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7.xml" ContentType="application/vnd.openxmlformats-officedocument.drawingml.chart+xml"/>
  <Override PartName="/xl/drawings/drawing7.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8.xml" ContentType="application/vnd.openxmlformats-officedocument.drawing+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tables/table1.xml" ContentType="application/vnd.openxmlformats-officedocument.spreadsheetml.table+xml"/>
  <Override PartName="/xl/drawings/drawing9.xml" ContentType="application/vnd.openxmlformats-officedocument.drawing+xml"/>
  <Override PartName="/xl/drawings/drawing10.xml" ContentType="application/vnd.openxmlformats-officedocument.drawing+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charts/chart15.xml" ContentType="application/vnd.openxmlformats-officedocument.drawingml.chart+xml"/>
  <Override PartName="/xl/charts/chart16.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1.xml" ContentType="application/vnd.openxmlformats-officedocument.drawing+xml"/>
  <Override PartName="/xl/charts/chart17.xml" ContentType="application/vnd.openxmlformats-officedocument.drawingml.chart+xml"/>
  <Override PartName="/xl/charts/style15.xml" ContentType="application/vnd.ms-office.chartstyle+xml"/>
  <Override PartName="/xl/charts/colors15.xml" ContentType="application/vnd.ms-office.chartcolorstyle+xml"/>
  <Override PartName="/xl/charts/chart18.xml" ContentType="application/vnd.openxmlformats-officedocument.drawingml.chart+xml"/>
  <Override PartName="/xl/charts/style16.xml" ContentType="application/vnd.ms-office.chartstyle+xml"/>
  <Override PartName="/xl/charts/colors16.xml" ContentType="application/vnd.ms-office.chartcolorstyle+xml"/>
  <Override PartName="/xl/charts/chart19.xml" ContentType="application/vnd.openxmlformats-officedocument.drawingml.chart+xml"/>
  <Override PartName="/xl/charts/style17.xml" ContentType="application/vnd.ms-office.chartstyle+xml"/>
  <Override PartName="/xl/charts/colors17.xml" ContentType="application/vnd.ms-office.chartcolorstyle+xml"/>
  <Override PartName="/xl/charts/chart20.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2.xml" ContentType="application/vnd.openxmlformats-officedocument.drawing+xml"/>
  <Override PartName="/xl/charts/chart21.xml" ContentType="application/vnd.openxmlformats-officedocument.drawingml.chart+xml"/>
  <Override PartName="/xl/charts/style19.xml" ContentType="application/vnd.ms-office.chartstyle+xml"/>
  <Override PartName="/xl/charts/colors19.xml" ContentType="application/vnd.ms-office.chartcolorstyle+xml"/>
  <Override PartName="/xl/charts/chart22.xml" ContentType="application/vnd.openxmlformats-officedocument.drawingml.chart+xml"/>
  <Override PartName="/xl/charts/style20.xml" ContentType="application/vnd.ms-office.chartstyle+xml"/>
  <Override PartName="/xl/charts/colors20.xml" ContentType="application/vnd.ms-office.chartcolorstyle+xml"/>
  <Override PartName="/xl/charts/chart23.xml" ContentType="application/vnd.openxmlformats-officedocument.drawingml.chart+xml"/>
  <Override PartName="/xl/charts/style21.xml" ContentType="application/vnd.ms-office.chartstyle+xml"/>
  <Override PartName="/xl/charts/colors21.xml" ContentType="application/vnd.ms-office.chartcolorstyle+xml"/>
  <Override PartName="/xl/charts/chart24.xml" ContentType="application/vnd.openxmlformats-officedocument.drawingml.chart+xml"/>
  <Override PartName="/xl/charts/style22.xml" ContentType="application/vnd.ms-office.chartstyle+xml"/>
  <Override PartName="/xl/charts/colors22.xml" ContentType="application/vnd.ms-office.chartcolorstyle+xml"/>
  <Override PartName="/xl/charts/chart25.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13.xml" ContentType="application/vnd.openxmlformats-officedocument.drawingml.chartshapes+xml"/>
  <Override PartName="/xl/charts/chart26.xml" ContentType="application/vnd.openxmlformats-officedocument.drawingml.chart+xml"/>
  <Override PartName="/xl/charts/style24.xml" ContentType="application/vnd.ms-office.chartstyle+xml"/>
  <Override PartName="/xl/charts/colors24.xml" ContentType="application/vnd.ms-office.chartcolorstyle+xml"/>
  <Override PartName="/xl/charts/chart27.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14.xml" ContentType="application/vnd.openxmlformats-officedocument.drawing+xml"/>
  <Override PartName="/xl/charts/chart28.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15.xml" ContentType="application/vnd.openxmlformats-officedocument.drawing+xml"/>
  <Override PartName="/xl/charts/chart29.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6.xml" ContentType="application/vnd.openxmlformats-officedocument.drawing+xml"/>
  <Override PartName="/xl/charts/chart30.xml" ContentType="application/vnd.openxmlformats-officedocument.drawingml.chart+xml"/>
  <Override PartName="/xl/charts/style28.xml" ContentType="application/vnd.ms-office.chartstyle+xml"/>
  <Override PartName="/xl/charts/colors28.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mc:AlternateContent xmlns:mc="http://schemas.openxmlformats.org/markup-compatibility/2006">
    <mc:Choice Requires="x15">
      <x15ac:absPath xmlns:x15ac="http://schemas.microsoft.com/office/spreadsheetml/2010/11/ac" url="C:\Users\Heather\Documents\consulting\clean air alliance\Electric thermal storage\data on HP power use\"/>
    </mc:Choice>
  </mc:AlternateContent>
  <xr:revisionPtr revIDLastSave="0" documentId="13_ncr:1_{17FACF70-61CD-4625-ADFF-A888EC192E20}" xr6:coauthVersionLast="47" xr6:coauthVersionMax="47" xr10:uidLastSave="{00000000-0000-0000-0000-000000000000}"/>
  <bookViews>
    <workbookView xWindow="33015" yWindow="1575" windowWidth="19425" windowHeight="10425" firstSheet="7" activeTab="16" xr2:uid="{00000000-000D-0000-FFFF-FFFF00000000}"/>
  </bookViews>
  <sheets>
    <sheet name="Introduction" sheetId="34" r:id="rId1"/>
    <sheet name="ASHPs" sheetId="1" r:id="rId2"/>
    <sheet name="GSHPs" sheetId="3" r:id="rId3"/>
    <sheet name="Input" sheetId="7" r:id="rId4"/>
    <sheet name="regional outcomes" sheetId="12" r:id="rId5"/>
    <sheet name="Fig 1" sheetId="29" r:id="rId6"/>
    <sheet name="Fig 2" sheetId="24" r:id="rId7"/>
    <sheet name="Fig 3" sheetId="33" r:id="rId8"/>
    <sheet name="Fig 4" sheetId="25" r:id="rId9"/>
    <sheet name="Fig 5" sheetId="26" r:id="rId10"/>
    <sheet name="Fig 6" sheetId="27" r:id="rId11"/>
    <sheet name="Fig 7" sheetId="28" r:id="rId12"/>
    <sheet name="customer cost" sheetId="22" state="hidden" r:id="rId13"/>
    <sheet name="Fig 8" sheetId="4" r:id="rId14"/>
    <sheet name="Table 2" sheetId="23" r:id="rId15"/>
    <sheet name="assumptions" sheetId="2" r:id="rId16"/>
    <sheet name="formulas" sheetId="36" r:id="rId17"/>
    <sheet name="ON power outcomes" sheetId="16" state="hidden" r:id="rId18"/>
    <sheet name="steady adoption" sheetId="18" state="hidden" r:id="rId19"/>
    <sheet name="ON 2024 peak" sheetId="19" state="hidden" r:id="rId20"/>
    <sheet name="using available capacity" sheetId="20" state="hidden" r:id="rId21"/>
    <sheet name="full adoption" sheetId="17" state="hidden" r:id="rId22"/>
    <sheet name="by region" sheetId="15" state="hidden" r:id="rId23"/>
    <sheet name="hourly demand" sheetId="13" state="hidden" r:id="rId24"/>
    <sheet name="Census data" sheetId="11" state="hidden" r:id="rId25"/>
    <sheet name="other data" sheetId="8" state="hidden" r:id="rId2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8" i="3" l="1" a="1"/>
  <c r="D28" i="3" s="1"/>
  <c r="F28" i="3"/>
  <c r="F30" i="3" s="1"/>
  <c r="D30" i="3" a="1"/>
  <c r="D30" i="3" s="1"/>
  <c r="D32" i="3" a="1"/>
  <c r="D32" i="3" s="1"/>
  <c r="D35" i="3" a="1"/>
  <c r="D35" i="3" s="1"/>
  <c r="D38" i="3" a="1"/>
  <c r="D38" i="3" s="1"/>
  <c r="D76" i="1" a="1"/>
  <c r="D76" i="1" s="1"/>
  <c r="F76" i="1"/>
  <c r="F83" i="1" s="1"/>
  <c r="D78" i="1" a="1"/>
  <c r="D78" i="1" s="1"/>
  <c r="D80" i="1" a="1"/>
  <c r="D80" i="1" s="1"/>
  <c r="D83" i="1" a="1"/>
  <c r="D83" i="1" s="1"/>
  <c r="D86" i="1" a="1"/>
  <c r="D86" i="1" s="1"/>
  <c r="F32" i="3" l="1"/>
  <c r="F35" i="3"/>
  <c r="I36" i="3" s="1"/>
  <c r="I37" i="3" s="1"/>
  <c r="F38" i="3"/>
  <c r="F80" i="1"/>
  <c r="F86" i="1"/>
  <c r="F78" i="1"/>
  <c r="M79" i="1" s="1"/>
  <c r="P36" i="3"/>
  <c r="P37" i="3" s="1"/>
  <c r="L36" i="3"/>
  <c r="L37" i="3" s="1"/>
  <c r="K36" i="3"/>
  <c r="K37" i="3" s="1"/>
  <c r="M33" i="3"/>
  <c r="M34" i="3" s="1"/>
  <c r="N33" i="3"/>
  <c r="N34" i="3" s="1"/>
  <c r="I33" i="3"/>
  <c r="I34" i="3" s="1"/>
  <c r="J33" i="3"/>
  <c r="J34" i="3" s="1"/>
  <c r="O33" i="3"/>
  <c r="O34" i="3" s="1"/>
  <c r="H33" i="3"/>
  <c r="H34" i="3" s="1"/>
  <c r="P33" i="3"/>
  <c r="P34" i="3" s="1"/>
  <c r="K33" i="3"/>
  <c r="K34" i="3" s="1"/>
  <c r="L33" i="3"/>
  <c r="L34" i="3" s="1"/>
  <c r="J31" i="3"/>
  <c r="M31" i="3"/>
  <c r="N31" i="3"/>
  <c r="K31" i="3"/>
  <c r="L31" i="3"/>
  <c r="O31" i="3"/>
  <c r="H31" i="3"/>
  <c r="P31" i="3"/>
  <c r="I31" i="3"/>
  <c r="L39" i="3"/>
  <c r="M39" i="3"/>
  <c r="O39" i="3"/>
  <c r="K39" i="3"/>
  <c r="N39" i="3"/>
  <c r="H39" i="3"/>
  <c r="P39" i="3"/>
  <c r="I39" i="3"/>
  <c r="J39" i="3"/>
  <c r="N29" i="3"/>
  <c r="J29" i="3"/>
  <c r="O29" i="3"/>
  <c r="H29" i="3"/>
  <c r="P29" i="3"/>
  <c r="I29" i="3"/>
  <c r="K29" i="3"/>
  <c r="L29" i="3"/>
  <c r="M29" i="3"/>
  <c r="I84" i="1"/>
  <c r="I85" i="1" s="1"/>
  <c r="K84" i="1"/>
  <c r="K85" i="1" s="1"/>
  <c r="L84" i="1"/>
  <c r="L85" i="1" s="1"/>
  <c r="J84" i="1"/>
  <c r="J85" i="1" s="1"/>
  <c r="M84" i="1"/>
  <c r="M85" i="1" s="1"/>
  <c r="N84" i="1"/>
  <c r="N85" i="1" s="1"/>
  <c r="O84" i="1"/>
  <c r="O85" i="1" s="1"/>
  <c r="H84" i="1"/>
  <c r="H85" i="1" s="1"/>
  <c r="P84" i="1"/>
  <c r="P85" i="1" s="1"/>
  <c r="N81" i="1"/>
  <c r="N82" i="1" s="1"/>
  <c r="O81" i="1"/>
  <c r="O82" i="1" s="1"/>
  <c r="H81" i="1"/>
  <c r="H82" i="1" s="1"/>
  <c r="P81" i="1"/>
  <c r="P82" i="1" s="1"/>
  <c r="I81" i="1"/>
  <c r="I82" i="1" s="1"/>
  <c r="J81" i="1"/>
  <c r="J82" i="1" s="1"/>
  <c r="K81" i="1"/>
  <c r="K82" i="1" s="1"/>
  <c r="L81" i="1"/>
  <c r="L82" i="1" s="1"/>
  <c r="M81" i="1"/>
  <c r="M82" i="1" s="1"/>
  <c r="J79" i="1"/>
  <c r="L79" i="1"/>
  <c r="O79" i="1"/>
  <c r="H79" i="1"/>
  <c r="P79" i="1"/>
  <c r="I79" i="1"/>
  <c r="L87" i="1"/>
  <c r="M87" i="1"/>
  <c r="N87" i="1"/>
  <c r="O87" i="1"/>
  <c r="H87" i="1"/>
  <c r="P87" i="1"/>
  <c r="I87" i="1"/>
  <c r="J87" i="1"/>
  <c r="K87" i="1"/>
  <c r="N77" i="1"/>
  <c r="H77" i="1"/>
  <c r="P77" i="1"/>
  <c r="O77" i="1"/>
  <c r="I77" i="1"/>
  <c r="J77" i="1"/>
  <c r="K77" i="1"/>
  <c r="L77" i="1"/>
  <c r="M77" i="1"/>
  <c r="N79" i="1" l="1"/>
  <c r="K79" i="1"/>
  <c r="O36" i="3"/>
  <c r="O37" i="3" s="1"/>
  <c r="H36" i="3"/>
  <c r="H37" i="3" s="1"/>
  <c r="N36" i="3"/>
  <c r="N37" i="3" s="1"/>
  <c r="M36" i="3"/>
  <c r="M37" i="3" s="1"/>
  <c r="J36" i="3"/>
  <c r="J37" i="3" s="1"/>
  <c r="A10" i="29"/>
  <c r="A9" i="29"/>
  <c r="A8" i="29"/>
  <c r="A7" i="29"/>
  <c r="A6" i="29"/>
  <c r="A5" i="29"/>
  <c r="A4" i="29"/>
  <c r="I10" i="28"/>
  <c r="H10" i="28"/>
  <c r="F10" i="28"/>
  <c r="I9" i="28"/>
  <c r="H9" i="28"/>
  <c r="G9" i="28" s="1"/>
  <c r="F9" i="28"/>
  <c r="I8" i="28"/>
  <c r="H8" i="28"/>
  <c r="F8" i="28"/>
  <c r="F7" i="28"/>
  <c r="H6" i="28"/>
  <c r="F6" i="28"/>
  <c r="H5" i="28"/>
  <c r="F5" i="28"/>
  <c r="J4" i="28"/>
  <c r="J6" i="28" s="1"/>
  <c r="I4" i="28"/>
  <c r="I6" i="28" s="1"/>
  <c r="H4" i="28"/>
  <c r="F4" i="28"/>
  <c r="A10" i="28"/>
  <c r="A9" i="28"/>
  <c r="A8" i="28"/>
  <c r="A7" i="28"/>
  <c r="A6" i="28"/>
  <c r="A5" i="28"/>
  <c r="A4" i="28"/>
  <c r="A10" i="26"/>
  <c r="A9" i="26"/>
  <c r="A8" i="26"/>
  <c r="A7" i="26"/>
  <c r="A6" i="26"/>
  <c r="A5" i="26"/>
  <c r="A4" i="26"/>
  <c r="A10" i="25"/>
  <c r="A9" i="25"/>
  <c r="A8" i="25"/>
  <c r="A7" i="25"/>
  <c r="A6" i="25"/>
  <c r="A5" i="25"/>
  <c r="A4" i="25"/>
  <c r="A10" i="24"/>
  <c r="A9" i="24"/>
  <c r="A8" i="24"/>
  <c r="A7" i="24"/>
  <c r="A6" i="24"/>
  <c r="A5" i="24"/>
  <c r="A4" i="24"/>
  <c r="E31" i="19"/>
  <c r="D9" i="23"/>
  <c r="B7" i="7"/>
  <c r="B9" i="7"/>
  <c r="B9" i="23" s="1"/>
  <c r="B32" i="7"/>
  <c r="H7" i="28" s="1"/>
  <c r="E7" i="23"/>
  <c r="D7" i="23"/>
  <c r="C7" i="23"/>
  <c r="B7" i="23"/>
  <c r="G6" i="28" l="1"/>
  <c r="G8" i="28"/>
  <c r="G4" i="28"/>
  <c r="I7" i="28"/>
  <c r="G10" i="28"/>
  <c r="I5" i="28"/>
  <c r="J5" i="28"/>
  <c r="J7" i="28"/>
  <c r="K20" i="3"/>
  <c r="J20" i="3"/>
  <c r="I20" i="3"/>
  <c r="H20" i="3"/>
  <c r="G20" i="3"/>
  <c r="F20" i="3"/>
  <c r="E20" i="3"/>
  <c r="K14" i="3"/>
  <c r="J14" i="3"/>
  <c r="I14" i="3"/>
  <c r="H14" i="3"/>
  <c r="G14" i="3"/>
  <c r="F14" i="3"/>
  <c r="E14" i="3"/>
  <c r="J8" i="3"/>
  <c r="I8" i="3"/>
  <c r="H8" i="3"/>
  <c r="G8" i="3"/>
  <c r="F8" i="3"/>
  <c r="E8" i="3"/>
  <c r="G5" i="28" l="1"/>
  <c r="G7" i="28"/>
  <c r="E17" i="11"/>
  <c r="F17" i="11"/>
  <c r="G17" i="11"/>
  <c r="H17" i="11"/>
  <c r="I17" i="11"/>
  <c r="J17" i="11"/>
  <c r="K17" i="11"/>
  <c r="L17" i="11"/>
  <c r="M17" i="11"/>
  <c r="N17" i="11"/>
  <c r="O17" i="11"/>
  <c r="D17" i="11"/>
  <c r="D35" i="16" l="1"/>
  <c r="K8" i="3"/>
  <c r="G22" i="22" l="1"/>
  <c r="F22" i="22"/>
  <c r="B75" i="7"/>
  <c r="AO6" i="13"/>
  <c r="AO7" i="13"/>
  <c r="AO8" i="13"/>
  <c r="AO9" i="13"/>
  <c r="AO10" i="13"/>
  <c r="AO11" i="13"/>
  <c r="AO12" i="13"/>
  <c r="AO13" i="13"/>
  <c r="AO14" i="13"/>
  <c r="AO15" i="13"/>
  <c r="AO16" i="13"/>
  <c r="AO17" i="13"/>
  <c r="AO18" i="13"/>
  <c r="AO19" i="13"/>
  <c r="AO20" i="13"/>
  <c r="AO21" i="13"/>
  <c r="AO22" i="13"/>
  <c r="AO23" i="13"/>
  <c r="AO24" i="13"/>
  <c r="AO25" i="13"/>
  <c r="AO26" i="13"/>
  <c r="AO27" i="13"/>
  <c r="AO28" i="13"/>
  <c r="AO5" i="13"/>
  <c r="M33" i="13"/>
  <c r="B22" i="7" l="1"/>
  <c r="B9" i="20" s="1"/>
  <c r="B10" i="20"/>
  <c r="O10" i="20"/>
  <c r="O9" i="20"/>
  <c r="O6" i="20"/>
  <c r="L16" i="3"/>
  <c r="M16" i="3"/>
  <c r="N16" i="3"/>
  <c r="O16" i="3"/>
  <c r="P16" i="3"/>
  <c r="Q16" i="3"/>
  <c r="R16" i="3"/>
  <c r="L10" i="3"/>
  <c r="M10" i="3"/>
  <c r="N10" i="3"/>
  <c r="O10" i="3"/>
  <c r="P10" i="3"/>
  <c r="Q10" i="3"/>
  <c r="R10" i="3"/>
  <c r="E52" i="1" l="1"/>
  <c r="F52" i="1"/>
  <c r="G52" i="1"/>
  <c r="H52" i="1"/>
  <c r="E61" i="1"/>
  <c r="F61" i="1"/>
  <c r="G61" i="1"/>
  <c r="H61" i="1"/>
  <c r="E69" i="1"/>
  <c r="F69" i="1"/>
  <c r="G69" i="1"/>
  <c r="H69" i="1"/>
  <c r="L22" i="3" l="1"/>
  <c r="M22" i="3"/>
  <c r="N22" i="3"/>
  <c r="O22" i="3"/>
  <c r="P22" i="3"/>
  <c r="Q22" i="3"/>
  <c r="R22" i="3"/>
  <c r="E40" i="1"/>
  <c r="F40" i="1"/>
  <c r="G40" i="1"/>
  <c r="H40" i="1"/>
  <c r="E14" i="1"/>
  <c r="F14" i="1"/>
  <c r="G14" i="1"/>
  <c r="H14" i="1"/>
  <c r="E23" i="1"/>
  <c r="F23" i="1"/>
  <c r="G23" i="1"/>
  <c r="H23" i="1"/>
  <c r="E32" i="1"/>
  <c r="F32" i="1"/>
  <c r="G32" i="1"/>
  <c r="H32" i="1"/>
  <c r="Z5" i="12"/>
  <c r="E16" i="3" l="1"/>
  <c r="J10" i="3"/>
  <c r="F16" i="3"/>
  <c r="K10" i="3"/>
  <c r="G16" i="3"/>
  <c r="E10" i="3"/>
  <c r="I16" i="3"/>
  <c r="H16" i="3"/>
  <c r="F10" i="3"/>
  <c r="J16" i="3"/>
  <c r="G10" i="3"/>
  <c r="K16" i="3"/>
  <c r="H10" i="3"/>
  <c r="I10" i="3"/>
  <c r="F22" i="3"/>
  <c r="K22" i="3"/>
  <c r="I22" i="3"/>
  <c r="J22" i="3"/>
  <c r="G22" i="3"/>
  <c r="H22" i="3"/>
  <c r="E22" i="3"/>
  <c r="X20" i="3" l="1"/>
  <c r="X14" i="3"/>
  <c r="X8" i="3"/>
  <c r="U14" i="3"/>
  <c r="U20" i="3"/>
  <c r="U8" i="3"/>
  <c r="V20" i="3"/>
  <c r="V14" i="3"/>
  <c r="V8" i="3"/>
  <c r="Y20" i="3"/>
  <c r="Y14" i="3"/>
  <c r="Y8" i="3"/>
  <c r="T20" i="3"/>
  <c r="T14" i="3"/>
  <c r="T8" i="3"/>
  <c r="S20" i="3"/>
  <c r="S14" i="3"/>
  <c r="S8" i="3"/>
  <c r="W8" i="3"/>
  <c r="W20" i="3"/>
  <c r="W14" i="3"/>
  <c r="B4" i="20"/>
  <c r="S16" i="3" l="1"/>
  <c r="K10" i="12" s="1"/>
  <c r="K22" i="12" s="1"/>
  <c r="T10" i="3"/>
  <c r="C10" i="12" s="1"/>
  <c r="C22" i="12" s="1"/>
  <c r="Y16" i="3"/>
  <c r="T16" i="3"/>
  <c r="L10" i="12" s="1"/>
  <c r="L22" i="12" s="1"/>
  <c r="T22" i="3"/>
  <c r="U10" i="12" s="1"/>
  <c r="U22" i="12" s="1"/>
  <c r="W10" i="3"/>
  <c r="F10" i="12" s="1"/>
  <c r="F22" i="12" s="1"/>
  <c r="S10" i="3"/>
  <c r="B10" i="12" s="1"/>
  <c r="B22" i="12" s="1"/>
  <c r="Y10" i="3"/>
  <c r="U16" i="3"/>
  <c r="M10" i="12" s="1"/>
  <c r="M22" i="12" s="1"/>
  <c r="Y22" i="3"/>
  <c r="Z10" i="12" s="1"/>
  <c r="Z22" i="12" s="1"/>
  <c r="V10" i="3"/>
  <c r="E10" i="12" s="1"/>
  <c r="E22" i="12" s="1"/>
  <c r="V16" i="3"/>
  <c r="N10" i="12" s="1"/>
  <c r="N22" i="12" s="1"/>
  <c r="U10" i="3"/>
  <c r="D10" i="12" s="1"/>
  <c r="D22" i="12" s="1"/>
  <c r="V22" i="3"/>
  <c r="W10" i="12" s="1"/>
  <c r="W22" i="12" s="1"/>
  <c r="X10" i="3"/>
  <c r="G10" i="12" s="1"/>
  <c r="G22" i="12" s="1"/>
  <c r="S22" i="3"/>
  <c r="T10" i="12" s="1"/>
  <c r="T22" i="12" s="1"/>
  <c r="W16" i="3"/>
  <c r="O10" i="12" s="1"/>
  <c r="O22" i="12" s="1"/>
  <c r="W22" i="3"/>
  <c r="X10" i="12" s="1"/>
  <c r="X22" i="12" s="1"/>
  <c r="X16" i="3"/>
  <c r="P10" i="12" s="1"/>
  <c r="P22" i="12" s="1"/>
  <c r="U22" i="3"/>
  <c r="V10" i="12" s="1"/>
  <c r="V22" i="12" s="1"/>
  <c r="X22" i="3"/>
  <c r="Y10" i="12" s="1"/>
  <c r="Y22" i="12" s="1"/>
  <c r="E31" i="16"/>
  <c r="C35" i="16"/>
  <c r="C33" i="16" l="1"/>
  <c r="C32" i="16"/>
  <c r="E23" i="22"/>
  <c r="D23" i="22"/>
  <c r="E9" i="20"/>
  <c r="C9" i="20"/>
  <c r="E5" i="20"/>
  <c r="E6" i="20"/>
  <c r="E7" i="20"/>
  <c r="E8" i="20"/>
  <c r="E4" i="20"/>
  <c r="C10" i="20"/>
  <c r="B23" i="7"/>
  <c r="E10" i="20"/>
  <c r="F23" i="22" l="1"/>
  <c r="G23" i="22"/>
  <c r="E13" i="22"/>
  <c r="B18" i="22"/>
  <c r="B19" i="22"/>
  <c r="B16" i="22"/>
  <c r="B15" i="22"/>
  <c r="H13" i="22"/>
  <c r="D24" i="22"/>
  <c r="E24" i="22"/>
  <c r="E22" i="22"/>
  <c r="C23" i="22"/>
  <c r="C24" i="22"/>
  <c r="C22" i="22"/>
  <c r="C6" i="22"/>
  <c r="C13" i="22" s="1"/>
  <c r="D13" i="22"/>
  <c r="F13" i="22"/>
  <c r="G13" i="22"/>
  <c r="B6" i="22"/>
  <c r="B13" i="22" s="1"/>
  <c r="B37" i="7" l="1"/>
  <c r="C34" i="16"/>
  <c r="F24" i="22"/>
  <c r="G24" i="22"/>
  <c r="B20" i="7"/>
  <c r="C9" i="23" s="1"/>
  <c r="C27" i="18"/>
  <c r="C28" i="18" s="1"/>
  <c r="AE15" i="19"/>
  <c r="Q15" i="19"/>
  <c r="A16" i="20"/>
  <c r="A17" i="20"/>
  <c r="A18" i="20"/>
  <c r="A15" i="20"/>
  <c r="M29" i="13"/>
  <c r="M28" i="13"/>
  <c r="C29" i="18" l="1"/>
  <c r="P10" i="20"/>
  <c r="P9" i="20"/>
  <c r="Q14" i="19" l="1"/>
  <c r="AE14" i="19"/>
  <c r="Q11" i="19"/>
  <c r="AE11" i="19"/>
  <c r="Q13" i="19"/>
  <c r="AE13" i="19"/>
  <c r="Q12" i="19"/>
  <c r="AE12" i="19"/>
  <c r="C30" i="18"/>
  <c r="D9" i="20"/>
  <c r="D10" i="20"/>
  <c r="C6" i="18"/>
  <c r="C7" i="18" s="1"/>
  <c r="C8" i="18" s="1"/>
  <c r="C9" i="18" s="1"/>
  <c r="C10" i="18" s="1"/>
  <c r="C11" i="18" s="1"/>
  <c r="C12" i="18" s="1"/>
  <c r="C13" i="18" s="1"/>
  <c r="C14" i="18" s="1"/>
  <c r="C15" i="18" s="1"/>
  <c r="C16" i="18" s="1"/>
  <c r="C17" i="18" s="1"/>
  <c r="C18" i="18" s="1"/>
  <c r="C19" i="18" s="1"/>
  <c r="C20" i="18" s="1"/>
  <c r="C21" i="18" s="1"/>
  <c r="B27" i="17"/>
  <c r="B26" i="17"/>
  <c r="B24" i="17"/>
  <c r="B23" i="17"/>
  <c r="B22" i="17"/>
  <c r="B21" i="17"/>
  <c r="C31" i="18" l="1"/>
  <c r="C32" i="18" l="1"/>
  <c r="C33" i="18" l="1"/>
  <c r="B39" i="17"/>
  <c r="B38" i="17"/>
  <c r="B36" i="17"/>
  <c r="B33" i="12" s="1"/>
  <c r="B35" i="17"/>
  <c r="B32" i="12" s="1"/>
  <c r="B34" i="17"/>
  <c r="B31" i="12" s="1"/>
  <c r="B33" i="17"/>
  <c r="B30" i="12" s="1"/>
  <c r="B34" i="12"/>
  <c r="B6" i="12"/>
  <c r="C6" i="12"/>
  <c r="C19" i="12" s="1"/>
  <c r="D6" i="12"/>
  <c r="D19" i="12" s="1"/>
  <c r="E6" i="12"/>
  <c r="E19" i="12" s="1"/>
  <c r="F6" i="12"/>
  <c r="F19" i="12" s="1"/>
  <c r="G6" i="12"/>
  <c r="G19" i="12" s="1"/>
  <c r="B12" i="12"/>
  <c r="B23" i="12" s="1"/>
  <c r="C12" i="12"/>
  <c r="C23" i="12" s="1"/>
  <c r="D12" i="12"/>
  <c r="D23" i="12" s="1"/>
  <c r="E12" i="12"/>
  <c r="E23" i="12" s="1"/>
  <c r="F12" i="12"/>
  <c r="F23" i="12" s="1"/>
  <c r="G12" i="12"/>
  <c r="G23" i="12" s="1"/>
  <c r="B19" i="12"/>
  <c r="B49" i="7"/>
  <c r="E8" i="23" s="1"/>
  <c r="B81" i="7"/>
  <c r="B133" i="7"/>
  <c r="B130" i="7"/>
  <c r="D36" i="16"/>
  <c r="N10" i="4" l="1"/>
  <c r="M10" i="4"/>
  <c r="O10" i="4"/>
  <c r="C34" i="18"/>
  <c r="D37" i="16"/>
  <c r="E33" i="16"/>
  <c r="D31" i="16"/>
  <c r="D33" i="16" s="1"/>
  <c r="A37" i="16"/>
  <c r="A36" i="16"/>
  <c r="A35" i="16"/>
  <c r="A32" i="16"/>
  <c r="A33" i="16"/>
  <c r="A34" i="16"/>
  <c r="A31" i="16"/>
  <c r="C35" i="18" l="1"/>
  <c r="D32" i="16"/>
  <c r="E32" i="16"/>
  <c r="D34" i="16"/>
  <c r="E34" i="16"/>
  <c r="B83" i="7"/>
  <c r="C37" i="16"/>
  <c r="B37" i="16" s="1"/>
  <c r="B35" i="16"/>
  <c r="B33" i="16"/>
  <c r="C36" i="16"/>
  <c r="B36" i="16" s="1"/>
  <c r="C31" i="16"/>
  <c r="B31" i="16" s="1"/>
  <c r="Z18" i="12"/>
  <c r="Z12" i="12"/>
  <c r="Z23" i="12" s="1"/>
  <c r="Z6" i="12"/>
  <c r="Z19" i="12" s="1"/>
  <c r="Z20" i="12"/>
  <c r="A5" i="16"/>
  <c r="A6" i="16"/>
  <c r="A7" i="16"/>
  <c r="A8" i="16"/>
  <c r="A9" i="16"/>
  <c r="A10" i="16"/>
  <c r="A4" i="16"/>
  <c r="B121" i="7"/>
  <c r="B117" i="7"/>
  <c r="B32" i="16" l="1"/>
  <c r="C6" i="20"/>
  <c r="C7" i="20"/>
  <c r="C5" i="20"/>
  <c r="C8" i="20"/>
  <c r="C4" i="20"/>
  <c r="D4" i="20" s="1"/>
  <c r="C36" i="18"/>
  <c r="Z7" i="12"/>
  <c r="Z8" i="12"/>
  <c r="Z21" i="12"/>
  <c r="B125" i="7"/>
  <c r="B135" i="7" s="1"/>
  <c r="B34" i="16"/>
  <c r="B15" i="23" l="1"/>
  <c r="C15" i="23"/>
  <c r="E15" i="23"/>
  <c r="D15" i="23"/>
  <c r="C37" i="18"/>
  <c r="U6" i="12"/>
  <c r="U19" i="12" s="1"/>
  <c r="V6" i="12"/>
  <c r="V19" i="12" s="1"/>
  <c r="W6" i="12"/>
  <c r="W19" i="12" s="1"/>
  <c r="X6" i="12"/>
  <c r="X19" i="12" s="1"/>
  <c r="Y6" i="12"/>
  <c r="Y19" i="12" s="1"/>
  <c r="U12" i="12"/>
  <c r="U23" i="12" s="1"/>
  <c r="V12" i="12"/>
  <c r="V23" i="12" s="1"/>
  <c r="W12" i="12"/>
  <c r="W23" i="12" s="1"/>
  <c r="X12" i="12"/>
  <c r="X23" i="12" s="1"/>
  <c r="Y12" i="12"/>
  <c r="Y23" i="12" s="1"/>
  <c r="L6" i="12"/>
  <c r="L19" i="12" s="1"/>
  <c r="M6" i="12"/>
  <c r="M19" i="12" s="1"/>
  <c r="N6" i="12"/>
  <c r="N19" i="12" s="1"/>
  <c r="O6" i="12"/>
  <c r="O19" i="12" s="1"/>
  <c r="P6" i="12"/>
  <c r="P19" i="12" s="1"/>
  <c r="L12" i="12"/>
  <c r="L23" i="12" s="1"/>
  <c r="M12" i="12"/>
  <c r="M23" i="12" s="1"/>
  <c r="N12" i="12"/>
  <c r="N23" i="12" s="1"/>
  <c r="O12" i="12"/>
  <c r="O23" i="12" s="1"/>
  <c r="P12" i="12"/>
  <c r="P23" i="12" s="1"/>
  <c r="K6" i="12"/>
  <c r="K12" i="12"/>
  <c r="C38" i="18" l="1"/>
  <c r="C39" i="18" l="1"/>
  <c r="C40" i="18" l="1"/>
  <c r="C6" i="15"/>
  <c r="C41" i="18" l="1"/>
  <c r="C42" i="18" l="1"/>
  <c r="N4" i="13" l="1"/>
  <c r="O4" i="13"/>
  <c r="P4" i="13"/>
  <c r="Q4" i="13"/>
  <c r="R4" i="13"/>
  <c r="S4" i="13"/>
  <c r="T4" i="13"/>
  <c r="U4" i="13"/>
  <c r="V4" i="13"/>
  <c r="W4" i="13"/>
  <c r="X4" i="13"/>
  <c r="Y4" i="13"/>
  <c r="Z4" i="13"/>
  <c r="AA4" i="13"/>
  <c r="AB4" i="13"/>
  <c r="AC4" i="13"/>
  <c r="AD4" i="13"/>
  <c r="AE4" i="13"/>
  <c r="AF4" i="13"/>
  <c r="AF28" i="13" s="1"/>
  <c r="M4" i="13"/>
  <c r="N36" i="13"/>
  <c r="O36" i="13" s="1"/>
  <c r="P36" i="13" s="1"/>
  <c r="Q36" i="13" s="1"/>
  <c r="R36" i="13" s="1"/>
  <c r="S36" i="13" s="1"/>
  <c r="T36" i="13" s="1"/>
  <c r="U36" i="13" s="1"/>
  <c r="V36" i="13" s="1"/>
  <c r="W36" i="13" s="1"/>
  <c r="X36" i="13" s="1"/>
  <c r="Y36" i="13" s="1"/>
  <c r="Z36" i="13" s="1"/>
  <c r="AA36" i="13" s="1"/>
  <c r="AB36" i="13" s="1"/>
  <c r="AC36" i="13" s="1"/>
  <c r="AD36" i="13" s="1"/>
  <c r="AE36" i="13" s="1"/>
  <c r="AF36" i="13" s="1"/>
  <c r="N35" i="13"/>
  <c r="O35" i="13" s="1"/>
  <c r="P35" i="13" s="1"/>
  <c r="Q35" i="13" s="1"/>
  <c r="R35" i="13" s="1"/>
  <c r="S35" i="13" s="1"/>
  <c r="T35" i="13" s="1"/>
  <c r="U35" i="13" s="1"/>
  <c r="V35" i="13" s="1"/>
  <c r="W35" i="13" s="1"/>
  <c r="X35" i="13" s="1"/>
  <c r="Y35" i="13" s="1"/>
  <c r="Z35" i="13" s="1"/>
  <c r="AA35" i="13" s="1"/>
  <c r="AB35" i="13" s="1"/>
  <c r="AC35" i="13" s="1"/>
  <c r="AD35" i="13" s="1"/>
  <c r="AE35" i="13" s="1"/>
  <c r="AF35" i="13" s="1"/>
  <c r="M30" i="13" l="1"/>
  <c r="M31" i="13"/>
  <c r="AB67" i="1" l="1"/>
  <c r="AA67" i="1"/>
  <c r="Z67" i="1"/>
  <c r="Y67" i="1"/>
  <c r="X67" i="1"/>
  <c r="W67" i="1"/>
  <c r="AA66" i="1"/>
  <c r="Z66" i="1"/>
  <c r="Y66" i="1"/>
  <c r="X66" i="1"/>
  <c r="W66" i="1"/>
  <c r="P66" i="1"/>
  <c r="J66" i="1"/>
  <c r="AA65" i="1"/>
  <c r="Z65" i="1"/>
  <c r="Y65" i="1"/>
  <c r="X65" i="1"/>
  <c r="W65" i="1"/>
  <c r="P65" i="1"/>
  <c r="J65" i="1"/>
  <c r="N64" i="1"/>
  <c r="M64" i="1"/>
  <c r="L64" i="1"/>
  <c r="K64" i="1"/>
  <c r="I64" i="1"/>
  <c r="AB63" i="1"/>
  <c r="AA63" i="1"/>
  <c r="Z63" i="1"/>
  <c r="Y63" i="1"/>
  <c r="X63" i="1"/>
  <c r="W63" i="1"/>
  <c r="AB59" i="1"/>
  <c r="AA59" i="1"/>
  <c r="Z59" i="1"/>
  <c r="Y59" i="1"/>
  <c r="X59" i="1"/>
  <c r="W59" i="1"/>
  <c r="AA58" i="1"/>
  <c r="Z58" i="1"/>
  <c r="Y58" i="1"/>
  <c r="X58" i="1"/>
  <c r="W58" i="1"/>
  <c r="P58" i="1"/>
  <c r="J58" i="1"/>
  <c r="AA57" i="1"/>
  <c r="Z57" i="1"/>
  <c r="Y57" i="1"/>
  <c r="X57" i="1"/>
  <c r="W57" i="1"/>
  <c r="P57" i="1"/>
  <c r="J57" i="1"/>
  <c r="N56" i="1"/>
  <c r="O56" i="1" s="1"/>
  <c r="M56" i="1"/>
  <c r="L56" i="1"/>
  <c r="K56" i="1"/>
  <c r="I56" i="1"/>
  <c r="I61" i="1" s="1"/>
  <c r="AB55" i="1"/>
  <c r="AA55" i="1"/>
  <c r="Z55" i="1"/>
  <c r="Y55" i="1"/>
  <c r="X55" i="1"/>
  <c r="W55" i="1"/>
  <c r="AB50" i="1"/>
  <c r="AA50" i="1"/>
  <c r="Z50" i="1"/>
  <c r="Y50" i="1"/>
  <c r="X50" i="1"/>
  <c r="W50" i="1"/>
  <c r="AA49" i="1"/>
  <c r="Z49" i="1"/>
  <c r="Y49" i="1"/>
  <c r="X49" i="1"/>
  <c r="W49" i="1"/>
  <c r="P49" i="1"/>
  <c r="J49" i="1"/>
  <c r="AA48" i="1"/>
  <c r="Z48" i="1"/>
  <c r="Y48" i="1"/>
  <c r="X48" i="1"/>
  <c r="W48" i="1"/>
  <c r="P48" i="1"/>
  <c r="J48" i="1"/>
  <c r="N47" i="1"/>
  <c r="M47" i="1"/>
  <c r="L47" i="1"/>
  <c r="K47" i="1"/>
  <c r="I47" i="1"/>
  <c r="AB46" i="1"/>
  <c r="AA46" i="1"/>
  <c r="Z46" i="1"/>
  <c r="Y46" i="1"/>
  <c r="X46" i="1"/>
  <c r="W46" i="1"/>
  <c r="J64" i="1" l="1"/>
  <c r="J69" i="1" s="1"/>
  <c r="I69" i="1"/>
  <c r="J47" i="1"/>
  <c r="J52" i="1" s="1"/>
  <c r="I52" i="1"/>
  <c r="N52" i="1"/>
  <c r="O61" i="1"/>
  <c r="Y56" i="1"/>
  <c r="Y61" i="1" s="1"/>
  <c r="M61" i="1"/>
  <c r="Y64" i="1"/>
  <c r="Y69" i="1" s="1"/>
  <c r="M69" i="1"/>
  <c r="K52" i="1"/>
  <c r="L61" i="1"/>
  <c r="L69" i="1"/>
  <c r="L52" i="1"/>
  <c r="Y47" i="1"/>
  <c r="Y52" i="1" s="1"/>
  <c r="M52" i="1"/>
  <c r="Z56" i="1"/>
  <c r="Z61" i="1" s="1"/>
  <c r="N61" i="1"/>
  <c r="Z64" i="1"/>
  <c r="Z69" i="1" s="1"/>
  <c r="N69" i="1"/>
  <c r="W56" i="1"/>
  <c r="W61" i="1" s="1"/>
  <c r="K61" i="1"/>
  <c r="K69" i="1"/>
  <c r="AA56" i="1"/>
  <c r="AA61" i="1" s="1"/>
  <c r="O64" i="1"/>
  <c r="AA64" i="1" s="1"/>
  <c r="AA69" i="1" s="1"/>
  <c r="P64" i="1"/>
  <c r="AB65" i="1"/>
  <c r="O47" i="1"/>
  <c r="AA47" i="1" s="1"/>
  <c r="AA52" i="1" s="1"/>
  <c r="P47" i="1"/>
  <c r="AB47" i="1" s="1"/>
  <c r="AB52" i="1" s="1"/>
  <c r="Z47" i="1"/>
  <c r="Z52" i="1" s="1"/>
  <c r="AB58" i="1"/>
  <c r="W64" i="1"/>
  <c r="W69" i="1" s="1"/>
  <c r="X64" i="1"/>
  <c r="X69" i="1" s="1"/>
  <c r="W47" i="1"/>
  <c r="W52" i="1" s="1"/>
  <c r="X47" i="1"/>
  <c r="X52" i="1" s="1"/>
  <c r="AB48" i="1"/>
  <c r="P56" i="1"/>
  <c r="J56" i="1"/>
  <c r="J61" i="1" s="1"/>
  <c r="AB64" i="1"/>
  <c r="AB69" i="1" s="1"/>
  <c r="AB66" i="1"/>
  <c r="AB49" i="1"/>
  <c r="X56" i="1"/>
  <c r="X61" i="1" s="1"/>
  <c r="AB57" i="1"/>
  <c r="P61" i="1" l="1"/>
  <c r="O69" i="1"/>
  <c r="P69" i="1"/>
  <c r="P52" i="1"/>
  <c r="O52" i="1"/>
  <c r="AB56" i="1"/>
  <c r="AB61" i="1" s="1"/>
  <c r="T6" i="12" l="1"/>
  <c r="T34" i="12" l="1"/>
  <c r="K34" i="12"/>
  <c r="C110" i="7"/>
  <c r="D110" i="7"/>
  <c r="E110" i="7"/>
  <c r="F110" i="7"/>
  <c r="G110" i="7"/>
  <c r="B110" i="7"/>
  <c r="B67" i="7" l="1"/>
  <c r="B41" i="7"/>
  <c r="B29" i="7"/>
  <c r="B16" i="7"/>
  <c r="B3" i="7"/>
  <c r="B24" i="22" l="1"/>
  <c r="D8" i="23"/>
  <c r="B22" i="22"/>
  <c r="B8" i="23"/>
  <c r="B23" i="22"/>
  <c r="C8" i="23"/>
  <c r="M9" i="4"/>
  <c r="N9" i="4"/>
  <c r="O9" i="4"/>
  <c r="O8" i="4"/>
  <c r="N8" i="4"/>
  <c r="M8" i="4"/>
  <c r="O7" i="4"/>
  <c r="M7" i="4"/>
  <c r="N7" i="4"/>
  <c r="T12" i="12"/>
  <c r="T23" i="12" s="1"/>
  <c r="K23" i="12"/>
  <c r="T19" i="12"/>
  <c r="K19" i="12"/>
  <c r="W17" i="1" l="1"/>
  <c r="X17" i="1"/>
  <c r="Y17" i="1"/>
  <c r="Z17" i="1"/>
  <c r="AA17" i="1"/>
  <c r="AB17" i="1"/>
  <c r="I18" i="1"/>
  <c r="K18" i="1"/>
  <c r="L18" i="1"/>
  <c r="M18" i="1"/>
  <c r="N18" i="1"/>
  <c r="J19" i="1"/>
  <c r="P19" i="1"/>
  <c r="W19" i="1"/>
  <c r="X19" i="1"/>
  <c r="Y19" i="1"/>
  <c r="Z19" i="1"/>
  <c r="AA19" i="1"/>
  <c r="J20" i="1"/>
  <c r="P20" i="1"/>
  <c r="W20" i="1"/>
  <c r="X20" i="1"/>
  <c r="Y20" i="1"/>
  <c r="Z20" i="1"/>
  <c r="AA20" i="1"/>
  <c r="W21" i="1"/>
  <c r="X21" i="1"/>
  <c r="Y21" i="1"/>
  <c r="Z21" i="1"/>
  <c r="AA21" i="1"/>
  <c r="AB21" i="1"/>
  <c r="M23" i="1" l="1"/>
  <c r="L23" i="1"/>
  <c r="Z18" i="1"/>
  <c r="Z23" i="1" s="1"/>
  <c r="N23" i="1"/>
  <c r="K23" i="1"/>
  <c r="J18" i="1"/>
  <c r="J23" i="1" s="1"/>
  <c r="I23" i="1"/>
  <c r="O18" i="1"/>
  <c r="AA18" i="1" s="1"/>
  <c r="AA23" i="1" s="1"/>
  <c r="Y18" i="1"/>
  <c r="Y23" i="1" s="1"/>
  <c r="X18" i="1"/>
  <c r="X23" i="1" s="1"/>
  <c r="AB19" i="1"/>
  <c r="AB20" i="1"/>
  <c r="P18" i="1"/>
  <c r="W18" i="1"/>
  <c r="W23" i="1" s="1"/>
  <c r="E66" i="11"/>
  <c r="F66" i="11"/>
  <c r="G66" i="11"/>
  <c r="H66" i="11"/>
  <c r="I66" i="11"/>
  <c r="J66" i="11"/>
  <c r="K66" i="11"/>
  <c r="L66" i="11"/>
  <c r="M66" i="11"/>
  <c r="N66" i="11"/>
  <c r="O66" i="11"/>
  <c r="D66" i="11"/>
  <c r="E13" i="11"/>
  <c r="C106" i="7" s="1"/>
  <c r="F13" i="11"/>
  <c r="G13" i="11"/>
  <c r="H13" i="11"/>
  <c r="I13" i="11"/>
  <c r="J13" i="11"/>
  <c r="E106" i="7" s="1"/>
  <c r="K13" i="11"/>
  <c r="L13" i="11"/>
  <c r="D106" i="7" s="1"/>
  <c r="M13" i="11"/>
  <c r="N13" i="11"/>
  <c r="G106" i="7" s="1"/>
  <c r="O13" i="11"/>
  <c r="F106" i="7" s="1"/>
  <c r="D13" i="11"/>
  <c r="B106" i="7" s="1"/>
  <c r="F4" i="20" s="1"/>
  <c r="W12" i="1"/>
  <c r="X12" i="1"/>
  <c r="Y12" i="1"/>
  <c r="Z12" i="1"/>
  <c r="AA12" i="1"/>
  <c r="AB12" i="1"/>
  <c r="W8" i="1"/>
  <c r="X8" i="1"/>
  <c r="Y8" i="1"/>
  <c r="Z8" i="1"/>
  <c r="AA8" i="1"/>
  <c r="AB8" i="1"/>
  <c r="W10" i="1"/>
  <c r="X10" i="1"/>
  <c r="Y10" i="1"/>
  <c r="Z10" i="1"/>
  <c r="AA10" i="1"/>
  <c r="W11" i="1"/>
  <c r="X11" i="1"/>
  <c r="Y11" i="1"/>
  <c r="Z11" i="1"/>
  <c r="AA11" i="1"/>
  <c r="W30" i="1"/>
  <c r="X30" i="1"/>
  <c r="Y30" i="1"/>
  <c r="Z30" i="1"/>
  <c r="AA30" i="1"/>
  <c r="AB30" i="1"/>
  <c r="W26" i="1"/>
  <c r="X26" i="1"/>
  <c r="Y26" i="1"/>
  <c r="Z26" i="1"/>
  <c r="AA26" i="1"/>
  <c r="AB26" i="1"/>
  <c r="W28" i="1"/>
  <c r="X28" i="1"/>
  <c r="Y28" i="1"/>
  <c r="Z28" i="1"/>
  <c r="AA28" i="1"/>
  <c r="W29" i="1"/>
  <c r="X29" i="1"/>
  <c r="Y29" i="1"/>
  <c r="Z29" i="1"/>
  <c r="AA29" i="1"/>
  <c r="W38" i="1"/>
  <c r="X38" i="1"/>
  <c r="Y38" i="1"/>
  <c r="Z38" i="1"/>
  <c r="AA38" i="1"/>
  <c r="AB38" i="1"/>
  <c r="W34" i="1"/>
  <c r="X34" i="1"/>
  <c r="Y34" i="1"/>
  <c r="Z34" i="1"/>
  <c r="AA34" i="1"/>
  <c r="AB34" i="1"/>
  <c r="W36" i="1"/>
  <c r="X36" i="1"/>
  <c r="Y36" i="1"/>
  <c r="Z36" i="1"/>
  <c r="AA36" i="1"/>
  <c r="W37" i="1"/>
  <c r="X37" i="1"/>
  <c r="Y37" i="1"/>
  <c r="Z37" i="1"/>
  <c r="AA37" i="1"/>
  <c r="I35" i="1"/>
  <c r="I40" i="1" s="1"/>
  <c r="I27" i="1"/>
  <c r="I9" i="1"/>
  <c r="N9" i="1"/>
  <c r="M9" i="1"/>
  <c r="L9" i="1"/>
  <c r="K9" i="1"/>
  <c r="L27" i="1"/>
  <c r="M27" i="1"/>
  <c r="N27" i="1"/>
  <c r="K27" i="1"/>
  <c r="L35" i="1"/>
  <c r="M35" i="1"/>
  <c r="N35" i="1"/>
  <c r="K35" i="1"/>
  <c r="C111" i="7" l="1"/>
  <c r="D109" i="7"/>
  <c r="D111" i="7"/>
  <c r="F109" i="7"/>
  <c r="F111" i="7"/>
  <c r="E109" i="7"/>
  <c r="E111" i="7"/>
  <c r="G109" i="7"/>
  <c r="G111" i="7"/>
  <c r="Q9" i="20"/>
  <c r="Q10" i="20"/>
  <c r="H10" i="20"/>
  <c r="F10" i="20"/>
  <c r="F9" i="20"/>
  <c r="G9" i="20"/>
  <c r="G10" i="20"/>
  <c r="J9" i="1"/>
  <c r="I14" i="1"/>
  <c r="P23" i="1"/>
  <c r="J27" i="1"/>
  <c r="I32" i="1"/>
  <c r="N32" i="1"/>
  <c r="K40" i="1"/>
  <c r="K14" i="1"/>
  <c r="M32" i="1"/>
  <c r="L32" i="1"/>
  <c r="N40" i="1"/>
  <c r="L14" i="1"/>
  <c r="K32" i="1"/>
  <c r="M14" i="1"/>
  <c r="O23" i="1"/>
  <c r="M40" i="1"/>
  <c r="L40" i="1"/>
  <c r="N14" i="1"/>
  <c r="G4" i="20"/>
  <c r="I4" i="20"/>
  <c r="H4" i="20"/>
  <c r="C109" i="7"/>
  <c r="B109" i="7"/>
  <c r="W35" i="1"/>
  <c r="W40" i="1" s="1"/>
  <c r="Y35" i="1"/>
  <c r="Y40" i="1" s="1"/>
  <c r="X35" i="1"/>
  <c r="X40" i="1" s="1"/>
  <c r="AB18" i="1"/>
  <c r="AB23" i="1" s="1"/>
  <c r="X27" i="1"/>
  <c r="X32" i="1" s="1"/>
  <c r="Y27" i="1"/>
  <c r="Y32" i="1" s="1"/>
  <c r="W9" i="1"/>
  <c r="W14" i="1" s="1"/>
  <c r="X9" i="1"/>
  <c r="X14" i="1" s="1"/>
  <c r="Y9" i="1"/>
  <c r="Y14" i="1" s="1"/>
  <c r="W27" i="1"/>
  <c r="W32" i="1" s="1"/>
  <c r="Z27" i="1"/>
  <c r="Z32" i="1" s="1"/>
  <c r="P27" i="1"/>
  <c r="O27" i="1"/>
  <c r="Z9" i="1"/>
  <c r="Z14" i="1" s="1"/>
  <c r="P9" i="1"/>
  <c r="O9" i="1"/>
  <c r="Z35" i="1"/>
  <c r="Z40" i="1" s="1"/>
  <c r="O35" i="1"/>
  <c r="P35" i="1"/>
  <c r="J35" i="1"/>
  <c r="P37" i="1"/>
  <c r="P29" i="1"/>
  <c r="P10" i="1"/>
  <c r="J10" i="1"/>
  <c r="J29" i="1"/>
  <c r="J37" i="1"/>
  <c r="P36" i="1"/>
  <c r="P28" i="1"/>
  <c r="P11" i="1"/>
  <c r="J36" i="1"/>
  <c r="J28" i="1"/>
  <c r="J11" i="1"/>
  <c r="E46" i="12" l="1"/>
  <c r="D46" i="12"/>
  <c r="B46" i="12"/>
  <c r="C46" i="12"/>
  <c r="B47" i="12"/>
  <c r="E47" i="12"/>
  <c r="D47" i="12"/>
  <c r="E43" i="12"/>
  <c r="B43" i="12"/>
  <c r="C47" i="12"/>
  <c r="C43" i="12"/>
  <c r="D43" i="12"/>
  <c r="B23" i="20"/>
  <c r="J32" i="1"/>
  <c r="E23" i="20"/>
  <c r="B27" i="20"/>
  <c r="C23" i="20"/>
  <c r="C27" i="20"/>
  <c r="D23" i="20"/>
  <c r="E27" i="20"/>
  <c r="D27" i="20"/>
  <c r="P14" i="1"/>
  <c r="O32" i="1"/>
  <c r="J40" i="1"/>
  <c r="P32" i="1"/>
  <c r="P40" i="1"/>
  <c r="O14" i="1"/>
  <c r="O40" i="1"/>
  <c r="J14" i="1"/>
  <c r="AA27" i="1"/>
  <c r="AA32" i="1" s="1"/>
  <c r="AA9" i="1"/>
  <c r="AA14" i="1" s="1"/>
  <c r="AB37" i="1"/>
  <c r="AB35" i="1"/>
  <c r="AA35" i="1"/>
  <c r="AA40" i="1" s="1"/>
  <c r="AB27" i="1"/>
  <c r="AB9" i="1"/>
  <c r="AB28" i="1"/>
  <c r="AB29" i="1"/>
  <c r="AB36" i="1"/>
  <c r="AB11" i="1"/>
  <c r="AB10" i="1"/>
  <c r="B90" i="7"/>
  <c r="C12" i="8"/>
  <c r="C10" i="8"/>
  <c r="D10" i="8"/>
  <c r="D12" i="8" s="1"/>
  <c r="E10" i="8"/>
  <c r="E12" i="8" s="1"/>
  <c r="B10" i="8"/>
  <c r="B12" i="8" s="1"/>
  <c r="AB32" i="1" l="1"/>
  <c r="AB40" i="1"/>
  <c r="D11" i="4"/>
  <c r="D25" i="33"/>
  <c r="B9" i="27"/>
  <c r="E11" i="4"/>
  <c r="E25" i="33"/>
  <c r="B11" i="4"/>
  <c r="B10" i="17" s="1"/>
  <c r="B25" i="33"/>
  <c r="D7" i="4"/>
  <c r="D21" i="33"/>
  <c r="C24" i="33"/>
  <c r="B8" i="28"/>
  <c r="C8" i="27"/>
  <c r="B8" i="29"/>
  <c r="C10" i="4"/>
  <c r="B8" i="25"/>
  <c r="B8" i="24"/>
  <c r="B8" i="26"/>
  <c r="E7" i="4"/>
  <c r="B5" i="27"/>
  <c r="E21" i="33"/>
  <c r="C5" i="27"/>
  <c r="B5" i="25"/>
  <c r="C7" i="4"/>
  <c r="B5" i="26"/>
  <c r="B5" i="29"/>
  <c r="B5" i="24"/>
  <c r="B5" i="28"/>
  <c r="C21" i="33"/>
  <c r="B24" i="33"/>
  <c r="B10" i="4"/>
  <c r="B9" i="28"/>
  <c r="C11" i="4"/>
  <c r="B9" i="16" s="1"/>
  <c r="C9" i="27"/>
  <c r="C25" i="33"/>
  <c r="B9" i="25"/>
  <c r="B9" i="26"/>
  <c r="B9" i="29"/>
  <c r="B9" i="24"/>
  <c r="D24" i="33"/>
  <c r="D10" i="4"/>
  <c r="B7" i="4"/>
  <c r="B21" i="33"/>
  <c r="B8" i="27"/>
  <c r="E24" i="33"/>
  <c r="E10" i="4"/>
  <c r="AB14" i="1"/>
  <c r="D46" i="19"/>
  <c r="D53" i="18"/>
  <c r="D10" i="17"/>
  <c r="K31" i="12"/>
  <c r="T31" i="12"/>
  <c r="T32" i="12"/>
  <c r="K32" i="12"/>
  <c r="T33" i="12"/>
  <c r="K33" i="12"/>
  <c r="T30" i="12"/>
  <c r="K30" i="12"/>
  <c r="C53" i="18" l="1"/>
  <c r="C46" i="19"/>
  <c r="B53" i="18"/>
  <c r="B46" i="19"/>
  <c r="H9" i="16"/>
  <c r="C10" i="17"/>
  <c r="G9" i="16"/>
  <c r="E46" i="19"/>
  <c r="E10" i="17"/>
  <c r="E53" i="18"/>
  <c r="B25" i="7"/>
  <c r="AH55" i="1" l="1"/>
  <c r="AH46" i="1"/>
  <c r="AH50" i="1"/>
  <c r="AH63" i="1"/>
  <c r="AH59" i="1"/>
  <c r="AH67" i="1"/>
  <c r="AH66" i="1"/>
  <c r="AH57" i="1"/>
  <c r="AH49" i="1"/>
  <c r="AH48" i="1"/>
  <c r="AH58" i="1"/>
  <c r="AH65" i="1"/>
  <c r="AH56" i="1"/>
  <c r="AH64" i="1"/>
  <c r="AH47" i="1"/>
  <c r="AE67" i="1"/>
  <c r="AE63" i="1"/>
  <c r="AE50" i="1"/>
  <c r="AE48" i="1"/>
  <c r="AE65" i="1"/>
  <c r="AE49" i="1"/>
  <c r="AE57" i="1"/>
  <c r="AE59" i="1"/>
  <c r="AE58" i="1"/>
  <c r="AE46" i="1"/>
  <c r="AE55" i="1"/>
  <c r="AE66" i="1"/>
  <c r="AE47" i="1"/>
  <c r="AE56" i="1"/>
  <c r="AE64" i="1"/>
  <c r="AG55" i="1"/>
  <c r="AG67" i="1"/>
  <c r="AG63" i="1"/>
  <c r="AG50" i="1"/>
  <c r="AG46" i="1"/>
  <c r="AG65" i="1"/>
  <c r="AG49" i="1"/>
  <c r="AG66" i="1"/>
  <c r="AG48" i="1"/>
  <c r="AG57" i="1"/>
  <c r="AG58" i="1"/>
  <c r="AG59" i="1"/>
  <c r="AG56" i="1"/>
  <c r="AG47" i="1"/>
  <c r="AG64" i="1"/>
  <c r="AF46" i="1"/>
  <c r="AF65" i="1"/>
  <c r="AF57" i="1"/>
  <c r="AF48" i="1"/>
  <c r="AF66" i="1"/>
  <c r="AF59" i="1"/>
  <c r="AF55" i="1"/>
  <c r="AF58" i="1"/>
  <c r="AF49" i="1"/>
  <c r="AF50" i="1"/>
  <c r="AF63" i="1"/>
  <c r="AF67" i="1"/>
  <c r="AF56" i="1"/>
  <c r="AF64" i="1"/>
  <c r="AF47" i="1"/>
  <c r="AC65" i="1"/>
  <c r="AC49" i="1"/>
  <c r="AC46" i="1"/>
  <c r="AC55" i="1"/>
  <c r="AC59" i="1"/>
  <c r="AC58" i="1"/>
  <c r="AC48" i="1"/>
  <c r="AC57" i="1"/>
  <c r="AC50" i="1"/>
  <c r="AC67" i="1"/>
  <c r="AC63" i="1"/>
  <c r="AC66" i="1"/>
  <c r="AC64" i="1"/>
  <c r="AC47" i="1"/>
  <c r="AC56" i="1"/>
  <c r="AD58" i="1"/>
  <c r="AD65" i="1"/>
  <c r="AD49" i="1"/>
  <c r="AD46" i="1"/>
  <c r="AD59" i="1"/>
  <c r="AD48" i="1"/>
  <c r="AD63" i="1"/>
  <c r="AD50" i="1"/>
  <c r="AD66" i="1"/>
  <c r="AD55" i="1"/>
  <c r="AD67" i="1"/>
  <c r="AD57" i="1"/>
  <c r="AD56" i="1"/>
  <c r="AD64" i="1"/>
  <c r="AD47" i="1"/>
  <c r="AG10" i="1"/>
  <c r="AG38" i="1"/>
  <c r="AG19" i="1"/>
  <c r="AG11" i="1"/>
  <c r="AG20" i="1"/>
  <c r="AG12" i="1"/>
  <c r="AG26" i="1"/>
  <c r="AG21" i="1"/>
  <c r="AG17" i="1"/>
  <c r="AG28" i="1"/>
  <c r="AG8" i="1"/>
  <c r="AG34" i="1"/>
  <c r="AG30" i="1"/>
  <c r="AG36" i="1"/>
  <c r="AG37" i="1"/>
  <c r="AG29" i="1"/>
  <c r="AG18" i="1"/>
  <c r="AG35" i="1"/>
  <c r="AG27" i="1"/>
  <c r="AG9" i="1"/>
  <c r="AC11" i="1"/>
  <c r="AC10" i="1"/>
  <c r="AC34" i="1"/>
  <c r="AC20" i="1"/>
  <c r="AC8" i="1"/>
  <c r="AC30" i="1"/>
  <c r="AC21" i="1"/>
  <c r="AC38" i="1"/>
  <c r="AC37" i="1"/>
  <c r="AC28" i="1"/>
  <c r="AC36" i="1"/>
  <c r="AC19" i="1"/>
  <c r="AC29" i="1"/>
  <c r="AC17" i="1"/>
  <c r="AC12" i="1"/>
  <c r="AC26" i="1"/>
  <c r="AC18" i="1"/>
  <c r="AC9" i="1"/>
  <c r="AC35" i="1"/>
  <c r="AC27" i="1"/>
  <c r="AH21" i="1"/>
  <c r="AH38" i="1"/>
  <c r="AH8" i="1"/>
  <c r="AH30" i="1"/>
  <c r="AH26" i="1"/>
  <c r="AH17" i="1"/>
  <c r="AH34" i="1"/>
  <c r="AH12" i="1"/>
  <c r="AH19" i="1"/>
  <c r="AH20" i="1"/>
  <c r="AH18" i="1"/>
  <c r="AH11" i="1"/>
  <c r="AH27" i="1"/>
  <c r="AH35" i="1"/>
  <c r="AH37" i="1"/>
  <c r="AH36" i="1"/>
  <c r="AH28" i="1"/>
  <c r="AH10" i="1"/>
  <c r="AH29" i="1"/>
  <c r="AH9" i="1"/>
  <c r="AF12" i="1"/>
  <c r="AF26" i="1"/>
  <c r="AF19" i="1"/>
  <c r="AF34" i="1"/>
  <c r="AF8" i="1"/>
  <c r="AF29" i="1"/>
  <c r="AF37" i="1"/>
  <c r="AF11" i="1"/>
  <c r="AF38" i="1"/>
  <c r="AF20" i="1"/>
  <c r="AF28" i="1"/>
  <c r="AF21" i="1"/>
  <c r="AF17" i="1"/>
  <c r="AF10" i="1"/>
  <c r="AF36" i="1"/>
  <c r="AF30" i="1"/>
  <c r="AF18" i="1"/>
  <c r="AF9" i="1"/>
  <c r="AF35" i="1"/>
  <c r="AF27" i="1"/>
  <c r="AD17" i="1"/>
  <c r="AD8" i="1"/>
  <c r="AD28" i="1"/>
  <c r="AD11" i="1"/>
  <c r="AD10" i="1"/>
  <c r="AD36" i="1"/>
  <c r="AD26" i="1"/>
  <c r="AD30" i="1"/>
  <c r="AD21" i="1"/>
  <c r="AD19" i="1"/>
  <c r="AD20" i="1"/>
  <c r="AD37" i="1"/>
  <c r="AD12" i="1"/>
  <c r="AD38" i="1"/>
  <c r="AD29" i="1"/>
  <c r="AD34" i="1"/>
  <c r="AD18" i="1"/>
  <c r="AD27" i="1"/>
  <c r="AD9" i="1"/>
  <c r="AD35" i="1"/>
  <c r="AE19" i="1"/>
  <c r="AE30" i="1"/>
  <c r="AE29" i="1"/>
  <c r="AE36" i="1"/>
  <c r="AE20" i="1"/>
  <c r="AE28" i="1"/>
  <c r="AE21" i="1"/>
  <c r="AE8" i="1"/>
  <c r="AE37" i="1"/>
  <c r="AE11" i="1"/>
  <c r="AE17" i="1"/>
  <c r="AE26" i="1"/>
  <c r="AE12" i="1"/>
  <c r="AE38" i="1"/>
  <c r="AE34" i="1"/>
  <c r="AE10" i="1"/>
  <c r="AE18" i="1"/>
  <c r="AE27" i="1"/>
  <c r="AE35" i="1"/>
  <c r="AE9" i="1"/>
  <c r="Z13" i="12"/>
  <c r="Z24" i="12" s="1"/>
  <c r="AA30" i="12" s="1"/>
  <c r="V50" i="1"/>
  <c r="AN50" i="1" s="1"/>
  <c r="V63" i="1"/>
  <c r="AN63" i="1" s="1"/>
  <c r="V59" i="1"/>
  <c r="AN59" i="1" s="1"/>
  <c r="V67" i="1"/>
  <c r="AN67" i="1" s="1"/>
  <c r="V46" i="1"/>
  <c r="AN46" i="1" s="1"/>
  <c r="V55" i="1"/>
  <c r="AN55" i="1" s="1"/>
  <c r="V58" i="1"/>
  <c r="AN58" i="1" s="1"/>
  <c r="V66" i="1"/>
  <c r="AN66" i="1" s="1"/>
  <c r="V57" i="1"/>
  <c r="AN57" i="1" s="1"/>
  <c r="V48" i="1"/>
  <c r="AN48" i="1" s="1"/>
  <c r="V49" i="1"/>
  <c r="AN49" i="1" s="1"/>
  <c r="V65" i="1"/>
  <c r="AN65" i="1" s="1"/>
  <c r="V64" i="1"/>
  <c r="AN64" i="1" s="1"/>
  <c r="V56" i="1"/>
  <c r="AN56" i="1" s="1"/>
  <c r="V47" i="1"/>
  <c r="AN47" i="1" s="1"/>
  <c r="Q49" i="1"/>
  <c r="AI49" i="1" s="1"/>
  <c r="Q63" i="1"/>
  <c r="AI63" i="1" s="1"/>
  <c r="Q48" i="1"/>
  <c r="AI48" i="1" s="1"/>
  <c r="Q65" i="1"/>
  <c r="AI65" i="1" s="1"/>
  <c r="Q59" i="1"/>
  <c r="AI59" i="1" s="1"/>
  <c r="Q57" i="1"/>
  <c r="AI57" i="1" s="1"/>
  <c r="Q50" i="1"/>
  <c r="AI50" i="1" s="1"/>
  <c r="Q67" i="1"/>
  <c r="AI67" i="1" s="1"/>
  <c r="Q55" i="1"/>
  <c r="AI55" i="1" s="1"/>
  <c r="Q58" i="1"/>
  <c r="AI58" i="1" s="1"/>
  <c r="Q46" i="1"/>
  <c r="AI46" i="1" s="1"/>
  <c r="Q66" i="1"/>
  <c r="AI66" i="1" s="1"/>
  <c r="Q47" i="1"/>
  <c r="AI47" i="1" s="1"/>
  <c r="Q56" i="1"/>
  <c r="AI56" i="1" s="1"/>
  <c r="Q64" i="1"/>
  <c r="AI64" i="1" s="1"/>
  <c r="U57" i="1"/>
  <c r="AM57" i="1" s="1"/>
  <c r="U59" i="1"/>
  <c r="AM59" i="1" s="1"/>
  <c r="U66" i="1"/>
  <c r="AM66" i="1" s="1"/>
  <c r="U63" i="1"/>
  <c r="AM63" i="1" s="1"/>
  <c r="U58" i="1"/>
  <c r="AM58" i="1" s="1"/>
  <c r="U50" i="1"/>
  <c r="AM50" i="1" s="1"/>
  <c r="U67" i="1"/>
  <c r="AM67" i="1" s="1"/>
  <c r="U46" i="1"/>
  <c r="AM46" i="1" s="1"/>
  <c r="U48" i="1"/>
  <c r="AM48" i="1" s="1"/>
  <c r="U49" i="1"/>
  <c r="AM49" i="1" s="1"/>
  <c r="U65" i="1"/>
  <c r="AM65" i="1" s="1"/>
  <c r="U55" i="1"/>
  <c r="AM55" i="1" s="1"/>
  <c r="U64" i="1"/>
  <c r="AM64" i="1" s="1"/>
  <c r="U56" i="1"/>
  <c r="AM56" i="1" s="1"/>
  <c r="U47" i="1"/>
  <c r="AM47" i="1" s="1"/>
  <c r="R49" i="1"/>
  <c r="AJ49" i="1" s="1"/>
  <c r="R65" i="1"/>
  <c r="AJ65" i="1" s="1"/>
  <c r="R67" i="1"/>
  <c r="AJ67" i="1" s="1"/>
  <c r="R59" i="1"/>
  <c r="AJ59" i="1" s="1"/>
  <c r="R46" i="1"/>
  <c r="AJ46" i="1" s="1"/>
  <c r="R55" i="1"/>
  <c r="AJ55" i="1" s="1"/>
  <c r="R58" i="1"/>
  <c r="AJ58" i="1" s="1"/>
  <c r="R48" i="1"/>
  <c r="AJ48" i="1" s="1"/>
  <c r="R50" i="1"/>
  <c r="AJ50" i="1" s="1"/>
  <c r="R66" i="1"/>
  <c r="AJ66" i="1" s="1"/>
  <c r="R63" i="1"/>
  <c r="AJ63" i="1" s="1"/>
  <c r="R57" i="1"/>
  <c r="AJ57" i="1" s="1"/>
  <c r="R64" i="1"/>
  <c r="AJ64" i="1" s="1"/>
  <c r="R47" i="1"/>
  <c r="AJ47" i="1" s="1"/>
  <c r="R56" i="1"/>
  <c r="AJ56" i="1" s="1"/>
  <c r="S46" i="1"/>
  <c r="AK46" i="1" s="1"/>
  <c r="S48" i="1"/>
  <c r="AK48" i="1" s="1"/>
  <c r="S49" i="1"/>
  <c r="AK49" i="1" s="1"/>
  <c r="S67" i="1"/>
  <c r="AK67" i="1" s="1"/>
  <c r="S63" i="1"/>
  <c r="AK63" i="1" s="1"/>
  <c r="S55" i="1"/>
  <c r="AK55" i="1" s="1"/>
  <c r="S58" i="1"/>
  <c r="AK58" i="1" s="1"/>
  <c r="S66" i="1"/>
  <c r="AK66" i="1" s="1"/>
  <c r="S50" i="1"/>
  <c r="AK50" i="1" s="1"/>
  <c r="S59" i="1"/>
  <c r="AK59" i="1" s="1"/>
  <c r="S65" i="1"/>
  <c r="AK65" i="1" s="1"/>
  <c r="S64" i="1"/>
  <c r="AK64" i="1" s="1"/>
  <c r="S57" i="1"/>
  <c r="AK57" i="1" s="1"/>
  <c r="S56" i="1"/>
  <c r="AK56" i="1" s="1"/>
  <c r="S47" i="1"/>
  <c r="AK47" i="1" s="1"/>
  <c r="T57" i="1"/>
  <c r="AL57" i="1" s="1"/>
  <c r="T59" i="1"/>
  <c r="AL59" i="1" s="1"/>
  <c r="T67" i="1"/>
  <c r="AL67" i="1" s="1"/>
  <c r="T63" i="1"/>
  <c r="AL63" i="1" s="1"/>
  <c r="T46" i="1"/>
  <c r="AL46" i="1" s="1"/>
  <c r="T66" i="1"/>
  <c r="AL66" i="1" s="1"/>
  <c r="T48" i="1"/>
  <c r="AL48" i="1" s="1"/>
  <c r="T65" i="1"/>
  <c r="AL65" i="1" s="1"/>
  <c r="T49" i="1"/>
  <c r="AL49" i="1" s="1"/>
  <c r="T50" i="1"/>
  <c r="AL50" i="1" s="1"/>
  <c r="T55" i="1"/>
  <c r="AL55" i="1" s="1"/>
  <c r="T58" i="1"/>
  <c r="AL58" i="1" s="1"/>
  <c r="T56" i="1"/>
  <c r="AL56" i="1" s="1"/>
  <c r="T64" i="1"/>
  <c r="AL64" i="1" s="1"/>
  <c r="T47" i="1"/>
  <c r="AL47" i="1" s="1"/>
  <c r="S38" i="1"/>
  <c r="AK38" i="1" s="1"/>
  <c r="S37" i="1"/>
  <c r="AK37" i="1" s="1"/>
  <c r="S36" i="1"/>
  <c r="AK36" i="1" s="1"/>
  <c r="S34" i="1"/>
  <c r="AK34" i="1" s="1"/>
  <c r="S21" i="1"/>
  <c r="AK21" i="1" s="1"/>
  <c r="S10" i="1"/>
  <c r="AK10" i="1" s="1"/>
  <c r="S26" i="1"/>
  <c r="AK26" i="1" s="1"/>
  <c r="S12" i="1"/>
  <c r="AK12" i="1" s="1"/>
  <c r="S8" i="1"/>
  <c r="AK8" i="1" s="1"/>
  <c r="S29" i="1"/>
  <c r="AK29" i="1" s="1"/>
  <c r="S11" i="1"/>
  <c r="AK11" i="1" s="1"/>
  <c r="S20" i="1"/>
  <c r="AK20" i="1" s="1"/>
  <c r="S30" i="1"/>
  <c r="AK30" i="1" s="1"/>
  <c r="S19" i="1"/>
  <c r="AK19" i="1" s="1"/>
  <c r="S17" i="1"/>
  <c r="AK17" i="1" s="1"/>
  <c r="S28" i="1"/>
  <c r="AK28" i="1" s="1"/>
  <c r="S18" i="1"/>
  <c r="AK18" i="1" s="1"/>
  <c r="S9" i="1"/>
  <c r="AK9" i="1" s="1"/>
  <c r="S35" i="1"/>
  <c r="AK35" i="1" s="1"/>
  <c r="S27" i="1"/>
  <c r="AK27" i="1" s="1"/>
  <c r="U34" i="1"/>
  <c r="AM34" i="1" s="1"/>
  <c r="U37" i="1"/>
  <c r="AM37" i="1" s="1"/>
  <c r="U36" i="1"/>
  <c r="AM36" i="1" s="1"/>
  <c r="U38" i="1"/>
  <c r="AM38" i="1" s="1"/>
  <c r="U12" i="1"/>
  <c r="AM12" i="1" s="1"/>
  <c r="U8" i="1"/>
  <c r="AM8" i="1" s="1"/>
  <c r="U17" i="1"/>
  <c r="AM17" i="1" s="1"/>
  <c r="U30" i="1"/>
  <c r="AM30" i="1" s="1"/>
  <c r="U19" i="1"/>
  <c r="AM19" i="1" s="1"/>
  <c r="U28" i="1"/>
  <c r="AM28" i="1" s="1"/>
  <c r="U10" i="1"/>
  <c r="AM10" i="1" s="1"/>
  <c r="U21" i="1"/>
  <c r="AM21" i="1" s="1"/>
  <c r="U11" i="1"/>
  <c r="AM11" i="1" s="1"/>
  <c r="U26" i="1"/>
  <c r="AM26" i="1" s="1"/>
  <c r="U29" i="1"/>
  <c r="AM29" i="1" s="1"/>
  <c r="U20" i="1"/>
  <c r="AM20" i="1" s="1"/>
  <c r="U18" i="1"/>
  <c r="AM18" i="1" s="1"/>
  <c r="U35" i="1"/>
  <c r="AM35" i="1" s="1"/>
  <c r="U27" i="1"/>
  <c r="AM27" i="1" s="1"/>
  <c r="U9" i="1"/>
  <c r="AM9" i="1" s="1"/>
  <c r="V34" i="1"/>
  <c r="AN34" i="1" s="1"/>
  <c r="V38" i="1"/>
  <c r="AN38" i="1" s="1"/>
  <c r="V17" i="1"/>
  <c r="AN17" i="1" s="1"/>
  <c r="V12" i="1"/>
  <c r="AN12" i="1" s="1"/>
  <c r="V30" i="1"/>
  <c r="AN30" i="1" s="1"/>
  <c r="V8" i="1"/>
  <c r="AN8" i="1" s="1"/>
  <c r="V21" i="1"/>
  <c r="AN21" i="1" s="1"/>
  <c r="V26" i="1"/>
  <c r="AN26" i="1" s="1"/>
  <c r="V20" i="1"/>
  <c r="AN20" i="1" s="1"/>
  <c r="V19" i="1"/>
  <c r="AN19" i="1" s="1"/>
  <c r="V18" i="1"/>
  <c r="AN18" i="1" s="1"/>
  <c r="V10" i="1"/>
  <c r="AN10" i="1" s="1"/>
  <c r="V35" i="1"/>
  <c r="AN35" i="1" s="1"/>
  <c r="V29" i="1"/>
  <c r="AN29" i="1" s="1"/>
  <c r="V11" i="1"/>
  <c r="AN11" i="1" s="1"/>
  <c r="V37" i="1"/>
  <c r="AN37" i="1" s="1"/>
  <c r="V27" i="1"/>
  <c r="AN27" i="1" s="1"/>
  <c r="V9" i="1"/>
  <c r="AN9" i="1" s="1"/>
  <c r="V28" i="1"/>
  <c r="AN28" i="1" s="1"/>
  <c r="V36" i="1"/>
  <c r="AN36" i="1" s="1"/>
  <c r="Q37" i="1"/>
  <c r="AI37" i="1" s="1"/>
  <c r="Q38" i="1"/>
  <c r="AI38" i="1" s="1"/>
  <c r="Q34" i="1"/>
  <c r="AI34" i="1" s="1"/>
  <c r="Q36" i="1"/>
  <c r="AI36" i="1" s="1"/>
  <c r="Q11" i="1"/>
  <c r="AI11" i="1" s="1"/>
  <c r="Q30" i="1"/>
  <c r="AI30" i="1" s="1"/>
  <c r="Q21" i="1"/>
  <c r="AI21" i="1" s="1"/>
  <c r="Q19" i="1"/>
  <c r="AI19" i="1" s="1"/>
  <c r="Q20" i="1"/>
  <c r="AI20" i="1" s="1"/>
  <c r="Q17" i="1"/>
  <c r="AI17" i="1" s="1"/>
  <c r="Q8" i="1"/>
  <c r="AI8" i="1" s="1"/>
  <c r="Q28" i="1"/>
  <c r="AI28" i="1" s="1"/>
  <c r="Q29" i="1"/>
  <c r="AI29" i="1" s="1"/>
  <c r="Q12" i="1"/>
  <c r="AI12" i="1" s="1"/>
  <c r="Q26" i="1"/>
  <c r="AI26" i="1" s="1"/>
  <c r="Q10" i="1"/>
  <c r="AI10" i="1" s="1"/>
  <c r="Q18" i="1"/>
  <c r="AI18" i="1" s="1"/>
  <c r="Q35" i="1"/>
  <c r="AI35" i="1" s="1"/>
  <c r="Q27" i="1"/>
  <c r="AI27" i="1" s="1"/>
  <c r="Q9" i="1"/>
  <c r="AI9" i="1" s="1"/>
  <c r="T37" i="1"/>
  <c r="AL37" i="1" s="1"/>
  <c r="T34" i="1"/>
  <c r="AL34" i="1" s="1"/>
  <c r="T36" i="1"/>
  <c r="AL36" i="1" s="1"/>
  <c r="T38" i="1"/>
  <c r="AL38" i="1" s="1"/>
  <c r="T28" i="1"/>
  <c r="AL28" i="1" s="1"/>
  <c r="T30" i="1"/>
  <c r="AL30" i="1" s="1"/>
  <c r="T19" i="1"/>
  <c r="AL19" i="1" s="1"/>
  <c r="T8" i="1"/>
  <c r="AL8" i="1" s="1"/>
  <c r="T12" i="1"/>
  <c r="AL12" i="1" s="1"/>
  <c r="T21" i="1"/>
  <c r="AL21" i="1" s="1"/>
  <c r="T10" i="1"/>
  <c r="AL10" i="1" s="1"/>
  <c r="T26" i="1"/>
  <c r="AL26" i="1" s="1"/>
  <c r="T29" i="1"/>
  <c r="AL29" i="1" s="1"/>
  <c r="T20" i="1"/>
  <c r="AL20" i="1" s="1"/>
  <c r="T11" i="1"/>
  <c r="AL11" i="1" s="1"/>
  <c r="T17" i="1"/>
  <c r="AL17" i="1" s="1"/>
  <c r="T18" i="1"/>
  <c r="AL18" i="1" s="1"/>
  <c r="T35" i="1"/>
  <c r="AL35" i="1" s="1"/>
  <c r="T9" i="1"/>
  <c r="AL9" i="1" s="1"/>
  <c r="T27" i="1"/>
  <c r="AL27" i="1" s="1"/>
  <c r="R36" i="1"/>
  <c r="AJ36" i="1" s="1"/>
  <c r="R38" i="1"/>
  <c r="AJ38" i="1" s="1"/>
  <c r="R34" i="1"/>
  <c r="AJ34" i="1" s="1"/>
  <c r="R37" i="1"/>
  <c r="AJ37" i="1" s="1"/>
  <c r="R11" i="1"/>
  <c r="AJ11" i="1" s="1"/>
  <c r="R21" i="1"/>
  <c r="AJ21" i="1" s="1"/>
  <c r="R26" i="1"/>
  <c r="AJ26" i="1" s="1"/>
  <c r="R29" i="1"/>
  <c r="AJ29" i="1" s="1"/>
  <c r="R12" i="1"/>
  <c r="AJ12" i="1" s="1"/>
  <c r="R20" i="1"/>
  <c r="AJ20" i="1" s="1"/>
  <c r="R17" i="1"/>
  <c r="AJ17" i="1" s="1"/>
  <c r="R8" i="1"/>
  <c r="AJ8" i="1" s="1"/>
  <c r="R10" i="1"/>
  <c r="AJ10" i="1" s="1"/>
  <c r="R28" i="1"/>
  <c r="AJ28" i="1" s="1"/>
  <c r="R30" i="1"/>
  <c r="AJ30" i="1" s="1"/>
  <c r="R19" i="1"/>
  <c r="AJ19" i="1" s="1"/>
  <c r="R18" i="1"/>
  <c r="AJ18" i="1" s="1"/>
  <c r="R27" i="1"/>
  <c r="AJ27" i="1" s="1"/>
  <c r="R9" i="1"/>
  <c r="AJ9" i="1" s="1"/>
  <c r="R35" i="1"/>
  <c r="AJ35" i="1" s="1"/>
  <c r="AI14" i="1" l="1"/>
  <c r="AA31" i="12"/>
  <c r="AA32" i="12"/>
  <c r="AA33" i="12"/>
  <c r="AL61" i="1"/>
  <c r="AM52" i="1"/>
  <c r="AN61" i="1"/>
  <c r="AI23" i="1"/>
  <c r="V13" i="12"/>
  <c r="M13" i="12"/>
  <c r="M24" i="12" s="1"/>
  <c r="D13" i="12"/>
  <c r="AK52" i="1"/>
  <c r="AN52" i="1"/>
  <c r="B13" i="12"/>
  <c r="B24" i="12" s="1"/>
  <c r="T13" i="12"/>
  <c r="T24" i="12" s="1"/>
  <c r="K13" i="12"/>
  <c r="K24" i="12" s="1"/>
  <c r="AJ61" i="1"/>
  <c r="O13" i="12"/>
  <c r="O24" i="12" s="1"/>
  <c r="X13" i="12"/>
  <c r="F13" i="12"/>
  <c r="F24" i="12" s="1"/>
  <c r="AK61" i="1"/>
  <c r="AJ52" i="1"/>
  <c r="AM61" i="1"/>
  <c r="AM69" i="1"/>
  <c r="AI52" i="1"/>
  <c r="AN69" i="1"/>
  <c r="U13" i="12"/>
  <c r="U24" i="12" s="1"/>
  <c r="C13" i="12"/>
  <c r="C24" i="12" s="1"/>
  <c r="L13" i="12"/>
  <c r="L24" i="12" s="1"/>
  <c r="N13" i="12"/>
  <c r="N24" i="12" s="1"/>
  <c r="W13" i="12"/>
  <c r="W24" i="12" s="1"/>
  <c r="E13" i="12"/>
  <c r="E24" i="12" s="1"/>
  <c r="AK69" i="1"/>
  <c r="AI69" i="1"/>
  <c r="AM23" i="1"/>
  <c r="AK40" i="1"/>
  <c r="AL52" i="1"/>
  <c r="AJ69" i="1"/>
  <c r="AI61" i="1"/>
  <c r="G13" i="12"/>
  <c r="G24" i="12" s="1"/>
  <c r="Y13" i="12"/>
  <c r="P13" i="12"/>
  <c r="P24" i="12" s="1"/>
  <c r="AL69" i="1"/>
  <c r="AI40" i="1"/>
  <c r="AN40" i="1"/>
  <c r="AM32" i="1"/>
  <c r="AM14" i="1"/>
  <c r="AN32" i="1"/>
  <c r="AJ32" i="1"/>
  <c r="AL32" i="1"/>
  <c r="AK14" i="1"/>
  <c r="AN14" i="1"/>
  <c r="AL40" i="1"/>
  <c r="AI32" i="1"/>
  <c r="AK23" i="1"/>
  <c r="AK32" i="1"/>
  <c r="AJ14" i="1"/>
  <c r="AM40" i="1"/>
  <c r="AJ23" i="1"/>
  <c r="AJ40" i="1"/>
  <c r="AL23" i="1"/>
  <c r="AL14" i="1"/>
  <c r="AN23" i="1"/>
  <c r="AE52" i="1"/>
  <c r="AD40" i="1"/>
  <c r="AD61" i="1"/>
  <c r="AG52" i="1"/>
  <c r="AG69" i="1"/>
  <c r="T61" i="1"/>
  <c r="AE69" i="1"/>
  <c r="D9" i="12" s="1"/>
  <c r="R52" i="1"/>
  <c r="AD52" i="1"/>
  <c r="Q61" i="1"/>
  <c r="R61" i="1"/>
  <c r="U61" i="1"/>
  <c r="U69" i="1"/>
  <c r="AG61" i="1"/>
  <c r="Q69" i="1"/>
  <c r="AF14" i="1"/>
  <c r="AF52" i="1"/>
  <c r="S61" i="1"/>
  <c r="AC61" i="1"/>
  <c r="V61" i="1"/>
  <c r="Q52" i="1"/>
  <c r="S69" i="1"/>
  <c r="V52" i="1"/>
  <c r="AH61" i="1"/>
  <c r="P9" i="12" s="1"/>
  <c r="U52" i="1"/>
  <c r="AC69" i="1"/>
  <c r="S52" i="1"/>
  <c r="AF69" i="1"/>
  <c r="E9" i="12" s="1"/>
  <c r="AE61" i="1"/>
  <c r="R69" i="1"/>
  <c r="AD69" i="1"/>
  <c r="AH52" i="1"/>
  <c r="AG14" i="1"/>
  <c r="T52" i="1"/>
  <c r="AC52" i="1"/>
  <c r="AH69" i="1"/>
  <c r="AC32" i="1"/>
  <c r="T69" i="1"/>
  <c r="AF61" i="1"/>
  <c r="V69" i="1"/>
  <c r="AD23" i="1"/>
  <c r="L11" i="12" s="1"/>
  <c r="AC40" i="1"/>
  <c r="V14" i="1"/>
  <c r="AH40" i="1"/>
  <c r="U32" i="1"/>
  <c r="U14" i="1"/>
  <c r="AE23" i="1"/>
  <c r="R14" i="1"/>
  <c r="T32" i="1"/>
  <c r="Q14" i="1"/>
  <c r="AC23" i="1"/>
  <c r="AG32" i="1"/>
  <c r="S40" i="1"/>
  <c r="AE40" i="1"/>
  <c r="R23" i="1"/>
  <c r="R40" i="1"/>
  <c r="AD32" i="1"/>
  <c r="AF23" i="1"/>
  <c r="Q23" i="1"/>
  <c r="Q40" i="1"/>
  <c r="V23" i="1"/>
  <c r="AH32" i="1"/>
  <c r="AH23" i="1"/>
  <c r="AH14" i="1"/>
  <c r="T40" i="1"/>
  <c r="Y24" i="12"/>
  <c r="X24" i="12"/>
  <c r="D24" i="12"/>
  <c r="V24" i="12"/>
  <c r="AE14" i="1"/>
  <c r="V11" i="12" s="1"/>
  <c r="T23" i="1"/>
  <c r="V40" i="1"/>
  <c r="U40" i="1"/>
  <c r="AG40" i="1"/>
  <c r="S14" i="1"/>
  <c r="AD14" i="1"/>
  <c r="U11" i="12" s="1"/>
  <c r="T14" i="1"/>
  <c r="AF32" i="1"/>
  <c r="Q32" i="1"/>
  <c r="V32" i="1"/>
  <c r="S23" i="1"/>
  <c r="R32" i="1"/>
  <c r="AF40" i="1"/>
  <c r="AC14" i="1"/>
  <c r="U23" i="1"/>
  <c r="AG23" i="1"/>
  <c r="S32" i="1"/>
  <c r="AE32" i="1"/>
  <c r="Y9" i="12" l="1"/>
  <c r="B48" i="12"/>
  <c r="E48" i="12"/>
  <c r="C48" i="12"/>
  <c r="D48" i="12"/>
  <c r="E42" i="19"/>
  <c r="F9" i="12"/>
  <c r="B9" i="12"/>
  <c r="C9" i="12"/>
  <c r="X9" i="12"/>
  <c r="T9" i="12"/>
  <c r="L9" i="12"/>
  <c r="U9" i="12"/>
  <c r="P5" i="12"/>
  <c r="P8" i="12" s="1"/>
  <c r="P11" i="12"/>
  <c r="M5" i="12"/>
  <c r="M20" i="12" s="1"/>
  <c r="M11" i="12"/>
  <c r="N9" i="12"/>
  <c r="W5" i="12"/>
  <c r="W21" i="12" s="1"/>
  <c r="W11" i="12"/>
  <c r="D5" i="12"/>
  <c r="D20" i="12" s="1"/>
  <c r="D11" i="12"/>
  <c r="G5" i="12"/>
  <c r="G11" i="12"/>
  <c r="O9" i="12"/>
  <c r="B5" i="12"/>
  <c r="B8" i="12" s="1"/>
  <c r="B11" i="12"/>
  <c r="M9" i="12"/>
  <c r="Y5" i="12"/>
  <c r="Y8" i="12" s="1"/>
  <c r="Y11" i="12"/>
  <c r="O5" i="12"/>
  <c r="O18" i="12" s="1"/>
  <c r="P30" i="12" s="1"/>
  <c r="O11" i="12"/>
  <c r="E5" i="12"/>
  <c r="E8" i="12" s="1"/>
  <c r="E11" i="12"/>
  <c r="F5" i="12"/>
  <c r="F8" i="12" s="1"/>
  <c r="F11" i="12"/>
  <c r="G9" i="12"/>
  <c r="K9" i="12"/>
  <c r="N5" i="12"/>
  <c r="N20" i="12" s="1"/>
  <c r="N11" i="12"/>
  <c r="K5" i="12"/>
  <c r="K8" i="12" s="1"/>
  <c r="K11" i="12"/>
  <c r="T5" i="12"/>
  <c r="T18" i="12" s="1"/>
  <c r="U30" i="12" s="1"/>
  <c r="T11" i="12"/>
  <c r="C5" i="12"/>
  <c r="C7" i="12" s="1"/>
  <c r="C11" i="12"/>
  <c r="X5" i="12"/>
  <c r="X20" i="12" s="1"/>
  <c r="X11" i="12"/>
  <c r="W9" i="12"/>
  <c r="V9" i="12"/>
  <c r="E6" i="17"/>
  <c r="E49" i="18"/>
  <c r="U5" i="12"/>
  <c r="U18" i="12" s="1"/>
  <c r="V30" i="12" s="1"/>
  <c r="L5" i="12"/>
  <c r="L21" i="12" s="1"/>
  <c r="V5" i="12"/>
  <c r="C28" i="20"/>
  <c r="D28" i="20"/>
  <c r="W7" i="12"/>
  <c r="W8" i="12"/>
  <c r="E28" i="20"/>
  <c r="B28" i="20"/>
  <c r="G5" i="16"/>
  <c r="D26" i="33" l="1"/>
  <c r="D12" i="4"/>
  <c r="D54" i="18" s="1"/>
  <c r="F5" i="18" s="1"/>
  <c r="B10" i="24"/>
  <c r="C26" i="33"/>
  <c r="B10" i="25"/>
  <c r="C12" i="4"/>
  <c r="C10" i="27"/>
  <c r="B10" i="26"/>
  <c r="B10" i="28"/>
  <c r="B10" i="29"/>
  <c r="E26" i="33"/>
  <c r="B10" i="27"/>
  <c r="E12" i="4"/>
  <c r="G10" i="16" s="1"/>
  <c r="B26" i="33"/>
  <c r="B12" i="4"/>
  <c r="B54" i="18" s="1"/>
  <c r="D5" i="18" s="1"/>
  <c r="E18" i="12"/>
  <c r="F30" i="12" s="1"/>
  <c r="K18" i="12"/>
  <c r="L30" i="12" s="1"/>
  <c r="L31" i="12" s="1"/>
  <c r="D42" i="19"/>
  <c r="K7" i="12"/>
  <c r="C42" i="19"/>
  <c r="K20" i="12"/>
  <c r="K21" i="12"/>
  <c r="B42" i="19"/>
  <c r="K7" i="4"/>
  <c r="J49" i="18" s="1"/>
  <c r="F59" i="18" s="1"/>
  <c r="P7" i="12"/>
  <c r="L8" i="12"/>
  <c r="L7" i="12"/>
  <c r="P21" i="12"/>
  <c r="X8" i="12"/>
  <c r="X7" i="12"/>
  <c r="Y7" i="12"/>
  <c r="N7" i="12"/>
  <c r="X18" i="12"/>
  <c r="Y30" i="12" s="1"/>
  <c r="N18" i="12"/>
  <c r="O30" i="12" s="1"/>
  <c r="O7" i="12"/>
  <c r="N21" i="12"/>
  <c r="N8" i="12"/>
  <c r="O20" i="12"/>
  <c r="P32" i="12" s="1"/>
  <c r="O8" i="12"/>
  <c r="X21" i="12"/>
  <c r="F20" i="12"/>
  <c r="Y18" i="12"/>
  <c r="Z30" i="12" s="1"/>
  <c r="Z31" i="12" s="1"/>
  <c r="W20" i="12"/>
  <c r="W18" i="12"/>
  <c r="X30" i="12" s="1"/>
  <c r="X31" i="12" s="1"/>
  <c r="F7" i="12"/>
  <c r="Y21" i="12"/>
  <c r="C49" i="18"/>
  <c r="C6" i="17"/>
  <c r="D6" i="17"/>
  <c r="D49" i="18"/>
  <c r="B6" i="17"/>
  <c r="B49" i="18"/>
  <c r="I7" i="4"/>
  <c r="P20" i="12"/>
  <c r="L18" i="12"/>
  <c r="M30" i="12" s="1"/>
  <c r="P18" i="12"/>
  <c r="Q30" i="12" s="1"/>
  <c r="L20" i="12"/>
  <c r="U21" i="12"/>
  <c r="V33" i="12" s="1"/>
  <c r="U20" i="12"/>
  <c r="V32" i="12" s="1"/>
  <c r="U7" i="12"/>
  <c r="U8" i="12"/>
  <c r="D18" i="12"/>
  <c r="D7" i="12"/>
  <c r="D8" i="12"/>
  <c r="D21" i="12"/>
  <c r="F21" i="12"/>
  <c r="F18" i="12"/>
  <c r="C18" i="12"/>
  <c r="D30" i="12" s="1"/>
  <c r="D31" i="12" s="1"/>
  <c r="E20" i="12"/>
  <c r="M8" i="12"/>
  <c r="M7" i="12"/>
  <c r="M18" i="12"/>
  <c r="N30" i="12" s="1"/>
  <c r="N32" i="12" s="1"/>
  <c r="Y20" i="12"/>
  <c r="C21" i="12"/>
  <c r="M21" i="12"/>
  <c r="E7" i="12"/>
  <c r="C8" i="12"/>
  <c r="C20" i="12"/>
  <c r="E21" i="12"/>
  <c r="B20" i="12"/>
  <c r="B7" i="12"/>
  <c r="O21" i="12"/>
  <c r="P33" i="12" s="1"/>
  <c r="B21" i="12"/>
  <c r="B18" i="12"/>
  <c r="V31" i="12"/>
  <c r="V21" i="12"/>
  <c r="V18" i="12"/>
  <c r="W30" i="12" s="1"/>
  <c r="V7" i="12"/>
  <c r="V20" i="12"/>
  <c r="V8" i="12"/>
  <c r="C11" i="17"/>
  <c r="C54" i="18"/>
  <c r="C47" i="19"/>
  <c r="B10" i="16"/>
  <c r="H10" i="16"/>
  <c r="E54" i="18"/>
  <c r="G5" i="18" s="1"/>
  <c r="H26" i="18" s="1"/>
  <c r="J5" i="18" s="1"/>
  <c r="B7" i="20"/>
  <c r="D7" i="20" s="1"/>
  <c r="I23" i="20"/>
  <c r="E33" i="20" s="1"/>
  <c r="B6" i="20"/>
  <c r="Q6" i="20" s="1"/>
  <c r="Q12" i="20" s="1"/>
  <c r="H23" i="20"/>
  <c r="D33" i="20" s="1"/>
  <c r="B8" i="20"/>
  <c r="J23" i="20"/>
  <c r="F33" i="20" s="1"/>
  <c r="B5" i="20"/>
  <c r="G23" i="20"/>
  <c r="C33" i="20" s="1"/>
  <c r="T21" i="12"/>
  <c r="U33" i="12" s="1"/>
  <c r="T7" i="12"/>
  <c r="T20" i="12"/>
  <c r="U32" i="12" s="1"/>
  <c r="T8" i="12"/>
  <c r="G18" i="12"/>
  <c r="H30" i="12" s="1"/>
  <c r="G21" i="12"/>
  <c r="G8" i="12"/>
  <c r="G7" i="12"/>
  <c r="G20" i="12"/>
  <c r="P31" i="12"/>
  <c r="U31" i="12"/>
  <c r="H5" i="16"/>
  <c r="B5" i="16"/>
  <c r="I5" i="15"/>
  <c r="D11" i="15" s="1"/>
  <c r="J7" i="4" l="1"/>
  <c r="D11" i="17"/>
  <c r="E11" i="17"/>
  <c r="D47" i="19"/>
  <c r="E47" i="19"/>
  <c r="B11" i="17"/>
  <c r="H7" i="4"/>
  <c r="G42" i="19" s="1"/>
  <c r="B47" i="19"/>
  <c r="J6" i="17"/>
  <c r="B45" i="12"/>
  <c r="E45" i="12"/>
  <c r="B42" i="12"/>
  <c r="C45" i="12"/>
  <c r="D45" i="12"/>
  <c r="L33" i="12"/>
  <c r="E44" i="12"/>
  <c r="L32" i="12"/>
  <c r="D44" i="12"/>
  <c r="B44" i="12"/>
  <c r="G30" i="12"/>
  <c r="G33" i="17" s="1"/>
  <c r="E42" i="12"/>
  <c r="E30" i="12"/>
  <c r="E31" i="12" s="1"/>
  <c r="C42" i="12"/>
  <c r="D42" i="12"/>
  <c r="C44" i="12"/>
  <c r="R5" i="15"/>
  <c r="G12" i="15" s="1"/>
  <c r="C30" i="12"/>
  <c r="C34" i="12" s="1"/>
  <c r="Y32" i="12"/>
  <c r="O31" i="12"/>
  <c r="O32" i="12"/>
  <c r="Z32" i="12"/>
  <c r="O5" i="15"/>
  <c r="F11" i="15" s="1"/>
  <c r="M5" i="15"/>
  <c r="E12" i="15" s="1"/>
  <c r="O33" i="12"/>
  <c r="J5" i="15"/>
  <c r="D12" i="15" s="1"/>
  <c r="S5" i="15"/>
  <c r="I42" i="19"/>
  <c r="H42" i="19"/>
  <c r="J42" i="19"/>
  <c r="P5" i="15"/>
  <c r="F12" i="15" s="1"/>
  <c r="Y33" i="12"/>
  <c r="Y31" i="12"/>
  <c r="L5" i="15"/>
  <c r="E11" i="15" s="1"/>
  <c r="Q5" i="15"/>
  <c r="G10" i="15" s="1"/>
  <c r="Z33" i="12"/>
  <c r="E25" i="20"/>
  <c r="J25" i="20" s="1"/>
  <c r="F35" i="20" s="1"/>
  <c r="X33" i="12"/>
  <c r="X32" i="12"/>
  <c r="E24" i="20"/>
  <c r="J24" i="20" s="1"/>
  <c r="F34" i="20" s="1"/>
  <c r="N5" i="15"/>
  <c r="F10" i="15" s="1"/>
  <c r="M33" i="12"/>
  <c r="K5" i="15"/>
  <c r="E10" i="15" s="1"/>
  <c r="H6" i="17"/>
  <c r="H49" i="18"/>
  <c r="D59" i="18" s="1"/>
  <c r="D5" i="20"/>
  <c r="G5" i="20"/>
  <c r="D6" i="20"/>
  <c r="P6" i="20"/>
  <c r="D33" i="17"/>
  <c r="Q31" i="12"/>
  <c r="Q33" i="12"/>
  <c r="Q32" i="12"/>
  <c r="M32" i="12"/>
  <c r="M31" i="12"/>
  <c r="D34" i="17" s="1"/>
  <c r="D33" i="12"/>
  <c r="C32" i="12"/>
  <c r="C35" i="17" s="1"/>
  <c r="H5" i="15"/>
  <c r="D10" i="15" s="1"/>
  <c r="E22" i="20"/>
  <c r="J22" i="20" s="1"/>
  <c r="F32" i="20" s="1"/>
  <c r="D22" i="20"/>
  <c r="I22" i="20" s="1"/>
  <c r="E32" i="20" s="1"/>
  <c r="B22" i="20"/>
  <c r="G22" i="20" s="1"/>
  <c r="C32" i="20" s="1"/>
  <c r="F5" i="15"/>
  <c r="B24" i="20"/>
  <c r="G24" i="20" s="1"/>
  <c r="C34" i="20" s="1"/>
  <c r="N31" i="12"/>
  <c r="N33" i="12"/>
  <c r="D32" i="12"/>
  <c r="G5" i="15"/>
  <c r="C11" i="15" s="1"/>
  <c r="E5" i="15"/>
  <c r="C10" i="15" s="1"/>
  <c r="C33" i="17"/>
  <c r="D25" i="20"/>
  <c r="I25" i="20" s="1"/>
  <c r="E35" i="20" s="1"/>
  <c r="D24" i="20"/>
  <c r="I24" i="20" s="1"/>
  <c r="E34" i="20" s="1"/>
  <c r="C25" i="20"/>
  <c r="H25" i="20" s="1"/>
  <c r="D35" i="20" s="1"/>
  <c r="C24" i="20"/>
  <c r="H24" i="20" s="1"/>
  <c r="D34" i="20" s="1"/>
  <c r="I6" i="17"/>
  <c r="I49" i="18"/>
  <c r="E59" i="18" s="1"/>
  <c r="B25" i="20"/>
  <c r="G25" i="20" s="1"/>
  <c r="C35" i="20" s="1"/>
  <c r="F32" i="12"/>
  <c r="F31" i="12"/>
  <c r="F33" i="12"/>
  <c r="H6" i="20"/>
  <c r="F6" i="20"/>
  <c r="G6" i="20"/>
  <c r="I6" i="20"/>
  <c r="I7" i="20"/>
  <c r="F7" i="20"/>
  <c r="H7" i="20"/>
  <c r="G7" i="20"/>
  <c r="W33" i="12"/>
  <c r="W31" i="12"/>
  <c r="W32" i="12"/>
  <c r="H32" i="12"/>
  <c r="H33" i="12"/>
  <c r="H31" i="12"/>
  <c r="G31" i="12"/>
  <c r="G32" i="12"/>
  <c r="C22" i="20"/>
  <c r="H22" i="20" s="1"/>
  <c r="D32" i="20" s="1"/>
  <c r="D8" i="20"/>
  <c r="F8" i="20"/>
  <c r="I8" i="20"/>
  <c r="H8" i="20"/>
  <c r="G8" i="20"/>
  <c r="G26" i="18"/>
  <c r="I5" i="18" s="1"/>
  <c r="F26" i="18"/>
  <c r="E26" i="18"/>
  <c r="H5" i="18" s="1"/>
  <c r="E5" i="18"/>
  <c r="D26" i="18"/>
  <c r="I5" i="20"/>
  <c r="H5" i="20"/>
  <c r="F5" i="20"/>
  <c r="F52" i="19"/>
  <c r="F16" i="17"/>
  <c r="F33" i="17"/>
  <c r="H33" i="17"/>
  <c r="G11" i="15"/>
  <c r="B5" i="15"/>
  <c r="B10" i="15" s="1"/>
  <c r="D5" i="15"/>
  <c r="B12" i="15" s="1"/>
  <c r="C5" i="15"/>
  <c r="B11" i="15" s="1"/>
  <c r="G6" i="17" l="1"/>
  <c r="G49" i="18"/>
  <c r="C59" i="18" s="1"/>
  <c r="G33" i="12"/>
  <c r="C33" i="12"/>
  <c r="C36" i="17" s="1"/>
  <c r="C31" i="12"/>
  <c r="C34" i="17" s="1"/>
  <c r="E32" i="12"/>
  <c r="E33" i="17"/>
  <c r="E33" i="12"/>
  <c r="E36" i="17" s="1"/>
  <c r="C6" i="4"/>
  <c r="B4" i="29"/>
  <c r="B4" i="24"/>
  <c r="B4" i="25"/>
  <c r="B4" i="26"/>
  <c r="C20" i="33"/>
  <c r="B4" i="28"/>
  <c r="C4" i="27"/>
  <c r="D9" i="4"/>
  <c r="J9" i="4" s="1"/>
  <c r="D23" i="33"/>
  <c r="D6" i="4"/>
  <c r="D20" i="33"/>
  <c r="E6" i="4"/>
  <c r="G4" i="16" s="1"/>
  <c r="B4" i="27"/>
  <c r="E20" i="33"/>
  <c r="B7" i="26"/>
  <c r="C9" i="4"/>
  <c r="C8" i="17" s="1"/>
  <c r="C7" i="27"/>
  <c r="B7" i="28"/>
  <c r="B7" i="24"/>
  <c r="B7" i="29"/>
  <c r="C23" i="33"/>
  <c r="B7" i="25"/>
  <c r="B6" i="4"/>
  <c r="H6" i="4" s="1"/>
  <c r="B20" i="33"/>
  <c r="E22" i="33"/>
  <c r="E8" i="4"/>
  <c r="E50" i="18" s="1"/>
  <c r="B6" i="27"/>
  <c r="B22" i="33"/>
  <c r="B8" i="4"/>
  <c r="B7" i="17" s="1"/>
  <c r="B7" i="27"/>
  <c r="E9" i="4"/>
  <c r="E8" i="17" s="1"/>
  <c r="E23" i="33"/>
  <c r="D22" i="33"/>
  <c r="D8" i="4"/>
  <c r="B9" i="4"/>
  <c r="B8" i="17" s="1"/>
  <c r="B23" i="33"/>
  <c r="B6" i="25"/>
  <c r="C22" i="33"/>
  <c r="C6" i="27"/>
  <c r="B6" i="26"/>
  <c r="B6" i="28"/>
  <c r="B6" i="29"/>
  <c r="B6" i="24"/>
  <c r="C8" i="4"/>
  <c r="H6" i="16" s="1"/>
  <c r="G34" i="17"/>
  <c r="F35" i="17"/>
  <c r="C12" i="15"/>
  <c r="D52" i="19"/>
  <c r="E16" i="17"/>
  <c r="E43" i="19"/>
  <c r="D36" i="17"/>
  <c r="D16" i="17"/>
  <c r="H34" i="17"/>
  <c r="H36" i="17"/>
  <c r="B41" i="19"/>
  <c r="H35" i="17"/>
  <c r="D35" i="17"/>
  <c r="H8" i="4"/>
  <c r="Q9" i="4"/>
  <c r="E52" i="19"/>
  <c r="E48" i="18"/>
  <c r="C16" i="17"/>
  <c r="C52" i="19"/>
  <c r="E35" i="17"/>
  <c r="F34" i="17"/>
  <c r="G35" i="17"/>
  <c r="E34" i="17"/>
  <c r="G36" i="17"/>
  <c r="F36" i="17"/>
  <c r="T7" i="4" l="1"/>
  <c r="W7" i="4" s="1"/>
  <c r="K6" i="4"/>
  <c r="J41" i="19" s="1"/>
  <c r="B44" i="19"/>
  <c r="T9" i="4"/>
  <c r="W9" i="4" s="1"/>
  <c r="C51" i="18"/>
  <c r="D8" i="17"/>
  <c r="Q8" i="4"/>
  <c r="D51" i="18"/>
  <c r="E5" i="17"/>
  <c r="B48" i="18"/>
  <c r="D21" i="18" s="1"/>
  <c r="D9" i="18" s="1"/>
  <c r="F30" i="18" s="1"/>
  <c r="D44" i="19"/>
  <c r="E41" i="19"/>
  <c r="R10" i="19" s="1"/>
  <c r="H7" i="16"/>
  <c r="I9" i="4"/>
  <c r="B7" i="16"/>
  <c r="B6" i="16"/>
  <c r="B50" i="18"/>
  <c r="C44" i="19"/>
  <c r="B43" i="19"/>
  <c r="AF12" i="19" s="1"/>
  <c r="E44" i="19"/>
  <c r="R13" i="19" s="1"/>
  <c r="K8" i="4"/>
  <c r="J7" i="17" s="1"/>
  <c r="G6" i="16"/>
  <c r="C13" i="23" s="1"/>
  <c r="C14" i="23" s="1"/>
  <c r="C16" i="23" s="1"/>
  <c r="I8" i="4"/>
  <c r="H43" i="19" s="1"/>
  <c r="G7" i="16"/>
  <c r="D13" i="23" s="1"/>
  <c r="D14" i="23" s="1"/>
  <c r="D16" i="23" s="1"/>
  <c r="E7" i="17"/>
  <c r="T8" i="4"/>
  <c r="W8" i="4" s="1"/>
  <c r="C7" i="17"/>
  <c r="C50" i="18"/>
  <c r="H9" i="4"/>
  <c r="G51" i="18" s="1"/>
  <c r="C61" i="18" s="1"/>
  <c r="B51" i="18"/>
  <c r="B5" i="17"/>
  <c r="C43" i="19"/>
  <c r="K9" i="4"/>
  <c r="Q7" i="4"/>
  <c r="D43" i="19"/>
  <c r="J8" i="4"/>
  <c r="D50" i="18"/>
  <c r="D7" i="17"/>
  <c r="E51" i="18"/>
  <c r="G41" i="19"/>
  <c r="C41" i="19"/>
  <c r="I44" i="19"/>
  <c r="D41" i="19"/>
  <c r="G48" i="18"/>
  <c r="C58" i="18" s="1"/>
  <c r="B13" i="23"/>
  <c r="B14" i="23" s="1"/>
  <c r="B16" i="23" s="1"/>
  <c r="G5" i="17"/>
  <c r="I8" i="17"/>
  <c r="I51" i="18"/>
  <c r="E61" i="18" s="1"/>
  <c r="D6" i="18"/>
  <c r="AE8" i="19" s="1"/>
  <c r="G50" i="18"/>
  <c r="C60" i="18" s="1"/>
  <c r="G43" i="19"/>
  <c r="H8" i="17"/>
  <c r="H44" i="19"/>
  <c r="AF11" i="19"/>
  <c r="AF10" i="19"/>
  <c r="G7" i="17"/>
  <c r="AF13" i="19"/>
  <c r="H51" i="18"/>
  <c r="D61" i="18" s="1"/>
  <c r="R12" i="19"/>
  <c r="D48" i="18"/>
  <c r="D5" i="17"/>
  <c r="R11" i="19"/>
  <c r="C5" i="17"/>
  <c r="C48" i="18"/>
  <c r="D15" i="18"/>
  <c r="F36" i="18" s="1"/>
  <c r="D16" i="18"/>
  <c r="F37" i="18" s="1"/>
  <c r="G6" i="18"/>
  <c r="Q8" i="19" s="1"/>
  <c r="G21" i="18"/>
  <c r="I6" i="4"/>
  <c r="R8" i="4"/>
  <c r="R9" i="4"/>
  <c r="R7" i="4"/>
  <c r="J6" i="4"/>
  <c r="S9" i="4"/>
  <c r="S7" i="4"/>
  <c r="S8" i="4"/>
  <c r="H4" i="16"/>
  <c r="B4" i="16"/>
  <c r="D12" i="18" l="1"/>
  <c r="F33" i="18" s="1"/>
  <c r="J48" i="18"/>
  <c r="F58" i="18" s="1"/>
  <c r="F15" i="17" s="1"/>
  <c r="F21" i="17" s="1"/>
  <c r="F42" i="18"/>
  <c r="J5" i="17"/>
  <c r="D11" i="18"/>
  <c r="F32" i="18" s="1"/>
  <c r="D8" i="18"/>
  <c r="F29" i="18" s="1"/>
  <c r="D19" i="18"/>
  <c r="F40" i="18" s="1"/>
  <c r="D7" i="18"/>
  <c r="F28" i="18" s="1"/>
  <c r="D10" i="18"/>
  <c r="F31" i="18" s="1"/>
  <c r="D14" i="18"/>
  <c r="F35" i="18" s="1"/>
  <c r="D18" i="18"/>
  <c r="F39" i="18" s="1"/>
  <c r="C6" i="16"/>
  <c r="D13" i="18"/>
  <c r="F34" i="18" s="1"/>
  <c r="D17" i="18"/>
  <c r="F38" i="18" s="1"/>
  <c r="D20" i="18"/>
  <c r="F41" i="18" s="1"/>
  <c r="F26" i="19"/>
  <c r="J50" i="18"/>
  <c r="F60" i="18" s="1"/>
  <c r="F53" i="19" s="1"/>
  <c r="G44" i="19"/>
  <c r="G8" i="17"/>
  <c r="H50" i="18"/>
  <c r="D60" i="18" s="1"/>
  <c r="D53" i="19" s="1"/>
  <c r="J43" i="19"/>
  <c r="H7" i="17"/>
  <c r="J8" i="17"/>
  <c r="J51" i="18"/>
  <c r="F61" i="18" s="1"/>
  <c r="J44" i="19"/>
  <c r="I43" i="19"/>
  <c r="I50" i="18"/>
  <c r="E60" i="18" s="1"/>
  <c r="I7" i="17"/>
  <c r="C15" i="17"/>
  <c r="C21" i="17" s="1"/>
  <c r="C22" i="17" s="1"/>
  <c r="F24" i="19"/>
  <c r="F17" i="17"/>
  <c r="C26" i="19"/>
  <c r="F25" i="19"/>
  <c r="C54" i="19"/>
  <c r="C24" i="19"/>
  <c r="C7" i="33"/>
  <c r="C8" i="33"/>
  <c r="C10" i="33"/>
  <c r="C51" i="19"/>
  <c r="C23" i="19"/>
  <c r="E54" i="19"/>
  <c r="C17" i="17"/>
  <c r="C25" i="19"/>
  <c r="C9" i="33"/>
  <c r="I41" i="19"/>
  <c r="H41" i="19"/>
  <c r="D18" i="17"/>
  <c r="D17" i="17"/>
  <c r="E18" i="17"/>
  <c r="D10" i="23"/>
  <c r="D11" i="23" s="1"/>
  <c r="D12" i="23" s="1"/>
  <c r="C10" i="23"/>
  <c r="C11" i="23" s="1"/>
  <c r="C12" i="23" s="1"/>
  <c r="B10" i="23"/>
  <c r="B11" i="23" s="1"/>
  <c r="B12" i="23" s="1"/>
  <c r="I5" i="16"/>
  <c r="F27" i="18"/>
  <c r="C53" i="19"/>
  <c r="S12" i="19"/>
  <c r="AG13" i="19"/>
  <c r="C18" i="17"/>
  <c r="D54" i="19"/>
  <c r="S10" i="19"/>
  <c r="AG10" i="19"/>
  <c r="S11" i="19"/>
  <c r="F21" i="18"/>
  <c r="F6" i="18"/>
  <c r="S13" i="19"/>
  <c r="H48" i="18"/>
  <c r="D58" i="18" s="1"/>
  <c r="H5" i="17"/>
  <c r="I48" i="18"/>
  <c r="E58" i="18" s="1"/>
  <c r="I5" i="17"/>
  <c r="G12" i="18"/>
  <c r="G20" i="18"/>
  <c r="G13" i="18"/>
  <c r="G14" i="18"/>
  <c r="G7" i="18"/>
  <c r="G15" i="18"/>
  <c r="G8" i="18"/>
  <c r="G16" i="18"/>
  <c r="G9" i="18"/>
  <c r="G17" i="18"/>
  <c r="G10" i="18"/>
  <c r="G18" i="18"/>
  <c r="G11" i="18"/>
  <c r="G19" i="18"/>
  <c r="D27" i="18"/>
  <c r="E6" i="18"/>
  <c r="D42" i="18"/>
  <c r="E21" i="18"/>
  <c r="AG11" i="19"/>
  <c r="C12" i="19"/>
  <c r="C11" i="19"/>
  <c r="C14" i="19"/>
  <c r="C13" i="19"/>
  <c r="AG12" i="19"/>
  <c r="D5" i="16"/>
  <c r="D4" i="16"/>
  <c r="V7" i="4"/>
  <c r="V8" i="4"/>
  <c r="V9" i="4"/>
  <c r="F51" i="19" l="1"/>
  <c r="C24" i="17"/>
  <c r="C23" i="17"/>
  <c r="E53" i="19"/>
  <c r="E17" i="17"/>
  <c r="F18" i="17"/>
  <c r="F24" i="17" s="1"/>
  <c r="F54" i="19"/>
  <c r="C10" i="19"/>
  <c r="B4" i="33"/>
  <c r="D10" i="33" s="1"/>
  <c r="C6" i="33"/>
  <c r="E12" i="18"/>
  <c r="E20" i="18"/>
  <c r="E13" i="18"/>
  <c r="E14" i="18"/>
  <c r="E7" i="18"/>
  <c r="E15" i="18"/>
  <c r="E8" i="18"/>
  <c r="E16" i="18"/>
  <c r="E9" i="18"/>
  <c r="E17" i="18"/>
  <c r="E10" i="18"/>
  <c r="E18" i="18"/>
  <c r="E11" i="18"/>
  <c r="E19" i="18"/>
  <c r="K20" i="18"/>
  <c r="L20" i="18" s="1"/>
  <c r="K12" i="18"/>
  <c r="L12" i="18" s="1"/>
  <c r="K18" i="18"/>
  <c r="L18" i="18" s="1"/>
  <c r="K7" i="18"/>
  <c r="L7" i="18" s="1"/>
  <c r="K15" i="18"/>
  <c r="L15" i="18" s="1"/>
  <c r="K16" i="18"/>
  <c r="L16" i="18" s="1"/>
  <c r="K19" i="18"/>
  <c r="L19" i="18" s="1"/>
  <c r="K9" i="18"/>
  <c r="L9" i="18" s="1"/>
  <c r="K5" i="18"/>
  <c r="L5" i="18" s="1"/>
  <c r="K6" i="18"/>
  <c r="L6" i="18" s="1"/>
  <c r="K17" i="18"/>
  <c r="L17" i="18" s="1"/>
  <c r="K10" i="18"/>
  <c r="L10" i="18" s="1"/>
  <c r="K13" i="18"/>
  <c r="L13" i="18" s="1"/>
  <c r="K8" i="18"/>
  <c r="L8" i="18" s="1"/>
  <c r="K11" i="18"/>
  <c r="L11" i="18" s="1"/>
  <c r="B8" i="19"/>
  <c r="K21" i="18"/>
  <c r="L21" i="18" s="1"/>
  <c r="K14" i="18"/>
  <c r="L14" i="18" s="1"/>
  <c r="D15" i="17"/>
  <c r="D21" i="17" s="1"/>
  <c r="D51" i="19"/>
  <c r="E51" i="19"/>
  <c r="E15" i="17"/>
  <c r="E21" i="17" s="1"/>
  <c r="D34" i="18"/>
  <c r="D35" i="18"/>
  <c r="D32" i="18"/>
  <c r="D40" i="18"/>
  <c r="D28" i="18"/>
  <c r="D36" i="18"/>
  <c r="D29" i="18"/>
  <c r="D37" i="18"/>
  <c r="D39" i="18"/>
  <c r="D38" i="18"/>
  <c r="D31" i="18"/>
  <c r="D30" i="18"/>
  <c r="D41" i="18"/>
  <c r="D33" i="18"/>
  <c r="F10" i="18"/>
  <c r="F18" i="18"/>
  <c r="F11" i="18"/>
  <c r="F19" i="18"/>
  <c r="F12" i="18"/>
  <c r="F20" i="18"/>
  <c r="F13" i="18"/>
  <c r="F14" i="18"/>
  <c r="F7" i="18"/>
  <c r="F15" i="18"/>
  <c r="F8" i="18"/>
  <c r="F16" i="18"/>
  <c r="F9" i="18"/>
  <c r="F17" i="18"/>
  <c r="F22" i="17"/>
  <c r="F23" i="17"/>
  <c r="D7" i="33" l="1"/>
  <c r="D9" i="33"/>
  <c r="D8" i="33"/>
  <c r="D14" i="19"/>
  <c r="D24" i="19"/>
  <c r="D26" i="19"/>
  <c r="G25" i="19"/>
  <c r="G24" i="19"/>
  <c r="D23" i="19"/>
  <c r="D25" i="19"/>
  <c r="G26" i="19"/>
  <c r="D11" i="19"/>
  <c r="H10" i="19" s="1"/>
  <c r="I10" i="19" s="1"/>
  <c r="D12" i="19"/>
  <c r="D23" i="17"/>
  <c r="D22" i="17"/>
  <c r="D24" i="17"/>
  <c r="E22" i="17"/>
  <c r="E24" i="17"/>
  <c r="E23" i="17"/>
  <c r="D13" i="19"/>
  <c r="H12" i="19" l="1"/>
  <c r="I12" i="19" s="1"/>
  <c r="J12" i="19" s="1"/>
  <c r="H11" i="19"/>
  <c r="I11" i="19" s="1"/>
  <c r="J11" i="19" s="1"/>
  <c r="H13" i="19"/>
  <c r="I13" i="19" s="1"/>
  <c r="J13" i="19" s="1"/>
  <c r="U34" i="12"/>
  <c r="L34" i="12"/>
  <c r="C37" i="17" l="1"/>
  <c r="C38" i="17" s="1"/>
  <c r="Y34" i="12"/>
  <c r="O34" i="12"/>
  <c r="M34" i="12"/>
  <c r="D34" i="12"/>
  <c r="AA34" i="12"/>
  <c r="Q34" i="12"/>
  <c r="N34" i="12"/>
  <c r="V34" i="12"/>
  <c r="Z34" i="12"/>
  <c r="H34" i="12"/>
  <c r="W34" i="12"/>
  <c r="X34" i="12"/>
  <c r="C39" i="17" l="1"/>
  <c r="D37" i="17"/>
  <c r="D38" i="17" s="1"/>
  <c r="H37" i="17"/>
  <c r="H39" i="17" s="1"/>
  <c r="E26" i="20"/>
  <c r="J26" i="20" s="1"/>
  <c r="F36" i="20" s="1"/>
  <c r="G34" i="12"/>
  <c r="P34" i="12"/>
  <c r="C26" i="20"/>
  <c r="H26" i="20" s="1"/>
  <c r="D36" i="20" s="1"/>
  <c r="E34" i="12"/>
  <c r="E37" i="17" s="1"/>
  <c r="D26" i="20"/>
  <c r="I26" i="20" s="1"/>
  <c r="E36" i="20" s="1"/>
  <c r="B26" i="20"/>
  <c r="G26" i="20" s="1"/>
  <c r="C36" i="20" s="1"/>
  <c r="F34" i="12"/>
  <c r="F37" i="17" s="1"/>
  <c r="B45" i="19" l="1"/>
  <c r="E45" i="19"/>
  <c r="D45" i="19"/>
  <c r="C45" i="19"/>
  <c r="C28" i="19" s="1"/>
  <c r="D28" i="19" s="1"/>
  <c r="D39" i="17"/>
  <c r="H38" i="17"/>
  <c r="F39" i="17"/>
  <c r="F38" i="17"/>
  <c r="D52" i="18"/>
  <c r="D9" i="17"/>
  <c r="S10" i="4"/>
  <c r="J10" i="4"/>
  <c r="Q10" i="4"/>
  <c r="B9" i="17"/>
  <c r="B52" i="18"/>
  <c r="H10" i="4"/>
  <c r="G8" i="16"/>
  <c r="E13" i="23" s="1"/>
  <c r="E14" i="23" s="1"/>
  <c r="E16" i="23" s="1"/>
  <c r="K10" i="4"/>
  <c r="E9" i="17"/>
  <c r="E52" i="18"/>
  <c r="T10" i="4"/>
  <c r="W10" i="4" s="1"/>
  <c r="G37" i="17"/>
  <c r="E38" i="17"/>
  <c r="E39" i="17"/>
  <c r="R10" i="4"/>
  <c r="V10" i="4" s="1"/>
  <c r="H8" i="16"/>
  <c r="E10" i="23" s="1"/>
  <c r="E11" i="23" s="1"/>
  <c r="E12" i="23" s="1"/>
  <c r="C52" i="18"/>
  <c r="B8" i="16"/>
  <c r="D8" i="16" s="1"/>
  <c r="C9" i="17"/>
  <c r="I10" i="4"/>
  <c r="C18" i="19" l="1"/>
  <c r="F27" i="19"/>
  <c r="G27" i="19" s="1"/>
  <c r="C27" i="19"/>
  <c r="D27" i="19" s="1"/>
  <c r="C11" i="33"/>
  <c r="D11" i="33" s="1"/>
  <c r="G45" i="19"/>
  <c r="H45" i="19"/>
  <c r="I45" i="19"/>
  <c r="J45" i="19"/>
  <c r="AF17" i="19"/>
  <c r="AF15" i="19"/>
  <c r="AG15" i="19" s="1"/>
  <c r="AF14" i="19"/>
  <c r="AG14" i="19" s="1"/>
  <c r="G9" i="17"/>
  <c r="G52" i="18"/>
  <c r="C62" i="18" s="1"/>
  <c r="R14" i="19"/>
  <c r="S14" i="19" s="1"/>
  <c r="R17" i="19"/>
  <c r="R15" i="19"/>
  <c r="S15" i="19" s="1"/>
  <c r="H9" i="17"/>
  <c r="H52" i="18"/>
  <c r="D62" i="18" s="1"/>
  <c r="G39" i="17"/>
  <c r="G38" i="17"/>
  <c r="J52" i="18"/>
  <c r="F62" i="18" s="1"/>
  <c r="J9" i="17"/>
  <c r="C16" i="19"/>
  <c r="D16" i="19" s="1"/>
  <c r="H15" i="19" s="1"/>
  <c r="I15" i="19" s="1"/>
  <c r="J15" i="19" s="1"/>
  <c r="C15" i="19"/>
  <c r="D15" i="19" s="1"/>
  <c r="I9" i="17"/>
  <c r="I52" i="18"/>
  <c r="E62" i="18" s="1"/>
  <c r="H14" i="19" l="1"/>
  <c r="I14" i="19" s="1"/>
  <c r="J14" i="19" s="1"/>
  <c r="E14" i="19"/>
  <c r="F55" i="19"/>
  <c r="F19" i="17"/>
  <c r="E55" i="19"/>
  <c r="E19" i="17"/>
  <c r="D55" i="19"/>
  <c r="D19" i="17"/>
  <c r="C19" i="17"/>
  <c r="C55" i="19"/>
  <c r="R16" i="19"/>
  <c r="S17" i="19"/>
  <c r="R19" i="19"/>
  <c r="D18" i="19"/>
  <c r="H17" i="19" s="1"/>
  <c r="I17" i="19" s="1"/>
  <c r="C19" i="19"/>
  <c r="C17" i="19"/>
  <c r="AF16" i="19"/>
  <c r="G42" i="18" s="1"/>
  <c r="G27" i="18" s="1"/>
  <c r="AF19" i="19"/>
  <c r="AG17" i="19"/>
  <c r="S16" i="19" l="1"/>
  <c r="H42" i="18"/>
  <c r="C27" i="17"/>
  <c r="C25" i="17"/>
  <c r="C26" i="17"/>
  <c r="E42" i="18"/>
  <c r="D17" i="19"/>
  <c r="H16" i="19" s="1"/>
  <c r="D25" i="17"/>
  <c r="D27" i="17"/>
  <c r="D26" i="17"/>
  <c r="E25" i="17"/>
  <c r="E26" i="17"/>
  <c r="E27" i="17"/>
  <c r="F26" i="17"/>
  <c r="F25" i="17"/>
  <c r="F27" i="17"/>
  <c r="AG16" i="19"/>
  <c r="AH16" i="19" s="1"/>
  <c r="H29" i="18" l="1"/>
  <c r="J8" i="18" s="1"/>
  <c r="H37" i="18"/>
  <c r="J16" i="18" s="1"/>
  <c r="H30" i="18"/>
  <c r="J9" i="18" s="1"/>
  <c r="H38" i="18"/>
  <c r="J17" i="18" s="1"/>
  <c r="H31" i="18"/>
  <c r="J10" i="18" s="1"/>
  <c r="H39" i="18"/>
  <c r="J18" i="18" s="1"/>
  <c r="H32" i="18"/>
  <c r="J11" i="18" s="1"/>
  <c r="H40" i="18"/>
  <c r="J19" i="18" s="1"/>
  <c r="H33" i="18"/>
  <c r="J12" i="18" s="1"/>
  <c r="H41" i="18"/>
  <c r="J20" i="18" s="1"/>
  <c r="J21" i="18"/>
  <c r="H34" i="18"/>
  <c r="J13" i="18" s="1"/>
  <c r="H27" i="18"/>
  <c r="J6" i="18" s="1"/>
  <c r="H35" i="18"/>
  <c r="J14" i="18" s="1"/>
  <c r="H28" i="18"/>
  <c r="J7" i="18" s="1"/>
  <c r="H36" i="18"/>
  <c r="J15" i="18" s="1"/>
  <c r="E16" i="19"/>
  <c r="I16" i="19"/>
  <c r="J16" i="19" s="1"/>
  <c r="G37" i="18"/>
  <c r="I16" i="18" s="1"/>
  <c r="G28" i="18"/>
  <c r="I7" i="18" s="1"/>
  <c r="G40" i="18"/>
  <c r="I19" i="18" s="1"/>
  <c r="G30" i="18"/>
  <c r="I9" i="18" s="1"/>
  <c r="G33" i="18"/>
  <c r="I12" i="18" s="1"/>
  <c r="G41" i="18"/>
  <c r="I20" i="18" s="1"/>
  <c r="G39" i="18"/>
  <c r="I18" i="18" s="1"/>
  <c r="G34" i="18"/>
  <c r="I13" i="18" s="1"/>
  <c r="G31" i="18"/>
  <c r="I10" i="18" s="1"/>
  <c r="G32" i="18"/>
  <c r="I11" i="18" s="1"/>
  <c r="G36" i="18"/>
  <c r="I15" i="18" s="1"/>
  <c r="G29" i="18"/>
  <c r="I8" i="18" s="1"/>
  <c r="I21" i="18"/>
  <c r="I6" i="18"/>
  <c r="G38" i="18"/>
  <c r="I17" i="18" s="1"/>
  <c r="G35" i="18"/>
  <c r="I14" i="18" s="1"/>
  <c r="E38" i="18"/>
  <c r="H17" i="18" s="1"/>
  <c r="E27" i="18"/>
  <c r="H6" i="18" s="1"/>
  <c r="E30" i="18"/>
  <c r="H9" i="18" s="1"/>
  <c r="E36" i="18"/>
  <c r="H15" i="18" s="1"/>
  <c r="E32" i="18"/>
  <c r="H11" i="18" s="1"/>
  <c r="E28" i="18"/>
  <c r="H7" i="18" s="1"/>
  <c r="E41" i="18"/>
  <c r="H20" i="18" s="1"/>
  <c r="H21" i="18"/>
  <c r="E37" i="18"/>
  <c r="H16" i="18" s="1"/>
  <c r="E34" i="18"/>
  <c r="H13" i="18" s="1"/>
  <c r="E31" i="18"/>
  <c r="H10" i="18" s="1"/>
  <c r="E33" i="18"/>
  <c r="H12" i="18" s="1"/>
  <c r="E35" i="18"/>
  <c r="H14" i="18" s="1"/>
  <c r="E40" i="18"/>
  <c r="H19" i="18" s="1"/>
  <c r="E39" i="18"/>
  <c r="H18" i="18" s="1"/>
  <c r="E29" i="18"/>
  <c r="H8" i="18"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<sst xmlns="http://schemas.openxmlformats.org/spreadsheetml/2006/main" count="19181" uniqueCount="828">
  <si>
    <t>brand</t>
  </si>
  <si>
    <t>size</t>
  </si>
  <si>
    <t>scop</t>
  </si>
  <si>
    <t>kW at -10</t>
  </si>
  <si>
    <t>kW at -15</t>
  </si>
  <si>
    <t>kW at -20</t>
  </si>
  <si>
    <t>kW at -25</t>
  </si>
  <si>
    <t>kW at -13.5</t>
  </si>
  <si>
    <t xml:space="preserve">Moovair </t>
  </si>
  <si>
    <t>3t</t>
  </si>
  <si>
    <t>FMA36HIAHUU230X7/DMA36HOS20230E7</t>
  </si>
  <si>
    <t>Mitsubishi Zuba</t>
  </si>
  <si>
    <t>PVA‐A36AA4/PUZ-HA36NHA5</t>
  </si>
  <si>
    <t>IESO</t>
  </si>
  <si>
    <t>assumptions</t>
  </si>
  <si>
    <t>indoor air temperature of 20-21'C</t>
  </si>
  <si>
    <t>Fujitsu</t>
  </si>
  <si>
    <t>AMUG36LMAS</t>
  </si>
  <si>
    <t>GE Connect</t>
  </si>
  <si>
    <t>AUH2436ZGDA/UUY36ZGDAA</t>
  </si>
  <si>
    <t>without backup</t>
  </si>
  <si>
    <t>average</t>
  </si>
  <si>
    <t>condition</t>
  </si>
  <si>
    <t>value</t>
  </si>
  <si>
    <t>source</t>
  </si>
  <si>
    <t>ASHP alone</t>
  </si>
  <si>
    <t>supplier notes max 7amp draw for blower and control, assumes 120V https://www.steffes.com/wp-content/uploads/2020/12/Steffes-Forced-Air-Furnace.pdf</t>
  </si>
  <si>
    <t>ASHP powered with EV battery</t>
  </si>
  <si>
    <t>ASHP with ETS for peak hours</t>
  </si>
  <si>
    <t>GSHP alone</t>
  </si>
  <si>
    <t>improved ASHP model</t>
  </si>
  <si>
    <t>at -10'C</t>
  </si>
  <si>
    <t>at -13.5'C</t>
  </si>
  <si>
    <t>at -15'C</t>
  </si>
  <si>
    <t>at -20'C</t>
  </si>
  <si>
    <t>at -25'C</t>
  </si>
  <si>
    <t>2.5t</t>
  </si>
  <si>
    <t>AMUG30LMAS</t>
  </si>
  <si>
    <t>PVA‐A30AA7/PUZ-HA30NHA5</t>
  </si>
  <si>
    <t>FMA30HIAHUU230X7/DMA30HOS20230E7</t>
  </si>
  <si>
    <t>temp heat turned on</t>
  </si>
  <si>
    <t>slope and intercept</t>
  </si>
  <si>
    <t>heating load for 24000 BTU/hr at design temperature</t>
  </si>
  <si>
    <t>capacity</t>
  </si>
  <si>
    <t>5t</t>
  </si>
  <si>
    <t>4t</t>
  </si>
  <si>
    <t>ETS</t>
  </si>
  <si>
    <t>Value</t>
  </si>
  <si>
    <t>Source</t>
  </si>
  <si>
    <t>Charging Input (Kw)</t>
  </si>
  <si>
    <t>https://www.steffes.com/wp-content/uploads/2020/12/Steffes-Forced-Air-Furnace.pdf</t>
  </si>
  <si>
    <t>Charging time (Hr)</t>
  </si>
  <si>
    <t>Charging time for the heating load requirement = energy draw/power draw</t>
  </si>
  <si>
    <t>Air Supply Outlet (Fan) (Kw)</t>
  </si>
  <si>
    <t>Discharging time (Hr)</t>
  </si>
  <si>
    <t>upfront costs</t>
  </si>
  <si>
    <t>size (total kWh stored)</t>
  </si>
  <si>
    <t>efficiency</t>
  </si>
  <si>
    <t>assuming that during discharge, the fan is running 100% of the time and therefore there is maximum coincidence</t>
  </si>
  <si>
    <t>Batteries (Tesla Powerwall)</t>
  </si>
  <si>
    <t>Upfront costs</t>
  </si>
  <si>
    <t>Size needed (Kwh)</t>
  </si>
  <si>
    <t>https://www.tesla.com/en_ca/powerwall</t>
  </si>
  <si>
    <t>Discharge efficiency</t>
  </si>
  <si>
    <t>Charging Time (Hr)</t>
  </si>
  <si>
    <t>https://www.ndh-ltd.co.uk/sites/default/files/2020-08/Tesla%20Battery%20User%20Guide.pdf</t>
  </si>
  <si>
    <t>Power available during discharge (kW)</t>
  </si>
  <si>
    <t>EV batteries</t>
  </si>
  <si>
    <t>Battery Size (Kwh)</t>
  </si>
  <si>
    <t>https://www.caranddriver.com/ford/f-150-lightning</t>
  </si>
  <si>
    <t>https://www.ford.com/trucks/f150/f150-lightning/features/capability/</t>
  </si>
  <si>
    <t>Power draw during charging times (Kw)</t>
  </si>
  <si>
    <t>Charging time (Hr) 15%-80%</t>
  </si>
  <si>
    <t>Calculated value depending on the battery size, considering the battery is at 15% and is charged at 80% of its capacity</t>
  </si>
  <si>
    <t>ASHP</t>
  </si>
  <si>
    <t>Upfront cost</t>
  </si>
  <si>
    <t>source from NG vs ASHP v</t>
  </si>
  <si>
    <t>Heating efficiency</t>
  </si>
  <si>
    <t>based on a minimum HSPF performance of 10.5 in zone IV</t>
  </si>
  <si>
    <t>Cooling efficiency</t>
  </si>
  <si>
    <t>https://energy-models.com/tools/how-convert-seer-eer-or-cop-kwton-hspf?page=1</t>
  </si>
  <si>
    <t>conservative estimate based on AC coincidence factor</t>
  </si>
  <si>
    <t>GSHP</t>
  </si>
  <si>
    <t>based on quotes from 3 installers including Dunsky report on GSHP https://www.hrai.ca/uploads/userfiles/files/Dunsky__HRAI_Benefits%20of%20GSHPs_(2020-10-30)_F.PDF</t>
  </si>
  <si>
    <t>Dunsky report on GSHP https://www.hrai.ca/uploads/userfiles/files/Dunsky__HRAI_Benefits%20of%20GSHPs_(2020-10-30)_F.PDF</t>
  </si>
  <si>
    <t>average value for GSHP with heating SCOP of 3.7</t>
  </si>
  <si>
    <t>HPWH</t>
  </si>
  <si>
    <t>based on quotes from 2 installers</t>
  </si>
  <si>
    <t>Efficiency</t>
  </si>
  <si>
    <t>HPWH: 3.75 Home Depot 50 gal hybrid heat pump water heater https://www.homedepot.ca/product/rheem-proterra-50-gallon-189l-10-year-4-5kw-hybrid-high-efficiency-tank-electric-water-heater/1001586346</t>
  </si>
  <si>
    <t>Peak power draw (Kw)</t>
  </si>
  <si>
    <t xml:space="preserve"> https://www.homedepot.ca/product/rheem-proterra-50-gallon-189l-10-year-4-5kw-hybrid-high-efficiency-tank-electric-water-heater/1001586346</t>
  </si>
  <si>
    <t>Other</t>
  </si>
  <si>
    <t>Electrical panel upgrade for ETS and ASHP</t>
  </si>
  <si>
    <t>estimated average cost of upgrade for ASHP only</t>
  </si>
  <si>
    <t>Average annual heating load (GJ)</t>
  </si>
  <si>
    <t>Tables 33 and 16 of https://oee.nrcan.gc.ca/corporate/statistics/neud/dpa/menus/trends/comprehensive/trends_res_on.cfm</t>
  </si>
  <si>
    <t>Average annual cooling load (GJ)</t>
  </si>
  <si>
    <t>Tables 4 and 27 of https://oee.nrcan.gc.ca/corporate/statistics/neud/dpa/menus/trends/comprehensive/trends_res_on.cfm</t>
  </si>
  <si>
    <t>Average annual water heating load (GJ)</t>
  </si>
  <si>
    <t>based on an OEB analysis of gas demand side management options - derived from values in Table 1 on page 31 of https://www.oeb.ca/sites/default/files/OEB-Natural-Gas-DSM-TRM-V5.0-20201112.pdf</t>
  </si>
  <si>
    <t>Housing stock</t>
  </si>
  <si>
    <t>https://www12.statcan.gc.ca/census-recensement/2021/dp-pd/prof/details/page.cfm?Lang=E&amp;SearchText=Ontario&amp;DGUIDlist=2021A000235&amp;GENDERlist=1,2,3&amp;STATISTIClist=1&amp;HEADERlist=0</t>
  </si>
  <si>
    <t>stock of single detached in ON</t>
  </si>
  <si>
    <t>https://oee.nrcan.gc.ca/corporate/statistics/neud/dpa/showTable.cfm?type=CP&amp;sector=res&amp;juris=on&amp;rn=15&amp;page=0</t>
  </si>
  <si>
    <t>stock of single attached in ON</t>
  </si>
  <si>
    <t>% built before 1984 (detached)</t>
  </si>
  <si>
    <t>% built before 1984 (attached)</t>
  </si>
  <si>
    <t>% using electric resistance heat (detached)</t>
  </si>
  <si>
    <t>https://oee.nrcan.gc.ca/corporate/statistics/neud/dpa/showTable.cfm?type=CP&amp;sector=res&amp;juris=on&amp;rn=23&amp;page=0</t>
  </si>
  <si>
    <t>% using electric resistance heat (attached)</t>
  </si>
  <si>
    <t>Steffes and Hydro Quebec unofficial quotes</t>
  </si>
  <si>
    <t>Avoided costs</t>
  </si>
  <si>
    <t>ASHP +HPWH</t>
  </si>
  <si>
    <t>ASHP with ETS for peak hours + HPWH</t>
  </si>
  <si>
    <t>ASHP/HPWH powered with batteries</t>
  </si>
  <si>
    <t>ASHP/HPWH powered with EV battery</t>
  </si>
  <si>
    <t>GSHP/EWH</t>
  </si>
  <si>
    <t>EWH</t>
  </si>
  <si>
    <t xml:space="preserve">conventional electric tank water heater: $2200 based on 3 quotes </t>
  </si>
  <si>
    <t>conventional electric tank water heater: 0.91 https://www.rheem.com/product/marathon-50-gallon-electric-water-heater-with-limited-lifetime-warranty-msr50245c</t>
  </si>
  <si>
    <t>assumes water is heated with the heat pump only</t>
  </si>
  <si>
    <t>coincidence factor</t>
  </si>
  <si>
    <t>NRDC heat pump demand flexibility study https://www.aceee.org/sites/default/files/pdf/conferences/hwf/2018/2a-delforge.pdf</t>
  </si>
  <si>
    <t>housing stock</t>
  </si>
  <si>
    <t>Windsor-Sarnia</t>
  </si>
  <si>
    <t>2021 census economic region</t>
  </si>
  <si>
    <t>Stratford-Bruce Peninsula</t>
  </si>
  <si>
    <t>London</t>
  </si>
  <si>
    <t>Hamilton-Niagara Peninsula</t>
  </si>
  <si>
    <t>Toronto</t>
  </si>
  <si>
    <t>Muskoka-Kawarthas</t>
  </si>
  <si>
    <t>population</t>
  </si>
  <si>
    <t>detached</t>
  </si>
  <si>
    <t>attached</t>
  </si>
  <si>
    <t>row</t>
  </si>
  <si>
    <t>Kitchener-Waterloo - Barrie</t>
  </si>
  <si>
    <t>Ontario</t>
  </si>
  <si>
    <t>% of Ontario</t>
  </si>
  <si>
    <t xml:space="preserve">Total </t>
  </si>
  <si>
    <t>Southwestern Ontario occupied single detached, attached and row housing</t>
  </si>
  <si>
    <t>GSHP/EWH (100%)</t>
  </si>
  <si>
    <t>GJ/kWh</t>
  </si>
  <si>
    <t>bidirectional charger</t>
  </si>
  <si>
    <t>discharge time (hours)</t>
  </si>
  <si>
    <t>assumption that improved ASHP model has a seasonal COP of 3.0</t>
  </si>
  <si>
    <t>ETS heating efficiency</t>
  </si>
  <si>
    <t>maximum discharge time (hours)</t>
  </si>
  <si>
    <t>practical discharge time (hours)</t>
  </si>
  <si>
    <t>% adoption</t>
  </si>
  <si>
    <t>% adoption (high)</t>
  </si>
  <si>
    <t>% adoption (low)</t>
  </si>
  <si>
    <t>from https://www.hrai.ca/uploads/userfiles/files/Dunsky__HRAI_Benefits%20of%20GSHPs_(2020-10-30)_F.PDF</t>
  </si>
  <si>
    <t>with ETS for peak hours + HPWH</t>
  </si>
  <si>
    <t>with batteries</t>
  </si>
  <si>
    <t xml:space="preserve"> with EV battery</t>
  </si>
  <si>
    <t>GSHP/EWH high adoption</t>
  </si>
  <si>
    <t>GSHP/EWH low adoption</t>
  </si>
  <si>
    <t>Ontario only needs new infrastructure if the demand for electricity increases during the peak demand hour, not the coldest hour if it is a non-peak hour</t>
  </si>
  <si>
    <t>avoided/deferred transmission capacity cost ($/MW-day)</t>
  </si>
  <si>
    <t>avoided/deferred distribution capacity costs ($/MW-day)</t>
  </si>
  <si>
    <t>Dunsky/IESO DER study Accelerated scenario 2023 https://ieso.ca/en/Sector-Participants/Engagement-Initiatives/Engagements/DER-Potential-Study</t>
  </si>
  <si>
    <t>https://kubyenergy.ca/blog/complete-guide-to-tesla-powerwall-in-canada</t>
  </si>
  <si>
    <t>installation included, $CAN</t>
  </si>
  <si>
    <t>lifespan (yrs)</t>
  </si>
  <si>
    <t>EV/vehicle lifetime</t>
  </si>
  <si>
    <t>AMUG48LMAS</t>
  </si>
  <si>
    <t>heating load for 48000 BTU/hr at design temperature</t>
  </si>
  <si>
    <t>PVA‐A42AA7/PUZ-HA42NKA</t>
  </si>
  <si>
    <t>Moovair</t>
  </si>
  <si>
    <t>FMA48HIAHUU230X7/DMA48HOS20230E7</t>
  </si>
  <si>
    <t>kW a -30</t>
  </si>
  <si>
    <t>kW at -30</t>
  </si>
  <si>
    <t>AUH4860ZGDA1/UUY48ZGDAA</t>
  </si>
  <si>
    <t>AUH4060ZGDA/UUY60ZGDAA</t>
  </si>
  <si>
    <t>Daikin Comfort</t>
  </si>
  <si>
    <t>COP</t>
  </si>
  <si>
    <t xml:space="preserve">sources </t>
  </si>
  <si>
    <t>region</t>
  </si>
  <si>
    <t>Occupied single detached, attached and row housing</t>
  </si>
  <si>
    <t>Ont total</t>
  </si>
  <si>
    <t>Toronto area</t>
  </si>
  <si>
    <t>Windsor area</t>
  </si>
  <si>
    <t>Ottawa area</t>
  </si>
  <si>
    <t>design temperature</t>
  </si>
  <si>
    <t xml:space="preserve">source </t>
  </si>
  <si>
    <t>https://www.nrcan.gc.ca/maps-tools-and-publications/tools/modelling-tools/toolkit-for-air-source-heat-pump-sizing-and-selection/23558</t>
  </si>
  <si>
    <t>Census Economic Region</t>
  </si>
  <si>
    <t>Toronto, Hamilton-Niagara, Kitchener-Waterloo-Barrie, Muskoka-Kawarthas, Stratford-Bruce Peninsula</t>
  </si>
  <si>
    <t>Windsor-Sarnia, London</t>
  </si>
  <si>
    <t>Ottawa, Kingston-Pembroke</t>
  </si>
  <si>
    <t>North Bay plus Kapuskasing</t>
  </si>
  <si>
    <t>Thunder Bay</t>
  </si>
  <si>
    <t>North Bay</t>
  </si>
  <si>
    <t>Northwest</t>
  </si>
  <si>
    <t>Northeast</t>
  </si>
  <si>
    <t>Census Profile, 2021 Census of Population</t>
  </si>
  <si>
    <t>Ontario [Province]</t>
  </si>
  <si>
    <t>Hamilton--Niagara Peninsula [Economic region], Ontario</t>
  </si>
  <si>
    <t>Kitchener--Waterloo--Barrie [Economic region], Ontario</t>
  </si>
  <si>
    <t>Muskoka--Kawarthas [Economic region], Ontario</t>
  </si>
  <si>
    <t>Stratford--Bruce Peninsula [Economic region], Ontario</t>
  </si>
  <si>
    <t>Toronto [Economic region], Ontario</t>
  </si>
  <si>
    <t>Kingston--Pembroke [Economic region], Ontario</t>
  </si>
  <si>
    <t>Ottawa [Economic region], Ontario</t>
  </si>
  <si>
    <t>London [Economic region], Ontario</t>
  </si>
  <si>
    <t>Windsor--Sarnia [Economic region], Ontario</t>
  </si>
  <si>
    <t>Northeast [Economic region], Ontario</t>
  </si>
  <si>
    <t>Northwest [Economic region], Ontario</t>
  </si>
  <si>
    <t>Counts</t>
  </si>
  <si>
    <t>Topic</t>
  </si>
  <si>
    <t>Characteristic</t>
  </si>
  <si>
    <t>Note</t>
  </si>
  <si>
    <t>Total</t>
  </si>
  <si>
    <t>Population and dwellings</t>
  </si>
  <si>
    <t>Population, 2021</t>
  </si>
  <si>
    <t>Population, 2016</t>
  </si>
  <si>
    <t>Population percentage change, 2016 to 2021</t>
  </si>
  <si>
    <t>Total private dwellings</t>
  </si>
  <si>
    <t>Private dwellings occupied by usual residents</t>
  </si>
  <si>
    <t>Population density per square kilometre</t>
  </si>
  <si>
    <t>Land area in square kilometres</t>
  </si>
  <si>
    <t>Household and dwelling characteristics</t>
  </si>
  <si>
    <t>Total - Occupied private dwellings by structural type of dwelling - 100% data</t>
  </si>
  <si>
    <t xml:space="preserve">  Single-detached house</t>
  </si>
  <si>
    <t xml:space="preserve">  Semi-detached house</t>
  </si>
  <si>
    <t xml:space="preserve">  Row house</t>
  </si>
  <si>
    <t xml:space="preserve">  Apartment or flat in a duplex</t>
  </si>
  <si>
    <t xml:space="preserve">  Apartment in a building that has fewer than five storeys</t>
  </si>
  <si>
    <t xml:space="preserve">  Apartment in a building that has five or more storeys</t>
  </si>
  <si>
    <t xml:space="preserve">  Other single-attached house</t>
  </si>
  <si>
    <t xml:space="preserve">  Movable dwelling</t>
  </si>
  <si>
    <t>Total - Private households by household size - 100% data</t>
  </si>
  <si>
    <t xml:space="preserve">  1 person</t>
  </si>
  <si>
    <t xml:space="preserve">  2 persons</t>
  </si>
  <si>
    <t xml:space="preserve">  3 persons</t>
  </si>
  <si>
    <t xml:space="preserve">  4 persons</t>
  </si>
  <si>
    <t xml:space="preserve">  5 or more persons</t>
  </si>
  <si>
    <t>Number of persons in private households</t>
  </si>
  <si>
    <t>Average household size</t>
  </si>
  <si>
    <t>Household characteristics</t>
  </si>
  <si>
    <t>Total - Private households by tenure - 25% sample data</t>
  </si>
  <si>
    <t xml:space="preserve">  Owner</t>
  </si>
  <si>
    <t xml:space="preserve">  Renter</t>
  </si>
  <si>
    <t xml:space="preserve">  Dwelling provided by the local government, First Nation or Indian band</t>
  </si>
  <si>
    <t>Total - Occupied private dwellings by condominium status - 25% sample data</t>
  </si>
  <si>
    <t xml:space="preserve">  Condominium</t>
  </si>
  <si>
    <t xml:space="preserve">  Not condominium</t>
  </si>
  <si>
    <t>Total - Occupied private dwellings by number of bedrooms - 25% sample data</t>
  </si>
  <si>
    <t xml:space="preserve">  No bedrooms</t>
  </si>
  <si>
    <t xml:space="preserve">  1 bedroom</t>
  </si>
  <si>
    <t xml:space="preserve">  2 bedrooms</t>
  </si>
  <si>
    <t xml:space="preserve">  3 bedrooms</t>
  </si>
  <si>
    <t xml:space="preserve">  4 or more bedrooms</t>
  </si>
  <si>
    <t>Total - Occupied private dwellings by number of rooms - 25% sample data</t>
  </si>
  <si>
    <t xml:space="preserve">  1 to 4 rooms</t>
  </si>
  <si>
    <t xml:space="preserve">  5 rooms</t>
  </si>
  <si>
    <t xml:space="preserve">  6 rooms</t>
  </si>
  <si>
    <t xml:space="preserve">  7 rooms</t>
  </si>
  <si>
    <t xml:space="preserve">  8 or more rooms</t>
  </si>
  <si>
    <t>Average number of rooms per dwelling</t>
  </si>
  <si>
    <t>Total - Private households by number of persons per room - 25% sample data</t>
  </si>
  <si>
    <t xml:space="preserve">  One person or fewer per room</t>
  </si>
  <si>
    <t xml:space="preserve">  More than one person per room</t>
  </si>
  <si>
    <t>Total - Private households by housing suitability - 25% sample data</t>
  </si>
  <si>
    <t xml:space="preserve">  Suitable</t>
  </si>
  <si>
    <t xml:space="preserve">  Not suitable</t>
  </si>
  <si>
    <t>Total - Occupied private dwellings by period of construction - 25% sample data</t>
  </si>
  <si>
    <t xml:space="preserve">  1960 or before</t>
  </si>
  <si>
    <t xml:space="preserve">  1961 to 1980</t>
  </si>
  <si>
    <t xml:space="preserve">  1981 to 1990</t>
  </si>
  <si>
    <t xml:space="preserve">  1991 to 2000</t>
  </si>
  <si>
    <t xml:space="preserve">  2001 to 2005</t>
  </si>
  <si>
    <t xml:space="preserve">  2006 to 2010</t>
  </si>
  <si>
    <t xml:space="preserve">  2011 to 2015</t>
  </si>
  <si>
    <t xml:space="preserve">  2016 to 2021</t>
  </si>
  <si>
    <t>Total - Occupied private dwellings by dwelling condition - 25% sample data</t>
  </si>
  <si>
    <t xml:space="preserve">  Only regular maintenance and minor repairs needed</t>
  </si>
  <si>
    <t xml:space="preserve">  Major repairs needed</t>
  </si>
  <si>
    <t>Total - Private households by number of household maintainers - 25% sample data</t>
  </si>
  <si>
    <t xml:space="preserve">  One-maintainer household</t>
  </si>
  <si>
    <t xml:space="preserve">  Two-maintainer household</t>
  </si>
  <si>
    <t xml:space="preserve">  Three-or-more-maintainer household</t>
  </si>
  <si>
    <t>Total - Private households by age of primary household maintainers - 25% sample data</t>
  </si>
  <si>
    <t xml:space="preserve">  15 to 24 years</t>
  </si>
  <si>
    <t xml:space="preserve">  25 to 34 years</t>
  </si>
  <si>
    <t xml:space="preserve">  35 to 44 years</t>
  </si>
  <si>
    <t xml:space="preserve">  45 to 54 years</t>
  </si>
  <si>
    <t xml:space="preserve">  55 to 64 years</t>
  </si>
  <si>
    <t xml:space="preserve">  65 to 74 years</t>
  </si>
  <si>
    <t xml:space="preserve">  75 to 84 years</t>
  </si>
  <si>
    <t xml:space="preserve">  85 years and over</t>
  </si>
  <si>
    <t>Total - Owner and tenant households with household total income greater than zero, in non-farm, non-reserve private dwellings by shelter-cost-to-income ratio - 25% sample data</t>
  </si>
  <si>
    <t xml:space="preserve">  Spending less than 30% of income on shelter costs</t>
  </si>
  <si>
    <t xml:space="preserve">  Spending 30% or more of income on shelter costs</t>
  </si>
  <si>
    <t xml:space="preserve">    30% to less than 100%</t>
  </si>
  <si>
    <t>Total - Occupied private dwellings by housing indicators - 25% sample data</t>
  </si>
  <si>
    <t xml:space="preserve">  Total - Households 'spending 30% or more of income on shelter costs' or 'not suitable' or 'major repairs needed'</t>
  </si>
  <si>
    <t xml:space="preserve">    Spending 30% or more of income on shelter costs only</t>
  </si>
  <si>
    <t xml:space="preserve">    Not suitable only</t>
  </si>
  <si>
    <t xml:space="preserve">    Major repairs needed only</t>
  </si>
  <si>
    <t xml:space="preserve">    'Spending 30% or more of income on shelter costs' and 'not suitable'</t>
  </si>
  <si>
    <t xml:space="preserve">    'Spending 30% or more of income on shelter costs' and 'major repairs needed'</t>
  </si>
  <si>
    <t xml:space="preserve">    'Not suitable' and 'major repairs needed'</t>
  </si>
  <si>
    <t xml:space="preserve">    'Spending 30% or more of income on shelter costs' and 'not suitable' and 'major repairs needed'</t>
  </si>
  <si>
    <t xml:space="preserve">  Acceptable housing</t>
  </si>
  <si>
    <t>Total - Owner and tenant households with household total income greater than zero and shelter-cost-to-income ratio less than 100%, in non-farm, non-reserve private dwellings - 25% sample data</t>
  </si>
  <si>
    <t xml:space="preserve">  In core need</t>
  </si>
  <si>
    <t xml:space="preserve">  Not in core need</t>
  </si>
  <si>
    <t>Total - Owner households in non-farm, non-reserve private dwellings - 25% sample data</t>
  </si>
  <si>
    <t xml:space="preserve">  % of owner households with a mortgage</t>
  </si>
  <si>
    <t xml:space="preserve">  % of owner households spending 30% or more of its income on shelter costs</t>
  </si>
  <si>
    <t xml:space="preserve">  % in core housing need</t>
  </si>
  <si>
    <t xml:space="preserve">  Median monthly shelter costs for owned dwellings ($)</t>
  </si>
  <si>
    <t xml:space="preserve">  Average monthly shelter costs for owned dwellings ($)</t>
  </si>
  <si>
    <t xml:space="preserve">  Median value of dwellings ($)</t>
  </si>
  <si>
    <t xml:space="preserve">  Average value of dwellings ($)</t>
  </si>
  <si>
    <t>Total - Tenant households in non-farm, non-reserve private dwellings - 25% sample data</t>
  </si>
  <si>
    <t xml:space="preserve">  % of tenant households in subsidized housing</t>
  </si>
  <si>
    <t xml:space="preserve">  % of tenant households spending 30% or more of its income on shelter costs</t>
  </si>
  <si>
    <t xml:space="preserve">  Median monthly shelter costs for rented dwellings ($)</t>
  </si>
  <si>
    <t xml:space="preserve">  Average monthly shelter costs for rented dwellings ($)</t>
  </si>
  <si>
    <t>Total - Households living in a dwelling provided by the local government, First Nation or Indian band in non-farm private dwellings - 25% sample data</t>
  </si>
  <si>
    <t xml:space="preserve">  % of households living in a dwelling provided by the local government, First Nation or Indian band spending more than 30% on shelter costs</t>
  </si>
  <si>
    <t xml:space="preserve">  Median monthly shelter costs for dwellings provided by local government, First Nation or Indian band ($)</t>
  </si>
  <si>
    <t xml:space="preserve">  Average monthly shelter costs for dwellings provided by local government, First Nation or Indian band ($)</t>
  </si>
  <si>
    <t>Symbols:</t>
  </si>
  <si>
    <t>r</t>
  </si>
  <si>
    <t xml:space="preserve">	revised</t>
  </si>
  <si>
    <t>Notes:</t>
  </si>
  <si>
    <t>2021 and 2016 population</t>
  </si>
  <si>
    <t>Statistics Canada is committed to protect the privacy of all Canadians and the confidentiality of the data they provide to us. As part of this commitment  some population counts of geographic areas are adjusted in order to ensure confidentiality.</t>
  </si>
  <si>
    <t>The adjustment to counts of the total population for any dissemination block is controlled to ensure that the population counts for dissemination areas will always be within 5 of the actual values. The adjustment has no impact on the population counts of census divisions and large census subdivisions.</t>
  </si>
  <si>
    <t>Private dwelling refers to a separate set of living quarters with a private entrance either from outside the building or from a common hall  lobby  vestibule or stairway inside the building. The entrance to the dwelling must be one that can be used without passing through the living quarters of some other person or group of persons.</t>
  </si>
  <si>
    <t>A private dwelling occupied by usual residents refers to a private dwelling in which a person or a group of persons is permanently residing. Also included are private dwellings whose usual residents are temporarily absent on May 11  2021.</t>
  </si>
  <si>
    <t>The category 'Movable dwelling' includes mobile homes and other movable dwellings such as houseboats  recreational vehicles and railroad cars.</t>
  </si>
  <si>
    <t>Tenure refers to whether the household owns or rents their private dwelling. The private dwelling may be situated on rented or leased land or be part of a condominium. A household is considered to own their dwelling if some member of the household owns the dwelling even if it is not fully paid for  for example if there is a mortgage or some other claim on it. A household is considered to rent their dwelling if no member of the household owns the dwelling. A household is considered to rent that dwelling even if the dwelling is provided without cash rent or at a reduced rent  or if the dwelling is part of a cooperative.</t>
  </si>
  <si>
    <t>For historical and statutory reasons  shelter occupancy on Indian reserves or settlements does not lend itself to the usual classification by standard tenure categories. Therefore  a special category  'dwelling provided by the local government  First Nation or Indian band ' has been created for census purposes.</t>
  </si>
  <si>
    <t>Condominium status refers to whether the private dwelling is part of a condominium development. A condominium is a residential complex in which dwellings are owned individually while land and common elements are held in joint ownership with others.</t>
  </si>
  <si>
    <t>Bedrooms refers to rooms in a private dwelling that are designed mainly for sleeping purposes even if they are now used for other purposes  such as guest rooms and television rooms. Also included are rooms used as bedrooms now  even if they were not originally built as bedrooms  such as bedrooms in a finished basement. Bedrooms exclude rooms designed for another use during the day such as dining rooms and living rooms even if they may be used for sleeping purposes at night. By definition  one-room private dwellings such as bachelor or studio apartments have zero bedrooms.</t>
  </si>
  <si>
    <t>Rooms refers to enclosed areas within a private dwelling which are finished and suitable for year round living. The number of rooms in a private dwelling includes kitchens  bedrooms and finished rooms in the attic or basement. The number of rooms in a private dwelling excludes bathrooms  halls  vestibules and rooms used solely for business purposes. Partially divided rooms are considered to be separate rooms if they are considered as such by the respondent (e.g.  L-shaped dining-room and living-room arrangements).</t>
  </si>
  <si>
    <t>Number of persons per room - Refers to an indicator of the level of crowding in a private dwelling. It is calculated by dividing the number of persons in the household by the number of rooms in the dwelling.</t>
  </si>
  <si>
    <t>Housing suitability refers to whether a private household is living in suitable accommodations according to the National Occupancy Standard (NOS); that is  whether the dwelling has enough bedrooms for the size and composition of the household. A household is deemed to be living in suitable accommodations if its dwelling has enough bedrooms  as calculated using the NOS.</t>
  </si>
  <si>
    <t>'Housing suitability' assesses the required number of bedrooms for a household based on the age  sex  and relationships among household members. An alternative variable  'persons per room ' considers all rooms in a private dwelling and the number of household members.</t>
  </si>
  <si>
    <t>Housing suitability and the National Occupancy Standard (NOS) on which it is based were developed by Canada Mortgage and Housing Corporation (CMHC) through consultations with provincial housing agencies.</t>
  </si>
  <si>
    <t>Period of construction refers to the period in time during which the building or dwelling was originally constructed.</t>
  </si>
  <si>
    <t>This refers to the period in which the building was completed  not the time of any later remodeling  additions or conversions.</t>
  </si>
  <si>
    <t>For properties having multiple residential structures  this refers to the period in which the most recent structure was completed.</t>
  </si>
  <si>
    <t>Includes data up to May 11  2021.</t>
  </si>
  <si>
    <t>Dwelling condition refers to whether the dwelling is in need of repairs. This does not include desirable remodelling or additions.</t>
  </si>
  <si>
    <t>Refers to whether or not a person residing in the household is responsible for paying the rent  or the mortgage  or the taxes  or the electricity or other services or utilities. Where a number of people may contribute to the payments  more than one person in the household may be identified as a household maintainer. If no person in the household is identified as making such payments  the reference person is identified by default.</t>
  </si>
  <si>
    <t>Primary household maintainer - The first person in the household identified as someone who pays the rent  or the mortgage  or the taxes  or the electricity or other services or utilities for the dwelling. When more than one member of the household contributes to the payments  the first person listed is chosen as the primary household maintainer. If no person in the household is identified as making any such payments  the first person listed is selected by default.</t>
  </si>
  <si>
    <t>The order of the persons in a household is determined by the order in which they are listed on the questionnaire. Generally  an adult is listed first followed  if applicable  by their spouse or common-law partner and then by their children. The order does not necessarily correspond to the proportion of household payments made by each person.</t>
  </si>
  <si>
    <t>Shelter-cost-to-income ratio - Refers to the proportion of average total income of household which is spent on shelter costs.</t>
  </si>
  <si>
    <t>Shelter-cost-to-income ratio is calculated for private households  who reported a total household income greater than zero.</t>
  </si>
  <si>
    <t>Private households located on an agricultural operation that is operated by a member of the household  and households who reported a zero or negative total household income are excluded.</t>
  </si>
  <si>
    <t>The relatively high shelter-costs-to-household income ratios for some households may have resulted from the difference in the reference period for shelter costs and household total income data. The reference period for shelter cost data is 2021  while household total income is reported for the year 2020. As well  for some households  the 2020 household total income may represent income for only part of a year.</t>
  </si>
  <si>
    <t>For more information on household total income or shelter costs  refer to the Census Dictionary: Total income and Shelter cost.</t>
  </si>
  <si>
    <t>Acceptable housing refers to whether a household meets each of the three indicator thresholds established by the Canada Mortgage and Housing Corporation for housing adequacy  suitability and affordability.Housing indicator thresholds are defined as follows:</t>
  </si>
  <si>
    <t xml:space="preserve">    *Adequate housing is reported by their residents as not requiring any major repairs.</t>
  </si>
  <si>
    <t xml:space="preserve">    *Affordable housing has shelter costs equal to less than 30% of total before-tax household income.</t>
  </si>
  <si>
    <t xml:space="preserve">    *Suitable housing has enough bedrooms for the size and composition of resident households according to the National Occupancy Standard (NOS)  conceived by the Canada Mortgage and Housing Corporation and provincial and territorial representatives.</t>
  </si>
  <si>
    <t>Acceptable housing identifies which thresholds the household falls below  if any. Housing that is adequate in condition  suitable in size and affordable is considered to be acceptable.</t>
  </si>
  <si>
    <t>Households below and above the thresholds are based on the indicators for which individual households can be assessed. Farm and on-reserve households whose housing does not meet either or both of the suitability and adequacy thresholds are counted in the total of households below the thresholds. Farm and on-reserve households who live in housing that meets both the suitability and adequacy thresholds are counted in the total of households above the thresholds (even though it is not possible to assess housing affordability for these households). Farm households and on-reserve households cannot be assessed for housing affordability because the concept is not applicable.</t>
  </si>
  <si>
    <t>Housing affordability is assessed for owner and tenant households with household total income greater than zero in non-farm  non-reserve private dwellings.</t>
  </si>
  <si>
    <t>Core housing need refers to whether a private household's housing falls below at least one of the indicator thresholds for housing adequacy  affordability or suitability  and would have to spend 30% or more of its total before-tax income to pay the median rent of alternative local housing that is acceptable (attains all three housing indicator thresholds). Housing indicator thresholds are defined as follows: Adequate housing is reported by their residents as not requiring any major repairs. Affordable housing has shelter costs equal to less than 30% of total before-tax household income. Suitable housing has enough bedrooms for the size and composition of resident households according to the National Occupancy Standard (NOS)  conceived by the Canada Mortgage and Housing Corporation and provincial and territorial representatives. Only private  non-farm  non-reserve and owner- or renter-households with incomes greater than zero and shelter-cost-to-income ratios less than 100% are assessed for 'core housing need.' Non-family households with at least one maintainer aged 15 to 29 attending school are considered not to be in 'core housing need' regardless of their housing circumstances. Attending school is considered a transitional phase  and low incomes earned by student households are viewed as being a temporary condition.</t>
  </si>
  <si>
    <t>Presence of mortgage payments refers to whether an owner household makes regular mortgage or loan payments for their dwelling.</t>
  </si>
  <si>
    <t>Shelter cost refers to the average monthly total of all shelter expenses paid by households.</t>
  </si>
  <si>
    <t>Shelter costs for owner households include  where applicable  mortgage payments  property taxes and condominium fees  along with the costs of electricity  heat  water and other municipal services. For renter households  shelter costs include  where applicable  the rent and the costs of electricity  heat  water and other municipal services. For households living in a dwelling provided by the local government  First Nation or Indian band  shelter costs include  where applicable  the monthly use or occupancy payment and the costs of electricity  heat  water and other municipal services.</t>
  </si>
  <si>
    <t>Value (owner estimated) refers to the dollar amount expected by the owner if the asset were to be sold.</t>
  </si>
  <si>
    <t>In the context of dwelling  it refers to the value of the entire dwelling  including the value of the land it is on and of any other structure  such as a garage  which is on the property. If the dwelling is located in a building which contains several dwellings  or a combination of residential and business premises  all of which the household owns  the value is estimated as a portion of the market value that applies only to the dwelling in which the household resides.</t>
  </si>
  <si>
    <t>Subsidized housing refers to whether a renter household lives in a dwelling that is subsidized. Subsidized housing includes rent geared to income  social housing  public housing  government-assisted housing  non-profit housing  rent supplements and housing allowances.</t>
  </si>
  <si>
    <t>Data quality:</t>
  </si>
  <si>
    <t>Excludes census data for one or more incompletely enumerated reserves or settlements.</t>
  </si>
  <si>
    <t>Total non-response (TNR) rate, short-form census questionnaire: 2.8%</t>
  </si>
  <si>
    <t>Total non-response (TNR) rate, long-form census questionnaire: 3.8%</t>
  </si>
  <si>
    <t>Hamilton--Niagara Peninsula</t>
  </si>
  <si>
    <t>Total non-response (TNR) rate, short-form census questionnaire: 2.5%</t>
  </si>
  <si>
    <t>Total non-response (TNR) rate, long-form census questionnaire: 3.5%</t>
  </si>
  <si>
    <t>Kitchener--Waterloo--Barrie</t>
  </si>
  <si>
    <t>Total non-response (TNR) rate, short-form census questionnaire: 2.4%</t>
  </si>
  <si>
    <t>Muskoka--Kawarthas</t>
  </si>
  <si>
    <t>Total non-response (TNR) rate, short-form census questionnaire: 4.5%</t>
  </si>
  <si>
    <t>Total non-response (TNR) rate, long-form census questionnaire: 5.9%</t>
  </si>
  <si>
    <t>Stratford--Bruce Peninsula</t>
  </si>
  <si>
    <t>Total non-response (TNR) rate, short-form census questionnaire: 2.7%</t>
  </si>
  <si>
    <t>Total non-response (TNR) rate, long-form census questionnaire: 3.7%</t>
  </si>
  <si>
    <t>Source: Statistics Canada, 2021 Census of Population.</t>
  </si>
  <si>
    <t>How to cite: Statistics Canada. 2022. Census Profile. 2021 Census.</t>
  </si>
  <si>
    <t>Statistics Canada Catalogue no. 98-316-X2021001. Ottawa. Released December 15  2022.</t>
  </si>
  <si>
    <t>https://www12.statcan.gc.ca/census-recensement/2021/dp-pd/prof/index.cfm?Lang=E</t>
  </si>
  <si>
    <t>Total single detached, attached, row</t>
  </si>
  <si>
    <t>% built before 1981</t>
  </si>
  <si>
    <t xml:space="preserve">% using electric resistance heat  </t>
  </si>
  <si>
    <t>% using heat pumps</t>
  </si>
  <si>
    <t>Toronto = Hamilton-Niagara, Kitchener-Waterloo-Barrie, Muskoka-Kawarthas, Stratford-Bruce Peninsula, Toronto</t>
  </si>
  <si>
    <t>Windsor = London, Windsor-Sarnia</t>
  </si>
  <si>
    <t>Ottawa = Kingston-Pembroke, Ottawa</t>
  </si>
  <si>
    <t>Thunder Bay = Northwest</t>
  </si>
  <si>
    <t>North Bay + Kapuskasing = Northeast</t>
  </si>
  <si>
    <t>FTQ30TAVJUD/A + RZQ30TAVJUA</t>
  </si>
  <si>
    <t>FTQ36TAVJUD/A + RZQ36TAVJUA</t>
  </si>
  <si>
    <t>FTQ48TAVJU + RZQ48TAVJUA</t>
  </si>
  <si>
    <t>sized for heating at design temperature according to NRCan Heat Pump sizing and selection guide, option D https://www.nrcan.gc.ca/sites/nrcan/files/canmetenergy/pdf/ASHP%20Sizing%20and%20Selection%20Guide%20(EN).pdf</t>
  </si>
  <si>
    <t>-20'C design temperature</t>
  </si>
  <si>
    <t>-25'C design temperature</t>
  </si>
  <si>
    <t>-30'C design temperature</t>
  </si>
  <si>
    <t>at -30'C</t>
  </si>
  <si>
    <t>Single Ottawa home peak power draw analysis for space heating (kW)</t>
  </si>
  <si>
    <t>Single Ottawa home peak power draw analysis for space and water heating (kW)</t>
  </si>
  <si>
    <t>Single Northern home peak power draw analysis for space heating (kW)</t>
  </si>
  <si>
    <t>Single Northern home peak power draw analysis for space and water heating (kW)</t>
  </si>
  <si>
    <t>electrically heated home</t>
  </si>
  <si>
    <t>electric resistance heating</t>
  </si>
  <si>
    <t>heating load</t>
  </si>
  <si>
    <t>heating load (kW)</t>
  </si>
  <si>
    <t>electric resistance heating (kW)</t>
  </si>
  <si>
    <t>output in 5 kW stages</t>
  </si>
  <si>
    <t>reserve margin</t>
  </si>
  <si>
    <t xml:space="preserve">NERC 2022-2023 Winter Reliability Assessment p38 https://www.nerc.com/pa/RAPA/ra/Reliability%20Assessments%20DL/NERC_WRA_2022.pdf </t>
  </si>
  <si>
    <t>15-year annualized cost</t>
  </si>
  <si>
    <t>10-year annualized cost</t>
  </si>
  <si>
    <t xml:space="preserve"> https://www.cell.com/joule/pdfExtended/S2542-4351(20)30231-2</t>
  </si>
  <si>
    <t>20-year annualized cost</t>
  </si>
  <si>
    <t>discount rate</t>
  </si>
  <si>
    <t>rate used by Dunsky in DER potential study</t>
  </si>
  <si>
    <t>annual payments</t>
  </si>
  <si>
    <t>average lifespan (yr)</t>
  </si>
  <si>
    <t>NG space and water heater</t>
  </si>
  <si>
    <t>electric resistance space and water heating</t>
  </si>
  <si>
    <t>IESO communications</t>
  </si>
  <si>
    <t>They currently use a median temperature estimate for the whole province when developing APO demand forescast (seems to be -13.5'C)</t>
  </si>
  <si>
    <t>APO 2022 demand forecast includes 254,000 ASHPs and 90,000 GSHPs by 2038, mostly in the Toronto region driven by the Toronto Green Standard, No hybrid heat pumps are included in the forecast</t>
  </si>
  <si>
    <t>To convert daily avoided costs for Capacity, Transmission, or Distribution, multiply the daily avoided costs by 250 days.</t>
  </si>
  <si>
    <t>So for example, if the avoided transmission cost is $116.80 per MW-day, it equates to $29,200/MW-year.</t>
  </si>
  <si>
    <t>Metric</t>
  </si>
  <si>
    <t>System Demand (GW), by Metric, By Hour Ending</t>
  </si>
  <si>
    <t>2024 Hourly Minimum</t>
  </si>
  <si>
    <t xml:space="preserve">2024 Hourly Median </t>
  </si>
  <si>
    <t>2024 Hourly Maximum</t>
  </si>
  <si>
    <t>2043 Hourly Minimum</t>
  </si>
  <si>
    <t xml:space="preserve">2043 Hourly Median  </t>
  </si>
  <si>
    <t>2043 Hourly Maximum</t>
  </si>
  <si>
    <t>occupied single detached, attached and row housing without a heat pump</t>
  </si>
  <si>
    <t xml:space="preserve">% homes without heat pumps using electric resistance heat  </t>
  </si>
  <si>
    <t>Northern area homes peak power draw analysis for space and water heating (GW)</t>
  </si>
  <si>
    <t>at -30</t>
  </si>
  <si>
    <t>Ontario increased peak hour power draw analysis for space and water heating (GW)</t>
  </si>
  <si>
    <t>Toronto and Windsor area homes increased peak power draw analysis for space and water heating (GW)</t>
  </si>
  <si>
    <t>at local afternoon maximum</t>
  </si>
  <si>
    <t>heating load for 30000 BTU/hr at -30'C</t>
  </si>
  <si>
    <t>capacity met by backup resistance heater</t>
  </si>
  <si>
    <t>heating load for 42000 BTU/hr at -25'C</t>
  </si>
  <si>
    <t>design temperatures for cities based on NRCan heat pump sizing tool</t>
  </si>
  <si>
    <t>Windsor</t>
  </si>
  <si>
    <t>Ottawa</t>
  </si>
  <si>
    <t>Kapuskasing</t>
  </si>
  <si>
    <t>-18'C</t>
  </si>
  <si>
    <t>at local morning miniumu</t>
  </si>
  <si>
    <t>at local evening minimum</t>
  </si>
  <si>
    <t>Single Toronto or Windsor home peak power draw analysis for space and water heating (kW)</t>
  </si>
  <si>
    <t>Single Toronto or Windsor home peak power draw analysis for space heating (kW)</t>
  </si>
  <si>
    <t>internal gains not included in heating load calculations</t>
  </si>
  <si>
    <t>electric resistance space heating</t>
  </si>
  <si>
    <t>ASHP after retrofits</t>
  </si>
  <si>
    <t>Ontario single home weighted average power draw (kW)</t>
  </si>
  <si>
    <t>Capacity calculated with 30,000 BTU/hr at -20'C</t>
  </si>
  <si>
    <t>Capacity calculated using 36,000 BTU/hr at -20'C</t>
  </si>
  <si>
    <t>battery charging</t>
  </si>
  <si>
    <t>EV charging</t>
  </si>
  <si>
    <t>Electricity draw during charging times (Kwh)</t>
  </si>
  <si>
    <t>kW</t>
  </si>
  <si>
    <t>hours of charging</t>
  </si>
  <si>
    <t>kWh</t>
  </si>
  <si>
    <t>Hourly Demand (MW)</t>
  </si>
  <si>
    <t>Year</t>
  </si>
  <si>
    <t>#</t>
  </si>
  <si>
    <t>Hour of Year</t>
  </si>
  <si>
    <t>Day of Year</t>
  </si>
  <si>
    <t>Non-Leap Year</t>
  </si>
  <si>
    <t>Leap Year</t>
  </si>
  <si>
    <t>Hour of Day</t>
  </si>
  <si>
    <t>Month of Year</t>
  </si>
  <si>
    <t>Day of Month</t>
  </si>
  <si>
    <t>Season</t>
  </si>
  <si>
    <t>Winter</t>
  </si>
  <si>
    <t>Spring</t>
  </si>
  <si>
    <t>Summer</t>
  </si>
  <si>
    <t>Autumn</t>
  </si>
  <si>
    <t xml:space="preserve">2022 APO hourly demand forecast - grid </t>
  </si>
  <si>
    <t>source: https://www.ieso.ca/en/Sector-Participants/Planning-and-Forecasting/Annual-Planning-Outlook</t>
  </si>
  <si>
    <t>Winter maximum</t>
  </si>
  <si>
    <t>available MWh</t>
  </si>
  <si>
    <t xml:space="preserve">used IESO weather station cities </t>
  </si>
  <si>
    <t>used Economic region census data for Ontario and for Northern cities (Thunder Bay = Northwest region, North Bay + Kapuskasing = Northeast region)</t>
  </si>
  <si>
    <t>GSHP minimum loop temp is 32'F</t>
  </si>
  <si>
    <t>existing gas, heat pump and electric resistance heating are evenly distributed across the province</t>
  </si>
  <si>
    <t xml:space="preserve">https://www3.dps.ny.gov/W/PSCWeb.nsf/ca7cd46b41e6d01f0525685800545955/06f2fee55575bd8a852576e4006f9af7/$FILE/TRM%20Version%202%20December%2010,%202014.pdf </t>
  </si>
  <si>
    <t>Average</t>
  </si>
  <si>
    <t>battery</t>
  </si>
  <si>
    <t>EV battery</t>
  </si>
  <si>
    <t>cost savings by investing in mitigation measures over utility upgrades</t>
  </si>
  <si>
    <t>energy losses for distribution/transmission</t>
  </si>
  <si>
    <t xml:space="preserve"> </t>
  </si>
  <si>
    <t>At local afternoon maximum</t>
  </si>
  <si>
    <t xml:space="preserve">Toronto </t>
  </si>
  <si>
    <t>ASHP + HPWH</t>
  </si>
  <si>
    <t>morning min</t>
  </si>
  <si>
    <t>afternoon min</t>
  </si>
  <si>
    <t>temperature</t>
  </si>
  <si>
    <t>afternoon max</t>
  </si>
  <si>
    <t>ASHP+HPWH at afternoon max</t>
  </si>
  <si>
    <t>ASHP+HPWH at morning min</t>
  </si>
  <si>
    <t>ASHP+HPWH at afternoon min</t>
  </si>
  <si>
    <t>ducted central system, assumes that the ductwork can accommodate the increased air flow</t>
  </si>
  <si>
    <t>assumes max 10 KW backup heater for Southern areas, and 15 kW backup heater for Northern areas (Thunder Bay, Kapuskasing, North Bay)</t>
  </si>
  <si>
    <t xml:space="preserve">$1310 US + $3895 US Integration System converted to CAN$ + HST https://chargers.ford.com/products/ford-charge-station-pro + $2000 installation cost </t>
  </si>
  <si>
    <t xml:space="preserve">for estimated installation cost, see  https://www.linkedin.com/feed/update/urn:li:activity:7042123940617482240/?commentUrn=urn%3Ali%3Acomment%3A(ugcPost%3A7042123940198064129%2C7042845035297456128)&amp;dashCommentUrn=urn%3Ali%3Afsd_comment%3A(7042845035297456128%2Curn%3Ali%3AugcPost%3A7042123940198064129) </t>
  </si>
  <si>
    <t>heating load for 36000 BTU/hr at -20'C - the "average home"</t>
  </si>
  <si>
    <t>temp where 36000 BTU used</t>
  </si>
  <si>
    <t>% of time HP is running</t>
  </si>
  <si>
    <t>many GSHPs are designed to run 100% of the time at colder temperatures</t>
  </si>
  <si>
    <t>capital cost of wind energy in Ontario per kW (2023)</t>
  </si>
  <si>
    <t xml:space="preserve">capex value from https://cleanenergycanada.org/report/a-renewables-powerhouse/  </t>
  </si>
  <si>
    <t>project life (years)</t>
  </si>
  <si>
    <t xml:space="preserve">cost of capital </t>
  </si>
  <si>
    <t>discount rate used by Dunsky in DER study</t>
  </si>
  <si>
    <t>amortized capital cost of wind energy in Ontario per kW-year</t>
  </si>
  <si>
    <t>capital cost of 8-hour energy storage in Ontario in 2023 per KW</t>
  </si>
  <si>
    <t>cost of capital</t>
  </si>
  <si>
    <t>amortized capital cost of storage per kW-year</t>
  </si>
  <si>
    <t xml:space="preserve">Energy storage to wind ratio </t>
  </si>
  <si>
    <t xml:space="preserve">from https://cleanenergycanada.org/report/a-renewables-powerhouse/  </t>
  </si>
  <si>
    <t>total $/kW-year</t>
  </si>
  <si>
    <t>Total cost of wind + storage $/kW-year</t>
  </si>
  <si>
    <t>avg utility cost for the KW saved with wind + storage</t>
  </si>
  <si>
    <t>Figure 1</t>
  </si>
  <si>
    <t>local afternoon maximum</t>
  </si>
  <si>
    <t>extreme winter day</t>
  </si>
  <si>
    <t>at -35</t>
  </si>
  <si>
    <t>at -35'C</t>
  </si>
  <si>
    <t>extreme cold (5'C below design temp)</t>
  </si>
  <si>
    <t>Annual GJ energy use for space heating</t>
  </si>
  <si>
    <t>ETS used 6 hours/day 5 days a week during heating season</t>
  </si>
  <si>
    <t>batteries used 2 hours/day 5 days a week during heating season</t>
  </si>
  <si>
    <t>cost of building envelope upgrades</t>
  </si>
  <si>
    <t>15-year annualized cost of building envelope upgrades</t>
  </si>
  <si>
    <t>based on average occupancy of 13 years or so</t>
  </si>
  <si>
    <t>Annual kWh energy use for space heating</t>
  </si>
  <si>
    <t>Alectra and IESO direct engagement</t>
  </si>
  <si>
    <t>furnace efficiency</t>
  </si>
  <si>
    <t>electric resistance heating efficiency</t>
  </si>
  <si>
    <t>electric resistance heating coincidence factor</t>
  </si>
  <si>
    <t xml:space="preserve">gas water heater efficiency </t>
  </si>
  <si>
    <t>based on typical EF values for gas tank water heaters at Home Depot</t>
  </si>
  <si>
    <t>Annual GJ energy use for water heating</t>
  </si>
  <si>
    <t>this value needs a reference</t>
  </si>
  <si>
    <t>Annual GJ heating penalty for HPWH</t>
  </si>
  <si>
    <t>includes heating penalty but not cooling benefit</t>
  </si>
  <si>
    <t>GSHP includes desuper heater that provides 50% of the domestic hot water heating, half of which is free heat in summer</t>
  </si>
  <si>
    <t>HPWH total energy use is for the entire year and includes winter heating penalty but does not include summer heating benefit</t>
  </si>
  <si>
    <t>annualized incremental cost over an ASHP</t>
  </si>
  <si>
    <t>transmission losses</t>
  </si>
  <si>
    <t>IESO customer relations</t>
  </si>
  <si>
    <t>annualized transmission losses</t>
  </si>
  <si>
    <t>distribution losses</t>
  </si>
  <si>
    <t>Alectra direct engagement</t>
  </si>
  <si>
    <t xml:space="preserve">conservative assumption </t>
  </si>
  <si>
    <t xml:space="preserve">based on https://www.h2ouse.org/how-often-should-a-furnace-cycle/ https://jpsfurnace.ca/do-high-efficiency-furnaces-run-more-often/ </t>
  </si>
  <si>
    <t>furnace coincidence factor</t>
  </si>
  <si>
    <t>current mix</t>
  </si>
  <si>
    <t>HPWH are adopted alongside ASHPs</t>
  </si>
  <si>
    <t>Ontario increased peak hour power draw for space and water heating (GW)</t>
  </si>
  <si>
    <t>100% gas and electric</t>
  </si>
  <si>
    <t>weighted change to ON power draw (electric/furnace subtracted</t>
  </si>
  <si>
    <t>at local morning miniumum</t>
  </si>
  <si>
    <t>current peak</t>
  </si>
  <si>
    <t>current maximum capacity</t>
  </si>
  <si>
    <t>100% cASHP adoption with and without other tech at projected winter 2023/2024 peak</t>
  </si>
  <si>
    <t>winter peak is projected to occur at afternoon maximum</t>
  </si>
  <si>
    <t>net increase</t>
  </si>
  <si>
    <t xml:space="preserve">% adoption </t>
  </si>
  <si>
    <t>ASHP/HPWH + GSHP/EWH (high adoption)</t>
  </si>
  <si>
    <t>ASHP/HPWH + GSHP/EWH (low adoption)</t>
  </si>
  <si>
    <t>power draw</t>
  </si>
  <si>
    <t xml:space="preserve">current heating/water heating power draw </t>
  </si>
  <si>
    <t>Need to ID available capacity!</t>
  </si>
  <si>
    <t xml:space="preserve">hours to offset </t>
  </si>
  <si>
    <t>max 7amp draw for blower and control, assumes 120V https://www.steffes.com/wp-content/uploads/2020/12/Steffes-Forced-Air-Furnace.pdf (also 6.3 amp for  https://keeprite.hvacpartners.com/products/detail/G96VTN )</t>
  </si>
  <si>
    <t>1 hour offset - % adoption before using up capacity</t>
  </si>
  <si>
    <t>4 hour offset</t>
  </si>
  <si>
    <t>1 hour peak mitigation</t>
  </si>
  <si>
    <t>4 hour peak mitigation</t>
  </si>
  <si>
    <t>6 hour peak mitigation</t>
  </si>
  <si>
    <t>6 hour offset</t>
  </si>
  <si>
    <t>2 hour offset</t>
  </si>
  <si>
    <t>2 hour peak mitigation</t>
  </si>
  <si>
    <t>Available GWh in 24 hours before peak (ie difference between the hourly demand and the peak demand</t>
  </si>
  <si>
    <t>na</t>
  </si>
  <si>
    <t xml:space="preserve">assumes charged only enough for the offset time </t>
  </si>
  <si>
    <t>year</t>
  </si>
  <si>
    <t>Ottawa area homes increased peak power draw analysis for space and water heating (GW)</t>
  </si>
  <si>
    <t>all installed heat pumps in 2023 are ASHP and have a HPWH</t>
  </si>
  <si>
    <t>can't do this easily because Toronto and Windsor and TB+ K and NB are combined on regional outomes</t>
  </si>
  <si>
    <t>all combined</t>
  </si>
  <si>
    <t>At extreme cold temperature</t>
  </si>
  <si>
    <t>At morning minimum</t>
  </si>
  <si>
    <t>Ontario increased peak hour power draw for space and water heating (GW) from 2023 levels at afternoon maximum</t>
  </si>
  <si>
    <t>no tech</t>
  </si>
  <si>
    <t>Electricity Rates</t>
  </si>
  <si>
    <t>Toronto Hydro</t>
  </si>
  <si>
    <t>https://www.torontohydro.com/for-home/rates</t>
  </si>
  <si>
    <t>time-averaged TOU rate ($/kWh)</t>
  </si>
  <si>
    <t>electricity distribution ($/kWh)</t>
  </si>
  <si>
    <t>electricity transmission charge ($/kWh)</t>
  </si>
  <si>
    <t>regulatory charges ($/kWh)</t>
  </si>
  <si>
    <t>HST</t>
  </si>
  <si>
    <t>Ontario Electricity Rebate</t>
  </si>
  <si>
    <t xml:space="preserve">line loss adjustment factor </t>
  </si>
  <si>
    <t>total electricity variable cost ($/kWh)</t>
  </si>
  <si>
    <t>TOU off peak</t>
  </si>
  <si>
    <t>TOU on peak</t>
  </si>
  <si>
    <t>ULO overnight</t>
  </si>
  <si>
    <t>ULO on peak</t>
  </si>
  <si>
    <t>EV bidirectional charger</t>
  </si>
  <si>
    <t>equipment is only used during peak hours</t>
  </si>
  <si>
    <t>equipment is charged long enough to cover the six peak hours or the max amount of output time, whichever is less</t>
  </si>
  <si>
    <t>kW for charging</t>
  </si>
  <si>
    <t>hours charging</t>
  </si>
  <si>
    <t>hours discharge</t>
  </si>
  <si>
    <t xml:space="preserve">Calculated value </t>
  </si>
  <si>
    <t>annual savings with TOU</t>
  </si>
  <si>
    <t xml:space="preserve">annual savings with ULO </t>
  </si>
  <si>
    <t>annualized cost</t>
  </si>
  <si>
    <t>equipment is used for 5 months of the year</t>
  </si>
  <si>
    <t>assumes batteries are used all months of the year for heating and for other applications during peak hours</t>
  </si>
  <si>
    <t>weekdays when peak reduction is used for heating</t>
  </si>
  <si>
    <t>weekend days when peak reduction used for heating</t>
  </si>
  <si>
    <t>weekend days when peak reduction used for everything</t>
  </si>
  <si>
    <t>weekdays when peak reduction used for everything</t>
  </si>
  <si>
    <t>used year round to offset peaks</t>
  </si>
  <si>
    <t>TOU mid peak</t>
  </si>
  <si>
    <t>batteries are only used on weekdays with TOU but used on weekends with ULO</t>
  </si>
  <si>
    <t>ULO mid peak</t>
  </si>
  <si>
    <t>used every weekday during heating season</t>
  </si>
  <si>
    <t>based on total seaonal heating load</t>
  </si>
  <si>
    <t>based on hours of use per day</t>
  </si>
  <si>
    <t>% of homes that must adopt a tech to reach no new increase</t>
  </si>
  <si>
    <t xml:space="preserve">IESO DER study BAU+ </t>
  </si>
  <si>
    <t>half of IESO BAU+ combined</t>
  </si>
  <si>
    <t>with tech in 50% of homes</t>
  </si>
  <si>
    <t>no tech morning</t>
  </si>
  <si>
    <t>morning min with tech in 50% of BAU+ adoption</t>
  </si>
  <si>
    <t>assumes heating use is distributed evenly throughout the day</t>
  </si>
  <si>
    <t>NA</t>
  </si>
  <si>
    <t>1 hour</t>
  </si>
  <si>
    <t>2 hours</t>
  </si>
  <si>
    <t>4 hours</t>
  </si>
  <si>
    <t>6 hours</t>
  </si>
  <si>
    <t>ETS charging average</t>
  </si>
  <si>
    <t>ETS charging morning minimum</t>
  </si>
  <si>
    <t>ETS charging afternoon maximum</t>
  </si>
  <si>
    <t>ETS charging evenign minimum</t>
  </si>
  <si>
    <t>ETS chargign extreme cold</t>
  </si>
  <si>
    <t>average 36,000 BTU/hr heat loss at -20'C</t>
  </si>
  <si>
    <t>when modelling ASHP at -35'C, assumed only backup heater was providing heat (12 kW used for Northern areas when retrofits are included)</t>
  </si>
  <si>
    <t>EV battery used 4 hours/day 5 days a week during heating season</t>
  </si>
  <si>
    <t>assumed homes use the same heating type to heat water as they do for space heating (eg heat pumps, electric resistance, gas)</t>
  </si>
  <si>
    <t>assumed coincidence factor of 1 for ASHP and GSHP</t>
  </si>
  <si>
    <t>heating load does not including effect of heating penalty from HPWH</t>
  </si>
  <si>
    <t>batteries used 2 hours/day 7 days a week during heating season</t>
  </si>
  <si>
    <t>EV battery used 4 hours/day 7 days a week during heating season</t>
  </si>
  <si>
    <t>assumes 50% of water heater heat comes from EWH, 25% from GSHP in winter, 25% free heat from GSHP in summer</t>
  </si>
  <si>
    <t xml:space="preserve">EWH total energy use is for the entire year but GSHP provides half of the heat (free waste heat in summer, at GSHP efficiency in winter) </t>
  </si>
  <si>
    <t>for steady adoption, homes with electric resistance heat and gas heat convert to heat pumps at the same rate</t>
  </si>
  <si>
    <t xml:space="preserve">for steady adoption, homes with ASHP/HPWH </t>
  </si>
  <si>
    <t>when all peak mitigation technologies are used ON homes, they are adopted in the same relative rates based on IESO/Dunsky modeled adoption assumptions</t>
  </si>
  <si>
    <t>batteries and EV batteries are used by the customer to save money during peak times through the entire year</t>
  </si>
  <si>
    <t>HPWH load</t>
  </si>
  <si>
    <t>desuperheater load</t>
  </si>
  <si>
    <t>kW at -35</t>
  </si>
  <si>
    <t>for Toronto, Windsor</t>
  </si>
  <si>
    <t>% of time electric resistance is running</t>
  </si>
  <si>
    <t xml:space="preserve">assume the backup heater comes on once the heating load exceeds the heat pump capacity to generate the heating shortfall </t>
  </si>
  <si>
    <t>average kW per hour</t>
  </si>
  <si>
    <t>for Thunder Bay area</t>
  </si>
  <si>
    <t>capacity of heat pump</t>
  </si>
  <si>
    <t>for Ottawa area</t>
  </si>
  <si>
    <t>homes heated with propane, oil and other fuels are treated as though they were heated with NG</t>
  </si>
  <si>
    <t>2023/24 peak hour</t>
  </si>
  <si>
    <t>difference between projected winter peak (21.3 GW) and 2022 APO winter 2023/24 effective capacity (29.7 GW)</t>
  </si>
  <si>
    <t>extreme with tech</t>
  </si>
  <si>
    <t>ASHP/HPWH + ETS</t>
  </si>
  <si>
    <t>ASHP/HPWH + EV battery</t>
  </si>
  <si>
    <t>adoption</t>
  </si>
  <si>
    <t>power draw to charge</t>
  </si>
  <si>
    <t>% of tech</t>
  </si>
  <si>
    <t>kWh use at  50% of IESO BAU+ adoption</t>
  </si>
  <si>
    <t>capacity used</t>
  </si>
  <si>
    <t>capacity available</t>
  </si>
  <si>
    <t>This is less than available GWh in 24 hours before peak</t>
  </si>
  <si>
    <t>ASHP/HPWH and GSHP/EWH</t>
  </si>
  <si>
    <t>ASHP/HPWH + all tech</t>
  </si>
  <si>
    <t>2023/24 peak hour with all tech</t>
  </si>
  <si>
    <t>extreme cold with all tech</t>
  </si>
  <si>
    <t>ASHP powered with home batteries</t>
  </si>
  <si>
    <t>ASHP/HPWH powered with home batteries</t>
  </si>
  <si>
    <t>home battery</t>
  </si>
  <si>
    <t>ASHP/HPWH + home batteries</t>
  </si>
  <si>
    <t>utility savings by investing in peak mitigation technologies</t>
  </si>
  <si>
    <t>decreased power draw</t>
  </si>
  <si>
    <t>cost savings ($M)</t>
  </si>
  <si>
    <t>cost ($M)</t>
  </si>
  <si>
    <t>ASHP/HPWH</t>
  </si>
  <si>
    <t>all together</t>
  </si>
  <si>
    <t>GSHP/HPWH</t>
  </si>
  <si>
    <t>ASHP/HPWH and GSHP/HPWH (low adoption)</t>
  </si>
  <si>
    <t>ASHP/HPWH and GSHP/HPWH</t>
  </si>
  <si>
    <t>the coincidence factor for the HPWH with GSHP has halved to account for the fact that the GSHP provides half of the domestic hot water</t>
  </si>
  <si>
    <t>coincidence factor when used with GSHP</t>
  </si>
  <si>
    <t>EWH coincidence factor multiplied by 0.5 because the GSHP desuperheater provides half of the water heating in winter</t>
  </si>
  <si>
    <t xml:space="preserve">weighted average from CEUD Tables 22 and 23 </t>
  </si>
  <si>
    <t>weighted average from CEUD Tables 22 and 24</t>
  </si>
  <si>
    <t>%</t>
  </si>
  <si>
    <t>TE 038 Digital with horizontal loop</t>
  </si>
  <si>
    <t>TE 049 digital with horizontal loop</t>
  </si>
  <si>
    <t>From 2021 Census, using economic regions</t>
  </si>
  <si>
    <t>annualized incremental cost over a HPWH</t>
  </si>
  <si>
    <t>Table 2: Cost of Reducing ASHP Power Demand During Ontario Winter Peak Demand Hour by 1 kW Using Available Technologies</t>
  </si>
  <si>
    <t>capacity (kWh)</t>
  </si>
  <si>
    <t>lifetime (yrs)</t>
  </si>
  <si>
    <t>upfront cost ($)</t>
  </si>
  <si>
    <t>annualized cost ($)</t>
  </si>
  <si>
    <t>maximum duration of peak reduction (hrs)</t>
  </si>
  <si>
    <t>kW saved in 2023/24 winter peak</t>
  </si>
  <si>
    <t>kW saved in extreme cold event</t>
  </si>
  <si>
    <t>annualized cost per kW-year in extreme cold event</t>
  </si>
  <si>
    <t>annualized capital cost per kW of wind + storage</t>
  </si>
  <si>
    <t>based on output capacity and storage capacity https://www.steffes.com/wp-content/uploads/2020/12/Steffes-Forced-Air-Furnace.pdf</t>
  </si>
  <si>
    <t>Column1</t>
  </si>
  <si>
    <t>cost savings/household/yr</t>
  </si>
  <si>
    <t>for 100% ASHP adoption, the increase in power draw is over current levels with 9% heat pump adoption</t>
  </si>
  <si>
    <t>Electric resistance space and water heating</t>
  </si>
  <si>
    <t>Fossil gas space and water heating</t>
  </si>
  <si>
    <t>Home battery</t>
  </si>
  <si>
    <t>existing mix of space and water heating systems</t>
  </si>
  <si>
    <t xml:space="preserve">100% of homes have GSHPs and HPWHs </t>
  </si>
  <si>
    <t>100% of homes have ASHPs and HPWHs</t>
  </si>
  <si>
    <t>heating load at different temperatures for home with an ASHP (HPWH heating penalty included)</t>
  </si>
  <si>
    <t>heating load at different temperatures for home with a GSHP (desuperheater load included)</t>
  </si>
  <si>
    <t>An analysis of the impacts of all-electric heat pumps and peak mitigation technologies on peak power demand in Ontario</t>
  </si>
  <si>
    <t>fossil gas space and water heaters</t>
  </si>
  <si>
    <t>Fossil gas heated home</t>
  </si>
  <si>
    <t>fossil gas heated home</t>
  </si>
  <si>
    <t>fossil gas furnace and water heater</t>
  </si>
  <si>
    <t>These values show the geographically weighted average power demand for a single family home in Ontario</t>
  </si>
  <si>
    <t>power draw for an average single family home in Ontario</t>
  </si>
  <si>
    <t>kWh energy use</t>
  </si>
  <si>
    <t>Row Number</t>
  </si>
  <si>
    <t>Input</t>
  </si>
  <si>
    <t xml:space="preserve">Cost </t>
  </si>
  <si>
    <t>Capital Cost of Wind Energy</t>
  </si>
  <si>
    <t>$1,955 per kW[1]</t>
  </si>
  <si>
    <t>Clean Energy Canada</t>
  </si>
  <si>
    <t>Annualized Capital Cost of Wind Energy</t>
  </si>
  <si>
    <t>$140 per kW-Year[2]</t>
  </si>
  <si>
    <t>Capital Cost of 8-Hour Energy Storage</t>
  </si>
  <si>
    <t>$4,810 per kW[3]</t>
  </si>
  <si>
    <t>Annualized Capital Cost of 8-Hour Storage</t>
  </si>
  <si>
    <t>$574 per kW-Year[4]</t>
  </si>
  <si>
    <t>Annualized Capital Cost of 1 kW of wind and storage capacity</t>
  </si>
  <si>
    <t>$484 per kW-Year[5]</t>
  </si>
  <si>
    <t>Generation Reserve Margin Adder</t>
  </si>
  <si>
    <t>$57 per kW-Year[6]</t>
  </si>
  <si>
    <t>North American Electric Reliability Corporation</t>
  </si>
  <si>
    <t>Transmission Loss Adder</t>
  </si>
  <si>
    <t>$15 per kW-Year[7]</t>
  </si>
  <si>
    <t>Distribution Loss Adder</t>
  </si>
  <si>
    <t>$16 per kW-Year[8]</t>
  </si>
  <si>
    <t>Alectra</t>
  </si>
  <si>
    <t>Total Annualized Capital Cost of Wind and Storage Capacity to meet 1 kW increase in customer demand [Rows: 5+6+7+8]</t>
  </si>
  <si>
    <t>$573 per kW-Year</t>
  </si>
  <si>
    <t>Annualized Capital Cost of Additional Transmission capacity including transmission loss adder</t>
  </si>
  <si>
    <t>$30 per kW-Year[9]</t>
  </si>
  <si>
    <t>Dunsky Report for IESO</t>
  </si>
  <si>
    <t>Annualized Capital Cost of Additional Distribution capacity including distribution loss adder</t>
  </si>
  <si>
    <t>$1 per kW-Year[10]</t>
  </si>
  <si>
    <t>Total Annualized Capital Cost of Meeting 1 kW increase in consumer demand [Rows: 9+10+11]</t>
  </si>
  <si>
    <t>$604 per kW-Year</t>
  </si>
  <si>
    <r>
      <t>[1]</t>
    </r>
    <r>
      <rPr>
        <sz val="10"/>
        <color theme="1"/>
        <rFont val="Calibri"/>
        <family val="2"/>
        <scheme val="minor"/>
      </rPr>
      <t xml:space="preserve"> See the </t>
    </r>
    <r>
      <rPr>
        <i/>
        <sz val="10"/>
        <color theme="1"/>
        <rFont val="Calibri"/>
        <family val="2"/>
        <scheme val="minor"/>
      </rPr>
      <t xml:space="preserve">Workbook </t>
    </r>
    <r>
      <rPr>
        <sz val="10"/>
        <color theme="1"/>
        <rFont val="Calibri"/>
        <family val="2"/>
        <scheme val="minor"/>
      </rPr>
      <t xml:space="preserve">for Clean Energy Canada’s </t>
    </r>
    <r>
      <rPr>
        <i/>
        <sz val="10"/>
        <color theme="1"/>
        <rFont val="Calibri"/>
        <family val="2"/>
        <scheme val="minor"/>
      </rPr>
      <t xml:space="preserve">A Renewables Powerhouse.   </t>
    </r>
    <r>
      <rPr>
        <sz val="10"/>
        <color theme="1"/>
        <rFont val="Calibri"/>
        <family val="2"/>
        <scheme val="minor"/>
      </rPr>
      <t>https://cleanenergycanada.org/report/a-renewables-powerhouse</t>
    </r>
  </si>
  <si>
    <t>[2] According to Clean Energy Canada’s Workbook, the expected economic life of new wind turbines is 31 years.   We have amortized the capital cost over 31 years using a 6% cost of capital.</t>
  </si>
  <si>
    <t>[3] See the Workbook for Clean Energy Canada’s A Renewables Powerhouse.</t>
  </si>
  <si>
    <t>[4] According to Clean Energy Canada’s Workbook, the expected life of a new energy storage facility is 12 years.   We have amortized the capital cost over 12 years using a 6% cost of capital.</t>
  </si>
  <si>
    <t>[5] The Clean Energy Canada report uses an energy storage to wind ratio of 60%.   The combined cost is $140 per kW-Year + [$574 per kW-Year x 0.6].  Email from Evan Pivnick, Program Manager, Clean Energy Canada to Jack Gibbons, Ontario Clean Air Alliance (March 20, 2023).</t>
  </si>
  <si>
    <t>[6] Ontario’s generation reserve margin for the winter of 2022-23 was 11.8%.   The reserve margin is the amount of capacity the grid needs to have available over and above the peak demand under normal weather conditions.  North American Electric Reliability Corporation, 2022-2023 Winter Reliability Assessment, (November 2022), page 38.</t>
  </si>
  <si>
    <t>[7] To meet a 1 kW increase in customer demand, wind generation and storage capacity must be increased by 2.8% to account for the 2.8% energy loss in the transmission system during the winter peak.   Email from Customer Relations, IESO to Jack Gibbons, Ontario Clean Air Alliance, (February 13, 2023).</t>
  </si>
  <si>
    <t>[8] To meet a 1 kW increase in customer demand, wind generation and storage capacity must be increased to account for the energy loss in the distribution system during the winter peak.  Alectra Utilities’ distribution losses during the peak winter hour are 2.92%. Email from Tom Wasik, Vice President, Asset Management, Alectra Utilities, to Jack Gibbons, Ontario Clean Air Alliance, (March 7, 2023).</t>
  </si>
  <si>
    <t>[9] According to a report for the IESO, the cost of new transmission capacity is $116.80 per MW-day.   According to Colin Campbell of the IESO, this cost can be converted to an annual cost by multiplying it by 250 days.   We have also increased the cost by 1.028 to account for the need for additional capacity to account for transmission losses.   Dunsky, Ontario’s Distributed Energy Resources Potential Study, Vol 2, (2022), page 29; and Email from Colin Campbell, IESO to Jack Gibbons, Ontario Clean Air Alliance, (January 19, 2023).</t>
  </si>
  <si>
    <t>[10] According to a report for the IESO, the cost of new distribution capacity is $4.46 per MW-day.   According to Colin Campbell of the IESO, this cost can be converted to an annual cost by multiplying it by 250 days.   We have also increased the cost by 1.0292 to account for the need for additional capacity to account for distribution losses.   Dunsky, Ontario’s Distributed Energy Resources Potential Study, Vol 2, (2022), page 29; and Email from Colin Campbell, IESO to Jack Gibbons, Ontario Clean Air Alliance, (January 19, 2023).</t>
  </si>
  <si>
    <t>See report for further details</t>
  </si>
  <si>
    <t>ASHP with home or EV batteries</t>
  </si>
  <si>
    <r>
      <t xml:space="preserve">The </t>
    </r>
    <r>
      <rPr>
        <b/>
        <sz val="11"/>
        <color theme="1"/>
        <rFont val="Calibri"/>
        <family val="2"/>
        <scheme val="minor"/>
      </rPr>
      <t>assumptions</t>
    </r>
    <r>
      <rPr>
        <sz val="11"/>
        <color theme="1"/>
        <rFont val="Calibri"/>
        <family val="2"/>
        <scheme val="minor"/>
      </rPr>
      <t xml:space="preserve"> sheet lists the assumptions that were made in this analysis. </t>
    </r>
  </si>
  <si>
    <r>
      <t xml:space="preserve">The </t>
    </r>
    <r>
      <rPr>
        <b/>
        <sz val="11"/>
        <color theme="1"/>
        <rFont val="Calibri"/>
        <family val="2"/>
        <scheme val="minor"/>
      </rPr>
      <t>formulas</t>
    </r>
    <r>
      <rPr>
        <sz val="11"/>
        <color theme="1"/>
        <rFont val="Calibri"/>
        <family val="2"/>
        <scheme val="minor"/>
      </rPr>
      <t xml:space="preserve"> sheet shows the calculations and methodology used.  For further details, please refer to the full report. </t>
    </r>
  </si>
  <si>
    <r>
      <t xml:space="preserve">The data used to plot the Figures can be seen in the corresponding </t>
    </r>
    <r>
      <rPr>
        <b/>
        <sz val="11"/>
        <color theme="1"/>
        <rFont val="Calibri"/>
        <family val="2"/>
        <scheme val="minor"/>
      </rPr>
      <t>Figure</t>
    </r>
    <r>
      <rPr>
        <sz val="11"/>
        <color theme="1"/>
        <rFont val="Calibri"/>
        <family val="2"/>
        <scheme val="minor"/>
      </rPr>
      <t xml:space="preserve"> sheets. </t>
    </r>
  </si>
  <si>
    <r>
      <t xml:space="preserve">The </t>
    </r>
    <r>
      <rPr>
        <b/>
        <sz val="11"/>
        <color theme="1"/>
        <rFont val="Calibri"/>
        <family val="2"/>
        <scheme val="minor"/>
      </rPr>
      <t>ASHPs</t>
    </r>
    <r>
      <rPr>
        <sz val="11"/>
        <color theme="1"/>
        <rFont val="Calibri"/>
        <family val="2"/>
        <scheme val="minor"/>
      </rPr>
      <t xml:space="preserve"> and </t>
    </r>
    <r>
      <rPr>
        <b/>
        <sz val="11"/>
        <color theme="1"/>
        <rFont val="Calibri"/>
        <family val="2"/>
        <scheme val="minor"/>
      </rPr>
      <t>GSHPs</t>
    </r>
    <r>
      <rPr>
        <sz val="11"/>
        <color theme="1"/>
        <rFont val="Calibri"/>
        <family val="2"/>
        <scheme val="minor"/>
      </rPr>
      <t xml:space="preserve"> sheets contain the raw data used to determine the power draw of different sized heat pumps in each temperature bin. Tables showing the home heating load calculations are found at the bottom of these sheets. </t>
    </r>
  </si>
  <si>
    <t>Formulas used</t>
  </si>
  <si>
    <t>ASHP data from manufacturer specification sheets</t>
  </si>
  <si>
    <t>GSHP data from manufacturer software</t>
  </si>
  <si>
    <t>sourced from "regional outcomes sheet"</t>
  </si>
  <si>
    <t>Annual kWh energy use for space and water heating in single family homes</t>
  </si>
  <si>
    <t>annualized equipment cost $</t>
  </si>
  <si>
    <t>ASHP defrost cycles do not occur during peak demand hours</t>
  </si>
  <si>
    <t>model</t>
  </si>
  <si>
    <r>
      <t xml:space="preserve">The </t>
    </r>
    <r>
      <rPr>
        <b/>
        <sz val="11"/>
        <color theme="1"/>
        <rFont val="Calibri"/>
        <family val="2"/>
        <scheme val="minor"/>
      </rPr>
      <t>input</t>
    </r>
    <r>
      <rPr>
        <sz val="11"/>
        <color theme="1"/>
        <rFont val="Calibri"/>
        <family val="2"/>
        <scheme val="minor"/>
      </rPr>
      <t xml:space="preserve"> sheet contains additional input data and sources for all equipment used in the analysis, geographical housing statistics and data used in calculating the avoided costs of building new electricity generation. Values in this sheet can be changed to test the impacts on the calculated outcomes. </t>
    </r>
  </si>
  <si>
    <r>
      <t xml:space="preserve">The </t>
    </r>
    <r>
      <rPr>
        <b/>
        <sz val="11"/>
        <color theme="1"/>
        <rFont val="Calibri"/>
        <family val="2"/>
        <scheme val="minor"/>
      </rPr>
      <t>regional outcomes</t>
    </r>
    <r>
      <rPr>
        <sz val="11"/>
        <color theme="1"/>
        <rFont val="Calibri"/>
        <family val="2"/>
        <scheme val="minor"/>
      </rPr>
      <t xml:space="preserve"> sheet summarizes the heat pump and peak mitigation technology outcomes for each of the geographic regions as well as the outcomes for an average Ontario single family home after taking the geographically weighted average.  These outcomes form the basis of the values in the Figures. </t>
    </r>
  </si>
  <si>
    <t xml:space="preserve">This spreadsheet is designed to help the user understand the calculation made for the report on the impacts of all-electric heat pump and peak mitigation technologies on peak power demand in Ontario. Users also have the opportunity to change some of the assumptions and data points used and test the impacts on the outcomes. </t>
  </si>
  <si>
    <t>home furnace ventilation fan (kW)</t>
  </si>
  <si>
    <t>Occupied single detached, attached and row housing in Ontario</t>
  </si>
  <si>
    <t>% of Ontario homes</t>
  </si>
  <si>
    <t>after diversity maximum demand or coincidence factor</t>
  </si>
  <si>
    <t>https://insideevs.com/news/508674/battery-capacity-ford-f150-lightning/    (240V*48amps considering a Lvl. 2 Charger, std. Range battery)</t>
  </si>
  <si>
    <t>These values show the increase in peak power draw when homes currently heated with fossil gas and electric resistance heaters shift to heat pumps</t>
  </si>
  <si>
    <t>at local morning minimum</t>
  </si>
  <si>
    <t>cost savings/installation/yr</t>
  </si>
  <si>
    <t>annualized cost per W-year in winter 2023/24 peak</t>
  </si>
  <si>
    <t>where heat pump data was not available at lower temperatures, the average power draw at higher temperatures was used and the capacity was linearly extrapolated from the capacity at higher temperatures</t>
  </si>
  <si>
    <t>when ETS is in use, it runs continuously during the peak hour (i.e. coincidence factor of 1)</t>
  </si>
  <si>
    <t>Cost of meeting a 1 kW increase in demand with wind energy and utility-scale storage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</si>
</sst>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0">
    <numFmt numFmtId="5" formatCode="&quot;$&quot;#,##0;\-&quot;$&quot;#,##0"/>
    <numFmt numFmtId="8" formatCode="&quot;$&quot;#,##0.00;[Red]\-&quot;$&quot;#,##0.00"/>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 numFmtId="165" formatCode="_-* #,##0.0_-;\-* #,##0.0_-;_-* &quot;-&quot;??_-;_-@_-"/>
    <numFmt numFmtId="166" formatCode="_-* #,##0_-;\-* #,##0_-;_-* &quot;-&quot;??_-;_-@_-"/>
    <numFmt numFmtId="167" formatCode="&quot;$&quot;#,##0.00"/>
    <numFmt numFmtId="168" formatCode="&quot;$&quot;#,##0"/>
    <numFmt numFmtId="169" formatCode="0.00000"/>
    <numFmt numFmtId="170" formatCode="0.0%"/>
    <numFmt numFmtId="171" formatCode="ddd\-mmm\-d\ hAM/PM"/>
    <numFmt numFmtId="172" formatCode="#,##0.0_ ;[Red]\-#,##0.0\ "/>
    <numFmt numFmtId="173" formatCode="&quot;$&quot;#,##0_)_%;\(&quot;$&quot;#,##0\)_%;@_)_%"/>
    <numFmt numFmtId="174" formatCode="#,##0_)_%;\(#,##0\)_%;&quot;-&quot;_)_%;@_)_%"/>
    <numFmt numFmtId="175" formatCode="0.0_x_)_%;&quot;NM&quot;_x_)_%;&quot;NM&quot;_x_)_%;@_x_)_%"/>
    <numFmt numFmtId="176" formatCode="0.0\x_)_%;&quot;NM&quot;_x_)_%;&quot;NM&quot;_x_)_%;@_x_)_%"/>
    <numFmt numFmtId="177" formatCode="0.0%_)_x;\(0.0%\)_x;&quot;-&quot;_%_)_x;@_%_)_x"/>
    <numFmt numFmtId="178" formatCode="0.0_%_)_x;\(0.0\)_%_x;&quot;-&quot;_%_)_x;@_%_)_x"/>
    <numFmt numFmtId="179" formatCode="0.000000"/>
    <numFmt numFmtId="180" formatCode="0;0;&quot;YES&quot;"/>
    <numFmt numFmtId="181" formatCode="&quot;On&quot;;;&quot;Off&quot;"/>
    <numFmt numFmtId="182" formatCode="&quot;$&quot;#,##0&quot;/MWh&quot;;\(&quot;$&quot;#,##0\)&quot;/MWh&quot;"/>
    <numFmt numFmtId="183" formatCode="General_)"/>
    <numFmt numFmtId="184" formatCode="&quot;$&quot;#,##0.0;\(&quot;$&quot;#,##0.0\);&quot;$&quot;#,##0.0"/>
    <numFmt numFmtId="185" formatCode="&quot;$&quot;#,##0\ ;\(&quot;$&quot;#,##0\)"/>
    <numFmt numFmtId="186" formatCode="m/d"/>
    <numFmt numFmtId="187" formatCode="m/d/\ h:mm"/>
    <numFmt numFmtId="188" formatCode="#,##0.0\x_);\(#,##0.0\x\);#,##0.0\x_);@_)"/>
    <numFmt numFmtId="189" formatCode="#,##0.00;[Red]\(#,##0.00\)"/>
    <numFmt numFmtId="190" formatCode="#,##0.0000"/>
    <numFmt numFmtId="191" formatCode="#,##0.0\%_);\(#,##0.0\%\);#,##0.0\%_);@_)"/>
    <numFmt numFmtId="192" formatCode="0.0000%"/>
    <numFmt numFmtId="193" formatCode="m/d/yy\ h:mm:ss"/>
    <numFmt numFmtId="194" formatCode="[$-1009]d\-mmm\-yy;@"/>
    <numFmt numFmtId="195" formatCode="#,##0;\-#,##0;\-\ \ "/>
    <numFmt numFmtId="196" formatCode="_-&quot;$&quot;* #,##0.00000_-;\-&quot;$&quot;* #,##0.00000_-;_-&quot;$&quot;* &quot;-&quot;??_-;_-@_-"/>
    <numFmt numFmtId="197" formatCode="_-&quot;$&quot;* #,##0_-;\-&quot;$&quot;* #,##0_-;_-&quot;$&quot;* &quot;-&quot;??_-;_-@_-"/>
  </numFmts>
  <fonts count="125">
    <font>
      <sz val="11"/>
      <color theme="1"/>
      <name val="Calibri"/>
      <family val="2"/>
      <scheme val="minor"/>
    </font>
    <font>
      <b/>
      <sz val="11"/>
      <color theme="1"/>
      <name val="Calibri"/>
      <family val="2"/>
      <scheme val="minor"/>
    </font>
    <font>
      <sz val="8"/>
      <color theme="1"/>
      <name val="Times New Roman"/>
      <family val="1"/>
    </font>
    <font>
      <sz val="11"/>
      <color rgb="FFFF0000"/>
      <name val="Calibri"/>
      <family val="2"/>
      <scheme val="minor"/>
    </font>
    <font>
      <sz val="11"/>
      <name val="Calibri"/>
      <family val="2"/>
      <scheme val="minor"/>
    </font>
    <font>
      <sz val="11"/>
      <color theme="1"/>
      <name val="Calibri"/>
      <family val="2"/>
      <scheme val="minor"/>
    </font>
    <font>
      <b/>
      <sz val="11"/>
      <color theme="0"/>
      <name val="Calibri"/>
      <family val="2"/>
      <scheme val="minor"/>
    </font>
    <font>
      <u/>
      <sz val="11"/>
      <color theme="10"/>
      <name val="Calibri"/>
      <family val="2"/>
      <scheme val="minor"/>
    </font>
    <font>
      <i/>
      <sz val="11"/>
      <color theme="1"/>
      <name val="Calibri"/>
      <family val="2"/>
      <scheme val="minor"/>
    </font>
    <font>
      <sz val="10"/>
      <color theme="1"/>
      <name val="Arial"/>
      <family val="2"/>
    </font>
    <font>
      <sz val="11"/>
      <color rgb="FF000000"/>
      <name val="Calibri"/>
      <family val="2"/>
    </font>
    <font>
      <sz val="11"/>
      <name val="Calibri"/>
      <family val="2"/>
    </font>
    <font>
      <b/>
      <sz val="11"/>
      <color rgb="FFFFFFFF"/>
      <name val="Calibri"/>
      <family val="2"/>
      <scheme val="minor"/>
    </font>
    <font>
      <sz val="12"/>
      <color theme="1"/>
      <name val="Arial"/>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i/>
      <sz val="11"/>
      <color rgb="FF7F7F7F"/>
      <name val="Calibri"/>
      <family val="2"/>
      <scheme val="minor"/>
    </font>
    <font>
      <sz val="11"/>
      <color theme="0"/>
      <name val="Calibri"/>
      <family val="2"/>
      <scheme val="minor"/>
    </font>
    <font>
      <b/>
      <sz val="11"/>
      <name val="Calibri"/>
      <family val="2"/>
      <scheme val="minor"/>
    </font>
    <font>
      <sz val="10"/>
      <color indexed="8"/>
      <name val="Arial"/>
      <family val="2"/>
    </font>
    <font>
      <sz val="10"/>
      <name val="Arial"/>
      <family val="2"/>
    </font>
    <font>
      <u/>
      <sz val="10"/>
      <color indexed="12"/>
      <name val="Arial"/>
      <family val="2"/>
    </font>
    <font>
      <sz val="8"/>
      <name val="Arial"/>
      <family val="2"/>
    </font>
    <font>
      <sz val="10"/>
      <name val="Tahoma"/>
      <family val="2"/>
    </font>
    <font>
      <sz val="8"/>
      <color indexed="8"/>
      <name val="Arial"/>
      <family val="2"/>
    </font>
    <font>
      <u/>
      <sz val="7.5"/>
      <color indexed="12"/>
      <name val="Arial"/>
      <family val="2"/>
    </font>
    <font>
      <sz val="8"/>
      <color theme="1"/>
      <name val="Arial"/>
      <family val="2"/>
    </font>
    <font>
      <sz val="11"/>
      <color rgb="FF9C6500"/>
      <name val="Calibri"/>
      <family val="2"/>
      <scheme val="minor"/>
    </font>
    <font>
      <b/>
      <sz val="12"/>
      <name val="Arial"/>
      <family val="2"/>
    </font>
    <font>
      <b/>
      <sz val="18"/>
      <color theme="3"/>
      <name val="Calibri Light"/>
      <family val="2"/>
      <scheme val="major"/>
    </font>
    <font>
      <b/>
      <sz val="10"/>
      <name val="Arial"/>
      <family val="2"/>
    </font>
    <font>
      <sz val="10"/>
      <color indexed="9"/>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9"/>
      <name val="Arial"/>
      <family val="2"/>
    </font>
    <font>
      <sz val="18"/>
      <name val="Arial"/>
      <family val="2"/>
    </font>
    <font>
      <sz val="14"/>
      <name val="Arial"/>
      <family val="2"/>
    </font>
    <font>
      <b/>
      <sz val="18"/>
      <name val="Arial"/>
      <family val="2"/>
    </font>
    <font>
      <sz val="10"/>
      <name val="Times New Roman"/>
      <family val="1"/>
    </font>
    <font>
      <i/>
      <sz val="10"/>
      <name val="Times New Roman"/>
      <family val="1"/>
    </font>
    <font>
      <b/>
      <sz val="10"/>
      <color indexed="12"/>
      <name val="Times New Roman"/>
      <family val="1"/>
    </font>
    <font>
      <sz val="12"/>
      <name val="Verdana"/>
      <family val="2"/>
    </font>
    <font>
      <sz val="9"/>
      <name val="Times New Roman"/>
      <family val="1"/>
    </font>
    <font>
      <sz val="7"/>
      <name val="Arial"/>
      <family val="2"/>
    </font>
    <font>
      <b/>
      <sz val="9"/>
      <name val="Times New Roman"/>
      <family val="1"/>
    </font>
    <font>
      <sz val="9"/>
      <color indexed="8"/>
      <name val="Times New Roman"/>
      <family val="1"/>
    </font>
    <font>
      <sz val="12"/>
      <color indexed="8"/>
      <name val="Times New Roman"/>
      <family val="1"/>
    </font>
    <font>
      <sz val="8"/>
      <name val="Times New Roman"/>
      <family val="1"/>
    </font>
    <font>
      <sz val="11"/>
      <color rgb="FF3703F7"/>
      <name val="Calibri"/>
      <family val="2"/>
      <scheme val="minor"/>
    </font>
    <font>
      <sz val="10"/>
      <name val="Helv"/>
    </font>
    <font>
      <sz val="11"/>
      <color indexed="8"/>
      <name val="Calibri"/>
      <family val="2"/>
      <scheme val="minor"/>
    </font>
    <font>
      <sz val="9"/>
      <color theme="1"/>
      <name val="Calibri"/>
      <family val="2"/>
    </font>
    <font>
      <sz val="12"/>
      <name val="Times New Roman"/>
      <family val="1"/>
    </font>
    <font>
      <b/>
      <sz val="10"/>
      <color indexed="8"/>
      <name val="Arial"/>
      <family val="2"/>
    </font>
    <font>
      <sz val="10"/>
      <name val="Arial Cyr"/>
      <charset val="204"/>
    </font>
    <font>
      <b/>
      <i/>
      <sz val="10"/>
      <name val="Helv"/>
    </font>
    <font>
      <b/>
      <sz val="12"/>
      <name val="Times New Roman"/>
      <family val="1"/>
    </font>
    <font>
      <b/>
      <sz val="10"/>
      <color indexed="9"/>
      <name val="Arial"/>
      <family val="2"/>
    </font>
    <font>
      <u/>
      <sz val="11"/>
      <color theme="10"/>
      <name val="Calibri"/>
      <family val="2"/>
    </font>
    <font>
      <u/>
      <sz val="10"/>
      <color theme="10"/>
      <name val="Arial"/>
      <family val="2"/>
    </font>
    <font>
      <u/>
      <sz val="10"/>
      <color theme="10"/>
      <name val="MS Sans Serif"/>
      <family val="2"/>
    </font>
    <font>
      <u/>
      <sz val="10"/>
      <color theme="10"/>
      <name val="Helv"/>
    </font>
    <font>
      <sz val="8"/>
      <color rgb="FF3F3F76"/>
      <name val="Arial"/>
      <family val="2"/>
    </font>
    <font>
      <b/>
      <sz val="12"/>
      <color indexed="8"/>
      <name val="Times New Roman"/>
      <family val="1"/>
    </font>
    <font>
      <sz val="8"/>
      <name val="Palatino"/>
      <family val="1"/>
    </font>
    <font>
      <sz val="10"/>
      <name val="MS Sans Serif"/>
      <family val="2"/>
    </font>
    <font>
      <sz val="10"/>
      <color theme="1"/>
      <name val="Calibri"/>
      <family val="2"/>
    </font>
    <font>
      <sz val="11"/>
      <color theme="1"/>
      <name val="Palatino Linotype"/>
      <family val="2"/>
    </font>
    <font>
      <sz val="10"/>
      <name val="Verdana"/>
      <family val="2"/>
    </font>
    <font>
      <sz val="8"/>
      <name val="Helvetica"/>
      <family val="2"/>
    </font>
    <font>
      <sz val="11"/>
      <color indexed="8"/>
      <name val="Times New Roman"/>
      <family val="1"/>
    </font>
    <font>
      <b/>
      <i/>
      <sz val="10"/>
      <color indexed="8"/>
      <name val="Arial"/>
      <family val="2"/>
    </font>
    <font>
      <b/>
      <i/>
      <sz val="11"/>
      <color indexed="8"/>
      <name val="Times New Roman"/>
      <family val="1"/>
    </font>
    <font>
      <b/>
      <sz val="11"/>
      <color indexed="16"/>
      <name val="Times New Roman"/>
      <family val="1"/>
    </font>
    <font>
      <b/>
      <sz val="10"/>
      <color indexed="13"/>
      <name val="Arial"/>
      <family val="2"/>
    </font>
    <font>
      <b/>
      <sz val="26"/>
      <name val="Times New Roman"/>
      <family val="1"/>
    </font>
    <font>
      <b/>
      <sz val="18"/>
      <name val="Times New Roman"/>
      <family val="1"/>
    </font>
    <font>
      <i/>
      <sz val="10"/>
      <name val="Arial"/>
      <family val="2"/>
    </font>
    <font>
      <b/>
      <sz val="9"/>
      <name val="Arial"/>
      <family val="2"/>
    </font>
    <font>
      <sz val="10"/>
      <name val="Helv"/>
      <charset val="204"/>
    </font>
    <font>
      <sz val="7"/>
      <name val="Times New Roman"/>
      <family val="1"/>
    </font>
    <font>
      <u/>
      <sz val="10"/>
      <color indexed="12"/>
      <name val="Times New Roman"/>
      <family val="1"/>
    </font>
    <font>
      <b/>
      <sz val="10"/>
      <name val="Tahoma"/>
      <family val="2"/>
    </font>
    <font>
      <sz val="10"/>
      <color indexed="8"/>
      <name val="Tahoma"/>
      <family val="2"/>
    </font>
    <font>
      <b/>
      <sz val="10"/>
      <color indexed="8"/>
      <name val="Tahoma"/>
      <family val="2"/>
    </font>
    <font>
      <b/>
      <sz val="16"/>
      <color theme="1"/>
      <name val="Calibri"/>
      <family val="2"/>
      <scheme val="minor"/>
    </font>
    <font>
      <sz val="8"/>
      <color theme="1"/>
      <name val="Calibri"/>
      <family val="2"/>
      <scheme val="minor"/>
    </font>
    <font>
      <sz val="8"/>
      <name val="Calibri"/>
      <family val="2"/>
      <scheme val="minor"/>
    </font>
    <font>
      <b/>
      <sz val="8"/>
      <name val="Calibri"/>
      <family val="2"/>
      <scheme val="minor"/>
    </font>
    <font>
      <b/>
      <sz val="18"/>
      <color theme="1"/>
      <name val="Calibri"/>
      <family val="2"/>
      <scheme val="minor"/>
    </font>
    <font>
      <sz val="10"/>
      <color theme="1"/>
      <name val="Calibri"/>
      <family val="2"/>
      <scheme val="minor"/>
    </font>
    <font>
      <sz val="10"/>
      <name val="Calibri"/>
      <family val="2"/>
      <scheme val="minor"/>
    </font>
    <font>
      <b/>
      <sz val="16"/>
      <color theme="4"/>
      <name val="Calibri"/>
      <family val="2"/>
      <scheme val="minor"/>
    </font>
    <font>
      <b/>
      <sz val="11"/>
      <color theme="4"/>
      <name val="Calibri"/>
      <family val="2"/>
      <scheme val="minor"/>
    </font>
    <font>
      <sz val="11"/>
      <color theme="4"/>
      <name val="Calibri"/>
      <family val="2"/>
      <scheme val="minor"/>
    </font>
    <font>
      <b/>
      <sz val="11"/>
      <color theme="8" tint="-0.249977111117893"/>
      <name val="Calibri"/>
      <family val="2"/>
      <scheme val="minor"/>
    </font>
    <font>
      <vertAlign val="superscript"/>
      <sz val="10"/>
      <color theme="1"/>
      <name val="Calibri"/>
      <family val="2"/>
      <scheme val="minor"/>
    </font>
    <font>
      <i/>
      <sz val="10"/>
      <color theme="1"/>
      <name val="Calibri"/>
      <family val="2"/>
      <scheme val="minor"/>
    </font>
    <font>
      <b/>
      <sz val="12"/>
      <color theme="0"/>
      <name val="Calibri"/>
      <family val="2"/>
      <scheme val="minor"/>
    </font>
    <font>
      <b/>
      <sz val="14"/>
      <color theme="0"/>
      <name val="Calibri"/>
      <family val="2"/>
      <scheme val="minor"/>
    </font>
    <font>
      <b/>
      <sz val="14"/>
      <name val="Calibri"/>
      <family val="2"/>
      <scheme val="minor"/>
    </font>
    <font>
      <b/>
      <sz val="11"/>
      <color theme="8"/>
      <name val="Calibri"/>
      <family val="2"/>
      <scheme val="minor"/>
    </font>
  </fonts>
  <fills count="114">
    <fill>
      <patternFill patternType="none"/>
    </fill>
    <fill>
      <patternFill patternType="gray125"/>
    </fill>
    <fill>
      <patternFill patternType="solid">
        <fgColor theme="8" tint="0.79998168889431442"/>
        <bgColor indexed="64"/>
      </patternFill>
    </fill>
    <fill>
      <patternFill patternType="solid">
        <fgColor rgb="FF0E6A38"/>
        <bgColor indexed="64"/>
      </patternFill>
    </fill>
    <fill>
      <patternFill patternType="solid">
        <fgColor theme="3"/>
        <bgColor indexed="64"/>
      </patternFill>
    </fill>
    <fill>
      <patternFill patternType="solid">
        <fgColor theme="0"/>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4"/>
        <bgColor indexed="64"/>
      </patternFill>
    </fill>
    <fill>
      <patternFill patternType="solid">
        <fgColor indexed="22"/>
        <bgColor indexed="64"/>
      </patternFill>
    </fill>
    <fill>
      <patternFill patternType="solid">
        <fgColor indexed="47"/>
        <bgColor indexed="64"/>
      </patternFill>
    </fill>
    <fill>
      <patternFill patternType="solid">
        <fgColor indexed="55"/>
        <bgColor indexed="64"/>
      </patternFill>
    </fill>
    <fill>
      <patternFill patternType="solid">
        <fgColor indexed="31"/>
        <bgColor indexed="31"/>
      </patternFill>
    </fill>
    <fill>
      <patternFill patternType="solid">
        <fgColor indexed="44"/>
        <bgColor indexed="44"/>
      </patternFill>
    </fill>
    <fill>
      <patternFill patternType="solid">
        <fgColor indexed="30"/>
        <bgColor indexed="30"/>
      </patternFill>
    </fill>
    <fill>
      <patternFill patternType="solid">
        <fgColor indexed="45"/>
        <bgColor indexed="45"/>
      </patternFill>
    </fill>
    <fill>
      <patternFill patternType="solid">
        <fgColor indexed="29"/>
        <bgColor indexed="29"/>
      </patternFill>
    </fill>
    <fill>
      <patternFill patternType="solid">
        <fgColor indexed="42"/>
        <bgColor indexed="42"/>
      </patternFill>
    </fill>
    <fill>
      <patternFill patternType="solid">
        <fgColor indexed="11"/>
        <bgColor indexed="11"/>
      </patternFill>
    </fill>
    <fill>
      <patternFill patternType="solid">
        <fgColor indexed="46"/>
        <bgColor indexed="46"/>
      </patternFill>
    </fill>
    <fill>
      <patternFill patternType="solid">
        <fgColor indexed="36"/>
        <bgColor indexed="36"/>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1"/>
        <bgColor indexed="51"/>
      </patternFill>
    </fill>
    <fill>
      <patternFill patternType="solid">
        <fgColor indexed="52"/>
        <bgColor indexed="52"/>
      </patternFill>
    </fill>
    <fill>
      <patternFill patternType="solid">
        <fgColor indexed="27"/>
        <bgColor indexed="64"/>
      </patternFill>
    </fill>
    <fill>
      <patternFill patternType="solid">
        <fgColor indexed="42"/>
        <bgColor indexed="64"/>
      </patternFill>
    </fill>
    <fill>
      <patternFill patternType="lightUp">
        <fgColor indexed="9"/>
        <bgColor indexed="49"/>
      </patternFill>
    </fill>
    <fill>
      <patternFill patternType="lightUp">
        <fgColor indexed="9"/>
        <bgColor indexed="10"/>
      </patternFill>
    </fill>
    <fill>
      <patternFill patternType="lightUp">
        <fgColor indexed="9"/>
        <bgColor indexed="57"/>
      </patternFill>
    </fill>
    <fill>
      <patternFill patternType="solid">
        <fgColor indexed="8"/>
        <bgColor indexed="64"/>
      </patternFill>
    </fill>
    <fill>
      <patternFill patternType="solid">
        <fgColor rgb="FFC5D1FF"/>
        <bgColor indexed="64"/>
      </patternFill>
    </fill>
    <fill>
      <patternFill patternType="solid">
        <fgColor indexed="23"/>
        <bgColor indexed="64"/>
      </patternFill>
    </fill>
    <fill>
      <patternFill patternType="solid">
        <fgColor indexed="9"/>
      </patternFill>
    </fill>
    <fill>
      <patternFill patternType="solid">
        <fgColor indexed="13"/>
      </patternFill>
    </fill>
    <fill>
      <patternFill patternType="solid">
        <fgColor indexed="17"/>
      </patternFill>
    </fill>
    <fill>
      <patternFill patternType="darkTrellis"/>
    </fill>
    <fill>
      <patternFill patternType="solid">
        <fgColor indexed="63"/>
        <bgColor indexed="64"/>
      </patternFill>
    </fill>
    <fill>
      <patternFill patternType="solid">
        <fgColor rgb="FFFAFAFA"/>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rgb="FFF5F5F5"/>
        <bgColor indexed="64"/>
      </patternFill>
    </fill>
    <fill>
      <patternFill patternType="solid">
        <fgColor rgb="FFFAFAFF"/>
        <bgColor indexed="64"/>
      </patternFill>
    </fill>
    <fill>
      <patternFill patternType="solid">
        <fgColor rgb="FFF5F5FF"/>
        <bgColor indexed="64"/>
      </patternFill>
    </fill>
    <fill>
      <patternFill patternType="solid">
        <fgColor theme="0" tint="-4.9989318521683403E-2"/>
        <bgColor indexed="64"/>
      </patternFill>
    </fill>
    <fill>
      <patternFill patternType="solid">
        <fgColor theme="7"/>
        <bgColor indexed="64"/>
      </patternFill>
    </fill>
    <fill>
      <patternFill patternType="solid">
        <fgColor theme="5" tint="0.79998168889431442"/>
        <bgColor indexed="64"/>
      </patternFill>
    </fill>
    <fill>
      <patternFill patternType="solid">
        <fgColor theme="5"/>
        <bgColor indexed="64"/>
      </patternFill>
    </fill>
    <fill>
      <patternFill patternType="solid">
        <fgColor theme="5" tint="-0.249977111117893"/>
        <bgColor indexed="64"/>
      </patternFill>
    </fill>
    <fill>
      <patternFill patternType="solid">
        <fgColor theme="5" tint="0.59999389629810485"/>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theme="3" tint="0.79998168889431442"/>
        <bgColor indexed="64"/>
      </patternFill>
    </fill>
    <fill>
      <patternFill patternType="solid">
        <fgColor theme="4"/>
        <bgColor indexed="64"/>
      </patternFill>
    </fill>
    <fill>
      <patternFill patternType="solid">
        <fgColor theme="8"/>
        <bgColor indexed="64"/>
      </patternFill>
    </fill>
    <fill>
      <patternFill patternType="solid">
        <fgColor theme="8" tint="0.59999389629810485"/>
        <bgColor indexed="64"/>
      </patternFill>
    </fill>
    <fill>
      <patternFill patternType="solid">
        <fgColor theme="3" tint="0.39997558519241921"/>
        <bgColor indexed="64"/>
      </patternFill>
    </fill>
    <fill>
      <patternFill patternType="solid">
        <fgColor theme="7" tint="0.79998168889431442"/>
        <bgColor indexed="64"/>
      </patternFill>
    </fill>
  </fills>
  <borders count="89">
    <border>
      <left/>
      <right/>
      <top/>
      <bottom/>
      <diagonal/>
    </border>
    <border>
      <left/>
      <right style="medium">
        <color indexed="64"/>
      </right>
      <top/>
      <bottom/>
      <diagonal/>
    </border>
    <border>
      <left style="medium">
        <color indexed="64"/>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medium">
        <color indexed="64"/>
      </left>
      <right style="medium">
        <color indexed="64"/>
      </right>
      <top style="medium">
        <color indexed="64"/>
      </top>
      <bottom style="medium">
        <color indexed="64"/>
      </bottom>
      <diagonal/>
    </border>
    <border>
      <left/>
      <right/>
      <top style="thin">
        <color indexed="62"/>
      </top>
      <bottom style="double">
        <color indexed="62"/>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top/>
      <bottom style="thin">
        <color indexed="22"/>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right/>
      <top/>
      <bottom style="thick">
        <color indexed="8"/>
      </bottom>
      <diagonal/>
    </border>
    <border>
      <left/>
      <right style="thick">
        <color indexed="8"/>
      </right>
      <top/>
      <bottom/>
      <diagonal/>
    </border>
    <border>
      <left style="thin">
        <color indexed="8"/>
      </left>
      <right style="thin">
        <color indexed="8"/>
      </right>
      <top/>
      <bottom/>
      <diagonal/>
    </border>
    <border>
      <left style="thin">
        <color indexed="8"/>
      </left>
      <right/>
      <top/>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top style="double">
        <color indexed="0"/>
      </top>
      <bottom/>
      <diagonal/>
    </border>
    <border>
      <left/>
      <right/>
      <top/>
      <bottom style="thin">
        <color auto="1"/>
      </bottom>
      <diagonal/>
    </border>
    <border>
      <left style="thin">
        <color auto="1"/>
      </left>
      <right style="hair">
        <color auto="1"/>
      </right>
      <top style="hair">
        <color auto="1"/>
      </top>
      <bottom style="hair">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top style="thin">
        <color auto="1"/>
      </top>
      <bottom style="hair">
        <color auto="1"/>
      </bottom>
      <diagonal/>
    </border>
    <border>
      <left style="hair">
        <color auto="1"/>
      </left>
      <right style="thin">
        <color auto="1"/>
      </right>
      <top style="thin">
        <color auto="1"/>
      </top>
      <bottom style="hair">
        <color auto="1"/>
      </bottom>
      <diagonal/>
    </border>
    <border>
      <left/>
      <right style="hair">
        <color auto="1"/>
      </right>
      <top style="thin">
        <color auto="1"/>
      </top>
      <bottom style="hair">
        <color auto="1"/>
      </bottom>
      <diagonal/>
    </border>
    <border>
      <left style="thin">
        <color auto="1"/>
      </left>
      <right style="thin">
        <color auto="1"/>
      </right>
      <top style="thin">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
      <left/>
      <right style="hair">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hair">
        <color auto="1"/>
      </right>
      <top style="hair">
        <color auto="1"/>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thin">
        <color auto="1"/>
      </left>
      <right/>
      <top style="hair">
        <color auto="1"/>
      </top>
      <bottom style="hair">
        <color auto="1"/>
      </bottom>
      <diagonal/>
    </border>
    <border>
      <left style="thin">
        <color indexed="64"/>
      </left>
      <right/>
      <top/>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hair">
        <color auto="1"/>
      </top>
      <bottom style="thin">
        <color auto="1"/>
      </bottom>
      <diagonal/>
    </border>
    <border>
      <left style="thin">
        <color auto="1"/>
      </left>
      <right style="thin">
        <color auto="1"/>
      </right>
      <top style="hair">
        <color auto="1"/>
      </top>
      <bottom style="thin">
        <color auto="1"/>
      </bottom>
      <diagonal/>
    </border>
    <border>
      <left style="thin">
        <color auto="1"/>
      </left>
      <right/>
      <top style="hair">
        <color auto="1"/>
      </top>
      <bottom style="thin">
        <color auto="1"/>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43250">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xf numFmtId="0" fontId="7" fillId="0" borderId="0" applyNumberFormat="0" applyFill="0" applyBorder="0" applyAlignment="0" applyProtection="0"/>
    <xf numFmtId="0" fontId="15" fillId="0" borderId="3" applyNumberFormat="0" applyFill="0" applyAlignment="0" applyProtection="0"/>
    <xf numFmtId="0" fontId="16" fillId="0" borderId="4" applyNumberFormat="0" applyFill="0" applyAlignment="0" applyProtection="0"/>
    <xf numFmtId="0" fontId="17" fillId="0" borderId="5" applyNumberFormat="0" applyFill="0" applyAlignment="0" applyProtection="0"/>
    <xf numFmtId="0" fontId="17" fillId="0" borderId="0" applyNumberFormat="0" applyFill="0" applyBorder="0" applyAlignment="0" applyProtection="0"/>
    <xf numFmtId="0" fontId="18" fillId="9" borderId="0" applyNumberFormat="0" applyBorder="0" applyAlignment="0" applyProtection="0"/>
    <xf numFmtId="0" fontId="19" fillId="10" borderId="0" applyNumberFormat="0" applyBorder="0" applyAlignment="0" applyProtection="0"/>
    <xf numFmtId="0" fontId="20" fillId="12" borderId="6" applyNumberFormat="0" applyAlignment="0" applyProtection="0"/>
    <xf numFmtId="0" fontId="21" fillId="13" borderId="7" applyNumberFormat="0" applyAlignment="0" applyProtection="0"/>
    <xf numFmtId="0" fontId="22" fillId="13" borderId="6" applyNumberFormat="0" applyAlignment="0" applyProtection="0"/>
    <xf numFmtId="0" fontId="23" fillId="0" borderId="8" applyNumberFormat="0" applyFill="0" applyAlignment="0" applyProtection="0"/>
    <xf numFmtId="0" fontId="6" fillId="14" borderId="9" applyNumberFormat="0" applyAlignment="0" applyProtection="0"/>
    <xf numFmtId="0" fontId="3" fillId="0" borderId="0" applyNumberFormat="0" applyFill="0" applyBorder="0" applyAlignment="0" applyProtection="0"/>
    <xf numFmtId="0" fontId="5" fillId="15" borderId="10" applyNumberFormat="0" applyFont="0" applyAlignment="0" applyProtection="0"/>
    <xf numFmtId="0" fontId="24" fillId="0" borderId="0" applyNumberFormat="0" applyFill="0" applyBorder="0" applyAlignment="0" applyProtection="0"/>
    <xf numFmtId="0" fontId="1" fillId="0" borderId="11" applyNumberFormat="0" applyFill="0" applyAlignment="0" applyProtection="0"/>
    <xf numFmtId="0" fontId="2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25"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xf numFmtId="0" fontId="25" fillId="24" borderId="0" applyNumberFormat="0" applyBorder="0" applyAlignment="0" applyProtection="0"/>
    <xf numFmtId="0" fontId="5" fillId="25" borderId="0" applyNumberFormat="0" applyBorder="0" applyAlignment="0" applyProtection="0"/>
    <xf numFmtId="0" fontId="5" fillId="26" borderId="0" applyNumberFormat="0" applyBorder="0" applyAlignment="0" applyProtection="0"/>
    <xf numFmtId="0" fontId="25" fillId="28" borderId="0" applyNumberFormat="0" applyBorder="0" applyAlignment="0" applyProtection="0"/>
    <xf numFmtId="0" fontId="5" fillId="29" borderId="0" applyNumberFormat="0" applyBorder="0" applyAlignment="0" applyProtection="0"/>
    <xf numFmtId="0" fontId="5" fillId="30" borderId="0" applyNumberFormat="0" applyBorder="0" applyAlignment="0" applyProtection="0"/>
    <xf numFmtId="0" fontId="25" fillId="32" borderId="0" applyNumberFormat="0" applyBorder="0" applyAlignment="0" applyProtection="0"/>
    <xf numFmtId="0" fontId="5" fillId="33" borderId="0" applyNumberFormat="0" applyBorder="0" applyAlignment="0" applyProtection="0"/>
    <xf numFmtId="0" fontId="5" fillId="34" borderId="0" applyNumberFormat="0" applyBorder="0" applyAlignment="0" applyProtection="0"/>
    <xf numFmtId="0" fontId="25" fillId="36"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9" fillId="0" borderId="0"/>
    <xf numFmtId="0" fontId="19" fillId="10" borderId="0" applyNumberFormat="0" applyBorder="0" applyAlignment="0" applyProtection="0"/>
    <xf numFmtId="43" fontId="27"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1"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1" fontId="28" fillId="0" borderId="0" applyFont="0" applyFill="0" applyBorder="0" applyAlignment="0" applyProtection="0"/>
    <xf numFmtId="43"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171"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3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2" fontId="28" fillId="0" borderId="0" applyFont="0" applyFill="0" applyBorder="0" applyAlignment="0" applyProtection="0"/>
    <xf numFmtId="172"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172" fontId="28" fillId="0" borderId="0" applyFont="0" applyFill="0" applyBorder="0" applyAlignment="0" applyProtection="0"/>
    <xf numFmtId="172"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2"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18" fillId="9" borderId="0" applyNumberFormat="0" applyBorder="0" applyAlignment="0" applyProtection="0"/>
    <xf numFmtId="0" fontId="29"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7" fillId="0" borderId="0"/>
    <xf numFmtId="0" fontId="27"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34" fillId="0" borderId="0"/>
    <xf numFmtId="0" fontId="28" fillId="40" borderId="0"/>
    <xf numFmtId="0" fontId="28" fillId="0" borderId="0"/>
    <xf numFmtId="0" fontId="28" fillId="40" borderId="0"/>
    <xf numFmtId="0" fontId="30" fillId="0" borderId="0"/>
    <xf numFmtId="0" fontId="28" fillId="0" borderId="0"/>
    <xf numFmtId="0" fontId="27" fillId="0" borderId="0"/>
    <xf numFmtId="0" fontId="30" fillId="0" borderId="0"/>
    <xf numFmtId="0" fontId="9" fillId="0" borderId="0"/>
    <xf numFmtId="0" fontId="28" fillId="40" borderId="0"/>
    <xf numFmtId="0" fontId="5" fillId="0" borderId="0"/>
    <xf numFmtId="0" fontId="5" fillId="0" borderId="0"/>
    <xf numFmtId="0" fontId="28" fillId="0" borderId="0"/>
    <xf numFmtId="0" fontId="28" fillId="40" borderId="0"/>
    <xf numFmtId="0" fontId="5" fillId="0" borderId="0"/>
    <xf numFmtId="0" fontId="5" fillId="0" borderId="0"/>
    <xf numFmtId="0" fontId="28" fillId="0" borderId="0"/>
    <xf numFmtId="0" fontId="28" fillId="40" borderId="0"/>
    <xf numFmtId="0" fontId="28" fillId="0" borderId="0"/>
    <xf numFmtId="0" fontId="28" fillId="40" borderId="0"/>
    <xf numFmtId="0" fontId="28" fillId="40" borderId="0"/>
    <xf numFmtId="0" fontId="28" fillId="0" borderId="0"/>
    <xf numFmtId="0" fontId="5" fillId="0" borderId="0"/>
    <xf numFmtId="0" fontId="28" fillId="0" borderId="0"/>
    <xf numFmtId="0" fontId="28" fillId="40" borderId="0"/>
    <xf numFmtId="0" fontId="28" fillId="0" borderId="0"/>
    <xf numFmtId="0" fontId="28" fillId="0" borderId="0"/>
    <xf numFmtId="0" fontId="28" fillId="0" borderId="0"/>
    <xf numFmtId="9" fontId="27"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0"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2"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5" fillId="0" borderId="0" applyFont="0" applyFill="0" applyBorder="0" applyAlignment="0" applyProtection="0"/>
    <xf numFmtId="0" fontId="28" fillId="0" borderId="0"/>
    <xf numFmtId="0" fontId="7" fillId="0" borderId="0" applyNumberFormat="0" applyFill="0" applyBorder="0" applyAlignment="0" applyProtection="0"/>
    <xf numFmtId="0" fontId="35" fillId="11" borderId="0" applyNumberFormat="0" applyBorder="0" applyAlignment="0" applyProtection="0"/>
    <xf numFmtId="0" fontId="25" fillId="19" borderId="0" applyNumberFormat="0" applyBorder="0" applyAlignment="0" applyProtection="0"/>
    <xf numFmtId="0" fontId="25" fillId="23" borderId="0" applyNumberFormat="0" applyBorder="0" applyAlignment="0" applyProtection="0"/>
    <xf numFmtId="0" fontId="25" fillId="27" borderId="0" applyNumberFormat="0" applyBorder="0" applyAlignment="0" applyProtection="0"/>
    <xf numFmtId="0" fontId="25" fillId="31" borderId="0" applyNumberFormat="0" applyBorder="0" applyAlignment="0" applyProtection="0"/>
    <xf numFmtId="0" fontId="25" fillId="35" borderId="0" applyNumberFormat="0" applyBorder="0" applyAlignment="0" applyProtection="0"/>
    <xf numFmtId="0" fontId="25" fillId="39" borderId="0" applyNumberFormat="0" applyBorder="0" applyAlignment="0" applyProtection="0"/>
    <xf numFmtId="43" fontId="5" fillId="0" borderId="0" applyFont="0" applyFill="0" applyBorder="0" applyAlignment="0" applyProtection="0"/>
    <xf numFmtId="9" fontId="28" fillId="0" borderId="0" applyFont="0" applyFill="0" applyBorder="0" applyAlignment="0" applyProtection="0"/>
    <xf numFmtId="0" fontId="37" fillId="0" borderId="0" applyNumberFormat="0" applyFill="0" applyBorder="0" applyAlignment="0" applyProtection="0"/>
    <xf numFmtId="0" fontId="28" fillId="0" borderId="0"/>
    <xf numFmtId="173" fontId="61" fillId="0" borderId="0" applyFill="0" applyBorder="0">
      <alignment horizontal="right"/>
    </xf>
    <xf numFmtId="174" fontId="61" fillId="0" borderId="0" applyFill="0" applyBorder="0">
      <alignment horizontal="right"/>
    </xf>
    <xf numFmtId="175" fontId="61" fillId="0" borderId="0" applyFill="0" applyBorder="0">
      <alignment horizontal="right"/>
    </xf>
    <xf numFmtId="176" fontId="61" fillId="0" borderId="0" applyFill="0" applyBorder="0">
      <alignment horizontal="right"/>
    </xf>
    <xf numFmtId="177" fontId="61" fillId="0" borderId="0" applyFill="0" applyBorder="0">
      <alignment horizontal="right"/>
    </xf>
    <xf numFmtId="178" fontId="61" fillId="0" borderId="0" applyFill="0" applyBorder="0">
      <alignment horizontal="right"/>
    </xf>
    <xf numFmtId="179" fontId="28" fillId="0" borderId="0">
      <alignment horizontal="left" wrapText="1"/>
    </xf>
    <xf numFmtId="0" fontId="40" fillId="41" borderId="0" applyNumberFormat="0" applyBorder="0" applyAlignment="0" applyProtection="0"/>
    <xf numFmtId="0" fontId="40" fillId="42" borderId="0" applyNumberFormat="0" applyBorder="0" applyAlignment="0" applyProtection="0"/>
    <xf numFmtId="0" fontId="40" fillId="43" borderId="0" applyNumberFormat="0" applyBorder="0" applyAlignment="0" applyProtection="0"/>
    <xf numFmtId="0" fontId="40" fillId="44" borderId="0" applyNumberFormat="0" applyBorder="0" applyAlignment="0" applyProtection="0"/>
    <xf numFmtId="0" fontId="40" fillId="45" borderId="0" applyNumberFormat="0" applyBorder="0" applyAlignment="0" applyProtection="0"/>
    <xf numFmtId="0" fontId="40" fillId="46" borderId="0" applyNumberFormat="0" applyBorder="0" applyAlignment="0" applyProtection="0"/>
    <xf numFmtId="0" fontId="40" fillId="47" borderId="0" applyNumberFormat="0" applyBorder="0" applyAlignment="0" applyProtection="0"/>
    <xf numFmtId="0" fontId="40" fillId="48" borderId="0" applyNumberFormat="0" applyBorder="0" applyAlignment="0" applyProtection="0"/>
    <xf numFmtId="0" fontId="40" fillId="49" borderId="0" applyNumberFormat="0" applyBorder="0" applyAlignment="0" applyProtection="0"/>
    <xf numFmtId="0" fontId="40" fillId="44" borderId="0" applyNumberFormat="0" applyBorder="0" applyAlignment="0" applyProtection="0"/>
    <xf numFmtId="0" fontId="40" fillId="47" borderId="0" applyNumberFormat="0" applyBorder="0" applyAlignment="0" applyProtection="0"/>
    <xf numFmtId="0" fontId="40" fillId="50" borderId="0" applyNumberFormat="0" applyBorder="0" applyAlignment="0" applyProtection="0"/>
    <xf numFmtId="0" fontId="41" fillId="51" borderId="0" applyNumberFormat="0" applyBorder="0" applyAlignment="0" applyProtection="0"/>
    <xf numFmtId="0" fontId="41" fillId="48" borderId="0" applyNumberFormat="0" applyBorder="0" applyAlignment="0" applyProtection="0"/>
    <xf numFmtId="0" fontId="41" fillId="49" borderId="0" applyNumberFormat="0" applyBorder="0" applyAlignment="0" applyProtection="0"/>
    <xf numFmtId="0" fontId="41" fillId="52" borderId="0" applyNumberFormat="0" applyBorder="0" applyAlignment="0" applyProtection="0"/>
    <xf numFmtId="0" fontId="41" fillId="53" borderId="0" applyNumberFormat="0" applyBorder="0" applyAlignment="0" applyProtection="0"/>
    <xf numFmtId="0" fontId="41" fillId="54" borderId="0" applyNumberFormat="0" applyBorder="0" applyAlignment="0" applyProtection="0"/>
    <xf numFmtId="0" fontId="41" fillId="55" borderId="0" applyNumberFormat="0" applyBorder="0" applyAlignment="0" applyProtection="0"/>
    <xf numFmtId="0" fontId="41" fillId="56" borderId="0" applyNumberFormat="0" applyBorder="0" applyAlignment="0" applyProtection="0"/>
    <xf numFmtId="0" fontId="41" fillId="57" borderId="0" applyNumberFormat="0" applyBorder="0" applyAlignment="0" applyProtection="0"/>
    <xf numFmtId="0" fontId="41" fillId="52" borderId="0" applyNumberFormat="0" applyBorder="0" applyAlignment="0" applyProtection="0"/>
    <xf numFmtId="0" fontId="41" fillId="53" borderId="0" applyNumberFormat="0" applyBorder="0" applyAlignment="0" applyProtection="0"/>
    <xf numFmtId="0" fontId="41" fillId="58" borderId="0" applyNumberFormat="0" applyBorder="0" applyAlignment="0" applyProtection="0"/>
    <xf numFmtId="0" fontId="42" fillId="42" borderId="0" applyNumberFormat="0" applyBorder="0" applyAlignment="0" applyProtection="0"/>
    <xf numFmtId="0" fontId="43" fillId="59" borderId="16" applyNumberFormat="0" applyAlignment="0" applyProtection="0"/>
    <xf numFmtId="180" fontId="62" fillId="0" borderId="0">
      <alignment horizontal="center"/>
    </xf>
    <xf numFmtId="0" fontId="44" fillId="60" borderId="17" applyNumberFormat="0" applyAlignment="0" applyProtection="0"/>
    <xf numFmtId="43"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0" fontId="45" fillId="0" borderId="0" applyNumberFormat="0" applyFill="0" applyBorder="0" applyAlignment="0" applyProtection="0"/>
    <xf numFmtId="0" fontId="46" fillId="43" borderId="0" applyNumberFormat="0" applyBorder="0" applyAlignment="0" applyProtection="0"/>
    <xf numFmtId="0" fontId="47" fillId="0" borderId="18" applyNumberFormat="0" applyFill="0" applyAlignment="0" applyProtection="0"/>
    <xf numFmtId="0" fontId="48" fillId="0" borderId="19" applyNumberFormat="0" applyFill="0" applyAlignment="0" applyProtection="0"/>
    <xf numFmtId="0" fontId="49" fillId="0" borderId="20" applyNumberFormat="0" applyFill="0" applyAlignment="0" applyProtection="0"/>
    <xf numFmtId="0" fontId="49" fillId="0" borderId="0" applyNumberFormat="0" applyFill="0" applyBorder="0" applyAlignment="0" applyProtection="0"/>
    <xf numFmtId="0" fontId="50" fillId="46" borderId="16" applyNumberFormat="0" applyAlignment="0" applyProtection="0"/>
    <xf numFmtId="0" fontId="51" fillId="0" borderId="21" applyNumberFormat="0" applyFill="0" applyAlignment="0" applyProtection="0"/>
    <xf numFmtId="0" fontId="52" fillId="61" borderId="0" applyNumberFormat="0" applyBorder="0" applyAlignment="0" applyProtection="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62" borderId="22" applyNumberFormat="0" applyFont="0" applyAlignment="0" applyProtection="0"/>
    <xf numFmtId="0" fontId="53" fillId="59" borderId="23" applyNumberFormat="0" applyAlignment="0" applyProtection="0"/>
    <xf numFmtId="0" fontId="28" fillId="0" borderId="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0" fontId="28" fillId="0" borderId="0">
      <alignment horizontal="left" wrapText="1"/>
    </xf>
    <xf numFmtId="181" fontId="63" fillId="0" borderId="24">
      <alignment horizontal="center"/>
    </xf>
    <xf numFmtId="0" fontId="54" fillId="0" borderId="0" applyNumberFormat="0" applyFill="0" applyBorder="0" applyAlignment="0" applyProtection="0"/>
    <xf numFmtId="0" fontId="55" fillId="0" borderId="25" applyNumberFormat="0" applyFill="0" applyAlignment="0" applyProtection="0"/>
    <xf numFmtId="0" fontId="56" fillId="0" borderId="0" applyNumberFormat="0" applyFill="0" applyBorder="0" applyAlignment="0" applyProtection="0"/>
    <xf numFmtId="0" fontId="5" fillId="0" borderId="0"/>
    <xf numFmtId="0" fontId="5" fillId="0" borderId="0"/>
    <xf numFmtId="0" fontId="40" fillId="41" borderId="0" applyNumberFormat="0" applyBorder="0" applyAlignment="0" applyProtection="0"/>
    <xf numFmtId="0" fontId="28" fillId="0" borderId="0"/>
    <xf numFmtId="179" fontId="28" fillId="0" borderId="0">
      <alignment horizontal="left" wrapText="1"/>
    </xf>
    <xf numFmtId="0" fontId="40" fillId="41" borderId="0" applyNumberFormat="0" applyBorder="0" applyAlignment="0" applyProtection="0"/>
    <xf numFmtId="0" fontId="28" fillId="0" borderId="0"/>
    <xf numFmtId="179" fontId="28" fillId="0" borderId="0">
      <alignment horizontal="left" wrapText="1"/>
    </xf>
    <xf numFmtId="0" fontId="40" fillId="41" borderId="0" applyNumberFormat="0" applyBorder="0" applyAlignment="0" applyProtection="0"/>
    <xf numFmtId="0" fontId="28" fillId="0" borderId="0"/>
    <xf numFmtId="0" fontId="40" fillId="42"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28" fillId="0" borderId="0"/>
    <xf numFmtId="0" fontId="64" fillId="0" borderId="0" applyFill="0"/>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179" fontId="28" fillId="0" borderId="0">
      <alignment horizontal="left" wrapText="1"/>
    </xf>
    <xf numFmtId="43" fontId="5" fillId="0" borderId="0" applyFont="0" applyFill="0" applyBorder="0" applyAlignment="0" applyProtection="0"/>
    <xf numFmtId="0" fontId="40" fillId="41" borderId="0" applyNumberFormat="0" applyBorder="0" applyAlignment="0" applyProtection="0"/>
    <xf numFmtId="0" fontId="40" fillId="41" borderId="0" applyNumberFormat="0" applyBorder="0" applyAlignment="0" applyProtection="0"/>
    <xf numFmtId="179" fontId="28" fillId="0" borderId="0">
      <alignment horizontal="left" wrapText="1"/>
    </xf>
    <xf numFmtId="179" fontId="28" fillId="0" borderId="0">
      <alignment horizontal="left" wrapText="1"/>
    </xf>
    <xf numFmtId="0" fontId="40" fillId="41" borderId="0" applyNumberFormat="0" applyBorder="0" applyAlignment="0" applyProtection="0"/>
    <xf numFmtId="179" fontId="28" fillId="0" borderId="0">
      <alignment horizontal="left" wrapText="1"/>
    </xf>
    <xf numFmtId="0" fontId="40" fillId="41" borderId="0" applyNumberFormat="0" applyBorder="0" applyAlignment="0" applyProtection="0"/>
    <xf numFmtId="179" fontId="28" fillId="0" borderId="0">
      <alignment horizontal="left" wrapText="1"/>
    </xf>
    <xf numFmtId="182" fontId="28" fillId="0" borderId="0">
      <alignment horizontal="right" wrapText="1"/>
    </xf>
    <xf numFmtId="179" fontId="28" fillId="0" borderId="0">
      <alignment horizontal="left" wrapText="1"/>
    </xf>
    <xf numFmtId="179" fontId="28" fillId="0" borderId="0">
      <alignment horizontal="left" wrapText="1"/>
    </xf>
    <xf numFmtId="0" fontId="40" fillId="41" borderId="0" applyNumberFormat="0" applyBorder="0" applyAlignment="0" applyProtection="0"/>
    <xf numFmtId="179" fontId="28" fillId="0" borderId="0">
      <alignment horizontal="left" wrapText="1"/>
    </xf>
    <xf numFmtId="179" fontId="28" fillId="0" borderId="0">
      <alignment horizontal="left" wrapText="1"/>
    </xf>
    <xf numFmtId="179" fontId="28" fillId="0" borderId="0">
      <alignment horizontal="left" wrapText="1"/>
    </xf>
    <xf numFmtId="0" fontId="28" fillId="0" borderId="0"/>
    <xf numFmtId="179" fontId="28" fillId="0" borderId="0">
      <alignment horizontal="left" wrapText="1"/>
    </xf>
    <xf numFmtId="0" fontId="28" fillId="0" borderId="0"/>
    <xf numFmtId="179" fontId="28" fillId="0" borderId="0">
      <alignment horizontal="left" wrapText="1"/>
    </xf>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1"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2"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3"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5"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6" borderId="0" applyNumberFormat="0" applyBorder="0" applyAlignment="0" applyProtection="0"/>
    <xf numFmtId="0" fontId="40" fillId="41" borderId="0" applyNumberFormat="0" applyBorder="0" applyAlignment="0" applyProtection="0"/>
    <xf numFmtId="0" fontId="40" fillId="42" borderId="0" applyNumberFormat="0" applyBorder="0" applyAlignment="0" applyProtection="0"/>
    <xf numFmtId="0" fontId="40" fillId="43" borderId="0" applyNumberFormat="0" applyBorder="0" applyAlignment="0" applyProtection="0"/>
    <xf numFmtId="0" fontId="40" fillId="44" borderId="0" applyNumberFormat="0" applyBorder="0" applyAlignment="0" applyProtection="0"/>
    <xf numFmtId="0" fontId="40" fillId="45" borderId="0" applyNumberFormat="0" applyBorder="0" applyAlignment="0" applyProtection="0"/>
    <xf numFmtId="0" fontId="40" fillId="46" borderId="0" applyNumberFormat="0" applyBorder="0" applyAlignment="0" applyProtection="0"/>
    <xf numFmtId="49" fontId="65" fillId="0" borderId="14" applyNumberFormat="0" applyFont="0" applyFill="0" applyBorder="0" applyProtection="0">
      <alignment horizontal="left" vertical="center"/>
    </xf>
    <xf numFmtId="49" fontId="65" fillId="0" borderId="14" applyNumberFormat="0" applyFont="0" applyFill="0" applyBorder="0" applyProtection="0">
      <alignment horizontal="left" vertical="center" indent="2"/>
    </xf>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8"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9"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4"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47"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50" borderId="0" applyNumberFormat="0" applyBorder="0" applyAlignment="0" applyProtection="0"/>
    <xf numFmtId="0" fontId="40" fillId="47" borderId="0" applyNumberFormat="0" applyBorder="0" applyAlignment="0" applyProtection="0"/>
    <xf numFmtId="0" fontId="40" fillId="48" borderId="0" applyNumberFormat="0" applyBorder="0" applyAlignment="0" applyProtection="0"/>
    <xf numFmtId="0" fontId="40" fillId="49" borderId="0" applyNumberFormat="0" applyBorder="0" applyAlignment="0" applyProtection="0"/>
    <xf numFmtId="0" fontId="40" fillId="44" borderId="0" applyNumberFormat="0" applyBorder="0" applyAlignment="0" applyProtection="0"/>
    <xf numFmtId="0" fontId="40" fillId="47" borderId="0" applyNumberFormat="0" applyBorder="0" applyAlignment="0" applyProtection="0"/>
    <xf numFmtId="0" fontId="40" fillId="50" borderId="0" applyNumberFormat="0" applyBorder="0" applyAlignment="0" applyProtection="0"/>
    <xf numFmtId="49" fontId="65" fillId="0" borderId="26" applyNumberFormat="0" applyFont="0" applyFill="0" applyBorder="0" applyProtection="0">
      <alignment horizontal="left" vertical="center"/>
    </xf>
    <xf numFmtId="49" fontId="65" fillId="0" borderId="26" applyNumberFormat="0" applyFont="0" applyFill="0" applyBorder="0" applyProtection="0">
      <alignment horizontal="left" vertical="center" indent="5"/>
    </xf>
    <xf numFmtId="0" fontId="28" fillId="0" borderId="0" applyNumberFormat="0" applyFont="0" applyFill="0" applyBorder="0" applyProtection="0">
      <alignment horizontal="left" vertical="center" indent="5"/>
    </xf>
    <xf numFmtId="49" fontId="65" fillId="0" borderId="26" applyNumberFormat="0" applyFont="0" applyFill="0" applyBorder="0" applyProtection="0">
      <alignment horizontal="left" vertical="center" indent="5"/>
    </xf>
    <xf numFmtId="0" fontId="28" fillId="0" borderId="0" applyNumberFormat="0" applyFont="0" applyFill="0" applyBorder="0" applyProtection="0">
      <alignment horizontal="left" vertical="center" indent="5"/>
    </xf>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51"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8"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49"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4" borderId="0" applyNumberFormat="0" applyBorder="0" applyAlignment="0" applyProtection="0"/>
    <xf numFmtId="0" fontId="41" fillId="51" borderId="0" applyNumberFormat="0" applyBorder="0" applyAlignment="0" applyProtection="0"/>
    <xf numFmtId="0" fontId="41" fillId="48" borderId="0" applyNumberFormat="0" applyBorder="0" applyAlignment="0" applyProtection="0"/>
    <xf numFmtId="0" fontId="41" fillId="49" borderId="0" applyNumberFormat="0" applyBorder="0" applyAlignment="0" applyProtection="0"/>
    <xf numFmtId="0" fontId="41" fillId="52" borderId="0" applyNumberFormat="0" applyBorder="0" applyAlignment="0" applyProtection="0"/>
    <xf numFmtId="0" fontId="41" fillId="53" borderId="0" applyNumberFormat="0" applyBorder="0" applyAlignment="0" applyProtection="0"/>
    <xf numFmtId="0" fontId="41" fillId="54" borderId="0" applyNumberFormat="0" applyBorder="0" applyAlignment="0" applyProtection="0"/>
    <xf numFmtId="0" fontId="66" fillId="0" borderId="0">
      <alignment horizontal="left"/>
    </xf>
    <xf numFmtId="0" fontId="27" fillId="67" borderId="0" applyNumberFormat="0" applyBorder="0" applyAlignment="0" applyProtection="0"/>
    <xf numFmtId="0" fontId="27" fillId="68" borderId="0" applyNumberFormat="0" applyBorder="0" applyAlignment="0" applyProtection="0"/>
    <xf numFmtId="0" fontId="39" fillId="69"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41" fillId="55" borderId="0" applyNumberFormat="0" applyBorder="0" applyAlignment="0" applyProtection="0"/>
    <xf numFmtId="0" fontId="27" fillId="70" borderId="0" applyNumberFormat="0" applyBorder="0" applyAlignment="0" applyProtection="0"/>
    <xf numFmtId="0" fontId="27" fillId="71" borderId="0" applyNumberFormat="0" applyBorder="0" applyAlignment="0" applyProtection="0"/>
    <xf numFmtId="0" fontId="39" fillId="71"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41" fillId="56" borderId="0" applyNumberFormat="0" applyBorder="0" applyAlignment="0" applyProtection="0"/>
    <xf numFmtId="0" fontId="27" fillId="72" borderId="0" applyNumberFormat="0" applyBorder="0" applyAlignment="0" applyProtection="0"/>
    <xf numFmtId="0" fontId="27" fillId="73" borderId="0" applyNumberFormat="0" applyBorder="0" applyAlignment="0" applyProtection="0"/>
    <xf numFmtId="0" fontId="39" fillId="73"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41" fillId="57" borderId="0" applyNumberFormat="0" applyBorder="0" applyAlignment="0" applyProtection="0"/>
    <xf numFmtId="0" fontId="27" fillId="74" borderId="0" applyNumberFormat="0" applyBorder="0" applyAlignment="0" applyProtection="0"/>
    <xf numFmtId="0" fontId="27" fillId="74" borderId="0" applyNumberFormat="0" applyBorder="0" applyAlignment="0" applyProtection="0"/>
    <xf numFmtId="0" fontId="39" fillId="75"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41" fillId="52" borderId="0" applyNumberFormat="0" applyBorder="0" applyAlignment="0" applyProtection="0"/>
    <xf numFmtId="0" fontId="27" fillId="76" borderId="0" applyNumberFormat="0" applyBorder="0" applyAlignment="0" applyProtection="0"/>
    <xf numFmtId="0" fontId="27" fillId="68" borderId="0" applyNumberFormat="0" applyBorder="0" applyAlignment="0" applyProtection="0"/>
    <xf numFmtId="0" fontId="39" fillId="77"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41" fillId="53" borderId="0" applyNumberFormat="0" applyBorder="0" applyAlignment="0" applyProtection="0"/>
    <xf numFmtId="0" fontId="27" fillId="78" borderId="0" applyNumberFormat="0" applyBorder="0" applyAlignment="0" applyProtection="0"/>
    <xf numFmtId="0" fontId="27" fillId="79" borderId="0" applyNumberFormat="0" applyBorder="0" applyAlignment="0" applyProtection="0"/>
    <xf numFmtId="0" fontId="39" fillId="80"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41" fillId="58" borderId="0" applyNumberFormat="0" applyBorder="0" applyAlignment="0" applyProtection="0"/>
    <xf numFmtId="0" fontId="67" fillId="81" borderId="0" applyBorder="0" applyAlignment="0"/>
    <xf numFmtId="4" fontId="67" fillId="81" borderId="0" applyBorder="0" applyAlignment="0"/>
    <xf numFmtId="0" fontId="65" fillId="81" borderId="0" applyBorder="0">
      <alignment horizontal="right" vertical="center"/>
    </xf>
    <xf numFmtId="4" fontId="65" fillId="81" borderId="0" applyBorder="0">
      <alignment horizontal="right" vertical="center"/>
    </xf>
    <xf numFmtId="0" fontId="65" fillId="81" borderId="14">
      <alignment horizontal="right" vertical="center"/>
    </xf>
    <xf numFmtId="4" fontId="65" fillId="82" borderId="0" applyBorder="0">
      <alignment horizontal="right" vertical="center"/>
    </xf>
    <xf numFmtId="4" fontId="65" fillId="82" borderId="0" applyBorder="0">
      <alignment horizontal="right" vertical="center"/>
    </xf>
    <xf numFmtId="0" fontId="68" fillId="82" borderId="14">
      <alignment horizontal="right" vertical="center"/>
    </xf>
    <xf numFmtId="4" fontId="68" fillId="82" borderId="14">
      <alignment horizontal="right" vertical="center"/>
    </xf>
    <xf numFmtId="0" fontId="68" fillId="82" borderId="31">
      <alignment horizontal="right" vertical="center"/>
    </xf>
    <xf numFmtId="0" fontId="69" fillId="82" borderId="14">
      <alignment horizontal="right" vertical="center"/>
    </xf>
    <xf numFmtId="4" fontId="69" fillId="82" borderId="14">
      <alignment horizontal="right" vertical="center"/>
    </xf>
    <xf numFmtId="0" fontId="68" fillId="65" borderId="14">
      <alignment horizontal="right" vertical="center"/>
    </xf>
    <xf numFmtId="4" fontId="68" fillId="65" borderId="14">
      <alignment horizontal="right" vertical="center"/>
    </xf>
    <xf numFmtId="0" fontId="68" fillId="65" borderId="31">
      <alignment horizontal="right" vertical="center"/>
    </xf>
    <xf numFmtId="0" fontId="68" fillId="65" borderId="14">
      <alignment horizontal="right" vertical="center"/>
    </xf>
    <xf numFmtId="4" fontId="68" fillId="65" borderId="14">
      <alignment horizontal="right" vertical="center"/>
    </xf>
    <xf numFmtId="0" fontId="68" fillId="65" borderId="27">
      <alignment horizontal="right" vertical="center"/>
    </xf>
    <xf numFmtId="0" fontId="68" fillId="65" borderId="26">
      <alignment horizontal="right" vertical="center"/>
    </xf>
    <xf numFmtId="4" fontId="68" fillId="65" borderId="26">
      <alignment horizontal="right" vertical="center"/>
    </xf>
    <xf numFmtId="0" fontId="68" fillId="65" borderId="30">
      <alignment horizontal="right" vertical="center"/>
    </xf>
    <xf numFmtId="4" fontId="68" fillId="65" borderId="30">
      <alignment horizontal="right" vertical="center"/>
    </xf>
    <xf numFmtId="0" fontId="41" fillId="55" borderId="0" applyNumberFormat="0" applyBorder="0" applyAlignment="0" applyProtection="0"/>
    <xf numFmtId="0" fontId="41" fillId="56" borderId="0" applyNumberFormat="0" applyBorder="0" applyAlignment="0" applyProtection="0"/>
    <xf numFmtId="0" fontId="41" fillId="57" borderId="0" applyNumberFormat="0" applyBorder="0" applyAlignment="0" applyProtection="0"/>
    <xf numFmtId="0" fontId="41" fillId="52" borderId="0" applyNumberFormat="0" applyBorder="0" applyAlignment="0" applyProtection="0"/>
    <xf numFmtId="0" fontId="41" fillId="53" borderId="0" applyNumberFormat="0" applyBorder="0" applyAlignment="0" applyProtection="0"/>
    <xf numFmtId="0" fontId="41" fillId="58" borderId="0" applyNumberFormat="0" applyBorder="0" applyAlignment="0" applyProtection="0"/>
    <xf numFmtId="0" fontId="53" fillId="59" borderId="23" applyNumberFormat="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3" fillId="59" borderId="16" applyNumberFormat="0" applyAlignment="0" applyProtection="0"/>
    <xf numFmtId="4" fontId="67" fillId="0" borderId="29" applyFill="0" applyBorder="0" applyProtection="0">
      <alignment horizontal="right" vertical="center"/>
    </xf>
    <xf numFmtId="0" fontId="70" fillId="0" borderId="28" applyNumberFormat="0" applyFon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183" fontId="28" fillId="0" borderId="32" applyNumberFormat="0" applyFill="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0" fontId="43" fillId="59" borderId="16" applyNumberFormat="0" applyAlignment="0" applyProtection="0"/>
    <xf numFmtId="37" fontId="71" fillId="13" borderId="16" applyNumberFormat="0" applyBorder="0">
      <alignment horizontal="center"/>
    </xf>
    <xf numFmtId="37" fontId="71" fillId="13" borderId="16" applyNumberFormat="0" applyBorder="0">
      <alignment horizontal="center"/>
    </xf>
    <xf numFmtId="37" fontId="71" fillId="13" borderId="16" applyNumberFormat="0" applyBorder="0">
      <alignment horizontal="center"/>
    </xf>
    <xf numFmtId="37" fontId="71" fillId="13" borderId="16" applyNumberFormat="0" applyBorder="0">
      <alignment horizontal="center"/>
    </xf>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44" fontId="28" fillId="0" borderId="0" applyFont="0" applyFill="0" applyBorder="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43" fontId="72" fillId="0" borderId="0" applyFont="0" applyFill="0" applyBorder="0" applyAlignment="0" applyProtection="0"/>
    <xf numFmtId="43" fontId="5" fillId="0" borderId="0" applyFont="0" applyFill="0" applyBorder="0" applyAlignment="0" applyProtection="0"/>
    <xf numFmtId="43" fontId="73"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3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72"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4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40"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0"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7"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3" fontId="28" fillId="0" borderId="0" applyFont="0" applyFill="0" applyBorder="0" applyAlignment="0" applyProtection="0"/>
    <xf numFmtId="3" fontId="28" fillId="0" borderId="0" applyFont="0" applyFill="0" applyBorder="0" applyAlignment="0" applyProtection="0"/>
    <xf numFmtId="3" fontId="28" fillId="0" borderId="0" applyFont="0" applyFill="0" applyBorder="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68" fillId="0" borderId="0" applyNumberFormat="0">
      <alignment horizontal="right"/>
    </xf>
    <xf numFmtId="184" fontId="70" fillId="0" borderId="0" applyFont="0" applyFill="0" applyBorder="0" applyAlignment="0" applyProtection="0">
      <protection locked="0"/>
    </xf>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74"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74"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74" fillId="0" borderId="0" applyFont="0" applyFill="0" applyBorder="0" applyAlignment="0" applyProtection="0"/>
    <xf numFmtId="44" fontId="74"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74" fillId="0" borderId="0" applyFont="0" applyFill="0" applyBorder="0" applyAlignment="0" applyProtection="0"/>
    <xf numFmtId="44" fontId="74"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74" fillId="0" borderId="0" applyFont="0" applyFill="0" applyBorder="0" applyAlignment="0" applyProtection="0"/>
    <xf numFmtId="44" fontId="74" fillId="0" borderId="0" applyFont="0" applyFill="0" applyBorder="0" applyAlignment="0" applyProtection="0"/>
    <xf numFmtId="44" fontId="74"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74"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7"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74" fillId="0" borderId="0" applyFont="0" applyFill="0" applyBorder="0" applyAlignment="0" applyProtection="0"/>
    <xf numFmtId="44" fontId="72"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57" fillId="0" borderId="0" applyFont="0" applyFill="0" applyBorder="0" applyAlignment="0" applyProtection="0"/>
    <xf numFmtId="44" fontId="57" fillId="0" borderId="0" applyFont="0" applyFill="0" applyBorder="0" applyAlignment="0" applyProtection="0"/>
    <xf numFmtId="44" fontId="57" fillId="0" borderId="0" applyFont="0" applyFill="0" applyBorder="0" applyAlignment="0" applyProtection="0"/>
    <xf numFmtId="44" fontId="57" fillId="0" borderId="0" applyFont="0" applyFill="0" applyBorder="0" applyAlignment="0" applyProtection="0"/>
    <xf numFmtId="44" fontId="57"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57" fillId="0" borderId="0" applyFont="0" applyFill="0" applyBorder="0" applyAlignment="0" applyProtection="0"/>
    <xf numFmtId="44" fontId="5"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40" fillId="0" borderId="0" applyFont="0" applyFill="0" applyBorder="0" applyAlignment="0" applyProtection="0"/>
    <xf numFmtId="44" fontId="40" fillId="0" borderId="0" applyFont="0" applyFill="0" applyBorder="0" applyAlignment="0" applyProtection="0"/>
    <xf numFmtId="185" fontId="28" fillId="0" borderId="0" applyFont="0" applyFill="0" applyBorder="0" applyAlignment="0" applyProtection="0"/>
    <xf numFmtId="185" fontId="28" fillId="0" borderId="0" applyFont="0" applyFill="0" applyBorder="0" applyAlignment="0" applyProtection="0"/>
    <xf numFmtId="5" fontId="28" fillId="0" borderId="0" applyFont="0" applyFill="0" applyBorder="0" applyAlignment="0" applyProtection="0"/>
    <xf numFmtId="0" fontId="65" fillId="65" borderId="33">
      <alignment horizontal="left" vertical="center" wrapText="1" indent="2"/>
    </xf>
    <xf numFmtId="0" fontId="65" fillId="0" borderId="33">
      <alignment horizontal="left" vertical="center" wrapText="1" indent="2"/>
    </xf>
    <xf numFmtId="0" fontId="65" fillId="82" borderId="26">
      <alignment horizontal="left" vertical="center"/>
    </xf>
    <xf numFmtId="0" fontId="28" fillId="63" borderId="0" applyNumberFormat="0" applyAlignment="0">
      <alignment horizontal="right"/>
    </xf>
    <xf numFmtId="0" fontId="28" fillId="65" borderId="0" applyNumberFormat="0" applyAlignment="0"/>
    <xf numFmtId="0" fontId="28" fillId="65" borderId="0" applyNumberFormat="0" applyAlignment="0"/>
    <xf numFmtId="0" fontId="28" fillId="65" borderId="0" applyNumberFormat="0" applyAlignment="0"/>
    <xf numFmtId="0" fontId="28" fillId="65" borderId="0" applyNumberFormat="0" applyAlignment="0"/>
    <xf numFmtId="0" fontId="28" fillId="65" borderId="0" applyNumberFormat="0" applyAlignment="0"/>
    <xf numFmtId="183" fontId="70" fillId="0" borderId="0" applyFont="0" applyFill="0" applyBorder="0" applyProtection="0">
      <alignment horizontal="right"/>
    </xf>
    <xf numFmtId="186" fontId="28" fillId="0" borderId="0" applyFont="0" applyFill="0" applyBorder="0" applyAlignment="0" applyProtection="0"/>
    <xf numFmtId="14" fontId="28" fillId="0" borderId="0" applyFont="0" applyFill="0" applyBorder="0" applyAlignment="0" applyProtection="0"/>
    <xf numFmtId="187" fontId="75" fillId="0" borderId="0"/>
    <xf numFmtId="0" fontId="68" fillId="0" borderId="34">
      <alignment horizontal="left" vertical="top" wrapText="1"/>
    </xf>
    <xf numFmtId="0" fontId="50" fillId="46" borderId="16" applyNumberFormat="0" applyAlignment="0" applyProtection="0"/>
    <xf numFmtId="0" fontId="76" fillId="83" borderId="0" applyNumberFormat="0" applyBorder="0" applyAlignment="0" applyProtection="0"/>
    <xf numFmtId="0" fontId="76" fillId="84" borderId="0" applyNumberFormat="0" applyBorder="0" applyAlignment="0" applyProtection="0"/>
    <xf numFmtId="0" fontId="76" fillId="85" borderId="0" applyNumberFormat="0" applyBorder="0" applyAlignment="0" applyProtection="0"/>
    <xf numFmtId="0" fontId="77" fillId="0" borderId="28"/>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5" fillId="0" borderId="25" applyNumberFormat="0" applyFill="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2" fontId="28" fillId="0" borderId="0" applyFont="0" applyFill="0" applyBorder="0" applyAlignment="0" applyProtection="0"/>
    <xf numFmtId="2" fontId="28" fillId="0" borderId="0" applyFont="0" applyFill="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78" fillId="0" borderId="0"/>
    <xf numFmtId="0" fontId="79" fillId="0" borderId="0">
      <alignment horizontal="center" wrapText="1"/>
    </xf>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7" fillId="0" borderId="18"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80" fillId="86" borderId="35">
      <alignment horizontal="left"/>
    </xf>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8" fillId="0" borderId="19"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79" fillId="0" borderId="0" applyNumberFormat="0" applyFill="0" applyBorder="0" applyAlignment="0" applyProtection="0"/>
    <xf numFmtId="0" fontId="29"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2"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83" fillId="0" borderId="0" applyNumberFormat="0" applyFill="0" applyBorder="0" applyAlignment="0" applyProtection="0"/>
    <xf numFmtId="0" fontId="84"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83" fillId="0" borderId="0" applyNumberFormat="0" applyFill="0" applyBorder="0" applyAlignment="0" applyProtection="0">
      <alignment vertical="top"/>
      <protection locked="0"/>
    </xf>
    <xf numFmtId="0" fontId="84" fillId="0" borderId="0" applyNumberFormat="0" applyFill="0" applyBorder="0" applyAlignment="0" applyProtection="0">
      <alignment vertical="top"/>
      <protection locked="0"/>
    </xf>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85" fillId="12" borderId="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20" fillId="12" borderId="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0" fontId="50" fillId="46" borderId="16" applyNumberFormat="0" applyAlignment="0" applyProtection="0"/>
    <xf numFmtId="10" fontId="5" fillId="87" borderId="16" applyNumberFormat="0" applyBorder="0">
      <alignment horizontal="center"/>
    </xf>
    <xf numFmtId="10" fontId="5" fillId="87" borderId="16" applyNumberFormat="0" applyBorder="0">
      <alignment horizontal="center"/>
    </xf>
    <xf numFmtId="10" fontId="5" fillId="87" borderId="16" applyNumberFormat="0" applyBorder="0">
      <alignment horizontal="center"/>
    </xf>
    <xf numFmtId="10" fontId="5" fillId="87" borderId="16" applyNumberFormat="0" applyBorder="0">
      <alignment horizontal="center"/>
    </xf>
    <xf numFmtId="0" fontId="65" fillId="0" borderId="0" applyBorder="0">
      <alignment horizontal="right" vertical="center"/>
    </xf>
    <xf numFmtId="4" fontId="65" fillId="0" borderId="0" applyBorder="0">
      <alignment horizontal="right" vertical="center"/>
    </xf>
    <xf numFmtId="0" fontId="65" fillId="0" borderId="15">
      <alignment horizontal="right" vertical="center"/>
    </xf>
    <xf numFmtId="0" fontId="65" fillId="0" borderId="14">
      <alignment horizontal="right" vertical="center"/>
    </xf>
    <xf numFmtId="4" fontId="65" fillId="0" borderId="14">
      <alignment horizontal="right" vertical="center"/>
    </xf>
    <xf numFmtId="0" fontId="65" fillId="0" borderId="31">
      <alignment horizontal="right" vertical="center"/>
    </xf>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0" fontId="42" fillId="42" borderId="0" applyNumberFormat="0" applyBorder="0" applyAlignment="0" applyProtection="0"/>
    <xf numFmtId="1" fontId="86" fillId="82" borderId="0" applyBorder="0">
      <alignment horizontal="right" vertical="center"/>
    </xf>
    <xf numFmtId="0" fontId="28" fillId="88" borderId="14"/>
    <xf numFmtId="0" fontId="29" fillId="0" borderId="0" applyNumberFormat="0" applyFill="0" applyBorder="0" applyAlignment="0" applyProtection="0">
      <alignment vertical="top"/>
      <protection locked="0"/>
    </xf>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0" fontId="51" fillId="0" borderId="21" applyNumberFormat="0" applyFill="0" applyAlignment="0" applyProtection="0"/>
    <xf numFmtId="43" fontId="28" fillId="0" borderId="0" applyFont="0" applyFill="0" applyBorder="0" applyAlignment="0" applyProtection="0"/>
    <xf numFmtId="43" fontId="79" fillId="0" borderId="0" applyFont="0" applyFill="0" applyBorder="0" applyAlignment="0" applyProtection="0"/>
    <xf numFmtId="43" fontId="28" fillId="0" borderId="0" applyFont="0" applyFill="0" applyBorder="0" applyAlignment="0" applyProtection="0"/>
    <xf numFmtId="188" fontId="87" fillId="0" borderId="0" applyFont="0" applyFill="0" applyBorder="0" applyProtection="0">
      <alignment horizontal="right"/>
    </xf>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52" fillId="61" borderId="0" applyNumberFormat="0" applyBorder="0" applyAlignment="0" applyProtection="0"/>
    <xf numFmtId="0" fontId="40"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40"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72" fillId="0" borderId="0"/>
    <xf numFmtId="0" fontId="72" fillId="0" borderId="0"/>
    <xf numFmtId="0" fontId="72" fillId="0" borderId="0"/>
    <xf numFmtId="0" fontId="72" fillId="0" borderId="0"/>
    <xf numFmtId="0" fontId="5" fillId="0" borderId="0"/>
    <xf numFmtId="0" fontId="5" fillId="0" borderId="0"/>
    <xf numFmtId="0" fontId="5" fillId="0" borderId="0"/>
    <xf numFmtId="0" fontId="5" fillId="0" borderId="0"/>
    <xf numFmtId="0" fontId="5" fillId="0" borderId="0"/>
    <xf numFmtId="0" fontId="5" fillId="0" borderId="0"/>
    <xf numFmtId="0" fontId="72" fillId="0" borderId="0"/>
    <xf numFmtId="0" fontId="13"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5" fillId="0" borderId="0"/>
    <xf numFmtId="0" fontId="5" fillId="0" borderId="0"/>
    <xf numFmtId="0" fontId="5"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5"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5" fillId="0" borderId="0"/>
    <xf numFmtId="0" fontId="5"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5"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28" fillId="0" borderId="0"/>
    <xf numFmtId="0" fontId="72" fillId="0" borderId="0"/>
    <xf numFmtId="0" fontId="28" fillId="0" borderId="0"/>
    <xf numFmtId="0" fontId="5" fillId="0" borderId="0"/>
    <xf numFmtId="0" fontId="72" fillId="0" borderId="0"/>
    <xf numFmtId="0" fontId="72"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5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5" fillId="0" borderId="0"/>
    <xf numFmtId="0" fontId="5" fillId="0" borderId="0"/>
    <xf numFmtId="0" fontId="72" fillId="0" borderId="0"/>
    <xf numFmtId="0" fontId="72" fillId="0" borderId="0"/>
    <xf numFmtId="0" fontId="72" fillId="0" borderId="0"/>
    <xf numFmtId="0" fontId="72" fillId="0" borderId="0"/>
    <xf numFmtId="0" fontId="72" fillId="0" borderId="0"/>
    <xf numFmtId="0" fontId="5" fillId="0" borderId="0"/>
    <xf numFmtId="0" fontId="3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74" fillId="0" borderId="0"/>
    <xf numFmtId="0" fontId="74"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4" fillId="0" borderId="0"/>
    <xf numFmtId="0" fontId="28" fillId="0" borderId="0"/>
    <xf numFmtId="0" fontId="28" fillId="0" borderId="0"/>
    <xf numFmtId="0" fontId="28" fillId="0" borderId="0"/>
    <xf numFmtId="0" fontId="28" fillId="0" borderId="0"/>
    <xf numFmtId="0" fontId="28" fillId="0" borderId="0"/>
    <xf numFmtId="0" fontId="28" fillId="0" borderId="0"/>
    <xf numFmtId="0" fontId="74" fillId="0" borderId="0"/>
    <xf numFmtId="0" fontId="28" fillId="0" borderId="0"/>
    <xf numFmtId="0" fontId="28" fillId="0" borderId="0"/>
    <xf numFmtId="0" fontId="28" fillId="0" borderId="0"/>
    <xf numFmtId="0" fontId="28" fillId="0" borderId="0"/>
    <xf numFmtId="0" fontId="28" fillId="0" borderId="0"/>
    <xf numFmtId="0" fontId="28" fillId="0" borderId="0"/>
    <xf numFmtId="0" fontId="74" fillId="0" borderId="0"/>
    <xf numFmtId="0" fontId="28" fillId="0" borderId="0"/>
    <xf numFmtId="0" fontId="28" fillId="0" borderId="0"/>
    <xf numFmtId="0" fontId="28" fillId="0" borderId="0"/>
    <xf numFmtId="0" fontId="28" fillId="0" borderId="0"/>
    <xf numFmtId="0" fontId="28" fillId="0" borderId="0"/>
    <xf numFmtId="0" fontId="28" fillId="0" borderId="0"/>
    <xf numFmtId="0" fontId="74" fillId="0" borderId="0"/>
    <xf numFmtId="0" fontId="28" fillId="0" borderId="0"/>
    <xf numFmtId="0" fontId="28" fillId="0" borderId="0"/>
    <xf numFmtId="0" fontId="28" fillId="0" borderId="0"/>
    <xf numFmtId="0" fontId="28" fillId="0" borderId="0"/>
    <xf numFmtId="0" fontId="28" fillId="0" borderId="0"/>
    <xf numFmtId="0" fontId="28" fillId="0" borderId="0"/>
    <xf numFmtId="0" fontId="74"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88" fillId="0" borderId="0"/>
    <xf numFmtId="0" fontId="74" fillId="0" borderId="0"/>
    <xf numFmtId="0" fontId="89" fillId="0" borderId="0"/>
    <xf numFmtId="0" fontId="5" fillId="0" borderId="0"/>
    <xf numFmtId="1"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7"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28" fillId="0" borderId="0"/>
    <xf numFmtId="0" fontId="40"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0" borderId="0"/>
    <xf numFmtId="0" fontId="40"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5" fillId="0" borderId="0"/>
    <xf numFmtId="0" fontId="72" fillId="0" borderId="0"/>
    <xf numFmtId="0" fontId="72" fillId="0" borderId="0"/>
    <xf numFmtId="0" fontId="72" fillId="0" borderId="0"/>
    <xf numFmtId="0" fontId="72" fillId="0" borderId="0"/>
    <xf numFmtId="0" fontId="30"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9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28"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5" fillId="0" borderId="0"/>
    <xf numFmtId="0" fontId="9"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28" fillId="0" borderId="0"/>
    <xf numFmtId="0" fontId="9"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28" fillId="0" borderId="0"/>
    <xf numFmtId="0" fontId="9" fillId="0" borderId="0"/>
    <xf numFmtId="0" fontId="28" fillId="0" borderId="0"/>
    <xf numFmtId="0" fontId="9"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8" fillId="0" borderId="0"/>
    <xf numFmtId="0" fontId="9"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9"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9" fillId="0" borderId="0"/>
    <xf numFmtId="0" fontId="9" fillId="0" borderId="0"/>
    <xf numFmtId="0" fontId="5" fillId="0" borderId="0"/>
    <xf numFmtId="0" fontId="9"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5" fillId="0" borderId="0"/>
    <xf numFmtId="0" fontId="9" fillId="0" borderId="0"/>
    <xf numFmtId="0" fontId="5" fillId="0" borderId="0"/>
    <xf numFmtId="0" fontId="9"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9"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9" fillId="0" borderId="0"/>
    <xf numFmtId="0" fontId="9" fillId="0" borderId="0"/>
    <xf numFmtId="0" fontId="9" fillId="0" borderId="0"/>
    <xf numFmtId="0" fontId="5" fillId="0" borderId="0"/>
    <xf numFmtId="0" fontId="9" fillId="0" borderId="0"/>
    <xf numFmtId="0" fontId="9" fillId="0" borderId="0"/>
    <xf numFmtId="0" fontId="9" fillId="0" borderId="0"/>
    <xf numFmtId="0" fontId="9" fillId="0" borderId="0"/>
    <xf numFmtId="0" fontId="9" fillId="0" borderId="0"/>
    <xf numFmtId="0" fontId="5" fillId="0" borderId="0"/>
    <xf numFmtId="0" fontId="5" fillId="0" borderId="0"/>
    <xf numFmtId="0" fontId="5" fillId="0" borderId="0"/>
    <xf numFmtId="0" fontId="5" fillId="0" borderId="0"/>
    <xf numFmtId="0" fontId="9" fillId="0" borderId="0"/>
    <xf numFmtId="0" fontId="9" fillId="0" borderId="0"/>
    <xf numFmtId="0" fontId="9"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9" fillId="0" borderId="0"/>
    <xf numFmtId="0" fontId="28" fillId="0" borderId="0"/>
    <xf numFmtId="0" fontId="28" fillId="0" borderId="0"/>
    <xf numFmtId="0" fontId="9" fillId="0" borderId="0"/>
    <xf numFmtId="0" fontId="28" fillId="0" borderId="0"/>
    <xf numFmtId="0" fontId="28" fillId="0" borderId="0"/>
    <xf numFmtId="0" fontId="9" fillId="0" borderId="0"/>
    <xf numFmtId="0" fontId="9" fillId="0" borderId="0"/>
    <xf numFmtId="0" fontId="28" fillId="0" borderId="0"/>
    <xf numFmtId="0" fontId="28" fillId="0" borderId="0"/>
    <xf numFmtId="0" fontId="5"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5" fillId="0" borderId="0"/>
    <xf numFmtId="0" fontId="57"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alignment readingOrder="1"/>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72" fillId="0" borderId="0"/>
    <xf numFmtId="0" fontId="72" fillId="0" borderId="0"/>
    <xf numFmtId="0" fontId="2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alignment readingOrder="1"/>
    </xf>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28" fillId="0" borderId="0"/>
    <xf numFmtId="0" fontId="28" fillId="0" borderId="0"/>
    <xf numFmtId="0" fontId="28" fillId="0" borderId="0"/>
    <xf numFmtId="0" fontId="72" fillId="0" borderId="0"/>
    <xf numFmtId="0" fontId="72" fillId="0" borderId="0"/>
    <xf numFmtId="0" fontId="28" fillId="0" borderId="0"/>
    <xf numFmtId="0" fontId="28" fillId="0" borderId="0"/>
    <xf numFmtId="0" fontId="28" fillId="0" borderId="0"/>
    <xf numFmtId="0" fontId="57"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7"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2" fillId="0" borderId="0"/>
    <xf numFmtId="0" fontId="72" fillId="0" borderId="0"/>
    <xf numFmtId="0" fontId="72" fillId="0" borderId="0"/>
    <xf numFmtId="0" fontId="5" fillId="0" borderId="0"/>
    <xf numFmtId="0" fontId="5" fillId="0" borderId="0"/>
    <xf numFmtId="0" fontId="5" fillId="0" borderId="0"/>
    <xf numFmtId="0" fontId="5" fillId="0" borderId="0"/>
    <xf numFmtId="0" fontId="72" fillId="0" borderId="0"/>
    <xf numFmtId="0" fontId="7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28" fillId="0" borderId="0"/>
    <xf numFmtId="0" fontId="5"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5"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 fillId="0" borderId="0"/>
    <xf numFmtId="0" fontId="5" fillId="0" borderId="0"/>
    <xf numFmtId="0" fontId="5" fillId="0" borderId="0"/>
    <xf numFmtId="0" fontId="72" fillId="0" borderId="0"/>
    <xf numFmtId="0" fontId="72" fillId="0" borderId="0"/>
    <xf numFmtId="0" fontId="72" fillId="0" borderId="0"/>
    <xf numFmtId="0" fontId="72" fillId="0" borderId="0"/>
    <xf numFmtId="0" fontId="72" fillId="0" borderId="0"/>
    <xf numFmtId="0" fontId="72" fillId="0" borderId="0"/>
    <xf numFmtId="4" fontId="65" fillId="0" borderId="14" applyFill="0" applyBorder="0" applyProtection="0">
      <alignment horizontal="right" vertical="center"/>
    </xf>
    <xf numFmtId="4" fontId="65" fillId="0" borderId="0" applyFill="0" applyBorder="0" applyProtection="0">
      <alignment horizontal="right" vertical="center"/>
    </xf>
    <xf numFmtId="49" fontId="67" fillId="0" borderId="14" applyNumberFormat="0" applyFill="0" applyBorder="0" applyProtection="0">
      <alignment horizontal="left" vertical="center"/>
    </xf>
    <xf numFmtId="0" fontId="67" fillId="0" borderId="0" applyNumberFormat="0" applyFill="0" applyBorder="0" applyProtection="0">
      <alignment horizontal="left" vertical="center"/>
    </xf>
    <xf numFmtId="0" fontId="67" fillId="0" borderId="0" applyNumberFormat="0" applyFill="0" applyBorder="0" applyProtection="0">
      <alignment horizontal="left" vertical="center"/>
    </xf>
    <xf numFmtId="0" fontId="65" fillId="0" borderId="14" applyNumberFormat="0" applyFill="0" applyAlignment="0" applyProtection="0"/>
    <xf numFmtId="0" fontId="92" fillId="64" borderId="0" applyNumberFormat="0" applyFont="0" applyBorder="0" applyAlignment="0" applyProtection="0"/>
    <xf numFmtId="0" fontId="92" fillId="66" borderId="0" applyNumberFormat="0" applyFont="0" applyBorder="0" applyAlignment="0" applyProtection="0"/>
    <xf numFmtId="0" fontId="92" fillId="64" borderId="0" applyNumberFormat="0" applyFont="0" applyBorder="0" applyAlignment="0" applyProtection="0"/>
    <xf numFmtId="0" fontId="28" fillId="66" borderId="0" applyNumberFormat="0" applyFont="0" applyBorder="0" applyAlignment="0" applyProtection="0"/>
    <xf numFmtId="0" fontId="92" fillId="66" borderId="0" applyNumberFormat="0" applyFont="0" applyBorder="0" applyAlignment="0" applyProtection="0"/>
    <xf numFmtId="0" fontId="92" fillId="66" borderId="0" applyNumberFormat="0" applyFont="0" applyBorder="0" applyAlignment="0" applyProtection="0"/>
    <xf numFmtId="0" fontId="28" fillId="0" borderId="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72"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72"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72" fillId="62" borderId="22" applyNumberFormat="0" applyFont="0" applyAlignment="0" applyProtection="0"/>
    <xf numFmtId="0" fontId="72" fillId="62" borderId="22" applyNumberFormat="0" applyFont="0" applyAlignment="0" applyProtection="0"/>
    <xf numFmtId="0" fontId="72" fillId="62" borderId="22" applyNumberFormat="0" applyFont="0" applyAlignment="0" applyProtection="0"/>
    <xf numFmtId="0" fontId="72" fillId="62" borderId="22" applyNumberFormat="0" applyFont="0" applyAlignment="0" applyProtection="0"/>
    <xf numFmtId="0" fontId="72" fillId="62" borderId="22" applyNumberFormat="0" applyFont="0" applyAlignment="0" applyProtection="0"/>
    <xf numFmtId="0" fontId="57"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72"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72"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72"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28" fillId="62" borderId="22" applyNumberFormat="0" applyFon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189" fontId="27" fillId="89" borderId="0">
      <alignment horizontal="right"/>
    </xf>
    <xf numFmtId="40" fontId="93" fillId="40" borderId="0">
      <alignment horizontal="right"/>
    </xf>
    <xf numFmtId="189" fontId="27" fillId="89" borderId="0">
      <alignment horizontal="right"/>
    </xf>
    <xf numFmtId="40" fontId="93" fillId="40" borderId="0">
      <alignment horizontal="right"/>
    </xf>
    <xf numFmtId="0" fontId="94" fillId="90" borderId="0">
      <alignment horizontal="center"/>
    </xf>
    <xf numFmtId="0" fontId="95" fillId="40" borderId="0">
      <alignment horizontal="right"/>
    </xf>
    <xf numFmtId="0" fontId="94" fillId="90" borderId="0">
      <alignment horizontal="center"/>
    </xf>
    <xf numFmtId="0" fontId="95" fillId="40" borderId="0">
      <alignment horizontal="right"/>
    </xf>
    <xf numFmtId="0" fontId="80" fillId="91" borderId="13"/>
    <xf numFmtId="0" fontId="96" fillId="40" borderId="13"/>
    <xf numFmtId="0" fontId="80" fillId="91" borderId="13"/>
    <xf numFmtId="0" fontId="96" fillId="40" borderId="13"/>
    <xf numFmtId="0" fontId="96" fillId="40" borderId="13"/>
    <xf numFmtId="0" fontId="96" fillId="0" borderId="0" applyBorder="0">
      <alignment horizontal="centerContinuous"/>
    </xf>
    <xf numFmtId="0" fontId="97" fillId="91" borderId="0" applyBorder="0">
      <alignment horizontal="centerContinuous"/>
    </xf>
    <xf numFmtId="0" fontId="98" fillId="0" borderId="0" applyFill="0" applyBorder="0" applyProtection="0">
      <alignment horizontal="left"/>
    </xf>
    <xf numFmtId="0" fontId="99" fillId="0" borderId="0" applyFill="0" applyBorder="0" applyProtection="0">
      <alignment horizontal="left"/>
    </xf>
    <xf numFmtId="190" fontId="65" fillId="92" borderId="14" applyNumberFormat="0" applyFont="0" applyBorder="0" applyAlignment="0" applyProtection="0">
      <alignment horizontal="right" vertical="center"/>
    </xf>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8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74"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74"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74"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74"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74"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74" fillId="0" borderId="0" applyFont="0" applyFill="0" applyBorder="0" applyAlignment="0" applyProtection="0"/>
    <xf numFmtId="9" fontId="72" fillId="0" borderId="0" applyFont="0" applyFill="0" applyBorder="0" applyAlignment="0" applyProtection="0"/>
    <xf numFmtId="9" fontId="28" fillId="0" borderId="0" applyFont="0" applyFill="0" applyBorder="0" applyAlignment="0" applyProtection="0"/>
    <xf numFmtId="9" fontId="9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7"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40"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191" fontId="70" fillId="0" borderId="0" applyFont="0" applyFill="0" applyBorder="0" applyProtection="0">
      <alignment horizontal="right"/>
    </xf>
    <xf numFmtId="9" fontId="28" fillId="0" borderId="0" applyFont="0" applyFill="0" applyBorder="0" applyAlignment="0" applyProtection="0"/>
    <xf numFmtId="192" fontId="28" fillId="0" borderId="0" applyFont="0" applyFill="0" applyBorder="0" applyAlignment="0" applyProtection="0"/>
    <xf numFmtId="0" fontId="28" fillId="0" borderId="36" applyNumberFormat="0" applyFont="0" applyFill="0" applyAlignment="0" applyProtection="0"/>
    <xf numFmtId="0" fontId="28" fillId="0" borderId="37" applyNumberFormat="0" applyFont="0" applyFill="0" applyAlignment="0" applyProtection="0"/>
    <xf numFmtId="0" fontId="28" fillId="0" borderId="38" applyNumberFormat="0" applyFont="0" applyFill="0" applyAlignment="0" applyProtection="0"/>
    <xf numFmtId="0" fontId="28" fillId="0" borderId="39" applyNumberFormat="0" applyFont="0" applyFill="0" applyAlignment="0" applyProtection="0"/>
    <xf numFmtId="0" fontId="28" fillId="0" borderId="40" applyNumberFormat="0" applyFont="0" applyFill="0" applyAlignment="0" applyProtection="0"/>
    <xf numFmtId="0" fontId="28" fillId="89" borderId="0" applyNumberFormat="0" applyFont="0" applyBorder="0" applyAlignment="0" applyProtection="0"/>
    <xf numFmtId="0" fontId="28" fillId="0" borderId="41" applyNumberFormat="0" applyFont="0" applyFill="0" applyAlignment="0" applyProtection="0"/>
    <xf numFmtId="0" fontId="28" fillId="0" borderId="42" applyNumberFormat="0" applyFont="0" applyFill="0" applyAlignment="0" applyProtection="0"/>
    <xf numFmtId="46" fontId="28" fillId="0" borderId="0" applyFon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43" applyNumberFormat="0" applyFont="0" applyFill="0" applyAlignment="0" applyProtection="0"/>
    <xf numFmtId="0" fontId="28" fillId="0" borderId="44" applyNumberFormat="0" applyFont="0" applyFill="0" applyAlignment="0" applyProtection="0"/>
    <xf numFmtId="0" fontId="28" fillId="0" borderId="22" applyNumberFormat="0" applyFont="0" applyFill="0" applyAlignment="0" applyProtection="0"/>
    <xf numFmtId="0" fontId="28" fillId="0" borderId="45" applyNumberFormat="0" applyFont="0" applyFill="0" applyAlignment="0" applyProtection="0"/>
    <xf numFmtId="0" fontId="28" fillId="0" borderId="22" applyNumberFormat="0" applyFont="0" applyFill="0" applyAlignment="0" applyProtection="0"/>
    <xf numFmtId="0" fontId="28" fillId="0" borderId="0" applyNumberFormat="0" applyFont="0" applyFill="0" applyBorder="0" applyProtection="0">
      <alignment horizontal="center"/>
    </xf>
    <xf numFmtId="0" fontId="59" fillId="0" borderId="0" applyNumberFormat="0" applyFill="0" applyBorder="0" applyAlignment="0" applyProtection="0"/>
    <xf numFmtId="0" fontId="100" fillId="0" borderId="0" applyNumberFormat="0" applyFill="0" applyBorder="0" applyAlignment="0" applyProtection="0"/>
    <xf numFmtId="0" fontId="101" fillId="0" borderId="0" applyNumberFormat="0" applyFill="0" applyBorder="0" applyProtection="0">
      <alignment horizontal="left"/>
    </xf>
    <xf numFmtId="0" fontId="28" fillId="89" borderId="0" applyNumberFormat="0" applyFont="0" applyBorder="0" applyAlignment="0" applyProtection="0"/>
    <xf numFmtId="0" fontId="58"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46" applyNumberFormat="0" applyFont="0" applyFill="0" applyAlignment="0" applyProtection="0"/>
    <xf numFmtId="0" fontId="28" fillId="0" borderId="47" applyNumberFormat="0" applyFont="0" applyFill="0" applyAlignment="0" applyProtection="0"/>
    <xf numFmtId="193" fontId="28" fillId="0" borderId="0" applyFont="0" applyFill="0" applyBorder="0" applyAlignment="0" applyProtection="0"/>
    <xf numFmtId="0" fontId="28" fillId="0" borderId="48" applyNumberFormat="0" applyFont="0" applyFill="0" applyAlignment="0" applyProtection="0"/>
    <xf numFmtId="0" fontId="28" fillId="0" borderId="49" applyNumberFormat="0" applyFont="0" applyFill="0" applyAlignment="0" applyProtection="0"/>
    <xf numFmtId="0" fontId="28" fillId="0" borderId="50" applyNumberFormat="0" applyFont="0" applyFill="0" applyAlignment="0" applyProtection="0"/>
    <xf numFmtId="0" fontId="28" fillId="0" borderId="51" applyNumberFormat="0" applyFont="0" applyFill="0" applyAlignment="0" applyProtection="0"/>
    <xf numFmtId="0" fontId="28" fillId="0" borderId="52" applyNumberFormat="0" applyFont="0" applyFill="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6" fillId="43" borderId="0" applyNumberFormat="0" applyBorder="0" applyAlignment="0" applyProtection="0"/>
    <xf numFmtId="0" fontId="42" fillId="42" borderId="0" applyNumberFormat="0" applyBorder="0" applyAlignment="0" applyProtection="0"/>
    <xf numFmtId="0" fontId="65" fillId="66" borderId="14"/>
    <xf numFmtId="0" fontId="61" fillId="93" borderId="0" applyNumberFormat="0" applyFont="0" applyBorder="0" applyAlignment="0" applyProtection="0"/>
    <xf numFmtId="0" fontId="54" fillId="0" borderId="0" applyNumberFormat="0" applyFill="0" applyBorder="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53" fillId="59" borderId="23" applyNumberFormat="0" applyAlignment="0" applyProtection="0"/>
    <xf numFmtId="0" fontId="102" fillId="0" borderId="0"/>
    <xf numFmtId="0" fontId="28" fillId="40" borderId="14" applyNumberFormat="0" applyProtection="0">
      <alignment horizontal="left" vertical="center"/>
    </xf>
    <xf numFmtId="0" fontId="101" fillId="0" borderId="0" applyFill="0" applyBorder="0" applyProtection="0">
      <alignment horizontal="center" vertical="center"/>
    </xf>
    <xf numFmtId="0" fontId="101" fillId="0" borderId="0" applyFill="0" applyBorder="0" applyProtection="0"/>
    <xf numFmtId="0" fontId="38" fillId="0" borderId="0" applyFill="0" applyBorder="0" applyProtection="0">
      <alignment horizontal="left"/>
    </xf>
    <xf numFmtId="0" fontId="103" fillId="0" borderId="0" applyFill="0" applyBorder="0" applyProtection="0">
      <alignment horizontal="left" vertical="top"/>
    </xf>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45"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1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37" fillId="0" borderId="0" applyNumberFormat="0" applyFill="0" applyBorder="0" applyAlignment="0" applyProtection="0"/>
    <xf numFmtId="0" fontId="1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60"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36" fillId="0" borderId="0" applyNumberFormat="0" applyFon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28" fillId="0" borderId="53" applyNumberFormat="0" applyFont="0" applyBorder="0" applyAlignment="0" applyProtection="0"/>
    <xf numFmtId="0" fontId="28" fillId="0" borderId="53" applyNumberFormat="0" applyFont="0" applyBorder="0" applyAlignment="0" applyProtection="0"/>
    <xf numFmtId="0" fontId="28" fillId="0" borderId="53" applyNumberFormat="0" applyFont="0" applyBorder="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5" fillId="0" borderId="25" applyNumberFormat="0" applyFill="0" applyAlignment="0" applyProtection="0"/>
    <xf numFmtId="0" fontId="54" fillId="0" borderId="0" applyNumberFormat="0" applyFill="0" applyBorder="0" applyAlignment="0" applyProtection="0"/>
    <xf numFmtId="0" fontId="47" fillId="0" borderId="18" applyNumberFormat="0" applyFill="0" applyAlignment="0" applyProtection="0"/>
    <xf numFmtId="0" fontId="48" fillId="0" borderId="19" applyNumberFormat="0" applyFill="0" applyAlignment="0" applyProtection="0"/>
    <xf numFmtId="0" fontId="49" fillId="0" borderId="20" applyNumberFormat="0" applyFill="0" applyAlignment="0" applyProtection="0"/>
    <xf numFmtId="0" fontId="49" fillId="0" borderId="20" applyNumberFormat="0" applyFill="0" applyAlignment="0" applyProtection="0"/>
    <xf numFmtId="0" fontId="49" fillId="0" borderId="0" applyNumberFormat="0" applyFill="0" applyBorder="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44" fillId="60" borderId="17" applyNumberFormat="0" applyAlignment="0" applyProtection="0"/>
    <xf numFmtId="0" fontId="51" fillId="0" borderId="21" applyNumberFormat="0" applyFill="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28" fillId="0" borderId="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183" fontId="70" fillId="0" borderId="0" applyFont="0" applyFill="0" applyBorder="0" applyProtection="0">
      <alignment horizontal="right"/>
    </xf>
    <xf numFmtId="0" fontId="44" fillId="60" borderId="17" applyNumberFormat="0" applyAlignment="0" applyProtection="0"/>
    <xf numFmtId="0" fontId="104" fillId="0" borderId="0" applyNumberFormat="0" applyFill="0" applyBorder="0" applyAlignment="0" applyProtection="0"/>
    <xf numFmtId="0" fontId="104" fillId="0" borderId="0" applyNumberFormat="0" applyFill="0" applyBorder="0" applyAlignment="0" applyProtection="0"/>
    <xf numFmtId="0" fontId="65" fillId="0" borderId="0"/>
    <xf numFmtId="0" fontId="28" fillId="0" borderId="0"/>
    <xf numFmtId="194" fontId="28" fillId="0" borderId="0"/>
    <xf numFmtId="0" fontId="28" fillId="0" borderId="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0" fillId="0" borderId="0"/>
    <xf numFmtId="0" fontId="40" fillId="62" borderId="22" applyNumberFormat="0" applyFont="0" applyAlignment="0" applyProtection="0"/>
    <xf numFmtId="0" fontId="28" fillId="0" borderId="0">
      <alignment horizontal="left" wrapText="1"/>
    </xf>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43" fontId="8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44" fontId="28"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8" fillId="0" borderId="0"/>
    <xf numFmtId="0" fontId="28" fillId="0" borderId="0"/>
    <xf numFmtId="0" fontId="28" fillId="0" borderId="0"/>
    <xf numFmtId="0" fontId="34" fillId="0" borderId="0"/>
  </cellStyleXfs>
  <cellXfs count="252">
    <xf numFmtId="0" fontId="0" fillId="0" borderId="0" xfId="0"/>
    <xf numFmtId="0" fontId="2" fillId="0" borderId="0" xfId="0" applyFont="1"/>
    <xf numFmtId="0" fontId="0" fillId="2" borderId="0" xfId="0" applyFill="1"/>
    <xf numFmtId="0" fontId="1" fillId="0" borderId="0" xfId="0" applyFont="1"/>
    <xf numFmtId="0" fontId="1" fillId="2" borderId="0" xfId="0" applyFont="1" applyFill="1"/>
    <xf numFmtId="2" fontId="1" fillId="0" borderId="0" xfId="0" applyNumberFormat="1" applyFont="1"/>
    <xf numFmtId="2" fontId="0" fillId="0" borderId="0" xfId="0" applyNumberFormat="1"/>
    <xf numFmtId="0" fontId="0" fillId="0" borderId="0" xfId="0" applyAlignment="1">
      <alignment horizontal="left"/>
    </xf>
    <xf numFmtId="0" fontId="3" fillId="2" borderId="0" xfId="0" applyFont="1" applyFill="1"/>
    <xf numFmtId="0" fontId="4" fillId="0" borderId="0" xfId="0" applyFont="1"/>
    <xf numFmtId="0" fontId="4" fillId="2" borderId="0" xfId="0" applyFont="1" applyFill="1"/>
    <xf numFmtId="0" fontId="6" fillId="3" borderId="0" xfId="0" applyFont="1" applyFill="1" applyAlignment="1">
      <alignment horizontal="left" vertical="center" wrapText="1"/>
    </xf>
    <xf numFmtId="0" fontId="6" fillId="3" borderId="0" xfId="0" applyFont="1" applyFill="1" applyAlignment="1">
      <alignment horizontal="left" wrapText="1"/>
    </xf>
    <xf numFmtId="0" fontId="6" fillId="4" borderId="0" xfId="0" applyFont="1" applyFill="1" applyAlignment="1">
      <alignment horizontal="left"/>
    </xf>
    <xf numFmtId="0" fontId="8" fillId="0" borderId="0" xfId="0" applyFont="1"/>
    <xf numFmtId="0" fontId="0" fillId="0" borderId="0" xfId="0" applyAlignment="1">
      <alignment horizontal="left" vertical="center" wrapText="1"/>
    </xf>
    <xf numFmtId="0" fontId="7" fillId="0" borderId="0" xfId="4" applyAlignment="1" applyProtection="1">
      <alignment horizontal="left"/>
    </xf>
    <xf numFmtId="43" fontId="0" fillId="0" borderId="0" xfId="0" applyNumberFormat="1"/>
    <xf numFmtId="0" fontId="9" fillId="0" borderId="0" xfId="4" applyFont="1" applyAlignment="1" applyProtection="1">
      <alignment horizontal="left"/>
    </xf>
    <xf numFmtId="0" fontId="10" fillId="0" borderId="0" xfId="0" applyFont="1" applyAlignment="1">
      <alignment horizontal="left" vertical="center" wrapText="1"/>
    </xf>
    <xf numFmtId="0" fontId="11" fillId="0" borderId="0" xfId="0" applyFont="1" applyAlignment="1">
      <alignment horizontal="left"/>
    </xf>
    <xf numFmtId="0" fontId="10" fillId="0" borderId="0" xfId="0" applyFont="1" applyAlignment="1">
      <alignment horizontal="left"/>
    </xf>
    <xf numFmtId="0" fontId="0" fillId="0" borderId="0" xfId="0" applyAlignment="1">
      <alignment horizontal="left" vertical="center"/>
    </xf>
    <xf numFmtId="0" fontId="0" fillId="5" borderId="1" xfId="0" applyFill="1" applyBorder="1"/>
    <xf numFmtId="0" fontId="6" fillId="6" borderId="0" xfId="0" applyFont="1" applyFill="1"/>
    <xf numFmtId="0" fontId="4" fillId="0" borderId="0" xfId="0" applyFont="1" applyAlignment="1">
      <alignment horizontal="left" vertical="center"/>
    </xf>
    <xf numFmtId="1" fontId="0" fillId="0" borderId="0" xfId="0" applyNumberFormat="1"/>
    <xf numFmtId="168" fontId="0" fillId="0" borderId="0" xfId="2" applyNumberFormat="1" applyFont="1"/>
    <xf numFmtId="167" fontId="0" fillId="0" borderId="0" xfId="0" applyNumberFormat="1"/>
    <xf numFmtId="168" fontId="0" fillId="0" borderId="0" xfId="0" applyNumberFormat="1"/>
    <xf numFmtId="0" fontId="0" fillId="0" borderId="0" xfId="3" applyNumberFormat="1" applyFont="1" applyAlignment="1">
      <alignment horizontal="right"/>
    </xf>
    <xf numFmtId="166" fontId="4" fillId="0" borderId="0" xfId="1" applyNumberFormat="1" applyFont="1" applyFill="1" applyAlignment="1">
      <alignment horizontal="right" wrapText="1"/>
    </xf>
    <xf numFmtId="166" fontId="0" fillId="0" borderId="0" xfId="1" applyNumberFormat="1" applyFont="1" applyAlignment="1">
      <alignment horizontal="right"/>
    </xf>
    <xf numFmtId="43" fontId="0" fillId="0" borderId="0" xfId="1" applyFont="1" applyAlignment="1">
      <alignment horizontal="right"/>
    </xf>
    <xf numFmtId="9" fontId="0" fillId="0" borderId="0" xfId="3" applyFont="1" applyAlignment="1">
      <alignment horizontal="right"/>
    </xf>
    <xf numFmtId="43" fontId="0" fillId="0" borderId="0" xfId="1" applyFont="1" applyFill="1" applyAlignment="1">
      <alignment horizontal="right"/>
    </xf>
    <xf numFmtId="168" fontId="0" fillId="0" borderId="0" xfId="1" applyNumberFormat="1" applyFont="1" applyAlignment="1">
      <alignment horizontal="right"/>
    </xf>
    <xf numFmtId="0" fontId="0" fillId="0" borderId="0" xfId="0" applyAlignment="1">
      <alignment horizontal="right"/>
    </xf>
    <xf numFmtId="168" fontId="0" fillId="5" borderId="0" xfId="2" applyNumberFormat="1" applyFont="1" applyFill="1" applyBorder="1" applyAlignment="1">
      <alignment horizontal="right"/>
    </xf>
    <xf numFmtId="0" fontId="0" fillId="5" borderId="0" xfId="0" applyFill="1" applyAlignment="1">
      <alignment horizontal="right"/>
    </xf>
    <xf numFmtId="168" fontId="0" fillId="0" borderId="0" xfId="1" applyNumberFormat="1" applyFont="1" applyFill="1" applyAlignment="1">
      <alignment horizontal="right"/>
    </xf>
    <xf numFmtId="9" fontId="0" fillId="0" borderId="0" xfId="1" applyNumberFormat="1" applyFont="1" applyAlignment="1">
      <alignment horizontal="right"/>
    </xf>
    <xf numFmtId="164" fontId="0" fillId="0" borderId="0" xfId="1" applyNumberFormat="1" applyFont="1" applyAlignment="1">
      <alignment horizontal="right"/>
    </xf>
    <xf numFmtId="43" fontId="7" fillId="0" borderId="0" xfId="4" quotePrefix="1" applyNumberFormat="1" applyAlignment="1">
      <alignment horizontal="left"/>
    </xf>
    <xf numFmtId="0" fontId="12" fillId="4" borderId="0" xfId="0" applyFont="1" applyFill="1" applyAlignment="1">
      <alignment horizontal="left"/>
    </xf>
    <xf numFmtId="9" fontId="0" fillId="0" borderId="0" xfId="3" applyFont="1"/>
    <xf numFmtId="9" fontId="0" fillId="0" borderId="0" xfId="3" applyFont="1" applyFill="1" applyAlignment="1">
      <alignment horizontal="right"/>
    </xf>
    <xf numFmtId="15" fontId="0" fillId="0" borderId="0" xfId="0" applyNumberFormat="1"/>
    <xf numFmtId="169" fontId="0" fillId="0" borderId="0" xfId="0" applyNumberFormat="1"/>
    <xf numFmtId="8" fontId="0" fillId="0" borderId="0" xfId="0" applyNumberFormat="1"/>
    <xf numFmtId="0" fontId="1" fillId="2" borderId="0" xfId="0" applyFont="1" applyFill="1" applyAlignment="1">
      <alignment horizontal="center"/>
    </xf>
    <xf numFmtId="0" fontId="9" fillId="0" borderId="0" xfId="0" applyFont="1"/>
    <xf numFmtId="0" fontId="0" fillId="0" borderId="0" xfId="0" applyAlignment="1">
      <alignment horizontal="center" wrapText="1"/>
    </xf>
    <xf numFmtId="0" fontId="0" fillId="7" borderId="0" xfId="0" applyFill="1"/>
    <xf numFmtId="0" fontId="0" fillId="8" borderId="0" xfId="0" applyFill="1"/>
    <xf numFmtId="9" fontId="0" fillId="8" borderId="0" xfId="3" applyFont="1" applyFill="1"/>
    <xf numFmtId="9" fontId="0" fillId="0" borderId="0" xfId="0" applyNumberFormat="1" applyAlignment="1">
      <alignment horizontal="right"/>
    </xf>
    <xf numFmtId="9" fontId="0" fillId="0" borderId="0" xfId="0" applyNumberFormat="1"/>
    <xf numFmtId="0" fontId="1" fillId="0" borderId="0" xfId="0" quotePrefix="1" applyFont="1"/>
    <xf numFmtId="0" fontId="26" fillId="0" borderId="0" xfId="0" quotePrefix="1" applyFont="1"/>
    <xf numFmtId="0" fontId="0" fillId="6" borderId="0" xfId="0" applyFill="1"/>
    <xf numFmtId="9" fontId="0" fillId="0" borderId="0" xfId="3" applyFont="1" applyFill="1"/>
    <xf numFmtId="165" fontId="0" fillId="0" borderId="0" xfId="1" applyNumberFormat="1" applyFont="1" applyFill="1"/>
    <xf numFmtId="168" fontId="0" fillId="0" borderId="0" xfId="2" applyNumberFormat="1" applyFont="1" applyFill="1"/>
    <xf numFmtId="170" fontId="0" fillId="0" borderId="0" xfId="3" applyNumberFormat="1" applyFont="1"/>
    <xf numFmtId="0" fontId="0" fillId="5" borderId="0" xfId="0" applyFill="1"/>
    <xf numFmtId="166" fontId="0" fillId="0" borderId="0" xfId="1" applyNumberFormat="1" applyFont="1" applyFill="1" applyAlignment="1">
      <alignment horizontal="right"/>
    </xf>
    <xf numFmtId="1" fontId="0" fillId="0" borderId="0" xfId="3" applyNumberFormat="1" applyFont="1" applyAlignment="1">
      <alignment horizontal="right"/>
    </xf>
    <xf numFmtId="0" fontId="0" fillId="0" borderId="0" xfId="0" quotePrefix="1"/>
    <xf numFmtId="0" fontId="31" fillId="5" borderId="0" xfId="307" applyFont="1" applyFill="1" applyAlignment="1">
      <alignment vertical="top"/>
    </xf>
    <xf numFmtId="0" fontId="105" fillId="5" borderId="0" xfId="307" applyFont="1" applyFill="1" applyAlignment="1">
      <alignment vertical="top"/>
    </xf>
    <xf numFmtId="0" fontId="105" fillId="5" borderId="12" xfId="307" applyFont="1" applyFill="1" applyBorder="1" applyAlignment="1">
      <alignment vertical="top"/>
    </xf>
    <xf numFmtId="0" fontId="107" fillId="0" borderId="0" xfId="307" applyFont="1" applyAlignment="1">
      <alignment vertical="top"/>
    </xf>
    <xf numFmtId="4" fontId="31" fillId="0" borderId="0" xfId="311" applyNumberFormat="1" applyFont="1" applyAlignment="1">
      <alignment vertical="top"/>
    </xf>
    <xf numFmtId="4" fontId="106" fillId="0" borderId="0" xfId="307" applyNumberFormat="1" applyFont="1" applyAlignment="1">
      <alignment vertical="top"/>
    </xf>
    <xf numFmtId="0" fontId="31" fillId="5" borderId="12" xfId="307" applyFont="1" applyFill="1" applyBorder="1" applyAlignment="1">
      <alignment vertical="top"/>
    </xf>
    <xf numFmtId="0" fontId="31" fillId="5" borderId="54" xfId="307" applyFont="1" applyFill="1" applyBorder="1" applyAlignment="1">
      <alignment vertical="top"/>
    </xf>
    <xf numFmtId="4" fontId="31" fillId="5" borderId="54" xfId="307" applyNumberFormat="1" applyFont="1" applyFill="1" applyBorder="1" applyAlignment="1">
      <alignment vertical="top"/>
    </xf>
    <xf numFmtId="4" fontId="106" fillId="0" borderId="54" xfId="307" applyNumberFormat="1" applyFont="1" applyBorder="1" applyAlignment="1">
      <alignment vertical="top"/>
    </xf>
    <xf numFmtId="0" fontId="108" fillId="0" borderId="0" xfId="0" applyFont="1"/>
    <xf numFmtId="0" fontId="109" fillId="5" borderId="0" xfId="0" applyFont="1" applyFill="1" applyAlignment="1">
      <alignment vertical="top"/>
    </xf>
    <xf numFmtId="195" fontId="110" fillId="94" borderId="55" xfId="0" applyNumberFormat="1" applyFont="1" applyFill="1" applyBorder="1" applyAlignment="1">
      <alignment vertical="top"/>
    </xf>
    <xf numFmtId="0" fontId="1" fillId="95" borderId="56" xfId="0" applyFont="1" applyFill="1" applyBorder="1" applyAlignment="1">
      <alignment vertical="top"/>
    </xf>
    <xf numFmtId="0" fontId="109" fillId="95" borderId="57" xfId="0" applyFont="1" applyFill="1" applyBorder="1" applyAlignment="1">
      <alignment vertical="top"/>
    </xf>
    <xf numFmtId="0" fontId="1" fillId="95" borderId="58" xfId="0" applyFont="1" applyFill="1" applyBorder="1" applyAlignment="1">
      <alignment horizontal="right" vertical="top"/>
    </xf>
    <xf numFmtId="0" fontId="111" fillId="96" borderId="59" xfId="0" applyFont="1" applyFill="1" applyBorder="1" applyAlignment="1">
      <alignment vertical="center"/>
    </xf>
    <xf numFmtId="0" fontId="110" fillId="96" borderId="35" xfId="0" applyFont="1" applyFill="1" applyBorder="1" applyAlignment="1">
      <alignment vertical="top"/>
    </xf>
    <xf numFmtId="0" fontId="110" fillId="96" borderId="60" xfId="0" applyFont="1" applyFill="1" applyBorder="1" applyAlignment="1">
      <alignment vertical="top"/>
    </xf>
    <xf numFmtId="0" fontId="109" fillId="95" borderId="61" xfId="0" applyFont="1" applyFill="1" applyBorder="1" applyAlignment="1">
      <alignment vertical="top"/>
    </xf>
    <xf numFmtId="0" fontId="109" fillId="95" borderId="15" xfId="0" applyFont="1" applyFill="1" applyBorder="1" applyAlignment="1">
      <alignment vertical="top"/>
    </xf>
    <xf numFmtId="0" fontId="0" fillId="95" borderId="15" xfId="0" applyFill="1" applyBorder="1" applyAlignment="1">
      <alignment vertical="top"/>
    </xf>
    <xf numFmtId="0" fontId="109" fillId="95" borderId="62" xfId="0" applyFont="1" applyFill="1" applyBorder="1" applyAlignment="1">
      <alignment vertical="top"/>
    </xf>
    <xf numFmtId="0" fontId="111" fillId="96" borderId="14" xfId="0" applyFont="1" applyFill="1" applyBorder="1" applyAlignment="1">
      <alignment vertical="top"/>
    </xf>
    <xf numFmtId="0" fontId="111" fillId="95" borderId="56" xfId="0" applyFont="1" applyFill="1" applyBorder="1" applyAlignment="1">
      <alignment vertical="top"/>
    </xf>
    <xf numFmtId="0" fontId="111" fillId="95" borderId="63" xfId="0" applyFont="1" applyFill="1" applyBorder="1" applyAlignment="1">
      <alignment vertical="top" wrapText="1"/>
    </xf>
    <xf numFmtId="0" fontId="111" fillId="95" borderId="59" xfId="0" applyFont="1" applyFill="1" applyBorder="1" applyAlignment="1">
      <alignment vertical="top"/>
    </xf>
    <xf numFmtId="0" fontId="0" fillId="95" borderId="35" xfId="0" applyFill="1" applyBorder="1" applyAlignment="1">
      <alignment vertical="top"/>
    </xf>
    <xf numFmtId="0" fontId="0" fillId="95" borderId="60" xfId="0" applyFill="1" applyBorder="1" applyAlignment="1">
      <alignment vertical="top"/>
    </xf>
    <xf numFmtId="0" fontId="0" fillId="95" borderId="29" xfId="0" applyFill="1" applyBorder="1" applyAlignment="1">
      <alignment vertical="top" wrapText="1"/>
    </xf>
    <xf numFmtId="0" fontId="111" fillId="96" borderId="14" xfId="0" applyFont="1" applyFill="1" applyBorder="1" applyAlignment="1">
      <alignment vertical="top" wrapText="1"/>
    </xf>
    <xf numFmtId="0" fontId="109" fillId="94" borderId="64" xfId="0" applyFont="1" applyFill="1" applyBorder="1" applyAlignment="1">
      <alignment vertical="top"/>
    </xf>
    <xf numFmtId="0" fontId="110" fillId="97" borderId="65" xfId="0" applyFont="1" applyFill="1" applyBorder="1" applyAlignment="1">
      <alignment vertical="top"/>
    </xf>
    <xf numFmtId="0" fontId="109" fillId="94" borderId="66" xfId="0" applyFont="1" applyFill="1" applyBorder="1" applyAlignment="1">
      <alignment vertical="top"/>
    </xf>
    <xf numFmtId="0" fontId="110" fillId="97" borderId="64" xfId="0" applyFont="1" applyFill="1" applyBorder="1" applyAlignment="1">
      <alignment vertical="top"/>
    </xf>
    <xf numFmtId="0" fontId="109" fillId="94" borderId="65" xfId="0" applyFont="1" applyFill="1" applyBorder="1" applyAlignment="1">
      <alignment vertical="top"/>
    </xf>
    <xf numFmtId="0" fontId="110" fillId="97" borderId="67" xfId="0" applyFont="1" applyFill="1" applyBorder="1" applyAlignment="1">
      <alignment vertical="top"/>
    </xf>
    <xf numFmtId="0" fontId="109" fillId="94" borderId="68" xfId="0" applyFont="1" applyFill="1" applyBorder="1" applyAlignment="1">
      <alignment vertical="top"/>
    </xf>
    <xf numFmtId="0" fontId="110" fillId="97" borderId="69" xfId="0" applyFont="1" applyFill="1" applyBorder="1" applyAlignment="1">
      <alignment vertical="top"/>
    </xf>
    <xf numFmtId="0" fontId="110" fillId="5" borderId="0" xfId="0" applyFont="1" applyFill="1" applyAlignment="1">
      <alignment vertical="top"/>
    </xf>
    <xf numFmtId="195" fontId="110" fillId="94" borderId="64" xfId="0" applyNumberFormat="1" applyFont="1" applyFill="1" applyBorder="1" applyAlignment="1">
      <alignment vertical="top"/>
    </xf>
    <xf numFmtId="195" fontId="110" fillId="97" borderId="65" xfId="0" applyNumberFormat="1" applyFont="1" applyFill="1" applyBorder="1" applyAlignment="1">
      <alignment vertical="top"/>
    </xf>
    <xf numFmtId="195" fontId="110" fillId="94" borderId="65" xfId="0" applyNumberFormat="1" applyFont="1" applyFill="1" applyBorder="1" applyAlignment="1">
      <alignment vertical="top"/>
    </xf>
    <xf numFmtId="195" fontId="110" fillId="94" borderId="66" xfId="0" applyNumberFormat="1" applyFont="1" applyFill="1" applyBorder="1" applyAlignment="1">
      <alignment vertical="top"/>
    </xf>
    <xf numFmtId="195" fontId="110" fillId="97" borderId="67" xfId="0" applyNumberFormat="1" applyFont="1" applyFill="1" applyBorder="1" applyAlignment="1">
      <alignment vertical="top"/>
    </xf>
    <xf numFmtId="0" fontId="109" fillId="98" borderId="55" xfId="0" applyFont="1" applyFill="1" applyBorder="1" applyAlignment="1">
      <alignment vertical="top"/>
    </xf>
    <xf numFmtId="0" fontId="110" fillId="99" borderId="70" xfId="0" applyFont="1" applyFill="1" applyBorder="1" applyAlignment="1">
      <alignment vertical="top"/>
    </xf>
    <xf numFmtId="0" fontId="109" fillId="98" borderId="71" xfId="0" applyFont="1" applyFill="1" applyBorder="1" applyAlignment="1">
      <alignment vertical="top"/>
    </xf>
    <xf numFmtId="0" fontId="110" fillId="99" borderId="55" xfId="0" applyFont="1" applyFill="1" applyBorder="1" applyAlignment="1">
      <alignment vertical="top"/>
    </xf>
    <xf numFmtId="0" fontId="109" fillId="98" borderId="70" xfId="0" applyFont="1" applyFill="1" applyBorder="1" applyAlignment="1">
      <alignment vertical="top"/>
    </xf>
    <xf numFmtId="0" fontId="110" fillId="99" borderId="72" xfId="0" applyFont="1" applyFill="1" applyBorder="1" applyAlignment="1">
      <alignment vertical="top"/>
    </xf>
    <xf numFmtId="0" fontId="109" fillId="98" borderId="73" xfId="0" applyFont="1" applyFill="1" applyBorder="1" applyAlignment="1">
      <alignment vertical="top"/>
    </xf>
    <xf numFmtId="0" fontId="110" fillId="99" borderId="74" xfId="0" applyFont="1" applyFill="1" applyBorder="1" applyAlignment="1">
      <alignment vertical="top"/>
    </xf>
    <xf numFmtId="195" fontId="110" fillId="98" borderId="55" xfId="0" applyNumberFormat="1" applyFont="1" applyFill="1" applyBorder="1" applyAlignment="1">
      <alignment vertical="top"/>
    </xf>
    <xf numFmtId="195" fontId="110" fillId="99" borderId="70" xfId="0" applyNumberFormat="1" applyFont="1" applyFill="1" applyBorder="1" applyAlignment="1">
      <alignment vertical="top"/>
    </xf>
    <xf numFmtId="195" fontId="110" fillId="98" borderId="70" xfId="0" applyNumberFormat="1" applyFont="1" applyFill="1" applyBorder="1" applyAlignment="1">
      <alignment vertical="top"/>
    </xf>
    <xf numFmtId="195" fontId="110" fillId="98" borderId="71" xfId="0" applyNumberFormat="1" applyFont="1" applyFill="1" applyBorder="1" applyAlignment="1">
      <alignment vertical="top"/>
    </xf>
    <xf numFmtId="195" fontId="110" fillId="99" borderId="72" xfId="0" applyNumberFormat="1" applyFont="1" applyFill="1" applyBorder="1" applyAlignment="1">
      <alignment vertical="top"/>
    </xf>
    <xf numFmtId="0" fontId="109" fillId="94" borderId="55" xfId="0" applyFont="1" applyFill="1" applyBorder="1" applyAlignment="1">
      <alignment vertical="top"/>
    </xf>
    <xf numFmtId="0" fontId="110" fillId="97" borderId="70" xfId="0" applyFont="1" applyFill="1" applyBorder="1" applyAlignment="1">
      <alignment vertical="top"/>
    </xf>
    <xf numFmtId="0" fontId="109" fillId="94" borderId="71" xfId="0" applyFont="1" applyFill="1" applyBorder="1" applyAlignment="1">
      <alignment vertical="top"/>
    </xf>
    <xf numFmtId="0" fontId="110" fillId="97" borderId="55" xfId="0" applyFont="1" applyFill="1" applyBorder="1" applyAlignment="1">
      <alignment vertical="top"/>
    </xf>
    <xf numFmtId="0" fontId="109" fillId="94" borderId="70" xfId="0" applyFont="1" applyFill="1" applyBorder="1" applyAlignment="1">
      <alignment vertical="top"/>
    </xf>
    <xf numFmtId="0" fontId="110" fillId="97" borderId="72" xfId="0" applyFont="1" applyFill="1" applyBorder="1" applyAlignment="1">
      <alignment vertical="top"/>
    </xf>
    <xf numFmtId="0" fontId="109" fillId="94" borderId="73" xfId="0" applyFont="1" applyFill="1" applyBorder="1" applyAlignment="1">
      <alignment vertical="top"/>
    </xf>
    <xf numFmtId="0" fontId="110" fillId="97" borderId="74" xfId="0" applyFont="1" applyFill="1" applyBorder="1" applyAlignment="1">
      <alignment vertical="top"/>
    </xf>
    <xf numFmtId="195" fontId="110" fillId="97" borderId="70" xfId="0" applyNumberFormat="1" applyFont="1" applyFill="1" applyBorder="1" applyAlignment="1">
      <alignment vertical="top"/>
    </xf>
    <xf numFmtId="195" fontId="110" fillId="94" borderId="70" xfId="0" applyNumberFormat="1" applyFont="1" applyFill="1" applyBorder="1" applyAlignment="1">
      <alignment vertical="top"/>
    </xf>
    <xf numFmtId="195" fontId="110" fillId="94" borderId="71" xfId="0" applyNumberFormat="1" applyFont="1" applyFill="1" applyBorder="1" applyAlignment="1">
      <alignment vertical="top"/>
    </xf>
    <xf numFmtId="195" fontId="110" fillId="97" borderId="72" xfId="0" applyNumberFormat="1" applyFont="1" applyFill="1" applyBorder="1" applyAlignment="1">
      <alignment vertical="top"/>
    </xf>
    <xf numFmtId="0" fontId="110" fillId="99" borderId="75" xfId="0" applyFont="1" applyFill="1" applyBorder="1" applyAlignment="1">
      <alignment vertical="top"/>
    </xf>
    <xf numFmtId="0" fontId="109" fillId="98" borderId="76" xfId="0" applyFont="1" applyFill="1" applyBorder="1" applyAlignment="1">
      <alignment vertical="top"/>
    </xf>
    <xf numFmtId="0" fontId="110" fillId="99" borderId="77" xfId="0" applyFont="1" applyFill="1" applyBorder="1" applyAlignment="1">
      <alignment vertical="top"/>
    </xf>
    <xf numFmtId="195" fontId="110" fillId="99" borderId="76" xfId="0" applyNumberFormat="1" applyFont="1" applyFill="1" applyBorder="1" applyAlignment="1">
      <alignment vertical="top"/>
    </xf>
    <xf numFmtId="195" fontId="110" fillId="98" borderId="76" xfId="0" applyNumberFormat="1" applyFont="1" applyFill="1" applyBorder="1" applyAlignment="1">
      <alignment vertical="top"/>
    </xf>
    <xf numFmtId="0" fontId="110" fillId="100" borderId="56" xfId="0" applyFont="1" applyFill="1" applyBorder="1" applyAlignment="1">
      <alignment vertical="top"/>
    </xf>
    <xf numFmtId="0" fontId="110" fillId="100" borderId="57" xfId="0" applyFont="1" applyFill="1" applyBorder="1" applyAlignment="1">
      <alignment vertical="top"/>
    </xf>
    <xf numFmtId="0" fontId="110" fillId="100" borderId="58" xfId="0" applyFont="1" applyFill="1" applyBorder="1" applyAlignment="1">
      <alignment vertical="top"/>
    </xf>
    <xf numFmtId="195" fontId="110" fillId="94" borderId="78" xfId="0" applyNumberFormat="1" applyFont="1" applyFill="1" applyBorder="1" applyAlignment="1">
      <alignment vertical="top"/>
    </xf>
    <xf numFmtId="195" fontId="110" fillId="94" borderId="73" xfId="0" applyNumberFormat="1" applyFont="1" applyFill="1" applyBorder="1" applyAlignment="1">
      <alignment vertical="top"/>
    </xf>
    <xf numFmtId="0" fontId="110" fillId="100" borderId="79" xfId="0" applyFont="1" applyFill="1" applyBorder="1" applyAlignment="1">
      <alignment vertical="top"/>
    </xf>
    <xf numFmtId="0" fontId="110" fillId="100" borderId="0" xfId="0" applyFont="1" applyFill="1" applyAlignment="1">
      <alignment vertical="top"/>
    </xf>
    <xf numFmtId="0" fontId="110" fillId="100" borderId="13" xfId="0" applyFont="1" applyFill="1" applyBorder="1" applyAlignment="1">
      <alignment vertical="top"/>
    </xf>
    <xf numFmtId="195" fontId="110" fillId="98" borderId="78" xfId="0" applyNumberFormat="1" applyFont="1" applyFill="1" applyBorder="1" applyAlignment="1">
      <alignment vertical="top"/>
    </xf>
    <xf numFmtId="195" fontId="110" fillId="98" borderId="73" xfId="0" applyNumberFormat="1" applyFont="1" applyFill="1" applyBorder="1" applyAlignment="1">
      <alignment vertical="top"/>
    </xf>
    <xf numFmtId="0" fontId="109" fillId="98" borderId="80" xfId="0" applyFont="1" applyFill="1" applyBorder="1" applyAlignment="1">
      <alignment vertical="top"/>
    </xf>
    <xf numFmtId="0" fontId="110" fillId="99" borderId="81" xfId="0" applyFont="1" applyFill="1" applyBorder="1" applyAlignment="1">
      <alignment vertical="top"/>
    </xf>
    <xf numFmtId="0" fontId="109" fillId="98" borderId="82" xfId="0" applyFont="1" applyFill="1" applyBorder="1" applyAlignment="1">
      <alignment vertical="top"/>
    </xf>
    <xf numFmtId="0" fontId="110" fillId="100" borderId="61" xfId="0" applyFont="1" applyFill="1" applyBorder="1" applyAlignment="1">
      <alignment vertical="top"/>
    </xf>
    <xf numFmtId="0" fontId="110" fillId="100" borderId="54" xfId="0" applyFont="1" applyFill="1" applyBorder="1" applyAlignment="1">
      <alignment vertical="top"/>
    </xf>
    <xf numFmtId="0" fontId="110" fillId="100" borderId="62" xfId="0" applyFont="1" applyFill="1" applyBorder="1" applyAlignment="1">
      <alignment vertical="top"/>
    </xf>
    <xf numFmtId="0" fontId="109" fillId="98" borderId="83" xfId="0" applyFont="1" applyFill="1" applyBorder="1" applyAlignment="1">
      <alignment vertical="top"/>
    </xf>
    <xf numFmtId="0" fontId="110" fillId="99" borderId="84" xfId="0" applyFont="1" applyFill="1" applyBorder="1" applyAlignment="1">
      <alignment vertical="top"/>
    </xf>
    <xf numFmtId="195" fontId="110" fillId="98" borderId="85" xfId="0" applyNumberFormat="1" applyFont="1" applyFill="1" applyBorder="1" applyAlignment="1">
      <alignment vertical="top"/>
    </xf>
    <xf numFmtId="195" fontId="110" fillId="98" borderId="83" xfId="0" applyNumberFormat="1" applyFont="1" applyFill="1" applyBorder="1" applyAlignment="1">
      <alignment vertical="top"/>
    </xf>
    <xf numFmtId="195" fontId="110" fillId="98" borderId="81" xfId="0" applyNumberFormat="1" applyFont="1" applyFill="1" applyBorder="1" applyAlignment="1">
      <alignment vertical="top"/>
    </xf>
    <xf numFmtId="0" fontId="112" fillId="5" borderId="0" xfId="0" applyFont="1" applyFill="1" applyAlignment="1">
      <alignment vertical="top"/>
    </xf>
    <xf numFmtId="0" fontId="113" fillId="5" borderId="0" xfId="0" applyFont="1" applyFill="1" applyAlignment="1">
      <alignment vertical="top"/>
    </xf>
    <xf numFmtId="195" fontId="114" fillId="94" borderId="0" xfId="0" applyNumberFormat="1" applyFont="1" applyFill="1" applyAlignment="1">
      <alignment vertical="top"/>
    </xf>
    <xf numFmtId="195" fontId="111" fillId="94" borderId="0" xfId="0" applyNumberFormat="1" applyFont="1" applyFill="1" applyAlignment="1">
      <alignment vertical="top"/>
    </xf>
    <xf numFmtId="166" fontId="0" fillId="0" borderId="0" xfId="0" applyNumberFormat="1"/>
    <xf numFmtId="0" fontId="7" fillId="0" borderId="0" xfId="4" applyAlignment="1">
      <alignment horizontal="left"/>
    </xf>
    <xf numFmtId="0" fontId="6" fillId="0" borderId="0" xfId="0" applyFont="1" applyAlignment="1">
      <alignment wrapText="1"/>
    </xf>
    <xf numFmtId="168" fontId="0" fillId="0" borderId="0" xfId="0" applyNumberFormat="1" applyAlignment="1">
      <alignment horizontal="right"/>
    </xf>
    <xf numFmtId="0" fontId="1" fillId="102" borderId="0" xfId="0" applyFont="1" applyFill="1"/>
    <xf numFmtId="0" fontId="0" fillId="102" borderId="0" xfId="0" applyFill="1"/>
    <xf numFmtId="167" fontId="0" fillId="0" borderId="0" xfId="0" applyNumberFormat="1" applyAlignment="1">
      <alignment horizontal="right"/>
    </xf>
    <xf numFmtId="8" fontId="0" fillId="0" borderId="0" xfId="0" applyNumberFormat="1" applyAlignment="1">
      <alignment horizontal="right"/>
    </xf>
    <xf numFmtId="168" fontId="0" fillId="0" borderId="0" xfId="2" applyNumberFormat="1" applyFont="1" applyAlignment="1">
      <alignment horizontal="right"/>
    </xf>
    <xf numFmtId="2" fontId="0" fillId="5" borderId="0" xfId="0" applyNumberFormat="1" applyFill="1"/>
    <xf numFmtId="0" fontId="4" fillId="5" borderId="28" xfId="0" applyFont="1" applyFill="1" applyBorder="1" applyAlignment="1">
      <alignment vertical="top"/>
    </xf>
    <xf numFmtId="10" fontId="0" fillId="0" borderId="0" xfId="0" applyNumberFormat="1"/>
    <xf numFmtId="167" fontId="0" fillId="0" borderId="0" xfId="3" applyNumberFormat="1" applyFont="1"/>
    <xf numFmtId="0" fontId="0" fillId="0" borderId="0" xfId="0" applyAlignment="1">
      <alignment horizontal="center"/>
    </xf>
    <xf numFmtId="0" fontId="26" fillId="0" borderId="0" xfId="0" applyFont="1" applyAlignment="1">
      <alignment horizontal="center" wrapText="1"/>
    </xf>
    <xf numFmtId="0" fontId="6" fillId="104" borderId="0" xfId="0" applyFont="1" applyFill="1" applyAlignment="1">
      <alignment wrapText="1"/>
    </xf>
    <xf numFmtId="0" fontId="0" fillId="0" borderId="0" xfId="0" applyAlignment="1">
      <alignment wrapText="1"/>
    </xf>
    <xf numFmtId="0" fontId="0" fillId="105" borderId="0" xfId="0" applyFill="1"/>
    <xf numFmtId="0" fontId="7" fillId="0" borderId="0" xfId="4"/>
    <xf numFmtId="196" fontId="0" fillId="0" borderId="0" xfId="2" applyNumberFormat="1" applyFont="1"/>
    <xf numFmtId="170" fontId="0" fillId="0" borderId="0" xfId="0" applyNumberFormat="1"/>
    <xf numFmtId="196" fontId="0" fillId="105" borderId="0" xfId="2" applyNumberFormat="1" applyFont="1" applyFill="1"/>
    <xf numFmtId="0" fontId="4" fillId="106" borderId="0" xfId="4" applyFont="1" applyFill="1"/>
    <xf numFmtId="44" fontId="0" fillId="0" borderId="0" xfId="0" applyNumberFormat="1"/>
    <xf numFmtId="0" fontId="0" fillId="107" borderId="0" xfId="0" applyFill="1"/>
    <xf numFmtId="2" fontId="0" fillId="0" borderId="0" xfId="3" applyNumberFormat="1" applyFont="1" applyAlignment="1">
      <alignment horizontal="right"/>
    </xf>
    <xf numFmtId="0" fontId="1" fillId="5" borderId="0" xfId="0" applyFont="1" applyFill="1"/>
    <xf numFmtId="0" fontId="0" fillId="0" borderId="2" xfId="0" applyBorder="1"/>
    <xf numFmtId="0" fontId="6" fillId="0" borderId="0" xfId="0" applyFont="1" applyAlignment="1">
      <alignment horizontal="center" wrapText="1"/>
    </xf>
    <xf numFmtId="166" fontId="0" fillId="108" borderId="0" xfId="0" applyNumberFormat="1" applyFill="1"/>
    <xf numFmtId="43" fontId="0" fillId="108" borderId="0" xfId="0" applyNumberFormat="1" applyFill="1"/>
    <xf numFmtId="0" fontId="0" fillId="108" borderId="0" xfId="0" applyFill="1"/>
    <xf numFmtId="0" fontId="1" fillId="0" borderId="0" xfId="0" applyFont="1" applyAlignment="1">
      <alignment horizontal="center"/>
    </xf>
    <xf numFmtId="0" fontId="3" fillId="0" borderId="0" xfId="0" applyFont="1"/>
    <xf numFmtId="9" fontId="1" fillId="0" borderId="0" xfId="3" applyFont="1" applyFill="1"/>
    <xf numFmtId="195" fontId="113" fillId="5" borderId="0" xfId="0" applyNumberFormat="1" applyFont="1" applyFill="1" applyAlignment="1">
      <alignment vertical="top"/>
    </xf>
    <xf numFmtId="9" fontId="0" fillId="7" borderId="0" xfId="3" applyFont="1" applyFill="1"/>
    <xf numFmtId="0" fontId="1" fillId="0" borderId="0" xfId="0" applyFont="1" applyAlignment="1">
      <alignment vertical="center"/>
    </xf>
    <xf numFmtId="197" fontId="0" fillId="0" borderId="0" xfId="2" applyNumberFormat="1" applyFont="1"/>
    <xf numFmtId="197" fontId="0" fillId="0" borderId="0" xfId="0" applyNumberFormat="1"/>
    <xf numFmtId="0" fontId="116" fillId="0" borderId="0" xfId="0" applyFont="1" applyAlignment="1">
      <alignment horizontal="center"/>
    </xf>
    <xf numFmtId="0" fontId="117" fillId="0" borderId="0" xfId="0" applyFont="1"/>
    <xf numFmtId="0" fontId="6" fillId="109" borderId="0" xfId="0" applyFont="1" applyFill="1"/>
    <xf numFmtId="0" fontId="1" fillId="0" borderId="24" xfId="0" applyFont="1" applyBorder="1" applyAlignment="1">
      <alignment vertical="center" wrapText="1"/>
    </xf>
    <xf numFmtId="0" fontId="1" fillId="0" borderId="86" xfId="0" applyFont="1" applyBorder="1" applyAlignment="1">
      <alignment vertical="center" wrapText="1"/>
    </xf>
    <xf numFmtId="0" fontId="0" fillId="0" borderId="87" xfId="0" applyBorder="1" applyAlignment="1">
      <alignment vertical="center" wrapText="1"/>
    </xf>
    <xf numFmtId="0" fontId="0" fillId="0" borderId="88" xfId="0" applyBorder="1" applyAlignment="1">
      <alignment vertical="center" wrapText="1"/>
    </xf>
    <xf numFmtId="0" fontId="7" fillId="0" borderId="88" xfId="4" applyBorder="1" applyAlignment="1">
      <alignment vertical="center" wrapText="1"/>
    </xf>
    <xf numFmtId="0" fontId="119" fillId="0" borderId="0" xfId="0" applyFont="1" applyAlignment="1">
      <alignment vertical="center"/>
    </xf>
    <xf numFmtId="0" fontId="7" fillId="0" borderId="0" xfId="4" applyAlignment="1">
      <alignment vertical="center"/>
    </xf>
    <xf numFmtId="0" fontId="6" fillId="110" borderId="0" xfId="0" applyFont="1" applyFill="1"/>
    <xf numFmtId="0" fontId="115" fillId="5" borderId="0" xfId="0" applyFont="1" applyFill="1" applyAlignment="1">
      <alignment wrapText="1"/>
    </xf>
    <xf numFmtId="0" fontId="0" fillId="5" borderId="0" xfId="0" applyFill="1" applyAlignment="1">
      <alignment wrapText="1"/>
    </xf>
    <xf numFmtId="0" fontId="0" fillId="107" borderId="0" xfId="0" applyFill="1" applyAlignment="1">
      <alignment wrapText="1"/>
    </xf>
    <xf numFmtId="0" fontId="0" fillId="111" borderId="0" xfId="0" applyFill="1" applyAlignment="1">
      <alignment wrapText="1"/>
    </xf>
    <xf numFmtId="0" fontId="121" fillId="109" borderId="0" xfId="0" applyFont="1" applyFill="1"/>
    <xf numFmtId="2" fontId="0" fillId="2" borderId="0" xfId="0" applyNumberFormat="1" applyFill="1"/>
    <xf numFmtId="2" fontId="3" fillId="2" borderId="0" xfId="0" applyNumberFormat="1" applyFont="1" applyFill="1"/>
    <xf numFmtId="0" fontId="123" fillId="5" borderId="0" xfId="0" applyFont="1" applyFill="1" applyAlignment="1">
      <alignment horizontal="center"/>
    </xf>
    <xf numFmtId="0" fontId="4" fillId="5" borderId="0" xfId="0" applyFont="1" applyFill="1"/>
    <xf numFmtId="0" fontId="124" fillId="5" borderId="0" xfId="0" applyFont="1" applyFill="1" applyAlignment="1">
      <alignment wrapText="1"/>
    </xf>
    <xf numFmtId="0" fontId="26" fillId="0" borderId="0" xfId="0" applyFont="1"/>
    <xf numFmtId="0" fontId="0" fillId="112" borderId="0" xfId="0" applyFill="1" applyAlignment="1">
      <alignment wrapText="1"/>
    </xf>
    <xf numFmtId="0" fontId="0" fillId="113" borderId="0" xfId="0" applyFill="1" applyAlignment="1">
      <alignment wrapText="1"/>
    </xf>
    <xf numFmtId="0" fontId="6" fillId="6" borderId="0" xfId="0" applyFont="1" applyFill="1" applyAlignment="1">
      <alignment horizontal="center" wrapText="1"/>
    </xf>
    <xf numFmtId="0" fontId="0" fillId="0" borderId="0" xfId="0" applyAlignment="1">
      <alignment horizontal="center" wrapText="1"/>
    </xf>
    <xf numFmtId="0" fontId="0" fillId="102" borderId="0" xfId="0" applyFill="1" applyAlignment="1">
      <alignment horizontal="center" wrapText="1"/>
    </xf>
    <xf numFmtId="0" fontId="122" fillId="109" borderId="0" xfId="0" applyFont="1" applyFill="1" applyAlignment="1">
      <alignment horizontal="center"/>
    </xf>
    <xf numFmtId="0" fontId="1" fillId="0" borderId="0" xfId="0" applyFont="1" applyAlignment="1">
      <alignment horizontal="center"/>
    </xf>
    <xf numFmtId="0" fontId="1" fillId="102" borderId="0" xfId="0" applyFont="1" applyFill="1" applyAlignment="1">
      <alignment horizontal="center"/>
    </xf>
    <xf numFmtId="0" fontId="1" fillId="2" borderId="0" xfId="0" applyFont="1" applyFill="1" applyAlignment="1">
      <alignment horizontal="center"/>
    </xf>
    <xf numFmtId="0" fontId="0" fillId="0" borderId="0" xfId="0" applyAlignment="1">
      <alignment horizontal="center"/>
    </xf>
    <xf numFmtId="0" fontId="118" fillId="0" borderId="0" xfId="0" applyFont="1" applyAlignment="1">
      <alignment horizontal="center" wrapText="1"/>
    </xf>
    <xf numFmtId="0" fontId="6" fillId="6" borderId="0" xfId="0" applyFont="1" applyFill="1" applyAlignment="1">
      <alignment horizontal="center"/>
    </xf>
    <xf numFmtId="0" fontId="6" fillId="109" borderId="0" xfId="0" applyFont="1" applyFill="1" applyAlignment="1">
      <alignment horizontal="center" wrapText="1"/>
    </xf>
    <xf numFmtId="0" fontId="6" fillId="0" borderId="0" xfId="0" applyFont="1" applyAlignment="1">
      <alignment horizontal="center" wrapText="1"/>
    </xf>
    <xf numFmtId="0" fontId="6" fillId="0" borderId="0" xfId="0" applyFont="1" applyAlignment="1">
      <alignment horizontal="center"/>
    </xf>
    <xf numFmtId="0" fontId="4" fillId="101" borderId="0" xfId="0" applyFont="1" applyFill="1" applyAlignment="1">
      <alignment horizontal="center"/>
    </xf>
    <xf numFmtId="0" fontId="4" fillId="101" borderId="0" xfId="0" applyFont="1" applyFill="1" applyAlignment="1">
      <alignment horizontal="center" wrapText="1"/>
    </xf>
    <xf numFmtId="0" fontId="0" fillId="101" borderId="0" xfId="0" applyFill="1" applyAlignment="1">
      <alignment horizontal="center" wrapText="1"/>
    </xf>
    <xf numFmtId="2" fontId="0" fillId="0" borderId="0" xfId="0" applyNumberFormat="1" applyAlignment="1">
      <alignment horizontal="center"/>
    </xf>
    <xf numFmtId="0" fontId="0" fillId="101" borderId="0" xfId="0" applyFill="1" applyAlignment="1">
      <alignment horizontal="center"/>
    </xf>
    <xf numFmtId="0" fontId="6" fillId="103" borderId="0" xfId="0" applyFont="1" applyFill="1" applyAlignment="1">
      <alignment horizontal="center"/>
    </xf>
  </cellXfs>
  <cellStyles count="43250">
    <cellStyle name="_x0013_" xfId="367" xr:uid="{587F44C1-03DE-4FE2-A8BE-74F3C468FB67}"/>
    <cellStyle name="$/MWh" xfId="517" xr:uid="{AFD3656B-54CC-4A8D-A898-37C9CC10638D}"/>
    <cellStyle name="(S)Currency ($)" xfId="368" xr:uid="{BB8365E9-1E9F-44A9-B7A9-D75307821E5E}"/>
    <cellStyle name="(S)Currency (no $)" xfId="369" xr:uid="{1C10998F-C319-4972-832E-E104A0C2EE28}"/>
    <cellStyle name="(S)Multiple (no x)" xfId="370" xr:uid="{07955BEA-E321-4E13-B32F-E5556A6DF517}"/>
    <cellStyle name="(S)Multiple (x)" xfId="371" xr:uid="{A264E092-7611-44C6-8A56-C34BFCAC855B}"/>
    <cellStyle name="(S)Percent (%)" xfId="372" xr:uid="{72B18473-E806-4B9F-8865-B8E28ECAF550}"/>
    <cellStyle name="(S)Percent (no %)" xfId="373" xr:uid="{08C1E908-A260-4A6F-B1BE-5C85D1C5B0E9}"/>
    <cellStyle name="_~6107799" xfId="374" xr:uid="{DDA8046D-B1D7-4268-B580-82BF1A1A560D}"/>
    <cellStyle name="_~6107799_2006-2009 Updated Graph" xfId="519" xr:uid="{6CAED6CB-B460-449E-82DE-84F5D06C3E06}"/>
    <cellStyle name="_~6107799_Avoided Cost Appendix" xfId="523" xr:uid="{183C2BE5-B08D-4CD6-B5E3-F5AD61BAA1E1}"/>
    <cellStyle name="_~6107799_Avoided Cost Appendix_2006-2009 Updated Graph" xfId="512" xr:uid="{FE1CABDF-4FC3-4F4F-A132-7051C67B084E}"/>
    <cellStyle name="_~6107799_Avoided Cost Summary" xfId="507" xr:uid="{1D1CD125-4C4A-4D49-8B42-A471155F5F2A}"/>
    <cellStyle name="_~6107799_Avoided Cost Summary_2006-2009 Updated Graph" xfId="506" xr:uid="{6EE90798-5BB4-4A67-A80F-3EF741823303}"/>
    <cellStyle name="_~6107799_Avoided Cost Summary_Avoided Cost Appendix" xfId="505" xr:uid="{F5C8B8CB-3BB9-4259-862F-001D37A1E24B}"/>
    <cellStyle name="_~6107799_Avoided Cost Summary_Conservation Costs" xfId="504" xr:uid="{816B61FE-D53F-4A09-AC7C-178F24AC34F2}"/>
    <cellStyle name="_~6107799_Avoided Cost Summary_Figure 38" xfId="503" xr:uid="{6ED55B2F-5476-43EE-9C62-9F54E190CEB9}"/>
    <cellStyle name="_~6107799_Avoided Cost Summary_Figure 39" xfId="502" xr:uid="{4CB304BE-5434-4FEF-A7B1-35748A4C46A1}"/>
    <cellStyle name="_~6107799_Avoided Cost Summary_Figure 40" xfId="501" xr:uid="{89EF40AF-085C-473D-BDE8-204D1C578EB5}"/>
    <cellStyle name="_~6107799_Avoided Cost Summary_TRC PAT" xfId="500" xr:uid="{53291B93-94B6-4E16-9786-80578ABB9531}"/>
    <cellStyle name="_~6107799_Conservation Costs" xfId="499" xr:uid="{C7AD13C6-4C40-4F6B-86ED-086E8D0CEBD9}"/>
    <cellStyle name="_~6107799_Conservation Costs_2006-2009 Updated Graph" xfId="498" xr:uid="{820A60AF-D9EC-4EB1-ACEB-015E8F18CC5F}"/>
    <cellStyle name="_~6107799_Cost Inputs from CTC" xfId="497" xr:uid="{0A18E5F0-B66E-45BA-883D-6466F1FD1EC3}"/>
    <cellStyle name="_~6107799_Cost Inputs from CTC_2006-2009 Updated Graph" xfId="496" xr:uid="{49510AC0-C6CF-4B3E-835F-3C0C1C800161}"/>
    <cellStyle name="_~6107799_Cost Inputs from CTC_Avoided Cost Appendix" xfId="495" xr:uid="{B7321448-76DF-404C-BC98-549BEC7C9616}"/>
    <cellStyle name="_~6107799_Cost Inputs from CTC_Conservation Costs" xfId="527" xr:uid="{7E1F18A0-2E70-424A-AEBE-65F15F5C0DCC}"/>
    <cellStyle name="_~6107799_Cost Inputs from CTC_Figure 38" xfId="494" xr:uid="{236076A9-8822-430B-AA49-72FD0EEE02A8}"/>
    <cellStyle name="_~6107799_Cost Inputs from CTC_Figure 39" xfId="525" xr:uid="{EC7A34A8-ABBD-4AFA-8D59-416745710FE7}"/>
    <cellStyle name="_~6107799_Cost Inputs from CTC_Figure 40" xfId="516" xr:uid="{F41C1AC1-3DAF-48EF-81CF-E11AA285190F}"/>
    <cellStyle name="_~6107799_Cost Inputs from CTC_TRC PAT" xfId="522" xr:uid="{4DEE8D31-0726-45D1-A0B7-6CA9D86C0A1F}"/>
    <cellStyle name="_~6107799_Figure 37" xfId="493" xr:uid="{7E60C0A4-23F4-4D89-B07F-46E54A4410EB}"/>
    <cellStyle name="_~6107799_Figure 38" xfId="514" xr:uid="{CDD38FB2-F504-4A5D-AFEB-FFA9DC7F98FC}"/>
    <cellStyle name="_~6107799_Figure 39" xfId="518" xr:uid="{5A46D213-590D-45C4-A508-38BCFD11DF5E}"/>
    <cellStyle name="_~6107799_Figure 39_2006-2009 Updated Graph" xfId="492" xr:uid="{6B7BCF03-A426-41D0-8E99-E5E7607C1745}"/>
    <cellStyle name="_~6107799_Figure 40" xfId="511" xr:uid="{BBA2141B-E64F-4753-A02D-ECDCE8996B1B}"/>
    <cellStyle name="_~6107799_Figure 40_1" xfId="491" xr:uid="{9AD0D4EB-1D4B-4769-999D-EB80AC63C3FF}"/>
    <cellStyle name="_~6107799_Figure 40_2" xfId="490" xr:uid="{113EB78C-0A2A-47A1-B443-109E19716857}"/>
    <cellStyle name="_~6107799_Figure 40_2_2006-2009 Updated Graph" xfId="448" xr:uid="{2DBA7B33-5FB1-4841-A4B6-3FD609FB1704}"/>
    <cellStyle name="_~6107799_Figure 40_2006-2009 Updated Graph" xfId="451" xr:uid="{17305CCE-3EEA-48DE-9934-095CEFBF4FB0}"/>
    <cellStyle name="_~6107799_Figure 40_3" xfId="521" xr:uid="{CFFABDF6-85BA-42C9-8E42-295EC2E98857}"/>
    <cellStyle name="_~6107799_Figure 40_3_2006-2009 Updated Graph" xfId="489" xr:uid="{981365A2-9BAD-4F59-B269-4703620DC769}"/>
    <cellStyle name="_~6107799_Figure 41" xfId="488" xr:uid="{CEBF27B9-E234-4CB5-9B36-F6F7DB270A2E}"/>
    <cellStyle name="_~6107799_TRC PAT" xfId="487" xr:uid="{CF4072BD-4A03-4066-BEFA-2ADB48F0C9B7}"/>
    <cellStyle name="_~6107799_TRC PAT_1" xfId="486" xr:uid="{231CABB4-069B-4CF5-BCFC-AE7FFD98BF6D}"/>
    <cellStyle name="_~6107799_TRC PAT_1_2006-2009 Updated Graph" xfId="485" xr:uid="{55D73E95-3A66-4816-94BE-10B6BE848016}"/>
    <cellStyle name="_x0013__2006-2009 Updated Graph" xfId="453" xr:uid="{DBF2AC74-69F0-44BA-B910-28602B4A5A07}"/>
    <cellStyle name="_x0013__Avoided Cost Appendix" xfId="524" xr:uid="{76D101D8-A2B7-4EB7-9107-CF007592E343}"/>
    <cellStyle name="_x0013__Conservation Costs" xfId="526" xr:uid="{E62A3EFA-7000-491E-BD51-3EE4BE72CAA5}"/>
    <cellStyle name="_x0013__Figure 38" xfId="435" xr:uid="{BA4CFFA3-3672-4B1A-B9DC-37DFCE863014}"/>
    <cellStyle name="_x0013__Figure 39" xfId="447" xr:uid="{A2B5ADCF-6142-4515-B0AF-2A9F5300B3C4}"/>
    <cellStyle name="_x0013__Figure 40" xfId="450" xr:uid="{2C2ED2C7-0AF8-4B3C-9FE6-E822C18C9DF1}"/>
    <cellStyle name="_Table2_Out" xfId="484" xr:uid="{B0E5FAD6-696A-43CC-A1A6-673621CBDFB6}"/>
    <cellStyle name="_x0013__TRC PAT" xfId="483" xr:uid="{E92E85A7-F3DD-4D5F-A71C-A33E0866DBEB}"/>
    <cellStyle name="20 % - Accent1 10" xfId="482" xr:uid="{16F643A9-4D5F-4982-A2D0-B07F580FA714}"/>
    <cellStyle name="20 % - Accent1 11" xfId="481" xr:uid="{C162543C-0699-484C-A603-D336779A47AB}"/>
    <cellStyle name="20 % - Accent1 12" xfId="480" xr:uid="{71ED4002-971F-43C0-950F-C0B732103D0D}"/>
    <cellStyle name="20 % - Accent1 13" xfId="457" xr:uid="{C7E5304B-79C0-42BB-B9BF-2DCE1B3935A3}"/>
    <cellStyle name="20 % - Accent1 14" xfId="479" xr:uid="{A5521DCB-8C09-45D0-80D3-826FD9674D51}"/>
    <cellStyle name="20 % - Accent1 15" xfId="455" xr:uid="{C78ACC9D-757A-41A7-8479-436E5EBEDDF1}"/>
    <cellStyle name="20 % - Accent1 16" xfId="509" xr:uid="{BC680CAC-A648-4441-AE2F-9929CF8C62F7}"/>
    <cellStyle name="20 % - Accent1 17" xfId="510" xr:uid="{A42D7B4F-F29D-4AA4-9B38-8492540FACFE}"/>
    <cellStyle name="20 % - Accent1 18" xfId="513" xr:uid="{857B1881-6C54-4A8D-8167-FF95C320B580}"/>
    <cellStyle name="20 % - Accent1 19" xfId="515" xr:uid="{4D96FAFA-6BB3-4FD7-9DBF-D8C627EF0DEB}"/>
    <cellStyle name="20 % - Accent1 2" xfId="478" xr:uid="{EFDB6700-AFE8-46B3-ADE9-C55A0C2C9BB3}"/>
    <cellStyle name="20 % - Accent1 20" xfId="477" xr:uid="{CD038C87-02E9-4EAF-94D3-BADDB0DE8EF4}"/>
    <cellStyle name="20 % - Accent1 21" xfId="476" xr:uid="{6A491AD0-1952-43EC-97A9-A6B52F9A81E8}"/>
    <cellStyle name="20 % - Accent1 22" xfId="475" xr:uid="{D7BD295C-F529-45ED-BE5D-C7CF42E87A8F}"/>
    <cellStyle name="20 % - Accent1 23" xfId="474" xr:uid="{DB0FDCD4-4C77-4D54-AB9C-93950EBF6127}"/>
    <cellStyle name="20 % - Accent1 24" xfId="473" xr:uid="{AC2991C8-4A41-454E-9C07-1C83BA84F0DE}"/>
    <cellStyle name="20 % - Accent1 25" xfId="520" xr:uid="{EF2E3F58-0752-4BAC-A52C-E36016B1B898}"/>
    <cellStyle name="20 % - Accent1 26" xfId="472" xr:uid="{798FE24A-9B2C-404C-95C6-45860D898C56}"/>
    <cellStyle name="20 % - Accent1 3" xfId="452" xr:uid="{3E746F8E-8BC9-48BB-A061-D853ADBE9511}"/>
    <cellStyle name="20 % - Accent1 4" xfId="471" xr:uid="{E94AB590-28A5-45A4-9E3B-52820BD4E378}"/>
    <cellStyle name="20 % - Accent1 5" xfId="449" xr:uid="{DE22273E-34C1-4CEE-BF01-6FCADE3FF3E8}"/>
    <cellStyle name="20 % - Accent1 6" xfId="470" xr:uid="{D3C9F4F9-3DDC-4A80-80AA-702D4FCEBD75}"/>
    <cellStyle name="20 % - Accent1 7" xfId="456" xr:uid="{25DDF312-49B5-4F4D-9AAF-DB6B142444CE}"/>
    <cellStyle name="20 % - Accent1 8" xfId="446" xr:uid="{E6B36A0E-B78D-4049-84BB-A256B7BA4C4E}"/>
    <cellStyle name="20 % - Accent1 9" xfId="469" xr:uid="{5D1B46C9-735C-4CA4-9824-9F9300760497}"/>
    <cellStyle name="20 % - Accent2 10" xfId="454" xr:uid="{87A4D626-9C44-421E-BF47-0DC73B7340F5}"/>
    <cellStyle name="20 % - Accent2 11" xfId="468" xr:uid="{97088A5B-07ED-45BD-9536-9288AC6B5363}"/>
    <cellStyle name="20 % - Accent2 12" xfId="467" xr:uid="{81C85B0C-6DA7-4660-8A3D-94BDF1DEFF9D}"/>
    <cellStyle name="20 % - Accent2 13" xfId="466" xr:uid="{DD73C99B-6713-4263-AE8F-6CAC4415FD1B}"/>
    <cellStyle name="20 % - Accent2 14" xfId="465" xr:uid="{1F730C16-9CAD-43DB-B661-C63735C11EDF}"/>
    <cellStyle name="20 % - Accent2 15" xfId="464" xr:uid="{73238008-2BB4-404F-9787-525AA085A889}"/>
    <cellStyle name="20 % - Accent2 16" xfId="463" xr:uid="{A1E27060-A647-4F2A-9EAE-F59267B93268}"/>
    <cellStyle name="20 % - Accent2 17" xfId="462" xr:uid="{FF37130F-0CEE-4911-A0A2-25362249CFE1}"/>
    <cellStyle name="20 % - Accent2 18" xfId="461" xr:uid="{D2D439FF-BEA8-420D-B2B9-B15656135E90}"/>
    <cellStyle name="20 % - Accent2 19" xfId="460" xr:uid="{842F519C-A87F-4EF2-8DDB-95FA338F6E8E}"/>
    <cellStyle name="20 % - Accent2 2" xfId="459" xr:uid="{B5A93C78-802E-44FD-AF88-C73F9A533AAD}"/>
    <cellStyle name="20 % - Accent2 20" xfId="458" xr:uid="{D8314897-CC8F-4391-8CC8-C73005626537}"/>
    <cellStyle name="20 % - Accent2 21" xfId="528" xr:uid="{071A0476-DD76-46BE-9CD5-7880B791883E}"/>
    <cellStyle name="20 % - Accent2 22" xfId="529" xr:uid="{C92B91E8-ADD5-4E9F-8F1E-9CDE0CB457A8}"/>
    <cellStyle name="20 % - Accent2 23" xfId="530" xr:uid="{BB4657AF-B927-4691-9F7C-78F20B8371C1}"/>
    <cellStyle name="20 % - Accent2 24" xfId="531" xr:uid="{D51B1928-BAAB-4701-9595-729290FC1422}"/>
    <cellStyle name="20 % - Accent2 25" xfId="532" xr:uid="{D5C6D278-8856-445B-AF52-38CF01643B1F}"/>
    <cellStyle name="20 % - Accent2 26" xfId="533" xr:uid="{FF6DA63A-C672-442A-8154-320AFCBECF40}"/>
    <cellStyle name="20 % - Accent2 3" xfId="534" xr:uid="{7B968382-20AD-4A0A-B4BE-7B57861A9127}"/>
    <cellStyle name="20 % - Accent2 4" xfId="535" xr:uid="{65B97462-9027-4093-B138-E86F85D055D8}"/>
    <cellStyle name="20 % - Accent2 5" xfId="536" xr:uid="{A68321EB-70D4-4B43-8FD4-A9633E520DEE}"/>
    <cellStyle name="20 % - Accent2 6" xfId="537" xr:uid="{B9524CBB-1B93-4EF0-9FA2-2D0A434C1F85}"/>
    <cellStyle name="20 % - Accent2 7" xfId="538" xr:uid="{EA2C34FC-4869-42CA-84F8-7DFA21D28E1A}"/>
    <cellStyle name="20 % - Accent2 8" xfId="539" xr:uid="{9D1EE464-954F-4677-B1B0-738A27250F40}"/>
    <cellStyle name="20 % - Accent2 9" xfId="540" xr:uid="{01275791-9DC7-46FB-9B31-FABE31B01F17}"/>
    <cellStyle name="20 % - Accent3 10" xfId="541" xr:uid="{39EA6C3F-618E-43F1-B297-1B6C814D9E04}"/>
    <cellStyle name="20 % - Accent3 11" xfId="542" xr:uid="{ADBA2F83-420C-4334-B705-FF516EBDBEF9}"/>
    <cellStyle name="20 % - Accent3 12" xfId="543" xr:uid="{9A136E08-D9AE-4DC6-BFB6-2323DDC25592}"/>
    <cellStyle name="20 % - Accent3 13" xfId="544" xr:uid="{F2766181-0A9B-45C6-A3F7-7361FC1FF250}"/>
    <cellStyle name="20 % - Accent3 14" xfId="545" xr:uid="{E6BF1AC7-6490-4503-8482-1879540E1677}"/>
    <cellStyle name="20 % - Accent3 15" xfId="546" xr:uid="{596D012E-CBE4-450D-A3BE-7F072681B05B}"/>
    <cellStyle name="20 % - Accent3 16" xfId="547" xr:uid="{0AE58F54-7F50-4E11-A5CB-1D5E29B789B9}"/>
    <cellStyle name="20 % - Accent3 17" xfId="548" xr:uid="{93EA95D0-9A0D-471E-A2E2-8C72E7207B37}"/>
    <cellStyle name="20 % - Accent3 18" xfId="549" xr:uid="{CACCB6A9-65AB-4339-A6BC-137999A493C7}"/>
    <cellStyle name="20 % - Accent3 19" xfId="550" xr:uid="{6B4D0960-10BC-498B-B002-86F652E3D90D}"/>
    <cellStyle name="20 % - Accent3 2" xfId="551" xr:uid="{A264ACF0-9ECB-4D96-B8D1-7DF535576240}"/>
    <cellStyle name="20 % - Accent3 20" xfId="552" xr:uid="{5BB52049-C827-4404-94A4-724C2BAF954D}"/>
    <cellStyle name="20 % - Accent3 21" xfId="553" xr:uid="{6F73C965-A346-4C2C-A4E0-F4812A5BE45A}"/>
    <cellStyle name="20 % - Accent3 22" xfId="554" xr:uid="{7D482353-B418-49E2-8877-D4C963AFAC7E}"/>
    <cellStyle name="20 % - Accent3 23" xfId="555" xr:uid="{FC18BAE5-0227-4039-925A-1B309581F446}"/>
    <cellStyle name="20 % - Accent3 24" xfId="556" xr:uid="{07FD5644-0637-45D9-8B87-0505D1A75CF6}"/>
    <cellStyle name="20 % - Accent3 25" xfId="557" xr:uid="{76A1E293-63C6-42BB-A50C-25314C009CD2}"/>
    <cellStyle name="20 % - Accent3 26" xfId="558" xr:uid="{54FC907F-E9E9-4075-8278-BF10BDF3839D}"/>
    <cellStyle name="20 % - Accent3 3" xfId="559" xr:uid="{99F435FC-0F41-4D92-97E5-785C13A7738D}"/>
    <cellStyle name="20 % - Accent3 4" xfId="560" xr:uid="{94A0EB15-7458-406D-A44A-6E2EE76F2629}"/>
    <cellStyle name="20 % - Accent3 5" xfId="561" xr:uid="{7CB84F5B-E93A-40AB-9362-6F31FB8A3BAB}"/>
    <cellStyle name="20 % - Accent3 6" xfId="562" xr:uid="{D5995678-A4F3-425A-A6B8-EBED82B620CB}"/>
    <cellStyle name="20 % - Accent3 7" xfId="563" xr:uid="{E63C0D1A-7C45-417E-AC42-95F2D91FB96E}"/>
    <cellStyle name="20 % - Accent3 8" xfId="564" xr:uid="{FACBA2E6-DEA0-4C11-B381-A7393070837F}"/>
    <cellStyle name="20 % - Accent3 9" xfId="565" xr:uid="{E4029CB8-0F64-400C-8EF9-E934B7A20B7E}"/>
    <cellStyle name="20 % - Accent4 10" xfId="566" xr:uid="{DC095B4D-13A2-43B1-803D-A1A998573D04}"/>
    <cellStyle name="20 % - Accent4 11" xfId="567" xr:uid="{00CA29B7-B4DA-439A-84AD-0D2C5FE46CE9}"/>
    <cellStyle name="20 % - Accent4 12" xfId="568" xr:uid="{79B28D12-49D9-4A33-A366-E264A745A2A8}"/>
    <cellStyle name="20 % - Accent4 13" xfId="569" xr:uid="{A2721CB4-8E6B-4E29-87B4-91A59DE192CD}"/>
    <cellStyle name="20 % - Accent4 14" xfId="570" xr:uid="{1816DE97-B04C-48B5-AB64-A8F10B032938}"/>
    <cellStyle name="20 % - Accent4 15" xfId="571" xr:uid="{42DA9014-5437-4567-8205-490989BF9637}"/>
    <cellStyle name="20 % - Accent4 16" xfId="572" xr:uid="{1C88C2E7-A716-4A33-BEA1-6AED774AE799}"/>
    <cellStyle name="20 % - Accent4 17" xfId="573" xr:uid="{15038B86-9AAB-4C7C-BCFE-24DEFC05D014}"/>
    <cellStyle name="20 % - Accent4 18" xfId="574" xr:uid="{492BCBF2-AD75-4D2B-A602-1CA905142260}"/>
    <cellStyle name="20 % - Accent4 19" xfId="575" xr:uid="{11C8DA88-3A7B-484A-B16F-64FDB4DFC0C8}"/>
    <cellStyle name="20 % - Accent4 2" xfId="576" xr:uid="{7C5B2703-E204-49ED-9A26-07EBD4EE9581}"/>
    <cellStyle name="20 % - Accent4 20" xfId="577" xr:uid="{59E2EC40-DFE0-49E9-AA4A-5C59E71BBD1C}"/>
    <cellStyle name="20 % - Accent4 21" xfId="578" xr:uid="{693CCD2A-F236-49D6-97D0-DE358C82478F}"/>
    <cellStyle name="20 % - Accent4 22" xfId="579" xr:uid="{917D4E14-082F-4B43-8AB6-99CB1E5EFF21}"/>
    <cellStyle name="20 % - Accent4 23" xfId="580" xr:uid="{DA9332FF-D398-4579-BB4B-D692A26C9928}"/>
    <cellStyle name="20 % - Accent4 24" xfId="581" xr:uid="{3F7CC678-211C-4414-B1A2-C64C2FC94551}"/>
    <cellStyle name="20 % - Accent4 25" xfId="582" xr:uid="{B1C24D15-B0BE-4D72-B527-690653553872}"/>
    <cellStyle name="20 % - Accent4 26" xfId="583" xr:uid="{FC0C1581-AA60-43A7-89A4-2BEB4B44D744}"/>
    <cellStyle name="20 % - Accent4 3" xfId="584" xr:uid="{F86CC96C-1F83-427F-84FD-F49DEE78CEF5}"/>
    <cellStyle name="20 % - Accent4 4" xfId="585" xr:uid="{F9A7CEAB-47D9-40F1-9E73-65D686F7B37C}"/>
    <cellStyle name="20 % - Accent4 5" xfId="586" xr:uid="{A51501FE-E6A4-4DAB-B1F8-6BF16948DC05}"/>
    <cellStyle name="20 % - Accent4 6" xfId="587" xr:uid="{427066B3-B438-427A-9462-F167DFB186B0}"/>
    <cellStyle name="20 % - Accent4 7" xfId="588" xr:uid="{F9BB72F6-B8AC-457E-AEB0-98B888136438}"/>
    <cellStyle name="20 % - Accent4 8" xfId="589" xr:uid="{CC101C51-7D9C-4315-A4A8-4D3D166EC4B4}"/>
    <cellStyle name="20 % - Accent4 9" xfId="590" xr:uid="{BAFE1891-20B8-4C58-A7AA-EA9A40345B21}"/>
    <cellStyle name="20 % - Accent5 10" xfId="591" xr:uid="{C6A6C437-E573-4962-8151-80994CFD4279}"/>
    <cellStyle name="20 % - Accent5 11" xfId="592" xr:uid="{97859669-A690-4606-8A04-1D136C31AFD5}"/>
    <cellStyle name="20 % - Accent5 12" xfId="593" xr:uid="{ADD87164-E2DE-42D0-A882-E5041C6861A0}"/>
    <cellStyle name="20 % - Accent5 13" xfId="594" xr:uid="{2C5FE44C-B03B-47F7-BF73-F1ED482C56FB}"/>
    <cellStyle name="20 % - Accent5 14" xfId="595" xr:uid="{8825B3EB-3C66-4E62-B94D-6646D2682434}"/>
    <cellStyle name="20 % - Accent5 15" xfId="596" xr:uid="{01A075FC-880C-4B0B-9BD1-25BCCEA95B11}"/>
    <cellStyle name="20 % - Accent5 16" xfId="597" xr:uid="{F4667DDE-EB71-429E-B021-191748864E13}"/>
    <cellStyle name="20 % - Accent5 17" xfId="598" xr:uid="{0CB4C668-9CC0-4BF4-8825-40F5F4DC36ED}"/>
    <cellStyle name="20 % - Accent5 18" xfId="599" xr:uid="{4E822F36-A0E6-475D-93D8-A617D41487EC}"/>
    <cellStyle name="20 % - Accent5 19" xfId="600" xr:uid="{0E984873-F32D-43FF-84AD-96A31C7DD25F}"/>
    <cellStyle name="20 % - Accent5 2" xfId="601" xr:uid="{4955F8BB-F9BE-4C1E-8F64-5271BEA8CD50}"/>
    <cellStyle name="20 % - Accent5 20" xfId="602" xr:uid="{B17AFC6E-2407-4059-B7B3-EEE4AB58C6D7}"/>
    <cellStyle name="20 % - Accent5 21" xfId="603" xr:uid="{EBB53FB7-4799-4D8F-BD8D-466F8651E310}"/>
    <cellStyle name="20 % - Accent5 22" xfId="604" xr:uid="{49050D31-0C29-4599-AE37-184330F31CFB}"/>
    <cellStyle name="20 % - Accent5 23" xfId="605" xr:uid="{0F201A69-B15F-445E-AD70-70A55EA08123}"/>
    <cellStyle name="20 % - Accent5 24" xfId="606" xr:uid="{D4A817AD-E686-4D4A-9FE2-5FAFB3D722A5}"/>
    <cellStyle name="20 % - Accent5 25" xfId="607" xr:uid="{D84011CB-D5BE-4093-8754-5D4DDDA7BE9F}"/>
    <cellStyle name="20 % - Accent5 26" xfId="608" xr:uid="{B4671B90-5E62-4E03-8EA2-C0341D4FA691}"/>
    <cellStyle name="20 % - Accent5 3" xfId="609" xr:uid="{3C758D1D-F6C5-47C0-BF86-3D201D442B0C}"/>
    <cellStyle name="20 % - Accent5 4" xfId="610" xr:uid="{2823CB67-88B3-46F9-967A-6E9C62C304B8}"/>
    <cellStyle name="20 % - Accent5 5" xfId="611" xr:uid="{1833BAE9-29D5-4346-A9C8-40D8AB59BF0F}"/>
    <cellStyle name="20 % - Accent5 6" xfId="612" xr:uid="{A3031676-23F9-4831-B5A4-4583BA5C550F}"/>
    <cellStyle name="20 % - Accent5 7" xfId="613" xr:uid="{3CD22EED-C24A-48E3-9B60-4D20B4321C8C}"/>
    <cellStyle name="20 % - Accent5 8" xfId="614" xr:uid="{8FCBE500-F580-41FB-8D6A-ACC4B2037ABB}"/>
    <cellStyle name="20 % - Accent5 9" xfId="615" xr:uid="{20BCD672-57D1-4C6C-98F3-5A7632DBE32B}"/>
    <cellStyle name="20 % - Accent6 10" xfId="616" xr:uid="{9FAAFB95-B1D9-40C0-A311-1A73D258AA71}"/>
    <cellStyle name="20 % - Accent6 11" xfId="617" xr:uid="{A95C8D77-B5A4-4EC4-BF9D-78BD1FD3CC05}"/>
    <cellStyle name="20 % - Accent6 12" xfId="618" xr:uid="{84E55A74-AF83-408D-BB0D-E0E5A146F1D6}"/>
    <cellStyle name="20 % - Accent6 13" xfId="619" xr:uid="{32E427F8-8D89-4CEB-87DE-764F8D59DC20}"/>
    <cellStyle name="20 % - Accent6 14" xfId="620" xr:uid="{AA43C5F2-AC6F-4844-8BAD-95E259377192}"/>
    <cellStyle name="20 % - Accent6 15" xfId="621" xr:uid="{07F277CA-2D67-410B-8ADA-29611263C91A}"/>
    <cellStyle name="20 % - Accent6 16" xfId="622" xr:uid="{8E7F33EB-9DA1-45E0-A592-451D8DA9ADE0}"/>
    <cellStyle name="20 % - Accent6 17" xfId="623" xr:uid="{776EA284-6BC2-453A-AB78-DEB0495B89C4}"/>
    <cellStyle name="20 % - Accent6 18" xfId="624" xr:uid="{A103DD8D-9464-45BC-B667-68BE777F1B1E}"/>
    <cellStyle name="20 % - Accent6 19" xfId="625" xr:uid="{ABBD56A4-2526-4A32-B9E2-15768ADD0CD6}"/>
    <cellStyle name="20 % - Accent6 2" xfId="626" xr:uid="{5488010F-9D81-4E22-9508-BDECD38AF4C0}"/>
    <cellStyle name="20 % - Accent6 20" xfId="627" xr:uid="{C1D709A7-8601-4680-85E8-F6E0D730195D}"/>
    <cellStyle name="20 % - Accent6 21" xfId="628" xr:uid="{E9BE4A45-AF7D-4173-8AF6-2C19C091FF9B}"/>
    <cellStyle name="20 % - Accent6 22" xfId="629" xr:uid="{1740FA3F-C6F4-44D6-B78D-53F760AE1470}"/>
    <cellStyle name="20 % - Accent6 23" xfId="630" xr:uid="{5F5215ED-2566-43F1-A2D7-4B5838888BE9}"/>
    <cellStyle name="20 % - Accent6 24" xfId="631" xr:uid="{BF2D2ABF-B66D-4BC6-9607-CFCF2823C187}"/>
    <cellStyle name="20 % - Accent6 25" xfId="632" xr:uid="{FF7924DA-EA4A-4E05-9597-7C8D4419584B}"/>
    <cellStyle name="20 % - Accent6 26" xfId="633" xr:uid="{731FDA03-5D6D-4BA8-800E-24F349890536}"/>
    <cellStyle name="20 % - Accent6 3" xfId="634" xr:uid="{0CAB4118-AA80-49A3-B3EE-C57E4A4AD8A5}"/>
    <cellStyle name="20 % - Accent6 4" xfId="635" xr:uid="{0EA16187-AB15-4AA9-8E9A-72BC0D7C42DF}"/>
    <cellStyle name="20 % - Accent6 5" xfId="636" xr:uid="{8FE46770-8043-4369-A434-A549843BD518}"/>
    <cellStyle name="20 % - Accent6 6" xfId="637" xr:uid="{2FD40A4E-D328-4473-8AD1-0710859E1681}"/>
    <cellStyle name="20 % - Accent6 7" xfId="638" xr:uid="{EFA9E67B-8370-4026-888A-4088DB5C804C}"/>
    <cellStyle name="20 % - Accent6 8" xfId="639" xr:uid="{CF906780-CA57-430F-BAC0-ED0EB7B983FB}"/>
    <cellStyle name="20 % - Accent6 9" xfId="640" xr:uid="{AEB15BA1-8FA1-4670-9DE2-3ADD26D55C03}"/>
    <cellStyle name="20% - Accent1" xfId="21" builtinId="30" customBuiltin="1"/>
    <cellStyle name="20% - Accent1 10" xfId="641" xr:uid="{1BBB4BE5-86ED-45F6-91E4-C6921ACBAFE1}"/>
    <cellStyle name="20% - Accent1 11" xfId="642" xr:uid="{A6B39DCE-91E5-4D48-89F8-0E0B9CE73845}"/>
    <cellStyle name="20% - Accent1 12" xfId="643" xr:uid="{735889B7-4E41-4CCB-B6EB-448E9C06A933}"/>
    <cellStyle name="20% - Accent1 13" xfId="644" xr:uid="{FD7E9A0E-D074-4CE7-85D1-D65652BDCB52}"/>
    <cellStyle name="20% - Accent1 14" xfId="645" xr:uid="{C05FC8F1-4B7D-4738-9109-8AC9E5AD46E4}"/>
    <cellStyle name="20% - Accent1 15" xfId="646" xr:uid="{D3C6771E-4DB0-4B65-BEED-D0B921B457E6}"/>
    <cellStyle name="20% - Accent1 16" xfId="647" xr:uid="{AC728ABC-0DE6-4B24-A340-728FD888C52E}"/>
    <cellStyle name="20% - Accent1 17" xfId="648" xr:uid="{A24094B0-BDE8-4C9F-B3BA-036192C7BD40}"/>
    <cellStyle name="20% - Accent1 18" xfId="649" xr:uid="{15ECDB3A-BF96-4ED1-926D-23593180E9C3}"/>
    <cellStyle name="20% - Accent1 19" xfId="650" xr:uid="{2D9A058B-4CDC-41C1-AACD-8F13A8D32E33}"/>
    <cellStyle name="20% - Accent1 2" xfId="375" xr:uid="{CB0FEE82-521A-45AB-9D07-6972A340770E}"/>
    <cellStyle name="20% - Accent1 2 2" xfId="651" xr:uid="{2A9B7A53-A175-478E-BDF7-0A800858C2BD}"/>
    <cellStyle name="20% - Accent1 2 3" xfId="652" xr:uid="{1BBDC5AF-730A-4C28-A0C4-1DA7DBFD0D80}"/>
    <cellStyle name="20% - Accent1 20" xfId="653" xr:uid="{B41AC488-7ED0-4ADB-AEBC-D6B59DB513A8}"/>
    <cellStyle name="20% - Accent1 21" xfId="654" xr:uid="{CE7835FB-1822-44A5-B32D-21DBFD439B5B}"/>
    <cellStyle name="20% - Accent1 22" xfId="655" xr:uid="{E2BC96C5-A5EC-4A48-8F1C-4DD026A69D75}"/>
    <cellStyle name="20% - Accent1 23" xfId="656" xr:uid="{A2DE68C1-0C88-4EDA-B7C7-79BE22423592}"/>
    <cellStyle name="20% - Accent1 3" xfId="657" xr:uid="{629625AB-3BAC-4B39-8008-189EB108F874}"/>
    <cellStyle name="20% - Accent1 4" xfId="658" xr:uid="{66F37C2E-F9D6-4E76-A439-D5861AA0C963}"/>
    <cellStyle name="20% - Accent1 5" xfId="659" xr:uid="{05C74294-3AF7-4DF9-AADA-22D7CBC08077}"/>
    <cellStyle name="20% - Accent1 6" xfId="660" xr:uid="{8BB453A0-7D38-48AD-87A4-D31A21660011}"/>
    <cellStyle name="20% - Accent1 7" xfId="661" xr:uid="{600A648D-BAF5-482A-9A4D-2DE3B9F5F7B9}"/>
    <cellStyle name="20% - Accent1 8" xfId="662" xr:uid="{72ED63AC-69AA-4631-A1AE-E97A9AB9D87A}"/>
    <cellStyle name="20% - Accent1 9" xfId="663" xr:uid="{90C9D736-3A89-407C-86B2-E162CABC7D3C}"/>
    <cellStyle name="20% - Accent2" xfId="24" builtinId="34" customBuiltin="1"/>
    <cellStyle name="20% - Accent2 10" xfId="664" xr:uid="{2322C072-888D-4FF8-96E6-D23D4DB8F833}"/>
    <cellStyle name="20% - Accent2 11" xfId="665" xr:uid="{003E344C-EB3E-4AA1-950A-AF5D19F84E87}"/>
    <cellStyle name="20% - Accent2 12" xfId="666" xr:uid="{C6C69D19-09B3-4A47-8ADE-3D756A1D4B2F}"/>
    <cellStyle name="20% - Accent2 13" xfId="667" xr:uid="{79C5B778-70BD-45FF-BD4A-6D5416BA6192}"/>
    <cellStyle name="20% - Accent2 14" xfId="668" xr:uid="{C4D56D9E-E728-4AED-8AA6-7CA24A2ABBC1}"/>
    <cellStyle name="20% - Accent2 15" xfId="669" xr:uid="{86913B63-43DB-4B65-91C0-B8DA4F807A79}"/>
    <cellStyle name="20% - Accent2 16" xfId="670" xr:uid="{DC61D481-E8D1-4F3B-AE9D-E5B6F0B70887}"/>
    <cellStyle name="20% - Accent2 17" xfId="671" xr:uid="{C28D25AD-C21E-4D22-BF53-1059706839C8}"/>
    <cellStyle name="20% - Accent2 18" xfId="672" xr:uid="{B06872F6-827C-4933-8AD7-17A9A64278ED}"/>
    <cellStyle name="20% - Accent2 19" xfId="673" xr:uid="{8619B020-A2C8-495E-8F3B-B167E97BA1F8}"/>
    <cellStyle name="20% - Accent2 2" xfId="376" xr:uid="{333BDFAB-6F87-4C9C-87A3-C4ACB62DF1AD}"/>
    <cellStyle name="20% - Accent2 2 2" xfId="674" xr:uid="{38F824CE-05AC-40E6-AC11-8D4AEE661978}"/>
    <cellStyle name="20% - Accent2 2 3" xfId="675" xr:uid="{4544393C-9725-49B5-9788-2742F5ADAF91}"/>
    <cellStyle name="20% - Accent2 20" xfId="676" xr:uid="{263CB6B8-C0E5-4CDD-9822-568A502F832B}"/>
    <cellStyle name="20% - Accent2 21" xfId="677" xr:uid="{0C55375B-2D48-4821-8A1C-94C29E731E24}"/>
    <cellStyle name="20% - Accent2 22" xfId="678" xr:uid="{D866A1CF-A044-47C9-8F97-AF9C63102C61}"/>
    <cellStyle name="20% - Accent2 23" xfId="679" xr:uid="{771EDDF1-266F-4BBF-BB29-9F32C5AF7A59}"/>
    <cellStyle name="20% - Accent2 3" xfId="680" xr:uid="{72D6A4D7-1BBD-4B5C-8001-FB40917DC631}"/>
    <cellStyle name="20% - Accent2 4" xfId="681" xr:uid="{88DFB0A1-11D6-4A3E-A7C4-35A73C885979}"/>
    <cellStyle name="20% - Accent2 5" xfId="682" xr:uid="{D6279126-6848-47E4-9D85-9D11095F1009}"/>
    <cellStyle name="20% - Accent2 6" xfId="683" xr:uid="{0F899A50-44DF-4012-B526-CD6C99AF4AD7}"/>
    <cellStyle name="20% - Accent2 7" xfId="684" xr:uid="{80E12259-C7EA-452B-8CCA-D4D4346218D4}"/>
    <cellStyle name="20% - Accent2 8" xfId="685" xr:uid="{5E8791D7-EA69-4036-83E2-496C2A5A9965}"/>
    <cellStyle name="20% - Accent2 9" xfId="686" xr:uid="{06272824-A0AB-4232-80A5-08B7D1F36990}"/>
    <cellStyle name="20% - Accent3" xfId="27" builtinId="38" customBuiltin="1"/>
    <cellStyle name="20% - Accent3 10" xfId="687" xr:uid="{0448B203-8667-45BF-BE1E-CFA78A1E3AC8}"/>
    <cellStyle name="20% - Accent3 11" xfId="688" xr:uid="{8F1E5439-951B-42DE-A284-2D6A69248490}"/>
    <cellStyle name="20% - Accent3 12" xfId="689" xr:uid="{CCA2A83A-3CE8-4374-8413-6CECFE47DF0D}"/>
    <cellStyle name="20% - Accent3 13" xfId="690" xr:uid="{942D5F60-BE87-458E-8850-3F3AD21402C5}"/>
    <cellStyle name="20% - Accent3 14" xfId="691" xr:uid="{7C53FBCA-A201-482B-A726-967AF412BE78}"/>
    <cellStyle name="20% - Accent3 15" xfId="692" xr:uid="{E9E83628-A171-4396-9FBC-636C0BD4F667}"/>
    <cellStyle name="20% - Accent3 16" xfId="693" xr:uid="{BE2EA2BD-25AF-40D8-88A2-3D44E1279B2E}"/>
    <cellStyle name="20% - Accent3 17" xfId="694" xr:uid="{13CC6143-5EAF-447F-B79F-CA09364C332B}"/>
    <cellStyle name="20% - Accent3 18" xfId="695" xr:uid="{EA8A56C9-3B69-4DDF-B5D0-6BC212B1DDB7}"/>
    <cellStyle name="20% - Accent3 19" xfId="696" xr:uid="{DB64A176-7E8C-49EC-AAAB-BB5372DE8565}"/>
    <cellStyle name="20% - Accent3 2" xfId="377" xr:uid="{323B0001-0B10-43C6-A5E9-1684DECEC852}"/>
    <cellStyle name="20% - Accent3 2 2" xfId="697" xr:uid="{5969935A-C869-490F-9464-1A01E19EEB03}"/>
    <cellStyle name="20% - Accent3 2 3" xfId="698" xr:uid="{DF5775B5-A396-4186-821D-71550480F86F}"/>
    <cellStyle name="20% - Accent3 20" xfId="699" xr:uid="{40949A1C-E297-4B7F-ACB3-78EDF34D5B47}"/>
    <cellStyle name="20% - Accent3 21" xfId="700" xr:uid="{8EE433E0-D033-4E4D-9A21-AA53E510784B}"/>
    <cellStyle name="20% - Accent3 22" xfId="701" xr:uid="{4D0EADF4-A0AC-45C5-AEC4-7804B8F8AD9A}"/>
    <cellStyle name="20% - Accent3 23" xfId="702" xr:uid="{B6515063-90C8-4BA3-AFD6-D82A9624F71D}"/>
    <cellStyle name="20% - Accent3 3" xfId="703" xr:uid="{03CB7B69-3D70-4347-956F-3A8F0882EB88}"/>
    <cellStyle name="20% - Accent3 4" xfId="704" xr:uid="{AA606726-D86E-4586-B14F-B202F131C159}"/>
    <cellStyle name="20% - Accent3 5" xfId="705" xr:uid="{9F4A6E08-2692-45FA-90FF-422C81DA832E}"/>
    <cellStyle name="20% - Accent3 6" xfId="706" xr:uid="{A12C731E-54C6-4975-9201-E49A16D5F585}"/>
    <cellStyle name="20% - Accent3 7" xfId="707" xr:uid="{70E7B9B1-3AE2-4C49-BF90-7F74B651DF16}"/>
    <cellStyle name="20% - Accent3 8" xfId="708" xr:uid="{61E57639-C1A3-48CF-90C7-54428A0FACE0}"/>
    <cellStyle name="20% - Accent3 9" xfId="709" xr:uid="{C3F1AC69-3AC4-44CF-866C-5B3A17B15553}"/>
    <cellStyle name="20% - Accent4" xfId="30" builtinId="42" customBuiltin="1"/>
    <cellStyle name="20% - Accent4 10" xfId="710" xr:uid="{0C7527EE-346B-4BB8-9D93-C78862765EAB}"/>
    <cellStyle name="20% - Accent4 11" xfId="711" xr:uid="{9C8E9A64-A8A4-4F22-B1F9-1AA127A12DC5}"/>
    <cellStyle name="20% - Accent4 12" xfId="712" xr:uid="{42A1AC37-9479-4B74-BC95-C8D823E132DB}"/>
    <cellStyle name="20% - Accent4 13" xfId="713" xr:uid="{C0EEF1D9-8B6D-4730-A66B-FEDB01694BC0}"/>
    <cellStyle name="20% - Accent4 14" xfId="714" xr:uid="{857908AA-48A4-40B5-B596-65A5BFD8CE40}"/>
    <cellStyle name="20% - Accent4 15" xfId="715" xr:uid="{217E847B-B334-4853-83F8-7356DDEE8055}"/>
    <cellStyle name="20% - Accent4 16" xfId="716" xr:uid="{FA8E4534-D855-4BD7-81E7-1B73EF8CABA6}"/>
    <cellStyle name="20% - Accent4 17" xfId="717" xr:uid="{A162E5B3-DA07-4DFA-9204-03741A7AA91C}"/>
    <cellStyle name="20% - Accent4 18" xfId="718" xr:uid="{58F1F451-ADD3-4C26-96BE-567A67EC65A4}"/>
    <cellStyle name="20% - Accent4 19" xfId="719" xr:uid="{63697F64-9103-4899-B7A4-8AA38EB1BB34}"/>
    <cellStyle name="20% - Accent4 2" xfId="378" xr:uid="{239D415E-9956-4FE1-A885-1C2726981CEB}"/>
    <cellStyle name="20% - Accent4 2 2" xfId="720" xr:uid="{093204DC-4E16-4641-8DB4-307577803B24}"/>
    <cellStyle name="20% - Accent4 2 3" xfId="721" xr:uid="{D67AD909-B60D-4115-90AC-833ED4D0A6A7}"/>
    <cellStyle name="20% - Accent4 20" xfId="722" xr:uid="{BE0E72CB-EB08-4537-AC1A-3A0DBD10B94B}"/>
    <cellStyle name="20% - Accent4 21" xfId="723" xr:uid="{A2CB844D-6725-40FB-86D7-4DEF9474C7E0}"/>
    <cellStyle name="20% - Accent4 22" xfId="724" xr:uid="{13C0B61A-46B0-4894-B636-271A4C277B9C}"/>
    <cellStyle name="20% - Accent4 23" xfId="725" xr:uid="{A5958E72-12F0-4960-933E-CF70886B64AE}"/>
    <cellStyle name="20% - Accent4 3" xfId="726" xr:uid="{91E4702B-6CCC-49F1-A445-208F766D8585}"/>
    <cellStyle name="20% - Accent4 4" xfId="727" xr:uid="{91950A81-B708-4492-8272-C03AB193C8B5}"/>
    <cellStyle name="20% - Accent4 5" xfId="728" xr:uid="{173E858E-566B-4431-8A88-0129769A7A6B}"/>
    <cellStyle name="20% - Accent4 6" xfId="729" xr:uid="{E51A02EB-4D78-48CC-A16D-B54B42CEA15A}"/>
    <cellStyle name="20% - Accent4 7" xfId="730" xr:uid="{B2AE6558-5DE4-4496-9AC8-16F4CE6DDF7A}"/>
    <cellStyle name="20% - Accent4 8" xfId="731" xr:uid="{F7E71158-FEFF-43BC-A387-BB8563FA40AC}"/>
    <cellStyle name="20% - Accent4 9" xfId="732" xr:uid="{825FC53F-A52E-40F8-A7F9-8A5DAACCB5B2}"/>
    <cellStyle name="20% - Accent5" xfId="33" builtinId="46" customBuiltin="1"/>
    <cellStyle name="20% - Accent5 10" xfId="733" xr:uid="{B6B51BE7-C14A-4674-8500-0C03B5E4DC8E}"/>
    <cellStyle name="20% - Accent5 11" xfId="734" xr:uid="{8E4DD6A6-0BB7-4237-885F-5A6B3EB1CCA8}"/>
    <cellStyle name="20% - Accent5 12" xfId="735" xr:uid="{13C4B544-0536-4F33-9045-0EC6093A5297}"/>
    <cellStyle name="20% - Accent5 13" xfId="736" xr:uid="{C99A0C9C-7114-40F1-85EE-2A039D939D9E}"/>
    <cellStyle name="20% - Accent5 14" xfId="737" xr:uid="{F4906E50-11DE-4395-ABE6-9A22586C9CFA}"/>
    <cellStyle name="20% - Accent5 15" xfId="738" xr:uid="{CD285767-51CE-4B25-A4C0-756CC485C9C5}"/>
    <cellStyle name="20% - Accent5 16" xfId="739" xr:uid="{A29715F7-EF26-4D4F-AA1C-73E3834E76AB}"/>
    <cellStyle name="20% - Accent5 17" xfId="740" xr:uid="{15AF2DA7-ACF3-4A00-8A15-4E1DBDFF0ABD}"/>
    <cellStyle name="20% - Accent5 18" xfId="741" xr:uid="{5459861A-20D4-495A-A724-5CEE68246F1E}"/>
    <cellStyle name="20% - Accent5 19" xfId="742" xr:uid="{B3BD8E23-9570-4C25-ABDB-F4086FC6294B}"/>
    <cellStyle name="20% - Accent5 2" xfId="379" xr:uid="{C4709F23-B8D5-461B-BFC5-66741BD0E3A8}"/>
    <cellStyle name="20% - Accent5 2 2" xfId="743" xr:uid="{596B4FCA-47B8-4BC5-8635-5C8C12A983C0}"/>
    <cellStyle name="20% - Accent5 2 3" xfId="744" xr:uid="{8ECA73B0-01B1-4C74-B9F1-942F65898A0B}"/>
    <cellStyle name="20% - Accent5 20" xfId="745" xr:uid="{0DC2601A-ECC4-4291-A4B0-0EF73C794A76}"/>
    <cellStyle name="20% - Accent5 21" xfId="746" xr:uid="{AB6898FA-F266-41DC-86A8-9FEEA60228F2}"/>
    <cellStyle name="20% - Accent5 22" xfId="747" xr:uid="{A35E72C5-8051-405D-B9BD-4057118F2957}"/>
    <cellStyle name="20% - Accent5 23" xfId="748" xr:uid="{7DC425B9-50A9-4792-859B-FBF60C74EE47}"/>
    <cellStyle name="20% - Accent5 3" xfId="749" xr:uid="{B3A21469-A7DA-4CE7-A096-CC8B95489A66}"/>
    <cellStyle name="20% - Accent5 4" xfId="750" xr:uid="{A19FF3A9-205F-492C-AF2D-0242C8C6AC5D}"/>
    <cellStyle name="20% - Accent5 5" xfId="751" xr:uid="{C6879C03-E641-4D53-BE5F-A9AE5ABDE867}"/>
    <cellStyle name="20% - Accent5 6" xfId="752" xr:uid="{C04E5802-C889-412D-BFBC-A344A5B809EC}"/>
    <cellStyle name="20% - Accent5 7" xfId="753" xr:uid="{7D2B0E67-FE3D-4D4F-B432-B6D6638956BC}"/>
    <cellStyle name="20% - Accent5 8" xfId="754" xr:uid="{E5024E11-3D1B-4ED9-AC59-B9853879EEB2}"/>
    <cellStyle name="20% - Accent5 9" xfId="755" xr:uid="{E51574F9-E571-438C-A64B-ADBBE5460C7A}"/>
    <cellStyle name="20% - Accent6" xfId="36" builtinId="50" customBuiltin="1"/>
    <cellStyle name="20% - Accent6 10" xfId="756" xr:uid="{AAC2862E-DB50-4166-9896-28FA5FACE9F8}"/>
    <cellStyle name="20% - Accent6 11" xfId="757" xr:uid="{945C3F85-D4DD-4B92-B986-9A7DB2F15B8B}"/>
    <cellStyle name="20% - Accent6 12" xfId="758" xr:uid="{E7CE380F-2232-4F58-B1B6-FBCA88CFC264}"/>
    <cellStyle name="20% - Accent6 13" xfId="759" xr:uid="{FE147ED3-43CE-4BC4-A5F8-4A91E4D50EA0}"/>
    <cellStyle name="20% - Accent6 14" xfId="760" xr:uid="{23DC9E81-9A2B-4A1D-8F3F-AFF835BD25BA}"/>
    <cellStyle name="20% - Accent6 15" xfId="761" xr:uid="{5A033579-2709-4BF9-B67A-D0F6A0ED8AB9}"/>
    <cellStyle name="20% - Accent6 16" xfId="762" xr:uid="{590C2653-E0B9-46F0-A373-FDD7BED1F371}"/>
    <cellStyle name="20% - Accent6 17" xfId="763" xr:uid="{92984F1C-87D4-4DA2-8194-0483AB973D42}"/>
    <cellStyle name="20% - Accent6 18" xfId="764" xr:uid="{C8DE03AD-9D5C-4018-BFBF-F708D5265375}"/>
    <cellStyle name="20% - Accent6 19" xfId="765" xr:uid="{C3F1597C-E767-4B0A-8357-F8057460F16E}"/>
    <cellStyle name="20% - Accent6 2" xfId="380" xr:uid="{0ED0CD34-A4DB-48A7-B9D0-3CF5135DCBB0}"/>
    <cellStyle name="20% - Accent6 2 2" xfId="766" xr:uid="{DDCED454-82B5-4C74-A872-B3A23A2FA45E}"/>
    <cellStyle name="20% - Accent6 2 3" xfId="767" xr:uid="{7C6407DC-A596-4146-8A0A-2BB08FC7B611}"/>
    <cellStyle name="20% - Accent6 20" xfId="768" xr:uid="{FC0C4945-3575-48D0-9173-F04DB7C2EC72}"/>
    <cellStyle name="20% - Accent6 21" xfId="769" xr:uid="{DA3D3A78-EFF2-428B-A8C6-666CB8AF9AFC}"/>
    <cellStyle name="20% - Accent6 22" xfId="770" xr:uid="{EA6EF46E-8342-4A7D-B3BC-6E6FA7CAB384}"/>
    <cellStyle name="20% - Accent6 23" xfId="771" xr:uid="{FA1A5077-A2E7-4DA0-ADC8-99F20D8FFDC1}"/>
    <cellStyle name="20% - Accent6 3" xfId="772" xr:uid="{808CED60-388F-4320-9C9C-29D23C8F141F}"/>
    <cellStyle name="20% - Accent6 4" xfId="773" xr:uid="{0B76C85A-528C-4BEC-9A15-E5063AB7315D}"/>
    <cellStyle name="20% - Accent6 5" xfId="774" xr:uid="{84DEF09B-C4CB-4803-AD0B-85161DB059B5}"/>
    <cellStyle name="20% - Accent6 6" xfId="775" xr:uid="{74925CD1-B537-40D8-A2AD-B1E03495483D}"/>
    <cellStyle name="20% - Accent6 7" xfId="776" xr:uid="{920124B6-6C06-47DA-AE9E-DD2B511C3D20}"/>
    <cellStyle name="20% - Accent6 8" xfId="777" xr:uid="{2ECC1C6A-DA74-4D2B-8573-B307C7662C29}"/>
    <cellStyle name="20% - Accent6 9" xfId="778" xr:uid="{7A627F24-A81B-4332-B8FB-231AD69AF5D8}"/>
    <cellStyle name="20% - Akzent1" xfId="779" xr:uid="{5FA72669-2219-4E0B-8AEF-E12696CB31E0}"/>
    <cellStyle name="20% - Akzent2" xfId="780" xr:uid="{2DCC1359-69A4-4589-A592-3659AB1AF261}"/>
    <cellStyle name="20% - Akzent3" xfId="781" xr:uid="{920E6ECB-80A3-4953-BA79-18FB51F7B695}"/>
    <cellStyle name="20% - Akzent4" xfId="782" xr:uid="{A9D76514-7D6B-467D-9A30-5BE3287A4D2E}"/>
    <cellStyle name="20% - Akzent5" xfId="783" xr:uid="{4EC02F2B-61D5-4CDA-A4C9-DD7F84474FFD}"/>
    <cellStyle name="20% - Akzent6" xfId="784" xr:uid="{E521E53A-8201-4D4A-AEE3-E66E6964174C}"/>
    <cellStyle name="2x indented GHG Textfiels" xfId="785" xr:uid="{EED0EDD4-2449-497E-9235-C03CE09223A9}"/>
    <cellStyle name="2x indented GHG Textfiels 2" xfId="786" xr:uid="{E2DC3936-EB46-41C5-813A-DFC23938A9BD}"/>
    <cellStyle name="40 % - Accent1 10" xfId="787" xr:uid="{62B4A9FD-7F07-425C-B325-1DF7B4A3E92D}"/>
    <cellStyle name="40 % - Accent1 11" xfId="788" xr:uid="{39A0838F-4B5B-40A8-A1E4-E2AE9BABE1D2}"/>
    <cellStyle name="40 % - Accent1 12" xfId="789" xr:uid="{9A91EEE9-0A41-44B6-9459-4C8F0BF1A9EF}"/>
    <cellStyle name="40 % - Accent1 13" xfId="790" xr:uid="{CE53742F-207A-49FC-87D4-289001ACE522}"/>
    <cellStyle name="40 % - Accent1 14" xfId="791" xr:uid="{52ECED92-563F-4FCD-8DB6-2BE5D49B9D03}"/>
    <cellStyle name="40 % - Accent1 15" xfId="792" xr:uid="{252A4303-33AA-47E5-987E-A2BA50608854}"/>
    <cellStyle name="40 % - Accent1 16" xfId="793" xr:uid="{669994E5-B909-496F-B706-656EA6AC7D5E}"/>
    <cellStyle name="40 % - Accent1 17" xfId="794" xr:uid="{FFDC2270-FA96-4EAB-A51E-D8CAE0B2DF25}"/>
    <cellStyle name="40 % - Accent1 18" xfId="795" xr:uid="{7448DFB6-4815-4F70-8657-44ED57621BAF}"/>
    <cellStyle name="40 % - Accent1 19" xfId="796" xr:uid="{0DEC2D06-0E29-4404-84C5-03DD4FC066B3}"/>
    <cellStyle name="40 % - Accent1 2" xfId="797" xr:uid="{F78A16D8-DFA6-4A62-93EC-7C969EEA16EC}"/>
    <cellStyle name="40 % - Accent1 20" xfId="798" xr:uid="{1909253B-5913-45BC-A236-71E398414B41}"/>
    <cellStyle name="40 % - Accent1 21" xfId="799" xr:uid="{A8AA1B69-6D54-4E25-B081-5268A5C152C4}"/>
    <cellStyle name="40 % - Accent1 22" xfId="800" xr:uid="{25F30540-E44F-4655-9E69-17DE09F5F07F}"/>
    <cellStyle name="40 % - Accent1 23" xfId="801" xr:uid="{E0E0867E-EC43-4B16-85F1-6158C3FAE0FA}"/>
    <cellStyle name="40 % - Accent1 24" xfId="802" xr:uid="{61A35502-6BE2-4612-8345-2DFD4E491191}"/>
    <cellStyle name="40 % - Accent1 25" xfId="803" xr:uid="{D249041A-CD50-4BB7-8201-91F385CE05E8}"/>
    <cellStyle name="40 % - Accent1 26" xfId="804" xr:uid="{2257EF2F-F9EA-4254-BBE7-657B251AC64C}"/>
    <cellStyle name="40 % - Accent1 3" xfId="805" xr:uid="{66324096-E263-4093-B2AE-870072A6C652}"/>
    <cellStyle name="40 % - Accent1 4" xfId="806" xr:uid="{4AE2541C-C700-42EC-91AF-DC7B515AAA41}"/>
    <cellStyle name="40 % - Accent1 5" xfId="807" xr:uid="{7BB2D66E-6C20-4DC0-AFE8-FABA2CE62570}"/>
    <cellStyle name="40 % - Accent1 6" xfId="808" xr:uid="{DEB64955-28F8-4002-863D-C84BD3BE86C0}"/>
    <cellStyle name="40 % - Accent1 7" xfId="809" xr:uid="{B8FFB952-CAA6-4C5A-8666-ABBC1C4685F6}"/>
    <cellStyle name="40 % - Accent1 8" xfId="810" xr:uid="{459E472F-1D86-4451-ABC5-978859493A93}"/>
    <cellStyle name="40 % - Accent1 9" xfId="811" xr:uid="{510CD507-81E6-48A5-B681-E003589040FA}"/>
    <cellStyle name="40 % - Accent2 10" xfId="812" xr:uid="{41E3F946-FB27-43B7-B788-EC71C6755E05}"/>
    <cellStyle name="40 % - Accent2 11" xfId="813" xr:uid="{74E08CB4-F673-4B64-B4A4-4BE9EC480EFF}"/>
    <cellStyle name="40 % - Accent2 12" xfId="814" xr:uid="{6D7BDDB3-3D39-4D09-B08D-A1028C3E413F}"/>
    <cellStyle name="40 % - Accent2 13" xfId="815" xr:uid="{547B4683-1D74-4875-81C6-D98E2508F3F4}"/>
    <cellStyle name="40 % - Accent2 14" xfId="816" xr:uid="{482690E2-7B6E-4D35-A26F-B5369E073652}"/>
    <cellStyle name="40 % - Accent2 15" xfId="817" xr:uid="{628FA34E-5723-4F9C-BF86-D687BCD262A6}"/>
    <cellStyle name="40 % - Accent2 16" xfId="818" xr:uid="{72D99FBD-A876-4ADC-AC98-AD2C08B91B1A}"/>
    <cellStyle name="40 % - Accent2 17" xfId="819" xr:uid="{3D010F28-D681-4987-B183-2E142AC6B9C9}"/>
    <cellStyle name="40 % - Accent2 18" xfId="820" xr:uid="{BB76D08A-FE32-4DE0-8405-1EC73B7B864E}"/>
    <cellStyle name="40 % - Accent2 19" xfId="821" xr:uid="{9D2C6204-6FDC-4D4A-9D8B-4219A8E0D2BF}"/>
    <cellStyle name="40 % - Accent2 2" xfId="822" xr:uid="{72E6D5C4-67ED-4837-93E9-CF9C49D0EE55}"/>
    <cellStyle name="40 % - Accent2 20" xfId="823" xr:uid="{DE390A53-4DE1-4E88-B611-5EDF07148CFD}"/>
    <cellStyle name="40 % - Accent2 21" xfId="824" xr:uid="{93404003-3C59-49B2-925C-86C531852478}"/>
    <cellStyle name="40 % - Accent2 22" xfId="825" xr:uid="{7B566986-6D57-4447-B25A-3F80A76C73BF}"/>
    <cellStyle name="40 % - Accent2 23" xfId="826" xr:uid="{FEB8E6A6-0DBC-44E6-AEF8-3CACA3EFCBF5}"/>
    <cellStyle name="40 % - Accent2 24" xfId="827" xr:uid="{EEA25941-1854-4BB2-BD60-C17C82710CB6}"/>
    <cellStyle name="40 % - Accent2 25" xfId="828" xr:uid="{B6E74E23-62DE-43D5-9074-E1030DD9613F}"/>
    <cellStyle name="40 % - Accent2 26" xfId="829" xr:uid="{EADE2E54-E5F4-4585-B30C-A22135B3B8AB}"/>
    <cellStyle name="40 % - Accent2 3" xfId="830" xr:uid="{6AD044CC-EB1F-4FAF-81EA-2D211BB71626}"/>
    <cellStyle name="40 % - Accent2 4" xfId="831" xr:uid="{12569C9D-352D-44AB-9210-C13C24B411CA}"/>
    <cellStyle name="40 % - Accent2 5" xfId="832" xr:uid="{A10473CF-2CA2-4796-9F60-E656BC66AC44}"/>
    <cellStyle name="40 % - Accent2 6" xfId="833" xr:uid="{96EFBF9F-A73B-4300-9480-995216912EE4}"/>
    <cellStyle name="40 % - Accent2 7" xfId="834" xr:uid="{3715001C-C474-421A-BEEB-C30F0CA23773}"/>
    <cellStyle name="40 % - Accent2 8" xfId="835" xr:uid="{2944DD36-0F7E-487A-80E3-BE8C14991199}"/>
    <cellStyle name="40 % - Accent2 9" xfId="836" xr:uid="{FCE561B6-7F94-49DE-BA6E-3E3CDB410836}"/>
    <cellStyle name="40 % - Accent3 10" xfId="837" xr:uid="{EA5BCA61-1004-4A48-B382-BBCCFA486E0F}"/>
    <cellStyle name="40 % - Accent3 11" xfId="838" xr:uid="{8EC17256-75A1-4CCD-8486-338B44D7B2E5}"/>
    <cellStyle name="40 % - Accent3 12" xfId="839" xr:uid="{ACCAF3DB-2448-4B85-B859-682E569E480A}"/>
    <cellStyle name="40 % - Accent3 13" xfId="840" xr:uid="{944DFFC9-F4EB-4E70-B59F-6DF553F69FD2}"/>
    <cellStyle name="40 % - Accent3 14" xfId="841" xr:uid="{045EA611-580D-4133-9C09-3952420760F5}"/>
    <cellStyle name="40 % - Accent3 15" xfId="842" xr:uid="{363761C0-139C-42C1-8D62-E84994EAC757}"/>
    <cellStyle name="40 % - Accent3 16" xfId="843" xr:uid="{83D6D0FF-D266-41EE-B776-6DF4D97EF0C6}"/>
    <cellStyle name="40 % - Accent3 17" xfId="844" xr:uid="{1FF8ED3D-7699-4ACD-B0ED-A2D09BACC04F}"/>
    <cellStyle name="40 % - Accent3 18" xfId="845" xr:uid="{B2F6E4B7-D20D-40C8-B62D-32327ECC6FA3}"/>
    <cellStyle name="40 % - Accent3 19" xfId="846" xr:uid="{7F2D9AAE-44FC-4060-B57B-ACA4A821EDE1}"/>
    <cellStyle name="40 % - Accent3 2" xfId="847" xr:uid="{9D599F0F-F20C-4387-8ED5-50ABD1EAA337}"/>
    <cellStyle name="40 % - Accent3 20" xfId="848" xr:uid="{741C0831-FB72-4EB3-B8B3-744B4DCC70CB}"/>
    <cellStyle name="40 % - Accent3 21" xfId="849" xr:uid="{67C28988-B6BB-4F5C-AC17-3C60436170FE}"/>
    <cellStyle name="40 % - Accent3 22" xfId="850" xr:uid="{DA685632-3BFA-48EB-8EBE-67C2AA26E928}"/>
    <cellStyle name="40 % - Accent3 23" xfId="851" xr:uid="{E2396B16-B8A2-46AE-BDC4-9CDE6FC9AAAB}"/>
    <cellStyle name="40 % - Accent3 24" xfId="852" xr:uid="{3E027782-DCED-4F65-8303-2581DD20EFA5}"/>
    <cellStyle name="40 % - Accent3 25" xfId="853" xr:uid="{29DA68E7-D897-4E30-958C-E54A3981F2D6}"/>
    <cellStyle name="40 % - Accent3 26" xfId="854" xr:uid="{B16D7BC7-3568-49F5-B450-61D9D28FF31C}"/>
    <cellStyle name="40 % - Accent3 3" xfId="855" xr:uid="{70B98928-A3E8-4219-A3A0-C52F86ACF8AB}"/>
    <cellStyle name="40 % - Accent3 4" xfId="856" xr:uid="{21B3C4C9-1234-4F1F-9800-8DC540EC0C25}"/>
    <cellStyle name="40 % - Accent3 5" xfId="857" xr:uid="{06E6DB85-2660-42E1-B5CA-9CF2F706E9D4}"/>
    <cellStyle name="40 % - Accent3 6" xfId="858" xr:uid="{76AF2F77-DD4A-4D06-891E-C331594747E5}"/>
    <cellStyle name="40 % - Accent3 7" xfId="859" xr:uid="{7ED7CCA5-1A25-4B72-9525-BA87D517EFEF}"/>
    <cellStyle name="40 % - Accent3 8" xfId="860" xr:uid="{348AE6E4-536D-44EE-B89F-F94E119AEAFF}"/>
    <cellStyle name="40 % - Accent3 9" xfId="861" xr:uid="{03B78B80-06D4-46FB-A0D3-E185E51EBBBA}"/>
    <cellStyle name="40 % - Accent4 10" xfId="862" xr:uid="{9CCCC918-BCA0-4AF5-B654-06E28CB9218B}"/>
    <cellStyle name="40 % - Accent4 11" xfId="863" xr:uid="{AF579D44-E748-4A35-AEA2-DE95C9669633}"/>
    <cellStyle name="40 % - Accent4 12" xfId="864" xr:uid="{74157357-67D8-48B4-9D85-6DB81A431EAD}"/>
    <cellStyle name="40 % - Accent4 13" xfId="865" xr:uid="{A8237133-F63F-4DB4-94EA-80BF1FA54AED}"/>
    <cellStyle name="40 % - Accent4 14" xfId="866" xr:uid="{C27AE452-20B1-40CA-88FA-72744EC4A947}"/>
    <cellStyle name="40 % - Accent4 15" xfId="867" xr:uid="{B371F8E7-C8A2-4D32-A0C3-252503D5F2C6}"/>
    <cellStyle name="40 % - Accent4 16" xfId="868" xr:uid="{A59E768A-9EE4-40D8-AE1D-126BC4E81088}"/>
    <cellStyle name="40 % - Accent4 17" xfId="869" xr:uid="{85B18204-70C4-4941-AF63-65BC1393AA57}"/>
    <cellStyle name="40 % - Accent4 18" xfId="870" xr:uid="{C4EA1A78-5D57-4C4D-A79C-E5C3969323EE}"/>
    <cellStyle name="40 % - Accent4 19" xfId="871" xr:uid="{47E13FCE-ED49-4CD8-96C2-EBE9566C995A}"/>
    <cellStyle name="40 % - Accent4 2" xfId="872" xr:uid="{DAF5D04F-612E-4152-BB3F-6C0D439977EB}"/>
    <cellStyle name="40 % - Accent4 20" xfId="873" xr:uid="{E995EDE7-8EC1-44FD-8055-1CF93A60D963}"/>
    <cellStyle name="40 % - Accent4 21" xfId="874" xr:uid="{ACA6FE28-F9CB-4816-AF62-159C9A9E1E8F}"/>
    <cellStyle name="40 % - Accent4 22" xfId="875" xr:uid="{AF1D4ED7-DEBF-436D-8728-3DD98AF34689}"/>
    <cellStyle name="40 % - Accent4 23" xfId="876" xr:uid="{5FB24E05-52B3-402D-B508-9C8D831170D9}"/>
    <cellStyle name="40 % - Accent4 24" xfId="877" xr:uid="{D0857368-4082-4F35-9DF5-946E9CB24446}"/>
    <cellStyle name="40 % - Accent4 25" xfId="878" xr:uid="{FD877557-DF3B-4FC4-94DE-2EC229B651FB}"/>
    <cellStyle name="40 % - Accent4 26" xfId="879" xr:uid="{E742543A-3B1A-4C21-B698-9CED9B2728F1}"/>
    <cellStyle name="40 % - Accent4 3" xfId="880" xr:uid="{82BA534E-FE78-46CA-B4C4-01F69AFB0C95}"/>
    <cellStyle name="40 % - Accent4 4" xfId="881" xr:uid="{D702D06E-8083-4B3E-A005-F6C7ED813A16}"/>
    <cellStyle name="40 % - Accent4 5" xfId="882" xr:uid="{8D316C2F-29A4-4CC7-893B-00EC4089DAC5}"/>
    <cellStyle name="40 % - Accent4 6" xfId="883" xr:uid="{3CDA05B6-FA29-46D7-8076-5CE3F709C727}"/>
    <cellStyle name="40 % - Accent4 7" xfId="884" xr:uid="{1A22739D-5CFB-4888-89B1-63A0E80C7FBC}"/>
    <cellStyle name="40 % - Accent4 8" xfId="885" xr:uid="{904676BF-29ED-4EB5-B3A6-64E6D2A57972}"/>
    <cellStyle name="40 % - Accent4 9" xfId="886" xr:uid="{CD49A6A0-D712-413C-9486-D2BBAF426EC6}"/>
    <cellStyle name="40 % - Accent5 10" xfId="887" xr:uid="{FCD58F79-22C9-4CBF-9385-EB605561581A}"/>
    <cellStyle name="40 % - Accent5 11" xfId="888" xr:uid="{9C72CC3C-176A-4110-99F4-24F06E9AF41D}"/>
    <cellStyle name="40 % - Accent5 12" xfId="889" xr:uid="{D6D08E5E-FC95-477B-AEBF-9E4B3359A206}"/>
    <cellStyle name="40 % - Accent5 13" xfId="890" xr:uid="{13E141B5-BD30-4C44-9B2E-5A25FF675E6D}"/>
    <cellStyle name="40 % - Accent5 14" xfId="891" xr:uid="{284142B5-1216-496C-AA4C-18C94E3C895B}"/>
    <cellStyle name="40 % - Accent5 15" xfId="892" xr:uid="{AD887354-1A25-402A-8618-F5BE890ED374}"/>
    <cellStyle name="40 % - Accent5 16" xfId="893" xr:uid="{368501BC-8975-4503-B7AB-5933824B9A54}"/>
    <cellStyle name="40 % - Accent5 17" xfId="894" xr:uid="{558ADCDE-2202-4F1E-9718-1EFC15522698}"/>
    <cellStyle name="40 % - Accent5 18" xfId="895" xr:uid="{223213F4-4D07-42DB-93A2-8E7E8E5CD9D3}"/>
    <cellStyle name="40 % - Accent5 19" xfId="896" xr:uid="{566C2E41-4332-47D0-A514-4EF81CA6D535}"/>
    <cellStyle name="40 % - Accent5 2" xfId="897" xr:uid="{A7BB7FAD-7368-46C6-9778-6C0B773797AB}"/>
    <cellStyle name="40 % - Accent5 20" xfId="898" xr:uid="{F83DBAE8-0FD3-4EE2-8DE1-1BAC77E54FE8}"/>
    <cellStyle name="40 % - Accent5 21" xfId="899" xr:uid="{3E390D00-69F6-430C-981B-C0A6545C97C8}"/>
    <cellStyle name="40 % - Accent5 22" xfId="900" xr:uid="{A7F699D9-6C85-478A-8EEB-B4861D61478A}"/>
    <cellStyle name="40 % - Accent5 23" xfId="901" xr:uid="{F245EEF1-F3AD-40A6-9AC6-F6FC406CDF07}"/>
    <cellStyle name="40 % - Accent5 24" xfId="902" xr:uid="{BAD2E88A-8D22-48E5-8803-0EE990D89D68}"/>
    <cellStyle name="40 % - Accent5 25" xfId="903" xr:uid="{66FB0CB3-7910-4B14-AE11-335B6BE50EBA}"/>
    <cellStyle name="40 % - Accent5 26" xfId="904" xr:uid="{51736FFB-FBAA-4E94-BE43-248EF45DF60A}"/>
    <cellStyle name="40 % - Accent5 3" xfId="905" xr:uid="{2C2CAEF6-F191-43BD-898D-643C396CB1BD}"/>
    <cellStyle name="40 % - Accent5 4" xfId="906" xr:uid="{3DF5D2BD-ADB0-4077-8B25-508632245B5F}"/>
    <cellStyle name="40 % - Accent5 5" xfId="907" xr:uid="{CB3ACC61-0C8B-401B-A4BB-52327B6C0ED5}"/>
    <cellStyle name="40 % - Accent5 6" xfId="908" xr:uid="{FAC1C967-4E71-45BC-947D-34BFFAB7192C}"/>
    <cellStyle name="40 % - Accent5 7" xfId="909" xr:uid="{19ABC4E6-CF91-4F6E-9E87-EC9BFC9EB2BC}"/>
    <cellStyle name="40 % - Accent5 8" xfId="910" xr:uid="{A565EA96-81ED-4C5E-A63F-DF26BB1C5FDB}"/>
    <cellStyle name="40 % - Accent5 9" xfId="911" xr:uid="{85FEFEFF-EA15-4DF5-A412-47A44B6452FF}"/>
    <cellStyle name="40 % - Accent6 10" xfId="912" xr:uid="{12D06DE0-228A-4376-AFDA-ABD90D9E5819}"/>
    <cellStyle name="40 % - Accent6 11" xfId="913" xr:uid="{6FD51A92-F980-4A53-B654-E22B200C8906}"/>
    <cellStyle name="40 % - Accent6 12" xfId="914" xr:uid="{BEE3710E-C35C-4A7E-BBA9-320B8F51CB63}"/>
    <cellStyle name="40 % - Accent6 13" xfId="915" xr:uid="{6E709381-85E4-44AB-8570-9AF9375A3314}"/>
    <cellStyle name="40 % - Accent6 14" xfId="916" xr:uid="{146E10ED-D69B-402D-BAA6-5C61833F42B9}"/>
    <cellStyle name="40 % - Accent6 15" xfId="917" xr:uid="{F1F39B53-3262-4D2F-BEBE-0336C83CDD51}"/>
    <cellStyle name="40 % - Accent6 16" xfId="918" xr:uid="{5970B974-5DB1-4FAF-9398-EF8F9A0204C4}"/>
    <cellStyle name="40 % - Accent6 17" xfId="919" xr:uid="{7E1D6568-93A2-44CF-B256-E26FF0D6EE3B}"/>
    <cellStyle name="40 % - Accent6 18" xfId="920" xr:uid="{B4AC7614-1A38-4382-A25D-11C5DB75AC75}"/>
    <cellStyle name="40 % - Accent6 19" xfId="921" xr:uid="{CCFB0A08-AE32-40BE-823C-1627E9B52FEE}"/>
    <cellStyle name="40 % - Accent6 2" xfId="922" xr:uid="{A23564BF-FD81-42B1-AB7F-6E38B46E5E1D}"/>
    <cellStyle name="40 % - Accent6 20" xfId="923" xr:uid="{022F5448-3D73-472F-98E5-3429421216FF}"/>
    <cellStyle name="40 % - Accent6 21" xfId="924" xr:uid="{AF1D4D0F-1152-4864-A428-77551C5C720C}"/>
    <cellStyle name="40 % - Accent6 22" xfId="925" xr:uid="{B8DFC022-8B31-48C4-BAEE-82BCB26B25DF}"/>
    <cellStyle name="40 % - Accent6 23" xfId="926" xr:uid="{27104391-A62A-46D8-96EB-56BA5E17F484}"/>
    <cellStyle name="40 % - Accent6 24" xfId="927" xr:uid="{C82257A5-BB54-48F7-A6C4-2D2F316DEEB6}"/>
    <cellStyle name="40 % - Accent6 25" xfId="928" xr:uid="{9097B8CF-DE03-431F-BECC-5AD01C6E1B11}"/>
    <cellStyle name="40 % - Accent6 26" xfId="929" xr:uid="{87E14DBB-BD63-41C3-B56C-856115BA69DD}"/>
    <cellStyle name="40 % - Accent6 3" xfId="930" xr:uid="{F92BC226-CF0C-438A-A8EB-24E7D06368C8}"/>
    <cellStyle name="40 % - Accent6 4" xfId="931" xr:uid="{330FF3EB-1F31-496C-A892-068FD4945F37}"/>
    <cellStyle name="40 % - Accent6 5" xfId="932" xr:uid="{1646EE13-3709-4C31-A7ED-8E8FB7AC67EE}"/>
    <cellStyle name="40 % - Accent6 6" xfId="933" xr:uid="{3CF4BCBE-E75E-49ED-946C-1AE1A923EB46}"/>
    <cellStyle name="40 % - Accent6 7" xfId="934" xr:uid="{3DDB9501-2243-40BF-8758-251B7E19CD7A}"/>
    <cellStyle name="40 % - Accent6 8" xfId="935" xr:uid="{6E653F67-EDCD-4E8A-880E-0167E3F86CDE}"/>
    <cellStyle name="40 % - Accent6 9" xfId="936" xr:uid="{6B69604A-99A5-45BF-B836-E115C4A91D55}"/>
    <cellStyle name="40% - Accent1" xfId="22" builtinId="31" customBuiltin="1"/>
    <cellStyle name="40% - Accent1 10" xfId="937" xr:uid="{9AB2582A-18B5-4B75-9643-3832E0925BD4}"/>
    <cellStyle name="40% - Accent1 11" xfId="938" xr:uid="{9E7D38C4-A46E-4744-ABEC-D674896550B3}"/>
    <cellStyle name="40% - Accent1 12" xfId="939" xr:uid="{7B6242B5-308E-4579-8D62-4E5FC40F0B02}"/>
    <cellStyle name="40% - Accent1 13" xfId="940" xr:uid="{5CBCE3D2-807B-4061-A62E-415A3558286F}"/>
    <cellStyle name="40% - Accent1 14" xfId="941" xr:uid="{1E679877-252A-4229-83A3-4E2E8ED79F4F}"/>
    <cellStyle name="40% - Accent1 15" xfId="942" xr:uid="{9B0D3AB7-8EDA-4B2B-ABE2-A6AB7644A85A}"/>
    <cellStyle name="40% - Accent1 16" xfId="943" xr:uid="{F81E187F-1529-4920-8AA1-440F4BFFD0F2}"/>
    <cellStyle name="40% - Accent1 17" xfId="944" xr:uid="{B8564C27-1EF5-41E1-8BCA-2E61026FD19D}"/>
    <cellStyle name="40% - Accent1 18" xfId="945" xr:uid="{EF1DF781-2419-4449-BF55-E4D779A6E2AD}"/>
    <cellStyle name="40% - Accent1 19" xfId="946" xr:uid="{3EA43097-D6BF-4384-8FD9-954DD2966E7C}"/>
    <cellStyle name="40% - Accent1 2" xfId="381" xr:uid="{0D5BAA69-3F0B-43BD-B410-AF91F523C841}"/>
    <cellStyle name="40% - Accent1 2 2" xfId="947" xr:uid="{68F20637-B0BB-4A20-A328-8FCB5003FADC}"/>
    <cellStyle name="40% - Accent1 2 3" xfId="948" xr:uid="{EBCF05B0-9D52-4129-B249-8CBBF9F2E6BE}"/>
    <cellStyle name="40% - Accent1 20" xfId="949" xr:uid="{31A0E62C-1568-41AD-86B0-15C01A6A7B59}"/>
    <cellStyle name="40% - Accent1 21" xfId="950" xr:uid="{4BB44BA0-2045-4791-A05F-FE07DBBBD7FF}"/>
    <cellStyle name="40% - Accent1 22" xfId="951" xr:uid="{E75E3580-FF93-4DA9-A6AD-1D61031498EC}"/>
    <cellStyle name="40% - Accent1 23" xfId="952" xr:uid="{84B9118F-1296-4946-A3A2-227F2B013AB0}"/>
    <cellStyle name="40% - Accent1 3" xfId="953" xr:uid="{A1D1A2F9-7C3C-4B5D-BE1C-4B52ED9DAF75}"/>
    <cellStyle name="40% - Accent1 4" xfId="954" xr:uid="{9CA94D51-E0F0-4311-B2DF-D5713D00EB75}"/>
    <cellStyle name="40% - Accent1 5" xfId="955" xr:uid="{E233FE66-8117-4016-83D0-3D3D8CE12857}"/>
    <cellStyle name="40% - Accent1 6" xfId="956" xr:uid="{C52401B4-6ED0-42E9-9172-40FDE43C8AE3}"/>
    <cellStyle name="40% - Accent1 7" xfId="957" xr:uid="{5660D914-5D6E-4D4B-BC5F-48B8F82FEC2F}"/>
    <cellStyle name="40% - Accent1 8" xfId="958" xr:uid="{FCEE09AB-1A71-49F3-9175-7FBAE4D0FDF2}"/>
    <cellStyle name="40% - Accent1 9" xfId="959" xr:uid="{C8C11572-095F-4F8C-9B64-EC904118BBEB}"/>
    <cellStyle name="40% - Accent2" xfId="25" builtinId="35" customBuiltin="1"/>
    <cellStyle name="40% - Accent2 10" xfId="960" xr:uid="{1A3583A5-532D-4FCF-8B2A-169475B5196C}"/>
    <cellStyle name="40% - Accent2 11" xfId="961" xr:uid="{98BA2724-A820-47EC-8EB9-02B240F59A29}"/>
    <cellStyle name="40% - Accent2 12" xfId="962" xr:uid="{65E753AB-5507-469A-A06D-B01DCEDB0ADD}"/>
    <cellStyle name="40% - Accent2 13" xfId="963" xr:uid="{BFC6CE4C-17EC-499C-BCAB-E48443840649}"/>
    <cellStyle name="40% - Accent2 14" xfId="964" xr:uid="{3F743E6F-06D3-46D3-90E5-DA9F90C8E2CF}"/>
    <cellStyle name="40% - Accent2 15" xfId="965" xr:uid="{34FE356C-9BE6-4DA6-80E1-2899292A85E7}"/>
    <cellStyle name="40% - Accent2 16" xfId="966" xr:uid="{ED4135C4-BD90-40C3-AA5A-33FBD18DF56A}"/>
    <cellStyle name="40% - Accent2 17" xfId="967" xr:uid="{E42F6B9A-4DB2-4227-9836-3E48B35BD32D}"/>
    <cellStyle name="40% - Accent2 18" xfId="968" xr:uid="{128C3F16-ACBD-405F-9509-2E938FA2ADEA}"/>
    <cellStyle name="40% - Accent2 19" xfId="969" xr:uid="{05344483-8E37-41A2-9B84-77CAC62CA1AA}"/>
    <cellStyle name="40% - Accent2 2" xfId="382" xr:uid="{EC313619-C7E0-4CC9-9F4E-8244954A2710}"/>
    <cellStyle name="40% - Accent2 2 2" xfId="970" xr:uid="{C04DCB33-F625-4CFD-A7F8-618D63E7BC9E}"/>
    <cellStyle name="40% - Accent2 2 3" xfId="971" xr:uid="{2EC288B6-C32E-4D38-B852-D3675432D237}"/>
    <cellStyle name="40% - Accent2 20" xfId="972" xr:uid="{955EC2AA-3FF4-48DA-8825-F450E1EF74EE}"/>
    <cellStyle name="40% - Accent2 21" xfId="973" xr:uid="{3417246E-747A-44D5-9436-FD24A4B05899}"/>
    <cellStyle name="40% - Accent2 22" xfId="974" xr:uid="{2B7CD54E-22CB-458B-96A1-E4439C6296F2}"/>
    <cellStyle name="40% - Accent2 23" xfId="975" xr:uid="{BEF1F888-538C-49A7-B45F-ECBF4295DDAC}"/>
    <cellStyle name="40% - Accent2 3" xfId="976" xr:uid="{A2A117C7-D5C3-4A4C-B8BD-873E0232B5EA}"/>
    <cellStyle name="40% - Accent2 4" xfId="977" xr:uid="{01180494-1D7A-4E52-81EE-15DE45723EC6}"/>
    <cellStyle name="40% - Accent2 5" xfId="978" xr:uid="{63E8721B-0425-4C2B-9839-4C535918B991}"/>
    <cellStyle name="40% - Accent2 6" xfId="979" xr:uid="{18417ACA-9C42-49B7-B3F5-4C261F16BDFC}"/>
    <cellStyle name="40% - Accent2 7" xfId="980" xr:uid="{01BE256E-AA7F-4A18-A468-4A047636E7C3}"/>
    <cellStyle name="40% - Accent2 8" xfId="981" xr:uid="{72050B19-868A-49A2-A9E7-92777E6764AC}"/>
    <cellStyle name="40% - Accent2 9" xfId="982" xr:uid="{46317244-2094-4926-B5E7-3768DA9E6BBA}"/>
    <cellStyle name="40% - Accent3" xfId="28" builtinId="39" customBuiltin="1"/>
    <cellStyle name="40% - Accent3 10" xfId="983" xr:uid="{8E9AA036-DA93-409B-B679-1CB2745E5879}"/>
    <cellStyle name="40% - Accent3 11" xfId="984" xr:uid="{79D517C0-87D2-4B53-BC8F-CFD67ADD78FC}"/>
    <cellStyle name="40% - Accent3 12" xfId="985" xr:uid="{E8C7D738-066F-4016-AC9E-F44171A5B45D}"/>
    <cellStyle name="40% - Accent3 13" xfId="986" xr:uid="{3C385995-604E-44DE-A97A-8EEDA8D7A981}"/>
    <cellStyle name="40% - Accent3 14" xfId="987" xr:uid="{4F40470D-ACA7-494A-BE3D-6093A00B79D4}"/>
    <cellStyle name="40% - Accent3 15" xfId="988" xr:uid="{F09E6F33-2E38-4A19-A1D8-8FA927740E37}"/>
    <cellStyle name="40% - Accent3 16" xfId="989" xr:uid="{6D1D5537-78B7-41D7-AAF4-26594EBD9140}"/>
    <cellStyle name="40% - Accent3 17" xfId="990" xr:uid="{42F3C684-A8D1-44B2-9DE3-0750DB14AD5C}"/>
    <cellStyle name="40% - Accent3 18" xfId="991" xr:uid="{0B243836-23B0-4095-A8E5-6D68DD70B706}"/>
    <cellStyle name="40% - Accent3 19" xfId="992" xr:uid="{AEF8B067-2958-43CB-98A6-BCD7A67041C7}"/>
    <cellStyle name="40% - Accent3 2" xfId="383" xr:uid="{58CB3EA4-30E6-4E04-A3F5-6F0A422F6D99}"/>
    <cellStyle name="40% - Accent3 2 2" xfId="993" xr:uid="{3B033C45-B85C-4C55-96F1-3AA12E986A40}"/>
    <cellStyle name="40% - Accent3 2 3" xfId="994" xr:uid="{4DD6E065-7686-42D0-BB22-106A7BBA39A5}"/>
    <cellStyle name="40% - Accent3 20" xfId="995" xr:uid="{BDA2AF5C-8D3F-4FEE-A241-CD622C1E4815}"/>
    <cellStyle name="40% - Accent3 21" xfId="996" xr:uid="{49A30E97-B22B-4E39-8E1A-7ECD188D1DB3}"/>
    <cellStyle name="40% - Accent3 22" xfId="997" xr:uid="{4731736E-05AE-4332-A6FA-D23B157C6825}"/>
    <cellStyle name="40% - Accent3 23" xfId="998" xr:uid="{9E4719D0-69D6-46D5-AC4F-6AD6BD15D920}"/>
    <cellStyle name="40% - Accent3 3" xfId="999" xr:uid="{E9E56250-AD14-46AF-B41F-AC7C53ADF8D1}"/>
    <cellStyle name="40% - Accent3 4" xfId="1000" xr:uid="{B5824C34-D6C3-4D8D-AC26-793738440FBD}"/>
    <cellStyle name="40% - Accent3 5" xfId="1001" xr:uid="{A023E601-80F7-49F6-9511-3F57D13D3779}"/>
    <cellStyle name="40% - Accent3 6" xfId="1002" xr:uid="{8FB69E2B-07B4-49D6-894D-1EF779036D7B}"/>
    <cellStyle name="40% - Accent3 7" xfId="1003" xr:uid="{7C066E6F-3925-42AD-80C9-683F42BDEB81}"/>
    <cellStyle name="40% - Accent3 8" xfId="1004" xr:uid="{4FA0F0B9-AEC9-4920-98E2-69DBE0D9567D}"/>
    <cellStyle name="40% - Accent3 9" xfId="1005" xr:uid="{A37D3BFF-F874-4CCF-B336-535A552619A4}"/>
    <cellStyle name="40% - Accent4" xfId="31" builtinId="43" customBuiltin="1"/>
    <cellStyle name="40% - Accent4 10" xfId="1006" xr:uid="{578D6F22-3A8F-48AF-8A83-294FA3345C3A}"/>
    <cellStyle name="40% - Accent4 11" xfId="1007" xr:uid="{D7E6F9C4-10A9-4E2D-8A9F-F291A52CBC3D}"/>
    <cellStyle name="40% - Accent4 12" xfId="1008" xr:uid="{D83D6D68-17DE-4A4B-8D95-0988EE664A74}"/>
    <cellStyle name="40% - Accent4 13" xfId="1009" xr:uid="{FF0467B1-3E57-483B-9A2A-2CB006885400}"/>
    <cellStyle name="40% - Accent4 14" xfId="1010" xr:uid="{47BDD86B-CA1E-454A-8061-06FF1DB0BEA4}"/>
    <cellStyle name="40% - Accent4 15" xfId="1011" xr:uid="{F3086D86-DDAB-4DDA-9511-6B661A56DC05}"/>
    <cellStyle name="40% - Accent4 16" xfId="1012" xr:uid="{ACB8B2B7-5451-4CC9-82CA-43E5776D8FB5}"/>
    <cellStyle name="40% - Accent4 17" xfId="1013" xr:uid="{57019978-C499-4E06-BA72-C3E23FFD486A}"/>
    <cellStyle name="40% - Accent4 18" xfId="1014" xr:uid="{9B0F34FB-5D98-478F-82A2-072D6BC164E5}"/>
    <cellStyle name="40% - Accent4 19" xfId="1015" xr:uid="{0FF847E0-2B8C-4459-88B1-3A2E961EBA31}"/>
    <cellStyle name="40% - Accent4 2" xfId="384" xr:uid="{64B9D66B-F41A-4887-B191-4FBFB5BDC814}"/>
    <cellStyle name="40% - Accent4 2 2" xfId="1016" xr:uid="{C3AF4B8F-C184-467B-99A4-3B11CC9A43C1}"/>
    <cellStyle name="40% - Accent4 2 3" xfId="1017" xr:uid="{B08A8E39-0BA1-4C42-882E-87B06031F3AF}"/>
    <cellStyle name="40% - Accent4 20" xfId="1018" xr:uid="{ADA84488-B524-4C55-9782-FFA31561D026}"/>
    <cellStyle name="40% - Accent4 21" xfId="1019" xr:uid="{A6F00B9E-B9B3-423E-B41F-C514D0839BF8}"/>
    <cellStyle name="40% - Accent4 22" xfId="1020" xr:uid="{945D77D2-425D-41DC-AC29-5C8450ABABFF}"/>
    <cellStyle name="40% - Accent4 23" xfId="1021" xr:uid="{3FC9B988-CC58-466C-9242-64A362ECE0F4}"/>
    <cellStyle name="40% - Accent4 3" xfId="1022" xr:uid="{79266308-4D4A-447B-AF85-42A9027607A7}"/>
    <cellStyle name="40% - Accent4 4" xfId="1023" xr:uid="{2CD9AF67-6E94-479C-BAA1-1E4DE715FC77}"/>
    <cellStyle name="40% - Accent4 5" xfId="1024" xr:uid="{1F709E32-8EF4-4857-9172-071F1F17774B}"/>
    <cellStyle name="40% - Accent4 6" xfId="1025" xr:uid="{B8F2C9FC-72F6-40BA-B27F-51176DF44017}"/>
    <cellStyle name="40% - Accent4 7" xfId="1026" xr:uid="{FB93B9D3-B618-4965-95BC-91148F027914}"/>
    <cellStyle name="40% - Accent4 8" xfId="1027" xr:uid="{0F8C175C-8F5F-4258-9A36-2FF2FAED434E}"/>
    <cellStyle name="40% - Accent4 9" xfId="1028" xr:uid="{CF99DADD-7F83-4629-AB0F-E3AFDF0CD253}"/>
    <cellStyle name="40% - Accent5" xfId="34" builtinId="47" customBuiltin="1"/>
    <cellStyle name="40% - Accent5 10" xfId="1029" xr:uid="{E89AFB94-5E23-4D16-8FA7-86C1A6EA0C1E}"/>
    <cellStyle name="40% - Accent5 11" xfId="1030" xr:uid="{1AA813F7-3DFA-4EA3-83CC-5F6139E188E3}"/>
    <cellStyle name="40% - Accent5 12" xfId="1031" xr:uid="{B7DA7851-C4D7-4F98-99C6-935245FAD936}"/>
    <cellStyle name="40% - Accent5 13" xfId="1032" xr:uid="{9D5EA0FC-CA11-42F3-B255-B8604C378873}"/>
    <cellStyle name="40% - Accent5 14" xfId="1033" xr:uid="{7F172EEB-2969-4FAE-9179-9FC387A0515E}"/>
    <cellStyle name="40% - Accent5 15" xfId="1034" xr:uid="{35ECC3EC-E8C8-40F8-80D3-6A9A37140B6B}"/>
    <cellStyle name="40% - Accent5 16" xfId="1035" xr:uid="{B51044AB-60CB-4B4F-A565-6273B5A086C3}"/>
    <cellStyle name="40% - Accent5 17" xfId="1036" xr:uid="{2A45CAD9-1D70-47C3-8807-8957DAC06A1B}"/>
    <cellStyle name="40% - Accent5 18" xfId="1037" xr:uid="{FD33F19D-E921-4595-9D13-718FA23252E7}"/>
    <cellStyle name="40% - Accent5 19" xfId="1038" xr:uid="{611B3382-F3D1-47EC-AC4E-3983990798E8}"/>
    <cellStyle name="40% - Accent5 2" xfId="385" xr:uid="{164F738B-BF51-4EF6-8B59-9CB8CFA7E3AB}"/>
    <cellStyle name="40% - Accent5 2 2" xfId="1039" xr:uid="{958F1383-C81C-422F-82EC-B476DECF62E9}"/>
    <cellStyle name="40% - Accent5 2 3" xfId="1040" xr:uid="{AF71DBB2-5967-47B6-A4B2-BDD50AB501E0}"/>
    <cellStyle name="40% - Accent5 20" xfId="1041" xr:uid="{112BFA92-E2E2-41E6-AE49-F9CC79899E05}"/>
    <cellStyle name="40% - Accent5 21" xfId="1042" xr:uid="{C9A8FC7C-0714-4F4B-8BC1-7B4E1473BEF2}"/>
    <cellStyle name="40% - Accent5 22" xfId="1043" xr:uid="{98A20677-D0EC-4ABF-964E-F87BD0D1C5F8}"/>
    <cellStyle name="40% - Accent5 23" xfId="1044" xr:uid="{AC649F6D-377B-4095-869E-B82840ED6F69}"/>
    <cellStyle name="40% - Accent5 3" xfId="1045" xr:uid="{E2BDEE31-B5F3-41F5-BA43-3EBE44B81934}"/>
    <cellStyle name="40% - Accent5 4" xfId="1046" xr:uid="{8E3291C5-D346-41F1-B2B6-BD4BDF0477BD}"/>
    <cellStyle name="40% - Accent5 5" xfId="1047" xr:uid="{55699337-382E-4383-95D5-36FE9802210E}"/>
    <cellStyle name="40% - Accent5 6" xfId="1048" xr:uid="{E1DCF74E-A433-48E5-A723-DDDB714599D0}"/>
    <cellStyle name="40% - Accent5 7" xfId="1049" xr:uid="{F6ABACDC-47E2-4439-B771-6B5654AC8A00}"/>
    <cellStyle name="40% - Accent5 8" xfId="1050" xr:uid="{996BB1EC-8622-420C-BC7A-43FE0683A5EF}"/>
    <cellStyle name="40% - Accent5 9" xfId="1051" xr:uid="{188B7E6D-A859-4D53-ACFF-00772A58ECE9}"/>
    <cellStyle name="40% - Accent6" xfId="37" builtinId="51" customBuiltin="1"/>
    <cellStyle name="40% - Accent6 10" xfId="1052" xr:uid="{524C68E9-BCBD-4E71-AA8D-49B579E6827A}"/>
    <cellStyle name="40% - Accent6 11" xfId="1053" xr:uid="{C7B91EB1-54E3-43AB-B851-5D4178B901A6}"/>
    <cellStyle name="40% - Accent6 12" xfId="1054" xr:uid="{19CB8C39-44CE-436A-9AFB-F44D9347BBE8}"/>
    <cellStyle name="40% - Accent6 13" xfId="1055" xr:uid="{D7267F6B-B55D-4211-93E7-639E027CBA50}"/>
    <cellStyle name="40% - Accent6 14" xfId="1056" xr:uid="{1107B074-2B83-4E6D-8068-486B6C22FFA3}"/>
    <cellStyle name="40% - Accent6 15" xfId="1057" xr:uid="{F634CBF9-A0EC-4C67-88CF-64EF22B72C0F}"/>
    <cellStyle name="40% - Accent6 16" xfId="1058" xr:uid="{273F7D51-6C48-4105-B259-8734D6BFAE79}"/>
    <cellStyle name="40% - Accent6 17" xfId="1059" xr:uid="{3E618FE7-BC83-4C25-A636-8790B563EB38}"/>
    <cellStyle name="40% - Accent6 18" xfId="1060" xr:uid="{33FD326A-7AD9-4C1A-8BE9-34FF686F54AB}"/>
    <cellStyle name="40% - Accent6 19" xfId="1061" xr:uid="{264A1191-7B92-4E9E-8F93-71BA8E8CD64E}"/>
    <cellStyle name="40% - Accent6 2" xfId="386" xr:uid="{43979F97-4985-417A-BDDD-85DD86905233}"/>
    <cellStyle name="40% - Accent6 2 2" xfId="1062" xr:uid="{D8E410B0-D10A-4A8C-9670-7513991BB3F6}"/>
    <cellStyle name="40% - Accent6 2 3" xfId="1063" xr:uid="{F34038A6-9141-49A1-9A6B-B62FDBC68A76}"/>
    <cellStyle name="40% - Accent6 20" xfId="1064" xr:uid="{A1D9A9C1-1E5C-4002-AD2A-589CF7E535C9}"/>
    <cellStyle name="40% - Accent6 21" xfId="1065" xr:uid="{C6CC390B-3648-4915-98E6-E9E97F8A82DE}"/>
    <cellStyle name="40% - Accent6 22" xfId="1066" xr:uid="{0F7E7D7D-BC72-4993-BC4B-C1BA5C8C330C}"/>
    <cellStyle name="40% - Accent6 23" xfId="1067" xr:uid="{6E2D2A4A-693D-4823-A522-8ACAADBC4A67}"/>
    <cellStyle name="40% - Accent6 3" xfId="1068" xr:uid="{F1C15F72-EC63-47C4-A54A-EAAC862E7276}"/>
    <cellStyle name="40% - Accent6 4" xfId="1069" xr:uid="{CD2740AF-ED99-425A-8D87-5886B6A5B8E5}"/>
    <cellStyle name="40% - Accent6 5" xfId="1070" xr:uid="{B2249D9E-2B66-4FE5-80D2-AAF25E57E8AD}"/>
    <cellStyle name="40% - Accent6 6" xfId="1071" xr:uid="{2D3F61A7-0684-4D09-8291-347C116D7A62}"/>
    <cellStyle name="40% - Accent6 7" xfId="1072" xr:uid="{AD41CB55-6858-4E83-99A5-D554F5643A25}"/>
    <cellStyle name="40% - Accent6 8" xfId="1073" xr:uid="{C6587C97-66F4-4D4D-A70F-30987964583B}"/>
    <cellStyle name="40% - Accent6 9" xfId="1074" xr:uid="{063FEAEC-59B1-4169-A479-D6B3BFE357A0}"/>
    <cellStyle name="40% - Akzent1" xfId="1075" xr:uid="{1238F295-BD25-47BC-A2F0-83E47482C30C}"/>
    <cellStyle name="40% - Akzent2" xfId="1076" xr:uid="{4D558016-960B-4A15-BAEB-6488509C3382}"/>
    <cellStyle name="40% - Akzent3" xfId="1077" xr:uid="{4F4CA3CD-FD8F-49D0-A843-2214857585A9}"/>
    <cellStyle name="40% - Akzent4" xfId="1078" xr:uid="{B8DB807A-9039-42F3-B0B0-A511BAE128E2}"/>
    <cellStyle name="40% - Akzent5" xfId="1079" xr:uid="{16EE78BD-7E20-4A4E-A037-05435DC0E3CE}"/>
    <cellStyle name="40% - Akzent6" xfId="1080" xr:uid="{A10EDB49-CBFD-4DB9-A605-1A66F67F0850}"/>
    <cellStyle name="5x indented GHG Textfiels" xfId="1081" xr:uid="{615AD5D9-6B84-4BA6-9ACC-EFAF31209CDA}"/>
    <cellStyle name="5x indented GHG Textfiels 2" xfId="1082" xr:uid="{85DD3DA0-BA4C-4053-BC2E-7697FC522200}"/>
    <cellStyle name="5x indented GHG Textfiels 3" xfId="1083" xr:uid="{B7BC5915-F301-400B-A548-5BE6FB6C6D06}"/>
    <cellStyle name="5x indented GHG Textfiels 4" xfId="1084" xr:uid="{7DE3664D-F828-426D-AD8E-2D0F3023722A}"/>
    <cellStyle name="5x indented GHG Textfiels_A4-3" xfId="1085" xr:uid="{14F91AEF-BEA8-45A1-96AB-CC22338BB7A0}"/>
    <cellStyle name="60 % - Accent1 10" xfId="1086" xr:uid="{F759174E-88F8-42C1-809B-5AC9138FC4A9}"/>
    <cellStyle name="60 % - Accent1 11" xfId="1087" xr:uid="{F7742AF5-2E50-4FF5-902C-C31C42F33E55}"/>
    <cellStyle name="60 % - Accent1 12" xfId="1088" xr:uid="{865F61E3-2829-4FA5-9636-EB4537CDC790}"/>
    <cellStyle name="60 % - Accent1 13" xfId="1089" xr:uid="{87043DC9-7CAD-40B7-A5C0-6DCA537EC570}"/>
    <cellStyle name="60 % - Accent1 14" xfId="1090" xr:uid="{B471F1CF-517F-4A4C-9813-24B89D886437}"/>
    <cellStyle name="60 % - Accent1 15" xfId="1091" xr:uid="{587F4504-ABE4-47DD-A027-EAFEFFE8207B}"/>
    <cellStyle name="60 % - Accent1 16" xfId="1092" xr:uid="{1D3E159C-0E22-415D-8AD7-B310BC49317A}"/>
    <cellStyle name="60 % - Accent1 17" xfId="1093" xr:uid="{253CB241-7437-4D08-A912-446CC0198551}"/>
    <cellStyle name="60 % - Accent1 18" xfId="1094" xr:uid="{E9741038-6E3A-4147-885B-F36531B25FF2}"/>
    <cellStyle name="60 % - Accent1 19" xfId="1095" xr:uid="{FB5A0BCB-35B5-44F2-B12B-84090B988CFC}"/>
    <cellStyle name="60 % - Accent1 2" xfId="1096" xr:uid="{C71033BD-8063-4D11-8DDA-D9D3F09D2024}"/>
    <cellStyle name="60 % - Accent1 20" xfId="1097" xr:uid="{92FAE905-CB32-4650-AB7F-578C9B9C19A5}"/>
    <cellStyle name="60 % - Accent1 21" xfId="1098" xr:uid="{FD8868E8-2618-45C9-B80D-1B8AA5E84421}"/>
    <cellStyle name="60 % - Accent1 22" xfId="1099" xr:uid="{396B3C5D-C647-450B-A4A2-FD7E309B33CB}"/>
    <cellStyle name="60 % - Accent1 23" xfId="1100" xr:uid="{49821D1C-3D83-4436-A5B7-EB853AA58E46}"/>
    <cellStyle name="60 % - Accent1 24" xfId="1101" xr:uid="{741C9791-D579-425B-91DF-DF262B7B6E10}"/>
    <cellStyle name="60 % - Accent1 25" xfId="1102" xr:uid="{DFEBDB9B-DB0D-4771-94A0-76EE8FED555C}"/>
    <cellStyle name="60 % - Accent1 26" xfId="1103" xr:uid="{844DF695-AB8B-450D-BC74-6B90DBE6FDF2}"/>
    <cellStyle name="60 % - Accent1 3" xfId="1104" xr:uid="{F578C531-02E0-44B6-A75E-77D8CFA19B59}"/>
    <cellStyle name="60 % - Accent1 4" xfId="1105" xr:uid="{5A9C3FDF-2165-4CB9-8EF2-F98E0FFA875A}"/>
    <cellStyle name="60 % - Accent1 5" xfId="1106" xr:uid="{1B25CEA6-FCB9-495D-B610-F856E348F2A0}"/>
    <cellStyle name="60 % - Accent1 6" xfId="1107" xr:uid="{7DF3703F-A54F-4A45-B08E-14745369E27E}"/>
    <cellStyle name="60 % - Accent1 7" xfId="1108" xr:uid="{21730091-9678-4B5E-B9AC-903451DD010A}"/>
    <cellStyle name="60 % - Accent1 8" xfId="1109" xr:uid="{49EB0F2B-5927-4FA4-BF4C-33B47FAD44F5}"/>
    <cellStyle name="60 % - Accent1 9" xfId="1110" xr:uid="{51DBB738-A187-4727-B9A3-3555C7A471A2}"/>
    <cellStyle name="60 % - Accent2 10" xfId="1111" xr:uid="{79C132FB-3655-44BE-B3CE-AB882561E05D}"/>
    <cellStyle name="60 % - Accent2 11" xfId="1112" xr:uid="{1E821F02-D30A-4020-995B-D3D2213BAD00}"/>
    <cellStyle name="60 % - Accent2 12" xfId="1113" xr:uid="{5D7AAD8C-A2AA-453D-95F5-596EE4DF5A8D}"/>
    <cellStyle name="60 % - Accent2 13" xfId="1114" xr:uid="{03BC828F-C535-4E23-B32C-C1C677365227}"/>
    <cellStyle name="60 % - Accent2 14" xfId="1115" xr:uid="{CB9B1F88-029F-4FB9-B45F-9A12462612F7}"/>
    <cellStyle name="60 % - Accent2 15" xfId="1116" xr:uid="{B1D453CD-C7AA-4CCA-966A-07F4BE0B69C5}"/>
    <cellStyle name="60 % - Accent2 16" xfId="1117" xr:uid="{B0856A10-AEEC-46D4-A0CE-2A31B6F6EE06}"/>
    <cellStyle name="60 % - Accent2 17" xfId="1118" xr:uid="{255FC35E-11EE-4D10-A3EB-B355CEBB9FF5}"/>
    <cellStyle name="60 % - Accent2 18" xfId="1119" xr:uid="{3D231549-969D-4E7F-9839-115FB09ED4D7}"/>
    <cellStyle name="60 % - Accent2 19" xfId="1120" xr:uid="{4121D49E-8DF6-4A8D-AD68-0EECD623CB15}"/>
    <cellStyle name="60 % - Accent2 2" xfId="1121" xr:uid="{0844E199-8D90-4815-81ED-E9ABBF32C50F}"/>
    <cellStyle name="60 % - Accent2 20" xfId="1122" xr:uid="{4E9E3B46-F29D-4D0D-8119-79103EE9028D}"/>
    <cellStyle name="60 % - Accent2 21" xfId="1123" xr:uid="{F2B17B0E-C584-4ED8-B2E1-9953B8B500F8}"/>
    <cellStyle name="60 % - Accent2 22" xfId="1124" xr:uid="{D84518BA-9412-4741-9383-06D95355EF80}"/>
    <cellStyle name="60 % - Accent2 23" xfId="1125" xr:uid="{85BBF48C-6865-49AA-99E6-13AF79660752}"/>
    <cellStyle name="60 % - Accent2 24" xfId="1126" xr:uid="{5DB5B2E7-E4CB-4F9A-935A-63D1526110E0}"/>
    <cellStyle name="60 % - Accent2 25" xfId="1127" xr:uid="{6BDDE158-312C-4050-A2E0-BD94D14492BC}"/>
    <cellStyle name="60 % - Accent2 26" xfId="1128" xr:uid="{8B177663-DD2F-4B85-8F37-9CB908300355}"/>
    <cellStyle name="60 % - Accent2 3" xfId="1129" xr:uid="{DABBD262-F5A1-4DC8-838D-5F5860ADBC7B}"/>
    <cellStyle name="60 % - Accent2 4" xfId="1130" xr:uid="{6443E068-C2A5-4814-9E16-3B4F65F5D4EA}"/>
    <cellStyle name="60 % - Accent2 5" xfId="1131" xr:uid="{2DC2B715-B218-49CC-B94B-ACEF9E12686E}"/>
    <cellStyle name="60 % - Accent2 6" xfId="1132" xr:uid="{E88C0AF4-EBEE-4EE6-A288-3E4D03412996}"/>
    <cellStyle name="60 % - Accent2 7" xfId="1133" xr:uid="{0BDBA7B1-8423-495C-9998-CE6CF2067198}"/>
    <cellStyle name="60 % - Accent2 8" xfId="1134" xr:uid="{1F606B20-2CB4-4923-B21A-14305192CD98}"/>
    <cellStyle name="60 % - Accent2 9" xfId="1135" xr:uid="{BF175B72-F215-4231-9A73-AFE9240AD51B}"/>
    <cellStyle name="60 % - Accent3 10" xfId="1136" xr:uid="{77532036-1F33-45E7-A795-C5FCB73A1190}"/>
    <cellStyle name="60 % - Accent3 11" xfId="1137" xr:uid="{87C5BD96-BCDE-48B7-A33E-836627E6BC70}"/>
    <cellStyle name="60 % - Accent3 12" xfId="1138" xr:uid="{F38EBD3F-9BE8-403D-BDD1-D9E5CA60D758}"/>
    <cellStyle name="60 % - Accent3 13" xfId="1139" xr:uid="{950EA707-C03C-4132-A064-F5710A3327CD}"/>
    <cellStyle name="60 % - Accent3 14" xfId="1140" xr:uid="{F4BFBDAD-15C2-41D5-9F4A-A92A51C2F435}"/>
    <cellStyle name="60 % - Accent3 15" xfId="1141" xr:uid="{3799F647-ABA8-4536-8547-0BD6770EE7C7}"/>
    <cellStyle name="60 % - Accent3 16" xfId="1142" xr:uid="{BDAD8E66-7740-4298-A269-15ED532D99FF}"/>
    <cellStyle name="60 % - Accent3 17" xfId="1143" xr:uid="{FCF072A3-35C8-4559-BF18-324F41826F4D}"/>
    <cellStyle name="60 % - Accent3 18" xfId="1144" xr:uid="{EAEFA37D-4E99-4B10-9CBF-9B439E772AD4}"/>
    <cellStyle name="60 % - Accent3 19" xfId="1145" xr:uid="{0C3A8C2F-93C3-4FE6-B95A-6DD617B9E7EA}"/>
    <cellStyle name="60 % - Accent3 2" xfId="1146" xr:uid="{DF5E6649-B2F3-4BD6-A696-CB7E508B4A76}"/>
    <cellStyle name="60 % - Accent3 20" xfId="1147" xr:uid="{6C7FE913-30F9-4A84-AA07-768C7C4E6769}"/>
    <cellStyle name="60 % - Accent3 21" xfId="1148" xr:uid="{1A9F3A62-0A46-4229-9142-21976A561C82}"/>
    <cellStyle name="60 % - Accent3 22" xfId="1149" xr:uid="{2193F4C3-A943-42CC-906E-C9B82EC8B2E3}"/>
    <cellStyle name="60 % - Accent3 23" xfId="1150" xr:uid="{D750BF13-3978-4119-90EF-2BC68F13EAAC}"/>
    <cellStyle name="60 % - Accent3 24" xfId="1151" xr:uid="{27A32D56-D10D-481C-910F-3A6EA889966F}"/>
    <cellStyle name="60 % - Accent3 25" xfId="1152" xr:uid="{1516FEF5-57E7-4801-AF59-DF4417676BFE}"/>
    <cellStyle name="60 % - Accent3 26" xfId="1153" xr:uid="{F8AB8847-2619-4835-AFEC-FF986D59736B}"/>
    <cellStyle name="60 % - Accent3 3" xfId="1154" xr:uid="{A41F72C4-C5BB-40E0-B678-5020092CAB61}"/>
    <cellStyle name="60 % - Accent3 4" xfId="1155" xr:uid="{45BF0A11-557F-4252-9392-6C306129ECFE}"/>
    <cellStyle name="60 % - Accent3 5" xfId="1156" xr:uid="{6F8D84FB-E090-47F2-A44D-6A662E438273}"/>
    <cellStyle name="60 % - Accent3 6" xfId="1157" xr:uid="{BFD04CE8-81B4-46CD-B90F-FB9B85D9EC39}"/>
    <cellStyle name="60 % - Accent3 7" xfId="1158" xr:uid="{A11FB385-AF95-420B-9B54-2E80AB6F0FD9}"/>
    <cellStyle name="60 % - Accent3 8" xfId="1159" xr:uid="{16134A24-C031-4574-8FFD-82F11E625F0F}"/>
    <cellStyle name="60 % - Accent3 9" xfId="1160" xr:uid="{1C482ED8-2FD6-4E76-8A42-2E7C107D6B4C}"/>
    <cellStyle name="60 % - Accent4 10" xfId="1161" xr:uid="{7FA969CA-5F65-4554-9435-E1A448DB028B}"/>
    <cellStyle name="60 % - Accent4 11" xfId="1162" xr:uid="{CC4A7E9C-8123-4AA6-B6D0-A760FE7F8C2D}"/>
    <cellStyle name="60 % - Accent4 12" xfId="1163" xr:uid="{321C58C4-E04B-48B9-B9E6-83EC933FCBFC}"/>
    <cellStyle name="60 % - Accent4 13" xfId="1164" xr:uid="{0D3B1902-CCD5-43DF-9741-6FEE5AB420A1}"/>
    <cellStyle name="60 % - Accent4 14" xfId="1165" xr:uid="{8FD76142-7423-4CDF-B261-6DCDBE075C41}"/>
    <cellStyle name="60 % - Accent4 15" xfId="1166" xr:uid="{B4259FF8-3668-475C-8AB8-8EF9C655622C}"/>
    <cellStyle name="60 % - Accent4 16" xfId="1167" xr:uid="{AA831A9B-4E6C-4B4E-A7F3-81A18CA988C9}"/>
    <cellStyle name="60 % - Accent4 17" xfId="1168" xr:uid="{5CD69B1F-A987-4567-AA02-D94951065269}"/>
    <cellStyle name="60 % - Accent4 18" xfId="1169" xr:uid="{0CEA803A-3512-4412-ABDA-7C5EAB6C50BE}"/>
    <cellStyle name="60 % - Accent4 19" xfId="1170" xr:uid="{78DB6DDC-FB3D-400A-BC7F-A69C1014D353}"/>
    <cellStyle name="60 % - Accent4 2" xfId="1171" xr:uid="{B22D2A3C-34C4-4877-AD70-924409FFB2D8}"/>
    <cellStyle name="60 % - Accent4 20" xfId="1172" xr:uid="{5497AAD8-F3DA-4A93-A848-E8DCB47C444C}"/>
    <cellStyle name="60 % - Accent4 21" xfId="1173" xr:uid="{DC6AE0DB-9923-4F3C-844D-B65B8061A5E6}"/>
    <cellStyle name="60 % - Accent4 22" xfId="1174" xr:uid="{6B15A179-3830-4012-ABE4-FAB8DD71D545}"/>
    <cellStyle name="60 % - Accent4 23" xfId="1175" xr:uid="{9976391C-418C-4D41-B341-FC7561D01480}"/>
    <cellStyle name="60 % - Accent4 24" xfId="1176" xr:uid="{1C07D870-5A90-4508-A9DD-EB5384E8FD38}"/>
    <cellStyle name="60 % - Accent4 25" xfId="1177" xr:uid="{A6225157-B616-4D0D-97C3-EBC3C6A46E1E}"/>
    <cellStyle name="60 % - Accent4 26" xfId="1178" xr:uid="{4E042693-AD7C-4269-A8E6-FE45E02A7CEB}"/>
    <cellStyle name="60 % - Accent4 3" xfId="1179" xr:uid="{9C1DD999-59D9-46C2-89FE-630F4341973E}"/>
    <cellStyle name="60 % - Accent4 4" xfId="1180" xr:uid="{3E259919-00AB-47C3-99AE-6DC4DC29E430}"/>
    <cellStyle name="60 % - Accent4 5" xfId="1181" xr:uid="{6D4D0993-292E-44C8-9AF4-2FA70EF79496}"/>
    <cellStyle name="60 % - Accent4 6" xfId="1182" xr:uid="{BDC837FD-5222-46A0-8362-39ECFB5DCD80}"/>
    <cellStyle name="60 % - Accent4 7" xfId="1183" xr:uid="{B95C0362-B477-4EC6-84F3-657931917CE3}"/>
    <cellStyle name="60 % - Accent4 8" xfId="1184" xr:uid="{91F125F0-C418-4EA0-BAC6-9296CD09040B}"/>
    <cellStyle name="60 % - Accent4 9" xfId="1185" xr:uid="{1FA3CCB3-C360-49F6-8760-192D723790BA}"/>
    <cellStyle name="60 % - Accent5 10" xfId="1186" xr:uid="{E0A3383E-C75D-4419-A6BE-74CC5BA4C8A2}"/>
    <cellStyle name="60 % - Accent5 11" xfId="1187" xr:uid="{BC2C10AA-5083-4724-8DD1-C527161590A0}"/>
    <cellStyle name="60 % - Accent5 12" xfId="1188" xr:uid="{C4EC2B1C-14EF-4FFD-A1DF-5A6B428808A8}"/>
    <cellStyle name="60 % - Accent5 13" xfId="1189" xr:uid="{B3E6C186-F5E9-4D7C-A3DF-4548DB4211DE}"/>
    <cellStyle name="60 % - Accent5 14" xfId="1190" xr:uid="{3A5FCD8B-2D7E-42A5-97F3-DA2BE2504E3F}"/>
    <cellStyle name="60 % - Accent5 15" xfId="1191" xr:uid="{19919C03-0934-40DC-807F-6710C0133ABF}"/>
    <cellStyle name="60 % - Accent5 16" xfId="1192" xr:uid="{65673EA6-E8F9-4203-B8B4-E88E36C9510B}"/>
    <cellStyle name="60 % - Accent5 17" xfId="1193" xr:uid="{F8417678-A050-411A-9B7A-4E67455EC121}"/>
    <cellStyle name="60 % - Accent5 18" xfId="1194" xr:uid="{817914B8-FA11-4243-A0AA-E923CBE92070}"/>
    <cellStyle name="60 % - Accent5 19" xfId="1195" xr:uid="{ACEA9D56-35DE-42A4-A586-089B5F68BF2B}"/>
    <cellStyle name="60 % - Accent5 2" xfId="1196" xr:uid="{486AC89F-D600-479C-8AE6-FBC079DD1E20}"/>
    <cellStyle name="60 % - Accent5 20" xfId="1197" xr:uid="{E389F1B0-DF28-4C25-BEEE-0689D2528FB4}"/>
    <cellStyle name="60 % - Accent5 21" xfId="1198" xr:uid="{7E017CDC-2633-4D2C-9965-43B566633B1F}"/>
    <cellStyle name="60 % - Accent5 22" xfId="1199" xr:uid="{07A60A6A-5E6B-41B7-9BB7-18B8CC8EBCCC}"/>
    <cellStyle name="60 % - Accent5 23" xfId="1200" xr:uid="{4E0EA392-23BF-4F39-8F78-8484DDB7D34A}"/>
    <cellStyle name="60 % - Accent5 24" xfId="1201" xr:uid="{A6957E60-F9D2-4ECA-8DEA-96788C31671E}"/>
    <cellStyle name="60 % - Accent5 25" xfId="1202" xr:uid="{89FB6B70-2E1F-46EA-89CD-A68C6EB4E7D1}"/>
    <cellStyle name="60 % - Accent5 26" xfId="1203" xr:uid="{29634610-E826-4A9E-86B3-F9449FE5A5EB}"/>
    <cellStyle name="60 % - Accent5 3" xfId="1204" xr:uid="{B0EFD609-1FC5-430C-8B36-82ABD6230A74}"/>
    <cellStyle name="60 % - Accent5 4" xfId="1205" xr:uid="{E9C8840E-F4C2-4D5D-B727-2AC9011F1C8C}"/>
    <cellStyle name="60 % - Accent5 5" xfId="1206" xr:uid="{C4A01CB2-5DEA-4751-8081-2AEE18AFDC06}"/>
    <cellStyle name="60 % - Accent5 6" xfId="1207" xr:uid="{0C4AFF8F-2C02-4D86-9333-E9E9907B6008}"/>
    <cellStyle name="60 % - Accent5 7" xfId="1208" xr:uid="{5002CE8E-E3D0-45E9-907E-DB4DA75142E7}"/>
    <cellStyle name="60 % - Accent5 8" xfId="1209" xr:uid="{EFEFE85A-3B25-4E8F-8711-23A57D9A14D6}"/>
    <cellStyle name="60 % - Accent5 9" xfId="1210" xr:uid="{D2AD6826-7405-41A4-83D6-C641EC2AC491}"/>
    <cellStyle name="60 % - Accent6 10" xfId="1211" xr:uid="{3C0054F8-D792-4CB8-BBA6-9DCCFF573FD0}"/>
    <cellStyle name="60 % - Accent6 11" xfId="1212" xr:uid="{CFF5FCE9-DA9F-4497-B3BF-3C0D13F7E9A3}"/>
    <cellStyle name="60 % - Accent6 12" xfId="1213" xr:uid="{7D40AB46-62FF-4364-9385-F693042AEBEB}"/>
    <cellStyle name="60 % - Accent6 13" xfId="1214" xr:uid="{416C8027-CAD1-4985-B0BC-D9F4D062C6C8}"/>
    <cellStyle name="60 % - Accent6 14" xfId="1215" xr:uid="{8E261AF6-C077-49F7-BFB9-C71345136118}"/>
    <cellStyle name="60 % - Accent6 15" xfId="1216" xr:uid="{1FFCFABC-9F22-4E9B-B462-BB0FC18C1FD1}"/>
    <cellStyle name="60 % - Accent6 16" xfId="1217" xr:uid="{5FFB423A-0C44-49B7-9B6E-821F768EDF96}"/>
    <cellStyle name="60 % - Accent6 17" xfId="1218" xr:uid="{F4E6593E-979B-4B87-97BE-DDDE14047433}"/>
    <cellStyle name="60 % - Accent6 18" xfId="1219" xr:uid="{D3971C5E-3427-420A-9161-409644C4BAF2}"/>
    <cellStyle name="60 % - Accent6 19" xfId="1220" xr:uid="{66FE6FD0-225A-4C7F-A747-597D0D5E36E0}"/>
    <cellStyle name="60 % - Accent6 2" xfId="1221" xr:uid="{B971ED77-EB56-401C-AD51-75B066B711AD}"/>
    <cellStyle name="60 % - Accent6 20" xfId="1222" xr:uid="{F9C5328C-1AFE-417B-A745-2B8DD7574D2F}"/>
    <cellStyle name="60 % - Accent6 21" xfId="1223" xr:uid="{52DB10B9-121B-45B2-A2E2-791B2B56D88A}"/>
    <cellStyle name="60 % - Accent6 22" xfId="1224" xr:uid="{A81F108A-5ADA-437C-AC0E-8CECE2C3623E}"/>
    <cellStyle name="60 % - Accent6 23" xfId="1225" xr:uid="{02402D53-B799-4FB0-9187-2BB72C03DE68}"/>
    <cellStyle name="60 % - Accent6 24" xfId="1226" xr:uid="{A34A5F84-FF65-4C1F-9744-9CE08ABAEC4C}"/>
    <cellStyle name="60 % - Accent6 25" xfId="1227" xr:uid="{F14781E8-4C00-4E87-82AD-44626A44A2D4}"/>
    <cellStyle name="60 % - Accent6 26" xfId="1228" xr:uid="{B5110AB5-EB28-4521-B618-1996A971F040}"/>
    <cellStyle name="60 % - Accent6 3" xfId="1229" xr:uid="{ACFA5D48-CE66-41FE-9706-D422671D1A32}"/>
    <cellStyle name="60 % - Accent6 4" xfId="1230" xr:uid="{8DD65B13-F080-43D0-8566-27C18521F774}"/>
    <cellStyle name="60 % - Accent6 5" xfId="1231" xr:uid="{03126F09-B0C7-49C0-87A4-A6E94FCF0E8A}"/>
    <cellStyle name="60 % - Accent6 6" xfId="1232" xr:uid="{30A51EA6-C819-48DB-BB9E-61209CD24E3A}"/>
    <cellStyle name="60 % - Accent6 7" xfId="1233" xr:uid="{47F899CB-8B2C-42BC-B89F-90E9E88D9DFA}"/>
    <cellStyle name="60 % - Accent6 8" xfId="1234" xr:uid="{BD8CD61B-2DA7-4FEE-809A-CDCC58A13708}"/>
    <cellStyle name="60 % - Accent6 9" xfId="1235" xr:uid="{F4A8B0F8-6773-40AB-AD86-07E175BB80C4}"/>
    <cellStyle name="60% - Accent1 10" xfId="1236" xr:uid="{15F9D3CD-52AC-4F67-B5EE-7FC78881A956}"/>
    <cellStyle name="60% - Accent1 11" xfId="1237" xr:uid="{A293CE3A-F3A9-439F-B7B4-89E89F5F512B}"/>
    <cellStyle name="60% - Accent1 12" xfId="1238" xr:uid="{3FF02C02-FC4E-468A-8FAC-35C9AD05687C}"/>
    <cellStyle name="60% - Accent1 13" xfId="1239" xr:uid="{99ABB477-DB1C-45B0-9103-1D9C6E341C4E}"/>
    <cellStyle name="60% - Accent1 14" xfId="1240" xr:uid="{A06B3CDF-7EBA-49D3-AEBA-682362B195FB}"/>
    <cellStyle name="60% - Accent1 15" xfId="1241" xr:uid="{2269F407-FF96-4E45-B191-11DC46BEAA44}"/>
    <cellStyle name="60% - Accent1 16" xfId="1242" xr:uid="{FE64E283-46F2-474A-B47E-99C75F79C102}"/>
    <cellStyle name="60% - Accent1 17" xfId="1243" xr:uid="{B5041F57-CD42-42FB-9A2F-C1FD5EDD8171}"/>
    <cellStyle name="60% - Accent1 18" xfId="1244" xr:uid="{98AB3086-EDA5-4EBA-A4D4-2C27363FC185}"/>
    <cellStyle name="60% - Accent1 19" xfId="1245" xr:uid="{2BC208FC-42B7-417D-ACA8-4AE4925F0F3B}"/>
    <cellStyle name="60% - Accent1 2" xfId="387" xr:uid="{556C4532-9D6A-4A16-957D-342904F92A9A}"/>
    <cellStyle name="60% - Accent1 2 2" xfId="1246" xr:uid="{423D3FBD-6E92-4845-BDE9-0212CEC24DAB}"/>
    <cellStyle name="60% - Accent1 2 3" xfId="1247" xr:uid="{4C6B4183-91F5-440E-B52F-36EA2A2375A7}"/>
    <cellStyle name="60% - Accent1 20" xfId="1248" xr:uid="{96F2B476-5692-4B43-B5FE-08644032F4F2}"/>
    <cellStyle name="60% - Accent1 21" xfId="1249" xr:uid="{051D0355-BFC2-48C2-9317-A7FC73203BEA}"/>
    <cellStyle name="60% - Accent1 22" xfId="1250" xr:uid="{F89BE05B-2C0B-4F49-871B-6C7B4D6694DD}"/>
    <cellStyle name="60% - Accent1 23" xfId="1251" xr:uid="{047948FB-3E4E-402E-9D82-E55886ABF6F5}"/>
    <cellStyle name="60% - Accent1 24" xfId="358" xr:uid="{AC0EB2A1-E3FD-40AA-BA49-83E9DB268A90}"/>
    <cellStyle name="60% - Accent1 3" xfId="1252" xr:uid="{624050B3-EC9A-449A-9D97-326E7C08404B}"/>
    <cellStyle name="60% - Accent1 4" xfId="1253" xr:uid="{21FC70B4-891A-4ECC-AD93-1A1B4DFAF96B}"/>
    <cellStyle name="60% - Accent1 5" xfId="1254" xr:uid="{65116C41-167B-421C-ABE9-ABAFE78EA950}"/>
    <cellStyle name="60% - Accent1 6" xfId="1255" xr:uid="{2D8D0E28-9B3A-4043-AA8C-4B6970744AD0}"/>
    <cellStyle name="60% - Accent1 7" xfId="1256" xr:uid="{A951C59A-0AA9-4E66-B997-5ECA412D009C}"/>
    <cellStyle name="60% - Accent1 8" xfId="1257" xr:uid="{DBDF723A-EC7C-4C1E-9F6F-C09DDE8849C4}"/>
    <cellStyle name="60% - Accent1 9" xfId="1258" xr:uid="{88E460CF-9A38-4A1F-A5E2-24BC3A56DC46}"/>
    <cellStyle name="60% - Accent2 10" xfId="1259" xr:uid="{3DADBC16-8237-431A-842C-99F4F7F45779}"/>
    <cellStyle name="60% - Accent2 11" xfId="1260" xr:uid="{2F947B34-BB6C-47FC-9564-94D60CB3539A}"/>
    <cellStyle name="60% - Accent2 12" xfId="1261" xr:uid="{BB4BCD92-A2D5-4C1A-880A-B200672579FF}"/>
    <cellStyle name="60% - Accent2 13" xfId="1262" xr:uid="{EA4CC070-6EEA-405F-ADD1-895E506E8036}"/>
    <cellStyle name="60% - Accent2 14" xfId="1263" xr:uid="{55465E82-3E2B-4C83-A408-9B29FD633FB9}"/>
    <cellStyle name="60% - Accent2 15" xfId="1264" xr:uid="{59CD7344-AA32-4B43-B9BB-1181FBD73D23}"/>
    <cellStyle name="60% - Accent2 16" xfId="1265" xr:uid="{B48C22FC-2D44-4053-A5D1-549792602A61}"/>
    <cellStyle name="60% - Accent2 17" xfId="1266" xr:uid="{44ABF73A-8874-4566-B0D7-3F5770CBE616}"/>
    <cellStyle name="60% - Accent2 18" xfId="1267" xr:uid="{8DD9E982-7672-44BF-BD3B-8513DE22D884}"/>
    <cellStyle name="60% - Accent2 19" xfId="1268" xr:uid="{D2597804-DE3D-4259-AFCD-806906BA07FF}"/>
    <cellStyle name="60% - Accent2 2" xfId="388" xr:uid="{FBFBFF9C-C1D6-435A-A404-C3175EB4535B}"/>
    <cellStyle name="60% - Accent2 2 2" xfId="1269" xr:uid="{1F5B6B6F-5CB6-411D-A7C2-D19B52C12DBA}"/>
    <cellStyle name="60% - Accent2 2 3" xfId="1270" xr:uid="{DE483CC2-D44B-4AE0-B845-0AA40DC98DD4}"/>
    <cellStyle name="60% - Accent2 20" xfId="1271" xr:uid="{A784BA83-B97D-44CE-834A-5B8B73E456F8}"/>
    <cellStyle name="60% - Accent2 21" xfId="1272" xr:uid="{4E079EA3-FD5A-41BD-81BA-6661C5720144}"/>
    <cellStyle name="60% - Accent2 22" xfId="1273" xr:uid="{AA45E6E7-912A-42D4-9931-1EFDE2519CAC}"/>
    <cellStyle name="60% - Accent2 23" xfId="1274" xr:uid="{991549B4-7381-4454-9F5E-D307F97A24EC}"/>
    <cellStyle name="60% - Accent2 24" xfId="359" xr:uid="{8611BD27-EBEF-46A9-9A69-367D83607A9A}"/>
    <cellStyle name="60% - Accent2 3" xfId="1275" xr:uid="{F2B3F5D8-095A-4E23-8FAE-B276E746F598}"/>
    <cellStyle name="60% - Accent2 4" xfId="1276" xr:uid="{CEC8E3B2-DF74-42BB-9982-F4702988E8A5}"/>
    <cellStyle name="60% - Accent2 5" xfId="1277" xr:uid="{8886D422-6116-4A1E-981A-438C572B7982}"/>
    <cellStyle name="60% - Accent2 6" xfId="1278" xr:uid="{3B5B16BC-860C-47DA-BBFA-CD659371963F}"/>
    <cellStyle name="60% - Accent2 7" xfId="1279" xr:uid="{C2B7D905-6A15-4E05-843D-9443EE7BBB08}"/>
    <cellStyle name="60% - Accent2 8" xfId="1280" xr:uid="{A324DB6D-966D-46AC-9DF0-42C39FBAE43A}"/>
    <cellStyle name="60% - Accent2 9" xfId="1281" xr:uid="{3F81F1B7-50FF-4A5A-A35B-97043A643F7D}"/>
    <cellStyle name="60% - Accent3 10" xfId="1282" xr:uid="{22C58DC6-AE1B-4D52-AEA0-8F2670144DD7}"/>
    <cellStyle name="60% - Accent3 11" xfId="1283" xr:uid="{89E1D906-CA31-4E3F-97A9-E3BFE457DFEE}"/>
    <cellStyle name="60% - Accent3 12" xfId="1284" xr:uid="{877EC347-5059-44B5-A2CD-BB9F59B542E5}"/>
    <cellStyle name="60% - Accent3 13" xfId="1285" xr:uid="{95818E1E-2D76-49D4-8ACE-A50505201F51}"/>
    <cellStyle name="60% - Accent3 14" xfId="1286" xr:uid="{DDFE3687-0544-48CA-A829-18CA96D56556}"/>
    <cellStyle name="60% - Accent3 15" xfId="1287" xr:uid="{39D63E12-D542-408B-887B-0812D9FD97CC}"/>
    <cellStyle name="60% - Accent3 16" xfId="1288" xr:uid="{0249ACDE-EC83-402C-BBA0-AEE37E475320}"/>
    <cellStyle name="60% - Accent3 17" xfId="1289" xr:uid="{4D3ACF30-F3A9-4449-BAD0-022CD77DBEAB}"/>
    <cellStyle name="60% - Accent3 18" xfId="1290" xr:uid="{5ACBE699-CCB9-47C4-8CC8-89DDC8BECB6E}"/>
    <cellStyle name="60% - Accent3 19" xfId="1291" xr:uid="{88A6D988-0EFD-4308-9345-FA8BF1846E10}"/>
    <cellStyle name="60% - Accent3 2" xfId="389" xr:uid="{62C8240A-ED5A-4C0F-8CC9-CD8859EC9F38}"/>
    <cellStyle name="60% - Accent3 2 2" xfId="1292" xr:uid="{B8516992-1305-4AFA-97F3-53E5A7EAEE79}"/>
    <cellStyle name="60% - Accent3 2 3" xfId="1293" xr:uid="{EE01BE38-1AD9-4688-81FD-84B96E4385B6}"/>
    <cellStyle name="60% - Accent3 20" xfId="1294" xr:uid="{8A3A8E8E-C13A-4FD8-9A01-3A3BAFA5DB58}"/>
    <cellStyle name="60% - Accent3 21" xfId="1295" xr:uid="{320A3435-F73B-441F-8204-40ACEDB90AEF}"/>
    <cellStyle name="60% - Accent3 22" xfId="1296" xr:uid="{B53B6DFB-6C29-43AE-83B3-05C1A6A4B49D}"/>
    <cellStyle name="60% - Accent3 23" xfId="1297" xr:uid="{2F014420-67AC-48A6-83BF-D8944AED141F}"/>
    <cellStyle name="60% - Accent3 24" xfId="360" xr:uid="{9D2ACBE3-9698-437E-BA81-2C3BD3F00E70}"/>
    <cellStyle name="60% - Accent3 3" xfId="1298" xr:uid="{1FDB7160-87FE-45B4-8C24-C0121FC67672}"/>
    <cellStyle name="60% - Accent3 4" xfId="1299" xr:uid="{CA07A713-BD94-45CF-BD58-4C7CC5374F31}"/>
    <cellStyle name="60% - Accent3 5" xfId="1300" xr:uid="{19DA55A6-0769-4BEE-88B9-0791DAA4D2C2}"/>
    <cellStyle name="60% - Accent3 6" xfId="1301" xr:uid="{ECDA4B39-AF80-4525-85C6-57ED8BFE51F7}"/>
    <cellStyle name="60% - Accent3 7" xfId="1302" xr:uid="{8D2D15C1-9E55-4F3D-886A-44004A05F156}"/>
    <cellStyle name="60% - Accent3 8" xfId="1303" xr:uid="{145D57E7-0A94-4119-A1B5-F5D9FF7079AB}"/>
    <cellStyle name="60% - Accent3 9" xfId="1304" xr:uid="{0A4FB3CB-EFC2-41C6-A9C9-365D0F4A108A}"/>
    <cellStyle name="60% - Accent4 10" xfId="1305" xr:uid="{2E2AE2BD-5B21-4B64-B4F8-1A9B3DCCFA85}"/>
    <cellStyle name="60% - Accent4 11" xfId="1306" xr:uid="{6D083CE7-7B2D-4EDC-9D20-D709C227A127}"/>
    <cellStyle name="60% - Accent4 12" xfId="1307" xr:uid="{8069CB14-0853-4B89-AB0B-513AC90C2ECD}"/>
    <cellStyle name="60% - Accent4 13" xfId="1308" xr:uid="{BAE55820-972C-41DA-B965-6343CC605C08}"/>
    <cellStyle name="60% - Accent4 14" xfId="1309" xr:uid="{7E52A823-7627-4601-BB0E-125579337DCF}"/>
    <cellStyle name="60% - Accent4 15" xfId="1310" xr:uid="{F04CA91C-7CCF-41F1-B077-B88373EBABC4}"/>
    <cellStyle name="60% - Accent4 16" xfId="1311" xr:uid="{230D484D-438F-4C45-A733-909A84CFED5E}"/>
    <cellStyle name="60% - Accent4 17" xfId="1312" xr:uid="{2881E082-7AA7-46EC-A816-89247B4541EE}"/>
    <cellStyle name="60% - Accent4 18" xfId="1313" xr:uid="{D5F96B8D-35BA-4606-A4F1-B7957110F6BD}"/>
    <cellStyle name="60% - Accent4 19" xfId="1314" xr:uid="{5ADB264E-D7B5-4532-91D1-A697027FC252}"/>
    <cellStyle name="60% - Accent4 2" xfId="390" xr:uid="{E931FC10-2C85-432F-A7C9-30594012AEB5}"/>
    <cellStyle name="60% - Accent4 2 2" xfId="1315" xr:uid="{CBFB3E73-E9C2-4330-8DA5-4EE934A79DDC}"/>
    <cellStyle name="60% - Accent4 2 3" xfId="1316" xr:uid="{ECCAD588-D20A-4A2E-B9E0-AEB9AA698AE0}"/>
    <cellStyle name="60% - Accent4 20" xfId="1317" xr:uid="{CD9EE8AE-F48E-49D7-83C8-3A8B3FA651DE}"/>
    <cellStyle name="60% - Accent4 21" xfId="1318" xr:uid="{DC483989-BFB4-4E75-BC9E-48F4ADFACB1F}"/>
    <cellStyle name="60% - Accent4 22" xfId="1319" xr:uid="{7100DE07-5C90-4FC7-9CE2-9DFD4A5DB771}"/>
    <cellStyle name="60% - Accent4 23" xfId="1320" xr:uid="{05D66428-6018-488A-8A47-EFF79A4D5EA3}"/>
    <cellStyle name="60% - Accent4 24" xfId="361" xr:uid="{CF45389D-E203-4109-B0CD-096DB057B406}"/>
    <cellStyle name="60% - Accent4 3" xfId="1321" xr:uid="{ECD15343-AD8A-42A5-ABD6-A1D45819B369}"/>
    <cellStyle name="60% - Accent4 4" xfId="1322" xr:uid="{270C4E3B-D749-4DD0-B79D-A3148EEC314A}"/>
    <cellStyle name="60% - Accent4 5" xfId="1323" xr:uid="{425AC3E8-951A-490C-A2F0-AFD7AD34D47E}"/>
    <cellStyle name="60% - Accent4 6" xfId="1324" xr:uid="{C823DB8A-0D5B-4A71-ABE2-78890BC029E0}"/>
    <cellStyle name="60% - Accent4 7" xfId="1325" xr:uid="{498D52D7-DAFE-4EAB-86A7-4C6F3C2C7F12}"/>
    <cellStyle name="60% - Accent4 8" xfId="1326" xr:uid="{8AD4B509-07B7-43F5-BF14-39C801288B7F}"/>
    <cellStyle name="60% - Accent4 9" xfId="1327" xr:uid="{6C1606EA-15C3-4ED3-BB15-1AAF3F326DB0}"/>
    <cellStyle name="60% - Accent5 10" xfId="1328" xr:uid="{09182559-AD39-453C-8177-A5FFF775A31E}"/>
    <cellStyle name="60% - Accent5 11" xfId="1329" xr:uid="{C76560DD-652F-4D30-9DD0-3650DC36EE23}"/>
    <cellStyle name="60% - Accent5 12" xfId="1330" xr:uid="{965B8758-DA46-43F8-9170-C1AA2CC0AC55}"/>
    <cellStyle name="60% - Accent5 13" xfId="1331" xr:uid="{732F433A-7DEE-477D-BF29-9AA4A1A1BC72}"/>
    <cellStyle name="60% - Accent5 14" xfId="1332" xr:uid="{AA8DDE33-07FD-4674-B7BD-50534A27079E}"/>
    <cellStyle name="60% - Accent5 15" xfId="1333" xr:uid="{DFE86B6C-8884-4B72-9397-6166E59A7143}"/>
    <cellStyle name="60% - Accent5 16" xfId="1334" xr:uid="{B3E3BB3B-4ED6-4F3E-9637-FE9A5B82C29E}"/>
    <cellStyle name="60% - Accent5 17" xfId="1335" xr:uid="{1F8429F6-1512-4F40-9AA7-4CE66062E6D5}"/>
    <cellStyle name="60% - Accent5 18" xfId="1336" xr:uid="{5E63787F-C2F9-443F-B904-50D4C8AA16E1}"/>
    <cellStyle name="60% - Accent5 19" xfId="1337" xr:uid="{A607BB3B-9AB8-45E9-AE3A-60CA7C505206}"/>
    <cellStyle name="60% - Accent5 2" xfId="391" xr:uid="{011C4165-206E-4752-AE66-9B3FD216A790}"/>
    <cellStyle name="60% - Accent5 2 2" xfId="1338" xr:uid="{9D3562A2-D4C4-4D27-9F66-49044CB3AE66}"/>
    <cellStyle name="60% - Accent5 2 3" xfId="1339" xr:uid="{3C62FAB4-C47C-415A-81D7-2B3E4384A9D8}"/>
    <cellStyle name="60% - Accent5 20" xfId="1340" xr:uid="{94649DB5-021A-4B49-9370-A930EA792164}"/>
    <cellStyle name="60% - Accent5 21" xfId="1341" xr:uid="{AFE9A07A-9879-4C10-B20E-8E07004E06CD}"/>
    <cellStyle name="60% - Accent5 22" xfId="1342" xr:uid="{8EA6A3A1-221C-4341-9D39-7830405D3510}"/>
    <cellStyle name="60% - Accent5 23" xfId="1343" xr:uid="{EE98E58B-50D5-42DD-91E1-11E1D13CF927}"/>
    <cellStyle name="60% - Accent5 24" xfId="362" xr:uid="{CDDC59EB-A222-48D1-A523-F2139CEED9FE}"/>
    <cellStyle name="60% - Accent5 3" xfId="1344" xr:uid="{BCE138E2-C25D-4789-A1E9-4BAC426F2FE5}"/>
    <cellStyle name="60% - Accent5 4" xfId="1345" xr:uid="{D04BD20C-D8D9-4B44-B92B-172D637EDE2F}"/>
    <cellStyle name="60% - Accent5 5" xfId="1346" xr:uid="{5067E572-D9F8-4CB9-B529-143E5BB3EC20}"/>
    <cellStyle name="60% - Accent5 6" xfId="1347" xr:uid="{14F625FA-0522-49B1-9E24-3070EFA230F4}"/>
    <cellStyle name="60% - Accent5 7" xfId="1348" xr:uid="{230B6ED4-24CF-4306-B17D-A054F6C3B498}"/>
    <cellStyle name="60% - Accent5 8" xfId="1349" xr:uid="{AAA78ED1-C0E4-4EE4-B545-ECF6078704C4}"/>
    <cellStyle name="60% - Accent5 9" xfId="1350" xr:uid="{F55E6C8B-94C4-4D21-B09C-BCE9891F565D}"/>
    <cellStyle name="60% - Accent6 10" xfId="1351" xr:uid="{AC977EB2-95BF-4C46-B190-320C04162633}"/>
    <cellStyle name="60% - Accent6 11" xfId="1352" xr:uid="{0B39237F-CC80-46ED-88CE-397A9AD78FCE}"/>
    <cellStyle name="60% - Accent6 12" xfId="1353" xr:uid="{C6031E4D-76A8-4009-9FFA-1EE2791AE127}"/>
    <cellStyle name="60% - Accent6 13" xfId="1354" xr:uid="{5815D75B-E2E9-4135-9404-8B8E4770EB21}"/>
    <cellStyle name="60% - Accent6 14" xfId="1355" xr:uid="{DD80945F-DF7F-4879-9AFE-30093B8A37E4}"/>
    <cellStyle name="60% - Accent6 15" xfId="1356" xr:uid="{B64ED4D8-1B9E-4CA4-A78C-530AEB575C94}"/>
    <cellStyle name="60% - Accent6 16" xfId="1357" xr:uid="{360AF28A-0F23-4B8A-803B-80F62C78D6B3}"/>
    <cellStyle name="60% - Accent6 17" xfId="1358" xr:uid="{C34E9FB4-003F-4EC8-AFA5-D96C1E2CD1BD}"/>
    <cellStyle name="60% - Accent6 18" xfId="1359" xr:uid="{DAEF7F79-58F9-41A3-9C51-4DD88E201B24}"/>
    <cellStyle name="60% - Accent6 19" xfId="1360" xr:uid="{6AC00647-4F34-4FA2-B74F-F7706B9AA0F3}"/>
    <cellStyle name="60% - Accent6 2" xfId="392" xr:uid="{BC667362-C4F1-4C90-AA25-E96EDB347B8D}"/>
    <cellStyle name="60% - Accent6 2 2" xfId="1361" xr:uid="{7A0DBD4F-92DF-4ADA-8A2A-AA20A89E7353}"/>
    <cellStyle name="60% - Accent6 2 3" xfId="1362" xr:uid="{2F0F6437-AD15-4232-8ABE-5A08B71A76FC}"/>
    <cellStyle name="60% - Accent6 20" xfId="1363" xr:uid="{EC06E9B9-F8DC-4F8F-B2F9-5C559DE78797}"/>
    <cellStyle name="60% - Accent6 21" xfId="1364" xr:uid="{7A393A7A-33AE-4498-83C4-0DEF66FF07F5}"/>
    <cellStyle name="60% - Accent6 22" xfId="1365" xr:uid="{AB0DB049-E79B-4473-9593-7A5698F7C1EF}"/>
    <cellStyle name="60% - Accent6 23" xfId="1366" xr:uid="{E3A07756-CD6B-480B-8043-A7E21225998A}"/>
    <cellStyle name="60% - Accent6 24" xfId="363" xr:uid="{21098618-3569-4B16-881A-E9DC0FA770D6}"/>
    <cellStyle name="60% - Accent6 3" xfId="1367" xr:uid="{83325C81-04F7-4142-956A-377DCF26B91A}"/>
    <cellStyle name="60% - Accent6 4" xfId="1368" xr:uid="{461B661A-6B60-4DE5-A751-7C3EFBE3E46E}"/>
    <cellStyle name="60% - Accent6 5" xfId="1369" xr:uid="{2F07EBF5-E3F1-4061-93AF-4A15E8D21BB4}"/>
    <cellStyle name="60% - Accent6 6" xfId="1370" xr:uid="{211FEB92-A6A3-42AE-8C79-6BCF7142744D}"/>
    <cellStyle name="60% - Accent6 7" xfId="1371" xr:uid="{D989F9C4-EBD5-4012-A8F0-31F8F761B7CD}"/>
    <cellStyle name="60% - Accent6 8" xfId="1372" xr:uid="{D7A9B4A5-2794-44E6-A1F1-C8BABC9E2B26}"/>
    <cellStyle name="60% - Accent6 9" xfId="1373" xr:uid="{76CD5AD2-4046-4AAD-BAB4-5B44431B66E4}"/>
    <cellStyle name="60% - Akzent1" xfId="1374" xr:uid="{2F7F01D0-D2E8-44EC-8DDB-8C0D1A21B367}"/>
    <cellStyle name="60% - Akzent2" xfId="1375" xr:uid="{F0C97198-0C59-4C34-8D8C-0FAB46EA6E65}"/>
    <cellStyle name="60% - Akzent3" xfId="1376" xr:uid="{6E794E91-8990-4B0E-9644-5615E2CFCB9B}"/>
    <cellStyle name="60% - Akzent4" xfId="1377" xr:uid="{EE31D517-B0A5-43AD-B8A2-2F069A876460}"/>
    <cellStyle name="60% - Akzent5" xfId="1378" xr:uid="{613B761C-95D4-436D-8348-6BC23DEA4B8A}"/>
    <cellStyle name="60% - Akzent6" xfId="1379" xr:uid="{8928B6D2-CC34-4695-8E9E-4B6BF13B0A1B}"/>
    <cellStyle name="7pt" xfId="1380" xr:uid="{F7828EBE-1752-4DAC-B5E4-1CCED075461F}"/>
    <cellStyle name="Accent1" xfId="20" builtinId="29" customBuiltin="1"/>
    <cellStyle name="Accent1 - 20%" xfId="1381" xr:uid="{50A75060-F674-414D-936E-013C9C3A76C0}"/>
    <cellStyle name="Accent1 - 40%" xfId="1382" xr:uid="{0BA19ED5-6F81-4F32-9B0D-5AB0080DF0FF}"/>
    <cellStyle name="Accent1 - 60%" xfId="1383" xr:uid="{D9FA5D54-6AED-4CCB-9A6B-3D875620FEE1}"/>
    <cellStyle name="Accent1 10" xfId="1384" xr:uid="{8A3EAF5E-6411-42E2-A066-F21DE1B1132E}"/>
    <cellStyle name="Accent1 11" xfId="1385" xr:uid="{2A99D02C-9192-455E-98D3-741F5A524DA5}"/>
    <cellStyle name="Accent1 12" xfId="1386" xr:uid="{7500C4B5-E729-4ECE-8A28-B17BCFD102A5}"/>
    <cellStyle name="Accent1 13" xfId="1387" xr:uid="{8D4ED223-96A4-4446-B693-C608A0445C16}"/>
    <cellStyle name="Accent1 14" xfId="1388" xr:uid="{B3804559-F080-4DD8-A23D-4F535B7656A0}"/>
    <cellStyle name="Accent1 15" xfId="1389" xr:uid="{88E43F9F-F872-4908-B3F3-02B1712EED81}"/>
    <cellStyle name="Accent1 16" xfId="1390" xr:uid="{3352354B-5DF3-48D3-B0DC-1684AA6B16BA}"/>
    <cellStyle name="Accent1 17" xfId="1391" xr:uid="{BEA366FA-A8AA-4B81-9888-0CABEA6DF4D8}"/>
    <cellStyle name="Accent1 18" xfId="1392" xr:uid="{5CE2241B-41E0-4166-B775-25536242185E}"/>
    <cellStyle name="Accent1 19" xfId="1393" xr:uid="{524851E7-D055-4290-B4E3-36BA36D43D45}"/>
    <cellStyle name="Accent1 2" xfId="393" xr:uid="{7FA7FC26-07E3-4A7A-AE81-297C6386EBED}"/>
    <cellStyle name="Accent1 2 2" xfId="1394" xr:uid="{5590F3C3-E0FB-4B94-8978-5488C3C8CC61}"/>
    <cellStyle name="Accent1 2 3" xfId="1395" xr:uid="{FCD8C319-C7ED-446D-9FFD-F51745773011}"/>
    <cellStyle name="Accent1 20" xfId="1396" xr:uid="{6024AE7A-D334-47C3-81CB-1E96884B2821}"/>
    <cellStyle name="Accent1 21" xfId="1397" xr:uid="{08AC3CC5-0AF6-4A68-8017-C0A37443BC76}"/>
    <cellStyle name="Accent1 22" xfId="1398" xr:uid="{D8578E50-F5C0-41C0-BD9C-CC729B394E35}"/>
    <cellStyle name="Accent1 23" xfId="1399" xr:uid="{99E58913-4E64-40E4-A80D-98C533893AAE}"/>
    <cellStyle name="Accent1 24" xfId="1400" xr:uid="{EC5EAE27-5825-4E10-9E7F-CDCE64C65D8C}"/>
    <cellStyle name="Accent1 25" xfId="1401" xr:uid="{819223B8-308C-443F-8220-87B30CCA25A0}"/>
    <cellStyle name="Accent1 26" xfId="1402" xr:uid="{768F6BBA-7AE3-4568-BE94-2F5F96B22CCE}"/>
    <cellStyle name="Accent1 3" xfId="1403" xr:uid="{17DE1309-DEC1-4373-8542-1E3523E40B16}"/>
    <cellStyle name="Accent1 4" xfId="1404" xr:uid="{E3B7DF9F-37CF-4A63-804D-88A1BB02FFE1}"/>
    <cellStyle name="Accent1 5" xfId="1405" xr:uid="{BD68CBF8-604B-4F34-86EE-BA98CB3B0D56}"/>
    <cellStyle name="Accent1 6" xfId="1406" xr:uid="{79F1318A-45BE-499C-B550-8C1BB1949E83}"/>
    <cellStyle name="Accent1 7" xfId="1407" xr:uid="{CF0FA1ED-4E2B-49CD-B3F3-2746DA3E451A}"/>
    <cellStyle name="Accent1 8" xfId="1408" xr:uid="{DEBAEE90-4F01-47D6-8A10-FA0A3C980D1A}"/>
    <cellStyle name="Accent1 9" xfId="1409" xr:uid="{C6EF9F43-FCE6-4CA5-B54F-674B2B101055}"/>
    <cellStyle name="Accent2" xfId="23" builtinId="33" customBuiltin="1"/>
    <cellStyle name="Accent2 - 20%" xfId="1410" xr:uid="{3B4D68DB-EAA2-4887-B242-29D0D167531B}"/>
    <cellStyle name="Accent2 - 40%" xfId="1411" xr:uid="{E5252031-F740-42AD-8C36-21E6E8B565AF}"/>
    <cellStyle name="Accent2 - 60%" xfId="1412" xr:uid="{5BF112AC-B279-4790-84DE-B3523AEA52A3}"/>
    <cellStyle name="Accent2 10" xfId="1413" xr:uid="{2765599D-C5F7-48DD-9FB6-780CFD2C541A}"/>
    <cellStyle name="Accent2 11" xfId="1414" xr:uid="{4774B686-09BE-4BD0-97DD-65FE61F9AC4E}"/>
    <cellStyle name="Accent2 12" xfId="1415" xr:uid="{A0A2AC97-3DBD-4637-B881-852E37F380D4}"/>
    <cellStyle name="Accent2 13" xfId="1416" xr:uid="{6CDA6EA2-23F4-4606-8309-8336ECF8C8D8}"/>
    <cellStyle name="Accent2 14" xfId="1417" xr:uid="{826CFD7E-CEF8-4E79-A543-41AE8FD0D9A9}"/>
    <cellStyle name="Accent2 15" xfId="1418" xr:uid="{166C93A1-0197-4C99-9DC9-5D4A347B58C5}"/>
    <cellStyle name="Accent2 16" xfId="1419" xr:uid="{7DA91BF1-7DA6-443B-8D8A-2353A4C9298F}"/>
    <cellStyle name="Accent2 17" xfId="1420" xr:uid="{9D30066F-82F2-408D-9D22-89EADDBE9249}"/>
    <cellStyle name="Accent2 18" xfId="1421" xr:uid="{BCE8E5DA-1944-4DEB-BE56-756FF12C85B5}"/>
    <cellStyle name="Accent2 19" xfId="1422" xr:uid="{D838CEBC-7291-48BE-A573-45351FD8EA79}"/>
    <cellStyle name="Accent2 2" xfId="394" xr:uid="{2B9A9524-005D-497E-9210-B2BCBA20953D}"/>
    <cellStyle name="Accent2 2 2" xfId="1423" xr:uid="{2D63A889-638E-402B-8AE7-2D2133F51112}"/>
    <cellStyle name="Accent2 2 3" xfId="1424" xr:uid="{2F65E320-703F-4010-83DF-83D0789F4089}"/>
    <cellStyle name="Accent2 20" xfId="1425" xr:uid="{B54950E0-32AA-415B-B566-365799A2C0E1}"/>
    <cellStyle name="Accent2 21" xfId="1426" xr:uid="{9D32DC8C-D08F-4D0E-96EA-F5D03CFB7359}"/>
    <cellStyle name="Accent2 22" xfId="1427" xr:uid="{C7B647A6-3BFE-447A-988D-CBF0859BC77C}"/>
    <cellStyle name="Accent2 23" xfId="1428" xr:uid="{64B93947-18D3-44AC-89B5-AA29549E2305}"/>
    <cellStyle name="Accent2 24" xfId="1429" xr:uid="{DF54E6BE-42B2-4251-95A4-CD2448A4A06C}"/>
    <cellStyle name="Accent2 25" xfId="1430" xr:uid="{76094329-A078-4598-A918-2766DBA1BB5A}"/>
    <cellStyle name="Accent2 26" xfId="1431" xr:uid="{FEEFB3C2-166E-4107-8A80-3FF79614EB78}"/>
    <cellStyle name="Accent2 3" xfId="1432" xr:uid="{988A5EF2-62A3-4F35-A98E-DB35F3D79084}"/>
    <cellStyle name="Accent2 4" xfId="1433" xr:uid="{9311708B-5CFC-4F11-BD69-08F20F67250E}"/>
    <cellStyle name="Accent2 5" xfId="1434" xr:uid="{00A17719-0C73-49BC-B055-4EE2FC23FD9D}"/>
    <cellStyle name="Accent2 6" xfId="1435" xr:uid="{16D69536-F22B-4B54-8F1C-C41B21E200E1}"/>
    <cellStyle name="Accent2 7" xfId="1436" xr:uid="{F1500C16-41FF-4659-8966-C967A1927A96}"/>
    <cellStyle name="Accent2 8" xfId="1437" xr:uid="{F274F09D-B9F6-4356-AA4D-7EFC536F9ACD}"/>
    <cellStyle name="Accent2 9" xfId="1438" xr:uid="{09AFACD3-C836-4FA4-8E8A-5BAC5FD893D9}"/>
    <cellStyle name="Accent3" xfId="26" builtinId="37" customBuiltin="1"/>
    <cellStyle name="Accent3 - 20%" xfId="1439" xr:uid="{5ACDF8F9-C038-4FA0-81BB-BA9B42E142E1}"/>
    <cellStyle name="Accent3 - 40%" xfId="1440" xr:uid="{7673EF83-E908-4732-A10B-FDD68CC9C21E}"/>
    <cellStyle name="Accent3 - 60%" xfId="1441" xr:uid="{9ADB988D-E2C4-4837-8C18-5B602358409D}"/>
    <cellStyle name="Accent3 10" xfId="1442" xr:uid="{C4CC7070-41EF-460A-BF51-78EDB96DD2C1}"/>
    <cellStyle name="Accent3 11" xfId="1443" xr:uid="{5AB7744C-81EE-4E81-ACAF-2DAE328EA210}"/>
    <cellStyle name="Accent3 12" xfId="1444" xr:uid="{686D3EB5-1D3F-4F4A-8F28-1A8FAE7C1EBA}"/>
    <cellStyle name="Accent3 13" xfId="1445" xr:uid="{5F97ACCE-E959-497E-90EC-92656D33F359}"/>
    <cellStyle name="Accent3 14" xfId="1446" xr:uid="{E763EF1C-93BC-4B8B-B986-35465124C02B}"/>
    <cellStyle name="Accent3 15" xfId="1447" xr:uid="{0CB1B2E6-9D4F-4D5F-B670-98C7C53409D2}"/>
    <cellStyle name="Accent3 16" xfId="1448" xr:uid="{9808E673-6BBB-46CA-9A99-298684FB2585}"/>
    <cellStyle name="Accent3 17" xfId="1449" xr:uid="{3D46B695-451D-4268-9054-80D0CC2EE542}"/>
    <cellStyle name="Accent3 18" xfId="1450" xr:uid="{20278403-9862-445E-AE63-4358F0650748}"/>
    <cellStyle name="Accent3 19" xfId="1451" xr:uid="{505544B6-2810-4BE7-9E41-75BF6749A06B}"/>
    <cellStyle name="Accent3 2" xfId="395" xr:uid="{7C268D8C-3EDF-44D3-8BDD-6002BF488360}"/>
    <cellStyle name="Accent3 2 2" xfId="1452" xr:uid="{134A9650-0BF9-4739-8B15-FCB1FD6E8C9C}"/>
    <cellStyle name="Accent3 2 3" xfId="1453" xr:uid="{5A5079A4-8695-4F66-A379-B7E4CEC8EC0E}"/>
    <cellStyle name="Accent3 20" xfId="1454" xr:uid="{31F6C8CD-530F-409E-8A60-6F458F0E8C2C}"/>
    <cellStyle name="Accent3 21" xfId="1455" xr:uid="{4ADFCD00-C461-4283-B4A1-8C37718989EB}"/>
    <cellStyle name="Accent3 22" xfId="1456" xr:uid="{4A52319F-8C65-4F0A-BDBC-C36770282D61}"/>
    <cellStyle name="Accent3 23" xfId="1457" xr:uid="{10C148E8-FDDD-4099-A1F1-D2BDF4610FBD}"/>
    <cellStyle name="Accent3 24" xfId="1458" xr:uid="{1B9DB576-D663-4011-94F2-2126A3F7683D}"/>
    <cellStyle name="Accent3 25" xfId="1459" xr:uid="{D2FA8543-F03E-4D21-AB6F-4228B366D1AD}"/>
    <cellStyle name="Accent3 26" xfId="1460" xr:uid="{663E093F-399B-4C5F-9595-780469541BF7}"/>
    <cellStyle name="Accent3 3" xfId="1461" xr:uid="{C3BCA55C-5C57-4CEE-950F-40DB3AC1F4C9}"/>
    <cellStyle name="Accent3 4" xfId="1462" xr:uid="{78FD9DFA-DAD8-4B13-B552-6EC466CF8B43}"/>
    <cellStyle name="Accent3 5" xfId="1463" xr:uid="{93A1F466-9C2D-4E14-A840-29018974755E}"/>
    <cellStyle name="Accent3 6" xfId="1464" xr:uid="{177B17E9-AD0E-4F40-AADA-1568F5990900}"/>
    <cellStyle name="Accent3 7" xfId="1465" xr:uid="{F71CB497-F4EA-4E16-A08E-7774704ED032}"/>
    <cellStyle name="Accent3 8" xfId="1466" xr:uid="{996534F0-6C08-4ADF-B6F7-919D515863D6}"/>
    <cellStyle name="Accent3 9" xfId="1467" xr:uid="{73C28A06-79A8-4441-8EDA-265CCAB64A2D}"/>
    <cellStyle name="Accent4" xfId="29" builtinId="41" customBuiltin="1"/>
    <cellStyle name="Accent4 - 20%" xfId="1468" xr:uid="{A1E02B2A-C044-45A1-9D39-A290826535C8}"/>
    <cellStyle name="Accent4 - 40%" xfId="1469" xr:uid="{162CABA8-E6A3-4400-BEE6-B10FDE87AF42}"/>
    <cellStyle name="Accent4 - 60%" xfId="1470" xr:uid="{38B90FED-F0BC-4009-84C2-45A9E7551E61}"/>
    <cellStyle name="Accent4 10" xfId="1471" xr:uid="{64524C81-1BB4-45F0-8E88-5516650785BA}"/>
    <cellStyle name="Accent4 11" xfId="1472" xr:uid="{C92A421B-8E04-47B0-93DF-4AEF66129DB1}"/>
    <cellStyle name="Accent4 12" xfId="1473" xr:uid="{01DC2F91-1ABC-4CB6-B22F-443E91CD230F}"/>
    <cellStyle name="Accent4 13" xfId="1474" xr:uid="{F5E8716C-58CC-4B32-8CE4-7EB7DCFAEAD1}"/>
    <cellStyle name="Accent4 14" xfId="1475" xr:uid="{93FB9C1B-7A2D-4B7F-A84B-67220D7CE59B}"/>
    <cellStyle name="Accent4 15" xfId="1476" xr:uid="{76AE8F92-E00E-402C-B322-1C3C28373B9A}"/>
    <cellStyle name="Accent4 16" xfId="1477" xr:uid="{0893FD95-DF8E-4EB8-9E3B-01ED3A42094B}"/>
    <cellStyle name="Accent4 17" xfId="1478" xr:uid="{497F4927-2E0E-4394-A740-F439917AC7A5}"/>
    <cellStyle name="Accent4 18" xfId="1479" xr:uid="{41A81976-45BE-489C-9280-6F7BD91FC656}"/>
    <cellStyle name="Accent4 19" xfId="1480" xr:uid="{B23B622C-B753-4332-B403-B24D10C44A04}"/>
    <cellStyle name="Accent4 2" xfId="396" xr:uid="{C4F2A061-26B2-4A66-A479-0F575E2E4A27}"/>
    <cellStyle name="Accent4 2 2" xfId="1481" xr:uid="{EB835FEE-F980-4EE6-97C1-270522897E5D}"/>
    <cellStyle name="Accent4 2 3" xfId="1482" xr:uid="{88AD4040-45C1-4951-9783-6BCB87E8ECBA}"/>
    <cellStyle name="Accent4 20" xfId="1483" xr:uid="{B85B7CC2-0845-4FD8-AAAE-DE2D10B08C67}"/>
    <cellStyle name="Accent4 21" xfId="1484" xr:uid="{7A9113D3-868D-4515-8345-B38FC2DA8FC4}"/>
    <cellStyle name="Accent4 22" xfId="1485" xr:uid="{F447645F-9854-48D5-8028-34B5E88AA100}"/>
    <cellStyle name="Accent4 23" xfId="1486" xr:uid="{1BF0FAE2-3DE9-4C65-945A-D8C1997C3CFD}"/>
    <cellStyle name="Accent4 24" xfId="1487" xr:uid="{FC880DC4-593C-4BB5-A7D8-3EEB38B4AB7C}"/>
    <cellStyle name="Accent4 25" xfId="1488" xr:uid="{54D15074-29E5-40A1-AB45-59AF81D76868}"/>
    <cellStyle name="Accent4 26" xfId="1489" xr:uid="{6FC291BB-4DD1-448F-B0A4-DF759E228C5B}"/>
    <cellStyle name="Accent4 3" xfId="1490" xr:uid="{3CF31124-38CE-44E8-B41F-0FC93034056C}"/>
    <cellStyle name="Accent4 4" xfId="1491" xr:uid="{359770B8-72FE-416C-8517-FCAB51DCA875}"/>
    <cellStyle name="Accent4 5" xfId="1492" xr:uid="{B32DF071-2B63-4360-96D1-936EF744FC81}"/>
    <cellStyle name="Accent4 6" xfId="1493" xr:uid="{82BA4F15-8978-427D-A578-18198EE02AD6}"/>
    <cellStyle name="Accent4 7" xfId="1494" xr:uid="{B1018D7B-F115-47E4-9EB1-1584A962AEDB}"/>
    <cellStyle name="Accent4 8" xfId="1495" xr:uid="{714B37D9-D9DC-4614-A6F2-00117061B44E}"/>
    <cellStyle name="Accent4 9" xfId="1496" xr:uid="{8DDE989F-244B-4A61-868A-05ACE33B2D8E}"/>
    <cellStyle name="Accent5" xfId="32" builtinId="45" customBuiltin="1"/>
    <cellStyle name="Accent5 - 20%" xfId="1497" xr:uid="{9E07496B-6F02-4A30-A42B-879E23846251}"/>
    <cellStyle name="Accent5 - 40%" xfId="1498" xr:uid="{804D7D75-7A5A-4856-84DD-CE6D0A76DCBD}"/>
    <cellStyle name="Accent5 - 60%" xfId="1499" xr:uid="{32F68250-E78C-4775-AE5E-7F806F951077}"/>
    <cellStyle name="Accent5 10" xfId="1500" xr:uid="{E94624AD-8AAF-41F3-8B0F-66C0EA4C73CC}"/>
    <cellStyle name="Accent5 11" xfId="1501" xr:uid="{874E739D-1132-44EB-BBBB-22704F8206E6}"/>
    <cellStyle name="Accent5 12" xfId="1502" xr:uid="{99A571BB-BF09-4A12-97B1-22DF0F155C80}"/>
    <cellStyle name="Accent5 13" xfId="1503" xr:uid="{B408A102-A052-4A97-A23F-464057598687}"/>
    <cellStyle name="Accent5 14" xfId="1504" xr:uid="{8E5F67CC-78FD-4C72-8FEE-4655AE8DF727}"/>
    <cellStyle name="Accent5 15" xfId="1505" xr:uid="{E3BB5FB0-EE33-465A-81D0-ECB02EA9646E}"/>
    <cellStyle name="Accent5 16" xfId="1506" xr:uid="{421E4AC0-3694-401B-A822-20CC5678934E}"/>
    <cellStyle name="Accent5 17" xfId="1507" xr:uid="{F9358A3E-1AC0-4F0D-8C2E-5CEEB292E6C5}"/>
    <cellStyle name="Accent5 18" xfId="1508" xr:uid="{DBED2ED4-3A5B-407B-8FD9-453868ED2067}"/>
    <cellStyle name="Accent5 19" xfId="1509" xr:uid="{0FD0B0C7-3533-4D51-BA06-E88935E50207}"/>
    <cellStyle name="Accent5 2" xfId="397" xr:uid="{DF8EC5D3-DBCC-4007-A753-B08881F190DB}"/>
    <cellStyle name="Accent5 2 2" xfId="1510" xr:uid="{84794D52-9B03-4840-AE14-9BE814A82F9D}"/>
    <cellStyle name="Accent5 2 3" xfId="1511" xr:uid="{290D3078-7579-4CC3-AA7F-44B46E646B46}"/>
    <cellStyle name="Accent5 20" xfId="1512" xr:uid="{DF1BA3A2-50CB-489B-B4D6-38B317D82D6D}"/>
    <cellStyle name="Accent5 21" xfId="1513" xr:uid="{54F9268E-534A-4E2C-89B1-01E49F4AD251}"/>
    <cellStyle name="Accent5 22" xfId="1514" xr:uid="{4B951A72-1FA3-4E52-AE9B-140938355D68}"/>
    <cellStyle name="Accent5 23" xfId="1515" xr:uid="{CD729B72-688E-4540-A3AE-4CDAC12421E9}"/>
    <cellStyle name="Accent5 24" xfId="1516" xr:uid="{6D840861-1B7C-4829-B302-BEEDE790B09D}"/>
    <cellStyle name="Accent5 25" xfId="1517" xr:uid="{0E61A5A1-7DAA-48AE-B88A-71E30310DA9B}"/>
    <cellStyle name="Accent5 26" xfId="1518" xr:uid="{29A24C9A-AE8D-4A35-B8DA-6F15BE53F702}"/>
    <cellStyle name="Accent5 3" xfId="1519" xr:uid="{02C1DE85-D5E4-4E7A-BC19-83FDB282BDFC}"/>
    <cellStyle name="Accent5 4" xfId="1520" xr:uid="{1C7ADBE7-5F14-430B-B757-636B93B412D3}"/>
    <cellStyle name="Accent5 5" xfId="1521" xr:uid="{EBCE9BBC-CC3F-4FD4-B527-269EEE63240E}"/>
    <cellStyle name="Accent5 6" xfId="1522" xr:uid="{A0484B94-0513-48C8-A218-2A61EE46EE70}"/>
    <cellStyle name="Accent5 7" xfId="1523" xr:uid="{194ABAF7-9BB7-40FC-ADF4-C3616B4CDDBA}"/>
    <cellStyle name="Accent5 8" xfId="1524" xr:uid="{7672988E-9335-438D-B630-DCD315512D4E}"/>
    <cellStyle name="Accent5 9" xfId="1525" xr:uid="{E7B7F36A-F499-403F-987C-DCF2E2B1DE2B}"/>
    <cellStyle name="Accent6" xfId="35" builtinId="49" customBuiltin="1"/>
    <cellStyle name="Accent6 - 20%" xfId="1526" xr:uid="{A067E054-37BA-4B7E-9D97-998C93662923}"/>
    <cellStyle name="Accent6 - 40%" xfId="1527" xr:uid="{B6164B3C-1458-440D-A853-7202D2D30BD9}"/>
    <cellStyle name="Accent6 - 60%" xfId="1528" xr:uid="{11BBD4E2-2C38-442F-A5FA-B1445E550369}"/>
    <cellStyle name="Accent6 10" xfId="1529" xr:uid="{C5248058-318C-4D6E-AD3B-2C20CD02C1E7}"/>
    <cellStyle name="Accent6 11" xfId="1530" xr:uid="{F7753A90-DFA1-4359-AECF-90EAEA4E2DB8}"/>
    <cellStyle name="Accent6 12" xfId="1531" xr:uid="{A9914E37-0030-4A17-BDF0-CF07068F05BE}"/>
    <cellStyle name="Accent6 13" xfId="1532" xr:uid="{8BCDB3BE-6C3D-4D7D-B1A5-41D54F40B3B2}"/>
    <cellStyle name="Accent6 14" xfId="1533" xr:uid="{93258360-2B25-460C-A052-9CF9AB2A723C}"/>
    <cellStyle name="Accent6 15" xfId="1534" xr:uid="{25FD751A-39CA-4EFD-9519-D5147D1525ED}"/>
    <cellStyle name="Accent6 16" xfId="1535" xr:uid="{BC49680F-0660-4E18-94A5-27EEC38ADA94}"/>
    <cellStyle name="Accent6 17" xfId="1536" xr:uid="{8094F22A-BBC7-4BC1-820F-95EC9EB53800}"/>
    <cellStyle name="Accent6 18" xfId="1537" xr:uid="{2AF43698-CE65-4459-9F80-719AE8CBA7BD}"/>
    <cellStyle name="Accent6 19" xfId="1538" xr:uid="{45F2094C-D0A5-4E46-B7FA-0249E267DCB2}"/>
    <cellStyle name="Accent6 2" xfId="398" xr:uid="{AE9E8BA2-7EFE-4F79-88A8-F8B0543BE544}"/>
    <cellStyle name="Accent6 2 2" xfId="1539" xr:uid="{35B94EC2-9EC6-4961-A225-8671A9D0A847}"/>
    <cellStyle name="Accent6 2 3" xfId="1540" xr:uid="{B8C2A153-396B-4E65-BC04-CEDAD2A41279}"/>
    <cellStyle name="Accent6 20" xfId="1541" xr:uid="{E91ADED0-2405-43C6-BE03-B880CC22BC60}"/>
    <cellStyle name="Accent6 21" xfId="1542" xr:uid="{459D2436-0F0E-463C-A2AF-921EEC385FFC}"/>
    <cellStyle name="Accent6 22" xfId="1543" xr:uid="{B705E28E-0393-4591-AE4A-4A89236022AF}"/>
    <cellStyle name="Accent6 23" xfId="1544" xr:uid="{22C3B0D1-808E-4974-917A-A83AAF0880A2}"/>
    <cellStyle name="Accent6 24" xfId="1545" xr:uid="{E4BB6FC0-167C-4760-B004-BE58DB9CF310}"/>
    <cellStyle name="Accent6 25" xfId="1546" xr:uid="{72AEB318-F6CD-4411-AA6C-92D2DAF17B98}"/>
    <cellStyle name="Accent6 26" xfId="1547" xr:uid="{8FBEF3D7-A994-46FC-9C9A-F1324C7EEABF}"/>
    <cellStyle name="Accent6 3" xfId="1548" xr:uid="{C1CAA254-F94E-4929-8D05-A9CFCC97A482}"/>
    <cellStyle name="Accent6 4" xfId="1549" xr:uid="{2D13B961-3892-4685-BAF8-85FE66178A4B}"/>
    <cellStyle name="Accent6 5" xfId="1550" xr:uid="{F44A4598-BFA0-4154-8062-609B12B432EA}"/>
    <cellStyle name="Accent6 6" xfId="1551" xr:uid="{FD9C2EDD-AD23-421A-AE3A-953AC5B5326A}"/>
    <cellStyle name="Accent6 7" xfId="1552" xr:uid="{14A27561-AD48-4ED9-BD48-A293CB6C2556}"/>
    <cellStyle name="Accent6 8" xfId="1553" xr:uid="{64290153-372C-4D67-AF3C-1BC5D614D525}"/>
    <cellStyle name="Accent6 9" xfId="1554" xr:uid="{D48E76AF-38DF-41F6-863C-D8BB79DD2A62}"/>
    <cellStyle name="AggblueBoldCels" xfId="1555" xr:uid="{A26CE192-F931-4958-9BE6-F34676396370}"/>
    <cellStyle name="AggblueBoldCels 2" xfId="1556" xr:uid="{721A222C-D9C4-43C3-9AB9-07DA14CCD3EF}"/>
    <cellStyle name="AggblueCels" xfId="1557" xr:uid="{8794536E-3D08-4997-BF29-2A3F93357CD9}"/>
    <cellStyle name="AggblueCels 2" xfId="1558" xr:uid="{F9B45BDC-C605-4133-A783-500916CBD20C}"/>
    <cellStyle name="AggblueCels_1x" xfId="1559" xr:uid="{53C80CE9-60D1-4DCB-8150-8F9CFF31D6F3}"/>
    <cellStyle name="AggBoldCells" xfId="1560" xr:uid="{D9EA04B7-9171-4661-A8B5-A82563D32A1E}"/>
    <cellStyle name="AggCels" xfId="1561" xr:uid="{9C47F8FD-9EA6-457C-BCB7-5318D844B2F4}"/>
    <cellStyle name="AggGreen" xfId="1562" xr:uid="{7A2CA421-DC78-4B61-B715-08191290F4CC}"/>
    <cellStyle name="AggGreen 2" xfId="1563" xr:uid="{045AEF60-8846-4A4F-BB31-2EF671B5D54D}"/>
    <cellStyle name="AggGreen_Bbdr" xfId="1564" xr:uid="{602243B6-F06B-4F20-AACF-67325EA08D42}"/>
    <cellStyle name="AggGreen12" xfId="1565" xr:uid="{05D2940A-C0C0-4AC4-8107-D0AF041A73D2}"/>
    <cellStyle name="AggGreen12 2" xfId="1566" xr:uid="{6B25F65F-5FC4-476D-9321-6D52387B1B12}"/>
    <cellStyle name="AggOrange" xfId="1567" xr:uid="{5980B0F7-2FA9-4942-8D13-20FEC6FE3D5C}"/>
    <cellStyle name="AggOrange 2" xfId="1568" xr:uid="{625B8EA0-1D12-4713-BDC9-8E335FF11F1C}"/>
    <cellStyle name="AggOrange_B_border" xfId="1569" xr:uid="{C31B9440-7B38-41E1-9509-C68F21C01B3C}"/>
    <cellStyle name="AggOrange9" xfId="1570" xr:uid="{4C5319D2-E55D-42F3-891D-FE3F816F2228}"/>
    <cellStyle name="AggOrange9 2" xfId="1571" xr:uid="{66653E49-DB99-4E38-9546-A806E634D914}"/>
    <cellStyle name="AggOrangeLB_2x" xfId="1572" xr:uid="{7684F474-10C4-4F49-9EEA-BAF3B6BABB4A}"/>
    <cellStyle name="AggOrangeLBorder" xfId="1573" xr:uid="{37BDE0BC-2A01-4E48-A82D-294CFE2CC37B}"/>
    <cellStyle name="AggOrangeLBorder 2" xfId="1574" xr:uid="{B6649D4E-7E60-4FD0-A969-D4D7268AF3D4}"/>
    <cellStyle name="AggOrangeRBorder" xfId="1575" xr:uid="{76448767-1C02-4572-BBE9-C81EC1C3BC39}"/>
    <cellStyle name="AggOrangeRBorder 2" xfId="1576" xr:uid="{FC5187B7-86C8-4891-9440-3E6B7C78F36F}"/>
    <cellStyle name="Akzent1" xfId="1577" xr:uid="{D975ABBF-EC7E-4F57-8DC8-BC17ACD5B885}"/>
    <cellStyle name="Akzent2" xfId="1578" xr:uid="{B112F4FC-F8A8-45BA-97DD-CCCAFD71C54F}"/>
    <cellStyle name="Akzent3" xfId="1579" xr:uid="{A327C6CC-9B71-4BBA-8592-4AF949D918F0}"/>
    <cellStyle name="Akzent4" xfId="1580" xr:uid="{28908C8C-3DC0-42A9-8A68-254DF3F88BB9}"/>
    <cellStyle name="Akzent5" xfId="1581" xr:uid="{7A16380A-82A9-4DF6-9508-92FED742FB69}"/>
    <cellStyle name="Akzent6" xfId="1582" xr:uid="{3646CB8C-03FE-44DE-943F-D684006CA41E}"/>
    <cellStyle name="Ausgabe" xfId="1583" xr:uid="{32C9D11F-BBD3-41E7-A34F-0254FA10A91A}"/>
    <cellStyle name="Avertissement 10" xfId="1584" xr:uid="{C3EE3EF3-EC02-4152-A083-608C8B88824B}"/>
    <cellStyle name="Avertissement 11" xfId="1585" xr:uid="{9A32DC21-8820-4364-8C6B-EAAEA79D73ED}"/>
    <cellStyle name="Avertissement 12" xfId="1586" xr:uid="{88BE5673-74B0-4557-814D-94FEE1A143D0}"/>
    <cellStyle name="Avertissement 13" xfId="1587" xr:uid="{74EF3068-FFC8-4FB6-8414-BADD6551CFC6}"/>
    <cellStyle name="Avertissement 14" xfId="1588" xr:uid="{85CC0E24-1F5A-469C-8ADB-57A6DCE0FDE1}"/>
    <cellStyle name="Avertissement 15" xfId="1589" xr:uid="{A3F701CA-6C5D-4EA8-9135-5C814958F861}"/>
    <cellStyle name="Avertissement 16" xfId="1590" xr:uid="{7EA5D3DE-9434-404D-A02D-CBBFC59100E2}"/>
    <cellStyle name="Avertissement 17" xfId="1591" xr:uid="{C4AEEAB9-763D-4D51-A524-FB8DEBB44438}"/>
    <cellStyle name="Avertissement 18" xfId="1592" xr:uid="{007FD707-C74C-4432-9B25-9D6952976599}"/>
    <cellStyle name="Avertissement 19" xfId="1593" xr:uid="{95BB738E-3BCF-422B-B7E0-7576D13B2B7B}"/>
    <cellStyle name="Avertissement 2" xfId="1594" xr:uid="{0E870EB4-711D-40FC-AA2D-CBC0F56ECAF6}"/>
    <cellStyle name="Avertissement 20" xfId="1595" xr:uid="{B39C5C11-1E36-4CB1-B91F-805D1BE96B6C}"/>
    <cellStyle name="Avertissement 21" xfId="1596" xr:uid="{A9638361-FFA3-4D86-8247-344575C32BAC}"/>
    <cellStyle name="Avertissement 22" xfId="1597" xr:uid="{774B3510-57AC-4AD2-BFA9-6A0822BE769F}"/>
    <cellStyle name="Avertissement 23" xfId="1598" xr:uid="{B9208226-1961-49AF-89B6-05503D342559}"/>
    <cellStyle name="Avertissement 24" xfId="1599" xr:uid="{DE909262-6EBA-46D8-B9FD-89EA437F82DB}"/>
    <cellStyle name="Avertissement 25" xfId="1600" xr:uid="{9AC9A25C-ADCA-4DEA-94EE-E05BCF2B0BBA}"/>
    <cellStyle name="Avertissement 26" xfId="1601" xr:uid="{DA5BBB82-7FC9-4B94-8E17-CDF42C1E2742}"/>
    <cellStyle name="Avertissement 3" xfId="1602" xr:uid="{2D6A1C0A-6258-4845-AF0C-D68E5DB3B735}"/>
    <cellStyle name="Avertissement 4" xfId="1603" xr:uid="{38C00971-E4B8-4660-8FD7-A7EE0E9B9121}"/>
    <cellStyle name="Avertissement 5" xfId="1604" xr:uid="{956DCDF7-349F-400B-8567-2C72EBD20DA4}"/>
    <cellStyle name="Avertissement 6" xfId="1605" xr:uid="{48557966-AFE6-4193-AFED-03F9898363F8}"/>
    <cellStyle name="Avertissement 7" xfId="1606" xr:uid="{6FA319F6-CF14-44B9-B6DD-7BFEEB151F52}"/>
    <cellStyle name="Avertissement 8" xfId="1607" xr:uid="{43E45014-0671-4A58-A2AE-C309D11250BB}"/>
    <cellStyle name="Avertissement 9" xfId="1608" xr:uid="{4E4600CB-F635-4E2C-B7FB-AC45E39589CC}"/>
    <cellStyle name="Bad" xfId="10" builtinId="27" customBuiltin="1"/>
    <cellStyle name="Bad 10" xfId="1609" xr:uid="{97573E76-5930-40BA-89A0-CA01EC15DC7A}"/>
    <cellStyle name="Bad 11" xfId="1610" xr:uid="{9ADFB9EA-67B9-4729-BBC8-5F7189D250BE}"/>
    <cellStyle name="Bad 12" xfId="1611" xr:uid="{D75FC995-C4F5-4714-A515-62D308E736B6}"/>
    <cellStyle name="Bad 13" xfId="1612" xr:uid="{244A1D7A-1499-4014-81C7-5D50C177929E}"/>
    <cellStyle name="Bad 14" xfId="1613" xr:uid="{84741EF2-EC9D-41C8-8636-D64A12EA2DA1}"/>
    <cellStyle name="Bad 15" xfId="1614" xr:uid="{50DAA9C7-2DD6-4644-8519-4BD628EF1FBF}"/>
    <cellStyle name="Bad 16" xfId="1615" xr:uid="{9F434D2B-DAFA-4F92-9841-BB5730D1265A}"/>
    <cellStyle name="Bad 17" xfId="1616" xr:uid="{AF804DC1-817B-475D-A751-27F29D4EB369}"/>
    <cellStyle name="Bad 18" xfId="1617" xr:uid="{A130C839-C710-4E98-B137-F1D21B56A830}"/>
    <cellStyle name="Bad 19" xfId="1618" xr:uid="{7608F9D7-262E-4BAC-B1BA-77DD0DC527A7}"/>
    <cellStyle name="Bad 2" xfId="39" xr:uid="{6BE00AB2-6F4F-45D4-8903-608699FF9AA3}"/>
    <cellStyle name="Bad 2 2" xfId="1619" xr:uid="{D86D3CCB-C3E8-4082-A937-38D1B0C514BE}"/>
    <cellStyle name="Bad 2 3" xfId="1620" xr:uid="{013C43FE-015D-4ECE-A864-B092DF2E43B0}"/>
    <cellStyle name="Bad 2 4" xfId="399" xr:uid="{6E36BF80-EEC5-42FC-ABC9-91F007AFDBB0}"/>
    <cellStyle name="Bad 20" xfId="1621" xr:uid="{AFE5143F-F8CE-4F59-A9E5-BA28F797D07E}"/>
    <cellStyle name="Bad 21" xfId="1622" xr:uid="{ACF74977-4A48-48E9-9A81-34B0E5988B77}"/>
    <cellStyle name="Bad 22" xfId="1623" xr:uid="{CAE854DB-9735-42F1-BD94-29ED1971D56A}"/>
    <cellStyle name="Bad 23" xfId="1624" xr:uid="{7BE01698-2102-47EC-8C84-793CE45ACC54}"/>
    <cellStyle name="Bad 3" xfId="1625" xr:uid="{146F4644-366E-450E-A065-EF5BBCFCC2A0}"/>
    <cellStyle name="Bad 4" xfId="1626" xr:uid="{055C02B5-6278-4E28-B3DE-B534EE1DE73A}"/>
    <cellStyle name="Bad 5" xfId="1627" xr:uid="{2516F9BB-B244-44B9-B0FA-FCC10EE9F4BA}"/>
    <cellStyle name="Bad 6" xfId="1628" xr:uid="{3677CA17-753B-4997-9543-8590A64B97F9}"/>
    <cellStyle name="Bad 7" xfId="1629" xr:uid="{F3E726AA-77FF-48BF-A9DE-D4AADDB89250}"/>
    <cellStyle name="Bad 8" xfId="1630" xr:uid="{308177AB-4786-4C4F-8816-C4CB3454EC76}"/>
    <cellStyle name="Bad 9" xfId="1631" xr:uid="{1EE57588-DBA2-4D32-BC83-AEA21AA3A484}"/>
    <cellStyle name="Berechnung" xfId="1632" xr:uid="{81B2C7DF-DF7B-4C36-AFAA-FB9DE6D2E8CC}"/>
    <cellStyle name="Bold GHG Numbers (0.00)" xfId="1633" xr:uid="{4A980772-F8FD-4A02-959F-AB6C9910F6C0}"/>
    <cellStyle name="Border Heavy" xfId="1634" xr:uid="{F8241FAC-F364-43A2-8F7F-A7F8840413EF}"/>
    <cellStyle name="Border Thin" xfId="1635" xr:uid="{366BEE46-1DBC-46CF-B53D-5EE29675DA38}"/>
    <cellStyle name="Border Thin 2" xfId="1636" xr:uid="{2128DD60-802C-4C3E-AEF3-4BB302290EF1}"/>
    <cellStyle name="Border Thin 2 2" xfId="1637" xr:uid="{112642B5-64FC-4265-B1EF-973912C69CE8}"/>
    <cellStyle name="Border Thin 2 3" xfId="1638" xr:uid="{E439DDB3-B2C6-4769-83FD-0CCF60886CFE}"/>
    <cellStyle name="Border Thin 3" xfId="1639" xr:uid="{9838E903-147D-4DD2-8F21-9738269FB801}"/>
    <cellStyle name="Border Thin 3 2" xfId="1640" xr:uid="{57341A30-11B1-409C-8703-ABCFB198ADDF}"/>
    <cellStyle name="Border Thin 3 3" xfId="1641" xr:uid="{1D7E5768-D5E7-4748-8138-55F68112DE27}"/>
    <cellStyle name="Border Thin 4" xfId="1642" xr:uid="{88A94078-9855-4E2B-9A2F-0C4BEA620EEF}"/>
    <cellStyle name="Border Thin 4 2" xfId="1643" xr:uid="{BEC98BED-B9F9-4973-8AC7-01F418869780}"/>
    <cellStyle name="Border Thin 4 3" xfId="1644" xr:uid="{BC392364-3B99-4168-9943-510FB048FF71}"/>
    <cellStyle name="Border Thin 5" xfId="1645" xr:uid="{D782F6BB-415D-4965-B4A0-44AA74340458}"/>
    <cellStyle name="Border Thin 5 2" xfId="1646" xr:uid="{BA78AF2B-DF8D-47B2-83BB-051C2ED57FFD}"/>
    <cellStyle name="Border Thin 5 3" xfId="1647" xr:uid="{03A11FF4-04B3-4000-BEB0-5902EFE30A57}"/>
    <cellStyle name="Border Thin 6" xfId="1648" xr:uid="{F3245699-A3B4-4209-9994-C1D2A7C8B917}"/>
    <cellStyle name="Border Thin 6 2" xfId="1649" xr:uid="{A5F42874-F313-4019-ADB9-274E6F8342BE}"/>
    <cellStyle name="Border Thin 6 3" xfId="1650" xr:uid="{CA34BC30-237C-4980-9D6D-0F94F4C1A136}"/>
    <cellStyle name="Border Thin 7" xfId="1651" xr:uid="{253E099F-A69C-4B7D-8FF9-DC05E064E5CA}"/>
    <cellStyle name="Border Thin 8" xfId="1652" xr:uid="{B8096B60-A832-4F80-A540-97CD44F05EF9}"/>
    <cellStyle name="Calcul 10" xfId="1653" xr:uid="{E8FBB4B9-F38C-44C2-AE60-EA7D179D0669}"/>
    <cellStyle name="Calcul 11" xfId="1654" xr:uid="{0843AA62-0FC3-4F51-9E4D-A8CD43878072}"/>
    <cellStyle name="Calcul 12" xfId="1655" xr:uid="{C2BDAC11-8E30-4423-8B7B-AA1B80D89330}"/>
    <cellStyle name="Calcul 13" xfId="1656" xr:uid="{9270D13C-8FE2-4FF8-A830-22FAF7162320}"/>
    <cellStyle name="Calcul 14" xfId="1657" xr:uid="{E080042C-45CC-4289-B75C-8792F6764A19}"/>
    <cellStyle name="Calcul 15" xfId="1658" xr:uid="{1392D3B6-258F-4371-B6C9-2E994273764F}"/>
    <cellStyle name="Calcul 16" xfId="1659" xr:uid="{F5A891EE-3F10-43CD-A375-62FDBEED7A1F}"/>
    <cellStyle name="Calcul 17" xfId="1660" xr:uid="{477F6164-CB04-4E10-ACC3-FC8D88BCA6D1}"/>
    <cellStyle name="Calcul 18" xfId="1661" xr:uid="{9547B6DD-8E4B-4B4A-B48D-4AF2FBCABE87}"/>
    <cellStyle name="Calcul 19" xfId="1662" xr:uid="{0D658D5C-1F37-43C5-8899-64EF320A29C7}"/>
    <cellStyle name="Calcul 2" xfId="1663" xr:uid="{E3AC07A9-62DD-4345-AF52-071B6E6E1236}"/>
    <cellStyle name="Calcul 20" xfId="1664" xr:uid="{D6A37A50-4588-4FB9-A8B7-444670C8D5DE}"/>
    <cellStyle name="Calcul 21" xfId="1665" xr:uid="{F0AC0D44-E46E-4075-94B1-821D7E3461A3}"/>
    <cellStyle name="Calcul 22" xfId="1666" xr:uid="{01AFF428-4234-41A8-AE63-EAE6620733D4}"/>
    <cellStyle name="Calcul 23" xfId="1667" xr:uid="{747EF98A-0EBB-42A7-AB63-6CD043383EFB}"/>
    <cellStyle name="Calcul 24" xfId="1668" xr:uid="{859614EC-0F9C-4254-A887-E31185011A9C}"/>
    <cellStyle name="Calcul 25" xfId="1669" xr:uid="{99E0052D-1AD2-4047-BCF7-E8044F34C423}"/>
    <cellStyle name="Calcul 26" xfId="1670" xr:uid="{B489AF77-2375-45F9-A3D6-28CCD9AEAB06}"/>
    <cellStyle name="Calcul 3" xfId="1671" xr:uid="{22037C9C-A4E9-46E0-8A6B-CDD261D8B77C}"/>
    <cellStyle name="Calcul 4" xfId="1672" xr:uid="{998858EA-89A0-40C2-A23B-BFB93ED73264}"/>
    <cellStyle name="Calcul 5" xfId="1673" xr:uid="{64629762-6A09-4542-955D-00286E58B60B}"/>
    <cellStyle name="Calcul 6" xfId="1674" xr:uid="{F8104F92-45A7-4C6F-A24F-73613E025513}"/>
    <cellStyle name="Calcul 7" xfId="1675" xr:uid="{FAF25816-45F9-4117-946F-BF55F125396F}"/>
    <cellStyle name="Calcul 8" xfId="1676" xr:uid="{17B6A8B0-0798-43FE-8E24-A406910E153C}"/>
    <cellStyle name="Calcul 9" xfId="1677" xr:uid="{C7C38DC1-4DA9-464A-95DB-1D7ACA1C00F8}"/>
    <cellStyle name="Calculation" xfId="13" builtinId="22" customBuiltin="1"/>
    <cellStyle name="Calculation 10" xfId="1678" xr:uid="{857BA673-4CED-43CB-B9DD-BD827FE17469}"/>
    <cellStyle name="Calculation 11" xfId="1679" xr:uid="{E4FDC9F5-F64B-4544-9D62-C0D72BA80BCB}"/>
    <cellStyle name="Calculation 12" xfId="1680" xr:uid="{B4C7C839-9FE1-4E28-BF94-CCCC20B82B60}"/>
    <cellStyle name="Calculation 13" xfId="1681" xr:uid="{B1D029E5-A32D-4347-9505-B1DDB7E9ED2F}"/>
    <cellStyle name="Calculation 14" xfId="1682" xr:uid="{3D6527AE-B43F-4FFB-9F54-33880923D50B}"/>
    <cellStyle name="Calculation 15" xfId="1683" xr:uid="{6EA96BBE-6EA3-4901-95D9-B568821F61C2}"/>
    <cellStyle name="Calculation 16" xfId="1684" xr:uid="{982BA2B6-4385-4A8E-8E7B-699ED654A78F}"/>
    <cellStyle name="Calculation 17" xfId="1685" xr:uid="{41BA1BA7-3AB8-4458-AD91-85346DD0B7D6}"/>
    <cellStyle name="Calculation 18" xfId="1686" xr:uid="{71F93CBD-BB75-44AC-B7ED-F201ECC5ED1D}"/>
    <cellStyle name="Calculation 19" xfId="1687" xr:uid="{28ED7630-A735-4E5B-B0E2-00B59A87FC80}"/>
    <cellStyle name="Calculation 2" xfId="400" xr:uid="{0E344EAE-2FA2-41C6-A472-C6A5A2F8FBB7}"/>
    <cellStyle name="Calculation 2 2" xfId="1688" xr:uid="{901E5E22-090E-41B7-B304-1F59F7B2C322}"/>
    <cellStyle name="Calculation 2 2 2" xfId="1689" xr:uid="{EB0E8F09-7F25-4C06-BA65-CC85BDE8F661}"/>
    <cellStyle name="Calculation 2 3" xfId="1690" xr:uid="{0E58DB47-3FE1-40B2-93A4-0E32C4E32707}"/>
    <cellStyle name="Calculation 20" xfId="1691" xr:uid="{C7D84BF2-7D52-4182-960D-00275FAD7D8E}"/>
    <cellStyle name="Calculation 21" xfId="1692" xr:uid="{41C35F3C-48AC-47AA-8F9D-F7953B5A9798}"/>
    <cellStyle name="Calculation 22" xfId="1693" xr:uid="{C3E53CE5-99AC-4755-8305-986F52B6FB06}"/>
    <cellStyle name="Calculation 23" xfId="1694" xr:uid="{D29FD619-5FF9-4349-9602-A5E2EE3E817C}"/>
    <cellStyle name="Calculation 3" xfId="1695" xr:uid="{8F7361DB-05AB-42A6-91CF-91124168F076}"/>
    <cellStyle name="Calculation 3 2" xfId="1696" xr:uid="{9CB51E4D-803F-4CB3-85D3-DD3F12AE45B7}"/>
    <cellStyle name="Calculation 3 3" xfId="1697" xr:uid="{7308A01B-1790-4246-87E7-E87259B4B315}"/>
    <cellStyle name="Calculation 4" xfId="1698" xr:uid="{72666180-1971-4B41-B028-FBACA0F4EC55}"/>
    <cellStyle name="Calculation 5" xfId="1699" xr:uid="{546FBB7A-107D-45CB-9C1D-3B36AFB730C0}"/>
    <cellStyle name="Calculation 6" xfId="1700" xr:uid="{A7DF78E5-EFCB-417F-9E4D-FD01F6BB1E86}"/>
    <cellStyle name="Calculation 7" xfId="1701" xr:uid="{594FA5F7-9403-4E1C-BEC3-F4DBE663BADB}"/>
    <cellStyle name="Calculation 8" xfId="1702" xr:uid="{19674100-1A65-4E48-8A13-759F439FCC19}"/>
    <cellStyle name="Calculation 9" xfId="1703" xr:uid="{C753DB90-532B-4506-8233-F4CC73CDA5E8}"/>
    <cellStyle name="Calculation2" xfId="1704" xr:uid="{787F76F6-39C6-4DE6-9E90-18FBE1E4ADA2}"/>
    <cellStyle name="Calculation2 2" xfId="1705" xr:uid="{C7F9E49A-2654-4B0A-A2F1-2149309AAC1E}"/>
    <cellStyle name="Calculation2 2 2" xfId="1706" xr:uid="{3457C0E5-1DEC-457C-83DF-A2FA46177EC8}"/>
    <cellStyle name="Calculation2 3" xfId="1707" xr:uid="{92B706B9-05CA-4D7B-826E-46AEC6CFEB23}"/>
    <cellStyle name="Cellule liée 10" xfId="1708" xr:uid="{C18D5ED7-D2E1-42D3-A3F5-A234482FFD4E}"/>
    <cellStyle name="Cellule liée 11" xfId="1709" xr:uid="{B35E1FC5-F412-4564-A9B4-E152E9DFAF50}"/>
    <cellStyle name="Cellule liée 12" xfId="1710" xr:uid="{6E2978DD-9607-4E5A-A727-553F28208F11}"/>
    <cellStyle name="Cellule liée 13" xfId="1711" xr:uid="{57CBAC0E-EAC4-4DD9-9F00-76BEE5861A53}"/>
    <cellStyle name="Cellule liée 14" xfId="1712" xr:uid="{A74CF67E-1399-47AD-8468-93824108BFBF}"/>
    <cellStyle name="Cellule liée 15" xfId="1713" xr:uid="{7C803DDA-52AD-425D-A589-CB8BE07DB723}"/>
    <cellStyle name="Cellule liée 16" xfId="1714" xr:uid="{0975D3A0-335F-4F53-A2D1-E54B05230365}"/>
    <cellStyle name="Cellule liée 17" xfId="1715" xr:uid="{4F4C3D70-91C5-4F08-803B-491211292D09}"/>
    <cellStyle name="Cellule liée 18" xfId="1716" xr:uid="{AEDC3BEA-956B-4201-A1A5-352DB6BAE432}"/>
    <cellStyle name="Cellule liée 19" xfId="1717" xr:uid="{8ED2EBD6-7E69-44E7-9AE7-8705A4B97C45}"/>
    <cellStyle name="Cellule liée 2" xfId="1718" xr:uid="{153B9BA2-85D1-489E-A176-8A1173F04F1C}"/>
    <cellStyle name="Cellule liée 20" xfId="1719" xr:uid="{F68DB8BC-DD20-48D4-B193-8D8C4536029B}"/>
    <cellStyle name="Cellule liée 21" xfId="1720" xr:uid="{5CDA401B-D0E1-4C36-A442-6313BC1744FE}"/>
    <cellStyle name="Cellule liée 22" xfId="1721" xr:uid="{A11C4EC2-4DCF-4DA8-ACF2-6BA8A14ED087}"/>
    <cellStyle name="Cellule liée 23" xfId="1722" xr:uid="{A1987860-2440-4029-9490-8724AA5DE9E3}"/>
    <cellStyle name="Cellule liée 24" xfId="1723" xr:uid="{FD908C19-E86E-4DF6-BABA-59EE2B55EDE1}"/>
    <cellStyle name="Cellule liée 25" xfId="1724" xr:uid="{AE7DC3AA-B948-48EB-BDE5-01C20C8E7EDB}"/>
    <cellStyle name="Cellule liée 26" xfId="1725" xr:uid="{46320469-92D6-4389-B072-F53737363C36}"/>
    <cellStyle name="Cellule liée 3" xfId="1726" xr:uid="{7AFDDA79-07C0-4EAC-9916-8C882B5FDF86}"/>
    <cellStyle name="Cellule liée 4" xfId="1727" xr:uid="{B9AEA664-139B-4682-9D6D-8D247266B290}"/>
    <cellStyle name="Cellule liée 5" xfId="1728" xr:uid="{91A82A83-DF73-461F-B20A-8E58BBC59F85}"/>
    <cellStyle name="Cellule liée 6" xfId="1729" xr:uid="{E60ED7DA-1E07-4025-AFAD-962A8A4F3804}"/>
    <cellStyle name="Cellule liée 7" xfId="1730" xr:uid="{741128E5-FB0A-41A8-89FA-CDADB08404B6}"/>
    <cellStyle name="Cellule liée 8" xfId="1731" xr:uid="{44F4FEE9-87D2-40B2-905D-ED5AF6486C99}"/>
    <cellStyle name="Cellule liée 9" xfId="1732" xr:uid="{B03E451A-9EFB-4AF6-8166-A2DE3F769E64}"/>
    <cellStyle name="Check" xfId="401" xr:uid="{5097C09B-0505-4543-8AA2-016F92DDAFC2}"/>
    <cellStyle name="Check Cell" xfId="15" builtinId="23" customBuiltin="1"/>
    <cellStyle name="Check Cell 10" xfId="1733" xr:uid="{A31DF8C9-7169-40B5-84EA-6D51CB0E9615}"/>
    <cellStyle name="Check Cell 11" xfId="1734" xr:uid="{D96B8E4F-728E-4B73-95D0-C6E4BFA44EE3}"/>
    <cellStyle name="Check Cell 12" xfId="1735" xr:uid="{CDA4DC2A-E2CC-42AB-AE8F-1895C6EFC2B7}"/>
    <cellStyle name="Check Cell 13" xfId="1736" xr:uid="{9087DD37-B706-4C2B-95DC-0CB24FA01AB8}"/>
    <cellStyle name="Check Cell 14" xfId="1737" xr:uid="{FEDA4D14-8EFE-491E-9659-5A4012F87EF7}"/>
    <cellStyle name="Check Cell 15" xfId="1738" xr:uid="{DBF15937-92FF-47AA-A465-8D3E7F963B02}"/>
    <cellStyle name="Check Cell 16" xfId="1739" xr:uid="{98652AAE-1AD0-469B-BFF1-08B4E1DA18CF}"/>
    <cellStyle name="Check Cell 17" xfId="1740" xr:uid="{345F49B1-4412-42A2-AB20-055619D1DB61}"/>
    <cellStyle name="Check Cell 18" xfId="1741" xr:uid="{991B2B3B-BE7E-4C7F-BC7C-EC8A05662F06}"/>
    <cellStyle name="Check Cell 19" xfId="1742" xr:uid="{57C7C701-C701-4318-93EF-62FDEAACEDFA}"/>
    <cellStyle name="Check Cell 2" xfId="402" xr:uid="{FA8E8AC9-3257-413D-A024-3081EC516CC4}"/>
    <cellStyle name="Check Cell 2 2" xfId="1744" xr:uid="{9C61FE2F-D073-4CA4-87EB-AA21B16B96B5}"/>
    <cellStyle name="Check Cell 2 3" xfId="1745" xr:uid="{1F782578-4A37-47B8-8233-18AC48E2F10E}"/>
    <cellStyle name="Check Cell 20" xfId="1746" xr:uid="{8AFF74E2-23EC-4F3B-999C-71A399AC95B6}"/>
    <cellStyle name="Check Cell 21" xfId="1747" xr:uid="{F58E5CE4-9759-4C2F-B7F7-83A69FB22935}"/>
    <cellStyle name="Check Cell 22" xfId="1748" xr:uid="{B21F9DC0-725C-4C9D-8F77-C3D1C3284731}"/>
    <cellStyle name="Check Cell 23" xfId="1749" xr:uid="{E2DDD49E-054F-4C37-8531-2243E39E6FB8}"/>
    <cellStyle name="Check Cell 3" xfId="1750" xr:uid="{6E09E40E-348F-4A05-8642-6DBC9318D615}"/>
    <cellStyle name="Check Cell 4" xfId="1751" xr:uid="{D173EB7A-6B8B-43A1-8A64-94B8582B04B6}"/>
    <cellStyle name="Check Cell 5" xfId="1752" xr:uid="{8889CC81-0CF8-4F93-95F7-29D158056088}"/>
    <cellStyle name="Check Cell 6" xfId="1753" xr:uid="{5D2B85E4-18FB-4480-AE32-241F022B3DFB}"/>
    <cellStyle name="Check Cell 7" xfId="1754" xr:uid="{7A707637-1E08-4098-84F7-1FFE438E0450}"/>
    <cellStyle name="Check Cell 8" xfId="1755" xr:uid="{4AA3552B-9C8B-4808-9BA0-43F7FA246CF9}"/>
    <cellStyle name="Check Cell 9" xfId="1756" xr:uid="{D076D242-15DB-4A18-B00B-8B1782DB9AAE}"/>
    <cellStyle name="Comma" xfId="1" builtinId="3"/>
    <cellStyle name="Comma [0] 2" xfId="41" xr:uid="{80D75D04-9840-420B-8B4C-CC1045730763}"/>
    <cellStyle name="Comma [0] 3" xfId="42" xr:uid="{6FAED13F-D7B6-422E-BC2B-59C93026A0CF}"/>
    <cellStyle name="Comma [0] 4" xfId="43" xr:uid="{EDC20123-0BF7-4A5B-A99E-D486CB737F9B}"/>
    <cellStyle name="Comma 10" xfId="44" xr:uid="{3C6C1D7F-DE01-4663-AAF7-BC8411143DFB}"/>
    <cellStyle name="Comma 10 2" xfId="45" xr:uid="{55E66159-56BC-4AB4-9BE9-0D1A33EC5E67}"/>
    <cellStyle name="Comma 10 3" xfId="1757" xr:uid="{2F155B57-0390-43F5-B0DC-911D26794F56}"/>
    <cellStyle name="Comma 100" xfId="46" xr:uid="{EBD43B9E-713B-4A82-81D2-321BB5FF2811}"/>
    <cellStyle name="Comma 100 2" xfId="47" xr:uid="{B902E8FE-EEE6-4882-9D0B-23BE5C14C9EA}"/>
    <cellStyle name="Comma 101" xfId="48" xr:uid="{3A0AEDCD-CAD6-4811-A339-771D0EC30361}"/>
    <cellStyle name="Comma 101 2" xfId="49" xr:uid="{1AD7E205-730E-4AA9-A986-AA0C58E78F82}"/>
    <cellStyle name="Comma 102" xfId="50" xr:uid="{73F380DB-D08B-4C0A-8E1C-2F1EF7375A38}"/>
    <cellStyle name="Comma 102 2" xfId="51" xr:uid="{25553055-AA3F-4353-B275-4340E5CBE629}"/>
    <cellStyle name="Comma 103" xfId="52" xr:uid="{B46683B9-EDF8-4804-91D3-A3373BA4DB63}"/>
    <cellStyle name="Comma 103 2" xfId="53" xr:uid="{77474AC2-FCCE-428F-A9FB-1F98875C6707}"/>
    <cellStyle name="Comma 104" xfId="54" xr:uid="{3E70897D-BBF9-414D-BA13-1AE4EA52AC59}"/>
    <cellStyle name="Comma 104 2" xfId="55" xr:uid="{73ECDB3D-F8E5-42C4-8EB8-BE5BE25DD7A5}"/>
    <cellStyle name="Comma 105" xfId="56" xr:uid="{C0FA78AD-FB29-4974-ABEB-7B0D060CEF2B}"/>
    <cellStyle name="Comma 105 2" xfId="57" xr:uid="{F205AB82-00DE-4F43-B313-AAC869E9B8A1}"/>
    <cellStyle name="Comma 106" xfId="58" xr:uid="{81CA6C6A-6AF4-4BE5-A132-7ACB89140CDE}"/>
    <cellStyle name="Comma 106 2" xfId="59" xr:uid="{049CB94F-D1FC-4462-B504-780ACD0D4963}"/>
    <cellStyle name="Comma 107" xfId="60" xr:uid="{DC9F8F3B-FD99-4D78-ACE7-5BE69647B5EE}"/>
    <cellStyle name="Comma 107 2" xfId="61" xr:uid="{DC75B1F1-5587-4142-9699-B1E40085E7F0}"/>
    <cellStyle name="Comma 108" xfId="62" xr:uid="{E46B34A0-05E5-4254-862D-17000F7A5003}"/>
    <cellStyle name="Comma 108 2" xfId="63" xr:uid="{74F4D887-9F9B-4AE4-B41D-E0EF4D386799}"/>
    <cellStyle name="Comma 109" xfId="64" xr:uid="{2E963A10-4791-428E-99D3-CADEA7DA2C4F}"/>
    <cellStyle name="Comma 109 2" xfId="65" xr:uid="{E1FF31B1-D3BD-4E78-9C2D-FF7CE895E923}"/>
    <cellStyle name="Comma 11" xfId="66" xr:uid="{FB86127F-AAFA-4BB0-827B-FA7F4E281D90}"/>
    <cellStyle name="Comma 11 2" xfId="67" xr:uid="{18F97AB6-9028-432B-8C7B-D6BC45F9138C}"/>
    <cellStyle name="Comma 11 3" xfId="1758" xr:uid="{BC8A9684-E9EC-4703-A930-3B9DA27A8BA1}"/>
    <cellStyle name="Comma 110" xfId="68" xr:uid="{2DC6D517-C943-40B2-883C-E2E7BBBAD378}"/>
    <cellStyle name="Comma 110 2" xfId="69" xr:uid="{60D131D6-49E0-40DF-B3C1-6F6536AD26BC}"/>
    <cellStyle name="Comma 111" xfId="70" xr:uid="{33608420-19C2-419A-A05C-03167DB1A1B0}"/>
    <cellStyle name="Comma 112" xfId="71" xr:uid="{42B080E1-9575-485B-BD82-AE9CD170A930}"/>
    <cellStyle name="Comma 113" xfId="72" xr:uid="{A74AF1B9-0DC2-4E5C-A396-6B2E0D845C3B}"/>
    <cellStyle name="Comma 114" xfId="73" xr:uid="{F45ACCE9-8A2D-40AE-A6EE-6488437F40C7}"/>
    <cellStyle name="Comma 115" xfId="74" xr:uid="{28A25A1E-65CE-4D29-833D-902CCBBC2C37}"/>
    <cellStyle name="Comma 116" xfId="75" xr:uid="{DF6ABC65-8570-4360-8074-E2F2B6198664}"/>
    <cellStyle name="Comma 117" xfId="76" xr:uid="{62D5B8C3-A2DB-45E1-A710-38448231CB6F}"/>
    <cellStyle name="Comma 118" xfId="77" xr:uid="{54E167A4-3FB9-44E6-94BE-C0C3FC8734DA}"/>
    <cellStyle name="Comma 119" xfId="78" xr:uid="{1F3524AC-96B1-4C78-ACEC-D71FCBB14C4D}"/>
    <cellStyle name="Comma 12" xfId="79" xr:uid="{C78D638D-32F3-4AF3-B2B7-52E78883F434}"/>
    <cellStyle name="Comma 12 2" xfId="80" xr:uid="{68E1319B-3F30-41DE-9A26-44C90CA479BA}"/>
    <cellStyle name="Comma 12 3" xfId="1759" xr:uid="{CCA83487-697F-43A9-9C01-5E26EB40C988}"/>
    <cellStyle name="Comma 120" xfId="81" xr:uid="{8146A782-0638-4D3C-86FA-F1E880330D2A}"/>
    <cellStyle name="Comma 121" xfId="82" xr:uid="{BC529DB2-FD27-43F3-A807-EA44908D96E7}"/>
    <cellStyle name="Comma 122" xfId="83" xr:uid="{75DA1925-5DD5-48C0-9513-2B0C8D788C4A}"/>
    <cellStyle name="Comma 123" xfId="84" xr:uid="{2FDFAAC9-0093-4282-99A0-C71C6E07E02A}"/>
    <cellStyle name="Comma 124" xfId="40" xr:uid="{6DB2E164-DE95-45B2-9C40-1D5EBA3FF336}"/>
    <cellStyle name="Comma 125" xfId="352" xr:uid="{602583FD-2979-42EF-B9DE-F99EC7D95CA4}"/>
    <cellStyle name="Comma 126" xfId="353" xr:uid="{195AED3A-65BB-4822-9A8F-C6D86D9802A2}"/>
    <cellStyle name="Comma 127" xfId="351" xr:uid="{39A02903-BBE9-479D-AA9D-C730A6B3003C}"/>
    <cellStyle name="Comma 128" xfId="364" xr:uid="{6073696B-DB27-4CA8-9457-39647FF069FB}"/>
    <cellStyle name="Comma 129" xfId="354" xr:uid="{505981F7-FDAC-46B5-A9A6-1FE089839C74}"/>
    <cellStyle name="Comma 13" xfId="85" xr:uid="{931DDB60-4AC1-460C-8A44-05BA454E8248}"/>
    <cellStyle name="Comma 13 2" xfId="86" xr:uid="{4DA52E0E-F5DD-4320-B1EC-5017116EE121}"/>
    <cellStyle name="Comma 13 3" xfId="1760" xr:uid="{4D2AD757-DC9C-4FAC-9AFD-F6B03181857F}"/>
    <cellStyle name="Comma 14" xfId="87" xr:uid="{9FB2ED92-CF88-470E-8AA2-D63BE933DB3E}"/>
    <cellStyle name="Comma 14 2" xfId="88" xr:uid="{D70ABCF5-6D9A-4DBD-B70F-77A5BE1C8DF9}"/>
    <cellStyle name="Comma 14 3" xfId="43211" xr:uid="{4E1993F4-52F2-47B3-A736-8C7B8B55D0CB}"/>
    <cellStyle name="Comma 15" xfId="89" xr:uid="{3BAD697A-3A4A-4FE0-A303-D53CCF4C9BFE}"/>
    <cellStyle name="Comma 15 2" xfId="90" xr:uid="{9933EAA4-037A-49B2-8A32-BD7FC389E220}"/>
    <cellStyle name="Comma 15 3" xfId="1761" xr:uid="{6A7B5CC9-59C8-441D-BEE4-20BCCA223F64}"/>
    <cellStyle name="Comma 16" xfId="91" xr:uid="{53F9DA9F-148D-41EB-8ED8-49338A614394}"/>
    <cellStyle name="Comma 16 2" xfId="92" xr:uid="{35828F1B-94EC-4C65-A0E1-FE509CDEF54E}"/>
    <cellStyle name="Comma 17" xfId="93" xr:uid="{AE14754C-85E3-4AF3-96C8-D280ABBA1C48}"/>
    <cellStyle name="Comma 17 2" xfId="94" xr:uid="{C24D3CC5-AE13-4CD0-942B-B789C6AAF28D}"/>
    <cellStyle name="Comma 18" xfId="95" xr:uid="{E4F6B46F-CF6C-4973-8167-B461CF8D61EF}"/>
    <cellStyle name="Comma 18 2" xfId="96" xr:uid="{787E13B1-B9F0-43AD-8BF2-B1805F091512}"/>
    <cellStyle name="Comma 19" xfId="97" xr:uid="{05975EEF-F282-48CD-94E2-6421F29896D0}"/>
    <cellStyle name="Comma 19 2" xfId="98" xr:uid="{21EC8F6B-59E4-4AC4-AF7F-BBC587F348C3}"/>
    <cellStyle name="Comma 2" xfId="99" xr:uid="{D6EA96AB-C26C-47A4-95A3-8CE5BF380AA6}"/>
    <cellStyle name="Comma 2 10" xfId="1762" xr:uid="{8584BFB0-F298-431B-B501-906CC7C27ABD}"/>
    <cellStyle name="Comma 2 10 2" xfId="1763" xr:uid="{3B4B45A3-CE20-4A30-96BA-F888F53AEFE7}"/>
    <cellStyle name="Comma 2 10 3" xfId="1764" xr:uid="{A60300B9-89D0-41B6-A167-0EAA7C70FEC7}"/>
    <cellStyle name="Comma 2 11" xfId="1765" xr:uid="{C64CBACD-0367-4CF5-9FFD-19EF1EB45D84}"/>
    <cellStyle name="Comma 2 11 2" xfId="1766" xr:uid="{AA218169-63FA-47A4-9916-6D2A1BABC71B}"/>
    <cellStyle name="Comma 2 11 3" xfId="1767" xr:uid="{B729E7DC-B9AF-44E6-9C55-BAD68AEA4898}"/>
    <cellStyle name="Comma 2 12" xfId="1768" xr:uid="{0819EC3E-FE73-454F-AF35-1FE6A77698FE}"/>
    <cellStyle name="Comma 2 12 2" xfId="1769" xr:uid="{F58DF29D-84BD-4BA7-A4B8-4EE452B08B01}"/>
    <cellStyle name="Comma 2 12 3" xfId="1770" xr:uid="{F5F4479C-F62A-4F47-AFB1-DA516AE8B029}"/>
    <cellStyle name="Comma 2 13" xfId="1771" xr:uid="{D20704B0-C46F-4CDA-B9B5-0974941D7634}"/>
    <cellStyle name="Comma 2 13 2" xfId="1772" xr:uid="{21C62D08-5A9A-4D26-A7D6-D87D26EF1E1B}"/>
    <cellStyle name="Comma 2 13 3" xfId="1773" xr:uid="{DEE42DEE-9181-4BD3-8128-346CBF6E5F8D}"/>
    <cellStyle name="Comma 2 14" xfId="1774" xr:uid="{C40FA740-1340-46B7-AC95-A207BF964FBE}"/>
    <cellStyle name="Comma 2 14 2" xfId="1775" xr:uid="{14790255-308B-4BC9-962B-47B42B5C96A3}"/>
    <cellStyle name="Comma 2 14 3" xfId="1776" xr:uid="{A52A2C09-1833-4A41-BB00-A3D93AF290E2}"/>
    <cellStyle name="Comma 2 15" xfId="1777" xr:uid="{6479485F-BFD3-477D-928C-1593ACAA60E7}"/>
    <cellStyle name="Comma 2 15 2" xfId="1778" xr:uid="{A1995F0D-E50A-48EA-95B9-4D6795F9F702}"/>
    <cellStyle name="Comma 2 15 3" xfId="1779" xr:uid="{24165A25-12DE-41E8-A94A-C32568BCD039}"/>
    <cellStyle name="Comma 2 16" xfId="1780" xr:uid="{A325A9B0-F6DF-4CD6-BEB1-97443F612D55}"/>
    <cellStyle name="Comma 2 16 2" xfId="1781" xr:uid="{3222BB22-EA3C-4E01-AA1B-01033D4717D3}"/>
    <cellStyle name="Comma 2 16 3" xfId="1782" xr:uid="{BAF0F12E-9938-40CC-BE65-F028A746668A}"/>
    <cellStyle name="Comma 2 17" xfId="1783" xr:uid="{D35FB1C1-FCA2-4C6E-BDFC-2103C9E10DF1}"/>
    <cellStyle name="Comma 2 17 2" xfId="1784" xr:uid="{A66040A7-57FE-476B-B17D-334C314B55BD}"/>
    <cellStyle name="Comma 2 17 3" xfId="1785" xr:uid="{CBB4234F-2E20-44D2-A397-49079FB48363}"/>
    <cellStyle name="Comma 2 18" xfId="1786" xr:uid="{20BD21A2-3D48-4279-8D39-14D08D9C53D1}"/>
    <cellStyle name="Comma 2 18 2" xfId="1787" xr:uid="{C0F32CB8-85F6-437A-90EF-32A64C1BC27B}"/>
    <cellStyle name="Comma 2 18 3" xfId="1788" xr:uid="{9282668B-171B-41BF-AF17-61348E5E1D5A}"/>
    <cellStyle name="Comma 2 19" xfId="1789" xr:uid="{35D4CDB3-AB73-481A-85A6-20698CCB2450}"/>
    <cellStyle name="Comma 2 19 2" xfId="1790" xr:uid="{C0356ACD-FA08-446A-96D9-BABB2875EA41}"/>
    <cellStyle name="Comma 2 19 3" xfId="1791" xr:uid="{602D8EDB-00BD-4414-B3EE-6BFB90B84594}"/>
    <cellStyle name="Comma 2 2" xfId="100" xr:uid="{9843DC05-0F51-4386-9C41-77079199B619}"/>
    <cellStyle name="Comma 2 2 10" xfId="1793" xr:uid="{599CCB0D-7AEF-4B30-920D-E3713DCA7BFF}"/>
    <cellStyle name="Comma 2 2 10 2" xfId="1794" xr:uid="{9A804A43-8EF0-409E-A138-847AC0158671}"/>
    <cellStyle name="Comma 2 2 10 2 2" xfId="1795" xr:uid="{F72C48AF-88D3-46C0-8A14-397D87245D07}"/>
    <cellStyle name="Comma 2 2 10 2 2 2" xfId="1796" xr:uid="{0AFECDE7-C26B-4B8D-8135-91018533E64F}"/>
    <cellStyle name="Comma 2 2 10 2 2 2 2" xfId="1797" xr:uid="{82603B05-8E4E-4E2E-81FD-1DCEFF8C3C44}"/>
    <cellStyle name="Comma 2 2 10 2 2 2 2 2" xfId="1798" xr:uid="{FADE90ED-632E-4295-BF1F-9A189B70FB45}"/>
    <cellStyle name="Comma 2 2 10 2 2 2 3" xfId="1799" xr:uid="{690FCCFC-8288-4EF7-BDCC-AEC81F288496}"/>
    <cellStyle name="Comma 2 2 10 2 2 2 4" xfId="1800" xr:uid="{6F05FA7C-EDA7-4A30-B393-249F31E16819}"/>
    <cellStyle name="Comma 2 2 10 2 2 2 5" xfId="1801" xr:uid="{A985FD1B-04A6-4752-B34F-CA9C988BEE41}"/>
    <cellStyle name="Comma 2 2 10 2 2 3" xfId="1802" xr:uid="{412F741A-C1B6-4CA3-BCA4-F4C9D6FF0410}"/>
    <cellStyle name="Comma 2 2 10 2 2 3 2" xfId="1803" xr:uid="{EE4B42D5-19E1-4E87-A432-E9A24BEBC1CF}"/>
    <cellStyle name="Comma 2 2 10 2 2 4" xfId="1804" xr:uid="{60C01958-2E4D-4603-BD4F-E0BA1C94B3F2}"/>
    <cellStyle name="Comma 2 2 10 2 2 5" xfId="1805" xr:uid="{D8097FA7-BEB3-4107-8FB1-0BBE9EAF13EE}"/>
    <cellStyle name="Comma 2 2 10 2 3" xfId="1806" xr:uid="{A07501F0-C4D0-4010-AAFE-1D1C7F8A6419}"/>
    <cellStyle name="Comma 2 2 10 2 4" xfId="1807" xr:uid="{02EC3071-262B-45F5-A67D-CAE34CB64328}"/>
    <cellStyle name="Comma 2 2 10 2 5" xfId="1808" xr:uid="{52CE70FE-C3DE-4445-8C5E-B05024FF8C64}"/>
    <cellStyle name="Comma 2 2 10 2 6" xfId="1809" xr:uid="{0E82E08F-546F-48B3-A8EB-246B6D57005D}"/>
    <cellStyle name="Comma 2 2 10 2 6 2" xfId="1810" xr:uid="{4F495499-A8EE-46B9-8E48-726223AA279A}"/>
    <cellStyle name="Comma 2 2 10 2 7" xfId="1811" xr:uid="{9ADB25CB-8CBB-4431-951C-0C6A5B91C924}"/>
    <cellStyle name="Comma 2 2 10 2 8" xfId="1812" xr:uid="{829A1E66-529A-45F8-A81C-A95F3325CFDC}"/>
    <cellStyle name="Comma 2 2 10 2 9" xfId="1813" xr:uid="{DCCAE8B5-D32B-4FF1-836E-28AAAC2B11E8}"/>
    <cellStyle name="Comma 2 2 10 3" xfId="1814" xr:uid="{3099C98F-DD74-4094-B223-50937AA0F6B8}"/>
    <cellStyle name="Comma 2 2 10 3 2" xfId="1815" xr:uid="{E941FF68-D879-43CC-988E-8853E7F3A941}"/>
    <cellStyle name="Comma 2 2 10 3 2 2" xfId="1816" xr:uid="{57754EC6-C58A-4B98-8ABF-A55595752CA2}"/>
    <cellStyle name="Comma 2 2 10 3 2 2 2" xfId="1817" xr:uid="{5303F580-83D7-4CF7-BE61-1B93B22751E5}"/>
    <cellStyle name="Comma 2 2 10 3 2 3" xfId="1818" xr:uid="{F252EFE2-0098-4B94-B051-B074A05B5CFE}"/>
    <cellStyle name="Comma 2 2 10 3 2 4" xfId="1819" xr:uid="{44D7D050-EFFD-4FE0-ADBA-BEF9580586F3}"/>
    <cellStyle name="Comma 2 2 10 3 2 5" xfId="1820" xr:uid="{9D70BC9E-7827-443A-8454-ED227B2FEDCB}"/>
    <cellStyle name="Comma 2 2 10 3 3" xfId="1821" xr:uid="{737D9E5D-BCFE-4C4B-ABB4-2B0E6D6D9D0E}"/>
    <cellStyle name="Comma 2 2 10 3 3 2" xfId="1822" xr:uid="{63C2703C-751E-4A38-81D9-97FBABE72EE6}"/>
    <cellStyle name="Comma 2 2 10 3 4" xfId="1823" xr:uid="{03A3F7CD-05DE-4A94-9DB4-C81B44F8C7AC}"/>
    <cellStyle name="Comma 2 2 10 3 5" xfId="1824" xr:uid="{F1E43EF7-FB65-4F00-81CC-75230AABB974}"/>
    <cellStyle name="Comma 2 2 10 4" xfId="1825" xr:uid="{8E5F045C-CF88-4031-AB58-42FD59ABE2DE}"/>
    <cellStyle name="Comma 2 2 10 5" xfId="1826" xr:uid="{15EAD0E2-ED07-43C6-A002-FB98CA7454F0}"/>
    <cellStyle name="Comma 2 2 10 6" xfId="1827" xr:uid="{DB14F595-0937-42E1-B421-3F02F86B3289}"/>
    <cellStyle name="Comma 2 2 10 6 2" xfId="1828" xr:uid="{B0B89DD3-7CE5-40B7-AE60-ADDDCF28D338}"/>
    <cellStyle name="Comma 2 2 10 7" xfId="1829" xr:uid="{9A99075A-9BAE-4E5B-BBC8-BB27A39F2BAE}"/>
    <cellStyle name="Comma 2 2 10 8" xfId="1830" xr:uid="{08CA95CC-450B-468F-AA5A-AAD54E60B360}"/>
    <cellStyle name="Comma 2 2 10 9" xfId="1831" xr:uid="{9CCB8CB2-C828-4A69-9926-8383B49B292E}"/>
    <cellStyle name="Comma 2 2 11" xfId="1832" xr:uid="{61F3452F-961A-4BF7-9295-FFA628B3DD28}"/>
    <cellStyle name="Comma 2 2 12" xfId="1833" xr:uid="{5BF78078-BF8C-48F5-A363-5BB80A66255A}"/>
    <cellStyle name="Comma 2 2 13" xfId="1834" xr:uid="{273AE855-D3A7-44F3-841F-57666E87808A}"/>
    <cellStyle name="Comma 2 2 14" xfId="1835" xr:uid="{F68986E0-3E4D-49DC-A319-29299ECE3988}"/>
    <cellStyle name="Comma 2 2 15" xfId="1836" xr:uid="{847253A6-6388-4D30-9866-E9C394E6CE33}"/>
    <cellStyle name="Comma 2 2 15 2" xfId="1837" xr:uid="{309747AC-5498-4B47-85B4-542F8F8A7CC3}"/>
    <cellStyle name="Comma 2 2 15 2 2" xfId="1838" xr:uid="{43D6E45C-91E7-442C-B2F1-DA12D5A1BD70}"/>
    <cellStyle name="Comma 2 2 15 2 2 2" xfId="1839" xr:uid="{DCF5438D-61FD-4C62-BF4D-0272F5D139E0}"/>
    <cellStyle name="Comma 2 2 15 2 3" xfId="1840" xr:uid="{19435E5D-9083-4659-8809-61F28D357062}"/>
    <cellStyle name="Comma 2 2 15 2 4" xfId="1841" xr:uid="{4C34168A-A1BD-464B-8E89-74BA9C2E643C}"/>
    <cellStyle name="Comma 2 2 15 2 5" xfId="1842" xr:uid="{150A4D3A-515C-45A4-8A78-6FEF9BF7F461}"/>
    <cellStyle name="Comma 2 2 15 3" xfId="1843" xr:uid="{6CFB6EB0-D67E-4E0D-8A2D-4978E787623E}"/>
    <cellStyle name="Comma 2 2 15 3 2" xfId="1844" xr:uid="{F5471099-279A-4AA4-8955-EB86DA48A71B}"/>
    <cellStyle name="Comma 2 2 15 4" xfId="1845" xr:uid="{67E68F1C-6723-4111-8A40-44887F6561DB}"/>
    <cellStyle name="Comma 2 2 15 5" xfId="1846" xr:uid="{76A3FB81-07AE-4ADC-9534-51F855131BDD}"/>
    <cellStyle name="Comma 2 2 16" xfId="1847" xr:uid="{48C96A97-3A65-4091-B8E2-BFC09178D5A6}"/>
    <cellStyle name="Comma 2 2 17" xfId="1848" xr:uid="{EA863FE9-A040-4762-9C75-7332EBDF81B8}"/>
    <cellStyle name="Comma 2 2 18" xfId="1849" xr:uid="{BE0DE542-BAA4-4443-93EA-3B8798C63691}"/>
    <cellStyle name="Comma 2 2 19" xfId="1850" xr:uid="{B96645C9-D315-4087-ACB1-74BCABA22005}"/>
    <cellStyle name="Comma 2 2 19 2" xfId="1851" xr:uid="{B94306F5-35F4-4977-A308-23D2F04301CA}"/>
    <cellStyle name="Comma 2 2 2" xfId="1852" xr:uid="{597A8F2E-0F90-4277-A26E-015EC74E912F}"/>
    <cellStyle name="Comma 2 2 2 2" xfId="1853" xr:uid="{40CFE81A-FB1A-4969-8FD5-5AA1F3AD08F6}"/>
    <cellStyle name="Comma 2 2 2 3" xfId="1854" xr:uid="{188726B5-9B90-4360-B05F-F0B25DB7810D}"/>
    <cellStyle name="Comma 2 2 20" xfId="1855" xr:uid="{D46B7052-4D5D-4065-B1E1-2A083B2BCC8C}"/>
    <cellStyle name="Comma 2 2 21" xfId="1856" xr:uid="{9795E153-6DAE-4BA2-9D53-9E22A4F95D53}"/>
    <cellStyle name="Comma 2 2 22" xfId="1857" xr:uid="{7C9F180B-5EE2-4B9A-AEF5-4BE9CCB96B45}"/>
    <cellStyle name="Comma 2 2 23" xfId="1858" xr:uid="{2B633BFA-B594-431F-9E2D-93F540EEE8DE}"/>
    <cellStyle name="Comma 2 2 24" xfId="43158" xr:uid="{6012FF75-D8D9-476F-A776-944D23834EA9}"/>
    <cellStyle name="Comma 2 2 25" xfId="1792" xr:uid="{F584AB25-BF6C-4FE4-A238-7D0B294EAD34}"/>
    <cellStyle name="Comma 2 2 26" xfId="404" xr:uid="{70C45215-9AF5-4086-8CE9-6EC0FF847AFE}"/>
    <cellStyle name="Comma 2 2 3" xfId="1859" xr:uid="{BE5E834D-0EBE-4410-9EC3-A30E24A3E242}"/>
    <cellStyle name="Comma 2 2 3 2" xfId="1860" xr:uid="{7862FF22-2C7D-42F9-9650-436B6229463C}"/>
    <cellStyle name="Comma 2 2 3 3" xfId="1861" xr:uid="{77CB562F-C51D-451D-8CAD-7B1D16CC2B3D}"/>
    <cellStyle name="Comma 2 2 4" xfId="1862" xr:uid="{DC98179D-0268-4A13-8436-DA7DB781575E}"/>
    <cellStyle name="Comma 2 2 4 2" xfId="1863" xr:uid="{9593AFDA-A6CE-48E8-9D9D-B0A876F6A2C9}"/>
    <cellStyle name="Comma 2 2 4 3" xfId="1864" xr:uid="{79A528BA-63E3-4641-B66A-F2B09AF43B1A}"/>
    <cellStyle name="Comma 2 2 5" xfId="1865" xr:uid="{C0440389-7320-47BA-9DB1-BBF9BFE121C1}"/>
    <cellStyle name="Comma 2 2 5 2" xfId="1866" xr:uid="{C649B7E4-E4DD-4797-971C-D95BE518D05A}"/>
    <cellStyle name="Comma 2 2 5 3" xfId="1867" xr:uid="{2F550CCC-36EB-4D4A-8DCE-DD1161507397}"/>
    <cellStyle name="Comma 2 2 6" xfId="1868" xr:uid="{BBD4E24C-1D4D-4697-8820-5F23DA4CFEF9}"/>
    <cellStyle name="Comma 2 2 6 2" xfId="1869" xr:uid="{57DDC989-36BA-4189-B741-DB1C7944F2FC}"/>
    <cellStyle name="Comma 2 2 6 3" xfId="1870" xr:uid="{DC2B5F37-1EA2-41F4-AF6D-8238FA11C2E9}"/>
    <cellStyle name="Comma 2 2 7" xfId="1871" xr:uid="{C74489CA-3FE7-4D7D-AF32-34B649682BB1}"/>
    <cellStyle name="Comma 2 2 7 10" xfId="1872" xr:uid="{20A3BB9B-CBD7-443B-BCB4-4056449497DA}"/>
    <cellStyle name="Comma 2 2 7 11" xfId="1873" xr:uid="{03A48DAB-C474-486F-B24C-FE65BD29DF75}"/>
    <cellStyle name="Comma 2 2 7 12" xfId="1874" xr:uid="{D2B8987E-D52A-48E2-B410-FF6ECC778019}"/>
    <cellStyle name="Comma 2 2 7 13" xfId="1875" xr:uid="{CA57613C-1BC4-4B5B-8976-92D30E3FA18A}"/>
    <cellStyle name="Comma 2 2 7 13 2" xfId="1876" xr:uid="{40FCD0D0-6E63-4390-A2AD-8E6426ECF1E4}"/>
    <cellStyle name="Comma 2 2 7 14" xfId="1877" xr:uid="{8F65DF6E-D2E9-4A29-81D8-24AADBD9BAAC}"/>
    <cellStyle name="Comma 2 2 7 15" xfId="1878" xr:uid="{CEE5033C-929D-42F3-B0DD-90565FE1CF97}"/>
    <cellStyle name="Comma 2 2 7 16" xfId="1879" xr:uid="{9373756D-3CAE-48F6-A15D-34BD6A410A25}"/>
    <cellStyle name="Comma 2 2 7 2" xfId="1880" xr:uid="{1960172E-0A62-4C06-A7EC-19DD76E4CF27}"/>
    <cellStyle name="Comma 2 2 7 2 10" xfId="1881" xr:uid="{FD53C9FF-2867-4C16-B3DC-CC446E0B49FE}"/>
    <cellStyle name="Comma 2 2 7 2 11" xfId="1882" xr:uid="{AABE57F3-D768-4B47-9F88-6C6CBABE3202}"/>
    <cellStyle name="Comma 2 2 7 2 12" xfId="1883" xr:uid="{0F5A440A-A62B-42E7-B2A6-F2E5B570A8DE}"/>
    <cellStyle name="Comma 2 2 7 2 13" xfId="1884" xr:uid="{4DE9767D-E678-4257-BEA9-432B54E2B823}"/>
    <cellStyle name="Comma 2 2 7 2 13 2" xfId="1885" xr:uid="{BA9EE35C-9C1B-4DCC-BB68-095278A53450}"/>
    <cellStyle name="Comma 2 2 7 2 14" xfId="1886" xr:uid="{303EA8BA-34A1-4743-B8B2-9DE311AEB6BF}"/>
    <cellStyle name="Comma 2 2 7 2 15" xfId="1887" xr:uid="{0925A9BD-5CCC-4AFD-93A5-6CD7C65E5D75}"/>
    <cellStyle name="Comma 2 2 7 2 16" xfId="1888" xr:uid="{CB6592D9-4872-4D47-8339-BAB5C158683F}"/>
    <cellStyle name="Comma 2 2 7 2 2" xfId="1889" xr:uid="{2F234452-42C2-4D54-BB35-0D00B8297C81}"/>
    <cellStyle name="Comma 2 2 7 2 2 10" xfId="1890" xr:uid="{28197B41-B598-4766-82D9-80C2ED3E3D7E}"/>
    <cellStyle name="Comma 2 2 7 2 2 11" xfId="1891" xr:uid="{886BE0CA-441C-4584-8EA7-35DC13DE83C2}"/>
    <cellStyle name="Comma 2 2 7 2 2 12" xfId="1892" xr:uid="{8F9842CC-98F6-483D-B1B8-DA49F68BCF23}"/>
    <cellStyle name="Comma 2 2 7 2 2 12 2" xfId="1893" xr:uid="{80E5B2F3-7C24-4F00-881E-842F3FCD07E4}"/>
    <cellStyle name="Comma 2 2 7 2 2 13" xfId="1894" xr:uid="{6DE53613-5CA5-499E-B63F-6A9B87815995}"/>
    <cellStyle name="Comma 2 2 7 2 2 14" xfId="1895" xr:uid="{140AFB21-4010-4D82-9F15-7F0F5C4E6F60}"/>
    <cellStyle name="Comma 2 2 7 2 2 15" xfId="1896" xr:uid="{C8A54591-D8BE-4CBF-895B-F4BA6EC7AE83}"/>
    <cellStyle name="Comma 2 2 7 2 2 2" xfId="1897" xr:uid="{632D3B04-026A-4675-86C0-B820303BED3C}"/>
    <cellStyle name="Comma 2 2 7 2 2 2 2" xfId="1898" xr:uid="{ED0440ED-1D48-443C-BAD8-29284D44054D}"/>
    <cellStyle name="Comma 2 2 7 2 2 2 2 2" xfId="1899" xr:uid="{86F7A381-8D30-4EA2-BF69-778DAF2585C0}"/>
    <cellStyle name="Comma 2 2 7 2 2 2 2 2 2" xfId="1900" xr:uid="{C727331A-85C6-4E38-8FA6-86A27C9D8961}"/>
    <cellStyle name="Comma 2 2 7 2 2 2 2 2 2 2" xfId="1901" xr:uid="{E3EAE588-CC98-4163-8B42-2789FADD3182}"/>
    <cellStyle name="Comma 2 2 7 2 2 2 2 2 2 2 2" xfId="1902" xr:uid="{6E156D43-A8DB-4007-A8D0-439F10D9A3B2}"/>
    <cellStyle name="Comma 2 2 7 2 2 2 2 2 2 3" xfId="1903" xr:uid="{DAD5EAB5-A129-4B3B-9258-3B9A18CAB0E5}"/>
    <cellStyle name="Comma 2 2 7 2 2 2 2 2 2 4" xfId="1904" xr:uid="{84501383-D4D5-492B-A99B-FC8A5679875F}"/>
    <cellStyle name="Comma 2 2 7 2 2 2 2 2 2 5" xfId="1905" xr:uid="{D2CA7DB3-5828-4750-B400-725B2123EB81}"/>
    <cellStyle name="Comma 2 2 7 2 2 2 2 2 3" xfId="1906" xr:uid="{16E54DE0-0F57-4AEA-BF2A-DC7F29103495}"/>
    <cellStyle name="Comma 2 2 7 2 2 2 2 2 3 2" xfId="1907" xr:uid="{EA8E4CB3-E7ED-4460-9333-1530F9E0248B}"/>
    <cellStyle name="Comma 2 2 7 2 2 2 2 2 4" xfId="1908" xr:uid="{8CC2510E-EE78-4296-8681-A7217976F197}"/>
    <cellStyle name="Comma 2 2 7 2 2 2 2 2 5" xfId="1909" xr:uid="{19857EC5-3D9C-4024-9212-D6CA01A30708}"/>
    <cellStyle name="Comma 2 2 7 2 2 2 2 3" xfId="1910" xr:uid="{11D57C32-82A2-4A63-8F5D-C96625A22180}"/>
    <cellStyle name="Comma 2 2 7 2 2 2 2 4" xfId="1911" xr:uid="{FE08C5A1-C5A5-4046-ACD8-F4C27944478E}"/>
    <cellStyle name="Comma 2 2 7 2 2 2 2 5" xfId="1912" xr:uid="{7406C2A6-BBA9-4B6C-99A2-A6C152E061F1}"/>
    <cellStyle name="Comma 2 2 7 2 2 2 2 6" xfId="1913" xr:uid="{059A6752-4E88-4851-8EBF-70F559AF938D}"/>
    <cellStyle name="Comma 2 2 7 2 2 2 2 6 2" xfId="1914" xr:uid="{7F07B71F-7090-439A-815D-689EE12ADDE2}"/>
    <cellStyle name="Comma 2 2 7 2 2 2 2 7" xfId="1915" xr:uid="{61F50F3B-8C35-4D3A-B2B9-59AAE07D1F9F}"/>
    <cellStyle name="Comma 2 2 7 2 2 2 2 8" xfId="1916" xr:uid="{FC71B1D6-1574-4472-8B46-196B5D84B3A8}"/>
    <cellStyle name="Comma 2 2 7 2 2 2 2 9" xfId="1917" xr:uid="{94E76A1D-DEF6-48DF-8E55-AA9E6B58C4AE}"/>
    <cellStyle name="Comma 2 2 7 2 2 2 3" xfId="1918" xr:uid="{400DFECE-D612-4640-A2F5-EE302354F1CA}"/>
    <cellStyle name="Comma 2 2 7 2 2 2 3 2" xfId="1919" xr:uid="{0027A82E-97FE-483A-9448-E345782B4D9E}"/>
    <cellStyle name="Comma 2 2 7 2 2 2 3 2 2" xfId="1920" xr:uid="{1228FC2F-5C9F-47B4-97C9-49B39B832091}"/>
    <cellStyle name="Comma 2 2 7 2 2 2 3 2 2 2" xfId="1921" xr:uid="{EC2D83B6-8FEE-4EBB-A50A-2B04A798CB8E}"/>
    <cellStyle name="Comma 2 2 7 2 2 2 3 2 3" xfId="1922" xr:uid="{318CAFC5-AAA7-4D99-9F1C-48590F65F242}"/>
    <cellStyle name="Comma 2 2 7 2 2 2 3 2 4" xfId="1923" xr:uid="{8419D303-5D3F-4934-97E5-EB660D0A12D4}"/>
    <cellStyle name="Comma 2 2 7 2 2 2 3 2 5" xfId="1924" xr:uid="{0D0C2CB3-D182-4D6F-97C5-875604DAEA48}"/>
    <cellStyle name="Comma 2 2 7 2 2 2 3 3" xfId="1925" xr:uid="{E467E14B-379C-4FE5-8004-D9CD2D70BB8A}"/>
    <cellStyle name="Comma 2 2 7 2 2 2 3 3 2" xfId="1926" xr:uid="{5A719A58-FF21-43B1-B886-4DF81828751A}"/>
    <cellStyle name="Comma 2 2 7 2 2 2 3 4" xfId="1927" xr:uid="{D90A4A8D-687F-4D42-B827-52C555FBF3E5}"/>
    <cellStyle name="Comma 2 2 7 2 2 2 3 5" xfId="1928" xr:uid="{F6944854-0928-44C2-A611-A085C0A4318E}"/>
    <cellStyle name="Comma 2 2 7 2 2 2 4" xfId="1929" xr:uid="{459CBF3D-737F-40EC-9240-1635B03E2339}"/>
    <cellStyle name="Comma 2 2 7 2 2 2 5" xfId="1930" xr:uid="{5C1C7B40-A98E-4AA4-938B-222EFE771F0E}"/>
    <cellStyle name="Comma 2 2 7 2 2 2 6" xfId="1931" xr:uid="{2ECE0B31-C03B-4F77-95F6-0A6A0FE76AE8}"/>
    <cellStyle name="Comma 2 2 7 2 2 2 6 2" xfId="1932" xr:uid="{F3A2845E-A102-464E-9639-0F0AA5F680A6}"/>
    <cellStyle name="Comma 2 2 7 2 2 2 7" xfId="1933" xr:uid="{17EEA6F0-18D0-4C49-B325-91C65CBAA242}"/>
    <cellStyle name="Comma 2 2 7 2 2 2 8" xfId="1934" xr:uid="{1B7DF462-66E9-47F1-B32D-B489488CE561}"/>
    <cellStyle name="Comma 2 2 7 2 2 2 9" xfId="1935" xr:uid="{7E600F07-B548-4812-A404-14D1C307DB49}"/>
    <cellStyle name="Comma 2 2 7 2 2 3" xfId="1936" xr:uid="{70768DAC-33BD-4B6A-9F6B-16550EDA22FA}"/>
    <cellStyle name="Comma 2 2 7 2 2 3 2" xfId="1937" xr:uid="{20C8DB69-E43E-4F8D-BF18-B7BDA4A0F799}"/>
    <cellStyle name="Comma 2 2 7 2 2 3 3" xfId="1938" xr:uid="{29940107-1EC9-48A7-813C-5B759182A93D}"/>
    <cellStyle name="Comma 2 2 7 2 2 4" xfId="1939" xr:uid="{EB4CA569-FB70-48D5-944B-F61964E0CEBE}"/>
    <cellStyle name="Comma 2 2 7 2 2 4 2" xfId="1940" xr:uid="{0DE18B64-63A8-4BF1-8709-85E5E70BF315}"/>
    <cellStyle name="Comma 2 2 7 2 2 4 3" xfId="1941" xr:uid="{E4997000-CC24-41D0-B305-656F265714FF}"/>
    <cellStyle name="Comma 2 2 7 2 2 5" xfId="1942" xr:uid="{3CD09C5C-BB4D-45FF-B257-5938EAFC29F5}"/>
    <cellStyle name="Comma 2 2 7 2 2 5 2" xfId="1943" xr:uid="{8D969B3C-F0E2-4EA7-86C9-8E46D909E75F}"/>
    <cellStyle name="Comma 2 2 7 2 2 5 3" xfId="1944" xr:uid="{74D11849-1355-49AE-971C-C78913E23BDF}"/>
    <cellStyle name="Comma 2 2 7 2 2 6" xfId="1945" xr:uid="{3CBD7264-F9FB-483D-A8F4-1FCC915FC055}"/>
    <cellStyle name="Comma 2 2 7 2 2 6 2" xfId="1946" xr:uid="{B5BFA773-EA32-476A-B084-8F3A4A45FC8C}"/>
    <cellStyle name="Comma 2 2 7 2 2 6 3" xfId="1947" xr:uid="{E35A84DF-EB87-4FC6-AC51-FC8CC8EB332C}"/>
    <cellStyle name="Comma 2 2 7 2 2 7" xfId="1948" xr:uid="{90522A18-70DA-4061-A789-69CBBFC5F902}"/>
    <cellStyle name="Comma 2 2 7 2 2 7 2" xfId="1949" xr:uid="{7C973E2D-EB48-40DF-B71D-58264AC17D0D}"/>
    <cellStyle name="Comma 2 2 7 2 2 7 3" xfId="1950" xr:uid="{EA909F20-20D9-45AC-A357-BE24B22776B4}"/>
    <cellStyle name="Comma 2 2 7 2 2 8" xfId="1951" xr:uid="{63F3718D-16FC-48A2-AF3D-FFC7B6EAED1E}"/>
    <cellStyle name="Comma 2 2 7 2 2 8 2" xfId="1952" xr:uid="{614DA819-B7EF-4302-803E-D30BC46DB20D}"/>
    <cellStyle name="Comma 2 2 7 2 2 8 2 2" xfId="1953" xr:uid="{115B968A-FC91-4D1D-9FBB-7F1B47DA387C}"/>
    <cellStyle name="Comma 2 2 7 2 2 8 2 2 2" xfId="1954" xr:uid="{D2CE88DA-7735-452D-9C8A-BCF2550E8F8B}"/>
    <cellStyle name="Comma 2 2 7 2 2 8 2 3" xfId="1955" xr:uid="{7043010C-1B89-4B43-A26E-6BDA5C41501F}"/>
    <cellStyle name="Comma 2 2 7 2 2 8 2 4" xfId="1956" xr:uid="{2E36EF9F-B96D-4434-A243-5C0D767DA15B}"/>
    <cellStyle name="Comma 2 2 7 2 2 8 2 5" xfId="1957" xr:uid="{E2FAC91F-D5E3-4D4C-B513-A15F1C01C500}"/>
    <cellStyle name="Comma 2 2 7 2 2 8 3" xfId="1958" xr:uid="{2A82405A-D6AB-4923-8ECB-D135416F3436}"/>
    <cellStyle name="Comma 2 2 7 2 2 8 3 2" xfId="1959" xr:uid="{4EC5C611-541F-46AD-B2ED-BE92B4DFCA91}"/>
    <cellStyle name="Comma 2 2 7 2 2 8 4" xfId="1960" xr:uid="{834FF73B-5C89-4444-9671-CE68D0AAB22A}"/>
    <cellStyle name="Comma 2 2 7 2 2 8 5" xfId="1961" xr:uid="{E86E8E5A-2D2A-495A-ADB1-D8C68164907E}"/>
    <cellStyle name="Comma 2 2 7 2 2 9" xfId="1962" xr:uid="{1DE8E0E9-EB92-477F-9DC2-F50CB6810FBA}"/>
    <cellStyle name="Comma 2 2 7 2 3" xfId="1963" xr:uid="{4A0784FB-F80D-4718-ACBF-9ADF3935D1C9}"/>
    <cellStyle name="Comma 2 2 7 2 3 2" xfId="1964" xr:uid="{48105D80-4D18-4A98-97E6-E84351773A40}"/>
    <cellStyle name="Comma 2 2 7 2 3 3" xfId="1965" xr:uid="{E327444A-D09E-4880-BBDA-74CB99A3DD78}"/>
    <cellStyle name="Comma 2 2 7 2 4" xfId="1966" xr:uid="{7E3FFC2D-A237-40D5-9D2C-52860B5032E1}"/>
    <cellStyle name="Comma 2 2 7 2 4 2" xfId="1967" xr:uid="{B6F255A9-DDAC-44C1-AFD3-5D8C566F4E2E}"/>
    <cellStyle name="Comma 2 2 7 2 4 2 2" xfId="1968" xr:uid="{2314F738-B906-411F-94EE-8E0AA22EF663}"/>
    <cellStyle name="Comma 2 2 7 2 4 2 2 2" xfId="1969" xr:uid="{01BB6B7D-41A1-4623-863F-D16A8D9B18C6}"/>
    <cellStyle name="Comma 2 2 7 2 4 2 2 2 2" xfId="1970" xr:uid="{7D9A24A5-3647-49ED-9F67-DC5A86182D0F}"/>
    <cellStyle name="Comma 2 2 7 2 4 2 2 2 2 2" xfId="1971" xr:uid="{184E82AB-F6A5-4F82-9553-BFA4C360A4CA}"/>
    <cellStyle name="Comma 2 2 7 2 4 2 2 2 3" xfId="1972" xr:uid="{AC434C4A-9A2B-4A19-AB06-BD09DC966178}"/>
    <cellStyle name="Comma 2 2 7 2 4 2 2 2 4" xfId="1973" xr:uid="{36CAE519-FE5B-4B88-A3B3-442D49BBB1A3}"/>
    <cellStyle name="Comma 2 2 7 2 4 2 2 2 5" xfId="1974" xr:uid="{9F33908F-3C10-44D5-AE74-D4BF02A60E20}"/>
    <cellStyle name="Comma 2 2 7 2 4 2 2 3" xfId="1975" xr:uid="{CA832C4D-E5B3-48EC-B74F-60D82FF0EDE4}"/>
    <cellStyle name="Comma 2 2 7 2 4 2 2 3 2" xfId="1976" xr:uid="{9676B76D-308A-4808-A4B4-4AB05B38C047}"/>
    <cellStyle name="Comma 2 2 7 2 4 2 2 4" xfId="1977" xr:uid="{A0D8DF83-C34D-4306-80BE-87F0EF406B3C}"/>
    <cellStyle name="Comma 2 2 7 2 4 2 2 5" xfId="1978" xr:uid="{6EA18B04-8B1F-4115-A054-9A25F58E2759}"/>
    <cellStyle name="Comma 2 2 7 2 4 2 3" xfId="1979" xr:uid="{1318E763-819C-41FB-87B5-9AFA48C962F8}"/>
    <cellStyle name="Comma 2 2 7 2 4 2 4" xfId="1980" xr:uid="{CB49BC9A-AC5B-40C9-99A8-1EB57F9B885D}"/>
    <cellStyle name="Comma 2 2 7 2 4 2 5" xfId="1981" xr:uid="{B82AF002-B86D-46A2-9BAD-977F76C9CA52}"/>
    <cellStyle name="Comma 2 2 7 2 4 2 6" xfId="1982" xr:uid="{A3A6FAAD-4DAE-478A-83B8-12E6CD065366}"/>
    <cellStyle name="Comma 2 2 7 2 4 2 6 2" xfId="1983" xr:uid="{6D9E4725-E5E8-4538-B45A-9CEE47F63850}"/>
    <cellStyle name="Comma 2 2 7 2 4 2 7" xfId="1984" xr:uid="{1E1DB32C-1F5F-4A28-ABB6-DEAFB7ED813C}"/>
    <cellStyle name="Comma 2 2 7 2 4 2 8" xfId="1985" xr:uid="{054F9E72-5AE5-4A97-A05B-024E456BBA3D}"/>
    <cellStyle name="Comma 2 2 7 2 4 2 9" xfId="1986" xr:uid="{332CE8E5-A260-47B3-8960-4BF65ED2382C}"/>
    <cellStyle name="Comma 2 2 7 2 4 3" xfId="1987" xr:uid="{63CD9E77-339D-4626-BE1F-15FBF5E75F07}"/>
    <cellStyle name="Comma 2 2 7 2 4 3 2" xfId="1988" xr:uid="{2F86873A-B722-4423-8E17-1D7D199E759D}"/>
    <cellStyle name="Comma 2 2 7 2 4 3 2 2" xfId="1989" xr:uid="{5849DCF2-200E-4124-8078-629DD37325F5}"/>
    <cellStyle name="Comma 2 2 7 2 4 3 2 2 2" xfId="1990" xr:uid="{3E78891D-F9B2-41DE-8E52-E902D31B1452}"/>
    <cellStyle name="Comma 2 2 7 2 4 3 2 3" xfId="1991" xr:uid="{F26480E5-C3A5-4FF0-A8F6-99EC1E217224}"/>
    <cellStyle name="Comma 2 2 7 2 4 3 2 4" xfId="1992" xr:uid="{D8272D44-D902-490B-8DFD-3D7BC8DE6C22}"/>
    <cellStyle name="Comma 2 2 7 2 4 3 2 5" xfId="1993" xr:uid="{35817D5D-7417-474B-812A-73A6910E386F}"/>
    <cellStyle name="Comma 2 2 7 2 4 3 3" xfId="1994" xr:uid="{EFC25067-69FC-4144-816C-328CB8D80C70}"/>
    <cellStyle name="Comma 2 2 7 2 4 3 3 2" xfId="1995" xr:uid="{B71105DC-F338-44F3-8F92-0FBD352C3886}"/>
    <cellStyle name="Comma 2 2 7 2 4 3 4" xfId="1996" xr:uid="{F9F244F5-09FC-43A3-BF4D-D67979B2EADE}"/>
    <cellStyle name="Comma 2 2 7 2 4 3 5" xfId="1997" xr:uid="{DDFABA2D-9153-4563-B92F-E7A4E969F94A}"/>
    <cellStyle name="Comma 2 2 7 2 4 4" xfId="1998" xr:uid="{B208DD52-90E9-412D-8392-A9FBEB905941}"/>
    <cellStyle name="Comma 2 2 7 2 4 5" xfId="1999" xr:uid="{5811C26D-3EDA-4BCD-B057-3970F97510B0}"/>
    <cellStyle name="Comma 2 2 7 2 4 6" xfId="2000" xr:uid="{CAE84116-FD31-4A9E-8064-9666CC0A309B}"/>
    <cellStyle name="Comma 2 2 7 2 4 6 2" xfId="2001" xr:uid="{204C8AE4-F13C-4DF8-86CD-55851D1C4FB9}"/>
    <cellStyle name="Comma 2 2 7 2 4 7" xfId="2002" xr:uid="{C55DFA91-D105-4873-A895-62684D4CCF72}"/>
    <cellStyle name="Comma 2 2 7 2 4 8" xfId="2003" xr:uid="{1DFD1FA8-9996-4992-B2C3-F6418D7B08CC}"/>
    <cellStyle name="Comma 2 2 7 2 4 9" xfId="2004" xr:uid="{EA9F16AC-3997-47A8-B155-87AFC3C2F6BA}"/>
    <cellStyle name="Comma 2 2 7 2 5" xfId="2005" xr:uid="{56FD6F19-24B3-49FA-A4D6-77DB8F719B96}"/>
    <cellStyle name="Comma 2 2 7 2 6" xfId="2006" xr:uid="{387D8400-F712-4E5E-97C8-94B8F64D82A2}"/>
    <cellStyle name="Comma 2 2 7 2 7" xfId="2007" xr:uid="{17709069-7BDE-48B8-AE65-F7D5EB7FB2C7}"/>
    <cellStyle name="Comma 2 2 7 2 8" xfId="2008" xr:uid="{1827037F-3E10-4F0A-B30C-806511E18819}"/>
    <cellStyle name="Comma 2 2 7 2 9" xfId="2009" xr:uid="{B1D81E8A-BDFE-4F64-938A-43D10CA197FF}"/>
    <cellStyle name="Comma 2 2 7 2 9 2" xfId="2010" xr:uid="{632701C5-C8F3-469B-988A-9DAB3111C6E3}"/>
    <cellStyle name="Comma 2 2 7 2 9 2 2" xfId="2011" xr:uid="{E72A8C39-CB84-4666-A1D3-6196B8162160}"/>
    <cellStyle name="Comma 2 2 7 2 9 2 2 2" xfId="2012" xr:uid="{B326A61F-B599-4B5D-98CF-83AB029179F5}"/>
    <cellStyle name="Comma 2 2 7 2 9 2 3" xfId="2013" xr:uid="{0D07CD3B-FBC3-4029-B290-6534FFE71971}"/>
    <cellStyle name="Comma 2 2 7 2 9 2 4" xfId="2014" xr:uid="{F538F99A-B680-4698-B7CE-B4710BAB3912}"/>
    <cellStyle name="Comma 2 2 7 2 9 2 5" xfId="2015" xr:uid="{8ED7EC4C-384D-4F2A-9281-DCC233ED984D}"/>
    <cellStyle name="Comma 2 2 7 2 9 3" xfId="2016" xr:uid="{640C0E00-B3EE-4B5B-BD52-59236A5B81AF}"/>
    <cellStyle name="Comma 2 2 7 2 9 3 2" xfId="2017" xr:uid="{768C93CA-8DF3-4C5E-91FB-A05A940A5BF4}"/>
    <cellStyle name="Comma 2 2 7 2 9 4" xfId="2018" xr:uid="{0D63464A-A7B2-4CEE-8239-651116457B98}"/>
    <cellStyle name="Comma 2 2 7 2 9 5" xfId="2019" xr:uid="{E78872CC-619A-4A7C-BAD9-BF365D909265}"/>
    <cellStyle name="Comma 2 2 7 3" xfId="2020" xr:uid="{429A13E4-A8C9-467F-B099-D6630A37CA11}"/>
    <cellStyle name="Comma 2 2 7 3 10" xfId="2021" xr:uid="{520A0520-10A2-4131-8298-C2875E81093A}"/>
    <cellStyle name="Comma 2 2 7 3 11" xfId="2022" xr:uid="{E8595730-EA39-4373-BEEB-B6AFF36BFAF4}"/>
    <cellStyle name="Comma 2 2 7 3 12" xfId="2023" xr:uid="{B801A9F8-7A30-441D-BCDB-C76E0DC0BCEB}"/>
    <cellStyle name="Comma 2 2 7 3 12 2" xfId="2024" xr:uid="{B07C3B59-65C1-4EB1-9C68-E9D1F19BC902}"/>
    <cellStyle name="Comma 2 2 7 3 13" xfId="2025" xr:uid="{BF62BB98-7F93-4CA8-8DB0-7C5081784C5F}"/>
    <cellStyle name="Comma 2 2 7 3 14" xfId="2026" xr:uid="{26BA1C0D-6B01-41BF-9823-59DF422C7A0D}"/>
    <cellStyle name="Comma 2 2 7 3 15" xfId="2027" xr:uid="{9508D996-AC6D-40BF-BAB2-9142E8B82CB3}"/>
    <cellStyle name="Comma 2 2 7 3 2" xfId="2028" xr:uid="{DEE04070-CA5C-4754-84A2-63137678509D}"/>
    <cellStyle name="Comma 2 2 7 3 2 2" xfId="2029" xr:uid="{797C2E6A-1D82-4E55-B551-87E29B9BA3EE}"/>
    <cellStyle name="Comma 2 2 7 3 2 2 2" xfId="2030" xr:uid="{3D567C8A-15BF-469A-BCF7-AC71E1F22A4E}"/>
    <cellStyle name="Comma 2 2 7 3 2 2 2 2" xfId="2031" xr:uid="{5BA51286-2979-4944-BDB0-23190828FCB5}"/>
    <cellStyle name="Comma 2 2 7 3 2 2 2 2 2" xfId="2032" xr:uid="{49368028-C741-48E4-B738-5D7255FD722C}"/>
    <cellStyle name="Comma 2 2 7 3 2 2 2 2 2 2" xfId="2033" xr:uid="{135699F2-18A1-4191-93D5-1BEEC841A8BC}"/>
    <cellStyle name="Comma 2 2 7 3 2 2 2 2 3" xfId="2034" xr:uid="{8A7EF45E-B852-4FA7-BA77-92C43B3E0617}"/>
    <cellStyle name="Comma 2 2 7 3 2 2 2 2 4" xfId="2035" xr:uid="{3891FB4A-4D0A-499E-AC17-FAF70B419815}"/>
    <cellStyle name="Comma 2 2 7 3 2 2 2 2 5" xfId="2036" xr:uid="{C6E653BD-A2E4-49A6-BC72-5D60DC621B78}"/>
    <cellStyle name="Comma 2 2 7 3 2 2 2 3" xfId="2037" xr:uid="{BFB5D5C1-B76E-4BE2-923F-754160E007B7}"/>
    <cellStyle name="Comma 2 2 7 3 2 2 2 3 2" xfId="2038" xr:uid="{1FB1C3A6-1909-4AFC-A035-1ED9BDFB9448}"/>
    <cellStyle name="Comma 2 2 7 3 2 2 2 4" xfId="2039" xr:uid="{CB278F29-4B5C-4C49-B82F-83B1A5E88BAC}"/>
    <cellStyle name="Comma 2 2 7 3 2 2 2 5" xfId="2040" xr:uid="{B518995D-AB59-4E3B-BC39-CC43AA78FFC7}"/>
    <cellStyle name="Comma 2 2 7 3 2 2 3" xfId="2041" xr:uid="{5D57BB98-FB24-4458-8B94-EB160FDACE29}"/>
    <cellStyle name="Comma 2 2 7 3 2 2 4" xfId="2042" xr:uid="{6E2224AE-41D2-46CC-8145-D053E18743AE}"/>
    <cellStyle name="Comma 2 2 7 3 2 2 5" xfId="2043" xr:uid="{DEA33B87-EE47-4781-849B-C14A742FD0C4}"/>
    <cellStyle name="Comma 2 2 7 3 2 2 6" xfId="2044" xr:uid="{872136FC-5EB5-4F14-AD44-D4713F2F5869}"/>
    <cellStyle name="Comma 2 2 7 3 2 2 6 2" xfId="2045" xr:uid="{9F4656E3-25FB-4F62-9EC1-96ACB7085C9E}"/>
    <cellStyle name="Comma 2 2 7 3 2 2 7" xfId="2046" xr:uid="{F23FA398-A636-4EF1-8DFF-1664EE83B1AA}"/>
    <cellStyle name="Comma 2 2 7 3 2 2 8" xfId="2047" xr:uid="{BAC223A8-F70A-4A8B-83CA-8895986184FB}"/>
    <cellStyle name="Comma 2 2 7 3 2 2 9" xfId="2048" xr:uid="{B8036673-E551-4B9B-94A9-97C20C78071E}"/>
    <cellStyle name="Comma 2 2 7 3 2 3" xfId="2049" xr:uid="{8E00F8D8-4A20-496E-A42E-16621C65186E}"/>
    <cellStyle name="Comma 2 2 7 3 2 3 2" xfId="2050" xr:uid="{856F4843-A4A1-4420-BB78-8E47ECDADB63}"/>
    <cellStyle name="Comma 2 2 7 3 2 3 2 2" xfId="2051" xr:uid="{3FBD04D4-0440-4329-9F03-DC626F79BF2E}"/>
    <cellStyle name="Comma 2 2 7 3 2 3 2 2 2" xfId="2052" xr:uid="{A0495320-3F8D-4538-B49E-581D031D06C8}"/>
    <cellStyle name="Comma 2 2 7 3 2 3 2 3" xfId="2053" xr:uid="{C793A28D-2F0F-4E56-80B3-193739422547}"/>
    <cellStyle name="Comma 2 2 7 3 2 3 2 4" xfId="2054" xr:uid="{229C8B61-5E84-46BE-B253-01A15160F5C4}"/>
    <cellStyle name="Comma 2 2 7 3 2 3 2 5" xfId="2055" xr:uid="{4A9E3265-3861-4B11-BEF1-2B96609CAE31}"/>
    <cellStyle name="Comma 2 2 7 3 2 3 3" xfId="2056" xr:uid="{1338C3FD-8797-48D4-8496-3A0D2FF72525}"/>
    <cellStyle name="Comma 2 2 7 3 2 3 3 2" xfId="2057" xr:uid="{469DE11E-C76E-4C3C-A642-44EA120D2314}"/>
    <cellStyle name="Comma 2 2 7 3 2 3 4" xfId="2058" xr:uid="{E3E41C66-EE45-42E6-B29D-64B0E4BF1CEC}"/>
    <cellStyle name="Comma 2 2 7 3 2 3 5" xfId="2059" xr:uid="{6C102618-21C6-4221-A093-68278E243353}"/>
    <cellStyle name="Comma 2 2 7 3 2 4" xfId="2060" xr:uid="{5C17612D-4877-4D31-A6E9-EF92366D7B69}"/>
    <cellStyle name="Comma 2 2 7 3 2 5" xfId="2061" xr:uid="{09BF1153-62CE-414B-8257-C8D30770FC65}"/>
    <cellStyle name="Comma 2 2 7 3 2 6" xfId="2062" xr:uid="{B6291041-BDD5-4669-8415-36E9DBB16878}"/>
    <cellStyle name="Comma 2 2 7 3 2 6 2" xfId="2063" xr:uid="{7D14636D-3AF5-43FA-BC94-EFF8C367D1F4}"/>
    <cellStyle name="Comma 2 2 7 3 2 7" xfId="2064" xr:uid="{15501154-7EAE-42FC-8803-0CBD5F750E4A}"/>
    <cellStyle name="Comma 2 2 7 3 2 8" xfId="2065" xr:uid="{9AB41936-2710-4718-9423-93181F7C29A0}"/>
    <cellStyle name="Comma 2 2 7 3 2 9" xfId="2066" xr:uid="{367F4E1F-C35F-4008-A311-EFA6C05F5815}"/>
    <cellStyle name="Comma 2 2 7 3 3" xfId="2067" xr:uid="{DE38D812-164F-4AFA-9DC8-0ED7B6599723}"/>
    <cellStyle name="Comma 2 2 7 3 4" xfId="2068" xr:uid="{B3808A2F-9841-4188-82F7-3B401A7C5551}"/>
    <cellStyle name="Comma 2 2 7 3 5" xfId="2069" xr:uid="{7032BC21-5258-4435-973F-EB010AA32702}"/>
    <cellStyle name="Comma 2 2 7 3 6" xfId="2070" xr:uid="{34BC1562-D60A-4DC3-BB16-4CC911FFB715}"/>
    <cellStyle name="Comma 2 2 7 3 7" xfId="2071" xr:uid="{992ED193-FA9F-4363-86BF-536697516D3A}"/>
    <cellStyle name="Comma 2 2 7 3 8" xfId="2072" xr:uid="{87FE126A-14BF-4052-A424-F36B817EE6E7}"/>
    <cellStyle name="Comma 2 2 7 3 8 2" xfId="2073" xr:uid="{4B4E8989-C68C-4B86-BE6D-2E88F5769437}"/>
    <cellStyle name="Comma 2 2 7 3 8 2 2" xfId="2074" xr:uid="{AB4B945A-87E2-4A87-A7DA-E5AF7900092D}"/>
    <cellStyle name="Comma 2 2 7 3 8 2 2 2" xfId="2075" xr:uid="{388B4810-7B3F-48FC-9761-C6F48F5AF072}"/>
    <cellStyle name="Comma 2 2 7 3 8 2 3" xfId="2076" xr:uid="{3DFB7F8D-FE1F-45CA-B81C-7B52CAF6BF27}"/>
    <cellStyle name="Comma 2 2 7 3 8 2 4" xfId="2077" xr:uid="{B5F14CE8-D9DA-4E4A-9F46-AE263A79F392}"/>
    <cellStyle name="Comma 2 2 7 3 8 2 5" xfId="2078" xr:uid="{B62ACC5B-931C-4B38-94C7-97EE98970217}"/>
    <cellStyle name="Comma 2 2 7 3 8 3" xfId="2079" xr:uid="{85ED52BA-43F8-4FEB-9347-777EE2A9D694}"/>
    <cellStyle name="Comma 2 2 7 3 8 3 2" xfId="2080" xr:uid="{A52CEBB8-F5B6-4F50-9896-81B8783656A2}"/>
    <cellStyle name="Comma 2 2 7 3 8 4" xfId="2081" xr:uid="{4C3B50A6-54CA-4F4D-AAC9-3372180F7990}"/>
    <cellStyle name="Comma 2 2 7 3 8 5" xfId="2082" xr:uid="{44CE2958-ED50-4B71-B1FA-EAAD431C0075}"/>
    <cellStyle name="Comma 2 2 7 3 9" xfId="2083" xr:uid="{F5D985CA-90F7-45A7-B98C-8B58EDF41709}"/>
    <cellStyle name="Comma 2 2 7 4" xfId="2084" xr:uid="{74F9825D-49C4-4229-A6B2-ADE7B29EDDF2}"/>
    <cellStyle name="Comma 2 2 7 4 2" xfId="2085" xr:uid="{30E5C561-4809-45D0-8E81-C0C0D59C3993}"/>
    <cellStyle name="Comma 2 2 7 4 2 2" xfId="2086" xr:uid="{1025310F-FFFE-41E2-9684-D870613C5F41}"/>
    <cellStyle name="Comma 2 2 7 4 2 2 2" xfId="2087" xr:uid="{6B1F607F-ACA4-49A2-B8B9-EF6E327C9564}"/>
    <cellStyle name="Comma 2 2 7 4 2 2 2 2" xfId="2088" xr:uid="{37017D19-F5BC-442A-BA8E-B65D3C733D07}"/>
    <cellStyle name="Comma 2 2 7 4 2 2 2 2 2" xfId="2089" xr:uid="{C7963FC7-4DA8-4165-823E-1C6A1E236696}"/>
    <cellStyle name="Comma 2 2 7 4 2 2 2 3" xfId="2090" xr:uid="{B779BBB2-4D83-4B6F-9C43-49B538A7D571}"/>
    <cellStyle name="Comma 2 2 7 4 2 2 2 4" xfId="2091" xr:uid="{5C7DDE32-605C-413D-8E9A-BCAB68201605}"/>
    <cellStyle name="Comma 2 2 7 4 2 2 2 5" xfId="2092" xr:uid="{97F5C5A7-F1FA-44E6-8DA1-24C9C021131D}"/>
    <cellStyle name="Comma 2 2 7 4 2 2 3" xfId="2093" xr:uid="{8D011E59-57D3-4B3C-953F-F1EC3FE02689}"/>
    <cellStyle name="Comma 2 2 7 4 2 2 3 2" xfId="2094" xr:uid="{E1E2682B-FF99-4AAF-9AC9-587CB05AA8B2}"/>
    <cellStyle name="Comma 2 2 7 4 2 2 4" xfId="2095" xr:uid="{3802C224-EE1E-4CC9-9D19-C9FBE68A3130}"/>
    <cellStyle name="Comma 2 2 7 4 2 2 5" xfId="2096" xr:uid="{2FB0C5C1-A0EC-47E8-BCC2-25B01031E879}"/>
    <cellStyle name="Comma 2 2 7 4 2 3" xfId="2097" xr:uid="{8143ABAD-942A-4B21-A79A-7F7705C6A9C9}"/>
    <cellStyle name="Comma 2 2 7 4 2 4" xfId="2098" xr:uid="{1625228F-4055-4CDC-B78D-B40C05D12D79}"/>
    <cellStyle name="Comma 2 2 7 4 2 5" xfId="2099" xr:uid="{82CDE2C4-86A1-42C5-AF46-91EFEF9D4023}"/>
    <cellStyle name="Comma 2 2 7 4 2 6" xfId="2100" xr:uid="{55F29500-A5C3-4CBA-925E-D53D194CEC3A}"/>
    <cellStyle name="Comma 2 2 7 4 2 6 2" xfId="2101" xr:uid="{E01735E6-BBB3-4BAA-983B-C3168D367BD2}"/>
    <cellStyle name="Comma 2 2 7 4 2 7" xfId="2102" xr:uid="{92FB30C8-BB26-4C25-AEE3-113A864677CF}"/>
    <cellStyle name="Comma 2 2 7 4 2 8" xfId="2103" xr:uid="{D8D0CD49-3C99-48E4-AF3E-990A6B1AE896}"/>
    <cellStyle name="Comma 2 2 7 4 2 9" xfId="2104" xr:uid="{861C10C5-B119-40B8-8E08-CB82AFD50BAC}"/>
    <cellStyle name="Comma 2 2 7 4 3" xfId="2105" xr:uid="{15951328-A953-4FC3-933B-36D10A2D8CE6}"/>
    <cellStyle name="Comma 2 2 7 4 3 2" xfId="2106" xr:uid="{13E4940E-80AA-4F74-908B-329D2732C0EE}"/>
    <cellStyle name="Comma 2 2 7 4 3 2 2" xfId="2107" xr:uid="{7E01EEB8-0DB3-4E7E-A9B2-29F8B30785C9}"/>
    <cellStyle name="Comma 2 2 7 4 3 2 2 2" xfId="2108" xr:uid="{D195F0A8-261B-4A33-B373-6D3A3589C4FB}"/>
    <cellStyle name="Comma 2 2 7 4 3 2 3" xfId="2109" xr:uid="{7A6E0AD4-454B-4842-8D44-A047BAF93973}"/>
    <cellStyle name="Comma 2 2 7 4 3 2 4" xfId="2110" xr:uid="{E7AB7C2B-BB73-45A9-AF25-5A3F76C0F75E}"/>
    <cellStyle name="Comma 2 2 7 4 3 2 5" xfId="2111" xr:uid="{F284A387-BA4B-45C4-AAA2-C49F3FB48A6B}"/>
    <cellStyle name="Comma 2 2 7 4 3 3" xfId="2112" xr:uid="{D5D53AF6-9BCC-4D93-82F4-FFD1E2C1B40A}"/>
    <cellStyle name="Comma 2 2 7 4 3 3 2" xfId="2113" xr:uid="{F385C285-2F13-424F-B008-993859357B0A}"/>
    <cellStyle name="Comma 2 2 7 4 3 4" xfId="2114" xr:uid="{AF810113-AEE9-4000-AFE9-164C9F96F09B}"/>
    <cellStyle name="Comma 2 2 7 4 3 5" xfId="2115" xr:uid="{B4104397-3C22-4ABB-A773-E026FFB8B448}"/>
    <cellStyle name="Comma 2 2 7 4 4" xfId="2116" xr:uid="{0E45CD30-2304-47D2-AE7B-D7248DC0FD41}"/>
    <cellStyle name="Comma 2 2 7 4 5" xfId="2117" xr:uid="{99ED1C53-0B25-461F-BB33-3D9A8DA186A9}"/>
    <cellStyle name="Comma 2 2 7 4 6" xfId="2118" xr:uid="{5CA11F94-4B03-4B6D-8137-69A811E632FA}"/>
    <cellStyle name="Comma 2 2 7 4 6 2" xfId="2119" xr:uid="{770BE8A2-4E9F-4EB1-AC07-A722A265169A}"/>
    <cellStyle name="Comma 2 2 7 4 7" xfId="2120" xr:uid="{15C0073E-62FA-4CD2-BF8A-54B22886D09E}"/>
    <cellStyle name="Comma 2 2 7 4 8" xfId="2121" xr:uid="{88E4095B-2FBA-4C2D-9275-D7BA5AC97CD6}"/>
    <cellStyle name="Comma 2 2 7 4 9" xfId="2122" xr:uid="{42D0ABEC-E35E-469D-8D0A-51343D390912}"/>
    <cellStyle name="Comma 2 2 7 5" xfId="2123" xr:uid="{B60A9EC3-0167-4CD8-996E-05629D44FD15}"/>
    <cellStyle name="Comma 2 2 7 5 2" xfId="2124" xr:uid="{E2103273-55CB-4667-BF75-A9F20E8B17E7}"/>
    <cellStyle name="Comma 2 2 7 5 3" xfId="2125" xr:uid="{E5801F76-1126-423F-9F7C-A884955FAA04}"/>
    <cellStyle name="Comma 2 2 7 6" xfId="2126" xr:uid="{25C83F38-631F-4852-BCA8-03276E0FE609}"/>
    <cellStyle name="Comma 2 2 7 6 2" xfId="2127" xr:uid="{8C24D25B-24C2-427C-9A5A-B71AA963EEF6}"/>
    <cellStyle name="Comma 2 2 7 6 3" xfId="2128" xr:uid="{C9DE9CF5-F7B5-4094-8041-E94837804123}"/>
    <cellStyle name="Comma 2 2 7 7" xfId="2129" xr:uid="{50056F19-D880-42F3-823A-5E8D11351764}"/>
    <cellStyle name="Comma 2 2 7 7 2" xfId="2130" xr:uid="{6A87670A-ABA5-4F5F-8787-7A058C0BA750}"/>
    <cellStyle name="Comma 2 2 7 7 3" xfId="2131" xr:uid="{65B63EE7-1A1C-4750-8BC1-40B947CAB881}"/>
    <cellStyle name="Comma 2 2 7 8" xfId="2132" xr:uid="{8ABD1674-1052-4497-9A8B-D8A15C86D2BE}"/>
    <cellStyle name="Comma 2 2 7 8 2" xfId="2133" xr:uid="{8292A821-1EB1-41F1-A5A8-A43B4371760B}"/>
    <cellStyle name="Comma 2 2 7 8 3" xfId="2134" xr:uid="{EB788ACF-90C3-455F-AC57-D3F3DBDA9874}"/>
    <cellStyle name="Comma 2 2 7 9" xfId="2135" xr:uid="{A0FCBC12-AE7C-484D-95C5-BC209581FDD6}"/>
    <cellStyle name="Comma 2 2 7 9 2" xfId="2136" xr:uid="{C3E3D486-A819-41E5-B1DE-6BF7D5026CCF}"/>
    <cellStyle name="Comma 2 2 7 9 2 2" xfId="2137" xr:uid="{2EC69414-D1F8-43AB-B82E-9FD6466E44F5}"/>
    <cellStyle name="Comma 2 2 7 9 2 2 2" xfId="2138" xr:uid="{D105AFB5-76B1-47EF-BECF-7E6E2D752A4F}"/>
    <cellStyle name="Comma 2 2 7 9 2 3" xfId="2139" xr:uid="{0FBF2335-0D43-474C-9E91-C4DA950BC8C2}"/>
    <cellStyle name="Comma 2 2 7 9 2 4" xfId="2140" xr:uid="{1CEA6852-9898-46BB-AF31-53096F0C2417}"/>
    <cellStyle name="Comma 2 2 7 9 2 5" xfId="2141" xr:uid="{687F0831-4735-499F-BD2F-EE73C345A2C0}"/>
    <cellStyle name="Comma 2 2 7 9 3" xfId="2142" xr:uid="{10044A6D-DC43-4680-AB38-8B9AF06EA45D}"/>
    <cellStyle name="Comma 2 2 7 9 3 2" xfId="2143" xr:uid="{12DFEB07-D74F-40E6-8C7D-5814A1526862}"/>
    <cellStyle name="Comma 2 2 7 9 4" xfId="2144" xr:uid="{6C449792-AB89-4192-8F5A-BD3FCDF908D2}"/>
    <cellStyle name="Comma 2 2 7 9 5" xfId="2145" xr:uid="{20144237-4216-4B8C-B40B-E23A7AC745D5}"/>
    <cellStyle name="Comma 2 2 8" xfId="2146" xr:uid="{C7C12125-19E7-4331-9680-E1C857EDC2A8}"/>
    <cellStyle name="Comma 2 2 8 10" xfId="2147" xr:uid="{367DA26C-69F3-4E7E-8E77-9D70E76E2DC5}"/>
    <cellStyle name="Comma 2 2 8 11" xfId="2148" xr:uid="{AEC58703-15A9-4F39-83F9-32AA430B17CF}"/>
    <cellStyle name="Comma 2 2 8 12" xfId="2149" xr:uid="{32C6EB92-C50E-4C07-A3E8-678A779390C7}"/>
    <cellStyle name="Comma 2 2 8 12 2" xfId="2150" xr:uid="{CFB842D9-FFD2-4EB3-90A6-B19503CC73E5}"/>
    <cellStyle name="Comma 2 2 8 13" xfId="2151" xr:uid="{3D98AB3D-AA3F-4E04-AF86-E0946B3F8CEA}"/>
    <cellStyle name="Comma 2 2 8 14" xfId="2152" xr:uid="{13369020-0CB8-44E8-B249-E19D59874E46}"/>
    <cellStyle name="Comma 2 2 8 15" xfId="2153" xr:uid="{508DE539-9FE7-4368-87EF-E1B37B923A98}"/>
    <cellStyle name="Comma 2 2 8 2" xfId="2154" xr:uid="{177857AA-1682-4A86-BD62-18867F9E29C8}"/>
    <cellStyle name="Comma 2 2 8 2 2" xfId="2155" xr:uid="{99624747-9EF0-40BC-A628-B1232FE01BDB}"/>
    <cellStyle name="Comma 2 2 8 2 2 2" xfId="2156" xr:uid="{665672AB-6ACC-43F0-A911-34BAA5D7C2D4}"/>
    <cellStyle name="Comma 2 2 8 2 2 2 2" xfId="2157" xr:uid="{BFB61DFC-7B45-4939-8997-481C13E4C051}"/>
    <cellStyle name="Comma 2 2 8 2 2 2 2 2" xfId="2158" xr:uid="{B3477CD4-2510-4859-9ADB-217248C2F228}"/>
    <cellStyle name="Comma 2 2 8 2 2 2 2 2 2" xfId="2159" xr:uid="{9DC9608B-B6D2-4E28-BCF9-32C46FA192DA}"/>
    <cellStyle name="Comma 2 2 8 2 2 2 2 3" xfId="2160" xr:uid="{2F4A42CC-E8DC-4CA0-AFDF-B494BB5A8185}"/>
    <cellStyle name="Comma 2 2 8 2 2 2 2 4" xfId="2161" xr:uid="{846C9892-AF32-4130-8537-538B803980DE}"/>
    <cellStyle name="Comma 2 2 8 2 2 2 2 5" xfId="2162" xr:uid="{50701AA0-BF0C-4BA5-B0CC-570191CC6470}"/>
    <cellStyle name="Comma 2 2 8 2 2 2 3" xfId="2163" xr:uid="{1D41D100-F406-41F8-86BF-AE94DEE678E0}"/>
    <cellStyle name="Comma 2 2 8 2 2 2 3 2" xfId="2164" xr:uid="{A77BDC07-A432-41E3-BDDD-F876675836C8}"/>
    <cellStyle name="Comma 2 2 8 2 2 2 4" xfId="2165" xr:uid="{466030AC-5F49-413F-A17F-713531F23FFF}"/>
    <cellStyle name="Comma 2 2 8 2 2 2 5" xfId="2166" xr:uid="{86AD9847-8914-41BD-AB94-AA5DA92F986B}"/>
    <cellStyle name="Comma 2 2 8 2 2 3" xfId="2167" xr:uid="{ECA061DF-B9A2-4D1B-956C-ED551210CA87}"/>
    <cellStyle name="Comma 2 2 8 2 2 4" xfId="2168" xr:uid="{48AE56E4-81AF-4C48-AB4C-641261DE5C29}"/>
    <cellStyle name="Comma 2 2 8 2 2 5" xfId="2169" xr:uid="{4C3BDBE0-0E77-40A4-979D-03643BD72154}"/>
    <cellStyle name="Comma 2 2 8 2 2 6" xfId="2170" xr:uid="{A69800E5-7923-4B23-BC01-D77C3285EECA}"/>
    <cellStyle name="Comma 2 2 8 2 2 6 2" xfId="2171" xr:uid="{8B5375CC-B38D-4C3F-845E-0DC6CECBF03A}"/>
    <cellStyle name="Comma 2 2 8 2 2 7" xfId="2172" xr:uid="{171DB663-C254-47DA-8DAC-E21D9BCC4FCC}"/>
    <cellStyle name="Comma 2 2 8 2 2 8" xfId="2173" xr:uid="{B0DE655C-53B8-447E-B196-599EB5DBA029}"/>
    <cellStyle name="Comma 2 2 8 2 2 9" xfId="2174" xr:uid="{1488AE39-DD2D-4463-9523-A6FB1A9C87E7}"/>
    <cellStyle name="Comma 2 2 8 2 3" xfId="2175" xr:uid="{09538609-D87C-4684-9C16-BEC612B0124F}"/>
    <cellStyle name="Comma 2 2 8 2 3 2" xfId="2176" xr:uid="{57DC7290-75F1-4962-A431-407D3EDE5CA9}"/>
    <cellStyle name="Comma 2 2 8 2 3 2 2" xfId="2177" xr:uid="{863900F4-C4BA-4331-90DB-82C8856ED7C6}"/>
    <cellStyle name="Comma 2 2 8 2 3 2 2 2" xfId="2178" xr:uid="{E30EE81B-6912-4030-8829-376C7CCB4A74}"/>
    <cellStyle name="Comma 2 2 8 2 3 2 3" xfId="2179" xr:uid="{0D05E9A2-D27C-4369-B0DD-F7E26152CC4C}"/>
    <cellStyle name="Comma 2 2 8 2 3 2 4" xfId="2180" xr:uid="{2B06C1E7-E8A8-40B7-81D6-76F5115D2A99}"/>
    <cellStyle name="Comma 2 2 8 2 3 2 5" xfId="2181" xr:uid="{5F26D58C-73B4-48CE-97DB-E2594C3A2FA6}"/>
    <cellStyle name="Comma 2 2 8 2 3 3" xfId="2182" xr:uid="{EFD6F780-E045-40F4-AFA2-4F1C485F2DAB}"/>
    <cellStyle name="Comma 2 2 8 2 3 3 2" xfId="2183" xr:uid="{531F92B7-66F0-4FD7-94D6-AC3C459ECBE1}"/>
    <cellStyle name="Comma 2 2 8 2 3 4" xfId="2184" xr:uid="{67230B98-668E-4216-8EA1-7B1FFEA1A7D7}"/>
    <cellStyle name="Comma 2 2 8 2 3 5" xfId="2185" xr:uid="{48E6CF05-312B-4B04-9518-04E64B0AD36F}"/>
    <cellStyle name="Comma 2 2 8 2 4" xfId="2186" xr:uid="{A6D90770-324C-449D-ACA2-466C8CE78007}"/>
    <cellStyle name="Comma 2 2 8 2 5" xfId="2187" xr:uid="{8944816A-2C1A-46C1-BE0F-B2A21BD8EEB6}"/>
    <cellStyle name="Comma 2 2 8 2 6" xfId="2188" xr:uid="{AB84C9B5-E860-4F81-875B-27875BE09A7F}"/>
    <cellStyle name="Comma 2 2 8 2 6 2" xfId="2189" xr:uid="{F7798027-E7B5-41F6-A8B6-0EAD91E220F3}"/>
    <cellStyle name="Comma 2 2 8 2 7" xfId="2190" xr:uid="{AC75B270-26A0-419A-81E8-CCE685868EE2}"/>
    <cellStyle name="Comma 2 2 8 2 8" xfId="2191" xr:uid="{CB7CB89D-1F65-4A16-84C3-C6929D79ECA3}"/>
    <cellStyle name="Comma 2 2 8 2 9" xfId="2192" xr:uid="{8D2EC70D-6304-4E43-B178-7627618B909F}"/>
    <cellStyle name="Comma 2 2 8 3" xfId="2193" xr:uid="{1E70C31C-4AE5-421E-B29D-230F77026752}"/>
    <cellStyle name="Comma 2 2 8 3 2" xfId="2194" xr:uid="{B4C06FB2-30D6-4A35-84C2-360305C229FB}"/>
    <cellStyle name="Comma 2 2 8 3 3" xfId="2195" xr:uid="{71734DC9-3942-407E-BEA1-13355ECFF6EE}"/>
    <cellStyle name="Comma 2 2 8 4" xfId="2196" xr:uid="{8A6DB0CF-4062-4F31-89C8-9317C294245E}"/>
    <cellStyle name="Comma 2 2 8 4 2" xfId="2197" xr:uid="{C640C016-644F-45D0-8F06-A985B38489B0}"/>
    <cellStyle name="Comma 2 2 8 4 3" xfId="2198" xr:uid="{526FE192-337B-4F5F-888F-24F247F0AF79}"/>
    <cellStyle name="Comma 2 2 8 5" xfId="2199" xr:uid="{D4C830E2-9C28-459E-A91D-E5A2B16CCC6C}"/>
    <cellStyle name="Comma 2 2 8 5 2" xfId="2200" xr:uid="{229EAEC8-09F4-4B78-BD92-446F74949468}"/>
    <cellStyle name="Comma 2 2 8 5 3" xfId="2201" xr:uid="{75D7FFF8-3EA8-41A7-BD0E-EE7D86EE37D6}"/>
    <cellStyle name="Comma 2 2 8 6" xfId="2202" xr:uid="{FB6CD0F5-4424-4146-8BB6-AB3C28EED975}"/>
    <cellStyle name="Comma 2 2 8 6 2" xfId="2203" xr:uid="{A9F8002B-AE16-4A1F-9E34-788A6BDF016B}"/>
    <cellStyle name="Comma 2 2 8 6 3" xfId="2204" xr:uid="{156FEDE7-B99A-4321-BC1A-85FD28C60D5A}"/>
    <cellStyle name="Comma 2 2 8 7" xfId="2205" xr:uid="{6F15EAFD-DD50-4C17-8866-1425BD8516FA}"/>
    <cellStyle name="Comma 2 2 8 7 2" xfId="2206" xr:uid="{069EF067-762B-4801-8A89-4942940FBEBC}"/>
    <cellStyle name="Comma 2 2 8 7 3" xfId="2207" xr:uid="{2EBDECEE-C83A-4F41-8240-E786C18EE369}"/>
    <cellStyle name="Comma 2 2 8 8" xfId="2208" xr:uid="{89A7810E-0ED4-44C3-8C0E-60B0D84A9CC4}"/>
    <cellStyle name="Comma 2 2 8 8 2" xfId="2209" xr:uid="{98152E77-03EE-47E4-B8FC-D0A2286C1C64}"/>
    <cellStyle name="Comma 2 2 8 8 2 2" xfId="2210" xr:uid="{38D5DB73-8D73-4487-9539-7AF8C5BC379F}"/>
    <cellStyle name="Comma 2 2 8 8 2 2 2" xfId="2211" xr:uid="{A004C774-7C08-44D1-8C7A-32113D17068F}"/>
    <cellStyle name="Comma 2 2 8 8 2 3" xfId="2212" xr:uid="{A88BE419-7108-41CF-AAFC-72D2ED3D3CBA}"/>
    <cellStyle name="Comma 2 2 8 8 2 4" xfId="2213" xr:uid="{21E91A4F-477A-4F1F-9F4B-5ED37073C1B4}"/>
    <cellStyle name="Comma 2 2 8 8 2 5" xfId="2214" xr:uid="{D89C0763-026E-4A11-B465-D254D59FFF53}"/>
    <cellStyle name="Comma 2 2 8 8 3" xfId="2215" xr:uid="{DB738458-8662-403A-BA7F-11041E580BB0}"/>
    <cellStyle name="Comma 2 2 8 8 3 2" xfId="2216" xr:uid="{A28E340A-6E63-4C7F-82B2-6850A3EB5833}"/>
    <cellStyle name="Comma 2 2 8 8 4" xfId="2217" xr:uid="{3B90A7D5-05BD-44C3-AE2E-0406E1EE6A82}"/>
    <cellStyle name="Comma 2 2 8 8 5" xfId="2218" xr:uid="{D0F78691-C0A7-45B6-A480-8E03DA469E34}"/>
    <cellStyle name="Comma 2 2 8 9" xfId="2219" xr:uid="{D3126BE9-6163-4CDE-BA30-9C73CEF403ED}"/>
    <cellStyle name="Comma 2 2 9" xfId="2220" xr:uid="{E24CBC71-FDEE-4B49-9DC8-B050E0BF9EEB}"/>
    <cellStyle name="Comma 2 2 9 2" xfId="2221" xr:uid="{9B15DEE2-B13E-4B69-AEE6-7FB1EAC328FF}"/>
    <cellStyle name="Comma 2 2 9 3" xfId="2222" xr:uid="{C15863B3-AE3F-4E2B-86E3-5B53695F99EF}"/>
    <cellStyle name="Comma 2 20" xfId="2223" xr:uid="{4DB8D33E-0D80-4BB2-AB6A-3D120885F685}"/>
    <cellStyle name="Comma 2 20 2" xfId="2224" xr:uid="{140A2416-5502-48A0-936A-5E445B4061D9}"/>
    <cellStyle name="Comma 2 20 3" xfId="2225" xr:uid="{811FAB56-BC72-436D-9E94-F86062E3BB0A}"/>
    <cellStyle name="Comma 2 21" xfId="2226" xr:uid="{2522823F-B27B-4617-81D5-4771EF922F98}"/>
    <cellStyle name="Comma 2 21 2" xfId="2227" xr:uid="{5EAA16E7-A72D-47F1-832B-558AEA878AB1}"/>
    <cellStyle name="Comma 2 21 3" xfId="2228" xr:uid="{A2AB3B4E-A71A-4F6F-826D-343C80BCB7A8}"/>
    <cellStyle name="Comma 2 22" xfId="2229" xr:uid="{38B3E477-414B-4896-86A5-EC36433BF7A5}"/>
    <cellStyle name="Comma 2 22 2" xfId="2230" xr:uid="{0750C3D3-F9A4-43C3-BD2E-A0087095C17B}"/>
    <cellStyle name="Comma 2 22 3" xfId="2231" xr:uid="{FFD1266C-EE9A-4697-9395-189358937D85}"/>
    <cellStyle name="Comma 2 23" xfId="2232" xr:uid="{A1EA40E7-B485-4921-92AF-D5F605E0CBF4}"/>
    <cellStyle name="Comma 2 23 2" xfId="2233" xr:uid="{B3A82886-95A7-48F1-8691-D5124C260B44}"/>
    <cellStyle name="Comma 2 23 3" xfId="2234" xr:uid="{377BD7D1-8EA5-41B9-A487-F53F55DA8BED}"/>
    <cellStyle name="Comma 2 24" xfId="2235" xr:uid="{9E45308F-AF85-44E2-B7D9-20FD2A693D48}"/>
    <cellStyle name="Comma 2 24 2" xfId="2236" xr:uid="{5D6D1E5F-4E44-4462-9224-F8D46EC28137}"/>
    <cellStyle name="Comma 2 24 3" xfId="2237" xr:uid="{FEFB4A20-6E54-48CE-B92A-A140AF6F5634}"/>
    <cellStyle name="Comma 2 25" xfId="2238" xr:uid="{4BB4C695-97E3-4E2D-AE6C-B57BA55A0C7A}"/>
    <cellStyle name="Comma 2 25 2" xfId="2239" xr:uid="{ECDD2996-9072-41AA-8CA9-C04F3280E9D0}"/>
    <cellStyle name="Comma 2 25 3" xfId="2240" xr:uid="{47A93EF8-8736-45B9-8B27-DB4AF3FB4750}"/>
    <cellStyle name="Comma 2 26" xfId="2241" xr:uid="{3675B077-D492-4E7C-85BF-9DC60C5144B2}"/>
    <cellStyle name="Comma 2 26 2" xfId="2242" xr:uid="{D2D7834D-2617-4EFD-BF77-946C7EB637CA}"/>
    <cellStyle name="Comma 2 26 3" xfId="2243" xr:uid="{F8EE5649-C7EF-4703-8426-B3A5BAA69756}"/>
    <cellStyle name="Comma 2 27" xfId="2244" xr:uid="{568532F2-06DC-40F5-9A4E-ACC6D74F1ECB}"/>
    <cellStyle name="Comma 2 27 2" xfId="2245" xr:uid="{E158722C-D58D-4E04-9BD9-E75AE2353201}"/>
    <cellStyle name="Comma 2 27 3" xfId="2246" xr:uid="{A0E6471A-F248-4370-8786-5C38D8C84001}"/>
    <cellStyle name="Comma 2 28" xfId="2247" xr:uid="{10F16EF0-A1C7-4A38-8E19-A58A2A40F4E4}"/>
    <cellStyle name="Comma 2 28 2" xfId="2248" xr:uid="{20CC4C7E-98E9-4DC1-BE0C-C03FF5C61E80}"/>
    <cellStyle name="Comma 2 28 3" xfId="2249" xr:uid="{F64A0F35-3363-4C12-AFB5-B8445B09F716}"/>
    <cellStyle name="Comma 2 29" xfId="2250" xr:uid="{5BDFD579-690D-4277-AF82-D202BDEAD6E7}"/>
    <cellStyle name="Comma 2 29 2" xfId="2251" xr:uid="{DC26DAB9-7074-4B7B-A259-84C461972C2F}"/>
    <cellStyle name="Comma 2 3" xfId="101" xr:uid="{A9DCE1CD-5ECF-4876-AD6E-541D5DD3768A}"/>
    <cellStyle name="Comma 2 3 10" xfId="2253" xr:uid="{CBCCD84B-8837-4E32-B0B7-F8ACE5BC7FAC}"/>
    <cellStyle name="Comma 2 3 11" xfId="2254" xr:uid="{921BF667-6702-4034-8BC1-075E5DB012C7}"/>
    <cellStyle name="Comma 2 3 12" xfId="2255" xr:uid="{C0A69352-C998-429B-A725-58931977267C}"/>
    <cellStyle name="Comma 2 3 12 2" xfId="2256" xr:uid="{84219DFB-5B03-4923-BD08-CFC299E422E7}"/>
    <cellStyle name="Comma 2 3 12 3" xfId="2257" xr:uid="{A1CB0DE4-E7DE-4032-99A1-892D76D150C6}"/>
    <cellStyle name="Comma 2 3 13" xfId="2258" xr:uid="{013BCDA4-676E-4130-9D0A-7F4F62B47DD4}"/>
    <cellStyle name="Comma 2 3 14" xfId="2259" xr:uid="{AFF0FFB6-FD4F-4F7A-AFB5-9CFFF20564BC}"/>
    <cellStyle name="Comma 2 3 15" xfId="2260" xr:uid="{13253698-E763-42AD-ACB9-F8C020A3C230}"/>
    <cellStyle name="Comma 2 3 16" xfId="2261" xr:uid="{FCF4A959-544F-4311-B86A-1D84837BFC45}"/>
    <cellStyle name="Comma 2 3 17" xfId="2262" xr:uid="{D72039C3-D2B4-41C9-B174-E69F0E639560}"/>
    <cellStyle name="Comma 2 3 18" xfId="2263" xr:uid="{B0630870-3026-43DC-9AB1-BD86164D4A42}"/>
    <cellStyle name="Comma 2 3 19" xfId="2264" xr:uid="{D063452E-8EC7-4FCD-A169-7F0A6D39B9CF}"/>
    <cellStyle name="Comma 2 3 19 2" xfId="2265" xr:uid="{79B57F06-309D-4A40-BA66-3D02BFDB8E51}"/>
    <cellStyle name="Comma 2 3 2" xfId="2266" xr:uid="{6F054F67-2BD4-49DA-8BEA-6CB484E58ABC}"/>
    <cellStyle name="Comma 2 3 2 2" xfId="2267" xr:uid="{29E6E662-40B8-4F9C-ADD1-36FF6B2DBDD2}"/>
    <cellStyle name="Comma 2 3 2 3" xfId="2268" xr:uid="{53CB61E6-BEA8-42CC-95C5-F245E97715A9}"/>
    <cellStyle name="Comma 2 3 20" xfId="2269" xr:uid="{C7B6781E-EB97-4D58-8DCE-750ACEEBDAF2}"/>
    <cellStyle name="Comma 2 3 21" xfId="2270" xr:uid="{B9358DED-C38E-4157-92B1-F73CC3F24C3D}"/>
    <cellStyle name="Comma 2 3 22" xfId="2271" xr:uid="{C03DFDF5-118D-4F7C-B161-49B0A89A449A}"/>
    <cellStyle name="Comma 2 3 23" xfId="2272" xr:uid="{DC5A64ED-9662-48F4-96B6-4E8FB9481C25}"/>
    <cellStyle name="Comma 2 3 24" xfId="2273" xr:uid="{2637D0F2-0289-4BFE-B8D7-F275242316BA}"/>
    <cellStyle name="Comma 2 3 25" xfId="2274" xr:uid="{FDF64C4C-EDC5-4C02-81A3-1086A2B73EB6}"/>
    <cellStyle name="Comma 2 3 26" xfId="2275" xr:uid="{935703B8-2BCB-4914-AA71-4608122605BD}"/>
    <cellStyle name="Comma 2 3 27" xfId="2276" xr:uid="{E31C1179-131F-42FF-BAAB-95A9586EAFC5}"/>
    <cellStyle name="Comma 2 3 28" xfId="2277" xr:uid="{63D76873-F374-4B5C-A6BE-2BC5BC9AFC1B}"/>
    <cellStyle name="Comma 2 3 29" xfId="2278" xr:uid="{E2B4B2C3-6676-4D45-9652-1226D19E3141}"/>
    <cellStyle name="Comma 2 3 3" xfId="2279" xr:uid="{C2A86087-3F3A-4E09-B7D2-4964FF7F373A}"/>
    <cellStyle name="Comma 2 3 3 2" xfId="2280" xr:uid="{4B42383E-E626-41C6-A851-9896C7A37C80}"/>
    <cellStyle name="Comma 2 3 3 3" xfId="2281" xr:uid="{4C08E4CE-8E59-49CC-96ED-164DACB660BB}"/>
    <cellStyle name="Comma 2 3 30" xfId="2282" xr:uid="{01B33653-D74F-44F2-89AE-0A4A855ADF14}"/>
    <cellStyle name="Comma 2 3 31" xfId="2283" xr:uid="{7E51D218-0572-42AB-9674-5523D59F20CF}"/>
    <cellStyle name="Comma 2 3 32" xfId="2284" xr:uid="{16EBD12E-FA98-4ACB-ACA2-EFF9AE1FE065}"/>
    <cellStyle name="Comma 2 3 33" xfId="2285" xr:uid="{1F81B31B-6E8D-44D8-B2A5-E9F796E7259D}"/>
    <cellStyle name="Comma 2 3 34" xfId="2286" xr:uid="{C10A6CBC-4FE2-4ECC-8C8B-C31DDF02F4AC}"/>
    <cellStyle name="Comma 2 3 35" xfId="2252" xr:uid="{239CD50E-CB80-4EF5-B756-A0B1FBFEB38B}"/>
    <cellStyle name="Comma 2 3 4" xfId="2287" xr:uid="{B1262A3D-AE8F-42E1-9189-F1C097B2ECA1}"/>
    <cellStyle name="Comma 2 3 4 2" xfId="2288" xr:uid="{0785F533-1B92-4F3F-91FB-FD9A012251A4}"/>
    <cellStyle name="Comma 2 3 4 3" xfId="2289" xr:uid="{36D5A2E7-E65F-4490-8746-1F6C158CAAD0}"/>
    <cellStyle name="Comma 2 3 5" xfId="2290" xr:uid="{0E60220B-B59B-4B8A-B6C0-96FB273ACC75}"/>
    <cellStyle name="Comma 2 3 5 2" xfId="2291" xr:uid="{2955B991-4DEA-4F34-905D-EE972CDF6178}"/>
    <cellStyle name="Comma 2 3 5 3" xfId="2292" xr:uid="{3C8CB617-9E6A-4B70-93CB-3319A7D19979}"/>
    <cellStyle name="Comma 2 3 6" xfId="2293" xr:uid="{C0BCA77B-3D15-4A10-888A-DFA85E3F226B}"/>
    <cellStyle name="Comma 2 3 6 2" xfId="2294" xr:uid="{5181C965-2846-4C22-B0E0-BB410C2EBCA6}"/>
    <cellStyle name="Comma 2 3 6 3" xfId="2295" xr:uid="{C7D8EF01-720F-4ED7-A0E5-D0F08F9C3866}"/>
    <cellStyle name="Comma 2 3 7" xfId="2296" xr:uid="{A89901AD-1896-41C5-9A7D-C4D84C5EF484}"/>
    <cellStyle name="Comma 2 3 8" xfId="2297" xr:uid="{3727AAEB-BBC8-477A-8066-FEDA73200FF6}"/>
    <cellStyle name="Comma 2 3 9" xfId="2298" xr:uid="{3E143855-D35A-4940-9430-BD952CB90C93}"/>
    <cellStyle name="Comma 2 30" xfId="2299" xr:uid="{97DB2213-BF9E-4F4F-98D5-281D934EE475}"/>
    <cellStyle name="Comma 2 31" xfId="2300" xr:uid="{529798ED-FB89-45ED-AC8D-B096CC354CB3}"/>
    <cellStyle name="Comma 2 32" xfId="2301" xr:uid="{E77EA1E4-7332-4AC5-98C5-AD87E306B7C3}"/>
    <cellStyle name="Comma 2 32 2" xfId="2302" xr:uid="{FF872A7A-FAAE-411B-B0EE-63E5DA8EA28D}"/>
    <cellStyle name="Comma 2 32 3" xfId="2303" xr:uid="{32A1F36D-086E-4BD5-A944-6DD06B22FBF0}"/>
    <cellStyle name="Comma 2 33" xfId="2304" xr:uid="{8F1A1513-705E-4ADD-96F6-CF6CDFF7442D}"/>
    <cellStyle name="Comma 2 33 10" xfId="2305" xr:uid="{471BA8F1-9C12-454D-A9D2-76F6786B9D3A}"/>
    <cellStyle name="Comma 2 33 11" xfId="2306" xr:uid="{77281F3E-F01A-4C2A-816A-5A0FFD73EB78}"/>
    <cellStyle name="Comma 2 33 12" xfId="2307" xr:uid="{9E5B463B-A3C5-4FC6-9073-934F9496894D}"/>
    <cellStyle name="Comma 2 33 13" xfId="2308" xr:uid="{2EB30622-E850-4812-9159-D6113D54FD43}"/>
    <cellStyle name="Comma 2 33 13 2" xfId="2309" xr:uid="{543CC0D5-3D02-48F3-BDEF-049F1D2EB5F0}"/>
    <cellStyle name="Comma 2 33 14" xfId="2310" xr:uid="{5BD781AC-3F82-4601-A899-0FC68E20D32E}"/>
    <cellStyle name="Comma 2 33 15" xfId="2311" xr:uid="{1F7C4A79-DE6E-4599-A612-D684C48431C9}"/>
    <cellStyle name="Comma 2 33 16" xfId="2312" xr:uid="{B0B9B1D3-D2B5-451E-96E4-71DB102DB425}"/>
    <cellStyle name="Comma 2 33 2" xfId="2313" xr:uid="{E39523DB-D6B7-474C-B9D5-C08F370D8DFF}"/>
    <cellStyle name="Comma 2 33 2 10" xfId="2314" xr:uid="{355C6028-1B4F-44D1-B97D-ECB5A8B2282C}"/>
    <cellStyle name="Comma 2 33 2 11" xfId="2315" xr:uid="{AC049C71-9D27-4D48-82E8-6907311EEBFB}"/>
    <cellStyle name="Comma 2 33 2 12" xfId="2316" xr:uid="{4ED7546C-3E3D-4097-970F-4B63FF418724}"/>
    <cellStyle name="Comma 2 33 2 13" xfId="2317" xr:uid="{8F6F7587-E7EC-4868-916F-0C338E853524}"/>
    <cellStyle name="Comma 2 33 2 13 2" xfId="2318" xr:uid="{A16A2BF6-CF20-4497-8C79-9F3AF783540B}"/>
    <cellStyle name="Comma 2 33 2 14" xfId="2319" xr:uid="{56577C58-71B6-4799-9FA8-8E81250B928F}"/>
    <cellStyle name="Comma 2 33 2 15" xfId="2320" xr:uid="{111B62F6-34DF-404C-8534-EEC668C604C0}"/>
    <cellStyle name="Comma 2 33 2 16" xfId="2321" xr:uid="{D26C66F3-D524-4164-AEA5-9F8C20862BDA}"/>
    <cellStyle name="Comma 2 33 2 2" xfId="2322" xr:uid="{5B8A1438-C8B1-4A67-A860-1B0BE8F6EAF8}"/>
    <cellStyle name="Comma 2 33 2 2 10" xfId="2323" xr:uid="{5FC0F1BC-AB63-450F-AA87-B3F6947241C6}"/>
    <cellStyle name="Comma 2 33 2 2 11" xfId="2324" xr:uid="{E5B5580F-977C-4AEB-8922-F7EF5B894565}"/>
    <cellStyle name="Comma 2 33 2 2 12" xfId="2325" xr:uid="{D1A20BEC-FCE5-4792-B4AB-8EF2B80818E5}"/>
    <cellStyle name="Comma 2 33 2 2 12 2" xfId="2326" xr:uid="{A1810F48-BB63-42BA-90B3-E2A2FB8DB64B}"/>
    <cellStyle name="Comma 2 33 2 2 13" xfId="2327" xr:uid="{3964A7E7-1256-4093-8CF7-03973DC44818}"/>
    <cellStyle name="Comma 2 33 2 2 14" xfId="2328" xr:uid="{5EF2C207-0BA1-43B5-900C-00B3018C9818}"/>
    <cellStyle name="Comma 2 33 2 2 15" xfId="2329" xr:uid="{48F3380B-80B9-4CDE-8C16-74A83DDFE727}"/>
    <cellStyle name="Comma 2 33 2 2 2" xfId="2330" xr:uid="{042FE246-DEA2-4E11-89A6-7C035D0E88F7}"/>
    <cellStyle name="Comma 2 33 2 2 2 2" xfId="2331" xr:uid="{B27C0D65-1BFB-4C33-978C-6CEA26855BB3}"/>
    <cellStyle name="Comma 2 33 2 2 2 2 2" xfId="2332" xr:uid="{9EF29C96-ECA9-43CF-BE96-51C9F6799B7E}"/>
    <cellStyle name="Comma 2 33 2 2 2 2 2 2" xfId="2333" xr:uid="{34C81572-4C10-4C8E-8322-CD052D056C64}"/>
    <cellStyle name="Comma 2 33 2 2 2 2 2 2 2" xfId="2334" xr:uid="{A06D8AB2-E590-4AB2-89B0-B9325DF9AE0D}"/>
    <cellStyle name="Comma 2 33 2 2 2 2 2 2 2 2" xfId="2335" xr:uid="{72165194-16BB-44D3-9397-A73ECBB3BBDC}"/>
    <cellStyle name="Comma 2 33 2 2 2 2 2 2 3" xfId="2336" xr:uid="{D827A073-6251-4DC0-8163-48DE57A8D817}"/>
    <cellStyle name="Comma 2 33 2 2 2 2 2 2 4" xfId="2337" xr:uid="{B28ACB96-789B-4F25-8404-FAC034D49F55}"/>
    <cellStyle name="Comma 2 33 2 2 2 2 2 2 5" xfId="2338" xr:uid="{2B6A9694-7C29-429B-8673-1F16D97B6075}"/>
    <cellStyle name="Comma 2 33 2 2 2 2 2 3" xfId="2339" xr:uid="{9319FB2F-24E0-41F1-870C-FE50CD0BB8B5}"/>
    <cellStyle name="Comma 2 33 2 2 2 2 2 3 2" xfId="2340" xr:uid="{18B922AD-C578-4D22-BCAC-6760930B3A34}"/>
    <cellStyle name="Comma 2 33 2 2 2 2 2 4" xfId="2341" xr:uid="{98DF2243-C7D8-493A-AC15-4FC66BA0D861}"/>
    <cellStyle name="Comma 2 33 2 2 2 2 2 5" xfId="2342" xr:uid="{0EEED42F-E65B-4A94-B17A-3A313E310462}"/>
    <cellStyle name="Comma 2 33 2 2 2 2 3" xfId="2343" xr:uid="{B38B8191-7E44-44D3-A5A7-F1992A1F7446}"/>
    <cellStyle name="Comma 2 33 2 2 2 2 4" xfId="2344" xr:uid="{F8507191-E4ED-4C83-B4DD-19851C9CBB01}"/>
    <cellStyle name="Comma 2 33 2 2 2 2 5" xfId="2345" xr:uid="{A9197A5A-7B17-4CE0-89E1-E25C49E35453}"/>
    <cellStyle name="Comma 2 33 2 2 2 2 6" xfId="2346" xr:uid="{EF42B3A0-302A-4409-8785-334B5BC81B61}"/>
    <cellStyle name="Comma 2 33 2 2 2 2 6 2" xfId="2347" xr:uid="{E261C232-EF92-4197-8312-B8717BDBD082}"/>
    <cellStyle name="Comma 2 33 2 2 2 2 7" xfId="2348" xr:uid="{CE3CC781-EABB-4AA3-B483-138A2AD375F0}"/>
    <cellStyle name="Comma 2 33 2 2 2 2 8" xfId="2349" xr:uid="{7B1C341C-410E-4CCB-9DEE-A40010EA9BFA}"/>
    <cellStyle name="Comma 2 33 2 2 2 2 9" xfId="2350" xr:uid="{3FB3258E-8C92-4140-8CFF-326179F40984}"/>
    <cellStyle name="Comma 2 33 2 2 2 3" xfId="2351" xr:uid="{5107D5AB-E120-42C0-9864-C09668D38F7E}"/>
    <cellStyle name="Comma 2 33 2 2 2 3 2" xfId="2352" xr:uid="{8F694100-7904-46E2-B077-9ED3361678C4}"/>
    <cellStyle name="Comma 2 33 2 2 2 3 2 2" xfId="2353" xr:uid="{1A31A789-3499-47D4-BFD7-D16BA46E3828}"/>
    <cellStyle name="Comma 2 33 2 2 2 3 2 2 2" xfId="2354" xr:uid="{5ADBC57A-7C79-4B82-A316-1B588D05F950}"/>
    <cellStyle name="Comma 2 33 2 2 2 3 2 3" xfId="2355" xr:uid="{6D0AADAD-A969-4162-93F2-33C2591FD0D4}"/>
    <cellStyle name="Comma 2 33 2 2 2 3 2 4" xfId="2356" xr:uid="{5919C7C8-D6A8-4A89-A751-3A0BDA379A07}"/>
    <cellStyle name="Comma 2 33 2 2 2 3 2 5" xfId="2357" xr:uid="{D7A34DA7-6837-4EE3-9E4F-DB49C271ED92}"/>
    <cellStyle name="Comma 2 33 2 2 2 3 3" xfId="2358" xr:uid="{34DB2934-C1C5-4BB0-A902-26F45D94022C}"/>
    <cellStyle name="Comma 2 33 2 2 2 3 3 2" xfId="2359" xr:uid="{97A47604-6EAD-4402-998A-C07E8E0272ED}"/>
    <cellStyle name="Comma 2 33 2 2 2 3 4" xfId="2360" xr:uid="{B749AC4F-646C-4692-8E2A-7FF31DF134B6}"/>
    <cellStyle name="Comma 2 33 2 2 2 3 5" xfId="2361" xr:uid="{A29AACD6-1CF4-44F3-B994-AE70BC283F5B}"/>
    <cellStyle name="Comma 2 33 2 2 2 4" xfId="2362" xr:uid="{46414980-7C80-4C37-AE47-3899459C7F21}"/>
    <cellStyle name="Comma 2 33 2 2 2 5" xfId="2363" xr:uid="{69C29024-C2A6-46D2-9FD0-5AA8C0BDE04A}"/>
    <cellStyle name="Comma 2 33 2 2 2 6" xfId="2364" xr:uid="{8EA233D4-5621-452F-9F0B-88CB1D4E60AE}"/>
    <cellStyle name="Comma 2 33 2 2 2 6 2" xfId="2365" xr:uid="{E26393A0-F355-4E7A-9AA1-678EAEBCCFBA}"/>
    <cellStyle name="Comma 2 33 2 2 2 7" xfId="2366" xr:uid="{7CD7309F-7E49-4C0B-943C-18D0DAB80AF1}"/>
    <cellStyle name="Comma 2 33 2 2 2 8" xfId="2367" xr:uid="{CA25B4EF-C91E-499C-8630-FCF028A3730E}"/>
    <cellStyle name="Comma 2 33 2 2 2 9" xfId="2368" xr:uid="{DB2B9D85-4A6C-41EF-8BF8-83616DA54691}"/>
    <cellStyle name="Comma 2 33 2 2 3" xfId="2369" xr:uid="{603D7EAC-0B20-4830-A13F-E61781246042}"/>
    <cellStyle name="Comma 2 33 2 2 4" xfId="2370" xr:uid="{30FB9EC6-5E42-45F1-A8B5-39C0F6516037}"/>
    <cellStyle name="Comma 2 33 2 2 5" xfId="2371" xr:uid="{DE0A2B28-78BE-4E51-8E96-009EDCEF3B55}"/>
    <cellStyle name="Comma 2 33 2 2 6" xfId="2372" xr:uid="{C178DE1F-AD89-49EF-9FEA-B26770C5A10B}"/>
    <cellStyle name="Comma 2 33 2 2 7" xfId="2373" xr:uid="{5C0D8329-F9E2-44A0-8EE9-7BD27CFA6846}"/>
    <cellStyle name="Comma 2 33 2 2 8" xfId="2374" xr:uid="{91113583-5F1E-42DE-9069-328EF18D6A4D}"/>
    <cellStyle name="Comma 2 33 2 2 8 2" xfId="2375" xr:uid="{7B99CC3B-FC81-40CC-96AE-9C00B4A8ED9A}"/>
    <cellStyle name="Comma 2 33 2 2 8 2 2" xfId="2376" xr:uid="{CF1BF5D9-DE04-4E7F-8032-D001FFFC713E}"/>
    <cellStyle name="Comma 2 33 2 2 8 2 2 2" xfId="2377" xr:uid="{9F97C74C-C139-49F8-889E-E6A7138D9B16}"/>
    <cellStyle name="Comma 2 33 2 2 8 2 3" xfId="2378" xr:uid="{B136ED85-8B44-42C0-BB5A-DAEC03A0A11E}"/>
    <cellStyle name="Comma 2 33 2 2 8 2 4" xfId="2379" xr:uid="{C6621BF6-1D82-4814-827E-09C3A72B765B}"/>
    <cellStyle name="Comma 2 33 2 2 8 2 5" xfId="2380" xr:uid="{0B9D3907-594B-4499-B4C4-CA1D2CE06BF8}"/>
    <cellStyle name="Comma 2 33 2 2 8 3" xfId="2381" xr:uid="{99D73432-E274-4815-BDAD-E4FD5BDF2E0C}"/>
    <cellStyle name="Comma 2 33 2 2 8 3 2" xfId="2382" xr:uid="{08826D49-59CC-4A99-8CA6-FEE9539CB7AA}"/>
    <cellStyle name="Comma 2 33 2 2 8 4" xfId="2383" xr:uid="{FE61DDC6-B1AA-4BB8-A9D0-766E85338F3C}"/>
    <cellStyle name="Comma 2 33 2 2 8 5" xfId="2384" xr:uid="{88D841D8-63B4-467C-9F86-86D749385911}"/>
    <cellStyle name="Comma 2 33 2 2 9" xfId="2385" xr:uid="{632A5B67-977C-43A0-9465-81ECA5D9521C}"/>
    <cellStyle name="Comma 2 33 2 3" xfId="2386" xr:uid="{0B81B7C1-4F3C-4273-ABFE-CAC1BB18E888}"/>
    <cellStyle name="Comma 2 33 2 4" xfId="2387" xr:uid="{E04A3EAC-3B59-483A-9E02-52AF9A997E01}"/>
    <cellStyle name="Comma 2 33 2 4 2" xfId="2388" xr:uid="{33BD2F03-5B32-4225-9905-BB7719D1A8EE}"/>
    <cellStyle name="Comma 2 33 2 4 2 2" xfId="2389" xr:uid="{35178223-48D8-4BF6-BF29-17CDD933C83E}"/>
    <cellStyle name="Comma 2 33 2 4 2 2 2" xfId="2390" xr:uid="{29916B5D-1710-4711-93A8-DDB76F358E5B}"/>
    <cellStyle name="Comma 2 33 2 4 2 2 2 2" xfId="2391" xr:uid="{30D8C89A-A589-4DA7-9BBD-17DBA7A0AB13}"/>
    <cellStyle name="Comma 2 33 2 4 2 2 2 2 2" xfId="2392" xr:uid="{4B73B3EB-0230-452E-9292-A7BE28831804}"/>
    <cellStyle name="Comma 2 33 2 4 2 2 2 3" xfId="2393" xr:uid="{4C6A0F16-6842-41DB-AF40-1B9E1FCC565B}"/>
    <cellStyle name="Comma 2 33 2 4 2 2 2 4" xfId="2394" xr:uid="{21820948-778F-4BD1-A003-D010D4FD15BA}"/>
    <cellStyle name="Comma 2 33 2 4 2 2 2 5" xfId="2395" xr:uid="{F171B5E9-CE8E-4EEA-A20A-DD5F11BC127D}"/>
    <cellStyle name="Comma 2 33 2 4 2 2 3" xfId="2396" xr:uid="{FAD1AE0B-D67E-45F3-9871-4DE32245BEC1}"/>
    <cellStyle name="Comma 2 33 2 4 2 2 3 2" xfId="2397" xr:uid="{1BA46CEA-D0C0-44C8-AFD5-3E7BF8D945E1}"/>
    <cellStyle name="Comma 2 33 2 4 2 2 4" xfId="2398" xr:uid="{A13E0D28-5A28-45EF-94AA-C454B7CE6707}"/>
    <cellStyle name="Comma 2 33 2 4 2 2 5" xfId="2399" xr:uid="{60D235AF-236B-480E-AA12-FB2F04593253}"/>
    <cellStyle name="Comma 2 33 2 4 2 3" xfId="2400" xr:uid="{D49D2A8A-6897-4E5D-99D3-0A80CB483D1D}"/>
    <cellStyle name="Comma 2 33 2 4 2 4" xfId="2401" xr:uid="{8C1292C9-66FB-4948-A69B-C321DD829DC6}"/>
    <cellStyle name="Comma 2 33 2 4 2 5" xfId="2402" xr:uid="{DE29C41B-E416-4427-BF0E-8AA19A28388B}"/>
    <cellStyle name="Comma 2 33 2 4 2 6" xfId="2403" xr:uid="{4C1E37D3-A8BC-4322-BFA5-579AAACBFA0D}"/>
    <cellStyle name="Comma 2 33 2 4 2 6 2" xfId="2404" xr:uid="{9779A6EE-B7C3-4414-A36E-1E3E1F9781C2}"/>
    <cellStyle name="Comma 2 33 2 4 2 7" xfId="2405" xr:uid="{9BBFA3DB-8624-467E-AB4F-01F2688661FF}"/>
    <cellStyle name="Comma 2 33 2 4 2 8" xfId="2406" xr:uid="{AF912452-9F9D-4425-A527-26AAC6B0A413}"/>
    <cellStyle name="Comma 2 33 2 4 2 9" xfId="2407" xr:uid="{A3372968-4F6A-4174-A9EE-232CEDBC160F}"/>
    <cellStyle name="Comma 2 33 2 4 3" xfId="2408" xr:uid="{B00A8DF6-027A-4634-A1DA-01D100D14C8C}"/>
    <cellStyle name="Comma 2 33 2 4 3 2" xfId="2409" xr:uid="{9B5619EE-7BE3-4632-8475-946676732EA3}"/>
    <cellStyle name="Comma 2 33 2 4 3 2 2" xfId="2410" xr:uid="{5C0F7559-4437-4954-A867-DB8AB778A950}"/>
    <cellStyle name="Comma 2 33 2 4 3 2 2 2" xfId="2411" xr:uid="{64684574-F77B-459D-B59F-40100D384355}"/>
    <cellStyle name="Comma 2 33 2 4 3 2 3" xfId="2412" xr:uid="{191FBCC3-9195-4A29-882B-8EC0D3728161}"/>
    <cellStyle name="Comma 2 33 2 4 3 2 4" xfId="2413" xr:uid="{1DFDA599-51E7-4E33-A1C3-C3769FFB9EB3}"/>
    <cellStyle name="Comma 2 33 2 4 3 2 5" xfId="2414" xr:uid="{6D36F313-60E6-4861-A38C-3E40050573CE}"/>
    <cellStyle name="Comma 2 33 2 4 3 3" xfId="2415" xr:uid="{31FF10FC-0DCF-4C5D-932A-22285D287387}"/>
    <cellStyle name="Comma 2 33 2 4 3 3 2" xfId="2416" xr:uid="{FEC11838-B789-4BB2-A68C-3032652E0B0E}"/>
    <cellStyle name="Comma 2 33 2 4 3 4" xfId="2417" xr:uid="{114A4610-E86C-48FF-96BB-78E4CDEFAFB0}"/>
    <cellStyle name="Comma 2 33 2 4 3 5" xfId="2418" xr:uid="{1E53B518-BDC6-4D95-AB2F-FAA2DF4BF932}"/>
    <cellStyle name="Comma 2 33 2 4 4" xfId="2419" xr:uid="{FDFDDE73-FFAF-4831-9FC3-B12322E5E902}"/>
    <cellStyle name="Comma 2 33 2 4 5" xfId="2420" xr:uid="{8A4C9072-137A-46E9-B066-D8AAAEF10788}"/>
    <cellStyle name="Comma 2 33 2 4 6" xfId="2421" xr:uid="{38BC23CD-DF58-4439-8885-10A2A5521337}"/>
    <cellStyle name="Comma 2 33 2 4 6 2" xfId="2422" xr:uid="{3F194758-862C-4EDA-BA5D-76AFB21960FA}"/>
    <cellStyle name="Comma 2 33 2 4 7" xfId="2423" xr:uid="{36F75754-82F3-44F8-9203-4A2EC64456E3}"/>
    <cellStyle name="Comma 2 33 2 4 8" xfId="2424" xr:uid="{CD49F071-44E3-4852-9C89-45D9F8A1E72E}"/>
    <cellStyle name="Comma 2 33 2 4 9" xfId="2425" xr:uid="{E0B563EE-4FA9-4DEA-A16F-E1056AB113CB}"/>
    <cellStyle name="Comma 2 33 2 5" xfId="2426" xr:uid="{162C0FD4-9F4A-4BFA-B451-AB2D70DB5784}"/>
    <cellStyle name="Comma 2 33 2 5 2" xfId="2427" xr:uid="{69224615-B063-4335-B444-8E907B06991B}"/>
    <cellStyle name="Comma 2 33 2 5 3" xfId="2428" xr:uid="{B4AB5C82-A408-46E7-BB83-3E080DA8D043}"/>
    <cellStyle name="Comma 2 33 2 6" xfId="2429" xr:uid="{49DB5023-ADF6-414A-8BF6-D6B9FE33DAE9}"/>
    <cellStyle name="Comma 2 33 2 6 2" xfId="2430" xr:uid="{159541E2-5E46-4314-84A5-B776DB229A04}"/>
    <cellStyle name="Comma 2 33 2 6 3" xfId="2431" xr:uid="{77CAA4D1-F80B-4A58-84CD-9445AC270509}"/>
    <cellStyle name="Comma 2 33 2 7" xfId="2432" xr:uid="{8A73D9C0-D989-4480-AB98-2418C3C6020C}"/>
    <cellStyle name="Comma 2 33 2 7 2" xfId="2433" xr:uid="{A1465752-C14C-4621-9EEC-3E03AE86D316}"/>
    <cellStyle name="Comma 2 33 2 7 3" xfId="2434" xr:uid="{E24353E3-F651-4850-8A22-74BFCD2B64CD}"/>
    <cellStyle name="Comma 2 33 2 8" xfId="2435" xr:uid="{2DF67BB3-BBDC-4E23-AE4D-E6E112CBFC76}"/>
    <cellStyle name="Comma 2 33 2 8 2" xfId="2436" xr:uid="{5271C0FA-4083-45AC-9AAB-A786E8037CCD}"/>
    <cellStyle name="Comma 2 33 2 8 3" xfId="2437" xr:uid="{F0770F77-7966-4DCE-9DAB-27B1ABDFB144}"/>
    <cellStyle name="Comma 2 33 2 9" xfId="2438" xr:uid="{EDACE781-2049-4B83-B1A8-6916A0830F5D}"/>
    <cellStyle name="Comma 2 33 2 9 2" xfId="2439" xr:uid="{B4439122-8826-46FA-B9F8-406B563C52E8}"/>
    <cellStyle name="Comma 2 33 2 9 2 2" xfId="2440" xr:uid="{F4C7380A-8645-46F9-9CA0-D3E42BB69D57}"/>
    <cellStyle name="Comma 2 33 2 9 2 2 2" xfId="2441" xr:uid="{0707EF36-FBDD-4640-B348-BC9862152C9F}"/>
    <cellStyle name="Comma 2 33 2 9 2 3" xfId="2442" xr:uid="{648C7452-4D87-41EC-A522-0648A8A3740A}"/>
    <cellStyle name="Comma 2 33 2 9 2 4" xfId="2443" xr:uid="{B00CEFB5-D6BD-470E-A4DA-E58D5BD365DF}"/>
    <cellStyle name="Comma 2 33 2 9 2 5" xfId="2444" xr:uid="{07A6F03E-2391-46F5-9A95-5E352D48FE1A}"/>
    <cellStyle name="Comma 2 33 2 9 3" xfId="2445" xr:uid="{5FEEA1C5-618C-4B6E-932B-00BC43D055CB}"/>
    <cellStyle name="Comma 2 33 2 9 3 2" xfId="2446" xr:uid="{21407FEC-9D57-48B8-A127-538C3959490E}"/>
    <cellStyle name="Comma 2 33 2 9 4" xfId="2447" xr:uid="{525C0AF3-C0A3-4BAD-A8C6-4C14616E6920}"/>
    <cellStyle name="Comma 2 33 2 9 5" xfId="2448" xr:uid="{9CF46B11-A207-4979-9B87-7A1F568FFA97}"/>
    <cellStyle name="Comma 2 33 3" xfId="2449" xr:uid="{124DDFB0-467F-4CA4-9348-DCD2CCA48858}"/>
    <cellStyle name="Comma 2 33 3 10" xfId="2450" xr:uid="{D10C7992-A2A8-4C6D-B434-62DC4751BB57}"/>
    <cellStyle name="Comma 2 33 3 11" xfId="2451" xr:uid="{41052059-5C3C-4DA2-AE70-095BFE25D9D9}"/>
    <cellStyle name="Comma 2 33 3 12" xfId="2452" xr:uid="{BEB5D180-72A6-4626-A9A9-5E29380D2AAB}"/>
    <cellStyle name="Comma 2 33 3 12 2" xfId="2453" xr:uid="{D89B55D5-FE9D-47A9-8D12-548FF40F9F1A}"/>
    <cellStyle name="Comma 2 33 3 13" xfId="2454" xr:uid="{0DA67283-35A5-4A0B-AC46-27FFD1CFE5C1}"/>
    <cellStyle name="Comma 2 33 3 14" xfId="2455" xr:uid="{D201162C-B7FF-4B24-AA98-A3D026143970}"/>
    <cellStyle name="Comma 2 33 3 15" xfId="2456" xr:uid="{92285817-1D53-4F24-9D41-6D325231074F}"/>
    <cellStyle name="Comma 2 33 3 2" xfId="2457" xr:uid="{7BF72E59-5575-49CC-8BEF-A4414E1B3ACA}"/>
    <cellStyle name="Comma 2 33 3 2 2" xfId="2458" xr:uid="{24A76637-38FE-479C-B250-5009CFD592BB}"/>
    <cellStyle name="Comma 2 33 3 2 2 2" xfId="2459" xr:uid="{36E79A9D-63C8-491D-BC55-3011B6F4C075}"/>
    <cellStyle name="Comma 2 33 3 2 2 2 2" xfId="2460" xr:uid="{9059F4AC-F774-4992-9669-EF3EBF84157C}"/>
    <cellStyle name="Comma 2 33 3 2 2 2 2 2" xfId="2461" xr:uid="{41A8E6D8-F428-4C70-BC89-844B1920A634}"/>
    <cellStyle name="Comma 2 33 3 2 2 2 2 2 2" xfId="2462" xr:uid="{03A057C2-055B-4CBE-ABA5-EB0299141152}"/>
    <cellStyle name="Comma 2 33 3 2 2 2 2 3" xfId="2463" xr:uid="{203B63AC-682A-45E5-99C0-00730BF96612}"/>
    <cellStyle name="Comma 2 33 3 2 2 2 2 4" xfId="2464" xr:uid="{B8BCB335-47D9-4962-A212-772D2A1798FB}"/>
    <cellStyle name="Comma 2 33 3 2 2 2 2 5" xfId="2465" xr:uid="{74B28725-D24C-4E14-8BC5-829B82A39A66}"/>
    <cellStyle name="Comma 2 33 3 2 2 2 3" xfId="2466" xr:uid="{0B76CF3D-17AB-4F00-9875-2D781EEED90F}"/>
    <cellStyle name="Comma 2 33 3 2 2 2 3 2" xfId="2467" xr:uid="{4A79B4A1-2030-4029-8B41-27C253DDA983}"/>
    <cellStyle name="Comma 2 33 3 2 2 2 4" xfId="2468" xr:uid="{3F7F9E06-B9D1-428C-B3BE-4198F1D93A4C}"/>
    <cellStyle name="Comma 2 33 3 2 2 2 5" xfId="2469" xr:uid="{140736ED-3E41-4498-AC87-D9C6AF2E4F1D}"/>
    <cellStyle name="Comma 2 33 3 2 2 3" xfId="2470" xr:uid="{9131B0F8-228D-4A52-B409-088D1D0C7287}"/>
    <cellStyle name="Comma 2 33 3 2 2 4" xfId="2471" xr:uid="{2896F986-B397-4F36-A231-D1DB3E516ADF}"/>
    <cellStyle name="Comma 2 33 3 2 2 5" xfId="2472" xr:uid="{84430C65-DCE5-4B0C-9911-DE51736ED2ED}"/>
    <cellStyle name="Comma 2 33 3 2 2 6" xfId="2473" xr:uid="{363D6711-8DF5-4066-9797-94EBE0756D45}"/>
    <cellStyle name="Comma 2 33 3 2 2 6 2" xfId="2474" xr:uid="{AAA7BADD-E4D1-4E23-8207-1E473DEAD23E}"/>
    <cellStyle name="Comma 2 33 3 2 2 7" xfId="2475" xr:uid="{D1C0E97F-45C1-4CBB-B0F6-9D189DF79730}"/>
    <cellStyle name="Comma 2 33 3 2 2 8" xfId="2476" xr:uid="{4B47E656-57A9-4F6B-AF83-92358EFDF99E}"/>
    <cellStyle name="Comma 2 33 3 2 2 9" xfId="2477" xr:uid="{6EE1F42A-8E24-408F-87D6-73480D4C4F57}"/>
    <cellStyle name="Comma 2 33 3 2 3" xfId="2478" xr:uid="{F9C5AB81-3F54-4D31-BB9F-F9E379887135}"/>
    <cellStyle name="Comma 2 33 3 2 3 2" xfId="2479" xr:uid="{5B84E486-363F-48C5-9F2D-D3ED5FA8A262}"/>
    <cellStyle name="Comma 2 33 3 2 3 2 2" xfId="2480" xr:uid="{F47202B4-E741-40F8-9287-321F61E8A9F8}"/>
    <cellStyle name="Comma 2 33 3 2 3 2 2 2" xfId="2481" xr:uid="{90C401EF-AB51-456E-B155-C50493639F43}"/>
    <cellStyle name="Comma 2 33 3 2 3 2 3" xfId="2482" xr:uid="{90A8D540-71BC-4CBE-A9DE-F22DCF53E0E2}"/>
    <cellStyle name="Comma 2 33 3 2 3 2 4" xfId="2483" xr:uid="{839EC062-863F-4922-B254-AB4199C867B3}"/>
    <cellStyle name="Comma 2 33 3 2 3 2 5" xfId="2484" xr:uid="{B165387D-48AC-4F3A-9462-A9CB93100F11}"/>
    <cellStyle name="Comma 2 33 3 2 3 3" xfId="2485" xr:uid="{7D8BF793-8130-44CF-A547-3049D3BD65FB}"/>
    <cellStyle name="Comma 2 33 3 2 3 3 2" xfId="2486" xr:uid="{E188DFF3-7B4F-4274-A889-B9E34CC90DE6}"/>
    <cellStyle name="Comma 2 33 3 2 3 4" xfId="2487" xr:uid="{227E6951-D459-4DE5-9B36-BB695F210385}"/>
    <cellStyle name="Comma 2 33 3 2 3 5" xfId="2488" xr:uid="{C2EAAEC1-BD9F-45F4-8973-212F5FBE041F}"/>
    <cellStyle name="Comma 2 33 3 2 4" xfId="2489" xr:uid="{2515A07B-9444-4E5C-B579-55FA0D376807}"/>
    <cellStyle name="Comma 2 33 3 2 5" xfId="2490" xr:uid="{F4D57984-BA3E-49C8-9E66-C7DF1BF56CBE}"/>
    <cellStyle name="Comma 2 33 3 2 6" xfId="2491" xr:uid="{068C4BE5-DCDF-4C74-8B92-3AA912EB0D92}"/>
    <cellStyle name="Comma 2 33 3 2 6 2" xfId="2492" xr:uid="{5566A54B-4248-4965-9A27-A02C1575451E}"/>
    <cellStyle name="Comma 2 33 3 2 7" xfId="2493" xr:uid="{2621F3EC-A506-47DE-A3DB-73CEAFE66EE4}"/>
    <cellStyle name="Comma 2 33 3 2 8" xfId="2494" xr:uid="{3A96AC53-7A39-4F2A-88A0-47F58DA0CE55}"/>
    <cellStyle name="Comma 2 33 3 2 9" xfId="2495" xr:uid="{35C17BB5-2019-419D-AB63-C79F84766F35}"/>
    <cellStyle name="Comma 2 33 3 3" xfId="2496" xr:uid="{D01CED24-27AE-416B-9654-BBF4B82C8643}"/>
    <cellStyle name="Comma 2 33 3 3 2" xfId="2497" xr:uid="{EA796615-DF57-42B2-A0CB-BC70F1D4A6F4}"/>
    <cellStyle name="Comma 2 33 3 3 3" xfId="2498" xr:uid="{85ACCDB3-E3E0-4411-B166-D8E392F71358}"/>
    <cellStyle name="Comma 2 33 3 4" xfId="2499" xr:uid="{A5E15CD2-FABA-4792-A2FC-51273E09BBD2}"/>
    <cellStyle name="Comma 2 33 3 4 2" xfId="2500" xr:uid="{F26E542F-370A-4C3C-9284-8C6817208FB6}"/>
    <cellStyle name="Comma 2 33 3 4 3" xfId="2501" xr:uid="{AD99EF70-721B-4F0A-B441-5DB7071C0049}"/>
    <cellStyle name="Comma 2 33 3 5" xfId="2502" xr:uid="{96E611F0-8DC2-4BFD-AA91-AF23321BA258}"/>
    <cellStyle name="Comma 2 33 3 5 2" xfId="2503" xr:uid="{43931722-F12B-4187-865A-FD13DB329C18}"/>
    <cellStyle name="Comma 2 33 3 5 3" xfId="2504" xr:uid="{7989320D-4A8E-4B34-9422-A60C3A4B08B6}"/>
    <cellStyle name="Comma 2 33 3 6" xfId="2505" xr:uid="{043679F7-B07A-44FD-B345-249BAB621848}"/>
    <cellStyle name="Comma 2 33 3 6 2" xfId="2506" xr:uid="{B17869AF-51AD-4548-8CDE-28C6B135FDBB}"/>
    <cellStyle name="Comma 2 33 3 6 3" xfId="2507" xr:uid="{9A6150DE-5B13-41EE-9E21-0DE6BCF32B0B}"/>
    <cellStyle name="Comma 2 33 3 7" xfId="2508" xr:uid="{F8195EC1-85AB-4002-AD90-5597198C754D}"/>
    <cellStyle name="Comma 2 33 3 7 2" xfId="2509" xr:uid="{B920E10F-2584-4CE8-A9BF-BA9BE841C1AF}"/>
    <cellStyle name="Comma 2 33 3 7 3" xfId="2510" xr:uid="{8D91F0B7-1E76-450A-84E7-7B6887891A22}"/>
    <cellStyle name="Comma 2 33 3 8" xfId="2511" xr:uid="{DB14FA3D-DAED-4FB6-8663-0D38317FF60C}"/>
    <cellStyle name="Comma 2 33 3 8 2" xfId="2512" xr:uid="{E63A3A06-2236-4441-BF18-177A91C628B6}"/>
    <cellStyle name="Comma 2 33 3 8 2 2" xfId="2513" xr:uid="{E2F30742-FE27-46E9-A0C4-406B4D07E049}"/>
    <cellStyle name="Comma 2 33 3 8 2 2 2" xfId="2514" xr:uid="{8558FC28-92E3-4C5C-B274-1885B854DDF9}"/>
    <cellStyle name="Comma 2 33 3 8 2 3" xfId="2515" xr:uid="{F7EFF22A-51F4-4E59-B49C-716AB4FC762D}"/>
    <cellStyle name="Comma 2 33 3 8 2 4" xfId="2516" xr:uid="{AF988112-3A5D-43C3-BF35-018E0D0AB9D3}"/>
    <cellStyle name="Comma 2 33 3 8 2 5" xfId="2517" xr:uid="{383F2941-F3C9-41C0-96D5-EE6E4F8659B0}"/>
    <cellStyle name="Comma 2 33 3 8 3" xfId="2518" xr:uid="{36FEC551-EDF7-46F5-B751-EC4F44183166}"/>
    <cellStyle name="Comma 2 33 3 8 3 2" xfId="2519" xr:uid="{DA817E1F-4E4C-4D99-AF32-30A129149CA0}"/>
    <cellStyle name="Comma 2 33 3 8 4" xfId="2520" xr:uid="{5A574649-3F0F-4483-A902-5F521E7D5CAD}"/>
    <cellStyle name="Comma 2 33 3 8 5" xfId="2521" xr:uid="{6965AB7F-F343-45A5-929D-ACB03758CA0A}"/>
    <cellStyle name="Comma 2 33 3 9" xfId="2522" xr:uid="{01DBA6B5-C9F6-4C6E-98E0-7859843DF2D7}"/>
    <cellStyle name="Comma 2 33 4" xfId="2523" xr:uid="{AA7C1779-4237-491E-A84B-FE50CCC16DBC}"/>
    <cellStyle name="Comma 2 33 4 2" xfId="2524" xr:uid="{D594EBF0-B65F-45CC-BFDF-F5F30F51541F}"/>
    <cellStyle name="Comma 2 33 4 2 2" xfId="2525" xr:uid="{D96DF8C4-786C-4AFA-9999-48A5BC9C8D20}"/>
    <cellStyle name="Comma 2 33 4 2 2 2" xfId="2526" xr:uid="{7C9BA68A-2D40-4F15-99AB-A8F215F88215}"/>
    <cellStyle name="Comma 2 33 4 2 2 2 2" xfId="2527" xr:uid="{BB6D2BA7-44D1-47D2-B984-548857C5CB29}"/>
    <cellStyle name="Comma 2 33 4 2 2 2 2 2" xfId="2528" xr:uid="{052394BA-5767-491A-A173-0AF1081A6428}"/>
    <cellStyle name="Comma 2 33 4 2 2 2 3" xfId="2529" xr:uid="{58CD31C5-B98D-4EFD-901F-75FA81BB9E67}"/>
    <cellStyle name="Comma 2 33 4 2 2 2 4" xfId="2530" xr:uid="{1E83103A-54CE-4224-BD3C-A2D07DC621F3}"/>
    <cellStyle name="Comma 2 33 4 2 2 2 5" xfId="2531" xr:uid="{B16677EC-F03D-49A7-AF16-8F48BA355436}"/>
    <cellStyle name="Comma 2 33 4 2 2 3" xfId="2532" xr:uid="{4728813A-F508-47D8-9551-BB75D8F93C60}"/>
    <cellStyle name="Comma 2 33 4 2 2 3 2" xfId="2533" xr:uid="{2DCF8E14-B694-43F2-BB2A-7ACBB297B395}"/>
    <cellStyle name="Comma 2 33 4 2 2 4" xfId="2534" xr:uid="{80C4EB23-19B4-4108-882C-7C13CE937EF7}"/>
    <cellStyle name="Comma 2 33 4 2 2 5" xfId="2535" xr:uid="{6302B128-C2E8-4B1A-91B4-E5C3EEB997AC}"/>
    <cellStyle name="Comma 2 33 4 2 3" xfId="2536" xr:uid="{87080B60-F61E-4A66-9EEA-6BEC293C66CB}"/>
    <cellStyle name="Comma 2 33 4 2 4" xfId="2537" xr:uid="{371AC6E5-5786-4058-89BC-5E3EDAA3B754}"/>
    <cellStyle name="Comma 2 33 4 2 5" xfId="2538" xr:uid="{7D10DCE2-8659-48C9-B700-9E5533AC16E0}"/>
    <cellStyle name="Comma 2 33 4 2 6" xfId="2539" xr:uid="{D0F90CB0-EE1B-462D-BB85-DDE237DA86E7}"/>
    <cellStyle name="Comma 2 33 4 2 6 2" xfId="2540" xr:uid="{D13FB48A-DE6D-4147-8DB4-69FDF74028C2}"/>
    <cellStyle name="Comma 2 33 4 2 7" xfId="2541" xr:uid="{5A637D6C-FB0F-4831-AEC9-A2EE18474F30}"/>
    <cellStyle name="Comma 2 33 4 2 8" xfId="2542" xr:uid="{22870664-3F91-4CF2-B055-4366CC8C362C}"/>
    <cellStyle name="Comma 2 33 4 2 9" xfId="2543" xr:uid="{C2A0060F-9C24-481B-9F9B-814623AC16BC}"/>
    <cellStyle name="Comma 2 33 4 3" xfId="2544" xr:uid="{B46E162A-7D34-4CC0-89F0-6736A880ED3A}"/>
    <cellStyle name="Comma 2 33 4 3 2" xfId="2545" xr:uid="{C10645CE-06D7-4618-A254-B6487613A327}"/>
    <cellStyle name="Comma 2 33 4 3 2 2" xfId="2546" xr:uid="{9669DB65-216F-479B-A874-A9FD9AA6E1D2}"/>
    <cellStyle name="Comma 2 33 4 3 2 2 2" xfId="2547" xr:uid="{23004473-4EBA-473B-B82C-9B9FA7E5E4C7}"/>
    <cellStyle name="Comma 2 33 4 3 2 3" xfId="2548" xr:uid="{AC1E48C6-3B55-4961-BB5F-88F1516644A8}"/>
    <cellStyle name="Comma 2 33 4 3 2 4" xfId="2549" xr:uid="{4EC34E94-8AD5-4602-93FA-D537F4549573}"/>
    <cellStyle name="Comma 2 33 4 3 2 5" xfId="2550" xr:uid="{11FEA471-AE33-4BF6-BB56-DAB85151DE27}"/>
    <cellStyle name="Comma 2 33 4 3 3" xfId="2551" xr:uid="{D654136E-A6A8-4370-8BF5-38F13552834D}"/>
    <cellStyle name="Comma 2 33 4 3 3 2" xfId="2552" xr:uid="{56F337E6-510A-444C-BCF3-F6CDBA8B51C5}"/>
    <cellStyle name="Comma 2 33 4 3 4" xfId="2553" xr:uid="{4DF95E0F-1557-4A11-8EDC-42D8D1309E30}"/>
    <cellStyle name="Comma 2 33 4 3 5" xfId="2554" xr:uid="{AB5231FA-974D-4F14-B16F-E38C4E98B1D9}"/>
    <cellStyle name="Comma 2 33 4 4" xfId="2555" xr:uid="{E287B2FD-7E8E-4B03-B94D-EF2B1580F528}"/>
    <cellStyle name="Comma 2 33 4 5" xfId="2556" xr:uid="{1C55B432-51C8-47EA-B616-BDA0287A9A5A}"/>
    <cellStyle name="Comma 2 33 4 6" xfId="2557" xr:uid="{38236A74-DC67-4A60-A875-19AA21951ECF}"/>
    <cellStyle name="Comma 2 33 4 6 2" xfId="2558" xr:uid="{941E5057-1BD5-47AD-8109-7FE7067D0414}"/>
    <cellStyle name="Comma 2 33 4 7" xfId="2559" xr:uid="{E0357F5B-D44D-4FAE-A562-56DCF348D80C}"/>
    <cellStyle name="Comma 2 33 4 8" xfId="2560" xr:uid="{1FB9E410-8AEE-4384-B24F-5E980CFE4B3C}"/>
    <cellStyle name="Comma 2 33 4 9" xfId="2561" xr:uid="{4BF5D71E-DF49-44FC-B026-EDBC28615F85}"/>
    <cellStyle name="Comma 2 33 5" xfId="2562" xr:uid="{62C6E3B0-FA15-4CAC-9F84-32DDCE331F3F}"/>
    <cellStyle name="Comma 2 33 6" xfId="2563" xr:uid="{B77B0F70-996F-4B01-ADB6-16E722FF6FFA}"/>
    <cellStyle name="Comma 2 33 7" xfId="2564" xr:uid="{D55362F7-0CEC-47A6-A6D8-99FAE7E0F5A9}"/>
    <cellStyle name="Comma 2 33 8" xfId="2565" xr:uid="{A3C1982F-63A5-44C2-9AD1-641E335E9451}"/>
    <cellStyle name="Comma 2 33 9" xfId="2566" xr:uid="{A7B9656A-69ED-425B-A78E-43D56F366956}"/>
    <cellStyle name="Comma 2 33 9 2" xfId="2567" xr:uid="{B6B5D92A-DC40-4DC9-9994-9CE0AAFD98AC}"/>
    <cellStyle name="Comma 2 33 9 2 2" xfId="2568" xr:uid="{E440CCBB-35DF-4EED-A005-319FD1D64E93}"/>
    <cellStyle name="Comma 2 33 9 2 2 2" xfId="2569" xr:uid="{BD99B1B0-940A-4758-BCBE-9E16AD69C506}"/>
    <cellStyle name="Comma 2 33 9 2 3" xfId="2570" xr:uid="{C83A11C8-263F-474D-A07B-F553867A455A}"/>
    <cellStyle name="Comma 2 33 9 2 4" xfId="2571" xr:uid="{5E71E877-9D9F-4671-8780-BED26263E23E}"/>
    <cellStyle name="Comma 2 33 9 2 5" xfId="2572" xr:uid="{DA525477-C5A7-4502-961D-AF9BC3016F7F}"/>
    <cellStyle name="Comma 2 33 9 3" xfId="2573" xr:uid="{91FF4D06-39DA-447F-99D3-75043C49B696}"/>
    <cellStyle name="Comma 2 33 9 3 2" xfId="2574" xr:uid="{E134C755-FF0A-47C3-B696-E69344847861}"/>
    <cellStyle name="Comma 2 33 9 4" xfId="2575" xr:uid="{47FA5329-C81C-4229-8F0A-581951742A0A}"/>
    <cellStyle name="Comma 2 33 9 5" xfId="2576" xr:uid="{54B58126-D42C-45E3-B9B0-9B0FD4B20249}"/>
    <cellStyle name="Comma 2 34" xfId="2577" xr:uid="{E23853C1-03D0-49FB-89CF-28C6200660FD}"/>
    <cellStyle name="Comma 2 34 10" xfId="2578" xr:uid="{DF6E8B13-0737-4C3B-AF19-97F2702C60AD}"/>
    <cellStyle name="Comma 2 34 11" xfId="2579" xr:uid="{2A361C21-5D37-41DB-9FDE-DB1DD691E395}"/>
    <cellStyle name="Comma 2 34 12" xfId="2580" xr:uid="{4C1FD412-0DEB-4330-8D9A-0D7EACC7A0E6}"/>
    <cellStyle name="Comma 2 34 12 2" xfId="2581" xr:uid="{550172F7-363A-4920-8E1E-A78EADCC992A}"/>
    <cellStyle name="Comma 2 34 13" xfId="2582" xr:uid="{F2A4E1DE-FD6A-4F82-B0D8-8ADC91B36C2E}"/>
    <cellStyle name="Comma 2 34 14" xfId="2583" xr:uid="{9D801F76-0760-4CC6-80A6-C6164A1E5229}"/>
    <cellStyle name="Comma 2 34 15" xfId="2584" xr:uid="{D749D805-0DD0-48C8-8B48-E05F10FC6EE7}"/>
    <cellStyle name="Comma 2 34 2" xfId="2585" xr:uid="{787AA036-2F88-47D1-867D-83C1F4A94708}"/>
    <cellStyle name="Comma 2 34 2 2" xfId="2586" xr:uid="{6DD11949-6D85-45DE-8E39-0D415D5BA315}"/>
    <cellStyle name="Comma 2 34 2 2 2" xfId="2587" xr:uid="{C0760982-0EF8-4D2B-AA19-C078CE011ADA}"/>
    <cellStyle name="Comma 2 34 2 2 2 2" xfId="2588" xr:uid="{F17D479B-00B4-4C1C-93FD-A5EA06468CA6}"/>
    <cellStyle name="Comma 2 34 2 2 2 2 2" xfId="2589" xr:uid="{1726E84F-F888-4A2D-8B44-608304ECAE93}"/>
    <cellStyle name="Comma 2 34 2 2 2 2 2 2" xfId="2590" xr:uid="{DD700170-2873-4875-9045-1901BB63F357}"/>
    <cellStyle name="Comma 2 34 2 2 2 2 3" xfId="2591" xr:uid="{79EA9372-9EBC-4461-B5CD-0744D38BD173}"/>
    <cellStyle name="Comma 2 34 2 2 2 2 4" xfId="2592" xr:uid="{258EA4CE-5194-4F03-80B7-938DD553B8C4}"/>
    <cellStyle name="Comma 2 34 2 2 2 2 5" xfId="2593" xr:uid="{A9755690-673F-4378-9012-553BF4D1CA6E}"/>
    <cellStyle name="Comma 2 34 2 2 2 3" xfId="2594" xr:uid="{02488787-73C8-4E81-A592-62FFEC0BEE6F}"/>
    <cellStyle name="Comma 2 34 2 2 2 3 2" xfId="2595" xr:uid="{2FA4EC49-7721-4C4C-8D2A-DB23BC4208A6}"/>
    <cellStyle name="Comma 2 34 2 2 2 4" xfId="2596" xr:uid="{F5D5188D-1AF1-4874-B277-DD7095D4DE23}"/>
    <cellStyle name="Comma 2 34 2 2 2 5" xfId="2597" xr:uid="{E736D9C2-DF07-4C1F-A0B7-D611D3646FAD}"/>
    <cellStyle name="Comma 2 34 2 2 3" xfId="2598" xr:uid="{42734201-161D-4FAF-8910-E844D52E5968}"/>
    <cellStyle name="Comma 2 34 2 2 4" xfId="2599" xr:uid="{FA0F77A4-AEC4-43EF-8E52-5CD1C1BA6E9B}"/>
    <cellStyle name="Comma 2 34 2 2 5" xfId="2600" xr:uid="{F668816A-9302-4C58-A17C-0532DD201BD0}"/>
    <cellStyle name="Comma 2 34 2 2 6" xfId="2601" xr:uid="{032947F6-C6B4-4DB2-AB9D-04B6A6B1E12E}"/>
    <cellStyle name="Comma 2 34 2 2 6 2" xfId="2602" xr:uid="{FBC4944B-0A2A-42E9-8B6F-1A6532009935}"/>
    <cellStyle name="Comma 2 34 2 2 7" xfId="2603" xr:uid="{5A23F0E9-E02E-4A2D-B713-96D861EBB591}"/>
    <cellStyle name="Comma 2 34 2 2 8" xfId="2604" xr:uid="{72E9D148-B2F4-42DE-9C4A-D1290688D8DA}"/>
    <cellStyle name="Comma 2 34 2 2 9" xfId="2605" xr:uid="{9D6118E3-3F04-47A4-8A55-ADE8BDAAEF02}"/>
    <cellStyle name="Comma 2 34 2 3" xfId="2606" xr:uid="{E2E31B8A-93FC-4266-8E3A-3BAA17A357FA}"/>
    <cellStyle name="Comma 2 34 2 3 2" xfId="2607" xr:uid="{1773D72C-5473-47EE-9D21-0CAE7A5AB074}"/>
    <cellStyle name="Comma 2 34 2 3 2 2" xfId="2608" xr:uid="{1523698D-D155-47BE-832D-D7A243D2B162}"/>
    <cellStyle name="Comma 2 34 2 3 2 2 2" xfId="2609" xr:uid="{5F544939-3376-4191-B00F-99554195C412}"/>
    <cellStyle name="Comma 2 34 2 3 2 3" xfId="2610" xr:uid="{A5EC513F-8141-4F52-8FAD-80874E0B558E}"/>
    <cellStyle name="Comma 2 34 2 3 2 4" xfId="2611" xr:uid="{BD165EAA-3424-4FCE-BF18-0D64B0B0F157}"/>
    <cellStyle name="Comma 2 34 2 3 2 5" xfId="2612" xr:uid="{A2855B65-A5F8-4A20-BFD3-C390D484A6BD}"/>
    <cellStyle name="Comma 2 34 2 3 3" xfId="2613" xr:uid="{A8EDB876-915D-46DA-B31F-E00021BA1D9E}"/>
    <cellStyle name="Comma 2 34 2 3 3 2" xfId="2614" xr:uid="{ED12E045-9278-4C0C-B919-44B176FE4632}"/>
    <cellStyle name="Comma 2 34 2 3 4" xfId="2615" xr:uid="{20511CF9-C4FE-4D76-91DE-1E7D56D92310}"/>
    <cellStyle name="Comma 2 34 2 3 5" xfId="2616" xr:uid="{F62E1392-90A6-4DD6-8825-27BADEDEF370}"/>
    <cellStyle name="Comma 2 34 2 4" xfId="2617" xr:uid="{FBD75443-D027-4195-BD14-AB998A31CCB3}"/>
    <cellStyle name="Comma 2 34 2 5" xfId="2618" xr:uid="{BD9AD260-182D-403C-8B08-10CA770968B8}"/>
    <cellStyle name="Comma 2 34 2 6" xfId="2619" xr:uid="{409F9C98-BCF1-47D0-9CD6-13FF83291F34}"/>
    <cellStyle name="Comma 2 34 2 6 2" xfId="2620" xr:uid="{D894C456-27FE-4513-AE17-0D0BC8B69C34}"/>
    <cellStyle name="Comma 2 34 2 7" xfId="2621" xr:uid="{86692FDD-8482-4299-B9C8-83E26F9DD6F1}"/>
    <cellStyle name="Comma 2 34 2 8" xfId="2622" xr:uid="{5C5CCC24-D806-4516-ADE2-3B8D9AF46A1B}"/>
    <cellStyle name="Comma 2 34 2 9" xfId="2623" xr:uid="{28F349C9-EAB8-4633-919D-CDEA000E7352}"/>
    <cellStyle name="Comma 2 34 3" xfId="2624" xr:uid="{EFBC648E-4639-4308-9F18-629997686C17}"/>
    <cellStyle name="Comma 2 34 4" xfId="2625" xr:uid="{13936C66-4C1A-4C43-A352-3CE592C71A91}"/>
    <cellStyle name="Comma 2 34 5" xfId="2626" xr:uid="{5E15E55E-7CEF-4413-92CD-FDB3C3B36335}"/>
    <cellStyle name="Comma 2 34 6" xfId="2627" xr:uid="{37986CCD-91CF-4299-AED6-166DA65F6816}"/>
    <cellStyle name="Comma 2 34 7" xfId="2628" xr:uid="{FFA37797-EEB2-473D-A7E8-6AD3D32813CC}"/>
    <cellStyle name="Comma 2 34 8" xfId="2629" xr:uid="{A01BE64C-6E1E-446E-8FC8-78BD495F7A72}"/>
    <cellStyle name="Comma 2 34 8 2" xfId="2630" xr:uid="{40A4F215-730D-45E4-BC5D-A8AA7DA553A7}"/>
    <cellStyle name="Comma 2 34 8 2 2" xfId="2631" xr:uid="{1C992420-EE04-4332-ACF9-6C02CE39F4CB}"/>
    <cellStyle name="Comma 2 34 8 2 2 2" xfId="2632" xr:uid="{EFF27232-116D-4294-A050-ED87777B82B3}"/>
    <cellStyle name="Comma 2 34 8 2 3" xfId="2633" xr:uid="{0B2F4B00-1A19-4E62-95C0-73865981CA99}"/>
    <cellStyle name="Comma 2 34 8 2 4" xfId="2634" xr:uid="{3509528B-FB81-4BDF-AC2E-4E7E0FE0B8B6}"/>
    <cellStyle name="Comma 2 34 8 2 5" xfId="2635" xr:uid="{E7028201-54D0-4CF4-93C4-FE7B3D92008E}"/>
    <cellStyle name="Comma 2 34 8 3" xfId="2636" xr:uid="{19EADC6B-D71A-46F5-94FF-8F3C56BDA727}"/>
    <cellStyle name="Comma 2 34 8 3 2" xfId="2637" xr:uid="{96C61763-7074-48F1-BDB9-B143390C05C7}"/>
    <cellStyle name="Comma 2 34 8 4" xfId="2638" xr:uid="{340D9A95-DE4B-4A5C-B68F-4CFC96C6143F}"/>
    <cellStyle name="Comma 2 34 8 5" xfId="2639" xr:uid="{88550BC9-EECF-4D16-BCA8-0CC2CF6EE0E9}"/>
    <cellStyle name="Comma 2 34 9" xfId="2640" xr:uid="{7511F4B6-D8E7-4429-9378-EDC4693C7FEC}"/>
    <cellStyle name="Comma 2 35" xfId="2641" xr:uid="{C50D289C-B3E8-40DF-BC6D-E596AF0771C3}"/>
    <cellStyle name="Comma 2 36" xfId="2642" xr:uid="{A6162D92-3B03-4828-97C8-41AF9F94F3B8}"/>
    <cellStyle name="Comma 2 36 2" xfId="2643" xr:uid="{713B9B2C-A1E0-4002-8EDB-739EFF8986F3}"/>
    <cellStyle name="Comma 2 36 2 2" xfId="2644" xr:uid="{00D8AAD1-8292-4966-9A2D-4AE3E29FC887}"/>
    <cellStyle name="Comma 2 36 2 2 2" xfId="2645" xr:uid="{C749EDEC-75FE-45A9-9238-1515F84265ED}"/>
    <cellStyle name="Comma 2 36 2 2 2 2" xfId="2646" xr:uid="{74578FFD-2BAA-4303-991B-D3324CC736CB}"/>
    <cellStyle name="Comma 2 36 2 2 2 2 2" xfId="2647" xr:uid="{0107791D-F8E4-4AD0-8187-336F3624CC1B}"/>
    <cellStyle name="Comma 2 36 2 2 2 3" xfId="2648" xr:uid="{53180481-15F5-4F6E-97FA-B1AAD98E1264}"/>
    <cellStyle name="Comma 2 36 2 2 2 4" xfId="2649" xr:uid="{A04DAEC2-3543-46A8-B654-314B9D9A4E1D}"/>
    <cellStyle name="Comma 2 36 2 2 2 5" xfId="2650" xr:uid="{59D4D43E-FF79-4D52-99D9-78278AE7F933}"/>
    <cellStyle name="Comma 2 36 2 2 3" xfId="2651" xr:uid="{CBE7F3E8-4C97-4B9F-85B9-EDAC9351E31B}"/>
    <cellStyle name="Comma 2 36 2 2 3 2" xfId="2652" xr:uid="{5F60F837-6F43-43DF-A7C2-68F6F5F634CF}"/>
    <cellStyle name="Comma 2 36 2 2 4" xfId="2653" xr:uid="{9D5ADA79-AF75-4AA5-81FB-3444362548A2}"/>
    <cellStyle name="Comma 2 36 2 2 5" xfId="2654" xr:uid="{7A400D47-F7F0-4582-A984-ED1D9886DC51}"/>
    <cellStyle name="Comma 2 36 2 3" xfId="2655" xr:uid="{A4CC9A58-6E7E-4880-8856-24367F6A4366}"/>
    <cellStyle name="Comma 2 36 2 4" xfId="2656" xr:uid="{61FFB352-9156-4ECA-A1A2-E0A8A9F742A5}"/>
    <cellStyle name="Comma 2 36 2 5" xfId="2657" xr:uid="{55271029-0F8B-4BC6-A579-A18A47FE4A43}"/>
    <cellStyle name="Comma 2 36 2 6" xfId="2658" xr:uid="{0E5D0A8C-0E77-478F-8C52-CA2D301F30FC}"/>
    <cellStyle name="Comma 2 36 2 6 2" xfId="2659" xr:uid="{82AB1CD2-60DA-4EB2-BB6B-C85B18AB8194}"/>
    <cellStyle name="Comma 2 36 2 7" xfId="2660" xr:uid="{02E0BBF4-E380-4761-8CCD-5047D4D39BE9}"/>
    <cellStyle name="Comma 2 36 2 8" xfId="2661" xr:uid="{ED8EA055-64C7-47FD-A9CB-BE5BD1B0472B}"/>
    <cellStyle name="Comma 2 36 2 9" xfId="2662" xr:uid="{F24A4511-0C46-433B-8D8C-7BA63A8BE013}"/>
    <cellStyle name="Comma 2 36 3" xfId="2663" xr:uid="{01821DDF-19D8-46C6-B885-694A2EBB6FF3}"/>
    <cellStyle name="Comma 2 36 3 2" xfId="2664" xr:uid="{3A5A0849-7F36-43A7-8AB8-C187E87E5FF7}"/>
    <cellStyle name="Comma 2 36 3 2 2" xfId="2665" xr:uid="{94530BDA-EE3A-4A8F-8D5A-86DB61C0B797}"/>
    <cellStyle name="Comma 2 36 3 2 2 2" xfId="2666" xr:uid="{CC2C171C-A7DD-4144-9F2A-5E157C51E76D}"/>
    <cellStyle name="Comma 2 36 3 2 3" xfId="2667" xr:uid="{332C6DCB-D07C-46C2-AF9F-923098A8B2D8}"/>
    <cellStyle name="Comma 2 36 3 2 4" xfId="2668" xr:uid="{F24B5379-407E-447E-A44E-59F04D0D4D25}"/>
    <cellStyle name="Comma 2 36 3 2 5" xfId="2669" xr:uid="{0A0518F9-B38A-4332-BDA4-B927BFA77FBA}"/>
    <cellStyle name="Comma 2 36 3 3" xfId="2670" xr:uid="{53604BDC-EB5D-49F4-99E6-D95F8A3EAEB8}"/>
    <cellStyle name="Comma 2 36 3 3 2" xfId="2671" xr:uid="{17E29723-56D5-4070-84B2-0DB1C459EA0A}"/>
    <cellStyle name="Comma 2 36 3 4" xfId="2672" xr:uid="{A75EF082-56EF-43E0-90EE-68BD13D369C0}"/>
    <cellStyle name="Comma 2 36 3 5" xfId="2673" xr:uid="{358A7CAC-B2B2-4DEB-B2E7-90CB30A3C216}"/>
    <cellStyle name="Comma 2 36 4" xfId="2674" xr:uid="{F28D4FBA-1A28-4BCB-B39E-3F0EE79FEECE}"/>
    <cellStyle name="Comma 2 36 5" xfId="2675" xr:uid="{DD3929E4-4694-46BE-9D2A-DC4CD1400DB0}"/>
    <cellStyle name="Comma 2 36 6" xfId="2676" xr:uid="{13553BB9-6209-4154-9518-6F582DFDA04C}"/>
    <cellStyle name="Comma 2 36 6 2" xfId="2677" xr:uid="{8B626DCD-D3F7-452B-9568-840BB60AB270}"/>
    <cellStyle name="Comma 2 36 7" xfId="2678" xr:uid="{96D2F3BC-DB9B-4FE2-8120-C4768CFB53FF}"/>
    <cellStyle name="Comma 2 36 8" xfId="2679" xr:uid="{CE2895CF-11D6-43F6-96EC-970756214D82}"/>
    <cellStyle name="Comma 2 36 9" xfId="2680" xr:uid="{988F1E7B-3ECB-40F9-A396-D2B1A397B109}"/>
    <cellStyle name="Comma 2 37" xfId="2681" xr:uid="{2BAFB271-47A9-4D71-91A7-6956BD3A0D9E}"/>
    <cellStyle name="Comma 2 37 2" xfId="2682" xr:uid="{FF79571D-9D9A-45A6-ADA3-A73A403E7493}"/>
    <cellStyle name="Comma 2 37 3" xfId="2683" xr:uid="{C066A88C-D484-4EA6-AA27-5C210B5FB3C4}"/>
    <cellStyle name="Comma 2 38" xfId="2684" xr:uid="{39FF78B0-0D82-49FF-A119-B38B39CAF59B}"/>
    <cellStyle name="Comma 2 38 2" xfId="2685" xr:uid="{1DD0AA66-7665-48FE-934E-BCB723E142D1}"/>
    <cellStyle name="Comma 2 38 3" xfId="2686" xr:uid="{2087485F-581D-4AC5-9E9A-DBE8FCD48EC2}"/>
    <cellStyle name="Comma 2 39" xfId="2687" xr:uid="{95E50EB7-C085-4AFB-953F-9E99FB06E3C8}"/>
    <cellStyle name="Comma 2 39 2" xfId="2688" xr:uid="{DD907C4E-0CEE-4F24-9C59-1668F4ECEB9E}"/>
    <cellStyle name="Comma 2 39 3" xfId="2689" xr:uid="{952A9E7B-0647-49A8-843B-89217F9EF09A}"/>
    <cellStyle name="Comma 2 4" xfId="102" xr:uid="{3C749D7A-966C-43AC-9CA1-548F2A0EB9A9}"/>
    <cellStyle name="Comma 2 4 2" xfId="2691" xr:uid="{368ACA6A-F6FC-48D6-99E8-CD1833CD868B}"/>
    <cellStyle name="Comma 2 4 3" xfId="2692" xr:uid="{9D23B2FB-6FB6-4E60-AAC7-EC69FF2ECD38}"/>
    <cellStyle name="Comma 2 4 4" xfId="2690" xr:uid="{4E280F7D-F0BF-4668-B3C0-7745AA2E5F1C}"/>
    <cellStyle name="Comma 2 40" xfId="2693" xr:uid="{B0FC5906-C013-4C46-92C9-E0AC9B82F277}"/>
    <cellStyle name="Comma 2 40 2" xfId="2694" xr:uid="{B43598A2-129B-43CB-B046-34DB2E6C94C9}"/>
    <cellStyle name="Comma 2 40 3" xfId="2695" xr:uid="{11C9E82D-2087-42D9-A317-2A65E417AFC9}"/>
    <cellStyle name="Comma 2 41" xfId="2696" xr:uid="{1AD7CCAA-AB22-45E5-90A7-DF9CDC32242F}"/>
    <cellStyle name="Comma 2 41 2" xfId="2697" xr:uid="{5FE4AB2C-274F-4D16-B2BE-0EEF886DDC5D}"/>
    <cellStyle name="Comma 2 41 2 2" xfId="2698" xr:uid="{F4BA0BFD-EABB-4D75-BBDA-46B2AAC78F1B}"/>
    <cellStyle name="Comma 2 41 2 2 2" xfId="2699" xr:uid="{50CE2809-8060-4DFE-8A55-A0D3A94B0278}"/>
    <cellStyle name="Comma 2 41 2 3" xfId="2700" xr:uid="{48B85A8E-9ED2-4D15-A4A4-05515EB4C24D}"/>
    <cellStyle name="Comma 2 41 2 4" xfId="2701" xr:uid="{EC31C935-C1EA-4F3A-8DD3-D45AD8FECA2B}"/>
    <cellStyle name="Comma 2 41 2 5" xfId="2702" xr:uid="{1A51F4FC-7501-49ED-BE8D-D7892775ADFF}"/>
    <cellStyle name="Comma 2 41 3" xfId="2703" xr:uid="{0DF04F84-E70F-4B35-A36F-D07E9AA56C09}"/>
    <cellStyle name="Comma 2 41 3 2" xfId="2704" xr:uid="{0D37A468-6E1D-404D-B6EF-B7378F9D2A78}"/>
    <cellStyle name="Comma 2 41 4" xfId="2705" xr:uid="{4696FC11-D470-46CE-978E-FDAA5BDC3B96}"/>
    <cellStyle name="Comma 2 41 5" xfId="2706" xr:uid="{8DA8137C-D66E-4E57-8338-D1E21C167F26}"/>
    <cellStyle name="Comma 2 42" xfId="2707" xr:uid="{CF690F0A-55DE-426F-B7A6-37CC1617A7CE}"/>
    <cellStyle name="Comma 2 43" xfId="2708" xr:uid="{9D0A0933-4D96-40E2-A8E4-CA8702C6C4BC}"/>
    <cellStyle name="Comma 2 44" xfId="2709" xr:uid="{CF84E6CF-F62D-4D84-BBD9-CF5A25A763ED}"/>
    <cellStyle name="Comma 2 45" xfId="2710" xr:uid="{12B3C4BA-42F5-4879-93CD-653A0EC93184}"/>
    <cellStyle name="Comma 2 46" xfId="2711" xr:uid="{FA5CD6AC-3CE6-4D8A-B7C4-4EE4957E692C}"/>
    <cellStyle name="Comma 2 47" xfId="2712" xr:uid="{183F5487-7119-43DB-B8F4-5C9EE423E82A}"/>
    <cellStyle name="Comma 2 48" xfId="2713" xr:uid="{B4C1001F-441F-4BC9-8584-1DCFAA5CFEE4}"/>
    <cellStyle name="Comma 2 49" xfId="2714" xr:uid="{767ABF2E-7452-4FFB-995F-FB493ADB2DEC}"/>
    <cellStyle name="Comma 2 5" xfId="103" xr:uid="{6596EEA5-94CE-4C8F-8909-F615B4A03B9F}"/>
    <cellStyle name="Comma 2 5 2" xfId="2716" xr:uid="{8BE52E01-484C-4FE4-AB71-0AE2046AA989}"/>
    <cellStyle name="Comma 2 5 3" xfId="2717" xr:uid="{9D51E864-7F6D-430E-B883-644B53FF4A9C}"/>
    <cellStyle name="Comma 2 5 4" xfId="2715" xr:uid="{59D442CB-7910-438F-8FBB-FB4B4F3EB9F8}"/>
    <cellStyle name="Comma 2 50" xfId="2718" xr:uid="{47B6DE0F-ED76-4277-917E-198A905CFA37}"/>
    <cellStyle name="Comma 2 51" xfId="2719" xr:uid="{77B5531C-005D-4114-A712-56D623724274}"/>
    <cellStyle name="Comma 2 52" xfId="2720" xr:uid="{1C20C9B3-FBFB-4BB0-A9C9-EAD74EE5A4F2}"/>
    <cellStyle name="Comma 2 53" xfId="2721" xr:uid="{1AC44963-8A0B-448C-8316-B2F0CB59C747}"/>
    <cellStyle name="Comma 2 54" xfId="2722" xr:uid="{FABAFBC8-5770-4F42-8B4F-722C00F58404}"/>
    <cellStyle name="Comma 2 55" xfId="2723" xr:uid="{CCDA6384-585A-4EE3-BFC3-3BA82AACC2DB}"/>
    <cellStyle name="Comma 2 56" xfId="2724" xr:uid="{39F52156-E4DC-4645-8D48-E969B6A2C2CC}"/>
    <cellStyle name="Comma 2 57" xfId="2725" xr:uid="{2BA9D63A-F46E-4DE3-9389-EADFCE406CF9}"/>
    <cellStyle name="Comma 2 58" xfId="2726" xr:uid="{AD03DB18-3B6C-4930-B54D-AABD4B9FDFC2}"/>
    <cellStyle name="Comma 2 59" xfId="2727" xr:uid="{2141E8A8-5667-4CB4-867B-C4A41F180C2B}"/>
    <cellStyle name="Comma 2 6" xfId="104" xr:uid="{BF184BBD-8F3D-42C9-88D9-46E94285986F}"/>
    <cellStyle name="Comma 2 6 2" xfId="2728" xr:uid="{0846DE0B-E2C2-4F21-B33E-6490D2873D58}"/>
    <cellStyle name="Comma 2 6 3" xfId="2729" xr:uid="{B3B8BB3F-3D77-4580-A8AE-E0681F378398}"/>
    <cellStyle name="Comma 2 60" xfId="2730" xr:uid="{8731AE89-A241-47CE-9D99-B65AC0537F53}"/>
    <cellStyle name="Comma 2 61" xfId="2731" xr:uid="{4AAA74E0-B028-4E2F-83F6-78D30ADD8B8D}"/>
    <cellStyle name="Comma 2 62" xfId="2732" xr:uid="{13DAE953-68FE-4ABC-8469-2A12B275C010}"/>
    <cellStyle name="Comma 2 63" xfId="2733" xr:uid="{972FB68C-B93F-4BF7-835B-735A217775DE}"/>
    <cellStyle name="Comma 2 64" xfId="2734" xr:uid="{C5C74B75-4158-4E9A-AAA3-B93810DA7ADA}"/>
    <cellStyle name="Comma 2 65" xfId="2735" xr:uid="{8A1FA6D2-AC26-453C-8922-0CBE32A671D5}"/>
    <cellStyle name="Comma 2 66" xfId="2736" xr:uid="{6F371951-8E47-4F83-B4A7-33C6F21CB73D}"/>
    <cellStyle name="Comma 2 67" xfId="2737" xr:uid="{D95FC0EF-1258-495C-8343-20928F11DA5F}"/>
    <cellStyle name="Comma 2 68" xfId="2738" xr:uid="{50A4E093-DC62-4686-8C19-BF7399F0FBCA}"/>
    <cellStyle name="Comma 2 69" xfId="2739" xr:uid="{47AFBC25-BF58-4CC7-B016-467A936D2707}"/>
    <cellStyle name="Comma 2 7" xfId="2740" xr:uid="{566957EB-1088-4476-83F8-50762A47DE0E}"/>
    <cellStyle name="Comma 2 7 2" xfId="2741" xr:uid="{CE12D3BD-FAEB-4F4A-95C8-6B1E8C74BCE1}"/>
    <cellStyle name="Comma 2 7 3" xfId="2742" xr:uid="{7C4D75FB-E253-4E4B-A6BD-887FDF98E310}"/>
    <cellStyle name="Comma 2 70" xfId="2743" xr:uid="{544C1470-3163-41B3-912C-B66D70D4BAE3}"/>
    <cellStyle name="Comma 2 71" xfId="2744" xr:uid="{A12D353E-F3B7-4918-92BA-491F0DFA3D41}"/>
    <cellStyle name="Comma 2 72" xfId="2745" xr:uid="{F2EFC9FB-8ACA-4D2D-BC7F-F2CC86F9EB22}"/>
    <cellStyle name="Comma 2 73" xfId="2746" xr:uid="{B18A5D55-CD6D-47BA-91D1-08C760DEB054}"/>
    <cellStyle name="Comma 2 74" xfId="2747" xr:uid="{5329776F-5224-42BA-A8C2-53F757AB4C81}"/>
    <cellStyle name="Comma 2 75" xfId="2748" xr:uid="{3567BF52-DBB2-4483-847E-13D9438A441E}"/>
    <cellStyle name="Comma 2 76" xfId="2749" xr:uid="{EDCC93BA-5A68-407A-A208-187D7EC12D14}"/>
    <cellStyle name="Comma 2 77" xfId="2750" xr:uid="{72EA3D9D-9300-4DE4-AB3C-9ADB07D57BCD}"/>
    <cellStyle name="Comma 2 78" xfId="2751" xr:uid="{11CDF884-22C7-4531-8AAB-4B816A9C27EA}"/>
    <cellStyle name="Comma 2 79" xfId="2752" xr:uid="{10A3A5E1-91D4-4ACE-B905-795F02D30418}"/>
    <cellStyle name="Comma 2 8" xfId="2753" xr:uid="{06850F88-9E85-4938-BFDE-3E7616214F32}"/>
    <cellStyle name="Comma 2 8 2" xfId="2754" xr:uid="{B781F430-2F37-4189-BF72-AC4FBD18BC63}"/>
    <cellStyle name="Comma 2 8 3" xfId="2755" xr:uid="{072C039C-3939-4512-B07E-724F246DB903}"/>
    <cellStyle name="Comma 2 80" xfId="2756" xr:uid="{D417D6C2-BA74-4598-9EF1-6A140DD6DB59}"/>
    <cellStyle name="Comma 2 81" xfId="2757" xr:uid="{FD922B7B-D415-471E-B347-9E7C6FCB0712}"/>
    <cellStyle name="Comma 2 82" xfId="2758" xr:uid="{B1244483-2C57-4B30-888C-7DA1787DA78D}"/>
    <cellStyle name="Comma 2 82 2" xfId="2759" xr:uid="{BC2A7C63-913A-4DB5-84D5-993876E4CFE1}"/>
    <cellStyle name="Comma 2 83" xfId="2760" xr:uid="{94D0407B-CC51-4B9C-B566-5EC3AC339F27}"/>
    <cellStyle name="Comma 2 84" xfId="2761" xr:uid="{9807957C-FB88-4271-B0D3-F424A383E512}"/>
    <cellStyle name="Comma 2 85" xfId="2762" xr:uid="{983CAE26-126E-4A0C-9B79-49EC0D705C45}"/>
    <cellStyle name="Comma 2 86" xfId="2763" xr:uid="{B02FE90E-4BF2-4537-8F99-276E0442F172}"/>
    <cellStyle name="Comma 2 87" xfId="2764" xr:uid="{36C3301A-65BF-48E4-B727-C02D32455AD1}"/>
    <cellStyle name="Comma 2 88" xfId="2765" xr:uid="{1C954E23-4F3E-4EED-8493-FC48BE128A53}"/>
    <cellStyle name="Comma 2 89" xfId="508" xr:uid="{794208DD-0BAC-4040-BEBD-C8A82E27F199}"/>
    <cellStyle name="Comma 2 9" xfId="2766" xr:uid="{D4B9262D-F66A-4136-8EB4-21B5195D6635}"/>
    <cellStyle name="Comma 2 9 2" xfId="2767" xr:uid="{F7F49C26-F61F-4620-A049-B4408911430B}"/>
    <cellStyle name="Comma 2 9 3" xfId="2768" xr:uid="{32219672-1A9F-428C-9CCA-8E52BB51939B}"/>
    <cellStyle name="Comma 20" xfId="105" xr:uid="{DAFD0124-D165-4E3C-A8BB-4F33F70460F0}"/>
    <cellStyle name="Comma 20 2" xfId="106" xr:uid="{ED7CBA1A-F231-4BDF-BE81-13EB760DDDD8}"/>
    <cellStyle name="Comma 21" xfId="107" xr:uid="{E08ED6C1-28BC-4B63-9970-AAEF5B76C092}"/>
    <cellStyle name="Comma 21 2" xfId="108" xr:uid="{964D2B3B-C117-4896-9126-22E79D83BFFE}"/>
    <cellStyle name="Comma 22" xfId="109" xr:uid="{22B76FEA-3DE5-46F6-AE3E-CD3DC7D37E5D}"/>
    <cellStyle name="Comma 22 2" xfId="110" xr:uid="{7FE05797-2905-4F89-B904-0E4DC4BFBFC4}"/>
    <cellStyle name="Comma 23" xfId="111" xr:uid="{04D0C4CC-CA96-4223-9D87-B7A0B6920BF8}"/>
    <cellStyle name="Comma 23 2" xfId="112" xr:uid="{50DDCE99-43FF-47BB-9B0A-B8785F2821E4}"/>
    <cellStyle name="Comma 24" xfId="113" xr:uid="{77DA7158-DEE7-4F53-A053-FB4F8BBF2E59}"/>
    <cellStyle name="Comma 24 2" xfId="114" xr:uid="{CE1CE65C-BB6D-4BB8-978D-7CA69B499A0E}"/>
    <cellStyle name="Comma 25" xfId="115" xr:uid="{48C8AC70-34E1-492E-ABCB-79F553B0A608}"/>
    <cellStyle name="Comma 25 2" xfId="116" xr:uid="{B723EF9E-B0AC-4801-9627-1E1A9494E634}"/>
    <cellStyle name="Comma 26" xfId="117" xr:uid="{E93155CA-92B6-4C4F-B35F-F0EFCE44A0ED}"/>
    <cellStyle name="Comma 26 2" xfId="118" xr:uid="{001FCF01-A535-42D5-B8DB-CF40F5E5A8C5}"/>
    <cellStyle name="Comma 27" xfId="119" xr:uid="{D8F0F335-D76E-444D-9D70-1E16637E1F3E}"/>
    <cellStyle name="Comma 27 2" xfId="120" xr:uid="{8A65F0E8-B2B1-4F68-9AC7-A96DB0A5A157}"/>
    <cellStyle name="Comma 28" xfId="121" xr:uid="{7CF1FC31-2494-45F9-8A2C-779D0B995C42}"/>
    <cellStyle name="Comma 28 2" xfId="122" xr:uid="{895E5179-4806-4D73-9A78-680DDCEFBB23}"/>
    <cellStyle name="Comma 29" xfId="123" xr:uid="{E6787A68-E4A9-4511-8977-2D45E48D4DBD}"/>
    <cellStyle name="Comma 29 2" xfId="124" xr:uid="{9F339C0B-0F5D-444C-A8BF-F654F4737802}"/>
    <cellStyle name="Comma 3" xfId="125" xr:uid="{B420EB1B-4ECE-4BCB-899D-6B0B07C02896}"/>
    <cellStyle name="Comma 3 10" xfId="2770" xr:uid="{9A7C17E2-FE86-480F-9EF6-70D7275AF6EE}"/>
    <cellStyle name="Comma 3 11" xfId="2771" xr:uid="{57399320-C330-4599-B541-58517E64C954}"/>
    <cellStyle name="Comma 3 12" xfId="2772" xr:uid="{C76235FB-99EE-4A62-9A84-A870A1F192DC}"/>
    <cellStyle name="Comma 3 13" xfId="2773" xr:uid="{B055F3F0-67FA-4F02-B87C-8D114DB1BFD9}"/>
    <cellStyle name="Comma 3 13 2" xfId="2774" xr:uid="{9E692027-738D-408E-ACE2-CFE1EB45E1C8}"/>
    <cellStyle name="Comma 3 14" xfId="2775" xr:uid="{FC73B7DA-683E-46A1-8123-741FC6DE1ECA}"/>
    <cellStyle name="Comma 3 14 2" xfId="2776" xr:uid="{ECC71D1A-9AAA-496B-B0F6-20D5132CA954}"/>
    <cellStyle name="Comma 3 15" xfId="2777" xr:uid="{2DC8B3F6-AE9A-4CA1-BB13-99AD012689FF}"/>
    <cellStyle name="Comma 3 16" xfId="2778" xr:uid="{4F764FA4-E6E4-4FF6-A5E3-3F0CF60F1DB0}"/>
    <cellStyle name="Comma 3 17" xfId="2779" xr:uid="{70D3AD4E-E4AC-4310-8ECD-73C57C3A02A8}"/>
    <cellStyle name="Comma 3 18" xfId="2780" xr:uid="{0011E84E-7251-48FC-88D5-B57626681BB5}"/>
    <cellStyle name="Comma 3 19" xfId="2781" xr:uid="{995969A6-B5B2-49C6-9164-4C4B3AE7E56B}"/>
    <cellStyle name="Comma 3 2" xfId="126" xr:uid="{194B7D07-DCB4-445D-A7C2-75419E92C503}"/>
    <cellStyle name="Comma 3 2 2" xfId="127" xr:uid="{0B76AC1D-8874-4083-A292-E6B07BF8CB41}"/>
    <cellStyle name="Comma 3 2 2 2" xfId="2784" xr:uid="{C25ACE0A-E2EE-45BD-B824-6D0EEFD73FC0}"/>
    <cellStyle name="Comma 3 2 2 3" xfId="2785" xr:uid="{44B33157-8FFF-4068-AD09-38D20A23AFA6}"/>
    <cellStyle name="Comma 3 2 2 4" xfId="2783" xr:uid="{C29FD52D-F2D8-41D4-815A-110014934805}"/>
    <cellStyle name="Comma 3 2 3" xfId="2786" xr:uid="{A68C17A9-3D7E-4314-8980-5B0D84CD4551}"/>
    <cellStyle name="Comma 3 2 3 2" xfId="2787" xr:uid="{A4AB74BA-499E-468F-822A-32A97F5F9859}"/>
    <cellStyle name="Comma 3 2 3 3" xfId="2788" xr:uid="{ED377F23-7BDF-4ED6-9C2E-C7B9EBDC6063}"/>
    <cellStyle name="Comma 3 2 4" xfId="2789" xr:uid="{E4AAF447-092E-40DD-BBF1-DB4301A7E7B4}"/>
    <cellStyle name="Comma 3 2 4 2" xfId="2790" xr:uid="{CED9083B-5C54-45AC-AD5A-969258E76ED3}"/>
    <cellStyle name="Comma 3 2 4 3" xfId="2791" xr:uid="{8958C11B-8476-4310-AE46-F23B239AA255}"/>
    <cellStyle name="Comma 3 2 5" xfId="2792" xr:uid="{CCAFF064-F48D-43A8-AD94-301068CE0429}"/>
    <cellStyle name="Comma 3 2 5 2" xfId="2793" xr:uid="{16EF25B0-BB94-4C19-91A5-D523917EEA49}"/>
    <cellStyle name="Comma 3 2 5 3" xfId="2794" xr:uid="{218C966B-A311-4E40-B93D-592622DA422E}"/>
    <cellStyle name="Comma 3 2 6" xfId="2795" xr:uid="{4D4DB453-1942-4D5D-BD29-9A30D7FB798D}"/>
    <cellStyle name="Comma 3 2 6 2" xfId="2796" xr:uid="{4FEDC705-2DED-4766-B9C0-105154FD0699}"/>
    <cellStyle name="Comma 3 2 6 3" xfId="2797" xr:uid="{02067692-AB44-4B0B-8753-3C13E422C46D}"/>
    <cellStyle name="Comma 3 2 7" xfId="2798" xr:uid="{B8E62C69-E0BF-4136-8A21-CE175E36D5B8}"/>
    <cellStyle name="Comma 3 2 8" xfId="2799" xr:uid="{6A398602-46B5-45F7-A3B8-1D2FCC063962}"/>
    <cellStyle name="Comma 3 2 9" xfId="2782" xr:uid="{A9EFE804-1EDF-4D00-98DB-5B43DA10BAB6}"/>
    <cellStyle name="Comma 3 20" xfId="2800" xr:uid="{32F63ABF-B2CF-4D9A-92F8-F080074F86D0}"/>
    <cellStyle name="Comma 3 21" xfId="2801" xr:uid="{61A23D44-892C-40BF-88A9-3349B32E8B7C}"/>
    <cellStyle name="Comma 3 22" xfId="2802" xr:uid="{2B2E0107-24D3-441A-B91A-9FA2273C1F9A}"/>
    <cellStyle name="Comma 3 23" xfId="2803" xr:uid="{0283EA10-443C-4B26-914E-68F7D5D9E014}"/>
    <cellStyle name="Comma 3 24" xfId="2804" xr:uid="{FCA201C7-0C90-426E-8A29-44722003279E}"/>
    <cellStyle name="Comma 3 25" xfId="2805" xr:uid="{1AF65EFF-306A-4D85-AA85-05615880BC89}"/>
    <cellStyle name="Comma 3 26" xfId="2806" xr:uid="{A8D54D7E-1C10-490B-A97F-5AA2AF815F2F}"/>
    <cellStyle name="Comma 3 27" xfId="2807" xr:uid="{F8BDF77D-7FAE-4E20-AF82-308BA8E03822}"/>
    <cellStyle name="Comma 3 28" xfId="2808" xr:uid="{946367CA-B73B-49CD-8295-B5BBF828B15B}"/>
    <cellStyle name="Comma 3 29" xfId="2809" xr:uid="{53EE60E1-A485-4BB3-A2D1-D383DC4F5173}"/>
    <cellStyle name="Comma 3 3" xfId="2810" xr:uid="{CFC8F620-BF96-4163-BE79-81971F86D329}"/>
    <cellStyle name="Comma 3 3 2" xfId="2811" xr:uid="{1872A371-C2C7-4E1D-9D2D-98ABB22D7642}"/>
    <cellStyle name="Comma 3 3 2 2" xfId="2812" xr:uid="{2A5772E6-88A4-4A86-B4D0-5F24026827DF}"/>
    <cellStyle name="Comma 3 3 2 3" xfId="2813" xr:uid="{6A26627B-C298-45AF-9BCD-021CD28F2253}"/>
    <cellStyle name="Comma 3 3 3" xfId="2814" xr:uid="{3DC6E0CF-D252-4793-BDFC-08FAA031CA76}"/>
    <cellStyle name="Comma 3 3 3 2" xfId="2815" xr:uid="{C420BF8F-3B2B-4C55-9854-F4D29A06C1DB}"/>
    <cellStyle name="Comma 3 3 3 3" xfId="2816" xr:uid="{6F607621-BCF0-41F4-89AF-0FD578706C67}"/>
    <cellStyle name="Comma 3 3 4" xfId="2817" xr:uid="{35153579-CAF6-4A3E-A610-00C1BB3A2F5A}"/>
    <cellStyle name="Comma 3 3 4 2" xfId="2818" xr:uid="{68E9F3BA-C60A-4664-8528-B7B365B5965F}"/>
    <cellStyle name="Comma 3 3 4 3" xfId="2819" xr:uid="{9ADCF03C-CC45-4871-A29F-990BDE59ECE2}"/>
    <cellStyle name="Comma 3 3 5" xfId="2820" xr:uid="{8745B6CD-2EC8-4ED7-A7C7-D98CEC76E6A9}"/>
    <cellStyle name="Comma 3 3 5 2" xfId="2821" xr:uid="{952882B8-88D1-4B4B-8369-C18F8999F8BD}"/>
    <cellStyle name="Comma 3 3 5 3" xfId="2822" xr:uid="{03A2C796-0922-40BC-9841-F5AA6F85CE54}"/>
    <cellStyle name="Comma 3 3 6" xfId="2823" xr:uid="{371CC633-635D-4258-A5C9-316E0FE516E2}"/>
    <cellStyle name="Comma 3 3 6 2" xfId="2824" xr:uid="{952D4E42-659C-455E-942B-93B716469F2A}"/>
    <cellStyle name="Comma 3 3 6 3" xfId="2825" xr:uid="{D9E0F353-F41C-4277-AF56-719037BB3357}"/>
    <cellStyle name="Comma 3 3 7" xfId="2826" xr:uid="{361FCFC4-CE77-46C5-9CE6-92FF0E8CA258}"/>
    <cellStyle name="Comma 3 3 8" xfId="2827" xr:uid="{34B879B1-0A5C-4B2F-B8B0-B13AD64252B8}"/>
    <cellStyle name="Comma 3 30" xfId="2828" xr:uid="{48FF51D7-031A-42B8-86E7-F80694585D6B}"/>
    <cellStyle name="Comma 3 31" xfId="2829" xr:uid="{8819D41E-5BC8-4024-A9AD-B7A36420588A}"/>
    <cellStyle name="Comma 3 32" xfId="2830" xr:uid="{B0365C55-77B8-40F8-AEF5-E8018E0F96D4}"/>
    <cellStyle name="Comma 3 33" xfId="2831" xr:uid="{812BA34A-FC20-4BA3-9067-B11A4EE62AB1}"/>
    <cellStyle name="Comma 3 34" xfId="2832" xr:uid="{39279EA9-A78D-436B-A2A7-DDA369910FC4}"/>
    <cellStyle name="Comma 3 35" xfId="2833" xr:uid="{755D3A38-EE78-481D-B662-10EABA0E5F3B}"/>
    <cellStyle name="Comma 3 36" xfId="2834" xr:uid="{3DB22B91-FABA-4B00-A5F6-37D4B3F15BD5}"/>
    <cellStyle name="Comma 3 37" xfId="2835" xr:uid="{800BBE8F-C9AD-46B0-808B-EC8EC3286398}"/>
    <cellStyle name="Comma 3 38" xfId="2836" xr:uid="{AD387F57-F400-4A01-8170-0A6874DE748B}"/>
    <cellStyle name="Comma 3 39" xfId="2769" xr:uid="{A216A179-5E2F-4A2A-9404-9730D5B430AA}"/>
    <cellStyle name="Comma 3 4" xfId="2837" xr:uid="{BD21B670-D0B8-441F-B1F7-DCD043964855}"/>
    <cellStyle name="Comma 3 4 2" xfId="2838" xr:uid="{F91508C3-4A56-43EB-ABA9-1C194A67B2A9}"/>
    <cellStyle name="Comma 3 4 3" xfId="2839" xr:uid="{531DA41B-0891-4E7F-A109-CABE6C522860}"/>
    <cellStyle name="Comma 3 40" xfId="403" xr:uid="{DC883B86-2953-417B-B2AA-F395F6CA565B}"/>
    <cellStyle name="Comma 3 5" xfId="2840" xr:uid="{1B58CC2E-C52A-4A6E-A76C-4E26C7AE5C11}"/>
    <cellStyle name="Comma 3 6" xfId="2841" xr:uid="{0CBB4D8F-903D-4A49-932E-9129CEC031E4}"/>
    <cellStyle name="Comma 3 7" xfId="2842" xr:uid="{A8A1A0A9-00DE-4E3F-BD7D-9EC868150762}"/>
    <cellStyle name="Comma 3 8" xfId="2843" xr:uid="{D02BE4A9-EE12-45AA-BD30-CBA2AE5919A0}"/>
    <cellStyle name="Comma 3 9" xfId="2844" xr:uid="{FB0C328D-D681-43C1-A865-4FB18225F27F}"/>
    <cellStyle name="Comma 30" xfId="128" xr:uid="{A2CA5F5E-9DD5-4D9A-8ECB-A76368D8D7C3}"/>
    <cellStyle name="Comma 30 2" xfId="129" xr:uid="{9CC92768-5308-4445-97F4-31AD3BE71ED3}"/>
    <cellStyle name="Comma 31" xfId="130" xr:uid="{F8741F05-1FD5-41EF-9930-D708594F50C5}"/>
    <cellStyle name="Comma 31 2" xfId="131" xr:uid="{3FDAB2B9-1979-4333-A8C0-CEEE40E0ADE5}"/>
    <cellStyle name="Comma 32" xfId="132" xr:uid="{70760BE2-EC83-4CF5-8C3C-F9C4345CA8A0}"/>
    <cellStyle name="Comma 32 2" xfId="133" xr:uid="{AE17BF06-23A0-4120-AAC6-C558694B18D8}"/>
    <cellStyle name="Comma 33" xfId="134" xr:uid="{F937C410-04CE-429F-BD1B-7DF6AF3F7B38}"/>
    <cellStyle name="Comma 33 2" xfId="135" xr:uid="{3E456CDB-5376-4C9B-B48E-2AFA53356B3F}"/>
    <cellStyle name="Comma 34" xfId="136" xr:uid="{904F47FC-0F80-4F4A-B455-F890972C0B0B}"/>
    <cellStyle name="Comma 34 2" xfId="137" xr:uid="{27A12AA0-B9D4-455A-8AE8-B53B741580E4}"/>
    <cellStyle name="Comma 35" xfId="138" xr:uid="{7534FF5D-8960-42C4-9773-252748077F09}"/>
    <cellStyle name="Comma 35 2" xfId="139" xr:uid="{B0F5A4A7-3CE4-4FE7-B225-A4C20AFCF2A2}"/>
    <cellStyle name="Comma 36" xfId="140" xr:uid="{F6F05839-6284-43BA-A596-8B0F1D1FFA94}"/>
    <cellStyle name="Comma 36 2" xfId="141" xr:uid="{C9EB4240-2BBB-46A3-A4A4-3119FE7F7470}"/>
    <cellStyle name="Comma 37" xfId="142" xr:uid="{B497EB34-48DD-45BF-B5E1-C125CCDE68A3}"/>
    <cellStyle name="Comma 37 2" xfId="143" xr:uid="{375F38F8-361D-49B3-8F74-2F2ABDFD5BE0}"/>
    <cellStyle name="Comma 38" xfId="144" xr:uid="{944D8309-134B-4A6E-B7FA-43AF23D1CC9D}"/>
    <cellStyle name="Comma 38 2" xfId="145" xr:uid="{6132AA46-6103-4EC8-8366-51E02D4CBA76}"/>
    <cellStyle name="Comma 39" xfId="146" xr:uid="{93CBAEB9-E127-4573-9A87-C85A9A70FD78}"/>
    <cellStyle name="Comma 39 2" xfId="147" xr:uid="{F614C2DB-B13A-4594-86B4-70497B58D89D}"/>
    <cellStyle name="Comma 4" xfId="148" xr:uid="{F89E0ABA-F8F4-4EB6-AAB0-05E7615D3EF4}"/>
    <cellStyle name="Comma 4 10" xfId="2846" xr:uid="{E7F70124-2670-4C59-BB48-1A3DE5CE5748}"/>
    <cellStyle name="Comma 4 10 2" xfId="2847" xr:uid="{DC06201B-0679-444C-8FDC-45DA6304C2D6}"/>
    <cellStyle name="Comma 4 10 3" xfId="2848" xr:uid="{1D1ACD1A-E8B9-4180-B878-6C4F18A05B64}"/>
    <cellStyle name="Comma 4 11" xfId="2849" xr:uid="{CD7F0959-36A6-4D11-9E52-A55C192518C5}"/>
    <cellStyle name="Comma 4 12" xfId="2850" xr:uid="{ECBBD143-AAD8-4068-B1A6-1DD6C46BB976}"/>
    <cellStyle name="Comma 4 13" xfId="2851" xr:uid="{407BD308-F349-49A3-A45C-072943952A25}"/>
    <cellStyle name="Comma 4 14" xfId="2852" xr:uid="{19E350D2-7976-4D04-9C1D-D18A70491FC9}"/>
    <cellStyle name="Comma 4 15" xfId="2853" xr:uid="{EEF084E8-8479-4BE0-B0E8-462A4D344D73}"/>
    <cellStyle name="Comma 4 16" xfId="2854" xr:uid="{A2EF7ABD-BCBC-4C10-ABEB-213320F6A3E8}"/>
    <cellStyle name="Comma 4 17" xfId="2855" xr:uid="{C1B5C2D1-4E2F-41D6-A164-63AA7DA00B27}"/>
    <cellStyle name="Comma 4 18" xfId="2856" xr:uid="{29187009-F4CB-4536-92AF-187926BC4A3A}"/>
    <cellStyle name="Comma 4 19" xfId="2857" xr:uid="{D15BBE73-93E6-4A56-B33E-7E00A1E82956}"/>
    <cellStyle name="Comma 4 2" xfId="2858" xr:uid="{420475CF-0DBB-4C4B-83A5-B9164D59B8E6}"/>
    <cellStyle name="Comma 4 2 2" xfId="2859" xr:uid="{2173F193-75EF-45FA-9451-9A50A409108B}"/>
    <cellStyle name="Comma 4 2 2 2" xfId="2860" xr:uid="{6563F187-8E4A-4C87-BE49-23FAF10343FA}"/>
    <cellStyle name="Comma 4 2 2 3" xfId="2861" xr:uid="{5541B90A-8F9A-4D69-A414-3463A4911E59}"/>
    <cellStyle name="Comma 4 2 3" xfId="2862" xr:uid="{A649CCAE-4B61-48CC-949C-585894823532}"/>
    <cellStyle name="Comma 4 2 3 2" xfId="2863" xr:uid="{B4B67515-028B-43E7-AF6B-F7F568CB3674}"/>
    <cellStyle name="Comma 4 2 3 3" xfId="2864" xr:uid="{2D3B8435-458E-4611-95C0-13DE6193C2D1}"/>
    <cellStyle name="Comma 4 2 4" xfId="2865" xr:uid="{AC57300F-95E2-4534-B935-7EF39DED5A0C}"/>
    <cellStyle name="Comma 4 2 4 2" xfId="2866" xr:uid="{214CDEC2-A739-414D-8289-E8A3A8B4837D}"/>
    <cellStyle name="Comma 4 2 4 3" xfId="2867" xr:uid="{19AF1AC7-2BD1-4818-8381-99043851309F}"/>
    <cellStyle name="Comma 4 2 5" xfId="2868" xr:uid="{AE2F7261-72DF-4FC0-A7AD-B373EE8779D6}"/>
    <cellStyle name="Comma 4 2 5 2" xfId="2869" xr:uid="{E42A1440-9EC7-4D0A-9D78-A3BD9029C41F}"/>
    <cellStyle name="Comma 4 2 5 3" xfId="2870" xr:uid="{25F97156-9CAE-45A0-B72B-76CDB02218BE}"/>
    <cellStyle name="Comma 4 2 6" xfId="2871" xr:uid="{0F3022F8-8004-4E21-9E3C-DFCE5871F2E0}"/>
    <cellStyle name="Comma 4 2 6 2" xfId="2872" xr:uid="{970743F2-E0A4-4932-8BFF-1418D8FEDE10}"/>
    <cellStyle name="Comma 4 2 6 3" xfId="2873" xr:uid="{3549E471-8A7E-473C-8210-0BDC1A616A73}"/>
    <cellStyle name="Comma 4 2 7" xfId="2874" xr:uid="{820FBDF0-7B10-4918-B9A7-E1CB69BBA37B}"/>
    <cellStyle name="Comma 4 2 8" xfId="2875" xr:uid="{D30568EC-DCDF-4A2B-90AD-489D2E9F64F2}"/>
    <cellStyle name="Comma 4 20" xfId="2876" xr:uid="{87F53279-7E3F-4E6E-98B1-56A6FD0A8B1B}"/>
    <cellStyle name="Comma 4 21" xfId="2877" xr:uid="{398566C0-007C-4EB1-B37E-9D79DC003138}"/>
    <cellStyle name="Comma 4 22" xfId="2878" xr:uid="{6961778B-CF23-43E0-9D12-F84E2D708EE0}"/>
    <cellStyle name="Comma 4 23" xfId="2879" xr:uid="{E597AA5F-B096-4437-B94B-42162CBF356E}"/>
    <cellStyle name="Comma 4 24" xfId="2880" xr:uid="{B8C722DE-2F06-4BB0-8676-994E142D7144}"/>
    <cellStyle name="Comma 4 25" xfId="2881" xr:uid="{7CBD52F1-8633-4A68-9E3B-8B57712DE3E5}"/>
    <cellStyle name="Comma 4 26" xfId="2882" xr:uid="{4DCDEE45-95CC-44B2-809C-01820937A476}"/>
    <cellStyle name="Comma 4 27" xfId="2883" xr:uid="{11B7CCE0-B2B9-467B-BBE4-C5A8F539C5CF}"/>
    <cellStyle name="Comma 4 28" xfId="2884" xr:uid="{5A01FA83-FD9B-4397-B94E-1E51FBA6C15A}"/>
    <cellStyle name="Comma 4 29" xfId="2885" xr:uid="{E35A90ED-7B06-45CE-98DC-BCDD80B1E9E1}"/>
    <cellStyle name="Comma 4 3" xfId="2886" xr:uid="{B66F6700-AF4D-4D7D-8ADC-09438E4BAAD8}"/>
    <cellStyle name="Comma 4 3 2" xfId="2887" xr:uid="{56C90F7A-595B-4561-8510-9CF7D5A4E87B}"/>
    <cellStyle name="Comma 4 3 2 2" xfId="2888" xr:uid="{4554E63E-07FA-43FA-A132-77F3564E13C4}"/>
    <cellStyle name="Comma 4 3 2 3" xfId="2889" xr:uid="{7D8946BF-AE3C-4B3E-A17F-2215F5094045}"/>
    <cellStyle name="Comma 4 3 3" xfId="2890" xr:uid="{ECFEA7DD-A1BE-423E-9DF4-9A17893ACB90}"/>
    <cellStyle name="Comma 4 3 3 2" xfId="2891" xr:uid="{6C19F728-525E-40B2-91F0-0961C75C7FA5}"/>
    <cellStyle name="Comma 4 3 3 3" xfId="2892" xr:uid="{208F8A76-50AB-488D-9F64-CAB6FD2EE180}"/>
    <cellStyle name="Comma 4 3 4" xfId="2893" xr:uid="{8E31CE87-AF32-4339-A0D5-EA288BC01103}"/>
    <cellStyle name="Comma 4 3 4 2" xfId="2894" xr:uid="{0A380640-C55F-4153-8A39-461D7D3A7045}"/>
    <cellStyle name="Comma 4 3 4 3" xfId="2895" xr:uid="{4DAFBBCC-1CAA-46D7-A597-07B8807DC14A}"/>
    <cellStyle name="Comma 4 3 5" xfId="2896" xr:uid="{63D403B8-E513-48F6-84E3-1009CE612CF2}"/>
    <cellStyle name="Comma 4 3 5 2" xfId="2897" xr:uid="{F9B738B3-E7A0-4F7C-B056-794391190AAC}"/>
    <cellStyle name="Comma 4 3 5 3" xfId="2898" xr:uid="{6F2B685D-0AEC-46D9-B1C9-1406FC3AF6C6}"/>
    <cellStyle name="Comma 4 3 6" xfId="2899" xr:uid="{50E20B02-9F2D-4EE7-882F-5239E9876AE1}"/>
    <cellStyle name="Comma 4 3 6 2" xfId="2900" xr:uid="{BFF5AF1C-19AE-40B4-8777-D08940EF5EF1}"/>
    <cellStyle name="Comma 4 3 6 3" xfId="2901" xr:uid="{689A1FA5-0EC3-48A0-A21B-1F3D78B7CC18}"/>
    <cellStyle name="Comma 4 3 7" xfId="2902" xr:uid="{83EB4437-9D86-4A34-8955-88765A54C422}"/>
    <cellStyle name="Comma 4 3 8" xfId="2903" xr:uid="{E5636E3C-7CB8-4965-BBF5-6AB62AD9425D}"/>
    <cellStyle name="Comma 4 30" xfId="2904" xr:uid="{1F80BEC8-59A4-45C2-88B5-74690999C7A6}"/>
    <cellStyle name="Comma 4 31" xfId="2905" xr:uid="{D1E16814-730E-4321-ABE9-01C6AF505ED2}"/>
    <cellStyle name="Comma 4 32" xfId="2906" xr:uid="{53E24D51-09A8-4C5D-8419-52186399A985}"/>
    <cellStyle name="Comma 4 33" xfId="2907" xr:uid="{4CAFEF2B-5E8A-4687-A7BF-75592F74C0CA}"/>
    <cellStyle name="Comma 4 33 10" xfId="2908" xr:uid="{C5A0998B-3EA3-4B63-9293-EEE94F1CBC11}"/>
    <cellStyle name="Comma 4 33 11" xfId="2909" xr:uid="{F1029ACB-3752-4AAA-AB31-4BA2620B84C8}"/>
    <cellStyle name="Comma 4 33 12" xfId="2910" xr:uid="{75FDC9D9-998B-49C6-B8CC-79F3DFEC19EA}"/>
    <cellStyle name="Comma 4 33 13" xfId="2911" xr:uid="{CABBE2C4-37E9-4534-8EF1-B9826E8CBAE3}"/>
    <cellStyle name="Comma 4 33 13 2" xfId="2912" xr:uid="{1FE78559-FAC2-48CB-BD75-7DFC76E71043}"/>
    <cellStyle name="Comma 4 33 14" xfId="2913" xr:uid="{93C5873A-6259-466E-B49E-08C9C9EE80F5}"/>
    <cellStyle name="Comma 4 33 15" xfId="2914" xr:uid="{5F827705-80EE-4679-8B1C-B90B06C07E1B}"/>
    <cellStyle name="Comma 4 33 16" xfId="2915" xr:uid="{12308A32-49F5-4C46-89FE-0AD813029F2E}"/>
    <cellStyle name="Comma 4 33 2" xfId="2916" xr:uid="{02842092-C2F7-4FD8-A4A9-DC6D990547DB}"/>
    <cellStyle name="Comma 4 33 2 10" xfId="2917" xr:uid="{B8A76EAC-7032-4D83-B84E-CDF68FEB7BD9}"/>
    <cellStyle name="Comma 4 33 2 11" xfId="2918" xr:uid="{E94F1F01-3FE0-4DE0-BCC9-B7DFF3E40C66}"/>
    <cellStyle name="Comma 4 33 2 12" xfId="2919" xr:uid="{92B05D1F-3116-4C8F-AFEE-5340FECDFC9B}"/>
    <cellStyle name="Comma 4 33 2 13" xfId="2920" xr:uid="{9A1A175E-4E4E-4C5F-9982-4508CEFD2000}"/>
    <cellStyle name="Comma 4 33 2 13 2" xfId="2921" xr:uid="{BDBFD493-C9A0-402A-8A50-F8D2238345AD}"/>
    <cellStyle name="Comma 4 33 2 14" xfId="2922" xr:uid="{19D3D395-A07C-4D67-9677-7BD401C7B88D}"/>
    <cellStyle name="Comma 4 33 2 15" xfId="2923" xr:uid="{48B17E4C-F9EF-42B9-9126-39F0EFFD33EB}"/>
    <cellStyle name="Comma 4 33 2 16" xfId="2924" xr:uid="{69625E97-ABCC-4B6B-B629-8881E3067C25}"/>
    <cellStyle name="Comma 4 33 2 2" xfId="2925" xr:uid="{626D2C3B-C497-49D4-80C3-294BDEEA1FC7}"/>
    <cellStyle name="Comma 4 33 2 2 10" xfId="2926" xr:uid="{A81E4630-A394-445D-B075-6AB1EB557FBC}"/>
    <cellStyle name="Comma 4 33 2 2 11" xfId="2927" xr:uid="{33F6C3BE-A4E0-42FD-93FE-EC54BC0B4341}"/>
    <cellStyle name="Comma 4 33 2 2 12" xfId="2928" xr:uid="{3645A713-3E43-481C-8823-33E731DBEBEE}"/>
    <cellStyle name="Comma 4 33 2 2 12 2" xfId="2929" xr:uid="{D05A18F9-F47B-4281-A244-956E8E5E2892}"/>
    <cellStyle name="Comma 4 33 2 2 13" xfId="2930" xr:uid="{A509D1F4-16DD-4031-B0CD-A0273486DABA}"/>
    <cellStyle name="Comma 4 33 2 2 14" xfId="2931" xr:uid="{3952E1A3-73A8-4C53-822F-4A01ABCD91A4}"/>
    <cellStyle name="Comma 4 33 2 2 15" xfId="2932" xr:uid="{7D52BAA1-33A8-4E86-9A16-13998C970C94}"/>
    <cellStyle name="Comma 4 33 2 2 2" xfId="2933" xr:uid="{FE135629-9CDF-4088-AA36-2A00C0F162B9}"/>
    <cellStyle name="Comma 4 33 2 2 2 2" xfId="2934" xr:uid="{EDBCF31C-DFF5-44B7-82D2-4CAC35A10745}"/>
    <cellStyle name="Comma 4 33 2 2 2 2 2" xfId="2935" xr:uid="{015037BF-3AEA-464F-9C53-34C9294D88A5}"/>
    <cellStyle name="Comma 4 33 2 2 2 2 2 2" xfId="2936" xr:uid="{E8613249-AEEA-4CC1-87CB-4D77B224BC42}"/>
    <cellStyle name="Comma 4 33 2 2 2 2 2 2 2" xfId="2937" xr:uid="{571B1D03-0466-4D9C-AE99-5D3103A635B0}"/>
    <cellStyle name="Comma 4 33 2 2 2 2 2 2 2 2" xfId="2938" xr:uid="{7D2C2A64-3E7E-4B09-9D06-0146EDA6A442}"/>
    <cellStyle name="Comma 4 33 2 2 2 2 2 2 3" xfId="2939" xr:uid="{585D4FA5-0A85-4E90-8CC0-74E9CE367108}"/>
    <cellStyle name="Comma 4 33 2 2 2 2 2 2 4" xfId="2940" xr:uid="{EA27362D-F75B-4510-9879-B039BDB7103F}"/>
    <cellStyle name="Comma 4 33 2 2 2 2 2 2 5" xfId="2941" xr:uid="{F01F347B-669C-4B4B-BB31-E2779E1DCE75}"/>
    <cellStyle name="Comma 4 33 2 2 2 2 2 3" xfId="2942" xr:uid="{857E6517-D9EF-49C7-9EFF-D8309C55FC25}"/>
    <cellStyle name="Comma 4 33 2 2 2 2 2 3 2" xfId="2943" xr:uid="{A736F804-73F6-4379-9629-F6049505E2C2}"/>
    <cellStyle name="Comma 4 33 2 2 2 2 2 4" xfId="2944" xr:uid="{B3D52897-D6A6-4375-A3B0-B3D7614CC724}"/>
    <cellStyle name="Comma 4 33 2 2 2 2 2 5" xfId="2945" xr:uid="{B5F5B976-B266-4D9C-8AAB-18D3A2EC8E96}"/>
    <cellStyle name="Comma 4 33 2 2 2 2 3" xfId="2946" xr:uid="{447058F0-8EAC-4721-A802-64BE616F053E}"/>
    <cellStyle name="Comma 4 33 2 2 2 2 4" xfId="2947" xr:uid="{C22688A3-D11E-4733-984C-705BB432AFC1}"/>
    <cellStyle name="Comma 4 33 2 2 2 2 5" xfId="2948" xr:uid="{E70AB4E9-F7A4-40D6-BD46-CC9094B6AE20}"/>
    <cellStyle name="Comma 4 33 2 2 2 2 6" xfId="2949" xr:uid="{D99F88F8-2E9F-4A08-ABD5-BC0311C2CAA1}"/>
    <cellStyle name="Comma 4 33 2 2 2 2 6 2" xfId="2950" xr:uid="{002D027B-FCAA-4CF2-AB9F-3E650469A267}"/>
    <cellStyle name="Comma 4 33 2 2 2 2 7" xfId="2951" xr:uid="{8E7A2343-7064-4869-9D19-A82A006855DB}"/>
    <cellStyle name="Comma 4 33 2 2 2 2 8" xfId="2952" xr:uid="{70F250D5-A8D4-43FC-986D-A415524B2CE7}"/>
    <cellStyle name="Comma 4 33 2 2 2 2 9" xfId="2953" xr:uid="{2298B759-9D19-4B49-AE69-4F2A6F5E93A0}"/>
    <cellStyle name="Comma 4 33 2 2 2 3" xfId="2954" xr:uid="{06EE6826-B00A-4407-ABC2-4359BB1ADDDD}"/>
    <cellStyle name="Comma 4 33 2 2 2 3 2" xfId="2955" xr:uid="{5CA591AB-DA74-40A0-883A-46BA955EB5BF}"/>
    <cellStyle name="Comma 4 33 2 2 2 3 2 2" xfId="2956" xr:uid="{F322DDAE-05F8-4A7D-85E4-DCCFA942A0FE}"/>
    <cellStyle name="Comma 4 33 2 2 2 3 2 2 2" xfId="2957" xr:uid="{44DD1321-22DC-43A9-8EB3-DEAA81A55566}"/>
    <cellStyle name="Comma 4 33 2 2 2 3 2 3" xfId="2958" xr:uid="{32BF2500-46B7-4854-A2AB-CC20A59C338E}"/>
    <cellStyle name="Comma 4 33 2 2 2 3 2 4" xfId="2959" xr:uid="{1F9A5261-CC11-4C4D-A8E9-312A42D64DB7}"/>
    <cellStyle name="Comma 4 33 2 2 2 3 2 5" xfId="2960" xr:uid="{0321EDD5-404A-467D-A459-B35ED1F9AB53}"/>
    <cellStyle name="Comma 4 33 2 2 2 3 3" xfId="2961" xr:uid="{560EB9D0-26EA-4C5B-A997-DB406B0ADFAE}"/>
    <cellStyle name="Comma 4 33 2 2 2 3 3 2" xfId="2962" xr:uid="{FCDCC5A1-BFE4-4A0E-AB9D-DE5A9EB5A914}"/>
    <cellStyle name="Comma 4 33 2 2 2 3 4" xfId="2963" xr:uid="{E88F6A96-7393-4921-803C-040BF3AFEA09}"/>
    <cellStyle name="Comma 4 33 2 2 2 3 5" xfId="2964" xr:uid="{3A431076-21FA-412A-9908-72D4A30BCC94}"/>
    <cellStyle name="Comma 4 33 2 2 2 4" xfId="2965" xr:uid="{C98F2A84-B124-4345-BCF8-03098125C585}"/>
    <cellStyle name="Comma 4 33 2 2 2 5" xfId="2966" xr:uid="{23CE589B-1D45-4FC2-AA60-B356D36454B1}"/>
    <cellStyle name="Comma 4 33 2 2 2 6" xfId="2967" xr:uid="{D015D439-92A0-4A4D-A5AA-A2107B139D9E}"/>
    <cellStyle name="Comma 4 33 2 2 2 6 2" xfId="2968" xr:uid="{D55BF5E9-9C5B-4E93-9BA6-CB1CF46531DC}"/>
    <cellStyle name="Comma 4 33 2 2 2 7" xfId="2969" xr:uid="{E8576201-82EE-499A-8A26-D2DA05FD7333}"/>
    <cellStyle name="Comma 4 33 2 2 2 8" xfId="2970" xr:uid="{DB13E2DE-63C6-4144-8F94-90E931BCEBAA}"/>
    <cellStyle name="Comma 4 33 2 2 2 9" xfId="2971" xr:uid="{6DCD09F1-1E80-4231-A44E-FB10D9D1C417}"/>
    <cellStyle name="Comma 4 33 2 2 3" xfId="2972" xr:uid="{4FE8824D-3A68-41CE-9686-09E7B17A864C}"/>
    <cellStyle name="Comma 4 33 2 2 3 2" xfId="2973" xr:uid="{1E15E280-51F8-479E-9FA0-A6CD3919D5F9}"/>
    <cellStyle name="Comma 4 33 2 2 3 3" xfId="2974" xr:uid="{4149FA96-637B-4862-A04A-283464B53D1B}"/>
    <cellStyle name="Comma 4 33 2 2 4" xfId="2975" xr:uid="{F61AEB18-F1CF-497B-BF47-3D0036017ABC}"/>
    <cellStyle name="Comma 4 33 2 2 4 2" xfId="2976" xr:uid="{3CEB548C-55E2-4896-B08E-E8C97B42FA77}"/>
    <cellStyle name="Comma 4 33 2 2 4 3" xfId="2977" xr:uid="{0CB34971-827B-4CA1-AAB4-F0C664EFF2D4}"/>
    <cellStyle name="Comma 4 33 2 2 5" xfId="2978" xr:uid="{EED42551-6E69-4A2E-A200-BD2D591775DB}"/>
    <cellStyle name="Comma 4 33 2 2 5 2" xfId="2979" xr:uid="{3CF4FBCA-B96B-46B7-8794-9DF41B846AC5}"/>
    <cellStyle name="Comma 4 33 2 2 5 3" xfId="2980" xr:uid="{6883F15B-94C2-4C43-950A-35D93AC7B617}"/>
    <cellStyle name="Comma 4 33 2 2 6" xfId="2981" xr:uid="{4C91E87A-CC27-465D-861A-1062DF72DCBC}"/>
    <cellStyle name="Comma 4 33 2 2 6 2" xfId="2982" xr:uid="{39D4685A-8184-4DB9-AA03-8CA3C9476041}"/>
    <cellStyle name="Comma 4 33 2 2 6 3" xfId="2983" xr:uid="{87DBAC65-5E64-4537-A760-F70509BACB3E}"/>
    <cellStyle name="Comma 4 33 2 2 7" xfId="2984" xr:uid="{D7E2ECDC-C3E2-472F-8630-3B15CE14F62C}"/>
    <cellStyle name="Comma 4 33 2 2 7 2" xfId="2985" xr:uid="{571E6231-C1F2-4D38-9AC6-764DA6E984BC}"/>
    <cellStyle name="Comma 4 33 2 2 7 3" xfId="2986" xr:uid="{58067A2C-0E75-47A6-A6CB-30D0A9766AFF}"/>
    <cellStyle name="Comma 4 33 2 2 8" xfId="2987" xr:uid="{E04FE48E-62E8-4356-AA55-05349C7DC024}"/>
    <cellStyle name="Comma 4 33 2 2 8 2" xfId="2988" xr:uid="{59E7973A-5575-452C-8375-E3EBBDDE4F57}"/>
    <cellStyle name="Comma 4 33 2 2 8 2 2" xfId="2989" xr:uid="{8662F093-9868-4620-870C-CA885E23A1AE}"/>
    <cellStyle name="Comma 4 33 2 2 8 2 2 2" xfId="2990" xr:uid="{3D0424EE-ABBB-47BC-BE44-82420423515C}"/>
    <cellStyle name="Comma 4 33 2 2 8 2 3" xfId="2991" xr:uid="{9D8E6D8C-17BC-4ADA-A182-2D01435084EB}"/>
    <cellStyle name="Comma 4 33 2 2 8 2 4" xfId="2992" xr:uid="{21D2B75A-4397-4568-8199-F2DBB6461031}"/>
    <cellStyle name="Comma 4 33 2 2 8 2 5" xfId="2993" xr:uid="{52D1B356-DCF6-4392-9A19-C1A8EA8C71D2}"/>
    <cellStyle name="Comma 4 33 2 2 8 3" xfId="2994" xr:uid="{642261E6-9672-45A4-BDE4-DB96FAF25849}"/>
    <cellStyle name="Comma 4 33 2 2 8 3 2" xfId="2995" xr:uid="{48FD3C9F-8BED-4369-963A-6AE6977C0494}"/>
    <cellStyle name="Comma 4 33 2 2 8 4" xfId="2996" xr:uid="{585FBA8D-FEAF-449B-96DA-3355B6D235FB}"/>
    <cellStyle name="Comma 4 33 2 2 8 5" xfId="2997" xr:uid="{1172F4E6-8FA1-4C18-A6D2-95AC52FB6602}"/>
    <cellStyle name="Comma 4 33 2 2 9" xfId="2998" xr:uid="{EE49530C-B24C-44A1-9B5A-E9C9CC91B301}"/>
    <cellStyle name="Comma 4 33 2 3" xfId="2999" xr:uid="{C1EB584E-5E80-480A-BBD2-B873FE1F9A3E}"/>
    <cellStyle name="Comma 4 33 2 3 2" xfId="3000" xr:uid="{D29E087A-9A9E-4A86-B9C2-2D1463B3F743}"/>
    <cellStyle name="Comma 4 33 2 3 3" xfId="3001" xr:uid="{621815D4-18F5-4BF5-B8AC-A9398620C795}"/>
    <cellStyle name="Comma 4 33 2 4" xfId="3002" xr:uid="{B4467B1B-10B1-4828-B25D-2984F26D07D6}"/>
    <cellStyle name="Comma 4 33 2 4 2" xfId="3003" xr:uid="{6CA833B4-169B-4FD9-A349-886AEB727C51}"/>
    <cellStyle name="Comma 4 33 2 4 2 2" xfId="3004" xr:uid="{78BB8BC7-C912-43AC-AA24-66DBAA15C8A8}"/>
    <cellStyle name="Comma 4 33 2 4 2 2 2" xfId="3005" xr:uid="{6B322F2C-356D-4195-9D74-B80B6BBF0174}"/>
    <cellStyle name="Comma 4 33 2 4 2 2 2 2" xfId="3006" xr:uid="{73CD7ACB-ACB3-4C7A-AD9C-7F4D1E6CB4D0}"/>
    <cellStyle name="Comma 4 33 2 4 2 2 2 2 2" xfId="3007" xr:uid="{D6283A7C-0830-47CB-A8A9-36F4A2A37E16}"/>
    <cellStyle name="Comma 4 33 2 4 2 2 2 3" xfId="3008" xr:uid="{6152A1E5-5F73-444C-802B-DF80F5E70B63}"/>
    <cellStyle name="Comma 4 33 2 4 2 2 2 4" xfId="3009" xr:uid="{23729CBE-4BEB-4783-8A4D-43DCFEE8FDD3}"/>
    <cellStyle name="Comma 4 33 2 4 2 2 2 5" xfId="3010" xr:uid="{6889C854-F9CC-4049-80A6-CEBF2F52ACDA}"/>
    <cellStyle name="Comma 4 33 2 4 2 2 3" xfId="3011" xr:uid="{1A6D33E8-BD0F-4054-9113-F57E19CA0B35}"/>
    <cellStyle name="Comma 4 33 2 4 2 2 3 2" xfId="3012" xr:uid="{358F87C3-27EE-4D06-ACE3-4A6A06A725DE}"/>
    <cellStyle name="Comma 4 33 2 4 2 2 4" xfId="3013" xr:uid="{83AE48FF-D8B3-43D7-9104-07EA335F33B4}"/>
    <cellStyle name="Comma 4 33 2 4 2 2 5" xfId="3014" xr:uid="{CCD39AF2-5A14-4F3D-8D30-072D8FE313C8}"/>
    <cellStyle name="Comma 4 33 2 4 2 3" xfId="3015" xr:uid="{B69510E4-D3AF-4A76-B1F9-3D343902B344}"/>
    <cellStyle name="Comma 4 33 2 4 2 4" xfId="3016" xr:uid="{32500CA5-3215-4F20-A213-736D5F7C187C}"/>
    <cellStyle name="Comma 4 33 2 4 2 5" xfId="3017" xr:uid="{14F4F36C-F505-42DA-8406-59DD920DDD13}"/>
    <cellStyle name="Comma 4 33 2 4 2 6" xfId="3018" xr:uid="{95817F93-7A83-4AE1-92B8-EC75B184222D}"/>
    <cellStyle name="Comma 4 33 2 4 2 6 2" xfId="3019" xr:uid="{57A34E97-7CB7-45C1-94F1-7FED3A21DBCD}"/>
    <cellStyle name="Comma 4 33 2 4 2 7" xfId="3020" xr:uid="{4D05FBA3-2E2E-42E2-8F7B-CE50793F78C2}"/>
    <cellStyle name="Comma 4 33 2 4 2 8" xfId="3021" xr:uid="{BADE8E11-B85F-4B2D-B75C-8271553D44CD}"/>
    <cellStyle name="Comma 4 33 2 4 2 9" xfId="3022" xr:uid="{8C1F6B18-3D4E-4B13-9FF4-DE9BB6154B3B}"/>
    <cellStyle name="Comma 4 33 2 4 3" xfId="3023" xr:uid="{72F0BDDC-8B63-4690-AD6A-DEB4F20E2EE9}"/>
    <cellStyle name="Comma 4 33 2 4 3 2" xfId="3024" xr:uid="{28BA796E-F2A3-429F-BFA1-0936FD2B2DE6}"/>
    <cellStyle name="Comma 4 33 2 4 3 2 2" xfId="3025" xr:uid="{84553A16-C628-4438-8AE9-A76289D973AC}"/>
    <cellStyle name="Comma 4 33 2 4 3 2 2 2" xfId="3026" xr:uid="{759D7B2A-07D8-4D05-971A-D376FBAACB02}"/>
    <cellStyle name="Comma 4 33 2 4 3 2 3" xfId="3027" xr:uid="{49CE6668-6DEA-41BC-92E4-7A31D66FE44F}"/>
    <cellStyle name="Comma 4 33 2 4 3 2 4" xfId="3028" xr:uid="{C1E60109-D789-4A0A-8A15-830AEDD9B379}"/>
    <cellStyle name="Comma 4 33 2 4 3 2 5" xfId="3029" xr:uid="{FF4D7FF7-6C9B-461F-B864-2441C975F975}"/>
    <cellStyle name="Comma 4 33 2 4 3 3" xfId="3030" xr:uid="{E8A4782E-214D-4795-981A-E7C8757CA9DC}"/>
    <cellStyle name="Comma 4 33 2 4 3 3 2" xfId="3031" xr:uid="{1F137D00-F3AC-4A27-B23C-2E948D73D529}"/>
    <cellStyle name="Comma 4 33 2 4 3 4" xfId="3032" xr:uid="{2C7E97BA-9755-49D6-8ECD-CFBC4E724828}"/>
    <cellStyle name="Comma 4 33 2 4 3 5" xfId="3033" xr:uid="{53830F37-05E4-46ED-AC9D-A8280C7F5E52}"/>
    <cellStyle name="Comma 4 33 2 4 4" xfId="3034" xr:uid="{A1BAD815-F40F-4EE8-96F1-040104E32090}"/>
    <cellStyle name="Comma 4 33 2 4 5" xfId="3035" xr:uid="{1AA60C75-60C5-4351-BF96-C83B905FD8BB}"/>
    <cellStyle name="Comma 4 33 2 4 6" xfId="3036" xr:uid="{1088497C-D68D-4D2F-9EB8-25C0B8F7F341}"/>
    <cellStyle name="Comma 4 33 2 4 6 2" xfId="3037" xr:uid="{ED55B3FE-FBD9-4BB9-9CDC-F0B23A40BC51}"/>
    <cellStyle name="Comma 4 33 2 4 7" xfId="3038" xr:uid="{E62D2D7B-8850-42AA-A37A-13857DC442A9}"/>
    <cellStyle name="Comma 4 33 2 4 8" xfId="3039" xr:uid="{71766124-44C5-403A-8CA2-F33B99E62551}"/>
    <cellStyle name="Comma 4 33 2 4 9" xfId="3040" xr:uid="{DE27ED1F-7860-4220-BBEF-F312A2FC837F}"/>
    <cellStyle name="Comma 4 33 2 5" xfId="3041" xr:uid="{BAAA09DA-7FEC-44C5-AFA2-E54060D224BC}"/>
    <cellStyle name="Comma 4 33 2 6" xfId="3042" xr:uid="{23184CD1-DE76-4B4C-858D-DF7E97E18C38}"/>
    <cellStyle name="Comma 4 33 2 7" xfId="3043" xr:uid="{824763B3-C6B9-4E91-A79F-A794E1273AF4}"/>
    <cellStyle name="Comma 4 33 2 8" xfId="3044" xr:uid="{A5AD63F6-58E8-4007-9055-D0EEB6DD4B00}"/>
    <cellStyle name="Comma 4 33 2 9" xfId="3045" xr:uid="{376AAE54-2860-4B4D-BB7A-EC6CD63226CE}"/>
    <cellStyle name="Comma 4 33 2 9 2" xfId="3046" xr:uid="{584FA060-401B-454D-A76D-E181EA6F20FE}"/>
    <cellStyle name="Comma 4 33 2 9 2 2" xfId="3047" xr:uid="{D6E9BC16-B0B9-4EE1-8690-3AF14C69363D}"/>
    <cellStyle name="Comma 4 33 2 9 2 2 2" xfId="3048" xr:uid="{81A6E179-4DCB-42C6-A635-6EBE4564F54F}"/>
    <cellStyle name="Comma 4 33 2 9 2 3" xfId="3049" xr:uid="{E9F21D1A-D7AC-480F-9A27-B4BA396E6E50}"/>
    <cellStyle name="Comma 4 33 2 9 2 4" xfId="3050" xr:uid="{8F3AF0B6-9948-4CFF-A522-655454A22B3C}"/>
    <cellStyle name="Comma 4 33 2 9 2 5" xfId="3051" xr:uid="{24C0AB60-77BD-4FC6-A9CB-8CBD657D17ED}"/>
    <cellStyle name="Comma 4 33 2 9 3" xfId="3052" xr:uid="{AC82AAA4-F8A2-425B-B54D-AF3965AFCAC2}"/>
    <cellStyle name="Comma 4 33 2 9 3 2" xfId="3053" xr:uid="{E2832538-D9E1-4AA2-9A92-AA2765E38421}"/>
    <cellStyle name="Comma 4 33 2 9 4" xfId="3054" xr:uid="{032AA6BC-9591-46C0-9A01-237F5AE264C8}"/>
    <cellStyle name="Comma 4 33 2 9 5" xfId="3055" xr:uid="{CA357D0B-35E4-4266-AD1F-2D9378502A1B}"/>
    <cellStyle name="Comma 4 33 3" xfId="3056" xr:uid="{ED429CFF-8457-4BFD-A13A-FBEC6751F3BB}"/>
    <cellStyle name="Comma 4 33 3 10" xfId="3057" xr:uid="{1A8FF1D0-5863-4EFE-9934-35A5BBEBC5C9}"/>
    <cellStyle name="Comma 4 33 3 11" xfId="3058" xr:uid="{B83D0651-2587-4FB3-A03A-84FCD79C2AE0}"/>
    <cellStyle name="Comma 4 33 3 12" xfId="3059" xr:uid="{30D89D45-0575-4FA5-B914-519F1280D437}"/>
    <cellStyle name="Comma 4 33 3 12 2" xfId="3060" xr:uid="{A09AABE3-1B40-4537-8235-0B52AD78E2B8}"/>
    <cellStyle name="Comma 4 33 3 13" xfId="3061" xr:uid="{F0DFFDAD-4C01-46A8-B0EA-1A12542F5BD3}"/>
    <cellStyle name="Comma 4 33 3 14" xfId="3062" xr:uid="{B2D56179-6C2B-46D1-8755-214FF480FC8C}"/>
    <cellStyle name="Comma 4 33 3 15" xfId="3063" xr:uid="{FDA8507B-12A0-47BB-8374-AA0F7C933EAC}"/>
    <cellStyle name="Comma 4 33 3 2" xfId="3064" xr:uid="{F7EAC6EE-402D-44D6-9501-6C9F5C1DFA31}"/>
    <cellStyle name="Comma 4 33 3 2 2" xfId="3065" xr:uid="{1CA4D3D3-C743-467F-8E9F-023FAA660C7A}"/>
    <cellStyle name="Comma 4 33 3 2 2 2" xfId="3066" xr:uid="{8FB38D8D-7CC3-4812-92E1-937BB2BE9647}"/>
    <cellStyle name="Comma 4 33 3 2 2 2 2" xfId="3067" xr:uid="{71006377-98DA-4915-9811-3EEC423AAE68}"/>
    <cellStyle name="Comma 4 33 3 2 2 2 2 2" xfId="3068" xr:uid="{6C2E3734-72FA-4C42-836A-9014C43831BA}"/>
    <cellStyle name="Comma 4 33 3 2 2 2 2 2 2" xfId="3069" xr:uid="{2076C921-2ACF-4048-8809-743D12C46E90}"/>
    <cellStyle name="Comma 4 33 3 2 2 2 2 3" xfId="3070" xr:uid="{EEBCC05E-790D-485F-97AD-2EC05D5CF62C}"/>
    <cellStyle name="Comma 4 33 3 2 2 2 2 4" xfId="3071" xr:uid="{CEEAC368-5517-4501-B68C-C6C4D8C2BA37}"/>
    <cellStyle name="Comma 4 33 3 2 2 2 2 5" xfId="3072" xr:uid="{84076E13-F91C-4129-ACD9-2E336BC723EE}"/>
    <cellStyle name="Comma 4 33 3 2 2 2 3" xfId="3073" xr:uid="{2B9985A2-26E8-49B6-8164-E1218C5F74AC}"/>
    <cellStyle name="Comma 4 33 3 2 2 2 3 2" xfId="3074" xr:uid="{27DB60FE-F3C2-4A41-B7FB-5CF3876F0490}"/>
    <cellStyle name="Comma 4 33 3 2 2 2 4" xfId="3075" xr:uid="{29F533B9-5CB1-4471-B951-16C9B56E1A2A}"/>
    <cellStyle name="Comma 4 33 3 2 2 2 5" xfId="3076" xr:uid="{E15A12CD-AE14-4134-B0FC-CD88642720B0}"/>
    <cellStyle name="Comma 4 33 3 2 2 3" xfId="3077" xr:uid="{1081A11E-DD5F-4249-95AF-0DA9B96713DC}"/>
    <cellStyle name="Comma 4 33 3 2 2 4" xfId="3078" xr:uid="{AB72A792-BA24-4EB6-86A0-DBF26F48A14E}"/>
    <cellStyle name="Comma 4 33 3 2 2 5" xfId="3079" xr:uid="{6872F154-AF33-4555-8E30-1A3193FB563B}"/>
    <cellStyle name="Comma 4 33 3 2 2 6" xfId="3080" xr:uid="{F70738E2-F760-4AEA-8A63-E2DF6E10CD36}"/>
    <cellStyle name="Comma 4 33 3 2 2 6 2" xfId="3081" xr:uid="{84AE48E9-C9A1-4692-83ED-FF267E8E37D7}"/>
    <cellStyle name="Comma 4 33 3 2 2 7" xfId="3082" xr:uid="{CAC4A2F2-5F97-486D-AF76-2569EB6BE011}"/>
    <cellStyle name="Comma 4 33 3 2 2 8" xfId="3083" xr:uid="{9B1959F1-A7F8-48A7-A2DA-4924234B0B44}"/>
    <cellStyle name="Comma 4 33 3 2 2 9" xfId="3084" xr:uid="{2484850E-D238-4531-B480-2E8BD37C952C}"/>
    <cellStyle name="Comma 4 33 3 2 3" xfId="3085" xr:uid="{C2758ECB-5253-44F2-9097-F54CFD16B672}"/>
    <cellStyle name="Comma 4 33 3 2 3 2" xfId="3086" xr:uid="{76C24D53-291A-4880-A487-95CBE9ED8FD7}"/>
    <cellStyle name="Comma 4 33 3 2 3 2 2" xfId="3087" xr:uid="{6148C9D5-1FEC-435A-B3DF-7A115877BA93}"/>
    <cellStyle name="Comma 4 33 3 2 3 2 2 2" xfId="3088" xr:uid="{8025B34B-73FB-4ED1-892B-5EA2527C69CA}"/>
    <cellStyle name="Comma 4 33 3 2 3 2 3" xfId="3089" xr:uid="{0608394A-96BF-470C-AF39-5975EB899025}"/>
    <cellStyle name="Comma 4 33 3 2 3 2 4" xfId="3090" xr:uid="{EAC18755-6712-4AC5-97C6-1F08050A8D36}"/>
    <cellStyle name="Comma 4 33 3 2 3 2 5" xfId="3091" xr:uid="{42564C7C-9A12-4115-9A0C-D1ADC31E97E5}"/>
    <cellStyle name="Comma 4 33 3 2 3 3" xfId="3092" xr:uid="{85BB2E82-1B9A-4C3F-A99F-44D3DCC7E0EC}"/>
    <cellStyle name="Comma 4 33 3 2 3 3 2" xfId="3093" xr:uid="{B83FD094-8F72-4922-876F-B66C9F7FC62C}"/>
    <cellStyle name="Comma 4 33 3 2 3 4" xfId="3094" xr:uid="{E4D10A7D-40FF-45B0-A470-74159AD9EF67}"/>
    <cellStyle name="Comma 4 33 3 2 3 5" xfId="3095" xr:uid="{0EBBF7EC-A91B-414A-BDCA-83EEFAC45F11}"/>
    <cellStyle name="Comma 4 33 3 2 4" xfId="3096" xr:uid="{7C966BC7-B249-4A26-9C9E-25D6F2C80BAF}"/>
    <cellStyle name="Comma 4 33 3 2 5" xfId="3097" xr:uid="{0A0714BC-76E5-48BA-B8D8-430708B71FAA}"/>
    <cellStyle name="Comma 4 33 3 2 6" xfId="3098" xr:uid="{7E64FFE1-54DF-4078-93B7-433DACC43E14}"/>
    <cellStyle name="Comma 4 33 3 2 6 2" xfId="3099" xr:uid="{CF195904-72A6-4E50-BF9B-6ECE5E1D2DDE}"/>
    <cellStyle name="Comma 4 33 3 2 7" xfId="3100" xr:uid="{16D638D0-92A1-415F-81DD-F8A1C2B7AAF6}"/>
    <cellStyle name="Comma 4 33 3 2 8" xfId="3101" xr:uid="{991BFC8A-3BB9-4E27-A34F-86693880D448}"/>
    <cellStyle name="Comma 4 33 3 2 9" xfId="3102" xr:uid="{7A884C20-F4A9-4322-A1BA-EC3C57CA46C8}"/>
    <cellStyle name="Comma 4 33 3 3" xfId="3103" xr:uid="{75DE4539-9CE7-4644-9634-C4B4E781247F}"/>
    <cellStyle name="Comma 4 33 3 4" xfId="3104" xr:uid="{2E115286-E96B-4A55-A076-4C25B40194C0}"/>
    <cellStyle name="Comma 4 33 3 5" xfId="3105" xr:uid="{105F004B-757F-4EA4-AB0C-AEA30703023B}"/>
    <cellStyle name="Comma 4 33 3 6" xfId="3106" xr:uid="{4BB5D7A3-6C1D-4A45-982D-44C4146F5D64}"/>
    <cellStyle name="Comma 4 33 3 7" xfId="3107" xr:uid="{E01B20F2-5833-4F9E-BF4B-35CF8B19283E}"/>
    <cellStyle name="Comma 4 33 3 8" xfId="3108" xr:uid="{4224FAA9-2754-4861-8940-D370831FB4F4}"/>
    <cellStyle name="Comma 4 33 3 8 2" xfId="3109" xr:uid="{BDA36A5F-BC61-4D68-B287-A5C1360B967A}"/>
    <cellStyle name="Comma 4 33 3 8 2 2" xfId="3110" xr:uid="{153069D1-5A01-4D19-ACE7-698776C0220F}"/>
    <cellStyle name="Comma 4 33 3 8 2 2 2" xfId="3111" xr:uid="{A89A864E-5578-4C52-865F-67C4377A19F6}"/>
    <cellStyle name="Comma 4 33 3 8 2 3" xfId="3112" xr:uid="{EF792E9E-F098-47F7-89FF-3D053CA267FC}"/>
    <cellStyle name="Comma 4 33 3 8 2 4" xfId="3113" xr:uid="{0B689553-6F7E-472C-ADFB-4FF5FD9BDCC7}"/>
    <cellStyle name="Comma 4 33 3 8 2 5" xfId="3114" xr:uid="{E406521C-69D4-4D66-9EAE-45B66B0F9F49}"/>
    <cellStyle name="Comma 4 33 3 8 3" xfId="3115" xr:uid="{95076959-F7DE-4863-9CCE-45F877C5773D}"/>
    <cellStyle name="Comma 4 33 3 8 3 2" xfId="3116" xr:uid="{C2A8D6F7-FAC8-4D2A-85BC-0943BB4C9D86}"/>
    <cellStyle name="Comma 4 33 3 8 4" xfId="3117" xr:uid="{30191D87-3C0B-474C-98C5-B8F24A6F748D}"/>
    <cellStyle name="Comma 4 33 3 8 5" xfId="3118" xr:uid="{9988F277-A6E8-443B-8C84-E33E1741AB53}"/>
    <cellStyle name="Comma 4 33 3 9" xfId="3119" xr:uid="{20CEE1DC-9527-4B95-BFCD-1F558334B248}"/>
    <cellStyle name="Comma 4 33 4" xfId="3120" xr:uid="{31F40DF1-D0A4-4B29-BD45-11B11CCF5BE7}"/>
    <cellStyle name="Comma 4 33 4 2" xfId="3121" xr:uid="{D210943F-25D7-4DD8-8552-9618C86E9DE6}"/>
    <cellStyle name="Comma 4 33 4 2 2" xfId="3122" xr:uid="{429CDBC8-50B2-4C53-8129-1A6BBFED3860}"/>
    <cellStyle name="Comma 4 33 4 2 2 2" xfId="3123" xr:uid="{848B2141-BC22-4B8D-BFFC-BA04C704182A}"/>
    <cellStyle name="Comma 4 33 4 2 2 2 2" xfId="3124" xr:uid="{4E3B6CCE-19F0-4CE8-9BFD-6B32B8C8F553}"/>
    <cellStyle name="Comma 4 33 4 2 2 2 2 2" xfId="3125" xr:uid="{17E4714E-FA4D-4442-8A99-209ECD7527A5}"/>
    <cellStyle name="Comma 4 33 4 2 2 2 3" xfId="3126" xr:uid="{EF2663A1-8EC8-4544-A7B3-CE5A54BF64B6}"/>
    <cellStyle name="Comma 4 33 4 2 2 2 4" xfId="3127" xr:uid="{AD413536-9AB3-4C07-9E2D-1420F8CF6592}"/>
    <cellStyle name="Comma 4 33 4 2 2 2 5" xfId="3128" xr:uid="{7D6F6E87-9B5F-41E7-AD99-F02FD82072E6}"/>
    <cellStyle name="Comma 4 33 4 2 2 3" xfId="3129" xr:uid="{77B35AAA-7C4F-456F-BF7C-0D5CCB9C3F82}"/>
    <cellStyle name="Comma 4 33 4 2 2 3 2" xfId="3130" xr:uid="{8F993954-907C-42D6-834A-5CA22DBD54B8}"/>
    <cellStyle name="Comma 4 33 4 2 2 4" xfId="3131" xr:uid="{20D59F42-8442-4547-99C9-52BD022EA88D}"/>
    <cellStyle name="Comma 4 33 4 2 2 5" xfId="3132" xr:uid="{72803ABC-4A19-4FF3-88C1-8A2A2E154BF5}"/>
    <cellStyle name="Comma 4 33 4 2 3" xfId="3133" xr:uid="{B511CF45-D46E-4DB1-A61F-6961BFC43E7C}"/>
    <cellStyle name="Comma 4 33 4 2 4" xfId="3134" xr:uid="{EE88554A-545B-4A8F-A01B-7F087BAA6CC3}"/>
    <cellStyle name="Comma 4 33 4 2 5" xfId="3135" xr:uid="{796AD388-2D51-4FB8-8E6E-9B65BAF602D4}"/>
    <cellStyle name="Comma 4 33 4 2 6" xfId="3136" xr:uid="{7E65C207-66EB-413F-8AE1-60DF8678ADB5}"/>
    <cellStyle name="Comma 4 33 4 2 6 2" xfId="3137" xr:uid="{EE1EC650-EB99-426A-B734-BE2F5E76E801}"/>
    <cellStyle name="Comma 4 33 4 2 7" xfId="3138" xr:uid="{25136349-4D1D-49DF-A261-4EDAF2E4C448}"/>
    <cellStyle name="Comma 4 33 4 2 8" xfId="3139" xr:uid="{521B64F0-BD75-4E91-91DF-C91C8F3E10B0}"/>
    <cellStyle name="Comma 4 33 4 2 9" xfId="3140" xr:uid="{4047C253-63D7-43A2-821F-F591D86FDD6C}"/>
    <cellStyle name="Comma 4 33 4 3" xfId="3141" xr:uid="{59D7393C-3D91-4B18-8A9D-C1118D6BE4F3}"/>
    <cellStyle name="Comma 4 33 4 3 2" xfId="3142" xr:uid="{DAD15F74-C0B7-43B9-8A13-2CBB43515F2B}"/>
    <cellStyle name="Comma 4 33 4 3 2 2" xfId="3143" xr:uid="{DD1E36D1-7D49-4CB3-A80D-F1AB08040CA0}"/>
    <cellStyle name="Comma 4 33 4 3 2 2 2" xfId="3144" xr:uid="{79D56B58-3114-4FED-AA60-DB640660CE2D}"/>
    <cellStyle name="Comma 4 33 4 3 2 3" xfId="3145" xr:uid="{5A2AD1B4-6E8E-4C70-BDF6-4D21B6CD3228}"/>
    <cellStyle name="Comma 4 33 4 3 2 4" xfId="3146" xr:uid="{3779C632-77DD-4CC4-BC06-404DC7511912}"/>
    <cellStyle name="Comma 4 33 4 3 2 5" xfId="3147" xr:uid="{B8799A10-3F91-4495-86D6-46BD3874E64F}"/>
    <cellStyle name="Comma 4 33 4 3 3" xfId="3148" xr:uid="{0D094F14-452B-4B0E-A748-FB029172D5E9}"/>
    <cellStyle name="Comma 4 33 4 3 3 2" xfId="3149" xr:uid="{809B7C7D-969B-41AC-9851-38C7C9E88CF6}"/>
    <cellStyle name="Comma 4 33 4 3 4" xfId="3150" xr:uid="{BEE8F496-A666-422D-8E2D-BF2C65FA0FC1}"/>
    <cellStyle name="Comma 4 33 4 3 5" xfId="3151" xr:uid="{EDAD9C73-2545-4EED-927F-D5067A820965}"/>
    <cellStyle name="Comma 4 33 4 4" xfId="3152" xr:uid="{BB94A15E-A809-44A7-8F86-5B15031C19D4}"/>
    <cellStyle name="Comma 4 33 4 5" xfId="3153" xr:uid="{6B5191A0-D863-4217-932A-C04C4BC06045}"/>
    <cellStyle name="Comma 4 33 4 6" xfId="3154" xr:uid="{FDF75D63-C4AC-4739-8E90-4CB0467B2D3E}"/>
    <cellStyle name="Comma 4 33 4 6 2" xfId="3155" xr:uid="{3733EA7E-DDC2-4ECF-8739-DA48BB462FA7}"/>
    <cellStyle name="Comma 4 33 4 7" xfId="3156" xr:uid="{E9D07783-CDE5-4E34-8557-65BB75BD5882}"/>
    <cellStyle name="Comma 4 33 4 8" xfId="3157" xr:uid="{51101862-301C-470F-9294-ADC82CD4E781}"/>
    <cellStyle name="Comma 4 33 4 9" xfId="3158" xr:uid="{F49540AA-2285-4028-964E-31421D30E2CD}"/>
    <cellStyle name="Comma 4 33 5" xfId="3159" xr:uid="{2C9FC914-219F-4143-909F-3B3BCC8B816B}"/>
    <cellStyle name="Comma 4 33 5 2" xfId="3160" xr:uid="{7CE6F625-94E6-4A15-AA66-1CE7ACA5B29A}"/>
    <cellStyle name="Comma 4 33 5 3" xfId="3161" xr:uid="{7DFFEDCC-1A8E-45D5-A405-63BB647E13EA}"/>
    <cellStyle name="Comma 4 33 6" xfId="3162" xr:uid="{EE2376D8-29DA-4D10-92A0-EA3CB2F41FF3}"/>
    <cellStyle name="Comma 4 33 6 2" xfId="3163" xr:uid="{CA62BD03-4A8A-4B11-BABE-C4C9A5FB4EB8}"/>
    <cellStyle name="Comma 4 33 6 3" xfId="3164" xr:uid="{3B6D7DFB-973A-4E29-88AF-3EF7402CC391}"/>
    <cellStyle name="Comma 4 33 7" xfId="3165" xr:uid="{73A57EBE-EC70-4023-B343-4AE76A733243}"/>
    <cellStyle name="Comma 4 33 7 2" xfId="3166" xr:uid="{3C6527B9-E243-463C-8442-6B13047185BC}"/>
    <cellStyle name="Comma 4 33 7 3" xfId="3167" xr:uid="{07F28444-CE76-4ECD-9842-8F322D1FAA7F}"/>
    <cellStyle name="Comma 4 33 8" xfId="3168" xr:uid="{2C63380A-32D3-4DAB-90AE-FACE3C3DED52}"/>
    <cellStyle name="Comma 4 33 8 2" xfId="3169" xr:uid="{C69BA3C0-0FC4-4FF2-A3D6-BC3C241E86B2}"/>
    <cellStyle name="Comma 4 33 8 3" xfId="3170" xr:uid="{35313D90-DFA7-4123-BD88-50A5E258D648}"/>
    <cellStyle name="Comma 4 33 9" xfId="3171" xr:uid="{63942239-9131-4330-B27A-24D7ED39AAEB}"/>
    <cellStyle name="Comma 4 33 9 2" xfId="3172" xr:uid="{B33B9E20-6317-4128-A5F4-C47D57A56E3F}"/>
    <cellStyle name="Comma 4 33 9 2 2" xfId="3173" xr:uid="{3B539BDB-703A-4F26-A973-1455CDD16117}"/>
    <cellStyle name="Comma 4 33 9 2 2 2" xfId="3174" xr:uid="{40ECD612-7495-4B3C-960F-FF7BC78B0D7B}"/>
    <cellStyle name="Comma 4 33 9 2 3" xfId="3175" xr:uid="{2BEBDA25-685F-4A90-A25B-EF471D082BB1}"/>
    <cellStyle name="Comma 4 33 9 2 4" xfId="3176" xr:uid="{16854A3F-96DE-433D-AC45-7B434D8793DD}"/>
    <cellStyle name="Comma 4 33 9 2 5" xfId="3177" xr:uid="{6970CFE6-34ED-4992-980D-1D9356FBB2E1}"/>
    <cellStyle name="Comma 4 33 9 3" xfId="3178" xr:uid="{E664EF01-387F-40CB-9BD0-3C504F8867FA}"/>
    <cellStyle name="Comma 4 33 9 3 2" xfId="3179" xr:uid="{344FA999-B25F-4F1D-89B7-B652AE67196F}"/>
    <cellStyle name="Comma 4 33 9 4" xfId="3180" xr:uid="{B0FDB64A-F878-49C4-A342-34CDDF9E50C7}"/>
    <cellStyle name="Comma 4 33 9 5" xfId="3181" xr:uid="{BAC32742-0A03-4FFA-9C34-F10F498BC53D}"/>
    <cellStyle name="Comma 4 34" xfId="3182" xr:uid="{DF9E1E3B-43B2-4714-B164-24CA18F14F14}"/>
    <cellStyle name="Comma 4 34 10" xfId="3183" xr:uid="{A616327C-3F43-4E44-A130-62AA1DD20EF5}"/>
    <cellStyle name="Comma 4 34 11" xfId="3184" xr:uid="{CD2682E2-183C-4CA2-B701-2CDCDDC47F5A}"/>
    <cellStyle name="Comma 4 34 12" xfId="3185" xr:uid="{7348B00C-7518-4846-A5ED-0ADF6ECA36AD}"/>
    <cellStyle name="Comma 4 34 12 2" xfId="3186" xr:uid="{7BFA88C2-4B80-456C-B998-559E7AE637C5}"/>
    <cellStyle name="Comma 4 34 13" xfId="3187" xr:uid="{67956867-4C0A-4301-A936-27C1B6C595CE}"/>
    <cellStyle name="Comma 4 34 14" xfId="3188" xr:uid="{D6A0246D-AE4E-4188-946F-CA9734909F31}"/>
    <cellStyle name="Comma 4 34 15" xfId="3189" xr:uid="{5A63F3F6-BCD4-4802-8209-E2347DFA1A6E}"/>
    <cellStyle name="Comma 4 34 2" xfId="3190" xr:uid="{A7CE1539-BE6B-4E7E-BB78-704976F6462E}"/>
    <cellStyle name="Comma 4 34 2 2" xfId="3191" xr:uid="{B8A283C3-FA63-4726-BCBD-92772AF6EB8A}"/>
    <cellStyle name="Comma 4 34 2 2 2" xfId="3192" xr:uid="{0A145DB1-52D7-4096-A7C0-BC25351849D4}"/>
    <cellStyle name="Comma 4 34 2 2 2 2" xfId="3193" xr:uid="{03C63403-1A6C-4795-A150-761DAB4627A7}"/>
    <cellStyle name="Comma 4 34 2 2 2 2 2" xfId="3194" xr:uid="{1C616E7E-99A3-4C3B-AF92-5EEB5686B5AE}"/>
    <cellStyle name="Comma 4 34 2 2 2 2 2 2" xfId="3195" xr:uid="{214C95DE-9D29-42B5-BF89-4A7866D8DB69}"/>
    <cellStyle name="Comma 4 34 2 2 2 2 3" xfId="3196" xr:uid="{208C6ABC-8224-4910-8A4C-2DD683266ADA}"/>
    <cellStyle name="Comma 4 34 2 2 2 2 4" xfId="3197" xr:uid="{3F03AFC8-EE63-446A-99E5-F4A4A3E7E64E}"/>
    <cellStyle name="Comma 4 34 2 2 2 2 5" xfId="3198" xr:uid="{208F8C83-2AAB-4AD9-8F51-4F90779228C9}"/>
    <cellStyle name="Comma 4 34 2 2 2 3" xfId="3199" xr:uid="{75F26123-2146-494A-BC42-F01B57A852CF}"/>
    <cellStyle name="Comma 4 34 2 2 2 3 2" xfId="3200" xr:uid="{DEBCC1D7-DA02-433E-B684-B46C7DE2275B}"/>
    <cellStyle name="Comma 4 34 2 2 2 4" xfId="3201" xr:uid="{6F0C8FD1-D542-479B-8330-840BA44E5E9A}"/>
    <cellStyle name="Comma 4 34 2 2 2 5" xfId="3202" xr:uid="{EF6F8D1A-D7FA-45FE-B83F-323BA3F073C9}"/>
    <cellStyle name="Comma 4 34 2 2 3" xfId="3203" xr:uid="{175F4F4A-9836-415C-B299-5670A7A67D57}"/>
    <cellStyle name="Comma 4 34 2 2 4" xfId="3204" xr:uid="{ADF5B27D-4D41-40A7-931B-52B99662BCBC}"/>
    <cellStyle name="Comma 4 34 2 2 5" xfId="3205" xr:uid="{6B2DEBAE-365F-4945-B036-C448D0B4690E}"/>
    <cellStyle name="Comma 4 34 2 2 6" xfId="3206" xr:uid="{2A47AA2F-7A08-4954-92DA-74653C2C9B76}"/>
    <cellStyle name="Comma 4 34 2 2 6 2" xfId="3207" xr:uid="{9C6119AE-E4BF-48FE-8478-8E80955BBD79}"/>
    <cellStyle name="Comma 4 34 2 2 7" xfId="3208" xr:uid="{80FC02D4-B0C4-4CF1-AF0B-89481DE7ECE4}"/>
    <cellStyle name="Comma 4 34 2 2 8" xfId="3209" xr:uid="{917C118B-3710-4AE8-ABE1-DB85256D08BD}"/>
    <cellStyle name="Comma 4 34 2 2 9" xfId="3210" xr:uid="{8DEC454E-CA6A-4B56-B98B-45AAF7E21B37}"/>
    <cellStyle name="Comma 4 34 2 3" xfId="3211" xr:uid="{7CFC4921-6748-4490-8689-F6B4D885BCD5}"/>
    <cellStyle name="Comma 4 34 2 3 2" xfId="3212" xr:uid="{8129A924-CAB2-424D-AF8D-3915767B6626}"/>
    <cellStyle name="Comma 4 34 2 3 2 2" xfId="3213" xr:uid="{2E9C3649-ABA1-4A44-BB07-E5012797F30F}"/>
    <cellStyle name="Comma 4 34 2 3 2 2 2" xfId="3214" xr:uid="{A106ED4C-B619-4CB6-8419-FB2A63CEE931}"/>
    <cellStyle name="Comma 4 34 2 3 2 3" xfId="3215" xr:uid="{B9E1C4DD-C427-4D35-9AD7-527B66261242}"/>
    <cellStyle name="Comma 4 34 2 3 2 4" xfId="3216" xr:uid="{56E4446D-E1C6-4478-8B9F-4BB19395ADDA}"/>
    <cellStyle name="Comma 4 34 2 3 2 5" xfId="3217" xr:uid="{A556A5BA-6718-46A0-810F-822566F31964}"/>
    <cellStyle name="Comma 4 34 2 3 3" xfId="3218" xr:uid="{3623AA52-E4BD-4EEB-BFA5-F582E36D262D}"/>
    <cellStyle name="Comma 4 34 2 3 3 2" xfId="3219" xr:uid="{46B81948-1A14-4CCF-941A-37592DA7091E}"/>
    <cellStyle name="Comma 4 34 2 3 4" xfId="3220" xr:uid="{7E8FA086-3DFF-4AED-AEF3-A2F47066F285}"/>
    <cellStyle name="Comma 4 34 2 3 5" xfId="3221" xr:uid="{71051AA7-93B5-46EA-BAF7-47ADF3414A7A}"/>
    <cellStyle name="Comma 4 34 2 4" xfId="3222" xr:uid="{937BB3B7-7E53-4A65-960F-9F4ACC6163EF}"/>
    <cellStyle name="Comma 4 34 2 5" xfId="3223" xr:uid="{A2627837-E554-4E59-9D84-839D417155C0}"/>
    <cellStyle name="Comma 4 34 2 6" xfId="3224" xr:uid="{F280655A-DAD8-4514-BE78-611634A6FD83}"/>
    <cellStyle name="Comma 4 34 2 6 2" xfId="3225" xr:uid="{4B485666-DEEC-411E-BE6C-5FFBC9CD29A5}"/>
    <cellStyle name="Comma 4 34 2 7" xfId="3226" xr:uid="{EB7C90B9-CC3E-4BC6-844F-CF0696B3E263}"/>
    <cellStyle name="Comma 4 34 2 8" xfId="3227" xr:uid="{C04B0323-936C-41A1-9025-3D068238DD80}"/>
    <cellStyle name="Comma 4 34 2 9" xfId="3228" xr:uid="{EF85A06A-E1C6-49A9-AD65-DABA9CD2FD55}"/>
    <cellStyle name="Comma 4 34 3" xfId="3229" xr:uid="{C307D9FC-DF87-495A-90A3-A7E7C72857C1}"/>
    <cellStyle name="Comma 4 34 3 2" xfId="3230" xr:uid="{C97C6950-BE3F-4E99-90E0-A386F9E4ED10}"/>
    <cellStyle name="Comma 4 34 3 3" xfId="3231" xr:uid="{11A25AB2-2E00-4285-87C9-D3DE63936B39}"/>
    <cellStyle name="Comma 4 34 4" xfId="3232" xr:uid="{37631E77-2D59-4399-A130-3ED3B519AE96}"/>
    <cellStyle name="Comma 4 34 4 2" xfId="3233" xr:uid="{11925A3E-F451-4BD7-8ADB-7402A4DC9119}"/>
    <cellStyle name="Comma 4 34 4 3" xfId="3234" xr:uid="{35644F62-CC27-445E-AB56-AFBD901EBE70}"/>
    <cellStyle name="Comma 4 34 5" xfId="3235" xr:uid="{E30F67A3-BFC5-4571-8CBB-643D17E60030}"/>
    <cellStyle name="Comma 4 34 5 2" xfId="3236" xr:uid="{0832D183-0D0D-4FD6-AB29-185CE8C81889}"/>
    <cellStyle name="Comma 4 34 5 3" xfId="3237" xr:uid="{03ACB61B-1C2B-4594-A887-A43A266907D3}"/>
    <cellStyle name="Comma 4 34 6" xfId="3238" xr:uid="{728DEC48-1314-4CB1-9557-406187C87C4C}"/>
    <cellStyle name="Comma 4 34 6 2" xfId="3239" xr:uid="{0C025C82-C1DB-4930-B452-B24B83A0C083}"/>
    <cellStyle name="Comma 4 34 6 3" xfId="3240" xr:uid="{2589B8B9-F74B-4AF8-8C51-FCDDB5B7056A}"/>
    <cellStyle name="Comma 4 34 7" xfId="3241" xr:uid="{5A6FC5C9-F4C9-41DB-A2B5-9D8ACB29DCAA}"/>
    <cellStyle name="Comma 4 34 7 2" xfId="3242" xr:uid="{5DEC332A-C5CA-4D33-9A49-644942C47B7B}"/>
    <cellStyle name="Comma 4 34 7 3" xfId="3243" xr:uid="{0ED9F06F-328B-49FB-B0C0-F4A27BF8B76C}"/>
    <cellStyle name="Comma 4 34 8" xfId="3244" xr:uid="{9400BDA2-1FE8-4DA5-97FE-2BA066BC21C7}"/>
    <cellStyle name="Comma 4 34 8 2" xfId="3245" xr:uid="{F1ED55C9-905E-409D-B6D8-FDF68C95CCA1}"/>
    <cellStyle name="Comma 4 34 8 2 2" xfId="3246" xr:uid="{B6E15B37-15CA-449B-B526-48E56A551356}"/>
    <cellStyle name="Comma 4 34 8 2 2 2" xfId="3247" xr:uid="{5B7DFCE2-BF8A-4EA5-A137-47EE2E7356FE}"/>
    <cellStyle name="Comma 4 34 8 2 3" xfId="3248" xr:uid="{86841B19-99A4-43BB-A0BF-5B2083433CF5}"/>
    <cellStyle name="Comma 4 34 8 2 4" xfId="3249" xr:uid="{F5B8FDE3-3DCC-4265-8C40-6F5E19E98DD2}"/>
    <cellStyle name="Comma 4 34 8 2 5" xfId="3250" xr:uid="{3C74BC85-8230-47BE-A061-D5BC4F6DE7DC}"/>
    <cellStyle name="Comma 4 34 8 3" xfId="3251" xr:uid="{2A56F7AA-8A27-4D9F-A843-7C8192D69C40}"/>
    <cellStyle name="Comma 4 34 8 3 2" xfId="3252" xr:uid="{0E77E14F-BAD1-47C4-8877-BE53B13BEB66}"/>
    <cellStyle name="Comma 4 34 8 4" xfId="3253" xr:uid="{88F3F190-6B24-46AE-B35F-1C13A3A76534}"/>
    <cellStyle name="Comma 4 34 8 5" xfId="3254" xr:uid="{C7A80021-D93C-4E09-84D6-31DCDA0D95A0}"/>
    <cellStyle name="Comma 4 34 9" xfId="3255" xr:uid="{ED78D1EF-3E3C-4D89-A523-89E7FCF6023B}"/>
    <cellStyle name="Comma 4 35" xfId="3256" xr:uid="{89454684-385B-41A4-A8C1-6F1124CB2E40}"/>
    <cellStyle name="Comma 4 35 2" xfId="3257" xr:uid="{BD13D84D-48E9-472A-AEAB-32F670819F80}"/>
    <cellStyle name="Comma 4 35 3" xfId="3258" xr:uid="{6C28794D-A4E2-444B-ADBD-E31F3DFAD9E0}"/>
    <cellStyle name="Comma 4 36" xfId="3259" xr:uid="{6545B8C3-F2C0-4752-BF4C-E00797930812}"/>
    <cellStyle name="Comma 4 36 2" xfId="3260" xr:uid="{E33FBB52-A236-4F09-9E57-162088C09FEA}"/>
    <cellStyle name="Comma 4 36 2 2" xfId="3261" xr:uid="{733F0F2E-7F3E-4356-B675-C6424016CD5F}"/>
    <cellStyle name="Comma 4 36 2 2 2" xfId="3262" xr:uid="{EEAE8B86-F35E-4E73-B9B5-D53B2DAB234E}"/>
    <cellStyle name="Comma 4 36 2 2 2 2" xfId="3263" xr:uid="{AC9BE334-5E6B-4064-A1B7-2472EF38F212}"/>
    <cellStyle name="Comma 4 36 2 2 2 2 2" xfId="3264" xr:uid="{420BBC1C-E6CD-41F5-8ADC-69945102BFB2}"/>
    <cellStyle name="Comma 4 36 2 2 2 3" xfId="3265" xr:uid="{4178B5BD-1584-4BA8-9B8E-B0EEC9C2A039}"/>
    <cellStyle name="Comma 4 36 2 2 2 4" xfId="3266" xr:uid="{2A930EE1-2FD7-48DE-9209-BD8E95A75C4B}"/>
    <cellStyle name="Comma 4 36 2 2 2 5" xfId="3267" xr:uid="{475EFCDA-BD46-4861-9228-8F568B481273}"/>
    <cellStyle name="Comma 4 36 2 2 3" xfId="3268" xr:uid="{1B18BA1D-21EC-417D-8B54-157CCAEFE791}"/>
    <cellStyle name="Comma 4 36 2 2 3 2" xfId="3269" xr:uid="{2117B96D-66F6-4F14-96A8-E1EBBBB722D5}"/>
    <cellStyle name="Comma 4 36 2 2 4" xfId="3270" xr:uid="{714C8A26-FF88-44AF-ADAF-DDBF3C64F3BD}"/>
    <cellStyle name="Comma 4 36 2 2 5" xfId="3271" xr:uid="{3536AAB9-484D-4728-949D-F0DEDABAE470}"/>
    <cellStyle name="Comma 4 36 2 3" xfId="3272" xr:uid="{597A2336-53B7-4D10-AE3F-4E36B912B55A}"/>
    <cellStyle name="Comma 4 36 2 4" xfId="3273" xr:uid="{61A26BB5-2749-4DA5-A1AA-D964341228EB}"/>
    <cellStyle name="Comma 4 36 2 5" xfId="3274" xr:uid="{EF9B8CDF-61E1-4172-BD4C-844DBDBDB571}"/>
    <cellStyle name="Comma 4 36 2 6" xfId="3275" xr:uid="{B4733702-0F74-4B48-8D4B-E2AA729A7035}"/>
    <cellStyle name="Comma 4 36 2 6 2" xfId="3276" xr:uid="{9D9AAA8A-B135-4EAD-BE4A-13ADD3C26CEC}"/>
    <cellStyle name="Comma 4 36 2 7" xfId="3277" xr:uid="{358A62C2-76F0-453F-9515-792F2EF4DE25}"/>
    <cellStyle name="Comma 4 36 2 8" xfId="3278" xr:uid="{93B4B767-F42B-4A5C-8621-4D3A73E69959}"/>
    <cellStyle name="Comma 4 36 2 9" xfId="3279" xr:uid="{49E487D8-DCB8-4C16-8C64-62E8CFBCACE0}"/>
    <cellStyle name="Comma 4 36 3" xfId="3280" xr:uid="{13B1E4AA-5000-42DC-8668-8A2C0C08EC60}"/>
    <cellStyle name="Comma 4 36 3 2" xfId="3281" xr:uid="{F6C83E08-A761-4B82-894B-E49AB5BB00BD}"/>
    <cellStyle name="Comma 4 36 3 2 2" xfId="3282" xr:uid="{972D5822-48A9-4CA3-921E-AE7E293FE73F}"/>
    <cellStyle name="Comma 4 36 3 2 2 2" xfId="3283" xr:uid="{C59A53B6-039D-4D82-B70E-64E94F44B3B6}"/>
    <cellStyle name="Comma 4 36 3 2 3" xfId="3284" xr:uid="{1375350D-BEF4-40A8-876A-337AF11EEBE5}"/>
    <cellStyle name="Comma 4 36 3 2 4" xfId="3285" xr:uid="{74CDC5DE-7E7F-4C71-A523-0E251D0964FB}"/>
    <cellStyle name="Comma 4 36 3 2 5" xfId="3286" xr:uid="{E9113569-E16C-458D-88E6-6DBDE6EECB56}"/>
    <cellStyle name="Comma 4 36 3 3" xfId="3287" xr:uid="{B0179BBD-1A23-4F71-91B4-CF7CF6AF232B}"/>
    <cellStyle name="Comma 4 36 3 3 2" xfId="3288" xr:uid="{6A60FB73-A692-4DDB-A631-B9E8E6F395E3}"/>
    <cellStyle name="Comma 4 36 3 4" xfId="3289" xr:uid="{398D7C7F-D386-4259-B8DD-DCA76EC54289}"/>
    <cellStyle name="Comma 4 36 3 5" xfId="3290" xr:uid="{B7CE5954-4E94-476C-A562-174E50B80348}"/>
    <cellStyle name="Comma 4 36 4" xfId="3291" xr:uid="{7E38AB30-9D36-4A5F-AF0A-04E08B749B63}"/>
    <cellStyle name="Comma 4 36 5" xfId="3292" xr:uid="{AA9B37DF-0C5C-4D05-BD4B-0A660A0848D4}"/>
    <cellStyle name="Comma 4 36 6" xfId="3293" xr:uid="{44E33E0E-DB9F-4756-8E23-A2B186DD86F8}"/>
    <cellStyle name="Comma 4 36 6 2" xfId="3294" xr:uid="{5C557CA4-6B24-49D9-B042-384F589531C4}"/>
    <cellStyle name="Comma 4 36 7" xfId="3295" xr:uid="{5A674DD3-FBC3-43DF-B641-368B9B7036CA}"/>
    <cellStyle name="Comma 4 36 8" xfId="3296" xr:uid="{2180BF0F-9224-4D7B-8FAC-DAE808A6C271}"/>
    <cellStyle name="Comma 4 36 9" xfId="3297" xr:uid="{39EC6EE6-C50E-4632-AEA5-D380AC679D7C}"/>
    <cellStyle name="Comma 4 37" xfId="3298" xr:uid="{6E45FB82-DB42-471E-B1D8-973393C117C7}"/>
    <cellStyle name="Comma 4 38" xfId="3299" xr:uid="{BD5D15E6-757F-4655-8319-33C5CDACF98A}"/>
    <cellStyle name="Comma 4 39" xfId="3300" xr:uid="{BCF36500-2F17-4734-BCAE-3288FB3FBA8D}"/>
    <cellStyle name="Comma 4 4" xfId="3301" xr:uid="{630BDF00-5F31-40C3-8780-0704BFECE7C2}"/>
    <cellStyle name="Comma 4 4 2" xfId="3302" xr:uid="{FD18C36F-0BE8-409F-BE15-88EC98522092}"/>
    <cellStyle name="Comma 4 4 2 2" xfId="3303" xr:uid="{A0F6D084-AD6F-4DC9-804B-C758FB9D1A7B}"/>
    <cellStyle name="Comma 4 4 2 3" xfId="3304" xr:uid="{FBF5637D-FA04-4705-9847-398D435E54B1}"/>
    <cellStyle name="Comma 4 4 3" xfId="3305" xr:uid="{99A26838-410B-44BD-A3E0-48F7CD443050}"/>
    <cellStyle name="Comma 4 4 3 2" xfId="3306" xr:uid="{94C7684E-061A-49A0-A57C-BC7748B94920}"/>
    <cellStyle name="Comma 4 4 3 3" xfId="3307" xr:uid="{C8598C8D-8419-48A2-81DB-9EBD67EE048D}"/>
    <cellStyle name="Comma 4 4 4" xfId="3308" xr:uid="{E5F11DFC-193E-4B44-BEE1-D10CA817E49C}"/>
    <cellStyle name="Comma 4 4 4 2" xfId="3309" xr:uid="{D0FC911D-A128-444E-8BDE-2DA23286849E}"/>
    <cellStyle name="Comma 4 4 4 3" xfId="3310" xr:uid="{6A0BA263-6025-4C15-8BEA-E76FBAF85714}"/>
    <cellStyle name="Comma 4 4 5" xfId="3311" xr:uid="{9CF44678-AA9E-4E53-93F8-908009159158}"/>
    <cellStyle name="Comma 4 4 5 2" xfId="3312" xr:uid="{B8445472-2D1C-4814-9BE0-0BC3604D7CE4}"/>
    <cellStyle name="Comma 4 4 5 3" xfId="3313" xr:uid="{81D715DE-2E3B-41E2-A4F7-3B24529C69E1}"/>
    <cellStyle name="Comma 4 4 6" xfId="3314" xr:uid="{3FEF01AF-4034-4BBA-8FAB-9BE1AE100383}"/>
    <cellStyle name="Comma 4 4 6 2" xfId="3315" xr:uid="{C0D13F8A-0D78-4B95-9FF4-45C4E0E307F2}"/>
    <cellStyle name="Comma 4 4 6 3" xfId="3316" xr:uid="{619D69DB-5299-430A-BAB5-4A188567B606}"/>
    <cellStyle name="Comma 4 4 7" xfId="3317" xr:uid="{783D882C-3BE6-4094-909E-AB1606138739}"/>
    <cellStyle name="Comma 4 4 8" xfId="3318" xr:uid="{B69A4B13-56FF-400B-9B47-90629AE222A6}"/>
    <cellStyle name="Comma 4 40" xfId="3319" xr:uid="{5EC11C64-7B6A-48A5-81EB-62AC5AEEAB0C}"/>
    <cellStyle name="Comma 4 41" xfId="3320" xr:uid="{6157138C-4EBF-43AB-A40E-E3EF8B1FFCB4}"/>
    <cellStyle name="Comma 4 41 2" xfId="3321" xr:uid="{D6DD763C-A40E-4231-A927-19F8801F6214}"/>
    <cellStyle name="Comma 4 41 2 2" xfId="3322" xr:uid="{0A42FF52-4203-476D-9EED-8647FBC3FCB8}"/>
    <cellStyle name="Comma 4 41 2 2 2" xfId="3323" xr:uid="{816DA79E-37B1-465F-B411-BEC36BF734DD}"/>
    <cellStyle name="Comma 4 41 2 3" xfId="3324" xr:uid="{D76E3653-1E7D-4118-982B-7BB14147AE6E}"/>
    <cellStyle name="Comma 4 41 2 4" xfId="3325" xr:uid="{60119A05-B7BF-42E9-B77E-1D3D01293E6A}"/>
    <cellStyle name="Comma 4 41 2 5" xfId="3326" xr:uid="{4C586AC8-1836-4AC4-90A0-2DEA623911D4}"/>
    <cellStyle name="Comma 4 41 3" xfId="3327" xr:uid="{735CA7FF-E900-4BDF-B487-E5757777CF88}"/>
    <cellStyle name="Comma 4 41 3 2" xfId="3328" xr:uid="{840527B2-3E8C-40A1-A59E-D95E29ED19A3}"/>
    <cellStyle name="Comma 4 41 4" xfId="3329" xr:uid="{71C7E892-AC8A-424B-9A21-2384BC4AD4D0}"/>
    <cellStyle name="Comma 4 41 5" xfId="3330" xr:uid="{1D50C6DB-78A5-46F3-BA5F-6C3E5DBA9844}"/>
    <cellStyle name="Comma 4 42" xfId="3331" xr:uid="{5B86741C-5F83-4978-AD3C-EC2C8512F338}"/>
    <cellStyle name="Comma 4 43" xfId="3332" xr:uid="{F7B4AD36-D980-4AD6-BD5A-AFA9BB009AB6}"/>
    <cellStyle name="Comma 4 44" xfId="3333" xr:uid="{D13F331F-7725-470C-B7AA-56FD0D1EE341}"/>
    <cellStyle name="Comma 4 45" xfId="3334" xr:uid="{1AF47316-4575-43B3-989C-94AF9E52C994}"/>
    <cellStyle name="Comma 4 46" xfId="3335" xr:uid="{A06096DB-5880-4224-B581-A25BAFDE6EC9}"/>
    <cellStyle name="Comma 4 47" xfId="3336" xr:uid="{C0226294-BBBB-4697-BE74-BC2AB348F704}"/>
    <cellStyle name="Comma 4 48" xfId="3337" xr:uid="{8B3B955A-02D0-43D0-88ED-E6F81CB48F48}"/>
    <cellStyle name="Comma 4 49" xfId="3338" xr:uid="{C1E7E059-123E-4218-A9FC-653FA0CC70E0}"/>
    <cellStyle name="Comma 4 5" xfId="3339" xr:uid="{626743FC-0B7C-41CE-ABD8-DC7ED95EE0FA}"/>
    <cellStyle name="Comma 4 5 2" xfId="3340" xr:uid="{90909209-BD91-4E8D-B7B9-02F448F5885A}"/>
    <cellStyle name="Comma 4 5 2 2" xfId="3341" xr:uid="{973C69E7-839C-4609-8193-3A5C24453D4E}"/>
    <cellStyle name="Comma 4 5 2 3" xfId="3342" xr:uid="{E186C66E-F9F0-4D36-8F2D-21DF14726FD2}"/>
    <cellStyle name="Comma 4 5 3" xfId="3343" xr:uid="{22571718-37B1-429B-85CB-2D529A701863}"/>
    <cellStyle name="Comma 4 5 3 2" xfId="3344" xr:uid="{32C97C78-C2CD-4506-A45C-1BEEF7C88EB7}"/>
    <cellStyle name="Comma 4 5 3 3" xfId="3345" xr:uid="{9775D44A-F23D-49D8-8594-3AABB4B23772}"/>
    <cellStyle name="Comma 4 5 4" xfId="3346" xr:uid="{9868F0A7-B8CC-4011-93CF-EFEBE0865F8B}"/>
    <cellStyle name="Comma 4 5 4 2" xfId="3347" xr:uid="{AF699F46-BD45-4264-A0A2-17F335D5D8BD}"/>
    <cellStyle name="Comma 4 5 4 3" xfId="3348" xr:uid="{D8A7E0CE-0E0A-4C32-8322-2603E11DDCB1}"/>
    <cellStyle name="Comma 4 5 5" xfId="3349" xr:uid="{2F684082-5787-47B4-9C07-A5CD6776A9FC}"/>
    <cellStyle name="Comma 4 5 5 2" xfId="3350" xr:uid="{65A8DCF0-E8F4-485A-ACCB-EBEB95CE13B4}"/>
    <cellStyle name="Comma 4 5 5 3" xfId="3351" xr:uid="{95784ECC-4D40-439C-9579-1A53DEC518BE}"/>
    <cellStyle name="Comma 4 5 6" xfId="3352" xr:uid="{F590FB12-E8E1-4F81-8D45-233C0DBA8E36}"/>
    <cellStyle name="Comma 4 5 6 2" xfId="3353" xr:uid="{3302D601-FF47-4A5A-9C93-F08EF2F3D19A}"/>
    <cellStyle name="Comma 4 5 6 3" xfId="3354" xr:uid="{82C20885-A790-44E4-8053-E46011C8E1A6}"/>
    <cellStyle name="Comma 4 5 7" xfId="3355" xr:uid="{4860556D-3D5D-43F2-910D-098D9A128376}"/>
    <cellStyle name="Comma 4 5 8" xfId="3356" xr:uid="{7B06C4D5-FDE8-4BD1-9E29-1D818F6D0BB2}"/>
    <cellStyle name="Comma 4 50" xfId="3357" xr:uid="{6951E61E-D398-4E70-84E1-7FDAA4EA1138}"/>
    <cellStyle name="Comma 4 51" xfId="3358" xr:uid="{BCB53703-7E8A-4D37-920D-0A839F736938}"/>
    <cellStyle name="Comma 4 52" xfId="3359" xr:uid="{B9589192-9F61-4F01-92ED-8CC73102487E}"/>
    <cellStyle name="Comma 4 53" xfId="3360" xr:uid="{D21524A8-A76B-4F78-8ECE-250BA9B37361}"/>
    <cellStyle name="Comma 4 54" xfId="3361" xr:uid="{64EF795F-5F92-4603-8A13-B9ED8D1061BD}"/>
    <cellStyle name="Comma 4 55" xfId="3362" xr:uid="{759667C7-C6B2-4423-B299-D555FBC170DF}"/>
    <cellStyle name="Comma 4 56" xfId="3363" xr:uid="{C4A120F8-55A6-4B13-8E0F-D3BB9422F2A5}"/>
    <cellStyle name="Comma 4 57" xfId="3364" xr:uid="{40E76F7C-BBF6-47B6-98E2-B40E5B35F40B}"/>
    <cellStyle name="Comma 4 58" xfId="3365" xr:uid="{A268E4DC-853A-4B49-B708-8318914F1386}"/>
    <cellStyle name="Comma 4 59" xfId="3366" xr:uid="{C4F9CDBF-0435-4840-8DBF-445ED6E07D73}"/>
    <cellStyle name="Comma 4 6" xfId="3367" xr:uid="{5652C201-E11F-4C12-B1C4-A9CB1A513BBD}"/>
    <cellStyle name="Comma 4 6 2" xfId="3368" xr:uid="{5FB3AE44-1BDD-437F-81B0-E2AEBB99FFA7}"/>
    <cellStyle name="Comma 4 6 3" xfId="3369" xr:uid="{9F2554FA-2D84-42E5-887D-A575F70BAC39}"/>
    <cellStyle name="Comma 4 60" xfId="3370" xr:uid="{B1BB986B-1374-4ECC-8B57-89BC8478DBDB}"/>
    <cellStyle name="Comma 4 61" xfId="3371" xr:uid="{E3CBD7EC-3159-427E-A803-1B027C000D60}"/>
    <cellStyle name="Comma 4 62" xfId="3372" xr:uid="{8422270C-2851-458D-BA1C-669ADF7E2025}"/>
    <cellStyle name="Comma 4 63" xfId="3373" xr:uid="{DED6B2E7-5D57-4669-B0D3-79FBBA4D1984}"/>
    <cellStyle name="Comma 4 64" xfId="3374" xr:uid="{F969DEDB-1CFB-4837-805F-3E7CE576C778}"/>
    <cellStyle name="Comma 4 65" xfId="3375" xr:uid="{9421ED2E-F105-4AD8-99F9-077411FEA818}"/>
    <cellStyle name="Comma 4 66" xfId="3376" xr:uid="{16848BB1-81A5-40C0-B016-33478AF3E4C2}"/>
    <cellStyle name="Comma 4 67" xfId="3377" xr:uid="{285C6418-7F0C-4ADE-9218-AF80391744CC}"/>
    <cellStyle name="Comma 4 68" xfId="3378" xr:uid="{E609F863-AD00-4D4C-B97C-EA54193BF6A7}"/>
    <cellStyle name="Comma 4 69" xfId="3379" xr:uid="{382D4A04-A136-47BF-89F6-D602134A8CC7}"/>
    <cellStyle name="Comma 4 7" xfId="3380" xr:uid="{4E6775F6-1F2C-4300-9DE8-63743D74485D}"/>
    <cellStyle name="Comma 4 7 2" xfId="3381" xr:uid="{B473740C-8A76-453E-B38C-924474E7BF1F}"/>
    <cellStyle name="Comma 4 7 3" xfId="3382" xr:uid="{6787149C-9CF2-4E39-A4D5-19382A670E12}"/>
    <cellStyle name="Comma 4 70" xfId="3383" xr:uid="{EF6F55FA-62F0-408C-BA74-832DE7C7041D}"/>
    <cellStyle name="Comma 4 71" xfId="3384" xr:uid="{FB0D12A6-8073-41CB-9671-287FB88D3364}"/>
    <cellStyle name="Comma 4 72" xfId="3385" xr:uid="{F39DAF62-3221-4325-A117-902258ABD60C}"/>
    <cellStyle name="Comma 4 73" xfId="3386" xr:uid="{0C6FB385-E52C-413B-9F02-01D6622CA1FF}"/>
    <cellStyle name="Comma 4 74" xfId="3387" xr:uid="{2371F25D-597E-4CCE-94E8-B2DA1BE5C2D8}"/>
    <cellStyle name="Comma 4 75" xfId="3388" xr:uid="{FC1A956F-8872-4A22-9AD6-4BEB4A0854F8}"/>
    <cellStyle name="Comma 4 76" xfId="3389" xr:uid="{710963A2-8F9E-4653-8830-9F7D1D6A581A}"/>
    <cellStyle name="Comma 4 77" xfId="3390" xr:uid="{84E1E5D0-697F-43C1-8770-72FDAF6D56BD}"/>
    <cellStyle name="Comma 4 78" xfId="3391" xr:uid="{B3276843-7086-4338-9E53-9F74EFFB1B28}"/>
    <cellStyle name="Comma 4 79" xfId="3392" xr:uid="{3F172885-E842-42BA-B09D-214FB6C76E85}"/>
    <cellStyle name="Comma 4 8" xfId="3393" xr:uid="{3250464A-F4BD-49FF-8660-5F67CEB1B148}"/>
    <cellStyle name="Comma 4 8 2" xfId="3394" xr:uid="{9E50743F-16DB-4502-BB1E-A56D30C4E305}"/>
    <cellStyle name="Comma 4 8 3" xfId="3395" xr:uid="{0EFB2245-F58C-4C5E-A5E8-10FE7DB45822}"/>
    <cellStyle name="Comma 4 80" xfId="3396" xr:uid="{A87EF151-0540-477F-90E1-1DEF5B0F5C51}"/>
    <cellStyle name="Comma 4 81" xfId="3397" xr:uid="{DC45333B-0284-43E7-8633-A39E07F3E18E}"/>
    <cellStyle name="Comma 4 82" xfId="3398" xr:uid="{77B25B15-E066-4903-AF6B-775153FE4877}"/>
    <cellStyle name="Comma 4 82 2" xfId="3399" xr:uid="{A038BE3B-068C-4C3E-8230-A40B44F682DD}"/>
    <cellStyle name="Comma 4 83" xfId="3400" xr:uid="{0CAFD40D-DD09-4D2E-B2D1-DDD558D32D45}"/>
    <cellStyle name="Comma 4 84" xfId="3401" xr:uid="{725E4EAE-6403-427B-85DE-A878C42E3DC3}"/>
    <cellStyle name="Comma 4 85" xfId="3402" xr:uid="{1F91DCE7-E037-409B-824A-48C7A55E1957}"/>
    <cellStyle name="Comma 4 86" xfId="2845" xr:uid="{0EDE9C9C-1170-48B0-90C7-F4508DBDBEC9}"/>
    <cellStyle name="Comma 4 9" xfId="3403" xr:uid="{B2D89406-E486-4887-B2B5-4F42F8D85DFE}"/>
    <cellStyle name="Comma 4 9 2" xfId="3404" xr:uid="{976EBDC3-E613-4CFF-9939-493A12C35F0F}"/>
    <cellStyle name="Comma 4 9 3" xfId="3405" xr:uid="{1DBB509A-912A-4ADA-8DD2-D796C1FE0128}"/>
    <cellStyle name="Comma 40" xfId="149" xr:uid="{48BA5660-E957-496F-AD87-97BAFA49D8C3}"/>
    <cellStyle name="Comma 40 2" xfId="150" xr:uid="{B5144BD1-1CBA-4AC6-B2F8-1EB1035CF3E8}"/>
    <cellStyle name="Comma 41" xfId="151" xr:uid="{C581BB17-1D3D-474E-B7B0-2564C5CD00C2}"/>
    <cellStyle name="Comma 41 2" xfId="152" xr:uid="{4191189E-0275-4C69-9693-08C1D51E3F38}"/>
    <cellStyle name="Comma 42" xfId="153" xr:uid="{6A864E28-281C-413D-AEFA-E5A2E1A1BBEF}"/>
    <cellStyle name="Comma 42 2" xfId="154" xr:uid="{F491A68D-7663-4091-8110-CC0E48B92B71}"/>
    <cellStyle name="Comma 43" xfId="155" xr:uid="{7B13DD59-7A58-4BF9-A261-FB96DAE6B769}"/>
    <cellStyle name="Comma 43 2" xfId="156" xr:uid="{549140CE-238C-4492-96D1-84572D808EF9}"/>
    <cellStyle name="Comma 44" xfId="157" xr:uid="{BD3210AB-EEEF-4B29-9049-03E27CA648F8}"/>
    <cellStyle name="Comma 44 2" xfId="158" xr:uid="{31E1EA55-8A13-4B69-9C44-B80DAE0C9308}"/>
    <cellStyle name="Comma 45" xfId="159" xr:uid="{08C1C739-8DD4-4813-BD0D-F7A144E09C92}"/>
    <cellStyle name="Comma 45 2" xfId="160" xr:uid="{4A3CC0B0-AA9F-46FD-B144-025B1B16F80D}"/>
    <cellStyle name="Comma 46" xfId="161" xr:uid="{F017E1F7-7BFC-4E6A-B53C-176C8D3E948F}"/>
    <cellStyle name="Comma 46 2" xfId="162" xr:uid="{719EA245-FD10-4773-8AD6-E0D0F0A57DC8}"/>
    <cellStyle name="Comma 47" xfId="163" xr:uid="{686EFAB5-73DE-40E4-84F9-FDB82B3FA10A}"/>
    <cellStyle name="Comma 47 2" xfId="164" xr:uid="{1B7F26B4-9168-4CCE-8920-2F12C03B3DF3}"/>
    <cellStyle name="Comma 48" xfId="165" xr:uid="{47287211-F2F3-4F75-8F06-87BEBF72003F}"/>
    <cellStyle name="Comma 48 2" xfId="166" xr:uid="{4C179BE7-60A7-4E13-B2AD-82B62EBC86B2}"/>
    <cellStyle name="Comma 49" xfId="167" xr:uid="{D8227269-DD55-4157-A4A7-1DE08A2C1C06}"/>
    <cellStyle name="Comma 49 2" xfId="168" xr:uid="{461E84C8-E40F-409C-91E3-FBF3FE5F5767}"/>
    <cellStyle name="Comma 5" xfId="169" xr:uid="{41BDB077-1337-474F-B111-4158C6C9D8F5}"/>
    <cellStyle name="Comma 5 10" xfId="3407" xr:uid="{0B3EEE55-4C9A-434D-AD0B-98501926F43D}"/>
    <cellStyle name="Comma 5 11" xfId="3408" xr:uid="{EA012B12-CC0E-4D91-AD36-EFEDDD0277C6}"/>
    <cellStyle name="Comma 5 12" xfId="3409" xr:uid="{D6448519-6410-4EEA-936C-C60683A9F3AF}"/>
    <cellStyle name="Comma 5 13" xfId="3410" xr:uid="{A8D0F8B0-D9BB-49FE-80E3-5CAAFEBBE3C0}"/>
    <cellStyle name="Comma 5 14" xfId="3411" xr:uid="{477F7F41-4A1C-427F-8447-7B125B51E802}"/>
    <cellStyle name="Comma 5 15" xfId="3412" xr:uid="{559A824B-04C7-4AA8-8FBE-4B1E6A33C54B}"/>
    <cellStyle name="Comma 5 16" xfId="3413" xr:uid="{034A49D0-96ED-462F-84BD-AFB485A65B56}"/>
    <cellStyle name="Comma 5 17" xfId="3414" xr:uid="{0DF5D7CD-D3C5-40A6-B5C9-FA87E0EBDB41}"/>
    <cellStyle name="Comma 5 18" xfId="3415" xr:uid="{3BC0E764-42B2-495D-8108-FF4E7B6E34B1}"/>
    <cellStyle name="Comma 5 19" xfId="3416" xr:uid="{6100D372-D63D-47E3-BA1A-47042911EA40}"/>
    <cellStyle name="Comma 5 2" xfId="170" xr:uid="{14C8F8E2-78DE-4E64-9558-ECE1F507D897}"/>
    <cellStyle name="Comma 5 2 10" xfId="3418" xr:uid="{181A049A-7174-48BB-828B-F4A3626A0563}"/>
    <cellStyle name="Comma 5 2 11" xfId="3419" xr:uid="{03A05CF4-4B1C-426C-B536-CAF0E2A351CA}"/>
    <cellStyle name="Comma 5 2 12" xfId="3420" xr:uid="{55D775BB-E110-4D4B-8F5C-64DC5098BF69}"/>
    <cellStyle name="Comma 5 2 12 2" xfId="3421" xr:uid="{45DD1B8A-5AC5-441C-ACEF-817AEDBE8E15}"/>
    <cellStyle name="Comma 5 2 12 2 2" xfId="3422" xr:uid="{194F3D55-02FA-45A9-8D8F-3C150C5FDAEB}"/>
    <cellStyle name="Comma 5 2 12 2 2 2" xfId="3423" xr:uid="{B2D3C973-9F6B-45AC-A99C-7B857E643F6A}"/>
    <cellStyle name="Comma 5 2 12 2 3" xfId="3424" xr:uid="{AD3FBDF9-7A81-417D-AC52-17DB57ED3698}"/>
    <cellStyle name="Comma 5 2 12 2 4" xfId="3425" xr:uid="{B599CD95-A0D0-4ACF-BFF7-6F850DFBBD02}"/>
    <cellStyle name="Comma 5 2 12 2 5" xfId="3426" xr:uid="{298F6088-43F5-4292-9CE7-D5BA370A25BE}"/>
    <cellStyle name="Comma 5 2 12 3" xfId="3427" xr:uid="{F06E5898-595B-4C3A-8C8B-81E5E19B9DF7}"/>
    <cellStyle name="Comma 5 2 12 3 2" xfId="3428" xr:uid="{3A539047-62DB-4E84-ABC7-C3078501A6D8}"/>
    <cellStyle name="Comma 5 2 12 4" xfId="3429" xr:uid="{43A8511B-2903-495B-B210-E77A3CB015FD}"/>
    <cellStyle name="Comma 5 2 12 5" xfId="3430" xr:uid="{07FCC2C9-CD8D-42DD-80A8-6FDD46C535CF}"/>
    <cellStyle name="Comma 5 2 13" xfId="3431" xr:uid="{E60EA72A-15F7-4FF5-9C8E-4D1053914761}"/>
    <cellStyle name="Comma 5 2 14" xfId="3432" xr:uid="{D2891F92-25E4-467C-AD43-41E07470CF1A}"/>
    <cellStyle name="Comma 5 2 15" xfId="3433" xr:uid="{B9AC701D-C37F-4AEB-8B05-CCE25E39B23D}"/>
    <cellStyle name="Comma 5 2 16" xfId="3434" xr:uid="{1E720CE0-BBB3-48C4-810B-9F7374CAAED1}"/>
    <cellStyle name="Comma 5 2 16 2" xfId="3435" xr:uid="{D8C7D32B-1EE7-48BC-AE32-3811D1A56BF0}"/>
    <cellStyle name="Comma 5 2 17" xfId="3436" xr:uid="{04344B87-1577-4DBC-AE09-DD9B181B70A8}"/>
    <cellStyle name="Comma 5 2 18" xfId="3437" xr:uid="{9583AA44-6AA8-4FF8-8640-C5EF8075426E}"/>
    <cellStyle name="Comma 5 2 19" xfId="3438" xr:uid="{860B6F63-B900-4B66-BB49-12D9269230C1}"/>
    <cellStyle name="Comma 5 2 2" xfId="3439" xr:uid="{4F0C3B1E-52AC-4951-95B6-88DDA7BBC7DA}"/>
    <cellStyle name="Comma 5 2 2 10" xfId="3440" xr:uid="{DA435B7B-30A9-444F-81C9-EBA0C3B72215}"/>
    <cellStyle name="Comma 5 2 2 11" xfId="3441" xr:uid="{FF0D6596-15DA-4FE5-A71C-7662C1CA174F}"/>
    <cellStyle name="Comma 5 2 2 11 2" xfId="3442" xr:uid="{BD6F7AE0-49FC-4CD0-8D95-E82F382A2F43}"/>
    <cellStyle name="Comma 5 2 2 11 2 2" xfId="3443" xr:uid="{EEE01A46-BE78-4FE7-9D7E-9F68CCEC5390}"/>
    <cellStyle name="Comma 5 2 2 11 2 2 2" xfId="3444" xr:uid="{C1BADCA7-B58D-45BD-A983-EB481FD592ED}"/>
    <cellStyle name="Comma 5 2 2 11 2 3" xfId="3445" xr:uid="{2F26E955-0A84-4D95-A2F0-787BCC410A20}"/>
    <cellStyle name="Comma 5 2 2 11 2 4" xfId="3446" xr:uid="{B72053F5-0317-4602-8D29-3FE6693CA1D7}"/>
    <cellStyle name="Comma 5 2 2 11 2 5" xfId="3447" xr:uid="{5F81A9E3-176B-48A8-953E-141D334FD486}"/>
    <cellStyle name="Comma 5 2 2 11 3" xfId="3448" xr:uid="{B18E4C66-7650-405E-AD6B-0CA28F6D067C}"/>
    <cellStyle name="Comma 5 2 2 11 3 2" xfId="3449" xr:uid="{078A98F2-DFC0-43E4-9685-5C575550D796}"/>
    <cellStyle name="Comma 5 2 2 11 4" xfId="3450" xr:uid="{B7733A03-79E1-434C-BBCE-94605E5B3056}"/>
    <cellStyle name="Comma 5 2 2 11 5" xfId="3451" xr:uid="{C353A025-342C-40DA-B245-DEF5029D7FF1}"/>
    <cellStyle name="Comma 5 2 2 12" xfId="3452" xr:uid="{A270AB82-E143-4797-B791-E9104513D143}"/>
    <cellStyle name="Comma 5 2 2 13" xfId="3453" xr:uid="{2A83624C-CFC6-439C-BC09-92868E7EA3AD}"/>
    <cellStyle name="Comma 5 2 2 14" xfId="3454" xr:uid="{EED021E2-193F-4EC0-979B-83A580061DE2}"/>
    <cellStyle name="Comma 5 2 2 15" xfId="3455" xr:uid="{DD78CE57-5081-4065-8A0E-0820694681AC}"/>
    <cellStyle name="Comma 5 2 2 15 2" xfId="3456" xr:uid="{94BB073B-5AB5-4771-95B2-D74E4C8C8E6F}"/>
    <cellStyle name="Comma 5 2 2 16" xfId="3457" xr:uid="{B2D06915-B004-4F5B-9612-DC783503C5FA}"/>
    <cellStyle name="Comma 5 2 2 17" xfId="3458" xr:uid="{12BC0188-8769-4829-99A8-C8422487D003}"/>
    <cellStyle name="Comma 5 2 2 18" xfId="3459" xr:uid="{8A2C3147-37DC-4832-A686-5D5BE91EA7FD}"/>
    <cellStyle name="Comma 5 2 2 2" xfId="3460" xr:uid="{B04B98FC-8A7D-4956-9A90-6BAC61B36B3B}"/>
    <cellStyle name="Comma 5 2 2 2 10" xfId="3461" xr:uid="{75349388-20EE-424F-A18F-228FD1D5EB01}"/>
    <cellStyle name="Comma 5 2 2 2 11" xfId="3462" xr:uid="{33B15CD0-618E-4985-ACBC-29A5D8AFC5D9}"/>
    <cellStyle name="Comma 5 2 2 2 12" xfId="3463" xr:uid="{C4BE3199-57A8-4C2C-855F-532A3FD59FE7}"/>
    <cellStyle name="Comma 5 2 2 2 13" xfId="3464" xr:uid="{E62704A7-4227-4C6C-BDC6-D2D93696FB0D}"/>
    <cellStyle name="Comma 5 2 2 2 13 2" xfId="3465" xr:uid="{3431829B-9BDC-4A3E-A8E2-9BD87B9DC4D7}"/>
    <cellStyle name="Comma 5 2 2 2 14" xfId="3466" xr:uid="{7CB432C7-C41B-44AA-B83C-4FE4838A05FC}"/>
    <cellStyle name="Comma 5 2 2 2 15" xfId="3467" xr:uid="{0936B4E6-F72D-4983-9B47-4871F2E0AC85}"/>
    <cellStyle name="Comma 5 2 2 2 16" xfId="3468" xr:uid="{A1F9C0B4-19EE-4EAD-88A8-BA8A279728F6}"/>
    <cellStyle name="Comma 5 2 2 2 2" xfId="3469" xr:uid="{EC3C1D67-7262-4CE2-AB58-DCC72540B176}"/>
    <cellStyle name="Comma 5 2 2 2 2 10" xfId="3470" xr:uid="{3C6EA317-EDD5-4F2B-9709-7E257C50B2E1}"/>
    <cellStyle name="Comma 5 2 2 2 2 11" xfId="3471" xr:uid="{1909D51D-8703-442F-8B9D-83BE16034335}"/>
    <cellStyle name="Comma 5 2 2 2 2 12" xfId="3472" xr:uid="{152870FE-A973-4072-885A-E0635CB0A9CB}"/>
    <cellStyle name="Comma 5 2 2 2 2 13" xfId="3473" xr:uid="{79AF0741-600F-4D3A-AF0F-C429636D75E9}"/>
    <cellStyle name="Comma 5 2 2 2 2 13 2" xfId="3474" xr:uid="{98DC0A5C-FFF5-4007-A1A0-7EB0CBCBA766}"/>
    <cellStyle name="Comma 5 2 2 2 2 14" xfId="3475" xr:uid="{3F030C6C-0B9D-4713-B053-AC8107C92B82}"/>
    <cellStyle name="Comma 5 2 2 2 2 15" xfId="3476" xr:uid="{9D7F0ADD-8C4F-4BBE-BC4F-C562317A3CAC}"/>
    <cellStyle name="Comma 5 2 2 2 2 16" xfId="3477" xr:uid="{0268E3AB-DD59-4D17-8D8D-AA3817D3BABD}"/>
    <cellStyle name="Comma 5 2 2 2 2 2" xfId="3478" xr:uid="{931450B6-BFFF-44F9-994B-6EFE39D47029}"/>
    <cellStyle name="Comma 5 2 2 2 2 2 10" xfId="3479" xr:uid="{C5F1D70D-E5C8-4150-9F31-A8C2125FC533}"/>
    <cellStyle name="Comma 5 2 2 2 2 2 11" xfId="3480" xr:uid="{52891C63-C46F-4AF3-A06D-174D12EF3164}"/>
    <cellStyle name="Comma 5 2 2 2 2 2 12" xfId="3481" xr:uid="{26F7C048-F960-4987-94FB-CFBBEDEFEE16}"/>
    <cellStyle name="Comma 5 2 2 2 2 2 12 2" xfId="3482" xr:uid="{EF8A88DE-F6C3-4395-8BEA-90D936C96646}"/>
    <cellStyle name="Comma 5 2 2 2 2 2 13" xfId="3483" xr:uid="{0D116FA7-D018-493B-8183-CD5CEC43875E}"/>
    <cellStyle name="Comma 5 2 2 2 2 2 14" xfId="3484" xr:uid="{BF3349B5-47F5-4A34-A877-C0866C03F473}"/>
    <cellStyle name="Comma 5 2 2 2 2 2 15" xfId="3485" xr:uid="{2E24411C-B0BD-4940-8461-3BA6BBED3192}"/>
    <cellStyle name="Comma 5 2 2 2 2 2 2" xfId="3486" xr:uid="{1379E29C-60DF-432B-A007-A4E5F7305FB0}"/>
    <cellStyle name="Comma 5 2 2 2 2 2 2 2" xfId="3487" xr:uid="{682A7FF8-EE31-46E5-9942-A1BEB719C374}"/>
    <cellStyle name="Comma 5 2 2 2 2 2 2 2 2" xfId="3488" xr:uid="{3B1A6C98-7FB6-4B8D-940B-A2023BC2890B}"/>
    <cellStyle name="Comma 5 2 2 2 2 2 2 2 2 2" xfId="3489" xr:uid="{29DC0605-BC1B-40E4-B607-2FF3AC1E8790}"/>
    <cellStyle name="Comma 5 2 2 2 2 2 2 2 2 2 2" xfId="3490" xr:uid="{48C4424A-9FBD-43FD-B120-506F1AA9669A}"/>
    <cellStyle name="Comma 5 2 2 2 2 2 2 2 2 2 2 2" xfId="3491" xr:uid="{4C419717-4B74-46E7-8BEF-20C541F25C44}"/>
    <cellStyle name="Comma 5 2 2 2 2 2 2 2 2 2 3" xfId="3492" xr:uid="{B3A10A07-FD39-42BD-9EA2-F43E61589600}"/>
    <cellStyle name="Comma 5 2 2 2 2 2 2 2 2 2 4" xfId="3493" xr:uid="{41968778-E711-46C4-B370-3F6E221DB523}"/>
    <cellStyle name="Comma 5 2 2 2 2 2 2 2 2 2 5" xfId="3494" xr:uid="{0401062E-6BED-4C6E-A614-D95CB4AB8954}"/>
    <cellStyle name="Comma 5 2 2 2 2 2 2 2 2 3" xfId="3495" xr:uid="{3E50F2A7-CD6B-406E-ABA2-97E77DF1B318}"/>
    <cellStyle name="Comma 5 2 2 2 2 2 2 2 2 3 2" xfId="3496" xr:uid="{2FB4E385-5423-48D3-AE0F-8B7D9029334A}"/>
    <cellStyle name="Comma 5 2 2 2 2 2 2 2 2 4" xfId="3497" xr:uid="{98011C3A-9853-4679-8EC9-43626FF71DB5}"/>
    <cellStyle name="Comma 5 2 2 2 2 2 2 2 2 5" xfId="3498" xr:uid="{5EA27F7B-9CCA-426C-A1FB-E1306AD26A2C}"/>
    <cellStyle name="Comma 5 2 2 2 2 2 2 2 3" xfId="3499" xr:uid="{4AF1953D-9D4F-42F8-ABCC-F98BCF89E7C1}"/>
    <cellStyle name="Comma 5 2 2 2 2 2 2 2 4" xfId="3500" xr:uid="{A4B51F1C-07EA-4A36-837E-FEA20101C3E9}"/>
    <cellStyle name="Comma 5 2 2 2 2 2 2 2 5" xfId="3501" xr:uid="{EED53594-59FD-43EA-A8E0-5F86A9A86220}"/>
    <cellStyle name="Comma 5 2 2 2 2 2 2 2 6" xfId="3502" xr:uid="{692B7452-3E7A-4C3F-813A-E624A6EDBACF}"/>
    <cellStyle name="Comma 5 2 2 2 2 2 2 2 6 2" xfId="3503" xr:uid="{2FBD268E-1F69-49E6-A85D-8D383285DF4F}"/>
    <cellStyle name="Comma 5 2 2 2 2 2 2 2 7" xfId="3504" xr:uid="{8DD0A791-00F3-4668-8B32-42D96D0621B0}"/>
    <cellStyle name="Comma 5 2 2 2 2 2 2 2 8" xfId="3505" xr:uid="{2E0EE07E-7864-4108-B6BF-00EF80D0B2E9}"/>
    <cellStyle name="Comma 5 2 2 2 2 2 2 2 9" xfId="3506" xr:uid="{825CEEA3-86E5-4DD4-B5CB-7D1FF3FB8B2D}"/>
    <cellStyle name="Comma 5 2 2 2 2 2 2 3" xfId="3507" xr:uid="{9F14FE12-DBE3-4051-9897-EB2C8F157933}"/>
    <cellStyle name="Comma 5 2 2 2 2 2 2 3 2" xfId="3508" xr:uid="{DFD8675B-0FB9-47A2-9DDD-E348DD878217}"/>
    <cellStyle name="Comma 5 2 2 2 2 2 2 3 2 2" xfId="3509" xr:uid="{D63AFF66-0680-4D64-894E-540B568BA323}"/>
    <cellStyle name="Comma 5 2 2 2 2 2 2 3 2 2 2" xfId="3510" xr:uid="{741D7513-C4A1-412B-8EA4-4C428345DD3E}"/>
    <cellStyle name="Comma 5 2 2 2 2 2 2 3 2 3" xfId="3511" xr:uid="{CBAE48D0-2F13-48F3-BCF1-FEBDB50469D5}"/>
    <cellStyle name="Comma 5 2 2 2 2 2 2 3 2 4" xfId="3512" xr:uid="{7C4F248E-0C3D-4897-ACB2-F6034096C20E}"/>
    <cellStyle name="Comma 5 2 2 2 2 2 2 3 2 5" xfId="3513" xr:uid="{95A1BFB2-BE87-41AF-9E99-EF32081AA48E}"/>
    <cellStyle name="Comma 5 2 2 2 2 2 2 3 3" xfId="3514" xr:uid="{3542FAA9-A5AF-42A8-ABFB-CB1C9A13D794}"/>
    <cellStyle name="Comma 5 2 2 2 2 2 2 3 3 2" xfId="3515" xr:uid="{66265255-9190-4F8D-95FA-A9E587B533E0}"/>
    <cellStyle name="Comma 5 2 2 2 2 2 2 3 4" xfId="3516" xr:uid="{D9555FE9-DA05-431F-A3CF-44721D622A76}"/>
    <cellStyle name="Comma 5 2 2 2 2 2 2 3 5" xfId="3517" xr:uid="{1442608F-8B05-4588-A5FB-808A8A25CF6B}"/>
    <cellStyle name="Comma 5 2 2 2 2 2 2 4" xfId="3518" xr:uid="{EC3A4E43-61BD-4F4F-BAD7-DD61D72DAD1E}"/>
    <cellStyle name="Comma 5 2 2 2 2 2 2 5" xfId="3519" xr:uid="{6F21A1E4-A9E1-4AB3-969C-1CFA07711DB9}"/>
    <cellStyle name="Comma 5 2 2 2 2 2 2 6" xfId="3520" xr:uid="{0BE7B05C-9E1F-480B-AE47-EA8C7E492701}"/>
    <cellStyle name="Comma 5 2 2 2 2 2 2 6 2" xfId="3521" xr:uid="{451F526A-F9BE-48C9-8C67-F2F89E49C5B7}"/>
    <cellStyle name="Comma 5 2 2 2 2 2 2 7" xfId="3522" xr:uid="{A4F03386-EA4F-4E2A-9696-1B292634106E}"/>
    <cellStyle name="Comma 5 2 2 2 2 2 2 8" xfId="3523" xr:uid="{5EF21C2B-A71F-44FB-847E-ED5E1EC14B76}"/>
    <cellStyle name="Comma 5 2 2 2 2 2 2 9" xfId="3524" xr:uid="{71001C54-9352-42A7-8A3C-A6B8EBAA9216}"/>
    <cellStyle name="Comma 5 2 2 2 2 2 3" xfId="3525" xr:uid="{C3BC040D-F4EB-46BA-93E6-72279793C103}"/>
    <cellStyle name="Comma 5 2 2 2 2 2 4" xfId="3526" xr:uid="{4952FD2B-D859-4486-8BB3-7B2C06E79F58}"/>
    <cellStyle name="Comma 5 2 2 2 2 2 5" xfId="3527" xr:uid="{CCEC2609-B59D-42E5-87D4-4DEEC0350920}"/>
    <cellStyle name="Comma 5 2 2 2 2 2 6" xfId="3528" xr:uid="{F492394E-C64E-425A-85F9-0E2CB5B0E8AC}"/>
    <cellStyle name="Comma 5 2 2 2 2 2 7" xfId="3529" xr:uid="{1F28A7D6-F4CD-409B-916C-6B494D7BF969}"/>
    <cellStyle name="Comma 5 2 2 2 2 2 8" xfId="3530" xr:uid="{3CD6794A-7324-46B3-9ABF-6F96DD8F0DE8}"/>
    <cellStyle name="Comma 5 2 2 2 2 2 8 2" xfId="3531" xr:uid="{EED1E990-7538-46EF-BCF0-80A637D678B3}"/>
    <cellStyle name="Comma 5 2 2 2 2 2 8 2 2" xfId="3532" xr:uid="{4E18F371-FABF-4C19-BE3F-79C02FA7DC80}"/>
    <cellStyle name="Comma 5 2 2 2 2 2 8 2 2 2" xfId="3533" xr:uid="{0115A57B-A12F-4F47-8248-963AB2A32A01}"/>
    <cellStyle name="Comma 5 2 2 2 2 2 8 2 3" xfId="3534" xr:uid="{E854FBF3-8154-457A-AEB5-6949DFE5EF83}"/>
    <cellStyle name="Comma 5 2 2 2 2 2 8 2 4" xfId="3535" xr:uid="{0E3B64B6-1690-4EA4-80A5-415AA62F979B}"/>
    <cellStyle name="Comma 5 2 2 2 2 2 8 2 5" xfId="3536" xr:uid="{5939CEEB-0060-4595-8E16-BF020E0F9CED}"/>
    <cellStyle name="Comma 5 2 2 2 2 2 8 3" xfId="3537" xr:uid="{189A38DB-8E70-4176-839F-C9B284CA8234}"/>
    <cellStyle name="Comma 5 2 2 2 2 2 8 3 2" xfId="3538" xr:uid="{F63F15FF-4370-4BDC-8890-EAE78AB570C7}"/>
    <cellStyle name="Comma 5 2 2 2 2 2 8 4" xfId="3539" xr:uid="{AF77C60F-0413-4FD2-96EC-6EFC95D4789B}"/>
    <cellStyle name="Comma 5 2 2 2 2 2 8 5" xfId="3540" xr:uid="{F81F3185-B410-4292-BA20-B0CCD61CCA87}"/>
    <cellStyle name="Comma 5 2 2 2 2 2 9" xfId="3541" xr:uid="{926ED6CC-55B7-476E-BAE8-205898966020}"/>
    <cellStyle name="Comma 5 2 2 2 2 3" xfId="3542" xr:uid="{9BD8E014-0684-4B66-A785-9AF0EB47B128}"/>
    <cellStyle name="Comma 5 2 2 2 2 4" xfId="3543" xr:uid="{E578BEFE-5677-4278-9364-1D3E539A3C41}"/>
    <cellStyle name="Comma 5 2 2 2 2 4 2" xfId="3544" xr:uid="{E65A8520-E47A-4B92-AB4A-120A4DEEFDFE}"/>
    <cellStyle name="Comma 5 2 2 2 2 4 2 2" xfId="3545" xr:uid="{90BCE90F-620A-4ED5-A93B-9D5309504F2D}"/>
    <cellStyle name="Comma 5 2 2 2 2 4 2 2 2" xfId="3546" xr:uid="{48C4E3D5-6746-412F-92A4-6E6BDB03E729}"/>
    <cellStyle name="Comma 5 2 2 2 2 4 2 2 2 2" xfId="3547" xr:uid="{5668F2DF-6624-41A6-BFDB-4007E90F152D}"/>
    <cellStyle name="Comma 5 2 2 2 2 4 2 2 2 2 2" xfId="3548" xr:uid="{54649D0F-B620-4856-B51A-E1CBA60BC75B}"/>
    <cellStyle name="Comma 5 2 2 2 2 4 2 2 2 3" xfId="3549" xr:uid="{FB71A86D-8920-40CD-A1CA-B32EA4E37D4D}"/>
    <cellStyle name="Comma 5 2 2 2 2 4 2 2 2 4" xfId="3550" xr:uid="{076878CB-CE83-436D-8EEB-E3068CD3498C}"/>
    <cellStyle name="Comma 5 2 2 2 2 4 2 2 2 5" xfId="3551" xr:uid="{8DB883F6-A35A-461C-81CF-0A22F5845EC0}"/>
    <cellStyle name="Comma 5 2 2 2 2 4 2 2 3" xfId="3552" xr:uid="{AE68A989-CA63-45F9-84E7-956853241522}"/>
    <cellStyle name="Comma 5 2 2 2 2 4 2 2 3 2" xfId="3553" xr:uid="{4F95B027-C488-4782-A568-9E2D859439A4}"/>
    <cellStyle name="Comma 5 2 2 2 2 4 2 2 4" xfId="3554" xr:uid="{B9F2B6A5-8B65-4592-9244-98CF5E62D0FE}"/>
    <cellStyle name="Comma 5 2 2 2 2 4 2 2 5" xfId="3555" xr:uid="{C6DDFD22-F390-46E3-9D13-C90591CFEE02}"/>
    <cellStyle name="Comma 5 2 2 2 2 4 2 3" xfId="3556" xr:uid="{0C4F5246-6FB1-4914-8B99-3187010217BD}"/>
    <cellStyle name="Comma 5 2 2 2 2 4 2 4" xfId="3557" xr:uid="{9F03E5DA-E91B-43DD-A7B2-8625E4681F32}"/>
    <cellStyle name="Comma 5 2 2 2 2 4 2 5" xfId="3558" xr:uid="{B08A6CCB-A3A6-4B55-AC4E-A5A24574D2DA}"/>
    <cellStyle name="Comma 5 2 2 2 2 4 2 6" xfId="3559" xr:uid="{97634E23-B72B-4F12-85A2-CD6413D2D931}"/>
    <cellStyle name="Comma 5 2 2 2 2 4 2 6 2" xfId="3560" xr:uid="{5B87C825-863F-4CA2-9FC7-742119A021E4}"/>
    <cellStyle name="Comma 5 2 2 2 2 4 2 7" xfId="3561" xr:uid="{E8D643D6-6E02-4EC4-9934-124F91296DF6}"/>
    <cellStyle name="Comma 5 2 2 2 2 4 2 8" xfId="3562" xr:uid="{317C95E1-1668-4869-85C1-C61DF2EFA22F}"/>
    <cellStyle name="Comma 5 2 2 2 2 4 2 9" xfId="3563" xr:uid="{E3538968-AE78-4435-9299-A6D7671FF149}"/>
    <cellStyle name="Comma 5 2 2 2 2 4 3" xfId="3564" xr:uid="{8A486B9D-EA73-4463-BC5B-94B28C8C1E7C}"/>
    <cellStyle name="Comma 5 2 2 2 2 4 3 2" xfId="3565" xr:uid="{565E3359-7A9B-4C94-8F37-8255FD506A39}"/>
    <cellStyle name="Comma 5 2 2 2 2 4 3 2 2" xfId="3566" xr:uid="{85BA8F55-6DF6-4336-B916-68CA9DAD8FD1}"/>
    <cellStyle name="Comma 5 2 2 2 2 4 3 2 2 2" xfId="3567" xr:uid="{C5C26753-E512-478F-8446-0CB96E395B35}"/>
    <cellStyle name="Comma 5 2 2 2 2 4 3 2 3" xfId="3568" xr:uid="{88916AEF-6C30-4344-8E94-AAFE27D23DD4}"/>
    <cellStyle name="Comma 5 2 2 2 2 4 3 2 4" xfId="3569" xr:uid="{3586E811-CD24-4668-864A-D0434B84FF14}"/>
    <cellStyle name="Comma 5 2 2 2 2 4 3 2 5" xfId="3570" xr:uid="{9BA8883C-16F5-4BA0-BC3D-758BF50C5216}"/>
    <cellStyle name="Comma 5 2 2 2 2 4 3 3" xfId="3571" xr:uid="{16BF7013-75FA-4892-9E8F-3F0F11C267DF}"/>
    <cellStyle name="Comma 5 2 2 2 2 4 3 3 2" xfId="3572" xr:uid="{BCC8653E-0206-40CC-A6A9-5F03FB1D1814}"/>
    <cellStyle name="Comma 5 2 2 2 2 4 3 4" xfId="3573" xr:uid="{103796EA-402A-44DF-A019-2A19B2F02208}"/>
    <cellStyle name="Comma 5 2 2 2 2 4 3 5" xfId="3574" xr:uid="{0ECF5D4B-2886-4B5C-898A-0351A41EDDA1}"/>
    <cellStyle name="Comma 5 2 2 2 2 4 4" xfId="3575" xr:uid="{8EAC0D56-1C74-4BB1-874C-026588B78BF0}"/>
    <cellStyle name="Comma 5 2 2 2 2 4 5" xfId="3576" xr:uid="{E61E8B04-E086-48B1-9DB1-50F4A6834FEC}"/>
    <cellStyle name="Comma 5 2 2 2 2 4 6" xfId="3577" xr:uid="{6C1A97E3-1DFC-4C32-A50A-3E8F28BE9849}"/>
    <cellStyle name="Comma 5 2 2 2 2 4 6 2" xfId="3578" xr:uid="{90B0DF4B-E561-42A4-B5B3-A6F5F45D2857}"/>
    <cellStyle name="Comma 5 2 2 2 2 4 7" xfId="3579" xr:uid="{462825D2-F59B-41D4-93B1-97285D0FBA5D}"/>
    <cellStyle name="Comma 5 2 2 2 2 4 8" xfId="3580" xr:uid="{9E615192-6222-4640-9226-3C45EE8620FE}"/>
    <cellStyle name="Comma 5 2 2 2 2 4 9" xfId="3581" xr:uid="{1F6CC02F-F904-4535-98A2-3C5BE6820B97}"/>
    <cellStyle name="Comma 5 2 2 2 2 5" xfId="3582" xr:uid="{A4A9E0F2-6201-4E2D-8A8D-63687256CE80}"/>
    <cellStyle name="Comma 5 2 2 2 2 6" xfId="3583" xr:uid="{F044A919-C6F8-445E-A906-DB4CF6C83B50}"/>
    <cellStyle name="Comma 5 2 2 2 2 7" xfId="3584" xr:uid="{FE51F7AD-B2D0-4B75-BA69-B1DDAA4A5673}"/>
    <cellStyle name="Comma 5 2 2 2 2 8" xfId="3585" xr:uid="{9F4BAA01-FFE4-4716-9186-1ADC0FEA1FA0}"/>
    <cellStyle name="Comma 5 2 2 2 2 9" xfId="3586" xr:uid="{9B2A6166-5617-4B11-A91D-B82926C3E98E}"/>
    <cellStyle name="Comma 5 2 2 2 2 9 2" xfId="3587" xr:uid="{B0E5C504-90E5-4C67-9943-49966C7B6913}"/>
    <cellStyle name="Comma 5 2 2 2 2 9 2 2" xfId="3588" xr:uid="{9B4FE6B4-1100-422C-A158-8F3CD38043B6}"/>
    <cellStyle name="Comma 5 2 2 2 2 9 2 2 2" xfId="3589" xr:uid="{CB09EF78-1B04-4148-A164-8CC6797AA53E}"/>
    <cellStyle name="Comma 5 2 2 2 2 9 2 3" xfId="3590" xr:uid="{A6E5F6B3-6CB5-4736-BABE-47B82F6452D5}"/>
    <cellStyle name="Comma 5 2 2 2 2 9 2 4" xfId="3591" xr:uid="{215B611E-125C-4D01-B58F-3F09AF2D2973}"/>
    <cellStyle name="Comma 5 2 2 2 2 9 2 5" xfId="3592" xr:uid="{87FB6BBB-F765-41D5-8AC3-7A61B2AE7859}"/>
    <cellStyle name="Comma 5 2 2 2 2 9 3" xfId="3593" xr:uid="{8F195920-E36A-4479-93AB-DD11CA91568C}"/>
    <cellStyle name="Comma 5 2 2 2 2 9 3 2" xfId="3594" xr:uid="{CA18F8E8-1455-4B09-BBD3-EF5286C007B1}"/>
    <cellStyle name="Comma 5 2 2 2 2 9 4" xfId="3595" xr:uid="{C4C4E641-BC92-40DF-B0B8-F5BC7AA85DD5}"/>
    <cellStyle name="Comma 5 2 2 2 2 9 5" xfId="3596" xr:uid="{EDEEA83F-DF70-4B8E-9B8B-03EAA36A20F8}"/>
    <cellStyle name="Comma 5 2 2 2 3" xfId="3597" xr:uid="{D18F53DC-4FA4-42B1-AF60-A5932D3EC5D2}"/>
    <cellStyle name="Comma 5 2 2 2 3 10" xfId="3598" xr:uid="{B925535A-A219-403A-89F3-5943157696AA}"/>
    <cellStyle name="Comma 5 2 2 2 3 11" xfId="3599" xr:uid="{C28A9121-3CFA-4C31-85D9-9C7ECF4B2655}"/>
    <cellStyle name="Comma 5 2 2 2 3 12" xfId="3600" xr:uid="{D14BF0CB-3A95-467B-9EF2-110E12C33507}"/>
    <cellStyle name="Comma 5 2 2 2 3 12 2" xfId="3601" xr:uid="{DC79FF77-70AC-4A69-810E-BD5E6D4C67D6}"/>
    <cellStyle name="Comma 5 2 2 2 3 13" xfId="3602" xr:uid="{31B02768-B5B3-4090-B865-F9BE5B5FE747}"/>
    <cellStyle name="Comma 5 2 2 2 3 14" xfId="3603" xr:uid="{FA21BF0B-FB76-4EF8-8DAA-AD930E677C96}"/>
    <cellStyle name="Comma 5 2 2 2 3 15" xfId="3604" xr:uid="{5A739311-AC68-4ABB-A690-357006A929B4}"/>
    <cellStyle name="Comma 5 2 2 2 3 2" xfId="3605" xr:uid="{71B7D39F-76FE-42EE-B0F8-0D2A8C333051}"/>
    <cellStyle name="Comma 5 2 2 2 3 2 2" xfId="3606" xr:uid="{7795E60B-2D4C-411F-804C-FA2FD53D5763}"/>
    <cellStyle name="Comma 5 2 2 2 3 2 2 2" xfId="3607" xr:uid="{13557AE5-6C95-4B9E-8DA7-4F0BB32A10B6}"/>
    <cellStyle name="Comma 5 2 2 2 3 2 2 2 2" xfId="3608" xr:uid="{444CB719-9E3D-4150-BF96-E2A730704DF7}"/>
    <cellStyle name="Comma 5 2 2 2 3 2 2 2 2 2" xfId="3609" xr:uid="{E9BE447A-F299-489F-9CC5-740FECA08D22}"/>
    <cellStyle name="Comma 5 2 2 2 3 2 2 2 2 2 2" xfId="3610" xr:uid="{6C2EC18A-62CE-4457-8A33-E5ACBB21E681}"/>
    <cellStyle name="Comma 5 2 2 2 3 2 2 2 2 3" xfId="3611" xr:uid="{7D37BB92-F45D-495D-97D8-792A4FD96E9A}"/>
    <cellStyle name="Comma 5 2 2 2 3 2 2 2 2 4" xfId="3612" xr:uid="{E8A5D029-1106-4BE7-B604-1FC171A31D45}"/>
    <cellStyle name="Comma 5 2 2 2 3 2 2 2 2 5" xfId="3613" xr:uid="{216A294E-7D9A-4120-93FC-6814F186B90B}"/>
    <cellStyle name="Comma 5 2 2 2 3 2 2 2 3" xfId="3614" xr:uid="{0E65724C-8DF0-48CE-806C-775DC5D96DFC}"/>
    <cellStyle name="Comma 5 2 2 2 3 2 2 2 3 2" xfId="3615" xr:uid="{F8ACC424-418E-4B21-A80A-BAD74670B763}"/>
    <cellStyle name="Comma 5 2 2 2 3 2 2 2 4" xfId="3616" xr:uid="{8F18E2B7-5AAE-4CAB-9322-D9175631FAD2}"/>
    <cellStyle name="Comma 5 2 2 2 3 2 2 2 5" xfId="3617" xr:uid="{6E357403-943E-4CA4-A132-B10621D741DB}"/>
    <cellStyle name="Comma 5 2 2 2 3 2 2 3" xfId="3618" xr:uid="{35E7FD32-5B1D-427E-8EE1-82870C54D523}"/>
    <cellStyle name="Comma 5 2 2 2 3 2 2 4" xfId="3619" xr:uid="{EF4C5CCD-9E44-4D6B-8160-CA20BCCEA2EF}"/>
    <cellStyle name="Comma 5 2 2 2 3 2 2 5" xfId="3620" xr:uid="{5BC112F3-5F79-4C19-8A37-753A3705901C}"/>
    <cellStyle name="Comma 5 2 2 2 3 2 2 6" xfId="3621" xr:uid="{BBE91384-4E2B-4D19-8DAB-3A45E386A0FA}"/>
    <cellStyle name="Comma 5 2 2 2 3 2 2 6 2" xfId="3622" xr:uid="{27A8E0F9-6117-4252-94E4-491490F89CCD}"/>
    <cellStyle name="Comma 5 2 2 2 3 2 2 7" xfId="3623" xr:uid="{AA11074D-CF3F-4B4F-8FC4-6E5DE9EFA54D}"/>
    <cellStyle name="Comma 5 2 2 2 3 2 2 8" xfId="3624" xr:uid="{784921A8-19C5-45BE-8ECA-8A3E310487AF}"/>
    <cellStyle name="Comma 5 2 2 2 3 2 2 9" xfId="3625" xr:uid="{24B0C15D-21A1-46BD-8AE0-31A958B87DAA}"/>
    <cellStyle name="Comma 5 2 2 2 3 2 3" xfId="3626" xr:uid="{96861104-90DC-43F0-92C7-E6ACC8E93B74}"/>
    <cellStyle name="Comma 5 2 2 2 3 2 3 2" xfId="3627" xr:uid="{43EF2770-DFF1-45E1-8B1C-852DC8263474}"/>
    <cellStyle name="Comma 5 2 2 2 3 2 3 2 2" xfId="3628" xr:uid="{675A115B-9867-47C2-B070-EEF17DC3A988}"/>
    <cellStyle name="Comma 5 2 2 2 3 2 3 2 2 2" xfId="3629" xr:uid="{55648B97-F7E6-4150-A36B-481D003E6180}"/>
    <cellStyle name="Comma 5 2 2 2 3 2 3 2 3" xfId="3630" xr:uid="{208F1157-FA0C-4D50-B904-40CA8A10BBA8}"/>
    <cellStyle name="Comma 5 2 2 2 3 2 3 2 4" xfId="3631" xr:uid="{24481044-3F06-4EFE-B478-AFBE017D4833}"/>
    <cellStyle name="Comma 5 2 2 2 3 2 3 2 5" xfId="3632" xr:uid="{D8C1DFAD-DA1C-4F5C-BFF0-00210B6B1E66}"/>
    <cellStyle name="Comma 5 2 2 2 3 2 3 3" xfId="3633" xr:uid="{A5FB4951-8B37-4207-B931-3F268AF8C476}"/>
    <cellStyle name="Comma 5 2 2 2 3 2 3 3 2" xfId="3634" xr:uid="{50664C0C-C44F-4FE3-B86A-4759DE7F147B}"/>
    <cellStyle name="Comma 5 2 2 2 3 2 3 4" xfId="3635" xr:uid="{74944D17-C82A-4339-ADC5-E386E60A63E6}"/>
    <cellStyle name="Comma 5 2 2 2 3 2 3 5" xfId="3636" xr:uid="{3D842648-FAC7-42C8-9705-784B39E48210}"/>
    <cellStyle name="Comma 5 2 2 2 3 2 4" xfId="3637" xr:uid="{035A6867-883C-4E3A-A82F-17675F4B9CB8}"/>
    <cellStyle name="Comma 5 2 2 2 3 2 5" xfId="3638" xr:uid="{7CD15835-D053-4BB8-88DB-9B2D30BE2FC4}"/>
    <cellStyle name="Comma 5 2 2 2 3 2 6" xfId="3639" xr:uid="{11716710-4D4B-469E-8E19-53FD7005AC2F}"/>
    <cellStyle name="Comma 5 2 2 2 3 2 6 2" xfId="3640" xr:uid="{DF886CCB-FE3C-4E14-80B6-8D58C2439B1B}"/>
    <cellStyle name="Comma 5 2 2 2 3 2 7" xfId="3641" xr:uid="{2667ECB2-E3DC-41F0-840F-C23EBE453B1D}"/>
    <cellStyle name="Comma 5 2 2 2 3 2 8" xfId="3642" xr:uid="{0D043B41-7C96-4942-A427-44D92EFC7480}"/>
    <cellStyle name="Comma 5 2 2 2 3 2 9" xfId="3643" xr:uid="{640EFD6B-BBAC-4518-8730-3B51DCEDEB5A}"/>
    <cellStyle name="Comma 5 2 2 2 3 3" xfId="3644" xr:uid="{B8061DD4-EC84-4E86-886F-CC1CEA9F8CEF}"/>
    <cellStyle name="Comma 5 2 2 2 3 4" xfId="3645" xr:uid="{F7361AA8-7A91-4557-9C6F-BC7EDA02140D}"/>
    <cellStyle name="Comma 5 2 2 2 3 5" xfId="3646" xr:uid="{99068AE7-EC9D-4F18-860F-1E3FA4769729}"/>
    <cellStyle name="Comma 5 2 2 2 3 6" xfId="3647" xr:uid="{3DF6CCF1-C605-4497-90FA-A9E9F9675F89}"/>
    <cellStyle name="Comma 5 2 2 2 3 7" xfId="3648" xr:uid="{86A18558-AEB7-4A2F-9EDC-DE6575F374EC}"/>
    <cellStyle name="Comma 5 2 2 2 3 8" xfId="3649" xr:uid="{66187787-329F-4C6F-B876-E34363A72192}"/>
    <cellStyle name="Comma 5 2 2 2 3 8 2" xfId="3650" xr:uid="{1058696C-C018-42C5-ADF2-9B9502B3E124}"/>
    <cellStyle name="Comma 5 2 2 2 3 8 2 2" xfId="3651" xr:uid="{37361B99-D023-4FEA-9FCB-B500DECD16ED}"/>
    <cellStyle name="Comma 5 2 2 2 3 8 2 2 2" xfId="3652" xr:uid="{549A74D5-0990-4E6A-86C9-05C613492A29}"/>
    <cellStyle name="Comma 5 2 2 2 3 8 2 3" xfId="3653" xr:uid="{AC98AD35-EA91-41B1-B523-2CB11F990311}"/>
    <cellStyle name="Comma 5 2 2 2 3 8 2 4" xfId="3654" xr:uid="{C54F4F7D-A79C-4A9B-AACF-CCD200980A83}"/>
    <cellStyle name="Comma 5 2 2 2 3 8 2 5" xfId="3655" xr:uid="{04CCD867-1715-4D58-96B7-B095AB2238F4}"/>
    <cellStyle name="Comma 5 2 2 2 3 8 3" xfId="3656" xr:uid="{C383E047-9C56-4F9B-8C67-B71048D6401A}"/>
    <cellStyle name="Comma 5 2 2 2 3 8 3 2" xfId="3657" xr:uid="{FA9E8BBA-F74D-4C63-9006-BB7096F21108}"/>
    <cellStyle name="Comma 5 2 2 2 3 8 4" xfId="3658" xr:uid="{3F9993F1-B323-4269-8C53-76BC1F0324F8}"/>
    <cellStyle name="Comma 5 2 2 2 3 8 5" xfId="3659" xr:uid="{0D8497FD-39BB-451F-8DF1-F16E6D18C9C4}"/>
    <cellStyle name="Comma 5 2 2 2 3 9" xfId="3660" xr:uid="{157BE478-68CD-4E0C-A37A-7CF7AF2AC5F7}"/>
    <cellStyle name="Comma 5 2 2 2 4" xfId="3661" xr:uid="{93673D78-09B8-4CCD-8CC7-659F56928EC0}"/>
    <cellStyle name="Comma 5 2 2 2 4 2" xfId="3662" xr:uid="{E475D28D-4DF1-4509-A01B-FF950CDB41B6}"/>
    <cellStyle name="Comma 5 2 2 2 4 2 2" xfId="3663" xr:uid="{3A7A23D5-4591-4692-866B-2B59C84E1B46}"/>
    <cellStyle name="Comma 5 2 2 2 4 2 2 2" xfId="3664" xr:uid="{1A478039-0943-46BE-90ED-8C24745FE35F}"/>
    <cellStyle name="Comma 5 2 2 2 4 2 2 2 2" xfId="3665" xr:uid="{51C81973-727F-4B75-9D81-8A93DB1E012D}"/>
    <cellStyle name="Comma 5 2 2 2 4 2 2 2 2 2" xfId="3666" xr:uid="{20672A17-3FF3-4CA1-AE12-FF81C924CBCF}"/>
    <cellStyle name="Comma 5 2 2 2 4 2 2 2 3" xfId="3667" xr:uid="{E87CC081-B564-4879-93EC-B87D3CD42423}"/>
    <cellStyle name="Comma 5 2 2 2 4 2 2 2 4" xfId="3668" xr:uid="{97E9343B-DB35-42F2-8F27-08A31D2F4B18}"/>
    <cellStyle name="Comma 5 2 2 2 4 2 2 2 5" xfId="3669" xr:uid="{255A8926-6723-4777-86EE-5B5C089CCC23}"/>
    <cellStyle name="Comma 5 2 2 2 4 2 2 3" xfId="3670" xr:uid="{C58AEF89-F008-426D-BE41-C0C21FEA9E16}"/>
    <cellStyle name="Comma 5 2 2 2 4 2 2 3 2" xfId="3671" xr:uid="{153961B3-01DD-4ABA-A412-0D5148F00F45}"/>
    <cellStyle name="Comma 5 2 2 2 4 2 2 4" xfId="3672" xr:uid="{0E2DB493-F3B1-4B34-A072-76D5027FCE94}"/>
    <cellStyle name="Comma 5 2 2 2 4 2 2 5" xfId="3673" xr:uid="{5D8010B4-08CD-4FCE-8272-BB2E05BA7F8B}"/>
    <cellStyle name="Comma 5 2 2 2 4 2 3" xfId="3674" xr:uid="{344EA2B6-B191-419C-A49C-CC9A0A2B2E7F}"/>
    <cellStyle name="Comma 5 2 2 2 4 2 4" xfId="3675" xr:uid="{BED956FD-6819-4A55-92E8-51C3D6DA526A}"/>
    <cellStyle name="Comma 5 2 2 2 4 2 5" xfId="3676" xr:uid="{1C4420A7-D34B-4102-AB49-B2CD742D7A6F}"/>
    <cellStyle name="Comma 5 2 2 2 4 2 6" xfId="3677" xr:uid="{B3D54AA1-27BA-4864-82C3-B5E5EFDF6787}"/>
    <cellStyle name="Comma 5 2 2 2 4 2 6 2" xfId="3678" xr:uid="{BEA3FD28-3E49-45A5-8DFB-569A1E9B69C3}"/>
    <cellStyle name="Comma 5 2 2 2 4 2 7" xfId="3679" xr:uid="{A60133A9-BDA8-4782-91CF-B92F0C0DD6C4}"/>
    <cellStyle name="Comma 5 2 2 2 4 2 8" xfId="3680" xr:uid="{7D6F0E94-B64A-4E6F-9AC8-A9EADBB3E0A0}"/>
    <cellStyle name="Comma 5 2 2 2 4 2 9" xfId="3681" xr:uid="{64827C43-C922-43CE-8486-5778B4CFB94E}"/>
    <cellStyle name="Comma 5 2 2 2 4 3" xfId="3682" xr:uid="{2E2B9AAA-D6F1-439F-B049-6DCDF135EB76}"/>
    <cellStyle name="Comma 5 2 2 2 4 3 2" xfId="3683" xr:uid="{FC484F38-7F4B-4CA9-A563-611276814D09}"/>
    <cellStyle name="Comma 5 2 2 2 4 3 2 2" xfId="3684" xr:uid="{1DB737E9-A215-429B-BD76-E748E98AF172}"/>
    <cellStyle name="Comma 5 2 2 2 4 3 2 2 2" xfId="3685" xr:uid="{E991730F-FDA2-408C-B603-3A15D455259C}"/>
    <cellStyle name="Comma 5 2 2 2 4 3 2 3" xfId="3686" xr:uid="{3DB2B7F2-9B2C-494A-8539-83841BAED351}"/>
    <cellStyle name="Comma 5 2 2 2 4 3 2 4" xfId="3687" xr:uid="{51C2183E-D1AA-497E-98A9-87AC47BABB6A}"/>
    <cellStyle name="Comma 5 2 2 2 4 3 2 5" xfId="3688" xr:uid="{B0014B7D-4EFD-41AB-A9C2-799C5DBC4F1E}"/>
    <cellStyle name="Comma 5 2 2 2 4 3 3" xfId="3689" xr:uid="{6B40E324-1EB0-4852-9501-C19BBBDFF6E8}"/>
    <cellStyle name="Comma 5 2 2 2 4 3 3 2" xfId="3690" xr:uid="{38D8D376-D38B-4207-9180-85DBF4717489}"/>
    <cellStyle name="Comma 5 2 2 2 4 3 4" xfId="3691" xr:uid="{6A7AE8F7-AE70-4F5B-9BA5-3457A912641B}"/>
    <cellStyle name="Comma 5 2 2 2 4 3 5" xfId="3692" xr:uid="{3CF77F0A-64D6-4C00-8FAC-BD21E30F681F}"/>
    <cellStyle name="Comma 5 2 2 2 4 4" xfId="3693" xr:uid="{D66D8FD0-C68A-4D6C-80A3-58FB88526230}"/>
    <cellStyle name="Comma 5 2 2 2 4 5" xfId="3694" xr:uid="{89647AF0-9BDF-454B-925A-92ECB5CE1B50}"/>
    <cellStyle name="Comma 5 2 2 2 4 6" xfId="3695" xr:uid="{1C6B5708-DD41-4B6F-BF8B-A0FD3D923651}"/>
    <cellStyle name="Comma 5 2 2 2 4 6 2" xfId="3696" xr:uid="{83AE5A74-F460-4F76-82D8-C42C62D60335}"/>
    <cellStyle name="Comma 5 2 2 2 4 7" xfId="3697" xr:uid="{B8F3DC70-4332-4616-B7A1-D1CF682C32B0}"/>
    <cellStyle name="Comma 5 2 2 2 4 8" xfId="3698" xr:uid="{52CB7B85-7D17-4B52-8F7F-1689F85AAE54}"/>
    <cellStyle name="Comma 5 2 2 2 4 9" xfId="3699" xr:uid="{4F87D798-3803-4D6A-9A23-3F229C22531B}"/>
    <cellStyle name="Comma 5 2 2 2 5" xfId="3700" xr:uid="{AB75C246-52C0-4BCB-B816-289A49F53F71}"/>
    <cellStyle name="Comma 5 2 2 2 6" xfId="3701" xr:uid="{0FE5397A-2D0B-4154-B166-5940837F58C2}"/>
    <cellStyle name="Comma 5 2 2 2 7" xfId="3702" xr:uid="{1EF9C71A-E89B-441B-BA59-9D5AA6B78FCF}"/>
    <cellStyle name="Comma 5 2 2 2 8" xfId="3703" xr:uid="{DF8D79A9-246B-49E7-A895-04868151C6BF}"/>
    <cellStyle name="Comma 5 2 2 2 9" xfId="3704" xr:uid="{433BBC22-85FC-4A9A-8809-68A3528A1B84}"/>
    <cellStyle name="Comma 5 2 2 2 9 2" xfId="3705" xr:uid="{8B38A5DC-658F-4F7D-BB86-266FE7137ADD}"/>
    <cellStyle name="Comma 5 2 2 2 9 2 2" xfId="3706" xr:uid="{CAB4E262-E84D-4859-A12B-11805D6D5CAF}"/>
    <cellStyle name="Comma 5 2 2 2 9 2 2 2" xfId="3707" xr:uid="{F3769FA7-7558-442D-B37E-905959FE9333}"/>
    <cellStyle name="Comma 5 2 2 2 9 2 3" xfId="3708" xr:uid="{FD0DE71C-9A95-466C-AA21-9DEE5840A9B1}"/>
    <cellStyle name="Comma 5 2 2 2 9 2 4" xfId="3709" xr:uid="{3ABCE3AE-F11B-4ED0-9624-77C6CE1C1592}"/>
    <cellStyle name="Comma 5 2 2 2 9 2 5" xfId="3710" xr:uid="{C9148182-5470-4DA3-9480-620A2C7F2268}"/>
    <cellStyle name="Comma 5 2 2 2 9 3" xfId="3711" xr:uid="{518F14F2-5A6B-4993-BBBC-DC33D5ED990C}"/>
    <cellStyle name="Comma 5 2 2 2 9 3 2" xfId="3712" xr:uid="{DA4B37AC-AAA0-4E53-8385-10A7908EFDF3}"/>
    <cellStyle name="Comma 5 2 2 2 9 4" xfId="3713" xr:uid="{9FD52FF6-18EF-4A4F-A193-FEC85E307DD2}"/>
    <cellStyle name="Comma 5 2 2 2 9 5" xfId="3714" xr:uid="{D42E90F5-A7E8-4AD8-A18C-65D1495B7FB6}"/>
    <cellStyle name="Comma 5 2 2 3" xfId="3715" xr:uid="{23E8A729-AF39-48E2-9BAB-BCEFD4ED9774}"/>
    <cellStyle name="Comma 5 2 2 4" xfId="3716" xr:uid="{709860F2-C688-420A-AB75-E746B46301F4}"/>
    <cellStyle name="Comma 5 2 2 4 10" xfId="3717" xr:uid="{72009951-B911-4F88-A680-FF80D982EFD8}"/>
    <cellStyle name="Comma 5 2 2 4 11" xfId="3718" xr:uid="{CE6A47DD-629A-4C3A-A8D1-6394AA317CD4}"/>
    <cellStyle name="Comma 5 2 2 4 12" xfId="3719" xr:uid="{03B6F445-60E1-411F-AC89-BAE067FCBC79}"/>
    <cellStyle name="Comma 5 2 2 4 12 2" xfId="3720" xr:uid="{EF78E540-204F-4255-8D6F-47E9FAFF39A3}"/>
    <cellStyle name="Comma 5 2 2 4 13" xfId="3721" xr:uid="{B0E4613D-464E-40FE-A9CD-44B6476DB66E}"/>
    <cellStyle name="Comma 5 2 2 4 14" xfId="3722" xr:uid="{2A85F482-BC3E-4292-BB21-E5518A16F7EE}"/>
    <cellStyle name="Comma 5 2 2 4 15" xfId="3723" xr:uid="{3D2A2280-1ADA-4661-A541-138077E31AD0}"/>
    <cellStyle name="Comma 5 2 2 4 2" xfId="3724" xr:uid="{6F8B9FAE-63D6-40BD-B63C-C03710E4B67E}"/>
    <cellStyle name="Comma 5 2 2 4 2 2" xfId="3725" xr:uid="{00B59593-6AD1-4067-817B-45618DB770DE}"/>
    <cellStyle name="Comma 5 2 2 4 2 2 2" xfId="3726" xr:uid="{D879FEAB-2B33-401E-AC04-2008A0BC91B8}"/>
    <cellStyle name="Comma 5 2 2 4 2 2 2 2" xfId="3727" xr:uid="{57C724D5-6B05-4D64-BF6E-EFAAD8ED8F3E}"/>
    <cellStyle name="Comma 5 2 2 4 2 2 2 2 2" xfId="3728" xr:uid="{B64DC102-7BCE-4386-8F44-02566BD06925}"/>
    <cellStyle name="Comma 5 2 2 4 2 2 2 2 2 2" xfId="3729" xr:uid="{E1EB94FB-4778-49F1-90AF-8F52EFE5C04C}"/>
    <cellStyle name="Comma 5 2 2 4 2 2 2 2 3" xfId="3730" xr:uid="{DE45D094-6B12-4326-9D76-CDB8D1A2B705}"/>
    <cellStyle name="Comma 5 2 2 4 2 2 2 2 4" xfId="3731" xr:uid="{93D4E743-EADE-4F03-9729-A421899821C7}"/>
    <cellStyle name="Comma 5 2 2 4 2 2 2 2 5" xfId="3732" xr:uid="{B444A36C-C3E5-4289-BFC4-B4834528628B}"/>
    <cellStyle name="Comma 5 2 2 4 2 2 2 3" xfId="3733" xr:uid="{23505E8B-FFC1-4136-A6D0-701E1D37CF24}"/>
    <cellStyle name="Comma 5 2 2 4 2 2 2 3 2" xfId="3734" xr:uid="{727FD5D6-7860-4A02-A3CE-9641B2767FD8}"/>
    <cellStyle name="Comma 5 2 2 4 2 2 2 4" xfId="3735" xr:uid="{EB154A84-EE85-4FC8-A0B9-CF1A3277F9A7}"/>
    <cellStyle name="Comma 5 2 2 4 2 2 2 5" xfId="3736" xr:uid="{912AA260-06FF-4734-92E7-C2B12E47C3F9}"/>
    <cellStyle name="Comma 5 2 2 4 2 2 3" xfId="3737" xr:uid="{7B45598E-D385-4FA1-82D9-8BE11FA35DEB}"/>
    <cellStyle name="Comma 5 2 2 4 2 2 4" xfId="3738" xr:uid="{018D023A-A550-41F1-8F7D-F3BEF1CEB76C}"/>
    <cellStyle name="Comma 5 2 2 4 2 2 5" xfId="3739" xr:uid="{73826657-777E-4B7E-8E4F-15CB6567F0C9}"/>
    <cellStyle name="Comma 5 2 2 4 2 2 6" xfId="3740" xr:uid="{9A1A00CC-2805-4C6A-8D7C-110B4B98E60E}"/>
    <cellStyle name="Comma 5 2 2 4 2 2 6 2" xfId="3741" xr:uid="{E0D1AC9B-A849-4DB4-998D-BEB8304C5D45}"/>
    <cellStyle name="Comma 5 2 2 4 2 2 7" xfId="3742" xr:uid="{BA2E365D-E728-48DB-B9C8-617B52099714}"/>
    <cellStyle name="Comma 5 2 2 4 2 2 8" xfId="3743" xr:uid="{8F64B970-9BF1-4FE0-9A8D-F24381B76B23}"/>
    <cellStyle name="Comma 5 2 2 4 2 2 9" xfId="3744" xr:uid="{B22E91C5-1650-41C9-85CA-C70EE2D59B66}"/>
    <cellStyle name="Comma 5 2 2 4 2 3" xfId="3745" xr:uid="{D7AFA5E6-0033-4E46-A652-BDBE6C42CF23}"/>
    <cellStyle name="Comma 5 2 2 4 2 3 2" xfId="3746" xr:uid="{6A5BE8B0-BCB0-4CAD-AC2F-2347A0A9125C}"/>
    <cellStyle name="Comma 5 2 2 4 2 3 2 2" xfId="3747" xr:uid="{91A87E3D-5010-44E9-B812-35835754CBAD}"/>
    <cellStyle name="Comma 5 2 2 4 2 3 2 2 2" xfId="3748" xr:uid="{B6027DDB-BC0B-474F-80EA-A3E3EFE67ABA}"/>
    <cellStyle name="Comma 5 2 2 4 2 3 2 3" xfId="3749" xr:uid="{956521F1-15FA-4EC5-B50E-A4422074A87F}"/>
    <cellStyle name="Comma 5 2 2 4 2 3 2 4" xfId="3750" xr:uid="{B9ACF3A6-9C13-4140-ABFF-56B8E9A55BA5}"/>
    <cellStyle name="Comma 5 2 2 4 2 3 2 5" xfId="3751" xr:uid="{33A34FD0-D808-4589-8930-9ABC65A3E094}"/>
    <cellStyle name="Comma 5 2 2 4 2 3 3" xfId="3752" xr:uid="{59CC01E8-F251-4BD1-A1E4-100535D849C8}"/>
    <cellStyle name="Comma 5 2 2 4 2 3 3 2" xfId="3753" xr:uid="{AE563AD1-C74C-4E31-B321-71064F7FFE75}"/>
    <cellStyle name="Comma 5 2 2 4 2 3 4" xfId="3754" xr:uid="{04700731-36D4-4460-A36E-2A4FAD305BE4}"/>
    <cellStyle name="Comma 5 2 2 4 2 3 5" xfId="3755" xr:uid="{011A125A-DA30-4317-A54D-339CA4F4BE1F}"/>
    <cellStyle name="Comma 5 2 2 4 2 4" xfId="3756" xr:uid="{988C898F-75C2-421B-8D18-12F46DB2725D}"/>
    <cellStyle name="Comma 5 2 2 4 2 5" xfId="3757" xr:uid="{66BE347B-5341-4324-802F-5A2DAF88A24F}"/>
    <cellStyle name="Comma 5 2 2 4 2 6" xfId="3758" xr:uid="{55DDC6B7-8B50-4627-9C44-3496F8AC2528}"/>
    <cellStyle name="Comma 5 2 2 4 2 6 2" xfId="3759" xr:uid="{0C9906D5-E9E9-4D36-94FC-4554C44A92B8}"/>
    <cellStyle name="Comma 5 2 2 4 2 7" xfId="3760" xr:uid="{9F4D9921-F9BE-4D5C-A670-B49C9291F86E}"/>
    <cellStyle name="Comma 5 2 2 4 2 8" xfId="3761" xr:uid="{8B1F7222-00E2-430E-95F0-DA535BD366E2}"/>
    <cellStyle name="Comma 5 2 2 4 2 9" xfId="3762" xr:uid="{C990DEA2-D5A3-4F8B-81F2-AEC1CAEFC188}"/>
    <cellStyle name="Comma 5 2 2 4 3" xfId="3763" xr:uid="{50B32D25-7175-4EED-A9D1-9F09B023FBC3}"/>
    <cellStyle name="Comma 5 2 2 4 4" xfId="3764" xr:uid="{9AC9BE8B-B25F-473C-A19B-BDD2B56FF4A6}"/>
    <cellStyle name="Comma 5 2 2 4 5" xfId="3765" xr:uid="{479AAB39-7600-4966-A2CF-BE058E395B30}"/>
    <cellStyle name="Comma 5 2 2 4 6" xfId="3766" xr:uid="{A0CA942B-FC24-4F1A-AD06-0C8EF2A49883}"/>
    <cellStyle name="Comma 5 2 2 4 7" xfId="3767" xr:uid="{32A4D516-0FE0-45B0-8077-C9D9EF6A53F0}"/>
    <cellStyle name="Comma 5 2 2 4 8" xfId="3768" xr:uid="{C2B69241-96AD-4150-BA80-41A4A964EA53}"/>
    <cellStyle name="Comma 5 2 2 4 8 2" xfId="3769" xr:uid="{5FC45ADA-7F4E-4548-A038-7E334232EA7C}"/>
    <cellStyle name="Comma 5 2 2 4 8 2 2" xfId="3770" xr:uid="{CF4920B7-DB89-4ECB-A39D-C1AE2D41457F}"/>
    <cellStyle name="Comma 5 2 2 4 8 2 2 2" xfId="3771" xr:uid="{7E60CBE8-B59A-49ED-860D-7CA2FC06BB41}"/>
    <cellStyle name="Comma 5 2 2 4 8 2 3" xfId="3772" xr:uid="{86FC9EDC-2D12-4AE1-8E73-5CB41CB8AE88}"/>
    <cellStyle name="Comma 5 2 2 4 8 2 4" xfId="3773" xr:uid="{56B6CD96-9AF3-4A6E-8698-9CA2F7C7719B}"/>
    <cellStyle name="Comma 5 2 2 4 8 2 5" xfId="3774" xr:uid="{8024721C-1A72-4DF4-9076-646C5C667BC0}"/>
    <cellStyle name="Comma 5 2 2 4 8 3" xfId="3775" xr:uid="{8632FE99-753C-43C2-99A7-8ADC429492F1}"/>
    <cellStyle name="Comma 5 2 2 4 8 3 2" xfId="3776" xr:uid="{295F3E0F-4BA1-499F-8F8C-671A08C4F015}"/>
    <cellStyle name="Comma 5 2 2 4 8 4" xfId="3777" xr:uid="{2183FCC9-FDC5-4E4E-9D7F-E072F6CA4FD7}"/>
    <cellStyle name="Comma 5 2 2 4 8 5" xfId="3778" xr:uid="{4E9C9AAE-B5AC-431A-A27C-A68C281C99D8}"/>
    <cellStyle name="Comma 5 2 2 4 9" xfId="3779" xr:uid="{2C9FF9F1-0B3E-426D-BF51-2F65C73DE4D5}"/>
    <cellStyle name="Comma 5 2 2 5" xfId="3780" xr:uid="{F976F1A5-34D0-46A1-AE77-9421425CBC6D}"/>
    <cellStyle name="Comma 5 2 2 6" xfId="3781" xr:uid="{384AA0BE-3883-4D31-B001-D0714A0F30DA}"/>
    <cellStyle name="Comma 5 2 2 6 2" xfId="3782" xr:uid="{65D92823-43E8-48DF-A17A-AC60DD0D2288}"/>
    <cellStyle name="Comma 5 2 2 6 2 2" xfId="3783" xr:uid="{CABF1C67-D692-4721-A8F3-22F34CC6DD64}"/>
    <cellStyle name="Comma 5 2 2 6 2 2 2" xfId="3784" xr:uid="{A000CC64-81B8-4773-816A-4E55993788CD}"/>
    <cellStyle name="Comma 5 2 2 6 2 2 2 2" xfId="3785" xr:uid="{5485937D-6A03-457A-9DBB-A71D3329B02C}"/>
    <cellStyle name="Comma 5 2 2 6 2 2 2 2 2" xfId="3786" xr:uid="{0B5EFECE-5C7E-4EE4-B8EC-425BE057A641}"/>
    <cellStyle name="Comma 5 2 2 6 2 2 2 3" xfId="3787" xr:uid="{29E44D43-BCF1-4A9F-82BC-2F789E6FC846}"/>
    <cellStyle name="Comma 5 2 2 6 2 2 2 4" xfId="3788" xr:uid="{381E0F80-C2B3-432C-8AB6-DD1A8BFEB644}"/>
    <cellStyle name="Comma 5 2 2 6 2 2 2 5" xfId="3789" xr:uid="{33387B9F-0838-4FFF-947A-98FC860967DD}"/>
    <cellStyle name="Comma 5 2 2 6 2 2 3" xfId="3790" xr:uid="{97124077-3EB4-437A-834D-8674AB25A9EC}"/>
    <cellStyle name="Comma 5 2 2 6 2 2 3 2" xfId="3791" xr:uid="{EED6EC91-CB52-4D4F-BB59-C4DD5C29FF1B}"/>
    <cellStyle name="Comma 5 2 2 6 2 2 4" xfId="3792" xr:uid="{5A56C197-0EE1-42D7-8779-83D70FF7FEDD}"/>
    <cellStyle name="Comma 5 2 2 6 2 2 5" xfId="3793" xr:uid="{BAEFC26D-6B76-4A14-B56F-395225F1595B}"/>
    <cellStyle name="Comma 5 2 2 6 2 3" xfId="3794" xr:uid="{2F690EA6-9058-4BF3-8910-3EC3276438C8}"/>
    <cellStyle name="Comma 5 2 2 6 2 4" xfId="3795" xr:uid="{67E896A7-00F5-43FD-9C82-A456CDA9FD6F}"/>
    <cellStyle name="Comma 5 2 2 6 2 5" xfId="3796" xr:uid="{F69BFD04-6660-4EC3-93F2-E8C11A502DA1}"/>
    <cellStyle name="Comma 5 2 2 6 2 6" xfId="3797" xr:uid="{408E878D-9BBC-4C7A-9155-28F8FABAB5E0}"/>
    <cellStyle name="Comma 5 2 2 6 2 6 2" xfId="3798" xr:uid="{8DFF9A93-1723-482B-9A23-C35DC830275E}"/>
    <cellStyle name="Comma 5 2 2 6 2 7" xfId="3799" xr:uid="{1E6DA568-71A0-4DD2-81BD-226E5CC0A0C0}"/>
    <cellStyle name="Comma 5 2 2 6 2 8" xfId="3800" xr:uid="{DA2FF73F-2E6C-44AB-ABA7-8AD29F97C465}"/>
    <cellStyle name="Comma 5 2 2 6 2 9" xfId="3801" xr:uid="{227195B6-B0A7-4B3F-A885-20FB36C54CF7}"/>
    <cellStyle name="Comma 5 2 2 6 3" xfId="3802" xr:uid="{4DEEA637-F8A8-4BCD-94BA-9D4B6056AF38}"/>
    <cellStyle name="Comma 5 2 2 6 3 2" xfId="3803" xr:uid="{5D870EB7-F2C1-463D-A27A-099516D923C2}"/>
    <cellStyle name="Comma 5 2 2 6 3 2 2" xfId="3804" xr:uid="{21BC1269-07E1-41FE-B296-0E0E01DF717C}"/>
    <cellStyle name="Comma 5 2 2 6 3 2 2 2" xfId="3805" xr:uid="{F53FDFAA-E088-4C2F-A46B-A2C01CE6DEA2}"/>
    <cellStyle name="Comma 5 2 2 6 3 2 3" xfId="3806" xr:uid="{43888BDC-5155-4E2F-84F3-03C43B35D767}"/>
    <cellStyle name="Comma 5 2 2 6 3 2 4" xfId="3807" xr:uid="{E0271A8D-7E79-4A4B-BE12-6962A8F3D495}"/>
    <cellStyle name="Comma 5 2 2 6 3 2 5" xfId="3808" xr:uid="{B242F334-135B-492E-9116-64EC7E1F774C}"/>
    <cellStyle name="Comma 5 2 2 6 3 3" xfId="3809" xr:uid="{596C809C-FE33-4273-912F-B7611CDCF7D3}"/>
    <cellStyle name="Comma 5 2 2 6 3 3 2" xfId="3810" xr:uid="{14331773-2A17-431C-A13A-1C26AC46E0E8}"/>
    <cellStyle name="Comma 5 2 2 6 3 4" xfId="3811" xr:uid="{F48DF4EA-2D73-4A0B-9290-9E2B90C40000}"/>
    <cellStyle name="Comma 5 2 2 6 3 5" xfId="3812" xr:uid="{5538B189-1BAE-4C23-8926-99B11292BDBF}"/>
    <cellStyle name="Comma 5 2 2 6 4" xfId="3813" xr:uid="{B7784F48-77F3-49EB-877B-90CA7B6902A5}"/>
    <cellStyle name="Comma 5 2 2 6 5" xfId="3814" xr:uid="{B83A5012-149D-45B2-B31A-ADDA867F78C1}"/>
    <cellStyle name="Comma 5 2 2 6 6" xfId="3815" xr:uid="{D626F5F0-CEF1-4A17-9234-EBCDE13C3DAC}"/>
    <cellStyle name="Comma 5 2 2 6 6 2" xfId="3816" xr:uid="{DE55C5D0-8B2B-4B99-8F08-B9E7C10D9C0D}"/>
    <cellStyle name="Comma 5 2 2 6 7" xfId="3817" xr:uid="{C4E32F35-E3EF-4306-9BA2-2181249C6FA1}"/>
    <cellStyle name="Comma 5 2 2 6 8" xfId="3818" xr:uid="{3D8393D1-CFDA-4BA0-A7CF-9E16AD2B73EA}"/>
    <cellStyle name="Comma 5 2 2 6 9" xfId="3819" xr:uid="{A9537590-AFBA-4F2D-97BF-2164FBBDD229}"/>
    <cellStyle name="Comma 5 2 2 7" xfId="3820" xr:uid="{9AD2E227-38EA-4204-83C6-40EC1707B2B4}"/>
    <cellStyle name="Comma 5 2 2 8" xfId="3821" xr:uid="{7268D0A3-76D1-45C4-B038-CECC436DB595}"/>
    <cellStyle name="Comma 5 2 2 9" xfId="3822" xr:uid="{D729801A-87D2-4655-B2A8-820E6B393614}"/>
    <cellStyle name="Comma 5 2 20" xfId="3417" xr:uid="{1B1EC9F0-A1D6-4421-8CEC-26A861B52F72}"/>
    <cellStyle name="Comma 5 2 3" xfId="3823" xr:uid="{523F286E-BD6F-4628-B089-A61F1D8928DA}"/>
    <cellStyle name="Comma 5 2 4" xfId="3824" xr:uid="{A3FD96EA-2083-4C69-B817-0DB2741AE5CF}"/>
    <cellStyle name="Comma 5 2 4 10" xfId="3825" xr:uid="{97CA0455-7CBD-404C-A869-52A883475F5E}"/>
    <cellStyle name="Comma 5 2 4 11" xfId="3826" xr:uid="{5AFB6B96-02DF-4F97-B02C-307BDC97602A}"/>
    <cellStyle name="Comma 5 2 4 12" xfId="3827" xr:uid="{17146B8B-02D2-4250-B813-AC64437BBE73}"/>
    <cellStyle name="Comma 5 2 4 13" xfId="3828" xr:uid="{03FF759F-AAA2-41D8-8DD8-CB57AF1388FD}"/>
    <cellStyle name="Comma 5 2 4 13 2" xfId="3829" xr:uid="{9FAF4AC1-34FC-4C84-8C8B-8F5A84312122}"/>
    <cellStyle name="Comma 5 2 4 14" xfId="3830" xr:uid="{AB8ABA19-8B39-48AF-9A30-E3EDD6283FFF}"/>
    <cellStyle name="Comma 5 2 4 15" xfId="3831" xr:uid="{D5179DBC-7074-480C-A778-14B37CFBDD62}"/>
    <cellStyle name="Comma 5 2 4 16" xfId="3832" xr:uid="{988E5159-5B3B-46B5-8ACB-B2A87C3F1CF8}"/>
    <cellStyle name="Comma 5 2 4 2" xfId="3833" xr:uid="{1C1E4115-CE41-474F-A913-E57B8B73BB1A}"/>
    <cellStyle name="Comma 5 2 4 2 10" xfId="3834" xr:uid="{A0CB3111-7BB0-42CF-B630-47C8815FD0D2}"/>
    <cellStyle name="Comma 5 2 4 2 11" xfId="3835" xr:uid="{56ABFCFD-9522-46AD-BBA4-F73DE049607D}"/>
    <cellStyle name="Comma 5 2 4 2 12" xfId="3836" xr:uid="{B4D8C79B-730F-4376-A479-FA54E1423E0B}"/>
    <cellStyle name="Comma 5 2 4 2 13" xfId="3837" xr:uid="{38ACD981-3482-4998-827F-C5D2F25B354D}"/>
    <cellStyle name="Comma 5 2 4 2 13 2" xfId="3838" xr:uid="{6CFF236D-D270-42DB-9F78-112596AC14A1}"/>
    <cellStyle name="Comma 5 2 4 2 14" xfId="3839" xr:uid="{B1980C8B-2CB4-47C4-BB8E-04506FD5E948}"/>
    <cellStyle name="Comma 5 2 4 2 15" xfId="3840" xr:uid="{FD039B9B-289A-4D60-B5EB-5A71B8D545C0}"/>
    <cellStyle name="Comma 5 2 4 2 16" xfId="3841" xr:uid="{3F32B2C9-36F1-4BDC-A2D6-14D1576CC30A}"/>
    <cellStyle name="Comma 5 2 4 2 2" xfId="3842" xr:uid="{2DED12E0-E18C-453D-8898-9437CC63639A}"/>
    <cellStyle name="Comma 5 2 4 2 2 10" xfId="3843" xr:uid="{B72A3398-72B3-4E64-96DD-05EEB9AFE6DE}"/>
    <cellStyle name="Comma 5 2 4 2 2 11" xfId="3844" xr:uid="{85C74B8E-968E-4FD3-B422-3F4A6DE1CE2A}"/>
    <cellStyle name="Comma 5 2 4 2 2 12" xfId="3845" xr:uid="{E031DA28-0CA1-46E0-B4E4-C0823D77B085}"/>
    <cellStyle name="Comma 5 2 4 2 2 12 2" xfId="3846" xr:uid="{75C8D4FF-6021-4EDC-B8B2-B4005D81C1F2}"/>
    <cellStyle name="Comma 5 2 4 2 2 13" xfId="3847" xr:uid="{8FCA7F72-C056-4029-A9D8-9F2089F1F7C3}"/>
    <cellStyle name="Comma 5 2 4 2 2 14" xfId="3848" xr:uid="{CC520DA8-75E4-456A-AC39-223B9123D0E4}"/>
    <cellStyle name="Comma 5 2 4 2 2 15" xfId="3849" xr:uid="{1C8F277A-9C7F-4F31-810C-7A8DE0689DB7}"/>
    <cellStyle name="Comma 5 2 4 2 2 2" xfId="3850" xr:uid="{CACE200B-23B5-4D87-A28B-303311F6356E}"/>
    <cellStyle name="Comma 5 2 4 2 2 2 2" xfId="3851" xr:uid="{8664E6FC-2EBC-472B-A48C-43F0A3DDE393}"/>
    <cellStyle name="Comma 5 2 4 2 2 2 2 2" xfId="3852" xr:uid="{3566FB26-5B7F-4E10-BFD1-58AED800D855}"/>
    <cellStyle name="Comma 5 2 4 2 2 2 2 2 2" xfId="3853" xr:uid="{AA690402-E284-4086-9713-D3709B190B2D}"/>
    <cellStyle name="Comma 5 2 4 2 2 2 2 2 2 2" xfId="3854" xr:uid="{7D8C1821-B419-41EE-9A39-1F6B72376BD2}"/>
    <cellStyle name="Comma 5 2 4 2 2 2 2 2 2 2 2" xfId="3855" xr:uid="{896D491F-774D-4000-AA32-4F8C9EC90AEA}"/>
    <cellStyle name="Comma 5 2 4 2 2 2 2 2 2 3" xfId="3856" xr:uid="{E716B938-EC14-47B0-B801-FF04957C1C7C}"/>
    <cellStyle name="Comma 5 2 4 2 2 2 2 2 2 4" xfId="3857" xr:uid="{AF93DD1F-ADD7-4F66-A9EC-441CBCB76C55}"/>
    <cellStyle name="Comma 5 2 4 2 2 2 2 2 2 5" xfId="3858" xr:uid="{34A0F959-05A7-47E4-8353-7AB31BBE7C36}"/>
    <cellStyle name="Comma 5 2 4 2 2 2 2 2 3" xfId="3859" xr:uid="{11D20FA5-E1C2-47B1-B663-9FEE6EE39276}"/>
    <cellStyle name="Comma 5 2 4 2 2 2 2 2 3 2" xfId="3860" xr:uid="{C2213FE2-C9BD-4282-B2EE-98D4707904CA}"/>
    <cellStyle name="Comma 5 2 4 2 2 2 2 2 4" xfId="3861" xr:uid="{19DBC7D4-6B9A-4653-957C-125D3CE89A85}"/>
    <cellStyle name="Comma 5 2 4 2 2 2 2 2 5" xfId="3862" xr:uid="{F1BB55B2-1116-428B-96BD-222C000CC4E4}"/>
    <cellStyle name="Comma 5 2 4 2 2 2 2 3" xfId="3863" xr:uid="{9376A370-DB24-4EEF-8FB6-131FF9B1A060}"/>
    <cellStyle name="Comma 5 2 4 2 2 2 2 4" xfId="3864" xr:uid="{87C43248-334D-42C6-A762-0632595FC4B9}"/>
    <cellStyle name="Comma 5 2 4 2 2 2 2 5" xfId="3865" xr:uid="{5E57E383-3862-48DB-AD34-39A00C19E00D}"/>
    <cellStyle name="Comma 5 2 4 2 2 2 2 6" xfId="3866" xr:uid="{82A26D1B-CEAE-41B1-A477-79E8F3529A17}"/>
    <cellStyle name="Comma 5 2 4 2 2 2 2 6 2" xfId="3867" xr:uid="{82CB86B5-4DA4-437C-A5B2-637F1816C1DD}"/>
    <cellStyle name="Comma 5 2 4 2 2 2 2 7" xfId="3868" xr:uid="{ADA3C88C-16FD-407C-9B67-60631933A98C}"/>
    <cellStyle name="Comma 5 2 4 2 2 2 2 8" xfId="3869" xr:uid="{9993C3D1-E8CA-473A-9348-C543901D6D5E}"/>
    <cellStyle name="Comma 5 2 4 2 2 2 2 9" xfId="3870" xr:uid="{5CC2FB40-2A4F-4A06-82A1-32C9C4F229A7}"/>
    <cellStyle name="Comma 5 2 4 2 2 2 3" xfId="3871" xr:uid="{18C8185B-DF99-4468-B7BC-173FDD2FF411}"/>
    <cellStyle name="Comma 5 2 4 2 2 2 3 2" xfId="3872" xr:uid="{962B374D-023E-4427-AD8F-A3575B1FF072}"/>
    <cellStyle name="Comma 5 2 4 2 2 2 3 2 2" xfId="3873" xr:uid="{9ECA67A2-525B-4C64-B4C5-05BA66327AC7}"/>
    <cellStyle name="Comma 5 2 4 2 2 2 3 2 2 2" xfId="3874" xr:uid="{3893F326-03FB-4A90-BC4D-544F580F4878}"/>
    <cellStyle name="Comma 5 2 4 2 2 2 3 2 3" xfId="3875" xr:uid="{1C331833-B242-4A7E-AACA-C357A3844000}"/>
    <cellStyle name="Comma 5 2 4 2 2 2 3 2 4" xfId="3876" xr:uid="{47D64D3E-C242-4D44-827A-C90D40F081AA}"/>
    <cellStyle name="Comma 5 2 4 2 2 2 3 2 5" xfId="3877" xr:uid="{C07B72AA-1038-4CB5-BE79-C650DC231EB5}"/>
    <cellStyle name="Comma 5 2 4 2 2 2 3 3" xfId="3878" xr:uid="{3C6FCE54-9ADD-4C1C-AEC2-FCBE03EB5781}"/>
    <cellStyle name="Comma 5 2 4 2 2 2 3 3 2" xfId="3879" xr:uid="{77FABA33-CCC5-4FF9-A31F-9F84C625AE8E}"/>
    <cellStyle name="Comma 5 2 4 2 2 2 3 4" xfId="3880" xr:uid="{2F7FA863-CEC4-4EE4-BCF0-5DF30DA50B9E}"/>
    <cellStyle name="Comma 5 2 4 2 2 2 3 5" xfId="3881" xr:uid="{EA4FA5A4-270B-48A4-A2DD-34150897BF96}"/>
    <cellStyle name="Comma 5 2 4 2 2 2 4" xfId="3882" xr:uid="{2CB1CFCA-7744-4A9E-91E4-129D24830CCF}"/>
    <cellStyle name="Comma 5 2 4 2 2 2 5" xfId="3883" xr:uid="{06407C2B-5AC7-41E1-8E32-5121EEC6A97C}"/>
    <cellStyle name="Comma 5 2 4 2 2 2 6" xfId="3884" xr:uid="{7794DE53-5441-4719-95DA-455C54E369B2}"/>
    <cellStyle name="Comma 5 2 4 2 2 2 6 2" xfId="3885" xr:uid="{305AEE37-B3F1-4624-8AB1-D10A3CAB093E}"/>
    <cellStyle name="Comma 5 2 4 2 2 2 7" xfId="3886" xr:uid="{ED9314C3-6A56-4E7A-9BE6-DE75AB61BE83}"/>
    <cellStyle name="Comma 5 2 4 2 2 2 8" xfId="3887" xr:uid="{0627873F-1C2A-403F-AA59-ECADAC467954}"/>
    <cellStyle name="Comma 5 2 4 2 2 2 9" xfId="3888" xr:uid="{CBA64007-DE8A-4506-A7A4-241BE33B48A8}"/>
    <cellStyle name="Comma 5 2 4 2 2 3" xfId="3889" xr:uid="{00442849-CDB4-4645-ACC5-D6DD93A42F15}"/>
    <cellStyle name="Comma 5 2 4 2 2 4" xfId="3890" xr:uid="{13337353-ED05-4BAC-9EB9-A7EF6BC05B31}"/>
    <cellStyle name="Comma 5 2 4 2 2 5" xfId="3891" xr:uid="{2458271E-502C-4B54-B48D-4B7358981655}"/>
    <cellStyle name="Comma 5 2 4 2 2 6" xfId="3892" xr:uid="{EF2D6874-0F9F-485F-826B-D0FCDBFCD395}"/>
    <cellStyle name="Comma 5 2 4 2 2 7" xfId="3893" xr:uid="{E9F9ECEF-25A3-4B03-AC79-BC852380BABC}"/>
    <cellStyle name="Comma 5 2 4 2 2 8" xfId="3894" xr:uid="{17249B62-F2A1-4539-AEDA-8C1C995086C0}"/>
    <cellStyle name="Comma 5 2 4 2 2 8 2" xfId="3895" xr:uid="{3BC55DAC-B81C-4088-956E-0C8F46441B8D}"/>
    <cellStyle name="Comma 5 2 4 2 2 8 2 2" xfId="3896" xr:uid="{96166CE5-E63A-4744-9C38-8AA5FA701C17}"/>
    <cellStyle name="Comma 5 2 4 2 2 8 2 2 2" xfId="3897" xr:uid="{F62038D8-892D-46FA-BC4A-78C7D9F4E596}"/>
    <cellStyle name="Comma 5 2 4 2 2 8 2 3" xfId="3898" xr:uid="{075787A9-51B8-47B5-A3CA-CF280EF19E56}"/>
    <cellStyle name="Comma 5 2 4 2 2 8 2 4" xfId="3899" xr:uid="{EDDDBF05-7E00-4D83-9B4E-9228BF13C175}"/>
    <cellStyle name="Comma 5 2 4 2 2 8 2 5" xfId="3900" xr:uid="{DE716572-22EB-49FB-9FCC-42215AB825BB}"/>
    <cellStyle name="Comma 5 2 4 2 2 8 3" xfId="3901" xr:uid="{12A837EA-337D-412B-88D2-3A6712619DC6}"/>
    <cellStyle name="Comma 5 2 4 2 2 8 3 2" xfId="3902" xr:uid="{04CB8CC5-7741-4851-A120-6DF60B8C1888}"/>
    <cellStyle name="Comma 5 2 4 2 2 8 4" xfId="3903" xr:uid="{773F69E0-3CB3-4A8B-AC23-4BB5B826AE89}"/>
    <cellStyle name="Comma 5 2 4 2 2 8 5" xfId="3904" xr:uid="{643407CE-DE84-4D34-AC53-A2EC4DFA8982}"/>
    <cellStyle name="Comma 5 2 4 2 2 9" xfId="3905" xr:uid="{0B4BDE09-9EBE-41F8-8654-DA5B99D8E1E1}"/>
    <cellStyle name="Comma 5 2 4 2 3" xfId="3906" xr:uid="{19AE7EAD-725B-40C7-A6AD-2C0754BC6B6F}"/>
    <cellStyle name="Comma 5 2 4 2 4" xfId="3907" xr:uid="{170509BF-C311-4E84-97AB-400612962ACB}"/>
    <cellStyle name="Comma 5 2 4 2 4 2" xfId="3908" xr:uid="{B3FB9BFE-2AEC-4929-8503-3250F1ACF41E}"/>
    <cellStyle name="Comma 5 2 4 2 4 2 2" xfId="3909" xr:uid="{543CC04D-CF54-4DA8-AD6B-3A5D46F93B37}"/>
    <cellStyle name="Comma 5 2 4 2 4 2 2 2" xfId="3910" xr:uid="{282A6CDA-435B-4EF0-9913-2D826734B282}"/>
    <cellStyle name="Comma 5 2 4 2 4 2 2 2 2" xfId="3911" xr:uid="{CC549517-B5EE-4063-8F51-1332123C91E2}"/>
    <cellStyle name="Comma 5 2 4 2 4 2 2 2 2 2" xfId="3912" xr:uid="{E10E6C58-38D9-4823-AA8A-718C68202A77}"/>
    <cellStyle name="Comma 5 2 4 2 4 2 2 2 3" xfId="3913" xr:uid="{3D77F2AD-03C1-4ED6-B847-29ED69198629}"/>
    <cellStyle name="Comma 5 2 4 2 4 2 2 2 4" xfId="3914" xr:uid="{F06A5F91-C244-4C6F-BB97-5CBA7E344687}"/>
    <cellStyle name="Comma 5 2 4 2 4 2 2 2 5" xfId="3915" xr:uid="{8EF2909B-2890-4750-A8FD-3FDE6ECDF809}"/>
    <cellStyle name="Comma 5 2 4 2 4 2 2 3" xfId="3916" xr:uid="{6CDF0238-E072-4748-972D-C1B8E2E1D64E}"/>
    <cellStyle name="Comma 5 2 4 2 4 2 2 3 2" xfId="3917" xr:uid="{C9D4C83F-0B9C-401C-A5E6-0D84B2A6E0CF}"/>
    <cellStyle name="Comma 5 2 4 2 4 2 2 4" xfId="3918" xr:uid="{0ABC35BD-D1CB-4F2E-901E-7120655DCED9}"/>
    <cellStyle name="Comma 5 2 4 2 4 2 2 5" xfId="3919" xr:uid="{CAA5FE9E-F178-4EC8-834D-41A5A433D11C}"/>
    <cellStyle name="Comma 5 2 4 2 4 2 3" xfId="3920" xr:uid="{731A9F6D-92C7-468F-95C6-66E8FE3573E9}"/>
    <cellStyle name="Comma 5 2 4 2 4 2 4" xfId="3921" xr:uid="{BC01FA36-BD46-4610-8E12-EAFC02770115}"/>
    <cellStyle name="Comma 5 2 4 2 4 2 5" xfId="3922" xr:uid="{BFF443F6-77F0-4102-A530-1E5C2C12B324}"/>
    <cellStyle name="Comma 5 2 4 2 4 2 6" xfId="3923" xr:uid="{A150E3F2-324C-4DCA-AA49-1C787ADA3014}"/>
    <cellStyle name="Comma 5 2 4 2 4 2 6 2" xfId="3924" xr:uid="{5A0D62E8-88D6-4FA2-A576-0706F9D19416}"/>
    <cellStyle name="Comma 5 2 4 2 4 2 7" xfId="3925" xr:uid="{C5E58418-8C24-4673-AF7C-D5693C74DC4E}"/>
    <cellStyle name="Comma 5 2 4 2 4 2 8" xfId="3926" xr:uid="{97CC2872-7E8C-4685-B17A-BC2E75DD7D50}"/>
    <cellStyle name="Comma 5 2 4 2 4 2 9" xfId="3927" xr:uid="{FD6BEB8F-ED17-4801-B101-045CB13CBED7}"/>
    <cellStyle name="Comma 5 2 4 2 4 3" xfId="3928" xr:uid="{CBBB04F6-F0F8-4A01-AB86-C378915417FF}"/>
    <cellStyle name="Comma 5 2 4 2 4 3 2" xfId="3929" xr:uid="{1051BCDE-B975-4FB4-951F-B025EDB62A8D}"/>
    <cellStyle name="Comma 5 2 4 2 4 3 2 2" xfId="3930" xr:uid="{314031F1-E66D-4259-9441-B6DFD06BAA9A}"/>
    <cellStyle name="Comma 5 2 4 2 4 3 2 2 2" xfId="3931" xr:uid="{871169D1-D35E-4F6F-A1CC-49D954BE22A2}"/>
    <cellStyle name="Comma 5 2 4 2 4 3 2 3" xfId="3932" xr:uid="{C843E40C-0DFA-4EFD-A4DD-23558E77A3A6}"/>
    <cellStyle name="Comma 5 2 4 2 4 3 2 4" xfId="3933" xr:uid="{A470E082-9524-48DF-A2EF-E33D11C22A9B}"/>
    <cellStyle name="Comma 5 2 4 2 4 3 2 5" xfId="3934" xr:uid="{4B561492-641D-4290-844B-B33B0C666B10}"/>
    <cellStyle name="Comma 5 2 4 2 4 3 3" xfId="3935" xr:uid="{1F613587-9B86-40EB-9C70-8A1ED42A4926}"/>
    <cellStyle name="Comma 5 2 4 2 4 3 3 2" xfId="3936" xr:uid="{45A181E4-2A01-46E3-A713-F3F7E0845C2D}"/>
    <cellStyle name="Comma 5 2 4 2 4 3 4" xfId="3937" xr:uid="{8A0198A0-CA8D-4DD1-A83F-037C3CE03BCE}"/>
    <cellStyle name="Comma 5 2 4 2 4 3 5" xfId="3938" xr:uid="{86FD3DA5-CF74-4FD9-8004-82A2D6446C68}"/>
    <cellStyle name="Comma 5 2 4 2 4 4" xfId="3939" xr:uid="{4E1626F2-28AB-4B9A-9A48-8B76097E3EF8}"/>
    <cellStyle name="Comma 5 2 4 2 4 5" xfId="3940" xr:uid="{DFD3BFB8-8C01-407B-A866-D4CFC26CC1EE}"/>
    <cellStyle name="Comma 5 2 4 2 4 6" xfId="3941" xr:uid="{A880F550-F77E-4C68-925E-8C75A0DEBBAC}"/>
    <cellStyle name="Comma 5 2 4 2 4 6 2" xfId="3942" xr:uid="{AD49B8DA-D7CA-4047-827C-A9006614BFE6}"/>
    <cellStyle name="Comma 5 2 4 2 4 7" xfId="3943" xr:uid="{8E1D7038-2056-492D-842E-F5DF4042D440}"/>
    <cellStyle name="Comma 5 2 4 2 4 8" xfId="3944" xr:uid="{8D80D7F5-8DA4-43C6-BF57-9006B34A4BDF}"/>
    <cellStyle name="Comma 5 2 4 2 4 9" xfId="3945" xr:uid="{E99DC6EA-D1BA-4499-935D-42226CB6F111}"/>
    <cellStyle name="Comma 5 2 4 2 5" xfId="3946" xr:uid="{FFAEAD00-5557-4781-9499-58666C12FEFB}"/>
    <cellStyle name="Comma 5 2 4 2 6" xfId="3947" xr:uid="{DC653808-B7E8-4FDB-8E93-730DF3CD671F}"/>
    <cellStyle name="Comma 5 2 4 2 7" xfId="3948" xr:uid="{F6EFE9E6-B6D5-4FED-A6A8-A8F0970E7E3C}"/>
    <cellStyle name="Comma 5 2 4 2 8" xfId="3949" xr:uid="{BF42575C-6DEB-4D3B-9273-70EF995123A2}"/>
    <cellStyle name="Comma 5 2 4 2 9" xfId="3950" xr:uid="{56C65582-A6E8-459F-9321-E20CB5F3CA9C}"/>
    <cellStyle name="Comma 5 2 4 2 9 2" xfId="3951" xr:uid="{3B2AA72E-9A06-4310-8697-165458011C70}"/>
    <cellStyle name="Comma 5 2 4 2 9 2 2" xfId="3952" xr:uid="{887EEBAE-0037-42C6-B3DB-945D68DD5B26}"/>
    <cellStyle name="Comma 5 2 4 2 9 2 2 2" xfId="3953" xr:uid="{4138E336-8065-4728-AACD-56B9F66EFBD0}"/>
    <cellStyle name="Comma 5 2 4 2 9 2 3" xfId="3954" xr:uid="{CE9E6E81-DCAE-4B46-B440-F17265E81B81}"/>
    <cellStyle name="Comma 5 2 4 2 9 2 4" xfId="3955" xr:uid="{DBEC83C6-48ED-4F41-81F0-7AAD3E4E1A2A}"/>
    <cellStyle name="Comma 5 2 4 2 9 2 5" xfId="3956" xr:uid="{B7025878-7821-4E70-A5BB-BF88B4C8D041}"/>
    <cellStyle name="Comma 5 2 4 2 9 3" xfId="3957" xr:uid="{4CAFDD31-FDFC-48D1-87C3-51D9A8C28953}"/>
    <cellStyle name="Comma 5 2 4 2 9 3 2" xfId="3958" xr:uid="{9EC1B171-D8CF-45B8-9DCD-DE7779D2884F}"/>
    <cellStyle name="Comma 5 2 4 2 9 4" xfId="3959" xr:uid="{82DA35FC-5458-45F8-98C6-DB26E2623B03}"/>
    <cellStyle name="Comma 5 2 4 2 9 5" xfId="3960" xr:uid="{F1AA3065-782B-40C3-A198-EA23C71AB29A}"/>
    <cellStyle name="Comma 5 2 4 3" xfId="3961" xr:uid="{C7FFB40A-74E1-425F-82E8-80E916611D4B}"/>
    <cellStyle name="Comma 5 2 4 3 10" xfId="3962" xr:uid="{CE8287BD-EBAF-494E-8035-C7009254D35E}"/>
    <cellStyle name="Comma 5 2 4 3 11" xfId="3963" xr:uid="{EE804C2F-2125-4F2F-939E-630ABE301399}"/>
    <cellStyle name="Comma 5 2 4 3 12" xfId="3964" xr:uid="{604805B8-0A69-47EA-A339-6A8FE0245090}"/>
    <cellStyle name="Comma 5 2 4 3 12 2" xfId="3965" xr:uid="{43FA3C64-3008-4497-AF7C-01BD9504E8ED}"/>
    <cellStyle name="Comma 5 2 4 3 13" xfId="3966" xr:uid="{7FE29AC4-0B92-4682-8C55-B133C2E06D78}"/>
    <cellStyle name="Comma 5 2 4 3 14" xfId="3967" xr:uid="{90FB4C40-519D-4F22-921A-2CD8729DD57E}"/>
    <cellStyle name="Comma 5 2 4 3 15" xfId="3968" xr:uid="{A756B441-2E61-4C0E-81FE-3F55E182001C}"/>
    <cellStyle name="Comma 5 2 4 3 2" xfId="3969" xr:uid="{CACD2EC9-2A8C-48C6-8D5E-B95CA4F7A8F4}"/>
    <cellStyle name="Comma 5 2 4 3 2 2" xfId="3970" xr:uid="{7244ECE9-BB5B-431C-BF48-EE8CA1DAB411}"/>
    <cellStyle name="Comma 5 2 4 3 2 2 2" xfId="3971" xr:uid="{9508B4F1-AD61-4210-BBF0-80AF547AA506}"/>
    <cellStyle name="Comma 5 2 4 3 2 2 2 2" xfId="3972" xr:uid="{E79F96AA-5BE0-4867-89FE-1D8B95443C24}"/>
    <cellStyle name="Comma 5 2 4 3 2 2 2 2 2" xfId="3973" xr:uid="{EDEDCD1B-7790-4495-A3AC-B8181EF35CAF}"/>
    <cellStyle name="Comma 5 2 4 3 2 2 2 2 2 2" xfId="3974" xr:uid="{25A32A96-63E7-43B8-A709-BC72F0D1ED34}"/>
    <cellStyle name="Comma 5 2 4 3 2 2 2 2 3" xfId="3975" xr:uid="{999FF0A6-A322-484B-93B4-ECC444D29BB1}"/>
    <cellStyle name="Comma 5 2 4 3 2 2 2 2 4" xfId="3976" xr:uid="{4EC227DE-ACA2-4A11-B561-9C229D445C46}"/>
    <cellStyle name="Comma 5 2 4 3 2 2 2 2 5" xfId="3977" xr:uid="{D38315BC-E350-4471-A737-3A804AEDAE83}"/>
    <cellStyle name="Comma 5 2 4 3 2 2 2 3" xfId="3978" xr:uid="{AA3D4141-2299-4C1D-98F3-65D5ED57A6E4}"/>
    <cellStyle name="Comma 5 2 4 3 2 2 2 3 2" xfId="3979" xr:uid="{7823467C-F2F8-4509-8987-C62CDC72C324}"/>
    <cellStyle name="Comma 5 2 4 3 2 2 2 4" xfId="3980" xr:uid="{8F468F72-349D-44B7-8F5A-991172A4EE1C}"/>
    <cellStyle name="Comma 5 2 4 3 2 2 2 5" xfId="3981" xr:uid="{171F7DE6-970F-4491-89D7-0B6FA0007FF9}"/>
    <cellStyle name="Comma 5 2 4 3 2 2 3" xfId="3982" xr:uid="{17A83C91-CAC3-42A3-8C63-225BFFDB9BE9}"/>
    <cellStyle name="Comma 5 2 4 3 2 2 4" xfId="3983" xr:uid="{DB0BF8BA-7467-4A90-9FF3-E0BA683B39DF}"/>
    <cellStyle name="Comma 5 2 4 3 2 2 5" xfId="3984" xr:uid="{2998F707-17EE-4096-8D05-DF496EB985E4}"/>
    <cellStyle name="Comma 5 2 4 3 2 2 6" xfId="3985" xr:uid="{8A871C4E-C40A-469C-9EF5-3243A35CC4C4}"/>
    <cellStyle name="Comma 5 2 4 3 2 2 6 2" xfId="3986" xr:uid="{E08BA1E1-E6C4-4D7E-A321-2E83A177AA98}"/>
    <cellStyle name="Comma 5 2 4 3 2 2 7" xfId="3987" xr:uid="{C9660AFB-25A2-4FF6-825B-8FAAA6599297}"/>
    <cellStyle name="Comma 5 2 4 3 2 2 8" xfId="3988" xr:uid="{F0DEA251-A6A4-496E-AD11-B456FC622295}"/>
    <cellStyle name="Comma 5 2 4 3 2 2 9" xfId="3989" xr:uid="{C729A296-5CA8-46A8-9D3A-E64EA715449F}"/>
    <cellStyle name="Comma 5 2 4 3 2 3" xfId="3990" xr:uid="{760B10C7-6D70-4391-924E-FD3B509D9253}"/>
    <cellStyle name="Comma 5 2 4 3 2 3 2" xfId="3991" xr:uid="{16B9BB59-0BEE-4289-9BB2-6974EE15319A}"/>
    <cellStyle name="Comma 5 2 4 3 2 3 2 2" xfId="3992" xr:uid="{081C82CA-F659-4A2F-8C90-7549CF44029F}"/>
    <cellStyle name="Comma 5 2 4 3 2 3 2 2 2" xfId="3993" xr:uid="{879081B5-97D9-4706-B4E0-9D37EABA36BE}"/>
    <cellStyle name="Comma 5 2 4 3 2 3 2 3" xfId="3994" xr:uid="{51514687-FDF4-4F66-9BD7-3E28E08F6CFB}"/>
    <cellStyle name="Comma 5 2 4 3 2 3 2 4" xfId="3995" xr:uid="{CE1351CE-612C-4138-97EA-AE0E6C639FBD}"/>
    <cellStyle name="Comma 5 2 4 3 2 3 2 5" xfId="3996" xr:uid="{4709914E-1300-42D4-ABEB-2D6A67000B0E}"/>
    <cellStyle name="Comma 5 2 4 3 2 3 3" xfId="3997" xr:uid="{BE051DBC-1517-4C1F-8776-32B7EAEB99DE}"/>
    <cellStyle name="Comma 5 2 4 3 2 3 3 2" xfId="3998" xr:uid="{1B695D37-90D0-4DB5-80F0-0F9689D4163B}"/>
    <cellStyle name="Comma 5 2 4 3 2 3 4" xfId="3999" xr:uid="{E5CDA7A7-D253-4A56-A7C0-67D3A7EFC351}"/>
    <cellStyle name="Comma 5 2 4 3 2 3 5" xfId="4000" xr:uid="{821F5001-2902-4933-8CE6-91DCC19B71C5}"/>
    <cellStyle name="Comma 5 2 4 3 2 4" xfId="4001" xr:uid="{B91AF507-3675-4A3D-AF70-ABB82F57D2C0}"/>
    <cellStyle name="Comma 5 2 4 3 2 5" xfId="4002" xr:uid="{1E6532D2-3ACF-4BFA-9D41-4FBF2BCB0DA5}"/>
    <cellStyle name="Comma 5 2 4 3 2 6" xfId="4003" xr:uid="{5C78E2F1-CC0D-4CC3-BB79-51B4C8C00FA7}"/>
    <cellStyle name="Comma 5 2 4 3 2 6 2" xfId="4004" xr:uid="{76B7C1B4-2591-4AFB-B52F-E7D011812C57}"/>
    <cellStyle name="Comma 5 2 4 3 2 7" xfId="4005" xr:uid="{07B19983-F436-4E22-98D3-B8381151EA61}"/>
    <cellStyle name="Comma 5 2 4 3 2 8" xfId="4006" xr:uid="{D468858D-E3EA-433D-8F02-52B3D51D07CC}"/>
    <cellStyle name="Comma 5 2 4 3 2 9" xfId="4007" xr:uid="{2DBD5321-F984-4C7E-A1C4-6BC4AF8DE5DE}"/>
    <cellStyle name="Comma 5 2 4 3 3" xfId="4008" xr:uid="{114BB107-9BF1-48BD-AA59-694C83E704C8}"/>
    <cellStyle name="Comma 5 2 4 3 4" xfId="4009" xr:uid="{4D634D20-8013-40B1-80E3-64671AE0DC34}"/>
    <cellStyle name="Comma 5 2 4 3 5" xfId="4010" xr:uid="{BB208405-6A4C-4F72-948C-D618D5EFFF45}"/>
    <cellStyle name="Comma 5 2 4 3 6" xfId="4011" xr:uid="{98112915-00DD-4BCD-B550-BE35748B97ED}"/>
    <cellStyle name="Comma 5 2 4 3 7" xfId="4012" xr:uid="{16249974-143A-40F3-AC7F-340257A9CC4F}"/>
    <cellStyle name="Comma 5 2 4 3 8" xfId="4013" xr:uid="{58F0C49E-D3CF-41D8-802E-B5FE95481DBD}"/>
    <cellStyle name="Comma 5 2 4 3 8 2" xfId="4014" xr:uid="{118E2B7B-E696-407D-ADF5-936129210D63}"/>
    <cellStyle name="Comma 5 2 4 3 8 2 2" xfId="4015" xr:uid="{46C30E1C-DFFE-4259-A624-6904057CA7F1}"/>
    <cellStyle name="Comma 5 2 4 3 8 2 2 2" xfId="4016" xr:uid="{94B20C81-847E-4DA0-8BD2-A7E2BEEA9237}"/>
    <cellStyle name="Comma 5 2 4 3 8 2 3" xfId="4017" xr:uid="{69AF2851-32DE-4C38-A21B-9F39C9B50BCD}"/>
    <cellStyle name="Comma 5 2 4 3 8 2 4" xfId="4018" xr:uid="{F82566CE-75AD-47CA-9A8F-5FF0A610D2EC}"/>
    <cellStyle name="Comma 5 2 4 3 8 2 5" xfId="4019" xr:uid="{683A6FF2-D793-4959-AF38-9B3B0791EB8D}"/>
    <cellStyle name="Comma 5 2 4 3 8 3" xfId="4020" xr:uid="{916E4EF2-778D-4230-A52D-797FFE7233E7}"/>
    <cellStyle name="Comma 5 2 4 3 8 3 2" xfId="4021" xr:uid="{14B2DB5E-2BC4-4B17-A8F0-0E00DC6E22ED}"/>
    <cellStyle name="Comma 5 2 4 3 8 4" xfId="4022" xr:uid="{E3D0B2FC-605A-47FF-B46D-694993710045}"/>
    <cellStyle name="Comma 5 2 4 3 8 5" xfId="4023" xr:uid="{175D66F5-EB6F-4FD3-A94C-0B60611BEDFE}"/>
    <cellStyle name="Comma 5 2 4 3 9" xfId="4024" xr:uid="{B8F9ED2C-EBEE-429E-9F2A-711643D839A0}"/>
    <cellStyle name="Comma 5 2 4 4" xfId="4025" xr:uid="{B7DF38F7-AE14-4BEA-8D96-62DC7AA2DBB8}"/>
    <cellStyle name="Comma 5 2 4 4 2" xfId="4026" xr:uid="{0A1F3285-CD6A-4574-8F95-EFCC2722187B}"/>
    <cellStyle name="Comma 5 2 4 4 2 2" xfId="4027" xr:uid="{A626FDD6-1DBC-4F3B-9A89-53454CBEE403}"/>
    <cellStyle name="Comma 5 2 4 4 2 2 2" xfId="4028" xr:uid="{49A715B9-0BA0-4FB5-A06A-49829AFD3D70}"/>
    <cellStyle name="Comma 5 2 4 4 2 2 2 2" xfId="4029" xr:uid="{F4E5954D-A33B-4713-BEA5-DE1C97794A70}"/>
    <cellStyle name="Comma 5 2 4 4 2 2 2 2 2" xfId="4030" xr:uid="{39DBAB5F-619B-4855-8074-4B11738EB03B}"/>
    <cellStyle name="Comma 5 2 4 4 2 2 2 3" xfId="4031" xr:uid="{9FA4BFD3-013B-4041-92FB-FFCC86697C1D}"/>
    <cellStyle name="Comma 5 2 4 4 2 2 2 4" xfId="4032" xr:uid="{67FA8576-BECC-4BB4-9732-FD2A2F4895DF}"/>
    <cellStyle name="Comma 5 2 4 4 2 2 2 5" xfId="4033" xr:uid="{8C81F996-9A56-40CC-8982-474144B48481}"/>
    <cellStyle name="Comma 5 2 4 4 2 2 3" xfId="4034" xr:uid="{BDEAD82B-B084-413D-8339-9B9073AC8169}"/>
    <cellStyle name="Comma 5 2 4 4 2 2 3 2" xfId="4035" xr:uid="{420576A9-B5BC-419B-9DBA-06A7F2E32946}"/>
    <cellStyle name="Comma 5 2 4 4 2 2 4" xfId="4036" xr:uid="{CDCABC65-7705-46C5-A803-2F9A3D47B1B1}"/>
    <cellStyle name="Comma 5 2 4 4 2 2 5" xfId="4037" xr:uid="{E48B75AA-C335-4273-BD47-355C2113C176}"/>
    <cellStyle name="Comma 5 2 4 4 2 3" xfId="4038" xr:uid="{BF092C13-DD30-46FD-85F5-1DFDD6E087D1}"/>
    <cellStyle name="Comma 5 2 4 4 2 4" xfId="4039" xr:uid="{F810FDA2-DE31-4FE2-ADFC-F89D8FA4AD54}"/>
    <cellStyle name="Comma 5 2 4 4 2 5" xfId="4040" xr:uid="{EBF7B63F-2050-4AE5-BE4B-5EFEB13AB42C}"/>
    <cellStyle name="Comma 5 2 4 4 2 6" xfId="4041" xr:uid="{389E2E1A-3B62-478C-8D32-53567F3DE4D5}"/>
    <cellStyle name="Comma 5 2 4 4 2 6 2" xfId="4042" xr:uid="{B6807E74-2EA6-4446-B567-FC386F3E3CA3}"/>
    <cellStyle name="Comma 5 2 4 4 2 7" xfId="4043" xr:uid="{E8F606EF-ABD9-4E1F-8B17-86CDD6625FEF}"/>
    <cellStyle name="Comma 5 2 4 4 2 8" xfId="4044" xr:uid="{7C421E5C-47A3-4E3D-AF6E-5EB6208C5ACD}"/>
    <cellStyle name="Comma 5 2 4 4 2 9" xfId="4045" xr:uid="{F2D1EC0E-04DC-483D-ABBE-D3EDE8930976}"/>
    <cellStyle name="Comma 5 2 4 4 3" xfId="4046" xr:uid="{CBCD3A55-DCC4-4DE2-A4BD-DDB8DA4BF22E}"/>
    <cellStyle name="Comma 5 2 4 4 3 2" xfId="4047" xr:uid="{78083AE8-4530-467A-9D4C-77D40CBFD209}"/>
    <cellStyle name="Comma 5 2 4 4 3 2 2" xfId="4048" xr:uid="{AC321C58-C45F-495A-A21C-B38091EE717E}"/>
    <cellStyle name="Comma 5 2 4 4 3 2 2 2" xfId="4049" xr:uid="{890213EC-DCD0-470F-AF0D-77D3EB29A673}"/>
    <cellStyle name="Comma 5 2 4 4 3 2 3" xfId="4050" xr:uid="{D305E3AF-1EB6-4D38-972A-4D81BE1A79F7}"/>
    <cellStyle name="Comma 5 2 4 4 3 2 4" xfId="4051" xr:uid="{FB63E174-8A28-4286-824A-54EEC19E2F41}"/>
    <cellStyle name="Comma 5 2 4 4 3 2 5" xfId="4052" xr:uid="{153EE7FD-F9B6-42D1-8B2F-4144AC4E5ACC}"/>
    <cellStyle name="Comma 5 2 4 4 3 3" xfId="4053" xr:uid="{59E615C7-DFAA-478F-823C-5B4D3EFFA551}"/>
    <cellStyle name="Comma 5 2 4 4 3 3 2" xfId="4054" xr:uid="{E8C46B04-11E1-47C1-B383-91DF54056775}"/>
    <cellStyle name="Comma 5 2 4 4 3 4" xfId="4055" xr:uid="{807FC580-4A8A-4C3D-983D-07A7996049F9}"/>
    <cellStyle name="Comma 5 2 4 4 3 5" xfId="4056" xr:uid="{D476576E-A42E-42C2-976C-A2BCDA3A0BEF}"/>
    <cellStyle name="Comma 5 2 4 4 4" xfId="4057" xr:uid="{88576401-F38A-479F-9A18-DA2898DE40EA}"/>
    <cellStyle name="Comma 5 2 4 4 5" xfId="4058" xr:uid="{283064B7-CD0F-4DF6-B07D-A8B58E16CA77}"/>
    <cellStyle name="Comma 5 2 4 4 6" xfId="4059" xr:uid="{2E91D719-152F-4D73-AD78-83C3A922B575}"/>
    <cellStyle name="Comma 5 2 4 4 6 2" xfId="4060" xr:uid="{E4000CD3-CC96-4F02-B0D7-9DE5317570FF}"/>
    <cellStyle name="Comma 5 2 4 4 7" xfId="4061" xr:uid="{AD104692-BA5C-49CB-80B4-3CE4377578F8}"/>
    <cellStyle name="Comma 5 2 4 4 8" xfId="4062" xr:uid="{AA1FD2F7-6E02-4A8B-841F-7EFC08133045}"/>
    <cellStyle name="Comma 5 2 4 4 9" xfId="4063" xr:uid="{A72A869B-F608-451D-A534-7EF0CEBF9B31}"/>
    <cellStyle name="Comma 5 2 4 5" xfId="4064" xr:uid="{23DEA69B-27A8-4BDB-BA84-71A84CA102BA}"/>
    <cellStyle name="Comma 5 2 4 6" xfId="4065" xr:uid="{EBA08813-4ADC-4AE4-B994-2B37410C33E3}"/>
    <cellStyle name="Comma 5 2 4 7" xfId="4066" xr:uid="{41D975F1-F1D4-4CCC-AB94-859321953964}"/>
    <cellStyle name="Comma 5 2 4 8" xfId="4067" xr:uid="{8B0C21D0-5649-4F7B-9067-9CF6CD45EFE2}"/>
    <cellStyle name="Comma 5 2 4 9" xfId="4068" xr:uid="{39AF003B-099A-4157-BAE0-092B487C3595}"/>
    <cellStyle name="Comma 5 2 4 9 2" xfId="4069" xr:uid="{7ECACA57-523C-4A60-9113-E0599E34FDEF}"/>
    <cellStyle name="Comma 5 2 4 9 2 2" xfId="4070" xr:uid="{DB7DB1DB-9A89-426A-8C96-FE816C917C33}"/>
    <cellStyle name="Comma 5 2 4 9 2 2 2" xfId="4071" xr:uid="{7D9A781E-D1A5-4397-A2C5-DA2D0492BA4A}"/>
    <cellStyle name="Comma 5 2 4 9 2 3" xfId="4072" xr:uid="{0B9FE785-56F8-426C-810E-3A5C26B364E1}"/>
    <cellStyle name="Comma 5 2 4 9 2 4" xfId="4073" xr:uid="{71C7EECD-28AF-4CC9-AA6C-0725A0F72D13}"/>
    <cellStyle name="Comma 5 2 4 9 2 5" xfId="4074" xr:uid="{1FD13E38-C457-4F90-B611-1D04A45E9727}"/>
    <cellStyle name="Comma 5 2 4 9 3" xfId="4075" xr:uid="{DFF11604-EE30-4B75-98EB-F86D20B36997}"/>
    <cellStyle name="Comma 5 2 4 9 3 2" xfId="4076" xr:uid="{23D2CBA4-A9F9-4396-B7F3-07E4B00A2E3E}"/>
    <cellStyle name="Comma 5 2 4 9 4" xfId="4077" xr:uid="{B94F4938-DEAC-4CE2-A668-09D2C2163F2F}"/>
    <cellStyle name="Comma 5 2 4 9 5" xfId="4078" xr:uid="{F1653CC9-CA78-424D-A9B6-78416D6A41F6}"/>
    <cellStyle name="Comma 5 2 5" xfId="4079" xr:uid="{59DA6F03-A4CC-4FAC-996D-14315A2331CA}"/>
    <cellStyle name="Comma 5 2 5 10" xfId="4080" xr:uid="{DA3E7336-59B0-41C9-A6B9-F50053DB3C27}"/>
    <cellStyle name="Comma 5 2 5 11" xfId="4081" xr:uid="{531750C3-6F1F-427B-8920-DEC8EE88DA3A}"/>
    <cellStyle name="Comma 5 2 5 12" xfId="4082" xr:uid="{EC2A47D2-E8D6-4535-BF4C-8DAD214E3EFA}"/>
    <cellStyle name="Comma 5 2 5 12 2" xfId="4083" xr:uid="{76D7175B-F81B-4F3A-90DF-E2CEE4C24C35}"/>
    <cellStyle name="Comma 5 2 5 13" xfId="4084" xr:uid="{C6305332-8646-4631-8D3E-1C7B248044FC}"/>
    <cellStyle name="Comma 5 2 5 14" xfId="4085" xr:uid="{D537B9BE-6077-49A5-A7D6-8D32EF4C82A3}"/>
    <cellStyle name="Comma 5 2 5 15" xfId="4086" xr:uid="{3443986A-DF8E-4F53-A100-F5DADF9F218B}"/>
    <cellStyle name="Comma 5 2 5 2" xfId="4087" xr:uid="{75D4078F-E946-4385-BF92-28F2A8E32509}"/>
    <cellStyle name="Comma 5 2 5 2 2" xfId="4088" xr:uid="{1CF7020D-F8C8-4C64-8971-6E1AAAE9FC51}"/>
    <cellStyle name="Comma 5 2 5 2 2 2" xfId="4089" xr:uid="{17F00AA8-3A69-4599-AE18-7E407BCD8BAE}"/>
    <cellStyle name="Comma 5 2 5 2 2 2 2" xfId="4090" xr:uid="{33594799-55A1-4A74-8CA2-36455EE6BC96}"/>
    <cellStyle name="Comma 5 2 5 2 2 2 2 2" xfId="4091" xr:uid="{E5A622F4-23C6-4CC5-AF2B-20B08105695E}"/>
    <cellStyle name="Comma 5 2 5 2 2 2 2 2 2" xfId="4092" xr:uid="{86C1F1DB-284E-4A6B-8DA3-16153532CEE0}"/>
    <cellStyle name="Comma 5 2 5 2 2 2 2 3" xfId="4093" xr:uid="{34463929-A253-4236-88EE-FC20EC05BFCE}"/>
    <cellStyle name="Comma 5 2 5 2 2 2 2 4" xfId="4094" xr:uid="{2187658E-026A-404A-82FF-517E4EA2EC85}"/>
    <cellStyle name="Comma 5 2 5 2 2 2 2 5" xfId="4095" xr:uid="{6B3FAD91-B669-46F5-BE30-45A079653EA3}"/>
    <cellStyle name="Comma 5 2 5 2 2 2 3" xfId="4096" xr:uid="{3DBD7EF4-C55D-42D9-9276-34CA5546410C}"/>
    <cellStyle name="Comma 5 2 5 2 2 2 3 2" xfId="4097" xr:uid="{A6A288D3-9EAF-403C-BFFB-C27AD26A9178}"/>
    <cellStyle name="Comma 5 2 5 2 2 2 4" xfId="4098" xr:uid="{AACA8F52-E1CC-4CAF-A8B8-1D73F4396D75}"/>
    <cellStyle name="Comma 5 2 5 2 2 2 5" xfId="4099" xr:uid="{69171DBC-08D3-471E-9B3E-251C52FB2448}"/>
    <cellStyle name="Comma 5 2 5 2 2 3" xfId="4100" xr:uid="{F471AAE2-B8D3-4C3B-AE2D-5BF43CD652C7}"/>
    <cellStyle name="Comma 5 2 5 2 2 4" xfId="4101" xr:uid="{69659E10-31A3-44E4-91B2-77633FFF2C2F}"/>
    <cellStyle name="Comma 5 2 5 2 2 5" xfId="4102" xr:uid="{03DB798F-3A21-4DCA-ACCC-EEC4675D7927}"/>
    <cellStyle name="Comma 5 2 5 2 2 6" xfId="4103" xr:uid="{6AF10296-DE26-450D-A7BD-F217BCC0E177}"/>
    <cellStyle name="Comma 5 2 5 2 2 6 2" xfId="4104" xr:uid="{C84C2334-37E9-4C0E-A83A-4C9E40DD5B65}"/>
    <cellStyle name="Comma 5 2 5 2 2 7" xfId="4105" xr:uid="{3E19B8DA-A9E7-4DB9-A25C-8A94EFD0E985}"/>
    <cellStyle name="Comma 5 2 5 2 2 8" xfId="4106" xr:uid="{63EC212D-2429-4A24-9CA3-2B4ED46CA55E}"/>
    <cellStyle name="Comma 5 2 5 2 2 9" xfId="4107" xr:uid="{CF43BD10-8189-4972-8239-B2566ABC8590}"/>
    <cellStyle name="Comma 5 2 5 2 3" xfId="4108" xr:uid="{1BD290AD-5F22-4DE0-8400-3ABDB7E005FE}"/>
    <cellStyle name="Comma 5 2 5 2 3 2" xfId="4109" xr:uid="{EA71640A-B537-4C52-BC8A-43A56411BB78}"/>
    <cellStyle name="Comma 5 2 5 2 3 2 2" xfId="4110" xr:uid="{296159A9-44F8-4254-97F3-F0CDB0820B2A}"/>
    <cellStyle name="Comma 5 2 5 2 3 2 2 2" xfId="4111" xr:uid="{57065B8E-683A-431F-BE1B-018344444326}"/>
    <cellStyle name="Comma 5 2 5 2 3 2 3" xfId="4112" xr:uid="{98EFE2AB-7485-4576-9176-1AB8C37F55B6}"/>
    <cellStyle name="Comma 5 2 5 2 3 2 4" xfId="4113" xr:uid="{321F3B09-0DB3-4E40-96CA-196A234FF446}"/>
    <cellStyle name="Comma 5 2 5 2 3 2 5" xfId="4114" xr:uid="{006010E9-AA9D-4BF0-B485-EAA95F94B033}"/>
    <cellStyle name="Comma 5 2 5 2 3 3" xfId="4115" xr:uid="{394EAE77-5D98-4060-A1F0-3922FCF5530E}"/>
    <cellStyle name="Comma 5 2 5 2 3 3 2" xfId="4116" xr:uid="{F09537C7-D777-4537-8952-147DFC72B0AD}"/>
    <cellStyle name="Comma 5 2 5 2 3 4" xfId="4117" xr:uid="{6DD0056A-2CD4-4761-9AE6-3274947D686A}"/>
    <cellStyle name="Comma 5 2 5 2 3 5" xfId="4118" xr:uid="{7F77FD10-E815-48D9-87EB-A4BE0466F96D}"/>
    <cellStyle name="Comma 5 2 5 2 4" xfId="4119" xr:uid="{A7F29FC7-FA84-4C92-BE27-B887BE4CE92D}"/>
    <cellStyle name="Comma 5 2 5 2 5" xfId="4120" xr:uid="{DC099E54-3B25-4D18-B3B0-7F23C769D9BB}"/>
    <cellStyle name="Comma 5 2 5 2 6" xfId="4121" xr:uid="{5B50AAF7-ED26-4CC1-95E2-45F9FD72870E}"/>
    <cellStyle name="Comma 5 2 5 2 6 2" xfId="4122" xr:uid="{61C7DF55-D5AE-480A-AA7F-D7D375DFA92D}"/>
    <cellStyle name="Comma 5 2 5 2 7" xfId="4123" xr:uid="{AA9028C3-BD18-4792-AB16-A6EB2C7A22AE}"/>
    <cellStyle name="Comma 5 2 5 2 8" xfId="4124" xr:uid="{F3FB2184-5CE2-45BF-9F17-821FEFC5B0ED}"/>
    <cellStyle name="Comma 5 2 5 2 9" xfId="4125" xr:uid="{CFD49991-0412-40BF-A948-2CD508DEF2BE}"/>
    <cellStyle name="Comma 5 2 5 3" xfId="4126" xr:uid="{2E4E3521-B771-4D93-840B-ECC7EDCC81AE}"/>
    <cellStyle name="Comma 5 2 5 4" xfId="4127" xr:uid="{CCB1EB17-254E-48A7-A79F-53ABA8B7C0C9}"/>
    <cellStyle name="Comma 5 2 5 5" xfId="4128" xr:uid="{C714E727-7ADE-4BCD-A33C-B2B54518E59D}"/>
    <cellStyle name="Comma 5 2 5 6" xfId="4129" xr:uid="{E597761F-2F27-4696-983D-A5FE9647E497}"/>
    <cellStyle name="Comma 5 2 5 7" xfId="4130" xr:uid="{9C1C3882-9B85-45C9-942C-8F95D8B49BFA}"/>
    <cellStyle name="Comma 5 2 5 8" xfId="4131" xr:uid="{D76B539D-F032-43DB-97A9-6F51C0A89568}"/>
    <cellStyle name="Comma 5 2 5 8 2" xfId="4132" xr:uid="{97BE710F-8C79-4F8B-8314-E98DFF6532FF}"/>
    <cellStyle name="Comma 5 2 5 8 2 2" xfId="4133" xr:uid="{B586E8A9-2859-48A3-AD3E-F59252A0BB8A}"/>
    <cellStyle name="Comma 5 2 5 8 2 2 2" xfId="4134" xr:uid="{361F7957-9261-4F90-8D35-864EE946173E}"/>
    <cellStyle name="Comma 5 2 5 8 2 3" xfId="4135" xr:uid="{AA419F16-BECF-4DA9-8AE2-2B6440659C20}"/>
    <cellStyle name="Comma 5 2 5 8 2 4" xfId="4136" xr:uid="{7EA29136-B1FC-4E4C-9382-D2D9572A7D35}"/>
    <cellStyle name="Comma 5 2 5 8 2 5" xfId="4137" xr:uid="{6B3FF651-8A30-4F8F-98F9-77BA68B45706}"/>
    <cellStyle name="Comma 5 2 5 8 3" xfId="4138" xr:uid="{B313FBD7-91A4-4F3C-A9BE-70B4E7E0D18D}"/>
    <cellStyle name="Comma 5 2 5 8 3 2" xfId="4139" xr:uid="{6E930C87-50BC-4B18-A0EC-597ABEE728B5}"/>
    <cellStyle name="Comma 5 2 5 8 4" xfId="4140" xr:uid="{74130149-98B4-4436-ABDF-AFEC6579FB46}"/>
    <cellStyle name="Comma 5 2 5 8 5" xfId="4141" xr:uid="{90B88FE4-44D5-4B50-B278-5A1A5474ED5B}"/>
    <cellStyle name="Comma 5 2 5 9" xfId="4142" xr:uid="{16026394-1BB9-4FA0-8392-D0903FE4A320}"/>
    <cellStyle name="Comma 5 2 6" xfId="4143" xr:uid="{9037DF4F-86E6-4E75-B259-FC8F399512E3}"/>
    <cellStyle name="Comma 5 2 7" xfId="4144" xr:uid="{212435C6-61B3-4492-A9B3-DCD14805B539}"/>
    <cellStyle name="Comma 5 2 7 2" xfId="4145" xr:uid="{E728E680-CE8E-4C38-9880-3A4E000ED55A}"/>
    <cellStyle name="Comma 5 2 7 2 2" xfId="4146" xr:uid="{C1D4F36D-6CD9-4B24-8390-F72CAD3619B4}"/>
    <cellStyle name="Comma 5 2 7 2 2 2" xfId="4147" xr:uid="{65738B61-B0E1-469B-B351-6023EB9C399D}"/>
    <cellStyle name="Comma 5 2 7 2 2 2 2" xfId="4148" xr:uid="{8FB72C68-604F-4186-B329-63087A8DC5AB}"/>
    <cellStyle name="Comma 5 2 7 2 2 2 2 2" xfId="4149" xr:uid="{876C2F7D-39A3-417B-B7DA-2163AA426D33}"/>
    <cellStyle name="Comma 5 2 7 2 2 2 3" xfId="4150" xr:uid="{FF5C8942-8041-4910-9869-F02331F576D3}"/>
    <cellStyle name="Comma 5 2 7 2 2 2 4" xfId="4151" xr:uid="{D6C723EB-54FC-4EBB-9ED9-9E9F8086513E}"/>
    <cellStyle name="Comma 5 2 7 2 2 2 5" xfId="4152" xr:uid="{5EAFFCDC-E019-4066-B075-FA9DC321BA46}"/>
    <cellStyle name="Comma 5 2 7 2 2 3" xfId="4153" xr:uid="{682D166A-44DB-4249-B711-5B45A27C9C6D}"/>
    <cellStyle name="Comma 5 2 7 2 2 3 2" xfId="4154" xr:uid="{4390F94F-C2C5-43E1-AB63-D6F6423F1A40}"/>
    <cellStyle name="Comma 5 2 7 2 2 4" xfId="4155" xr:uid="{F675FC61-F95C-48D6-B766-AA22CC7651CC}"/>
    <cellStyle name="Comma 5 2 7 2 2 5" xfId="4156" xr:uid="{3F32EF89-1177-4073-82DC-A56C7B298F21}"/>
    <cellStyle name="Comma 5 2 7 2 3" xfId="4157" xr:uid="{2B9141E7-4E9C-4988-9D0F-BB95DECBE975}"/>
    <cellStyle name="Comma 5 2 7 2 4" xfId="4158" xr:uid="{45840B65-7410-4106-916B-CF5F2DE92207}"/>
    <cellStyle name="Comma 5 2 7 2 5" xfId="4159" xr:uid="{1BBEF80C-6A79-4FA4-BDD3-552A9728E734}"/>
    <cellStyle name="Comma 5 2 7 2 6" xfId="4160" xr:uid="{A4A45524-AEA1-44D2-876F-1AE78B786B6E}"/>
    <cellStyle name="Comma 5 2 7 2 6 2" xfId="4161" xr:uid="{D7372DA9-9774-4E32-A48A-2D5BBBDAC42B}"/>
    <cellStyle name="Comma 5 2 7 2 7" xfId="4162" xr:uid="{9A410376-3C20-4BB0-BBC6-0CF1A6E18138}"/>
    <cellStyle name="Comma 5 2 7 2 8" xfId="4163" xr:uid="{CD5AB6CE-BF25-4749-A899-2F3F2439650B}"/>
    <cellStyle name="Comma 5 2 7 2 9" xfId="4164" xr:uid="{69E0E4DD-8996-4D70-BFF5-D19D3977CAB6}"/>
    <cellStyle name="Comma 5 2 7 3" xfId="4165" xr:uid="{8E1F544A-FE72-4109-B05B-EBABEAFAD904}"/>
    <cellStyle name="Comma 5 2 7 3 2" xfId="4166" xr:uid="{14930EAB-F9CA-4ABE-A8AE-B5C49C381691}"/>
    <cellStyle name="Comma 5 2 7 3 2 2" xfId="4167" xr:uid="{34098ECA-9A5E-47BE-9791-978702642333}"/>
    <cellStyle name="Comma 5 2 7 3 2 2 2" xfId="4168" xr:uid="{500CC95D-94C2-4A17-A93E-8B9885B4F487}"/>
    <cellStyle name="Comma 5 2 7 3 2 3" xfId="4169" xr:uid="{356CEF98-F6FA-4C6A-BC40-DC829EECAD3F}"/>
    <cellStyle name="Comma 5 2 7 3 2 4" xfId="4170" xr:uid="{F5BAA4FF-22B5-430B-8C10-83CEB38674DB}"/>
    <cellStyle name="Comma 5 2 7 3 2 5" xfId="4171" xr:uid="{8D94582A-5663-42A7-9464-FA4C4E36EBFA}"/>
    <cellStyle name="Comma 5 2 7 3 3" xfId="4172" xr:uid="{64FF6DDC-7AD6-41A6-A2C6-82C4004728F3}"/>
    <cellStyle name="Comma 5 2 7 3 3 2" xfId="4173" xr:uid="{5956DCE7-92D1-49AE-95D2-AA523FE25F0B}"/>
    <cellStyle name="Comma 5 2 7 3 4" xfId="4174" xr:uid="{3BE99D37-4ADD-4E0C-8D55-D41FA990FD9E}"/>
    <cellStyle name="Comma 5 2 7 3 5" xfId="4175" xr:uid="{B8CD8B27-285E-4659-A936-9EC70BE10A60}"/>
    <cellStyle name="Comma 5 2 7 4" xfId="4176" xr:uid="{48AD6E33-1CC4-4448-AB11-9533A3A8A30C}"/>
    <cellStyle name="Comma 5 2 7 5" xfId="4177" xr:uid="{0FBF0A82-16D5-4ED7-9040-73A140B5D8C8}"/>
    <cellStyle name="Comma 5 2 7 6" xfId="4178" xr:uid="{452D210C-499C-4D37-BA71-19CC0F895EA0}"/>
    <cellStyle name="Comma 5 2 7 6 2" xfId="4179" xr:uid="{3B412509-2479-4698-B2B8-FB07A8FB37D7}"/>
    <cellStyle name="Comma 5 2 7 7" xfId="4180" xr:uid="{56408088-A6E9-40C8-806E-2218A5BE8F10}"/>
    <cellStyle name="Comma 5 2 7 8" xfId="4181" xr:uid="{208D5C68-E0B3-4425-955A-4745174A1EB3}"/>
    <cellStyle name="Comma 5 2 7 9" xfId="4182" xr:uid="{C1A7FB12-D0EA-47F1-8874-74865D01FBA1}"/>
    <cellStyle name="Comma 5 2 8" xfId="4183" xr:uid="{E2D72DC6-3DC9-4497-949E-6171F5D34A40}"/>
    <cellStyle name="Comma 5 2 9" xfId="4184" xr:uid="{CD172180-9F64-4856-84A6-E5A1D6F0AB49}"/>
    <cellStyle name="Comma 5 20" xfId="4185" xr:uid="{44ED85EB-98E5-46EB-A727-B59A50B5DD1D}"/>
    <cellStyle name="Comma 5 21" xfId="4186" xr:uid="{693093CC-6383-4858-8D9F-538DDE91FC7B}"/>
    <cellStyle name="Comma 5 22" xfId="4187" xr:uid="{7809C9AB-599F-4D64-B1A3-86F11ECBB3D3}"/>
    <cellStyle name="Comma 5 23" xfId="4188" xr:uid="{B48B06A5-C58F-4D64-A84A-B53F79711B27}"/>
    <cellStyle name="Comma 5 24" xfId="4189" xr:uid="{3B98BA9B-7795-42A5-AF9B-12D1F9D9E107}"/>
    <cellStyle name="Comma 5 25" xfId="4190" xr:uid="{FCF445DC-FE1D-4454-A55C-1E9EFBC1C9C8}"/>
    <cellStyle name="Comma 5 26" xfId="4191" xr:uid="{D7660024-9156-49B6-8DFB-BD5829EFD647}"/>
    <cellStyle name="Comma 5 27" xfId="4192" xr:uid="{21CD4E34-297D-4990-B153-A1BB34747F6C}"/>
    <cellStyle name="Comma 5 28" xfId="4193" xr:uid="{2A5A96F2-57EC-498C-9897-C874762E825F}"/>
    <cellStyle name="Comma 5 29" xfId="4194" xr:uid="{CA726D27-CA8E-4586-9727-61DEDD9E1757}"/>
    <cellStyle name="Comma 5 3" xfId="4195" xr:uid="{329B86D0-3135-4489-9840-EA51139723B0}"/>
    <cellStyle name="Comma 5 30" xfId="4196" xr:uid="{B8D3FA71-68DD-4020-8763-63D88DF7D76B}"/>
    <cellStyle name="Comma 5 31" xfId="4197" xr:uid="{59DC9A8D-6FE3-480D-9994-0DAADE27614D}"/>
    <cellStyle name="Comma 5 32" xfId="4198" xr:uid="{22936B8D-6455-4DFE-9B55-7C54B7D8A8E5}"/>
    <cellStyle name="Comma 5 33" xfId="4199" xr:uid="{98A1A35D-05CF-47A7-B45B-0B6C0A14D954}"/>
    <cellStyle name="Comma 5 34" xfId="4200" xr:uid="{D327CD09-B4BE-4871-83BD-878E743D107B}"/>
    <cellStyle name="Comma 5 35" xfId="4201" xr:uid="{AA6D2CA5-EBF9-4938-BE9B-6C1E068DA0EC}"/>
    <cellStyle name="Comma 5 36" xfId="4202" xr:uid="{4EED633F-B4FD-4977-AE8D-478B53850B7F}"/>
    <cellStyle name="Comma 5 37" xfId="4203" xr:uid="{43217AB1-FAC3-456A-9E24-42DF486980FF}"/>
    <cellStyle name="Comma 5 38" xfId="4204" xr:uid="{BA57B351-1A73-4650-BE7E-51861EAE5FD3}"/>
    <cellStyle name="Comma 5 39" xfId="4205" xr:uid="{5FDE3666-AD2B-4FEC-97F0-9D8EDCDAA26A}"/>
    <cellStyle name="Comma 5 4" xfId="4206" xr:uid="{943A9547-19C6-48DF-AAD3-860FB1A705C0}"/>
    <cellStyle name="Comma 5 40" xfId="4207" xr:uid="{14EA41C1-B565-4B4C-A5C6-095AA2398A70}"/>
    <cellStyle name="Comma 5 41" xfId="4208" xr:uid="{FC7F77A0-C7B4-49E8-A596-A1A1FFF3E4CB}"/>
    <cellStyle name="Comma 5 42" xfId="4209" xr:uid="{8684A80B-6D37-4047-A647-B261BCE3128F}"/>
    <cellStyle name="Comma 5 43" xfId="4210" xr:uid="{E31F7811-B12D-41DB-8669-F93E46F4AF3C}"/>
    <cellStyle name="Comma 5 44" xfId="4211" xr:uid="{21AE48AE-7E16-49E9-A87F-D1E61003DB42}"/>
    <cellStyle name="Comma 5 44 10" xfId="4212" xr:uid="{04761872-F2D8-4698-A6F3-7EABCF0569F1}"/>
    <cellStyle name="Comma 5 44 11" xfId="4213" xr:uid="{152E531C-74F5-48EC-BC8B-E9735834057D}"/>
    <cellStyle name="Comma 5 44 12" xfId="4214" xr:uid="{13CCD4B5-CD6B-4154-912C-A542EEB051CA}"/>
    <cellStyle name="Comma 5 44 13" xfId="4215" xr:uid="{BF0FCDEE-C99D-4994-940C-3F00C26D37ED}"/>
    <cellStyle name="Comma 5 44 13 2" xfId="4216" xr:uid="{6CD838D5-D17D-42B2-8F37-5D45ED033E82}"/>
    <cellStyle name="Comma 5 44 14" xfId="4217" xr:uid="{AD6A8AD6-09EE-4C7E-9F64-22C705D48D63}"/>
    <cellStyle name="Comma 5 44 15" xfId="4218" xr:uid="{0E7C96D6-8991-47F6-AE39-7D22646748FD}"/>
    <cellStyle name="Comma 5 44 16" xfId="4219" xr:uid="{7CE26753-392D-472C-9D00-30287548D124}"/>
    <cellStyle name="Comma 5 44 2" xfId="4220" xr:uid="{948A4A8D-9DA6-49BA-A2A3-751348220681}"/>
    <cellStyle name="Comma 5 44 2 10" xfId="4221" xr:uid="{667E1FE4-C1A6-450B-A82B-5DD618C7A836}"/>
    <cellStyle name="Comma 5 44 2 11" xfId="4222" xr:uid="{29E5A81A-C21C-459A-AC35-9635C292B1E7}"/>
    <cellStyle name="Comma 5 44 2 12" xfId="4223" xr:uid="{62DEB14F-06C3-4944-8DD6-57334DD5E2F1}"/>
    <cellStyle name="Comma 5 44 2 13" xfId="4224" xr:uid="{C01ACEAB-C01B-4E56-85B9-0CAA0F4A8983}"/>
    <cellStyle name="Comma 5 44 2 13 2" xfId="4225" xr:uid="{C2FA6DB4-EFA4-405B-9ECF-724B46AE30BC}"/>
    <cellStyle name="Comma 5 44 2 14" xfId="4226" xr:uid="{41DE20A6-A9B5-49F4-8566-E4E80834EC2D}"/>
    <cellStyle name="Comma 5 44 2 15" xfId="4227" xr:uid="{B992FB09-7A2B-4092-A71F-6DAEF0E0C318}"/>
    <cellStyle name="Comma 5 44 2 16" xfId="4228" xr:uid="{C536A5F5-12E2-401A-A2F9-4545DF5BCBEB}"/>
    <cellStyle name="Comma 5 44 2 2" xfId="4229" xr:uid="{A059D9CE-25C2-44B6-B263-F5F97E283875}"/>
    <cellStyle name="Comma 5 44 2 2 10" xfId="4230" xr:uid="{266256B0-0FCE-4490-84BB-67E7F310CCCD}"/>
    <cellStyle name="Comma 5 44 2 2 11" xfId="4231" xr:uid="{7C06A3C4-2ACD-4ACA-ADD7-834CA06FF840}"/>
    <cellStyle name="Comma 5 44 2 2 12" xfId="4232" xr:uid="{D904FC0A-0E81-4255-826D-03ED26CB9E88}"/>
    <cellStyle name="Comma 5 44 2 2 12 2" xfId="4233" xr:uid="{DFC0FE76-52A4-48ED-A62A-AE41E84009CE}"/>
    <cellStyle name="Comma 5 44 2 2 13" xfId="4234" xr:uid="{4B77CA04-A37C-4ADE-B660-B070DA285961}"/>
    <cellStyle name="Comma 5 44 2 2 14" xfId="4235" xr:uid="{E7AFB299-D0A0-423D-8BD8-05118CF5CB4B}"/>
    <cellStyle name="Comma 5 44 2 2 15" xfId="4236" xr:uid="{47483BA7-167A-4851-A346-3D40AA4BEF79}"/>
    <cellStyle name="Comma 5 44 2 2 2" xfId="4237" xr:uid="{1CA4B5C8-4D2A-432E-881B-33D0EAEA8DB9}"/>
    <cellStyle name="Comma 5 44 2 2 2 2" xfId="4238" xr:uid="{B6558FD5-8E43-4A81-8CE6-DD57058B8558}"/>
    <cellStyle name="Comma 5 44 2 2 2 2 2" xfId="4239" xr:uid="{5E4E9697-25DB-452D-B3E9-4C6DB043EAED}"/>
    <cellStyle name="Comma 5 44 2 2 2 2 2 2" xfId="4240" xr:uid="{235E5709-CB7F-4AD2-B7F3-A26FC50F6F21}"/>
    <cellStyle name="Comma 5 44 2 2 2 2 2 2 2" xfId="4241" xr:uid="{DE390987-889D-4D3F-B05F-C9669D2E0F0E}"/>
    <cellStyle name="Comma 5 44 2 2 2 2 2 2 2 2" xfId="4242" xr:uid="{4E74C2B7-F9B8-48BE-A5F4-90B346017F50}"/>
    <cellStyle name="Comma 5 44 2 2 2 2 2 2 3" xfId="4243" xr:uid="{03ACD453-5E4D-4B7C-9BFC-CA4B1200DA64}"/>
    <cellStyle name="Comma 5 44 2 2 2 2 2 2 4" xfId="4244" xr:uid="{51016BC2-2094-46FE-B8E6-48C33A5ED4F1}"/>
    <cellStyle name="Comma 5 44 2 2 2 2 2 2 5" xfId="4245" xr:uid="{96F30EC3-A1B6-4690-BABE-98B7750AF96A}"/>
    <cellStyle name="Comma 5 44 2 2 2 2 2 3" xfId="4246" xr:uid="{9D5675F5-52A6-4A49-AFF5-771DFD93D0B2}"/>
    <cellStyle name="Comma 5 44 2 2 2 2 2 3 2" xfId="4247" xr:uid="{D73A11B9-B374-4195-BBAD-AF91A999711E}"/>
    <cellStyle name="Comma 5 44 2 2 2 2 2 4" xfId="4248" xr:uid="{86E449FA-489A-4DFB-8374-C1263DD46FB7}"/>
    <cellStyle name="Comma 5 44 2 2 2 2 2 5" xfId="4249" xr:uid="{8898117D-CBCE-41B5-9152-873705549E68}"/>
    <cellStyle name="Comma 5 44 2 2 2 2 3" xfId="4250" xr:uid="{48D45034-AD51-4B1B-A6E7-FA9893FEF018}"/>
    <cellStyle name="Comma 5 44 2 2 2 2 4" xfId="4251" xr:uid="{60EE195A-AA77-4882-B4D0-AE2A5636D654}"/>
    <cellStyle name="Comma 5 44 2 2 2 2 5" xfId="4252" xr:uid="{D5748A9E-117E-453E-BEB1-0A6AE4CCE098}"/>
    <cellStyle name="Comma 5 44 2 2 2 2 6" xfId="4253" xr:uid="{B32FAD45-FC4F-402E-8A0E-9E5A897A460E}"/>
    <cellStyle name="Comma 5 44 2 2 2 2 6 2" xfId="4254" xr:uid="{952DE8E1-493F-43F8-BDA2-D524AA11AA54}"/>
    <cellStyle name="Comma 5 44 2 2 2 2 7" xfId="4255" xr:uid="{A524D193-3E5B-4B11-BBAF-F9DA81502D95}"/>
    <cellStyle name="Comma 5 44 2 2 2 2 8" xfId="4256" xr:uid="{A7974B48-96C4-4FE1-AE23-AD667EFB92F4}"/>
    <cellStyle name="Comma 5 44 2 2 2 2 9" xfId="4257" xr:uid="{B75C2CF1-2D79-4623-9919-1F5EFC6A1247}"/>
    <cellStyle name="Comma 5 44 2 2 2 3" xfId="4258" xr:uid="{28CB0CF2-4DB9-45CD-AB18-976EEC67700A}"/>
    <cellStyle name="Comma 5 44 2 2 2 3 2" xfId="4259" xr:uid="{ADE8B114-720C-40BF-A2E9-990E4FCD1B28}"/>
    <cellStyle name="Comma 5 44 2 2 2 3 2 2" xfId="4260" xr:uid="{5071DF85-4BBD-452F-93F5-D044A3EAB3E8}"/>
    <cellStyle name="Comma 5 44 2 2 2 3 2 2 2" xfId="4261" xr:uid="{914F0FBC-2662-4B6E-B0CE-9568FC53A007}"/>
    <cellStyle name="Comma 5 44 2 2 2 3 2 3" xfId="4262" xr:uid="{D2BADBEA-6DEF-4B96-84BF-8842C7D3011A}"/>
    <cellStyle name="Comma 5 44 2 2 2 3 2 4" xfId="4263" xr:uid="{EC1A7D18-A0E9-47AA-9345-5F69BAE04870}"/>
    <cellStyle name="Comma 5 44 2 2 2 3 2 5" xfId="4264" xr:uid="{58C5EC8F-B2F8-415E-8B12-94ED815C9D54}"/>
    <cellStyle name="Comma 5 44 2 2 2 3 3" xfId="4265" xr:uid="{E49B2418-0ED8-4DB5-AFB0-E3AB27B48EB4}"/>
    <cellStyle name="Comma 5 44 2 2 2 3 3 2" xfId="4266" xr:uid="{6C195ACF-472C-46DE-BC36-7734BC68290F}"/>
    <cellStyle name="Comma 5 44 2 2 2 3 4" xfId="4267" xr:uid="{7DB8D2D2-013B-4AEB-AC10-AFE3F5030846}"/>
    <cellStyle name="Comma 5 44 2 2 2 3 5" xfId="4268" xr:uid="{426960DB-0A4A-466B-86FB-FD95450785CE}"/>
    <cellStyle name="Comma 5 44 2 2 2 4" xfId="4269" xr:uid="{240BF01A-AEDD-4D4C-A139-925CD204AB71}"/>
    <cellStyle name="Comma 5 44 2 2 2 5" xfId="4270" xr:uid="{14AA0BF7-6C9F-4635-A334-9E8FB6B27E60}"/>
    <cellStyle name="Comma 5 44 2 2 2 6" xfId="4271" xr:uid="{3E4EBB95-A030-4373-905E-57764C9DB12E}"/>
    <cellStyle name="Comma 5 44 2 2 2 6 2" xfId="4272" xr:uid="{22D85942-9EFC-41E2-B09E-AD29E4179519}"/>
    <cellStyle name="Comma 5 44 2 2 2 7" xfId="4273" xr:uid="{F1CBB6F4-7A3C-4779-97E3-C5C6A6FFE4E4}"/>
    <cellStyle name="Comma 5 44 2 2 2 8" xfId="4274" xr:uid="{09FEA326-D7B6-4DCB-A76D-7FBB8985A0B1}"/>
    <cellStyle name="Comma 5 44 2 2 2 9" xfId="4275" xr:uid="{1FEA1CB2-9ADB-46C3-B809-C19B26247503}"/>
    <cellStyle name="Comma 5 44 2 2 3" xfId="4276" xr:uid="{5BD3DB11-1CF4-4137-B9A9-B776FF06C86A}"/>
    <cellStyle name="Comma 5 44 2 2 4" xfId="4277" xr:uid="{59DF9ECC-B65E-4572-A44E-0C8C923B4D8E}"/>
    <cellStyle name="Comma 5 44 2 2 5" xfId="4278" xr:uid="{0573943D-8791-4C69-B077-CC1299D3CAD3}"/>
    <cellStyle name="Comma 5 44 2 2 6" xfId="4279" xr:uid="{2FE4BB50-8C7B-47E9-95E1-9351F53BD357}"/>
    <cellStyle name="Comma 5 44 2 2 7" xfId="4280" xr:uid="{C35DF404-3A19-4AA2-B45B-4397FC33BE39}"/>
    <cellStyle name="Comma 5 44 2 2 8" xfId="4281" xr:uid="{6DB0D87C-1BF0-4D5A-BFB2-463BFB344DEB}"/>
    <cellStyle name="Comma 5 44 2 2 8 2" xfId="4282" xr:uid="{9885E6E1-B2B7-4ADA-921F-35F9B1936218}"/>
    <cellStyle name="Comma 5 44 2 2 8 2 2" xfId="4283" xr:uid="{6C3D9461-1D74-4FE5-AE88-6ABD2FBE7E5B}"/>
    <cellStyle name="Comma 5 44 2 2 8 2 2 2" xfId="4284" xr:uid="{5E1000B4-BA51-4B43-A301-D78CD5151F44}"/>
    <cellStyle name="Comma 5 44 2 2 8 2 3" xfId="4285" xr:uid="{23EA404C-CC0F-4B77-8652-CDB4209E36B4}"/>
    <cellStyle name="Comma 5 44 2 2 8 2 4" xfId="4286" xr:uid="{F2953F1B-80FC-4733-A7B4-837CBAA164E6}"/>
    <cellStyle name="Comma 5 44 2 2 8 2 5" xfId="4287" xr:uid="{845490B2-17CE-42D5-8835-377CA1F856DC}"/>
    <cellStyle name="Comma 5 44 2 2 8 3" xfId="4288" xr:uid="{4D1F5F64-CCBD-4700-8A4C-F67596A6AFE8}"/>
    <cellStyle name="Comma 5 44 2 2 8 3 2" xfId="4289" xr:uid="{CD2AA21E-E38F-4829-9B4D-3191807554C9}"/>
    <cellStyle name="Comma 5 44 2 2 8 4" xfId="4290" xr:uid="{73E49A10-9173-46CD-89FF-5BCC3A3E9D2B}"/>
    <cellStyle name="Comma 5 44 2 2 8 5" xfId="4291" xr:uid="{D75BB997-CF30-4210-BCDF-DCC0FAD1F148}"/>
    <cellStyle name="Comma 5 44 2 2 9" xfId="4292" xr:uid="{6B05AF07-C19F-4F33-BE39-5EBDD1DAF0C7}"/>
    <cellStyle name="Comma 5 44 2 3" xfId="4293" xr:uid="{A0A4DC1D-8247-4085-80B4-92DBF6AFD49C}"/>
    <cellStyle name="Comma 5 44 2 4" xfId="4294" xr:uid="{0DB9E115-6E56-4B5A-83B7-7ABD88C08BBC}"/>
    <cellStyle name="Comma 5 44 2 4 2" xfId="4295" xr:uid="{B401A97A-6CF2-4AF7-8690-9B437D13DB50}"/>
    <cellStyle name="Comma 5 44 2 4 2 2" xfId="4296" xr:uid="{BC3A3902-35FC-4056-9E89-2F096048384D}"/>
    <cellStyle name="Comma 5 44 2 4 2 2 2" xfId="4297" xr:uid="{9402AE4A-25D8-418A-8292-5C33AC911F38}"/>
    <cellStyle name="Comma 5 44 2 4 2 2 2 2" xfId="4298" xr:uid="{CF4BE26E-4453-4E68-9E67-73B933E1E42E}"/>
    <cellStyle name="Comma 5 44 2 4 2 2 2 2 2" xfId="4299" xr:uid="{19D6CF1A-54B9-4A14-8AFB-96E94A1F1F79}"/>
    <cellStyle name="Comma 5 44 2 4 2 2 2 3" xfId="4300" xr:uid="{C3355220-93C3-43E3-A8D7-AFE70D0341A9}"/>
    <cellStyle name="Comma 5 44 2 4 2 2 2 4" xfId="4301" xr:uid="{3E802FAB-4E62-49A2-9E0D-A83BD3FE459B}"/>
    <cellStyle name="Comma 5 44 2 4 2 2 2 5" xfId="4302" xr:uid="{794B86A0-2733-47DE-BA43-7EDA2F01174B}"/>
    <cellStyle name="Comma 5 44 2 4 2 2 3" xfId="4303" xr:uid="{A7707795-7597-4108-A9CF-AFB07156433F}"/>
    <cellStyle name="Comma 5 44 2 4 2 2 3 2" xfId="4304" xr:uid="{C2543586-B5F2-4A0E-8649-E74F40101425}"/>
    <cellStyle name="Comma 5 44 2 4 2 2 4" xfId="4305" xr:uid="{589ABECF-326D-4786-8C46-F8444834F648}"/>
    <cellStyle name="Comma 5 44 2 4 2 2 5" xfId="4306" xr:uid="{E20CF312-5D20-4D06-9680-353DEDC24FE9}"/>
    <cellStyle name="Comma 5 44 2 4 2 3" xfId="4307" xr:uid="{1AA66865-B148-4572-8C14-2C9DF743E80B}"/>
    <cellStyle name="Comma 5 44 2 4 2 4" xfId="4308" xr:uid="{C5CAE927-BF4C-4B88-8C6E-6F20A5E19849}"/>
    <cellStyle name="Comma 5 44 2 4 2 5" xfId="4309" xr:uid="{38D44687-7510-459F-93B7-0E69F0DBDB67}"/>
    <cellStyle name="Comma 5 44 2 4 2 6" xfId="4310" xr:uid="{B5DB8B38-48A4-4807-88E9-E1F8664C1BE3}"/>
    <cellStyle name="Comma 5 44 2 4 2 6 2" xfId="4311" xr:uid="{02873FC3-4C53-4EF8-9BFB-99FB4942F71E}"/>
    <cellStyle name="Comma 5 44 2 4 2 7" xfId="4312" xr:uid="{674BC2C6-DCD0-4D48-9B68-2D0A18492BC2}"/>
    <cellStyle name="Comma 5 44 2 4 2 8" xfId="4313" xr:uid="{ED7174D5-A8FC-4B0F-B52A-50991C41019C}"/>
    <cellStyle name="Comma 5 44 2 4 2 9" xfId="4314" xr:uid="{048902A4-9A0C-4764-99D1-E5817825A5FF}"/>
    <cellStyle name="Comma 5 44 2 4 3" xfId="4315" xr:uid="{942768D0-BFE5-46A5-AF66-1237EE6438DA}"/>
    <cellStyle name="Comma 5 44 2 4 3 2" xfId="4316" xr:uid="{B8B52FBB-12BE-453C-A3F2-36902DE9A3A7}"/>
    <cellStyle name="Comma 5 44 2 4 3 2 2" xfId="4317" xr:uid="{AB6337DD-53BD-459A-B4D2-EDA8244F9EE4}"/>
    <cellStyle name="Comma 5 44 2 4 3 2 2 2" xfId="4318" xr:uid="{B468388B-13EB-4F77-8520-BA60E333E0C6}"/>
    <cellStyle name="Comma 5 44 2 4 3 2 3" xfId="4319" xr:uid="{C235E876-1E46-431A-9F2A-1C9DA148DB12}"/>
    <cellStyle name="Comma 5 44 2 4 3 2 4" xfId="4320" xr:uid="{6A8FB6BA-B5C9-4675-8765-702C509DAEC6}"/>
    <cellStyle name="Comma 5 44 2 4 3 2 5" xfId="4321" xr:uid="{EEB82A07-FB96-4576-BDFC-FCFDDA4079F1}"/>
    <cellStyle name="Comma 5 44 2 4 3 3" xfId="4322" xr:uid="{06241BD8-14B7-4D10-BCA2-ADF2FAA97DD3}"/>
    <cellStyle name="Comma 5 44 2 4 3 3 2" xfId="4323" xr:uid="{D19CF3A6-0DCD-49BE-AB5B-44DC84CDAC30}"/>
    <cellStyle name="Comma 5 44 2 4 3 4" xfId="4324" xr:uid="{3E506E79-5A76-4AA8-A441-B0AF5E255072}"/>
    <cellStyle name="Comma 5 44 2 4 3 5" xfId="4325" xr:uid="{FAD6036A-B3CC-4D4F-9766-8EDC0BB8DCB2}"/>
    <cellStyle name="Comma 5 44 2 4 4" xfId="4326" xr:uid="{044D446C-A681-48BA-AF7D-0845AC525B54}"/>
    <cellStyle name="Comma 5 44 2 4 5" xfId="4327" xr:uid="{6C1ED672-9F12-495F-B6D2-5683AE6FF3FC}"/>
    <cellStyle name="Comma 5 44 2 4 6" xfId="4328" xr:uid="{94058CC7-4D20-4A28-908B-CEECD9F7FBA3}"/>
    <cellStyle name="Comma 5 44 2 4 6 2" xfId="4329" xr:uid="{BB86412E-A9F7-4975-B723-33FB7F53705F}"/>
    <cellStyle name="Comma 5 44 2 4 7" xfId="4330" xr:uid="{D5D2A4EF-FE67-411A-8A65-FB3B7E886525}"/>
    <cellStyle name="Comma 5 44 2 4 8" xfId="4331" xr:uid="{F42042B5-DCF6-41F3-AE6A-716B2AC0BD98}"/>
    <cellStyle name="Comma 5 44 2 4 9" xfId="4332" xr:uid="{333FE890-737A-4DF8-88BA-E056AE6D59AB}"/>
    <cellStyle name="Comma 5 44 2 5" xfId="4333" xr:uid="{92878818-CCA9-42E0-A153-7CA9987692E9}"/>
    <cellStyle name="Comma 5 44 2 6" xfId="4334" xr:uid="{4FC21C61-9FF0-476F-966C-990E7377B350}"/>
    <cellStyle name="Comma 5 44 2 7" xfId="4335" xr:uid="{CAA53AA1-69CD-4ED7-B342-A63B75A9CA8E}"/>
    <cellStyle name="Comma 5 44 2 8" xfId="4336" xr:uid="{6C73090A-DB88-47CB-BDC9-A84E5F126796}"/>
    <cellStyle name="Comma 5 44 2 9" xfId="4337" xr:uid="{B21FB661-9CE4-4B94-A516-05DC74786ACC}"/>
    <cellStyle name="Comma 5 44 2 9 2" xfId="4338" xr:uid="{6BBD3544-027C-4678-BDDD-62138AAEB133}"/>
    <cellStyle name="Comma 5 44 2 9 2 2" xfId="4339" xr:uid="{985382CA-BBD5-42E2-9341-872F106C654C}"/>
    <cellStyle name="Comma 5 44 2 9 2 2 2" xfId="4340" xr:uid="{298BAD0D-CD0C-45F0-9EB6-D940A5CDAA2F}"/>
    <cellStyle name="Comma 5 44 2 9 2 3" xfId="4341" xr:uid="{0EB238B1-BB7F-4803-95A5-A5294FED8DF1}"/>
    <cellStyle name="Comma 5 44 2 9 2 4" xfId="4342" xr:uid="{23134257-51CA-4169-9D00-E68CE0D5616A}"/>
    <cellStyle name="Comma 5 44 2 9 2 5" xfId="4343" xr:uid="{3048C91B-D990-4F0E-A94D-FC28AD3FF970}"/>
    <cellStyle name="Comma 5 44 2 9 3" xfId="4344" xr:uid="{AF73F709-D15E-44C7-BF2F-63D1A4E5A9D2}"/>
    <cellStyle name="Comma 5 44 2 9 3 2" xfId="4345" xr:uid="{FE9D8A5F-B63C-44B3-9018-31EE420C7457}"/>
    <cellStyle name="Comma 5 44 2 9 4" xfId="4346" xr:uid="{E209E32B-08C3-4379-ACD7-FD7D81B12B2D}"/>
    <cellStyle name="Comma 5 44 2 9 5" xfId="4347" xr:uid="{CF886311-26F6-4BCF-95DB-D567EF1B0897}"/>
    <cellStyle name="Comma 5 44 3" xfId="4348" xr:uid="{BBF010E7-DEDC-4D80-B9E5-9102019BDD1F}"/>
    <cellStyle name="Comma 5 44 3 10" xfId="4349" xr:uid="{964B319D-A194-4834-A7FA-F4D6E3E24D43}"/>
    <cellStyle name="Comma 5 44 3 11" xfId="4350" xr:uid="{86690A4A-EC24-410A-BBBE-744F38A2E512}"/>
    <cellStyle name="Comma 5 44 3 12" xfId="4351" xr:uid="{2814CC7E-4B21-4F21-8C36-C6A89D2FB02D}"/>
    <cellStyle name="Comma 5 44 3 12 2" xfId="4352" xr:uid="{38A3CE6A-8204-4EB3-9984-BA7AF9C1FFAB}"/>
    <cellStyle name="Comma 5 44 3 13" xfId="4353" xr:uid="{78D158DD-2FBC-477F-99AF-7CFC56AF0907}"/>
    <cellStyle name="Comma 5 44 3 14" xfId="4354" xr:uid="{770279F2-29BB-45BE-8C5D-8ABD52B85307}"/>
    <cellStyle name="Comma 5 44 3 15" xfId="4355" xr:uid="{6CD71A4D-6951-4C72-A5BA-E4DC7F34E02E}"/>
    <cellStyle name="Comma 5 44 3 2" xfId="4356" xr:uid="{8CF288E6-8ABF-450C-B0BF-0AC66709F24B}"/>
    <cellStyle name="Comma 5 44 3 2 2" xfId="4357" xr:uid="{07325D49-4D5C-49BE-BBAD-7745D1BA0507}"/>
    <cellStyle name="Comma 5 44 3 2 2 2" xfId="4358" xr:uid="{5562E716-1B7A-4CC6-870B-74E86938E596}"/>
    <cellStyle name="Comma 5 44 3 2 2 2 2" xfId="4359" xr:uid="{F078A89A-1D4B-4380-B1A8-B52341D028AE}"/>
    <cellStyle name="Comma 5 44 3 2 2 2 2 2" xfId="4360" xr:uid="{261935A2-97F3-4280-8B54-1DC2392AC78C}"/>
    <cellStyle name="Comma 5 44 3 2 2 2 2 2 2" xfId="4361" xr:uid="{2FE39189-F1E8-4F35-BFDF-3E2902C3ACA3}"/>
    <cellStyle name="Comma 5 44 3 2 2 2 2 3" xfId="4362" xr:uid="{39502B72-8060-4118-899B-82DF35F8FBD2}"/>
    <cellStyle name="Comma 5 44 3 2 2 2 2 4" xfId="4363" xr:uid="{B7D8F66E-6B63-44F4-8218-CAC00F093074}"/>
    <cellStyle name="Comma 5 44 3 2 2 2 2 5" xfId="4364" xr:uid="{A7A960C5-7BF0-4D8D-9C5D-8EA7DA13ADA4}"/>
    <cellStyle name="Comma 5 44 3 2 2 2 3" xfId="4365" xr:uid="{A49C5C14-3D8B-4430-87EB-CC0B5312F00A}"/>
    <cellStyle name="Comma 5 44 3 2 2 2 3 2" xfId="4366" xr:uid="{31F43D93-F2F8-4344-BCD1-ECE951BB644D}"/>
    <cellStyle name="Comma 5 44 3 2 2 2 4" xfId="4367" xr:uid="{B93B34AE-570D-4D02-97BD-CD5AFA9E8702}"/>
    <cellStyle name="Comma 5 44 3 2 2 2 5" xfId="4368" xr:uid="{B7E7C903-0A5F-4CEF-85AA-6931E1322621}"/>
    <cellStyle name="Comma 5 44 3 2 2 3" xfId="4369" xr:uid="{5FFF6B97-B1AF-438A-BFA7-A80311472AF9}"/>
    <cellStyle name="Comma 5 44 3 2 2 4" xfId="4370" xr:uid="{3850B6E7-6F6A-415C-9C60-7D38C3E6CEE5}"/>
    <cellStyle name="Comma 5 44 3 2 2 5" xfId="4371" xr:uid="{7F735AA1-A7F9-4733-B829-E080D71E82B7}"/>
    <cellStyle name="Comma 5 44 3 2 2 6" xfId="4372" xr:uid="{D7A51708-FA9D-4219-B2C1-DD18E7667E31}"/>
    <cellStyle name="Comma 5 44 3 2 2 6 2" xfId="4373" xr:uid="{F85E28D6-3657-4704-BA58-257DF26EE4BC}"/>
    <cellStyle name="Comma 5 44 3 2 2 7" xfId="4374" xr:uid="{F7E77C77-45E3-4D7A-82FE-754EB9E794EF}"/>
    <cellStyle name="Comma 5 44 3 2 2 8" xfId="4375" xr:uid="{A5320874-E31D-4E14-875D-2B59347D137D}"/>
    <cellStyle name="Comma 5 44 3 2 2 9" xfId="4376" xr:uid="{E417A90F-CBC0-4623-AAC3-0381F5303CE8}"/>
    <cellStyle name="Comma 5 44 3 2 3" xfId="4377" xr:uid="{DA77F33E-7127-4691-A451-4757FFAD1CE4}"/>
    <cellStyle name="Comma 5 44 3 2 3 2" xfId="4378" xr:uid="{388B1377-47BC-4D61-A853-4A4DCDB8225D}"/>
    <cellStyle name="Comma 5 44 3 2 3 2 2" xfId="4379" xr:uid="{499770C5-E062-436F-AA3F-0456B120988F}"/>
    <cellStyle name="Comma 5 44 3 2 3 2 2 2" xfId="4380" xr:uid="{983CDDE1-FE16-4D8F-BBC9-2E37991E1503}"/>
    <cellStyle name="Comma 5 44 3 2 3 2 3" xfId="4381" xr:uid="{3EE8F9F4-C668-4BB5-B1EC-8046BA155D26}"/>
    <cellStyle name="Comma 5 44 3 2 3 2 4" xfId="4382" xr:uid="{83F2E9A1-5786-43F6-8F67-9A29D96DD8C3}"/>
    <cellStyle name="Comma 5 44 3 2 3 2 5" xfId="4383" xr:uid="{7BAB2862-FE7A-4648-8542-C89E933C8E5A}"/>
    <cellStyle name="Comma 5 44 3 2 3 3" xfId="4384" xr:uid="{A5EBF886-0063-490D-B6D4-D3BD1272D1DF}"/>
    <cellStyle name="Comma 5 44 3 2 3 3 2" xfId="4385" xr:uid="{38A9DC5D-34EA-4250-A3A9-5596C28B01BE}"/>
    <cellStyle name="Comma 5 44 3 2 3 4" xfId="4386" xr:uid="{AC73D207-80DC-4818-946B-DE5B21054F93}"/>
    <cellStyle name="Comma 5 44 3 2 3 5" xfId="4387" xr:uid="{5EBEDE76-2A02-445F-AA18-578AC1A81F4C}"/>
    <cellStyle name="Comma 5 44 3 2 4" xfId="4388" xr:uid="{967E1864-B5D5-4740-B6AC-6773647017E8}"/>
    <cellStyle name="Comma 5 44 3 2 5" xfId="4389" xr:uid="{57E347E3-DBF7-4734-BB8F-D32C3DCFF17D}"/>
    <cellStyle name="Comma 5 44 3 2 6" xfId="4390" xr:uid="{E149B7CC-92C2-4287-9A21-4822A03263B3}"/>
    <cellStyle name="Comma 5 44 3 2 6 2" xfId="4391" xr:uid="{7DC9C8D3-E5B5-47EF-B637-D360481B3410}"/>
    <cellStyle name="Comma 5 44 3 2 7" xfId="4392" xr:uid="{A7C0CCCB-80A1-4A25-9D10-89FFB1B88CAF}"/>
    <cellStyle name="Comma 5 44 3 2 8" xfId="4393" xr:uid="{B21970C0-9404-42AB-84C7-006D105C6BAC}"/>
    <cellStyle name="Comma 5 44 3 2 9" xfId="4394" xr:uid="{BDAD71D8-B556-41A2-9FA1-94E2506F2A3B}"/>
    <cellStyle name="Comma 5 44 3 3" xfId="4395" xr:uid="{47190875-894F-4AA4-82EC-2D84D710EBD7}"/>
    <cellStyle name="Comma 5 44 3 4" xfId="4396" xr:uid="{7DEF27AF-3C8F-490C-9097-BE5CF09EE8D9}"/>
    <cellStyle name="Comma 5 44 3 5" xfId="4397" xr:uid="{ACA9760B-EBE8-4782-95E9-9035964BF606}"/>
    <cellStyle name="Comma 5 44 3 6" xfId="4398" xr:uid="{5B2E0374-08D7-413A-A2A3-48CF307558CD}"/>
    <cellStyle name="Comma 5 44 3 7" xfId="4399" xr:uid="{5AE19031-A947-45B4-9639-2AB04D69F67D}"/>
    <cellStyle name="Comma 5 44 3 8" xfId="4400" xr:uid="{7C56E97C-1BF9-4A38-9ECE-53AD2F8C269A}"/>
    <cellStyle name="Comma 5 44 3 8 2" xfId="4401" xr:uid="{0D604E1C-5CDF-4FC8-920F-4475B934BB34}"/>
    <cellStyle name="Comma 5 44 3 8 2 2" xfId="4402" xr:uid="{CFDBBA6D-1E1A-4C6F-A07B-169B05C605FD}"/>
    <cellStyle name="Comma 5 44 3 8 2 2 2" xfId="4403" xr:uid="{71E85C83-AC16-496F-BF39-3D00308ECE15}"/>
    <cellStyle name="Comma 5 44 3 8 2 3" xfId="4404" xr:uid="{DA4A973D-1A01-44B8-AD20-39AAF8DC7D97}"/>
    <cellStyle name="Comma 5 44 3 8 2 4" xfId="4405" xr:uid="{8A8DDCCE-A3C1-414C-B2D9-5CE00C7E5F66}"/>
    <cellStyle name="Comma 5 44 3 8 2 5" xfId="4406" xr:uid="{6B48B00F-6413-4300-8C8A-D35CCCFC86EE}"/>
    <cellStyle name="Comma 5 44 3 8 3" xfId="4407" xr:uid="{6B26F8DF-4496-4EFB-BF7D-735B8435AADA}"/>
    <cellStyle name="Comma 5 44 3 8 3 2" xfId="4408" xr:uid="{AAE56591-F343-46C6-B5CB-955A54FD2D3A}"/>
    <cellStyle name="Comma 5 44 3 8 4" xfId="4409" xr:uid="{18BA6B22-4665-4E83-BCE3-20C0B5370518}"/>
    <cellStyle name="Comma 5 44 3 8 5" xfId="4410" xr:uid="{D02CCD3D-181C-42CC-BDA4-A5E6816929C1}"/>
    <cellStyle name="Comma 5 44 3 9" xfId="4411" xr:uid="{DE839E03-32FB-446C-80A5-3100E2CE0FAE}"/>
    <cellStyle name="Comma 5 44 4" xfId="4412" xr:uid="{82565E2C-D5F1-467F-A313-C8BFDA291299}"/>
    <cellStyle name="Comma 5 44 4 2" xfId="4413" xr:uid="{9A9651EC-65D4-4C33-9503-E6BA200FD4D1}"/>
    <cellStyle name="Comma 5 44 4 2 2" xfId="4414" xr:uid="{1CA4A579-4BA2-491B-8EAF-DF959E767EF8}"/>
    <cellStyle name="Comma 5 44 4 2 2 2" xfId="4415" xr:uid="{E57924BD-204E-495D-BBC5-5151FFBC4399}"/>
    <cellStyle name="Comma 5 44 4 2 2 2 2" xfId="4416" xr:uid="{2BD49B14-28E1-4601-8113-1482BE093772}"/>
    <cellStyle name="Comma 5 44 4 2 2 2 2 2" xfId="4417" xr:uid="{7E31735E-DBBD-44F8-9E16-803E4F9C6C83}"/>
    <cellStyle name="Comma 5 44 4 2 2 2 3" xfId="4418" xr:uid="{89C34040-D909-493E-9728-88D04BD5C6AB}"/>
    <cellStyle name="Comma 5 44 4 2 2 2 4" xfId="4419" xr:uid="{2EE2AAAB-5CA9-45C5-A496-15709EAEEA93}"/>
    <cellStyle name="Comma 5 44 4 2 2 2 5" xfId="4420" xr:uid="{E9F7B444-FDFB-40C9-9181-EE5C5A044693}"/>
    <cellStyle name="Comma 5 44 4 2 2 3" xfId="4421" xr:uid="{1761B7C9-2695-4213-A375-9A7C0968B9BD}"/>
    <cellStyle name="Comma 5 44 4 2 2 3 2" xfId="4422" xr:uid="{E96C7051-51E6-4468-B6D5-8DF696E4A9E6}"/>
    <cellStyle name="Comma 5 44 4 2 2 4" xfId="4423" xr:uid="{927A0B82-FE8B-44FF-BFB5-F894AC80EE12}"/>
    <cellStyle name="Comma 5 44 4 2 2 5" xfId="4424" xr:uid="{B9B9A796-8F73-492A-97AA-5E74D055C507}"/>
    <cellStyle name="Comma 5 44 4 2 3" xfId="4425" xr:uid="{E41A3394-5BA9-4A55-AA9C-6D58B35ACDAC}"/>
    <cellStyle name="Comma 5 44 4 2 4" xfId="4426" xr:uid="{6492720E-8C09-44D0-8E53-FC58AC2D4905}"/>
    <cellStyle name="Comma 5 44 4 2 5" xfId="4427" xr:uid="{432CEEF2-B073-4AAA-9DED-B614E3F904E0}"/>
    <cellStyle name="Comma 5 44 4 2 6" xfId="4428" xr:uid="{86C73CB6-FFE2-43BE-BC0D-6EDD41CC21FB}"/>
    <cellStyle name="Comma 5 44 4 2 6 2" xfId="4429" xr:uid="{E6FA4A58-2A71-42B7-98F7-DD5722066C7F}"/>
    <cellStyle name="Comma 5 44 4 2 7" xfId="4430" xr:uid="{3FDC8AAB-FF79-4123-8AAC-927B38E2F379}"/>
    <cellStyle name="Comma 5 44 4 2 8" xfId="4431" xr:uid="{747FD10E-4717-47F4-98C5-711117906A3F}"/>
    <cellStyle name="Comma 5 44 4 2 9" xfId="4432" xr:uid="{AFD76683-F1D0-4158-A53E-71FC9B439A6C}"/>
    <cellStyle name="Comma 5 44 4 3" xfId="4433" xr:uid="{17F713F6-B45E-4F34-BB52-018FC4727442}"/>
    <cellStyle name="Comma 5 44 4 3 2" xfId="4434" xr:uid="{27AA0385-1ACE-4B7C-B315-B6C14F976B8E}"/>
    <cellStyle name="Comma 5 44 4 3 2 2" xfId="4435" xr:uid="{CDEEFC90-704B-42EC-9693-543937550809}"/>
    <cellStyle name="Comma 5 44 4 3 2 2 2" xfId="4436" xr:uid="{0EE935FE-58A4-46AD-9081-4DDD42926C76}"/>
    <cellStyle name="Comma 5 44 4 3 2 3" xfId="4437" xr:uid="{245E26DC-B626-4288-A173-0745095FD1B0}"/>
    <cellStyle name="Comma 5 44 4 3 2 4" xfId="4438" xr:uid="{CF24857B-19B7-4864-BF47-315ECC3286FC}"/>
    <cellStyle name="Comma 5 44 4 3 2 5" xfId="4439" xr:uid="{2F61115E-AF65-4D13-96EC-3FA03A29A6E6}"/>
    <cellStyle name="Comma 5 44 4 3 3" xfId="4440" xr:uid="{828AF86A-4EA5-4E93-A9D1-FAA3240D9AB9}"/>
    <cellStyle name="Comma 5 44 4 3 3 2" xfId="4441" xr:uid="{D1C28FF1-CE3F-4235-8FBD-783F3522FD06}"/>
    <cellStyle name="Comma 5 44 4 3 4" xfId="4442" xr:uid="{76930919-CB7A-406B-A6F6-A1A8124DA332}"/>
    <cellStyle name="Comma 5 44 4 3 5" xfId="4443" xr:uid="{8583A393-EEB2-49A3-BE73-2F7B871010D5}"/>
    <cellStyle name="Comma 5 44 4 4" xfId="4444" xr:uid="{D12F20DD-5FC4-40E0-A2F7-2EAB4F2EF0C3}"/>
    <cellStyle name="Comma 5 44 4 5" xfId="4445" xr:uid="{E35B7E8F-11AB-484E-AE69-0A8EC4A18741}"/>
    <cellStyle name="Comma 5 44 4 6" xfId="4446" xr:uid="{3B3CE104-FF6A-4C5D-AE12-1C30E39EC0BD}"/>
    <cellStyle name="Comma 5 44 4 6 2" xfId="4447" xr:uid="{C0C558BA-5EBF-421C-88EF-C55107E2A90F}"/>
    <cellStyle name="Comma 5 44 4 7" xfId="4448" xr:uid="{BA7623A0-4533-4AA8-8B45-1A365D3E5DEF}"/>
    <cellStyle name="Comma 5 44 4 8" xfId="4449" xr:uid="{A2958F33-C73D-4DB2-816F-82A22D9DC382}"/>
    <cellStyle name="Comma 5 44 4 9" xfId="4450" xr:uid="{7F0AF984-03BA-41AE-B194-D348680817E8}"/>
    <cellStyle name="Comma 5 44 5" xfId="4451" xr:uid="{7A5B65EF-6111-4A03-BC38-61E0A19D21F0}"/>
    <cellStyle name="Comma 5 44 6" xfId="4452" xr:uid="{0009E398-B291-43EC-8159-69F14A739570}"/>
    <cellStyle name="Comma 5 44 7" xfId="4453" xr:uid="{17FC8C98-AD8C-47C8-BEFB-3BCB45ED7419}"/>
    <cellStyle name="Comma 5 44 8" xfId="4454" xr:uid="{3CE19DA7-D268-4D52-AE90-E1E18A0D8794}"/>
    <cellStyle name="Comma 5 44 9" xfId="4455" xr:uid="{C3DBDADE-F8C3-482E-AFEB-412EE30276DD}"/>
    <cellStyle name="Comma 5 44 9 2" xfId="4456" xr:uid="{1306DD23-7B0C-423F-BEC8-F9A66BF97BBD}"/>
    <cellStyle name="Comma 5 44 9 2 2" xfId="4457" xr:uid="{C424235E-4994-4138-BC89-A6F731090711}"/>
    <cellStyle name="Comma 5 44 9 2 2 2" xfId="4458" xr:uid="{F8B1CEC1-1E5D-4C1E-A19D-2D1E47D0BC01}"/>
    <cellStyle name="Comma 5 44 9 2 3" xfId="4459" xr:uid="{DAA9AA0E-7A5F-4DC3-AF21-E8D5537E5354}"/>
    <cellStyle name="Comma 5 44 9 2 4" xfId="4460" xr:uid="{FE959B95-A421-4C0C-B434-4AD7ADEBD66B}"/>
    <cellStyle name="Comma 5 44 9 2 5" xfId="4461" xr:uid="{3A0BC462-0E12-4011-B1B1-531F8F6891B7}"/>
    <cellStyle name="Comma 5 44 9 3" xfId="4462" xr:uid="{3B0A6562-142E-4AF2-8D50-565746C198B8}"/>
    <cellStyle name="Comma 5 44 9 3 2" xfId="4463" xr:uid="{44AD47AE-B233-43BA-B0E0-F5DD7492387B}"/>
    <cellStyle name="Comma 5 44 9 4" xfId="4464" xr:uid="{D70137C0-4C5B-4C80-893D-04CC42024AD6}"/>
    <cellStyle name="Comma 5 44 9 5" xfId="4465" xr:uid="{0767D0B9-D32D-4F21-8EC7-14D29B7A40AD}"/>
    <cellStyle name="Comma 5 45" xfId="4466" xr:uid="{1B03EB65-2662-47BF-BE02-CA47C457E22C}"/>
    <cellStyle name="Comma 5 45 10" xfId="4467" xr:uid="{620F9751-CE64-4517-8142-50E21B2805EE}"/>
    <cellStyle name="Comma 5 45 11" xfId="4468" xr:uid="{F6CE64F0-6B8F-4F6B-B4C8-EB1DF4FDDF32}"/>
    <cellStyle name="Comma 5 45 12" xfId="4469" xr:uid="{12E60650-FC2E-45E9-BEFF-7E60B1573C6C}"/>
    <cellStyle name="Comma 5 45 12 2" xfId="4470" xr:uid="{9BEA930A-C236-4EF2-8698-1FBDA6B51A71}"/>
    <cellStyle name="Comma 5 45 13" xfId="4471" xr:uid="{3C49B8C0-2822-4692-946F-BEF2757AD461}"/>
    <cellStyle name="Comma 5 45 14" xfId="4472" xr:uid="{54C5CDE6-AA66-4A02-9371-70E689C28FB8}"/>
    <cellStyle name="Comma 5 45 15" xfId="4473" xr:uid="{A9A5F96F-9FE6-4074-B101-4F3A0EFE6CA9}"/>
    <cellStyle name="Comma 5 45 2" xfId="4474" xr:uid="{A34DF537-53AC-4103-9E4A-A735965C860E}"/>
    <cellStyle name="Comma 5 45 2 2" xfId="4475" xr:uid="{95259925-EB5E-4460-8244-5BA9145846FD}"/>
    <cellStyle name="Comma 5 45 2 2 2" xfId="4476" xr:uid="{B39B4A2E-D371-438C-9483-649F9DC7114E}"/>
    <cellStyle name="Comma 5 45 2 2 2 2" xfId="4477" xr:uid="{E0F427DE-4259-4810-BCF5-B705EE6BA2CD}"/>
    <cellStyle name="Comma 5 45 2 2 2 2 2" xfId="4478" xr:uid="{2B28AB17-9D3E-4B11-A27D-C9AACB3144CF}"/>
    <cellStyle name="Comma 5 45 2 2 2 2 2 2" xfId="4479" xr:uid="{AA38A234-3BB2-4104-8D9A-18252E2926AF}"/>
    <cellStyle name="Comma 5 45 2 2 2 2 3" xfId="4480" xr:uid="{A8CD4245-B40B-4B12-9320-B96E035E5DAE}"/>
    <cellStyle name="Comma 5 45 2 2 2 2 4" xfId="4481" xr:uid="{DDBDAF02-1E80-49B9-9ED2-BB3BF9D9DA3D}"/>
    <cellStyle name="Comma 5 45 2 2 2 2 5" xfId="4482" xr:uid="{A2C99E52-EFB4-4407-98A6-4021E2502A6C}"/>
    <cellStyle name="Comma 5 45 2 2 2 3" xfId="4483" xr:uid="{A825614A-28D4-4C71-ABD0-BF9AB27330B0}"/>
    <cellStyle name="Comma 5 45 2 2 2 3 2" xfId="4484" xr:uid="{5CC69319-CE50-4CF6-AED5-9569991F0F7F}"/>
    <cellStyle name="Comma 5 45 2 2 2 4" xfId="4485" xr:uid="{B3999C41-E76E-4374-94BB-D3F7CF269C6F}"/>
    <cellStyle name="Comma 5 45 2 2 2 5" xfId="4486" xr:uid="{5B5F3180-233F-46A1-A191-08B4C60D5413}"/>
    <cellStyle name="Comma 5 45 2 2 3" xfId="4487" xr:uid="{5DF74E00-3A4F-4D66-8BB9-F1007F2814AA}"/>
    <cellStyle name="Comma 5 45 2 2 4" xfId="4488" xr:uid="{0636B025-7FA6-4503-B7BC-0F828A5436F7}"/>
    <cellStyle name="Comma 5 45 2 2 5" xfId="4489" xr:uid="{4DA7FC3F-FA3C-4EA7-9664-979D58D47C27}"/>
    <cellStyle name="Comma 5 45 2 2 6" xfId="4490" xr:uid="{7ECD2028-6799-4C95-A4C3-2044D172A508}"/>
    <cellStyle name="Comma 5 45 2 2 6 2" xfId="4491" xr:uid="{93C8DB0A-2342-4D32-81B2-35B36DA707B8}"/>
    <cellStyle name="Comma 5 45 2 2 7" xfId="4492" xr:uid="{ED420C0D-7F06-4D65-8646-6BEFC8C2139A}"/>
    <cellStyle name="Comma 5 45 2 2 8" xfId="4493" xr:uid="{861642B9-B5E3-4E91-9CFD-2D1A506380E4}"/>
    <cellStyle name="Comma 5 45 2 2 9" xfId="4494" xr:uid="{32062041-46CD-4CEA-9761-6C46E00FEC2C}"/>
    <cellStyle name="Comma 5 45 2 3" xfId="4495" xr:uid="{C86306A2-6422-4255-9936-A57FBA721D88}"/>
    <cellStyle name="Comma 5 45 2 3 2" xfId="4496" xr:uid="{4A39C7AE-F9C4-484B-9CE8-537226FD2894}"/>
    <cellStyle name="Comma 5 45 2 3 2 2" xfId="4497" xr:uid="{71FE7301-F21F-48F3-9CF1-C61EE7296958}"/>
    <cellStyle name="Comma 5 45 2 3 2 2 2" xfId="4498" xr:uid="{ECD9AA7A-D6B7-417D-8918-13BBDDD2EDBB}"/>
    <cellStyle name="Comma 5 45 2 3 2 3" xfId="4499" xr:uid="{98A93C3D-9A8E-4BEC-A4A7-6DE7028B9435}"/>
    <cellStyle name="Comma 5 45 2 3 2 4" xfId="4500" xr:uid="{951B1559-5DDD-426D-8193-C57F469A1238}"/>
    <cellStyle name="Comma 5 45 2 3 2 5" xfId="4501" xr:uid="{222EC9EE-E18A-46C3-A26C-8C93A9EC13F2}"/>
    <cellStyle name="Comma 5 45 2 3 3" xfId="4502" xr:uid="{11BC75A8-9787-4715-8268-E2C386146558}"/>
    <cellStyle name="Comma 5 45 2 3 3 2" xfId="4503" xr:uid="{B601BDC6-C442-4846-87DD-EEB519C4FD22}"/>
    <cellStyle name="Comma 5 45 2 3 4" xfId="4504" xr:uid="{671CD63E-8733-4CEE-9D9E-8F4C5AE2AC9D}"/>
    <cellStyle name="Comma 5 45 2 3 5" xfId="4505" xr:uid="{9D6556B5-D77C-45FF-9332-07770FAB6EB8}"/>
    <cellStyle name="Comma 5 45 2 4" xfId="4506" xr:uid="{2EFD8976-8D5E-48A2-93DA-3ED298EF7328}"/>
    <cellStyle name="Comma 5 45 2 5" xfId="4507" xr:uid="{AAA90418-C24F-4506-B96F-AB783CA7C627}"/>
    <cellStyle name="Comma 5 45 2 6" xfId="4508" xr:uid="{B30294DA-93EF-46F3-B8D1-DE6A1466D25D}"/>
    <cellStyle name="Comma 5 45 2 6 2" xfId="4509" xr:uid="{E7E0ADEA-DE29-448B-8623-3A51FAD14205}"/>
    <cellStyle name="Comma 5 45 2 7" xfId="4510" xr:uid="{55339E67-BA76-4732-9750-D6575AC035E9}"/>
    <cellStyle name="Comma 5 45 2 8" xfId="4511" xr:uid="{2D54D9D1-276F-47FA-9F2B-81C7B7B9CABD}"/>
    <cellStyle name="Comma 5 45 2 9" xfId="4512" xr:uid="{CBD1C9F9-4DD0-4F56-B4A0-2C35FED4EFEA}"/>
    <cellStyle name="Comma 5 45 3" xfId="4513" xr:uid="{EC0BAA04-1193-4966-A3F7-152F3291A347}"/>
    <cellStyle name="Comma 5 45 4" xfId="4514" xr:uid="{FB501F37-31D6-400B-9706-36E0B542BE6D}"/>
    <cellStyle name="Comma 5 45 5" xfId="4515" xr:uid="{A81B04F2-CF22-44A4-A467-CF5D9B9B771C}"/>
    <cellStyle name="Comma 5 45 6" xfId="4516" xr:uid="{AC2C55F9-3477-49BB-8042-92B870FB4D88}"/>
    <cellStyle name="Comma 5 45 7" xfId="4517" xr:uid="{37A8D0B5-670D-416D-B042-E8D898D8A79B}"/>
    <cellStyle name="Comma 5 45 8" xfId="4518" xr:uid="{5E035F2B-1A3B-48DE-9F3C-8F72B238B438}"/>
    <cellStyle name="Comma 5 45 8 2" xfId="4519" xr:uid="{C85D90A6-D030-4F9B-9CA3-E4E356CD0DDC}"/>
    <cellStyle name="Comma 5 45 8 2 2" xfId="4520" xr:uid="{99EDFEB3-10CA-40B2-8397-8ABFD8995201}"/>
    <cellStyle name="Comma 5 45 8 2 2 2" xfId="4521" xr:uid="{9F219345-3989-4498-A2F2-8A38921AA311}"/>
    <cellStyle name="Comma 5 45 8 2 3" xfId="4522" xr:uid="{4E2F9B9D-FF45-4372-A089-67380D5BC546}"/>
    <cellStyle name="Comma 5 45 8 2 4" xfId="4523" xr:uid="{A6EE339B-4859-4299-B36C-5EAB3FF69AA2}"/>
    <cellStyle name="Comma 5 45 8 2 5" xfId="4524" xr:uid="{A521B79A-5A99-4EFD-9314-AF6B473B88A6}"/>
    <cellStyle name="Comma 5 45 8 3" xfId="4525" xr:uid="{8EF57BE1-A495-4043-8547-B11CD2F14905}"/>
    <cellStyle name="Comma 5 45 8 3 2" xfId="4526" xr:uid="{6EBC9658-065D-4897-A4A0-0F37E71CFFAD}"/>
    <cellStyle name="Comma 5 45 8 4" xfId="4527" xr:uid="{A15CC9E2-E112-461E-A97A-416747589DE7}"/>
    <cellStyle name="Comma 5 45 8 5" xfId="4528" xr:uid="{75E46A5C-CBDD-42DE-9B2E-EA5DB3162290}"/>
    <cellStyle name="Comma 5 45 9" xfId="4529" xr:uid="{8AC0846F-EDE3-4E66-B8D1-605B7F59EB82}"/>
    <cellStyle name="Comma 5 46" xfId="4530" xr:uid="{92EECF57-3157-4CBC-9F47-838DDE354EE8}"/>
    <cellStyle name="Comma 5 47" xfId="4531" xr:uid="{9C2B79DD-BA40-4179-8D7E-55D42966EFE3}"/>
    <cellStyle name="Comma 5 47 2" xfId="4532" xr:uid="{A5F75B45-7633-4906-84E9-B03F858381C6}"/>
    <cellStyle name="Comma 5 47 2 2" xfId="4533" xr:uid="{2B74C503-1AB5-46F7-8767-F9E2038EB66B}"/>
    <cellStyle name="Comma 5 47 2 2 2" xfId="4534" xr:uid="{5485DE46-E94A-4C9A-9FB5-7DF59634D2A9}"/>
    <cellStyle name="Comma 5 47 2 2 2 2" xfId="4535" xr:uid="{68FD2543-D2AB-44EB-B002-A13D7E032353}"/>
    <cellStyle name="Comma 5 47 2 2 2 2 2" xfId="4536" xr:uid="{55D03B0C-0C6C-4563-AB1E-F528B2584D93}"/>
    <cellStyle name="Comma 5 47 2 2 2 3" xfId="4537" xr:uid="{386F3B25-9F03-48D3-869E-5488D5E716AE}"/>
    <cellStyle name="Comma 5 47 2 2 2 4" xfId="4538" xr:uid="{86E8AC17-4E36-4D82-9546-EB5C561887F0}"/>
    <cellStyle name="Comma 5 47 2 2 2 5" xfId="4539" xr:uid="{E841F252-12A2-4B00-9744-B053A7ACF9BE}"/>
    <cellStyle name="Comma 5 47 2 2 3" xfId="4540" xr:uid="{CBE90606-BE93-4EFD-A42A-EEE166664CC6}"/>
    <cellStyle name="Comma 5 47 2 2 3 2" xfId="4541" xr:uid="{136CC402-280E-4DD4-B66D-C2B3519B79F8}"/>
    <cellStyle name="Comma 5 47 2 2 4" xfId="4542" xr:uid="{E59FDD26-2010-46B0-8972-63944F4397C5}"/>
    <cellStyle name="Comma 5 47 2 2 5" xfId="4543" xr:uid="{02840134-690E-4236-A10D-C9363C03136C}"/>
    <cellStyle name="Comma 5 47 2 3" xfId="4544" xr:uid="{3B4BB17E-FDD4-47AB-B4A2-C5DC8FC27D8A}"/>
    <cellStyle name="Comma 5 47 2 4" xfId="4545" xr:uid="{08B7C11A-D36F-4ACC-91BA-EA09FFF3F0C3}"/>
    <cellStyle name="Comma 5 47 2 5" xfId="4546" xr:uid="{429059C4-F67F-4787-BCFB-F9D14048AD9C}"/>
    <cellStyle name="Comma 5 47 2 6" xfId="4547" xr:uid="{A66D621C-E4E3-4AF1-B114-7A59FD073B04}"/>
    <cellStyle name="Comma 5 47 2 6 2" xfId="4548" xr:uid="{6244D79F-701D-461D-8A23-711F43BE3404}"/>
    <cellStyle name="Comma 5 47 2 7" xfId="4549" xr:uid="{03CFC2AB-4304-48F1-928F-FD481EF339AC}"/>
    <cellStyle name="Comma 5 47 2 8" xfId="4550" xr:uid="{92DD74C1-3243-4C19-BEF5-50B6827981C3}"/>
    <cellStyle name="Comma 5 47 2 9" xfId="4551" xr:uid="{F3A9DF10-6615-41BE-840E-6E24C322717C}"/>
    <cellStyle name="Comma 5 47 3" xfId="4552" xr:uid="{56B2F029-6576-451E-AB10-D4B894CB5505}"/>
    <cellStyle name="Comma 5 47 3 2" xfId="4553" xr:uid="{3076ABD8-B715-49E7-B881-C024A655FFB9}"/>
    <cellStyle name="Comma 5 47 3 2 2" xfId="4554" xr:uid="{F1145D29-E08E-4627-A2D4-8D5D1352E199}"/>
    <cellStyle name="Comma 5 47 3 2 2 2" xfId="4555" xr:uid="{0904FE3B-D235-4DC6-AAA2-11AA2174BF90}"/>
    <cellStyle name="Comma 5 47 3 2 3" xfId="4556" xr:uid="{5177103B-A9F4-48D6-8963-B5230DBE4A4B}"/>
    <cellStyle name="Comma 5 47 3 2 4" xfId="4557" xr:uid="{F1662C4A-91CB-4C55-A1DD-BDA6A8C98C78}"/>
    <cellStyle name="Comma 5 47 3 2 5" xfId="4558" xr:uid="{4E94B7E0-4BC6-41C3-BCE0-4E1067785D63}"/>
    <cellStyle name="Comma 5 47 3 3" xfId="4559" xr:uid="{B8217285-BE8B-46B0-83C8-2D70AA0FE76A}"/>
    <cellStyle name="Comma 5 47 3 3 2" xfId="4560" xr:uid="{F0D77D6D-0252-4A72-ADFF-87AE2D43895A}"/>
    <cellStyle name="Comma 5 47 3 4" xfId="4561" xr:uid="{A2598D84-4D46-47DC-8062-ABE330F6697E}"/>
    <cellStyle name="Comma 5 47 3 5" xfId="4562" xr:uid="{0E03D3CB-B696-43BE-BAE4-D329F3550C31}"/>
    <cellStyle name="Comma 5 47 4" xfId="4563" xr:uid="{F4B0BCD2-F5D0-44F2-9183-CBA418D3B2FB}"/>
    <cellStyle name="Comma 5 47 5" xfId="4564" xr:uid="{BC0914BD-CBB5-45F9-9B6F-5633A623B32B}"/>
    <cellStyle name="Comma 5 47 6" xfId="4565" xr:uid="{15AA07F5-5D87-417B-9EF5-1A1B4348C556}"/>
    <cellStyle name="Comma 5 47 6 2" xfId="4566" xr:uid="{CA696F90-17C4-4D95-8854-D29F0451FAFB}"/>
    <cellStyle name="Comma 5 47 7" xfId="4567" xr:uid="{3AB3444B-B334-4C5E-85EC-342ECF94E014}"/>
    <cellStyle name="Comma 5 47 8" xfId="4568" xr:uid="{458CB6FA-21AD-43E6-9C8E-D35BC1E691A8}"/>
    <cellStyle name="Comma 5 47 9" xfId="4569" xr:uid="{776C746A-88AC-4193-89AA-10DCF10A3F09}"/>
    <cellStyle name="Comma 5 48" xfId="4570" xr:uid="{57463EE5-628E-4B3D-A735-85548638353B}"/>
    <cellStyle name="Comma 5 49" xfId="4571" xr:uid="{A6B11B06-E5B1-4A0E-A8F4-822EE65F7009}"/>
    <cellStyle name="Comma 5 5" xfId="4572" xr:uid="{E243F331-7A49-4AEB-B2EA-E41BFBA9C97B}"/>
    <cellStyle name="Comma 5 50" xfId="4573" xr:uid="{AE6A4A58-5D29-4172-ABA4-79E249C60029}"/>
    <cellStyle name="Comma 5 51" xfId="4574" xr:uid="{18B9DE32-7106-4E4D-9B2D-A9D7606C4CCD}"/>
    <cellStyle name="Comma 5 52" xfId="4575" xr:uid="{756FAE47-99AA-45A6-8319-1CC232FBE84E}"/>
    <cellStyle name="Comma 5 52 2" xfId="4576" xr:uid="{C7A0DA5D-F077-4F9A-8BDD-2B701E741692}"/>
    <cellStyle name="Comma 5 52 2 2" xfId="4577" xr:uid="{61805C5F-E916-48BB-9089-A5B63DCCF46A}"/>
    <cellStyle name="Comma 5 52 2 2 2" xfId="4578" xr:uid="{4BD3CF03-7FF8-4129-BB88-963CE20AE9C2}"/>
    <cellStyle name="Comma 5 52 2 3" xfId="4579" xr:uid="{73D2EBB4-C821-4D00-825D-A5D4D23FE101}"/>
    <cellStyle name="Comma 5 52 2 4" xfId="4580" xr:uid="{8AE9AA2B-37B0-4FBE-A552-E9A40F98485E}"/>
    <cellStyle name="Comma 5 52 2 5" xfId="4581" xr:uid="{8A992A10-BEE0-46B6-979D-EF6433B7CC44}"/>
    <cellStyle name="Comma 5 52 3" xfId="4582" xr:uid="{3C636430-4E82-459A-A6AD-6FB9FF030DF8}"/>
    <cellStyle name="Comma 5 52 3 2" xfId="4583" xr:uid="{D923E967-EB11-4C60-BF1F-F0B5F02EB287}"/>
    <cellStyle name="Comma 5 52 4" xfId="4584" xr:uid="{1E719CA0-C549-433F-9EA7-70B08290C87E}"/>
    <cellStyle name="Comma 5 52 5" xfId="4585" xr:uid="{D0337367-7CFF-4BF2-85D2-5C8CD00043F2}"/>
    <cellStyle name="Comma 5 53" xfId="4586" xr:uid="{7BD9C640-ED66-4363-8DAA-7304448BC6FC}"/>
    <cellStyle name="Comma 5 54" xfId="4587" xr:uid="{6F2184FF-DC15-496F-8B09-E85A871DEA58}"/>
    <cellStyle name="Comma 5 55" xfId="4588" xr:uid="{A5EAE197-5423-498E-9F6C-485A88B15989}"/>
    <cellStyle name="Comma 5 56" xfId="4589" xr:uid="{DE558B15-E468-4475-838B-869FCE34D77F}"/>
    <cellStyle name="Comma 5 57" xfId="4590" xr:uid="{5986995D-EB9C-4EB8-B034-E99ECB6AF361}"/>
    <cellStyle name="Comma 5 58" xfId="4591" xr:uid="{8F22A8AC-AA4C-4FAA-B879-EFF1EE5F5ACF}"/>
    <cellStyle name="Comma 5 59" xfId="4592" xr:uid="{45B6A77A-8B33-4C4D-AB30-E19460130A39}"/>
    <cellStyle name="Comma 5 6" xfId="4593" xr:uid="{F47BF494-0F71-45CD-A770-A304ED22C0B1}"/>
    <cellStyle name="Comma 5 60" xfId="4594" xr:uid="{231AB1E8-6AEA-4F82-AA24-31C0D8D1FC90}"/>
    <cellStyle name="Comma 5 61" xfId="4595" xr:uid="{FB24BD17-0F93-4C22-9A93-578F2D6192C9}"/>
    <cellStyle name="Comma 5 62" xfId="4596" xr:uid="{5C50444B-4502-4C64-88E7-2B29FB250EDA}"/>
    <cellStyle name="Comma 5 63" xfId="4597" xr:uid="{1D259C23-23D0-43EC-A560-C11ED11782F2}"/>
    <cellStyle name="Comma 5 64" xfId="4598" xr:uid="{AFEB8383-3E9D-4AA2-977E-8CED9A1D5B90}"/>
    <cellStyle name="Comma 5 65" xfId="4599" xr:uid="{1906D86F-D080-44D5-8E17-C9AE81CBC6DC}"/>
    <cellStyle name="Comma 5 66" xfId="4600" xr:uid="{E59A301C-94D2-4BA3-BE27-312D4ADAB0DA}"/>
    <cellStyle name="Comma 5 67" xfId="4601" xr:uid="{BBFE956E-82CD-472D-986F-F9866FCA747B}"/>
    <cellStyle name="Comma 5 68" xfId="4602" xr:uid="{F569D4BD-7A83-4907-AB48-F1BE3CBD9A02}"/>
    <cellStyle name="Comma 5 69" xfId="4603" xr:uid="{F0813826-CCFF-4150-983A-B82B05FBC9A9}"/>
    <cellStyle name="Comma 5 7" xfId="4604" xr:uid="{6961F9C9-A9D3-4F3E-8F56-1120A0818728}"/>
    <cellStyle name="Comma 5 70" xfId="4605" xr:uid="{A87E1871-D208-4CAD-890F-925A503BD2F3}"/>
    <cellStyle name="Comma 5 71" xfId="4606" xr:uid="{CDAFACBA-792F-467F-B8E5-43AEC759061E}"/>
    <cellStyle name="Comma 5 72" xfId="4607" xr:uid="{8F261799-04AA-4BCC-B43D-D465E482423B}"/>
    <cellStyle name="Comma 5 73" xfId="4608" xr:uid="{840E3293-C27F-4FC9-94D7-CAAC79D52717}"/>
    <cellStyle name="Comma 5 74" xfId="4609" xr:uid="{B2B71B09-5866-40D9-8E61-6C8004F600CA}"/>
    <cellStyle name="Comma 5 75" xfId="4610" xr:uid="{C3A1FC86-7E51-4322-99EC-F4F12E682427}"/>
    <cellStyle name="Comma 5 76" xfId="4611" xr:uid="{E61B49DC-4A1B-4E9D-9395-E1EE1A04D733}"/>
    <cellStyle name="Comma 5 77" xfId="4612" xr:uid="{BE3C6D1E-3B15-428F-AAE0-3D25297AA4A8}"/>
    <cellStyle name="Comma 5 78" xfId="4613" xr:uid="{8811C8AA-EAE0-47A2-97EC-1362B0501369}"/>
    <cellStyle name="Comma 5 79" xfId="4614" xr:uid="{54148E16-BAC7-4FFA-A21F-41720C73CA28}"/>
    <cellStyle name="Comma 5 8" xfId="4615" xr:uid="{7106540E-70DA-473F-9CC5-6CEA70B6FF80}"/>
    <cellStyle name="Comma 5 80" xfId="4616" xr:uid="{867D9570-AC78-49AB-ADFC-191464D29570}"/>
    <cellStyle name="Comma 5 81" xfId="4617" xr:uid="{9E1E54F7-5699-4F75-ABF5-11A7B5D4415D}"/>
    <cellStyle name="Comma 5 82" xfId="4618" xr:uid="{15663803-98AD-443A-92EF-7D49F1B4EC68}"/>
    <cellStyle name="Comma 5 83" xfId="4619" xr:uid="{FBF183C3-4748-45BD-966F-7DF13FE1162E}"/>
    <cellStyle name="Comma 5 84" xfId="4620" xr:uid="{3E17A5BA-D922-435A-A944-19DAC589AB29}"/>
    <cellStyle name="Comma 5 85" xfId="4621" xr:uid="{3637FFDE-9E85-4273-8412-B276B2743B12}"/>
    <cellStyle name="Comma 5 86" xfId="4622" xr:uid="{E53235E5-3ACA-479A-82EF-AB94EC3DC667}"/>
    <cellStyle name="Comma 5 87" xfId="4623" xr:uid="{ABFAF6FC-A8CA-4EEC-A81D-2181A34EFE18}"/>
    <cellStyle name="Comma 5 88" xfId="4624" xr:uid="{1711E6E4-C59D-4A93-94BE-930ED264E6B4}"/>
    <cellStyle name="Comma 5 89" xfId="4625" xr:uid="{A372A8D1-C722-4165-AE96-5E876ACD8EDF}"/>
    <cellStyle name="Comma 5 9" xfId="4626" xr:uid="{6BB02C1C-DD07-4890-8566-C4A2D5FDA161}"/>
    <cellStyle name="Comma 5 90" xfId="4627" xr:uid="{F71BE9DC-532C-4B99-B084-01D6AE57637F}"/>
    <cellStyle name="Comma 5 91" xfId="4628" xr:uid="{6D1B343B-9446-4462-99DF-B8B6234982ED}"/>
    <cellStyle name="Comma 5 92" xfId="4629" xr:uid="{85E9458C-1F7F-438F-9643-AF2F3C3BCA77}"/>
    <cellStyle name="Comma 5 93" xfId="4630" xr:uid="{194989A1-718E-4A26-9ED1-43328E072C7E}"/>
    <cellStyle name="Comma 5 93 2" xfId="4631" xr:uid="{43278C8D-AA56-4BF4-BD2E-8770E88F65AE}"/>
    <cellStyle name="Comma 5 94" xfId="4632" xr:uid="{A8FA7279-42D2-462B-843B-B6FEF67933F7}"/>
    <cellStyle name="Comma 5 95" xfId="4633" xr:uid="{B3F621FC-BF64-4E9A-9986-D18E2868AEFF}"/>
    <cellStyle name="Comma 5 96" xfId="4634" xr:uid="{9090598C-0BC7-403B-81A6-781F530DC0AA}"/>
    <cellStyle name="Comma 5 97" xfId="3406" xr:uid="{4BFE7AF1-B0BA-4A6E-BB1C-7D883445FE46}"/>
    <cellStyle name="Comma 50" xfId="171" xr:uid="{425D7C3D-2376-453E-8A38-532FD64D58EF}"/>
    <cellStyle name="Comma 50 2" xfId="172" xr:uid="{82B6C5DB-2ED1-4A7E-AFF6-8795FECF7F43}"/>
    <cellStyle name="Comma 51" xfId="173" xr:uid="{E3537F0F-411F-4508-A13F-C3659CBD9075}"/>
    <cellStyle name="Comma 51 2" xfId="174" xr:uid="{9F0010CD-5EA1-4C8C-ADCE-D097969C6C3B}"/>
    <cellStyle name="Comma 52" xfId="175" xr:uid="{2F3822C3-FB2D-4C83-85A6-56F86D652218}"/>
    <cellStyle name="Comma 52 2" xfId="176" xr:uid="{865C3409-6FF5-4168-9B48-B52FD59DCE99}"/>
    <cellStyle name="Comma 53" xfId="177" xr:uid="{A4971E25-7147-4A5C-8A18-018404EA6565}"/>
    <cellStyle name="Comma 53 2" xfId="178" xr:uid="{4146080C-7805-4498-B804-47E74B936CE0}"/>
    <cellStyle name="Comma 54" xfId="179" xr:uid="{9CDA6DB2-13FA-47D4-9555-A8D6854D1C45}"/>
    <cellStyle name="Comma 54 2" xfId="180" xr:uid="{64831897-35D6-474E-BC16-7A1853CAB1AE}"/>
    <cellStyle name="Comma 55" xfId="181" xr:uid="{0A4D3EF0-225C-439D-AA4E-2C92D117512A}"/>
    <cellStyle name="Comma 55 2" xfId="182" xr:uid="{F9C5E54F-A5E0-478A-91C7-372E7D71497B}"/>
    <cellStyle name="Comma 56" xfId="183" xr:uid="{2E59B569-3743-4D2E-B3F8-4270BF17D139}"/>
    <cellStyle name="Comma 56 2" xfId="184" xr:uid="{8848D878-F62F-4A79-A52D-0BCD8EAC6C5A}"/>
    <cellStyle name="Comma 57" xfId="185" xr:uid="{3D70C812-08F7-4084-BB9D-7C831B01C89D}"/>
    <cellStyle name="Comma 57 2" xfId="186" xr:uid="{90C48D45-D1CE-48F4-ABFE-FB400214287C}"/>
    <cellStyle name="Comma 58" xfId="187" xr:uid="{AEB930F6-3982-45B0-9635-9D3D47872FBF}"/>
    <cellStyle name="Comma 58 2" xfId="188" xr:uid="{C4793E0B-1BAD-4F0D-81CB-8AD31FC8D87B}"/>
    <cellStyle name="Comma 59" xfId="189" xr:uid="{EE9E2D72-9533-42BA-BFA0-0F987B3357F0}"/>
    <cellStyle name="Comma 59 2" xfId="190" xr:uid="{C442A093-72C8-4A30-BA19-9A94F2A72E9A}"/>
    <cellStyle name="Comma 6" xfId="191" xr:uid="{F930442D-9B6B-424C-B1D5-F987D23CDBA8}"/>
    <cellStyle name="Comma 6 2" xfId="192" xr:uid="{B03648D9-0F7E-4B3D-ADFF-7E1A09D03816}"/>
    <cellStyle name="Comma 6 2 2" xfId="4637" xr:uid="{8EF85053-15AA-40F2-84B1-6AF1109F8450}"/>
    <cellStyle name="Comma 6 2 3" xfId="4638" xr:uid="{6738B3ED-61A7-4E0F-8B0B-8B1B0B4C5AA6}"/>
    <cellStyle name="Comma 6 2 4" xfId="4636" xr:uid="{C7E5DAD5-5B2B-4008-A7EB-87C52A903C69}"/>
    <cellStyle name="Comma 6 3" xfId="4639" xr:uid="{B10AD633-840B-4C03-8FFB-E4A57D70B04C}"/>
    <cellStyle name="Comma 6 3 2" xfId="4640" xr:uid="{D5E48801-46A7-407B-967A-C7F712BD557A}"/>
    <cellStyle name="Comma 6 3 3" xfId="4641" xr:uid="{AB2214F3-B717-4A87-B035-00CE89E4C4DF}"/>
    <cellStyle name="Comma 6 4" xfId="4642" xr:uid="{E8022C63-83BC-4458-B21C-67F7F6DA566F}"/>
    <cellStyle name="Comma 6 4 2" xfId="4643" xr:uid="{5CBE093D-B4D2-4934-8742-D78D2FCD056E}"/>
    <cellStyle name="Comma 6 4 3" xfId="4644" xr:uid="{F40D4489-0466-48B6-BB68-B6CDD06E7800}"/>
    <cellStyle name="Comma 6 5" xfId="4645" xr:uid="{4AD59C8A-2E5A-4D99-860B-B30E95E569AA}"/>
    <cellStyle name="Comma 6 5 2" xfId="4646" xr:uid="{639358A2-3C80-4B6E-8804-FD35AF08CCC5}"/>
    <cellStyle name="Comma 6 5 3" xfId="4647" xr:uid="{7F8F6DCD-6FA5-4632-9E82-662098B23761}"/>
    <cellStyle name="Comma 6 6" xfId="4648" xr:uid="{D1D5ECA5-C0FD-4174-A21A-85749BF55636}"/>
    <cellStyle name="Comma 6 6 2" xfId="4649" xr:uid="{9B8D923B-6138-40D8-B19E-BF2F5B9A6461}"/>
    <cellStyle name="Comma 6 6 3" xfId="4650" xr:uid="{F1D7CF12-505A-4EFC-B3F4-37D29ED16918}"/>
    <cellStyle name="Comma 6 7" xfId="4651" xr:uid="{ABDD9094-4E56-495E-808B-593C7FEA16E4}"/>
    <cellStyle name="Comma 6 8" xfId="4652" xr:uid="{6F72263C-D6B7-4889-AEAB-22AEF7BE9F25}"/>
    <cellStyle name="Comma 6 9" xfId="4635" xr:uid="{5F4CC624-CF9D-4C1A-955B-E1B23DAF3261}"/>
    <cellStyle name="Comma 60" xfId="193" xr:uid="{40A73B7C-4097-432A-ACF1-84E5F22D1461}"/>
    <cellStyle name="Comma 60 2" xfId="194" xr:uid="{82CFFB22-1234-4543-8A56-6AF80EB40358}"/>
    <cellStyle name="Comma 61" xfId="195" xr:uid="{9A15FB4C-115C-4A0E-9452-8FE46F43E8D2}"/>
    <cellStyle name="Comma 61 2" xfId="196" xr:uid="{85A18F85-C45C-48A2-A071-FCC18F08DD27}"/>
    <cellStyle name="Comma 62" xfId="197" xr:uid="{A1ECB29A-E755-4712-A36D-1831B3D7A165}"/>
    <cellStyle name="Comma 62 2" xfId="198" xr:uid="{717AE766-7968-4684-85FC-8FF0D87DEC38}"/>
    <cellStyle name="Comma 63" xfId="199" xr:uid="{838EBAFC-AE31-4864-A0DB-4CE9B020A3F6}"/>
    <cellStyle name="Comma 63 2" xfId="200" xr:uid="{494DBBAA-2E39-40A4-A3DB-2AF45E750C2A}"/>
    <cellStyle name="Comma 64" xfId="201" xr:uid="{85182070-C7D7-4E5A-B2BB-29BFAA45F9D8}"/>
    <cellStyle name="Comma 64 2" xfId="202" xr:uid="{2490EA4D-189C-43A1-B359-433B2879480B}"/>
    <cellStyle name="Comma 65" xfId="203" xr:uid="{221134F8-CAF1-40E9-A63D-B5DB9C8675E7}"/>
    <cellStyle name="Comma 65 2" xfId="204" xr:uid="{9015926A-DDA6-4FD5-8DE6-878BE5C95F22}"/>
    <cellStyle name="Comma 66" xfId="205" xr:uid="{16AE0783-4220-486E-B085-BD9F27EE15AA}"/>
    <cellStyle name="Comma 66 2" xfId="206" xr:uid="{41067090-691B-46D1-96A1-B9C21A8EA1A5}"/>
    <cellStyle name="Comma 67" xfId="207" xr:uid="{2AE4EA51-50C4-464C-85D6-B1DAAEF28E04}"/>
    <cellStyle name="Comma 67 2" xfId="208" xr:uid="{CBEE59A3-CE9E-480C-81FF-555809B148EA}"/>
    <cellStyle name="Comma 68" xfId="209" xr:uid="{3621653D-D8B8-4FB5-85CA-69F0984F2D25}"/>
    <cellStyle name="Comma 68 2" xfId="210" xr:uid="{BE12EAB2-3C9F-4E82-9412-38F78DB258C4}"/>
    <cellStyle name="Comma 69" xfId="211" xr:uid="{D4B1FDAE-FE07-45C6-BB32-860B42FFA3A3}"/>
    <cellStyle name="Comma 69 2" xfId="212" xr:uid="{57A5C239-94A1-477C-B4C9-4039825840E4}"/>
    <cellStyle name="Comma 7" xfId="213" xr:uid="{EC29E17E-FD60-4A9E-9CF0-DF56D3530672}"/>
    <cellStyle name="Comma 7 2" xfId="214" xr:uid="{25DCDB08-63D6-4379-B4B2-02A1241D84F2}"/>
    <cellStyle name="Comma 7 2 2" xfId="4654" xr:uid="{5D4EC0DF-DB5B-4F6B-8370-F114E391E948}"/>
    <cellStyle name="Comma 7 3" xfId="4653" xr:uid="{68B390CA-4AB6-4AE0-B726-C4A22CCA6745}"/>
    <cellStyle name="Comma 70" xfId="215" xr:uid="{4E81B7F6-86EE-43C5-90D2-1FB8B74711B6}"/>
    <cellStyle name="Comma 70 2" xfId="216" xr:uid="{29FCC9C6-1760-4D56-863E-0A1E48F0C930}"/>
    <cellStyle name="Comma 71" xfId="217" xr:uid="{8E229742-9C52-49B2-A936-7AF0924F3EC8}"/>
    <cellStyle name="Comma 71 2" xfId="218" xr:uid="{989619D4-02B1-4320-A777-610BE85D4688}"/>
    <cellStyle name="Comma 72" xfId="219" xr:uid="{17ADB780-DDF1-4DD7-AB1C-1EE79555C12B}"/>
    <cellStyle name="Comma 72 2" xfId="220" xr:uid="{7BC4E2FA-C6DD-4577-B033-37DB857D885B}"/>
    <cellStyle name="Comma 73" xfId="221" xr:uid="{F21E7F9D-3E08-48F0-80FE-8E3A17055DFE}"/>
    <cellStyle name="Comma 73 2" xfId="222" xr:uid="{8BA786A4-9318-4691-A228-669B4CC917C4}"/>
    <cellStyle name="Comma 74" xfId="223" xr:uid="{C961E424-E79F-4534-87AB-D2C87BC77322}"/>
    <cellStyle name="Comma 74 2" xfId="224" xr:uid="{6B14A7B7-16F0-425A-8148-BEB85A49B4D0}"/>
    <cellStyle name="Comma 75" xfId="225" xr:uid="{51568175-3E7C-4B04-A1FD-2563C90D3904}"/>
    <cellStyle name="Comma 75 2" xfId="226" xr:uid="{92CB0D8C-CACC-4D7B-8A47-35034586BCB4}"/>
    <cellStyle name="Comma 76" xfId="227" xr:uid="{61197064-24CB-4E11-BE4D-51FB95821B85}"/>
    <cellStyle name="Comma 76 2" xfId="228" xr:uid="{B48A01D3-1ED4-48E8-9CA2-0D3A90F1855F}"/>
    <cellStyle name="Comma 77" xfId="229" xr:uid="{3B012C14-E2A5-4D5A-90F0-6DA5E23BBB37}"/>
    <cellStyle name="Comma 77 2" xfId="230" xr:uid="{B07FADAA-9E75-408B-8A95-A6C82A0465B2}"/>
    <cellStyle name="Comma 78" xfId="231" xr:uid="{4F2B26CA-78D6-4C01-B0E8-FDF96C935FC2}"/>
    <cellStyle name="Comma 78 2" xfId="232" xr:uid="{DCF885A6-19BC-4FB4-977A-A9D3E32C0E6C}"/>
    <cellStyle name="Comma 79" xfId="233" xr:uid="{1AEE4B06-33F9-4E5A-88E3-B20530CA1CF0}"/>
    <cellStyle name="Comma 79 2" xfId="234" xr:uid="{599594E7-0374-4D40-85F5-8F148B6BCBC8}"/>
    <cellStyle name="Comma 8" xfId="235" xr:uid="{91525132-C3A3-4D84-BE12-DDBDAF720D01}"/>
    <cellStyle name="Comma 8 2" xfId="236" xr:uid="{FB91F572-0BE7-499B-A156-96269AC59272}"/>
    <cellStyle name="Comma 8 2 2" xfId="4656" xr:uid="{6EB775A2-EC5B-4876-A256-A2DFEAF9A6BF}"/>
    <cellStyle name="Comma 8 3" xfId="4655" xr:uid="{87201193-04DA-4C3B-8CB1-E54066CD7D6B}"/>
    <cellStyle name="Comma 80" xfId="237" xr:uid="{F7A8EB71-7E43-4724-B099-E3B694460E15}"/>
    <cellStyle name="Comma 80 2" xfId="238" xr:uid="{8A567690-000E-4068-B36A-6A93621DFABF}"/>
    <cellStyle name="Comma 81" xfId="239" xr:uid="{9F3640F3-97B5-4944-94E4-75DD94E5CDE8}"/>
    <cellStyle name="Comma 81 2" xfId="240" xr:uid="{3493558F-B6ED-4BAA-81BC-C1EDD8007C28}"/>
    <cellStyle name="Comma 82" xfId="241" xr:uid="{2EC5F373-153C-4DF6-804F-DF5D39B26C9F}"/>
    <cellStyle name="Comma 82 2" xfId="242" xr:uid="{EE134177-FBAF-46A6-8B9D-959F958C3B32}"/>
    <cellStyle name="Comma 83" xfId="243" xr:uid="{D55E748F-6DCE-4306-821A-F28A200F3CBD}"/>
    <cellStyle name="Comma 83 2" xfId="244" xr:uid="{B346B8EB-068A-4E08-B5C9-0D2B3841FC09}"/>
    <cellStyle name="Comma 84" xfId="245" xr:uid="{3A70EF84-6BD7-44B1-8EE1-D641D01272C3}"/>
    <cellStyle name="Comma 84 2" xfId="246" xr:uid="{8B7EE534-97FA-4719-B23E-8CFF0851ADB7}"/>
    <cellStyle name="Comma 85" xfId="247" xr:uid="{5573CC2D-2B79-461C-B996-11D8435D158F}"/>
    <cellStyle name="Comma 85 2" xfId="248" xr:uid="{5EF25FDC-F3E2-450B-93BF-1B8BCC23F3A5}"/>
    <cellStyle name="Comma 86" xfId="249" xr:uid="{65807F6A-05FA-4A34-9A7F-A539286BA10C}"/>
    <cellStyle name="Comma 86 2" xfId="250" xr:uid="{D7F5A771-F45E-44FC-9000-F7E1FF5282C8}"/>
    <cellStyle name="Comma 87" xfId="251" xr:uid="{1F722B6A-4D38-4A3E-999D-269FF8EF0AF4}"/>
    <cellStyle name="Comma 87 2" xfId="252" xr:uid="{C1D2CE2F-4423-428C-B31B-B90E9C355132}"/>
    <cellStyle name="Comma 88" xfId="253" xr:uid="{E5A0C036-0FA8-413A-B8B9-E7F1F77DE0A0}"/>
    <cellStyle name="Comma 88 2" xfId="254" xr:uid="{320B9771-6BB8-4CB6-B0F4-99EF11862A16}"/>
    <cellStyle name="Comma 89" xfId="255" xr:uid="{12154E8C-9D83-495D-9A43-755FC3AB2575}"/>
    <cellStyle name="Comma 89 2" xfId="256" xr:uid="{DB6FD2CD-8264-4BA7-A7B8-D9DC77DF2C35}"/>
    <cellStyle name="Comma 9" xfId="257" xr:uid="{DE9A9B9A-1D49-4380-A9D3-2C78FD7BB0CA}"/>
    <cellStyle name="Comma 9 2" xfId="258" xr:uid="{9B94251A-131E-4A97-83FC-B817E02DD852}"/>
    <cellStyle name="Comma 9 3" xfId="259" xr:uid="{41DBEA76-8092-4276-81ED-94815EEF5C3A}"/>
    <cellStyle name="Comma 9 4" xfId="260" xr:uid="{1223D578-C750-496C-B9D3-4C304102118D}"/>
    <cellStyle name="Comma 9 5" xfId="4657" xr:uid="{737FFF97-A8B9-4DE1-9388-5B671C3B48EE}"/>
    <cellStyle name="Comma 90" xfId="261" xr:uid="{057BF5AA-BD9C-4406-A5D8-C430A67BBFD8}"/>
    <cellStyle name="Comma 90 2" xfId="262" xr:uid="{F0F8031B-B984-47CB-A4DB-A7F876FFB800}"/>
    <cellStyle name="Comma 91" xfId="263" xr:uid="{2D6B6EE2-0306-45C0-B332-83BC98849983}"/>
    <cellStyle name="Comma 91 2" xfId="264" xr:uid="{421B9E95-4193-4160-8EE5-A0E2639156C4}"/>
    <cellStyle name="Comma 92" xfId="265" xr:uid="{6A793F51-9D93-4585-B9FF-7004D9323F3D}"/>
    <cellStyle name="Comma 92 2" xfId="266" xr:uid="{CE1B4A34-229B-4A7E-84B0-E63AF2ED253C}"/>
    <cellStyle name="Comma 93" xfId="267" xr:uid="{9AFDECC9-DA68-4EDE-9525-4DF9A28B6377}"/>
    <cellStyle name="Comma 93 2" xfId="268" xr:uid="{D7D87039-B929-46CF-85AA-0D8B1592B0A1}"/>
    <cellStyle name="Comma 94" xfId="269" xr:uid="{D2D84F1D-5945-4CD0-BA12-A0B1C6A0FD76}"/>
    <cellStyle name="Comma 94 2" xfId="270" xr:uid="{314B9635-3289-4757-A396-3A243AC2A5C9}"/>
    <cellStyle name="Comma 95" xfId="271" xr:uid="{BFBE2521-470E-4E8F-B341-78160A41C1AC}"/>
    <cellStyle name="Comma 95 2" xfId="272" xr:uid="{3B15B772-32A8-4EF1-92FE-25FA337AABC9}"/>
    <cellStyle name="Comma 96" xfId="273" xr:uid="{E0E5F9AD-97CB-44D9-AB40-11276F02D5AB}"/>
    <cellStyle name="Comma 96 2" xfId="274" xr:uid="{604E384F-1D03-4B76-A826-69B8648F0AAD}"/>
    <cellStyle name="Comma 97" xfId="275" xr:uid="{DC0EE8A8-DC76-47C4-ACA7-038D6603A404}"/>
    <cellStyle name="Comma 97 2" xfId="276" xr:uid="{B3FB9137-EEFE-4C5C-A9E7-26EA24A04EC1}"/>
    <cellStyle name="Comma 98" xfId="277" xr:uid="{AF9DCFC6-3DE4-431B-8CC5-388D2C2CD890}"/>
    <cellStyle name="Comma 98 2" xfId="278" xr:uid="{76A3686E-274E-42CB-835D-559CB473ECA1}"/>
    <cellStyle name="Comma 99" xfId="279" xr:uid="{9E3E080B-1DFA-4459-8E57-BE5466320A97}"/>
    <cellStyle name="Comma 99 2" xfId="280" xr:uid="{6970ED97-E1B5-4303-A017-FF8ED223CD3D}"/>
    <cellStyle name="Comma0" xfId="4658" xr:uid="{A80754A8-9A59-40EF-AA22-3F4A55EE52D6}"/>
    <cellStyle name="Comma0 2" xfId="4659" xr:uid="{FE53CD8D-BE71-4481-8184-629B22A63C5E}"/>
    <cellStyle name="Comma0 3" xfId="4660" xr:uid="{1F62E6BB-2BE1-431F-8D80-6D0CD6FEFECF}"/>
    <cellStyle name="Commentaire 10" xfId="4661" xr:uid="{1CD89437-982D-4A75-9A95-F6EAE49A6756}"/>
    <cellStyle name="Commentaire 11" xfId="4662" xr:uid="{7706F7B3-F003-4900-A35B-8659CCF85F2F}"/>
    <cellStyle name="Commentaire 12" xfId="4663" xr:uid="{17ACC04B-6459-49BC-917C-05CB420F3AD0}"/>
    <cellStyle name="Commentaire 13" xfId="4664" xr:uid="{F377F94D-F19E-4E45-87A8-060D97F92385}"/>
    <cellStyle name="Commentaire 14" xfId="4665" xr:uid="{C5D8B70D-61AE-473F-8531-22FC84257086}"/>
    <cellStyle name="Commentaire 15" xfId="4666" xr:uid="{CDA9BDF9-820B-4E6F-B584-4AF3F7337504}"/>
    <cellStyle name="Commentaire 16" xfId="4667" xr:uid="{4B99D64D-D857-4032-988D-36D62E626B87}"/>
    <cellStyle name="Commentaire 17" xfId="4668" xr:uid="{CDE909C3-4236-4C01-9FB7-E1FA9F335F57}"/>
    <cellStyle name="Commentaire 18" xfId="4669" xr:uid="{27EC286D-E700-4B3E-AFED-707E104C573F}"/>
    <cellStyle name="Commentaire 19" xfId="4670" xr:uid="{9C84CD92-EB65-4DF0-85D6-8A6FC7FE57EE}"/>
    <cellStyle name="Commentaire 2" xfId="4671" xr:uid="{51A7EAE8-E9EB-44DE-9EFD-C58138B64608}"/>
    <cellStyle name="Commentaire 20" xfId="4672" xr:uid="{07CA9AAA-3359-4833-9836-947D839581C3}"/>
    <cellStyle name="Commentaire 21" xfId="4673" xr:uid="{B6E29D14-015A-4EED-89C5-4D6BD17BF1EC}"/>
    <cellStyle name="Commentaire 22" xfId="4674" xr:uid="{B66D2755-70D1-42A4-9F80-11A025341024}"/>
    <cellStyle name="Commentaire 23" xfId="4675" xr:uid="{2E6AC602-443D-4EFB-9F0F-B3416170D2D2}"/>
    <cellStyle name="Commentaire 24" xfId="4676" xr:uid="{9AE96566-7768-437D-A764-6D331098CE74}"/>
    <cellStyle name="Commentaire 25" xfId="4677" xr:uid="{D5AF33EF-1B31-44F8-A2D2-C8E9D161B4DB}"/>
    <cellStyle name="Commentaire 26" xfId="4678" xr:uid="{8F12C1F3-BDC8-4112-80D0-B15F17E105AD}"/>
    <cellStyle name="Commentaire 3" xfId="4679" xr:uid="{7E80EE37-58C3-43C3-89B0-8CCE49CD950B}"/>
    <cellStyle name="Commentaire 4" xfId="4680" xr:uid="{55AA4200-4A25-4114-A28B-7052A70BBBD5}"/>
    <cellStyle name="Commentaire 5" xfId="4681" xr:uid="{85D03B8D-E465-475E-93DD-FB51AE26C102}"/>
    <cellStyle name="Commentaire 6" xfId="4682" xr:uid="{B98429A7-C550-4927-8A31-CA3D8F4908D4}"/>
    <cellStyle name="Commentaire 7" xfId="4683" xr:uid="{CA85937D-3AAE-41A7-9351-5B0A833D6A25}"/>
    <cellStyle name="Commentaire 8" xfId="4684" xr:uid="{56767EDC-C8D9-487B-BF4B-3438341B60C1}"/>
    <cellStyle name="Commentaire 9" xfId="4685" xr:uid="{33C6A899-7E0A-42C5-A39F-2701E5D124F9}"/>
    <cellStyle name="Constants" xfId="4686" xr:uid="{F8437102-2EA3-4B1A-8B39-61C926BCFD13}"/>
    <cellStyle name="Currency" xfId="2" builtinId="4"/>
    <cellStyle name="Currency ($)" xfId="4687" xr:uid="{5C36529A-D34D-464E-BAE4-13FA1D20C669}"/>
    <cellStyle name="Currency [0] 2" xfId="281" xr:uid="{9E1D21E4-A989-45CC-BC2A-E5CFF39858F1}"/>
    <cellStyle name="Currency [0] 3" xfId="282" xr:uid="{81B548AC-7143-4B57-A9D9-D6743AB127CE}"/>
    <cellStyle name="Currency [0] 4" xfId="283" xr:uid="{8B7E1855-0C24-4F2A-BE3D-30F35330DDBF}"/>
    <cellStyle name="Currency 10" xfId="4688" xr:uid="{A4122AFD-3BE9-463C-AFCB-ED6864E97AAB}"/>
    <cellStyle name="Currency 11" xfId="4689" xr:uid="{A8785087-13A3-4343-A7A8-B6EB0D2F2677}"/>
    <cellStyle name="Currency 12" xfId="4690" xr:uid="{227ACA25-C81D-490F-A49C-196C92CD248A}"/>
    <cellStyle name="Currency 13" xfId="4691" xr:uid="{FEE47877-74FC-4FA3-AEDA-15FB8B5B5701}"/>
    <cellStyle name="Currency 14" xfId="4692" xr:uid="{940EE42A-F944-46BD-AC3C-5E1F39BC06B6}"/>
    <cellStyle name="Currency 15" xfId="4693" xr:uid="{A3E7DDA5-DC2B-4327-BFB7-19EC1833ED84}"/>
    <cellStyle name="Currency 16" xfId="4694" xr:uid="{C00D42E8-AD0E-44A9-8716-E9728A6530EF}"/>
    <cellStyle name="Currency 17" xfId="4695" xr:uid="{EA2992C2-B1C8-43FE-810B-983BA4A26874}"/>
    <cellStyle name="Currency 18" xfId="4696" xr:uid="{446D0749-9F0A-4698-B3B6-D922E7DC8DCF}"/>
    <cellStyle name="Currency 19" xfId="4697" xr:uid="{6F0AC2BC-E562-4BC6-9A7B-FAD1E264E62B}"/>
    <cellStyle name="Currency 2" xfId="284" xr:uid="{F6CE452C-6A3B-48CF-8B59-EF514FE656CF}"/>
    <cellStyle name="Currency 2 10" xfId="4699" xr:uid="{F899A74D-82F7-47EB-8046-7B5942BC81CC}"/>
    <cellStyle name="Currency 2 10 2" xfId="4700" xr:uid="{2BC35ED2-1C6A-4873-8CE0-B55838D6628D}"/>
    <cellStyle name="Currency 2 10 3" xfId="4701" xr:uid="{A4BA99D5-E827-4551-BB6C-F8D5407F29FA}"/>
    <cellStyle name="Currency 2 11" xfId="4702" xr:uid="{71B3CADB-203C-4882-834D-78853F03A11B}"/>
    <cellStyle name="Currency 2 11 2" xfId="4703" xr:uid="{A399B880-8EE8-4E7E-B0BC-4535F6CB624D}"/>
    <cellStyle name="Currency 2 11 3" xfId="4704" xr:uid="{41FC4103-473A-457B-B6B4-AA671A6FFC0B}"/>
    <cellStyle name="Currency 2 12" xfId="4705" xr:uid="{8877D770-E752-4E60-BD1A-F55B71537FA3}"/>
    <cellStyle name="Currency 2 12 2" xfId="4706" xr:uid="{3F4D5939-910E-458E-A2FB-F195E16529E6}"/>
    <cellStyle name="Currency 2 12 3" xfId="4707" xr:uid="{589C9F45-477C-4AB4-96ED-D9A7EA5344DD}"/>
    <cellStyle name="Currency 2 13" xfId="4708" xr:uid="{D4BFC28D-5C08-4887-9696-2EB9B4ACFA66}"/>
    <cellStyle name="Currency 2 14" xfId="4709" xr:uid="{3EBE4DE9-F8CA-4627-9467-A6C469EFC632}"/>
    <cellStyle name="Currency 2 14 10" xfId="4710" xr:uid="{947A3164-92B1-4A95-9A3D-28CC822F538D}"/>
    <cellStyle name="Currency 2 14 11" xfId="4711" xr:uid="{04377754-2DA4-409B-B8E7-D62AA1A62DC8}"/>
    <cellStyle name="Currency 2 14 12" xfId="4712" xr:uid="{45B7CD6F-3832-4A13-A44F-713BB0F3FC7E}"/>
    <cellStyle name="Currency 2 14 13" xfId="4713" xr:uid="{2A215DAE-6666-4FC3-9DCD-CE3AD18A1EE4}"/>
    <cellStyle name="Currency 2 14 13 2" xfId="4714" xr:uid="{552E2CA4-D03A-4266-AE5C-B51A9EE1D93D}"/>
    <cellStyle name="Currency 2 14 14" xfId="4715" xr:uid="{77852A05-C3F0-4EE4-8FC1-E10FB3E485A7}"/>
    <cellStyle name="Currency 2 14 15" xfId="4716" xr:uid="{1AC51375-9306-4CA6-B528-AAA4C29572DE}"/>
    <cellStyle name="Currency 2 14 16" xfId="4717" xr:uid="{3D3EFCE7-D48D-4114-AF68-997FDFCDC6AD}"/>
    <cellStyle name="Currency 2 14 2" xfId="4718" xr:uid="{14F0654B-7779-4941-B5F3-99CE8409670C}"/>
    <cellStyle name="Currency 2 14 2 10" xfId="4719" xr:uid="{2F20D99C-5287-4213-81FB-6BAEF867C012}"/>
    <cellStyle name="Currency 2 14 2 11" xfId="4720" xr:uid="{BBDB8FCF-51FC-433E-A172-964D4AD812A1}"/>
    <cellStyle name="Currency 2 14 2 12" xfId="4721" xr:uid="{A3F8B136-4E83-4184-9123-57A4BF697C6E}"/>
    <cellStyle name="Currency 2 14 2 13" xfId="4722" xr:uid="{B1C825A1-887D-493A-B67A-7B12560F7668}"/>
    <cellStyle name="Currency 2 14 2 13 2" xfId="4723" xr:uid="{4BBEDFC9-AE22-4D51-A27F-C5F0AE63D0BF}"/>
    <cellStyle name="Currency 2 14 2 14" xfId="4724" xr:uid="{246D5867-B185-4C3A-994A-AC1DC7CE57AD}"/>
    <cellStyle name="Currency 2 14 2 15" xfId="4725" xr:uid="{93D03329-B05A-42E0-8978-7609A58F4BF5}"/>
    <cellStyle name="Currency 2 14 2 16" xfId="4726" xr:uid="{C409D93D-A528-415D-ACFD-32C46FA82B5E}"/>
    <cellStyle name="Currency 2 14 2 2" xfId="4727" xr:uid="{D4DCC440-EBCE-482D-8665-44B2E6B55684}"/>
    <cellStyle name="Currency 2 14 2 2 10" xfId="4728" xr:uid="{F952FCF0-83D6-4C23-810E-97CE0CB58A26}"/>
    <cellStyle name="Currency 2 14 2 2 11" xfId="4729" xr:uid="{F15ED72C-3FF7-475E-8B40-3BC96879F9AF}"/>
    <cellStyle name="Currency 2 14 2 2 12" xfId="4730" xr:uid="{300CDA25-44B7-4F8A-B81F-336BEE13F717}"/>
    <cellStyle name="Currency 2 14 2 2 12 2" xfId="4731" xr:uid="{86566293-9C70-4740-9AFE-CFCC896C46ED}"/>
    <cellStyle name="Currency 2 14 2 2 13" xfId="4732" xr:uid="{F2C8CCE3-D9C3-45B9-ADFD-9DBA0025EF8F}"/>
    <cellStyle name="Currency 2 14 2 2 14" xfId="4733" xr:uid="{B192DB84-F146-47E9-944C-F75E2128C9A1}"/>
    <cellStyle name="Currency 2 14 2 2 15" xfId="4734" xr:uid="{AA57FC69-DF0E-4A49-8DCB-D40F9CCA302F}"/>
    <cellStyle name="Currency 2 14 2 2 2" xfId="4735" xr:uid="{E10B9C3F-22C4-44A6-AE71-2CC206C58C36}"/>
    <cellStyle name="Currency 2 14 2 2 2 2" xfId="4736" xr:uid="{73966E59-3E8C-468F-84DD-4AE47A16BAC1}"/>
    <cellStyle name="Currency 2 14 2 2 2 2 2" xfId="4737" xr:uid="{02050DB4-7102-4252-B89D-863DC66F2E8E}"/>
    <cellStyle name="Currency 2 14 2 2 2 2 2 2" xfId="4738" xr:uid="{8B74A7C7-3A1E-4423-B9B8-2823D56B5580}"/>
    <cellStyle name="Currency 2 14 2 2 2 2 2 2 2" xfId="4739" xr:uid="{D72D7AFD-A431-43A2-934F-02F577609ECE}"/>
    <cellStyle name="Currency 2 14 2 2 2 2 2 2 2 2" xfId="4740" xr:uid="{9EF94F8B-581D-4126-8660-3C3E2970CB03}"/>
    <cellStyle name="Currency 2 14 2 2 2 2 2 2 3" xfId="4741" xr:uid="{FE0C7857-26D7-4675-A7D1-D3C53B367B8D}"/>
    <cellStyle name="Currency 2 14 2 2 2 2 2 2 4" xfId="4742" xr:uid="{8169828A-B1EF-409C-9EE5-F9CB050C1662}"/>
    <cellStyle name="Currency 2 14 2 2 2 2 2 2 5" xfId="4743" xr:uid="{2F15F12D-047F-4C12-AEE6-F65A7F2AE7B7}"/>
    <cellStyle name="Currency 2 14 2 2 2 2 2 3" xfId="4744" xr:uid="{4A890624-470A-46E9-B54A-8CDA9BB2365D}"/>
    <cellStyle name="Currency 2 14 2 2 2 2 2 3 2" xfId="4745" xr:uid="{5FFE1505-2573-4B18-8A3F-A93DB1F893DE}"/>
    <cellStyle name="Currency 2 14 2 2 2 2 2 4" xfId="4746" xr:uid="{E2294F43-BBB5-4621-AA60-0767AE355174}"/>
    <cellStyle name="Currency 2 14 2 2 2 2 2 5" xfId="4747" xr:uid="{85C5C01F-6A9F-4DC2-8A13-1FED837D909E}"/>
    <cellStyle name="Currency 2 14 2 2 2 2 3" xfId="4748" xr:uid="{A4ADA01B-ECFD-4258-ABDA-651B67EEB959}"/>
    <cellStyle name="Currency 2 14 2 2 2 2 4" xfId="4749" xr:uid="{0EE52753-ED60-488B-AC0C-D5C8CF8A8D4B}"/>
    <cellStyle name="Currency 2 14 2 2 2 2 5" xfId="4750" xr:uid="{D8CEF27A-D6B9-4F78-9999-933912ED61D2}"/>
    <cellStyle name="Currency 2 14 2 2 2 2 6" xfId="4751" xr:uid="{23940EDB-5DB4-4DC4-8D0A-DA46ADF89C66}"/>
    <cellStyle name="Currency 2 14 2 2 2 2 6 2" xfId="4752" xr:uid="{E48B3C0B-B948-4ED5-B719-9A562A295481}"/>
    <cellStyle name="Currency 2 14 2 2 2 2 7" xfId="4753" xr:uid="{1A80DB8E-AA5F-4489-8BFD-123DC68962C0}"/>
    <cellStyle name="Currency 2 14 2 2 2 2 8" xfId="4754" xr:uid="{F437178F-FA08-4E6F-B45B-D6F5532C06B7}"/>
    <cellStyle name="Currency 2 14 2 2 2 2 9" xfId="4755" xr:uid="{CDC9ADA1-4735-4D51-9354-4CD54AB26C03}"/>
    <cellStyle name="Currency 2 14 2 2 2 3" xfId="4756" xr:uid="{3074E105-0C72-4678-8CF3-FA86619DA692}"/>
    <cellStyle name="Currency 2 14 2 2 2 3 2" xfId="4757" xr:uid="{3687A079-62B1-48E6-8801-D0719708747D}"/>
    <cellStyle name="Currency 2 14 2 2 2 3 2 2" xfId="4758" xr:uid="{7CC654C6-1E89-4867-BE75-9C08CE8EAD8A}"/>
    <cellStyle name="Currency 2 14 2 2 2 3 2 2 2" xfId="4759" xr:uid="{C0C389D9-8766-4349-BB0F-73C920533F52}"/>
    <cellStyle name="Currency 2 14 2 2 2 3 2 3" xfId="4760" xr:uid="{1669F774-F62B-4F35-824F-7F1E1ACE79AA}"/>
    <cellStyle name="Currency 2 14 2 2 2 3 2 4" xfId="4761" xr:uid="{D76F968B-C930-4091-981F-7177313782BB}"/>
    <cellStyle name="Currency 2 14 2 2 2 3 2 5" xfId="4762" xr:uid="{F9902E03-B04A-4BC1-A342-DC66BCFD78E2}"/>
    <cellStyle name="Currency 2 14 2 2 2 3 3" xfId="4763" xr:uid="{20E0C09B-BF9E-490B-A5D3-3CCFE60478FD}"/>
    <cellStyle name="Currency 2 14 2 2 2 3 3 2" xfId="4764" xr:uid="{17D4AD38-8D9A-440F-B81D-5CAC50B8A6EE}"/>
    <cellStyle name="Currency 2 14 2 2 2 3 4" xfId="4765" xr:uid="{5531C5F1-D00C-452C-B115-23D6ADEC726B}"/>
    <cellStyle name="Currency 2 14 2 2 2 3 5" xfId="4766" xr:uid="{90FFCEFE-780E-4417-94F1-966B636F3EBB}"/>
    <cellStyle name="Currency 2 14 2 2 2 4" xfId="4767" xr:uid="{BE2E8271-8489-4389-97CA-22D7EC70E464}"/>
    <cellStyle name="Currency 2 14 2 2 2 5" xfId="4768" xr:uid="{C10FF0F0-5CDF-462B-B898-AD932175748C}"/>
    <cellStyle name="Currency 2 14 2 2 2 6" xfId="4769" xr:uid="{99CBC1A8-27BF-457D-ACB8-84BEDE227F0E}"/>
    <cellStyle name="Currency 2 14 2 2 2 6 2" xfId="4770" xr:uid="{0265EE62-6D7D-4D05-AA0B-5F3F64CE03AD}"/>
    <cellStyle name="Currency 2 14 2 2 2 7" xfId="4771" xr:uid="{A47F6F29-22BF-41B9-9B57-5F0F254BA778}"/>
    <cellStyle name="Currency 2 14 2 2 2 8" xfId="4772" xr:uid="{4A2C1973-9BC1-4435-A4C5-1B1EB095BB2C}"/>
    <cellStyle name="Currency 2 14 2 2 2 9" xfId="4773" xr:uid="{EAB8C160-AF45-4840-AA50-4975CC5DB57E}"/>
    <cellStyle name="Currency 2 14 2 2 3" xfId="4774" xr:uid="{33928F00-01BB-41E0-A825-E4E998538E8F}"/>
    <cellStyle name="Currency 2 14 2 2 4" xfId="4775" xr:uid="{E3CFA94C-AC4F-434A-A971-09AB2255DBFB}"/>
    <cellStyle name="Currency 2 14 2 2 5" xfId="4776" xr:uid="{4DB99479-1A09-41B1-BDD4-0417036E82AE}"/>
    <cellStyle name="Currency 2 14 2 2 6" xfId="4777" xr:uid="{FDE00956-8DAD-4F8F-BF75-5DAFA00BA48C}"/>
    <cellStyle name="Currency 2 14 2 2 7" xfId="4778" xr:uid="{7C3EB470-5651-4484-A56B-111D97F5A5F3}"/>
    <cellStyle name="Currency 2 14 2 2 8" xfId="4779" xr:uid="{75603D6D-AD3E-4382-BBA3-9DA3DFFAE9AA}"/>
    <cellStyle name="Currency 2 14 2 2 8 2" xfId="4780" xr:uid="{1D404C21-78EE-4C9E-BD1E-299AD4594FB0}"/>
    <cellStyle name="Currency 2 14 2 2 8 2 2" xfId="4781" xr:uid="{F0E79F90-E5BE-431C-9847-B7AFEB28DDDA}"/>
    <cellStyle name="Currency 2 14 2 2 8 2 2 2" xfId="4782" xr:uid="{C98A8CC7-23D3-4443-AE33-2A89724364FC}"/>
    <cellStyle name="Currency 2 14 2 2 8 2 3" xfId="4783" xr:uid="{2DAC0EE6-D674-4419-9E0A-59D0920CEC60}"/>
    <cellStyle name="Currency 2 14 2 2 8 2 4" xfId="4784" xr:uid="{A25029F8-82F0-4F3F-8396-FF33DD146B91}"/>
    <cellStyle name="Currency 2 14 2 2 8 2 5" xfId="4785" xr:uid="{6E9DEDC5-4D74-4F31-9192-42C0D9A60976}"/>
    <cellStyle name="Currency 2 14 2 2 8 3" xfId="4786" xr:uid="{072B61F4-447C-4CAC-B04A-7BFEE612AA82}"/>
    <cellStyle name="Currency 2 14 2 2 8 3 2" xfId="4787" xr:uid="{5F9CBE3E-32C2-46FB-9603-0D38788B756F}"/>
    <cellStyle name="Currency 2 14 2 2 8 4" xfId="4788" xr:uid="{0A225DFA-F553-49A8-AD72-0B26380517D7}"/>
    <cellStyle name="Currency 2 14 2 2 8 5" xfId="4789" xr:uid="{BB433BA6-3BFB-48F4-80E7-E7C0E6153BB9}"/>
    <cellStyle name="Currency 2 14 2 2 9" xfId="4790" xr:uid="{A0B89E60-C235-4E02-80CC-FA867B612882}"/>
    <cellStyle name="Currency 2 14 2 3" xfId="4791" xr:uid="{219ECA25-0420-4427-A18B-D2BA407CB1F7}"/>
    <cellStyle name="Currency 2 14 2 4" xfId="4792" xr:uid="{58325989-52D9-4BB1-ABCA-B71EEAC35FF9}"/>
    <cellStyle name="Currency 2 14 2 4 2" xfId="4793" xr:uid="{8384A478-75AA-4C0B-834C-49C36235F13A}"/>
    <cellStyle name="Currency 2 14 2 4 2 2" xfId="4794" xr:uid="{DAD82C09-BAE5-4B23-9232-E390B77AE7F9}"/>
    <cellStyle name="Currency 2 14 2 4 2 2 2" xfId="4795" xr:uid="{208D2121-3E0E-4EDC-91D3-90ADEC6800D0}"/>
    <cellStyle name="Currency 2 14 2 4 2 2 2 2" xfId="4796" xr:uid="{6B29CDB6-3DDD-4132-B0C8-8A74C5E6D7F9}"/>
    <cellStyle name="Currency 2 14 2 4 2 2 2 2 2" xfId="4797" xr:uid="{D43733C1-EDE1-4ABB-ABB3-09BE49DBD958}"/>
    <cellStyle name="Currency 2 14 2 4 2 2 2 3" xfId="4798" xr:uid="{5AC2D1C5-CDCA-429B-AE4C-2EBDCA88489D}"/>
    <cellStyle name="Currency 2 14 2 4 2 2 2 4" xfId="4799" xr:uid="{4E329402-6F75-43A0-B6AD-E6FE14898096}"/>
    <cellStyle name="Currency 2 14 2 4 2 2 2 5" xfId="4800" xr:uid="{1B59BB7C-C20B-473B-878A-140A96A05F2A}"/>
    <cellStyle name="Currency 2 14 2 4 2 2 3" xfId="4801" xr:uid="{47E4B047-6254-4D18-AFDE-1408966B055D}"/>
    <cellStyle name="Currency 2 14 2 4 2 2 3 2" xfId="4802" xr:uid="{7CA9B058-361D-49C7-9BCA-147A0F4C83F9}"/>
    <cellStyle name="Currency 2 14 2 4 2 2 4" xfId="4803" xr:uid="{7D057188-B950-4741-8245-7EA804F35D72}"/>
    <cellStyle name="Currency 2 14 2 4 2 2 5" xfId="4804" xr:uid="{0256B4F9-1592-4FE0-8F62-FC984AD1F32C}"/>
    <cellStyle name="Currency 2 14 2 4 2 3" xfId="4805" xr:uid="{844809EE-F063-4B5B-98D6-01F2261C9E6B}"/>
    <cellStyle name="Currency 2 14 2 4 2 4" xfId="4806" xr:uid="{47C34C7B-103B-4C4F-8526-E8754BFE6B3E}"/>
    <cellStyle name="Currency 2 14 2 4 2 5" xfId="4807" xr:uid="{D5DC96A5-AB6E-4CBA-A091-01B424C2276F}"/>
    <cellStyle name="Currency 2 14 2 4 2 6" xfId="4808" xr:uid="{24F70C9A-B9A1-42B6-97D5-C0EF0F39E93F}"/>
    <cellStyle name="Currency 2 14 2 4 2 6 2" xfId="4809" xr:uid="{60E1E346-E4E7-4EAF-AE8F-B93281258E73}"/>
    <cellStyle name="Currency 2 14 2 4 2 7" xfId="4810" xr:uid="{B263F32F-275A-49C2-AFB6-CE7465E04B5D}"/>
    <cellStyle name="Currency 2 14 2 4 2 8" xfId="4811" xr:uid="{B6C779D9-2883-4E94-B222-F72400488C6C}"/>
    <cellStyle name="Currency 2 14 2 4 2 9" xfId="4812" xr:uid="{6AE5CFAB-ECED-4AC8-9AC3-BD68E6893A8A}"/>
    <cellStyle name="Currency 2 14 2 4 3" xfId="4813" xr:uid="{87B3A6F2-71FC-46C8-ACC7-25A12777E8B5}"/>
    <cellStyle name="Currency 2 14 2 4 3 2" xfId="4814" xr:uid="{E7079F6B-42BE-42C7-A5A6-BC30B93D8902}"/>
    <cellStyle name="Currency 2 14 2 4 3 2 2" xfId="4815" xr:uid="{FCABD53D-12A5-4576-8CD7-8EF3273B2136}"/>
    <cellStyle name="Currency 2 14 2 4 3 2 2 2" xfId="4816" xr:uid="{8368B95A-A174-4A7C-BC4A-4720FDD7734B}"/>
    <cellStyle name="Currency 2 14 2 4 3 2 3" xfId="4817" xr:uid="{0BA589F0-686A-405E-82F5-35951F003675}"/>
    <cellStyle name="Currency 2 14 2 4 3 2 4" xfId="4818" xr:uid="{C96FFA84-B197-4893-AE16-40F6C4A57A83}"/>
    <cellStyle name="Currency 2 14 2 4 3 2 5" xfId="4819" xr:uid="{F2519C37-9C50-4E78-B5DE-75F4417E780C}"/>
    <cellStyle name="Currency 2 14 2 4 3 3" xfId="4820" xr:uid="{44B8D906-8D4D-4902-AEA8-E2FCE3B3683A}"/>
    <cellStyle name="Currency 2 14 2 4 3 3 2" xfId="4821" xr:uid="{87D14EE2-AF28-4982-8257-2D1A285F9879}"/>
    <cellStyle name="Currency 2 14 2 4 3 4" xfId="4822" xr:uid="{FB0D585A-2BCF-4A3C-BF00-F75D579B3F5B}"/>
    <cellStyle name="Currency 2 14 2 4 3 5" xfId="4823" xr:uid="{15EB715A-BCA9-4F58-B330-A5743D04A6F1}"/>
    <cellStyle name="Currency 2 14 2 4 4" xfId="4824" xr:uid="{82DED2F1-F038-44B5-A2F4-20C29970357F}"/>
    <cellStyle name="Currency 2 14 2 4 5" xfId="4825" xr:uid="{99F0AB10-EAB0-4C67-B93F-2F367DAC6D20}"/>
    <cellStyle name="Currency 2 14 2 4 6" xfId="4826" xr:uid="{CA9AF062-4480-41D3-82A0-F1A3B8ACF3A4}"/>
    <cellStyle name="Currency 2 14 2 4 6 2" xfId="4827" xr:uid="{3B356FED-3CEA-4BE3-9531-F9168C9B132D}"/>
    <cellStyle name="Currency 2 14 2 4 7" xfId="4828" xr:uid="{62AB04DF-BF06-434D-AA0E-97C683143E47}"/>
    <cellStyle name="Currency 2 14 2 4 8" xfId="4829" xr:uid="{059536AE-5AA9-4A16-92A5-A47EC904D1A5}"/>
    <cellStyle name="Currency 2 14 2 4 9" xfId="4830" xr:uid="{A313A27E-CBA0-430F-AF95-970AACA13960}"/>
    <cellStyle name="Currency 2 14 2 5" xfId="4831" xr:uid="{33779391-0760-48BE-B46F-4B2525717295}"/>
    <cellStyle name="Currency 2 14 2 6" xfId="4832" xr:uid="{26BEB387-1219-4F4D-9B26-1D0E23840E09}"/>
    <cellStyle name="Currency 2 14 2 7" xfId="4833" xr:uid="{62124E8F-BBC1-460F-8818-93F2A0AD682F}"/>
    <cellStyle name="Currency 2 14 2 8" xfId="4834" xr:uid="{39CB78E9-6E0D-4230-9AA5-0C17508A400D}"/>
    <cellStyle name="Currency 2 14 2 9" xfId="4835" xr:uid="{BA3F3DD3-4049-4541-BDEB-365EFF9F7771}"/>
    <cellStyle name="Currency 2 14 2 9 2" xfId="4836" xr:uid="{973A3C63-6915-401C-AF98-5AD9176A5383}"/>
    <cellStyle name="Currency 2 14 2 9 2 2" xfId="4837" xr:uid="{71447E63-181B-4F57-8E38-552A8C25541F}"/>
    <cellStyle name="Currency 2 14 2 9 2 2 2" xfId="4838" xr:uid="{6C318928-D184-4205-A980-C9F2292358CA}"/>
    <cellStyle name="Currency 2 14 2 9 2 3" xfId="4839" xr:uid="{03265897-0CA0-42FC-93DC-C2B86FE8CFA4}"/>
    <cellStyle name="Currency 2 14 2 9 2 4" xfId="4840" xr:uid="{9AC9B40E-8F60-4F59-8C68-06B69F1DAA3D}"/>
    <cellStyle name="Currency 2 14 2 9 2 5" xfId="4841" xr:uid="{379598EA-FA46-4A26-B0C8-A369EAAC0833}"/>
    <cellStyle name="Currency 2 14 2 9 3" xfId="4842" xr:uid="{CC89FF4B-3E99-4830-BBB5-A32C25685F49}"/>
    <cellStyle name="Currency 2 14 2 9 3 2" xfId="4843" xr:uid="{2226622F-0532-43E4-A257-9F5085399675}"/>
    <cellStyle name="Currency 2 14 2 9 4" xfId="4844" xr:uid="{4459F490-663E-4E6C-9AD6-B588C6398628}"/>
    <cellStyle name="Currency 2 14 2 9 5" xfId="4845" xr:uid="{27072E39-1534-4288-992F-F34FDDF7C511}"/>
    <cellStyle name="Currency 2 14 3" xfId="4846" xr:uid="{635EE196-2E9E-459E-A7C0-C6E7F301049B}"/>
    <cellStyle name="Currency 2 14 3 10" xfId="4847" xr:uid="{CFB58C04-1667-4751-8F02-435D75F2EFBA}"/>
    <cellStyle name="Currency 2 14 3 11" xfId="4848" xr:uid="{B04B6A22-08B1-4924-BE10-B42A3D0AC71E}"/>
    <cellStyle name="Currency 2 14 3 12" xfId="4849" xr:uid="{BDF8D409-1F0F-4391-8C3F-BC8C70EE65B5}"/>
    <cellStyle name="Currency 2 14 3 12 2" xfId="4850" xr:uid="{66C750D8-6764-4DD3-B7AC-3BE7C5A37DFF}"/>
    <cellStyle name="Currency 2 14 3 13" xfId="4851" xr:uid="{59C652D8-6E56-4DBD-96EB-0579EDCE1E6A}"/>
    <cellStyle name="Currency 2 14 3 14" xfId="4852" xr:uid="{81452CF8-889B-479F-A0EB-F27FD5F750AE}"/>
    <cellStyle name="Currency 2 14 3 15" xfId="4853" xr:uid="{EBD388BB-2D73-4026-B028-5E2A7B101B23}"/>
    <cellStyle name="Currency 2 14 3 2" xfId="4854" xr:uid="{0307E40E-7E8E-47BA-8CA7-3B74B4C45C4F}"/>
    <cellStyle name="Currency 2 14 3 2 2" xfId="4855" xr:uid="{380AE31B-4FDF-4BFE-BCDB-0B9ED72D0BB2}"/>
    <cellStyle name="Currency 2 14 3 2 2 2" xfId="4856" xr:uid="{C28B76B7-8DF8-4EBD-A447-888D2FAA086A}"/>
    <cellStyle name="Currency 2 14 3 2 2 2 2" xfId="4857" xr:uid="{314E16DE-491B-43A4-B41F-B2BFDAC31E75}"/>
    <cellStyle name="Currency 2 14 3 2 2 2 2 2" xfId="4858" xr:uid="{AB855EED-23F7-413C-AB3A-3EFC1D2A87A7}"/>
    <cellStyle name="Currency 2 14 3 2 2 2 2 2 2" xfId="4859" xr:uid="{00DDB390-1C21-4F60-8BE9-E513CE60C360}"/>
    <cellStyle name="Currency 2 14 3 2 2 2 2 3" xfId="4860" xr:uid="{720CD2FD-B8A1-4B60-82F4-5EC24FBA1B7A}"/>
    <cellStyle name="Currency 2 14 3 2 2 2 2 4" xfId="4861" xr:uid="{841BCA5F-B96C-4EA7-B1D2-CC5EF09AB544}"/>
    <cellStyle name="Currency 2 14 3 2 2 2 2 5" xfId="4862" xr:uid="{26B4D3EF-3ECF-4ACD-AA60-55735AEB782E}"/>
    <cellStyle name="Currency 2 14 3 2 2 2 3" xfId="4863" xr:uid="{51EBBF73-1E38-4982-BA51-6DE9CB6D7A21}"/>
    <cellStyle name="Currency 2 14 3 2 2 2 3 2" xfId="4864" xr:uid="{810575BE-A28F-43F9-8AE8-24C056D0E01E}"/>
    <cellStyle name="Currency 2 14 3 2 2 2 4" xfId="4865" xr:uid="{7B1BFC4A-8148-4A28-8130-AEFC2B17ADA2}"/>
    <cellStyle name="Currency 2 14 3 2 2 2 5" xfId="4866" xr:uid="{923BF427-BF85-482F-877C-D67D90D31D3D}"/>
    <cellStyle name="Currency 2 14 3 2 2 3" xfId="4867" xr:uid="{3D14550A-6FE5-42B8-9764-426A1E1ED92B}"/>
    <cellStyle name="Currency 2 14 3 2 2 4" xfId="4868" xr:uid="{56F00A8D-D6B9-4F96-9E46-68D944D6D9EA}"/>
    <cellStyle name="Currency 2 14 3 2 2 5" xfId="4869" xr:uid="{4FF5BC59-A182-4E21-93CF-B2F5F08B9838}"/>
    <cellStyle name="Currency 2 14 3 2 2 6" xfId="4870" xr:uid="{06A865C3-1658-42A8-A0DB-1623B6B54404}"/>
    <cellStyle name="Currency 2 14 3 2 2 6 2" xfId="4871" xr:uid="{55E569E6-80B8-401B-9724-8AC37FDFF330}"/>
    <cellStyle name="Currency 2 14 3 2 2 7" xfId="4872" xr:uid="{56263C41-C19B-457B-9235-8B139F2C0915}"/>
    <cellStyle name="Currency 2 14 3 2 2 8" xfId="4873" xr:uid="{2240C386-5A27-4AE4-B4A5-4722766DE3D4}"/>
    <cellStyle name="Currency 2 14 3 2 2 9" xfId="4874" xr:uid="{0300D647-8BD5-418A-9768-BF3A57168E93}"/>
    <cellStyle name="Currency 2 14 3 2 3" xfId="4875" xr:uid="{85B933DA-5C4E-4935-B98F-B265DDC5FFC3}"/>
    <cellStyle name="Currency 2 14 3 2 3 2" xfId="4876" xr:uid="{2CCFD256-9A18-4B45-BED4-C99A482E92D1}"/>
    <cellStyle name="Currency 2 14 3 2 3 2 2" xfId="4877" xr:uid="{6B5A7676-C0B8-4496-8F14-6CB2C64FE4F4}"/>
    <cellStyle name="Currency 2 14 3 2 3 2 2 2" xfId="4878" xr:uid="{E1A9D0E1-E767-4987-AF96-593AE90240EB}"/>
    <cellStyle name="Currency 2 14 3 2 3 2 3" xfId="4879" xr:uid="{75C0B8C4-FB7B-4FDD-92E3-4377A50B2982}"/>
    <cellStyle name="Currency 2 14 3 2 3 2 4" xfId="4880" xr:uid="{487CA1F4-544F-4C38-9D72-6F983E58E55B}"/>
    <cellStyle name="Currency 2 14 3 2 3 2 5" xfId="4881" xr:uid="{48D63235-1AD1-48CC-8D96-8BF5FDC5127E}"/>
    <cellStyle name="Currency 2 14 3 2 3 3" xfId="4882" xr:uid="{FDB82C95-69FB-4F49-A442-92914A8ABB4A}"/>
    <cellStyle name="Currency 2 14 3 2 3 3 2" xfId="4883" xr:uid="{780FF0B0-06CB-4C85-97A9-663CE19737AE}"/>
    <cellStyle name="Currency 2 14 3 2 3 4" xfId="4884" xr:uid="{10A097B0-22D4-4607-AF7C-78E94DBEABD3}"/>
    <cellStyle name="Currency 2 14 3 2 3 5" xfId="4885" xr:uid="{A8D934FB-E1F5-4343-B8E2-59010C83D75A}"/>
    <cellStyle name="Currency 2 14 3 2 4" xfId="4886" xr:uid="{2AC38E54-5163-4265-BA51-730C85296CBE}"/>
    <cellStyle name="Currency 2 14 3 2 5" xfId="4887" xr:uid="{09B8CB6F-DCB0-48E5-BE5A-3089AFC374E8}"/>
    <cellStyle name="Currency 2 14 3 2 6" xfId="4888" xr:uid="{3AC3B2CA-0825-4E31-B178-2D716750CF4A}"/>
    <cellStyle name="Currency 2 14 3 2 6 2" xfId="4889" xr:uid="{6B7B09F2-D1C7-4D19-8FFD-5F2681CDF2AE}"/>
    <cellStyle name="Currency 2 14 3 2 7" xfId="4890" xr:uid="{9DC5AB7A-65A3-489B-A962-594E0044559B}"/>
    <cellStyle name="Currency 2 14 3 2 8" xfId="4891" xr:uid="{1C5D1420-7D71-441C-9F2E-1C2EB273E7BB}"/>
    <cellStyle name="Currency 2 14 3 2 9" xfId="4892" xr:uid="{29D0B33A-4445-4E75-AAE2-A74484BAD0F6}"/>
    <cellStyle name="Currency 2 14 3 3" xfId="4893" xr:uid="{907942BA-1B05-467E-B672-E05260535771}"/>
    <cellStyle name="Currency 2 14 3 4" xfId="4894" xr:uid="{58DA6773-FBFB-43E9-9EEA-7BE0F518EF7E}"/>
    <cellStyle name="Currency 2 14 3 5" xfId="4895" xr:uid="{0829FBDD-FE39-4207-9B1D-B44078C96715}"/>
    <cellStyle name="Currency 2 14 3 6" xfId="4896" xr:uid="{FF1D56C2-6DC2-4789-8212-AA5E751D6F9D}"/>
    <cellStyle name="Currency 2 14 3 7" xfId="4897" xr:uid="{D79E9BCD-3152-4B14-BC12-19DCC5E43588}"/>
    <cellStyle name="Currency 2 14 3 8" xfId="4898" xr:uid="{4D6DB9EF-DB39-4BF8-B14B-C22FE6C54C78}"/>
    <cellStyle name="Currency 2 14 3 8 2" xfId="4899" xr:uid="{82985CEC-7B7A-418D-9156-C32BC65F3E22}"/>
    <cellStyle name="Currency 2 14 3 8 2 2" xfId="4900" xr:uid="{E6EB9588-18FF-4FEE-BA3B-FB833E9388F7}"/>
    <cellStyle name="Currency 2 14 3 8 2 2 2" xfId="4901" xr:uid="{6739E5E5-476E-4F66-9C68-94BE4414B01D}"/>
    <cellStyle name="Currency 2 14 3 8 2 3" xfId="4902" xr:uid="{22058650-0B05-4B50-8C05-2D7BF5F54379}"/>
    <cellStyle name="Currency 2 14 3 8 2 4" xfId="4903" xr:uid="{46ED7A16-1E80-4C61-A487-39CE2FE6E53C}"/>
    <cellStyle name="Currency 2 14 3 8 2 5" xfId="4904" xr:uid="{2C5DE891-143E-4344-AA25-049A7B1F6129}"/>
    <cellStyle name="Currency 2 14 3 8 3" xfId="4905" xr:uid="{8C9215FE-1F19-4DAD-BB6B-5AC529293569}"/>
    <cellStyle name="Currency 2 14 3 8 3 2" xfId="4906" xr:uid="{2917BA59-6B6A-45B5-8B0B-9C0C287CF274}"/>
    <cellStyle name="Currency 2 14 3 8 4" xfId="4907" xr:uid="{F9367E32-B532-47E3-92D8-CDEC78707BEC}"/>
    <cellStyle name="Currency 2 14 3 8 5" xfId="4908" xr:uid="{C994C23A-7C01-4AFC-AD0F-CA19A91B0C5E}"/>
    <cellStyle name="Currency 2 14 3 9" xfId="4909" xr:uid="{ED661D9C-D3AF-4795-894C-652686744A2B}"/>
    <cellStyle name="Currency 2 14 4" xfId="4910" xr:uid="{A3C18AEB-2AF0-4125-8A23-94DEDBD00389}"/>
    <cellStyle name="Currency 2 14 4 2" xfId="4911" xr:uid="{7C52D110-4D2B-40DA-B2AE-E5DCA17286E2}"/>
    <cellStyle name="Currency 2 14 4 2 2" xfId="4912" xr:uid="{8DB8BB86-C07A-4F01-B437-CB8972056583}"/>
    <cellStyle name="Currency 2 14 4 2 2 2" xfId="4913" xr:uid="{F5F56AD5-49C5-45A1-A6B7-612EE93061E0}"/>
    <cellStyle name="Currency 2 14 4 2 2 2 2" xfId="4914" xr:uid="{964FB10F-EB6C-46B2-977D-0E8779C6297F}"/>
    <cellStyle name="Currency 2 14 4 2 2 2 2 2" xfId="4915" xr:uid="{DB5FFDA0-5C46-46E4-8F2F-DB4D368B49F7}"/>
    <cellStyle name="Currency 2 14 4 2 2 2 3" xfId="4916" xr:uid="{408CFDFD-9FD9-41F9-AC73-81F335388EF0}"/>
    <cellStyle name="Currency 2 14 4 2 2 2 4" xfId="4917" xr:uid="{AA13A7B1-C03F-4B0C-9CD4-0089A337A534}"/>
    <cellStyle name="Currency 2 14 4 2 2 2 5" xfId="4918" xr:uid="{60E35AE4-0B9D-4F6D-8030-0E5EB0B23AC6}"/>
    <cellStyle name="Currency 2 14 4 2 2 3" xfId="4919" xr:uid="{3C8CD16F-1BC9-4D0D-B414-B7584ADBDB6B}"/>
    <cellStyle name="Currency 2 14 4 2 2 3 2" xfId="4920" xr:uid="{F4B0DDAF-A4CE-442B-A040-E79060C8734C}"/>
    <cellStyle name="Currency 2 14 4 2 2 4" xfId="4921" xr:uid="{9BDA0F61-2885-40E7-AA33-50E754406066}"/>
    <cellStyle name="Currency 2 14 4 2 2 5" xfId="4922" xr:uid="{3367D77B-1325-40A2-824C-6DEB17095E6C}"/>
    <cellStyle name="Currency 2 14 4 2 3" xfId="4923" xr:uid="{7FC71B2E-45B2-4B6F-9C16-D7A60D7A60AB}"/>
    <cellStyle name="Currency 2 14 4 2 4" xfId="4924" xr:uid="{460E1BDB-294B-44A8-AF93-5D06A2E48950}"/>
    <cellStyle name="Currency 2 14 4 2 5" xfId="4925" xr:uid="{2D06EE5E-C906-440D-A744-6361DBA4205A}"/>
    <cellStyle name="Currency 2 14 4 2 6" xfId="4926" xr:uid="{00FBF4A2-C620-4DF6-A1B5-2BD742F876A0}"/>
    <cellStyle name="Currency 2 14 4 2 6 2" xfId="4927" xr:uid="{9F0D1E39-DE04-43D0-8FE9-5ED23551EC13}"/>
    <cellStyle name="Currency 2 14 4 2 7" xfId="4928" xr:uid="{3ED51B5D-924E-4618-BCEA-64202C3F860A}"/>
    <cellStyle name="Currency 2 14 4 2 8" xfId="4929" xr:uid="{92E45FDB-FF80-423D-ABE2-B452914A7F9D}"/>
    <cellStyle name="Currency 2 14 4 2 9" xfId="4930" xr:uid="{1FC03096-C74F-48DA-B388-26096B7681BF}"/>
    <cellStyle name="Currency 2 14 4 3" xfId="4931" xr:uid="{D8C098E6-D3ED-4E5D-A096-E4993BBE8D5D}"/>
    <cellStyle name="Currency 2 14 4 3 2" xfId="4932" xr:uid="{1B2E4A55-918B-4564-A22E-094B6DA62DA1}"/>
    <cellStyle name="Currency 2 14 4 3 2 2" xfId="4933" xr:uid="{59E96226-87F6-4EE5-BAEA-6E2EA95A2CFD}"/>
    <cellStyle name="Currency 2 14 4 3 2 2 2" xfId="4934" xr:uid="{5B52128B-63A1-42B0-BEF2-CACC31A830A3}"/>
    <cellStyle name="Currency 2 14 4 3 2 3" xfId="4935" xr:uid="{6A383F12-474A-4768-9046-72B79FD05447}"/>
    <cellStyle name="Currency 2 14 4 3 2 4" xfId="4936" xr:uid="{27836326-51CE-437F-BBCA-E6D431A73073}"/>
    <cellStyle name="Currency 2 14 4 3 2 5" xfId="4937" xr:uid="{48D24C4B-049E-4DD8-B26E-6504A7ACAC78}"/>
    <cellStyle name="Currency 2 14 4 3 3" xfId="4938" xr:uid="{9844E914-9EDB-4977-91E3-648A3EED6AF7}"/>
    <cellStyle name="Currency 2 14 4 3 3 2" xfId="4939" xr:uid="{24371E5A-F0C4-4768-9AAB-E65EF7B1F4EA}"/>
    <cellStyle name="Currency 2 14 4 3 4" xfId="4940" xr:uid="{01AC5EA2-EEF2-4837-BC7D-4BA0AB6C5F63}"/>
    <cellStyle name="Currency 2 14 4 3 5" xfId="4941" xr:uid="{6D8EDA70-C041-4F47-AB74-ECEEC6279EFD}"/>
    <cellStyle name="Currency 2 14 4 4" xfId="4942" xr:uid="{D7669738-368B-47F1-A05F-A362328485A2}"/>
    <cellStyle name="Currency 2 14 4 5" xfId="4943" xr:uid="{57D7E2BB-CAE6-45F0-8991-9C0784801AFA}"/>
    <cellStyle name="Currency 2 14 4 6" xfId="4944" xr:uid="{D771683D-D6CE-4352-A7CB-839BB54F535A}"/>
    <cellStyle name="Currency 2 14 4 6 2" xfId="4945" xr:uid="{D03948E5-355D-48F5-BA8F-FA03663600F1}"/>
    <cellStyle name="Currency 2 14 4 7" xfId="4946" xr:uid="{42155367-F78A-4A80-9943-D581581ACD96}"/>
    <cellStyle name="Currency 2 14 4 8" xfId="4947" xr:uid="{06ACC6EC-A22D-45E3-AE79-06C0556D15B3}"/>
    <cellStyle name="Currency 2 14 4 9" xfId="4948" xr:uid="{53A0630F-6358-4240-BF88-8D5E7040BC91}"/>
    <cellStyle name="Currency 2 14 5" xfId="4949" xr:uid="{48B720BB-9E88-4C42-B8A3-F55E1F13700A}"/>
    <cellStyle name="Currency 2 14 6" xfId="4950" xr:uid="{6A334843-66C6-4C69-A837-2CE8C3B5DE72}"/>
    <cellStyle name="Currency 2 14 7" xfId="4951" xr:uid="{BEFA29B3-53EA-48E0-8766-28A31E0CF005}"/>
    <cellStyle name="Currency 2 14 8" xfId="4952" xr:uid="{F42FF538-01B0-4C4A-9D42-DCC8824CE4D3}"/>
    <cellStyle name="Currency 2 14 9" xfId="4953" xr:uid="{C0956A73-FFC4-4B48-9C05-EA3AF918021C}"/>
    <cellStyle name="Currency 2 14 9 2" xfId="4954" xr:uid="{CE580E6D-C4C3-466A-A775-9510FE80EFAA}"/>
    <cellStyle name="Currency 2 14 9 2 2" xfId="4955" xr:uid="{67B1F58E-0F0E-4382-BF6C-A67AEF8E777F}"/>
    <cellStyle name="Currency 2 14 9 2 2 2" xfId="4956" xr:uid="{7076347A-7583-4EA7-A64B-05CBE354A9EA}"/>
    <cellStyle name="Currency 2 14 9 2 3" xfId="4957" xr:uid="{169E3C3A-6499-4B51-9B75-D9694A9DE268}"/>
    <cellStyle name="Currency 2 14 9 2 4" xfId="4958" xr:uid="{84052296-2F0D-4B90-973E-4B804DA91C58}"/>
    <cellStyle name="Currency 2 14 9 2 5" xfId="4959" xr:uid="{D6BDA52D-1B77-4DFB-827F-BBE6A493C019}"/>
    <cellStyle name="Currency 2 14 9 3" xfId="4960" xr:uid="{C8FD39BD-91FA-4B3E-93B6-A55E2E5E9153}"/>
    <cellStyle name="Currency 2 14 9 3 2" xfId="4961" xr:uid="{AA8CEF14-7287-4A82-9F82-2701316C3039}"/>
    <cellStyle name="Currency 2 14 9 4" xfId="4962" xr:uid="{D2911F57-08AD-4958-B1E8-0C8F52FFBAEE}"/>
    <cellStyle name="Currency 2 14 9 5" xfId="4963" xr:uid="{28661C47-E307-4C13-A3D3-490FFAE7DBC3}"/>
    <cellStyle name="Currency 2 15" xfId="4964" xr:uid="{D2215266-8250-463C-9F81-1B347490766A}"/>
    <cellStyle name="Currency 2 15 10" xfId="4965" xr:uid="{EE001354-0143-48AD-81F5-AFD235E6B557}"/>
    <cellStyle name="Currency 2 15 11" xfId="4966" xr:uid="{47ED2DD7-48E8-4A37-BDC3-16195613C092}"/>
    <cellStyle name="Currency 2 15 12" xfId="4967" xr:uid="{408EC413-FE9C-4F8C-ABA7-2BDF3FDA4890}"/>
    <cellStyle name="Currency 2 15 12 2" xfId="4968" xr:uid="{73962875-9496-48D7-9E3A-482F1C527ADE}"/>
    <cellStyle name="Currency 2 15 13" xfId="4969" xr:uid="{C5D8D3FE-94FD-4539-8F44-EFE2381DA04B}"/>
    <cellStyle name="Currency 2 15 14" xfId="4970" xr:uid="{49EFD000-61A5-481F-9A32-8F8369A5971D}"/>
    <cellStyle name="Currency 2 15 15" xfId="4971" xr:uid="{0C5D3B94-09BD-4CE5-BDE7-AE23D6CD5EF8}"/>
    <cellStyle name="Currency 2 15 2" xfId="4972" xr:uid="{AC5A29C8-5DE7-4B19-BEBB-D6D8F6877E03}"/>
    <cellStyle name="Currency 2 15 2 2" xfId="4973" xr:uid="{904B3509-7CE0-4590-89E4-C13F061ADB4D}"/>
    <cellStyle name="Currency 2 15 2 2 2" xfId="4974" xr:uid="{22624F64-81B9-49D3-A983-2CA503A0BDC4}"/>
    <cellStyle name="Currency 2 15 2 2 2 2" xfId="4975" xr:uid="{05F57509-F759-47B9-9473-B054E95EACAC}"/>
    <cellStyle name="Currency 2 15 2 2 2 2 2" xfId="4976" xr:uid="{FCD04148-BE32-4594-98E1-F48D8BE4F710}"/>
    <cellStyle name="Currency 2 15 2 2 2 2 2 2" xfId="4977" xr:uid="{8A075DDC-C97E-457D-9380-FA790DE2BF5B}"/>
    <cellStyle name="Currency 2 15 2 2 2 2 3" xfId="4978" xr:uid="{E62CE45A-53D2-4013-9135-3EA4F9DF24AD}"/>
    <cellStyle name="Currency 2 15 2 2 2 2 4" xfId="4979" xr:uid="{6E3D9A78-5749-432B-80A1-22FA0C129C70}"/>
    <cellStyle name="Currency 2 15 2 2 2 2 5" xfId="4980" xr:uid="{0558D821-796C-41A4-85DA-9154B957528D}"/>
    <cellStyle name="Currency 2 15 2 2 2 3" xfId="4981" xr:uid="{59B75D35-50DC-4130-9633-1D8E13676039}"/>
    <cellStyle name="Currency 2 15 2 2 2 3 2" xfId="4982" xr:uid="{E4CF500E-FA77-475B-93CC-A7D7606E3512}"/>
    <cellStyle name="Currency 2 15 2 2 2 4" xfId="4983" xr:uid="{CEA91BB7-02EA-4A5C-9128-25EBA7533F4D}"/>
    <cellStyle name="Currency 2 15 2 2 2 5" xfId="4984" xr:uid="{B19DD8CF-FF8A-4DEA-A381-BCCE80D52A95}"/>
    <cellStyle name="Currency 2 15 2 2 3" xfId="4985" xr:uid="{6BA403A5-BF44-4DAA-B1CC-14E301CB84C6}"/>
    <cellStyle name="Currency 2 15 2 2 4" xfId="4986" xr:uid="{FFF2062D-D370-462E-AC47-B71E3C91BD9D}"/>
    <cellStyle name="Currency 2 15 2 2 5" xfId="4987" xr:uid="{E388F9A6-3272-4D48-B623-5911D451BD3A}"/>
    <cellStyle name="Currency 2 15 2 2 6" xfId="4988" xr:uid="{F1D8105B-FC99-4260-AFB9-46F9637D6BFA}"/>
    <cellStyle name="Currency 2 15 2 2 6 2" xfId="4989" xr:uid="{C9195ED4-FBE0-44DB-81E9-38F9B8424264}"/>
    <cellStyle name="Currency 2 15 2 2 7" xfId="4990" xr:uid="{CF1EFAD4-9013-4E98-905E-F064F69214A7}"/>
    <cellStyle name="Currency 2 15 2 2 8" xfId="4991" xr:uid="{F7E32222-B0E4-486B-8F74-A3F95EACE124}"/>
    <cellStyle name="Currency 2 15 2 2 9" xfId="4992" xr:uid="{968AD4C3-49A6-4324-B2DC-7C1FFE7736D6}"/>
    <cellStyle name="Currency 2 15 2 3" xfId="4993" xr:uid="{056B903D-6589-4BBC-8915-AFD617B886B6}"/>
    <cellStyle name="Currency 2 15 2 3 2" xfId="4994" xr:uid="{45C5A418-845C-40EE-B566-F14DA27B8415}"/>
    <cellStyle name="Currency 2 15 2 3 2 2" xfId="4995" xr:uid="{554097BF-CEC9-4982-98AF-E57A3AB3631B}"/>
    <cellStyle name="Currency 2 15 2 3 2 2 2" xfId="4996" xr:uid="{DD5CEB34-87D9-4C50-A56B-100CD94DEE1F}"/>
    <cellStyle name="Currency 2 15 2 3 2 3" xfId="4997" xr:uid="{3ECC56A9-6BCE-4D4F-9511-A80F09273D4F}"/>
    <cellStyle name="Currency 2 15 2 3 2 4" xfId="4998" xr:uid="{3587385A-6AA1-4C56-8995-9831B79B4DED}"/>
    <cellStyle name="Currency 2 15 2 3 2 5" xfId="4999" xr:uid="{A235DC04-F390-429F-8209-1D6BE90E3C48}"/>
    <cellStyle name="Currency 2 15 2 3 3" xfId="5000" xr:uid="{D615F834-72F0-405A-8EA9-8EAD2E3E5A0F}"/>
    <cellStyle name="Currency 2 15 2 3 3 2" xfId="5001" xr:uid="{36D4FB1E-E335-4ECE-B435-C359526975C9}"/>
    <cellStyle name="Currency 2 15 2 3 4" xfId="5002" xr:uid="{24AB75D5-EF8F-476F-85F5-7B774211BF5D}"/>
    <cellStyle name="Currency 2 15 2 3 5" xfId="5003" xr:uid="{E899EE11-6221-4F11-9736-BF231BC875D5}"/>
    <cellStyle name="Currency 2 15 2 4" xfId="5004" xr:uid="{287D1E5C-9305-40FC-9F26-1E8FEF46D251}"/>
    <cellStyle name="Currency 2 15 2 5" xfId="5005" xr:uid="{D7D8650C-1213-45ED-808A-1C2C9742D024}"/>
    <cellStyle name="Currency 2 15 2 6" xfId="5006" xr:uid="{F8B494C2-6273-49BE-A7B1-BE9EEAB59BF4}"/>
    <cellStyle name="Currency 2 15 2 6 2" xfId="5007" xr:uid="{785E3010-0E06-494B-B57A-99E1D553C5E5}"/>
    <cellStyle name="Currency 2 15 2 7" xfId="5008" xr:uid="{D5E4273E-2D93-48BD-9B09-B929BCA11CE3}"/>
    <cellStyle name="Currency 2 15 2 8" xfId="5009" xr:uid="{D97D933D-3A70-4167-8C13-69C00C48D452}"/>
    <cellStyle name="Currency 2 15 2 9" xfId="5010" xr:uid="{E250E01C-F3FF-44C2-A4FB-62EEE6504EAE}"/>
    <cellStyle name="Currency 2 15 3" xfId="5011" xr:uid="{7D0E4F17-C40C-44C2-9A61-DE811D4EF153}"/>
    <cellStyle name="Currency 2 15 4" xfId="5012" xr:uid="{8ABD09D5-A92F-49A7-A544-38BF9F6CCD95}"/>
    <cellStyle name="Currency 2 15 5" xfId="5013" xr:uid="{14FC21FD-4A70-41A3-B258-012F43B2D54A}"/>
    <cellStyle name="Currency 2 15 6" xfId="5014" xr:uid="{60650450-D806-4416-BAE4-4587F1D32E87}"/>
    <cellStyle name="Currency 2 15 7" xfId="5015" xr:uid="{7FACBF0B-A6C7-4973-9529-58B3486F014A}"/>
    <cellStyle name="Currency 2 15 8" xfId="5016" xr:uid="{35C1B178-8F0A-451F-B49B-757CE6A8C753}"/>
    <cellStyle name="Currency 2 15 8 2" xfId="5017" xr:uid="{C64DD3F9-F3E0-413E-83C4-CF5286D11266}"/>
    <cellStyle name="Currency 2 15 8 2 2" xfId="5018" xr:uid="{D9C196E8-3A38-4CBF-A447-7705ACC92A99}"/>
    <cellStyle name="Currency 2 15 8 2 2 2" xfId="5019" xr:uid="{1E70570D-B355-4E14-9F6C-7C519F4E466D}"/>
    <cellStyle name="Currency 2 15 8 2 3" xfId="5020" xr:uid="{A6416E41-DAE0-4CD4-9E55-179FB808888C}"/>
    <cellStyle name="Currency 2 15 8 2 4" xfId="5021" xr:uid="{A72D52C5-0058-4E32-B7CE-DA527132B363}"/>
    <cellStyle name="Currency 2 15 8 2 5" xfId="5022" xr:uid="{D8203403-B8B5-49BA-9BC3-FC07ECA23CBD}"/>
    <cellStyle name="Currency 2 15 8 3" xfId="5023" xr:uid="{3AE4FCA0-6E17-4539-A74F-C61F08F87BAB}"/>
    <cellStyle name="Currency 2 15 8 3 2" xfId="5024" xr:uid="{339B0919-ABA4-4AEC-8276-5464E9B6E887}"/>
    <cellStyle name="Currency 2 15 8 4" xfId="5025" xr:uid="{23D4ADA8-021D-47DA-B544-577118BACEBB}"/>
    <cellStyle name="Currency 2 15 8 5" xfId="5026" xr:uid="{48CF302B-5070-4932-8A57-8D73A747F53B}"/>
    <cellStyle name="Currency 2 15 9" xfId="5027" xr:uid="{A51082C7-B534-492E-8986-4DDE84507FCF}"/>
    <cellStyle name="Currency 2 16" xfId="5028" xr:uid="{0CEEB78A-6F55-4013-8C55-4A0A28534083}"/>
    <cellStyle name="Currency 2 17" xfId="5029" xr:uid="{8AAC5F12-FEEA-4DAC-B052-6557B5FFF607}"/>
    <cellStyle name="Currency 2 17 2" xfId="5030" xr:uid="{AA19D503-D599-4BD8-8DAA-ED90EDC7A22F}"/>
    <cellStyle name="Currency 2 17 2 2" xfId="5031" xr:uid="{4B9EA1E4-7E01-477F-A5B5-27616693D8F8}"/>
    <cellStyle name="Currency 2 17 2 2 2" xfId="5032" xr:uid="{3864C039-0AF4-4649-9A59-091A650E18E1}"/>
    <cellStyle name="Currency 2 17 2 2 2 2" xfId="5033" xr:uid="{D7AC204D-29E6-43D7-94E1-8B01A08BD755}"/>
    <cellStyle name="Currency 2 17 2 2 2 2 2" xfId="5034" xr:uid="{3600C813-1884-4CCE-AE11-C15F442FFD59}"/>
    <cellStyle name="Currency 2 17 2 2 2 3" xfId="5035" xr:uid="{DC36C94B-FED7-4ED8-A7CB-93362F40A07C}"/>
    <cellStyle name="Currency 2 17 2 2 2 4" xfId="5036" xr:uid="{27F78D7D-0AAF-42D0-8D6A-F9EAD72012A5}"/>
    <cellStyle name="Currency 2 17 2 2 2 5" xfId="5037" xr:uid="{709FFA6D-ECD7-4DC5-97C4-39E2CA42768E}"/>
    <cellStyle name="Currency 2 17 2 2 3" xfId="5038" xr:uid="{A5F4AF06-CD0F-4C96-BEC2-D57608EF2CBD}"/>
    <cellStyle name="Currency 2 17 2 2 3 2" xfId="5039" xr:uid="{E3A3C252-D99A-400B-BE14-D1FEB8EC7425}"/>
    <cellStyle name="Currency 2 17 2 2 4" xfId="5040" xr:uid="{A4039485-278B-4985-92D4-B07385C1E1B9}"/>
    <cellStyle name="Currency 2 17 2 2 5" xfId="5041" xr:uid="{47BECFD3-803D-4DAD-AFA1-836501D26C08}"/>
    <cellStyle name="Currency 2 17 2 3" xfId="5042" xr:uid="{F22E7B74-E007-49F4-B493-F0355F58DE16}"/>
    <cellStyle name="Currency 2 17 2 4" xfId="5043" xr:uid="{159FA9EA-0944-4D00-B812-5C91E196A58B}"/>
    <cellStyle name="Currency 2 17 2 5" xfId="5044" xr:uid="{A731E1B9-C62E-4AA9-905D-2DBE3718A36B}"/>
    <cellStyle name="Currency 2 17 2 6" xfId="5045" xr:uid="{CD9EBB62-76A6-44FE-92A9-6CFFCA91B429}"/>
    <cellStyle name="Currency 2 17 2 6 2" xfId="5046" xr:uid="{F6CF5832-8DD0-4922-8E32-425E17A2BCBD}"/>
    <cellStyle name="Currency 2 17 2 7" xfId="5047" xr:uid="{C0CF20A7-A312-4120-A912-7D70B63A38A0}"/>
    <cellStyle name="Currency 2 17 2 8" xfId="5048" xr:uid="{69A698CA-5A69-4E6F-9AD2-AE86CE141A9C}"/>
    <cellStyle name="Currency 2 17 2 9" xfId="5049" xr:uid="{F4BD4222-340F-477E-8918-10EB7CF50156}"/>
    <cellStyle name="Currency 2 17 3" xfId="5050" xr:uid="{0071624F-B3C8-4E22-B54D-A43A9DDAE196}"/>
    <cellStyle name="Currency 2 17 3 2" xfId="5051" xr:uid="{37901D62-EF8A-47E7-892D-A78602E8C264}"/>
    <cellStyle name="Currency 2 17 3 2 2" xfId="5052" xr:uid="{164C8444-5F80-4B73-839C-1B873609164D}"/>
    <cellStyle name="Currency 2 17 3 2 2 2" xfId="5053" xr:uid="{AE5DE8DF-AAD8-4F96-9C50-EA12009D62C9}"/>
    <cellStyle name="Currency 2 17 3 2 3" xfId="5054" xr:uid="{80E97EFB-7A30-4AEE-8463-91844FB597FC}"/>
    <cellStyle name="Currency 2 17 3 2 4" xfId="5055" xr:uid="{F82E7222-7996-4305-8630-9103028F1273}"/>
    <cellStyle name="Currency 2 17 3 2 5" xfId="5056" xr:uid="{605E7F3B-4621-4944-988B-9EDB6F814BA4}"/>
    <cellStyle name="Currency 2 17 3 3" xfId="5057" xr:uid="{5F6F1D7D-8ED5-4083-9C55-9A967DA66D6B}"/>
    <cellStyle name="Currency 2 17 3 3 2" xfId="5058" xr:uid="{6BE6B3F1-1260-466F-AB39-CA0E04AA903F}"/>
    <cellStyle name="Currency 2 17 3 4" xfId="5059" xr:uid="{8414BAED-2353-43C9-BB05-BE4CECD3E1DE}"/>
    <cellStyle name="Currency 2 17 3 5" xfId="5060" xr:uid="{018F47E3-3E7D-4330-B4D8-264D681DFCC9}"/>
    <cellStyle name="Currency 2 17 4" xfId="5061" xr:uid="{090B1562-4FFC-40E6-8E9C-ED80E8EC0053}"/>
    <cellStyle name="Currency 2 17 5" xfId="5062" xr:uid="{D3011A16-DE54-4B3D-A0A4-C4623D1D1B26}"/>
    <cellStyle name="Currency 2 17 6" xfId="5063" xr:uid="{331AB237-9A13-4E66-9E7F-CCF907B2B671}"/>
    <cellStyle name="Currency 2 17 6 2" xfId="5064" xr:uid="{14AC66A9-77F1-4097-BCF3-51ABF39115A6}"/>
    <cellStyle name="Currency 2 17 7" xfId="5065" xr:uid="{F4FDFDC9-46CA-4247-8A27-AA1806425AA4}"/>
    <cellStyle name="Currency 2 17 8" xfId="5066" xr:uid="{6151026A-04C2-4006-A493-6F59CA94ADF3}"/>
    <cellStyle name="Currency 2 17 9" xfId="5067" xr:uid="{FB6B52A9-C109-41D1-8195-1FF259D28C67}"/>
    <cellStyle name="Currency 2 18" xfId="5068" xr:uid="{EB96C6F2-7B81-46EF-B16C-3796F23C4F9E}"/>
    <cellStyle name="Currency 2 19" xfId="5069" xr:uid="{2ADF1A32-DA11-4A87-AF2F-EC7B47610119}"/>
    <cellStyle name="Currency 2 2" xfId="405" xr:uid="{F0E12ACB-5951-4C7C-A744-380181333402}"/>
    <cellStyle name="Currency 2 2 10" xfId="5071" xr:uid="{A73EF01A-5AE5-43E2-BBFC-FA89549C5BA3}"/>
    <cellStyle name="Currency 2 2 11" xfId="5072" xr:uid="{0E8314B0-5AB1-4504-85E7-09C4192C3E7B}"/>
    <cellStyle name="Currency 2 2 12" xfId="5073" xr:uid="{3262194B-3E36-492E-90E1-7AEB48EB612A}"/>
    <cellStyle name="Currency 2 2 12 2" xfId="5074" xr:uid="{BEFCE542-F04C-424C-B3C9-47407CE9B9F6}"/>
    <cellStyle name="Currency 2 2 12 2 2" xfId="5075" xr:uid="{301F6D55-788D-4936-A065-264ED4CEBF6E}"/>
    <cellStyle name="Currency 2 2 12 2 2 2" xfId="5076" xr:uid="{774ABD07-31CE-4B7A-9842-995F4DC8E9AA}"/>
    <cellStyle name="Currency 2 2 12 2 3" xfId="5077" xr:uid="{C15348EC-FDB4-400E-839B-40D116DD4958}"/>
    <cellStyle name="Currency 2 2 12 2 4" xfId="5078" xr:uid="{806E7BF5-6BA8-40D4-8AC1-D254C7DA94D2}"/>
    <cellStyle name="Currency 2 2 12 2 5" xfId="5079" xr:uid="{3342820B-C532-45B9-B9A4-3E5F7AEAD91D}"/>
    <cellStyle name="Currency 2 2 12 3" xfId="5080" xr:uid="{1809DB5A-347C-489B-B95A-68D17099EA98}"/>
    <cellStyle name="Currency 2 2 12 3 2" xfId="5081" xr:uid="{AD273A8E-57D9-4976-8C10-344BB0FF9027}"/>
    <cellStyle name="Currency 2 2 12 4" xfId="5082" xr:uid="{57FABE90-71F5-4818-BDC6-5B5106023295}"/>
    <cellStyle name="Currency 2 2 12 5" xfId="5083" xr:uid="{B9AE0F50-2EE8-4683-B0C3-9EBF67CA94CA}"/>
    <cellStyle name="Currency 2 2 13" xfId="5084" xr:uid="{5717CC14-11F0-439B-B506-1994485BD157}"/>
    <cellStyle name="Currency 2 2 14" xfId="5085" xr:uid="{5E184D1D-42F4-453C-887C-67A481072004}"/>
    <cellStyle name="Currency 2 2 15" xfId="5086" xr:uid="{2B56A0CE-9CCA-4F5A-8BD2-E7F2B9819497}"/>
    <cellStyle name="Currency 2 2 16" xfId="5087" xr:uid="{4B3ADB17-D728-482F-AA09-0BF32B7AD4B4}"/>
    <cellStyle name="Currency 2 2 16 2" xfId="5088" xr:uid="{6688ABA9-9E0A-404F-8BEC-8904C0C16F7E}"/>
    <cellStyle name="Currency 2 2 17" xfId="5089" xr:uid="{8D394CBC-7277-41AF-A79C-D4060F877E78}"/>
    <cellStyle name="Currency 2 2 18" xfId="5090" xr:uid="{3D59573C-5AD7-4C26-B7F2-5A75E91BCB9A}"/>
    <cellStyle name="Currency 2 2 19" xfId="5091" xr:uid="{2BCA3AA2-51C1-4776-9C86-5DC239C880A4}"/>
    <cellStyle name="Currency 2 2 2" xfId="5092" xr:uid="{9E8ADD3A-C6DF-4688-9B00-541CD346A211}"/>
    <cellStyle name="Currency 2 2 2 2" xfId="5093" xr:uid="{CA876637-719B-4E84-BA92-3E6960853AEA}"/>
    <cellStyle name="Currency 2 2 2 3" xfId="5094" xr:uid="{34C535DD-B93C-4274-9568-E4AF3C25BEB2}"/>
    <cellStyle name="Currency 2 2 20" xfId="43160" xr:uid="{84FA4699-CF58-4CDA-B908-31787EEF29D0}"/>
    <cellStyle name="Currency 2 2 21" xfId="5070" xr:uid="{C67A1265-0EAD-4962-972D-990068810181}"/>
    <cellStyle name="Currency 2 2 3" xfId="5095" xr:uid="{56234365-50C3-4898-9A6A-91EE0F3E5A60}"/>
    <cellStyle name="Currency 2 2 3 2" xfId="5096" xr:uid="{B2C70852-4CF5-473B-B2CD-D00D30079B30}"/>
    <cellStyle name="Currency 2 2 3 3" xfId="5097" xr:uid="{F3132025-3021-4549-90FF-BC64AE84183A}"/>
    <cellStyle name="Currency 2 2 4" xfId="5098" xr:uid="{C2D930DE-A425-42EE-8E58-D2A32550295E}"/>
    <cellStyle name="Currency 2 2 4 10" xfId="5099" xr:uid="{17F3A130-321A-46D9-BC47-9D372F867F28}"/>
    <cellStyle name="Currency 2 2 4 11" xfId="5100" xr:uid="{C21E9C5D-AE37-4141-B1A3-89D3213EEBF0}"/>
    <cellStyle name="Currency 2 2 4 12" xfId="5101" xr:uid="{A87EA02B-C205-4855-8DE4-A96EB8E1DA55}"/>
    <cellStyle name="Currency 2 2 4 13" xfId="5102" xr:uid="{0B2D8803-38EC-402B-9E8B-3F565F063BBC}"/>
    <cellStyle name="Currency 2 2 4 13 2" xfId="5103" xr:uid="{E940861F-95B0-4D49-AE18-DDA7589C6A5D}"/>
    <cellStyle name="Currency 2 2 4 14" xfId="5104" xr:uid="{5EB33CAD-A468-4F95-845D-369A7B7FC39C}"/>
    <cellStyle name="Currency 2 2 4 15" xfId="5105" xr:uid="{0A82DAC8-027A-498A-B859-0E93D3F66BD9}"/>
    <cellStyle name="Currency 2 2 4 16" xfId="5106" xr:uid="{1020E2D6-4856-4199-AC2D-CE7DD076AF56}"/>
    <cellStyle name="Currency 2 2 4 2" xfId="5107" xr:uid="{D150D6D6-5BBD-471E-8E8D-FAD4C574D097}"/>
    <cellStyle name="Currency 2 2 4 2 10" xfId="5108" xr:uid="{685B62B1-B6D6-4FB1-B77D-790C528536D8}"/>
    <cellStyle name="Currency 2 2 4 2 11" xfId="5109" xr:uid="{9CBF5F42-EFAD-469F-8157-C91D4897757F}"/>
    <cellStyle name="Currency 2 2 4 2 12" xfId="5110" xr:uid="{5653C019-9359-4F87-8F0D-E1F784CF8F99}"/>
    <cellStyle name="Currency 2 2 4 2 13" xfId="5111" xr:uid="{477DC4AB-852A-4F62-B0E8-C9EAC684616E}"/>
    <cellStyle name="Currency 2 2 4 2 13 2" xfId="5112" xr:uid="{791A3A9A-C7C6-4C1C-9699-EDE9C6D00FEC}"/>
    <cellStyle name="Currency 2 2 4 2 14" xfId="5113" xr:uid="{B3174608-5F8E-4C0E-AD2E-021459A9FFD3}"/>
    <cellStyle name="Currency 2 2 4 2 15" xfId="5114" xr:uid="{F116A128-043E-4A44-AF5A-70B60888B958}"/>
    <cellStyle name="Currency 2 2 4 2 16" xfId="5115" xr:uid="{908674BC-3587-4334-84F9-4A799C5FE227}"/>
    <cellStyle name="Currency 2 2 4 2 2" xfId="5116" xr:uid="{1F4FDB0F-F02F-432C-AD80-E7AB22CC0B9C}"/>
    <cellStyle name="Currency 2 2 4 2 2 10" xfId="5117" xr:uid="{9402D4D5-2721-4B9D-8C89-0F3516B12A22}"/>
    <cellStyle name="Currency 2 2 4 2 2 11" xfId="5118" xr:uid="{E8669A55-4E2A-4BCA-9C65-7637144D1B5D}"/>
    <cellStyle name="Currency 2 2 4 2 2 12" xfId="5119" xr:uid="{2189CCA1-9EAB-4972-BF1E-51D0B307108D}"/>
    <cellStyle name="Currency 2 2 4 2 2 12 2" xfId="5120" xr:uid="{A0E8E1AB-C6E3-4B56-826D-CE01D18510A8}"/>
    <cellStyle name="Currency 2 2 4 2 2 13" xfId="5121" xr:uid="{AF91B49F-756D-49B4-AEDD-DC03510C7F86}"/>
    <cellStyle name="Currency 2 2 4 2 2 14" xfId="5122" xr:uid="{75957EC9-BFF3-41BB-8085-307B24A37E31}"/>
    <cellStyle name="Currency 2 2 4 2 2 15" xfId="5123" xr:uid="{8CBCA9CB-50E9-4F25-941D-A0690352471E}"/>
    <cellStyle name="Currency 2 2 4 2 2 2" xfId="5124" xr:uid="{D2AF9CDC-E201-4F50-A58D-06046968E024}"/>
    <cellStyle name="Currency 2 2 4 2 2 2 2" xfId="5125" xr:uid="{6A74B982-0F93-4BF5-9C5C-FB236DC11D9D}"/>
    <cellStyle name="Currency 2 2 4 2 2 2 2 2" xfId="5126" xr:uid="{AE86BF03-CB62-493C-8357-B012F544B6AF}"/>
    <cellStyle name="Currency 2 2 4 2 2 2 2 2 2" xfId="5127" xr:uid="{B7AF6E6D-735A-4AE2-B4E6-417E10BB7E51}"/>
    <cellStyle name="Currency 2 2 4 2 2 2 2 2 2 2" xfId="5128" xr:uid="{7AEDD480-AD9B-439A-9ACE-8191EFA9AF8C}"/>
    <cellStyle name="Currency 2 2 4 2 2 2 2 2 2 2 2" xfId="5129" xr:uid="{B2B67A27-6C67-4955-B907-81916ACA6895}"/>
    <cellStyle name="Currency 2 2 4 2 2 2 2 2 2 3" xfId="5130" xr:uid="{3DA13A70-AE39-4D87-AE2B-F318BBAB413A}"/>
    <cellStyle name="Currency 2 2 4 2 2 2 2 2 2 4" xfId="5131" xr:uid="{BA2CCD29-FD36-406D-922D-42E1C5C04972}"/>
    <cellStyle name="Currency 2 2 4 2 2 2 2 2 2 5" xfId="5132" xr:uid="{AE56D8F5-17C6-4308-996F-D7A3E4A4E76D}"/>
    <cellStyle name="Currency 2 2 4 2 2 2 2 2 3" xfId="5133" xr:uid="{654493E8-1469-473E-B0A8-4D4AC8E42ADF}"/>
    <cellStyle name="Currency 2 2 4 2 2 2 2 2 3 2" xfId="5134" xr:uid="{4D5EE6AD-B018-4EE6-A473-474E9ED0C4A7}"/>
    <cellStyle name="Currency 2 2 4 2 2 2 2 2 4" xfId="5135" xr:uid="{8F017180-2D0C-4B26-ADA0-E7015344DE99}"/>
    <cellStyle name="Currency 2 2 4 2 2 2 2 2 5" xfId="5136" xr:uid="{40A88ED8-0E75-4F16-B250-1ECDCE77A26E}"/>
    <cellStyle name="Currency 2 2 4 2 2 2 2 3" xfId="5137" xr:uid="{B7A7E2E1-1054-46B5-ACC1-E313807C4336}"/>
    <cellStyle name="Currency 2 2 4 2 2 2 2 4" xfId="5138" xr:uid="{09F9D0E8-EC66-4C43-80BC-25E08EBC8FD2}"/>
    <cellStyle name="Currency 2 2 4 2 2 2 2 5" xfId="5139" xr:uid="{B1D92E54-CA05-47AF-8CC9-8B99ACC78FC8}"/>
    <cellStyle name="Currency 2 2 4 2 2 2 2 6" xfId="5140" xr:uid="{DC60F3D9-583D-44A1-9D45-229F7BDC4631}"/>
    <cellStyle name="Currency 2 2 4 2 2 2 2 6 2" xfId="5141" xr:uid="{9A1B0465-4C4A-4E22-BEE4-5BA395E15BA3}"/>
    <cellStyle name="Currency 2 2 4 2 2 2 2 7" xfId="5142" xr:uid="{5FD68C21-C754-4A79-B72F-0EE7A8B3A92B}"/>
    <cellStyle name="Currency 2 2 4 2 2 2 2 8" xfId="5143" xr:uid="{0C773CB2-15CC-4EDC-A866-DD5610BA7808}"/>
    <cellStyle name="Currency 2 2 4 2 2 2 2 9" xfId="5144" xr:uid="{27CBB7EB-AF72-45A2-AFB8-D9D1F85F1B74}"/>
    <cellStyle name="Currency 2 2 4 2 2 2 3" xfId="5145" xr:uid="{F447E67A-84E2-473A-A513-A3F3311C4DBC}"/>
    <cellStyle name="Currency 2 2 4 2 2 2 3 2" xfId="5146" xr:uid="{70B90474-CC17-4011-911A-B24B795C98C0}"/>
    <cellStyle name="Currency 2 2 4 2 2 2 3 2 2" xfId="5147" xr:uid="{C1019A65-4EBA-4354-A694-61A9FE09B5B8}"/>
    <cellStyle name="Currency 2 2 4 2 2 2 3 2 2 2" xfId="5148" xr:uid="{AFDA2802-2C25-4764-8F5B-DD8622144891}"/>
    <cellStyle name="Currency 2 2 4 2 2 2 3 2 3" xfId="5149" xr:uid="{64AB8C80-0994-40D7-BC15-6D1916AC1485}"/>
    <cellStyle name="Currency 2 2 4 2 2 2 3 2 4" xfId="5150" xr:uid="{AEB41A7C-1FEF-4CF4-BC10-130897413587}"/>
    <cellStyle name="Currency 2 2 4 2 2 2 3 2 5" xfId="5151" xr:uid="{4D64FB55-DD75-4D05-9DD5-9DFC7C29272A}"/>
    <cellStyle name="Currency 2 2 4 2 2 2 3 3" xfId="5152" xr:uid="{8A078155-463A-4C83-BEE9-D9DFAE4D1B25}"/>
    <cellStyle name="Currency 2 2 4 2 2 2 3 3 2" xfId="5153" xr:uid="{E5C3947B-75FB-4CCB-871D-4B3F5D131D9E}"/>
    <cellStyle name="Currency 2 2 4 2 2 2 3 4" xfId="5154" xr:uid="{CBE49221-B569-4BCB-A368-E9BE6A0C7C40}"/>
    <cellStyle name="Currency 2 2 4 2 2 2 3 5" xfId="5155" xr:uid="{AA05E3DB-6CB7-4BB2-8718-8F5538C92329}"/>
    <cellStyle name="Currency 2 2 4 2 2 2 4" xfId="5156" xr:uid="{EB90B259-36C8-4ED6-8962-E1A3C24ABC55}"/>
    <cellStyle name="Currency 2 2 4 2 2 2 5" xfId="5157" xr:uid="{4EB2FDA8-E304-492F-BF53-99390E0F0961}"/>
    <cellStyle name="Currency 2 2 4 2 2 2 6" xfId="5158" xr:uid="{B2BE8ADC-4C24-4377-988C-AE3EA24286AB}"/>
    <cellStyle name="Currency 2 2 4 2 2 2 6 2" xfId="5159" xr:uid="{D2C97261-B954-46D6-9144-DBAD5F5052A9}"/>
    <cellStyle name="Currency 2 2 4 2 2 2 7" xfId="5160" xr:uid="{E87D82D9-B1D4-450C-92BF-0AD5119A98A0}"/>
    <cellStyle name="Currency 2 2 4 2 2 2 8" xfId="5161" xr:uid="{178C9236-5AFE-42E1-9CD4-21120A48B31F}"/>
    <cellStyle name="Currency 2 2 4 2 2 2 9" xfId="5162" xr:uid="{C86B51A2-68CB-4A77-9F10-220455D990AD}"/>
    <cellStyle name="Currency 2 2 4 2 2 3" xfId="5163" xr:uid="{C78A9172-D2AB-45CB-9C2B-B179987DF217}"/>
    <cellStyle name="Currency 2 2 4 2 2 3 2" xfId="5164" xr:uid="{EBC59E1F-57A9-4229-A8CB-E36439B203A1}"/>
    <cellStyle name="Currency 2 2 4 2 2 3 3" xfId="5165" xr:uid="{1012E57A-4D74-41B2-9556-95C289EAEE54}"/>
    <cellStyle name="Currency 2 2 4 2 2 4" xfId="5166" xr:uid="{8C08DDF2-5901-4C22-8810-4E697FE4A549}"/>
    <cellStyle name="Currency 2 2 4 2 2 4 2" xfId="5167" xr:uid="{AA9AE300-CC61-4BFE-9CDA-00242A31442D}"/>
    <cellStyle name="Currency 2 2 4 2 2 4 3" xfId="5168" xr:uid="{D6C7B9BB-F8D1-45E1-B9E6-2E01EC3F7B88}"/>
    <cellStyle name="Currency 2 2 4 2 2 5" xfId="5169" xr:uid="{3E62BBFA-910A-4E64-AA8F-324F66385E13}"/>
    <cellStyle name="Currency 2 2 4 2 2 5 2" xfId="5170" xr:uid="{FB76AD27-2786-43AC-BEA0-32F326C7B86D}"/>
    <cellStyle name="Currency 2 2 4 2 2 5 3" xfId="5171" xr:uid="{A082D17F-00E8-40BF-8E8A-39444A4666C3}"/>
    <cellStyle name="Currency 2 2 4 2 2 6" xfId="5172" xr:uid="{BDD4089A-E490-489D-9A54-4606AA1EF89F}"/>
    <cellStyle name="Currency 2 2 4 2 2 6 2" xfId="5173" xr:uid="{EE1E8937-BC08-4978-950A-433E5C1097CD}"/>
    <cellStyle name="Currency 2 2 4 2 2 6 3" xfId="5174" xr:uid="{633149CE-7BCD-4755-86C8-EFB29D2FAA3A}"/>
    <cellStyle name="Currency 2 2 4 2 2 7" xfId="5175" xr:uid="{D97FEC0F-206E-4AA1-A5D5-2A5FA5CCBA8F}"/>
    <cellStyle name="Currency 2 2 4 2 2 7 2" xfId="5176" xr:uid="{914D8965-7BC2-49E0-8114-E4B87FCA04ED}"/>
    <cellStyle name="Currency 2 2 4 2 2 7 3" xfId="5177" xr:uid="{9854E3E1-60CD-41BB-A94B-3AAEAD58EC6F}"/>
    <cellStyle name="Currency 2 2 4 2 2 8" xfId="5178" xr:uid="{6BF79E35-A018-401A-BEE1-977B23CDBFA4}"/>
    <cellStyle name="Currency 2 2 4 2 2 8 2" xfId="5179" xr:uid="{B98B6379-CD0C-4F48-AD09-13E0A6A7C380}"/>
    <cellStyle name="Currency 2 2 4 2 2 8 2 2" xfId="5180" xr:uid="{B0C24A91-2FCD-4247-894D-4BCF7225C5F7}"/>
    <cellStyle name="Currency 2 2 4 2 2 8 2 2 2" xfId="5181" xr:uid="{4CD7371B-DA72-4C50-84AE-C41DE0E537AC}"/>
    <cellStyle name="Currency 2 2 4 2 2 8 2 3" xfId="5182" xr:uid="{C7027816-6D30-4725-974F-BEE31C4E7CF9}"/>
    <cellStyle name="Currency 2 2 4 2 2 8 2 4" xfId="5183" xr:uid="{45DB8152-FD24-4EE4-B338-6B0C6F852DFA}"/>
    <cellStyle name="Currency 2 2 4 2 2 8 2 5" xfId="5184" xr:uid="{90CD9C61-64E6-4EEC-9E42-54786854FF7A}"/>
    <cellStyle name="Currency 2 2 4 2 2 8 3" xfId="5185" xr:uid="{FAD628EA-8549-42E7-90B2-8FC68D0C98A4}"/>
    <cellStyle name="Currency 2 2 4 2 2 8 3 2" xfId="5186" xr:uid="{1781D438-0AE4-4239-A5E7-8A6A8590D6B3}"/>
    <cellStyle name="Currency 2 2 4 2 2 8 4" xfId="5187" xr:uid="{0DBA8887-1C0B-4663-9BE1-A8B835832840}"/>
    <cellStyle name="Currency 2 2 4 2 2 8 5" xfId="5188" xr:uid="{CF0F2577-6D23-460D-AECD-745C8C6851D8}"/>
    <cellStyle name="Currency 2 2 4 2 2 9" xfId="5189" xr:uid="{C52202B3-62E8-4357-A3FB-D9EC9EDB4A71}"/>
    <cellStyle name="Currency 2 2 4 2 3" xfId="5190" xr:uid="{70C0E65A-7ED7-40F2-84B9-E8B5268AD47F}"/>
    <cellStyle name="Currency 2 2 4 2 3 2" xfId="5191" xr:uid="{3F1C9046-7018-480E-B606-C876C141E0E7}"/>
    <cellStyle name="Currency 2 2 4 2 3 3" xfId="5192" xr:uid="{B915CB6A-3BB7-4D6D-A68F-CEBBABB411EE}"/>
    <cellStyle name="Currency 2 2 4 2 4" xfId="5193" xr:uid="{D44C4F2F-FCD6-4655-BF99-35807158321A}"/>
    <cellStyle name="Currency 2 2 4 2 4 2" xfId="5194" xr:uid="{FBA3C12A-E917-4E9B-B303-5FA83E9F78C3}"/>
    <cellStyle name="Currency 2 2 4 2 4 2 2" xfId="5195" xr:uid="{F00CB3CA-0260-4D3F-A1D3-C8F2C5A76B78}"/>
    <cellStyle name="Currency 2 2 4 2 4 2 2 2" xfId="5196" xr:uid="{49D0FFD2-CB3E-48AB-ABCD-25886BBA963D}"/>
    <cellStyle name="Currency 2 2 4 2 4 2 2 2 2" xfId="5197" xr:uid="{4B3CAC3C-16E9-4DED-8A0F-BF562D56B7CB}"/>
    <cellStyle name="Currency 2 2 4 2 4 2 2 2 2 2" xfId="5198" xr:uid="{3AC9528C-BB07-4A60-A153-35212FB8E71C}"/>
    <cellStyle name="Currency 2 2 4 2 4 2 2 2 3" xfId="5199" xr:uid="{FF4C5657-9F1E-4165-BF5E-C689E482925B}"/>
    <cellStyle name="Currency 2 2 4 2 4 2 2 2 4" xfId="5200" xr:uid="{D51D26CC-EC55-49C8-AE90-C647E345562D}"/>
    <cellStyle name="Currency 2 2 4 2 4 2 2 2 5" xfId="5201" xr:uid="{20346B17-67CC-40DE-8DCB-036779FD582F}"/>
    <cellStyle name="Currency 2 2 4 2 4 2 2 3" xfId="5202" xr:uid="{15689564-CB8F-4985-85CC-F261D7F8D4C4}"/>
    <cellStyle name="Currency 2 2 4 2 4 2 2 3 2" xfId="5203" xr:uid="{1A33412F-2F5E-4B84-9A1E-05B141E0C979}"/>
    <cellStyle name="Currency 2 2 4 2 4 2 2 4" xfId="5204" xr:uid="{E4D5906F-9F85-4CA1-A631-D5328A0AD2D5}"/>
    <cellStyle name="Currency 2 2 4 2 4 2 2 5" xfId="5205" xr:uid="{7B2F882F-CC98-4959-888B-3A1753D7C3E3}"/>
    <cellStyle name="Currency 2 2 4 2 4 2 3" xfId="5206" xr:uid="{3BC3A8AF-EBF4-4D6F-BAC9-1E514DEC9192}"/>
    <cellStyle name="Currency 2 2 4 2 4 2 4" xfId="5207" xr:uid="{94732FAE-67AF-46B0-8317-848F96570B70}"/>
    <cellStyle name="Currency 2 2 4 2 4 2 5" xfId="5208" xr:uid="{EF07D8AE-C76D-4174-BB19-A184037DEA37}"/>
    <cellStyle name="Currency 2 2 4 2 4 2 6" xfId="5209" xr:uid="{5B6BF280-547E-40C1-91AA-7FE2692AE059}"/>
    <cellStyle name="Currency 2 2 4 2 4 2 6 2" xfId="5210" xr:uid="{38944D8C-8550-4F12-B93B-217FACECBFEC}"/>
    <cellStyle name="Currency 2 2 4 2 4 2 7" xfId="5211" xr:uid="{33BD90E4-9051-4A24-8F99-6671FCA2BA3D}"/>
    <cellStyle name="Currency 2 2 4 2 4 2 8" xfId="5212" xr:uid="{EFED13A6-B8C7-40EE-B8BE-365263282E09}"/>
    <cellStyle name="Currency 2 2 4 2 4 2 9" xfId="5213" xr:uid="{0D008A3F-3AA0-4E85-A204-AB057F52578C}"/>
    <cellStyle name="Currency 2 2 4 2 4 3" xfId="5214" xr:uid="{7A106340-086F-4E7C-BF4F-7429B55CE9DB}"/>
    <cellStyle name="Currency 2 2 4 2 4 3 2" xfId="5215" xr:uid="{B5F81365-BEE6-49E1-936D-F3AF8C2B8304}"/>
    <cellStyle name="Currency 2 2 4 2 4 3 2 2" xfId="5216" xr:uid="{29747EA3-8F87-4B2C-B8EF-97CE94AF6347}"/>
    <cellStyle name="Currency 2 2 4 2 4 3 2 2 2" xfId="5217" xr:uid="{D52579CD-D069-4A3A-B5C9-3683C7B4AED3}"/>
    <cellStyle name="Currency 2 2 4 2 4 3 2 3" xfId="5218" xr:uid="{39004D29-89C1-431F-97C2-464C9F828F2E}"/>
    <cellStyle name="Currency 2 2 4 2 4 3 2 4" xfId="5219" xr:uid="{2CC835E2-58A3-4032-9618-A72645C710D2}"/>
    <cellStyle name="Currency 2 2 4 2 4 3 2 5" xfId="5220" xr:uid="{48250C62-FB90-437E-9E81-D182B860E675}"/>
    <cellStyle name="Currency 2 2 4 2 4 3 3" xfId="5221" xr:uid="{9024650D-9645-4C3C-9F5A-E7CE32AD7657}"/>
    <cellStyle name="Currency 2 2 4 2 4 3 3 2" xfId="5222" xr:uid="{3331F6D4-D2F5-4B4B-80B2-9D0FB1734FD6}"/>
    <cellStyle name="Currency 2 2 4 2 4 3 4" xfId="5223" xr:uid="{306C48FF-2488-4740-9875-41F4A2C053F2}"/>
    <cellStyle name="Currency 2 2 4 2 4 3 5" xfId="5224" xr:uid="{DDE42CDC-5F1B-43EE-8967-B82AA645D5D9}"/>
    <cellStyle name="Currency 2 2 4 2 4 4" xfId="5225" xr:uid="{82E2C9D1-8E57-4384-983A-A307DEE963B2}"/>
    <cellStyle name="Currency 2 2 4 2 4 5" xfId="5226" xr:uid="{CDC08D42-962C-43DA-BCDC-254BC1D117DC}"/>
    <cellStyle name="Currency 2 2 4 2 4 6" xfId="5227" xr:uid="{5FD88B72-25F4-4017-B177-AE45EE749EF4}"/>
    <cellStyle name="Currency 2 2 4 2 4 6 2" xfId="5228" xr:uid="{44985D1B-AE0A-45FE-B97C-9636BC32601D}"/>
    <cellStyle name="Currency 2 2 4 2 4 7" xfId="5229" xr:uid="{D6FFC0D5-63EB-41BD-BEEB-6ECFE4659E58}"/>
    <cellStyle name="Currency 2 2 4 2 4 8" xfId="5230" xr:uid="{B17FC244-3A23-49BF-835E-CF5C2A220603}"/>
    <cellStyle name="Currency 2 2 4 2 4 9" xfId="5231" xr:uid="{EDCE8AD8-9E90-4F34-A182-8FB9B88ED0CD}"/>
    <cellStyle name="Currency 2 2 4 2 5" xfId="5232" xr:uid="{4E77EFC9-1DFE-40EF-9FEB-20B7FC44434B}"/>
    <cellStyle name="Currency 2 2 4 2 6" xfId="5233" xr:uid="{A01AF103-97F2-4E37-ADAC-A13B8A3AEFD1}"/>
    <cellStyle name="Currency 2 2 4 2 7" xfId="5234" xr:uid="{CE3C3BB9-41D8-4EDE-A6A5-869734B77C28}"/>
    <cellStyle name="Currency 2 2 4 2 8" xfId="5235" xr:uid="{E69EE5B8-6648-4ADB-B3AD-7C77AABE6514}"/>
    <cellStyle name="Currency 2 2 4 2 9" xfId="5236" xr:uid="{967852E3-29F7-4A45-A5D0-AC5D6280EEAD}"/>
    <cellStyle name="Currency 2 2 4 2 9 2" xfId="5237" xr:uid="{32E50692-8166-4B07-8F00-0698ABA142B5}"/>
    <cellStyle name="Currency 2 2 4 2 9 2 2" xfId="5238" xr:uid="{C6712439-E57B-42B1-BEC1-8975BA0BEC14}"/>
    <cellStyle name="Currency 2 2 4 2 9 2 2 2" xfId="5239" xr:uid="{EF6DF33D-E28C-4EF9-B38F-042C57C9C4E4}"/>
    <cellStyle name="Currency 2 2 4 2 9 2 3" xfId="5240" xr:uid="{0402E2BD-B040-48CE-BC10-63FFDEF759F9}"/>
    <cellStyle name="Currency 2 2 4 2 9 2 4" xfId="5241" xr:uid="{AA3532CA-9BB6-4F1F-BEE7-0831BC5C353A}"/>
    <cellStyle name="Currency 2 2 4 2 9 2 5" xfId="5242" xr:uid="{4E67B220-8D1A-4C1B-88A3-C110C77C4D45}"/>
    <cellStyle name="Currency 2 2 4 2 9 3" xfId="5243" xr:uid="{02C05887-7719-4758-AD85-F053AC72F125}"/>
    <cellStyle name="Currency 2 2 4 2 9 3 2" xfId="5244" xr:uid="{36541B28-1E7B-4364-B3E4-1F420AC77B1C}"/>
    <cellStyle name="Currency 2 2 4 2 9 4" xfId="5245" xr:uid="{2FB6BC17-DDB9-428D-8AC6-767C182051CD}"/>
    <cellStyle name="Currency 2 2 4 2 9 5" xfId="5246" xr:uid="{D0269526-D9FB-4853-A94F-67733440FBBD}"/>
    <cellStyle name="Currency 2 2 4 3" xfId="5247" xr:uid="{AD8BFA2A-CB52-4FFA-AFE9-DA9F07AD7E14}"/>
    <cellStyle name="Currency 2 2 4 3 10" xfId="5248" xr:uid="{D5841B03-B603-4117-83B9-1EFBEB679C1D}"/>
    <cellStyle name="Currency 2 2 4 3 11" xfId="5249" xr:uid="{449B9CA8-0E2C-4111-B287-84141C074B9C}"/>
    <cellStyle name="Currency 2 2 4 3 12" xfId="5250" xr:uid="{8FAEF54E-66FF-424F-B964-E0B378E2DB38}"/>
    <cellStyle name="Currency 2 2 4 3 12 2" xfId="5251" xr:uid="{BDD3C596-F84B-44C4-9701-F3347B010A8C}"/>
    <cellStyle name="Currency 2 2 4 3 13" xfId="5252" xr:uid="{0DD73E55-8C10-44BE-BCEB-E8D3081AF3A6}"/>
    <cellStyle name="Currency 2 2 4 3 14" xfId="5253" xr:uid="{76DABDF6-B5F6-4687-835D-08F7B18EAF99}"/>
    <cellStyle name="Currency 2 2 4 3 15" xfId="5254" xr:uid="{FFBA0947-A78B-451E-AB05-59DF008439B7}"/>
    <cellStyle name="Currency 2 2 4 3 2" xfId="5255" xr:uid="{1052D42B-CDA9-4E4B-8876-B9A27EEDD0FD}"/>
    <cellStyle name="Currency 2 2 4 3 2 2" xfId="5256" xr:uid="{D6C4EAB8-999E-43C4-BF6F-94778BED3A9A}"/>
    <cellStyle name="Currency 2 2 4 3 2 2 2" xfId="5257" xr:uid="{A91E25B7-1498-4DDC-AB15-5DDC145AED10}"/>
    <cellStyle name="Currency 2 2 4 3 2 2 2 2" xfId="5258" xr:uid="{A5D12ECE-D264-4A3D-B794-3E552B04E7A5}"/>
    <cellStyle name="Currency 2 2 4 3 2 2 2 2 2" xfId="5259" xr:uid="{143D91CB-AF16-44C0-AD7B-E56F1FF66971}"/>
    <cellStyle name="Currency 2 2 4 3 2 2 2 2 2 2" xfId="5260" xr:uid="{49E9D675-37F9-4CB8-A760-695B53D6E182}"/>
    <cellStyle name="Currency 2 2 4 3 2 2 2 2 3" xfId="5261" xr:uid="{EC0BFFC7-6063-43C8-B778-7F04AB26E411}"/>
    <cellStyle name="Currency 2 2 4 3 2 2 2 2 4" xfId="5262" xr:uid="{0CEFBBD4-AF84-47F5-8ACA-C923388C759F}"/>
    <cellStyle name="Currency 2 2 4 3 2 2 2 2 5" xfId="5263" xr:uid="{EEC3212C-C381-43F7-8F6B-9A346352652F}"/>
    <cellStyle name="Currency 2 2 4 3 2 2 2 3" xfId="5264" xr:uid="{1EB9E8F5-D99A-47CE-B45D-FC0DC89A9BC5}"/>
    <cellStyle name="Currency 2 2 4 3 2 2 2 3 2" xfId="5265" xr:uid="{6E6B95AC-D2F0-423E-B07C-217D64656062}"/>
    <cellStyle name="Currency 2 2 4 3 2 2 2 4" xfId="5266" xr:uid="{BF087308-B777-42CC-8291-FBC0C706DF36}"/>
    <cellStyle name="Currency 2 2 4 3 2 2 2 5" xfId="5267" xr:uid="{05E8326C-869E-4A53-9356-F18CE9A2409F}"/>
    <cellStyle name="Currency 2 2 4 3 2 2 3" xfId="5268" xr:uid="{D9CF1501-9134-4694-9DEE-F78C77BDCA3A}"/>
    <cellStyle name="Currency 2 2 4 3 2 2 4" xfId="5269" xr:uid="{DBD5B2C9-66B5-44B7-B9EF-A2EC980775AA}"/>
    <cellStyle name="Currency 2 2 4 3 2 2 5" xfId="5270" xr:uid="{D6B1CD7B-2BC0-42A4-8703-A2338B685842}"/>
    <cellStyle name="Currency 2 2 4 3 2 2 6" xfId="5271" xr:uid="{2303A306-9D0B-4A2C-BAE3-FD1411C274F4}"/>
    <cellStyle name="Currency 2 2 4 3 2 2 6 2" xfId="5272" xr:uid="{59D6B7C0-7D71-49F5-8DB7-0A55CC717422}"/>
    <cellStyle name="Currency 2 2 4 3 2 2 7" xfId="5273" xr:uid="{4BD32139-7CE9-4CEC-93A7-F10146B0B12D}"/>
    <cellStyle name="Currency 2 2 4 3 2 2 8" xfId="5274" xr:uid="{7E262ABB-2B0D-46A2-A6C0-600F7BC34B95}"/>
    <cellStyle name="Currency 2 2 4 3 2 2 9" xfId="5275" xr:uid="{A2A97239-7C0D-47DB-8F6A-70609D904E7A}"/>
    <cellStyle name="Currency 2 2 4 3 2 3" xfId="5276" xr:uid="{53DAAADE-F325-4575-AC2E-3C63C284F307}"/>
    <cellStyle name="Currency 2 2 4 3 2 3 2" xfId="5277" xr:uid="{FB665BFC-C7D8-4CE2-84CA-242F5AA8FD87}"/>
    <cellStyle name="Currency 2 2 4 3 2 3 2 2" xfId="5278" xr:uid="{30901B31-DD8C-4F63-8D4C-E74DBC0C803C}"/>
    <cellStyle name="Currency 2 2 4 3 2 3 2 2 2" xfId="5279" xr:uid="{09DC56D9-2EEF-4CBB-AC65-A3196D861683}"/>
    <cellStyle name="Currency 2 2 4 3 2 3 2 3" xfId="5280" xr:uid="{CA96D892-AF39-4C7B-B85A-BA1538978B0D}"/>
    <cellStyle name="Currency 2 2 4 3 2 3 2 4" xfId="5281" xr:uid="{50C7EA55-AAC8-4C1D-8BF9-993BD60EF949}"/>
    <cellStyle name="Currency 2 2 4 3 2 3 2 5" xfId="5282" xr:uid="{2FAFC78D-2645-4B7D-9E51-7AE698C3FBC7}"/>
    <cellStyle name="Currency 2 2 4 3 2 3 3" xfId="5283" xr:uid="{648136F8-FEEE-42F8-8125-F2EB2B3B7818}"/>
    <cellStyle name="Currency 2 2 4 3 2 3 3 2" xfId="5284" xr:uid="{6DD612F9-E164-45E2-9B36-C53CFFC912FC}"/>
    <cellStyle name="Currency 2 2 4 3 2 3 4" xfId="5285" xr:uid="{FFCF3F75-9F40-49BF-93FE-B40B03AF6BF5}"/>
    <cellStyle name="Currency 2 2 4 3 2 3 5" xfId="5286" xr:uid="{87EE331D-26CC-49D5-8D9F-40CF01DF634A}"/>
    <cellStyle name="Currency 2 2 4 3 2 4" xfId="5287" xr:uid="{D43FD05B-F4E5-4CF3-8FEA-5D50B4D56ED3}"/>
    <cellStyle name="Currency 2 2 4 3 2 5" xfId="5288" xr:uid="{CB236014-ECDD-48A6-9297-002857745E53}"/>
    <cellStyle name="Currency 2 2 4 3 2 6" xfId="5289" xr:uid="{BD995A41-275D-42F5-B6A7-77AA7A41B8AF}"/>
    <cellStyle name="Currency 2 2 4 3 2 6 2" xfId="5290" xr:uid="{5C3B36C2-D3CF-425F-AEB6-A35782B05C26}"/>
    <cellStyle name="Currency 2 2 4 3 2 7" xfId="5291" xr:uid="{3FAE9BA3-84C9-4213-AAEB-BA1CB06AC50A}"/>
    <cellStyle name="Currency 2 2 4 3 2 8" xfId="5292" xr:uid="{24C92115-6191-451D-AC2A-E584390A6B58}"/>
    <cellStyle name="Currency 2 2 4 3 2 9" xfId="5293" xr:uid="{575EF929-4F00-41BE-AB5F-C399FA5D3374}"/>
    <cellStyle name="Currency 2 2 4 3 3" xfId="5294" xr:uid="{381D6D66-A801-48DE-8CC2-560177DF5916}"/>
    <cellStyle name="Currency 2 2 4 3 4" xfId="5295" xr:uid="{C1996AA2-09D5-40C9-8612-9891613FA831}"/>
    <cellStyle name="Currency 2 2 4 3 5" xfId="5296" xr:uid="{9D80C156-83EE-4826-9D2C-A2F56EC75953}"/>
    <cellStyle name="Currency 2 2 4 3 6" xfId="5297" xr:uid="{2728555E-765B-4EEA-BD20-01EDD0B8CA62}"/>
    <cellStyle name="Currency 2 2 4 3 7" xfId="5298" xr:uid="{34FB04AD-C0D1-4FD6-B51C-1F8E26C44E18}"/>
    <cellStyle name="Currency 2 2 4 3 8" xfId="5299" xr:uid="{FA140C69-4D65-4E2F-A91D-B9A1822056DB}"/>
    <cellStyle name="Currency 2 2 4 3 8 2" xfId="5300" xr:uid="{8A8A7FB4-20FA-473B-9700-9BBE0D2E5002}"/>
    <cellStyle name="Currency 2 2 4 3 8 2 2" xfId="5301" xr:uid="{D1F38512-91C1-4E53-AD14-77757BBD0A4D}"/>
    <cellStyle name="Currency 2 2 4 3 8 2 2 2" xfId="5302" xr:uid="{A219B3D6-7071-4E75-83AB-0AAC3AEAE7FA}"/>
    <cellStyle name="Currency 2 2 4 3 8 2 3" xfId="5303" xr:uid="{2A9191F4-DF54-4CE6-AB84-70B602949550}"/>
    <cellStyle name="Currency 2 2 4 3 8 2 4" xfId="5304" xr:uid="{C09A3B06-6689-4F46-B580-607D967FDC0D}"/>
    <cellStyle name="Currency 2 2 4 3 8 2 5" xfId="5305" xr:uid="{E2775C12-6775-4E45-B77F-8D8484414F81}"/>
    <cellStyle name="Currency 2 2 4 3 8 3" xfId="5306" xr:uid="{05884407-68D2-48F9-88E7-76EE78A75E3F}"/>
    <cellStyle name="Currency 2 2 4 3 8 3 2" xfId="5307" xr:uid="{7F8B0678-1B3E-4064-9182-7758226F6043}"/>
    <cellStyle name="Currency 2 2 4 3 8 4" xfId="5308" xr:uid="{A76F8C17-DC93-4305-AE54-D960D93472A7}"/>
    <cellStyle name="Currency 2 2 4 3 8 5" xfId="5309" xr:uid="{145F4773-C43C-45C7-A5B9-4A7D7B8CB45D}"/>
    <cellStyle name="Currency 2 2 4 3 9" xfId="5310" xr:uid="{30D62C1C-79F6-46EA-87E7-0D1A5DD16781}"/>
    <cellStyle name="Currency 2 2 4 4" xfId="5311" xr:uid="{4E7A7028-EBC6-4663-A5BB-A287794FA597}"/>
    <cellStyle name="Currency 2 2 4 4 2" xfId="5312" xr:uid="{B88FA046-9C73-4AFA-B358-2AE9E537435E}"/>
    <cellStyle name="Currency 2 2 4 4 2 2" xfId="5313" xr:uid="{F9EDA2C2-7F53-446E-9F54-58443D982383}"/>
    <cellStyle name="Currency 2 2 4 4 2 2 2" xfId="5314" xr:uid="{983C6A32-7A91-4019-83BB-64EAB7D4DEA6}"/>
    <cellStyle name="Currency 2 2 4 4 2 2 2 2" xfId="5315" xr:uid="{565F585F-CF3E-4805-807B-E94A63BF3B7B}"/>
    <cellStyle name="Currency 2 2 4 4 2 2 2 2 2" xfId="5316" xr:uid="{00131989-6D2E-4155-8E44-521B3C4295D5}"/>
    <cellStyle name="Currency 2 2 4 4 2 2 2 3" xfId="5317" xr:uid="{F5826E04-E4E4-4E61-BC7F-6D94BE575A96}"/>
    <cellStyle name="Currency 2 2 4 4 2 2 2 4" xfId="5318" xr:uid="{64E02C1A-F702-471E-9F51-317F17EE35C3}"/>
    <cellStyle name="Currency 2 2 4 4 2 2 2 5" xfId="5319" xr:uid="{BC88F498-CE4D-4E2C-A0B8-F2E79C08E22D}"/>
    <cellStyle name="Currency 2 2 4 4 2 2 3" xfId="5320" xr:uid="{792119B7-9732-4D02-9EBA-C7880895E7D9}"/>
    <cellStyle name="Currency 2 2 4 4 2 2 3 2" xfId="5321" xr:uid="{B28DC29C-8BEE-45E5-95C1-73D9A2D64F65}"/>
    <cellStyle name="Currency 2 2 4 4 2 2 4" xfId="5322" xr:uid="{1DD2ECAD-ECF5-4E94-B801-9B05D068446A}"/>
    <cellStyle name="Currency 2 2 4 4 2 2 5" xfId="5323" xr:uid="{A343B43D-FFC7-4236-9189-D8D67EAD22A6}"/>
    <cellStyle name="Currency 2 2 4 4 2 3" xfId="5324" xr:uid="{736D5C6F-F0D3-410B-9D6C-32F7E9F564C0}"/>
    <cellStyle name="Currency 2 2 4 4 2 4" xfId="5325" xr:uid="{27CEF2D5-76AB-4AEA-ACBB-CAB292F8DA45}"/>
    <cellStyle name="Currency 2 2 4 4 2 5" xfId="5326" xr:uid="{C62C7094-4130-4ED9-B203-EB405D6941EC}"/>
    <cellStyle name="Currency 2 2 4 4 2 6" xfId="5327" xr:uid="{CFDA915F-4F84-4482-917A-FBE808BE8D80}"/>
    <cellStyle name="Currency 2 2 4 4 2 6 2" xfId="5328" xr:uid="{AA648756-1496-44FB-912D-383BB4E11AC4}"/>
    <cellStyle name="Currency 2 2 4 4 2 7" xfId="5329" xr:uid="{B0A421E6-4DB5-4EB3-A7DC-707F9A39D086}"/>
    <cellStyle name="Currency 2 2 4 4 2 8" xfId="5330" xr:uid="{6DA7AA27-94F1-462F-87B1-A01C3E1A7E77}"/>
    <cellStyle name="Currency 2 2 4 4 2 9" xfId="5331" xr:uid="{EA74A9D5-EA4A-4C8E-AE2D-8945208F7FAC}"/>
    <cellStyle name="Currency 2 2 4 4 3" xfId="5332" xr:uid="{EEEC1087-23F3-4B52-8C00-3F57C91B6D39}"/>
    <cellStyle name="Currency 2 2 4 4 3 2" xfId="5333" xr:uid="{1E9D598F-55B0-4898-9E69-F063DAB2D27B}"/>
    <cellStyle name="Currency 2 2 4 4 3 2 2" xfId="5334" xr:uid="{AAC90D29-5577-4BCB-A4A9-CDCB795C861D}"/>
    <cellStyle name="Currency 2 2 4 4 3 2 2 2" xfId="5335" xr:uid="{37D5CAE3-836C-4DD2-B3F3-60B64B0F5FA7}"/>
    <cellStyle name="Currency 2 2 4 4 3 2 3" xfId="5336" xr:uid="{5532EB4C-D535-4A90-A4C4-86AC253413DA}"/>
    <cellStyle name="Currency 2 2 4 4 3 2 4" xfId="5337" xr:uid="{45009528-2433-4E6F-85B0-488187448F89}"/>
    <cellStyle name="Currency 2 2 4 4 3 2 5" xfId="5338" xr:uid="{95D30899-6B9C-4593-B4D3-B9D75B02A300}"/>
    <cellStyle name="Currency 2 2 4 4 3 3" xfId="5339" xr:uid="{1B145AE0-FE45-4F05-8E39-08ABB30CE2AF}"/>
    <cellStyle name="Currency 2 2 4 4 3 3 2" xfId="5340" xr:uid="{5ED1BD8D-4106-40BC-9E6A-A87258A002FE}"/>
    <cellStyle name="Currency 2 2 4 4 3 4" xfId="5341" xr:uid="{E4B81797-6B03-4537-A8E3-F7B49801F72C}"/>
    <cellStyle name="Currency 2 2 4 4 3 5" xfId="5342" xr:uid="{3B6A0CA3-7941-43FA-A0ED-5ACEDE39216A}"/>
    <cellStyle name="Currency 2 2 4 4 4" xfId="5343" xr:uid="{8E3CB9B7-55A7-4DD3-A5CE-3F93B9DB565B}"/>
    <cellStyle name="Currency 2 2 4 4 5" xfId="5344" xr:uid="{B37368CB-38CC-4870-9D03-3CC0D0A0F75C}"/>
    <cellStyle name="Currency 2 2 4 4 6" xfId="5345" xr:uid="{1974C664-4EE5-4DBF-832B-D323E87CFA7E}"/>
    <cellStyle name="Currency 2 2 4 4 6 2" xfId="5346" xr:uid="{563028D5-5B0A-4568-AE54-CF0FE42C414D}"/>
    <cellStyle name="Currency 2 2 4 4 7" xfId="5347" xr:uid="{6E010C5D-B1B5-4D1A-BE93-1D0C60157DA6}"/>
    <cellStyle name="Currency 2 2 4 4 8" xfId="5348" xr:uid="{109774DD-5D49-45F2-97F7-B2C2678473B0}"/>
    <cellStyle name="Currency 2 2 4 4 9" xfId="5349" xr:uid="{9072D788-7ACB-4697-9973-98168F84B0BD}"/>
    <cellStyle name="Currency 2 2 4 5" xfId="5350" xr:uid="{088AA051-751A-462C-B981-441D0445CD8C}"/>
    <cellStyle name="Currency 2 2 4 5 2" xfId="5351" xr:uid="{F9C0984F-5E02-49BC-BCF1-2FF08A0DE085}"/>
    <cellStyle name="Currency 2 2 4 5 3" xfId="5352" xr:uid="{CCF432B9-B132-4925-9734-7F57C6CA997C}"/>
    <cellStyle name="Currency 2 2 4 6" xfId="5353" xr:uid="{A22B6864-BD72-460D-A48D-1FABDF9FAA1A}"/>
    <cellStyle name="Currency 2 2 4 6 2" xfId="5354" xr:uid="{38B3D7A9-B279-4311-85DC-462CC292C95D}"/>
    <cellStyle name="Currency 2 2 4 6 3" xfId="5355" xr:uid="{87C14B52-85B0-4437-9472-7A324AA6376D}"/>
    <cellStyle name="Currency 2 2 4 7" xfId="5356" xr:uid="{91F2BAFE-52EF-452E-816E-5A8428DDCEBF}"/>
    <cellStyle name="Currency 2 2 4 7 2" xfId="5357" xr:uid="{EEF88C7A-E1B9-4EB6-853C-B172242384C7}"/>
    <cellStyle name="Currency 2 2 4 7 3" xfId="5358" xr:uid="{542575EF-556B-40A8-B2F8-4B33AE390213}"/>
    <cellStyle name="Currency 2 2 4 8" xfId="5359" xr:uid="{FDAC4DDF-8880-46F4-98E3-F39AF57DD745}"/>
    <cellStyle name="Currency 2 2 4 8 2" xfId="5360" xr:uid="{3BE6EDDA-0730-4164-8147-196375E75CD7}"/>
    <cellStyle name="Currency 2 2 4 8 3" xfId="5361" xr:uid="{52AE7636-F5BF-4233-8326-727CCBCFC272}"/>
    <cellStyle name="Currency 2 2 4 9" xfId="5362" xr:uid="{0EB1BE9D-B144-4083-AB77-2CF3BDD75BB9}"/>
    <cellStyle name="Currency 2 2 4 9 2" xfId="5363" xr:uid="{2012C5E2-73D1-44EE-94F5-99CAA8FBAE24}"/>
    <cellStyle name="Currency 2 2 4 9 2 2" xfId="5364" xr:uid="{C5A8F469-C090-4146-B73A-9A91EE424FCC}"/>
    <cellStyle name="Currency 2 2 4 9 2 2 2" xfId="5365" xr:uid="{83B17130-FC86-4B5B-B03C-6A417BD8B184}"/>
    <cellStyle name="Currency 2 2 4 9 2 3" xfId="5366" xr:uid="{4A388FA0-DF50-477F-BD18-6E895FF06B08}"/>
    <cellStyle name="Currency 2 2 4 9 2 4" xfId="5367" xr:uid="{7207C99F-EED1-4654-B0AC-2F324FE568F2}"/>
    <cellStyle name="Currency 2 2 4 9 2 5" xfId="5368" xr:uid="{34975A22-DDDB-4B9C-A7EC-0E4FF4D8C858}"/>
    <cellStyle name="Currency 2 2 4 9 3" xfId="5369" xr:uid="{F95E81B8-A382-46D9-91E2-B3EE9F83ED3F}"/>
    <cellStyle name="Currency 2 2 4 9 3 2" xfId="5370" xr:uid="{8AF7D4A9-6606-4A39-8D68-C1E0071BCC31}"/>
    <cellStyle name="Currency 2 2 4 9 4" xfId="5371" xr:uid="{F9D4454E-AECF-4BE6-9882-0551547BBB2E}"/>
    <cellStyle name="Currency 2 2 4 9 5" xfId="5372" xr:uid="{AD43DA4D-0D26-435A-B1A5-E91627D466A6}"/>
    <cellStyle name="Currency 2 2 5" xfId="5373" xr:uid="{50A62592-EEB2-4EFD-8310-A9551D5286D9}"/>
    <cellStyle name="Currency 2 2 5 10" xfId="5374" xr:uid="{A0CFE3F4-AE47-412E-8EE4-089FCE2A43DE}"/>
    <cellStyle name="Currency 2 2 5 11" xfId="5375" xr:uid="{D693C269-A679-4B80-87C4-906C2F80F47D}"/>
    <cellStyle name="Currency 2 2 5 12" xfId="5376" xr:uid="{80DC154C-10EE-42EC-B1CC-BB38AFE12BD9}"/>
    <cellStyle name="Currency 2 2 5 12 2" xfId="5377" xr:uid="{7D23EAAE-FCAF-43A7-B849-57E01A4FC12D}"/>
    <cellStyle name="Currency 2 2 5 13" xfId="5378" xr:uid="{1DAB411F-DBBA-43C9-9488-93DC9CF0AE2E}"/>
    <cellStyle name="Currency 2 2 5 14" xfId="5379" xr:uid="{9E4624C4-2588-46A6-8A9C-5A24E9155B64}"/>
    <cellStyle name="Currency 2 2 5 15" xfId="5380" xr:uid="{2DBC8F37-3BBE-4772-8B05-D6F854C54E91}"/>
    <cellStyle name="Currency 2 2 5 2" xfId="5381" xr:uid="{63EA74B9-0C09-4A50-932C-A714F291FA16}"/>
    <cellStyle name="Currency 2 2 5 2 2" xfId="5382" xr:uid="{5EAC4486-77FE-4B24-B4DA-C8F97356152D}"/>
    <cellStyle name="Currency 2 2 5 2 2 2" xfId="5383" xr:uid="{C88598C4-0689-44CB-B184-A97A852DEDA6}"/>
    <cellStyle name="Currency 2 2 5 2 2 2 2" xfId="5384" xr:uid="{2CACF801-951D-4532-8C46-87AD08BEAD07}"/>
    <cellStyle name="Currency 2 2 5 2 2 2 2 2" xfId="5385" xr:uid="{496DDDE3-C0B2-4646-A9B6-B0F15E98014A}"/>
    <cellStyle name="Currency 2 2 5 2 2 2 2 2 2" xfId="5386" xr:uid="{976AD9BE-FD25-464D-B7EF-97AF4B476FCC}"/>
    <cellStyle name="Currency 2 2 5 2 2 2 2 3" xfId="5387" xr:uid="{133F499C-A29C-402B-9887-716983885DE6}"/>
    <cellStyle name="Currency 2 2 5 2 2 2 2 4" xfId="5388" xr:uid="{00DDB38B-E9EE-402B-8F53-9ECE656C0A57}"/>
    <cellStyle name="Currency 2 2 5 2 2 2 2 5" xfId="5389" xr:uid="{F38F95AC-2BF6-4000-9750-E7ACD80A986D}"/>
    <cellStyle name="Currency 2 2 5 2 2 2 3" xfId="5390" xr:uid="{D9019444-4A1E-452A-9E08-328D0FAB5785}"/>
    <cellStyle name="Currency 2 2 5 2 2 2 3 2" xfId="5391" xr:uid="{A4D6F4F2-66CF-40C7-8339-A339D9343CB6}"/>
    <cellStyle name="Currency 2 2 5 2 2 2 4" xfId="5392" xr:uid="{AB8240F5-5DCA-4742-974D-425F8C4E8E8F}"/>
    <cellStyle name="Currency 2 2 5 2 2 2 5" xfId="5393" xr:uid="{9276396E-98EF-4DFE-BA28-1C8FA049AC0F}"/>
    <cellStyle name="Currency 2 2 5 2 2 3" xfId="5394" xr:uid="{77A1E569-5FEE-458A-8FC0-B09A8E7D88F5}"/>
    <cellStyle name="Currency 2 2 5 2 2 4" xfId="5395" xr:uid="{28FF899C-AFCD-4A70-A424-753A9311337E}"/>
    <cellStyle name="Currency 2 2 5 2 2 5" xfId="5396" xr:uid="{48654DF5-31EB-42A1-937F-6A3AE65053EE}"/>
    <cellStyle name="Currency 2 2 5 2 2 6" xfId="5397" xr:uid="{1B74D7A0-70E9-452B-88C7-7034317B11D7}"/>
    <cellStyle name="Currency 2 2 5 2 2 6 2" xfId="5398" xr:uid="{E33BF9C1-D8F3-4604-B0AA-279578D18EA0}"/>
    <cellStyle name="Currency 2 2 5 2 2 7" xfId="5399" xr:uid="{EDBC4FE2-D27B-4690-845C-3F6332B95BAD}"/>
    <cellStyle name="Currency 2 2 5 2 2 8" xfId="5400" xr:uid="{DD88D93E-3852-462D-9331-BF9D3D01F2E0}"/>
    <cellStyle name="Currency 2 2 5 2 2 9" xfId="5401" xr:uid="{4DE82380-E049-4171-B2A4-808D099FAC7A}"/>
    <cellStyle name="Currency 2 2 5 2 3" xfId="5402" xr:uid="{AFFB2A51-5C7B-4BF5-A163-CF469B875996}"/>
    <cellStyle name="Currency 2 2 5 2 3 2" xfId="5403" xr:uid="{04ED5FE4-610E-4501-8C36-7F51749F30C7}"/>
    <cellStyle name="Currency 2 2 5 2 3 2 2" xfId="5404" xr:uid="{E389A68B-BE04-4363-959E-889D80BDCE35}"/>
    <cellStyle name="Currency 2 2 5 2 3 2 2 2" xfId="5405" xr:uid="{7398AE30-476B-4EB4-B1B9-687D0C26E817}"/>
    <cellStyle name="Currency 2 2 5 2 3 2 3" xfId="5406" xr:uid="{38A72F1D-B17F-45A2-B866-6969F68040A6}"/>
    <cellStyle name="Currency 2 2 5 2 3 2 4" xfId="5407" xr:uid="{3B0029DF-70E6-4A5F-8E78-7D327F2BC75A}"/>
    <cellStyle name="Currency 2 2 5 2 3 2 5" xfId="5408" xr:uid="{BD7A6A81-9DE8-417B-ACB0-FC213D7D9970}"/>
    <cellStyle name="Currency 2 2 5 2 3 3" xfId="5409" xr:uid="{196342F6-E15D-46E6-94AF-F7C37E7FB43D}"/>
    <cellStyle name="Currency 2 2 5 2 3 3 2" xfId="5410" xr:uid="{1932CB09-15A8-4C0A-B080-7B4495AB6B0F}"/>
    <cellStyle name="Currency 2 2 5 2 3 4" xfId="5411" xr:uid="{64F94400-D1E4-43F1-A6E6-8465E91BA47B}"/>
    <cellStyle name="Currency 2 2 5 2 3 5" xfId="5412" xr:uid="{F16E2289-4A1D-47E5-9EA1-3D3555BAA5DF}"/>
    <cellStyle name="Currency 2 2 5 2 4" xfId="5413" xr:uid="{BCF74A1C-158B-4AC6-BFE4-11192E14C5D1}"/>
    <cellStyle name="Currency 2 2 5 2 5" xfId="5414" xr:uid="{3FAD3EFD-0CAC-449B-928B-2B8AE68942D7}"/>
    <cellStyle name="Currency 2 2 5 2 6" xfId="5415" xr:uid="{4524CA0F-13EC-4BB7-B1C7-9E13015E7F40}"/>
    <cellStyle name="Currency 2 2 5 2 6 2" xfId="5416" xr:uid="{606F006D-3B94-4394-AB2A-E3BCF240AA43}"/>
    <cellStyle name="Currency 2 2 5 2 7" xfId="5417" xr:uid="{29B582B1-83A4-4079-B94A-535DDDBBE384}"/>
    <cellStyle name="Currency 2 2 5 2 8" xfId="5418" xr:uid="{FB7E4A63-A539-4378-924F-6C99A86856D3}"/>
    <cellStyle name="Currency 2 2 5 2 9" xfId="5419" xr:uid="{8CF775D1-CA42-4BDC-BBEF-8DAD724EA4B9}"/>
    <cellStyle name="Currency 2 2 5 3" xfId="5420" xr:uid="{B68520BB-23E7-48B8-A9AB-790B60E4D954}"/>
    <cellStyle name="Currency 2 2 5 3 2" xfId="5421" xr:uid="{17DA60C6-6215-4877-BCCA-32886B93D273}"/>
    <cellStyle name="Currency 2 2 5 3 3" xfId="5422" xr:uid="{67D58443-FEFF-4D11-A2F6-52AA5711BDEA}"/>
    <cellStyle name="Currency 2 2 5 4" xfId="5423" xr:uid="{40CE4A93-4339-4362-BCB1-6762201C9314}"/>
    <cellStyle name="Currency 2 2 5 4 2" xfId="5424" xr:uid="{B178FABB-2E09-4E6A-9D74-5370FBDB7AE4}"/>
    <cellStyle name="Currency 2 2 5 4 3" xfId="5425" xr:uid="{9E7EB371-D72C-4BD4-B945-B33AE761D6AC}"/>
    <cellStyle name="Currency 2 2 5 5" xfId="5426" xr:uid="{A4F81E2B-C86C-4EB5-A8F6-BF35CC28DBEA}"/>
    <cellStyle name="Currency 2 2 5 5 2" xfId="5427" xr:uid="{672F15E5-F584-477D-A1DB-79A0DC4ABAA1}"/>
    <cellStyle name="Currency 2 2 5 5 3" xfId="5428" xr:uid="{C64BCD3F-94EA-4A93-B075-33CFFE6E2CCD}"/>
    <cellStyle name="Currency 2 2 5 6" xfId="5429" xr:uid="{69BF4C42-145F-4855-BBD6-EDCD063D4DF9}"/>
    <cellStyle name="Currency 2 2 5 6 2" xfId="5430" xr:uid="{59E5645B-242C-4A57-B4FA-BFC920307E5B}"/>
    <cellStyle name="Currency 2 2 5 6 3" xfId="5431" xr:uid="{4610922D-BA09-4F9C-ADD7-733D7BC5809C}"/>
    <cellStyle name="Currency 2 2 5 7" xfId="5432" xr:uid="{1AEB146E-0B1C-412C-8C11-11DAD9E27382}"/>
    <cellStyle name="Currency 2 2 5 7 2" xfId="5433" xr:uid="{C98C90F4-EF9D-486A-9A12-49196EBBDD33}"/>
    <cellStyle name="Currency 2 2 5 7 3" xfId="5434" xr:uid="{5A096508-FAF5-4EBB-9535-DBDCD0419294}"/>
    <cellStyle name="Currency 2 2 5 8" xfId="5435" xr:uid="{1739A56E-E0DA-444C-BC65-F83B0401D6DB}"/>
    <cellStyle name="Currency 2 2 5 8 2" xfId="5436" xr:uid="{E213F0C8-4BA5-47FD-8E23-5C257B2D59CC}"/>
    <cellStyle name="Currency 2 2 5 8 2 2" xfId="5437" xr:uid="{32C76278-735B-48D8-AD62-1A9DC7307FD6}"/>
    <cellStyle name="Currency 2 2 5 8 2 2 2" xfId="5438" xr:uid="{7E5E0946-F364-4A22-B87D-3B6C33A761F4}"/>
    <cellStyle name="Currency 2 2 5 8 2 3" xfId="5439" xr:uid="{5F8DD73D-C23F-4BA1-9861-2979CEA0E7E3}"/>
    <cellStyle name="Currency 2 2 5 8 2 4" xfId="5440" xr:uid="{B31FA054-5D01-4A29-AA60-FA2C85A16912}"/>
    <cellStyle name="Currency 2 2 5 8 2 5" xfId="5441" xr:uid="{B7C53D32-1D88-4836-B268-1F2301685A45}"/>
    <cellStyle name="Currency 2 2 5 8 3" xfId="5442" xr:uid="{BE4FF997-51C0-4C69-B99A-21986FE5315E}"/>
    <cellStyle name="Currency 2 2 5 8 3 2" xfId="5443" xr:uid="{936F7BFF-489C-42BE-B361-9771264B42C8}"/>
    <cellStyle name="Currency 2 2 5 8 4" xfId="5444" xr:uid="{F6905D08-E2A6-47BE-8E59-D7422DCED6D4}"/>
    <cellStyle name="Currency 2 2 5 8 5" xfId="5445" xr:uid="{99E96F44-E5DC-4E38-B874-A69C38A7A386}"/>
    <cellStyle name="Currency 2 2 5 9" xfId="5446" xr:uid="{CA8B09E3-5D76-4376-B13C-9C04EE035866}"/>
    <cellStyle name="Currency 2 2 6" xfId="5447" xr:uid="{69ECF7DD-9C4D-4F3B-81EB-54C47D29DB8F}"/>
    <cellStyle name="Currency 2 2 6 2" xfId="5448" xr:uid="{D9A4CD1C-B2EF-431E-931B-109C6251D777}"/>
    <cellStyle name="Currency 2 2 6 3" xfId="5449" xr:uid="{10A35238-2E61-4570-A53E-2A7AB86D70E2}"/>
    <cellStyle name="Currency 2 2 7" xfId="5450" xr:uid="{9ED1D553-9B28-425D-B348-4314E58A1E4B}"/>
    <cellStyle name="Currency 2 2 7 2" xfId="5451" xr:uid="{6B77F749-B6B7-4B31-8DB6-FA0CA9885EB8}"/>
    <cellStyle name="Currency 2 2 7 2 2" xfId="5452" xr:uid="{AD294BC7-534E-475B-B460-24983F9E8877}"/>
    <cellStyle name="Currency 2 2 7 2 2 2" xfId="5453" xr:uid="{FB1A520C-2CE0-4205-996A-54BCA7F9A9F4}"/>
    <cellStyle name="Currency 2 2 7 2 2 2 2" xfId="5454" xr:uid="{01DB4FF6-447A-4697-8189-C1C5D2808BB1}"/>
    <cellStyle name="Currency 2 2 7 2 2 2 2 2" xfId="5455" xr:uid="{5119A9B4-BE1B-4CF3-A543-F42186594E89}"/>
    <cellStyle name="Currency 2 2 7 2 2 2 3" xfId="5456" xr:uid="{267A6E07-CBA3-4F37-94BE-01469A425C0C}"/>
    <cellStyle name="Currency 2 2 7 2 2 2 4" xfId="5457" xr:uid="{10FAC803-32E8-4938-80A4-5CAD0369BA18}"/>
    <cellStyle name="Currency 2 2 7 2 2 2 5" xfId="5458" xr:uid="{51112960-3770-4430-8EC2-3E032FBBB639}"/>
    <cellStyle name="Currency 2 2 7 2 2 3" xfId="5459" xr:uid="{48018C89-F5DF-4B42-A92A-44FAD4E2D2A6}"/>
    <cellStyle name="Currency 2 2 7 2 2 3 2" xfId="5460" xr:uid="{03C221D2-910A-4A65-BAAB-7F26D38866E2}"/>
    <cellStyle name="Currency 2 2 7 2 2 4" xfId="5461" xr:uid="{66348E0C-2AC2-459A-8CA7-BA77612961EE}"/>
    <cellStyle name="Currency 2 2 7 2 2 5" xfId="5462" xr:uid="{253A4FA3-9103-45C1-9BBF-EBF0B04DF934}"/>
    <cellStyle name="Currency 2 2 7 2 3" xfId="5463" xr:uid="{03803A4E-25D0-4BCF-A462-F9FD468AFF79}"/>
    <cellStyle name="Currency 2 2 7 2 4" xfId="5464" xr:uid="{23B96366-38D7-4729-8A0C-45B4AB7F3F9E}"/>
    <cellStyle name="Currency 2 2 7 2 5" xfId="5465" xr:uid="{76697CCA-3EBF-493B-A792-C5AEDCA5D2BA}"/>
    <cellStyle name="Currency 2 2 7 2 6" xfId="5466" xr:uid="{E556A726-55B8-4E5A-BF4D-946050B2B72B}"/>
    <cellStyle name="Currency 2 2 7 2 6 2" xfId="5467" xr:uid="{045A30F8-A397-43EB-9966-B27B6EB6BD4C}"/>
    <cellStyle name="Currency 2 2 7 2 7" xfId="5468" xr:uid="{9F626AA0-F8AF-493B-9484-3C5C74BE074C}"/>
    <cellStyle name="Currency 2 2 7 2 8" xfId="5469" xr:uid="{F0616566-C102-4512-983E-061049970528}"/>
    <cellStyle name="Currency 2 2 7 2 9" xfId="5470" xr:uid="{7E5754DD-1B22-4564-921B-215B86F663F1}"/>
    <cellStyle name="Currency 2 2 7 3" xfId="5471" xr:uid="{B2825BC3-A884-4BC8-8A13-E43E1B7A830A}"/>
    <cellStyle name="Currency 2 2 7 3 2" xfId="5472" xr:uid="{7E6E95E9-DFB6-42CD-97A0-DDBA6884B682}"/>
    <cellStyle name="Currency 2 2 7 3 2 2" xfId="5473" xr:uid="{D954352B-055E-4979-8840-5C3A0169A6EF}"/>
    <cellStyle name="Currency 2 2 7 3 2 2 2" xfId="5474" xr:uid="{8C8130A2-DBDC-4B1C-ADEF-0D672AA5E2C9}"/>
    <cellStyle name="Currency 2 2 7 3 2 3" xfId="5475" xr:uid="{9C1E6F76-0B05-418D-B36D-FFA920750FF6}"/>
    <cellStyle name="Currency 2 2 7 3 2 4" xfId="5476" xr:uid="{0B05AAD6-D807-4950-8C97-B0036E4EFDDD}"/>
    <cellStyle name="Currency 2 2 7 3 2 5" xfId="5477" xr:uid="{16ADF53C-20DC-4B32-BE30-5C90E683D013}"/>
    <cellStyle name="Currency 2 2 7 3 3" xfId="5478" xr:uid="{9E2917B7-A841-4191-AD4F-AAFADB7F2E1D}"/>
    <cellStyle name="Currency 2 2 7 3 3 2" xfId="5479" xr:uid="{D8D1FFD1-43B9-4A6E-BC39-41649A71B8FB}"/>
    <cellStyle name="Currency 2 2 7 3 4" xfId="5480" xr:uid="{1C4B0A6D-8774-4C73-8770-6EE1F43FFF42}"/>
    <cellStyle name="Currency 2 2 7 3 5" xfId="5481" xr:uid="{E865AE2E-7E0C-4C3D-B1C9-AA7F2B64EC0E}"/>
    <cellStyle name="Currency 2 2 7 4" xfId="5482" xr:uid="{771CB48A-0DC2-47EC-A54D-C111979A454D}"/>
    <cellStyle name="Currency 2 2 7 5" xfId="5483" xr:uid="{7103964E-1027-4578-8964-4CB412D16901}"/>
    <cellStyle name="Currency 2 2 7 6" xfId="5484" xr:uid="{9F3052AD-8D60-48B0-A636-1365BF4D9858}"/>
    <cellStyle name="Currency 2 2 7 6 2" xfId="5485" xr:uid="{1AEE4C7D-4D65-4D6E-9821-EBB1DEB0BEB2}"/>
    <cellStyle name="Currency 2 2 7 7" xfId="5486" xr:uid="{FCC1D527-6761-4FA4-9BC8-EA2C0E5E1500}"/>
    <cellStyle name="Currency 2 2 7 8" xfId="5487" xr:uid="{F5221A45-2E4C-4A86-8D1E-AA33FC9D197D}"/>
    <cellStyle name="Currency 2 2 7 9" xfId="5488" xr:uid="{D8DFD6DF-8273-402C-9326-26461921781E}"/>
    <cellStyle name="Currency 2 2 8" xfId="5489" xr:uid="{C97BB868-0D3F-4DA3-BDDC-571BC3824F8E}"/>
    <cellStyle name="Currency 2 2 9" xfId="5490" xr:uid="{E5471204-F635-43A2-AA36-0F92F4EB5E5E}"/>
    <cellStyle name="Currency 2 20" xfId="5491" xr:uid="{D245E428-0079-41C8-AF5C-19512F2E0E78}"/>
    <cellStyle name="Currency 2 21" xfId="5492" xr:uid="{C42C7F57-7EEC-4FC2-9FCB-F3116393DEC6}"/>
    <cellStyle name="Currency 2 22" xfId="5493" xr:uid="{171A4CEB-1E64-4BBC-B1D4-2A9A76975691}"/>
    <cellStyle name="Currency 2 22 2" xfId="5494" xr:uid="{DDC7883A-0E5A-4340-86D0-0C8AAC980353}"/>
    <cellStyle name="Currency 2 22 2 2" xfId="5495" xr:uid="{5E48BB88-7958-4076-8E3D-F805F867D2F1}"/>
    <cellStyle name="Currency 2 22 2 2 2" xfId="5496" xr:uid="{E606D6AB-11BC-445C-8B04-B4EEF5C56686}"/>
    <cellStyle name="Currency 2 22 2 3" xfId="5497" xr:uid="{3BFA87A3-8CE6-4D14-83D1-60E05A56E617}"/>
    <cellStyle name="Currency 2 22 2 4" xfId="5498" xr:uid="{EE4BF7CB-A08E-4841-9305-A02F25A25F0A}"/>
    <cellStyle name="Currency 2 22 2 5" xfId="5499" xr:uid="{08E8EF87-AFDC-4149-8544-458B04E13EBC}"/>
    <cellStyle name="Currency 2 22 3" xfId="5500" xr:uid="{7F5DD3BB-8A56-4C74-A6DF-1277CED17AD2}"/>
    <cellStyle name="Currency 2 22 3 2" xfId="5501" xr:uid="{268DBB89-6172-4F60-BEDE-46CC6BE79DDD}"/>
    <cellStyle name="Currency 2 22 4" xfId="5502" xr:uid="{2F475CD9-2702-4D9A-A9ED-23DD923BCFF7}"/>
    <cellStyle name="Currency 2 22 5" xfId="5503" xr:uid="{A4D56BC3-2914-41B8-95F8-8827EC5EA11A}"/>
    <cellStyle name="Currency 2 23" xfId="5504" xr:uid="{D06A7314-A69B-42D1-B5C5-EF43CDC57605}"/>
    <cellStyle name="Currency 2 24" xfId="5505" xr:uid="{3C9F9505-B5ED-4F2B-BFCA-AF4D157E9563}"/>
    <cellStyle name="Currency 2 25" xfId="5506" xr:uid="{6A38CDC2-2241-4B16-AA64-1025F46671FE}"/>
    <cellStyle name="Currency 2 26" xfId="5507" xr:uid="{5029AADF-984A-4870-892B-33F008996F80}"/>
    <cellStyle name="Currency 2 27" xfId="5508" xr:uid="{A4CF9FFC-E20B-4648-8828-4983103DB553}"/>
    <cellStyle name="Currency 2 28" xfId="5509" xr:uid="{E9214290-47A9-4AE5-8FDC-F8D86616DBB3}"/>
    <cellStyle name="Currency 2 29" xfId="5510" xr:uid="{40BA0629-CAD5-49A7-9317-79E865B422B1}"/>
    <cellStyle name="Currency 2 3" xfId="5511" xr:uid="{81270042-1955-435A-B824-3B97742AA5D8}"/>
    <cellStyle name="Currency 2 3 2" xfId="5512" xr:uid="{019BBE3E-3B66-4BDC-9671-BB556C1C4698}"/>
    <cellStyle name="Currency 2 3 2 2" xfId="5513" xr:uid="{437C3506-E3D2-4CFC-8842-AF93020C12CF}"/>
    <cellStyle name="Currency 2 3 2 3" xfId="5514" xr:uid="{C8B5244B-1C2D-4B1F-9B6D-C9AEA06FEFF7}"/>
    <cellStyle name="Currency 2 3 3" xfId="5515" xr:uid="{68767F8B-3D83-4F4F-AF9A-EB523D099741}"/>
    <cellStyle name="Currency 2 3 3 2" xfId="5516" xr:uid="{43F61522-EEB9-41EA-906E-469CC4B92524}"/>
    <cellStyle name="Currency 2 3 3 3" xfId="5517" xr:uid="{494E3DF4-F2CC-456D-A986-50E85566FDE5}"/>
    <cellStyle name="Currency 2 3 4" xfId="5518" xr:uid="{CDCC95C9-C745-4D15-8ACB-C5E8983392DC}"/>
    <cellStyle name="Currency 2 3 5" xfId="5519" xr:uid="{F65C1D03-2CE0-4E65-87DE-77477B5706CB}"/>
    <cellStyle name="Currency 2 30" xfId="5520" xr:uid="{73F0C264-7214-4BE2-B3EC-D788E96B4A9F}"/>
    <cellStyle name="Currency 2 31" xfId="5521" xr:uid="{2B0A380A-9C57-4A75-8CE2-48BD71C4E8FC}"/>
    <cellStyle name="Currency 2 32" xfId="5522" xr:uid="{D4693DBB-F675-4856-A4EC-49149AD16825}"/>
    <cellStyle name="Currency 2 33" xfId="5523" xr:uid="{523C1E17-7A79-44BC-ACAA-21244D58470D}"/>
    <cellStyle name="Currency 2 34" xfId="5524" xr:uid="{7C7B9963-4AD9-4079-AE3E-B3A2BCD2278D}"/>
    <cellStyle name="Currency 2 35" xfId="5525" xr:uid="{3EA17537-59CB-4E92-8B42-9364BB639C02}"/>
    <cellStyle name="Currency 2 36" xfId="5526" xr:uid="{14C85BB1-C2FB-4C4D-A9CE-9562E3D13AFB}"/>
    <cellStyle name="Currency 2 37" xfId="5527" xr:uid="{39DFE72B-638D-4221-BBAE-E423820A9654}"/>
    <cellStyle name="Currency 2 38" xfId="5528" xr:uid="{DFC989C4-A05B-4B63-A521-20AFAA634741}"/>
    <cellStyle name="Currency 2 39" xfId="5529" xr:uid="{8B1FC569-9B6A-4CE9-BCF4-A7750E8B59BE}"/>
    <cellStyle name="Currency 2 4" xfId="5530" xr:uid="{E363A1D2-FCEA-4744-B598-BC1CC178232F}"/>
    <cellStyle name="Currency 2 4 2" xfId="5531" xr:uid="{287D4A0F-21D6-494B-A269-B8037A32D2FB}"/>
    <cellStyle name="Currency 2 4 3" xfId="5532" xr:uid="{7349EAC2-95F5-4B8F-8268-DFFA2C09725A}"/>
    <cellStyle name="Currency 2 40" xfId="5533" xr:uid="{9AD72481-AB87-4C51-94CB-F381F52AF306}"/>
    <cellStyle name="Currency 2 41" xfId="5534" xr:uid="{CE8E4011-8405-49F1-B952-236ED0FACC12}"/>
    <cellStyle name="Currency 2 42" xfId="5535" xr:uid="{1F7558DB-BF56-4A8B-8A87-8ED6AB30871B}"/>
    <cellStyle name="Currency 2 43" xfId="5536" xr:uid="{EADAEF2B-0C86-49AE-A4B9-FFD043F86841}"/>
    <cellStyle name="Currency 2 44" xfId="5537" xr:uid="{C15DD9BF-E540-4D14-928D-18C33B2A80F5}"/>
    <cellStyle name="Currency 2 45" xfId="5538" xr:uid="{A480785E-316D-4D09-9AC3-E57880E91298}"/>
    <cellStyle name="Currency 2 46" xfId="5539" xr:uid="{D0A87583-197A-4939-A9B7-565389BDAFE9}"/>
    <cellStyle name="Currency 2 47" xfId="5540" xr:uid="{51F6B87B-7D2F-4C46-BAFB-F1C5BA998DA3}"/>
    <cellStyle name="Currency 2 48" xfId="5541" xr:uid="{39256989-10FE-4B86-BD2E-FCBAF69AA17B}"/>
    <cellStyle name="Currency 2 49" xfId="5542" xr:uid="{B27C1579-90F5-4488-BD90-D044E6491ECD}"/>
    <cellStyle name="Currency 2 5" xfId="5543" xr:uid="{92DB978B-2820-4ED0-A220-E0E5729EA11E}"/>
    <cellStyle name="Currency 2 5 2" xfId="5544" xr:uid="{F7E151B1-43EF-4CD0-8CB3-0919FC3FD7C5}"/>
    <cellStyle name="Currency 2 5 3" xfId="5545" xr:uid="{C8E4323A-4296-4E6E-9FE1-C1829D939404}"/>
    <cellStyle name="Currency 2 50" xfId="5546" xr:uid="{0E4A5135-9AF5-449D-861F-27AC45603F68}"/>
    <cellStyle name="Currency 2 51" xfId="5547" xr:uid="{E3C04222-AD3A-4F6F-9D83-6A05C639A6C7}"/>
    <cellStyle name="Currency 2 52" xfId="5548" xr:uid="{FFB6E92A-BB7D-4F2E-B8BE-BC657E3882F5}"/>
    <cellStyle name="Currency 2 53" xfId="5549" xr:uid="{78AC6194-5C26-4B3B-9378-26DA117CBD12}"/>
    <cellStyle name="Currency 2 54" xfId="5550" xr:uid="{E7AE8EB8-123B-4505-B6A8-3139B33DDA87}"/>
    <cellStyle name="Currency 2 55" xfId="5551" xr:uid="{9650B419-80EA-4120-95C1-23EFC3F36625}"/>
    <cellStyle name="Currency 2 56" xfId="5552" xr:uid="{D48B0B38-0E77-4635-A5AE-63FA8FCED373}"/>
    <cellStyle name="Currency 2 57" xfId="5553" xr:uid="{036E2C10-A599-4930-9F30-2BAF46925B84}"/>
    <cellStyle name="Currency 2 58" xfId="5554" xr:uid="{2D11EC42-F34A-4BFC-9A25-12563ECB230F}"/>
    <cellStyle name="Currency 2 59" xfId="5555" xr:uid="{49481D86-DE7F-4FC6-8A50-46C62F133CFF}"/>
    <cellStyle name="Currency 2 6" xfId="5556" xr:uid="{F995B25A-65CA-4334-931E-11D95CB22FBA}"/>
    <cellStyle name="Currency 2 6 2" xfId="5557" xr:uid="{DBDA1609-F182-40A2-9AF4-621DCE22D5F8}"/>
    <cellStyle name="Currency 2 6 3" xfId="5558" xr:uid="{8ACE3B89-93D2-4936-A32D-2C5FB516A90A}"/>
    <cellStyle name="Currency 2 60" xfId="5559" xr:uid="{33AD60DF-2FDF-4EDD-A085-33F66A3132FE}"/>
    <cellStyle name="Currency 2 61" xfId="5560" xr:uid="{0D822450-456F-45C5-9CF6-443BCAB656CC}"/>
    <cellStyle name="Currency 2 62" xfId="5561" xr:uid="{A9285BCF-B5C8-4CD6-818E-A287D2D0B484}"/>
    <cellStyle name="Currency 2 63" xfId="5562" xr:uid="{0814E917-2DD6-4EF3-AF7E-2F3AA761A1E6}"/>
    <cellStyle name="Currency 2 63 2" xfId="5563" xr:uid="{A52CC70D-ECFD-4097-A821-3193EF5A9944}"/>
    <cellStyle name="Currency 2 64" xfId="5564" xr:uid="{5F438492-F56D-4DD7-A696-2FACFA8153AD}"/>
    <cellStyle name="Currency 2 65" xfId="5565" xr:uid="{2F03C13F-212A-4044-953F-2B0DBDF93499}"/>
    <cellStyle name="Currency 2 66" xfId="5566" xr:uid="{D94AE050-58CF-4F06-801C-E69F4737A8E0}"/>
    <cellStyle name="Currency 2 67" xfId="5567" xr:uid="{D4147B07-D6CC-445A-B594-0755119DA43E}"/>
    <cellStyle name="Currency 2 68" xfId="5568" xr:uid="{A9869334-9242-4811-A0DC-8DC13575A6B3}"/>
    <cellStyle name="Currency 2 69" xfId="5569" xr:uid="{8B39E5D6-D95F-4FE5-899A-A0CD79C479B9}"/>
    <cellStyle name="Currency 2 7" xfId="5570" xr:uid="{03C61475-4996-4018-B8DE-31EF99A44B48}"/>
    <cellStyle name="Currency 2 7 2" xfId="5571" xr:uid="{1F7450F7-2693-497C-AA6A-12779A3B8B41}"/>
    <cellStyle name="Currency 2 7 3" xfId="5572" xr:uid="{11992DEC-1B4D-40E8-A4DB-C52E187E001E}"/>
    <cellStyle name="Currency 2 70" xfId="4698" xr:uid="{7C92754E-80E1-4843-9161-14A42E37652D}"/>
    <cellStyle name="Currency 2 8" xfId="5573" xr:uid="{B0A513B3-2164-4151-BDEB-16F9FD05CEDC}"/>
    <cellStyle name="Currency 2 8 2" xfId="5574" xr:uid="{6A949BB1-8F29-4538-B895-8F4F23EA9760}"/>
    <cellStyle name="Currency 2 8 3" xfId="5575" xr:uid="{5C94EBBD-7726-44CC-B355-6B5F01F14C97}"/>
    <cellStyle name="Currency 2 9" xfId="5576" xr:uid="{9332565B-8BA3-485E-A36B-6CF1CC16C04E}"/>
    <cellStyle name="Currency 2 9 2" xfId="5577" xr:uid="{B2783898-531D-4F37-AAA2-C1D22DA5EE8C}"/>
    <cellStyle name="Currency 2 9 3" xfId="5578" xr:uid="{E7FC3647-5009-4372-84C8-975B769BF9A1}"/>
    <cellStyle name="Currency 20" xfId="5579" xr:uid="{2337CFE1-A0FC-43D9-8FD6-225EEDF25416}"/>
    <cellStyle name="Currency 21" xfId="5580" xr:uid="{F096390F-33D4-4D81-B8F7-B19952BE3945}"/>
    <cellStyle name="Currency 22" xfId="5581" xr:uid="{611FD773-E281-4779-ABF6-9AA5C8AFC534}"/>
    <cellStyle name="Currency 22 2" xfId="5582" xr:uid="{E38FF415-777C-4062-96C3-920848480BB5}"/>
    <cellStyle name="Currency 22 3" xfId="5583" xr:uid="{26B511B4-FE24-4C05-8210-01715C0F697F}"/>
    <cellStyle name="Currency 23" xfId="5584" xr:uid="{27F06617-6CCE-41E3-BAD0-A67499FC9666}"/>
    <cellStyle name="Currency 24" xfId="5585" xr:uid="{C5A8DECA-7CF2-4962-B921-54F0D433B9B6}"/>
    <cellStyle name="Currency 25" xfId="5586" xr:uid="{DD3E3033-7BBF-4392-B247-54539D227479}"/>
    <cellStyle name="Currency 26" xfId="5587" xr:uid="{11220E24-263D-40B3-B182-D66AA121D2AA}"/>
    <cellStyle name="Currency 27" xfId="5588" xr:uid="{9052A788-0966-43E3-BBFD-6465212CCD2A}"/>
    <cellStyle name="Currency 28" xfId="5589" xr:uid="{5A570414-6EE3-483A-8A6C-55E3977132EA}"/>
    <cellStyle name="Currency 29" xfId="5590" xr:uid="{823DA36C-2D86-49C1-9DF3-54425D66CC63}"/>
    <cellStyle name="Currency 3" xfId="285" xr:uid="{AF3F826B-8DD3-421E-8797-0E9668C34504}"/>
    <cellStyle name="Currency 3 10" xfId="5591" xr:uid="{04C27D51-540D-4E4D-BF8F-5E1BDD0752EF}"/>
    <cellStyle name="Currency 3 11" xfId="5592" xr:uid="{1F27517F-EA7C-4FBC-9AFC-899D5757E279}"/>
    <cellStyle name="Currency 3 12" xfId="5593" xr:uid="{67343FB3-994F-4520-9163-531A6EF2A592}"/>
    <cellStyle name="Currency 3 13" xfId="5594" xr:uid="{A2E4420A-B2D5-4240-8BA9-9E20BF68E4A8}"/>
    <cellStyle name="Currency 3 14" xfId="5595" xr:uid="{7DA3DAF5-76C3-492F-90E3-36910680F410}"/>
    <cellStyle name="Currency 3 15" xfId="5596" xr:uid="{EF78C56E-D659-4BA5-85D6-785B1D5AA258}"/>
    <cellStyle name="Currency 3 16" xfId="5597" xr:uid="{7CC4FEB0-F152-4215-9388-1DAF07933268}"/>
    <cellStyle name="Currency 3 17" xfId="5598" xr:uid="{E5CBF9EA-E9A1-4468-A7F3-2E24763BE956}"/>
    <cellStyle name="Currency 3 18" xfId="5599" xr:uid="{6F99B461-D68D-4736-87D5-0A9AD72AF2FC}"/>
    <cellStyle name="Currency 3 19" xfId="5600" xr:uid="{B776A9C9-BB7F-4FE1-B8E8-B4F8E7AB6512}"/>
    <cellStyle name="Currency 3 2" xfId="5601" xr:uid="{FC52263F-09CA-4F3D-9F9E-B70F2B2D858A}"/>
    <cellStyle name="Currency 3 2 2" xfId="5602" xr:uid="{757CEE65-6A00-4365-A39D-54A338513815}"/>
    <cellStyle name="Currency 3 2 3" xfId="5603" xr:uid="{E61BC79E-4F12-449F-9FA3-B6CEE8F743C6}"/>
    <cellStyle name="Currency 3 2 4" xfId="5604" xr:uid="{F4343CE5-9370-4867-BB6D-1C9E3985786D}"/>
    <cellStyle name="Currency 3 20" xfId="5605" xr:uid="{E20AEBFF-B5BE-4F8B-9A50-ACF6AA9A88E2}"/>
    <cellStyle name="Currency 3 21" xfId="5606" xr:uid="{A2738B03-E708-4CE6-B1B9-6E97F71EA9A8}"/>
    <cellStyle name="Currency 3 22" xfId="5607" xr:uid="{0AB3F5B7-F6F8-4E1C-BDB3-C09AC3BC31A0}"/>
    <cellStyle name="Currency 3 23" xfId="5608" xr:uid="{EB20A63E-BE1E-4273-BA2D-D36C524761D4}"/>
    <cellStyle name="Currency 3 24" xfId="5609" xr:uid="{954B0F1F-6530-426F-9FD7-C0951727922A}"/>
    <cellStyle name="Currency 3 25" xfId="5610" xr:uid="{0E63C2C9-971F-4EBA-98D8-660702614BD6}"/>
    <cellStyle name="Currency 3 26" xfId="5611" xr:uid="{972C3E28-C683-407E-9D3F-2E4F2117B5C5}"/>
    <cellStyle name="Currency 3 27" xfId="5612" xr:uid="{007BBBF0-5962-4CA6-8491-B05B1B86A465}"/>
    <cellStyle name="Currency 3 3" xfId="5613" xr:uid="{F5AB3B9D-1D6B-4D1A-B200-AF8B4B75DF3E}"/>
    <cellStyle name="Currency 3 3 2" xfId="5614" xr:uid="{8121015D-A4C3-456E-9D4C-BDDCFBD1F325}"/>
    <cellStyle name="Currency 3 3 3" xfId="5615" xr:uid="{9A9F11DB-20DE-4F10-8AE9-0F8F60FB03BD}"/>
    <cellStyle name="Currency 3 4" xfId="5616" xr:uid="{9ABBEAF9-65CD-4D3A-BF31-F7A72797CA18}"/>
    <cellStyle name="Currency 3 4 2" xfId="5617" xr:uid="{60EACEF8-DCCD-4B3A-9E65-01307FF1907E}"/>
    <cellStyle name="Currency 3 4 3" xfId="5618" xr:uid="{9947086C-2AE9-4FA1-81D1-3C073B2FED68}"/>
    <cellStyle name="Currency 3 5" xfId="5619" xr:uid="{AD300450-D5C5-4681-ABD3-01F616C04EFA}"/>
    <cellStyle name="Currency 3 5 2" xfId="5620" xr:uid="{ECAFBEB1-DDFB-48E4-B974-C13300ED05DB}"/>
    <cellStyle name="Currency 3 5 3" xfId="5621" xr:uid="{9CC8CCC2-D42F-4CBB-81E6-C3BC10F7391D}"/>
    <cellStyle name="Currency 3 6" xfId="5622" xr:uid="{6B0EB678-2D4F-4DBD-BC90-50F1A9783802}"/>
    <cellStyle name="Currency 3 6 2" xfId="5623" xr:uid="{C9F740A1-D713-4476-A50B-6227B3ADC94E}"/>
    <cellStyle name="Currency 3 6 3" xfId="5624" xr:uid="{4B2A93A1-4307-4894-BE46-4B15341C8164}"/>
    <cellStyle name="Currency 3 7" xfId="5625" xr:uid="{59BFD529-C135-42F5-9B93-2B7D5F2B96F9}"/>
    <cellStyle name="Currency 3 7 2" xfId="5626" xr:uid="{8D41F6F5-7D49-43C7-8C9A-9CAA956F9D09}"/>
    <cellStyle name="Currency 3 7 3" xfId="5627" xr:uid="{DB8EB4C5-A048-495D-BF68-E53AF4F5173F}"/>
    <cellStyle name="Currency 3 8" xfId="5628" xr:uid="{05396E99-0BB0-4532-A1AF-6EEEA8FCB42E}"/>
    <cellStyle name="Currency 3 8 2" xfId="5629" xr:uid="{3FB9D9EA-29C3-45C4-A08E-65CD8F1EFDF0}"/>
    <cellStyle name="Currency 3 8 3" xfId="5630" xr:uid="{43955C9F-1178-464C-8BAA-ED24E3B22FED}"/>
    <cellStyle name="Currency 3 9" xfId="5631" xr:uid="{8A727A9E-6A97-4CC1-A138-E22BFBEB90EF}"/>
    <cellStyle name="Currency 30" xfId="5632" xr:uid="{EE200F58-BBE7-4D28-8447-F8E798944514}"/>
    <cellStyle name="Currency 31" xfId="5633" xr:uid="{CABA958D-8B63-418E-BB45-8BB1C7014543}"/>
    <cellStyle name="Currency 32" xfId="5634" xr:uid="{A611D2C3-9D24-47FC-9A02-A46EAFD0F4A6}"/>
    <cellStyle name="Currency 33" xfId="5635" xr:uid="{7846D145-54C0-4145-A64D-DEBFA522CF88}"/>
    <cellStyle name="Currency 34" xfId="5636" xr:uid="{C1B4A602-DD93-4503-8CAD-2C5522830CB3}"/>
    <cellStyle name="Currency 35" xfId="5637" xr:uid="{5A008DD9-18C9-4B1B-B543-F2CC55B17CB2}"/>
    <cellStyle name="Currency 36" xfId="5638" xr:uid="{EFB0C0CE-9C18-45B4-BA14-20858261E6EA}"/>
    <cellStyle name="Currency 37" xfId="43159" xr:uid="{71601AF8-8B25-480B-92DD-8CC94789499F}"/>
    <cellStyle name="Currency 38" xfId="43157" xr:uid="{9FCD4276-89D1-49E8-BFF8-9C16904364A4}"/>
    <cellStyle name="Currency 39" xfId="43149" xr:uid="{DA26F669-B663-4B32-976F-036038DEA7F5}"/>
    <cellStyle name="Currency 4" xfId="286" xr:uid="{1E07BBBC-D0AA-4E9F-AB27-B81FEAD7D206}"/>
    <cellStyle name="Currency 4 2" xfId="5639" xr:uid="{1922BC95-9B74-4CC7-9B37-B9B7DF3C70C3}"/>
    <cellStyle name="Currency 4 3" xfId="5640" xr:uid="{2B4686D8-6FAD-4F14-B293-F9E93693E208}"/>
    <cellStyle name="Currency 40" xfId="43156" xr:uid="{A72FA22E-E2F5-4D2E-AE87-B52CFF761C04}"/>
    <cellStyle name="Currency 41" xfId="43150" xr:uid="{E1EBC4FB-636A-47E3-9E05-DC19B64F88A6}"/>
    <cellStyle name="Currency 42" xfId="43155" xr:uid="{C9F0747E-8F4F-490D-99C8-77CBDAB34DC4}"/>
    <cellStyle name="Currency 43" xfId="43151" xr:uid="{2B3CE9A8-6AA0-4494-A2A4-5975AF2CA44E}"/>
    <cellStyle name="Currency 44" xfId="43154" xr:uid="{D4D16CB6-1FFC-444E-A3CC-D392D5A7F4E4}"/>
    <cellStyle name="Currency 45" xfId="43152" xr:uid="{30159878-FD2A-4306-A118-7B416E724F7B}"/>
    <cellStyle name="Currency 46" xfId="43153" xr:uid="{044D5732-4D5D-41B2-96C5-510DD41E4FBB}"/>
    <cellStyle name="Currency 47" xfId="43180" xr:uid="{23ED8CE9-DAD0-43C8-814E-A5DFC3DD547A}"/>
    <cellStyle name="Currency 48" xfId="43183" xr:uid="{F7092945-86DF-4237-ADC7-A2CFCCC28828}"/>
    <cellStyle name="Currency 49" xfId="43179" xr:uid="{AEB30E69-EB97-48A3-92D2-04DE53D3CF5B}"/>
    <cellStyle name="Currency 5" xfId="5641" xr:uid="{A2593325-7695-45AA-BCBC-138B01EEF98E}"/>
    <cellStyle name="Currency 5 2" xfId="5642" xr:uid="{13121C93-4DC6-4880-B894-076BB33115E8}"/>
    <cellStyle name="Currency 50" xfId="43181" xr:uid="{9C9490C8-BFA2-43A1-9CAE-E10035585803}"/>
    <cellStyle name="Currency 51" xfId="43148" xr:uid="{FDC05804-1846-4566-A766-A7E2C2E2F56D}"/>
    <cellStyle name="Currency 52" xfId="43182" xr:uid="{2488CBDF-4A5F-4B14-A9D3-5D4A258C158B}"/>
    <cellStyle name="Currency 53" xfId="43147" xr:uid="{4608564F-BAE7-4039-90EF-77AFF2FF8948}"/>
    <cellStyle name="Currency 54" xfId="43212" xr:uid="{452D147A-1AF6-48F5-9BF5-4F5C7817853F}"/>
    <cellStyle name="Currency 55" xfId="43214" xr:uid="{E955CC45-D930-4314-864D-46B4756E5A37}"/>
    <cellStyle name="Currency 56" xfId="43213" xr:uid="{ED7B73E5-7102-4BD3-BB7D-50BBA6667DDC}"/>
    <cellStyle name="Currency 57" xfId="1743" xr:uid="{D0668E05-F8F3-440B-A406-A1E180B3176B}"/>
    <cellStyle name="Currency 6" xfId="5643" xr:uid="{574F5399-FE38-4F19-9EF5-B39B16CE11CB}"/>
    <cellStyle name="Currency 6 2" xfId="5644" xr:uid="{FC7C15D9-3C6F-45CE-9A46-5D2D49D690F3}"/>
    <cellStyle name="Currency 7" xfId="5645" xr:uid="{B792CFC3-6C99-47AE-AB32-D64362311C81}"/>
    <cellStyle name="Currency 8" xfId="5646" xr:uid="{066C0A79-67DF-4B62-9E39-4FF427AD299E}"/>
    <cellStyle name="Currency 8 2" xfId="5647" xr:uid="{E285311D-29F2-4EC9-BBA6-B28C6BF4F3BC}"/>
    <cellStyle name="Currency 8 3" xfId="5648" xr:uid="{49660ADE-0868-4F63-959B-F868AC476E4B}"/>
    <cellStyle name="Currency 8 4" xfId="5649" xr:uid="{A84A9320-0FED-45D4-BFCC-CA7AF292B4CE}"/>
    <cellStyle name="Currency 9" xfId="5650" xr:uid="{5AEB8FC1-5433-41B9-BB5C-089B13F79020}"/>
    <cellStyle name="Currency0" xfId="5651" xr:uid="{223FF93D-83F5-40E9-998F-F67027FFDD01}"/>
    <cellStyle name="Currency0 2" xfId="5652" xr:uid="{BCAC46F5-56AF-4B25-A421-EC24FE275BC7}"/>
    <cellStyle name="Currency0 3" xfId="5653" xr:uid="{50DAC8BD-8547-4E81-8B5C-266DB520F953}"/>
    <cellStyle name="CustomCellsOrange" xfId="5654" xr:uid="{6E8DE3F6-ED13-4901-B76B-E27522B6754D}"/>
    <cellStyle name="CustomizationCells" xfId="5655" xr:uid="{03C24BF0-6C14-4F8A-A7EE-BC487B124079}"/>
    <cellStyle name="CustomizationGreenCells" xfId="5656" xr:uid="{8105DE7E-74BA-423E-81B0-31F8D66071E0}"/>
    <cellStyle name="Data Field" xfId="5657" xr:uid="{FE8C4884-3804-4A4B-ADA7-8BCCD0C9231B}"/>
    <cellStyle name="Data Name" xfId="5658" xr:uid="{4696F7CC-54F6-4E28-9C16-4B538BC0FBAE}"/>
    <cellStyle name="Data Name 2" xfId="5659" xr:uid="{8C6B6B4C-F5CB-4108-A581-CBA76EF76C70}"/>
    <cellStyle name="Data Name 3" xfId="5660" xr:uid="{ACAF447E-16E8-4662-BD9B-C2043DCC5717}"/>
    <cellStyle name="Data Name 4" xfId="5661" xr:uid="{24D0C102-D649-4BFD-B5A2-BE387C0DD195}"/>
    <cellStyle name="Data Name 4 2" xfId="5662" xr:uid="{F9972870-7721-4E5D-8CE5-05EACD91D4B6}"/>
    <cellStyle name="Date" xfId="5663" xr:uid="{F67D1070-A02A-46B4-A1AE-E213728DFE5D}"/>
    <cellStyle name="Date 2" xfId="5664" xr:uid="{D1FA2401-6AD3-4125-87D2-089D41B13E8D}"/>
    <cellStyle name="Date 3" xfId="5665" xr:uid="{EADB4FDA-0552-436C-A8A8-57D3AD9BAC13}"/>
    <cellStyle name="Date/Time" xfId="5666" xr:uid="{E24C1167-76AC-4F96-96EA-E9F816369BD5}"/>
    <cellStyle name="DocBox_EmptyRow" xfId="5667" xr:uid="{55A1AA02-4F84-48FE-AB90-86EE695051ED}"/>
    <cellStyle name="Eingabe" xfId="5668" xr:uid="{B43829A0-C7A2-465E-BE69-81AA76BDBCD1}"/>
    <cellStyle name="Emphasis 1" xfId="5669" xr:uid="{922188B8-0E75-4B45-AD9A-10F6E6CDF28E}"/>
    <cellStyle name="Emphasis 2" xfId="5670" xr:uid="{79AAC5EB-E07B-43BC-8829-9C53CB5F4A3B}"/>
    <cellStyle name="Emphasis 3" xfId="5671" xr:uid="{E0DDBAA1-1291-4E9A-BD2A-4BBD46116090}"/>
    <cellStyle name="Empty_B_border" xfId="5672" xr:uid="{970D6C31-CDCE-440A-9457-920C5C31E182}"/>
    <cellStyle name="Entrée 10" xfId="5673" xr:uid="{74955B94-AFE7-4663-9CEC-83061FFCD304}"/>
    <cellStyle name="Entrée 11" xfId="5674" xr:uid="{6B325C2A-0498-4BEC-ABDA-7B0FFB98AA5C}"/>
    <cellStyle name="Entrée 12" xfId="5675" xr:uid="{258B629A-FA10-4357-9909-D7D8C8D010BB}"/>
    <cellStyle name="Entrée 13" xfId="5676" xr:uid="{679B907C-8E4D-4377-B18A-E3FB6EF9FDF7}"/>
    <cellStyle name="Entrée 14" xfId="5677" xr:uid="{EACB6CF1-210C-4B4B-9CDE-CC51CEEDFDA2}"/>
    <cellStyle name="Entrée 15" xfId="5678" xr:uid="{9EA19BCF-EA19-4687-A132-F872A00E60C4}"/>
    <cellStyle name="Entrée 16" xfId="5679" xr:uid="{59AD1CA5-A337-475E-971E-EB2473EFDE5E}"/>
    <cellStyle name="Entrée 17" xfId="5680" xr:uid="{E79BD600-8E24-4372-BFC1-2C94B4EFBC18}"/>
    <cellStyle name="Entrée 18" xfId="5681" xr:uid="{F1A2B100-02E7-42AB-9C01-C318FA895738}"/>
    <cellStyle name="Entrée 19" xfId="5682" xr:uid="{F77CDDD3-C8E7-40F8-AAEA-86442357A05C}"/>
    <cellStyle name="Entrée 2" xfId="5683" xr:uid="{728FA270-B0CC-44AA-AFDD-834690554FFF}"/>
    <cellStyle name="Entrée 20" xfId="5684" xr:uid="{86D8D0C1-9FE2-4330-858C-E53F09EF9C3C}"/>
    <cellStyle name="Entrée 21" xfId="5685" xr:uid="{285ECAC7-ABD0-4679-AB56-DDFC8FB98672}"/>
    <cellStyle name="Entrée 22" xfId="5686" xr:uid="{E41E54C2-C0F0-4BC2-9735-1A288CDBE47D}"/>
    <cellStyle name="Entrée 23" xfId="5687" xr:uid="{99C97B56-9310-45C7-B4FA-629418F714EC}"/>
    <cellStyle name="Entrée 24" xfId="5688" xr:uid="{78F3054E-E1BF-41A3-84F5-A5DDB065C9DB}"/>
    <cellStyle name="Entrée 25" xfId="5689" xr:uid="{26B010EF-5C21-4072-9CEB-A87377D51CD9}"/>
    <cellStyle name="Entrée 26" xfId="5690" xr:uid="{7D14B077-F8ED-4F86-A970-9D4080E452EA}"/>
    <cellStyle name="Entrée 3" xfId="5691" xr:uid="{E972F69B-0A73-4ACC-BBE7-6B80F882038A}"/>
    <cellStyle name="Entrée 4" xfId="5692" xr:uid="{5D422599-6C97-47E1-BF7D-AB5CA54371FF}"/>
    <cellStyle name="Entrée 5" xfId="5693" xr:uid="{E3C936B0-086E-4BF0-BDCE-2DA1C5A87FF5}"/>
    <cellStyle name="Entrée 6" xfId="5694" xr:uid="{308158E6-48C0-4FB1-B3CA-0E87F4A6E55A}"/>
    <cellStyle name="Entrée 7" xfId="5695" xr:uid="{E271064B-864E-4116-8105-4674AA0BD2AB}"/>
    <cellStyle name="Entrée 8" xfId="5696" xr:uid="{E06EED4F-5D42-4474-BF52-907F4D12CB9A}"/>
    <cellStyle name="Entrée 9" xfId="5697" xr:uid="{EEBE27A2-9BB6-4CFF-974E-B5F41FB74C1A}"/>
    <cellStyle name="Ergebnis" xfId="5698" xr:uid="{EE751AFA-3C2E-4D04-93C2-C7D9D6822615}"/>
    <cellStyle name="Erklärender Text" xfId="5699" xr:uid="{C8E17DA1-9570-4717-86DD-36779329DBDE}"/>
    <cellStyle name="Explanatory Text" xfId="18" builtinId="53" customBuiltin="1"/>
    <cellStyle name="Explanatory Text 10" xfId="5700" xr:uid="{B9384215-EC19-4996-A2C6-0C8527F9DB45}"/>
    <cellStyle name="Explanatory Text 11" xfId="5701" xr:uid="{9764B6F0-D16C-4773-93B2-9B9F229878A7}"/>
    <cellStyle name="Explanatory Text 12" xfId="5702" xr:uid="{4F88899C-3D03-4008-BD37-8ADD29CAD515}"/>
    <cellStyle name="Explanatory Text 13" xfId="5703" xr:uid="{30329C39-A58D-4485-B324-2F6B9C2990E6}"/>
    <cellStyle name="Explanatory Text 14" xfId="5704" xr:uid="{E3027E4E-DAA1-4FF4-A70E-62CEA44E9DCF}"/>
    <cellStyle name="Explanatory Text 15" xfId="5705" xr:uid="{A3CE67DC-75D8-46F4-A371-D8A8DB274CE0}"/>
    <cellStyle name="Explanatory Text 16" xfId="5706" xr:uid="{52C2A162-6BA2-408C-9DFB-0A476E314E62}"/>
    <cellStyle name="Explanatory Text 17" xfId="5707" xr:uid="{CAB43542-7B86-4F1F-8B57-050B8519EE28}"/>
    <cellStyle name="Explanatory Text 18" xfId="5708" xr:uid="{7FA520FF-5A8F-4687-AC64-337309381283}"/>
    <cellStyle name="Explanatory Text 19" xfId="5709" xr:uid="{AFD517FB-C3EE-410A-8051-7078F4A9316F}"/>
    <cellStyle name="Explanatory Text 2" xfId="406" xr:uid="{1BA97FD5-EA05-40CE-85B2-AE6D9FD790A8}"/>
    <cellStyle name="Explanatory Text 2 2" xfId="5710" xr:uid="{C8D3ACB8-BC09-40D1-9302-71F4DFE41A35}"/>
    <cellStyle name="Explanatory Text 2 3" xfId="5711" xr:uid="{074F1FB9-CB78-4E14-BC07-E95B852048E3}"/>
    <cellStyle name="Explanatory Text 20" xfId="5712" xr:uid="{530AD526-2BAA-4C4D-B322-92A091E01C3C}"/>
    <cellStyle name="Explanatory Text 21" xfId="5713" xr:uid="{13A4E1CA-5E61-40C6-AE10-0DFD3453618F}"/>
    <cellStyle name="Explanatory Text 22" xfId="5714" xr:uid="{75B2286F-CFDA-4D2A-9295-2FDBB465555E}"/>
    <cellStyle name="Explanatory Text 23" xfId="5715" xr:uid="{CEE4E4AC-0EC0-42DF-A9A7-CF7227BFA33F}"/>
    <cellStyle name="Explanatory Text 3" xfId="5716" xr:uid="{AC518648-7C77-445A-B1C6-65475B97817A}"/>
    <cellStyle name="Explanatory Text 4" xfId="5717" xr:uid="{302E76E3-C9B8-42FE-A2DF-6FBE4D54F538}"/>
    <cellStyle name="Explanatory Text 5" xfId="5718" xr:uid="{8BEF7678-3306-4847-887E-EF9FEF85200B}"/>
    <cellStyle name="Explanatory Text 6" xfId="5719" xr:uid="{6D1B5CC8-DA54-4619-B6AB-74AA0B6BBA0D}"/>
    <cellStyle name="Explanatory Text 7" xfId="5720" xr:uid="{F91DC749-B143-48A2-BA1A-89359D39AF9A}"/>
    <cellStyle name="Explanatory Text 8" xfId="5721" xr:uid="{C981AF09-C66C-443B-85AF-94FD4B483DB9}"/>
    <cellStyle name="Explanatory Text 9" xfId="5722" xr:uid="{BC2CED81-8B32-415E-9857-F57D527156C5}"/>
    <cellStyle name="Fixed" xfId="5723" xr:uid="{491ED6FA-AA8B-47C0-A423-FF3ED2E4B07F}"/>
    <cellStyle name="Fixed 2" xfId="5724" xr:uid="{0219BD19-80AF-46B5-A3A0-41B3A45E9B4D}"/>
    <cellStyle name="Good" xfId="9" builtinId="26" customBuiltin="1"/>
    <cellStyle name="Good 10" xfId="5725" xr:uid="{CC929ABF-95D7-4261-90CD-0B5597381F6F}"/>
    <cellStyle name="Good 11" xfId="5726" xr:uid="{B47458BE-D9A4-425B-AC25-9338555B086C}"/>
    <cellStyle name="Good 12" xfId="5727" xr:uid="{4EE30330-3180-4830-960D-00944762944B}"/>
    <cellStyle name="Good 13" xfId="5728" xr:uid="{F32B8061-0CE9-4770-9A6D-12BDBD000C03}"/>
    <cellStyle name="Good 14" xfId="5729" xr:uid="{5C3884C3-079E-4FD1-B65D-49A64C7F179A}"/>
    <cellStyle name="Good 15" xfId="5730" xr:uid="{70DFE6AE-B054-47ED-B2A7-821BF57B9162}"/>
    <cellStyle name="Good 16" xfId="5731" xr:uid="{1A49F2F5-7AD6-4E28-A691-787357B4BB8B}"/>
    <cellStyle name="Good 17" xfId="5732" xr:uid="{B809EDFC-D86E-4623-B2DF-700478FD43A7}"/>
    <cellStyle name="Good 18" xfId="5733" xr:uid="{24FDCA86-8C53-4647-9B80-106C02547AE9}"/>
    <cellStyle name="Good 19" xfId="5734" xr:uid="{2C07CF16-6070-4208-BACE-5090E61038E3}"/>
    <cellStyle name="Good 2" xfId="287" xr:uid="{AFD40F93-579E-42B1-B3A8-8A77935633F8}"/>
    <cellStyle name="Good 2 2" xfId="5735" xr:uid="{055DC46A-3ACA-4ED4-8D75-75E044E64FA6}"/>
    <cellStyle name="Good 2 3" xfId="5736" xr:uid="{AAF35535-8CBC-4895-B3EF-1C479C7E0575}"/>
    <cellStyle name="Good 2 4" xfId="407" xr:uid="{8FFD389C-80B3-467A-A313-5F0A8377AE4A}"/>
    <cellStyle name="Good 20" xfId="5737" xr:uid="{A8A55EBC-6EAF-49B0-8DA4-62E2A07FDFFB}"/>
    <cellStyle name="Good 21" xfId="5738" xr:uid="{DA54A9A8-B145-42A0-8177-38A8195E2AC6}"/>
    <cellStyle name="Good 22" xfId="5739" xr:uid="{4490C6E3-77C4-40D2-907A-88D756226C66}"/>
    <cellStyle name="Good 23" xfId="5740" xr:uid="{76162377-8FAE-42EB-A42C-6AD341B6EDDC}"/>
    <cellStyle name="Good 3" xfId="5741" xr:uid="{5D1AE60D-0464-490D-AA0D-F3E2CC1C8C0C}"/>
    <cellStyle name="Good 4" xfId="5742" xr:uid="{19041207-D15B-4EB9-9F7B-D6D439E2B5ED}"/>
    <cellStyle name="Good 5" xfId="5743" xr:uid="{3051496B-58C7-4E9C-BBA8-31C027570AF6}"/>
    <cellStyle name="Good 6" xfId="5744" xr:uid="{722BDC33-7559-4FD0-9349-840C37397865}"/>
    <cellStyle name="Good 7" xfId="5745" xr:uid="{15EB53CF-0507-45F5-A488-4550FB4E0BD4}"/>
    <cellStyle name="Good 8" xfId="5746" xr:uid="{8D666226-0E22-41EB-AEB0-FA2EC445E457}"/>
    <cellStyle name="Good 9" xfId="5747" xr:uid="{94D01518-99A9-4618-8BA8-DAB135151FD2}"/>
    <cellStyle name="Gut" xfId="5748" xr:uid="{232EC145-AFF9-4143-87EA-CDFCFD7CEACB}"/>
    <cellStyle name="Header" xfId="5749" xr:uid="{0D76D484-8D12-48D7-9F29-8F1F71FB1C5F}"/>
    <cellStyle name="Heading" xfId="5750" xr:uid="{2F1AB0AC-543D-4F22-9C79-02E4B7444FBF}"/>
    <cellStyle name="Heading 1" xfId="5" builtinId="16" customBuiltin="1"/>
    <cellStyle name="Heading 1 10" xfId="5751" xr:uid="{9385B3CF-283A-442E-A594-549B436077AD}"/>
    <cellStyle name="Heading 1 11" xfId="5752" xr:uid="{0FE170D9-8549-4E60-ADEA-5749B411602B}"/>
    <cellStyle name="Heading 1 12" xfId="5753" xr:uid="{2A87F5DE-D8C4-4D4F-87FB-C83A8F02D13D}"/>
    <cellStyle name="Heading 1 13" xfId="5754" xr:uid="{09DCABE6-390D-498C-8D0B-2FE059282838}"/>
    <cellStyle name="Heading 1 14" xfId="5755" xr:uid="{68B623D9-C2FD-4B97-B40B-28008A29735B}"/>
    <cellStyle name="Heading 1 15" xfId="5756" xr:uid="{F755E057-1271-4ADA-A98E-9BF10A276352}"/>
    <cellStyle name="Heading 1 16" xfId="5757" xr:uid="{0EA5E5DA-F51B-453F-87A4-90FAD536478F}"/>
    <cellStyle name="Heading 1 17" xfId="5758" xr:uid="{3A363960-0686-401E-B4AC-4947BDE157C7}"/>
    <cellStyle name="Heading 1 18" xfId="5759" xr:uid="{C0D7F1D9-D3F8-4789-BD59-818B5C833CBF}"/>
    <cellStyle name="Heading 1 19" xfId="5760" xr:uid="{1CA472AC-724C-47C5-A35E-C8BE135EA31F}"/>
    <cellStyle name="Heading 1 2" xfId="408" xr:uid="{E4C4964B-4CF6-44E0-B41A-16901A75CF5F}"/>
    <cellStyle name="Heading 1 2 2" xfId="5761" xr:uid="{9B8A5937-7E59-447B-984C-6DBD4D544E67}"/>
    <cellStyle name="Heading 1 2 3" xfId="5762" xr:uid="{DA2100DB-9346-4B9A-84B1-90F55ED7DF60}"/>
    <cellStyle name="Heading 1 20" xfId="5763" xr:uid="{1B25C55D-918B-4744-9777-67B43918B39F}"/>
    <cellStyle name="Heading 1 21" xfId="5764" xr:uid="{C662A537-5D65-4DE3-8DD1-E41792BEC8FE}"/>
    <cellStyle name="Heading 1 22" xfId="5765" xr:uid="{58D67C85-1E54-439E-8384-EA5269635CB0}"/>
    <cellStyle name="Heading 1 23" xfId="5766" xr:uid="{1E039545-1BE9-4824-BA26-14C6D9DDC0E2}"/>
    <cellStyle name="Heading 1 3" xfId="5767" xr:uid="{11F97294-AFDA-4EDC-9199-BE7C9727D725}"/>
    <cellStyle name="Heading 1 4" xfId="5768" xr:uid="{EFFED664-D0A9-457B-BDC9-E3B44BE9A620}"/>
    <cellStyle name="Heading 1 5" xfId="5769" xr:uid="{970BC6A8-7288-4F45-A09A-0376FEAEDBCE}"/>
    <cellStyle name="Heading 1 6" xfId="5770" xr:uid="{5FD09A33-72C1-4FBB-BC9A-2658DE162EEF}"/>
    <cellStyle name="Heading 1 7" xfId="5771" xr:uid="{5D3A772D-DA6F-4989-BAB8-BA301F3A4597}"/>
    <cellStyle name="Heading 1 8" xfId="5772" xr:uid="{AF90E00A-159E-46CA-9C9C-014AE0BFDD9C}"/>
    <cellStyle name="Heading 1 9" xfId="5773" xr:uid="{571F9E7C-5A28-4390-BF6E-463E532B4B3C}"/>
    <cellStyle name="Heading 2" xfId="6" builtinId="17" customBuiltin="1"/>
    <cellStyle name="Heading 2 10" xfId="5774" xr:uid="{7AE49162-7437-44F8-8ACF-404B5F707539}"/>
    <cellStyle name="Heading 2 11" xfId="5775" xr:uid="{D5B009C2-4A2B-4DC9-92BA-01ADACF7487B}"/>
    <cellStyle name="Heading 2 12" xfId="5776" xr:uid="{2E3BE0F7-48EB-4FF8-94BB-C99FB0C86C73}"/>
    <cellStyle name="Heading 2 13" xfId="5777" xr:uid="{6F1B161A-3057-444F-B5E6-918CD00D9F54}"/>
    <cellStyle name="Heading 2 14" xfId="5778" xr:uid="{1368B7AA-57E2-4B1D-99A1-2826E44B49BB}"/>
    <cellStyle name="Heading 2 15" xfId="5779" xr:uid="{D6C5C3D4-610B-4DBF-8C6B-9E349F134970}"/>
    <cellStyle name="Heading 2 16" xfId="5780" xr:uid="{DE3FBEF6-5E9E-4E36-A44A-364C71242903}"/>
    <cellStyle name="Heading 2 17" xfId="5781" xr:uid="{BD65570C-2510-4EDC-AA32-179B6B33E6E7}"/>
    <cellStyle name="Heading 2 18" xfId="5782" xr:uid="{D9844338-BB62-43E1-8968-818CAD5599A7}"/>
    <cellStyle name="Heading 2 19" xfId="5783" xr:uid="{9F7CBF91-B803-4287-B53A-59BEA6AEB1F1}"/>
    <cellStyle name="Heading 2 2" xfId="409" xr:uid="{48801F84-7670-4E4B-A225-851D92A95401}"/>
    <cellStyle name="Heading 2 2 2" xfId="5784" xr:uid="{8B455134-069A-4B33-828A-0BA04F2E35DE}"/>
    <cellStyle name="Heading 2 2 3" xfId="5785" xr:uid="{D1662CD0-C24D-42E4-BFDD-3C9EA8E5F90F}"/>
    <cellStyle name="Heading 2 2 4" xfId="5786" xr:uid="{652E599B-E4F4-4279-B31F-F15AF5456677}"/>
    <cellStyle name="Heading 2 20" xfId="5787" xr:uid="{79B23716-CE65-47F9-AA8A-B07B4DF969DC}"/>
    <cellStyle name="Heading 2 21" xfId="5788" xr:uid="{7950D4CD-FF84-4A22-8815-56E6D60BEA2D}"/>
    <cellStyle name="Heading 2 22" xfId="5789" xr:uid="{5BD008DF-71A6-491E-982F-DE5518A8F4EE}"/>
    <cellStyle name="Heading 2 23" xfId="5790" xr:uid="{A35D0672-B53F-417A-B841-C3A32AB16B30}"/>
    <cellStyle name="Heading 2 3" xfId="5791" xr:uid="{23C355A7-24FF-4DE4-B7BB-154AE8E4BD7E}"/>
    <cellStyle name="Heading 2 4" xfId="5792" xr:uid="{216C8984-18D0-40B2-90B2-ECF0E6E2D725}"/>
    <cellStyle name="Heading 2 5" xfId="5793" xr:uid="{4D9EAB0E-AFAA-48D5-9270-359DDAE867D0}"/>
    <cellStyle name="Heading 2 6" xfId="5794" xr:uid="{7DC803C6-F117-44C7-B92E-8089705D368D}"/>
    <cellStyle name="Heading 2 7" xfId="5795" xr:uid="{06CF3F47-447B-4F31-94A0-1BDCE231CD3B}"/>
    <cellStyle name="Heading 2 8" xfId="5796" xr:uid="{7A4289DD-2A2F-4267-9C3C-B34C7D8039E6}"/>
    <cellStyle name="Heading 2 9" xfId="5797" xr:uid="{D3E05576-FA5F-4D02-9093-CE7ECA35C5BB}"/>
    <cellStyle name="Heading 3" xfId="7" builtinId="18" customBuiltin="1"/>
    <cellStyle name="Heading 3 10" xfId="5798" xr:uid="{D0CD1BFA-2A7C-4D46-9882-081E1C7E7D14}"/>
    <cellStyle name="Heading 3 11" xfId="5799" xr:uid="{FEF21092-1E2C-4E06-B80D-9460527C3FBB}"/>
    <cellStyle name="Heading 3 12" xfId="5800" xr:uid="{A3B50FF2-5453-4DB1-BB0A-B158A8DD94FC}"/>
    <cellStyle name="Heading 3 13" xfId="5801" xr:uid="{B23B0DB4-CF60-441E-8079-4DF49923561E}"/>
    <cellStyle name="Heading 3 14" xfId="5802" xr:uid="{EFD5254F-F61A-47EC-9F97-0CF4E17EF60E}"/>
    <cellStyle name="Heading 3 15" xfId="5803" xr:uid="{BB415102-ABA3-46E1-BFBD-BCEA0BC572B0}"/>
    <cellStyle name="Heading 3 16" xfId="5804" xr:uid="{3FDBCA92-BDFE-486B-8717-4A4649D3059D}"/>
    <cellStyle name="Heading 3 17" xfId="5805" xr:uid="{64C14E9F-B11F-4D84-B80C-47E90FAF5B60}"/>
    <cellStyle name="Heading 3 18" xfId="5806" xr:uid="{7468F1D6-DBEB-4B10-8308-D67EFE086E94}"/>
    <cellStyle name="Heading 3 19" xfId="5807" xr:uid="{EB3E1D4B-8C41-437C-977E-8F261001B9F7}"/>
    <cellStyle name="Heading 3 2" xfId="410" xr:uid="{F0D447DE-53DA-4A74-A1BE-6B838C1799AA}"/>
    <cellStyle name="Heading 3 2 2" xfId="5808" xr:uid="{B289B457-6193-4B1C-B30E-FCC08E362650}"/>
    <cellStyle name="Heading 3 2 3" xfId="5809" xr:uid="{E44B403F-FD7C-425F-92B1-FD0CC86FD49D}"/>
    <cellStyle name="Heading 3 20" xfId="5810" xr:uid="{A1911208-5017-45B2-B232-94CF7742DD4F}"/>
    <cellStyle name="Heading 3 21" xfId="5811" xr:uid="{AFF6BCD9-FA60-4BE5-82E8-F808A6AE9980}"/>
    <cellStyle name="Heading 3 22" xfId="5812" xr:uid="{27E95C09-D3EA-43FC-AAD2-D371171D7DF8}"/>
    <cellStyle name="Heading 3 23" xfId="5813" xr:uid="{0EEC7F06-8D4B-41C1-BBC5-ACA4EB271204}"/>
    <cellStyle name="Heading 3 3" xfId="5814" xr:uid="{B06A9A76-3DC8-4A82-8743-FE60788B52F9}"/>
    <cellStyle name="Heading 3 4" xfId="5815" xr:uid="{2A556758-69C1-4D37-97BD-B91A17FBEC87}"/>
    <cellStyle name="Heading 3 5" xfId="5816" xr:uid="{4B401839-382C-4625-A11B-66A665F5D523}"/>
    <cellStyle name="Heading 3 6" xfId="5817" xr:uid="{23BF76C5-D317-45A7-A057-835559383AF4}"/>
    <cellStyle name="Heading 3 7" xfId="5818" xr:uid="{9F8A0BDF-7401-45E7-A466-F5860BFCA114}"/>
    <cellStyle name="Heading 3 8" xfId="5819" xr:uid="{B1BCB5DB-1304-4CC8-9F04-4C1E41381697}"/>
    <cellStyle name="Heading 3 9" xfId="5820" xr:uid="{054979FC-B5B6-4FC2-91A7-E248C5CFF5FF}"/>
    <cellStyle name="Heading 4" xfId="8" builtinId="19" customBuiltin="1"/>
    <cellStyle name="Heading 4 10" xfId="5821" xr:uid="{50EBFEC1-A885-4FD1-AA7D-8E6C0CF9F852}"/>
    <cellStyle name="Heading 4 11" xfId="5822" xr:uid="{571DE507-CADB-4A10-B54E-3BF32D2240D7}"/>
    <cellStyle name="Heading 4 12" xfId="5823" xr:uid="{BBB0AE96-E7A4-4CAB-8BFA-3B7A83855289}"/>
    <cellStyle name="Heading 4 13" xfId="5824" xr:uid="{5C4E13D9-F4FE-405D-8670-AFD530474B07}"/>
    <cellStyle name="Heading 4 14" xfId="5825" xr:uid="{FFC73466-8A26-45C1-B5E2-03422D7C6844}"/>
    <cellStyle name="Heading 4 15" xfId="5826" xr:uid="{BA98D848-FA5C-4588-8C35-9CCEB8443CFA}"/>
    <cellStyle name="Heading 4 16" xfId="5827" xr:uid="{3528A351-5EE9-47BC-A205-BD798C2CB0FA}"/>
    <cellStyle name="Heading 4 17" xfId="5828" xr:uid="{DABDE6CE-454A-478C-A781-AE8649798C15}"/>
    <cellStyle name="Heading 4 18" xfId="5829" xr:uid="{0FFB9397-F04D-4C37-8231-9C095D58A978}"/>
    <cellStyle name="Heading 4 19" xfId="5830" xr:uid="{33CBF181-F361-46BF-B016-750679AE2540}"/>
    <cellStyle name="Heading 4 2" xfId="411" xr:uid="{9A63D043-DF74-4D9A-85F8-7C194CAB8A6E}"/>
    <cellStyle name="Heading 4 2 2" xfId="5831" xr:uid="{685004AE-AFB6-4D41-A56D-0D21E9737C43}"/>
    <cellStyle name="Heading 4 2 3" xfId="5832" xr:uid="{899608B5-6FA9-4274-81A2-4008A3B78137}"/>
    <cellStyle name="Heading 4 20" xfId="5833" xr:uid="{8B926B4E-D49F-4638-8D4E-513848681E6D}"/>
    <cellStyle name="Heading 4 21" xfId="5834" xr:uid="{AC915FB2-FE26-491C-9D40-CD7894E4CEB3}"/>
    <cellStyle name="Heading 4 22" xfId="5835" xr:uid="{0425AAA2-7FEA-49CB-8CCE-52C45D9C7102}"/>
    <cellStyle name="Heading 4 23" xfId="5836" xr:uid="{6E61EEBB-F944-4662-865C-0C2A14F8E5A5}"/>
    <cellStyle name="Heading 4 3" xfId="5837" xr:uid="{6F313D03-A599-4ECB-A04C-C1EE8B786679}"/>
    <cellStyle name="Heading 4 4" xfId="5838" xr:uid="{5452AE11-244A-4976-BD64-7E7E043559CB}"/>
    <cellStyle name="Heading 4 5" xfId="5839" xr:uid="{DE617987-7E6F-4B94-95AB-524DEF46B0EA}"/>
    <cellStyle name="Heading 4 6" xfId="5840" xr:uid="{A5A57336-142D-45B6-8EAD-84692CF8769C}"/>
    <cellStyle name="Heading 4 7" xfId="5841" xr:uid="{529464A1-93F6-47FA-AEF5-1029E7140F87}"/>
    <cellStyle name="Heading 4 8" xfId="5842" xr:uid="{9834A8DB-2B22-4A42-9D3E-B7D4D5B9D457}"/>
    <cellStyle name="Heading 4 9" xfId="5843" xr:uid="{12D878F0-F609-4BF7-AD67-58B4DD37B866}"/>
    <cellStyle name="Headline" xfId="5844" xr:uid="{361D97DB-7057-45E7-98E5-D57864BA00F0}"/>
    <cellStyle name="Hyperlink" xfId="4" builtinId="8"/>
    <cellStyle name="Hyperlink 2" xfId="289" xr:uid="{BA7D1D94-5F1F-4928-972B-6F8567CB713D}"/>
    <cellStyle name="Hyperlink 2 10" xfId="5845" xr:uid="{05D684EF-6684-4F14-9F4D-1592705D131A}"/>
    <cellStyle name="Hyperlink 2 2" xfId="5846" xr:uid="{98FAD398-C723-4ECD-95B1-C71967E0895D}"/>
    <cellStyle name="Hyperlink 2 3" xfId="5847" xr:uid="{36E6DA43-FD64-4C22-A221-DCDFD396DE37}"/>
    <cellStyle name="Hyperlink 2 4" xfId="5848" xr:uid="{D78A3B66-B6FA-4A55-9A31-0BD68D4C25A9}"/>
    <cellStyle name="Hyperlink 2 5" xfId="5849" xr:uid="{7B1395C7-0A1A-4600-BAF3-FD3B46E0522F}"/>
    <cellStyle name="Hyperlink 2 6" xfId="5850" xr:uid="{4316D29E-5777-4902-82BD-FA6797801FE1}"/>
    <cellStyle name="Hyperlink 2 7" xfId="5851" xr:uid="{34B6F5D9-68D4-4FA8-87E3-EB30A7153F68}"/>
    <cellStyle name="Hyperlink 2 8" xfId="5852" xr:uid="{4FE74308-EB61-40A4-94BD-DFDBB0EFD84B}"/>
    <cellStyle name="Hyperlink 2 9" xfId="5853" xr:uid="{8DAE6136-5B52-44B3-A35A-A3CDDFC00B4E}"/>
    <cellStyle name="Hyperlink 3" xfId="290" xr:uid="{AD566E05-644D-4669-AC52-5E4DD049DD1E}"/>
    <cellStyle name="Hyperlink 3 2" xfId="5855" xr:uid="{DAA72D8D-6342-48D2-BAC8-4C02C1474E59}"/>
    <cellStyle name="Hyperlink 3 3" xfId="5854" xr:uid="{8B1EFDBB-0461-43BA-AACE-B8D803F759DA}"/>
    <cellStyle name="Hyperlink 4" xfId="291" xr:uid="{60C2886C-B54E-409D-97FE-B4727BA19314}"/>
    <cellStyle name="Hyperlink 4 2" xfId="5856" xr:uid="{90E73AB8-FFA9-4EFE-8D8F-86F2D5A10755}"/>
    <cellStyle name="Hyperlink 5" xfId="356" xr:uid="{3AA93D86-EB5B-414C-9CB4-58B70B8D4949}"/>
    <cellStyle name="Hyperlink 5 2" xfId="5857" xr:uid="{4861AE72-EDC1-4759-BE3C-A33B23AA24DB}"/>
    <cellStyle name="Hyperlink 6" xfId="5858" xr:uid="{B5BB2DD9-1C00-4389-B706-8A5D3CE3D032}"/>
    <cellStyle name="Hyperlink 7" xfId="288" xr:uid="{9CE8309B-2CC4-4A5B-9AF6-A25DCBAD7611}"/>
    <cellStyle name="Hyperlink 9" xfId="5859" xr:uid="{74ABD9CA-9A9E-41DB-AC7E-3AC9D3C3888E}"/>
    <cellStyle name="Input" xfId="11" builtinId="20" customBuiltin="1"/>
    <cellStyle name="Input 10" xfId="5860" xr:uid="{EDE26E35-78E8-41ED-90E5-3D74AE606E5C}"/>
    <cellStyle name="Input 11" xfId="5861" xr:uid="{401F8768-C73D-46C4-8EF0-1287208E199A}"/>
    <cellStyle name="Input 12" xfId="5862" xr:uid="{504B031F-305B-4B49-BCC2-D9D9A9E136D6}"/>
    <cellStyle name="Input 13" xfId="5863" xr:uid="{5927599A-1013-49FD-BED5-CA653B9DEDC0}"/>
    <cellStyle name="Input 14" xfId="5864" xr:uid="{6FD2EC54-3828-4550-A030-268444EE6541}"/>
    <cellStyle name="Input 15" xfId="5865" xr:uid="{83378C23-49A4-4605-98BE-ABBB3D00BAC9}"/>
    <cellStyle name="Input 16" xfId="5866" xr:uid="{551835EE-EEA1-4E09-A6EA-35AEC0396CA9}"/>
    <cellStyle name="Input 17" xfId="5867" xr:uid="{1FCDED4F-E0A8-45C3-8183-35A5794E1A26}"/>
    <cellStyle name="Input 18" xfId="5868" xr:uid="{4A0AD3E9-E65B-4EB0-90FA-F12D29DEFFD6}"/>
    <cellStyle name="Input 19" xfId="5869" xr:uid="{74DD7B93-F268-4E79-862A-249F25D87D87}"/>
    <cellStyle name="Input 2" xfId="412" xr:uid="{4A23C523-91DA-4668-8D87-2B82C3A45AA2}"/>
    <cellStyle name="Input 2 2" xfId="5871" xr:uid="{FC18E6D8-B472-4997-8100-89E07961F773}"/>
    <cellStyle name="Input 2 2 2" xfId="5872" xr:uid="{1A95B75F-F5A6-4410-90FD-BDCFDBDDC806}"/>
    <cellStyle name="Input 2 3" xfId="5873" xr:uid="{F5D9A4A8-D3FD-446E-9669-30D12A8D0712}"/>
    <cellStyle name="Input 2 4" xfId="5874" xr:uid="{1DBA8866-CFF8-44BC-B59C-B96C59844F99}"/>
    <cellStyle name="Input 2 5" xfId="5870" xr:uid="{D1B32E2B-D08D-458F-A406-82551211F7F5}"/>
    <cellStyle name="Input 20" xfId="5875" xr:uid="{B2FFC3B7-3ECB-47D1-B2D0-CAFF8041EDFC}"/>
    <cellStyle name="Input 21" xfId="5876" xr:uid="{764EB808-E22A-4B58-83A1-1C433A71C54C}"/>
    <cellStyle name="Input 22" xfId="5877" xr:uid="{7041C005-41FE-419E-AAC7-6C80E3502681}"/>
    <cellStyle name="Input 23" xfId="5878" xr:uid="{49E614C4-6C39-4929-9502-D5ED2EF62F6C}"/>
    <cellStyle name="Input 3" xfId="5879" xr:uid="{4122A08E-F1F3-47C7-8569-E497E92ED4C6}"/>
    <cellStyle name="Input 3 2" xfId="5880" xr:uid="{CC8827A2-A2EC-4787-AE08-A4A94056EE98}"/>
    <cellStyle name="Input 3 3" xfId="5881" xr:uid="{71CBD9C5-1F77-4121-BE03-13989FAA995B}"/>
    <cellStyle name="Input 4" xfId="5882" xr:uid="{086E95F0-D72B-4998-A5EA-FB219164B835}"/>
    <cellStyle name="Input 4 2" xfId="5883" xr:uid="{06C7CD62-70E0-4AB9-98E5-8C301AF26CCE}"/>
    <cellStyle name="Input 5" xfId="5884" xr:uid="{2B1D2E09-7418-4DA1-AD21-96A3593C45D1}"/>
    <cellStyle name="Input 6" xfId="5885" xr:uid="{F093B76D-1842-4B5A-ACA2-1208D310A329}"/>
    <cellStyle name="Input 7" xfId="5886" xr:uid="{C913E492-21DE-4620-BA50-3A34EB9572B0}"/>
    <cellStyle name="Input 8" xfId="5887" xr:uid="{49B9407C-7CAC-470E-8A02-1EE7D22FDC59}"/>
    <cellStyle name="Input 9" xfId="5888" xr:uid="{44AE5CD4-D167-4F94-A0EE-23405E5616E0}"/>
    <cellStyle name="Input2" xfId="5889" xr:uid="{66752B4C-DC11-4F84-8335-ED3FA22F17CB}"/>
    <cellStyle name="Input2 2" xfId="5890" xr:uid="{361B91FA-A144-4020-8ADC-551C9AB63661}"/>
    <cellStyle name="Input2 2 2" xfId="5891" xr:uid="{BD4DCCC3-5D2D-4DA6-B319-AE6B4AB1A182}"/>
    <cellStyle name="Input2 3" xfId="5892" xr:uid="{CBC9BB61-3096-4B32-B7EF-0CAAB0F409B0}"/>
    <cellStyle name="InputCells" xfId="5893" xr:uid="{A7138DAF-8FCE-4819-A61B-6726E48009F2}"/>
    <cellStyle name="InputCells 2" xfId="5894" xr:uid="{03C4CA94-0CA2-4FBE-8722-BDE91EB57ECC}"/>
    <cellStyle name="InputCells_Bborder_1" xfId="5895" xr:uid="{4FEE248D-5674-4412-8236-12208C61E712}"/>
    <cellStyle name="InputCells12" xfId="5896" xr:uid="{41BE11CB-226D-44D8-9736-2C38ECF4EA5D}"/>
    <cellStyle name="InputCells12 2" xfId="5897" xr:uid="{1E2CBB49-41E0-422C-AFF0-8F2104A11359}"/>
    <cellStyle name="InputCells12_BBorder" xfId="5898" xr:uid="{5F753E58-4EE4-46DF-BB60-4BA4EE9A0AB3}"/>
    <cellStyle name="Insatisfaisant 10" xfId="5899" xr:uid="{EC5B22D0-AB85-491C-B90A-721FD841DC32}"/>
    <cellStyle name="Insatisfaisant 11" xfId="5900" xr:uid="{04331981-0F8F-4F5B-8265-0DDED1738E7D}"/>
    <cellStyle name="Insatisfaisant 12" xfId="5901" xr:uid="{F48085E0-B6A0-47BC-BE7C-A11691413599}"/>
    <cellStyle name="Insatisfaisant 13" xfId="5902" xr:uid="{1F8AB823-8BD8-445D-8CAD-6D5933F7F709}"/>
    <cellStyle name="Insatisfaisant 14" xfId="5903" xr:uid="{DC63992C-5245-400E-91B9-EEB97A090F33}"/>
    <cellStyle name="Insatisfaisant 15" xfId="5904" xr:uid="{596977F9-06AD-4EE8-8770-4650FD65D494}"/>
    <cellStyle name="Insatisfaisant 16" xfId="5905" xr:uid="{A242B149-296C-4F22-8FB7-9A6C104423AA}"/>
    <cellStyle name="Insatisfaisant 17" xfId="5906" xr:uid="{F3D6145E-59E3-4AF4-BE89-921D0B9C1ADD}"/>
    <cellStyle name="Insatisfaisant 18" xfId="5907" xr:uid="{E5350196-2438-4997-8EAD-D95A0D41843B}"/>
    <cellStyle name="Insatisfaisant 19" xfId="5908" xr:uid="{41FAE133-A305-4972-A41D-3ECC473C7CA6}"/>
    <cellStyle name="Insatisfaisant 2" xfId="5909" xr:uid="{5BB357A7-DD5F-4A99-82BC-9E5D8B827D48}"/>
    <cellStyle name="Insatisfaisant 20" xfId="5910" xr:uid="{3EB5EA80-36E3-489A-94FE-80831FB55E5F}"/>
    <cellStyle name="Insatisfaisant 21" xfId="5911" xr:uid="{6C0B677A-F8F8-4FF4-AC7A-70CF8370D197}"/>
    <cellStyle name="Insatisfaisant 22" xfId="5912" xr:uid="{FFF6C963-D685-4628-9F7C-682B66EEBFC6}"/>
    <cellStyle name="Insatisfaisant 23" xfId="5913" xr:uid="{6F49CA5F-2BBF-454A-A4E3-DFD3FAE0634E}"/>
    <cellStyle name="Insatisfaisant 24" xfId="5914" xr:uid="{DCB7691D-B78E-4AE5-92C1-D4453F700DB7}"/>
    <cellStyle name="Insatisfaisant 25" xfId="5915" xr:uid="{0CA4C946-8CDA-433A-845B-EA9CA75D470E}"/>
    <cellStyle name="Insatisfaisant 26" xfId="5916" xr:uid="{DC89D057-7A2D-4DEE-A882-B8E92DA9C861}"/>
    <cellStyle name="Insatisfaisant 3" xfId="5917" xr:uid="{A35B7949-EDEE-4B28-91E9-D76F3526A08D}"/>
    <cellStyle name="Insatisfaisant 4" xfId="5918" xr:uid="{226BB3F6-04AE-456D-AFD8-6C714DFCAD92}"/>
    <cellStyle name="Insatisfaisant 5" xfId="5919" xr:uid="{D28E8E86-2B4B-4333-9D35-B40F79EA4D01}"/>
    <cellStyle name="Insatisfaisant 6" xfId="5920" xr:uid="{E091C217-F6F1-4167-BC58-7CDDA548B8D2}"/>
    <cellStyle name="Insatisfaisant 7" xfId="5921" xr:uid="{3B36A340-D3FB-4D38-9C86-85815BF97B5C}"/>
    <cellStyle name="Insatisfaisant 8" xfId="5922" xr:uid="{41078FA4-C51C-436A-AE59-7A9883410296}"/>
    <cellStyle name="Insatisfaisant 9" xfId="5923" xr:uid="{54A41589-0DB6-4AF1-8C3C-25C5559AA4A7}"/>
    <cellStyle name="IntCells" xfId="5924" xr:uid="{E5B97EDE-2DA8-4095-8BDC-A2CD5CFF8A60}"/>
    <cellStyle name="KP_thin_border_dark_grey" xfId="5925" xr:uid="{E028B84E-E5BD-4800-8A66-F7E38CF6891C}"/>
    <cellStyle name="Lien hypertexte 2" xfId="5926" xr:uid="{E36C9E34-8F70-4299-AC30-E7A65AD6312A}"/>
    <cellStyle name="Linked Cell" xfId="14" builtinId="24" customBuiltin="1"/>
    <cellStyle name="Linked Cell 10" xfId="5927" xr:uid="{7849EAD8-122E-4C54-BDD9-94C5A86AC2C8}"/>
    <cellStyle name="Linked Cell 11" xfId="5928" xr:uid="{995BA08F-C3E6-41F8-8E39-964924CA708E}"/>
    <cellStyle name="Linked Cell 12" xfId="5929" xr:uid="{2DD6D8F7-1CFF-4F65-8149-04D7B6D731E0}"/>
    <cellStyle name="Linked Cell 13" xfId="5930" xr:uid="{C37576FB-4B86-472F-B8A6-7557708A2BB6}"/>
    <cellStyle name="Linked Cell 14" xfId="5931" xr:uid="{D8C7D67A-C351-437F-B749-482866F3EC0E}"/>
    <cellStyle name="Linked Cell 15" xfId="5932" xr:uid="{1108B3F5-3E53-4A7A-A302-2EFCBFD4B58D}"/>
    <cellStyle name="Linked Cell 16" xfId="5933" xr:uid="{5425925E-F5A6-4D32-9986-CD7CBE2E2605}"/>
    <cellStyle name="Linked Cell 17" xfId="5934" xr:uid="{D1AA6CEB-5F19-4D45-993C-207C8CD2E98A}"/>
    <cellStyle name="Linked Cell 18" xfId="5935" xr:uid="{F68F0084-DC91-429E-9A8A-C5ECF18D05AD}"/>
    <cellStyle name="Linked Cell 19" xfId="5936" xr:uid="{7756846F-3378-4966-9CA2-FAC3D05E8C2A}"/>
    <cellStyle name="Linked Cell 2" xfId="413" xr:uid="{B5332F23-7580-4EA4-BAC6-AFDA09E0E2A6}"/>
    <cellStyle name="Linked Cell 2 2" xfId="5937" xr:uid="{CFC82822-AE4B-47A5-98FE-B74A20DDAA0C}"/>
    <cellStyle name="Linked Cell 2 3" xfId="5938" xr:uid="{B1BB94AA-36A0-4B85-AE3D-069FFE192853}"/>
    <cellStyle name="Linked Cell 20" xfId="5939" xr:uid="{3DF85D87-1DA3-4451-A16B-13F8C1640F8C}"/>
    <cellStyle name="Linked Cell 21" xfId="5940" xr:uid="{9F721C7D-3457-488C-A856-2AF7F0FFFCF3}"/>
    <cellStyle name="Linked Cell 22" xfId="5941" xr:uid="{99CECD4F-294E-439E-A59B-5EC7399AD402}"/>
    <cellStyle name="Linked Cell 23" xfId="5942" xr:uid="{6D1AE4BE-31F6-470E-81A6-E26A186F53CD}"/>
    <cellStyle name="Linked Cell 3" xfId="5943" xr:uid="{4318F9DF-A1C9-4215-B256-E2E86C210543}"/>
    <cellStyle name="Linked Cell 4" xfId="5944" xr:uid="{DF8FAF26-2A65-46A0-9839-1BB39A7BF7EC}"/>
    <cellStyle name="Linked Cell 5" xfId="5945" xr:uid="{328FB4BF-EADE-4EAC-BBF4-5FB8170FBAFE}"/>
    <cellStyle name="Linked Cell 6" xfId="5946" xr:uid="{81269E59-8D4E-423F-B118-4799D4F2EB25}"/>
    <cellStyle name="Linked Cell 7" xfId="5947" xr:uid="{57B53FCD-9E4B-4850-8D21-74FDED58FB36}"/>
    <cellStyle name="Linked Cell 8" xfId="5948" xr:uid="{ED5EBDE4-195B-4EF4-ADF2-A9BFEEA10DDA}"/>
    <cellStyle name="Linked Cell 9" xfId="5949" xr:uid="{DAB90364-F039-439F-B2F3-37D09E015E79}"/>
    <cellStyle name="Milliers 2" xfId="5950" xr:uid="{CA741935-73A5-4C56-91DE-D0A481FF9E78}"/>
    <cellStyle name="Milliers 3" xfId="5951" xr:uid="{3B5088F9-4761-4A5C-AE9B-8A97511A46A9}"/>
    <cellStyle name="Milliers_7203042_041_EN_1990_Summary_Rounded" xfId="5952" xr:uid="{6C878CE3-0BF0-4130-BF6C-8B0FBAF7FB33}"/>
    <cellStyle name="Multiple" xfId="5953" xr:uid="{C730F477-645A-4CB3-A636-ED395D67B21C}"/>
    <cellStyle name="Neutral 10" xfId="5954" xr:uid="{0031F5A1-5206-4905-8B32-FAC56645E425}"/>
    <cellStyle name="Neutral 11" xfId="5955" xr:uid="{EEBFF0DF-F93A-4D5E-937F-D9ADD1B63F80}"/>
    <cellStyle name="Neutral 12" xfId="5956" xr:uid="{8FB6078B-13A8-4F05-ACAB-E6FEE3F501C1}"/>
    <cellStyle name="Neutral 13" xfId="5957" xr:uid="{28AF78BF-E6EC-4155-97F1-0972748C1506}"/>
    <cellStyle name="Neutral 14" xfId="5958" xr:uid="{9FFF3FCC-8DED-4CC2-9A50-51C7AD141FD1}"/>
    <cellStyle name="Neutral 15" xfId="5959" xr:uid="{0DE6466B-54B2-4B9F-861B-F3CC3A335690}"/>
    <cellStyle name="Neutral 16" xfId="5960" xr:uid="{06B19469-D303-4E78-9397-FA2320D357D1}"/>
    <cellStyle name="Neutral 17" xfId="5961" xr:uid="{915E51FE-69AF-44CD-A7FA-D69D93CACE31}"/>
    <cellStyle name="Neutral 18" xfId="5962" xr:uid="{021614F1-EC22-4E4C-B72E-E5A6B3BEC7F4}"/>
    <cellStyle name="Neutral 19" xfId="5963" xr:uid="{9C575079-7EDA-4506-B921-E746D8B5A970}"/>
    <cellStyle name="Neutral 2" xfId="414" xr:uid="{C30E997A-5F36-448D-B241-81F1F01532BE}"/>
    <cellStyle name="Neutral 2 2" xfId="5964" xr:uid="{2FC3C024-3CEC-4166-BF3C-23DCEB2E06F4}"/>
    <cellStyle name="Neutral 2 3" xfId="5965" xr:uid="{6B898CBD-25C1-4BC3-8C8C-D9DB3D08AA4C}"/>
    <cellStyle name="Neutral 20" xfId="5966" xr:uid="{7630E77B-5B0C-4B56-8D2F-2140F707E42C}"/>
    <cellStyle name="Neutral 21" xfId="5967" xr:uid="{ABA7ACBF-4A50-4BBE-AB95-A0BAA27E35CB}"/>
    <cellStyle name="Neutral 22" xfId="5968" xr:uid="{A67A2402-01DA-4014-A711-4864546ADC08}"/>
    <cellStyle name="Neutral 23" xfId="5969" xr:uid="{BDABC657-0E05-48C4-9D4F-D6A6DA738051}"/>
    <cellStyle name="Neutral 24" xfId="357" xr:uid="{24C04189-7F6A-4E03-A83A-E599A56910E0}"/>
    <cellStyle name="Neutral 3" xfId="5970" xr:uid="{F370797D-BC23-4A1D-BF16-B119BCD837E7}"/>
    <cellStyle name="Neutral 4" xfId="5971" xr:uid="{88CDF46F-5E3E-4299-B527-1F3F976963EE}"/>
    <cellStyle name="Neutral 5" xfId="5972" xr:uid="{E3EF0B98-873B-48FD-BA48-A518EBEE3B42}"/>
    <cellStyle name="Neutral 6" xfId="5973" xr:uid="{4085D87F-CC6C-4B62-ABFA-9E6B96A43E1F}"/>
    <cellStyle name="Neutral 7" xfId="5974" xr:uid="{423FAA4F-40FD-4F35-8CA5-62C141A0E1EA}"/>
    <cellStyle name="Neutral 8" xfId="5975" xr:uid="{67A5CA80-2ABE-48B7-A609-313C88EE5C61}"/>
    <cellStyle name="Neutral 9" xfId="5976" xr:uid="{A496882B-9823-49F5-B372-7CD0AD12947A}"/>
    <cellStyle name="Neutre 10" xfId="5977" xr:uid="{6F7CF335-F790-4293-AA0B-962F4B0AA9BE}"/>
    <cellStyle name="Neutre 11" xfId="5978" xr:uid="{30A97DD0-DFB1-4322-9591-59272C9E76AF}"/>
    <cellStyle name="Neutre 12" xfId="5979" xr:uid="{BE86E8FA-0A18-4B34-9E7A-323C910E0083}"/>
    <cellStyle name="Neutre 13" xfId="5980" xr:uid="{4C96F0C3-4909-4805-AE58-A6869850FA48}"/>
    <cellStyle name="Neutre 14" xfId="5981" xr:uid="{D722229A-8958-4A2F-9E66-90BD6EA44F80}"/>
    <cellStyle name="Neutre 15" xfId="5982" xr:uid="{5DAA1E72-BA79-46E9-B3FC-51FB41F00067}"/>
    <cellStyle name="Neutre 16" xfId="5983" xr:uid="{8E8B0FBA-9F9F-44FE-B573-0D60313D58DF}"/>
    <cellStyle name="Neutre 17" xfId="5984" xr:uid="{9458F5DE-BDD7-4554-A6A8-9D503CCB4DB0}"/>
    <cellStyle name="Neutre 18" xfId="5985" xr:uid="{60CDFDD8-D54C-4387-97BA-22C89EDF3F21}"/>
    <cellStyle name="Neutre 19" xfId="5986" xr:uid="{4C491656-FADD-4823-A579-1DB8D27D0151}"/>
    <cellStyle name="Neutre 2" xfId="5987" xr:uid="{CC9BD578-F0AB-4455-A734-C44BABE5A23B}"/>
    <cellStyle name="Neutre 20" xfId="5988" xr:uid="{BB4068FA-48A6-43F1-B608-8442D317582E}"/>
    <cellStyle name="Neutre 21" xfId="5989" xr:uid="{AB0E3525-0C12-4602-999F-446CE55D5D58}"/>
    <cellStyle name="Neutre 22" xfId="5990" xr:uid="{31B9361F-C8EC-473B-8317-B71DAF37AD2F}"/>
    <cellStyle name="Neutre 23" xfId="5991" xr:uid="{BCC0FF46-24EA-4035-9AB0-0628836CD91D}"/>
    <cellStyle name="Neutre 24" xfId="5992" xr:uid="{EE40FE7E-EC81-4382-B118-27D3D71896B9}"/>
    <cellStyle name="Neutre 25" xfId="5993" xr:uid="{BADDCF24-B3AD-4829-9FB8-B563D7867A2F}"/>
    <cellStyle name="Neutre 26" xfId="5994" xr:uid="{DA337D2B-233D-45F4-8DF7-805488579E33}"/>
    <cellStyle name="Neutre 3" xfId="5995" xr:uid="{47F742D9-421C-4D91-9322-B9AB6DB90CA4}"/>
    <cellStyle name="Neutre 4" xfId="5996" xr:uid="{F39159CF-68B5-434B-8827-2B3682A9AEC2}"/>
    <cellStyle name="Neutre 5" xfId="5997" xr:uid="{F2F414D2-9F15-414E-BD58-A040672F025F}"/>
    <cellStyle name="Neutre 6" xfId="5998" xr:uid="{2828D261-D784-4BC6-8556-A5D2FB1EF1F5}"/>
    <cellStyle name="Neutre 7" xfId="5999" xr:uid="{0D615FEF-5623-4356-94F5-42D914CC8247}"/>
    <cellStyle name="Neutre 8" xfId="6000" xr:uid="{CFD718B3-4677-4EF6-AA5B-9F5F4C3FA06A}"/>
    <cellStyle name="Neutre 9" xfId="6001" xr:uid="{102E5EB0-A3F8-4352-869C-3A8F1F6A5EC1}"/>
    <cellStyle name="Normal" xfId="0" builtinId="0"/>
    <cellStyle name="Normal 10" xfId="292" xr:uid="{99449089-F04E-4ED8-8C8E-74E320BC0C79}"/>
    <cellStyle name="Normal 10 10" xfId="355" xr:uid="{047F552A-A558-4D60-8650-798F8734C603}"/>
    <cellStyle name="Normal 10 2" xfId="293" xr:uid="{70896F3C-DE79-4208-B8E8-48BE33C44AEF}"/>
    <cellStyle name="Normal 10 2 2" xfId="6003" xr:uid="{977D12EA-4A52-41F7-ACE0-932F468DD4AA}"/>
    <cellStyle name="Normal 10 3" xfId="6004" xr:uid="{781DE564-9245-4852-A0D4-88FDBFDFE41C}"/>
    <cellStyle name="Normal 10 4" xfId="6002" xr:uid="{E54A3D0B-A2C3-4A35-8391-0BC7645C6C98}"/>
    <cellStyle name="Normal 10_2006-2009 Updated Graph" xfId="6005" xr:uid="{2DCCC1B3-83C0-42C5-BAC9-D4341D43AA64}"/>
    <cellStyle name="Normal 11" xfId="294" xr:uid="{AA859D9C-9044-4BB0-B169-89A695B99CFF}"/>
    <cellStyle name="Normal 11 10" xfId="6007" xr:uid="{612BDD9E-4BDB-4029-A781-9A9346EFF130}"/>
    <cellStyle name="Normal 11 11" xfId="6008" xr:uid="{A10C74A4-98C4-4BD0-862E-A1519543E6AD}"/>
    <cellStyle name="Normal 11 12" xfId="6009" xr:uid="{AD86EF3A-B47E-4DA6-88A3-97C89EBA0ABF}"/>
    <cellStyle name="Normal 11 13" xfId="6010" xr:uid="{D6DED92B-7136-4B5E-BF4D-1D7089D5C2AE}"/>
    <cellStyle name="Normal 11 14" xfId="6011" xr:uid="{A42546B3-E2E0-4BBA-9703-5BF3A2171952}"/>
    <cellStyle name="Normal 11 15" xfId="6012" xr:uid="{E14E1157-C58A-4184-937B-1B7BBCEE67D8}"/>
    <cellStyle name="Normal 11 16" xfId="6013" xr:uid="{45547C2A-B39C-4C5D-8CE5-013ED56083D3}"/>
    <cellStyle name="Normal 11 17" xfId="6014" xr:uid="{F97C5C83-64CC-4051-8FD8-DC6BEFCFF6B4}"/>
    <cellStyle name="Normal 11 18" xfId="6015" xr:uid="{8EBCC5A4-6F7C-4604-A0CA-0AF093C34534}"/>
    <cellStyle name="Normal 11 19" xfId="6016" xr:uid="{6E495346-DFEC-4B59-9E8C-442CB237D8ED}"/>
    <cellStyle name="Normal 11 2" xfId="295" xr:uid="{A381E0C7-6020-4065-92A6-53678E587F01}"/>
    <cellStyle name="Normal 11 2 2" xfId="6017" xr:uid="{0F806669-9D1E-4FE7-B6A3-0953327BA072}"/>
    <cellStyle name="Normal 11 2 3" xfId="6018" xr:uid="{93A73DC5-D414-42A6-A808-50A769D5A762}"/>
    <cellStyle name="Normal 11 2 3 2" xfId="6019" xr:uid="{8E6FB7F0-462A-4EE1-B9AD-305655EE5826}"/>
    <cellStyle name="Normal 11 2 3 2 2" xfId="43210" xr:uid="{7AAD5C50-F8AC-4C24-86F2-692D4612A762}"/>
    <cellStyle name="Normal 11 2 3 3" xfId="6020" xr:uid="{0944CFA5-677E-484C-9F49-64610EA46DD4}"/>
    <cellStyle name="Normal 11 2 3 3 2" xfId="43209" xr:uid="{8B7845FA-C56E-4654-B829-32DE8C4EEBC3}"/>
    <cellStyle name="Normal 11 2 3 4" xfId="43208" xr:uid="{C109208B-056A-4173-A793-622F4B661030}"/>
    <cellStyle name="Normal 11 2 4" xfId="6021" xr:uid="{B777DC5D-372F-465D-BDCB-9126BF90E3C9}"/>
    <cellStyle name="Normal 11 2 4 2" xfId="43207" xr:uid="{FBF603F9-CCDB-4701-81A3-B5979A6B0FDE}"/>
    <cellStyle name="Normal 11 2 5" xfId="6022" xr:uid="{9726111E-BD71-4EAD-BAE3-40686C20B723}"/>
    <cellStyle name="Normal 11 2 5 2" xfId="43206" xr:uid="{2355ACF8-7914-479F-B641-39255BC680DB}"/>
    <cellStyle name="Normal 11 2 6" xfId="43205" xr:uid="{0785E228-1907-43E2-90CA-4EAA78FCFFC2}"/>
    <cellStyle name="Normal 11 20" xfId="6006" xr:uid="{EADCE5C0-B79F-4CD9-B29B-1C3E8B1F2EC5}"/>
    <cellStyle name="Normal 11 3" xfId="6023" xr:uid="{EBEE909F-7BAB-4129-BD3F-AB9C2A7CCBBE}"/>
    <cellStyle name="Normal 11 4" xfId="6024" xr:uid="{D1F91285-E6CC-48E6-8FC0-DF98F83F6AD3}"/>
    <cellStyle name="Normal 11 5" xfId="6025" xr:uid="{44554BF3-00EB-425E-809D-5C245C455AC9}"/>
    <cellStyle name="Normal 11 6" xfId="6026" xr:uid="{3D11D4C4-B1DC-4E12-B1A9-2AB5FFC95274}"/>
    <cellStyle name="Normal 11 7" xfId="6027" xr:uid="{4750A824-72C9-4B28-84F9-2C8AA059170C}"/>
    <cellStyle name="Normal 11 8" xfId="6028" xr:uid="{C0A37979-EDEE-4EAA-AA87-06DA4FEECBAD}"/>
    <cellStyle name="Normal 11 9" xfId="6029" xr:uid="{A6D861E8-5EB2-4469-971E-CFCEDCE986E4}"/>
    <cellStyle name="Normal 11_2006-2009 Updated Graph" xfId="6030" xr:uid="{6F563583-ECEF-4B9A-80C4-396BBC32224B}"/>
    <cellStyle name="Normal 12" xfId="296" xr:uid="{4948EFD8-B01B-487A-97CF-1C39C42CE9C7}"/>
    <cellStyle name="Normal 12 2" xfId="297" xr:uid="{3EFC8272-97DF-41CB-BA22-5B862ECB40FA}"/>
    <cellStyle name="Normal 12 2 2" xfId="6032" xr:uid="{A9E4630B-4DBA-4E33-B412-EA9EF6F2BE7F}"/>
    <cellStyle name="Normal 12 3" xfId="6033" xr:uid="{03D54FEE-D3CC-48AB-814A-C5322FF60794}"/>
    <cellStyle name="Normal 12 4" xfId="6031" xr:uid="{3743E03D-224D-4FDF-9BFE-9561B1B6A179}"/>
    <cellStyle name="Normal 13" xfId="298" xr:uid="{E5667081-4A00-4F6F-B835-8AC280DD1D9A}"/>
    <cellStyle name="Normal 13 2" xfId="299" xr:uid="{63708DC0-1F90-4CB3-A37C-C998979D1FB2}"/>
    <cellStyle name="Normal 13 2 2" xfId="6035" xr:uid="{02235386-77AD-46E4-A5A8-A7EF151A7144}"/>
    <cellStyle name="Normal 13 2 2 2" xfId="6036" xr:uid="{C7DCA7E1-F462-4169-8081-7719E8130A74}"/>
    <cellStyle name="Normal 13 2 2 3" xfId="6037" xr:uid="{5BD6FA18-CF06-43A0-BDD0-869496AD710D}"/>
    <cellStyle name="Normal 13 2 2 3 2" xfId="6038" xr:uid="{D453B4EC-7EB5-4957-8A79-85397C0F3F5D}"/>
    <cellStyle name="Normal 13 2 2 4" xfId="6039" xr:uid="{B9D80A13-B625-43AE-8036-FA5C411A3BD1}"/>
    <cellStyle name="Normal 13 2 2 4 2" xfId="6040" xr:uid="{CD902301-1946-4C7B-AB4C-B55663EBCD7A}"/>
    <cellStyle name="Normal 13 2 2 5" xfId="6041" xr:uid="{8C30BC4C-3BFC-4C7D-93D4-D4F5B566D235}"/>
    <cellStyle name="Normal 13 2 2 5 2" xfId="6042" xr:uid="{DD1E4913-03C7-4FCE-9B6C-0B22E261DFCA}"/>
    <cellStyle name="Normal 13 2 3" xfId="6034" xr:uid="{38341880-EC0E-4163-9633-11CDF758303A}"/>
    <cellStyle name="Normal 13 3" xfId="6043" xr:uid="{340CCBBB-D146-49C9-90E0-FB809BC10906}"/>
    <cellStyle name="Normal 14" xfId="300" xr:uid="{A2B11433-6BAF-4D7B-882B-61D821673265}"/>
    <cellStyle name="Normal 14 2" xfId="301" xr:uid="{74AEEEE6-938D-408B-A0EC-06928A0119B1}"/>
    <cellStyle name="Normal 14 2 2" xfId="6045" xr:uid="{B5D94428-F01B-4B08-AA1C-99558F11ABBB}"/>
    <cellStyle name="Normal 14 3" xfId="43161" xr:uid="{FBCE2C2C-19B4-4B6F-9B08-3EE8ED386041}"/>
    <cellStyle name="Normal 14 4" xfId="6044" xr:uid="{AD0667EB-37A9-4A17-99F1-FEBD1E0A112A}"/>
    <cellStyle name="Normal 15" xfId="302" xr:uid="{9842698B-5C15-4722-A6EF-353B67B6D9AF}"/>
    <cellStyle name="Normal 15 2" xfId="43162" xr:uid="{7CA61185-1281-4D5E-8210-E82A9F494DE0}"/>
    <cellStyle name="Normal 15 3" xfId="6046" xr:uid="{03060A54-2D03-46B0-86A3-C1DA99C4DEEB}"/>
    <cellStyle name="Normal 15 4" xfId="415" xr:uid="{74FF79B5-A395-475F-A1FB-A8F1BB267A61}"/>
    <cellStyle name="Normal 16" xfId="303" xr:uid="{58E52191-9835-43E7-831D-FB3DBA1A3FF4}"/>
    <cellStyle name="Normal 16 2" xfId="6048" xr:uid="{F603D577-E3FD-4AC1-A40C-748EE64F9047}"/>
    <cellStyle name="Normal 16 3" xfId="6049" xr:uid="{5A4DFDDB-5469-4E7D-9C08-6D276EAA62BD}"/>
    <cellStyle name="Normal 16 3 2" xfId="6050" xr:uid="{FCE801B0-A0F3-4C86-8E03-4ED75CBEA277}"/>
    <cellStyle name="Normal 16 3 3" xfId="6051" xr:uid="{BC75D6B1-9165-458A-9886-D999EE1A216A}"/>
    <cellStyle name="Normal 16 3 3 2" xfId="6052" xr:uid="{F921E42A-9763-4F9C-A972-C1E86D66C3B5}"/>
    <cellStyle name="Normal 16 3 3 3" xfId="6053" xr:uid="{BD8A1C6F-941B-4763-8DB4-8344CF272BDD}"/>
    <cellStyle name="Normal 16 3 3 3 2" xfId="6054" xr:uid="{45928346-7D1B-44B9-BB5B-66DDB9774E7C}"/>
    <cellStyle name="Normal 16 4" xfId="43163" xr:uid="{226DDCA5-90D3-4A21-BB3E-81BDBFC5A0CF}"/>
    <cellStyle name="Normal 16 5" xfId="6047" xr:uid="{F7F90971-9B32-442A-A085-135411261995}"/>
    <cellStyle name="Normal 16 6" xfId="416" xr:uid="{6088922F-6DDB-45A1-A1D2-B01B55FFFC01}"/>
    <cellStyle name="Normal 17" xfId="304" xr:uid="{63894E30-5C0B-48C8-B09D-0E93A03D7270}"/>
    <cellStyle name="Normal 17 2" xfId="6056" xr:uid="{45495A4E-E2C6-4F4D-8CBD-1CB3FEA9E34E}"/>
    <cellStyle name="Normal 17 3" xfId="43164" xr:uid="{BB67CA20-60F6-459A-BEB7-18BCE744E929}"/>
    <cellStyle name="Normal 17 4" xfId="6055" xr:uid="{26655C12-5FF3-4A9E-BA68-7ABD7780FE16}"/>
    <cellStyle name="Normal 17 5" xfId="417" xr:uid="{A443B884-6ADE-45F9-8928-FE29AC000685}"/>
    <cellStyle name="Normal 18" xfId="305" xr:uid="{C17098E1-9C0A-4257-A16C-AE46C84DFAB5}"/>
    <cellStyle name="Normal 18 2" xfId="43165" xr:uid="{25D3D05D-B6F6-42EC-B23B-36086AAD2A97}"/>
    <cellStyle name="Normal 18 3" xfId="6057" xr:uid="{39CE119E-89DC-403C-8F10-F256E35A382B}"/>
    <cellStyle name="Normal 18 4" xfId="418" xr:uid="{5C610968-132F-4302-8748-F2D0712F6600}"/>
    <cellStyle name="Normal 19" xfId="38" xr:uid="{F7581EEC-AC7A-4101-8A3E-CA8D52E0015A}"/>
    <cellStyle name="Normal 19 2" xfId="43166" xr:uid="{6B92CF29-1D46-4880-9EE3-5D454B11F7E6}"/>
    <cellStyle name="Normal 19 3" xfId="6058" xr:uid="{2C32E0C1-B4A8-4054-8911-8164D19E9513}"/>
    <cellStyle name="Normal 19 4" xfId="419" xr:uid="{AD14BAEE-F4D2-458B-9E26-5138354A61F7}"/>
    <cellStyle name="Normal 2" xfId="306" xr:uid="{C397A123-DDFB-4B62-93E0-0326FB57A7A1}"/>
    <cellStyle name="Normal 2 10" xfId="6059" xr:uid="{B8F40186-4693-4F7B-BF53-9A9B8A3E12B1}"/>
    <cellStyle name="Normal 2 10 10" xfId="6060" xr:uid="{5838AC66-924D-41EE-A48E-30428B90A26B}"/>
    <cellStyle name="Normal 2 10 10 2" xfId="6061" xr:uid="{1C0082F6-6BDA-42AA-8C74-0A8F8260D417}"/>
    <cellStyle name="Normal 2 10 10 2 2" xfId="6062" xr:uid="{4F8B0B34-D74E-437C-BD9F-F03AB4EDCCAC}"/>
    <cellStyle name="Normal 2 10 10 2 3" xfId="6063" xr:uid="{E2F8AE5E-FAC3-4355-8484-C03AAA14BD97}"/>
    <cellStyle name="Normal 2 10 10 3" xfId="6064" xr:uid="{FEB008E5-1961-4154-A07D-E9806CCB8EE4}"/>
    <cellStyle name="Normal 2 10 10 3 2" xfId="6065" xr:uid="{73BBDD95-B303-4EEB-8942-206C641ABC8E}"/>
    <cellStyle name="Normal 2 10 10 3 3" xfId="6066" xr:uid="{A8F0838B-76BE-418D-AD04-40ACE6C5D79D}"/>
    <cellStyle name="Normal 2 10 10 4" xfId="6067" xr:uid="{57C368C3-22D1-47E4-A0D4-12D8EDBD6F0A}"/>
    <cellStyle name="Normal 2 10 10 5" xfId="6068" xr:uid="{9100F6F6-6A6B-432E-A28D-663794E0044D}"/>
    <cellStyle name="Normal 2 10 11" xfId="6069" xr:uid="{A1B2FFB5-577F-4CAA-B7D2-2820F5BB25B5}"/>
    <cellStyle name="Normal 2 10 11 2" xfId="6070" xr:uid="{C7E4B6C5-20F8-4405-B26A-034857BB1253}"/>
    <cellStyle name="Normal 2 10 11 2 2" xfId="6071" xr:uid="{1E78D920-44BF-4F98-9ABE-336E1E26BCAA}"/>
    <cellStyle name="Normal 2 10 11 2 3" xfId="6072" xr:uid="{1D3BEEE6-B38D-4235-8DBD-945484C02AB5}"/>
    <cellStyle name="Normal 2 10 11 3" xfId="6073" xr:uid="{55A3F239-2092-4F15-BAAB-147159B8E1A0}"/>
    <cellStyle name="Normal 2 10 11 3 2" xfId="6074" xr:uid="{29C13116-6DE3-4B70-B53D-493F66A499AD}"/>
    <cellStyle name="Normal 2 10 11 3 3" xfId="6075" xr:uid="{10C13BBE-1A91-4D49-A51F-91719A913BD5}"/>
    <cellStyle name="Normal 2 10 11 4" xfId="6076" xr:uid="{38DE8ED3-12EF-4844-A65C-D6E83553A2C7}"/>
    <cellStyle name="Normal 2 10 11 5" xfId="6077" xr:uid="{D2DA0A7C-1878-4B82-9B07-23A04D4AC9DD}"/>
    <cellStyle name="Normal 2 10 12" xfId="6078" xr:uid="{E37944A5-CA4D-476C-8B4B-9F7BF855B76B}"/>
    <cellStyle name="Normal 2 10 12 2" xfId="6079" xr:uid="{B1B567E2-8377-4E52-AAFF-51B227B199E6}"/>
    <cellStyle name="Normal 2 10 12 2 2" xfId="6080" xr:uid="{AEB964DF-62EB-4CBE-9CAD-E88A4D9D22C0}"/>
    <cellStyle name="Normal 2 10 12 2 3" xfId="6081" xr:uid="{40AE9729-22AE-4F44-92FD-0338F0C5139C}"/>
    <cellStyle name="Normal 2 10 12 3" xfId="6082" xr:uid="{819F8D7B-FFD5-42A3-88A5-0B3B815CF803}"/>
    <cellStyle name="Normal 2 10 12 3 2" xfId="6083" xr:uid="{730C1365-0CF1-4EAF-A4BE-543D97B30666}"/>
    <cellStyle name="Normal 2 10 12 3 3" xfId="6084" xr:uid="{6B96DD89-F3C9-44BC-BE14-8B58585CBBD6}"/>
    <cellStyle name="Normal 2 10 12 4" xfId="6085" xr:uid="{031A75D2-34B2-49A8-AB11-711B7DEB6B5A}"/>
    <cellStyle name="Normal 2 10 12 5" xfId="6086" xr:uid="{B704F12B-8DE6-428E-A540-03FE8870A649}"/>
    <cellStyle name="Normal 2 10 13" xfId="6087" xr:uid="{DB4179D0-9EE3-4597-AEF3-D3D2799B5143}"/>
    <cellStyle name="Normal 2 10 13 2" xfId="6088" xr:uid="{C9107134-0392-4DC6-B574-BF8197A0A1AB}"/>
    <cellStyle name="Normal 2 10 13 2 2" xfId="6089" xr:uid="{24CD61AC-ABE7-4736-8AF9-9C8C7F0C95B7}"/>
    <cellStyle name="Normal 2 10 13 2 3" xfId="6090" xr:uid="{751C06AC-E834-4C6F-ACD5-CCF788072EC7}"/>
    <cellStyle name="Normal 2 10 13 3" xfId="6091" xr:uid="{02607D58-88B8-4525-A0B1-1E8247A3C9FF}"/>
    <cellStyle name="Normal 2 10 13 3 2" xfId="6092" xr:uid="{FA22610C-5370-4B5A-9EC5-E371B4C55700}"/>
    <cellStyle name="Normal 2 10 13 3 3" xfId="6093" xr:uid="{D95CCBFA-0F6A-44A6-B674-D5BD8497EEAD}"/>
    <cellStyle name="Normal 2 10 13 4" xfId="6094" xr:uid="{B503ECD4-5865-42A3-83B8-7CC524E9D0A3}"/>
    <cellStyle name="Normal 2 10 13 5" xfId="6095" xr:uid="{B74E4077-BCE5-4FC7-9C6A-0849D99578E0}"/>
    <cellStyle name="Normal 2 10 14" xfId="6096" xr:uid="{1FE74B93-C45E-4A57-A4B3-1B9B73C2A403}"/>
    <cellStyle name="Normal 2 10 14 2" xfId="6097" xr:uid="{94A5C2FF-2D0B-4AAC-BBCF-3DC4E1065774}"/>
    <cellStyle name="Normal 2 10 14 2 2" xfId="6098" xr:uid="{8C25A756-BD43-456D-8903-70DF21E146BD}"/>
    <cellStyle name="Normal 2 10 14 2 3" xfId="6099" xr:uid="{4120849C-A6B3-46A0-AF51-26A25B700B49}"/>
    <cellStyle name="Normal 2 10 14 3" xfId="6100" xr:uid="{F4FA4201-5282-4159-A0FC-9C7B4E8C9C61}"/>
    <cellStyle name="Normal 2 10 14 3 2" xfId="6101" xr:uid="{D768D68C-6438-4C7C-9D01-FBE201DC2AE6}"/>
    <cellStyle name="Normal 2 10 14 3 3" xfId="6102" xr:uid="{2EE4D63D-F73E-4EC9-A447-7F10F595D252}"/>
    <cellStyle name="Normal 2 10 14 4" xfId="6103" xr:uid="{CF327FC9-2011-46D0-A0DF-061DFD907953}"/>
    <cellStyle name="Normal 2 10 14 5" xfId="6104" xr:uid="{905AFEE7-E0BB-4A3F-97CC-EAE7499B0023}"/>
    <cellStyle name="Normal 2 10 15" xfId="6105" xr:uid="{9C32743D-1DFB-48B8-8092-53E07BBF57E7}"/>
    <cellStyle name="Normal 2 10 15 2" xfId="6106" xr:uid="{42D092D0-8746-40E3-9303-2048E2BFF06B}"/>
    <cellStyle name="Normal 2 10 15 2 2" xfId="6107" xr:uid="{705E4ED9-BA78-483F-885B-59640CB4FDDA}"/>
    <cellStyle name="Normal 2 10 15 2 3" xfId="6108" xr:uid="{9C2CCE21-A950-4C6E-BF73-2550338DB24C}"/>
    <cellStyle name="Normal 2 10 15 3" xfId="6109" xr:uid="{F6DB782B-2A28-40DE-B467-F0D6F055308B}"/>
    <cellStyle name="Normal 2 10 15 3 2" xfId="6110" xr:uid="{25DA7F61-393A-4655-B65B-9054C7E6B7F7}"/>
    <cellStyle name="Normal 2 10 15 3 3" xfId="6111" xr:uid="{D5CCB2DC-12C1-410A-B238-5B64CB2F0094}"/>
    <cellStyle name="Normal 2 10 15 4" xfId="6112" xr:uid="{5733A51D-5CA2-43D2-8E7A-6E39CF9C44CF}"/>
    <cellStyle name="Normal 2 10 15 5" xfId="6113" xr:uid="{B75BF031-6961-44F7-9AE6-AC82840D8327}"/>
    <cellStyle name="Normal 2 10 16" xfId="6114" xr:uid="{E94B64F5-1F36-4CCA-90CC-B908CAB39ACE}"/>
    <cellStyle name="Normal 2 10 16 2" xfId="6115" xr:uid="{4B2FE82D-B352-460D-92D1-9F0971F02501}"/>
    <cellStyle name="Normal 2 10 16 2 2" xfId="6116" xr:uid="{BB52F32C-F159-442D-AB54-C74C412FE83A}"/>
    <cellStyle name="Normal 2 10 16 2 3" xfId="6117" xr:uid="{DC13EC34-86CF-4073-B280-597975D06A71}"/>
    <cellStyle name="Normal 2 10 16 3" xfId="6118" xr:uid="{8E77F277-D80B-4FCE-98A1-B71EE7469C9A}"/>
    <cellStyle name="Normal 2 10 16 3 2" xfId="6119" xr:uid="{532E75FE-CF60-4104-A4C0-DAFDBA3F7608}"/>
    <cellStyle name="Normal 2 10 16 3 3" xfId="6120" xr:uid="{A3ADF534-C0E7-4E59-A772-BEE58AB3C2BB}"/>
    <cellStyle name="Normal 2 10 16 4" xfId="6121" xr:uid="{0982E39F-73BB-4439-A6D7-54138A603D87}"/>
    <cellStyle name="Normal 2 10 16 5" xfId="6122" xr:uid="{63BE721D-05E7-48CA-9E66-B4D786C93419}"/>
    <cellStyle name="Normal 2 10 17" xfId="6123" xr:uid="{C5CD5F47-1275-47B3-ACBD-702CF19EBA1A}"/>
    <cellStyle name="Normal 2 10 17 2" xfId="6124" xr:uid="{CC8407D8-8000-4A26-AC75-F5833407F156}"/>
    <cellStyle name="Normal 2 10 17 2 2" xfId="6125" xr:uid="{89594836-645F-4F2D-B5A7-87B152F9F905}"/>
    <cellStyle name="Normal 2 10 17 2 3" xfId="6126" xr:uid="{1A7682E7-EC79-4345-AE4E-8ECD7DB967DD}"/>
    <cellStyle name="Normal 2 10 17 3" xfId="6127" xr:uid="{619BBB0B-5640-451B-8B4F-1C8271A907D4}"/>
    <cellStyle name="Normal 2 10 17 3 2" xfId="6128" xr:uid="{1D5F379B-9F7D-409B-B6F6-A59026362DB8}"/>
    <cellStyle name="Normal 2 10 17 3 3" xfId="6129" xr:uid="{FF0DF0A6-3ABA-4DE3-940B-2C5456B18BFD}"/>
    <cellStyle name="Normal 2 10 17 4" xfId="6130" xr:uid="{AF25E21B-FE64-4E88-8589-6754FBE8AE84}"/>
    <cellStyle name="Normal 2 10 17 5" xfId="6131" xr:uid="{BB651E57-55CC-43A6-983D-8ADB87848FA6}"/>
    <cellStyle name="Normal 2 10 18" xfId="6132" xr:uid="{9DD15AD5-678A-47C4-8AEA-56C20B107205}"/>
    <cellStyle name="Normal 2 10 18 2" xfId="6133" xr:uid="{266A9037-63CA-4C44-8F0C-A09918E9A441}"/>
    <cellStyle name="Normal 2 10 18 2 2" xfId="6134" xr:uid="{429D0BFC-3EA3-4DCB-B8C6-4B93F7B164C9}"/>
    <cellStyle name="Normal 2 10 18 2 3" xfId="6135" xr:uid="{F3455ABD-384A-4D06-B686-026E1FDD30E6}"/>
    <cellStyle name="Normal 2 10 18 3" xfId="6136" xr:uid="{A89F3AAB-6542-47EC-BE01-AB09B87A797D}"/>
    <cellStyle name="Normal 2 10 18 3 2" xfId="6137" xr:uid="{764D6EBF-292F-4A8E-8080-7F2FEE673269}"/>
    <cellStyle name="Normal 2 10 18 3 3" xfId="6138" xr:uid="{D7894953-AA6D-4DE8-A3F6-F56D45625B2A}"/>
    <cellStyle name="Normal 2 10 18 4" xfId="6139" xr:uid="{4B8F7AA0-9100-45DF-B2AD-8D12BFA11851}"/>
    <cellStyle name="Normal 2 10 18 5" xfId="6140" xr:uid="{3BB18849-9538-485A-9590-A84F0A426528}"/>
    <cellStyle name="Normal 2 10 19" xfId="6141" xr:uid="{32DED481-A780-4CA7-A5EA-6136B3750D64}"/>
    <cellStyle name="Normal 2 10 19 2" xfId="6142" xr:uid="{A123215E-56A4-4070-9DEC-232020016208}"/>
    <cellStyle name="Normal 2 10 19 2 2" xfId="6143" xr:uid="{D512A652-73F1-4BD4-8AD4-8BC79B872CAA}"/>
    <cellStyle name="Normal 2 10 19 2 3" xfId="6144" xr:uid="{529E51D0-D221-4AC1-BB65-77E6A4012957}"/>
    <cellStyle name="Normal 2 10 19 3" xfId="6145" xr:uid="{1AD03A2F-89EC-46D8-93AD-D3B477AB3653}"/>
    <cellStyle name="Normal 2 10 19 3 2" xfId="6146" xr:uid="{29787F82-D9FB-4979-A569-DC4378BE4D29}"/>
    <cellStyle name="Normal 2 10 19 3 3" xfId="6147" xr:uid="{66A97995-1CD8-4CDF-9C74-7717E474540F}"/>
    <cellStyle name="Normal 2 10 19 4" xfId="6148" xr:uid="{447D3F7A-BC28-40EA-959D-91D8175AC9BD}"/>
    <cellStyle name="Normal 2 10 19 5" xfId="6149" xr:uid="{BC7B8248-C669-4286-B247-86ED44287125}"/>
    <cellStyle name="Normal 2 10 2" xfId="6150" xr:uid="{613DBF39-E9AE-47FF-B598-D98CFBD91FAD}"/>
    <cellStyle name="Normal 2 10 2 2" xfId="6151" xr:uid="{054D97DA-BA5D-4C65-AE8F-578F5F495AE8}"/>
    <cellStyle name="Normal 2 10 2 2 2" xfId="6152" xr:uid="{240F35C5-79BC-40C1-B15E-612966549F85}"/>
    <cellStyle name="Normal 2 10 2 2 3" xfId="6153" xr:uid="{5B6416A3-1F65-4977-AC3D-DE3DE15427EC}"/>
    <cellStyle name="Normal 2 10 2 3" xfId="6154" xr:uid="{7858A2BD-8F4B-466E-B290-D3DA37DE0948}"/>
    <cellStyle name="Normal 2 10 2 3 2" xfId="6155" xr:uid="{CD769D21-EBC3-42D1-A285-B3DFB71998B4}"/>
    <cellStyle name="Normal 2 10 2 3 3" xfId="6156" xr:uid="{A5FAAB09-1F5C-4C0A-B308-6E806CCE43B5}"/>
    <cellStyle name="Normal 2 10 2 4" xfId="6157" xr:uid="{2D4D082F-FABF-4F04-9E9A-B50DD40C9AF9}"/>
    <cellStyle name="Normal 2 10 2 5" xfId="6158" xr:uid="{1639FBD3-45BD-469B-9A44-9829421B3DD6}"/>
    <cellStyle name="Normal 2 10 20" xfId="6159" xr:uid="{2F5A6C19-844A-4A13-9EA1-284ACE6650AD}"/>
    <cellStyle name="Normal 2 10 20 2" xfId="6160" xr:uid="{9CA9527B-0745-4BAD-B042-4281780A8F9A}"/>
    <cellStyle name="Normal 2 10 20 2 2" xfId="6161" xr:uid="{B358D26F-9616-48EF-8DB0-4F6BE17E0C22}"/>
    <cellStyle name="Normal 2 10 20 2 3" xfId="6162" xr:uid="{F921E71D-B616-4DF0-B8AA-9B453FBB0FE4}"/>
    <cellStyle name="Normal 2 10 20 3" xfId="6163" xr:uid="{09C6124D-2EAD-4133-BDF3-1449E8C90EE5}"/>
    <cellStyle name="Normal 2 10 20 3 2" xfId="6164" xr:uid="{661FB114-7E91-439A-8D84-024E671F2588}"/>
    <cellStyle name="Normal 2 10 20 3 3" xfId="6165" xr:uid="{090A0BE5-1C1D-430D-B9A2-D2B61EFE4A50}"/>
    <cellStyle name="Normal 2 10 20 4" xfId="6166" xr:uid="{BDD448B0-E4FD-43A3-BC33-BC0071E729E0}"/>
    <cellStyle name="Normal 2 10 20 5" xfId="6167" xr:uid="{A34062D2-ED93-4ED1-AB40-C9758BE44AE3}"/>
    <cellStyle name="Normal 2 10 21" xfId="6168" xr:uid="{6C9D727F-880F-4DFA-8125-8A04B4A5AB0F}"/>
    <cellStyle name="Normal 2 10 21 2" xfId="6169" xr:uid="{D7A285C8-359D-4AE1-B36C-DFBB76B5F21D}"/>
    <cellStyle name="Normal 2 10 21 2 2" xfId="6170" xr:uid="{6878B8FE-09EE-4190-9BED-AD8D099BB421}"/>
    <cellStyle name="Normal 2 10 21 2 3" xfId="6171" xr:uid="{815C9840-3E28-4FF0-AE20-FD37791663CE}"/>
    <cellStyle name="Normal 2 10 21 3" xfId="6172" xr:uid="{79338742-AB2E-4449-96E2-A362618D7D32}"/>
    <cellStyle name="Normal 2 10 21 3 2" xfId="6173" xr:uid="{BFC03B20-C10D-444D-9A8B-5CD9308D647E}"/>
    <cellStyle name="Normal 2 10 21 3 3" xfId="6174" xr:uid="{CE65F177-75CF-489E-820A-DFAF3597808D}"/>
    <cellStyle name="Normal 2 10 21 4" xfId="6175" xr:uid="{4C6EA39E-D51A-471C-9BEA-A44EF983B530}"/>
    <cellStyle name="Normal 2 10 21 5" xfId="6176" xr:uid="{67225ED0-BCD7-4EF4-9BD5-861011E1F92C}"/>
    <cellStyle name="Normal 2 10 22" xfId="6177" xr:uid="{6C74F852-1A1D-471A-A985-4310D5628E18}"/>
    <cellStyle name="Normal 2 10 22 2" xfId="6178" xr:uid="{AC2C6B77-8174-48A4-ACE6-8D49C9FDBFB6}"/>
    <cellStyle name="Normal 2 10 22 2 2" xfId="6179" xr:uid="{BDBE40D0-B9CC-46AD-95A2-A49065A71177}"/>
    <cellStyle name="Normal 2 10 22 2 3" xfId="6180" xr:uid="{B4C314C4-08AA-4190-8DA4-31E8CB502AF5}"/>
    <cellStyle name="Normal 2 10 22 3" xfId="6181" xr:uid="{99BB5DF4-A8BB-45B8-8026-B93DB04E99AD}"/>
    <cellStyle name="Normal 2 10 22 3 2" xfId="6182" xr:uid="{E6F64ECA-2466-483D-B0B9-333542603DFF}"/>
    <cellStyle name="Normal 2 10 22 3 3" xfId="6183" xr:uid="{5A2934AC-4930-424B-93D6-BCCC9D554C54}"/>
    <cellStyle name="Normal 2 10 22 4" xfId="6184" xr:uid="{0814C49B-13B6-4501-B403-6ED1BFC646A7}"/>
    <cellStyle name="Normal 2 10 22 5" xfId="6185" xr:uid="{44AFEA22-B402-4AEB-A49F-040EB0103DD4}"/>
    <cellStyle name="Normal 2 10 23" xfId="6186" xr:uid="{A6914138-7A93-4E2E-A3F4-F24C9AECE52E}"/>
    <cellStyle name="Normal 2 10 23 2" xfId="6187" xr:uid="{7D01B273-3645-42F8-ABE4-E400BA24AA05}"/>
    <cellStyle name="Normal 2 10 23 2 2" xfId="6188" xr:uid="{C537AA13-E226-4EE9-9822-8DA0F0B4C96B}"/>
    <cellStyle name="Normal 2 10 23 2 3" xfId="6189" xr:uid="{7E3CDB5B-9A0C-4EDA-82B0-F4C48FF55532}"/>
    <cellStyle name="Normal 2 10 23 3" xfId="6190" xr:uid="{92E1275E-A67D-4579-A071-7F99DC860E13}"/>
    <cellStyle name="Normal 2 10 23 3 2" xfId="6191" xr:uid="{0C0F5720-5080-4871-BE98-A8FBB964B07B}"/>
    <cellStyle name="Normal 2 10 23 3 3" xfId="6192" xr:uid="{575019FE-1341-41ED-BF08-96005B02CE7B}"/>
    <cellStyle name="Normal 2 10 23 4" xfId="6193" xr:uid="{DFD9188A-69F3-4950-B38E-1FCE7E470468}"/>
    <cellStyle name="Normal 2 10 23 5" xfId="6194" xr:uid="{1A168FCE-E2A1-46E5-8D42-A6F1D2FDF178}"/>
    <cellStyle name="Normal 2 10 24" xfId="6195" xr:uid="{BD0EFA30-B1E7-4383-8A6E-8D2BC53E2B2D}"/>
    <cellStyle name="Normal 2 10 24 2" xfId="6196" xr:uid="{E96DDB38-4869-4A01-996D-875D28A4B425}"/>
    <cellStyle name="Normal 2 10 24 3" xfId="6197" xr:uid="{36903B25-7BEA-4531-8FCB-E7BD7BA1CF8A}"/>
    <cellStyle name="Normal 2 10 25" xfId="6198" xr:uid="{6DD320EB-F64D-49CA-B017-CA84017BF675}"/>
    <cellStyle name="Normal 2 10 25 2" xfId="6199" xr:uid="{03CC55C7-3745-43F8-AAD9-291F405E6506}"/>
    <cellStyle name="Normal 2 10 25 3" xfId="6200" xr:uid="{6EF21254-ACFC-465A-B1BF-D7250137B584}"/>
    <cellStyle name="Normal 2 10 26" xfId="6201" xr:uid="{84474923-0FDC-4150-A822-5E30F6F5248C}"/>
    <cellStyle name="Normal 2 10 27" xfId="6202" xr:uid="{9612CEBB-C59F-4C6B-BA60-2FAEE9E9DA26}"/>
    <cellStyle name="Normal 2 10 3" xfId="6203" xr:uid="{9C2BE367-CE51-43A7-82F4-3F9721860AD2}"/>
    <cellStyle name="Normal 2 10 3 2" xfId="6204" xr:uid="{C562E6CF-0265-4329-8DCE-06CF16CFD165}"/>
    <cellStyle name="Normal 2 10 3 2 2" xfId="6205" xr:uid="{FEC81D8D-7223-4A0F-B909-BBCCEEC70AE8}"/>
    <cellStyle name="Normal 2 10 3 2 3" xfId="6206" xr:uid="{2D9BAA11-26F5-45EA-ACB1-52F1AD7DB19F}"/>
    <cellStyle name="Normal 2 10 3 3" xfId="6207" xr:uid="{A80F7FC7-7909-4438-A5D1-BDC463622C70}"/>
    <cellStyle name="Normal 2 10 3 3 2" xfId="6208" xr:uid="{EC0901F7-B4D7-4058-85B3-718AD8C64A41}"/>
    <cellStyle name="Normal 2 10 3 3 3" xfId="6209" xr:uid="{56731A91-2A95-4227-A042-A185E6F9F69F}"/>
    <cellStyle name="Normal 2 10 3 4" xfId="6210" xr:uid="{FEA1ACE9-A548-4298-88C4-F7AD55A1854B}"/>
    <cellStyle name="Normal 2 10 3 5" xfId="6211" xr:uid="{69F39006-760E-42EC-A58E-E2F373117711}"/>
    <cellStyle name="Normal 2 10 4" xfId="6212" xr:uid="{751713A2-0398-42EF-AF9D-4A53F061CD8D}"/>
    <cellStyle name="Normal 2 10 4 2" xfId="6213" xr:uid="{AA82838C-7168-42E4-8173-D470F17BCAD4}"/>
    <cellStyle name="Normal 2 10 4 2 2" xfId="6214" xr:uid="{31F13C9D-E889-4B16-8C4E-F2C1FA18F30D}"/>
    <cellStyle name="Normal 2 10 4 2 3" xfId="6215" xr:uid="{C15B7A53-DC96-49A2-B8C7-99A6DFA830D8}"/>
    <cellStyle name="Normal 2 10 4 3" xfId="6216" xr:uid="{2E1E8074-372D-42B1-860B-57F9E0ABCD04}"/>
    <cellStyle name="Normal 2 10 4 3 2" xfId="6217" xr:uid="{3B7285BF-9F15-43AD-988B-F27095D4A8C4}"/>
    <cellStyle name="Normal 2 10 4 3 3" xfId="6218" xr:uid="{7FC9AC9F-DE1B-4989-B554-F24298560129}"/>
    <cellStyle name="Normal 2 10 4 4" xfId="6219" xr:uid="{6BE2BBCE-34E5-4DA5-BE71-B372C346CFA8}"/>
    <cellStyle name="Normal 2 10 4 5" xfId="6220" xr:uid="{642BDD9F-6BF2-497F-886B-643A2C9CE5F9}"/>
    <cellStyle name="Normal 2 10 5" xfId="6221" xr:uid="{43699F62-B844-4382-853B-C152C703F096}"/>
    <cellStyle name="Normal 2 10 5 2" xfId="6222" xr:uid="{9DB72AFF-7F45-40A3-916F-28A2B7F864C8}"/>
    <cellStyle name="Normal 2 10 5 2 2" xfId="6223" xr:uid="{82B6AA2D-7599-437B-ADE6-5E0370948212}"/>
    <cellStyle name="Normal 2 10 5 2 3" xfId="6224" xr:uid="{FE96223D-4837-42F2-9A7A-411903BFD535}"/>
    <cellStyle name="Normal 2 10 5 3" xfId="6225" xr:uid="{ADF3E89B-1DC0-459A-BDCD-C4BB331C52BE}"/>
    <cellStyle name="Normal 2 10 5 3 2" xfId="6226" xr:uid="{99BCAE62-77C6-4DF3-9EFA-9CBA1D72DAC9}"/>
    <cellStyle name="Normal 2 10 5 3 3" xfId="6227" xr:uid="{4ED7F9E2-F5A0-46A6-825D-A4A09C017822}"/>
    <cellStyle name="Normal 2 10 5 4" xfId="6228" xr:uid="{5D826BD9-A9A9-4CAB-93FD-93B6E320CF49}"/>
    <cellStyle name="Normal 2 10 5 5" xfId="6229" xr:uid="{78CD0D26-F45F-4C94-A886-4B9E3C004562}"/>
    <cellStyle name="Normal 2 10 6" xfId="6230" xr:uid="{724385EB-84D5-4469-9A69-3CF744F7BD11}"/>
    <cellStyle name="Normal 2 10 6 2" xfId="6231" xr:uid="{598C929B-8B01-46B1-BAC2-67F4AFD8021B}"/>
    <cellStyle name="Normal 2 10 6 2 2" xfId="6232" xr:uid="{CE329591-DCB8-4CC3-8982-8887F4DC761C}"/>
    <cellStyle name="Normal 2 10 6 2 3" xfId="6233" xr:uid="{0CB84731-D2DB-4A38-9844-B8A0AA858B2D}"/>
    <cellStyle name="Normal 2 10 6 3" xfId="6234" xr:uid="{B537DE90-512D-4893-99D8-3964EA376E8A}"/>
    <cellStyle name="Normal 2 10 6 3 2" xfId="6235" xr:uid="{EC97B180-C8E2-4151-8E8E-A53A15B597BC}"/>
    <cellStyle name="Normal 2 10 6 3 3" xfId="6236" xr:uid="{6007437F-CBC3-4729-B7E8-BECE6F6FF94D}"/>
    <cellStyle name="Normal 2 10 6 4" xfId="6237" xr:uid="{53542E03-3524-454B-9DAF-B1F51206CAA4}"/>
    <cellStyle name="Normal 2 10 6 5" xfId="6238" xr:uid="{16A6FA2A-669D-4B4B-BC1F-FF3BB9957F9B}"/>
    <cellStyle name="Normal 2 10 7" xfId="6239" xr:uid="{B7D9C608-E25A-4145-BC84-113A6DB763AA}"/>
    <cellStyle name="Normal 2 10 7 2" xfId="6240" xr:uid="{FF1D3CA2-3C1F-4B2E-A1C9-29A0A66C3E3D}"/>
    <cellStyle name="Normal 2 10 7 2 2" xfId="6241" xr:uid="{B4CE0CD2-866A-43EB-8A2F-C40CB14AEBAA}"/>
    <cellStyle name="Normal 2 10 7 2 3" xfId="6242" xr:uid="{78C02C94-8711-4712-98C2-1D279B89CC73}"/>
    <cellStyle name="Normal 2 10 7 3" xfId="6243" xr:uid="{B0F3F48A-7FB3-42F1-A608-FA6DBA1B8CF5}"/>
    <cellStyle name="Normal 2 10 7 3 2" xfId="6244" xr:uid="{95530C85-8001-4CAA-8613-1AA719ACA331}"/>
    <cellStyle name="Normal 2 10 7 3 3" xfId="6245" xr:uid="{23475B6D-7C4F-40C7-B333-908E618190F8}"/>
    <cellStyle name="Normal 2 10 7 4" xfId="6246" xr:uid="{C9C89B52-D66E-4518-A704-81F8C0CBC424}"/>
    <cellStyle name="Normal 2 10 7 5" xfId="6247" xr:uid="{B561400D-0C1C-4395-800F-724DBFD8CF24}"/>
    <cellStyle name="Normal 2 10 8" xfId="6248" xr:uid="{AACAE084-5405-4EA5-B920-67A650667793}"/>
    <cellStyle name="Normal 2 10 8 2" xfId="6249" xr:uid="{6412AE5A-4A90-4705-AD7E-195045BCC9AC}"/>
    <cellStyle name="Normal 2 10 8 2 2" xfId="6250" xr:uid="{F37A2CC0-32B2-4FC6-8FE6-ECBD3CB5CC82}"/>
    <cellStyle name="Normal 2 10 8 2 3" xfId="6251" xr:uid="{4DEEB5EA-B03D-44E2-9F0F-B51ED8CBD1FD}"/>
    <cellStyle name="Normal 2 10 8 3" xfId="6252" xr:uid="{AD20B9F5-42F5-4F5C-ADB7-3E99FC68C583}"/>
    <cellStyle name="Normal 2 10 8 3 2" xfId="6253" xr:uid="{862F3251-23C1-47C0-9285-8BF1B422C1B2}"/>
    <cellStyle name="Normal 2 10 8 3 3" xfId="6254" xr:uid="{EDA4CE8C-7B01-4494-A07E-65296AD2CBAC}"/>
    <cellStyle name="Normal 2 10 8 4" xfId="6255" xr:uid="{99918C28-5385-430C-9371-74022A166B2D}"/>
    <cellStyle name="Normal 2 10 8 5" xfId="6256" xr:uid="{4FFC53F6-25D2-4CDA-9925-E6A747E1BB9E}"/>
    <cellStyle name="Normal 2 10 9" xfId="6257" xr:uid="{90052B05-9C38-4A2C-A4F9-69BDF001466F}"/>
    <cellStyle name="Normal 2 10 9 2" xfId="6258" xr:uid="{A3D66561-A428-40D7-8253-72826E11933F}"/>
    <cellStyle name="Normal 2 10 9 2 2" xfId="6259" xr:uid="{9D769593-E296-4160-8493-813D7B687586}"/>
    <cellStyle name="Normal 2 10 9 2 3" xfId="6260" xr:uid="{A4508D09-2C3B-46EB-BC0F-B04A434EC0BE}"/>
    <cellStyle name="Normal 2 10 9 3" xfId="6261" xr:uid="{132F6205-3996-4B9C-A48E-2E72FA1C219D}"/>
    <cellStyle name="Normal 2 10 9 3 2" xfId="6262" xr:uid="{CFC332A8-5705-48DA-9F17-600FB808DF70}"/>
    <cellStyle name="Normal 2 10 9 3 3" xfId="6263" xr:uid="{87C2EED5-9E27-4C80-A145-391EA46C45F3}"/>
    <cellStyle name="Normal 2 10 9 4" xfId="6264" xr:uid="{BAB1EA66-3FAE-4269-AA67-207757D98EF6}"/>
    <cellStyle name="Normal 2 10 9 5" xfId="6265" xr:uid="{985BB48B-7C99-449B-B5C0-47CDB83B6D89}"/>
    <cellStyle name="Normal 2 100" xfId="6266" xr:uid="{B75432B8-3B00-44F9-BE65-9F82324B4FC4}"/>
    <cellStyle name="Normal 2 100 2" xfId="6267" xr:uid="{737309A2-C9E7-4015-B350-1260329CC8E3}"/>
    <cellStyle name="Normal 2 100 2 2" xfId="6268" xr:uid="{A0D74CD5-5670-4B92-BF48-328F29C51AB1}"/>
    <cellStyle name="Normal 2 100 2 3" xfId="6269" xr:uid="{03C1FC5D-50BA-41DA-AFEB-FD821B92292A}"/>
    <cellStyle name="Normal 2 100 3" xfId="6270" xr:uid="{E1B1A668-7BB1-4EF8-9A70-F0707102BADA}"/>
    <cellStyle name="Normal 2 100 3 2" xfId="6271" xr:uid="{FE0C81FB-9659-4364-A091-61B9D391DA68}"/>
    <cellStyle name="Normal 2 100 3 3" xfId="6272" xr:uid="{92641A66-4C72-4B3C-82F1-E8890915650B}"/>
    <cellStyle name="Normal 2 100 4" xfId="6273" xr:uid="{006A6EC4-484D-41AD-8256-F508A045047A}"/>
    <cellStyle name="Normal 2 100 5" xfId="6274" xr:uid="{898F8443-B8A0-4A8F-BDC8-C3C7FF439C21}"/>
    <cellStyle name="Normal 2 101" xfId="6275" xr:uid="{41956F9E-DC4F-4D7E-8248-FAC5BF495453}"/>
    <cellStyle name="Normal 2 101 2" xfId="6276" xr:uid="{BFC3427A-A1B7-406E-998B-18FC302A538F}"/>
    <cellStyle name="Normal 2 101 2 2" xfId="6277" xr:uid="{EF7EAF87-DABB-46A9-B25E-D069168951C8}"/>
    <cellStyle name="Normal 2 101 2 3" xfId="6278" xr:uid="{CAC13598-2E6A-4EF9-926B-1C4271773FC2}"/>
    <cellStyle name="Normal 2 101 3" xfId="6279" xr:uid="{3F497A97-A128-4825-9EFF-42E99D65509C}"/>
    <cellStyle name="Normal 2 101 3 2" xfId="6280" xr:uid="{6401F2BE-140F-42BB-808B-56E04C7A7C8E}"/>
    <cellStyle name="Normal 2 101 3 3" xfId="6281" xr:uid="{F8EA24D9-8DD0-40D7-A457-097C45512322}"/>
    <cellStyle name="Normal 2 101 4" xfId="6282" xr:uid="{26DD5F49-49C1-4C68-9C35-A57B82759E6D}"/>
    <cellStyle name="Normal 2 101 5" xfId="6283" xr:uid="{DF01841A-2FC5-45F0-86BB-7197E2A3A3FE}"/>
    <cellStyle name="Normal 2 102" xfId="6284" xr:uid="{A1D2960C-E724-4B05-9F35-0E14C23867ED}"/>
    <cellStyle name="Normal 2 102 2" xfId="6285" xr:uid="{8382B89E-3E60-44F6-A7D2-FA8F1F9325EC}"/>
    <cellStyle name="Normal 2 102 2 2" xfId="6286" xr:uid="{FA4C480E-116B-4EDF-B4C6-EDC96743B805}"/>
    <cellStyle name="Normal 2 102 2 3" xfId="6287" xr:uid="{3344C196-145F-4B19-A956-C65D20A658FA}"/>
    <cellStyle name="Normal 2 102 3" xfId="6288" xr:uid="{D6355432-36B3-4F87-BD75-020B93C9BE86}"/>
    <cellStyle name="Normal 2 102 3 2" xfId="6289" xr:uid="{A2AA0EE7-F11A-4CC3-AA08-6FF355A0E9F6}"/>
    <cellStyle name="Normal 2 102 3 3" xfId="6290" xr:uid="{749F83F3-CF5E-4FB1-976D-B371978F6727}"/>
    <cellStyle name="Normal 2 102 4" xfId="6291" xr:uid="{7F7D09CB-6CA5-4C01-A836-2B66F10E2B57}"/>
    <cellStyle name="Normal 2 102 5" xfId="6292" xr:uid="{50C0FFDF-3ACA-4374-8BEC-2A7175F4F4BD}"/>
    <cellStyle name="Normal 2 103" xfId="6293" xr:uid="{A1379CA5-5EC6-41B6-B4F2-D04AB5B103A3}"/>
    <cellStyle name="Normal 2 103 2" xfId="6294" xr:uid="{1E3731C4-7A49-46F0-BFDE-FF1B07C44061}"/>
    <cellStyle name="Normal 2 103 2 2" xfId="6295" xr:uid="{96E5A5BE-7D6F-4C4C-B4B4-6D6FD99FEB43}"/>
    <cellStyle name="Normal 2 103 2 3" xfId="6296" xr:uid="{74C26564-35A1-4B58-A6C2-467909BA7583}"/>
    <cellStyle name="Normal 2 103 3" xfId="6297" xr:uid="{978239BF-01ED-4790-8E25-6F2EE0B5D55B}"/>
    <cellStyle name="Normal 2 103 3 2" xfId="6298" xr:uid="{7DC9CC64-D27A-42C9-A400-5252CC017568}"/>
    <cellStyle name="Normal 2 103 3 3" xfId="6299" xr:uid="{18D0EDC0-E9FB-4D63-9F5F-CEC720EB5A89}"/>
    <cellStyle name="Normal 2 103 4" xfId="6300" xr:uid="{EE627DE5-5319-4CA5-A652-72D4C8F55FC5}"/>
    <cellStyle name="Normal 2 103 5" xfId="6301" xr:uid="{BC647E81-D46A-40EC-888C-EAC812EBCB4B}"/>
    <cellStyle name="Normal 2 104" xfId="6302" xr:uid="{A5DD8D0A-1300-4062-8C71-F5934394829D}"/>
    <cellStyle name="Normal 2 104 2" xfId="6303" xr:uid="{373BFB78-F9E3-4D54-B601-5B215C56EAA8}"/>
    <cellStyle name="Normal 2 104 2 2" xfId="6304" xr:uid="{B8A5EF5A-E613-4222-959B-85BB364D825F}"/>
    <cellStyle name="Normal 2 104 2 3" xfId="6305" xr:uid="{2D7E3E70-747E-4C7F-9B8C-9506E1037F4E}"/>
    <cellStyle name="Normal 2 104 3" xfId="6306" xr:uid="{EB276258-1166-40C1-84CD-3179A869A539}"/>
    <cellStyle name="Normal 2 104 3 2" xfId="6307" xr:uid="{A6189510-4797-4728-B7C8-AA3E0FD34D2C}"/>
    <cellStyle name="Normal 2 104 3 3" xfId="6308" xr:uid="{91764EF9-3930-439E-AED7-F44B8A1BBAF6}"/>
    <cellStyle name="Normal 2 104 4" xfId="6309" xr:uid="{7542A38B-EEBE-4353-839B-8D0F32B37347}"/>
    <cellStyle name="Normal 2 104 5" xfId="6310" xr:uid="{2A5763F1-57B9-4AFD-84DA-2FFB9E56835D}"/>
    <cellStyle name="Normal 2 105" xfId="6311" xr:uid="{3E0B4692-9760-471D-B0CC-B3CC57BBE2E0}"/>
    <cellStyle name="Normal 2 105 2" xfId="6312" xr:uid="{72F9E084-B3A0-4778-BC30-AF40F095C141}"/>
    <cellStyle name="Normal 2 105 2 2" xfId="6313" xr:uid="{E073A454-4DDE-4D8C-B185-1852C504180E}"/>
    <cellStyle name="Normal 2 105 2 3" xfId="6314" xr:uid="{AED37776-D8DA-42FF-A700-9F8EBC64713F}"/>
    <cellStyle name="Normal 2 105 3" xfId="6315" xr:uid="{B2438BED-EFE2-4C4E-92C3-DF0A16830A4C}"/>
    <cellStyle name="Normal 2 105 3 2" xfId="6316" xr:uid="{F2C9035E-AB9A-4AB7-91CB-CE3379BB4F3D}"/>
    <cellStyle name="Normal 2 105 3 3" xfId="6317" xr:uid="{70E6CE67-0964-4791-92A4-291ED2D2479E}"/>
    <cellStyle name="Normal 2 105 4" xfId="6318" xr:uid="{21B4A63B-D53D-4710-864F-4A8A729DBDC3}"/>
    <cellStyle name="Normal 2 105 5" xfId="6319" xr:uid="{969F66A8-3C5B-4F74-9655-5F6F7FBA557C}"/>
    <cellStyle name="Normal 2 106" xfId="6320" xr:uid="{61529F59-53C6-42AC-AC76-035B777F7200}"/>
    <cellStyle name="Normal 2 106 2" xfId="6321" xr:uid="{C114E0F5-D6D6-4FDE-BB0D-0326D6EC9B62}"/>
    <cellStyle name="Normal 2 106 2 2" xfId="6322" xr:uid="{54574C12-AAA3-42BD-B97A-4128E412CEE2}"/>
    <cellStyle name="Normal 2 106 2 3" xfId="6323" xr:uid="{3A7F4B0F-DCA1-40A4-ACEA-3602B8DF8C70}"/>
    <cellStyle name="Normal 2 106 3" xfId="6324" xr:uid="{7DABFBCF-C42D-4086-BD76-90D386CFE085}"/>
    <cellStyle name="Normal 2 106 3 2" xfId="6325" xr:uid="{C91E996B-9C22-463E-93CC-BF6CC484A09B}"/>
    <cellStyle name="Normal 2 106 3 3" xfId="6326" xr:uid="{F4143BD7-91FC-4A6F-8F19-494DDD9DBB1F}"/>
    <cellStyle name="Normal 2 106 4" xfId="6327" xr:uid="{B17B3DB8-B38E-4FE6-B36B-D535D0748AA6}"/>
    <cellStyle name="Normal 2 106 5" xfId="6328" xr:uid="{8D22A9E9-9EC2-4A9F-AA52-9DEECCE5D9BD}"/>
    <cellStyle name="Normal 2 107" xfId="6329" xr:uid="{317D40DD-E6CA-485B-AF2A-937DE7695F58}"/>
    <cellStyle name="Normal 2 107 2" xfId="6330" xr:uid="{E84E8C46-19CD-45F6-9768-1D2FBEBF7EEB}"/>
    <cellStyle name="Normal 2 107 2 2" xfId="6331" xr:uid="{F9B379EA-1857-4AB4-82A3-4819122734B1}"/>
    <cellStyle name="Normal 2 107 2 3" xfId="6332" xr:uid="{A4795D75-D767-4004-B2F3-E3BF2B2C13DF}"/>
    <cellStyle name="Normal 2 107 3" xfId="6333" xr:uid="{BACF68F1-3025-4901-863C-89A3CB888E11}"/>
    <cellStyle name="Normal 2 107 3 2" xfId="6334" xr:uid="{9A5C1775-559D-4CE6-94E8-7B38991339AE}"/>
    <cellStyle name="Normal 2 107 3 3" xfId="6335" xr:uid="{4BE9D09C-AE8A-4D4A-B8C9-D1AE820C4B80}"/>
    <cellStyle name="Normal 2 107 4" xfId="6336" xr:uid="{DFA6F4EE-67A5-4638-9278-55E3B182C394}"/>
    <cellStyle name="Normal 2 107 5" xfId="6337" xr:uid="{DEC21175-9D87-4098-AC57-8423485FD9E4}"/>
    <cellStyle name="Normal 2 108" xfId="6338" xr:uid="{9A84A7B7-76B2-466B-850F-0551DDA3A367}"/>
    <cellStyle name="Normal 2 108 2" xfId="6339" xr:uid="{E083B2AB-C511-4E91-BAD5-70EF20DAD26E}"/>
    <cellStyle name="Normal 2 108 2 2" xfId="6340" xr:uid="{F3390B2C-F5DE-4080-8E89-FB8A88C6AFE8}"/>
    <cellStyle name="Normal 2 108 2 3" xfId="6341" xr:uid="{088BBD67-13EF-41F4-A9DE-6892917FB617}"/>
    <cellStyle name="Normal 2 108 3" xfId="6342" xr:uid="{5DA75C54-DC7C-4EE2-BB9A-AC1B6D705FF2}"/>
    <cellStyle name="Normal 2 108 3 2" xfId="6343" xr:uid="{F7A4C823-FAEF-49D8-B839-BD20711A4AAD}"/>
    <cellStyle name="Normal 2 108 3 3" xfId="6344" xr:uid="{AD0D956C-6F74-4D4C-905A-9954C3E6D0CE}"/>
    <cellStyle name="Normal 2 108 4" xfId="6345" xr:uid="{4E94BCA2-4F96-423C-BC64-3F776E5FDB17}"/>
    <cellStyle name="Normal 2 108 5" xfId="6346" xr:uid="{8F0CFE54-D332-4725-B04C-515FF890FD81}"/>
    <cellStyle name="Normal 2 109" xfId="6347" xr:uid="{6C8084DC-5395-48C5-BDF3-81809E369D34}"/>
    <cellStyle name="Normal 2 109 2" xfId="6348" xr:uid="{122CF0EA-8DD3-4BEB-8206-46C6827062FB}"/>
    <cellStyle name="Normal 2 109 2 2" xfId="6349" xr:uid="{C701220C-F051-4757-8534-B25D649CA736}"/>
    <cellStyle name="Normal 2 109 2 3" xfId="6350" xr:uid="{BAF5882B-502B-4039-99D9-2F8F41388767}"/>
    <cellStyle name="Normal 2 109 3" xfId="6351" xr:uid="{2BAE9155-653D-4AE3-BF5A-B1B00AB665D0}"/>
    <cellStyle name="Normal 2 109 3 2" xfId="6352" xr:uid="{2FD1A385-8586-45D5-B186-C62CF95E9E3B}"/>
    <cellStyle name="Normal 2 109 3 3" xfId="6353" xr:uid="{57D5D42A-84B7-41AF-9632-B5E51FB03C9A}"/>
    <cellStyle name="Normal 2 109 4" xfId="6354" xr:uid="{29F8145C-A5C8-4709-B0DA-DF1D7B1DFC7F}"/>
    <cellStyle name="Normal 2 109 5" xfId="6355" xr:uid="{5094EDF6-AA6A-4EBD-B6FA-DEDF77E9F349}"/>
    <cellStyle name="Normal 2 11" xfId="6356" xr:uid="{140C670A-F1F3-4AF9-AB43-D9EFC957A4A4}"/>
    <cellStyle name="Normal 2 11 10" xfId="6357" xr:uid="{E5D6D617-F5A6-44E3-A3B9-B9FA87781767}"/>
    <cellStyle name="Normal 2 11 10 2" xfId="6358" xr:uid="{4C68D742-2C74-43B1-8A5D-1F555CCB8B8E}"/>
    <cellStyle name="Normal 2 11 10 2 2" xfId="6359" xr:uid="{BABEAC30-BD6E-45E5-84FE-51C5A7C0B220}"/>
    <cellStyle name="Normal 2 11 10 2 3" xfId="6360" xr:uid="{E5341BAF-9818-4339-AB77-11DCEBF5803C}"/>
    <cellStyle name="Normal 2 11 10 3" xfId="6361" xr:uid="{2E044A84-77B6-40FB-8FDB-78A325A56F78}"/>
    <cellStyle name="Normal 2 11 10 3 2" xfId="6362" xr:uid="{7A75CD4A-7044-4DE2-8876-A2E119770E3A}"/>
    <cellStyle name="Normal 2 11 10 3 3" xfId="6363" xr:uid="{FCFC2963-CB77-4BC4-91BA-2F9716B0CFE3}"/>
    <cellStyle name="Normal 2 11 10 4" xfId="6364" xr:uid="{100A9982-6877-4805-B779-CA7902DD3253}"/>
    <cellStyle name="Normal 2 11 10 5" xfId="6365" xr:uid="{48139F6E-593A-486D-BECD-1F0DF8850676}"/>
    <cellStyle name="Normal 2 11 11" xfId="6366" xr:uid="{600BC8A7-1BB5-4C10-8D22-93B65D937026}"/>
    <cellStyle name="Normal 2 11 11 2" xfId="6367" xr:uid="{5B2556CE-1205-47D3-84F6-D4F87551E55D}"/>
    <cellStyle name="Normal 2 11 11 2 2" xfId="6368" xr:uid="{E47BFEBE-2127-435E-95F7-DF10C28E89DA}"/>
    <cellStyle name="Normal 2 11 11 2 3" xfId="6369" xr:uid="{11F4541F-930E-4814-94B2-989F7034E32A}"/>
    <cellStyle name="Normal 2 11 11 3" xfId="6370" xr:uid="{5D23AFD0-E404-4F36-9C0A-0FB9C70E3DD3}"/>
    <cellStyle name="Normal 2 11 11 3 2" xfId="6371" xr:uid="{F6089135-3228-4FB8-A6F3-EDC9071F8BF9}"/>
    <cellStyle name="Normal 2 11 11 3 3" xfId="6372" xr:uid="{05877CF1-40DE-474F-A7B8-62F9498C0090}"/>
    <cellStyle name="Normal 2 11 11 4" xfId="6373" xr:uid="{1BB2F53D-E6F1-4D03-84D4-642164115FCC}"/>
    <cellStyle name="Normal 2 11 11 5" xfId="6374" xr:uid="{0CCD8226-F2B6-43E1-9ECC-8BA13688C7F7}"/>
    <cellStyle name="Normal 2 11 12" xfId="6375" xr:uid="{61E42C95-1193-46B4-B151-87371E6FEB0A}"/>
    <cellStyle name="Normal 2 11 12 2" xfId="6376" xr:uid="{92D85908-D0C8-4AFC-BA1F-85EA0D5FDF6B}"/>
    <cellStyle name="Normal 2 11 12 2 2" xfId="6377" xr:uid="{A8EEFCE5-F06D-428F-855C-1AD9E34FD3C7}"/>
    <cellStyle name="Normal 2 11 12 2 3" xfId="6378" xr:uid="{015FD435-4CCF-404B-A100-C30C0CCF0C70}"/>
    <cellStyle name="Normal 2 11 12 3" xfId="6379" xr:uid="{53FC45BC-7DA4-4E80-B4BE-C92233318930}"/>
    <cellStyle name="Normal 2 11 12 3 2" xfId="6380" xr:uid="{1AE88EF0-F675-4F61-ADE8-BB8E469E99A3}"/>
    <cellStyle name="Normal 2 11 12 3 3" xfId="6381" xr:uid="{68D88AF2-73AC-48AA-BFA4-AEBFF72258C0}"/>
    <cellStyle name="Normal 2 11 12 4" xfId="6382" xr:uid="{14369AE4-F5B1-459C-8846-2AA6259BA7AD}"/>
    <cellStyle name="Normal 2 11 12 5" xfId="6383" xr:uid="{C844E6A1-C493-4D85-BFAC-8F31BDE42BCD}"/>
    <cellStyle name="Normal 2 11 13" xfId="6384" xr:uid="{828593AA-233D-4E44-AD0C-69C52FE0D3F6}"/>
    <cellStyle name="Normal 2 11 13 2" xfId="6385" xr:uid="{B57BAD74-86D2-455A-9971-299A47A19062}"/>
    <cellStyle name="Normal 2 11 13 2 2" xfId="6386" xr:uid="{81879E8D-B1D7-4EEB-A6A8-64B1EEE44236}"/>
    <cellStyle name="Normal 2 11 13 2 3" xfId="6387" xr:uid="{EFE4C7F7-3C0F-439A-A132-1CC761756B74}"/>
    <cellStyle name="Normal 2 11 13 3" xfId="6388" xr:uid="{23F40DA2-11AC-4C25-8D4D-2318D5762B8A}"/>
    <cellStyle name="Normal 2 11 13 3 2" xfId="6389" xr:uid="{D5702E57-0635-492F-BEBF-EF8CB8AA5310}"/>
    <cellStyle name="Normal 2 11 13 3 3" xfId="6390" xr:uid="{D1F99EC3-4C14-4BD5-A70B-A969C211E041}"/>
    <cellStyle name="Normal 2 11 13 4" xfId="6391" xr:uid="{480AC2EC-9E2A-4716-A9D1-340E2E2AC3E3}"/>
    <cellStyle name="Normal 2 11 13 5" xfId="6392" xr:uid="{9ED52360-BBC7-4A65-A64C-8BEB68420DC7}"/>
    <cellStyle name="Normal 2 11 14" xfId="6393" xr:uid="{E6780372-822E-454C-B08B-408D10AE0829}"/>
    <cellStyle name="Normal 2 11 14 2" xfId="6394" xr:uid="{0F831D3D-84A1-43D8-902E-F56A6DBFCB8E}"/>
    <cellStyle name="Normal 2 11 14 2 2" xfId="6395" xr:uid="{94DC27B6-0ACB-4A0A-87AA-9798A088349D}"/>
    <cellStyle name="Normal 2 11 14 2 3" xfId="6396" xr:uid="{B5961D17-361D-46D2-984F-C5857EEEFC7D}"/>
    <cellStyle name="Normal 2 11 14 3" xfId="6397" xr:uid="{4D70AA25-A6FA-449B-A18D-17DEEA3DBDF8}"/>
    <cellStyle name="Normal 2 11 14 3 2" xfId="6398" xr:uid="{99EE1511-C5D8-476E-99FC-121C2F40BB45}"/>
    <cellStyle name="Normal 2 11 14 3 3" xfId="6399" xr:uid="{C65A0606-4532-4884-8B9C-B9A5BEC0C78C}"/>
    <cellStyle name="Normal 2 11 14 4" xfId="6400" xr:uid="{59418748-3648-4D00-94B4-CB238E2A73EE}"/>
    <cellStyle name="Normal 2 11 14 5" xfId="6401" xr:uid="{80D3D3D3-4101-43E9-A2D0-D08128F621E4}"/>
    <cellStyle name="Normal 2 11 15" xfId="6402" xr:uid="{F41950A2-41CD-4E1B-A153-D2C805E6D69F}"/>
    <cellStyle name="Normal 2 11 15 2" xfId="6403" xr:uid="{A1B815F8-79FE-40A5-85B2-F40D39F87EB0}"/>
    <cellStyle name="Normal 2 11 15 2 2" xfId="6404" xr:uid="{5922991A-AEAA-4B90-AA9C-94081224A240}"/>
    <cellStyle name="Normal 2 11 15 2 3" xfId="6405" xr:uid="{DE49C9B7-B248-4654-82D4-73121D58726C}"/>
    <cellStyle name="Normal 2 11 15 3" xfId="6406" xr:uid="{A582FF73-07A2-4474-B197-7DF892199539}"/>
    <cellStyle name="Normal 2 11 15 3 2" xfId="6407" xr:uid="{D0D41C03-139F-4F33-9E0E-9795D96C1A05}"/>
    <cellStyle name="Normal 2 11 15 3 3" xfId="6408" xr:uid="{A6FB2E1F-6192-44ED-AF2C-F6F798592A6D}"/>
    <cellStyle name="Normal 2 11 15 4" xfId="6409" xr:uid="{BC8ADEE5-EC0E-41E0-9996-F0B5FCDB67E5}"/>
    <cellStyle name="Normal 2 11 15 5" xfId="6410" xr:uid="{60609E60-577F-4EA5-812F-9212084875BF}"/>
    <cellStyle name="Normal 2 11 16" xfId="6411" xr:uid="{73A06A5F-54AC-415D-A98C-2E3089DE06CD}"/>
    <cellStyle name="Normal 2 11 16 2" xfId="6412" xr:uid="{469DC6EA-BC36-40B0-8947-C713CA5857A0}"/>
    <cellStyle name="Normal 2 11 16 2 2" xfId="6413" xr:uid="{9C91B3B3-782E-4747-9685-72BDBF5BEA14}"/>
    <cellStyle name="Normal 2 11 16 2 3" xfId="6414" xr:uid="{52307E53-8F2C-405D-977C-25A8E2EC04A4}"/>
    <cellStyle name="Normal 2 11 16 3" xfId="6415" xr:uid="{049D0014-2F56-4DE6-BFDB-0561C69284AE}"/>
    <cellStyle name="Normal 2 11 16 3 2" xfId="6416" xr:uid="{BBE281A4-CA0F-43C2-BC08-336D65ABEB5E}"/>
    <cellStyle name="Normal 2 11 16 3 3" xfId="6417" xr:uid="{FD152448-E1EC-4C6B-A3A8-CDED1541379D}"/>
    <cellStyle name="Normal 2 11 16 4" xfId="6418" xr:uid="{8C6C3C59-072D-4BE0-BE9C-4CDB10C4E5EA}"/>
    <cellStyle name="Normal 2 11 16 5" xfId="6419" xr:uid="{DF465F28-3C80-47E7-BFA3-3144F274E093}"/>
    <cellStyle name="Normal 2 11 17" xfId="6420" xr:uid="{522A4610-11BE-4E71-98EB-42CE95AE0950}"/>
    <cellStyle name="Normal 2 11 17 2" xfId="6421" xr:uid="{409A40E6-172E-4A29-B440-EE335E2A164E}"/>
    <cellStyle name="Normal 2 11 17 2 2" xfId="6422" xr:uid="{935F7536-67CA-4253-A562-1E27341664D9}"/>
    <cellStyle name="Normal 2 11 17 2 3" xfId="6423" xr:uid="{2A4CE615-4B49-4B49-B6CD-DD677E079509}"/>
    <cellStyle name="Normal 2 11 17 3" xfId="6424" xr:uid="{A96DE4DF-6E79-4E75-B01F-4016DE243AAA}"/>
    <cellStyle name="Normal 2 11 17 3 2" xfId="6425" xr:uid="{A626D159-CDA7-4478-8356-27568E297A32}"/>
    <cellStyle name="Normal 2 11 17 3 3" xfId="6426" xr:uid="{16ED4065-269F-4509-B35E-7F7B734F4E3A}"/>
    <cellStyle name="Normal 2 11 17 4" xfId="6427" xr:uid="{1C804059-6726-4AE5-91EE-9814B8F4F6C6}"/>
    <cellStyle name="Normal 2 11 17 5" xfId="6428" xr:uid="{437B822E-1C1F-4580-A3CC-D7334825612B}"/>
    <cellStyle name="Normal 2 11 18" xfId="6429" xr:uid="{0D3D3CE7-40F9-415A-8C75-5ABCC116B887}"/>
    <cellStyle name="Normal 2 11 18 2" xfId="6430" xr:uid="{CF39D35D-17C4-48A5-812F-4121837EAA4D}"/>
    <cellStyle name="Normal 2 11 18 2 2" xfId="6431" xr:uid="{9F8084D3-6E3B-40DE-9DA8-614A1AB13F52}"/>
    <cellStyle name="Normal 2 11 18 2 3" xfId="6432" xr:uid="{0E02C765-86EF-435A-935F-0F4DD3B802EE}"/>
    <cellStyle name="Normal 2 11 18 3" xfId="6433" xr:uid="{91D6FAFD-5732-40E6-870D-BCC9BCF8A9C5}"/>
    <cellStyle name="Normal 2 11 18 3 2" xfId="6434" xr:uid="{80B68013-F13B-4662-873A-E774D7BFC3A2}"/>
    <cellStyle name="Normal 2 11 18 3 3" xfId="6435" xr:uid="{FF2D4628-BCAD-4C59-A952-5EE7B4129446}"/>
    <cellStyle name="Normal 2 11 18 4" xfId="6436" xr:uid="{1B130EDF-DEDC-49FD-8970-6A45E9362B48}"/>
    <cellStyle name="Normal 2 11 18 5" xfId="6437" xr:uid="{8A974FDB-9FD0-4120-A7AC-C6A75B444BB6}"/>
    <cellStyle name="Normal 2 11 19" xfId="6438" xr:uid="{7C0A01D5-FE96-4F4B-84C0-87C47639B496}"/>
    <cellStyle name="Normal 2 11 19 2" xfId="6439" xr:uid="{644FAC91-D44E-4800-8991-3C2A76AAB16C}"/>
    <cellStyle name="Normal 2 11 19 2 2" xfId="6440" xr:uid="{6B792650-3275-4BF9-8EC2-BA322DC4B745}"/>
    <cellStyle name="Normal 2 11 19 2 3" xfId="6441" xr:uid="{6AB5A7B6-5152-445D-B070-53A296E1909D}"/>
    <cellStyle name="Normal 2 11 19 3" xfId="6442" xr:uid="{2BAFCCEC-A418-454D-B0DE-4BCB79C017DC}"/>
    <cellStyle name="Normal 2 11 19 3 2" xfId="6443" xr:uid="{DC79EBA3-0021-4D1B-B662-0F830AAECFB2}"/>
    <cellStyle name="Normal 2 11 19 3 3" xfId="6444" xr:uid="{FEE34091-E278-48ED-9578-8C538765B835}"/>
    <cellStyle name="Normal 2 11 19 4" xfId="6445" xr:uid="{0A7CCA39-0080-4F81-8059-53E789D3480B}"/>
    <cellStyle name="Normal 2 11 19 5" xfId="6446" xr:uid="{A3313315-F02F-4847-BA8B-0D4A52150F77}"/>
    <cellStyle name="Normal 2 11 2" xfId="6447" xr:uid="{202FDFE0-D853-41DD-B004-ACBED7EF11D1}"/>
    <cellStyle name="Normal 2 11 2 2" xfId="6448" xr:uid="{93BBC46E-73F8-48B3-9427-6973A39F4353}"/>
    <cellStyle name="Normal 2 11 2 2 2" xfId="6449" xr:uid="{03CFC0FE-CF02-46CD-8BA2-7931674F5E99}"/>
    <cellStyle name="Normal 2 11 2 2 3" xfId="6450" xr:uid="{716BABA2-0DC4-4C68-951B-94262A7CCA74}"/>
    <cellStyle name="Normal 2 11 2 3" xfId="6451" xr:uid="{4CDFA940-1858-4393-AA01-E2F302862EFA}"/>
    <cellStyle name="Normal 2 11 2 3 2" xfId="6452" xr:uid="{2407E1EC-5C30-4CA7-BA12-694FD8129EC3}"/>
    <cellStyle name="Normal 2 11 2 3 3" xfId="6453" xr:uid="{67CC4183-64D2-43CE-BF55-129931ECAC51}"/>
    <cellStyle name="Normal 2 11 2 4" xfId="6454" xr:uid="{6E83BD14-2652-46E2-83A8-D9552F4C697D}"/>
    <cellStyle name="Normal 2 11 2 5" xfId="6455" xr:uid="{B296D74A-33F3-4BB4-BB58-0014D7A6A088}"/>
    <cellStyle name="Normal 2 11 20" xfId="6456" xr:uid="{99DCD6C2-A073-450F-9FA1-1B3C240E146B}"/>
    <cellStyle name="Normal 2 11 20 2" xfId="6457" xr:uid="{9AB8E2DC-CAB7-4626-8916-8097B5E2CF15}"/>
    <cellStyle name="Normal 2 11 20 2 2" xfId="6458" xr:uid="{DF599E31-872C-4258-9FB0-D221B1A8C40C}"/>
    <cellStyle name="Normal 2 11 20 2 3" xfId="6459" xr:uid="{9E4B74A5-04A7-465D-8F2D-081714D7DE67}"/>
    <cellStyle name="Normal 2 11 20 3" xfId="6460" xr:uid="{C2E140E3-60BA-420D-9D15-983BE29C4A56}"/>
    <cellStyle name="Normal 2 11 20 3 2" xfId="6461" xr:uid="{E491737C-9114-4CD9-888C-3F6E58085707}"/>
    <cellStyle name="Normal 2 11 20 3 3" xfId="6462" xr:uid="{286C4329-32EA-49F0-BAFC-309B653EF990}"/>
    <cellStyle name="Normal 2 11 20 4" xfId="6463" xr:uid="{2375B2B0-EDDD-4AF5-87FA-840480E30C66}"/>
    <cellStyle name="Normal 2 11 20 5" xfId="6464" xr:uid="{56640303-5DBF-4D0B-90A7-6DB349E9B3EB}"/>
    <cellStyle name="Normal 2 11 21" xfId="6465" xr:uid="{2E1CB136-C5EA-4392-AD82-0846F867A26D}"/>
    <cellStyle name="Normal 2 11 21 2" xfId="6466" xr:uid="{DD5A3C99-AD24-4949-A309-9DBFE25ECDD5}"/>
    <cellStyle name="Normal 2 11 21 2 2" xfId="6467" xr:uid="{7BB8DBF1-828F-4348-9B72-99A5B330D958}"/>
    <cellStyle name="Normal 2 11 21 2 3" xfId="6468" xr:uid="{C1BB3F65-1EC8-4694-85A4-75B39486824E}"/>
    <cellStyle name="Normal 2 11 21 3" xfId="6469" xr:uid="{545C3A5E-7D9C-4BAE-96DE-B86A08319CB1}"/>
    <cellStyle name="Normal 2 11 21 3 2" xfId="6470" xr:uid="{376CDFC0-199E-4CBA-835A-2A57E867B4C0}"/>
    <cellStyle name="Normal 2 11 21 3 3" xfId="6471" xr:uid="{279AE0BE-C51E-4D70-942B-46843A442218}"/>
    <cellStyle name="Normal 2 11 21 4" xfId="6472" xr:uid="{5E8409FE-84DD-4E78-93AE-D2B39D004826}"/>
    <cellStyle name="Normal 2 11 21 5" xfId="6473" xr:uid="{8D7C482F-D1B1-4DCB-B3F8-74053F9DE14F}"/>
    <cellStyle name="Normal 2 11 22" xfId="6474" xr:uid="{6570E308-1E63-4485-A412-9628DEE1C97E}"/>
    <cellStyle name="Normal 2 11 22 2" xfId="6475" xr:uid="{A4AD1738-D884-4D70-9FB9-F4E17A6B738B}"/>
    <cellStyle name="Normal 2 11 22 2 2" xfId="6476" xr:uid="{0C22D52F-B115-4D21-8FAE-B0B1A9AA3879}"/>
    <cellStyle name="Normal 2 11 22 2 3" xfId="6477" xr:uid="{1C6674AE-6A4B-4C26-A668-50566EF48D5F}"/>
    <cellStyle name="Normal 2 11 22 3" xfId="6478" xr:uid="{5E675A1F-AA13-4A1E-9E89-86DA55AD0E96}"/>
    <cellStyle name="Normal 2 11 22 3 2" xfId="6479" xr:uid="{F1045A37-8C30-4478-B21F-3A27DF5157CC}"/>
    <cellStyle name="Normal 2 11 22 3 3" xfId="6480" xr:uid="{47B3DB69-E471-4F02-8403-96F61885860D}"/>
    <cellStyle name="Normal 2 11 22 4" xfId="6481" xr:uid="{A9BB210F-5625-4B31-AD44-626563A31B39}"/>
    <cellStyle name="Normal 2 11 22 5" xfId="6482" xr:uid="{EB2AEAE6-B5F9-45ED-811A-A40BCBEFA244}"/>
    <cellStyle name="Normal 2 11 23" xfId="6483" xr:uid="{5A7E4A55-9E91-43B7-821E-B09DABBA6C43}"/>
    <cellStyle name="Normal 2 11 23 2" xfId="6484" xr:uid="{FD734666-7F7D-45D5-AD55-D6EFDC0225E6}"/>
    <cellStyle name="Normal 2 11 23 2 2" xfId="6485" xr:uid="{43B0FBF9-4A17-4910-98BD-16C0D031036D}"/>
    <cellStyle name="Normal 2 11 23 2 3" xfId="6486" xr:uid="{7A5793F0-497F-4DC1-8F25-DBF2124680AD}"/>
    <cellStyle name="Normal 2 11 23 3" xfId="6487" xr:uid="{45D5DD8D-BF78-4FA9-8F2A-E1A2EB527C31}"/>
    <cellStyle name="Normal 2 11 23 3 2" xfId="6488" xr:uid="{7B4C679B-10F0-4763-98A6-ED2BC3E260D4}"/>
    <cellStyle name="Normal 2 11 23 3 3" xfId="6489" xr:uid="{B4217DC9-5070-4EDE-9F6E-B2A022360BF2}"/>
    <cellStyle name="Normal 2 11 23 4" xfId="6490" xr:uid="{3B223FD0-B89A-48B8-8559-92B0F5EB1BB6}"/>
    <cellStyle name="Normal 2 11 23 5" xfId="6491" xr:uid="{DC2A7AF5-0D29-475F-8B26-18FB18E4F37F}"/>
    <cellStyle name="Normal 2 11 24" xfId="6492" xr:uid="{5C8A5AB2-368D-435B-9DD5-DDC2A84C8E93}"/>
    <cellStyle name="Normal 2 11 24 2" xfId="6493" xr:uid="{39CCE05F-0C1F-4163-B167-875D0D115AA1}"/>
    <cellStyle name="Normal 2 11 24 3" xfId="6494" xr:uid="{A3F8B098-724B-4D73-9A41-CBE762B2B8A6}"/>
    <cellStyle name="Normal 2 11 25" xfId="6495" xr:uid="{1B1E1B86-C798-4426-930B-BE4D6642E4F1}"/>
    <cellStyle name="Normal 2 11 25 2" xfId="6496" xr:uid="{08710DE8-866C-406C-BE18-D3162DD815E5}"/>
    <cellStyle name="Normal 2 11 25 3" xfId="6497" xr:uid="{8AF66702-1F9E-4C80-9140-1A75650113F6}"/>
    <cellStyle name="Normal 2 11 26" xfId="6498" xr:uid="{1E4D8BA8-6AA0-4CC8-A8BC-3005C792A1D4}"/>
    <cellStyle name="Normal 2 11 27" xfId="6499" xr:uid="{7F933892-EED0-49C3-A22E-A8FDBC43C18E}"/>
    <cellStyle name="Normal 2 11 3" xfId="6500" xr:uid="{38422AEB-F558-474F-8F3A-27F35B5F6AF2}"/>
    <cellStyle name="Normal 2 11 3 2" xfId="6501" xr:uid="{B58BB9B4-CDC9-4C7B-92A7-357DC9C13668}"/>
    <cellStyle name="Normal 2 11 3 2 2" xfId="6502" xr:uid="{568C2A8B-D49A-45E9-9631-8613D62DE42D}"/>
    <cellStyle name="Normal 2 11 3 2 3" xfId="6503" xr:uid="{76C93E72-C1C7-4A14-9384-789CFEEB5AD8}"/>
    <cellStyle name="Normal 2 11 3 3" xfId="6504" xr:uid="{4027EE04-F61A-4708-BF3C-A70CA25EF532}"/>
    <cellStyle name="Normal 2 11 3 3 2" xfId="6505" xr:uid="{B612FF49-CF84-47F6-8F8B-4410FE2407DF}"/>
    <cellStyle name="Normal 2 11 3 3 3" xfId="6506" xr:uid="{22D58154-E270-4046-ADFF-F1F11F455F62}"/>
    <cellStyle name="Normal 2 11 3 4" xfId="6507" xr:uid="{CF997FC3-5F6F-43C9-9049-BA2D1F3A844B}"/>
    <cellStyle name="Normal 2 11 3 5" xfId="6508" xr:uid="{45167593-B581-41C1-8E91-54EEBE77810E}"/>
    <cellStyle name="Normal 2 11 4" xfId="6509" xr:uid="{BF9A7293-1AAB-4130-A65C-9EA4932B892D}"/>
    <cellStyle name="Normal 2 11 4 2" xfId="6510" xr:uid="{9EE13960-972C-4DD3-8B94-33D6B8D19158}"/>
    <cellStyle name="Normal 2 11 4 2 2" xfId="6511" xr:uid="{BD441E4C-3622-43CC-8188-2A2F9F778872}"/>
    <cellStyle name="Normal 2 11 4 2 3" xfId="6512" xr:uid="{CD08DF8D-A479-46D0-997D-32C9C837FB1A}"/>
    <cellStyle name="Normal 2 11 4 3" xfId="6513" xr:uid="{F191A4D8-5429-40D8-B4DF-C6177FC2912D}"/>
    <cellStyle name="Normal 2 11 4 3 2" xfId="6514" xr:uid="{2AA33E69-D511-43E7-AC74-6491F4C8D760}"/>
    <cellStyle name="Normal 2 11 4 3 3" xfId="6515" xr:uid="{4EF81883-C3EB-4D55-A262-F62B08AF24BC}"/>
    <cellStyle name="Normal 2 11 4 4" xfId="6516" xr:uid="{4DC1DC58-431F-4CF6-973F-4B2B9F85AD5D}"/>
    <cellStyle name="Normal 2 11 4 5" xfId="6517" xr:uid="{7C08E5CF-99E1-4F68-8912-010D949A5C37}"/>
    <cellStyle name="Normal 2 11 5" xfId="6518" xr:uid="{350FE054-C8D5-4EEF-9478-1FDD696C5D58}"/>
    <cellStyle name="Normal 2 11 5 2" xfId="6519" xr:uid="{E868AEEB-F1D2-4D1C-B77C-6231B8E448E5}"/>
    <cellStyle name="Normal 2 11 5 2 2" xfId="6520" xr:uid="{323E8CEE-3BD1-4176-B771-A464F8734940}"/>
    <cellStyle name="Normal 2 11 5 2 3" xfId="6521" xr:uid="{5DDCC5E7-B9D8-47E9-8445-7FF14C71243C}"/>
    <cellStyle name="Normal 2 11 5 3" xfId="6522" xr:uid="{1FDA863F-DC81-42BC-B02B-8DDC314908FF}"/>
    <cellStyle name="Normal 2 11 5 3 2" xfId="6523" xr:uid="{E57E69E6-4FAC-42E8-9B8F-5D17CFBE7546}"/>
    <cellStyle name="Normal 2 11 5 3 3" xfId="6524" xr:uid="{720A7E11-8961-4796-949F-5C06BB11CD02}"/>
    <cellStyle name="Normal 2 11 5 4" xfId="6525" xr:uid="{062D97A6-2E0F-4306-9591-0C73F4021177}"/>
    <cellStyle name="Normal 2 11 5 5" xfId="6526" xr:uid="{D0481856-909F-41B7-815D-29E96DD235B4}"/>
    <cellStyle name="Normal 2 11 6" xfId="6527" xr:uid="{AD8C53A4-8E7F-4629-9B1C-C5667308FDFE}"/>
    <cellStyle name="Normal 2 11 6 2" xfId="6528" xr:uid="{3E837FFB-DF97-4BBC-9CE1-8172BE0A60F8}"/>
    <cellStyle name="Normal 2 11 6 2 2" xfId="6529" xr:uid="{EACD4419-8BCB-4E2B-A2E0-352B4931A5EA}"/>
    <cellStyle name="Normal 2 11 6 2 3" xfId="6530" xr:uid="{50BDF159-BBBE-492D-AEB5-D06F9934A973}"/>
    <cellStyle name="Normal 2 11 6 3" xfId="6531" xr:uid="{39B81D47-832D-4B37-9CE5-A9E05E6D4168}"/>
    <cellStyle name="Normal 2 11 6 3 2" xfId="6532" xr:uid="{5766CA69-9D5B-4424-9EFC-09204516E9D1}"/>
    <cellStyle name="Normal 2 11 6 3 3" xfId="6533" xr:uid="{263520C5-5326-4B3F-AA81-EB1209047AB1}"/>
    <cellStyle name="Normal 2 11 6 4" xfId="6534" xr:uid="{2DBCB6AA-CAC2-49E2-A6EF-621601572E8E}"/>
    <cellStyle name="Normal 2 11 6 5" xfId="6535" xr:uid="{60DF179E-A469-4FE2-BAAB-D9F7FE34FC3E}"/>
    <cellStyle name="Normal 2 11 7" xfId="6536" xr:uid="{4204F563-51B5-4914-90D0-C90110268E81}"/>
    <cellStyle name="Normal 2 11 7 2" xfId="6537" xr:uid="{3905D458-F925-411A-858E-39787152FA34}"/>
    <cellStyle name="Normal 2 11 7 2 2" xfId="6538" xr:uid="{2100C167-5290-4811-A13E-F281AEB0F402}"/>
    <cellStyle name="Normal 2 11 7 2 3" xfId="6539" xr:uid="{D425AFA3-B8B9-4F8A-95FF-F560C0077506}"/>
    <cellStyle name="Normal 2 11 7 3" xfId="6540" xr:uid="{7990CA68-F54B-4D3C-9B76-E5582F86F4C3}"/>
    <cellStyle name="Normal 2 11 7 3 2" xfId="6541" xr:uid="{8DFEC5B7-FBE0-42B5-B1D2-3C02B37EBD4F}"/>
    <cellStyle name="Normal 2 11 7 3 3" xfId="6542" xr:uid="{C3677134-5A82-4075-979B-1392236A44E6}"/>
    <cellStyle name="Normal 2 11 7 4" xfId="6543" xr:uid="{13F1897E-F007-42EA-AAFD-CB2F89EB19BA}"/>
    <cellStyle name="Normal 2 11 7 5" xfId="6544" xr:uid="{45C07C66-9EBD-4EAB-AF7A-7D4579F3AF39}"/>
    <cellStyle name="Normal 2 11 8" xfId="6545" xr:uid="{628D515A-B110-4D9B-82E1-7ABE605749BB}"/>
    <cellStyle name="Normal 2 11 8 2" xfId="6546" xr:uid="{E8A4AA30-F7FB-4B9A-BF20-AE69BF807487}"/>
    <cellStyle name="Normal 2 11 8 2 2" xfId="6547" xr:uid="{51BB1CED-0B4E-41FF-B638-1A66FA135748}"/>
    <cellStyle name="Normal 2 11 8 2 3" xfId="6548" xr:uid="{DB7DB178-749E-4E3B-8B09-2D2B029E7CA7}"/>
    <cellStyle name="Normal 2 11 8 3" xfId="6549" xr:uid="{3CA4EA9D-617F-4439-B12B-7F66166F532D}"/>
    <cellStyle name="Normal 2 11 8 3 2" xfId="6550" xr:uid="{998BA3C6-530D-4770-A3A1-0A07F72B0C1C}"/>
    <cellStyle name="Normal 2 11 8 3 3" xfId="6551" xr:uid="{CBE44790-874D-4B2A-B653-CCB74259FDDD}"/>
    <cellStyle name="Normal 2 11 8 4" xfId="6552" xr:uid="{B707E698-CCA7-4B69-B332-001BEA375EC9}"/>
    <cellStyle name="Normal 2 11 8 5" xfId="6553" xr:uid="{22203037-63CF-446E-883B-737DAFF8A35D}"/>
    <cellStyle name="Normal 2 11 9" xfId="6554" xr:uid="{EA7DD478-9ACB-4C02-A259-5CA3E91908CA}"/>
    <cellStyle name="Normal 2 11 9 2" xfId="6555" xr:uid="{0651C7AD-231A-4667-9798-CC9D8B9A818C}"/>
    <cellStyle name="Normal 2 11 9 2 2" xfId="6556" xr:uid="{181F5C02-8943-45FE-8E39-2163F7287536}"/>
    <cellStyle name="Normal 2 11 9 2 3" xfId="6557" xr:uid="{0F8589C3-693F-44C3-AEB3-34BF65897F5F}"/>
    <cellStyle name="Normal 2 11 9 3" xfId="6558" xr:uid="{828956E9-A564-40B3-992A-46559659774C}"/>
    <cellStyle name="Normal 2 11 9 3 2" xfId="6559" xr:uid="{B01CE222-80EF-4FDD-9E22-07687E83956D}"/>
    <cellStyle name="Normal 2 11 9 3 3" xfId="6560" xr:uid="{D7E32F36-6D78-4B76-8982-CD8645031FCF}"/>
    <cellStyle name="Normal 2 11 9 4" xfId="6561" xr:uid="{DA82FDC6-98F6-4C78-A5BA-BF396DE16E90}"/>
    <cellStyle name="Normal 2 11 9 5" xfId="6562" xr:uid="{CA053EF8-8DEA-45AF-B29F-8962762CB204}"/>
    <cellStyle name="Normal 2 110" xfId="6563" xr:uid="{2EB78600-D0BD-4974-A0E8-67C941F8DBBF}"/>
    <cellStyle name="Normal 2 110 2" xfId="6564" xr:uid="{282DEAD7-0F4F-4DE2-B82E-01D67DE72B21}"/>
    <cellStyle name="Normal 2 110 2 2" xfId="6565" xr:uid="{E1F7E91E-BE1F-485F-B08D-FDF74E1ADD2C}"/>
    <cellStyle name="Normal 2 110 2 3" xfId="6566" xr:uid="{297ED931-0BB8-472F-ABDC-9C1FECE59687}"/>
    <cellStyle name="Normal 2 110 3" xfId="6567" xr:uid="{E974E5E2-A7F5-4FB3-8E68-EBEF0CE4F44D}"/>
    <cellStyle name="Normal 2 110 3 2" xfId="6568" xr:uid="{594C14E7-141C-4D70-B38F-0DDF3DD78A66}"/>
    <cellStyle name="Normal 2 110 3 3" xfId="6569" xr:uid="{3BDA2FB0-10C2-46F7-9CAB-956CB3469ABB}"/>
    <cellStyle name="Normal 2 110 4" xfId="6570" xr:uid="{8198474B-9DF8-43F2-B840-4CC5DCC45BFE}"/>
    <cellStyle name="Normal 2 110 5" xfId="6571" xr:uid="{80707C1D-C7A1-4937-8D18-DF2EA0EFA52D}"/>
    <cellStyle name="Normal 2 111" xfId="6572" xr:uid="{756465B4-E101-49F9-9588-E203A3B97BCA}"/>
    <cellStyle name="Normal 2 111 2" xfId="6573" xr:uid="{22DF03D3-E581-4E18-8564-815B4653A27A}"/>
    <cellStyle name="Normal 2 111 2 2" xfId="6574" xr:uid="{FA0325C9-3971-41EC-9117-7BEE415C7066}"/>
    <cellStyle name="Normal 2 111 2 3" xfId="6575" xr:uid="{489A03C1-77BC-4319-937A-D9804D596BE1}"/>
    <cellStyle name="Normal 2 111 3" xfId="6576" xr:uid="{C7C5377F-33F6-409D-B8F5-17322AB9A54C}"/>
    <cellStyle name="Normal 2 111 3 2" xfId="6577" xr:uid="{3288CF0C-D7F9-47E1-A298-6B4B55CC7065}"/>
    <cellStyle name="Normal 2 111 3 3" xfId="6578" xr:uid="{BAC499FB-816C-4B44-A411-9E4DBC1D8BE1}"/>
    <cellStyle name="Normal 2 111 4" xfId="6579" xr:uid="{F2D3A500-DA0D-4D1B-9BD9-7EBFA6D957B2}"/>
    <cellStyle name="Normal 2 111 5" xfId="6580" xr:uid="{4196103A-1890-4C5F-8001-E172A976B810}"/>
    <cellStyle name="Normal 2 112" xfId="6581" xr:uid="{FB59D615-ABAB-4075-8964-DE740DCB42FC}"/>
    <cellStyle name="Normal 2 112 2" xfId="6582" xr:uid="{8E393D8B-B839-4CC0-B1EF-071E679D8F2B}"/>
    <cellStyle name="Normal 2 112 2 2" xfId="6583" xr:uid="{7630B440-F6EB-4004-BD9A-D762741B7B03}"/>
    <cellStyle name="Normal 2 112 2 3" xfId="6584" xr:uid="{9BD8E227-16F0-411C-A1B1-340ED3A0A89A}"/>
    <cellStyle name="Normal 2 112 3" xfId="6585" xr:uid="{36113A01-8202-4CEE-8FB1-78A29B33EA65}"/>
    <cellStyle name="Normal 2 112 3 2" xfId="6586" xr:uid="{8F495F3B-E0E6-4904-A38E-0BE0871C2926}"/>
    <cellStyle name="Normal 2 112 3 3" xfId="6587" xr:uid="{BDA21549-45DF-4ECF-B8C5-C7D959534177}"/>
    <cellStyle name="Normal 2 112 4" xfId="6588" xr:uid="{6933A40C-1C7E-41FC-8A4B-D237F279206E}"/>
    <cellStyle name="Normal 2 112 5" xfId="6589" xr:uid="{99ACAD51-7615-493E-AF56-B38BC80E2813}"/>
    <cellStyle name="Normal 2 113" xfId="6590" xr:uid="{84F46C5D-0F71-4AED-B536-F752E0D1EEDC}"/>
    <cellStyle name="Normal 2 113 2" xfId="6591" xr:uid="{45C89A6F-5C72-4D63-B681-AB8D9DD8BA23}"/>
    <cellStyle name="Normal 2 113 2 2" xfId="6592" xr:uid="{7CCDB36B-2B51-4D16-821F-B87E0466D953}"/>
    <cellStyle name="Normal 2 113 2 3" xfId="6593" xr:uid="{10A53D07-9C3F-40B5-9B97-0A2EA0FA7291}"/>
    <cellStyle name="Normal 2 113 3" xfId="6594" xr:uid="{E702C469-91FD-46EC-AADC-845EC601B067}"/>
    <cellStyle name="Normal 2 113 3 2" xfId="6595" xr:uid="{DC760F50-E8E7-41A9-A288-A65919679AF3}"/>
    <cellStyle name="Normal 2 113 3 3" xfId="6596" xr:uid="{13AF7289-1A3C-4DE6-B651-53F1BF0063F8}"/>
    <cellStyle name="Normal 2 113 4" xfId="6597" xr:uid="{B6D303FC-8878-47AB-A0A3-DB3FB0842A72}"/>
    <cellStyle name="Normal 2 113 5" xfId="6598" xr:uid="{CD8E8410-FFE4-4F81-A34A-FAB4875BD521}"/>
    <cellStyle name="Normal 2 114" xfId="6599" xr:uid="{3639852D-B0BE-4A1A-ABAA-F1BB39AB07C0}"/>
    <cellStyle name="Normal 2 114 2" xfId="6600" xr:uid="{AAE875D0-CBDF-4638-85F9-39D0DD9897CA}"/>
    <cellStyle name="Normal 2 114 2 2" xfId="6601" xr:uid="{31C1232F-60D3-405C-872D-469FF36DB04C}"/>
    <cellStyle name="Normal 2 114 2 3" xfId="6602" xr:uid="{274B789C-0F5F-4453-8ADA-E0CC578E9FE7}"/>
    <cellStyle name="Normal 2 114 3" xfId="6603" xr:uid="{2F70FE3F-9008-4DC9-A935-22E32052BFF2}"/>
    <cellStyle name="Normal 2 114 3 2" xfId="6604" xr:uid="{FF8CDD62-53AF-4991-B9B3-010FAE22A088}"/>
    <cellStyle name="Normal 2 114 3 3" xfId="6605" xr:uid="{561F0AD6-865D-4625-B1B0-880B7F207E6C}"/>
    <cellStyle name="Normal 2 114 4" xfId="6606" xr:uid="{641F4BDC-3F33-4BFE-8013-45EB721F2999}"/>
    <cellStyle name="Normal 2 114 5" xfId="6607" xr:uid="{F5170B63-9466-400F-855C-E16AFF7DB842}"/>
    <cellStyle name="Normal 2 115" xfId="6608" xr:uid="{D5BC8CF6-5E40-423E-97D1-1438B8C47861}"/>
    <cellStyle name="Normal 2 115 2" xfId="6609" xr:uid="{03BC5F2E-D59F-4640-AC87-2B26D09AC293}"/>
    <cellStyle name="Normal 2 115 2 2" xfId="6610" xr:uid="{710F8D41-2D27-4F96-84C8-565A4458AB88}"/>
    <cellStyle name="Normal 2 115 2 3" xfId="6611" xr:uid="{2018A92F-7C91-4D42-BC3C-28E6165E030B}"/>
    <cellStyle name="Normal 2 115 3" xfId="6612" xr:uid="{E3A4885B-1E2A-49C3-8D03-14FA99D0399B}"/>
    <cellStyle name="Normal 2 115 3 2" xfId="6613" xr:uid="{6175E3E4-AF1A-405B-BE9A-4004B5407D34}"/>
    <cellStyle name="Normal 2 115 3 3" xfId="6614" xr:uid="{5507805D-94E4-4E3E-968B-5B2A00F56483}"/>
    <cellStyle name="Normal 2 115 4" xfId="6615" xr:uid="{BEE5C393-50EA-48C0-9582-7C9C74143627}"/>
    <cellStyle name="Normal 2 115 5" xfId="6616" xr:uid="{A8D65C26-58F6-4A88-B688-10951DA8CD2C}"/>
    <cellStyle name="Normal 2 116" xfId="6617" xr:uid="{DDAE2DA7-6AC3-49C4-B3E4-22338F729E5E}"/>
    <cellStyle name="Normal 2 116 2" xfId="6618" xr:uid="{D092FE86-AEE2-4EC6-A935-81C63E1314BD}"/>
    <cellStyle name="Normal 2 116 2 2" xfId="6619" xr:uid="{70FF7744-DF6A-4CE1-ADF1-9BE780D9DAF4}"/>
    <cellStyle name="Normal 2 116 2 3" xfId="6620" xr:uid="{3E166447-BD88-47D8-9355-9221F8A5ECA6}"/>
    <cellStyle name="Normal 2 116 3" xfId="6621" xr:uid="{BD5C6FFD-F499-4479-9EE6-0760FDFBD484}"/>
    <cellStyle name="Normal 2 116 3 2" xfId="6622" xr:uid="{D4D0CBD6-41A8-4F0A-94B8-BB2CC6D2B25F}"/>
    <cellStyle name="Normal 2 116 3 3" xfId="6623" xr:uid="{30E7BCAE-8FE7-45D2-B698-380A0B73E20B}"/>
    <cellStyle name="Normal 2 116 4" xfId="6624" xr:uid="{AA7CD8E1-B070-4BDD-814F-9F52C06ED91B}"/>
    <cellStyle name="Normal 2 116 5" xfId="6625" xr:uid="{1DB20F51-F2A9-4CEC-B7F7-A6111A4C9B8E}"/>
    <cellStyle name="Normal 2 117" xfId="6626" xr:uid="{1C2AD94E-59AD-4148-A834-A886B1756134}"/>
    <cellStyle name="Normal 2 117 2" xfId="6627" xr:uid="{669BFFE9-295F-4A51-9849-987DD407557A}"/>
    <cellStyle name="Normal 2 117 2 2" xfId="6628" xr:uid="{CCE191B5-2A0D-44F8-BA96-94989D199C85}"/>
    <cellStyle name="Normal 2 117 2 3" xfId="6629" xr:uid="{C7CB1E2D-E2C3-483D-B29F-F8CFB588D988}"/>
    <cellStyle name="Normal 2 117 3" xfId="6630" xr:uid="{FDDDBD2C-2712-426A-A4C6-3A935496EE26}"/>
    <cellStyle name="Normal 2 117 3 2" xfId="6631" xr:uid="{CE0AC1D3-F801-46D4-AFFD-4ED22F3EB96E}"/>
    <cellStyle name="Normal 2 117 3 3" xfId="6632" xr:uid="{5E2F3DED-BA3F-4058-B1D6-5AAED6EBA8FB}"/>
    <cellStyle name="Normal 2 117 4" xfId="6633" xr:uid="{FE59C1B4-84FD-40D7-8752-5367FD660D56}"/>
    <cellStyle name="Normal 2 117 5" xfId="6634" xr:uid="{46492A04-F425-431F-A66F-108398452AC8}"/>
    <cellStyle name="Normal 2 118" xfId="6635" xr:uid="{D1CA1BC8-D064-4FF2-AC5C-5BED7DD7E6C2}"/>
    <cellStyle name="Normal 2 118 2" xfId="6636" xr:uid="{AF364CF3-2AB9-425C-9983-66667B6265DD}"/>
    <cellStyle name="Normal 2 118 2 2" xfId="6637" xr:uid="{B35C45A6-8CB5-45C7-89EF-E93A8FAC26DF}"/>
    <cellStyle name="Normal 2 118 2 3" xfId="6638" xr:uid="{60848D9C-CEA6-4487-9D49-F2E4F7E60723}"/>
    <cellStyle name="Normal 2 118 3" xfId="6639" xr:uid="{36D7AFD2-49F9-48A9-AD3C-7312002B86DB}"/>
    <cellStyle name="Normal 2 118 3 2" xfId="6640" xr:uid="{FE3ED8B6-389E-4BF9-8265-4EAE52B4B1DF}"/>
    <cellStyle name="Normal 2 118 3 3" xfId="6641" xr:uid="{303B9891-0B84-4BB9-B7B8-38830DDF0808}"/>
    <cellStyle name="Normal 2 118 4" xfId="6642" xr:uid="{CDDA1720-8A14-409B-B577-D3FAA621A5C2}"/>
    <cellStyle name="Normal 2 118 5" xfId="6643" xr:uid="{6603768B-A16F-4D8E-A4E6-CA0426303487}"/>
    <cellStyle name="Normal 2 119" xfId="6644" xr:uid="{93E5D3DA-7A31-4CAB-99F3-1016409895C6}"/>
    <cellStyle name="Normal 2 119 2" xfId="6645" xr:uid="{4DA59077-0DA2-430F-9E05-A4967D971E40}"/>
    <cellStyle name="Normal 2 119 2 2" xfId="6646" xr:uid="{414A9C31-6553-4380-8CD6-440DB81AF46E}"/>
    <cellStyle name="Normal 2 119 2 3" xfId="6647" xr:uid="{006BDC54-7613-4AE2-8408-869C21C773C1}"/>
    <cellStyle name="Normal 2 119 3" xfId="6648" xr:uid="{271B81CE-F010-4692-85FD-157DDB9A4206}"/>
    <cellStyle name="Normal 2 119 3 2" xfId="6649" xr:uid="{4FDD776B-176D-4D98-A99E-C8D248CFFCF8}"/>
    <cellStyle name="Normal 2 119 3 3" xfId="6650" xr:uid="{6E551D1D-B93B-4D6F-861E-9A1A688D8B49}"/>
    <cellStyle name="Normal 2 119 4" xfId="6651" xr:uid="{20590E27-B72A-4D60-A77F-49782B1A29F6}"/>
    <cellStyle name="Normal 2 119 5" xfId="6652" xr:uid="{2A1D1CF5-3D2F-4B3E-BBA5-6B85D891F226}"/>
    <cellStyle name="Normal 2 12" xfId="6653" xr:uid="{11D67B0C-40AB-4B31-91B7-C726E12EE60A}"/>
    <cellStyle name="Normal 2 12 10" xfId="6654" xr:uid="{93FD9347-0D50-4B23-8CD4-4F680BD48503}"/>
    <cellStyle name="Normal 2 12 10 2" xfId="6655" xr:uid="{559319D6-B544-44F0-AE4E-3232F13B3246}"/>
    <cellStyle name="Normal 2 12 10 2 2" xfId="6656" xr:uid="{D749B911-59B0-4A4A-B9CC-91CD3DA66C3F}"/>
    <cellStyle name="Normal 2 12 10 2 3" xfId="6657" xr:uid="{A6EB6036-B60A-4B89-9F12-8813686E88BC}"/>
    <cellStyle name="Normal 2 12 10 3" xfId="6658" xr:uid="{EB252D12-5106-4DCC-AB59-0D26C78B2866}"/>
    <cellStyle name="Normal 2 12 10 3 2" xfId="6659" xr:uid="{82F8AAB9-F342-4451-AC48-F95D7950C368}"/>
    <cellStyle name="Normal 2 12 10 3 3" xfId="6660" xr:uid="{B1018EE5-AD91-46BC-BEB0-9DFA2B12E9BE}"/>
    <cellStyle name="Normal 2 12 10 4" xfId="6661" xr:uid="{FC244B05-9777-42F0-B497-6A0BA7B90BA3}"/>
    <cellStyle name="Normal 2 12 10 5" xfId="6662" xr:uid="{7FD07764-5046-43B0-8B5C-2719BC076340}"/>
    <cellStyle name="Normal 2 12 11" xfId="6663" xr:uid="{F42DC9BB-2BBA-4D7F-9209-7F38A85D1A12}"/>
    <cellStyle name="Normal 2 12 11 2" xfId="6664" xr:uid="{D0F627A4-D027-4273-B366-2B8FD5EB91E2}"/>
    <cellStyle name="Normal 2 12 11 2 2" xfId="6665" xr:uid="{62E86B12-2BB2-46C2-985E-EE8E187B57E8}"/>
    <cellStyle name="Normal 2 12 11 2 3" xfId="6666" xr:uid="{D8E30120-ACCB-4253-8005-9E428A9AA605}"/>
    <cellStyle name="Normal 2 12 11 3" xfId="6667" xr:uid="{917DF3BF-1E28-4C47-8A7E-065D22ADAF29}"/>
    <cellStyle name="Normal 2 12 11 3 2" xfId="6668" xr:uid="{CD7D92E9-246D-44F9-B25C-D0FE081BBEA8}"/>
    <cellStyle name="Normal 2 12 11 3 3" xfId="6669" xr:uid="{A250AE36-B5B7-44F8-8B05-E82D7AFF0164}"/>
    <cellStyle name="Normal 2 12 11 4" xfId="6670" xr:uid="{E0B99FC6-5222-4A05-96CA-F49AF3187117}"/>
    <cellStyle name="Normal 2 12 11 5" xfId="6671" xr:uid="{0F2C7553-0659-41D5-AEAF-B5236D1F23D2}"/>
    <cellStyle name="Normal 2 12 12" xfId="6672" xr:uid="{DE8ED4B5-972B-4BD4-85EA-1F14A9E061CE}"/>
    <cellStyle name="Normal 2 12 12 2" xfId="6673" xr:uid="{56047D11-0C60-474C-96F4-B00CC62091DD}"/>
    <cellStyle name="Normal 2 12 12 2 2" xfId="6674" xr:uid="{C43768B4-8852-4ABD-B2E8-0ED057DD0F3D}"/>
    <cellStyle name="Normal 2 12 12 2 3" xfId="6675" xr:uid="{8279E711-8B50-403A-8DD2-EF2D20D28E96}"/>
    <cellStyle name="Normal 2 12 12 3" xfId="6676" xr:uid="{52CAF447-B8EE-4AC2-B34D-E1102A419016}"/>
    <cellStyle name="Normal 2 12 12 3 2" xfId="6677" xr:uid="{B8BE0DAA-02D9-4963-9ED5-AC02EAE71483}"/>
    <cellStyle name="Normal 2 12 12 3 3" xfId="6678" xr:uid="{6A0908C6-847B-4C28-B979-F219F095022E}"/>
    <cellStyle name="Normal 2 12 12 4" xfId="6679" xr:uid="{4E2683DB-DC32-4821-9773-8D536FFEC6EC}"/>
    <cellStyle name="Normal 2 12 12 5" xfId="6680" xr:uid="{7F3B21FD-AA18-450C-8D8D-4222E1FFC0B5}"/>
    <cellStyle name="Normal 2 12 13" xfId="6681" xr:uid="{37DED8D6-780A-43E1-B511-57ED2339D989}"/>
    <cellStyle name="Normal 2 12 13 2" xfId="6682" xr:uid="{A9E77E1B-3D09-49A2-9E23-FA8C751F3421}"/>
    <cellStyle name="Normal 2 12 13 2 2" xfId="6683" xr:uid="{06A6D913-7143-4342-82C8-4493AAD33099}"/>
    <cellStyle name="Normal 2 12 13 2 3" xfId="6684" xr:uid="{964529B9-C814-4F55-A3AF-B95721E5E468}"/>
    <cellStyle name="Normal 2 12 13 3" xfId="6685" xr:uid="{3F1F3D82-4B3B-4879-BF6B-42D044DD45A6}"/>
    <cellStyle name="Normal 2 12 13 3 2" xfId="6686" xr:uid="{F47BA51F-C5AD-4C57-B2E2-CBD2AE991CD4}"/>
    <cellStyle name="Normal 2 12 13 3 3" xfId="6687" xr:uid="{3D0BE27A-9EAD-4DF5-897A-F01C95997E0C}"/>
    <cellStyle name="Normal 2 12 13 4" xfId="6688" xr:uid="{6D92D5B0-EA99-44AC-942F-353C1877C1E3}"/>
    <cellStyle name="Normal 2 12 13 5" xfId="6689" xr:uid="{1D189FE2-E5EE-4163-BC45-9ED0DC0203F0}"/>
    <cellStyle name="Normal 2 12 14" xfId="6690" xr:uid="{CE392709-B23D-4258-9E1D-2DAE13C2D523}"/>
    <cellStyle name="Normal 2 12 14 2" xfId="6691" xr:uid="{1455AFA0-47D3-40DC-9E02-E81A6C004AE1}"/>
    <cellStyle name="Normal 2 12 14 2 2" xfId="6692" xr:uid="{BC885D6A-C86A-4820-BA80-61597188527D}"/>
    <cellStyle name="Normal 2 12 14 2 3" xfId="6693" xr:uid="{E7F50B8D-7EF7-4B18-A372-8A3A631EBA82}"/>
    <cellStyle name="Normal 2 12 14 3" xfId="6694" xr:uid="{838AD4F1-342F-4438-99B9-E58365387944}"/>
    <cellStyle name="Normal 2 12 14 3 2" xfId="6695" xr:uid="{28EBA44B-0105-4214-AF27-CE2E3208B2DF}"/>
    <cellStyle name="Normal 2 12 14 3 3" xfId="6696" xr:uid="{55C20F8A-54DD-42E6-8EB8-22821C8D38AC}"/>
    <cellStyle name="Normal 2 12 14 4" xfId="6697" xr:uid="{DC8FE15C-B25E-4A23-9E4A-7FD0AA365515}"/>
    <cellStyle name="Normal 2 12 14 5" xfId="6698" xr:uid="{85677618-42BF-499E-9734-0D72852582E1}"/>
    <cellStyle name="Normal 2 12 15" xfId="6699" xr:uid="{D841C1CF-3B71-40D8-899B-EA5031B0FB24}"/>
    <cellStyle name="Normal 2 12 15 2" xfId="6700" xr:uid="{78190F90-78EC-4D3D-B46E-72B1F0B09AB5}"/>
    <cellStyle name="Normal 2 12 15 2 2" xfId="6701" xr:uid="{34E0A5E1-4675-443E-9231-98610AC83EDB}"/>
    <cellStyle name="Normal 2 12 15 2 3" xfId="6702" xr:uid="{B2C98030-8691-4F3A-999E-8A5624ECA513}"/>
    <cellStyle name="Normal 2 12 15 3" xfId="6703" xr:uid="{FB175CDD-2D10-4CB8-B3BB-7B6558C0D68D}"/>
    <cellStyle name="Normal 2 12 15 3 2" xfId="6704" xr:uid="{4377099C-F91B-4BDC-B27E-EE4ECD373E9E}"/>
    <cellStyle name="Normal 2 12 15 3 3" xfId="6705" xr:uid="{69532377-8D5A-4528-9110-197587E2CB61}"/>
    <cellStyle name="Normal 2 12 15 4" xfId="6706" xr:uid="{509D4CB1-3AE9-46E9-B511-FD5E6749DA8C}"/>
    <cellStyle name="Normal 2 12 15 5" xfId="6707" xr:uid="{6FEF8901-3CAC-4390-8E1B-E08D276B589B}"/>
    <cellStyle name="Normal 2 12 16" xfId="6708" xr:uid="{2EFD506B-A91A-4F7F-8199-AA20AB5A4935}"/>
    <cellStyle name="Normal 2 12 16 2" xfId="6709" xr:uid="{840317C4-F577-4934-9497-2544CF3385CD}"/>
    <cellStyle name="Normal 2 12 16 2 2" xfId="6710" xr:uid="{80C16095-6E3C-4AC2-9CE9-086579DAA66F}"/>
    <cellStyle name="Normal 2 12 16 2 3" xfId="6711" xr:uid="{C88BD4A6-6ED7-4F59-9063-892C7E491905}"/>
    <cellStyle name="Normal 2 12 16 3" xfId="6712" xr:uid="{FF3FC8C6-207B-41ED-9D35-1CAF6991C838}"/>
    <cellStyle name="Normal 2 12 16 3 2" xfId="6713" xr:uid="{2F01DD13-FC1B-44B8-AFE6-AE1C0ACD3379}"/>
    <cellStyle name="Normal 2 12 16 3 3" xfId="6714" xr:uid="{1F020F84-3FEA-4E6B-821B-448AF3D9382E}"/>
    <cellStyle name="Normal 2 12 16 4" xfId="6715" xr:uid="{D9D12DF4-C3E4-4364-A7DB-C4DEA45708A7}"/>
    <cellStyle name="Normal 2 12 16 5" xfId="6716" xr:uid="{DA34E1FB-C5BF-47DF-8E4D-8E8CDB7C0C7F}"/>
    <cellStyle name="Normal 2 12 17" xfId="6717" xr:uid="{CA23D9A0-3D36-49BB-B5ED-0400A7CB55AD}"/>
    <cellStyle name="Normal 2 12 17 2" xfId="6718" xr:uid="{E007DD86-A9A0-48D8-87C5-ADF690C21655}"/>
    <cellStyle name="Normal 2 12 17 2 2" xfId="6719" xr:uid="{461190F4-B399-40D0-A3C2-EB71EA359F84}"/>
    <cellStyle name="Normal 2 12 17 2 3" xfId="6720" xr:uid="{CAD9FA1C-B8DE-4B04-B856-87240A4FD01B}"/>
    <cellStyle name="Normal 2 12 17 3" xfId="6721" xr:uid="{3E0B1038-9FAF-425F-B26D-A0B3DE43A516}"/>
    <cellStyle name="Normal 2 12 17 3 2" xfId="6722" xr:uid="{652A988C-5B39-439F-9639-A3EAAA57A3D4}"/>
    <cellStyle name="Normal 2 12 17 3 3" xfId="6723" xr:uid="{993138D7-68B5-4E3A-A946-5FF4FE86161B}"/>
    <cellStyle name="Normal 2 12 17 4" xfId="6724" xr:uid="{4CAF1A4C-E1E7-4550-998F-2DEAEBA7E797}"/>
    <cellStyle name="Normal 2 12 17 5" xfId="6725" xr:uid="{2786BE44-E5F1-4872-AF9E-92BE10E09E54}"/>
    <cellStyle name="Normal 2 12 18" xfId="6726" xr:uid="{A573CEF5-6694-42BB-8A2F-928D2E6AE8CE}"/>
    <cellStyle name="Normal 2 12 18 2" xfId="6727" xr:uid="{71FAEA54-903C-4940-85A2-F58A6743745E}"/>
    <cellStyle name="Normal 2 12 18 2 2" xfId="6728" xr:uid="{D21484A5-E7AD-4154-807F-1F566283434D}"/>
    <cellStyle name="Normal 2 12 18 2 3" xfId="6729" xr:uid="{D05608FF-B1F4-416A-9C8A-C55E1461B2CB}"/>
    <cellStyle name="Normal 2 12 18 3" xfId="6730" xr:uid="{BF8B6F4A-76A3-4464-BDE0-744D0226C7D4}"/>
    <cellStyle name="Normal 2 12 18 3 2" xfId="6731" xr:uid="{E9DD9A7D-90CA-4C3E-AAC9-065D3028D974}"/>
    <cellStyle name="Normal 2 12 18 3 3" xfId="6732" xr:uid="{3BD5D568-8CBF-4603-AFB2-3E56C3C1681E}"/>
    <cellStyle name="Normal 2 12 18 4" xfId="6733" xr:uid="{D489C09D-3B0A-44D6-B8BF-91C2E4860041}"/>
    <cellStyle name="Normal 2 12 18 5" xfId="6734" xr:uid="{F9A65C0A-40A7-4211-9067-1757443E8822}"/>
    <cellStyle name="Normal 2 12 19" xfId="6735" xr:uid="{AA7EA98F-B785-4C2A-B47E-187D55A4310A}"/>
    <cellStyle name="Normal 2 12 19 2" xfId="6736" xr:uid="{EE0F4B6C-D9F4-4ADE-A45D-98D690D81671}"/>
    <cellStyle name="Normal 2 12 19 2 2" xfId="6737" xr:uid="{8AFBB0BE-EE32-4D33-8EE4-1271ADA702C7}"/>
    <cellStyle name="Normal 2 12 19 2 3" xfId="6738" xr:uid="{5AFFCD3C-72E2-4BCB-8161-1C3766019CBC}"/>
    <cellStyle name="Normal 2 12 19 3" xfId="6739" xr:uid="{3E87DF6B-9AD9-432F-9FF2-6198100AEFB0}"/>
    <cellStyle name="Normal 2 12 19 3 2" xfId="6740" xr:uid="{7C4B0CBD-CC71-438F-AB26-EE3848CD28F6}"/>
    <cellStyle name="Normal 2 12 19 3 3" xfId="6741" xr:uid="{09EC6ECD-6343-41AE-A966-5FF4311120D0}"/>
    <cellStyle name="Normal 2 12 19 4" xfId="6742" xr:uid="{13B7BD8C-5B57-47F6-9A3A-4524185AF34F}"/>
    <cellStyle name="Normal 2 12 19 5" xfId="6743" xr:uid="{E13B8F2E-00BD-4E91-BB04-6A9913B94BBF}"/>
    <cellStyle name="Normal 2 12 2" xfId="6744" xr:uid="{459F66F1-C297-4E27-B148-C3B86541C3C6}"/>
    <cellStyle name="Normal 2 12 2 2" xfId="6745" xr:uid="{B5EB803A-5306-49E1-ABE7-CF715AC7431D}"/>
    <cellStyle name="Normal 2 12 2 2 2" xfId="6746" xr:uid="{665B2EB6-A81E-409C-8925-4B99FE1D304D}"/>
    <cellStyle name="Normal 2 12 2 2 3" xfId="6747" xr:uid="{14B09AD7-00F4-4F48-9B0D-1C3035737A32}"/>
    <cellStyle name="Normal 2 12 2 3" xfId="6748" xr:uid="{A19F2FCC-98D3-4ACE-B0F4-F8E0A3FDE04E}"/>
    <cellStyle name="Normal 2 12 2 3 2" xfId="6749" xr:uid="{C3390883-6D41-4403-982D-B6A773D1CC21}"/>
    <cellStyle name="Normal 2 12 2 3 3" xfId="6750" xr:uid="{54459F0F-3B2F-48DF-9526-293169C7BA6F}"/>
    <cellStyle name="Normal 2 12 2 4" xfId="6751" xr:uid="{D515BC9E-00CD-4CED-810E-9D78C1DC0D1A}"/>
    <cellStyle name="Normal 2 12 2 5" xfId="6752" xr:uid="{05A2DAEA-5121-446E-BD5B-0F1D57B055AC}"/>
    <cellStyle name="Normal 2 12 20" xfId="6753" xr:uid="{854121B4-3FE4-4B2A-9BEB-974510A96AD9}"/>
    <cellStyle name="Normal 2 12 20 2" xfId="6754" xr:uid="{E297B211-01A3-43E0-B326-1B467027C629}"/>
    <cellStyle name="Normal 2 12 20 2 2" xfId="6755" xr:uid="{A75A2FF1-128E-49A6-90BD-375D98F0E9E4}"/>
    <cellStyle name="Normal 2 12 20 2 3" xfId="6756" xr:uid="{06364EA2-106D-4B56-B446-E1EAED1FEB00}"/>
    <cellStyle name="Normal 2 12 20 3" xfId="6757" xr:uid="{1F10F68D-A3C3-4443-B295-E1ABBF3065C0}"/>
    <cellStyle name="Normal 2 12 20 3 2" xfId="6758" xr:uid="{47D2A31C-B942-4432-A2E0-D3A732A408EF}"/>
    <cellStyle name="Normal 2 12 20 3 3" xfId="6759" xr:uid="{6834B8BD-52C4-4145-9BB1-337F0A6EBAEE}"/>
    <cellStyle name="Normal 2 12 20 4" xfId="6760" xr:uid="{A2BADC4D-AFDF-4A85-B10D-53CCCFA495ED}"/>
    <cellStyle name="Normal 2 12 20 5" xfId="6761" xr:uid="{D5C77837-19D9-4D53-872C-8CE068DED7B4}"/>
    <cellStyle name="Normal 2 12 21" xfId="6762" xr:uid="{107919D6-5AD6-413F-8130-A147A2E27CEC}"/>
    <cellStyle name="Normal 2 12 21 2" xfId="6763" xr:uid="{A7C1BBC0-E741-4801-AAC2-D18DBA0C8A76}"/>
    <cellStyle name="Normal 2 12 21 2 2" xfId="6764" xr:uid="{2D8048A5-B9F8-4E7F-AD36-98FBB26E0123}"/>
    <cellStyle name="Normal 2 12 21 2 3" xfId="6765" xr:uid="{DC2A9AB2-680A-4C27-8B4F-A76FDD8078E5}"/>
    <cellStyle name="Normal 2 12 21 3" xfId="6766" xr:uid="{CD1ECB65-5E56-4119-8F23-66B77F9753D9}"/>
    <cellStyle name="Normal 2 12 21 3 2" xfId="6767" xr:uid="{BA4D8583-D855-416D-B48E-B4DF6367BC83}"/>
    <cellStyle name="Normal 2 12 21 3 3" xfId="6768" xr:uid="{0C853A12-3D60-4BA5-8314-A7911C836FF7}"/>
    <cellStyle name="Normal 2 12 21 4" xfId="6769" xr:uid="{8013BEA6-9F2D-4C68-AD94-493EAB779777}"/>
    <cellStyle name="Normal 2 12 21 5" xfId="6770" xr:uid="{549D6DAE-28FE-400D-9456-F7A1B5DCA116}"/>
    <cellStyle name="Normal 2 12 22" xfId="6771" xr:uid="{BD0CD3C8-0559-4C02-93F5-1AC59DEFB37B}"/>
    <cellStyle name="Normal 2 12 22 2" xfId="6772" xr:uid="{CAADC14E-EA26-445F-A4B9-2D8C46328D9A}"/>
    <cellStyle name="Normal 2 12 22 2 2" xfId="6773" xr:uid="{56EA0A92-EC67-48FF-B32A-689A8FD8D574}"/>
    <cellStyle name="Normal 2 12 22 2 3" xfId="6774" xr:uid="{ED52C38C-EC11-4DCE-A0EB-D9AE31186F05}"/>
    <cellStyle name="Normal 2 12 22 3" xfId="6775" xr:uid="{64B4584F-CFBD-48D9-BD94-836E6FF5A73D}"/>
    <cellStyle name="Normal 2 12 22 3 2" xfId="6776" xr:uid="{48F60C0A-2CBD-478C-8818-5F75A0F7DBC1}"/>
    <cellStyle name="Normal 2 12 22 3 3" xfId="6777" xr:uid="{38BF695A-F09B-4F0C-AE22-EE3951AC546B}"/>
    <cellStyle name="Normal 2 12 22 4" xfId="6778" xr:uid="{FFB5B5D4-9573-4CB1-9A12-6D8749690EEA}"/>
    <cellStyle name="Normal 2 12 22 5" xfId="6779" xr:uid="{23933635-9158-470D-B319-729EE0FCD58E}"/>
    <cellStyle name="Normal 2 12 23" xfId="6780" xr:uid="{B02ED6EE-DB04-44C0-B50F-2430DF6BEADF}"/>
    <cellStyle name="Normal 2 12 23 2" xfId="6781" xr:uid="{314E2CB7-A6BF-4A62-912E-62C9DC3B36E5}"/>
    <cellStyle name="Normal 2 12 23 2 2" xfId="6782" xr:uid="{305AD7AD-A912-4720-8540-9E1A57639FCB}"/>
    <cellStyle name="Normal 2 12 23 2 3" xfId="6783" xr:uid="{B45F2DB1-904E-407A-BABD-01948327D523}"/>
    <cellStyle name="Normal 2 12 23 3" xfId="6784" xr:uid="{BE79464B-03DC-415A-99FC-FC90137E4871}"/>
    <cellStyle name="Normal 2 12 23 3 2" xfId="6785" xr:uid="{ACCDE856-80EE-4DB1-8507-A736A2B5A391}"/>
    <cellStyle name="Normal 2 12 23 3 3" xfId="6786" xr:uid="{52F22738-857C-469B-B11D-1B199A92E282}"/>
    <cellStyle name="Normal 2 12 23 4" xfId="6787" xr:uid="{2CEBD81B-F695-485D-ADE4-98162B0D964F}"/>
    <cellStyle name="Normal 2 12 23 5" xfId="6788" xr:uid="{BA2393F2-A096-410E-9A0B-A1C80EE58C05}"/>
    <cellStyle name="Normal 2 12 24" xfId="6789" xr:uid="{2E14ACC9-C423-4A83-9AF9-47361BB2BE14}"/>
    <cellStyle name="Normal 2 12 24 2" xfId="6790" xr:uid="{B2B6D81C-2B3F-4476-8642-6A0463AF48DF}"/>
    <cellStyle name="Normal 2 12 24 3" xfId="6791" xr:uid="{EB5302FE-D265-4F79-B204-F219EF84A884}"/>
    <cellStyle name="Normal 2 12 25" xfId="6792" xr:uid="{684638FA-1EED-4F16-8810-D56651D528F8}"/>
    <cellStyle name="Normal 2 12 25 2" xfId="6793" xr:uid="{E12ECACB-ECDC-49CB-B51A-7C8E66ECAB88}"/>
    <cellStyle name="Normal 2 12 25 3" xfId="6794" xr:uid="{0A8A1877-D3DF-4F54-A9CD-FB78D7EC6887}"/>
    <cellStyle name="Normal 2 12 26" xfId="6795" xr:uid="{42581980-39E7-4B34-B956-DDBEDED93AC1}"/>
    <cellStyle name="Normal 2 12 27" xfId="6796" xr:uid="{02ECF8DE-4A04-4537-A2A4-92DD9A12FE33}"/>
    <cellStyle name="Normal 2 12 3" xfId="6797" xr:uid="{2CA4B8E4-144E-4DD7-B568-AEA12E03467B}"/>
    <cellStyle name="Normal 2 12 3 2" xfId="6798" xr:uid="{6B13461A-5EFE-4AEB-A5B3-9553349F3E61}"/>
    <cellStyle name="Normal 2 12 3 2 2" xfId="6799" xr:uid="{27383344-AE2A-4EC2-A29C-B39F2DD0DB4D}"/>
    <cellStyle name="Normal 2 12 3 2 3" xfId="6800" xr:uid="{BF11600E-D3F3-4E95-A9C0-BC471BE18E03}"/>
    <cellStyle name="Normal 2 12 3 3" xfId="6801" xr:uid="{DCF437E7-4C52-4993-B3C0-F8F272FCA599}"/>
    <cellStyle name="Normal 2 12 3 3 2" xfId="6802" xr:uid="{D46757F5-6206-4346-8389-5E6BD4C6EF35}"/>
    <cellStyle name="Normal 2 12 3 3 3" xfId="6803" xr:uid="{77931DF3-7534-41FC-9264-EBD2319AED86}"/>
    <cellStyle name="Normal 2 12 3 4" xfId="6804" xr:uid="{23CE6BFF-F8F3-4DB1-9CA0-D7748D4E11F8}"/>
    <cellStyle name="Normal 2 12 3 5" xfId="6805" xr:uid="{3C76D346-C49C-4D48-A8D1-EBBDD5505A42}"/>
    <cellStyle name="Normal 2 12 4" xfId="6806" xr:uid="{30E3B127-CB6C-4C29-BC92-E9628698C57F}"/>
    <cellStyle name="Normal 2 12 4 2" xfId="6807" xr:uid="{80E4AF06-B53F-487A-971A-6838AA085C8D}"/>
    <cellStyle name="Normal 2 12 4 2 2" xfId="6808" xr:uid="{B1DAB6C8-0561-402B-81B0-C18606BB7205}"/>
    <cellStyle name="Normal 2 12 4 2 3" xfId="6809" xr:uid="{24968B8D-63D0-4C85-BB8C-09BA66A7BF38}"/>
    <cellStyle name="Normal 2 12 4 3" xfId="6810" xr:uid="{CF29D51A-1E30-4A44-B6B7-53967034E31B}"/>
    <cellStyle name="Normal 2 12 4 3 2" xfId="6811" xr:uid="{FCE0728F-81FA-4E27-B8C3-E1690945CBD9}"/>
    <cellStyle name="Normal 2 12 4 3 3" xfId="6812" xr:uid="{AE5BC262-D4F1-4033-8330-53BFFAB4DFEC}"/>
    <cellStyle name="Normal 2 12 4 4" xfId="6813" xr:uid="{272AA6AC-B8F4-4293-B448-4990EBBC41A3}"/>
    <cellStyle name="Normal 2 12 4 5" xfId="6814" xr:uid="{D895558D-FEFF-4326-871F-1F4BB984150C}"/>
    <cellStyle name="Normal 2 12 5" xfId="6815" xr:uid="{A9EDBB32-1754-4647-B1F9-F60B2FE04023}"/>
    <cellStyle name="Normal 2 12 5 2" xfId="6816" xr:uid="{29414AD4-174B-4668-B8FC-C3C442B949DE}"/>
    <cellStyle name="Normal 2 12 5 2 2" xfId="6817" xr:uid="{E7FB71C9-DB45-460C-9047-D156547B01B3}"/>
    <cellStyle name="Normal 2 12 5 2 3" xfId="6818" xr:uid="{CC258954-C644-4681-AB33-29915672A86C}"/>
    <cellStyle name="Normal 2 12 5 3" xfId="6819" xr:uid="{57F1F669-8262-4BC7-90CD-6491DCB2732D}"/>
    <cellStyle name="Normal 2 12 5 3 2" xfId="6820" xr:uid="{B7988AD0-7DD0-499C-9AF5-3AB98F279F5B}"/>
    <cellStyle name="Normal 2 12 5 3 3" xfId="6821" xr:uid="{F57B3720-A702-4771-9918-9612CB586AE3}"/>
    <cellStyle name="Normal 2 12 5 4" xfId="6822" xr:uid="{706C4D41-3A1E-4E9A-8FC0-1099D231F00B}"/>
    <cellStyle name="Normal 2 12 5 5" xfId="6823" xr:uid="{57599251-AE9E-45A2-9906-DFC2789B88BE}"/>
    <cellStyle name="Normal 2 12 6" xfId="6824" xr:uid="{0A47C6A9-CE3E-4407-A4F3-56E22CCAD6CF}"/>
    <cellStyle name="Normal 2 12 6 2" xfId="6825" xr:uid="{1979FAFD-5BB5-4B2A-A76E-D728CF84117A}"/>
    <cellStyle name="Normal 2 12 6 2 2" xfId="6826" xr:uid="{40170CE8-D20E-4193-B63B-C0091ECA4502}"/>
    <cellStyle name="Normal 2 12 6 2 3" xfId="6827" xr:uid="{40EC5A20-D0DD-419D-AB77-18EBA05411AF}"/>
    <cellStyle name="Normal 2 12 6 3" xfId="6828" xr:uid="{7CFE3943-FF07-4615-A612-F3024F2C187C}"/>
    <cellStyle name="Normal 2 12 6 3 2" xfId="6829" xr:uid="{9798B847-CCB9-4FEE-A3A6-E6D3D77BE182}"/>
    <cellStyle name="Normal 2 12 6 3 3" xfId="6830" xr:uid="{2B3F7224-F028-48CD-99D8-9BEB58EE5D77}"/>
    <cellStyle name="Normal 2 12 6 4" xfId="6831" xr:uid="{BF3756FF-AE01-4AE1-BD63-07232DAAECF2}"/>
    <cellStyle name="Normal 2 12 6 5" xfId="6832" xr:uid="{04E9FFB9-451B-460D-B6D9-3E352E7F31B0}"/>
    <cellStyle name="Normal 2 12 7" xfId="6833" xr:uid="{9589B00D-08F4-460C-AFE4-619B3BA4AEDC}"/>
    <cellStyle name="Normal 2 12 7 2" xfId="6834" xr:uid="{D19FDB7B-BADE-4EDB-905C-6FECAA137DE5}"/>
    <cellStyle name="Normal 2 12 7 2 2" xfId="6835" xr:uid="{69ABA1D9-112B-472E-83D4-6418140506C4}"/>
    <cellStyle name="Normal 2 12 7 2 3" xfId="6836" xr:uid="{102ABCA3-95AD-498C-A846-89D993D15B76}"/>
    <cellStyle name="Normal 2 12 7 3" xfId="6837" xr:uid="{AA31FAEA-D299-44CE-9F28-C6FC11F2CE67}"/>
    <cellStyle name="Normal 2 12 7 3 2" xfId="6838" xr:uid="{2D6E9D4F-B2FD-4D21-B0DC-ED7FAE6D6F07}"/>
    <cellStyle name="Normal 2 12 7 3 3" xfId="6839" xr:uid="{284B1FAC-BA72-402B-99B0-F5C2FA393351}"/>
    <cellStyle name="Normal 2 12 7 4" xfId="6840" xr:uid="{7B393906-B76E-484C-92B9-DE0CB9F78A9E}"/>
    <cellStyle name="Normal 2 12 7 5" xfId="6841" xr:uid="{9676F203-68FF-4482-A73C-0860EDD16DAA}"/>
    <cellStyle name="Normal 2 12 8" xfId="6842" xr:uid="{414A0E54-7A52-4022-8F90-2651987213F7}"/>
    <cellStyle name="Normal 2 12 8 2" xfId="6843" xr:uid="{632D7B91-06A1-4808-8E56-4EC065FB93BB}"/>
    <cellStyle name="Normal 2 12 8 2 2" xfId="6844" xr:uid="{57A7C030-5A48-448E-99DB-A943E3B0A9FB}"/>
    <cellStyle name="Normal 2 12 8 2 3" xfId="6845" xr:uid="{B5E7A3BC-C626-4707-8550-4489B80A6628}"/>
    <cellStyle name="Normal 2 12 8 3" xfId="6846" xr:uid="{362E3EC3-2DE5-4454-9650-7510BC0120BC}"/>
    <cellStyle name="Normal 2 12 8 3 2" xfId="6847" xr:uid="{40B7090B-045A-4ED4-A6B2-78BD912D4B21}"/>
    <cellStyle name="Normal 2 12 8 3 3" xfId="6848" xr:uid="{DC62339A-1CC4-4A75-AC81-FD7B50263A8A}"/>
    <cellStyle name="Normal 2 12 8 4" xfId="6849" xr:uid="{B6E34ACC-3220-4891-89EB-FBD4A252AB40}"/>
    <cellStyle name="Normal 2 12 8 5" xfId="6850" xr:uid="{2A8B75C9-F7D0-4191-A6EF-216C37CC51D7}"/>
    <cellStyle name="Normal 2 12 9" xfId="6851" xr:uid="{B47EE989-5214-4D0B-92F7-C916A1F18156}"/>
    <cellStyle name="Normal 2 12 9 2" xfId="6852" xr:uid="{C99C7090-D5D0-4A39-B540-23A3383739DD}"/>
    <cellStyle name="Normal 2 12 9 2 2" xfId="6853" xr:uid="{64CD8403-89A6-43F4-9F8E-F79E88B7C144}"/>
    <cellStyle name="Normal 2 12 9 2 3" xfId="6854" xr:uid="{0AFCEBBF-7008-43D2-B538-8EEBB27B31AD}"/>
    <cellStyle name="Normal 2 12 9 3" xfId="6855" xr:uid="{CA9F67B8-6629-47D0-8150-14DD086C62ED}"/>
    <cellStyle name="Normal 2 12 9 3 2" xfId="6856" xr:uid="{FD9A0ED2-B55B-4B40-921C-6EEC2BDA499E}"/>
    <cellStyle name="Normal 2 12 9 3 3" xfId="6857" xr:uid="{CB51CC17-1A29-43D8-A7C2-347B284F42E8}"/>
    <cellStyle name="Normal 2 12 9 4" xfId="6858" xr:uid="{BBA1DA5B-5FE7-4F30-8F97-332676FCEAB3}"/>
    <cellStyle name="Normal 2 12 9 5" xfId="6859" xr:uid="{1E7E8E4D-2401-4E1B-821E-2515770FE632}"/>
    <cellStyle name="Normal 2 120" xfId="6860" xr:uid="{D1D77676-C99B-4415-BECD-E9FBF41A9A1B}"/>
    <cellStyle name="Normal 2 120 2" xfId="6861" xr:uid="{D7461A55-44E7-4C72-A0D3-3BE871DF7654}"/>
    <cellStyle name="Normal 2 120 2 2" xfId="6862" xr:uid="{A06DCB2B-18AD-43CE-B8BE-B6CA283D8544}"/>
    <cellStyle name="Normal 2 120 2 3" xfId="6863" xr:uid="{3E1333BE-10AF-4399-A8C8-5F17E19D119A}"/>
    <cellStyle name="Normal 2 120 3" xfId="6864" xr:uid="{87897610-FD2B-4E2B-B49F-F5C1F5081635}"/>
    <cellStyle name="Normal 2 120 3 2" xfId="6865" xr:uid="{F48F769F-2DF8-439F-A449-6352109B68A1}"/>
    <cellStyle name="Normal 2 120 3 3" xfId="6866" xr:uid="{6878798A-1B28-432A-A381-4698F95827CB}"/>
    <cellStyle name="Normal 2 120 4" xfId="6867" xr:uid="{93198A25-4438-4E78-B105-DB9F98C0886A}"/>
    <cellStyle name="Normal 2 120 5" xfId="6868" xr:uid="{1D99D3CC-325B-4DFC-863F-AEB131F1E64E}"/>
    <cellStyle name="Normal 2 121" xfId="6869" xr:uid="{D4F249BA-10D4-4F93-B7F7-3D061A232930}"/>
    <cellStyle name="Normal 2 121 2" xfId="6870" xr:uid="{7A9F94FA-3416-4A08-904F-21C4A59339CC}"/>
    <cellStyle name="Normal 2 121 2 2" xfId="6871" xr:uid="{9E4690EC-E75E-434F-A88F-197F8CDC49C8}"/>
    <cellStyle name="Normal 2 121 2 3" xfId="6872" xr:uid="{1D088F16-5599-4581-8B6C-6A0508ECA1D2}"/>
    <cellStyle name="Normal 2 121 3" xfId="6873" xr:uid="{C87FCED0-9F73-403A-BFB7-E00B24C64C15}"/>
    <cellStyle name="Normal 2 121 3 2" xfId="6874" xr:uid="{487FBFF4-1344-4404-89AF-C14784594AFD}"/>
    <cellStyle name="Normal 2 121 3 3" xfId="6875" xr:uid="{07B2C501-3209-4983-8984-BC06369FEF62}"/>
    <cellStyle name="Normal 2 121 4" xfId="6876" xr:uid="{FF9C6B85-57E7-4833-9EA9-931B0FAC4314}"/>
    <cellStyle name="Normal 2 121 5" xfId="6877" xr:uid="{45D2099E-0049-455D-8B90-7415C301E500}"/>
    <cellStyle name="Normal 2 122" xfId="6878" xr:uid="{17EFF69F-D3E1-4445-A079-B9F381AE2D1C}"/>
    <cellStyle name="Normal 2 122 2" xfId="6879" xr:uid="{1728F7F2-382D-4420-ACBB-05C1A2E12304}"/>
    <cellStyle name="Normal 2 122 2 2" xfId="6880" xr:uid="{53577C15-B8E6-430E-A232-C66EC32EBA43}"/>
    <cellStyle name="Normal 2 122 2 3" xfId="6881" xr:uid="{6593E80E-A23E-40FF-8D27-BBE8066B5A6B}"/>
    <cellStyle name="Normal 2 122 3" xfId="6882" xr:uid="{FD6AB63E-F78E-4B96-9116-8890E1991C52}"/>
    <cellStyle name="Normal 2 122 3 2" xfId="6883" xr:uid="{4350845F-40A0-4C6D-8C89-507987331B76}"/>
    <cellStyle name="Normal 2 122 3 3" xfId="6884" xr:uid="{E564D99C-2750-4F24-88FA-823316E5EFF3}"/>
    <cellStyle name="Normal 2 122 4" xfId="6885" xr:uid="{1BBF48B2-AEC4-4EE7-9AB5-243D52A198A7}"/>
    <cellStyle name="Normal 2 122 5" xfId="6886" xr:uid="{264BA29B-538F-41D9-B6D4-8FCEBA8DC6FA}"/>
    <cellStyle name="Normal 2 123" xfId="6887" xr:uid="{1583D501-CC5D-4FA8-9394-DA232E84668D}"/>
    <cellStyle name="Normal 2 123 2" xfId="6888" xr:uid="{B403A76F-D504-4305-9205-39090325969C}"/>
    <cellStyle name="Normal 2 123 2 2" xfId="6889" xr:uid="{24C3308D-CCE0-4B5A-BA26-58F856522224}"/>
    <cellStyle name="Normal 2 123 2 3" xfId="6890" xr:uid="{A29B6A27-4825-411D-9234-AC2840BB49C4}"/>
    <cellStyle name="Normal 2 123 3" xfId="6891" xr:uid="{A145D1E7-413E-4B78-911C-5AA5657939B6}"/>
    <cellStyle name="Normal 2 123 3 2" xfId="6892" xr:uid="{A39E20E2-F39A-4B67-BB24-23AF01D04FD5}"/>
    <cellStyle name="Normal 2 123 3 3" xfId="6893" xr:uid="{0F86A8AA-CE5D-4FAE-9A89-4154B3166CD2}"/>
    <cellStyle name="Normal 2 123 4" xfId="6894" xr:uid="{727AC019-3875-4DC7-9EB7-A4CD72DA2421}"/>
    <cellStyle name="Normal 2 123 5" xfId="6895" xr:uid="{EE94A56A-FC52-4B70-981D-6D531A374865}"/>
    <cellStyle name="Normal 2 124" xfId="6896" xr:uid="{7ED2E4C0-83C2-4B3A-9810-1218C39F320A}"/>
    <cellStyle name="Normal 2 124 2" xfId="6897" xr:uid="{FE941F19-9F67-444C-AF4F-ECBF3891759B}"/>
    <cellStyle name="Normal 2 124 2 2" xfId="6898" xr:uid="{238423C8-A74B-4C87-A602-BDDDA22D12CD}"/>
    <cellStyle name="Normal 2 124 2 3" xfId="6899" xr:uid="{F0C1DA60-BABC-4FE4-86CD-99B3BF27D24F}"/>
    <cellStyle name="Normal 2 124 3" xfId="6900" xr:uid="{16218D00-0589-4611-B33C-797E4EEF9339}"/>
    <cellStyle name="Normal 2 124 3 2" xfId="6901" xr:uid="{083191E2-5B4C-49A9-9844-42DC5ACA1E64}"/>
    <cellStyle name="Normal 2 124 3 3" xfId="6902" xr:uid="{4FE1D56A-7643-4806-B7C1-12CB14D2BCDC}"/>
    <cellStyle name="Normal 2 124 4" xfId="6903" xr:uid="{BCD00B6A-50A6-4317-84C5-6D91F12773E7}"/>
    <cellStyle name="Normal 2 124 5" xfId="6904" xr:uid="{A5D52BCE-A74B-4537-8AB8-96F347E5626B}"/>
    <cellStyle name="Normal 2 125" xfId="6905" xr:uid="{53AF7BDD-D5A0-4C4E-9A02-35FF3CF8C2C7}"/>
    <cellStyle name="Normal 2 125 2" xfId="6906" xr:uid="{FF9287BB-6907-4BA1-B53D-7421412EB01D}"/>
    <cellStyle name="Normal 2 125 2 2" xfId="6907" xr:uid="{13A533D8-AED2-4245-846D-F8297230A6AD}"/>
    <cellStyle name="Normal 2 125 2 3" xfId="6908" xr:uid="{3FB200E4-44F1-466C-B7F6-BDFFBEDE71DA}"/>
    <cellStyle name="Normal 2 125 3" xfId="6909" xr:uid="{9082BFA7-1C71-4488-B988-2CF4145BD6FD}"/>
    <cellStyle name="Normal 2 125 3 2" xfId="6910" xr:uid="{C5705611-2E5E-425B-95D8-2939C863F18B}"/>
    <cellStyle name="Normal 2 125 3 3" xfId="6911" xr:uid="{77B63CB8-3523-40E8-BE5C-A975473A1528}"/>
    <cellStyle name="Normal 2 125 4" xfId="6912" xr:uid="{52CEEFA8-6F15-4FC6-974B-F6E931CAD4EE}"/>
    <cellStyle name="Normal 2 125 5" xfId="6913" xr:uid="{796B7574-07EC-4ACE-91B9-DD67FC0D17AE}"/>
    <cellStyle name="Normal 2 126" xfId="6914" xr:uid="{A4C97F63-2B95-4E42-A684-F3A6C95DF305}"/>
    <cellStyle name="Normal 2 126 2" xfId="6915" xr:uid="{A808CF53-DACC-4440-BDC7-4B8E74596B0B}"/>
    <cellStyle name="Normal 2 126 2 2" xfId="6916" xr:uid="{9942B369-4002-41C1-A391-C0BA43C22BD1}"/>
    <cellStyle name="Normal 2 126 2 3" xfId="6917" xr:uid="{31D6A82F-1034-4002-B1E4-8DC014B4A7BB}"/>
    <cellStyle name="Normal 2 126 3" xfId="6918" xr:uid="{34548BD6-A77D-4B1C-AABC-08E3FFBDF551}"/>
    <cellStyle name="Normal 2 126 3 2" xfId="6919" xr:uid="{F34BDA71-6C54-4918-AC61-68ED6BADBEEE}"/>
    <cellStyle name="Normal 2 126 3 3" xfId="6920" xr:uid="{8DD626EC-ECFD-4951-9DBF-97D30CCFDF21}"/>
    <cellStyle name="Normal 2 126 4" xfId="6921" xr:uid="{6DFD9C80-DDF0-4F61-99A2-E7E591867916}"/>
    <cellStyle name="Normal 2 126 5" xfId="6922" xr:uid="{73078F0F-E90C-4FF7-BCB5-37E07DE0377B}"/>
    <cellStyle name="Normal 2 127" xfId="6923" xr:uid="{450B59BF-4824-4F30-A7A7-9F86E0445B2E}"/>
    <cellStyle name="Normal 2 127 2" xfId="6924" xr:uid="{B23DA6F0-C1B3-4693-B273-DD05CBB2570A}"/>
    <cellStyle name="Normal 2 127 2 2" xfId="6925" xr:uid="{5956A1FB-691C-4368-B0D1-D6AA65B6EE62}"/>
    <cellStyle name="Normal 2 127 2 3" xfId="6926" xr:uid="{23AA8C0A-B824-4A37-8A01-37E70392DC31}"/>
    <cellStyle name="Normal 2 127 3" xfId="6927" xr:uid="{9F46977D-FEEA-4C2E-A870-AA52E400B2F5}"/>
    <cellStyle name="Normal 2 127 3 2" xfId="6928" xr:uid="{FE7429B5-B94F-4FA1-9CA1-8971AAA5D273}"/>
    <cellStyle name="Normal 2 127 3 3" xfId="6929" xr:uid="{850A3E00-0615-48E1-9A57-9118A6219FE0}"/>
    <cellStyle name="Normal 2 127 4" xfId="6930" xr:uid="{1F3689BD-DD0B-405E-AC75-3D0E0C6B5BF8}"/>
    <cellStyle name="Normal 2 127 5" xfId="6931" xr:uid="{7FE7873A-BFB2-448E-837B-86D7C21914F1}"/>
    <cellStyle name="Normal 2 128" xfId="6932" xr:uid="{20818F2A-5A0E-4623-B5AE-60E6EC0BDD4A}"/>
    <cellStyle name="Normal 2 128 2" xfId="6933" xr:uid="{B950D9EE-AC43-49E9-96A0-B81F85A5D05A}"/>
    <cellStyle name="Normal 2 128 2 2" xfId="6934" xr:uid="{132B474D-C04E-4EC5-BBEB-8EEE35F85B5F}"/>
    <cellStyle name="Normal 2 128 2 3" xfId="6935" xr:uid="{3F588B29-2049-41C7-A576-7268B1C16DAB}"/>
    <cellStyle name="Normal 2 128 3" xfId="6936" xr:uid="{23AEAB64-9BC4-4743-9A16-1823A9BE4ACD}"/>
    <cellStyle name="Normal 2 128 3 2" xfId="6937" xr:uid="{F36EBB1A-4087-4AEF-9533-3E1099325D41}"/>
    <cellStyle name="Normal 2 128 3 3" xfId="6938" xr:uid="{55D1B2F0-A2E2-4A7D-9968-B305FA21F527}"/>
    <cellStyle name="Normal 2 128 4" xfId="6939" xr:uid="{9ACC5559-485E-4F8F-A1C2-7125AFFEA130}"/>
    <cellStyle name="Normal 2 128 5" xfId="6940" xr:uid="{202A5A87-5A0D-4A73-8A5F-0982BA858B2D}"/>
    <cellStyle name="Normal 2 129" xfId="6941" xr:uid="{A562970A-5BCB-4CF3-B399-3698199DE748}"/>
    <cellStyle name="Normal 2 129 2" xfId="6942" xr:uid="{56AEDE22-52F8-4853-9354-F619ACB928AA}"/>
    <cellStyle name="Normal 2 129 2 2" xfId="6943" xr:uid="{4F3EE769-9DF0-4482-8B2E-96344B3EF254}"/>
    <cellStyle name="Normal 2 129 2 3" xfId="6944" xr:uid="{459672B8-6008-4707-9456-EDDDDCD57BDA}"/>
    <cellStyle name="Normal 2 129 3" xfId="6945" xr:uid="{7F7C5E81-DEE5-4877-A4B9-1E96C511AF47}"/>
    <cellStyle name="Normal 2 129 3 2" xfId="6946" xr:uid="{13E58B7A-E970-4789-9360-9CEB4D793A94}"/>
    <cellStyle name="Normal 2 129 3 3" xfId="6947" xr:uid="{94FA2608-6727-48E4-A33D-CC7D814C0247}"/>
    <cellStyle name="Normal 2 129 4" xfId="6948" xr:uid="{16FD4C15-A33A-4A92-8CCA-67A826098F8A}"/>
    <cellStyle name="Normal 2 129 5" xfId="6949" xr:uid="{0508AA5D-31C6-40CB-96B5-0924BA8677C2}"/>
    <cellStyle name="Normal 2 13" xfId="6950" xr:uid="{9E64A8DD-1BB8-4AB6-AB89-18D509005388}"/>
    <cellStyle name="Normal 2 13 10" xfId="6951" xr:uid="{F484DE3F-2870-4922-A279-01F506F537AA}"/>
    <cellStyle name="Normal 2 13 10 2" xfId="6952" xr:uid="{2C3C439B-6652-4F2E-BA1C-76424B6CFC6A}"/>
    <cellStyle name="Normal 2 13 10 2 2" xfId="6953" xr:uid="{37D9F274-D537-4232-9131-A207D53FADFC}"/>
    <cellStyle name="Normal 2 13 10 2 3" xfId="6954" xr:uid="{A791C608-F44E-4B1B-AD31-4C1388685A37}"/>
    <cellStyle name="Normal 2 13 10 3" xfId="6955" xr:uid="{B82C789D-9FB9-4D60-ADAA-ADEB0BC268AC}"/>
    <cellStyle name="Normal 2 13 10 3 2" xfId="6956" xr:uid="{23ADC48A-A5DF-4486-96DF-4E42FF0B7B67}"/>
    <cellStyle name="Normal 2 13 10 3 3" xfId="6957" xr:uid="{36D2B7EA-A993-4C8F-8487-77A08EE696FE}"/>
    <cellStyle name="Normal 2 13 10 4" xfId="6958" xr:uid="{A2C2DA43-7D12-4186-BE33-572990B63DC6}"/>
    <cellStyle name="Normal 2 13 10 5" xfId="6959" xr:uid="{301DF8FA-FE76-4FFE-AB85-9CD6D45BC21E}"/>
    <cellStyle name="Normal 2 13 11" xfId="6960" xr:uid="{5D68943E-D7E3-4F86-8A10-2EB80E91E152}"/>
    <cellStyle name="Normal 2 13 11 2" xfId="6961" xr:uid="{473E79B3-68AC-4C62-9D51-FEF92E854D7E}"/>
    <cellStyle name="Normal 2 13 11 2 2" xfId="6962" xr:uid="{076E2C7B-DF5E-4D1E-934E-2A6EDC5FF502}"/>
    <cellStyle name="Normal 2 13 11 2 3" xfId="6963" xr:uid="{CE8501EE-CABE-4284-B370-B7154CFD308C}"/>
    <cellStyle name="Normal 2 13 11 3" xfId="6964" xr:uid="{1B70D0BD-BFB3-4F3A-88F1-FE6353D38DD9}"/>
    <cellStyle name="Normal 2 13 11 3 2" xfId="6965" xr:uid="{BFD4EDD2-3369-49A1-BCAC-3621E9DE0CDC}"/>
    <cellStyle name="Normal 2 13 11 3 3" xfId="6966" xr:uid="{4E656397-7DF4-4C97-B472-DB2E20788217}"/>
    <cellStyle name="Normal 2 13 11 4" xfId="6967" xr:uid="{27A5BF71-97F7-4A8D-87A7-5B855CD6C61E}"/>
    <cellStyle name="Normal 2 13 11 5" xfId="6968" xr:uid="{919DDE8B-FA5D-4564-85B5-D97390DB7FD4}"/>
    <cellStyle name="Normal 2 13 12" xfId="6969" xr:uid="{C750CF5A-E81B-46A2-A065-E70B493FA650}"/>
    <cellStyle name="Normal 2 13 12 2" xfId="6970" xr:uid="{4941CC9B-B449-4F75-9884-394A5EC42599}"/>
    <cellStyle name="Normal 2 13 12 2 2" xfId="6971" xr:uid="{54E3E757-AC5F-4457-92BA-885D4FC0FAA0}"/>
    <cellStyle name="Normal 2 13 12 2 3" xfId="6972" xr:uid="{80769683-52FE-451C-B5F5-3285C7EBCE9B}"/>
    <cellStyle name="Normal 2 13 12 3" xfId="6973" xr:uid="{B7379753-B537-44BB-B333-008B4717FAE3}"/>
    <cellStyle name="Normal 2 13 12 3 2" xfId="6974" xr:uid="{388B0B7F-27D5-48A4-BF13-430DF132D796}"/>
    <cellStyle name="Normal 2 13 12 3 3" xfId="6975" xr:uid="{099823FA-695B-4888-834E-94B39FBC86F2}"/>
    <cellStyle name="Normal 2 13 12 4" xfId="6976" xr:uid="{807F4F17-69B6-4918-A285-1748569400DB}"/>
    <cellStyle name="Normal 2 13 12 5" xfId="6977" xr:uid="{6924CD30-DE8C-4206-869B-FEF50936036E}"/>
    <cellStyle name="Normal 2 13 13" xfId="6978" xr:uid="{8BB14B3A-2865-40DC-82DB-0EA60BD1DB6C}"/>
    <cellStyle name="Normal 2 13 13 2" xfId="6979" xr:uid="{3F91CF98-3E12-4A72-A674-295A266F0580}"/>
    <cellStyle name="Normal 2 13 13 2 2" xfId="6980" xr:uid="{D14BA922-78EA-46C9-870A-05D727E56652}"/>
    <cellStyle name="Normal 2 13 13 2 3" xfId="6981" xr:uid="{656126EE-D7C5-4919-82A2-1EB6DC3BCB65}"/>
    <cellStyle name="Normal 2 13 13 3" xfId="6982" xr:uid="{6FE7D2CB-1D0B-4880-BCF1-36F821E76E01}"/>
    <cellStyle name="Normal 2 13 13 3 2" xfId="6983" xr:uid="{6341C7C4-AFDB-4BDE-BB16-C50C1D2324F7}"/>
    <cellStyle name="Normal 2 13 13 3 3" xfId="6984" xr:uid="{8CF95EEF-5EE2-4653-B1A7-7ADDE3E49DE3}"/>
    <cellStyle name="Normal 2 13 13 4" xfId="6985" xr:uid="{1484A578-6A66-4119-90E6-A9403B59B790}"/>
    <cellStyle name="Normal 2 13 13 5" xfId="6986" xr:uid="{3B7187C5-694D-44B8-A071-0860356A3C5F}"/>
    <cellStyle name="Normal 2 13 14" xfId="6987" xr:uid="{7438808D-8324-4D2A-827F-BEED73515577}"/>
    <cellStyle name="Normal 2 13 14 2" xfId="6988" xr:uid="{1CF9D9F9-8BCC-4FB6-A3B2-3A37A9FB5765}"/>
    <cellStyle name="Normal 2 13 14 2 2" xfId="6989" xr:uid="{48AE74C4-B889-4EB5-959F-5346D3736A82}"/>
    <cellStyle name="Normal 2 13 14 2 3" xfId="6990" xr:uid="{A47AD2E7-DD0E-4B55-B12C-4E66FFF0CC02}"/>
    <cellStyle name="Normal 2 13 14 3" xfId="6991" xr:uid="{ACE0D65B-FEAB-403D-82D3-47175C831E7D}"/>
    <cellStyle name="Normal 2 13 14 3 2" xfId="6992" xr:uid="{F869EFF1-760B-424D-9242-3E91F417DCED}"/>
    <cellStyle name="Normal 2 13 14 3 3" xfId="6993" xr:uid="{0A7996D1-6CCF-46EC-A5F8-C891570AE05A}"/>
    <cellStyle name="Normal 2 13 14 4" xfId="6994" xr:uid="{C29F8509-175C-4BF9-9649-3A80C4EB42F2}"/>
    <cellStyle name="Normal 2 13 14 5" xfId="6995" xr:uid="{EE5B369A-902D-4626-B1A7-9ABF76D07EE4}"/>
    <cellStyle name="Normal 2 13 15" xfId="6996" xr:uid="{2312F62A-5C84-4703-83E8-96D221F2B44B}"/>
    <cellStyle name="Normal 2 13 15 2" xfId="6997" xr:uid="{A2C240A1-C22E-42AA-8B11-854408BE145F}"/>
    <cellStyle name="Normal 2 13 15 2 2" xfId="6998" xr:uid="{4424D3CE-0698-4DB4-98F0-6E33204D788B}"/>
    <cellStyle name="Normal 2 13 15 2 3" xfId="6999" xr:uid="{88987589-6B5E-4554-B12E-AF08EDA880AB}"/>
    <cellStyle name="Normal 2 13 15 3" xfId="7000" xr:uid="{4CE795B0-9185-4697-A193-4FE50552055C}"/>
    <cellStyle name="Normal 2 13 15 3 2" xfId="7001" xr:uid="{F5DE068F-74E0-4EDE-A013-E5E81A66EB7E}"/>
    <cellStyle name="Normal 2 13 15 3 3" xfId="7002" xr:uid="{A5BAD774-4F2F-41B4-9948-432959159A2B}"/>
    <cellStyle name="Normal 2 13 15 4" xfId="7003" xr:uid="{C15CCA94-77A1-4AF2-867D-7E671CA8D02C}"/>
    <cellStyle name="Normal 2 13 15 5" xfId="7004" xr:uid="{BF5172EF-03AE-4447-9992-6DCEDAA9DAF6}"/>
    <cellStyle name="Normal 2 13 16" xfId="7005" xr:uid="{5132F35E-6861-4F8F-8C19-694C3443F727}"/>
    <cellStyle name="Normal 2 13 16 2" xfId="7006" xr:uid="{BF935BED-0FAB-4835-A06F-E741B972A63B}"/>
    <cellStyle name="Normal 2 13 16 2 2" xfId="7007" xr:uid="{ED020B5B-2A0F-445B-A982-54BAD707CA83}"/>
    <cellStyle name="Normal 2 13 16 2 3" xfId="7008" xr:uid="{2787560B-24CB-4FDA-97FF-B3C8A665CD5B}"/>
    <cellStyle name="Normal 2 13 16 3" xfId="7009" xr:uid="{01731371-A058-4C38-A78E-F2DEF0AC6293}"/>
    <cellStyle name="Normal 2 13 16 3 2" xfId="7010" xr:uid="{D2247480-9789-4F25-999A-747FF87ED682}"/>
    <cellStyle name="Normal 2 13 16 3 3" xfId="7011" xr:uid="{7574E2B5-B59B-498B-B645-481F197FFD0B}"/>
    <cellStyle name="Normal 2 13 16 4" xfId="7012" xr:uid="{F4919102-87C5-4979-811D-358BFC57C158}"/>
    <cellStyle name="Normal 2 13 16 5" xfId="7013" xr:uid="{313E1937-01D5-4B22-8B61-2E18A95443BD}"/>
    <cellStyle name="Normal 2 13 17" xfId="7014" xr:uid="{97673D1E-050F-41DF-BC89-C9919D791538}"/>
    <cellStyle name="Normal 2 13 17 2" xfId="7015" xr:uid="{F46D1E7A-1623-4337-8B95-35B090779636}"/>
    <cellStyle name="Normal 2 13 17 2 2" xfId="7016" xr:uid="{7AC068AE-8AEB-4C8F-9BCA-C774DA1D80B6}"/>
    <cellStyle name="Normal 2 13 17 2 3" xfId="7017" xr:uid="{473E3A0E-E7E3-4DEE-81B9-64D0A6CDBC90}"/>
    <cellStyle name="Normal 2 13 17 3" xfId="7018" xr:uid="{61CFB313-59A4-47EF-B179-522479C38ADA}"/>
    <cellStyle name="Normal 2 13 17 3 2" xfId="7019" xr:uid="{FA48A937-E2AC-495F-922C-5A3EB5499B32}"/>
    <cellStyle name="Normal 2 13 17 3 3" xfId="7020" xr:uid="{D78698B9-D976-406C-A3B9-09C2A35736D7}"/>
    <cellStyle name="Normal 2 13 17 4" xfId="7021" xr:uid="{04737BD3-B7A5-48EA-A77C-F37609D5A4E5}"/>
    <cellStyle name="Normal 2 13 17 5" xfId="7022" xr:uid="{D513A05D-C007-4358-A010-62EA804A1BDC}"/>
    <cellStyle name="Normal 2 13 18" xfId="7023" xr:uid="{CF48D01F-790A-45BC-ABDB-5E94E85E86E5}"/>
    <cellStyle name="Normal 2 13 18 2" xfId="7024" xr:uid="{D07C9FBF-F2CD-46F3-B94E-B7966A5D69E2}"/>
    <cellStyle name="Normal 2 13 18 2 2" xfId="7025" xr:uid="{274EB1A3-7093-48F6-9100-6BA821071A2A}"/>
    <cellStyle name="Normal 2 13 18 2 3" xfId="7026" xr:uid="{12FA99FD-F3C5-4413-ACCA-450A50AD66A1}"/>
    <cellStyle name="Normal 2 13 18 3" xfId="7027" xr:uid="{9AA01714-AB35-4D1C-BA67-685E94CBC898}"/>
    <cellStyle name="Normal 2 13 18 3 2" xfId="7028" xr:uid="{F86CC6EB-7F31-4F13-ACBE-35860B98B6E7}"/>
    <cellStyle name="Normal 2 13 18 3 3" xfId="7029" xr:uid="{14D7D8DB-1934-4680-AB80-3CAD1B065DD5}"/>
    <cellStyle name="Normal 2 13 18 4" xfId="7030" xr:uid="{196BE7A8-5372-403A-BBDE-2DE7E8C91DA6}"/>
    <cellStyle name="Normal 2 13 18 5" xfId="7031" xr:uid="{7BEAF064-4D32-425F-B9D4-AF89D97D7B1A}"/>
    <cellStyle name="Normal 2 13 19" xfId="7032" xr:uid="{D8AD08A4-DDF7-459D-855D-3F9A01E91A85}"/>
    <cellStyle name="Normal 2 13 19 2" xfId="7033" xr:uid="{732C4CAF-C7DF-4936-9C30-0BDF52BD9D67}"/>
    <cellStyle name="Normal 2 13 19 2 2" xfId="7034" xr:uid="{990A2CCA-57AC-4EFF-8CE6-461F3DED07B4}"/>
    <cellStyle name="Normal 2 13 19 2 3" xfId="7035" xr:uid="{460DB879-3A61-4994-9176-C5DA4AC110B8}"/>
    <cellStyle name="Normal 2 13 19 3" xfId="7036" xr:uid="{3C54A0CF-1BE8-4B3B-80ED-AE0FA15C9A40}"/>
    <cellStyle name="Normal 2 13 19 3 2" xfId="7037" xr:uid="{979488B9-8FE9-491C-AF7B-DA5ABAA78A79}"/>
    <cellStyle name="Normal 2 13 19 3 3" xfId="7038" xr:uid="{370E4CDC-4C82-4E4F-9EFC-57EB83F8F536}"/>
    <cellStyle name="Normal 2 13 19 4" xfId="7039" xr:uid="{FD9F21E8-F6BA-4DC0-A64D-D9D8B4C820D2}"/>
    <cellStyle name="Normal 2 13 19 5" xfId="7040" xr:uid="{6F0FD0A4-21D7-4793-8DB4-76BDA08D2E2F}"/>
    <cellStyle name="Normal 2 13 2" xfId="7041" xr:uid="{440C7B58-72C8-462D-A5AC-5E780790343F}"/>
    <cellStyle name="Normal 2 13 2 2" xfId="7042" xr:uid="{86034238-C829-4C39-83CE-3612CA98D356}"/>
    <cellStyle name="Normal 2 13 2 2 2" xfId="7043" xr:uid="{F857BC58-B7F5-4881-A88C-0EC437056612}"/>
    <cellStyle name="Normal 2 13 2 2 3" xfId="7044" xr:uid="{0087B3D5-7A09-4170-8F37-B4A062ED683E}"/>
    <cellStyle name="Normal 2 13 2 3" xfId="7045" xr:uid="{83BD8937-AE4B-4907-8C15-69C56BFF8FFC}"/>
    <cellStyle name="Normal 2 13 2 3 2" xfId="7046" xr:uid="{021FFEF6-A2CD-4BEF-ADE8-647BE3B75B23}"/>
    <cellStyle name="Normal 2 13 2 3 3" xfId="7047" xr:uid="{1EF7D8C2-E03A-40F9-8E90-09D23D683878}"/>
    <cellStyle name="Normal 2 13 2 4" xfId="7048" xr:uid="{095F0CCE-09A4-4680-A35A-CA88DBDD8C9A}"/>
    <cellStyle name="Normal 2 13 2 5" xfId="7049" xr:uid="{709A400A-7D84-49F5-BA65-978E030105CF}"/>
    <cellStyle name="Normal 2 13 20" xfId="7050" xr:uid="{18F54076-95D7-4740-A6FC-610F4B5142BA}"/>
    <cellStyle name="Normal 2 13 20 2" xfId="7051" xr:uid="{D1A978BC-C440-4608-AA7A-638ADD2D294C}"/>
    <cellStyle name="Normal 2 13 20 2 2" xfId="7052" xr:uid="{D70D233B-8D46-4A73-BB85-30013319F5A2}"/>
    <cellStyle name="Normal 2 13 20 2 3" xfId="7053" xr:uid="{0129A874-1060-48C2-B214-E6117B07479A}"/>
    <cellStyle name="Normal 2 13 20 3" xfId="7054" xr:uid="{CAF64484-2415-4B99-8C13-3BC8107222C6}"/>
    <cellStyle name="Normal 2 13 20 3 2" xfId="7055" xr:uid="{1EC05241-6F3C-4AB9-A4C9-AF12EF50A3F6}"/>
    <cellStyle name="Normal 2 13 20 3 3" xfId="7056" xr:uid="{293FC165-0194-4785-8936-DCD0FE14EB73}"/>
    <cellStyle name="Normal 2 13 20 4" xfId="7057" xr:uid="{86282A47-589F-4A6D-BCC8-B06F5FD6505F}"/>
    <cellStyle name="Normal 2 13 20 5" xfId="7058" xr:uid="{A0B24FC7-3783-43B4-9DEC-BCFD8F39A28A}"/>
    <cellStyle name="Normal 2 13 21" xfId="7059" xr:uid="{91C60DF2-769A-41D2-89A5-11F2C31AAC21}"/>
    <cellStyle name="Normal 2 13 21 2" xfId="7060" xr:uid="{DCC4F1B4-B8D5-41F9-AED3-C3ABA8773B82}"/>
    <cellStyle name="Normal 2 13 21 2 2" xfId="7061" xr:uid="{71B64C52-5413-4F6E-B253-BAE900F59500}"/>
    <cellStyle name="Normal 2 13 21 2 3" xfId="7062" xr:uid="{AB0E9E14-B47D-4F77-ABFE-1AE7C567EE43}"/>
    <cellStyle name="Normal 2 13 21 3" xfId="7063" xr:uid="{8295225E-8F80-4260-A6CB-FE2F7027CEE8}"/>
    <cellStyle name="Normal 2 13 21 3 2" xfId="7064" xr:uid="{1484A245-44B2-49BC-B0F9-D3B3A2CB4914}"/>
    <cellStyle name="Normal 2 13 21 3 3" xfId="7065" xr:uid="{DAF5B5BB-9B68-4BA3-B519-B3B3601AB394}"/>
    <cellStyle name="Normal 2 13 21 4" xfId="7066" xr:uid="{F45B0C2B-AD98-4BB6-B3F5-3AA632466F4B}"/>
    <cellStyle name="Normal 2 13 21 5" xfId="7067" xr:uid="{481C31B5-B9E0-44A2-BEE8-3EA5011AED0E}"/>
    <cellStyle name="Normal 2 13 22" xfId="7068" xr:uid="{9629BADB-C7E6-4BA4-BB2D-C67162F01BF2}"/>
    <cellStyle name="Normal 2 13 22 2" xfId="7069" xr:uid="{991101F1-EAF2-40EA-A48F-87AEDFBA38BF}"/>
    <cellStyle name="Normal 2 13 22 2 2" xfId="7070" xr:uid="{779A1651-43C8-49C9-8597-D536C681222C}"/>
    <cellStyle name="Normal 2 13 22 2 3" xfId="7071" xr:uid="{F6FAE7DB-5B72-450D-9558-E2EE74107468}"/>
    <cellStyle name="Normal 2 13 22 3" xfId="7072" xr:uid="{4B522387-CF96-43CB-AC5C-DF48FB66BD10}"/>
    <cellStyle name="Normal 2 13 22 3 2" xfId="7073" xr:uid="{56820BB7-EAB4-4E70-A728-AFFFFAFF0E27}"/>
    <cellStyle name="Normal 2 13 22 3 3" xfId="7074" xr:uid="{3A948A8D-FD74-4246-8CBA-347D8055F27A}"/>
    <cellStyle name="Normal 2 13 22 4" xfId="7075" xr:uid="{093C6B20-BF94-448B-9238-A1D70DF7178E}"/>
    <cellStyle name="Normal 2 13 22 5" xfId="7076" xr:uid="{7246ABCB-CF08-4626-8F27-120494AF3509}"/>
    <cellStyle name="Normal 2 13 23" xfId="7077" xr:uid="{0212BC5A-65C4-4728-8EA5-785055A619AE}"/>
    <cellStyle name="Normal 2 13 23 2" xfId="7078" xr:uid="{F0BE69B9-15A7-4F16-8A4E-7BDF3C8CFE95}"/>
    <cellStyle name="Normal 2 13 23 2 2" xfId="7079" xr:uid="{CFFE57C3-0081-4F27-B48D-CBCAF5BE134E}"/>
    <cellStyle name="Normal 2 13 23 2 3" xfId="7080" xr:uid="{A48F35AB-E8A9-4013-855D-52448FD54F52}"/>
    <cellStyle name="Normal 2 13 23 3" xfId="7081" xr:uid="{7F7D3342-9CE4-4C79-85FB-CA5D08FFAC0A}"/>
    <cellStyle name="Normal 2 13 23 3 2" xfId="7082" xr:uid="{23AA3D5E-8BE5-43DD-A3CD-D4C6306D4226}"/>
    <cellStyle name="Normal 2 13 23 3 3" xfId="7083" xr:uid="{66BCB2F3-AA4C-4847-B71A-2884150D086E}"/>
    <cellStyle name="Normal 2 13 23 4" xfId="7084" xr:uid="{19C38053-0F7B-439B-AD2B-6D1520283D02}"/>
    <cellStyle name="Normal 2 13 23 5" xfId="7085" xr:uid="{542A1ECD-DE2F-4828-AA0F-960E1CC7DDA1}"/>
    <cellStyle name="Normal 2 13 24" xfId="7086" xr:uid="{FA616757-9230-4D41-8B49-5BFB754DBA37}"/>
    <cellStyle name="Normal 2 13 24 2" xfId="7087" xr:uid="{FCE776E1-3CA1-4B6B-9FEF-A68305F472E0}"/>
    <cellStyle name="Normal 2 13 24 3" xfId="7088" xr:uid="{B13ED3DC-03C4-4E60-B492-9D62AFB2EE63}"/>
    <cellStyle name="Normal 2 13 25" xfId="7089" xr:uid="{D39FFCE6-17AE-49B8-96A0-54605F890543}"/>
    <cellStyle name="Normal 2 13 25 2" xfId="7090" xr:uid="{F710AC3F-A23E-4DFA-9377-164F42565DDA}"/>
    <cellStyle name="Normal 2 13 25 3" xfId="7091" xr:uid="{6D374527-1975-497C-9B35-B27DC985BE4B}"/>
    <cellStyle name="Normal 2 13 26" xfId="7092" xr:uid="{5AF091B1-F014-4FB3-9A4A-77BA4F1E509F}"/>
    <cellStyle name="Normal 2 13 27" xfId="7093" xr:uid="{DA88B5C5-4204-4948-BB05-3D37AEB0260A}"/>
    <cellStyle name="Normal 2 13 3" xfId="7094" xr:uid="{0A23ACDE-8B5F-4F71-9326-136F5DF2703D}"/>
    <cellStyle name="Normal 2 13 3 2" xfId="7095" xr:uid="{CFD20156-9248-4119-B39A-5A3FE23541E4}"/>
    <cellStyle name="Normal 2 13 3 2 2" xfId="7096" xr:uid="{1FB8F300-574D-430E-A383-B20C970E57F0}"/>
    <cellStyle name="Normal 2 13 3 2 3" xfId="7097" xr:uid="{CCFD79D2-A074-49C8-8676-D65003AA2D21}"/>
    <cellStyle name="Normal 2 13 3 3" xfId="7098" xr:uid="{4CC1E656-825D-414E-B844-BDF500385CDD}"/>
    <cellStyle name="Normal 2 13 3 3 2" xfId="7099" xr:uid="{9F94381E-F8BA-4D45-9B3F-7E787C4DE079}"/>
    <cellStyle name="Normal 2 13 3 3 3" xfId="7100" xr:uid="{12809865-5F5F-42EC-9ECE-BA74DE68DFF2}"/>
    <cellStyle name="Normal 2 13 3 4" xfId="7101" xr:uid="{C3A28D28-E35B-4E77-8E74-713092B009CA}"/>
    <cellStyle name="Normal 2 13 3 5" xfId="7102" xr:uid="{8E26D137-6F92-40E9-B9F5-4FD3093B9B19}"/>
    <cellStyle name="Normal 2 13 4" xfId="7103" xr:uid="{86DBF5D7-C622-4FC8-BB84-A0C1AB31642D}"/>
    <cellStyle name="Normal 2 13 4 2" xfId="7104" xr:uid="{5ADB742E-B213-433B-BBDE-443DBEF946CE}"/>
    <cellStyle name="Normal 2 13 4 2 2" xfId="7105" xr:uid="{9C8FC37D-9D3C-456F-A355-4D7B31AD40CE}"/>
    <cellStyle name="Normal 2 13 4 2 3" xfId="7106" xr:uid="{6BA2375D-5818-43D5-8974-57B40992E597}"/>
    <cellStyle name="Normal 2 13 4 3" xfId="7107" xr:uid="{4D78E2FC-70A7-4080-B030-434D1FAD3F9D}"/>
    <cellStyle name="Normal 2 13 4 3 2" xfId="7108" xr:uid="{56D2BD73-8594-48FF-A685-DBE18709C0AD}"/>
    <cellStyle name="Normal 2 13 4 3 3" xfId="7109" xr:uid="{C78DF5E1-4881-4E5B-ACFB-67D0CA9BBA91}"/>
    <cellStyle name="Normal 2 13 4 4" xfId="7110" xr:uid="{AEDF93D2-F346-428A-9AEA-DDB7D7687509}"/>
    <cellStyle name="Normal 2 13 4 5" xfId="7111" xr:uid="{04402F9B-02CB-473B-AC55-2B5CE32D6BD7}"/>
    <cellStyle name="Normal 2 13 5" xfId="7112" xr:uid="{A78126E7-B807-40AD-A1F0-209DA5C4B8A3}"/>
    <cellStyle name="Normal 2 13 5 2" xfId="7113" xr:uid="{68969B07-1615-4C43-9CE6-A5BDB4F67F3D}"/>
    <cellStyle name="Normal 2 13 5 2 2" xfId="7114" xr:uid="{3244209F-D8D3-465E-8919-88EBC4E71D78}"/>
    <cellStyle name="Normal 2 13 5 2 3" xfId="7115" xr:uid="{FE5AF4AE-5679-4FEE-B811-6924F8AF679D}"/>
    <cellStyle name="Normal 2 13 5 3" xfId="7116" xr:uid="{65742BC8-A624-4345-84FC-869A884C9713}"/>
    <cellStyle name="Normal 2 13 5 3 2" xfId="7117" xr:uid="{4AEA5043-7FED-471A-B7B5-45F836125574}"/>
    <cellStyle name="Normal 2 13 5 3 3" xfId="7118" xr:uid="{673C3B8D-C4C0-408C-88AD-CE8E8DFCBFAB}"/>
    <cellStyle name="Normal 2 13 5 4" xfId="7119" xr:uid="{6E37FFE9-8894-4505-BEB1-6863ABDB50DC}"/>
    <cellStyle name="Normal 2 13 5 5" xfId="7120" xr:uid="{22E3BD76-B1B2-49B5-BBB1-0D4928CF889F}"/>
    <cellStyle name="Normal 2 13 6" xfId="7121" xr:uid="{97290BB7-C22D-4786-B681-3581B6687460}"/>
    <cellStyle name="Normal 2 13 6 2" xfId="7122" xr:uid="{921DB75D-FAEE-4E0C-8FB0-CEB27E78A2C6}"/>
    <cellStyle name="Normal 2 13 6 2 2" xfId="7123" xr:uid="{FC3D0F09-A481-40B8-BEA5-B5462C58457E}"/>
    <cellStyle name="Normal 2 13 6 2 3" xfId="7124" xr:uid="{3C7C9096-A430-4FFC-9FDA-922AB6B7C736}"/>
    <cellStyle name="Normal 2 13 6 3" xfId="7125" xr:uid="{87A397F4-37EB-44BE-8F77-0F998ABA6843}"/>
    <cellStyle name="Normal 2 13 6 3 2" xfId="7126" xr:uid="{24524717-D337-4472-8E58-C5401630BF8A}"/>
    <cellStyle name="Normal 2 13 6 3 3" xfId="7127" xr:uid="{721FBC97-2F8F-439D-A37E-AEE85FB9DCD1}"/>
    <cellStyle name="Normal 2 13 6 4" xfId="7128" xr:uid="{87C8A1BD-8128-4D82-AD38-8B19A811A742}"/>
    <cellStyle name="Normal 2 13 6 5" xfId="7129" xr:uid="{5BD77BF0-07A2-4A4A-A4FF-BEC1B9CD9D20}"/>
    <cellStyle name="Normal 2 13 7" xfId="7130" xr:uid="{E9B64558-78FC-4EA4-8057-EFA5819B294E}"/>
    <cellStyle name="Normal 2 13 7 2" xfId="7131" xr:uid="{5EBA804B-B4E6-43B5-A920-C95115D5CDE9}"/>
    <cellStyle name="Normal 2 13 7 2 2" xfId="7132" xr:uid="{8E000E0E-5983-426E-8439-C35176C6498A}"/>
    <cellStyle name="Normal 2 13 7 2 3" xfId="7133" xr:uid="{DFD21096-C82E-41CE-A192-6F6BE34583C5}"/>
    <cellStyle name="Normal 2 13 7 3" xfId="7134" xr:uid="{175F258B-800A-4173-8E27-B51DCE1D0C0E}"/>
    <cellStyle name="Normal 2 13 7 3 2" xfId="7135" xr:uid="{889A1DA9-01D6-4AC5-AF68-A5459071717D}"/>
    <cellStyle name="Normal 2 13 7 3 3" xfId="7136" xr:uid="{B0C338BB-80E9-434C-9084-950C359AC83D}"/>
    <cellStyle name="Normal 2 13 7 4" xfId="7137" xr:uid="{8A7A0DBB-4F9E-4074-96A0-FD88E08A2B80}"/>
    <cellStyle name="Normal 2 13 7 5" xfId="7138" xr:uid="{0BDD84FB-2B86-417A-8FC3-EEE813FACB05}"/>
    <cellStyle name="Normal 2 13 8" xfId="7139" xr:uid="{DE08F0ED-B918-484B-B633-63EA43F72E25}"/>
    <cellStyle name="Normal 2 13 8 2" xfId="7140" xr:uid="{D66CE7BD-525E-4CBD-8CB6-D71ECA26556C}"/>
    <cellStyle name="Normal 2 13 8 2 2" xfId="7141" xr:uid="{1FBB8428-0D4A-42DE-8A01-CCCE88DCB0A3}"/>
    <cellStyle name="Normal 2 13 8 2 3" xfId="7142" xr:uid="{74AE094F-6F29-4E3F-BD88-EAD57ECCD4EB}"/>
    <cellStyle name="Normal 2 13 8 3" xfId="7143" xr:uid="{0CCD7638-C518-438E-8103-BF59C4D863F4}"/>
    <cellStyle name="Normal 2 13 8 3 2" xfId="7144" xr:uid="{163C0B40-611C-4B13-9A7D-23A0C8DE7D6B}"/>
    <cellStyle name="Normal 2 13 8 3 3" xfId="7145" xr:uid="{9B3D14E3-2C23-49E7-9289-42C026F0C0C5}"/>
    <cellStyle name="Normal 2 13 8 4" xfId="7146" xr:uid="{A5C65982-0ACE-46F9-B56C-5CEE9FD5402F}"/>
    <cellStyle name="Normal 2 13 8 5" xfId="7147" xr:uid="{A8EF5A22-E25F-4C53-AE70-7CFB148B63D5}"/>
    <cellStyle name="Normal 2 13 9" xfId="7148" xr:uid="{03715A0B-2D01-4CBB-9F4C-1DB9FEE4C97D}"/>
    <cellStyle name="Normal 2 13 9 2" xfId="7149" xr:uid="{CF98F8CE-EED0-4627-8FBD-CB49D3D7472F}"/>
    <cellStyle name="Normal 2 13 9 2 2" xfId="7150" xr:uid="{5FD0A0B4-22F8-4A96-9E68-7012D7826690}"/>
    <cellStyle name="Normal 2 13 9 2 3" xfId="7151" xr:uid="{D3993B21-9F06-4FF8-A154-F83AEF0B5D8F}"/>
    <cellStyle name="Normal 2 13 9 3" xfId="7152" xr:uid="{430A4645-7221-4AB1-AF33-B1BB58F1FCD5}"/>
    <cellStyle name="Normal 2 13 9 3 2" xfId="7153" xr:uid="{67A6C609-4F5A-45F8-86D2-4A4AD9913CE5}"/>
    <cellStyle name="Normal 2 13 9 3 3" xfId="7154" xr:uid="{02DCB1BF-71C4-44E0-B9B3-CD4BEA971C84}"/>
    <cellStyle name="Normal 2 13 9 4" xfId="7155" xr:uid="{0475E70F-1191-46B9-A1E1-94D21BCB41CC}"/>
    <cellStyle name="Normal 2 13 9 5" xfId="7156" xr:uid="{7C421C1C-B55C-45CC-B933-981080A7E92C}"/>
    <cellStyle name="Normal 2 130" xfId="7157" xr:uid="{1106AB12-CAB5-4909-AE86-649E27AEFD2C}"/>
    <cellStyle name="Normal 2 130 2" xfId="7158" xr:uid="{1E264A1B-1F4C-4EBD-9BD2-CF53FAE3D79C}"/>
    <cellStyle name="Normal 2 130 2 2" xfId="7159" xr:uid="{9EEADCD7-925E-43E3-9000-69BEC47315E4}"/>
    <cellStyle name="Normal 2 130 2 3" xfId="7160" xr:uid="{AC6A4D0A-90E0-4EBB-AC92-F92D1AC39C84}"/>
    <cellStyle name="Normal 2 130 3" xfId="7161" xr:uid="{88FEECF1-0E36-4D9B-B2FC-8CE85069B65D}"/>
    <cellStyle name="Normal 2 130 3 2" xfId="7162" xr:uid="{910E2E65-8A6F-458E-9829-9616BD02A6A0}"/>
    <cellStyle name="Normal 2 130 3 3" xfId="7163" xr:uid="{B910F83B-1ABF-4F72-AA55-1EDC89B67C5F}"/>
    <cellStyle name="Normal 2 130 4" xfId="7164" xr:uid="{772CFBE7-D1F7-4E0B-8A17-46B8DDFA4D7B}"/>
    <cellStyle name="Normal 2 130 5" xfId="7165" xr:uid="{D6CA5D21-7CF3-4A54-BBC3-643679873F08}"/>
    <cellStyle name="Normal 2 131" xfId="7166" xr:uid="{66D7CD97-F412-48F7-8E8C-8EDF8A6D6914}"/>
    <cellStyle name="Normal 2 131 2" xfId="7167" xr:uid="{E1180ABB-9020-47C9-ABA4-A2BBA5B49736}"/>
    <cellStyle name="Normal 2 131 2 2" xfId="7168" xr:uid="{24D743F1-77C9-4060-8A4C-A103A99827AA}"/>
    <cellStyle name="Normal 2 131 2 3" xfId="7169" xr:uid="{4B2E888F-32E7-4273-9FD6-C2A0BED53723}"/>
    <cellStyle name="Normal 2 131 3" xfId="7170" xr:uid="{D54C6C53-88BC-427E-ADB0-B2B67DCBA8E6}"/>
    <cellStyle name="Normal 2 131 3 2" xfId="7171" xr:uid="{4FAE1BA3-1396-4269-8959-AEC85843883B}"/>
    <cellStyle name="Normal 2 131 3 3" xfId="7172" xr:uid="{88B434C2-8B72-4630-A337-4B95B70B4F4F}"/>
    <cellStyle name="Normal 2 131 4" xfId="7173" xr:uid="{EBDD8F19-8385-428D-B0E5-F672386A62C5}"/>
    <cellStyle name="Normal 2 131 5" xfId="7174" xr:uid="{E6564C76-E261-4BE7-B2D1-E14917366E61}"/>
    <cellStyle name="Normal 2 132" xfId="7175" xr:uid="{ED6581F5-BE67-4DA9-85C2-FF0770ABF2BB}"/>
    <cellStyle name="Normal 2 132 2" xfId="7176" xr:uid="{2F574AB1-05B7-4E43-87C8-C520A3208FDF}"/>
    <cellStyle name="Normal 2 132 2 2" xfId="7177" xr:uid="{EC0982F7-5EE3-4C0C-AB95-D74FDCF61C31}"/>
    <cellStyle name="Normal 2 132 2 3" xfId="7178" xr:uid="{550B0D89-80C4-468E-8188-8AD5DF439CAB}"/>
    <cellStyle name="Normal 2 132 3" xfId="7179" xr:uid="{5396044D-F290-4086-AF02-4EC768517564}"/>
    <cellStyle name="Normal 2 132 3 2" xfId="7180" xr:uid="{D31A1F66-A00B-41D3-9FAE-50A8F011BAE7}"/>
    <cellStyle name="Normal 2 132 3 3" xfId="7181" xr:uid="{0918BDA4-595B-44B6-97F8-09014869707A}"/>
    <cellStyle name="Normal 2 132 4" xfId="7182" xr:uid="{F84DDABE-3C99-40A1-937B-2F00615B14FC}"/>
    <cellStyle name="Normal 2 132 5" xfId="7183" xr:uid="{93696A99-9C8E-4989-8AF8-7C787A55E32C}"/>
    <cellStyle name="Normal 2 133" xfId="7184" xr:uid="{BD9249B6-7E81-490B-B8E3-634485FA4BBE}"/>
    <cellStyle name="Normal 2 133 2" xfId="7185" xr:uid="{004543A8-38A2-487F-BDE3-23D07F1DA05E}"/>
    <cellStyle name="Normal 2 133 2 2" xfId="7186" xr:uid="{D79025F4-A967-466D-A776-BCABCBC0827D}"/>
    <cellStyle name="Normal 2 133 2 3" xfId="7187" xr:uid="{90009ACE-3CD9-45A4-A3F8-AF0C3BF92D25}"/>
    <cellStyle name="Normal 2 133 3" xfId="7188" xr:uid="{473B971B-B8FE-41F4-A5F8-E65B19349D6F}"/>
    <cellStyle name="Normal 2 133 3 2" xfId="7189" xr:uid="{A6908C85-4F5F-4583-BD28-38693C3B8944}"/>
    <cellStyle name="Normal 2 133 3 3" xfId="7190" xr:uid="{D7994C68-A161-4FD4-833E-7385F4995C23}"/>
    <cellStyle name="Normal 2 133 4" xfId="7191" xr:uid="{7AEC3EA7-D538-47B8-9059-4477FC7D25C8}"/>
    <cellStyle name="Normal 2 133 5" xfId="7192" xr:uid="{B7711BF8-69E1-4991-A95D-EC24F7DF7BAF}"/>
    <cellStyle name="Normal 2 134" xfId="7193" xr:uid="{5157B158-C5E5-4A89-AE73-5423A7A2677D}"/>
    <cellStyle name="Normal 2 134 2" xfId="7194" xr:uid="{97245FAE-8CCF-4FE3-B717-2A8F2FFD9928}"/>
    <cellStyle name="Normal 2 134 2 2" xfId="7195" xr:uid="{77EC22BC-D37F-44EE-83F7-5E8D548AE2E6}"/>
    <cellStyle name="Normal 2 134 2 3" xfId="7196" xr:uid="{F715F16B-A095-49E6-A053-53DFD801FDA8}"/>
    <cellStyle name="Normal 2 134 3" xfId="7197" xr:uid="{01F6B2CD-1106-41D2-ABB9-236BCC3DFBE6}"/>
    <cellStyle name="Normal 2 134 3 2" xfId="7198" xr:uid="{5C938394-D4BE-42F0-878A-8EEAD7588374}"/>
    <cellStyle name="Normal 2 134 3 3" xfId="7199" xr:uid="{3F5BA153-87BB-440D-BC88-BB054026180D}"/>
    <cellStyle name="Normal 2 134 4" xfId="7200" xr:uid="{450D993D-8347-4634-B720-DE76CFDD000E}"/>
    <cellStyle name="Normal 2 134 5" xfId="7201" xr:uid="{14EAED58-3863-41D4-868B-0D7D2F1EE297}"/>
    <cellStyle name="Normal 2 135" xfId="7202" xr:uid="{6C81C27D-29C5-40DF-800F-A9A24FC5AF0C}"/>
    <cellStyle name="Normal 2 135 2" xfId="7203" xr:uid="{546CE9F8-9602-4351-81B0-3D50EE1B31FD}"/>
    <cellStyle name="Normal 2 135 2 2" xfId="7204" xr:uid="{2C141274-34FD-4FBA-A9A7-85F95596EFE5}"/>
    <cellStyle name="Normal 2 135 2 3" xfId="7205" xr:uid="{3EC3B158-0DC7-4698-9D4D-04E9754C88E1}"/>
    <cellStyle name="Normal 2 135 3" xfId="7206" xr:uid="{3903BEC6-7270-4472-89A8-1C80CDADA1E4}"/>
    <cellStyle name="Normal 2 135 3 2" xfId="7207" xr:uid="{200944A8-E4C6-4315-823B-668643F178A9}"/>
    <cellStyle name="Normal 2 135 3 3" xfId="7208" xr:uid="{E1831116-70AF-43AF-BE07-0AB615CFFEB0}"/>
    <cellStyle name="Normal 2 135 4" xfId="7209" xr:uid="{D42A7AD0-F06E-4F7B-86DD-01898E755C02}"/>
    <cellStyle name="Normal 2 135 5" xfId="7210" xr:uid="{FD6D6648-CC5F-4EED-BC77-06893B4E7115}"/>
    <cellStyle name="Normal 2 136" xfId="7211" xr:uid="{249FA487-7691-4925-AB89-BEE04A8CDE55}"/>
    <cellStyle name="Normal 2 136 2" xfId="7212" xr:uid="{20206B16-3031-4563-BA72-2984F6127F52}"/>
    <cellStyle name="Normal 2 136 2 2" xfId="7213" xr:uid="{C3AEDA2E-E33E-42F8-B367-3580D78079DF}"/>
    <cellStyle name="Normal 2 136 2 3" xfId="7214" xr:uid="{630AF4A7-79C8-4069-A2F9-B5B814AFBA8B}"/>
    <cellStyle name="Normal 2 136 3" xfId="7215" xr:uid="{1C79CBBD-B5A2-415F-B799-67F06DD338AA}"/>
    <cellStyle name="Normal 2 136 3 2" xfId="7216" xr:uid="{14C629A4-711A-40AD-8944-455DFFE9F3A4}"/>
    <cellStyle name="Normal 2 136 3 3" xfId="7217" xr:uid="{F1159E5D-EDC9-49DD-82C9-46099FDF60A0}"/>
    <cellStyle name="Normal 2 136 4" xfId="7218" xr:uid="{AA1459F4-90B9-44E8-9CB8-18C6948F51F2}"/>
    <cellStyle name="Normal 2 136 5" xfId="7219" xr:uid="{EAF4460B-9AA2-4A34-B389-3F7A51AEECF3}"/>
    <cellStyle name="Normal 2 137" xfId="7220" xr:uid="{72FFDD1F-AEC1-4673-9EEE-79614F963538}"/>
    <cellStyle name="Normal 2 137 2" xfId="7221" xr:uid="{0686BF10-9AC2-4622-BD2F-19A89ACED23B}"/>
    <cellStyle name="Normal 2 137 2 2" xfId="7222" xr:uid="{2D2D9730-7055-44CD-90F6-F340817CE466}"/>
    <cellStyle name="Normal 2 137 2 3" xfId="7223" xr:uid="{A2B8040C-1B31-4599-B255-CA225B57E456}"/>
    <cellStyle name="Normal 2 137 3" xfId="7224" xr:uid="{05978301-3D43-4E59-B8C2-48C525FD5A75}"/>
    <cellStyle name="Normal 2 137 3 2" xfId="7225" xr:uid="{D504390B-B578-49CA-8189-919FAE8390E8}"/>
    <cellStyle name="Normal 2 137 3 3" xfId="7226" xr:uid="{A45B2F1B-C373-4FAF-B60E-410133E30FC8}"/>
    <cellStyle name="Normal 2 137 4" xfId="7227" xr:uid="{2F0E80E4-44D1-4D18-947A-429DB33FB8B8}"/>
    <cellStyle name="Normal 2 137 5" xfId="7228" xr:uid="{B3A7237F-7009-491B-ADC1-8A85DAFF2EE8}"/>
    <cellStyle name="Normal 2 138" xfId="7229" xr:uid="{275DA231-D05B-44F6-903F-1B2519625D14}"/>
    <cellStyle name="Normal 2 138 2" xfId="7230" xr:uid="{610B70A4-FAB0-48F8-8643-38826B0F3B2D}"/>
    <cellStyle name="Normal 2 138 2 2" xfId="7231" xr:uid="{952E5B22-6ACA-440C-9748-0D506548B34E}"/>
    <cellStyle name="Normal 2 138 2 3" xfId="7232" xr:uid="{DBB788A1-E6E4-4B63-8F03-466DDB0C938B}"/>
    <cellStyle name="Normal 2 138 3" xfId="7233" xr:uid="{EF3531F1-CA7E-402A-9A8A-D662A84E0ED8}"/>
    <cellStyle name="Normal 2 138 3 2" xfId="7234" xr:uid="{DBD55781-BB26-4CAC-A7EA-132F51D6066C}"/>
    <cellStyle name="Normal 2 138 3 3" xfId="7235" xr:uid="{46CFBB23-A67D-4AAC-A283-77ED6581E8F2}"/>
    <cellStyle name="Normal 2 138 4" xfId="7236" xr:uid="{3267528F-21B8-44CE-9153-40C5E700376D}"/>
    <cellStyle name="Normal 2 138 5" xfId="7237" xr:uid="{B99DA337-E0ED-4C10-B0E5-E102B6C8DCD7}"/>
    <cellStyle name="Normal 2 139" xfId="7238" xr:uid="{ABFA16E5-0D8A-452A-AB59-AF6DFF03947C}"/>
    <cellStyle name="Normal 2 139 2" xfId="7239" xr:uid="{DC43ABD5-BB9C-4D5C-94C8-09FCBCCD8B15}"/>
    <cellStyle name="Normal 2 139 2 2" xfId="7240" xr:uid="{C39F6ACA-C366-4073-B884-B88A08E643D7}"/>
    <cellStyle name="Normal 2 139 2 3" xfId="7241" xr:uid="{C0B1F32A-3939-4383-ACEA-E69CD350F433}"/>
    <cellStyle name="Normal 2 139 3" xfId="7242" xr:uid="{2694C99A-F66D-4E2A-9802-DEC1C3A65660}"/>
    <cellStyle name="Normal 2 139 3 2" xfId="7243" xr:uid="{D6840697-C50C-441A-8D62-F9A69F298021}"/>
    <cellStyle name="Normal 2 139 3 3" xfId="7244" xr:uid="{5D18725B-9B09-4B81-8304-70C15B4D5E6C}"/>
    <cellStyle name="Normal 2 139 4" xfId="7245" xr:uid="{1F3A36EA-B165-49F3-A8D6-E5A3606BF353}"/>
    <cellStyle name="Normal 2 139 5" xfId="7246" xr:uid="{F123D6C5-CE60-47EF-879A-4A22DB03CC80}"/>
    <cellStyle name="Normal 2 14" xfId="7247" xr:uid="{94720A35-C899-44CF-9D2C-A5C432CB2DCC}"/>
    <cellStyle name="Normal 2 14 10" xfId="7248" xr:uid="{742EE564-90C4-45B2-9A7C-28E9167B4B8C}"/>
    <cellStyle name="Normal 2 14 10 2" xfId="7249" xr:uid="{3BE98FEC-5B1C-4668-A0B2-E73A24358352}"/>
    <cellStyle name="Normal 2 14 10 2 2" xfId="7250" xr:uid="{B2D90BEA-DE9C-49FB-BD68-8F4C3A7E7E73}"/>
    <cellStyle name="Normal 2 14 10 2 3" xfId="7251" xr:uid="{F597CAA9-C5BE-4556-9304-0CD211AC5F40}"/>
    <cellStyle name="Normal 2 14 10 3" xfId="7252" xr:uid="{62B8F1BA-9A10-45AB-AA24-02FA1BF36365}"/>
    <cellStyle name="Normal 2 14 10 3 2" xfId="7253" xr:uid="{BF8C7E65-DD0F-4292-9D1E-41AFC2CA5BC6}"/>
    <cellStyle name="Normal 2 14 10 3 3" xfId="7254" xr:uid="{65E4EAC3-3A1C-4C19-BEB6-922E11977A34}"/>
    <cellStyle name="Normal 2 14 10 4" xfId="7255" xr:uid="{84D572BA-EBB6-4B44-899B-A8CD716D6962}"/>
    <cellStyle name="Normal 2 14 10 5" xfId="7256" xr:uid="{20141E1B-89C3-4A7B-8177-59B5DF7A1F3C}"/>
    <cellStyle name="Normal 2 14 11" xfId="7257" xr:uid="{39DB7B23-E55F-470B-A307-9955CE7A3342}"/>
    <cellStyle name="Normal 2 14 11 2" xfId="7258" xr:uid="{455BB8E8-F926-4B46-9DDB-F55B2FFF0770}"/>
    <cellStyle name="Normal 2 14 11 2 2" xfId="7259" xr:uid="{36031601-884D-4ABC-8160-0FFE823DF249}"/>
    <cellStyle name="Normal 2 14 11 2 3" xfId="7260" xr:uid="{927BE2A1-5C63-4DF3-B8DE-FD0A86F57D4E}"/>
    <cellStyle name="Normal 2 14 11 3" xfId="7261" xr:uid="{890B8CC8-A45B-4A85-A3FA-3712E41326D2}"/>
    <cellStyle name="Normal 2 14 11 3 2" xfId="7262" xr:uid="{707B5934-A599-428C-8258-7CE43E9C9B4E}"/>
    <cellStyle name="Normal 2 14 11 3 3" xfId="7263" xr:uid="{6E352577-686D-45D0-BF27-0B4BC2141321}"/>
    <cellStyle name="Normal 2 14 11 4" xfId="7264" xr:uid="{96FE8749-DB06-42B0-A4D7-05AAC9AC1F14}"/>
    <cellStyle name="Normal 2 14 11 5" xfId="7265" xr:uid="{17562667-7EE5-421D-BAAC-328B58F38F2A}"/>
    <cellStyle name="Normal 2 14 12" xfId="7266" xr:uid="{4FC3D286-C383-4434-8967-E0AF10645412}"/>
    <cellStyle name="Normal 2 14 12 2" xfId="7267" xr:uid="{A1690D1B-2B65-4CD0-9BE3-5914B1C63641}"/>
    <cellStyle name="Normal 2 14 12 2 2" xfId="7268" xr:uid="{4AF471AE-3FD2-404D-84B6-DA7F5E6F90F3}"/>
    <cellStyle name="Normal 2 14 12 2 3" xfId="7269" xr:uid="{4AB7FE7F-5B00-4429-864A-AC133F1F2B9C}"/>
    <cellStyle name="Normal 2 14 12 3" xfId="7270" xr:uid="{82A018C5-CC5D-4485-84D9-629BF2C6D6B7}"/>
    <cellStyle name="Normal 2 14 12 3 2" xfId="7271" xr:uid="{2516CB5A-3D3F-4F10-830D-168B3EB637FE}"/>
    <cellStyle name="Normal 2 14 12 3 3" xfId="7272" xr:uid="{852FD0C3-6BF1-437C-A3A2-F6A672B19BF4}"/>
    <cellStyle name="Normal 2 14 12 4" xfId="7273" xr:uid="{89EEA1E2-BFBB-4C77-9266-629B99DA611A}"/>
    <cellStyle name="Normal 2 14 12 5" xfId="7274" xr:uid="{A795256C-7AD1-4EF8-8A7A-A3BA6E00A4FC}"/>
    <cellStyle name="Normal 2 14 13" xfId="7275" xr:uid="{9F8791A4-B5B7-4B40-9656-3A1B795C442D}"/>
    <cellStyle name="Normal 2 14 13 2" xfId="7276" xr:uid="{D0E4D369-C3A6-43E3-8BC2-443E70EEFEC1}"/>
    <cellStyle name="Normal 2 14 13 2 2" xfId="7277" xr:uid="{104CDDB7-21BC-4FF3-82F1-D6A822BD8435}"/>
    <cellStyle name="Normal 2 14 13 2 3" xfId="7278" xr:uid="{361B3B72-E4C6-4E55-9DD9-4C3D73DDBCC3}"/>
    <cellStyle name="Normal 2 14 13 3" xfId="7279" xr:uid="{4F0D428C-92B6-4F52-B876-3993C031ECB1}"/>
    <cellStyle name="Normal 2 14 13 3 2" xfId="7280" xr:uid="{AE17EB64-7063-4E0B-96B9-830906A78DD3}"/>
    <cellStyle name="Normal 2 14 13 3 3" xfId="7281" xr:uid="{E2496DFC-2F87-4FF5-AF56-57BE43128129}"/>
    <cellStyle name="Normal 2 14 13 4" xfId="7282" xr:uid="{FCAC009E-C84E-41E2-A188-AC36F8E6252F}"/>
    <cellStyle name="Normal 2 14 13 5" xfId="7283" xr:uid="{5724E38D-2628-46C5-A980-69A6A9876708}"/>
    <cellStyle name="Normal 2 14 14" xfId="7284" xr:uid="{4991DA3E-E965-4A40-9ED3-F763645546CD}"/>
    <cellStyle name="Normal 2 14 14 2" xfId="7285" xr:uid="{008D99A5-5ABB-4D96-B39C-D3569EDFBCB3}"/>
    <cellStyle name="Normal 2 14 14 2 2" xfId="7286" xr:uid="{6140D724-6D30-420D-8082-53A181D7B1E9}"/>
    <cellStyle name="Normal 2 14 14 2 3" xfId="7287" xr:uid="{5807E7C2-7BA6-45FF-8490-78E628D16342}"/>
    <cellStyle name="Normal 2 14 14 3" xfId="7288" xr:uid="{E005E5A9-8F9F-46F6-AA87-9A65A0D8347D}"/>
    <cellStyle name="Normal 2 14 14 3 2" xfId="7289" xr:uid="{B2823F1C-206B-4515-97BD-85B17EFBDEE5}"/>
    <cellStyle name="Normal 2 14 14 3 3" xfId="7290" xr:uid="{43F3E121-89B9-4BC9-916D-1712C284022A}"/>
    <cellStyle name="Normal 2 14 14 4" xfId="7291" xr:uid="{72ACFCE9-0ACD-4921-AEE3-F249FC182326}"/>
    <cellStyle name="Normal 2 14 14 5" xfId="7292" xr:uid="{59F97B86-11E3-423E-B3D8-ECB6AD1C3E2B}"/>
    <cellStyle name="Normal 2 14 15" xfId="7293" xr:uid="{72883683-5DA9-4A3A-A2BC-0A510C1950EC}"/>
    <cellStyle name="Normal 2 14 15 2" xfId="7294" xr:uid="{9ECD55A3-5E1E-4A4F-953E-801973122EA1}"/>
    <cellStyle name="Normal 2 14 15 2 2" xfId="7295" xr:uid="{EC23F372-D188-442B-9AC8-952CC9D40235}"/>
    <cellStyle name="Normal 2 14 15 2 3" xfId="7296" xr:uid="{F092820B-F61C-4683-B997-4A95626D7128}"/>
    <cellStyle name="Normal 2 14 15 3" xfId="7297" xr:uid="{FEE1F496-1834-4485-AD3B-E5D8160E2D6D}"/>
    <cellStyle name="Normal 2 14 15 3 2" xfId="7298" xr:uid="{CD92FD40-1403-4DB8-B4C4-F757F4D0F960}"/>
    <cellStyle name="Normal 2 14 15 3 3" xfId="7299" xr:uid="{48D86F1D-F359-4D8B-901C-0BD80BAE7C0F}"/>
    <cellStyle name="Normal 2 14 15 4" xfId="7300" xr:uid="{136A3499-6956-42FB-A2EF-55E9882D5266}"/>
    <cellStyle name="Normal 2 14 15 5" xfId="7301" xr:uid="{DAE899BE-F477-4275-87CD-3EC2DB8B6D3B}"/>
    <cellStyle name="Normal 2 14 16" xfId="7302" xr:uid="{3278A156-2AE8-413D-A286-A695A6D102AB}"/>
    <cellStyle name="Normal 2 14 16 2" xfId="7303" xr:uid="{C7712C2B-AFC5-4612-A160-61B03300E0A8}"/>
    <cellStyle name="Normal 2 14 16 2 2" xfId="7304" xr:uid="{CA3E0472-2608-46E8-94A0-62310DB274D1}"/>
    <cellStyle name="Normal 2 14 16 2 3" xfId="7305" xr:uid="{ADE42007-4672-4D75-AEAF-40A438B70110}"/>
    <cellStyle name="Normal 2 14 16 3" xfId="7306" xr:uid="{F1FC8B97-62A2-484B-9DF3-7EB275073CFD}"/>
    <cellStyle name="Normal 2 14 16 3 2" xfId="7307" xr:uid="{C56650FC-4627-488C-AEDD-DC51EDA4A78A}"/>
    <cellStyle name="Normal 2 14 16 3 3" xfId="7308" xr:uid="{D5A89DAD-8AD1-4A53-9F6D-435BA7EBADB5}"/>
    <cellStyle name="Normal 2 14 16 4" xfId="7309" xr:uid="{5FBA1128-B439-445F-8A14-1F1DC6EF4C51}"/>
    <cellStyle name="Normal 2 14 16 5" xfId="7310" xr:uid="{EA3E9AC5-EE4A-4786-BE67-8AEF0A2D1BC7}"/>
    <cellStyle name="Normal 2 14 17" xfId="7311" xr:uid="{128C7C1A-4D18-4AEE-ACE9-354DBEA768BB}"/>
    <cellStyle name="Normal 2 14 17 2" xfId="7312" xr:uid="{0286EE88-18FB-412B-AE45-DCCFADE44068}"/>
    <cellStyle name="Normal 2 14 17 2 2" xfId="7313" xr:uid="{E2ACE41D-2F97-4F08-BC03-42FB91B3020A}"/>
    <cellStyle name="Normal 2 14 17 2 3" xfId="7314" xr:uid="{920FD54B-E86F-4F1E-BAF5-EC4F51D30D72}"/>
    <cellStyle name="Normal 2 14 17 3" xfId="7315" xr:uid="{0C9E4339-CEDE-4912-826A-8519890ABF55}"/>
    <cellStyle name="Normal 2 14 17 3 2" xfId="7316" xr:uid="{813253B2-A819-43D7-8693-5816C5C0E95F}"/>
    <cellStyle name="Normal 2 14 17 3 3" xfId="7317" xr:uid="{EF6E944E-1E59-4C53-A254-F6D00B1EEADE}"/>
    <cellStyle name="Normal 2 14 17 4" xfId="7318" xr:uid="{7698ECDB-B4F1-4983-9EDA-AD787E168B8B}"/>
    <cellStyle name="Normal 2 14 17 5" xfId="7319" xr:uid="{58F6C824-7483-4BF7-B6A4-60C2F10AE85E}"/>
    <cellStyle name="Normal 2 14 18" xfId="7320" xr:uid="{1AADBA62-A2BC-47AF-A8EC-3CE79B116C7B}"/>
    <cellStyle name="Normal 2 14 18 2" xfId="7321" xr:uid="{0670166F-CCB6-4840-A2F5-7120D54394AA}"/>
    <cellStyle name="Normal 2 14 18 2 2" xfId="7322" xr:uid="{624A2211-0B30-47A7-9D0E-83D2FB5737CA}"/>
    <cellStyle name="Normal 2 14 18 2 3" xfId="7323" xr:uid="{DD1C70F0-DFFD-4773-8DBC-F2D73D5132B6}"/>
    <cellStyle name="Normal 2 14 18 3" xfId="7324" xr:uid="{BC883662-EDF4-4EB0-8A28-FEDFA122FF1A}"/>
    <cellStyle name="Normal 2 14 18 3 2" xfId="7325" xr:uid="{C147D295-7A90-4632-8A41-D1BA9722EF41}"/>
    <cellStyle name="Normal 2 14 18 3 3" xfId="7326" xr:uid="{F93E95DE-B69B-44F1-A2DA-8EC9BE555861}"/>
    <cellStyle name="Normal 2 14 18 4" xfId="7327" xr:uid="{DB12F2B3-BB5B-4E7B-A882-994C17AE5161}"/>
    <cellStyle name="Normal 2 14 18 5" xfId="7328" xr:uid="{CBE5326D-5199-4203-BB30-BEE15D426BCC}"/>
    <cellStyle name="Normal 2 14 19" xfId="7329" xr:uid="{84FC1830-6836-45DB-A212-AC1AE423360C}"/>
    <cellStyle name="Normal 2 14 19 2" xfId="7330" xr:uid="{7464F6A7-48B8-4095-96AD-21253F04EFEB}"/>
    <cellStyle name="Normal 2 14 19 2 2" xfId="7331" xr:uid="{547B882C-C3DB-48CC-A6CD-2A6A2526B3F4}"/>
    <cellStyle name="Normal 2 14 19 2 3" xfId="7332" xr:uid="{C8D6EA81-DC3D-41FA-A34A-1A9F99D81D0B}"/>
    <cellStyle name="Normal 2 14 19 3" xfId="7333" xr:uid="{CC33264D-16B6-44C5-83BE-2A93D3A364AD}"/>
    <cellStyle name="Normal 2 14 19 3 2" xfId="7334" xr:uid="{F9FCA0BC-E793-43AB-98C1-8263D06A36B6}"/>
    <cellStyle name="Normal 2 14 19 3 3" xfId="7335" xr:uid="{345EAEF0-8048-4C56-B7ED-9C2FF8619BDE}"/>
    <cellStyle name="Normal 2 14 19 4" xfId="7336" xr:uid="{94976C97-99CE-4412-878F-08EFF90EAD44}"/>
    <cellStyle name="Normal 2 14 19 5" xfId="7337" xr:uid="{2A0FB622-13EE-4DCB-870A-653A5FD6CD5C}"/>
    <cellStyle name="Normal 2 14 2" xfId="7338" xr:uid="{D19D9052-00F2-48B9-AD31-8E8D995AA338}"/>
    <cellStyle name="Normal 2 14 2 2" xfId="7339" xr:uid="{7AF3D876-3C4C-4DCA-B2B1-3C90AB9F5976}"/>
    <cellStyle name="Normal 2 14 2 2 2" xfId="7340" xr:uid="{0F5FECA4-C595-49D9-B74F-1DC5513CA850}"/>
    <cellStyle name="Normal 2 14 2 2 3" xfId="7341" xr:uid="{42965CFC-26A9-416C-B514-A6F9DC670A66}"/>
    <cellStyle name="Normal 2 14 2 3" xfId="7342" xr:uid="{F59A2E9D-30D3-4754-9A6E-69390D2B7A2E}"/>
    <cellStyle name="Normal 2 14 2 3 2" xfId="7343" xr:uid="{CD0DE34C-9CC9-4B34-B721-BDC61D7BB594}"/>
    <cellStyle name="Normal 2 14 2 3 3" xfId="7344" xr:uid="{9D9F9AFC-A4D4-48B3-BB5B-9CE13D697275}"/>
    <cellStyle name="Normal 2 14 2 4" xfId="7345" xr:uid="{23C77FFD-FFE1-491A-BE0B-1C4ECDB42502}"/>
    <cellStyle name="Normal 2 14 2 5" xfId="7346" xr:uid="{300D4E82-D7FC-4D22-917F-70BDAA6947E3}"/>
    <cellStyle name="Normal 2 14 20" xfId="7347" xr:uid="{2229A436-CFEB-438C-8FEB-80966D4728C3}"/>
    <cellStyle name="Normal 2 14 20 2" xfId="7348" xr:uid="{F907836F-6F1C-41D6-BEE1-C630C0A7FF26}"/>
    <cellStyle name="Normal 2 14 20 2 2" xfId="7349" xr:uid="{38B3CB18-447A-4A1C-96F3-5BF5CCBC6C8F}"/>
    <cellStyle name="Normal 2 14 20 2 3" xfId="7350" xr:uid="{1FBE6AFD-90FB-4EB3-9DDC-2B4C8B5A04F9}"/>
    <cellStyle name="Normal 2 14 20 3" xfId="7351" xr:uid="{607F0905-A1A5-4264-9299-E20774B6FB31}"/>
    <cellStyle name="Normal 2 14 20 3 2" xfId="7352" xr:uid="{8F177BB5-27A5-4F5A-A7D9-B99EBAA4ECF4}"/>
    <cellStyle name="Normal 2 14 20 3 3" xfId="7353" xr:uid="{A24FEE93-0135-4E7E-89B0-A564FE2B06FF}"/>
    <cellStyle name="Normal 2 14 20 4" xfId="7354" xr:uid="{6B7569B8-7E78-4D15-94D0-4D6CC54760A2}"/>
    <cellStyle name="Normal 2 14 20 5" xfId="7355" xr:uid="{68C88F13-F35B-4905-B9AA-F160BF261676}"/>
    <cellStyle name="Normal 2 14 21" xfId="7356" xr:uid="{825358F0-6ED2-4D2F-98DF-1CC135E12DCA}"/>
    <cellStyle name="Normal 2 14 21 2" xfId="7357" xr:uid="{DDF071CE-4A22-4C90-81A6-7E443E2C4633}"/>
    <cellStyle name="Normal 2 14 21 2 2" xfId="7358" xr:uid="{EA97AE49-6E9D-4E7F-AA0B-D518F992A8C7}"/>
    <cellStyle name="Normal 2 14 21 2 3" xfId="7359" xr:uid="{9AF58FE0-898C-455C-9C1B-6B0B9182322F}"/>
    <cellStyle name="Normal 2 14 21 3" xfId="7360" xr:uid="{0A47E3A9-66B4-4ACA-8A31-60322357BF6A}"/>
    <cellStyle name="Normal 2 14 21 3 2" xfId="7361" xr:uid="{0A9D6277-7318-462B-833A-9A84BF4FB6A7}"/>
    <cellStyle name="Normal 2 14 21 3 3" xfId="7362" xr:uid="{7007D669-F8D0-4AD3-B79A-0120409ACB45}"/>
    <cellStyle name="Normal 2 14 21 4" xfId="7363" xr:uid="{F64E856C-2AEF-4E72-992A-155778A7AFFC}"/>
    <cellStyle name="Normal 2 14 21 5" xfId="7364" xr:uid="{18E45FFE-28EB-4350-8885-39A8DE3920D0}"/>
    <cellStyle name="Normal 2 14 22" xfId="7365" xr:uid="{59AFF293-8C24-43C5-8928-2A4E509EC314}"/>
    <cellStyle name="Normal 2 14 22 2" xfId="7366" xr:uid="{43F85A13-DE78-48D4-BC7A-5F92A627206A}"/>
    <cellStyle name="Normal 2 14 22 2 2" xfId="7367" xr:uid="{A545D81A-7BA4-48B0-9054-4ADEF31C6118}"/>
    <cellStyle name="Normal 2 14 22 2 3" xfId="7368" xr:uid="{340EEFB9-8675-44D5-AC8A-4CD45AB2D73A}"/>
    <cellStyle name="Normal 2 14 22 3" xfId="7369" xr:uid="{00541B5A-81EE-431A-81B1-18336FADA209}"/>
    <cellStyle name="Normal 2 14 22 3 2" xfId="7370" xr:uid="{AB3AAE16-15B3-4BB5-B48E-F598D694147A}"/>
    <cellStyle name="Normal 2 14 22 3 3" xfId="7371" xr:uid="{E8E72611-5077-40E6-9497-069EE36660E7}"/>
    <cellStyle name="Normal 2 14 22 4" xfId="7372" xr:uid="{355AA36C-54A9-4BED-922E-8D055EE3EA6C}"/>
    <cellStyle name="Normal 2 14 22 5" xfId="7373" xr:uid="{CF592D9A-9D50-4A0B-9F16-8AD7F7E4D311}"/>
    <cellStyle name="Normal 2 14 23" xfId="7374" xr:uid="{BA0A7B61-708E-40BB-B7B4-9C9EDC940788}"/>
    <cellStyle name="Normal 2 14 23 2" xfId="7375" xr:uid="{5795EF3D-3B83-44DE-8B4C-906BED9E9F45}"/>
    <cellStyle name="Normal 2 14 23 2 2" xfId="7376" xr:uid="{74BA370F-7ADA-496F-8346-B37074AFAD82}"/>
    <cellStyle name="Normal 2 14 23 2 3" xfId="7377" xr:uid="{F087378D-55B6-44A3-ACE1-D475BE8FF9B6}"/>
    <cellStyle name="Normal 2 14 23 3" xfId="7378" xr:uid="{A1567DCC-4AF2-4222-B33E-C3FB69CD35CF}"/>
    <cellStyle name="Normal 2 14 23 3 2" xfId="7379" xr:uid="{BD15C420-7B74-4A36-803F-2CFB48346DD4}"/>
    <cellStyle name="Normal 2 14 23 3 3" xfId="7380" xr:uid="{31B44437-A317-4DBC-BBC1-E1F99D6829A7}"/>
    <cellStyle name="Normal 2 14 23 4" xfId="7381" xr:uid="{A417C563-E29E-4D49-9120-85C36B3F699A}"/>
    <cellStyle name="Normal 2 14 23 5" xfId="7382" xr:uid="{CDFDE823-499F-4372-BB0F-543FD653D641}"/>
    <cellStyle name="Normal 2 14 24" xfId="7383" xr:uid="{4E32CBEC-F7EF-40BB-BBF2-7E6EA8484E0E}"/>
    <cellStyle name="Normal 2 14 24 2" xfId="7384" xr:uid="{8FAC5EBF-575C-4276-98B1-FEB091A18737}"/>
    <cellStyle name="Normal 2 14 24 3" xfId="7385" xr:uid="{FD92C49F-1FE1-4A74-87DD-4C936143AB78}"/>
    <cellStyle name="Normal 2 14 25" xfId="7386" xr:uid="{C8720635-3DA7-4C1A-A8B1-35F27F5CA6DA}"/>
    <cellStyle name="Normal 2 14 25 2" xfId="7387" xr:uid="{9D78E624-4CF6-47F4-8AB1-899D44EAA29D}"/>
    <cellStyle name="Normal 2 14 25 3" xfId="7388" xr:uid="{7400D0B7-DBB4-4B73-BB62-298B89B2A090}"/>
    <cellStyle name="Normal 2 14 26" xfId="7389" xr:uid="{E4827B5D-7156-45FD-850C-B5F5BE95433E}"/>
    <cellStyle name="Normal 2 14 27" xfId="7390" xr:uid="{2D50DBEF-1CAC-4450-B5F0-C55E9C4168F9}"/>
    <cellStyle name="Normal 2 14 3" xfId="7391" xr:uid="{68F60533-15EA-4FA5-B5C0-A36ABD72F4FE}"/>
    <cellStyle name="Normal 2 14 3 2" xfId="7392" xr:uid="{5FCF9E85-374C-4CFC-AA60-811C87DBE9F7}"/>
    <cellStyle name="Normal 2 14 3 2 2" xfId="7393" xr:uid="{647BAEAD-FD3F-4F89-A065-E7568AC9B740}"/>
    <cellStyle name="Normal 2 14 3 2 3" xfId="7394" xr:uid="{E33CC561-E938-438B-8787-B7CCBF04575E}"/>
    <cellStyle name="Normal 2 14 3 3" xfId="7395" xr:uid="{C887ABDF-F3A8-479F-B0DA-4E56630DD117}"/>
    <cellStyle name="Normal 2 14 3 3 2" xfId="7396" xr:uid="{05765774-0136-40D0-B4A0-73EA8B14A1E2}"/>
    <cellStyle name="Normal 2 14 3 3 3" xfId="7397" xr:uid="{73D0556A-A47D-461C-A46B-0732E63ABF25}"/>
    <cellStyle name="Normal 2 14 3 4" xfId="7398" xr:uid="{35858E2B-78B4-4A33-BC74-6DE6689EBC63}"/>
    <cellStyle name="Normal 2 14 3 5" xfId="7399" xr:uid="{F2025D37-5A7D-4FE2-BC55-4E22095CA291}"/>
    <cellStyle name="Normal 2 14 4" xfId="7400" xr:uid="{45C403DE-BFFF-4CC9-B433-839E2BA1FB03}"/>
    <cellStyle name="Normal 2 14 4 2" xfId="7401" xr:uid="{05A0C377-8266-4BAF-8E1D-938E2EC29CF2}"/>
    <cellStyle name="Normal 2 14 4 2 2" xfId="7402" xr:uid="{0DEED1B3-D813-427C-B795-6B13D841B793}"/>
    <cellStyle name="Normal 2 14 4 2 3" xfId="7403" xr:uid="{6CE42768-3A80-45BD-BCC3-4EB2FC6D3714}"/>
    <cellStyle name="Normal 2 14 4 3" xfId="7404" xr:uid="{4BBD5821-5279-48A2-AE73-39EE1C580549}"/>
    <cellStyle name="Normal 2 14 4 3 2" xfId="7405" xr:uid="{805A3E08-64ED-466E-BEC1-001F864657C0}"/>
    <cellStyle name="Normal 2 14 4 3 3" xfId="7406" xr:uid="{87A15465-E74E-4C48-9705-61DDF5D40B66}"/>
    <cellStyle name="Normal 2 14 4 4" xfId="7407" xr:uid="{94FDC447-C46B-46C3-95F3-2459D9921190}"/>
    <cellStyle name="Normal 2 14 4 5" xfId="7408" xr:uid="{55835456-DF9A-4D2D-99CE-8B4B6DC4990A}"/>
    <cellStyle name="Normal 2 14 5" xfId="7409" xr:uid="{F295CFD8-F658-40BB-88CF-BAD1A1FFA283}"/>
    <cellStyle name="Normal 2 14 5 2" xfId="7410" xr:uid="{A1DD3DD2-829C-4B04-8E8B-03487B51EC1F}"/>
    <cellStyle name="Normal 2 14 5 2 2" xfId="7411" xr:uid="{707BF537-0A8C-478A-94FD-DC905FF14721}"/>
    <cellStyle name="Normal 2 14 5 2 3" xfId="7412" xr:uid="{F7B6E5CE-BA6E-4C76-A3D7-9A97A1377DD9}"/>
    <cellStyle name="Normal 2 14 5 3" xfId="7413" xr:uid="{1E0C28E3-6BB9-4D0D-8BFC-24012ACFB764}"/>
    <cellStyle name="Normal 2 14 5 3 2" xfId="7414" xr:uid="{6C941E82-59A0-4D0A-9CC6-D47D8D9A8B0D}"/>
    <cellStyle name="Normal 2 14 5 3 3" xfId="7415" xr:uid="{8E0A248E-4BD1-4F70-9335-230FFDDCF951}"/>
    <cellStyle name="Normal 2 14 5 4" xfId="7416" xr:uid="{498117CB-234C-4325-AF67-E690F04795A0}"/>
    <cellStyle name="Normal 2 14 5 5" xfId="7417" xr:uid="{229F1D18-75A5-49CF-A531-8CC6F89E8241}"/>
    <cellStyle name="Normal 2 14 6" xfId="7418" xr:uid="{A25D94F0-A167-4040-8E74-1FCA348DCC9D}"/>
    <cellStyle name="Normal 2 14 6 2" xfId="7419" xr:uid="{B62276A4-A67E-478E-90ED-0D2384FB3958}"/>
    <cellStyle name="Normal 2 14 6 2 2" xfId="7420" xr:uid="{B29B4E7B-2CD7-4E2C-939B-536204F11903}"/>
    <cellStyle name="Normal 2 14 6 2 3" xfId="7421" xr:uid="{E4BB4899-CC28-4111-8F9B-20C50CAB2C6F}"/>
    <cellStyle name="Normal 2 14 6 3" xfId="7422" xr:uid="{57762214-D585-4A79-B098-99E83BD0F674}"/>
    <cellStyle name="Normal 2 14 6 3 2" xfId="7423" xr:uid="{EA53EF75-7A24-444E-B3C2-7C23D03C3118}"/>
    <cellStyle name="Normal 2 14 6 3 3" xfId="7424" xr:uid="{5155446B-A2B7-4877-B0BE-EDE50D4FFFE0}"/>
    <cellStyle name="Normal 2 14 6 4" xfId="7425" xr:uid="{0F906280-5369-438B-954C-9C06466675F8}"/>
    <cellStyle name="Normal 2 14 6 5" xfId="7426" xr:uid="{69AFCDA2-D2A5-449B-BE4C-3EC57C69BFA9}"/>
    <cellStyle name="Normal 2 14 7" xfId="7427" xr:uid="{8C89A4F9-0141-4F5C-9D9A-D448DFCD03C3}"/>
    <cellStyle name="Normal 2 14 7 2" xfId="7428" xr:uid="{3F29FC3F-DBD9-49F9-B9BE-B221F488A734}"/>
    <cellStyle name="Normal 2 14 7 2 2" xfId="7429" xr:uid="{B543FDC0-C6AA-4C5B-8A8B-5A91206B2BBD}"/>
    <cellStyle name="Normal 2 14 7 2 3" xfId="7430" xr:uid="{A8307334-D555-4A52-9567-B505F7977A1A}"/>
    <cellStyle name="Normal 2 14 7 3" xfId="7431" xr:uid="{42573B54-B973-47C5-9A47-FD69F7FE54C2}"/>
    <cellStyle name="Normal 2 14 7 3 2" xfId="7432" xr:uid="{0C79A422-54F0-41EC-ACC8-DA92DDFF3521}"/>
    <cellStyle name="Normal 2 14 7 3 3" xfId="7433" xr:uid="{6EF255AC-3543-4AA7-AFD8-E90D44A73244}"/>
    <cellStyle name="Normal 2 14 7 4" xfId="7434" xr:uid="{0E197545-A554-4E23-8E0C-7611AA8464E3}"/>
    <cellStyle name="Normal 2 14 7 5" xfId="7435" xr:uid="{8A363EB3-439D-41F4-AAC3-F356E99AE287}"/>
    <cellStyle name="Normal 2 14 8" xfId="7436" xr:uid="{E0D9BB91-F5D4-40DC-A0E7-9D8CCDDDAB4C}"/>
    <cellStyle name="Normal 2 14 8 2" xfId="7437" xr:uid="{0CBF2DF3-594B-4AE2-95E4-8AE1F77AEA0A}"/>
    <cellStyle name="Normal 2 14 8 2 2" xfId="7438" xr:uid="{4781612C-6990-4F4E-B1CB-E7979B0AB0C1}"/>
    <cellStyle name="Normal 2 14 8 2 3" xfId="7439" xr:uid="{518AD68F-6C64-42BB-87F7-B2552CA6B506}"/>
    <cellStyle name="Normal 2 14 8 3" xfId="7440" xr:uid="{A163A209-0373-4F6B-BBF2-B617B2252B66}"/>
    <cellStyle name="Normal 2 14 8 3 2" xfId="7441" xr:uid="{BBBCF160-3084-462D-8791-CB273DAF861A}"/>
    <cellStyle name="Normal 2 14 8 3 3" xfId="7442" xr:uid="{0846B631-DB82-4EF8-BF7B-E9666FC8D079}"/>
    <cellStyle name="Normal 2 14 8 4" xfId="7443" xr:uid="{505B0F59-01A4-4214-BB21-CE21AF5F8140}"/>
    <cellStyle name="Normal 2 14 8 5" xfId="7444" xr:uid="{9CF76C3D-20A6-429C-BDB6-E26082D59C86}"/>
    <cellStyle name="Normal 2 14 9" xfId="7445" xr:uid="{11E905B0-C6BB-4177-8B56-4EFE3491E503}"/>
    <cellStyle name="Normal 2 14 9 2" xfId="7446" xr:uid="{AC34F5C4-7BA6-42EF-80AA-53DA65672541}"/>
    <cellStyle name="Normal 2 14 9 2 2" xfId="7447" xr:uid="{DE4D440F-909A-42B2-B558-36C15AF75F8F}"/>
    <cellStyle name="Normal 2 14 9 2 3" xfId="7448" xr:uid="{47936980-ACF0-45A4-8D18-9050673AF71D}"/>
    <cellStyle name="Normal 2 14 9 3" xfId="7449" xr:uid="{C806BA55-92DD-4DBB-9544-64D911CE04C5}"/>
    <cellStyle name="Normal 2 14 9 3 2" xfId="7450" xr:uid="{929ED034-46DF-480D-A66D-C37AD5C0E8A7}"/>
    <cellStyle name="Normal 2 14 9 3 3" xfId="7451" xr:uid="{1EAF9D26-E7B0-46EF-9E8E-C72C351BF2BE}"/>
    <cellStyle name="Normal 2 14 9 4" xfId="7452" xr:uid="{A9AF105A-0A2D-4270-AE39-90DEBA69B817}"/>
    <cellStyle name="Normal 2 14 9 5" xfId="7453" xr:uid="{6BB02F00-1630-48D5-9040-C1E805DE2EBA}"/>
    <cellStyle name="Normal 2 140" xfId="7454" xr:uid="{F362AB9C-0243-4FBE-99D9-BD8947476A40}"/>
    <cellStyle name="Normal 2 140 2" xfId="7455" xr:uid="{25437D36-3774-4E6C-84DB-74AB6B5C482F}"/>
    <cellStyle name="Normal 2 140 2 2" xfId="7456" xr:uid="{6E58506D-4B97-46E6-819C-EDFDD1F56149}"/>
    <cellStyle name="Normal 2 140 2 3" xfId="7457" xr:uid="{5468B8BC-8170-422F-816C-B45133ECF22F}"/>
    <cellStyle name="Normal 2 140 3" xfId="7458" xr:uid="{64E61C7F-E69B-4B5E-8D35-F53F54781707}"/>
    <cellStyle name="Normal 2 140 3 2" xfId="7459" xr:uid="{9262AAB0-24C5-4F9C-9DAA-A35C67587747}"/>
    <cellStyle name="Normal 2 140 3 3" xfId="7460" xr:uid="{6E57F07B-1C43-4274-AD3F-6FADFE185D25}"/>
    <cellStyle name="Normal 2 140 4" xfId="7461" xr:uid="{B4129587-9237-46CD-875D-E875533B43A6}"/>
    <cellStyle name="Normal 2 140 5" xfId="7462" xr:uid="{942C6DE3-8FA2-4FB5-AD49-5C8ADE71958E}"/>
    <cellStyle name="Normal 2 141" xfId="7463" xr:uid="{6271B842-FD58-46AC-B6AC-86108A647A74}"/>
    <cellStyle name="Normal 2 141 2" xfId="7464" xr:uid="{C5286ADE-4854-4817-A383-890581D08866}"/>
    <cellStyle name="Normal 2 141 2 2" xfId="7465" xr:uid="{A8422D9C-475B-4970-AE59-97E09CBDDC07}"/>
    <cellStyle name="Normal 2 141 2 3" xfId="7466" xr:uid="{35002D99-FEBF-4986-8AB4-761851CD12EB}"/>
    <cellStyle name="Normal 2 141 3" xfId="7467" xr:uid="{6663D785-5ADE-4A37-B16D-8F6FC376CF2C}"/>
    <cellStyle name="Normal 2 141 3 2" xfId="7468" xr:uid="{90349D3D-0CA9-4F88-ACC8-2483679B13AB}"/>
    <cellStyle name="Normal 2 141 3 3" xfId="7469" xr:uid="{685E051C-ED3F-43CF-B880-53F55F103C55}"/>
    <cellStyle name="Normal 2 141 4" xfId="7470" xr:uid="{BC98BFC5-FAC1-40CA-8A19-9558749D66C6}"/>
    <cellStyle name="Normal 2 141 5" xfId="7471" xr:uid="{A4DC8FB8-63BF-4450-8FE2-4B1E560CB055}"/>
    <cellStyle name="Normal 2 142" xfId="7472" xr:uid="{CFA63642-5798-4D0E-B82F-387333C977D7}"/>
    <cellStyle name="Normal 2 142 2" xfId="7473" xr:uid="{982DF794-87FB-480E-BFDD-343F69432FA3}"/>
    <cellStyle name="Normal 2 142 2 2" xfId="7474" xr:uid="{744336D6-F4C3-44FA-9042-BBFDE7481365}"/>
    <cellStyle name="Normal 2 142 2 3" xfId="7475" xr:uid="{AEBF5CFC-52FE-42EE-AA4E-1B9DA1490BBA}"/>
    <cellStyle name="Normal 2 142 3" xfId="7476" xr:uid="{28CF0D8E-CB3E-4067-B7C3-03EEB5B75932}"/>
    <cellStyle name="Normal 2 142 3 2" xfId="7477" xr:uid="{B0D9C906-1751-4CF7-A7DC-EC3E249828C5}"/>
    <cellStyle name="Normal 2 142 3 3" xfId="7478" xr:uid="{5BDDE4DB-29D5-4B94-A752-7D067B64E008}"/>
    <cellStyle name="Normal 2 142 4" xfId="7479" xr:uid="{150BBDFD-6B9C-4F03-95D5-9C8213A631A6}"/>
    <cellStyle name="Normal 2 142 5" xfId="7480" xr:uid="{D50F53AC-B6C7-4CF2-AE5B-2413CED0D967}"/>
    <cellStyle name="Normal 2 143" xfId="7481" xr:uid="{76A676A6-78D5-4713-9E53-C7E8E03D5205}"/>
    <cellStyle name="Normal 2 143 2" xfId="7482" xr:uid="{86E7AA09-F302-4644-9729-58A26D2A071E}"/>
    <cellStyle name="Normal 2 143 2 2" xfId="7483" xr:uid="{EA6587FD-F837-47D2-9EEA-130032CF81DF}"/>
    <cellStyle name="Normal 2 143 2 3" xfId="7484" xr:uid="{86C46A19-E11E-4BEE-8574-3F9490E82F72}"/>
    <cellStyle name="Normal 2 143 3" xfId="7485" xr:uid="{918635E2-487A-458D-9133-FECC5AB870A4}"/>
    <cellStyle name="Normal 2 143 3 2" xfId="7486" xr:uid="{84AF9C5E-315C-45B8-B260-8C88E9264B71}"/>
    <cellStyle name="Normal 2 143 3 3" xfId="7487" xr:uid="{0E5779EA-C0E2-468E-BD7F-6580F5DCBCA0}"/>
    <cellStyle name="Normal 2 143 4" xfId="7488" xr:uid="{7DAE8DDB-39C5-475B-83A3-15425351B6BA}"/>
    <cellStyle name="Normal 2 143 5" xfId="7489" xr:uid="{D31BE599-5B9B-4296-8283-F99B642C95B3}"/>
    <cellStyle name="Normal 2 144" xfId="7490" xr:uid="{2BEADC3F-FE37-4944-BF0C-7219D1976F5A}"/>
    <cellStyle name="Normal 2 144 2" xfId="7491" xr:uid="{34B226D5-8E91-4AC5-9E0D-FF967F237E0D}"/>
    <cellStyle name="Normal 2 144 2 2" xfId="7492" xr:uid="{58B1F555-8594-441B-B0B3-0288972B3D44}"/>
    <cellStyle name="Normal 2 144 2 3" xfId="7493" xr:uid="{46CB381D-190D-4990-98A7-8E7B31542EA6}"/>
    <cellStyle name="Normal 2 144 3" xfId="7494" xr:uid="{2E72E71C-208C-41AA-8BF8-6671EDBC6C54}"/>
    <cellStyle name="Normal 2 144 3 2" xfId="7495" xr:uid="{B6E5CC80-2066-4520-9CC7-0576FCFBF199}"/>
    <cellStyle name="Normal 2 144 3 3" xfId="7496" xr:uid="{52F91534-DB78-46E1-AC1C-93C3457FE4EB}"/>
    <cellStyle name="Normal 2 144 4" xfId="7497" xr:uid="{37EFBC98-1585-4054-AD92-CE0A1A7CE70D}"/>
    <cellStyle name="Normal 2 144 5" xfId="7498" xr:uid="{45A571D8-A6CB-40A2-9D45-E1AADF3B8224}"/>
    <cellStyle name="Normal 2 145" xfId="7499" xr:uid="{634DB9B5-2C57-4621-A7E7-C89892BA152E}"/>
    <cellStyle name="Normal 2 145 2" xfId="7500" xr:uid="{80FF7DCB-8A8B-4DA1-B662-F17E12AB319E}"/>
    <cellStyle name="Normal 2 145 2 2" xfId="7501" xr:uid="{DEE45A1B-43FD-4EB3-9BEE-05B70126CD89}"/>
    <cellStyle name="Normal 2 145 2 3" xfId="7502" xr:uid="{A00FE70E-B02A-4D8A-ABFE-8EB3E6A03FAD}"/>
    <cellStyle name="Normal 2 145 3" xfId="7503" xr:uid="{6D0EF2AC-B19E-4695-BE1C-6A0D30C8B0D5}"/>
    <cellStyle name="Normal 2 145 3 2" xfId="7504" xr:uid="{3E81A97C-BE95-4EEE-B7B2-8F66B624423A}"/>
    <cellStyle name="Normal 2 145 3 3" xfId="7505" xr:uid="{7E3EE6E3-25CD-4D9A-87BD-0474947429C0}"/>
    <cellStyle name="Normal 2 145 4" xfId="7506" xr:uid="{84C655C2-3800-44FB-B5BB-1E1521D36BC5}"/>
    <cellStyle name="Normal 2 145 5" xfId="7507" xr:uid="{1801403D-6E0C-462F-A82D-357EB170111E}"/>
    <cellStyle name="Normal 2 146" xfId="7508" xr:uid="{58504EC4-1C6F-4F51-8A66-15D37CC19508}"/>
    <cellStyle name="Normal 2 146 2" xfId="7509" xr:uid="{89E7F4AC-DAE0-4B84-90A8-5F76E9838185}"/>
    <cellStyle name="Normal 2 146 2 2" xfId="7510" xr:uid="{034AFDF8-CD78-49C5-850B-40245F01B839}"/>
    <cellStyle name="Normal 2 146 2 3" xfId="7511" xr:uid="{04E633C7-D8F7-424A-A2FB-F1394F11F00B}"/>
    <cellStyle name="Normal 2 146 3" xfId="7512" xr:uid="{D7803BC2-AADF-4C94-8A4C-FFB15E28FAD0}"/>
    <cellStyle name="Normal 2 146 3 2" xfId="7513" xr:uid="{DAE85684-227D-4FFA-B846-89CCDA1A9B6A}"/>
    <cellStyle name="Normal 2 146 3 3" xfId="7514" xr:uid="{C4BCB339-33F1-4F34-8C5F-0699085D27A4}"/>
    <cellStyle name="Normal 2 146 4" xfId="7515" xr:uid="{1BC75A3B-0CD3-4585-BC44-6306912698FA}"/>
    <cellStyle name="Normal 2 146 5" xfId="7516" xr:uid="{2CA45AD8-1CAF-4609-AD6C-A5460ACA9A06}"/>
    <cellStyle name="Normal 2 147" xfId="7517" xr:uid="{AE3EC93C-1021-42C4-8430-558F600853CE}"/>
    <cellStyle name="Normal 2 147 2" xfId="7518" xr:uid="{26F728A5-0D8A-493D-92F9-806CCFCACB97}"/>
    <cellStyle name="Normal 2 147 2 2" xfId="7519" xr:uid="{3A4CD79D-BEFA-44F0-A011-6CE65040F924}"/>
    <cellStyle name="Normal 2 147 2 3" xfId="7520" xr:uid="{905C4E8D-80A4-4103-BE14-A2B386B561BB}"/>
    <cellStyle name="Normal 2 147 3" xfId="7521" xr:uid="{3C7BCE92-19E7-48D5-9C3D-3B1B743FFB7A}"/>
    <cellStyle name="Normal 2 147 3 2" xfId="7522" xr:uid="{EF2DFA00-AB0C-423D-B342-1B6C70048E4A}"/>
    <cellStyle name="Normal 2 147 3 3" xfId="7523" xr:uid="{E13308D5-9548-4100-A92C-26ADB437C612}"/>
    <cellStyle name="Normal 2 147 4" xfId="7524" xr:uid="{5636FDD7-D1AB-49F5-866A-86D38A3C3468}"/>
    <cellStyle name="Normal 2 147 5" xfId="7525" xr:uid="{EDACE6DE-D34D-42B3-9D70-3D26F79791ED}"/>
    <cellStyle name="Normal 2 148" xfId="7526" xr:uid="{083B8CC3-6C48-4724-91A2-4134FD1598F8}"/>
    <cellStyle name="Normal 2 148 2" xfId="7527" xr:uid="{FC5A6508-481F-49B3-833F-28233D663D99}"/>
    <cellStyle name="Normal 2 148 2 2" xfId="7528" xr:uid="{DD08E63E-D80B-46B8-9A7B-DAE3AD3872FA}"/>
    <cellStyle name="Normal 2 148 2 3" xfId="7529" xr:uid="{CAE20D80-3670-40D3-8504-05CD5EC47ECD}"/>
    <cellStyle name="Normal 2 148 3" xfId="7530" xr:uid="{128DE67A-DD09-4B3C-8476-438A02EB929E}"/>
    <cellStyle name="Normal 2 148 3 2" xfId="7531" xr:uid="{E6185F8C-7AED-4AC6-86E2-320DCC487B0D}"/>
    <cellStyle name="Normal 2 148 3 3" xfId="7532" xr:uid="{BD8F2D32-F23E-40D8-8689-54A36807F89C}"/>
    <cellStyle name="Normal 2 148 4" xfId="7533" xr:uid="{17B565AE-0A0A-4B3C-B27B-B8EF17B1EE94}"/>
    <cellStyle name="Normal 2 148 5" xfId="7534" xr:uid="{32C90A8B-6C47-445A-A8AB-21387CDA39AA}"/>
    <cellStyle name="Normal 2 149" xfId="7535" xr:uid="{C09F76A0-8451-4D6A-8986-9D3E3088AC2A}"/>
    <cellStyle name="Normal 2 149 2" xfId="7536" xr:uid="{29DEBFD9-BF93-4D4E-9E05-03D5DD3927EC}"/>
    <cellStyle name="Normal 2 149 2 2" xfId="7537" xr:uid="{223BCAE7-F57C-4810-8992-6FD3BEC96FD5}"/>
    <cellStyle name="Normal 2 149 2 3" xfId="7538" xr:uid="{EBA3B666-159F-4507-9F45-B56D8F8A08F4}"/>
    <cellStyle name="Normal 2 149 3" xfId="7539" xr:uid="{F1E44833-F484-40B6-8E64-A4C20D3BDAFE}"/>
    <cellStyle name="Normal 2 149 3 2" xfId="7540" xr:uid="{F35F1CEC-3BD3-4C3B-9DC6-7DA5C9C52EC7}"/>
    <cellStyle name="Normal 2 149 3 3" xfId="7541" xr:uid="{8701B33D-991F-4435-B93F-013002C73E45}"/>
    <cellStyle name="Normal 2 149 4" xfId="7542" xr:uid="{06FBE3BD-A083-4C85-9203-66A998CB1A64}"/>
    <cellStyle name="Normal 2 149 5" xfId="7543" xr:uid="{1B9F15D8-F6B5-4388-ACD6-AB1A0A6061E5}"/>
    <cellStyle name="Normal 2 15" xfId="7544" xr:uid="{9C2FD2AF-4706-4FB6-9DCC-E5693D9B7620}"/>
    <cellStyle name="Normal 2 15 10" xfId="7545" xr:uid="{4779CB2C-601D-4A7D-9454-5589BAC78198}"/>
    <cellStyle name="Normal 2 15 10 2" xfId="7546" xr:uid="{DE09EA2F-E5BB-4B2D-B08B-D5FAD9DC58CC}"/>
    <cellStyle name="Normal 2 15 10 2 2" xfId="7547" xr:uid="{8E8A2ADF-7F0B-4391-9009-668D62B7E736}"/>
    <cellStyle name="Normal 2 15 10 2 3" xfId="7548" xr:uid="{A8561CBF-D50E-45E1-9A94-5D3433C26711}"/>
    <cellStyle name="Normal 2 15 10 3" xfId="7549" xr:uid="{2624CF84-8B4F-4A50-88A7-8C52EE185212}"/>
    <cellStyle name="Normal 2 15 10 3 2" xfId="7550" xr:uid="{E20E2304-8341-41E3-949D-8A4342E505E8}"/>
    <cellStyle name="Normal 2 15 10 3 3" xfId="7551" xr:uid="{9BDDAC26-4D2B-443C-A7F2-2DB6C4A30F96}"/>
    <cellStyle name="Normal 2 15 10 4" xfId="7552" xr:uid="{F020BC16-F3F7-4903-884B-5561CDCD0F59}"/>
    <cellStyle name="Normal 2 15 10 5" xfId="7553" xr:uid="{DC971F0C-3603-4020-97A2-328B0CE96189}"/>
    <cellStyle name="Normal 2 15 11" xfId="7554" xr:uid="{59F6F7C9-F320-4929-8F98-28CB3F2B08EB}"/>
    <cellStyle name="Normal 2 15 11 2" xfId="7555" xr:uid="{ED54EA16-493D-47F4-8674-FB7C7FC07CBE}"/>
    <cellStyle name="Normal 2 15 11 2 2" xfId="7556" xr:uid="{8F433EC0-5E27-4FF6-BF62-5538174A384A}"/>
    <cellStyle name="Normal 2 15 11 2 3" xfId="7557" xr:uid="{7BA9EC42-1644-4836-B4C2-5C124A4F3F89}"/>
    <cellStyle name="Normal 2 15 11 3" xfId="7558" xr:uid="{9B261BA0-C00F-43D2-AAD9-8055CE744C75}"/>
    <cellStyle name="Normal 2 15 11 3 2" xfId="7559" xr:uid="{06D008C8-7AD5-47FA-9D90-F045E8EA3DFA}"/>
    <cellStyle name="Normal 2 15 11 3 3" xfId="7560" xr:uid="{867F346E-EDCB-4592-A64F-B431946F47AB}"/>
    <cellStyle name="Normal 2 15 11 4" xfId="7561" xr:uid="{7573C852-2689-4472-B65B-9E564741D08C}"/>
    <cellStyle name="Normal 2 15 11 5" xfId="7562" xr:uid="{5D686821-B2F8-40E0-BDD6-BF3681B469FE}"/>
    <cellStyle name="Normal 2 15 12" xfId="7563" xr:uid="{2A2407F8-478B-4F09-B42C-E7DC9E5F54DF}"/>
    <cellStyle name="Normal 2 15 12 2" xfId="7564" xr:uid="{CEDB1B69-0B7A-473E-BDCC-9B320D0916D0}"/>
    <cellStyle name="Normal 2 15 12 2 2" xfId="7565" xr:uid="{7B24A301-829F-4C98-8401-1FBEB83CDC09}"/>
    <cellStyle name="Normal 2 15 12 2 3" xfId="7566" xr:uid="{E2FED411-D937-4163-ADAD-1D7FDDCB5B51}"/>
    <cellStyle name="Normal 2 15 12 3" xfId="7567" xr:uid="{58FFDBC4-2A50-44C8-8C69-96FC673E073F}"/>
    <cellStyle name="Normal 2 15 12 3 2" xfId="7568" xr:uid="{4809E534-4290-4357-B464-10B54EF49B41}"/>
    <cellStyle name="Normal 2 15 12 3 3" xfId="7569" xr:uid="{D2EB559D-BAED-477F-8560-CCB7F8DC69B1}"/>
    <cellStyle name="Normal 2 15 12 4" xfId="7570" xr:uid="{4392221C-9052-4C5B-9798-3A2ED551AC8E}"/>
    <cellStyle name="Normal 2 15 12 5" xfId="7571" xr:uid="{373D598E-433B-4C28-8AF5-DE56EB61D093}"/>
    <cellStyle name="Normal 2 15 13" xfId="7572" xr:uid="{FE10B3BF-6636-41F5-A3FD-20463B444E4B}"/>
    <cellStyle name="Normal 2 15 13 2" xfId="7573" xr:uid="{B13487BD-1127-4729-9872-AB4071E2CF78}"/>
    <cellStyle name="Normal 2 15 13 2 2" xfId="7574" xr:uid="{2292BD38-B2A2-4A50-A458-390C3E85C710}"/>
    <cellStyle name="Normal 2 15 13 2 3" xfId="7575" xr:uid="{A98141D6-55F1-44AE-BF61-E13ED6EED283}"/>
    <cellStyle name="Normal 2 15 13 3" xfId="7576" xr:uid="{CAAD5377-7B1D-4DB2-BAB0-6262D6CB8A9D}"/>
    <cellStyle name="Normal 2 15 13 3 2" xfId="7577" xr:uid="{28266527-F72B-4A86-8995-8EB683154B08}"/>
    <cellStyle name="Normal 2 15 13 3 3" xfId="7578" xr:uid="{60F785A4-86A3-47DB-84F1-8EC5CB497AFA}"/>
    <cellStyle name="Normal 2 15 13 4" xfId="7579" xr:uid="{996BA492-8897-40CA-8E99-66F52B7914F0}"/>
    <cellStyle name="Normal 2 15 13 5" xfId="7580" xr:uid="{02F241D4-C975-47E2-BD11-DC8356D37EE9}"/>
    <cellStyle name="Normal 2 15 14" xfId="7581" xr:uid="{B110064D-F56E-45A7-8533-548C6FF048A9}"/>
    <cellStyle name="Normal 2 15 14 2" xfId="7582" xr:uid="{B873D420-54D7-44F9-84B9-4AD9D9BB44D6}"/>
    <cellStyle name="Normal 2 15 14 2 2" xfId="7583" xr:uid="{14CD998B-4548-4915-8AFB-305854D32842}"/>
    <cellStyle name="Normal 2 15 14 2 3" xfId="7584" xr:uid="{CD029D46-8D0E-4D10-A286-1CD2E05C7388}"/>
    <cellStyle name="Normal 2 15 14 3" xfId="7585" xr:uid="{110D462A-AA31-4DAC-8523-839935C2C3F0}"/>
    <cellStyle name="Normal 2 15 14 3 2" xfId="7586" xr:uid="{8A555D2C-A37E-4A31-9F73-F66AFBFFFF53}"/>
    <cellStyle name="Normal 2 15 14 3 3" xfId="7587" xr:uid="{C39AC743-33A5-4AB2-BA12-5F413F749221}"/>
    <cellStyle name="Normal 2 15 14 4" xfId="7588" xr:uid="{45975183-B6D8-4118-82A1-81F0DD852A5B}"/>
    <cellStyle name="Normal 2 15 14 5" xfId="7589" xr:uid="{0E27EF3D-7692-44D5-8468-2C7CC6C237D5}"/>
    <cellStyle name="Normal 2 15 15" xfId="7590" xr:uid="{03084709-846D-4713-87BF-BC6A7959CF95}"/>
    <cellStyle name="Normal 2 15 15 2" xfId="7591" xr:uid="{94C9CBCA-AF46-4E6B-86E9-3665EE3BDBBE}"/>
    <cellStyle name="Normal 2 15 15 2 2" xfId="7592" xr:uid="{57BAAE60-A4F1-413D-8B74-54B4A074306D}"/>
    <cellStyle name="Normal 2 15 15 2 3" xfId="7593" xr:uid="{C9BFB2FE-0DA4-4515-8D7E-D9840F29E05D}"/>
    <cellStyle name="Normal 2 15 15 3" xfId="7594" xr:uid="{E94948C3-B4CE-4773-85A5-CC92D4CA5C48}"/>
    <cellStyle name="Normal 2 15 15 3 2" xfId="7595" xr:uid="{61958BA4-E1E1-440D-95B7-0B7C46415626}"/>
    <cellStyle name="Normal 2 15 15 3 3" xfId="7596" xr:uid="{EDB2165F-3A2C-4AEE-9806-9111A500AAD2}"/>
    <cellStyle name="Normal 2 15 15 4" xfId="7597" xr:uid="{BD5F6D8B-47D4-47BE-BE54-36FAB19C330B}"/>
    <cellStyle name="Normal 2 15 15 5" xfId="7598" xr:uid="{885C455A-4298-4058-B5F0-946F4E0F1915}"/>
    <cellStyle name="Normal 2 15 16" xfId="7599" xr:uid="{8655E37B-3869-4C23-B024-6FC0985D0676}"/>
    <cellStyle name="Normal 2 15 16 2" xfId="7600" xr:uid="{6C2C9A27-D2D6-4AB5-9301-E65546DD0849}"/>
    <cellStyle name="Normal 2 15 16 2 2" xfId="7601" xr:uid="{8A527CF6-A849-4DD5-8C55-74EA4971EB9A}"/>
    <cellStyle name="Normal 2 15 16 2 3" xfId="7602" xr:uid="{AA3149A0-2826-43D2-B67A-EC1359A1EE15}"/>
    <cellStyle name="Normal 2 15 16 3" xfId="7603" xr:uid="{0BFDEA10-35DF-4239-8EC3-33ACF3EE92DB}"/>
    <cellStyle name="Normal 2 15 16 3 2" xfId="7604" xr:uid="{4591FE6B-78D7-44D8-9F32-EFC0681A909D}"/>
    <cellStyle name="Normal 2 15 16 3 3" xfId="7605" xr:uid="{8D8D1467-F1AD-4CC2-A711-0D2925385BD4}"/>
    <cellStyle name="Normal 2 15 16 4" xfId="7606" xr:uid="{60AF73CC-567B-488E-A0C9-00DA0CD1ACAB}"/>
    <cellStyle name="Normal 2 15 16 5" xfId="7607" xr:uid="{4446C6F0-E7A8-45EE-8944-CDABB98B90EB}"/>
    <cellStyle name="Normal 2 15 17" xfId="7608" xr:uid="{ED2624F1-4772-4525-8761-31B326F586E3}"/>
    <cellStyle name="Normal 2 15 17 2" xfId="7609" xr:uid="{3A7A7928-4A47-456E-A465-E4861E28AF51}"/>
    <cellStyle name="Normal 2 15 17 2 2" xfId="7610" xr:uid="{7C6C2FFF-3977-4F72-AA6E-E50BC7A20EBB}"/>
    <cellStyle name="Normal 2 15 17 2 3" xfId="7611" xr:uid="{5FDF4B18-BF71-4B78-B36F-AF2ABE7CF17B}"/>
    <cellStyle name="Normal 2 15 17 3" xfId="7612" xr:uid="{A65C6E06-E3F4-479B-91BE-E58B15895C20}"/>
    <cellStyle name="Normal 2 15 17 3 2" xfId="7613" xr:uid="{B2D6B561-2CFB-4B38-8E20-714C0511E174}"/>
    <cellStyle name="Normal 2 15 17 3 3" xfId="7614" xr:uid="{7296813F-BAC1-48CD-8FF2-D8E634EE2034}"/>
    <cellStyle name="Normal 2 15 17 4" xfId="7615" xr:uid="{FE85AB0E-9807-4895-BF65-7551A47EFCCC}"/>
    <cellStyle name="Normal 2 15 17 5" xfId="7616" xr:uid="{B3C229E1-090B-4D16-A9E0-0C6307337F76}"/>
    <cellStyle name="Normal 2 15 18" xfId="7617" xr:uid="{4FCBBAEC-FE54-4E8B-90E3-1ED26602F071}"/>
    <cellStyle name="Normal 2 15 18 2" xfId="7618" xr:uid="{139CCB57-C81F-40F8-8557-B75919C66298}"/>
    <cellStyle name="Normal 2 15 18 2 2" xfId="7619" xr:uid="{FCC66768-D5CE-4E39-B45D-F29512FA00C3}"/>
    <cellStyle name="Normal 2 15 18 2 3" xfId="7620" xr:uid="{D6801315-4FF5-48FC-8167-FDAABEAF18C8}"/>
    <cellStyle name="Normal 2 15 18 3" xfId="7621" xr:uid="{F8993BFE-155A-4BC2-AD90-94F0B6C094CA}"/>
    <cellStyle name="Normal 2 15 18 3 2" xfId="7622" xr:uid="{EDAB2399-7B4B-4597-8630-F5C108287465}"/>
    <cellStyle name="Normal 2 15 18 3 3" xfId="7623" xr:uid="{9C3CEE36-BBC0-4C72-A3A5-B1C204903022}"/>
    <cellStyle name="Normal 2 15 18 4" xfId="7624" xr:uid="{AEBD5A50-EA8F-40E7-BD80-A933A36481C4}"/>
    <cellStyle name="Normal 2 15 18 5" xfId="7625" xr:uid="{FF1515C8-8F98-40AB-8A37-BC36D44F3AC7}"/>
    <cellStyle name="Normal 2 15 19" xfId="7626" xr:uid="{3495A748-609E-4676-B5A0-532FC318967D}"/>
    <cellStyle name="Normal 2 15 19 2" xfId="7627" xr:uid="{6657A542-C23B-466A-BC21-9AB0694ECDE8}"/>
    <cellStyle name="Normal 2 15 19 2 2" xfId="7628" xr:uid="{4024EE34-57E6-45C3-9442-0CB7F66CCD94}"/>
    <cellStyle name="Normal 2 15 19 2 3" xfId="7629" xr:uid="{70552438-790F-4CEF-BE3D-88DF1A2814CE}"/>
    <cellStyle name="Normal 2 15 19 3" xfId="7630" xr:uid="{EA66A9F1-E867-40DB-8E06-44FAF08A8A42}"/>
    <cellStyle name="Normal 2 15 19 3 2" xfId="7631" xr:uid="{FF180F55-13AC-46AB-AAD9-1016E4384F8C}"/>
    <cellStyle name="Normal 2 15 19 3 3" xfId="7632" xr:uid="{CAD0EEE5-B2B1-4E46-AFC3-DDC731F02A54}"/>
    <cellStyle name="Normal 2 15 19 4" xfId="7633" xr:uid="{D57C5398-422F-48D0-8189-269153A5E52E}"/>
    <cellStyle name="Normal 2 15 19 5" xfId="7634" xr:uid="{E0804F6C-1450-405E-8E07-43FAF508DACE}"/>
    <cellStyle name="Normal 2 15 2" xfId="7635" xr:uid="{937B54B4-CEFE-4FE1-A8BA-90E362F1DF49}"/>
    <cellStyle name="Normal 2 15 2 2" xfId="7636" xr:uid="{2C4CC350-2524-4EC1-81F9-FE1608A2CD43}"/>
    <cellStyle name="Normal 2 15 2 2 2" xfId="7637" xr:uid="{0506255F-A2E8-4DD2-B079-570D0743E302}"/>
    <cellStyle name="Normal 2 15 2 2 3" xfId="7638" xr:uid="{3FB9E84E-03EA-4D9F-A706-A1CE735708E6}"/>
    <cellStyle name="Normal 2 15 2 3" xfId="7639" xr:uid="{20DF6206-82D8-4CDF-8EA0-0B64BA3B0CE9}"/>
    <cellStyle name="Normal 2 15 2 3 2" xfId="7640" xr:uid="{4BDBEECA-8844-499A-B0AF-3495C5F8EB0D}"/>
    <cellStyle name="Normal 2 15 2 3 3" xfId="7641" xr:uid="{D0CE5F39-1D73-4753-A984-C9C2D3657436}"/>
    <cellStyle name="Normal 2 15 2 4" xfId="7642" xr:uid="{1AB5585F-3CB2-4EC9-8BD7-40B81CCFF750}"/>
    <cellStyle name="Normal 2 15 2 5" xfId="7643" xr:uid="{874CE775-B084-4867-B669-7F05986D962E}"/>
    <cellStyle name="Normal 2 15 20" xfId="7644" xr:uid="{D61CD27E-1EA5-4EFD-B52C-7EFC7B983311}"/>
    <cellStyle name="Normal 2 15 20 2" xfId="7645" xr:uid="{125D032F-743B-4B80-A793-9CC84A2393DE}"/>
    <cellStyle name="Normal 2 15 20 2 2" xfId="7646" xr:uid="{6E40DCC2-C5B2-403E-BF05-C08AF8495EE0}"/>
    <cellStyle name="Normal 2 15 20 2 3" xfId="7647" xr:uid="{0C0154DD-BE47-4F4F-A3F7-B4F572A45088}"/>
    <cellStyle name="Normal 2 15 20 3" xfId="7648" xr:uid="{0DD3BD70-7A3D-41B0-8FE0-7B79FBF55EB3}"/>
    <cellStyle name="Normal 2 15 20 3 2" xfId="7649" xr:uid="{317B10DD-695B-483C-A9F4-58DCC61CF871}"/>
    <cellStyle name="Normal 2 15 20 3 3" xfId="7650" xr:uid="{DD7BBE0C-8166-4A68-AF01-D76F59612F8F}"/>
    <cellStyle name="Normal 2 15 20 4" xfId="7651" xr:uid="{5E7B502E-A337-4DA6-B9F1-003B71E407C3}"/>
    <cellStyle name="Normal 2 15 20 5" xfId="7652" xr:uid="{A6735EB0-760F-4CF1-9EA6-BE7AD9EA1E46}"/>
    <cellStyle name="Normal 2 15 21" xfId="7653" xr:uid="{85D53EAD-489F-465F-8CCA-1D98E4CB5552}"/>
    <cellStyle name="Normal 2 15 21 2" xfId="7654" xr:uid="{71A965B3-6784-40CE-8540-74B320BC6DCB}"/>
    <cellStyle name="Normal 2 15 21 2 2" xfId="7655" xr:uid="{AA71C70A-A880-4E2C-93FB-489A8ED7055A}"/>
    <cellStyle name="Normal 2 15 21 2 3" xfId="7656" xr:uid="{090D7EB5-BAD8-4B3F-9389-14A37EDF661F}"/>
    <cellStyle name="Normal 2 15 21 3" xfId="7657" xr:uid="{2E412FF7-A0E5-4BE9-AD8B-6F9F7D2B1E12}"/>
    <cellStyle name="Normal 2 15 21 3 2" xfId="7658" xr:uid="{5A39B151-ECFB-47E1-BA7F-AA0D7E9128D3}"/>
    <cellStyle name="Normal 2 15 21 3 3" xfId="7659" xr:uid="{6AF8EF78-A6A8-492C-B203-FDCA11F71B46}"/>
    <cellStyle name="Normal 2 15 21 4" xfId="7660" xr:uid="{EB01C2A9-24B9-4CD7-AF75-E979453C6BC2}"/>
    <cellStyle name="Normal 2 15 21 5" xfId="7661" xr:uid="{F9079855-4CEA-456B-A481-1C7F1EC4532E}"/>
    <cellStyle name="Normal 2 15 22" xfId="7662" xr:uid="{D71149AF-E87B-44E8-B942-7AB7744AF67C}"/>
    <cellStyle name="Normal 2 15 22 2" xfId="7663" xr:uid="{3386D80B-E4DE-43C9-BD2B-8F97272DAAA5}"/>
    <cellStyle name="Normal 2 15 22 2 2" xfId="7664" xr:uid="{9D4A0BAB-A285-406A-A152-1F53A164EC6A}"/>
    <cellStyle name="Normal 2 15 22 2 3" xfId="7665" xr:uid="{4FD22467-C907-419E-89C4-439ADC86302A}"/>
    <cellStyle name="Normal 2 15 22 3" xfId="7666" xr:uid="{57D03502-6F54-4A06-A208-CC6B75398706}"/>
    <cellStyle name="Normal 2 15 22 3 2" xfId="7667" xr:uid="{BBF293BD-D162-4FB4-B24C-27DDB28AA092}"/>
    <cellStyle name="Normal 2 15 22 3 3" xfId="7668" xr:uid="{C6F54D2E-5351-4481-A4E7-E7D22543C1FC}"/>
    <cellStyle name="Normal 2 15 22 4" xfId="7669" xr:uid="{029108CE-A0B2-43CB-A066-AD6345E12FA6}"/>
    <cellStyle name="Normal 2 15 22 5" xfId="7670" xr:uid="{FD42D4A0-6A5B-4C44-BE5B-58E039B9FDFA}"/>
    <cellStyle name="Normal 2 15 23" xfId="7671" xr:uid="{57F047E4-C9AC-428D-B259-2F953B7A2B53}"/>
    <cellStyle name="Normal 2 15 23 2" xfId="7672" xr:uid="{655DB0E6-8FEB-4B4C-814A-CF189B1B573C}"/>
    <cellStyle name="Normal 2 15 23 2 2" xfId="7673" xr:uid="{840EF047-738B-4013-945D-78C5034FBA68}"/>
    <cellStyle name="Normal 2 15 23 2 3" xfId="7674" xr:uid="{1DB3A9BF-037B-4CFD-81F1-9EB422979895}"/>
    <cellStyle name="Normal 2 15 23 3" xfId="7675" xr:uid="{19911415-F541-4524-8E3C-D712FB3F6623}"/>
    <cellStyle name="Normal 2 15 23 3 2" xfId="7676" xr:uid="{17AA0B64-E95F-40FB-9423-BA5DB1E78736}"/>
    <cellStyle name="Normal 2 15 23 3 3" xfId="7677" xr:uid="{1FB7D8AD-3217-443E-8F76-D3017BD94C03}"/>
    <cellStyle name="Normal 2 15 23 4" xfId="7678" xr:uid="{535C995D-8E96-4BC4-B922-6F73F9C1D8E0}"/>
    <cellStyle name="Normal 2 15 23 5" xfId="7679" xr:uid="{F75B7C70-49F6-45BC-A547-9B29180F705B}"/>
    <cellStyle name="Normal 2 15 24" xfId="7680" xr:uid="{DDE0E4FE-F0BF-4AE4-9DE1-B7483CFC3A20}"/>
    <cellStyle name="Normal 2 15 24 2" xfId="7681" xr:uid="{ED0AF5CA-FA78-4C17-B881-19316B59A7BC}"/>
    <cellStyle name="Normal 2 15 24 3" xfId="7682" xr:uid="{81F99ADD-CEB2-4861-A5F4-52805A685944}"/>
    <cellStyle name="Normal 2 15 25" xfId="7683" xr:uid="{E95C7F96-7E0B-4B77-8179-79FB430AB3E5}"/>
    <cellStyle name="Normal 2 15 25 2" xfId="7684" xr:uid="{1D220614-78EA-40C1-A515-D719E526CBDC}"/>
    <cellStyle name="Normal 2 15 25 3" xfId="7685" xr:uid="{894A4CAA-CFD7-42AF-B8E5-C1D200113FC0}"/>
    <cellStyle name="Normal 2 15 26" xfId="7686" xr:uid="{40BB9574-FD7A-49FF-BED1-8A4F83B9BB5B}"/>
    <cellStyle name="Normal 2 15 27" xfId="7687" xr:uid="{C6FF9F11-9AAC-4598-96F8-F3D32A27CF3E}"/>
    <cellStyle name="Normal 2 15 3" xfId="7688" xr:uid="{2B2E4121-294A-422B-A9A5-C9D71D84E387}"/>
    <cellStyle name="Normal 2 15 3 2" xfId="7689" xr:uid="{C1D07BDA-9255-4FBE-B497-73441100D911}"/>
    <cellStyle name="Normal 2 15 3 2 2" xfId="7690" xr:uid="{8B14679C-AED4-4333-A7DC-1EE27E74DDB1}"/>
    <cellStyle name="Normal 2 15 3 2 3" xfId="7691" xr:uid="{63FE4E76-1A23-4170-8173-D4CBA59E7899}"/>
    <cellStyle name="Normal 2 15 3 3" xfId="7692" xr:uid="{ADDC6D24-E164-4DD1-9AF1-D3450AD03B4E}"/>
    <cellStyle name="Normal 2 15 3 3 2" xfId="7693" xr:uid="{DE3C3667-5C56-49A9-8973-7A815439A58F}"/>
    <cellStyle name="Normal 2 15 3 3 3" xfId="7694" xr:uid="{17B67675-F32A-44E0-AA41-70C7D795AAD1}"/>
    <cellStyle name="Normal 2 15 3 4" xfId="7695" xr:uid="{75A1312C-690E-479F-BCCE-A3A77347481F}"/>
    <cellStyle name="Normal 2 15 3 5" xfId="7696" xr:uid="{A9C56F3B-DAA2-4C54-8743-51578912EF56}"/>
    <cellStyle name="Normal 2 15 4" xfId="7697" xr:uid="{CF7C9F27-05BE-43A8-B9DF-73F8EF8C9C00}"/>
    <cellStyle name="Normal 2 15 4 2" xfId="7698" xr:uid="{BA4B78BE-2333-452E-8461-D33FA204A78F}"/>
    <cellStyle name="Normal 2 15 4 2 2" xfId="7699" xr:uid="{9EC172EF-638F-4E77-A525-2109BE83EDF6}"/>
    <cellStyle name="Normal 2 15 4 2 3" xfId="7700" xr:uid="{795D77FC-9679-4139-B54B-159FA4DD6CD2}"/>
    <cellStyle name="Normal 2 15 4 3" xfId="7701" xr:uid="{448FD7ED-EAA2-42A4-BC05-DDC0EA8745A1}"/>
    <cellStyle name="Normal 2 15 4 3 2" xfId="7702" xr:uid="{AE73A717-0A04-4F22-B9F6-E79A137A3D49}"/>
    <cellStyle name="Normal 2 15 4 3 3" xfId="7703" xr:uid="{FE830229-FC5E-43B0-AA46-5BDEC909C35C}"/>
    <cellStyle name="Normal 2 15 4 4" xfId="7704" xr:uid="{C42E31CE-62C1-489E-AA6D-DCD954CBCBD6}"/>
    <cellStyle name="Normal 2 15 4 5" xfId="7705" xr:uid="{CF9FE7DC-7B3A-45D6-B7EC-2646BAB67C47}"/>
    <cellStyle name="Normal 2 15 5" xfId="7706" xr:uid="{EDB08262-3E72-462D-9D1A-E785239D441E}"/>
    <cellStyle name="Normal 2 15 5 2" xfId="7707" xr:uid="{7E737329-2C45-4FFB-B8BC-6BD855D44812}"/>
    <cellStyle name="Normal 2 15 5 2 2" xfId="7708" xr:uid="{FB65D343-C0CF-4F1C-BE4D-47231FAA4CBD}"/>
    <cellStyle name="Normal 2 15 5 2 3" xfId="7709" xr:uid="{4AA0F0E4-4ECB-4A9A-ADB4-6D8DE186B1C8}"/>
    <cellStyle name="Normal 2 15 5 3" xfId="7710" xr:uid="{4C6D4B98-5926-4F59-91D8-3E807AFD206A}"/>
    <cellStyle name="Normal 2 15 5 3 2" xfId="7711" xr:uid="{4D9A5EC9-C6F9-4BF1-999C-9F8FACA8D4CD}"/>
    <cellStyle name="Normal 2 15 5 3 3" xfId="7712" xr:uid="{9A41A2D8-2989-49A4-8174-D2ED405EFACC}"/>
    <cellStyle name="Normal 2 15 5 4" xfId="7713" xr:uid="{37415B7E-A370-489D-86C8-E0D23F5F39D0}"/>
    <cellStyle name="Normal 2 15 5 5" xfId="7714" xr:uid="{DF5B2D12-F2BB-4950-B19C-314D2F0E31D2}"/>
    <cellStyle name="Normal 2 15 6" xfId="7715" xr:uid="{769D61DA-22DA-4F36-8C67-44D3958F0FCC}"/>
    <cellStyle name="Normal 2 15 6 2" xfId="7716" xr:uid="{EE267825-026D-4A63-BFBE-68372080ED25}"/>
    <cellStyle name="Normal 2 15 6 2 2" xfId="7717" xr:uid="{DD179F4C-E66F-45FF-AB55-934A725A3865}"/>
    <cellStyle name="Normal 2 15 6 2 3" xfId="7718" xr:uid="{C34272B3-C300-4634-A9A4-A530139D423F}"/>
    <cellStyle name="Normal 2 15 6 3" xfId="7719" xr:uid="{9637A8F1-709B-403A-BBD3-340DD62C7AA4}"/>
    <cellStyle name="Normal 2 15 6 3 2" xfId="7720" xr:uid="{0446BB59-5482-4F75-A389-23628F2A4EAD}"/>
    <cellStyle name="Normal 2 15 6 3 3" xfId="7721" xr:uid="{184C9BF1-4D2B-49F1-A235-04AAC4F42C8A}"/>
    <cellStyle name="Normal 2 15 6 4" xfId="7722" xr:uid="{42FDD493-9B4C-403A-88B5-3FE917A04B67}"/>
    <cellStyle name="Normal 2 15 6 5" xfId="7723" xr:uid="{589CF8A5-D1E8-430B-8953-91C384428581}"/>
    <cellStyle name="Normal 2 15 7" xfId="7724" xr:uid="{98422507-094C-4D1C-AEC0-FED187E19104}"/>
    <cellStyle name="Normal 2 15 7 2" xfId="7725" xr:uid="{16BF8FC3-ED86-473E-A171-50A28C6BA207}"/>
    <cellStyle name="Normal 2 15 7 2 2" xfId="7726" xr:uid="{D1B8F9CE-0B5C-42E2-A080-71C14DCD2FA2}"/>
    <cellStyle name="Normal 2 15 7 2 3" xfId="7727" xr:uid="{9FD29E40-96C0-41C3-9C22-9CFE2A2800B1}"/>
    <cellStyle name="Normal 2 15 7 3" xfId="7728" xr:uid="{351CD2CD-07BD-4E41-A842-292A78D38A2E}"/>
    <cellStyle name="Normal 2 15 7 3 2" xfId="7729" xr:uid="{4576F110-D76A-4C90-B67A-6F1EBF623411}"/>
    <cellStyle name="Normal 2 15 7 3 3" xfId="7730" xr:uid="{C536B0AC-3F66-4BC3-BBA6-EA02B766ECBF}"/>
    <cellStyle name="Normal 2 15 7 4" xfId="7731" xr:uid="{F15E5AAD-FB64-4F80-B8B9-345BD04CF3FC}"/>
    <cellStyle name="Normal 2 15 7 5" xfId="7732" xr:uid="{3110C5BE-FC5B-46EA-B5E5-8274FDF99647}"/>
    <cellStyle name="Normal 2 15 8" xfId="7733" xr:uid="{F4222B48-1D2E-4621-8AFA-78F4989E8987}"/>
    <cellStyle name="Normal 2 15 8 2" xfId="7734" xr:uid="{D05C6CDA-1DD1-4B81-B98F-6DCB8B5EF8D1}"/>
    <cellStyle name="Normal 2 15 8 2 2" xfId="7735" xr:uid="{A4096E3A-E6D5-4E6B-8B64-4DC6B805507C}"/>
    <cellStyle name="Normal 2 15 8 2 3" xfId="7736" xr:uid="{24832D55-C8AA-4842-9A0E-EC847EE07170}"/>
    <cellStyle name="Normal 2 15 8 3" xfId="7737" xr:uid="{026D423F-DD80-4D35-B891-C7F244D36197}"/>
    <cellStyle name="Normal 2 15 8 3 2" xfId="7738" xr:uid="{CE1A5E7A-EB1B-48E4-8397-FB8B82B2F0FD}"/>
    <cellStyle name="Normal 2 15 8 3 3" xfId="7739" xr:uid="{814D69C4-B82A-4CCA-AA7D-3D6B403609F8}"/>
    <cellStyle name="Normal 2 15 8 4" xfId="7740" xr:uid="{4BA13F87-E48C-4B8B-B926-271AE4E87E18}"/>
    <cellStyle name="Normal 2 15 8 5" xfId="7741" xr:uid="{B44CB62A-566C-4794-843E-F50E10C77D37}"/>
    <cellStyle name="Normal 2 15 9" xfId="7742" xr:uid="{DBCC8DE9-A3CA-4065-8996-75F15CAAF8C3}"/>
    <cellStyle name="Normal 2 15 9 2" xfId="7743" xr:uid="{A03A502C-7244-426E-A835-D47604766F77}"/>
    <cellStyle name="Normal 2 15 9 2 2" xfId="7744" xr:uid="{6993A13D-2B1F-45E3-A143-BECF15A3F55A}"/>
    <cellStyle name="Normal 2 15 9 2 3" xfId="7745" xr:uid="{F6B7EC74-15E7-4F98-AEF0-56CA87543F59}"/>
    <cellStyle name="Normal 2 15 9 3" xfId="7746" xr:uid="{0963FD5A-7EDE-4CDE-96DB-9D9C8B66509F}"/>
    <cellStyle name="Normal 2 15 9 3 2" xfId="7747" xr:uid="{1907A7AA-29D9-4915-8D40-B66BDDEE41A2}"/>
    <cellStyle name="Normal 2 15 9 3 3" xfId="7748" xr:uid="{E250FBCE-FD4E-4E8D-8DD3-B0782C364E37}"/>
    <cellStyle name="Normal 2 15 9 4" xfId="7749" xr:uid="{83E86E21-F528-4F1C-9E1C-A707C82A0615}"/>
    <cellStyle name="Normal 2 15 9 5" xfId="7750" xr:uid="{945F8B18-1932-4358-945F-921362D479CD}"/>
    <cellStyle name="Normal 2 150" xfId="7751" xr:uid="{264776E2-1FDF-4121-93F1-4711624A488E}"/>
    <cellStyle name="Normal 2 150 2" xfId="7752" xr:uid="{253116E2-AB4C-452C-A53D-595E2AEADF31}"/>
    <cellStyle name="Normal 2 150 2 2" xfId="7753" xr:uid="{693AFA64-3AFF-4A6A-A30C-D09DA6EEB0C7}"/>
    <cellStyle name="Normal 2 150 2 3" xfId="7754" xr:uid="{A5459055-047E-4478-B6A6-3FFEC231A6AF}"/>
    <cellStyle name="Normal 2 150 3" xfId="7755" xr:uid="{08BFE65B-80FE-4B88-BCE5-3424180D9EB6}"/>
    <cellStyle name="Normal 2 150 3 2" xfId="7756" xr:uid="{5982AA52-7600-40D3-A539-25F7F64BEC96}"/>
    <cellStyle name="Normal 2 150 3 3" xfId="7757" xr:uid="{3823BDC4-1F5C-44F6-9F57-2F9FDCA25B3F}"/>
    <cellStyle name="Normal 2 150 4" xfId="7758" xr:uid="{434E7C9E-C0BB-457B-B2C2-4F8B2992BCFC}"/>
    <cellStyle name="Normal 2 150 5" xfId="7759" xr:uid="{A98A329A-489B-4453-AD6F-9023F87C7CD7}"/>
    <cellStyle name="Normal 2 151" xfId="7760" xr:uid="{3FE75961-38B6-4D82-B5B4-FC2455787573}"/>
    <cellStyle name="Normal 2 151 2" xfId="7761" xr:uid="{69430E1E-75A2-458B-8D86-F06F6E900987}"/>
    <cellStyle name="Normal 2 151 2 2" xfId="7762" xr:uid="{8C2D22AC-85F0-4C14-AC47-E1DF30272A99}"/>
    <cellStyle name="Normal 2 151 2 3" xfId="7763" xr:uid="{BD846BFB-95B5-432E-A3C2-17D215FD984B}"/>
    <cellStyle name="Normal 2 151 3" xfId="7764" xr:uid="{02CD77CC-B11F-4FDB-AD40-B1A58BA8954E}"/>
    <cellStyle name="Normal 2 151 3 2" xfId="7765" xr:uid="{E59F6756-0263-472F-BA68-7C21F9A71656}"/>
    <cellStyle name="Normal 2 151 3 3" xfId="7766" xr:uid="{AF00BB14-F827-46C1-9204-721036429664}"/>
    <cellStyle name="Normal 2 151 4" xfId="7767" xr:uid="{A78D0645-D2EC-4FDE-91EE-327D6FC56451}"/>
    <cellStyle name="Normal 2 151 5" xfId="7768" xr:uid="{55B652BD-30C9-4D4B-9883-E6F26F47B672}"/>
    <cellStyle name="Normal 2 152" xfId="7769" xr:uid="{DF87C848-3B57-4C01-A81D-304488D7A93C}"/>
    <cellStyle name="Normal 2 152 2" xfId="7770" xr:uid="{4844B565-FCC0-473E-BF75-0248AF34F13A}"/>
    <cellStyle name="Normal 2 152 2 2" xfId="7771" xr:uid="{A0AC5AEC-9C50-494F-AF96-BAAEDA4B5852}"/>
    <cellStyle name="Normal 2 152 2 3" xfId="7772" xr:uid="{0764C628-1D38-44D4-8EA1-E40EA5CF5597}"/>
    <cellStyle name="Normal 2 152 3" xfId="7773" xr:uid="{D6A48CAE-D11F-40A0-AAD4-40F5560682BB}"/>
    <cellStyle name="Normal 2 152 3 2" xfId="7774" xr:uid="{FD290329-EBE7-45E0-BA9A-C8DBA8D1C31A}"/>
    <cellStyle name="Normal 2 152 3 3" xfId="7775" xr:uid="{4454414E-C94B-4A81-8C6F-2DD546D6B7E9}"/>
    <cellStyle name="Normal 2 152 4" xfId="7776" xr:uid="{5F39AE64-E96B-4F63-8FB4-BD5BE558A9D1}"/>
    <cellStyle name="Normal 2 152 5" xfId="7777" xr:uid="{2FF96DA1-A4FE-430A-97B5-9FFFE99BCBC8}"/>
    <cellStyle name="Normal 2 153" xfId="7778" xr:uid="{EFA4702B-21A8-4EE9-97B9-5EE1413C9A91}"/>
    <cellStyle name="Normal 2 153 2" xfId="7779" xr:uid="{DE5EFCBA-426F-494C-B701-5840600C9F53}"/>
    <cellStyle name="Normal 2 153 2 2" xfId="7780" xr:uid="{F670DDF0-B48E-45B6-B722-F2A620E0E5AB}"/>
    <cellStyle name="Normal 2 153 2 3" xfId="7781" xr:uid="{4B9A90E6-DDF3-46C4-8CA9-B10625FDFD16}"/>
    <cellStyle name="Normal 2 153 3" xfId="7782" xr:uid="{C71FF268-D8B2-4391-AA38-6BFC9C2F5E72}"/>
    <cellStyle name="Normal 2 153 3 2" xfId="7783" xr:uid="{DEBFCD5B-A8BC-4BE0-A8E1-6482277F9474}"/>
    <cellStyle name="Normal 2 153 3 3" xfId="7784" xr:uid="{24863B88-D144-45C6-B285-5760D528027D}"/>
    <cellStyle name="Normal 2 153 4" xfId="7785" xr:uid="{932C1246-54C7-4560-A184-B82CBAFE64D9}"/>
    <cellStyle name="Normal 2 153 5" xfId="7786" xr:uid="{A22BE6CE-12D6-4A98-AEFB-0150C94673CC}"/>
    <cellStyle name="Normal 2 154" xfId="7787" xr:uid="{D3C7665A-2462-43AA-954D-CE277601E8B9}"/>
    <cellStyle name="Normal 2 154 2" xfId="7788" xr:uid="{2CA04E83-2895-4339-94B5-627613F3D866}"/>
    <cellStyle name="Normal 2 154 2 2" xfId="7789" xr:uid="{30E66D2B-BFBB-4D7C-93F4-902E378573D8}"/>
    <cellStyle name="Normal 2 154 2 3" xfId="7790" xr:uid="{56794538-F2F8-452E-A565-B3718DE22317}"/>
    <cellStyle name="Normal 2 154 3" xfId="7791" xr:uid="{4BFD26FB-C7E0-46D6-870C-9B21B72F5F0F}"/>
    <cellStyle name="Normal 2 154 3 2" xfId="7792" xr:uid="{643433EF-D051-42BC-A3F8-3066DAA8067C}"/>
    <cellStyle name="Normal 2 154 3 3" xfId="7793" xr:uid="{B8B23D3D-2A75-4815-BF88-D670C2FFC7A8}"/>
    <cellStyle name="Normal 2 154 4" xfId="7794" xr:uid="{3686C739-48C2-4E0F-8353-1B166C4E1115}"/>
    <cellStyle name="Normal 2 154 5" xfId="7795" xr:uid="{57E09FFC-74B5-479B-BBDF-340998B8C441}"/>
    <cellStyle name="Normal 2 155" xfId="7796" xr:uid="{2DE0FB7C-2364-4DD3-8B34-807DAEAB243B}"/>
    <cellStyle name="Normal 2 155 2" xfId="7797" xr:uid="{439E95A9-6642-420D-930C-899C5C575BC7}"/>
    <cellStyle name="Normal 2 155 2 2" xfId="7798" xr:uid="{636BAAE9-0C5D-4E37-B01F-3D4B0CEE7190}"/>
    <cellStyle name="Normal 2 155 2 3" xfId="7799" xr:uid="{2738AE8A-D81E-4860-8C9D-BC205924A676}"/>
    <cellStyle name="Normal 2 155 3" xfId="7800" xr:uid="{50447EA5-DA6E-4BEF-86C8-218700E12F32}"/>
    <cellStyle name="Normal 2 155 3 2" xfId="7801" xr:uid="{3AD72FF2-4631-4D1C-903F-C0F25C0586EC}"/>
    <cellStyle name="Normal 2 155 3 3" xfId="7802" xr:uid="{BBDE8328-E703-46BD-9C24-3A0C8DF33AB4}"/>
    <cellStyle name="Normal 2 155 4" xfId="7803" xr:uid="{2DA5C7E5-5320-4BD1-8B52-DF18DCA23493}"/>
    <cellStyle name="Normal 2 155 5" xfId="7804" xr:uid="{6DB5CADD-ADF8-4947-8D90-ABDD44054E45}"/>
    <cellStyle name="Normal 2 156" xfId="7805" xr:uid="{7098218D-C37C-4802-8F67-DBE96EBFFC28}"/>
    <cellStyle name="Normal 2 156 2" xfId="7806" xr:uid="{5B8DFFB4-7731-42C3-8DB7-5D043067CC88}"/>
    <cellStyle name="Normal 2 156 2 2" xfId="7807" xr:uid="{43D612BF-4073-4F29-B6B2-385EB13496B4}"/>
    <cellStyle name="Normal 2 156 2 3" xfId="7808" xr:uid="{FD154A35-1F5E-4B75-9F66-8D3C3E4A33E6}"/>
    <cellStyle name="Normal 2 156 3" xfId="7809" xr:uid="{035E0867-8A6F-478A-9DC8-1F5B817FDD02}"/>
    <cellStyle name="Normal 2 156 3 2" xfId="7810" xr:uid="{1A6B4718-968F-4E33-956C-DDC59AD778BB}"/>
    <cellStyle name="Normal 2 156 3 3" xfId="7811" xr:uid="{5AB92E08-B86A-441C-891F-04F21ACEBB3F}"/>
    <cellStyle name="Normal 2 156 4" xfId="7812" xr:uid="{CFB3D09B-8798-41AD-983F-127A69E99894}"/>
    <cellStyle name="Normal 2 156 5" xfId="7813" xr:uid="{A905121E-FA49-4481-ACBA-1AEC3489D72F}"/>
    <cellStyle name="Normal 2 157" xfId="7814" xr:uid="{B309250C-AF9B-4437-95CB-BE097F158C68}"/>
    <cellStyle name="Normal 2 157 2" xfId="7815" xr:uid="{5E8193A6-C17A-47D0-A5E1-BE07B5B2A75E}"/>
    <cellStyle name="Normal 2 157 2 2" xfId="7816" xr:uid="{F26B2D9B-EF53-4781-84A0-1FFFACBF6B0C}"/>
    <cellStyle name="Normal 2 157 2 3" xfId="7817" xr:uid="{7F52FB8D-3166-4C73-9753-C1B5AC495418}"/>
    <cellStyle name="Normal 2 157 3" xfId="7818" xr:uid="{03B450E5-0C48-491A-B2BE-EFCAF2E4B84B}"/>
    <cellStyle name="Normal 2 157 3 2" xfId="7819" xr:uid="{CA98C71B-871C-4F37-A09A-E4AE1D5BA389}"/>
    <cellStyle name="Normal 2 157 3 3" xfId="7820" xr:uid="{8B5975D8-A9D2-40C6-B386-3537BA6F0232}"/>
    <cellStyle name="Normal 2 157 4" xfId="7821" xr:uid="{EE37A234-510D-4215-A94E-52761B57B01F}"/>
    <cellStyle name="Normal 2 157 5" xfId="7822" xr:uid="{154CDFCE-280D-4A81-A36E-4ED3CA66ED4B}"/>
    <cellStyle name="Normal 2 158" xfId="7823" xr:uid="{1372859F-8694-439B-A357-4C90676EC38C}"/>
    <cellStyle name="Normal 2 158 2" xfId="7824" xr:uid="{D4BCF3C8-3652-4507-8385-CD5575F4EEDC}"/>
    <cellStyle name="Normal 2 158 2 2" xfId="7825" xr:uid="{47561C04-946A-4AA0-A0D2-D8CAB5BA4854}"/>
    <cellStyle name="Normal 2 158 2 3" xfId="7826" xr:uid="{B2D9EAA2-4C7F-457C-845B-57D906C4C2CC}"/>
    <cellStyle name="Normal 2 158 3" xfId="7827" xr:uid="{F0F3ECCB-DA99-40AE-B314-301F8C7DC725}"/>
    <cellStyle name="Normal 2 158 3 2" xfId="7828" xr:uid="{A9E128C8-0FD3-4FF7-8BD5-64505954E56D}"/>
    <cellStyle name="Normal 2 158 3 3" xfId="7829" xr:uid="{03B67C17-C7C9-482A-9339-3CC9806B28CE}"/>
    <cellStyle name="Normal 2 158 4" xfId="7830" xr:uid="{1C46B317-4E6C-48CF-91D3-AE09A16CBA11}"/>
    <cellStyle name="Normal 2 158 5" xfId="7831" xr:uid="{00D038A5-303D-457B-B8FA-001F912B37FD}"/>
    <cellStyle name="Normal 2 159" xfId="7832" xr:uid="{68FE9BDA-3C61-4318-8CB8-29C8050800C4}"/>
    <cellStyle name="Normal 2 159 2" xfId="7833" xr:uid="{851FC2DA-C0A2-4675-9CD8-7B42AE0ECFE1}"/>
    <cellStyle name="Normal 2 159 2 2" xfId="7834" xr:uid="{3923AE86-3586-44BF-B3AC-DA067B7B954B}"/>
    <cellStyle name="Normal 2 159 2 3" xfId="7835" xr:uid="{575787CD-019D-4E31-81C7-97357FAA4274}"/>
    <cellStyle name="Normal 2 159 3" xfId="7836" xr:uid="{8A305009-D8FD-47BB-AD4F-10F27E9BA64A}"/>
    <cellStyle name="Normal 2 159 3 2" xfId="7837" xr:uid="{93E2221A-BEE4-4CDE-8E3A-C3C14540EB4C}"/>
    <cellStyle name="Normal 2 159 3 3" xfId="7838" xr:uid="{99BCB4A4-0E3F-4FB9-8195-BBDC46DEB08B}"/>
    <cellStyle name="Normal 2 159 4" xfId="7839" xr:uid="{EBF1E1E8-C9E3-4CC3-B757-DA56A218DB35}"/>
    <cellStyle name="Normal 2 159 5" xfId="7840" xr:uid="{C47B9552-4E2C-4576-AECF-FFCFE144A464}"/>
    <cellStyle name="Normal 2 16" xfId="7841" xr:uid="{DE6B66BD-3C34-4306-845C-9748B0ADE2C4}"/>
    <cellStyle name="Normal 2 16 10" xfId="7842" xr:uid="{5C19246B-5FFB-400B-A228-2C4635ED163E}"/>
    <cellStyle name="Normal 2 16 10 2" xfId="7843" xr:uid="{49B76C34-15CE-4DC0-A0E1-AEB78BB40E63}"/>
    <cellStyle name="Normal 2 16 10 2 2" xfId="7844" xr:uid="{F9B86335-5139-470A-AEE2-449BC1460669}"/>
    <cellStyle name="Normal 2 16 10 2 3" xfId="7845" xr:uid="{0297E304-CD44-43AB-B7E1-F61717637873}"/>
    <cellStyle name="Normal 2 16 10 3" xfId="7846" xr:uid="{4FD8E239-ACB1-4C9D-9F69-41D51FA386F0}"/>
    <cellStyle name="Normal 2 16 10 3 2" xfId="7847" xr:uid="{56128843-3E1D-43EA-8DDC-369FE2A1996A}"/>
    <cellStyle name="Normal 2 16 10 3 3" xfId="7848" xr:uid="{6551D49E-0176-4B89-9818-CDEF1C52D1B7}"/>
    <cellStyle name="Normal 2 16 10 4" xfId="7849" xr:uid="{D5A0F68B-9233-4293-A210-CFAB1B465EDC}"/>
    <cellStyle name="Normal 2 16 10 5" xfId="7850" xr:uid="{471EFAED-E37C-4973-8D0D-E83429C914FE}"/>
    <cellStyle name="Normal 2 16 11" xfId="7851" xr:uid="{5EF5CAAC-768D-46FC-97D8-F29EB3AFCD5C}"/>
    <cellStyle name="Normal 2 16 11 2" xfId="7852" xr:uid="{DFDF1ED5-CAFF-458A-A4DB-6B6AE2D2FDDF}"/>
    <cellStyle name="Normal 2 16 11 2 2" xfId="7853" xr:uid="{031FBF0C-D5DE-4759-8B2A-AFB357A04D6C}"/>
    <cellStyle name="Normal 2 16 11 2 3" xfId="7854" xr:uid="{E8BA4B07-4A7A-4676-8E23-9511FDC33CDC}"/>
    <cellStyle name="Normal 2 16 11 3" xfId="7855" xr:uid="{D18C5212-95D7-4C6A-9BD0-07E0B4BE2D9A}"/>
    <cellStyle name="Normal 2 16 11 3 2" xfId="7856" xr:uid="{EAB70791-FAA9-4356-A99A-F7020B198B23}"/>
    <cellStyle name="Normal 2 16 11 3 3" xfId="7857" xr:uid="{1C69CA17-D3D2-4FA3-A8AD-CBE3DA2F97CD}"/>
    <cellStyle name="Normal 2 16 11 4" xfId="7858" xr:uid="{84251059-0E52-473E-BE4B-F9B4CF5AED6C}"/>
    <cellStyle name="Normal 2 16 11 5" xfId="7859" xr:uid="{21D43139-575A-4CB3-8D9F-1358D3B83274}"/>
    <cellStyle name="Normal 2 16 12" xfId="7860" xr:uid="{18184BFA-549E-4E15-9664-9509B2C320DC}"/>
    <cellStyle name="Normal 2 16 12 2" xfId="7861" xr:uid="{5F3F81C4-4EC5-432F-948B-8C15F3CFAEBB}"/>
    <cellStyle name="Normal 2 16 12 2 2" xfId="7862" xr:uid="{5AD5C3BE-661E-4A9F-9307-B4CF54C92636}"/>
    <cellStyle name="Normal 2 16 12 2 3" xfId="7863" xr:uid="{247A20AC-1D1A-4227-BEDF-4A6FF077AEB1}"/>
    <cellStyle name="Normal 2 16 12 3" xfId="7864" xr:uid="{1CC8C47E-7398-4A21-A74A-CA7B565C6BDE}"/>
    <cellStyle name="Normal 2 16 12 3 2" xfId="7865" xr:uid="{6030FCDA-B1B5-4525-8878-53D569012E90}"/>
    <cellStyle name="Normal 2 16 12 3 3" xfId="7866" xr:uid="{0FB8F91B-DB33-40CC-AC36-A170FDA33367}"/>
    <cellStyle name="Normal 2 16 12 4" xfId="7867" xr:uid="{9CF3AB47-25A2-4767-A7BC-D43A74458DBC}"/>
    <cellStyle name="Normal 2 16 12 5" xfId="7868" xr:uid="{8804B634-2BC2-4F02-BFFA-EF7569C8BDCB}"/>
    <cellStyle name="Normal 2 16 13" xfId="7869" xr:uid="{642E4CB9-4F9D-4B8C-8584-7167C0C141E0}"/>
    <cellStyle name="Normal 2 16 13 2" xfId="7870" xr:uid="{098FE3D4-D271-43F1-8693-B0B8F6BAE601}"/>
    <cellStyle name="Normal 2 16 13 2 2" xfId="7871" xr:uid="{24691ABA-2504-4A72-9A8C-7DAA4FEA44B3}"/>
    <cellStyle name="Normal 2 16 13 2 3" xfId="7872" xr:uid="{B2059582-1547-4269-AF7C-B1635DD6A3B7}"/>
    <cellStyle name="Normal 2 16 13 3" xfId="7873" xr:uid="{02808439-5656-4E40-BFF1-1459AA3CBCF3}"/>
    <cellStyle name="Normal 2 16 13 3 2" xfId="7874" xr:uid="{3E9055DF-0D57-43C8-86DB-70A63CCF8589}"/>
    <cellStyle name="Normal 2 16 13 3 3" xfId="7875" xr:uid="{6DEB6ED8-072F-4ECB-AF08-840DB543BB16}"/>
    <cellStyle name="Normal 2 16 13 4" xfId="7876" xr:uid="{CFBFBE13-0BCE-4E32-AAB6-858B5AE8E660}"/>
    <cellStyle name="Normal 2 16 13 5" xfId="7877" xr:uid="{48C9BC14-0232-460C-A5C1-E1C2393C6DD6}"/>
    <cellStyle name="Normal 2 16 14" xfId="7878" xr:uid="{67576852-1CF7-4477-83D2-2A0B80AEF31A}"/>
    <cellStyle name="Normal 2 16 14 2" xfId="7879" xr:uid="{58796EB4-05E5-4BD5-A798-55BBEC84F22A}"/>
    <cellStyle name="Normal 2 16 14 2 2" xfId="7880" xr:uid="{B69D4331-39A8-445F-867F-6CAF2CB2019B}"/>
    <cellStyle name="Normal 2 16 14 2 3" xfId="7881" xr:uid="{E7615DCE-C3EE-4733-B57C-2EF670360BD8}"/>
    <cellStyle name="Normal 2 16 14 3" xfId="7882" xr:uid="{468E213E-C276-4A0F-9119-F46AB6826933}"/>
    <cellStyle name="Normal 2 16 14 3 2" xfId="7883" xr:uid="{D6FE3CCA-8363-4B09-9193-5DEE1832D805}"/>
    <cellStyle name="Normal 2 16 14 3 3" xfId="7884" xr:uid="{67810F37-3AFD-4394-8870-34F6A60118C6}"/>
    <cellStyle name="Normal 2 16 14 4" xfId="7885" xr:uid="{A1E343F6-3121-4952-A6DE-09903E4DCB73}"/>
    <cellStyle name="Normal 2 16 14 5" xfId="7886" xr:uid="{B2E1F25E-C7E7-4EA2-A908-5ACAEF4F24A2}"/>
    <cellStyle name="Normal 2 16 15" xfId="7887" xr:uid="{FEA4DA06-4D36-475C-A4EA-46D370302C52}"/>
    <cellStyle name="Normal 2 16 15 2" xfId="7888" xr:uid="{CE094382-5C89-4CDA-9654-B6EECD9AA134}"/>
    <cellStyle name="Normal 2 16 15 2 2" xfId="7889" xr:uid="{3F6505BB-175B-4191-87A6-2E8BEFBB2864}"/>
    <cellStyle name="Normal 2 16 15 2 3" xfId="7890" xr:uid="{AA965D1A-A441-4EB3-8543-24A11078F00C}"/>
    <cellStyle name="Normal 2 16 15 3" xfId="7891" xr:uid="{60AE3DD2-0868-4F16-A104-E110D80E5CB5}"/>
    <cellStyle name="Normal 2 16 15 3 2" xfId="7892" xr:uid="{4559A5C9-37B1-4F3A-89E9-F5434447A21F}"/>
    <cellStyle name="Normal 2 16 15 3 3" xfId="7893" xr:uid="{69D97121-5F5B-4C2A-AEA1-48EDD7FB83DA}"/>
    <cellStyle name="Normal 2 16 15 4" xfId="7894" xr:uid="{93DBB79F-64CD-4BB2-894A-05375784D138}"/>
    <cellStyle name="Normal 2 16 15 5" xfId="7895" xr:uid="{5EB51EF5-C056-428D-8133-4EDC3C27B4CD}"/>
    <cellStyle name="Normal 2 16 16" xfId="7896" xr:uid="{D690A9D3-76BB-4082-8E32-40EC6AE8981B}"/>
    <cellStyle name="Normal 2 16 16 2" xfId="7897" xr:uid="{ECA2007A-BF66-4398-9555-8E6CDCFBFF2E}"/>
    <cellStyle name="Normal 2 16 16 2 2" xfId="7898" xr:uid="{9FB2F5F0-6BF0-4477-88A2-D23B5AFC2224}"/>
    <cellStyle name="Normal 2 16 16 2 3" xfId="7899" xr:uid="{1D4A2AF7-C0EB-45AB-BC88-1C2F5E771F4C}"/>
    <cellStyle name="Normal 2 16 16 3" xfId="7900" xr:uid="{76AB1937-ECAC-48AD-B2C7-187781BBCA8E}"/>
    <cellStyle name="Normal 2 16 16 3 2" xfId="7901" xr:uid="{C34AB79E-337B-4431-8063-B6D446B261E0}"/>
    <cellStyle name="Normal 2 16 16 3 3" xfId="7902" xr:uid="{3BAAD4AE-225D-422A-A39D-C9237C522291}"/>
    <cellStyle name="Normal 2 16 16 4" xfId="7903" xr:uid="{2A02A14E-1717-4DCC-9E3B-DD770EF3DC87}"/>
    <cellStyle name="Normal 2 16 16 5" xfId="7904" xr:uid="{6F0B0285-0890-4EC9-9027-8261CFC7443A}"/>
    <cellStyle name="Normal 2 16 17" xfId="7905" xr:uid="{B712F0A2-6311-427B-B3F1-BE3FE37D9C5A}"/>
    <cellStyle name="Normal 2 16 17 2" xfId="7906" xr:uid="{D7B54E4A-9FB2-476D-8233-DBDC477D48C9}"/>
    <cellStyle name="Normal 2 16 17 2 2" xfId="7907" xr:uid="{A5D8C8E9-A970-4E0B-A636-AD487B4B6C8C}"/>
    <cellStyle name="Normal 2 16 17 2 3" xfId="7908" xr:uid="{07A6D93B-E912-4A08-9FA8-224DC6BA10D8}"/>
    <cellStyle name="Normal 2 16 17 3" xfId="7909" xr:uid="{E8ED438A-34A3-474F-8778-5A73783CF139}"/>
    <cellStyle name="Normal 2 16 17 3 2" xfId="7910" xr:uid="{BD0636FD-2280-4DD9-93D9-0B98A8C5119E}"/>
    <cellStyle name="Normal 2 16 17 3 3" xfId="7911" xr:uid="{4E771C75-BEF7-4506-B999-9076B74AD0CB}"/>
    <cellStyle name="Normal 2 16 17 4" xfId="7912" xr:uid="{0DFF4E46-73D1-4933-88E5-0256C2FC6993}"/>
    <cellStyle name="Normal 2 16 17 5" xfId="7913" xr:uid="{A8A721EA-580B-45B2-B0F6-601265A45029}"/>
    <cellStyle name="Normal 2 16 18" xfId="7914" xr:uid="{CC512A6B-4395-44D8-A7C3-29923EDAA254}"/>
    <cellStyle name="Normal 2 16 18 2" xfId="7915" xr:uid="{0ED6C20C-29B8-47D8-A736-EF573FF7814D}"/>
    <cellStyle name="Normal 2 16 18 2 2" xfId="7916" xr:uid="{EE3E2671-BF5C-45A6-B5DF-FAC1C102A220}"/>
    <cellStyle name="Normal 2 16 18 2 3" xfId="7917" xr:uid="{3ABAEDB9-7C8E-4E04-8080-0DF544931A84}"/>
    <cellStyle name="Normal 2 16 18 3" xfId="7918" xr:uid="{978792A9-AAD4-4CBB-AF18-450F17ED8F77}"/>
    <cellStyle name="Normal 2 16 18 3 2" xfId="7919" xr:uid="{C5CD2020-2236-4332-AD62-4D37909EFBD8}"/>
    <cellStyle name="Normal 2 16 18 3 3" xfId="7920" xr:uid="{05EAF4B1-F1CA-4BAC-A87F-E92305CC4BF1}"/>
    <cellStyle name="Normal 2 16 18 4" xfId="7921" xr:uid="{1B6FDEEA-6F34-43C5-A4CF-94DDF3336C0B}"/>
    <cellStyle name="Normal 2 16 18 5" xfId="7922" xr:uid="{72EE0922-FE11-43F1-9969-BAE0A1222D42}"/>
    <cellStyle name="Normal 2 16 19" xfId="7923" xr:uid="{117DB569-49CB-46F9-B7C6-9C56BAF6F550}"/>
    <cellStyle name="Normal 2 16 19 2" xfId="7924" xr:uid="{47CC9774-8BD0-492A-98E3-5E530610D8D0}"/>
    <cellStyle name="Normal 2 16 19 2 2" xfId="7925" xr:uid="{D52604B8-E8AF-4A09-99C4-C80D462BE381}"/>
    <cellStyle name="Normal 2 16 19 2 3" xfId="7926" xr:uid="{079C4371-D0D8-4E2B-88D5-9812E2487E0C}"/>
    <cellStyle name="Normal 2 16 19 3" xfId="7927" xr:uid="{788E4413-C9A3-4FA7-AA8A-7C1BE239CB94}"/>
    <cellStyle name="Normal 2 16 19 3 2" xfId="7928" xr:uid="{DE9E8303-9258-44B4-B3E0-E4466BDEBB41}"/>
    <cellStyle name="Normal 2 16 19 3 3" xfId="7929" xr:uid="{CB07C9F7-A42A-4BD7-B417-CD4343D71917}"/>
    <cellStyle name="Normal 2 16 19 4" xfId="7930" xr:uid="{DBCD332E-FEDD-4947-B461-706632B38B2A}"/>
    <cellStyle name="Normal 2 16 19 5" xfId="7931" xr:uid="{9EDA3806-4805-4C90-9C6C-1A1B9C8DDB52}"/>
    <cellStyle name="Normal 2 16 2" xfId="7932" xr:uid="{CA3A5C46-F99F-4D76-855C-1D381DF2058B}"/>
    <cellStyle name="Normal 2 16 2 2" xfId="7933" xr:uid="{42835C45-980B-4DBE-950F-70C7A2FBB41F}"/>
    <cellStyle name="Normal 2 16 2 2 2" xfId="7934" xr:uid="{FF02F3C5-DD1D-4B09-B9BF-BAFE6DAE74F0}"/>
    <cellStyle name="Normal 2 16 2 2 3" xfId="7935" xr:uid="{428AFA0F-BF1B-43C6-AC80-246D6DDFD140}"/>
    <cellStyle name="Normal 2 16 2 3" xfId="7936" xr:uid="{A98938E1-B4B1-44AD-9507-E06BFE848A84}"/>
    <cellStyle name="Normal 2 16 2 3 2" xfId="7937" xr:uid="{6F17DEDA-5A46-4BA6-9A16-F0E9C2D45CC9}"/>
    <cellStyle name="Normal 2 16 2 3 3" xfId="7938" xr:uid="{E4A35432-1B72-4A7D-85CB-4B7111AB6376}"/>
    <cellStyle name="Normal 2 16 2 4" xfId="7939" xr:uid="{19CF275F-80B1-4E56-B124-642C5C6EA942}"/>
    <cellStyle name="Normal 2 16 2 5" xfId="7940" xr:uid="{52E5E819-DFC1-4134-AB4D-A3FD93E94387}"/>
    <cellStyle name="Normal 2 16 20" xfId="7941" xr:uid="{D2B13DA9-86FA-4574-9B20-AB7751A702EC}"/>
    <cellStyle name="Normal 2 16 20 2" xfId="7942" xr:uid="{29784A34-5E94-4D01-9ED8-29EF37207ABE}"/>
    <cellStyle name="Normal 2 16 20 2 2" xfId="7943" xr:uid="{682617BC-5968-4B9F-9682-6D9392F21905}"/>
    <cellStyle name="Normal 2 16 20 2 3" xfId="7944" xr:uid="{AD706B29-DABC-4B22-A5B9-698728399A9C}"/>
    <cellStyle name="Normal 2 16 20 3" xfId="7945" xr:uid="{F3E7CA93-0CDF-4942-A526-F875D71739DD}"/>
    <cellStyle name="Normal 2 16 20 3 2" xfId="7946" xr:uid="{A6F6D546-746A-44DD-B000-F7C97D7438D4}"/>
    <cellStyle name="Normal 2 16 20 3 3" xfId="7947" xr:uid="{1452E906-C57E-4FC0-B014-4BB4EE6BA0F8}"/>
    <cellStyle name="Normal 2 16 20 4" xfId="7948" xr:uid="{4A269C9F-ACB5-401B-B118-AEA65613D038}"/>
    <cellStyle name="Normal 2 16 20 5" xfId="7949" xr:uid="{6BB7D23A-DE49-434C-A231-31D37A4587BE}"/>
    <cellStyle name="Normal 2 16 21" xfId="7950" xr:uid="{6876F268-D981-4142-B0D0-D4A5E79C9D15}"/>
    <cellStyle name="Normal 2 16 21 2" xfId="7951" xr:uid="{6E50A6CC-EF66-45F4-8920-2DA3A0EB32B4}"/>
    <cellStyle name="Normal 2 16 21 2 2" xfId="7952" xr:uid="{87EDEFE0-4871-48E9-A19C-D7B3381496D9}"/>
    <cellStyle name="Normal 2 16 21 2 3" xfId="7953" xr:uid="{3EF5BA3E-A13F-4E44-BD83-5EBD73773696}"/>
    <cellStyle name="Normal 2 16 21 3" xfId="7954" xr:uid="{24D8DDE0-5181-4937-B5D1-AA0D8AC72E0A}"/>
    <cellStyle name="Normal 2 16 21 3 2" xfId="7955" xr:uid="{5B99B311-561D-4F5F-AE75-0BD3008DD3AA}"/>
    <cellStyle name="Normal 2 16 21 3 3" xfId="7956" xr:uid="{ED439DB3-0AC3-4BB2-8673-8D242DA6A493}"/>
    <cellStyle name="Normal 2 16 21 4" xfId="7957" xr:uid="{15EAAC0C-D8B9-4E24-B0B5-C1879FDC0206}"/>
    <cellStyle name="Normal 2 16 21 5" xfId="7958" xr:uid="{9985C7CF-21BF-4C83-947B-6828178E93F3}"/>
    <cellStyle name="Normal 2 16 22" xfId="7959" xr:uid="{982AA1B8-5522-4A5E-B6AA-D9ABAD523284}"/>
    <cellStyle name="Normal 2 16 22 2" xfId="7960" xr:uid="{7CF144BC-39F4-481D-AB64-00971CA136A3}"/>
    <cellStyle name="Normal 2 16 22 2 2" xfId="7961" xr:uid="{589D7E95-1416-4AB8-9FB0-1E9FE9AC6F0D}"/>
    <cellStyle name="Normal 2 16 22 2 3" xfId="7962" xr:uid="{F213AF30-7C83-45F5-AD92-E4588A8CDAA2}"/>
    <cellStyle name="Normal 2 16 22 3" xfId="7963" xr:uid="{BA2B4C0F-C224-4C32-8193-E8BF796949E6}"/>
    <cellStyle name="Normal 2 16 22 3 2" xfId="7964" xr:uid="{BFFD2731-0813-44FF-9B63-1F09DB299226}"/>
    <cellStyle name="Normal 2 16 22 3 3" xfId="7965" xr:uid="{B0876B4B-96EA-49E1-A537-16DD1AA72CC1}"/>
    <cellStyle name="Normal 2 16 22 4" xfId="7966" xr:uid="{85A97572-9496-47DF-9360-DC72210B7FE2}"/>
    <cellStyle name="Normal 2 16 22 5" xfId="7967" xr:uid="{6A360A67-6CA0-4C88-BD36-3D58457DA36A}"/>
    <cellStyle name="Normal 2 16 23" xfId="7968" xr:uid="{9C77B0D7-16E6-4769-A7B3-D3882B85D0C7}"/>
    <cellStyle name="Normal 2 16 23 2" xfId="7969" xr:uid="{301E706E-5F49-4E9A-A1D2-FF4A31313A99}"/>
    <cellStyle name="Normal 2 16 23 2 2" xfId="7970" xr:uid="{9CACAF79-5701-4D7C-8136-91BAFABC83DD}"/>
    <cellStyle name="Normal 2 16 23 2 3" xfId="7971" xr:uid="{8A93FA9C-34B6-4D2A-A0B7-FDB7C310F271}"/>
    <cellStyle name="Normal 2 16 23 3" xfId="7972" xr:uid="{7137A4FA-80E4-40D4-8270-50E82E32E8C2}"/>
    <cellStyle name="Normal 2 16 23 3 2" xfId="7973" xr:uid="{6FE84A71-8384-4EFD-BE5B-79168E8AC608}"/>
    <cellStyle name="Normal 2 16 23 3 3" xfId="7974" xr:uid="{2D6E6D89-FF6B-460A-B1F4-F6E9288568EE}"/>
    <cellStyle name="Normal 2 16 23 4" xfId="7975" xr:uid="{6BC7B9A9-4179-4F96-A96A-A02160265580}"/>
    <cellStyle name="Normal 2 16 23 5" xfId="7976" xr:uid="{06F02CC6-4FA4-41DF-AB44-B0826B844DA6}"/>
    <cellStyle name="Normal 2 16 24" xfId="7977" xr:uid="{73AE324E-C053-4C08-852B-AF4D3944AF63}"/>
    <cellStyle name="Normal 2 16 24 2" xfId="7978" xr:uid="{F89688F5-6455-4FF2-AFC7-2E622162BEF7}"/>
    <cellStyle name="Normal 2 16 24 3" xfId="7979" xr:uid="{99655F79-D0F1-4B82-9029-C415D29BE460}"/>
    <cellStyle name="Normal 2 16 25" xfId="7980" xr:uid="{49890A27-1793-4389-94A8-66641D3D7200}"/>
    <cellStyle name="Normal 2 16 25 2" xfId="7981" xr:uid="{C4FB48C0-2DB6-4171-AAC6-B3E9FBDBBE0D}"/>
    <cellStyle name="Normal 2 16 25 3" xfId="7982" xr:uid="{454A09F0-DF2B-44A7-901C-5E8EE3FDD2A5}"/>
    <cellStyle name="Normal 2 16 26" xfId="7983" xr:uid="{A390F451-0591-4BCC-889A-ECF380A45EDE}"/>
    <cellStyle name="Normal 2 16 27" xfId="7984" xr:uid="{8D133CD6-9556-490A-9A1A-E0215340A3D9}"/>
    <cellStyle name="Normal 2 16 3" xfId="7985" xr:uid="{A9798558-C964-44E0-B3DE-CB0BB2B22B70}"/>
    <cellStyle name="Normal 2 16 3 2" xfId="7986" xr:uid="{6FB8583D-4C48-478A-BB7D-C28BE4C1C9AE}"/>
    <cellStyle name="Normal 2 16 3 2 2" xfId="7987" xr:uid="{923A62EE-051C-4347-AA87-007F7F4E00C4}"/>
    <cellStyle name="Normal 2 16 3 2 3" xfId="7988" xr:uid="{C0E2E871-7BEB-47A1-8734-D7D5C47A3CB1}"/>
    <cellStyle name="Normal 2 16 3 3" xfId="7989" xr:uid="{BF7AF604-A8AE-47F5-AC54-04022EBB9716}"/>
    <cellStyle name="Normal 2 16 3 3 2" xfId="7990" xr:uid="{2287D096-8132-48DB-894D-8E2FCFC84B9B}"/>
    <cellStyle name="Normal 2 16 3 3 3" xfId="7991" xr:uid="{416027E6-50BE-42DB-9F66-73FB9DB9C7C5}"/>
    <cellStyle name="Normal 2 16 3 4" xfId="7992" xr:uid="{31583C7C-DE82-452E-BB1F-A5697937DA65}"/>
    <cellStyle name="Normal 2 16 3 5" xfId="7993" xr:uid="{6207EE56-CE27-40D3-B09D-9EA95F7A4097}"/>
    <cellStyle name="Normal 2 16 4" xfId="7994" xr:uid="{F954C01C-5836-45F1-8DEE-7A2BC38FA0E6}"/>
    <cellStyle name="Normal 2 16 4 2" xfId="7995" xr:uid="{E1B53432-EAD3-4352-8861-5CEAC7DDED59}"/>
    <cellStyle name="Normal 2 16 4 2 2" xfId="7996" xr:uid="{5E0C025F-17C2-4F3C-BD77-9D5318BC5C2C}"/>
    <cellStyle name="Normal 2 16 4 2 3" xfId="7997" xr:uid="{9B4FB998-C04D-444D-A500-311E550FFA58}"/>
    <cellStyle name="Normal 2 16 4 3" xfId="7998" xr:uid="{D1B9FE62-ED09-4074-8044-7BA74A41AD57}"/>
    <cellStyle name="Normal 2 16 4 3 2" xfId="7999" xr:uid="{5F0C6DBB-EECF-4723-BFB0-D0CEEB3B7B4D}"/>
    <cellStyle name="Normal 2 16 4 3 3" xfId="8000" xr:uid="{729F492F-2194-4427-8DB7-C6F8297C0147}"/>
    <cellStyle name="Normal 2 16 4 4" xfId="8001" xr:uid="{FDEF108F-0D50-49EA-8AE2-B953F59B4804}"/>
    <cellStyle name="Normal 2 16 4 5" xfId="8002" xr:uid="{3148C976-0FC0-44C0-ACD0-6797D1080A02}"/>
    <cellStyle name="Normal 2 16 5" xfId="8003" xr:uid="{B92EA514-E76B-46F4-9F8A-6944756FB75B}"/>
    <cellStyle name="Normal 2 16 5 2" xfId="8004" xr:uid="{A8742476-AB04-4051-8268-A1AFA5932357}"/>
    <cellStyle name="Normal 2 16 5 2 2" xfId="8005" xr:uid="{1D53CF25-03A1-4199-BF84-D60AF06CF074}"/>
    <cellStyle name="Normal 2 16 5 2 3" xfId="8006" xr:uid="{8A00B9F3-DFCA-4063-A591-B5423DE32000}"/>
    <cellStyle name="Normal 2 16 5 3" xfId="8007" xr:uid="{2E195156-3DC4-4684-A31B-CCCB9312ED3B}"/>
    <cellStyle name="Normal 2 16 5 3 2" xfId="8008" xr:uid="{6DBFE475-885D-4C39-B046-B12FD2B37536}"/>
    <cellStyle name="Normal 2 16 5 3 3" xfId="8009" xr:uid="{CA1782F5-2B69-4BA6-A716-E40272E101DC}"/>
    <cellStyle name="Normal 2 16 5 4" xfId="8010" xr:uid="{617833FA-0174-47C5-95F7-66FFE5E7F1F7}"/>
    <cellStyle name="Normal 2 16 5 5" xfId="8011" xr:uid="{0407BD00-4B93-414C-AADF-7D71E94DC44C}"/>
    <cellStyle name="Normal 2 16 6" xfId="8012" xr:uid="{E1D8754B-27E5-4A42-B45F-D6F99FD431E7}"/>
    <cellStyle name="Normal 2 16 6 2" xfId="8013" xr:uid="{7E316E3C-B1AA-4E8B-9B2A-CC9AC4C5AB9E}"/>
    <cellStyle name="Normal 2 16 6 2 2" xfId="8014" xr:uid="{1A17E64A-F5A3-4366-A3C0-F1822A92839B}"/>
    <cellStyle name="Normal 2 16 6 2 3" xfId="8015" xr:uid="{9412B1AD-9383-4787-A7B0-A80C0EC3D671}"/>
    <cellStyle name="Normal 2 16 6 3" xfId="8016" xr:uid="{46BF6226-135F-4A0D-AE29-A9619C1C606D}"/>
    <cellStyle name="Normal 2 16 6 3 2" xfId="8017" xr:uid="{A70586A1-D0FE-45A7-BF12-B17C98DF6D56}"/>
    <cellStyle name="Normal 2 16 6 3 3" xfId="8018" xr:uid="{90D80A56-1D60-4ADB-86A9-BBE47FE70696}"/>
    <cellStyle name="Normal 2 16 6 4" xfId="8019" xr:uid="{782737C3-85E4-4716-B844-C8937FE619EA}"/>
    <cellStyle name="Normal 2 16 6 5" xfId="8020" xr:uid="{AF8A6AEB-482C-4C1D-8421-CC66CD11A6BF}"/>
    <cellStyle name="Normal 2 16 7" xfId="8021" xr:uid="{F1C49B7E-4F8F-4D57-BC4E-14F17C6ADDD9}"/>
    <cellStyle name="Normal 2 16 7 2" xfId="8022" xr:uid="{FDBC7F5E-F09B-4987-9A07-FE72571D9C4C}"/>
    <cellStyle name="Normal 2 16 7 2 2" xfId="8023" xr:uid="{62D401E8-C5F8-4C1F-B18B-C111C005FA21}"/>
    <cellStyle name="Normal 2 16 7 2 3" xfId="8024" xr:uid="{EC397622-FA77-43F4-8130-0B692A1B09FA}"/>
    <cellStyle name="Normal 2 16 7 3" xfId="8025" xr:uid="{87E38383-F51C-4320-B8AE-29F4D5B3D204}"/>
    <cellStyle name="Normal 2 16 7 3 2" xfId="8026" xr:uid="{CA22E582-9213-412F-AAC0-D32357D63181}"/>
    <cellStyle name="Normal 2 16 7 3 3" xfId="8027" xr:uid="{BB2FF747-8EB1-4A05-A0D5-2BF284A93E03}"/>
    <cellStyle name="Normal 2 16 7 4" xfId="8028" xr:uid="{3A198751-403E-4BFB-BEAD-714F28F8D5BB}"/>
    <cellStyle name="Normal 2 16 7 5" xfId="8029" xr:uid="{8C7F4D06-687D-4A28-9FBD-5A95EBB92413}"/>
    <cellStyle name="Normal 2 16 8" xfId="8030" xr:uid="{D48D508E-0157-4159-BBD3-D68D33F7E98A}"/>
    <cellStyle name="Normal 2 16 8 2" xfId="8031" xr:uid="{F3E0071D-7C3B-4CAC-8795-FA3A9F1B7964}"/>
    <cellStyle name="Normal 2 16 8 2 2" xfId="8032" xr:uid="{962617D9-92D3-4AA4-BEBD-A4459E2B2DFE}"/>
    <cellStyle name="Normal 2 16 8 2 3" xfId="8033" xr:uid="{CD94628D-A189-4917-A97A-900850A33F3F}"/>
    <cellStyle name="Normal 2 16 8 3" xfId="8034" xr:uid="{C259FF42-46EE-47FF-BAE3-4351AA4C9158}"/>
    <cellStyle name="Normal 2 16 8 3 2" xfId="8035" xr:uid="{291C8AF9-0751-4E9D-9C65-9123316468D3}"/>
    <cellStyle name="Normal 2 16 8 3 3" xfId="8036" xr:uid="{E5EA9646-47A7-4ADA-9B7E-1B2B77968074}"/>
    <cellStyle name="Normal 2 16 8 4" xfId="8037" xr:uid="{298028B2-7797-4D7E-A06C-5CCE6A206050}"/>
    <cellStyle name="Normal 2 16 8 5" xfId="8038" xr:uid="{6950CE89-F770-4F81-B9D3-C0A8CA45278B}"/>
    <cellStyle name="Normal 2 16 9" xfId="8039" xr:uid="{1F9D6FE1-3785-4E02-9CDB-51D8D541E15C}"/>
    <cellStyle name="Normal 2 16 9 2" xfId="8040" xr:uid="{93BDF934-0DD6-46D3-9709-33C5C566DDF3}"/>
    <cellStyle name="Normal 2 16 9 2 2" xfId="8041" xr:uid="{4B1196BC-BCF2-43C4-A691-00B1F427A787}"/>
    <cellStyle name="Normal 2 16 9 2 3" xfId="8042" xr:uid="{8FAC04C1-686D-403A-822A-F169245BCF79}"/>
    <cellStyle name="Normal 2 16 9 3" xfId="8043" xr:uid="{8D5CD604-894F-4A2F-9759-2D601A0EA1CC}"/>
    <cellStyle name="Normal 2 16 9 3 2" xfId="8044" xr:uid="{EC4755F9-706F-4F49-8784-705F507DD715}"/>
    <cellStyle name="Normal 2 16 9 3 3" xfId="8045" xr:uid="{98C78B1C-3883-4B9C-8CF8-B738A4564169}"/>
    <cellStyle name="Normal 2 16 9 4" xfId="8046" xr:uid="{E4A5CBBC-5FB8-4828-931A-DC20ABA98448}"/>
    <cellStyle name="Normal 2 16 9 5" xfId="8047" xr:uid="{667108A5-009F-4E8A-AB8F-FFF86E4F5F1E}"/>
    <cellStyle name="Normal 2 160" xfId="8048" xr:uid="{8E095B3C-589A-4746-9484-74DCB7C5EEAE}"/>
    <cellStyle name="Normal 2 160 2" xfId="8049" xr:uid="{F96BFE46-B54F-4E0A-8737-51665607B219}"/>
    <cellStyle name="Normal 2 160 2 2" xfId="8050" xr:uid="{3FA71287-E6C6-4845-8985-B1496DDF2619}"/>
    <cellStyle name="Normal 2 160 2 3" xfId="8051" xr:uid="{260C47B7-D08D-4DE8-A1A7-1B5B34DD876C}"/>
    <cellStyle name="Normal 2 160 3" xfId="8052" xr:uid="{35FF965C-289E-4C6B-8807-142EE18FF07A}"/>
    <cellStyle name="Normal 2 160 3 2" xfId="8053" xr:uid="{9108C270-0223-40EF-8FDA-D1B153318158}"/>
    <cellStyle name="Normal 2 160 3 3" xfId="8054" xr:uid="{41A84503-956F-48CB-8AE5-4B6E145F7BFA}"/>
    <cellStyle name="Normal 2 160 4" xfId="8055" xr:uid="{80BE0DA0-ACD1-4E15-B8BD-A1EB2BD6328D}"/>
    <cellStyle name="Normal 2 160 5" xfId="8056" xr:uid="{8E9B7B2C-EB24-4073-BB0E-B34819DA44C1}"/>
    <cellStyle name="Normal 2 161" xfId="8057" xr:uid="{1BB5AAE1-A506-4E96-90E9-9A7115E95768}"/>
    <cellStyle name="Normal 2 161 2" xfId="8058" xr:uid="{83551052-4404-4BCE-BDD7-ABFA39A9F79D}"/>
    <cellStyle name="Normal 2 161 2 2" xfId="8059" xr:uid="{B09E47DF-1026-45B9-B999-EA0EA5FED948}"/>
    <cellStyle name="Normal 2 161 2 3" xfId="8060" xr:uid="{13357260-A38B-44E4-9A44-37FDE2C05B0D}"/>
    <cellStyle name="Normal 2 161 3" xfId="8061" xr:uid="{34AD47AF-4BD8-4B87-9143-693A5E721D6F}"/>
    <cellStyle name="Normal 2 161 3 2" xfId="8062" xr:uid="{AC97C429-3C41-49A3-8058-AAD1D5ADCE99}"/>
    <cellStyle name="Normal 2 161 3 3" xfId="8063" xr:uid="{3579D145-1E63-4485-9379-CA616AAFCD54}"/>
    <cellStyle name="Normal 2 161 4" xfId="8064" xr:uid="{50F47818-FA99-413A-AAE2-E8F7EEC6FE84}"/>
    <cellStyle name="Normal 2 161 5" xfId="8065" xr:uid="{37B0C4BA-4FDA-457E-B788-2E16F115B454}"/>
    <cellStyle name="Normal 2 162" xfId="8066" xr:uid="{DD1A2EFF-42D3-41E0-83D4-8DBFEF13AE6C}"/>
    <cellStyle name="Normal 2 162 2" xfId="8067" xr:uid="{8BE720C6-D29A-4E3F-BBE3-4FE00EBD5B5F}"/>
    <cellStyle name="Normal 2 162 2 2" xfId="8068" xr:uid="{1B4DE51D-6370-4089-A5CB-0E1FFBD5E4B7}"/>
    <cellStyle name="Normal 2 162 2 3" xfId="8069" xr:uid="{3DBC06DE-7D98-4A8E-A6BF-D8526BA17E5D}"/>
    <cellStyle name="Normal 2 162 3" xfId="8070" xr:uid="{3FBFBD3A-71D6-4F47-9780-33FC9FA6701D}"/>
    <cellStyle name="Normal 2 162 3 2" xfId="8071" xr:uid="{B637AA62-3C20-46B0-AB5E-07D9E7D5CC09}"/>
    <cellStyle name="Normal 2 162 3 3" xfId="8072" xr:uid="{77C3E664-E7A2-43D1-A2BF-EE7B456C7279}"/>
    <cellStyle name="Normal 2 162 4" xfId="8073" xr:uid="{60067ED3-F90C-4891-8B47-A82364A6D738}"/>
    <cellStyle name="Normal 2 162 5" xfId="8074" xr:uid="{C53A4646-0AE3-40B2-B632-93C8EB5E926A}"/>
    <cellStyle name="Normal 2 163" xfId="8075" xr:uid="{AE483E48-48AC-4D2D-80F1-B378B4D76027}"/>
    <cellStyle name="Normal 2 163 2" xfId="8076" xr:uid="{E7BE486D-751E-4407-BA92-28BE34FBCA96}"/>
    <cellStyle name="Normal 2 163 2 2" xfId="8077" xr:uid="{25D828F6-968C-47FA-B33E-F4BAF1274F59}"/>
    <cellStyle name="Normal 2 163 2 3" xfId="8078" xr:uid="{C42C544E-A5B5-48F5-A90B-FA954D7BF85A}"/>
    <cellStyle name="Normal 2 163 3" xfId="8079" xr:uid="{8306A618-7F11-4C4A-B173-1DE9BDB3D8C9}"/>
    <cellStyle name="Normal 2 163 3 2" xfId="8080" xr:uid="{550FF3F1-C799-4B01-9754-6A4EA3E733AD}"/>
    <cellStyle name="Normal 2 163 3 3" xfId="8081" xr:uid="{D24FFA8F-B74D-43FD-9482-73C6CD227044}"/>
    <cellStyle name="Normal 2 163 4" xfId="8082" xr:uid="{0E64E840-F662-416A-8408-5F574C0A714A}"/>
    <cellStyle name="Normal 2 163 5" xfId="8083" xr:uid="{A0111062-105C-4CDC-A1D6-B2C95AE4DBC5}"/>
    <cellStyle name="Normal 2 164" xfId="8084" xr:uid="{52D24E62-3F35-4F94-85AB-AB324009043D}"/>
    <cellStyle name="Normal 2 164 2" xfId="8085" xr:uid="{BDF314EB-1C4E-4B03-8BFF-A561177ECA79}"/>
    <cellStyle name="Normal 2 164 2 2" xfId="8086" xr:uid="{36249E3D-C8C3-43A8-9147-DFBA28A1E9ED}"/>
    <cellStyle name="Normal 2 164 2 3" xfId="8087" xr:uid="{4A241297-059F-45AD-B265-73B6F891CE93}"/>
    <cellStyle name="Normal 2 164 3" xfId="8088" xr:uid="{D459B184-EAAD-4B04-8E39-0461495E0BA1}"/>
    <cellStyle name="Normal 2 164 3 2" xfId="8089" xr:uid="{B9EA6822-E4F7-4ADE-B7FD-E11ED4F512CC}"/>
    <cellStyle name="Normal 2 164 3 3" xfId="8090" xr:uid="{34B265E8-BEFC-4AB7-9AE7-13E3B5CCDAFF}"/>
    <cellStyle name="Normal 2 164 4" xfId="8091" xr:uid="{9106377F-E47D-4A12-A032-1BBB324480AB}"/>
    <cellStyle name="Normal 2 164 5" xfId="8092" xr:uid="{1BB5B4C5-E5E1-48FE-8A6C-C63662B25B24}"/>
    <cellStyle name="Normal 2 165" xfId="8093" xr:uid="{1C3C5644-45F9-442C-B99F-2BF7D50A13CF}"/>
    <cellStyle name="Normal 2 165 2" xfId="8094" xr:uid="{B2806065-19C3-4204-A44A-7AFFEEF028AF}"/>
    <cellStyle name="Normal 2 165 2 2" xfId="8095" xr:uid="{0BC7A929-F47F-4468-A1ED-06A99DD52E27}"/>
    <cellStyle name="Normal 2 165 2 3" xfId="8096" xr:uid="{2CA7A4FE-5D11-4E24-BC75-6BFA707198A3}"/>
    <cellStyle name="Normal 2 165 3" xfId="8097" xr:uid="{D9D9AB7F-3E55-49EA-A932-E6EB6D5B916D}"/>
    <cellStyle name="Normal 2 165 3 2" xfId="8098" xr:uid="{0EE9E5B1-0A75-4588-BE84-6E6152D050EA}"/>
    <cellStyle name="Normal 2 165 3 3" xfId="8099" xr:uid="{9BD3772E-FFC6-4B79-AC4E-FB8AC25F245E}"/>
    <cellStyle name="Normal 2 165 4" xfId="8100" xr:uid="{0817CE96-ED2C-44E9-AB26-8408E4EE6432}"/>
    <cellStyle name="Normal 2 165 5" xfId="8101" xr:uid="{73E31D3A-95E4-4EE7-880A-F4A7867793C5}"/>
    <cellStyle name="Normal 2 166" xfId="8102" xr:uid="{B1529B7D-9A9C-4CB5-9725-9F1BD63DF6E9}"/>
    <cellStyle name="Normal 2 166 2" xfId="8103" xr:uid="{4C47FDD2-8AAA-4111-A518-55EA8DDB4B6B}"/>
    <cellStyle name="Normal 2 166 2 2" xfId="8104" xr:uid="{29EA8C4F-A9BB-4EEF-9BD0-6C37CFFC768F}"/>
    <cellStyle name="Normal 2 166 2 3" xfId="8105" xr:uid="{7C304F2A-8B53-43D3-BF67-72775D4635AA}"/>
    <cellStyle name="Normal 2 166 3" xfId="8106" xr:uid="{4427B222-95E2-4F9A-814C-13F5F8A20B91}"/>
    <cellStyle name="Normal 2 166 3 2" xfId="8107" xr:uid="{D15452D9-5801-40F1-A266-90ED33D3DFAB}"/>
    <cellStyle name="Normal 2 166 3 3" xfId="8108" xr:uid="{A713E2CA-BBEF-4875-9C86-B268C4179B5A}"/>
    <cellStyle name="Normal 2 166 4" xfId="8109" xr:uid="{EE91D068-F1AE-465E-8538-FC35FA6D52AB}"/>
    <cellStyle name="Normal 2 166 5" xfId="8110" xr:uid="{0F9908AE-5923-46F2-8847-23D7C77E7AF3}"/>
    <cellStyle name="Normal 2 167" xfId="8111" xr:uid="{5DC08AE0-C4BE-465C-98D0-0362AE9C41EA}"/>
    <cellStyle name="Normal 2 167 2" xfId="8112" xr:uid="{B231EDA4-B4ED-4145-9F25-4CF2F410C3D6}"/>
    <cellStyle name="Normal 2 167 2 2" xfId="8113" xr:uid="{8C6B6CB3-80F8-47EC-9079-3ABA6FC6383A}"/>
    <cellStyle name="Normal 2 167 2 3" xfId="8114" xr:uid="{BB648C4B-8D10-420F-B177-FBA2FA0D9D56}"/>
    <cellStyle name="Normal 2 167 3" xfId="8115" xr:uid="{983812E8-B887-4DEC-8C91-D32E60896138}"/>
    <cellStyle name="Normal 2 167 3 2" xfId="8116" xr:uid="{E1C82512-4BF2-4861-A4EE-E98E5C5AAE84}"/>
    <cellStyle name="Normal 2 167 3 3" xfId="8117" xr:uid="{06E083F8-08CA-4593-B7B9-FCEA7D1B61B0}"/>
    <cellStyle name="Normal 2 167 4" xfId="8118" xr:uid="{E9A845DD-716A-4CD9-9DDA-6A1C9B46E1FD}"/>
    <cellStyle name="Normal 2 167 5" xfId="8119" xr:uid="{3EDF6464-C864-41D8-869E-2BA2D240CD4C}"/>
    <cellStyle name="Normal 2 168" xfId="8120" xr:uid="{C8A47B3E-3151-4401-808A-7176502293E4}"/>
    <cellStyle name="Normal 2 168 2" xfId="8121" xr:uid="{2CF79D56-0E2B-4EB3-9D74-09735682A816}"/>
    <cellStyle name="Normal 2 168 2 2" xfId="8122" xr:uid="{1230B68A-D99E-4357-9DC6-E5636068202F}"/>
    <cellStyle name="Normal 2 168 2 3" xfId="8123" xr:uid="{549C97C1-5027-4A05-8F01-EC467DC45F1E}"/>
    <cellStyle name="Normal 2 168 3" xfId="8124" xr:uid="{83FF3385-DF12-4A4C-A2B4-8D3CDAB0149F}"/>
    <cellStyle name="Normal 2 168 3 2" xfId="8125" xr:uid="{64B789E7-B771-4B37-BE4E-722201DA0524}"/>
    <cellStyle name="Normal 2 168 3 3" xfId="8126" xr:uid="{4DBDC442-C6B0-4F66-96E7-60B20B35CA1F}"/>
    <cellStyle name="Normal 2 168 4" xfId="8127" xr:uid="{0B658314-90B4-4874-B82A-3BC8E5DBEA71}"/>
    <cellStyle name="Normal 2 168 5" xfId="8128" xr:uid="{008F8EAE-ED9E-4862-A51A-74F11B03CBFD}"/>
    <cellStyle name="Normal 2 169" xfId="8129" xr:uid="{EFD04236-48DF-4723-AEB0-740CB8EECB2C}"/>
    <cellStyle name="Normal 2 169 2" xfId="8130" xr:uid="{CCC87D47-9B45-43BE-966D-A601C0B3183E}"/>
    <cellStyle name="Normal 2 169 2 2" xfId="8131" xr:uid="{BB91E4E4-57D9-4B6C-8DF3-8DB73BA18885}"/>
    <cellStyle name="Normal 2 169 2 3" xfId="8132" xr:uid="{76A11FB1-04F0-494A-A6D8-4672E96DCA21}"/>
    <cellStyle name="Normal 2 169 3" xfId="8133" xr:uid="{F9DEA93C-A1FC-4F65-AF29-2D40E864BBD8}"/>
    <cellStyle name="Normal 2 169 3 2" xfId="8134" xr:uid="{8D26245E-F904-4F7A-8316-3AF7D9CC4FAD}"/>
    <cellStyle name="Normal 2 169 3 3" xfId="8135" xr:uid="{91E997C0-346A-4E18-8467-3AC58E2C7624}"/>
    <cellStyle name="Normal 2 169 4" xfId="8136" xr:uid="{D339CDCC-6787-49D4-9EE4-FFFB893C79C0}"/>
    <cellStyle name="Normal 2 169 5" xfId="8137" xr:uid="{E1A89157-BF0D-493B-A51D-DA34C533BE9D}"/>
    <cellStyle name="Normal 2 17" xfId="8138" xr:uid="{00968856-18FC-4A3C-A479-533EE08EEBAF}"/>
    <cellStyle name="Normal 2 17 10" xfId="8139" xr:uid="{9300FF87-CB44-4358-AB00-52B7B8D7742D}"/>
    <cellStyle name="Normal 2 17 10 2" xfId="8140" xr:uid="{3CDB1437-2B35-4860-8FEF-3E7E9C1BA20C}"/>
    <cellStyle name="Normal 2 17 10 2 2" xfId="8141" xr:uid="{E13FC1B4-762C-4160-B647-CE965CC68680}"/>
    <cellStyle name="Normal 2 17 10 2 3" xfId="8142" xr:uid="{621AC17B-F70E-4099-A24E-B9A9ADBE0450}"/>
    <cellStyle name="Normal 2 17 10 3" xfId="8143" xr:uid="{5B36DED8-7C06-4C64-97F7-0B1E64CB5557}"/>
    <cellStyle name="Normal 2 17 10 3 2" xfId="8144" xr:uid="{C2C09910-FAD3-437D-8579-534F86EEB96E}"/>
    <cellStyle name="Normal 2 17 10 3 3" xfId="8145" xr:uid="{12321442-8A28-4F25-A5DB-5F8EA3C46F05}"/>
    <cellStyle name="Normal 2 17 10 4" xfId="8146" xr:uid="{94AD69A3-1A1C-445B-B5E3-15E7874AC7C6}"/>
    <cellStyle name="Normal 2 17 10 5" xfId="8147" xr:uid="{01EB9B46-6175-490B-B863-EA35BA6C9091}"/>
    <cellStyle name="Normal 2 17 11" xfId="8148" xr:uid="{6AB8B5A4-B962-4E4C-9F07-02F5FD12D28A}"/>
    <cellStyle name="Normal 2 17 11 2" xfId="8149" xr:uid="{97E284EB-D105-4839-867A-4606A1C40DCB}"/>
    <cellStyle name="Normal 2 17 11 2 2" xfId="8150" xr:uid="{2B95F3E2-03CA-4F65-A918-34056269F497}"/>
    <cellStyle name="Normal 2 17 11 2 3" xfId="8151" xr:uid="{7C2714F6-9163-4DA5-AB9A-FA44784D56A6}"/>
    <cellStyle name="Normal 2 17 11 3" xfId="8152" xr:uid="{4AD66BDA-07D7-4129-8628-F964651D7A8C}"/>
    <cellStyle name="Normal 2 17 11 3 2" xfId="8153" xr:uid="{967D2A99-5764-4EE5-BB80-3307FC886F22}"/>
    <cellStyle name="Normal 2 17 11 3 3" xfId="8154" xr:uid="{6A2B2E2B-28D1-40DD-B215-DD36A985ED40}"/>
    <cellStyle name="Normal 2 17 11 4" xfId="8155" xr:uid="{362319C1-6FD4-46E2-80A8-10348EC2A179}"/>
    <cellStyle name="Normal 2 17 11 5" xfId="8156" xr:uid="{74759C86-446B-447C-8FC6-511B2B3412D9}"/>
    <cellStyle name="Normal 2 17 12" xfId="8157" xr:uid="{D9271288-68B4-4C62-B793-6AF648BD8B2C}"/>
    <cellStyle name="Normal 2 17 12 2" xfId="8158" xr:uid="{A36BB63D-2FDF-420B-A682-F349B10B50DF}"/>
    <cellStyle name="Normal 2 17 12 2 2" xfId="8159" xr:uid="{36204029-8261-4935-81C5-33E8873D9543}"/>
    <cellStyle name="Normal 2 17 12 2 3" xfId="8160" xr:uid="{59680FC2-E2EE-481B-8CCF-F6C4D005F07E}"/>
    <cellStyle name="Normal 2 17 12 3" xfId="8161" xr:uid="{195803B9-3002-4EE6-BA17-E1B6D651F7EC}"/>
    <cellStyle name="Normal 2 17 12 3 2" xfId="8162" xr:uid="{348480EC-3AA9-4FE9-AAF1-392F8BB19613}"/>
    <cellStyle name="Normal 2 17 12 3 3" xfId="8163" xr:uid="{CE34FDBF-533F-45A7-8998-8FE33BB3C4DD}"/>
    <cellStyle name="Normal 2 17 12 4" xfId="8164" xr:uid="{76144611-5ACC-40D3-A18A-81395B7D6D89}"/>
    <cellStyle name="Normal 2 17 12 5" xfId="8165" xr:uid="{16805ED7-E51A-4C09-BDB5-617C966FD08B}"/>
    <cellStyle name="Normal 2 17 13" xfId="8166" xr:uid="{E4226DE1-7E43-4728-94E1-918C0619BB1A}"/>
    <cellStyle name="Normal 2 17 13 2" xfId="8167" xr:uid="{829FE4C9-307D-4A11-A62B-3CC7D46003E3}"/>
    <cellStyle name="Normal 2 17 13 2 2" xfId="8168" xr:uid="{F1DD099D-6B0E-4257-9B58-8BAB75BFC540}"/>
    <cellStyle name="Normal 2 17 13 2 3" xfId="8169" xr:uid="{91541B7B-B552-44ED-9118-0DD12B450BCA}"/>
    <cellStyle name="Normal 2 17 13 3" xfId="8170" xr:uid="{A16ACD79-B086-4663-AC16-5E9608EE67B4}"/>
    <cellStyle name="Normal 2 17 13 3 2" xfId="8171" xr:uid="{167B5CBE-83A1-4C1B-9B76-52AE865CA822}"/>
    <cellStyle name="Normal 2 17 13 3 3" xfId="8172" xr:uid="{3BF3DB70-B9BE-4179-A7AF-1FC37FC0A2D9}"/>
    <cellStyle name="Normal 2 17 13 4" xfId="8173" xr:uid="{7D29708A-9FF7-4C0B-8976-40EFE41FE858}"/>
    <cellStyle name="Normal 2 17 13 5" xfId="8174" xr:uid="{FACFBE76-CE3B-43C2-897B-49B70DD04B82}"/>
    <cellStyle name="Normal 2 17 14" xfId="8175" xr:uid="{DF17A00A-025D-41D7-8B08-EC52DDCD82AD}"/>
    <cellStyle name="Normal 2 17 14 2" xfId="8176" xr:uid="{A2FCFE8B-CD19-4816-9D32-8CE9D975A4F4}"/>
    <cellStyle name="Normal 2 17 14 2 2" xfId="8177" xr:uid="{C3359982-DBC8-4326-A458-09EC1B862519}"/>
    <cellStyle name="Normal 2 17 14 2 3" xfId="8178" xr:uid="{6D76A898-FEA3-4C10-AB32-4CDC6B372894}"/>
    <cellStyle name="Normal 2 17 14 3" xfId="8179" xr:uid="{E669305B-87B5-47C9-8F52-7E1ED911A82D}"/>
    <cellStyle name="Normal 2 17 14 3 2" xfId="8180" xr:uid="{6B85E2EB-D533-48F5-A5B9-AE17F3AA821A}"/>
    <cellStyle name="Normal 2 17 14 3 3" xfId="8181" xr:uid="{B4B61B07-DE18-42E3-996B-E52A52B94A9D}"/>
    <cellStyle name="Normal 2 17 14 4" xfId="8182" xr:uid="{56AA8D39-7EC6-43ED-B225-81A282F9433D}"/>
    <cellStyle name="Normal 2 17 14 5" xfId="8183" xr:uid="{EE3E2A5B-5161-40FC-9F83-94F0A4228F4A}"/>
    <cellStyle name="Normal 2 17 15" xfId="8184" xr:uid="{4D932B85-416C-492A-B982-12AB399BED78}"/>
    <cellStyle name="Normal 2 17 15 2" xfId="8185" xr:uid="{8B8D7C32-2B27-4C26-9493-90C6BD40A534}"/>
    <cellStyle name="Normal 2 17 15 2 2" xfId="8186" xr:uid="{32FB238A-B607-4806-BDA3-4EF00FD92960}"/>
    <cellStyle name="Normal 2 17 15 2 3" xfId="8187" xr:uid="{5DB6C621-BACD-4310-9A7F-10D0BD123DC6}"/>
    <cellStyle name="Normal 2 17 15 3" xfId="8188" xr:uid="{5CD84E02-0521-4D5D-A12C-FDB63C628417}"/>
    <cellStyle name="Normal 2 17 15 3 2" xfId="8189" xr:uid="{92B366BC-6DD8-48B6-A4BA-46D7339A09EE}"/>
    <cellStyle name="Normal 2 17 15 3 3" xfId="8190" xr:uid="{4B63B176-4303-438A-96B6-33251E62DD71}"/>
    <cellStyle name="Normal 2 17 15 4" xfId="8191" xr:uid="{8D142273-2502-4527-A6DA-26EAFE1184B3}"/>
    <cellStyle name="Normal 2 17 15 5" xfId="8192" xr:uid="{6E9AB042-9D3E-464B-9EC3-C190E3D98722}"/>
    <cellStyle name="Normal 2 17 16" xfId="8193" xr:uid="{B374484D-D842-4827-AB39-AAA64E364938}"/>
    <cellStyle name="Normal 2 17 16 2" xfId="8194" xr:uid="{13EDD693-04F3-4D24-8AC2-9A1BE42976ED}"/>
    <cellStyle name="Normal 2 17 16 2 2" xfId="8195" xr:uid="{83D16127-EDF3-4538-B1B3-483640A57067}"/>
    <cellStyle name="Normal 2 17 16 2 3" xfId="8196" xr:uid="{5004B3AC-5343-454F-830C-0BAB33D766F7}"/>
    <cellStyle name="Normal 2 17 16 3" xfId="8197" xr:uid="{50CEDE1F-6152-4721-83C3-7C155CC91C4B}"/>
    <cellStyle name="Normal 2 17 16 3 2" xfId="8198" xr:uid="{7E7F2796-71A0-46CA-B14D-44A07F86F74F}"/>
    <cellStyle name="Normal 2 17 16 3 3" xfId="8199" xr:uid="{07DC47FA-DA2B-4AAE-B9A0-CC944AB85F39}"/>
    <cellStyle name="Normal 2 17 16 4" xfId="8200" xr:uid="{AFA09ECA-91B3-4877-8951-7970F22CC91B}"/>
    <cellStyle name="Normal 2 17 16 5" xfId="8201" xr:uid="{9D560162-A6FD-43C8-AEFF-8D1676C5B5CF}"/>
    <cellStyle name="Normal 2 17 17" xfId="8202" xr:uid="{337531C5-DB22-46D4-8F83-EF58683B82BF}"/>
    <cellStyle name="Normal 2 17 17 2" xfId="8203" xr:uid="{82C7DD8B-563B-4A87-A509-36B4027AB721}"/>
    <cellStyle name="Normal 2 17 17 2 2" xfId="8204" xr:uid="{CAB766FD-CA7D-426B-AEB3-D528B96B9442}"/>
    <cellStyle name="Normal 2 17 17 2 3" xfId="8205" xr:uid="{F9A5BA3F-F2CE-48A4-B6B7-E5B68D95DF16}"/>
    <cellStyle name="Normal 2 17 17 3" xfId="8206" xr:uid="{B432D594-F576-4986-975E-E8ECAFCB64E8}"/>
    <cellStyle name="Normal 2 17 17 3 2" xfId="8207" xr:uid="{C1463719-39FF-4016-BDBB-8A0427B07C2D}"/>
    <cellStyle name="Normal 2 17 17 3 3" xfId="8208" xr:uid="{A441377E-44C2-4ECC-82E6-2C434E133D5A}"/>
    <cellStyle name="Normal 2 17 17 4" xfId="8209" xr:uid="{02ABF47E-7562-43D0-8E7C-1D06827A2394}"/>
    <cellStyle name="Normal 2 17 17 5" xfId="8210" xr:uid="{57397174-AC7E-4576-A038-BC0A46BE93B4}"/>
    <cellStyle name="Normal 2 17 18" xfId="8211" xr:uid="{62A2B06D-19C0-4C1C-8F6A-CAB2324BE715}"/>
    <cellStyle name="Normal 2 17 18 2" xfId="8212" xr:uid="{67F9CAA8-D7FB-476F-BBB3-E2EA43A23ED5}"/>
    <cellStyle name="Normal 2 17 18 2 2" xfId="8213" xr:uid="{F45C1114-5FC3-4132-A31A-B0EAF1E172E3}"/>
    <cellStyle name="Normal 2 17 18 2 3" xfId="8214" xr:uid="{A35CF464-ADB9-4C5A-8995-6CCE2BA73D4F}"/>
    <cellStyle name="Normal 2 17 18 3" xfId="8215" xr:uid="{1EE9D727-F127-4A76-8F24-143C24617336}"/>
    <cellStyle name="Normal 2 17 18 3 2" xfId="8216" xr:uid="{A195E0BB-57DD-47FD-BE28-BA3F0228AE04}"/>
    <cellStyle name="Normal 2 17 18 3 3" xfId="8217" xr:uid="{FD3957C3-CBD2-4381-984D-596BB68475E9}"/>
    <cellStyle name="Normal 2 17 18 4" xfId="8218" xr:uid="{FA506278-6EAA-42AA-B664-7E196B229936}"/>
    <cellStyle name="Normal 2 17 18 5" xfId="8219" xr:uid="{69712062-740E-488D-A9CF-E68922948873}"/>
    <cellStyle name="Normal 2 17 19" xfId="8220" xr:uid="{157CAEAE-C88C-4040-BFEF-D9739F6F9B5C}"/>
    <cellStyle name="Normal 2 17 19 2" xfId="8221" xr:uid="{4B1A48E5-F0DD-483D-BE82-DD7A75DA95B9}"/>
    <cellStyle name="Normal 2 17 19 2 2" xfId="8222" xr:uid="{FF6FBFB3-B8A9-4E36-8BB8-3F779F87C23B}"/>
    <cellStyle name="Normal 2 17 19 2 3" xfId="8223" xr:uid="{19E5E0CD-ADC6-4B31-AC09-B47633EC6876}"/>
    <cellStyle name="Normal 2 17 19 3" xfId="8224" xr:uid="{CD3DBC31-EE30-43DE-8525-53F925570E79}"/>
    <cellStyle name="Normal 2 17 19 3 2" xfId="8225" xr:uid="{CF194159-5C60-44E5-ADC1-1D0A12E976C3}"/>
    <cellStyle name="Normal 2 17 19 3 3" xfId="8226" xr:uid="{1D50D161-7994-46EA-A569-F037AA512067}"/>
    <cellStyle name="Normal 2 17 19 4" xfId="8227" xr:uid="{E30435C2-6905-4007-837B-4557C456E900}"/>
    <cellStyle name="Normal 2 17 19 5" xfId="8228" xr:uid="{3A852C40-21C0-49E5-9BC7-65ADC3BE3344}"/>
    <cellStyle name="Normal 2 17 2" xfId="8229" xr:uid="{40E8B8FA-A10A-4FC4-ABA9-88B24B194740}"/>
    <cellStyle name="Normal 2 17 2 2" xfId="8230" xr:uid="{A7D5EE99-91CF-4236-921D-06DFAFC89192}"/>
    <cellStyle name="Normal 2 17 2 2 2" xfId="8231" xr:uid="{5B760D9F-8321-4724-937F-8147DDDE10AD}"/>
    <cellStyle name="Normal 2 17 2 2 3" xfId="8232" xr:uid="{AEC642B4-7712-49A3-AEDD-980BACC72FF7}"/>
    <cellStyle name="Normal 2 17 2 3" xfId="8233" xr:uid="{E444CB0B-B612-45AD-86F5-FAC76B252FBF}"/>
    <cellStyle name="Normal 2 17 2 3 2" xfId="8234" xr:uid="{0AE247BE-4B2E-4D13-A738-FE600152A2B7}"/>
    <cellStyle name="Normal 2 17 2 3 3" xfId="8235" xr:uid="{E67D499B-03EF-4EF2-9AF5-DB6536990DA1}"/>
    <cellStyle name="Normal 2 17 2 4" xfId="8236" xr:uid="{319C58AF-F9AE-4638-B3E1-81F1E53F015E}"/>
    <cellStyle name="Normal 2 17 2 5" xfId="8237" xr:uid="{B845762B-A98D-4273-9E9F-1E933758C575}"/>
    <cellStyle name="Normal 2 17 20" xfId="8238" xr:uid="{60A098C5-023E-49D8-A059-4E2C58650BAF}"/>
    <cellStyle name="Normal 2 17 20 2" xfId="8239" xr:uid="{26AD895D-D865-4B34-9B34-7B6E013D5EA8}"/>
    <cellStyle name="Normal 2 17 20 2 2" xfId="8240" xr:uid="{5CFC3CEA-6601-4398-BB7C-FCDEC59738AA}"/>
    <cellStyle name="Normal 2 17 20 2 3" xfId="8241" xr:uid="{279DC553-1DE7-46F9-AFE8-E1ED972AC2C8}"/>
    <cellStyle name="Normal 2 17 20 3" xfId="8242" xr:uid="{E14D7A54-4A5A-4D34-935E-022C3B6CA8BF}"/>
    <cellStyle name="Normal 2 17 20 3 2" xfId="8243" xr:uid="{38D1AE88-70AD-41A0-A67B-CB057A6345D3}"/>
    <cellStyle name="Normal 2 17 20 3 3" xfId="8244" xr:uid="{8592D8F2-EE21-4E07-B7A6-A453D772987C}"/>
    <cellStyle name="Normal 2 17 20 4" xfId="8245" xr:uid="{468C3FF2-42B5-4AA8-BEF3-E11EB939AC94}"/>
    <cellStyle name="Normal 2 17 20 5" xfId="8246" xr:uid="{10D4A75F-A3A8-4E57-BDF9-5781AE5259D8}"/>
    <cellStyle name="Normal 2 17 21" xfId="8247" xr:uid="{90E2ED00-1C0C-4E03-A220-8C9F35853740}"/>
    <cellStyle name="Normal 2 17 21 2" xfId="8248" xr:uid="{C5D0949B-3B74-455A-83FB-FB563F40A825}"/>
    <cellStyle name="Normal 2 17 21 2 2" xfId="8249" xr:uid="{CE58C6E9-2BBC-4CF2-95DB-773B288605D3}"/>
    <cellStyle name="Normal 2 17 21 2 3" xfId="8250" xr:uid="{DF3C0C47-8162-4933-8D1D-23C072453CB3}"/>
    <cellStyle name="Normal 2 17 21 3" xfId="8251" xr:uid="{40856A72-1B06-4569-8023-6B5E7CE7BADF}"/>
    <cellStyle name="Normal 2 17 21 3 2" xfId="8252" xr:uid="{9493F84D-9650-409D-BC0E-FBF40B617125}"/>
    <cellStyle name="Normal 2 17 21 3 3" xfId="8253" xr:uid="{2F509F33-DD4E-4EF9-8EE8-FCC5821D073F}"/>
    <cellStyle name="Normal 2 17 21 4" xfId="8254" xr:uid="{B3C81E2E-0FEA-4196-B6C1-47962C250ABB}"/>
    <cellStyle name="Normal 2 17 21 5" xfId="8255" xr:uid="{4BD9AE84-EE35-46A9-8776-567D243267C7}"/>
    <cellStyle name="Normal 2 17 22" xfId="8256" xr:uid="{96F93A3E-9442-48B7-A726-8658A8C09A51}"/>
    <cellStyle name="Normal 2 17 22 2" xfId="8257" xr:uid="{101FF2FD-0DED-4509-A6A7-5473894B0DA0}"/>
    <cellStyle name="Normal 2 17 22 2 2" xfId="8258" xr:uid="{43B3D463-9E91-41B1-9F7D-9D3991B34A66}"/>
    <cellStyle name="Normal 2 17 22 2 3" xfId="8259" xr:uid="{64AEDB06-718F-4A3F-B197-A72A5AF7CBC7}"/>
    <cellStyle name="Normal 2 17 22 3" xfId="8260" xr:uid="{2EA1E977-6488-4F43-9423-9EEA3762BA84}"/>
    <cellStyle name="Normal 2 17 22 3 2" xfId="8261" xr:uid="{1661B710-6676-4255-BDFC-522947E82771}"/>
    <cellStyle name="Normal 2 17 22 3 3" xfId="8262" xr:uid="{8977B83E-385B-4EDD-8A95-3BCE729E777E}"/>
    <cellStyle name="Normal 2 17 22 4" xfId="8263" xr:uid="{3F918408-7637-487C-8BAA-7F384D4D0D0C}"/>
    <cellStyle name="Normal 2 17 22 5" xfId="8264" xr:uid="{AEC20D4B-1189-47EE-8BDB-13D1775CDE01}"/>
    <cellStyle name="Normal 2 17 23" xfId="8265" xr:uid="{E3AFC099-C04F-4217-A9B3-09F35FC799DD}"/>
    <cellStyle name="Normal 2 17 23 2" xfId="8266" xr:uid="{6E75DD69-FBBC-4272-8B77-0C3FFB7A6DFD}"/>
    <cellStyle name="Normal 2 17 23 2 2" xfId="8267" xr:uid="{7391F753-5F46-4D82-B6B3-0F68477AD510}"/>
    <cellStyle name="Normal 2 17 23 2 3" xfId="8268" xr:uid="{69DB419A-74B5-4813-9A9E-4CE334CFBFE1}"/>
    <cellStyle name="Normal 2 17 23 3" xfId="8269" xr:uid="{3F85966E-C957-4975-816C-59B28B0EB70E}"/>
    <cellStyle name="Normal 2 17 23 3 2" xfId="8270" xr:uid="{61A0ADD2-54AA-4974-97EC-A3AFFD049CA2}"/>
    <cellStyle name="Normal 2 17 23 3 3" xfId="8271" xr:uid="{6F2B61C8-511E-4324-B81F-29182908C519}"/>
    <cellStyle name="Normal 2 17 23 4" xfId="8272" xr:uid="{1000CF11-163B-49CC-8BD9-DB0620C50F59}"/>
    <cellStyle name="Normal 2 17 23 5" xfId="8273" xr:uid="{98212F66-B905-4BB8-8EFD-E2795609AA19}"/>
    <cellStyle name="Normal 2 17 24" xfId="8274" xr:uid="{D4FBDE0B-F690-4E2B-8468-5E61944830F3}"/>
    <cellStyle name="Normal 2 17 24 2" xfId="8275" xr:uid="{71398E5A-7701-4A5F-B1DD-F0CE376D28D5}"/>
    <cellStyle name="Normal 2 17 24 3" xfId="8276" xr:uid="{21FFE28B-B678-44D9-BD77-73B19BF54576}"/>
    <cellStyle name="Normal 2 17 25" xfId="8277" xr:uid="{D136EEEE-E772-4C6C-80D8-68AFAD989442}"/>
    <cellStyle name="Normal 2 17 25 2" xfId="8278" xr:uid="{796121DF-9834-4E20-9A57-135D5B37B3E4}"/>
    <cellStyle name="Normal 2 17 25 3" xfId="8279" xr:uid="{EFDD767B-594C-46AC-8402-8BEC73DD8358}"/>
    <cellStyle name="Normal 2 17 26" xfId="8280" xr:uid="{F6564C60-F7BF-42D1-95CF-36A4A860B8BC}"/>
    <cellStyle name="Normal 2 17 27" xfId="8281" xr:uid="{E5A3DA33-E217-43C4-86F7-A48BFB06BB02}"/>
    <cellStyle name="Normal 2 17 3" xfId="8282" xr:uid="{616E7760-5F66-48FE-AF1D-9A1F41B6A837}"/>
    <cellStyle name="Normal 2 17 3 2" xfId="8283" xr:uid="{2757ACAD-CC75-4A15-8793-90976C09E127}"/>
    <cellStyle name="Normal 2 17 3 2 2" xfId="8284" xr:uid="{2789708F-DB58-450F-A25C-0F3D1A5300F3}"/>
    <cellStyle name="Normal 2 17 3 2 3" xfId="8285" xr:uid="{E8F5E05B-C4B1-4C5B-A720-3B7D898DBB10}"/>
    <cellStyle name="Normal 2 17 3 3" xfId="8286" xr:uid="{EC072745-486E-41FE-8653-CC071C22ABEC}"/>
    <cellStyle name="Normal 2 17 3 3 2" xfId="8287" xr:uid="{6A9C0836-5214-46B1-9254-48DD31BCA6BC}"/>
    <cellStyle name="Normal 2 17 3 3 3" xfId="8288" xr:uid="{DBFAB19A-2F40-4C70-BD58-9AC1A865BEDD}"/>
    <cellStyle name="Normal 2 17 3 4" xfId="8289" xr:uid="{309CD4F0-C635-495E-B4AB-81BCD4BAB088}"/>
    <cellStyle name="Normal 2 17 3 5" xfId="8290" xr:uid="{DE5FC1AB-FC00-4A9A-A484-B087DA5CBFB6}"/>
    <cellStyle name="Normal 2 17 4" xfId="8291" xr:uid="{8B35227B-E63B-479C-BF28-9AC7B14FFE32}"/>
    <cellStyle name="Normal 2 17 4 2" xfId="8292" xr:uid="{AD387CE3-FBB7-44D5-AB13-8667CA84A1D0}"/>
    <cellStyle name="Normal 2 17 4 2 2" xfId="8293" xr:uid="{14AA28F9-B4FC-472E-8562-7DEE6990F774}"/>
    <cellStyle name="Normal 2 17 4 2 3" xfId="8294" xr:uid="{10B49CAB-5EA1-459E-B63D-8808E75BE6E3}"/>
    <cellStyle name="Normal 2 17 4 3" xfId="8295" xr:uid="{41F7B673-3BC1-4066-8D6B-24ABEF50C3DA}"/>
    <cellStyle name="Normal 2 17 4 3 2" xfId="8296" xr:uid="{560E7B34-404D-442A-B059-7645F99E7CC2}"/>
    <cellStyle name="Normal 2 17 4 3 3" xfId="8297" xr:uid="{52FF5573-03B2-4C19-9485-5DDDCA0597B4}"/>
    <cellStyle name="Normal 2 17 4 4" xfId="8298" xr:uid="{AD46FC77-72A5-4DBF-A797-B0270F891485}"/>
    <cellStyle name="Normal 2 17 4 5" xfId="8299" xr:uid="{0107354C-5C2A-4BB0-9FFE-E695D643EFF9}"/>
    <cellStyle name="Normal 2 17 5" xfId="8300" xr:uid="{FA5A823E-8A75-4CE4-928D-6E5D295A6C98}"/>
    <cellStyle name="Normal 2 17 5 2" xfId="8301" xr:uid="{7FB08381-A847-42E7-B071-6BA84B69FBB6}"/>
    <cellStyle name="Normal 2 17 5 2 2" xfId="8302" xr:uid="{FA196354-0F50-4CAE-AB8E-FE5086E42C5F}"/>
    <cellStyle name="Normal 2 17 5 2 3" xfId="8303" xr:uid="{E5398C01-C0AF-460F-A05F-93929C5A4F09}"/>
    <cellStyle name="Normal 2 17 5 3" xfId="8304" xr:uid="{3DE95444-C8F5-4E63-9354-C9BD2F1C2904}"/>
    <cellStyle name="Normal 2 17 5 3 2" xfId="8305" xr:uid="{9C34DA47-93F0-4670-8A06-781E6ECE638C}"/>
    <cellStyle name="Normal 2 17 5 3 3" xfId="8306" xr:uid="{6AB574EF-8367-480C-97B8-7BA533DD426F}"/>
    <cellStyle name="Normal 2 17 5 4" xfId="8307" xr:uid="{9C995DC3-0D08-4699-9442-A738C565D2D5}"/>
    <cellStyle name="Normal 2 17 5 5" xfId="8308" xr:uid="{8867045F-83ED-4879-82F3-70403BDBAD05}"/>
    <cellStyle name="Normal 2 17 6" xfId="8309" xr:uid="{654064D6-ACC4-4205-80B9-400BD47AAC8E}"/>
    <cellStyle name="Normal 2 17 6 2" xfId="8310" xr:uid="{E1143CBF-2AB3-4A90-9ED6-8EE645F1EEB1}"/>
    <cellStyle name="Normal 2 17 6 2 2" xfId="8311" xr:uid="{2C80EC23-DC46-45D5-A99D-283F4EE98628}"/>
    <cellStyle name="Normal 2 17 6 2 3" xfId="8312" xr:uid="{0CEB9DD4-8CF3-47F5-833A-E9F0FEA6378F}"/>
    <cellStyle name="Normal 2 17 6 3" xfId="8313" xr:uid="{57E3F22B-B939-433D-9733-93A7A1A71A59}"/>
    <cellStyle name="Normal 2 17 6 3 2" xfId="8314" xr:uid="{306C1632-EB9C-407E-A9AF-8A9434400867}"/>
    <cellStyle name="Normal 2 17 6 3 3" xfId="8315" xr:uid="{F42A081F-37B3-4327-AB35-3DB26C419F3B}"/>
    <cellStyle name="Normal 2 17 6 4" xfId="8316" xr:uid="{E93171E4-16F6-4212-BB40-ADF63CD15283}"/>
    <cellStyle name="Normal 2 17 6 5" xfId="8317" xr:uid="{9B09081C-3251-43E3-88BA-EB8D9040C165}"/>
    <cellStyle name="Normal 2 17 7" xfId="8318" xr:uid="{A0A1614B-F9D1-4EA8-9ED6-AF5F903B6276}"/>
    <cellStyle name="Normal 2 17 7 2" xfId="8319" xr:uid="{19542980-C5CD-479B-9AAD-7F29A26CA66B}"/>
    <cellStyle name="Normal 2 17 7 2 2" xfId="8320" xr:uid="{5FE9BCFD-1DC1-41EF-8F4C-373D63774FCE}"/>
    <cellStyle name="Normal 2 17 7 2 3" xfId="8321" xr:uid="{30AFCDBE-ADF6-433F-B910-763AE526C857}"/>
    <cellStyle name="Normal 2 17 7 3" xfId="8322" xr:uid="{70C7BA9F-DBCE-4A9F-AB23-BAB363AE4DED}"/>
    <cellStyle name="Normal 2 17 7 3 2" xfId="8323" xr:uid="{06580023-792F-4FA2-83AA-4BB467E10D6B}"/>
    <cellStyle name="Normal 2 17 7 3 3" xfId="8324" xr:uid="{CF026CD1-B99D-4242-9ABF-FA5FF4C8A663}"/>
    <cellStyle name="Normal 2 17 7 4" xfId="8325" xr:uid="{491FCB86-2DD9-40B5-AE81-B71552F3D6C2}"/>
    <cellStyle name="Normal 2 17 7 5" xfId="8326" xr:uid="{D17A2D51-29BF-4D1F-8D76-51DE601946AD}"/>
    <cellStyle name="Normal 2 17 8" xfId="8327" xr:uid="{A618C144-D9F2-4320-A9D4-EF58C3381D68}"/>
    <cellStyle name="Normal 2 17 8 2" xfId="8328" xr:uid="{56881309-10DE-4547-9B58-A11210A1523B}"/>
    <cellStyle name="Normal 2 17 8 2 2" xfId="8329" xr:uid="{87FDDEBF-C065-41C3-8302-97374CD8CF32}"/>
    <cellStyle name="Normal 2 17 8 2 3" xfId="8330" xr:uid="{45A50B33-D39C-4B19-B9BE-1585D2E3697F}"/>
    <cellStyle name="Normal 2 17 8 3" xfId="8331" xr:uid="{65EA8CD1-F073-4D26-990F-087FF3B345C1}"/>
    <cellStyle name="Normal 2 17 8 3 2" xfId="8332" xr:uid="{A3C7AFA6-7047-4428-877F-080CF2A6B790}"/>
    <cellStyle name="Normal 2 17 8 3 3" xfId="8333" xr:uid="{9EDDFFF2-E74F-4F6B-A000-82324C36365A}"/>
    <cellStyle name="Normal 2 17 8 4" xfId="8334" xr:uid="{CD362215-83EF-4D00-8264-8AA439D21760}"/>
    <cellStyle name="Normal 2 17 8 5" xfId="8335" xr:uid="{8ECBEC74-A47E-4ABD-BF84-71A37B779FA0}"/>
    <cellStyle name="Normal 2 17 9" xfId="8336" xr:uid="{2BF118E8-4D53-4D5E-8448-49EDBCFC9F74}"/>
    <cellStyle name="Normal 2 17 9 2" xfId="8337" xr:uid="{9FF86772-DCFB-48E0-B6CA-0882C9421067}"/>
    <cellStyle name="Normal 2 17 9 2 2" xfId="8338" xr:uid="{C69F39A7-E6A2-4873-A042-55641F0203BA}"/>
    <cellStyle name="Normal 2 17 9 2 3" xfId="8339" xr:uid="{58249FEF-001B-4FEB-A567-74E904D5C05D}"/>
    <cellStyle name="Normal 2 17 9 3" xfId="8340" xr:uid="{19B2FDB9-491F-4E1A-9D33-10CF06D2B9E7}"/>
    <cellStyle name="Normal 2 17 9 3 2" xfId="8341" xr:uid="{5B56B0EA-C9B7-4E38-BACC-C78B47B1A60C}"/>
    <cellStyle name="Normal 2 17 9 3 3" xfId="8342" xr:uid="{78430A0B-150A-4411-9484-CECC14AEA621}"/>
    <cellStyle name="Normal 2 17 9 4" xfId="8343" xr:uid="{0DA70733-32C2-4A3D-8682-7BA45DF550D9}"/>
    <cellStyle name="Normal 2 17 9 5" xfId="8344" xr:uid="{C5611002-83D8-47DB-BE31-C644E9A12D8D}"/>
    <cellStyle name="Normal 2 170" xfId="8345" xr:uid="{5712C593-C803-4C98-AEA5-4BC84757CA1E}"/>
    <cellStyle name="Normal 2 170 2" xfId="8346" xr:uid="{E3253AAE-98BB-4265-8C01-54F035E2E54E}"/>
    <cellStyle name="Normal 2 170 2 2" xfId="8347" xr:uid="{5EA62025-7C52-4CB1-B207-F6070337D522}"/>
    <cellStyle name="Normal 2 170 2 3" xfId="8348" xr:uid="{33BBD0D3-BE3A-4BB8-995D-E8D54AEDBD9B}"/>
    <cellStyle name="Normal 2 170 3" xfId="8349" xr:uid="{FF3E794C-8CEC-4744-A48A-48D0F2FF5314}"/>
    <cellStyle name="Normal 2 170 3 2" xfId="8350" xr:uid="{1958CF6A-974A-440F-B0C0-54ACDF31F59A}"/>
    <cellStyle name="Normal 2 170 3 3" xfId="8351" xr:uid="{D970C6D6-63C1-4132-BCC8-9A46EB4E93C3}"/>
    <cellStyle name="Normal 2 170 4" xfId="8352" xr:uid="{2C0E8133-609B-4B65-ABE6-CFC3A591CACC}"/>
    <cellStyle name="Normal 2 170 5" xfId="8353" xr:uid="{AA66DF47-F0B8-4888-9579-3AD30D19F3EF}"/>
    <cellStyle name="Normal 2 171" xfId="8354" xr:uid="{BB7E9F36-21D9-4000-8B1F-8C07C7DCB72C}"/>
    <cellStyle name="Normal 2 171 2" xfId="8355" xr:uid="{3AD89CA0-6CD9-4E1E-8FD7-BFC98A4E65B3}"/>
    <cellStyle name="Normal 2 171 2 2" xfId="8356" xr:uid="{051B13F7-6A03-4008-94F4-C2E61E4CC2B3}"/>
    <cellStyle name="Normal 2 171 2 3" xfId="8357" xr:uid="{981DF954-F41F-4DC6-B8AD-CEECFD73FDDB}"/>
    <cellStyle name="Normal 2 171 3" xfId="8358" xr:uid="{4B0064B7-1666-4947-9435-000F149718A7}"/>
    <cellStyle name="Normal 2 171 3 2" xfId="8359" xr:uid="{DFE0296A-1406-45E3-96AB-5B78773B46EB}"/>
    <cellStyle name="Normal 2 171 3 3" xfId="8360" xr:uid="{E4FBC57A-0F47-44A5-ABB1-8CEC3ACB5ACA}"/>
    <cellStyle name="Normal 2 171 4" xfId="8361" xr:uid="{89957493-1AB1-4B07-861E-3AF77ABC1D53}"/>
    <cellStyle name="Normal 2 171 5" xfId="8362" xr:uid="{4A0AF294-019D-449B-A82C-F0B02D1029E8}"/>
    <cellStyle name="Normal 2 172" xfId="8363" xr:uid="{D1E8A19B-5223-4DE5-ADA7-C5FA8AF53FD6}"/>
    <cellStyle name="Normal 2 172 2" xfId="8364" xr:uid="{67D8DECE-6AAF-40C5-888F-B671D1F9C79D}"/>
    <cellStyle name="Normal 2 172 2 2" xfId="8365" xr:uid="{AB684DEB-3927-4769-A149-44DAF624554A}"/>
    <cellStyle name="Normal 2 172 2 3" xfId="8366" xr:uid="{67CBEC1C-D7AC-4D1F-ACCC-44C55F04E3ED}"/>
    <cellStyle name="Normal 2 172 3" xfId="8367" xr:uid="{95B624C7-2746-48E1-B8F5-2323290619DB}"/>
    <cellStyle name="Normal 2 172 3 2" xfId="8368" xr:uid="{A7D8996A-0A52-4464-A5A3-6DA0486D1B69}"/>
    <cellStyle name="Normal 2 172 3 3" xfId="8369" xr:uid="{62F5C77D-D257-4020-A513-E59B8055E4E8}"/>
    <cellStyle name="Normal 2 172 4" xfId="8370" xr:uid="{44B90B79-4F2F-4470-AA45-428BBB0B4F14}"/>
    <cellStyle name="Normal 2 172 5" xfId="8371" xr:uid="{6A7516C1-7B23-4524-87CE-70A769327722}"/>
    <cellStyle name="Normal 2 173" xfId="8372" xr:uid="{F2996C2E-42A2-4613-947B-894C530EA6E6}"/>
    <cellStyle name="Normal 2 173 2" xfId="8373" xr:uid="{8ADFE0BE-7BB3-42CA-9372-62D9EF7CE49F}"/>
    <cellStyle name="Normal 2 173 2 2" xfId="8374" xr:uid="{B814A8C0-22B1-4C36-927B-5DAD319BDD35}"/>
    <cellStyle name="Normal 2 173 2 3" xfId="8375" xr:uid="{EFE5A550-2D43-4FE1-981B-A8FD374A3DDE}"/>
    <cellStyle name="Normal 2 173 3" xfId="8376" xr:uid="{8FF005DF-E393-41E2-9F25-B7C8E7FDB13F}"/>
    <cellStyle name="Normal 2 173 3 2" xfId="8377" xr:uid="{1A1518D4-84AF-46B7-A31D-0215FDF909F9}"/>
    <cellStyle name="Normal 2 173 3 3" xfId="8378" xr:uid="{359C4716-0CE7-49B0-8546-D3914817221D}"/>
    <cellStyle name="Normal 2 173 4" xfId="8379" xr:uid="{B242C4DA-CFE7-41C1-B0AF-AADAC5BDBCC9}"/>
    <cellStyle name="Normal 2 173 5" xfId="8380" xr:uid="{20D37042-DC1C-437A-8BB3-7D38EC150020}"/>
    <cellStyle name="Normal 2 174" xfId="8381" xr:uid="{2A57AD49-2D7B-4368-ACC1-27A8557C4592}"/>
    <cellStyle name="Normal 2 174 2" xfId="8382" xr:uid="{45AC41C4-40A4-4601-8D1B-69068B4EFA14}"/>
    <cellStyle name="Normal 2 174 2 2" xfId="8383" xr:uid="{C88307C6-E438-48A9-B626-02B7F1179574}"/>
    <cellStyle name="Normal 2 174 2 3" xfId="8384" xr:uid="{F331C6C7-3F20-4338-A41F-E6C91A40EAD5}"/>
    <cellStyle name="Normal 2 174 3" xfId="8385" xr:uid="{141263E9-CE69-484D-9E52-97321D290731}"/>
    <cellStyle name="Normal 2 174 3 2" xfId="8386" xr:uid="{615EE556-E00D-45AA-A690-ACB8AF612292}"/>
    <cellStyle name="Normal 2 174 3 3" xfId="8387" xr:uid="{9B75692D-5F64-4127-AFB3-2DD391AE0264}"/>
    <cellStyle name="Normal 2 174 4" xfId="8388" xr:uid="{74A58037-609B-4F6D-B034-DBA4790EAD94}"/>
    <cellStyle name="Normal 2 174 5" xfId="8389" xr:uid="{C6EDC2D6-4E3A-4018-8CD1-3F0E7F28A7A9}"/>
    <cellStyle name="Normal 2 175" xfId="8390" xr:uid="{619BDF79-CC11-4874-AEB1-335E20BC854C}"/>
    <cellStyle name="Normal 2 175 2" xfId="8391" xr:uid="{F5972B9C-580E-440E-BEFA-E8639AA4A167}"/>
    <cellStyle name="Normal 2 175 2 2" xfId="8392" xr:uid="{B2BB6846-EE18-4EF2-992C-E704AEEBB4E0}"/>
    <cellStyle name="Normal 2 175 2 3" xfId="8393" xr:uid="{63DAEFC1-1ACD-4E36-9A9E-5833F8960EAA}"/>
    <cellStyle name="Normal 2 175 3" xfId="8394" xr:uid="{940F72A3-21F8-431A-8169-B7E17F19140D}"/>
    <cellStyle name="Normal 2 175 3 2" xfId="8395" xr:uid="{81A8FE48-3646-4F72-AE91-05DDA0BF52ED}"/>
    <cellStyle name="Normal 2 175 3 3" xfId="8396" xr:uid="{5582A23E-E2F6-4E5C-A77A-2CA75094ABBC}"/>
    <cellStyle name="Normal 2 175 4" xfId="8397" xr:uid="{B09266ED-C126-422B-A4AC-9788C49D25B9}"/>
    <cellStyle name="Normal 2 175 5" xfId="8398" xr:uid="{98F41892-6744-4BDC-8FBB-CDAB13B866F6}"/>
    <cellStyle name="Normal 2 176" xfId="8399" xr:uid="{9A9D5790-CE37-450A-AE96-777DED501741}"/>
    <cellStyle name="Normal 2 176 2" xfId="8400" xr:uid="{6DFB6323-7089-4FB3-B66A-FA82666CC449}"/>
    <cellStyle name="Normal 2 176 2 2" xfId="8401" xr:uid="{B503A47F-BAAF-4BFF-BCF6-2FF2AA007B83}"/>
    <cellStyle name="Normal 2 176 2 3" xfId="8402" xr:uid="{222C788D-21AF-4AEB-BFBF-A378936700C5}"/>
    <cellStyle name="Normal 2 176 3" xfId="8403" xr:uid="{CDB52095-CC7F-4D08-A167-C09D80CE7AD1}"/>
    <cellStyle name="Normal 2 176 3 2" xfId="8404" xr:uid="{14E286FB-C918-4AC7-A04F-833CC05490A2}"/>
    <cellStyle name="Normal 2 176 3 3" xfId="8405" xr:uid="{2B1B6F8D-7CAC-4F10-B83B-F0D41F4F9D9A}"/>
    <cellStyle name="Normal 2 176 4" xfId="8406" xr:uid="{61B5E9AA-A4FA-431D-8C35-F26C723C007D}"/>
    <cellStyle name="Normal 2 176 5" xfId="8407" xr:uid="{85B28B2E-B09B-4634-98B0-B54DF7DDAC09}"/>
    <cellStyle name="Normal 2 177" xfId="8408" xr:uid="{98CAB04D-B941-45D0-9E9C-CF5152A5827B}"/>
    <cellStyle name="Normal 2 177 2" xfId="8409" xr:uid="{9F2BFE46-73FF-42AD-8C9D-22B66A3FBE0D}"/>
    <cellStyle name="Normal 2 177 2 2" xfId="8410" xr:uid="{C9FE2C40-AEDB-4321-8688-3663A1F6335B}"/>
    <cellStyle name="Normal 2 177 2 3" xfId="8411" xr:uid="{1544C434-2F6E-476D-8C10-547020A3105B}"/>
    <cellStyle name="Normal 2 177 3" xfId="8412" xr:uid="{C9F34194-79FE-42B2-89A0-5C269BB3A059}"/>
    <cellStyle name="Normal 2 177 3 2" xfId="8413" xr:uid="{5230AA09-F171-46F4-9F7B-D57332A7C46E}"/>
    <cellStyle name="Normal 2 177 3 3" xfId="8414" xr:uid="{2A7B1033-FEE8-445A-992C-3FD088E359D5}"/>
    <cellStyle name="Normal 2 177 4" xfId="8415" xr:uid="{04BD5173-071E-47AF-ABAB-2A9A1B78CA6D}"/>
    <cellStyle name="Normal 2 177 5" xfId="8416" xr:uid="{0C933DFB-8906-492D-A744-C25425F38BB4}"/>
    <cellStyle name="Normal 2 178" xfId="8417" xr:uid="{49735974-2583-4713-8121-C37F017B45CD}"/>
    <cellStyle name="Normal 2 178 2" xfId="8418" xr:uid="{A70CA577-AD7B-4CC1-AF1C-AA9388EA0740}"/>
    <cellStyle name="Normal 2 178 2 2" xfId="8419" xr:uid="{E64B0F27-8523-4B5F-B73C-DA466DB99F2E}"/>
    <cellStyle name="Normal 2 178 2 3" xfId="8420" xr:uid="{9A7D6296-883F-4500-9271-96FF171E99E9}"/>
    <cellStyle name="Normal 2 178 3" xfId="8421" xr:uid="{58A5A3DA-B39B-4A61-AFBA-F591BB8A7C86}"/>
    <cellStyle name="Normal 2 178 3 2" xfId="8422" xr:uid="{28868D68-7B15-44D3-B9D0-F2BE2CEC71EA}"/>
    <cellStyle name="Normal 2 178 3 3" xfId="8423" xr:uid="{5C6AF23E-C243-4EB8-93CA-82078FAD7846}"/>
    <cellStyle name="Normal 2 178 4" xfId="8424" xr:uid="{28AF9EE9-7E60-4AD2-88EE-035ADD03B166}"/>
    <cellStyle name="Normal 2 178 5" xfId="8425" xr:uid="{2813D98C-81A6-4F54-874A-7587509D266C}"/>
    <cellStyle name="Normal 2 179" xfId="8426" xr:uid="{FD67B389-B47F-4D27-A349-232947213D37}"/>
    <cellStyle name="Normal 2 18" xfId="8427" xr:uid="{A0C77908-434D-4F2F-B3E4-09960018578F}"/>
    <cellStyle name="Normal 2 18 10" xfId="8428" xr:uid="{6A0CB322-C40D-4ED5-B4AC-E40B9B90D1B1}"/>
    <cellStyle name="Normal 2 18 10 2" xfId="8429" xr:uid="{E348BA08-D21E-44F9-9410-3BE50F979DC6}"/>
    <cellStyle name="Normal 2 18 10 2 2" xfId="8430" xr:uid="{E68A7090-B2A3-4167-B73E-1FD8A7871054}"/>
    <cellStyle name="Normal 2 18 10 2 3" xfId="8431" xr:uid="{FC18EA78-BD2C-46FA-A243-8475E0260444}"/>
    <cellStyle name="Normal 2 18 10 3" xfId="8432" xr:uid="{5BA41ACF-600A-4C7C-A278-BDB17D594B4B}"/>
    <cellStyle name="Normal 2 18 10 3 2" xfId="8433" xr:uid="{1F7ED028-E644-47DA-8C76-C2FE70837DAE}"/>
    <cellStyle name="Normal 2 18 10 3 3" xfId="8434" xr:uid="{75BD3943-737C-4E7E-9FFC-550267F03775}"/>
    <cellStyle name="Normal 2 18 10 4" xfId="8435" xr:uid="{CD6F7103-5C9A-4441-827C-2815DF2FDAA5}"/>
    <cellStyle name="Normal 2 18 10 5" xfId="8436" xr:uid="{227AD9E6-1F42-4616-8FCD-8530B15F5340}"/>
    <cellStyle name="Normal 2 18 11" xfId="8437" xr:uid="{BF1888CF-5F8A-4B55-94AF-C95F5B8D77A7}"/>
    <cellStyle name="Normal 2 18 11 2" xfId="8438" xr:uid="{D9ADFA2C-09A5-499E-8E06-8E76185FD3F8}"/>
    <cellStyle name="Normal 2 18 11 2 2" xfId="8439" xr:uid="{F681D7CD-B02C-4490-8B37-288376018009}"/>
    <cellStyle name="Normal 2 18 11 2 3" xfId="8440" xr:uid="{E3E6BA12-ACAB-4831-80C4-102C9E2AE736}"/>
    <cellStyle name="Normal 2 18 11 3" xfId="8441" xr:uid="{F892CDEF-DE98-4732-A568-83DA66977CE2}"/>
    <cellStyle name="Normal 2 18 11 3 2" xfId="8442" xr:uid="{FEA76E99-442A-454E-8CA5-BE328F7C230C}"/>
    <cellStyle name="Normal 2 18 11 3 3" xfId="8443" xr:uid="{C5D7DA73-FDCC-4793-A242-7DE202760DB5}"/>
    <cellStyle name="Normal 2 18 11 4" xfId="8444" xr:uid="{C4CAB5ED-F9E5-4CE4-83E3-373E77BFF06F}"/>
    <cellStyle name="Normal 2 18 11 5" xfId="8445" xr:uid="{DC1B4B73-08C9-4C70-BA10-F228802D7514}"/>
    <cellStyle name="Normal 2 18 12" xfId="8446" xr:uid="{7437B70D-4961-45FA-A974-8CD6DE6DA24D}"/>
    <cellStyle name="Normal 2 18 12 2" xfId="8447" xr:uid="{512ACA7F-D39E-4B74-B8A4-FC7E30DCA92D}"/>
    <cellStyle name="Normal 2 18 12 2 2" xfId="8448" xr:uid="{BD4FDAE5-E85E-4255-9628-5A3C587A42DF}"/>
    <cellStyle name="Normal 2 18 12 2 3" xfId="8449" xr:uid="{9156CB87-A71E-4A24-A9BE-714050E2002F}"/>
    <cellStyle name="Normal 2 18 12 3" xfId="8450" xr:uid="{4410C96F-1A29-40D8-88FB-3984F9F46BB5}"/>
    <cellStyle name="Normal 2 18 12 3 2" xfId="8451" xr:uid="{1A9C2F1D-D027-445C-B5E7-8EADCF4B1DE7}"/>
    <cellStyle name="Normal 2 18 12 3 3" xfId="8452" xr:uid="{2D595F47-D1D4-4EEF-815D-034AB35658D4}"/>
    <cellStyle name="Normal 2 18 12 4" xfId="8453" xr:uid="{58ED95AE-750D-498E-B5D1-FFD43A100A4F}"/>
    <cellStyle name="Normal 2 18 12 5" xfId="8454" xr:uid="{47410E9D-0E2E-41A5-9E26-E88BBB1BB0C7}"/>
    <cellStyle name="Normal 2 18 13" xfId="8455" xr:uid="{E53D0BDB-F1AD-475D-8741-7DD635D228E8}"/>
    <cellStyle name="Normal 2 18 13 2" xfId="8456" xr:uid="{C0CD0A98-A11C-4FD9-9AEF-E3FED4906F10}"/>
    <cellStyle name="Normal 2 18 13 2 2" xfId="8457" xr:uid="{D566B620-C4DA-48E1-B358-0C6F73C8E8CC}"/>
    <cellStyle name="Normal 2 18 13 2 3" xfId="8458" xr:uid="{ACAF493E-548C-4950-9820-AF399182C5D4}"/>
    <cellStyle name="Normal 2 18 13 3" xfId="8459" xr:uid="{CAF333FB-BA4B-44B3-82CA-272C6DAB8129}"/>
    <cellStyle name="Normal 2 18 13 3 2" xfId="8460" xr:uid="{4AA1053C-CBAC-4CA7-9621-84C099A566EC}"/>
    <cellStyle name="Normal 2 18 13 3 3" xfId="8461" xr:uid="{FC9E5F52-5C0E-4D56-A12B-1221AD4DBC92}"/>
    <cellStyle name="Normal 2 18 13 4" xfId="8462" xr:uid="{AEB8D2B8-C55D-418B-8859-0AC6F36FE5A4}"/>
    <cellStyle name="Normal 2 18 13 5" xfId="8463" xr:uid="{961D5114-FD11-4947-833A-E91FC5CF99AA}"/>
    <cellStyle name="Normal 2 18 14" xfId="8464" xr:uid="{4574C52E-6DAD-438E-899E-78E8E56B4205}"/>
    <cellStyle name="Normal 2 18 14 2" xfId="8465" xr:uid="{07EEA746-1A6F-47AD-87F9-B7D7D52BAE93}"/>
    <cellStyle name="Normal 2 18 14 2 2" xfId="8466" xr:uid="{30FB8D75-08E2-4331-B9C6-D58D55D3DE83}"/>
    <cellStyle name="Normal 2 18 14 2 3" xfId="8467" xr:uid="{55D35A12-A18F-4F56-A2C6-97196C45BE78}"/>
    <cellStyle name="Normal 2 18 14 3" xfId="8468" xr:uid="{0D0D7D80-14B4-49CF-9605-8374C332C831}"/>
    <cellStyle name="Normal 2 18 14 3 2" xfId="8469" xr:uid="{6BB4EC81-39B0-4053-A73C-26DC1A41CFC3}"/>
    <cellStyle name="Normal 2 18 14 3 3" xfId="8470" xr:uid="{68211334-9B47-433E-99C4-9F1E9E1E6A90}"/>
    <cellStyle name="Normal 2 18 14 4" xfId="8471" xr:uid="{5B498988-0EFB-4E7A-BD8C-32E5CBB21361}"/>
    <cellStyle name="Normal 2 18 14 5" xfId="8472" xr:uid="{EC26503D-B336-4C2C-967E-4EA9D56EDD03}"/>
    <cellStyle name="Normal 2 18 15" xfId="8473" xr:uid="{FB4497E2-1CFB-4564-809A-685110EB66FF}"/>
    <cellStyle name="Normal 2 18 15 2" xfId="8474" xr:uid="{26E6AB2D-B48F-47DD-9661-CF06BDCF2352}"/>
    <cellStyle name="Normal 2 18 15 2 2" xfId="8475" xr:uid="{767AFBE4-DAF9-40F5-9F41-68AA0CB70DBF}"/>
    <cellStyle name="Normal 2 18 15 2 3" xfId="8476" xr:uid="{87DED669-2D76-44AD-B5FA-3C46DFC41CA5}"/>
    <cellStyle name="Normal 2 18 15 3" xfId="8477" xr:uid="{311E7AB1-788A-4D21-8CDE-94668CD70AD3}"/>
    <cellStyle name="Normal 2 18 15 3 2" xfId="8478" xr:uid="{8B30214E-BFB3-4FE5-8277-D4817AF15CDD}"/>
    <cellStyle name="Normal 2 18 15 3 3" xfId="8479" xr:uid="{00CAC21D-C712-406E-9349-7F6EA6EFF9BB}"/>
    <cellStyle name="Normal 2 18 15 4" xfId="8480" xr:uid="{42B97B6B-917D-4FA2-879A-A79AC7A9A8C1}"/>
    <cellStyle name="Normal 2 18 15 5" xfId="8481" xr:uid="{3D2A1A1B-0EA8-464F-A5F8-2ABB0D22DA1E}"/>
    <cellStyle name="Normal 2 18 16" xfId="8482" xr:uid="{4A943DC4-1035-4700-82DA-83E38FBE63C1}"/>
    <cellStyle name="Normal 2 18 16 2" xfId="8483" xr:uid="{0F91ED00-223C-4CCA-8535-AF54B29F1B06}"/>
    <cellStyle name="Normal 2 18 16 2 2" xfId="8484" xr:uid="{92F23935-375F-4B3C-A0DC-22C5A61F7745}"/>
    <cellStyle name="Normal 2 18 16 2 3" xfId="8485" xr:uid="{6D5A7A77-E125-43DB-97F8-D6E9EEACD352}"/>
    <cellStyle name="Normal 2 18 16 3" xfId="8486" xr:uid="{2307399B-8519-460D-B07D-502FD656A93A}"/>
    <cellStyle name="Normal 2 18 16 3 2" xfId="8487" xr:uid="{66D662A8-9AA3-4E83-BBEC-3C67D04A4F3C}"/>
    <cellStyle name="Normal 2 18 16 3 3" xfId="8488" xr:uid="{B8EEC5CF-EA22-4AA7-984B-9E7D32A4EE1B}"/>
    <cellStyle name="Normal 2 18 16 4" xfId="8489" xr:uid="{3076F374-0294-4518-9FAC-0F3AE9CE2D8C}"/>
    <cellStyle name="Normal 2 18 16 5" xfId="8490" xr:uid="{15F971F0-BD94-47A5-AADC-0E9D5D819411}"/>
    <cellStyle name="Normal 2 18 17" xfId="8491" xr:uid="{2E968383-7A38-46F7-BB85-08A78F3BBDD3}"/>
    <cellStyle name="Normal 2 18 17 2" xfId="8492" xr:uid="{23302712-67F5-438C-836F-AC61213276DC}"/>
    <cellStyle name="Normal 2 18 17 2 2" xfId="8493" xr:uid="{F9DB6DF7-FCE7-40B1-98C7-09696A4553D2}"/>
    <cellStyle name="Normal 2 18 17 2 3" xfId="8494" xr:uid="{DBF92802-DD57-48FE-B291-37A138F7D316}"/>
    <cellStyle name="Normal 2 18 17 3" xfId="8495" xr:uid="{45E3F539-73BD-4321-AEBA-21A13782994F}"/>
    <cellStyle name="Normal 2 18 17 3 2" xfId="8496" xr:uid="{606623F4-FD60-4F25-B1F6-843A5FC61DA4}"/>
    <cellStyle name="Normal 2 18 17 3 3" xfId="8497" xr:uid="{6E3A3B05-F85A-4262-ADBF-430F408DC05A}"/>
    <cellStyle name="Normal 2 18 17 4" xfId="8498" xr:uid="{460FF551-6A71-4CE4-8CF0-464A9658B8F1}"/>
    <cellStyle name="Normal 2 18 17 5" xfId="8499" xr:uid="{0C275F1E-3334-46DB-AAA8-B19CE303D9C2}"/>
    <cellStyle name="Normal 2 18 18" xfId="8500" xr:uid="{3D1F124F-81F3-441A-93E6-E30071D15A5C}"/>
    <cellStyle name="Normal 2 18 18 2" xfId="8501" xr:uid="{615F744E-CCF9-419F-AEA1-C64A0EB0E9F1}"/>
    <cellStyle name="Normal 2 18 18 2 2" xfId="8502" xr:uid="{4485FA95-EA94-49BF-BFAB-BC5CD7AF2B40}"/>
    <cellStyle name="Normal 2 18 18 2 3" xfId="8503" xr:uid="{DE5103D6-E982-4D10-8A44-76ACF330E174}"/>
    <cellStyle name="Normal 2 18 18 3" xfId="8504" xr:uid="{CA8C5F01-4AC6-47F7-84E0-C0E4A7A16EBF}"/>
    <cellStyle name="Normal 2 18 18 3 2" xfId="8505" xr:uid="{D8F5496A-DCAA-43EE-95C2-1E694DDF8F95}"/>
    <cellStyle name="Normal 2 18 18 3 3" xfId="8506" xr:uid="{CE63E39E-9CBD-4FB3-A61D-26F4D95DA8BC}"/>
    <cellStyle name="Normal 2 18 18 4" xfId="8507" xr:uid="{CEC3D472-C1DF-4C02-9936-10F424E51FD1}"/>
    <cellStyle name="Normal 2 18 18 5" xfId="8508" xr:uid="{7FADADB2-BE07-4E83-9DEC-4AE98E66F14A}"/>
    <cellStyle name="Normal 2 18 19" xfId="8509" xr:uid="{BCEBE676-4228-4CCF-85E5-87D0D688B79C}"/>
    <cellStyle name="Normal 2 18 19 2" xfId="8510" xr:uid="{4D8CE62B-06D6-4DF6-BA02-6C3AF2B89C25}"/>
    <cellStyle name="Normal 2 18 19 2 2" xfId="8511" xr:uid="{22CBD971-8D91-42A3-A7E7-B56351660BC4}"/>
    <cellStyle name="Normal 2 18 19 2 3" xfId="8512" xr:uid="{7588D276-9CA0-4296-8EDB-9955A387D6E9}"/>
    <cellStyle name="Normal 2 18 19 3" xfId="8513" xr:uid="{1CBAB6FC-FCE1-4AF6-9371-EA10D66B4951}"/>
    <cellStyle name="Normal 2 18 19 3 2" xfId="8514" xr:uid="{8A85026D-2112-4390-A091-78CD35D91C08}"/>
    <cellStyle name="Normal 2 18 19 3 3" xfId="8515" xr:uid="{C347B05F-D7D8-4FEB-BB30-F3546249F78B}"/>
    <cellStyle name="Normal 2 18 19 4" xfId="8516" xr:uid="{E31A668C-B86B-4995-87B0-CD3A2DE15404}"/>
    <cellStyle name="Normal 2 18 19 5" xfId="8517" xr:uid="{C5D9A392-AED7-49CC-80D4-12C98EA11AFA}"/>
    <cellStyle name="Normal 2 18 2" xfId="8518" xr:uid="{C53B8743-09FF-4841-A855-AD85EDEB3561}"/>
    <cellStyle name="Normal 2 18 2 2" xfId="8519" xr:uid="{29720025-385B-41BF-B0CE-33EE4C430AE9}"/>
    <cellStyle name="Normal 2 18 2 2 2" xfId="8520" xr:uid="{C3C4F6B8-BCA3-42B6-8A13-D86944CBA5AF}"/>
    <cellStyle name="Normal 2 18 2 2 3" xfId="8521" xr:uid="{EAB491F7-D7D6-45A4-AB0F-F2405CBAC2D0}"/>
    <cellStyle name="Normal 2 18 2 3" xfId="8522" xr:uid="{9CE357C4-C9BC-43F6-8BF8-8B1E195BE375}"/>
    <cellStyle name="Normal 2 18 2 3 2" xfId="8523" xr:uid="{E9B747C5-DC53-4160-B084-B468038DDAC8}"/>
    <cellStyle name="Normal 2 18 2 3 3" xfId="8524" xr:uid="{6EDCF73B-5804-40CC-A4EC-3C77A57B21ED}"/>
    <cellStyle name="Normal 2 18 2 4" xfId="8525" xr:uid="{EC2FEF0B-190F-4808-B689-41F527F43C33}"/>
    <cellStyle name="Normal 2 18 2 5" xfId="8526" xr:uid="{78B0607F-B1D5-413E-9932-AE43CE14BC95}"/>
    <cellStyle name="Normal 2 18 20" xfId="8527" xr:uid="{B20D2E76-C051-4636-BE3E-CBECF136B052}"/>
    <cellStyle name="Normal 2 18 20 2" xfId="8528" xr:uid="{28FBA7A4-670E-426D-9155-61B2B1E094B5}"/>
    <cellStyle name="Normal 2 18 20 2 2" xfId="8529" xr:uid="{4A8CCBB6-899B-4D2B-B3D7-4A7BC9022483}"/>
    <cellStyle name="Normal 2 18 20 2 3" xfId="8530" xr:uid="{59433594-928F-4871-B89A-5778217540BA}"/>
    <cellStyle name="Normal 2 18 20 3" xfId="8531" xr:uid="{2210CE7B-45CE-4D85-911D-1F8EB209F328}"/>
    <cellStyle name="Normal 2 18 20 3 2" xfId="8532" xr:uid="{3711AFA8-3980-4FFC-868E-19A7075EC0D3}"/>
    <cellStyle name="Normal 2 18 20 3 3" xfId="8533" xr:uid="{39CF4C93-749A-46D6-AEB0-A8DD2365CA8F}"/>
    <cellStyle name="Normal 2 18 20 4" xfId="8534" xr:uid="{3F748360-6EE4-4CDC-BA3E-B4C9321474E0}"/>
    <cellStyle name="Normal 2 18 20 5" xfId="8535" xr:uid="{28D79678-7DE3-41D9-8606-2F05C9E5BB79}"/>
    <cellStyle name="Normal 2 18 21" xfId="8536" xr:uid="{9BB48628-65FE-4F84-8756-75244AF257E9}"/>
    <cellStyle name="Normal 2 18 21 2" xfId="8537" xr:uid="{A710326F-FB65-48B6-99D1-318DED154AB9}"/>
    <cellStyle name="Normal 2 18 21 2 2" xfId="8538" xr:uid="{2E744E20-533A-411F-A187-26539C1D4DBF}"/>
    <cellStyle name="Normal 2 18 21 2 3" xfId="8539" xr:uid="{9E35E631-C068-4A95-83B0-E29F395FED20}"/>
    <cellStyle name="Normal 2 18 21 3" xfId="8540" xr:uid="{93621E98-62EB-4B82-BD3D-217F19EEFC2D}"/>
    <cellStyle name="Normal 2 18 21 3 2" xfId="8541" xr:uid="{74C57DFC-37FD-4AB3-975C-76F5DC4DE9DD}"/>
    <cellStyle name="Normal 2 18 21 3 3" xfId="8542" xr:uid="{EC3F995F-D00D-4CC0-87AC-A746813BB0C5}"/>
    <cellStyle name="Normal 2 18 21 4" xfId="8543" xr:uid="{84F0E72B-A620-4FDC-9637-C59BA1AF87FA}"/>
    <cellStyle name="Normal 2 18 21 5" xfId="8544" xr:uid="{B5A51FCB-99CF-4C62-B103-DC44A0972B93}"/>
    <cellStyle name="Normal 2 18 22" xfId="8545" xr:uid="{90EC71D5-EEED-4A45-9ECF-48BF08BD99F0}"/>
    <cellStyle name="Normal 2 18 22 2" xfId="8546" xr:uid="{6BA90CA4-116F-48A4-9FC6-C9C9D8957AA8}"/>
    <cellStyle name="Normal 2 18 22 2 2" xfId="8547" xr:uid="{A442448A-D279-42A6-9B20-6F42397FE885}"/>
    <cellStyle name="Normal 2 18 22 2 3" xfId="8548" xr:uid="{7C1E6458-0305-41C8-B308-917AE8C58EA2}"/>
    <cellStyle name="Normal 2 18 22 3" xfId="8549" xr:uid="{43176BD6-54F1-4D44-94BE-D5CC7CAE5AC5}"/>
    <cellStyle name="Normal 2 18 22 3 2" xfId="8550" xr:uid="{183A825A-7C35-402D-A1F4-1765E3AC36C7}"/>
    <cellStyle name="Normal 2 18 22 3 3" xfId="8551" xr:uid="{51F7301A-E8D5-4F07-910F-4BB825B18965}"/>
    <cellStyle name="Normal 2 18 22 4" xfId="8552" xr:uid="{244842DE-7600-468B-91BF-524870197A23}"/>
    <cellStyle name="Normal 2 18 22 5" xfId="8553" xr:uid="{EF4E7C6C-386B-4D9E-9584-20EC8118C556}"/>
    <cellStyle name="Normal 2 18 23" xfId="8554" xr:uid="{5B616350-9DAA-40B9-AE37-D980F738E782}"/>
    <cellStyle name="Normal 2 18 23 2" xfId="8555" xr:uid="{D292D5AD-90D4-4DDF-BB1A-E3047466D409}"/>
    <cellStyle name="Normal 2 18 23 2 2" xfId="8556" xr:uid="{1760685F-C4F5-4493-B16B-8A1536729F71}"/>
    <cellStyle name="Normal 2 18 23 2 3" xfId="8557" xr:uid="{390BFE3B-43ED-4B5B-BC4C-1B670D423103}"/>
    <cellStyle name="Normal 2 18 23 3" xfId="8558" xr:uid="{3BF8D899-A9C1-4492-BEF3-8AF02ED4B13D}"/>
    <cellStyle name="Normal 2 18 23 3 2" xfId="8559" xr:uid="{968DF219-95CF-49F5-916F-D7BFDD09FCEB}"/>
    <cellStyle name="Normal 2 18 23 3 3" xfId="8560" xr:uid="{515545A9-CBE8-4032-9896-D545D8C1DD55}"/>
    <cellStyle name="Normal 2 18 23 4" xfId="8561" xr:uid="{2622FDAC-7F99-40B7-841F-36C69C509684}"/>
    <cellStyle name="Normal 2 18 23 5" xfId="8562" xr:uid="{4E68E343-920B-4A21-8F51-965989E9AB3B}"/>
    <cellStyle name="Normal 2 18 24" xfId="8563" xr:uid="{F98C5687-8C58-41F6-B6DD-C4C7E8F39AFD}"/>
    <cellStyle name="Normal 2 18 24 2" xfId="8564" xr:uid="{2D30CCF1-F882-466A-B70A-B1C9285BD13C}"/>
    <cellStyle name="Normal 2 18 24 3" xfId="8565" xr:uid="{A40F80CC-879E-4612-BAEB-AE4EA2F1BB3D}"/>
    <cellStyle name="Normal 2 18 25" xfId="8566" xr:uid="{369C857F-63F4-44A3-8DD7-3FA69F4B8CD8}"/>
    <cellStyle name="Normal 2 18 25 2" xfId="8567" xr:uid="{FCDBC2E4-04FB-437B-BBBD-DE8AD0A1BB9D}"/>
    <cellStyle name="Normal 2 18 25 3" xfId="8568" xr:uid="{93A9E91D-15AB-4E02-8176-9E69B9DA3306}"/>
    <cellStyle name="Normal 2 18 26" xfId="8569" xr:uid="{E9B4058A-3ED7-4922-BB83-6233F5011EF2}"/>
    <cellStyle name="Normal 2 18 27" xfId="8570" xr:uid="{B15867E0-F259-420F-8B3F-E4817AB55824}"/>
    <cellStyle name="Normal 2 18 3" xfId="8571" xr:uid="{2351DC29-17B8-4E78-9838-149D6BE6E2FA}"/>
    <cellStyle name="Normal 2 18 3 2" xfId="8572" xr:uid="{17DA7134-0373-4ABC-93FD-FFAC9045C8B9}"/>
    <cellStyle name="Normal 2 18 3 2 2" xfId="8573" xr:uid="{9B31A309-D44E-408D-A494-0277BD11172B}"/>
    <cellStyle name="Normal 2 18 3 2 3" xfId="8574" xr:uid="{A5F05278-6542-4818-BBCE-A61EBB633A43}"/>
    <cellStyle name="Normal 2 18 3 3" xfId="8575" xr:uid="{C7F89C60-69AE-4A9C-A6E4-EFBF1DD9A6A1}"/>
    <cellStyle name="Normal 2 18 3 3 2" xfId="8576" xr:uid="{7EA726D0-B504-4277-AE18-D3425D26CACA}"/>
    <cellStyle name="Normal 2 18 3 3 3" xfId="8577" xr:uid="{55934101-15F0-48D9-8699-04379B84D998}"/>
    <cellStyle name="Normal 2 18 3 4" xfId="8578" xr:uid="{A5B76E55-18EE-41F9-BDDB-EADD51CF0560}"/>
    <cellStyle name="Normal 2 18 3 5" xfId="8579" xr:uid="{A1A1B39F-5EDA-4B95-9093-4850831F260A}"/>
    <cellStyle name="Normal 2 18 4" xfId="8580" xr:uid="{85FBA55A-2E9B-431C-B289-2DBDAF0340FC}"/>
    <cellStyle name="Normal 2 18 4 2" xfId="8581" xr:uid="{8E7F8320-0716-4C58-A244-3322DC2BBCCF}"/>
    <cellStyle name="Normal 2 18 4 2 2" xfId="8582" xr:uid="{B4B26292-1806-4E30-856D-DD4715FDB7EA}"/>
    <cellStyle name="Normal 2 18 4 2 3" xfId="8583" xr:uid="{8529BA50-81E7-40EA-A3B9-2DE4AAFE3697}"/>
    <cellStyle name="Normal 2 18 4 3" xfId="8584" xr:uid="{10A463F4-77A2-41F6-A109-3312B294A470}"/>
    <cellStyle name="Normal 2 18 4 3 2" xfId="8585" xr:uid="{F2AB9258-D2FA-4B63-9F00-85F3E4469088}"/>
    <cellStyle name="Normal 2 18 4 3 3" xfId="8586" xr:uid="{67994117-E34A-4E03-ADB6-B2DB63BE2245}"/>
    <cellStyle name="Normal 2 18 4 4" xfId="8587" xr:uid="{00921BB8-7369-466C-ACF0-01E28F6DE2DD}"/>
    <cellStyle name="Normal 2 18 4 5" xfId="8588" xr:uid="{5C845DAF-581D-47D7-9E58-798D25DCF07B}"/>
    <cellStyle name="Normal 2 18 5" xfId="8589" xr:uid="{B3E7AD9A-0971-4ED6-A959-5E3D34C7D84F}"/>
    <cellStyle name="Normal 2 18 5 2" xfId="8590" xr:uid="{ED2A2DC7-E3C9-4A33-B1CA-788C58B93E5E}"/>
    <cellStyle name="Normal 2 18 5 2 2" xfId="8591" xr:uid="{BD06F783-DA82-4440-BB7B-2D7C18E56D1C}"/>
    <cellStyle name="Normal 2 18 5 2 3" xfId="8592" xr:uid="{EBADC8A1-3780-4C9F-B2D4-8C79AC64D7CB}"/>
    <cellStyle name="Normal 2 18 5 3" xfId="8593" xr:uid="{C9B63938-9DAC-4902-926F-32DB4F597EE2}"/>
    <cellStyle name="Normal 2 18 5 3 2" xfId="8594" xr:uid="{1D3EB677-83B5-4EE1-BA1F-F9DA57BE2BFB}"/>
    <cellStyle name="Normal 2 18 5 3 3" xfId="8595" xr:uid="{90D6A8AF-88FA-4AC2-8579-CE67C3DE3D16}"/>
    <cellStyle name="Normal 2 18 5 4" xfId="8596" xr:uid="{D949030E-F2DD-4ACA-A967-BDCD81EE8A32}"/>
    <cellStyle name="Normal 2 18 5 5" xfId="8597" xr:uid="{736DA681-E7BC-4889-B7EF-F472EE69178C}"/>
    <cellStyle name="Normal 2 18 6" xfId="8598" xr:uid="{CE27122D-72E0-4B2B-A911-9FC7D0166A4C}"/>
    <cellStyle name="Normal 2 18 6 2" xfId="8599" xr:uid="{ED0DC738-8181-43D9-86C3-227A6C459A20}"/>
    <cellStyle name="Normal 2 18 6 2 2" xfId="8600" xr:uid="{53D8BCF5-F88C-42A8-AA38-E6A0F86D674F}"/>
    <cellStyle name="Normal 2 18 6 2 3" xfId="8601" xr:uid="{0D78A2C4-8E38-4FFF-9EBF-2575FD94426B}"/>
    <cellStyle name="Normal 2 18 6 3" xfId="8602" xr:uid="{C8B9FDA1-13B1-4275-808C-C130D7B2F0DF}"/>
    <cellStyle name="Normal 2 18 6 3 2" xfId="8603" xr:uid="{5EB10F0A-8528-4CE2-8113-5EC29CBD98F7}"/>
    <cellStyle name="Normal 2 18 6 3 3" xfId="8604" xr:uid="{1BC2BA4C-CE65-414B-888B-749CDA4806BD}"/>
    <cellStyle name="Normal 2 18 6 4" xfId="8605" xr:uid="{8494B6E0-02C1-4966-9514-C781DD5FDDFC}"/>
    <cellStyle name="Normal 2 18 6 5" xfId="8606" xr:uid="{C82D48EA-89A6-4B73-883D-705E4FD32C68}"/>
    <cellStyle name="Normal 2 18 7" xfId="8607" xr:uid="{7F93F4F9-8AE1-49FF-825D-9C45510C7569}"/>
    <cellStyle name="Normal 2 18 7 2" xfId="8608" xr:uid="{932B60C8-2978-45B1-BE52-DEC9B9E1BD1A}"/>
    <cellStyle name="Normal 2 18 7 2 2" xfId="8609" xr:uid="{AE740253-6A5A-41A1-AED4-FC8B5ABFE7EE}"/>
    <cellStyle name="Normal 2 18 7 2 3" xfId="8610" xr:uid="{00D6F6EF-2151-4E85-B5F6-97C76952B73D}"/>
    <cellStyle name="Normal 2 18 7 3" xfId="8611" xr:uid="{AD626B53-1A17-4610-AE34-64FF45424949}"/>
    <cellStyle name="Normal 2 18 7 3 2" xfId="8612" xr:uid="{DDAF2F48-5838-4BA8-BCCF-CFC2825C2D2E}"/>
    <cellStyle name="Normal 2 18 7 3 3" xfId="8613" xr:uid="{2504B152-F490-4087-960A-629F2CCA2AFC}"/>
    <cellStyle name="Normal 2 18 7 4" xfId="8614" xr:uid="{46385544-D99D-4363-A489-984CBB4AD9D5}"/>
    <cellStyle name="Normal 2 18 7 5" xfId="8615" xr:uid="{BD1C0E45-8FB0-4C69-9402-438CD4733FA2}"/>
    <cellStyle name="Normal 2 18 8" xfId="8616" xr:uid="{CA09FFC1-6F64-45D0-B0AF-12D0B58200DF}"/>
    <cellStyle name="Normal 2 18 8 2" xfId="8617" xr:uid="{EC327735-0F9D-4E28-9C71-C8E5FA4ECACC}"/>
    <cellStyle name="Normal 2 18 8 2 2" xfId="8618" xr:uid="{4AE7A9B0-C345-491B-B3FB-FB747147C997}"/>
    <cellStyle name="Normal 2 18 8 2 3" xfId="8619" xr:uid="{629D4E37-8B25-4E34-B55B-BFD71687D290}"/>
    <cellStyle name="Normal 2 18 8 3" xfId="8620" xr:uid="{0ED3A1EA-B8A9-4C99-9268-2E08E3DCDA06}"/>
    <cellStyle name="Normal 2 18 8 3 2" xfId="8621" xr:uid="{62A9497B-C5FC-475F-B329-07C87B82F14D}"/>
    <cellStyle name="Normal 2 18 8 3 3" xfId="8622" xr:uid="{09EA65CA-F2CE-4C1A-A1CD-70BE9117BB02}"/>
    <cellStyle name="Normal 2 18 8 4" xfId="8623" xr:uid="{84BDAB50-C502-4AA0-9699-C363696F515C}"/>
    <cellStyle name="Normal 2 18 8 5" xfId="8624" xr:uid="{4D1A31B7-8BA2-47F4-94F1-267758F516D9}"/>
    <cellStyle name="Normal 2 18 9" xfId="8625" xr:uid="{A184914D-3E90-46C2-BEF8-94BBAF8B9E78}"/>
    <cellStyle name="Normal 2 18 9 2" xfId="8626" xr:uid="{C7AA9618-6815-4ABE-9109-F2DE1EAE35FF}"/>
    <cellStyle name="Normal 2 18 9 2 2" xfId="8627" xr:uid="{1DF63917-3F20-4E24-8D1B-32C2659DCBEA}"/>
    <cellStyle name="Normal 2 18 9 2 3" xfId="8628" xr:uid="{272349D3-9B64-444F-B85C-1BEB547DADD4}"/>
    <cellStyle name="Normal 2 18 9 3" xfId="8629" xr:uid="{B5B172D3-F6A7-4BE9-9690-C1E7CE796BBC}"/>
    <cellStyle name="Normal 2 18 9 3 2" xfId="8630" xr:uid="{B9094B3A-EB96-4539-A6DA-4D5582E4FE64}"/>
    <cellStyle name="Normal 2 18 9 3 3" xfId="8631" xr:uid="{93591EC3-1B13-4683-A657-F6F029A670E1}"/>
    <cellStyle name="Normal 2 18 9 4" xfId="8632" xr:uid="{2F01FDB5-B650-4A62-B5E7-55667B946765}"/>
    <cellStyle name="Normal 2 18 9 5" xfId="8633" xr:uid="{A296435B-9B45-4B37-A660-A55BCC4C4B9B}"/>
    <cellStyle name="Normal 2 180" xfId="8634" xr:uid="{566A9F39-F70C-4B5B-B0E6-C3544F8E5FE0}"/>
    <cellStyle name="Normal 2 181" xfId="8635" xr:uid="{EA7DF354-4067-494E-91AA-ADC4BD319B8E}"/>
    <cellStyle name="Normal 2 182" xfId="8636" xr:uid="{B97887DA-5A89-4569-9D72-13A2B910D38D}"/>
    <cellStyle name="Normal 2 183" xfId="8637" xr:uid="{460DEADB-A3DF-4F40-824C-2F80137667E4}"/>
    <cellStyle name="Normal 2 184" xfId="8638" xr:uid="{702F8AE1-54E2-46C8-82F1-5FEFD25DD1C6}"/>
    <cellStyle name="Normal 2 185" xfId="8639" xr:uid="{07BAFD44-E635-4108-A8BF-01A360B6A29A}"/>
    <cellStyle name="Normal 2 186" xfId="8640" xr:uid="{E0BC8FAB-433A-469C-8949-5F95DD4AB91B}"/>
    <cellStyle name="Normal 2 186 2" xfId="8641" xr:uid="{CC1301F7-F602-414B-8A6F-41914580DC9A}"/>
    <cellStyle name="Normal 2 187" xfId="8642" xr:uid="{D47D9707-2611-4A21-8262-3DD46CFD0B9B}"/>
    <cellStyle name="Normal 2 188" xfId="8643" xr:uid="{850B9194-8728-49F0-9526-B8B9F5D93733}"/>
    <cellStyle name="Normal 2 189" xfId="8644" xr:uid="{D34C96AD-EE7B-4512-ABF1-FE8CC6A944F6}"/>
    <cellStyle name="Normal 2 19" xfId="8645" xr:uid="{A9680986-B268-495C-88DC-797E04C4AF1A}"/>
    <cellStyle name="Normal 2 19 10" xfId="8646" xr:uid="{6954939A-048B-4D47-BC06-1383A182F2EF}"/>
    <cellStyle name="Normal 2 19 10 2" xfId="8647" xr:uid="{5C6AF08B-8547-4C93-A86B-E5C85ADDD8F3}"/>
    <cellStyle name="Normal 2 19 10 2 2" xfId="8648" xr:uid="{53AFA02F-F0A5-47DC-894B-EBB6106319B9}"/>
    <cellStyle name="Normal 2 19 10 2 3" xfId="8649" xr:uid="{688C3455-BB70-4439-B0A2-6C573971F459}"/>
    <cellStyle name="Normal 2 19 10 3" xfId="8650" xr:uid="{1BAB2521-5A5D-44AA-A62C-2E32CD696984}"/>
    <cellStyle name="Normal 2 19 10 3 2" xfId="8651" xr:uid="{8055F796-A82E-4C21-8C37-4B45110D659D}"/>
    <cellStyle name="Normal 2 19 10 3 3" xfId="8652" xr:uid="{F7179A0F-545E-4AA9-A0FD-AF3BB5A2FDE0}"/>
    <cellStyle name="Normal 2 19 10 4" xfId="8653" xr:uid="{246FC614-7037-403E-8725-4B1B40D39DAA}"/>
    <cellStyle name="Normal 2 19 10 5" xfId="8654" xr:uid="{CA953FD8-62B4-47EC-8E29-D081FBD22FBE}"/>
    <cellStyle name="Normal 2 19 11" xfId="8655" xr:uid="{EA6A21CA-3298-4733-92D7-290B12DF1145}"/>
    <cellStyle name="Normal 2 19 11 2" xfId="8656" xr:uid="{8E9015E4-0C5C-4485-BD8A-767285F23055}"/>
    <cellStyle name="Normal 2 19 11 2 2" xfId="8657" xr:uid="{EE4B3805-26F3-4353-BB47-8D6DF254599A}"/>
    <cellStyle name="Normal 2 19 11 2 3" xfId="8658" xr:uid="{ED974EC7-5EA1-4125-8AEA-1CB8E5C056C9}"/>
    <cellStyle name="Normal 2 19 11 3" xfId="8659" xr:uid="{5B2E6D89-20C9-4E37-A3EB-A3D4628A1F6B}"/>
    <cellStyle name="Normal 2 19 11 3 2" xfId="8660" xr:uid="{98BF005D-974D-473D-8E38-8E7491C530C6}"/>
    <cellStyle name="Normal 2 19 11 3 3" xfId="8661" xr:uid="{4CB76649-82BB-42BC-88B5-1E3CF03998F2}"/>
    <cellStyle name="Normal 2 19 11 4" xfId="8662" xr:uid="{C9EB91CE-383A-4CE6-8936-D06B873F758C}"/>
    <cellStyle name="Normal 2 19 11 5" xfId="8663" xr:uid="{3340876C-DE7F-444C-8869-8B1AF9C9C2E0}"/>
    <cellStyle name="Normal 2 19 12" xfId="8664" xr:uid="{606CE798-7601-4F53-9608-CD18AC7C78D5}"/>
    <cellStyle name="Normal 2 19 12 2" xfId="8665" xr:uid="{4AFE7C62-C49F-4C01-83F4-78DD17F88089}"/>
    <cellStyle name="Normal 2 19 12 2 2" xfId="8666" xr:uid="{02D1CFF3-54A3-4542-9357-FCE25E06BD13}"/>
    <cellStyle name="Normal 2 19 12 2 3" xfId="8667" xr:uid="{783B7879-E30B-4765-A8C7-A99516A04AD6}"/>
    <cellStyle name="Normal 2 19 12 3" xfId="8668" xr:uid="{70B6B754-8E93-48F6-A1C5-022BC1113999}"/>
    <cellStyle name="Normal 2 19 12 3 2" xfId="8669" xr:uid="{7E9413C3-B6A8-4EFE-8EEF-EF884AB28F7E}"/>
    <cellStyle name="Normal 2 19 12 3 3" xfId="8670" xr:uid="{C43D8C93-832E-45F5-AD7C-9BBD4F0ABA01}"/>
    <cellStyle name="Normal 2 19 12 4" xfId="8671" xr:uid="{DCDBAC11-487C-4877-A266-A80B19E5329E}"/>
    <cellStyle name="Normal 2 19 12 5" xfId="8672" xr:uid="{FD00A47F-9D79-400D-99A5-E7448BD1C810}"/>
    <cellStyle name="Normal 2 19 13" xfId="8673" xr:uid="{C00119DA-2E18-407A-BE37-E4604B06B155}"/>
    <cellStyle name="Normal 2 19 13 2" xfId="8674" xr:uid="{F9A0F3DB-39C5-46C2-9EB0-509A4F260434}"/>
    <cellStyle name="Normal 2 19 13 2 2" xfId="8675" xr:uid="{276E8091-A9C1-43A3-9144-3D3AA631AAED}"/>
    <cellStyle name="Normal 2 19 13 2 3" xfId="8676" xr:uid="{0D7ACBD3-ABDB-4D10-B99F-83ADCE86EC8A}"/>
    <cellStyle name="Normal 2 19 13 3" xfId="8677" xr:uid="{DA1E1969-CBB4-4770-B76D-4AD0A4F4E8FC}"/>
    <cellStyle name="Normal 2 19 13 3 2" xfId="8678" xr:uid="{52B6B0ED-DE81-496C-ADFA-271DBBEE74F2}"/>
    <cellStyle name="Normal 2 19 13 3 3" xfId="8679" xr:uid="{9A0BB9B8-9953-422B-A845-3DEBACA0A028}"/>
    <cellStyle name="Normal 2 19 13 4" xfId="8680" xr:uid="{274513BA-2947-498E-90F3-8C3C51266D93}"/>
    <cellStyle name="Normal 2 19 13 5" xfId="8681" xr:uid="{875EEFFA-E663-4B83-9EF5-8253539FE9CB}"/>
    <cellStyle name="Normal 2 19 14" xfId="8682" xr:uid="{8D990430-8B34-45DC-9CCB-FE759AFEE74A}"/>
    <cellStyle name="Normal 2 19 14 2" xfId="8683" xr:uid="{782C6294-CAC0-4D21-A59F-CEBB7B4B0C45}"/>
    <cellStyle name="Normal 2 19 14 2 2" xfId="8684" xr:uid="{B34734BD-9067-4762-8F83-641BA689F4EE}"/>
    <cellStyle name="Normal 2 19 14 2 3" xfId="8685" xr:uid="{A9D78EDC-E1F5-4600-94F5-BD4BEA93010A}"/>
    <cellStyle name="Normal 2 19 14 3" xfId="8686" xr:uid="{EE6CA41F-E772-4B80-8801-3397410D527C}"/>
    <cellStyle name="Normal 2 19 14 3 2" xfId="8687" xr:uid="{3CBA87ED-99A1-4264-B605-C9681A6B2ED6}"/>
    <cellStyle name="Normal 2 19 14 3 3" xfId="8688" xr:uid="{6B7B253F-25F3-4DD9-8E14-5B6358DFB6E1}"/>
    <cellStyle name="Normal 2 19 14 4" xfId="8689" xr:uid="{99E1B983-CE35-4503-A46F-14E05551AF8E}"/>
    <cellStyle name="Normal 2 19 14 5" xfId="8690" xr:uid="{001E0192-0899-4ADA-8FAA-D2132B947BFC}"/>
    <cellStyle name="Normal 2 19 15" xfId="8691" xr:uid="{C2BA826A-4225-4873-9FA8-AB23DF9B9A42}"/>
    <cellStyle name="Normal 2 19 15 2" xfId="8692" xr:uid="{77D0EB40-29F0-4144-B152-1F058473A400}"/>
    <cellStyle name="Normal 2 19 15 2 2" xfId="8693" xr:uid="{B07B5697-247D-433D-8755-B2CA02076F47}"/>
    <cellStyle name="Normal 2 19 15 2 3" xfId="8694" xr:uid="{BF251DAE-D1A6-4D68-82F0-EC841D39FA88}"/>
    <cellStyle name="Normal 2 19 15 3" xfId="8695" xr:uid="{F84AF1CD-10A2-45ED-BA37-995E5BB4607A}"/>
    <cellStyle name="Normal 2 19 15 3 2" xfId="8696" xr:uid="{29545945-9D13-4550-9D05-02369FCFCC6E}"/>
    <cellStyle name="Normal 2 19 15 3 3" xfId="8697" xr:uid="{29542D05-8A2E-4AC4-995F-6749A3F1FC3C}"/>
    <cellStyle name="Normal 2 19 15 4" xfId="8698" xr:uid="{4B45E76F-4052-4AEC-9A54-CE681E8E41C4}"/>
    <cellStyle name="Normal 2 19 15 5" xfId="8699" xr:uid="{4019FF58-5C07-4BEE-B52A-20AF6AE21964}"/>
    <cellStyle name="Normal 2 19 16" xfId="8700" xr:uid="{C0F16F8E-B372-48E9-9154-6630224D9C00}"/>
    <cellStyle name="Normal 2 19 16 2" xfId="8701" xr:uid="{A49360F6-EAFE-4BD5-83CB-B7C0C5BB3B3A}"/>
    <cellStyle name="Normal 2 19 16 2 2" xfId="8702" xr:uid="{4C9ADF5E-AF25-45BF-9775-CB1FFD156699}"/>
    <cellStyle name="Normal 2 19 16 2 3" xfId="8703" xr:uid="{EE70D4C0-11E3-4231-86A1-6875B7144A01}"/>
    <cellStyle name="Normal 2 19 16 3" xfId="8704" xr:uid="{E2E9B086-EE92-4427-8F3E-8A8CA9CBE6DB}"/>
    <cellStyle name="Normal 2 19 16 3 2" xfId="8705" xr:uid="{E9931E2F-DB8F-496A-A5DD-124CB2F90D27}"/>
    <cellStyle name="Normal 2 19 16 3 3" xfId="8706" xr:uid="{09AE25EA-A590-4BA0-A7F7-D31D89C79630}"/>
    <cellStyle name="Normal 2 19 16 4" xfId="8707" xr:uid="{FBE9C696-626F-4A0E-8F6F-D6D6ECCC9FC0}"/>
    <cellStyle name="Normal 2 19 16 5" xfId="8708" xr:uid="{EF3886C9-C012-415C-A18B-B4CD141CC468}"/>
    <cellStyle name="Normal 2 19 17" xfId="8709" xr:uid="{202BE021-06AA-4B0F-9AD1-5089DECA99F6}"/>
    <cellStyle name="Normal 2 19 17 2" xfId="8710" xr:uid="{05D6D395-5319-4FE6-B2F1-3117623AB991}"/>
    <cellStyle name="Normal 2 19 17 2 2" xfId="8711" xr:uid="{12751F39-0BEC-42B0-AD20-E6070DA280AB}"/>
    <cellStyle name="Normal 2 19 17 2 3" xfId="8712" xr:uid="{145EDBC0-2E9F-44CC-AE08-A558C0109BD6}"/>
    <cellStyle name="Normal 2 19 17 3" xfId="8713" xr:uid="{ECC0CC04-C2D9-4213-A5C7-6BF93A87507D}"/>
    <cellStyle name="Normal 2 19 17 3 2" xfId="8714" xr:uid="{77CE1F4E-FDE1-4981-BD04-3AB8866232A3}"/>
    <cellStyle name="Normal 2 19 17 3 3" xfId="8715" xr:uid="{CDB4A53E-E24A-4010-BD40-258A8592121C}"/>
    <cellStyle name="Normal 2 19 17 4" xfId="8716" xr:uid="{EC7FBD35-C108-45AE-8878-2B58D23BF740}"/>
    <cellStyle name="Normal 2 19 17 5" xfId="8717" xr:uid="{3806DECB-7F88-4B9F-9B52-C2536869874C}"/>
    <cellStyle name="Normal 2 19 18" xfId="8718" xr:uid="{B17454AB-BFDB-4AFB-A541-F6CD8B345C24}"/>
    <cellStyle name="Normal 2 19 18 2" xfId="8719" xr:uid="{E0D7FF6A-5DA2-4B75-B9F6-F3DBC19535F6}"/>
    <cellStyle name="Normal 2 19 18 2 2" xfId="8720" xr:uid="{8DF29DF8-2A02-4C97-8EBF-BB4A8BB3A5D0}"/>
    <cellStyle name="Normal 2 19 18 2 3" xfId="8721" xr:uid="{19CE5E14-5D22-4D5C-8B4D-C5FE273F8B67}"/>
    <cellStyle name="Normal 2 19 18 3" xfId="8722" xr:uid="{5E041EE3-6572-413E-A1DD-59EC4936AF7E}"/>
    <cellStyle name="Normal 2 19 18 3 2" xfId="8723" xr:uid="{9CBEF539-73AF-496C-BCE8-E22ED77A1F10}"/>
    <cellStyle name="Normal 2 19 18 3 3" xfId="8724" xr:uid="{6EBADE74-6C68-4FA4-93FB-53F5982CAE75}"/>
    <cellStyle name="Normal 2 19 18 4" xfId="8725" xr:uid="{36F9EE49-6494-4AA9-B806-895E4C1F8832}"/>
    <cellStyle name="Normal 2 19 18 5" xfId="8726" xr:uid="{7BEDDA09-DA6B-4B5E-8288-96CBD063AAEF}"/>
    <cellStyle name="Normal 2 19 19" xfId="8727" xr:uid="{631FBCDD-81BC-46B1-AEB8-235239A852CF}"/>
    <cellStyle name="Normal 2 19 19 2" xfId="8728" xr:uid="{63E3A991-80DD-4788-939E-4CCDE23013CF}"/>
    <cellStyle name="Normal 2 19 19 2 2" xfId="8729" xr:uid="{C0823451-5DA9-476D-9152-A0BC23B077B7}"/>
    <cellStyle name="Normal 2 19 19 2 3" xfId="8730" xr:uid="{0A3333DB-5895-4EF8-840A-5FEC525A175A}"/>
    <cellStyle name="Normal 2 19 19 3" xfId="8731" xr:uid="{B4955D34-4D89-4AD3-A943-0F8B9B13FBD6}"/>
    <cellStyle name="Normal 2 19 19 3 2" xfId="8732" xr:uid="{998C16E5-85A1-465F-8E00-B23C525B4EFE}"/>
    <cellStyle name="Normal 2 19 19 3 3" xfId="8733" xr:uid="{33FFC1C1-B9DA-442D-BD8E-2C58D9E28B5D}"/>
    <cellStyle name="Normal 2 19 19 4" xfId="8734" xr:uid="{DE5BEE93-19AE-4F8F-A0E2-962900A4928B}"/>
    <cellStyle name="Normal 2 19 19 5" xfId="8735" xr:uid="{A8952118-315D-4B33-95B9-459FFEB4B6A4}"/>
    <cellStyle name="Normal 2 19 2" xfId="8736" xr:uid="{23BC2383-4D9F-4F94-9642-F9193575234D}"/>
    <cellStyle name="Normal 2 19 2 2" xfId="8737" xr:uid="{1A89D580-B8D2-4197-A76B-72F1CAC6981C}"/>
    <cellStyle name="Normal 2 19 2 2 2" xfId="8738" xr:uid="{DD8B0EF8-79B2-40A9-96F6-935BE22C8056}"/>
    <cellStyle name="Normal 2 19 2 2 3" xfId="8739" xr:uid="{938C9AD9-7B4D-4EF7-A77A-0240524A59F4}"/>
    <cellStyle name="Normal 2 19 2 3" xfId="8740" xr:uid="{722913F1-ADF7-4D66-AD01-11E343C98BEF}"/>
    <cellStyle name="Normal 2 19 2 3 2" xfId="8741" xr:uid="{2658915D-6A09-482C-BD17-C35BAD32079B}"/>
    <cellStyle name="Normal 2 19 2 3 3" xfId="8742" xr:uid="{8D5DE194-FCF1-4640-A50B-21C82A1BE056}"/>
    <cellStyle name="Normal 2 19 2 4" xfId="8743" xr:uid="{FD6F155F-FBB7-4210-A22B-EC32E3AD46EE}"/>
    <cellStyle name="Normal 2 19 2 5" xfId="8744" xr:uid="{7CE158A3-461E-4F92-83FB-FFCF17C35D71}"/>
    <cellStyle name="Normal 2 19 20" xfId="8745" xr:uid="{CEA77D5D-4956-4D16-A6DA-E0C7AD99B34C}"/>
    <cellStyle name="Normal 2 19 20 2" xfId="8746" xr:uid="{93A396CF-1051-4931-BE59-077EB7C062D7}"/>
    <cellStyle name="Normal 2 19 20 2 2" xfId="8747" xr:uid="{7340C8E7-1EAF-43E4-998B-7E74B5EFE62B}"/>
    <cellStyle name="Normal 2 19 20 2 3" xfId="8748" xr:uid="{4A868876-5663-4827-8B93-8678CFF6A3A2}"/>
    <cellStyle name="Normal 2 19 20 3" xfId="8749" xr:uid="{D74C8B1A-6E0E-4655-BB0F-5BC26DBD0028}"/>
    <cellStyle name="Normal 2 19 20 3 2" xfId="8750" xr:uid="{9A5BC07B-AD61-461F-B9F2-E83D57D7F3F9}"/>
    <cellStyle name="Normal 2 19 20 3 3" xfId="8751" xr:uid="{B30B6810-672F-4755-9E28-483266A1F2DF}"/>
    <cellStyle name="Normal 2 19 20 4" xfId="8752" xr:uid="{478FF7EE-9F7A-4E4A-8C06-F3EEBC993914}"/>
    <cellStyle name="Normal 2 19 20 5" xfId="8753" xr:uid="{480B98F7-7C88-4AF6-B499-15AF5E2EF418}"/>
    <cellStyle name="Normal 2 19 21" xfId="8754" xr:uid="{55090864-D429-4A73-ABB3-D3D1CBEC0119}"/>
    <cellStyle name="Normal 2 19 21 2" xfId="8755" xr:uid="{003DA310-5CB4-4C01-9FEB-D8F4F729589A}"/>
    <cellStyle name="Normal 2 19 21 2 2" xfId="8756" xr:uid="{0609C459-AF87-4806-80F5-CC4564E8A7B5}"/>
    <cellStyle name="Normal 2 19 21 2 3" xfId="8757" xr:uid="{B234EA36-905F-4DF9-998E-AB009570CADF}"/>
    <cellStyle name="Normal 2 19 21 3" xfId="8758" xr:uid="{FABE4FB0-50F3-48A7-8759-1DC9A631623E}"/>
    <cellStyle name="Normal 2 19 21 3 2" xfId="8759" xr:uid="{5C7D320D-9B05-4F08-BA0E-842821130365}"/>
    <cellStyle name="Normal 2 19 21 3 3" xfId="8760" xr:uid="{20B4D41B-9653-4D80-B3ED-C929F6A9F701}"/>
    <cellStyle name="Normal 2 19 21 4" xfId="8761" xr:uid="{CF1AF317-3B48-42C4-994C-E14542C6D33E}"/>
    <cellStyle name="Normal 2 19 21 5" xfId="8762" xr:uid="{D5917D9F-8F48-49DA-AFA2-F6553ADC39DE}"/>
    <cellStyle name="Normal 2 19 22" xfId="8763" xr:uid="{4055D578-DB98-4828-B71D-37E5F0CB176A}"/>
    <cellStyle name="Normal 2 19 22 2" xfId="8764" xr:uid="{E7AAC75D-B233-46A9-804A-EAD40CC353BE}"/>
    <cellStyle name="Normal 2 19 22 2 2" xfId="8765" xr:uid="{CC5D0924-8E84-41C8-B697-F45B0EAEA302}"/>
    <cellStyle name="Normal 2 19 22 2 3" xfId="8766" xr:uid="{CE8B8038-04FD-4C76-B193-3333ACEC7188}"/>
    <cellStyle name="Normal 2 19 22 3" xfId="8767" xr:uid="{DECC2F50-6DE8-4B0E-BAD1-F57B18B7A9B6}"/>
    <cellStyle name="Normal 2 19 22 3 2" xfId="8768" xr:uid="{55BFA9D8-1023-465E-A581-FB7231CFBDF7}"/>
    <cellStyle name="Normal 2 19 22 3 3" xfId="8769" xr:uid="{5AFEA466-5BAA-4918-BBCD-DA8768367510}"/>
    <cellStyle name="Normal 2 19 22 4" xfId="8770" xr:uid="{2D9E9791-84D5-44E2-9B90-4A5F93F5F962}"/>
    <cellStyle name="Normal 2 19 22 5" xfId="8771" xr:uid="{BBC584F8-C740-4804-B3D9-50CDDA33F49E}"/>
    <cellStyle name="Normal 2 19 23" xfId="8772" xr:uid="{BA327D2B-AC55-4565-BABD-59F9674006E7}"/>
    <cellStyle name="Normal 2 19 23 2" xfId="8773" xr:uid="{8BF09131-3753-4C05-9EC8-C7B831FB8A3D}"/>
    <cellStyle name="Normal 2 19 23 2 2" xfId="8774" xr:uid="{939D9889-7130-4329-9E82-A15AD43D123F}"/>
    <cellStyle name="Normal 2 19 23 2 3" xfId="8775" xr:uid="{66D9CB8C-5215-4539-9E33-4E8811FCB9E7}"/>
    <cellStyle name="Normal 2 19 23 3" xfId="8776" xr:uid="{02098A58-F748-491E-A24B-E6D19194A23F}"/>
    <cellStyle name="Normal 2 19 23 3 2" xfId="8777" xr:uid="{C9094A16-C9BE-4DED-8E63-8EE3714C1649}"/>
    <cellStyle name="Normal 2 19 23 3 3" xfId="8778" xr:uid="{34FDF453-7C59-4EEF-B110-166E929A9437}"/>
    <cellStyle name="Normal 2 19 23 4" xfId="8779" xr:uid="{E72C48BD-C9FF-455B-AA68-C1595A89A020}"/>
    <cellStyle name="Normal 2 19 23 5" xfId="8780" xr:uid="{55659CC0-1875-4489-B377-E75FBD470714}"/>
    <cellStyle name="Normal 2 19 24" xfId="8781" xr:uid="{EB47F30D-CD42-41F8-85C0-1AD057447EB0}"/>
    <cellStyle name="Normal 2 19 24 2" xfId="8782" xr:uid="{0DB4F4D8-82B1-42CD-AF06-A1BDC06FF2A7}"/>
    <cellStyle name="Normal 2 19 24 3" xfId="8783" xr:uid="{ADCCA5D2-0F02-4F4D-BB70-7D88B4F2802A}"/>
    <cellStyle name="Normal 2 19 25" xfId="8784" xr:uid="{5AADD5D3-968F-496B-B742-06FB16F6113A}"/>
    <cellStyle name="Normal 2 19 25 2" xfId="8785" xr:uid="{5154D8CE-57E2-4AEC-BE47-4B99CFD8C1BD}"/>
    <cellStyle name="Normal 2 19 25 3" xfId="8786" xr:uid="{1B5521E9-E3AE-4E14-B1EC-4288B52A7395}"/>
    <cellStyle name="Normal 2 19 26" xfId="8787" xr:uid="{768C57BF-F8D5-4B0E-8754-3C1F75F2B637}"/>
    <cellStyle name="Normal 2 19 27" xfId="8788" xr:uid="{5FEB1B89-C7EC-409E-A804-6F2D8366EADD}"/>
    <cellStyle name="Normal 2 19 3" xfId="8789" xr:uid="{2373B02F-C937-4A4E-8D8A-D58A2A2C17A8}"/>
    <cellStyle name="Normal 2 19 3 2" xfId="8790" xr:uid="{F7E368C3-CC9B-451E-9EBD-3124D8CE2C34}"/>
    <cellStyle name="Normal 2 19 3 2 2" xfId="8791" xr:uid="{F0913662-DD3A-47FB-8D43-5464ABF7D2E7}"/>
    <cellStyle name="Normal 2 19 3 2 3" xfId="8792" xr:uid="{8F727F08-68D8-482B-87C2-7E28F80E1803}"/>
    <cellStyle name="Normal 2 19 3 3" xfId="8793" xr:uid="{94E6C644-59D7-4DDF-BEB1-8337EF558947}"/>
    <cellStyle name="Normal 2 19 3 3 2" xfId="8794" xr:uid="{68909297-15C9-45D8-B0A5-66B03135CC14}"/>
    <cellStyle name="Normal 2 19 3 3 3" xfId="8795" xr:uid="{C32785BC-E5DD-45C7-9DA2-0F38EA2A920A}"/>
    <cellStyle name="Normal 2 19 3 4" xfId="8796" xr:uid="{8CCB3C97-156F-4332-B5D9-E4B0674A591D}"/>
    <cellStyle name="Normal 2 19 3 5" xfId="8797" xr:uid="{2AE25857-2385-42EA-ACDC-C537420F3D7A}"/>
    <cellStyle name="Normal 2 19 4" xfId="8798" xr:uid="{C44E335F-9B0F-4A6F-9F36-9EFB10C7B7E0}"/>
    <cellStyle name="Normal 2 19 4 2" xfId="8799" xr:uid="{7C41E3FC-A8B9-446A-81D3-4AF74C0A7C87}"/>
    <cellStyle name="Normal 2 19 4 2 2" xfId="8800" xr:uid="{3E7CD972-1CE5-462A-A320-875D9E6E649C}"/>
    <cellStyle name="Normal 2 19 4 2 3" xfId="8801" xr:uid="{95A92708-89FD-48BB-A895-2BA3BF593D30}"/>
    <cellStyle name="Normal 2 19 4 3" xfId="8802" xr:uid="{7A3C9DC4-5533-484D-921B-0E8FDD0ED946}"/>
    <cellStyle name="Normal 2 19 4 3 2" xfId="8803" xr:uid="{F99D8876-1F31-4ADF-889E-F47D90DD5055}"/>
    <cellStyle name="Normal 2 19 4 3 3" xfId="8804" xr:uid="{213C1F4F-F85D-4523-8A81-5A821B49F622}"/>
    <cellStyle name="Normal 2 19 4 4" xfId="8805" xr:uid="{92D24407-A5BF-4476-8B9B-62C9E924ABD6}"/>
    <cellStyle name="Normal 2 19 4 5" xfId="8806" xr:uid="{0C00F98A-96E0-415A-81C2-B4D687B69AD6}"/>
    <cellStyle name="Normal 2 19 5" xfId="8807" xr:uid="{BC7B5A95-D6D5-45DD-982A-71B5DC631092}"/>
    <cellStyle name="Normal 2 19 5 2" xfId="8808" xr:uid="{3825F0C0-1595-450F-9B73-6401D379BC38}"/>
    <cellStyle name="Normal 2 19 5 2 2" xfId="8809" xr:uid="{94D131DA-84E1-4D96-85B6-AB9F5B9A330F}"/>
    <cellStyle name="Normal 2 19 5 2 3" xfId="8810" xr:uid="{254B1E60-43E5-402D-8BDA-C799CDBC045B}"/>
    <cellStyle name="Normal 2 19 5 3" xfId="8811" xr:uid="{93E6A63B-608A-4196-814E-BC801570D027}"/>
    <cellStyle name="Normal 2 19 5 3 2" xfId="8812" xr:uid="{7248F172-6E5F-45E5-A353-0B41FAD6E1B8}"/>
    <cellStyle name="Normal 2 19 5 3 3" xfId="8813" xr:uid="{578F9D54-D869-4113-8472-0D5737BB3AD8}"/>
    <cellStyle name="Normal 2 19 5 4" xfId="8814" xr:uid="{642628F6-B3B8-4E1E-92E0-399A56FEF040}"/>
    <cellStyle name="Normal 2 19 5 5" xfId="8815" xr:uid="{C52C5E74-BA72-43CC-A247-DF24691EDF75}"/>
    <cellStyle name="Normal 2 19 6" xfId="8816" xr:uid="{F62163E0-E6B2-4659-9CFC-D34F40BF10DD}"/>
    <cellStyle name="Normal 2 19 6 2" xfId="8817" xr:uid="{33EB1641-0D17-4912-9A52-9C43462AC4FC}"/>
    <cellStyle name="Normal 2 19 6 2 2" xfId="8818" xr:uid="{C545FE3F-9C61-42C5-8C5A-B201AE96D59F}"/>
    <cellStyle name="Normal 2 19 6 2 3" xfId="8819" xr:uid="{B52150BE-E195-45CE-A714-E9D12032735E}"/>
    <cellStyle name="Normal 2 19 6 3" xfId="8820" xr:uid="{A76DE432-5F32-462B-AAAA-86D97F03DF0C}"/>
    <cellStyle name="Normal 2 19 6 3 2" xfId="8821" xr:uid="{A348F066-5EBA-435B-AF4F-A3A20F0ED0CA}"/>
    <cellStyle name="Normal 2 19 6 3 3" xfId="8822" xr:uid="{4ED82A5D-49BA-4769-B0DE-969206D9CA8A}"/>
    <cellStyle name="Normal 2 19 6 4" xfId="8823" xr:uid="{E03C3231-D8A1-40B2-92F7-A651C50204B2}"/>
    <cellStyle name="Normal 2 19 6 5" xfId="8824" xr:uid="{4C21CAEA-379F-4B50-8DFC-96CBB6ABBC97}"/>
    <cellStyle name="Normal 2 19 7" xfId="8825" xr:uid="{3BFBC3B7-5C8A-424F-89E9-4EAED7A8DF17}"/>
    <cellStyle name="Normal 2 19 7 2" xfId="8826" xr:uid="{7A324F46-931A-407A-A4FC-5B595D7FFC61}"/>
    <cellStyle name="Normal 2 19 7 2 2" xfId="8827" xr:uid="{BB0F4F1F-9BDF-424E-92BA-17FE840AE075}"/>
    <cellStyle name="Normal 2 19 7 2 3" xfId="8828" xr:uid="{EA7AB9F5-8C85-45B5-BD8C-EDC393595915}"/>
    <cellStyle name="Normal 2 19 7 3" xfId="8829" xr:uid="{E4CCCC66-9430-4359-90F5-8CEA724D3CE5}"/>
    <cellStyle name="Normal 2 19 7 3 2" xfId="8830" xr:uid="{04CA7C8B-7800-4AEE-94E9-962B98BCA94A}"/>
    <cellStyle name="Normal 2 19 7 3 3" xfId="8831" xr:uid="{06D80EFD-51B7-4D38-879C-AFF3185670F4}"/>
    <cellStyle name="Normal 2 19 7 4" xfId="8832" xr:uid="{BABDDBD2-5178-4335-BDF1-63BA4373880F}"/>
    <cellStyle name="Normal 2 19 7 5" xfId="8833" xr:uid="{4995572C-EED8-42F2-B59D-E82A19E02B46}"/>
    <cellStyle name="Normal 2 19 8" xfId="8834" xr:uid="{45300F5D-4583-423D-9D64-33AC043E5FDA}"/>
    <cellStyle name="Normal 2 19 8 2" xfId="8835" xr:uid="{2282D847-136F-437D-8A00-A0F7A88AD1BF}"/>
    <cellStyle name="Normal 2 19 8 2 2" xfId="8836" xr:uid="{658769D1-1E5F-46F0-AE9B-61B94C5A654C}"/>
    <cellStyle name="Normal 2 19 8 2 3" xfId="8837" xr:uid="{049D5BB6-02A2-4B6A-ADC0-495CBA9D7ADE}"/>
    <cellStyle name="Normal 2 19 8 3" xfId="8838" xr:uid="{95650E9D-48E1-4C27-8E9B-7F9840F5A380}"/>
    <cellStyle name="Normal 2 19 8 3 2" xfId="8839" xr:uid="{3B7D029D-8EF4-4541-BEFB-8619C82836C2}"/>
    <cellStyle name="Normal 2 19 8 3 3" xfId="8840" xr:uid="{5E11128D-87C3-46F1-BEC6-7CDEC4332A1A}"/>
    <cellStyle name="Normal 2 19 8 4" xfId="8841" xr:uid="{2E4EBF94-E041-4678-8A7D-6D19A910B2DB}"/>
    <cellStyle name="Normal 2 19 8 5" xfId="8842" xr:uid="{8FF90F42-02E7-4DE6-AEB0-DDD069B35FBD}"/>
    <cellStyle name="Normal 2 19 9" xfId="8843" xr:uid="{CD8744CB-032F-4A53-99CD-466158E6F488}"/>
    <cellStyle name="Normal 2 19 9 2" xfId="8844" xr:uid="{438ED199-B084-4C90-99FD-6F5C751A38A2}"/>
    <cellStyle name="Normal 2 19 9 2 2" xfId="8845" xr:uid="{EFDBF850-AB4A-41CD-B3D7-13E922D2BEC2}"/>
    <cellStyle name="Normal 2 19 9 2 3" xfId="8846" xr:uid="{9DCFDF98-7E3C-408C-86C1-545CD8715E2F}"/>
    <cellStyle name="Normal 2 19 9 3" xfId="8847" xr:uid="{EA69F445-62A6-445A-8DCC-C1FA4720E0AA}"/>
    <cellStyle name="Normal 2 19 9 3 2" xfId="8848" xr:uid="{33111EDD-42A8-4301-9ACA-EBE198D63B0D}"/>
    <cellStyle name="Normal 2 19 9 3 3" xfId="8849" xr:uid="{4F213335-DE47-4C80-B253-AB48B0989969}"/>
    <cellStyle name="Normal 2 19 9 4" xfId="8850" xr:uid="{81A4ACED-EE44-4794-8C32-2DB578D1F014}"/>
    <cellStyle name="Normal 2 19 9 5" xfId="8851" xr:uid="{324713F9-C227-44DD-A6B9-D9F67E4E9F9B}"/>
    <cellStyle name="Normal 2 190" xfId="8852" xr:uid="{194EDF3E-6197-4C99-8A93-7C0B2A809706}"/>
    <cellStyle name="Normal 2 191" xfId="8853" xr:uid="{DB1E61C1-2F45-440B-B9D1-9F8A2541D39F}"/>
    <cellStyle name="Normal 2 192" xfId="8854" xr:uid="{BB06229A-30B4-4B74-8E9D-6191109514BA}"/>
    <cellStyle name="Normal 2 193" xfId="8855" xr:uid="{3DD5E0F6-6E12-4C3D-B695-8164A6343175}"/>
    <cellStyle name="Normal 2 194" xfId="8856" xr:uid="{D49C1DBB-213D-49D2-862D-81A26ED73DC3}"/>
    <cellStyle name="Normal 2 195" xfId="8857" xr:uid="{29CD5F79-0C1D-4F24-AAC2-865B5BDFE98D}"/>
    <cellStyle name="Normal 2 196" xfId="8858" xr:uid="{37BCCEBA-9698-4657-93B9-59C2C6B5A6C2}"/>
    <cellStyle name="Normal 2 197" xfId="8859" xr:uid="{A35DCC6D-F472-4D56-8CAF-8C32FFCE5CD2}"/>
    <cellStyle name="Normal 2 198" xfId="8860" xr:uid="{2677BCCA-7D0D-4503-B070-07405ED4A654}"/>
    <cellStyle name="Normal 2 199" xfId="8861" xr:uid="{533E001C-1815-4FF5-9488-E6132C3E7E36}"/>
    <cellStyle name="Normal 2 2" xfId="307" xr:uid="{E794FDA4-8469-49EF-B8EE-15821CC468E7}"/>
    <cellStyle name="Normal 2 2 10" xfId="8862" xr:uid="{FDBAD809-2A82-4007-A5F3-D916AE4AE1B5}"/>
    <cellStyle name="Normal 2 2 11" xfId="8863" xr:uid="{AED5FB04-5582-4DF1-8735-F1FA48A8004B}"/>
    <cellStyle name="Normal 2 2 12" xfId="8864" xr:uid="{12C48746-4A2F-4538-AD8B-9EC0036524CF}"/>
    <cellStyle name="Normal 2 2 13" xfId="8865" xr:uid="{47E2616A-9A0D-463D-B20A-97A74F8ED851}"/>
    <cellStyle name="Normal 2 2 14" xfId="8866" xr:uid="{D6CF8EF3-9FC2-41CD-910C-0DA991417D41}"/>
    <cellStyle name="Normal 2 2 15" xfId="8867" xr:uid="{459885E9-7A70-4BD9-B3CE-D412AC11B2A1}"/>
    <cellStyle name="Normal 2 2 16" xfId="8868" xr:uid="{6A7F7E07-69D1-4C68-98B3-B77FEF024310}"/>
    <cellStyle name="Normal 2 2 17" xfId="8869" xr:uid="{3FF6D7B5-7754-4749-B1D6-8CA5FC19AC3B}"/>
    <cellStyle name="Normal 2 2 18" xfId="8870" xr:uid="{8C26CE86-4117-4562-A963-81FEC2D2337D}"/>
    <cellStyle name="Normal 2 2 19" xfId="8871" xr:uid="{DB99E3DB-F6F8-4A8B-B126-5804E1B17A48}"/>
    <cellStyle name="Normal 2 2 2" xfId="308" xr:uid="{52B31CB0-362C-4368-9E1B-366172911475}"/>
    <cellStyle name="Normal 2 2 2 10" xfId="8873" xr:uid="{34DF8470-9CC0-4F57-B652-FAD430FE71FD}"/>
    <cellStyle name="Normal 2 2 2 11" xfId="8874" xr:uid="{BD819CCD-ABCB-48C7-ADF2-3F9C47D68B17}"/>
    <cellStyle name="Normal 2 2 2 12" xfId="8875" xr:uid="{F471E5A8-B766-41D1-A105-A2FDEB1A7887}"/>
    <cellStyle name="Normal 2 2 2 13" xfId="8876" xr:uid="{66A0A7F4-19D7-4F8D-A3A3-AD62DFE75EE1}"/>
    <cellStyle name="Normal 2 2 2 14" xfId="8877" xr:uid="{11B45ADE-7793-4358-A47B-63F3D0A58A87}"/>
    <cellStyle name="Normal 2 2 2 15" xfId="8878" xr:uid="{F5FDE2CE-6F58-4369-B5FC-B5558258575B}"/>
    <cellStyle name="Normal 2 2 2 16" xfId="8879" xr:uid="{A86279BD-E7B1-49D4-BF30-706B5EA0199D}"/>
    <cellStyle name="Normal 2 2 2 17" xfId="8880" xr:uid="{F9CFF542-3393-4FDD-8119-3DFE460AA988}"/>
    <cellStyle name="Normal 2 2 2 18" xfId="8881" xr:uid="{C99EAC8B-955F-4AF5-8D4D-B5B1F9173736}"/>
    <cellStyle name="Normal 2 2 2 19" xfId="8882" xr:uid="{1B928603-CE62-49BF-A8E9-6C3F64A939E3}"/>
    <cellStyle name="Normal 2 2 2 2" xfId="8883" xr:uid="{35AA9905-4675-4529-B553-E07D058CC1ED}"/>
    <cellStyle name="Normal 2 2 2 2 2" xfId="8884" xr:uid="{EA9FBB1D-B1B2-410F-B1BA-DB04FD644993}"/>
    <cellStyle name="Normal 2 2 2 2 3" xfId="8885" xr:uid="{8D4FFA5B-F2C7-45F2-A680-1ABE9AB0956A}"/>
    <cellStyle name="Normal 2 2 2 20" xfId="8886" xr:uid="{74FC5B94-905E-4919-B604-9CBBA4D6C046}"/>
    <cellStyle name="Normal 2 2 2 21" xfId="8887" xr:uid="{116E5AE9-C42F-4A1A-B95E-DC157B0225C9}"/>
    <cellStyle name="Normal 2 2 2 22" xfId="8888" xr:uid="{7FB2462F-84C9-4D62-A2C2-9A29ACC9FA85}"/>
    <cellStyle name="Normal 2 2 2 23" xfId="8889" xr:uid="{47BD30BD-4A1F-4100-A8F0-00DA5C3A90A5}"/>
    <cellStyle name="Normal 2 2 2 24" xfId="8890" xr:uid="{2093282D-EAE4-4CEC-A432-538A52959376}"/>
    <cellStyle name="Normal 2 2 2 25" xfId="8891" xr:uid="{66B4AE73-F462-46C2-B1DD-4A1B94CC4868}"/>
    <cellStyle name="Normal 2 2 2 26" xfId="8892" xr:uid="{A12CD212-33DC-4194-B61F-126B1FDC5E35}"/>
    <cellStyle name="Normal 2 2 2 27" xfId="8893" xr:uid="{52DB65ED-6FCF-420A-BA41-0B86925BF337}"/>
    <cellStyle name="Normal 2 2 2 28" xfId="8894" xr:uid="{29DF1FF1-CFF1-4B48-9FB4-F4899E1AA8D5}"/>
    <cellStyle name="Normal 2 2 2 29" xfId="8895" xr:uid="{284ED908-4A11-439B-B1B3-7B326D9E6B74}"/>
    <cellStyle name="Normal 2 2 2 3" xfId="8896" xr:uid="{C04300DB-E809-4921-BF36-6904DFB3BD0B}"/>
    <cellStyle name="Normal 2 2 2 30" xfId="8897" xr:uid="{02F86729-0832-4BC8-A35E-DA718FC091E3}"/>
    <cellStyle name="Normal 2 2 2 31" xfId="8898" xr:uid="{6645B230-5679-459F-92B9-C191003C9E4A}"/>
    <cellStyle name="Normal 2 2 2 32" xfId="8899" xr:uid="{FCF02940-18D4-4109-A876-9134AAECEC94}"/>
    <cellStyle name="Normal 2 2 2 33" xfId="8900" xr:uid="{5D21D146-E7DF-4453-96CF-6723CCF6351E}"/>
    <cellStyle name="Normal 2 2 2 34" xfId="8901" xr:uid="{5DE3BC95-4ED5-4CF9-93CE-F5EE7C69C30F}"/>
    <cellStyle name="Normal 2 2 2 35" xfId="8902" xr:uid="{EBAC8B13-73EC-422E-8544-52D60180443A}"/>
    <cellStyle name="Normal 2 2 2 36" xfId="8903" xr:uid="{67037991-F601-41C8-BC46-FBB14A1D3272}"/>
    <cellStyle name="Normal 2 2 2 37" xfId="8904" xr:uid="{FEF504A6-D94A-4EB5-BA7D-1B6FD1FA9B79}"/>
    <cellStyle name="Normal 2 2 2 38" xfId="8905" xr:uid="{5A8A7213-1725-400B-8C17-B72CF694791A}"/>
    <cellStyle name="Normal 2 2 2 39" xfId="8906" xr:uid="{816E8EFB-9043-4FE1-B5D8-E8C198B98834}"/>
    <cellStyle name="Normal 2 2 2 4" xfId="8907" xr:uid="{9FA31272-C0B4-427D-B11E-3BF8E8674297}"/>
    <cellStyle name="Normal 2 2 2 40" xfId="8908" xr:uid="{EA0E2B3B-8355-4325-8BA6-B28BEC3E8573}"/>
    <cellStyle name="Normal 2 2 2 41" xfId="8909" xr:uid="{5C60639C-623A-480C-88A5-204CB0A3166C}"/>
    <cellStyle name="Normal 2 2 2 42" xfId="8910" xr:uid="{BD364F9A-B83A-4BFE-A825-36F79EF6EE68}"/>
    <cellStyle name="Normal 2 2 2 43" xfId="8911" xr:uid="{C14787EB-9456-4B75-BC2E-A24D4DEF08EC}"/>
    <cellStyle name="Normal 2 2 2 44" xfId="8912" xr:uid="{F9AA4192-C82B-4E7B-9264-4968B1C2F498}"/>
    <cellStyle name="Normal 2 2 2 45" xfId="8913" xr:uid="{F18CB7DC-66A9-47CD-9D25-1FA893510FB3}"/>
    <cellStyle name="Normal 2 2 2 46" xfId="8914" xr:uid="{9183804A-D82C-41AD-9995-4839D0972A0C}"/>
    <cellStyle name="Normal 2 2 2 47" xfId="8915" xr:uid="{92A80353-8E48-4663-BE3E-985A78EE188C}"/>
    <cellStyle name="Normal 2 2 2 48" xfId="8916" xr:uid="{08699A65-D5B4-4592-B2AF-B7F921FC0A0E}"/>
    <cellStyle name="Normal 2 2 2 49" xfId="8917" xr:uid="{D1EBEFBA-9FF3-4FFD-B505-C98568CBC648}"/>
    <cellStyle name="Normal 2 2 2 5" xfId="8918" xr:uid="{9343E050-8615-4620-9B29-C7D3B0DD9DFF}"/>
    <cellStyle name="Normal 2 2 2 50" xfId="43167" xr:uid="{484BEF21-4206-465F-872D-B7539A5378AB}"/>
    <cellStyle name="Normal 2 2 2 51" xfId="8872" xr:uid="{617F5E42-2BBB-4B1E-A23B-B1A129B4F453}"/>
    <cellStyle name="Normal 2 2 2 52" xfId="420" xr:uid="{3DBD761D-8C71-447A-B03D-3EB91802CAE9}"/>
    <cellStyle name="Normal 2 2 2 53" xfId="43249" xr:uid="{F446F23F-A4D8-4EC1-9D74-E8B5D549C7E1}"/>
    <cellStyle name="Normal 2 2 2 6" xfId="8919" xr:uid="{7C4A2110-32B6-45C3-A48B-2334E04004E6}"/>
    <cellStyle name="Normal 2 2 2 7" xfId="8920" xr:uid="{A6B6EBB7-1B6E-4046-9B33-3F0F5B19579C}"/>
    <cellStyle name="Normal 2 2 2 8" xfId="8921" xr:uid="{9858226A-BCB3-4E0C-B6DC-25D293FA7E2E}"/>
    <cellStyle name="Normal 2 2 2 9" xfId="8922" xr:uid="{E0D4F997-CB53-406F-81F1-21D4A36F5B6A}"/>
    <cellStyle name="Normal 2 2 20" xfId="8923" xr:uid="{F106E0D5-CFD4-4475-BB3F-E2D8F88D0543}"/>
    <cellStyle name="Normal 2 2 21" xfId="8924" xr:uid="{1F16D302-B05F-427B-A8F2-F7F8CFE87BE1}"/>
    <cellStyle name="Normal 2 2 22" xfId="8925" xr:uid="{C85AB617-09F4-4071-BB28-3835FD5E91E0}"/>
    <cellStyle name="Normal 2 2 23" xfId="8926" xr:uid="{5BDAB959-5D45-4667-9254-302DE2E0A705}"/>
    <cellStyle name="Normal 2 2 24" xfId="8927" xr:uid="{DB3134DE-27A3-487A-B508-C6195049F81C}"/>
    <cellStyle name="Normal 2 2 25" xfId="8928" xr:uid="{83A94A22-D567-4973-B768-88ED8161E986}"/>
    <cellStyle name="Normal 2 2 26" xfId="8929" xr:uid="{1F6EA098-1FC8-4569-A33E-DAB6495F95AD}"/>
    <cellStyle name="Normal 2 2 27" xfId="8930" xr:uid="{C44B6FCD-2CDE-48AA-8184-58B483F23B7C}"/>
    <cellStyle name="Normal 2 2 28" xfId="8931" xr:uid="{3C1282D4-BF07-4934-8242-40A10CFA775B}"/>
    <cellStyle name="Normal 2 2 29" xfId="8932" xr:uid="{92135739-5F5B-4DF6-B549-22798CFD9864}"/>
    <cellStyle name="Normal 2 2 3" xfId="309" xr:uid="{CB92E874-23E7-47AF-918F-8AC59615226E}"/>
    <cellStyle name="Normal 2 2 3 2" xfId="8934" xr:uid="{9DD41037-F240-4A7E-AD89-74D20A1F0AAB}"/>
    <cellStyle name="Normal 2 2 3 3" xfId="8933" xr:uid="{F22B32BF-655F-4AE6-8049-3AEB21D941F7}"/>
    <cellStyle name="Normal 2 2 30" xfId="8935" xr:uid="{B1B67EC0-9D66-4190-8413-1368755A4D74}"/>
    <cellStyle name="Normal 2 2 31" xfId="8936" xr:uid="{DD905941-DF5D-4839-9E1A-AFFD59B8FF2D}"/>
    <cellStyle name="Normal 2 2 32" xfId="8937" xr:uid="{87A3E650-6B5C-4666-AAFF-0F2B9EA97E88}"/>
    <cellStyle name="Normal 2 2 33" xfId="8938" xr:uid="{01033059-4390-4DC7-925F-034A0497CFD5}"/>
    <cellStyle name="Normal 2 2 34" xfId="8939" xr:uid="{8EC6C1B0-2E97-407E-B077-A8B2AEE9856C}"/>
    <cellStyle name="Normal 2 2 35" xfId="8940" xr:uid="{8E018193-1547-4253-969B-6A96645B0F48}"/>
    <cellStyle name="Normal 2 2 36" xfId="8941" xr:uid="{FFA2A822-819E-40B4-9F34-BAF4C8868EAB}"/>
    <cellStyle name="Normal 2 2 37" xfId="8942" xr:uid="{8A8CDA2E-5FE6-41CF-A95A-ED3A0FBE8565}"/>
    <cellStyle name="Normal 2 2 38" xfId="8943" xr:uid="{6E3BB5DE-9728-40AE-8085-C33CBADF100A}"/>
    <cellStyle name="Normal 2 2 39" xfId="8944" xr:uid="{6E7048FC-096E-444F-8232-DC970AB136DF}"/>
    <cellStyle name="Normal 2 2 4" xfId="8945" xr:uid="{EBB7D7E9-353A-4060-87DD-4417310EDF60}"/>
    <cellStyle name="Normal 2 2 40" xfId="8946" xr:uid="{B1C65165-8F19-4D52-8203-0316889DFAC5}"/>
    <cellStyle name="Normal 2 2 41" xfId="8947" xr:uid="{1A4D813A-D4E7-4D83-A66B-A83D338DAED7}"/>
    <cellStyle name="Normal 2 2 42" xfId="8948" xr:uid="{7A4A2E62-7E8B-455B-9DA4-36D9FFB08186}"/>
    <cellStyle name="Normal 2 2 43" xfId="8949" xr:uid="{59FA3381-8B67-433E-A7C3-17C6C6231697}"/>
    <cellStyle name="Normal 2 2 44" xfId="8950" xr:uid="{92B32300-1D62-4B20-9680-A38CAB433E4F}"/>
    <cellStyle name="Normal 2 2 45" xfId="8951" xr:uid="{32D0040D-1D1F-4EEA-A4E7-F8A323E29FC3}"/>
    <cellStyle name="Normal 2 2 46" xfId="8952" xr:uid="{5D08BF7C-D116-4E31-95D8-D29ED308B5F1}"/>
    <cellStyle name="Normal 2 2 47" xfId="8953" xr:uid="{F3B22943-24FF-48E1-B5BF-306919FF42E0}"/>
    <cellStyle name="Normal 2 2 48" xfId="8954" xr:uid="{B3833AC3-9913-40A5-95F9-8666E12F082E}"/>
    <cellStyle name="Normal 2 2 49" xfId="8955" xr:uid="{6436C5CF-BFD7-44B5-95F3-BCBC1163B267}"/>
    <cellStyle name="Normal 2 2 5" xfId="8956" xr:uid="{7FDD8B05-1FFF-4680-A044-0567240B8A14}"/>
    <cellStyle name="Normal 2 2 50" xfId="8957" xr:uid="{30A37BE0-67AC-4F8B-BDEB-7EF2481B04D5}"/>
    <cellStyle name="Normal 2 2 51" xfId="8958" xr:uid="{9A9F075E-16B1-44F7-8AD4-B0949C1A018E}"/>
    <cellStyle name="Normal 2 2 6" xfId="8959" xr:uid="{9EDBEE72-C690-4FB8-A5C2-6428B1E9D77A}"/>
    <cellStyle name="Normal 2 2 7" xfId="8960" xr:uid="{FE7B2278-661C-4AC5-8244-262F6D89406B}"/>
    <cellStyle name="Normal 2 2 8" xfId="8961" xr:uid="{25E1EFE2-526D-4197-A160-9D3D08335E95}"/>
    <cellStyle name="Normal 2 2 9" xfId="8962" xr:uid="{DA1AA9FB-6136-4FAB-A102-87AEBDC8548D}"/>
    <cellStyle name="Normal 2 2_Rate Impact (tbd)" xfId="8963" xr:uid="{87FF5629-785D-4396-8524-D9386A2B64AE}"/>
    <cellStyle name="Normal 2 20" xfId="8964" xr:uid="{BE036500-42C2-407E-8724-E48E51A193F7}"/>
    <cellStyle name="Normal 2 20 10" xfId="8965" xr:uid="{C4C168CF-4BE4-48E5-97C4-B90B1D909444}"/>
    <cellStyle name="Normal 2 20 10 2" xfId="8966" xr:uid="{6F26826E-F18B-4080-A3A5-7EB547A34313}"/>
    <cellStyle name="Normal 2 20 10 2 2" xfId="8967" xr:uid="{E44B7315-8088-41B2-824A-998FFD8501FC}"/>
    <cellStyle name="Normal 2 20 10 2 3" xfId="8968" xr:uid="{87BFCE80-AC69-4083-A70B-C401E5A4F421}"/>
    <cellStyle name="Normal 2 20 10 3" xfId="8969" xr:uid="{B90E3A34-B173-46DE-8242-FFBFCB2FAAEA}"/>
    <cellStyle name="Normal 2 20 10 3 2" xfId="8970" xr:uid="{6AB54A64-D2F4-4ECF-99D6-A882645A5816}"/>
    <cellStyle name="Normal 2 20 10 3 3" xfId="8971" xr:uid="{17E3770D-02EA-4653-946D-4D4CC99E25A6}"/>
    <cellStyle name="Normal 2 20 10 4" xfId="8972" xr:uid="{19A6D21C-F847-456A-8195-CC2B6FBE71DB}"/>
    <cellStyle name="Normal 2 20 10 5" xfId="8973" xr:uid="{AFDFED3D-03A7-4C16-8438-250C34495A68}"/>
    <cellStyle name="Normal 2 20 11" xfId="8974" xr:uid="{4364AE4B-45DD-4B76-B948-8AE986381C1C}"/>
    <cellStyle name="Normal 2 20 11 2" xfId="8975" xr:uid="{AE68F230-2C8E-4DC5-BCA0-27DC71625647}"/>
    <cellStyle name="Normal 2 20 11 2 2" xfId="8976" xr:uid="{8898AFE7-36AC-42C9-8562-83BAB161C31B}"/>
    <cellStyle name="Normal 2 20 11 2 3" xfId="8977" xr:uid="{15AD0D5F-2BBA-43D4-9A0B-D3A175B85263}"/>
    <cellStyle name="Normal 2 20 11 3" xfId="8978" xr:uid="{848694C8-532E-41CB-AA87-3355065B5699}"/>
    <cellStyle name="Normal 2 20 11 3 2" xfId="8979" xr:uid="{26A30E80-16C0-4AD3-8DE8-3047EEF17C94}"/>
    <cellStyle name="Normal 2 20 11 3 3" xfId="8980" xr:uid="{89900ACB-1AAC-4E81-8E0F-0FA5F0170855}"/>
    <cellStyle name="Normal 2 20 11 4" xfId="8981" xr:uid="{4C8F7006-AF1F-4646-99AC-E278FF387310}"/>
    <cellStyle name="Normal 2 20 11 5" xfId="8982" xr:uid="{4DCA06BB-6186-46F1-969A-2D367AB39F97}"/>
    <cellStyle name="Normal 2 20 12" xfId="8983" xr:uid="{70C22876-DA21-4F3D-A62C-D360E3317FF0}"/>
    <cellStyle name="Normal 2 20 12 2" xfId="8984" xr:uid="{C2DD811E-7144-40D6-A7D7-6F906F8BA682}"/>
    <cellStyle name="Normal 2 20 12 2 2" xfId="8985" xr:uid="{D31DE336-DD16-41C7-9E6A-ACA1C0BC9944}"/>
    <cellStyle name="Normal 2 20 12 2 3" xfId="8986" xr:uid="{5F580B31-3C2C-44E9-B5BD-CBB6AA3D549A}"/>
    <cellStyle name="Normal 2 20 12 3" xfId="8987" xr:uid="{BDD358EF-740A-4CC2-BB46-0EDC9A38B669}"/>
    <cellStyle name="Normal 2 20 12 3 2" xfId="8988" xr:uid="{3E9EF2B0-3E96-41AD-9BFA-2F3DEB35ED1B}"/>
    <cellStyle name="Normal 2 20 12 3 3" xfId="8989" xr:uid="{EC186F24-2FFC-4A91-B915-45FFE7C89C97}"/>
    <cellStyle name="Normal 2 20 12 4" xfId="8990" xr:uid="{B25B265F-8132-43E2-86CC-5E49F4EAC2ED}"/>
    <cellStyle name="Normal 2 20 12 5" xfId="8991" xr:uid="{39E4F256-2102-4FE5-8605-7A7F43F1D4C6}"/>
    <cellStyle name="Normal 2 20 13" xfId="8992" xr:uid="{DFB2A62C-9E8E-47F1-BAA5-A25BFC531C10}"/>
    <cellStyle name="Normal 2 20 13 2" xfId="8993" xr:uid="{D4F2CA04-CF58-4848-8A85-6162B299D3E5}"/>
    <cellStyle name="Normal 2 20 13 2 2" xfId="8994" xr:uid="{96BA76B1-71AA-4804-BCB5-A4BA7585A736}"/>
    <cellStyle name="Normal 2 20 13 2 3" xfId="8995" xr:uid="{B1542DAA-662F-4B6D-BD5D-F70830723EF6}"/>
    <cellStyle name="Normal 2 20 13 3" xfId="8996" xr:uid="{4D57CCBA-8EAC-44A4-A130-FC936740410D}"/>
    <cellStyle name="Normal 2 20 13 3 2" xfId="8997" xr:uid="{5383FF1F-4837-407D-8F0D-EF61E639FF54}"/>
    <cellStyle name="Normal 2 20 13 3 3" xfId="8998" xr:uid="{8ECCBDCA-FD11-4C7B-968C-B96FCAACED70}"/>
    <cellStyle name="Normal 2 20 13 4" xfId="8999" xr:uid="{461179EE-B856-4679-AABA-C16F1FB7E5B3}"/>
    <cellStyle name="Normal 2 20 13 5" xfId="9000" xr:uid="{EB2D8B89-41BE-42B2-8F33-013CA2EE670C}"/>
    <cellStyle name="Normal 2 20 14" xfId="9001" xr:uid="{892D51B2-2D5C-4FA7-8E21-8AC4140A8B65}"/>
    <cellStyle name="Normal 2 20 14 2" xfId="9002" xr:uid="{CCC1F3A1-9A3E-4072-B458-FA0DB2F8E3DD}"/>
    <cellStyle name="Normal 2 20 14 2 2" xfId="9003" xr:uid="{67C5B074-AA48-45C8-8E28-3B5A11C015ED}"/>
    <cellStyle name="Normal 2 20 14 2 3" xfId="9004" xr:uid="{7BF8E3F7-BB91-4B7D-BDB2-248BB4F53198}"/>
    <cellStyle name="Normal 2 20 14 3" xfId="9005" xr:uid="{69B8785D-3FA1-4555-A26D-EEA567EFC9DA}"/>
    <cellStyle name="Normal 2 20 14 3 2" xfId="9006" xr:uid="{17C14539-45F6-4357-B03F-FA3F9095D7E3}"/>
    <cellStyle name="Normal 2 20 14 3 3" xfId="9007" xr:uid="{EF16DDCF-F339-4AA4-9402-93B7D2DA18FD}"/>
    <cellStyle name="Normal 2 20 14 4" xfId="9008" xr:uid="{F21F1E76-DFB3-49EA-8686-A006FB3A85E9}"/>
    <cellStyle name="Normal 2 20 14 5" xfId="9009" xr:uid="{A80C21F8-2616-4E59-94DE-FB64534F6EC9}"/>
    <cellStyle name="Normal 2 20 15" xfId="9010" xr:uid="{B1B7FEF9-EA98-45D0-93CB-78B079CDBE1A}"/>
    <cellStyle name="Normal 2 20 15 2" xfId="9011" xr:uid="{0D253CD7-EE9C-4FCE-A863-AB2BD4E4AF78}"/>
    <cellStyle name="Normal 2 20 15 2 2" xfId="9012" xr:uid="{441738B0-5ABD-4C0A-A1BC-CE08B575A766}"/>
    <cellStyle name="Normal 2 20 15 2 3" xfId="9013" xr:uid="{BFC61DAD-9019-4325-AB04-50D68EB9400B}"/>
    <cellStyle name="Normal 2 20 15 3" xfId="9014" xr:uid="{2C58E14E-CB16-47A3-84F5-82AF0F66C18C}"/>
    <cellStyle name="Normal 2 20 15 3 2" xfId="9015" xr:uid="{A80F9E32-D968-40BB-B328-A10A377BE2E1}"/>
    <cellStyle name="Normal 2 20 15 3 3" xfId="9016" xr:uid="{8794D714-D0AC-47FB-ACC2-3D5FDF5AEA66}"/>
    <cellStyle name="Normal 2 20 15 4" xfId="9017" xr:uid="{331A9CBD-9BC6-4A22-A963-C1234A8ADABA}"/>
    <cellStyle name="Normal 2 20 15 5" xfId="9018" xr:uid="{7AF5E88F-FF05-486B-AD98-6E7EC3EAF31C}"/>
    <cellStyle name="Normal 2 20 16" xfId="9019" xr:uid="{BC75232F-97CC-492D-A5AB-3C24515F476B}"/>
    <cellStyle name="Normal 2 20 16 2" xfId="9020" xr:uid="{321A2D7E-179A-4705-9268-F63DBC08C8B7}"/>
    <cellStyle name="Normal 2 20 16 2 2" xfId="9021" xr:uid="{A500E3E8-60F4-44DB-9EBF-81833BAF7D12}"/>
    <cellStyle name="Normal 2 20 16 2 3" xfId="9022" xr:uid="{A2766BB8-3986-4B33-9E75-BAA21E9ACD33}"/>
    <cellStyle name="Normal 2 20 16 3" xfId="9023" xr:uid="{FB8FE467-847B-4D2E-AF37-8F1BDC4A9BF2}"/>
    <cellStyle name="Normal 2 20 16 3 2" xfId="9024" xr:uid="{01977A08-5956-4BBE-A5C9-93512493C660}"/>
    <cellStyle name="Normal 2 20 16 3 3" xfId="9025" xr:uid="{4F789A2B-95EF-405A-8513-A526AF9E3FE2}"/>
    <cellStyle name="Normal 2 20 16 4" xfId="9026" xr:uid="{BD1371EF-15FA-4001-93BF-3F6BD5F0D980}"/>
    <cellStyle name="Normal 2 20 16 5" xfId="9027" xr:uid="{DB886EF7-DB6B-4144-AD2C-FBFEDA8571FB}"/>
    <cellStyle name="Normal 2 20 17" xfId="9028" xr:uid="{0C85C466-BD1E-41FF-BD8A-9CCEE1FDC476}"/>
    <cellStyle name="Normal 2 20 17 2" xfId="9029" xr:uid="{F4E714F5-A895-4332-A2E4-950D0DB0574A}"/>
    <cellStyle name="Normal 2 20 17 2 2" xfId="9030" xr:uid="{E0C88CD5-6280-40D8-8CA0-FF9237467E85}"/>
    <cellStyle name="Normal 2 20 17 2 3" xfId="9031" xr:uid="{E9E1E214-AE77-4082-8FF9-D84534F46F45}"/>
    <cellStyle name="Normal 2 20 17 3" xfId="9032" xr:uid="{3624960A-3852-487F-8E90-C556D90351CF}"/>
    <cellStyle name="Normal 2 20 17 3 2" xfId="9033" xr:uid="{BCC12ED0-4BF3-4D69-9552-11684490DC03}"/>
    <cellStyle name="Normal 2 20 17 3 3" xfId="9034" xr:uid="{4919A6AC-4078-4F6F-94B1-C94F2EE9FAD1}"/>
    <cellStyle name="Normal 2 20 17 4" xfId="9035" xr:uid="{92E5DA2D-2AB5-4EDA-ADC3-3A1B7861EB5B}"/>
    <cellStyle name="Normal 2 20 17 5" xfId="9036" xr:uid="{235A836D-A48C-431F-98DC-D430D7FF7EA4}"/>
    <cellStyle name="Normal 2 20 18" xfId="9037" xr:uid="{9F58470D-D07D-4229-88A5-BA4E9981EC20}"/>
    <cellStyle name="Normal 2 20 18 2" xfId="9038" xr:uid="{E8461472-A4D6-4945-988E-0143FAB8587E}"/>
    <cellStyle name="Normal 2 20 18 2 2" xfId="9039" xr:uid="{9ECD9772-3A39-4ED8-A85A-6874941CF59A}"/>
    <cellStyle name="Normal 2 20 18 2 3" xfId="9040" xr:uid="{94ECBB28-1548-4CC0-8FFE-72864E629C51}"/>
    <cellStyle name="Normal 2 20 18 3" xfId="9041" xr:uid="{F2F40BD9-BD31-432C-A922-28E8BCD1EA8F}"/>
    <cellStyle name="Normal 2 20 18 3 2" xfId="9042" xr:uid="{47C2B391-6123-4ADD-B44B-DD768EB20799}"/>
    <cellStyle name="Normal 2 20 18 3 3" xfId="9043" xr:uid="{777A98F4-E0DC-4766-94A3-2F6E97AB72FA}"/>
    <cellStyle name="Normal 2 20 18 4" xfId="9044" xr:uid="{65432406-D6F4-44B9-97EC-F2A4EFE0D0D4}"/>
    <cellStyle name="Normal 2 20 18 5" xfId="9045" xr:uid="{BB509E40-6E0F-4406-AC23-3EA1A4156DFA}"/>
    <cellStyle name="Normal 2 20 19" xfId="9046" xr:uid="{4392D564-C361-400E-B3BB-2324DBE80069}"/>
    <cellStyle name="Normal 2 20 19 2" xfId="9047" xr:uid="{9ED297D7-6606-4757-B736-92C7F33DADDD}"/>
    <cellStyle name="Normal 2 20 19 2 2" xfId="9048" xr:uid="{4AB4D1D0-D61E-45DB-8DFD-C5BF1BDDE59C}"/>
    <cellStyle name="Normal 2 20 19 2 3" xfId="9049" xr:uid="{B875019C-9217-4C47-81CA-6BACFC91ADE7}"/>
    <cellStyle name="Normal 2 20 19 3" xfId="9050" xr:uid="{478DB83C-67B1-4B5A-91F8-F055A2791199}"/>
    <cellStyle name="Normal 2 20 19 3 2" xfId="9051" xr:uid="{C550C018-F456-4750-9271-9101D40C6D4E}"/>
    <cellStyle name="Normal 2 20 19 3 3" xfId="9052" xr:uid="{0321C69C-CA85-494F-9DF5-48A92325C0E9}"/>
    <cellStyle name="Normal 2 20 19 4" xfId="9053" xr:uid="{4D27B58D-671A-43F7-9E4E-BAAB323F3911}"/>
    <cellStyle name="Normal 2 20 19 5" xfId="9054" xr:uid="{372E33BC-E293-4528-A607-ED9F0462679C}"/>
    <cellStyle name="Normal 2 20 2" xfId="9055" xr:uid="{31A4EE1B-F9D9-4803-8A92-7D18BADAF32C}"/>
    <cellStyle name="Normal 2 20 2 2" xfId="9056" xr:uid="{B08CFAC7-DE70-4555-A2CD-0E9A71AF8DBE}"/>
    <cellStyle name="Normal 2 20 2 2 2" xfId="9057" xr:uid="{FD9E65E8-DE85-4947-8018-E31952E7A2B2}"/>
    <cellStyle name="Normal 2 20 2 2 3" xfId="9058" xr:uid="{63F39932-E41C-4C2B-B6E5-A279463B14EB}"/>
    <cellStyle name="Normal 2 20 2 3" xfId="9059" xr:uid="{2E3C60F0-5F7B-4749-9009-BDE197ABDE5A}"/>
    <cellStyle name="Normal 2 20 2 3 2" xfId="9060" xr:uid="{8B874822-1C4A-4513-B3A0-90FCDABE64D8}"/>
    <cellStyle name="Normal 2 20 2 3 3" xfId="9061" xr:uid="{A25FCEE1-974F-49E7-B4EB-5F972B6575BE}"/>
    <cellStyle name="Normal 2 20 2 4" xfId="9062" xr:uid="{1E6AD64F-7AB9-4C2E-A990-CA46712658BC}"/>
    <cellStyle name="Normal 2 20 2 5" xfId="9063" xr:uid="{FD78BEB3-DD8B-4BDB-89F2-A034E29E1D0B}"/>
    <cellStyle name="Normal 2 20 20" xfId="9064" xr:uid="{BDE1AA4F-BFE1-460A-9965-843D0441DA7B}"/>
    <cellStyle name="Normal 2 20 20 2" xfId="9065" xr:uid="{6079FC26-E347-408B-801B-44D4AC625AB1}"/>
    <cellStyle name="Normal 2 20 20 2 2" xfId="9066" xr:uid="{1A426CA7-2854-479F-831B-AEA99C292005}"/>
    <cellStyle name="Normal 2 20 20 2 3" xfId="9067" xr:uid="{5463685A-D893-4E72-8E24-116E0D2EC7D8}"/>
    <cellStyle name="Normal 2 20 20 3" xfId="9068" xr:uid="{FFFF42D4-A7AA-413A-852F-3FFCA1314CD3}"/>
    <cellStyle name="Normal 2 20 20 3 2" xfId="9069" xr:uid="{03E3AE4E-8E09-4DF0-8A7E-C1ED04447AFA}"/>
    <cellStyle name="Normal 2 20 20 3 3" xfId="9070" xr:uid="{0133098C-5B78-4E94-B232-BCFA51ADBE23}"/>
    <cellStyle name="Normal 2 20 20 4" xfId="9071" xr:uid="{4C972302-05AB-47A6-B6F2-209A838D6810}"/>
    <cellStyle name="Normal 2 20 20 5" xfId="9072" xr:uid="{B5D8ECD7-731B-4618-9219-3C9D30FD5161}"/>
    <cellStyle name="Normal 2 20 21" xfId="9073" xr:uid="{77FF0690-998E-42AD-8DB3-13AFEB2769C5}"/>
    <cellStyle name="Normal 2 20 21 2" xfId="9074" xr:uid="{ACA1567D-35D3-4F71-BC11-2B0EFA4880A2}"/>
    <cellStyle name="Normal 2 20 21 2 2" xfId="9075" xr:uid="{A3DE0659-CD42-47A7-8312-4895692A3964}"/>
    <cellStyle name="Normal 2 20 21 2 3" xfId="9076" xr:uid="{405D63B2-8DAD-42A9-8706-BA9AE264581D}"/>
    <cellStyle name="Normal 2 20 21 3" xfId="9077" xr:uid="{22AC0A0C-C31E-473B-9A83-6C3A6AA788D5}"/>
    <cellStyle name="Normal 2 20 21 3 2" xfId="9078" xr:uid="{9C250BF5-1EC6-404C-A360-2EBD1C227AA2}"/>
    <cellStyle name="Normal 2 20 21 3 3" xfId="9079" xr:uid="{54CBE924-25E3-463A-B6AA-DBBF017B184C}"/>
    <cellStyle name="Normal 2 20 21 4" xfId="9080" xr:uid="{6415554A-FF78-4226-B0C8-8DB9C281611B}"/>
    <cellStyle name="Normal 2 20 21 5" xfId="9081" xr:uid="{801D9351-2DE0-4A1E-AF0F-00DF7E42780D}"/>
    <cellStyle name="Normal 2 20 22" xfId="9082" xr:uid="{296D8942-0214-4F12-8214-8B02E29D29AE}"/>
    <cellStyle name="Normal 2 20 22 2" xfId="9083" xr:uid="{63A986DA-81C7-46E4-B59A-5098E825CA54}"/>
    <cellStyle name="Normal 2 20 22 2 2" xfId="9084" xr:uid="{2B2CD6DA-29E4-43AA-A45A-ECA81738CE70}"/>
    <cellStyle name="Normal 2 20 22 2 3" xfId="9085" xr:uid="{8900C5C3-55AF-454B-8C57-8A36BAEA278D}"/>
    <cellStyle name="Normal 2 20 22 3" xfId="9086" xr:uid="{E1B75F67-1802-4D97-8962-BFF4E0A3DAD6}"/>
    <cellStyle name="Normal 2 20 22 3 2" xfId="9087" xr:uid="{5BB3987C-0B87-46FA-91CE-9A22D373B59B}"/>
    <cellStyle name="Normal 2 20 22 3 3" xfId="9088" xr:uid="{8F5E9E1F-9DB5-4F8C-954B-4790EECAA4C2}"/>
    <cellStyle name="Normal 2 20 22 4" xfId="9089" xr:uid="{E034601D-02F0-4D37-B7F8-8C18A2A281C3}"/>
    <cellStyle name="Normal 2 20 22 5" xfId="9090" xr:uid="{FF05A81B-8397-422A-85BD-FC2CE394BA01}"/>
    <cellStyle name="Normal 2 20 23" xfId="9091" xr:uid="{560322F5-BFC2-4430-ACC3-331A73752C8A}"/>
    <cellStyle name="Normal 2 20 23 2" xfId="9092" xr:uid="{7FC5B23D-EE33-4677-B799-9658EF1285A9}"/>
    <cellStyle name="Normal 2 20 23 2 2" xfId="9093" xr:uid="{3CBDD8EF-3825-4EFB-8830-D96A03AC2938}"/>
    <cellStyle name="Normal 2 20 23 2 3" xfId="9094" xr:uid="{CDF5FA1B-4240-4A94-83B8-60D10BC83990}"/>
    <cellStyle name="Normal 2 20 23 3" xfId="9095" xr:uid="{2E852989-D217-44E9-8053-DDC4A6F0A7C5}"/>
    <cellStyle name="Normal 2 20 23 3 2" xfId="9096" xr:uid="{790D0731-A606-41D1-99C3-4A21C8EAB6AD}"/>
    <cellStyle name="Normal 2 20 23 3 3" xfId="9097" xr:uid="{230E186D-7EBD-4564-8BF2-393C7D4090FE}"/>
    <cellStyle name="Normal 2 20 23 4" xfId="9098" xr:uid="{F31F778A-3061-469D-A9A0-0E712BFC5DB2}"/>
    <cellStyle name="Normal 2 20 23 5" xfId="9099" xr:uid="{21944334-A314-427E-976A-F2A863787096}"/>
    <cellStyle name="Normal 2 20 24" xfId="9100" xr:uid="{3D7B53A2-735D-472A-8E10-B1F5D73C6C16}"/>
    <cellStyle name="Normal 2 20 24 2" xfId="9101" xr:uid="{6E70CAB4-45CC-45A9-9795-A3D758A8F64B}"/>
    <cellStyle name="Normal 2 20 24 3" xfId="9102" xr:uid="{E68129F8-37BE-4248-AA3C-7D1776395A72}"/>
    <cellStyle name="Normal 2 20 25" xfId="9103" xr:uid="{8CBA13B8-5C6F-4D4C-84D9-EA6442BCA262}"/>
    <cellStyle name="Normal 2 20 25 2" xfId="9104" xr:uid="{727BD501-61B6-4C84-A9CD-5324882332A5}"/>
    <cellStyle name="Normal 2 20 25 3" xfId="9105" xr:uid="{F8A61605-D172-4F88-91C6-7D247834257A}"/>
    <cellStyle name="Normal 2 20 26" xfId="9106" xr:uid="{727E605C-0BBD-456C-9EE8-E66E8D240A0F}"/>
    <cellStyle name="Normal 2 20 27" xfId="9107" xr:uid="{BE036587-BCB9-45C0-A854-09FFA0BEE388}"/>
    <cellStyle name="Normal 2 20 3" xfId="9108" xr:uid="{32382DC2-E495-42BC-AADC-BC70BB72E79F}"/>
    <cellStyle name="Normal 2 20 3 2" xfId="9109" xr:uid="{215AFEA5-8FCA-418F-AD81-30074C050D3E}"/>
    <cellStyle name="Normal 2 20 3 2 2" xfId="9110" xr:uid="{DAD43912-6378-4D21-9218-921D9D90FC51}"/>
    <cellStyle name="Normal 2 20 3 2 3" xfId="9111" xr:uid="{837C5208-4A90-438A-B69F-6DA760BDD294}"/>
    <cellStyle name="Normal 2 20 3 3" xfId="9112" xr:uid="{9B4B8983-F83B-4993-A732-5C2794B6A3C0}"/>
    <cellStyle name="Normal 2 20 3 3 2" xfId="9113" xr:uid="{2D2F1B34-EDE1-4C4B-A9BE-F84332F4BEB4}"/>
    <cellStyle name="Normal 2 20 3 3 3" xfId="9114" xr:uid="{4EFBD496-3426-4814-B9A4-22CA55C538C9}"/>
    <cellStyle name="Normal 2 20 3 4" xfId="9115" xr:uid="{89417F7A-75B5-45C1-BD7C-0D22EC16655F}"/>
    <cellStyle name="Normal 2 20 3 5" xfId="9116" xr:uid="{E10989F3-2DCC-4019-B169-58459EAB9F17}"/>
    <cellStyle name="Normal 2 20 4" xfId="9117" xr:uid="{91DBD470-DEE9-42AA-8CFA-27EB8AFA352F}"/>
    <cellStyle name="Normal 2 20 4 2" xfId="9118" xr:uid="{B4A8826A-832D-4186-9943-D66C7EC2F56F}"/>
    <cellStyle name="Normal 2 20 4 2 2" xfId="9119" xr:uid="{E4764301-CD2A-4DED-912D-DE69B3BDFC90}"/>
    <cellStyle name="Normal 2 20 4 2 3" xfId="9120" xr:uid="{96F6E012-1C80-4BF6-9284-FB92B034C77A}"/>
    <cellStyle name="Normal 2 20 4 3" xfId="9121" xr:uid="{13C12310-07E7-478C-9BDD-DE7E056C670E}"/>
    <cellStyle name="Normal 2 20 4 3 2" xfId="9122" xr:uid="{71E4DE54-F05B-4E96-B7C8-8BF11E55361E}"/>
    <cellStyle name="Normal 2 20 4 3 3" xfId="9123" xr:uid="{85E5739F-BEFE-405F-8697-182427CF705D}"/>
    <cellStyle name="Normal 2 20 4 4" xfId="9124" xr:uid="{E376AB04-51D6-4A62-950F-C7867F4E17DE}"/>
    <cellStyle name="Normal 2 20 4 5" xfId="9125" xr:uid="{C0743242-2279-4EB0-AA2C-ED8978A3CFAE}"/>
    <cellStyle name="Normal 2 20 5" xfId="9126" xr:uid="{D820D9D0-DA78-42EE-91E2-1823513CC24B}"/>
    <cellStyle name="Normal 2 20 5 2" xfId="9127" xr:uid="{CE98CFA0-77F7-476C-B841-FDFEDB7698B9}"/>
    <cellStyle name="Normal 2 20 5 2 2" xfId="9128" xr:uid="{56EFC9CB-09B3-428C-9518-156E2F763E45}"/>
    <cellStyle name="Normal 2 20 5 2 3" xfId="9129" xr:uid="{B9F03492-0963-406B-A57C-C464708AED17}"/>
    <cellStyle name="Normal 2 20 5 3" xfId="9130" xr:uid="{6B95822E-7D88-4029-9679-453ECF1851F2}"/>
    <cellStyle name="Normal 2 20 5 3 2" xfId="9131" xr:uid="{E4EB5247-CA8C-4F22-9623-21021E111C53}"/>
    <cellStyle name="Normal 2 20 5 3 3" xfId="9132" xr:uid="{39FA23FF-3149-4558-8158-CC1EA2C0C84C}"/>
    <cellStyle name="Normal 2 20 5 4" xfId="9133" xr:uid="{782E6071-0356-4389-8A75-BD95B3A2E055}"/>
    <cellStyle name="Normal 2 20 5 5" xfId="9134" xr:uid="{413D772C-6752-4E39-8C49-ED57D76BD25A}"/>
    <cellStyle name="Normal 2 20 6" xfId="9135" xr:uid="{685BC9DE-5FD4-40D9-B220-8571DBDACB67}"/>
    <cellStyle name="Normal 2 20 6 2" xfId="9136" xr:uid="{8A091A5D-D8DF-40D6-A5D5-8CBB0249DF75}"/>
    <cellStyle name="Normal 2 20 6 2 2" xfId="9137" xr:uid="{9906716E-C1E6-42F1-BB06-F6B48F17EBF2}"/>
    <cellStyle name="Normal 2 20 6 2 3" xfId="9138" xr:uid="{F8D63C49-40BD-4CFB-B14F-BBD220F653C5}"/>
    <cellStyle name="Normal 2 20 6 3" xfId="9139" xr:uid="{1E417D15-0F25-4F91-B2A1-49ACD66C79FE}"/>
    <cellStyle name="Normal 2 20 6 3 2" xfId="9140" xr:uid="{44E583B3-3E54-40D2-A4F0-55B411E5001C}"/>
    <cellStyle name="Normal 2 20 6 3 3" xfId="9141" xr:uid="{9C70789A-479B-4921-8BAA-DF37DB7DDF74}"/>
    <cellStyle name="Normal 2 20 6 4" xfId="9142" xr:uid="{6F8C3A9D-D400-40EB-A171-E70DFAC21627}"/>
    <cellStyle name="Normal 2 20 6 5" xfId="9143" xr:uid="{C3F06622-9E08-4186-898D-647F501A5FB0}"/>
    <cellStyle name="Normal 2 20 7" xfId="9144" xr:uid="{8AB87CD1-B06A-4364-B847-452C001FDA18}"/>
    <cellStyle name="Normal 2 20 7 2" xfId="9145" xr:uid="{72E0659B-C291-43CB-9E53-BFA0878C26A4}"/>
    <cellStyle name="Normal 2 20 7 2 2" xfId="9146" xr:uid="{4E684D56-C8A0-4A40-82C4-BE5787D77E16}"/>
    <cellStyle name="Normal 2 20 7 2 3" xfId="9147" xr:uid="{32A50BE4-EF9E-4FA9-A832-9A8A28B631DD}"/>
    <cellStyle name="Normal 2 20 7 3" xfId="9148" xr:uid="{EE38F304-51D2-4AC5-8D27-2C9103DC7E91}"/>
    <cellStyle name="Normal 2 20 7 3 2" xfId="9149" xr:uid="{77409E2E-55CD-4F3B-9F3B-719C03D9C7CF}"/>
    <cellStyle name="Normal 2 20 7 3 3" xfId="9150" xr:uid="{D4B4DB1F-DE85-4879-AE2D-BFD1189038CA}"/>
    <cellStyle name="Normal 2 20 7 4" xfId="9151" xr:uid="{5322EB84-7345-4F7C-9EB9-8A3749D68076}"/>
    <cellStyle name="Normal 2 20 7 5" xfId="9152" xr:uid="{78CB232A-E2BD-4734-BE49-F260C32A7FBC}"/>
    <cellStyle name="Normal 2 20 8" xfId="9153" xr:uid="{64EFF648-7E46-4BE8-BE1F-A9DAFA563035}"/>
    <cellStyle name="Normal 2 20 8 2" xfId="9154" xr:uid="{0B8FB845-0D83-4888-8E7E-00F0F16D3D40}"/>
    <cellStyle name="Normal 2 20 8 2 2" xfId="9155" xr:uid="{9540BFBE-3D0E-4F8C-8B11-8F95932F8DFA}"/>
    <cellStyle name="Normal 2 20 8 2 3" xfId="9156" xr:uid="{D2051B5A-E5C1-4661-B4E5-BB096EE822ED}"/>
    <cellStyle name="Normal 2 20 8 3" xfId="9157" xr:uid="{79C20D2B-57F9-4CA1-95C4-4B6ADE492647}"/>
    <cellStyle name="Normal 2 20 8 3 2" xfId="9158" xr:uid="{3421CDC4-BC23-43DA-B947-F95196792664}"/>
    <cellStyle name="Normal 2 20 8 3 3" xfId="9159" xr:uid="{14EB4093-D610-4DA4-A73E-7EF4FA4BFE9E}"/>
    <cellStyle name="Normal 2 20 8 4" xfId="9160" xr:uid="{5DAB06FE-35E0-4E94-9F3B-2E22FB9F0E0C}"/>
    <cellStyle name="Normal 2 20 8 5" xfId="9161" xr:uid="{CBFCA1FE-A444-4EB2-A3A6-919362EE2EE3}"/>
    <cellStyle name="Normal 2 20 9" xfId="9162" xr:uid="{EEE0AF8B-EEAC-4392-AEB0-8A1A4608AD51}"/>
    <cellStyle name="Normal 2 20 9 2" xfId="9163" xr:uid="{145FC856-FCFC-4489-9827-F8FF77FB6887}"/>
    <cellStyle name="Normal 2 20 9 2 2" xfId="9164" xr:uid="{F4EA759E-725C-42BF-84EC-29F28F1AA4B3}"/>
    <cellStyle name="Normal 2 20 9 2 3" xfId="9165" xr:uid="{DDD8A1EA-ECE5-426A-BF64-65BE73AE0A9F}"/>
    <cellStyle name="Normal 2 20 9 3" xfId="9166" xr:uid="{D0494329-5B5C-4029-A474-17DED083A8D1}"/>
    <cellStyle name="Normal 2 20 9 3 2" xfId="9167" xr:uid="{5286A05F-FE3A-4975-B50A-AB9E6EC284E6}"/>
    <cellStyle name="Normal 2 20 9 3 3" xfId="9168" xr:uid="{70734571-2DFC-4681-A145-0A098837C1FA}"/>
    <cellStyle name="Normal 2 20 9 4" xfId="9169" xr:uid="{D4D25DF4-5E85-4D7D-B60B-4CF3C345093E}"/>
    <cellStyle name="Normal 2 20 9 5" xfId="9170" xr:uid="{ED23AC21-A0E5-48EF-A7E5-6EF27CEE09E8}"/>
    <cellStyle name="Normal 2 200" xfId="9171" xr:uid="{C42AD9C9-8DE8-4E65-AB39-EDC4AE2EE95E}"/>
    <cellStyle name="Normal 2 201" xfId="9172" xr:uid="{5DDB1756-CCED-4BDF-9DA2-F966709986BC}"/>
    <cellStyle name="Normal 2 202" xfId="9173" xr:uid="{F2A65283-B048-487B-B126-4B92996DBB63}"/>
    <cellStyle name="Normal 2 203" xfId="9174" xr:uid="{C0E36201-C704-4545-804D-3BFD008A00C2}"/>
    <cellStyle name="Normal 2 204" xfId="9175" xr:uid="{4FFC0CAE-3C9D-454D-B2DD-0C1732433353}"/>
    <cellStyle name="Normal 2 205" xfId="9176" xr:uid="{9FE1EE82-7BFB-4EE0-AA7A-175A3CAFDC7F}"/>
    <cellStyle name="Normal 2 206" xfId="9177" xr:uid="{72CE8D06-A1A5-437A-AA31-5FAF6CEB0A6A}"/>
    <cellStyle name="Normal 2 207" xfId="9178" xr:uid="{B2911934-7D10-46B0-A5FF-D6C43D986572}"/>
    <cellStyle name="Normal 2 208" xfId="9179" xr:uid="{B7B0A5EC-AF6F-4BBA-A7F7-796F26703BD8}"/>
    <cellStyle name="Normal 2 209" xfId="9180" xr:uid="{D9A55A5B-E2EE-4730-A044-480005E8413A}"/>
    <cellStyle name="Normal 2 21" xfId="9181" xr:uid="{04CF5E91-6440-4AE5-9A7C-C88A6EC9A05B}"/>
    <cellStyle name="Normal 2 21 10" xfId="9182" xr:uid="{EA5CA7FF-0BBD-4596-A245-B3E2744F20C9}"/>
    <cellStyle name="Normal 2 21 10 2" xfId="9183" xr:uid="{8A0E9071-0D26-482B-A188-B66E3F23CAAD}"/>
    <cellStyle name="Normal 2 21 10 2 2" xfId="9184" xr:uid="{C3663E9C-45D6-4397-84B7-47E0FD5137D8}"/>
    <cellStyle name="Normal 2 21 10 2 3" xfId="9185" xr:uid="{C8C8AC80-19B6-499C-8DBE-E77EA8A2CBDF}"/>
    <cellStyle name="Normal 2 21 10 3" xfId="9186" xr:uid="{27755B71-D0DD-4D44-9FE0-B4F0BF4C778A}"/>
    <cellStyle name="Normal 2 21 10 3 2" xfId="9187" xr:uid="{8CE2BA0B-FE99-4456-A991-E7EA8E40A34C}"/>
    <cellStyle name="Normal 2 21 10 3 3" xfId="9188" xr:uid="{059EB867-027A-4D83-BC54-61848E22FDAC}"/>
    <cellStyle name="Normal 2 21 10 4" xfId="9189" xr:uid="{85B5B697-430F-4194-A5C6-C69A441416D9}"/>
    <cellStyle name="Normal 2 21 10 5" xfId="9190" xr:uid="{45351CAE-65BE-4913-827C-2C691188B5FD}"/>
    <cellStyle name="Normal 2 21 11" xfId="9191" xr:uid="{22392151-F21A-4A89-86FA-BAF09260E12B}"/>
    <cellStyle name="Normal 2 21 11 2" xfId="9192" xr:uid="{08D3DB8D-3C82-4E71-A602-1AF9C9615365}"/>
    <cellStyle name="Normal 2 21 11 2 2" xfId="9193" xr:uid="{236D4ECA-86A1-4ADB-9CD5-A1FADFAABCAC}"/>
    <cellStyle name="Normal 2 21 11 2 3" xfId="9194" xr:uid="{BFAB5362-0AB2-4907-A7EB-3730EC46DE9E}"/>
    <cellStyle name="Normal 2 21 11 3" xfId="9195" xr:uid="{B2B9BAEC-A4C0-46D9-990E-FF9A6E74CB1B}"/>
    <cellStyle name="Normal 2 21 11 3 2" xfId="9196" xr:uid="{107482B2-4E22-4488-B657-5B7E6F522163}"/>
    <cellStyle name="Normal 2 21 11 3 3" xfId="9197" xr:uid="{6DF415D5-1A58-4FF1-A23F-9EB2B5395603}"/>
    <cellStyle name="Normal 2 21 11 4" xfId="9198" xr:uid="{921E8259-9E89-4374-9CE7-F9810AFD8B9D}"/>
    <cellStyle name="Normal 2 21 11 5" xfId="9199" xr:uid="{A04B211F-ED5E-4AC1-8566-F22801BDEED7}"/>
    <cellStyle name="Normal 2 21 12" xfId="9200" xr:uid="{9D52764B-20AC-4598-B479-E42E4317A031}"/>
    <cellStyle name="Normal 2 21 12 2" xfId="9201" xr:uid="{4E5A281F-6840-4BEB-AB45-2C9E84C370C4}"/>
    <cellStyle name="Normal 2 21 12 2 2" xfId="9202" xr:uid="{110B9245-2F57-4AFB-8349-BD1BF6BA8459}"/>
    <cellStyle name="Normal 2 21 12 2 3" xfId="9203" xr:uid="{7915E2D8-654B-42DE-9B95-DE4C01E3E160}"/>
    <cellStyle name="Normal 2 21 12 3" xfId="9204" xr:uid="{D8DA623D-F9C9-43F0-BD2A-98C351150451}"/>
    <cellStyle name="Normal 2 21 12 3 2" xfId="9205" xr:uid="{EA3F2D37-4353-43D9-BFDD-9AF3B56AF395}"/>
    <cellStyle name="Normal 2 21 12 3 3" xfId="9206" xr:uid="{0FDEDFF9-8580-47E4-96DD-3BCD36FB2D51}"/>
    <cellStyle name="Normal 2 21 12 4" xfId="9207" xr:uid="{6DC01561-0130-4DBC-A98A-7FD97F6E06A0}"/>
    <cellStyle name="Normal 2 21 12 5" xfId="9208" xr:uid="{E3B19507-98E7-429B-B89B-330408A58147}"/>
    <cellStyle name="Normal 2 21 13" xfId="9209" xr:uid="{D5F6DE1F-5BA8-4876-852C-4F1BB2247DA1}"/>
    <cellStyle name="Normal 2 21 13 2" xfId="9210" xr:uid="{C91F6352-4FFE-46B8-96E0-53BB9273B8DA}"/>
    <cellStyle name="Normal 2 21 13 2 2" xfId="9211" xr:uid="{A5D0215E-1735-433E-A486-D5EAA3D2992E}"/>
    <cellStyle name="Normal 2 21 13 2 3" xfId="9212" xr:uid="{4BAEF1FB-7C67-4293-BB2E-557898825A48}"/>
    <cellStyle name="Normal 2 21 13 3" xfId="9213" xr:uid="{03818D9A-D764-425C-9553-693FB14DEA28}"/>
    <cellStyle name="Normal 2 21 13 3 2" xfId="9214" xr:uid="{3FBB377C-8419-40AC-820F-15DF287D541E}"/>
    <cellStyle name="Normal 2 21 13 3 3" xfId="9215" xr:uid="{BC1ABF2C-2D30-4E35-81FE-6FC27AA84749}"/>
    <cellStyle name="Normal 2 21 13 4" xfId="9216" xr:uid="{DCAB6EE9-4C05-4CB8-9686-1B0A469982B6}"/>
    <cellStyle name="Normal 2 21 13 5" xfId="9217" xr:uid="{AD675DD2-2D90-4E8F-9D02-7DFCBB73FA4E}"/>
    <cellStyle name="Normal 2 21 14" xfId="9218" xr:uid="{ED2A4B6C-9333-4E0F-8CAA-DE90BCBB8151}"/>
    <cellStyle name="Normal 2 21 14 2" xfId="9219" xr:uid="{089F7A00-960D-460B-91DE-07924728E97F}"/>
    <cellStyle name="Normal 2 21 14 2 2" xfId="9220" xr:uid="{43704084-9EAB-4294-8E23-1F8DCC544DA5}"/>
    <cellStyle name="Normal 2 21 14 2 3" xfId="9221" xr:uid="{4160F811-8D89-47F9-90C2-4859AADF4147}"/>
    <cellStyle name="Normal 2 21 14 3" xfId="9222" xr:uid="{3EBE9794-273F-4237-A668-1BDA34406593}"/>
    <cellStyle name="Normal 2 21 14 3 2" xfId="9223" xr:uid="{B1A216C7-FA83-48C4-BBD5-509C995FE1D8}"/>
    <cellStyle name="Normal 2 21 14 3 3" xfId="9224" xr:uid="{D3763436-DDD3-49E0-9C67-7E2FE500CEC4}"/>
    <cellStyle name="Normal 2 21 14 4" xfId="9225" xr:uid="{B9F0C38E-3726-4ECE-AFC5-73584D97E840}"/>
    <cellStyle name="Normal 2 21 14 5" xfId="9226" xr:uid="{D4100CD5-2665-49BF-AC2F-BEBE1FC9E238}"/>
    <cellStyle name="Normal 2 21 15" xfId="9227" xr:uid="{8B389250-BE09-436F-95C3-E2C5AA5889BB}"/>
    <cellStyle name="Normal 2 21 15 2" xfId="9228" xr:uid="{CA52E93F-9BF6-4C7F-A401-6A08F8CB04AA}"/>
    <cellStyle name="Normal 2 21 15 2 2" xfId="9229" xr:uid="{7269D6E6-7592-48E9-8F21-7B6DD20BB9F8}"/>
    <cellStyle name="Normal 2 21 15 2 3" xfId="9230" xr:uid="{7793923F-4B2A-4F85-84F6-258F83591A7B}"/>
    <cellStyle name="Normal 2 21 15 3" xfId="9231" xr:uid="{5BB39872-3B63-4D8D-8C4C-A03E0B58F728}"/>
    <cellStyle name="Normal 2 21 15 3 2" xfId="9232" xr:uid="{AE2FB58A-61E7-4EB2-AC9D-1D477CB2A831}"/>
    <cellStyle name="Normal 2 21 15 3 3" xfId="9233" xr:uid="{7EFF8142-586C-4281-9F37-59F7337E1974}"/>
    <cellStyle name="Normal 2 21 15 4" xfId="9234" xr:uid="{00BB1299-5A33-493C-B6AC-1BA09F94117E}"/>
    <cellStyle name="Normal 2 21 15 5" xfId="9235" xr:uid="{19881462-9AAB-4DF6-A9FA-2777C7C858B1}"/>
    <cellStyle name="Normal 2 21 16" xfId="9236" xr:uid="{8D0059BF-81F5-4402-8A5C-ED882C4003C2}"/>
    <cellStyle name="Normal 2 21 16 2" xfId="9237" xr:uid="{708880F5-05FD-4B76-9030-A5AE4DD1384C}"/>
    <cellStyle name="Normal 2 21 16 2 2" xfId="9238" xr:uid="{8AF029DE-0975-4E15-BE1B-3CC9DEF1E199}"/>
    <cellStyle name="Normal 2 21 16 2 3" xfId="9239" xr:uid="{F40AA6DA-070F-4187-B00E-CC9D542D3D8F}"/>
    <cellStyle name="Normal 2 21 16 3" xfId="9240" xr:uid="{A2C79370-6672-4F21-A1C4-53C77D94E7C9}"/>
    <cellStyle name="Normal 2 21 16 3 2" xfId="9241" xr:uid="{0778EF81-F6F4-42BD-B943-8ABDF7EB49BD}"/>
    <cellStyle name="Normal 2 21 16 3 3" xfId="9242" xr:uid="{39416A73-96BA-40B0-BCD6-43F50B115171}"/>
    <cellStyle name="Normal 2 21 16 4" xfId="9243" xr:uid="{67CE7132-C65F-4BE8-B526-484C4CE3D753}"/>
    <cellStyle name="Normal 2 21 16 5" xfId="9244" xr:uid="{0234B476-A44A-42AB-BF77-345D26C865D3}"/>
    <cellStyle name="Normal 2 21 17" xfId="9245" xr:uid="{990D3E5F-216E-4476-A324-C29F34ECB574}"/>
    <cellStyle name="Normal 2 21 17 2" xfId="9246" xr:uid="{46A50A7B-0CD0-47F1-A2D6-72201EB965EA}"/>
    <cellStyle name="Normal 2 21 17 2 2" xfId="9247" xr:uid="{A0FC7D26-1516-49E6-9893-46387C6603F9}"/>
    <cellStyle name="Normal 2 21 17 2 3" xfId="9248" xr:uid="{E3C12FDC-22E3-4D2E-A814-C2791681A2B1}"/>
    <cellStyle name="Normal 2 21 17 3" xfId="9249" xr:uid="{5FC00242-AF7D-4EA8-8DCC-D5FF34173300}"/>
    <cellStyle name="Normal 2 21 17 3 2" xfId="9250" xr:uid="{2DECD337-BBB5-4AEF-A21A-F012A966B4A2}"/>
    <cellStyle name="Normal 2 21 17 3 3" xfId="9251" xr:uid="{6D5FC08C-5EDB-4392-B350-769977CEE2D2}"/>
    <cellStyle name="Normal 2 21 17 4" xfId="9252" xr:uid="{89A15B10-7072-4E1A-BFAD-E07434B03C48}"/>
    <cellStyle name="Normal 2 21 17 5" xfId="9253" xr:uid="{D6EBFBCA-5E14-48F9-AF80-304B8151255A}"/>
    <cellStyle name="Normal 2 21 18" xfId="9254" xr:uid="{FC6DC12B-22A3-4DB2-BBA2-6C51C95BE7E5}"/>
    <cellStyle name="Normal 2 21 18 2" xfId="9255" xr:uid="{9C370635-B7BB-43F2-8AFD-1605640513D7}"/>
    <cellStyle name="Normal 2 21 18 2 2" xfId="9256" xr:uid="{45028E63-E8C4-4B9C-8ABF-53EC13D91F73}"/>
    <cellStyle name="Normal 2 21 18 2 3" xfId="9257" xr:uid="{A5B1E52F-FB7C-49A9-9BF0-FB16AE0884DB}"/>
    <cellStyle name="Normal 2 21 18 3" xfId="9258" xr:uid="{7A06FB17-848E-4EE0-9818-3FBF53CC33BD}"/>
    <cellStyle name="Normal 2 21 18 3 2" xfId="9259" xr:uid="{1A6DDBC4-74E5-4B64-8ABE-B7BD06DE468F}"/>
    <cellStyle name="Normal 2 21 18 3 3" xfId="9260" xr:uid="{E72970E7-4FA0-49EC-981F-AE4809F2A42C}"/>
    <cellStyle name="Normal 2 21 18 4" xfId="9261" xr:uid="{3486D6EA-1B4F-42F8-A65F-04458A0D78FF}"/>
    <cellStyle name="Normal 2 21 18 5" xfId="9262" xr:uid="{CCB7E851-F029-4205-A66D-65E1131A1A61}"/>
    <cellStyle name="Normal 2 21 19" xfId="9263" xr:uid="{A2E3B0CF-E37B-45EC-A42F-432C33924302}"/>
    <cellStyle name="Normal 2 21 19 2" xfId="9264" xr:uid="{5254A2D2-9CE6-4C5A-96F5-89CED49CDC50}"/>
    <cellStyle name="Normal 2 21 19 2 2" xfId="9265" xr:uid="{D43FC931-C1B0-4755-B580-6B0426014F95}"/>
    <cellStyle name="Normal 2 21 19 2 3" xfId="9266" xr:uid="{3392C8E4-0B21-4C9B-AFE1-0B4C61A93E94}"/>
    <cellStyle name="Normal 2 21 19 3" xfId="9267" xr:uid="{006896FE-EB18-4D91-B1C6-E8DF1138258B}"/>
    <cellStyle name="Normal 2 21 19 3 2" xfId="9268" xr:uid="{A3A535C4-475C-455E-AD87-EF5BB675E1D0}"/>
    <cellStyle name="Normal 2 21 19 3 3" xfId="9269" xr:uid="{F3E93D92-DA26-4C3E-AC42-C495F01E4A15}"/>
    <cellStyle name="Normal 2 21 19 4" xfId="9270" xr:uid="{7AE4EEF6-4329-4BA2-93EA-68669DBD3BE0}"/>
    <cellStyle name="Normal 2 21 19 5" xfId="9271" xr:uid="{F56A6357-DFD0-463F-8B8A-0EB75FC14582}"/>
    <cellStyle name="Normal 2 21 2" xfId="9272" xr:uid="{4B1EF975-AA88-443A-B298-50B01F0F9BBF}"/>
    <cellStyle name="Normal 2 21 2 2" xfId="9273" xr:uid="{092D7B0E-11BF-4E7E-8514-A913AD0DCF42}"/>
    <cellStyle name="Normal 2 21 2 2 2" xfId="9274" xr:uid="{05F99D69-7E4F-439E-8BCF-E5F6DF8AFB43}"/>
    <cellStyle name="Normal 2 21 2 2 3" xfId="9275" xr:uid="{98173611-8DA9-4A5F-8933-466D7605D87C}"/>
    <cellStyle name="Normal 2 21 2 3" xfId="9276" xr:uid="{8AE3DC80-1331-4F3B-858D-2CF799D16039}"/>
    <cellStyle name="Normal 2 21 2 3 2" xfId="9277" xr:uid="{05147B52-BEC5-4AD3-8578-BDDAC418E1A9}"/>
    <cellStyle name="Normal 2 21 2 3 3" xfId="9278" xr:uid="{07A254C3-DEB6-4619-97A9-40F167DAF294}"/>
    <cellStyle name="Normal 2 21 2 4" xfId="9279" xr:uid="{BBC08579-B622-432F-B6FE-4555242A9FC2}"/>
    <cellStyle name="Normal 2 21 2 5" xfId="9280" xr:uid="{F53313C1-2620-42B7-A17F-22A3F12945F3}"/>
    <cellStyle name="Normal 2 21 20" xfId="9281" xr:uid="{C87D3EF4-A1B0-484B-B518-E6B500BE676A}"/>
    <cellStyle name="Normal 2 21 20 2" xfId="9282" xr:uid="{FA256C59-9849-45FC-BD2B-78633D08804F}"/>
    <cellStyle name="Normal 2 21 20 2 2" xfId="9283" xr:uid="{66417E36-1CBD-4E65-AA71-1403F067D80B}"/>
    <cellStyle name="Normal 2 21 20 2 3" xfId="9284" xr:uid="{02B0F104-DD51-45D8-8C7A-C7D30B15384A}"/>
    <cellStyle name="Normal 2 21 20 3" xfId="9285" xr:uid="{1419BB15-57AD-46A8-985A-170203532526}"/>
    <cellStyle name="Normal 2 21 20 3 2" xfId="9286" xr:uid="{509E8167-10B2-4255-92BA-6C860094C479}"/>
    <cellStyle name="Normal 2 21 20 3 3" xfId="9287" xr:uid="{28E4FB56-FDDE-4BF2-9343-90C9C5969361}"/>
    <cellStyle name="Normal 2 21 20 4" xfId="9288" xr:uid="{FACC0A47-20B0-4A29-9521-607392195558}"/>
    <cellStyle name="Normal 2 21 20 5" xfId="9289" xr:uid="{3DC53B81-59EF-46A9-B351-A835289B00BF}"/>
    <cellStyle name="Normal 2 21 21" xfId="9290" xr:uid="{632F4E55-9534-4FAE-8B1F-3452810ADB6E}"/>
    <cellStyle name="Normal 2 21 21 2" xfId="9291" xr:uid="{08BC9514-C5CE-4438-A2F4-D6A30E05C38E}"/>
    <cellStyle name="Normal 2 21 21 2 2" xfId="9292" xr:uid="{2FEEC62C-E7EF-4C91-9C21-DF2DD4C2F6AF}"/>
    <cellStyle name="Normal 2 21 21 2 3" xfId="9293" xr:uid="{80676733-3314-4A7B-8D29-7A248ADC9613}"/>
    <cellStyle name="Normal 2 21 21 3" xfId="9294" xr:uid="{E5509820-DD1F-45E1-983C-72FFA03E39D0}"/>
    <cellStyle name="Normal 2 21 21 3 2" xfId="9295" xr:uid="{F6BDDDDC-39C9-421C-ABB1-29151B0BB916}"/>
    <cellStyle name="Normal 2 21 21 3 3" xfId="9296" xr:uid="{BC96DC82-9AED-45F4-9D33-7019B3995BF9}"/>
    <cellStyle name="Normal 2 21 21 4" xfId="9297" xr:uid="{9A8E53C6-56C0-4413-98FB-5C7EB73D34A4}"/>
    <cellStyle name="Normal 2 21 21 5" xfId="9298" xr:uid="{5F436463-AD51-4CA9-A988-48B356AE1997}"/>
    <cellStyle name="Normal 2 21 22" xfId="9299" xr:uid="{2CD29647-4FC8-4568-B9BF-13E5CF074762}"/>
    <cellStyle name="Normal 2 21 22 2" xfId="9300" xr:uid="{DA4460FE-B718-44DD-A56B-E1BE700D4C91}"/>
    <cellStyle name="Normal 2 21 22 2 2" xfId="9301" xr:uid="{7BD02768-C262-41B4-A759-44FD425BE885}"/>
    <cellStyle name="Normal 2 21 22 2 3" xfId="9302" xr:uid="{ACA643BB-04F2-4C36-A3ED-0034E465C8EB}"/>
    <cellStyle name="Normal 2 21 22 3" xfId="9303" xr:uid="{67823DEA-0158-4525-9E49-9A8DDFC48BB1}"/>
    <cellStyle name="Normal 2 21 22 3 2" xfId="9304" xr:uid="{B8522443-7ABE-4677-B590-0270D3E8ED11}"/>
    <cellStyle name="Normal 2 21 22 3 3" xfId="9305" xr:uid="{22B2FB81-A4EB-4E0B-9375-C93725F71603}"/>
    <cellStyle name="Normal 2 21 22 4" xfId="9306" xr:uid="{732BD20F-BFCB-4DD9-8C88-A0C40FD11A04}"/>
    <cellStyle name="Normal 2 21 22 5" xfId="9307" xr:uid="{840E4CF6-C170-4EC4-A905-D469320077B6}"/>
    <cellStyle name="Normal 2 21 23" xfId="9308" xr:uid="{098B8B3C-0441-4FE5-B7F1-AB7DA90955B0}"/>
    <cellStyle name="Normal 2 21 23 2" xfId="9309" xr:uid="{C215E61D-2F29-4C04-A62C-999C27766AD2}"/>
    <cellStyle name="Normal 2 21 23 2 2" xfId="9310" xr:uid="{3D21F682-D0FF-4A08-8F4C-FB542376BD88}"/>
    <cellStyle name="Normal 2 21 23 2 3" xfId="9311" xr:uid="{125B2913-9A49-4563-9F3E-42D95A13D62C}"/>
    <cellStyle name="Normal 2 21 23 3" xfId="9312" xr:uid="{397C8350-9FE3-4E72-8EF0-582122054B4F}"/>
    <cellStyle name="Normal 2 21 23 3 2" xfId="9313" xr:uid="{EB660867-8980-4AEB-BEDA-584107CBAA07}"/>
    <cellStyle name="Normal 2 21 23 3 3" xfId="9314" xr:uid="{D37511D0-5484-4FEF-B497-72A7B1726E81}"/>
    <cellStyle name="Normal 2 21 23 4" xfId="9315" xr:uid="{3B22DDC1-DCFB-444B-A533-158852A074F8}"/>
    <cellStyle name="Normal 2 21 23 5" xfId="9316" xr:uid="{9C894D8B-185F-4292-B08F-A65EA02CD79A}"/>
    <cellStyle name="Normal 2 21 24" xfId="9317" xr:uid="{8CDAF8E8-5538-4670-A6C3-F25482727003}"/>
    <cellStyle name="Normal 2 21 24 2" xfId="9318" xr:uid="{A2F61C39-3BCB-4728-924E-0073164ABCEE}"/>
    <cellStyle name="Normal 2 21 24 3" xfId="9319" xr:uid="{60B36D9E-810F-4499-9ADD-50E9F700483D}"/>
    <cellStyle name="Normal 2 21 25" xfId="9320" xr:uid="{55672783-5C12-480B-B43C-EF705CB6C079}"/>
    <cellStyle name="Normal 2 21 25 2" xfId="9321" xr:uid="{24046A90-E794-4214-B7DA-8523DD3A9BE7}"/>
    <cellStyle name="Normal 2 21 25 3" xfId="9322" xr:uid="{6C219CE6-3725-4ADF-B458-F9DA74C2F2D0}"/>
    <cellStyle name="Normal 2 21 26" xfId="9323" xr:uid="{94A2191C-71FF-43D4-9AB8-F320627B12AD}"/>
    <cellStyle name="Normal 2 21 27" xfId="9324" xr:uid="{2C4AAD48-CC69-4F16-BD47-DE98BB06558E}"/>
    <cellStyle name="Normal 2 21 3" xfId="9325" xr:uid="{4C0F92AB-6068-48BD-B3F8-922EA28CF39E}"/>
    <cellStyle name="Normal 2 21 3 2" xfId="9326" xr:uid="{D664D420-5965-4589-AC70-A7F5B64A0BBA}"/>
    <cellStyle name="Normal 2 21 3 2 2" xfId="9327" xr:uid="{DCB31D29-1A5E-4138-B8FC-DF3DE92E08C0}"/>
    <cellStyle name="Normal 2 21 3 2 3" xfId="9328" xr:uid="{E5B3E313-5517-4C51-AAAC-E7BD17D5B66C}"/>
    <cellStyle name="Normal 2 21 3 3" xfId="9329" xr:uid="{F60D4045-C5AC-427A-AC56-A0D281FFC859}"/>
    <cellStyle name="Normal 2 21 3 3 2" xfId="9330" xr:uid="{FF059A6A-222B-451D-B9E5-37C4AB1B1139}"/>
    <cellStyle name="Normal 2 21 3 3 3" xfId="9331" xr:uid="{4B82C3B9-D9AA-4B7B-92C9-078E0E2843B4}"/>
    <cellStyle name="Normal 2 21 3 4" xfId="9332" xr:uid="{F9F0B770-0303-4A79-870D-C3EC70B6AEA9}"/>
    <cellStyle name="Normal 2 21 3 5" xfId="9333" xr:uid="{98899D13-A5C6-4FB6-9381-82495BAC0021}"/>
    <cellStyle name="Normal 2 21 4" xfId="9334" xr:uid="{B51E2A52-A2E7-40B6-942A-4AF517864449}"/>
    <cellStyle name="Normal 2 21 4 2" xfId="9335" xr:uid="{18DD715D-55BC-4C29-9941-B3CA0152BCBB}"/>
    <cellStyle name="Normal 2 21 4 2 2" xfId="9336" xr:uid="{28055A29-045C-4F34-BE98-4710296C58BF}"/>
    <cellStyle name="Normal 2 21 4 2 3" xfId="9337" xr:uid="{80B4751D-2D22-476E-AA62-38B6F0B3BC47}"/>
    <cellStyle name="Normal 2 21 4 3" xfId="9338" xr:uid="{96682760-6730-4D6C-A897-2AD5668B0CB0}"/>
    <cellStyle name="Normal 2 21 4 3 2" xfId="9339" xr:uid="{B1089021-7866-43BD-9A4B-DCA3A2BBE7A7}"/>
    <cellStyle name="Normal 2 21 4 3 3" xfId="9340" xr:uid="{92B53031-B143-47D2-9D14-B545BA4BBCCC}"/>
    <cellStyle name="Normal 2 21 4 4" xfId="9341" xr:uid="{2981A3AB-D83B-4AA1-8A07-AB932981A677}"/>
    <cellStyle name="Normal 2 21 4 5" xfId="9342" xr:uid="{15A7C98C-FC29-4922-967A-1A9ABF22E283}"/>
    <cellStyle name="Normal 2 21 5" xfId="9343" xr:uid="{C1A7F63E-98CB-4A60-8ED5-7DF83C7EA5D8}"/>
    <cellStyle name="Normal 2 21 5 2" xfId="9344" xr:uid="{468190E3-FB06-464E-A005-C59D309EC3A9}"/>
    <cellStyle name="Normal 2 21 5 2 2" xfId="9345" xr:uid="{E5A17007-CAED-40F4-9C08-8F2BD4387843}"/>
    <cellStyle name="Normal 2 21 5 2 3" xfId="9346" xr:uid="{11D49365-1A34-4AD5-88EA-5150F317DA33}"/>
    <cellStyle name="Normal 2 21 5 3" xfId="9347" xr:uid="{006D4491-3967-41B1-A14C-569213745A87}"/>
    <cellStyle name="Normal 2 21 5 3 2" xfId="9348" xr:uid="{9A289620-975F-41A0-9A7D-2FF949B3AF0B}"/>
    <cellStyle name="Normal 2 21 5 3 3" xfId="9349" xr:uid="{56C1A963-4BE9-4845-AD65-7804C8EB8741}"/>
    <cellStyle name="Normal 2 21 5 4" xfId="9350" xr:uid="{8AD965CA-B44E-4A01-9343-9A862FFE6F60}"/>
    <cellStyle name="Normal 2 21 5 5" xfId="9351" xr:uid="{55340C24-E77F-4585-9B9D-B8E244CC96B0}"/>
    <cellStyle name="Normal 2 21 6" xfId="9352" xr:uid="{AF985F11-0B05-44CA-AD1F-516D05124E6B}"/>
    <cellStyle name="Normal 2 21 6 2" xfId="9353" xr:uid="{43F77E56-2008-4339-AE46-E134F07BFE16}"/>
    <cellStyle name="Normal 2 21 6 2 2" xfId="9354" xr:uid="{65E24CE0-D4EB-4452-B6CB-371BF834A7D2}"/>
    <cellStyle name="Normal 2 21 6 2 3" xfId="9355" xr:uid="{1EB467FE-99AD-4B9C-BDBC-A3E92699A57C}"/>
    <cellStyle name="Normal 2 21 6 3" xfId="9356" xr:uid="{CDEF33A4-BB65-4028-B859-A9B143DFAED0}"/>
    <cellStyle name="Normal 2 21 6 3 2" xfId="9357" xr:uid="{11AB32B7-F20C-44D5-A25B-B7A40BAA7103}"/>
    <cellStyle name="Normal 2 21 6 3 3" xfId="9358" xr:uid="{24DB4AA8-A678-40BE-8526-0F12C910CDEA}"/>
    <cellStyle name="Normal 2 21 6 4" xfId="9359" xr:uid="{C5B1325B-CE67-4489-966C-060F54805EC7}"/>
    <cellStyle name="Normal 2 21 6 5" xfId="9360" xr:uid="{F634AD00-8B4A-46E3-8B00-A3B2603F8A5F}"/>
    <cellStyle name="Normal 2 21 7" xfId="9361" xr:uid="{6F20389B-A46A-4500-9085-B6B4E4D61FF0}"/>
    <cellStyle name="Normal 2 21 7 2" xfId="9362" xr:uid="{F769783E-9C6E-41A1-BE47-CB8CF6B2D69F}"/>
    <cellStyle name="Normal 2 21 7 2 2" xfId="9363" xr:uid="{B5423D5D-9388-489F-948F-42D7F7A21A38}"/>
    <cellStyle name="Normal 2 21 7 2 3" xfId="9364" xr:uid="{185877FA-BC5F-4A20-AD3E-9ADAA34D8654}"/>
    <cellStyle name="Normal 2 21 7 3" xfId="9365" xr:uid="{FFF8321B-45EB-42BA-A4BF-59B33DD1BFB8}"/>
    <cellStyle name="Normal 2 21 7 3 2" xfId="9366" xr:uid="{E0061D7D-F0E7-44DB-9639-C0130AA16B5F}"/>
    <cellStyle name="Normal 2 21 7 3 3" xfId="9367" xr:uid="{CA097592-0C10-44CA-AE88-C3B370FBC7F9}"/>
    <cellStyle name="Normal 2 21 7 4" xfId="9368" xr:uid="{455C2510-679D-4F21-B762-6DB27F98F703}"/>
    <cellStyle name="Normal 2 21 7 5" xfId="9369" xr:uid="{FC83C37E-9869-4FB7-B404-88B258D84F23}"/>
    <cellStyle name="Normal 2 21 8" xfId="9370" xr:uid="{9B137308-45FF-4E41-B033-55B9A43149A4}"/>
    <cellStyle name="Normal 2 21 8 2" xfId="9371" xr:uid="{72745EF9-87C1-4E32-B9A0-FAC71ADADF03}"/>
    <cellStyle name="Normal 2 21 8 2 2" xfId="9372" xr:uid="{BEFD778A-941C-4788-8F7E-4EB75FA7D18C}"/>
    <cellStyle name="Normal 2 21 8 2 3" xfId="9373" xr:uid="{B85DEFDB-ACB3-4486-A876-00BF8D3C6A8E}"/>
    <cellStyle name="Normal 2 21 8 3" xfId="9374" xr:uid="{DAC434C1-3129-41B1-8D00-1E49B050D8E5}"/>
    <cellStyle name="Normal 2 21 8 3 2" xfId="9375" xr:uid="{32F95050-372F-4764-AEED-AF696E939F8A}"/>
    <cellStyle name="Normal 2 21 8 3 3" xfId="9376" xr:uid="{AFC11996-4708-4D38-8B1C-32A7DDF8F901}"/>
    <cellStyle name="Normal 2 21 8 4" xfId="9377" xr:uid="{E5BFBB08-0508-4BC7-87A1-EDCE093CAD3C}"/>
    <cellStyle name="Normal 2 21 8 5" xfId="9378" xr:uid="{35F0746B-0E90-4231-933C-9158BF72136A}"/>
    <cellStyle name="Normal 2 21 9" xfId="9379" xr:uid="{1D397C9D-57D4-46C4-A7B7-4277E03337F4}"/>
    <cellStyle name="Normal 2 21 9 2" xfId="9380" xr:uid="{4F0C7AA0-1BB3-433E-89CD-03FE02238F56}"/>
    <cellStyle name="Normal 2 21 9 2 2" xfId="9381" xr:uid="{4BA822B7-B594-41DB-9939-3C9E7A04A609}"/>
    <cellStyle name="Normal 2 21 9 2 3" xfId="9382" xr:uid="{4AFBE2AC-408D-4455-8A4F-2FF07ADB3044}"/>
    <cellStyle name="Normal 2 21 9 3" xfId="9383" xr:uid="{3B5A0EE0-6415-4402-8092-19A65335746C}"/>
    <cellStyle name="Normal 2 21 9 3 2" xfId="9384" xr:uid="{5D0B7285-79B5-465E-814E-0F3D763B51EF}"/>
    <cellStyle name="Normal 2 21 9 3 3" xfId="9385" xr:uid="{F928EA35-75BC-4FF7-843E-B6442C04AF79}"/>
    <cellStyle name="Normal 2 21 9 4" xfId="9386" xr:uid="{CCEBDEB3-4CDE-4761-9AE5-EAA667F4440B}"/>
    <cellStyle name="Normal 2 21 9 5" xfId="9387" xr:uid="{75B5B860-BC2A-4C51-8E07-D865BCCB83AF}"/>
    <cellStyle name="Normal 2 210" xfId="9388" xr:uid="{706518F8-142A-413C-8234-8CE18BB77DC5}"/>
    <cellStyle name="Normal 2 211" xfId="9389" xr:uid="{D4C5FF41-6583-464E-9B66-7511D9FCAC47}"/>
    <cellStyle name="Normal 2 212" xfId="9390" xr:uid="{24486DDC-0734-4495-830B-87A0E2952CC5}"/>
    <cellStyle name="Normal 2 213" xfId="9391" xr:uid="{D73A2DF1-9768-4318-AC4E-FA8DCB9B58D3}"/>
    <cellStyle name="Normal 2 214" xfId="9392" xr:uid="{6F1BAA47-AD0D-4B42-B963-904CFDC811E5}"/>
    <cellStyle name="Normal 2 215" xfId="9393" xr:uid="{48381A73-4983-4C12-B420-77AD6AE21E81}"/>
    <cellStyle name="Normal 2 216" xfId="9394" xr:uid="{20069B5D-E980-4712-95F3-0018CE8A1626}"/>
    <cellStyle name="Normal 2 217" xfId="9395" xr:uid="{8D98B191-D6A8-4D2D-AA19-E35C1678A26B}"/>
    <cellStyle name="Normal 2 218" xfId="9396" xr:uid="{FB4AC795-9046-4489-81AC-9D00B1A9F592}"/>
    <cellStyle name="Normal 2 219" xfId="9397" xr:uid="{7E2F61D4-FCD9-4E88-9B8D-A3F111215192}"/>
    <cellStyle name="Normal 2 22" xfId="9398" xr:uid="{624D1B6E-7888-4616-B0C0-4D04987B460F}"/>
    <cellStyle name="Normal 2 22 10" xfId="9399" xr:uid="{D92DBF15-78FB-4120-BB35-2504E6D7614C}"/>
    <cellStyle name="Normal 2 22 10 2" xfId="9400" xr:uid="{E7BD8222-5B34-4EC8-A28F-F9444306E7D6}"/>
    <cellStyle name="Normal 2 22 10 2 2" xfId="9401" xr:uid="{F8CC7DB2-CCAC-4001-B184-8006588E0A36}"/>
    <cellStyle name="Normal 2 22 10 2 3" xfId="9402" xr:uid="{377D85D4-CDBF-4049-8F4C-899890A8414A}"/>
    <cellStyle name="Normal 2 22 10 3" xfId="9403" xr:uid="{7C4AF6A1-3124-46BB-8463-FFC405B16317}"/>
    <cellStyle name="Normal 2 22 10 3 2" xfId="9404" xr:uid="{8EC065B9-EA48-408A-BEDE-6851F6BA7647}"/>
    <cellStyle name="Normal 2 22 10 3 3" xfId="9405" xr:uid="{AFF587E2-351A-4D2D-B355-E502F5041A1E}"/>
    <cellStyle name="Normal 2 22 10 4" xfId="9406" xr:uid="{811EF899-7EC1-4733-A568-9ED569CF641F}"/>
    <cellStyle name="Normal 2 22 10 5" xfId="9407" xr:uid="{1805F82F-1E7A-453E-9001-F3F1C823CD66}"/>
    <cellStyle name="Normal 2 22 11" xfId="9408" xr:uid="{4CA6B72F-0988-4B08-8762-F40E4E93B492}"/>
    <cellStyle name="Normal 2 22 11 2" xfId="9409" xr:uid="{95AD05D2-3B70-4101-AD34-D652BFEB315F}"/>
    <cellStyle name="Normal 2 22 11 2 2" xfId="9410" xr:uid="{1BAB5B5D-72B3-424A-95AF-F86DF60E6889}"/>
    <cellStyle name="Normal 2 22 11 2 3" xfId="9411" xr:uid="{5A561430-A007-4222-9796-40CB54972C7E}"/>
    <cellStyle name="Normal 2 22 11 3" xfId="9412" xr:uid="{31E36AFD-010B-4F52-9593-5B37B13C5DD7}"/>
    <cellStyle name="Normal 2 22 11 3 2" xfId="9413" xr:uid="{04D2526C-628C-4117-9B96-E51E4D2C2A90}"/>
    <cellStyle name="Normal 2 22 11 3 3" xfId="9414" xr:uid="{8E96EB13-A241-4290-AA95-469FFB83417F}"/>
    <cellStyle name="Normal 2 22 11 4" xfId="9415" xr:uid="{C3BAA007-91D8-42B1-8C5E-FA9DBDB8BF67}"/>
    <cellStyle name="Normal 2 22 11 5" xfId="9416" xr:uid="{5CA2DBD2-36FC-4937-BFC6-FB01E5318876}"/>
    <cellStyle name="Normal 2 22 12" xfId="9417" xr:uid="{0B751991-795D-4ADB-9407-CC0BF37D4525}"/>
    <cellStyle name="Normal 2 22 12 2" xfId="9418" xr:uid="{1F24F7BC-6F37-423F-80D3-B18A109C63E7}"/>
    <cellStyle name="Normal 2 22 12 2 2" xfId="9419" xr:uid="{0EC64AEA-4EDE-41AE-BC3C-289527100451}"/>
    <cellStyle name="Normal 2 22 12 2 3" xfId="9420" xr:uid="{DD441682-885F-476D-8C12-69C1F916FA83}"/>
    <cellStyle name="Normal 2 22 12 3" xfId="9421" xr:uid="{72ADC292-29A0-4FCD-9929-478F485DD5F6}"/>
    <cellStyle name="Normal 2 22 12 3 2" xfId="9422" xr:uid="{21467EFF-9FD2-43CD-AAF4-3D2D8D17B8F9}"/>
    <cellStyle name="Normal 2 22 12 3 3" xfId="9423" xr:uid="{9546689F-3DFD-4A6A-B42D-6269F387BC9F}"/>
    <cellStyle name="Normal 2 22 12 4" xfId="9424" xr:uid="{055EF0EB-2520-443D-B3C2-98B13544939A}"/>
    <cellStyle name="Normal 2 22 12 5" xfId="9425" xr:uid="{BA186F2D-5F33-4074-A881-2B4BC3E099AF}"/>
    <cellStyle name="Normal 2 22 13" xfId="9426" xr:uid="{86541503-21F8-4C14-B714-4CF2283B0F55}"/>
    <cellStyle name="Normal 2 22 13 2" xfId="9427" xr:uid="{F87E8A03-4614-43BD-8271-E01B00DD80FF}"/>
    <cellStyle name="Normal 2 22 13 2 2" xfId="9428" xr:uid="{734C7834-15B1-4F4B-9C75-F251668368EB}"/>
    <cellStyle name="Normal 2 22 13 2 3" xfId="9429" xr:uid="{263D582C-720A-423D-9663-32D154C645C9}"/>
    <cellStyle name="Normal 2 22 13 3" xfId="9430" xr:uid="{BF66D313-83AF-435D-9589-3375A9AC78AD}"/>
    <cellStyle name="Normal 2 22 13 3 2" xfId="9431" xr:uid="{D38A6080-4775-4EAC-BA13-98D73E9BF15B}"/>
    <cellStyle name="Normal 2 22 13 3 3" xfId="9432" xr:uid="{529D2686-7799-46A5-B201-67FC090DE8FF}"/>
    <cellStyle name="Normal 2 22 13 4" xfId="9433" xr:uid="{4C49DD10-5584-4D0D-9B80-75EF1A6A17C8}"/>
    <cellStyle name="Normal 2 22 13 5" xfId="9434" xr:uid="{598497E7-7BE2-4F46-93FB-1AA0B7C40914}"/>
    <cellStyle name="Normal 2 22 14" xfId="9435" xr:uid="{9995130B-9361-4545-BD9A-7523BF893EBC}"/>
    <cellStyle name="Normal 2 22 14 2" xfId="9436" xr:uid="{43FF7194-E6A7-40D7-8FE0-B9161A2EEF06}"/>
    <cellStyle name="Normal 2 22 14 2 2" xfId="9437" xr:uid="{D364631B-F9E0-4604-A25E-CAB41FFF9A22}"/>
    <cellStyle name="Normal 2 22 14 2 3" xfId="9438" xr:uid="{7AF62520-2DB7-4C43-AC6D-3DCE0ABFC6A3}"/>
    <cellStyle name="Normal 2 22 14 3" xfId="9439" xr:uid="{A8F94346-7802-4D5B-B5CC-B625BC7A4A85}"/>
    <cellStyle name="Normal 2 22 14 3 2" xfId="9440" xr:uid="{6A1A60C4-1832-4A64-AF56-037BC013D3CB}"/>
    <cellStyle name="Normal 2 22 14 3 3" xfId="9441" xr:uid="{08C82C86-62D8-44EC-9C31-04AA4D796CE9}"/>
    <cellStyle name="Normal 2 22 14 4" xfId="9442" xr:uid="{E43F4DDB-ACC6-462B-971F-41CA1E4BE3DA}"/>
    <cellStyle name="Normal 2 22 14 5" xfId="9443" xr:uid="{1F7A6A37-43BC-4ED3-963A-8ACEB36A1BF4}"/>
    <cellStyle name="Normal 2 22 15" xfId="9444" xr:uid="{1300CDA4-E061-43D6-8005-C9A1B89C622C}"/>
    <cellStyle name="Normal 2 22 15 2" xfId="9445" xr:uid="{677557AD-8A62-48EF-A70B-71BF26504458}"/>
    <cellStyle name="Normal 2 22 15 2 2" xfId="9446" xr:uid="{F2FD7CEA-CB49-4F09-8C30-1B04915DD77F}"/>
    <cellStyle name="Normal 2 22 15 2 3" xfId="9447" xr:uid="{F7FEB4D1-D727-4CAA-8A64-C39DB316A64E}"/>
    <cellStyle name="Normal 2 22 15 3" xfId="9448" xr:uid="{CE655D24-D54D-44C5-9D52-BDA86B932BD0}"/>
    <cellStyle name="Normal 2 22 15 3 2" xfId="9449" xr:uid="{53FE0DE4-FA2A-4011-BD3B-FBA3BC4A0C25}"/>
    <cellStyle name="Normal 2 22 15 3 3" xfId="9450" xr:uid="{1E2BD311-BE11-4130-90AB-ACB822E412A2}"/>
    <cellStyle name="Normal 2 22 15 4" xfId="9451" xr:uid="{679FE8B6-E042-4B43-9770-E547E94FE9B1}"/>
    <cellStyle name="Normal 2 22 15 5" xfId="9452" xr:uid="{3843C469-A162-4AA1-8B70-CFB26616673E}"/>
    <cellStyle name="Normal 2 22 16" xfId="9453" xr:uid="{2B3837F6-ED5C-4B81-956E-D89A9D51B9EC}"/>
    <cellStyle name="Normal 2 22 16 2" xfId="9454" xr:uid="{BD741D64-07B6-4CC7-A62A-C534B0C749E0}"/>
    <cellStyle name="Normal 2 22 16 2 2" xfId="9455" xr:uid="{9C0564D1-14F7-4B6C-9440-657D0F44D375}"/>
    <cellStyle name="Normal 2 22 16 2 3" xfId="9456" xr:uid="{54EFCE69-60B1-42E2-B6B7-86E39E8FAC88}"/>
    <cellStyle name="Normal 2 22 16 3" xfId="9457" xr:uid="{50923ED4-693E-4EA7-A5D8-BE5E47F38526}"/>
    <cellStyle name="Normal 2 22 16 3 2" xfId="9458" xr:uid="{1DB68A9D-6860-4981-A38E-A5198FA025CC}"/>
    <cellStyle name="Normal 2 22 16 3 3" xfId="9459" xr:uid="{E8E86BDA-9C0A-42C9-B22D-87507FD31AAE}"/>
    <cellStyle name="Normal 2 22 16 4" xfId="9460" xr:uid="{C11EC0C0-3458-4FCC-A0AC-F18830F2B57C}"/>
    <cellStyle name="Normal 2 22 16 5" xfId="9461" xr:uid="{72F2D52C-D0AB-4377-9BC3-3ED6090C0D57}"/>
    <cellStyle name="Normal 2 22 17" xfId="9462" xr:uid="{A5E49E3F-81B2-4EDF-A0C4-C08FA9CF010E}"/>
    <cellStyle name="Normal 2 22 17 2" xfId="9463" xr:uid="{8737C2A8-13F3-4E66-94B3-194D780E84BC}"/>
    <cellStyle name="Normal 2 22 17 2 2" xfId="9464" xr:uid="{2A2A2290-FD61-42EC-9904-E137FC43957D}"/>
    <cellStyle name="Normal 2 22 17 2 3" xfId="9465" xr:uid="{74887BA7-4342-47A8-AC2F-1375F8C55D3C}"/>
    <cellStyle name="Normal 2 22 17 3" xfId="9466" xr:uid="{5478BF29-5CB7-4AB2-8D41-E3A997BEED95}"/>
    <cellStyle name="Normal 2 22 17 3 2" xfId="9467" xr:uid="{94D9D7A0-85FC-4F74-AB18-7A7B7F3DD7A8}"/>
    <cellStyle name="Normal 2 22 17 3 3" xfId="9468" xr:uid="{6AB15721-4CB2-4490-AFB9-7AB360323E99}"/>
    <cellStyle name="Normal 2 22 17 4" xfId="9469" xr:uid="{635BA3B6-9807-45C1-8F87-DB7A13921AF7}"/>
    <cellStyle name="Normal 2 22 17 5" xfId="9470" xr:uid="{8A708052-480D-493D-9669-42040BE248C3}"/>
    <cellStyle name="Normal 2 22 18" xfId="9471" xr:uid="{44930AF2-06BB-4AFC-B36E-BE19C7429D47}"/>
    <cellStyle name="Normal 2 22 18 2" xfId="9472" xr:uid="{6AE13370-CF8B-449F-9017-79AC2588E045}"/>
    <cellStyle name="Normal 2 22 18 2 2" xfId="9473" xr:uid="{26E29E04-D35A-499D-A158-861E4E836C58}"/>
    <cellStyle name="Normal 2 22 18 2 3" xfId="9474" xr:uid="{59BCF72E-B9F6-4773-9D9B-A5042931C243}"/>
    <cellStyle name="Normal 2 22 18 3" xfId="9475" xr:uid="{FFE04BB2-02E6-4D41-B528-23FFBD20DED9}"/>
    <cellStyle name="Normal 2 22 18 3 2" xfId="9476" xr:uid="{1F1472C7-66FA-4EA3-ABE3-1B15E180BA6A}"/>
    <cellStyle name="Normal 2 22 18 3 3" xfId="9477" xr:uid="{FD7FAE7E-ED47-4B24-8466-979798F0AB79}"/>
    <cellStyle name="Normal 2 22 18 4" xfId="9478" xr:uid="{E3F62581-DD54-4AD5-BCD9-EDF552CDD698}"/>
    <cellStyle name="Normal 2 22 18 5" xfId="9479" xr:uid="{58BAD375-7A80-4141-8F96-17DA8D786D34}"/>
    <cellStyle name="Normal 2 22 19" xfId="9480" xr:uid="{BD8EFB7A-E629-4881-918E-9E707C5A9488}"/>
    <cellStyle name="Normal 2 22 19 2" xfId="9481" xr:uid="{A4BC9032-5A9F-47AF-99C9-8A3E9E37404E}"/>
    <cellStyle name="Normal 2 22 19 2 2" xfId="9482" xr:uid="{7BA2BD20-AB0A-452A-A0D0-E4521825AAAC}"/>
    <cellStyle name="Normal 2 22 19 2 3" xfId="9483" xr:uid="{0813CC02-DE2B-4C48-A1C6-E2124F6C119B}"/>
    <cellStyle name="Normal 2 22 19 3" xfId="9484" xr:uid="{B6FC0566-E585-47CC-A2D5-13C33E12B70F}"/>
    <cellStyle name="Normal 2 22 19 3 2" xfId="9485" xr:uid="{0D6F5FBB-9158-4293-82BD-D22B97FCDCFC}"/>
    <cellStyle name="Normal 2 22 19 3 3" xfId="9486" xr:uid="{9BB03B87-A333-4001-96C4-88ADD4EF913E}"/>
    <cellStyle name="Normal 2 22 19 4" xfId="9487" xr:uid="{79C483E2-D3DF-4A13-80D3-96090623905E}"/>
    <cellStyle name="Normal 2 22 19 5" xfId="9488" xr:uid="{EA30A219-73B7-45CD-96A1-00FA2CC9B447}"/>
    <cellStyle name="Normal 2 22 2" xfId="9489" xr:uid="{8CE40F9A-26B8-4826-BEBC-B8199042DF30}"/>
    <cellStyle name="Normal 2 22 2 2" xfId="9490" xr:uid="{FEB275B7-A185-4360-B7E4-EAB9BA22B2F8}"/>
    <cellStyle name="Normal 2 22 2 2 2" xfId="9491" xr:uid="{4273B8CF-BD1A-47E3-A948-415B72F68CCC}"/>
    <cellStyle name="Normal 2 22 2 2 3" xfId="9492" xr:uid="{1EEFCAAE-AE60-41CE-823C-134F9A0113FC}"/>
    <cellStyle name="Normal 2 22 2 3" xfId="9493" xr:uid="{7BDA9294-310F-4329-8B32-149CCEB0AF39}"/>
    <cellStyle name="Normal 2 22 2 3 2" xfId="9494" xr:uid="{A96BEC1A-4716-4A66-B1BA-011CED730969}"/>
    <cellStyle name="Normal 2 22 2 3 3" xfId="9495" xr:uid="{E66FABB2-A834-406D-91C9-46EE5C70C4EA}"/>
    <cellStyle name="Normal 2 22 2 4" xfId="9496" xr:uid="{BB4FC67A-8537-4911-A127-D498B7649883}"/>
    <cellStyle name="Normal 2 22 2 5" xfId="9497" xr:uid="{AF79125E-8F5C-44B3-876B-BC91962C4F16}"/>
    <cellStyle name="Normal 2 22 20" xfId="9498" xr:uid="{ED87E764-EDD4-4F3B-8408-4DB6C192DE80}"/>
    <cellStyle name="Normal 2 22 20 2" xfId="9499" xr:uid="{3DCAFB6F-A1C0-4E5E-930F-8493AA3655A6}"/>
    <cellStyle name="Normal 2 22 20 2 2" xfId="9500" xr:uid="{6597505F-E4D5-4DD4-8698-5BEE4831C8F8}"/>
    <cellStyle name="Normal 2 22 20 2 3" xfId="9501" xr:uid="{733D0EC1-E6CC-4BA7-BDE1-94BDEB0C06A0}"/>
    <cellStyle name="Normal 2 22 20 3" xfId="9502" xr:uid="{2E2904AE-47BE-4846-BA3D-9A32E6BCAF6A}"/>
    <cellStyle name="Normal 2 22 20 3 2" xfId="9503" xr:uid="{7DB2DC6A-51B5-4FB7-AD72-231743A1BE17}"/>
    <cellStyle name="Normal 2 22 20 3 3" xfId="9504" xr:uid="{4D4319E1-7C96-4677-B799-C21A1B2F65FF}"/>
    <cellStyle name="Normal 2 22 20 4" xfId="9505" xr:uid="{48E4DAC7-44B4-447A-BFF5-079428BF29FE}"/>
    <cellStyle name="Normal 2 22 20 5" xfId="9506" xr:uid="{64F76742-5946-4191-84EC-65E0D96BF4C4}"/>
    <cellStyle name="Normal 2 22 21" xfId="9507" xr:uid="{145FF664-F33F-4B46-8632-30CA69A5F03A}"/>
    <cellStyle name="Normal 2 22 21 2" xfId="9508" xr:uid="{A17C4C54-D9BF-4BAB-862B-6E505EE6D0E7}"/>
    <cellStyle name="Normal 2 22 21 2 2" xfId="9509" xr:uid="{8780562F-0912-4F7D-984E-AF0BD329FACF}"/>
    <cellStyle name="Normal 2 22 21 2 3" xfId="9510" xr:uid="{4E2ECC68-477B-4FDE-94A2-17CB13B239F1}"/>
    <cellStyle name="Normal 2 22 21 3" xfId="9511" xr:uid="{256D8B9E-E51B-4027-AFFB-649F2220DC1E}"/>
    <cellStyle name="Normal 2 22 21 3 2" xfId="9512" xr:uid="{FDEB5A23-33FC-489C-8E18-A85FCB21F1BA}"/>
    <cellStyle name="Normal 2 22 21 3 3" xfId="9513" xr:uid="{66437EA6-0651-4C03-9FDE-43736B9E94E9}"/>
    <cellStyle name="Normal 2 22 21 4" xfId="9514" xr:uid="{904F8455-409D-4C71-A70F-D0563CD593FD}"/>
    <cellStyle name="Normal 2 22 21 5" xfId="9515" xr:uid="{F54A7CC4-1BF0-495E-9A13-288931CC8F1F}"/>
    <cellStyle name="Normal 2 22 22" xfId="9516" xr:uid="{CF45EF00-14C3-4E8B-9C63-474D8B476A5C}"/>
    <cellStyle name="Normal 2 22 22 2" xfId="9517" xr:uid="{CBE1A4A4-BE97-4FED-9CB8-13A2C2112C8F}"/>
    <cellStyle name="Normal 2 22 22 2 2" xfId="9518" xr:uid="{DAC48AC8-D545-49FF-AD44-E6563F71E8CD}"/>
    <cellStyle name="Normal 2 22 22 2 3" xfId="9519" xr:uid="{02148DEF-8CFF-4412-A642-CF037A277C03}"/>
    <cellStyle name="Normal 2 22 22 3" xfId="9520" xr:uid="{A79F272A-0615-41EE-B0A9-0CB42D2620F5}"/>
    <cellStyle name="Normal 2 22 22 3 2" xfId="9521" xr:uid="{388A1ADE-5398-4906-842C-35DB0D22941D}"/>
    <cellStyle name="Normal 2 22 22 3 3" xfId="9522" xr:uid="{C0963C33-6BDA-476D-AC57-3928E5D28C46}"/>
    <cellStyle name="Normal 2 22 22 4" xfId="9523" xr:uid="{0BF7FADF-77A5-41ED-986E-05A8A0172DCE}"/>
    <cellStyle name="Normal 2 22 22 5" xfId="9524" xr:uid="{5FB0385D-6DF6-41DF-B3E0-8A9C7C648D52}"/>
    <cellStyle name="Normal 2 22 23" xfId="9525" xr:uid="{4AA40AA4-D055-43C5-BC0C-F6EDDCA4BC3E}"/>
    <cellStyle name="Normal 2 22 23 2" xfId="9526" xr:uid="{E100EDAF-4F8D-45D0-86D7-1A6EE538B2CD}"/>
    <cellStyle name="Normal 2 22 23 2 2" xfId="9527" xr:uid="{7410C481-7C6E-4759-B51F-FFEEB56FB0DA}"/>
    <cellStyle name="Normal 2 22 23 2 3" xfId="9528" xr:uid="{604A7BD1-9E24-4AA2-9236-F024C2025CF1}"/>
    <cellStyle name="Normal 2 22 23 3" xfId="9529" xr:uid="{1C78774B-129D-4ECB-8FAA-B435EF65A82A}"/>
    <cellStyle name="Normal 2 22 23 3 2" xfId="9530" xr:uid="{03BA1169-0EF6-420D-9BB2-385B9E9E5758}"/>
    <cellStyle name="Normal 2 22 23 3 3" xfId="9531" xr:uid="{F2905847-7C8E-49F4-AD66-FD071C50662C}"/>
    <cellStyle name="Normal 2 22 23 4" xfId="9532" xr:uid="{F141AF0C-CFB6-4788-B98F-B7ED7BDC8CC7}"/>
    <cellStyle name="Normal 2 22 23 5" xfId="9533" xr:uid="{FA9BBA88-6B7B-4E33-A1B6-418E793A87BA}"/>
    <cellStyle name="Normal 2 22 24" xfId="9534" xr:uid="{EFD15506-B0D5-4ACB-AF71-948E2CDCC617}"/>
    <cellStyle name="Normal 2 22 24 2" xfId="9535" xr:uid="{77523B35-0782-4A19-928C-E8E27C0A28AF}"/>
    <cellStyle name="Normal 2 22 24 3" xfId="9536" xr:uid="{323C8EA2-EE15-4BA1-8799-E35120E07F8A}"/>
    <cellStyle name="Normal 2 22 25" xfId="9537" xr:uid="{53DD1ADE-8097-4DB7-9245-4C1A76F5C84D}"/>
    <cellStyle name="Normal 2 22 25 2" xfId="9538" xr:uid="{F6678EB2-D23F-436E-BAA0-A7B676C52880}"/>
    <cellStyle name="Normal 2 22 25 3" xfId="9539" xr:uid="{ECFBA238-6D5D-4F38-8AFE-81D4CB9ED0E0}"/>
    <cellStyle name="Normal 2 22 26" xfId="9540" xr:uid="{9AF37E09-33E8-4B22-921F-81030F215171}"/>
    <cellStyle name="Normal 2 22 27" xfId="9541" xr:uid="{44525134-6C74-41B5-9E05-EBC99409F362}"/>
    <cellStyle name="Normal 2 22 3" xfId="9542" xr:uid="{31E6CBDB-2CBB-4BD3-B97F-4B8A875A869F}"/>
    <cellStyle name="Normal 2 22 3 2" xfId="9543" xr:uid="{98C94806-0BE6-4DA8-B465-78B4F7A22114}"/>
    <cellStyle name="Normal 2 22 3 2 2" xfId="9544" xr:uid="{21924E54-9429-4460-95D1-1B8B8FFE2526}"/>
    <cellStyle name="Normal 2 22 3 2 3" xfId="9545" xr:uid="{2A4C99A1-89BE-497E-BF40-0FC84821B37A}"/>
    <cellStyle name="Normal 2 22 3 3" xfId="9546" xr:uid="{83DC2E90-EA9E-4A30-BD96-7A79BF832684}"/>
    <cellStyle name="Normal 2 22 3 3 2" xfId="9547" xr:uid="{96E2E88B-E5EF-4E71-9FE0-69C4150B9239}"/>
    <cellStyle name="Normal 2 22 3 3 3" xfId="9548" xr:uid="{6BAF100E-9CC8-48FA-9BEB-5DF997779B2B}"/>
    <cellStyle name="Normal 2 22 3 4" xfId="9549" xr:uid="{0D98D834-C13A-4B83-84D4-FBDDFB930C60}"/>
    <cellStyle name="Normal 2 22 3 5" xfId="9550" xr:uid="{E0804962-EE21-4647-A29D-2148F78ED543}"/>
    <cellStyle name="Normal 2 22 4" xfId="9551" xr:uid="{CE79C60D-BA85-4F3E-B6F3-3CDBD722EE68}"/>
    <cellStyle name="Normal 2 22 4 2" xfId="9552" xr:uid="{6D69ABB2-6D22-440C-A1F1-E1CD92284F9C}"/>
    <cellStyle name="Normal 2 22 4 2 2" xfId="9553" xr:uid="{3FF83786-20FE-4321-B327-32D1664E30C7}"/>
    <cellStyle name="Normal 2 22 4 2 3" xfId="9554" xr:uid="{B508AB47-6A3B-486B-8FCA-B25BED4AB8F0}"/>
    <cellStyle name="Normal 2 22 4 3" xfId="9555" xr:uid="{038BFDCC-F702-4AC1-8C05-31CEDDFCBCF3}"/>
    <cellStyle name="Normal 2 22 4 3 2" xfId="9556" xr:uid="{274996AB-6DCB-4155-8D88-041884E913EA}"/>
    <cellStyle name="Normal 2 22 4 3 3" xfId="9557" xr:uid="{39659F76-CF3E-4C54-998A-EA6A957DA179}"/>
    <cellStyle name="Normal 2 22 4 4" xfId="9558" xr:uid="{20BD1C9C-4080-40B4-A567-8466E0A6C836}"/>
    <cellStyle name="Normal 2 22 4 5" xfId="9559" xr:uid="{7FA5225E-B1CF-419C-AE99-EFE5317DD17E}"/>
    <cellStyle name="Normal 2 22 5" xfId="9560" xr:uid="{A72C53A7-A8E6-4BFD-84D2-27DDB5C41EB9}"/>
    <cellStyle name="Normal 2 22 5 2" xfId="9561" xr:uid="{9AAD42E9-0163-4BB8-ADBB-E26D6DCEEE20}"/>
    <cellStyle name="Normal 2 22 5 2 2" xfId="9562" xr:uid="{43B304ED-0871-4E0E-AF70-1425C985F326}"/>
    <cellStyle name="Normal 2 22 5 2 3" xfId="9563" xr:uid="{D14D8636-2722-4C2E-BF27-C0FA0F964E8F}"/>
    <cellStyle name="Normal 2 22 5 3" xfId="9564" xr:uid="{6A89960A-BE4B-416E-8D80-E768A731EE6E}"/>
    <cellStyle name="Normal 2 22 5 3 2" xfId="9565" xr:uid="{742A5C23-CF32-4F3F-9500-59F9CD331211}"/>
    <cellStyle name="Normal 2 22 5 3 3" xfId="9566" xr:uid="{140AA5EC-9092-4DB7-8B62-32C0799C94E7}"/>
    <cellStyle name="Normal 2 22 5 4" xfId="9567" xr:uid="{07B1926E-5DBD-49D3-9C6A-EBBF987CEF62}"/>
    <cellStyle name="Normal 2 22 5 5" xfId="9568" xr:uid="{F8D10A0C-D2D9-48AA-BAF1-EA5A1E55F161}"/>
    <cellStyle name="Normal 2 22 6" xfId="9569" xr:uid="{0CED3F24-43AE-4B4C-B887-354BEA6A7A36}"/>
    <cellStyle name="Normal 2 22 6 2" xfId="9570" xr:uid="{7CC16658-5D61-4C5F-B9DC-B11C89708FCD}"/>
    <cellStyle name="Normal 2 22 6 2 2" xfId="9571" xr:uid="{C6455373-7086-4851-B855-104D46F92E84}"/>
    <cellStyle name="Normal 2 22 6 2 3" xfId="9572" xr:uid="{06321066-41C6-4E77-AEDA-55F9D73C4EF3}"/>
    <cellStyle name="Normal 2 22 6 3" xfId="9573" xr:uid="{B8A89119-C828-4CFC-93D8-2BBDD44D51BF}"/>
    <cellStyle name="Normal 2 22 6 3 2" xfId="9574" xr:uid="{A8C447DE-4DAF-42AC-9C6B-9C87B6BB32FE}"/>
    <cellStyle name="Normal 2 22 6 3 3" xfId="9575" xr:uid="{51DB902E-0126-4BA8-8FBB-837166D721F1}"/>
    <cellStyle name="Normal 2 22 6 4" xfId="9576" xr:uid="{94D4C62A-5F73-4A20-B49F-C660FFFCC470}"/>
    <cellStyle name="Normal 2 22 6 5" xfId="9577" xr:uid="{845EB479-9B91-4B11-9F6E-9F85FB23B3F5}"/>
    <cellStyle name="Normal 2 22 7" xfId="9578" xr:uid="{5591A32B-1AFF-4CB6-8313-9E88A9248C64}"/>
    <cellStyle name="Normal 2 22 7 2" xfId="9579" xr:uid="{A5297908-A015-457D-B76D-3E4D1052FE00}"/>
    <cellStyle name="Normal 2 22 7 2 2" xfId="9580" xr:uid="{B5F34529-1F97-4465-9F30-98E58F39A630}"/>
    <cellStyle name="Normal 2 22 7 2 3" xfId="9581" xr:uid="{A2C21B90-165A-4583-A002-6EFD895D48B1}"/>
    <cellStyle name="Normal 2 22 7 3" xfId="9582" xr:uid="{6AAE256F-FBE8-4838-8498-DA64A6091458}"/>
    <cellStyle name="Normal 2 22 7 3 2" xfId="9583" xr:uid="{CD4DB7A3-27D6-4995-AC57-CD5CF842FD34}"/>
    <cellStyle name="Normal 2 22 7 3 3" xfId="9584" xr:uid="{97D83E75-9B94-4BAF-8F14-F55E56B3CECD}"/>
    <cellStyle name="Normal 2 22 7 4" xfId="9585" xr:uid="{440635B3-6A2D-40EC-AF79-8FD8A3C4820C}"/>
    <cellStyle name="Normal 2 22 7 5" xfId="9586" xr:uid="{DF4C15DF-66E0-4A8C-A8D9-8A6477B5F2CD}"/>
    <cellStyle name="Normal 2 22 8" xfId="9587" xr:uid="{ADB431D4-2FFD-4F34-9DDB-A06A79C26E5C}"/>
    <cellStyle name="Normal 2 22 8 2" xfId="9588" xr:uid="{1D378980-3271-4CAE-853E-BD57DBBECA19}"/>
    <cellStyle name="Normal 2 22 8 2 2" xfId="9589" xr:uid="{3309F9A2-97AD-459C-81DD-07EAB6D71E05}"/>
    <cellStyle name="Normal 2 22 8 2 3" xfId="9590" xr:uid="{3EE95AC2-1A5A-46A3-A4D2-74B3E77C42BA}"/>
    <cellStyle name="Normal 2 22 8 3" xfId="9591" xr:uid="{CC54CDE1-FE8B-4946-A2E7-17DB04CEE752}"/>
    <cellStyle name="Normal 2 22 8 3 2" xfId="9592" xr:uid="{8E047392-E082-41AA-88D6-B63ED6BA5BF2}"/>
    <cellStyle name="Normal 2 22 8 3 3" xfId="9593" xr:uid="{6C58BC92-A703-414F-BC99-F3C9006EF357}"/>
    <cellStyle name="Normal 2 22 8 4" xfId="9594" xr:uid="{F9C28F60-62C8-4C42-8CD8-E6696555C2FB}"/>
    <cellStyle name="Normal 2 22 8 5" xfId="9595" xr:uid="{E687F39B-C738-4276-A2B6-5E3C403EE972}"/>
    <cellStyle name="Normal 2 22 9" xfId="9596" xr:uid="{6E0AEF6A-E520-430F-9B0D-5D83FF61DC7E}"/>
    <cellStyle name="Normal 2 22 9 2" xfId="9597" xr:uid="{47632160-D007-4774-AD29-46041EE6A59C}"/>
    <cellStyle name="Normal 2 22 9 2 2" xfId="9598" xr:uid="{76A37261-F193-41B3-B2FE-145B33988B2D}"/>
    <cellStyle name="Normal 2 22 9 2 3" xfId="9599" xr:uid="{7F647046-BE76-44AB-AD80-F5943417C32B}"/>
    <cellStyle name="Normal 2 22 9 3" xfId="9600" xr:uid="{AF612000-244B-45AD-B5EA-9F304521C567}"/>
    <cellStyle name="Normal 2 22 9 3 2" xfId="9601" xr:uid="{EE8E868B-59BB-4B91-BC2B-59622F87FE5C}"/>
    <cellStyle name="Normal 2 22 9 3 3" xfId="9602" xr:uid="{4BB4949B-609C-4E60-84CE-ECF77750AC21}"/>
    <cellStyle name="Normal 2 22 9 4" xfId="9603" xr:uid="{F384F0D5-7562-4338-BC48-C7A45E9160FE}"/>
    <cellStyle name="Normal 2 22 9 5" xfId="9604" xr:uid="{608922CB-8730-498C-9C1D-E4F6F8D5937A}"/>
    <cellStyle name="Normal 2 220" xfId="9605" xr:uid="{C51E8EDC-B573-4446-B6C6-8B9B8869E5E0}"/>
    <cellStyle name="Normal 2 221" xfId="9606" xr:uid="{B6BA87BF-766A-4920-BDB1-1CA16609AE83}"/>
    <cellStyle name="Normal 2 222" xfId="9607" xr:uid="{795D0C82-EBC7-4FAF-81C9-ECC36E3D2292}"/>
    <cellStyle name="Normal 2 222 2" xfId="9608" xr:uid="{B4F0E619-CC03-4134-9B35-FAB4AB8F68CC}"/>
    <cellStyle name="Normal 2 222 2 2" xfId="9609" xr:uid="{18A3BA1F-AB18-4C19-A110-A1818B501165}"/>
    <cellStyle name="Normal 2 222 2 3" xfId="9610" xr:uid="{8BF7223B-57CF-4011-A4ED-0012B9F644AA}"/>
    <cellStyle name="Normal 2 222 3" xfId="9611" xr:uid="{E06E1DFC-0DB5-457E-AFCE-A135EB2BF73A}"/>
    <cellStyle name="Normal 2 222 4" xfId="9612" xr:uid="{9DC1FA14-F688-4AA5-8AF8-F90B4EDFF6F5}"/>
    <cellStyle name="Normal 2 222 5" xfId="9613" xr:uid="{3FF035FE-9435-4533-98BE-B42D641D5417}"/>
    <cellStyle name="Normal 2 222 6" xfId="9614" xr:uid="{B4A76B56-45B0-486C-BBFC-8A1ADF036C51}"/>
    <cellStyle name="Normal 2 222 7" xfId="9615" xr:uid="{C7C683AB-95B1-4BD1-BF34-8049EA7D41AB}"/>
    <cellStyle name="Normal 2 222 8" xfId="9616" xr:uid="{D95A15CD-1051-408B-95CE-A7A45D3A8513}"/>
    <cellStyle name="Normal 2 223" xfId="9617" xr:uid="{250FF09C-6937-4D00-AC75-7C0BA65C2488}"/>
    <cellStyle name="Normal 2 223 2" xfId="9618" xr:uid="{6CE2D523-2872-4BA9-9DF5-6F0057323014}"/>
    <cellStyle name="Normal 2 223 2 2" xfId="9619" xr:uid="{C5346C4F-2D3D-42E6-8EA5-51DEC014F231}"/>
    <cellStyle name="Normal 2 223 2 3" xfId="9620" xr:uid="{B61B11B5-D920-4227-A56E-1E7722A86135}"/>
    <cellStyle name="Normal 2 223 3" xfId="9621" xr:uid="{35BA8151-33F5-45AA-B949-9B0E96435147}"/>
    <cellStyle name="Normal 2 223 4" xfId="9622" xr:uid="{6E44A085-0857-4D7A-8435-11A268E992EB}"/>
    <cellStyle name="Normal 2 223 5" xfId="9623" xr:uid="{76760584-7566-4089-B5E0-5C1071986BCE}"/>
    <cellStyle name="Normal 2 223 6" xfId="9624" xr:uid="{723533B2-7B23-4B7A-93E7-407394E35047}"/>
    <cellStyle name="Normal 2 223 7" xfId="9625" xr:uid="{EC3B7EED-113E-4C2B-8166-897216B8AEDD}"/>
    <cellStyle name="Normal 2 223 8" xfId="9626" xr:uid="{EE3480EC-67F7-43C6-90CC-C07C7FB6BEF2}"/>
    <cellStyle name="Normal 2 224" xfId="9627" xr:uid="{F62E99B6-ADC4-49D6-9A0C-9EF233907453}"/>
    <cellStyle name="Normal 2 224 2" xfId="9628" xr:uid="{7DA939BE-1A1A-4496-93D0-BFED0883851A}"/>
    <cellStyle name="Normal 2 224 2 2" xfId="9629" xr:uid="{B2D51B71-3833-4B75-92F2-70A6D01393CE}"/>
    <cellStyle name="Normal 2 224 2 3" xfId="9630" xr:uid="{E064BAF7-C708-47B9-A511-AB24BF523E52}"/>
    <cellStyle name="Normal 2 224 3" xfId="9631" xr:uid="{9B0CD04E-F049-4FD2-A629-016EB947AD59}"/>
    <cellStyle name="Normal 2 224 4" xfId="9632" xr:uid="{434B64DF-7700-45EE-8C26-A888B22741EB}"/>
    <cellStyle name="Normal 2 224 5" xfId="9633" xr:uid="{CCEC2A97-C0C3-43F0-B23E-3E315402B196}"/>
    <cellStyle name="Normal 2 224 6" xfId="9634" xr:uid="{F64ABC89-AEB4-4FCB-A7F9-1A71ACBE36AA}"/>
    <cellStyle name="Normal 2 224 7" xfId="9635" xr:uid="{EAA7BF00-6F37-4CF2-ADE4-BE321014C245}"/>
    <cellStyle name="Normal 2 224 8" xfId="9636" xr:uid="{E8FBB12F-E7E1-451B-93F7-B64478E7148A}"/>
    <cellStyle name="Normal 2 225" xfId="9637" xr:uid="{BE0AFC11-97D3-4691-92B2-7ED791614B81}"/>
    <cellStyle name="Normal 2 225 2" xfId="9638" xr:uid="{875463B7-C8CD-4684-BC07-2CAF2D4854F5}"/>
    <cellStyle name="Normal 2 225 2 2" xfId="9639" xr:uid="{A8B2F4F9-686D-4FA2-B278-D9965E372EB9}"/>
    <cellStyle name="Normal 2 225 2 3" xfId="9640" xr:uid="{9D93708B-1277-4794-880D-3D24746E978B}"/>
    <cellStyle name="Normal 2 225 3" xfId="9641" xr:uid="{2AD2BA78-867E-47E3-A886-71987938E763}"/>
    <cellStyle name="Normal 2 225 4" xfId="9642" xr:uid="{C1F2531D-A2A1-4F95-A925-5DFE836F8284}"/>
    <cellStyle name="Normal 2 225 5" xfId="9643" xr:uid="{A73E9BAC-D99C-421B-BFC8-ABA02BC4EFAB}"/>
    <cellStyle name="Normal 2 225 6" xfId="9644" xr:uid="{F8CB4C8F-56F7-44A9-9551-AE46FBF7C283}"/>
    <cellStyle name="Normal 2 225 7" xfId="9645" xr:uid="{2ECAE108-5A49-4D5C-B58C-DA059A557B5B}"/>
    <cellStyle name="Normal 2 225 8" xfId="9646" xr:uid="{27C5A0EC-6ED5-4F7D-B5C3-398281C81870}"/>
    <cellStyle name="Normal 2 226" xfId="9647" xr:uid="{3C911ECC-0D49-43B0-B060-FCCBC4DB56E1}"/>
    <cellStyle name="Normal 2 226 10" xfId="9648" xr:uid="{695E42FA-4461-4579-B778-A481CB67EA5D}"/>
    <cellStyle name="Normal 2 226 11" xfId="9649" xr:uid="{A4A5D9CE-F399-4249-9120-DC1311762F10}"/>
    <cellStyle name="Normal 2 226 12" xfId="9650" xr:uid="{CAE24680-4E49-4EDA-AFF6-84D41B152CEF}"/>
    <cellStyle name="Normal 2 226 13" xfId="9651" xr:uid="{2766A054-2EEE-4547-94C0-BD8F7472B508}"/>
    <cellStyle name="Normal 2 226 14" xfId="9652" xr:uid="{78B4478C-7747-4A01-AA93-6706C93685CB}"/>
    <cellStyle name="Normal 2 226 15" xfId="9653" xr:uid="{73562CA6-51D8-421B-8F58-F82E6C41BE01}"/>
    <cellStyle name="Normal 2 226 16" xfId="9654" xr:uid="{DFD0CBD2-255F-4716-9E49-65B374113871}"/>
    <cellStyle name="Normal 2 226 2" xfId="9655" xr:uid="{187F8009-CBB5-4C79-B92E-969C26BB6D2B}"/>
    <cellStyle name="Normal 2 226 2 2" xfId="9656" xr:uid="{2E20A92C-94FF-45E6-B86C-C8E0272D078A}"/>
    <cellStyle name="Normal 2 226 2 3" xfId="9657" xr:uid="{9AD46E7D-1F13-4FE7-B24D-C4F21ECBDCC2}"/>
    <cellStyle name="Normal 2 226 3" xfId="9658" xr:uid="{2F98BF42-AB22-4A79-B065-2050DDE8D1B8}"/>
    <cellStyle name="Normal 2 226 3 2" xfId="9659" xr:uid="{7446318B-6F39-4367-BA90-366BED17663C}"/>
    <cellStyle name="Normal 2 226 3 2 2" xfId="9660" xr:uid="{07B06197-13D2-4876-9AB9-BF75A5798C6D}"/>
    <cellStyle name="Normal 2 226 3 2 2 2" xfId="9661" xr:uid="{A1A47260-6874-4F30-BB4A-F1555F0D632F}"/>
    <cellStyle name="Normal 2 226 3 2 2 2 2" xfId="9662" xr:uid="{79388A18-AE44-4CDB-8106-E6586684575D}"/>
    <cellStyle name="Normal 2 226 3 2 2 2 3" xfId="9663" xr:uid="{6BF631CE-1835-4860-AE68-09CDA18A4290}"/>
    <cellStyle name="Normal 2 226 3 2 2 2 4" xfId="9664" xr:uid="{D3D7CBD3-CB29-4E43-8A7D-FC5F701F3572}"/>
    <cellStyle name="Normal 2 226 3 2 2 2 5" xfId="9665" xr:uid="{63D5FF92-3251-47ED-9F18-C0C8DE0F67C3}"/>
    <cellStyle name="Normal 2 226 3 2 2 3" xfId="9666" xr:uid="{DEDAB8C3-C0DB-4CFC-8814-A79ED8F2D192}"/>
    <cellStyle name="Normal 2 226 3 2 2 3 2" xfId="9667" xr:uid="{854D4EF7-A07D-40D6-BC1B-7A006E75C463}"/>
    <cellStyle name="Normal 2 226 3 2 2 3 3" xfId="9668" xr:uid="{E10BAEB5-378C-4150-BFD3-87F362FF419C}"/>
    <cellStyle name="Normal 2 226 3 2 2 3 4" xfId="9669" xr:uid="{3B47CB7C-1FC6-49F8-9E86-674F19F729A6}"/>
    <cellStyle name="Normal 2 226 3 2 2 3 5" xfId="9670" xr:uid="{B0A43310-3F7C-497E-9D34-DE99BB72F64D}"/>
    <cellStyle name="Normal 2 226 3 2 3" xfId="9671" xr:uid="{5036AB5D-9169-44BE-8C2D-10EB4BA8BDB0}"/>
    <cellStyle name="Normal 2 226 3 2 4" xfId="9672" xr:uid="{F52B1F83-1B62-4AC4-805A-E9926B18937D}"/>
    <cellStyle name="Normal 2 226 3 2 5" xfId="9673" xr:uid="{523AAD22-E4B6-4126-9C3B-712CBF34C76F}"/>
    <cellStyle name="Normal 2 226 3 2 6" xfId="9674" xr:uid="{F4623F7E-9278-403F-B0B2-38732D82901D}"/>
    <cellStyle name="Normal 2 226 3 2 7" xfId="9675" xr:uid="{6F45A925-317B-46DB-A43E-BB879AC435D4}"/>
    <cellStyle name="Normal 2 226 3 2 8" xfId="9676" xr:uid="{6B0CAF24-F84D-405B-9E91-A8AADC425806}"/>
    <cellStyle name="Normal 2 226 3 2 9" xfId="9677" xr:uid="{461AF2CA-69B5-4243-81C7-967F985E83CE}"/>
    <cellStyle name="Normal 2 226 3 3" xfId="9678" xr:uid="{EC589570-C4E1-4D69-BAB7-0476E1A92FCA}"/>
    <cellStyle name="Normal 2 226 3 3 2" xfId="9679" xr:uid="{73592BF6-9922-439B-8548-0C9D9D3BEAF6}"/>
    <cellStyle name="Normal 2 226 3 3 3" xfId="9680" xr:uid="{42DD4DB2-769F-41F5-9893-BEA3E90B768E}"/>
    <cellStyle name="Normal 2 226 3 3 4" xfId="9681" xr:uid="{41194D7F-82D8-4615-9AF0-C59D7F24DB62}"/>
    <cellStyle name="Normal 2 226 3 3 5" xfId="9682" xr:uid="{EE29BDF2-AD30-4113-BE8B-B93E62C9436D}"/>
    <cellStyle name="Normal 2 226 3 3 6" xfId="9683" xr:uid="{1ACDB024-3936-44E1-8D64-C7525C6679AF}"/>
    <cellStyle name="Normal 2 226 3 3 7" xfId="9684" xr:uid="{209A8C96-9B05-48AA-83E0-650C12D7625F}"/>
    <cellStyle name="Normal 2 226 3 4" xfId="9685" xr:uid="{E00D4A5D-0B8B-4850-9A36-146F708352E9}"/>
    <cellStyle name="Normal 2 226 3 4 2" xfId="9686" xr:uid="{4E6C2063-393B-46CF-A7CD-7346BEC8BC2B}"/>
    <cellStyle name="Normal 2 226 3 4 3" xfId="9687" xr:uid="{1E799BCD-549F-4DA5-BD44-8646E8B78D89}"/>
    <cellStyle name="Normal 2 226 3 4 4" xfId="9688" xr:uid="{230FA4F7-A663-424D-A310-7326FE4942B1}"/>
    <cellStyle name="Normal 2 226 3 4 5" xfId="9689" xr:uid="{2B5828FA-3B17-4287-8838-E72016DDA30A}"/>
    <cellStyle name="Normal 2 226 3 4 6" xfId="9690" xr:uid="{32FA2674-9AA3-4019-980D-BB259BB1271A}"/>
    <cellStyle name="Normal 2 226 3 4 7" xfId="9691" xr:uid="{EB466C7C-2A40-48D9-BF44-B996CFCF5D20}"/>
    <cellStyle name="Normal 2 226 3 5" xfId="9692" xr:uid="{278F5F89-9232-48AA-9922-C3AEBFB092CC}"/>
    <cellStyle name="Normal 2 226 3 5 2" xfId="9693" xr:uid="{ED5F07FB-A352-43E4-BA83-3FDF607FCEB7}"/>
    <cellStyle name="Normal 2 226 3 5 3" xfId="9694" xr:uid="{51B3A587-D7FE-4930-A08B-C81F830056C8}"/>
    <cellStyle name="Normal 2 226 3 5 4" xfId="9695" xr:uid="{247F5D10-27C6-4C9D-A092-12BFD72A43F1}"/>
    <cellStyle name="Normal 2 226 3 5 5" xfId="9696" xr:uid="{6CC86A12-60CE-43B3-902D-6CDB8D0D99B4}"/>
    <cellStyle name="Normal 2 226 3 5 6" xfId="9697" xr:uid="{C6836B55-A5D5-4B69-B002-DFC41F608671}"/>
    <cellStyle name="Normal 2 226 3 5 7" xfId="9698" xr:uid="{AD3BC390-54B8-41B5-AFC8-B53054910B94}"/>
    <cellStyle name="Normal 2 226 3 6" xfId="9699" xr:uid="{90FC10E8-CA87-4648-9843-EA04ECC43BA5}"/>
    <cellStyle name="Normal 2 226 3 6 2" xfId="9700" xr:uid="{4754FAA1-DF6E-4910-BB80-53475C966581}"/>
    <cellStyle name="Normal 2 226 3 6 3" xfId="9701" xr:uid="{5890ACF8-8146-4DB4-B087-002C3E38F9EB}"/>
    <cellStyle name="Normal 2 226 3 6 4" xfId="9702" xr:uid="{E491665C-992E-49BE-98A6-B1D34FB76B82}"/>
    <cellStyle name="Normal 2 226 3 6 5" xfId="9703" xr:uid="{CAB94475-E7D3-4183-8E9D-895B11DF1F4F}"/>
    <cellStyle name="Normal 2 226 3 6 6" xfId="9704" xr:uid="{6F6BBF86-3B42-453B-8DA8-EA1AFE0B7D9C}"/>
    <cellStyle name="Normal 2 226 3 6 7" xfId="9705" xr:uid="{4EA460E5-E293-4D37-ACC1-E7A80E2B3ED9}"/>
    <cellStyle name="Normal 2 226 3 7" xfId="9706" xr:uid="{7C5B535B-47AF-4E5D-9B4E-926273A6AF10}"/>
    <cellStyle name="Normal 2 226 3 7 2" xfId="9707" xr:uid="{1FF4C1C1-4431-48D3-BD25-3F8C2A97540C}"/>
    <cellStyle name="Normal 2 226 3 7 3" xfId="9708" xr:uid="{B6C3E729-71FB-4308-A135-1E4BED951F47}"/>
    <cellStyle name="Normal 2 226 3 7 4" xfId="9709" xr:uid="{A1103058-C0AB-42B6-B2AE-3586E4937B21}"/>
    <cellStyle name="Normal 2 226 3 7 5" xfId="9710" xr:uid="{CCC17AE0-DAEE-4458-BE4A-9B1CDF6F42DF}"/>
    <cellStyle name="Normal 2 226 3 7 6" xfId="9711" xr:uid="{3530E5DD-9AE4-4DF4-98F8-072798D8C7B3}"/>
    <cellStyle name="Normal 2 226 3 7 7" xfId="9712" xr:uid="{6888B485-F3FF-4477-9696-CEF24C59AE03}"/>
    <cellStyle name="Normal 2 226 3 8" xfId="9713" xr:uid="{25823277-C8AA-4C7F-9C5E-4AFFA9F573DF}"/>
    <cellStyle name="Normal 2 226 3 8 2" xfId="9714" xr:uid="{41FA404A-9CA4-4D78-A334-95313F33BF3D}"/>
    <cellStyle name="Normal 2 226 3 8 3" xfId="9715" xr:uid="{DA909579-A8FE-4C75-AC10-4835E85D8734}"/>
    <cellStyle name="Normal 2 226 3 8 4" xfId="9716" xr:uid="{2F9E653F-BE11-42AF-B7FF-5944B35AE80A}"/>
    <cellStyle name="Normal 2 226 3 8 5" xfId="9717" xr:uid="{1FC61D22-6550-4F24-84AB-9E2266DD972E}"/>
    <cellStyle name="Normal 2 226 3 9" xfId="9718" xr:uid="{1855860B-EECF-49C6-A585-0109D11F96D6}"/>
    <cellStyle name="Normal 2 226 3 9 2" xfId="9719" xr:uid="{FDB42CE6-8E3B-4EF8-B96E-310A45D73693}"/>
    <cellStyle name="Normal 2 226 3 9 3" xfId="9720" xr:uid="{072B372B-605B-4C79-9310-C2758AB6FA20}"/>
    <cellStyle name="Normal 2 226 3 9 4" xfId="9721" xr:uid="{185BFE1E-BD62-4B80-B259-90C0786FB99F}"/>
    <cellStyle name="Normal 2 226 3 9 5" xfId="9722" xr:uid="{5A6DFF2D-405A-45CE-A8E2-39FC3B8BEFB5}"/>
    <cellStyle name="Normal 2 226 4" xfId="9723" xr:uid="{D0EFFDE6-5CC0-412F-B816-FD9E42D19BE2}"/>
    <cellStyle name="Normal 2 226 4 2" xfId="9724" xr:uid="{72CEFB09-0EA6-4A2C-90D5-C7FB91E2A3A5}"/>
    <cellStyle name="Normal 2 226 4 2 2" xfId="9725" xr:uid="{584C117B-9133-478A-81FB-C44EDB50CE5B}"/>
    <cellStyle name="Normal 2 226 4 2 3" xfId="9726" xr:uid="{E5F40E3D-7315-4341-BA10-693670BDC7E5}"/>
    <cellStyle name="Normal 2 226 4 2 4" xfId="9727" xr:uid="{A0B54EF0-F72D-4AA8-9E09-9CBD45D9ED5F}"/>
    <cellStyle name="Normal 2 226 4 2 5" xfId="9728" xr:uid="{1ECA3214-5053-45E2-8C3F-AFD2D8AD8A6E}"/>
    <cellStyle name="Normal 2 226 4 2 6" xfId="9729" xr:uid="{755208B7-7CD1-4CFD-8BCB-8335AD0D89D3}"/>
    <cellStyle name="Normal 2 226 4 2 7" xfId="9730" xr:uid="{13F1910F-DD10-47A0-9196-D9DF062F3CAD}"/>
    <cellStyle name="Normal 2 226 4 2 8" xfId="9731" xr:uid="{7CA14189-D7BC-4D3B-940A-F8A4450CBCD1}"/>
    <cellStyle name="Normal 2 226 4 2 9" xfId="9732" xr:uid="{13779C92-8747-47D5-8762-8F95AD36AB73}"/>
    <cellStyle name="Normal 2 226 4 3" xfId="9733" xr:uid="{2FDE0EDD-33D2-40C7-A85B-533C64A29B1C}"/>
    <cellStyle name="Normal 2 226 4 3 2" xfId="9734" xr:uid="{E2FA2576-E196-4266-ACDC-380CCBA931D9}"/>
    <cellStyle name="Normal 2 226 4 3 3" xfId="9735" xr:uid="{EDEC6909-B2C0-4BF4-BEE4-36E6355B3D71}"/>
    <cellStyle name="Normal 2 226 4 3 4" xfId="9736" xr:uid="{0D57CDF9-99E1-470C-BAC1-0DE64FAE26FC}"/>
    <cellStyle name="Normal 2 226 4 3 5" xfId="9737" xr:uid="{0AD35F05-A37E-49E2-89B3-10F2280D59E5}"/>
    <cellStyle name="Normal 2 226 5" xfId="9738" xr:uid="{A187CC4F-C9ED-4F57-A6B8-03AD43AF69B3}"/>
    <cellStyle name="Normal 2 226 5 2" xfId="9739" xr:uid="{7F5CDC90-21CA-48E1-92C1-2137A919AB47}"/>
    <cellStyle name="Normal 2 226 5 3" xfId="9740" xr:uid="{3657A454-ACF1-474D-AA20-475A7EFB8D7A}"/>
    <cellStyle name="Normal 2 226 6" xfId="9741" xr:uid="{08B5C1DF-EB2A-4252-B1BC-E15772DEBC9F}"/>
    <cellStyle name="Normal 2 226 6 2" xfId="9742" xr:uid="{3B78371E-63E2-475E-9065-87454299A6B0}"/>
    <cellStyle name="Normal 2 226 6 3" xfId="9743" xr:uid="{88A2D5A8-B918-4569-B3C5-6D3B80986C78}"/>
    <cellStyle name="Normal 2 226 7" xfId="9744" xr:uid="{ECBE5ADF-8D5B-4BEE-9A6F-38829B25C432}"/>
    <cellStyle name="Normal 2 226 7 2" xfId="9745" xr:uid="{0FA64E01-199E-449C-888F-535EC89B372B}"/>
    <cellStyle name="Normal 2 226 7 3" xfId="9746" xr:uid="{E72756B2-1B5E-4A4C-ACB4-C222D51E2DB5}"/>
    <cellStyle name="Normal 2 226 8" xfId="9747" xr:uid="{3A5A958C-79EB-4568-9519-5CDCF2E999A2}"/>
    <cellStyle name="Normal 2 226 8 2" xfId="9748" xr:uid="{874EA08F-89B9-41CD-BA37-B71A41B76B62}"/>
    <cellStyle name="Normal 2 226 8 3" xfId="9749" xr:uid="{73234215-DF8D-4BEC-9216-C76CB5CEA0C9}"/>
    <cellStyle name="Normal 2 226 9" xfId="9750" xr:uid="{23FD267C-4E07-449C-A625-331D89E8164B}"/>
    <cellStyle name="Normal 2 227" xfId="9751" xr:uid="{272904B4-7CD6-4C80-A66B-D3004C834056}"/>
    <cellStyle name="Normal 2 227 10" xfId="9752" xr:uid="{B3C14DFA-1A28-4678-B515-2AB9F7661DD5}"/>
    <cellStyle name="Normal 2 227 11" xfId="9753" xr:uid="{85F08077-59BC-4FEB-956E-2EF6B1704BC6}"/>
    <cellStyle name="Normal 2 227 12" xfId="9754" xr:uid="{8377AB6D-9094-48F1-9B83-B8304C5665E0}"/>
    <cellStyle name="Normal 2 227 13" xfId="9755" xr:uid="{60F6396C-0932-4D70-A9F5-7B97755C9764}"/>
    <cellStyle name="Normal 2 227 14" xfId="9756" xr:uid="{9F2E746F-317E-4774-B635-B4FAF795B661}"/>
    <cellStyle name="Normal 2 227 15" xfId="9757" xr:uid="{618E900F-077D-4A09-A901-716F40E00342}"/>
    <cellStyle name="Normal 2 227 2" xfId="9758" xr:uid="{CD91E38E-4EB2-4952-9371-D65FFF4DDAE3}"/>
    <cellStyle name="Normal 2 227 2 2" xfId="9759" xr:uid="{2CBD85AD-A347-4C9B-9C05-53FA0B81A49A}"/>
    <cellStyle name="Normal 2 227 2 2 2" xfId="9760" xr:uid="{162A4D77-B06C-4C8F-9766-D1CF29495446}"/>
    <cellStyle name="Normal 2 227 2 2 3" xfId="9761" xr:uid="{8DF9ABDD-5284-4385-B5A6-672D4243EAB4}"/>
    <cellStyle name="Normal 2 227 2 2 4" xfId="9762" xr:uid="{53873B03-63C3-47FE-A65C-4A0E907DCCFF}"/>
    <cellStyle name="Normal 2 227 2 2 5" xfId="9763" xr:uid="{7A21E026-00D1-4940-8D79-335ED29B5796}"/>
    <cellStyle name="Normal 2 227 2 2 6" xfId="9764" xr:uid="{884403F5-E1C9-4714-8952-06A72EE386DE}"/>
    <cellStyle name="Normal 2 227 2 2 7" xfId="9765" xr:uid="{2794CD6B-EC1C-4797-9CE5-70021590D400}"/>
    <cellStyle name="Normal 2 227 2 2 8" xfId="9766" xr:uid="{D1A22103-D92B-43B2-9F6E-32D106AC05AC}"/>
    <cellStyle name="Normal 2 227 2 2 9" xfId="9767" xr:uid="{0A10DED1-E6C6-442A-A6FA-340A2739E0FE}"/>
    <cellStyle name="Normal 2 227 2 3" xfId="9768" xr:uid="{CBBED892-AAC7-4DCF-9E5A-E04D13AB67BA}"/>
    <cellStyle name="Normal 2 227 2 3 2" xfId="9769" xr:uid="{2C7970AE-8CDB-4B2B-B411-CC9E7FF8ABA7}"/>
    <cellStyle name="Normal 2 227 2 3 3" xfId="9770" xr:uid="{F35A05E0-273C-491E-B444-DC6959147D7D}"/>
    <cellStyle name="Normal 2 227 2 3 4" xfId="9771" xr:uid="{2BEB92A4-69C3-4D15-8C55-1CBF74040E6C}"/>
    <cellStyle name="Normal 2 227 2 3 5" xfId="9772" xr:uid="{3A8F2F34-2790-4680-9FA9-73990BFB8696}"/>
    <cellStyle name="Normal 2 227 3" xfId="9773" xr:uid="{BB908C1E-DDB8-4828-BEFD-51DA5EB0496B}"/>
    <cellStyle name="Normal 2 227 3 2" xfId="9774" xr:uid="{F1A3264F-6758-449D-84E4-03F349D8228C}"/>
    <cellStyle name="Normal 2 227 3 3" xfId="9775" xr:uid="{8761A771-FF96-4BC7-94E4-078B1B52FBFD}"/>
    <cellStyle name="Normal 2 227 4" xfId="9776" xr:uid="{96AC5679-1194-445C-B1FC-6156583C1735}"/>
    <cellStyle name="Normal 2 227 4 2" xfId="9777" xr:uid="{BF33D143-43BD-48D8-B8EA-424A6CD591EF}"/>
    <cellStyle name="Normal 2 227 4 3" xfId="9778" xr:uid="{2E7ECF7A-EDB8-4729-A1A7-DFF137410EA2}"/>
    <cellStyle name="Normal 2 227 5" xfId="9779" xr:uid="{434EB2E5-E825-4C7D-BF0F-323CA7E78AC3}"/>
    <cellStyle name="Normal 2 227 5 2" xfId="9780" xr:uid="{5D516581-4050-439F-89C8-81FFD6AEB4ED}"/>
    <cellStyle name="Normal 2 227 5 3" xfId="9781" xr:uid="{BBA22C0B-0CEB-4C77-AEE0-D5B880EB61AB}"/>
    <cellStyle name="Normal 2 227 6" xfId="9782" xr:uid="{BEF62055-9B66-43F4-A5CA-A15FB7011676}"/>
    <cellStyle name="Normal 2 227 6 2" xfId="9783" xr:uid="{BC463F65-C29B-4E6F-8589-F86B1FACAB1F}"/>
    <cellStyle name="Normal 2 227 6 3" xfId="9784" xr:uid="{884C6D9B-C3DF-4710-B079-F64B0A8BD094}"/>
    <cellStyle name="Normal 2 227 7" xfId="9785" xr:uid="{74600B2A-3CB6-479D-ABB1-C77E6061F59D}"/>
    <cellStyle name="Normal 2 227 7 2" xfId="9786" xr:uid="{64F9A2E1-7B3C-4978-9EA0-7A3C5F09F066}"/>
    <cellStyle name="Normal 2 227 7 3" xfId="9787" xr:uid="{7D307053-094C-4687-8D96-6B5490ED58C3}"/>
    <cellStyle name="Normal 2 227 8" xfId="9788" xr:uid="{75637ED4-FF19-4BAE-904A-DACDC699A9E7}"/>
    <cellStyle name="Normal 2 227 9" xfId="9789" xr:uid="{5793D886-7DCD-43BB-A191-5212608EDDC7}"/>
    <cellStyle name="Normal 2 228" xfId="9790" xr:uid="{58093EB2-F01D-44D3-A5DB-D265C8869F64}"/>
    <cellStyle name="Normal 2 228 2" xfId="9791" xr:uid="{D1FF481B-258B-4487-B0E4-0C750634ECCD}"/>
    <cellStyle name="Normal 2 228 3" xfId="9792" xr:uid="{0CE3506B-DF39-4E86-8547-72483A913E57}"/>
    <cellStyle name="Normal 2 229" xfId="9793" xr:uid="{096F9724-2CC1-414A-BE25-521D715AA8C7}"/>
    <cellStyle name="Normal 2 229 2" xfId="9794" xr:uid="{DF88638A-856E-47AD-92FF-95C4B581FFA0}"/>
    <cellStyle name="Normal 2 229 2 2" xfId="9795" xr:uid="{2BF0F20E-1AEF-4E9B-8788-614EFBC44F0A}"/>
    <cellStyle name="Normal 2 229 2 2 2" xfId="9796" xr:uid="{817E9C3E-63E5-4144-B805-8E4A76BAFD26}"/>
    <cellStyle name="Normal 2 229 2 2 3" xfId="9797" xr:uid="{336948F3-C62D-4FA2-B593-A2F8EEFC19D7}"/>
    <cellStyle name="Normal 2 229 2 2 4" xfId="9798" xr:uid="{661221BC-AD49-4167-8200-303BEE1053FA}"/>
    <cellStyle name="Normal 2 229 2 2 5" xfId="9799" xr:uid="{88808E89-206E-4800-8617-44C857EDDDB8}"/>
    <cellStyle name="Normal 2 229 2 3" xfId="9800" xr:uid="{3B7A57CC-429A-434E-AC15-7A74A38E883D}"/>
    <cellStyle name="Normal 2 229 2 3 2" xfId="9801" xr:uid="{C6EBF016-911B-4B7D-A4AF-DCCB893F9525}"/>
    <cellStyle name="Normal 2 229 2 3 3" xfId="9802" xr:uid="{C3387CEC-BE42-4498-9412-9A6FF5ABB3EB}"/>
    <cellStyle name="Normal 2 229 2 3 4" xfId="9803" xr:uid="{E87BAEC6-5759-4946-9D4A-E9C3111ED3B3}"/>
    <cellStyle name="Normal 2 229 2 3 5" xfId="9804" xr:uid="{0E83FAE9-345E-473A-A346-6287854B0A09}"/>
    <cellStyle name="Normal 2 229 3" xfId="9805" xr:uid="{144E9D45-5B84-4DF7-90A3-E8ECCE4BA3CA}"/>
    <cellStyle name="Normal 2 229 4" xfId="9806" xr:uid="{6D25EF72-7F15-4213-81F4-5B210EF56FDC}"/>
    <cellStyle name="Normal 2 229 5" xfId="9807" xr:uid="{5D457CFB-E843-4D41-A806-8E0FF92B373F}"/>
    <cellStyle name="Normal 2 229 6" xfId="9808" xr:uid="{1DF01A5C-7EC6-43E7-B2DA-D444AAF47758}"/>
    <cellStyle name="Normal 2 229 7" xfId="9809" xr:uid="{55BF7F83-ACF8-4642-B4E9-09C073ABEDCB}"/>
    <cellStyle name="Normal 2 229 8" xfId="9810" xr:uid="{165BA76A-9D3B-4F9C-97D8-C11854F87743}"/>
    <cellStyle name="Normal 2 229 9" xfId="9811" xr:uid="{C11A64B3-007E-4A0A-A3AA-7526F22E9BD9}"/>
    <cellStyle name="Normal 2 23" xfId="9812" xr:uid="{CE1F85EB-4A88-4E60-9B7E-74276A5F7858}"/>
    <cellStyle name="Normal 2 23 10" xfId="9813" xr:uid="{40424C1E-D1C0-4B1A-879D-3EB4962AE1F7}"/>
    <cellStyle name="Normal 2 23 10 2" xfId="9814" xr:uid="{E307091B-E9F5-4D2C-B560-F869E65E9EDE}"/>
    <cellStyle name="Normal 2 23 10 2 2" xfId="9815" xr:uid="{6AD055CF-56DA-4812-A262-EAC1A5D577DC}"/>
    <cellStyle name="Normal 2 23 10 2 3" xfId="9816" xr:uid="{38E3B95E-36C0-4CCA-9F90-ABE903D5CBC0}"/>
    <cellStyle name="Normal 2 23 10 3" xfId="9817" xr:uid="{717DF085-F014-44EF-A454-56380437AD8C}"/>
    <cellStyle name="Normal 2 23 10 3 2" xfId="9818" xr:uid="{BFB4D6A6-3646-4A07-B5ED-8B160147CB90}"/>
    <cellStyle name="Normal 2 23 10 3 3" xfId="9819" xr:uid="{6C9F4E1C-F932-4D11-9E63-8E4F9DE4DC5E}"/>
    <cellStyle name="Normal 2 23 10 4" xfId="9820" xr:uid="{E414615A-CFC2-4A17-9DAE-16C1B9D23A98}"/>
    <cellStyle name="Normal 2 23 10 5" xfId="9821" xr:uid="{809ECB36-B56E-457B-BDC9-04197F308886}"/>
    <cellStyle name="Normal 2 23 11" xfId="9822" xr:uid="{7DD34408-A611-43EC-9ADD-128B02DDAC67}"/>
    <cellStyle name="Normal 2 23 11 2" xfId="9823" xr:uid="{8BF6A440-AA36-4CBB-8337-3B9F8A2F5A2A}"/>
    <cellStyle name="Normal 2 23 11 2 2" xfId="9824" xr:uid="{3D33F3C5-6A19-4229-804A-86A4BAF6F186}"/>
    <cellStyle name="Normal 2 23 11 2 3" xfId="9825" xr:uid="{6CF01BBC-FBA4-457E-AF90-9E66E2B2E5C0}"/>
    <cellStyle name="Normal 2 23 11 3" xfId="9826" xr:uid="{5191E93B-5D3E-4F0D-B56B-29D38061B98F}"/>
    <cellStyle name="Normal 2 23 11 3 2" xfId="9827" xr:uid="{8B96612E-A20D-4C86-BAD9-B7570BC9D88C}"/>
    <cellStyle name="Normal 2 23 11 3 3" xfId="9828" xr:uid="{A00B1FE7-5775-4AD6-92DF-04404C931EB6}"/>
    <cellStyle name="Normal 2 23 11 4" xfId="9829" xr:uid="{12794238-F24D-4ED5-821A-A33B8059DD78}"/>
    <cellStyle name="Normal 2 23 11 5" xfId="9830" xr:uid="{82610BAF-D71D-4EEE-A6DC-E78944D3E511}"/>
    <cellStyle name="Normal 2 23 12" xfId="9831" xr:uid="{21748A4A-BF51-4FB7-B4BA-BFE4CD127DF7}"/>
    <cellStyle name="Normal 2 23 12 2" xfId="9832" xr:uid="{F8671F34-7D18-4794-9919-4D60ACF562A5}"/>
    <cellStyle name="Normal 2 23 12 2 2" xfId="9833" xr:uid="{EDB508B4-B4F6-4750-8F96-E01C07093C6B}"/>
    <cellStyle name="Normal 2 23 12 2 3" xfId="9834" xr:uid="{03ADD798-3600-4A21-B9FF-D17F9506FC6A}"/>
    <cellStyle name="Normal 2 23 12 3" xfId="9835" xr:uid="{564D0DC9-7ACC-4315-BD54-F56C0BFFF5E5}"/>
    <cellStyle name="Normal 2 23 12 3 2" xfId="9836" xr:uid="{82EDB56B-6C1F-467C-9146-20D2EEFFE4B1}"/>
    <cellStyle name="Normal 2 23 12 3 3" xfId="9837" xr:uid="{1A85A728-DE74-49F5-A7D4-E7D02EA44697}"/>
    <cellStyle name="Normal 2 23 12 4" xfId="9838" xr:uid="{9543E3E4-996E-4775-93D2-B976CE393A9B}"/>
    <cellStyle name="Normal 2 23 12 5" xfId="9839" xr:uid="{BBCF70B5-2BBE-4FC5-8C1F-C9729CE08948}"/>
    <cellStyle name="Normal 2 23 13" xfId="9840" xr:uid="{195758E1-222A-4AFE-AE6E-82423404BA3F}"/>
    <cellStyle name="Normal 2 23 13 2" xfId="9841" xr:uid="{01B53A61-F3E3-4DC5-A9C6-372FC8BC28CF}"/>
    <cellStyle name="Normal 2 23 13 2 2" xfId="9842" xr:uid="{D9C5429B-C8CC-4A1B-897F-5CF969C07C40}"/>
    <cellStyle name="Normal 2 23 13 2 3" xfId="9843" xr:uid="{E1A789E1-D128-4F17-B303-CE9A14E4B9D4}"/>
    <cellStyle name="Normal 2 23 13 3" xfId="9844" xr:uid="{F2CD568B-69CB-482E-9116-B7D81011868E}"/>
    <cellStyle name="Normal 2 23 13 3 2" xfId="9845" xr:uid="{7777F940-6549-4106-8E5C-8AEDFAE89F8A}"/>
    <cellStyle name="Normal 2 23 13 3 3" xfId="9846" xr:uid="{A616EDB3-2E0E-46C7-8383-9B5BC3E9ED12}"/>
    <cellStyle name="Normal 2 23 13 4" xfId="9847" xr:uid="{A532AB1E-49CC-40BA-AFE5-94AC73C6354E}"/>
    <cellStyle name="Normal 2 23 13 5" xfId="9848" xr:uid="{E00D0AE3-4C5C-4CAE-BA13-247D33F1DCD5}"/>
    <cellStyle name="Normal 2 23 14" xfId="9849" xr:uid="{4B94C5B6-A8D1-40F1-BF81-A53AE98D0E89}"/>
    <cellStyle name="Normal 2 23 14 2" xfId="9850" xr:uid="{B5D4510E-9D7C-48D1-BEAB-A57504EC6886}"/>
    <cellStyle name="Normal 2 23 14 2 2" xfId="9851" xr:uid="{3316D926-5670-4161-B223-EB12392E44C8}"/>
    <cellStyle name="Normal 2 23 14 2 3" xfId="9852" xr:uid="{AD5CAB0B-711F-4383-8358-3F9AC059FB74}"/>
    <cellStyle name="Normal 2 23 14 3" xfId="9853" xr:uid="{20D4574A-F46E-4FCC-9EC5-8043EB58EEF1}"/>
    <cellStyle name="Normal 2 23 14 3 2" xfId="9854" xr:uid="{CBAA69A6-7924-4B48-8D12-5D0DE74862B1}"/>
    <cellStyle name="Normal 2 23 14 3 3" xfId="9855" xr:uid="{99FAC287-8E95-4582-ABD8-74DD5E10A7C7}"/>
    <cellStyle name="Normal 2 23 14 4" xfId="9856" xr:uid="{249DA157-2AA1-425C-916F-70AEF2305130}"/>
    <cellStyle name="Normal 2 23 14 5" xfId="9857" xr:uid="{387905FC-08A3-415A-AFEC-4626B3037704}"/>
    <cellStyle name="Normal 2 23 15" xfId="9858" xr:uid="{594ABB4A-6474-45A8-A8D5-3066D525E1BC}"/>
    <cellStyle name="Normal 2 23 15 2" xfId="9859" xr:uid="{78FBE60C-5BFB-4A95-822F-026A371037D7}"/>
    <cellStyle name="Normal 2 23 15 2 2" xfId="9860" xr:uid="{702FF5D5-424A-4DBE-AED5-5B384FA859A5}"/>
    <cellStyle name="Normal 2 23 15 2 3" xfId="9861" xr:uid="{B7434C9A-C573-433C-8902-28A56A15BB7F}"/>
    <cellStyle name="Normal 2 23 15 3" xfId="9862" xr:uid="{A9E8FFCC-B883-4B1F-B0F4-A0D95ED7AABC}"/>
    <cellStyle name="Normal 2 23 15 3 2" xfId="9863" xr:uid="{1CE9DD72-2DFB-4D56-BE59-2E1ED5487662}"/>
    <cellStyle name="Normal 2 23 15 3 3" xfId="9864" xr:uid="{AC374F9C-72D8-428C-BCF1-4A66F663421F}"/>
    <cellStyle name="Normal 2 23 15 4" xfId="9865" xr:uid="{F615A8DF-3884-4514-8F68-367F0859DFCA}"/>
    <cellStyle name="Normal 2 23 15 5" xfId="9866" xr:uid="{096B1E33-E4E6-41C3-BF6E-513B684CCECE}"/>
    <cellStyle name="Normal 2 23 16" xfId="9867" xr:uid="{1C381F13-1322-4922-B36E-7CC8CC0A2D87}"/>
    <cellStyle name="Normal 2 23 16 2" xfId="9868" xr:uid="{A7D45B8D-CACC-4D3A-B4E6-E899661A8B0E}"/>
    <cellStyle name="Normal 2 23 16 2 2" xfId="9869" xr:uid="{0871A308-F5F1-4F15-9C18-9960E13E4045}"/>
    <cellStyle name="Normal 2 23 16 2 3" xfId="9870" xr:uid="{55C8F0EE-CC94-40C8-A64F-89D7B6C5CEB5}"/>
    <cellStyle name="Normal 2 23 16 3" xfId="9871" xr:uid="{1FA43ED5-34DA-4B0A-A480-BA7E9C843848}"/>
    <cellStyle name="Normal 2 23 16 3 2" xfId="9872" xr:uid="{DC74C6B6-FF71-4FEF-94B6-181E7250D532}"/>
    <cellStyle name="Normal 2 23 16 3 3" xfId="9873" xr:uid="{256BD8DA-F568-454A-9323-34B82C0B0AE4}"/>
    <cellStyle name="Normal 2 23 16 4" xfId="9874" xr:uid="{BFFF12F5-A680-47B0-8C6B-03BE7543681A}"/>
    <cellStyle name="Normal 2 23 16 5" xfId="9875" xr:uid="{A4BAA0B8-0AA8-4F72-ACFF-4E8023846BDE}"/>
    <cellStyle name="Normal 2 23 17" xfId="9876" xr:uid="{897EFC5B-E9A7-4C12-A6DA-97386E8A8928}"/>
    <cellStyle name="Normal 2 23 17 2" xfId="9877" xr:uid="{29872B2B-3070-417F-897A-A178867025BC}"/>
    <cellStyle name="Normal 2 23 17 2 2" xfId="9878" xr:uid="{E5F3B199-6F52-48EA-BCFB-71954F95450F}"/>
    <cellStyle name="Normal 2 23 17 2 3" xfId="9879" xr:uid="{763995D5-78D2-4A66-89FB-16796DB81065}"/>
    <cellStyle name="Normal 2 23 17 3" xfId="9880" xr:uid="{DE4EB674-5D96-4897-A944-4C30A9B7195F}"/>
    <cellStyle name="Normal 2 23 17 3 2" xfId="9881" xr:uid="{7E9C1C03-7C2E-487D-82F5-5758D3CEBBFF}"/>
    <cellStyle name="Normal 2 23 17 3 3" xfId="9882" xr:uid="{D8EA3969-44B0-459F-8732-037699AED498}"/>
    <cellStyle name="Normal 2 23 17 4" xfId="9883" xr:uid="{56CAB7F3-3EC5-427C-B148-1844BE82557F}"/>
    <cellStyle name="Normal 2 23 17 5" xfId="9884" xr:uid="{32952FFA-9FF7-4EF7-9AE6-3EA9CC71B628}"/>
    <cellStyle name="Normal 2 23 18" xfId="9885" xr:uid="{11A16579-AEF0-496C-A110-709A83FA33E4}"/>
    <cellStyle name="Normal 2 23 18 2" xfId="9886" xr:uid="{8EEECB6E-2470-45EF-A552-C2680F9F6FD8}"/>
    <cellStyle name="Normal 2 23 18 2 2" xfId="9887" xr:uid="{606D21FA-1C5C-4C35-931E-859835E46F7F}"/>
    <cellStyle name="Normal 2 23 18 2 3" xfId="9888" xr:uid="{F86781EC-E06F-4A6E-89A1-E5D6882DBB89}"/>
    <cellStyle name="Normal 2 23 18 3" xfId="9889" xr:uid="{E1CB09DD-CAF1-49EC-900D-CD5895A61E54}"/>
    <cellStyle name="Normal 2 23 18 3 2" xfId="9890" xr:uid="{3ABB415E-609D-46EE-9BBF-59ECCCFFB61C}"/>
    <cellStyle name="Normal 2 23 18 3 3" xfId="9891" xr:uid="{4B1070F4-3FD5-4E80-87FD-8B66C9AF7329}"/>
    <cellStyle name="Normal 2 23 18 4" xfId="9892" xr:uid="{122173F8-CD25-457C-B1DB-F4D7C69457AE}"/>
    <cellStyle name="Normal 2 23 18 5" xfId="9893" xr:uid="{B86D38A2-3C2D-4C9D-8BA0-94786D86E87C}"/>
    <cellStyle name="Normal 2 23 19" xfId="9894" xr:uid="{76195E2E-A78C-49F9-9633-827DAFADF4F3}"/>
    <cellStyle name="Normal 2 23 19 2" xfId="9895" xr:uid="{FBE39D58-6286-49FF-8D6E-C078D10AA734}"/>
    <cellStyle name="Normal 2 23 19 2 2" xfId="9896" xr:uid="{0F70D79A-D1E6-48AF-A9C5-26D88F20A05A}"/>
    <cellStyle name="Normal 2 23 19 2 3" xfId="9897" xr:uid="{86E9B07F-14A3-4969-A8F9-CAA027609EA1}"/>
    <cellStyle name="Normal 2 23 19 3" xfId="9898" xr:uid="{0FA2EE02-616B-4C2B-90EE-20E71661EB2D}"/>
    <cellStyle name="Normal 2 23 19 3 2" xfId="9899" xr:uid="{FCCFDB28-D5BC-49AB-8718-25AFE71AA99F}"/>
    <cellStyle name="Normal 2 23 19 3 3" xfId="9900" xr:uid="{BDE516F3-1442-4FD7-A9D1-2B7810D2AB28}"/>
    <cellStyle name="Normal 2 23 19 4" xfId="9901" xr:uid="{6778C8D5-B7CF-4488-BEA9-22310CC26C96}"/>
    <cellStyle name="Normal 2 23 19 5" xfId="9902" xr:uid="{0D635142-24A9-4DB7-B167-6CCC3E520E90}"/>
    <cellStyle name="Normal 2 23 2" xfId="9903" xr:uid="{09077B55-AB32-4E29-A78F-68AADC792333}"/>
    <cellStyle name="Normal 2 23 2 2" xfId="9904" xr:uid="{30EC2D91-CF94-456F-95C3-4BFBA8471CDB}"/>
    <cellStyle name="Normal 2 23 2 2 2" xfId="9905" xr:uid="{4C210484-81F0-4C08-84FA-4D068AAF8F7B}"/>
    <cellStyle name="Normal 2 23 2 2 3" xfId="9906" xr:uid="{1FD1A6B0-EEE7-430C-A889-ACDCBDA96E44}"/>
    <cellStyle name="Normal 2 23 2 3" xfId="9907" xr:uid="{C96601B3-6207-49EA-AA97-7AA494565AA7}"/>
    <cellStyle name="Normal 2 23 2 3 2" xfId="9908" xr:uid="{3E06D43D-F02E-44A6-B7C9-BBC421187982}"/>
    <cellStyle name="Normal 2 23 2 3 3" xfId="9909" xr:uid="{A07FE750-A993-493F-9E81-15F4E4AEC5EF}"/>
    <cellStyle name="Normal 2 23 2 4" xfId="9910" xr:uid="{BA65F650-1E1F-4EE2-8F08-2D063DEA9752}"/>
    <cellStyle name="Normal 2 23 2 5" xfId="9911" xr:uid="{45A23041-4E47-409C-87F9-ECD8DE723DBF}"/>
    <cellStyle name="Normal 2 23 20" xfId="9912" xr:uid="{8E6F390E-E1B3-4108-A7C0-28531378F44E}"/>
    <cellStyle name="Normal 2 23 20 2" xfId="9913" xr:uid="{58A02F10-C4C8-4289-8244-0FAC3F71D706}"/>
    <cellStyle name="Normal 2 23 20 2 2" xfId="9914" xr:uid="{1B11DCE1-0510-4109-A693-F275D2AD1290}"/>
    <cellStyle name="Normal 2 23 20 2 3" xfId="9915" xr:uid="{43136040-3778-4D38-873D-D5FE71900A3E}"/>
    <cellStyle name="Normal 2 23 20 3" xfId="9916" xr:uid="{17934964-7F11-477B-815D-2B1EBF5886F0}"/>
    <cellStyle name="Normal 2 23 20 3 2" xfId="9917" xr:uid="{5EF797CC-BEB1-4482-97AF-F005EA066E12}"/>
    <cellStyle name="Normal 2 23 20 3 3" xfId="9918" xr:uid="{8F84DD73-8B83-4D7D-83A0-D24FF0084FB5}"/>
    <cellStyle name="Normal 2 23 20 4" xfId="9919" xr:uid="{895D1576-865B-4755-8BC4-63E7860C4025}"/>
    <cellStyle name="Normal 2 23 20 5" xfId="9920" xr:uid="{22092FF7-00BE-475A-ABD4-68B9575733D4}"/>
    <cellStyle name="Normal 2 23 21" xfId="9921" xr:uid="{C589FE28-65CB-4250-83D5-251F33AABDB1}"/>
    <cellStyle name="Normal 2 23 21 2" xfId="9922" xr:uid="{B63859AA-764D-4319-B82A-E2B77533FD38}"/>
    <cellStyle name="Normal 2 23 21 2 2" xfId="9923" xr:uid="{3E4B967F-2DA7-4723-BD07-BAACDB250633}"/>
    <cellStyle name="Normal 2 23 21 2 3" xfId="9924" xr:uid="{CA500060-9B3F-4080-84B0-CA3169910CF3}"/>
    <cellStyle name="Normal 2 23 21 3" xfId="9925" xr:uid="{C5322F25-5431-4DA1-BC26-C0906E998E83}"/>
    <cellStyle name="Normal 2 23 21 3 2" xfId="9926" xr:uid="{F4A55803-51EC-4A21-8B45-C9974FE5D317}"/>
    <cellStyle name="Normal 2 23 21 3 3" xfId="9927" xr:uid="{5984096D-3C9D-4820-B5E7-9BA05220C5E7}"/>
    <cellStyle name="Normal 2 23 21 4" xfId="9928" xr:uid="{B7B2F146-D55D-4AC2-A587-C73067056DFA}"/>
    <cellStyle name="Normal 2 23 21 5" xfId="9929" xr:uid="{53DBC586-B31E-4E0A-9D8F-1E6F41C4B41A}"/>
    <cellStyle name="Normal 2 23 22" xfId="9930" xr:uid="{DBE493F5-A26D-4DF8-8DA2-66FE834AD7A5}"/>
    <cellStyle name="Normal 2 23 22 2" xfId="9931" xr:uid="{056208B5-BC05-403C-97E9-69BE4655A9BC}"/>
    <cellStyle name="Normal 2 23 22 2 2" xfId="9932" xr:uid="{CE22A2B7-339C-476B-9B24-23F9639E438A}"/>
    <cellStyle name="Normal 2 23 22 2 3" xfId="9933" xr:uid="{DD2C3378-E43B-4A56-873A-41DA18F1F1CE}"/>
    <cellStyle name="Normal 2 23 22 3" xfId="9934" xr:uid="{D436C69C-650B-4FD9-90E4-EE8A3EF06B7D}"/>
    <cellStyle name="Normal 2 23 22 3 2" xfId="9935" xr:uid="{5BD58255-F6A3-4CE7-8B33-E77408E4E704}"/>
    <cellStyle name="Normal 2 23 22 3 3" xfId="9936" xr:uid="{492F5266-7B5B-4091-B1A5-F6DFCED51D42}"/>
    <cellStyle name="Normal 2 23 22 4" xfId="9937" xr:uid="{3C6B230F-E221-4A67-812D-369DE2A5F0DE}"/>
    <cellStyle name="Normal 2 23 22 5" xfId="9938" xr:uid="{CF755BFC-35D3-4E30-9B41-B6022E687AE3}"/>
    <cellStyle name="Normal 2 23 23" xfId="9939" xr:uid="{518C5349-79C3-4DAB-8B9E-41C625C47AEC}"/>
    <cellStyle name="Normal 2 23 23 2" xfId="9940" xr:uid="{268579C9-13D0-4ACB-B468-43F000412432}"/>
    <cellStyle name="Normal 2 23 23 2 2" xfId="9941" xr:uid="{C8E92CF8-62F9-4D4A-835E-A56B8E9DC3A7}"/>
    <cellStyle name="Normal 2 23 23 2 3" xfId="9942" xr:uid="{F971A6F1-A477-46F3-81C3-B5305293C9DB}"/>
    <cellStyle name="Normal 2 23 23 3" xfId="9943" xr:uid="{A0EE707C-492D-490D-8301-C0A7753827F4}"/>
    <cellStyle name="Normal 2 23 23 3 2" xfId="9944" xr:uid="{9B859548-5DB5-4083-8DE5-588AA6CA7FD9}"/>
    <cellStyle name="Normal 2 23 23 3 3" xfId="9945" xr:uid="{DBC5466D-9E02-41F7-B88C-677936ABA0E9}"/>
    <cellStyle name="Normal 2 23 23 4" xfId="9946" xr:uid="{F692AC65-C339-4449-8DA6-776AE0613B04}"/>
    <cellStyle name="Normal 2 23 23 5" xfId="9947" xr:uid="{6865B5D2-4B50-4BFF-A816-45556F4C0093}"/>
    <cellStyle name="Normal 2 23 24" xfId="9948" xr:uid="{CAD985A6-A6D7-4964-B552-78EBE1A441F8}"/>
    <cellStyle name="Normal 2 23 24 2" xfId="9949" xr:uid="{9F7312B3-F16E-499B-A722-595DB4800951}"/>
    <cellStyle name="Normal 2 23 24 3" xfId="9950" xr:uid="{C1BD7075-3F03-4229-9896-C89237EC2249}"/>
    <cellStyle name="Normal 2 23 25" xfId="9951" xr:uid="{94327CD1-8449-4345-8DD6-008868432620}"/>
    <cellStyle name="Normal 2 23 25 2" xfId="9952" xr:uid="{342D8A8B-1500-4EF0-88CB-0A5D1D0ADA2D}"/>
    <cellStyle name="Normal 2 23 25 3" xfId="9953" xr:uid="{A070543E-927E-4DE3-8DA7-1F647F4954B7}"/>
    <cellStyle name="Normal 2 23 26" xfId="9954" xr:uid="{C54A9B21-51D8-4B5E-9A6C-F4B1F6BD1425}"/>
    <cellStyle name="Normal 2 23 27" xfId="9955" xr:uid="{5F84BC5A-4CAA-4ED8-8A40-727D3A77F51E}"/>
    <cellStyle name="Normal 2 23 3" xfId="9956" xr:uid="{8597784D-2629-493C-BD17-180B434361C8}"/>
    <cellStyle name="Normal 2 23 3 2" xfId="9957" xr:uid="{C662ED7C-1E34-410C-AB28-DEF494117F76}"/>
    <cellStyle name="Normal 2 23 3 2 2" xfId="9958" xr:uid="{5A9AD6C9-80F9-42AC-9109-2D95E6314DF2}"/>
    <cellStyle name="Normal 2 23 3 2 3" xfId="9959" xr:uid="{1D5C341E-9C04-4487-A31A-402CC635E06A}"/>
    <cellStyle name="Normal 2 23 3 3" xfId="9960" xr:uid="{72FAFBD7-2DAC-49DB-A2B7-E441FCE09DF5}"/>
    <cellStyle name="Normal 2 23 3 3 2" xfId="9961" xr:uid="{FB57BCAB-8208-4CCE-806A-B04E0433374C}"/>
    <cellStyle name="Normal 2 23 3 3 3" xfId="9962" xr:uid="{6DC7535E-AE51-4D79-B5F5-89E3D5963527}"/>
    <cellStyle name="Normal 2 23 3 4" xfId="9963" xr:uid="{87BABD0B-E801-405B-B0E1-22F711A6E45E}"/>
    <cellStyle name="Normal 2 23 3 5" xfId="9964" xr:uid="{26F8C6C7-CF55-4427-A087-DE59A2EAB1C2}"/>
    <cellStyle name="Normal 2 23 4" xfId="9965" xr:uid="{8F628679-8F92-4423-BEFC-818B793C9A56}"/>
    <cellStyle name="Normal 2 23 4 2" xfId="9966" xr:uid="{B388C0FF-6DDC-4601-BC57-245322E1AD44}"/>
    <cellStyle name="Normal 2 23 4 2 2" xfId="9967" xr:uid="{CAF007D0-1D65-42A2-9814-F1C7669DD678}"/>
    <cellStyle name="Normal 2 23 4 2 3" xfId="9968" xr:uid="{C807BF7A-2465-4FAC-9DFD-3D18131F3E09}"/>
    <cellStyle name="Normal 2 23 4 3" xfId="9969" xr:uid="{2638CACE-A276-49A1-B233-7958AD3B4BA8}"/>
    <cellStyle name="Normal 2 23 4 3 2" xfId="9970" xr:uid="{672432C9-F9E2-4BB3-AE0E-DC7628F32833}"/>
    <cellStyle name="Normal 2 23 4 3 3" xfId="9971" xr:uid="{714B0DCC-7476-43AA-B096-AADD4323F19E}"/>
    <cellStyle name="Normal 2 23 4 4" xfId="9972" xr:uid="{B2984658-6E73-424F-A948-53778FD2D475}"/>
    <cellStyle name="Normal 2 23 4 5" xfId="9973" xr:uid="{80A15448-5E4C-466B-8ABF-DAD0ABD82D77}"/>
    <cellStyle name="Normal 2 23 5" xfId="9974" xr:uid="{14AE0B86-E7EA-41C6-AAA1-33FCBE748A2D}"/>
    <cellStyle name="Normal 2 23 5 2" xfId="9975" xr:uid="{7C0C99E4-9E75-4C69-96A1-67F66FA5AE64}"/>
    <cellStyle name="Normal 2 23 5 2 2" xfId="9976" xr:uid="{FE6C1BFF-78E2-4915-8121-9281F99368F8}"/>
    <cellStyle name="Normal 2 23 5 2 3" xfId="9977" xr:uid="{4DEE1B62-1DD7-4FAA-B910-261FD6096B62}"/>
    <cellStyle name="Normal 2 23 5 3" xfId="9978" xr:uid="{51902084-912A-41FE-B096-7B5AFD65BBD0}"/>
    <cellStyle name="Normal 2 23 5 3 2" xfId="9979" xr:uid="{5216710B-3507-4DD7-B787-CC023DACAE80}"/>
    <cellStyle name="Normal 2 23 5 3 3" xfId="9980" xr:uid="{BC58E210-A07C-4B73-BEEC-3FC781E0EC3A}"/>
    <cellStyle name="Normal 2 23 5 4" xfId="9981" xr:uid="{D9EAF689-45F2-4CBC-B0C0-C1F69C7A5D89}"/>
    <cellStyle name="Normal 2 23 5 5" xfId="9982" xr:uid="{527607D1-9940-406E-81DA-50B8B8C1398C}"/>
    <cellStyle name="Normal 2 23 6" xfId="9983" xr:uid="{74D84BAA-A35E-4BF3-9382-0DE9D5F3DD23}"/>
    <cellStyle name="Normal 2 23 6 2" xfId="9984" xr:uid="{C2225035-CF53-4C6C-A469-1D2E9D5AAA1A}"/>
    <cellStyle name="Normal 2 23 6 2 2" xfId="9985" xr:uid="{43728A86-2C7C-4609-84AD-F5EEC09518A0}"/>
    <cellStyle name="Normal 2 23 6 2 3" xfId="9986" xr:uid="{0EBF7027-DB56-4695-90A4-56771988C45B}"/>
    <cellStyle name="Normal 2 23 6 3" xfId="9987" xr:uid="{6E590594-59C2-402C-ACA3-BE8AF08CF203}"/>
    <cellStyle name="Normal 2 23 6 3 2" xfId="9988" xr:uid="{D53C4603-4BA4-44B2-B6DC-22CC701D3781}"/>
    <cellStyle name="Normal 2 23 6 3 3" xfId="9989" xr:uid="{5C938B0F-7418-4C63-9925-06192A77085A}"/>
    <cellStyle name="Normal 2 23 6 4" xfId="9990" xr:uid="{AA557018-3031-468B-9ABF-18F37D8D722F}"/>
    <cellStyle name="Normal 2 23 6 5" xfId="9991" xr:uid="{7FF6DAA0-A6EF-4A11-8C84-66C643646A03}"/>
    <cellStyle name="Normal 2 23 7" xfId="9992" xr:uid="{2A2A44FD-5D84-4F9D-A1E4-B806CB690728}"/>
    <cellStyle name="Normal 2 23 7 2" xfId="9993" xr:uid="{84350A44-0568-4488-BE1E-0D8D4D83EC5F}"/>
    <cellStyle name="Normal 2 23 7 2 2" xfId="9994" xr:uid="{A3DAADDE-F787-4F35-95F2-C7BE0B923ACF}"/>
    <cellStyle name="Normal 2 23 7 2 3" xfId="9995" xr:uid="{463CAACE-9E0F-4C0A-92DC-0FBFB8B9149F}"/>
    <cellStyle name="Normal 2 23 7 3" xfId="9996" xr:uid="{626FE9F4-8789-442B-BD9B-642628E0398B}"/>
    <cellStyle name="Normal 2 23 7 3 2" xfId="9997" xr:uid="{EA6A71CC-1F40-476D-82AE-220C882FD314}"/>
    <cellStyle name="Normal 2 23 7 3 3" xfId="9998" xr:uid="{1EE575AD-5D2F-45A0-ADA3-291FE81668D5}"/>
    <cellStyle name="Normal 2 23 7 4" xfId="9999" xr:uid="{CF6D808A-9237-45CB-8D3B-EA100893EA17}"/>
    <cellStyle name="Normal 2 23 7 5" xfId="10000" xr:uid="{71026DAB-60AF-4E24-A07F-03E81EB62CC9}"/>
    <cellStyle name="Normal 2 23 8" xfId="10001" xr:uid="{8265FA0C-9B1C-4191-ABA0-06C9167A2711}"/>
    <cellStyle name="Normal 2 23 8 2" xfId="10002" xr:uid="{1CCFA007-57B2-4FCF-93F6-DE956AE89557}"/>
    <cellStyle name="Normal 2 23 8 2 2" xfId="10003" xr:uid="{9E9F73A8-84D7-4B0F-B428-6D29C2CEC206}"/>
    <cellStyle name="Normal 2 23 8 2 3" xfId="10004" xr:uid="{91270AFC-4845-4E36-9FD8-C6ABE5C8FDDC}"/>
    <cellStyle name="Normal 2 23 8 3" xfId="10005" xr:uid="{1C6523E4-65C6-4E52-B7EE-A1A7486E28F6}"/>
    <cellStyle name="Normal 2 23 8 3 2" xfId="10006" xr:uid="{FE36D6F6-6DE0-40C4-8153-60C7619A7EAE}"/>
    <cellStyle name="Normal 2 23 8 3 3" xfId="10007" xr:uid="{4174A3B2-27DB-42C8-AA01-EF342A2F22B1}"/>
    <cellStyle name="Normal 2 23 8 4" xfId="10008" xr:uid="{3F3C1B71-BE4F-422C-94E8-5F34FBFE0532}"/>
    <cellStyle name="Normal 2 23 8 5" xfId="10009" xr:uid="{06EFF9A3-4A98-46DF-861A-DDF65DFAFFFE}"/>
    <cellStyle name="Normal 2 23 9" xfId="10010" xr:uid="{5152F7D5-7E5D-4395-BB10-A2B7834787A8}"/>
    <cellStyle name="Normal 2 23 9 2" xfId="10011" xr:uid="{92930E6E-CF0A-42AB-8B37-22B190F95787}"/>
    <cellStyle name="Normal 2 23 9 2 2" xfId="10012" xr:uid="{847C4780-122C-4DE5-BF15-EDC020BA0B5F}"/>
    <cellStyle name="Normal 2 23 9 2 3" xfId="10013" xr:uid="{C49EF047-29E1-43CA-8D18-17C2CC53DDC8}"/>
    <cellStyle name="Normal 2 23 9 3" xfId="10014" xr:uid="{E14D588D-EB2A-431E-85DA-B6DF14818B26}"/>
    <cellStyle name="Normal 2 23 9 3 2" xfId="10015" xr:uid="{9FD0A119-3A62-43C3-AB6F-3FD4BB0FC974}"/>
    <cellStyle name="Normal 2 23 9 3 3" xfId="10016" xr:uid="{C042D7D5-0E67-46D8-BD5A-C2CA497433CA}"/>
    <cellStyle name="Normal 2 23 9 4" xfId="10017" xr:uid="{F034CC8F-D7EC-4534-A552-8543A05EF7EB}"/>
    <cellStyle name="Normal 2 23 9 5" xfId="10018" xr:uid="{1C6BEE59-7E44-43B2-B3C9-1A0FA1149119}"/>
    <cellStyle name="Normal 2 230" xfId="10019" xr:uid="{767C80BA-07D5-457B-B61B-BB7D99B87E70}"/>
    <cellStyle name="Normal 2 230 2" xfId="10020" xr:uid="{9582C3E2-2E62-40BA-B0CE-78BC19AFC6AE}"/>
    <cellStyle name="Normal 2 230 3" xfId="10021" xr:uid="{2686D83F-34ED-406C-B833-453B698C8562}"/>
    <cellStyle name="Normal 2 230 4" xfId="10022" xr:uid="{3662AC66-3E0A-41C7-ADDB-BF4E30366B91}"/>
    <cellStyle name="Normal 2 230 5" xfId="10023" xr:uid="{03DE05FA-972F-4527-86CE-DA2B5EEB7F43}"/>
    <cellStyle name="Normal 2 230 6" xfId="10024" xr:uid="{24A2A1A3-8C09-4D42-81BA-52842EA8FCB2}"/>
    <cellStyle name="Normal 2 230 7" xfId="10025" xr:uid="{9D6EFADE-B8CC-49D1-B182-D63E95C2D333}"/>
    <cellStyle name="Normal 2 231" xfId="10026" xr:uid="{CA8F37FA-6D5D-4049-A301-1645983ADCA0}"/>
    <cellStyle name="Normal 2 231 2" xfId="10027" xr:uid="{EAA0CC79-187C-4469-B186-6CF38EE42BE0}"/>
    <cellStyle name="Normal 2 231 3" xfId="10028" xr:uid="{3DC4CD41-CF78-4A62-A156-006E5C130280}"/>
    <cellStyle name="Normal 2 231 4" xfId="10029" xr:uid="{D6D4B7CF-7C2D-43D9-BCF4-B046D120E9DF}"/>
    <cellStyle name="Normal 2 231 5" xfId="10030" xr:uid="{975153A9-0C59-4FAF-A19F-B3BC3E836E01}"/>
    <cellStyle name="Normal 2 231 6" xfId="10031" xr:uid="{041462E6-CE4B-4381-A4CB-4717B6F3B68C}"/>
    <cellStyle name="Normal 2 231 7" xfId="10032" xr:uid="{C8CCF52A-6579-44C0-BF69-2E7011A1A376}"/>
    <cellStyle name="Normal 2 232" xfId="10033" xr:uid="{23E1E945-B603-4759-8D1C-95F20369E695}"/>
    <cellStyle name="Normal 2 232 2" xfId="10034" xr:uid="{31CCD79A-D619-4154-9112-B089BB42C5C3}"/>
    <cellStyle name="Normal 2 232 3" xfId="10035" xr:uid="{DBFE6136-FCC1-4148-BECC-D5F2418126C5}"/>
    <cellStyle name="Normal 2 232 4" xfId="10036" xr:uid="{D0747228-D06C-4970-8341-B5290890928C}"/>
    <cellStyle name="Normal 2 232 5" xfId="10037" xr:uid="{C18BB4AB-8BDD-40F3-9331-8DBB144DE1D9}"/>
    <cellStyle name="Normal 2 232 6" xfId="10038" xr:uid="{D403A2B6-18F2-4B5A-9947-26F1B7BBEE6B}"/>
    <cellStyle name="Normal 2 232 7" xfId="10039" xr:uid="{97A23C2D-C671-4010-8889-FBB179004A6A}"/>
    <cellStyle name="Normal 2 233" xfId="10040" xr:uid="{7C8E2085-AC19-4B55-910E-E94771F97CEA}"/>
    <cellStyle name="Normal 2 233 2" xfId="10041" xr:uid="{D8195F6E-63A3-4BCE-ABF5-3A57CB7259E8}"/>
    <cellStyle name="Normal 2 233 3" xfId="10042" xr:uid="{4E45BDD8-8E63-4F22-A619-1CE972C53376}"/>
    <cellStyle name="Normal 2 233 4" xfId="10043" xr:uid="{419EC5C0-5334-49DC-91ED-B1D1BC757861}"/>
    <cellStyle name="Normal 2 233 5" xfId="10044" xr:uid="{17BF8957-EACD-4623-9370-5AD8DBC04527}"/>
    <cellStyle name="Normal 2 233 6" xfId="10045" xr:uid="{4FBFBE56-894B-4747-9ABF-D0629A028A89}"/>
    <cellStyle name="Normal 2 233 7" xfId="10046" xr:uid="{382D0812-2DC7-44AE-8CE7-B4BD0C2D3ED4}"/>
    <cellStyle name="Normal 2 234" xfId="10047" xr:uid="{339FB6F2-8BE6-4C81-84AF-026C9E3412AB}"/>
    <cellStyle name="Normal 2 234 2" xfId="10048" xr:uid="{49951C3F-92F1-4076-A129-A1C3DE7EB431}"/>
    <cellStyle name="Normal 2 234 3" xfId="10049" xr:uid="{1D44690C-E2D7-4A7C-BCE9-4F91F5709243}"/>
    <cellStyle name="Normal 2 234 4" xfId="10050" xr:uid="{836E9A29-5B78-485F-97E2-E032DE8D88D2}"/>
    <cellStyle name="Normal 2 234 5" xfId="10051" xr:uid="{2C319EB3-E56B-4CBC-84A1-5185273A8B0D}"/>
    <cellStyle name="Normal 2 235" xfId="10052" xr:uid="{8E2480A1-0631-4255-97B0-651A246A64F1}"/>
    <cellStyle name="Normal 2 235 2" xfId="10053" xr:uid="{D0605736-AE75-433A-8E88-DB53FB710EB5}"/>
    <cellStyle name="Normal 2 235 3" xfId="10054" xr:uid="{B4393E85-667B-4BD9-85A6-63FEACC90960}"/>
    <cellStyle name="Normal 2 235 4" xfId="10055" xr:uid="{CD19600E-9A15-4437-B246-726F3A06B1FC}"/>
    <cellStyle name="Normal 2 235 5" xfId="10056" xr:uid="{6472B3E6-D600-47D2-BADE-9BFEDEE6E09E}"/>
    <cellStyle name="Normal 2 236" xfId="10057" xr:uid="{C1511E66-EF7C-4D05-B47D-9D3FE38E2361}"/>
    <cellStyle name="Normal 2 237" xfId="10058" xr:uid="{077C5060-2228-4141-9840-351BFDAF1F1B}"/>
    <cellStyle name="Normal 2 238" xfId="10059" xr:uid="{5FFB23A7-98B6-498A-8B04-D673CA8D977E}"/>
    <cellStyle name="Normal 2 239" xfId="10060" xr:uid="{8717C45D-99F9-46C8-BA3B-7A5EE9F37AA3}"/>
    <cellStyle name="Normal 2 24" xfId="10061" xr:uid="{EE570B97-8E1A-4226-AE1B-D9B5064785B9}"/>
    <cellStyle name="Normal 2 24 10" xfId="10062" xr:uid="{16303A2A-D6B9-4D18-BFC5-2289C37E56C1}"/>
    <cellStyle name="Normal 2 24 10 2" xfId="10063" xr:uid="{AC240271-9608-4A01-9117-1C693AC90D10}"/>
    <cellStyle name="Normal 2 24 10 2 2" xfId="10064" xr:uid="{CFAB6DC1-EB44-448F-B5A5-775E6FC76896}"/>
    <cellStyle name="Normal 2 24 10 2 3" xfId="10065" xr:uid="{4C664317-A154-4A98-9C02-01E11171E54B}"/>
    <cellStyle name="Normal 2 24 10 3" xfId="10066" xr:uid="{A6B684E9-646C-4ECB-A484-1986D5D9719D}"/>
    <cellStyle name="Normal 2 24 10 3 2" xfId="10067" xr:uid="{A8000AD8-1CA3-420A-8507-8B8ACD7A38CD}"/>
    <cellStyle name="Normal 2 24 10 3 3" xfId="10068" xr:uid="{6E9147C6-0A6B-4AE2-94C5-3D326BECD229}"/>
    <cellStyle name="Normal 2 24 10 4" xfId="10069" xr:uid="{840AD59F-401A-4C9E-B5B9-948292003F7D}"/>
    <cellStyle name="Normal 2 24 10 5" xfId="10070" xr:uid="{4C857733-D8DA-43E0-AED8-106C87529649}"/>
    <cellStyle name="Normal 2 24 11" xfId="10071" xr:uid="{EBF65321-D91E-4565-BF42-A2F0B191A91C}"/>
    <cellStyle name="Normal 2 24 11 2" xfId="10072" xr:uid="{9A9E5709-06EB-44A5-9C4A-29D975D5D03C}"/>
    <cellStyle name="Normal 2 24 11 2 2" xfId="10073" xr:uid="{3C5E440C-1EED-44BF-9E01-7EDACFD51844}"/>
    <cellStyle name="Normal 2 24 11 2 3" xfId="10074" xr:uid="{30093345-4729-43CB-BC08-93BE8E9252CA}"/>
    <cellStyle name="Normal 2 24 11 3" xfId="10075" xr:uid="{8E1F25F3-A244-4960-B295-835E25BECC0C}"/>
    <cellStyle name="Normal 2 24 11 3 2" xfId="10076" xr:uid="{6AED6886-4F75-4E7D-9380-90ED238DAA4B}"/>
    <cellStyle name="Normal 2 24 11 3 3" xfId="10077" xr:uid="{D2151D56-8238-4D3E-A760-CC5625BF8264}"/>
    <cellStyle name="Normal 2 24 11 4" xfId="10078" xr:uid="{CD6C47B3-D653-4D24-BB83-22F5B8AE0903}"/>
    <cellStyle name="Normal 2 24 11 5" xfId="10079" xr:uid="{650EFBEE-826D-4447-9FBC-89F5B546E745}"/>
    <cellStyle name="Normal 2 24 12" xfId="10080" xr:uid="{8E723983-D368-4D7F-A2F3-B600A9C7420A}"/>
    <cellStyle name="Normal 2 24 12 2" xfId="10081" xr:uid="{EBD59BDA-AA6E-44B0-9BCC-0C6AC911F4F2}"/>
    <cellStyle name="Normal 2 24 12 2 2" xfId="10082" xr:uid="{22ACDCB6-B055-42B8-A307-DC58951B91A2}"/>
    <cellStyle name="Normal 2 24 12 2 3" xfId="10083" xr:uid="{8D0C9BAE-015F-46D6-B671-A64F7AB9095E}"/>
    <cellStyle name="Normal 2 24 12 3" xfId="10084" xr:uid="{E3D0BA99-6757-4170-8354-5F8164FFEB7A}"/>
    <cellStyle name="Normal 2 24 12 3 2" xfId="10085" xr:uid="{C737B4DD-9342-4718-9DBC-09F398465652}"/>
    <cellStyle name="Normal 2 24 12 3 3" xfId="10086" xr:uid="{D7FB3D3F-8744-46E8-9EBD-725F7A42BE9D}"/>
    <cellStyle name="Normal 2 24 12 4" xfId="10087" xr:uid="{0324138F-8129-45BE-AF37-B7B66CD4E546}"/>
    <cellStyle name="Normal 2 24 12 5" xfId="10088" xr:uid="{DD6C30AD-F676-4ED1-A1E3-D7A8E73A1F09}"/>
    <cellStyle name="Normal 2 24 13" xfId="10089" xr:uid="{37F4F58D-2CC7-4A94-AD51-37CF909699AA}"/>
    <cellStyle name="Normal 2 24 13 2" xfId="10090" xr:uid="{39BC0196-C373-491A-9503-DCFB33A83BEE}"/>
    <cellStyle name="Normal 2 24 13 2 2" xfId="10091" xr:uid="{AAD10C81-F72B-4B35-B729-8021A1AAA12D}"/>
    <cellStyle name="Normal 2 24 13 2 3" xfId="10092" xr:uid="{A08FA4EA-7D43-4834-A932-5C89BC3C9080}"/>
    <cellStyle name="Normal 2 24 13 3" xfId="10093" xr:uid="{91CAE7AC-4340-493B-BD79-9059CF18CF44}"/>
    <cellStyle name="Normal 2 24 13 3 2" xfId="10094" xr:uid="{A640FB4A-C4D8-427A-832D-7D10005C8945}"/>
    <cellStyle name="Normal 2 24 13 3 3" xfId="10095" xr:uid="{596F3644-72A6-4C91-84E7-EF3733ECE68A}"/>
    <cellStyle name="Normal 2 24 13 4" xfId="10096" xr:uid="{38E83D5A-93BD-4BF3-983F-D3FC1E264A05}"/>
    <cellStyle name="Normal 2 24 13 5" xfId="10097" xr:uid="{94CC3E11-913D-43FC-A4CA-EDAA01B30235}"/>
    <cellStyle name="Normal 2 24 14" xfId="10098" xr:uid="{D333D5BB-3FCC-4399-8B5E-DD516DE99682}"/>
    <cellStyle name="Normal 2 24 14 2" xfId="10099" xr:uid="{6E22D35D-86ED-4E59-8402-78EEF5805134}"/>
    <cellStyle name="Normal 2 24 14 2 2" xfId="10100" xr:uid="{09A8D003-84D1-4734-ACFC-2849ED034878}"/>
    <cellStyle name="Normal 2 24 14 2 3" xfId="10101" xr:uid="{F82B52F7-17C7-4881-B965-308C821752C6}"/>
    <cellStyle name="Normal 2 24 14 3" xfId="10102" xr:uid="{85CC396B-AA5D-461F-9C72-4CF664F48092}"/>
    <cellStyle name="Normal 2 24 14 3 2" xfId="10103" xr:uid="{959798DE-3B5C-4487-B6A7-42CE79F10DC8}"/>
    <cellStyle name="Normal 2 24 14 3 3" xfId="10104" xr:uid="{C763047E-DD66-4FAE-A64C-C18D47625FC5}"/>
    <cellStyle name="Normal 2 24 14 4" xfId="10105" xr:uid="{DAA4C43D-9E98-47D8-A5D9-2C6D6D63F9DC}"/>
    <cellStyle name="Normal 2 24 14 5" xfId="10106" xr:uid="{7582A90E-8158-4816-BBC4-FDC956AC65E1}"/>
    <cellStyle name="Normal 2 24 15" xfId="10107" xr:uid="{26E6A548-9592-47DE-80E2-322ED6A17ED9}"/>
    <cellStyle name="Normal 2 24 15 2" xfId="10108" xr:uid="{A4314318-C43F-4A73-AEED-B8B3F4D97A61}"/>
    <cellStyle name="Normal 2 24 15 2 2" xfId="10109" xr:uid="{1A37D7B4-3AFB-4B91-8271-7F8F5E654C7D}"/>
    <cellStyle name="Normal 2 24 15 2 3" xfId="10110" xr:uid="{3C341AB3-BA86-4B52-A53C-2F4675274A83}"/>
    <cellStyle name="Normal 2 24 15 3" xfId="10111" xr:uid="{76342BFD-347A-47C1-BF20-713C508B35E2}"/>
    <cellStyle name="Normal 2 24 15 3 2" xfId="10112" xr:uid="{F4F39C46-24D2-4DEC-B537-021B2DB2BD9A}"/>
    <cellStyle name="Normal 2 24 15 3 3" xfId="10113" xr:uid="{0F362CCB-3652-44D2-BD18-44FBD72DD339}"/>
    <cellStyle name="Normal 2 24 15 4" xfId="10114" xr:uid="{9C631C1E-0FE6-4197-A972-BE6F7D29F277}"/>
    <cellStyle name="Normal 2 24 15 5" xfId="10115" xr:uid="{6FC37FFC-CA5D-49C7-A5D1-24C84E2E2790}"/>
    <cellStyle name="Normal 2 24 16" xfId="10116" xr:uid="{88526814-573A-4857-833D-64975AEF78DB}"/>
    <cellStyle name="Normal 2 24 16 2" xfId="10117" xr:uid="{98EADBF1-C128-4EF3-9908-C6185B911AA2}"/>
    <cellStyle name="Normal 2 24 16 2 2" xfId="10118" xr:uid="{66852BAE-C1B1-425F-B005-7033021CD023}"/>
    <cellStyle name="Normal 2 24 16 2 3" xfId="10119" xr:uid="{D1696774-5D67-47B5-A2C9-D02225828FC2}"/>
    <cellStyle name="Normal 2 24 16 3" xfId="10120" xr:uid="{C7D00564-1CE5-4B09-9F6A-142037461F24}"/>
    <cellStyle name="Normal 2 24 16 3 2" xfId="10121" xr:uid="{4F01549E-E523-4B52-B67A-3C805E3B916E}"/>
    <cellStyle name="Normal 2 24 16 3 3" xfId="10122" xr:uid="{0AB83496-92E6-4B8E-B955-63C98ED44C73}"/>
    <cellStyle name="Normal 2 24 16 4" xfId="10123" xr:uid="{4C583659-3C9F-4C82-A762-438208E66CFB}"/>
    <cellStyle name="Normal 2 24 16 5" xfId="10124" xr:uid="{0996CD98-FE10-405F-9561-B1CE70EDBAFF}"/>
    <cellStyle name="Normal 2 24 17" xfId="10125" xr:uid="{5ACE8A26-5581-43C9-86F9-DD00253415EB}"/>
    <cellStyle name="Normal 2 24 17 2" xfId="10126" xr:uid="{367DA5A0-8DB5-4E95-83EF-357DD75FB3A2}"/>
    <cellStyle name="Normal 2 24 17 2 2" xfId="10127" xr:uid="{EA77FDCB-77F2-4032-9ADF-082C38527115}"/>
    <cellStyle name="Normal 2 24 17 2 3" xfId="10128" xr:uid="{3D62C735-EA97-4FED-987B-79FCE06B1CA0}"/>
    <cellStyle name="Normal 2 24 17 3" xfId="10129" xr:uid="{AEC8BA1B-315D-4622-BFE9-2B1362B2D6C5}"/>
    <cellStyle name="Normal 2 24 17 3 2" xfId="10130" xr:uid="{A1180AA6-B7D6-4E2C-B4BC-5EBBBE2C0D18}"/>
    <cellStyle name="Normal 2 24 17 3 3" xfId="10131" xr:uid="{E3F998FD-BEB6-4159-ABC8-A8499A2DE220}"/>
    <cellStyle name="Normal 2 24 17 4" xfId="10132" xr:uid="{BB753F4C-E8D1-4A78-8652-303FBE74591E}"/>
    <cellStyle name="Normal 2 24 17 5" xfId="10133" xr:uid="{CCA1E304-6640-4B63-8067-AD270203435F}"/>
    <cellStyle name="Normal 2 24 18" xfId="10134" xr:uid="{37F97515-9801-4267-BD66-DCF405CB161A}"/>
    <cellStyle name="Normal 2 24 18 2" xfId="10135" xr:uid="{67BD2C39-3B8C-415E-9F69-4D2C65BFC2CE}"/>
    <cellStyle name="Normal 2 24 18 2 2" xfId="10136" xr:uid="{A9B8E0B1-0D73-482D-BE7A-A05CAE5F2266}"/>
    <cellStyle name="Normal 2 24 18 2 3" xfId="10137" xr:uid="{D6425A71-E492-4D28-89ED-EA8B3336498A}"/>
    <cellStyle name="Normal 2 24 18 3" xfId="10138" xr:uid="{D397C2DF-B6AA-4F78-9E50-2F6285A132F5}"/>
    <cellStyle name="Normal 2 24 18 3 2" xfId="10139" xr:uid="{5EB0E8A6-B63A-42E9-8089-0CF70676B643}"/>
    <cellStyle name="Normal 2 24 18 3 3" xfId="10140" xr:uid="{C63ABE3A-F8BF-42C8-B590-6D89A54282F4}"/>
    <cellStyle name="Normal 2 24 18 4" xfId="10141" xr:uid="{109C4FD3-1473-4E74-9D37-014BCC02F9AF}"/>
    <cellStyle name="Normal 2 24 18 5" xfId="10142" xr:uid="{D11C2548-3D63-4783-B811-DA4C8C12F7BF}"/>
    <cellStyle name="Normal 2 24 19" xfId="10143" xr:uid="{1B039A40-382E-410E-881A-1BA4247D1D27}"/>
    <cellStyle name="Normal 2 24 19 2" xfId="10144" xr:uid="{7C8F0259-AA60-4404-9CE7-DF0C01A307C0}"/>
    <cellStyle name="Normal 2 24 19 2 2" xfId="10145" xr:uid="{AEF6D829-09E1-4A32-96D8-228FE2B47A48}"/>
    <cellStyle name="Normal 2 24 19 2 3" xfId="10146" xr:uid="{510D941A-1EE6-4E2A-9A90-221A16AE2F94}"/>
    <cellStyle name="Normal 2 24 19 3" xfId="10147" xr:uid="{D704F4B4-C256-42FF-85E5-31F1499981B1}"/>
    <cellStyle name="Normal 2 24 19 3 2" xfId="10148" xr:uid="{4B0EA0A7-0B19-49A8-94E6-4F56B29CA23A}"/>
    <cellStyle name="Normal 2 24 19 3 3" xfId="10149" xr:uid="{C7C4722A-8AC1-4CF8-A4A2-89B5202B6F50}"/>
    <cellStyle name="Normal 2 24 19 4" xfId="10150" xr:uid="{BAF87355-76FD-4CA8-BFCE-5F69252B9607}"/>
    <cellStyle name="Normal 2 24 19 5" xfId="10151" xr:uid="{331D07C3-EB98-41E2-A14C-3DD9BEB576B5}"/>
    <cellStyle name="Normal 2 24 2" xfId="10152" xr:uid="{4EE2E2EE-06EE-4505-9A6E-2DB783C7C5E9}"/>
    <cellStyle name="Normal 2 24 2 2" xfId="10153" xr:uid="{308CBDA8-4D30-43BA-AF08-E3575E2BD377}"/>
    <cellStyle name="Normal 2 24 2 2 2" xfId="10154" xr:uid="{0ECDBEB0-3169-4FED-A8AD-25C89FFD58C6}"/>
    <cellStyle name="Normal 2 24 2 2 3" xfId="10155" xr:uid="{63DD410A-132E-4A09-9A4F-2C1CE505866C}"/>
    <cellStyle name="Normal 2 24 2 3" xfId="10156" xr:uid="{D0894A86-6C03-42AA-9EE2-9EEE0B3FC65C}"/>
    <cellStyle name="Normal 2 24 2 3 2" xfId="10157" xr:uid="{362F661B-D877-421E-90FE-309DAF0FAC04}"/>
    <cellStyle name="Normal 2 24 2 3 3" xfId="10158" xr:uid="{76D878A9-0630-46E8-979E-FC384CEBCCE7}"/>
    <cellStyle name="Normal 2 24 2 4" xfId="10159" xr:uid="{2F4345DC-C59F-44D6-9990-3D8ABE5AABD7}"/>
    <cellStyle name="Normal 2 24 2 5" xfId="10160" xr:uid="{D6AF5B24-7D71-494D-B454-44004E8305F1}"/>
    <cellStyle name="Normal 2 24 20" xfId="10161" xr:uid="{093EBE4B-0EE1-4A01-A753-7AC08DCEEF59}"/>
    <cellStyle name="Normal 2 24 20 2" xfId="10162" xr:uid="{3FE93851-F25B-4C02-95B6-ABA962A0A9D8}"/>
    <cellStyle name="Normal 2 24 20 2 2" xfId="10163" xr:uid="{A5F9F49A-D0A9-47DE-8085-AD2C007FC93F}"/>
    <cellStyle name="Normal 2 24 20 2 3" xfId="10164" xr:uid="{FD9726AA-DD56-444E-B305-D40183052070}"/>
    <cellStyle name="Normal 2 24 20 3" xfId="10165" xr:uid="{F52FE3C7-F7C2-4255-B4B0-4579589C37A2}"/>
    <cellStyle name="Normal 2 24 20 3 2" xfId="10166" xr:uid="{EE6945AA-75FD-4AB3-9870-89681D4F9B9B}"/>
    <cellStyle name="Normal 2 24 20 3 3" xfId="10167" xr:uid="{DB49AEAA-0272-4D55-ADC2-F5F6B38133AC}"/>
    <cellStyle name="Normal 2 24 20 4" xfId="10168" xr:uid="{E47894C0-AC4A-43C9-9621-7828CC8B5B47}"/>
    <cellStyle name="Normal 2 24 20 5" xfId="10169" xr:uid="{B262D7D0-1151-47F4-9C5A-3F7E545911B2}"/>
    <cellStyle name="Normal 2 24 21" xfId="10170" xr:uid="{DE717394-F4B6-4B9D-9552-1D24B73B8B5C}"/>
    <cellStyle name="Normal 2 24 21 2" xfId="10171" xr:uid="{839BB932-2ABF-4FF0-B214-E283F6514352}"/>
    <cellStyle name="Normal 2 24 21 2 2" xfId="10172" xr:uid="{B5B60A96-392C-4A63-8DB9-6E0326FB7747}"/>
    <cellStyle name="Normal 2 24 21 2 3" xfId="10173" xr:uid="{878CD280-E455-4D96-A76E-92098087ED8F}"/>
    <cellStyle name="Normal 2 24 21 3" xfId="10174" xr:uid="{CA7BA074-7086-463E-8DC1-18E5BE32E7E5}"/>
    <cellStyle name="Normal 2 24 21 3 2" xfId="10175" xr:uid="{B0AAFD4C-0D7D-4445-AC8C-D3B91266CF97}"/>
    <cellStyle name="Normal 2 24 21 3 3" xfId="10176" xr:uid="{12E2833B-B234-42DF-A616-5DCEC75949D5}"/>
    <cellStyle name="Normal 2 24 21 4" xfId="10177" xr:uid="{87E68A6E-4F03-4DD2-BE7D-52E4B341B807}"/>
    <cellStyle name="Normal 2 24 21 5" xfId="10178" xr:uid="{4479A273-9EAD-453A-9055-A3983BB17666}"/>
    <cellStyle name="Normal 2 24 22" xfId="10179" xr:uid="{5C4C45C3-4D41-4BC3-BD8E-546F2DC5440E}"/>
    <cellStyle name="Normal 2 24 22 2" xfId="10180" xr:uid="{9AD4A6F7-7D02-44EA-864E-DBCE7368405A}"/>
    <cellStyle name="Normal 2 24 22 2 2" xfId="10181" xr:uid="{485D42BA-7A5B-4DF8-BAB9-4C136319A06F}"/>
    <cellStyle name="Normal 2 24 22 2 3" xfId="10182" xr:uid="{A9FAA1D7-109B-40FD-8CE5-4ED2B5278DD1}"/>
    <cellStyle name="Normal 2 24 22 3" xfId="10183" xr:uid="{9C10E404-2E8E-499E-B742-6459D6C08F16}"/>
    <cellStyle name="Normal 2 24 22 3 2" xfId="10184" xr:uid="{AF07D674-0881-43EB-A30F-3FB5C8700DD1}"/>
    <cellStyle name="Normal 2 24 22 3 3" xfId="10185" xr:uid="{D5EC3658-88BB-4D33-A203-313F951C5389}"/>
    <cellStyle name="Normal 2 24 22 4" xfId="10186" xr:uid="{1C307872-9E8B-4DD1-A1E8-59A390289E04}"/>
    <cellStyle name="Normal 2 24 22 5" xfId="10187" xr:uid="{365ADC7F-261E-40EE-BA88-9CF29D5E8F5C}"/>
    <cellStyle name="Normal 2 24 23" xfId="10188" xr:uid="{2E61A4CE-33E6-4A56-ADAC-1BF6B5B8649E}"/>
    <cellStyle name="Normal 2 24 23 2" xfId="10189" xr:uid="{1F99FA05-87B0-45A3-850E-737E54BB2413}"/>
    <cellStyle name="Normal 2 24 23 2 2" xfId="10190" xr:uid="{5398EB28-9A00-4406-AB20-8C911B31946B}"/>
    <cellStyle name="Normal 2 24 23 2 3" xfId="10191" xr:uid="{7A899816-EE0D-408B-ACF9-2F7BAE288ADB}"/>
    <cellStyle name="Normal 2 24 23 3" xfId="10192" xr:uid="{292FA8F2-7746-41C9-8BF3-030D90D95033}"/>
    <cellStyle name="Normal 2 24 23 3 2" xfId="10193" xr:uid="{2B28806C-C813-46B6-9585-CFA853CB73BD}"/>
    <cellStyle name="Normal 2 24 23 3 3" xfId="10194" xr:uid="{A29C3CA9-FF2A-4DF8-9A8A-F20BDBD341E4}"/>
    <cellStyle name="Normal 2 24 23 4" xfId="10195" xr:uid="{2653FA02-37ED-4C38-89C8-85BE4E2637C8}"/>
    <cellStyle name="Normal 2 24 23 5" xfId="10196" xr:uid="{641DFB12-7819-4843-A6B9-C3F807A960F0}"/>
    <cellStyle name="Normal 2 24 24" xfId="10197" xr:uid="{125768D9-BF87-4568-A620-1C12FA39A24F}"/>
    <cellStyle name="Normal 2 24 24 2" xfId="10198" xr:uid="{C02DB6E1-2DBB-4485-ABF3-02B65D1EDBC1}"/>
    <cellStyle name="Normal 2 24 24 3" xfId="10199" xr:uid="{FE599E53-AC0E-4D8B-B42A-870B793DA7E5}"/>
    <cellStyle name="Normal 2 24 25" xfId="10200" xr:uid="{A4045DD5-03CA-4C27-ABB1-33F142A93C41}"/>
    <cellStyle name="Normal 2 24 25 2" xfId="10201" xr:uid="{80E42C0B-15F7-4F10-90FD-E8698A10D550}"/>
    <cellStyle name="Normal 2 24 25 3" xfId="10202" xr:uid="{1A51018B-398B-4B81-8BDC-999E5D16D1DA}"/>
    <cellStyle name="Normal 2 24 26" xfId="10203" xr:uid="{1656ABB4-7F14-43FF-B16D-88676827A899}"/>
    <cellStyle name="Normal 2 24 27" xfId="10204" xr:uid="{BE0370C1-B283-4817-8C5D-DA3A8E360B74}"/>
    <cellStyle name="Normal 2 24 3" xfId="10205" xr:uid="{B190C99B-E05F-4334-A05F-8E5F3F969874}"/>
    <cellStyle name="Normal 2 24 3 2" xfId="10206" xr:uid="{BCCE11D5-6C8E-4ADA-A2DD-195E427F480F}"/>
    <cellStyle name="Normal 2 24 3 2 2" xfId="10207" xr:uid="{064A2EB5-8E2C-44F2-AC02-299A650B74B7}"/>
    <cellStyle name="Normal 2 24 3 2 3" xfId="10208" xr:uid="{92653942-511D-4020-AFEA-BCD7991F68EF}"/>
    <cellStyle name="Normal 2 24 3 3" xfId="10209" xr:uid="{DAD95732-8595-440A-9DDC-630A080DC978}"/>
    <cellStyle name="Normal 2 24 3 3 2" xfId="10210" xr:uid="{A2760910-2140-4BB7-A2DB-A0C0D8096995}"/>
    <cellStyle name="Normal 2 24 3 3 3" xfId="10211" xr:uid="{416556D7-22BC-4C25-8B54-14AF445309DC}"/>
    <cellStyle name="Normal 2 24 3 4" xfId="10212" xr:uid="{81896BCE-6C86-4D60-BF52-09200A290FFA}"/>
    <cellStyle name="Normal 2 24 3 5" xfId="10213" xr:uid="{70F5B4C8-0FC2-408B-A04E-3F05E65EF5E3}"/>
    <cellStyle name="Normal 2 24 4" xfId="10214" xr:uid="{E1D2ED76-2ECB-482E-ABBD-3C3BF0AF4C0C}"/>
    <cellStyle name="Normal 2 24 4 2" xfId="10215" xr:uid="{A433AEAD-E042-4881-A91D-FEDD0AF353C4}"/>
    <cellStyle name="Normal 2 24 4 2 2" xfId="10216" xr:uid="{60A3A673-A71C-4ACB-A72B-A7E1A40D08D5}"/>
    <cellStyle name="Normal 2 24 4 2 3" xfId="10217" xr:uid="{9C5B24F4-CB41-40D9-99A1-28FC7B573AE4}"/>
    <cellStyle name="Normal 2 24 4 3" xfId="10218" xr:uid="{8D97D94F-1FED-4774-96CE-45286EA849F0}"/>
    <cellStyle name="Normal 2 24 4 3 2" xfId="10219" xr:uid="{96261A6A-C0F8-48C1-949D-291B3F4C8C39}"/>
    <cellStyle name="Normal 2 24 4 3 3" xfId="10220" xr:uid="{BBE673B7-6984-40B8-AFD3-249218956C6D}"/>
    <cellStyle name="Normal 2 24 4 4" xfId="10221" xr:uid="{97053E9B-D298-4164-BB3D-B3E436D31CF6}"/>
    <cellStyle name="Normal 2 24 4 5" xfId="10222" xr:uid="{B9E7CA80-EE7B-406C-9AF7-848B16D30AE8}"/>
    <cellStyle name="Normal 2 24 5" xfId="10223" xr:uid="{D234B80D-A18B-4032-9D6B-F47795964E05}"/>
    <cellStyle name="Normal 2 24 5 2" xfId="10224" xr:uid="{85CF38FE-9E40-426E-98AF-D1519D7B7FE2}"/>
    <cellStyle name="Normal 2 24 5 2 2" xfId="10225" xr:uid="{B8EF0DA1-F946-47C5-BE57-BEBE09BBBB83}"/>
    <cellStyle name="Normal 2 24 5 2 3" xfId="10226" xr:uid="{74CE499A-15BA-45B8-B32C-8061CA82DA2A}"/>
    <cellStyle name="Normal 2 24 5 3" xfId="10227" xr:uid="{3194AA4D-2685-4740-A951-CF0AAD1B5ED7}"/>
    <cellStyle name="Normal 2 24 5 3 2" xfId="10228" xr:uid="{8B86BB54-CD3A-4548-B53A-AC9A39DE0EA2}"/>
    <cellStyle name="Normal 2 24 5 3 3" xfId="10229" xr:uid="{AB664237-CCA8-43FD-9619-990FC6547BCB}"/>
    <cellStyle name="Normal 2 24 5 4" xfId="10230" xr:uid="{A5680000-058F-4BDA-AE7D-69BD9E5AF130}"/>
    <cellStyle name="Normal 2 24 5 5" xfId="10231" xr:uid="{9BEBD6C2-4263-407D-84E7-A2DE10C861B4}"/>
    <cellStyle name="Normal 2 24 6" xfId="10232" xr:uid="{4DB49F03-EFAE-4FBF-8ABE-E2F0347DE143}"/>
    <cellStyle name="Normal 2 24 6 2" xfId="10233" xr:uid="{1C0811A2-0DD8-47BE-9599-371F69528040}"/>
    <cellStyle name="Normal 2 24 6 2 2" xfId="10234" xr:uid="{EA5F97AD-6A1D-4749-9C29-AE80AEB8E06F}"/>
    <cellStyle name="Normal 2 24 6 2 3" xfId="10235" xr:uid="{A0042706-90A8-49BD-B6A0-8544FDD859A7}"/>
    <cellStyle name="Normal 2 24 6 3" xfId="10236" xr:uid="{2CD0BB72-BCBE-423C-85CD-02447EFFE460}"/>
    <cellStyle name="Normal 2 24 6 3 2" xfId="10237" xr:uid="{CAFB9AFF-B2EF-4868-9FED-8588D725CCA9}"/>
    <cellStyle name="Normal 2 24 6 3 3" xfId="10238" xr:uid="{958C6CE1-C88F-49ED-9AB5-8F663EC83BAB}"/>
    <cellStyle name="Normal 2 24 6 4" xfId="10239" xr:uid="{23EF29CC-6904-4A0B-A957-FDD3E72CFFEB}"/>
    <cellStyle name="Normal 2 24 6 5" xfId="10240" xr:uid="{92029D85-6D8D-4E83-85F9-04693F3122A6}"/>
    <cellStyle name="Normal 2 24 7" xfId="10241" xr:uid="{9A9BA7A5-95F4-4613-B6FC-B6F6C8E4DA3A}"/>
    <cellStyle name="Normal 2 24 7 2" xfId="10242" xr:uid="{2BE8C6CE-9350-4D3F-9842-BD131BC1B547}"/>
    <cellStyle name="Normal 2 24 7 2 2" xfId="10243" xr:uid="{97C7BC27-235E-4716-A364-D8072E77BC3B}"/>
    <cellStyle name="Normal 2 24 7 2 3" xfId="10244" xr:uid="{4DC6D805-36F9-4E0C-8E6C-01FB0F8E9316}"/>
    <cellStyle name="Normal 2 24 7 3" xfId="10245" xr:uid="{97445FE8-0088-44B3-AD32-D286AAD36C6D}"/>
    <cellStyle name="Normal 2 24 7 3 2" xfId="10246" xr:uid="{785973FA-2CF0-4A57-845A-441BF10ABC4A}"/>
    <cellStyle name="Normal 2 24 7 3 3" xfId="10247" xr:uid="{0CF4DE46-F4DB-4E82-9A8B-26240D381D9D}"/>
    <cellStyle name="Normal 2 24 7 4" xfId="10248" xr:uid="{42A79538-C969-43B3-8980-0E9B7F7867AE}"/>
    <cellStyle name="Normal 2 24 7 5" xfId="10249" xr:uid="{10A6CF50-D758-41A7-8C12-B60BCDDAF836}"/>
    <cellStyle name="Normal 2 24 8" xfId="10250" xr:uid="{7B2CAF4F-E578-4ADB-AB89-6D2F7CAF235A}"/>
    <cellStyle name="Normal 2 24 8 2" xfId="10251" xr:uid="{5BD650CE-E195-4FED-9220-A8228471B2FA}"/>
    <cellStyle name="Normal 2 24 8 2 2" xfId="10252" xr:uid="{B914CC26-F594-47A2-AFE7-87316ACD6641}"/>
    <cellStyle name="Normal 2 24 8 2 3" xfId="10253" xr:uid="{37B6F085-A73A-4BDD-8E43-730552D71C1D}"/>
    <cellStyle name="Normal 2 24 8 3" xfId="10254" xr:uid="{887B8EC1-97C1-4875-B97F-BB7AE41BA0A9}"/>
    <cellStyle name="Normal 2 24 8 3 2" xfId="10255" xr:uid="{7A236439-61FE-489E-85D7-35B07A9B339B}"/>
    <cellStyle name="Normal 2 24 8 3 3" xfId="10256" xr:uid="{5E787481-0CE9-4670-84E2-08F13518799C}"/>
    <cellStyle name="Normal 2 24 8 4" xfId="10257" xr:uid="{93E8771C-F57F-430D-A4F3-A126BB76956D}"/>
    <cellStyle name="Normal 2 24 8 5" xfId="10258" xr:uid="{26B4FF58-85EB-4432-B2DB-573F845E1EEB}"/>
    <cellStyle name="Normal 2 24 9" xfId="10259" xr:uid="{EFF4056F-FDC0-41C4-A284-53747A8BB3BC}"/>
    <cellStyle name="Normal 2 24 9 2" xfId="10260" xr:uid="{4CCB8BB8-A8AA-4DCD-BF94-E0A7F19DD075}"/>
    <cellStyle name="Normal 2 24 9 2 2" xfId="10261" xr:uid="{7F4F8E1F-190E-4F70-BC78-B3E59845F77B}"/>
    <cellStyle name="Normal 2 24 9 2 3" xfId="10262" xr:uid="{21663811-07CD-4A05-BC6C-6E9095FE2341}"/>
    <cellStyle name="Normal 2 24 9 3" xfId="10263" xr:uid="{6B485E55-97D7-4ABD-80AD-B509FC7559B9}"/>
    <cellStyle name="Normal 2 24 9 3 2" xfId="10264" xr:uid="{17D600A4-6AFC-416C-B668-525280EB2273}"/>
    <cellStyle name="Normal 2 24 9 3 3" xfId="10265" xr:uid="{3EC47879-DFA5-4E3F-A9E6-8D37A67BD3CB}"/>
    <cellStyle name="Normal 2 24 9 4" xfId="10266" xr:uid="{81BCB05D-D493-4524-B110-BB1C22A33A69}"/>
    <cellStyle name="Normal 2 24 9 5" xfId="10267" xr:uid="{F24FDC8E-B343-4D4F-B770-D1A57073C24F}"/>
    <cellStyle name="Normal 2 240" xfId="10268" xr:uid="{8E42CB7C-A78B-49DF-906D-058DD8E862E5}"/>
    <cellStyle name="Normal 2 241" xfId="10269" xr:uid="{BAC7F922-B9D5-4BCD-85BA-C41FC13CFE0C}"/>
    <cellStyle name="Normal 2 242" xfId="10270" xr:uid="{93857B17-BBCE-4577-8902-6EECD4473841}"/>
    <cellStyle name="Normal 2 243" xfId="10271" xr:uid="{108E789C-C916-4CE2-86E4-9DFAC5C934DF}"/>
    <cellStyle name="Normal 2 244" xfId="10272" xr:uid="{103AB65E-3B03-4941-863D-C14C8F0E9E7F}"/>
    <cellStyle name="Normal 2 245" xfId="10273" xr:uid="{256215B9-068C-4D22-A53F-83F1ACEE8C48}"/>
    <cellStyle name="Normal 2 246" xfId="10274" xr:uid="{63C56D81-0DCA-4C48-B4B4-2CAE107B0596}"/>
    <cellStyle name="Normal 2 247" xfId="10275" xr:uid="{9799E5BC-2357-48AF-BF63-BC36382DAEDA}"/>
    <cellStyle name="Normal 2 248" xfId="10276" xr:uid="{2CE59483-696C-4C4A-9A29-3000AB986450}"/>
    <cellStyle name="Normal 2 249" xfId="10277" xr:uid="{28B401D9-938C-442B-A7F8-39C01EEFC709}"/>
    <cellStyle name="Normal 2 25" xfId="10278" xr:uid="{6B52FA46-ECA8-4696-968D-267BF5C722F9}"/>
    <cellStyle name="Normal 2 25 10" xfId="10279" xr:uid="{CAE8988A-9F04-4542-A116-65CE9E6AA636}"/>
    <cellStyle name="Normal 2 25 10 2" xfId="10280" xr:uid="{C429AA5A-F613-4570-BA46-5EC3B778A1A5}"/>
    <cellStyle name="Normal 2 25 10 2 2" xfId="10281" xr:uid="{EEC0A593-E421-4210-8054-41884FCB02E2}"/>
    <cellStyle name="Normal 2 25 10 2 3" xfId="10282" xr:uid="{774E7A4F-84F3-4369-9B91-E11DD1A8288E}"/>
    <cellStyle name="Normal 2 25 10 3" xfId="10283" xr:uid="{F7387311-BDD3-4CC1-9D38-C7DFF493E5A8}"/>
    <cellStyle name="Normal 2 25 10 3 2" xfId="10284" xr:uid="{C14EDD7E-3270-4883-AB96-AE62E5FCC3A2}"/>
    <cellStyle name="Normal 2 25 10 3 3" xfId="10285" xr:uid="{2BABDA6E-220A-4AE6-9E02-15936B98DF1B}"/>
    <cellStyle name="Normal 2 25 10 4" xfId="10286" xr:uid="{2E1646CB-DD28-415B-87B9-51A9BFEA1326}"/>
    <cellStyle name="Normal 2 25 10 5" xfId="10287" xr:uid="{590FEEEE-38B4-43BF-A5DE-0AAAB603519F}"/>
    <cellStyle name="Normal 2 25 11" xfId="10288" xr:uid="{7D499A52-B174-4C8F-BE3D-1B014F233369}"/>
    <cellStyle name="Normal 2 25 11 2" xfId="10289" xr:uid="{F3515716-E788-4CED-AA82-2288B13B6624}"/>
    <cellStyle name="Normal 2 25 11 2 2" xfId="10290" xr:uid="{24563655-A81C-4AA1-8D23-9C86F62D2B60}"/>
    <cellStyle name="Normal 2 25 11 2 3" xfId="10291" xr:uid="{938C8792-808B-46F3-BED4-600106952A12}"/>
    <cellStyle name="Normal 2 25 11 3" xfId="10292" xr:uid="{5E21A9E0-CAE4-41C1-9BFB-C670E0C3B2C9}"/>
    <cellStyle name="Normal 2 25 11 3 2" xfId="10293" xr:uid="{3A992204-A355-489C-9C29-FB267C0DEF81}"/>
    <cellStyle name="Normal 2 25 11 3 3" xfId="10294" xr:uid="{FA61D185-CFD0-4B66-8EC0-671EE27F4145}"/>
    <cellStyle name="Normal 2 25 11 4" xfId="10295" xr:uid="{AAB33424-EFC9-431F-A9BD-F4D8B1F2E02D}"/>
    <cellStyle name="Normal 2 25 11 5" xfId="10296" xr:uid="{8CD4684E-9969-4C58-A9FB-A1AD8F0F6A01}"/>
    <cellStyle name="Normal 2 25 12" xfId="10297" xr:uid="{BD2C3397-C2B9-4FC6-9C8D-725733A336DD}"/>
    <cellStyle name="Normal 2 25 12 2" xfId="10298" xr:uid="{DEC2A13B-B8CA-455A-B317-359F4FC44DD8}"/>
    <cellStyle name="Normal 2 25 12 2 2" xfId="10299" xr:uid="{2EE11297-2936-4C84-97DA-EC5DC60DADC7}"/>
    <cellStyle name="Normal 2 25 12 2 3" xfId="10300" xr:uid="{19C117BA-0608-4BD8-A876-E774A5ADF81D}"/>
    <cellStyle name="Normal 2 25 12 3" xfId="10301" xr:uid="{BF45BEAC-8B8F-46FA-9397-B9EF21BE4758}"/>
    <cellStyle name="Normal 2 25 12 3 2" xfId="10302" xr:uid="{336876A0-6C87-4560-8FDE-A8EBA5937CBD}"/>
    <cellStyle name="Normal 2 25 12 3 3" xfId="10303" xr:uid="{F1A939D4-0D74-4590-B8B0-73795C0ECD2D}"/>
    <cellStyle name="Normal 2 25 12 4" xfId="10304" xr:uid="{AC44D4F5-9E71-405F-A56F-16CB78191F79}"/>
    <cellStyle name="Normal 2 25 12 5" xfId="10305" xr:uid="{AD5F2DC4-9B33-49A6-A4A2-979619D177A9}"/>
    <cellStyle name="Normal 2 25 13" xfId="10306" xr:uid="{C93F2BC1-2915-40BD-BC15-1C85676EF48E}"/>
    <cellStyle name="Normal 2 25 13 2" xfId="10307" xr:uid="{FBFDF3B7-ED8D-44B9-8C46-D6EFE7F9C6E3}"/>
    <cellStyle name="Normal 2 25 13 2 2" xfId="10308" xr:uid="{F286CD11-1E9F-4A4B-9E29-62D1E0FF66A6}"/>
    <cellStyle name="Normal 2 25 13 2 3" xfId="10309" xr:uid="{BBF39BA8-B0A0-4081-A368-F2184C027BFD}"/>
    <cellStyle name="Normal 2 25 13 3" xfId="10310" xr:uid="{ACBE1291-C7C9-43A0-B53D-30C57B08749C}"/>
    <cellStyle name="Normal 2 25 13 3 2" xfId="10311" xr:uid="{43AD4363-9217-42D3-A0B6-8DFA574ABEBD}"/>
    <cellStyle name="Normal 2 25 13 3 3" xfId="10312" xr:uid="{F857C3EE-BD4C-4BAA-8FF2-8D0C42F5BD45}"/>
    <cellStyle name="Normal 2 25 13 4" xfId="10313" xr:uid="{7D3193FA-2500-4404-B5C5-B65A1B277D39}"/>
    <cellStyle name="Normal 2 25 13 5" xfId="10314" xr:uid="{062BB31C-3750-44EC-B8BF-A63554F85332}"/>
    <cellStyle name="Normal 2 25 14" xfId="10315" xr:uid="{0439F7E9-9D98-4588-8B90-F1C06AB4E562}"/>
    <cellStyle name="Normal 2 25 14 2" xfId="10316" xr:uid="{7261A3BE-BBAF-4CC1-B73E-F772A4280667}"/>
    <cellStyle name="Normal 2 25 14 2 2" xfId="10317" xr:uid="{D18E6F3F-9707-4863-8890-F0000ADC7571}"/>
    <cellStyle name="Normal 2 25 14 2 3" xfId="10318" xr:uid="{5CB6741B-3B74-4A39-A3B8-A562EAED2A4E}"/>
    <cellStyle name="Normal 2 25 14 3" xfId="10319" xr:uid="{C63D9BDA-E799-4710-8C01-5FA029F50BEB}"/>
    <cellStyle name="Normal 2 25 14 3 2" xfId="10320" xr:uid="{B8543BD0-BFA5-4C39-A28C-33C2DBD48E77}"/>
    <cellStyle name="Normal 2 25 14 3 3" xfId="10321" xr:uid="{86E0DBC7-7543-4318-B5B3-1B8547CCF385}"/>
    <cellStyle name="Normal 2 25 14 4" xfId="10322" xr:uid="{44C32F0F-CB56-4F16-B7AA-834A70BD09D1}"/>
    <cellStyle name="Normal 2 25 14 5" xfId="10323" xr:uid="{3A47377C-B6C0-4A07-B1EB-7F66D63A7C36}"/>
    <cellStyle name="Normal 2 25 15" xfId="10324" xr:uid="{49F87942-7C27-41BB-96EB-1F51EF961A04}"/>
    <cellStyle name="Normal 2 25 15 2" xfId="10325" xr:uid="{B1D3ACE1-8385-4F89-81E1-AE0A8C465CD5}"/>
    <cellStyle name="Normal 2 25 15 2 2" xfId="10326" xr:uid="{F86E3E35-2446-4407-B914-562728C4D4E5}"/>
    <cellStyle name="Normal 2 25 15 2 3" xfId="10327" xr:uid="{1CC0D654-0000-4022-B813-F97143E2C21C}"/>
    <cellStyle name="Normal 2 25 15 3" xfId="10328" xr:uid="{B647465D-BA21-49FD-B390-F456DE947996}"/>
    <cellStyle name="Normal 2 25 15 3 2" xfId="10329" xr:uid="{D8B9C0A7-0106-44A8-88CB-FC0F6FFA36CF}"/>
    <cellStyle name="Normal 2 25 15 3 3" xfId="10330" xr:uid="{BA972BEE-5FC4-435D-8D54-0E2DB96C9958}"/>
    <cellStyle name="Normal 2 25 15 4" xfId="10331" xr:uid="{DC52E6F0-AAE0-466C-91B6-F29DE9B99C92}"/>
    <cellStyle name="Normal 2 25 15 5" xfId="10332" xr:uid="{75CD9423-8906-4986-8A9E-0AEE18799E3F}"/>
    <cellStyle name="Normal 2 25 16" xfId="10333" xr:uid="{571FB6B9-54C0-4238-AF5F-BC72B9B47628}"/>
    <cellStyle name="Normal 2 25 16 2" xfId="10334" xr:uid="{071C31F4-DA0E-4E1D-A08A-CC07EE9747BF}"/>
    <cellStyle name="Normal 2 25 16 2 2" xfId="10335" xr:uid="{F44E9424-1C9C-4792-8AC2-459BCF1DB92F}"/>
    <cellStyle name="Normal 2 25 16 2 3" xfId="10336" xr:uid="{B0AF33A7-385D-49B6-A798-0EA01B730C9D}"/>
    <cellStyle name="Normal 2 25 16 3" xfId="10337" xr:uid="{92B99F71-D41F-4383-8312-522F4E894A28}"/>
    <cellStyle name="Normal 2 25 16 3 2" xfId="10338" xr:uid="{9B890DFD-4FBC-4197-9F35-91988BA3299F}"/>
    <cellStyle name="Normal 2 25 16 3 3" xfId="10339" xr:uid="{14DF6473-825D-42D2-AE63-D6712AECA639}"/>
    <cellStyle name="Normal 2 25 16 4" xfId="10340" xr:uid="{92DF2038-69BB-41D6-A86B-538E645BF2F3}"/>
    <cellStyle name="Normal 2 25 16 5" xfId="10341" xr:uid="{802F7DAC-C712-4134-976B-FBDF3E3B1FF3}"/>
    <cellStyle name="Normal 2 25 17" xfId="10342" xr:uid="{A340AAC1-A12D-4F0A-8626-8E0E1C68BF29}"/>
    <cellStyle name="Normal 2 25 17 2" xfId="10343" xr:uid="{ACEE977A-6D6F-494B-9FF2-CE1D7364C85D}"/>
    <cellStyle name="Normal 2 25 17 2 2" xfId="10344" xr:uid="{FF88538C-37DD-48F8-A5AE-78B1D971D3C4}"/>
    <cellStyle name="Normal 2 25 17 2 3" xfId="10345" xr:uid="{B9353A44-DC3C-41BA-A5F3-839C45447375}"/>
    <cellStyle name="Normal 2 25 17 3" xfId="10346" xr:uid="{4021F89E-FA73-4664-A9EE-B0B81F93F2CA}"/>
    <cellStyle name="Normal 2 25 17 3 2" xfId="10347" xr:uid="{9025B4DE-FFD6-4716-A406-A1CDB625D5F9}"/>
    <cellStyle name="Normal 2 25 17 3 3" xfId="10348" xr:uid="{B7C2FC6C-8FA6-4930-9711-90655BCFB4CD}"/>
    <cellStyle name="Normal 2 25 17 4" xfId="10349" xr:uid="{362707E5-4EB5-4B3C-8924-E5A4FA15B4A4}"/>
    <cellStyle name="Normal 2 25 17 5" xfId="10350" xr:uid="{168C3087-F4FC-4926-A541-55549EDCED31}"/>
    <cellStyle name="Normal 2 25 18" xfId="10351" xr:uid="{BD4EC769-7354-4AE9-95F4-1E4440BCEEFD}"/>
    <cellStyle name="Normal 2 25 18 2" xfId="10352" xr:uid="{69CA4B90-513A-4FF1-AB97-C60F29F9A4EA}"/>
    <cellStyle name="Normal 2 25 18 2 2" xfId="10353" xr:uid="{C2B4BE5A-475E-4D8F-B40D-A238F2D9959B}"/>
    <cellStyle name="Normal 2 25 18 2 3" xfId="10354" xr:uid="{8CFCE431-20BA-4006-9054-6F9731050119}"/>
    <cellStyle name="Normal 2 25 18 3" xfId="10355" xr:uid="{256CB145-7BE6-4C4A-9AEF-E80B5F546A26}"/>
    <cellStyle name="Normal 2 25 18 3 2" xfId="10356" xr:uid="{C760A613-4752-48E8-B443-E2BBFD9AE350}"/>
    <cellStyle name="Normal 2 25 18 3 3" xfId="10357" xr:uid="{D9DD275F-9803-4FCF-97E4-B2C18BCBAFD5}"/>
    <cellStyle name="Normal 2 25 18 4" xfId="10358" xr:uid="{BA85C2F1-CAD3-4E27-98F7-7B1807C9B633}"/>
    <cellStyle name="Normal 2 25 18 5" xfId="10359" xr:uid="{6CB78C24-7B0F-488C-8DD8-DBDCBF96846A}"/>
    <cellStyle name="Normal 2 25 19" xfId="10360" xr:uid="{88AE7781-7B65-40FD-B051-A6108D4349D3}"/>
    <cellStyle name="Normal 2 25 19 2" xfId="10361" xr:uid="{3747DCE8-707D-473D-8235-E42C2B4C17D3}"/>
    <cellStyle name="Normal 2 25 19 2 2" xfId="10362" xr:uid="{B10364F3-3B12-439F-9FD5-3DB5A2353B10}"/>
    <cellStyle name="Normal 2 25 19 2 3" xfId="10363" xr:uid="{913255A6-F6AE-4056-8C4D-867B68CDF757}"/>
    <cellStyle name="Normal 2 25 19 3" xfId="10364" xr:uid="{4425947B-A7A8-4F48-A973-7A2A1CEA5BDE}"/>
    <cellStyle name="Normal 2 25 19 3 2" xfId="10365" xr:uid="{F1ED5D12-00F3-4F1A-8C72-293DE73F367A}"/>
    <cellStyle name="Normal 2 25 19 3 3" xfId="10366" xr:uid="{DC055EDE-47F0-4CE5-9855-8ADB21A1A1F1}"/>
    <cellStyle name="Normal 2 25 19 4" xfId="10367" xr:uid="{C0939ACF-6EB6-4745-9E1D-C5815E83EED5}"/>
    <cellStyle name="Normal 2 25 19 5" xfId="10368" xr:uid="{7D97F685-0078-4013-9BF9-DE905B2EBB36}"/>
    <cellStyle name="Normal 2 25 2" xfId="10369" xr:uid="{C54F0812-EAF8-4835-8DE3-73C5F13F6194}"/>
    <cellStyle name="Normal 2 25 2 2" xfId="10370" xr:uid="{B949880A-326C-479F-B3F2-D87E0938D3FE}"/>
    <cellStyle name="Normal 2 25 2 2 2" xfId="10371" xr:uid="{BBB90A60-F934-4C94-8F94-485441D67EA3}"/>
    <cellStyle name="Normal 2 25 2 2 3" xfId="10372" xr:uid="{9F1AC390-7AC6-4FBE-8E76-89A005EE3EB0}"/>
    <cellStyle name="Normal 2 25 2 3" xfId="10373" xr:uid="{6BDDB01A-4118-444E-A0CD-51392CCA45D7}"/>
    <cellStyle name="Normal 2 25 2 3 2" xfId="10374" xr:uid="{6FB365F5-F0AF-4B5C-BB91-179583E5E473}"/>
    <cellStyle name="Normal 2 25 2 3 3" xfId="10375" xr:uid="{476F7DA7-D948-4575-82E5-EDB7DC63713C}"/>
    <cellStyle name="Normal 2 25 2 4" xfId="10376" xr:uid="{3D9283CF-48BF-4438-8C7E-5EA8E17ACA60}"/>
    <cellStyle name="Normal 2 25 2 5" xfId="10377" xr:uid="{FD634EE7-2190-4EF5-A386-6CB771976BD5}"/>
    <cellStyle name="Normal 2 25 20" xfId="10378" xr:uid="{3293B4C2-7582-46F4-BA5D-9CEAF906A998}"/>
    <cellStyle name="Normal 2 25 20 2" xfId="10379" xr:uid="{1C056AF1-5920-4345-B9C5-C67F719BABDA}"/>
    <cellStyle name="Normal 2 25 20 2 2" xfId="10380" xr:uid="{A0EC70C0-1D6A-465C-ACD5-92BD09323182}"/>
    <cellStyle name="Normal 2 25 20 2 3" xfId="10381" xr:uid="{3771F3E9-F2AD-4BA7-B39F-70BF64451018}"/>
    <cellStyle name="Normal 2 25 20 3" xfId="10382" xr:uid="{44A0AFAB-C00D-4C36-946F-ABD794170D97}"/>
    <cellStyle name="Normal 2 25 20 3 2" xfId="10383" xr:uid="{E62B8677-A5DF-485A-9061-98FE786DCBED}"/>
    <cellStyle name="Normal 2 25 20 3 3" xfId="10384" xr:uid="{3461C221-4C9E-49F3-BD5A-7F268CED8578}"/>
    <cellStyle name="Normal 2 25 20 4" xfId="10385" xr:uid="{301196DF-F7F6-4052-9924-CBC97288C87B}"/>
    <cellStyle name="Normal 2 25 20 5" xfId="10386" xr:uid="{F22C6FD5-109A-4BFB-AFA3-BCEF42E8144C}"/>
    <cellStyle name="Normal 2 25 21" xfId="10387" xr:uid="{5F0CBEC1-D686-42F6-9182-A12642F48B64}"/>
    <cellStyle name="Normal 2 25 21 2" xfId="10388" xr:uid="{1EA997E3-889C-4505-A2AA-9FF313629F23}"/>
    <cellStyle name="Normal 2 25 21 2 2" xfId="10389" xr:uid="{CFBD06D2-0194-45D5-BA28-4326DD435513}"/>
    <cellStyle name="Normal 2 25 21 2 3" xfId="10390" xr:uid="{9DEB7F89-F3BA-4E38-999F-704394ED40A3}"/>
    <cellStyle name="Normal 2 25 21 3" xfId="10391" xr:uid="{80E39C1E-66EE-4205-8E32-7E15EDA41283}"/>
    <cellStyle name="Normal 2 25 21 3 2" xfId="10392" xr:uid="{F83159B4-BCAC-45E7-9201-EBA30D6DC356}"/>
    <cellStyle name="Normal 2 25 21 3 3" xfId="10393" xr:uid="{5FA7DDD9-8BB8-4E27-A1A5-C2B12B1F47ED}"/>
    <cellStyle name="Normal 2 25 21 4" xfId="10394" xr:uid="{BB50700C-E6DD-4EB8-87D2-5936D26FBC91}"/>
    <cellStyle name="Normal 2 25 21 5" xfId="10395" xr:uid="{3096FAF6-247B-46BC-8F44-0D7FA06778CD}"/>
    <cellStyle name="Normal 2 25 22" xfId="10396" xr:uid="{FD1A136B-B4B9-4169-8514-3FA5D330FC67}"/>
    <cellStyle name="Normal 2 25 22 2" xfId="10397" xr:uid="{85C02ACA-46EE-46E6-BDBC-4E1FA2C11243}"/>
    <cellStyle name="Normal 2 25 22 2 2" xfId="10398" xr:uid="{DA39A0D7-8133-44F5-A4FD-120973864E78}"/>
    <cellStyle name="Normal 2 25 22 2 3" xfId="10399" xr:uid="{51F7BADF-80AD-43B1-8E35-566F84C864C3}"/>
    <cellStyle name="Normal 2 25 22 3" xfId="10400" xr:uid="{F61C7E36-C824-4DC2-AE44-3FC6CB670BE1}"/>
    <cellStyle name="Normal 2 25 22 3 2" xfId="10401" xr:uid="{433326E4-2B9A-4FFA-B0AA-6EE1A1475576}"/>
    <cellStyle name="Normal 2 25 22 3 3" xfId="10402" xr:uid="{A89A2B7D-4D2B-4089-B39E-C01F14AF1D88}"/>
    <cellStyle name="Normal 2 25 22 4" xfId="10403" xr:uid="{7FF251A7-36BA-46B1-9C3B-6435499FC6D5}"/>
    <cellStyle name="Normal 2 25 22 5" xfId="10404" xr:uid="{CD97C916-C984-4FCA-8C34-851127089FC0}"/>
    <cellStyle name="Normal 2 25 23" xfId="10405" xr:uid="{0D3CC89A-C128-4E19-BE4F-36634C3194A5}"/>
    <cellStyle name="Normal 2 25 23 2" xfId="10406" xr:uid="{16B92716-7008-476F-B677-63B4073E3C1E}"/>
    <cellStyle name="Normal 2 25 23 2 2" xfId="10407" xr:uid="{D838C095-B4E5-4788-9C5C-119400437028}"/>
    <cellStyle name="Normal 2 25 23 2 3" xfId="10408" xr:uid="{BEADE445-8DBD-47EE-A9B3-50398F46F835}"/>
    <cellStyle name="Normal 2 25 23 3" xfId="10409" xr:uid="{F60565C7-A875-460C-B5C8-5F10BDF7748D}"/>
    <cellStyle name="Normal 2 25 23 3 2" xfId="10410" xr:uid="{058B86A6-809D-490E-A3C1-4965BFB1E1CE}"/>
    <cellStyle name="Normal 2 25 23 3 3" xfId="10411" xr:uid="{22E5ECA9-B8E3-4408-ABE6-1CB985D925B0}"/>
    <cellStyle name="Normal 2 25 23 4" xfId="10412" xr:uid="{3E6E7657-1E26-4784-8061-67F64F9FEBF5}"/>
    <cellStyle name="Normal 2 25 23 5" xfId="10413" xr:uid="{984F3B55-EA29-4D0C-960D-BEDC44E85A1F}"/>
    <cellStyle name="Normal 2 25 24" xfId="10414" xr:uid="{37A18B07-6798-40A6-81C3-88A03FE4310E}"/>
    <cellStyle name="Normal 2 25 24 2" xfId="10415" xr:uid="{9D482B1E-631E-4556-A353-C5A72FD3DB51}"/>
    <cellStyle name="Normal 2 25 24 3" xfId="10416" xr:uid="{EF7E5F76-918F-4E6D-BDAC-4226FF090668}"/>
    <cellStyle name="Normal 2 25 25" xfId="10417" xr:uid="{E15F9CEB-0CDB-4184-B4FC-FE19BE33D957}"/>
    <cellStyle name="Normal 2 25 25 2" xfId="10418" xr:uid="{B7201FE0-D3A6-4EF8-8DBA-AAE0D4CBE8EE}"/>
    <cellStyle name="Normal 2 25 25 3" xfId="10419" xr:uid="{83BFB18C-97F3-4FE1-B001-16876ECBB4FC}"/>
    <cellStyle name="Normal 2 25 26" xfId="10420" xr:uid="{C765BFF9-2B81-4102-B593-C28035887448}"/>
    <cellStyle name="Normal 2 25 27" xfId="10421" xr:uid="{4761ACA0-DB39-4AEF-A249-A2987D1B5DD7}"/>
    <cellStyle name="Normal 2 25 3" xfId="10422" xr:uid="{6B301B7E-B8F4-46F2-9B1B-226EEE5F85BC}"/>
    <cellStyle name="Normal 2 25 3 2" xfId="10423" xr:uid="{454EB34F-E4F4-4AB4-908E-E4F36E7DC6F8}"/>
    <cellStyle name="Normal 2 25 3 2 2" xfId="10424" xr:uid="{C3340B00-FF2A-4EAD-9734-C6C25F4BB25F}"/>
    <cellStyle name="Normal 2 25 3 2 3" xfId="10425" xr:uid="{18529F26-662B-4ED3-AE08-177773C6715B}"/>
    <cellStyle name="Normal 2 25 3 3" xfId="10426" xr:uid="{13E8CE7C-4F67-4C97-97F9-26D3BAA8C9CD}"/>
    <cellStyle name="Normal 2 25 3 3 2" xfId="10427" xr:uid="{CC6E2880-6A64-415A-AC0C-260A579A06C2}"/>
    <cellStyle name="Normal 2 25 3 3 3" xfId="10428" xr:uid="{79281B4C-6D30-4F41-8FC3-2B2309AA7C97}"/>
    <cellStyle name="Normal 2 25 3 4" xfId="10429" xr:uid="{6967DC94-6518-4674-AC23-470E8690A1E6}"/>
    <cellStyle name="Normal 2 25 3 5" xfId="10430" xr:uid="{7B9A45B8-5FF9-47B0-B7F4-7F128F60F834}"/>
    <cellStyle name="Normal 2 25 4" xfId="10431" xr:uid="{9E0DCEC4-C9B7-4956-BC68-7C831E133C2A}"/>
    <cellStyle name="Normal 2 25 4 2" xfId="10432" xr:uid="{64EB8E27-DCBA-4FFF-9EF6-214E9105FE91}"/>
    <cellStyle name="Normal 2 25 4 2 2" xfId="10433" xr:uid="{76AE8BDD-09FB-4CB4-92F4-1360387D29EF}"/>
    <cellStyle name="Normal 2 25 4 2 3" xfId="10434" xr:uid="{2A25A696-392E-40DD-9358-FB9F0C2A61BA}"/>
    <cellStyle name="Normal 2 25 4 3" xfId="10435" xr:uid="{C554D258-497E-45FD-8364-6575AE84703C}"/>
    <cellStyle name="Normal 2 25 4 3 2" xfId="10436" xr:uid="{A8F514F2-ED36-4FC0-AC06-87B9576BF13E}"/>
    <cellStyle name="Normal 2 25 4 3 3" xfId="10437" xr:uid="{3AF86D7E-7037-4C5F-80E3-8BFBDCC3C5A5}"/>
    <cellStyle name="Normal 2 25 4 4" xfId="10438" xr:uid="{7456B78F-B5C9-4538-90CF-FA9921DA785E}"/>
    <cellStyle name="Normal 2 25 4 5" xfId="10439" xr:uid="{BFF7F259-B1BE-400C-9FD4-0847A8B2B1E0}"/>
    <cellStyle name="Normal 2 25 5" xfId="10440" xr:uid="{BD10031F-5AF5-4B19-A14F-E583F3D1C5CA}"/>
    <cellStyle name="Normal 2 25 5 2" xfId="10441" xr:uid="{972A9494-AE52-436E-B8FF-93768C92E40B}"/>
    <cellStyle name="Normal 2 25 5 2 2" xfId="10442" xr:uid="{BEF166B5-EC5A-4747-A98B-5FB0CE62EA8C}"/>
    <cellStyle name="Normal 2 25 5 2 3" xfId="10443" xr:uid="{E574EA7E-942D-4281-B25A-7ACBEAC17EF5}"/>
    <cellStyle name="Normal 2 25 5 3" xfId="10444" xr:uid="{243641C8-432C-4B10-95A8-22566C007E07}"/>
    <cellStyle name="Normal 2 25 5 3 2" xfId="10445" xr:uid="{FA9E98C6-1933-4724-A8E2-0E438BC7D087}"/>
    <cellStyle name="Normal 2 25 5 3 3" xfId="10446" xr:uid="{DD4BDF3B-7A3E-4DF8-892B-F1CDC2EB1AA9}"/>
    <cellStyle name="Normal 2 25 5 4" xfId="10447" xr:uid="{7CDA6342-10C5-4539-8AC3-DF885BBDAFB8}"/>
    <cellStyle name="Normal 2 25 5 5" xfId="10448" xr:uid="{2AA849DC-83DB-433F-A9E6-7F5CCB2BC07B}"/>
    <cellStyle name="Normal 2 25 6" xfId="10449" xr:uid="{328F2A01-87B3-47B2-A781-3E59956DEF69}"/>
    <cellStyle name="Normal 2 25 6 2" xfId="10450" xr:uid="{F411BC21-B18D-4AFC-A63D-FD5277149367}"/>
    <cellStyle name="Normal 2 25 6 2 2" xfId="10451" xr:uid="{A235B58E-ACE7-447F-B1E8-1FF1BD62C23A}"/>
    <cellStyle name="Normal 2 25 6 2 3" xfId="10452" xr:uid="{3C66346A-4722-449B-80CA-DDB18F4847BE}"/>
    <cellStyle name="Normal 2 25 6 3" xfId="10453" xr:uid="{F403331E-7B47-428E-A9F6-794760BFB190}"/>
    <cellStyle name="Normal 2 25 6 3 2" xfId="10454" xr:uid="{3438F2EF-2B51-4389-AD00-303E1392EE42}"/>
    <cellStyle name="Normal 2 25 6 3 3" xfId="10455" xr:uid="{6D1559F8-6318-4B13-835F-25B514AC5D38}"/>
    <cellStyle name="Normal 2 25 6 4" xfId="10456" xr:uid="{30B627F5-7399-4E97-ABC9-670611E36019}"/>
    <cellStyle name="Normal 2 25 6 5" xfId="10457" xr:uid="{8428F73E-6554-4D7F-93E1-1C2EB63C6302}"/>
    <cellStyle name="Normal 2 25 7" xfId="10458" xr:uid="{DFD1384D-FDB0-453D-872D-6B366195EE4C}"/>
    <cellStyle name="Normal 2 25 7 2" xfId="10459" xr:uid="{31116550-B7A1-44F8-B8D4-5C91E60D776D}"/>
    <cellStyle name="Normal 2 25 7 2 2" xfId="10460" xr:uid="{AD2AE116-9582-4C89-A445-96DBDAE186AC}"/>
    <cellStyle name="Normal 2 25 7 2 3" xfId="10461" xr:uid="{7EFEBF23-F212-4A07-81DF-A11355C72035}"/>
    <cellStyle name="Normal 2 25 7 3" xfId="10462" xr:uid="{AFA62644-F325-48FA-AF19-89059DB8A1F8}"/>
    <cellStyle name="Normal 2 25 7 3 2" xfId="10463" xr:uid="{413D037F-55C5-4D09-A675-51786E17347E}"/>
    <cellStyle name="Normal 2 25 7 3 3" xfId="10464" xr:uid="{6078A025-2EDD-4B3F-B875-C54A507399E9}"/>
    <cellStyle name="Normal 2 25 7 4" xfId="10465" xr:uid="{9C8B0502-2951-4C73-B49B-D2598841F86C}"/>
    <cellStyle name="Normal 2 25 7 5" xfId="10466" xr:uid="{1F7C693A-2C20-48F2-B188-EEC87D9F439F}"/>
    <cellStyle name="Normal 2 25 8" xfId="10467" xr:uid="{D2DE3564-608C-4C09-AACE-E7B6DE5195B2}"/>
    <cellStyle name="Normal 2 25 8 2" xfId="10468" xr:uid="{9C58EF8A-5661-4ECB-B6E6-E5C42273DD94}"/>
    <cellStyle name="Normal 2 25 8 2 2" xfId="10469" xr:uid="{1C667FB9-63DA-46FB-A1C9-50213A19E41F}"/>
    <cellStyle name="Normal 2 25 8 2 3" xfId="10470" xr:uid="{B84FF0EE-C1E5-4AD8-B450-2F666E9CE47B}"/>
    <cellStyle name="Normal 2 25 8 3" xfId="10471" xr:uid="{53B1E9B7-3308-472B-BBBE-F47E9D4B167C}"/>
    <cellStyle name="Normal 2 25 8 3 2" xfId="10472" xr:uid="{577C719C-B7C1-49E3-AF69-667E2BD840F0}"/>
    <cellStyle name="Normal 2 25 8 3 3" xfId="10473" xr:uid="{860759DD-3261-4D97-8BAF-1AD00DA08327}"/>
    <cellStyle name="Normal 2 25 8 4" xfId="10474" xr:uid="{90C38B71-4040-4195-B123-A5023E6F8568}"/>
    <cellStyle name="Normal 2 25 8 5" xfId="10475" xr:uid="{19FD0639-0F9B-4A54-93B2-0FB91285FFE2}"/>
    <cellStyle name="Normal 2 25 9" xfId="10476" xr:uid="{4BB3AEBC-084C-4D19-A606-D6559010D2D1}"/>
    <cellStyle name="Normal 2 25 9 2" xfId="10477" xr:uid="{6CE5929B-275A-4EA0-8801-101A6F711656}"/>
    <cellStyle name="Normal 2 25 9 2 2" xfId="10478" xr:uid="{874850E0-E1E4-409E-B2FB-A3EE5E3FE255}"/>
    <cellStyle name="Normal 2 25 9 2 3" xfId="10479" xr:uid="{78801555-10A4-4A09-8D32-06E029B8B12C}"/>
    <cellStyle name="Normal 2 25 9 3" xfId="10480" xr:uid="{23F95302-B779-467D-B3D1-990420B7323D}"/>
    <cellStyle name="Normal 2 25 9 3 2" xfId="10481" xr:uid="{026A21B2-4202-42DF-9E04-025134FA3593}"/>
    <cellStyle name="Normal 2 25 9 3 3" xfId="10482" xr:uid="{F1CCB6DA-C362-41FA-9ED1-B2B835B5097A}"/>
    <cellStyle name="Normal 2 25 9 4" xfId="10483" xr:uid="{13998692-79DF-4133-8C4D-0957B292EEE6}"/>
    <cellStyle name="Normal 2 25 9 5" xfId="10484" xr:uid="{41BBC463-CB95-4409-8328-F58BDF72D32B}"/>
    <cellStyle name="Normal 2 250" xfId="10485" xr:uid="{F9F6AB55-2E16-4FA2-A13A-93BB417700A1}"/>
    <cellStyle name="Normal 2 251" xfId="10486" xr:uid="{B941AD7F-9F12-44F5-8E67-19C50D238EE6}"/>
    <cellStyle name="Normal 2 252" xfId="10487" xr:uid="{FD5316D5-79EE-4A3B-9443-F29A4184398D}"/>
    <cellStyle name="Normal 2 253" xfId="43247" xr:uid="{7BE75DBA-2666-438F-9EA7-19A96FB3F53A}"/>
    <cellStyle name="Normal 2 254" xfId="43248" xr:uid="{4209B49B-2499-4C27-8DA3-3FD1532C0C9D}"/>
    <cellStyle name="Normal 2 255" xfId="444" xr:uid="{51F37678-A9AF-4207-B6A9-BE4E6A4465AE}"/>
    <cellStyle name="Normal 2 26" xfId="10488" xr:uid="{ACBF0894-62DE-42E0-BC04-5701733E69B8}"/>
    <cellStyle name="Normal 2 26 10" xfId="10489" xr:uid="{28DFC971-A702-4AB5-BDEF-24DD54BD6C5B}"/>
    <cellStyle name="Normal 2 26 10 2" xfId="10490" xr:uid="{B2EF20C6-3EC2-45AC-AB79-DB93FB55EEE7}"/>
    <cellStyle name="Normal 2 26 10 2 2" xfId="10491" xr:uid="{ADAC6C83-064C-4056-A63E-7C0FD0E5F672}"/>
    <cellStyle name="Normal 2 26 10 2 3" xfId="10492" xr:uid="{0825D61F-4352-4792-A8A4-5AEE7911A674}"/>
    <cellStyle name="Normal 2 26 10 3" xfId="10493" xr:uid="{12734A61-31A5-40AD-9FFA-2A92F54DF462}"/>
    <cellStyle name="Normal 2 26 10 3 2" xfId="10494" xr:uid="{206C468C-823E-42E2-8451-DCB84D17C0D1}"/>
    <cellStyle name="Normal 2 26 10 3 3" xfId="10495" xr:uid="{64610DFD-3E57-43CA-8644-164A43D9CC5E}"/>
    <cellStyle name="Normal 2 26 10 4" xfId="10496" xr:uid="{03D366FB-CF33-4229-B56D-E8A05F53A609}"/>
    <cellStyle name="Normal 2 26 10 5" xfId="10497" xr:uid="{9F1D0D15-17FF-4F92-9500-349F4ACC2294}"/>
    <cellStyle name="Normal 2 26 11" xfId="10498" xr:uid="{73815A22-AD9A-43B2-832E-E406EB1927ED}"/>
    <cellStyle name="Normal 2 26 11 2" xfId="10499" xr:uid="{A832876E-DB91-4FC9-9870-A3B1854314BD}"/>
    <cellStyle name="Normal 2 26 11 2 2" xfId="10500" xr:uid="{A9186F42-3B02-42FB-B474-0EAA4E90ED0D}"/>
    <cellStyle name="Normal 2 26 11 2 3" xfId="10501" xr:uid="{8375E710-16EA-4572-95D4-7FFFDA593D92}"/>
    <cellStyle name="Normal 2 26 11 3" xfId="10502" xr:uid="{E705277C-2578-4194-A507-D803870DF62A}"/>
    <cellStyle name="Normal 2 26 11 3 2" xfId="10503" xr:uid="{46D35FAD-E0BE-40A1-BC87-D2B17360826F}"/>
    <cellStyle name="Normal 2 26 11 3 3" xfId="10504" xr:uid="{08707092-3F08-4593-8C62-960202224168}"/>
    <cellStyle name="Normal 2 26 11 4" xfId="10505" xr:uid="{CFB1D3B5-987F-4F25-971D-4EF12BC12476}"/>
    <cellStyle name="Normal 2 26 11 5" xfId="10506" xr:uid="{1965CC63-0355-4CDE-9259-BE5D1FDF9A2F}"/>
    <cellStyle name="Normal 2 26 12" xfId="10507" xr:uid="{2C499B0A-775D-43AF-835C-C1DDD2CEBBC6}"/>
    <cellStyle name="Normal 2 26 12 2" xfId="10508" xr:uid="{FDFD5BBF-4437-414F-9129-0F905AEFEB8A}"/>
    <cellStyle name="Normal 2 26 12 2 2" xfId="10509" xr:uid="{78E51117-CC54-4D60-9F00-22C17F511C9B}"/>
    <cellStyle name="Normal 2 26 12 2 3" xfId="10510" xr:uid="{47099854-7012-43C1-84E9-EC37173C0909}"/>
    <cellStyle name="Normal 2 26 12 3" xfId="10511" xr:uid="{730FC9D3-F816-43A2-820A-2EC3BA0FCF11}"/>
    <cellStyle name="Normal 2 26 12 3 2" xfId="10512" xr:uid="{810482D9-194F-4803-A114-D61F72732375}"/>
    <cellStyle name="Normal 2 26 12 3 3" xfId="10513" xr:uid="{7268747C-0D0B-490D-93B6-3B9EC2FA143A}"/>
    <cellStyle name="Normal 2 26 12 4" xfId="10514" xr:uid="{561223AB-1F8B-4158-96F7-748F37555D29}"/>
    <cellStyle name="Normal 2 26 12 5" xfId="10515" xr:uid="{8E9FB645-91E4-48FC-8AB6-B16CB53A924F}"/>
    <cellStyle name="Normal 2 26 13" xfId="10516" xr:uid="{1911BADB-35E7-4AFA-8C96-CBE996506CA4}"/>
    <cellStyle name="Normal 2 26 13 2" xfId="10517" xr:uid="{42781CBD-DC21-4E33-93AB-17252407A79F}"/>
    <cellStyle name="Normal 2 26 13 2 2" xfId="10518" xr:uid="{96FD01AA-069F-4DE1-88C8-A0057150473C}"/>
    <cellStyle name="Normal 2 26 13 2 3" xfId="10519" xr:uid="{DD23DD2F-D0A0-433B-BB6B-2436E3F0E79D}"/>
    <cellStyle name="Normal 2 26 13 3" xfId="10520" xr:uid="{006745E4-6746-469D-AB6B-754094109DE2}"/>
    <cellStyle name="Normal 2 26 13 3 2" xfId="10521" xr:uid="{17D8CF3A-CCAC-4665-AF87-5D5F59E51151}"/>
    <cellStyle name="Normal 2 26 13 3 3" xfId="10522" xr:uid="{2E794FF3-089F-4982-87C2-8A108C50A448}"/>
    <cellStyle name="Normal 2 26 13 4" xfId="10523" xr:uid="{20C5812A-4939-4C4A-9607-A3E0B516333E}"/>
    <cellStyle name="Normal 2 26 13 5" xfId="10524" xr:uid="{89C2F58B-808B-43E2-AA78-4E43C113DBEA}"/>
    <cellStyle name="Normal 2 26 14" xfId="10525" xr:uid="{0846E11C-0C84-4447-BC8F-8558FC9607BD}"/>
    <cellStyle name="Normal 2 26 14 2" xfId="10526" xr:uid="{0C88C8D0-4445-4FB6-BA8B-1D708895C551}"/>
    <cellStyle name="Normal 2 26 14 2 2" xfId="10527" xr:uid="{D1B613C4-0159-4F75-8E91-BAB7CFC508E1}"/>
    <cellStyle name="Normal 2 26 14 2 3" xfId="10528" xr:uid="{36E939B5-1A83-4712-9A68-9B187E9D6838}"/>
    <cellStyle name="Normal 2 26 14 3" xfId="10529" xr:uid="{20813CD4-5DC8-4699-843F-41DF95AC0073}"/>
    <cellStyle name="Normal 2 26 14 3 2" xfId="10530" xr:uid="{209C9D27-DC5A-436D-9E1C-C22BBE3795F1}"/>
    <cellStyle name="Normal 2 26 14 3 3" xfId="10531" xr:uid="{24AE4179-D897-4873-9059-6E66954EB275}"/>
    <cellStyle name="Normal 2 26 14 4" xfId="10532" xr:uid="{032F06FD-E8DB-48FA-93B3-11C4F34590F9}"/>
    <cellStyle name="Normal 2 26 14 5" xfId="10533" xr:uid="{0144507A-D8EF-48BB-8979-E6D64E4CB4F5}"/>
    <cellStyle name="Normal 2 26 15" xfId="10534" xr:uid="{72D99424-DB84-4648-BB6F-89C6DAF5AE7A}"/>
    <cellStyle name="Normal 2 26 15 2" xfId="10535" xr:uid="{B0F955B0-5F40-4FD0-9076-E1302AA26C60}"/>
    <cellStyle name="Normal 2 26 15 2 2" xfId="10536" xr:uid="{544E2822-F072-4DF4-ACB9-4BBA6CC5D9BB}"/>
    <cellStyle name="Normal 2 26 15 2 3" xfId="10537" xr:uid="{F3AE179C-ABCA-4576-A8C5-7BABC9E64EA1}"/>
    <cellStyle name="Normal 2 26 15 3" xfId="10538" xr:uid="{7320AF66-7182-46B2-894D-E3C5B127E5DF}"/>
    <cellStyle name="Normal 2 26 15 3 2" xfId="10539" xr:uid="{BB5B0835-2F5C-473F-9903-D28D7FCC2551}"/>
    <cellStyle name="Normal 2 26 15 3 3" xfId="10540" xr:uid="{E1D20740-FB97-4683-991C-32DFDF84AE9A}"/>
    <cellStyle name="Normal 2 26 15 4" xfId="10541" xr:uid="{E3A839AB-08EF-49B5-B7F0-70D35ED86D8B}"/>
    <cellStyle name="Normal 2 26 15 5" xfId="10542" xr:uid="{9E657147-329F-4220-ACF5-13BDA5426A50}"/>
    <cellStyle name="Normal 2 26 16" xfId="10543" xr:uid="{42F6080F-5DEF-4338-A971-888B53BB7D46}"/>
    <cellStyle name="Normal 2 26 16 2" xfId="10544" xr:uid="{AB144C04-9D0C-4E47-93B8-B901A567AC41}"/>
    <cellStyle name="Normal 2 26 16 2 2" xfId="10545" xr:uid="{89862287-8503-4614-A775-4B750629EB53}"/>
    <cellStyle name="Normal 2 26 16 2 3" xfId="10546" xr:uid="{F332AED7-BE7E-4518-B6EC-EDABE63DDA86}"/>
    <cellStyle name="Normal 2 26 16 3" xfId="10547" xr:uid="{2FF7FDD0-AFE7-44E6-8F91-58C56221BD67}"/>
    <cellStyle name="Normal 2 26 16 3 2" xfId="10548" xr:uid="{56A6B397-2D41-4E94-BB9A-CCC911C39461}"/>
    <cellStyle name="Normal 2 26 16 3 3" xfId="10549" xr:uid="{47E6F600-FA9F-40AB-A620-DF402F7044A4}"/>
    <cellStyle name="Normal 2 26 16 4" xfId="10550" xr:uid="{5ECFE795-FDB1-47DF-AFA8-0DC58FEBEBE6}"/>
    <cellStyle name="Normal 2 26 16 5" xfId="10551" xr:uid="{9FF476E4-2E8C-4F30-B405-E186C09ED180}"/>
    <cellStyle name="Normal 2 26 17" xfId="10552" xr:uid="{BB750401-815C-4408-8719-9089E5743DC6}"/>
    <cellStyle name="Normal 2 26 17 2" xfId="10553" xr:uid="{6B0DA216-1CE1-4422-8438-F702F6B39661}"/>
    <cellStyle name="Normal 2 26 17 2 2" xfId="10554" xr:uid="{348BA5B6-7675-4BCD-8040-3DD0D4654553}"/>
    <cellStyle name="Normal 2 26 17 2 3" xfId="10555" xr:uid="{0EDB7D4F-1546-4D40-937B-4E0E8735673F}"/>
    <cellStyle name="Normal 2 26 17 3" xfId="10556" xr:uid="{3DEE346D-77E0-4EF2-A0BA-6AA0C1D42F95}"/>
    <cellStyle name="Normal 2 26 17 3 2" xfId="10557" xr:uid="{A225D9CC-E33A-40AC-B3EC-700349555E77}"/>
    <cellStyle name="Normal 2 26 17 3 3" xfId="10558" xr:uid="{A44EC017-725E-423B-8CD7-23F159E10514}"/>
    <cellStyle name="Normal 2 26 17 4" xfId="10559" xr:uid="{21205B5F-98DE-4DD9-8AD8-A268DF4F8DEF}"/>
    <cellStyle name="Normal 2 26 17 5" xfId="10560" xr:uid="{AC24911F-EBE7-47D4-828A-062E0A147AEA}"/>
    <cellStyle name="Normal 2 26 18" xfId="10561" xr:uid="{76E6DE11-778A-4FC4-860A-5A05F339164D}"/>
    <cellStyle name="Normal 2 26 18 2" xfId="10562" xr:uid="{A3451923-3A3C-4258-A52E-0FE143E6D60B}"/>
    <cellStyle name="Normal 2 26 18 2 2" xfId="10563" xr:uid="{9329E0FC-6025-439D-B0B2-8F3DB65A4839}"/>
    <cellStyle name="Normal 2 26 18 2 3" xfId="10564" xr:uid="{4B56105F-4B09-4ACA-AA29-5123C48B2831}"/>
    <cellStyle name="Normal 2 26 18 3" xfId="10565" xr:uid="{2D400095-9A49-4B6B-9960-6830548B7D3E}"/>
    <cellStyle name="Normal 2 26 18 3 2" xfId="10566" xr:uid="{7110A1FD-2DA1-49E4-875E-7BE8CF96BE86}"/>
    <cellStyle name="Normal 2 26 18 3 3" xfId="10567" xr:uid="{05CE0E04-15F3-4E25-8FAD-5BDA2E003B00}"/>
    <cellStyle name="Normal 2 26 18 4" xfId="10568" xr:uid="{F1700AD1-840E-41E0-953D-3EF59271EE1F}"/>
    <cellStyle name="Normal 2 26 18 5" xfId="10569" xr:uid="{CF625096-1283-4A25-BAC1-5728DB0560A5}"/>
    <cellStyle name="Normal 2 26 19" xfId="10570" xr:uid="{18B8FC35-1F8A-4FB3-89A3-2C99D6C561B0}"/>
    <cellStyle name="Normal 2 26 19 2" xfId="10571" xr:uid="{22A53141-48BC-488F-8070-456108EACD8D}"/>
    <cellStyle name="Normal 2 26 19 2 2" xfId="10572" xr:uid="{547C48FF-929C-4C51-B5E4-1810390C2361}"/>
    <cellStyle name="Normal 2 26 19 2 3" xfId="10573" xr:uid="{867856FD-9F33-4B4D-BF7C-6525F7C00A98}"/>
    <cellStyle name="Normal 2 26 19 3" xfId="10574" xr:uid="{BC0BC2DB-0CF0-4D71-B92C-76F7A9928B4A}"/>
    <cellStyle name="Normal 2 26 19 3 2" xfId="10575" xr:uid="{4AC85414-BB25-4D2B-90B1-D63F90EF21B4}"/>
    <cellStyle name="Normal 2 26 19 3 3" xfId="10576" xr:uid="{40FC6828-D47A-4123-B86A-75C159EC11BF}"/>
    <cellStyle name="Normal 2 26 19 4" xfId="10577" xr:uid="{789F0A72-9028-4595-9270-AAE8FD0C77AA}"/>
    <cellStyle name="Normal 2 26 19 5" xfId="10578" xr:uid="{8ACCA5D1-FDC6-4ECB-84D7-0074DA8F947C}"/>
    <cellStyle name="Normal 2 26 2" xfId="10579" xr:uid="{61EEAC63-EAF2-42CC-89FC-338526D099DD}"/>
    <cellStyle name="Normal 2 26 2 2" xfId="10580" xr:uid="{ACD477FB-9547-4619-8E08-44461F68C534}"/>
    <cellStyle name="Normal 2 26 2 2 2" xfId="10581" xr:uid="{98241039-F795-4AD2-9214-BC89627A02AC}"/>
    <cellStyle name="Normal 2 26 2 2 3" xfId="10582" xr:uid="{020CAA08-DB79-49F3-8413-ED628E6DCBFE}"/>
    <cellStyle name="Normal 2 26 2 3" xfId="10583" xr:uid="{0A1CCFD6-0471-44B8-960D-6D6BF0592209}"/>
    <cellStyle name="Normal 2 26 2 3 2" xfId="10584" xr:uid="{B6271324-4223-4DD8-827D-5F52615C9005}"/>
    <cellStyle name="Normal 2 26 2 3 3" xfId="10585" xr:uid="{38F916BD-1669-4919-82AB-D87CCCF08BF5}"/>
    <cellStyle name="Normal 2 26 2 4" xfId="10586" xr:uid="{A6050499-3D58-422C-9F91-03296AD74027}"/>
    <cellStyle name="Normal 2 26 2 5" xfId="10587" xr:uid="{1D46B206-8A6F-4883-9746-C2DAA1554B2B}"/>
    <cellStyle name="Normal 2 26 20" xfId="10588" xr:uid="{EF19820D-F9BF-45C8-90FA-7A2371AEF6D2}"/>
    <cellStyle name="Normal 2 26 20 2" xfId="10589" xr:uid="{85B98F09-F80C-4733-9F71-6C0BA8E99D70}"/>
    <cellStyle name="Normal 2 26 20 2 2" xfId="10590" xr:uid="{E7C3FE80-2218-42D4-8762-9DEE92CE3357}"/>
    <cellStyle name="Normal 2 26 20 2 3" xfId="10591" xr:uid="{21143999-C14A-465D-BAA3-C1F00A259B00}"/>
    <cellStyle name="Normal 2 26 20 3" xfId="10592" xr:uid="{ECEC87AC-7950-406E-BCE3-7A6396DDE948}"/>
    <cellStyle name="Normal 2 26 20 3 2" xfId="10593" xr:uid="{FB74D084-F32D-4E76-B5EA-030A7DE8836D}"/>
    <cellStyle name="Normal 2 26 20 3 3" xfId="10594" xr:uid="{D5D8ECE6-F9A6-417D-8C4D-1DD3953BE4EC}"/>
    <cellStyle name="Normal 2 26 20 4" xfId="10595" xr:uid="{175953FA-7B42-4D57-B9DD-DD93D95696A8}"/>
    <cellStyle name="Normal 2 26 20 5" xfId="10596" xr:uid="{D67E2B4E-EA8B-4960-844A-F7199EF77C4C}"/>
    <cellStyle name="Normal 2 26 21" xfId="10597" xr:uid="{BB214CD2-02A1-4F18-AC4B-5FD22D5E5637}"/>
    <cellStyle name="Normal 2 26 21 2" xfId="10598" xr:uid="{B221F36A-663F-4EA2-B1B0-997C62F61CC1}"/>
    <cellStyle name="Normal 2 26 21 2 2" xfId="10599" xr:uid="{CFCB56BD-C13E-4F71-9883-FDEBA966E4E2}"/>
    <cellStyle name="Normal 2 26 21 2 3" xfId="10600" xr:uid="{D48855A4-4C4A-412D-A82D-739A2D19D142}"/>
    <cellStyle name="Normal 2 26 21 3" xfId="10601" xr:uid="{8C13B1BD-182E-4438-9DFA-9AAFFFBD079D}"/>
    <cellStyle name="Normal 2 26 21 3 2" xfId="10602" xr:uid="{61D71B20-DAEC-46E7-9262-02F0D6ECC912}"/>
    <cellStyle name="Normal 2 26 21 3 3" xfId="10603" xr:uid="{7915B130-6C87-4E47-AB68-32A1610DFC46}"/>
    <cellStyle name="Normal 2 26 21 4" xfId="10604" xr:uid="{0B461B9D-B163-4DE6-BE5B-F43023B81F8B}"/>
    <cellStyle name="Normal 2 26 21 5" xfId="10605" xr:uid="{371A9A5B-2AFB-4759-81D8-87457B22AB9B}"/>
    <cellStyle name="Normal 2 26 22" xfId="10606" xr:uid="{1B3915AE-F351-485B-8D9A-F76B4B46A0F7}"/>
    <cellStyle name="Normal 2 26 22 2" xfId="10607" xr:uid="{927507BB-E6A1-4BB9-83A3-BF2EB5D2FDCF}"/>
    <cellStyle name="Normal 2 26 22 2 2" xfId="10608" xr:uid="{02630D6A-F5A7-40C5-AF89-18EE352C8C76}"/>
    <cellStyle name="Normal 2 26 22 2 3" xfId="10609" xr:uid="{512AD383-A77C-45CA-A6DA-FFD2AAE278F3}"/>
    <cellStyle name="Normal 2 26 22 3" xfId="10610" xr:uid="{CC8CB6E2-8BF0-4D75-A528-F88E3EEE252F}"/>
    <cellStyle name="Normal 2 26 22 3 2" xfId="10611" xr:uid="{33294635-5B53-4AE0-806E-DD49BDFADAF3}"/>
    <cellStyle name="Normal 2 26 22 3 3" xfId="10612" xr:uid="{A36E6D04-D150-47AF-B9D3-EE6D2B4E234F}"/>
    <cellStyle name="Normal 2 26 22 4" xfId="10613" xr:uid="{BA38A614-5911-4D40-825B-E10548C9C4A2}"/>
    <cellStyle name="Normal 2 26 22 5" xfId="10614" xr:uid="{86927147-ED1A-4F4B-9EF7-672205FB114B}"/>
    <cellStyle name="Normal 2 26 23" xfId="10615" xr:uid="{674D6494-D482-41B3-9871-D067CEA881CC}"/>
    <cellStyle name="Normal 2 26 23 2" xfId="10616" xr:uid="{91D04FC8-E2FC-46EF-96DB-E879FA235521}"/>
    <cellStyle name="Normal 2 26 23 2 2" xfId="10617" xr:uid="{8F212236-FC00-4C7B-B0DE-21DD2369CE40}"/>
    <cellStyle name="Normal 2 26 23 2 3" xfId="10618" xr:uid="{087B98D3-169D-4944-AE83-D0432043E3B2}"/>
    <cellStyle name="Normal 2 26 23 3" xfId="10619" xr:uid="{EECC12A0-8428-47AA-B733-16C7C3D04BA7}"/>
    <cellStyle name="Normal 2 26 23 3 2" xfId="10620" xr:uid="{E81F66C5-8C97-4F7B-B550-132330018DE8}"/>
    <cellStyle name="Normal 2 26 23 3 3" xfId="10621" xr:uid="{EA8D40D1-B4CB-49DB-AAD3-6AAD7935A498}"/>
    <cellStyle name="Normal 2 26 23 4" xfId="10622" xr:uid="{DF22A7BE-FAE3-4D40-ABCE-1D9E864B4BC5}"/>
    <cellStyle name="Normal 2 26 23 5" xfId="10623" xr:uid="{E5FD8C25-900D-4FD5-96C2-282F4B384F7F}"/>
    <cellStyle name="Normal 2 26 24" xfId="10624" xr:uid="{2BE30831-1A5A-40D6-A1D7-4A20DC746FDB}"/>
    <cellStyle name="Normal 2 26 24 2" xfId="10625" xr:uid="{98A28926-C15C-4AEA-8A66-7C45FC1BC752}"/>
    <cellStyle name="Normal 2 26 24 3" xfId="10626" xr:uid="{B74167FB-9051-40FA-A13B-464BB2B1258A}"/>
    <cellStyle name="Normal 2 26 25" xfId="10627" xr:uid="{13D14A39-B303-4BF2-8B8D-8B50DB99F658}"/>
    <cellStyle name="Normal 2 26 25 2" xfId="10628" xr:uid="{BD86E9BA-A234-4B91-960F-D349A661E0E7}"/>
    <cellStyle name="Normal 2 26 25 3" xfId="10629" xr:uid="{697A58FE-5094-40C7-8A08-A19D4C1FD63B}"/>
    <cellStyle name="Normal 2 26 26" xfId="10630" xr:uid="{535260B2-AACD-42AD-80E4-762AEF7A6F4F}"/>
    <cellStyle name="Normal 2 26 27" xfId="10631" xr:uid="{76DA7EA4-4C6A-424D-B703-BDB1AAEFC310}"/>
    <cellStyle name="Normal 2 26 3" xfId="10632" xr:uid="{5EAFD2A3-B611-46E3-86CF-47A8DF9E3EE7}"/>
    <cellStyle name="Normal 2 26 3 2" xfId="10633" xr:uid="{78F557EF-1946-4550-B9AD-2311CD535175}"/>
    <cellStyle name="Normal 2 26 3 2 2" xfId="10634" xr:uid="{D89BB55D-4B32-4674-ADF3-9041B268D5AA}"/>
    <cellStyle name="Normal 2 26 3 2 3" xfId="10635" xr:uid="{B03FCB57-27AE-4E4A-958F-DE748E683101}"/>
    <cellStyle name="Normal 2 26 3 3" xfId="10636" xr:uid="{C503AE4D-B910-4E9D-80A3-5E067911F191}"/>
    <cellStyle name="Normal 2 26 3 3 2" xfId="10637" xr:uid="{36307B97-BEC4-4BF9-A3A3-EDE20ADE07D1}"/>
    <cellStyle name="Normal 2 26 3 3 3" xfId="10638" xr:uid="{2D8FF353-2CE1-4ACB-A748-EF2C4F2819B3}"/>
    <cellStyle name="Normal 2 26 3 4" xfId="10639" xr:uid="{20F04A48-7C78-4131-8404-560B82078D9C}"/>
    <cellStyle name="Normal 2 26 3 5" xfId="10640" xr:uid="{45A3936D-D180-4E8F-8435-683371021A87}"/>
    <cellStyle name="Normal 2 26 4" xfId="10641" xr:uid="{180C44D1-0D93-4421-8FEE-B7869E628AF7}"/>
    <cellStyle name="Normal 2 26 4 2" xfId="10642" xr:uid="{E71212C8-86EB-428E-9148-A60DBCE835D7}"/>
    <cellStyle name="Normal 2 26 4 2 2" xfId="10643" xr:uid="{A84794AC-89A1-4443-9F41-B3CCC6235B18}"/>
    <cellStyle name="Normal 2 26 4 2 3" xfId="10644" xr:uid="{369FF985-FF34-4685-A413-788CF1686095}"/>
    <cellStyle name="Normal 2 26 4 3" xfId="10645" xr:uid="{001CA071-A3B6-4E28-A054-E5A3661711F4}"/>
    <cellStyle name="Normal 2 26 4 3 2" xfId="10646" xr:uid="{B69BE91C-9C69-4151-8BD3-635D2229E585}"/>
    <cellStyle name="Normal 2 26 4 3 3" xfId="10647" xr:uid="{97657E05-FC80-46F6-908A-659770CE15A9}"/>
    <cellStyle name="Normal 2 26 4 4" xfId="10648" xr:uid="{C22E1FD6-A304-480A-A9E2-402726938BAE}"/>
    <cellStyle name="Normal 2 26 4 5" xfId="10649" xr:uid="{387FD22E-98B8-47B9-80F3-717644FA373B}"/>
    <cellStyle name="Normal 2 26 5" xfId="10650" xr:uid="{97068615-E28A-4C01-9729-C3BC2A0E4B29}"/>
    <cellStyle name="Normal 2 26 5 2" xfId="10651" xr:uid="{AE8BC486-EC14-4EFB-9811-5A98B20972DF}"/>
    <cellStyle name="Normal 2 26 5 2 2" xfId="10652" xr:uid="{B078E476-8173-444F-BB90-8A7D4D93A383}"/>
    <cellStyle name="Normal 2 26 5 2 3" xfId="10653" xr:uid="{0EC2F877-191F-426A-9534-DFA7DADCF94B}"/>
    <cellStyle name="Normal 2 26 5 3" xfId="10654" xr:uid="{0129D912-881A-4B0D-AA3E-A31D72AB23BA}"/>
    <cellStyle name="Normal 2 26 5 3 2" xfId="10655" xr:uid="{7A6BD92B-6F82-47F8-9DC0-65CFD4294269}"/>
    <cellStyle name="Normal 2 26 5 3 3" xfId="10656" xr:uid="{72C98743-AE23-4823-802D-4911421593A6}"/>
    <cellStyle name="Normal 2 26 5 4" xfId="10657" xr:uid="{D833C6AE-282B-4AC7-B1F1-59BA1DF1515B}"/>
    <cellStyle name="Normal 2 26 5 5" xfId="10658" xr:uid="{7B957423-BC05-4653-9FB5-572570419B85}"/>
    <cellStyle name="Normal 2 26 6" xfId="10659" xr:uid="{E9F87FB6-706F-4250-9387-B4F6962311C7}"/>
    <cellStyle name="Normal 2 26 6 2" xfId="10660" xr:uid="{B7ED6247-CDBF-4D16-B82C-D30A2910FBE0}"/>
    <cellStyle name="Normal 2 26 6 2 2" xfId="10661" xr:uid="{A66D9BF6-AD3C-4A17-B62A-80FE9CCD3DED}"/>
    <cellStyle name="Normal 2 26 6 2 3" xfId="10662" xr:uid="{CE8CACE9-3BB0-43B2-9BD1-29DFBB5F2C9A}"/>
    <cellStyle name="Normal 2 26 6 3" xfId="10663" xr:uid="{630D5F11-D835-4063-B4BD-20220AF8353E}"/>
    <cellStyle name="Normal 2 26 6 3 2" xfId="10664" xr:uid="{C91B0250-D0BF-453A-86DD-ABB98D72BA20}"/>
    <cellStyle name="Normal 2 26 6 3 3" xfId="10665" xr:uid="{4023C98F-2956-443D-A1AB-364F5E489E6D}"/>
    <cellStyle name="Normal 2 26 6 4" xfId="10666" xr:uid="{AEE84FBF-6965-47A1-AC7A-DD6489477799}"/>
    <cellStyle name="Normal 2 26 6 5" xfId="10667" xr:uid="{34F6968E-5B85-49F6-BDCF-6C80A5E9A6ED}"/>
    <cellStyle name="Normal 2 26 7" xfId="10668" xr:uid="{91560A9C-1DC6-4B84-89BA-63F430F0323C}"/>
    <cellStyle name="Normal 2 26 7 2" xfId="10669" xr:uid="{7C717D1B-3918-4E4E-B751-BA6C6210673A}"/>
    <cellStyle name="Normal 2 26 7 2 2" xfId="10670" xr:uid="{95F9B044-7741-451E-A268-B9FF456AE1CA}"/>
    <cellStyle name="Normal 2 26 7 2 3" xfId="10671" xr:uid="{D1F1C105-8ABA-47E5-BB07-48C7E70EBA6D}"/>
    <cellStyle name="Normal 2 26 7 3" xfId="10672" xr:uid="{2967C77F-8EBA-46E9-9BAF-06D2051AB90C}"/>
    <cellStyle name="Normal 2 26 7 3 2" xfId="10673" xr:uid="{2AC7F8C2-E2D1-40B8-9EA6-77CB277C7868}"/>
    <cellStyle name="Normal 2 26 7 3 3" xfId="10674" xr:uid="{0313575C-A93D-4C18-BB21-9C43FE401E29}"/>
    <cellStyle name="Normal 2 26 7 4" xfId="10675" xr:uid="{6E9E1EB6-B672-46FC-8C08-E1CC52B64E29}"/>
    <cellStyle name="Normal 2 26 7 5" xfId="10676" xr:uid="{3A8D1BF5-BE63-42F1-B334-93772F4260D4}"/>
    <cellStyle name="Normal 2 26 8" xfId="10677" xr:uid="{B09FB4D5-AA52-4A29-A8A8-3E4DA4402C6A}"/>
    <cellStyle name="Normal 2 26 8 2" xfId="10678" xr:uid="{048D96F6-9E62-445E-B9F3-8B5BE507CCC6}"/>
    <cellStyle name="Normal 2 26 8 2 2" xfId="10679" xr:uid="{450251D3-B33C-485A-AA49-F7EC67BBFEDD}"/>
    <cellStyle name="Normal 2 26 8 2 3" xfId="10680" xr:uid="{4EA01A34-5034-40A7-85B9-448A499BE1BB}"/>
    <cellStyle name="Normal 2 26 8 3" xfId="10681" xr:uid="{759A6153-5B1D-4125-84A8-44EE393D134B}"/>
    <cellStyle name="Normal 2 26 8 3 2" xfId="10682" xr:uid="{682F1647-5199-40FB-BF73-F31F28BC6997}"/>
    <cellStyle name="Normal 2 26 8 3 3" xfId="10683" xr:uid="{768A7927-9C9F-442A-9C23-F143F1225E75}"/>
    <cellStyle name="Normal 2 26 8 4" xfId="10684" xr:uid="{AC825A91-2C9A-4A00-8293-845B75B31DBF}"/>
    <cellStyle name="Normal 2 26 8 5" xfId="10685" xr:uid="{891609B2-D776-473A-9894-EB7071D6AC1D}"/>
    <cellStyle name="Normal 2 26 9" xfId="10686" xr:uid="{AC8DF270-67BC-46D5-9402-B97AA64D20CC}"/>
    <cellStyle name="Normal 2 26 9 2" xfId="10687" xr:uid="{A608BC14-1F23-4B80-91BD-6C37425C0731}"/>
    <cellStyle name="Normal 2 26 9 2 2" xfId="10688" xr:uid="{6C355C41-F0BF-4F3C-B3EA-617113CA3C15}"/>
    <cellStyle name="Normal 2 26 9 2 3" xfId="10689" xr:uid="{7CEF4682-D607-4738-9A07-38B94A99264C}"/>
    <cellStyle name="Normal 2 26 9 3" xfId="10690" xr:uid="{32DE98EC-2582-48ED-9E33-B68E6F4FF761}"/>
    <cellStyle name="Normal 2 26 9 3 2" xfId="10691" xr:uid="{8DAC053F-C815-4E1B-B528-D29001B64CB8}"/>
    <cellStyle name="Normal 2 26 9 3 3" xfId="10692" xr:uid="{85CF6DBB-2B63-4E53-B030-532CCB6E743F}"/>
    <cellStyle name="Normal 2 26 9 4" xfId="10693" xr:uid="{67EF8F26-68C7-442B-8761-B2FC00CB203D}"/>
    <cellStyle name="Normal 2 26 9 5" xfId="10694" xr:uid="{32A836E9-E969-4A90-B108-DE9B937FE8D0}"/>
    <cellStyle name="Normal 2 27" xfId="10695" xr:uid="{D27E4307-0F18-48CE-98B0-BD62E3758933}"/>
    <cellStyle name="Normal 2 27 10" xfId="10696" xr:uid="{43902CF6-AFDA-4E2D-B3A0-385E60B536B9}"/>
    <cellStyle name="Normal 2 27 10 2" xfId="10697" xr:uid="{93B239DB-A15D-4BE1-9CB4-B19205CB7E62}"/>
    <cellStyle name="Normal 2 27 10 2 2" xfId="10698" xr:uid="{60D05A94-9B1A-4CA7-8835-2F7390951EFF}"/>
    <cellStyle name="Normal 2 27 10 2 3" xfId="10699" xr:uid="{2CA039C3-B659-4800-B090-28534783CB3E}"/>
    <cellStyle name="Normal 2 27 10 3" xfId="10700" xr:uid="{DBDF471E-9D34-4DDB-9EEC-4CEC1E8A11EE}"/>
    <cellStyle name="Normal 2 27 10 3 2" xfId="10701" xr:uid="{8FBCEA55-6C07-4A05-A63F-075AA21300D0}"/>
    <cellStyle name="Normal 2 27 10 3 3" xfId="10702" xr:uid="{E65E092C-19ED-41AC-9048-E1EC800E1F28}"/>
    <cellStyle name="Normal 2 27 10 4" xfId="10703" xr:uid="{4919565C-4258-4020-AAE3-3B31132FDC06}"/>
    <cellStyle name="Normal 2 27 10 5" xfId="10704" xr:uid="{B7AC1A7E-5C1F-4701-9E2E-BDDC42058124}"/>
    <cellStyle name="Normal 2 27 11" xfId="10705" xr:uid="{6E8947B0-532F-491B-B686-D3322E40B5B0}"/>
    <cellStyle name="Normal 2 27 11 2" xfId="10706" xr:uid="{AEF8E368-C542-434D-BBA4-F478C5F9A040}"/>
    <cellStyle name="Normal 2 27 11 2 2" xfId="10707" xr:uid="{15628AD4-22E9-49FA-9E5E-2E19F02475BC}"/>
    <cellStyle name="Normal 2 27 11 2 3" xfId="10708" xr:uid="{A0FA8DCA-BC9D-46B9-826F-FEABB1DD06FE}"/>
    <cellStyle name="Normal 2 27 11 3" xfId="10709" xr:uid="{BDF0D760-3CBD-4248-9D05-4E4F6AAEF33F}"/>
    <cellStyle name="Normal 2 27 11 3 2" xfId="10710" xr:uid="{BFAF38A7-2C88-420E-B14C-23724BD12DBA}"/>
    <cellStyle name="Normal 2 27 11 3 3" xfId="10711" xr:uid="{71C73743-B4CE-42DA-B81C-1C3CDAACBA31}"/>
    <cellStyle name="Normal 2 27 11 4" xfId="10712" xr:uid="{187EC11C-6DD8-475B-AA22-7EF4E96DE5BF}"/>
    <cellStyle name="Normal 2 27 11 5" xfId="10713" xr:uid="{AF855FDD-9396-46FC-BAD8-6C56E3ADB302}"/>
    <cellStyle name="Normal 2 27 12" xfId="10714" xr:uid="{8004042F-8E31-411B-991A-C04AF7C801BA}"/>
    <cellStyle name="Normal 2 27 12 2" xfId="10715" xr:uid="{68A46FD9-46C3-4CB8-9C72-5E052F7D699C}"/>
    <cellStyle name="Normal 2 27 12 2 2" xfId="10716" xr:uid="{AADF8D46-F55B-41CD-B165-66F1F492AD83}"/>
    <cellStyle name="Normal 2 27 12 2 3" xfId="10717" xr:uid="{9AA114CB-A84D-46B0-93CC-7F6B408F6949}"/>
    <cellStyle name="Normal 2 27 12 3" xfId="10718" xr:uid="{E2D5D00E-A226-4E0D-94A6-5A050526A79B}"/>
    <cellStyle name="Normal 2 27 12 3 2" xfId="10719" xr:uid="{59473FCD-46FB-497E-81C5-F6277F810ACC}"/>
    <cellStyle name="Normal 2 27 12 3 3" xfId="10720" xr:uid="{D879ABA8-E759-4DDC-B458-AC1E04948F7D}"/>
    <cellStyle name="Normal 2 27 12 4" xfId="10721" xr:uid="{CFFC1281-BA08-40B7-B05F-1459B904C534}"/>
    <cellStyle name="Normal 2 27 12 5" xfId="10722" xr:uid="{6C272C17-B842-4002-914B-EFD68791DF9C}"/>
    <cellStyle name="Normal 2 27 13" xfId="10723" xr:uid="{888E13EA-F0F1-43A1-9E5E-307484FD69D5}"/>
    <cellStyle name="Normal 2 27 13 2" xfId="10724" xr:uid="{E38DE468-C88B-40E5-8AA2-79010B5206D3}"/>
    <cellStyle name="Normal 2 27 13 2 2" xfId="10725" xr:uid="{777ECB2F-2AC9-4286-BC5A-9470B19DCACA}"/>
    <cellStyle name="Normal 2 27 13 2 3" xfId="10726" xr:uid="{CC1D2ADF-7542-4A93-882F-4573C4379B78}"/>
    <cellStyle name="Normal 2 27 13 3" xfId="10727" xr:uid="{504F9BB5-170C-411E-9734-8D8C8789F426}"/>
    <cellStyle name="Normal 2 27 13 3 2" xfId="10728" xr:uid="{3FDE95D4-6A29-4550-A22F-811C00EE80D2}"/>
    <cellStyle name="Normal 2 27 13 3 3" xfId="10729" xr:uid="{C94E5A8C-A3F3-460A-96A5-0AD4D59EA4E4}"/>
    <cellStyle name="Normal 2 27 13 4" xfId="10730" xr:uid="{39FCF4DD-768B-4C53-84E1-7EF4549C2CF4}"/>
    <cellStyle name="Normal 2 27 13 5" xfId="10731" xr:uid="{A2E492EC-E7B2-4D49-AA70-0405A3A8D7BE}"/>
    <cellStyle name="Normal 2 27 14" xfId="10732" xr:uid="{746AD3A9-B59B-49FC-A8B2-40116914CB27}"/>
    <cellStyle name="Normal 2 27 14 2" xfId="10733" xr:uid="{82C9F643-1B3E-4AE7-91AE-F7E3C79C21CF}"/>
    <cellStyle name="Normal 2 27 14 2 2" xfId="10734" xr:uid="{C8B1788E-88F9-47A7-A0A8-FF1E4A0087A6}"/>
    <cellStyle name="Normal 2 27 14 2 3" xfId="10735" xr:uid="{FEC4467E-EAA7-4524-9F03-E0C9D53A1C0F}"/>
    <cellStyle name="Normal 2 27 14 3" xfId="10736" xr:uid="{1C1B18B8-F9D5-4517-A0CB-76F5D03D141C}"/>
    <cellStyle name="Normal 2 27 14 3 2" xfId="10737" xr:uid="{81AA3CE8-F014-49D4-B02F-F3F71ED6D387}"/>
    <cellStyle name="Normal 2 27 14 3 3" xfId="10738" xr:uid="{BC700AD7-26EF-4331-B190-10C19A646A16}"/>
    <cellStyle name="Normal 2 27 14 4" xfId="10739" xr:uid="{867748D4-6207-4C41-A067-29059876C61D}"/>
    <cellStyle name="Normal 2 27 14 5" xfId="10740" xr:uid="{CD2CD4E9-3691-4C7F-902E-860F930BFFDC}"/>
    <cellStyle name="Normal 2 27 15" xfId="10741" xr:uid="{B82B8912-CB10-4406-8188-1C7CCD11A19C}"/>
    <cellStyle name="Normal 2 27 15 2" xfId="10742" xr:uid="{0A015F4C-C4FE-4070-9EBF-37FC756DBBF6}"/>
    <cellStyle name="Normal 2 27 15 2 2" xfId="10743" xr:uid="{3A024CFD-17E7-44FC-8859-5E87527DF342}"/>
    <cellStyle name="Normal 2 27 15 2 3" xfId="10744" xr:uid="{E705AF86-7D43-4A0D-871E-2D4C6E9E7CA6}"/>
    <cellStyle name="Normal 2 27 15 3" xfId="10745" xr:uid="{53DBFF50-9C88-44C8-A9F7-47B1C0CD13FB}"/>
    <cellStyle name="Normal 2 27 15 3 2" xfId="10746" xr:uid="{DDE1D781-A40C-459C-B922-44B07BB18C13}"/>
    <cellStyle name="Normal 2 27 15 3 3" xfId="10747" xr:uid="{7925A5A1-D0E4-450B-865C-3250D5544416}"/>
    <cellStyle name="Normal 2 27 15 4" xfId="10748" xr:uid="{80F21DDE-08B8-4975-9181-9AB1B23CF68C}"/>
    <cellStyle name="Normal 2 27 15 5" xfId="10749" xr:uid="{07BCFF7D-EE00-494C-A434-6286378B724D}"/>
    <cellStyle name="Normal 2 27 16" xfId="10750" xr:uid="{1627ABB8-DD63-49B6-AEDD-C67B4BCF5093}"/>
    <cellStyle name="Normal 2 27 16 2" xfId="10751" xr:uid="{4B609517-7538-480E-9AAB-50426A66B40D}"/>
    <cellStyle name="Normal 2 27 16 2 2" xfId="10752" xr:uid="{C35112F5-3FB6-4D06-B57D-335D4A37AAD6}"/>
    <cellStyle name="Normal 2 27 16 2 3" xfId="10753" xr:uid="{15C36228-E096-4E02-8EC6-7FB0C8D29D8A}"/>
    <cellStyle name="Normal 2 27 16 3" xfId="10754" xr:uid="{10C7BC13-AB01-4DA8-85B0-C87DE586A5CC}"/>
    <cellStyle name="Normal 2 27 16 3 2" xfId="10755" xr:uid="{65711FB5-76AF-4AF0-A019-A8DE50462B31}"/>
    <cellStyle name="Normal 2 27 16 3 3" xfId="10756" xr:uid="{00267F02-9919-4D3F-9618-A6358F7738BD}"/>
    <cellStyle name="Normal 2 27 16 4" xfId="10757" xr:uid="{254CDFC4-51E0-490A-957E-60D519C6D94B}"/>
    <cellStyle name="Normal 2 27 16 5" xfId="10758" xr:uid="{49DF2075-2527-46C2-8B1A-C634B348ABC0}"/>
    <cellStyle name="Normal 2 27 17" xfId="10759" xr:uid="{4190CC63-CAD1-47CB-BFB1-F88184838F30}"/>
    <cellStyle name="Normal 2 27 17 2" xfId="10760" xr:uid="{3EE11071-E746-44D7-B829-E9E7B93E8530}"/>
    <cellStyle name="Normal 2 27 17 2 2" xfId="10761" xr:uid="{D3D6CCE5-AC4F-4D77-A24B-58A25A4D87B2}"/>
    <cellStyle name="Normal 2 27 17 2 3" xfId="10762" xr:uid="{3C7A9899-B6C8-4877-81CE-B619F2162E10}"/>
    <cellStyle name="Normal 2 27 17 3" xfId="10763" xr:uid="{842AFDB9-D049-4A15-A8F6-DCCBD7423A6C}"/>
    <cellStyle name="Normal 2 27 17 3 2" xfId="10764" xr:uid="{AB2A4BEB-FB5F-41FB-9AC3-AFD2981F3995}"/>
    <cellStyle name="Normal 2 27 17 3 3" xfId="10765" xr:uid="{6A3057B6-D987-4C2B-A288-E1A41CB84595}"/>
    <cellStyle name="Normal 2 27 17 4" xfId="10766" xr:uid="{5EC33494-256A-4FB7-9103-EDF7D3D9DFC6}"/>
    <cellStyle name="Normal 2 27 17 5" xfId="10767" xr:uid="{135EF97A-F83B-4F1E-A24E-855CCC7D8C05}"/>
    <cellStyle name="Normal 2 27 18" xfId="10768" xr:uid="{377A99E9-129C-4ADE-B097-A42DCDAE0CDE}"/>
    <cellStyle name="Normal 2 27 18 2" xfId="10769" xr:uid="{FC422C8F-D688-4400-8C6D-3B67FCA286E1}"/>
    <cellStyle name="Normal 2 27 18 2 2" xfId="10770" xr:uid="{67DA8CF6-B03C-4407-9C0D-6596BFC0BB9F}"/>
    <cellStyle name="Normal 2 27 18 2 3" xfId="10771" xr:uid="{9B45AEC6-83D7-497D-99DA-46CFA6417783}"/>
    <cellStyle name="Normal 2 27 18 3" xfId="10772" xr:uid="{0E188F41-688C-46F7-B30F-1764773C0260}"/>
    <cellStyle name="Normal 2 27 18 3 2" xfId="10773" xr:uid="{987F14A2-06FC-4469-A137-64AC47FD4036}"/>
    <cellStyle name="Normal 2 27 18 3 3" xfId="10774" xr:uid="{D13AB6F7-76C1-4E14-83DE-BA6A5084AC7F}"/>
    <cellStyle name="Normal 2 27 18 4" xfId="10775" xr:uid="{2F739CBB-7614-4832-BC5A-1F73552149C3}"/>
    <cellStyle name="Normal 2 27 18 5" xfId="10776" xr:uid="{5C22B20D-EC0E-420E-98A8-C4BEFBDF3E0A}"/>
    <cellStyle name="Normal 2 27 19" xfId="10777" xr:uid="{9321051B-47CD-4ED0-AE0F-CCCD3B3DA606}"/>
    <cellStyle name="Normal 2 27 19 2" xfId="10778" xr:uid="{1F6963CE-D253-4ABC-AA6C-009151F1E9FD}"/>
    <cellStyle name="Normal 2 27 19 2 2" xfId="10779" xr:uid="{7EE2356D-6B3D-4DA6-A37D-D9098C99D7FC}"/>
    <cellStyle name="Normal 2 27 19 2 3" xfId="10780" xr:uid="{B9E5D69D-1FEA-410F-8E1C-46EC01AD7819}"/>
    <cellStyle name="Normal 2 27 19 3" xfId="10781" xr:uid="{BAAD1C31-F382-4BCB-B2D2-D27857939313}"/>
    <cellStyle name="Normal 2 27 19 3 2" xfId="10782" xr:uid="{D7D3CD64-4589-4B83-B83B-ABECD1AB898B}"/>
    <cellStyle name="Normal 2 27 19 3 3" xfId="10783" xr:uid="{CBFDA336-C178-4FE2-90C2-959F8DF5C086}"/>
    <cellStyle name="Normal 2 27 19 4" xfId="10784" xr:uid="{1F002E7D-66AD-4CF5-A5C5-ED1D9479A486}"/>
    <cellStyle name="Normal 2 27 19 5" xfId="10785" xr:uid="{D14AE6BE-7D63-40D2-9DA3-049C910BB80B}"/>
    <cellStyle name="Normal 2 27 2" xfId="10786" xr:uid="{39C3FCDC-A3FC-4D11-9D9D-6481792FDA57}"/>
    <cellStyle name="Normal 2 27 2 2" xfId="10787" xr:uid="{BBD7F126-2CE5-4AFD-BD7E-F782198328DC}"/>
    <cellStyle name="Normal 2 27 2 2 2" xfId="10788" xr:uid="{C47865FD-4FE8-49B4-ADC8-BF2A3631B61D}"/>
    <cellStyle name="Normal 2 27 2 2 3" xfId="10789" xr:uid="{22418F53-7118-4E10-AC2F-A7C33C827808}"/>
    <cellStyle name="Normal 2 27 2 3" xfId="10790" xr:uid="{C3E0088D-F4AA-4378-9E9F-1A17B563F7AD}"/>
    <cellStyle name="Normal 2 27 2 3 2" xfId="10791" xr:uid="{5F2BF42C-E708-4725-A0AE-B6034D8221BF}"/>
    <cellStyle name="Normal 2 27 2 3 3" xfId="10792" xr:uid="{DEB0CAEC-8F81-4423-9DCD-EE14A0797FB9}"/>
    <cellStyle name="Normal 2 27 2 4" xfId="10793" xr:uid="{8928E19C-B62D-4F00-9802-209C4C0915B2}"/>
    <cellStyle name="Normal 2 27 2 5" xfId="10794" xr:uid="{E51174D1-781B-4724-9A63-6CCC597F279F}"/>
    <cellStyle name="Normal 2 27 20" xfId="10795" xr:uid="{0002CC49-3E30-4A95-AAA6-6ED2C848B49F}"/>
    <cellStyle name="Normal 2 27 20 2" xfId="10796" xr:uid="{C0619C6D-DCE1-4AED-9BAB-29A92EB59B76}"/>
    <cellStyle name="Normal 2 27 20 2 2" xfId="10797" xr:uid="{6C938ACB-9059-4FAE-9DFE-F11C2D6544F5}"/>
    <cellStyle name="Normal 2 27 20 2 3" xfId="10798" xr:uid="{AE9A1DD2-4673-48EE-BA75-49724035497A}"/>
    <cellStyle name="Normal 2 27 20 3" xfId="10799" xr:uid="{267A2C4E-95A9-4251-8725-FA902DDFC570}"/>
    <cellStyle name="Normal 2 27 20 3 2" xfId="10800" xr:uid="{8779F29A-BE41-4B53-86F9-A1A0A0E59738}"/>
    <cellStyle name="Normal 2 27 20 3 3" xfId="10801" xr:uid="{BA4995FA-318C-41AA-BFCA-FADF926DBCF6}"/>
    <cellStyle name="Normal 2 27 20 4" xfId="10802" xr:uid="{6106F913-72C1-4BA9-9F3F-5C6B05D56E7E}"/>
    <cellStyle name="Normal 2 27 20 5" xfId="10803" xr:uid="{D7909C95-B520-4D27-8E18-0D79ADCF40FB}"/>
    <cellStyle name="Normal 2 27 21" xfId="10804" xr:uid="{C905A15B-62C1-4E9F-8451-56F08D2D0017}"/>
    <cellStyle name="Normal 2 27 21 2" xfId="10805" xr:uid="{92277996-8613-4431-9493-6D52B3E844A3}"/>
    <cellStyle name="Normal 2 27 21 2 2" xfId="10806" xr:uid="{BAD79207-92C6-40E1-BE4F-0B4D7A13D85D}"/>
    <cellStyle name="Normal 2 27 21 2 3" xfId="10807" xr:uid="{15DF1E54-526A-41A2-B7DF-44143CA77111}"/>
    <cellStyle name="Normal 2 27 21 3" xfId="10808" xr:uid="{753F296F-AEEC-49ED-85B6-D783EEA0A7DC}"/>
    <cellStyle name="Normal 2 27 21 3 2" xfId="10809" xr:uid="{3437836D-3AF6-4DA4-BABD-CDF907EA4103}"/>
    <cellStyle name="Normal 2 27 21 3 3" xfId="10810" xr:uid="{C7509D5F-B878-4ABE-9F83-49B304CFC2EA}"/>
    <cellStyle name="Normal 2 27 21 4" xfId="10811" xr:uid="{F054C5F3-FEAA-4F7D-87A8-10077EAEE010}"/>
    <cellStyle name="Normal 2 27 21 5" xfId="10812" xr:uid="{CF72EAFD-774C-4695-AA3D-6A283DBF7C3B}"/>
    <cellStyle name="Normal 2 27 22" xfId="10813" xr:uid="{E33CA0DE-4DDA-4E46-8087-D22B5F63F6BB}"/>
    <cellStyle name="Normal 2 27 22 2" xfId="10814" xr:uid="{5B48B2BA-841F-47FC-B6CC-CD5D6E260BF3}"/>
    <cellStyle name="Normal 2 27 22 2 2" xfId="10815" xr:uid="{0777288A-0711-4F0B-A503-0BC116332A2E}"/>
    <cellStyle name="Normal 2 27 22 2 3" xfId="10816" xr:uid="{5C0CCFF2-47D5-4218-BAC8-D6085A4E96D1}"/>
    <cellStyle name="Normal 2 27 22 3" xfId="10817" xr:uid="{A083BD92-AA36-4CAC-B63D-9854F5E2104B}"/>
    <cellStyle name="Normal 2 27 22 3 2" xfId="10818" xr:uid="{0ACA393E-5332-4C7F-9D3F-012C8D3FAA43}"/>
    <cellStyle name="Normal 2 27 22 3 3" xfId="10819" xr:uid="{AD3A36DB-B7E0-4D05-A912-B16DA5624FEF}"/>
    <cellStyle name="Normal 2 27 22 4" xfId="10820" xr:uid="{FE89F27E-3BE8-40CF-AE76-C02E61E2E09B}"/>
    <cellStyle name="Normal 2 27 22 5" xfId="10821" xr:uid="{235E99BF-E0AA-40F0-B9D0-979DF52E5E84}"/>
    <cellStyle name="Normal 2 27 23" xfId="10822" xr:uid="{EF04EE0B-1E56-453A-AE4A-AA98771BC747}"/>
    <cellStyle name="Normal 2 27 23 2" xfId="10823" xr:uid="{05C99052-EA63-4924-BEAD-9D8AEFC6D0DE}"/>
    <cellStyle name="Normal 2 27 23 2 2" xfId="10824" xr:uid="{CAED33EA-2EF7-4766-AEA8-945EF3478F3A}"/>
    <cellStyle name="Normal 2 27 23 2 3" xfId="10825" xr:uid="{52A5BEB2-BF0A-4CC0-9AC2-2F67A221AECE}"/>
    <cellStyle name="Normal 2 27 23 3" xfId="10826" xr:uid="{5A24D05E-3F72-4E68-9069-08078114FC06}"/>
    <cellStyle name="Normal 2 27 23 3 2" xfId="10827" xr:uid="{1A798078-E0AB-49B0-A756-F83DD8E402D9}"/>
    <cellStyle name="Normal 2 27 23 3 3" xfId="10828" xr:uid="{5E071191-123F-4625-B83D-DE7EE582737C}"/>
    <cellStyle name="Normal 2 27 23 4" xfId="10829" xr:uid="{C8E6FADD-9D4C-4922-863D-A16F2A3D051A}"/>
    <cellStyle name="Normal 2 27 23 5" xfId="10830" xr:uid="{B996A095-4864-4400-913F-78C5B27D04AE}"/>
    <cellStyle name="Normal 2 27 24" xfId="10831" xr:uid="{5D86E0CA-CBF7-407F-A3B7-09BF2EE9971C}"/>
    <cellStyle name="Normal 2 27 24 2" xfId="10832" xr:uid="{21403601-D26C-463A-9AAB-9E6E40C03406}"/>
    <cellStyle name="Normal 2 27 24 3" xfId="10833" xr:uid="{632EE6F4-2FF2-4F1E-881A-5896286F8420}"/>
    <cellStyle name="Normal 2 27 25" xfId="10834" xr:uid="{FBC81370-809B-484A-9812-911E4E7B9FA7}"/>
    <cellStyle name="Normal 2 27 25 2" xfId="10835" xr:uid="{840F8AEF-C4C5-4E67-9AB2-58688B3C0000}"/>
    <cellStyle name="Normal 2 27 25 3" xfId="10836" xr:uid="{1FD2F798-DA05-4535-AA50-8BDD8A9D871C}"/>
    <cellStyle name="Normal 2 27 26" xfId="10837" xr:uid="{181212F3-D38E-4EA7-AE68-40FA3D93BF5F}"/>
    <cellStyle name="Normal 2 27 27" xfId="10838" xr:uid="{B5C9C9E4-99BA-409A-8FEE-4F027F59ADAD}"/>
    <cellStyle name="Normal 2 27 3" xfId="10839" xr:uid="{D908F2A0-13DD-426C-A922-D368777C41C4}"/>
    <cellStyle name="Normal 2 27 3 2" xfId="10840" xr:uid="{70A01084-EEE7-409C-98EA-948F7DB3C8C1}"/>
    <cellStyle name="Normal 2 27 3 2 2" xfId="10841" xr:uid="{A39592A3-5715-45D9-A516-B13AB95ADAF2}"/>
    <cellStyle name="Normal 2 27 3 2 3" xfId="10842" xr:uid="{B0C24E9A-4304-4D6B-8028-13233F6893D6}"/>
    <cellStyle name="Normal 2 27 3 3" xfId="10843" xr:uid="{61492CCD-E6AE-45F4-B17F-968C7B779C94}"/>
    <cellStyle name="Normal 2 27 3 3 2" xfId="10844" xr:uid="{9C6CE149-F672-49B6-ABF3-10ADAD06D9A5}"/>
    <cellStyle name="Normal 2 27 3 3 3" xfId="10845" xr:uid="{81D7A7D1-F3F0-49A5-882E-BC69C92E54E6}"/>
    <cellStyle name="Normal 2 27 3 4" xfId="10846" xr:uid="{A3989F4D-0CD4-46FD-BE0B-6A125D36DA42}"/>
    <cellStyle name="Normal 2 27 3 5" xfId="10847" xr:uid="{29281687-F64D-4983-AF03-E6474004A408}"/>
    <cellStyle name="Normal 2 27 4" xfId="10848" xr:uid="{895BCE37-96DC-4638-9184-4C322909AB3A}"/>
    <cellStyle name="Normal 2 27 4 2" xfId="10849" xr:uid="{98E6DB7B-8ED4-48FC-B8F4-C6F5E31DB86A}"/>
    <cellStyle name="Normal 2 27 4 2 2" xfId="10850" xr:uid="{4DD4A314-F74F-4499-971C-54FEA87C5EDF}"/>
    <cellStyle name="Normal 2 27 4 2 3" xfId="10851" xr:uid="{2EEAEFA8-9F33-4D56-B4E5-BABC10856C6F}"/>
    <cellStyle name="Normal 2 27 4 3" xfId="10852" xr:uid="{E17FDFB7-1EE7-4386-999A-6968F1EEA785}"/>
    <cellStyle name="Normal 2 27 4 3 2" xfId="10853" xr:uid="{AC44BE27-96EB-42D4-A262-7F5D9870198D}"/>
    <cellStyle name="Normal 2 27 4 3 3" xfId="10854" xr:uid="{E6B1027B-2A56-45F3-A6E2-77E553756EBB}"/>
    <cellStyle name="Normal 2 27 4 4" xfId="10855" xr:uid="{A46AAE7A-DDF3-40C6-BBFE-D613EBE61062}"/>
    <cellStyle name="Normal 2 27 4 5" xfId="10856" xr:uid="{3A9B2F0D-4E38-4E2F-89D3-02F8E430E4CF}"/>
    <cellStyle name="Normal 2 27 5" xfId="10857" xr:uid="{E2A8B3F1-6841-4A47-8816-CDBDA7698BF9}"/>
    <cellStyle name="Normal 2 27 5 2" xfId="10858" xr:uid="{4968CA8B-FA0E-474D-9904-D522B53F0E80}"/>
    <cellStyle name="Normal 2 27 5 2 2" xfId="10859" xr:uid="{80F8036A-056D-49AE-B395-C1C5A214E9CE}"/>
    <cellStyle name="Normal 2 27 5 2 3" xfId="10860" xr:uid="{0235FD5E-E363-4C1C-9A44-7B0F5A630FC4}"/>
    <cellStyle name="Normal 2 27 5 3" xfId="10861" xr:uid="{6F2F6DEF-715A-456E-8DAA-63FCB8C37D79}"/>
    <cellStyle name="Normal 2 27 5 3 2" xfId="10862" xr:uid="{6593E3BC-C2AF-4839-A8E2-765948A54018}"/>
    <cellStyle name="Normal 2 27 5 3 3" xfId="10863" xr:uid="{B8D1A6AF-10B5-4CA9-AB3F-8963837B1CB0}"/>
    <cellStyle name="Normal 2 27 5 4" xfId="10864" xr:uid="{FA31629B-7C3C-4727-AB5C-749AFDFF204C}"/>
    <cellStyle name="Normal 2 27 5 5" xfId="10865" xr:uid="{7994D12F-FE94-46F1-89E7-DFBAD396AC46}"/>
    <cellStyle name="Normal 2 27 6" xfId="10866" xr:uid="{62F387E2-B467-4147-899D-A53F309ECD33}"/>
    <cellStyle name="Normal 2 27 6 2" xfId="10867" xr:uid="{27BFEB57-5196-4B9C-B18E-C4E522E3D620}"/>
    <cellStyle name="Normal 2 27 6 2 2" xfId="10868" xr:uid="{D6D89655-996E-4D18-AD15-19DBACEB6380}"/>
    <cellStyle name="Normal 2 27 6 2 3" xfId="10869" xr:uid="{413C101A-57AB-4982-BB7D-83AAA01A0B01}"/>
    <cellStyle name="Normal 2 27 6 3" xfId="10870" xr:uid="{B416F1A7-788B-4AF6-A0F6-194D9FFB5716}"/>
    <cellStyle name="Normal 2 27 6 3 2" xfId="10871" xr:uid="{0AB307F0-965F-4477-AD0C-C0BFAC315891}"/>
    <cellStyle name="Normal 2 27 6 3 3" xfId="10872" xr:uid="{A695EED5-CDA3-4C11-A155-0027855E9351}"/>
    <cellStyle name="Normal 2 27 6 4" xfId="10873" xr:uid="{A7065E43-4751-4A00-8B48-6BD081887E55}"/>
    <cellStyle name="Normal 2 27 6 5" xfId="10874" xr:uid="{27FA3BCD-0397-4A34-8492-BF62C94C3FE2}"/>
    <cellStyle name="Normal 2 27 7" xfId="10875" xr:uid="{274E1073-74CA-4356-966E-997B135E814E}"/>
    <cellStyle name="Normal 2 27 7 2" xfId="10876" xr:uid="{FE4C4086-6604-4922-BA5D-4AA07D7DD444}"/>
    <cellStyle name="Normal 2 27 7 2 2" xfId="10877" xr:uid="{680C0100-EB10-41F1-B883-AE6B452D85C6}"/>
    <cellStyle name="Normal 2 27 7 2 3" xfId="10878" xr:uid="{F6DC1CBD-1553-490B-A4D4-94B75521F022}"/>
    <cellStyle name="Normal 2 27 7 3" xfId="10879" xr:uid="{353A2AD5-9BD7-4069-8FC3-5478730BC67B}"/>
    <cellStyle name="Normal 2 27 7 3 2" xfId="10880" xr:uid="{D80F6FA3-E9AC-43CF-A971-580E8D9A1D65}"/>
    <cellStyle name="Normal 2 27 7 3 3" xfId="10881" xr:uid="{FE211907-C8CD-46B0-9B7A-3012783C947A}"/>
    <cellStyle name="Normal 2 27 7 4" xfId="10882" xr:uid="{B13E255D-4277-4E7A-9E65-CDC6896CD1D6}"/>
    <cellStyle name="Normal 2 27 7 5" xfId="10883" xr:uid="{B1BE43ED-7CAC-4096-AE67-AD04CC0BD564}"/>
    <cellStyle name="Normal 2 27 8" xfId="10884" xr:uid="{199AA5BB-182D-46EF-8B5F-1E3EBFBB040F}"/>
    <cellStyle name="Normal 2 27 8 2" xfId="10885" xr:uid="{28C73764-AF29-45C0-8D6E-BF23B9035151}"/>
    <cellStyle name="Normal 2 27 8 2 2" xfId="10886" xr:uid="{EC3B139D-A8A9-4A9B-B8B2-AC48A977EF5C}"/>
    <cellStyle name="Normal 2 27 8 2 3" xfId="10887" xr:uid="{97A08490-3963-48D0-8AFD-CB6AA2F38BA0}"/>
    <cellStyle name="Normal 2 27 8 3" xfId="10888" xr:uid="{C95060B6-3DA7-4537-BE18-BC48EDE23255}"/>
    <cellStyle name="Normal 2 27 8 3 2" xfId="10889" xr:uid="{2AD65328-9305-4495-8492-D34F1A11DA65}"/>
    <cellStyle name="Normal 2 27 8 3 3" xfId="10890" xr:uid="{6FEC842C-CC1C-4418-B1D1-332CC5ACDEDC}"/>
    <cellStyle name="Normal 2 27 8 4" xfId="10891" xr:uid="{57608D1C-0BFF-4DDA-86D3-1306510DC5FA}"/>
    <cellStyle name="Normal 2 27 8 5" xfId="10892" xr:uid="{84EC1670-2C9E-41C3-95B7-233537B20125}"/>
    <cellStyle name="Normal 2 27 9" xfId="10893" xr:uid="{1C27E7B8-3B3E-400C-A314-1408CA4937B5}"/>
    <cellStyle name="Normal 2 27 9 2" xfId="10894" xr:uid="{D12F0CE8-091F-42DF-9A70-A912644AE208}"/>
    <cellStyle name="Normal 2 27 9 2 2" xfId="10895" xr:uid="{E0979C0E-4F37-4DD4-A535-0F7FB372F6ED}"/>
    <cellStyle name="Normal 2 27 9 2 3" xfId="10896" xr:uid="{52592E9F-7C40-47E9-8A7A-ACC2D53D466F}"/>
    <cellStyle name="Normal 2 27 9 3" xfId="10897" xr:uid="{EF1F01A5-E7CD-46BF-9B82-F1B1FCE18FED}"/>
    <cellStyle name="Normal 2 27 9 3 2" xfId="10898" xr:uid="{9BB95925-25AC-4C67-B83D-723385140A01}"/>
    <cellStyle name="Normal 2 27 9 3 3" xfId="10899" xr:uid="{14BF3511-BCF1-4F9A-84A4-52674BF7A7CD}"/>
    <cellStyle name="Normal 2 27 9 4" xfId="10900" xr:uid="{EA89B510-2635-442C-A8EB-32EB221785E3}"/>
    <cellStyle name="Normal 2 27 9 5" xfId="10901" xr:uid="{15D52042-55EE-4BBE-A572-ECCD2A01AA8D}"/>
    <cellStyle name="Normal 2 28" xfId="10902" xr:uid="{9FD727BA-D8DC-49F2-ADBD-4D8CA4C8D6F7}"/>
    <cellStyle name="Normal 2 28 10" xfId="10903" xr:uid="{E51FE7FB-C56A-41D0-AB21-F3BCE5AFAE10}"/>
    <cellStyle name="Normal 2 28 10 2" xfId="10904" xr:uid="{67BF9AB0-4D71-4591-A436-F503357FE22B}"/>
    <cellStyle name="Normal 2 28 10 2 2" xfId="10905" xr:uid="{BE4CA818-C1FB-40DE-BBD5-4260B15DB106}"/>
    <cellStyle name="Normal 2 28 10 2 3" xfId="10906" xr:uid="{DCF6D85A-BDCE-4A32-B54B-6401C0EEAF57}"/>
    <cellStyle name="Normal 2 28 10 3" xfId="10907" xr:uid="{F9063686-4700-4577-AC86-81E419533EE3}"/>
    <cellStyle name="Normal 2 28 10 3 2" xfId="10908" xr:uid="{F65373DF-8969-4536-9963-23433A27C442}"/>
    <cellStyle name="Normal 2 28 10 3 3" xfId="10909" xr:uid="{96ED9D72-3DE9-4852-8EF0-10A7C76E4630}"/>
    <cellStyle name="Normal 2 28 10 4" xfId="10910" xr:uid="{52DD6C29-C9F7-4213-8D3F-2663AAD751AD}"/>
    <cellStyle name="Normal 2 28 10 5" xfId="10911" xr:uid="{37BD1E59-5684-4168-9854-12C71626DB00}"/>
    <cellStyle name="Normal 2 28 11" xfId="10912" xr:uid="{26F07A85-61E8-4103-8656-36BD9F90A213}"/>
    <cellStyle name="Normal 2 28 11 2" xfId="10913" xr:uid="{BCCB5976-D487-47A1-A4C6-333AD6AA570D}"/>
    <cellStyle name="Normal 2 28 11 2 2" xfId="10914" xr:uid="{38F1A258-62B5-4626-A16A-09A02BD408D7}"/>
    <cellStyle name="Normal 2 28 11 2 3" xfId="10915" xr:uid="{3018ED0C-CA3C-4983-81F3-2F3E9E5BFD8D}"/>
    <cellStyle name="Normal 2 28 11 3" xfId="10916" xr:uid="{2F6133DC-7E1F-4DCA-AA6E-21F89297D125}"/>
    <cellStyle name="Normal 2 28 11 3 2" xfId="10917" xr:uid="{E9FA3BBD-804F-4993-B7F8-A8EBB36D7757}"/>
    <cellStyle name="Normal 2 28 11 3 3" xfId="10918" xr:uid="{9125A7B6-9956-44E6-80DA-D42BE5F98F12}"/>
    <cellStyle name="Normal 2 28 11 4" xfId="10919" xr:uid="{885D303C-271E-454B-A44D-16FC1056A60E}"/>
    <cellStyle name="Normal 2 28 11 5" xfId="10920" xr:uid="{FB28B394-40AD-4FF9-A910-AE1928C316F5}"/>
    <cellStyle name="Normal 2 28 12" xfId="10921" xr:uid="{6643AA8A-7F12-492E-93CD-7E9E65958DE2}"/>
    <cellStyle name="Normal 2 28 12 2" xfId="10922" xr:uid="{67A99911-A967-434D-964D-758E3D2A0418}"/>
    <cellStyle name="Normal 2 28 12 2 2" xfId="10923" xr:uid="{D2486CA4-1647-40E2-B2CC-F09F4F63DB83}"/>
    <cellStyle name="Normal 2 28 12 2 3" xfId="10924" xr:uid="{B76E568F-499C-4EDD-876A-385656829967}"/>
    <cellStyle name="Normal 2 28 12 3" xfId="10925" xr:uid="{1F31A11C-99AE-407B-B60E-24AFD96042C9}"/>
    <cellStyle name="Normal 2 28 12 3 2" xfId="10926" xr:uid="{B4337ECF-6F2A-4B0D-A8D7-70BCB4F4A43C}"/>
    <cellStyle name="Normal 2 28 12 3 3" xfId="10927" xr:uid="{5C20C101-D08C-4C72-862B-94EA2AAD41D2}"/>
    <cellStyle name="Normal 2 28 12 4" xfId="10928" xr:uid="{80D30E95-2FFD-4BFE-93C8-B3B6E6C59444}"/>
    <cellStyle name="Normal 2 28 12 5" xfId="10929" xr:uid="{F0D9C47E-0214-421B-A014-D9326C7D0ED1}"/>
    <cellStyle name="Normal 2 28 13" xfId="10930" xr:uid="{DDF96F64-6F35-448B-95CD-C5D35177D13D}"/>
    <cellStyle name="Normal 2 28 13 2" xfId="10931" xr:uid="{E6F1D688-70E8-4455-8BD8-22CCE4431B2E}"/>
    <cellStyle name="Normal 2 28 13 2 2" xfId="10932" xr:uid="{4782A4F9-0CCC-40D5-9C5B-4536266F228F}"/>
    <cellStyle name="Normal 2 28 13 2 3" xfId="10933" xr:uid="{64A32EFE-1ED3-4B4F-8847-846D9DDF675C}"/>
    <cellStyle name="Normal 2 28 13 3" xfId="10934" xr:uid="{5C3A94CF-0B68-454D-A1B6-3A3112037E33}"/>
    <cellStyle name="Normal 2 28 13 3 2" xfId="10935" xr:uid="{14BE2319-11C4-46EA-826D-77279926BB14}"/>
    <cellStyle name="Normal 2 28 13 3 3" xfId="10936" xr:uid="{27BB56C3-2CDA-44E0-94EF-7E80E85635F6}"/>
    <cellStyle name="Normal 2 28 13 4" xfId="10937" xr:uid="{394F919D-4258-45B5-9156-8D47ABF42F59}"/>
    <cellStyle name="Normal 2 28 13 5" xfId="10938" xr:uid="{3937B386-DA02-4BDB-B0A4-74DC1B2ABD31}"/>
    <cellStyle name="Normal 2 28 14" xfId="10939" xr:uid="{B30A3BF0-312D-4627-801C-5C253D440052}"/>
    <cellStyle name="Normal 2 28 14 2" xfId="10940" xr:uid="{A8C17822-EDF6-4591-8FD3-CE1534D9065B}"/>
    <cellStyle name="Normal 2 28 14 2 2" xfId="10941" xr:uid="{61E65E50-D775-4ECD-94E9-B7427E1C4713}"/>
    <cellStyle name="Normal 2 28 14 2 3" xfId="10942" xr:uid="{B1AE7DB9-6A50-4DD2-864F-3486C2573311}"/>
    <cellStyle name="Normal 2 28 14 3" xfId="10943" xr:uid="{AA0F175F-AEB9-4B27-87DC-B220B60354A4}"/>
    <cellStyle name="Normal 2 28 14 3 2" xfId="10944" xr:uid="{F371504E-4769-4060-8B11-63E060285A21}"/>
    <cellStyle name="Normal 2 28 14 3 3" xfId="10945" xr:uid="{FF8E0C13-BD22-4EE8-A5F6-72AEFA14AE84}"/>
    <cellStyle name="Normal 2 28 14 4" xfId="10946" xr:uid="{4FBAE29E-CD92-45AE-852B-56DBE9E08FAE}"/>
    <cellStyle name="Normal 2 28 14 5" xfId="10947" xr:uid="{534B6316-C885-4355-8E0D-B52CB1559AB3}"/>
    <cellStyle name="Normal 2 28 15" xfId="10948" xr:uid="{55DC62F7-E478-44F0-A208-791881BCD369}"/>
    <cellStyle name="Normal 2 28 15 2" xfId="10949" xr:uid="{E0771060-04D3-4756-8973-F08A3FAA9D78}"/>
    <cellStyle name="Normal 2 28 15 2 2" xfId="10950" xr:uid="{7895AFD1-376A-451D-B1F9-440E3DEF3161}"/>
    <cellStyle name="Normal 2 28 15 2 3" xfId="10951" xr:uid="{88C6EC8A-C5BF-4331-8768-9EBF1D37F0AC}"/>
    <cellStyle name="Normal 2 28 15 3" xfId="10952" xr:uid="{10F5975F-AF0A-466C-B47F-033CBE682D9B}"/>
    <cellStyle name="Normal 2 28 15 3 2" xfId="10953" xr:uid="{B89373B1-5E16-49F9-8F57-2BF9407CF5DA}"/>
    <cellStyle name="Normal 2 28 15 3 3" xfId="10954" xr:uid="{719D04C4-B005-43B8-9508-3FC76886B21E}"/>
    <cellStyle name="Normal 2 28 15 4" xfId="10955" xr:uid="{76F650D7-5912-40D5-8F36-A5D7A7232E0A}"/>
    <cellStyle name="Normal 2 28 15 5" xfId="10956" xr:uid="{6ECB0558-51B5-425F-8798-CC822A4E0589}"/>
    <cellStyle name="Normal 2 28 16" xfId="10957" xr:uid="{033CE07A-9DAE-416B-986C-85CBA8A8E02D}"/>
    <cellStyle name="Normal 2 28 16 2" xfId="10958" xr:uid="{5B4EF70A-5832-45C2-BB60-1106C1E3D1C7}"/>
    <cellStyle name="Normal 2 28 16 2 2" xfId="10959" xr:uid="{13148B96-5A02-4632-B4E3-A57924D65003}"/>
    <cellStyle name="Normal 2 28 16 2 3" xfId="10960" xr:uid="{A3B5CFC6-C510-4643-9966-0EEBD344816D}"/>
    <cellStyle name="Normal 2 28 16 3" xfId="10961" xr:uid="{0EE3C6CE-7411-4A0A-BDF2-9594E50A8A15}"/>
    <cellStyle name="Normal 2 28 16 3 2" xfId="10962" xr:uid="{7E5DA5CF-55EF-417C-87A0-227D66CFD8D2}"/>
    <cellStyle name="Normal 2 28 16 3 3" xfId="10963" xr:uid="{950437DF-AC1B-466D-B729-9359D583E6F6}"/>
    <cellStyle name="Normal 2 28 16 4" xfId="10964" xr:uid="{20ED0A30-51DE-4DB7-B04C-586A3E06B3ED}"/>
    <cellStyle name="Normal 2 28 16 5" xfId="10965" xr:uid="{074B9AFE-15F3-4D74-9BFE-8C3356EBD68A}"/>
    <cellStyle name="Normal 2 28 17" xfId="10966" xr:uid="{B6030B50-EE7E-45AB-9921-5EBC7BDE750A}"/>
    <cellStyle name="Normal 2 28 17 2" xfId="10967" xr:uid="{1C87B3E5-98AF-42D9-8702-74AD2BA08233}"/>
    <cellStyle name="Normal 2 28 17 2 2" xfId="10968" xr:uid="{06023917-2A3F-4625-BB15-0A58272350B4}"/>
    <cellStyle name="Normal 2 28 17 2 3" xfId="10969" xr:uid="{9A6E14AD-D0C0-4B2C-AA9C-D2A823D504B7}"/>
    <cellStyle name="Normal 2 28 17 3" xfId="10970" xr:uid="{E1A57550-0548-4275-B832-F600B8F1466E}"/>
    <cellStyle name="Normal 2 28 17 3 2" xfId="10971" xr:uid="{D7EF660E-3C51-4C12-9C19-02A3E0AEC03B}"/>
    <cellStyle name="Normal 2 28 17 3 3" xfId="10972" xr:uid="{EBC55E2A-E702-4EA9-9AE7-8513B27EB6F5}"/>
    <cellStyle name="Normal 2 28 17 4" xfId="10973" xr:uid="{67DF51EB-0762-4F79-BBE8-8E739A8149CF}"/>
    <cellStyle name="Normal 2 28 17 5" xfId="10974" xr:uid="{F90747D6-E5C8-4D06-97B5-2D053D442F32}"/>
    <cellStyle name="Normal 2 28 18" xfId="10975" xr:uid="{C7FFE433-B970-48AE-8FEC-A95D9A6CC778}"/>
    <cellStyle name="Normal 2 28 18 2" xfId="10976" xr:uid="{09BC0095-BFC1-4A78-8A0A-B410545BC78A}"/>
    <cellStyle name="Normal 2 28 18 2 2" xfId="10977" xr:uid="{DD40C202-EF69-4E61-92B8-6B23BDE6067B}"/>
    <cellStyle name="Normal 2 28 18 2 3" xfId="10978" xr:uid="{D741A73C-3494-4E65-B8A9-1693EB5B3B09}"/>
    <cellStyle name="Normal 2 28 18 3" xfId="10979" xr:uid="{760EE3D0-55E9-4D33-84F4-3BAA17A76531}"/>
    <cellStyle name="Normal 2 28 18 3 2" xfId="10980" xr:uid="{2C0D8980-67FD-4DFA-A33A-FA76D2E8ED3A}"/>
    <cellStyle name="Normal 2 28 18 3 3" xfId="10981" xr:uid="{EE407373-967B-42E7-B86C-3784C49709E5}"/>
    <cellStyle name="Normal 2 28 18 4" xfId="10982" xr:uid="{C8CEED9D-6A31-4063-B0EC-A5C7982E455A}"/>
    <cellStyle name="Normal 2 28 18 5" xfId="10983" xr:uid="{36EB98F6-045B-4FA8-B13E-22085A99692B}"/>
    <cellStyle name="Normal 2 28 19" xfId="10984" xr:uid="{5A04F934-3137-4632-9CBE-647924C755C7}"/>
    <cellStyle name="Normal 2 28 19 2" xfId="10985" xr:uid="{57806A45-0CA2-4F8A-BC50-A6BA50728F08}"/>
    <cellStyle name="Normal 2 28 19 2 2" xfId="10986" xr:uid="{4C13B72A-630E-4920-8531-70E2120EB2D6}"/>
    <cellStyle name="Normal 2 28 19 2 3" xfId="10987" xr:uid="{A929B0E2-4723-467E-9678-D672CDABD5F8}"/>
    <cellStyle name="Normal 2 28 19 3" xfId="10988" xr:uid="{2ED93B08-D4D4-4AF7-BD74-4BE9E19EDAD4}"/>
    <cellStyle name="Normal 2 28 19 3 2" xfId="10989" xr:uid="{4B868915-0022-4FD3-83AB-F5C25C5354A0}"/>
    <cellStyle name="Normal 2 28 19 3 3" xfId="10990" xr:uid="{47EFC865-DABD-4A6F-B19B-C5445E7EF077}"/>
    <cellStyle name="Normal 2 28 19 4" xfId="10991" xr:uid="{2BCCBD08-6E8F-4C3E-9376-86F25229748F}"/>
    <cellStyle name="Normal 2 28 19 5" xfId="10992" xr:uid="{BF3C7143-8928-4664-9060-EE13916F0E94}"/>
    <cellStyle name="Normal 2 28 2" xfId="10993" xr:uid="{61A3F3E2-E1C4-4E12-8A1C-DD8734F6637B}"/>
    <cellStyle name="Normal 2 28 2 2" xfId="10994" xr:uid="{5E59769C-6F1F-4A4E-A1E7-FF25B20F4B51}"/>
    <cellStyle name="Normal 2 28 2 2 2" xfId="10995" xr:uid="{D63F3728-94AE-4D1F-98EF-81042C556844}"/>
    <cellStyle name="Normal 2 28 2 2 3" xfId="10996" xr:uid="{E909E280-646D-42E6-915A-A014603F4CA1}"/>
    <cellStyle name="Normal 2 28 2 3" xfId="10997" xr:uid="{988DDF33-27D2-4DEB-8C2C-7E3E9F031455}"/>
    <cellStyle name="Normal 2 28 2 3 2" xfId="10998" xr:uid="{9D2421B8-B7C4-41A1-B23E-4BB7A42C33E8}"/>
    <cellStyle name="Normal 2 28 2 3 3" xfId="10999" xr:uid="{F27F9D2F-FCFD-4F42-8B86-8FDCF98A8C02}"/>
    <cellStyle name="Normal 2 28 2 4" xfId="11000" xr:uid="{54C05C8D-4FC2-4796-B5B5-3AEFCF24FB35}"/>
    <cellStyle name="Normal 2 28 2 5" xfId="11001" xr:uid="{33C36089-47B0-4B2A-AF4C-79DBFC4C3198}"/>
    <cellStyle name="Normal 2 28 20" xfId="11002" xr:uid="{C7F659CA-3D78-4B20-A210-E83D4507094C}"/>
    <cellStyle name="Normal 2 28 20 2" xfId="11003" xr:uid="{34B4DA1E-46E7-4960-978D-6F578B36DFBB}"/>
    <cellStyle name="Normal 2 28 20 2 2" xfId="11004" xr:uid="{0C6D95C1-484C-433A-94A3-E26C75ED299D}"/>
    <cellStyle name="Normal 2 28 20 2 3" xfId="11005" xr:uid="{A8965899-2273-4462-81DB-4FDD7A463F96}"/>
    <cellStyle name="Normal 2 28 20 3" xfId="11006" xr:uid="{7AAB9AFF-9442-443E-85B0-F3009568C053}"/>
    <cellStyle name="Normal 2 28 20 3 2" xfId="11007" xr:uid="{ECBF9838-051E-4AAF-856B-B48AB41B3E55}"/>
    <cellStyle name="Normal 2 28 20 3 3" xfId="11008" xr:uid="{BCDE4399-57E8-4495-B636-04B7FEE73467}"/>
    <cellStyle name="Normal 2 28 20 4" xfId="11009" xr:uid="{19EE2FC7-662E-4760-A0B5-BC4E0185AF02}"/>
    <cellStyle name="Normal 2 28 20 5" xfId="11010" xr:uid="{C6F699A7-1999-4AD0-8E01-093886DC8F25}"/>
    <cellStyle name="Normal 2 28 21" xfId="11011" xr:uid="{0805C67B-3FB8-4D58-A0E9-B4340A432DAD}"/>
    <cellStyle name="Normal 2 28 21 2" xfId="11012" xr:uid="{E253D518-E89A-41F3-9AE8-EA58A1EAFC28}"/>
    <cellStyle name="Normal 2 28 21 2 2" xfId="11013" xr:uid="{D6AA38E9-37ED-4551-8DEE-2AD1E277B006}"/>
    <cellStyle name="Normal 2 28 21 2 3" xfId="11014" xr:uid="{4BF8BFF4-07DC-472A-94BA-63D3BA9CD572}"/>
    <cellStyle name="Normal 2 28 21 3" xfId="11015" xr:uid="{557BDD7B-5831-4DB0-A2C6-E953F4FADA3E}"/>
    <cellStyle name="Normal 2 28 21 3 2" xfId="11016" xr:uid="{E925F4B8-A8D2-4102-B2A1-4C43A685D9D1}"/>
    <cellStyle name="Normal 2 28 21 3 3" xfId="11017" xr:uid="{5DEF8C10-8AD8-41EE-8879-3B3A0B147FC1}"/>
    <cellStyle name="Normal 2 28 21 4" xfId="11018" xr:uid="{16FDD906-57F3-41BE-8778-B83058664699}"/>
    <cellStyle name="Normal 2 28 21 5" xfId="11019" xr:uid="{342D160E-EA77-4F88-BCF7-8C527F64BE58}"/>
    <cellStyle name="Normal 2 28 22" xfId="11020" xr:uid="{63DB922D-6EB2-4149-94B3-B59DC292D875}"/>
    <cellStyle name="Normal 2 28 22 2" xfId="11021" xr:uid="{80EE1A21-2416-4A1E-9163-8EC4AC54881A}"/>
    <cellStyle name="Normal 2 28 22 2 2" xfId="11022" xr:uid="{275C2062-F807-4E66-82E3-A6198D07D7BE}"/>
    <cellStyle name="Normal 2 28 22 2 3" xfId="11023" xr:uid="{B1AED5B1-583A-478B-BA44-D86D4E6B71C4}"/>
    <cellStyle name="Normal 2 28 22 3" xfId="11024" xr:uid="{A8A163E7-E49E-472A-BBC9-BABB2A192CA3}"/>
    <cellStyle name="Normal 2 28 22 3 2" xfId="11025" xr:uid="{8316CF08-C7EE-4A2E-BE25-62E4EF1D17EF}"/>
    <cellStyle name="Normal 2 28 22 3 3" xfId="11026" xr:uid="{7E3CA0EF-4083-4DFC-94E6-766DC8881BED}"/>
    <cellStyle name="Normal 2 28 22 4" xfId="11027" xr:uid="{C04DE6D9-9953-48D1-8A40-F08C22FCD388}"/>
    <cellStyle name="Normal 2 28 22 5" xfId="11028" xr:uid="{38555519-E083-49BD-BD37-0695F8FA92D5}"/>
    <cellStyle name="Normal 2 28 23" xfId="11029" xr:uid="{D7166E0A-A298-47B6-8C05-32575B46822B}"/>
    <cellStyle name="Normal 2 28 23 2" xfId="11030" xr:uid="{D7CECB4F-7BCC-4BC6-90B4-C1340C014C5D}"/>
    <cellStyle name="Normal 2 28 23 2 2" xfId="11031" xr:uid="{14DEBB6C-E2C3-4B10-BD58-FF8E779C5008}"/>
    <cellStyle name="Normal 2 28 23 2 3" xfId="11032" xr:uid="{B73D500D-DA36-4433-B022-6D002F36B04D}"/>
    <cellStyle name="Normal 2 28 23 3" xfId="11033" xr:uid="{07E1E911-BE6A-40FE-9A94-1156712E171B}"/>
    <cellStyle name="Normal 2 28 23 3 2" xfId="11034" xr:uid="{399FF610-B003-4B65-89E1-CF4C3640A340}"/>
    <cellStyle name="Normal 2 28 23 3 3" xfId="11035" xr:uid="{F2EAAB0F-902A-4154-A174-8D6A1C981055}"/>
    <cellStyle name="Normal 2 28 23 4" xfId="11036" xr:uid="{9A1EAA89-753F-4308-BB6B-CA840CEDC23E}"/>
    <cellStyle name="Normal 2 28 23 5" xfId="11037" xr:uid="{B7174D45-E295-4142-AF59-7C16C35A83AE}"/>
    <cellStyle name="Normal 2 28 24" xfId="11038" xr:uid="{DAE33B19-1518-41A8-B066-BB7488030FC0}"/>
    <cellStyle name="Normal 2 28 24 2" xfId="11039" xr:uid="{0CA19BAC-138A-4A5B-9D5F-104FDF86D645}"/>
    <cellStyle name="Normal 2 28 24 3" xfId="11040" xr:uid="{346AAFF9-07A4-4BC9-BB3F-BC2AF3DD29B2}"/>
    <cellStyle name="Normal 2 28 25" xfId="11041" xr:uid="{914C555A-5DBE-4FD3-B886-F7007F22B1E5}"/>
    <cellStyle name="Normal 2 28 25 2" xfId="11042" xr:uid="{FFADA7F0-26F4-419B-BC7A-6036311DA408}"/>
    <cellStyle name="Normal 2 28 25 3" xfId="11043" xr:uid="{BA13F0F6-09AB-470F-B78C-9ED3C89116C7}"/>
    <cellStyle name="Normal 2 28 26" xfId="11044" xr:uid="{B21404AA-7A16-486A-B915-0C4BD8AF83AA}"/>
    <cellStyle name="Normal 2 28 27" xfId="11045" xr:uid="{765DC578-3A35-4EFC-A3D5-0179F0D38889}"/>
    <cellStyle name="Normal 2 28 3" xfId="11046" xr:uid="{88DBFEA5-7EE8-41BC-B799-6B32FC26585A}"/>
    <cellStyle name="Normal 2 28 3 2" xfId="11047" xr:uid="{B51944EC-9F30-4792-AC76-BCC09381271A}"/>
    <cellStyle name="Normal 2 28 3 2 2" xfId="11048" xr:uid="{E702294E-A1E6-47DF-A429-CEB591D7893A}"/>
    <cellStyle name="Normal 2 28 3 2 3" xfId="11049" xr:uid="{BDB43CC9-654E-4205-B0FB-369DA5119A8C}"/>
    <cellStyle name="Normal 2 28 3 3" xfId="11050" xr:uid="{22F031D9-30C4-430B-8B88-429815AAA2BB}"/>
    <cellStyle name="Normal 2 28 3 3 2" xfId="11051" xr:uid="{9F96A2DB-0B5C-4680-AB93-09B2FE1E121B}"/>
    <cellStyle name="Normal 2 28 3 3 3" xfId="11052" xr:uid="{5658ED73-5901-4521-A23A-6101FD209273}"/>
    <cellStyle name="Normal 2 28 3 4" xfId="11053" xr:uid="{E27EA3FF-70B3-4471-BE27-BD205E13A7EC}"/>
    <cellStyle name="Normal 2 28 3 5" xfId="11054" xr:uid="{4502FB6C-20AA-418C-B04E-E8D9D9EE9DD6}"/>
    <cellStyle name="Normal 2 28 4" xfId="11055" xr:uid="{DA81231F-4229-4FCF-A846-5B75A97108C0}"/>
    <cellStyle name="Normal 2 28 4 2" xfId="11056" xr:uid="{7EA2475C-1AFB-4DDF-8468-B4CD82C63C1A}"/>
    <cellStyle name="Normal 2 28 4 2 2" xfId="11057" xr:uid="{21364D63-2C3A-4DF2-8C08-6C65030C3A6F}"/>
    <cellStyle name="Normal 2 28 4 2 3" xfId="11058" xr:uid="{D51E556A-BF45-4A89-B3A4-F0AEB3B08044}"/>
    <cellStyle name="Normal 2 28 4 3" xfId="11059" xr:uid="{3C459872-7B88-4191-8A59-DE62F327D77B}"/>
    <cellStyle name="Normal 2 28 4 3 2" xfId="11060" xr:uid="{863E91B7-8B10-4E35-9B1E-0FE4B8B591A1}"/>
    <cellStyle name="Normal 2 28 4 3 3" xfId="11061" xr:uid="{5D53BA95-5F1D-4459-A4C6-884273CBA38C}"/>
    <cellStyle name="Normal 2 28 4 4" xfId="11062" xr:uid="{3F3C7457-79B7-4960-802E-5451F55DDB13}"/>
    <cellStyle name="Normal 2 28 4 5" xfId="11063" xr:uid="{2093F905-674B-4AD2-8E71-1B8B209F7333}"/>
    <cellStyle name="Normal 2 28 5" xfId="11064" xr:uid="{F1DFF181-E74D-4343-A0E8-DEF59D48CB93}"/>
    <cellStyle name="Normal 2 28 5 2" xfId="11065" xr:uid="{BB48E450-213D-44EF-8844-080E8A6E027C}"/>
    <cellStyle name="Normal 2 28 5 2 2" xfId="11066" xr:uid="{B9A763D5-B192-4646-87FF-E66DA73D86D9}"/>
    <cellStyle name="Normal 2 28 5 2 3" xfId="11067" xr:uid="{C2D50F54-7761-4A33-B88F-F7E502EF652F}"/>
    <cellStyle name="Normal 2 28 5 3" xfId="11068" xr:uid="{882C99D1-A393-4386-B7AB-8C77286B6667}"/>
    <cellStyle name="Normal 2 28 5 3 2" xfId="11069" xr:uid="{C3589482-B0A5-4F7E-841D-DE7048961B8D}"/>
    <cellStyle name="Normal 2 28 5 3 3" xfId="11070" xr:uid="{18CDA518-592E-4236-A71F-22BC88EA6180}"/>
    <cellStyle name="Normal 2 28 5 4" xfId="11071" xr:uid="{11CF6789-6FD5-4BB9-98B9-31844C26A49E}"/>
    <cellStyle name="Normal 2 28 5 5" xfId="11072" xr:uid="{EA93BCC0-08B7-4D07-B206-3650D10B6E5C}"/>
    <cellStyle name="Normal 2 28 6" xfId="11073" xr:uid="{CA59C5DE-262C-4A8D-8133-CF5479E2F1ED}"/>
    <cellStyle name="Normal 2 28 6 2" xfId="11074" xr:uid="{D01A39A0-EAE4-47F6-9289-1AFC04CA0454}"/>
    <cellStyle name="Normal 2 28 6 2 2" xfId="11075" xr:uid="{CA0B57B8-1E4C-4239-970D-C26466203768}"/>
    <cellStyle name="Normal 2 28 6 2 3" xfId="11076" xr:uid="{85B6B436-01A6-4043-AFF3-D8520305611A}"/>
    <cellStyle name="Normal 2 28 6 3" xfId="11077" xr:uid="{BC965DE6-CC7D-437F-9EC8-0D0818EFCADE}"/>
    <cellStyle name="Normal 2 28 6 3 2" xfId="11078" xr:uid="{C8B258A1-C204-455E-94A4-027B9A38A659}"/>
    <cellStyle name="Normal 2 28 6 3 3" xfId="11079" xr:uid="{BD9CD88C-A272-4DEB-971C-964D77D6E15F}"/>
    <cellStyle name="Normal 2 28 6 4" xfId="11080" xr:uid="{BA57D425-09F2-41B7-A364-FB9084E3454A}"/>
    <cellStyle name="Normal 2 28 6 5" xfId="11081" xr:uid="{789B08BD-239D-4315-BC89-9997CAFFEE62}"/>
    <cellStyle name="Normal 2 28 7" xfId="11082" xr:uid="{2DFDB821-F1AB-4995-AB1D-C1E335EAEB3A}"/>
    <cellStyle name="Normal 2 28 7 2" xfId="11083" xr:uid="{DDDD97B3-3AB8-404E-86D9-F55135DC5039}"/>
    <cellStyle name="Normal 2 28 7 2 2" xfId="11084" xr:uid="{4F1D9321-CD70-4FD9-8D87-96382FCFCEB4}"/>
    <cellStyle name="Normal 2 28 7 2 3" xfId="11085" xr:uid="{7F1956F9-E822-482E-B3F6-D45A939D1F1C}"/>
    <cellStyle name="Normal 2 28 7 3" xfId="11086" xr:uid="{AE3D536D-7704-45C2-91B8-3CD8DCAC2E5C}"/>
    <cellStyle name="Normal 2 28 7 3 2" xfId="11087" xr:uid="{2CB32FC4-4786-4870-ABEF-DBAFF62753B7}"/>
    <cellStyle name="Normal 2 28 7 3 3" xfId="11088" xr:uid="{9654C679-E52D-48E7-AAB0-51BD9E4E7EE5}"/>
    <cellStyle name="Normal 2 28 7 4" xfId="11089" xr:uid="{7C447963-B170-4A31-8A6D-5F479A184730}"/>
    <cellStyle name="Normal 2 28 7 5" xfId="11090" xr:uid="{5FFCD3B3-DA0F-4130-8C6C-B8714084C599}"/>
    <cellStyle name="Normal 2 28 8" xfId="11091" xr:uid="{4C643D1E-1BB5-4EEA-8D20-40BD51ECA4BD}"/>
    <cellStyle name="Normal 2 28 8 2" xfId="11092" xr:uid="{AEFAC810-777C-46A7-A56B-83744372BBF9}"/>
    <cellStyle name="Normal 2 28 8 2 2" xfId="11093" xr:uid="{8F2CFACF-0C4E-4C50-B853-9EC4C20BAAF3}"/>
    <cellStyle name="Normal 2 28 8 2 3" xfId="11094" xr:uid="{262B0608-3E96-4474-B60A-6C3B40B15F1B}"/>
    <cellStyle name="Normal 2 28 8 3" xfId="11095" xr:uid="{6EF35770-5B28-45D2-8392-BDC0FFA7DE71}"/>
    <cellStyle name="Normal 2 28 8 3 2" xfId="11096" xr:uid="{F9662AFD-068B-49D4-9C86-80205600F854}"/>
    <cellStyle name="Normal 2 28 8 3 3" xfId="11097" xr:uid="{71C27508-22FD-4CFE-AC99-F3322A027219}"/>
    <cellStyle name="Normal 2 28 8 4" xfId="11098" xr:uid="{74EF0222-DF38-4D20-A1A7-41C932FAF9FB}"/>
    <cellStyle name="Normal 2 28 8 5" xfId="11099" xr:uid="{FCC078A8-B0F6-4317-B752-84870EA36610}"/>
    <cellStyle name="Normal 2 28 9" xfId="11100" xr:uid="{5F78833F-D177-4DEE-B7A2-7EDA57F7000D}"/>
    <cellStyle name="Normal 2 28 9 2" xfId="11101" xr:uid="{25F6B2B3-E611-4DC6-A169-E9C646555E8D}"/>
    <cellStyle name="Normal 2 28 9 2 2" xfId="11102" xr:uid="{1A911B3F-9D38-499A-9DA8-F669E241FB88}"/>
    <cellStyle name="Normal 2 28 9 2 3" xfId="11103" xr:uid="{AA7361D7-5EEE-47C9-852F-DFD77DF2EEDB}"/>
    <cellStyle name="Normal 2 28 9 3" xfId="11104" xr:uid="{F0E74195-C961-4CD8-A689-104EE76B6230}"/>
    <cellStyle name="Normal 2 28 9 3 2" xfId="11105" xr:uid="{90F04A5F-F280-4F18-86B3-B1408E28EA37}"/>
    <cellStyle name="Normal 2 28 9 3 3" xfId="11106" xr:uid="{E3B06AA1-29BF-445C-ACBC-DE3F0750AC29}"/>
    <cellStyle name="Normal 2 28 9 4" xfId="11107" xr:uid="{D35DF70E-E497-4EB3-B9B2-0B354B293C55}"/>
    <cellStyle name="Normal 2 28 9 5" xfId="11108" xr:uid="{6608589A-D5C7-442C-9784-FD53D17ED257}"/>
    <cellStyle name="Normal 2 29" xfId="11109" xr:uid="{929BE75E-951C-4B5E-9CDC-068E61047CAD}"/>
    <cellStyle name="Normal 2 29 10" xfId="11110" xr:uid="{D829460A-21E8-42EE-AC78-B3505DCB529D}"/>
    <cellStyle name="Normal 2 29 10 2" xfId="11111" xr:uid="{50869D3E-6900-4096-BE1F-A119078A4286}"/>
    <cellStyle name="Normal 2 29 10 2 2" xfId="11112" xr:uid="{A25ECA94-E46D-46E0-A5A9-3EF350E5B0AE}"/>
    <cellStyle name="Normal 2 29 10 2 3" xfId="11113" xr:uid="{EBB04742-85D3-42C7-9F2F-06D19A6CEB42}"/>
    <cellStyle name="Normal 2 29 10 3" xfId="11114" xr:uid="{12D4788D-B6B0-4AED-8515-B21833C28143}"/>
    <cellStyle name="Normal 2 29 10 3 2" xfId="11115" xr:uid="{EED8C950-D2AB-426B-A373-FFE99DC6FDE5}"/>
    <cellStyle name="Normal 2 29 10 3 3" xfId="11116" xr:uid="{0601FF85-EB37-4D24-BB41-4BFCAB87346A}"/>
    <cellStyle name="Normal 2 29 10 4" xfId="11117" xr:uid="{B762D6C8-AD01-4241-832B-5996E5C92166}"/>
    <cellStyle name="Normal 2 29 10 5" xfId="11118" xr:uid="{79156C42-0509-42C7-9EFD-95F134E8AC98}"/>
    <cellStyle name="Normal 2 29 11" xfId="11119" xr:uid="{71236665-AEF8-476C-9C73-A3223034A37E}"/>
    <cellStyle name="Normal 2 29 11 2" xfId="11120" xr:uid="{04193879-2E36-474E-A7BC-52C2CD7CB5F9}"/>
    <cellStyle name="Normal 2 29 11 2 2" xfId="11121" xr:uid="{C4BFCE39-8E15-4865-8C4C-EE62E039ACCD}"/>
    <cellStyle name="Normal 2 29 11 2 3" xfId="11122" xr:uid="{2FE6420D-245C-4757-A430-B5E2AB706A65}"/>
    <cellStyle name="Normal 2 29 11 3" xfId="11123" xr:uid="{683E3D80-D494-43B8-861C-5B7556BCDC76}"/>
    <cellStyle name="Normal 2 29 11 3 2" xfId="11124" xr:uid="{6A535727-CA28-463B-885A-8C8655A36537}"/>
    <cellStyle name="Normal 2 29 11 3 3" xfId="11125" xr:uid="{9ABE450D-CF10-4D85-9E27-91CAF54893F4}"/>
    <cellStyle name="Normal 2 29 11 4" xfId="11126" xr:uid="{14C619BD-DBF7-4161-8057-D0E5A7741804}"/>
    <cellStyle name="Normal 2 29 11 5" xfId="11127" xr:uid="{3A6DE6EF-B0B1-4B54-8031-06A2285E8E0A}"/>
    <cellStyle name="Normal 2 29 12" xfId="11128" xr:uid="{C36F284C-1CCF-4AA8-897E-989BE6215273}"/>
    <cellStyle name="Normal 2 29 12 2" xfId="11129" xr:uid="{E3E9E3FB-388E-4D09-AB71-D70F6C7242F3}"/>
    <cellStyle name="Normal 2 29 12 2 2" xfId="11130" xr:uid="{57AF7452-2C74-48C6-9B49-1283E02C0E84}"/>
    <cellStyle name="Normal 2 29 12 2 3" xfId="11131" xr:uid="{CDB253C8-ECF9-4528-AA7C-981DBD386581}"/>
    <cellStyle name="Normal 2 29 12 3" xfId="11132" xr:uid="{174F3A85-B533-4210-BB3E-38FA283B7542}"/>
    <cellStyle name="Normal 2 29 12 3 2" xfId="11133" xr:uid="{9C2068F0-EFA4-4F7E-93EF-30328D5CEFF8}"/>
    <cellStyle name="Normal 2 29 12 3 3" xfId="11134" xr:uid="{8E3099D5-C104-4349-A74F-2A6C73FC2593}"/>
    <cellStyle name="Normal 2 29 12 4" xfId="11135" xr:uid="{56E109D0-B7F9-4521-BCC8-33855871BE4B}"/>
    <cellStyle name="Normal 2 29 12 5" xfId="11136" xr:uid="{5316E12E-B874-4481-9867-CD1AB1063D40}"/>
    <cellStyle name="Normal 2 29 13" xfId="11137" xr:uid="{571646BA-88E5-4A3E-A54D-CB817953AD7F}"/>
    <cellStyle name="Normal 2 29 13 2" xfId="11138" xr:uid="{CAED19B1-A02C-45B0-A823-01E27A974DC2}"/>
    <cellStyle name="Normal 2 29 13 2 2" xfId="11139" xr:uid="{AA4272E0-4443-4E23-959C-ABED38151D43}"/>
    <cellStyle name="Normal 2 29 13 2 3" xfId="11140" xr:uid="{80A91C6A-8A79-4875-AA6F-7EA2B6C4762A}"/>
    <cellStyle name="Normal 2 29 13 3" xfId="11141" xr:uid="{5E728E74-2A32-4EE8-8982-52D5B7475387}"/>
    <cellStyle name="Normal 2 29 13 3 2" xfId="11142" xr:uid="{2301F60E-4ECC-4CC6-AB70-DCD2304C026A}"/>
    <cellStyle name="Normal 2 29 13 3 3" xfId="11143" xr:uid="{C373BAED-383D-4085-B9E3-D9AEC0587469}"/>
    <cellStyle name="Normal 2 29 13 4" xfId="11144" xr:uid="{8F6FCDBB-A15B-42DE-A0C1-332AE1B80054}"/>
    <cellStyle name="Normal 2 29 13 5" xfId="11145" xr:uid="{A011903F-7451-4ADF-833B-D3E8CE701F8A}"/>
    <cellStyle name="Normal 2 29 14" xfId="11146" xr:uid="{0BD0FADB-63A1-40EA-A4DD-6E88F3200ABD}"/>
    <cellStyle name="Normal 2 29 14 2" xfId="11147" xr:uid="{2E7814A3-0530-432C-A57D-65C6F53AC654}"/>
    <cellStyle name="Normal 2 29 14 2 2" xfId="11148" xr:uid="{9AF24D14-83A2-4697-AEE8-06716D5A2CF6}"/>
    <cellStyle name="Normal 2 29 14 2 3" xfId="11149" xr:uid="{AE10A0D2-E725-4E30-8001-83F0CFAB4AA1}"/>
    <cellStyle name="Normal 2 29 14 3" xfId="11150" xr:uid="{374544F2-9971-4F7F-B1E7-095A9C8B7FCB}"/>
    <cellStyle name="Normal 2 29 14 3 2" xfId="11151" xr:uid="{5F2A78AD-FD31-4015-A18D-44DF8D03D473}"/>
    <cellStyle name="Normal 2 29 14 3 3" xfId="11152" xr:uid="{A29EFD5E-8BDA-4163-8953-2C878B2D7F26}"/>
    <cellStyle name="Normal 2 29 14 4" xfId="11153" xr:uid="{BC23CA28-274D-4C65-940D-3532299CBD06}"/>
    <cellStyle name="Normal 2 29 14 5" xfId="11154" xr:uid="{5A8796A1-09DB-4A44-99D1-A8C9166901B0}"/>
    <cellStyle name="Normal 2 29 15" xfId="11155" xr:uid="{2B51037C-0329-4696-9452-AFD272EF428C}"/>
    <cellStyle name="Normal 2 29 15 2" xfId="11156" xr:uid="{86939989-AA86-4167-A21A-1E985B063027}"/>
    <cellStyle name="Normal 2 29 15 2 2" xfId="11157" xr:uid="{BDA3168E-3375-46D3-B59D-BC86D2B309C1}"/>
    <cellStyle name="Normal 2 29 15 2 3" xfId="11158" xr:uid="{7E13A331-853A-479E-BEEF-DAD6C1E5B7CB}"/>
    <cellStyle name="Normal 2 29 15 3" xfId="11159" xr:uid="{250C05C2-5EC8-4C21-BD2D-7B8D7E269C5A}"/>
    <cellStyle name="Normal 2 29 15 3 2" xfId="11160" xr:uid="{8D2A26D2-9299-4638-A849-932CED1C5687}"/>
    <cellStyle name="Normal 2 29 15 3 3" xfId="11161" xr:uid="{BB9C73DD-BF70-426A-8892-0CC61F7FC8DD}"/>
    <cellStyle name="Normal 2 29 15 4" xfId="11162" xr:uid="{F9FA9DBD-08ED-4EEA-BBBD-99CEBCFE190A}"/>
    <cellStyle name="Normal 2 29 15 5" xfId="11163" xr:uid="{9D1869C7-29FF-4F7B-AA1A-0339313F02D8}"/>
    <cellStyle name="Normal 2 29 16" xfId="11164" xr:uid="{412F2DAD-D3EA-4AE6-B649-E27BD9F5E411}"/>
    <cellStyle name="Normal 2 29 16 2" xfId="11165" xr:uid="{DA8543B8-B5BF-4725-8421-D0E9017B37EE}"/>
    <cellStyle name="Normal 2 29 16 2 2" xfId="11166" xr:uid="{A2D57624-8358-4C6B-8186-26FE244F9F40}"/>
    <cellStyle name="Normal 2 29 16 2 3" xfId="11167" xr:uid="{9841B4A5-67C2-481D-BEFC-670DA14C228B}"/>
    <cellStyle name="Normal 2 29 16 3" xfId="11168" xr:uid="{6DB4E43C-B350-4184-B7CD-FC51533A79ED}"/>
    <cellStyle name="Normal 2 29 16 3 2" xfId="11169" xr:uid="{FA05E9A4-F5B9-48E5-B509-DA8349F0119E}"/>
    <cellStyle name="Normal 2 29 16 3 3" xfId="11170" xr:uid="{63FF93D1-B045-4BFE-A330-D836FE0F62B4}"/>
    <cellStyle name="Normal 2 29 16 4" xfId="11171" xr:uid="{A1D94079-877B-4A74-9A8E-08EAF9E2C757}"/>
    <cellStyle name="Normal 2 29 16 5" xfId="11172" xr:uid="{432CFAB0-1908-4677-8E62-34C07FBC2FC8}"/>
    <cellStyle name="Normal 2 29 17" xfId="11173" xr:uid="{E56C81B8-6A95-4FF1-B963-1BDDC44C7C18}"/>
    <cellStyle name="Normal 2 29 17 2" xfId="11174" xr:uid="{6EC234A1-0312-4413-AD7C-32354A692521}"/>
    <cellStyle name="Normal 2 29 17 2 2" xfId="11175" xr:uid="{F81D4189-4987-446D-B7F8-4604800D65D5}"/>
    <cellStyle name="Normal 2 29 17 2 3" xfId="11176" xr:uid="{B16B084B-A00B-4B8D-89CD-D115F159A700}"/>
    <cellStyle name="Normal 2 29 17 3" xfId="11177" xr:uid="{54E9F87F-F8E1-4540-AB92-371612AD0EB1}"/>
    <cellStyle name="Normal 2 29 17 3 2" xfId="11178" xr:uid="{4306A8D6-0849-404A-9EB7-28FC52767268}"/>
    <cellStyle name="Normal 2 29 17 3 3" xfId="11179" xr:uid="{84356E77-F53F-44CE-8D33-308E7400C8A2}"/>
    <cellStyle name="Normal 2 29 17 4" xfId="11180" xr:uid="{98AD0E1B-1EFA-4B72-9C7C-69A2D5D31AE4}"/>
    <cellStyle name="Normal 2 29 17 5" xfId="11181" xr:uid="{8C768DA7-F592-41B6-A2B0-5FEF7F3D3B3E}"/>
    <cellStyle name="Normal 2 29 18" xfId="11182" xr:uid="{50253D26-AC62-4C45-A9DD-87FA5961C9C8}"/>
    <cellStyle name="Normal 2 29 18 2" xfId="11183" xr:uid="{80293BE6-8A33-44F2-8430-9FD701EA857D}"/>
    <cellStyle name="Normal 2 29 18 2 2" xfId="11184" xr:uid="{9CE7E7FB-D1C5-426D-82CB-976E2C190048}"/>
    <cellStyle name="Normal 2 29 18 2 3" xfId="11185" xr:uid="{35EB1C12-2C32-4DA1-B9E2-83C813BA577A}"/>
    <cellStyle name="Normal 2 29 18 3" xfId="11186" xr:uid="{7EE66A25-3124-4ECF-BDAB-7FDB3458E502}"/>
    <cellStyle name="Normal 2 29 18 3 2" xfId="11187" xr:uid="{ABCD7BDF-6C58-46DB-9C8F-72F17FD46453}"/>
    <cellStyle name="Normal 2 29 18 3 3" xfId="11188" xr:uid="{AC407AE3-BDF4-46CE-8385-AC7AB91C1FF8}"/>
    <cellStyle name="Normal 2 29 18 4" xfId="11189" xr:uid="{A951722F-9038-40F7-82B6-F363E10773EE}"/>
    <cellStyle name="Normal 2 29 18 5" xfId="11190" xr:uid="{D59D396B-26CD-49BA-BAAF-FC39F000ED6D}"/>
    <cellStyle name="Normal 2 29 19" xfId="11191" xr:uid="{12C1E23D-8980-4A89-B795-5F622ACEE488}"/>
    <cellStyle name="Normal 2 29 19 2" xfId="11192" xr:uid="{F4DC93E3-4979-456C-A49A-068889BE59F1}"/>
    <cellStyle name="Normal 2 29 19 2 2" xfId="11193" xr:uid="{C61CD530-26E5-4A47-8AFB-525526D4278E}"/>
    <cellStyle name="Normal 2 29 19 2 3" xfId="11194" xr:uid="{4CC1DD23-0839-4DAA-A683-C93127C98BF6}"/>
    <cellStyle name="Normal 2 29 19 3" xfId="11195" xr:uid="{01D57439-41BA-4154-BDDF-AF5341CF27E1}"/>
    <cellStyle name="Normal 2 29 19 3 2" xfId="11196" xr:uid="{A9A220B9-8155-4664-97AB-E1FC93E79765}"/>
    <cellStyle name="Normal 2 29 19 3 3" xfId="11197" xr:uid="{C1950881-D8CB-42A9-933A-49DCB5E9D29A}"/>
    <cellStyle name="Normal 2 29 19 4" xfId="11198" xr:uid="{A6152103-3D0D-49A9-8C71-1FC7499003E0}"/>
    <cellStyle name="Normal 2 29 19 5" xfId="11199" xr:uid="{FFBE962C-57A6-4F8C-99DB-0B23A040E44C}"/>
    <cellStyle name="Normal 2 29 2" xfId="11200" xr:uid="{C1AC77ED-7BCC-47CE-A446-225CDC7E6304}"/>
    <cellStyle name="Normal 2 29 2 2" xfId="11201" xr:uid="{3369FEC9-983E-4D87-980B-1A9D605BA919}"/>
    <cellStyle name="Normal 2 29 2 2 2" xfId="11202" xr:uid="{D784ABE2-D8BD-4C88-8C22-9145455C4CE0}"/>
    <cellStyle name="Normal 2 29 2 2 3" xfId="11203" xr:uid="{C02407A1-C38A-4236-B1B0-11C267FD5C32}"/>
    <cellStyle name="Normal 2 29 2 3" xfId="11204" xr:uid="{FF3B3426-FAE9-418E-B372-6EBE4CAE9F26}"/>
    <cellStyle name="Normal 2 29 2 3 2" xfId="11205" xr:uid="{372E9BC3-1DF0-4E58-B474-784DF2E6EC64}"/>
    <cellStyle name="Normal 2 29 2 3 3" xfId="11206" xr:uid="{53954001-78C8-4C87-8292-0E3B7473ADDD}"/>
    <cellStyle name="Normal 2 29 2 4" xfId="11207" xr:uid="{CCAE7BE1-6E74-45E0-8F0F-38C6B553D03E}"/>
    <cellStyle name="Normal 2 29 2 5" xfId="11208" xr:uid="{B8423467-B0AC-4346-A535-5C1B2AEBA9A7}"/>
    <cellStyle name="Normal 2 29 20" xfId="11209" xr:uid="{655CF8F3-3C42-4051-8D60-A99BFE18686D}"/>
    <cellStyle name="Normal 2 29 20 2" xfId="11210" xr:uid="{9D301627-4079-4558-83AF-0087CE59638F}"/>
    <cellStyle name="Normal 2 29 20 2 2" xfId="11211" xr:uid="{71F1286F-7B7E-4090-8777-E51A28F608B9}"/>
    <cellStyle name="Normal 2 29 20 2 3" xfId="11212" xr:uid="{D5CD336D-64B8-4FA9-BB67-4ABD435BA0FB}"/>
    <cellStyle name="Normal 2 29 20 3" xfId="11213" xr:uid="{AC90E44D-5722-42F6-9C9A-252B88E59A25}"/>
    <cellStyle name="Normal 2 29 20 3 2" xfId="11214" xr:uid="{0791F5DE-39E0-4973-BA3F-27496AF14695}"/>
    <cellStyle name="Normal 2 29 20 3 3" xfId="11215" xr:uid="{7A7D9B27-46E0-4D0F-A1D4-9EBEF35DEE07}"/>
    <cellStyle name="Normal 2 29 20 4" xfId="11216" xr:uid="{3ADF28B3-01BF-491F-859D-3C8988B90D94}"/>
    <cellStyle name="Normal 2 29 20 5" xfId="11217" xr:uid="{449D589B-A17C-44D8-A13F-62814CAB0519}"/>
    <cellStyle name="Normal 2 29 21" xfId="11218" xr:uid="{83D4221F-720C-4AEB-B704-1B9C08DFCF2D}"/>
    <cellStyle name="Normal 2 29 21 2" xfId="11219" xr:uid="{6747BEA3-F81B-4E0F-9649-CC56571048DC}"/>
    <cellStyle name="Normal 2 29 21 2 2" xfId="11220" xr:uid="{6D8482E2-4530-4A52-8921-792B0B51CCA2}"/>
    <cellStyle name="Normal 2 29 21 2 3" xfId="11221" xr:uid="{A70FAE05-D603-4A15-950D-BF6C0F6CB31B}"/>
    <cellStyle name="Normal 2 29 21 3" xfId="11222" xr:uid="{358A3738-6119-41C7-98FE-06328678D027}"/>
    <cellStyle name="Normal 2 29 21 3 2" xfId="11223" xr:uid="{B1F227CC-6903-48B7-824C-6B7623F39E26}"/>
    <cellStyle name="Normal 2 29 21 3 3" xfId="11224" xr:uid="{E8D930FC-2BAC-48FF-A22F-52841339AC2A}"/>
    <cellStyle name="Normal 2 29 21 4" xfId="11225" xr:uid="{617D2059-03DC-4135-9DA8-D685A213B375}"/>
    <cellStyle name="Normal 2 29 21 5" xfId="11226" xr:uid="{68A36838-4806-44FA-AD49-2B6F721E0A60}"/>
    <cellStyle name="Normal 2 29 22" xfId="11227" xr:uid="{82CD8910-FC44-455E-941E-7B9583984008}"/>
    <cellStyle name="Normal 2 29 22 2" xfId="11228" xr:uid="{9191918A-BF2B-4FAF-9219-8EA2FE488F28}"/>
    <cellStyle name="Normal 2 29 22 2 2" xfId="11229" xr:uid="{515C5BAC-065E-419B-BF22-D57BEFA16661}"/>
    <cellStyle name="Normal 2 29 22 2 3" xfId="11230" xr:uid="{04AE4AEF-5200-4652-AFAF-642890473376}"/>
    <cellStyle name="Normal 2 29 22 3" xfId="11231" xr:uid="{B50E41F3-CE1B-468A-97D4-CCCD484B8263}"/>
    <cellStyle name="Normal 2 29 22 3 2" xfId="11232" xr:uid="{691526C3-EB5A-418A-9AFF-22ABE685AB09}"/>
    <cellStyle name="Normal 2 29 22 3 3" xfId="11233" xr:uid="{60037D06-BA1F-4DEB-8F51-58976A763AD7}"/>
    <cellStyle name="Normal 2 29 22 4" xfId="11234" xr:uid="{F882C6FA-B961-4054-9F0A-6E79FD176DED}"/>
    <cellStyle name="Normal 2 29 22 5" xfId="11235" xr:uid="{8615C765-9436-4AFD-A3A4-1CF6A723F833}"/>
    <cellStyle name="Normal 2 29 23" xfId="11236" xr:uid="{4E0DD958-536C-4233-9B33-8C5A0D8EE04C}"/>
    <cellStyle name="Normal 2 29 23 2" xfId="11237" xr:uid="{4D3D811A-EA9A-4FEC-88EB-797BCB6AE052}"/>
    <cellStyle name="Normal 2 29 23 2 2" xfId="11238" xr:uid="{248CB655-3166-4B3E-883C-9775D6068658}"/>
    <cellStyle name="Normal 2 29 23 2 3" xfId="11239" xr:uid="{D25E771A-F641-4BAA-BB41-FD0AD844AE95}"/>
    <cellStyle name="Normal 2 29 23 3" xfId="11240" xr:uid="{99095226-B622-4CAA-816B-077D717E127E}"/>
    <cellStyle name="Normal 2 29 23 3 2" xfId="11241" xr:uid="{0E9AFDDE-9B8B-44C6-B504-B0FB07E82745}"/>
    <cellStyle name="Normal 2 29 23 3 3" xfId="11242" xr:uid="{C76BCBBD-D38C-4723-972A-27AB28E4E342}"/>
    <cellStyle name="Normal 2 29 23 4" xfId="11243" xr:uid="{1D4DCA76-AD75-4044-A788-7DA620E3C5E1}"/>
    <cellStyle name="Normal 2 29 23 5" xfId="11244" xr:uid="{7B73B83B-3BE3-4EB5-A925-034447C17798}"/>
    <cellStyle name="Normal 2 29 24" xfId="11245" xr:uid="{8ED7148A-A414-4BDF-9DFC-553758F8100C}"/>
    <cellStyle name="Normal 2 29 24 2" xfId="11246" xr:uid="{507EE9C0-D900-40AD-BC4A-9B8F4514F799}"/>
    <cellStyle name="Normal 2 29 24 3" xfId="11247" xr:uid="{E8FC3C38-8FDA-4726-A8F3-CB3F682B2F7E}"/>
    <cellStyle name="Normal 2 29 25" xfId="11248" xr:uid="{5F83386E-0AEF-4289-9878-6BFE9385E9C6}"/>
    <cellStyle name="Normal 2 29 25 2" xfId="11249" xr:uid="{A8C9BBBC-67F2-4A34-96BB-537B8A1B8B1A}"/>
    <cellStyle name="Normal 2 29 25 3" xfId="11250" xr:uid="{A2F9D13D-2BB1-47C8-AED5-FD082DD3D70A}"/>
    <cellStyle name="Normal 2 29 26" xfId="11251" xr:uid="{DF444235-EB59-4FC4-BEAC-D96D847F0BDD}"/>
    <cellStyle name="Normal 2 29 27" xfId="11252" xr:uid="{6882D771-359C-4CB7-A5E0-5B01E1DEFA2E}"/>
    <cellStyle name="Normal 2 29 3" xfId="11253" xr:uid="{5D472791-64CE-4CAA-9589-60786219532D}"/>
    <cellStyle name="Normal 2 29 3 2" xfId="11254" xr:uid="{DED269F2-8C0B-4638-89C5-8EC6CAFAAD09}"/>
    <cellStyle name="Normal 2 29 3 2 2" xfId="11255" xr:uid="{84101484-3E01-4C5A-8DFE-4B367055EEE2}"/>
    <cellStyle name="Normal 2 29 3 2 3" xfId="11256" xr:uid="{16337331-2B41-4082-938D-B472F61AA037}"/>
    <cellStyle name="Normal 2 29 3 3" xfId="11257" xr:uid="{D8A87A89-DB34-47A1-B08B-ABFF25FF9D67}"/>
    <cellStyle name="Normal 2 29 3 3 2" xfId="11258" xr:uid="{5A8F013F-ACCA-41F9-A37D-F311464421B2}"/>
    <cellStyle name="Normal 2 29 3 3 3" xfId="11259" xr:uid="{A4DF4C63-37D6-40A6-8D67-92C0A0D64B00}"/>
    <cellStyle name="Normal 2 29 3 4" xfId="11260" xr:uid="{DC6008B6-576E-4E19-86C9-499483B20475}"/>
    <cellStyle name="Normal 2 29 3 5" xfId="11261" xr:uid="{88DB7BCD-56D9-417B-AD5B-ABEFC7C192A8}"/>
    <cellStyle name="Normal 2 29 4" xfId="11262" xr:uid="{2EF5A99E-3F87-423F-91AF-93860B9D272E}"/>
    <cellStyle name="Normal 2 29 4 2" xfId="11263" xr:uid="{0E592104-E593-4954-8C4C-083BDD23A5A2}"/>
    <cellStyle name="Normal 2 29 4 2 2" xfId="11264" xr:uid="{E7398406-BDF4-4569-870E-D4808A3C63F0}"/>
    <cellStyle name="Normal 2 29 4 2 3" xfId="11265" xr:uid="{83336F0F-D098-475D-8797-92C71F1117D3}"/>
    <cellStyle name="Normal 2 29 4 3" xfId="11266" xr:uid="{8FA2777E-7B5F-4AD3-82B8-B8F2FFCDA6A9}"/>
    <cellStyle name="Normal 2 29 4 3 2" xfId="11267" xr:uid="{8BF507E4-E83C-4C6B-99F5-0D0872A28E01}"/>
    <cellStyle name="Normal 2 29 4 3 3" xfId="11268" xr:uid="{0A5A92F5-650F-4AA8-9F3E-3F8153332F7A}"/>
    <cellStyle name="Normal 2 29 4 4" xfId="11269" xr:uid="{39702875-AAB0-4D51-89DF-052EA088779D}"/>
    <cellStyle name="Normal 2 29 4 5" xfId="11270" xr:uid="{FB7C77D8-C63C-408C-AC64-D1F006F481DA}"/>
    <cellStyle name="Normal 2 29 5" xfId="11271" xr:uid="{73488A46-F4A4-4D77-A822-6C8F4BB42516}"/>
    <cellStyle name="Normal 2 29 5 2" xfId="11272" xr:uid="{B941805D-61C7-462F-A1AF-F1A4E685823C}"/>
    <cellStyle name="Normal 2 29 5 2 2" xfId="11273" xr:uid="{8F776B6A-C9B1-4072-BAB4-1B431FCFAAFE}"/>
    <cellStyle name="Normal 2 29 5 2 3" xfId="11274" xr:uid="{B9FF2068-B882-400D-9489-0BB99ED07B8B}"/>
    <cellStyle name="Normal 2 29 5 3" xfId="11275" xr:uid="{9824A8F4-C112-4C0B-B091-5FE908A3211C}"/>
    <cellStyle name="Normal 2 29 5 3 2" xfId="11276" xr:uid="{FF5BE22E-D5AD-438B-855D-11BFCAB4C4FB}"/>
    <cellStyle name="Normal 2 29 5 3 3" xfId="11277" xr:uid="{E04846F4-D5CA-4645-AAD3-8760194289FE}"/>
    <cellStyle name="Normal 2 29 5 4" xfId="11278" xr:uid="{F2FC81E1-88B7-485F-8B33-DE71235D1419}"/>
    <cellStyle name="Normal 2 29 5 5" xfId="11279" xr:uid="{DA148174-821C-43BB-BA56-9145EC72D147}"/>
    <cellStyle name="Normal 2 29 6" xfId="11280" xr:uid="{D6D91BE0-CE78-4335-A263-FAC8879A1BCD}"/>
    <cellStyle name="Normal 2 29 6 2" xfId="11281" xr:uid="{9EB20F1C-E393-47D8-9AAE-5705DB87D346}"/>
    <cellStyle name="Normal 2 29 6 2 2" xfId="11282" xr:uid="{8F2D0A32-9B98-4BF4-859F-E686A8A0B9AA}"/>
    <cellStyle name="Normal 2 29 6 2 3" xfId="11283" xr:uid="{60CAB033-1D9D-4114-A40A-3BF5168400F9}"/>
    <cellStyle name="Normal 2 29 6 3" xfId="11284" xr:uid="{31C4D54C-17BF-4B72-A346-D45B174DA392}"/>
    <cellStyle name="Normal 2 29 6 3 2" xfId="11285" xr:uid="{B6600FB9-50C6-40E6-90C2-EA36987DC51E}"/>
    <cellStyle name="Normal 2 29 6 3 3" xfId="11286" xr:uid="{6B925B39-A749-4AA2-B3D2-9A7042A95312}"/>
    <cellStyle name="Normal 2 29 6 4" xfId="11287" xr:uid="{8D612262-7C0D-4D33-8CF8-8E04262ACF18}"/>
    <cellStyle name="Normal 2 29 6 5" xfId="11288" xr:uid="{DBEF856A-F5ED-4836-A599-4624DB43B9DC}"/>
    <cellStyle name="Normal 2 29 7" xfId="11289" xr:uid="{258921BB-05A1-49ED-9473-19ED3CC33910}"/>
    <cellStyle name="Normal 2 29 7 2" xfId="11290" xr:uid="{F948DF94-1420-41FE-BC9B-50D57E97FC2A}"/>
    <cellStyle name="Normal 2 29 7 2 2" xfId="11291" xr:uid="{52F2A071-93DF-4E1D-945F-09475E97BA58}"/>
    <cellStyle name="Normal 2 29 7 2 3" xfId="11292" xr:uid="{BFC11B4B-D04F-48F7-B1D9-811258E936C1}"/>
    <cellStyle name="Normal 2 29 7 3" xfId="11293" xr:uid="{49E1E71C-DFF6-4FE1-9AD1-47A336AA17AF}"/>
    <cellStyle name="Normal 2 29 7 3 2" xfId="11294" xr:uid="{D8C21F02-2B27-48EF-A37A-2924FF8C90AA}"/>
    <cellStyle name="Normal 2 29 7 3 3" xfId="11295" xr:uid="{73B4EB06-BE65-4555-9453-41EC2E397D52}"/>
    <cellStyle name="Normal 2 29 7 4" xfId="11296" xr:uid="{C9D2E435-3DC0-4AAE-B47A-5AD586BBEEFC}"/>
    <cellStyle name="Normal 2 29 7 5" xfId="11297" xr:uid="{C86674AD-8AB9-4346-A450-B65BB7586712}"/>
    <cellStyle name="Normal 2 29 8" xfId="11298" xr:uid="{DC69D355-9646-40B2-BCEF-550D60EE5EDD}"/>
    <cellStyle name="Normal 2 29 8 2" xfId="11299" xr:uid="{43F258A8-55F9-44C7-BBEB-58CBCEB53E23}"/>
    <cellStyle name="Normal 2 29 8 2 2" xfId="11300" xr:uid="{A87A742E-A19E-4F62-A3A9-C6D81D41F56A}"/>
    <cellStyle name="Normal 2 29 8 2 3" xfId="11301" xr:uid="{DAAF2037-B129-436D-9420-694EDE26985B}"/>
    <cellStyle name="Normal 2 29 8 3" xfId="11302" xr:uid="{C56CED62-E848-4D70-AF5D-0D893662DF14}"/>
    <cellStyle name="Normal 2 29 8 3 2" xfId="11303" xr:uid="{D83B8C2F-FB1B-4C7F-8049-EF5B63BC35EA}"/>
    <cellStyle name="Normal 2 29 8 3 3" xfId="11304" xr:uid="{4B00E4BA-BE38-42EF-9098-0EE43F0E59D2}"/>
    <cellStyle name="Normal 2 29 8 4" xfId="11305" xr:uid="{007A744B-5F5C-47E1-ADE3-864D32DFE846}"/>
    <cellStyle name="Normal 2 29 8 5" xfId="11306" xr:uid="{EAA44F6D-970B-4B52-A89B-1406C777932E}"/>
    <cellStyle name="Normal 2 29 9" xfId="11307" xr:uid="{8FF2F422-FA2E-4276-8B89-547FD14375EF}"/>
    <cellStyle name="Normal 2 29 9 2" xfId="11308" xr:uid="{94374D29-BAD3-4B7A-89CE-6E6AA6753742}"/>
    <cellStyle name="Normal 2 29 9 2 2" xfId="11309" xr:uid="{97E1713B-48D9-4774-AD6E-73EBE9E73C71}"/>
    <cellStyle name="Normal 2 29 9 2 3" xfId="11310" xr:uid="{E19D4E38-3BC9-46E7-931C-A279C7B0F0B2}"/>
    <cellStyle name="Normal 2 29 9 3" xfId="11311" xr:uid="{2344C96E-0FF7-45AB-B297-F57CC22FE779}"/>
    <cellStyle name="Normal 2 29 9 3 2" xfId="11312" xr:uid="{FC7B66B5-7763-41AD-8A82-88738A289F44}"/>
    <cellStyle name="Normal 2 29 9 3 3" xfId="11313" xr:uid="{230EE49C-7CBC-4084-A640-CC6776449626}"/>
    <cellStyle name="Normal 2 29 9 4" xfId="11314" xr:uid="{2497C0BE-A19B-4ED1-A05E-7EAA5EC3350E}"/>
    <cellStyle name="Normal 2 29 9 5" xfId="11315" xr:uid="{8836D5F0-12E0-4BCD-A543-DE4975C9C3EE}"/>
    <cellStyle name="Normal 2 3" xfId="310" xr:uid="{3687FB6A-4482-46F8-835D-E9683A72F580}"/>
    <cellStyle name="Normal 2 3 10" xfId="11317" xr:uid="{196720F2-5130-4900-B494-637AF02FDF5F}"/>
    <cellStyle name="Normal 2 3 10 2" xfId="11318" xr:uid="{0A507E95-184A-4B40-AD4B-ECDC37A1353F}"/>
    <cellStyle name="Normal 2 3 10 3" xfId="11319" xr:uid="{046060DE-78A1-4BDB-B95F-12BC30B20D7D}"/>
    <cellStyle name="Normal 2 3 10 4" xfId="11320" xr:uid="{2AE2A8C3-C8D7-4A2F-928F-385531B78140}"/>
    <cellStyle name="Normal 2 3 10 5" xfId="11321" xr:uid="{A259CE28-E68A-4C17-B4AE-6DD806C3C3AE}"/>
    <cellStyle name="Normal 2 3 11" xfId="11322" xr:uid="{71D13E24-D961-409C-A698-BEB4C7F99047}"/>
    <cellStyle name="Normal 2 3 11 2" xfId="11323" xr:uid="{1E9620C7-60E0-4CFA-A7CC-E285C3C161F1}"/>
    <cellStyle name="Normal 2 3 11 3" xfId="11324" xr:uid="{DDC267D9-35E2-42DA-9DD7-9154319A9326}"/>
    <cellStyle name="Normal 2 3 12" xfId="11325" xr:uid="{0A89C056-785A-47D2-90DA-8F3DA1734846}"/>
    <cellStyle name="Normal 2 3 12 2" xfId="11326" xr:uid="{E7733C4A-4D9F-43BB-8866-16298E494700}"/>
    <cellStyle name="Normal 2 3 12 3" xfId="11327" xr:uid="{D9A32F2E-2972-4253-82BE-427E63EE407D}"/>
    <cellStyle name="Normal 2 3 13" xfId="11328" xr:uid="{4ED218F1-F9D5-4CD9-8358-332D60E21190}"/>
    <cellStyle name="Normal 2 3 13 2" xfId="11329" xr:uid="{A1576FBC-DE4F-4C8A-BA4F-D8288DBF3464}"/>
    <cellStyle name="Normal 2 3 13 3" xfId="11330" xr:uid="{B99FCA77-BC71-4F98-AAFB-A4C97F6DC202}"/>
    <cellStyle name="Normal 2 3 14" xfId="11331" xr:uid="{9E7A7547-7B22-408F-8F94-F85B62BBFD56}"/>
    <cellStyle name="Normal 2 3 14 2" xfId="11332" xr:uid="{3B9D1D29-6594-40A0-9061-4E67C1445DB7}"/>
    <cellStyle name="Normal 2 3 14 3" xfId="11333" xr:uid="{DB99FB5A-DB13-47F5-9D8E-C2009ACAF45F}"/>
    <cellStyle name="Normal 2 3 15" xfId="11334" xr:uid="{D6AB67E9-BB48-4BEA-AEB8-71C928B0E64F}"/>
    <cellStyle name="Normal 2 3 15 2" xfId="11335" xr:uid="{7DE2CEA3-C355-4578-B3D4-F452ECC635CF}"/>
    <cellStyle name="Normal 2 3 15 3" xfId="11336" xr:uid="{B7089ADB-B8C4-4C03-81C8-0CD0EBECACD1}"/>
    <cellStyle name="Normal 2 3 16" xfId="11337" xr:uid="{E334DB73-1717-4F12-96F4-F4FB4CD78119}"/>
    <cellStyle name="Normal 2 3 16 2" xfId="11338" xr:uid="{2DFE8AD7-F389-49D5-A4F4-62A7A03801C4}"/>
    <cellStyle name="Normal 2 3 16 3" xfId="11339" xr:uid="{3ABEB9DB-DF6E-4AB1-AFF5-F9C65D65831D}"/>
    <cellStyle name="Normal 2 3 17" xfId="11340" xr:uid="{2CA9D64C-0E37-4830-B897-AD62F1EDA4F6}"/>
    <cellStyle name="Normal 2 3 17 2" xfId="11341" xr:uid="{1F1FFF31-37B6-4EDD-B572-A83D5F0CD70A}"/>
    <cellStyle name="Normal 2 3 17 3" xfId="11342" xr:uid="{0562F822-85CA-430A-818B-C415930F0D88}"/>
    <cellStyle name="Normal 2 3 18" xfId="11343" xr:uid="{1C2858DD-6290-4BF0-B684-E5AD2749FAEB}"/>
    <cellStyle name="Normal 2 3 18 2" xfId="11344" xr:uid="{41982D62-B225-4EC2-A2B6-81B10B3E6488}"/>
    <cellStyle name="Normal 2 3 18 3" xfId="11345" xr:uid="{C8B1EC5B-4F2B-4815-A618-B47C93601466}"/>
    <cellStyle name="Normal 2 3 19" xfId="11346" xr:uid="{06BB0539-38A1-4C68-A5BC-4A6EBB102EE6}"/>
    <cellStyle name="Normal 2 3 19 2" xfId="11347" xr:uid="{ABF0075B-E1B2-4060-939C-A76195029EA1}"/>
    <cellStyle name="Normal 2 3 19 3" xfId="11348" xr:uid="{53A66E8E-B86F-47EA-8603-445DC9E4B05F}"/>
    <cellStyle name="Normal 2 3 2" xfId="11349" xr:uid="{D439435F-D1E0-49C0-9CE9-CF1108C9CD11}"/>
    <cellStyle name="Normal 2 3 2 2" xfId="11350" xr:uid="{8A7AFB77-1927-42BA-9B7F-239005609FF3}"/>
    <cellStyle name="Normal 2 3 2 3" xfId="11351" xr:uid="{38DF0E97-14ED-4E5D-BBC4-8B7736854972}"/>
    <cellStyle name="Normal 2 3 2 4" xfId="11352" xr:uid="{752C28CB-95FE-42E6-8404-50EA03782471}"/>
    <cellStyle name="Normal 2 3 2 5" xfId="11353" xr:uid="{7D6E3E99-EB48-430C-89B2-916D333C11B8}"/>
    <cellStyle name="Normal 2 3 2 6" xfId="11354" xr:uid="{D54DB774-BCD1-499D-9ADE-5776EECD8EBE}"/>
    <cellStyle name="Normal 2 3 2 7" xfId="11355" xr:uid="{0DFB954E-E31B-45B0-B44A-B66DEBB59DF5}"/>
    <cellStyle name="Normal 2 3 2 8" xfId="11356" xr:uid="{563A20A1-48E1-4084-8C25-1D41A47A278A}"/>
    <cellStyle name="Normal 2 3 2 9" xfId="11357" xr:uid="{7F9F56EE-0426-4B2B-A878-F99E39006546}"/>
    <cellStyle name="Normal 2 3 20" xfId="11358" xr:uid="{E4BE238F-46F6-497B-B635-37E2D220CB77}"/>
    <cellStyle name="Normal 2 3 20 2" xfId="11359" xr:uid="{02AF0838-9446-485D-B613-EEC05E0D22FE}"/>
    <cellStyle name="Normal 2 3 20 3" xfId="11360" xr:uid="{97476EAC-B3DC-47FB-9228-E58913DFB92A}"/>
    <cellStyle name="Normal 2 3 21" xfId="11361" xr:uid="{4F76C76F-0260-42D5-8BA0-61E42BE0021B}"/>
    <cellStyle name="Normal 2 3 21 2" xfId="11362" xr:uid="{534BE7DA-21EB-457A-8525-AA7DF64C1603}"/>
    <cellStyle name="Normal 2 3 21 3" xfId="11363" xr:uid="{316F7D5D-60AB-4F8A-8F7F-A5E5321838E8}"/>
    <cellStyle name="Normal 2 3 22" xfId="11364" xr:uid="{D467CE9A-EDE0-40D7-98A3-91EDDA4734B3}"/>
    <cellStyle name="Normal 2 3 22 2" xfId="11365" xr:uid="{330550CB-4F53-49B6-98FF-ADF0C6EEA663}"/>
    <cellStyle name="Normal 2 3 22 3" xfId="11366" xr:uid="{8FAAF28A-583B-4C26-96F2-09BE53B1F7D1}"/>
    <cellStyle name="Normal 2 3 23" xfId="11367" xr:uid="{56A3C2A4-F655-4D29-B686-820B45C899A3}"/>
    <cellStyle name="Normal 2 3 24" xfId="11368" xr:uid="{880680BD-92A8-4E26-8DAB-DA1F07EA3333}"/>
    <cellStyle name="Normal 2 3 25" xfId="11369" xr:uid="{30586380-5F4A-4C50-9E31-E8C860FBBF48}"/>
    <cellStyle name="Normal 2 3 26" xfId="11370" xr:uid="{4A29B922-DF87-4A02-931C-AA685125DB88}"/>
    <cellStyle name="Normal 2 3 27" xfId="11316" xr:uid="{4CF5DE22-FF04-4313-821F-713B426D0EA9}"/>
    <cellStyle name="Normal 2 3 3" xfId="11371" xr:uid="{A993C6B8-F5B5-4571-ACAE-FACAF04585F8}"/>
    <cellStyle name="Normal 2 3 3 2" xfId="11372" xr:uid="{9496C977-C3AE-420A-A985-CFEBABA469E8}"/>
    <cellStyle name="Normal 2 3 3 3" xfId="11373" xr:uid="{477A3194-7D5D-48A2-8630-DE455C11AE0C}"/>
    <cellStyle name="Normal 2 3 4" xfId="11374" xr:uid="{946FE276-01D4-4FFB-AFFD-6ABDE5F3EBB0}"/>
    <cellStyle name="Normal 2 3 4 2" xfId="11375" xr:uid="{BDC2F887-D235-46F4-953F-B3A749C0600D}"/>
    <cellStyle name="Normal 2 3 4 3" xfId="11376" xr:uid="{CAEE19A8-42B9-4C2C-B66F-52D339A35A77}"/>
    <cellStyle name="Normal 2 3 5" xfId="11377" xr:uid="{18F8DA1F-26AC-4C52-9021-A2248FDBBE3D}"/>
    <cellStyle name="Normal 2 3 5 2" xfId="11378" xr:uid="{061AFDB9-4E7B-4677-A03D-F8D74A423D26}"/>
    <cellStyle name="Normal 2 3 5 3" xfId="11379" xr:uid="{8758B5E1-99F8-4D11-BC1F-18D544ACFB46}"/>
    <cellStyle name="Normal 2 3 6" xfId="11380" xr:uid="{B218584A-1A06-4866-9095-5FA2CF9061CC}"/>
    <cellStyle name="Normal 2 3 6 2" xfId="11381" xr:uid="{F0924F01-EE90-4AC5-9713-D31CA334A16E}"/>
    <cellStyle name="Normal 2 3 6 3" xfId="11382" xr:uid="{110C8231-4398-41D0-A3AA-B2ADC6E6D145}"/>
    <cellStyle name="Normal 2 3 7" xfId="11383" xr:uid="{31A61B58-651D-4E28-9AA8-C8B0084565FC}"/>
    <cellStyle name="Normal 2 3 7 2" xfId="11384" xr:uid="{1D4DBA2F-3F6C-4D65-9F46-686503AEB2B2}"/>
    <cellStyle name="Normal 2 3 7 3" xfId="11385" xr:uid="{7E42AA8A-BD4E-4308-91D4-87BCF4B0DBC7}"/>
    <cellStyle name="Normal 2 3 8" xfId="11386" xr:uid="{E5AA0587-57BC-4446-8859-758F213126C2}"/>
    <cellStyle name="Normal 2 3 8 2" xfId="11387" xr:uid="{6F097567-606D-40E7-8482-91551534686E}"/>
    <cellStyle name="Normal 2 3 8 3" xfId="11388" xr:uid="{264805A2-B7E2-493D-8E84-BB9E3C962C61}"/>
    <cellStyle name="Normal 2 3 9" xfId="11389" xr:uid="{82E275A1-A8B5-4E42-B27D-BD7F9FCD9D2E}"/>
    <cellStyle name="Normal 2 3 9 2" xfId="11390" xr:uid="{5BB77C6C-E64F-497C-8B30-7944D14A2633}"/>
    <cellStyle name="Normal 2 3 9 3" xfId="11391" xr:uid="{48A4A197-ABEA-4F1B-A2C0-A0F9DD82519D}"/>
    <cellStyle name="Normal 2 30" xfId="11392" xr:uid="{4CC47130-8A15-4E29-9AB3-7FEC60EE05B6}"/>
    <cellStyle name="Normal 2 30 10" xfId="11393" xr:uid="{3742D391-C92E-43F8-966D-388EC9184A61}"/>
    <cellStyle name="Normal 2 30 10 2" xfId="11394" xr:uid="{66E70D30-91F1-4EA6-8D7E-B5BCA2FEBD32}"/>
    <cellStyle name="Normal 2 30 10 2 2" xfId="11395" xr:uid="{33D782C3-D236-47D3-9B67-54DCDA9C38A9}"/>
    <cellStyle name="Normal 2 30 10 2 3" xfId="11396" xr:uid="{94937C74-B40B-4B66-821F-61DE1C853592}"/>
    <cellStyle name="Normal 2 30 10 3" xfId="11397" xr:uid="{72C0CE43-3029-4E32-867E-2506043E7F93}"/>
    <cellStyle name="Normal 2 30 10 3 2" xfId="11398" xr:uid="{D06DD4ED-A77B-4E73-B710-B7EAA8290346}"/>
    <cellStyle name="Normal 2 30 10 3 3" xfId="11399" xr:uid="{DB1648F5-6F90-437B-8A0F-0EDF5D5E3867}"/>
    <cellStyle name="Normal 2 30 10 4" xfId="11400" xr:uid="{672C150A-FB8E-4728-96EB-5E19BC3206D2}"/>
    <cellStyle name="Normal 2 30 10 5" xfId="11401" xr:uid="{9795117C-F9C0-47B7-ACA6-E158A0399173}"/>
    <cellStyle name="Normal 2 30 11" xfId="11402" xr:uid="{60EB889C-908A-45C9-9C2D-F19789F438C1}"/>
    <cellStyle name="Normal 2 30 11 2" xfId="11403" xr:uid="{93C64585-DD74-4547-8731-24729CD843D9}"/>
    <cellStyle name="Normal 2 30 11 2 2" xfId="11404" xr:uid="{C2D23C9A-9528-4B5D-9EC7-463401A56CD4}"/>
    <cellStyle name="Normal 2 30 11 2 3" xfId="11405" xr:uid="{F570E0E1-11E8-4377-8135-00C9AE816E78}"/>
    <cellStyle name="Normal 2 30 11 3" xfId="11406" xr:uid="{F7963771-0CD5-4EAE-A4C7-3FD757CFB4AE}"/>
    <cellStyle name="Normal 2 30 11 3 2" xfId="11407" xr:uid="{2EB45DEF-6AEB-40B0-B1B7-5452B78AF84D}"/>
    <cellStyle name="Normal 2 30 11 3 3" xfId="11408" xr:uid="{BE2D9A65-5D1B-4468-A1FE-A78981BEE930}"/>
    <cellStyle name="Normal 2 30 11 4" xfId="11409" xr:uid="{8D57D0FA-098A-44B0-AE06-F9B0F40E3186}"/>
    <cellStyle name="Normal 2 30 11 5" xfId="11410" xr:uid="{0373A052-32F9-4282-9095-A5005563DEC7}"/>
    <cellStyle name="Normal 2 30 12" xfId="11411" xr:uid="{C4911798-E743-4353-85CB-C1F51678D9DC}"/>
    <cellStyle name="Normal 2 30 12 2" xfId="11412" xr:uid="{01B886EE-897B-4D3E-8519-FC4EE0262E8A}"/>
    <cellStyle name="Normal 2 30 12 2 2" xfId="11413" xr:uid="{5F792F5E-124E-45C5-87C1-8FACB9C43E1A}"/>
    <cellStyle name="Normal 2 30 12 2 3" xfId="11414" xr:uid="{8C036E62-3F60-4EE4-9C18-99C0B955DEBD}"/>
    <cellStyle name="Normal 2 30 12 3" xfId="11415" xr:uid="{60EC4F96-758F-4881-B593-04B19768F3F6}"/>
    <cellStyle name="Normal 2 30 12 3 2" xfId="11416" xr:uid="{2B285E28-6B06-4066-B2AB-31AB71C3A70C}"/>
    <cellStyle name="Normal 2 30 12 3 3" xfId="11417" xr:uid="{C452EC73-94E2-4142-B511-26B3FA04CD59}"/>
    <cellStyle name="Normal 2 30 12 4" xfId="11418" xr:uid="{412112CC-95A8-4CAB-842F-B8DB1793E06C}"/>
    <cellStyle name="Normal 2 30 12 5" xfId="11419" xr:uid="{5054DA8A-E9CC-47E4-BB23-BC601B028A21}"/>
    <cellStyle name="Normal 2 30 13" xfId="11420" xr:uid="{C1D92F5E-BA69-4BF8-A132-E7C0420FD82D}"/>
    <cellStyle name="Normal 2 30 13 2" xfId="11421" xr:uid="{4F41BC25-A26C-45CF-863D-D6526AAE7B0E}"/>
    <cellStyle name="Normal 2 30 13 2 2" xfId="11422" xr:uid="{6948334E-439C-497E-840D-A7077867473C}"/>
    <cellStyle name="Normal 2 30 13 2 3" xfId="11423" xr:uid="{A46B93D1-C436-40C8-98B6-6062CA97DC66}"/>
    <cellStyle name="Normal 2 30 13 3" xfId="11424" xr:uid="{0B9E2C96-98AB-4649-95DB-89FF19D40690}"/>
    <cellStyle name="Normal 2 30 13 3 2" xfId="11425" xr:uid="{455F4740-3E42-4269-8261-7826C9CA7CFD}"/>
    <cellStyle name="Normal 2 30 13 3 3" xfId="11426" xr:uid="{8C9C4B11-4CDC-48AC-9FA2-5856AD96BAEA}"/>
    <cellStyle name="Normal 2 30 13 4" xfId="11427" xr:uid="{D55E2054-B9E9-48B4-824B-4056D8884930}"/>
    <cellStyle name="Normal 2 30 13 5" xfId="11428" xr:uid="{79355B7F-87FA-4F29-A555-73C2FDB8AF6E}"/>
    <cellStyle name="Normal 2 30 14" xfId="11429" xr:uid="{CC22CB10-8D2F-4BC1-94F5-F49B311ED25B}"/>
    <cellStyle name="Normal 2 30 14 2" xfId="11430" xr:uid="{E3D1D278-E0E3-4521-96B3-E7D0704CBE4E}"/>
    <cellStyle name="Normal 2 30 14 2 2" xfId="11431" xr:uid="{9C9DD6C0-9A36-4ADC-8839-825CC327397F}"/>
    <cellStyle name="Normal 2 30 14 2 3" xfId="11432" xr:uid="{9A3D4D89-6EBE-4FEC-A49A-C49F872D5EE8}"/>
    <cellStyle name="Normal 2 30 14 3" xfId="11433" xr:uid="{5C213AD4-60E0-4D78-B6C6-64CFAC97A00C}"/>
    <cellStyle name="Normal 2 30 14 3 2" xfId="11434" xr:uid="{FE0C9F9D-7B3F-4B3A-BB0C-A34BE7DC6643}"/>
    <cellStyle name="Normal 2 30 14 3 3" xfId="11435" xr:uid="{06A58A54-CA77-4B72-ADED-C0E3C7E0DBB2}"/>
    <cellStyle name="Normal 2 30 14 4" xfId="11436" xr:uid="{F943A6E3-CFC0-4C88-A9D4-51E750740FE8}"/>
    <cellStyle name="Normal 2 30 14 5" xfId="11437" xr:uid="{C9C8A073-38D3-4354-A38D-A499A49503D3}"/>
    <cellStyle name="Normal 2 30 15" xfId="11438" xr:uid="{DDABFBA1-5A03-41A0-93D4-B895B41A87BC}"/>
    <cellStyle name="Normal 2 30 15 2" xfId="11439" xr:uid="{E62DA150-CFB5-4D71-B2F3-B5EF42311282}"/>
    <cellStyle name="Normal 2 30 15 2 2" xfId="11440" xr:uid="{45576267-CFCD-4129-9748-6A1216EE1F87}"/>
    <cellStyle name="Normal 2 30 15 2 3" xfId="11441" xr:uid="{FA85041C-A93B-4B69-999E-3E4A04E9AE59}"/>
    <cellStyle name="Normal 2 30 15 3" xfId="11442" xr:uid="{69F06CB6-F28B-40C8-B166-3D2313AC9CF0}"/>
    <cellStyle name="Normal 2 30 15 3 2" xfId="11443" xr:uid="{63237852-DB76-430F-B724-843D7E2FFE2B}"/>
    <cellStyle name="Normal 2 30 15 3 3" xfId="11444" xr:uid="{5A07DFA7-FEB9-43DF-AE8C-8BD0B21E9240}"/>
    <cellStyle name="Normal 2 30 15 4" xfId="11445" xr:uid="{2C73819B-9A0E-42F9-A8D9-DAE6F3E86F21}"/>
    <cellStyle name="Normal 2 30 15 5" xfId="11446" xr:uid="{B440C430-B537-4811-95D5-0A9B644063CA}"/>
    <cellStyle name="Normal 2 30 16" xfId="11447" xr:uid="{2822022D-B94C-4C38-BA52-641B94ED6327}"/>
    <cellStyle name="Normal 2 30 16 2" xfId="11448" xr:uid="{756CA806-46A1-4AEA-BF6F-3126F6919902}"/>
    <cellStyle name="Normal 2 30 16 2 2" xfId="11449" xr:uid="{C970B7F1-941B-4ED1-838A-673C12E3BAFB}"/>
    <cellStyle name="Normal 2 30 16 2 3" xfId="11450" xr:uid="{0AF37DB0-609E-4B2B-AACB-D8DE36BED9D7}"/>
    <cellStyle name="Normal 2 30 16 3" xfId="11451" xr:uid="{F9638716-FC75-4ECE-BB19-12496014ED08}"/>
    <cellStyle name="Normal 2 30 16 3 2" xfId="11452" xr:uid="{F0726C80-2E8C-4DC4-BE11-6CF9E787F729}"/>
    <cellStyle name="Normal 2 30 16 3 3" xfId="11453" xr:uid="{469BD82F-A933-48B1-B1E7-A2F587CBFD73}"/>
    <cellStyle name="Normal 2 30 16 4" xfId="11454" xr:uid="{5F0892A5-D1B3-46F4-B5A6-48244037132A}"/>
    <cellStyle name="Normal 2 30 16 5" xfId="11455" xr:uid="{E69DB577-666E-4A6D-910D-0A37C08287A8}"/>
    <cellStyle name="Normal 2 30 17" xfId="11456" xr:uid="{8EE88623-13CE-45AD-8858-4AA7F528B157}"/>
    <cellStyle name="Normal 2 30 17 2" xfId="11457" xr:uid="{49DDA6CA-F90D-4949-B7BC-B90A8657EA89}"/>
    <cellStyle name="Normal 2 30 17 2 2" xfId="11458" xr:uid="{E724A50C-FC57-4037-A658-B58F2B4B6961}"/>
    <cellStyle name="Normal 2 30 17 2 3" xfId="11459" xr:uid="{CEE3B211-9784-4E11-A17A-CC34E8A24E3B}"/>
    <cellStyle name="Normal 2 30 17 3" xfId="11460" xr:uid="{15EF75FE-F5A1-4C10-A054-D8DF6B185B8F}"/>
    <cellStyle name="Normal 2 30 17 3 2" xfId="11461" xr:uid="{4823D409-0B6A-4A50-B16E-9699E64666D7}"/>
    <cellStyle name="Normal 2 30 17 3 3" xfId="11462" xr:uid="{EAB2700D-6E22-42F5-92C7-A9E308E5403C}"/>
    <cellStyle name="Normal 2 30 17 4" xfId="11463" xr:uid="{01FA24C3-24E0-44D5-9CA6-B51D7A1C140F}"/>
    <cellStyle name="Normal 2 30 17 5" xfId="11464" xr:uid="{0E4E50B4-E69B-41FE-8642-081E4B28F952}"/>
    <cellStyle name="Normal 2 30 18" xfId="11465" xr:uid="{4C46A346-AE76-412C-B0EA-804E00DDABAA}"/>
    <cellStyle name="Normal 2 30 18 2" xfId="11466" xr:uid="{7FDFDAAE-F63A-430B-A64E-9B65B8EA0554}"/>
    <cellStyle name="Normal 2 30 18 2 2" xfId="11467" xr:uid="{CC3455C8-1172-4191-9E33-7DAF15F34AF9}"/>
    <cellStyle name="Normal 2 30 18 2 3" xfId="11468" xr:uid="{43EE690A-A8C4-491D-B953-146B6997265F}"/>
    <cellStyle name="Normal 2 30 18 3" xfId="11469" xr:uid="{D0BBA184-B0FC-4DDE-94BC-89FA3E46965E}"/>
    <cellStyle name="Normal 2 30 18 3 2" xfId="11470" xr:uid="{FC0FE24D-D157-48CF-9839-06BAF43E57F9}"/>
    <cellStyle name="Normal 2 30 18 3 3" xfId="11471" xr:uid="{0CB332D3-E616-415F-9F0E-4641346FFCEC}"/>
    <cellStyle name="Normal 2 30 18 4" xfId="11472" xr:uid="{202BDB07-CC97-4535-B03E-16D0C7C2DA87}"/>
    <cellStyle name="Normal 2 30 18 5" xfId="11473" xr:uid="{9DCC533F-4E4E-49B6-8E27-D3DF0B1D20C3}"/>
    <cellStyle name="Normal 2 30 19" xfId="11474" xr:uid="{07F40FDF-B318-41ED-B364-5AE28A13170A}"/>
    <cellStyle name="Normal 2 30 19 2" xfId="11475" xr:uid="{3713CC0A-2D33-4AC6-B7E3-8CE20EB4B343}"/>
    <cellStyle name="Normal 2 30 19 2 2" xfId="11476" xr:uid="{9E51B1B9-BA3B-42F7-8ADA-CD410845C55E}"/>
    <cellStyle name="Normal 2 30 19 2 3" xfId="11477" xr:uid="{F28E8A9E-3D1B-4978-AAFC-122707D0C8EC}"/>
    <cellStyle name="Normal 2 30 19 3" xfId="11478" xr:uid="{031BDDE9-CEF2-4888-A840-8E426260F7BF}"/>
    <cellStyle name="Normal 2 30 19 3 2" xfId="11479" xr:uid="{141C23EC-EDBD-4860-9039-2431A1EE2478}"/>
    <cellStyle name="Normal 2 30 19 3 3" xfId="11480" xr:uid="{8AF4DA35-EEFD-45D8-8024-FE2D5CFD9847}"/>
    <cellStyle name="Normal 2 30 19 4" xfId="11481" xr:uid="{04A7FAED-42E1-4F8D-AAED-9DCD5148057A}"/>
    <cellStyle name="Normal 2 30 19 5" xfId="11482" xr:uid="{4592CC03-9CB3-4D89-B2F7-03CE19B759BA}"/>
    <cellStyle name="Normal 2 30 2" xfId="11483" xr:uid="{D9449DFE-77E7-4B65-B11D-1F61233AC6F9}"/>
    <cellStyle name="Normal 2 30 2 2" xfId="11484" xr:uid="{63BB419C-1A1B-4132-ABCE-EB44722234CE}"/>
    <cellStyle name="Normal 2 30 2 2 2" xfId="11485" xr:uid="{F131DFC2-FE5C-4DF6-872D-DED4E18B0CB0}"/>
    <cellStyle name="Normal 2 30 2 2 3" xfId="11486" xr:uid="{B44D5FE9-BCCD-4D69-BA87-DDA9C18B0444}"/>
    <cellStyle name="Normal 2 30 2 3" xfId="11487" xr:uid="{E4CC1B1D-91C7-4DB2-918C-DBA775609417}"/>
    <cellStyle name="Normal 2 30 2 3 2" xfId="11488" xr:uid="{C05AC9A2-B70C-452E-B522-015B51E1D9E2}"/>
    <cellStyle name="Normal 2 30 2 3 3" xfId="11489" xr:uid="{898A74DF-0623-45E7-863E-8858F86CD1D9}"/>
    <cellStyle name="Normal 2 30 2 4" xfId="11490" xr:uid="{76BB8B9F-75CC-4DB8-BB53-E2DEB9935394}"/>
    <cellStyle name="Normal 2 30 2 5" xfId="11491" xr:uid="{598F805F-2814-4DEF-BE08-A7F9DD4BE99D}"/>
    <cellStyle name="Normal 2 30 20" xfId="11492" xr:uid="{8606202E-3083-4082-B24E-EDDF1B700C8E}"/>
    <cellStyle name="Normal 2 30 20 2" xfId="11493" xr:uid="{2182A090-867E-4AC1-903B-960C9743312E}"/>
    <cellStyle name="Normal 2 30 20 2 2" xfId="11494" xr:uid="{BAD9188B-EA74-45E1-A3DF-404C224E206A}"/>
    <cellStyle name="Normal 2 30 20 2 3" xfId="11495" xr:uid="{2A8025D0-FC5F-4E51-A83C-21B5D625EDEA}"/>
    <cellStyle name="Normal 2 30 20 3" xfId="11496" xr:uid="{0F483EA1-BD5F-43FE-A50C-172C9DEB402F}"/>
    <cellStyle name="Normal 2 30 20 3 2" xfId="11497" xr:uid="{C7C93740-2B82-4D6A-AB97-DB32C8D9CDB2}"/>
    <cellStyle name="Normal 2 30 20 3 3" xfId="11498" xr:uid="{218BC224-A8D3-4872-AB24-DAA4F5269189}"/>
    <cellStyle name="Normal 2 30 20 4" xfId="11499" xr:uid="{0A9D30BC-147C-4CA3-9E4C-FDE83FEA1208}"/>
    <cellStyle name="Normal 2 30 20 5" xfId="11500" xr:uid="{87472A36-B67D-4415-9C86-3E6F9592FBBE}"/>
    <cellStyle name="Normal 2 30 21" xfId="11501" xr:uid="{2FA841BC-770C-4A4A-9040-97495A3EF4D8}"/>
    <cellStyle name="Normal 2 30 21 2" xfId="11502" xr:uid="{357087E1-A579-4A8D-BBA4-68946D69B622}"/>
    <cellStyle name="Normal 2 30 21 2 2" xfId="11503" xr:uid="{0260D9C8-B3D1-42ED-8D1E-375A6CA6DD90}"/>
    <cellStyle name="Normal 2 30 21 2 3" xfId="11504" xr:uid="{57194C0E-64F5-42FD-8C88-DBF636415D3A}"/>
    <cellStyle name="Normal 2 30 21 3" xfId="11505" xr:uid="{4A3ED13D-A8ED-4465-AC68-212537B2B2EE}"/>
    <cellStyle name="Normal 2 30 21 3 2" xfId="11506" xr:uid="{6128FE7D-05D2-4F71-AAFF-2D9FB1012B55}"/>
    <cellStyle name="Normal 2 30 21 3 3" xfId="11507" xr:uid="{5F8EFDCD-83A7-4B77-BEA6-BF6EB289BE4C}"/>
    <cellStyle name="Normal 2 30 21 4" xfId="11508" xr:uid="{BD86E581-179C-42F2-96AE-1F9E535787B8}"/>
    <cellStyle name="Normal 2 30 21 5" xfId="11509" xr:uid="{C584BB77-B9C7-4DE7-ABCB-73D3E4799752}"/>
    <cellStyle name="Normal 2 30 22" xfId="11510" xr:uid="{22215E94-AC12-4360-BCF5-8167A698A641}"/>
    <cellStyle name="Normal 2 30 22 2" xfId="11511" xr:uid="{BA32DEAF-2935-48F3-9E72-BECE21B243CA}"/>
    <cellStyle name="Normal 2 30 22 2 2" xfId="11512" xr:uid="{EE421ED7-B3E8-406C-A8F1-097C21500517}"/>
    <cellStyle name="Normal 2 30 22 2 3" xfId="11513" xr:uid="{B6E68205-EF9B-408D-82C6-061BE73ADF86}"/>
    <cellStyle name="Normal 2 30 22 3" xfId="11514" xr:uid="{1D081815-3309-4948-9578-9373D32B949E}"/>
    <cellStyle name="Normal 2 30 22 3 2" xfId="11515" xr:uid="{6CD79FDD-2DD8-4441-835F-D183045C4A15}"/>
    <cellStyle name="Normal 2 30 22 3 3" xfId="11516" xr:uid="{D0B26012-640E-4C36-9CE2-F37BDD9A3DB6}"/>
    <cellStyle name="Normal 2 30 22 4" xfId="11517" xr:uid="{BA7A1D87-27C8-497F-8C6A-1788A942E9D5}"/>
    <cellStyle name="Normal 2 30 22 5" xfId="11518" xr:uid="{34A2C5B9-7266-449F-BF43-BFF446C92490}"/>
    <cellStyle name="Normal 2 30 23" xfId="11519" xr:uid="{D865BB86-BCB3-43D9-9828-4247A32A538E}"/>
    <cellStyle name="Normal 2 30 23 2" xfId="11520" xr:uid="{B9ABD357-C907-4943-BBFE-AF73A131C793}"/>
    <cellStyle name="Normal 2 30 23 2 2" xfId="11521" xr:uid="{5AF6C6A8-3488-42C9-A0FB-C70244D91DA3}"/>
    <cellStyle name="Normal 2 30 23 2 3" xfId="11522" xr:uid="{2DA9AE40-5BA4-4800-B409-A9F0F18846AE}"/>
    <cellStyle name="Normal 2 30 23 3" xfId="11523" xr:uid="{4286C332-9145-4D5D-9D8D-3EB8F9C62FA1}"/>
    <cellStyle name="Normal 2 30 23 3 2" xfId="11524" xr:uid="{FE707FC2-5C9B-4967-BAB4-0B7A348F7CC3}"/>
    <cellStyle name="Normal 2 30 23 3 3" xfId="11525" xr:uid="{533454FE-82FF-40D5-A539-32F40DB29AF5}"/>
    <cellStyle name="Normal 2 30 23 4" xfId="11526" xr:uid="{7A35B14B-E8F7-4F56-AA75-98EB97F4E2BF}"/>
    <cellStyle name="Normal 2 30 23 5" xfId="11527" xr:uid="{B44AA8EE-5C03-43F2-A841-35F7CA082F63}"/>
    <cellStyle name="Normal 2 30 24" xfId="11528" xr:uid="{62462F50-13B6-4BFC-B6C2-B456CBF1BE81}"/>
    <cellStyle name="Normal 2 30 24 2" xfId="11529" xr:uid="{97A15129-95CB-4150-9C26-C8AF6120BAAB}"/>
    <cellStyle name="Normal 2 30 24 3" xfId="11530" xr:uid="{81184901-AF4F-40A5-93FC-BE213DB5F14A}"/>
    <cellStyle name="Normal 2 30 25" xfId="11531" xr:uid="{407C229A-3E98-4B54-BD92-8D3F4B33E17D}"/>
    <cellStyle name="Normal 2 30 25 2" xfId="11532" xr:uid="{D84DE2C6-AC21-4ACD-AF81-860544966955}"/>
    <cellStyle name="Normal 2 30 25 3" xfId="11533" xr:uid="{75BB7C55-6B84-4218-8CFD-7481419687BA}"/>
    <cellStyle name="Normal 2 30 26" xfId="11534" xr:uid="{00862E0F-2A6A-4B0F-8C19-F62250146FAE}"/>
    <cellStyle name="Normal 2 30 27" xfId="11535" xr:uid="{53DC3397-F47A-4FE4-91B8-B8542C8BCFA9}"/>
    <cellStyle name="Normal 2 30 3" xfId="11536" xr:uid="{4DBB4984-DA18-4706-8E37-CF7B0A48E63D}"/>
    <cellStyle name="Normal 2 30 3 2" xfId="11537" xr:uid="{CBC41162-204D-47FD-BFDC-8D7F13BAA39A}"/>
    <cellStyle name="Normal 2 30 3 2 2" xfId="11538" xr:uid="{02B7D2AF-21E8-47F0-AAFA-6D73E95F9C89}"/>
    <cellStyle name="Normal 2 30 3 2 3" xfId="11539" xr:uid="{0FF12C34-F056-42D7-8F59-3B2FAB80AA16}"/>
    <cellStyle name="Normal 2 30 3 3" xfId="11540" xr:uid="{2C18379A-5C96-40B2-9516-E1749FD0AB46}"/>
    <cellStyle name="Normal 2 30 3 3 2" xfId="11541" xr:uid="{9B763F48-93D8-4CEB-B609-6FE5647FFDD9}"/>
    <cellStyle name="Normal 2 30 3 3 3" xfId="11542" xr:uid="{6E50CE1F-9BC0-46FC-97A7-C84B7AEEDA0B}"/>
    <cellStyle name="Normal 2 30 3 4" xfId="11543" xr:uid="{64642217-9CF9-44FD-9B9D-FDD838BF0013}"/>
    <cellStyle name="Normal 2 30 3 5" xfId="11544" xr:uid="{C508B2B6-895D-4E57-8D4A-171B467800AC}"/>
    <cellStyle name="Normal 2 30 4" xfId="11545" xr:uid="{08F6B813-D82E-4ADE-A36C-B4E216E0E4BB}"/>
    <cellStyle name="Normal 2 30 4 2" xfId="11546" xr:uid="{243596BD-B639-4F13-8637-CE0C225326F9}"/>
    <cellStyle name="Normal 2 30 4 2 2" xfId="11547" xr:uid="{D85AC2C1-BF80-469E-A15F-80F7281FBB55}"/>
    <cellStyle name="Normal 2 30 4 2 3" xfId="11548" xr:uid="{2984C514-2EC8-4A1B-886B-E089537B69A8}"/>
    <cellStyle name="Normal 2 30 4 3" xfId="11549" xr:uid="{054E9373-6961-4941-8F5E-058DC6174940}"/>
    <cellStyle name="Normal 2 30 4 3 2" xfId="11550" xr:uid="{146BB971-BD65-411F-AC07-61C92DA6F889}"/>
    <cellStyle name="Normal 2 30 4 3 3" xfId="11551" xr:uid="{CE3CA29D-C8F9-47B8-BAAD-F2A99E6851D2}"/>
    <cellStyle name="Normal 2 30 4 4" xfId="11552" xr:uid="{9A3128C5-727B-4B2B-BD8C-A02FDC07F22D}"/>
    <cellStyle name="Normal 2 30 4 5" xfId="11553" xr:uid="{76801B26-FC7B-4772-B6AD-9F388A8066D5}"/>
    <cellStyle name="Normal 2 30 5" xfId="11554" xr:uid="{D23AD7C7-98AA-4087-8D92-D746D6E52005}"/>
    <cellStyle name="Normal 2 30 5 2" xfId="11555" xr:uid="{0AED09E2-B7CB-4F07-AAC2-C2008F343A67}"/>
    <cellStyle name="Normal 2 30 5 2 2" xfId="11556" xr:uid="{1D4436E4-385E-4997-AB3C-FFA2446081B7}"/>
    <cellStyle name="Normal 2 30 5 2 3" xfId="11557" xr:uid="{DC9F1E18-6994-4BE7-B8E6-58A79A7EA395}"/>
    <cellStyle name="Normal 2 30 5 3" xfId="11558" xr:uid="{B5D35909-A420-4109-BE79-6464AB13DAF1}"/>
    <cellStyle name="Normal 2 30 5 3 2" xfId="11559" xr:uid="{D42858F6-849D-48AA-9E0E-872DE4A04576}"/>
    <cellStyle name="Normal 2 30 5 3 3" xfId="11560" xr:uid="{192217E7-67EF-4CC4-938E-DFDCCFF83CD2}"/>
    <cellStyle name="Normal 2 30 5 4" xfId="11561" xr:uid="{9F013451-F282-49DF-83AE-693BEBBC5A60}"/>
    <cellStyle name="Normal 2 30 5 5" xfId="11562" xr:uid="{46E69E92-6EDF-4F56-A114-5C50047F12B1}"/>
    <cellStyle name="Normal 2 30 6" xfId="11563" xr:uid="{FF78B799-EDE5-4435-9894-ECC3B933D835}"/>
    <cellStyle name="Normal 2 30 6 2" xfId="11564" xr:uid="{B8BF7BEE-F111-4218-9ADC-90BFB2B2737B}"/>
    <cellStyle name="Normal 2 30 6 2 2" xfId="11565" xr:uid="{0B3BF65B-4B82-4B1E-AC8F-595789E09F44}"/>
    <cellStyle name="Normal 2 30 6 2 3" xfId="11566" xr:uid="{4EEEBBDD-26E4-4872-8547-45873AD4E408}"/>
    <cellStyle name="Normal 2 30 6 3" xfId="11567" xr:uid="{406DE7DE-B830-4DA7-9F15-0A387865EBD8}"/>
    <cellStyle name="Normal 2 30 6 3 2" xfId="11568" xr:uid="{AB1AD661-98BC-454B-AE29-5DF8E9BA5C25}"/>
    <cellStyle name="Normal 2 30 6 3 3" xfId="11569" xr:uid="{14DA55A0-F01D-4AF3-848F-93D8AE5EF52E}"/>
    <cellStyle name="Normal 2 30 6 4" xfId="11570" xr:uid="{B59E60EF-0CDE-4DE6-AC9A-1F69C42593EB}"/>
    <cellStyle name="Normal 2 30 6 5" xfId="11571" xr:uid="{C54A6154-0C6E-43AC-BB69-7AE8B0291842}"/>
    <cellStyle name="Normal 2 30 7" xfId="11572" xr:uid="{49D5BE6F-BF8F-49EF-8F08-EEF4F9E5188C}"/>
    <cellStyle name="Normal 2 30 7 2" xfId="11573" xr:uid="{F323B37A-45D0-4B69-BA41-C079CC502458}"/>
    <cellStyle name="Normal 2 30 7 2 2" xfId="11574" xr:uid="{0B7D26D2-82FF-457C-A429-2AC53CFCF39B}"/>
    <cellStyle name="Normal 2 30 7 2 3" xfId="11575" xr:uid="{759FA637-4A1F-451C-B452-89B1926DB15A}"/>
    <cellStyle name="Normal 2 30 7 3" xfId="11576" xr:uid="{B3C75CF1-E4FC-4BA7-9430-BA43DB53A570}"/>
    <cellStyle name="Normal 2 30 7 3 2" xfId="11577" xr:uid="{4028FEE4-2E05-4D96-A499-7E2D57ACBC32}"/>
    <cellStyle name="Normal 2 30 7 3 3" xfId="11578" xr:uid="{8BEFE27F-E06D-4887-A3CF-D4458B35B405}"/>
    <cellStyle name="Normal 2 30 7 4" xfId="11579" xr:uid="{97F9B38D-AF9B-4634-8DAF-E551E645E420}"/>
    <cellStyle name="Normal 2 30 7 5" xfId="11580" xr:uid="{E8D3E0EC-48E5-424F-8AB6-98D177D0D64C}"/>
    <cellStyle name="Normal 2 30 8" xfId="11581" xr:uid="{C206E31A-2501-4485-AB16-062D2E3358BD}"/>
    <cellStyle name="Normal 2 30 8 2" xfId="11582" xr:uid="{A37971B1-C96A-4C85-A32B-6595DA937602}"/>
    <cellStyle name="Normal 2 30 8 2 2" xfId="11583" xr:uid="{A6BC53B9-D1B9-470F-B343-1562F10918A8}"/>
    <cellStyle name="Normal 2 30 8 2 3" xfId="11584" xr:uid="{22AF642C-05A8-43FA-8AA4-3837AA60F1A3}"/>
    <cellStyle name="Normal 2 30 8 3" xfId="11585" xr:uid="{BF00B4AA-B598-4DA2-A3FE-4CA0BBDA9D4D}"/>
    <cellStyle name="Normal 2 30 8 3 2" xfId="11586" xr:uid="{0609AA5D-6EC4-465D-B9C5-4B7A68A371A2}"/>
    <cellStyle name="Normal 2 30 8 3 3" xfId="11587" xr:uid="{386C24BD-6AF4-4A5F-B6AA-03E8C9E99C78}"/>
    <cellStyle name="Normal 2 30 8 4" xfId="11588" xr:uid="{A3E37FD0-E224-4F8D-8FE7-86B9451A591D}"/>
    <cellStyle name="Normal 2 30 8 5" xfId="11589" xr:uid="{3FD1D962-A708-465A-A057-7213DA86DA7E}"/>
    <cellStyle name="Normal 2 30 9" xfId="11590" xr:uid="{95FBC124-B159-458E-A255-F515614FB129}"/>
    <cellStyle name="Normal 2 30 9 2" xfId="11591" xr:uid="{2B8813C5-133E-45B2-9D50-5071C84CEEA5}"/>
    <cellStyle name="Normal 2 30 9 2 2" xfId="11592" xr:uid="{D91804F5-0E37-46E1-AE78-7961D89B6240}"/>
    <cellStyle name="Normal 2 30 9 2 3" xfId="11593" xr:uid="{C9329A86-BA37-48B3-932B-C16B6D2F0161}"/>
    <cellStyle name="Normal 2 30 9 3" xfId="11594" xr:uid="{EE5618CB-2EA3-42CD-96CF-3660B05662A0}"/>
    <cellStyle name="Normal 2 30 9 3 2" xfId="11595" xr:uid="{80A8451D-4E27-4392-BB2E-039E7AC7D29D}"/>
    <cellStyle name="Normal 2 30 9 3 3" xfId="11596" xr:uid="{CB328EF1-0DE9-40A9-B9C0-9FB8D86DF40D}"/>
    <cellStyle name="Normal 2 30 9 4" xfId="11597" xr:uid="{387E2914-32D0-4C8A-ABB7-0703D59C48B8}"/>
    <cellStyle name="Normal 2 30 9 5" xfId="11598" xr:uid="{FAEFDC6C-14B9-453B-BAD0-E0A0A75B550E}"/>
    <cellStyle name="Normal 2 31" xfId="11599" xr:uid="{EA19CFEA-EAA8-460A-8493-AA56F4CE26DF}"/>
    <cellStyle name="Normal 2 31 10" xfId="11600" xr:uid="{E1350545-A9E3-4D23-B586-3A184839FB99}"/>
    <cellStyle name="Normal 2 31 10 2" xfId="11601" xr:uid="{641414DF-9982-46D9-9C1E-76EBBA52616E}"/>
    <cellStyle name="Normal 2 31 10 2 2" xfId="11602" xr:uid="{B933816C-8EFA-42D7-A7C4-C512786F2541}"/>
    <cellStyle name="Normal 2 31 10 2 3" xfId="11603" xr:uid="{A5202BDA-2250-4BDA-9280-D4F2E3FDD7FA}"/>
    <cellStyle name="Normal 2 31 10 3" xfId="11604" xr:uid="{8D61C322-E5AF-449E-8910-165E7EF34A9D}"/>
    <cellStyle name="Normal 2 31 10 3 2" xfId="11605" xr:uid="{F29D40FF-7311-4748-96E8-63794C42101A}"/>
    <cellStyle name="Normal 2 31 10 3 3" xfId="11606" xr:uid="{C77A99C0-A094-4A32-B571-5D649F4F38E2}"/>
    <cellStyle name="Normal 2 31 10 4" xfId="11607" xr:uid="{9EF6397E-28C1-43A4-BDB0-A36036B9D611}"/>
    <cellStyle name="Normal 2 31 10 5" xfId="11608" xr:uid="{51830C2F-C08E-4AC6-8142-3388ABB2F524}"/>
    <cellStyle name="Normal 2 31 11" xfId="11609" xr:uid="{9A0B948D-86E5-4403-AB1D-7B49618621D1}"/>
    <cellStyle name="Normal 2 31 11 2" xfId="11610" xr:uid="{3E7E082B-FCCE-4ACC-AB08-47BBA0B39678}"/>
    <cellStyle name="Normal 2 31 11 2 2" xfId="11611" xr:uid="{19A81D8C-744B-476C-A620-99C646CE1138}"/>
    <cellStyle name="Normal 2 31 11 2 3" xfId="11612" xr:uid="{8974D31B-AF3F-4866-AFCE-F2B66783F910}"/>
    <cellStyle name="Normal 2 31 11 3" xfId="11613" xr:uid="{15659CDC-976A-4B1B-AA48-6AA3056D8596}"/>
    <cellStyle name="Normal 2 31 11 3 2" xfId="11614" xr:uid="{B9FF6995-C4DA-4C9A-8CD1-0802997B2CA8}"/>
    <cellStyle name="Normal 2 31 11 3 3" xfId="11615" xr:uid="{CE7B06BF-8139-48DE-892E-A4A2B980D2D3}"/>
    <cellStyle name="Normal 2 31 11 4" xfId="11616" xr:uid="{BADD19AB-F071-4198-8AF6-A3CC9249B924}"/>
    <cellStyle name="Normal 2 31 11 5" xfId="11617" xr:uid="{6952FA59-D629-4FD8-AFDD-63615C40A70E}"/>
    <cellStyle name="Normal 2 31 12" xfId="11618" xr:uid="{81F4C6F6-C8CD-4C47-98F8-34D1FCA543B3}"/>
    <cellStyle name="Normal 2 31 12 2" xfId="11619" xr:uid="{5034558D-E0FC-4974-90B8-39EEED7F2B68}"/>
    <cellStyle name="Normal 2 31 12 2 2" xfId="11620" xr:uid="{66DF96BC-7084-4D0B-BF44-9CA2FCDED68E}"/>
    <cellStyle name="Normal 2 31 12 2 3" xfId="11621" xr:uid="{1644C0F2-A1E4-4C58-A7F6-938A91299992}"/>
    <cellStyle name="Normal 2 31 12 3" xfId="11622" xr:uid="{9508486D-9DA5-4E8D-ACD1-2D1B7527E119}"/>
    <cellStyle name="Normal 2 31 12 3 2" xfId="11623" xr:uid="{6EDED4DA-4501-4009-A48F-9D3B516F7A98}"/>
    <cellStyle name="Normal 2 31 12 3 3" xfId="11624" xr:uid="{76A4F995-CDFC-4490-8FBD-FC73E6A91889}"/>
    <cellStyle name="Normal 2 31 12 4" xfId="11625" xr:uid="{AA09D27B-3F88-4227-80BD-D336E81B4F0E}"/>
    <cellStyle name="Normal 2 31 12 5" xfId="11626" xr:uid="{FDFB3221-BB87-4742-942A-903AB2A0AA2E}"/>
    <cellStyle name="Normal 2 31 13" xfId="11627" xr:uid="{F81FE34D-8E75-4661-8C0C-C14E71B91A65}"/>
    <cellStyle name="Normal 2 31 13 2" xfId="11628" xr:uid="{DEB18DF5-E6D3-4719-B32C-6C3773B21896}"/>
    <cellStyle name="Normal 2 31 13 2 2" xfId="11629" xr:uid="{5972482D-06BE-497B-8BBF-B6E9D29CF9BC}"/>
    <cellStyle name="Normal 2 31 13 2 3" xfId="11630" xr:uid="{FC384A35-258A-445D-B8B6-17BAEABDFDEA}"/>
    <cellStyle name="Normal 2 31 13 3" xfId="11631" xr:uid="{FEEE9AAD-81DB-464C-840F-CA132F2F0B49}"/>
    <cellStyle name="Normal 2 31 13 3 2" xfId="11632" xr:uid="{07C37632-3653-4288-AE9A-927D496DFD55}"/>
    <cellStyle name="Normal 2 31 13 3 3" xfId="11633" xr:uid="{3BC996B5-E6C1-40B0-9AFB-E0101EB754E2}"/>
    <cellStyle name="Normal 2 31 13 4" xfId="11634" xr:uid="{A659FB3E-EF74-411F-9CE6-4B6A34CC8C0B}"/>
    <cellStyle name="Normal 2 31 13 5" xfId="11635" xr:uid="{94E92896-A4D1-4794-9DB4-8B41DC04652F}"/>
    <cellStyle name="Normal 2 31 14" xfId="11636" xr:uid="{11368123-202C-4757-AC14-D79DB5CEA4EA}"/>
    <cellStyle name="Normal 2 31 14 2" xfId="11637" xr:uid="{DE4FF775-ED08-45CD-AF54-A1D6815DE745}"/>
    <cellStyle name="Normal 2 31 14 2 2" xfId="11638" xr:uid="{0B15F2BE-46F1-41D5-957B-C389B9182EE4}"/>
    <cellStyle name="Normal 2 31 14 2 3" xfId="11639" xr:uid="{E5EE04AA-7ABA-4929-89AB-6FC8FEA9ADA7}"/>
    <cellStyle name="Normal 2 31 14 3" xfId="11640" xr:uid="{D478E792-2B88-495C-830B-5AEA52D2FD06}"/>
    <cellStyle name="Normal 2 31 14 3 2" xfId="11641" xr:uid="{C3A047BE-603E-4EE1-8CE2-BD5C6E25ED5C}"/>
    <cellStyle name="Normal 2 31 14 3 3" xfId="11642" xr:uid="{FC2D123E-15D9-4DE6-80B0-5A34BED162CD}"/>
    <cellStyle name="Normal 2 31 14 4" xfId="11643" xr:uid="{E21D8782-C0B9-44B7-841B-B3DBC7E8BEE3}"/>
    <cellStyle name="Normal 2 31 14 5" xfId="11644" xr:uid="{9AEC9E94-4DED-478E-AEC6-3C2E33D53BA6}"/>
    <cellStyle name="Normal 2 31 15" xfId="11645" xr:uid="{0EBBDF90-FE08-4B8F-A7ED-33CBB06189C9}"/>
    <cellStyle name="Normal 2 31 15 2" xfId="11646" xr:uid="{CBEC276F-9FA5-4844-A129-39747165559A}"/>
    <cellStyle name="Normal 2 31 15 2 2" xfId="11647" xr:uid="{33BA2131-85B2-472E-B8AB-DF98CBC2F71C}"/>
    <cellStyle name="Normal 2 31 15 2 3" xfId="11648" xr:uid="{AE231153-0819-4542-8090-C32FD2FE6AE4}"/>
    <cellStyle name="Normal 2 31 15 3" xfId="11649" xr:uid="{DC1ED4CE-27E5-4A4E-BD91-7FA7C9686447}"/>
    <cellStyle name="Normal 2 31 15 3 2" xfId="11650" xr:uid="{22FB85E9-EF7A-4BEC-B895-3BB79242A5ED}"/>
    <cellStyle name="Normal 2 31 15 3 3" xfId="11651" xr:uid="{24422486-5FAA-4A1F-BF31-C7966E1B5BE5}"/>
    <cellStyle name="Normal 2 31 15 4" xfId="11652" xr:uid="{FE75FD2C-143C-4DCD-9FB1-7483382AB5C8}"/>
    <cellStyle name="Normal 2 31 15 5" xfId="11653" xr:uid="{0145D3C0-574F-44A8-9156-9D83683D2A37}"/>
    <cellStyle name="Normal 2 31 16" xfId="11654" xr:uid="{3CE6D618-F5B6-4D9F-AF17-AEBCD2F43642}"/>
    <cellStyle name="Normal 2 31 16 2" xfId="11655" xr:uid="{F841FFC4-4E0E-48CD-8362-83ED0D60D1FA}"/>
    <cellStyle name="Normal 2 31 16 2 2" xfId="11656" xr:uid="{540A5179-77E3-4571-B94C-652CE2328456}"/>
    <cellStyle name="Normal 2 31 16 2 3" xfId="11657" xr:uid="{AB41C83A-AFBE-4DF3-87CD-97493A35BE43}"/>
    <cellStyle name="Normal 2 31 16 3" xfId="11658" xr:uid="{EA7AEA86-76BB-42C6-8C7B-FD866EB38C1C}"/>
    <cellStyle name="Normal 2 31 16 3 2" xfId="11659" xr:uid="{839BBEE3-7930-4CC1-B5F5-E97FA99D6ABB}"/>
    <cellStyle name="Normal 2 31 16 3 3" xfId="11660" xr:uid="{72B6787C-F597-49DD-B1FB-77F772477364}"/>
    <cellStyle name="Normal 2 31 16 4" xfId="11661" xr:uid="{5CA00C98-F83A-4673-AB8A-3ECC0FE9B9D0}"/>
    <cellStyle name="Normal 2 31 16 5" xfId="11662" xr:uid="{F6DE91C4-4A92-44C5-94DA-2D7724D0DF08}"/>
    <cellStyle name="Normal 2 31 17" xfId="11663" xr:uid="{80996339-1CDD-46F2-8EB9-8C818AF159A6}"/>
    <cellStyle name="Normal 2 31 17 2" xfId="11664" xr:uid="{2AA2660D-D9B8-45BD-9F67-04746C0C5CD9}"/>
    <cellStyle name="Normal 2 31 17 2 2" xfId="11665" xr:uid="{F914CAA3-2E6A-4562-ADBB-ECC5453D211D}"/>
    <cellStyle name="Normal 2 31 17 2 3" xfId="11666" xr:uid="{88124804-6EB6-49A5-8E72-2162C6B0B00A}"/>
    <cellStyle name="Normal 2 31 17 3" xfId="11667" xr:uid="{C985B095-2034-4046-BA7E-756BCA9FE541}"/>
    <cellStyle name="Normal 2 31 17 3 2" xfId="11668" xr:uid="{43A3C846-0400-4AB6-9C79-A4E582235531}"/>
    <cellStyle name="Normal 2 31 17 3 3" xfId="11669" xr:uid="{55309091-138A-40AA-91AE-39A799CFFCF3}"/>
    <cellStyle name="Normal 2 31 17 4" xfId="11670" xr:uid="{44C2BEA3-96FA-468B-B653-51F020F7CD2A}"/>
    <cellStyle name="Normal 2 31 17 5" xfId="11671" xr:uid="{5D9EFC8A-BFBB-4D97-889E-95A929110354}"/>
    <cellStyle name="Normal 2 31 18" xfId="11672" xr:uid="{E6F66B52-4D85-4D24-9692-63606158939A}"/>
    <cellStyle name="Normal 2 31 18 2" xfId="11673" xr:uid="{98B79F9C-0391-44C7-88A5-DF5FEA01EB06}"/>
    <cellStyle name="Normal 2 31 18 2 2" xfId="11674" xr:uid="{30722297-C2E3-4D9E-B4BE-B513D2FA9828}"/>
    <cellStyle name="Normal 2 31 18 2 3" xfId="11675" xr:uid="{40A6AA22-997C-452D-96E8-C2C677CEA801}"/>
    <cellStyle name="Normal 2 31 18 3" xfId="11676" xr:uid="{18328EA6-20F6-4E9D-93B6-575A1CCA4901}"/>
    <cellStyle name="Normal 2 31 18 3 2" xfId="11677" xr:uid="{0E16B40D-91AD-433F-86BA-F3AAFB956FA1}"/>
    <cellStyle name="Normal 2 31 18 3 3" xfId="11678" xr:uid="{17761103-74DD-4F3F-BCE3-15EE412AD0DB}"/>
    <cellStyle name="Normal 2 31 18 4" xfId="11679" xr:uid="{1768B997-4AE1-487C-8BDB-A9DC7D8729CE}"/>
    <cellStyle name="Normal 2 31 18 5" xfId="11680" xr:uid="{78BFF5AD-D1E7-4579-AE6D-EB63697F9EE0}"/>
    <cellStyle name="Normal 2 31 19" xfId="11681" xr:uid="{65A7E35C-DCA0-418A-9E0B-A4815620B95C}"/>
    <cellStyle name="Normal 2 31 19 2" xfId="11682" xr:uid="{7020920A-8799-4CA3-9174-27D5C9B01D3B}"/>
    <cellStyle name="Normal 2 31 19 2 2" xfId="11683" xr:uid="{E6480E2E-8369-4ABB-8D6F-12B7EEF838C7}"/>
    <cellStyle name="Normal 2 31 19 2 3" xfId="11684" xr:uid="{81FE85EE-6512-4596-A7F6-35884D1FB430}"/>
    <cellStyle name="Normal 2 31 19 3" xfId="11685" xr:uid="{5B930695-C4E4-4699-B51C-BDD1B09A20F3}"/>
    <cellStyle name="Normal 2 31 19 3 2" xfId="11686" xr:uid="{7FA47D47-CC96-4CE8-8C01-CAEAC53E1792}"/>
    <cellStyle name="Normal 2 31 19 3 3" xfId="11687" xr:uid="{435147B3-6D5F-4C26-A3B6-EA9AD4F1D6A0}"/>
    <cellStyle name="Normal 2 31 19 4" xfId="11688" xr:uid="{7C4EB4FF-1DA9-4E43-9A76-DF44E976377B}"/>
    <cellStyle name="Normal 2 31 19 5" xfId="11689" xr:uid="{D049AD0D-A51F-47C9-A00B-7E651D17C079}"/>
    <cellStyle name="Normal 2 31 2" xfId="11690" xr:uid="{2DBDF016-4219-4414-A305-C85CF247B2FA}"/>
    <cellStyle name="Normal 2 31 2 2" xfId="11691" xr:uid="{D76EB1C9-F2FE-4485-BDA4-9021FEDF408D}"/>
    <cellStyle name="Normal 2 31 2 2 2" xfId="11692" xr:uid="{D792D23E-F57F-4895-A77E-5E2509DE2F52}"/>
    <cellStyle name="Normal 2 31 2 2 3" xfId="11693" xr:uid="{FA24C1B0-E83E-4D0F-A93D-C82610CEC26F}"/>
    <cellStyle name="Normal 2 31 2 3" xfId="11694" xr:uid="{7E6B9F17-B93D-49F9-88FE-BA54D739B031}"/>
    <cellStyle name="Normal 2 31 2 3 2" xfId="11695" xr:uid="{A994E958-BF83-4C5B-BA0B-7184697A5A8E}"/>
    <cellStyle name="Normal 2 31 2 3 3" xfId="11696" xr:uid="{7606CE73-A8DE-4B39-8085-9BC34729CD34}"/>
    <cellStyle name="Normal 2 31 2 4" xfId="11697" xr:uid="{BF137B77-CE97-438D-8B9B-3136AC8BC2E4}"/>
    <cellStyle name="Normal 2 31 2 5" xfId="11698" xr:uid="{5D9BC8C3-41C7-4615-AD7B-159AA29174D9}"/>
    <cellStyle name="Normal 2 31 20" xfId="11699" xr:uid="{D8C7B975-22EC-4C4E-ADC2-58F83EF0A174}"/>
    <cellStyle name="Normal 2 31 20 2" xfId="11700" xr:uid="{62651892-95D7-4B22-871B-CDCFAAA3BBFB}"/>
    <cellStyle name="Normal 2 31 20 2 2" xfId="11701" xr:uid="{0D551DBC-2553-411E-B5BC-AFF1E0A8B19F}"/>
    <cellStyle name="Normal 2 31 20 2 3" xfId="11702" xr:uid="{74EF7830-913F-4EEE-AF44-D8A06A640310}"/>
    <cellStyle name="Normal 2 31 20 3" xfId="11703" xr:uid="{974009DB-6EFB-44CA-8314-F8C910228F68}"/>
    <cellStyle name="Normal 2 31 20 3 2" xfId="11704" xr:uid="{F9ABCE6E-E779-4D42-AF92-1BEAA9956E5C}"/>
    <cellStyle name="Normal 2 31 20 3 3" xfId="11705" xr:uid="{8F9CF104-B918-4DA9-BCFF-0BB4843C4172}"/>
    <cellStyle name="Normal 2 31 20 4" xfId="11706" xr:uid="{8042FA6A-50A4-4301-950C-02583DE3CB4D}"/>
    <cellStyle name="Normal 2 31 20 5" xfId="11707" xr:uid="{36C4FDA0-D034-4E82-89B4-A5CB3772B84B}"/>
    <cellStyle name="Normal 2 31 21" xfId="11708" xr:uid="{4041C413-E77C-47B7-90C1-204FD276BF7C}"/>
    <cellStyle name="Normal 2 31 21 2" xfId="11709" xr:uid="{464294B0-5257-433A-9BAB-2364BB45A6AD}"/>
    <cellStyle name="Normal 2 31 21 2 2" xfId="11710" xr:uid="{C0C2FFAB-8248-4B6A-AA1B-C8F299BEBDB4}"/>
    <cellStyle name="Normal 2 31 21 2 3" xfId="11711" xr:uid="{DD3B8E3D-083E-4B3A-AFEB-A7CC54EDD2E9}"/>
    <cellStyle name="Normal 2 31 21 3" xfId="11712" xr:uid="{2340A285-8156-4C65-BBDC-90AB6F469D5D}"/>
    <cellStyle name="Normal 2 31 21 3 2" xfId="11713" xr:uid="{FC10E76E-55DB-4E45-8B9A-166FD3194B91}"/>
    <cellStyle name="Normal 2 31 21 3 3" xfId="11714" xr:uid="{A3B06801-0063-43D8-A3A9-12F039234AA3}"/>
    <cellStyle name="Normal 2 31 21 4" xfId="11715" xr:uid="{C7AD1A19-680C-4AE7-A307-EC82BA797D22}"/>
    <cellStyle name="Normal 2 31 21 5" xfId="11716" xr:uid="{E4638616-38AA-476A-9B5E-62C809495F6D}"/>
    <cellStyle name="Normal 2 31 22" xfId="11717" xr:uid="{2EA33A9D-208B-41DF-A93E-A9EA1D1D4BDA}"/>
    <cellStyle name="Normal 2 31 22 2" xfId="11718" xr:uid="{E2A1DB54-1E66-4A4A-BCD8-CBE925183D86}"/>
    <cellStyle name="Normal 2 31 22 2 2" xfId="11719" xr:uid="{7CF33F02-6AEB-4BCD-9A9C-3D1ADBDDD026}"/>
    <cellStyle name="Normal 2 31 22 2 3" xfId="11720" xr:uid="{427E0581-C0D4-49B8-9C02-6CD7B51F3D93}"/>
    <cellStyle name="Normal 2 31 22 3" xfId="11721" xr:uid="{76FF016E-4BAB-4939-BA79-E3BAEEC41B32}"/>
    <cellStyle name="Normal 2 31 22 3 2" xfId="11722" xr:uid="{2DB87DE6-9EA2-4095-BFCE-ECC4A2C92115}"/>
    <cellStyle name="Normal 2 31 22 3 3" xfId="11723" xr:uid="{AE34CA78-A346-418E-8506-03A9692DCB5F}"/>
    <cellStyle name="Normal 2 31 22 4" xfId="11724" xr:uid="{D4AD9B1D-B382-45A3-A113-02D1AF222242}"/>
    <cellStyle name="Normal 2 31 22 5" xfId="11725" xr:uid="{2E51BA5D-B25A-4D1C-B096-03F7FC3B0A32}"/>
    <cellStyle name="Normal 2 31 23" xfId="11726" xr:uid="{2078854D-4BD4-49C7-91CE-A779C519A368}"/>
    <cellStyle name="Normal 2 31 23 2" xfId="11727" xr:uid="{6D0C3ABC-2454-4619-8EAB-C510668916B0}"/>
    <cellStyle name="Normal 2 31 23 2 2" xfId="11728" xr:uid="{477A99EE-D24E-483A-809F-AF14B05068CE}"/>
    <cellStyle name="Normal 2 31 23 2 3" xfId="11729" xr:uid="{D12F9757-DEA4-4C07-81BF-908668F1C903}"/>
    <cellStyle name="Normal 2 31 23 3" xfId="11730" xr:uid="{56B02FEA-0149-441F-B6F0-FBC244B936E2}"/>
    <cellStyle name="Normal 2 31 23 3 2" xfId="11731" xr:uid="{5D36107D-01C2-4CAD-811A-5862EDD701F0}"/>
    <cellStyle name="Normal 2 31 23 3 3" xfId="11732" xr:uid="{0D494239-80F7-4185-B450-A93E06E18871}"/>
    <cellStyle name="Normal 2 31 23 4" xfId="11733" xr:uid="{2432F65C-1265-45F3-A931-8A864368C78F}"/>
    <cellStyle name="Normal 2 31 23 5" xfId="11734" xr:uid="{03028DF6-AB10-4AAB-81B8-9A307C253131}"/>
    <cellStyle name="Normal 2 31 24" xfId="11735" xr:uid="{5D5D8D61-546B-45FE-AFE0-16F40A82B200}"/>
    <cellStyle name="Normal 2 31 24 2" xfId="11736" xr:uid="{E2E24978-C084-40F4-8EFA-3702A950F6AA}"/>
    <cellStyle name="Normal 2 31 24 3" xfId="11737" xr:uid="{A2849C97-3081-4F5E-A73D-6A0EF6C524B8}"/>
    <cellStyle name="Normal 2 31 25" xfId="11738" xr:uid="{2BBE05BC-5CE5-4A37-AF8C-3DB497AF5C09}"/>
    <cellStyle name="Normal 2 31 25 2" xfId="11739" xr:uid="{DCABC749-BB94-484E-A876-782296C848EA}"/>
    <cellStyle name="Normal 2 31 25 3" xfId="11740" xr:uid="{61A65578-C289-492D-828F-B5C927D8C743}"/>
    <cellStyle name="Normal 2 31 26" xfId="11741" xr:uid="{6FE7BFE6-7403-4EF0-B2DC-21448D95DA32}"/>
    <cellStyle name="Normal 2 31 27" xfId="11742" xr:uid="{C0B4BE9B-0B64-477A-AC0B-CBE47E453DB8}"/>
    <cellStyle name="Normal 2 31 3" xfId="11743" xr:uid="{C75D56FF-9467-471F-B459-8A138C72626E}"/>
    <cellStyle name="Normal 2 31 3 2" xfId="11744" xr:uid="{E2A42620-CC52-4384-9488-9A1CF97166F8}"/>
    <cellStyle name="Normal 2 31 3 2 2" xfId="11745" xr:uid="{5F2A983C-5501-4B15-BC36-E1AB1780D251}"/>
    <cellStyle name="Normal 2 31 3 2 3" xfId="11746" xr:uid="{59A668D4-A69A-43D6-BFB8-2A4AE2299C64}"/>
    <cellStyle name="Normal 2 31 3 3" xfId="11747" xr:uid="{C418A8B5-564C-4CA1-9FC9-0EF550A47573}"/>
    <cellStyle name="Normal 2 31 3 3 2" xfId="11748" xr:uid="{6266D0FA-ADE7-45D2-8F18-FA124F9F95F2}"/>
    <cellStyle name="Normal 2 31 3 3 3" xfId="11749" xr:uid="{2678340A-B2FE-49DE-B4C0-6E5B228C8D30}"/>
    <cellStyle name="Normal 2 31 3 4" xfId="11750" xr:uid="{994235D2-6B3D-42AA-99C1-57E91B59ABD2}"/>
    <cellStyle name="Normal 2 31 3 5" xfId="11751" xr:uid="{935E7CAF-6162-4772-9E34-04AB14AADD26}"/>
    <cellStyle name="Normal 2 31 4" xfId="11752" xr:uid="{B133CAEC-7473-43BE-975B-A8D606DBCCE1}"/>
    <cellStyle name="Normal 2 31 4 2" xfId="11753" xr:uid="{9D63B122-76AE-4E9D-9CCC-C1E9EAAE3868}"/>
    <cellStyle name="Normal 2 31 4 2 2" xfId="11754" xr:uid="{82150802-58FB-4A32-9870-18D63E3EC4B5}"/>
    <cellStyle name="Normal 2 31 4 2 3" xfId="11755" xr:uid="{BFDA6A5E-5EB9-40BC-A0F4-5461E7AF877B}"/>
    <cellStyle name="Normal 2 31 4 3" xfId="11756" xr:uid="{1EEB6EB6-4DB3-4C7F-B958-B5C1451545D1}"/>
    <cellStyle name="Normal 2 31 4 3 2" xfId="11757" xr:uid="{A20A5112-F949-42FE-95FC-70FB56902107}"/>
    <cellStyle name="Normal 2 31 4 3 3" xfId="11758" xr:uid="{9A0EB646-9A1A-4383-A67C-3DB78B5FADA9}"/>
    <cellStyle name="Normal 2 31 4 4" xfId="11759" xr:uid="{0F7EE649-1450-49C8-9E5A-3125B3027221}"/>
    <cellStyle name="Normal 2 31 4 5" xfId="11760" xr:uid="{4D4C1D80-55F1-42B4-A422-5D56BD8296EE}"/>
    <cellStyle name="Normal 2 31 5" xfId="11761" xr:uid="{DDF9B467-5E14-46EB-A3FD-6A092AFEF43A}"/>
    <cellStyle name="Normal 2 31 5 2" xfId="11762" xr:uid="{1800D42F-6CDA-4A9D-8358-FC92FC745DD0}"/>
    <cellStyle name="Normal 2 31 5 2 2" xfId="11763" xr:uid="{53DAC69C-F1E2-47AC-B59D-4F31A40EAF04}"/>
    <cellStyle name="Normal 2 31 5 2 3" xfId="11764" xr:uid="{392B085B-A05D-478E-9B29-E292E3372772}"/>
    <cellStyle name="Normal 2 31 5 3" xfId="11765" xr:uid="{66FBD631-E3D6-4C6B-9ABC-5254E4024EF3}"/>
    <cellStyle name="Normal 2 31 5 3 2" xfId="11766" xr:uid="{0F8F42E3-A6BC-455D-8C72-F087C1585B35}"/>
    <cellStyle name="Normal 2 31 5 3 3" xfId="11767" xr:uid="{77218327-6CBF-41CF-A398-BFEBDBACBA4F}"/>
    <cellStyle name="Normal 2 31 5 4" xfId="11768" xr:uid="{B4539BA4-23E8-4F6E-8A6F-D1C3E94D33A7}"/>
    <cellStyle name="Normal 2 31 5 5" xfId="11769" xr:uid="{5AA4ED7B-AFA3-44AE-9C83-C590C381DDB0}"/>
    <cellStyle name="Normal 2 31 6" xfId="11770" xr:uid="{20BD02CD-3C74-4044-8A27-82A7AA8BDD3F}"/>
    <cellStyle name="Normal 2 31 6 2" xfId="11771" xr:uid="{F370BEB7-9AE8-4A6C-AC33-6E82DF548831}"/>
    <cellStyle name="Normal 2 31 6 2 2" xfId="11772" xr:uid="{FCD09F27-A21B-4D26-9595-F8D4E148BD2C}"/>
    <cellStyle name="Normal 2 31 6 2 3" xfId="11773" xr:uid="{042500B0-2F52-4A21-8881-76060E15186C}"/>
    <cellStyle name="Normal 2 31 6 3" xfId="11774" xr:uid="{8735163A-496A-4F8B-BEEF-E92CA7BB96DC}"/>
    <cellStyle name="Normal 2 31 6 3 2" xfId="11775" xr:uid="{26DDE831-A6DE-4E98-9B34-CD69FA635CD7}"/>
    <cellStyle name="Normal 2 31 6 3 3" xfId="11776" xr:uid="{A9687C15-A0FB-4DBD-AB02-00395E0FF294}"/>
    <cellStyle name="Normal 2 31 6 4" xfId="11777" xr:uid="{0B6E2576-0F15-48B1-BC66-F49DCB42D53B}"/>
    <cellStyle name="Normal 2 31 6 5" xfId="11778" xr:uid="{8724104C-2E96-4B69-B3C8-D7E9EA57C4EA}"/>
    <cellStyle name="Normal 2 31 7" xfId="11779" xr:uid="{C5B3C99A-7570-4F9A-8A63-1461B2019B64}"/>
    <cellStyle name="Normal 2 31 7 2" xfId="11780" xr:uid="{3CE29357-3DAD-41CB-84A4-B9FB58652966}"/>
    <cellStyle name="Normal 2 31 7 2 2" xfId="11781" xr:uid="{985951FF-D86E-4C51-B2AE-2E88BA7084F7}"/>
    <cellStyle name="Normal 2 31 7 2 3" xfId="11782" xr:uid="{37A4BAD0-D4F1-477C-8F06-727304EB49E3}"/>
    <cellStyle name="Normal 2 31 7 3" xfId="11783" xr:uid="{51A76D58-303C-485C-8E47-55AFE7960E0F}"/>
    <cellStyle name="Normal 2 31 7 3 2" xfId="11784" xr:uid="{BA473F0C-F907-4E23-9A92-FDC2B09C92DB}"/>
    <cellStyle name="Normal 2 31 7 3 3" xfId="11785" xr:uid="{B38A9D85-A4AE-4731-94B2-B6B4BF03D0D7}"/>
    <cellStyle name="Normal 2 31 7 4" xfId="11786" xr:uid="{65485D74-932C-4ADB-803B-4033FA442E6F}"/>
    <cellStyle name="Normal 2 31 7 5" xfId="11787" xr:uid="{3EA3C78E-A128-4456-BBFB-5863283F0ED3}"/>
    <cellStyle name="Normal 2 31 8" xfId="11788" xr:uid="{BC268810-42B9-436D-AA78-609FFF971A9D}"/>
    <cellStyle name="Normal 2 31 8 2" xfId="11789" xr:uid="{9F6E8B18-FE39-434B-8292-2E4610566897}"/>
    <cellStyle name="Normal 2 31 8 2 2" xfId="11790" xr:uid="{87B4B299-F547-42EF-9AD1-105B028E7F25}"/>
    <cellStyle name="Normal 2 31 8 2 3" xfId="11791" xr:uid="{1BB50DD9-3378-4C4F-8B8D-22C311B53024}"/>
    <cellStyle name="Normal 2 31 8 3" xfId="11792" xr:uid="{401E3EB3-80DE-48B6-ADB0-55C7C294FA6C}"/>
    <cellStyle name="Normal 2 31 8 3 2" xfId="11793" xr:uid="{1DFAB10F-7786-48EC-B2B6-3E81FE7C086C}"/>
    <cellStyle name="Normal 2 31 8 3 3" xfId="11794" xr:uid="{D297B405-5AD0-4B90-9FC0-F0CFE169B60B}"/>
    <cellStyle name="Normal 2 31 8 4" xfId="11795" xr:uid="{BBCB2DCB-9AB3-49C6-A34E-9B8163F56518}"/>
    <cellStyle name="Normal 2 31 8 5" xfId="11796" xr:uid="{CB9D38E3-988D-47D0-AF3E-1C306332F2E2}"/>
    <cellStyle name="Normal 2 31 9" xfId="11797" xr:uid="{8E64830B-2C3A-45CA-A743-11175EB208D3}"/>
    <cellStyle name="Normal 2 31 9 2" xfId="11798" xr:uid="{15A69FC4-8624-4F21-BDCB-1B491718AFA1}"/>
    <cellStyle name="Normal 2 31 9 2 2" xfId="11799" xr:uid="{4D1AD9E0-DAF1-4F0A-A87C-6EA65968C7A6}"/>
    <cellStyle name="Normal 2 31 9 2 3" xfId="11800" xr:uid="{CC156A75-6260-40DF-873C-5A4DC8AF7928}"/>
    <cellStyle name="Normal 2 31 9 3" xfId="11801" xr:uid="{FFD085A1-F286-4D95-8F94-68B6A3103DFB}"/>
    <cellStyle name="Normal 2 31 9 3 2" xfId="11802" xr:uid="{97DA1BB5-7D82-413C-8CC6-52D2699E1C61}"/>
    <cellStyle name="Normal 2 31 9 3 3" xfId="11803" xr:uid="{02EF9829-7063-4009-A046-EB8CE9BC50B1}"/>
    <cellStyle name="Normal 2 31 9 4" xfId="11804" xr:uid="{6F50D240-1EE6-4318-B0DD-A7895144743D}"/>
    <cellStyle name="Normal 2 31 9 5" xfId="11805" xr:uid="{2AA920F1-911B-4B72-89A1-9A0405C90EEE}"/>
    <cellStyle name="Normal 2 32" xfId="11806" xr:uid="{3F248DDA-CF26-433F-B336-98C9F06AA19F}"/>
    <cellStyle name="Normal 2 32 10" xfId="11807" xr:uid="{DF3217EE-FF0A-41D2-9EEF-AA64AFACE254}"/>
    <cellStyle name="Normal 2 32 10 2" xfId="11808" xr:uid="{C039C0D3-897C-46AB-AAD3-3D2FD20E5219}"/>
    <cellStyle name="Normal 2 32 10 2 2" xfId="11809" xr:uid="{A62D668E-FB63-4309-9552-0C93C78C56E1}"/>
    <cellStyle name="Normal 2 32 10 2 3" xfId="11810" xr:uid="{27EE705E-0AA0-4F81-BFCE-1F1A4F488C6D}"/>
    <cellStyle name="Normal 2 32 10 3" xfId="11811" xr:uid="{6D9DEED4-8804-4F7A-8746-5E4853FDFA9E}"/>
    <cellStyle name="Normal 2 32 10 3 2" xfId="11812" xr:uid="{0F519E20-E02D-44F3-A1ED-D64562FDA14D}"/>
    <cellStyle name="Normal 2 32 10 3 3" xfId="11813" xr:uid="{F8DB78A4-A61B-4183-A537-E7ED537774EB}"/>
    <cellStyle name="Normal 2 32 10 4" xfId="11814" xr:uid="{8160ED99-49BD-4134-A8EA-F039CBEABEF3}"/>
    <cellStyle name="Normal 2 32 10 5" xfId="11815" xr:uid="{DDFC4C51-768A-48ED-9FDA-D905254DDFCA}"/>
    <cellStyle name="Normal 2 32 11" xfId="11816" xr:uid="{7BFB0EBE-FB69-4854-A0DF-79565ECCA871}"/>
    <cellStyle name="Normal 2 32 11 2" xfId="11817" xr:uid="{530AD129-A46C-40A6-8530-AAC4C1193F80}"/>
    <cellStyle name="Normal 2 32 11 2 2" xfId="11818" xr:uid="{80B639AD-BC53-4487-A73B-5C4A318EBC1D}"/>
    <cellStyle name="Normal 2 32 11 2 3" xfId="11819" xr:uid="{4F9137FA-283C-4685-BA26-2B35D5798ACB}"/>
    <cellStyle name="Normal 2 32 11 3" xfId="11820" xr:uid="{8F22F28A-4FF4-470D-ACC8-ED33CDF57C1B}"/>
    <cellStyle name="Normal 2 32 11 3 2" xfId="11821" xr:uid="{61F99BAA-4E9E-4238-8AB5-AA516C6E2FF3}"/>
    <cellStyle name="Normal 2 32 11 3 3" xfId="11822" xr:uid="{93805954-93C9-42A1-B52B-E4E46BF5BD83}"/>
    <cellStyle name="Normal 2 32 11 4" xfId="11823" xr:uid="{57CC1A7A-F2C9-4C15-9BEF-B069FFC8329E}"/>
    <cellStyle name="Normal 2 32 11 5" xfId="11824" xr:uid="{7A141351-62D6-4516-B93E-A58D6B3F55F5}"/>
    <cellStyle name="Normal 2 32 12" xfId="11825" xr:uid="{13592114-D92B-4DEC-9415-9F0592ECFAB1}"/>
    <cellStyle name="Normal 2 32 12 2" xfId="11826" xr:uid="{57D85AC4-FC3A-47B4-AD46-6DE061CF6054}"/>
    <cellStyle name="Normal 2 32 12 2 2" xfId="11827" xr:uid="{BE91404C-4931-46A6-BBC1-97A23E04A13F}"/>
    <cellStyle name="Normal 2 32 12 2 3" xfId="11828" xr:uid="{AC124D45-A9D9-4E96-A495-F675EB91C340}"/>
    <cellStyle name="Normal 2 32 12 3" xfId="11829" xr:uid="{447E1AD0-0353-49BC-A433-30A447E1BD24}"/>
    <cellStyle name="Normal 2 32 12 3 2" xfId="11830" xr:uid="{EFB7236C-4D3E-4E6B-9AB5-98EA75BBC0BB}"/>
    <cellStyle name="Normal 2 32 12 3 3" xfId="11831" xr:uid="{7CE14E25-8A8B-4F44-9C46-B98494431A61}"/>
    <cellStyle name="Normal 2 32 12 4" xfId="11832" xr:uid="{380DCD32-3AD5-4D77-8301-259796A6CCB0}"/>
    <cellStyle name="Normal 2 32 12 5" xfId="11833" xr:uid="{BE4B1FB1-188B-44DE-ACB4-5656AA556E92}"/>
    <cellStyle name="Normal 2 32 13" xfId="11834" xr:uid="{22928736-EF5D-4A22-8980-ED6CBDB7EFCC}"/>
    <cellStyle name="Normal 2 32 13 2" xfId="11835" xr:uid="{2D618762-7349-4322-AEFE-E1607E12AC3A}"/>
    <cellStyle name="Normal 2 32 13 2 2" xfId="11836" xr:uid="{754E04F8-4555-43AE-8491-97EC6FE2FEA4}"/>
    <cellStyle name="Normal 2 32 13 2 3" xfId="11837" xr:uid="{EF1DBBBC-1F21-40A4-A598-C9E85786C0A6}"/>
    <cellStyle name="Normal 2 32 13 3" xfId="11838" xr:uid="{82A4FC19-317F-4577-8092-9B9183D3D7B8}"/>
    <cellStyle name="Normal 2 32 13 3 2" xfId="11839" xr:uid="{462B4E2D-EB78-4C2C-B109-10C95CABE37E}"/>
    <cellStyle name="Normal 2 32 13 3 3" xfId="11840" xr:uid="{17E90C5F-AD70-4E04-8875-78C92539509F}"/>
    <cellStyle name="Normal 2 32 13 4" xfId="11841" xr:uid="{0C287365-1784-46CC-AE59-1FBC25080D82}"/>
    <cellStyle name="Normal 2 32 13 5" xfId="11842" xr:uid="{ABC9A536-2E9B-4E3E-B52F-73A4611503D4}"/>
    <cellStyle name="Normal 2 32 14" xfId="11843" xr:uid="{7676560B-B55B-4038-813E-02E0C14F2D61}"/>
    <cellStyle name="Normal 2 32 14 2" xfId="11844" xr:uid="{C8F4BC3A-F993-4CA5-A505-CDAA46D3BBD2}"/>
    <cellStyle name="Normal 2 32 14 2 2" xfId="11845" xr:uid="{E31BFB30-8799-4CCA-927B-374987E982A0}"/>
    <cellStyle name="Normal 2 32 14 2 3" xfId="11846" xr:uid="{5317D36D-F8FB-4CEF-9607-A37E285D8451}"/>
    <cellStyle name="Normal 2 32 14 3" xfId="11847" xr:uid="{888C1315-6F61-4F8C-9B75-67384425C0A1}"/>
    <cellStyle name="Normal 2 32 14 3 2" xfId="11848" xr:uid="{10E0D695-B4F2-4CEC-AF05-6842E32BD36C}"/>
    <cellStyle name="Normal 2 32 14 3 3" xfId="11849" xr:uid="{6F7396BA-C624-414D-B702-B8841C2DF8CF}"/>
    <cellStyle name="Normal 2 32 14 4" xfId="11850" xr:uid="{1E2D8E5C-D304-4B78-8F28-EBA9BF91EE93}"/>
    <cellStyle name="Normal 2 32 14 5" xfId="11851" xr:uid="{15A7A62F-59B9-4FC3-8DF1-E77BC9EB72E1}"/>
    <cellStyle name="Normal 2 32 15" xfId="11852" xr:uid="{8ADA5EA9-E59E-4A8E-AD4B-D563E5CB77DC}"/>
    <cellStyle name="Normal 2 32 15 2" xfId="11853" xr:uid="{1019DFB0-B2AC-452E-8620-37B1EE8C7BC6}"/>
    <cellStyle name="Normal 2 32 15 2 2" xfId="11854" xr:uid="{C6E63BAE-5C8A-431E-8603-92ADBB976DFB}"/>
    <cellStyle name="Normal 2 32 15 2 3" xfId="11855" xr:uid="{4AA2E556-C20F-4B56-B4C2-6EB9F327F577}"/>
    <cellStyle name="Normal 2 32 15 3" xfId="11856" xr:uid="{443860CB-20F2-4878-9AAC-4092C5E136C2}"/>
    <cellStyle name="Normal 2 32 15 3 2" xfId="11857" xr:uid="{93AFD746-D08F-49D5-A8EF-681E93403ECA}"/>
    <cellStyle name="Normal 2 32 15 3 3" xfId="11858" xr:uid="{F055700D-C5D9-48DE-A3BD-F18E85BC181E}"/>
    <cellStyle name="Normal 2 32 15 4" xfId="11859" xr:uid="{5CDAA9EB-14B2-4592-99E4-B187D31DD829}"/>
    <cellStyle name="Normal 2 32 15 5" xfId="11860" xr:uid="{3A9D2805-463F-470B-98D5-20F469C16B8F}"/>
    <cellStyle name="Normal 2 32 16" xfId="11861" xr:uid="{B7C283D6-DF5A-4AAF-8078-8C8A955967C0}"/>
    <cellStyle name="Normal 2 32 16 2" xfId="11862" xr:uid="{FEA9B2DE-0EF0-44CB-A012-5F40F0AE4F01}"/>
    <cellStyle name="Normal 2 32 16 2 2" xfId="11863" xr:uid="{5D6EEC81-8970-4FA0-8F6C-1642D8CE0D93}"/>
    <cellStyle name="Normal 2 32 16 2 3" xfId="11864" xr:uid="{4855FAD1-0A9A-4DB1-8164-0E86882F5FDE}"/>
    <cellStyle name="Normal 2 32 16 3" xfId="11865" xr:uid="{AB94B5D5-B847-4016-8E32-F02387F24F2E}"/>
    <cellStyle name="Normal 2 32 16 3 2" xfId="11866" xr:uid="{17052049-54DD-4328-9BE8-56C460A99E2F}"/>
    <cellStyle name="Normal 2 32 16 3 3" xfId="11867" xr:uid="{D0938A90-B9EC-45AB-8E21-9DD41F225375}"/>
    <cellStyle name="Normal 2 32 16 4" xfId="11868" xr:uid="{BAE18B5D-86DA-4E6B-B670-11826F99381E}"/>
    <cellStyle name="Normal 2 32 16 5" xfId="11869" xr:uid="{7420B08D-3177-4412-867A-744D702D6020}"/>
    <cellStyle name="Normal 2 32 17" xfId="11870" xr:uid="{9261C1D0-91DA-4424-883A-7E59319E90BB}"/>
    <cellStyle name="Normal 2 32 17 2" xfId="11871" xr:uid="{62EEA834-CB39-4AEE-8A4E-E3860F6735E5}"/>
    <cellStyle name="Normal 2 32 17 2 2" xfId="11872" xr:uid="{B47150F5-ACF0-46A4-9139-C820F86D9C19}"/>
    <cellStyle name="Normal 2 32 17 2 3" xfId="11873" xr:uid="{D37783E4-8A6E-42B6-96C1-16BD6B5C1F00}"/>
    <cellStyle name="Normal 2 32 17 3" xfId="11874" xr:uid="{37EF330E-4701-4282-A936-676E42C92398}"/>
    <cellStyle name="Normal 2 32 17 3 2" xfId="11875" xr:uid="{5A5912F3-518B-454F-B6AE-BACB2A63F18A}"/>
    <cellStyle name="Normal 2 32 17 3 3" xfId="11876" xr:uid="{E8CA5942-CFF3-4A5C-9B51-EE577B263187}"/>
    <cellStyle name="Normal 2 32 17 4" xfId="11877" xr:uid="{127F80B1-28BB-4799-9216-B63B1DBD19C5}"/>
    <cellStyle name="Normal 2 32 17 5" xfId="11878" xr:uid="{F02CD022-752B-45D3-86F2-08E592E30B71}"/>
    <cellStyle name="Normal 2 32 18" xfId="11879" xr:uid="{34F9A17A-A0FD-46CC-AC50-E5AC306B559E}"/>
    <cellStyle name="Normal 2 32 18 2" xfId="11880" xr:uid="{FA51980A-4770-4E30-B111-142E32938A45}"/>
    <cellStyle name="Normal 2 32 18 2 2" xfId="11881" xr:uid="{BE8D6E92-C751-409B-AB85-16200BF4074E}"/>
    <cellStyle name="Normal 2 32 18 2 3" xfId="11882" xr:uid="{4724C6CE-E7CA-4825-A6CF-B499884A08CC}"/>
    <cellStyle name="Normal 2 32 18 3" xfId="11883" xr:uid="{2BE8E07D-6710-426B-A479-0419CBD041B4}"/>
    <cellStyle name="Normal 2 32 18 3 2" xfId="11884" xr:uid="{298D75A8-A44F-40FE-9231-53BEA2587FF9}"/>
    <cellStyle name="Normal 2 32 18 3 3" xfId="11885" xr:uid="{9297069F-127F-4681-B2E0-F9225062E81D}"/>
    <cellStyle name="Normal 2 32 18 4" xfId="11886" xr:uid="{E09F716E-11B4-4762-B1FC-72D688338CB1}"/>
    <cellStyle name="Normal 2 32 18 5" xfId="11887" xr:uid="{D1BA6144-ED74-4414-A0D5-C30EC8970B4A}"/>
    <cellStyle name="Normal 2 32 19" xfId="11888" xr:uid="{3C8174E7-E8FE-4D51-8606-C4520CE6C4DE}"/>
    <cellStyle name="Normal 2 32 19 2" xfId="11889" xr:uid="{EAB083AD-0915-420E-B284-6690F624E765}"/>
    <cellStyle name="Normal 2 32 19 2 2" xfId="11890" xr:uid="{FDAC9F2D-2C69-40A1-A77A-13E3B08EA100}"/>
    <cellStyle name="Normal 2 32 19 2 3" xfId="11891" xr:uid="{DE5B7010-8514-4ED3-B7FF-73F15B3786BC}"/>
    <cellStyle name="Normal 2 32 19 3" xfId="11892" xr:uid="{ACA2C3EF-E3E4-4206-AD29-1B241DF6CB9F}"/>
    <cellStyle name="Normal 2 32 19 3 2" xfId="11893" xr:uid="{2529DD87-5FB4-4F95-82F2-963914F8CAEC}"/>
    <cellStyle name="Normal 2 32 19 3 3" xfId="11894" xr:uid="{24174B8A-E2A4-4C80-8B11-724CEB87DD2A}"/>
    <cellStyle name="Normal 2 32 19 4" xfId="11895" xr:uid="{18424045-AF99-4FDD-B138-D85D55F4D329}"/>
    <cellStyle name="Normal 2 32 19 5" xfId="11896" xr:uid="{D34BC4C1-D973-4BC3-B0A4-48070CD1B76B}"/>
    <cellStyle name="Normal 2 32 2" xfId="11897" xr:uid="{AF29EE67-8B03-433D-8898-2245119611D8}"/>
    <cellStyle name="Normal 2 32 2 2" xfId="11898" xr:uid="{0B48A881-1E6D-4C8B-A5F3-9745EC80DEA0}"/>
    <cellStyle name="Normal 2 32 2 2 2" xfId="11899" xr:uid="{06082315-8E72-43DB-8B80-1250075FBED7}"/>
    <cellStyle name="Normal 2 32 2 2 3" xfId="11900" xr:uid="{984D703C-90E1-4D6C-9A94-EAFC17FC81D2}"/>
    <cellStyle name="Normal 2 32 2 3" xfId="11901" xr:uid="{050E41D6-3D64-4BC6-90C0-117059906F30}"/>
    <cellStyle name="Normal 2 32 2 3 2" xfId="11902" xr:uid="{893D0E0F-35EC-4AB5-AE21-3E4F306C4B00}"/>
    <cellStyle name="Normal 2 32 2 3 3" xfId="11903" xr:uid="{196AB715-0900-40E7-B079-246D0863DBD4}"/>
    <cellStyle name="Normal 2 32 2 4" xfId="11904" xr:uid="{58FBBB03-401F-4C0F-A4D8-5E79141F8A6A}"/>
    <cellStyle name="Normal 2 32 2 5" xfId="11905" xr:uid="{C1790042-737B-4BB8-8E57-72673C9DC7E4}"/>
    <cellStyle name="Normal 2 32 20" xfId="11906" xr:uid="{CE7D0BAF-80BF-4528-A8D1-CEAC662BD99B}"/>
    <cellStyle name="Normal 2 32 20 2" xfId="11907" xr:uid="{6CDF6064-36BA-4D97-AAFB-57462E321857}"/>
    <cellStyle name="Normal 2 32 20 2 2" xfId="11908" xr:uid="{74292606-FDD8-47E1-B9A3-9BF3C066B420}"/>
    <cellStyle name="Normal 2 32 20 2 3" xfId="11909" xr:uid="{A36A9F85-B7E4-4EF5-BBA0-90C58DDAA32B}"/>
    <cellStyle name="Normal 2 32 20 3" xfId="11910" xr:uid="{D00E9814-9E82-4163-95BE-AF53B2371635}"/>
    <cellStyle name="Normal 2 32 20 3 2" xfId="11911" xr:uid="{772937FF-FF46-4B0E-B07E-71EFC487DC08}"/>
    <cellStyle name="Normal 2 32 20 3 3" xfId="11912" xr:uid="{E0F41954-5BCB-4F48-859A-1E56621ACA1C}"/>
    <cellStyle name="Normal 2 32 20 4" xfId="11913" xr:uid="{396A5BAB-09AC-4AC6-8755-2B3A090676BD}"/>
    <cellStyle name="Normal 2 32 20 5" xfId="11914" xr:uid="{C5153549-5EAD-4189-9F14-A59BD8EE33F8}"/>
    <cellStyle name="Normal 2 32 21" xfId="11915" xr:uid="{EBFFE3D2-CA33-4D0D-A19F-0B26E5CC7F65}"/>
    <cellStyle name="Normal 2 32 21 2" xfId="11916" xr:uid="{EE992277-D6B8-4AE0-B25F-9A14D25EE8ED}"/>
    <cellStyle name="Normal 2 32 21 2 2" xfId="11917" xr:uid="{BA97688B-59E9-466E-92A5-DFFD1C3E1514}"/>
    <cellStyle name="Normal 2 32 21 2 3" xfId="11918" xr:uid="{9160C211-6BAB-45CE-BE3E-D27D49EAF525}"/>
    <cellStyle name="Normal 2 32 21 3" xfId="11919" xr:uid="{B664F426-D45E-4096-9109-1CE6C8160722}"/>
    <cellStyle name="Normal 2 32 21 3 2" xfId="11920" xr:uid="{02080F43-94E7-442B-9DD4-1323E952BDDE}"/>
    <cellStyle name="Normal 2 32 21 3 3" xfId="11921" xr:uid="{0C8E0558-7D9F-4BC8-8BB3-1EA5D69D69A3}"/>
    <cellStyle name="Normal 2 32 21 4" xfId="11922" xr:uid="{622C5C57-7505-44F2-80AA-94EA61402ECC}"/>
    <cellStyle name="Normal 2 32 21 5" xfId="11923" xr:uid="{FF1806A3-EED4-4412-A2DE-3FB7AC2B8FF3}"/>
    <cellStyle name="Normal 2 32 22" xfId="11924" xr:uid="{093E0377-CD53-4465-AB3C-C9E375EA065D}"/>
    <cellStyle name="Normal 2 32 22 2" xfId="11925" xr:uid="{677DAA83-35BE-47EC-A8AA-D53B968FABA8}"/>
    <cellStyle name="Normal 2 32 22 2 2" xfId="11926" xr:uid="{65539858-49CF-4C01-9965-BCC80E2D0BF9}"/>
    <cellStyle name="Normal 2 32 22 2 3" xfId="11927" xr:uid="{3AAAEF79-9E28-4A91-98D3-3677A488D249}"/>
    <cellStyle name="Normal 2 32 22 3" xfId="11928" xr:uid="{7F7B195C-84D1-4609-9B0F-21A75D2E3D73}"/>
    <cellStyle name="Normal 2 32 22 3 2" xfId="11929" xr:uid="{AF9E7B0C-C81C-4321-8E8A-E2161FC897E1}"/>
    <cellStyle name="Normal 2 32 22 3 3" xfId="11930" xr:uid="{88EEA758-3D29-42F5-B228-5DBC5FC6A7B1}"/>
    <cellStyle name="Normal 2 32 22 4" xfId="11931" xr:uid="{A6BF5922-59A2-4BDF-BC16-3E465CEC419C}"/>
    <cellStyle name="Normal 2 32 22 5" xfId="11932" xr:uid="{9733FC4B-277A-4DA2-815C-3950F0BB4731}"/>
    <cellStyle name="Normal 2 32 23" xfId="11933" xr:uid="{CBE2103F-1F74-4199-8788-81DB7270B9A4}"/>
    <cellStyle name="Normal 2 32 23 2" xfId="11934" xr:uid="{09D6C862-D6BE-4565-8639-96B9D95926DE}"/>
    <cellStyle name="Normal 2 32 23 2 2" xfId="11935" xr:uid="{9CC2CEAC-8314-47CE-A16A-B02813251A72}"/>
    <cellStyle name="Normal 2 32 23 2 3" xfId="11936" xr:uid="{A278640D-97F2-4188-83BE-DB79BC54BC88}"/>
    <cellStyle name="Normal 2 32 23 3" xfId="11937" xr:uid="{ECB40013-BE30-494A-A7A2-F3D483E8BD2D}"/>
    <cellStyle name="Normal 2 32 23 3 2" xfId="11938" xr:uid="{8B54DBE3-A3CE-4C37-85DE-D8009F15FBEF}"/>
    <cellStyle name="Normal 2 32 23 3 3" xfId="11939" xr:uid="{D9B7F13F-C26B-4DBD-B359-7CF5D0FBCE95}"/>
    <cellStyle name="Normal 2 32 23 4" xfId="11940" xr:uid="{F7F254A0-FB9C-418A-A256-09830B787988}"/>
    <cellStyle name="Normal 2 32 23 5" xfId="11941" xr:uid="{C46B1CA7-5BDF-4EF6-8D6B-5714ABCC3389}"/>
    <cellStyle name="Normal 2 32 24" xfId="11942" xr:uid="{61AEFBF2-B5BF-4213-A1A9-11C291D8FA20}"/>
    <cellStyle name="Normal 2 32 24 2" xfId="11943" xr:uid="{AD4FE161-E388-42D8-9772-E95731DF09D7}"/>
    <cellStyle name="Normal 2 32 24 3" xfId="11944" xr:uid="{EECC072B-EF0D-436A-B3E8-108B01744295}"/>
    <cellStyle name="Normal 2 32 25" xfId="11945" xr:uid="{5C9D7EB9-0664-4C75-87DA-9AF0D6B51047}"/>
    <cellStyle name="Normal 2 32 25 2" xfId="11946" xr:uid="{5270A279-2A4C-4BD2-81C6-7B730ACFD00D}"/>
    <cellStyle name="Normal 2 32 25 3" xfId="11947" xr:uid="{C793CC43-31D7-47A9-A5FA-5AECA0D87A85}"/>
    <cellStyle name="Normal 2 32 26" xfId="11948" xr:uid="{72E5A902-A60E-4BEC-85E0-12823FC9CB48}"/>
    <cellStyle name="Normal 2 32 27" xfId="11949" xr:uid="{E98D1A7F-15C7-4CF7-B628-0F2B0855DB2E}"/>
    <cellStyle name="Normal 2 32 3" xfId="11950" xr:uid="{651AD67F-B40A-4A3E-920B-A766EE0C7141}"/>
    <cellStyle name="Normal 2 32 3 2" xfId="11951" xr:uid="{27ADA6A1-1BF7-4596-942F-B7EEA4A57278}"/>
    <cellStyle name="Normal 2 32 3 2 2" xfId="11952" xr:uid="{3EFD3180-0706-4EB4-A1CE-7306D59F53D3}"/>
    <cellStyle name="Normal 2 32 3 2 3" xfId="11953" xr:uid="{A3D16DE0-1508-42CB-BEE2-8917598C6C29}"/>
    <cellStyle name="Normal 2 32 3 3" xfId="11954" xr:uid="{221CA202-3664-4131-9F5D-BDB088FD8478}"/>
    <cellStyle name="Normal 2 32 3 3 2" xfId="11955" xr:uid="{CF5EDF13-8D1D-4C7B-8F13-9B5491E9D297}"/>
    <cellStyle name="Normal 2 32 3 3 3" xfId="11956" xr:uid="{741CA27C-767D-4E46-BCEA-9F2092676BB0}"/>
    <cellStyle name="Normal 2 32 3 4" xfId="11957" xr:uid="{39FA10A2-ECA6-4BE6-918D-DBFC6A2AFCD7}"/>
    <cellStyle name="Normal 2 32 3 5" xfId="11958" xr:uid="{9612E535-B737-4BDE-B2D3-D9274DA4CFA4}"/>
    <cellStyle name="Normal 2 32 4" xfId="11959" xr:uid="{0821D585-858B-4997-B41A-9AFC8069FCE5}"/>
    <cellStyle name="Normal 2 32 4 2" xfId="11960" xr:uid="{EAC49B43-8D7E-45B2-84F0-E29A6E0390FE}"/>
    <cellStyle name="Normal 2 32 4 2 2" xfId="11961" xr:uid="{6D1F2719-B9D4-4581-AE85-9A6CE71F0B8B}"/>
    <cellStyle name="Normal 2 32 4 2 3" xfId="11962" xr:uid="{337861DE-004D-4EFD-8AAF-41E50C4BE7B5}"/>
    <cellStyle name="Normal 2 32 4 3" xfId="11963" xr:uid="{60680C80-0FAA-49AC-B808-D62C4F6FDB1F}"/>
    <cellStyle name="Normal 2 32 4 3 2" xfId="11964" xr:uid="{3FACD061-5919-461A-937F-A8742612C765}"/>
    <cellStyle name="Normal 2 32 4 3 3" xfId="11965" xr:uid="{4708E4EA-F1B1-4E2A-9B92-F9A7674CDEF9}"/>
    <cellStyle name="Normal 2 32 4 4" xfId="11966" xr:uid="{73EAC642-93F1-4AD0-BA40-7558A9692297}"/>
    <cellStyle name="Normal 2 32 4 5" xfId="11967" xr:uid="{B8B1B670-FEA2-4C7B-9469-5B68E2D539EB}"/>
    <cellStyle name="Normal 2 32 5" xfId="11968" xr:uid="{0291FC73-4501-4A5A-973F-58B9D96891A5}"/>
    <cellStyle name="Normal 2 32 5 2" xfId="11969" xr:uid="{48E6B907-C1AF-42CB-A80D-7D106651F5B5}"/>
    <cellStyle name="Normal 2 32 5 2 2" xfId="11970" xr:uid="{FCC53F5B-1230-4E2A-A10E-CCB8A7EE1E74}"/>
    <cellStyle name="Normal 2 32 5 2 3" xfId="11971" xr:uid="{D7F2A7B9-9911-4C2A-920F-7803B55E6937}"/>
    <cellStyle name="Normal 2 32 5 3" xfId="11972" xr:uid="{B4914845-921D-484D-940F-CE6EE88FD768}"/>
    <cellStyle name="Normal 2 32 5 3 2" xfId="11973" xr:uid="{8BC9416B-A4F6-4B8D-8FB1-62188661A712}"/>
    <cellStyle name="Normal 2 32 5 3 3" xfId="11974" xr:uid="{F6926C1E-3BC8-47EE-89E4-FB6339E0D6AC}"/>
    <cellStyle name="Normal 2 32 5 4" xfId="11975" xr:uid="{522FCAB8-0FC4-4DB3-9288-5BCEC3485123}"/>
    <cellStyle name="Normal 2 32 5 5" xfId="11976" xr:uid="{177FA32C-34D1-4E9F-B2D7-44E2D340B8F4}"/>
    <cellStyle name="Normal 2 32 6" xfId="11977" xr:uid="{CBC408D3-7463-4498-883A-83303651B381}"/>
    <cellStyle name="Normal 2 32 6 2" xfId="11978" xr:uid="{CB9054EB-8B3A-42AD-8169-C5CBF46A668A}"/>
    <cellStyle name="Normal 2 32 6 2 2" xfId="11979" xr:uid="{11284083-9237-489F-AA16-DA84C16A6804}"/>
    <cellStyle name="Normal 2 32 6 2 3" xfId="11980" xr:uid="{BC35D5C5-DD8F-4B98-9188-F97956867CC6}"/>
    <cellStyle name="Normal 2 32 6 3" xfId="11981" xr:uid="{6E9C5502-D48A-4548-B3BF-EF43DB42DBE0}"/>
    <cellStyle name="Normal 2 32 6 3 2" xfId="11982" xr:uid="{D591C5C8-70E3-40DD-804C-83FDC24B5BFE}"/>
    <cellStyle name="Normal 2 32 6 3 3" xfId="11983" xr:uid="{2B5A3AD6-FE74-420A-9CE8-B93180F391FE}"/>
    <cellStyle name="Normal 2 32 6 4" xfId="11984" xr:uid="{E91FE436-D7FF-4E06-BE00-5F2CA6FF6FC2}"/>
    <cellStyle name="Normal 2 32 6 5" xfId="11985" xr:uid="{961C399E-F2FA-4D64-92F2-DFCA025D5309}"/>
    <cellStyle name="Normal 2 32 7" xfId="11986" xr:uid="{7E6DC275-A8F9-4E64-BE76-0D97EC5DBA71}"/>
    <cellStyle name="Normal 2 32 7 2" xfId="11987" xr:uid="{4917BE8D-F03E-4D26-995F-E4EC8B6F4599}"/>
    <cellStyle name="Normal 2 32 7 2 2" xfId="11988" xr:uid="{5834C810-B59E-4AAD-B144-58E5434C8509}"/>
    <cellStyle name="Normal 2 32 7 2 3" xfId="11989" xr:uid="{B25C3C8B-7821-45D2-A606-7841392C3AE3}"/>
    <cellStyle name="Normal 2 32 7 3" xfId="11990" xr:uid="{22AEAF85-1AB1-47C9-9305-6542E015D573}"/>
    <cellStyle name="Normal 2 32 7 3 2" xfId="11991" xr:uid="{0C651AEC-C1D6-4C1F-BEB9-17B966202811}"/>
    <cellStyle name="Normal 2 32 7 3 3" xfId="11992" xr:uid="{4EADF8F0-85DA-4146-A1BE-8A3896BDD005}"/>
    <cellStyle name="Normal 2 32 7 4" xfId="11993" xr:uid="{348A8F33-1452-4477-9788-95F207E92A2C}"/>
    <cellStyle name="Normal 2 32 7 5" xfId="11994" xr:uid="{2241339E-86A4-475C-B176-9626B352B98B}"/>
    <cellStyle name="Normal 2 32 8" xfId="11995" xr:uid="{D234C3AD-4767-4DBC-952C-3252457A9365}"/>
    <cellStyle name="Normal 2 32 8 2" xfId="11996" xr:uid="{77100BB1-64F1-4AC7-BD4E-AC64C8B7938C}"/>
    <cellStyle name="Normal 2 32 8 2 2" xfId="11997" xr:uid="{3B6C457A-FD7D-4BBE-896A-2658D3105015}"/>
    <cellStyle name="Normal 2 32 8 2 3" xfId="11998" xr:uid="{C196C883-F37B-4ED6-9D57-7DC56648B7E8}"/>
    <cellStyle name="Normal 2 32 8 3" xfId="11999" xr:uid="{D12EDEC6-F1BE-40B2-80A6-ED8534FF96EE}"/>
    <cellStyle name="Normal 2 32 8 3 2" xfId="12000" xr:uid="{8AAED944-E1AD-43D3-80F5-1FD4B6F4EA6B}"/>
    <cellStyle name="Normal 2 32 8 3 3" xfId="12001" xr:uid="{CDE06B7D-CB6D-40EF-A9BB-5FC572E740E5}"/>
    <cellStyle name="Normal 2 32 8 4" xfId="12002" xr:uid="{6A6465C8-C90B-4EC4-AEE8-8E47FE1DDC04}"/>
    <cellStyle name="Normal 2 32 8 5" xfId="12003" xr:uid="{1373E47E-571E-4DBC-A903-EF54BA3DE962}"/>
    <cellStyle name="Normal 2 32 9" xfId="12004" xr:uid="{1EC5E350-C777-4FB8-BAF7-E28B8A88CDE5}"/>
    <cellStyle name="Normal 2 32 9 2" xfId="12005" xr:uid="{E2B45441-DB8D-401F-964D-9A5BE557AD4C}"/>
    <cellStyle name="Normal 2 32 9 2 2" xfId="12006" xr:uid="{417F1896-36FB-4993-9509-94B2D149CF77}"/>
    <cellStyle name="Normal 2 32 9 2 3" xfId="12007" xr:uid="{FED53493-5A7D-46BC-80AD-4857B2AAAB02}"/>
    <cellStyle name="Normal 2 32 9 3" xfId="12008" xr:uid="{F0C44F21-3D26-46CD-B09A-CC86195B8382}"/>
    <cellStyle name="Normal 2 32 9 3 2" xfId="12009" xr:uid="{AEB840B9-8081-4137-BDF9-E14915ED69F9}"/>
    <cellStyle name="Normal 2 32 9 3 3" xfId="12010" xr:uid="{054CB860-F17C-4134-A8A1-154FC28481F0}"/>
    <cellStyle name="Normal 2 32 9 4" xfId="12011" xr:uid="{B9E2B66A-8F2E-4FC9-971F-E0F6F81BB99F}"/>
    <cellStyle name="Normal 2 32 9 5" xfId="12012" xr:uid="{0C8C02E2-50A0-4688-BAA0-64C143E74AB5}"/>
    <cellStyle name="Normal 2 33" xfId="12013" xr:uid="{98346D40-327D-4306-8088-1B002FA6B939}"/>
    <cellStyle name="Normal 2 33 10" xfId="12014" xr:uid="{4CCF2D3D-4E1C-4EFD-8902-5CC42A1F03AA}"/>
    <cellStyle name="Normal 2 33 10 2" xfId="12015" xr:uid="{08E1C5E1-ADC5-4C10-9614-69F47C021887}"/>
    <cellStyle name="Normal 2 33 10 2 2" xfId="12016" xr:uid="{1062205D-A6A2-49EC-A13D-45F7522C2EF4}"/>
    <cellStyle name="Normal 2 33 10 2 3" xfId="12017" xr:uid="{DA7E0AEA-9974-4037-B177-3600A86B55B6}"/>
    <cellStyle name="Normal 2 33 10 3" xfId="12018" xr:uid="{8F88DB07-4A0D-4978-9598-13148EE76185}"/>
    <cellStyle name="Normal 2 33 10 3 2" xfId="12019" xr:uid="{638082CD-26A3-42CD-A992-493C4AC6176A}"/>
    <cellStyle name="Normal 2 33 10 3 3" xfId="12020" xr:uid="{78FBFCDB-B3F8-4369-9752-25F5376D390C}"/>
    <cellStyle name="Normal 2 33 10 4" xfId="12021" xr:uid="{71A09458-0CCD-4544-952A-A3EE23B56F1A}"/>
    <cellStyle name="Normal 2 33 10 5" xfId="12022" xr:uid="{283E8A86-5ABF-4ACA-8B53-596B5E814962}"/>
    <cellStyle name="Normal 2 33 11" xfId="12023" xr:uid="{60126129-BC5A-4C56-B6DE-3DAB6E029DA6}"/>
    <cellStyle name="Normal 2 33 11 2" xfId="12024" xr:uid="{53B465AA-7D78-4731-B42E-E61F8D0C3969}"/>
    <cellStyle name="Normal 2 33 11 2 2" xfId="12025" xr:uid="{890016EF-9899-49A9-87A7-EA3FBBCDFCF8}"/>
    <cellStyle name="Normal 2 33 11 2 3" xfId="12026" xr:uid="{CCF57149-F438-4E4C-8F0C-3B126EB26E1D}"/>
    <cellStyle name="Normal 2 33 11 3" xfId="12027" xr:uid="{036D132A-40C7-4F27-A83A-EC3EA5B9D8D1}"/>
    <cellStyle name="Normal 2 33 11 3 2" xfId="12028" xr:uid="{E43CC91F-7194-4389-B736-4A01FFB78212}"/>
    <cellStyle name="Normal 2 33 11 3 3" xfId="12029" xr:uid="{55B968CB-F862-40C9-98ED-0D08D7D50988}"/>
    <cellStyle name="Normal 2 33 11 4" xfId="12030" xr:uid="{E43D727A-113F-4BC6-BE00-C9C2C4B1C0AD}"/>
    <cellStyle name="Normal 2 33 11 5" xfId="12031" xr:uid="{D6B12DF7-5DC3-4C4F-92A2-3617FC22D438}"/>
    <cellStyle name="Normal 2 33 12" xfId="12032" xr:uid="{D58173E7-795B-4FE8-AEFC-4C6EFF71B926}"/>
    <cellStyle name="Normal 2 33 12 2" xfId="12033" xr:uid="{763F989B-B582-4C2E-BA20-C2C83265B394}"/>
    <cellStyle name="Normal 2 33 12 2 2" xfId="12034" xr:uid="{D2E7B89E-926F-4F42-926C-F51BA441D95B}"/>
    <cellStyle name="Normal 2 33 12 2 3" xfId="12035" xr:uid="{FE661E4D-8371-46F5-AF0B-8E2598287239}"/>
    <cellStyle name="Normal 2 33 12 3" xfId="12036" xr:uid="{C36609E7-7965-4B8F-862D-4703237158FC}"/>
    <cellStyle name="Normal 2 33 12 3 2" xfId="12037" xr:uid="{1C5939D3-7C94-4DB0-BB61-0735052628B0}"/>
    <cellStyle name="Normal 2 33 12 3 3" xfId="12038" xr:uid="{E9C7E1A6-0409-47F0-97F7-169F925304F6}"/>
    <cellStyle name="Normal 2 33 12 4" xfId="12039" xr:uid="{21F74505-02DF-4301-86C2-7A2B56760D30}"/>
    <cellStyle name="Normal 2 33 12 5" xfId="12040" xr:uid="{1CFDF2E6-1BB6-4E4F-A416-4DB185BCD5F6}"/>
    <cellStyle name="Normal 2 33 13" xfId="12041" xr:uid="{3FAC1CF7-6E76-4A58-B503-D2C2B7393B57}"/>
    <cellStyle name="Normal 2 33 13 2" xfId="12042" xr:uid="{1D7DF000-383E-40D2-867F-DD990449F72A}"/>
    <cellStyle name="Normal 2 33 13 2 2" xfId="12043" xr:uid="{7D061FEC-55CC-4B51-A168-690235070FEB}"/>
    <cellStyle name="Normal 2 33 13 2 3" xfId="12044" xr:uid="{B6B5DC24-4B31-492E-8231-5AEF419C5F48}"/>
    <cellStyle name="Normal 2 33 13 3" xfId="12045" xr:uid="{183AE97D-1D0D-468B-818E-0A4D5CC8DFEB}"/>
    <cellStyle name="Normal 2 33 13 3 2" xfId="12046" xr:uid="{BB9122C5-5F40-4F64-A74C-F610BEE50C65}"/>
    <cellStyle name="Normal 2 33 13 3 3" xfId="12047" xr:uid="{52B5857A-8C44-4B65-BC2B-4944A6E288B7}"/>
    <cellStyle name="Normal 2 33 13 4" xfId="12048" xr:uid="{E1851A51-EC16-4471-A6B8-DCF5DA990AED}"/>
    <cellStyle name="Normal 2 33 13 5" xfId="12049" xr:uid="{8485CDAA-F85D-4286-88B8-A46187702EA4}"/>
    <cellStyle name="Normal 2 33 14" xfId="12050" xr:uid="{05FBB47E-5F27-495F-A71A-321C56173422}"/>
    <cellStyle name="Normal 2 33 14 2" xfId="12051" xr:uid="{8BD207DF-9B38-4923-8E90-2A8A3C645EE3}"/>
    <cellStyle name="Normal 2 33 14 2 2" xfId="12052" xr:uid="{607CF8AC-BC8E-4B87-99D7-9548C1A8D969}"/>
    <cellStyle name="Normal 2 33 14 2 3" xfId="12053" xr:uid="{08C6A847-40FA-4F81-BB4C-011E61D9C004}"/>
    <cellStyle name="Normal 2 33 14 3" xfId="12054" xr:uid="{4B567F1A-4A31-4CED-9CEC-0A45B1C941EB}"/>
    <cellStyle name="Normal 2 33 14 3 2" xfId="12055" xr:uid="{93714064-34BB-4C6E-8D6B-71E8359C987F}"/>
    <cellStyle name="Normal 2 33 14 3 3" xfId="12056" xr:uid="{FD41A82B-6725-4937-A58E-229100BB25D3}"/>
    <cellStyle name="Normal 2 33 14 4" xfId="12057" xr:uid="{79EA3AFC-96E2-4EF6-8CC0-C5A060331727}"/>
    <cellStyle name="Normal 2 33 14 5" xfId="12058" xr:uid="{69F6364B-3A1C-44FF-AF0E-E0B1F39EA48A}"/>
    <cellStyle name="Normal 2 33 15" xfId="12059" xr:uid="{5360422E-2AC6-4A96-BF39-5C066CF31AD0}"/>
    <cellStyle name="Normal 2 33 15 2" xfId="12060" xr:uid="{25D9D867-EC4C-4490-9A2A-2363F4AB294E}"/>
    <cellStyle name="Normal 2 33 15 2 2" xfId="12061" xr:uid="{62805619-9332-4AAC-B8B5-973978DB6463}"/>
    <cellStyle name="Normal 2 33 15 2 3" xfId="12062" xr:uid="{6B11F42D-5765-4E66-8D89-40C0541AE25E}"/>
    <cellStyle name="Normal 2 33 15 3" xfId="12063" xr:uid="{28CA295B-33DA-4250-8BCE-C7795B092AF3}"/>
    <cellStyle name="Normal 2 33 15 3 2" xfId="12064" xr:uid="{484567B4-4861-40BF-8B06-10BB61A8D087}"/>
    <cellStyle name="Normal 2 33 15 3 3" xfId="12065" xr:uid="{54351263-92E6-43BB-942E-D6DA93F0E47A}"/>
    <cellStyle name="Normal 2 33 15 4" xfId="12066" xr:uid="{7BF44531-B9DE-499A-A698-2C7EE8275ACF}"/>
    <cellStyle name="Normal 2 33 15 5" xfId="12067" xr:uid="{B7446B4E-C88B-4403-9CD2-8F939BC52245}"/>
    <cellStyle name="Normal 2 33 16" xfId="12068" xr:uid="{32DFD5E7-7531-4A4E-9809-7456D30A53EC}"/>
    <cellStyle name="Normal 2 33 16 2" xfId="12069" xr:uid="{78477C5F-94DC-4306-81CC-C59B9EA0A14F}"/>
    <cellStyle name="Normal 2 33 16 2 2" xfId="12070" xr:uid="{C758AAD5-85DC-42AE-BFE3-29FDFDE2A591}"/>
    <cellStyle name="Normal 2 33 16 2 3" xfId="12071" xr:uid="{D8B8A9A3-B545-4040-805C-8F75AE74EAFB}"/>
    <cellStyle name="Normal 2 33 16 3" xfId="12072" xr:uid="{824FE809-9ED3-4458-9B76-AC8DF06838DE}"/>
    <cellStyle name="Normal 2 33 16 3 2" xfId="12073" xr:uid="{4BE0AA19-C8BE-4138-BDC0-779184B8FD52}"/>
    <cellStyle name="Normal 2 33 16 3 3" xfId="12074" xr:uid="{4A796A63-6DFD-42B4-814E-C8F8887FED90}"/>
    <cellStyle name="Normal 2 33 16 4" xfId="12075" xr:uid="{8456B595-0140-4DF2-ACE6-3A534CC86B68}"/>
    <cellStyle name="Normal 2 33 16 5" xfId="12076" xr:uid="{4473394E-354C-4310-979E-986F3E0B2AA0}"/>
    <cellStyle name="Normal 2 33 17" xfId="12077" xr:uid="{BF381C91-BC00-435C-AFD2-E96FFE6A5D5C}"/>
    <cellStyle name="Normal 2 33 17 2" xfId="12078" xr:uid="{80B7FCBF-C6DC-4FC0-B987-C0EDFB9A2EEE}"/>
    <cellStyle name="Normal 2 33 17 2 2" xfId="12079" xr:uid="{706D2EB6-66A4-4C8B-9A38-A66FB5A51506}"/>
    <cellStyle name="Normal 2 33 17 2 3" xfId="12080" xr:uid="{1A5DB698-EAB1-4101-A3BF-01988AE5233A}"/>
    <cellStyle name="Normal 2 33 17 3" xfId="12081" xr:uid="{DB64F0B0-36B1-4A0B-B92E-E185AF4CD098}"/>
    <cellStyle name="Normal 2 33 17 3 2" xfId="12082" xr:uid="{022F599A-EC4B-4E62-9E83-B4845CF70E10}"/>
    <cellStyle name="Normal 2 33 17 3 3" xfId="12083" xr:uid="{11D8B36A-1770-47A7-B789-DBE66EBF34AE}"/>
    <cellStyle name="Normal 2 33 17 4" xfId="12084" xr:uid="{A313067B-178F-4464-8457-57FAC37BD4AA}"/>
    <cellStyle name="Normal 2 33 17 5" xfId="12085" xr:uid="{1F4F134D-8E52-4408-96A1-3F5E9D468D4E}"/>
    <cellStyle name="Normal 2 33 18" xfId="12086" xr:uid="{4BE33E8F-8FE9-4629-A6AA-DE08F7DC1460}"/>
    <cellStyle name="Normal 2 33 18 2" xfId="12087" xr:uid="{27BACB55-6F41-4891-BB44-0B3689AE42A7}"/>
    <cellStyle name="Normal 2 33 18 2 2" xfId="12088" xr:uid="{BACCE020-E257-4812-BD5E-6EC85E13BE3D}"/>
    <cellStyle name="Normal 2 33 18 2 3" xfId="12089" xr:uid="{4CE447AF-8AC1-4F88-BA6F-A8331C7FBBCA}"/>
    <cellStyle name="Normal 2 33 18 3" xfId="12090" xr:uid="{C173C498-8BC8-414E-9643-AFD7FE1D775D}"/>
    <cellStyle name="Normal 2 33 18 3 2" xfId="12091" xr:uid="{9C59A678-CFF9-4416-B1C2-477CF8B5F445}"/>
    <cellStyle name="Normal 2 33 18 3 3" xfId="12092" xr:uid="{D8F05B96-38F0-4A51-A6DE-5CD30D34859E}"/>
    <cellStyle name="Normal 2 33 18 4" xfId="12093" xr:uid="{5ABF4880-209C-4782-8CED-C072BBE07317}"/>
    <cellStyle name="Normal 2 33 18 5" xfId="12094" xr:uid="{FA96F75D-CD91-4853-922E-8747BFD2FF52}"/>
    <cellStyle name="Normal 2 33 19" xfId="12095" xr:uid="{3FA807A4-DB83-4808-AE86-539380910067}"/>
    <cellStyle name="Normal 2 33 19 2" xfId="12096" xr:uid="{F8E03CBE-56B4-4C05-90F7-DA1764E3D9AF}"/>
    <cellStyle name="Normal 2 33 19 2 2" xfId="12097" xr:uid="{FF4BADE7-9980-4A34-866F-D70A03DE5A0E}"/>
    <cellStyle name="Normal 2 33 19 2 3" xfId="12098" xr:uid="{DC79B7E3-E526-4EB4-8AA3-4E3EE4F1AB98}"/>
    <cellStyle name="Normal 2 33 19 3" xfId="12099" xr:uid="{491E8649-85F0-4834-8D5D-0126D18EAF68}"/>
    <cellStyle name="Normal 2 33 19 3 2" xfId="12100" xr:uid="{BCD310C7-6606-4E44-ADF9-D23501255C40}"/>
    <cellStyle name="Normal 2 33 19 3 3" xfId="12101" xr:uid="{699B01A9-5DE7-401C-8974-FC65D7B2B1DA}"/>
    <cellStyle name="Normal 2 33 19 4" xfId="12102" xr:uid="{E9F558A4-C095-4399-AF08-F3F1B585A9F7}"/>
    <cellStyle name="Normal 2 33 19 5" xfId="12103" xr:uid="{10EC58C1-C15B-4B5D-9F2F-AEB7540D8676}"/>
    <cellStyle name="Normal 2 33 2" xfId="12104" xr:uid="{3950CD56-9750-438C-AA38-E4E08712CCC2}"/>
    <cellStyle name="Normal 2 33 2 2" xfId="12105" xr:uid="{DEF07E1A-4144-4AEB-A77A-AA0213B2FD96}"/>
    <cellStyle name="Normal 2 33 2 2 2" xfId="12106" xr:uid="{E08D7033-5387-41BA-9E56-E740253094B8}"/>
    <cellStyle name="Normal 2 33 2 2 3" xfId="12107" xr:uid="{D81DE029-1E44-49E0-A315-165BDA794920}"/>
    <cellStyle name="Normal 2 33 2 3" xfId="12108" xr:uid="{B63DF64F-D32E-47BE-83A8-768AC3152C83}"/>
    <cellStyle name="Normal 2 33 2 3 2" xfId="12109" xr:uid="{407FB58D-CB56-48E3-9FAE-F658A60A9704}"/>
    <cellStyle name="Normal 2 33 2 3 3" xfId="12110" xr:uid="{411E1751-A166-4656-8CF6-C829604C823E}"/>
    <cellStyle name="Normal 2 33 2 4" xfId="12111" xr:uid="{2FB7AF14-7F6E-49FD-9B64-65A1039C2FA6}"/>
    <cellStyle name="Normal 2 33 2 5" xfId="12112" xr:uid="{2DA3599A-EE8C-4A76-A0E3-00AAB2519076}"/>
    <cellStyle name="Normal 2 33 20" xfId="12113" xr:uid="{E03339DE-3E3B-49CB-A52A-FC910713E660}"/>
    <cellStyle name="Normal 2 33 20 2" xfId="12114" xr:uid="{4BF75602-3D08-41AC-8F9C-6573F38B06E9}"/>
    <cellStyle name="Normal 2 33 20 2 2" xfId="12115" xr:uid="{CEBDA202-03F0-4AB7-B80B-C8DE87AAD645}"/>
    <cellStyle name="Normal 2 33 20 2 3" xfId="12116" xr:uid="{B499E6C3-4752-46A8-AD11-2153F805D5BE}"/>
    <cellStyle name="Normal 2 33 20 3" xfId="12117" xr:uid="{D1568C1E-5BF0-4857-A2A4-D798E3CF82BE}"/>
    <cellStyle name="Normal 2 33 20 3 2" xfId="12118" xr:uid="{AEDEB87C-B371-4D0C-8DA6-D1F33E642B5E}"/>
    <cellStyle name="Normal 2 33 20 3 3" xfId="12119" xr:uid="{88F38506-F943-4208-A229-6D1ECA02580E}"/>
    <cellStyle name="Normal 2 33 20 4" xfId="12120" xr:uid="{27B4BCB5-BB8F-4CD4-904F-DDB3721916EA}"/>
    <cellStyle name="Normal 2 33 20 5" xfId="12121" xr:uid="{F45911C7-B6EA-4CC9-981E-596FB6261498}"/>
    <cellStyle name="Normal 2 33 21" xfId="12122" xr:uid="{88592DD9-70B9-435F-98EB-0C9CD7343261}"/>
    <cellStyle name="Normal 2 33 21 2" xfId="12123" xr:uid="{BFDE5EC0-C552-4220-A0F6-8814C00D553B}"/>
    <cellStyle name="Normal 2 33 21 2 2" xfId="12124" xr:uid="{5C277878-4A3D-4FFF-8348-A578CD48D8C7}"/>
    <cellStyle name="Normal 2 33 21 2 3" xfId="12125" xr:uid="{0DB335A1-9516-4A60-BC31-C91976DE96A6}"/>
    <cellStyle name="Normal 2 33 21 3" xfId="12126" xr:uid="{64720131-C91E-4A39-93C4-5C70E448FC7F}"/>
    <cellStyle name="Normal 2 33 21 3 2" xfId="12127" xr:uid="{3273DB8A-218A-438B-8B7F-1A3A76B565FB}"/>
    <cellStyle name="Normal 2 33 21 3 3" xfId="12128" xr:uid="{49224801-BE6C-41B6-95DB-DE89322D4E9A}"/>
    <cellStyle name="Normal 2 33 21 4" xfId="12129" xr:uid="{76938A2B-A283-49A3-956A-C93AC646DFB7}"/>
    <cellStyle name="Normal 2 33 21 5" xfId="12130" xr:uid="{D6520240-3476-4795-8696-354E1A52AE7F}"/>
    <cellStyle name="Normal 2 33 22" xfId="12131" xr:uid="{3A88D9A0-65D5-46ED-B542-26DA7DE9BF5B}"/>
    <cellStyle name="Normal 2 33 22 2" xfId="12132" xr:uid="{CD4C43CD-AF74-43AD-8984-959AFE24348F}"/>
    <cellStyle name="Normal 2 33 22 2 2" xfId="12133" xr:uid="{6B4335C8-1C8F-44B6-AE47-2289D84CD705}"/>
    <cellStyle name="Normal 2 33 22 2 3" xfId="12134" xr:uid="{7E9A9359-FF96-4DEE-A46E-F85045B8FC6A}"/>
    <cellStyle name="Normal 2 33 22 3" xfId="12135" xr:uid="{E7FAAF04-6DBA-4CE4-9424-22632EBCFDE1}"/>
    <cellStyle name="Normal 2 33 22 3 2" xfId="12136" xr:uid="{E0C00AFA-1711-48F2-94EE-90133F24FA34}"/>
    <cellStyle name="Normal 2 33 22 3 3" xfId="12137" xr:uid="{4240064D-3B4E-4470-A546-3FF09A5F0A78}"/>
    <cellStyle name="Normal 2 33 22 4" xfId="12138" xr:uid="{AD7548FE-E6AC-45CA-848E-3E8612DAB560}"/>
    <cellStyle name="Normal 2 33 22 5" xfId="12139" xr:uid="{D1BE53E7-424F-4309-BF47-E8FA05EFD8C9}"/>
    <cellStyle name="Normal 2 33 23" xfId="12140" xr:uid="{ADB63057-3FBA-4814-A08C-5ABD61422EB6}"/>
    <cellStyle name="Normal 2 33 23 2" xfId="12141" xr:uid="{B2E61E04-F2F3-407B-81DC-70AAFE7E47CC}"/>
    <cellStyle name="Normal 2 33 23 2 2" xfId="12142" xr:uid="{0C94CF5E-242A-454E-968B-FD67E3279C78}"/>
    <cellStyle name="Normal 2 33 23 2 3" xfId="12143" xr:uid="{2E80A1C0-27ED-4488-9D50-C449EDFDB54F}"/>
    <cellStyle name="Normal 2 33 23 3" xfId="12144" xr:uid="{393DBC1A-49A9-4509-B331-0563AF5F00BD}"/>
    <cellStyle name="Normal 2 33 23 3 2" xfId="12145" xr:uid="{7A73B0DF-2B6A-40A1-87B9-08175CB5585B}"/>
    <cellStyle name="Normal 2 33 23 3 3" xfId="12146" xr:uid="{B418D33F-1A7A-4DBB-BC69-040FA213CE7D}"/>
    <cellStyle name="Normal 2 33 23 4" xfId="12147" xr:uid="{30453215-8D7F-4665-8260-92B77D9ACC1A}"/>
    <cellStyle name="Normal 2 33 23 5" xfId="12148" xr:uid="{E9FD176F-272E-4254-B31E-BDA9488F562A}"/>
    <cellStyle name="Normal 2 33 24" xfId="12149" xr:uid="{E1BF702E-D9F2-4944-9ED7-59B1BE43BDFE}"/>
    <cellStyle name="Normal 2 33 24 2" xfId="12150" xr:uid="{FDE07E0A-728F-4FBA-BA2D-F4475B5C6731}"/>
    <cellStyle name="Normal 2 33 24 3" xfId="12151" xr:uid="{A319DF2E-F019-4FBE-BEE6-EE1E8E292665}"/>
    <cellStyle name="Normal 2 33 25" xfId="12152" xr:uid="{349E2383-0A6C-4C7F-AE57-9B88404C4200}"/>
    <cellStyle name="Normal 2 33 25 2" xfId="12153" xr:uid="{A22AE5F5-B8A0-4565-9A95-49652819DF43}"/>
    <cellStyle name="Normal 2 33 25 3" xfId="12154" xr:uid="{8C235FA8-0FFF-45A5-B03A-DBC7C639F6AC}"/>
    <cellStyle name="Normal 2 33 26" xfId="12155" xr:uid="{32E3E1B4-D199-4D7A-BB4B-AA834C508A7E}"/>
    <cellStyle name="Normal 2 33 27" xfId="12156" xr:uid="{74F0D90D-68A6-4B63-8435-BD8EDD8EA5DD}"/>
    <cellStyle name="Normal 2 33 3" xfId="12157" xr:uid="{3E449CA3-F41F-4818-AA61-E01D822FDBCF}"/>
    <cellStyle name="Normal 2 33 3 2" xfId="12158" xr:uid="{CD6677B5-44F1-49E1-9B0F-D19A073FE4DC}"/>
    <cellStyle name="Normal 2 33 3 2 2" xfId="12159" xr:uid="{29DC2C5D-796A-4A04-9263-DFD72E9317DB}"/>
    <cellStyle name="Normal 2 33 3 2 3" xfId="12160" xr:uid="{5FA4CB16-1074-40A0-9B16-25DA2D14C6AD}"/>
    <cellStyle name="Normal 2 33 3 3" xfId="12161" xr:uid="{ECC75C03-869D-4B99-BE0C-AF603F31505C}"/>
    <cellStyle name="Normal 2 33 3 3 2" xfId="12162" xr:uid="{EAA3DA67-CE1C-424F-9A59-460C5D5FCC0F}"/>
    <cellStyle name="Normal 2 33 3 3 3" xfId="12163" xr:uid="{DAFEB575-7EAA-4280-82A2-2E4AEA1D76CE}"/>
    <cellStyle name="Normal 2 33 3 4" xfId="12164" xr:uid="{60E9ECA6-6F2C-40E4-B7BF-D6789BB86C5F}"/>
    <cellStyle name="Normal 2 33 3 5" xfId="12165" xr:uid="{B7389802-8692-4BDC-B15F-7672D90ADD3F}"/>
    <cellStyle name="Normal 2 33 4" xfId="12166" xr:uid="{8AE4108D-75D0-49AB-811A-8710CA0E1EA9}"/>
    <cellStyle name="Normal 2 33 4 2" xfId="12167" xr:uid="{FE1BE1C3-42B3-4091-942D-C064E85428CC}"/>
    <cellStyle name="Normal 2 33 4 2 2" xfId="12168" xr:uid="{0F3B6BD2-74F9-47DA-9B44-FC2FC97512B6}"/>
    <cellStyle name="Normal 2 33 4 2 3" xfId="12169" xr:uid="{393E2F9D-B767-46D0-AB18-9D1BC72825CE}"/>
    <cellStyle name="Normal 2 33 4 3" xfId="12170" xr:uid="{D75676E9-F7C5-4290-8356-3177E36028EC}"/>
    <cellStyle name="Normal 2 33 4 3 2" xfId="12171" xr:uid="{CA25D660-3DAE-4AE5-A9DC-600E3EF467E1}"/>
    <cellStyle name="Normal 2 33 4 3 3" xfId="12172" xr:uid="{B2ADC86F-0C3F-47C7-9015-AA0B8852BF92}"/>
    <cellStyle name="Normal 2 33 4 4" xfId="12173" xr:uid="{021FA32B-C6D7-4049-ABE6-21C5D960E195}"/>
    <cellStyle name="Normal 2 33 4 5" xfId="12174" xr:uid="{0BB3AB4B-AB4B-4E64-BC59-9F98F58E7013}"/>
    <cellStyle name="Normal 2 33 5" xfId="12175" xr:uid="{E308DB30-3AD3-404C-8D68-03F1B9A7E56D}"/>
    <cellStyle name="Normal 2 33 5 2" xfId="12176" xr:uid="{49AAD159-4521-46DE-B5BE-2DB70531AF61}"/>
    <cellStyle name="Normal 2 33 5 2 2" xfId="12177" xr:uid="{525DEF23-E15A-4C27-857C-A1EFF5F7119F}"/>
    <cellStyle name="Normal 2 33 5 2 3" xfId="12178" xr:uid="{729573B6-4310-4A4F-98D6-D171A70083C8}"/>
    <cellStyle name="Normal 2 33 5 3" xfId="12179" xr:uid="{E75FE76C-0C27-4BB5-A68D-9AD5948BE793}"/>
    <cellStyle name="Normal 2 33 5 3 2" xfId="12180" xr:uid="{68B241DD-D8BB-49A6-8C56-E683E83056AB}"/>
    <cellStyle name="Normal 2 33 5 3 3" xfId="12181" xr:uid="{3B6644AF-32E0-4E37-84A2-73162A1E7ED0}"/>
    <cellStyle name="Normal 2 33 5 4" xfId="12182" xr:uid="{405FBD6A-67B2-4229-B732-D0ECA8F6583F}"/>
    <cellStyle name="Normal 2 33 5 5" xfId="12183" xr:uid="{B6505760-6646-44A6-BE1B-94A295140555}"/>
    <cellStyle name="Normal 2 33 6" xfId="12184" xr:uid="{4223031A-DA05-4886-824E-CD91CC78BB67}"/>
    <cellStyle name="Normal 2 33 6 2" xfId="12185" xr:uid="{8B5E5D5F-7CB4-4767-B1C6-520C79689D2A}"/>
    <cellStyle name="Normal 2 33 6 2 2" xfId="12186" xr:uid="{DAB28CCC-E841-46B7-B274-2C507FC9CFC6}"/>
    <cellStyle name="Normal 2 33 6 2 3" xfId="12187" xr:uid="{74C0AF28-CAB4-4966-A56A-D16CAD9505D9}"/>
    <cellStyle name="Normal 2 33 6 3" xfId="12188" xr:uid="{9ABD8207-DB5B-426E-8A9F-C081384FB54A}"/>
    <cellStyle name="Normal 2 33 6 3 2" xfId="12189" xr:uid="{E1CB98E4-409E-4B46-8E2D-2CEB571C4D77}"/>
    <cellStyle name="Normal 2 33 6 3 3" xfId="12190" xr:uid="{FEAA0600-89D1-4FF0-B3D0-A85AA00D4659}"/>
    <cellStyle name="Normal 2 33 6 4" xfId="12191" xr:uid="{5258B3AF-A3C3-448F-A193-610354E328F1}"/>
    <cellStyle name="Normal 2 33 6 5" xfId="12192" xr:uid="{8B677381-C2A5-47FB-B0D8-1756DDD640DC}"/>
    <cellStyle name="Normal 2 33 7" xfId="12193" xr:uid="{383B15BE-77FF-41C0-9FDC-71309F9C4E1A}"/>
    <cellStyle name="Normal 2 33 7 2" xfId="12194" xr:uid="{039FC783-6757-4FF1-A38C-02C356DCB24C}"/>
    <cellStyle name="Normal 2 33 7 2 2" xfId="12195" xr:uid="{68A64C80-B56F-4E8C-A99D-CD6C131343DA}"/>
    <cellStyle name="Normal 2 33 7 2 3" xfId="12196" xr:uid="{E710962A-710B-4F06-AC19-8894C765EC15}"/>
    <cellStyle name="Normal 2 33 7 3" xfId="12197" xr:uid="{94F739D0-B205-435B-9082-1BE5AB822B2F}"/>
    <cellStyle name="Normal 2 33 7 3 2" xfId="12198" xr:uid="{EAC77257-4836-4137-9159-BBD03BE40FC5}"/>
    <cellStyle name="Normal 2 33 7 3 3" xfId="12199" xr:uid="{8BFD702B-1BB0-4363-B93E-0E777A9B9D68}"/>
    <cellStyle name="Normal 2 33 7 4" xfId="12200" xr:uid="{5C937873-3569-4217-8A23-41213A081810}"/>
    <cellStyle name="Normal 2 33 7 5" xfId="12201" xr:uid="{2E35A617-49A6-4792-A4F0-85B6235C0F86}"/>
    <cellStyle name="Normal 2 33 8" xfId="12202" xr:uid="{A997405F-0BD8-4686-82C6-CF36AADB8D5C}"/>
    <cellStyle name="Normal 2 33 8 2" xfId="12203" xr:uid="{B234449C-7579-41ED-A772-8CE77A76BB63}"/>
    <cellStyle name="Normal 2 33 8 2 2" xfId="12204" xr:uid="{F17D9952-FEAA-4320-96A5-B97F7ED42BC7}"/>
    <cellStyle name="Normal 2 33 8 2 3" xfId="12205" xr:uid="{147BC81A-FF58-4EA4-ACBA-B929A62FB7A7}"/>
    <cellStyle name="Normal 2 33 8 3" xfId="12206" xr:uid="{F14527C2-2581-4B8D-A4B5-245CECABF125}"/>
    <cellStyle name="Normal 2 33 8 3 2" xfId="12207" xr:uid="{EDF8F3FE-C601-470A-8800-CD3A60347714}"/>
    <cellStyle name="Normal 2 33 8 3 3" xfId="12208" xr:uid="{A8A90DB4-1D84-4669-9659-3CA2B328B3E1}"/>
    <cellStyle name="Normal 2 33 8 4" xfId="12209" xr:uid="{9B4E242A-9608-48E4-AA49-CF64DC27A520}"/>
    <cellStyle name="Normal 2 33 8 5" xfId="12210" xr:uid="{99355BEE-36A3-49F8-B220-0B091FDE17CF}"/>
    <cellStyle name="Normal 2 33 9" xfId="12211" xr:uid="{DCF5597E-96F4-4402-A1C0-5A836B642200}"/>
    <cellStyle name="Normal 2 33 9 2" xfId="12212" xr:uid="{F8578B26-6CDF-4755-A34F-6D63DF1F24F0}"/>
    <cellStyle name="Normal 2 33 9 2 2" xfId="12213" xr:uid="{65D1CE11-B507-4C88-A90E-1C255C4C2746}"/>
    <cellStyle name="Normal 2 33 9 2 3" xfId="12214" xr:uid="{805EBABF-D73B-4129-889C-778C19F8B813}"/>
    <cellStyle name="Normal 2 33 9 3" xfId="12215" xr:uid="{37AE6999-AD43-4F48-AA3B-7763E8D6209E}"/>
    <cellStyle name="Normal 2 33 9 3 2" xfId="12216" xr:uid="{7F5EF0E7-8111-4714-BDC8-FB11CEFD31B6}"/>
    <cellStyle name="Normal 2 33 9 3 3" xfId="12217" xr:uid="{C426E09A-13E7-40ED-B441-FA4EC4C4149A}"/>
    <cellStyle name="Normal 2 33 9 4" xfId="12218" xr:uid="{BA3B0BD1-758E-4C15-AD7B-5B9889BF6D5C}"/>
    <cellStyle name="Normal 2 33 9 5" xfId="12219" xr:uid="{B5FDE1DB-8F2C-48DC-B690-B8EAC683D488}"/>
    <cellStyle name="Normal 2 34" xfId="12220" xr:uid="{7B6D2060-33FF-4E94-89C0-CAE0B2680B47}"/>
    <cellStyle name="Normal 2 34 10" xfId="12221" xr:uid="{92D5E0E8-28F9-4F5A-9271-AF35DDFA7E53}"/>
    <cellStyle name="Normal 2 34 10 2" xfId="12222" xr:uid="{E07AF4AC-577C-426F-A547-D801CAABB77E}"/>
    <cellStyle name="Normal 2 34 10 2 2" xfId="12223" xr:uid="{2A4F935B-E543-418E-B312-89056AF4F03F}"/>
    <cellStyle name="Normal 2 34 10 2 3" xfId="12224" xr:uid="{85BAC17E-01D4-4CBE-9F1A-D4F084F2EA39}"/>
    <cellStyle name="Normal 2 34 10 3" xfId="12225" xr:uid="{A0633363-975C-4F5E-B2D9-82CB0171D0AB}"/>
    <cellStyle name="Normal 2 34 10 3 2" xfId="12226" xr:uid="{C116D5FF-FEF4-4ED0-9EE9-C3D31F7D1C76}"/>
    <cellStyle name="Normal 2 34 10 3 3" xfId="12227" xr:uid="{4F5AC1DC-EB86-4BC3-857B-CCC9A436E8FD}"/>
    <cellStyle name="Normal 2 34 10 4" xfId="12228" xr:uid="{F3C71494-05EB-4C1A-8533-52EBCA9AE640}"/>
    <cellStyle name="Normal 2 34 10 5" xfId="12229" xr:uid="{B876AF48-F3CE-4897-8136-5E00EB6DCD11}"/>
    <cellStyle name="Normal 2 34 11" xfId="12230" xr:uid="{8543B993-FCE8-45F3-8B95-17A40467E3C8}"/>
    <cellStyle name="Normal 2 34 11 2" xfId="12231" xr:uid="{C59441B7-85BC-4970-8889-E8031BDBDC22}"/>
    <cellStyle name="Normal 2 34 11 2 2" xfId="12232" xr:uid="{1531F79A-C484-479A-B92D-D4E5A95AC75A}"/>
    <cellStyle name="Normal 2 34 11 2 3" xfId="12233" xr:uid="{4E8F74C7-042A-4C44-A3B2-9DE5D132FECC}"/>
    <cellStyle name="Normal 2 34 11 3" xfId="12234" xr:uid="{9083A669-6C55-46EC-8DAE-79699733C7B5}"/>
    <cellStyle name="Normal 2 34 11 3 2" xfId="12235" xr:uid="{6BFB1FF6-771D-4055-85F1-2E0DE9BB1F55}"/>
    <cellStyle name="Normal 2 34 11 3 3" xfId="12236" xr:uid="{9242D47A-EB53-44F6-9041-CD4A6607BE5D}"/>
    <cellStyle name="Normal 2 34 11 4" xfId="12237" xr:uid="{AA5421FC-49E0-42C6-823A-8E25D1B88EE1}"/>
    <cellStyle name="Normal 2 34 11 5" xfId="12238" xr:uid="{5B5506CA-A04C-43B0-AA50-A10B51C04286}"/>
    <cellStyle name="Normal 2 34 12" xfId="12239" xr:uid="{590A92D2-1919-4E7E-865B-D9D83CC4A480}"/>
    <cellStyle name="Normal 2 34 12 2" xfId="12240" xr:uid="{A495EA77-7072-4695-9A25-32DCA8FDFEB3}"/>
    <cellStyle name="Normal 2 34 12 2 2" xfId="12241" xr:uid="{124BEE55-4455-4396-AB65-69934144732C}"/>
    <cellStyle name="Normal 2 34 12 2 3" xfId="12242" xr:uid="{6B8B0C5A-7654-44C7-9FD1-0986277A7480}"/>
    <cellStyle name="Normal 2 34 12 3" xfId="12243" xr:uid="{C4E932F6-E85F-46BF-AFC2-21D1C9388811}"/>
    <cellStyle name="Normal 2 34 12 3 2" xfId="12244" xr:uid="{7E22BE2C-62CF-4799-82F2-88607F843CF0}"/>
    <cellStyle name="Normal 2 34 12 3 3" xfId="12245" xr:uid="{B5B1EDB2-EB53-4453-BF83-F3F015251CD7}"/>
    <cellStyle name="Normal 2 34 12 4" xfId="12246" xr:uid="{5C32E435-1459-448D-B749-015B81506C47}"/>
    <cellStyle name="Normal 2 34 12 5" xfId="12247" xr:uid="{F6DE0E63-0303-49B6-A9ED-42E6201EBC52}"/>
    <cellStyle name="Normal 2 34 13" xfId="12248" xr:uid="{6BAD3E8F-80ED-46BD-966B-C92111C47520}"/>
    <cellStyle name="Normal 2 34 13 2" xfId="12249" xr:uid="{6D0A29A0-F983-4CA1-AA48-71727AD01317}"/>
    <cellStyle name="Normal 2 34 13 2 2" xfId="12250" xr:uid="{9D3E3790-D28B-4479-95DE-50F52934DDA6}"/>
    <cellStyle name="Normal 2 34 13 2 3" xfId="12251" xr:uid="{7EBD048A-7E50-43A9-869D-C4544D917492}"/>
    <cellStyle name="Normal 2 34 13 3" xfId="12252" xr:uid="{59B4436B-B890-497F-BD60-1CCF00F7E7E0}"/>
    <cellStyle name="Normal 2 34 13 3 2" xfId="12253" xr:uid="{8B219D0F-E96E-4545-BFFD-899F4387FB55}"/>
    <cellStyle name="Normal 2 34 13 3 3" xfId="12254" xr:uid="{19FA381B-A5BB-4A02-9641-D74131DC46DF}"/>
    <cellStyle name="Normal 2 34 13 4" xfId="12255" xr:uid="{4DAF7AF0-0CF0-4DC9-A09E-191937097D83}"/>
    <cellStyle name="Normal 2 34 13 5" xfId="12256" xr:uid="{7131E735-7BE9-4061-B0DF-062C04D05DC3}"/>
    <cellStyle name="Normal 2 34 14" xfId="12257" xr:uid="{967633B9-0F47-4C9B-A853-6E311EB9A6C4}"/>
    <cellStyle name="Normal 2 34 14 2" xfId="12258" xr:uid="{9C602FE2-EC21-4106-9ED9-FD05E3297D8D}"/>
    <cellStyle name="Normal 2 34 14 2 2" xfId="12259" xr:uid="{AE8E7FD7-3988-455C-9B0E-7DC5ADC4FCFB}"/>
    <cellStyle name="Normal 2 34 14 2 3" xfId="12260" xr:uid="{D7C5641F-7AE0-4E76-92F3-0DAB33047E80}"/>
    <cellStyle name="Normal 2 34 14 3" xfId="12261" xr:uid="{419C026D-4954-42D6-967B-0840BF5B99CF}"/>
    <cellStyle name="Normal 2 34 14 3 2" xfId="12262" xr:uid="{D56373DD-12CF-41DA-9833-C1D142C31A2F}"/>
    <cellStyle name="Normal 2 34 14 3 3" xfId="12263" xr:uid="{9BF24EB4-C50E-46B1-94C9-9E98E9199EA7}"/>
    <cellStyle name="Normal 2 34 14 4" xfId="12264" xr:uid="{F2F98882-2EEC-4D50-8CE4-40533ED6D5BD}"/>
    <cellStyle name="Normal 2 34 14 5" xfId="12265" xr:uid="{7D4E6F1C-3869-4E42-A2AE-A80F7F7EDB32}"/>
    <cellStyle name="Normal 2 34 15" xfId="12266" xr:uid="{9A5655B7-02C3-4CF0-9A07-8969566A301F}"/>
    <cellStyle name="Normal 2 34 15 2" xfId="12267" xr:uid="{029B42B3-2611-4397-99D5-504D7C73B20F}"/>
    <cellStyle name="Normal 2 34 15 2 2" xfId="12268" xr:uid="{60A58A15-AD3A-4E05-8E1F-60EB8CDAEF23}"/>
    <cellStyle name="Normal 2 34 15 2 3" xfId="12269" xr:uid="{2BB452F8-D071-4080-BDAC-CF876C7D5C77}"/>
    <cellStyle name="Normal 2 34 15 3" xfId="12270" xr:uid="{054D48C3-214B-46F8-ADBA-79CAB953E541}"/>
    <cellStyle name="Normal 2 34 15 3 2" xfId="12271" xr:uid="{4466C7B4-876F-402A-86EA-FA9F8D672C53}"/>
    <cellStyle name="Normal 2 34 15 3 3" xfId="12272" xr:uid="{79BFF73C-0543-4553-BCAD-22C6F845C65C}"/>
    <cellStyle name="Normal 2 34 15 4" xfId="12273" xr:uid="{47D924A6-D800-4940-9AC0-F54B2B750919}"/>
    <cellStyle name="Normal 2 34 15 5" xfId="12274" xr:uid="{286BC896-B3EA-463F-898F-14FAA1004866}"/>
    <cellStyle name="Normal 2 34 16" xfId="12275" xr:uid="{E6E005BB-35DF-4D13-983D-9FCC20FA9CAF}"/>
    <cellStyle name="Normal 2 34 16 2" xfId="12276" xr:uid="{B82E3D3E-BDE3-4A90-801B-AEE3987E7BDE}"/>
    <cellStyle name="Normal 2 34 16 2 2" xfId="12277" xr:uid="{CD3AF59D-3681-4DD2-A03B-02A26CBAADA8}"/>
    <cellStyle name="Normal 2 34 16 2 3" xfId="12278" xr:uid="{3ABD0A7A-8E4C-4D8D-8BC1-1123E77ED6D8}"/>
    <cellStyle name="Normal 2 34 16 3" xfId="12279" xr:uid="{C09F3602-ECED-4ABF-99C9-853CBD759317}"/>
    <cellStyle name="Normal 2 34 16 3 2" xfId="12280" xr:uid="{519C6DDB-F887-4171-9906-89A365143545}"/>
    <cellStyle name="Normal 2 34 16 3 3" xfId="12281" xr:uid="{C781B489-872B-48C8-9B4E-F1842C0C0F57}"/>
    <cellStyle name="Normal 2 34 16 4" xfId="12282" xr:uid="{858B5235-A1E6-44B6-91C6-E43482A6C700}"/>
    <cellStyle name="Normal 2 34 16 5" xfId="12283" xr:uid="{2EEF5208-BF5C-440F-963F-4EFC1DE234DE}"/>
    <cellStyle name="Normal 2 34 17" xfId="12284" xr:uid="{AF3E483A-67EE-4887-A246-F218D026C1E2}"/>
    <cellStyle name="Normal 2 34 17 2" xfId="12285" xr:uid="{96B8168A-C045-4BCE-9746-C4B0FF71937F}"/>
    <cellStyle name="Normal 2 34 17 2 2" xfId="12286" xr:uid="{0C7B635A-C4A5-4D29-A949-BE6C4391EB4E}"/>
    <cellStyle name="Normal 2 34 17 2 3" xfId="12287" xr:uid="{1AC8D363-5E68-469D-A4A9-642580652ADF}"/>
    <cellStyle name="Normal 2 34 17 3" xfId="12288" xr:uid="{CA900A8E-2E8E-4C14-9E1D-E6C7AC0CDF97}"/>
    <cellStyle name="Normal 2 34 17 3 2" xfId="12289" xr:uid="{57A01A3F-5956-4B13-97B7-FC276E3875D7}"/>
    <cellStyle name="Normal 2 34 17 3 3" xfId="12290" xr:uid="{FA9A8C93-A4F3-472F-95CE-866622240F80}"/>
    <cellStyle name="Normal 2 34 17 4" xfId="12291" xr:uid="{8FF341C4-7223-40D9-8179-E666595623F4}"/>
    <cellStyle name="Normal 2 34 17 5" xfId="12292" xr:uid="{BFF5C154-840B-4259-A272-38144AECB9A0}"/>
    <cellStyle name="Normal 2 34 18" xfId="12293" xr:uid="{B6663996-D021-4F94-B424-FF57E21E7709}"/>
    <cellStyle name="Normal 2 34 18 2" xfId="12294" xr:uid="{C8E89FF1-B683-466F-AD27-D9923EEF5F06}"/>
    <cellStyle name="Normal 2 34 18 2 2" xfId="12295" xr:uid="{67EBC312-BDC3-4302-AE39-D19AFCA8F1A4}"/>
    <cellStyle name="Normal 2 34 18 2 3" xfId="12296" xr:uid="{0DEBE9A7-2A74-4A40-8577-354645EA6B09}"/>
    <cellStyle name="Normal 2 34 18 3" xfId="12297" xr:uid="{F5E9ECD5-3C7F-4129-86ED-FAF8A947E40B}"/>
    <cellStyle name="Normal 2 34 18 3 2" xfId="12298" xr:uid="{137AC9D1-42B8-48A1-B26E-352EFD075696}"/>
    <cellStyle name="Normal 2 34 18 3 3" xfId="12299" xr:uid="{6541CBBF-8BA9-4A6D-8A52-83C5E6F95172}"/>
    <cellStyle name="Normal 2 34 18 4" xfId="12300" xr:uid="{F8C3B139-C7CB-4B54-8846-AA7297BD7E34}"/>
    <cellStyle name="Normal 2 34 18 5" xfId="12301" xr:uid="{C4D16E2A-466D-4E2B-B304-74FCED641FC4}"/>
    <cellStyle name="Normal 2 34 19" xfId="12302" xr:uid="{8C29198C-5F91-49B5-9863-DCE8729B2E09}"/>
    <cellStyle name="Normal 2 34 19 2" xfId="12303" xr:uid="{75C949C3-5969-4541-912D-091777DEC6A3}"/>
    <cellStyle name="Normal 2 34 19 2 2" xfId="12304" xr:uid="{C43F1FCA-69C0-43ED-8F66-39A09D51D066}"/>
    <cellStyle name="Normal 2 34 19 2 3" xfId="12305" xr:uid="{31BD4A52-37BD-4DBD-9309-65CC88E457F2}"/>
    <cellStyle name="Normal 2 34 19 3" xfId="12306" xr:uid="{B7C885B6-5297-4BBC-A006-80D63DB27101}"/>
    <cellStyle name="Normal 2 34 19 3 2" xfId="12307" xr:uid="{F4F6C79D-8203-45EE-BDA8-36B6DD2640B7}"/>
    <cellStyle name="Normal 2 34 19 3 3" xfId="12308" xr:uid="{7D7A497D-1E2D-40CD-939D-FA6E5A57C166}"/>
    <cellStyle name="Normal 2 34 19 4" xfId="12309" xr:uid="{0B8590C3-52AB-46A0-B902-BAF98E70EC79}"/>
    <cellStyle name="Normal 2 34 19 5" xfId="12310" xr:uid="{04FC953E-049C-408F-B5A2-FABFCB5BAB43}"/>
    <cellStyle name="Normal 2 34 2" xfId="12311" xr:uid="{4613E11E-283A-4D68-B0F4-A6FC45913400}"/>
    <cellStyle name="Normal 2 34 2 2" xfId="12312" xr:uid="{C7C6843E-C108-4A8B-85E2-432E53C53867}"/>
    <cellStyle name="Normal 2 34 2 2 2" xfId="12313" xr:uid="{09685352-9A38-45DF-BECF-D9C527507B9D}"/>
    <cellStyle name="Normal 2 34 2 2 3" xfId="12314" xr:uid="{AD41CC77-9150-4EDB-B45B-4B3409636B80}"/>
    <cellStyle name="Normal 2 34 2 3" xfId="12315" xr:uid="{85A62269-5E71-43A5-A5CA-C04CED48AD6A}"/>
    <cellStyle name="Normal 2 34 2 3 2" xfId="12316" xr:uid="{21305592-6DB8-4DE0-9FA9-69845AEB49AE}"/>
    <cellStyle name="Normal 2 34 2 3 3" xfId="12317" xr:uid="{DA5D0A7B-E6DC-4EF4-BEF1-AA9B6C670969}"/>
    <cellStyle name="Normal 2 34 2 4" xfId="12318" xr:uid="{526654CA-4D11-4EB4-A761-5F57E54C6BA2}"/>
    <cellStyle name="Normal 2 34 2 5" xfId="12319" xr:uid="{AC804760-9BA9-45C0-9195-09D899B1B4DE}"/>
    <cellStyle name="Normal 2 34 20" xfId="12320" xr:uid="{5F19AA6C-C990-47A0-8D4D-5EBAE1052642}"/>
    <cellStyle name="Normal 2 34 20 2" xfId="12321" xr:uid="{225BE648-FEB6-4B08-958A-D554EE64F598}"/>
    <cellStyle name="Normal 2 34 20 2 2" xfId="12322" xr:uid="{C5931164-DFDC-4EA8-899D-E2D29E483343}"/>
    <cellStyle name="Normal 2 34 20 2 3" xfId="12323" xr:uid="{C235C505-2455-45C5-AA7A-0100C655B89C}"/>
    <cellStyle name="Normal 2 34 20 3" xfId="12324" xr:uid="{44995F1F-04B8-4E52-BA6F-975E2317D107}"/>
    <cellStyle name="Normal 2 34 20 3 2" xfId="12325" xr:uid="{03B7AD3E-6D6F-4D17-BF23-B277607A6F1F}"/>
    <cellStyle name="Normal 2 34 20 3 3" xfId="12326" xr:uid="{8BD60503-A78E-4C18-899A-2D94742FC085}"/>
    <cellStyle name="Normal 2 34 20 4" xfId="12327" xr:uid="{48C11314-8C2A-411E-B0DA-80C3ED7B6C4E}"/>
    <cellStyle name="Normal 2 34 20 5" xfId="12328" xr:uid="{4D53A693-F112-49C0-A2B8-48E1749C1E94}"/>
    <cellStyle name="Normal 2 34 21" xfId="12329" xr:uid="{4FB7B52F-F930-42F4-A256-D2B8AE7E60C6}"/>
    <cellStyle name="Normal 2 34 21 2" xfId="12330" xr:uid="{D3A7EDD2-44B0-446E-9925-E5B7BA7A518C}"/>
    <cellStyle name="Normal 2 34 21 2 2" xfId="12331" xr:uid="{B21DAC3D-955E-4F15-9A9B-4EC23CC1CB7C}"/>
    <cellStyle name="Normal 2 34 21 2 3" xfId="12332" xr:uid="{C176EB08-1FC9-40C8-BBD1-878B587A1020}"/>
    <cellStyle name="Normal 2 34 21 3" xfId="12333" xr:uid="{03E8D071-7968-43A5-9A33-BF754FA71B8E}"/>
    <cellStyle name="Normal 2 34 21 3 2" xfId="12334" xr:uid="{F30EC898-E195-4CD4-BE08-A52FE98C5AA2}"/>
    <cellStyle name="Normal 2 34 21 3 3" xfId="12335" xr:uid="{632082CA-F489-4A28-AE49-217AB7A4E05B}"/>
    <cellStyle name="Normal 2 34 21 4" xfId="12336" xr:uid="{512D2CFD-5E27-4992-A0E6-FDD845801823}"/>
    <cellStyle name="Normal 2 34 21 5" xfId="12337" xr:uid="{2766A769-55EB-4495-80E3-55E21032C388}"/>
    <cellStyle name="Normal 2 34 22" xfId="12338" xr:uid="{A4A5938F-7139-4774-B539-1F9B928AB2DE}"/>
    <cellStyle name="Normal 2 34 22 2" xfId="12339" xr:uid="{4FB250D6-0C2C-4692-9B71-D479B55A8DE5}"/>
    <cellStyle name="Normal 2 34 22 2 2" xfId="12340" xr:uid="{8B4A0EF5-8A46-4C0E-84AB-6BA14FDBAF16}"/>
    <cellStyle name="Normal 2 34 22 2 3" xfId="12341" xr:uid="{2FE71EA7-611B-4367-BF8B-F599174DE046}"/>
    <cellStyle name="Normal 2 34 22 3" xfId="12342" xr:uid="{702395B3-C047-4895-BB81-3614A911DEFF}"/>
    <cellStyle name="Normal 2 34 22 3 2" xfId="12343" xr:uid="{03A6C3A2-BAA5-4EF1-B75C-2E6261529AC0}"/>
    <cellStyle name="Normal 2 34 22 3 3" xfId="12344" xr:uid="{9B4D0433-9F81-4C46-AAF2-E6BA9668B479}"/>
    <cellStyle name="Normal 2 34 22 4" xfId="12345" xr:uid="{06F9C149-4F5B-4C8D-8063-18F97D83D743}"/>
    <cellStyle name="Normal 2 34 22 5" xfId="12346" xr:uid="{81BC667C-D8D4-4528-9237-E370D46C5403}"/>
    <cellStyle name="Normal 2 34 23" xfId="12347" xr:uid="{B410DB26-D229-49C8-AE69-D5EE384CF5F0}"/>
    <cellStyle name="Normal 2 34 23 2" xfId="12348" xr:uid="{7F158242-2AAD-4CB5-B9BE-7E503C038D6D}"/>
    <cellStyle name="Normal 2 34 23 2 2" xfId="12349" xr:uid="{9C7EFBEE-F2E1-4AB4-86BF-EF7E69A4428F}"/>
    <cellStyle name="Normal 2 34 23 2 3" xfId="12350" xr:uid="{15F3DCD6-D5C7-48C9-8F9A-6C2A771D152E}"/>
    <cellStyle name="Normal 2 34 23 3" xfId="12351" xr:uid="{CDB2BE15-4528-4178-A408-F50F48AAA54A}"/>
    <cellStyle name="Normal 2 34 23 3 2" xfId="12352" xr:uid="{D44E6EE9-51F5-410F-8B0B-E51A85A4745A}"/>
    <cellStyle name="Normal 2 34 23 3 3" xfId="12353" xr:uid="{792064F4-E967-4D3A-8A8C-50C9A5713B7A}"/>
    <cellStyle name="Normal 2 34 23 4" xfId="12354" xr:uid="{66FBE415-C4DF-43D6-BD0D-BF27D72680AE}"/>
    <cellStyle name="Normal 2 34 23 5" xfId="12355" xr:uid="{9F249D40-B89E-4F5E-B038-BB9441217B57}"/>
    <cellStyle name="Normal 2 34 24" xfId="12356" xr:uid="{1587381D-832D-49BE-8773-651824C089B7}"/>
    <cellStyle name="Normal 2 34 24 2" xfId="12357" xr:uid="{AA68A8E5-641D-4416-96E3-E88C4FE8B3CD}"/>
    <cellStyle name="Normal 2 34 24 3" xfId="12358" xr:uid="{99F0C8EC-5DE2-4D56-A307-00D601F016D0}"/>
    <cellStyle name="Normal 2 34 25" xfId="12359" xr:uid="{669DBA6F-330D-45F5-830B-95150EBA3D39}"/>
    <cellStyle name="Normal 2 34 25 2" xfId="12360" xr:uid="{5DA734A1-0193-4C80-B64A-52AB5F2A866E}"/>
    <cellStyle name="Normal 2 34 25 3" xfId="12361" xr:uid="{183F64D5-BBDC-4E40-B5E6-86D0AEC470AF}"/>
    <cellStyle name="Normal 2 34 26" xfId="12362" xr:uid="{7D5B4786-AC59-482D-AE17-C49D0D6922CF}"/>
    <cellStyle name="Normal 2 34 27" xfId="12363" xr:uid="{B8E7B732-4A30-4114-BFE0-0F5CE2078BB8}"/>
    <cellStyle name="Normal 2 34 3" xfId="12364" xr:uid="{ECAABFAE-28FA-421B-990C-060FABBE919B}"/>
    <cellStyle name="Normal 2 34 3 2" xfId="12365" xr:uid="{D3DC9897-471E-401F-A98C-FF7D5C4673EF}"/>
    <cellStyle name="Normal 2 34 3 2 2" xfId="12366" xr:uid="{133F288A-3BEB-4D6B-A73B-20F05D9DF117}"/>
    <cellStyle name="Normal 2 34 3 2 3" xfId="12367" xr:uid="{DCE3CDEE-EF8B-4C0C-97B4-2B61D01663AC}"/>
    <cellStyle name="Normal 2 34 3 3" xfId="12368" xr:uid="{D5BA5F6A-35C8-4B6D-A3DF-5D0AC287DB8F}"/>
    <cellStyle name="Normal 2 34 3 3 2" xfId="12369" xr:uid="{86A337B0-9A63-4134-AFFE-5F216CA0E854}"/>
    <cellStyle name="Normal 2 34 3 3 3" xfId="12370" xr:uid="{1B4EAB86-9E91-488F-9C34-F7633723E556}"/>
    <cellStyle name="Normal 2 34 3 4" xfId="12371" xr:uid="{7C491F15-A4AC-4EF1-A8B1-5F08A0B18133}"/>
    <cellStyle name="Normal 2 34 3 5" xfId="12372" xr:uid="{732A20E2-560A-425D-8DD7-07C97FF493A8}"/>
    <cellStyle name="Normal 2 34 4" xfId="12373" xr:uid="{8593AC30-7EC7-4E3F-A94D-974908844361}"/>
    <cellStyle name="Normal 2 34 4 2" xfId="12374" xr:uid="{7C19D2F9-B363-4ACF-B37F-AC0A60A4FA54}"/>
    <cellStyle name="Normal 2 34 4 2 2" xfId="12375" xr:uid="{720244C2-2350-4540-AA69-D5CECE6ACF8E}"/>
    <cellStyle name="Normal 2 34 4 2 3" xfId="12376" xr:uid="{9C9E155C-63F2-4452-BF8F-56688EF30A5A}"/>
    <cellStyle name="Normal 2 34 4 3" xfId="12377" xr:uid="{49BB01D9-7D17-437E-87E7-A0B184EFA41A}"/>
    <cellStyle name="Normal 2 34 4 3 2" xfId="12378" xr:uid="{73AD4F81-8114-45DA-9271-E4E93718F792}"/>
    <cellStyle name="Normal 2 34 4 3 3" xfId="12379" xr:uid="{2EA28420-DBBF-419E-9264-CC150606B7A8}"/>
    <cellStyle name="Normal 2 34 4 4" xfId="12380" xr:uid="{F063777B-4D42-49AE-B1E1-300B4BB5EA5D}"/>
    <cellStyle name="Normal 2 34 4 5" xfId="12381" xr:uid="{25F9CE23-1D55-41D0-AAC1-0BCD12809180}"/>
    <cellStyle name="Normal 2 34 5" xfId="12382" xr:uid="{D5C9B724-67FE-44D6-A4BC-12C4C406C35C}"/>
    <cellStyle name="Normal 2 34 5 2" xfId="12383" xr:uid="{42DEC632-6B06-46A0-B68E-0269F0115895}"/>
    <cellStyle name="Normal 2 34 5 2 2" xfId="12384" xr:uid="{DC9BD612-8FFC-4D75-A4C3-2988423C4692}"/>
    <cellStyle name="Normal 2 34 5 2 3" xfId="12385" xr:uid="{DB1AABC7-4EFD-496F-A705-46CE47C1B65C}"/>
    <cellStyle name="Normal 2 34 5 3" xfId="12386" xr:uid="{D1A51629-FC9F-4987-A6DF-267070B15691}"/>
    <cellStyle name="Normal 2 34 5 3 2" xfId="12387" xr:uid="{E8DCC488-4BDE-4BBD-9E47-F0FC3781B655}"/>
    <cellStyle name="Normal 2 34 5 3 3" xfId="12388" xr:uid="{EAAE1ECE-EEA7-499E-A94E-A9CF606C7FE0}"/>
    <cellStyle name="Normal 2 34 5 4" xfId="12389" xr:uid="{BA5941FB-CFA4-49F0-B4AC-62848680994C}"/>
    <cellStyle name="Normal 2 34 5 5" xfId="12390" xr:uid="{58A56941-7BFB-4F71-ADFC-7F6391B4DD86}"/>
    <cellStyle name="Normal 2 34 6" xfId="12391" xr:uid="{20DBD2EF-D116-4A51-9165-5956A1EC07AD}"/>
    <cellStyle name="Normal 2 34 6 2" xfId="12392" xr:uid="{3DBDCB27-D894-4273-B77D-116E8F1018E8}"/>
    <cellStyle name="Normal 2 34 6 2 2" xfId="12393" xr:uid="{98791BCE-E945-4CEB-9CB2-A61195DFA9F7}"/>
    <cellStyle name="Normal 2 34 6 2 3" xfId="12394" xr:uid="{475C51D8-BF16-45E4-BD59-5AE18260AA87}"/>
    <cellStyle name="Normal 2 34 6 3" xfId="12395" xr:uid="{91EDC9CE-FF35-4DEE-9860-FB57358782DF}"/>
    <cellStyle name="Normal 2 34 6 3 2" xfId="12396" xr:uid="{2762245F-9975-4EFC-8A80-C736D4AEE682}"/>
    <cellStyle name="Normal 2 34 6 3 3" xfId="12397" xr:uid="{649D59F1-AD60-4EB6-8750-809CF950ADB1}"/>
    <cellStyle name="Normal 2 34 6 4" xfId="12398" xr:uid="{B64E14D2-2C64-4612-ABC1-A8D4358F0299}"/>
    <cellStyle name="Normal 2 34 6 5" xfId="12399" xr:uid="{BCFFDE0E-AE16-4015-9183-A80B49AAD62A}"/>
    <cellStyle name="Normal 2 34 7" xfId="12400" xr:uid="{58D98645-ECFF-4EA5-BB43-B02CA81B2611}"/>
    <cellStyle name="Normal 2 34 7 2" xfId="12401" xr:uid="{8B148BDA-9A23-43D9-A172-CCBF739582EB}"/>
    <cellStyle name="Normal 2 34 7 2 2" xfId="12402" xr:uid="{A4A8B7A8-A7F3-4B83-A143-6CC785303BB1}"/>
    <cellStyle name="Normal 2 34 7 2 3" xfId="12403" xr:uid="{511A484F-CD48-458B-B474-B52EBD6A626C}"/>
    <cellStyle name="Normal 2 34 7 3" xfId="12404" xr:uid="{9C6F992E-3D24-426F-AE02-FD32639E8602}"/>
    <cellStyle name="Normal 2 34 7 3 2" xfId="12405" xr:uid="{E510EB36-A07D-4934-87AC-EA209449DBBE}"/>
    <cellStyle name="Normal 2 34 7 3 3" xfId="12406" xr:uid="{1F744E63-1E9C-4F7D-9826-A274A2C0875C}"/>
    <cellStyle name="Normal 2 34 7 4" xfId="12407" xr:uid="{601FD037-8BC9-48B0-8AF6-D71FF66A7532}"/>
    <cellStyle name="Normal 2 34 7 5" xfId="12408" xr:uid="{D2E34E61-65FD-4E46-93EA-735B6A378CFB}"/>
    <cellStyle name="Normal 2 34 8" xfId="12409" xr:uid="{44907D85-DFAB-4D90-996C-B6D03525DF95}"/>
    <cellStyle name="Normal 2 34 8 2" xfId="12410" xr:uid="{A0262619-1629-483C-9CC7-E6E9F3A78F16}"/>
    <cellStyle name="Normal 2 34 8 2 2" xfId="12411" xr:uid="{F8EEDB73-F984-4EF6-8FA1-8E32D27941D3}"/>
    <cellStyle name="Normal 2 34 8 2 3" xfId="12412" xr:uid="{73B31808-1570-475C-B96F-99333E5EBDB8}"/>
    <cellStyle name="Normal 2 34 8 3" xfId="12413" xr:uid="{89F969C5-15CF-4346-90C7-CDFF93637102}"/>
    <cellStyle name="Normal 2 34 8 3 2" xfId="12414" xr:uid="{DCB643DC-A04C-4B3F-AE00-0ABE74CE9131}"/>
    <cellStyle name="Normal 2 34 8 3 3" xfId="12415" xr:uid="{B89771E6-E99A-46A3-8539-B21B5AEFA238}"/>
    <cellStyle name="Normal 2 34 8 4" xfId="12416" xr:uid="{66F66A0F-B546-4A14-BFF1-5345CD60791E}"/>
    <cellStyle name="Normal 2 34 8 5" xfId="12417" xr:uid="{D051225B-05E0-49B7-AA59-03D0E6446F0A}"/>
    <cellStyle name="Normal 2 34 9" xfId="12418" xr:uid="{E010B08F-87FE-4F44-9F28-A84D9C0239B2}"/>
    <cellStyle name="Normal 2 34 9 2" xfId="12419" xr:uid="{836AE222-BE80-401B-989E-49CFEEBF1C72}"/>
    <cellStyle name="Normal 2 34 9 2 2" xfId="12420" xr:uid="{CBB31998-8EED-408B-8F0B-0D8D4DCE0F66}"/>
    <cellStyle name="Normal 2 34 9 2 3" xfId="12421" xr:uid="{1282142D-C510-44FD-B854-62FAC777EF61}"/>
    <cellStyle name="Normal 2 34 9 3" xfId="12422" xr:uid="{B89AC0BA-A2B0-44FC-B728-407D9CB237C3}"/>
    <cellStyle name="Normal 2 34 9 3 2" xfId="12423" xr:uid="{DC78532A-48B6-4A10-9B1D-810EA2C1BC9D}"/>
    <cellStyle name="Normal 2 34 9 3 3" xfId="12424" xr:uid="{6C601607-EB91-48B3-9E05-4DB445FEDDF5}"/>
    <cellStyle name="Normal 2 34 9 4" xfId="12425" xr:uid="{F347AD2C-AC71-4DE4-AC42-15D2BBE5F30F}"/>
    <cellStyle name="Normal 2 34 9 5" xfId="12426" xr:uid="{80811722-ED0D-4159-BDF6-12043FED1652}"/>
    <cellStyle name="Normal 2 35" xfId="12427" xr:uid="{CD796982-2D5B-4E1C-A665-D55A3324FBDC}"/>
    <cellStyle name="Normal 2 35 10" xfId="12428" xr:uid="{D98E221B-9F7B-431B-A11C-699B485228AD}"/>
    <cellStyle name="Normal 2 35 10 2" xfId="12429" xr:uid="{03603EB3-081B-4CC4-8628-8BE909437A5C}"/>
    <cellStyle name="Normal 2 35 10 2 2" xfId="12430" xr:uid="{C4DE537D-F56A-421D-89B5-A681B9FB667C}"/>
    <cellStyle name="Normal 2 35 10 2 3" xfId="12431" xr:uid="{B9A33A10-80CB-4AB4-9CC9-B4D13A932CFE}"/>
    <cellStyle name="Normal 2 35 10 3" xfId="12432" xr:uid="{B050695E-8AC4-462F-8AC5-76D1456CCD80}"/>
    <cellStyle name="Normal 2 35 10 3 2" xfId="12433" xr:uid="{1B71AF7B-7ABB-4946-A2FB-1E8B82F8EE99}"/>
    <cellStyle name="Normal 2 35 10 3 3" xfId="12434" xr:uid="{041C516D-DB64-4142-A220-1447CF8D252E}"/>
    <cellStyle name="Normal 2 35 10 4" xfId="12435" xr:uid="{64A47B0D-056F-443A-AA2D-C48764BB31B5}"/>
    <cellStyle name="Normal 2 35 10 5" xfId="12436" xr:uid="{397388CE-BC7F-40FD-AD19-B703CB6CFA69}"/>
    <cellStyle name="Normal 2 35 11" xfId="12437" xr:uid="{23C2B473-93C1-40D0-B0FA-D9F384301515}"/>
    <cellStyle name="Normal 2 35 11 2" xfId="12438" xr:uid="{E2BD09AB-2339-4E32-8417-F1CDD2F6B668}"/>
    <cellStyle name="Normal 2 35 11 2 2" xfId="12439" xr:uid="{39F1FD12-8F27-465F-8457-7D7764B33C3B}"/>
    <cellStyle name="Normal 2 35 11 2 3" xfId="12440" xr:uid="{5E81F42B-F44E-41F7-8516-E2655F7D17D3}"/>
    <cellStyle name="Normal 2 35 11 3" xfId="12441" xr:uid="{E60B44F4-097E-4558-95B0-6EB2FD82988A}"/>
    <cellStyle name="Normal 2 35 11 3 2" xfId="12442" xr:uid="{4A6529D5-1AB1-40F6-8636-B332F4AB5F90}"/>
    <cellStyle name="Normal 2 35 11 3 3" xfId="12443" xr:uid="{E3540EA3-757C-4D3A-89C3-A3A79F4310F8}"/>
    <cellStyle name="Normal 2 35 11 4" xfId="12444" xr:uid="{5DF2C738-F9C9-4654-A8EC-3CCB232C0E18}"/>
    <cellStyle name="Normal 2 35 11 5" xfId="12445" xr:uid="{1C878321-34B4-44ED-B694-32B106B723AF}"/>
    <cellStyle name="Normal 2 35 12" xfId="12446" xr:uid="{3E8440F4-088E-48BB-91E9-EAC200BDCEED}"/>
    <cellStyle name="Normal 2 35 12 2" xfId="12447" xr:uid="{3D752927-D67E-4165-93BC-CB4AB8F88835}"/>
    <cellStyle name="Normal 2 35 12 2 2" xfId="12448" xr:uid="{DF369EEF-72A6-48C1-9D86-374A0E190A24}"/>
    <cellStyle name="Normal 2 35 12 2 3" xfId="12449" xr:uid="{FCE56553-6628-4766-A2D9-0D47CDA9FC57}"/>
    <cellStyle name="Normal 2 35 12 3" xfId="12450" xr:uid="{AA610272-FD1D-4BBF-AD22-32ABCB341BA1}"/>
    <cellStyle name="Normal 2 35 12 3 2" xfId="12451" xr:uid="{1A477C3E-5568-4262-B862-2DB06B3AB5C3}"/>
    <cellStyle name="Normal 2 35 12 3 3" xfId="12452" xr:uid="{390F95D2-2C35-4705-A25D-C894528C368D}"/>
    <cellStyle name="Normal 2 35 12 4" xfId="12453" xr:uid="{047081FB-2014-47DA-A312-82DAAB1B6782}"/>
    <cellStyle name="Normal 2 35 12 5" xfId="12454" xr:uid="{1C2C3F12-D5B3-4580-BAC4-13C807B3C62C}"/>
    <cellStyle name="Normal 2 35 13" xfId="12455" xr:uid="{9A9F97EB-6AF3-49FA-9A0C-481A261553C1}"/>
    <cellStyle name="Normal 2 35 13 2" xfId="12456" xr:uid="{E6E4CC6F-885E-4A84-8730-3131D7468A22}"/>
    <cellStyle name="Normal 2 35 13 2 2" xfId="12457" xr:uid="{3594F35B-AEAE-47EC-955B-43C20A3EF2FC}"/>
    <cellStyle name="Normal 2 35 13 2 3" xfId="12458" xr:uid="{08DCA2E9-61D7-424C-91A9-F8C90964E7BB}"/>
    <cellStyle name="Normal 2 35 13 3" xfId="12459" xr:uid="{7A6979FB-FD3A-4522-971F-914F85CEE1DC}"/>
    <cellStyle name="Normal 2 35 13 3 2" xfId="12460" xr:uid="{7BCC06D2-E4C8-48EA-B433-749893A8A67E}"/>
    <cellStyle name="Normal 2 35 13 3 3" xfId="12461" xr:uid="{B788C1E2-F198-45BA-9901-1A809B50EDEC}"/>
    <cellStyle name="Normal 2 35 13 4" xfId="12462" xr:uid="{FB665CB1-8D32-48EA-BA52-920788705644}"/>
    <cellStyle name="Normal 2 35 13 5" xfId="12463" xr:uid="{DE0DF678-6323-453A-98B8-3EFA8BF1DE74}"/>
    <cellStyle name="Normal 2 35 14" xfId="12464" xr:uid="{BF47131C-A573-4A99-8408-F10FDC139B77}"/>
    <cellStyle name="Normal 2 35 14 2" xfId="12465" xr:uid="{AC4FCAEB-E3F2-42F7-9B94-63897418FD3D}"/>
    <cellStyle name="Normal 2 35 14 2 2" xfId="12466" xr:uid="{73E91F51-2D75-412D-9938-4DF99CCB84E3}"/>
    <cellStyle name="Normal 2 35 14 2 3" xfId="12467" xr:uid="{09BC27EB-4F98-4E16-BA6F-B2B9D8C6CF7D}"/>
    <cellStyle name="Normal 2 35 14 3" xfId="12468" xr:uid="{2C182090-3174-4DD4-A645-F48D89F4236E}"/>
    <cellStyle name="Normal 2 35 14 3 2" xfId="12469" xr:uid="{117350B3-8F17-49B8-8342-D869F868050C}"/>
    <cellStyle name="Normal 2 35 14 3 3" xfId="12470" xr:uid="{3143C574-78B8-4E86-BA09-71D07E99AB5A}"/>
    <cellStyle name="Normal 2 35 14 4" xfId="12471" xr:uid="{C59E3528-B0FC-402B-B55F-4BDA4A7C76DB}"/>
    <cellStyle name="Normal 2 35 14 5" xfId="12472" xr:uid="{829CF9AE-3B00-472B-A1EA-342B79D6A791}"/>
    <cellStyle name="Normal 2 35 15" xfId="12473" xr:uid="{9E9AD5F4-4947-4098-9A30-C45AAB28D2DF}"/>
    <cellStyle name="Normal 2 35 15 2" xfId="12474" xr:uid="{AE8A0196-FB60-4AAE-823B-C724FBAD12A8}"/>
    <cellStyle name="Normal 2 35 15 2 2" xfId="12475" xr:uid="{91D65905-8F08-4AE6-93AE-96399371C09E}"/>
    <cellStyle name="Normal 2 35 15 2 3" xfId="12476" xr:uid="{B767E50C-73C6-46EE-B04A-E038F03E76D4}"/>
    <cellStyle name="Normal 2 35 15 3" xfId="12477" xr:uid="{EA74090D-4959-48ED-917D-51290C6F9C88}"/>
    <cellStyle name="Normal 2 35 15 3 2" xfId="12478" xr:uid="{AD47063B-7090-49BF-BEDF-F420FFE58623}"/>
    <cellStyle name="Normal 2 35 15 3 3" xfId="12479" xr:uid="{5FA29F7D-1F01-4A3E-A7D7-147FBF5C73F5}"/>
    <cellStyle name="Normal 2 35 15 4" xfId="12480" xr:uid="{BD2FCEC4-0778-4B00-A9C6-12F6B23E0C8D}"/>
    <cellStyle name="Normal 2 35 15 5" xfId="12481" xr:uid="{E852E943-A142-472A-96CD-B30315CB6054}"/>
    <cellStyle name="Normal 2 35 16" xfId="12482" xr:uid="{485329BB-53AF-4EBC-956F-2B2F599D55EF}"/>
    <cellStyle name="Normal 2 35 16 2" xfId="12483" xr:uid="{F1DE0484-2B14-45FF-9648-DF47BF3CECC6}"/>
    <cellStyle name="Normal 2 35 16 2 2" xfId="12484" xr:uid="{39E0977F-79BA-40A5-B664-E5302A87A6A3}"/>
    <cellStyle name="Normal 2 35 16 2 3" xfId="12485" xr:uid="{03D48387-1942-4155-971F-BC039ADF4641}"/>
    <cellStyle name="Normal 2 35 16 3" xfId="12486" xr:uid="{789A6241-F24E-41D2-BA73-6316DFDA9654}"/>
    <cellStyle name="Normal 2 35 16 3 2" xfId="12487" xr:uid="{AEFF506C-E2B7-4DE3-91C5-76288B8A4AFE}"/>
    <cellStyle name="Normal 2 35 16 3 3" xfId="12488" xr:uid="{95FF06CC-A487-4625-8E1F-E39F266C1CC9}"/>
    <cellStyle name="Normal 2 35 16 4" xfId="12489" xr:uid="{29C550BF-2C55-4461-BF25-C6CC571EFA34}"/>
    <cellStyle name="Normal 2 35 16 5" xfId="12490" xr:uid="{3FC970F3-A726-453B-9E5B-0DAC1AC573B0}"/>
    <cellStyle name="Normal 2 35 17" xfId="12491" xr:uid="{6A87AA41-3291-4333-A45F-CFBC2EC216A4}"/>
    <cellStyle name="Normal 2 35 17 2" xfId="12492" xr:uid="{7E085258-E45E-409F-8BA8-36A06C1B810A}"/>
    <cellStyle name="Normal 2 35 17 2 2" xfId="12493" xr:uid="{319FDE38-0265-46F7-9FB9-21A5C89268AE}"/>
    <cellStyle name="Normal 2 35 17 2 3" xfId="12494" xr:uid="{373A92B5-18AF-4E07-80C3-6337391ADB78}"/>
    <cellStyle name="Normal 2 35 17 3" xfId="12495" xr:uid="{35123C91-145C-404E-90B5-3D1CA5E307BB}"/>
    <cellStyle name="Normal 2 35 17 3 2" xfId="12496" xr:uid="{C23ACD57-5F6C-4DF6-B376-C80991E43DA5}"/>
    <cellStyle name="Normal 2 35 17 3 3" xfId="12497" xr:uid="{5CF8766D-06EE-4CFE-A4CB-C1A27B933699}"/>
    <cellStyle name="Normal 2 35 17 4" xfId="12498" xr:uid="{D8E30EF0-5A91-4370-AD9C-85F0D7DF494D}"/>
    <cellStyle name="Normal 2 35 17 5" xfId="12499" xr:uid="{A1364D94-B9E5-479E-B0C5-C23C8E20EF2D}"/>
    <cellStyle name="Normal 2 35 18" xfId="12500" xr:uid="{70F689A2-629B-4366-91D2-C33F7F5DE99A}"/>
    <cellStyle name="Normal 2 35 18 2" xfId="12501" xr:uid="{37B31FA4-A906-4031-89D5-B691D80CC894}"/>
    <cellStyle name="Normal 2 35 18 2 2" xfId="12502" xr:uid="{98AF0AFB-04BD-47C1-906D-F66BAD518CA7}"/>
    <cellStyle name="Normal 2 35 18 2 3" xfId="12503" xr:uid="{493655BA-37B6-476E-A25A-1EB7C9B8D91F}"/>
    <cellStyle name="Normal 2 35 18 3" xfId="12504" xr:uid="{5041409C-EC94-4B38-AECA-E3824CB80B2E}"/>
    <cellStyle name="Normal 2 35 18 3 2" xfId="12505" xr:uid="{4B0E8FCC-D6AA-4585-B83B-ED9C911C67FD}"/>
    <cellStyle name="Normal 2 35 18 3 3" xfId="12506" xr:uid="{BC3AEC25-D03B-4EE1-A3D6-A565B28A9770}"/>
    <cellStyle name="Normal 2 35 18 4" xfId="12507" xr:uid="{AC863B0E-4835-4BBA-A785-96F7E0EDD542}"/>
    <cellStyle name="Normal 2 35 18 5" xfId="12508" xr:uid="{780404AD-8E09-4229-B054-F5EE6B7C6A04}"/>
    <cellStyle name="Normal 2 35 19" xfId="12509" xr:uid="{BDB75AF8-6D96-4867-AFC7-B3E1CF0E9EB6}"/>
    <cellStyle name="Normal 2 35 19 2" xfId="12510" xr:uid="{7C2C113C-6E5A-4EFB-B55F-55D914F38196}"/>
    <cellStyle name="Normal 2 35 19 2 2" xfId="12511" xr:uid="{1CAED140-CD51-4D2D-93CF-A843236E3FF5}"/>
    <cellStyle name="Normal 2 35 19 2 3" xfId="12512" xr:uid="{BFA3B68A-5F74-41B5-A840-BC8EDF030585}"/>
    <cellStyle name="Normal 2 35 19 3" xfId="12513" xr:uid="{438F59D2-7391-4A86-B1C4-A3253EF7F4BB}"/>
    <cellStyle name="Normal 2 35 19 3 2" xfId="12514" xr:uid="{ADE067EA-D1EA-4E70-BC4C-1C2446FACB6D}"/>
    <cellStyle name="Normal 2 35 19 3 3" xfId="12515" xr:uid="{4A87A565-9F4C-4EE1-B57E-E2122BAE9283}"/>
    <cellStyle name="Normal 2 35 19 4" xfId="12516" xr:uid="{08B99843-A4EE-4F6B-A876-93C3B9951FB5}"/>
    <cellStyle name="Normal 2 35 19 5" xfId="12517" xr:uid="{811062DB-B9E8-45E1-9DE5-4CCE87BCBD3C}"/>
    <cellStyle name="Normal 2 35 2" xfId="12518" xr:uid="{AB833E97-EFE2-4C89-BBD0-B90AFAD91912}"/>
    <cellStyle name="Normal 2 35 2 2" xfId="12519" xr:uid="{7AFD1FB7-7BF7-45AA-B712-01EEAD4DB02E}"/>
    <cellStyle name="Normal 2 35 2 2 2" xfId="12520" xr:uid="{3C503AA3-3EEF-4190-8790-B253CF7FA81E}"/>
    <cellStyle name="Normal 2 35 2 2 3" xfId="12521" xr:uid="{A557FAF0-7AC7-48E4-B81C-4A3B7A23709C}"/>
    <cellStyle name="Normal 2 35 2 3" xfId="12522" xr:uid="{21F0A5C7-9B15-4089-A009-F1CE44292242}"/>
    <cellStyle name="Normal 2 35 2 3 2" xfId="12523" xr:uid="{8844F1EA-70D0-4C87-B1C5-A4B0D6440040}"/>
    <cellStyle name="Normal 2 35 2 3 3" xfId="12524" xr:uid="{689AB11A-D95E-4965-87A8-437DC1F53DCE}"/>
    <cellStyle name="Normal 2 35 2 4" xfId="12525" xr:uid="{D93C994A-CF31-4162-9380-0D562BA8E899}"/>
    <cellStyle name="Normal 2 35 2 5" xfId="12526" xr:uid="{301DFDAB-260B-4D4F-BB7A-F882EF14F559}"/>
    <cellStyle name="Normal 2 35 20" xfId="12527" xr:uid="{ADB65B53-8965-4F89-AB5B-FE46C6E8D37B}"/>
    <cellStyle name="Normal 2 35 20 2" xfId="12528" xr:uid="{B86ED9AD-7F18-4B24-8CF7-779D39700607}"/>
    <cellStyle name="Normal 2 35 20 2 2" xfId="12529" xr:uid="{32E954A1-2AB1-40CB-82F1-B3EFC634161B}"/>
    <cellStyle name="Normal 2 35 20 2 3" xfId="12530" xr:uid="{F84A4E99-83A1-4E29-AA29-A38801652A79}"/>
    <cellStyle name="Normal 2 35 20 3" xfId="12531" xr:uid="{60C55DA8-030B-4B96-BF21-8A2AAC75C754}"/>
    <cellStyle name="Normal 2 35 20 3 2" xfId="12532" xr:uid="{ECE9F0DC-F897-424A-8BE7-0B39D90CD602}"/>
    <cellStyle name="Normal 2 35 20 3 3" xfId="12533" xr:uid="{52BB8833-D38E-434A-BA7F-9A6319F550C7}"/>
    <cellStyle name="Normal 2 35 20 4" xfId="12534" xr:uid="{AD422061-1ABC-4475-8AD6-B7FB704F63ED}"/>
    <cellStyle name="Normal 2 35 20 5" xfId="12535" xr:uid="{D6CA7FB9-D794-47BA-A96C-26628D1A1B64}"/>
    <cellStyle name="Normal 2 35 21" xfId="12536" xr:uid="{385854BA-41E4-4753-A2A9-234E419011E1}"/>
    <cellStyle name="Normal 2 35 21 2" xfId="12537" xr:uid="{E7B86114-D610-485C-BA45-43EF48C1C4B5}"/>
    <cellStyle name="Normal 2 35 21 2 2" xfId="12538" xr:uid="{039FCE53-D315-4E21-80DC-485AB93F038C}"/>
    <cellStyle name="Normal 2 35 21 2 3" xfId="12539" xr:uid="{D2039FFA-6A85-4910-B6CB-F242DB6BDA5D}"/>
    <cellStyle name="Normal 2 35 21 3" xfId="12540" xr:uid="{EB23B9AF-7EA8-4BB2-9688-6F8348882945}"/>
    <cellStyle name="Normal 2 35 21 3 2" xfId="12541" xr:uid="{967018F6-DE38-4D00-A868-48E7FEA747B4}"/>
    <cellStyle name="Normal 2 35 21 3 3" xfId="12542" xr:uid="{C95AC03D-2B5A-4DB1-9003-84AF1A5F4817}"/>
    <cellStyle name="Normal 2 35 21 4" xfId="12543" xr:uid="{D470835F-BB8C-407C-AF20-BDF27F920C79}"/>
    <cellStyle name="Normal 2 35 21 5" xfId="12544" xr:uid="{005393F4-90FC-4D6C-94EB-EB0FCE55F512}"/>
    <cellStyle name="Normal 2 35 22" xfId="12545" xr:uid="{60A129DB-1089-4772-8F7A-C9110B92603B}"/>
    <cellStyle name="Normal 2 35 22 2" xfId="12546" xr:uid="{E88C4D08-499B-43A3-BB75-EA11A9FD6E9E}"/>
    <cellStyle name="Normal 2 35 22 2 2" xfId="12547" xr:uid="{D14C6564-BDD6-454B-9615-A6D5613B7DD8}"/>
    <cellStyle name="Normal 2 35 22 2 3" xfId="12548" xr:uid="{BCF1F601-8CFF-418A-B071-2B4647D97EDD}"/>
    <cellStyle name="Normal 2 35 22 3" xfId="12549" xr:uid="{127A323D-7623-4D36-B997-7FC98DA178F0}"/>
    <cellStyle name="Normal 2 35 22 3 2" xfId="12550" xr:uid="{791D5596-3A58-4864-B993-7278B169CC2D}"/>
    <cellStyle name="Normal 2 35 22 3 3" xfId="12551" xr:uid="{B20F9390-BED9-4070-B3BD-6AFF0D3F39ED}"/>
    <cellStyle name="Normal 2 35 22 4" xfId="12552" xr:uid="{788628E9-764A-4577-9B01-2163EF6058BA}"/>
    <cellStyle name="Normal 2 35 22 5" xfId="12553" xr:uid="{057259B1-2E0A-4883-B73E-05359249C289}"/>
    <cellStyle name="Normal 2 35 23" xfId="12554" xr:uid="{E5FB9B88-050B-4DD8-A130-BFCEBA832142}"/>
    <cellStyle name="Normal 2 35 23 2" xfId="12555" xr:uid="{DBCA1B67-D630-4E6A-BB22-7F89A1AE2580}"/>
    <cellStyle name="Normal 2 35 23 2 2" xfId="12556" xr:uid="{2F49FD9E-3C0A-44EF-9D9F-69B9AD6F6AB9}"/>
    <cellStyle name="Normal 2 35 23 2 3" xfId="12557" xr:uid="{4A329B21-511E-47B3-BFDE-381F1B845E31}"/>
    <cellStyle name="Normal 2 35 23 3" xfId="12558" xr:uid="{43EDD030-4C53-4A7B-9F24-E0906DDB83BE}"/>
    <cellStyle name="Normal 2 35 23 3 2" xfId="12559" xr:uid="{FEE42728-BCDD-4986-9426-DB4C1FBB9585}"/>
    <cellStyle name="Normal 2 35 23 3 3" xfId="12560" xr:uid="{A5223A19-2152-4F53-B301-784AD6E982B8}"/>
    <cellStyle name="Normal 2 35 23 4" xfId="12561" xr:uid="{9FBDFBE4-6C61-4A4A-B52C-8886746BB284}"/>
    <cellStyle name="Normal 2 35 23 5" xfId="12562" xr:uid="{B615ED5F-31B3-490E-B6FA-4FCE4ED13071}"/>
    <cellStyle name="Normal 2 35 24" xfId="12563" xr:uid="{E78BB569-59E0-471F-8DEC-1C9692F0983C}"/>
    <cellStyle name="Normal 2 35 24 2" xfId="12564" xr:uid="{40AE90E3-E8B6-43ED-A2CF-D104B577F7A1}"/>
    <cellStyle name="Normal 2 35 24 3" xfId="12565" xr:uid="{A7BEC25B-C4AA-4366-824B-5ED38250D916}"/>
    <cellStyle name="Normal 2 35 25" xfId="12566" xr:uid="{D2D1FA4B-3149-4DD5-AEFE-AB34F7BD9C59}"/>
    <cellStyle name="Normal 2 35 25 2" xfId="12567" xr:uid="{8C2DF1D7-B6B0-46F2-B4A5-7A4F43213234}"/>
    <cellStyle name="Normal 2 35 25 3" xfId="12568" xr:uid="{F6276788-C0CF-46F1-BD27-72C572AE2C44}"/>
    <cellStyle name="Normal 2 35 26" xfId="12569" xr:uid="{C4A417D1-4104-4B2E-B125-3B69E4833A82}"/>
    <cellStyle name="Normal 2 35 27" xfId="12570" xr:uid="{B011A2DC-1C70-419E-B3EE-142EF847EC95}"/>
    <cellStyle name="Normal 2 35 3" xfId="12571" xr:uid="{254CFFC9-C003-4CF3-B632-802ED8C914D0}"/>
    <cellStyle name="Normal 2 35 3 2" xfId="12572" xr:uid="{10D8F41C-627D-4630-B4E7-5E966BBAF940}"/>
    <cellStyle name="Normal 2 35 3 2 2" xfId="12573" xr:uid="{C30BB52E-5321-40D6-9B09-745789E02A69}"/>
    <cellStyle name="Normal 2 35 3 2 3" xfId="12574" xr:uid="{61876645-1168-4175-843D-D4CDB922ECF8}"/>
    <cellStyle name="Normal 2 35 3 3" xfId="12575" xr:uid="{96BFF565-072D-4E2F-A129-583F12EB0D81}"/>
    <cellStyle name="Normal 2 35 3 3 2" xfId="12576" xr:uid="{D431C521-29B2-4FC6-955B-CAFC7544240B}"/>
    <cellStyle name="Normal 2 35 3 3 3" xfId="12577" xr:uid="{A698BD8D-91F9-4031-B0CC-C0D2C7AF5BD4}"/>
    <cellStyle name="Normal 2 35 3 4" xfId="12578" xr:uid="{6AA7EE6A-B1A5-4BAB-B761-DA6AB8F953E3}"/>
    <cellStyle name="Normal 2 35 3 5" xfId="12579" xr:uid="{CEEC2993-1469-4AD0-B8F1-6E58DC3F7B3B}"/>
    <cellStyle name="Normal 2 35 4" xfId="12580" xr:uid="{7A78650B-22CA-4D24-80B7-E06CCBB79BAB}"/>
    <cellStyle name="Normal 2 35 4 2" xfId="12581" xr:uid="{68CAFB51-7AAB-4DFF-BDFE-E0A699599EC9}"/>
    <cellStyle name="Normal 2 35 4 2 2" xfId="12582" xr:uid="{529B55A0-F54F-4764-BE86-0DFF87EFFE9E}"/>
    <cellStyle name="Normal 2 35 4 2 3" xfId="12583" xr:uid="{F9B184B7-F24C-4901-BD34-2A4051661F76}"/>
    <cellStyle name="Normal 2 35 4 3" xfId="12584" xr:uid="{422686E2-FFCB-451D-B61D-33FA6240A576}"/>
    <cellStyle name="Normal 2 35 4 3 2" xfId="12585" xr:uid="{B72D050A-A6F6-4D20-A577-EC144F98BB5D}"/>
    <cellStyle name="Normal 2 35 4 3 3" xfId="12586" xr:uid="{2C8E799B-C51A-410C-9036-F8D788EC24BB}"/>
    <cellStyle name="Normal 2 35 4 4" xfId="12587" xr:uid="{F0B7A1E3-F0D7-4C9E-91CC-0F5033C1C0CB}"/>
    <cellStyle name="Normal 2 35 4 5" xfId="12588" xr:uid="{37DDA076-C736-4D18-B8E5-24610F177F81}"/>
    <cellStyle name="Normal 2 35 5" xfId="12589" xr:uid="{D75A4F2F-E296-4095-9159-567F578C35B9}"/>
    <cellStyle name="Normal 2 35 5 2" xfId="12590" xr:uid="{D94A0635-F468-43E0-96A8-08B498162DF0}"/>
    <cellStyle name="Normal 2 35 5 2 2" xfId="12591" xr:uid="{B446DF75-B75D-4C5F-B10B-BED295597643}"/>
    <cellStyle name="Normal 2 35 5 2 3" xfId="12592" xr:uid="{090A9642-DA15-4BF5-87DE-10FB92861E11}"/>
    <cellStyle name="Normal 2 35 5 3" xfId="12593" xr:uid="{37B9C016-DCCE-4BF7-A8CA-3F4E299489FF}"/>
    <cellStyle name="Normal 2 35 5 3 2" xfId="12594" xr:uid="{DB2D0619-D2E8-4D96-B213-A8968F967F05}"/>
    <cellStyle name="Normal 2 35 5 3 3" xfId="12595" xr:uid="{1DAEF55B-74C7-4071-BA46-4E02F6F12CF7}"/>
    <cellStyle name="Normal 2 35 5 4" xfId="12596" xr:uid="{D3135D44-4282-4CDD-8369-52D4BDFBEEF0}"/>
    <cellStyle name="Normal 2 35 5 5" xfId="12597" xr:uid="{1660F6E2-DEB1-4E6E-A837-A079A546F90A}"/>
    <cellStyle name="Normal 2 35 6" xfId="12598" xr:uid="{E546A02A-8B80-4EE3-8721-7881A22EE61F}"/>
    <cellStyle name="Normal 2 35 6 2" xfId="12599" xr:uid="{46212168-CBD4-45E2-BEFD-2888CD591854}"/>
    <cellStyle name="Normal 2 35 6 2 2" xfId="12600" xr:uid="{B43EA7AE-25C7-41E4-90F0-E247C5B6248C}"/>
    <cellStyle name="Normal 2 35 6 2 3" xfId="12601" xr:uid="{28E7F075-791C-4ED8-A45A-A7F56F7B6AD0}"/>
    <cellStyle name="Normal 2 35 6 3" xfId="12602" xr:uid="{6E4187DE-CBDC-4D13-8927-E68ECD2ECD7E}"/>
    <cellStyle name="Normal 2 35 6 3 2" xfId="12603" xr:uid="{2CBCA48F-FFEF-4656-81D6-02367142E005}"/>
    <cellStyle name="Normal 2 35 6 3 3" xfId="12604" xr:uid="{553740D8-30A0-400A-8D9E-BBA68714A423}"/>
    <cellStyle name="Normal 2 35 6 4" xfId="12605" xr:uid="{425A5890-F99D-4785-BBD6-5F0479C1562F}"/>
    <cellStyle name="Normal 2 35 6 5" xfId="12606" xr:uid="{16AC950E-C1DF-4F3D-B1C0-50B6F0F051BD}"/>
    <cellStyle name="Normal 2 35 7" xfId="12607" xr:uid="{4FF91E6D-CD6C-4A61-AE8B-44E89623736C}"/>
    <cellStyle name="Normal 2 35 7 2" xfId="12608" xr:uid="{A4999F4F-CC90-4F8A-9169-60016D716097}"/>
    <cellStyle name="Normal 2 35 7 2 2" xfId="12609" xr:uid="{BCEB031D-A509-4B57-9564-7619F17AEE96}"/>
    <cellStyle name="Normal 2 35 7 2 3" xfId="12610" xr:uid="{C4FA5E04-7334-48D7-A309-D8613078ECA1}"/>
    <cellStyle name="Normal 2 35 7 3" xfId="12611" xr:uid="{0DC9AA40-D77A-4933-850F-E8B45DB36FA5}"/>
    <cellStyle name="Normal 2 35 7 3 2" xfId="12612" xr:uid="{CA4E1897-B461-4E10-98D9-E2E6C4341106}"/>
    <cellStyle name="Normal 2 35 7 3 3" xfId="12613" xr:uid="{A9686E5F-2BD3-42C0-9B95-F52B9960AA2F}"/>
    <cellStyle name="Normal 2 35 7 4" xfId="12614" xr:uid="{493D6F7E-BDEC-4B1A-9D2D-42585764BC53}"/>
    <cellStyle name="Normal 2 35 7 5" xfId="12615" xr:uid="{8D91E9A9-BE91-4DEA-843E-8C3890F54FC2}"/>
    <cellStyle name="Normal 2 35 8" xfId="12616" xr:uid="{54847078-4814-46B5-88D7-90A17C60748D}"/>
    <cellStyle name="Normal 2 35 8 2" xfId="12617" xr:uid="{A30A9199-4E75-4010-8AA3-82D1733DF392}"/>
    <cellStyle name="Normal 2 35 8 2 2" xfId="12618" xr:uid="{6223244C-2E97-4B42-A41E-41546F9C5C0B}"/>
    <cellStyle name="Normal 2 35 8 2 3" xfId="12619" xr:uid="{C2502575-4EA8-487F-A45E-CC63C920EB01}"/>
    <cellStyle name="Normal 2 35 8 3" xfId="12620" xr:uid="{01C49FCF-8828-4C18-960F-0E3F2A3A443D}"/>
    <cellStyle name="Normal 2 35 8 3 2" xfId="12621" xr:uid="{DADA193E-A8FB-4709-9B68-5EC09AA07F60}"/>
    <cellStyle name="Normal 2 35 8 3 3" xfId="12622" xr:uid="{C75311A7-CA1C-484B-9E80-2A8183842885}"/>
    <cellStyle name="Normal 2 35 8 4" xfId="12623" xr:uid="{9E2831EF-B45E-4AE2-AC3D-3F90FF9DB4CA}"/>
    <cellStyle name="Normal 2 35 8 5" xfId="12624" xr:uid="{67F2DC7E-518C-48CA-8A8E-CF2E2DC0210A}"/>
    <cellStyle name="Normal 2 35 9" xfId="12625" xr:uid="{7026CDF4-3E23-4096-BF90-F6E334F1B07E}"/>
    <cellStyle name="Normal 2 35 9 2" xfId="12626" xr:uid="{1B864562-7AF0-418C-B8A8-1465F54F6F5E}"/>
    <cellStyle name="Normal 2 35 9 2 2" xfId="12627" xr:uid="{7AF758CE-2FCD-46B0-B51F-B38D6A437D4C}"/>
    <cellStyle name="Normal 2 35 9 2 3" xfId="12628" xr:uid="{75E31751-FEFB-4702-B861-0B3363A0B05A}"/>
    <cellStyle name="Normal 2 35 9 3" xfId="12629" xr:uid="{03A512DE-0217-44F5-8B7C-5B195CF7492F}"/>
    <cellStyle name="Normal 2 35 9 3 2" xfId="12630" xr:uid="{C82D3B8E-D166-46A5-BE78-2FD4F9382647}"/>
    <cellStyle name="Normal 2 35 9 3 3" xfId="12631" xr:uid="{FCA8ADE8-2EBB-4BDE-97A2-47047FE06FA8}"/>
    <cellStyle name="Normal 2 35 9 4" xfId="12632" xr:uid="{0BED2379-7996-445B-B133-9E177BF37921}"/>
    <cellStyle name="Normal 2 35 9 5" xfId="12633" xr:uid="{03A27595-6790-46A6-AAA6-28F2BFBF0AB5}"/>
    <cellStyle name="Normal 2 36" xfId="12634" xr:uid="{2061AE18-847C-4BE9-8CF1-78D7B1CB510A}"/>
    <cellStyle name="Normal 2 36 10" xfId="12635" xr:uid="{1EC08638-E6F3-45EE-A57F-D19D0CB8FAEC}"/>
    <cellStyle name="Normal 2 36 10 2" xfId="12636" xr:uid="{68FD21CB-88F5-4169-9197-B6BABE1C0642}"/>
    <cellStyle name="Normal 2 36 10 2 2" xfId="12637" xr:uid="{71EEC60E-3944-44F1-A11D-08A51107623E}"/>
    <cellStyle name="Normal 2 36 10 2 3" xfId="12638" xr:uid="{62F97B33-ED12-4A67-A21A-7145D30D4575}"/>
    <cellStyle name="Normal 2 36 10 3" xfId="12639" xr:uid="{027818E6-D4BD-4132-8B64-6A9EEC407606}"/>
    <cellStyle name="Normal 2 36 10 3 2" xfId="12640" xr:uid="{9267D96C-366E-4510-97F8-44BDAA59AED9}"/>
    <cellStyle name="Normal 2 36 10 3 3" xfId="12641" xr:uid="{DC34E164-FAF1-4811-861B-3E13CD547B16}"/>
    <cellStyle name="Normal 2 36 10 4" xfId="12642" xr:uid="{877723CB-1270-46E4-915B-8A4558EE1F1E}"/>
    <cellStyle name="Normal 2 36 10 5" xfId="12643" xr:uid="{0E9390E1-E35D-4B2F-B7BA-6329C738FECF}"/>
    <cellStyle name="Normal 2 36 11" xfId="12644" xr:uid="{4FF354CF-A26D-4646-8418-338E52C86BDC}"/>
    <cellStyle name="Normal 2 36 11 2" xfId="12645" xr:uid="{3B6590B2-B005-41CD-8612-D3818B51F7B0}"/>
    <cellStyle name="Normal 2 36 11 2 2" xfId="12646" xr:uid="{D0F1DEFB-14E0-4767-9D75-6CF930A73A1E}"/>
    <cellStyle name="Normal 2 36 11 2 3" xfId="12647" xr:uid="{F061FB74-2F4E-4DA0-A1A6-EB288F45DBE8}"/>
    <cellStyle name="Normal 2 36 11 3" xfId="12648" xr:uid="{2B5F8CDB-41A1-478D-A699-B5C65F2265FE}"/>
    <cellStyle name="Normal 2 36 11 3 2" xfId="12649" xr:uid="{D685E31F-7009-4448-8606-A326A806BC3F}"/>
    <cellStyle name="Normal 2 36 11 3 3" xfId="12650" xr:uid="{8AB198E4-3974-4E72-864B-784E8E1E4B89}"/>
    <cellStyle name="Normal 2 36 11 4" xfId="12651" xr:uid="{CC51FF36-21C5-42C7-9D7A-DEA907CF64F4}"/>
    <cellStyle name="Normal 2 36 11 5" xfId="12652" xr:uid="{78AAAC66-88E3-4A4C-8345-C881738BFB6C}"/>
    <cellStyle name="Normal 2 36 12" xfId="12653" xr:uid="{10FA5EE9-BE2C-45CA-AED1-B62777B14A3D}"/>
    <cellStyle name="Normal 2 36 12 2" xfId="12654" xr:uid="{98EBBE82-195C-4953-A850-E4FAFD887191}"/>
    <cellStyle name="Normal 2 36 12 2 2" xfId="12655" xr:uid="{FB3B6655-EB79-4F56-BF0A-6BA44C616186}"/>
    <cellStyle name="Normal 2 36 12 2 3" xfId="12656" xr:uid="{6FF583DA-13C0-4347-AEFF-87CF4618DCEA}"/>
    <cellStyle name="Normal 2 36 12 3" xfId="12657" xr:uid="{50E588D8-D121-406A-A604-089091B177BD}"/>
    <cellStyle name="Normal 2 36 12 3 2" xfId="12658" xr:uid="{E1E55CD2-70B0-46C7-88E9-17308C01FA24}"/>
    <cellStyle name="Normal 2 36 12 3 3" xfId="12659" xr:uid="{E86A3E56-2D38-4843-8D92-143FECC7FBBB}"/>
    <cellStyle name="Normal 2 36 12 4" xfId="12660" xr:uid="{992D61EC-951D-458F-8584-12E12718EE83}"/>
    <cellStyle name="Normal 2 36 12 5" xfId="12661" xr:uid="{CE45FC8D-BD6A-41C1-8283-5F11C3DA46A8}"/>
    <cellStyle name="Normal 2 36 13" xfId="12662" xr:uid="{423CD2AA-1209-4614-87AE-FABD98F7D334}"/>
    <cellStyle name="Normal 2 36 13 2" xfId="12663" xr:uid="{9F64E3B3-CCEE-492F-BED0-32659349F958}"/>
    <cellStyle name="Normal 2 36 13 2 2" xfId="12664" xr:uid="{FCFD4147-1270-454E-8440-03434B8B1D79}"/>
    <cellStyle name="Normal 2 36 13 2 3" xfId="12665" xr:uid="{C92A9D29-4E6A-484F-9E27-B7711F24EE50}"/>
    <cellStyle name="Normal 2 36 13 3" xfId="12666" xr:uid="{E637FAF4-EFD1-42D0-847E-A36CAE02A9FE}"/>
    <cellStyle name="Normal 2 36 13 3 2" xfId="12667" xr:uid="{0CE350F9-3502-4477-9256-CD73CDC72481}"/>
    <cellStyle name="Normal 2 36 13 3 3" xfId="12668" xr:uid="{9320DE34-E03D-4E05-BAE9-C30433DB5FAA}"/>
    <cellStyle name="Normal 2 36 13 4" xfId="12669" xr:uid="{2D679E77-1929-463C-85F7-F97C463B1FC1}"/>
    <cellStyle name="Normal 2 36 13 5" xfId="12670" xr:uid="{E8AFB914-18AC-4DAF-97F8-1E4982306955}"/>
    <cellStyle name="Normal 2 36 14" xfId="12671" xr:uid="{EF0CB0DD-4CFB-43B3-9F04-BAF21D2B4976}"/>
    <cellStyle name="Normal 2 36 14 2" xfId="12672" xr:uid="{0F10B764-3042-4E6B-B3E2-0A080FD56BC8}"/>
    <cellStyle name="Normal 2 36 14 2 2" xfId="12673" xr:uid="{24497BE1-7324-4706-BA51-EC77B84DA2AB}"/>
    <cellStyle name="Normal 2 36 14 2 3" xfId="12674" xr:uid="{023BEE6C-C183-4B9E-9B32-11B8E404FDD5}"/>
    <cellStyle name="Normal 2 36 14 3" xfId="12675" xr:uid="{4586F0F5-842B-4352-8A74-A47C68A6EB4A}"/>
    <cellStyle name="Normal 2 36 14 3 2" xfId="12676" xr:uid="{ABDE044B-E359-46BB-9970-5CB9BE4531BE}"/>
    <cellStyle name="Normal 2 36 14 3 3" xfId="12677" xr:uid="{6751E139-90A9-4A84-A5C2-0022ED0A7B02}"/>
    <cellStyle name="Normal 2 36 14 4" xfId="12678" xr:uid="{C5C8605F-7E29-455F-BD08-3F39F025D350}"/>
    <cellStyle name="Normal 2 36 14 5" xfId="12679" xr:uid="{5FCD4281-2284-4B50-995A-E235FC8E81E9}"/>
    <cellStyle name="Normal 2 36 15" xfId="12680" xr:uid="{F6DBCF5A-E221-4AB1-9930-69D43C690169}"/>
    <cellStyle name="Normal 2 36 15 2" xfId="12681" xr:uid="{47CE04D7-AB0A-4527-85B4-640DE1D22E5E}"/>
    <cellStyle name="Normal 2 36 15 2 2" xfId="12682" xr:uid="{46927425-F23C-42B6-AD17-B4E8C325929C}"/>
    <cellStyle name="Normal 2 36 15 2 3" xfId="12683" xr:uid="{C6569E0B-5216-4FF1-8328-2D8DA576C51F}"/>
    <cellStyle name="Normal 2 36 15 3" xfId="12684" xr:uid="{08C94425-40BE-485D-AE80-E834585DD7A2}"/>
    <cellStyle name="Normal 2 36 15 3 2" xfId="12685" xr:uid="{6AD39B92-4FB2-4CED-B0A1-5FF14D1929E9}"/>
    <cellStyle name="Normal 2 36 15 3 3" xfId="12686" xr:uid="{3A4E2AA9-FE95-48BC-B6CE-B82F92EA811A}"/>
    <cellStyle name="Normal 2 36 15 4" xfId="12687" xr:uid="{C2259E4E-F527-45E3-AD51-2F1ADF0989CD}"/>
    <cellStyle name="Normal 2 36 15 5" xfId="12688" xr:uid="{FA3D3309-248A-4F17-9AD0-76A80DF14C4D}"/>
    <cellStyle name="Normal 2 36 16" xfId="12689" xr:uid="{71CD1F41-4CBA-4706-91D2-206291027AF9}"/>
    <cellStyle name="Normal 2 36 16 2" xfId="12690" xr:uid="{A6D9AC24-1D93-434B-82EE-A22118432FEC}"/>
    <cellStyle name="Normal 2 36 16 2 2" xfId="12691" xr:uid="{1451A59F-6D7D-4F49-A83F-58AFC1279F75}"/>
    <cellStyle name="Normal 2 36 16 2 3" xfId="12692" xr:uid="{74563C38-D79C-49E9-97D8-253D3B974ADC}"/>
    <cellStyle name="Normal 2 36 16 3" xfId="12693" xr:uid="{E48432CC-F847-4BF2-BFDD-C94A92B4A213}"/>
    <cellStyle name="Normal 2 36 16 3 2" xfId="12694" xr:uid="{20239F36-AE76-43D7-943E-327FE76AC080}"/>
    <cellStyle name="Normal 2 36 16 3 3" xfId="12695" xr:uid="{D60B6DED-A4B2-403C-B512-80E1BC776FDF}"/>
    <cellStyle name="Normal 2 36 16 4" xfId="12696" xr:uid="{FDB5B5BC-2BFC-4238-9EFF-E9BF8F8F19C2}"/>
    <cellStyle name="Normal 2 36 16 5" xfId="12697" xr:uid="{45431D79-B932-4265-8DDF-D905F4DCB6AC}"/>
    <cellStyle name="Normal 2 36 17" xfId="12698" xr:uid="{250930D5-3A22-4CC6-BB15-58F378CE01B8}"/>
    <cellStyle name="Normal 2 36 17 2" xfId="12699" xr:uid="{6D51CED7-B961-4671-AC1F-945D293155D4}"/>
    <cellStyle name="Normal 2 36 17 2 2" xfId="12700" xr:uid="{699F01D3-D4F7-4F09-887C-083B88AB5334}"/>
    <cellStyle name="Normal 2 36 17 2 3" xfId="12701" xr:uid="{B347268F-59B4-4FE2-A0C5-53879ABBCFB7}"/>
    <cellStyle name="Normal 2 36 17 3" xfId="12702" xr:uid="{CFEF302D-681E-470A-BA8B-F7BFD0151AB7}"/>
    <cellStyle name="Normal 2 36 17 3 2" xfId="12703" xr:uid="{A470AF17-3181-4982-8263-03D91623C464}"/>
    <cellStyle name="Normal 2 36 17 3 3" xfId="12704" xr:uid="{327C7493-8E27-430D-9D16-190BA8A469DD}"/>
    <cellStyle name="Normal 2 36 17 4" xfId="12705" xr:uid="{D4A6795A-AD42-4628-9EE2-E975337389D7}"/>
    <cellStyle name="Normal 2 36 17 5" xfId="12706" xr:uid="{C759095C-064C-405A-91DA-A534A39DF53F}"/>
    <cellStyle name="Normal 2 36 18" xfId="12707" xr:uid="{A44F9E15-FE90-4866-88A6-42BBEB378FB5}"/>
    <cellStyle name="Normal 2 36 18 2" xfId="12708" xr:uid="{8775255D-385C-4B6D-BA45-2C0CB8AEC357}"/>
    <cellStyle name="Normal 2 36 18 2 2" xfId="12709" xr:uid="{9FB71924-DA39-4B37-A3E2-F27D8EA906BE}"/>
    <cellStyle name="Normal 2 36 18 2 3" xfId="12710" xr:uid="{FF5EE1FE-2C2E-4292-AFF2-EEE65C2EC45C}"/>
    <cellStyle name="Normal 2 36 18 3" xfId="12711" xr:uid="{5F677D53-8EAC-4A47-AEBE-9DFE00F9F932}"/>
    <cellStyle name="Normal 2 36 18 3 2" xfId="12712" xr:uid="{6F7E10F5-A5AF-40DB-844C-C293EBD08464}"/>
    <cellStyle name="Normal 2 36 18 3 3" xfId="12713" xr:uid="{483E5E73-3A1E-4327-915C-74D0E109AD85}"/>
    <cellStyle name="Normal 2 36 18 4" xfId="12714" xr:uid="{8D96E232-3128-440F-8510-70C521BAC46C}"/>
    <cellStyle name="Normal 2 36 18 5" xfId="12715" xr:uid="{C9021976-AF0A-495B-9FEA-26EDB8654517}"/>
    <cellStyle name="Normal 2 36 19" xfId="12716" xr:uid="{0AB8FFF2-54E5-4925-A9E0-339C5956F837}"/>
    <cellStyle name="Normal 2 36 19 2" xfId="12717" xr:uid="{ABEC7936-D786-46A0-A10B-AF7CB802AFF5}"/>
    <cellStyle name="Normal 2 36 19 2 2" xfId="12718" xr:uid="{590E6309-A6BD-40BC-95BB-785395B66B63}"/>
    <cellStyle name="Normal 2 36 19 2 3" xfId="12719" xr:uid="{B8E7ADF6-E957-472C-88BA-12038A44C97A}"/>
    <cellStyle name="Normal 2 36 19 3" xfId="12720" xr:uid="{98EED830-8EF4-43B7-B45C-3C4F337844DA}"/>
    <cellStyle name="Normal 2 36 19 3 2" xfId="12721" xr:uid="{2E1A9E27-B505-4ACB-B7DF-7AB10DB08718}"/>
    <cellStyle name="Normal 2 36 19 3 3" xfId="12722" xr:uid="{BBDC0D70-49A2-42F4-898A-CAAA842D8BE0}"/>
    <cellStyle name="Normal 2 36 19 4" xfId="12723" xr:uid="{4C834991-B8C8-4E28-854D-6D1E83F68029}"/>
    <cellStyle name="Normal 2 36 19 5" xfId="12724" xr:uid="{FDE3B3B0-01E1-4ED3-BFA4-D5EEC94BAAC8}"/>
    <cellStyle name="Normal 2 36 2" xfId="12725" xr:uid="{C0AA1E3A-18D2-4BCF-A5F5-C59CDF74C4E9}"/>
    <cellStyle name="Normal 2 36 2 2" xfId="12726" xr:uid="{6ECA283F-2F30-4E25-9552-32E9917FBFF8}"/>
    <cellStyle name="Normal 2 36 2 2 2" xfId="12727" xr:uid="{14B4EFB4-72D6-411E-AB18-C8A82BD6CF56}"/>
    <cellStyle name="Normal 2 36 2 2 3" xfId="12728" xr:uid="{B4D0779D-4C69-40D0-B517-19AA52425B8F}"/>
    <cellStyle name="Normal 2 36 2 3" xfId="12729" xr:uid="{F42C5C99-BEA5-4C18-9824-0387492944F4}"/>
    <cellStyle name="Normal 2 36 2 3 2" xfId="12730" xr:uid="{5A4CC8D2-A254-4BEE-8D51-D5A745765F10}"/>
    <cellStyle name="Normal 2 36 2 3 3" xfId="12731" xr:uid="{3F791728-CC0E-408E-A810-A7A1305285E3}"/>
    <cellStyle name="Normal 2 36 2 4" xfId="12732" xr:uid="{B52078A6-0321-431F-9057-A84628CFB431}"/>
    <cellStyle name="Normal 2 36 2 5" xfId="12733" xr:uid="{21EB8F5C-5B6B-49C0-B06D-27825441DD08}"/>
    <cellStyle name="Normal 2 36 20" xfId="12734" xr:uid="{E8CD8BD4-919F-44BF-804D-2523C6BC0F36}"/>
    <cellStyle name="Normal 2 36 20 2" xfId="12735" xr:uid="{E9C8F5C9-B602-4B77-9A18-E8EE35172EBA}"/>
    <cellStyle name="Normal 2 36 20 2 2" xfId="12736" xr:uid="{001EDFB3-B805-47BF-A319-2DEBD5A57BAD}"/>
    <cellStyle name="Normal 2 36 20 2 3" xfId="12737" xr:uid="{165996D8-98F1-4D12-BD06-5DEA3178EFB4}"/>
    <cellStyle name="Normal 2 36 20 3" xfId="12738" xr:uid="{A3A09463-530C-49CB-B534-905BAAF28F33}"/>
    <cellStyle name="Normal 2 36 20 3 2" xfId="12739" xr:uid="{45D15438-E79D-42CA-A525-DF8DDCF4860C}"/>
    <cellStyle name="Normal 2 36 20 3 3" xfId="12740" xr:uid="{6ACAE127-86A4-4D5E-B303-B3C6E6EFE55F}"/>
    <cellStyle name="Normal 2 36 20 4" xfId="12741" xr:uid="{6339BFD2-17A0-47AE-8E65-40647F6667DB}"/>
    <cellStyle name="Normal 2 36 20 5" xfId="12742" xr:uid="{F2E9FC78-65EF-4039-9D49-8C2255B3CBD2}"/>
    <cellStyle name="Normal 2 36 21" xfId="12743" xr:uid="{A61C5D11-C4F9-42F1-B51A-9C72BFD39F5F}"/>
    <cellStyle name="Normal 2 36 21 2" xfId="12744" xr:uid="{5D602BC1-F9B4-47F9-AE9C-5C823C4A43DB}"/>
    <cellStyle name="Normal 2 36 21 2 2" xfId="12745" xr:uid="{863FA4FA-775E-4B2A-89A8-30D2522BCF50}"/>
    <cellStyle name="Normal 2 36 21 2 3" xfId="12746" xr:uid="{71ADC2E7-CDCA-45E4-BDDC-040BF0235AE6}"/>
    <cellStyle name="Normal 2 36 21 3" xfId="12747" xr:uid="{67F5B6DB-E69B-4E0E-82F8-B32720A3EEAE}"/>
    <cellStyle name="Normal 2 36 21 3 2" xfId="12748" xr:uid="{579D8746-31A8-4CD6-9A02-2378261ED1CF}"/>
    <cellStyle name="Normal 2 36 21 3 3" xfId="12749" xr:uid="{7D1848FA-5BDD-4C92-A147-AEDDC743E089}"/>
    <cellStyle name="Normal 2 36 21 4" xfId="12750" xr:uid="{A2CAAC31-4AA3-4EF1-879D-5277F629541F}"/>
    <cellStyle name="Normal 2 36 21 5" xfId="12751" xr:uid="{873B5B9A-BBE8-4A1F-97D7-6E69CD2C5F11}"/>
    <cellStyle name="Normal 2 36 22" xfId="12752" xr:uid="{4549AB19-AB85-4C2C-9842-52744E5F0FA1}"/>
    <cellStyle name="Normal 2 36 22 2" xfId="12753" xr:uid="{07BEC90F-D77D-49EB-99DD-9126C25BC2FB}"/>
    <cellStyle name="Normal 2 36 22 2 2" xfId="12754" xr:uid="{BE62762B-D465-44D9-B48D-A1ED9827B211}"/>
    <cellStyle name="Normal 2 36 22 2 3" xfId="12755" xr:uid="{A2561A56-B9BB-4A2C-B049-B990DEC0C791}"/>
    <cellStyle name="Normal 2 36 22 3" xfId="12756" xr:uid="{4695531E-C8CD-43F5-8A57-DB3E07AD0B97}"/>
    <cellStyle name="Normal 2 36 22 3 2" xfId="12757" xr:uid="{7480D50A-EC32-42A1-A4DF-7C59421FB98E}"/>
    <cellStyle name="Normal 2 36 22 3 3" xfId="12758" xr:uid="{D5D6782B-4D0F-4CEA-B26F-964DDEE603EF}"/>
    <cellStyle name="Normal 2 36 22 4" xfId="12759" xr:uid="{56ABD18C-6A54-4A9B-AD90-76C04C927983}"/>
    <cellStyle name="Normal 2 36 22 5" xfId="12760" xr:uid="{83A891B2-76E8-4812-A890-9A45254CC7D0}"/>
    <cellStyle name="Normal 2 36 23" xfId="12761" xr:uid="{23A75F0A-5688-410D-9DC4-5EB07235467B}"/>
    <cellStyle name="Normal 2 36 23 2" xfId="12762" xr:uid="{6F76F191-EC7B-4D9B-9EE1-E4939D3B5158}"/>
    <cellStyle name="Normal 2 36 23 2 2" xfId="12763" xr:uid="{A19F130E-83A7-4995-A913-15C124170484}"/>
    <cellStyle name="Normal 2 36 23 2 3" xfId="12764" xr:uid="{95B5B2FF-832F-4F27-9B78-99C6BBD7DB4B}"/>
    <cellStyle name="Normal 2 36 23 3" xfId="12765" xr:uid="{14D7DA76-B5FD-42BE-88E5-9093E12460AB}"/>
    <cellStyle name="Normal 2 36 23 3 2" xfId="12766" xr:uid="{CEEF63E8-5F64-46EC-AD6E-B4F83996151F}"/>
    <cellStyle name="Normal 2 36 23 3 3" xfId="12767" xr:uid="{F43F1B6B-7EEC-42A7-8386-93BF995F9F3B}"/>
    <cellStyle name="Normal 2 36 23 4" xfId="12768" xr:uid="{D3708A9E-6576-485E-A919-5AE3F0ED1E9D}"/>
    <cellStyle name="Normal 2 36 23 5" xfId="12769" xr:uid="{3D3D528D-AAE8-484E-A8D2-A70D9C041BE3}"/>
    <cellStyle name="Normal 2 36 24" xfId="12770" xr:uid="{D794E364-CD5A-4BE1-A36C-4C5CCE8A87B5}"/>
    <cellStyle name="Normal 2 36 24 2" xfId="12771" xr:uid="{04ACFD7C-58A5-4FDE-B833-C3371297E1DF}"/>
    <cellStyle name="Normal 2 36 24 3" xfId="12772" xr:uid="{47A71C76-5DE3-4D69-A0D5-21394846FB2F}"/>
    <cellStyle name="Normal 2 36 25" xfId="12773" xr:uid="{135826C1-1F37-45B9-BF19-1E99B33C7893}"/>
    <cellStyle name="Normal 2 36 25 2" xfId="12774" xr:uid="{243DEBD6-02F8-4C87-9ED1-4D53E1072352}"/>
    <cellStyle name="Normal 2 36 25 3" xfId="12775" xr:uid="{0889D2C5-EE98-43B8-82E4-B4B82ED9C326}"/>
    <cellStyle name="Normal 2 36 26" xfId="12776" xr:uid="{321BB6A7-2D34-4030-815A-1AD53B4A57D1}"/>
    <cellStyle name="Normal 2 36 27" xfId="12777" xr:uid="{B52D13B3-786B-4783-8E49-7CDCC9D03D40}"/>
    <cellStyle name="Normal 2 36 3" xfId="12778" xr:uid="{C05B229D-9256-4C94-BE29-FB6823A4F5B9}"/>
    <cellStyle name="Normal 2 36 3 2" xfId="12779" xr:uid="{3986B190-ECD8-4B7D-95A7-775798F465B8}"/>
    <cellStyle name="Normal 2 36 3 2 2" xfId="12780" xr:uid="{97F676DE-7C79-4015-B794-07BC62AF2731}"/>
    <cellStyle name="Normal 2 36 3 2 3" xfId="12781" xr:uid="{E1C426A3-7A42-494C-B146-60158560F34C}"/>
    <cellStyle name="Normal 2 36 3 3" xfId="12782" xr:uid="{6274067E-6462-4C1C-9C9F-F6B5AD7C9AAA}"/>
    <cellStyle name="Normal 2 36 3 3 2" xfId="12783" xr:uid="{CC166288-3B9E-4F13-9737-BD57834824E9}"/>
    <cellStyle name="Normal 2 36 3 3 3" xfId="12784" xr:uid="{61BF6270-1572-49C7-B76C-804F14C666F2}"/>
    <cellStyle name="Normal 2 36 3 4" xfId="12785" xr:uid="{889E5A35-D18A-4A1C-8A64-B5F2BF1F16A1}"/>
    <cellStyle name="Normal 2 36 3 5" xfId="12786" xr:uid="{FFFF9659-95AC-4CB5-A8B5-73C854AC60C9}"/>
    <cellStyle name="Normal 2 36 4" xfId="12787" xr:uid="{84D8D7C1-F706-4F7B-9BB6-AD5897DC34C6}"/>
    <cellStyle name="Normal 2 36 4 2" xfId="12788" xr:uid="{063DA2BF-2720-4647-AB57-60D05C234F93}"/>
    <cellStyle name="Normal 2 36 4 2 2" xfId="12789" xr:uid="{B4709426-3D2C-4914-90F0-5E859790A756}"/>
    <cellStyle name="Normal 2 36 4 2 3" xfId="12790" xr:uid="{3B59F53C-B4BF-4A0E-93C5-92D688E78A75}"/>
    <cellStyle name="Normal 2 36 4 3" xfId="12791" xr:uid="{8414FBE2-04E3-4EB7-83EB-91866933ECF3}"/>
    <cellStyle name="Normal 2 36 4 3 2" xfId="12792" xr:uid="{15EB2961-9B69-41B8-8FCA-39DC9CFD8CC5}"/>
    <cellStyle name="Normal 2 36 4 3 3" xfId="12793" xr:uid="{55B606B1-2FFE-4041-AC28-ED1CEA8BCAE1}"/>
    <cellStyle name="Normal 2 36 4 4" xfId="12794" xr:uid="{A403EDD6-9D14-4C93-8EB5-0CC0CA2475CF}"/>
    <cellStyle name="Normal 2 36 4 5" xfId="12795" xr:uid="{8F335D33-D7A5-4A96-B1D1-39E62E32B9E8}"/>
    <cellStyle name="Normal 2 36 5" xfId="12796" xr:uid="{1A7D08B4-4685-4D22-88D0-81539F33156E}"/>
    <cellStyle name="Normal 2 36 5 2" xfId="12797" xr:uid="{4ADFE32B-D973-4D12-80EC-ED46075FA3B7}"/>
    <cellStyle name="Normal 2 36 5 2 2" xfId="12798" xr:uid="{29A59241-0B65-402A-A92E-680C61504D7A}"/>
    <cellStyle name="Normal 2 36 5 2 3" xfId="12799" xr:uid="{ED73FD54-B0F1-4819-B97B-B6B3F2063882}"/>
    <cellStyle name="Normal 2 36 5 3" xfId="12800" xr:uid="{7A9213DA-509A-495F-AFEC-A94B8ABD6192}"/>
    <cellStyle name="Normal 2 36 5 3 2" xfId="12801" xr:uid="{5C810D14-9DF5-4DD9-9329-271A3CE97B81}"/>
    <cellStyle name="Normal 2 36 5 3 3" xfId="12802" xr:uid="{FCA60E86-B5C1-4482-BCE8-C2BDD29B7660}"/>
    <cellStyle name="Normal 2 36 5 4" xfId="12803" xr:uid="{7797F29E-C132-4A36-BB80-B2E8A8B207FA}"/>
    <cellStyle name="Normal 2 36 5 5" xfId="12804" xr:uid="{F5B2D28C-4811-4D18-9D92-6570D3A7C622}"/>
    <cellStyle name="Normal 2 36 6" xfId="12805" xr:uid="{75A2D7FF-9ABA-4574-867F-620CB5ED4464}"/>
    <cellStyle name="Normal 2 36 6 2" xfId="12806" xr:uid="{3CB6DA27-F70D-4677-8E98-56B3E1063BEE}"/>
    <cellStyle name="Normal 2 36 6 2 2" xfId="12807" xr:uid="{A727B839-F5FE-4136-9E4A-45BBEDC20A6C}"/>
    <cellStyle name="Normal 2 36 6 2 3" xfId="12808" xr:uid="{4E2DE30F-5C95-4E63-9581-2EFFA0F21908}"/>
    <cellStyle name="Normal 2 36 6 3" xfId="12809" xr:uid="{0C2086DE-47D8-4EA3-9BCA-82CECABE6BC9}"/>
    <cellStyle name="Normal 2 36 6 3 2" xfId="12810" xr:uid="{A6F1FDC0-C64E-4C50-AF27-CC71F651AB6E}"/>
    <cellStyle name="Normal 2 36 6 3 3" xfId="12811" xr:uid="{552CFC34-B87B-415B-8C5D-C7A990306A38}"/>
    <cellStyle name="Normal 2 36 6 4" xfId="12812" xr:uid="{873872E0-2E92-40ED-BCD0-D9B0E70C2A1A}"/>
    <cellStyle name="Normal 2 36 6 5" xfId="12813" xr:uid="{AB1A2EF1-71EA-4CB4-AD89-B66F16A99D40}"/>
    <cellStyle name="Normal 2 36 7" xfId="12814" xr:uid="{699B0AB5-0720-4244-971F-4670FD59534D}"/>
    <cellStyle name="Normal 2 36 7 2" xfId="12815" xr:uid="{9D07EEBD-2564-4C4E-94C8-05D04098ECD8}"/>
    <cellStyle name="Normal 2 36 7 2 2" xfId="12816" xr:uid="{7815A1DA-994F-49D6-813E-7B08A71B21B8}"/>
    <cellStyle name="Normal 2 36 7 2 3" xfId="12817" xr:uid="{0E4D862E-6459-422A-ADA7-71065B757A5E}"/>
    <cellStyle name="Normal 2 36 7 3" xfId="12818" xr:uid="{3E5334F9-C640-4797-AB0E-27F1F04E7A3E}"/>
    <cellStyle name="Normal 2 36 7 3 2" xfId="12819" xr:uid="{551D8689-0E24-4ADE-ABB8-BFD2D819482F}"/>
    <cellStyle name="Normal 2 36 7 3 3" xfId="12820" xr:uid="{413D76B6-B5F2-4D00-9D78-0B99ADF97F13}"/>
    <cellStyle name="Normal 2 36 7 4" xfId="12821" xr:uid="{D6FEF43E-3A7D-498E-B3FD-42615A1B81CF}"/>
    <cellStyle name="Normal 2 36 7 5" xfId="12822" xr:uid="{26CC8641-5D9C-48EC-AF11-17F99A370ACC}"/>
    <cellStyle name="Normal 2 36 8" xfId="12823" xr:uid="{DFEFE5E1-C4BC-4B1A-AC14-5B53C65BE527}"/>
    <cellStyle name="Normal 2 36 8 2" xfId="12824" xr:uid="{690FB971-A7AC-4F0B-8B68-FBEB882AEFDF}"/>
    <cellStyle name="Normal 2 36 8 2 2" xfId="12825" xr:uid="{1FA62B33-721E-45B6-A20C-71DBCADA93CC}"/>
    <cellStyle name="Normal 2 36 8 2 3" xfId="12826" xr:uid="{ADB6F316-B678-4D28-88CB-52B11BD523E3}"/>
    <cellStyle name="Normal 2 36 8 3" xfId="12827" xr:uid="{1AED3E0E-6963-4D66-AF08-FF46DA8FD6EA}"/>
    <cellStyle name="Normal 2 36 8 3 2" xfId="12828" xr:uid="{9E0A6009-0674-4F7F-938F-F28C93ADD78B}"/>
    <cellStyle name="Normal 2 36 8 3 3" xfId="12829" xr:uid="{E8449FA7-0FE0-4067-84BB-CCF4EAC29C69}"/>
    <cellStyle name="Normal 2 36 8 4" xfId="12830" xr:uid="{C8D99E09-8036-4345-8A28-BC7695954DE3}"/>
    <cellStyle name="Normal 2 36 8 5" xfId="12831" xr:uid="{72884473-8BE2-4058-BC75-17A2AF7B8146}"/>
    <cellStyle name="Normal 2 36 9" xfId="12832" xr:uid="{4E200206-1AE3-4BEA-8FB0-2ECBABD8CEEB}"/>
    <cellStyle name="Normal 2 36 9 2" xfId="12833" xr:uid="{7000DD1F-494F-416D-8D51-43020E282146}"/>
    <cellStyle name="Normal 2 36 9 2 2" xfId="12834" xr:uid="{CAD3027C-2D7D-447C-B0F6-0D918FA948D4}"/>
    <cellStyle name="Normal 2 36 9 2 3" xfId="12835" xr:uid="{609470F8-90EB-4F98-B630-292EC72CEF70}"/>
    <cellStyle name="Normal 2 36 9 3" xfId="12836" xr:uid="{BE5C1D7C-6389-4276-8599-1996BF936BEE}"/>
    <cellStyle name="Normal 2 36 9 3 2" xfId="12837" xr:uid="{7B9AC818-D983-458F-BBCE-735D24F8B341}"/>
    <cellStyle name="Normal 2 36 9 3 3" xfId="12838" xr:uid="{27EA2E15-C95B-4B6A-9916-FC0669810D09}"/>
    <cellStyle name="Normal 2 36 9 4" xfId="12839" xr:uid="{3B3310F3-CB47-4596-A2D6-44C379FA1A1F}"/>
    <cellStyle name="Normal 2 36 9 5" xfId="12840" xr:uid="{BA6BB6C5-3D3B-4484-A793-DAD44D4FCFF8}"/>
    <cellStyle name="Normal 2 37" xfId="12841" xr:uid="{785C13BF-6A69-4843-A688-182F863A039F}"/>
    <cellStyle name="Normal 2 37 10" xfId="12842" xr:uid="{61FFBC7F-A4D4-45F6-87BF-38A6E15CA351}"/>
    <cellStyle name="Normal 2 37 10 2" xfId="12843" xr:uid="{E2D42568-3AA8-4C72-B69F-42D22CFFD8C3}"/>
    <cellStyle name="Normal 2 37 10 2 2" xfId="12844" xr:uid="{F6A70A83-15D4-4230-AFBC-754374DB8053}"/>
    <cellStyle name="Normal 2 37 10 2 3" xfId="12845" xr:uid="{9D8866FB-79BE-4C7B-925E-897529C89977}"/>
    <cellStyle name="Normal 2 37 10 3" xfId="12846" xr:uid="{176FCE52-B205-458B-AFD0-73ECEF392FA8}"/>
    <cellStyle name="Normal 2 37 10 3 2" xfId="12847" xr:uid="{C7C42AF2-3D38-4803-8C74-31CF4E80F3F0}"/>
    <cellStyle name="Normal 2 37 10 3 3" xfId="12848" xr:uid="{D441D975-DDB6-4EEA-8852-8824A6397A91}"/>
    <cellStyle name="Normal 2 37 10 4" xfId="12849" xr:uid="{1B75A5CA-BBD6-49B4-8A8A-260CF7A7622A}"/>
    <cellStyle name="Normal 2 37 10 5" xfId="12850" xr:uid="{13C839ED-0224-45B9-9C1A-4D51E5C0176B}"/>
    <cellStyle name="Normal 2 37 11" xfId="12851" xr:uid="{BF3443C0-900F-4475-89CE-BEFF5FC158E2}"/>
    <cellStyle name="Normal 2 37 11 2" xfId="12852" xr:uid="{7810244D-124A-448B-A749-09DC078BC5E6}"/>
    <cellStyle name="Normal 2 37 11 2 2" xfId="12853" xr:uid="{77924E39-4CCC-4516-99E5-EF37C3257246}"/>
    <cellStyle name="Normal 2 37 11 2 3" xfId="12854" xr:uid="{B401CE16-C00F-482D-B89D-A79C725E0A23}"/>
    <cellStyle name="Normal 2 37 11 3" xfId="12855" xr:uid="{9CD8E797-34AF-481E-9A77-B07ABB4FB57D}"/>
    <cellStyle name="Normal 2 37 11 3 2" xfId="12856" xr:uid="{A6BA239B-AF0F-4D0C-A4D3-B38F058DBEC6}"/>
    <cellStyle name="Normal 2 37 11 3 3" xfId="12857" xr:uid="{44BB1370-97DD-46E0-936D-21E57D859906}"/>
    <cellStyle name="Normal 2 37 11 4" xfId="12858" xr:uid="{9F739709-9B6F-4141-B4AC-8CE4E2BCACF2}"/>
    <cellStyle name="Normal 2 37 11 5" xfId="12859" xr:uid="{A6FC8D4C-7096-42E5-AF9E-976CFC1ED9B5}"/>
    <cellStyle name="Normal 2 37 12" xfId="12860" xr:uid="{44DDA7D7-9635-46D8-9D8F-F0CB5FFD712F}"/>
    <cellStyle name="Normal 2 37 12 2" xfId="12861" xr:uid="{A9BF637B-2605-494F-A327-A3312FF268A1}"/>
    <cellStyle name="Normal 2 37 12 2 2" xfId="12862" xr:uid="{E988440A-0FF7-438F-A2C7-BD94253901BC}"/>
    <cellStyle name="Normal 2 37 12 2 3" xfId="12863" xr:uid="{9C78D56D-58E2-4137-A2AE-6C1EFDF121C0}"/>
    <cellStyle name="Normal 2 37 12 3" xfId="12864" xr:uid="{BE149E3D-0B10-422D-93C7-6810157180A2}"/>
    <cellStyle name="Normal 2 37 12 3 2" xfId="12865" xr:uid="{9E6150AB-A02A-4D00-9B7F-FA34919A05A4}"/>
    <cellStyle name="Normal 2 37 12 3 3" xfId="12866" xr:uid="{C9E0F34E-5AF2-404F-9B08-DBF909A31359}"/>
    <cellStyle name="Normal 2 37 12 4" xfId="12867" xr:uid="{A65893FC-CC0A-48B9-AD63-C5823676FCB0}"/>
    <cellStyle name="Normal 2 37 12 5" xfId="12868" xr:uid="{A62E845A-CD79-4974-8409-442979C3B3ED}"/>
    <cellStyle name="Normal 2 37 13" xfId="12869" xr:uid="{790B0CD2-65BC-4DAE-9019-0618431AD004}"/>
    <cellStyle name="Normal 2 37 13 2" xfId="12870" xr:uid="{564C2AC0-5EFF-4993-8BDA-6B21FAF0D522}"/>
    <cellStyle name="Normal 2 37 13 2 2" xfId="12871" xr:uid="{37B49AF9-4306-45CC-891E-5FE38D009F03}"/>
    <cellStyle name="Normal 2 37 13 2 3" xfId="12872" xr:uid="{A1BF201C-9115-4FE6-B0AA-CED50F3A366C}"/>
    <cellStyle name="Normal 2 37 13 3" xfId="12873" xr:uid="{1C8D11AA-3E9E-4DA2-BC42-10A7EAC3F512}"/>
    <cellStyle name="Normal 2 37 13 3 2" xfId="12874" xr:uid="{C962400F-B048-45EC-87F1-D5C2202F4515}"/>
    <cellStyle name="Normal 2 37 13 3 3" xfId="12875" xr:uid="{53EA320E-B590-47FB-A545-F58F66178F5A}"/>
    <cellStyle name="Normal 2 37 13 4" xfId="12876" xr:uid="{8F270E1C-4189-4DC9-AE7C-004E442CABC1}"/>
    <cellStyle name="Normal 2 37 13 5" xfId="12877" xr:uid="{36934619-2C8A-457C-84E6-7556D0F8E6C7}"/>
    <cellStyle name="Normal 2 37 14" xfId="12878" xr:uid="{BB7935E5-1D75-41ED-B1C6-FA86254D8A4E}"/>
    <cellStyle name="Normal 2 37 14 2" xfId="12879" xr:uid="{7ADF18D3-DF05-4992-BBAE-A6ECE03DB2ED}"/>
    <cellStyle name="Normal 2 37 14 2 2" xfId="12880" xr:uid="{6C24830D-6DCA-4843-892C-6C0618A8709A}"/>
    <cellStyle name="Normal 2 37 14 2 3" xfId="12881" xr:uid="{309ED85E-6C63-4509-9553-AA15661FE333}"/>
    <cellStyle name="Normal 2 37 14 3" xfId="12882" xr:uid="{691142A5-D84D-40A0-8D50-AD6709C55D29}"/>
    <cellStyle name="Normal 2 37 14 3 2" xfId="12883" xr:uid="{45397CFE-863A-4C1F-95ED-AFE3F2105E10}"/>
    <cellStyle name="Normal 2 37 14 3 3" xfId="12884" xr:uid="{6726C6BC-8CA7-4F19-A097-ADA5E58E8B8C}"/>
    <cellStyle name="Normal 2 37 14 4" xfId="12885" xr:uid="{DA87AA66-4204-4162-B509-CB4347C742A1}"/>
    <cellStyle name="Normal 2 37 14 5" xfId="12886" xr:uid="{6CD94D25-370A-4A0D-90F4-B0CA86CCB427}"/>
    <cellStyle name="Normal 2 37 15" xfId="12887" xr:uid="{9316B79A-B9D2-4518-9F13-3C9828178161}"/>
    <cellStyle name="Normal 2 37 15 2" xfId="12888" xr:uid="{DEB894D3-3E5D-42FA-BF44-BA85E5DB4813}"/>
    <cellStyle name="Normal 2 37 15 2 2" xfId="12889" xr:uid="{700F6DFD-1ABB-4533-9FB2-0C274AE344C3}"/>
    <cellStyle name="Normal 2 37 15 2 3" xfId="12890" xr:uid="{41D10D72-450C-4C4F-8AF1-801BAF71F9DF}"/>
    <cellStyle name="Normal 2 37 15 3" xfId="12891" xr:uid="{82BE49E5-830A-4559-AD06-5E3E7F9045FF}"/>
    <cellStyle name="Normal 2 37 15 3 2" xfId="12892" xr:uid="{F6BA974A-639C-4302-BBCD-3BC04182C6A7}"/>
    <cellStyle name="Normal 2 37 15 3 3" xfId="12893" xr:uid="{16485D4D-8C5C-496D-87F4-6B5C5285B1B0}"/>
    <cellStyle name="Normal 2 37 15 4" xfId="12894" xr:uid="{1F39E61B-2726-47C5-A5A2-AED814CAE4E7}"/>
    <cellStyle name="Normal 2 37 15 5" xfId="12895" xr:uid="{8D19A6EE-D813-4F63-ADFC-B633A9FC192E}"/>
    <cellStyle name="Normal 2 37 16" xfId="12896" xr:uid="{E01D65F3-A262-4255-9177-ACE0D37712C4}"/>
    <cellStyle name="Normal 2 37 16 2" xfId="12897" xr:uid="{B66E4F10-EEF9-4988-AE09-ED1B2A635ECC}"/>
    <cellStyle name="Normal 2 37 16 2 2" xfId="12898" xr:uid="{6E38E82A-9E4E-47B0-844A-B0090B001558}"/>
    <cellStyle name="Normal 2 37 16 2 3" xfId="12899" xr:uid="{62C32CFB-42CD-4FFB-9C84-E904C1DC4324}"/>
    <cellStyle name="Normal 2 37 16 3" xfId="12900" xr:uid="{33663FF1-A050-45E7-88FE-6DB0AE529C76}"/>
    <cellStyle name="Normal 2 37 16 3 2" xfId="12901" xr:uid="{8718CEE7-9BD0-4A9E-860F-1C6B3BCFFE9E}"/>
    <cellStyle name="Normal 2 37 16 3 3" xfId="12902" xr:uid="{B651D93E-B186-40DF-AC56-3203E40EE148}"/>
    <cellStyle name="Normal 2 37 16 4" xfId="12903" xr:uid="{4BACAA77-543D-4D4A-9737-25350C352FFE}"/>
    <cellStyle name="Normal 2 37 16 5" xfId="12904" xr:uid="{C99BDDFC-21F7-438A-95C9-162250C0B9E9}"/>
    <cellStyle name="Normal 2 37 17" xfId="12905" xr:uid="{6B861C21-BA3F-40E3-97D1-54155BE2D19D}"/>
    <cellStyle name="Normal 2 37 17 2" xfId="12906" xr:uid="{BE08C7FB-90B2-4AE0-9293-D0E6E179FEFA}"/>
    <cellStyle name="Normal 2 37 17 2 2" xfId="12907" xr:uid="{A65D9258-4490-433D-A517-59077DBE2E8E}"/>
    <cellStyle name="Normal 2 37 17 2 3" xfId="12908" xr:uid="{0B3B2754-3F75-4181-8C71-F868262E1DD2}"/>
    <cellStyle name="Normal 2 37 17 3" xfId="12909" xr:uid="{7D70F941-A2A5-4B2C-A05F-42BFDA6703A3}"/>
    <cellStyle name="Normal 2 37 17 3 2" xfId="12910" xr:uid="{24CA67B2-29A8-416B-8E21-1CB24230420C}"/>
    <cellStyle name="Normal 2 37 17 3 3" xfId="12911" xr:uid="{9217372D-3AC3-43EB-A987-A4BFBCDFAC36}"/>
    <cellStyle name="Normal 2 37 17 4" xfId="12912" xr:uid="{452916AD-97D1-4552-B03B-443540B8F88D}"/>
    <cellStyle name="Normal 2 37 17 5" xfId="12913" xr:uid="{BAAC56F6-4669-4FC8-B898-4772C471840B}"/>
    <cellStyle name="Normal 2 37 18" xfId="12914" xr:uid="{6EE902DF-F84A-4FC3-AF0F-D15F12077D60}"/>
    <cellStyle name="Normal 2 37 18 2" xfId="12915" xr:uid="{B8E10C48-F561-4680-9DDD-BFC93B66EE4B}"/>
    <cellStyle name="Normal 2 37 18 2 2" xfId="12916" xr:uid="{060C7D0B-5394-42D7-B9EE-ADB8CF04B970}"/>
    <cellStyle name="Normal 2 37 18 2 3" xfId="12917" xr:uid="{00DF6AA4-4F0C-4BF3-8E55-D30060627F08}"/>
    <cellStyle name="Normal 2 37 18 3" xfId="12918" xr:uid="{2032A67C-40D1-4981-A506-D6F9A0B03220}"/>
    <cellStyle name="Normal 2 37 18 3 2" xfId="12919" xr:uid="{79640314-6283-4E4F-8CE2-18BB17D21935}"/>
    <cellStyle name="Normal 2 37 18 3 3" xfId="12920" xr:uid="{D77511E9-1286-4837-803E-1FFB556B695A}"/>
    <cellStyle name="Normal 2 37 18 4" xfId="12921" xr:uid="{0C16B980-8488-40A5-A38C-A470BCB19A23}"/>
    <cellStyle name="Normal 2 37 18 5" xfId="12922" xr:uid="{B012AA57-EFFC-4D4F-89F5-9D38EB6A9A1E}"/>
    <cellStyle name="Normal 2 37 19" xfId="12923" xr:uid="{67538E9A-A2FD-4627-9E62-2701CACAB180}"/>
    <cellStyle name="Normal 2 37 19 2" xfId="12924" xr:uid="{D55F427F-A13F-49D9-974B-61AB53F61C5A}"/>
    <cellStyle name="Normal 2 37 19 2 2" xfId="12925" xr:uid="{C59277CA-2D6B-4C51-8F6D-E6B3564B64C6}"/>
    <cellStyle name="Normal 2 37 19 2 3" xfId="12926" xr:uid="{0D24C59C-7721-4D1D-A8A6-DC25BC07C235}"/>
    <cellStyle name="Normal 2 37 19 3" xfId="12927" xr:uid="{B4DDBF10-693C-40A3-950A-4B885542BE8B}"/>
    <cellStyle name="Normal 2 37 19 3 2" xfId="12928" xr:uid="{BFCED5FA-261F-433E-B33A-B1D99D8C4D40}"/>
    <cellStyle name="Normal 2 37 19 3 3" xfId="12929" xr:uid="{0E7FBDDE-F0E8-4B34-B38E-021C4254FD6F}"/>
    <cellStyle name="Normal 2 37 19 4" xfId="12930" xr:uid="{6FCAB45D-B537-4314-A892-2DA72DF083CF}"/>
    <cellStyle name="Normal 2 37 19 5" xfId="12931" xr:uid="{689E1EC1-2707-4BCD-A316-8EA7B1FCA5F1}"/>
    <cellStyle name="Normal 2 37 2" xfId="12932" xr:uid="{CDD9EFDF-1097-4E94-9202-5B07C776D458}"/>
    <cellStyle name="Normal 2 37 2 2" xfId="12933" xr:uid="{AD25ECD0-DBFD-4E2E-8432-0E4BF6195E1A}"/>
    <cellStyle name="Normal 2 37 2 2 2" xfId="12934" xr:uid="{B5F19E49-B50A-4548-9BC0-200437B180D5}"/>
    <cellStyle name="Normal 2 37 2 2 3" xfId="12935" xr:uid="{E129145D-7760-4A25-9701-682B1A749B41}"/>
    <cellStyle name="Normal 2 37 2 3" xfId="12936" xr:uid="{0AE40E7A-C68E-45CC-863D-86E87DEC682B}"/>
    <cellStyle name="Normal 2 37 2 3 2" xfId="12937" xr:uid="{4B9BB553-2470-44F7-ACDA-576CE7E589ED}"/>
    <cellStyle name="Normal 2 37 2 3 3" xfId="12938" xr:uid="{4A238E3E-8EAF-4A3C-813C-1F523B58F4D1}"/>
    <cellStyle name="Normal 2 37 2 4" xfId="12939" xr:uid="{3A0BA68E-D6A1-4103-8934-E267BB3C488F}"/>
    <cellStyle name="Normal 2 37 2 5" xfId="12940" xr:uid="{51927315-BE73-4421-B23F-C10E8A84DB30}"/>
    <cellStyle name="Normal 2 37 20" xfId="12941" xr:uid="{2AC00926-C2E1-4553-81B5-2CB895649ECB}"/>
    <cellStyle name="Normal 2 37 20 2" xfId="12942" xr:uid="{57674F48-2F63-44C7-B1CC-56DD81D5508C}"/>
    <cellStyle name="Normal 2 37 20 2 2" xfId="12943" xr:uid="{3FE3E4E0-257B-4AAB-AAA1-B385182614A9}"/>
    <cellStyle name="Normal 2 37 20 2 3" xfId="12944" xr:uid="{4AD9DB13-788E-4023-869C-8A40E7DDB34E}"/>
    <cellStyle name="Normal 2 37 20 3" xfId="12945" xr:uid="{A81EDA61-E1DB-42C6-8DBC-1FDB88578741}"/>
    <cellStyle name="Normal 2 37 20 3 2" xfId="12946" xr:uid="{A6197351-7B41-4059-98EE-59ADCF14C011}"/>
    <cellStyle name="Normal 2 37 20 3 3" xfId="12947" xr:uid="{8F8E276C-AC33-460F-92D5-01AF92C2132C}"/>
    <cellStyle name="Normal 2 37 20 4" xfId="12948" xr:uid="{5EF4A37F-847E-4DE1-B818-DDD027410007}"/>
    <cellStyle name="Normal 2 37 20 5" xfId="12949" xr:uid="{29583CFB-4AF9-4742-B918-A62E363C7F62}"/>
    <cellStyle name="Normal 2 37 21" xfId="12950" xr:uid="{79EA5D5A-E496-4135-9026-EE3DC002801B}"/>
    <cellStyle name="Normal 2 37 21 2" xfId="12951" xr:uid="{39102912-295C-4132-A413-EB9425694344}"/>
    <cellStyle name="Normal 2 37 21 2 2" xfId="12952" xr:uid="{ABFC9A26-E9DE-4293-AC5A-96376B72E6E6}"/>
    <cellStyle name="Normal 2 37 21 2 3" xfId="12953" xr:uid="{7F7E2C4C-6305-4A27-903B-F1A209D1AA4D}"/>
    <cellStyle name="Normal 2 37 21 3" xfId="12954" xr:uid="{7CBB12DF-1F45-4FCD-B4B3-3388BF3E0C1F}"/>
    <cellStyle name="Normal 2 37 21 3 2" xfId="12955" xr:uid="{64890CF0-64D9-4EF2-BF26-0467EDE67FEA}"/>
    <cellStyle name="Normal 2 37 21 3 3" xfId="12956" xr:uid="{A66DF055-8539-4E8A-8AF6-83F6C36430EC}"/>
    <cellStyle name="Normal 2 37 21 4" xfId="12957" xr:uid="{70720A1C-A228-40C4-875B-59695CB57AD2}"/>
    <cellStyle name="Normal 2 37 21 5" xfId="12958" xr:uid="{89C353A6-A426-466A-8B5B-F7A91E9D2B0E}"/>
    <cellStyle name="Normal 2 37 22" xfId="12959" xr:uid="{8C5D5F86-671B-4F06-953F-420050A0B688}"/>
    <cellStyle name="Normal 2 37 22 2" xfId="12960" xr:uid="{53D230DA-39CF-4BE7-8DB0-D94D2D9487BE}"/>
    <cellStyle name="Normal 2 37 22 2 2" xfId="12961" xr:uid="{33BCE697-6B2A-4F6B-AA4F-673B2F2B9471}"/>
    <cellStyle name="Normal 2 37 22 2 3" xfId="12962" xr:uid="{28DB0377-1523-4B43-AF3A-58E345947777}"/>
    <cellStyle name="Normal 2 37 22 3" xfId="12963" xr:uid="{E958C703-5D13-445C-902F-93E9618BA6DA}"/>
    <cellStyle name="Normal 2 37 22 3 2" xfId="12964" xr:uid="{051BFBD1-B505-42FB-8058-67D972FC36C9}"/>
    <cellStyle name="Normal 2 37 22 3 3" xfId="12965" xr:uid="{A1D86711-D36B-4DE3-ACCE-EF4B7D0C9596}"/>
    <cellStyle name="Normal 2 37 22 4" xfId="12966" xr:uid="{FAE58704-04BC-443C-ADA3-4841C113A28D}"/>
    <cellStyle name="Normal 2 37 22 5" xfId="12967" xr:uid="{9B07E5B7-5F1A-4380-AAC5-F6DE3FDBB39B}"/>
    <cellStyle name="Normal 2 37 23" xfId="12968" xr:uid="{5364B23D-8297-467F-9961-C46F64CA1F07}"/>
    <cellStyle name="Normal 2 37 23 2" xfId="12969" xr:uid="{9C324BFB-F1AC-454C-A84D-91CF17570B1F}"/>
    <cellStyle name="Normal 2 37 23 2 2" xfId="12970" xr:uid="{B95A031E-7F0F-43AE-A49B-51239CA7AE4F}"/>
    <cellStyle name="Normal 2 37 23 2 3" xfId="12971" xr:uid="{C87B0FCF-591D-40E4-84E3-FF1EFDDA9487}"/>
    <cellStyle name="Normal 2 37 23 3" xfId="12972" xr:uid="{675A2EDE-5439-47DC-AFFD-7B7884E92A05}"/>
    <cellStyle name="Normal 2 37 23 3 2" xfId="12973" xr:uid="{470E3DAE-D951-493B-BF65-B245EDC03A4B}"/>
    <cellStyle name="Normal 2 37 23 3 3" xfId="12974" xr:uid="{17CBDCF1-7D14-4AAF-B503-06839751E4B7}"/>
    <cellStyle name="Normal 2 37 23 4" xfId="12975" xr:uid="{8837BB8F-03EF-4B80-8285-485FAA3B3FF1}"/>
    <cellStyle name="Normal 2 37 23 5" xfId="12976" xr:uid="{A358B4BD-21A7-48FA-8913-CB63673F75AF}"/>
    <cellStyle name="Normal 2 37 24" xfId="12977" xr:uid="{75F042B3-58E9-4379-A26A-CD72C10CCF79}"/>
    <cellStyle name="Normal 2 37 24 2" xfId="12978" xr:uid="{8BEFFC77-3FA2-4084-95B8-79BA2F3A0DE0}"/>
    <cellStyle name="Normal 2 37 24 3" xfId="12979" xr:uid="{83BBE80F-0233-4C48-ABB3-6A67C8E2C9E9}"/>
    <cellStyle name="Normal 2 37 25" xfId="12980" xr:uid="{71277131-46C8-4681-A756-3D1362A428B3}"/>
    <cellStyle name="Normal 2 37 25 2" xfId="12981" xr:uid="{30D31682-DEB4-4DB0-8D21-7C9023319FC3}"/>
    <cellStyle name="Normal 2 37 25 3" xfId="12982" xr:uid="{6F5716F5-2F85-4CC3-B0C4-31ADF6914696}"/>
    <cellStyle name="Normal 2 37 26" xfId="12983" xr:uid="{853D0104-2BC3-4091-AE6A-2A783E103BE8}"/>
    <cellStyle name="Normal 2 37 27" xfId="12984" xr:uid="{B9B448A2-D790-4F2E-BF41-CC53B38B323E}"/>
    <cellStyle name="Normal 2 37 3" xfId="12985" xr:uid="{740BFAF7-1213-4E9D-95CE-262388D1EEC1}"/>
    <cellStyle name="Normal 2 37 3 2" xfId="12986" xr:uid="{2208D66E-3509-4A6A-92C5-4875107C810C}"/>
    <cellStyle name="Normal 2 37 3 2 2" xfId="12987" xr:uid="{B37F29F4-2A5F-4363-8B4F-1E51588DA40E}"/>
    <cellStyle name="Normal 2 37 3 2 3" xfId="12988" xr:uid="{BEAE2F11-4810-4E9A-9846-D4D65FDE1DE8}"/>
    <cellStyle name="Normal 2 37 3 3" xfId="12989" xr:uid="{79799366-B006-47E7-A3B1-D9A23391A1F0}"/>
    <cellStyle name="Normal 2 37 3 3 2" xfId="12990" xr:uid="{15E41BE6-0F60-4D58-B68D-A90666B26CD5}"/>
    <cellStyle name="Normal 2 37 3 3 3" xfId="12991" xr:uid="{D5231C23-E669-4BF7-97F1-70680CEED650}"/>
    <cellStyle name="Normal 2 37 3 4" xfId="12992" xr:uid="{6145FFB9-1572-4540-8DD9-16DBDD71C25E}"/>
    <cellStyle name="Normal 2 37 3 5" xfId="12993" xr:uid="{1432F0D5-2968-4E54-83A7-766B29F078C1}"/>
    <cellStyle name="Normal 2 37 4" xfId="12994" xr:uid="{14A029CB-8674-4C5F-9275-1F01474F3EE0}"/>
    <cellStyle name="Normal 2 37 4 2" xfId="12995" xr:uid="{67CA5BED-40D0-41C2-BF35-F011976C3448}"/>
    <cellStyle name="Normal 2 37 4 2 2" xfId="12996" xr:uid="{B9D6C9E1-542B-4BAB-9BB7-CE1CC36F29FD}"/>
    <cellStyle name="Normal 2 37 4 2 3" xfId="12997" xr:uid="{338957D5-F4F6-4CCD-92EA-15FD6E494E88}"/>
    <cellStyle name="Normal 2 37 4 3" xfId="12998" xr:uid="{B050088D-5107-4CCF-B1AF-D577392C1F27}"/>
    <cellStyle name="Normal 2 37 4 3 2" xfId="12999" xr:uid="{1F59B3C0-4B2B-4547-9209-B79DDEAE102D}"/>
    <cellStyle name="Normal 2 37 4 3 3" xfId="13000" xr:uid="{E4F7AC55-2054-4849-AD59-9C17786E47D8}"/>
    <cellStyle name="Normal 2 37 4 4" xfId="13001" xr:uid="{FEBFD509-34FD-43DC-AA38-87979E26B182}"/>
    <cellStyle name="Normal 2 37 4 5" xfId="13002" xr:uid="{00037E44-6DE1-4816-A95A-22B8FED0BC2A}"/>
    <cellStyle name="Normal 2 37 5" xfId="13003" xr:uid="{B70C1E95-7841-41D2-BDFF-1F60735D49A1}"/>
    <cellStyle name="Normal 2 37 5 2" xfId="13004" xr:uid="{69F0A1FB-68E6-4346-8B45-3D82920A1032}"/>
    <cellStyle name="Normal 2 37 5 2 2" xfId="13005" xr:uid="{A1B1168A-13D3-4CD2-B370-5E0F0B53FE7B}"/>
    <cellStyle name="Normal 2 37 5 2 3" xfId="13006" xr:uid="{950AADFC-58FF-4CF9-AA87-717138637FF9}"/>
    <cellStyle name="Normal 2 37 5 3" xfId="13007" xr:uid="{6ACD97BB-1028-4A48-AAE4-8817BA5C425E}"/>
    <cellStyle name="Normal 2 37 5 3 2" xfId="13008" xr:uid="{F64FA3E2-FF94-4393-843E-E16E418841E4}"/>
    <cellStyle name="Normal 2 37 5 3 3" xfId="13009" xr:uid="{0B026BD7-90CC-45F4-B41C-53F55ADEC5A1}"/>
    <cellStyle name="Normal 2 37 5 4" xfId="13010" xr:uid="{00006FFE-93D3-4DDD-A0F0-4FBC538850D8}"/>
    <cellStyle name="Normal 2 37 5 5" xfId="13011" xr:uid="{2282EF83-4D8B-495E-8462-D1BE6FC328EA}"/>
    <cellStyle name="Normal 2 37 6" xfId="13012" xr:uid="{FA42CF4A-F57C-4012-BE7E-B9D08B22D5C9}"/>
    <cellStyle name="Normal 2 37 6 2" xfId="13013" xr:uid="{6A20B680-ACF1-49A8-A293-A65BE79050CA}"/>
    <cellStyle name="Normal 2 37 6 2 2" xfId="13014" xr:uid="{0843FCDE-CDF0-4303-8C5A-3AE34BA6DB2A}"/>
    <cellStyle name="Normal 2 37 6 2 3" xfId="13015" xr:uid="{D9B1C9B5-3AC8-4972-9544-65B7C186F597}"/>
    <cellStyle name="Normal 2 37 6 3" xfId="13016" xr:uid="{CF73B08D-C09E-4FC2-B767-754C38FC98CC}"/>
    <cellStyle name="Normal 2 37 6 3 2" xfId="13017" xr:uid="{EDDFBB00-FB6E-40B0-ACC6-F86DA48F335D}"/>
    <cellStyle name="Normal 2 37 6 3 3" xfId="13018" xr:uid="{9D0A4714-D6CB-4B60-B3BF-03658860CD46}"/>
    <cellStyle name="Normal 2 37 6 4" xfId="13019" xr:uid="{72E67A66-7A82-4887-A173-C6C537E28B30}"/>
    <cellStyle name="Normal 2 37 6 5" xfId="13020" xr:uid="{82D98759-9751-4AB7-ACC5-1822D1E43EC1}"/>
    <cellStyle name="Normal 2 37 7" xfId="13021" xr:uid="{DA904BCB-5291-4DD4-8F9D-4F4A85455764}"/>
    <cellStyle name="Normal 2 37 7 2" xfId="13022" xr:uid="{A7B4FC3B-5B48-4AC7-8E25-412223E5CD5D}"/>
    <cellStyle name="Normal 2 37 7 2 2" xfId="13023" xr:uid="{D909834D-7255-421D-941B-0310C251D932}"/>
    <cellStyle name="Normal 2 37 7 2 3" xfId="13024" xr:uid="{830933EF-69E9-481F-BC44-411C3C836B32}"/>
    <cellStyle name="Normal 2 37 7 3" xfId="13025" xr:uid="{D77082C8-D225-45FE-8E6F-59AB6D18CD16}"/>
    <cellStyle name="Normal 2 37 7 3 2" xfId="13026" xr:uid="{B9ECB48F-7A7F-4197-A167-0BE24EA12E7D}"/>
    <cellStyle name="Normal 2 37 7 3 3" xfId="13027" xr:uid="{FC74B487-5C9F-4739-B569-06772E34ACF7}"/>
    <cellStyle name="Normal 2 37 7 4" xfId="13028" xr:uid="{64228F3E-30BC-4D08-B901-B26E0C4584D0}"/>
    <cellStyle name="Normal 2 37 7 5" xfId="13029" xr:uid="{A0F48EA1-C1F4-4202-AD67-0BAE53644174}"/>
    <cellStyle name="Normal 2 37 8" xfId="13030" xr:uid="{457D71B0-9479-4918-9C4A-891F4D5EDF61}"/>
    <cellStyle name="Normal 2 37 8 2" xfId="13031" xr:uid="{0937CD77-7B05-46ED-ADB6-9CB5A36E29F2}"/>
    <cellStyle name="Normal 2 37 8 2 2" xfId="13032" xr:uid="{A07EE22A-4188-479C-A2FC-6A989D93D0C4}"/>
    <cellStyle name="Normal 2 37 8 2 3" xfId="13033" xr:uid="{9C253215-677F-4E06-984F-53E8FCEBF7AE}"/>
    <cellStyle name="Normal 2 37 8 3" xfId="13034" xr:uid="{D886FDEE-9E2D-49DB-A66E-9DAB8BB9BA04}"/>
    <cellStyle name="Normal 2 37 8 3 2" xfId="13035" xr:uid="{4D36E29A-7AFA-4A1D-AA4B-7541CE204A42}"/>
    <cellStyle name="Normal 2 37 8 3 3" xfId="13036" xr:uid="{CE7594FE-D819-4394-84D0-8B2257E9A2DB}"/>
    <cellStyle name="Normal 2 37 8 4" xfId="13037" xr:uid="{2CBE5E2E-5CF1-48F1-AD1E-A0BBC1660449}"/>
    <cellStyle name="Normal 2 37 8 5" xfId="13038" xr:uid="{226A8363-DB7A-4FC0-8DF6-D8ED6C4E078F}"/>
    <cellStyle name="Normal 2 37 9" xfId="13039" xr:uid="{5A28B45E-BA0B-4FE4-A98C-3D3F1C0BE0D4}"/>
    <cellStyle name="Normal 2 37 9 2" xfId="13040" xr:uid="{3068ED3B-8E8F-4F14-91D0-635BABC03F1D}"/>
    <cellStyle name="Normal 2 37 9 2 2" xfId="13041" xr:uid="{2C2110C2-454A-4B7E-ACDE-981DABBE97B8}"/>
    <cellStyle name="Normal 2 37 9 2 3" xfId="13042" xr:uid="{0217931D-1753-4C17-99EF-20A93F70D3E3}"/>
    <cellStyle name="Normal 2 37 9 3" xfId="13043" xr:uid="{FDECCDDD-9899-4CD9-ACAA-F69606F10A09}"/>
    <cellStyle name="Normal 2 37 9 3 2" xfId="13044" xr:uid="{AB37A179-1159-445E-9E07-4E4DCFA61A76}"/>
    <cellStyle name="Normal 2 37 9 3 3" xfId="13045" xr:uid="{AA464AEB-EBEC-45E9-A28C-B27208A51B6B}"/>
    <cellStyle name="Normal 2 37 9 4" xfId="13046" xr:uid="{32AF6E59-F76A-4506-893E-4EB8CF3C6BC9}"/>
    <cellStyle name="Normal 2 37 9 5" xfId="13047" xr:uid="{0657AF38-4555-458A-9FB3-213D7B92E992}"/>
    <cellStyle name="Normal 2 38" xfId="13048" xr:uid="{CA6CCAC2-1565-4896-A5BF-76D6F27B23B7}"/>
    <cellStyle name="Normal 2 38 10" xfId="13049" xr:uid="{5F58DBA2-61DE-4323-AB15-1A78C108B3CB}"/>
    <cellStyle name="Normal 2 38 10 2" xfId="13050" xr:uid="{17295DDA-8AD3-40B9-9200-702B0BFA94A4}"/>
    <cellStyle name="Normal 2 38 10 2 2" xfId="13051" xr:uid="{7F1F82A2-4CE1-4918-9CA3-F81B3DCF8BDF}"/>
    <cellStyle name="Normal 2 38 10 2 3" xfId="13052" xr:uid="{1B4E5875-6BD3-403E-AC98-0E9A8FD3A5D3}"/>
    <cellStyle name="Normal 2 38 10 3" xfId="13053" xr:uid="{B8D1E1B2-7E44-4686-AB1B-D41AEF84731D}"/>
    <cellStyle name="Normal 2 38 10 3 2" xfId="13054" xr:uid="{AB31B814-5F69-4F0E-B371-CFD96B76DD2F}"/>
    <cellStyle name="Normal 2 38 10 3 3" xfId="13055" xr:uid="{75311D07-E237-47B1-ABEC-BBFBFD541668}"/>
    <cellStyle name="Normal 2 38 10 4" xfId="13056" xr:uid="{CD4EC5B3-EF2F-4410-AB9E-137E696A4ECF}"/>
    <cellStyle name="Normal 2 38 10 5" xfId="13057" xr:uid="{6BCA38E6-91DD-4759-82D3-F6301B126E04}"/>
    <cellStyle name="Normal 2 38 11" xfId="13058" xr:uid="{F048F5EF-C10D-4634-A223-DB0A26ECDA52}"/>
    <cellStyle name="Normal 2 38 11 2" xfId="13059" xr:uid="{1D952430-B7B2-4218-8252-3626CF4E12C0}"/>
    <cellStyle name="Normal 2 38 11 2 2" xfId="13060" xr:uid="{E35CB9B2-A562-496B-A1F4-FC4945319BE6}"/>
    <cellStyle name="Normal 2 38 11 2 3" xfId="13061" xr:uid="{5F7BE732-B1CA-4B1E-9987-E90A1E6DD4C0}"/>
    <cellStyle name="Normal 2 38 11 3" xfId="13062" xr:uid="{49F03AB3-5726-43C1-80D7-8C65B61A59F8}"/>
    <cellStyle name="Normal 2 38 11 3 2" xfId="13063" xr:uid="{D2330BD2-9D20-4F51-B029-B49933F1CAE8}"/>
    <cellStyle name="Normal 2 38 11 3 3" xfId="13064" xr:uid="{065BE418-0DA1-4CE8-8828-F785C9BEF8CF}"/>
    <cellStyle name="Normal 2 38 11 4" xfId="13065" xr:uid="{A531AD17-84DB-4175-818D-106345150F58}"/>
    <cellStyle name="Normal 2 38 11 5" xfId="13066" xr:uid="{C5291D44-3B94-41E2-98EE-94123B740E3C}"/>
    <cellStyle name="Normal 2 38 12" xfId="13067" xr:uid="{1B023E5F-A8A2-4AEC-BDCF-5C9B3D65C600}"/>
    <cellStyle name="Normal 2 38 12 2" xfId="13068" xr:uid="{F2DF7D25-9707-43AC-AB59-608535B8665B}"/>
    <cellStyle name="Normal 2 38 12 2 2" xfId="13069" xr:uid="{0D9C2466-F3D4-4A72-A65F-AA69291E97B8}"/>
    <cellStyle name="Normal 2 38 12 2 3" xfId="13070" xr:uid="{AB5776A1-029D-4E85-8F67-A738B263D05E}"/>
    <cellStyle name="Normal 2 38 12 3" xfId="13071" xr:uid="{5C7ECF9A-E571-42D1-BF0C-FE5A0C832D87}"/>
    <cellStyle name="Normal 2 38 12 3 2" xfId="13072" xr:uid="{3C544C67-0549-4CE7-A608-58F1805DD006}"/>
    <cellStyle name="Normal 2 38 12 3 3" xfId="13073" xr:uid="{DF964696-216C-4489-921D-F3CA66E6631E}"/>
    <cellStyle name="Normal 2 38 12 4" xfId="13074" xr:uid="{6D04009A-1CD8-4BF9-B0B5-6C951CAA67EE}"/>
    <cellStyle name="Normal 2 38 12 5" xfId="13075" xr:uid="{16B6D298-1AB0-4B44-BA59-17235BE7FE29}"/>
    <cellStyle name="Normal 2 38 13" xfId="13076" xr:uid="{4562F979-A420-482E-A7EB-42DE426AF672}"/>
    <cellStyle name="Normal 2 38 13 2" xfId="13077" xr:uid="{16726385-A1C4-4191-BCDC-220CAECD28CC}"/>
    <cellStyle name="Normal 2 38 13 2 2" xfId="13078" xr:uid="{1674255D-E69E-48A6-9070-3F6AD965664F}"/>
    <cellStyle name="Normal 2 38 13 2 3" xfId="13079" xr:uid="{057433D4-C990-4484-B13A-26B67B839C67}"/>
    <cellStyle name="Normal 2 38 13 3" xfId="13080" xr:uid="{99609DAE-08C6-4A2A-BAC2-7C03FD8EC431}"/>
    <cellStyle name="Normal 2 38 13 3 2" xfId="13081" xr:uid="{96CC569A-DFA5-4555-8259-79D812721570}"/>
    <cellStyle name="Normal 2 38 13 3 3" xfId="13082" xr:uid="{8A2677F2-4723-4093-87F8-50F862B0B3C9}"/>
    <cellStyle name="Normal 2 38 13 4" xfId="13083" xr:uid="{DBE6462B-9A44-49C7-B68D-F42DED81E4DA}"/>
    <cellStyle name="Normal 2 38 13 5" xfId="13084" xr:uid="{87A57EC0-14A4-4038-81A8-1BD756450929}"/>
    <cellStyle name="Normal 2 38 14" xfId="13085" xr:uid="{CFF1DF43-CEF3-4227-AC11-324D8188B22D}"/>
    <cellStyle name="Normal 2 38 14 2" xfId="13086" xr:uid="{CD262D7F-DC5C-4574-B19F-81F4614B68F8}"/>
    <cellStyle name="Normal 2 38 14 2 2" xfId="13087" xr:uid="{05739BCA-1CAC-4C5D-85DF-AB1AB272037E}"/>
    <cellStyle name="Normal 2 38 14 2 3" xfId="13088" xr:uid="{A2F4E3C6-3D89-4963-B172-D779C4853435}"/>
    <cellStyle name="Normal 2 38 14 3" xfId="13089" xr:uid="{12345FAD-8BE7-4495-8A94-773328C63885}"/>
    <cellStyle name="Normal 2 38 14 3 2" xfId="13090" xr:uid="{86996BBE-7B8C-441E-809F-8955A87D2D34}"/>
    <cellStyle name="Normal 2 38 14 3 3" xfId="13091" xr:uid="{F442C2FD-AF9B-4019-AD45-B94486FB2BDD}"/>
    <cellStyle name="Normal 2 38 14 4" xfId="13092" xr:uid="{4806A90B-9017-40FA-BB26-387DDEB1875D}"/>
    <cellStyle name="Normal 2 38 14 5" xfId="13093" xr:uid="{BBECDABF-422F-4120-A71B-0BD018D388E0}"/>
    <cellStyle name="Normal 2 38 15" xfId="13094" xr:uid="{332178C6-65CE-4A61-9CD3-9B1E9C6F7ED1}"/>
    <cellStyle name="Normal 2 38 15 2" xfId="13095" xr:uid="{3A96B583-90FE-4A90-A845-A5947E0BC155}"/>
    <cellStyle name="Normal 2 38 15 2 2" xfId="13096" xr:uid="{1A4D3990-6EA3-427D-AD1D-163505EC48A0}"/>
    <cellStyle name="Normal 2 38 15 2 3" xfId="13097" xr:uid="{AE710335-967B-45A2-9E4C-E50F0E7D96E1}"/>
    <cellStyle name="Normal 2 38 15 3" xfId="13098" xr:uid="{F56F8289-BE80-4BC4-844F-32193FA9FB63}"/>
    <cellStyle name="Normal 2 38 15 3 2" xfId="13099" xr:uid="{CE8B1E95-42C7-4AD0-A6D7-6A1C042D1618}"/>
    <cellStyle name="Normal 2 38 15 3 3" xfId="13100" xr:uid="{09E1D04F-BCE7-4631-84BE-DF1F8A33D782}"/>
    <cellStyle name="Normal 2 38 15 4" xfId="13101" xr:uid="{E1ECF939-7F91-46F4-85C5-29DF53A3AC1A}"/>
    <cellStyle name="Normal 2 38 15 5" xfId="13102" xr:uid="{F914EA23-DD17-4691-A4EB-EA21C58ECA8D}"/>
    <cellStyle name="Normal 2 38 16" xfId="13103" xr:uid="{6CEEAC60-5070-43BE-97AF-6CED77CD7D4C}"/>
    <cellStyle name="Normal 2 38 16 2" xfId="13104" xr:uid="{A372257D-5C0B-437A-8CE9-38985F0EAE7B}"/>
    <cellStyle name="Normal 2 38 16 2 2" xfId="13105" xr:uid="{4A788EFD-6292-4B5A-98DA-E48D7630C63B}"/>
    <cellStyle name="Normal 2 38 16 2 3" xfId="13106" xr:uid="{18C4B8A5-7C77-456A-B180-1E5C6536B076}"/>
    <cellStyle name="Normal 2 38 16 3" xfId="13107" xr:uid="{7A7675B3-848F-46B0-A96C-3FD6B520D228}"/>
    <cellStyle name="Normal 2 38 16 3 2" xfId="13108" xr:uid="{D66F503E-5550-4A28-AEBB-4FABE8715206}"/>
    <cellStyle name="Normal 2 38 16 3 3" xfId="13109" xr:uid="{58001F22-F84E-47C5-A945-24F4416EB910}"/>
    <cellStyle name="Normal 2 38 16 4" xfId="13110" xr:uid="{C013FFE6-14DE-4D8F-9468-3B0161E2D241}"/>
    <cellStyle name="Normal 2 38 16 5" xfId="13111" xr:uid="{530F6F51-BA98-4A67-8957-6D4FB6C5DAB3}"/>
    <cellStyle name="Normal 2 38 17" xfId="13112" xr:uid="{128A73AA-E24A-4345-A298-BC6BF941EFA0}"/>
    <cellStyle name="Normal 2 38 17 2" xfId="13113" xr:uid="{1559F179-9A09-4015-9F1E-862ACBCFC63D}"/>
    <cellStyle name="Normal 2 38 17 2 2" xfId="13114" xr:uid="{1AC32061-9BC7-42AD-8751-D25D488EAA61}"/>
    <cellStyle name="Normal 2 38 17 2 3" xfId="13115" xr:uid="{673DE162-8C35-46B6-8ED6-D6F19FA960F1}"/>
    <cellStyle name="Normal 2 38 17 3" xfId="13116" xr:uid="{38FAD607-CB04-46A0-A3BF-2161BCA6A974}"/>
    <cellStyle name="Normal 2 38 17 3 2" xfId="13117" xr:uid="{2D6A6513-2040-4758-BFC7-7B7ED503251A}"/>
    <cellStyle name="Normal 2 38 17 3 3" xfId="13118" xr:uid="{65728C53-AA75-4A17-AB7C-C9C6C1E9023E}"/>
    <cellStyle name="Normal 2 38 17 4" xfId="13119" xr:uid="{D95DBC16-1395-4269-9819-1A22F2E7185C}"/>
    <cellStyle name="Normal 2 38 17 5" xfId="13120" xr:uid="{EB0566DC-2FA5-4DF2-817A-4D91B0D6C43F}"/>
    <cellStyle name="Normal 2 38 18" xfId="13121" xr:uid="{E4B6303D-572C-47A9-AD96-E9BDCCE8940D}"/>
    <cellStyle name="Normal 2 38 18 2" xfId="13122" xr:uid="{FF4830E2-B31A-41D7-8038-88C8E8625CA4}"/>
    <cellStyle name="Normal 2 38 18 2 2" xfId="13123" xr:uid="{0C4DB659-A9E6-4F45-BC02-A2D508E40B4D}"/>
    <cellStyle name="Normal 2 38 18 2 3" xfId="13124" xr:uid="{2AE05BAF-9333-4E0D-83AA-EB3E646A3E19}"/>
    <cellStyle name="Normal 2 38 18 3" xfId="13125" xr:uid="{1E749182-4D62-4266-8428-D227D7D435DC}"/>
    <cellStyle name="Normal 2 38 18 3 2" xfId="13126" xr:uid="{22797EBD-5133-45DE-AE35-36ED5D3BD974}"/>
    <cellStyle name="Normal 2 38 18 3 3" xfId="13127" xr:uid="{1C3AD94B-A7D5-408F-BD0F-C2BC0B4DD95B}"/>
    <cellStyle name="Normal 2 38 18 4" xfId="13128" xr:uid="{EE489438-8213-40CD-8524-A89C3E586B12}"/>
    <cellStyle name="Normal 2 38 18 5" xfId="13129" xr:uid="{7DE73852-781E-4D54-BB7F-C76DECD23681}"/>
    <cellStyle name="Normal 2 38 19" xfId="13130" xr:uid="{862FC781-D327-4B13-A167-64883298B8D3}"/>
    <cellStyle name="Normal 2 38 19 2" xfId="13131" xr:uid="{62069AA1-B63C-4D11-B0B9-375435350141}"/>
    <cellStyle name="Normal 2 38 19 2 2" xfId="13132" xr:uid="{FAE84DF1-6D3E-49D6-9A65-E251A870DABE}"/>
    <cellStyle name="Normal 2 38 19 2 3" xfId="13133" xr:uid="{802FCB81-E6B6-4484-817A-099C9DFEBDFC}"/>
    <cellStyle name="Normal 2 38 19 3" xfId="13134" xr:uid="{3B1A43A3-3084-430B-8B94-7B663CB23007}"/>
    <cellStyle name="Normal 2 38 19 3 2" xfId="13135" xr:uid="{BDAA50D7-B916-4943-8842-98F80CB61897}"/>
    <cellStyle name="Normal 2 38 19 3 3" xfId="13136" xr:uid="{D67C9939-585F-4BD0-9EE7-FA8E6732CAFA}"/>
    <cellStyle name="Normal 2 38 19 4" xfId="13137" xr:uid="{B3E5E3D0-3C99-4393-B9FD-4958C7C9C8DA}"/>
    <cellStyle name="Normal 2 38 19 5" xfId="13138" xr:uid="{500FD5FB-0A84-46B7-AD58-24E106EC5891}"/>
    <cellStyle name="Normal 2 38 2" xfId="13139" xr:uid="{A4C3E3C3-C7A3-4FB6-BC21-B1D5DD7D1472}"/>
    <cellStyle name="Normal 2 38 2 2" xfId="13140" xr:uid="{33F10EF0-6DA6-43B5-98B0-3244ADC83F59}"/>
    <cellStyle name="Normal 2 38 2 2 2" xfId="13141" xr:uid="{1FC56EDA-79F1-4B6A-AE39-BD4AE09249D2}"/>
    <cellStyle name="Normal 2 38 2 2 3" xfId="13142" xr:uid="{FB64896A-64E2-4AE9-8EC4-F26C8176FE51}"/>
    <cellStyle name="Normal 2 38 2 3" xfId="13143" xr:uid="{FD6283D6-457E-4483-8DD2-38FBAA691426}"/>
    <cellStyle name="Normal 2 38 2 3 2" xfId="13144" xr:uid="{A2EF99C5-C922-42FC-A04D-2C427095A0A7}"/>
    <cellStyle name="Normal 2 38 2 3 3" xfId="13145" xr:uid="{961537E0-9ECF-44C8-A563-6AE2A34AEF30}"/>
    <cellStyle name="Normal 2 38 2 4" xfId="13146" xr:uid="{B7DC4A0E-F888-428E-9635-11A4EF7C5808}"/>
    <cellStyle name="Normal 2 38 2 5" xfId="13147" xr:uid="{7F9635A6-C417-46FB-86B4-CD9B93C3FAA0}"/>
    <cellStyle name="Normal 2 38 20" xfId="13148" xr:uid="{75E3D6AE-9561-4F8E-B89C-C89C061B9016}"/>
    <cellStyle name="Normal 2 38 20 2" xfId="13149" xr:uid="{25207B76-0894-4670-B461-A22AC28759A2}"/>
    <cellStyle name="Normal 2 38 20 2 2" xfId="13150" xr:uid="{5F301FC3-E8A7-4D10-AA78-0F8E59CF8ED4}"/>
    <cellStyle name="Normal 2 38 20 2 3" xfId="13151" xr:uid="{B7BEBF16-236C-4DAF-B058-D3E424580E24}"/>
    <cellStyle name="Normal 2 38 20 3" xfId="13152" xr:uid="{476F18DA-AC9B-45C3-A14A-CF1376050392}"/>
    <cellStyle name="Normal 2 38 20 3 2" xfId="13153" xr:uid="{A886D786-FBBB-4653-A4FD-AAA9911AAF3B}"/>
    <cellStyle name="Normal 2 38 20 3 3" xfId="13154" xr:uid="{ADBAD031-51A1-4512-80D8-7B63956DF68B}"/>
    <cellStyle name="Normal 2 38 20 4" xfId="13155" xr:uid="{E529E09A-E644-4B6A-A76A-75DCCD8A5CA0}"/>
    <cellStyle name="Normal 2 38 20 5" xfId="13156" xr:uid="{BAD4904C-19D9-4771-94BA-C6F4161D1F47}"/>
    <cellStyle name="Normal 2 38 21" xfId="13157" xr:uid="{CF3FFB72-D737-4BB1-8CD4-59AFFE2EAF83}"/>
    <cellStyle name="Normal 2 38 21 2" xfId="13158" xr:uid="{89A185C6-2EE2-4B66-8268-49434CD4F87A}"/>
    <cellStyle name="Normal 2 38 21 2 2" xfId="13159" xr:uid="{F133C11A-AD2D-4650-995E-3460127EAF34}"/>
    <cellStyle name="Normal 2 38 21 2 3" xfId="13160" xr:uid="{54413ADD-AA64-403A-A774-26BB339DA6B6}"/>
    <cellStyle name="Normal 2 38 21 3" xfId="13161" xr:uid="{C34C37F8-41B7-4084-8328-70CC3B1B6E24}"/>
    <cellStyle name="Normal 2 38 21 3 2" xfId="13162" xr:uid="{122A3597-783B-420B-8288-133BFD358B30}"/>
    <cellStyle name="Normal 2 38 21 3 3" xfId="13163" xr:uid="{11B25B06-78B1-48DB-87FF-C3F52D2DE25B}"/>
    <cellStyle name="Normal 2 38 21 4" xfId="13164" xr:uid="{65A09F06-7DAA-4B3A-A6D3-A8452A276AD8}"/>
    <cellStyle name="Normal 2 38 21 5" xfId="13165" xr:uid="{1EF4E5E1-1E04-4C72-BB17-44DEB37EF4ED}"/>
    <cellStyle name="Normal 2 38 22" xfId="13166" xr:uid="{FB60BBBA-1D5A-403D-8F6D-086BE03AB8D4}"/>
    <cellStyle name="Normal 2 38 22 2" xfId="13167" xr:uid="{CAF4EA12-1742-4068-A9B0-C23115F644FE}"/>
    <cellStyle name="Normal 2 38 22 2 2" xfId="13168" xr:uid="{4B4FC277-B806-42CF-AA12-CE39D9FB5966}"/>
    <cellStyle name="Normal 2 38 22 2 3" xfId="13169" xr:uid="{40804739-93E0-4854-AF4F-6763658E3F46}"/>
    <cellStyle name="Normal 2 38 22 3" xfId="13170" xr:uid="{6FBDBD29-937B-4573-87EA-E7372F20C4B5}"/>
    <cellStyle name="Normal 2 38 22 3 2" xfId="13171" xr:uid="{9D304D96-E4ED-4EF3-AA2A-BFFF6606B319}"/>
    <cellStyle name="Normal 2 38 22 3 3" xfId="13172" xr:uid="{651CACCD-877C-4B8C-B9D5-5D30501FD2F5}"/>
    <cellStyle name="Normal 2 38 22 4" xfId="13173" xr:uid="{68BDFBD1-AAA0-4EEA-B26D-A399110BF62D}"/>
    <cellStyle name="Normal 2 38 22 5" xfId="13174" xr:uid="{386064B3-3478-4961-BEC3-C6CF29E8CA47}"/>
    <cellStyle name="Normal 2 38 23" xfId="13175" xr:uid="{8591937D-808E-4A76-B915-9AC91A22596F}"/>
    <cellStyle name="Normal 2 38 23 2" xfId="13176" xr:uid="{644DDBE0-BB84-45F6-9DAD-8D78F9764946}"/>
    <cellStyle name="Normal 2 38 23 2 2" xfId="13177" xr:uid="{956F50DF-8590-463A-8256-8B48FED3373E}"/>
    <cellStyle name="Normal 2 38 23 2 3" xfId="13178" xr:uid="{89C15CDF-CF27-4F82-95D2-F6472E007440}"/>
    <cellStyle name="Normal 2 38 23 3" xfId="13179" xr:uid="{38188E65-EC7F-4F20-859C-AAD309308297}"/>
    <cellStyle name="Normal 2 38 23 3 2" xfId="13180" xr:uid="{9C7DC9B6-DCF9-4190-AF1C-45A937FF5270}"/>
    <cellStyle name="Normal 2 38 23 3 3" xfId="13181" xr:uid="{905783C3-3A95-4280-BBF2-0185A639817F}"/>
    <cellStyle name="Normal 2 38 23 4" xfId="13182" xr:uid="{9DE6B186-E780-458F-B977-B5E1610DE798}"/>
    <cellStyle name="Normal 2 38 23 5" xfId="13183" xr:uid="{6B46242F-365D-44A4-A94C-8CDF9A39ED22}"/>
    <cellStyle name="Normal 2 38 24" xfId="13184" xr:uid="{7F2A6FCC-D1A8-4D25-850C-4BBA6100D037}"/>
    <cellStyle name="Normal 2 38 24 2" xfId="13185" xr:uid="{8BE2FDEC-6045-4310-9CEB-1C38E96098DB}"/>
    <cellStyle name="Normal 2 38 24 3" xfId="13186" xr:uid="{5D11D3B2-D70C-43E6-810C-3670F7ED9B2C}"/>
    <cellStyle name="Normal 2 38 25" xfId="13187" xr:uid="{8C7D44EE-F940-4470-8730-47FDDA8321B5}"/>
    <cellStyle name="Normal 2 38 25 2" xfId="13188" xr:uid="{D21BFC3F-7B4C-4B91-A515-C867AA59F6B0}"/>
    <cellStyle name="Normal 2 38 25 3" xfId="13189" xr:uid="{C8B48DB9-5534-4E06-B07E-6C4CA77EEEB8}"/>
    <cellStyle name="Normal 2 38 26" xfId="13190" xr:uid="{41FBCEB9-09E2-4DC2-8771-873132D4F2A6}"/>
    <cellStyle name="Normal 2 38 27" xfId="13191" xr:uid="{2B1BAFCA-E11A-4187-BADB-3241ACEC2D2E}"/>
    <cellStyle name="Normal 2 38 3" xfId="13192" xr:uid="{0D802637-75EC-4003-9AED-2FE458F652F5}"/>
    <cellStyle name="Normal 2 38 3 2" xfId="13193" xr:uid="{4CA2A6D1-5710-4112-968F-090078901D32}"/>
    <cellStyle name="Normal 2 38 3 2 2" xfId="13194" xr:uid="{FE09B85C-BF00-4672-8B68-9A53FC49525B}"/>
    <cellStyle name="Normal 2 38 3 2 3" xfId="13195" xr:uid="{44EF24B2-0B5C-49BA-9089-6DF38AE25554}"/>
    <cellStyle name="Normal 2 38 3 3" xfId="13196" xr:uid="{F88C047C-C4B3-4E9E-A5E0-6E9514058926}"/>
    <cellStyle name="Normal 2 38 3 3 2" xfId="13197" xr:uid="{714FA801-CD2F-4CDE-92A9-504CDDF05038}"/>
    <cellStyle name="Normal 2 38 3 3 3" xfId="13198" xr:uid="{7337878E-DC57-4ED8-8921-594995A65326}"/>
    <cellStyle name="Normal 2 38 3 4" xfId="13199" xr:uid="{96792EE8-2281-40D5-A560-CB5D3EED8B09}"/>
    <cellStyle name="Normal 2 38 3 5" xfId="13200" xr:uid="{D084863D-D7E4-4AA6-95CE-9F836AB2A3CD}"/>
    <cellStyle name="Normal 2 38 4" xfId="13201" xr:uid="{FC9F94F1-A1DE-4830-9F09-644DB66C059D}"/>
    <cellStyle name="Normal 2 38 4 2" xfId="13202" xr:uid="{4799B36F-7C38-43DB-AE2C-792153A2C671}"/>
    <cellStyle name="Normal 2 38 4 2 2" xfId="13203" xr:uid="{0F908098-B88E-4EAE-9B28-786279EF0DAF}"/>
    <cellStyle name="Normal 2 38 4 2 3" xfId="13204" xr:uid="{92813607-5594-4445-A8A6-8AC1EEC28830}"/>
    <cellStyle name="Normal 2 38 4 3" xfId="13205" xr:uid="{D5E1BAFF-2400-4AE3-B96D-D562688AAD17}"/>
    <cellStyle name="Normal 2 38 4 3 2" xfId="13206" xr:uid="{D019190D-3F6C-4D83-B7BD-8570C6091934}"/>
    <cellStyle name="Normal 2 38 4 3 3" xfId="13207" xr:uid="{DD3BF27E-1BE6-4A28-8821-6585EC3263C0}"/>
    <cellStyle name="Normal 2 38 4 4" xfId="13208" xr:uid="{5CA0EE0A-B8AD-4A3C-801E-E4ADC4B31BFC}"/>
    <cellStyle name="Normal 2 38 4 5" xfId="13209" xr:uid="{C4C37461-59FA-4762-A7D9-01A4724EB1BD}"/>
    <cellStyle name="Normal 2 38 5" xfId="13210" xr:uid="{BAEB8197-C9E3-4EAD-AD92-0E4B1C5AC476}"/>
    <cellStyle name="Normal 2 38 5 2" xfId="13211" xr:uid="{C2CB22DE-E0E9-4D54-AF58-80B58D2B5C04}"/>
    <cellStyle name="Normal 2 38 5 2 2" xfId="13212" xr:uid="{4DDBD420-CE3A-4FD5-8100-FF5BA53FEAD7}"/>
    <cellStyle name="Normal 2 38 5 2 3" xfId="13213" xr:uid="{9FCAF6CF-1AF4-475B-9775-EB0061839815}"/>
    <cellStyle name="Normal 2 38 5 3" xfId="13214" xr:uid="{EE5EFCCD-3FC5-46FF-A6C9-E92895213C25}"/>
    <cellStyle name="Normal 2 38 5 3 2" xfId="13215" xr:uid="{579A20BD-A303-4DF4-9CD7-1139A20A4553}"/>
    <cellStyle name="Normal 2 38 5 3 3" xfId="13216" xr:uid="{994548FD-E934-46C9-B4DB-563A92BE3A46}"/>
    <cellStyle name="Normal 2 38 5 4" xfId="13217" xr:uid="{7CECA269-79B8-4A99-A8B2-BAE0B16883AE}"/>
    <cellStyle name="Normal 2 38 5 5" xfId="13218" xr:uid="{537613D5-E35D-46A0-AD51-07DBE7FDC9F0}"/>
    <cellStyle name="Normal 2 38 6" xfId="13219" xr:uid="{A91C7ADF-1C06-4001-A0A9-A6228AE30564}"/>
    <cellStyle name="Normal 2 38 6 2" xfId="13220" xr:uid="{66033C66-F23D-4D75-871F-86D2E138B33E}"/>
    <cellStyle name="Normal 2 38 6 2 2" xfId="13221" xr:uid="{B6C39BDB-E462-4BFB-BA05-824DD892A9D8}"/>
    <cellStyle name="Normal 2 38 6 2 3" xfId="13222" xr:uid="{4049EA9C-0DB3-4065-9A94-6CF87DEBA6EF}"/>
    <cellStyle name="Normal 2 38 6 3" xfId="13223" xr:uid="{34EE45F3-FC47-4178-8A32-49D6CF5D14A6}"/>
    <cellStyle name="Normal 2 38 6 3 2" xfId="13224" xr:uid="{3C469961-F33B-445B-86DA-ABD1FDBEC22F}"/>
    <cellStyle name="Normal 2 38 6 3 3" xfId="13225" xr:uid="{D7F0FF93-416F-4420-9E91-C2F0D404EC08}"/>
    <cellStyle name="Normal 2 38 6 4" xfId="13226" xr:uid="{DB2A0AC8-616E-4B7C-A3AF-BD7ED3C931EF}"/>
    <cellStyle name="Normal 2 38 6 5" xfId="13227" xr:uid="{F6DB2F19-29C9-4918-B0EA-ED5401AFDD03}"/>
    <cellStyle name="Normal 2 38 7" xfId="13228" xr:uid="{D3B7FFA0-F945-4611-90FD-DA39C7558118}"/>
    <cellStyle name="Normal 2 38 7 2" xfId="13229" xr:uid="{BC4A0F31-152D-4EDD-B749-4C35F08A2ACC}"/>
    <cellStyle name="Normal 2 38 7 2 2" xfId="13230" xr:uid="{E3B35DF1-93A6-4BFA-B30E-FAB76DD4F0B3}"/>
    <cellStyle name="Normal 2 38 7 2 3" xfId="13231" xr:uid="{01A2A498-E919-4482-BEAF-5383467E09C1}"/>
    <cellStyle name="Normal 2 38 7 3" xfId="13232" xr:uid="{606E7446-824D-4A8F-8900-B92A063DAD6B}"/>
    <cellStyle name="Normal 2 38 7 3 2" xfId="13233" xr:uid="{8594DA8A-1FD0-4C8C-8347-1993EB1CAA73}"/>
    <cellStyle name="Normal 2 38 7 3 3" xfId="13234" xr:uid="{9E4F5F19-09F7-4A9F-8135-72D169C1C80B}"/>
    <cellStyle name="Normal 2 38 7 4" xfId="13235" xr:uid="{BFC41799-E3F6-4997-AD11-ADF6FDE199A6}"/>
    <cellStyle name="Normal 2 38 7 5" xfId="13236" xr:uid="{8D928FE2-A199-47B4-9791-40B6165A4ABA}"/>
    <cellStyle name="Normal 2 38 8" xfId="13237" xr:uid="{0A768F73-2921-41FB-B423-8C9F8D25227D}"/>
    <cellStyle name="Normal 2 38 8 2" xfId="13238" xr:uid="{E54C43ED-A49D-4701-8F16-A8D8705E4B6D}"/>
    <cellStyle name="Normal 2 38 8 2 2" xfId="13239" xr:uid="{2157BCC1-9BB5-4334-91C2-15FB9DE78A82}"/>
    <cellStyle name="Normal 2 38 8 2 3" xfId="13240" xr:uid="{61FF9AB9-9B72-40B1-97C6-46069CEC037E}"/>
    <cellStyle name="Normal 2 38 8 3" xfId="13241" xr:uid="{A3A35999-EE72-43DD-9F18-7BAB712684B2}"/>
    <cellStyle name="Normal 2 38 8 3 2" xfId="13242" xr:uid="{17BBEFEA-6D3A-4F34-A7B1-3742DDBC9AAC}"/>
    <cellStyle name="Normal 2 38 8 3 3" xfId="13243" xr:uid="{ECA00A27-BAD8-474A-85F8-3C17DD9E40F8}"/>
    <cellStyle name="Normal 2 38 8 4" xfId="13244" xr:uid="{FE6100BB-5452-4DAD-9557-5A27E255A498}"/>
    <cellStyle name="Normal 2 38 8 5" xfId="13245" xr:uid="{70FEC205-9084-47EE-B94F-241867652726}"/>
    <cellStyle name="Normal 2 38 9" xfId="13246" xr:uid="{0AC274E4-4CA2-4F7E-BC10-7A36785063D3}"/>
    <cellStyle name="Normal 2 38 9 2" xfId="13247" xr:uid="{4BDF3EBD-B0BB-4B31-BC5D-0D54D546F095}"/>
    <cellStyle name="Normal 2 38 9 2 2" xfId="13248" xr:uid="{3EEA84B5-85D1-44B0-83AF-1F44C231F90E}"/>
    <cellStyle name="Normal 2 38 9 2 3" xfId="13249" xr:uid="{C8D643E3-8C0F-4C53-80CC-E6C55FF86B6B}"/>
    <cellStyle name="Normal 2 38 9 3" xfId="13250" xr:uid="{DB5EFF6C-B103-41B1-B335-853B2A80951E}"/>
    <cellStyle name="Normal 2 38 9 3 2" xfId="13251" xr:uid="{2EFF3215-55A9-4F2F-8899-BDA9E725C1D3}"/>
    <cellStyle name="Normal 2 38 9 3 3" xfId="13252" xr:uid="{003F2505-F715-4551-B56D-061466131794}"/>
    <cellStyle name="Normal 2 38 9 4" xfId="13253" xr:uid="{0CBBD4A7-94E1-4E4D-BB0F-7A5F7E13E488}"/>
    <cellStyle name="Normal 2 38 9 5" xfId="13254" xr:uid="{7531A50C-47DA-452B-87E9-761064721609}"/>
    <cellStyle name="Normal 2 39" xfId="13255" xr:uid="{4F4074D9-027A-4F27-B1D2-9853B2DDE2FD}"/>
    <cellStyle name="Normal 2 39 10" xfId="13256" xr:uid="{18B824B7-7D0E-49F1-9DFC-5795AADCD316}"/>
    <cellStyle name="Normal 2 39 10 2" xfId="13257" xr:uid="{20C290D2-778F-45AC-AF5A-D4790CEA5A70}"/>
    <cellStyle name="Normal 2 39 10 2 2" xfId="13258" xr:uid="{1C223B13-0152-4D6D-8256-0307A6662B2C}"/>
    <cellStyle name="Normal 2 39 10 2 3" xfId="13259" xr:uid="{62AC7658-798E-4E9F-AF22-DB5606DC5FA5}"/>
    <cellStyle name="Normal 2 39 10 3" xfId="13260" xr:uid="{00ECEB32-2B0C-418F-8CB5-9FB2C7496DCD}"/>
    <cellStyle name="Normal 2 39 10 3 2" xfId="13261" xr:uid="{C240F7F3-5753-49B8-B6B8-C2D55612A98B}"/>
    <cellStyle name="Normal 2 39 10 3 3" xfId="13262" xr:uid="{0BD7F611-5AC9-4B59-8617-F8998FDDC1C9}"/>
    <cellStyle name="Normal 2 39 10 4" xfId="13263" xr:uid="{CEC6A749-DADC-4757-B0DC-9FE2ACE3F808}"/>
    <cellStyle name="Normal 2 39 10 5" xfId="13264" xr:uid="{2DA471F4-8576-4AC7-9785-40C70CA35930}"/>
    <cellStyle name="Normal 2 39 11" xfId="13265" xr:uid="{421CB7E2-3312-46EC-8E1D-CB4EF59757C2}"/>
    <cellStyle name="Normal 2 39 11 2" xfId="13266" xr:uid="{C393C715-BF83-4D9A-8909-44C7DEFE7F6B}"/>
    <cellStyle name="Normal 2 39 11 2 2" xfId="13267" xr:uid="{A54AC21F-7B8D-4147-9E89-94A9BDBE46C2}"/>
    <cellStyle name="Normal 2 39 11 2 3" xfId="13268" xr:uid="{F3AD906C-C0DE-460B-A8D9-26ECE4F3C735}"/>
    <cellStyle name="Normal 2 39 11 3" xfId="13269" xr:uid="{B81A688C-027B-4534-92E4-1C2FC9CCC39E}"/>
    <cellStyle name="Normal 2 39 11 3 2" xfId="13270" xr:uid="{77744C2B-A92E-4226-997B-CF73E0EE5668}"/>
    <cellStyle name="Normal 2 39 11 3 3" xfId="13271" xr:uid="{8AB272A6-9F25-42F5-AA4A-404D6149A985}"/>
    <cellStyle name="Normal 2 39 11 4" xfId="13272" xr:uid="{31C9593F-225F-4A37-979B-170E5DB6CE22}"/>
    <cellStyle name="Normal 2 39 11 5" xfId="13273" xr:uid="{87291B09-70C0-407C-9AAE-157C07EF40DB}"/>
    <cellStyle name="Normal 2 39 12" xfId="13274" xr:uid="{0AB17E3B-7BB3-4981-886D-276B5543A6B1}"/>
    <cellStyle name="Normal 2 39 12 2" xfId="13275" xr:uid="{187AC426-8799-446B-B6D3-944CB1C22312}"/>
    <cellStyle name="Normal 2 39 12 2 2" xfId="13276" xr:uid="{D76D897F-337A-4433-A024-49119BED84D5}"/>
    <cellStyle name="Normal 2 39 12 2 3" xfId="13277" xr:uid="{43151C49-96D1-471C-A822-5A826F4FC6C0}"/>
    <cellStyle name="Normal 2 39 12 3" xfId="13278" xr:uid="{EA81C25A-54C6-46DA-B8F8-57BE0CAE6317}"/>
    <cellStyle name="Normal 2 39 12 3 2" xfId="13279" xr:uid="{28778428-ADF7-4CF8-A5CB-101876A2444D}"/>
    <cellStyle name="Normal 2 39 12 3 3" xfId="13280" xr:uid="{72243EEA-8ABF-4DE0-8479-04421E7DEA11}"/>
    <cellStyle name="Normal 2 39 12 4" xfId="13281" xr:uid="{E5E9FA26-4D62-49F3-A76C-CC498168E0EF}"/>
    <cellStyle name="Normal 2 39 12 5" xfId="13282" xr:uid="{569A06D4-2B51-49C6-BD71-49CC97F04BD9}"/>
    <cellStyle name="Normal 2 39 13" xfId="13283" xr:uid="{A934E775-0EB1-4B73-B9C8-EA66F97C1644}"/>
    <cellStyle name="Normal 2 39 13 2" xfId="13284" xr:uid="{080D108B-B2E8-46CE-840D-FBF86DD3966D}"/>
    <cellStyle name="Normal 2 39 13 2 2" xfId="13285" xr:uid="{6AF714D3-8E7B-4038-97B4-4E479FE8C904}"/>
    <cellStyle name="Normal 2 39 13 2 3" xfId="13286" xr:uid="{D3C9A476-1D03-4BE9-88C8-5F9DA77CE0B2}"/>
    <cellStyle name="Normal 2 39 13 3" xfId="13287" xr:uid="{C7CB33E2-EBBA-4F8A-A5D5-547F27D4ABB4}"/>
    <cellStyle name="Normal 2 39 13 3 2" xfId="13288" xr:uid="{3CEC0176-D7F7-416D-8040-56D8DEE8D7B7}"/>
    <cellStyle name="Normal 2 39 13 3 3" xfId="13289" xr:uid="{C0375B43-489D-41A6-B6F6-940B14D97B65}"/>
    <cellStyle name="Normal 2 39 13 4" xfId="13290" xr:uid="{D757DA01-5A8E-42C9-921A-8CA460A3F2B7}"/>
    <cellStyle name="Normal 2 39 13 5" xfId="13291" xr:uid="{30F49E67-CB28-43F4-8826-C7179B275BCA}"/>
    <cellStyle name="Normal 2 39 14" xfId="13292" xr:uid="{392D1FF4-DFE8-4F0D-AC14-2BA0A3FE00E6}"/>
    <cellStyle name="Normal 2 39 14 2" xfId="13293" xr:uid="{550F57A7-1237-4115-9742-A999E44019C3}"/>
    <cellStyle name="Normal 2 39 14 2 2" xfId="13294" xr:uid="{60A08D64-3109-422D-A3F9-53BE38E40A1D}"/>
    <cellStyle name="Normal 2 39 14 2 3" xfId="13295" xr:uid="{E7B26AE1-3C74-48AB-9B0D-DAA8A4269746}"/>
    <cellStyle name="Normal 2 39 14 3" xfId="13296" xr:uid="{997B5A22-808A-4D3B-A962-9CEAD59A781B}"/>
    <cellStyle name="Normal 2 39 14 3 2" xfId="13297" xr:uid="{DDA673DA-C5B1-4B42-81D7-532A6023DFCB}"/>
    <cellStyle name="Normal 2 39 14 3 3" xfId="13298" xr:uid="{0508D13E-8CC6-452E-BB26-B677F8A2A762}"/>
    <cellStyle name="Normal 2 39 14 4" xfId="13299" xr:uid="{69243150-4B7B-4EA7-B9C2-166D7E2349D1}"/>
    <cellStyle name="Normal 2 39 14 5" xfId="13300" xr:uid="{8F4998BF-0606-448E-AC1E-A515FCB6E97D}"/>
    <cellStyle name="Normal 2 39 15" xfId="13301" xr:uid="{FBA1513E-90F4-4132-A2EC-1F7C1F51C714}"/>
    <cellStyle name="Normal 2 39 15 2" xfId="13302" xr:uid="{381398A4-CD74-429A-A0BD-C69869D4507B}"/>
    <cellStyle name="Normal 2 39 15 2 2" xfId="13303" xr:uid="{608353B2-6F6F-4621-94A0-7F55D25E8AD2}"/>
    <cellStyle name="Normal 2 39 15 2 3" xfId="13304" xr:uid="{70885A10-81E8-4FF6-A95C-E350036639A9}"/>
    <cellStyle name="Normal 2 39 15 3" xfId="13305" xr:uid="{FF5E3CB5-8A8B-4818-8F2D-191343E949E3}"/>
    <cellStyle name="Normal 2 39 15 3 2" xfId="13306" xr:uid="{938F93A1-FA49-4032-A3CA-3BEE9017942B}"/>
    <cellStyle name="Normal 2 39 15 3 3" xfId="13307" xr:uid="{10BA3814-4605-4370-A808-DFEE20B17037}"/>
    <cellStyle name="Normal 2 39 15 4" xfId="13308" xr:uid="{D5FD7E1F-A6AC-4276-B452-BC59B77B5061}"/>
    <cellStyle name="Normal 2 39 15 5" xfId="13309" xr:uid="{A85E2F66-7A31-47D1-9013-EBEA29A06460}"/>
    <cellStyle name="Normal 2 39 16" xfId="13310" xr:uid="{E6FD1279-B801-4EF4-9D5C-7EF8E6FD450E}"/>
    <cellStyle name="Normal 2 39 16 2" xfId="13311" xr:uid="{A6EB5861-711B-4EBA-A785-52468775FD4A}"/>
    <cellStyle name="Normal 2 39 16 2 2" xfId="13312" xr:uid="{C2153DDC-F117-4BAE-9260-85F050A4EEE7}"/>
    <cellStyle name="Normal 2 39 16 2 3" xfId="13313" xr:uid="{8EFFC2D7-92B3-4847-ABD3-671C7718301C}"/>
    <cellStyle name="Normal 2 39 16 3" xfId="13314" xr:uid="{E76A4C74-7630-4C8E-82F1-A424AC65B744}"/>
    <cellStyle name="Normal 2 39 16 3 2" xfId="13315" xr:uid="{F8663196-0F53-44B4-A074-869FA5001010}"/>
    <cellStyle name="Normal 2 39 16 3 3" xfId="13316" xr:uid="{A74F37D1-B3CC-4305-8785-7AB1D524B4A0}"/>
    <cellStyle name="Normal 2 39 16 4" xfId="13317" xr:uid="{0EE9D1D3-3B22-4B31-84B9-C526A6416251}"/>
    <cellStyle name="Normal 2 39 16 5" xfId="13318" xr:uid="{3F8FFA0C-BB4B-4679-8D40-4307FEF37499}"/>
    <cellStyle name="Normal 2 39 17" xfId="13319" xr:uid="{422C3F76-8497-40C6-B861-461D66A93A85}"/>
    <cellStyle name="Normal 2 39 17 2" xfId="13320" xr:uid="{2893558D-AC2B-46CD-93D8-5FF733FA2D9B}"/>
    <cellStyle name="Normal 2 39 17 2 2" xfId="13321" xr:uid="{3B5E5FE7-E51C-4F93-A0EB-1B82B9A1DD18}"/>
    <cellStyle name="Normal 2 39 17 2 3" xfId="13322" xr:uid="{19206D89-7727-41FD-8BC2-E1D0D9C3B741}"/>
    <cellStyle name="Normal 2 39 17 3" xfId="13323" xr:uid="{23FDC3C2-3704-4086-9607-B534FE49ADEF}"/>
    <cellStyle name="Normal 2 39 17 3 2" xfId="13324" xr:uid="{76C6CF0B-C1DC-4295-9E10-70989E50794D}"/>
    <cellStyle name="Normal 2 39 17 3 3" xfId="13325" xr:uid="{99D9E974-A4D1-41F1-83A8-4383876A2980}"/>
    <cellStyle name="Normal 2 39 17 4" xfId="13326" xr:uid="{DCE8BA88-D55A-49CF-AAA2-18C16A8F3937}"/>
    <cellStyle name="Normal 2 39 17 5" xfId="13327" xr:uid="{95CA4883-B468-4A2E-B9E9-612E5A00DEE1}"/>
    <cellStyle name="Normal 2 39 18" xfId="13328" xr:uid="{2B6AF02A-11B1-46F8-9C42-59BC41176124}"/>
    <cellStyle name="Normal 2 39 18 2" xfId="13329" xr:uid="{98AD1E47-4984-4ED3-8ACC-5348FB379216}"/>
    <cellStyle name="Normal 2 39 18 2 2" xfId="13330" xr:uid="{EB2232A4-362F-4DE7-AADA-3BDB3A4E9F42}"/>
    <cellStyle name="Normal 2 39 18 2 3" xfId="13331" xr:uid="{F6AF4DE6-592B-4060-A828-CEDA4020EE31}"/>
    <cellStyle name="Normal 2 39 18 3" xfId="13332" xr:uid="{A6135A07-4F7B-40CD-9978-AF5C5C99BC7E}"/>
    <cellStyle name="Normal 2 39 18 3 2" xfId="13333" xr:uid="{EF9EE214-90AE-41C1-ACC5-DF36A0EF47C5}"/>
    <cellStyle name="Normal 2 39 18 3 3" xfId="13334" xr:uid="{4BA6A64F-E86D-49D3-8636-79E588C89153}"/>
    <cellStyle name="Normal 2 39 18 4" xfId="13335" xr:uid="{145AADA3-9518-4535-8B16-1E427671BA6C}"/>
    <cellStyle name="Normal 2 39 18 5" xfId="13336" xr:uid="{3FB1BCD5-DFA6-447E-AC4E-D39D439E737A}"/>
    <cellStyle name="Normal 2 39 19" xfId="13337" xr:uid="{6FA2A187-A945-412E-950D-4153C85BDBB1}"/>
    <cellStyle name="Normal 2 39 19 2" xfId="13338" xr:uid="{49D4E27D-C8EF-4478-9427-60F7BAEE78EE}"/>
    <cellStyle name="Normal 2 39 19 2 2" xfId="13339" xr:uid="{25CA001D-8ED2-489D-9E44-CCAF57C71F1D}"/>
    <cellStyle name="Normal 2 39 19 2 3" xfId="13340" xr:uid="{780957A4-23B3-417F-84DA-72231D3BB8CF}"/>
    <cellStyle name="Normal 2 39 19 3" xfId="13341" xr:uid="{F551CC77-FCC8-4D26-9778-E47CB42B6184}"/>
    <cellStyle name="Normal 2 39 19 3 2" xfId="13342" xr:uid="{645A4ECF-4B99-455F-992F-B27743E152C2}"/>
    <cellStyle name="Normal 2 39 19 3 3" xfId="13343" xr:uid="{7DDAEE6B-C2AB-4AE6-A89B-A4EC1442ABC4}"/>
    <cellStyle name="Normal 2 39 19 4" xfId="13344" xr:uid="{5A125ABF-8822-456F-93AC-9D3DC62A31C5}"/>
    <cellStyle name="Normal 2 39 19 5" xfId="13345" xr:uid="{BBAD9EF3-EB1D-4861-AAE0-AD8E80BAA332}"/>
    <cellStyle name="Normal 2 39 2" xfId="13346" xr:uid="{2D1AC8CA-6D8F-4605-A001-504E29FF8D16}"/>
    <cellStyle name="Normal 2 39 2 2" xfId="13347" xr:uid="{2642079E-493C-4021-9981-CD8DC503549E}"/>
    <cellStyle name="Normal 2 39 2 2 2" xfId="13348" xr:uid="{0AC310EB-1105-4304-B471-B9EAC4F321C0}"/>
    <cellStyle name="Normal 2 39 2 2 3" xfId="13349" xr:uid="{447DF8F8-68EF-4E13-A652-0DA335E24F95}"/>
    <cellStyle name="Normal 2 39 2 3" xfId="13350" xr:uid="{E53CE273-B1C3-4DAA-9829-5A3234642DF7}"/>
    <cellStyle name="Normal 2 39 2 3 2" xfId="13351" xr:uid="{81547B20-C03D-4211-8F02-66622F057992}"/>
    <cellStyle name="Normal 2 39 2 3 3" xfId="13352" xr:uid="{0D62F73B-AB49-4A6C-A1BB-63BAD2057C6C}"/>
    <cellStyle name="Normal 2 39 2 4" xfId="13353" xr:uid="{5D339197-A9E2-4168-ACE9-A77FF85472F3}"/>
    <cellStyle name="Normal 2 39 2 5" xfId="13354" xr:uid="{79F64426-4695-48CB-B62C-0999C2827A50}"/>
    <cellStyle name="Normal 2 39 20" xfId="13355" xr:uid="{B6E031A4-5613-4457-BDF1-FC24EA9F1CB7}"/>
    <cellStyle name="Normal 2 39 20 2" xfId="13356" xr:uid="{9ABF89DA-A2E8-4708-A80E-8818F588B733}"/>
    <cellStyle name="Normal 2 39 20 2 2" xfId="13357" xr:uid="{6D8DDA25-C755-4CA9-B6C5-A0A997086BE4}"/>
    <cellStyle name="Normal 2 39 20 2 3" xfId="13358" xr:uid="{04C5BF44-6240-4D96-924B-B0BE6BB57843}"/>
    <cellStyle name="Normal 2 39 20 3" xfId="13359" xr:uid="{A4EFCD68-0510-4EE5-821A-B74530A34F43}"/>
    <cellStyle name="Normal 2 39 20 3 2" xfId="13360" xr:uid="{50CDFF9D-A898-4806-900C-2E2EC3FC6ADB}"/>
    <cellStyle name="Normal 2 39 20 3 3" xfId="13361" xr:uid="{79127389-A055-445E-9703-4940D450DD78}"/>
    <cellStyle name="Normal 2 39 20 4" xfId="13362" xr:uid="{06F1D142-52BC-4A82-AE10-ED21C026F163}"/>
    <cellStyle name="Normal 2 39 20 5" xfId="13363" xr:uid="{9F0784FB-3DB8-4C8C-A087-6312F80A1544}"/>
    <cellStyle name="Normal 2 39 21" xfId="13364" xr:uid="{727AD94E-457D-4E37-AE31-129AB5296577}"/>
    <cellStyle name="Normal 2 39 21 2" xfId="13365" xr:uid="{3A668363-6D51-41F3-AC83-15AD0D210B7F}"/>
    <cellStyle name="Normal 2 39 21 2 2" xfId="13366" xr:uid="{E34B7E73-068E-486D-B4CE-7647E1D66DAD}"/>
    <cellStyle name="Normal 2 39 21 2 3" xfId="13367" xr:uid="{09A163AB-5981-46C6-86DD-604BA7427112}"/>
    <cellStyle name="Normal 2 39 21 3" xfId="13368" xr:uid="{C8884AFC-9D23-4583-A162-5F4D6400ABDE}"/>
    <cellStyle name="Normal 2 39 21 3 2" xfId="13369" xr:uid="{A84A1580-0A96-4834-B578-E15D0252CC29}"/>
    <cellStyle name="Normal 2 39 21 3 3" xfId="13370" xr:uid="{26975671-D088-4E16-853D-AF0E2FE6B2DE}"/>
    <cellStyle name="Normal 2 39 21 4" xfId="13371" xr:uid="{374E2A1B-C170-4CA0-8B40-5D786B7BE5F6}"/>
    <cellStyle name="Normal 2 39 21 5" xfId="13372" xr:uid="{A4AF23FD-F7D4-493E-9606-5DD8DE14DD6C}"/>
    <cellStyle name="Normal 2 39 22" xfId="13373" xr:uid="{28576F3B-DFAF-4498-88AA-8F0AD2B2EA94}"/>
    <cellStyle name="Normal 2 39 22 2" xfId="13374" xr:uid="{8E0F65C7-4230-4523-B15E-76C7B74ACEE2}"/>
    <cellStyle name="Normal 2 39 22 2 2" xfId="13375" xr:uid="{763916DC-5B66-48E9-9719-EC15E5D0267C}"/>
    <cellStyle name="Normal 2 39 22 2 3" xfId="13376" xr:uid="{2AAA8F2D-8669-43B7-BEBB-FEC90796F2C4}"/>
    <cellStyle name="Normal 2 39 22 3" xfId="13377" xr:uid="{183DFA66-4D2E-49CC-B933-49EBA757B35A}"/>
    <cellStyle name="Normal 2 39 22 3 2" xfId="13378" xr:uid="{6C998967-66D7-4CC5-8F4C-2B098A983A0E}"/>
    <cellStyle name="Normal 2 39 22 3 3" xfId="13379" xr:uid="{3EAD4047-DAD7-4FF0-AE92-89EF093277C3}"/>
    <cellStyle name="Normal 2 39 22 4" xfId="13380" xr:uid="{1A127A93-5005-44E1-9F45-003AB3989FD9}"/>
    <cellStyle name="Normal 2 39 22 5" xfId="13381" xr:uid="{6D944A3E-41F7-49B2-82E3-E3CB74B928F7}"/>
    <cellStyle name="Normal 2 39 23" xfId="13382" xr:uid="{232D2219-57B1-4CBD-AC3F-8CB9BA971E63}"/>
    <cellStyle name="Normal 2 39 23 2" xfId="13383" xr:uid="{EBAD0DAF-6CD0-4999-A997-B4C50EC8A6E5}"/>
    <cellStyle name="Normal 2 39 23 2 2" xfId="13384" xr:uid="{072237C7-4D82-4B13-9986-7A46FF045DCB}"/>
    <cellStyle name="Normal 2 39 23 2 3" xfId="13385" xr:uid="{8BA36B13-8A71-45E6-9C1D-03050FF999FF}"/>
    <cellStyle name="Normal 2 39 23 3" xfId="13386" xr:uid="{2AB971E3-640C-470B-97DE-D07FBADA66C3}"/>
    <cellStyle name="Normal 2 39 23 3 2" xfId="13387" xr:uid="{5840A060-8027-4BA8-A238-AEC9B81D7377}"/>
    <cellStyle name="Normal 2 39 23 3 3" xfId="13388" xr:uid="{65D12985-940B-42F9-89D9-DAC57009A70E}"/>
    <cellStyle name="Normal 2 39 23 4" xfId="13389" xr:uid="{0B3C3ACA-D282-43B4-8B1F-C8D482BA69C8}"/>
    <cellStyle name="Normal 2 39 23 5" xfId="13390" xr:uid="{5C2EED8B-11C4-4201-A40A-C58F84BCF114}"/>
    <cellStyle name="Normal 2 39 24" xfId="13391" xr:uid="{9FBCBA13-6229-4E87-85C2-06361C12D9B3}"/>
    <cellStyle name="Normal 2 39 24 2" xfId="13392" xr:uid="{85D395D1-BFD9-486D-B538-BFED9D92B011}"/>
    <cellStyle name="Normal 2 39 24 3" xfId="13393" xr:uid="{063B4B6B-ED15-4B19-8142-7DC8B1B97F59}"/>
    <cellStyle name="Normal 2 39 25" xfId="13394" xr:uid="{0AF9308C-2B52-47C4-84D5-C65D191C12E1}"/>
    <cellStyle name="Normal 2 39 25 2" xfId="13395" xr:uid="{1CF765E7-06B9-4D13-8E7A-12C4A5E49AF9}"/>
    <cellStyle name="Normal 2 39 25 3" xfId="13396" xr:uid="{184F1662-0878-49A0-841D-D80488D3821D}"/>
    <cellStyle name="Normal 2 39 26" xfId="13397" xr:uid="{F9D95E94-F9ED-4D55-ACEF-EE5FACD79393}"/>
    <cellStyle name="Normal 2 39 27" xfId="13398" xr:uid="{6B784D6F-A4B4-4208-B341-31C409CE3B76}"/>
    <cellStyle name="Normal 2 39 3" xfId="13399" xr:uid="{850D250D-5748-4EDF-9194-EE27CEE939DE}"/>
    <cellStyle name="Normal 2 39 3 2" xfId="13400" xr:uid="{AC5E0108-593F-4937-A2CB-9BA2104E9792}"/>
    <cellStyle name="Normal 2 39 3 2 2" xfId="13401" xr:uid="{2D01C316-A41E-4E1E-B1ED-6F679D251863}"/>
    <cellStyle name="Normal 2 39 3 2 3" xfId="13402" xr:uid="{C3766592-6AFF-4D81-B63A-3C4B126F58C7}"/>
    <cellStyle name="Normal 2 39 3 3" xfId="13403" xr:uid="{F4A1E852-E30D-47D8-8DD5-69F4598743B6}"/>
    <cellStyle name="Normal 2 39 3 3 2" xfId="13404" xr:uid="{9E205DF2-5B3A-4EE8-8239-6374943D2EA4}"/>
    <cellStyle name="Normal 2 39 3 3 3" xfId="13405" xr:uid="{156E010D-C526-487D-903C-AABD24601E3D}"/>
    <cellStyle name="Normal 2 39 3 4" xfId="13406" xr:uid="{E0DF530B-9B50-4B50-8CF7-830E672CFA81}"/>
    <cellStyle name="Normal 2 39 3 5" xfId="13407" xr:uid="{C0711559-2786-49F9-9D2D-6C5E7B8C8D6D}"/>
    <cellStyle name="Normal 2 39 4" xfId="13408" xr:uid="{63C58BEA-8E67-42E8-BE46-8C70F41DA28A}"/>
    <cellStyle name="Normal 2 39 4 2" xfId="13409" xr:uid="{FCD83099-9FE9-4B5A-AB29-08B722044C66}"/>
    <cellStyle name="Normal 2 39 4 2 2" xfId="13410" xr:uid="{35A756A7-1E69-4A94-813E-97CFA2B83AC9}"/>
    <cellStyle name="Normal 2 39 4 2 3" xfId="13411" xr:uid="{987904CD-3035-4CCC-8DEC-50FD2C06A027}"/>
    <cellStyle name="Normal 2 39 4 3" xfId="13412" xr:uid="{862782B1-4F1E-4474-B87E-18CE7155D977}"/>
    <cellStyle name="Normal 2 39 4 3 2" xfId="13413" xr:uid="{267D4B80-9020-496C-9965-C49175678895}"/>
    <cellStyle name="Normal 2 39 4 3 3" xfId="13414" xr:uid="{1C8FA4A5-7F87-40BC-8F9E-EE6875BF4B38}"/>
    <cellStyle name="Normal 2 39 4 4" xfId="13415" xr:uid="{BB0EEFDF-F897-4686-913B-127B8605FE99}"/>
    <cellStyle name="Normal 2 39 4 5" xfId="13416" xr:uid="{486A7684-03F6-4089-BA38-4101C99062FC}"/>
    <cellStyle name="Normal 2 39 5" xfId="13417" xr:uid="{206E09C4-138B-458A-AF99-7F40ED3A35A2}"/>
    <cellStyle name="Normal 2 39 5 2" xfId="13418" xr:uid="{64E05EB0-49AD-4CF5-A09E-756BBFF68180}"/>
    <cellStyle name="Normal 2 39 5 2 2" xfId="13419" xr:uid="{AAA012D0-48A4-4271-ADA6-D9933D5AA6DB}"/>
    <cellStyle name="Normal 2 39 5 2 3" xfId="13420" xr:uid="{75254AF8-3A1E-48C9-840B-2295D814BD69}"/>
    <cellStyle name="Normal 2 39 5 3" xfId="13421" xr:uid="{E81DEA0A-7760-413C-8EE3-84EBEA00328F}"/>
    <cellStyle name="Normal 2 39 5 3 2" xfId="13422" xr:uid="{2CF3D054-7BD1-48AA-AF35-B4D43789D9DB}"/>
    <cellStyle name="Normal 2 39 5 3 3" xfId="13423" xr:uid="{5B5883D9-07F5-42AC-8639-EEE43EE6539C}"/>
    <cellStyle name="Normal 2 39 5 4" xfId="13424" xr:uid="{0CEBE4FF-8E5C-4F5F-BE45-4FD872355E8B}"/>
    <cellStyle name="Normal 2 39 5 5" xfId="13425" xr:uid="{C3A49321-9BAD-4220-8D99-7634E8D69E03}"/>
    <cellStyle name="Normal 2 39 6" xfId="13426" xr:uid="{A2E20B87-C7C9-49D0-AD93-48A6B046B6E9}"/>
    <cellStyle name="Normal 2 39 6 2" xfId="13427" xr:uid="{EFBFCF5F-F479-4AEF-AB6C-89AD0C17A277}"/>
    <cellStyle name="Normal 2 39 6 2 2" xfId="13428" xr:uid="{F4F2FE20-EB16-4400-8D7A-F034878D1E49}"/>
    <cellStyle name="Normal 2 39 6 2 3" xfId="13429" xr:uid="{A07F15A4-8CA2-42E8-AA86-2363F91D5382}"/>
    <cellStyle name="Normal 2 39 6 3" xfId="13430" xr:uid="{746CF3BF-FE6F-4AE7-9089-D5E148724FE7}"/>
    <cellStyle name="Normal 2 39 6 3 2" xfId="13431" xr:uid="{62705CE3-9043-4212-9EA0-2DB6ECD840C9}"/>
    <cellStyle name="Normal 2 39 6 3 3" xfId="13432" xr:uid="{010B3C73-B2D3-481D-A118-14978C2930F6}"/>
    <cellStyle name="Normal 2 39 6 4" xfId="13433" xr:uid="{D202FDF8-3DA5-4E98-AD18-B50B4F1AF6CD}"/>
    <cellStyle name="Normal 2 39 6 5" xfId="13434" xr:uid="{3B914BA5-BB63-42A0-AE6C-F73AB4076530}"/>
    <cellStyle name="Normal 2 39 7" xfId="13435" xr:uid="{8FD68A0E-851B-4F80-850E-D4EF8A9DB5CD}"/>
    <cellStyle name="Normal 2 39 7 2" xfId="13436" xr:uid="{14AB9734-5765-4791-A700-6A09AC3494C6}"/>
    <cellStyle name="Normal 2 39 7 2 2" xfId="13437" xr:uid="{5DE11F3E-E909-4CF1-9FF9-EEFBEAE4410C}"/>
    <cellStyle name="Normal 2 39 7 2 3" xfId="13438" xr:uid="{C942529E-B3F4-4C3C-9FBF-1D0CFD128D7D}"/>
    <cellStyle name="Normal 2 39 7 3" xfId="13439" xr:uid="{D8DC7903-32EF-46AA-A28D-F671973A7B80}"/>
    <cellStyle name="Normal 2 39 7 3 2" xfId="13440" xr:uid="{C31DCF82-E8C4-4D98-A27B-DAAF2295B82F}"/>
    <cellStyle name="Normal 2 39 7 3 3" xfId="13441" xr:uid="{0502D659-8464-4842-9582-E0F3857856B6}"/>
    <cellStyle name="Normal 2 39 7 4" xfId="13442" xr:uid="{DEE1F08D-F0E6-4DF0-9F54-7439E58A3B6D}"/>
    <cellStyle name="Normal 2 39 7 5" xfId="13443" xr:uid="{E96B4C3D-B733-4644-BDD5-A9AE5A439A08}"/>
    <cellStyle name="Normal 2 39 8" xfId="13444" xr:uid="{4BF76817-1A59-43F4-A144-2EF80B1B8B4F}"/>
    <cellStyle name="Normal 2 39 8 2" xfId="13445" xr:uid="{C6928D70-C07F-4B59-8C9C-A7FB954602C5}"/>
    <cellStyle name="Normal 2 39 8 2 2" xfId="13446" xr:uid="{F01702FA-30AA-4588-B39C-7DD9084C695F}"/>
    <cellStyle name="Normal 2 39 8 2 3" xfId="13447" xr:uid="{904AC721-3ED6-4E9D-88F7-89173C81E2FC}"/>
    <cellStyle name="Normal 2 39 8 3" xfId="13448" xr:uid="{E89DA97F-09DC-45F1-80D6-FE28BF0DCB9E}"/>
    <cellStyle name="Normal 2 39 8 3 2" xfId="13449" xr:uid="{20762705-9F52-4C71-A8AD-A7FB309BB4AD}"/>
    <cellStyle name="Normal 2 39 8 3 3" xfId="13450" xr:uid="{082D0210-6008-4E7E-A7CF-553A8EC54664}"/>
    <cellStyle name="Normal 2 39 8 4" xfId="13451" xr:uid="{93FA06A4-51C2-4939-8F27-EBAD043C3135}"/>
    <cellStyle name="Normal 2 39 8 5" xfId="13452" xr:uid="{4A057D43-C6AB-450E-ABDA-78EDA9BB3C74}"/>
    <cellStyle name="Normal 2 39 9" xfId="13453" xr:uid="{C58FC0C0-1A7C-4082-B1AC-7B75E3F1CA6D}"/>
    <cellStyle name="Normal 2 39 9 2" xfId="13454" xr:uid="{94D1C58C-BF80-4D6C-B831-8F4BE5162EB6}"/>
    <cellStyle name="Normal 2 39 9 2 2" xfId="13455" xr:uid="{0BB7E2B6-B649-49FC-B365-C8F3124F70C0}"/>
    <cellStyle name="Normal 2 39 9 2 3" xfId="13456" xr:uid="{6A65A39B-667A-44E0-8586-60F438A612E4}"/>
    <cellStyle name="Normal 2 39 9 3" xfId="13457" xr:uid="{67BD38D6-52A3-42AD-B0F3-23EFD10392C3}"/>
    <cellStyle name="Normal 2 39 9 3 2" xfId="13458" xr:uid="{FA077FD9-5295-4F74-B002-4E2677F9BB4F}"/>
    <cellStyle name="Normal 2 39 9 3 3" xfId="13459" xr:uid="{DC1FB0A6-352F-46DA-82B3-731B56AF8B3C}"/>
    <cellStyle name="Normal 2 39 9 4" xfId="13460" xr:uid="{A0BE7621-C6E6-4371-B16E-4CE4B42D1778}"/>
    <cellStyle name="Normal 2 39 9 5" xfId="13461" xr:uid="{89E089E7-3BE2-462C-9069-9C8C0D965DA0}"/>
    <cellStyle name="Normal 2 4" xfId="13462" xr:uid="{45475C9C-CE7F-44D9-8700-65058B627177}"/>
    <cellStyle name="Normal 2 4 10" xfId="13463" xr:uid="{9E9E6DC5-FA3D-4D09-BD9B-87EC07913F98}"/>
    <cellStyle name="Normal 2 4 11" xfId="13464" xr:uid="{9A7D171D-8E4F-4B41-A859-F240A32DE909}"/>
    <cellStyle name="Normal 2 4 12" xfId="13465" xr:uid="{6285423A-7104-4C63-A723-F971DC51C660}"/>
    <cellStyle name="Normal 2 4 12 2" xfId="13466" xr:uid="{23147070-9F01-4380-8717-EED7A3A87291}"/>
    <cellStyle name="Normal 2 4 12 3" xfId="13467" xr:uid="{9172300D-8A5A-4875-8000-262CC1F0A770}"/>
    <cellStyle name="Normal 2 4 13" xfId="13468" xr:uid="{C43A35D8-E220-40CE-8F9B-CA10498BD728}"/>
    <cellStyle name="Normal 2 4 14" xfId="13469" xr:uid="{EDE006EE-8793-425C-8A17-0CCDC223B0EA}"/>
    <cellStyle name="Normal 2 4 15" xfId="13470" xr:uid="{7D832566-41C9-4F36-8FEE-682925746C2A}"/>
    <cellStyle name="Normal 2 4 16" xfId="13471" xr:uid="{E32B1338-80A6-4454-BF3E-AD3667079952}"/>
    <cellStyle name="Normal 2 4 17" xfId="13472" xr:uid="{079C734F-19BC-490E-85CF-054C09E755D0}"/>
    <cellStyle name="Normal 2 4 18" xfId="13473" xr:uid="{8BC73A01-2E8E-4C96-9314-7D8D64EE3F32}"/>
    <cellStyle name="Normal 2 4 19" xfId="13474" xr:uid="{DDB0D261-9EBF-49B1-B8C8-8B4BD422B28E}"/>
    <cellStyle name="Normal 2 4 2" xfId="13475" xr:uid="{53F9EED2-1A6C-4089-95B0-788EC6F43379}"/>
    <cellStyle name="Normal 2 4 2 2" xfId="13476" xr:uid="{15032E72-9725-4BA2-BE28-B8435D1B4B77}"/>
    <cellStyle name="Normal 2 4 2 3" xfId="13477" xr:uid="{131639FA-9004-4870-A36E-6930D11E938B}"/>
    <cellStyle name="Normal 2 4 20" xfId="13478" xr:uid="{84380F57-2D02-4ECF-AE97-A174A27CD0F0}"/>
    <cellStyle name="Normal 2 4 21" xfId="13479" xr:uid="{DC935BB1-412C-4C4F-8F0D-4D07585BEB4D}"/>
    <cellStyle name="Normal 2 4 22" xfId="13480" xr:uid="{BC1CB747-F07D-4110-868F-EEE8FE5E150F}"/>
    <cellStyle name="Normal 2 4 23" xfId="13481" xr:uid="{9FA24CC5-6ECF-4981-922D-27F3BA0D7296}"/>
    <cellStyle name="Normal 2 4 24" xfId="13482" xr:uid="{A1ECBB33-BE32-4343-B631-345DF0F56412}"/>
    <cellStyle name="Normal 2 4 25" xfId="13483" xr:uid="{34C3B4FA-8037-44EC-91E4-9DA50EDEA3F9}"/>
    <cellStyle name="Normal 2 4 26" xfId="13484" xr:uid="{94739009-12AC-41C8-B084-30B730A3BCB1}"/>
    <cellStyle name="Normal 2 4 27" xfId="13485" xr:uid="{3FDAF7B3-A3BC-4245-8071-92C64C0DDF71}"/>
    <cellStyle name="Normal 2 4 28" xfId="13486" xr:uid="{28BEFCC1-1CF1-455B-A921-0AA732FA104A}"/>
    <cellStyle name="Normal 2 4 29" xfId="13487" xr:uid="{1D9738BB-D4EB-46B6-B948-F20A6CAEE8F8}"/>
    <cellStyle name="Normal 2 4 3" xfId="13488" xr:uid="{16533124-37D9-433A-A7F0-C410C5D153B0}"/>
    <cellStyle name="Normal 2 4 3 2" xfId="13489" xr:uid="{A238770B-B7CE-4F2B-B9C5-A8A31E3BE17A}"/>
    <cellStyle name="Normal 2 4 3 3" xfId="13490" xr:uid="{415264F6-26ED-476F-82FA-B43CCABC8299}"/>
    <cellStyle name="Normal 2 4 30" xfId="13491" xr:uid="{BE655C91-FF3E-4226-946A-43D6690C2327}"/>
    <cellStyle name="Normal 2 4 31" xfId="13492" xr:uid="{C6780B22-7FA6-43D3-9DCD-451F97840895}"/>
    <cellStyle name="Normal 2 4 32" xfId="13493" xr:uid="{47BE3EB5-7872-4186-825C-A5C9A072306C}"/>
    <cellStyle name="Normal 2 4 33" xfId="13494" xr:uid="{7D8B157B-A62B-4ADA-BD9A-7C812E694BAA}"/>
    <cellStyle name="Normal 2 4 4" xfId="13495" xr:uid="{C3DB2727-B89F-4E8C-B712-C5A6CF7B6DC1}"/>
    <cellStyle name="Normal 2 4 4 2" xfId="13496" xr:uid="{B5918A43-8F51-4C2C-944B-3936C9FDD4D8}"/>
    <cellStyle name="Normal 2 4 4 3" xfId="13497" xr:uid="{0AB6D33C-5D3D-431A-A563-796E77D969AA}"/>
    <cellStyle name="Normal 2 4 5" xfId="13498" xr:uid="{EFB26037-BCFE-4591-9889-E2FE8F23DD40}"/>
    <cellStyle name="Normal 2 4 5 2" xfId="13499" xr:uid="{CF1E6DEC-0B0C-4C23-BFE7-8B636A89C00A}"/>
    <cellStyle name="Normal 2 4 5 3" xfId="13500" xr:uid="{957D29A4-BE6B-438F-966D-5A9EC1BC27E0}"/>
    <cellStyle name="Normal 2 4 6" xfId="13501" xr:uid="{4B4C4E09-8ED4-4B85-99C0-EC4DACA6FB09}"/>
    <cellStyle name="Normal 2 4 6 2" xfId="13502" xr:uid="{E6B3350D-B1BA-4287-B754-4F29C41C30EC}"/>
    <cellStyle name="Normal 2 4 6 3" xfId="13503" xr:uid="{A01EB464-3379-4190-841E-362156C8267A}"/>
    <cellStyle name="Normal 2 4 7" xfId="13504" xr:uid="{232D9D5D-D60B-4165-B286-C8D16F5FEC18}"/>
    <cellStyle name="Normal 2 4 8" xfId="13505" xr:uid="{FB0FA08D-AEB0-4771-A042-AD7053CB5A1C}"/>
    <cellStyle name="Normal 2 4 9" xfId="13506" xr:uid="{DAA6072B-633F-4EAA-9D8F-68EA6155211F}"/>
    <cellStyle name="Normal 2 40" xfId="13507" xr:uid="{7F7A2568-9544-400A-B73D-55B9DFEC88D5}"/>
    <cellStyle name="Normal 2 40 2" xfId="13508" xr:uid="{97972F04-40A6-4414-A479-56CE08136A32}"/>
    <cellStyle name="Normal 2 40 2 2" xfId="13509" xr:uid="{30DA0B18-4778-4D26-9B51-C01EF7EA6178}"/>
    <cellStyle name="Normal 2 40 2 3" xfId="13510" xr:uid="{9048C04D-14AA-47C9-9F92-A66EDCF78285}"/>
    <cellStyle name="Normal 2 40 3" xfId="13511" xr:uid="{430FAB32-FDB3-4584-AB2C-9FC617505AC5}"/>
    <cellStyle name="Normal 2 40 3 2" xfId="13512" xr:uid="{DFDF4C5A-08CE-470A-8CFA-127BCB41E5EB}"/>
    <cellStyle name="Normal 2 40 3 3" xfId="13513" xr:uid="{7216E14C-11BA-4918-B1D7-7C449277D0E1}"/>
    <cellStyle name="Normal 2 40 4" xfId="13514" xr:uid="{1EEAF6A9-FEE9-4339-AC36-3FFEBD63E21D}"/>
    <cellStyle name="Normal 2 40 5" xfId="13515" xr:uid="{AE0F3FB5-C5CE-4825-A71F-36945ECA5097}"/>
    <cellStyle name="Normal 2 41" xfId="13516" xr:uid="{E8973323-182F-4CC4-B7F7-8105F94D759A}"/>
    <cellStyle name="Normal 2 41 2" xfId="13517" xr:uid="{FA280118-1833-409E-B70A-57F67AC187F9}"/>
    <cellStyle name="Normal 2 41 2 2" xfId="13518" xr:uid="{3553C0EC-79D2-4E8D-B916-9FF59588F9DD}"/>
    <cellStyle name="Normal 2 41 2 3" xfId="13519" xr:uid="{59C35656-7F3F-4EF8-8EA8-D67B9945FBEC}"/>
    <cellStyle name="Normal 2 41 3" xfId="13520" xr:uid="{9169C475-AAB8-4799-BB7F-5A81D6E2044D}"/>
    <cellStyle name="Normal 2 41 3 2" xfId="13521" xr:uid="{A9966AD0-DA08-4B2E-A4E6-7D71AD73A5ED}"/>
    <cellStyle name="Normal 2 41 3 3" xfId="13522" xr:uid="{CFAE7238-EB8F-49F1-ACDA-55EC95D74D69}"/>
    <cellStyle name="Normal 2 41 4" xfId="13523" xr:uid="{C007667B-0896-433D-A72F-501CDEA5F56D}"/>
    <cellStyle name="Normal 2 41 5" xfId="13524" xr:uid="{F32EBA48-CA34-4E62-A793-A3349D277EEE}"/>
    <cellStyle name="Normal 2 42" xfId="13525" xr:uid="{1CC18582-EB9B-43CB-A1BC-198117B681D0}"/>
    <cellStyle name="Normal 2 42 2" xfId="13526" xr:uid="{0F2E4F67-2F2B-40BD-8FCC-B312E6D14240}"/>
    <cellStyle name="Normal 2 42 2 2" xfId="13527" xr:uid="{01388074-BCEF-4716-851C-66D1B8B1C841}"/>
    <cellStyle name="Normal 2 42 2 3" xfId="13528" xr:uid="{2F744C67-B136-4110-AF51-955AA42D3EC4}"/>
    <cellStyle name="Normal 2 42 3" xfId="13529" xr:uid="{855D023C-7E9F-4D87-8D0E-CC1947DFE80E}"/>
    <cellStyle name="Normal 2 42 3 2" xfId="13530" xr:uid="{846A565D-D3FF-4E7E-B597-706FA7C24FED}"/>
    <cellStyle name="Normal 2 42 3 3" xfId="13531" xr:uid="{A5709EE6-1C1F-4F20-8EE0-C9AC73A18AE7}"/>
    <cellStyle name="Normal 2 42 4" xfId="13532" xr:uid="{9ED148CA-B2AD-4E8C-949D-3125C77A7C90}"/>
    <cellStyle name="Normal 2 42 5" xfId="13533" xr:uid="{1799FE5D-C888-4536-A746-C6C01A0D3778}"/>
    <cellStyle name="Normal 2 43" xfId="13534" xr:uid="{815216A1-6895-4553-9896-66D74A1A30F7}"/>
    <cellStyle name="Normal 2 43 2" xfId="13535" xr:uid="{1811F6FB-DBEF-4C65-84EA-DAEB4626AC5D}"/>
    <cellStyle name="Normal 2 43 2 2" xfId="13536" xr:uid="{7F719171-88E5-4B37-9827-C1B3050D4A6E}"/>
    <cellStyle name="Normal 2 43 2 3" xfId="13537" xr:uid="{48C72E84-EFC1-467E-8A42-6D7889BBD7C7}"/>
    <cellStyle name="Normal 2 43 3" xfId="13538" xr:uid="{84F60E61-A108-4C18-BCFD-A7CBAA84FAF8}"/>
    <cellStyle name="Normal 2 43 3 2" xfId="13539" xr:uid="{5A45A71E-00E1-46D2-B33F-4890EB6C643C}"/>
    <cellStyle name="Normal 2 43 3 3" xfId="13540" xr:uid="{C3FED590-EA62-4DFE-A665-4E1423EC5107}"/>
    <cellStyle name="Normal 2 43 4" xfId="13541" xr:uid="{11D4B3A5-1E7A-4089-8AE6-FCEE0390F0DA}"/>
    <cellStyle name="Normal 2 43 5" xfId="13542" xr:uid="{CF787410-F5CF-4876-AD02-8285F3E6975C}"/>
    <cellStyle name="Normal 2 44" xfId="13543" xr:uid="{C085E893-9D0E-4838-A6D4-62FDA71627C7}"/>
    <cellStyle name="Normal 2 44 2" xfId="13544" xr:uid="{A444AB5C-FCAD-4D44-B071-402EAAAD9A74}"/>
    <cellStyle name="Normal 2 44 2 2" xfId="13545" xr:uid="{42B74514-8BD7-4225-83D9-3395E1380682}"/>
    <cellStyle name="Normal 2 44 2 3" xfId="13546" xr:uid="{D6C33EFB-7120-46FE-AB64-BB61A068DAF3}"/>
    <cellStyle name="Normal 2 44 3" xfId="13547" xr:uid="{BE289194-EF9E-4E02-99F2-C8717C95803D}"/>
    <cellStyle name="Normal 2 44 3 2" xfId="13548" xr:uid="{D3A34072-B5D8-41ED-B3FB-375A89E11CAA}"/>
    <cellStyle name="Normal 2 44 3 3" xfId="13549" xr:uid="{4AD31B05-BE1B-4FD7-AEE0-C71E0659AFC1}"/>
    <cellStyle name="Normal 2 44 4" xfId="13550" xr:uid="{3958542A-CCA1-4A4B-B553-8E06CD169307}"/>
    <cellStyle name="Normal 2 44 5" xfId="13551" xr:uid="{DCA4D941-4C1C-4391-A4C0-A2DEE6DF0226}"/>
    <cellStyle name="Normal 2 45" xfId="13552" xr:uid="{7AD22D62-6FC7-43FF-B98C-DD2765750543}"/>
    <cellStyle name="Normal 2 45 2" xfId="13553" xr:uid="{7B5462B2-2922-46FC-A0A1-DF0A9C9B947D}"/>
    <cellStyle name="Normal 2 45 2 2" xfId="13554" xr:uid="{764365CB-D52C-4690-A55A-C9FABDD642A7}"/>
    <cellStyle name="Normal 2 45 2 3" xfId="13555" xr:uid="{8FA69F15-35D9-4BEE-A755-DA04D950F239}"/>
    <cellStyle name="Normal 2 45 3" xfId="13556" xr:uid="{466B21C2-BC9A-47A2-9D76-AD4385B3C872}"/>
    <cellStyle name="Normal 2 45 3 2" xfId="13557" xr:uid="{383D400A-9AA6-455B-8E01-F70EB1A08049}"/>
    <cellStyle name="Normal 2 45 3 3" xfId="13558" xr:uid="{E2C72E74-35BB-439D-A471-39C7B2F11BAB}"/>
    <cellStyle name="Normal 2 45 4" xfId="13559" xr:uid="{2A65FB9C-02D1-4EA1-9878-61814A3EDB9C}"/>
    <cellStyle name="Normal 2 45 5" xfId="13560" xr:uid="{DD067457-0819-4958-B0CB-2229487BDE09}"/>
    <cellStyle name="Normal 2 46" xfId="13561" xr:uid="{7178D23B-62BB-4EA2-A3B4-1E97158A4950}"/>
    <cellStyle name="Normal 2 46 2" xfId="13562" xr:uid="{41E1DD5C-6D74-48EB-BCA1-6F8994F13011}"/>
    <cellStyle name="Normal 2 46 2 2" xfId="13563" xr:uid="{53261E29-ABA1-4973-8E11-0BDD2B55E649}"/>
    <cellStyle name="Normal 2 46 2 3" xfId="13564" xr:uid="{08C50DE2-C75E-4852-96B2-BA3B465A650A}"/>
    <cellStyle name="Normal 2 46 3" xfId="13565" xr:uid="{4D2611B9-185D-40DA-8C43-5DD2DE122068}"/>
    <cellStyle name="Normal 2 46 3 2" xfId="13566" xr:uid="{E35CF9DF-D618-4909-8C81-96E68A0B4AF0}"/>
    <cellStyle name="Normal 2 46 3 3" xfId="13567" xr:uid="{68A7067A-2F9A-4553-8857-97E6F026CD10}"/>
    <cellStyle name="Normal 2 46 4" xfId="13568" xr:uid="{946C0382-3804-4A99-AF66-3317377CEC1C}"/>
    <cellStyle name="Normal 2 46 5" xfId="13569" xr:uid="{9653DF15-9356-4B06-9D6C-49E9179DB8BE}"/>
    <cellStyle name="Normal 2 47" xfId="13570" xr:uid="{147F6062-7759-4E8C-B9A6-51CF382EC248}"/>
    <cellStyle name="Normal 2 47 2" xfId="13571" xr:uid="{0C518125-5E7C-493C-AAFA-35F012AB9E99}"/>
    <cellStyle name="Normal 2 47 2 2" xfId="13572" xr:uid="{5CB99E64-CA15-44C1-BCCE-ADD1B9B328C9}"/>
    <cellStyle name="Normal 2 47 2 3" xfId="13573" xr:uid="{25D6CE1A-A89D-4E8A-95AE-273A65A3FED1}"/>
    <cellStyle name="Normal 2 47 3" xfId="13574" xr:uid="{276C0A5C-925D-41F3-9F15-E907BD1CBA7F}"/>
    <cellStyle name="Normal 2 47 3 2" xfId="13575" xr:uid="{A1D5D170-B3AF-4919-A7AE-82EF75CDFB7B}"/>
    <cellStyle name="Normal 2 47 3 3" xfId="13576" xr:uid="{82571A76-35D1-4F6F-A70D-F17C4828BD26}"/>
    <cellStyle name="Normal 2 47 4" xfId="13577" xr:uid="{3FA2F90D-C8AA-47A2-993C-6A256EBEE912}"/>
    <cellStyle name="Normal 2 47 5" xfId="13578" xr:uid="{EC7F0886-3286-4B45-B140-C5E397E41FEF}"/>
    <cellStyle name="Normal 2 48" xfId="13579" xr:uid="{5C8CBA7C-E783-4FB4-B285-DA4AE1BDD484}"/>
    <cellStyle name="Normal 2 48 2" xfId="13580" xr:uid="{B492FA4A-0E84-46F8-AAED-6C9AC2DD839B}"/>
    <cellStyle name="Normal 2 48 2 2" xfId="13581" xr:uid="{33FE30B9-6A65-486C-9BCF-4443B07EB20C}"/>
    <cellStyle name="Normal 2 48 2 3" xfId="13582" xr:uid="{DB7C445E-89A7-4EBE-9A20-4852C62DBA45}"/>
    <cellStyle name="Normal 2 48 3" xfId="13583" xr:uid="{2D3550E5-E38E-4FD6-BDD0-21A33EB806D3}"/>
    <cellStyle name="Normal 2 48 3 2" xfId="13584" xr:uid="{AD5D6B81-5AE5-4CB5-82DD-2658EDA775A9}"/>
    <cellStyle name="Normal 2 48 3 3" xfId="13585" xr:uid="{3DC3F979-7056-4A78-881F-EBDA68ECB6E7}"/>
    <cellStyle name="Normal 2 48 4" xfId="13586" xr:uid="{79EECE5D-B36F-4FB5-88BD-8DEAB2BEEC02}"/>
    <cellStyle name="Normal 2 48 5" xfId="13587" xr:uid="{3ECA9EA6-C966-4193-84F3-FE539B5F79C0}"/>
    <cellStyle name="Normal 2 49" xfId="13588" xr:uid="{90FF24CA-4B92-48E3-B737-17AC84E51FDD}"/>
    <cellStyle name="Normal 2 49 2" xfId="13589" xr:uid="{46BAC484-FBA2-4E42-A331-222A4F3CE1A0}"/>
    <cellStyle name="Normal 2 49 2 2" xfId="13590" xr:uid="{CE1C5772-470B-451B-8225-998D64345964}"/>
    <cellStyle name="Normal 2 49 2 3" xfId="13591" xr:uid="{877F6C13-7F6E-4C33-B5AB-07D447232D5A}"/>
    <cellStyle name="Normal 2 49 3" xfId="13592" xr:uid="{B1A8426B-58F9-402E-A5C6-64219690FEAC}"/>
    <cellStyle name="Normal 2 49 3 2" xfId="13593" xr:uid="{B4DBCEBA-2D91-408D-A3C4-EBF633BBE9B0}"/>
    <cellStyle name="Normal 2 49 3 3" xfId="13594" xr:uid="{3A4A7567-1FD1-40D0-A580-0761ECADD6A4}"/>
    <cellStyle name="Normal 2 49 4" xfId="13595" xr:uid="{BC5B431A-D0B8-4625-9F03-1CCAD940535B}"/>
    <cellStyle name="Normal 2 49 5" xfId="13596" xr:uid="{860D9FA1-EBC0-4E3F-BE33-0DD44B1A5519}"/>
    <cellStyle name="Normal 2 5" xfId="13597" xr:uid="{93980BB6-0320-467C-B88D-72959C5C5DE5}"/>
    <cellStyle name="Normal 2 5 10" xfId="13598" xr:uid="{BFAC6642-F6C0-4500-A71E-D217AEBF6937}"/>
    <cellStyle name="Normal 2 5 10 2" xfId="13599" xr:uid="{E7EC7403-2B13-4EB1-A8F8-EECA5DF18E1F}"/>
    <cellStyle name="Normal 2 5 10 2 2" xfId="13600" xr:uid="{4F38D3B7-E7AC-470A-B6C9-6823A4C1B0DF}"/>
    <cellStyle name="Normal 2 5 10 2 3" xfId="13601" xr:uid="{5D94042D-B657-46DC-88BC-E5C9CA9C6A93}"/>
    <cellStyle name="Normal 2 5 10 3" xfId="13602" xr:uid="{CF7D5BE4-AF59-490F-A190-0801C90A844B}"/>
    <cellStyle name="Normal 2 5 10 3 2" xfId="13603" xr:uid="{ABB83127-9363-4D04-A7F5-592D788D3D51}"/>
    <cellStyle name="Normal 2 5 10 3 3" xfId="13604" xr:uid="{34229BB9-F2B8-402A-8FBD-5CB07343B471}"/>
    <cellStyle name="Normal 2 5 10 4" xfId="13605" xr:uid="{04592BFF-618B-4F87-942F-BB362EF8B9CD}"/>
    <cellStyle name="Normal 2 5 10 5" xfId="13606" xr:uid="{0C46F239-419D-43BB-82A7-9174D0FAAB17}"/>
    <cellStyle name="Normal 2 5 11" xfId="13607" xr:uid="{D101E0A5-C0C0-4236-AAE2-65E18969AA31}"/>
    <cellStyle name="Normal 2 5 11 2" xfId="13608" xr:uid="{611EE1FA-9447-4D87-8618-260AFB341748}"/>
    <cellStyle name="Normal 2 5 11 2 2" xfId="13609" xr:uid="{76ECD676-1BC8-4ECA-AD51-BDAD63734F13}"/>
    <cellStyle name="Normal 2 5 11 2 3" xfId="13610" xr:uid="{0A72E8B1-8EC3-4331-8869-21791F7B9603}"/>
    <cellStyle name="Normal 2 5 11 3" xfId="13611" xr:uid="{B85CBA9B-7846-4D6A-A74D-DE7F5B44A503}"/>
    <cellStyle name="Normal 2 5 11 3 2" xfId="13612" xr:uid="{B1D10CC6-B7A5-4160-8BA7-F914EFDE700A}"/>
    <cellStyle name="Normal 2 5 11 3 3" xfId="13613" xr:uid="{EFABC0E5-DFF5-4E25-85DE-8B18D74292B0}"/>
    <cellStyle name="Normal 2 5 11 4" xfId="13614" xr:uid="{2876C85A-6C20-47DC-A5DC-A2DD6F2BA4D8}"/>
    <cellStyle name="Normal 2 5 11 5" xfId="13615" xr:uid="{8A01881C-4136-4414-8A4E-F641E59AA9AE}"/>
    <cellStyle name="Normal 2 5 12" xfId="13616" xr:uid="{3487C740-E12F-4A93-A947-91B543817B58}"/>
    <cellStyle name="Normal 2 5 12 2" xfId="13617" xr:uid="{14BF3BB9-EEE0-4A48-AA27-013FC56BBB7D}"/>
    <cellStyle name="Normal 2 5 12 2 2" xfId="13618" xr:uid="{80875225-F1E4-4A83-97D4-C0A91634672D}"/>
    <cellStyle name="Normal 2 5 12 2 3" xfId="13619" xr:uid="{0C8A375F-A041-46D4-B63C-035B89F2B7EF}"/>
    <cellStyle name="Normal 2 5 12 3" xfId="13620" xr:uid="{68B0B75A-CB0B-4D95-9D48-E8321EC10778}"/>
    <cellStyle name="Normal 2 5 12 3 2" xfId="13621" xr:uid="{8E43CD15-D708-4932-8A73-F008A3EBCD20}"/>
    <cellStyle name="Normal 2 5 12 3 3" xfId="13622" xr:uid="{E747FF1E-8AD3-4275-B680-57AEED8D41A3}"/>
    <cellStyle name="Normal 2 5 12 4" xfId="13623" xr:uid="{57DED4D5-2057-4287-9421-BF95B36B988D}"/>
    <cellStyle name="Normal 2 5 12 5" xfId="13624" xr:uid="{4BD01DA5-D2F0-45D5-ACB8-F0ADB38FE5FC}"/>
    <cellStyle name="Normal 2 5 13" xfId="13625" xr:uid="{A548B978-7A20-4375-9374-777B4943AC2A}"/>
    <cellStyle name="Normal 2 5 13 2" xfId="13626" xr:uid="{ECF90249-BD42-4DF0-8FB7-000364B4CED0}"/>
    <cellStyle name="Normal 2 5 13 2 2" xfId="13627" xr:uid="{287C912D-21A6-4DB7-A0C6-410C13E65E60}"/>
    <cellStyle name="Normal 2 5 13 2 3" xfId="13628" xr:uid="{534D7A85-7364-41FC-93C4-77E782450214}"/>
    <cellStyle name="Normal 2 5 13 3" xfId="13629" xr:uid="{A475F9E9-A44A-4F3D-BF64-1EEC7694B5D9}"/>
    <cellStyle name="Normal 2 5 13 3 2" xfId="13630" xr:uid="{2BF59B45-6764-4ED7-B2B2-0D2E4047331D}"/>
    <cellStyle name="Normal 2 5 13 3 3" xfId="13631" xr:uid="{A94BB41A-E62A-41F4-95A6-9DC75FB25D56}"/>
    <cellStyle name="Normal 2 5 13 4" xfId="13632" xr:uid="{C2CCE963-1800-4E6F-B1C7-B0F79AF3338B}"/>
    <cellStyle name="Normal 2 5 13 5" xfId="13633" xr:uid="{8D59336C-C86B-4370-824A-55F6E6311668}"/>
    <cellStyle name="Normal 2 5 14" xfId="13634" xr:uid="{8E233B5F-EAB0-4D4C-9248-5F8CFA206F3E}"/>
    <cellStyle name="Normal 2 5 14 2" xfId="13635" xr:uid="{18CF2F13-884C-4BCB-B2D8-F1D2BC581689}"/>
    <cellStyle name="Normal 2 5 14 2 2" xfId="13636" xr:uid="{D292262D-63DD-4A1E-8BA5-AD1D23978760}"/>
    <cellStyle name="Normal 2 5 14 2 3" xfId="13637" xr:uid="{749D154E-53EF-427A-BE2E-1AA1A4AD3563}"/>
    <cellStyle name="Normal 2 5 14 3" xfId="13638" xr:uid="{CFE9C06F-2B7A-482F-9335-063F95EE4FD7}"/>
    <cellStyle name="Normal 2 5 14 3 2" xfId="13639" xr:uid="{AF83706D-1285-4EAA-BBCD-B7ADCEB04A30}"/>
    <cellStyle name="Normal 2 5 14 3 3" xfId="13640" xr:uid="{FC08C251-844F-4D7C-B5E6-3F736387CF02}"/>
    <cellStyle name="Normal 2 5 14 4" xfId="13641" xr:uid="{2E06D26A-8F04-4B90-A2B5-85C1C6324801}"/>
    <cellStyle name="Normal 2 5 14 5" xfId="13642" xr:uid="{24F94034-2866-40DB-8105-ED34F2A7A58F}"/>
    <cellStyle name="Normal 2 5 15" xfId="13643" xr:uid="{AE6894F9-77C5-45B5-8394-FFBE45B3EDFC}"/>
    <cellStyle name="Normal 2 5 15 2" xfId="13644" xr:uid="{FBDD85C1-BFBD-41DC-A1FC-5FEE6CABF1A4}"/>
    <cellStyle name="Normal 2 5 15 2 2" xfId="13645" xr:uid="{E6E7F039-9CC3-4454-913F-2D014D7BF246}"/>
    <cellStyle name="Normal 2 5 15 2 3" xfId="13646" xr:uid="{F340BA46-8E0C-434F-A19A-2D2720F42E19}"/>
    <cellStyle name="Normal 2 5 15 3" xfId="13647" xr:uid="{245476C9-331E-49C1-BA02-92C68BF00086}"/>
    <cellStyle name="Normal 2 5 15 3 2" xfId="13648" xr:uid="{30480A43-E160-4A70-ADDA-8F051EE7E46E}"/>
    <cellStyle name="Normal 2 5 15 3 3" xfId="13649" xr:uid="{AB6B73EF-1E08-4B04-B794-D117E59B6F4A}"/>
    <cellStyle name="Normal 2 5 15 4" xfId="13650" xr:uid="{71FF73E3-E3B8-4E0B-80CD-A1957904C9A1}"/>
    <cellStyle name="Normal 2 5 15 5" xfId="13651" xr:uid="{538664A9-14BA-43DB-B6C9-29CEFED22C6F}"/>
    <cellStyle name="Normal 2 5 16" xfId="13652" xr:uid="{3CA94957-F345-475C-A094-648557182E1A}"/>
    <cellStyle name="Normal 2 5 16 2" xfId="13653" xr:uid="{DF384F40-AAE0-4610-9880-AB7245EB75AB}"/>
    <cellStyle name="Normal 2 5 16 2 2" xfId="13654" xr:uid="{28DE148C-A6CC-4D4E-9848-E1A2695FD7FE}"/>
    <cellStyle name="Normal 2 5 16 2 3" xfId="13655" xr:uid="{C15B10D3-F135-4434-A789-36B30633A805}"/>
    <cellStyle name="Normal 2 5 16 3" xfId="13656" xr:uid="{8D8E3D7D-D100-44D7-9E77-A64A50DC7623}"/>
    <cellStyle name="Normal 2 5 16 3 2" xfId="13657" xr:uid="{56743B06-0A95-4951-BB19-A359F8687457}"/>
    <cellStyle name="Normal 2 5 16 3 3" xfId="13658" xr:uid="{1BE6608B-F38A-4A23-983F-80CD5E2F161B}"/>
    <cellStyle name="Normal 2 5 16 4" xfId="13659" xr:uid="{843302F3-86A3-46FF-B394-74F6EF996874}"/>
    <cellStyle name="Normal 2 5 16 5" xfId="13660" xr:uid="{0B2C78CD-0A99-4163-9C76-F0DB16A653F1}"/>
    <cellStyle name="Normal 2 5 17" xfId="13661" xr:uid="{FD8C3DB0-E040-45AB-88FA-7D5460D97CF4}"/>
    <cellStyle name="Normal 2 5 17 2" xfId="13662" xr:uid="{66A129EA-DFA3-4BF2-B0FC-814D0CFA4E9E}"/>
    <cellStyle name="Normal 2 5 17 2 2" xfId="13663" xr:uid="{A2CCC83A-65E5-4675-BAFC-36CA955B6B26}"/>
    <cellStyle name="Normal 2 5 17 2 3" xfId="13664" xr:uid="{3B0B012D-0FEE-400B-BC30-BC4B0546FDAC}"/>
    <cellStyle name="Normal 2 5 17 3" xfId="13665" xr:uid="{F08A43E9-A306-4A95-8BA4-65B116504489}"/>
    <cellStyle name="Normal 2 5 17 3 2" xfId="13666" xr:uid="{123262DC-260D-4C86-9042-FA293FC03750}"/>
    <cellStyle name="Normal 2 5 17 3 3" xfId="13667" xr:uid="{925756E9-27D9-4EE8-AEF2-44622F5B2B69}"/>
    <cellStyle name="Normal 2 5 17 4" xfId="13668" xr:uid="{88120957-D1DC-4395-91EE-D28294F23564}"/>
    <cellStyle name="Normal 2 5 17 5" xfId="13669" xr:uid="{26F6B589-9DD7-4D0D-87C0-EF0F6C239280}"/>
    <cellStyle name="Normal 2 5 18" xfId="13670" xr:uid="{F942640A-67E2-4028-803D-A6173F75DC25}"/>
    <cellStyle name="Normal 2 5 18 2" xfId="13671" xr:uid="{F4CD1906-E182-40EC-8C23-8010684105B4}"/>
    <cellStyle name="Normal 2 5 18 2 2" xfId="13672" xr:uid="{7C62F8C3-E0C9-43F6-87E5-232A8FA28632}"/>
    <cellStyle name="Normal 2 5 18 2 3" xfId="13673" xr:uid="{ADF3B013-41D1-4268-80DB-8536FFA5E84A}"/>
    <cellStyle name="Normal 2 5 18 3" xfId="13674" xr:uid="{64164DC7-E67B-470B-8651-8ACB934CDD71}"/>
    <cellStyle name="Normal 2 5 18 3 2" xfId="13675" xr:uid="{73D43558-D9DE-4450-A9A4-9473873341FA}"/>
    <cellStyle name="Normal 2 5 18 3 3" xfId="13676" xr:uid="{C029D32D-C766-42F3-B096-933A9EB04C57}"/>
    <cellStyle name="Normal 2 5 18 4" xfId="13677" xr:uid="{8AC17CBC-8043-40AE-A40E-94B46598BA9B}"/>
    <cellStyle name="Normal 2 5 18 5" xfId="13678" xr:uid="{588636FB-3050-42FC-BEC8-072EF36D79CF}"/>
    <cellStyle name="Normal 2 5 19" xfId="13679" xr:uid="{034F4A6A-BAE7-4643-B693-2A99BA337235}"/>
    <cellStyle name="Normal 2 5 19 2" xfId="13680" xr:uid="{75428891-DC09-47D8-8C60-D57DA39F0504}"/>
    <cellStyle name="Normal 2 5 19 2 2" xfId="13681" xr:uid="{1E6FCC9E-F4D1-4DD9-98D5-2FFE5D4DBA5C}"/>
    <cellStyle name="Normal 2 5 19 2 3" xfId="13682" xr:uid="{0080BCE0-CA2E-4A27-9562-E17798FA375E}"/>
    <cellStyle name="Normal 2 5 19 3" xfId="13683" xr:uid="{0E44D7A6-F8BF-429C-9BEB-9A5E15C304F7}"/>
    <cellStyle name="Normal 2 5 19 3 2" xfId="13684" xr:uid="{3299499B-B293-499C-AA21-724A9448ECE9}"/>
    <cellStyle name="Normal 2 5 19 3 3" xfId="13685" xr:uid="{168FE32F-9EAA-4C0E-A742-CBC3E2467897}"/>
    <cellStyle name="Normal 2 5 19 4" xfId="13686" xr:uid="{1D675A3A-B7FD-44CA-9E48-5325C248F895}"/>
    <cellStyle name="Normal 2 5 19 5" xfId="13687" xr:uid="{4FB538BE-637B-4F2D-AF47-91CF5D506697}"/>
    <cellStyle name="Normal 2 5 2" xfId="13688" xr:uid="{64AAE7CB-A8CE-49D1-A2E1-06264CB3BE49}"/>
    <cellStyle name="Normal 2 5 2 10" xfId="13689" xr:uid="{54D1E94E-4003-4908-9059-B7F4F30B4846}"/>
    <cellStyle name="Normal 2 5 2 10 2" xfId="13690" xr:uid="{70AB71C1-F621-4537-8871-4DFE11D7B2D8}"/>
    <cellStyle name="Normal 2 5 2 10 2 2" xfId="13691" xr:uid="{AF36B326-E360-43CF-AA3C-8ABBFF04C758}"/>
    <cellStyle name="Normal 2 5 2 10 2 3" xfId="13692" xr:uid="{1BC46397-1B46-46DE-B55D-8B1A058CDE06}"/>
    <cellStyle name="Normal 2 5 2 10 3" xfId="13693" xr:uid="{24DA8C2C-4982-482F-A3BC-756407CA63DA}"/>
    <cellStyle name="Normal 2 5 2 10 3 2" xfId="13694" xr:uid="{E1E9C736-27A4-45E7-A674-3FAC8D472566}"/>
    <cellStyle name="Normal 2 5 2 10 3 3" xfId="13695" xr:uid="{7E3109E2-39DD-47EE-A9B0-20F539614F88}"/>
    <cellStyle name="Normal 2 5 2 10 4" xfId="13696" xr:uid="{9F0DB105-7EA7-4D88-B6E5-B476EABE1519}"/>
    <cellStyle name="Normal 2 5 2 10 5" xfId="13697" xr:uid="{3321F9B8-4EE0-41E2-AA65-F2769D0CF13F}"/>
    <cellStyle name="Normal 2 5 2 11" xfId="13698" xr:uid="{C941A306-3E66-4A31-B13D-80E3F7468F40}"/>
    <cellStyle name="Normal 2 5 2 11 2" xfId="13699" xr:uid="{A5A43072-CF59-451E-82C4-1AB6D52AD78E}"/>
    <cellStyle name="Normal 2 5 2 11 2 2" xfId="13700" xr:uid="{60844692-800E-45BC-B99A-BA56FBEA021D}"/>
    <cellStyle name="Normal 2 5 2 11 2 3" xfId="13701" xr:uid="{7965C211-7B66-42B8-9A4D-8796D6ED501E}"/>
    <cellStyle name="Normal 2 5 2 11 3" xfId="13702" xr:uid="{B52B9DEB-6A25-4540-8A29-C7897EDA84B8}"/>
    <cellStyle name="Normal 2 5 2 11 3 2" xfId="13703" xr:uid="{3754AC00-7FBC-4697-A5C3-6800A9001735}"/>
    <cellStyle name="Normal 2 5 2 11 3 3" xfId="13704" xr:uid="{4C435A89-5F60-463C-BCA5-AF7A3CE097E5}"/>
    <cellStyle name="Normal 2 5 2 11 4" xfId="13705" xr:uid="{181CAA08-0478-4681-99EA-B1281D9068C0}"/>
    <cellStyle name="Normal 2 5 2 11 5" xfId="13706" xr:uid="{0D297797-F000-4B93-8414-4D178AA57DDE}"/>
    <cellStyle name="Normal 2 5 2 12" xfId="13707" xr:uid="{F1896A12-6301-4B66-A68E-63C37EB82271}"/>
    <cellStyle name="Normal 2 5 2 12 2" xfId="13708" xr:uid="{627D10C0-E84C-44F3-856D-8D75072F2CFF}"/>
    <cellStyle name="Normal 2 5 2 12 2 2" xfId="13709" xr:uid="{9491EB84-F53E-4E1A-B073-247648FA388A}"/>
    <cellStyle name="Normal 2 5 2 12 2 3" xfId="13710" xr:uid="{15106B8B-2632-4C6D-A2CA-3C727A6E6CAA}"/>
    <cellStyle name="Normal 2 5 2 12 3" xfId="13711" xr:uid="{1E55E747-D209-4F09-9EAF-5979AA9793C8}"/>
    <cellStyle name="Normal 2 5 2 12 3 2" xfId="13712" xr:uid="{B7E740E7-A6E7-4924-A65C-392E79C1CE42}"/>
    <cellStyle name="Normal 2 5 2 12 3 3" xfId="13713" xr:uid="{3F7C2A5E-A702-4D64-86DD-9A68F2BD222B}"/>
    <cellStyle name="Normal 2 5 2 12 4" xfId="13714" xr:uid="{17D6E94D-54A1-4EC4-A125-9B864BFA2E64}"/>
    <cellStyle name="Normal 2 5 2 12 5" xfId="13715" xr:uid="{05FD6727-796B-4954-B663-8805F3DFDBA1}"/>
    <cellStyle name="Normal 2 5 2 13" xfId="13716" xr:uid="{4C9913E8-9959-41C1-B338-635DE6C02BA8}"/>
    <cellStyle name="Normal 2 5 2 13 2" xfId="13717" xr:uid="{8BB6B26F-2C1A-4AE0-980A-FB738CE5A9E4}"/>
    <cellStyle name="Normal 2 5 2 13 2 2" xfId="13718" xr:uid="{0D7399C2-1B33-437E-ACCE-2ECBBD564ABC}"/>
    <cellStyle name="Normal 2 5 2 13 2 3" xfId="13719" xr:uid="{56B45BD6-9E69-41DB-84E7-C5FC395F9140}"/>
    <cellStyle name="Normal 2 5 2 13 3" xfId="13720" xr:uid="{0A20C722-352F-40C0-BF74-18F40EDC391A}"/>
    <cellStyle name="Normal 2 5 2 13 3 2" xfId="13721" xr:uid="{FACF5235-FE3B-4631-A231-0D21C26E9807}"/>
    <cellStyle name="Normal 2 5 2 13 3 3" xfId="13722" xr:uid="{EE6394E8-1B55-4E0F-92D4-CA5FBA5FCF6D}"/>
    <cellStyle name="Normal 2 5 2 13 4" xfId="13723" xr:uid="{9005BA9A-B749-4222-A2DE-FE7D67EF1882}"/>
    <cellStyle name="Normal 2 5 2 13 5" xfId="13724" xr:uid="{044EB40E-8A17-45B0-A3CD-1B36C955082B}"/>
    <cellStyle name="Normal 2 5 2 14" xfId="13725" xr:uid="{D92A1629-486F-4F1C-BA7B-EC83721075A3}"/>
    <cellStyle name="Normal 2 5 2 14 2" xfId="13726" xr:uid="{40B0A6F2-D9C0-4826-B250-03CB78627D96}"/>
    <cellStyle name="Normal 2 5 2 14 2 2" xfId="13727" xr:uid="{78EA9256-8290-48EF-B29F-905232C4B742}"/>
    <cellStyle name="Normal 2 5 2 14 2 3" xfId="13728" xr:uid="{E1932096-BF46-40F4-9C59-0F69AAA01027}"/>
    <cellStyle name="Normal 2 5 2 14 3" xfId="13729" xr:uid="{953A76C9-A7F1-4EFE-962E-A6EA2178E598}"/>
    <cellStyle name="Normal 2 5 2 14 3 2" xfId="13730" xr:uid="{5DE37A65-7B76-4F88-AEDF-45ED7FF680E3}"/>
    <cellStyle name="Normal 2 5 2 14 3 3" xfId="13731" xr:uid="{38808D2A-42D5-4243-81EE-24180978BBA2}"/>
    <cellStyle name="Normal 2 5 2 14 4" xfId="13732" xr:uid="{36606C92-CD27-4D44-8D59-6B57AFA0FBBA}"/>
    <cellStyle name="Normal 2 5 2 14 5" xfId="13733" xr:uid="{307AB0BC-ECFB-47C5-8DBD-3282513E085A}"/>
    <cellStyle name="Normal 2 5 2 15" xfId="13734" xr:uid="{D3D5C1FB-E21E-4EE9-A9DD-74FD3BCF92FA}"/>
    <cellStyle name="Normal 2 5 2 15 2" xfId="13735" xr:uid="{329CEC64-8CE8-4A7C-911F-09A2CF530CF5}"/>
    <cellStyle name="Normal 2 5 2 15 2 2" xfId="13736" xr:uid="{D64F18F7-984F-4207-99FC-B08318DC01A4}"/>
    <cellStyle name="Normal 2 5 2 15 2 3" xfId="13737" xr:uid="{A1E1CF5B-F350-4BE4-8F05-2FA567D5B051}"/>
    <cellStyle name="Normal 2 5 2 15 3" xfId="13738" xr:uid="{B33317F4-002E-4061-A176-C625D293A8D5}"/>
    <cellStyle name="Normal 2 5 2 15 3 2" xfId="13739" xr:uid="{F8B8202C-AE38-4DBB-BD06-E8A2273B4370}"/>
    <cellStyle name="Normal 2 5 2 15 3 3" xfId="13740" xr:uid="{8B8B52FA-FA46-45C9-AF05-CDBF07A10A05}"/>
    <cellStyle name="Normal 2 5 2 15 4" xfId="13741" xr:uid="{0A2ECCE0-455C-4A37-8232-A8CF8BB606FC}"/>
    <cellStyle name="Normal 2 5 2 15 5" xfId="13742" xr:uid="{AFC33562-95C9-4DCB-9F78-898446257233}"/>
    <cellStyle name="Normal 2 5 2 16" xfId="13743" xr:uid="{D8D52001-5159-4F09-9070-AF4ABD9D2CED}"/>
    <cellStyle name="Normal 2 5 2 16 2" xfId="13744" xr:uid="{F42018A2-6261-40AB-84C9-2537F1F4146D}"/>
    <cellStyle name="Normal 2 5 2 16 2 2" xfId="13745" xr:uid="{FCB4C791-F988-41DF-9B78-6875D6D1D0E0}"/>
    <cellStyle name="Normal 2 5 2 16 2 3" xfId="13746" xr:uid="{AC4137DA-C315-4B35-9717-8AB278F9EBAD}"/>
    <cellStyle name="Normal 2 5 2 16 3" xfId="13747" xr:uid="{D7B1EB53-DC2D-4C8D-A7FC-922F3655FF60}"/>
    <cellStyle name="Normal 2 5 2 16 3 2" xfId="13748" xr:uid="{F818DA3A-C072-4B1C-BEC8-7B52CBC83640}"/>
    <cellStyle name="Normal 2 5 2 16 3 3" xfId="13749" xr:uid="{E7F68FF2-F88B-4832-9568-A8044A1CA3A7}"/>
    <cellStyle name="Normal 2 5 2 16 4" xfId="13750" xr:uid="{95D10B79-2657-455D-99E4-5832A0EF1AFA}"/>
    <cellStyle name="Normal 2 5 2 16 5" xfId="13751" xr:uid="{672C2023-4473-4E57-8C90-933990FC8C21}"/>
    <cellStyle name="Normal 2 5 2 17" xfId="13752" xr:uid="{F15637C0-0928-423F-A65A-127DFA2ACDDD}"/>
    <cellStyle name="Normal 2 5 2 17 2" xfId="13753" xr:uid="{063C54F7-6CEA-4D94-8711-B49724C1E227}"/>
    <cellStyle name="Normal 2 5 2 17 2 2" xfId="13754" xr:uid="{86DD3B84-F09A-4027-A377-85D300D1ED12}"/>
    <cellStyle name="Normal 2 5 2 17 2 3" xfId="13755" xr:uid="{854ECB08-B45C-4E8D-B000-7D170F33898D}"/>
    <cellStyle name="Normal 2 5 2 17 3" xfId="13756" xr:uid="{871FAB32-7808-455C-A402-E4AE195317BB}"/>
    <cellStyle name="Normal 2 5 2 17 3 2" xfId="13757" xr:uid="{9710B1D9-070A-48FD-82E9-78BCA97AF355}"/>
    <cellStyle name="Normal 2 5 2 17 3 3" xfId="13758" xr:uid="{5F9B0008-4FD8-4635-916A-EE9253845FF5}"/>
    <cellStyle name="Normal 2 5 2 17 4" xfId="13759" xr:uid="{44F09051-525D-4091-AED3-53194A25E1B9}"/>
    <cellStyle name="Normal 2 5 2 17 5" xfId="13760" xr:uid="{A1763A27-7610-4224-8850-A3CB56A55319}"/>
    <cellStyle name="Normal 2 5 2 18" xfId="13761" xr:uid="{72E1F58E-467D-4D06-8B62-6F7D3509AE42}"/>
    <cellStyle name="Normal 2 5 2 18 2" xfId="13762" xr:uid="{92EF8DEC-164E-4D8A-9B96-385FE66E18CD}"/>
    <cellStyle name="Normal 2 5 2 18 2 2" xfId="13763" xr:uid="{48E88AB6-5B69-4A6C-A989-79E369E4C755}"/>
    <cellStyle name="Normal 2 5 2 18 2 3" xfId="13764" xr:uid="{5B8C2B38-81B2-44AC-858D-EB956FB0552A}"/>
    <cellStyle name="Normal 2 5 2 18 3" xfId="13765" xr:uid="{2C399A10-0530-4FA2-BCFC-20AD159EF4A7}"/>
    <cellStyle name="Normal 2 5 2 18 3 2" xfId="13766" xr:uid="{3BE2545E-432B-478D-A5AF-8A312C52135D}"/>
    <cellStyle name="Normal 2 5 2 18 3 3" xfId="13767" xr:uid="{8BFDCD48-E8A4-4D92-B5DB-D794C5856CD8}"/>
    <cellStyle name="Normal 2 5 2 18 4" xfId="13768" xr:uid="{322232A3-A6B9-4696-97D6-D8D75DBCBBE3}"/>
    <cellStyle name="Normal 2 5 2 18 5" xfId="13769" xr:uid="{6B18EFF4-6B47-4091-9B10-63915330257F}"/>
    <cellStyle name="Normal 2 5 2 19" xfId="13770" xr:uid="{D3740A1D-F1E6-40BE-A603-6BDFF0EE84F7}"/>
    <cellStyle name="Normal 2 5 2 19 2" xfId="13771" xr:uid="{B169975A-326E-44E6-A504-182EEB1C7A5D}"/>
    <cellStyle name="Normal 2 5 2 19 2 2" xfId="13772" xr:uid="{B57896B7-52C6-406E-9265-54A3026DB5F9}"/>
    <cellStyle name="Normal 2 5 2 19 2 3" xfId="13773" xr:uid="{4082F7A4-AFF2-4CE5-8F26-826261976AB2}"/>
    <cellStyle name="Normal 2 5 2 19 3" xfId="13774" xr:uid="{93033BF3-0CBB-4590-ADA6-44016A25DD5C}"/>
    <cellStyle name="Normal 2 5 2 19 3 2" xfId="13775" xr:uid="{FE414A15-3BE3-4C7E-BE61-85188AD449B3}"/>
    <cellStyle name="Normal 2 5 2 19 3 3" xfId="13776" xr:uid="{A2FB9514-7FEF-4AEB-96F2-30A5B8603768}"/>
    <cellStyle name="Normal 2 5 2 19 4" xfId="13777" xr:uid="{7EBE2982-C000-467A-9AD1-033005AE0048}"/>
    <cellStyle name="Normal 2 5 2 19 5" xfId="13778" xr:uid="{E6848F7F-AC55-4342-90DE-1A541D273334}"/>
    <cellStyle name="Normal 2 5 2 2" xfId="13779" xr:uid="{B94B43A9-2F7F-41D4-93E6-4BEF1789CDDD}"/>
    <cellStyle name="Normal 2 5 2 2 10" xfId="13780" xr:uid="{126E33D7-8FCF-4E16-89E2-6795CDEE953A}"/>
    <cellStyle name="Normal 2 5 2 2 10 2" xfId="13781" xr:uid="{C44F4FD9-830F-49A5-9815-3EB687833BE8}"/>
    <cellStyle name="Normal 2 5 2 2 10 2 2" xfId="13782" xr:uid="{E487B680-E259-4DA0-9B2D-DAFFD1805C30}"/>
    <cellStyle name="Normal 2 5 2 2 10 2 3" xfId="13783" xr:uid="{D214245F-1FBB-4C1B-86B4-2A9B2D0E4B6F}"/>
    <cellStyle name="Normal 2 5 2 2 10 3" xfId="13784" xr:uid="{DEAA83ED-37DE-4FC5-BC94-DC0738C48DAD}"/>
    <cellStyle name="Normal 2 5 2 2 10 3 2" xfId="13785" xr:uid="{D91196B9-A782-4666-8472-332DEBA5B965}"/>
    <cellStyle name="Normal 2 5 2 2 10 3 3" xfId="13786" xr:uid="{C5CAFB83-A74C-4C0C-8811-64E96D2028B3}"/>
    <cellStyle name="Normal 2 5 2 2 10 4" xfId="13787" xr:uid="{8A2A46BD-FE57-4CB9-ADCB-F5C03F8F8BAF}"/>
    <cellStyle name="Normal 2 5 2 2 10 5" xfId="13788" xr:uid="{18F4761E-4778-4672-9ACA-EDA5CD216560}"/>
    <cellStyle name="Normal 2 5 2 2 11" xfId="13789" xr:uid="{B8D48D50-3557-4E60-A2E9-6CBCE9E33E10}"/>
    <cellStyle name="Normal 2 5 2 2 11 2" xfId="13790" xr:uid="{DFCF1140-2D1A-484C-A61E-B0596CEAC603}"/>
    <cellStyle name="Normal 2 5 2 2 11 2 2" xfId="13791" xr:uid="{42F3B7BD-3E71-432C-A423-DCE9F2A68916}"/>
    <cellStyle name="Normal 2 5 2 2 11 2 3" xfId="13792" xr:uid="{EC8197A9-A67B-44A1-8482-96A491D398D8}"/>
    <cellStyle name="Normal 2 5 2 2 11 3" xfId="13793" xr:uid="{E8AABA9B-4451-4641-8637-7256C66786D8}"/>
    <cellStyle name="Normal 2 5 2 2 11 3 2" xfId="13794" xr:uid="{93C9F15A-6647-44A1-A557-E9897CA0A475}"/>
    <cellStyle name="Normal 2 5 2 2 11 3 3" xfId="13795" xr:uid="{D2FC49D0-963B-46A5-8B88-EE1D7D5A10A5}"/>
    <cellStyle name="Normal 2 5 2 2 11 4" xfId="13796" xr:uid="{6FCB412D-917F-4E27-8D69-37ACF0F10F9D}"/>
    <cellStyle name="Normal 2 5 2 2 11 5" xfId="13797" xr:uid="{01A476ED-7F00-4549-9825-77610B3B8535}"/>
    <cellStyle name="Normal 2 5 2 2 12" xfId="13798" xr:uid="{08ED7A93-DB31-4E49-89B5-0B20977D714B}"/>
    <cellStyle name="Normal 2 5 2 2 12 2" xfId="13799" xr:uid="{76686A7B-B954-480F-A14A-7FE85140A465}"/>
    <cellStyle name="Normal 2 5 2 2 12 2 2" xfId="13800" xr:uid="{F7993F55-CA6C-4A1A-9C8F-402B6742103B}"/>
    <cellStyle name="Normal 2 5 2 2 12 2 3" xfId="13801" xr:uid="{0B055A80-1B45-4038-97A8-3313A719A0F0}"/>
    <cellStyle name="Normal 2 5 2 2 12 3" xfId="13802" xr:uid="{B150625B-5DBB-48F8-86E9-BCFA1EE13C9F}"/>
    <cellStyle name="Normal 2 5 2 2 12 3 2" xfId="13803" xr:uid="{24D21D80-5F1A-46CD-8108-EA885F7FC783}"/>
    <cellStyle name="Normal 2 5 2 2 12 3 3" xfId="13804" xr:uid="{EFC94269-68C0-461E-A707-B5DB899437D7}"/>
    <cellStyle name="Normal 2 5 2 2 12 4" xfId="13805" xr:uid="{339582A6-1E7E-4116-805D-D6CF60A37805}"/>
    <cellStyle name="Normal 2 5 2 2 12 5" xfId="13806" xr:uid="{0FFA7F8A-C71E-440E-A2ED-5051B555D97A}"/>
    <cellStyle name="Normal 2 5 2 2 13" xfId="13807" xr:uid="{75785915-EFA3-4C02-B195-4BC876323021}"/>
    <cellStyle name="Normal 2 5 2 2 13 2" xfId="13808" xr:uid="{D427EDB6-E82F-4092-AE90-00281DFB467F}"/>
    <cellStyle name="Normal 2 5 2 2 13 2 2" xfId="13809" xr:uid="{BE0A67AF-479F-44BB-8A65-FA6520F825EF}"/>
    <cellStyle name="Normal 2 5 2 2 13 2 3" xfId="13810" xr:uid="{773BDA90-9085-4334-B4E1-523F89CC1315}"/>
    <cellStyle name="Normal 2 5 2 2 13 3" xfId="13811" xr:uid="{6C6819B4-3C12-486E-9A69-B04D0D655D86}"/>
    <cellStyle name="Normal 2 5 2 2 13 3 2" xfId="13812" xr:uid="{04BE8FBF-B0D4-4219-8FDA-97EB2C4D46C1}"/>
    <cellStyle name="Normal 2 5 2 2 13 3 3" xfId="13813" xr:uid="{6CF65E37-1D59-4E19-831F-13329920BF9B}"/>
    <cellStyle name="Normal 2 5 2 2 13 4" xfId="13814" xr:uid="{6AD956E5-FF0A-4CC5-9295-5E0223036FB2}"/>
    <cellStyle name="Normal 2 5 2 2 13 5" xfId="13815" xr:uid="{0957421E-B1CB-4446-8B5B-1363607ABE51}"/>
    <cellStyle name="Normal 2 5 2 2 14" xfId="13816" xr:uid="{7438E856-9E0A-4C2C-914C-47CE72FBC012}"/>
    <cellStyle name="Normal 2 5 2 2 14 2" xfId="13817" xr:uid="{95464568-E0B5-4664-B77D-31AECE8E8DBC}"/>
    <cellStyle name="Normal 2 5 2 2 14 2 2" xfId="13818" xr:uid="{702F0FD7-A535-4BB8-A632-5F8AC62A3C02}"/>
    <cellStyle name="Normal 2 5 2 2 14 2 3" xfId="13819" xr:uid="{797E91BC-F1FB-4B6A-A748-C36DC26255D7}"/>
    <cellStyle name="Normal 2 5 2 2 14 3" xfId="13820" xr:uid="{28C56651-DDA5-45F3-A38A-183F9EDB739E}"/>
    <cellStyle name="Normal 2 5 2 2 14 3 2" xfId="13821" xr:uid="{15BF9A2F-BE44-458E-B344-2DC039B1F847}"/>
    <cellStyle name="Normal 2 5 2 2 14 3 3" xfId="13822" xr:uid="{FB998917-D494-4AAB-835F-E8BE5349B002}"/>
    <cellStyle name="Normal 2 5 2 2 14 4" xfId="13823" xr:uid="{43516972-A890-4259-B3B5-4F8BAF0C208E}"/>
    <cellStyle name="Normal 2 5 2 2 14 5" xfId="13824" xr:uid="{4BDED546-3F5E-4643-B5D7-67EEE24DD811}"/>
    <cellStyle name="Normal 2 5 2 2 15" xfId="13825" xr:uid="{FAB80664-0F17-4E3C-977B-C3D147082798}"/>
    <cellStyle name="Normal 2 5 2 2 15 2" xfId="13826" xr:uid="{33AC8C6C-8077-4762-98DA-D14BD67A4C93}"/>
    <cellStyle name="Normal 2 5 2 2 15 2 2" xfId="13827" xr:uid="{C71E6435-EFB4-4C5C-AE9C-817DEECB987A}"/>
    <cellStyle name="Normal 2 5 2 2 15 2 3" xfId="13828" xr:uid="{C3659138-7E3A-42EF-80BA-647C55552D99}"/>
    <cellStyle name="Normal 2 5 2 2 15 3" xfId="13829" xr:uid="{8FAE0540-269E-40BD-8B63-4B62154A2FF7}"/>
    <cellStyle name="Normal 2 5 2 2 15 3 2" xfId="13830" xr:uid="{65FC3E2A-B81F-4990-B469-3CC8BA7A3CF3}"/>
    <cellStyle name="Normal 2 5 2 2 15 3 3" xfId="13831" xr:uid="{E9B16981-5E78-4F0F-A9F2-AFB88FBB8B37}"/>
    <cellStyle name="Normal 2 5 2 2 15 4" xfId="13832" xr:uid="{80248F68-582A-48B2-8B2D-3333ECA0CAC9}"/>
    <cellStyle name="Normal 2 5 2 2 15 5" xfId="13833" xr:uid="{91BDC905-6CB1-4CFA-9006-4F41F1974D05}"/>
    <cellStyle name="Normal 2 5 2 2 16" xfId="13834" xr:uid="{56150391-F37B-4FED-86A6-07C16E71F67E}"/>
    <cellStyle name="Normal 2 5 2 2 16 2" xfId="13835" xr:uid="{84AA0AEC-F736-4DA9-AFCD-B3DFB2EC34A0}"/>
    <cellStyle name="Normal 2 5 2 2 16 2 2" xfId="13836" xr:uid="{CD3F0971-659A-4FA1-A8FB-A30F23BD6C3C}"/>
    <cellStyle name="Normal 2 5 2 2 16 2 3" xfId="13837" xr:uid="{5E49B443-48D3-4432-896A-B952959F73D6}"/>
    <cellStyle name="Normal 2 5 2 2 16 3" xfId="13838" xr:uid="{2612BB26-51E8-4B48-B729-6A32794135AD}"/>
    <cellStyle name="Normal 2 5 2 2 16 3 2" xfId="13839" xr:uid="{5F5D3374-0B74-416C-B357-4F330A835817}"/>
    <cellStyle name="Normal 2 5 2 2 16 3 3" xfId="13840" xr:uid="{39E14C6E-B51D-4BDB-AC8B-4E7549A79FB0}"/>
    <cellStyle name="Normal 2 5 2 2 16 4" xfId="13841" xr:uid="{00B3677E-1845-4D77-B97F-F07D92F8DE56}"/>
    <cellStyle name="Normal 2 5 2 2 16 5" xfId="13842" xr:uid="{C0B8D521-9C48-4508-8FF7-06A15A8750CB}"/>
    <cellStyle name="Normal 2 5 2 2 17" xfId="13843" xr:uid="{2A3E1E9E-B74B-4097-8246-76AA7610D711}"/>
    <cellStyle name="Normal 2 5 2 2 17 2" xfId="13844" xr:uid="{FC88F60A-380C-4475-AE6B-22ED91748F01}"/>
    <cellStyle name="Normal 2 5 2 2 17 2 2" xfId="13845" xr:uid="{74920E2B-66D7-46C1-91CA-8D885206CF38}"/>
    <cellStyle name="Normal 2 5 2 2 17 2 3" xfId="13846" xr:uid="{32D679B4-BD35-4EC0-B5F9-57BF6B96E9EB}"/>
    <cellStyle name="Normal 2 5 2 2 17 3" xfId="13847" xr:uid="{CF5CF059-EBC4-4FDA-A7AD-1B47B4BE279B}"/>
    <cellStyle name="Normal 2 5 2 2 17 3 2" xfId="13848" xr:uid="{7BD136A9-A243-44A1-80C4-113FCF390A1F}"/>
    <cellStyle name="Normal 2 5 2 2 17 3 3" xfId="13849" xr:uid="{7035C3B8-AA3A-41DE-9AE2-EBC58E7B58C7}"/>
    <cellStyle name="Normal 2 5 2 2 17 4" xfId="13850" xr:uid="{A1937886-0727-4173-9EC7-D121735D53A6}"/>
    <cellStyle name="Normal 2 5 2 2 17 5" xfId="13851" xr:uid="{AA51D108-530C-4C5D-8158-84DCE534F861}"/>
    <cellStyle name="Normal 2 5 2 2 18" xfId="13852" xr:uid="{07CB760E-6448-4DAD-AE2D-2F4BE29E5664}"/>
    <cellStyle name="Normal 2 5 2 2 18 2" xfId="13853" xr:uid="{C96A173D-CED3-4349-B1F7-15AABEFF5AB5}"/>
    <cellStyle name="Normal 2 5 2 2 18 2 2" xfId="13854" xr:uid="{312A29B5-5C66-4B66-AD54-6BDD32B91E6C}"/>
    <cellStyle name="Normal 2 5 2 2 18 2 3" xfId="13855" xr:uid="{7B4C717C-99D1-4E22-ACFA-132D38596AD0}"/>
    <cellStyle name="Normal 2 5 2 2 18 3" xfId="13856" xr:uid="{8247E543-DD74-46AF-9F4D-0FD27BB69ED4}"/>
    <cellStyle name="Normal 2 5 2 2 18 3 2" xfId="13857" xr:uid="{8C46ED43-3C10-4687-AB98-900C6ED49656}"/>
    <cellStyle name="Normal 2 5 2 2 18 3 3" xfId="13858" xr:uid="{A6E7A24E-4AAC-4096-9AB0-DAF785FA326B}"/>
    <cellStyle name="Normal 2 5 2 2 18 4" xfId="13859" xr:uid="{B54D5BD3-9026-409C-A1B7-12246EF5FB0D}"/>
    <cellStyle name="Normal 2 5 2 2 18 5" xfId="13860" xr:uid="{A2E14681-34D8-4136-8D03-00610B976499}"/>
    <cellStyle name="Normal 2 5 2 2 19" xfId="13861" xr:uid="{611C570B-BBE3-4E4D-9647-76FF36C1B4A7}"/>
    <cellStyle name="Normal 2 5 2 2 19 2" xfId="13862" xr:uid="{D28D9BA9-38CF-4BD1-87A4-5B59F8F73DFB}"/>
    <cellStyle name="Normal 2 5 2 2 19 2 2" xfId="13863" xr:uid="{28AA6001-CDDF-487A-8C78-A5B70358CFC9}"/>
    <cellStyle name="Normal 2 5 2 2 19 2 3" xfId="13864" xr:uid="{2A9CE11D-A1B4-4E81-915A-42A69E0EE0A2}"/>
    <cellStyle name="Normal 2 5 2 2 19 3" xfId="13865" xr:uid="{DA45982D-480F-4361-823D-59C5D5C86A4A}"/>
    <cellStyle name="Normal 2 5 2 2 19 3 2" xfId="13866" xr:uid="{9FAAFB7D-D6B8-4B07-8494-907FA0189165}"/>
    <cellStyle name="Normal 2 5 2 2 19 3 3" xfId="13867" xr:uid="{871BDE55-D3D9-4FCC-A072-3E137259AC38}"/>
    <cellStyle name="Normal 2 5 2 2 19 4" xfId="13868" xr:uid="{BDAC27E1-6CD7-47EE-9ADE-EDC817F4F126}"/>
    <cellStyle name="Normal 2 5 2 2 19 5" xfId="13869" xr:uid="{276A7B61-114A-401E-B23E-D553163BDBF8}"/>
    <cellStyle name="Normal 2 5 2 2 2" xfId="13870" xr:uid="{BC222D31-0918-4D3A-B1DF-6C2D25A55124}"/>
    <cellStyle name="Normal 2 5 2 2 2 2" xfId="13871" xr:uid="{353DDEBA-759D-4B5E-AC90-803363F1E416}"/>
    <cellStyle name="Normal 2 5 2 2 2 2 2" xfId="13872" xr:uid="{408F96EB-4743-42AE-A6FC-97388F486573}"/>
    <cellStyle name="Normal 2 5 2 2 2 2 3" xfId="13873" xr:uid="{90AC9BE7-F9F6-4925-BB71-EA1A37EAB53F}"/>
    <cellStyle name="Normal 2 5 2 2 2 3" xfId="13874" xr:uid="{DD3176F9-F0E8-4A08-980B-8A75692EC67E}"/>
    <cellStyle name="Normal 2 5 2 2 2 3 2" xfId="13875" xr:uid="{5B5CFA88-BC80-4AE0-AF00-02D83F9C7E20}"/>
    <cellStyle name="Normal 2 5 2 2 2 3 3" xfId="13876" xr:uid="{7ED71B28-1780-499B-8019-3551D3ACC478}"/>
    <cellStyle name="Normal 2 5 2 2 2 4" xfId="13877" xr:uid="{A727EE9C-61A4-4A8C-ABE4-B78A8BAAACE1}"/>
    <cellStyle name="Normal 2 5 2 2 2 5" xfId="13878" xr:uid="{2BD5E631-57F6-40EE-B254-A95F0C214470}"/>
    <cellStyle name="Normal 2 5 2 2 20" xfId="13879" xr:uid="{5BD4A576-1BC7-4F50-84A9-504348FDBD9C}"/>
    <cellStyle name="Normal 2 5 2 2 20 2" xfId="13880" xr:uid="{F844C490-7E2E-45D4-9FCF-0F4FF122A6FF}"/>
    <cellStyle name="Normal 2 5 2 2 20 2 2" xfId="13881" xr:uid="{E559838F-5C99-4F66-A1C3-829F2E6AABB4}"/>
    <cellStyle name="Normal 2 5 2 2 20 2 3" xfId="13882" xr:uid="{3D22C43C-3A00-4F23-9B30-0F6AB7CC4084}"/>
    <cellStyle name="Normal 2 5 2 2 20 3" xfId="13883" xr:uid="{97622145-EEF2-4199-9B32-B9507C937AE5}"/>
    <cellStyle name="Normal 2 5 2 2 20 3 2" xfId="13884" xr:uid="{09CCC300-CC2F-473B-A013-CE364B11DDE8}"/>
    <cellStyle name="Normal 2 5 2 2 20 3 3" xfId="13885" xr:uid="{7A93C772-A574-4780-A208-8D40F4D8B39D}"/>
    <cellStyle name="Normal 2 5 2 2 20 4" xfId="13886" xr:uid="{E959931A-5B20-48C2-8D13-15CED4A508E8}"/>
    <cellStyle name="Normal 2 5 2 2 20 5" xfId="13887" xr:uid="{6DD032D6-938C-42EA-BAE8-15AA6628B5AC}"/>
    <cellStyle name="Normal 2 5 2 2 21" xfId="13888" xr:uid="{782DBE86-297B-47C1-A4D0-9B153BEF7831}"/>
    <cellStyle name="Normal 2 5 2 2 21 2" xfId="13889" xr:uid="{4CA8EC6A-94B5-470F-ACCF-EB9A4FEEB65E}"/>
    <cellStyle name="Normal 2 5 2 2 21 2 2" xfId="13890" xr:uid="{54D081B1-B15D-4C2F-8419-6B6E9D9DE8F5}"/>
    <cellStyle name="Normal 2 5 2 2 21 2 3" xfId="13891" xr:uid="{E67F8E07-C684-479E-9CC1-0E47969A0EC8}"/>
    <cellStyle name="Normal 2 5 2 2 21 3" xfId="13892" xr:uid="{7047093D-003A-454B-B56E-E0BC242C11BE}"/>
    <cellStyle name="Normal 2 5 2 2 21 3 2" xfId="13893" xr:uid="{D78384AF-CB51-44BC-9AD0-431BDA919A26}"/>
    <cellStyle name="Normal 2 5 2 2 21 3 3" xfId="13894" xr:uid="{85F85658-AFF9-47AC-8F1F-353D46ED2AA1}"/>
    <cellStyle name="Normal 2 5 2 2 21 4" xfId="13895" xr:uid="{921D19F8-DE65-4E9C-AD01-05AF21E20458}"/>
    <cellStyle name="Normal 2 5 2 2 21 5" xfId="13896" xr:uid="{7070AEB3-84B4-4D55-B612-2BAA8E5528BD}"/>
    <cellStyle name="Normal 2 5 2 2 22" xfId="13897" xr:uid="{2C63C842-F0B7-460E-90DA-BE698D4888E8}"/>
    <cellStyle name="Normal 2 5 2 2 22 2" xfId="13898" xr:uid="{97FFBD0B-927B-4A3B-B4BC-A429E5458AEC}"/>
    <cellStyle name="Normal 2 5 2 2 22 2 2" xfId="13899" xr:uid="{A5B449F0-E030-46B5-99B7-6FA20C100E30}"/>
    <cellStyle name="Normal 2 5 2 2 22 2 3" xfId="13900" xr:uid="{A300EB7D-B02A-4A57-B11E-728E82326F68}"/>
    <cellStyle name="Normal 2 5 2 2 22 3" xfId="13901" xr:uid="{61E6D23C-9A4D-4FA2-9515-D2C25CBEC579}"/>
    <cellStyle name="Normal 2 5 2 2 22 3 2" xfId="13902" xr:uid="{3F829F2C-96E8-464B-9C3E-C564E6907816}"/>
    <cellStyle name="Normal 2 5 2 2 22 3 3" xfId="13903" xr:uid="{DE685A34-FFCA-4FEC-B872-E1F892D433F7}"/>
    <cellStyle name="Normal 2 5 2 2 22 4" xfId="13904" xr:uid="{77B79077-1744-46D9-B056-D61F8A30DABF}"/>
    <cellStyle name="Normal 2 5 2 2 22 5" xfId="13905" xr:uid="{C052051A-A3F6-4369-808F-4C199A09CC5C}"/>
    <cellStyle name="Normal 2 5 2 2 23" xfId="13906" xr:uid="{4C83EE98-3261-432B-BA58-D238943E1A38}"/>
    <cellStyle name="Normal 2 5 2 2 23 2" xfId="13907" xr:uid="{AB7D0910-2965-4C4C-A32A-DABF103C7BD6}"/>
    <cellStyle name="Normal 2 5 2 2 23 2 2" xfId="13908" xr:uid="{7516C3EA-4CE6-450E-A0F2-AC09354D9AE2}"/>
    <cellStyle name="Normal 2 5 2 2 23 2 3" xfId="13909" xr:uid="{81AC76B6-B9C8-4AC9-832F-A38B2B7B2CB4}"/>
    <cellStyle name="Normal 2 5 2 2 23 3" xfId="13910" xr:uid="{CB7DE890-615E-4EDD-A5A8-53A223C953B0}"/>
    <cellStyle name="Normal 2 5 2 2 23 3 2" xfId="13911" xr:uid="{3720857F-A2F3-4568-84F3-BC34380DC6B9}"/>
    <cellStyle name="Normal 2 5 2 2 23 3 3" xfId="13912" xr:uid="{8C32D06E-B984-449E-BD2F-EBB9A7F13978}"/>
    <cellStyle name="Normal 2 5 2 2 23 4" xfId="13913" xr:uid="{233DE699-E0AD-4986-B0D2-A157AF229A86}"/>
    <cellStyle name="Normal 2 5 2 2 23 5" xfId="13914" xr:uid="{E1B39811-7ECD-43E7-8D57-EC78C73A2D18}"/>
    <cellStyle name="Normal 2 5 2 2 24" xfId="13915" xr:uid="{94F22E1E-12F8-4817-AFB9-7800BB853D99}"/>
    <cellStyle name="Normal 2 5 2 2 24 2" xfId="13916" xr:uid="{BCC2BB06-3E00-472D-8830-3ED56CB90B6D}"/>
    <cellStyle name="Normal 2 5 2 2 24 2 2" xfId="13917" xr:uid="{EEE6E519-0955-4953-8802-95FECDF5428F}"/>
    <cellStyle name="Normal 2 5 2 2 24 2 3" xfId="13918" xr:uid="{D2B9B7C8-2CA2-49B1-B215-8E85288C9842}"/>
    <cellStyle name="Normal 2 5 2 2 24 3" xfId="13919" xr:uid="{FB5084F2-DE0A-49AE-B438-2A2C6614BD09}"/>
    <cellStyle name="Normal 2 5 2 2 24 3 2" xfId="13920" xr:uid="{AB471513-4D67-48F7-A88C-048001D56813}"/>
    <cellStyle name="Normal 2 5 2 2 24 3 3" xfId="13921" xr:uid="{00BB9318-A867-47F5-8759-7EDF086282DA}"/>
    <cellStyle name="Normal 2 5 2 2 24 4" xfId="13922" xr:uid="{AAC02D27-4B33-4ABB-AFDB-68F305332528}"/>
    <cellStyle name="Normal 2 5 2 2 24 5" xfId="13923" xr:uid="{CD376733-CBB9-4CD4-AC9F-ABD373BD8EAE}"/>
    <cellStyle name="Normal 2 5 2 2 25" xfId="13924" xr:uid="{236D9964-B8E0-42E2-B054-0C8A92BC9A0F}"/>
    <cellStyle name="Normal 2 5 2 2 25 2" xfId="13925" xr:uid="{7DC036C3-252C-42DE-BE78-D86D70B5BAA1}"/>
    <cellStyle name="Normal 2 5 2 2 25 2 2" xfId="13926" xr:uid="{D557BC0F-DD18-4D44-A97C-6E7615FE74F4}"/>
    <cellStyle name="Normal 2 5 2 2 25 2 3" xfId="13927" xr:uid="{255C906B-F3A8-4BED-9ACA-EADEE1E1CB54}"/>
    <cellStyle name="Normal 2 5 2 2 25 3" xfId="13928" xr:uid="{8C7FB20B-4613-44B5-9A90-B85D133A54CB}"/>
    <cellStyle name="Normal 2 5 2 2 25 3 2" xfId="13929" xr:uid="{E9A1234B-5BB5-412B-9482-504646178918}"/>
    <cellStyle name="Normal 2 5 2 2 25 3 3" xfId="13930" xr:uid="{ECB0D280-1EBC-4C55-9376-46EC022C5BD3}"/>
    <cellStyle name="Normal 2 5 2 2 25 4" xfId="13931" xr:uid="{94A3F8AD-86A1-4D1D-BC2B-E902C0D11C53}"/>
    <cellStyle name="Normal 2 5 2 2 25 5" xfId="13932" xr:uid="{DED46293-A746-4BF1-8111-0C9B35674BDB}"/>
    <cellStyle name="Normal 2 5 2 2 26" xfId="13933" xr:uid="{E1FE28DD-6AB3-4545-AAFF-A20C7DB91D87}"/>
    <cellStyle name="Normal 2 5 2 2 26 2" xfId="13934" xr:uid="{5EEEB1CE-92FC-416C-A580-BCCC3A34D00D}"/>
    <cellStyle name="Normal 2 5 2 2 26 2 2" xfId="13935" xr:uid="{4903A0B9-2DBE-4C7C-ADD5-1CA731A90C2D}"/>
    <cellStyle name="Normal 2 5 2 2 26 2 3" xfId="13936" xr:uid="{B72F87BD-3D3A-474D-970E-3CA70B137255}"/>
    <cellStyle name="Normal 2 5 2 2 26 3" xfId="13937" xr:uid="{50C9E2B0-1C68-43F3-93F9-E4CBFD30FF33}"/>
    <cellStyle name="Normal 2 5 2 2 26 3 2" xfId="13938" xr:uid="{26C6CB17-7FE4-4A4F-BDDE-D013DAA56E45}"/>
    <cellStyle name="Normal 2 5 2 2 26 3 3" xfId="13939" xr:uid="{408FD865-32CD-467D-9C1A-937DE6AC02AA}"/>
    <cellStyle name="Normal 2 5 2 2 26 4" xfId="13940" xr:uid="{C4FEFF6C-9CCD-4A87-8F3A-B0072820FEFF}"/>
    <cellStyle name="Normal 2 5 2 2 26 5" xfId="13941" xr:uid="{B95CED6B-804E-4430-B262-4C503C97D645}"/>
    <cellStyle name="Normal 2 5 2 2 27" xfId="13942" xr:uid="{E83D8E4A-0D03-4DE1-A910-4F29597CBBD0}"/>
    <cellStyle name="Normal 2 5 2 2 27 2" xfId="13943" xr:uid="{56D954D9-1855-4975-A068-07F88820E39A}"/>
    <cellStyle name="Normal 2 5 2 2 27 2 2" xfId="13944" xr:uid="{55632DAC-9619-482A-943B-200E3F39A956}"/>
    <cellStyle name="Normal 2 5 2 2 27 2 3" xfId="13945" xr:uid="{F79E1519-4F1B-4492-B990-B477DB27A867}"/>
    <cellStyle name="Normal 2 5 2 2 27 3" xfId="13946" xr:uid="{D25D7661-E2F3-4B81-BC26-7E66E5C579BB}"/>
    <cellStyle name="Normal 2 5 2 2 27 3 2" xfId="13947" xr:uid="{CAEC889B-85FB-4D1A-A4A6-CD4330E666DA}"/>
    <cellStyle name="Normal 2 5 2 2 27 3 3" xfId="13948" xr:uid="{DBB0DEB3-CE26-4EA4-8594-BF0FC42221FC}"/>
    <cellStyle name="Normal 2 5 2 2 27 4" xfId="13949" xr:uid="{48179DFD-66F3-4C81-9D0D-5EEA3BAAD705}"/>
    <cellStyle name="Normal 2 5 2 2 27 5" xfId="13950" xr:uid="{8E03E977-4D6F-48F9-B37D-97EF5B6018D4}"/>
    <cellStyle name="Normal 2 5 2 2 28" xfId="13951" xr:uid="{38F0966B-20CB-4B82-84A9-BE35AE35C8B9}"/>
    <cellStyle name="Normal 2 5 2 2 28 2" xfId="13952" xr:uid="{38E69136-5296-48C4-AE43-4FE678B5C6DC}"/>
    <cellStyle name="Normal 2 5 2 2 28 2 2" xfId="13953" xr:uid="{F97B739D-E4E8-44B7-B343-321B5FEF5B6D}"/>
    <cellStyle name="Normal 2 5 2 2 28 2 3" xfId="13954" xr:uid="{1E44FACA-A2B1-4E48-A90E-7E02736B605F}"/>
    <cellStyle name="Normal 2 5 2 2 28 3" xfId="13955" xr:uid="{2CAD3E79-AEA9-4407-BE21-4467649729DA}"/>
    <cellStyle name="Normal 2 5 2 2 28 3 2" xfId="13956" xr:uid="{B40F0BAD-2CA7-40FF-8BFF-634572E0AA54}"/>
    <cellStyle name="Normal 2 5 2 2 28 3 3" xfId="13957" xr:uid="{355A5F0E-A5D8-4AD8-B2A2-890525ED332D}"/>
    <cellStyle name="Normal 2 5 2 2 28 4" xfId="13958" xr:uid="{D52BB3ED-DA00-4A4D-8872-CCE5CFC08322}"/>
    <cellStyle name="Normal 2 5 2 2 28 5" xfId="13959" xr:uid="{9C337077-6DE3-42CE-A209-50674E2257F6}"/>
    <cellStyle name="Normal 2 5 2 2 29" xfId="13960" xr:uid="{2B57129A-76FE-4A87-BA7D-929465521839}"/>
    <cellStyle name="Normal 2 5 2 2 29 2" xfId="13961" xr:uid="{C50C2330-D129-41A2-AE88-86E576BB6756}"/>
    <cellStyle name="Normal 2 5 2 2 29 2 2" xfId="13962" xr:uid="{A1726108-6A23-4758-ABBF-4A306CF598C2}"/>
    <cellStyle name="Normal 2 5 2 2 29 2 3" xfId="13963" xr:uid="{BCA5B73F-1F89-4B18-9B52-FB8F0E3463B1}"/>
    <cellStyle name="Normal 2 5 2 2 29 3" xfId="13964" xr:uid="{50AF6D08-7572-47EE-8554-67D78D32DC82}"/>
    <cellStyle name="Normal 2 5 2 2 29 3 2" xfId="13965" xr:uid="{B0F46142-F955-4165-B184-C19E0092640E}"/>
    <cellStyle name="Normal 2 5 2 2 29 3 3" xfId="13966" xr:uid="{D4855A2C-E76F-4F4E-94D9-A9ED718B093F}"/>
    <cellStyle name="Normal 2 5 2 2 29 4" xfId="13967" xr:uid="{F516F2EB-24CD-4E80-899D-83CFEEA04B80}"/>
    <cellStyle name="Normal 2 5 2 2 29 5" xfId="13968" xr:uid="{55D660B1-C3E8-4928-9D10-022F9651F6A0}"/>
    <cellStyle name="Normal 2 5 2 2 3" xfId="13969" xr:uid="{C71287E1-3D6F-4AF5-9828-EB8DD901A891}"/>
    <cellStyle name="Normal 2 5 2 2 3 2" xfId="13970" xr:uid="{E73DFA3D-121C-4BA6-A9B5-75406D1AD944}"/>
    <cellStyle name="Normal 2 5 2 2 3 2 2" xfId="13971" xr:uid="{223503C6-9ACE-4738-A28F-57F952D39227}"/>
    <cellStyle name="Normal 2 5 2 2 3 2 3" xfId="13972" xr:uid="{3C615B42-D4C9-4ECB-B111-53D4861C976F}"/>
    <cellStyle name="Normal 2 5 2 2 3 3" xfId="13973" xr:uid="{298D3F02-8554-465E-9E7D-3095B62F8F50}"/>
    <cellStyle name="Normal 2 5 2 2 3 3 2" xfId="13974" xr:uid="{31B0C235-9176-48CF-B28D-0C94E11C5A75}"/>
    <cellStyle name="Normal 2 5 2 2 3 3 3" xfId="13975" xr:uid="{D320F9EF-3767-42BD-B8AF-DF8FCBEFC9E7}"/>
    <cellStyle name="Normal 2 5 2 2 3 4" xfId="13976" xr:uid="{F69FA722-1019-4176-906B-D8318EF20CD0}"/>
    <cellStyle name="Normal 2 5 2 2 3 5" xfId="13977" xr:uid="{A877E2FD-8CA9-4E09-AB45-AA358E3E06DF}"/>
    <cellStyle name="Normal 2 5 2 2 30" xfId="13978" xr:uid="{202CA013-80C6-46E9-AD94-00DAB578F202}"/>
    <cellStyle name="Normal 2 5 2 2 30 2" xfId="13979" xr:uid="{FFEA8D30-33DD-4428-BCEC-FD029C3CE597}"/>
    <cellStyle name="Normal 2 5 2 2 30 2 2" xfId="13980" xr:uid="{1C752DC3-56B0-4AE2-90FD-FD5806A3DD8A}"/>
    <cellStyle name="Normal 2 5 2 2 30 2 3" xfId="13981" xr:uid="{0D066109-1546-4B27-92F3-F1050A6AED94}"/>
    <cellStyle name="Normal 2 5 2 2 30 3" xfId="13982" xr:uid="{F0DD7184-F6B7-4192-96A6-36840EA640B3}"/>
    <cellStyle name="Normal 2 5 2 2 30 3 2" xfId="13983" xr:uid="{0D77162E-B4AF-4D3F-BE8E-1079F378701B}"/>
    <cellStyle name="Normal 2 5 2 2 30 3 3" xfId="13984" xr:uid="{9A21412F-5BC4-47C6-B9EB-40497D92A828}"/>
    <cellStyle name="Normal 2 5 2 2 30 4" xfId="13985" xr:uid="{DC955367-0FC2-47E6-AF9D-34D9AD113831}"/>
    <cellStyle name="Normal 2 5 2 2 30 5" xfId="13986" xr:uid="{48808EFF-0B04-41B9-896D-60D32B5A6308}"/>
    <cellStyle name="Normal 2 5 2 2 31" xfId="13987" xr:uid="{90F03A52-5A31-46E7-B9CF-DFBA79B87898}"/>
    <cellStyle name="Normal 2 5 2 2 31 2" xfId="13988" xr:uid="{6647A329-CE28-4549-8D98-A54340AAE429}"/>
    <cellStyle name="Normal 2 5 2 2 31 2 2" xfId="13989" xr:uid="{9551C250-AD15-42DD-A7C5-CCED6772AC90}"/>
    <cellStyle name="Normal 2 5 2 2 31 2 3" xfId="13990" xr:uid="{098AEF96-3B27-46C2-9F0F-EB547AA62541}"/>
    <cellStyle name="Normal 2 5 2 2 31 3" xfId="13991" xr:uid="{A2F78FA6-66FF-4ED2-A25F-A27CED62FAC2}"/>
    <cellStyle name="Normal 2 5 2 2 31 3 2" xfId="13992" xr:uid="{C6C71EBC-69E8-4927-B656-58EBD723C219}"/>
    <cellStyle name="Normal 2 5 2 2 31 3 3" xfId="13993" xr:uid="{E6FD9480-8AEC-4BF8-95B0-0EEA5BB58B24}"/>
    <cellStyle name="Normal 2 5 2 2 31 4" xfId="13994" xr:uid="{A2B871C1-A5D3-4D1F-A1C7-B32A8C01BF32}"/>
    <cellStyle name="Normal 2 5 2 2 31 5" xfId="13995" xr:uid="{1EB699BC-2D0D-4D5B-91A0-24960774B7CF}"/>
    <cellStyle name="Normal 2 5 2 2 32" xfId="13996" xr:uid="{5B5CA67F-F611-454F-93FC-D6C930E79F2D}"/>
    <cellStyle name="Normal 2 5 2 2 32 2" xfId="13997" xr:uid="{CC0CFCD7-71EF-4ACC-B528-381128BC7EAB}"/>
    <cellStyle name="Normal 2 5 2 2 32 2 2" xfId="13998" xr:uid="{18825B3E-AB83-4348-B209-B6A783EBB8DC}"/>
    <cellStyle name="Normal 2 5 2 2 32 2 3" xfId="13999" xr:uid="{1BB0E540-11D9-40AA-8F33-D9A78B57F7C6}"/>
    <cellStyle name="Normal 2 5 2 2 32 3" xfId="14000" xr:uid="{B0BB138E-9543-4756-89A5-6A2FC5A67CF0}"/>
    <cellStyle name="Normal 2 5 2 2 32 3 2" xfId="14001" xr:uid="{6C57E2CC-77D7-423E-8680-2DEF8F8A4C79}"/>
    <cellStyle name="Normal 2 5 2 2 32 3 3" xfId="14002" xr:uid="{677EE8B4-4246-4068-A789-B9DDC0301DC5}"/>
    <cellStyle name="Normal 2 5 2 2 32 4" xfId="14003" xr:uid="{9060AAC4-4FEF-4ADE-876F-37DCF1BB79C3}"/>
    <cellStyle name="Normal 2 5 2 2 32 5" xfId="14004" xr:uid="{6A67C504-2289-4283-8D36-DF7A20E9DC82}"/>
    <cellStyle name="Normal 2 5 2 2 33" xfId="14005" xr:uid="{2CB99222-8368-4FED-BF4C-C88572C2F509}"/>
    <cellStyle name="Normal 2 5 2 2 33 2" xfId="14006" xr:uid="{1E6168E9-2087-4E17-8154-B988A1E744D0}"/>
    <cellStyle name="Normal 2 5 2 2 33 2 2" xfId="14007" xr:uid="{76C032D2-C073-4E40-84C3-0F61DFEA06DE}"/>
    <cellStyle name="Normal 2 5 2 2 33 2 3" xfId="14008" xr:uid="{8AF7A660-03B4-41A8-BA03-B84FA8BF0F8E}"/>
    <cellStyle name="Normal 2 5 2 2 33 3" xfId="14009" xr:uid="{7075D591-5156-415E-8776-4A4D29172365}"/>
    <cellStyle name="Normal 2 5 2 2 33 3 2" xfId="14010" xr:uid="{0CBB9210-960A-4A74-A516-47F029F154B6}"/>
    <cellStyle name="Normal 2 5 2 2 33 3 3" xfId="14011" xr:uid="{1B0D1706-D0A3-4443-9D28-0A37F248F5BD}"/>
    <cellStyle name="Normal 2 5 2 2 33 4" xfId="14012" xr:uid="{2E81B256-F5EB-4F6D-801F-D2AF658F4750}"/>
    <cellStyle name="Normal 2 5 2 2 33 5" xfId="14013" xr:uid="{014901B7-28B8-46EA-8512-766D34D40245}"/>
    <cellStyle name="Normal 2 5 2 2 34" xfId="14014" xr:uid="{BFAFC984-FD4D-43A5-A921-39ECBD6617D1}"/>
    <cellStyle name="Normal 2 5 2 2 34 2" xfId="14015" xr:uid="{EE0720B0-4BBB-4EDF-9EA7-2232654627E9}"/>
    <cellStyle name="Normal 2 5 2 2 34 2 2" xfId="14016" xr:uid="{BFDE65D6-33B3-41AF-B524-63A2DA61D9F7}"/>
    <cellStyle name="Normal 2 5 2 2 34 2 3" xfId="14017" xr:uid="{FE3B05CF-FD8B-4BEF-9F8E-EA8647DB4102}"/>
    <cellStyle name="Normal 2 5 2 2 34 3" xfId="14018" xr:uid="{B7EECE15-321C-4C74-B9C3-2939D47BC9C9}"/>
    <cellStyle name="Normal 2 5 2 2 34 3 2" xfId="14019" xr:uid="{C74320CE-398F-434A-B96D-E67E90FE2D4C}"/>
    <cellStyle name="Normal 2 5 2 2 34 3 3" xfId="14020" xr:uid="{FADA9C0C-0DB5-4561-8862-682A6274DB64}"/>
    <cellStyle name="Normal 2 5 2 2 34 4" xfId="14021" xr:uid="{018CC586-19ED-40B0-B9A2-AA2DF1C6DBB4}"/>
    <cellStyle name="Normal 2 5 2 2 34 5" xfId="14022" xr:uid="{832021CA-EBCB-4789-A41F-D2033859CBFF}"/>
    <cellStyle name="Normal 2 5 2 2 35" xfId="14023" xr:uid="{6F84E48F-39B7-4CA2-9D12-E71BDEF374A5}"/>
    <cellStyle name="Normal 2 5 2 2 35 2" xfId="14024" xr:uid="{76547836-3021-4D00-A5A4-50F18CEC92D7}"/>
    <cellStyle name="Normal 2 5 2 2 35 2 2" xfId="14025" xr:uid="{2B82212F-352C-4D4D-A234-50A43E4112FD}"/>
    <cellStyle name="Normal 2 5 2 2 35 2 3" xfId="14026" xr:uid="{96198824-CED4-40D5-91B2-39326AA842D7}"/>
    <cellStyle name="Normal 2 5 2 2 35 3" xfId="14027" xr:uid="{5D16AA11-14C8-4737-AB10-C784FF5DCC8A}"/>
    <cellStyle name="Normal 2 5 2 2 35 3 2" xfId="14028" xr:uid="{89FEAF92-A523-48F7-A52A-63F519B6999F}"/>
    <cellStyle name="Normal 2 5 2 2 35 3 3" xfId="14029" xr:uid="{3C298755-F39E-47A5-ADD1-F86DF744FEAF}"/>
    <cellStyle name="Normal 2 5 2 2 35 4" xfId="14030" xr:uid="{166110FD-F5A6-4BCD-B94A-B0EC8FD61DBD}"/>
    <cellStyle name="Normal 2 5 2 2 35 5" xfId="14031" xr:uid="{47336086-06B6-41D0-8BCF-8B6ED4EF6FB9}"/>
    <cellStyle name="Normal 2 5 2 2 36" xfId="14032" xr:uid="{ED001537-A4A7-4601-BFD5-505FCB724A66}"/>
    <cellStyle name="Normal 2 5 2 2 36 2" xfId="14033" xr:uid="{4C77F28E-8537-4FDB-A82E-3B80B8DA4D1B}"/>
    <cellStyle name="Normal 2 5 2 2 36 2 2" xfId="14034" xr:uid="{232C2ADE-65A0-42A0-B41C-04B4C3A229C2}"/>
    <cellStyle name="Normal 2 5 2 2 36 2 3" xfId="14035" xr:uid="{E5BF9B18-4F76-450F-87A0-E2CE7F7EB033}"/>
    <cellStyle name="Normal 2 5 2 2 36 3" xfId="14036" xr:uid="{861EEC9B-656C-4C8F-B811-6C2E0C07C94E}"/>
    <cellStyle name="Normal 2 5 2 2 36 3 2" xfId="14037" xr:uid="{76A81B7C-B926-47BC-A817-3E301C3A61BB}"/>
    <cellStyle name="Normal 2 5 2 2 36 3 3" xfId="14038" xr:uid="{D0737CFE-04EA-4BA4-8E5B-3001B4DD8E42}"/>
    <cellStyle name="Normal 2 5 2 2 36 4" xfId="14039" xr:uid="{154ED3B9-852C-42E9-9A52-DED4FFE12091}"/>
    <cellStyle name="Normal 2 5 2 2 36 5" xfId="14040" xr:uid="{A749B2D4-114A-465C-A6A7-87A0964EE375}"/>
    <cellStyle name="Normal 2 5 2 2 37" xfId="14041" xr:uid="{05908B01-3669-4A1F-9E51-E16221C8AD15}"/>
    <cellStyle name="Normal 2 5 2 2 37 2" xfId="14042" xr:uid="{3D21E107-1A4E-49FE-8CB9-7284195D2904}"/>
    <cellStyle name="Normal 2 5 2 2 37 2 2" xfId="14043" xr:uid="{96E12DF3-2201-45EE-86A0-2C3F5D9CB1D4}"/>
    <cellStyle name="Normal 2 5 2 2 37 2 3" xfId="14044" xr:uid="{DF0BF2D9-240F-4AA0-988B-9986BEF7C8A5}"/>
    <cellStyle name="Normal 2 5 2 2 37 3" xfId="14045" xr:uid="{8392BBD5-9DA0-4EF9-9E0C-6CAA78624387}"/>
    <cellStyle name="Normal 2 5 2 2 37 3 2" xfId="14046" xr:uid="{29556F4E-C69B-4BE2-9911-1717EB945CE6}"/>
    <cellStyle name="Normal 2 5 2 2 37 3 3" xfId="14047" xr:uid="{B0E3241E-2E54-474F-BE76-671AF2C615DE}"/>
    <cellStyle name="Normal 2 5 2 2 37 4" xfId="14048" xr:uid="{92707DC4-E8FF-4FBE-8676-7813810D859E}"/>
    <cellStyle name="Normal 2 5 2 2 37 5" xfId="14049" xr:uid="{0A50F8DF-CCB5-40D9-9E34-868EEA96D5EB}"/>
    <cellStyle name="Normal 2 5 2 2 38" xfId="14050" xr:uid="{2943847F-D2EF-45A6-B06D-82A955973C28}"/>
    <cellStyle name="Normal 2 5 2 2 38 2" xfId="14051" xr:uid="{65A49BBC-FA0B-4EC7-ADCF-21A5378033F6}"/>
    <cellStyle name="Normal 2 5 2 2 38 2 2" xfId="14052" xr:uid="{15C8B859-9350-4A60-A713-BC63CB159DB0}"/>
    <cellStyle name="Normal 2 5 2 2 38 2 3" xfId="14053" xr:uid="{F0351F57-44FE-4F41-AF9A-88A102D9B186}"/>
    <cellStyle name="Normal 2 5 2 2 38 3" xfId="14054" xr:uid="{A6D8C2F9-3C0C-4E36-AC98-187B6801C15E}"/>
    <cellStyle name="Normal 2 5 2 2 38 3 2" xfId="14055" xr:uid="{B07EC449-02B7-4034-B248-9F0248E71979}"/>
    <cellStyle name="Normal 2 5 2 2 38 3 3" xfId="14056" xr:uid="{C419A79E-3B78-4630-BB85-49E37EC6E537}"/>
    <cellStyle name="Normal 2 5 2 2 38 4" xfId="14057" xr:uid="{67C31391-C655-4AFF-AEB5-6F53F462D085}"/>
    <cellStyle name="Normal 2 5 2 2 38 5" xfId="14058" xr:uid="{86B44BE0-31AB-4B86-A33B-261C6A3A1539}"/>
    <cellStyle name="Normal 2 5 2 2 39" xfId="14059" xr:uid="{64C6EE2D-E68D-4091-8AC6-54F5838104D1}"/>
    <cellStyle name="Normal 2 5 2 2 39 2" xfId="14060" xr:uid="{C3BDAF87-B192-4FD3-AC00-5672B417EA47}"/>
    <cellStyle name="Normal 2 5 2 2 39 2 2" xfId="14061" xr:uid="{CA213E2F-8E0D-417B-AC66-32B8C91F95E5}"/>
    <cellStyle name="Normal 2 5 2 2 39 2 3" xfId="14062" xr:uid="{A93A3CA3-57D1-483F-BF81-6033E8AB2012}"/>
    <cellStyle name="Normal 2 5 2 2 39 3" xfId="14063" xr:uid="{342B334C-A2FB-48D4-8358-6CBA9B8CF197}"/>
    <cellStyle name="Normal 2 5 2 2 39 3 2" xfId="14064" xr:uid="{170927C0-CE61-4502-8310-DF39B52D438A}"/>
    <cellStyle name="Normal 2 5 2 2 39 3 3" xfId="14065" xr:uid="{8FA5DD8D-BA5B-496F-B62D-A744D7DF835C}"/>
    <cellStyle name="Normal 2 5 2 2 39 4" xfId="14066" xr:uid="{D5F778BF-0557-4CD0-9AD9-AD74D0BC6964}"/>
    <cellStyle name="Normal 2 5 2 2 39 5" xfId="14067" xr:uid="{D3EE8311-7CD1-4D05-BB4D-66A51F6DAC59}"/>
    <cellStyle name="Normal 2 5 2 2 4" xfId="14068" xr:uid="{34A6033F-0A79-4AB8-87FB-D1380760253E}"/>
    <cellStyle name="Normal 2 5 2 2 4 2" xfId="14069" xr:uid="{A066AC89-30CD-47A0-9D5E-82EB11D62C24}"/>
    <cellStyle name="Normal 2 5 2 2 4 2 2" xfId="14070" xr:uid="{E345D834-FAB6-474E-B7AC-726D01596EE5}"/>
    <cellStyle name="Normal 2 5 2 2 4 2 3" xfId="14071" xr:uid="{F4E70467-E130-4BDB-B2E8-1E90135EA552}"/>
    <cellStyle name="Normal 2 5 2 2 4 3" xfId="14072" xr:uid="{FCC77B3D-E00C-4890-A681-0FF95A6373A0}"/>
    <cellStyle name="Normal 2 5 2 2 4 3 2" xfId="14073" xr:uid="{BB7EF9F1-D96E-40F9-B2DD-247B8AB62674}"/>
    <cellStyle name="Normal 2 5 2 2 4 3 3" xfId="14074" xr:uid="{EEFEB6B1-7D6C-4CCE-BD02-9CBADBA2EC4D}"/>
    <cellStyle name="Normal 2 5 2 2 4 4" xfId="14075" xr:uid="{04CCE9C5-06E4-4169-9107-5CE0513C71A8}"/>
    <cellStyle name="Normal 2 5 2 2 4 5" xfId="14076" xr:uid="{19C138C9-3E42-4AE5-985A-796E74DBCE77}"/>
    <cellStyle name="Normal 2 5 2 2 40" xfId="14077" xr:uid="{C59C148F-55CE-479D-B058-22B8D5339280}"/>
    <cellStyle name="Normal 2 5 2 2 40 2" xfId="14078" xr:uid="{0E7983BA-1E17-493D-985F-CD15BD2279A2}"/>
    <cellStyle name="Normal 2 5 2 2 40 2 2" xfId="14079" xr:uid="{8A8CB0C3-D031-4D15-A97E-97D1F6DB233F}"/>
    <cellStyle name="Normal 2 5 2 2 40 2 3" xfId="14080" xr:uid="{18A84063-A82C-467A-991A-710EB1E4040B}"/>
    <cellStyle name="Normal 2 5 2 2 40 3" xfId="14081" xr:uid="{3FBB9BFC-127A-407D-946E-736D0D6C0AA7}"/>
    <cellStyle name="Normal 2 5 2 2 40 3 2" xfId="14082" xr:uid="{1FA52D20-CD0A-43D5-ACC8-1B950B621D70}"/>
    <cellStyle name="Normal 2 5 2 2 40 3 3" xfId="14083" xr:uid="{279D1091-622A-4CD0-800B-58D55B5CEDB9}"/>
    <cellStyle name="Normal 2 5 2 2 40 4" xfId="14084" xr:uid="{A5F5C8A5-3104-4C34-9A5B-7E94A916CE1C}"/>
    <cellStyle name="Normal 2 5 2 2 40 5" xfId="14085" xr:uid="{A807FB96-AAA0-4827-AC87-24851ADE37FA}"/>
    <cellStyle name="Normal 2 5 2 2 41" xfId="14086" xr:uid="{70ADFBC5-4E2E-4ACF-B366-0264D3B2EC5B}"/>
    <cellStyle name="Normal 2 5 2 2 41 2" xfId="14087" xr:uid="{9FA2539E-BEDF-4B16-8AE0-34922B9F717B}"/>
    <cellStyle name="Normal 2 5 2 2 41 2 2" xfId="14088" xr:uid="{FB7FD525-6801-480B-B740-436207076D74}"/>
    <cellStyle name="Normal 2 5 2 2 41 2 3" xfId="14089" xr:uid="{4C3F126F-6973-4A8C-B5E2-0B64E27E66B7}"/>
    <cellStyle name="Normal 2 5 2 2 41 3" xfId="14090" xr:uid="{553E088B-AF9B-4840-AC68-C169979D537F}"/>
    <cellStyle name="Normal 2 5 2 2 41 3 2" xfId="14091" xr:uid="{97352EDB-E8E5-4F4E-AC09-5670F293508C}"/>
    <cellStyle name="Normal 2 5 2 2 41 3 3" xfId="14092" xr:uid="{0BA258C5-8B5E-41DF-8E39-D2A490ACD24B}"/>
    <cellStyle name="Normal 2 5 2 2 41 4" xfId="14093" xr:uid="{7D2ABF43-7E9A-42A1-AB09-A846DC46A06D}"/>
    <cellStyle name="Normal 2 5 2 2 41 5" xfId="14094" xr:uid="{1CE5D58E-F29C-41F4-A229-B054F9E34414}"/>
    <cellStyle name="Normal 2 5 2 2 42" xfId="14095" xr:uid="{5828D3B9-1736-4452-9F3E-CCC456246C64}"/>
    <cellStyle name="Normal 2 5 2 2 42 2" xfId="14096" xr:uid="{579F288B-77E8-465C-8B28-21B8B9047EB8}"/>
    <cellStyle name="Normal 2 5 2 2 42 2 2" xfId="14097" xr:uid="{BD8613F6-FDB0-4532-80BC-FD4A354E8B2A}"/>
    <cellStyle name="Normal 2 5 2 2 42 2 3" xfId="14098" xr:uid="{B5B292FD-441E-4B69-B685-40D9B1B3C467}"/>
    <cellStyle name="Normal 2 5 2 2 42 3" xfId="14099" xr:uid="{061992F2-02F7-4D7B-8DBE-9EEA65AA2E07}"/>
    <cellStyle name="Normal 2 5 2 2 42 3 2" xfId="14100" xr:uid="{D431FE2D-4A76-4A18-BF3F-BF0BEAB760EF}"/>
    <cellStyle name="Normal 2 5 2 2 42 3 3" xfId="14101" xr:uid="{86DF208B-3B95-4E92-8675-095DA0E55776}"/>
    <cellStyle name="Normal 2 5 2 2 42 4" xfId="14102" xr:uid="{7B1FEF0A-AC43-4E7D-8E2D-BB41E92A7A46}"/>
    <cellStyle name="Normal 2 5 2 2 42 5" xfId="14103" xr:uid="{F3E059E2-AFBF-4931-80D8-0285C2B84EDA}"/>
    <cellStyle name="Normal 2 5 2 2 43" xfId="14104" xr:uid="{5C5A3873-89A4-40E4-8583-8E81D6F4411F}"/>
    <cellStyle name="Normal 2 5 2 2 43 2" xfId="14105" xr:uid="{D50DD6F3-B2FC-4A6B-9A5E-CA0AF5C08F5E}"/>
    <cellStyle name="Normal 2 5 2 2 43 2 2" xfId="14106" xr:uid="{89732F23-D6EE-4C03-8816-F2B0AD8E6137}"/>
    <cellStyle name="Normal 2 5 2 2 43 2 3" xfId="14107" xr:uid="{4043415E-1C6A-4C0A-8D00-F275922A3E17}"/>
    <cellStyle name="Normal 2 5 2 2 43 3" xfId="14108" xr:uid="{EAD645A7-3D07-4AA9-ACED-0FC25CFEFA5F}"/>
    <cellStyle name="Normal 2 5 2 2 43 3 2" xfId="14109" xr:uid="{902F3806-0702-4541-9999-53E4CFE3DA24}"/>
    <cellStyle name="Normal 2 5 2 2 43 3 3" xfId="14110" xr:uid="{A5CB3328-132D-4EBA-8042-9B571B5574B3}"/>
    <cellStyle name="Normal 2 5 2 2 43 4" xfId="14111" xr:uid="{5C64F383-C4A9-4061-B242-7D3FBB52337C}"/>
    <cellStyle name="Normal 2 5 2 2 43 5" xfId="14112" xr:uid="{C5135DCC-C210-45B3-BDB6-2A3E24FFC678}"/>
    <cellStyle name="Normal 2 5 2 2 44" xfId="14113" xr:uid="{AC3D8BDA-D212-4E8E-8D99-771268C9A9F3}"/>
    <cellStyle name="Normal 2 5 2 2 44 2" xfId="14114" xr:uid="{1EF12005-C6E6-450A-850C-E58AD14DA8D1}"/>
    <cellStyle name="Normal 2 5 2 2 44 2 2" xfId="14115" xr:uid="{0BE22A4A-A7BB-43F2-9B01-D0078D844B62}"/>
    <cellStyle name="Normal 2 5 2 2 44 2 3" xfId="14116" xr:uid="{F600CC23-24A6-40B0-AB51-D6E817BFBEDC}"/>
    <cellStyle name="Normal 2 5 2 2 44 3" xfId="14117" xr:uid="{393B3C03-3BDE-4CF8-B8B3-8A8E097C6B55}"/>
    <cellStyle name="Normal 2 5 2 2 44 3 2" xfId="14118" xr:uid="{6F23E70A-9FDC-481E-BEAF-AD58CF3BEE4B}"/>
    <cellStyle name="Normal 2 5 2 2 44 3 3" xfId="14119" xr:uid="{524064A7-E0DE-4950-8F5B-F2D5D8EBFC06}"/>
    <cellStyle name="Normal 2 5 2 2 44 4" xfId="14120" xr:uid="{A63CFD18-2EEA-4E0F-84BE-14EDFCD88A61}"/>
    <cellStyle name="Normal 2 5 2 2 44 5" xfId="14121" xr:uid="{12E751F6-D334-4FF9-8988-1F1ADCD44FA6}"/>
    <cellStyle name="Normal 2 5 2 2 45" xfId="14122" xr:uid="{9FCED902-C5CD-41DB-82C0-CC0167609A6B}"/>
    <cellStyle name="Normal 2 5 2 2 45 2" xfId="14123" xr:uid="{00EC4E04-7D74-40B9-B308-C455C9801750}"/>
    <cellStyle name="Normal 2 5 2 2 45 2 2" xfId="14124" xr:uid="{CBB6FF9F-4E4E-4970-ABB8-69E8DFBB6100}"/>
    <cellStyle name="Normal 2 5 2 2 45 2 3" xfId="14125" xr:uid="{FFFD8FAB-AA54-40DA-B502-A559D79F3F35}"/>
    <cellStyle name="Normal 2 5 2 2 45 3" xfId="14126" xr:uid="{2B4DA3AB-A4FE-4ED7-9F1A-7AB4E800EC9F}"/>
    <cellStyle name="Normal 2 5 2 2 45 3 2" xfId="14127" xr:uid="{5C374DFF-904A-4FF3-A6A1-F3C112250B43}"/>
    <cellStyle name="Normal 2 5 2 2 45 3 3" xfId="14128" xr:uid="{2A91A480-BB2C-4A37-8048-D9143F8E1F85}"/>
    <cellStyle name="Normal 2 5 2 2 45 4" xfId="14129" xr:uid="{158C573F-5F79-46B1-A4A3-F114AA8A1474}"/>
    <cellStyle name="Normal 2 5 2 2 45 5" xfId="14130" xr:uid="{BB7619CD-29BF-43D9-B453-6D10954CDB91}"/>
    <cellStyle name="Normal 2 5 2 2 46" xfId="14131" xr:uid="{9C4D0826-C7D7-4F8C-BA53-C7639D809119}"/>
    <cellStyle name="Normal 2 5 2 2 46 2" xfId="14132" xr:uid="{AFFD438E-1373-4C89-9F15-36C858C6F1DC}"/>
    <cellStyle name="Normal 2 5 2 2 46 2 2" xfId="14133" xr:uid="{7F8A6B1C-A468-4CFF-83DE-3712549B3224}"/>
    <cellStyle name="Normal 2 5 2 2 46 2 3" xfId="14134" xr:uid="{8AE7419E-5A3C-42E4-9542-41D239D8B786}"/>
    <cellStyle name="Normal 2 5 2 2 46 3" xfId="14135" xr:uid="{F8ABBA88-B6F6-4F78-9B8C-495FC6E8C1E4}"/>
    <cellStyle name="Normal 2 5 2 2 46 3 2" xfId="14136" xr:uid="{D89256FA-33FB-42EF-8909-7E94E2CED4D6}"/>
    <cellStyle name="Normal 2 5 2 2 46 3 3" xfId="14137" xr:uid="{D972A664-9861-4A6D-B108-1C8461D2D941}"/>
    <cellStyle name="Normal 2 5 2 2 46 4" xfId="14138" xr:uid="{213ECA2F-6A36-464C-AFC6-EB17A387823C}"/>
    <cellStyle name="Normal 2 5 2 2 46 5" xfId="14139" xr:uid="{FCBB0DF8-6FD6-48B3-AE81-B1151C11D1C3}"/>
    <cellStyle name="Normal 2 5 2 2 47" xfId="14140" xr:uid="{2D8679D4-6D6B-40D6-9754-584055CAF8B2}"/>
    <cellStyle name="Normal 2 5 2 2 47 2" xfId="14141" xr:uid="{58D34652-DEEE-4467-8B64-A9A1EE579300}"/>
    <cellStyle name="Normal 2 5 2 2 47 2 2" xfId="14142" xr:uid="{3621472D-6169-43C2-8C4C-43CAA2667785}"/>
    <cellStyle name="Normal 2 5 2 2 47 2 3" xfId="14143" xr:uid="{32FDBA43-DF03-487B-A254-BA47C74A9D9F}"/>
    <cellStyle name="Normal 2 5 2 2 47 3" xfId="14144" xr:uid="{9D6E35A8-945F-4272-AC17-2252E0CE426D}"/>
    <cellStyle name="Normal 2 5 2 2 47 3 2" xfId="14145" xr:uid="{3F82C650-693D-4D86-8F28-6571D754B3E0}"/>
    <cellStyle name="Normal 2 5 2 2 47 3 3" xfId="14146" xr:uid="{66A84753-48FC-419D-B664-27EBF1508F04}"/>
    <cellStyle name="Normal 2 5 2 2 47 4" xfId="14147" xr:uid="{DB461C36-34C7-450E-BA8C-09CABD0D18B5}"/>
    <cellStyle name="Normal 2 5 2 2 47 5" xfId="14148" xr:uid="{21506D85-89DD-4FA4-8375-48659E070EB0}"/>
    <cellStyle name="Normal 2 5 2 2 48" xfId="14149" xr:uid="{F458F73E-80D7-46CE-8643-18A693A328D3}"/>
    <cellStyle name="Normal 2 5 2 2 48 2" xfId="14150" xr:uid="{7CFD50B8-3AB1-4016-A69F-8316D2D6D2D8}"/>
    <cellStyle name="Normal 2 5 2 2 48 2 2" xfId="14151" xr:uid="{B581F797-FE1C-4B84-B30A-5A5805B2038F}"/>
    <cellStyle name="Normal 2 5 2 2 48 2 3" xfId="14152" xr:uid="{9A3E2AD7-0A24-46FE-AF90-F451AD635AB6}"/>
    <cellStyle name="Normal 2 5 2 2 48 3" xfId="14153" xr:uid="{7B8D2AF9-6C75-4BAD-B598-5541063F1244}"/>
    <cellStyle name="Normal 2 5 2 2 48 3 2" xfId="14154" xr:uid="{4C12AABC-0953-448D-BFE1-3D1A19B9DB2A}"/>
    <cellStyle name="Normal 2 5 2 2 48 3 3" xfId="14155" xr:uid="{C9AAA05E-AE6E-4D9D-ADA1-457ADCA06CED}"/>
    <cellStyle name="Normal 2 5 2 2 48 4" xfId="14156" xr:uid="{5658629F-9C64-49A4-81EF-07DECFAB8D84}"/>
    <cellStyle name="Normal 2 5 2 2 48 5" xfId="14157" xr:uid="{B9020895-7C05-4F7F-ABC4-3761625AA8CC}"/>
    <cellStyle name="Normal 2 5 2 2 49" xfId="14158" xr:uid="{435BE40A-119A-4122-A651-A7538B846221}"/>
    <cellStyle name="Normal 2 5 2 2 49 2" xfId="14159" xr:uid="{D87278C5-F221-4F90-8992-B90B3320A4BB}"/>
    <cellStyle name="Normal 2 5 2 2 49 2 2" xfId="14160" xr:uid="{33065A8A-29F5-4D08-B62F-DC96B499AD8C}"/>
    <cellStyle name="Normal 2 5 2 2 49 2 3" xfId="14161" xr:uid="{1347B830-6FFF-4199-8AAF-F388E19BC939}"/>
    <cellStyle name="Normal 2 5 2 2 49 3" xfId="14162" xr:uid="{F21151EE-9D93-47F9-88F4-3B75A9537BDD}"/>
    <cellStyle name="Normal 2 5 2 2 49 3 2" xfId="14163" xr:uid="{0EF982F9-2BBA-495C-A977-D6315511C1B5}"/>
    <cellStyle name="Normal 2 5 2 2 49 3 3" xfId="14164" xr:uid="{AE8368B5-2466-44EE-8E3B-1DB26AF95966}"/>
    <cellStyle name="Normal 2 5 2 2 49 4" xfId="14165" xr:uid="{769B9F1D-D763-4D53-98B8-5DEB2FDBD3D7}"/>
    <cellStyle name="Normal 2 5 2 2 49 5" xfId="14166" xr:uid="{86E15E41-C6D9-441D-8D61-4855B227E2C5}"/>
    <cellStyle name="Normal 2 5 2 2 5" xfId="14167" xr:uid="{BC20DBFD-F6E8-4874-A369-195E05F44078}"/>
    <cellStyle name="Normal 2 5 2 2 5 2" xfId="14168" xr:uid="{B5BDB5D9-EF45-446F-80B6-79112188AB90}"/>
    <cellStyle name="Normal 2 5 2 2 5 2 2" xfId="14169" xr:uid="{9946E060-64DB-4549-964F-E7E0616662D6}"/>
    <cellStyle name="Normal 2 5 2 2 5 2 3" xfId="14170" xr:uid="{C328BE45-8D94-4C08-8871-B7201EDDFE73}"/>
    <cellStyle name="Normal 2 5 2 2 5 3" xfId="14171" xr:uid="{4327747D-696E-46C2-A038-0B93BDC97198}"/>
    <cellStyle name="Normal 2 5 2 2 5 3 2" xfId="14172" xr:uid="{333F75E0-8BD0-4E83-9CAE-F72B18097519}"/>
    <cellStyle name="Normal 2 5 2 2 5 3 3" xfId="14173" xr:uid="{12710F2A-690B-47BC-8487-FB44C85F82CE}"/>
    <cellStyle name="Normal 2 5 2 2 5 4" xfId="14174" xr:uid="{526F8E2A-F02E-4599-A125-AE3A307BC6AE}"/>
    <cellStyle name="Normal 2 5 2 2 5 5" xfId="14175" xr:uid="{960CDF30-D687-4AFC-AF31-B6D5DACE5E88}"/>
    <cellStyle name="Normal 2 5 2 2 50" xfId="14176" xr:uid="{6132A501-A93C-45CE-8FEF-675991658139}"/>
    <cellStyle name="Normal 2 5 2 2 50 2" xfId="14177" xr:uid="{F9205D82-30DB-4EFC-9137-49E3755CCF44}"/>
    <cellStyle name="Normal 2 5 2 2 50 2 2" xfId="14178" xr:uid="{8F34B1E2-3C41-4784-9460-0E62C45A5504}"/>
    <cellStyle name="Normal 2 5 2 2 50 2 3" xfId="14179" xr:uid="{BD74F24F-0D6F-4100-8603-F97ED740BE1B}"/>
    <cellStyle name="Normal 2 5 2 2 50 3" xfId="14180" xr:uid="{5C8C4CB3-1689-4F32-966B-B8ED63B7D842}"/>
    <cellStyle name="Normal 2 5 2 2 50 3 2" xfId="14181" xr:uid="{0438FC98-67E4-4DE7-A587-0EB6E7A8D5AB}"/>
    <cellStyle name="Normal 2 5 2 2 50 3 3" xfId="14182" xr:uid="{08940549-A96D-498F-8B08-9442C844EE7C}"/>
    <cellStyle name="Normal 2 5 2 2 50 4" xfId="14183" xr:uid="{98471B4F-22C5-42F7-9AFE-99DFAC3A2165}"/>
    <cellStyle name="Normal 2 5 2 2 50 5" xfId="14184" xr:uid="{D4D63E30-A840-469F-AE66-86ACF145702D}"/>
    <cellStyle name="Normal 2 5 2 2 51" xfId="14185" xr:uid="{84C699A0-CF3F-44F0-B6DC-339BA86A674E}"/>
    <cellStyle name="Normal 2 5 2 2 51 2" xfId="14186" xr:uid="{3EF7E6E2-C4D8-4F10-A756-AC47711A7A0D}"/>
    <cellStyle name="Normal 2 5 2 2 51 2 2" xfId="14187" xr:uid="{5A17496F-AB5B-4EB9-8A3B-7846A108E750}"/>
    <cellStyle name="Normal 2 5 2 2 51 2 3" xfId="14188" xr:uid="{D7B0CBCB-030C-4E03-A29A-119F418B044B}"/>
    <cellStyle name="Normal 2 5 2 2 51 3" xfId="14189" xr:uid="{5FA56323-B339-4B0C-BE25-B2D05E8B5112}"/>
    <cellStyle name="Normal 2 5 2 2 51 3 2" xfId="14190" xr:uid="{A2AC89CB-D921-48E5-9BD0-46240B927F88}"/>
    <cellStyle name="Normal 2 5 2 2 51 3 3" xfId="14191" xr:uid="{A18AC02D-1EDD-4B61-BFD5-001664C422F1}"/>
    <cellStyle name="Normal 2 5 2 2 51 4" xfId="14192" xr:uid="{45077938-CAEF-43BE-902D-722E6269F60E}"/>
    <cellStyle name="Normal 2 5 2 2 51 5" xfId="14193" xr:uid="{8A231C5B-004D-4304-8495-129C654C2ED0}"/>
    <cellStyle name="Normal 2 5 2 2 52" xfId="14194" xr:uid="{7D70A685-8EA4-4FDF-A2EB-394567450271}"/>
    <cellStyle name="Normal 2 5 2 2 52 2" xfId="14195" xr:uid="{F7647E5A-7FA3-416D-8719-BE3F8EC55629}"/>
    <cellStyle name="Normal 2 5 2 2 52 2 2" xfId="14196" xr:uid="{C27C9D60-0099-42FC-AA2C-E6E1E40376AD}"/>
    <cellStyle name="Normal 2 5 2 2 52 2 3" xfId="14197" xr:uid="{248AED58-9C8B-45FF-8B7F-6AD5A6B6018A}"/>
    <cellStyle name="Normal 2 5 2 2 52 3" xfId="14198" xr:uid="{4307C2BB-4CAF-43BF-8057-A549D89DA994}"/>
    <cellStyle name="Normal 2 5 2 2 52 3 2" xfId="14199" xr:uid="{03AB4010-E240-41D3-A6A1-3DD41BD9272A}"/>
    <cellStyle name="Normal 2 5 2 2 52 3 3" xfId="14200" xr:uid="{5BB21EF6-656E-4B06-A18D-94164BBA4A5A}"/>
    <cellStyle name="Normal 2 5 2 2 52 4" xfId="14201" xr:uid="{BA7573D4-24FF-4057-A953-B1D83AA800D3}"/>
    <cellStyle name="Normal 2 5 2 2 52 5" xfId="14202" xr:uid="{E7E240BB-5E7B-414F-B69B-38B7770559DA}"/>
    <cellStyle name="Normal 2 5 2 2 53" xfId="14203" xr:uid="{3A7C818E-61F5-4719-B231-320E1E479BDD}"/>
    <cellStyle name="Normal 2 5 2 2 53 2" xfId="14204" xr:uid="{F96F4E65-35F8-4E29-9C3B-EC9A1A6ADB29}"/>
    <cellStyle name="Normal 2 5 2 2 53 2 2" xfId="14205" xr:uid="{3E816E79-BCCF-4968-83B1-40ED923A50DC}"/>
    <cellStyle name="Normal 2 5 2 2 53 2 3" xfId="14206" xr:uid="{F62C4100-137C-448A-8527-FEA6FAEAF281}"/>
    <cellStyle name="Normal 2 5 2 2 53 3" xfId="14207" xr:uid="{06BD96E4-95CD-4ED2-8432-8E1B20E138DC}"/>
    <cellStyle name="Normal 2 5 2 2 53 3 2" xfId="14208" xr:uid="{544809CC-3EA8-4EB1-9702-8A85DCA734AF}"/>
    <cellStyle name="Normal 2 5 2 2 53 3 3" xfId="14209" xr:uid="{BF5B720C-9A6E-489A-B424-409368150430}"/>
    <cellStyle name="Normal 2 5 2 2 53 4" xfId="14210" xr:uid="{7C602924-6024-49F0-9291-BCB2A0C5F151}"/>
    <cellStyle name="Normal 2 5 2 2 53 5" xfId="14211" xr:uid="{BF52572B-E0D5-4713-87B9-A2437E73C4EA}"/>
    <cellStyle name="Normal 2 5 2 2 54" xfId="14212" xr:uid="{239548A5-0939-4D42-B3C3-82AEE7612A66}"/>
    <cellStyle name="Normal 2 5 2 2 54 2" xfId="14213" xr:uid="{6965485D-1B02-4AF0-871F-6536DEC0159F}"/>
    <cellStyle name="Normal 2 5 2 2 54 2 2" xfId="14214" xr:uid="{BF069DF6-240C-48D4-80A9-94BEE2735830}"/>
    <cellStyle name="Normal 2 5 2 2 54 2 3" xfId="14215" xr:uid="{B725E38C-DB56-42AA-A1F9-F1A338767B15}"/>
    <cellStyle name="Normal 2 5 2 2 54 3" xfId="14216" xr:uid="{42CAAA9A-0699-4837-AFF5-D233CEF9B7A1}"/>
    <cellStyle name="Normal 2 5 2 2 54 3 2" xfId="14217" xr:uid="{FEEC611D-1FDA-4E7D-B7DC-95A450238402}"/>
    <cellStyle name="Normal 2 5 2 2 54 3 3" xfId="14218" xr:uid="{EF29D373-7D61-4307-9813-CB5FED1E6371}"/>
    <cellStyle name="Normal 2 5 2 2 54 4" xfId="14219" xr:uid="{4B6C1525-7E97-4545-9F28-4EC22D9E2FCB}"/>
    <cellStyle name="Normal 2 5 2 2 54 5" xfId="14220" xr:uid="{956BCF14-CB9A-4E59-A269-BE1A5D75364C}"/>
    <cellStyle name="Normal 2 5 2 2 55" xfId="14221" xr:uid="{8B4D5A39-6E2E-45FD-983C-77955FBDD477}"/>
    <cellStyle name="Normal 2 5 2 2 55 2" xfId="14222" xr:uid="{426860E2-F9EE-48E5-8561-D3E8E2AE8E51}"/>
    <cellStyle name="Normal 2 5 2 2 55 2 2" xfId="14223" xr:uid="{A00AC4F7-166C-44C6-B50B-31A29002DC11}"/>
    <cellStyle name="Normal 2 5 2 2 55 2 3" xfId="14224" xr:uid="{ADFFA288-0A55-4C46-86A0-49A5CA911E55}"/>
    <cellStyle name="Normal 2 5 2 2 55 3" xfId="14225" xr:uid="{62FFCDAF-00B7-41FF-8B1B-BFDBDF6BFBDE}"/>
    <cellStyle name="Normal 2 5 2 2 55 3 2" xfId="14226" xr:uid="{48B856A1-F4E1-42E6-9710-502DAC06A49B}"/>
    <cellStyle name="Normal 2 5 2 2 55 3 3" xfId="14227" xr:uid="{86997B5B-BDD6-4B08-BE41-FF883BEB45D8}"/>
    <cellStyle name="Normal 2 5 2 2 55 4" xfId="14228" xr:uid="{5F2DBC8B-56D3-4F68-9285-EBA40B65FC09}"/>
    <cellStyle name="Normal 2 5 2 2 55 5" xfId="14229" xr:uid="{1B882981-5C24-441E-89BB-8326922A8099}"/>
    <cellStyle name="Normal 2 5 2 2 56" xfId="14230" xr:uid="{8AFEC55D-FFE6-4080-A1F4-2AF25EEF3D3D}"/>
    <cellStyle name="Normal 2 5 2 2 56 2" xfId="14231" xr:uid="{51B17DCA-257A-47F5-80BE-6D1123E74B43}"/>
    <cellStyle name="Normal 2 5 2 2 56 3" xfId="14232" xr:uid="{49A6C239-5754-45AE-9008-6986FFDAB355}"/>
    <cellStyle name="Normal 2 5 2 2 57" xfId="14233" xr:uid="{767F619C-BBEE-47EC-91B0-838BA6147980}"/>
    <cellStyle name="Normal 2 5 2 2 57 2" xfId="14234" xr:uid="{6354396C-130E-4831-93F4-7D5494A65AFB}"/>
    <cellStyle name="Normal 2 5 2 2 57 3" xfId="14235" xr:uid="{8D33DFF6-F4E8-48F1-A9B5-82D604AC6269}"/>
    <cellStyle name="Normal 2 5 2 2 58" xfId="14236" xr:uid="{7C2332C5-A308-4606-802C-454757CD7D85}"/>
    <cellStyle name="Normal 2 5 2 2 59" xfId="14237" xr:uid="{2B3285F4-A284-4C60-9DE5-45CD5F07BC8B}"/>
    <cellStyle name="Normal 2 5 2 2 6" xfId="14238" xr:uid="{34430230-5ED1-466D-A2A0-07455B500142}"/>
    <cellStyle name="Normal 2 5 2 2 6 2" xfId="14239" xr:uid="{29E1BE9F-93B9-4FE1-A4A5-561AD8EB3102}"/>
    <cellStyle name="Normal 2 5 2 2 6 2 2" xfId="14240" xr:uid="{C8402775-9C6C-4797-B4BA-B9534FDB1DA8}"/>
    <cellStyle name="Normal 2 5 2 2 6 2 3" xfId="14241" xr:uid="{BBB0E3A9-729B-4F1B-A1E3-1C20F367DA8D}"/>
    <cellStyle name="Normal 2 5 2 2 6 3" xfId="14242" xr:uid="{D9AB030C-B671-42DE-8166-6E17C5329B40}"/>
    <cellStyle name="Normal 2 5 2 2 6 3 2" xfId="14243" xr:uid="{75A79783-DC95-4117-84ED-EB415C178076}"/>
    <cellStyle name="Normal 2 5 2 2 6 3 3" xfId="14244" xr:uid="{F2939829-10AA-4062-871D-BC628D549B03}"/>
    <cellStyle name="Normal 2 5 2 2 6 4" xfId="14245" xr:uid="{4796FF18-905F-4890-A6A4-A998850E9944}"/>
    <cellStyle name="Normal 2 5 2 2 6 5" xfId="14246" xr:uid="{AC200079-D90D-4E75-B33E-84DE6CD3C1E4}"/>
    <cellStyle name="Normal 2 5 2 2 7" xfId="14247" xr:uid="{A0056706-315D-4DC2-A405-EA910F287D72}"/>
    <cellStyle name="Normal 2 5 2 2 7 2" xfId="14248" xr:uid="{30BA45AE-5F75-434D-A7F2-1656DD018847}"/>
    <cellStyle name="Normal 2 5 2 2 7 2 2" xfId="14249" xr:uid="{F1AFFE91-38BA-4EAC-973C-ECD7FAECBB1E}"/>
    <cellStyle name="Normal 2 5 2 2 7 2 3" xfId="14250" xr:uid="{950E1F26-DBBE-40EC-BE53-A7D6414C9EE9}"/>
    <cellStyle name="Normal 2 5 2 2 7 3" xfId="14251" xr:uid="{346A9765-38E5-46C9-A6FE-EBE30A749711}"/>
    <cellStyle name="Normal 2 5 2 2 7 3 2" xfId="14252" xr:uid="{87B04479-E552-4C1E-8381-9CAEFB422586}"/>
    <cellStyle name="Normal 2 5 2 2 7 3 3" xfId="14253" xr:uid="{74DA21C6-2D6E-4D57-8742-28F2433D29E8}"/>
    <cellStyle name="Normal 2 5 2 2 7 4" xfId="14254" xr:uid="{8BDE99C3-4DC8-49ED-98D6-B9FD48901F68}"/>
    <cellStyle name="Normal 2 5 2 2 7 5" xfId="14255" xr:uid="{0B8ACF70-78F4-4979-980F-6B9FD21C1B11}"/>
    <cellStyle name="Normal 2 5 2 2 8" xfId="14256" xr:uid="{2EB8CC33-A8B5-4AD4-A970-D0EA5595089C}"/>
    <cellStyle name="Normal 2 5 2 2 8 2" xfId="14257" xr:uid="{F00F4235-1DAB-4182-B6BF-FDFF2D1EF5FA}"/>
    <cellStyle name="Normal 2 5 2 2 8 2 2" xfId="14258" xr:uid="{FBAE1821-3311-4080-9B42-CDC45E1F524B}"/>
    <cellStyle name="Normal 2 5 2 2 8 2 3" xfId="14259" xr:uid="{39F3F854-731E-4C9B-9533-F9C8DC99DD41}"/>
    <cellStyle name="Normal 2 5 2 2 8 3" xfId="14260" xr:uid="{FD866FD0-72ED-4488-A04B-95C494F6E391}"/>
    <cellStyle name="Normal 2 5 2 2 8 3 2" xfId="14261" xr:uid="{FC5FF6BF-3F2A-440F-A6F5-D8F365DBB9B1}"/>
    <cellStyle name="Normal 2 5 2 2 8 3 3" xfId="14262" xr:uid="{7C45960B-5FB3-4E40-BCBB-1CA00E89312A}"/>
    <cellStyle name="Normal 2 5 2 2 8 4" xfId="14263" xr:uid="{10219188-0C36-4A90-AA14-5FAC51A6EE4B}"/>
    <cellStyle name="Normal 2 5 2 2 8 5" xfId="14264" xr:uid="{6D2DAE8D-536C-4F1C-9D63-C56AC952DD5A}"/>
    <cellStyle name="Normal 2 5 2 2 9" xfId="14265" xr:uid="{014062DA-FB84-4A35-B9FD-6308D5A73995}"/>
    <cellStyle name="Normal 2 5 2 2 9 2" xfId="14266" xr:uid="{A5B35E56-CBC9-4DB7-AF3E-60B7D5410DCA}"/>
    <cellStyle name="Normal 2 5 2 2 9 2 2" xfId="14267" xr:uid="{554A22DB-528C-461E-B0FB-C495A7231E5A}"/>
    <cellStyle name="Normal 2 5 2 2 9 2 3" xfId="14268" xr:uid="{F493959E-B689-4E69-BE46-21A9CC833A87}"/>
    <cellStyle name="Normal 2 5 2 2 9 3" xfId="14269" xr:uid="{ABBA8168-3FDA-470F-B5EF-2FFE34AAFE10}"/>
    <cellStyle name="Normal 2 5 2 2 9 3 2" xfId="14270" xr:uid="{D2413848-570F-474C-B6A2-5E2004F63D47}"/>
    <cellStyle name="Normal 2 5 2 2 9 3 3" xfId="14271" xr:uid="{3EFCDEDD-EA67-45ED-AA19-3C07EAA76110}"/>
    <cellStyle name="Normal 2 5 2 2 9 4" xfId="14272" xr:uid="{872B03F8-A579-45CE-806B-EA20906622FB}"/>
    <cellStyle name="Normal 2 5 2 2 9 5" xfId="14273" xr:uid="{69DBAAEC-BFBA-460F-AB82-4863C5FCBEAF}"/>
    <cellStyle name="Normal 2 5 2 20" xfId="14274" xr:uid="{3675DE07-5C48-4739-A5A3-21678D42C061}"/>
    <cellStyle name="Normal 2 5 2 20 2" xfId="14275" xr:uid="{EF8667BA-8D5C-41F6-9711-0A6380F80506}"/>
    <cellStyle name="Normal 2 5 2 20 2 2" xfId="14276" xr:uid="{7D206001-835E-4FE5-A044-91DFCF87C9AC}"/>
    <cellStyle name="Normal 2 5 2 20 2 3" xfId="14277" xr:uid="{34E089A7-C9ED-42B9-BDFA-86DC4C64D23C}"/>
    <cellStyle name="Normal 2 5 2 20 3" xfId="14278" xr:uid="{FB7F134F-7BE3-406A-A9E8-F6218BA3E483}"/>
    <cellStyle name="Normal 2 5 2 20 3 2" xfId="14279" xr:uid="{A8CC5B46-7482-46A8-B159-A660682271AD}"/>
    <cellStyle name="Normal 2 5 2 20 3 3" xfId="14280" xr:uid="{8ED19183-D832-468E-AFAE-410BE4020788}"/>
    <cellStyle name="Normal 2 5 2 20 4" xfId="14281" xr:uid="{91FA88BE-8498-4730-8D3D-50CEC4F3F23D}"/>
    <cellStyle name="Normal 2 5 2 20 5" xfId="14282" xr:uid="{162D2882-998E-438C-92B5-CDB7DD6CC1DB}"/>
    <cellStyle name="Normal 2 5 2 21" xfId="14283" xr:uid="{E40E23D4-22FF-46C8-8820-5E401E6394B8}"/>
    <cellStyle name="Normal 2 5 2 21 2" xfId="14284" xr:uid="{AE19CE72-B288-4A1C-BFE4-23E2364BE976}"/>
    <cellStyle name="Normal 2 5 2 21 2 2" xfId="14285" xr:uid="{FB24BC98-1A2A-4FBE-B434-A5F920EAD1C9}"/>
    <cellStyle name="Normal 2 5 2 21 2 3" xfId="14286" xr:uid="{A6BE612F-3037-4A77-A326-A3DE64144A42}"/>
    <cellStyle name="Normal 2 5 2 21 3" xfId="14287" xr:uid="{A272EDFC-A06F-4981-8630-FF6222D42BD3}"/>
    <cellStyle name="Normal 2 5 2 21 3 2" xfId="14288" xr:uid="{07CE941B-0A27-4669-9A42-5D99A03E9842}"/>
    <cellStyle name="Normal 2 5 2 21 3 3" xfId="14289" xr:uid="{C376D07A-E05F-437C-96DF-899432249E15}"/>
    <cellStyle name="Normal 2 5 2 21 4" xfId="14290" xr:uid="{504B5180-AEF0-4AE5-BE3C-3B317E97D5EA}"/>
    <cellStyle name="Normal 2 5 2 21 5" xfId="14291" xr:uid="{5E03D35C-F5DE-4BAC-B125-1AECD7992512}"/>
    <cellStyle name="Normal 2 5 2 22" xfId="14292" xr:uid="{019F4B1F-6925-47B1-9BA1-E1E304969BF1}"/>
    <cellStyle name="Normal 2 5 2 22 2" xfId="14293" xr:uid="{C46406AE-1471-4C16-A9F5-D1EE338C80AC}"/>
    <cellStyle name="Normal 2 5 2 22 2 2" xfId="14294" xr:uid="{8DCCB8D1-B639-4031-94A0-C6ABCC1C2102}"/>
    <cellStyle name="Normal 2 5 2 22 2 3" xfId="14295" xr:uid="{4B31D4E6-3DF3-4BA4-8093-4A9488A66E2B}"/>
    <cellStyle name="Normal 2 5 2 22 3" xfId="14296" xr:uid="{4ED8D683-D40D-4BA2-ACA1-2E299A7896B3}"/>
    <cellStyle name="Normal 2 5 2 22 3 2" xfId="14297" xr:uid="{D4F666F9-858C-4BF6-AB84-113F5881E7B1}"/>
    <cellStyle name="Normal 2 5 2 22 3 3" xfId="14298" xr:uid="{1A4FD427-B9B2-45AA-B1FE-105631076E52}"/>
    <cellStyle name="Normal 2 5 2 22 4" xfId="14299" xr:uid="{1DE8C595-7688-400F-BA57-8B2C4D6D01D2}"/>
    <cellStyle name="Normal 2 5 2 22 5" xfId="14300" xr:uid="{8B7B3AD5-919C-41A4-A2F5-73DC3ED67F09}"/>
    <cellStyle name="Normal 2 5 2 23" xfId="14301" xr:uid="{43D5081D-B1CF-4234-89E5-BD3DF05E41B9}"/>
    <cellStyle name="Normal 2 5 2 23 2" xfId="14302" xr:uid="{C095E091-05C2-43D8-9240-891D5CAEDBFD}"/>
    <cellStyle name="Normal 2 5 2 23 2 2" xfId="14303" xr:uid="{846C998F-9280-4F9C-A2DA-CDB742A45817}"/>
    <cellStyle name="Normal 2 5 2 23 2 3" xfId="14304" xr:uid="{CE6735E0-F032-453D-AD89-E9650F6C10A5}"/>
    <cellStyle name="Normal 2 5 2 23 3" xfId="14305" xr:uid="{B34239A9-AD66-4F60-AFAD-C2C1A058B22C}"/>
    <cellStyle name="Normal 2 5 2 23 3 2" xfId="14306" xr:uid="{9B5951E8-2A58-4D3D-B29A-F313444FC190}"/>
    <cellStyle name="Normal 2 5 2 23 3 3" xfId="14307" xr:uid="{7625B137-7602-4D3F-9D98-7CAB5B37F160}"/>
    <cellStyle name="Normal 2 5 2 23 4" xfId="14308" xr:uid="{14DF554E-977E-4F70-9A3C-86199BE6D12E}"/>
    <cellStyle name="Normal 2 5 2 23 5" xfId="14309" xr:uid="{FB7F3148-3597-4FEA-972B-9D7A7499320C}"/>
    <cellStyle name="Normal 2 5 2 24" xfId="14310" xr:uid="{FEFADB6C-692C-4B30-B474-DE8785B92B71}"/>
    <cellStyle name="Normal 2 5 2 24 2" xfId="14311" xr:uid="{73672A3A-400B-4FBA-9961-98C942286B04}"/>
    <cellStyle name="Normal 2 5 2 24 2 2" xfId="14312" xr:uid="{46AAE3C0-1196-44EE-9FF4-CA95580F105B}"/>
    <cellStyle name="Normal 2 5 2 24 2 3" xfId="14313" xr:uid="{981CD88F-33BF-42DC-9D3C-D0C0D5C48689}"/>
    <cellStyle name="Normal 2 5 2 24 3" xfId="14314" xr:uid="{FD6C73F5-44C5-4F6A-B6D5-FB08CB8A8595}"/>
    <cellStyle name="Normal 2 5 2 24 3 2" xfId="14315" xr:uid="{1A4A6DE0-0E6A-46CC-9713-A2781815112E}"/>
    <cellStyle name="Normal 2 5 2 24 3 3" xfId="14316" xr:uid="{6800FE57-1932-4419-A99A-2FD953303CC2}"/>
    <cellStyle name="Normal 2 5 2 24 4" xfId="14317" xr:uid="{2C0F42A1-4D43-4B91-8FC2-E4C2BA5F083F}"/>
    <cellStyle name="Normal 2 5 2 24 5" xfId="14318" xr:uid="{EE673D95-698D-41E8-8CD0-CBDF6138E87C}"/>
    <cellStyle name="Normal 2 5 2 25" xfId="14319" xr:uid="{53B9AAE3-9700-40D6-A98F-511F838CD338}"/>
    <cellStyle name="Normal 2 5 2 25 2" xfId="14320" xr:uid="{C0BDA8F0-AFEC-45B7-8A61-D32EB7DE47CB}"/>
    <cellStyle name="Normal 2 5 2 25 2 2" xfId="14321" xr:uid="{FB3BB5B2-A944-4E14-8D38-A632C57AF229}"/>
    <cellStyle name="Normal 2 5 2 25 2 3" xfId="14322" xr:uid="{9346CC9C-A938-480E-98D5-7744FD2B6B69}"/>
    <cellStyle name="Normal 2 5 2 25 3" xfId="14323" xr:uid="{B3A9BD4D-0CA0-4C3F-82F5-7932D1634833}"/>
    <cellStyle name="Normal 2 5 2 25 3 2" xfId="14324" xr:uid="{383A283A-AA9E-473D-9BB4-80EB5888D1B5}"/>
    <cellStyle name="Normal 2 5 2 25 3 3" xfId="14325" xr:uid="{1A5A8CA1-EBCE-49AB-A1EC-E419E2DB9A38}"/>
    <cellStyle name="Normal 2 5 2 25 4" xfId="14326" xr:uid="{F07AEC56-86E8-4AF4-99FE-4D272437BC91}"/>
    <cellStyle name="Normal 2 5 2 25 5" xfId="14327" xr:uid="{0368B6F6-5CE3-4689-BAB8-82AA73AA1773}"/>
    <cellStyle name="Normal 2 5 2 26" xfId="14328" xr:uid="{AAF66596-BF86-4235-A51E-669AFDCAB529}"/>
    <cellStyle name="Normal 2 5 2 26 2" xfId="14329" xr:uid="{7E5216B7-074F-4C46-ACB2-1BD6321461D7}"/>
    <cellStyle name="Normal 2 5 2 26 2 2" xfId="14330" xr:uid="{C62E6C49-9354-47DB-8EEC-E587FCF5B648}"/>
    <cellStyle name="Normal 2 5 2 26 2 3" xfId="14331" xr:uid="{17350020-3261-48E8-9F5B-BC353C088DB7}"/>
    <cellStyle name="Normal 2 5 2 26 3" xfId="14332" xr:uid="{2B3A1A1E-8EEF-4049-926F-67E391287CA8}"/>
    <cellStyle name="Normal 2 5 2 26 3 2" xfId="14333" xr:uid="{AC980366-7FF9-41B5-B64A-B3881A27054D}"/>
    <cellStyle name="Normal 2 5 2 26 3 3" xfId="14334" xr:uid="{71EFB188-C50A-4129-A6D2-1C5920A3C312}"/>
    <cellStyle name="Normal 2 5 2 26 4" xfId="14335" xr:uid="{0A579CA0-5BB6-4009-843F-8EF8AE926BED}"/>
    <cellStyle name="Normal 2 5 2 26 5" xfId="14336" xr:uid="{E681F71A-9795-4AE1-B6A5-25EF9179F3AB}"/>
    <cellStyle name="Normal 2 5 2 27" xfId="14337" xr:uid="{7FB31A47-D35B-415F-B8A4-A3C6FECBAF95}"/>
    <cellStyle name="Normal 2 5 2 27 2" xfId="14338" xr:uid="{E3DF9095-CCAE-4246-8566-5DE93EA1593C}"/>
    <cellStyle name="Normal 2 5 2 27 2 2" xfId="14339" xr:uid="{AD23F776-B81F-4EE0-8FAD-F5EE25B44705}"/>
    <cellStyle name="Normal 2 5 2 27 2 3" xfId="14340" xr:uid="{D8154864-7827-46E3-AD35-3E346F312917}"/>
    <cellStyle name="Normal 2 5 2 27 3" xfId="14341" xr:uid="{75217795-1B4D-4488-BD31-8CDE69C2B279}"/>
    <cellStyle name="Normal 2 5 2 27 3 2" xfId="14342" xr:uid="{A3AF38B9-031F-43EE-A03E-BA4734F2EAA2}"/>
    <cellStyle name="Normal 2 5 2 27 3 3" xfId="14343" xr:uid="{A3B9BD71-7E19-404A-98B4-C4B11A967CCA}"/>
    <cellStyle name="Normal 2 5 2 27 4" xfId="14344" xr:uid="{EA3AB400-825E-4EC9-B638-C3AFDB11E66C}"/>
    <cellStyle name="Normal 2 5 2 27 5" xfId="14345" xr:uid="{133690B2-190E-4BBD-83F3-BC6EC0761E87}"/>
    <cellStyle name="Normal 2 5 2 28" xfId="14346" xr:uid="{20E6183F-962F-493B-8F29-869EE4C44994}"/>
    <cellStyle name="Normal 2 5 2 28 2" xfId="14347" xr:uid="{BCFD5C21-20F3-40C3-B960-739F626EF174}"/>
    <cellStyle name="Normal 2 5 2 28 2 2" xfId="14348" xr:uid="{2FCD36A5-54AA-4C96-A5BF-7413DF261A44}"/>
    <cellStyle name="Normal 2 5 2 28 2 3" xfId="14349" xr:uid="{C53014A9-F507-4305-BDF5-C25BFE4AC4A0}"/>
    <cellStyle name="Normal 2 5 2 28 3" xfId="14350" xr:uid="{2C18D1E6-7AA7-4499-A553-8AD9E9B918C6}"/>
    <cellStyle name="Normal 2 5 2 28 3 2" xfId="14351" xr:uid="{569CBD86-B9D7-419B-B7B8-4FF3ED518E10}"/>
    <cellStyle name="Normal 2 5 2 28 3 3" xfId="14352" xr:uid="{1AE9D405-1923-4474-83A1-670370EB33AD}"/>
    <cellStyle name="Normal 2 5 2 28 4" xfId="14353" xr:uid="{5401E0B5-4341-4C48-95EB-F33C3C0758E6}"/>
    <cellStyle name="Normal 2 5 2 28 5" xfId="14354" xr:uid="{D7EB6EDD-B27A-49C4-B1BE-FE70E4EC93AD}"/>
    <cellStyle name="Normal 2 5 2 29" xfId="14355" xr:uid="{5B570154-BB49-4217-AD18-10E1A119A737}"/>
    <cellStyle name="Normal 2 5 2 29 2" xfId="14356" xr:uid="{886DECE5-5A40-4331-9F72-8B6A6291EA66}"/>
    <cellStyle name="Normal 2 5 2 29 2 2" xfId="14357" xr:uid="{714E8383-1004-464F-83A0-D9CBA06A6B5A}"/>
    <cellStyle name="Normal 2 5 2 29 2 3" xfId="14358" xr:uid="{AFEFF8CA-4D62-4C7F-82CF-A4C43F02E2AD}"/>
    <cellStyle name="Normal 2 5 2 29 3" xfId="14359" xr:uid="{CAFE4DA5-1930-450C-A544-5550EDBC245E}"/>
    <cellStyle name="Normal 2 5 2 29 3 2" xfId="14360" xr:uid="{54048C9A-35C1-4C77-B0B5-8B20F7C54969}"/>
    <cellStyle name="Normal 2 5 2 29 3 3" xfId="14361" xr:uid="{1A7137EA-3C28-4A56-86F5-2AA576C695B7}"/>
    <cellStyle name="Normal 2 5 2 29 4" xfId="14362" xr:uid="{9C7B77D8-B8CF-469C-996A-2DACAA34DFA8}"/>
    <cellStyle name="Normal 2 5 2 29 5" xfId="14363" xr:uid="{A0C90A82-BBDA-4831-AED3-9FD77B8B7308}"/>
    <cellStyle name="Normal 2 5 2 3" xfId="14364" xr:uid="{77C41D58-EE55-4C90-AC78-65770793A229}"/>
    <cellStyle name="Normal 2 5 2 3 2" xfId="14365" xr:uid="{70A7DE3F-8DCF-4354-B902-79940F026B05}"/>
    <cellStyle name="Normal 2 5 2 3 2 2" xfId="14366" xr:uid="{129325C0-1427-4510-9FA8-AECF43FFE6F3}"/>
    <cellStyle name="Normal 2 5 2 3 2 3" xfId="14367" xr:uid="{297AB00E-9D66-4E09-AE5C-44EDBC63B7A0}"/>
    <cellStyle name="Normal 2 5 2 3 3" xfId="14368" xr:uid="{E8637160-32E8-4896-A9EB-0D5971F6C703}"/>
    <cellStyle name="Normal 2 5 2 3 3 2" xfId="14369" xr:uid="{0C8144AD-E694-492B-BB27-95D35F3FCE8B}"/>
    <cellStyle name="Normal 2 5 2 3 3 3" xfId="14370" xr:uid="{2632A9EC-ACB1-4456-8652-028B20F7CF99}"/>
    <cellStyle name="Normal 2 5 2 3 4" xfId="14371" xr:uid="{985E669D-B446-432F-B72D-4FE4A9809FE9}"/>
    <cellStyle name="Normal 2 5 2 3 5" xfId="14372" xr:uid="{26D24D93-9126-4012-A8A7-3FDF13E519F9}"/>
    <cellStyle name="Normal 2 5 2 30" xfId="14373" xr:uid="{6AFA3A8D-3D97-40B2-8FA0-7E762554FC90}"/>
    <cellStyle name="Normal 2 5 2 30 2" xfId="14374" xr:uid="{A92D75B6-8985-44E0-8D1D-42D19CA44D5A}"/>
    <cellStyle name="Normal 2 5 2 30 2 2" xfId="14375" xr:uid="{1D7A7F0D-D7BB-47E4-BDDB-F31F4303F81C}"/>
    <cellStyle name="Normal 2 5 2 30 2 3" xfId="14376" xr:uid="{56ED8227-1068-46BF-A6F2-D1410FF5DABD}"/>
    <cellStyle name="Normal 2 5 2 30 3" xfId="14377" xr:uid="{439D5929-D124-420D-989D-5D039ACF52B5}"/>
    <cellStyle name="Normal 2 5 2 30 3 2" xfId="14378" xr:uid="{2518EF8C-2B41-4E00-84ED-7DB6E98890FA}"/>
    <cellStyle name="Normal 2 5 2 30 3 3" xfId="14379" xr:uid="{F3518F27-5C0B-437F-B33B-5ECD47AB136D}"/>
    <cellStyle name="Normal 2 5 2 30 4" xfId="14380" xr:uid="{F4DA239E-3D2E-42F2-BF44-2442A1342B26}"/>
    <cellStyle name="Normal 2 5 2 30 5" xfId="14381" xr:uid="{55CD3BF6-3EEB-47C6-A61F-53BB1297C868}"/>
    <cellStyle name="Normal 2 5 2 31" xfId="14382" xr:uid="{3406D615-E6D0-4579-8D07-66ACFF39E035}"/>
    <cellStyle name="Normal 2 5 2 31 2" xfId="14383" xr:uid="{E7B5BF1D-7290-43E7-AB74-506E93CFE735}"/>
    <cellStyle name="Normal 2 5 2 31 2 2" xfId="14384" xr:uid="{9CF913A6-48EC-476E-B07C-AEE800558632}"/>
    <cellStyle name="Normal 2 5 2 31 2 3" xfId="14385" xr:uid="{E36CFA26-473B-4167-A618-09DDBFDBE298}"/>
    <cellStyle name="Normal 2 5 2 31 3" xfId="14386" xr:uid="{C09D9E66-6189-4549-A10C-D6FA7093C6BE}"/>
    <cellStyle name="Normal 2 5 2 31 3 2" xfId="14387" xr:uid="{EFA428F4-469E-4B16-A5B4-782333C363BA}"/>
    <cellStyle name="Normal 2 5 2 31 3 3" xfId="14388" xr:uid="{844518E9-C26C-4B54-AB72-27C4B6D79237}"/>
    <cellStyle name="Normal 2 5 2 31 4" xfId="14389" xr:uid="{E5B6A6C4-CB6B-43DE-8AAA-D02D86A5F118}"/>
    <cellStyle name="Normal 2 5 2 31 5" xfId="14390" xr:uid="{65E0535A-FD0A-4F8D-BB2A-FC2681CB0D71}"/>
    <cellStyle name="Normal 2 5 2 32" xfId="14391" xr:uid="{F8B0F920-8C2D-4BBE-A5EB-99F74D3946E6}"/>
    <cellStyle name="Normal 2 5 2 32 2" xfId="14392" xr:uid="{D9188F54-2640-4B82-82C6-95CBB2C7AA1E}"/>
    <cellStyle name="Normal 2 5 2 32 2 2" xfId="14393" xr:uid="{A9BD9FDC-7AF6-4DAB-BDAA-DA17EDDB8115}"/>
    <cellStyle name="Normal 2 5 2 32 2 3" xfId="14394" xr:uid="{2EB45F6E-DF93-44F5-8038-51820F2F1B33}"/>
    <cellStyle name="Normal 2 5 2 32 3" xfId="14395" xr:uid="{41549C79-BC61-4A7E-8FC5-2676D2A72CF9}"/>
    <cellStyle name="Normal 2 5 2 32 3 2" xfId="14396" xr:uid="{4667E937-4715-4879-89C3-2BD2A03B622C}"/>
    <cellStyle name="Normal 2 5 2 32 3 3" xfId="14397" xr:uid="{F6873412-0D82-4AFC-834C-45D8794F97BB}"/>
    <cellStyle name="Normal 2 5 2 32 4" xfId="14398" xr:uid="{40CEE92C-FE3D-4A1A-BC47-D0BC43E18325}"/>
    <cellStyle name="Normal 2 5 2 32 5" xfId="14399" xr:uid="{0831E700-A6D2-44C0-A710-B7B3EFA175EE}"/>
    <cellStyle name="Normal 2 5 2 33" xfId="14400" xr:uid="{4D73250D-C4F1-47E5-8FBD-464F3A707A37}"/>
    <cellStyle name="Normal 2 5 2 33 2" xfId="14401" xr:uid="{321ECCF0-F649-45B5-A813-5777FDC5AF5F}"/>
    <cellStyle name="Normal 2 5 2 33 2 2" xfId="14402" xr:uid="{EB74D9CE-EE76-452C-B961-D11F21F3E069}"/>
    <cellStyle name="Normal 2 5 2 33 2 3" xfId="14403" xr:uid="{75B99B97-0DA1-42BA-8B7A-7D6C21A7F04C}"/>
    <cellStyle name="Normal 2 5 2 33 3" xfId="14404" xr:uid="{3FE7DB2D-FC2C-4580-90B3-4A5C4069085B}"/>
    <cellStyle name="Normal 2 5 2 33 3 2" xfId="14405" xr:uid="{70E0C144-9CB7-4CD8-8AC5-2208BF9F3841}"/>
    <cellStyle name="Normal 2 5 2 33 3 3" xfId="14406" xr:uid="{95C5716F-C1AC-4D7B-8FCE-212893AB1D30}"/>
    <cellStyle name="Normal 2 5 2 33 4" xfId="14407" xr:uid="{0485F84E-AA12-436A-8B25-B7A1E2A3C00B}"/>
    <cellStyle name="Normal 2 5 2 33 5" xfId="14408" xr:uid="{995B9C27-91D9-40BA-A9A4-7885E30F15DE}"/>
    <cellStyle name="Normal 2 5 2 34" xfId="14409" xr:uid="{A8834B03-9870-46CB-B8CC-7D3FF647F5D6}"/>
    <cellStyle name="Normal 2 5 2 34 2" xfId="14410" xr:uid="{55C589C8-A8CD-4E45-8E34-751EC98DE1BE}"/>
    <cellStyle name="Normal 2 5 2 34 3" xfId="14411" xr:uid="{F338CBC4-5FDE-4CC4-94C9-BF85F95ABD9D}"/>
    <cellStyle name="Normal 2 5 2 35" xfId="14412" xr:uid="{A4CC95AC-C484-4953-AD86-0F6B3AD868DE}"/>
    <cellStyle name="Normal 2 5 2 35 2" xfId="14413" xr:uid="{245A3EBF-0DA3-4C88-B53E-BE78E6C135A4}"/>
    <cellStyle name="Normal 2 5 2 35 3" xfId="14414" xr:uid="{DFE61F23-081D-4002-A0E0-99A8B533DBE2}"/>
    <cellStyle name="Normal 2 5 2 36" xfId="14415" xr:uid="{8E5BBA08-7665-4CDE-A710-4CADCE96C10B}"/>
    <cellStyle name="Normal 2 5 2 37" xfId="14416" xr:uid="{58CDA8E1-610E-4659-ABF6-924883B03B5F}"/>
    <cellStyle name="Normal 2 5 2 4" xfId="14417" xr:uid="{73B24979-9927-4DB3-AB92-561DE4D5CB0B}"/>
    <cellStyle name="Normal 2 5 2 4 2" xfId="14418" xr:uid="{A5057915-BEDB-4A40-8045-BC3967C5715F}"/>
    <cellStyle name="Normal 2 5 2 4 2 2" xfId="14419" xr:uid="{E315ACFF-4A91-4409-A2FD-0B198C20E15A}"/>
    <cellStyle name="Normal 2 5 2 4 2 3" xfId="14420" xr:uid="{93AE86F5-0BA5-4BC3-91C9-E39CB6F1ABC3}"/>
    <cellStyle name="Normal 2 5 2 4 3" xfId="14421" xr:uid="{4E45F5FE-BDF6-4D7A-A119-00A3A13EDFE5}"/>
    <cellStyle name="Normal 2 5 2 4 3 2" xfId="14422" xr:uid="{E264E571-599C-4D96-BE41-074834D870FF}"/>
    <cellStyle name="Normal 2 5 2 4 3 3" xfId="14423" xr:uid="{2A077417-6096-4ED3-A8E9-F2CE0A8EFFB7}"/>
    <cellStyle name="Normal 2 5 2 4 4" xfId="14424" xr:uid="{656C4F6B-48EE-43C2-888F-0CE70F6A3DFC}"/>
    <cellStyle name="Normal 2 5 2 4 5" xfId="14425" xr:uid="{5DF49D7B-46EA-44A4-849F-7D554EF39FE0}"/>
    <cellStyle name="Normal 2 5 2 5" xfId="14426" xr:uid="{4FC1E0A5-B3D6-4776-98D6-1D00AABCBAC7}"/>
    <cellStyle name="Normal 2 5 2 5 2" xfId="14427" xr:uid="{5283DB99-E851-446A-A209-9950ABA8AE22}"/>
    <cellStyle name="Normal 2 5 2 5 2 2" xfId="14428" xr:uid="{73148CCC-D9D9-4911-9C8D-693783C17425}"/>
    <cellStyle name="Normal 2 5 2 5 2 3" xfId="14429" xr:uid="{A4C306BB-6DA6-4141-8547-5F8A1F2D55AD}"/>
    <cellStyle name="Normal 2 5 2 5 3" xfId="14430" xr:uid="{5ACEEBB9-E651-46EA-B02A-71C6E4FFE071}"/>
    <cellStyle name="Normal 2 5 2 5 3 2" xfId="14431" xr:uid="{7343903E-226D-4482-82BE-590A01C5EAA7}"/>
    <cellStyle name="Normal 2 5 2 5 3 3" xfId="14432" xr:uid="{258E00DF-9926-4CCE-8C8B-8C756B49E4B8}"/>
    <cellStyle name="Normal 2 5 2 5 4" xfId="14433" xr:uid="{D9C293F4-4470-4D7B-A777-696CA5CADBAF}"/>
    <cellStyle name="Normal 2 5 2 5 5" xfId="14434" xr:uid="{5608ABDD-D5CA-4081-9DC6-FE5BC79C87D6}"/>
    <cellStyle name="Normal 2 5 2 6" xfId="14435" xr:uid="{7A2873FD-7F65-49A9-B5EF-7536DD7C02E0}"/>
    <cellStyle name="Normal 2 5 2 6 2" xfId="14436" xr:uid="{CCA6BF7A-DE5A-42D4-85F8-F8A4F2AFC795}"/>
    <cellStyle name="Normal 2 5 2 6 2 2" xfId="14437" xr:uid="{5A3428AC-973D-4F81-9167-AAD0A825E43D}"/>
    <cellStyle name="Normal 2 5 2 6 2 3" xfId="14438" xr:uid="{EFF95DB0-9E5D-4458-B77D-2170C7BAFEFD}"/>
    <cellStyle name="Normal 2 5 2 6 3" xfId="14439" xr:uid="{21D0E805-3312-4A46-81B2-F6283F5F8892}"/>
    <cellStyle name="Normal 2 5 2 6 3 2" xfId="14440" xr:uid="{9F7C44FF-3E33-40C1-BBEE-C357AAD81F7F}"/>
    <cellStyle name="Normal 2 5 2 6 3 3" xfId="14441" xr:uid="{662FBA87-EAC8-4227-AC70-33A4884E8768}"/>
    <cellStyle name="Normal 2 5 2 6 4" xfId="14442" xr:uid="{47B1F80C-87E0-4490-9CCE-F234AEFAA7A4}"/>
    <cellStyle name="Normal 2 5 2 6 5" xfId="14443" xr:uid="{D66BDE32-680E-4F10-9D06-A9F63055CBF0}"/>
    <cellStyle name="Normal 2 5 2 7" xfId="14444" xr:uid="{F6F8CE62-851B-4328-A66B-1214CDA15524}"/>
    <cellStyle name="Normal 2 5 2 7 2" xfId="14445" xr:uid="{15B09979-7FCC-4716-AD62-4AE98D6712D5}"/>
    <cellStyle name="Normal 2 5 2 7 2 2" xfId="14446" xr:uid="{F284E4BE-447B-460C-A435-3E2C5240FFC1}"/>
    <cellStyle name="Normal 2 5 2 7 2 3" xfId="14447" xr:uid="{A3AABF0F-542C-4591-9763-C957CA63EF1E}"/>
    <cellStyle name="Normal 2 5 2 7 3" xfId="14448" xr:uid="{31E7A8AC-F182-4BDB-9762-53F497CA8C1F}"/>
    <cellStyle name="Normal 2 5 2 7 3 2" xfId="14449" xr:uid="{C4C79EC7-EF4B-4F3D-8F8D-49A206419993}"/>
    <cellStyle name="Normal 2 5 2 7 3 3" xfId="14450" xr:uid="{D727602C-9A55-4ED4-BCA3-59CA10938552}"/>
    <cellStyle name="Normal 2 5 2 7 4" xfId="14451" xr:uid="{A8B33022-35E5-4579-9DB9-C973A8C19215}"/>
    <cellStyle name="Normal 2 5 2 7 5" xfId="14452" xr:uid="{9A79086E-60A9-4A95-B2B6-BD79AB07D3AD}"/>
    <cellStyle name="Normal 2 5 2 8" xfId="14453" xr:uid="{9E795B4F-823F-4FBA-9A2B-F2B24C0A6581}"/>
    <cellStyle name="Normal 2 5 2 8 2" xfId="14454" xr:uid="{36D1D39D-F979-4B7B-B4F4-BB7C00D83C21}"/>
    <cellStyle name="Normal 2 5 2 8 2 2" xfId="14455" xr:uid="{2086D093-3A39-4F43-A2B1-3B4ADFEE6A32}"/>
    <cellStyle name="Normal 2 5 2 8 2 3" xfId="14456" xr:uid="{41DB017D-FEBA-4455-8721-ABC34EEE3A5C}"/>
    <cellStyle name="Normal 2 5 2 8 3" xfId="14457" xr:uid="{E107C488-D00D-4D0D-82A5-9662A70334DF}"/>
    <cellStyle name="Normal 2 5 2 8 3 2" xfId="14458" xr:uid="{EFAF64AA-AC72-4D59-BFDD-83FF3390F233}"/>
    <cellStyle name="Normal 2 5 2 8 3 3" xfId="14459" xr:uid="{8D0BFDDD-AB06-4571-BB70-A60B3FD830D7}"/>
    <cellStyle name="Normal 2 5 2 8 4" xfId="14460" xr:uid="{E27F955C-2C5F-496A-B9BD-A0DFEE1AC508}"/>
    <cellStyle name="Normal 2 5 2 8 5" xfId="14461" xr:uid="{D68C61C7-5EDD-4504-84B2-8726C362338B}"/>
    <cellStyle name="Normal 2 5 2 9" xfId="14462" xr:uid="{A91D85B8-4548-4C26-A28B-E623DDF3C52C}"/>
    <cellStyle name="Normal 2 5 2 9 2" xfId="14463" xr:uid="{C3552582-F154-4335-BE3D-993A5801B574}"/>
    <cellStyle name="Normal 2 5 2 9 2 2" xfId="14464" xr:uid="{300C680F-DEB7-48FE-8E00-E71343F1EEE5}"/>
    <cellStyle name="Normal 2 5 2 9 2 3" xfId="14465" xr:uid="{3427591D-A8FF-4997-9585-D546D42F049A}"/>
    <cellStyle name="Normal 2 5 2 9 3" xfId="14466" xr:uid="{39C94681-FD3D-415B-A37B-5DBE9E9CC638}"/>
    <cellStyle name="Normal 2 5 2 9 3 2" xfId="14467" xr:uid="{AE668D13-47B1-41C2-9957-74AE86E79563}"/>
    <cellStyle name="Normal 2 5 2 9 3 3" xfId="14468" xr:uid="{BD58D49A-DEB9-4D69-9ED0-76CD9DD194C7}"/>
    <cellStyle name="Normal 2 5 2 9 4" xfId="14469" xr:uid="{B161573E-CA7D-42F1-B04E-8463D8AFE045}"/>
    <cellStyle name="Normal 2 5 2 9 5" xfId="14470" xr:uid="{A3FF1A87-9DA2-4E56-8E83-C3CD9EE376DC}"/>
    <cellStyle name="Normal 2 5 20" xfId="14471" xr:uid="{C625E5A4-28EC-466C-BCBF-AFC84D547360}"/>
    <cellStyle name="Normal 2 5 20 2" xfId="14472" xr:uid="{4B4E5611-15C6-46E9-8FF2-FB8D702F0A0E}"/>
    <cellStyle name="Normal 2 5 20 2 2" xfId="14473" xr:uid="{8064D3B4-19F1-4F4B-A2EF-53C732486F13}"/>
    <cellStyle name="Normal 2 5 20 2 3" xfId="14474" xr:uid="{8C5F891E-0C70-45D2-8882-0B92958B5A0E}"/>
    <cellStyle name="Normal 2 5 20 3" xfId="14475" xr:uid="{319AB701-CCB6-40C2-A1E7-E542E36EC47A}"/>
    <cellStyle name="Normal 2 5 20 3 2" xfId="14476" xr:uid="{56E63A17-9AE8-43DF-B401-05AAD343AF54}"/>
    <cellStyle name="Normal 2 5 20 3 3" xfId="14477" xr:uid="{63F8353D-9281-4D87-B9C5-028A98177775}"/>
    <cellStyle name="Normal 2 5 20 4" xfId="14478" xr:uid="{2BF38DF9-1D33-45BF-811B-D4224D326903}"/>
    <cellStyle name="Normal 2 5 20 5" xfId="14479" xr:uid="{4E44A49A-4540-40D0-93FE-CE3BD4BA139A}"/>
    <cellStyle name="Normal 2 5 21" xfId="14480" xr:uid="{77B02DE6-AAD1-4746-BB77-7DCEEFCF9CE0}"/>
    <cellStyle name="Normal 2 5 21 2" xfId="14481" xr:uid="{1E3EA136-68B7-4A17-B57B-BAC5F87AD7B0}"/>
    <cellStyle name="Normal 2 5 21 2 2" xfId="14482" xr:uid="{257F684F-CAE9-4273-AC45-659FDD79741E}"/>
    <cellStyle name="Normal 2 5 21 2 3" xfId="14483" xr:uid="{D323144A-8CCB-4C1E-8298-C976A5BF295A}"/>
    <cellStyle name="Normal 2 5 21 3" xfId="14484" xr:uid="{92CEB5E4-273A-4E9C-9588-4664EA4B81BA}"/>
    <cellStyle name="Normal 2 5 21 3 2" xfId="14485" xr:uid="{77485A2A-A15D-4355-8269-509467B2F93B}"/>
    <cellStyle name="Normal 2 5 21 3 3" xfId="14486" xr:uid="{7D661835-4F2E-4ACE-9691-27F6600D7F82}"/>
    <cellStyle name="Normal 2 5 21 4" xfId="14487" xr:uid="{CE678A3B-436C-42A6-ADF0-E7E4E5BB3F69}"/>
    <cellStyle name="Normal 2 5 21 5" xfId="14488" xr:uid="{1D243579-D517-4E20-B7B1-706447D0CAD4}"/>
    <cellStyle name="Normal 2 5 22" xfId="14489" xr:uid="{AE4336E0-B77A-4497-B97E-1939C967A46B}"/>
    <cellStyle name="Normal 2 5 22 2" xfId="14490" xr:uid="{AC39426A-280B-4B08-BFE2-EE5490F13C78}"/>
    <cellStyle name="Normal 2 5 22 2 2" xfId="14491" xr:uid="{FA4A0607-784D-4C5E-8AF3-459A745FF24B}"/>
    <cellStyle name="Normal 2 5 22 2 3" xfId="14492" xr:uid="{F22B8D36-576E-47ED-872C-06A0F9192C5C}"/>
    <cellStyle name="Normal 2 5 22 3" xfId="14493" xr:uid="{6D5E6153-9589-4FBA-85C3-0E0C33CBA7F6}"/>
    <cellStyle name="Normal 2 5 22 3 2" xfId="14494" xr:uid="{AA7E3AC1-808B-42F7-8FBB-A738ABA049E2}"/>
    <cellStyle name="Normal 2 5 22 3 3" xfId="14495" xr:uid="{8208520F-318E-4CD2-9078-C5E8470C62D7}"/>
    <cellStyle name="Normal 2 5 22 4" xfId="14496" xr:uid="{D63C1F61-47F5-455B-A143-236B9DABFC46}"/>
    <cellStyle name="Normal 2 5 22 5" xfId="14497" xr:uid="{E97DFE97-4863-4478-A700-C5D0CEDC8D78}"/>
    <cellStyle name="Normal 2 5 23" xfId="14498" xr:uid="{4F29598B-C1B4-46A4-8BC8-CED5B1BEB235}"/>
    <cellStyle name="Normal 2 5 23 2" xfId="14499" xr:uid="{FE6D3F96-7E63-4E16-BDB6-485C0F092951}"/>
    <cellStyle name="Normal 2 5 23 2 2" xfId="14500" xr:uid="{1613DC4C-8107-40C7-A7D5-6B8671033783}"/>
    <cellStyle name="Normal 2 5 23 2 3" xfId="14501" xr:uid="{97793D04-CDAF-44C8-A3B0-476767E1D4F5}"/>
    <cellStyle name="Normal 2 5 23 3" xfId="14502" xr:uid="{CDAA0C79-650D-44F6-9803-7C5CE58AE81B}"/>
    <cellStyle name="Normal 2 5 23 3 2" xfId="14503" xr:uid="{118CA2AA-A144-4A2F-8A67-9B66334BB8F0}"/>
    <cellStyle name="Normal 2 5 23 3 3" xfId="14504" xr:uid="{6D499F24-3F83-423A-848A-6C57750A433A}"/>
    <cellStyle name="Normal 2 5 23 4" xfId="14505" xr:uid="{C649D415-790F-486D-87A1-592A9F0B0A4C}"/>
    <cellStyle name="Normal 2 5 23 5" xfId="14506" xr:uid="{DA0FD035-F598-4AA7-82CC-7C460FDF11C8}"/>
    <cellStyle name="Normal 2 5 24" xfId="14507" xr:uid="{8BACD7B4-F7D8-4104-873F-175072EA6F2B}"/>
    <cellStyle name="Normal 2 5 24 2" xfId="14508" xr:uid="{0FC23DAD-799F-4CD3-BEE5-BF8EB3E51C7D}"/>
    <cellStyle name="Normal 2 5 24 2 2" xfId="14509" xr:uid="{42FEF512-8CC6-464F-B83F-0AB564742733}"/>
    <cellStyle name="Normal 2 5 24 2 3" xfId="14510" xr:uid="{F1830C73-B99D-4204-B9E5-A3D755BC85AF}"/>
    <cellStyle name="Normal 2 5 24 3" xfId="14511" xr:uid="{8D855E56-3561-42A4-8BED-143D016E8744}"/>
    <cellStyle name="Normal 2 5 24 3 2" xfId="14512" xr:uid="{37913894-C267-4DC1-A816-25AFE34C7B67}"/>
    <cellStyle name="Normal 2 5 24 3 3" xfId="14513" xr:uid="{275F784E-48B6-4F05-8972-486A13FA4BD9}"/>
    <cellStyle name="Normal 2 5 24 4" xfId="14514" xr:uid="{40FAF63F-8648-493F-B150-0C3AFB23E9F1}"/>
    <cellStyle name="Normal 2 5 24 5" xfId="14515" xr:uid="{4F34B186-C5B5-4CEB-BA13-4078B29145E8}"/>
    <cellStyle name="Normal 2 5 25" xfId="14516" xr:uid="{50614CB2-96B1-4F9F-8A4A-DF52CE70A948}"/>
    <cellStyle name="Normal 2 5 25 2" xfId="14517" xr:uid="{57DD76A8-80CB-423D-939E-45D37BD34E3E}"/>
    <cellStyle name="Normal 2 5 25 2 2" xfId="14518" xr:uid="{784C5819-2605-4643-BF2B-E551311FB955}"/>
    <cellStyle name="Normal 2 5 25 2 3" xfId="14519" xr:uid="{FEF5947F-ECBD-4F18-A3E9-359591B0F6C8}"/>
    <cellStyle name="Normal 2 5 25 3" xfId="14520" xr:uid="{1B506F1E-3A57-407C-92A7-E48616A717A7}"/>
    <cellStyle name="Normal 2 5 25 3 2" xfId="14521" xr:uid="{6CBE69D9-6851-474F-B70E-FE33D19F34DE}"/>
    <cellStyle name="Normal 2 5 25 3 3" xfId="14522" xr:uid="{0FD36859-E3A0-4D79-AFED-1C9E1553363E}"/>
    <cellStyle name="Normal 2 5 25 4" xfId="14523" xr:uid="{06584285-70D4-4BBB-9143-75F713294304}"/>
    <cellStyle name="Normal 2 5 25 5" xfId="14524" xr:uid="{000341CF-1E3D-469F-A236-10C56942E17F}"/>
    <cellStyle name="Normal 2 5 26" xfId="14525" xr:uid="{E0EFC5ED-DB9D-488C-A54A-439A3EB36157}"/>
    <cellStyle name="Normal 2 5 26 2" xfId="14526" xr:uid="{76439859-D289-43C8-B8EA-2D75D623A55F}"/>
    <cellStyle name="Normal 2 5 26 2 2" xfId="14527" xr:uid="{D3ABC616-36A5-4750-8E67-A0704B5494E5}"/>
    <cellStyle name="Normal 2 5 26 2 3" xfId="14528" xr:uid="{3367CFAD-F3AE-4B7D-9A34-DD43405E561C}"/>
    <cellStyle name="Normal 2 5 26 3" xfId="14529" xr:uid="{5CFFECF5-21C9-4BAC-8176-15186A2A092C}"/>
    <cellStyle name="Normal 2 5 26 3 2" xfId="14530" xr:uid="{98E4507D-C5B7-492E-BD3D-B52B4C8AB3C1}"/>
    <cellStyle name="Normal 2 5 26 3 3" xfId="14531" xr:uid="{53B4A8BD-FC73-4284-84A8-7AD21771AB38}"/>
    <cellStyle name="Normal 2 5 26 4" xfId="14532" xr:uid="{9B7B431C-1814-4936-8291-D2300FD2BC61}"/>
    <cellStyle name="Normal 2 5 26 5" xfId="14533" xr:uid="{8625D817-9A18-4D3D-A3EA-63C08CCC93FC}"/>
    <cellStyle name="Normal 2 5 27" xfId="14534" xr:uid="{589D730F-B004-4125-A417-6F2EAF93F4C7}"/>
    <cellStyle name="Normal 2 5 27 2" xfId="14535" xr:uid="{E7F74820-1D44-433A-9B74-F01338C20E76}"/>
    <cellStyle name="Normal 2 5 27 2 2" xfId="14536" xr:uid="{52789385-04DB-4FA8-8BF4-DE9641DDFF47}"/>
    <cellStyle name="Normal 2 5 27 2 3" xfId="14537" xr:uid="{3DB8D26E-153A-4240-8C15-77891AEC45F1}"/>
    <cellStyle name="Normal 2 5 27 3" xfId="14538" xr:uid="{F3650F4E-A804-4EDE-8B6A-85F59418E28A}"/>
    <cellStyle name="Normal 2 5 27 3 2" xfId="14539" xr:uid="{494E049B-16AC-49CB-A357-306742659575}"/>
    <cellStyle name="Normal 2 5 27 3 3" xfId="14540" xr:uid="{153E9D8D-63C4-485D-B738-936E79EFA34D}"/>
    <cellStyle name="Normal 2 5 27 4" xfId="14541" xr:uid="{39E7BE92-FD03-49DE-AABF-CAAD0BA2D7FD}"/>
    <cellStyle name="Normal 2 5 27 5" xfId="14542" xr:uid="{E2295692-CC5F-4AFD-B559-D7F4F9A4B7E8}"/>
    <cellStyle name="Normal 2 5 28" xfId="14543" xr:uid="{31B68015-498D-4014-9EA0-5CE500CB8398}"/>
    <cellStyle name="Normal 2 5 28 2" xfId="14544" xr:uid="{2D7051EE-A5A5-4070-ACB3-83DD7F55E3A4}"/>
    <cellStyle name="Normal 2 5 28 2 2" xfId="14545" xr:uid="{7347C09C-90F0-41A0-8679-6F6E7646ECFF}"/>
    <cellStyle name="Normal 2 5 28 2 3" xfId="14546" xr:uid="{9E0EA41C-76D9-4E03-9518-A816EF8B1563}"/>
    <cellStyle name="Normal 2 5 28 3" xfId="14547" xr:uid="{8AF60C0D-3127-4C07-99F4-BA09BB226193}"/>
    <cellStyle name="Normal 2 5 28 3 2" xfId="14548" xr:uid="{01593764-170E-47F4-BE2C-0D6A25CCE36D}"/>
    <cellStyle name="Normal 2 5 28 3 3" xfId="14549" xr:uid="{4D4580E9-D297-4E73-B152-749C66B69611}"/>
    <cellStyle name="Normal 2 5 28 4" xfId="14550" xr:uid="{CC38AA8C-5AE7-4B06-9E84-5C9E36D27BEB}"/>
    <cellStyle name="Normal 2 5 28 5" xfId="14551" xr:uid="{75442508-6FA5-40D4-9D32-6764D6F5A73D}"/>
    <cellStyle name="Normal 2 5 29" xfId="14552" xr:uid="{BCB3630E-4CD8-4614-B86C-D632F1DB2F33}"/>
    <cellStyle name="Normal 2 5 29 2" xfId="14553" xr:uid="{C2DBAF02-D301-4F91-A751-A476518B5855}"/>
    <cellStyle name="Normal 2 5 29 2 2" xfId="14554" xr:uid="{3A0DE3DE-C944-4213-BAD3-D6219BB4CDBC}"/>
    <cellStyle name="Normal 2 5 29 2 3" xfId="14555" xr:uid="{90B50266-0E36-46CC-AC0E-8550DC403F40}"/>
    <cellStyle name="Normal 2 5 29 3" xfId="14556" xr:uid="{0C7391A9-CAC5-4506-8452-A09A6397459E}"/>
    <cellStyle name="Normal 2 5 29 3 2" xfId="14557" xr:uid="{C6EE947C-2A19-4169-BDCC-A742D869D8B2}"/>
    <cellStyle name="Normal 2 5 29 3 3" xfId="14558" xr:uid="{005B9D81-1939-48E9-8F8F-70E4C7E254A9}"/>
    <cellStyle name="Normal 2 5 29 4" xfId="14559" xr:uid="{4BED1370-5ACE-4C10-A290-A45BE5A9556F}"/>
    <cellStyle name="Normal 2 5 29 5" xfId="14560" xr:uid="{37029EC0-7006-49C2-9A5F-1AB8F5EABF15}"/>
    <cellStyle name="Normal 2 5 3" xfId="14561" xr:uid="{D161CE1B-8F8D-4348-AAA0-350F2C229B42}"/>
    <cellStyle name="Normal 2 5 3 2" xfId="14562" xr:uid="{6857C243-8D3B-477E-B3AF-46D2065A3330}"/>
    <cellStyle name="Normal 2 5 3 2 2" xfId="14563" xr:uid="{F97A9C37-D65D-4F8C-A821-98B83A5098C9}"/>
    <cellStyle name="Normal 2 5 3 2 3" xfId="14564" xr:uid="{144E4ECC-6BA9-4B7A-8550-7EC425A5E8B6}"/>
    <cellStyle name="Normal 2 5 3 3" xfId="14565" xr:uid="{5A520DBB-D43C-45FC-B57B-2D6483726075}"/>
    <cellStyle name="Normal 2 5 3 3 2" xfId="14566" xr:uid="{4AE30982-03A2-40FF-9384-4BF447E9AA59}"/>
    <cellStyle name="Normal 2 5 3 3 3" xfId="14567" xr:uid="{61F3D326-921F-49B2-A17E-DAE5BDFEE479}"/>
    <cellStyle name="Normal 2 5 3 4" xfId="14568" xr:uid="{F9E8DA74-8C2C-4CB3-ACDB-64DF033F4C36}"/>
    <cellStyle name="Normal 2 5 3 5" xfId="14569" xr:uid="{8E5128F0-C416-4AE4-A500-A7A02254A946}"/>
    <cellStyle name="Normal 2 5 30" xfId="14570" xr:uid="{A4B10664-AD84-499B-BEDE-80EC9D154DF8}"/>
    <cellStyle name="Normal 2 5 30 2" xfId="14571" xr:uid="{0ED5B595-A733-47C7-A1F4-B5497A214222}"/>
    <cellStyle name="Normal 2 5 30 2 2" xfId="14572" xr:uid="{EA500B01-A6D8-4EAF-A2B2-1CF96ED86395}"/>
    <cellStyle name="Normal 2 5 30 2 3" xfId="14573" xr:uid="{E29EDC86-75CA-41D5-8E79-C446D9BE8CF9}"/>
    <cellStyle name="Normal 2 5 30 3" xfId="14574" xr:uid="{0499D628-B286-44FD-AE35-EA91DBB7AB98}"/>
    <cellStyle name="Normal 2 5 30 3 2" xfId="14575" xr:uid="{7C24094A-4EE3-40C0-8B53-18541CB37714}"/>
    <cellStyle name="Normal 2 5 30 3 3" xfId="14576" xr:uid="{665CEBF7-E76D-407A-B3FA-E4679E8783E5}"/>
    <cellStyle name="Normal 2 5 30 4" xfId="14577" xr:uid="{0DB9D57C-7DFE-4BA8-8209-E85BE40B5DC1}"/>
    <cellStyle name="Normal 2 5 30 5" xfId="14578" xr:uid="{E30425DE-1DC5-4EA7-89D4-7F82AC0955D4}"/>
    <cellStyle name="Normal 2 5 31" xfId="14579" xr:uid="{7DCE6DA1-A7AB-4D1A-AD2C-7A14C3158CD4}"/>
    <cellStyle name="Normal 2 5 31 2" xfId="14580" xr:uid="{A202351B-4EB0-4397-861D-AEA0D90C867D}"/>
    <cellStyle name="Normal 2 5 31 2 2" xfId="14581" xr:uid="{A395F6A5-FA43-4051-9872-05F655C27ED8}"/>
    <cellStyle name="Normal 2 5 31 2 3" xfId="14582" xr:uid="{48773F40-9446-4EA7-BCF8-6263495D754A}"/>
    <cellStyle name="Normal 2 5 31 3" xfId="14583" xr:uid="{E6EE2A09-350D-45F3-82B1-E948AF7E1A66}"/>
    <cellStyle name="Normal 2 5 31 3 2" xfId="14584" xr:uid="{C9AEE4E0-62BE-42B8-B1D3-1CEEBA24C42D}"/>
    <cellStyle name="Normal 2 5 31 3 3" xfId="14585" xr:uid="{6DC8304B-91A5-457F-83DA-2A81F8CA7773}"/>
    <cellStyle name="Normal 2 5 31 4" xfId="14586" xr:uid="{298D8C7C-7156-40CC-BB94-B934F74E9A12}"/>
    <cellStyle name="Normal 2 5 31 5" xfId="14587" xr:uid="{A46CA62B-746F-485F-BF47-183C9A7ADA05}"/>
    <cellStyle name="Normal 2 5 32" xfId="14588" xr:uid="{82407982-3C31-4A03-95C4-4A8ED63C7512}"/>
    <cellStyle name="Normal 2 5 32 2" xfId="14589" xr:uid="{EB968DF3-0D7B-4B52-BE07-0645A2EF02FE}"/>
    <cellStyle name="Normal 2 5 32 2 2" xfId="14590" xr:uid="{BF59EAF5-A479-4FCC-AD29-B8C6D8E5F4EA}"/>
    <cellStyle name="Normal 2 5 32 2 3" xfId="14591" xr:uid="{A33D8333-1C21-4E14-A2CF-242CCD6DCE02}"/>
    <cellStyle name="Normal 2 5 32 3" xfId="14592" xr:uid="{9CA6DF0E-84A6-489E-94D9-121D1BE66EED}"/>
    <cellStyle name="Normal 2 5 32 3 2" xfId="14593" xr:uid="{CAFBE36B-4BED-448B-9DA9-53A444BF0F32}"/>
    <cellStyle name="Normal 2 5 32 3 3" xfId="14594" xr:uid="{82490C7C-7DAC-410D-9EC9-9A4AA2529B6A}"/>
    <cellStyle name="Normal 2 5 32 4" xfId="14595" xr:uid="{33974A83-9A17-4ABB-82A9-6071D55C195C}"/>
    <cellStyle name="Normal 2 5 32 5" xfId="14596" xr:uid="{D852ABD8-5129-4336-8D2B-899BD3A34089}"/>
    <cellStyle name="Normal 2 5 33" xfId="14597" xr:uid="{23C8B185-55D3-4FCD-9D60-F75D159DEA2E}"/>
    <cellStyle name="Normal 2 5 33 2" xfId="14598" xr:uid="{3354767C-F3AE-469F-8357-0EC89708A6A6}"/>
    <cellStyle name="Normal 2 5 33 2 2" xfId="14599" xr:uid="{78F59888-B12B-4972-8CB6-E2B1A388BF2F}"/>
    <cellStyle name="Normal 2 5 33 2 3" xfId="14600" xr:uid="{0331BFAA-CA72-4524-BB62-8387EC653830}"/>
    <cellStyle name="Normal 2 5 33 3" xfId="14601" xr:uid="{93DDC311-F3A8-4645-B30B-4C4D94D026E1}"/>
    <cellStyle name="Normal 2 5 33 3 2" xfId="14602" xr:uid="{3D4D4D16-2721-4897-83BA-7F6BF1748842}"/>
    <cellStyle name="Normal 2 5 33 3 3" xfId="14603" xr:uid="{9676A27C-C6CC-4D2A-AE3F-67A8738D3ACC}"/>
    <cellStyle name="Normal 2 5 33 4" xfId="14604" xr:uid="{A87C6C26-857F-4DE3-B0C3-EEF11684A577}"/>
    <cellStyle name="Normal 2 5 33 5" xfId="14605" xr:uid="{F6E66A92-E029-43CD-8D94-D59A428D2111}"/>
    <cellStyle name="Normal 2 5 34" xfId="14606" xr:uid="{3F86C0D2-EA57-4004-973C-3444E9C19506}"/>
    <cellStyle name="Normal 2 5 34 2" xfId="14607" xr:uid="{F7007DAC-A63C-468D-B98F-85EA0F3B068B}"/>
    <cellStyle name="Normal 2 5 34 2 2" xfId="14608" xr:uid="{FF2A5270-F324-46F5-8296-2E11C7CA5796}"/>
    <cellStyle name="Normal 2 5 34 2 3" xfId="14609" xr:uid="{29F9449F-6FCC-42DD-A127-A72C70AA7DA5}"/>
    <cellStyle name="Normal 2 5 34 3" xfId="14610" xr:uid="{F2C87374-BC4D-445D-95F5-F25BAF24A939}"/>
    <cellStyle name="Normal 2 5 34 3 2" xfId="14611" xr:uid="{66A33D4F-5DFB-4485-8425-2613803A1909}"/>
    <cellStyle name="Normal 2 5 34 3 3" xfId="14612" xr:uid="{C991F735-B5BB-458C-9848-F55AE0C93388}"/>
    <cellStyle name="Normal 2 5 34 4" xfId="14613" xr:uid="{B184EA3A-6B3D-42F7-B7E5-FA1332782D32}"/>
    <cellStyle name="Normal 2 5 34 5" xfId="14614" xr:uid="{6D6011E0-9DE9-4A09-A792-53898F2ED84A}"/>
    <cellStyle name="Normal 2 5 35" xfId="14615" xr:uid="{B38F0A26-EA97-4564-B537-7013D731DF6E}"/>
    <cellStyle name="Normal 2 5 35 2" xfId="14616" xr:uid="{0193703A-8155-4275-AE2D-98581CDBE235}"/>
    <cellStyle name="Normal 2 5 35 2 2" xfId="14617" xr:uid="{0CB5333C-2833-40DC-B332-579A2A08F25A}"/>
    <cellStyle name="Normal 2 5 35 2 3" xfId="14618" xr:uid="{A672AB50-C066-4D78-AEBD-58AC150200AA}"/>
    <cellStyle name="Normal 2 5 35 3" xfId="14619" xr:uid="{4047ABF5-EDD0-4ED8-9511-19684A356065}"/>
    <cellStyle name="Normal 2 5 35 3 2" xfId="14620" xr:uid="{1DB789AB-D6F7-4825-B966-4CFD3D3FD4E3}"/>
    <cellStyle name="Normal 2 5 35 3 3" xfId="14621" xr:uid="{2B1EA43B-EB41-4DFE-9FE1-0E49E9E4A391}"/>
    <cellStyle name="Normal 2 5 35 4" xfId="14622" xr:uid="{5491BF39-1592-4598-ABE0-C34AE5844B5C}"/>
    <cellStyle name="Normal 2 5 35 5" xfId="14623" xr:uid="{64A6BE94-B192-4034-94DE-A5B90DBCF812}"/>
    <cellStyle name="Normal 2 5 36" xfId="14624" xr:uid="{83D0EEE4-9876-40CC-860D-58B8A0C096E2}"/>
    <cellStyle name="Normal 2 5 36 2" xfId="14625" xr:uid="{452DFD35-7E18-4E75-8698-D4E375FAE3DE}"/>
    <cellStyle name="Normal 2 5 36 2 2" xfId="14626" xr:uid="{B1B6DE4D-CECB-4E9C-9B78-AB08C03B335F}"/>
    <cellStyle name="Normal 2 5 36 2 3" xfId="14627" xr:uid="{403F7380-6326-45D0-B01B-A9CAECC748FE}"/>
    <cellStyle name="Normal 2 5 36 3" xfId="14628" xr:uid="{82FFAC4A-2F5E-4F11-87AC-DA04403F740B}"/>
    <cellStyle name="Normal 2 5 36 3 2" xfId="14629" xr:uid="{800DCD50-4D67-4FA0-99E0-34143FFA9C72}"/>
    <cellStyle name="Normal 2 5 36 3 3" xfId="14630" xr:uid="{A5C7EB02-2E6F-4B4F-AD55-132472DC5E07}"/>
    <cellStyle name="Normal 2 5 36 4" xfId="14631" xr:uid="{EF9326DC-BD52-46D2-A498-BFE0B572B7F2}"/>
    <cellStyle name="Normal 2 5 36 5" xfId="14632" xr:uid="{D99C1118-BF7E-4059-97AA-388268573EED}"/>
    <cellStyle name="Normal 2 5 37" xfId="14633" xr:uid="{096F64C6-50AE-4F3B-97BC-6193608BDE54}"/>
    <cellStyle name="Normal 2 5 37 2" xfId="14634" xr:uid="{622AA7CB-497D-4CBC-BB87-B5890757F677}"/>
    <cellStyle name="Normal 2 5 37 2 2" xfId="14635" xr:uid="{FE9F7024-A5D4-4CDD-BA5D-1E34AB201F6E}"/>
    <cellStyle name="Normal 2 5 37 2 3" xfId="14636" xr:uid="{410F27A2-2AC0-401E-85D8-9AB29DCF9A09}"/>
    <cellStyle name="Normal 2 5 37 3" xfId="14637" xr:uid="{592C2314-330A-4960-8590-BB7708ACDCD8}"/>
    <cellStyle name="Normal 2 5 37 3 2" xfId="14638" xr:uid="{86EBBDBC-2976-4F67-95C3-E546CC4E1A09}"/>
    <cellStyle name="Normal 2 5 37 3 3" xfId="14639" xr:uid="{75588A4B-F5E7-443C-A84D-1168D73D2D9D}"/>
    <cellStyle name="Normal 2 5 37 4" xfId="14640" xr:uid="{14F6EA0D-74DE-4166-A2E7-D594E7FA6460}"/>
    <cellStyle name="Normal 2 5 37 5" xfId="14641" xr:uid="{8BD0D0F6-0C6D-43D2-8645-6743A4C1568B}"/>
    <cellStyle name="Normal 2 5 38" xfId="14642" xr:uid="{04B2A947-9D2C-434B-9ABC-F53291CB98E0}"/>
    <cellStyle name="Normal 2 5 38 2" xfId="14643" xr:uid="{90D5F374-4AB5-4C84-A6F8-17DA96BC5EA3}"/>
    <cellStyle name="Normal 2 5 38 2 2" xfId="14644" xr:uid="{8685380E-3CF7-4A4B-B744-C2351A0F882B}"/>
    <cellStyle name="Normal 2 5 38 2 3" xfId="14645" xr:uid="{BA77D0DB-51D6-49A1-B184-2600C73E0693}"/>
    <cellStyle name="Normal 2 5 38 3" xfId="14646" xr:uid="{7AF13D21-910D-41F9-93B4-76F3608D71B7}"/>
    <cellStyle name="Normal 2 5 38 3 2" xfId="14647" xr:uid="{2E28129D-4D1F-4482-A730-1F27A50C4297}"/>
    <cellStyle name="Normal 2 5 38 3 3" xfId="14648" xr:uid="{3AE82B26-5158-45A0-B999-F0764B7B5578}"/>
    <cellStyle name="Normal 2 5 38 4" xfId="14649" xr:uid="{F0F9A4B1-A2B9-4DFC-AF35-47844020C716}"/>
    <cellStyle name="Normal 2 5 38 5" xfId="14650" xr:uid="{E2BD60C4-C14F-4C05-8479-46E9DE3558FA}"/>
    <cellStyle name="Normal 2 5 39" xfId="14651" xr:uid="{9186C169-8191-40E8-9933-C495EAF3256E}"/>
    <cellStyle name="Normal 2 5 39 2" xfId="14652" xr:uid="{83C2706B-DDDC-41A5-8073-56CB71B3B644}"/>
    <cellStyle name="Normal 2 5 39 2 2" xfId="14653" xr:uid="{DCECFC43-C75E-497F-AC06-734F2A015A35}"/>
    <cellStyle name="Normal 2 5 39 2 3" xfId="14654" xr:uid="{F38B6351-C2E4-47E8-B054-C76E285D5179}"/>
    <cellStyle name="Normal 2 5 39 3" xfId="14655" xr:uid="{B1CBEC3B-6D6A-42BA-A201-62AB95212F4F}"/>
    <cellStyle name="Normal 2 5 39 3 2" xfId="14656" xr:uid="{8422D848-00BF-40A5-816E-7176A1E94F01}"/>
    <cellStyle name="Normal 2 5 39 3 3" xfId="14657" xr:uid="{ABB51FA2-0E60-4169-921B-BD8CF05EA9C9}"/>
    <cellStyle name="Normal 2 5 39 4" xfId="14658" xr:uid="{2C332427-6CF1-4E22-967D-F1BD3A3711B0}"/>
    <cellStyle name="Normal 2 5 39 5" xfId="14659" xr:uid="{19E9621E-4370-4BDA-AD87-FD6439944C40}"/>
    <cellStyle name="Normal 2 5 4" xfId="14660" xr:uid="{F791FCC7-1308-492D-BBE8-F7B39D92B51F}"/>
    <cellStyle name="Normal 2 5 4 2" xfId="14661" xr:uid="{75959AC4-3EA1-46F6-93A5-8018C099F926}"/>
    <cellStyle name="Normal 2 5 4 2 2" xfId="14662" xr:uid="{F78BDD10-D9C5-4A10-BEE4-2D8C0496A601}"/>
    <cellStyle name="Normal 2 5 4 2 3" xfId="14663" xr:uid="{08679848-4DBB-4408-BB84-8639C3570E2D}"/>
    <cellStyle name="Normal 2 5 4 3" xfId="14664" xr:uid="{39C64BA7-1BE1-4250-8AE9-67BC991B6DDC}"/>
    <cellStyle name="Normal 2 5 4 3 2" xfId="14665" xr:uid="{229EAC50-1AAE-464D-97B0-375AF18A7208}"/>
    <cellStyle name="Normal 2 5 4 3 3" xfId="14666" xr:uid="{9AD3C454-2EA0-47AC-BB32-045C443BFC47}"/>
    <cellStyle name="Normal 2 5 4 4" xfId="14667" xr:uid="{00C94E39-643F-4F97-A781-9C9AF9531C36}"/>
    <cellStyle name="Normal 2 5 4 5" xfId="14668" xr:uid="{A4FA2972-E82E-4151-9939-90904546E458}"/>
    <cellStyle name="Normal 2 5 40" xfId="14669" xr:uid="{3FED2DCE-249E-43BA-9644-2A807816D1BE}"/>
    <cellStyle name="Normal 2 5 40 2" xfId="14670" xr:uid="{2D2BC44F-860F-44BC-8A03-225CE2B5D7C9}"/>
    <cellStyle name="Normal 2 5 40 2 2" xfId="14671" xr:uid="{1C26C179-3576-40B3-ACD6-FD9098B4E593}"/>
    <cellStyle name="Normal 2 5 40 2 3" xfId="14672" xr:uid="{787C042C-EEF5-4AA9-8CAD-FA682AC04788}"/>
    <cellStyle name="Normal 2 5 40 3" xfId="14673" xr:uid="{13546326-4FE8-41E6-9471-9BB065CC1869}"/>
    <cellStyle name="Normal 2 5 40 3 2" xfId="14674" xr:uid="{047BAD3D-09DD-4E42-8B92-3E4BD48E7EC7}"/>
    <cellStyle name="Normal 2 5 40 3 3" xfId="14675" xr:uid="{2E75A9AE-205B-48B9-8F9F-B8646904FFAC}"/>
    <cellStyle name="Normal 2 5 40 4" xfId="14676" xr:uid="{22DB3E96-F856-44D4-A13F-8284FF76F913}"/>
    <cellStyle name="Normal 2 5 40 5" xfId="14677" xr:uid="{23A0932A-23AA-4D39-A94E-D3A2F8694822}"/>
    <cellStyle name="Normal 2 5 41" xfId="14678" xr:uid="{57E87D78-27D4-4F8D-81EE-1F3A9898D0E3}"/>
    <cellStyle name="Normal 2 5 41 2" xfId="14679" xr:uid="{CD25314A-3428-4711-A6BC-53B940727C05}"/>
    <cellStyle name="Normal 2 5 41 2 2" xfId="14680" xr:uid="{E6E5BF65-A7ED-4E95-9907-F511D690FB04}"/>
    <cellStyle name="Normal 2 5 41 2 3" xfId="14681" xr:uid="{FAE7F27E-2955-4B20-B84A-11E6B8BD24FF}"/>
    <cellStyle name="Normal 2 5 41 3" xfId="14682" xr:uid="{0783BE53-D2D3-47B8-A023-98259E80412A}"/>
    <cellStyle name="Normal 2 5 41 3 2" xfId="14683" xr:uid="{A0E95B4B-A8DF-4EF5-A091-B87E78F04563}"/>
    <cellStyle name="Normal 2 5 41 3 3" xfId="14684" xr:uid="{28BCA81F-F3C6-436C-B8B8-5E67FABB170D}"/>
    <cellStyle name="Normal 2 5 41 4" xfId="14685" xr:uid="{623E809E-964A-46E2-9E67-3C90848BC09C}"/>
    <cellStyle name="Normal 2 5 41 5" xfId="14686" xr:uid="{D8C4DED8-D6FB-4750-BBFB-D1D3500E2D4C}"/>
    <cellStyle name="Normal 2 5 42" xfId="14687" xr:uid="{64DB8BD2-3876-4274-9CF5-4CCBDBE1C343}"/>
    <cellStyle name="Normal 2 5 42 2" xfId="14688" xr:uid="{8F459C7F-1249-49DE-A9C8-B73D2144B6DA}"/>
    <cellStyle name="Normal 2 5 42 2 2" xfId="14689" xr:uid="{7D03A882-E956-4224-BD90-21AA4B65706C}"/>
    <cellStyle name="Normal 2 5 42 2 3" xfId="14690" xr:uid="{9B65B519-F4CD-42AD-A0BC-D3EA3F96EEE1}"/>
    <cellStyle name="Normal 2 5 42 3" xfId="14691" xr:uid="{964A6654-3B8D-4257-A5AA-212A28FC8926}"/>
    <cellStyle name="Normal 2 5 42 3 2" xfId="14692" xr:uid="{2AECF310-00EE-4423-BEEC-35C17EAB6667}"/>
    <cellStyle name="Normal 2 5 42 3 3" xfId="14693" xr:uid="{596CB552-96BA-46DF-AE15-DDA5CE2BDB6F}"/>
    <cellStyle name="Normal 2 5 42 4" xfId="14694" xr:uid="{EECA9851-5DF2-4CF2-89B1-7D82A8ED2CC2}"/>
    <cellStyle name="Normal 2 5 42 5" xfId="14695" xr:uid="{52C2BE8C-1F87-43D2-9FE4-1CDB80AE2D3D}"/>
    <cellStyle name="Normal 2 5 43" xfId="14696" xr:uid="{BA401EAD-6BF7-4101-8F8C-6D9312C835C6}"/>
    <cellStyle name="Normal 2 5 43 2" xfId="14697" xr:uid="{6F248D9B-9CA7-4E06-AA66-39E95ACAF730}"/>
    <cellStyle name="Normal 2 5 43 2 2" xfId="14698" xr:uid="{462A4A62-5B9F-40E0-B4BA-6D3656E2C9E8}"/>
    <cellStyle name="Normal 2 5 43 2 3" xfId="14699" xr:uid="{6768A7FB-214B-4862-9E8A-AEF8133B0789}"/>
    <cellStyle name="Normal 2 5 43 3" xfId="14700" xr:uid="{FF42F40A-A359-4812-8EFD-D48792716ADB}"/>
    <cellStyle name="Normal 2 5 43 3 2" xfId="14701" xr:uid="{929E5393-244F-400B-95E6-CB10D9F3E519}"/>
    <cellStyle name="Normal 2 5 43 3 3" xfId="14702" xr:uid="{0BF84FA7-F0BD-4094-BA57-34A522350DD2}"/>
    <cellStyle name="Normal 2 5 43 4" xfId="14703" xr:uid="{D83D6345-96F0-4B00-BDFF-A1DA5BAEF7E6}"/>
    <cellStyle name="Normal 2 5 43 5" xfId="14704" xr:uid="{9CF0986D-E0E6-48F5-808B-87D5308A6BDB}"/>
    <cellStyle name="Normal 2 5 44" xfId="14705" xr:uid="{33D5B5C8-066F-4057-A464-78DC2682F7B7}"/>
    <cellStyle name="Normal 2 5 44 2" xfId="14706" xr:uid="{B5DFA8DA-1A28-43F0-B1D1-9B54AD50F399}"/>
    <cellStyle name="Normal 2 5 44 2 2" xfId="14707" xr:uid="{D21FD639-6379-4FDE-82A0-162005F5073C}"/>
    <cellStyle name="Normal 2 5 44 2 3" xfId="14708" xr:uid="{A32F2DC2-D6E7-47C2-A04B-19792759DC9A}"/>
    <cellStyle name="Normal 2 5 44 3" xfId="14709" xr:uid="{774A9924-36A0-4D9F-8783-29F226058B8E}"/>
    <cellStyle name="Normal 2 5 44 3 2" xfId="14710" xr:uid="{06741E41-12F9-40ED-AB18-AA449C9A9001}"/>
    <cellStyle name="Normal 2 5 44 3 3" xfId="14711" xr:uid="{CD78DBC1-A115-4694-825C-89AD8453EF00}"/>
    <cellStyle name="Normal 2 5 44 4" xfId="14712" xr:uid="{111935FA-4280-4A1A-B252-7F68DC822DC6}"/>
    <cellStyle name="Normal 2 5 44 5" xfId="14713" xr:uid="{40B7750F-647F-405D-B48F-6793F4257719}"/>
    <cellStyle name="Normal 2 5 45" xfId="14714" xr:uid="{552A4272-53D1-4575-B76B-C154C76585A5}"/>
    <cellStyle name="Normal 2 5 45 2" xfId="14715" xr:uid="{3ACB49F2-573C-483A-BE4C-6ABB19F4E164}"/>
    <cellStyle name="Normal 2 5 45 2 2" xfId="14716" xr:uid="{F99A78BE-7704-4438-B31F-838BC630FC82}"/>
    <cellStyle name="Normal 2 5 45 2 3" xfId="14717" xr:uid="{AC4E7E55-6DFE-41CF-BBB2-A3C2DC8DAD27}"/>
    <cellStyle name="Normal 2 5 45 3" xfId="14718" xr:uid="{BE3F40DC-4B6A-4E6F-B328-FB820B920398}"/>
    <cellStyle name="Normal 2 5 45 3 2" xfId="14719" xr:uid="{A209C104-5BE6-4901-A69D-4B2C64EE007E}"/>
    <cellStyle name="Normal 2 5 45 3 3" xfId="14720" xr:uid="{F3EE815A-E84D-4585-AF71-53890B051BCE}"/>
    <cellStyle name="Normal 2 5 45 4" xfId="14721" xr:uid="{6C32329B-CB43-4735-B790-62FEE0638B03}"/>
    <cellStyle name="Normal 2 5 45 5" xfId="14722" xr:uid="{9A0B07F0-9DBD-412F-BDDE-09F8319DC832}"/>
    <cellStyle name="Normal 2 5 46" xfId="14723" xr:uid="{5C19BAE0-70CE-4395-BBE4-593BD90BDDE0}"/>
    <cellStyle name="Normal 2 5 46 2" xfId="14724" xr:uid="{4BA2DA55-A728-4CB8-80CE-41C38F652880}"/>
    <cellStyle name="Normal 2 5 46 2 2" xfId="14725" xr:uid="{5F9C3390-A524-4284-B0FD-71EE93C5AB0A}"/>
    <cellStyle name="Normal 2 5 46 2 3" xfId="14726" xr:uid="{448818B8-B9CC-4E75-9C8D-FE19F1F25740}"/>
    <cellStyle name="Normal 2 5 46 3" xfId="14727" xr:uid="{F31C4A6E-AD48-43E2-B30A-D225EBE7C92C}"/>
    <cellStyle name="Normal 2 5 46 3 2" xfId="14728" xr:uid="{F666CE8A-09E8-4683-A1E3-83A636AB45CC}"/>
    <cellStyle name="Normal 2 5 46 3 3" xfId="14729" xr:uid="{B5E7FF57-33DC-4BDC-A478-163DF3655C62}"/>
    <cellStyle name="Normal 2 5 46 4" xfId="14730" xr:uid="{2487BF80-5C69-4C04-B638-383F4999FB4C}"/>
    <cellStyle name="Normal 2 5 46 5" xfId="14731" xr:uid="{73A2623F-8230-4A7A-8570-94BFD2DB378D}"/>
    <cellStyle name="Normal 2 5 47" xfId="14732" xr:uid="{2553ADB5-4EEE-4EBB-A9F9-CC58B34D3F69}"/>
    <cellStyle name="Normal 2 5 47 2" xfId="14733" xr:uid="{7F31E6CD-4113-42D2-A7D5-CFEC250E4FDC}"/>
    <cellStyle name="Normal 2 5 47 2 2" xfId="14734" xr:uid="{6237A394-960C-4B79-BEA4-D573F5CBAA29}"/>
    <cellStyle name="Normal 2 5 47 2 3" xfId="14735" xr:uid="{EEAE9C59-707F-4854-937E-C3C4D6F3FF80}"/>
    <cellStyle name="Normal 2 5 47 3" xfId="14736" xr:uid="{5C568725-4532-4546-ACC5-65E759E36C93}"/>
    <cellStyle name="Normal 2 5 47 3 2" xfId="14737" xr:uid="{782989A2-ECDD-4D92-A4C1-176F0BD83285}"/>
    <cellStyle name="Normal 2 5 47 3 3" xfId="14738" xr:uid="{32A399D9-796F-49FC-A44A-D21DBAC19D33}"/>
    <cellStyle name="Normal 2 5 47 4" xfId="14739" xr:uid="{5938227F-4557-4080-A2FD-33FB1245AC7A}"/>
    <cellStyle name="Normal 2 5 47 5" xfId="14740" xr:uid="{261A73EA-D97A-409E-BFA1-3BFE08D3A186}"/>
    <cellStyle name="Normal 2 5 48" xfId="14741" xr:uid="{81C46912-FBD1-4E42-960D-33122A8C5D19}"/>
    <cellStyle name="Normal 2 5 48 2" xfId="14742" xr:uid="{DE6E3EA6-5D0A-40B1-BFBB-A7A1EAD54333}"/>
    <cellStyle name="Normal 2 5 48 2 2" xfId="14743" xr:uid="{F8B14BF5-7821-445A-8BA6-9A1D59817409}"/>
    <cellStyle name="Normal 2 5 48 2 3" xfId="14744" xr:uid="{CC21653C-0AC7-4618-B716-6FBE10130AB6}"/>
    <cellStyle name="Normal 2 5 48 3" xfId="14745" xr:uid="{2E2A71A6-83F9-4BE1-A63A-4B05E35682DC}"/>
    <cellStyle name="Normal 2 5 48 3 2" xfId="14746" xr:uid="{916D8942-ECBE-4AEF-8297-EC9588D3B822}"/>
    <cellStyle name="Normal 2 5 48 3 3" xfId="14747" xr:uid="{39BB1CDC-AA8C-4C07-A035-8533A287E0D7}"/>
    <cellStyle name="Normal 2 5 48 4" xfId="14748" xr:uid="{8782AE4B-130C-43F5-9713-560FD2DF2864}"/>
    <cellStyle name="Normal 2 5 48 5" xfId="14749" xr:uid="{97B12DB6-5F0A-4E80-A828-E85EFDF1022D}"/>
    <cellStyle name="Normal 2 5 49" xfId="14750" xr:uid="{29370ED7-03F8-4EB8-91BB-732190CA1398}"/>
    <cellStyle name="Normal 2 5 49 2" xfId="14751" xr:uid="{736C965C-282F-4A3F-B519-5E1D6BFCCA5E}"/>
    <cellStyle name="Normal 2 5 49 2 2" xfId="14752" xr:uid="{0A6ECF22-31D0-4FA7-9B15-1850B79EAA8E}"/>
    <cellStyle name="Normal 2 5 49 2 3" xfId="14753" xr:uid="{C9C02491-48B3-49C4-8FB1-9056BBEC5088}"/>
    <cellStyle name="Normal 2 5 49 3" xfId="14754" xr:uid="{AA821B7A-6C8E-44E9-A07D-CD0F57BFFA48}"/>
    <cellStyle name="Normal 2 5 49 3 2" xfId="14755" xr:uid="{864AE4BB-0EF5-4092-AE06-D6F23DA5ACA2}"/>
    <cellStyle name="Normal 2 5 49 3 3" xfId="14756" xr:uid="{23774D0B-30DB-4A5C-A952-C14B2DBADFA2}"/>
    <cellStyle name="Normal 2 5 49 4" xfId="14757" xr:uid="{5623948D-0798-4AA3-B439-8C27732C69A6}"/>
    <cellStyle name="Normal 2 5 49 5" xfId="14758" xr:uid="{F5B904FC-B928-4130-9D2B-258AB6DB132B}"/>
    <cellStyle name="Normal 2 5 5" xfId="14759" xr:uid="{BAB1781C-D3C6-4284-BDA1-FBEE4B3D4EB3}"/>
    <cellStyle name="Normal 2 5 5 2" xfId="14760" xr:uid="{BE46A007-1B7B-49E2-B356-9FEE36F110DA}"/>
    <cellStyle name="Normal 2 5 5 2 2" xfId="14761" xr:uid="{BBE85CE8-78AA-4EE4-9C50-ABABA0E101FF}"/>
    <cellStyle name="Normal 2 5 5 2 3" xfId="14762" xr:uid="{2C3115C5-0AD5-4B9F-A479-68958F0309A6}"/>
    <cellStyle name="Normal 2 5 5 3" xfId="14763" xr:uid="{4496E991-764F-4CF3-9D78-1E807F22362F}"/>
    <cellStyle name="Normal 2 5 5 3 2" xfId="14764" xr:uid="{53550FE2-BD68-4C45-A8BC-6D3105A32BCE}"/>
    <cellStyle name="Normal 2 5 5 3 3" xfId="14765" xr:uid="{B3D3EC18-5DEB-4456-9648-0370D8569EBB}"/>
    <cellStyle name="Normal 2 5 5 4" xfId="14766" xr:uid="{56BDEC82-5340-449A-8FCF-D7D177760BC0}"/>
    <cellStyle name="Normal 2 5 5 5" xfId="14767" xr:uid="{20512826-B5D5-4B93-81C7-A48B6EBDC464}"/>
    <cellStyle name="Normal 2 5 50" xfId="14768" xr:uid="{ADEC6BFB-872C-47A4-8CA8-C21BBA216783}"/>
    <cellStyle name="Normal 2 5 50 2" xfId="14769" xr:uid="{794D4D5A-1CFF-4BB2-A18A-EEABDBC0381B}"/>
    <cellStyle name="Normal 2 5 50 2 2" xfId="14770" xr:uid="{58719C52-5A32-40B2-960C-8983D896CD7A}"/>
    <cellStyle name="Normal 2 5 50 2 3" xfId="14771" xr:uid="{B58D0F68-DE4B-429E-BF84-68CB1DEE9BE8}"/>
    <cellStyle name="Normal 2 5 50 3" xfId="14772" xr:uid="{53AA50AD-4B6C-48DF-8865-52AFAA4104E8}"/>
    <cellStyle name="Normal 2 5 50 3 2" xfId="14773" xr:uid="{13D43792-AB60-43DD-98E2-3E0C546DA88C}"/>
    <cellStyle name="Normal 2 5 50 3 3" xfId="14774" xr:uid="{1B5956CC-DF64-4F8A-8DD1-9480C1DC5D36}"/>
    <cellStyle name="Normal 2 5 50 4" xfId="14775" xr:uid="{E672CB48-C36B-448D-8DC2-50CEF077A736}"/>
    <cellStyle name="Normal 2 5 50 5" xfId="14776" xr:uid="{81EFB93A-5C75-45BC-B34C-77315A9DCC8D}"/>
    <cellStyle name="Normal 2 5 51" xfId="14777" xr:uid="{11F2FC07-E851-4200-8551-05F884099C94}"/>
    <cellStyle name="Normal 2 5 51 2" xfId="14778" xr:uid="{1DC47457-4048-44CC-8ABF-36108B4A5A8F}"/>
    <cellStyle name="Normal 2 5 51 2 2" xfId="14779" xr:uid="{1F79F413-7C74-4407-B1E7-77C5E126504C}"/>
    <cellStyle name="Normal 2 5 51 2 3" xfId="14780" xr:uid="{FD60B1C9-BC85-4FF4-8AD7-1C3A71609E08}"/>
    <cellStyle name="Normal 2 5 51 3" xfId="14781" xr:uid="{4876053E-85B3-4418-8780-89260AA7BD8D}"/>
    <cellStyle name="Normal 2 5 51 3 2" xfId="14782" xr:uid="{258AA132-5626-40BD-AD65-EB8BBD481A9B}"/>
    <cellStyle name="Normal 2 5 51 3 3" xfId="14783" xr:uid="{C0AF0685-A283-4373-8175-9170AD141C2C}"/>
    <cellStyle name="Normal 2 5 51 4" xfId="14784" xr:uid="{01E76FA3-BCF3-438D-901C-68B62A0701E0}"/>
    <cellStyle name="Normal 2 5 51 5" xfId="14785" xr:uid="{8658D031-AF56-406F-9815-C6E12C3BE3BA}"/>
    <cellStyle name="Normal 2 5 52" xfId="14786" xr:uid="{CCB91028-19A0-49A6-ABEF-EF1F0061F3E5}"/>
    <cellStyle name="Normal 2 5 52 2" xfId="14787" xr:uid="{2A786B68-275B-405C-8BA1-C9647015EBA4}"/>
    <cellStyle name="Normal 2 5 52 2 2" xfId="14788" xr:uid="{9DA0A0A2-1B2F-4F69-A34D-0F42A564388B}"/>
    <cellStyle name="Normal 2 5 52 2 3" xfId="14789" xr:uid="{1450E48B-735D-4AFD-A495-493527CDE636}"/>
    <cellStyle name="Normal 2 5 52 3" xfId="14790" xr:uid="{759AD91B-FC28-4C74-BB85-F2563BA0963D}"/>
    <cellStyle name="Normal 2 5 52 3 2" xfId="14791" xr:uid="{60790BE8-CD85-41FC-B20F-43EDA5E7DA1A}"/>
    <cellStyle name="Normal 2 5 52 3 3" xfId="14792" xr:uid="{B6A71E6A-6569-4988-8E16-A3C91ED0259D}"/>
    <cellStyle name="Normal 2 5 52 4" xfId="14793" xr:uid="{DCADA9C4-CCC8-4192-A12D-315549228144}"/>
    <cellStyle name="Normal 2 5 52 5" xfId="14794" xr:uid="{CF829D63-63E9-49E4-B2CA-91279C450CB0}"/>
    <cellStyle name="Normal 2 5 53" xfId="14795" xr:uid="{175ECC43-5B97-44A6-8D24-EFD6BF1E1294}"/>
    <cellStyle name="Normal 2 5 53 2" xfId="14796" xr:uid="{DBD8D836-F212-47A4-8E15-0426BE645469}"/>
    <cellStyle name="Normal 2 5 53 2 2" xfId="14797" xr:uid="{A961095D-3457-4EC4-8C69-126423885453}"/>
    <cellStyle name="Normal 2 5 53 2 3" xfId="14798" xr:uid="{E4814C9B-1A0B-4D3C-9EB5-81EB5190C220}"/>
    <cellStyle name="Normal 2 5 53 3" xfId="14799" xr:uid="{F36237B2-7406-41F9-9195-950BE65728FC}"/>
    <cellStyle name="Normal 2 5 53 3 2" xfId="14800" xr:uid="{E0F22E33-4F6C-443E-AA2F-9C027776E052}"/>
    <cellStyle name="Normal 2 5 53 3 3" xfId="14801" xr:uid="{8CEFEAEC-1890-409F-95DE-0CB96C464F63}"/>
    <cellStyle name="Normal 2 5 53 4" xfId="14802" xr:uid="{49F34234-FEA0-4239-A376-10330EFE2CD7}"/>
    <cellStyle name="Normal 2 5 53 5" xfId="14803" xr:uid="{B1E6E7F7-3A5B-48C4-9706-953CED75C31C}"/>
    <cellStyle name="Normal 2 5 54" xfId="14804" xr:uid="{D8157292-0A74-45BC-BD8A-E1DE143296C4}"/>
    <cellStyle name="Normal 2 5 54 2" xfId="14805" xr:uid="{A045100F-E1B2-4B10-9165-833FF842A364}"/>
    <cellStyle name="Normal 2 5 54 2 2" xfId="14806" xr:uid="{784E1A4F-683C-4EC2-84D8-8AD9EAB05AC9}"/>
    <cellStyle name="Normal 2 5 54 2 3" xfId="14807" xr:uid="{D0E52923-2386-4813-A6A8-F0C591CF9B43}"/>
    <cellStyle name="Normal 2 5 54 3" xfId="14808" xr:uid="{B3FCE368-5930-4118-9113-028020D848C9}"/>
    <cellStyle name="Normal 2 5 54 3 2" xfId="14809" xr:uid="{4B95A3DD-DC44-476B-B038-8243944AB676}"/>
    <cellStyle name="Normal 2 5 54 3 3" xfId="14810" xr:uid="{76ECD2F4-77A6-4930-B7BB-127924D775C5}"/>
    <cellStyle name="Normal 2 5 54 4" xfId="14811" xr:uid="{67DF9574-2401-43C0-B396-CF18622C015D}"/>
    <cellStyle name="Normal 2 5 54 5" xfId="14812" xr:uid="{1588FC82-F42C-4360-B830-2E9D87055D08}"/>
    <cellStyle name="Normal 2 5 55" xfId="14813" xr:uid="{01CF7A98-76C5-47C6-8BF6-2648F0794CB7}"/>
    <cellStyle name="Normal 2 5 55 2" xfId="14814" xr:uid="{26B60CAA-33A5-4BAA-BB4C-4A37024FF922}"/>
    <cellStyle name="Normal 2 5 55 2 2" xfId="14815" xr:uid="{B5433135-DB9A-4958-BBA1-D18548B59961}"/>
    <cellStyle name="Normal 2 5 55 2 3" xfId="14816" xr:uid="{85993CA5-6BD7-484F-9A99-31114996439D}"/>
    <cellStyle name="Normal 2 5 55 3" xfId="14817" xr:uid="{9870836D-3160-486E-9174-50E911461DB7}"/>
    <cellStyle name="Normal 2 5 55 3 2" xfId="14818" xr:uid="{185929F5-48A6-4DCD-B114-7DCB98C4DE82}"/>
    <cellStyle name="Normal 2 5 55 3 3" xfId="14819" xr:uid="{59969D09-CC20-40F1-880A-0B53FC5173C8}"/>
    <cellStyle name="Normal 2 5 55 4" xfId="14820" xr:uid="{AB62D6F1-37DA-4129-8A49-33A4F4C15457}"/>
    <cellStyle name="Normal 2 5 55 5" xfId="14821" xr:uid="{7D392407-F712-4DE1-9B2D-AE2E246CE3AA}"/>
    <cellStyle name="Normal 2 5 56" xfId="14822" xr:uid="{BC7A33AA-8F81-4F25-99B7-755EE5BAC551}"/>
    <cellStyle name="Normal 2 5 56 2" xfId="14823" xr:uid="{7F47565D-BB53-44CE-AFDB-6CF9B6FDC68F}"/>
    <cellStyle name="Normal 2 5 56 2 2" xfId="14824" xr:uid="{C3567780-8996-4CAB-A452-420D1AC0B464}"/>
    <cellStyle name="Normal 2 5 56 2 3" xfId="14825" xr:uid="{F95E79D0-83B6-4066-A219-9D48304BC37E}"/>
    <cellStyle name="Normal 2 5 56 3" xfId="14826" xr:uid="{07A2E38C-00D1-4D4F-A621-CCEBF3CD8F29}"/>
    <cellStyle name="Normal 2 5 56 3 2" xfId="14827" xr:uid="{7A58C2B6-6895-4346-8DA5-C4E4611FD4A3}"/>
    <cellStyle name="Normal 2 5 56 3 3" xfId="14828" xr:uid="{F6056487-800C-4CB7-96B1-80D8AA1BE226}"/>
    <cellStyle name="Normal 2 5 56 4" xfId="14829" xr:uid="{0008F12A-82E4-4DAE-8927-1F0B658AF952}"/>
    <cellStyle name="Normal 2 5 56 5" xfId="14830" xr:uid="{5E655EA8-4447-49F2-9AB1-B755A650F467}"/>
    <cellStyle name="Normal 2 5 57" xfId="14831" xr:uid="{F433FE24-F120-437B-98CD-AD6AF9C507ED}"/>
    <cellStyle name="Normal 2 5 57 2" xfId="14832" xr:uid="{30B041A5-E1F9-4BCA-9ABC-A59AC6007C7A}"/>
    <cellStyle name="Normal 2 5 57 2 2" xfId="14833" xr:uid="{26597B6E-5F69-4690-AFD7-FE30A9211FDE}"/>
    <cellStyle name="Normal 2 5 57 2 3" xfId="14834" xr:uid="{F974514E-8A0C-45D5-A395-E01C7273371B}"/>
    <cellStyle name="Normal 2 5 57 3" xfId="14835" xr:uid="{C1EA4E1A-6309-421F-8768-ECAA1F92D708}"/>
    <cellStyle name="Normal 2 5 57 3 2" xfId="14836" xr:uid="{AF947D1E-DAED-4FF0-A220-1DDA35B72560}"/>
    <cellStyle name="Normal 2 5 57 3 3" xfId="14837" xr:uid="{FABBCBBD-326F-403D-8147-6F064AA12860}"/>
    <cellStyle name="Normal 2 5 57 4" xfId="14838" xr:uid="{0391A2F6-ED76-4FF0-A6C2-E31870C09E44}"/>
    <cellStyle name="Normal 2 5 57 5" xfId="14839" xr:uid="{67B96893-709B-468F-AA12-5662D39C5EBA}"/>
    <cellStyle name="Normal 2 5 58" xfId="14840" xr:uid="{C83147DF-BEBF-4E0F-B706-8C0C1910F7FB}"/>
    <cellStyle name="Normal 2 5 58 2" xfId="14841" xr:uid="{A98302CE-BC6B-483D-A2C8-F0821E74E1D0}"/>
    <cellStyle name="Normal 2 5 58 2 2" xfId="14842" xr:uid="{DA610CED-41A3-4285-8BA4-BE619ADE9D0A}"/>
    <cellStyle name="Normal 2 5 58 2 3" xfId="14843" xr:uid="{B453FF2F-9348-41AB-B2B5-A26B1AFE27AC}"/>
    <cellStyle name="Normal 2 5 58 3" xfId="14844" xr:uid="{D293B8B4-AA68-4DF0-BFEA-61B02693302C}"/>
    <cellStyle name="Normal 2 5 58 3 2" xfId="14845" xr:uid="{0D66EC21-B7AF-4609-BE8C-0966CF2FD5E6}"/>
    <cellStyle name="Normal 2 5 58 3 3" xfId="14846" xr:uid="{B264A034-A395-4388-AF44-A789C6C1729B}"/>
    <cellStyle name="Normal 2 5 58 4" xfId="14847" xr:uid="{E05E3125-6652-469E-A61C-ED2DCA37A96D}"/>
    <cellStyle name="Normal 2 5 58 5" xfId="14848" xr:uid="{D784DF74-C3D4-416C-A43C-460813B8B9CC}"/>
    <cellStyle name="Normal 2 5 59" xfId="14849" xr:uid="{48AB3FDE-D282-49F1-A3A8-2C5AF431BB89}"/>
    <cellStyle name="Normal 2 5 59 2" xfId="14850" xr:uid="{2F04E81B-3D68-4B5D-865B-3EF4C5E3D23F}"/>
    <cellStyle name="Normal 2 5 59 2 2" xfId="14851" xr:uid="{E6B41DEB-CC93-4F68-957E-CF72171C8C7C}"/>
    <cellStyle name="Normal 2 5 59 2 3" xfId="14852" xr:uid="{3545133D-9915-4963-A2B9-9AFDA0340D9F}"/>
    <cellStyle name="Normal 2 5 59 3" xfId="14853" xr:uid="{1B6F02F6-8295-460C-A3CA-1A30A9AF6C6D}"/>
    <cellStyle name="Normal 2 5 59 3 2" xfId="14854" xr:uid="{0E207721-F5A0-4EDD-A950-6E83F8828B51}"/>
    <cellStyle name="Normal 2 5 59 3 3" xfId="14855" xr:uid="{1227AEF1-C4E1-4920-A762-9F0BE01D5401}"/>
    <cellStyle name="Normal 2 5 59 4" xfId="14856" xr:uid="{AD987D90-E011-4125-B916-C935F30FE998}"/>
    <cellStyle name="Normal 2 5 59 5" xfId="14857" xr:uid="{0D094BB8-8C6A-4226-A2CE-D5686B26C37B}"/>
    <cellStyle name="Normal 2 5 6" xfId="14858" xr:uid="{DBF9D696-DCCC-4F63-9A50-3872B197A39B}"/>
    <cellStyle name="Normal 2 5 6 2" xfId="14859" xr:uid="{63BE9346-6C8A-4BC0-8B9A-AC6B9E2E2D95}"/>
    <cellStyle name="Normal 2 5 6 2 2" xfId="14860" xr:uid="{02953BE4-597A-4F8C-90DC-9846969BC125}"/>
    <cellStyle name="Normal 2 5 6 2 3" xfId="14861" xr:uid="{90B12027-D3FD-4933-9634-AB32AC692DFC}"/>
    <cellStyle name="Normal 2 5 6 3" xfId="14862" xr:uid="{B2B219CD-DBAB-4272-8FFB-2F58E4C703F0}"/>
    <cellStyle name="Normal 2 5 6 3 2" xfId="14863" xr:uid="{D611EC51-938F-4489-902B-8E71AF936D02}"/>
    <cellStyle name="Normal 2 5 6 3 3" xfId="14864" xr:uid="{6DFB170B-9173-416D-85BD-18B6001062D9}"/>
    <cellStyle name="Normal 2 5 6 4" xfId="14865" xr:uid="{53DA3817-26FF-4D12-9742-9453F74EC6FB}"/>
    <cellStyle name="Normal 2 5 6 5" xfId="14866" xr:uid="{246BBD3C-D6FE-41A2-889C-FED1612B70EF}"/>
    <cellStyle name="Normal 2 5 60" xfId="14867" xr:uid="{C015CF08-6D15-4D5C-B4FC-B322A1EACFB0}"/>
    <cellStyle name="Normal 2 5 60 2" xfId="14868" xr:uid="{CA146EDF-72C6-4310-9CDF-EF5F960F0E85}"/>
    <cellStyle name="Normal 2 5 60 2 2" xfId="14869" xr:uid="{FDB1AE96-26AD-42E4-9587-FDAEE9C243F7}"/>
    <cellStyle name="Normal 2 5 60 2 3" xfId="14870" xr:uid="{41175756-BFC0-49DC-86D8-52FD5CB60556}"/>
    <cellStyle name="Normal 2 5 60 3" xfId="14871" xr:uid="{5A2A2153-B002-4C96-A11A-6D923613BD8D}"/>
    <cellStyle name="Normal 2 5 60 3 2" xfId="14872" xr:uid="{B4467E4A-B2B6-4229-B9EC-46B7E6850404}"/>
    <cellStyle name="Normal 2 5 60 3 3" xfId="14873" xr:uid="{4AE718CB-ECD5-4A87-B671-17B2BB9CD57B}"/>
    <cellStyle name="Normal 2 5 60 4" xfId="14874" xr:uid="{64119C8D-3F20-4FF2-9B53-FB189EDB784E}"/>
    <cellStyle name="Normal 2 5 60 5" xfId="14875" xr:uid="{C87FCB7F-7545-4ABA-8010-D70747CD2CF1}"/>
    <cellStyle name="Normal 2 5 61" xfId="14876" xr:uid="{FE77A4C7-563E-4140-ACC7-BEB8166BFE45}"/>
    <cellStyle name="Normal 2 5 61 2" xfId="14877" xr:uid="{6DFD894F-E52D-4EAF-A60E-AF8F66F004A4}"/>
    <cellStyle name="Normal 2 5 61 2 2" xfId="14878" xr:uid="{3D1F6331-68F0-42AF-A745-8619BDA0E374}"/>
    <cellStyle name="Normal 2 5 61 2 3" xfId="14879" xr:uid="{134D58A7-EFCC-45A9-BFB2-6A6CF0A4E69D}"/>
    <cellStyle name="Normal 2 5 61 3" xfId="14880" xr:uid="{3238D917-5BD0-4AB2-83BE-81AE89271F88}"/>
    <cellStyle name="Normal 2 5 61 3 2" xfId="14881" xr:uid="{A1E0E580-F1F0-4782-9F17-33E94BCBBDD3}"/>
    <cellStyle name="Normal 2 5 61 3 3" xfId="14882" xr:uid="{DE0FD0A4-1175-4BF2-9E9D-5E5E7A6CFD55}"/>
    <cellStyle name="Normal 2 5 61 4" xfId="14883" xr:uid="{FC3CE62F-C9A5-49E7-A773-15B4689A6B6D}"/>
    <cellStyle name="Normal 2 5 61 5" xfId="14884" xr:uid="{7E3E3D69-EC3A-4E89-8548-B0C7B5F00909}"/>
    <cellStyle name="Normal 2 5 62" xfId="14885" xr:uid="{0723DDC1-9E2F-4DDC-9B08-CA1129221A4B}"/>
    <cellStyle name="Normal 2 5 62 2" xfId="14886" xr:uid="{53CEDAFC-2F0E-40BF-9161-3BDEA15B1F46}"/>
    <cellStyle name="Normal 2 5 62 2 2" xfId="14887" xr:uid="{4EC5E267-E758-4084-BBD8-CE890DF2F7EE}"/>
    <cellStyle name="Normal 2 5 62 2 3" xfId="14888" xr:uid="{9D6A60A4-0B13-4496-9E74-3AAC12499F7E}"/>
    <cellStyle name="Normal 2 5 62 3" xfId="14889" xr:uid="{46B9455A-63DA-4D60-AA8D-FB7B3D72596C}"/>
    <cellStyle name="Normal 2 5 62 3 2" xfId="14890" xr:uid="{B2FB5F2F-40AD-41A4-9EB8-5CFB58451C10}"/>
    <cellStyle name="Normal 2 5 62 3 3" xfId="14891" xr:uid="{F9237072-37F3-4766-A0F3-1EB4C0BA528F}"/>
    <cellStyle name="Normal 2 5 62 4" xfId="14892" xr:uid="{F943C01E-FE0F-4410-A88A-8D8799CDBFD2}"/>
    <cellStyle name="Normal 2 5 62 5" xfId="14893" xr:uid="{58CC1E32-6AD2-4A41-ADFB-C36076314822}"/>
    <cellStyle name="Normal 2 5 63" xfId="14894" xr:uid="{7DE95923-A9E2-4692-B154-BE615DF0B92E}"/>
    <cellStyle name="Normal 2 5 63 2" xfId="14895" xr:uid="{8FC147D1-E587-416F-9EA2-B513B3089996}"/>
    <cellStyle name="Normal 2 5 63 2 2" xfId="14896" xr:uid="{7A0A3D40-ACEB-4C27-84ED-9A9F91B29B97}"/>
    <cellStyle name="Normal 2 5 63 2 3" xfId="14897" xr:uid="{453196F1-7350-4C25-A077-33375F928CAA}"/>
    <cellStyle name="Normal 2 5 63 3" xfId="14898" xr:uid="{85BBAF15-030D-4ED2-9363-BA9A5B879A21}"/>
    <cellStyle name="Normal 2 5 63 3 2" xfId="14899" xr:uid="{E97E8F1A-3157-4EAA-B0E1-15BFE494CF7F}"/>
    <cellStyle name="Normal 2 5 63 3 3" xfId="14900" xr:uid="{F8377985-1FC7-4674-BEA8-7F08E6AE1320}"/>
    <cellStyle name="Normal 2 5 63 4" xfId="14901" xr:uid="{2CFF17D9-485D-4420-8D34-E5D84CDBF693}"/>
    <cellStyle name="Normal 2 5 63 5" xfId="14902" xr:uid="{89EB9448-9AC5-44CA-88D1-3C5B4334DEB8}"/>
    <cellStyle name="Normal 2 5 64" xfId="14903" xr:uid="{4C338D01-2CDF-4959-95B9-2911AE5A36BA}"/>
    <cellStyle name="Normal 2 5 64 2" xfId="14904" xr:uid="{16EB1590-69D8-4787-91AC-C0AA1D2A2C8E}"/>
    <cellStyle name="Normal 2 5 64 2 2" xfId="14905" xr:uid="{857D581B-F3F7-4048-B9BF-8209E0280F3C}"/>
    <cellStyle name="Normal 2 5 64 2 3" xfId="14906" xr:uid="{F348A2C5-12C7-4256-A706-38D0E51D5847}"/>
    <cellStyle name="Normal 2 5 64 3" xfId="14907" xr:uid="{00055EF3-B965-426C-AC83-0343E4C47AC8}"/>
    <cellStyle name="Normal 2 5 64 3 2" xfId="14908" xr:uid="{F1B9AC0F-F948-411F-82D3-05B058D8F4F7}"/>
    <cellStyle name="Normal 2 5 64 3 3" xfId="14909" xr:uid="{6F4D930D-E2C7-4FD9-B93D-320685C0BE08}"/>
    <cellStyle name="Normal 2 5 64 4" xfId="14910" xr:uid="{10D5BEBF-0B77-4C75-9229-FF19F7CA582E}"/>
    <cellStyle name="Normal 2 5 64 5" xfId="14911" xr:uid="{CD28A6A8-2F5C-4AFF-9747-629930694C72}"/>
    <cellStyle name="Normal 2 5 65" xfId="14912" xr:uid="{4300D48F-CE31-471A-9214-B899F13CB40D}"/>
    <cellStyle name="Normal 2 5 65 2" xfId="14913" xr:uid="{66727F8A-0864-445D-ADFE-3D33C9AFD4D7}"/>
    <cellStyle name="Normal 2 5 65 2 2" xfId="14914" xr:uid="{B2FD2B8B-B8AB-4A57-AA0F-B794072CDA09}"/>
    <cellStyle name="Normal 2 5 65 2 3" xfId="14915" xr:uid="{21658B13-084D-4443-B5F9-142EC4BC6583}"/>
    <cellStyle name="Normal 2 5 65 3" xfId="14916" xr:uid="{6ECEA8C0-9B44-4F60-B109-EA03A1A5855D}"/>
    <cellStyle name="Normal 2 5 65 3 2" xfId="14917" xr:uid="{5686C46D-C197-4923-8097-7E5D7D910E4E}"/>
    <cellStyle name="Normal 2 5 65 3 3" xfId="14918" xr:uid="{E130BED7-D742-4ED2-85EF-D8304CFBC67D}"/>
    <cellStyle name="Normal 2 5 65 4" xfId="14919" xr:uid="{C29E2C8C-BD29-4712-A403-BAFBFB463685}"/>
    <cellStyle name="Normal 2 5 65 5" xfId="14920" xr:uid="{C5D1CCEF-B556-42C7-8CE2-BBFC07BCEEF4}"/>
    <cellStyle name="Normal 2 5 66" xfId="14921" xr:uid="{2AB30D89-C202-477F-8D53-8881BA615CC4}"/>
    <cellStyle name="Normal 2 5 66 2" xfId="14922" xr:uid="{517D57F4-875B-4BF2-8C33-57BFE67A03DF}"/>
    <cellStyle name="Normal 2 5 66 2 2" xfId="14923" xr:uid="{FAA752F9-FC93-4DAE-B175-C36CA8A01753}"/>
    <cellStyle name="Normal 2 5 66 2 3" xfId="14924" xr:uid="{5E6592F4-21B6-4013-BA13-20F88A84995B}"/>
    <cellStyle name="Normal 2 5 66 3" xfId="14925" xr:uid="{D725445A-B732-4D84-B26B-8A4B2C022153}"/>
    <cellStyle name="Normal 2 5 66 3 2" xfId="14926" xr:uid="{78C8A80D-6CFC-450C-95F8-BB7575EAB561}"/>
    <cellStyle name="Normal 2 5 66 3 3" xfId="14927" xr:uid="{F84586B6-4A63-4958-9350-D0A66AE6557F}"/>
    <cellStyle name="Normal 2 5 66 4" xfId="14928" xr:uid="{4223FD72-D7D9-4422-BAAB-FFE5EAD8E295}"/>
    <cellStyle name="Normal 2 5 66 5" xfId="14929" xr:uid="{D5F16584-F82A-4341-8F90-7C90226A1D11}"/>
    <cellStyle name="Normal 2 5 67" xfId="14930" xr:uid="{696D3C1B-18B1-4BD3-BBC8-C4DC2C51CCB8}"/>
    <cellStyle name="Normal 2 5 67 2" xfId="14931" xr:uid="{39FB5704-6492-4E2E-8A26-40C0A864C25D}"/>
    <cellStyle name="Normal 2 5 67 2 2" xfId="14932" xr:uid="{1FA46990-0135-4FB9-9A48-C0B734880A79}"/>
    <cellStyle name="Normal 2 5 67 2 3" xfId="14933" xr:uid="{B6B2CF9E-1F29-421B-8F81-AB139ADCB662}"/>
    <cellStyle name="Normal 2 5 67 3" xfId="14934" xr:uid="{EAAE8D5C-D483-4C36-8AE1-57A44C8EC611}"/>
    <cellStyle name="Normal 2 5 67 3 2" xfId="14935" xr:uid="{75320602-243D-4825-86D0-321DE7454709}"/>
    <cellStyle name="Normal 2 5 67 3 3" xfId="14936" xr:uid="{A38E1C77-4D98-4269-AF8E-9BEE4D6E45BF}"/>
    <cellStyle name="Normal 2 5 67 4" xfId="14937" xr:uid="{079751B9-73F3-41E9-8631-682D1B86DC76}"/>
    <cellStyle name="Normal 2 5 67 5" xfId="14938" xr:uid="{0167E6AD-DB78-4C0B-B6FB-4512BEF0D290}"/>
    <cellStyle name="Normal 2 5 68" xfId="14939" xr:uid="{2E9D1828-BE5A-4DC1-A270-612A0EB4B2AE}"/>
    <cellStyle name="Normal 2 5 68 2" xfId="14940" xr:uid="{BE094004-9A1C-46C8-ABED-D11C996ADF9E}"/>
    <cellStyle name="Normal 2 5 68 2 2" xfId="14941" xr:uid="{BB02F1C7-56F6-42F1-B556-41A8A1C5A1A6}"/>
    <cellStyle name="Normal 2 5 68 2 3" xfId="14942" xr:uid="{D5FD1453-7AF1-469A-869E-E22C24E509DD}"/>
    <cellStyle name="Normal 2 5 68 3" xfId="14943" xr:uid="{F02638D7-589D-45F5-BC19-4C7E3A551F1A}"/>
    <cellStyle name="Normal 2 5 68 3 2" xfId="14944" xr:uid="{ECDE3C8C-E882-4564-802E-AAF0A6CC0AC2}"/>
    <cellStyle name="Normal 2 5 68 3 3" xfId="14945" xr:uid="{58DA1B11-83B9-40D1-BA38-D3F0538B5E9C}"/>
    <cellStyle name="Normal 2 5 68 4" xfId="14946" xr:uid="{85F621C3-E023-40CA-B945-174832F2A961}"/>
    <cellStyle name="Normal 2 5 68 5" xfId="14947" xr:uid="{ADB9F5E3-A922-44D6-91EB-DF9BA127973C}"/>
    <cellStyle name="Normal 2 5 69" xfId="14948" xr:uid="{AF2E913C-DAA8-4C0F-82C0-7AFB7F7979E3}"/>
    <cellStyle name="Normal 2 5 69 2" xfId="14949" xr:uid="{10DAC1D6-AC47-45C6-B5FE-498D65E1295B}"/>
    <cellStyle name="Normal 2 5 69 2 2" xfId="14950" xr:uid="{08B93A70-2E08-4476-88DB-F74E73E23CCF}"/>
    <cellStyle name="Normal 2 5 69 2 3" xfId="14951" xr:uid="{36B7C21A-C41E-4419-ACDA-56CA33884510}"/>
    <cellStyle name="Normal 2 5 69 3" xfId="14952" xr:uid="{3B32C3E9-CA3D-4103-8A9A-98E30FC24D62}"/>
    <cellStyle name="Normal 2 5 69 3 2" xfId="14953" xr:uid="{27DD5E3D-3C6E-42FE-8641-FE90DE0A59ED}"/>
    <cellStyle name="Normal 2 5 69 3 3" xfId="14954" xr:uid="{9B9501D1-25F4-4A3D-AC14-E6581AD4DC59}"/>
    <cellStyle name="Normal 2 5 69 4" xfId="14955" xr:uid="{DE8C6045-DF66-4FBA-86EF-31EA4F695284}"/>
    <cellStyle name="Normal 2 5 69 5" xfId="14956" xr:uid="{564DE1F7-55E9-4981-A60F-4AA107C58E40}"/>
    <cellStyle name="Normal 2 5 7" xfId="14957" xr:uid="{841F5372-2BDA-4CE3-9056-DD1491D5A828}"/>
    <cellStyle name="Normal 2 5 7 2" xfId="14958" xr:uid="{24C27846-A1BD-40C8-9454-8179D5A78F72}"/>
    <cellStyle name="Normal 2 5 7 2 2" xfId="14959" xr:uid="{1ED36E84-2985-4FB9-AB6A-4C1D063F2F2E}"/>
    <cellStyle name="Normal 2 5 7 2 3" xfId="14960" xr:uid="{841E31D6-B74D-4A8D-A97D-50CA6E50404B}"/>
    <cellStyle name="Normal 2 5 7 3" xfId="14961" xr:uid="{9A54893E-46F3-4A54-A353-17FDE2338163}"/>
    <cellStyle name="Normal 2 5 7 3 2" xfId="14962" xr:uid="{E6B4DC84-2162-42BC-9244-AE7D3E0E44C1}"/>
    <cellStyle name="Normal 2 5 7 3 3" xfId="14963" xr:uid="{2D347F90-459C-461C-BE73-551A6C4DB52F}"/>
    <cellStyle name="Normal 2 5 7 4" xfId="14964" xr:uid="{B036AFED-04CE-4E48-BD9F-85382CB295A6}"/>
    <cellStyle name="Normal 2 5 7 5" xfId="14965" xr:uid="{9E2D0212-AA41-4CB8-A3B3-3FD5813DA70B}"/>
    <cellStyle name="Normal 2 5 70" xfId="14966" xr:uid="{1C97EDF9-710B-425C-8C29-455F9F768C61}"/>
    <cellStyle name="Normal 2 5 70 2" xfId="14967" xr:uid="{8780DBB6-7942-45E7-B63D-4B4B6C5E4A46}"/>
    <cellStyle name="Normal 2 5 70 2 2" xfId="14968" xr:uid="{D32EDF14-8C14-445C-96CD-9FF56B32DDAD}"/>
    <cellStyle name="Normal 2 5 70 2 3" xfId="14969" xr:uid="{5E46D007-8B8D-4712-B3D0-924D68439492}"/>
    <cellStyle name="Normal 2 5 70 3" xfId="14970" xr:uid="{3DA33803-C3BE-4F9A-A907-A19F723E4458}"/>
    <cellStyle name="Normal 2 5 70 3 2" xfId="14971" xr:uid="{9936D97E-616B-436F-A0D4-28DBED32031A}"/>
    <cellStyle name="Normal 2 5 70 3 3" xfId="14972" xr:uid="{8492CABE-033D-4E1A-BFE2-FF16636F7885}"/>
    <cellStyle name="Normal 2 5 70 4" xfId="14973" xr:uid="{E61F384D-B8F2-4B5D-8244-2AC54082B7BD}"/>
    <cellStyle name="Normal 2 5 70 5" xfId="14974" xr:uid="{5F4B6741-04FD-49CA-94EE-6E5124433C8F}"/>
    <cellStyle name="Normal 2 5 71" xfId="14975" xr:uid="{576B8DD9-4E4A-4163-81DA-E85F84B98ACD}"/>
    <cellStyle name="Normal 2 5 71 2" xfId="14976" xr:uid="{5A51A5BE-E63D-4163-B172-EC6B8534E2AD}"/>
    <cellStyle name="Normal 2 5 71 2 2" xfId="14977" xr:uid="{92F744B3-7451-47DB-AB74-72C0F6694B12}"/>
    <cellStyle name="Normal 2 5 71 2 3" xfId="14978" xr:uid="{53215AC6-38A1-4CB3-967B-A116C2D049E7}"/>
    <cellStyle name="Normal 2 5 71 3" xfId="14979" xr:uid="{0765D9C9-3F94-4857-A762-9EC148F81E90}"/>
    <cellStyle name="Normal 2 5 71 3 2" xfId="14980" xr:uid="{2A8ED7FF-F71F-4BD2-866F-3E20C22BFEB8}"/>
    <cellStyle name="Normal 2 5 71 3 3" xfId="14981" xr:uid="{6B5B09CF-EB07-4414-AD4F-A33294BAF7EB}"/>
    <cellStyle name="Normal 2 5 71 4" xfId="14982" xr:uid="{8CA0D790-E173-41A5-9396-A5611F4D4BF9}"/>
    <cellStyle name="Normal 2 5 71 5" xfId="14983" xr:uid="{8EEB6182-C585-4086-8EBE-B299FC3A5174}"/>
    <cellStyle name="Normal 2 5 72" xfId="14984" xr:uid="{02878F23-2310-4439-A879-C4C843B74A5C}"/>
    <cellStyle name="Normal 2 5 72 2" xfId="14985" xr:uid="{4654BCC7-E841-419C-A6A3-648C8B940FA1}"/>
    <cellStyle name="Normal 2 5 72 2 2" xfId="14986" xr:uid="{BF377531-3F71-4D71-9072-77B3B7217925}"/>
    <cellStyle name="Normal 2 5 72 2 3" xfId="14987" xr:uid="{581CBF72-E6E8-4680-8D9B-40DF9D73119E}"/>
    <cellStyle name="Normal 2 5 72 3" xfId="14988" xr:uid="{9DD2AB69-8FB6-454B-AD42-10A16EDE3A46}"/>
    <cellStyle name="Normal 2 5 72 3 2" xfId="14989" xr:uid="{B626BD32-F542-48A4-9D65-97C87B808BDE}"/>
    <cellStyle name="Normal 2 5 72 3 3" xfId="14990" xr:uid="{008E8023-E5D8-4990-9C5E-08D27144AC9C}"/>
    <cellStyle name="Normal 2 5 72 4" xfId="14991" xr:uid="{A59159F8-2057-4632-B577-4B0C3DC65280}"/>
    <cellStyle name="Normal 2 5 72 5" xfId="14992" xr:uid="{ADAE69A4-B8F1-4856-83D2-AD25D04B9A8E}"/>
    <cellStyle name="Normal 2 5 73" xfId="14993" xr:uid="{9BF9F32E-F529-4F91-A4D9-F3C5BA2D2380}"/>
    <cellStyle name="Normal 2 5 73 2" xfId="14994" xr:uid="{6D15E44D-0B4B-4B3B-ABC9-6E8FCE7E4551}"/>
    <cellStyle name="Normal 2 5 73 2 2" xfId="14995" xr:uid="{055D8B10-7156-46A9-9805-0F1E8D0059F9}"/>
    <cellStyle name="Normal 2 5 73 2 3" xfId="14996" xr:uid="{598CA467-6312-467B-8EC1-62E20EF3FB73}"/>
    <cellStyle name="Normal 2 5 73 3" xfId="14997" xr:uid="{38899932-B1EB-4F74-88A1-2C5FBE8E2E0F}"/>
    <cellStyle name="Normal 2 5 73 3 2" xfId="14998" xr:uid="{14CF6C57-AD0F-455A-9668-2A3A61AFB02B}"/>
    <cellStyle name="Normal 2 5 73 3 3" xfId="14999" xr:uid="{DE6337DB-45B4-4F82-B592-75B8073164F2}"/>
    <cellStyle name="Normal 2 5 73 4" xfId="15000" xr:uid="{1231AAA8-0F0D-4626-9965-EF7F4D22A6A7}"/>
    <cellStyle name="Normal 2 5 73 5" xfId="15001" xr:uid="{612EB875-6798-437A-89D0-0341543D1B8F}"/>
    <cellStyle name="Normal 2 5 74" xfId="15002" xr:uid="{EF760255-6D6B-4A04-9BE7-6194A934EAF1}"/>
    <cellStyle name="Normal 2 5 74 2" xfId="15003" xr:uid="{E320676E-1ECB-4B9D-820F-89DE5AC01780}"/>
    <cellStyle name="Normal 2 5 74 2 2" xfId="15004" xr:uid="{0C39ED13-5140-485B-8E6F-D9AE46B784FD}"/>
    <cellStyle name="Normal 2 5 74 2 3" xfId="15005" xr:uid="{D9282D80-5D15-44B2-BC26-D5C969608307}"/>
    <cellStyle name="Normal 2 5 74 3" xfId="15006" xr:uid="{23B35CB2-380E-45E8-A2E5-EE86A730EF67}"/>
    <cellStyle name="Normal 2 5 74 3 2" xfId="15007" xr:uid="{34717811-5636-4B5F-975C-72094AE02899}"/>
    <cellStyle name="Normal 2 5 74 3 3" xfId="15008" xr:uid="{9165F551-0FB3-429F-B8DA-91E0C28B3018}"/>
    <cellStyle name="Normal 2 5 74 4" xfId="15009" xr:uid="{89DC0BB5-84AD-468F-B5D1-EA9961AFDDF2}"/>
    <cellStyle name="Normal 2 5 74 5" xfId="15010" xr:uid="{32345C4D-DA22-47EB-A96E-5D80A68E5258}"/>
    <cellStyle name="Normal 2 5 75" xfId="15011" xr:uid="{AEA06CDF-2B6C-409B-A1DE-DD945F2D004A}"/>
    <cellStyle name="Normal 2 5 75 2" xfId="15012" xr:uid="{891B26AF-DDA6-4C48-821D-2BA9EF0F6902}"/>
    <cellStyle name="Normal 2 5 75 2 2" xfId="15013" xr:uid="{D31CD27E-A212-49C7-AC40-BCFC43D6012C}"/>
    <cellStyle name="Normal 2 5 75 2 3" xfId="15014" xr:uid="{8BA22501-41F4-4B19-B7F0-493CD2DF742F}"/>
    <cellStyle name="Normal 2 5 75 3" xfId="15015" xr:uid="{5D6665A9-ED56-436E-AC23-A5789B208CB8}"/>
    <cellStyle name="Normal 2 5 75 3 2" xfId="15016" xr:uid="{F3CAC27C-E87B-4AF0-BF7E-08A0921E82D7}"/>
    <cellStyle name="Normal 2 5 75 3 3" xfId="15017" xr:uid="{6357155F-C961-4B12-8EA5-4DC2729C3322}"/>
    <cellStyle name="Normal 2 5 75 4" xfId="15018" xr:uid="{B9238DD3-0A65-4B5D-AEDA-8EE253F16428}"/>
    <cellStyle name="Normal 2 5 75 5" xfId="15019" xr:uid="{8F49655B-C276-4994-AFEE-EDD80D8011AA}"/>
    <cellStyle name="Normal 2 5 76" xfId="15020" xr:uid="{2AE33C80-075E-4F8A-97BA-7BD1981EB9FD}"/>
    <cellStyle name="Normal 2 5 76 2" xfId="15021" xr:uid="{680902F8-3C0F-490A-85DB-0A6087FCA63A}"/>
    <cellStyle name="Normal 2 5 76 2 2" xfId="15022" xr:uid="{5892D683-2497-4EE0-9009-490FEF147037}"/>
    <cellStyle name="Normal 2 5 76 2 3" xfId="15023" xr:uid="{E9A402FA-C5C0-4B8D-8C04-E7ACDED72555}"/>
    <cellStyle name="Normal 2 5 76 3" xfId="15024" xr:uid="{94593DD5-BD4B-4B97-AD50-A1BF8E304197}"/>
    <cellStyle name="Normal 2 5 76 3 2" xfId="15025" xr:uid="{B5BBE533-F5E8-4D7F-838D-2E6316CE0F77}"/>
    <cellStyle name="Normal 2 5 76 3 3" xfId="15026" xr:uid="{B38E5321-531C-43D1-8F7C-DD9BEE1D9EF4}"/>
    <cellStyle name="Normal 2 5 76 4" xfId="15027" xr:uid="{4A0E646B-FDF2-4D60-97B9-303AC53ADECA}"/>
    <cellStyle name="Normal 2 5 76 5" xfId="15028" xr:uid="{DA66CE98-3155-40F3-9FC4-61189E398964}"/>
    <cellStyle name="Normal 2 5 77" xfId="15029" xr:uid="{A013E427-669E-48A5-8541-5D327A528829}"/>
    <cellStyle name="Normal 2 5 77 2" xfId="15030" xr:uid="{E78E7F69-82B4-4C30-8357-5E91958FE343}"/>
    <cellStyle name="Normal 2 5 77 2 2" xfId="15031" xr:uid="{68C7CF30-4623-4B0C-BB6E-2000FA149981}"/>
    <cellStyle name="Normal 2 5 77 2 3" xfId="15032" xr:uid="{A4245854-0165-41E0-8B84-6EE7DCB837C2}"/>
    <cellStyle name="Normal 2 5 77 3" xfId="15033" xr:uid="{4C957590-D54E-47F0-99A7-11FD6A59CB78}"/>
    <cellStyle name="Normal 2 5 77 3 2" xfId="15034" xr:uid="{A358AB5A-6F91-46E6-B5B7-3266A3543C15}"/>
    <cellStyle name="Normal 2 5 77 3 3" xfId="15035" xr:uid="{4059DFBA-9338-4D3A-9001-8B02E03DEB4D}"/>
    <cellStyle name="Normal 2 5 77 4" xfId="15036" xr:uid="{2A6C9F69-505D-431E-B543-3E2C03D6295D}"/>
    <cellStyle name="Normal 2 5 77 5" xfId="15037" xr:uid="{1AC08613-2D71-4F87-A25C-1B0DE8D3B2C2}"/>
    <cellStyle name="Normal 2 5 78" xfId="15038" xr:uid="{9984695B-1DF9-431A-B508-98349DFB9127}"/>
    <cellStyle name="Normal 2 5 78 2" xfId="15039" xr:uid="{A423F8E3-6B55-48D8-BF81-344FE4A57A70}"/>
    <cellStyle name="Normal 2 5 78 2 2" xfId="15040" xr:uid="{F0706660-D0A7-4F3C-983C-CC1E09DADB13}"/>
    <cellStyle name="Normal 2 5 78 2 3" xfId="15041" xr:uid="{E447603B-5BE8-4F5E-8EA5-007763F6A83D}"/>
    <cellStyle name="Normal 2 5 78 3" xfId="15042" xr:uid="{239C9C98-1F2B-478F-814F-CA7F5BF8279E}"/>
    <cellStyle name="Normal 2 5 78 3 2" xfId="15043" xr:uid="{DFEA9A06-25F9-477A-842C-71108B46233B}"/>
    <cellStyle name="Normal 2 5 78 3 3" xfId="15044" xr:uid="{DB140D34-E9E5-4378-8E8F-9F5A789C3F9D}"/>
    <cellStyle name="Normal 2 5 78 4" xfId="15045" xr:uid="{D5B160B6-3C8B-429B-A0EB-B3FE81307546}"/>
    <cellStyle name="Normal 2 5 78 5" xfId="15046" xr:uid="{AF9C848F-BBD7-49D2-B3CD-FC26520AD912}"/>
    <cellStyle name="Normal 2 5 79" xfId="15047" xr:uid="{20757927-E2B0-49A0-8248-A938C948399A}"/>
    <cellStyle name="Normal 2 5 79 2" xfId="15048" xr:uid="{2527FDF8-6D75-49F1-816D-077838B3DBD8}"/>
    <cellStyle name="Normal 2 5 79 2 2" xfId="15049" xr:uid="{E318AB0F-6E52-4924-BF9F-1B6088A70E42}"/>
    <cellStyle name="Normal 2 5 79 2 3" xfId="15050" xr:uid="{D94567FF-8F56-4497-92C4-5A4D281AB5EB}"/>
    <cellStyle name="Normal 2 5 79 3" xfId="15051" xr:uid="{F7207D59-A228-4349-A74D-5BC1497232CA}"/>
    <cellStyle name="Normal 2 5 79 3 2" xfId="15052" xr:uid="{D192D5C4-0D4B-4855-82B5-EDB91F1BF5CB}"/>
    <cellStyle name="Normal 2 5 79 3 3" xfId="15053" xr:uid="{27F0F863-F82C-45DB-B0DC-424432995610}"/>
    <cellStyle name="Normal 2 5 79 4" xfId="15054" xr:uid="{1179BDD0-FBE9-4D32-B85C-E89CBEF54A31}"/>
    <cellStyle name="Normal 2 5 79 5" xfId="15055" xr:uid="{F833D1AE-FB61-471A-A91E-E53623444B36}"/>
    <cellStyle name="Normal 2 5 8" xfId="15056" xr:uid="{D3C616FC-2B15-499A-B6B0-D5C314B8CC00}"/>
    <cellStyle name="Normal 2 5 8 2" xfId="15057" xr:uid="{7FD8931D-1744-44BA-B43A-9F65AABEAAFF}"/>
    <cellStyle name="Normal 2 5 8 2 2" xfId="15058" xr:uid="{408A9912-02F5-4609-A2E4-60879285CFE9}"/>
    <cellStyle name="Normal 2 5 8 2 3" xfId="15059" xr:uid="{44E636B4-5463-4D8D-AD20-7A06FFCDDDEA}"/>
    <cellStyle name="Normal 2 5 8 3" xfId="15060" xr:uid="{4BDE462B-AF71-4641-9D8F-BBCBA6354071}"/>
    <cellStyle name="Normal 2 5 8 3 2" xfId="15061" xr:uid="{30E9C69D-7781-402D-AEFC-27D0A7425CB2}"/>
    <cellStyle name="Normal 2 5 8 3 3" xfId="15062" xr:uid="{46CB464D-FBBB-42E2-8508-DA1D74479A21}"/>
    <cellStyle name="Normal 2 5 8 4" xfId="15063" xr:uid="{51A8E9B5-DBAF-45A2-B7ED-20DEBABE17A7}"/>
    <cellStyle name="Normal 2 5 8 5" xfId="15064" xr:uid="{08EAA6CF-9C6F-4381-877B-BAC178AF6003}"/>
    <cellStyle name="Normal 2 5 80" xfId="15065" xr:uid="{ACD51365-A666-41A0-BA0E-5F58DD1F6CA3}"/>
    <cellStyle name="Normal 2 5 80 2" xfId="15066" xr:uid="{5448C782-4511-4604-B049-408BECDDB8EC}"/>
    <cellStyle name="Normal 2 5 80 2 2" xfId="15067" xr:uid="{A9983270-0FD1-4B9E-8F86-760F1F6F29B2}"/>
    <cellStyle name="Normal 2 5 80 2 3" xfId="15068" xr:uid="{2F8E5EF5-E803-4070-B0FD-FD9A47AC8309}"/>
    <cellStyle name="Normal 2 5 80 3" xfId="15069" xr:uid="{015C214A-2A31-4517-88FC-3AA1C0530BD7}"/>
    <cellStyle name="Normal 2 5 80 3 2" xfId="15070" xr:uid="{0C33BFBA-77CF-4003-B4C2-F7C04C9E8D36}"/>
    <cellStyle name="Normal 2 5 80 3 3" xfId="15071" xr:uid="{9F4D247B-03C5-4059-ADD4-54D08905FEC8}"/>
    <cellStyle name="Normal 2 5 80 4" xfId="15072" xr:uid="{6954EE2E-C2FB-403A-8E2C-E4833DD551D8}"/>
    <cellStyle name="Normal 2 5 80 5" xfId="15073" xr:uid="{6F844AE4-3CE6-46B2-88B5-06D5D56B7C24}"/>
    <cellStyle name="Normal 2 5 81" xfId="15074" xr:uid="{56BE4069-CDCA-4EA0-B2A4-2E040EA7914E}"/>
    <cellStyle name="Normal 2 5 81 2" xfId="15075" xr:uid="{5CA05904-A37E-450C-851D-8ED467A0C294}"/>
    <cellStyle name="Normal 2 5 81 2 2" xfId="15076" xr:uid="{2461351F-234F-4975-9D3C-2A00202C5493}"/>
    <cellStyle name="Normal 2 5 81 2 3" xfId="15077" xr:uid="{0EE3F04A-5D8E-48C8-B16E-4EA217933A7F}"/>
    <cellStyle name="Normal 2 5 81 3" xfId="15078" xr:uid="{0C4143C0-49F7-4D29-BC40-3F36F26CDC28}"/>
    <cellStyle name="Normal 2 5 81 3 2" xfId="15079" xr:uid="{EDA28FA8-B732-48C6-8286-1B664489D5FA}"/>
    <cellStyle name="Normal 2 5 81 3 3" xfId="15080" xr:uid="{4750227A-D464-4859-ABDC-DE76153605D7}"/>
    <cellStyle name="Normal 2 5 81 4" xfId="15081" xr:uid="{778F7A7E-835C-4840-813E-36388D7F8D80}"/>
    <cellStyle name="Normal 2 5 81 5" xfId="15082" xr:uid="{660896DF-93A9-4FAA-AEFB-3D29C771F87C}"/>
    <cellStyle name="Normal 2 5 82" xfId="15083" xr:uid="{6E6A6B88-CE36-4FDC-A3FA-D49D5FAC88CE}"/>
    <cellStyle name="Normal 2 5 82 2" xfId="15084" xr:uid="{72FB4B0D-D5F3-4863-A44E-9A2A0F003514}"/>
    <cellStyle name="Normal 2 5 82 2 2" xfId="15085" xr:uid="{18E9FF8D-7B98-4BC9-BF22-113D3E8D9453}"/>
    <cellStyle name="Normal 2 5 82 2 3" xfId="15086" xr:uid="{CCBD0DB7-CEB8-4445-9980-CD9455981390}"/>
    <cellStyle name="Normal 2 5 82 3" xfId="15087" xr:uid="{8C77AD2A-0743-4F94-8F84-CF7AA08CBDD9}"/>
    <cellStyle name="Normal 2 5 82 3 2" xfId="15088" xr:uid="{AF81B471-C7E0-4491-9A28-C5833A76589F}"/>
    <cellStyle name="Normal 2 5 82 3 3" xfId="15089" xr:uid="{253BD0B3-B8F7-4508-BC0D-9E30EC2E2F02}"/>
    <cellStyle name="Normal 2 5 82 4" xfId="15090" xr:uid="{4B95C55F-F655-4D8C-80E8-5B543FEBF8D0}"/>
    <cellStyle name="Normal 2 5 82 5" xfId="15091" xr:uid="{92041909-053A-4040-81FC-1AB9AC1D4E2F}"/>
    <cellStyle name="Normal 2 5 83" xfId="15092" xr:uid="{DB9EFF28-8633-4816-BFE6-DB6D635A1A63}"/>
    <cellStyle name="Normal 2 5 83 2" xfId="15093" xr:uid="{3D21B648-0D43-44E2-AD34-23D0BBF43F60}"/>
    <cellStyle name="Normal 2 5 83 2 2" xfId="15094" xr:uid="{ADC37CB3-D0AB-4EB2-93FA-8A17215E4C14}"/>
    <cellStyle name="Normal 2 5 83 2 3" xfId="15095" xr:uid="{431F4AAF-EE8F-4B6D-9E1C-A2F0C029E41A}"/>
    <cellStyle name="Normal 2 5 83 3" xfId="15096" xr:uid="{DEAE96E8-AB3A-4B8D-A9F5-60C111BF7981}"/>
    <cellStyle name="Normal 2 5 83 3 2" xfId="15097" xr:uid="{12160D5A-22F7-4388-9A6D-DD1658020A50}"/>
    <cellStyle name="Normal 2 5 83 3 3" xfId="15098" xr:uid="{47997DF0-D7D0-4232-89A0-4EFBEC47D17E}"/>
    <cellStyle name="Normal 2 5 83 4" xfId="15099" xr:uid="{A64B9C00-4272-4F9C-A24F-BFFA63E37DE4}"/>
    <cellStyle name="Normal 2 5 83 5" xfId="15100" xr:uid="{DC638DC3-75C6-4F73-B239-615C578E50D5}"/>
    <cellStyle name="Normal 2 5 84" xfId="15101" xr:uid="{C62BD3F5-7E6C-4E1D-9A6B-3321642CA35F}"/>
    <cellStyle name="Normal 2 5 84 2" xfId="15102" xr:uid="{4D7A2E55-EA67-42E8-9937-D17B5B47DF3D}"/>
    <cellStyle name="Normal 2 5 84 2 2" xfId="15103" xr:uid="{CF9C3853-C80A-47BC-9232-929F2A2428B2}"/>
    <cellStyle name="Normal 2 5 84 2 3" xfId="15104" xr:uid="{9FB63EA0-FCEF-42FE-84F1-BDEE6EC11E12}"/>
    <cellStyle name="Normal 2 5 84 3" xfId="15105" xr:uid="{F6A84839-955E-4D94-8E21-F391260FFA92}"/>
    <cellStyle name="Normal 2 5 84 3 2" xfId="15106" xr:uid="{E3D89FE0-C184-4C7A-8F8F-B22D6BCA7FEF}"/>
    <cellStyle name="Normal 2 5 84 3 3" xfId="15107" xr:uid="{E7675943-254A-4E71-99DF-7EE0B50A56F4}"/>
    <cellStyle name="Normal 2 5 84 4" xfId="15108" xr:uid="{7A183B59-3409-4643-A23B-EAA51416C770}"/>
    <cellStyle name="Normal 2 5 84 5" xfId="15109" xr:uid="{D98A13F8-E8D2-4629-AE7E-4CA622627B75}"/>
    <cellStyle name="Normal 2 5 85" xfId="15110" xr:uid="{D3ED8E45-22C1-429C-A554-BE553FC73233}"/>
    <cellStyle name="Normal 2 5 85 2" xfId="15111" xr:uid="{43D273ED-54E8-45D2-A4AD-1E315A1B843A}"/>
    <cellStyle name="Normal 2 5 85 2 2" xfId="15112" xr:uid="{119F4694-2E43-446C-95B2-61EC922C98EA}"/>
    <cellStyle name="Normal 2 5 85 2 3" xfId="15113" xr:uid="{09974F45-2D69-4EE3-80B2-97BE985CEE8A}"/>
    <cellStyle name="Normal 2 5 85 3" xfId="15114" xr:uid="{874877D8-1D1F-4FEE-A11C-790F9B20F7FB}"/>
    <cellStyle name="Normal 2 5 85 3 2" xfId="15115" xr:uid="{AD51104E-C746-4AC0-A6FB-6FEB223C53CD}"/>
    <cellStyle name="Normal 2 5 85 3 3" xfId="15116" xr:uid="{2EDD6478-0300-457E-9ECC-3A2A69B97BE7}"/>
    <cellStyle name="Normal 2 5 85 4" xfId="15117" xr:uid="{7F59D1F7-E85E-4063-9073-FA153438A83A}"/>
    <cellStyle name="Normal 2 5 85 5" xfId="15118" xr:uid="{08466A09-B9BB-4963-BA52-DE190468ADE0}"/>
    <cellStyle name="Normal 2 5 86" xfId="15119" xr:uid="{320E48CB-8C04-462A-A5A3-896FED060797}"/>
    <cellStyle name="Normal 2 5 86 2" xfId="15120" xr:uid="{878BD83B-FF18-4648-A650-E7DC2857C05A}"/>
    <cellStyle name="Normal 2 5 86 2 2" xfId="15121" xr:uid="{A278AB9C-E570-4A8B-9A32-A5A3025A7EB3}"/>
    <cellStyle name="Normal 2 5 86 2 3" xfId="15122" xr:uid="{C0FBE394-50AB-421A-9CCB-2C90CA72070A}"/>
    <cellStyle name="Normal 2 5 86 3" xfId="15123" xr:uid="{C15FF088-CBB9-44A9-8CBF-6C2263209218}"/>
    <cellStyle name="Normal 2 5 86 3 2" xfId="15124" xr:uid="{1FF88B65-8155-48F9-93BE-35A8D848C173}"/>
    <cellStyle name="Normal 2 5 86 3 3" xfId="15125" xr:uid="{5DD16E73-86DD-4191-B2DA-9EEF52526438}"/>
    <cellStyle name="Normal 2 5 86 4" xfId="15126" xr:uid="{48ECFEAD-22FA-4AEB-9FCB-84B77933316B}"/>
    <cellStyle name="Normal 2 5 86 5" xfId="15127" xr:uid="{A33560FB-9C2B-45A4-A0F4-AB09E2F9F8AA}"/>
    <cellStyle name="Normal 2 5 87" xfId="15128" xr:uid="{80709399-966B-4131-8114-F3B3929CE76D}"/>
    <cellStyle name="Normal 2 5 87 2" xfId="15129" xr:uid="{3FDD2F1B-FF46-4673-BCC1-CA72CED3041E}"/>
    <cellStyle name="Normal 2 5 87 2 2" xfId="15130" xr:uid="{7AEB8770-5048-4313-BC38-5B0F2370A61F}"/>
    <cellStyle name="Normal 2 5 87 2 3" xfId="15131" xr:uid="{1E15CE12-7565-475A-9A6A-335F19982BA4}"/>
    <cellStyle name="Normal 2 5 87 3" xfId="15132" xr:uid="{3F29AF6A-3825-4FD3-B590-54C5AE10072F}"/>
    <cellStyle name="Normal 2 5 87 3 2" xfId="15133" xr:uid="{6BD3EA7F-5905-48F8-AE5A-DE146BA950EA}"/>
    <cellStyle name="Normal 2 5 87 3 3" xfId="15134" xr:uid="{D8C1B727-1CDA-4391-A7C6-805333363F30}"/>
    <cellStyle name="Normal 2 5 87 4" xfId="15135" xr:uid="{004B3362-BF40-4C1C-A84E-EB35875050AE}"/>
    <cellStyle name="Normal 2 5 87 5" xfId="15136" xr:uid="{DD98D6E0-EA88-4D3F-8E4D-56EE22C3B570}"/>
    <cellStyle name="Normal 2 5 88" xfId="15137" xr:uid="{29BDAE9E-4CE2-4AF1-8FC2-8407615D9B09}"/>
    <cellStyle name="Normal 2 5 88 2" xfId="15138" xr:uid="{068949B7-8C0B-43BB-A163-ABD666B9E285}"/>
    <cellStyle name="Normal 2 5 88 3" xfId="15139" xr:uid="{0F6ABC72-EE47-4A47-AB9E-4744B02FAE85}"/>
    <cellStyle name="Normal 2 5 89" xfId="15140" xr:uid="{25964DCF-366D-4FEA-AEB5-5D54882B90EF}"/>
    <cellStyle name="Normal 2 5 89 2" xfId="15141" xr:uid="{D6CA46B3-BA17-4D16-B85E-2A8866F8EDDF}"/>
    <cellStyle name="Normal 2 5 89 3" xfId="15142" xr:uid="{A35487EA-CCF0-451F-8457-2BD08C0ACB1D}"/>
    <cellStyle name="Normal 2 5 9" xfId="15143" xr:uid="{945D4FC7-F39B-4A9A-B70F-7C35C654FF6F}"/>
    <cellStyle name="Normal 2 5 9 2" xfId="15144" xr:uid="{537E6FAC-95EF-4CCC-BDE2-D2A724C858E6}"/>
    <cellStyle name="Normal 2 5 9 2 2" xfId="15145" xr:uid="{3657A3C4-AE95-4E77-A47B-EBE91BFB6FA0}"/>
    <cellStyle name="Normal 2 5 9 2 3" xfId="15146" xr:uid="{AA6994E9-D71C-40DF-853D-0F7F46C9D9DA}"/>
    <cellStyle name="Normal 2 5 9 3" xfId="15147" xr:uid="{FDF068D3-0F63-4BDE-B034-200590553BD6}"/>
    <cellStyle name="Normal 2 5 9 3 2" xfId="15148" xr:uid="{561EA5DB-5CC7-4FF7-A1B1-7308067A2EFE}"/>
    <cellStyle name="Normal 2 5 9 3 3" xfId="15149" xr:uid="{FEA571D1-1E71-4E67-8C99-5F96EEC8CDA9}"/>
    <cellStyle name="Normal 2 5 9 4" xfId="15150" xr:uid="{84D37956-16E6-4EE5-B411-52D2AF6B203B}"/>
    <cellStyle name="Normal 2 5 9 5" xfId="15151" xr:uid="{DD9B95B0-EDDB-458B-8373-D3E25218C947}"/>
    <cellStyle name="Normal 2 5 90" xfId="15152" xr:uid="{00052AA0-E839-4070-A385-90E4EAF74C5E}"/>
    <cellStyle name="Normal 2 5 91" xfId="15153" xr:uid="{928C2454-1404-4E28-97A1-E85C894A5BAA}"/>
    <cellStyle name="Normal 2 5_DEER 032008 Cost Summary Delivery - Rev 4 (2)" xfId="15154" xr:uid="{332400CB-ABBD-45FE-9DFF-E0B8BAAC6C51}"/>
    <cellStyle name="Normal 2 50" xfId="15155" xr:uid="{D68E1FB0-628D-4B93-B1B3-B5F33AFFDD68}"/>
    <cellStyle name="Normal 2 50 2" xfId="15156" xr:uid="{15C2E3A8-CFFC-4F7C-AC75-580488FB9C1C}"/>
    <cellStyle name="Normal 2 50 2 2" xfId="15157" xr:uid="{7B371891-631A-4C07-9569-2A57A067042D}"/>
    <cellStyle name="Normal 2 50 2 3" xfId="15158" xr:uid="{747621D8-5362-4107-A3E1-28274EE07FC3}"/>
    <cellStyle name="Normal 2 50 3" xfId="15159" xr:uid="{4FBDD997-E73D-42C0-9D8E-229033B9629C}"/>
    <cellStyle name="Normal 2 50 3 2" xfId="15160" xr:uid="{120B8217-539A-4CD9-84A7-D6134D3376D5}"/>
    <cellStyle name="Normal 2 50 3 3" xfId="15161" xr:uid="{E85BC0D2-0243-49F1-9417-FB658A3443AD}"/>
    <cellStyle name="Normal 2 50 4" xfId="15162" xr:uid="{0A23FB55-E2CB-408E-BA16-A5932E57C205}"/>
    <cellStyle name="Normal 2 50 5" xfId="15163" xr:uid="{15C4B1CD-C71D-4C10-86A9-328D729C7497}"/>
    <cellStyle name="Normal 2 51" xfId="15164" xr:uid="{0A2ECF5A-3541-407B-9B45-2912B596351E}"/>
    <cellStyle name="Normal 2 51 2" xfId="15165" xr:uid="{ADE3AFBE-D22A-4F35-AD22-5BE6F76A0D0B}"/>
    <cellStyle name="Normal 2 51 2 2" xfId="15166" xr:uid="{09CB74AC-559F-44F3-8C35-E009FC2692F0}"/>
    <cellStyle name="Normal 2 51 2 3" xfId="15167" xr:uid="{D1E5B525-862F-4964-AE13-532BA7AB539A}"/>
    <cellStyle name="Normal 2 51 3" xfId="15168" xr:uid="{50A45FC9-5459-4897-9927-0B2E9D1EB2FF}"/>
    <cellStyle name="Normal 2 51 3 2" xfId="15169" xr:uid="{08DA8FEF-EEBA-4AC6-9A58-582F402889FC}"/>
    <cellStyle name="Normal 2 51 3 3" xfId="15170" xr:uid="{9C7939FC-6434-4603-8675-0D108ACFF4F5}"/>
    <cellStyle name="Normal 2 51 4" xfId="15171" xr:uid="{6EE5051B-8F97-4784-A796-63A83AFEA609}"/>
    <cellStyle name="Normal 2 51 5" xfId="15172" xr:uid="{26EC0198-F17D-49EA-BA84-ED02234E6830}"/>
    <cellStyle name="Normal 2 52" xfId="15173" xr:uid="{0EB4A4B8-B052-460B-92BD-5B7BDF21A826}"/>
    <cellStyle name="Normal 2 52 2" xfId="15174" xr:uid="{211FA53D-C3FE-494E-A216-D73CAF4538EF}"/>
    <cellStyle name="Normal 2 52 2 2" xfId="15175" xr:uid="{49746EE4-653C-4F89-9D16-F013D9B443B9}"/>
    <cellStyle name="Normal 2 52 2 3" xfId="15176" xr:uid="{151CFB8F-2321-4094-8410-A5D77B94556F}"/>
    <cellStyle name="Normal 2 52 3" xfId="15177" xr:uid="{C8FB5119-E2B5-42FB-BB0C-C8EB2D31F8C7}"/>
    <cellStyle name="Normal 2 52 3 2" xfId="15178" xr:uid="{37CCFFBB-65BA-4D92-B8F2-3F2E8472F6FE}"/>
    <cellStyle name="Normal 2 52 3 3" xfId="15179" xr:uid="{FEDE60B1-A4F0-4342-810C-859911C09051}"/>
    <cellStyle name="Normal 2 52 4" xfId="15180" xr:uid="{3C9A8B0A-443D-4D3D-92A8-49EE975EF038}"/>
    <cellStyle name="Normal 2 52 5" xfId="15181" xr:uid="{1982039D-8C0E-443A-80DD-ED3A18286811}"/>
    <cellStyle name="Normal 2 53" xfId="15182" xr:uid="{A9F7A7C0-E438-4720-8481-5C47E263F481}"/>
    <cellStyle name="Normal 2 53 2" xfId="15183" xr:uid="{73814C75-8E4E-483F-9F8D-6E33B1B58950}"/>
    <cellStyle name="Normal 2 53 2 2" xfId="15184" xr:uid="{F0768E0E-C30D-454D-B579-C8AD99D1ED60}"/>
    <cellStyle name="Normal 2 53 2 3" xfId="15185" xr:uid="{FEAA3634-2309-4E2C-9655-C8ADDDAA4114}"/>
    <cellStyle name="Normal 2 53 3" xfId="15186" xr:uid="{D93C7155-645D-476E-B76E-C4B5CB644A81}"/>
    <cellStyle name="Normal 2 53 3 2" xfId="15187" xr:uid="{E8941C9B-AA3E-4314-83D1-FF4DC748247F}"/>
    <cellStyle name="Normal 2 53 3 3" xfId="15188" xr:uid="{63426CFE-2990-429E-AE33-22A185A5D4E1}"/>
    <cellStyle name="Normal 2 53 4" xfId="15189" xr:uid="{DF1C2C8A-FABB-4B59-8486-64AEB5D8964E}"/>
    <cellStyle name="Normal 2 53 5" xfId="15190" xr:uid="{4AEC82A7-7329-4978-A903-36AD9BE7D606}"/>
    <cellStyle name="Normal 2 54" xfId="15191" xr:uid="{155EAE53-AF08-4581-8D62-2416CFAC7FE0}"/>
    <cellStyle name="Normal 2 54 2" xfId="15192" xr:uid="{0F1F542B-101C-435C-BF46-2DB63A83C9A8}"/>
    <cellStyle name="Normal 2 54 2 2" xfId="15193" xr:uid="{89621615-EDA4-45ED-AEAE-0D1BE703D7E8}"/>
    <cellStyle name="Normal 2 54 2 3" xfId="15194" xr:uid="{B462F118-661E-4A4A-8936-3D4B6E5C6F29}"/>
    <cellStyle name="Normal 2 54 3" xfId="15195" xr:uid="{CD30CB11-3812-4BAB-9A19-63F5FC05A635}"/>
    <cellStyle name="Normal 2 54 3 2" xfId="15196" xr:uid="{C7CF511C-FD61-40B2-9C2C-1789480623E8}"/>
    <cellStyle name="Normal 2 54 3 3" xfId="15197" xr:uid="{B27D4D18-F67D-4522-B783-1850C54F90C9}"/>
    <cellStyle name="Normal 2 54 4" xfId="15198" xr:uid="{36D20123-9BEC-42F1-914A-87EBAE9B5219}"/>
    <cellStyle name="Normal 2 54 5" xfId="15199" xr:uid="{6CA67FDA-C555-433C-BD1C-EEC4389F9227}"/>
    <cellStyle name="Normal 2 55" xfId="15200" xr:uid="{0D9D4E6C-B666-45E0-8037-4E3D9275D2F7}"/>
    <cellStyle name="Normal 2 55 2" xfId="15201" xr:uid="{23D81E5A-7D69-4F4F-A5BC-CFE133C4B240}"/>
    <cellStyle name="Normal 2 55 2 2" xfId="15202" xr:uid="{8EDDB16C-70F6-4FED-AF50-5C6CCB20AAD2}"/>
    <cellStyle name="Normal 2 55 2 3" xfId="15203" xr:uid="{3E49D549-7784-48BD-84B9-40D1D0F1F3C2}"/>
    <cellStyle name="Normal 2 55 3" xfId="15204" xr:uid="{37FB1503-B2ED-4412-97C9-5AEDCBD837F8}"/>
    <cellStyle name="Normal 2 55 3 2" xfId="15205" xr:uid="{DCF104E7-D1FF-41CC-95C0-3CD1B199675E}"/>
    <cellStyle name="Normal 2 55 3 3" xfId="15206" xr:uid="{BD2E3D90-1C42-4938-B0CB-5ED348B35956}"/>
    <cellStyle name="Normal 2 55 4" xfId="15207" xr:uid="{9717BA33-781E-4B5C-8239-E113FBD0E15C}"/>
    <cellStyle name="Normal 2 55 5" xfId="15208" xr:uid="{9F5B9019-87E3-4DCD-B526-353E811D78F6}"/>
    <cellStyle name="Normal 2 56" xfId="15209" xr:uid="{19F6D1CB-2D2A-4360-9374-4C62F837FE8F}"/>
    <cellStyle name="Normal 2 56 2" xfId="15210" xr:uid="{496D6078-E14D-48FB-AF6C-E1489FAF02D2}"/>
    <cellStyle name="Normal 2 56 2 2" xfId="15211" xr:uid="{29EE74D5-63CA-4942-96D5-51B7B4444A97}"/>
    <cellStyle name="Normal 2 56 2 3" xfId="15212" xr:uid="{461FA96C-AF90-4775-9430-7CA29AC410A2}"/>
    <cellStyle name="Normal 2 56 3" xfId="15213" xr:uid="{A96CD990-4684-4B65-B86F-B52EA3145602}"/>
    <cellStyle name="Normal 2 56 3 2" xfId="15214" xr:uid="{CA93C70A-BC69-4BAD-B27F-3E690B0DBDA3}"/>
    <cellStyle name="Normal 2 56 3 3" xfId="15215" xr:uid="{ADA47E54-D22D-4DA1-9AB4-363AC3661B4A}"/>
    <cellStyle name="Normal 2 56 4" xfId="15216" xr:uid="{48AE8E26-201D-4970-9D85-AFF47572BB48}"/>
    <cellStyle name="Normal 2 56 5" xfId="15217" xr:uid="{D6F5F12F-3D71-4A84-9B47-9B6780592041}"/>
    <cellStyle name="Normal 2 57" xfId="15218" xr:uid="{41336106-F29A-4192-9057-3532FE3E69C8}"/>
    <cellStyle name="Normal 2 57 2" xfId="15219" xr:uid="{CB876855-16B2-4B00-B942-C1C5A2F93B18}"/>
    <cellStyle name="Normal 2 57 2 2" xfId="15220" xr:uid="{0E58A383-C5C9-4F01-9516-1377A9E5E2A0}"/>
    <cellStyle name="Normal 2 57 2 3" xfId="15221" xr:uid="{B39E06B9-228B-4820-BB32-BC71CE916D1B}"/>
    <cellStyle name="Normal 2 57 3" xfId="15222" xr:uid="{A2575226-AD3E-4FE4-B394-9EFAB3DB1E2C}"/>
    <cellStyle name="Normal 2 57 3 2" xfId="15223" xr:uid="{1816E5AF-D502-4AFB-8A6E-966A51F9EDBF}"/>
    <cellStyle name="Normal 2 57 3 3" xfId="15224" xr:uid="{D2F79F1E-B7FA-42B4-A559-E4BBFE980B56}"/>
    <cellStyle name="Normal 2 57 4" xfId="15225" xr:uid="{09C7102A-6B8E-40AC-933E-DB9508014482}"/>
    <cellStyle name="Normal 2 57 5" xfId="15226" xr:uid="{5FF3EB1F-D6C4-40DD-A9B1-5A0C72849DB5}"/>
    <cellStyle name="Normal 2 58" xfId="15227" xr:uid="{A9586CB1-E357-4B01-9DF8-318D5DAD785B}"/>
    <cellStyle name="Normal 2 58 2" xfId="15228" xr:uid="{0F7EB141-7F17-4896-A890-12E6C05983C4}"/>
    <cellStyle name="Normal 2 58 2 2" xfId="15229" xr:uid="{4174FC36-1477-495B-A7C4-1C4F17E0A8E2}"/>
    <cellStyle name="Normal 2 58 2 3" xfId="15230" xr:uid="{F623E3E7-4565-4BF2-AFA1-52042741B0ED}"/>
    <cellStyle name="Normal 2 58 3" xfId="15231" xr:uid="{66FC38B7-17FF-41A4-AB11-21962C70FD9D}"/>
    <cellStyle name="Normal 2 58 3 2" xfId="15232" xr:uid="{E06D7182-1D85-4967-9334-11856AEBF906}"/>
    <cellStyle name="Normal 2 58 3 3" xfId="15233" xr:uid="{CDE3EF1F-A1AD-49AD-88B6-C81EAA806ADA}"/>
    <cellStyle name="Normal 2 58 4" xfId="15234" xr:uid="{F5B66571-FF89-4226-93B2-0458716382A8}"/>
    <cellStyle name="Normal 2 58 5" xfId="15235" xr:uid="{83F4DC0B-7A30-4E5F-B534-A2E92B303384}"/>
    <cellStyle name="Normal 2 59" xfId="15236" xr:uid="{10479BED-DF2E-4797-80B6-DEDB6C69CCD7}"/>
    <cellStyle name="Normal 2 59 2" xfId="15237" xr:uid="{BDA4B4D0-743F-4C63-B000-9E758990E123}"/>
    <cellStyle name="Normal 2 59 2 2" xfId="15238" xr:uid="{7C499D4E-D37D-4A61-8DC3-EDBD81F50046}"/>
    <cellStyle name="Normal 2 59 2 3" xfId="15239" xr:uid="{4508B6B7-20A1-49FA-913B-07B316158328}"/>
    <cellStyle name="Normal 2 59 3" xfId="15240" xr:uid="{26C6FE01-E008-462D-9F91-3BDEAB04134A}"/>
    <cellStyle name="Normal 2 59 3 2" xfId="15241" xr:uid="{03F39AEF-2BDC-440F-9E83-5DB1F8C6A7D9}"/>
    <cellStyle name="Normal 2 59 3 3" xfId="15242" xr:uid="{277D4617-7F3E-42A3-9C74-27A4AEEDC844}"/>
    <cellStyle name="Normal 2 59 4" xfId="15243" xr:uid="{2A0DCBAA-1B70-4196-999C-50E6B2FCA647}"/>
    <cellStyle name="Normal 2 59 5" xfId="15244" xr:uid="{E48D70DC-2158-4B97-8BDA-E6E40E03D78B}"/>
    <cellStyle name="Normal 2 6" xfId="15245" xr:uid="{F770B3E0-9989-4954-A606-07C7A8D9A795}"/>
    <cellStyle name="Normal 2 6 2" xfId="15246" xr:uid="{CC969441-2257-466B-89F8-CD80682C99FE}"/>
    <cellStyle name="Normal 2 6 2 2" xfId="15247" xr:uid="{06BF3A1E-6ACE-462E-93AB-51E395426433}"/>
    <cellStyle name="Normal 2 6 2 3" xfId="15248" xr:uid="{3F3FA34D-7C39-4EFE-9399-F916769C3B20}"/>
    <cellStyle name="Normal 2 6 3" xfId="15249" xr:uid="{9C4ACC30-3176-461F-90A5-3BB08672EBE2}"/>
    <cellStyle name="Normal 2 6 3 2" xfId="15250" xr:uid="{E73CA8DD-9CF4-427E-82D6-F4CCF8597090}"/>
    <cellStyle name="Normal 2 6 3 3" xfId="15251" xr:uid="{0AD9AE3E-F41D-4A07-8CD4-26E77E3FC9E5}"/>
    <cellStyle name="Normal 2 6 4" xfId="15252" xr:uid="{DF9A9EEC-3832-4CAD-AA5E-D763222939B1}"/>
    <cellStyle name="Normal 2 6 5" xfId="15253" xr:uid="{79282020-7A24-4610-9596-A86784361C94}"/>
    <cellStyle name="Normal 2 60" xfId="15254" xr:uid="{CEAF0F0C-11DA-42B8-9047-BC1FCCBE0F48}"/>
    <cellStyle name="Normal 2 60 2" xfId="15255" xr:uid="{05CCBD91-2A5C-4B7A-A539-213E52C52EDC}"/>
    <cellStyle name="Normal 2 60 2 2" xfId="15256" xr:uid="{F47CA506-D7E1-486F-AFAB-E48A8FDF5F49}"/>
    <cellStyle name="Normal 2 60 2 3" xfId="15257" xr:uid="{FAFE7EB5-3BB5-4483-9EFE-1558427EBC0B}"/>
    <cellStyle name="Normal 2 60 3" xfId="15258" xr:uid="{7910AEC6-BC29-4517-9626-435413075AEC}"/>
    <cellStyle name="Normal 2 60 3 2" xfId="15259" xr:uid="{60FD37F0-482E-4AE9-8D65-8343E0CF7E2A}"/>
    <cellStyle name="Normal 2 60 3 3" xfId="15260" xr:uid="{E65EFC2C-8DB7-4A5D-B6BF-C28148A6706F}"/>
    <cellStyle name="Normal 2 60 4" xfId="15261" xr:uid="{DD2945A1-CCEA-4428-8D3A-C80DC39BE6F8}"/>
    <cellStyle name="Normal 2 60 5" xfId="15262" xr:uid="{D94630DA-A254-4CDA-9515-DAE8526D6498}"/>
    <cellStyle name="Normal 2 61" xfId="15263" xr:uid="{86C5243E-71F7-40BF-9B5A-E2EA2D1CA303}"/>
    <cellStyle name="Normal 2 61 2" xfId="15264" xr:uid="{C88529E4-1889-4E27-B7F2-CBF1BA5980C4}"/>
    <cellStyle name="Normal 2 61 2 2" xfId="15265" xr:uid="{40394FF9-D860-40D0-92EF-FA3D877D77EA}"/>
    <cellStyle name="Normal 2 61 2 3" xfId="15266" xr:uid="{9C88012E-C0CB-4EA5-8A31-CA41524A9198}"/>
    <cellStyle name="Normal 2 61 3" xfId="15267" xr:uid="{3B688769-B0C6-401C-843C-31FFE73B2A80}"/>
    <cellStyle name="Normal 2 61 3 2" xfId="15268" xr:uid="{56ECF574-1645-4723-9319-0FFCB2AAD9BF}"/>
    <cellStyle name="Normal 2 61 3 3" xfId="15269" xr:uid="{F2FF6480-BDB0-43C4-B31E-066F89F2E47E}"/>
    <cellStyle name="Normal 2 61 4" xfId="15270" xr:uid="{33819B8A-52C4-47AB-A9AF-76D434B3BCE1}"/>
    <cellStyle name="Normal 2 61 5" xfId="15271" xr:uid="{FFA8E03C-E884-4DCB-9ED9-FC499BAA8EC6}"/>
    <cellStyle name="Normal 2 62" xfId="15272" xr:uid="{350731DA-936A-47C3-9A87-A8491192B38A}"/>
    <cellStyle name="Normal 2 62 2" xfId="15273" xr:uid="{B18798ED-DF8E-4A95-9F09-6163692973E0}"/>
    <cellStyle name="Normal 2 62 2 2" xfId="15274" xr:uid="{F86B35BF-66DB-41BC-92BC-3FF623DF2725}"/>
    <cellStyle name="Normal 2 62 2 3" xfId="15275" xr:uid="{454CBFA0-9554-46A4-95E9-6EEE774EBC11}"/>
    <cellStyle name="Normal 2 62 3" xfId="15276" xr:uid="{40D6E769-14FA-4008-862E-84A324E5729A}"/>
    <cellStyle name="Normal 2 62 3 2" xfId="15277" xr:uid="{FB7B2DCA-EABA-4AED-A9A2-C529C20826E8}"/>
    <cellStyle name="Normal 2 62 3 3" xfId="15278" xr:uid="{5CDE9707-1937-4886-8546-FF8450C581E5}"/>
    <cellStyle name="Normal 2 62 4" xfId="15279" xr:uid="{20255066-3E8A-4F0A-A102-D41577BB0812}"/>
    <cellStyle name="Normal 2 62 5" xfId="15280" xr:uid="{3E133A5E-46F0-4168-A1B7-9733CB5D4B54}"/>
    <cellStyle name="Normal 2 63" xfId="15281" xr:uid="{55254CB3-42CD-4979-B588-E56C0D7943F8}"/>
    <cellStyle name="Normal 2 63 2" xfId="15282" xr:uid="{5B9979B0-6355-4087-B123-3AD125078E22}"/>
    <cellStyle name="Normal 2 63 2 2" xfId="15283" xr:uid="{391F6889-9027-4E51-90E1-D6FD3DFB7C99}"/>
    <cellStyle name="Normal 2 63 2 3" xfId="15284" xr:uid="{96118109-24DB-418F-BB01-D9A8EC06627C}"/>
    <cellStyle name="Normal 2 63 3" xfId="15285" xr:uid="{79E24A0B-6073-4A35-AA78-A21461DE6948}"/>
    <cellStyle name="Normal 2 63 3 2" xfId="15286" xr:uid="{51582533-33A8-44E3-AF03-1D4582F39937}"/>
    <cellStyle name="Normal 2 63 3 3" xfId="15287" xr:uid="{1DDB71B1-1B4B-46AA-8080-07A9681017CC}"/>
    <cellStyle name="Normal 2 63 4" xfId="15288" xr:uid="{EFE650A2-304A-47AC-A9FB-701FFDDC81F5}"/>
    <cellStyle name="Normal 2 63 5" xfId="15289" xr:uid="{9EE5EC92-A82B-4753-AB3A-A1920A33D0BB}"/>
    <cellStyle name="Normal 2 64" xfId="15290" xr:uid="{D0F6FF41-B306-4D37-A3C2-6DF52D8B2B8D}"/>
    <cellStyle name="Normal 2 64 2" xfId="15291" xr:uid="{237BC3D9-0F56-471B-8F27-908B2AE6B925}"/>
    <cellStyle name="Normal 2 64 2 2" xfId="15292" xr:uid="{E486251C-4A91-4F27-8B51-AC27EADC74A9}"/>
    <cellStyle name="Normal 2 64 2 3" xfId="15293" xr:uid="{11BDCB36-593C-4D8D-BECB-89E220755A2B}"/>
    <cellStyle name="Normal 2 64 3" xfId="15294" xr:uid="{443C47DF-55BE-412B-A131-EB12C1CEED41}"/>
    <cellStyle name="Normal 2 64 3 2" xfId="15295" xr:uid="{5176975B-1920-4EAC-AD72-34379302E89A}"/>
    <cellStyle name="Normal 2 64 3 3" xfId="15296" xr:uid="{D09AE945-76B1-42E1-951E-7B000E5250D5}"/>
    <cellStyle name="Normal 2 64 4" xfId="15297" xr:uid="{A99AB0C5-5592-47CB-B925-2120E4B315E6}"/>
    <cellStyle name="Normal 2 64 5" xfId="15298" xr:uid="{9944EC82-99D4-46C3-BE85-CE7F5F910C4A}"/>
    <cellStyle name="Normal 2 65" xfId="15299" xr:uid="{9D50CDC5-55AE-42D4-95DF-896AC15E9D46}"/>
    <cellStyle name="Normal 2 65 2" xfId="15300" xr:uid="{23FC8C06-544D-4E11-A07A-E941805CDD5E}"/>
    <cellStyle name="Normal 2 65 2 2" xfId="15301" xr:uid="{7CF7A0FF-573F-4CCE-9CB3-30064E5E0DBF}"/>
    <cellStyle name="Normal 2 65 2 3" xfId="15302" xr:uid="{24AB7571-775C-481A-BC95-706BB192791B}"/>
    <cellStyle name="Normal 2 65 3" xfId="15303" xr:uid="{0FCD3505-6D7C-4AD7-A089-910F3F7F4D17}"/>
    <cellStyle name="Normal 2 65 3 2" xfId="15304" xr:uid="{5C7DFDD2-1DA5-4D7D-8C3C-D6AB506C020A}"/>
    <cellStyle name="Normal 2 65 3 3" xfId="15305" xr:uid="{606388C7-F476-4F11-804D-83B71EDAD7C1}"/>
    <cellStyle name="Normal 2 65 4" xfId="15306" xr:uid="{B9F68D91-BEF6-4412-9C50-A650E19012E7}"/>
    <cellStyle name="Normal 2 65 5" xfId="15307" xr:uid="{035DF032-0D81-4651-8CB5-AB1CEC3F6D6A}"/>
    <cellStyle name="Normal 2 66" xfId="15308" xr:uid="{E38AC0E7-3CD1-4F5F-B21C-B972BB899B15}"/>
    <cellStyle name="Normal 2 66 2" xfId="15309" xr:uid="{478AF50C-6B4A-41DC-A59A-8D9ACD5C9917}"/>
    <cellStyle name="Normal 2 66 2 2" xfId="15310" xr:uid="{DD8A3E00-1BF7-469C-9197-EA79DAF7A5B2}"/>
    <cellStyle name="Normal 2 66 2 3" xfId="15311" xr:uid="{EF630276-0390-4205-AA21-80AD4F0E0EA9}"/>
    <cellStyle name="Normal 2 66 3" xfId="15312" xr:uid="{ACD11334-9BA7-4033-A1AB-C616812547EF}"/>
    <cellStyle name="Normal 2 66 3 2" xfId="15313" xr:uid="{93C48889-1732-44FC-A2E0-2EE440E73D05}"/>
    <cellStyle name="Normal 2 66 3 3" xfId="15314" xr:uid="{27DE4257-C6CB-4DCB-8164-7F164B86D235}"/>
    <cellStyle name="Normal 2 66 4" xfId="15315" xr:uid="{792E5230-249F-4B0C-AB06-B8C35DDD53FF}"/>
    <cellStyle name="Normal 2 66 5" xfId="15316" xr:uid="{E7DB3BCE-B908-4ABE-A012-1D81551260DB}"/>
    <cellStyle name="Normal 2 67" xfId="15317" xr:uid="{B992B974-3991-4E6B-A794-047C0E924EA1}"/>
    <cellStyle name="Normal 2 67 2" xfId="15318" xr:uid="{B1E2EE90-23C9-470B-8220-B335F3BD3E48}"/>
    <cellStyle name="Normal 2 67 2 2" xfId="15319" xr:uid="{14227C38-4328-4DA0-8321-691F260CCF84}"/>
    <cellStyle name="Normal 2 67 2 3" xfId="15320" xr:uid="{D44E7114-3E74-4BA8-A91A-443A4929E6C3}"/>
    <cellStyle name="Normal 2 67 3" xfId="15321" xr:uid="{B361A85D-1567-4FA6-90D2-3DDD20326C01}"/>
    <cellStyle name="Normal 2 67 3 2" xfId="15322" xr:uid="{D0037596-903D-4E6F-9631-C34915AAFA3D}"/>
    <cellStyle name="Normal 2 67 3 3" xfId="15323" xr:uid="{54610D0C-A0C4-4239-A5F1-8E3174B22EC3}"/>
    <cellStyle name="Normal 2 67 4" xfId="15324" xr:uid="{AFD00D48-5C70-4936-A1FC-98E98C98DFCF}"/>
    <cellStyle name="Normal 2 67 5" xfId="15325" xr:uid="{402A6559-01D5-433E-8437-D52BC702F8D6}"/>
    <cellStyle name="Normal 2 68" xfId="15326" xr:uid="{B36475B0-7693-4730-9B71-F169DF400D55}"/>
    <cellStyle name="Normal 2 68 2" xfId="15327" xr:uid="{A1425836-AED3-4AD6-A016-F0361CD6B73B}"/>
    <cellStyle name="Normal 2 68 2 2" xfId="15328" xr:uid="{E21C7C6F-608C-49F4-81F4-DA4A2CEC9A38}"/>
    <cellStyle name="Normal 2 68 2 3" xfId="15329" xr:uid="{972FA9FC-A3F6-4B2D-993A-1E7DB6EC9ED4}"/>
    <cellStyle name="Normal 2 68 3" xfId="15330" xr:uid="{8B0F4A88-7AA9-4343-9A0E-647BF2AC70C7}"/>
    <cellStyle name="Normal 2 68 3 2" xfId="15331" xr:uid="{0C7CDACE-30B6-4EC0-B3D3-8794E638642E}"/>
    <cellStyle name="Normal 2 68 3 3" xfId="15332" xr:uid="{B78AE00C-50FB-4DC3-A068-1EC7BE9D29D2}"/>
    <cellStyle name="Normal 2 68 4" xfId="15333" xr:uid="{7218F82B-528A-4CFB-946E-2EB812774244}"/>
    <cellStyle name="Normal 2 68 5" xfId="15334" xr:uid="{F9E5D0FE-2410-423C-BA64-7BB4AD5D9DB3}"/>
    <cellStyle name="Normal 2 69" xfId="15335" xr:uid="{7B4EF976-33D8-43A7-92D0-4E3DABB89041}"/>
    <cellStyle name="Normal 2 69 2" xfId="15336" xr:uid="{13E9374E-3322-4494-8A4C-2749A595E385}"/>
    <cellStyle name="Normal 2 69 2 2" xfId="15337" xr:uid="{F7C79F08-2166-4748-9DE3-CA077616D2B1}"/>
    <cellStyle name="Normal 2 69 2 3" xfId="15338" xr:uid="{623F8F95-9FC1-4696-ABE6-45662DD312A0}"/>
    <cellStyle name="Normal 2 69 3" xfId="15339" xr:uid="{8BC608AF-633B-4414-9EB0-6ED117BD4D48}"/>
    <cellStyle name="Normal 2 69 3 2" xfId="15340" xr:uid="{5CF38868-5334-40AE-96B3-7AD44B32556A}"/>
    <cellStyle name="Normal 2 69 3 3" xfId="15341" xr:uid="{A4356A76-07F2-4C6D-8CA6-F7901A39AC81}"/>
    <cellStyle name="Normal 2 69 4" xfId="15342" xr:uid="{3DD62667-75EF-41C6-B452-EBB1C7C41124}"/>
    <cellStyle name="Normal 2 69 5" xfId="15343" xr:uid="{6364A8F5-8292-4F77-9BE8-95A3814E686C}"/>
    <cellStyle name="Normal 2 7" xfId="15344" xr:uid="{B472AC51-4B08-4C4A-A7C9-C832B6E4D565}"/>
    <cellStyle name="Normal 2 7 2" xfId="15345" xr:uid="{241A1EDD-B9A5-4E5D-8E2C-0B88959D8988}"/>
    <cellStyle name="Normal 2 7 2 2" xfId="15346" xr:uid="{1E445178-4D81-487A-B58F-6ACF48BB49FC}"/>
    <cellStyle name="Normal 2 7 2 3" xfId="15347" xr:uid="{05175C48-7FE2-47C2-A5D3-8268A875B578}"/>
    <cellStyle name="Normal 2 7 3" xfId="15348" xr:uid="{E60C1B37-ADC0-4096-9223-FEE94F0D82F6}"/>
    <cellStyle name="Normal 2 7 3 2" xfId="15349" xr:uid="{11A16147-1F9D-4307-983B-3789B19024CE}"/>
    <cellStyle name="Normal 2 7 3 3" xfId="15350" xr:uid="{CEF1A11E-EF49-4C57-B5F6-C7DE5263FB5A}"/>
    <cellStyle name="Normal 2 7 4" xfId="15351" xr:uid="{95BC64EE-D30D-4FF1-9E60-15272B4756C3}"/>
    <cellStyle name="Normal 2 7 5" xfId="15352" xr:uid="{3F99D30F-91FC-4825-8CEF-0CAFFEC04B2E}"/>
    <cellStyle name="Normal 2 70" xfId="15353" xr:uid="{22ADAA1C-814A-479E-90B7-1FC3BBDCDFAD}"/>
    <cellStyle name="Normal 2 70 2" xfId="15354" xr:uid="{B9C55F17-38D2-48BC-BB58-3D1DD8506ACC}"/>
    <cellStyle name="Normal 2 70 2 2" xfId="15355" xr:uid="{C5073527-95D9-49DA-BC47-6363CCF41D15}"/>
    <cellStyle name="Normal 2 70 2 3" xfId="15356" xr:uid="{533F675C-C37D-4FA2-BC0E-98FCD1558DA6}"/>
    <cellStyle name="Normal 2 70 3" xfId="15357" xr:uid="{8DF6A6CA-2020-4688-A27C-844EF1FA6A35}"/>
    <cellStyle name="Normal 2 70 3 2" xfId="15358" xr:uid="{68DCE0A5-CD6B-46F5-A5D9-B2C9F20F1D59}"/>
    <cellStyle name="Normal 2 70 3 3" xfId="15359" xr:uid="{47160093-3E09-48F9-A2ED-2893E784F285}"/>
    <cellStyle name="Normal 2 70 4" xfId="15360" xr:uid="{534DF6BE-20D3-48DC-AD5E-D72E6C4B0746}"/>
    <cellStyle name="Normal 2 70 5" xfId="15361" xr:uid="{482537F0-C9BB-41ED-847B-2677C5DFE580}"/>
    <cellStyle name="Normal 2 71" xfId="15362" xr:uid="{C98C3A08-5181-4D64-876A-BF3B383E44D6}"/>
    <cellStyle name="Normal 2 71 2" xfId="15363" xr:uid="{FD03A870-9FCE-40DC-B8FB-6C377E89D877}"/>
    <cellStyle name="Normal 2 71 2 2" xfId="15364" xr:uid="{6377219F-0913-41C7-8893-4216DEC4E955}"/>
    <cellStyle name="Normal 2 71 2 3" xfId="15365" xr:uid="{BC6D3E8D-2979-434D-AA13-8EF36DF17B6E}"/>
    <cellStyle name="Normal 2 71 3" xfId="15366" xr:uid="{71A77F40-4250-4BC4-86D5-FEA88A6087A6}"/>
    <cellStyle name="Normal 2 71 3 2" xfId="15367" xr:uid="{FA166A60-D920-45AC-9076-ADEDEBA5DB48}"/>
    <cellStyle name="Normal 2 71 3 3" xfId="15368" xr:uid="{9D8176B1-60A6-497F-AFA1-0E29A63FC108}"/>
    <cellStyle name="Normal 2 71 4" xfId="15369" xr:uid="{B9281E0B-FD34-4869-ABD8-B5DBA0DBA096}"/>
    <cellStyle name="Normal 2 71 5" xfId="15370" xr:uid="{373353C2-0877-417B-894A-F3A0AE0D3A63}"/>
    <cellStyle name="Normal 2 72" xfId="15371" xr:uid="{76C2822D-87F6-465E-8E89-D668DC284101}"/>
    <cellStyle name="Normal 2 72 2" xfId="15372" xr:uid="{40B04861-36AE-4E92-ADEE-FA9D4802BB41}"/>
    <cellStyle name="Normal 2 72 2 2" xfId="15373" xr:uid="{431FA286-C9FA-4A97-A88B-E533B517D0DB}"/>
    <cellStyle name="Normal 2 72 2 3" xfId="15374" xr:uid="{95A7B96C-16F1-4C36-91DA-AF45AF8E3449}"/>
    <cellStyle name="Normal 2 72 3" xfId="15375" xr:uid="{FA252EAF-F5EB-4A00-8D19-F34DE34CA02D}"/>
    <cellStyle name="Normal 2 72 3 2" xfId="15376" xr:uid="{DF0B54BA-66F7-4D89-9CFC-0B13BDB5D7B4}"/>
    <cellStyle name="Normal 2 72 3 3" xfId="15377" xr:uid="{174F0B7C-6EFF-493E-91D7-449E83526382}"/>
    <cellStyle name="Normal 2 72 4" xfId="15378" xr:uid="{ACA8ACA2-90A6-47C5-A773-E8A28FF0A436}"/>
    <cellStyle name="Normal 2 72 5" xfId="15379" xr:uid="{D86A6A01-7543-4B0C-A156-D36363321D1A}"/>
    <cellStyle name="Normal 2 73" xfId="15380" xr:uid="{9B1669DF-60CE-45F1-A5B6-B6DEF9B8CBAC}"/>
    <cellStyle name="Normal 2 73 2" xfId="15381" xr:uid="{AC45FA08-035E-4BA5-BA49-8AFEF3C07E04}"/>
    <cellStyle name="Normal 2 73 2 2" xfId="15382" xr:uid="{C4717F05-4604-4855-A2B3-FE23D3323454}"/>
    <cellStyle name="Normal 2 73 2 3" xfId="15383" xr:uid="{4A47C527-856E-4BB9-8698-95A40C37B123}"/>
    <cellStyle name="Normal 2 73 3" xfId="15384" xr:uid="{68A062CA-0740-4AF7-8030-5907ECD89E22}"/>
    <cellStyle name="Normal 2 73 3 2" xfId="15385" xr:uid="{6850DAC1-578C-445F-B91E-C2939013EB8F}"/>
    <cellStyle name="Normal 2 73 3 3" xfId="15386" xr:uid="{183F656F-5CEB-40C5-97A4-52FF38EF9EA8}"/>
    <cellStyle name="Normal 2 73 4" xfId="15387" xr:uid="{40BB9F5D-2C0E-43B7-A6B4-89B4D3E7A92E}"/>
    <cellStyle name="Normal 2 73 5" xfId="15388" xr:uid="{28A46FB1-9532-4910-8633-1BA415783FA3}"/>
    <cellStyle name="Normal 2 74" xfId="15389" xr:uid="{C36D2857-6E85-4F21-B893-0EC737034811}"/>
    <cellStyle name="Normal 2 74 2" xfId="15390" xr:uid="{CFA36984-3635-4DBC-B96A-558AB20B97C7}"/>
    <cellStyle name="Normal 2 74 2 2" xfId="15391" xr:uid="{8E9967E2-11CD-4E88-9604-140E9D345C13}"/>
    <cellStyle name="Normal 2 74 2 3" xfId="15392" xr:uid="{03AAB325-18C5-4CFF-9323-E4096DE3E04F}"/>
    <cellStyle name="Normal 2 74 3" xfId="15393" xr:uid="{19F3DDB5-4B56-4347-9194-4B5A06C67302}"/>
    <cellStyle name="Normal 2 74 3 2" xfId="15394" xr:uid="{B294CE8F-2BE3-46B1-8E09-FE18B3A314DC}"/>
    <cellStyle name="Normal 2 74 3 3" xfId="15395" xr:uid="{7F1F57A9-94D0-4D4E-AFC8-D7371C2598A0}"/>
    <cellStyle name="Normal 2 74 4" xfId="15396" xr:uid="{58753AB1-A329-4706-A3A1-CBBC6199E261}"/>
    <cellStyle name="Normal 2 74 5" xfId="15397" xr:uid="{C3CA0DE8-BF3F-4A32-8086-990473694666}"/>
    <cellStyle name="Normal 2 75" xfId="15398" xr:uid="{A33E57C4-30CA-4988-A88E-89B24193BF76}"/>
    <cellStyle name="Normal 2 75 2" xfId="15399" xr:uid="{8376F9C3-CCBD-4F09-A8BA-CDC6B37A97BA}"/>
    <cellStyle name="Normal 2 75 2 2" xfId="15400" xr:uid="{EDF83E47-40DA-43BF-8267-2958E76ACB7F}"/>
    <cellStyle name="Normal 2 75 2 3" xfId="15401" xr:uid="{7CF2D005-EBFC-4C8C-8E24-58E187E227CC}"/>
    <cellStyle name="Normal 2 75 3" xfId="15402" xr:uid="{FEC20914-549A-4D76-84FD-7975A78A5D47}"/>
    <cellStyle name="Normal 2 75 3 2" xfId="15403" xr:uid="{B297C9A3-AD31-4784-9B63-AF1B8CCB7C2F}"/>
    <cellStyle name="Normal 2 75 3 3" xfId="15404" xr:uid="{7E46123D-8E9A-45AF-A7A7-BD7B4CEAFCB0}"/>
    <cellStyle name="Normal 2 75 4" xfId="15405" xr:uid="{9C6BE8B7-906B-452A-B5BC-04358B0B8074}"/>
    <cellStyle name="Normal 2 75 5" xfId="15406" xr:uid="{0BAFA48E-1387-48B6-8C65-03160F4ED9FF}"/>
    <cellStyle name="Normal 2 76" xfId="15407" xr:uid="{DA597AB7-31EF-4DD4-9BC3-973264044D27}"/>
    <cellStyle name="Normal 2 76 2" xfId="15408" xr:uid="{95E1654C-AF8E-4121-B66C-1271CC35FBEB}"/>
    <cellStyle name="Normal 2 76 2 2" xfId="15409" xr:uid="{D6AB6540-78DF-4E9D-9571-35069D266E96}"/>
    <cellStyle name="Normal 2 76 2 3" xfId="15410" xr:uid="{452E6CE4-EF82-4B34-9F69-597481986CE6}"/>
    <cellStyle name="Normal 2 76 3" xfId="15411" xr:uid="{D8305453-C7DB-4608-9D7A-EED116DD55E8}"/>
    <cellStyle name="Normal 2 76 3 2" xfId="15412" xr:uid="{3C9E11F9-9652-42E4-8441-E4209EE99284}"/>
    <cellStyle name="Normal 2 76 3 3" xfId="15413" xr:uid="{E73F0B80-1434-42F5-A1B3-03C1E0EA5DB2}"/>
    <cellStyle name="Normal 2 76 4" xfId="15414" xr:uid="{64503F13-E3B0-4EFE-A70E-224092E8B826}"/>
    <cellStyle name="Normal 2 76 5" xfId="15415" xr:uid="{76872FC4-57AE-44CF-99AF-D81649CC2595}"/>
    <cellStyle name="Normal 2 77" xfId="15416" xr:uid="{C6796752-7C5D-462C-9FE4-912AF23D5402}"/>
    <cellStyle name="Normal 2 77 2" xfId="15417" xr:uid="{89B83F3A-7212-4FFC-B6A5-EC78E49564C1}"/>
    <cellStyle name="Normal 2 77 2 2" xfId="15418" xr:uid="{C8FCC17F-DF50-4CE2-A313-DCB99E08595B}"/>
    <cellStyle name="Normal 2 77 2 3" xfId="15419" xr:uid="{4B33D8C8-D883-4357-BB97-F69C3CBE1457}"/>
    <cellStyle name="Normal 2 77 3" xfId="15420" xr:uid="{C1309421-F910-4749-8B83-7EA4A908AC8D}"/>
    <cellStyle name="Normal 2 77 3 2" xfId="15421" xr:uid="{243F32AC-FAAC-4566-B1D2-709AE4FE9232}"/>
    <cellStyle name="Normal 2 77 3 3" xfId="15422" xr:uid="{8370A261-6580-4CC8-A79B-0A8B66CA83D2}"/>
    <cellStyle name="Normal 2 77 4" xfId="15423" xr:uid="{A6BDCCDE-452F-441B-A737-B712C6AB85D9}"/>
    <cellStyle name="Normal 2 77 5" xfId="15424" xr:uid="{18260EA5-5E4F-43CC-BB85-08F3CDD10EC7}"/>
    <cellStyle name="Normal 2 78" xfId="15425" xr:uid="{6820A11B-67A1-4F76-A9CE-759077E1118E}"/>
    <cellStyle name="Normal 2 78 2" xfId="15426" xr:uid="{461D17CA-11A9-47F6-A31C-49E70494F009}"/>
    <cellStyle name="Normal 2 78 2 2" xfId="15427" xr:uid="{E15DA390-9127-404E-A311-8EB4A8848A73}"/>
    <cellStyle name="Normal 2 78 2 3" xfId="15428" xr:uid="{88FE90E6-6224-4D04-835D-6BD911CBBF1F}"/>
    <cellStyle name="Normal 2 78 3" xfId="15429" xr:uid="{EB1B07E8-F436-44FC-8F3C-A71F7E2434B8}"/>
    <cellStyle name="Normal 2 78 3 2" xfId="15430" xr:uid="{1E03E034-2CDE-44BA-9267-62F40FE5A2E8}"/>
    <cellStyle name="Normal 2 78 3 3" xfId="15431" xr:uid="{2C2B5ED9-413C-4F84-B992-6432F966CBC3}"/>
    <cellStyle name="Normal 2 78 4" xfId="15432" xr:uid="{F6EE7379-4CD5-41F7-8BAC-9C515A19D295}"/>
    <cellStyle name="Normal 2 78 5" xfId="15433" xr:uid="{2BA995C0-3116-44C3-8A8F-B0A8641FC5E9}"/>
    <cellStyle name="Normal 2 79" xfId="15434" xr:uid="{2A43C314-CCA7-4F6C-AE23-D7D538760892}"/>
    <cellStyle name="Normal 2 79 2" xfId="15435" xr:uid="{B47874BF-008E-454D-A05D-4C8BA4F693A1}"/>
    <cellStyle name="Normal 2 79 2 2" xfId="15436" xr:uid="{E68AB220-D4A0-4DA5-86EB-1F01627FE438}"/>
    <cellStyle name="Normal 2 79 2 3" xfId="15437" xr:uid="{BB0F49E4-25F5-4005-A431-870F9482208E}"/>
    <cellStyle name="Normal 2 79 3" xfId="15438" xr:uid="{048B5C1C-52B4-4B1B-A879-D22BB6FEF34F}"/>
    <cellStyle name="Normal 2 79 3 2" xfId="15439" xr:uid="{96170C58-132D-43DD-9C20-DFD95C68C320}"/>
    <cellStyle name="Normal 2 79 3 3" xfId="15440" xr:uid="{23A401FC-3EBC-4D22-AD35-AB305AABB1E6}"/>
    <cellStyle name="Normal 2 79 4" xfId="15441" xr:uid="{C4966BBF-B036-4F28-860C-96121D34FEFC}"/>
    <cellStyle name="Normal 2 79 5" xfId="15442" xr:uid="{4E51144A-A2CB-438D-8DE0-1515C0698935}"/>
    <cellStyle name="Normal 2 8" xfId="15443" xr:uid="{0AB12451-C90D-4750-A4E4-4B411D75F8FB}"/>
    <cellStyle name="Normal 2 8 10" xfId="15444" xr:uid="{55396B40-915E-42E3-9D4B-1CBEF6F89140}"/>
    <cellStyle name="Normal 2 8 10 2" xfId="15445" xr:uid="{A9AABC01-3911-4739-8690-8E278BE7FFBE}"/>
    <cellStyle name="Normal 2 8 10 2 2" xfId="15446" xr:uid="{72A09A51-39DB-451F-843C-0DBEF7EBFA6A}"/>
    <cellStyle name="Normal 2 8 10 2 3" xfId="15447" xr:uid="{045EF709-2B46-4107-8087-82B855E53F5B}"/>
    <cellStyle name="Normal 2 8 10 3" xfId="15448" xr:uid="{52F7D46B-EBE7-4CD4-B809-E5AE25D1B1A5}"/>
    <cellStyle name="Normal 2 8 10 3 2" xfId="15449" xr:uid="{C5C8B235-62DA-4DFC-8771-CF17A9F65F67}"/>
    <cellStyle name="Normal 2 8 10 3 3" xfId="15450" xr:uid="{F9080F69-10F9-46EB-A6B8-E5FF6F2AEFB7}"/>
    <cellStyle name="Normal 2 8 10 4" xfId="15451" xr:uid="{D08E074B-A78B-47D8-8120-4E45752CB426}"/>
    <cellStyle name="Normal 2 8 10 5" xfId="15452" xr:uid="{9CFE5AF1-4B2B-428B-AC24-D5EBFC241AB1}"/>
    <cellStyle name="Normal 2 8 11" xfId="15453" xr:uid="{F93EFDAB-9A42-4F98-BA8E-8EF7396C2C9C}"/>
    <cellStyle name="Normal 2 8 11 2" xfId="15454" xr:uid="{0C6BFEBE-8403-4A42-A073-AAA76A61C11F}"/>
    <cellStyle name="Normal 2 8 11 2 2" xfId="15455" xr:uid="{412120BD-D495-42B0-B2C1-4CB40B18CFEB}"/>
    <cellStyle name="Normal 2 8 11 2 3" xfId="15456" xr:uid="{A8DDC037-2241-45FA-A5E5-94E2D11E7020}"/>
    <cellStyle name="Normal 2 8 11 3" xfId="15457" xr:uid="{935BAC9E-89E9-4869-A9E9-39F186353252}"/>
    <cellStyle name="Normal 2 8 11 3 2" xfId="15458" xr:uid="{7666A900-50C0-4C80-9A15-518B10AEF4EA}"/>
    <cellStyle name="Normal 2 8 11 3 3" xfId="15459" xr:uid="{C57F299F-2124-45DA-8B2A-17342D121C6E}"/>
    <cellStyle name="Normal 2 8 11 4" xfId="15460" xr:uid="{DCBC8640-BAD2-44E1-9AED-F168BD60C314}"/>
    <cellStyle name="Normal 2 8 11 5" xfId="15461" xr:uid="{CCE1AC03-F538-484F-812A-C79EC1BF491F}"/>
    <cellStyle name="Normal 2 8 12" xfId="15462" xr:uid="{58D4964C-7A1C-4FDE-8C96-0A960559F087}"/>
    <cellStyle name="Normal 2 8 12 2" xfId="15463" xr:uid="{A7C6E2B4-4ADC-4964-BBE0-AE6BAA0BE0F8}"/>
    <cellStyle name="Normal 2 8 12 2 2" xfId="15464" xr:uid="{6DEC4B85-EFA7-422D-9785-98E9B31C3B78}"/>
    <cellStyle name="Normal 2 8 12 2 3" xfId="15465" xr:uid="{01C44A4F-7FF9-41C3-9078-523F039C3A52}"/>
    <cellStyle name="Normal 2 8 12 3" xfId="15466" xr:uid="{41673DC2-5545-4324-9071-90045E94569E}"/>
    <cellStyle name="Normal 2 8 12 3 2" xfId="15467" xr:uid="{14F1713B-9C1E-48ED-A2E9-EA9D663E5A54}"/>
    <cellStyle name="Normal 2 8 12 3 3" xfId="15468" xr:uid="{8D32C924-388B-4FC0-923B-FADDC6A95C75}"/>
    <cellStyle name="Normal 2 8 12 4" xfId="15469" xr:uid="{BCB2D32C-1CB1-4E97-8F64-B65C2190A580}"/>
    <cellStyle name="Normal 2 8 12 5" xfId="15470" xr:uid="{91EEB966-F03F-4527-8123-B2727E7A9D0A}"/>
    <cellStyle name="Normal 2 8 13" xfId="15471" xr:uid="{79A86DCE-3D45-4EDE-AF73-AD6A8157B1BD}"/>
    <cellStyle name="Normal 2 8 13 2" xfId="15472" xr:uid="{4DAE0EBC-2CA2-45DA-9416-DB59F79A0F4E}"/>
    <cellStyle name="Normal 2 8 13 2 2" xfId="15473" xr:uid="{DB36280C-CC56-4B6C-8A96-7D7543141F37}"/>
    <cellStyle name="Normal 2 8 13 2 3" xfId="15474" xr:uid="{DDCA3003-BF5F-45BD-BD30-33B4A3EE7C78}"/>
    <cellStyle name="Normal 2 8 13 3" xfId="15475" xr:uid="{0AD80F3A-0A66-4143-AD9D-91C546C12598}"/>
    <cellStyle name="Normal 2 8 13 3 2" xfId="15476" xr:uid="{6F3F2830-C9B7-4025-A77B-422C4462B504}"/>
    <cellStyle name="Normal 2 8 13 3 3" xfId="15477" xr:uid="{14A665E5-DDBF-4F17-9DB6-80BC78A82FD7}"/>
    <cellStyle name="Normal 2 8 13 4" xfId="15478" xr:uid="{13EFF616-B0C0-42BD-B2D2-276071621881}"/>
    <cellStyle name="Normal 2 8 13 5" xfId="15479" xr:uid="{FB497A51-BB2A-445B-B058-1A2E1340752B}"/>
    <cellStyle name="Normal 2 8 14" xfId="15480" xr:uid="{75DC299F-017E-4748-971D-0AF1122BAA78}"/>
    <cellStyle name="Normal 2 8 14 2" xfId="15481" xr:uid="{BCD2508D-06D6-402B-AF94-73D6CDCD9482}"/>
    <cellStyle name="Normal 2 8 14 2 2" xfId="15482" xr:uid="{87A922E6-22B9-4CD0-BD50-34C14ADD69BA}"/>
    <cellStyle name="Normal 2 8 14 2 3" xfId="15483" xr:uid="{C65AFB9C-89B3-40A6-87BE-F064FBDE1866}"/>
    <cellStyle name="Normal 2 8 14 3" xfId="15484" xr:uid="{E148F785-41CD-47E9-B1AA-6B86C4AF95B7}"/>
    <cellStyle name="Normal 2 8 14 3 2" xfId="15485" xr:uid="{E3ED7C15-36D8-4178-9708-3DD881C25B93}"/>
    <cellStyle name="Normal 2 8 14 3 3" xfId="15486" xr:uid="{59D4E014-C6C7-4F66-91C8-E28B7E246124}"/>
    <cellStyle name="Normal 2 8 14 4" xfId="15487" xr:uid="{CBC105D8-7A8D-46FC-B154-B485E866F730}"/>
    <cellStyle name="Normal 2 8 14 5" xfId="15488" xr:uid="{0D417D2D-D0D4-4B69-AB80-245DDA2E8863}"/>
    <cellStyle name="Normal 2 8 15" xfId="15489" xr:uid="{2595A183-9317-40B4-BDEC-46CFF50F1AFE}"/>
    <cellStyle name="Normal 2 8 15 2" xfId="15490" xr:uid="{84BBA0EC-DC6F-4C81-AFE1-E189617EC02A}"/>
    <cellStyle name="Normal 2 8 15 2 2" xfId="15491" xr:uid="{5FECF6EE-3E26-4504-9B49-535FA0E3082D}"/>
    <cellStyle name="Normal 2 8 15 2 3" xfId="15492" xr:uid="{84432644-0D5B-4514-AF9C-D227095E2DFC}"/>
    <cellStyle name="Normal 2 8 15 3" xfId="15493" xr:uid="{6FE2E416-3443-4AF6-9E42-1D685653A996}"/>
    <cellStyle name="Normal 2 8 15 3 2" xfId="15494" xr:uid="{3F49744C-431E-4997-A88A-A4632D32FFDE}"/>
    <cellStyle name="Normal 2 8 15 3 3" xfId="15495" xr:uid="{2EF57FAE-B5CA-4862-BA1D-BC0ED22B988B}"/>
    <cellStyle name="Normal 2 8 15 4" xfId="15496" xr:uid="{A2AFB1BE-A425-42BD-9EAF-3390FFEC9631}"/>
    <cellStyle name="Normal 2 8 15 5" xfId="15497" xr:uid="{0643EECD-66D1-4DAD-B991-8ACDE094929A}"/>
    <cellStyle name="Normal 2 8 16" xfId="15498" xr:uid="{ABB97E7E-74DB-474F-8410-7D9BFDDCE1A2}"/>
    <cellStyle name="Normal 2 8 16 2" xfId="15499" xr:uid="{052FF0FE-CC66-4A4C-B328-913E08BF285B}"/>
    <cellStyle name="Normal 2 8 16 2 2" xfId="15500" xr:uid="{347EF616-C51C-4FB4-B88E-8B7E97E8FAA1}"/>
    <cellStyle name="Normal 2 8 16 2 3" xfId="15501" xr:uid="{3DB5CBF6-585F-4F61-A6DD-CCD13EB387E9}"/>
    <cellStyle name="Normal 2 8 16 3" xfId="15502" xr:uid="{A9CC31A3-1428-4909-A528-AF8F5BB0AEAF}"/>
    <cellStyle name="Normal 2 8 16 3 2" xfId="15503" xr:uid="{8C2B7BB4-63D3-4A27-8563-14CD12B1F5C7}"/>
    <cellStyle name="Normal 2 8 16 3 3" xfId="15504" xr:uid="{2A1C0AF7-B899-40A9-AD3E-44925DF51A02}"/>
    <cellStyle name="Normal 2 8 16 4" xfId="15505" xr:uid="{55C64EF1-B449-453F-B02E-56FEEDF2D020}"/>
    <cellStyle name="Normal 2 8 16 5" xfId="15506" xr:uid="{025348D9-A7C2-4C90-9C6B-5012F52EABD6}"/>
    <cellStyle name="Normal 2 8 17" xfId="15507" xr:uid="{A2BD774A-7B30-4E99-99C1-6E292EE161A4}"/>
    <cellStyle name="Normal 2 8 17 2" xfId="15508" xr:uid="{6AFCA6A8-E774-4251-94E7-44011362554A}"/>
    <cellStyle name="Normal 2 8 17 2 2" xfId="15509" xr:uid="{B2D038DD-1219-4ED7-A1EB-37BC41F492C0}"/>
    <cellStyle name="Normal 2 8 17 2 3" xfId="15510" xr:uid="{163B1939-0612-407C-8AB4-E89F2BCD0910}"/>
    <cellStyle name="Normal 2 8 17 3" xfId="15511" xr:uid="{91E05435-68F2-44C1-BBC3-1C601DD756E6}"/>
    <cellStyle name="Normal 2 8 17 3 2" xfId="15512" xr:uid="{1D3F640B-773C-4281-B13C-9907C2F835DC}"/>
    <cellStyle name="Normal 2 8 17 3 3" xfId="15513" xr:uid="{0F808BCA-44FF-46F3-9E07-3838F6CB5384}"/>
    <cellStyle name="Normal 2 8 17 4" xfId="15514" xr:uid="{6CF5C231-909A-4002-8D46-CC5AFA31CED7}"/>
    <cellStyle name="Normal 2 8 17 5" xfId="15515" xr:uid="{9A400524-CD2E-4D84-84D4-AAAE4E8E054A}"/>
    <cellStyle name="Normal 2 8 18" xfId="15516" xr:uid="{68BA1E96-8B6F-4199-A9CE-EC0196129446}"/>
    <cellStyle name="Normal 2 8 18 2" xfId="15517" xr:uid="{1A9C7D5D-4569-4B10-8AAD-6ACAD8BD0196}"/>
    <cellStyle name="Normal 2 8 18 2 2" xfId="15518" xr:uid="{991CC73D-BB6E-43D0-928C-852D2192F83B}"/>
    <cellStyle name="Normal 2 8 18 2 3" xfId="15519" xr:uid="{8C34F7A4-3886-4335-895F-472FDAA4CE21}"/>
    <cellStyle name="Normal 2 8 18 3" xfId="15520" xr:uid="{25DBF46C-4760-4017-A14F-F356FBA2119C}"/>
    <cellStyle name="Normal 2 8 18 3 2" xfId="15521" xr:uid="{3EC4FFA2-067D-4070-8025-42D12F9F3EB0}"/>
    <cellStyle name="Normal 2 8 18 3 3" xfId="15522" xr:uid="{80EAB8FE-AEBB-43CB-B1C0-60B377AA4982}"/>
    <cellStyle name="Normal 2 8 18 4" xfId="15523" xr:uid="{4F8C4501-3FE8-4A7B-AC4A-459ECCEB3556}"/>
    <cellStyle name="Normal 2 8 18 5" xfId="15524" xr:uid="{8F9A0CA8-5DCC-4CBC-BB05-2EB5441D130E}"/>
    <cellStyle name="Normal 2 8 19" xfId="15525" xr:uid="{EC190837-E16F-4DBA-BEAD-60A7B4120AAE}"/>
    <cellStyle name="Normal 2 8 19 2" xfId="15526" xr:uid="{CC2D9F86-7E92-4C6F-A1D6-966E7DC64E12}"/>
    <cellStyle name="Normal 2 8 19 2 2" xfId="15527" xr:uid="{620BDA5A-0709-4574-B276-7293431F1309}"/>
    <cellStyle name="Normal 2 8 19 2 3" xfId="15528" xr:uid="{E71D2039-B298-42D6-9A6E-30AF415501E3}"/>
    <cellStyle name="Normal 2 8 19 3" xfId="15529" xr:uid="{B9223116-DAA0-4902-88D8-8CBBC0C435DD}"/>
    <cellStyle name="Normal 2 8 19 3 2" xfId="15530" xr:uid="{A738B8D1-5963-444D-923E-DA1D7DE1EDB7}"/>
    <cellStyle name="Normal 2 8 19 3 3" xfId="15531" xr:uid="{F01784BB-A9F4-44AB-B117-7E48764B2266}"/>
    <cellStyle name="Normal 2 8 19 4" xfId="15532" xr:uid="{EC55296C-A6CB-4C4B-B136-0FB5B3E0AEE9}"/>
    <cellStyle name="Normal 2 8 19 5" xfId="15533" xr:uid="{7B23D6B2-0ED0-4F53-BCAD-DD7C00683527}"/>
    <cellStyle name="Normal 2 8 2" xfId="15534" xr:uid="{6F6E24A6-555C-418A-B485-22F59D86AEC0}"/>
    <cellStyle name="Normal 2 8 2 2" xfId="15535" xr:uid="{AC70A2E8-A6AD-4E10-90FF-671EDAB305D3}"/>
    <cellStyle name="Normal 2 8 2 2 2" xfId="15536" xr:uid="{0FA6EA01-C59E-4C3B-97A8-703D24DC835E}"/>
    <cellStyle name="Normal 2 8 2 2 3" xfId="15537" xr:uid="{A38D88C5-4FCF-44FE-BEAF-1822B07B7F3E}"/>
    <cellStyle name="Normal 2 8 2 3" xfId="15538" xr:uid="{CA0532B7-AB9E-48BE-BCB4-0A6A1AD14D23}"/>
    <cellStyle name="Normal 2 8 2 3 2" xfId="15539" xr:uid="{811CE1A2-C99A-4A3F-A887-E2D61705AB7C}"/>
    <cellStyle name="Normal 2 8 2 3 3" xfId="15540" xr:uid="{7C2BDEB5-9325-4776-8668-323B212E202E}"/>
    <cellStyle name="Normal 2 8 2 4" xfId="15541" xr:uid="{3A21512F-B68D-4FF2-9F00-CCEFC7E3AFC6}"/>
    <cellStyle name="Normal 2 8 2 5" xfId="15542" xr:uid="{5D5E8955-86C7-4D92-9302-7E73D9E5925C}"/>
    <cellStyle name="Normal 2 8 20" xfId="15543" xr:uid="{70A386D3-3C9E-42F7-B0EB-F2785E65A3A1}"/>
    <cellStyle name="Normal 2 8 20 2" xfId="15544" xr:uid="{4FAE89E5-C075-4C59-8BCD-0A9E02A2D59A}"/>
    <cellStyle name="Normal 2 8 20 2 2" xfId="15545" xr:uid="{C48B5B01-6868-4091-B32A-7E811B7E9190}"/>
    <cellStyle name="Normal 2 8 20 2 3" xfId="15546" xr:uid="{A599EFC5-2ADD-41DA-A525-6EC56272A318}"/>
    <cellStyle name="Normal 2 8 20 3" xfId="15547" xr:uid="{8047D55C-6B78-42E6-A958-3D60AF64B8C7}"/>
    <cellStyle name="Normal 2 8 20 3 2" xfId="15548" xr:uid="{ED3F6DEE-41BC-4837-9B61-96C0C451FC5B}"/>
    <cellStyle name="Normal 2 8 20 3 3" xfId="15549" xr:uid="{3A6E96C6-70FD-41DC-9A00-D6DC51397D17}"/>
    <cellStyle name="Normal 2 8 20 4" xfId="15550" xr:uid="{4DD443C1-C579-4C3E-B972-2406AF7CF36C}"/>
    <cellStyle name="Normal 2 8 20 5" xfId="15551" xr:uid="{076BABB3-FCBA-4F77-9D2B-7F97BB926831}"/>
    <cellStyle name="Normal 2 8 21" xfId="15552" xr:uid="{722F7746-59AF-40C0-871E-12C1C34E4680}"/>
    <cellStyle name="Normal 2 8 21 2" xfId="15553" xr:uid="{A9313732-498F-4D88-9B36-379767A5E321}"/>
    <cellStyle name="Normal 2 8 21 2 2" xfId="15554" xr:uid="{5BC2C3B6-72C9-48EB-9526-421C08CB07AB}"/>
    <cellStyle name="Normal 2 8 21 2 3" xfId="15555" xr:uid="{34766E60-D78A-44DE-A209-CAC9BBCF5E89}"/>
    <cellStyle name="Normal 2 8 21 3" xfId="15556" xr:uid="{AA78FA9F-A83B-4F36-A09B-C5D0359392BC}"/>
    <cellStyle name="Normal 2 8 21 3 2" xfId="15557" xr:uid="{D8D8DDB0-1B1D-4CA7-9C8E-37559E373A97}"/>
    <cellStyle name="Normal 2 8 21 3 3" xfId="15558" xr:uid="{CA66B16A-04D0-4399-8D9C-10183C1FF028}"/>
    <cellStyle name="Normal 2 8 21 4" xfId="15559" xr:uid="{D8899B28-E471-4198-BA92-0945A4ECA52D}"/>
    <cellStyle name="Normal 2 8 21 5" xfId="15560" xr:uid="{1E3B865C-9C97-45B3-942A-6AEF963C9D35}"/>
    <cellStyle name="Normal 2 8 22" xfId="15561" xr:uid="{574CF0BB-B642-4809-8792-630A988A4018}"/>
    <cellStyle name="Normal 2 8 22 2" xfId="15562" xr:uid="{62458634-2AE1-45E6-9691-8AEFC1737E83}"/>
    <cellStyle name="Normal 2 8 22 2 2" xfId="15563" xr:uid="{1D33F681-05E7-4196-89CB-67901C042E2B}"/>
    <cellStyle name="Normal 2 8 22 2 3" xfId="15564" xr:uid="{441E00B3-1757-4A5C-BD2B-B7E0F5347C35}"/>
    <cellStyle name="Normal 2 8 22 3" xfId="15565" xr:uid="{0DF0A0EF-1FDB-4627-8C9D-1DDD625C8441}"/>
    <cellStyle name="Normal 2 8 22 3 2" xfId="15566" xr:uid="{D84917C7-2D13-4A01-91D0-6E6FB8A75F35}"/>
    <cellStyle name="Normal 2 8 22 3 3" xfId="15567" xr:uid="{66E52F16-1627-48ED-A4C6-94D3E16A3954}"/>
    <cellStyle name="Normal 2 8 22 4" xfId="15568" xr:uid="{76090CB5-966F-4BC6-AD72-1C630D8D5967}"/>
    <cellStyle name="Normal 2 8 22 5" xfId="15569" xr:uid="{25341435-1499-4D18-BAB8-085D16D70BBE}"/>
    <cellStyle name="Normal 2 8 23" xfId="15570" xr:uid="{88E8FD56-6A3D-4DAA-8BA0-9D5E569800E5}"/>
    <cellStyle name="Normal 2 8 23 2" xfId="15571" xr:uid="{083F84A4-23CD-4637-857A-961ABA76F6A7}"/>
    <cellStyle name="Normal 2 8 23 2 2" xfId="15572" xr:uid="{8CCC6C2B-CA99-4ABB-93BE-02637F221B26}"/>
    <cellStyle name="Normal 2 8 23 2 3" xfId="15573" xr:uid="{8B548787-32BF-49CA-B9E2-BF5042CAA443}"/>
    <cellStyle name="Normal 2 8 23 3" xfId="15574" xr:uid="{90F58426-5E32-460C-BCED-90DD2E19BFBE}"/>
    <cellStyle name="Normal 2 8 23 3 2" xfId="15575" xr:uid="{07CBD611-73C8-49C1-8A1A-17A9B4F2153F}"/>
    <cellStyle name="Normal 2 8 23 3 3" xfId="15576" xr:uid="{0445B7EB-D19C-4797-A85B-602353084763}"/>
    <cellStyle name="Normal 2 8 23 4" xfId="15577" xr:uid="{6CB48605-4B3F-494B-8C41-4D527CE512E9}"/>
    <cellStyle name="Normal 2 8 23 5" xfId="15578" xr:uid="{6E1131C4-ABC4-4BDC-9E14-6B35AA484781}"/>
    <cellStyle name="Normal 2 8 24" xfId="15579" xr:uid="{970F0908-421C-4E32-8CD5-2F1EDA7CD8CC}"/>
    <cellStyle name="Normal 2 8 24 2" xfId="15580" xr:uid="{DF479485-1539-4BD7-9AD2-D561F04AAC99}"/>
    <cellStyle name="Normal 2 8 24 3" xfId="15581" xr:uid="{F064F6CF-AE1A-4B21-B6E8-8AB7B5619451}"/>
    <cellStyle name="Normal 2 8 25" xfId="15582" xr:uid="{99F49779-EC5E-4B6B-94D3-2AB6F44C8D29}"/>
    <cellStyle name="Normal 2 8 25 2" xfId="15583" xr:uid="{D12BC724-F46D-44C5-9B00-6A42E124130C}"/>
    <cellStyle name="Normal 2 8 25 3" xfId="15584" xr:uid="{625D2DE3-60B7-4CDF-AB81-3AEE3489AF92}"/>
    <cellStyle name="Normal 2 8 26" xfId="15585" xr:uid="{D83A355E-F747-49BB-9AF3-F819BE39C373}"/>
    <cellStyle name="Normal 2 8 27" xfId="15586" xr:uid="{CC419163-78DE-416A-AE9B-6D20AA5171E4}"/>
    <cellStyle name="Normal 2 8 3" xfId="15587" xr:uid="{1D29F3D9-452B-427D-8069-CE5DE1097381}"/>
    <cellStyle name="Normal 2 8 3 2" xfId="15588" xr:uid="{329FBC75-E43E-4564-ADE4-3413EC8CB941}"/>
    <cellStyle name="Normal 2 8 3 2 2" xfId="15589" xr:uid="{DF4B5FE9-275E-4FB4-90B9-9A62D35ACE04}"/>
    <cellStyle name="Normal 2 8 3 2 3" xfId="15590" xr:uid="{AE05EAA3-459D-45B1-B821-EBC75B2D10C5}"/>
    <cellStyle name="Normal 2 8 3 3" xfId="15591" xr:uid="{14EB39EA-C791-45EC-8870-9941BEB73843}"/>
    <cellStyle name="Normal 2 8 3 3 2" xfId="15592" xr:uid="{0362CD15-AA26-49B2-B7F0-43A71C7C2890}"/>
    <cellStyle name="Normal 2 8 3 3 3" xfId="15593" xr:uid="{3667D759-1253-4CEB-AECA-0FDB9F5A26FF}"/>
    <cellStyle name="Normal 2 8 3 4" xfId="15594" xr:uid="{F09EADC2-EF25-411F-832A-F76E5EAA81DA}"/>
    <cellStyle name="Normal 2 8 3 5" xfId="15595" xr:uid="{DE8AEEAE-BCF0-46F2-B83C-02C7517DAE6B}"/>
    <cellStyle name="Normal 2 8 4" xfId="15596" xr:uid="{B971D309-20D9-4A11-A943-2B96ED37C29F}"/>
    <cellStyle name="Normal 2 8 4 2" xfId="15597" xr:uid="{0F1F16B3-A7C2-4DE5-B10E-B88BEB67D36C}"/>
    <cellStyle name="Normal 2 8 4 2 2" xfId="15598" xr:uid="{94917C34-7774-4000-B81B-4A9D5B9BE0BB}"/>
    <cellStyle name="Normal 2 8 4 2 3" xfId="15599" xr:uid="{6211C187-ADF7-4237-BECE-3B6A0931A37D}"/>
    <cellStyle name="Normal 2 8 4 3" xfId="15600" xr:uid="{4C0CB57A-FF7A-4E96-B5F8-76CF1784B6B8}"/>
    <cellStyle name="Normal 2 8 4 3 2" xfId="15601" xr:uid="{A783C7D9-F16D-4127-8EA2-080C73F510FA}"/>
    <cellStyle name="Normal 2 8 4 3 3" xfId="15602" xr:uid="{A02B87F5-084F-40B8-8717-FCC78D5B01F3}"/>
    <cellStyle name="Normal 2 8 4 4" xfId="15603" xr:uid="{B1851255-C3B4-4F5B-97A0-CEE0B9B25BBE}"/>
    <cellStyle name="Normal 2 8 4 5" xfId="15604" xr:uid="{F62ABB51-82A1-453B-96C6-C7C5A2CE008D}"/>
    <cellStyle name="Normal 2 8 5" xfId="15605" xr:uid="{E923B37A-E314-46EE-B15D-295917D0EE05}"/>
    <cellStyle name="Normal 2 8 5 2" xfId="15606" xr:uid="{A2F51CEC-3F26-44B6-AAE1-79B9790ED40E}"/>
    <cellStyle name="Normal 2 8 5 2 2" xfId="15607" xr:uid="{FA8CF6FD-6336-4999-8C66-3F017D225176}"/>
    <cellStyle name="Normal 2 8 5 2 3" xfId="15608" xr:uid="{EAE9DF7A-1651-4E3F-B344-FA79D1CD5479}"/>
    <cellStyle name="Normal 2 8 5 3" xfId="15609" xr:uid="{AB27251D-9218-4C66-B754-3759A4C3CDFC}"/>
    <cellStyle name="Normal 2 8 5 3 2" xfId="15610" xr:uid="{391FE565-3815-41DD-B41A-F5CE5ED3C5CF}"/>
    <cellStyle name="Normal 2 8 5 3 3" xfId="15611" xr:uid="{FA10289E-33BA-4057-8B76-8D1D1E89C424}"/>
    <cellStyle name="Normal 2 8 5 4" xfId="15612" xr:uid="{530C59DA-E4CA-4BCB-9B87-08B33130E983}"/>
    <cellStyle name="Normal 2 8 5 5" xfId="15613" xr:uid="{495FA9C9-E19B-422D-810E-C44B7611753E}"/>
    <cellStyle name="Normal 2 8 6" xfId="15614" xr:uid="{973F2DEB-07EE-4294-8C23-931C3A0E7370}"/>
    <cellStyle name="Normal 2 8 6 2" xfId="15615" xr:uid="{948143E1-250A-4D53-9651-348DA96D4F1B}"/>
    <cellStyle name="Normal 2 8 6 2 2" xfId="15616" xr:uid="{E84A1F4D-FF3D-4C20-B224-1C453BDECB7B}"/>
    <cellStyle name="Normal 2 8 6 2 3" xfId="15617" xr:uid="{2EF5391D-7BB2-4662-A60B-C866737DECD2}"/>
    <cellStyle name="Normal 2 8 6 3" xfId="15618" xr:uid="{FFD92A92-DFF7-41C5-B5A2-234AB055ED9D}"/>
    <cellStyle name="Normal 2 8 6 3 2" xfId="15619" xr:uid="{BF6B3E92-40B6-43E9-AC50-D6FF1BF2AF8C}"/>
    <cellStyle name="Normal 2 8 6 3 3" xfId="15620" xr:uid="{A59F540A-3361-4FBB-BB55-4A1F5D8FDAE5}"/>
    <cellStyle name="Normal 2 8 6 4" xfId="15621" xr:uid="{50A4ABB7-7457-4434-B653-14E6042B269A}"/>
    <cellStyle name="Normal 2 8 6 5" xfId="15622" xr:uid="{0625135B-57D2-4062-A100-BC5AA448DF27}"/>
    <cellStyle name="Normal 2 8 7" xfId="15623" xr:uid="{3D870B6D-7045-47BB-ABD0-DB4AAE6143ED}"/>
    <cellStyle name="Normal 2 8 7 2" xfId="15624" xr:uid="{AA7C11E3-C5D0-4EB9-84F3-A07ACF9C70D7}"/>
    <cellStyle name="Normal 2 8 7 2 2" xfId="15625" xr:uid="{0EC37290-3E61-4D4E-83CD-0A2FFF1CE258}"/>
    <cellStyle name="Normal 2 8 7 2 3" xfId="15626" xr:uid="{BE83D0EB-E963-459D-B18C-9FD15AE72044}"/>
    <cellStyle name="Normal 2 8 7 3" xfId="15627" xr:uid="{FF3483A4-316F-4673-A479-CCD68F6E7F4D}"/>
    <cellStyle name="Normal 2 8 7 3 2" xfId="15628" xr:uid="{3F5FCE68-9F7E-43EB-85D4-C058631CF909}"/>
    <cellStyle name="Normal 2 8 7 3 3" xfId="15629" xr:uid="{94D22766-35E2-4C79-9138-422DB24EC122}"/>
    <cellStyle name="Normal 2 8 7 4" xfId="15630" xr:uid="{4C5236A4-3BDA-403F-9ECF-F24F8D2EF836}"/>
    <cellStyle name="Normal 2 8 7 5" xfId="15631" xr:uid="{076A7881-C95F-495F-ABF1-0E7CFBF94AE0}"/>
    <cellStyle name="Normal 2 8 8" xfId="15632" xr:uid="{F5CED35A-7B19-4A7A-A450-448E3A3DCAAB}"/>
    <cellStyle name="Normal 2 8 8 2" xfId="15633" xr:uid="{5A904A38-A160-4448-9909-0085A5D66DAF}"/>
    <cellStyle name="Normal 2 8 8 2 2" xfId="15634" xr:uid="{2B8167A2-621C-4EBE-BD90-5BBC47689E56}"/>
    <cellStyle name="Normal 2 8 8 2 3" xfId="15635" xr:uid="{5E34350A-0119-422E-844B-B24EB3C323C7}"/>
    <cellStyle name="Normal 2 8 8 3" xfId="15636" xr:uid="{6ABCAB43-6DA7-4AAE-9172-F7AC557E7505}"/>
    <cellStyle name="Normal 2 8 8 3 2" xfId="15637" xr:uid="{ABDFD92C-4298-4C79-9603-CF2F7830F38B}"/>
    <cellStyle name="Normal 2 8 8 3 3" xfId="15638" xr:uid="{B9DDA60D-FAAB-4ECC-97DF-0DAA9A0183CA}"/>
    <cellStyle name="Normal 2 8 8 4" xfId="15639" xr:uid="{BB54335C-AE48-498B-ACCA-B5FBBCF75BDD}"/>
    <cellStyle name="Normal 2 8 8 5" xfId="15640" xr:uid="{16F180F7-52CA-47CA-BB26-4B4382A8779E}"/>
    <cellStyle name="Normal 2 8 9" xfId="15641" xr:uid="{9C7069E9-FFA2-42D0-9CAD-88F2DF754F6D}"/>
    <cellStyle name="Normal 2 8 9 2" xfId="15642" xr:uid="{ED769DCC-DF73-4C4C-8D2B-2FF7903C9471}"/>
    <cellStyle name="Normal 2 8 9 2 2" xfId="15643" xr:uid="{0E426EA1-863E-4CE9-A7BE-1DD0AB5E11E8}"/>
    <cellStyle name="Normal 2 8 9 2 3" xfId="15644" xr:uid="{2EACB794-CC2E-4BE3-A767-7F5EC82F0884}"/>
    <cellStyle name="Normal 2 8 9 3" xfId="15645" xr:uid="{CC0D10D5-3949-4AFB-A19C-A477024915A6}"/>
    <cellStyle name="Normal 2 8 9 3 2" xfId="15646" xr:uid="{118EC681-FBC3-42C5-9100-F8ECC87C9DC2}"/>
    <cellStyle name="Normal 2 8 9 3 3" xfId="15647" xr:uid="{5F348B60-1F41-4F92-A685-35C63345F551}"/>
    <cellStyle name="Normal 2 8 9 4" xfId="15648" xr:uid="{211C0622-14FD-4623-8676-40CD5404C576}"/>
    <cellStyle name="Normal 2 8 9 5" xfId="15649" xr:uid="{1C2D904E-7FDF-41F7-B4B9-7F69010BE40B}"/>
    <cellStyle name="Normal 2 80" xfId="15650" xr:uid="{52A28C24-4B8C-4136-B11E-CDCBBAF44EDE}"/>
    <cellStyle name="Normal 2 80 2" xfId="15651" xr:uid="{196F5578-2317-4622-B59F-F2F32AAEFEEE}"/>
    <cellStyle name="Normal 2 80 2 2" xfId="15652" xr:uid="{7E85ED70-1A06-412B-A817-F5B24814E189}"/>
    <cellStyle name="Normal 2 80 2 3" xfId="15653" xr:uid="{1324F691-6F1F-4101-AA00-57D9C5578924}"/>
    <cellStyle name="Normal 2 80 3" xfId="15654" xr:uid="{8061FA5E-09A7-41F2-9283-149592B810ED}"/>
    <cellStyle name="Normal 2 80 3 2" xfId="15655" xr:uid="{A3C9FE44-C6D6-414F-AA02-05BCF8106531}"/>
    <cellStyle name="Normal 2 80 3 3" xfId="15656" xr:uid="{09355116-12A6-493C-BED7-6F78BB810C7D}"/>
    <cellStyle name="Normal 2 80 4" xfId="15657" xr:uid="{7442738C-4C14-440F-B1DF-3C0BBC83D8D8}"/>
    <cellStyle name="Normal 2 80 5" xfId="15658" xr:uid="{1AAB790F-21D4-4B06-9B02-86CAE69A0465}"/>
    <cellStyle name="Normal 2 81" xfId="15659" xr:uid="{8CE551B0-1DEA-4C85-AE2D-D62023AC06DB}"/>
    <cellStyle name="Normal 2 81 2" xfId="15660" xr:uid="{649B1683-7283-4F2C-B21E-616A3F2D1A42}"/>
    <cellStyle name="Normal 2 81 2 2" xfId="15661" xr:uid="{57D86E82-CA80-44B8-8929-5EA378C00562}"/>
    <cellStyle name="Normal 2 81 2 3" xfId="15662" xr:uid="{F3DB79F1-27ED-42B1-9A53-A3EA1E9D1D96}"/>
    <cellStyle name="Normal 2 81 3" xfId="15663" xr:uid="{BFF69FA0-F206-4149-8512-C335AC136F73}"/>
    <cellStyle name="Normal 2 81 3 2" xfId="15664" xr:uid="{8A9FC6D7-8DBD-4E8F-AB82-DA0A5E5DC0A8}"/>
    <cellStyle name="Normal 2 81 3 3" xfId="15665" xr:uid="{D496917D-5535-40A3-B11B-15D77EAFCC4C}"/>
    <cellStyle name="Normal 2 81 4" xfId="15666" xr:uid="{597C9DFA-4401-4E65-AE6C-4E3573B57A5B}"/>
    <cellStyle name="Normal 2 81 5" xfId="15667" xr:uid="{7A0E424C-67F6-4616-B693-7805361C341B}"/>
    <cellStyle name="Normal 2 82" xfId="15668" xr:uid="{8B6A8588-3F86-4E93-A77F-8E39B9E00E96}"/>
    <cellStyle name="Normal 2 82 2" xfId="15669" xr:uid="{0135D506-8C0F-437C-833F-76591A9AEAFE}"/>
    <cellStyle name="Normal 2 82 2 2" xfId="15670" xr:uid="{27D2ED80-A769-44E6-A886-69808DEE8776}"/>
    <cellStyle name="Normal 2 82 2 3" xfId="15671" xr:uid="{D829A281-CCBE-445C-84D0-B63B5DE57E42}"/>
    <cellStyle name="Normal 2 82 3" xfId="15672" xr:uid="{A59D039B-7690-4672-A995-1271ADF2570F}"/>
    <cellStyle name="Normal 2 82 3 2" xfId="15673" xr:uid="{DC3FE6D8-0A06-46D3-9C50-392CE8A7E547}"/>
    <cellStyle name="Normal 2 82 3 3" xfId="15674" xr:uid="{893602D1-F1A2-41F5-86EA-25E3FCAF9712}"/>
    <cellStyle name="Normal 2 82 4" xfId="15675" xr:uid="{C2CA3CB7-B225-47B4-A11C-3CA0ED43171C}"/>
    <cellStyle name="Normal 2 82 5" xfId="15676" xr:uid="{3860D4FB-5CE0-4EDF-B9C1-AD313C2185B7}"/>
    <cellStyle name="Normal 2 83" xfId="15677" xr:uid="{BF3B7325-0409-45A1-ABAA-4ED40E0A6516}"/>
    <cellStyle name="Normal 2 83 2" xfId="15678" xr:uid="{17E3EBFD-5267-4BE4-95A9-1C83C6A4399A}"/>
    <cellStyle name="Normal 2 83 2 2" xfId="15679" xr:uid="{06AF00ED-CC5B-4974-8220-CCB20E75BF7D}"/>
    <cellStyle name="Normal 2 83 2 3" xfId="15680" xr:uid="{4787545F-830D-4AAE-9A4F-013713C2BD2C}"/>
    <cellStyle name="Normal 2 83 3" xfId="15681" xr:uid="{ACBAF082-2220-4060-AF4F-19E89AA80C68}"/>
    <cellStyle name="Normal 2 83 3 2" xfId="15682" xr:uid="{3C4CFCEF-83B7-4290-943E-E347D2E2D231}"/>
    <cellStyle name="Normal 2 83 3 3" xfId="15683" xr:uid="{A5B44DDA-33A1-4972-855D-4974BA3F131D}"/>
    <cellStyle name="Normal 2 83 4" xfId="15684" xr:uid="{E9B5F83D-FBC3-441E-A19C-1DF56BDBC2CE}"/>
    <cellStyle name="Normal 2 83 5" xfId="15685" xr:uid="{E016E4A1-DC25-4A27-9866-42F929C91AFD}"/>
    <cellStyle name="Normal 2 84" xfId="15686" xr:uid="{951F1B0E-91F7-45D2-8E23-6B03B726B0A0}"/>
    <cellStyle name="Normal 2 84 2" xfId="15687" xr:uid="{2FF964B1-C66E-4C4D-BC94-767676620D49}"/>
    <cellStyle name="Normal 2 84 2 2" xfId="15688" xr:uid="{5350B17B-04A6-4AF0-A733-4ADFF087C0EC}"/>
    <cellStyle name="Normal 2 84 2 3" xfId="15689" xr:uid="{0AEB5E8A-E19A-4485-88DA-C2F9E8879D01}"/>
    <cellStyle name="Normal 2 84 3" xfId="15690" xr:uid="{2EF16E69-4FAD-4CA9-901D-5E30D3F0E2D3}"/>
    <cellStyle name="Normal 2 84 3 2" xfId="15691" xr:uid="{C33CCD77-5B55-4133-B86B-321FF661D73E}"/>
    <cellStyle name="Normal 2 84 3 3" xfId="15692" xr:uid="{F0BD3A2D-9776-4771-8C89-6F924C22E827}"/>
    <cellStyle name="Normal 2 84 4" xfId="15693" xr:uid="{B5A007AE-26BC-4EC4-AA1D-F95DC5E5E4D0}"/>
    <cellStyle name="Normal 2 84 5" xfId="15694" xr:uid="{14B87AD4-2AE9-4B7B-8264-1E33EC8340EE}"/>
    <cellStyle name="Normal 2 85" xfId="15695" xr:uid="{CCC95634-241C-47EB-8E8D-503B983431C4}"/>
    <cellStyle name="Normal 2 85 2" xfId="15696" xr:uid="{4F6E49D6-1B6A-47F0-AA53-BBF9BA624599}"/>
    <cellStyle name="Normal 2 85 2 2" xfId="15697" xr:uid="{CC7A0456-6475-4C6D-85C2-525FBF5BCF8F}"/>
    <cellStyle name="Normal 2 85 2 3" xfId="15698" xr:uid="{C9D7998F-7270-4BD7-A8DA-F6B06B63CAF0}"/>
    <cellStyle name="Normal 2 85 3" xfId="15699" xr:uid="{A7F033AC-7399-4C29-A6BD-F9FB93F78CEE}"/>
    <cellStyle name="Normal 2 85 3 2" xfId="15700" xr:uid="{46DCDCB6-F500-47E4-9792-1578D5E9491A}"/>
    <cellStyle name="Normal 2 85 3 3" xfId="15701" xr:uid="{EA7E5CBC-A07D-4BEE-9FC5-196AAEA0AADD}"/>
    <cellStyle name="Normal 2 85 4" xfId="15702" xr:uid="{4976A76E-65FE-4079-AA08-8968008D77C4}"/>
    <cellStyle name="Normal 2 85 5" xfId="15703" xr:uid="{C76D9AA8-83F4-485B-B02E-EA3FA13B0F46}"/>
    <cellStyle name="Normal 2 86" xfId="15704" xr:uid="{FC1B7807-9458-44D3-B09A-4BA8A7D56B41}"/>
    <cellStyle name="Normal 2 86 2" xfId="15705" xr:uid="{6C91BE17-36CD-4779-8507-3371958A66DB}"/>
    <cellStyle name="Normal 2 86 2 2" xfId="15706" xr:uid="{19104243-7212-4CA0-909E-F7417C91E058}"/>
    <cellStyle name="Normal 2 86 2 3" xfId="15707" xr:uid="{67EBC128-A844-4EE5-A5EF-8C3371893F02}"/>
    <cellStyle name="Normal 2 86 3" xfId="15708" xr:uid="{4BCB4D58-0B22-4767-A975-EADAEBBC6440}"/>
    <cellStyle name="Normal 2 86 3 2" xfId="15709" xr:uid="{515B996B-2D9F-4655-8555-B9077689B2E1}"/>
    <cellStyle name="Normal 2 86 3 3" xfId="15710" xr:uid="{8EB4FDFF-A8B5-472B-BA22-B8575B7990C9}"/>
    <cellStyle name="Normal 2 86 4" xfId="15711" xr:uid="{546A5CA0-4CEB-4F71-B35C-E2491CE7C064}"/>
    <cellStyle name="Normal 2 86 5" xfId="15712" xr:uid="{1599A86A-69AC-4C03-B931-31ACBC3C073F}"/>
    <cellStyle name="Normal 2 87" xfId="15713" xr:uid="{6B0DC84E-137F-4CA3-BE74-72D76E253D43}"/>
    <cellStyle name="Normal 2 87 2" xfId="15714" xr:uid="{E016A3CD-06AD-4472-B802-AF83A5DB0F49}"/>
    <cellStyle name="Normal 2 87 2 2" xfId="15715" xr:uid="{4CE6C494-B838-46F7-A75A-93BD938D7AA1}"/>
    <cellStyle name="Normal 2 87 2 3" xfId="15716" xr:uid="{B6D0062C-48E7-4383-8683-17FE62EA76AC}"/>
    <cellStyle name="Normal 2 87 3" xfId="15717" xr:uid="{8FE5DA48-65A8-473F-964C-7708FBA31541}"/>
    <cellStyle name="Normal 2 87 3 2" xfId="15718" xr:uid="{CC8A3D3E-5200-4F19-B562-A3A1A175BEB7}"/>
    <cellStyle name="Normal 2 87 3 3" xfId="15719" xr:uid="{E87B8C87-A749-47FE-9DE0-3DA8E965E37F}"/>
    <cellStyle name="Normal 2 87 4" xfId="15720" xr:uid="{4CFFC0EC-04D5-4D54-BC02-B8A9E6DF565B}"/>
    <cellStyle name="Normal 2 87 5" xfId="15721" xr:uid="{E48DE2FB-9F86-4AD1-AAA4-43BF54D2471D}"/>
    <cellStyle name="Normal 2 88" xfId="15722" xr:uid="{69718891-5674-4322-9721-33F20E633B29}"/>
    <cellStyle name="Normal 2 88 2" xfId="15723" xr:uid="{CA730CF4-B518-445A-A09D-9EC81FBFC843}"/>
    <cellStyle name="Normal 2 88 2 2" xfId="15724" xr:uid="{42B39EF5-06B3-422D-BB2F-56A3100C1F37}"/>
    <cellStyle name="Normal 2 88 2 3" xfId="15725" xr:uid="{2BEEC9D8-41DB-4ECF-AA70-E16529A2640C}"/>
    <cellStyle name="Normal 2 88 3" xfId="15726" xr:uid="{7DD30A29-E7DB-4BD3-BB07-11E4E2C6EC4C}"/>
    <cellStyle name="Normal 2 88 3 2" xfId="15727" xr:uid="{F04DA4C1-3262-4638-8FAE-698F602BF5ED}"/>
    <cellStyle name="Normal 2 88 3 3" xfId="15728" xr:uid="{510D058D-2C1F-4367-B68C-3D9DFAB0645D}"/>
    <cellStyle name="Normal 2 88 4" xfId="15729" xr:uid="{45D9C9F9-677C-41AF-8E35-74500A3BB38E}"/>
    <cellStyle name="Normal 2 88 5" xfId="15730" xr:uid="{0E68F4AD-D09C-4C51-817B-9AE87C657BA3}"/>
    <cellStyle name="Normal 2 89" xfId="15731" xr:uid="{2C3EE3C6-64DC-4F8C-9945-6896ADDEA56E}"/>
    <cellStyle name="Normal 2 89 2" xfId="15732" xr:uid="{39719FE6-1B9A-4621-82A8-E521ABF0C288}"/>
    <cellStyle name="Normal 2 89 2 2" xfId="15733" xr:uid="{BD44686E-A38B-405E-8971-AF19CFACAB4A}"/>
    <cellStyle name="Normal 2 89 2 3" xfId="15734" xr:uid="{7709CE0A-60B0-4153-81FC-905462307BD1}"/>
    <cellStyle name="Normal 2 89 3" xfId="15735" xr:uid="{064C926D-462A-48C3-9067-811ADDD5C8B0}"/>
    <cellStyle name="Normal 2 89 3 2" xfId="15736" xr:uid="{C4BCBF2B-E21E-4F7F-817D-D224AEA22E4F}"/>
    <cellStyle name="Normal 2 89 3 3" xfId="15737" xr:uid="{EE38DD94-8325-495F-A161-1ED15150AA5A}"/>
    <cellStyle name="Normal 2 89 4" xfId="15738" xr:uid="{B8458B18-CA1E-407F-8F87-8B53A17860CE}"/>
    <cellStyle name="Normal 2 89 5" xfId="15739" xr:uid="{59C31E5F-B4BB-4DC8-8575-F1F4416178B9}"/>
    <cellStyle name="Normal 2 9" xfId="15740" xr:uid="{227A613F-7EB0-41E9-BC2D-EE437D22F77B}"/>
    <cellStyle name="Normal 2 9 10" xfId="15741" xr:uid="{1185BF2A-F391-4B2E-969D-90F8C3F9264A}"/>
    <cellStyle name="Normal 2 9 10 2" xfId="15742" xr:uid="{A215ED1B-A439-441B-AC28-AFB86AE400C8}"/>
    <cellStyle name="Normal 2 9 10 2 2" xfId="15743" xr:uid="{2424B142-171C-429F-BA55-224A7734BE3D}"/>
    <cellStyle name="Normal 2 9 10 2 3" xfId="15744" xr:uid="{E343513B-32FB-4F05-A7AB-4853F92E74F8}"/>
    <cellStyle name="Normal 2 9 10 3" xfId="15745" xr:uid="{D21D54D7-0CC1-4195-8F31-A5780509C4A4}"/>
    <cellStyle name="Normal 2 9 10 3 2" xfId="15746" xr:uid="{338EC786-B6CC-4472-BAC2-2D2EB8184995}"/>
    <cellStyle name="Normal 2 9 10 3 3" xfId="15747" xr:uid="{502D8D22-FC11-42F4-942F-DC16F1558231}"/>
    <cellStyle name="Normal 2 9 10 4" xfId="15748" xr:uid="{DD6A6901-E1C7-49E3-A4D7-0EF0F7772313}"/>
    <cellStyle name="Normal 2 9 10 5" xfId="15749" xr:uid="{C6C8EA32-F7D8-4FEB-8923-B3AF753FAD2E}"/>
    <cellStyle name="Normal 2 9 11" xfId="15750" xr:uid="{159A61F9-AD87-4AEA-BFD1-C92590F45C51}"/>
    <cellStyle name="Normal 2 9 11 2" xfId="15751" xr:uid="{0206009C-AD40-45CD-9EBA-C177DFF8598F}"/>
    <cellStyle name="Normal 2 9 11 2 2" xfId="15752" xr:uid="{4FAE12CD-5184-4B48-ACA5-1E1C616418E3}"/>
    <cellStyle name="Normal 2 9 11 2 3" xfId="15753" xr:uid="{9803B283-D468-4430-87C7-A8FA99F060A7}"/>
    <cellStyle name="Normal 2 9 11 3" xfId="15754" xr:uid="{1118E60D-68D7-4EE5-8FEA-910E3CB941D1}"/>
    <cellStyle name="Normal 2 9 11 3 2" xfId="15755" xr:uid="{FB70EF87-9A0C-4D66-B398-09BDD5BFE589}"/>
    <cellStyle name="Normal 2 9 11 3 3" xfId="15756" xr:uid="{B97D2F65-8F31-4C35-B345-8242B582145F}"/>
    <cellStyle name="Normal 2 9 11 4" xfId="15757" xr:uid="{E3F5A569-21EA-4BA1-96FD-95697550FF64}"/>
    <cellStyle name="Normal 2 9 11 5" xfId="15758" xr:uid="{28814AF8-751A-4721-8AD0-7EEC5ABE8F94}"/>
    <cellStyle name="Normal 2 9 12" xfId="15759" xr:uid="{AC3F6A2B-BBD0-4A80-95CD-7EFE1FD43008}"/>
    <cellStyle name="Normal 2 9 12 2" xfId="15760" xr:uid="{C9CC075C-F373-4578-8032-D3EC7DEA7992}"/>
    <cellStyle name="Normal 2 9 12 2 2" xfId="15761" xr:uid="{856211E8-762F-4F87-88F5-747253D25A29}"/>
    <cellStyle name="Normal 2 9 12 2 3" xfId="15762" xr:uid="{B69B44B8-CCCB-43EB-A0CB-13E46745C1D5}"/>
    <cellStyle name="Normal 2 9 12 3" xfId="15763" xr:uid="{2D04D41E-9591-43E7-965F-B0F7C5A959B5}"/>
    <cellStyle name="Normal 2 9 12 3 2" xfId="15764" xr:uid="{DC9EACB0-A0B1-46EF-8ED0-325A7F724C87}"/>
    <cellStyle name="Normal 2 9 12 3 3" xfId="15765" xr:uid="{8827E5AE-A0D4-4D8B-912C-B24C71173310}"/>
    <cellStyle name="Normal 2 9 12 4" xfId="15766" xr:uid="{F278B567-BAD6-4C2A-B416-91209C67F1E9}"/>
    <cellStyle name="Normal 2 9 12 5" xfId="15767" xr:uid="{0C2A5E25-85E0-4DC4-BD23-4D25DCE61EFF}"/>
    <cellStyle name="Normal 2 9 13" xfId="15768" xr:uid="{85430795-4E23-4CFB-9BAB-6C8B7BD393B9}"/>
    <cellStyle name="Normal 2 9 13 2" xfId="15769" xr:uid="{8407B889-3833-48CF-ABE7-DD00B071F1DC}"/>
    <cellStyle name="Normal 2 9 13 2 2" xfId="15770" xr:uid="{548981DD-C78C-4E77-9E5C-25F366C86190}"/>
    <cellStyle name="Normal 2 9 13 2 3" xfId="15771" xr:uid="{61A67C31-6748-4DAC-B794-25E1B08EA4A6}"/>
    <cellStyle name="Normal 2 9 13 3" xfId="15772" xr:uid="{F809C736-827F-47EB-B55B-E783169AEA32}"/>
    <cellStyle name="Normal 2 9 13 3 2" xfId="15773" xr:uid="{827DDE49-3A4D-4D64-897C-5A9AA6E9CBCF}"/>
    <cellStyle name="Normal 2 9 13 3 3" xfId="15774" xr:uid="{DE9537CA-1890-4431-90EB-71A6655D9757}"/>
    <cellStyle name="Normal 2 9 13 4" xfId="15775" xr:uid="{A50A3968-7516-4E3C-9D61-5DF2F4E900A0}"/>
    <cellStyle name="Normal 2 9 13 5" xfId="15776" xr:uid="{BED9E609-8DFF-4222-BCBE-6EFD0C39074B}"/>
    <cellStyle name="Normal 2 9 14" xfId="15777" xr:uid="{24A05D7C-532B-4A61-9D17-4BAAD210EEA8}"/>
    <cellStyle name="Normal 2 9 14 2" xfId="15778" xr:uid="{8668ED40-CEAB-4192-AA37-3921125275C1}"/>
    <cellStyle name="Normal 2 9 14 2 2" xfId="15779" xr:uid="{951A07C7-3EED-46B3-802F-3A01A452767A}"/>
    <cellStyle name="Normal 2 9 14 2 3" xfId="15780" xr:uid="{0E09A2C7-6447-4074-9B7E-BBE4B6AA1CCE}"/>
    <cellStyle name="Normal 2 9 14 3" xfId="15781" xr:uid="{88441569-DFA7-4260-8DF5-6ADE969C8845}"/>
    <cellStyle name="Normal 2 9 14 3 2" xfId="15782" xr:uid="{1C2EFB58-286C-41AF-9C89-329DEFDBE19F}"/>
    <cellStyle name="Normal 2 9 14 3 3" xfId="15783" xr:uid="{C5A5F62A-C6C2-4107-9A17-142A7549DD9B}"/>
    <cellStyle name="Normal 2 9 14 4" xfId="15784" xr:uid="{B5C6365B-4A8F-4C0F-9BB9-2547CA12D1B4}"/>
    <cellStyle name="Normal 2 9 14 5" xfId="15785" xr:uid="{CC5F5E18-2638-461C-BBEE-3A4ABEF2D5D6}"/>
    <cellStyle name="Normal 2 9 15" xfId="15786" xr:uid="{CF8E1190-6DCE-4D13-A12C-DFD613F98ABC}"/>
    <cellStyle name="Normal 2 9 15 2" xfId="15787" xr:uid="{D1951002-2BF0-4EEA-BBE9-51B2DCF8F688}"/>
    <cellStyle name="Normal 2 9 15 2 2" xfId="15788" xr:uid="{13DC9C0A-5FBE-4E04-B082-78F0FD537942}"/>
    <cellStyle name="Normal 2 9 15 2 3" xfId="15789" xr:uid="{19F8E284-8C3D-4158-B5D0-64044569E513}"/>
    <cellStyle name="Normal 2 9 15 3" xfId="15790" xr:uid="{5C77C66B-8E3D-4DB0-86EF-8E816555EE53}"/>
    <cellStyle name="Normal 2 9 15 3 2" xfId="15791" xr:uid="{E9D836DA-351A-4EC2-9B76-C00FC09A119B}"/>
    <cellStyle name="Normal 2 9 15 3 3" xfId="15792" xr:uid="{8D0CCA8F-3A7B-46A8-B3D0-FD733AD4693C}"/>
    <cellStyle name="Normal 2 9 15 4" xfId="15793" xr:uid="{0C4454F1-2112-4E59-96D1-376DF4F54715}"/>
    <cellStyle name="Normal 2 9 15 5" xfId="15794" xr:uid="{8BD63100-3600-4C59-ABB8-A8F55135D1A0}"/>
    <cellStyle name="Normal 2 9 16" xfId="15795" xr:uid="{FBE75FD1-5D4D-42E7-ACFB-9676AD1354DD}"/>
    <cellStyle name="Normal 2 9 16 2" xfId="15796" xr:uid="{D564228A-9ED0-4101-9BFA-202324F33F8F}"/>
    <cellStyle name="Normal 2 9 16 2 2" xfId="15797" xr:uid="{BB0F58DF-783D-4E9A-A7E9-590B9797440F}"/>
    <cellStyle name="Normal 2 9 16 2 3" xfId="15798" xr:uid="{EA2FAA07-A675-48C4-960A-51582B51EC21}"/>
    <cellStyle name="Normal 2 9 16 3" xfId="15799" xr:uid="{8E845889-0BB6-4D27-A394-87251D205F4A}"/>
    <cellStyle name="Normal 2 9 16 3 2" xfId="15800" xr:uid="{51EB6D78-C285-45E6-84DA-BC905DF93528}"/>
    <cellStyle name="Normal 2 9 16 3 3" xfId="15801" xr:uid="{458FC55F-D3D7-4421-ADD1-5535FC8E884F}"/>
    <cellStyle name="Normal 2 9 16 4" xfId="15802" xr:uid="{264FC51A-D0DD-4028-89E3-0B9A446C131A}"/>
    <cellStyle name="Normal 2 9 16 5" xfId="15803" xr:uid="{C741676E-1CC4-489D-8DE4-AB1E07535A8E}"/>
    <cellStyle name="Normal 2 9 17" xfId="15804" xr:uid="{F94464A1-01BD-4AAC-ADB6-67B4493609A2}"/>
    <cellStyle name="Normal 2 9 17 2" xfId="15805" xr:uid="{29CA8133-E6A4-4D3D-9386-77468610E1BA}"/>
    <cellStyle name="Normal 2 9 17 2 2" xfId="15806" xr:uid="{A23C6439-1525-423A-AD42-B70355B401E3}"/>
    <cellStyle name="Normal 2 9 17 2 3" xfId="15807" xr:uid="{2FB18195-8C90-4249-91DA-B97BF51C84DA}"/>
    <cellStyle name="Normal 2 9 17 3" xfId="15808" xr:uid="{4E8A852A-FEC9-424A-BF78-6FCB5577D575}"/>
    <cellStyle name="Normal 2 9 17 3 2" xfId="15809" xr:uid="{15745271-1536-48C8-85A3-8A38D5CD39DB}"/>
    <cellStyle name="Normal 2 9 17 3 3" xfId="15810" xr:uid="{02A4F7C6-C089-43A4-9908-08690EF8BF2F}"/>
    <cellStyle name="Normal 2 9 17 4" xfId="15811" xr:uid="{930FDF81-7FAD-428A-AFE0-6021FBB48400}"/>
    <cellStyle name="Normal 2 9 17 5" xfId="15812" xr:uid="{2628C489-B1C0-4764-9ADB-AAEC41B608C4}"/>
    <cellStyle name="Normal 2 9 18" xfId="15813" xr:uid="{5257B03C-C2EC-416F-811F-528F0F300113}"/>
    <cellStyle name="Normal 2 9 18 2" xfId="15814" xr:uid="{AD2A259F-58F9-43B9-90E4-FB911C5E8EFB}"/>
    <cellStyle name="Normal 2 9 18 2 2" xfId="15815" xr:uid="{598E76E9-4E0A-4F0A-B065-4FDFA98C95EB}"/>
    <cellStyle name="Normal 2 9 18 2 3" xfId="15816" xr:uid="{33F2365D-9FAD-442E-9CE2-EF1227DFB0AB}"/>
    <cellStyle name="Normal 2 9 18 3" xfId="15817" xr:uid="{7F3CEBAF-66D8-4AB4-925A-ADD59B37DDA0}"/>
    <cellStyle name="Normal 2 9 18 3 2" xfId="15818" xr:uid="{4933030B-C2AA-42DA-910C-04C0E7FF8F44}"/>
    <cellStyle name="Normal 2 9 18 3 3" xfId="15819" xr:uid="{80E01BCA-3002-4C7D-9CD1-59A77E56E376}"/>
    <cellStyle name="Normal 2 9 18 4" xfId="15820" xr:uid="{3872AB9C-10F9-414F-8DCA-E8130D371735}"/>
    <cellStyle name="Normal 2 9 18 5" xfId="15821" xr:uid="{2B44D132-B690-41B8-940E-D2B17C848ABD}"/>
    <cellStyle name="Normal 2 9 19" xfId="15822" xr:uid="{0088EABE-7172-4FAF-A8BB-1C29D647D9B1}"/>
    <cellStyle name="Normal 2 9 19 2" xfId="15823" xr:uid="{6CB65305-D260-46A3-B37E-73146451120D}"/>
    <cellStyle name="Normal 2 9 19 2 2" xfId="15824" xr:uid="{94FC07AE-F1FF-44A6-B12F-E8579D267605}"/>
    <cellStyle name="Normal 2 9 19 2 3" xfId="15825" xr:uid="{A357436D-B8FE-4486-80FD-ED6633DF0645}"/>
    <cellStyle name="Normal 2 9 19 3" xfId="15826" xr:uid="{797EBEE6-5706-4411-9CC6-174B0CF7AE16}"/>
    <cellStyle name="Normal 2 9 19 3 2" xfId="15827" xr:uid="{5CFF0E99-676E-46F9-AF2C-A7BC9A2AEEEF}"/>
    <cellStyle name="Normal 2 9 19 3 3" xfId="15828" xr:uid="{651FD9B6-E2F2-4089-8A4E-C9D3D469066E}"/>
    <cellStyle name="Normal 2 9 19 4" xfId="15829" xr:uid="{261865E1-D950-40D2-AB6D-1C3A9B5227A7}"/>
    <cellStyle name="Normal 2 9 19 5" xfId="15830" xr:uid="{8D20E1DC-91AD-4616-8C79-A0C45426E84A}"/>
    <cellStyle name="Normal 2 9 2" xfId="15831" xr:uid="{E21EFD22-0CFA-4F15-A426-6C19B064F95D}"/>
    <cellStyle name="Normal 2 9 2 2" xfId="15832" xr:uid="{83A52926-8954-4923-8926-59CFBA1EC3BE}"/>
    <cellStyle name="Normal 2 9 2 2 2" xfId="15833" xr:uid="{E9A33A7A-9B6B-4C01-98A0-9E434C1C9DF7}"/>
    <cellStyle name="Normal 2 9 2 2 3" xfId="15834" xr:uid="{B9E4E676-C81B-446A-BD01-2996443B2FA3}"/>
    <cellStyle name="Normal 2 9 2 3" xfId="15835" xr:uid="{8F986D7C-7015-48EA-9CC9-82622F173AC3}"/>
    <cellStyle name="Normal 2 9 2 3 2" xfId="15836" xr:uid="{82AE6B5C-1328-4BC9-BA38-962E5E109D1B}"/>
    <cellStyle name="Normal 2 9 2 3 3" xfId="15837" xr:uid="{E29A53F4-0EC8-41AD-94F2-3D11775EF27A}"/>
    <cellStyle name="Normal 2 9 2 4" xfId="15838" xr:uid="{FE97EF7A-CE48-4A42-A257-9683575236FC}"/>
    <cellStyle name="Normal 2 9 2 5" xfId="15839" xr:uid="{574A3AFF-06CC-4099-8CEC-2D110996473B}"/>
    <cellStyle name="Normal 2 9 20" xfId="15840" xr:uid="{9C2E719E-84D5-4EE9-A7A4-10C5A7DC6B7C}"/>
    <cellStyle name="Normal 2 9 20 2" xfId="15841" xr:uid="{BFC5FB41-02C8-4631-858F-DAD6AE36CC8B}"/>
    <cellStyle name="Normal 2 9 20 2 2" xfId="15842" xr:uid="{D509555E-FB7E-4762-A970-AB0AB07D2B9F}"/>
    <cellStyle name="Normal 2 9 20 2 3" xfId="15843" xr:uid="{30D99852-D141-4E29-B21B-6626C8947D37}"/>
    <cellStyle name="Normal 2 9 20 3" xfId="15844" xr:uid="{083076EC-B445-410B-913B-138459E74240}"/>
    <cellStyle name="Normal 2 9 20 3 2" xfId="15845" xr:uid="{B08C6EC4-1974-4E8C-A69A-A8CC0B8DD88C}"/>
    <cellStyle name="Normal 2 9 20 3 3" xfId="15846" xr:uid="{BEA96D13-002A-4B96-BF36-E72385496497}"/>
    <cellStyle name="Normal 2 9 20 4" xfId="15847" xr:uid="{660C3A9C-BEE0-4CEA-BE5C-003D730F5B78}"/>
    <cellStyle name="Normal 2 9 20 5" xfId="15848" xr:uid="{79DE0259-70B8-45B7-AFA7-764BE1407E13}"/>
    <cellStyle name="Normal 2 9 21" xfId="15849" xr:uid="{7E5BF28E-AC42-48C3-BA9E-44402C03F216}"/>
    <cellStyle name="Normal 2 9 21 2" xfId="15850" xr:uid="{61B2CE6F-3CC3-4658-A1C2-745A8FF53173}"/>
    <cellStyle name="Normal 2 9 21 2 2" xfId="15851" xr:uid="{2097916B-6553-4F0F-A373-0090EB23AC42}"/>
    <cellStyle name="Normal 2 9 21 2 3" xfId="15852" xr:uid="{E4824083-6BB6-4ABB-BDCC-86A8C2C5290E}"/>
    <cellStyle name="Normal 2 9 21 3" xfId="15853" xr:uid="{661108A2-CEC0-46F8-A925-83E17ED9B727}"/>
    <cellStyle name="Normal 2 9 21 3 2" xfId="15854" xr:uid="{7D379C63-0C3D-4B38-A81D-BFD58F3AE4D2}"/>
    <cellStyle name="Normal 2 9 21 3 3" xfId="15855" xr:uid="{7C46B1F5-28A0-461B-9931-3CF1FEE13113}"/>
    <cellStyle name="Normal 2 9 21 4" xfId="15856" xr:uid="{E569C999-02DA-4D6D-B130-D7BE5AC7007B}"/>
    <cellStyle name="Normal 2 9 21 5" xfId="15857" xr:uid="{BC751951-981B-4CC9-AEC5-9D485B67783C}"/>
    <cellStyle name="Normal 2 9 22" xfId="15858" xr:uid="{7F72CC4F-70FE-49C9-A1CE-3ECCFBC0F6D5}"/>
    <cellStyle name="Normal 2 9 22 2" xfId="15859" xr:uid="{4F304A5C-3C61-4458-9252-4FBFECF077F1}"/>
    <cellStyle name="Normal 2 9 22 2 2" xfId="15860" xr:uid="{8B301F9E-33C7-45BB-BB95-D147ECBB08A1}"/>
    <cellStyle name="Normal 2 9 22 2 3" xfId="15861" xr:uid="{C00C414D-BD37-4799-B450-C085FA20E5AC}"/>
    <cellStyle name="Normal 2 9 22 3" xfId="15862" xr:uid="{C6B4A9C5-F02E-4146-AC89-42F4C831267D}"/>
    <cellStyle name="Normal 2 9 22 3 2" xfId="15863" xr:uid="{AC82BC78-2A21-494B-A5A7-2B146AF66816}"/>
    <cellStyle name="Normal 2 9 22 3 3" xfId="15864" xr:uid="{4B7C4868-E32C-4A7D-9713-CE97A09DEE68}"/>
    <cellStyle name="Normal 2 9 22 4" xfId="15865" xr:uid="{98054D25-8F41-4902-B0CE-C8CF315C104F}"/>
    <cellStyle name="Normal 2 9 22 5" xfId="15866" xr:uid="{CBFFE537-F96E-4CE0-8817-F4102D8FEB09}"/>
    <cellStyle name="Normal 2 9 23" xfId="15867" xr:uid="{DCD6322F-C57C-460E-8A3E-91AE4AB80548}"/>
    <cellStyle name="Normal 2 9 23 2" xfId="15868" xr:uid="{414B9191-4D00-4EB2-BB45-6E5133084AE7}"/>
    <cellStyle name="Normal 2 9 23 2 2" xfId="15869" xr:uid="{D7100CD4-A268-4145-AC5F-91878D44542A}"/>
    <cellStyle name="Normal 2 9 23 2 3" xfId="15870" xr:uid="{AC607868-1CF6-440E-BF8A-9DADB4F35BF2}"/>
    <cellStyle name="Normal 2 9 23 3" xfId="15871" xr:uid="{AD62A1F0-B3AA-44E4-B18E-897CDA2C4D26}"/>
    <cellStyle name="Normal 2 9 23 3 2" xfId="15872" xr:uid="{B452ED56-3466-4FD0-9744-2452898C5F23}"/>
    <cellStyle name="Normal 2 9 23 3 3" xfId="15873" xr:uid="{206F619A-AB3A-4088-A491-CE4421BA25DC}"/>
    <cellStyle name="Normal 2 9 23 4" xfId="15874" xr:uid="{142BF80B-E8AB-403F-A4E3-601D2B3DEB90}"/>
    <cellStyle name="Normal 2 9 23 5" xfId="15875" xr:uid="{EC3D7AFC-05DD-40D4-B08E-4951A1C4468E}"/>
    <cellStyle name="Normal 2 9 24" xfId="15876" xr:uid="{6CBA9E67-1835-4F19-970E-22377C2D5DE9}"/>
    <cellStyle name="Normal 2 9 24 2" xfId="15877" xr:uid="{1C391B60-66EF-4FFB-ABBB-B030B1679E52}"/>
    <cellStyle name="Normal 2 9 24 3" xfId="15878" xr:uid="{FA5693D6-B556-4820-8461-1F4D934B86AE}"/>
    <cellStyle name="Normal 2 9 25" xfId="15879" xr:uid="{4D66FD99-4869-484A-AC75-A3A63CDD2E8F}"/>
    <cellStyle name="Normal 2 9 25 2" xfId="15880" xr:uid="{DB041021-78EB-4B51-828C-15FA5418607B}"/>
    <cellStyle name="Normal 2 9 25 3" xfId="15881" xr:uid="{329F8143-4321-4C45-9BCF-6C3CA7535327}"/>
    <cellStyle name="Normal 2 9 26" xfId="15882" xr:uid="{CFF08121-725E-4B8D-89F3-C1CB4F801F4A}"/>
    <cellStyle name="Normal 2 9 27" xfId="15883" xr:uid="{F296080B-46AA-4042-8BDE-CEDCBB41FB8D}"/>
    <cellStyle name="Normal 2 9 3" xfId="15884" xr:uid="{7D609286-FD44-4F58-85DD-8AD4D2E0760C}"/>
    <cellStyle name="Normal 2 9 3 2" xfId="15885" xr:uid="{E5855CE2-4CFC-4FC6-93C4-81EE9E492509}"/>
    <cellStyle name="Normal 2 9 3 2 2" xfId="15886" xr:uid="{48F02A4C-1E41-4B0E-81F4-0BF14639D76E}"/>
    <cellStyle name="Normal 2 9 3 2 3" xfId="15887" xr:uid="{E7B02F83-D4E4-41B1-A6D3-D3E97724B689}"/>
    <cellStyle name="Normal 2 9 3 3" xfId="15888" xr:uid="{C7B165C6-483C-48CE-87E3-4291FB93461E}"/>
    <cellStyle name="Normal 2 9 3 3 2" xfId="15889" xr:uid="{B9043611-3DBE-4773-A05A-C9936C2E9E21}"/>
    <cellStyle name="Normal 2 9 3 3 3" xfId="15890" xr:uid="{23A20C8C-A641-4F72-83B8-8ED24A294391}"/>
    <cellStyle name="Normal 2 9 3 4" xfId="15891" xr:uid="{9D14C4AE-7A01-4041-8767-AC5D6CCBED29}"/>
    <cellStyle name="Normal 2 9 3 5" xfId="15892" xr:uid="{17976AC4-7D0A-4DB4-9477-ABC878833F5A}"/>
    <cellStyle name="Normal 2 9 4" xfId="15893" xr:uid="{9F5F17C0-6D1F-4E50-9D76-196BB68B1BDC}"/>
    <cellStyle name="Normal 2 9 4 2" xfId="15894" xr:uid="{E86B4C41-E76C-4590-AD63-B8EDBFE24F75}"/>
    <cellStyle name="Normal 2 9 4 2 2" xfId="15895" xr:uid="{6E2D5BFD-63D2-439E-9D21-12C781C93459}"/>
    <cellStyle name="Normal 2 9 4 2 3" xfId="15896" xr:uid="{9A7C0759-1FE8-4DA9-85CC-BFFC040054B8}"/>
    <cellStyle name="Normal 2 9 4 3" xfId="15897" xr:uid="{DB40F5A2-FBA1-4FF7-9209-DA77A34BBFFD}"/>
    <cellStyle name="Normal 2 9 4 3 2" xfId="15898" xr:uid="{E48E3959-1C49-458E-BC96-050D7EEAC9B7}"/>
    <cellStyle name="Normal 2 9 4 3 3" xfId="15899" xr:uid="{28D6D3FF-308D-451F-B374-6E0537165BB0}"/>
    <cellStyle name="Normal 2 9 4 4" xfId="15900" xr:uid="{03146622-3DD0-4766-959B-6BEB5DC8510A}"/>
    <cellStyle name="Normal 2 9 4 5" xfId="15901" xr:uid="{EE34AC06-D0A2-49BA-9737-F179FCDD0A72}"/>
    <cellStyle name="Normal 2 9 5" xfId="15902" xr:uid="{3D8EFA36-FA33-4A3F-87FE-540EC057DD94}"/>
    <cellStyle name="Normal 2 9 5 2" xfId="15903" xr:uid="{9B51C8FF-A43A-45AB-A09B-0D57DFA07A1D}"/>
    <cellStyle name="Normal 2 9 5 2 2" xfId="15904" xr:uid="{B7A37EE5-93C7-42BA-A029-F814BE14576D}"/>
    <cellStyle name="Normal 2 9 5 2 3" xfId="15905" xr:uid="{63C4734B-01E0-4B6A-97ED-4CAF0FAEAA5C}"/>
    <cellStyle name="Normal 2 9 5 3" xfId="15906" xr:uid="{3B2611C0-CE1F-48E4-9326-6BE2AF268C97}"/>
    <cellStyle name="Normal 2 9 5 3 2" xfId="15907" xr:uid="{C89A6208-2661-46CA-8F88-676682966B10}"/>
    <cellStyle name="Normal 2 9 5 3 3" xfId="15908" xr:uid="{227FC597-9D08-4F61-9F92-118B6C2A8CD8}"/>
    <cellStyle name="Normal 2 9 5 4" xfId="15909" xr:uid="{8E0B81DD-FA6E-4909-A296-F8E7A01C9136}"/>
    <cellStyle name="Normal 2 9 5 5" xfId="15910" xr:uid="{AC2A1144-D802-4E97-910F-ECBD6C6C7320}"/>
    <cellStyle name="Normal 2 9 6" xfId="15911" xr:uid="{CB880774-8D34-4DBC-9C83-9730AABF24C9}"/>
    <cellStyle name="Normal 2 9 6 2" xfId="15912" xr:uid="{F3D43483-AE01-45B1-9F14-8C56E3F9FC57}"/>
    <cellStyle name="Normal 2 9 6 2 2" xfId="15913" xr:uid="{5FE8EA59-F0D4-45B7-A553-CE96A9923BCC}"/>
    <cellStyle name="Normal 2 9 6 2 3" xfId="15914" xr:uid="{F942B93B-7C4B-4765-8259-055AACB2B7A5}"/>
    <cellStyle name="Normal 2 9 6 3" xfId="15915" xr:uid="{1EF3F864-28D5-44E6-B9D7-F61DC3247680}"/>
    <cellStyle name="Normal 2 9 6 3 2" xfId="15916" xr:uid="{4898F02B-A6D9-455C-BA27-D289B0A89333}"/>
    <cellStyle name="Normal 2 9 6 3 3" xfId="15917" xr:uid="{6E982531-67D0-4F90-A138-DC3BB58C905A}"/>
    <cellStyle name="Normal 2 9 6 4" xfId="15918" xr:uid="{F698A377-3635-468A-B43D-9AABBF2009CA}"/>
    <cellStyle name="Normal 2 9 6 5" xfId="15919" xr:uid="{6AEFA8A1-A870-496E-A479-33B16728D376}"/>
    <cellStyle name="Normal 2 9 7" xfId="15920" xr:uid="{BA2F2FDB-57A6-4D96-B98B-BA3C136430B7}"/>
    <cellStyle name="Normal 2 9 7 2" xfId="15921" xr:uid="{416BC265-F29F-45E2-BCD3-E84BC860931E}"/>
    <cellStyle name="Normal 2 9 7 2 2" xfId="15922" xr:uid="{ABDFF7D3-5FBD-4405-828F-9EFACBD2F10F}"/>
    <cellStyle name="Normal 2 9 7 2 3" xfId="15923" xr:uid="{21D2B593-A7E6-4F9F-9767-3D7D1816E365}"/>
    <cellStyle name="Normal 2 9 7 3" xfId="15924" xr:uid="{667B04C5-502F-4028-ABFE-BA32E3B0CA80}"/>
    <cellStyle name="Normal 2 9 7 3 2" xfId="15925" xr:uid="{3156EBD7-730E-489B-B313-4FCE3457FCAA}"/>
    <cellStyle name="Normal 2 9 7 3 3" xfId="15926" xr:uid="{8E971712-0EE5-47FE-97C3-6446760E2698}"/>
    <cellStyle name="Normal 2 9 7 4" xfId="15927" xr:uid="{67A6BEC9-B6C7-428B-9C87-52FDB5F1454A}"/>
    <cellStyle name="Normal 2 9 7 5" xfId="15928" xr:uid="{6EC83E4D-03C4-46A7-977E-EA70169EB67C}"/>
    <cellStyle name="Normal 2 9 8" xfId="15929" xr:uid="{AAD31992-23CC-4B66-9CB8-684DB1B6B6CA}"/>
    <cellStyle name="Normal 2 9 8 2" xfId="15930" xr:uid="{3AF6C65C-E898-4B45-893C-5117EED22716}"/>
    <cellStyle name="Normal 2 9 8 2 2" xfId="15931" xr:uid="{49AA900C-3048-4CE1-B370-5968476BAD55}"/>
    <cellStyle name="Normal 2 9 8 2 3" xfId="15932" xr:uid="{A4B98B85-A608-4C9C-B3B4-47BBC1A38B5C}"/>
    <cellStyle name="Normal 2 9 8 3" xfId="15933" xr:uid="{0D47F669-BA56-4A9D-9D76-D7E456F4AB78}"/>
    <cellStyle name="Normal 2 9 8 3 2" xfId="15934" xr:uid="{1CF7F332-13BD-41D5-86D2-7CA41DDF0A52}"/>
    <cellStyle name="Normal 2 9 8 3 3" xfId="15935" xr:uid="{1A1F8CBE-5377-4058-A8E7-75EAEBD3E9E7}"/>
    <cellStyle name="Normal 2 9 8 4" xfId="15936" xr:uid="{BB62D921-54CB-4871-B101-BF6DF64C989C}"/>
    <cellStyle name="Normal 2 9 8 5" xfId="15937" xr:uid="{61B22E1F-4DDE-4B93-A784-777380EBFE83}"/>
    <cellStyle name="Normal 2 9 9" xfId="15938" xr:uid="{4524C0DB-232A-4A65-BB76-5AC311CE318E}"/>
    <cellStyle name="Normal 2 9 9 2" xfId="15939" xr:uid="{ECD87C4E-E74E-440B-A6E4-E171E22375AA}"/>
    <cellStyle name="Normal 2 9 9 2 2" xfId="15940" xr:uid="{39CFC60A-AE17-4C19-8897-0D775D9503A8}"/>
    <cellStyle name="Normal 2 9 9 2 3" xfId="15941" xr:uid="{6A8BC81D-7F7F-4DDB-9167-7E59F5D12DFE}"/>
    <cellStyle name="Normal 2 9 9 3" xfId="15942" xr:uid="{362BE68E-0A55-44C4-9BCE-00681CE976B3}"/>
    <cellStyle name="Normal 2 9 9 3 2" xfId="15943" xr:uid="{6AAC9CD8-ED21-4206-8E96-BD874C960AB1}"/>
    <cellStyle name="Normal 2 9 9 3 3" xfId="15944" xr:uid="{0F29C482-4582-47D7-A45E-089E4D792580}"/>
    <cellStyle name="Normal 2 9 9 4" xfId="15945" xr:uid="{6D98485A-AA77-44AE-A5C2-CA9FA6DD3312}"/>
    <cellStyle name="Normal 2 9 9 5" xfId="15946" xr:uid="{F2237E26-21DA-47F1-82A6-6429D243D060}"/>
    <cellStyle name="Normal 2 90" xfId="15947" xr:uid="{DA9A8A70-6321-4141-8CE6-78079B7CD58E}"/>
    <cellStyle name="Normal 2 90 2" xfId="15948" xr:uid="{E8E28FDB-5BF8-4B64-AB7C-F621E7D711EF}"/>
    <cellStyle name="Normal 2 90 2 2" xfId="15949" xr:uid="{BFF0E5B8-2666-429A-B253-82A577B45C69}"/>
    <cellStyle name="Normal 2 90 2 3" xfId="15950" xr:uid="{E05EC552-E034-403A-A60C-E99725D20694}"/>
    <cellStyle name="Normal 2 90 3" xfId="15951" xr:uid="{2EE0B337-FA98-4F71-9C8A-B437C519ACFA}"/>
    <cellStyle name="Normal 2 90 3 2" xfId="15952" xr:uid="{9DAB72F5-CF1D-4FD7-B177-975B52B3C95B}"/>
    <cellStyle name="Normal 2 90 3 3" xfId="15953" xr:uid="{CDABBBA1-17D3-43F6-A5CE-164D013F63DC}"/>
    <cellStyle name="Normal 2 90 4" xfId="15954" xr:uid="{247385F2-BD83-4104-B72A-7C63A591ED70}"/>
    <cellStyle name="Normal 2 90 5" xfId="15955" xr:uid="{2966523C-4B8B-4B55-9E37-996C9B38DEE5}"/>
    <cellStyle name="Normal 2 91" xfId="15956" xr:uid="{6C9E9D5F-1CF6-42B2-B04E-782C5D187E66}"/>
    <cellStyle name="Normal 2 91 2" xfId="15957" xr:uid="{B21CB32D-79ED-4B6F-9BBE-A6BFE3EB55C4}"/>
    <cellStyle name="Normal 2 91 2 2" xfId="15958" xr:uid="{9BAF7896-59D6-40DA-BBAB-BF215192ACFD}"/>
    <cellStyle name="Normal 2 91 2 3" xfId="15959" xr:uid="{0932E3AD-5B37-4032-9828-CE3CA4D0556D}"/>
    <cellStyle name="Normal 2 91 3" xfId="15960" xr:uid="{CF7CD345-FA8C-4AD3-B1B4-5AE842FB84AC}"/>
    <cellStyle name="Normal 2 91 3 2" xfId="15961" xr:uid="{A0A6AA9C-1FFE-49EC-A27A-55B37953E5B5}"/>
    <cellStyle name="Normal 2 91 3 3" xfId="15962" xr:uid="{47A36FC5-56BC-4BF3-A73B-D866BC3B3EEA}"/>
    <cellStyle name="Normal 2 91 4" xfId="15963" xr:uid="{6E5DA198-C05E-4E8D-9493-7BD5302F6C03}"/>
    <cellStyle name="Normal 2 91 5" xfId="15964" xr:uid="{70515D69-D2E6-4A77-B73D-29C4CEE3E1B7}"/>
    <cellStyle name="Normal 2 92" xfId="15965" xr:uid="{2A6ED426-A585-4EFA-8EA5-DE6D16C1EA04}"/>
    <cellStyle name="Normal 2 92 2" xfId="15966" xr:uid="{06E42124-AF41-46FC-9BA4-E1125CF02D1B}"/>
    <cellStyle name="Normal 2 92 2 2" xfId="15967" xr:uid="{309BD430-F1B2-4B51-BA55-52A04F58979C}"/>
    <cellStyle name="Normal 2 92 2 3" xfId="15968" xr:uid="{C06EB9BE-A2C5-48C1-A865-E36A06FB1DD4}"/>
    <cellStyle name="Normal 2 92 3" xfId="15969" xr:uid="{817DE74A-0E0F-46C9-9192-651F3F0DFACE}"/>
    <cellStyle name="Normal 2 92 3 2" xfId="15970" xr:uid="{9CE47371-FA8C-4B98-97CD-DE7D1DF98AB3}"/>
    <cellStyle name="Normal 2 92 3 3" xfId="15971" xr:uid="{D6966952-AF65-46AA-951D-CE49DE356773}"/>
    <cellStyle name="Normal 2 92 4" xfId="15972" xr:uid="{1524A2BB-2C91-457F-8DA6-2F1E0008FF32}"/>
    <cellStyle name="Normal 2 92 5" xfId="15973" xr:uid="{E69240DC-2C3F-4AA7-BB0E-973804960B22}"/>
    <cellStyle name="Normal 2 93" xfId="15974" xr:uid="{063F8B11-3F90-42C7-B6BB-71E79834496E}"/>
    <cellStyle name="Normal 2 93 2" xfId="15975" xr:uid="{D527C718-129D-4323-B2D1-28E401B93D5E}"/>
    <cellStyle name="Normal 2 93 2 2" xfId="15976" xr:uid="{52AB43CD-15E1-443F-A7AD-163C9FA9D040}"/>
    <cellStyle name="Normal 2 93 2 3" xfId="15977" xr:uid="{581A83D8-560B-45F3-A981-60A0BE9EF1C9}"/>
    <cellStyle name="Normal 2 93 3" xfId="15978" xr:uid="{7BE85131-A1C1-448E-BEB5-C3B6D32E7132}"/>
    <cellStyle name="Normal 2 93 3 2" xfId="15979" xr:uid="{87E6B49B-7584-4918-9985-77F06FB1BB74}"/>
    <cellStyle name="Normal 2 93 3 3" xfId="15980" xr:uid="{2530BA61-CBA9-4A21-9FF1-60FE89F4061B}"/>
    <cellStyle name="Normal 2 93 4" xfId="15981" xr:uid="{E6709B04-57D2-4A1F-AEA2-978101E3B711}"/>
    <cellStyle name="Normal 2 93 5" xfId="15982" xr:uid="{103D1B17-EEFF-4E9A-8170-5BDFBCBF1720}"/>
    <cellStyle name="Normal 2 94" xfId="15983" xr:uid="{DB3B2CB5-D068-4DC4-9F5A-9EB252F5698A}"/>
    <cellStyle name="Normal 2 94 2" xfId="15984" xr:uid="{54332F99-B68E-4FD5-9FBC-A3CC6C6C16D3}"/>
    <cellStyle name="Normal 2 94 2 2" xfId="15985" xr:uid="{C9C744BC-D3AD-479E-A2D2-1861D88538B4}"/>
    <cellStyle name="Normal 2 94 2 3" xfId="15986" xr:uid="{6E9559F0-1729-4CA9-9BFA-F1E555B3D6A5}"/>
    <cellStyle name="Normal 2 94 3" xfId="15987" xr:uid="{EF4EF887-B52D-4355-9A09-21CBF644E433}"/>
    <cellStyle name="Normal 2 94 3 2" xfId="15988" xr:uid="{A17AE460-1E9B-41E0-836F-A2A71FBBED17}"/>
    <cellStyle name="Normal 2 94 3 3" xfId="15989" xr:uid="{8C859F6B-D233-4A4C-9D14-7D7C929EFC31}"/>
    <cellStyle name="Normal 2 94 4" xfId="15990" xr:uid="{FE069431-E95D-4307-BFE5-3C82D4FD6650}"/>
    <cellStyle name="Normal 2 94 5" xfId="15991" xr:uid="{B8C0AA6E-9542-466E-BBFF-89A67D0D1D3E}"/>
    <cellStyle name="Normal 2 95" xfId="15992" xr:uid="{4C4C49B1-6DBC-4493-9257-202163D86CA4}"/>
    <cellStyle name="Normal 2 95 2" xfId="15993" xr:uid="{1E6620B7-0585-4AAB-BE40-C6C04F48C515}"/>
    <cellStyle name="Normal 2 95 2 2" xfId="15994" xr:uid="{14DB804B-F2D6-4846-BB08-650EB226E5D1}"/>
    <cellStyle name="Normal 2 95 2 3" xfId="15995" xr:uid="{A3050670-CCA7-4EA8-A222-668BDC112BDE}"/>
    <cellStyle name="Normal 2 95 3" xfId="15996" xr:uid="{4BD0839D-DB51-4A5C-A203-22E01AB993F1}"/>
    <cellStyle name="Normal 2 95 3 2" xfId="15997" xr:uid="{50ED277A-26A4-4592-BA25-5CC667D7704B}"/>
    <cellStyle name="Normal 2 95 3 3" xfId="15998" xr:uid="{869E8363-5646-424D-9685-DA3B3C78B5CC}"/>
    <cellStyle name="Normal 2 95 4" xfId="15999" xr:uid="{BB9552AA-BC9E-4AB4-A785-891D72EA3BA1}"/>
    <cellStyle name="Normal 2 95 5" xfId="16000" xr:uid="{92FB0E31-E558-4531-9C5E-25B7FCB8E908}"/>
    <cellStyle name="Normal 2 96" xfId="16001" xr:uid="{70FAC8BE-E151-4ABC-9970-A9648F88D646}"/>
    <cellStyle name="Normal 2 96 2" xfId="16002" xr:uid="{6AA88714-69CB-4EF8-B990-E1D61826C2B4}"/>
    <cellStyle name="Normal 2 96 2 2" xfId="16003" xr:uid="{4C47805A-C459-4DCD-9E83-CC7A25C3D997}"/>
    <cellStyle name="Normal 2 96 2 3" xfId="16004" xr:uid="{96EDF0F9-FEB0-4B74-9514-B69E49E04E9E}"/>
    <cellStyle name="Normal 2 96 3" xfId="16005" xr:uid="{8CEC4DD5-CBE2-4815-A14E-74C1ADAD37FA}"/>
    <cellStyle name="Normal 2 96 3 2" xfId="16006" xr:uid="{9D6462E8-72F2-427F-AC5E-56F3C4D9452C}"/>
    <cellStyle name="Normal 2 96 3 3" xfId="16007" xr:uid="{E65D3CFD-6260-447C-9C7A-22D08D11C089}"/>
    <cellStyle name="Normal 2 96 4" xfId="16008" xr:uid="{1CBB0283-B4F5-4E82-BFF6-38A99A354625}"/>
    <cellStyle name="Normal 2 96 5" xfId="16009" xr:uid="{D47800CF-92EB-4D10-A237-0C3CED75B7C0}"/>
    <cellStyle name="Normal 2 97" xfId="16010" xr:uid="{81E8C7DA-0CC6-4236-A5F5-B2626E0EDB64}"/>
    <cellStyle name="Normal 2 97 2" xfId="16011" xr:uid="{789AF02C-0159-4120-9BBB-6A821A4CE612}"/>
    <cellStyle name="Normal 2 97 2 2" xfId="16012" xr:uid="{C981AAF8-46C7-443A-8A0C-4CE9785C2A0C}"/>
    <cellStyle name="Normal 2 97 2 3" xfId="16013" xr:uid="{DBDC3568-B41B-47B8-BB4A-9845DC0FCE2F}"/>
    <cellStyle name="Normal 2 97 3" xfId="16014" xr:uid="{51EA2808-80FA-4253-A2CB-8417C30F8F39}"/>
    <cellStyle name="Normal 2 97 3 2" xfId="16015" xr:uid="{A74E816A-3F36-440E-A997-3B0E8C58A766}"/>
    <cellStyle name="Normal 2 97 3 3" xfId="16016" xr:uid="{BD17B4F4-E3EA-4C25-B378-F89E31D0AE2A}"/>
    <cellStyle name="Normal 2 97 4" xfId="16017" xr:uid="{9CBBEF5D-2C6D-4B8E-ABDD-D2C7662DCFCB}"/>
    <cellStyle name="Normal 2 97 5" xfId="16018" xr:uid="{7984D4DF-D5C0-4B67-8A48-3A2FEC4A7B9A}"/>
    <cellStyle name="Normal 2 98" xfId="16019" xr:uid="{DD2E085F-3004-4B28-AEE2-0F0864749984}"/>
    <cellStyle name="Normal 2 98 2" xfId="16020" xr:uid="{3EB59AE8-1023-4AB3-B31E-C19FF06D2654}"/>
    <cellStyle name="Normal 2 98 2 2" xfId="16021" xr:uid="{5D62DFB3-751A-4A82-A888-8C5748EE03F9}"/>
    <cellStyle name="Normal 2 98 2 3" xfId="16022" xr:uid="{EE3CC351-95AA-47C8-8E03-B9074D4D3352}"/>
    <cellStyle name="Normal 2 98 3" xfId="16023" xr:uid="{B5526A64-B316-46AA-AA52-F78E73FE9C6C}"/>
    <cellStyle name="Normal 2 98 3 2" xfId="16024" xr:uid="{8AD911C5-C0C2-4E55-83A4-2C11EB56F0A5}"/>
    <cellStyle name="Normal 2 98 3 3" xfId="16025" xr:uid="{4CEA17F9-0619-4FFE-B154-E6D669D46F21}"/>
    <cellStyle name="Normal 2 98 4" xfId="16026" xr:uid="{D00259F9-8579-4D70-A56E-E71AA3CC9CB9}"/>
    <cellStyle name="Normal 2 98 5" xfId="16027" xr:uid="{E853312A-AD55-4488-B3AE-EB9EBF509430}"/>
    <cellStyle name="Normal 2 99" xfId="16028" xr:uid="{0A0DF380-7E4C-4EB7-AD1B-58B633855A2A}"/>
    <cellStyle name="Normal 2 99 2" xfId="16029" xr:uid="{49DC3574-C439-4E27-95D7-B6E1C57C1097}"/>
    <cellStyle name="Normal 2 99 2 2" xfId="16030" xr:uid="{FADB35D2-EABA-45CB-AAE2-86DFDB86C9F9}"/>
    <cellStyle name="Normal 2 99 2 3" xfId="16031" xr:uid="{C7501A49-16E9-47B6-91FA-26260E559767}"/>
    <cellStyle name="Normal 2 99 3" xfId="16032" xr:uid="{33DD69D7-AF7A-4D55-9076-6E8C43F99935}"/>
    <cellStyle name="Normal 2 99 3 2" xfId="16033" xr:uid="{A06C2B2E-8E6F-43E1-B8DD-543B121A4381}"/>
    <cellStyle name="Normal 2 99 3 3" xfId="16034" xr:uid="{1A7BDD5A-BE76-4948-B229-B50516D0EEB9}"/>
    <cellStyle name="Normal 2 99 4" xfId="16035" xr:uid="{94898544-FAD5-4F37-A56B-90A4E062FE53}"/>
    <cellStyle name="Normal 2 99 5" xfId="16036" xr:uid="{DAC09132-4A0E-48B7-8054-E5A74561FD0F}"/>
    <cellStyle name="Normal 2_2006-2009 Updated Graph" xfId="16037" xr:uid="{71140667-9471-40EC-AEC1-5417F4C4B6C9}"/>
    <cellStyle name="Normal 20" xfId="421" xr:uid="{3B3821E2-02D2-484B-A173-050E2B5718DD}"/>
    <cellStyle name="Normal 20 2" xfId="16038" xr:uid="{F389AFEC-5C05-4034-BF52-F93847D159FD}"/>
    <cellStyle name="Normal 20 2 2" xfId="16039" xr:uid="{5CEFC981-7158-45D9-85C1-845831C069B6}"/>
    <cellStyle name="Normal 20 2 3" xfId="16040" xr:uid="{693B5989-3AFC-4532-B60F-F08F60921364}"/>
    <cellStyle name="Normal 20 3" xfId="16041" xr:uid="{FC103C45-040E-462B-9D11-687152F0E707}"/>
    <cellStyle name="Normal 20 3 2" xfId="16042" xr:uid="{1780F2E0-4054-49A4-8049-A7E4C70F1A71}"/>
    <cellStyle name="Normal 20 3 3" xfId="16043" xr:uid="{6243555D-B01A-4899-8FFC-CF61597AB8E3}"/>
    <cellStyle name="Normal 20 4" xfId="16044" xr:uid="{6093FEB2-8707-4CAA-AAD1-D3D40C64FA44}"/>
    <cellStyle name="Normal 20 5" xfId="16045" xr:uid="{476A3A37-7AE7-4721-96A1-1AA8EEEE7C23}"/>
    <cellStyle name="Normal 21" xfId="422" xr:uid="{B63F45DB-4D1A-4BA8-8EE5-FE677260CE7F}"/>
    <cellStyle name="Normal 21 2" xfId="16046" xr:uid="{11DF13A4-6EFA-4719-88E2-8594ACA5731E}"/>
    <cellStyle name="Normal 21 2 2" xfId="16047" xr:uid="{F7B54541-320C-452D-ABEC-0E1C51931759}"/>
    <cellStyle name="Normal 21 2 2 2" xfId="43204" xr:uid="{31E4BA7F-22BB-40A7-A075-F5E35F708B55}"/>
    <cellStyle name="Normal 21 2 3" xfId="16048" xr:uid="{66833E59-C588-4C1C-89EB-100DBC8ED82C}"/>
    <cellStyle name="Normal 21 2 3 2" xfId="43203" xr:uid="{6B3A2784-462B-4148-9418-40DE52A76B78}"/>
    <cellStyle name="Normal 21 2 4" xfId="16049" xr:uid="{BA8B6ABD-A1B6-4B36-B14D-0A711006CA2B}"/>
    <cellStyle name="Normal 21 2 4 2" xfId="43202" xr:uid="{6D45A4E7-7178-484E-9F19-A5003B504E79}"/>
    <cellStyle name="Normal 21 2 5" xfId="43201" xr:uid="{94C79377-DE22-4B67-BEFE-C65EB43A1B38}"/>
    <cellStyle name="Normal 21 3" xfId="16050" xr:uid="{11F2B54A-05C1-4839-9F11-1FB6BBDB1A10}"/>
    <cellStyle name="Normal 21 3 2" xfId="16051" xr:uid="{FE5792E1-3B88-4942-8A25-21D96A1C6910}"/>
    <cellStyle name="Normal 21 3 3" xfId="16052" xr:uid="{DFEB1275-688F-4BBB-BFD4-C9DCEBFF8946}"/>
    <cellStyle name="Normal 21 4" xfId="16053" xr:uid="{D2E49E1E-4484-45B2-92A8-A3C015B02994}"/>
    <cellStyle name="Normal 21 4 2" xfId="43200" xr:uid="{D5FA9D76-FB69-481C-B91D-A7BBB5D35F1D}"/>
    <cellStyle name="Normal 21 5" xfId="16054" xr:uid="{51E6A7B0-94BA-4133-ABA5-E17D9A1A7805}"/>
    <cellStyle name="Normal 22" xfId="423" xr:uid="{109ADC06-41D2-44C1-8653-4128D3235DA2}"/>
    <cellStyle name="Normal 22 2" xfId="43168" xr:uid="{7316FFBC-9F8B-42B1-A245-2513CD8C3ADF}"/>
    <cellStyle name="Normal 22 3" xfId="16055" xr:uid="{9BA36575-4AC5-4378-82E4-87EB2E7EDDA1}"/>
    <cellStyle name="Normal 23" xfId="424" xr:uid="{6B847DFD-1C1A-4F62-A7E1-5C690DB12956}"/>
    <cellStyle name="Normal 23 2" xfId="43169" xr:uid="{D0890925-CCBB-419E-BFDC-1B256A3DB2BE}"/>
    <cellStyle name="Normal 23 3" xfId="16056" xr:uid="{1443CA8A-A3F4-49B3-853B-35D53289FD0A}"/>
    <cellStyle name="Normal 24" xfId="425" xr:uid="{20802BE6-D16C-4764-9198-24251E9D48CF}"/>
    <cellStyle name="Normal 24 2" xfId="16058" xr:uid="{CF09404E-5FF5-4FC4-AF16-B833AE72A77D}"/>
    <cellStyle name="Normal 24 3" xfId="16059" xr:uid="{C312CA0E-E055-44AE-8E9B-7C51D943A3C3}"/>
    <cellStyle name="Normal 24 4" xfId="43170" xr:uid="{A50916F8-E9B0-4E8E-ABE0-8A9AD22DB170}"/>
    <cellStyle name="Normal 24 5" xfId="16057" xr:uid="{DA85A88F-D195-4926-9CE8-A4371EA5066D}"/>
    <cellStyle name="Normal 25" xfId="426" xr:uid="{2C86AA4C-D1FB-4F91-ACAF-EDA05765BDFA}"/>
    <cellStyle name="Normal 25 2" xfId="43171" xr:uid="{83D5FB22-2729-4C2E-8B4B-D3E03680110B}"/>
    <cellStyle name="Normal 25 3" xfId="16060" xr:uid="{C13ECA48-CE55-41D4-AFCE-1AF71AAFCF06}"/>
    <cellStyle name="Normal 26" xfId="427" xr:uid="{16C2655B-C826-48FD-BA45-9B39D9FF8FB6}"/>
    <cellStyle name="Normal 26 2" xfId="43172" xr:uid="{C5A15D01-D3AA-4410-AD68-6384F2AA43F6}"/>
    <cellStyle name="Normal 26 3" xfId="16061" xr:uid="{E9FFC561-8A3A-48BF-A6A4-811ECEDCA1C8}"/>
    <cellStyle name="Normal 27" xfId="428" xr:uid="{39F1F78F-03B0-4753-94E3-A8F5904C6AB4}"/>
    <cellStyle name="Normal 27 2" xfId="43173" xr:uid="{23897779-AD27-4BAF-A0E7-D2126B98CBF5}"/>
    <cellStyle name="Normal 27 3" xfId="16062" xr:uid="{B8D49A29-93B8-40B3-888C-FA1DCEC851F3}"/>
    <cellStyle name="Normal 28" xfId="429" xr:uid="{BCF8E6D8-056C-444D-8692-2B81A9937E70}"/>
    <cellStyle name="Normal 28 2" xfId="43174" xr:uid="{BA6AE0B3-1DB6-48B1-9F0D-328975C2E119}"/>
    <cellStyle name="Normal 28 3" xfId="16063" xr:uid="{601A92E0-D270-4B02-AF0A-DA47F0A2259C}"/>
    <cellStyle name="Normal 29" xfId="430" xr:uid="{D31D3206-736E-4B53-BA20-69529AE8A2FB}"/>
    <cellStyle name="Normal 29 2" xfId="16065" xr:uid="{F170B5C9-020E-49B0-943A-6763EDE63B89}"/>
    <cellStyle name="Normal 29 3" xfId="43175" xr:uid="{6016802D-4FAD-4E34-87C7-8EDA627B0C1B}"/>
    <cellStyle name="Normal 29 4" xfId="16064" xr:uid="{3C251414-1A48-4073-B729-BF593FBAFF84}"/>
    <cellStyle name="Normal 3" xfId="311" xr:uid="{CE79F105-8179-4C9F-92EC-94CA354B3C8B}"/>
    <cellStyle name="Normal 3 10" xfId="16067" xr:uid="{7AF597CF-7DC8-4A0A-A25A-FDBA3B762A9E}"/>
    <cellStyle name="Normal 3 10 10" xfId="16068" xr:uid="{4B1C42CA-FFB6-473F-894A-FB76151C01DB}"/>
    <cellStyle name="Normal 3 10 10 2" xfId="16069" xr:uid="{27031BD9-B5CF-4F13-A448-493F3E0AC2AD}"/>
    <cellStyle name="Normal 3 10 10 2 2" xfId="16070" xr:uid="{72072C59-B8E6-4397-9633-D80EE2013325}"/>
    <cellStyle name="Normal 3 10 10 2 3" xfId="16071" xr:uid="{DF275FDC-E185-4BA3-A1B3-D84597117506}"/>
    <cellStyle name="Normal 3 10 10 3" xfId="16072" xr:uid="{3D94AAE8-B8C5-4411-9F2C-DFA04FDF6EA4}"/>
    <cellStyle name="Normal 3 10 10 3 2" xfId="16073" xr:uid="{9AFAE2F6-275F-44E5-B4DA-5F1B61B3A5B5}"/>
    <cellStyle name="Normal 3 10 10 3 3" xfId="16074" xr:uid="{04C89F68-2256-407D-B711-8AD6337A2AA2}"/>
    <cellStyle name="Normal 3 10 10 4" xfId="16075" xr:uid="{78362E94-3281-406F-B901-2E01BE641303}"/>
    <cellStyle name="Normal 3 10 10 5" xfId="16076" xr:uid="{D2E44A93-E2D1-4DEA-927F-254F73C9575C}"/>
    <cellStyle name="Normal 3 10 11" xfId="16077" xr:uid="{80E61438-C3B3-4DB5-8172-95A1AFB26F32}"/>
    <cellStyle name="Normal 3 10 11 2" xfId="16078" xr:uid="{14DAC070-0A60-44E6-8D8C-3A5416BFC328}"/>
    <cellStyle name="Normal 3 10 11 2 2" xfId="16079" xr:uid="{B3D53281-14D3-444E-8464-AC96AEEB4903}"/>
    <cellStyle name="Normal 3 10 11 2 3" xfId="16080" xr:uid="{C6859B4C-5D1A-4CE2-960F-108300560CF7}"/>
    <cellStyle name="Normal 3 10 11 3" xfId="16081" xr:uid="{5A4DBA21-8E1F-4322-8CC9-2A4CBC278C88}"/>
    <cellStyle name="Normal 3 10 11 3 2" xfId="16082" xr:uid="{1E3A1E57-1EE2-412A-9B84-42D586778148}"/>
    <cellStyle name="Normal 3 10 11 3 3" xfId="16083" xr:uid="{79A8BC01-9C93-49C1-9ED4-F802C4BB5E97}"/>
    <cellStyle name="Normal 3 10 11 4" xfId="16084" xr:uid="{4DB3226A-5F04-4834-AFDF-96D8FC67A91C}"/>
    <cellStyle name="Normal 3 10 11 5" xfId="16085" xr:uid="{D3FDC224-BF1F-453D-B9DE-13546E5526F0}"/>
    <cellStyle name="Normal 3 10 12" xfId="16086" xr:uid="{393D388A-0136-440F-A72A-B2044D7BC629}"/>
    <cellStyle name="Normal 3 10 12 2" xfId="16087" xr:uid="{4672DC02-E5C1-450C-ACAD-6653CC51BDB0}"/>
    <cellStyle name="Normal 3 10 12 2 2" xfId="16088" xr:uid="{9FEEE37E-49AD-4D13-9F0F-6997C44D5A37}"/>
    <cellStyle name="Normal 3 10 12 2 3" xfId="16089" xr:uid="{C9F0D16B-FA97-49BC-83A5-0DC71DED1E00}"/>
    <cellStyle name="Normal 3 10 12 3" xfId="16090" xr:uid="{6F660B53-012B-4867-BB50-7786F2EEAF8D}"/>
    <cellStyle name="Normal 3 10 12 3 2" xfId="16091" xr:uid="{FD2CE8DB-8EFA-48ED-B7A0-E7A4D87A6ABF}"/>
    <cellStyle name="Normal 3 10 12 3 3" xfId="16092" xr:uid="{5CCB60E1-19D4-4729-80DC-5DD5015A62A9}"/>
    <cellStyle name="Normal 3 10 12 4" xfId="16093" xr:uid="{F0B6C068-3BDD-4DA6-B6DC-1B4046013025}"/>
    <cellStyle name="Normal 3 10 12 5" xfId="16094" xr:uid="{61043F1F-8E01-4DA8-B1B3-2C23A532BAE9}"/>
    <cellStyle name="Normal 3 10 13" xfId="16095" xr:uid="{B2E3722B-328C-4115-AF16-A5819BD16406}"/>
    <cellStyle name="Normal 3 10 13 2" xfId="16096" xr:uid="{95674AFC-05A8-441B-AE0A-05A6EE6EEBCD}"/>
    <cellStyle name="Normal 3 10 13 2 2" xfId="16097" xr:uid="{60A5206C-582F-4F00-93CE-E3910132C7CE}"/>
    <cellStyle name="Normal 3 10 13 2 3" xfId="16098" xr:uid="{800AC811-7F94-4F56-ADD9-A03A5991684D}"/>
    <cellStyle name="Normal 3 10 13 3" xfId="16099" xr:uid="{DAA53E48-5105-4BF6-ADDD-65E16E7ABCBF}"/>
    <cellStyle name="Normal 3 10 13 3 2" xfId="16100" xr:uid="{7F24C3C2-88A2-432C-891A-CF39AF913F8C}"/>
    <cellStyle name="Normal 3 10 13 3 3" xfId="16101" xr:uid="{9280951B-D770-4A5F-9D22-EEEF139F865A}"/>
    <cellStyle name="Normal 3 10 13 4" xfId="16102" xr:uid="{01A093BE-9D5C-4BD2-BD81-1C33FED83642}"/>
    <cellStyle name="Normal 3 10 13 5" xfId="16103" xr:uid="{88803DB9-1D78-4D38-978D-8CBD9D9A3E40}"/>
    <cellStyle name="Normal 3 10 14" xfId="16104" xr:uid="{25E0ECD4-A822-40F4-86B8-049A29CD0E90}"/>
    <cellStyle name="Normal 3 10 14 2" xfId="16105" xr:uid="{A148D383-08E5-4434-8742-E06212405712}"/>
    <cellStyle name="Normal 3 10 14 2 2" xfId="16106" xr:uid="{C5C8994E-89FF-46AB-8525-14228A516345}"/>
    <cellStyle name="Normal 3 10 14 2 3" xfId="16107" xr:uid="{BB619293-6D76-4F74-A94E-0AC890E00BE2}"/>
    <cellStyle name="Normal 3 10 14 3" xfId="16108" xr:uid="{E4271A41-3E39-4678-9BAD-9385B180FC0F}"/>
    <cellStyle name="Normal 3 10 14 3 2" xfId="16109" xr:uid="{0298FBD2-4308-40A1-8D74-FE0734D18102}"/>
    <cellStyle name="Normal 3 10 14 3 3" xfId="16110" xr:uid="{3C981B81-6FD7-4C01-84AC-FB26B16FA00A}"/>
    <cellStyle name="Normal 3 10 14 4" xfId="16111" xr:uid="{A147085E-EC36-400F-877F-5657D5549017}"/>
    <cellStyle name="Normal 3 10 14 5" xfId="16112" xr:uid="{6D28E9A4-1D75-4A12-982F-7DDBA1606F21}"/>
    <cellStyle name="Normal 3 10 15" xfId="16113" xr:uid="{51930BB3-1F04-4304-B254-DB56DE8F1B30}"/>
    <cellStyle name="Normal 3 10 15 2" xfId="16114" xr:uid="{5F8826FB-C5B1-4BB0-B0A8-C9FBF29B2AE5}"/>
    <cellStyle name="Normal 3 10 15 2 2" xfId="16115" xr:uid="{2F575234-3C4A-4AC8-891B-694448613348}"/>
    <cellStyle name="Normal 3 10 15 2 3" xfId="16116" xr:uid="{7FCDFEA1-2EAE-49A5-B0C2-0B2472E34F20}"/>
    <cellStyle name="Normal 3 10 15 3" xfId="16117" xr:uid="{B38EE3AF-7340-4FC3-8457-F2C4BFE00996}"/>
    <cellStyle name="Normal 3 10 15 3 2" xfId="16118" xr:uid="{F0C6F26C-0768-4E0B-863D-D3722EF99B7D}"/>
    <cellStyle name="Normal 3 10 15 3 3" xfId="16119" xr:uid="{7E151E02-4DB6-4371-B4D7-B8BBFBE49095}"/>
    <cellStyle name="Normal 3 10 15 4" xfId="16120" xr:uid="{31154DA8-8895-4496-AE6C-FF90367B9D0A}"/>
    <cellStyle name="Normal 3 10 15 5" xfId="16121" xr:uid="{07BDCD26-1D1F-477C-8645-7E8B3BBDB690}"/>
    <cellStyle name="Normal 3 10 16" xfId="16122" xr:uid="{DB0FDE89-3089-46E3-8815-CC4814047D56}"/>
    <cellStyle name="Normal 3 10 16 2" xfId="16123" xr:uid="{13C21428-445F-4944-8A1E-33F16C6E7725}"/>
    <cellStyle name="Normal 3 10 16 2 2" xfId="16124" xr:uid="{4CA89AFE-3F55-472E-BC47-F76F75087463}"/>
    <cellStyle name="Normal 3 10 16 2 3" xfId="16125" xr:uid="{8014BC7E-3FBF-4734-BC0F-176C079445B5}"/>
    <cellStyle name="Normal 3 10 16 3" xfId="16126" xr:uid="{3DE59B31-2ECE-4E2B-B688-D9C53B171E4C}"/>
    <cellStyle name="Normal 3 10 16 3 2" xfId="16127" xr:uid="{CE617155-7FB1-42FB-B176-80EB25795BDD}"/>
    <cellStyle name="Normal 3 10 16 3 3" xfId="16128" xr:uid="{2A54BCAF-08D4-4FDD-AD35-5AD7D102A21B}"/>
    <cellStyle name="Normal 3 10 16 4" xfId="16129" xr:uid="{7CA9CE4E-5634-424F-A842-C4ECC2F64432}"/>
    <cellStyle name="Normal 3 10 16 5" xfId="16130" xr:uid="{820753CB-99EB-48F3-8512-8A551CBC86D4}"/>
    <cellStyle name="Normal 3 10 17" xfId="16131" xr:uid="{9A9C362F-26C1-4000-9D68-61539B4617DA}"/>
    <cellStyle name="Normal 3 10 17 2" xfId="16132" xr:uid="{DC189D75-DB35-4CEE-A536-920395949C6C}"/>
    <cellStyle name="Normal 3 10 17 2 2" xfId="16133" xr:uid="{2DCDC50B-6727-413E-8B90-A2F5B64FD612}"/>
    <cellStyle name="Normal 3 10 17 2 3" xfId="16134" xr:uid="{91B90EC7-E899-43F9-AD0A-C95701FA2B00}"/>
    <cellStyle name="Normal 3 10 17 3" xfId="16135" xr:uid="{CDD9A3BE-9315-40DB-BE9F-8712E8F8F001}"/>
    <cellStyle name="Normal 3 10 17 3 2" xfId="16136" xr:uid="{937DB731-3CE3-4255-A029-C15230148A87}"/>
    <cellStyle name="Normal 3 10 17 3 3" xfId="16137" xr:uid="{603EFCA2-6F2C-4BE7-A75C-4B3762E691DB}"/>
    <cellStyle name="Normal 3 10 17 4" xfId="16138" xr:uid="{F190E681-758A-4751-B44F-4EEB218D68B1}"/>
    <cellStyle name="Normal 3 10 17 5" xfId="16139" xr:uid="{C67F3B79-69C7-4D18-B312-117FB57571DE}"/>
    <cellStyle name="Normal 3 10 18" xfId="16140" xr:uid="{E1CF9155-B62C-4E79-8B68-90FDA3B4DAA3}"/>
    <cellStyle name="Normal 3 10 18 2" xfId="16141" xr:uid="{959395FA-33F5-487B-BE98-83D79A74F630}"/>
    <cellStyle name="Normal 3 10 18 2 2" xfId="16142" xr:uid="{439C8C1B-63FF-40A7-B25F-FD9A60341A6F}"/>
    <cellStyle name="Normal 3 10 18 2 3" xfId="16143" xr:uid="{76E2380D-A0BD-4574-8F07-C174DDF4BBD7}"/>
    <cellStyle name="Normal 3 10 18 3" xfId="16144" xr:uid="{AC084868-611A-4032-96DE-5EEC9BBFB06A}"/>
    <cellStyle name="Normal 3 10 18 3 2" xfId="16145" xr:uid="{3F1EB57D-DB71-499F-84D8-E0D420DB5E7B}"/>
    <cellStyle name="Normal 3 10 18 3 3" xfId="16146" xr:uid="{AA5B1F58-3AD7-4775-9A0D-70D96751F414}"/>
    <cellStyle name="Normal 3 10 18 4" xfId="16147" xr:uid="{154D90B8-32D9-4C26-8C23-81E7631C3381}"/>
    <cellStyle name="Normal 3 10 18 5" xfId="16148" xr:uid="{DF95D36A-20DC-4AA8-AB3C-3BBDB42C0C61}"/>
    <cellStyle name="Normal 3 10 19" xfId="16149" xr:uid="{0B576294-C7AB-414B-B878-88F8A1E76ADF}"/>
    <cellStyle name="Normal 3 10 19 2" xfId="16150" xr:uid="{38C0FF64-1B0F-4F6C-8FB4-A803579E2FFE}"/>
    <cellStyle name="Normal 3 10 19 2 2" xfId="16151" xr:uid="{F4D1B828-741B-4AB2-8677-58C175297121}"/>
    <cellStyle name="Normal 3 10 19 2 3" xfId="16152" xr:uid="{B050ED49-ED4E-4E0E-B262-A3C6E434A2B9}"/>
    <cellStyle name="Normal 3 10 19 3" xfId="16153" xr:uid="{EB72B12B-CF1D-4A43-BD92-BA9317908E6A}"/>
    <cellStyle name="Normal 3 10 19 3 2" xfId="16154" xr:uid="{20DC5528-459D-4547-B072-39A282502A4F}"/>
    <cellStyle name="Normal 3 10 19 3 3" xfId="16155" xr:uid="{F67B0CD2-73F8-4EFF-84E3-A9C76EA5C822}"/>
    <cellStyle name="Normal 3 10 19 4" xfId="16156" xr:uid="{681FEBCC-73C9-4438-A5C4-3183AD651467}"/>
    <cellStyle name="Normal 3 10 19 5" xfId="16157" xr:uid="{B659B6CF-4D3A-4731-B6A3-61D359AC480B}"/>
    <cellStyle name="Normal 3 10 2" xfId="16158" xr:uid="{6063DC0A-E79E-4810-B04E-4D3EF813BA8D}"/>
    <cellStyle name="Normal 3 10 2 2" xfId="16159" xr:uid="{A3CA8CBE-BA90-49F5-8988-783E67DE7F05}"/>
    <cellStyle name="Normal 3 10 2 2 2" xfId="16160" xr:uid="{158362BA-4D8F-4735-AF82-092086F532C5}"/>
    <cellStyle name="Normal 3 10 2 2 3" xfId="16161" xr:uid="{455379F6-E64C-4705-9D69-F37AEB8E7C50}"/>
    <cellStyle name="Normal 3 10 2 3" xfId="16162" xr:uid="{0AC2A930-6730-418F-97BC-C591F0669078}"/>
    <cellStyle name="Normal 3 10 2 3 2" xfId="16163" xr:uid="{75F02CF4-0563-465C-8DEE-4EF5DB4D25C1}"/>
    <cellStyle name="Normal 3 10 2 3 3" xfId="16164" xr:uid="{14734EB8-04A2-4EF0-8385-9F661CE36D9A}"/>
    <cellStyle name="Normal 3 10 2 4" xfId="16165" xr:uid="{B8F48C68-05B3-4FC2-AB84-AE4ECE0C219E}"/>
    <cellStyle name="Normal 3 10 2 5" xfId="16166" xr:uid="{CD93C930-E9C2-4D56-824D-B8354C6B5A9C}"/>
    <cellStyle name="Normal 3 10 20" xfId="16167" xr:uid="{788CC878-A1D3-4CAB-81CE-784FE600CEE0}"/>
    <cellStyle name="Normal 3 10 20 2" xfId="16168" xr:uid="{4C0F09E2-71DF-4003-83AD-945F249A70FB}"/>
    <cellStyle name="Normal 3 10 20 2 2" xfId="16169" xr:uid="{765CF922-AF7F-4B59-A47D-E1A969A33D4B}"/>
    <cellStyle name="Normal 3 10 20 2 3" xfId="16170" xr:uid="{A21BB4FB-F3F0-41D5-9FBE-4D750A76445C}"/>
    <cellStyle name="Normal 3 10 20 3" xfId="16171" xr:uid="{7AFC78B1-BB72-4CDB-9334-F5EA619640FE}"/>
    <cellStyle name="Normal 3 10 20 3 2" xfId="16172" xr:uid="{41C9D8A3-E0BF-4BBD-ABBA-7F4241B4ABA0}"/>
    <cellStyle name="Normal 3 10 20 3 3" xfId="16173" xr:uid="{8B0CED4A-587B-41FF-9700-73CEF4231928}"/>
    <cellStyle name="Normal 3 10 20 4" xfId="16174" xr:uid="{AC8FB5A0-14A8-4FF2-B37D-544E9E4DC11C}"/>
    <cellStyle name="Normal 3 10 20 5" xfId="16175" xr:uid="{E109A64A-FB6A-41CE-9E62-148A5A2A22C9}"/>
    <cellStyle name="Normal 3 10 21" xfId="16176" xr:uid="{DA5F5236-97AF-473F-896D-E6A665B36246}"/>
    <cellStyle name="Normal 3 10 21 2" xfId="16177" xr:uid="{C9F5D318-0401-4ABA-A416-AE0E4FC93731}"/>
    <cellStyle name="Normal 3 10 21 2 2" xfId="16178" xr:uid="{BD1E8065-5D3B-4EAD-A657-FB80AFD45913}"/>
    <cellStyle name="Normal 3 10 21 2 3" xfId="16179" xr:uid="{C10FCFF7-A880-4F49-AB22-1A35FB3F3611}"/>
    <cellStyle name="Normal 3 10 21 3" xfId="16180" xr:uid="{98E105A6-6DC5-49C8-968B-2A9C24988538}"/>
    <cellStyle name="Normal 3 10 21 3 2" xfId="16181" xr:uid="{4B9103C9-4B33-4610-A1E8-D4C171F778FF}"/>
    <cellStyle name="Normal 3 10 21 3 3" xfId="16182" xr:uid="{F79A7491-9244-409A-8FEE-395820EF4CD9}"/>
    <cellStyle name="Normal 3 10 21 4" xfId="16183" xr:uid="{1007D89E-1B5B-4551-BC43-0796B403B05E}"/>
    <cellStyle name="Normal 3 10 21 5" xfId="16184" xr:uid="{2EF25A27-6793-4FDA-A2D5-7022C8F99BC4}"/>
    <cellStyle name="Normal 3 10 22" xfId="16185" xr:uid="{97A1D632-5CBC-408F-A54E-1934967288F8}"/>
    <cellStyle name="Normal 3 10 22 2" xfId="16186" xr:uid="{38587DA8-5A00-4C16-85FD-2A185ADCE70A}"/>
    <cellStyle name="Normal 3 10 22 2 2" xfId="16187" xr:uid="{1E9493BD-A4BE-4483-9BF8-BE364693FA70}"/>
    <cellStyle name="Normal 3 10 22 2 3" xfId="16188" xr:uid="{FD5892E6-150C-4A58-AD7D-6BD3D71B03A8}"/>
    <cellStyle name="Normal 3 10 22 3" xfId="16189" xr:uid="{85490291-AE5E-4BCD-89B7-762216779461}"/>
    <cellStyle name="Normal 3 10 22 3 2" xfId="16190" xr:uid="{E65C6F81-9B59-4470-94F5-12FCB53DA450}"/>
    <cellStyle name="Normal 3 10 22 3 3" xfId="16191" xr:uid="{95AE91B1-1CF3-4EC8-8168-C022C33020D6}"/>
    <cellStyle name="Normal 3 10 22 4" xfId="16192" xr:uid="{B7063B72-2541-4A2E-B4BF-6D0596C4B3F0}"/>
    <cellStyle name="Normal 3 10 22 5" xfId="16193" xr:uid="{C30C82EB-4B12-4ECF-8FA2-79AB388AB499}"/>
    <cellStyle name="Normal 3 10 23" xfId="16194" xr:uid="{35F60497-0CC2-49C0-A0E1-8FD3C2F915A0}"/>
    <cellStyle name="Normal 3 10 23 2" xfId="16195" xr:uid="{E31FCE98-373A-46A7-BBAE-2000D30F2BF2}"/>
    <cellStyle name="Normal 3 10 23 2 2" xfId="16196" xr:uid="{2BF149B7-4DE3-4C15-9434-0FDD03EE4D7B}"/>
    <cellStyle name="Normal 3 10 23 2 3" xfId="16197" xr:uid="{C4BF4780-F7D1-4F4D-9C87-03BEA2D4C275}"/>
    <cellStyle name="Normal 3 10 23 3" xfId="16198" xr:uid="{050D17E7-BA3D-4C18-83A6-AEB5D112BC03}"/>
    <cellStyle name="Normal 3 10 23 3 2" xfId="16199" xr:uid="{0C3283CA-95E3-4ACD-8E8A-E86A85DCA02F}"/>
    <cellStyle name="Normal 3 10 23 3 3" xfId="16200" xr:uid="{45441C8B-C67C-4E0D-98AF-8B28F8D26CF1}"/>
    <cellStyle name="Normal 3 10 23 4" xfId="16201" xr:uid="{CF555B44-792D-4299-BD07-B0751A182451}"/>
    <cellStyle name="Normal 3 10 23 5" xfId="16202" xr:uid="{738954CF-1688-4186-92BF-59C5D02BD343}"/>
    <cellStyle name="Normal 3 10 24" xfId="16203" xr:uid="{72BCFF48-C847-4F00-B426-2F0F5F4DE4BC}"/>
    <cellStyle name="Normal 3 10 24 10" xfId="16204" xr:uid="{570723CB-3225-40C3-A031-F499F8EC581E}"/>
    <cellStyle name="Normal 3 10 24 11" xfId="16205" xr:uid="{C430B1FE-22AE-4170-AD95-7AA4A9245770}"/>
    <cellStyle name="Normal 3 10 24 11 2" xfId="16206" xr:uid="{11951A72-5117-4920-B961-D8973464024D}"/>
    <cellStyle name="Normal 3 10 24 11 2 2" xfId="16207" xr:uid="{37BEE12C-49A5-4E51-A807-F4326E210D0B}"/>
    <cellStyle name="Normal 3 10 24 11 2 2 2" xfId="16208" xr:uid="{0E6AB781-D1ED-4768-8B05-0EADC6A16F91}"/>
    <cellStyle name="Normal 3 10 24 11 2 3" xfId="16209" xr:uid="{D0EBB8A1-E954-4DDF-B25B-57482036ED08}"/>
    <cellStyle name="Normal 3 10 24 11 2 4" xfId="16210" xr:uid="{F5A8A491-91E3-485B-BACB-8ABC78497603}"/>
    <cellStyle name="Normal 3 10 24 11 2 5" xfId="16211" xr:uid="{CC378AFB-3D2E-4815-88BA-F4636E88A716}"/>
    <cellStyle name="Normal 3 10 24 11 3" xfId="16212" xr:uid="{6789576B-1F2C-4288-B53E-0EE126F4A235}"/>
    <cellStyle name="Normal 3 10 24 11 3 2" xfId="16213" xr:uid="{11F42428-0C01-44AA-AC1E-C4346A1C5B6A}"/>
    <cellStyle name="Normal 3 10 24 11 4" xfId="16214" xr:uid="{2AD88430-CCBD-471A-85C0-830640B2E264}"/>
    <cellStyle name="Normal 3 10 24 11 5" xfId="16215" xr:uid="{36C5E4E7-5D35-44D8-A99A-8DEB623E2375}"/>
    <cellStyle name="Normal 3 10 24 12" xfId="16216" xr:uid="{182F544E-B0C3-437B-B8E6-CB81D84AD553}"/>
    <cellStyle name="Normal 3 10 24 13" xfId="16217" xr:uid="{2C99708E-CF06-493D-9688-F6B77F0D8F50}"/>
    <cellStyle name="Normal 3 10 24 14" xfId="16218" xr:uid="{AC001F09-86A2-46FF-8D82-6AED77AA50B2}"/>
    <cellStyle name="Normal 3 10 24 15" xfId="16219" xr:uid="{A4BF0799-922F-479B-8F5A-45BFDE4F6293}"/>
    <cellStyle name="Normal 3 10 24 15 2" xfId="16220" xr:uid="{04AFF794-0A16-4256-BB49-A42A43E3C491}"/>
    <cellStyle name="Normal 3 10 24 16" xfId="16221" xr:uid="{AACF81E1-2B5A-414B-AFFA-50C8F64E1DF7}"/>
    <cellStyle name="Normal 3 10 24 17" xfId="16222" xr:uid="{B5E35BE8-E02B-4EBD-8484-907777637C44}"/>
    <cellStyle name="Normal 3 10 24 18" xfId="16223" xr:uid="{7521EEA7-E7F0-4E69-951F-B4600F9F77BB}"/>
    <cellStyle name="Normal 3 10 24 2" xfId="16224" xr:uid="{3B069B2D-0B5E-414C-A081-1CA87632AC13}"/>
    <cellStyle name="Normal 3 10 24 2 10" xfId="16225" xr:uid="{D1F04A17-5E29-41B7-9F82-DA5E18553897}"/>
    <cellStyle name="Normal 3 10 24 2 11" xfId="16226" xr:uid="{1111BD4E-DFE1-4FE1-95EE-07A065366BEA}"/>
    <cellStyle name="Normal 3 10 24 2 12" xfId="16227" xr:uid="{C62D90BE-72F0-4A8B-861F-CB8CC0901B29}"/>
    <cellStyle name="Normal 3 10 24 2 13" xfId="16228" xr:uid="{886ADA3E-DD68-494A-9B6F-6DDF491B06B0}"/>
    <cellStyle name="Normal 3 10 24 2 13 2" xfId="16229" xr:uid="{8BF14F0D-5F5F-4608-9789-81E37BC211DF}"/>
    <cellStyle name="Normal 3 10 24 2 14" xfId="16230" xr:uid="{4B7FC913-31F0-41F0-A077-4D0D31D79CF1}"/>
    <cellStyle name="Normal 3 10 24 2 15" xfId="16231" xr:uid="{BB44A05C-8A93-4A38-BACB-045FA569E74C}"/>
    <cellStyle name="Normal 3 10 24 2 16" xfId="16232" xr:uid="{3BF4FE25-7E2B-4984-A9E0-011308FC3814}"/>
    <cellStyle name="Normal 3 10 24 2 2" xfId="16233" xr:uid="{74E91893-20B1-48E4-AD92-90E45700B50C}"/>
    <cellStyle name="Normal 3 10 24 2 2 10" xfId="16234" xr:uid="{91BC4BB7-A5B9-41F7-842F-53743152B9C4}"/>
    <cellStyle name="Normal 3 10 24 2 2 11" xfId="16235" xr:uid="{095CFE3C-1836-4B67-844D-982664493EBD}"/>
    <cellStyle name="Normal 3 10 24 2 2 12" xfId="16236" xr:uid="{CDC92B96-879C-40CE-BF4B-73E61F14FF67}"/>
    <cellStyle name="Normal 3 10 24 2 2 13" xfId="16237" xr:uid="{9129E88F-01CD-421A-B72D-C7A0A518C251}"/>
    <cellStyle name="Normal 3 10 24 2 2 13 2" xfId="16238" xr:uid="{3F497E7F-6561-40B9-9906-26C9D2B87D2F}"/>
    <cellStyle name="Normal 3 10 24 2 2 14" xfId="16239" xr:uid="{3C99F702-CC1A-4F43-BAEB-7109124DB61D}"/>
    <cellStyle name="Normal 3 10 24 2 2 15" xfId="16240" xr:uid="{6117529A-FEDE-48E3-BB38-A673B4E024C7}"/>
    <cellStyle name="Normal 3 10 24 2 2 16" xfId="16241" xr:uid="{16DA26A7-AD7E-4C62-A349-9397A95B322F}"/>
    <cellStyle name="Normal 3 10 24 2 2 2" xfId="16242" xr:uid="{972F31EE-1388-4744-8821-2E12B6E059D0}"/>
    <cellStyle name="Normal 3 10 24 2 2 2 10" xfId="16243" xr:uid="{19716301-57FF-4AE1-B954-A45475770C22}"/>
    <cellStyle name="Normal 3 10 24 2 2 2 11" xfId="16244" xr:uid="{E5DA326B-7EA9-4F2D-80AF-994D9E28FA93}"/>
    <cellStyle name="Normal 3 10 24 2 2 2 12" xfId="16245" xr:uid="{4E3CB403-F0D2-477F-8EC9-8085D8844505}"/>
    <cellStyle name="Normal 3 10 24 2 2 2 12 2" xfId="16246" xr:uid="{6D6028D8-C52C-4278-A08D-A3D163D9661A}"/>
    <cellStyle name="Normal 3 10 24 2 2 2 13" xfId="16247" xr:uid="{37FF7D58-CB75-4985-BC26-2FB81D86DABE}"/>
    <cellStyle name="Normal 3 10 24 2 2 2 14" xfId="16248" xr:uid="{6DA6EC69-0872-4FD4-BA14-B212A291919B}"/>
    <cellStyle name="Normal 3 10 24 2 2 2 15" xfId="16249" xr:uid="{7F7F6B57-A43B-4CDD-AD90-08C6B1115BEE}"/>
    <cellStyle name="Normal 3 10 24 2 2 2 2" xfId="16250" xr:uid="{E859BF0E-C3E0-429F-B15D-D3E9EE33EC1B}"/>
    <cellStyle name="Normal 3 10 24 2 2 2 2 2" xfId="16251" xr:uid="{2A92DBDB-0247-409A-B04C-2A675AE6BD08}"/>
    <cellStyle name="Normal 3 10 24 2 2 2 2 2 2" xfId="16252" xr:uid="{23A1F239-8041-4D52-972A-AC4705A5EA31}"/>
    <cellStyle name="Normal 3 10 24 2 2 2 2 2 2 2" xfId="16253" xr:uid="{17739BFC-51F6-4C9C-98A3-0F0A8701B406}"/>
    <cellStyle name="Normal 3 10 24 2 2 2 2 2 2 2 2" xfId="16254" xr:uid="{131C10FC-84F2-4DB2-8915-03B64F8CD598}"/>
    <cellStyle name="Normal 3 10 24 2 2 2 2 2 2 2 2 2" xfId="16255" xr:uid="{C49C549D-CCD2-44CD-9EE0-8FD122B89D4C}"/>
    <cellStyle name="Normal 3 10 24 2 2 2 2 2 2 2 3" xfId="16256" xr:uid="{0ABA97A1-2117-486B-9FAB-F448C2E73DB2}"/>
    <cellStyle name="Normal 3 10 24 2 2 2 2 2 2 2 4" xfId="16257" xr:uid="{08BDD6D3-3EE2-4B0D-A3B6-D8B212134F29}"/>
    <cellStyle name="Normal 3 10 24 2 2 2 2 2 2 2 5" xfId="16258" xr:uid="{003B52B8-03BA-47F0-BEEF-8A7DFD37D111}"/>
    <cellStyle name="Normal 3 10 24 2 2 2 2 2 2 3" xfId="16259" xr:uid="{651B670A-83D6-4306-AC96-058518520788}"/>
    <cellStyle name="Normal 3 10 24 2 2 2 2 2 2 3 2" xfId="16260" xr:uid="{CBDD9AE1-35A8-441C-94B7-6A0F29BAC293}"/>
    <cellStyle name="Normal 3 10 24 2 2 2 2 2 2 4" xfId="16261" xr:uid="{2E7234D7-2CB5-4D4A-AF84-3D037F36D40A}"/>
    <cellStyle name="Normal 3 10 24 2 2 2 2 2 2 5" xfId="16262" xr:uid="{B6C103CB-8B82-4D85-A733-C6963F62CB43}"/>
    <cellStyle name="Normal 3 10 24 2 2 2 2 2 3" xfId="16263" xr:uid="{D03079AB-4719-4751-9CDB-19C425194A67}"/>
    <cellStyle name="Normal 3 10 24 2 2 2 2 2 4" xfId="16264" xr:uid="{04FF78B0-46C4-45F0-A388-6B735A6BB201}"/>
    <cellStyle name="Normal 3 10 24 2 2 2 2 2 5" xfId="16265" xr:uid="{93CE1BAA-6BC9-44EA-9941-832B01AB8A9D}"/>
    <cellStyle name="Normal 3 10 24 2 2 2 2 2 6" xfId="16266" xr:uid="{EC7F2E48-B39A-49BC-959D-FB75E3A7DE34}"/>
    <cellStyle name="Normal 3 10 24 2 2 2 2 2 6 2" xfId="16267" xr:uid="{55ED95B0-AE84-403F-A6A4-BB772029C586}"/>
    <cellStyle name="Normal 3 10 24 2 2 2 2 2 7" xfId="16268" xr:uid="{9A2A17EB-F1E9-45CF-8B62-9A4E86508A14}"/>
    <cellStyle name="Normal 3 10 24 2 2 2 2 2 8" xfId="16269" xr:uid="{F740F9FE-9561-4FD2-8559-FB8E987C5258}"/>
    <cellStyle name="Normal 3 10 24 2 2 2 2 2 9" xfId="16270" xr:uid="{26C0D4DA-2C39-45FB-9EE8-B20A1D6CE38C}"/>
    <cellStyle name="Normal 3 10 24 2 2 2 2 3" xfId="16271" xr:uid="{52AD19C0-9C69-44D2-B401-8C649F73DC6B}"/>
    <cellStyle name="Normal 3 10 24 2 2 2 2 3 2" xfId="16272" xr:uid="{B194BE55-108D-437D-9CBD-A1511F268CB3}"/>
    <cellStyle name="Normal 3 10 24 2 2 2 2 3 2 2" xfId="16273" xr:uid="{C74F19A6-0BA2-4FB2-BB1B-02DF258ECF97}"/>
    <cellStyle name="Normal 3 10 24 2 2 2 2 3 2 2 2" xfId="16274" xr:uid="{DC27868F-8F5C-43CE-8376-596929470183}"/>
    <cellStyle name="Normal 3 10 24 2 2 2 2 3 2 3" xfId="16275" xr:uid="{050E035B-D605-41C5-B17B-44526F216EBB}"/>
    <cellStyle name="Normal 3 10 24 2 2 2 2 3 2 4" xfId="16276" xr:uid="{E4BD6A9A-6B41-4F21-8F9A-2FD78235F065}"/>
    <cellStyle name="Normal 3 10 24 2 2 2 2 3 2 5" xfId="16277" xr:uid="{C567CD1F-22B3-4DCD-9A51-A3AC542B0792}"/>
    <cellStyle name="Normal 3 10 24 2 2 2 2 3 3" xfId="16278" xr:uid="{004D0FD6-6836-42B8-8937-04D3267076C4}"/>
    <cellStyle name="Normal 3 10 24 2 2 2 2 3 3 2" xfId="16279" xr:uid="{049631E0-1BB6-4D9A-B442-D80F04D1A596}"/>
    <cellStyle name="Normal 3 10 24 2 2 2 2 3 4" xfId="16280" xr:uid="{AEC4098D-59B9-4FD7-9C63-CAE89AEA7D03}"/>
    <cellStyle name="Normal 3 10 24 2 2 2 2 3 5" xfId="16281" xr:uid="{48D96FFC-37AD-48D9-814A-1133FF10D44C}"/>
    <cellStyle name="Normal 3 10 24 2 2 2 2 4" xfId="16282" xr:uid="{CD3B4E49-8568-4BB4-8161-C12FF30EAD66}"/>
    <cellStyle name="Normal 3 10 24 2 2 2 2 5" xfId="16283" xr:uid="{E852DFC0-76F3-454B-B639-05EC0A656D73}"/>
    <cellStyle name="Normal 3 10 24 2 2 2 2 6" xfId="16284" xr:uid="{E31B1E92-008A-4EE4-A44A-D22B9CD2E6C8}"/>
    <cellStyle name="Normal 3 10 24 2 2 2 2 6 2" xfId="16285" xr:uid="{8A8DF850-795F-42C1-BC29-BB5D830F21AC}"/>
    <cellStyle name="Normal 3 10 24 2 2 2 2 7" xfId="16286" xr:uid="{1F748B34-EA66-40BF-84EC-5D0BFE3687AE}"/>
    <cellStyle name="Normal 3 10 24 2 2 2 2 8" xfId="16287" xr:uid="{0280C1D0-8113-4A39-B111-C38B92C0ACCB}"/>
    <cellStyle name="Normal 3 10 24 2 2 2 2 9" xfId="16288" xr:uid="{F0BE621A-4C27-40BC-9015-C4960D16578A}"/>
    <cellStyle name="Normal 3 10 24 2 2 2 3" xfId="16289" xr:uid="{D1950E3E-F6BF-4C18-972B-17C278AB4F14}"/>
    <cellStyle name="Normal 3 10 24 2 2 2 3 2" xfId="16290" xr:uid="{EA71E51C-2E71-42A5-AAE6-C0729765A4E2}"/>
    <cellStyle name="Normal 3 10 24 2 2 2 3 3" xfId="16291" xr:uid="{A6B9C674-32E7-4DF7-B1A7-CC175895835D}"/>
    <cellStyle name="Normal 3 10 24 2 2 2 4" xfId="16292" xr:uid="{25D1B3D9-43C9-40E2-A3ED-98E5C050CE17}"/>
    <cellStyle name="Normal 3 10 24 2 2 2 4 2" xfId="16293" xr:uid="{F2360C52-AC86-45AF-A3E3-B45A312F4334}"/>
    <cellStyle name="Normal 3 10 24 2 2 2 4 3" xfId="16294" xr:uid="{58E6BFE6-AFA5-4030-93E3-343E34371B69}"/>
    <cellStyle name="Normal 3 10 24 2 2 2 5" xfId="16295" xr:uid="{0D36E006-387E-43CB-8E88-AB92B6A14085}"/>
    <cellStyle name="Normal 3 10 24 2 2 2 5 2" xfId="16296" xr:uid="{A894E87C-6F0B-420B-8395-B0DCD210409E}"/>
    <cellStyle name="Normal 3 10 24 2 2 2 5 3" xfId="16297" xr:uid="{04C86114-C374-4277-9A79-764A74606A2A}"/>
    <cellStyle name="Normal 3 10 24 2 2 2 6" xfId="16298" xr:uid="{5693C08B-77AB-4DAB-AC29-DA87BB3EA9AA}"/>
    <cellStyle name="Normal 3 10 24 2 2 2 6 2" xfId="16299" xr:uid="{14C212CC-DD11-4716-BFC5-A12530CDA60F}"/>
    <cellStyle name="Normal 3 10 24 2 2 2 6 3" xfId="16300" xr:uid="{AEA81146-0FA3-4AE9-A3F2-A7C7A663ACF5}"/>
    <cellStyle name="Normal 3 10 24 2 2 2 7" xfId="16301" xr:uid="{C87DCDB3-08DF-4AA3-B6B3-584DDE678000}"/>
    <cellStyle name="Normal 3 10 24 2 2 2 7 2" xfId="16302" xr:uid="{E4701493-DA9F-44AF-B9F8-9DDAA3A2D704}"/>
    <cellStyle name="Normal 3 10 24 2 2 2 7 3" xfId="16303" xr:uid="{15D830AA-FCC8-40EE-A0D4-3F4DD3645E86}"/>
    <cellStyle name="Normal 3 10 24 2 2 2 8" xfId="16304" xr:uid="{CE0EA0DC-5E25-4B11-88D0-8538A99A433A}"/>
    <cellStyle name="Normal 3 10 24 2 2 2 8 2" xfId="16305" xr:uid="{8BD25509-810A-44C6-8025-FC284A4753FC}"/>
    <cellStyle name="Normal 3 10 24 2 2 2 8 2 2" xfId="16306" xr:uid="{F2553885-C41E-4E15-A5B3-B49233904219}"/>
    <cellStyle name="Normal 3 10 24 2 2 2 8 2 2 2" xfId="16307" xr:uid="{75F269DF-F47D-4EA0-8076-EEA497C0CBD3}"/>
    <cellStyle name="Normal 3 10 24 2 2 2 8 2 3" xfId="16308" xr:uid="{D372226C-12AB-4314-A513-CB3436B30D68}"/>
    <cellStyle name="Normal 3 10 24 2 2 2 8 2 4" xfId="16309" xr:uid="{CFCFB780-EEC5-4427-9382-DC73FB04EB61}"/>
    <cellStyle name="Normal 3 10 24 2 2 2 8 2 5" xfId="16310" xr:uid="{DF5D17D1-F7ED-4525-A8A3-48894A238982}"/>
    <cellStyle name="Normal 3 10 24 2 2 2 8 3" xfId="16311" xr:uid="{C5DF5CFD-5C7D-4F28-BE03-5778C56C06B5}"/>
    <cellStyle name="Normal 3 10 24 2 2 2 8 3 2" xfId="16312" xr:uid="{A2131E4A-0422-4D17-B47E-D07903365209}"/>
    <cellStyle name="Normal 3 10 24 2 2 2 8 4" xfId="16313" xr:uid="{F3A20716-1F08-40F4-9091-DFCE566B45D1}"/>
    <cellStyle name="Normal 3 10 24 2 2 2 8 5" xfId="16314" xr:uid="{34755A2F-8F8D-46FB-8FFD-7BBC95F6E03A}"/>
    <cellStyle name="Normal 3 10 24 2 2 2 9" xfId="16315" xr:uid="{FF86FD19-83A0-493C-BD47-C7E411E406D4}"/>
    <cellStyle name="Normal 3 10 24 2 2 3" xfId="16316" xr:uid="{61DAB0BA-5810-44FA-8133-F5E04707EECF}"/>
    <cellStyle name="Normal 3 10 24 2 2 3 2" xfId="16317" xr:uid="{24C1F588-E8A8-43F7-9BE9-99F116436CC0}"/>
    <cellStyle name="Normal 3 10 24 2 2 3 3" xfId="16318" xr:uid="{941C32B5-DF33-4D87-8F27-975BF6B14D56}"/>
    <cellStyle name="Normal 3 10 24 2 2 4" xfId="16319" xr:uid="{1BB31AC8-BD59-47EF-B8CD-043055BFF57E}"/>
    <cellStyle name="Normal 3 10 24 2 2 4 2" xfId="16320" xr:uid="{77B99D9A-29EF-40B8-AAE8-25D471619D52}"/>
    <cellStyle name="Normal 3 10 24 2 2 4 2 2" xfId="16321" xr:uid="{605A6BFE-207A-4FE5-8329-D9520AC533D2}"/>
    <cellStyle name="Normal 3 10 24 2 2 4 2 2 2" xfId="16322" xr:uid="{427DDA6F-7158-413C-8FF9-30BE8B15B7FC}"/>
    <cellStyle name="Normal 3 10 24 2 2 4 2 2 2 2" xfId="16323" xr:uid="{698E62D6-F4AA-462C-905F-B7EDBADAE848}"/>
    <cellStyle name="Normal 3 10 24 2 2 4 2 2 2 2 2" xfId="16324" xr:uid="{510974BC-DEDA-401F-B896-0C695671DFDD}"/>
    <cellStyle name="Normal 3 10 24 2 2 4 2 2 2 3" xfId="16325" xr:uid="{8B6144E9-1B35-44C5-A8C8-0FAADB3CFAE8}"/>
    <cellStyle name="Normal 3 10 24 2 2 4 2 2 2 4" xfId="16326" xr:uid="{FFD6759A-686A-4749-80C8-82E036E02523}"/>
    <cellStyle name="Normal 3 10 24 2 2 4 2 2 2 5" xfId="16327" xr:uid="{9ACD13EC-30AC-45AA-8919-ECAB4A147B28}"/>
    <cellStyle name="Normal 3 10 24 2 2 4 2 2 3" xfId="16328" xr:uid="{51D2EFCD-D787-4003-8A67-2208D68EA2C9}"/>
    <cellStyle name="Normal 3 10 24 2 2 4 2 2 3 2" xfId="16329" xr:uid="{8B573D2D-351A-46DE-A2DF-6C2ACBAABB69}"/>
    <cellStyle name="Normal 3 10 24 2 2 4 2 2 4" xfId="16330" xr:uid="{9B05A727-E1CC-4BFD-A17B-5FC4572A4A7C}"/>
    <cellStyle name="Normal 3 10 24 2 2 4 2 2 5" xfId="16331" xr:uid="{95C7A349-35D1-46A6-AC1D-AC5130B68F66}"/>
    <cellStyle name="Normal 3 10 24 2 2 4 2 3" xfId="16332" xr:uid="{222F1A3F-EA51-4243-AC08-EF2A109AE914}"/>
    <cellStyle name="Normal 3 10 24 2 2 4 2 4" xfId="16333" xr:uid="{4D6BA2B1-8D1F-4C2B-9F31-BDB0CA7DC515}"/>
    <cellStyle name="Normal 3 10 24 2 2 4 2 5" xfId="16334" xr:uid="{626EE9AA-BFA6-41B1-8F79-45FE2D87B798}"/>
    <cellStyle name="Normal 3 10 24 2 2 4 2 6" xfId="16335" xr:uid="{D61A3C46-AC16-4487-8F38-41314475402D}"/>
    <cellStyle name="Normal 3 10 24 2 2 4 2 6 2" xfId="16336" xr:uid="{A92F82FE-A49E-44F5-B59D-F6DD1555FE17}"/>
    <cellStyle name="Normal 3 10 24 2 2 4 2 7" xfId="16337" xr:uid="{E69A82B8-CC06-4C57-B48F-3B6867865CC1}"/>
    <cellStyle name="Normal 3 10 24 2 2 4 2 8" xfId="16338" xr:uid="{A25273A7-3CA3-4D23-B801-19A66E3C0DDC}"/>
    <cellStyle name="Normal 3 10 24 2 2 4 2 9" xfId="16339" xr:uid="{731A65B4-9881-4DBE-B0EB-B90B9A8B4D7E}"/>
    <cellStyle name="Normal 3 10 24 2 2 4 3" xfId="16340" xr:uid="{29716A54-C211-4A57-94BA-FC170D785C6C}"/>
    <cellStyle name="Normal 3 10 24 2 2 4 3 2" xfId="16341" xr:uid="{4C094E46-08D6-4CE2-AA5D-BF99BD39D38A}"/>
    <cellStyle name="Normal 3 10 24 2 2 4 3 2 2" xfId="16342" xr:uid="{02F03B85-5135-43BA-B57A-1FEDDF9D1A84}"/>
    <cellStyle name="Normal 3 10 24 2 2 4 3 2 2 2" xfId="16343" xr:uid="{45CE1F47-2BE7-4C6A-A4AC-37E13366E930}"/>
    <cellStyle name="Normal 3 10 24 2 2 4 3 2 3" xfId="16344" xr:uid="{D57FBE8C-50CB-4C8F-B63F-F7BE1204FC66}"/>
    <cellStyle name="Normal 3 10 24 2 2 4 3 2 4" xfId="16345" xr:uid="{9EB7135B-17E5-4280-8EF2-56350BAD26B7}"/>
    <cellStyle name="Normal 3 10 24 2 2 4 3 2 5" xfId="16346" xr:uid="{F59D592C-F3CB-49E8-947F-0EDA30D393BF}"/>
    <cellStyle name="Normal 3 10 24 2 2 4 3 3" xfId="16347" xr:uid="{1FF891E8-BA74-4F16-92E2-D646D7718391}"/>
    <cellStyle name="Normal 3 10 24 2 2 4 3 3 2" xfId="16348" xr:uid="{28847650-1163-4108-B10C-73D88E12A645}"/>
    <cellStyle name="Normal 3 10 24 2 2 4 3 4" xfId="16349" xr:uid="{F340D238-74B2-4C05-8517-D4E630AD41C3}"/>
    <cellStyle name="Normal 3 10 24 2 2 4 3 5" xfId="16350" xr:uid="{91D96628-2A80-4E97-84A9-5034B72A4CEA}"/>
    <cellStyle name="Normal 3 10 24 2 2 4 4" xfId="16351" xr:uid="{D39B3B1B-0796-475B-A958-958CFE2CE4FD}"/>
    <cellStyle name="Normal 3 10 24 2 2 4 5" xfId="16352" xr:uid="{B304F72B-0DC2-4345-90D0-4496C5BC8077}"/>
    <cellStyle name="Normal 3 10 24 2 2 4 6" xfId="16353" xr:uid="{6BA5A2C8-F830-4E49-9DF9-1B4DC68E4022}"/>
    <cellStyle name="Normal 3 10 24 2 2 4 6 2" xfId="16354" xr:uid="{1E0DF9B9-82BF-4C7C-B4E7-7FC1B717F53E}"/>
    <cellStyle name="Normal 3 10 24 2 2 4 7" xfId="16355" xr:uid="{F693AA49-A291-4C4E-B8AC-954246BBE54F}"/>
    <cellStyle name="Normal 3 10 24 2 2 4 8" xfId="16356" xr:uid="{9A43E206-A4BE-4051-862F-0017655B2F39}"/>
    <cellStyle name="Normal 3 10 24 2 2 4 9" xfId="16357" xr:uid="{242E9D2B-29C3-4545-8A1D-21C325AD2C48}"/>
    <cellStyle name="Normal 3 10 24 2 2 5" xfId="16358" xr:uid="{C5A4C812-2E64-4B20-B8D5-4CA6341F7A7F}"/>
    <cellStyle name="Normal 3 10 24 2 2 6" xfId="16359" xr:uid="{839924EE-776C-400F-A2AA-7C4CC1A116FD}"/>
    <cellStyle name="Normal 3 10 24 2 2 7" xfId="16360" xr:uid="{7C4C25C6-231A-4249-A6E2-4559BAEB7E23}"/>
    <cellStyle name="Normal 3 10 24 2 2 8" xfId="16361" xr:uid="{39AA2789-6A09-4463-BC0A-47A2309BB9BE}"/>
    <cellStyle name="Normal 3 10 24 2 2 9" xfId="16362" xr:uid="{1F786DE0-36F3-485E-9396-726E2D74A634}"/>
    <cellStyle name="Normal 3 10 24 2 2 9 2" xfId="16363" xr:uid="{0B219F6E-E5C7-48D2-AD1D-CFE3F394BA8C}"/>
    <cellStyle name="Normal 3 10 24 2 2 9 2 2" xfId="16364" xr:uid="{43F2B534-B11C-40BE-9E22-3529EF824269}"/>
    <cellStyle name="Normal 3 10 24 2 2 9 2 2 2" xfId="16365" xr:uid="{440007BF-93A4-418E-9EF7-E21712139D35}"/>
    <cellStyle name="Normal 3 10 24 2 2 9 2 3" xfId="16366" xr:uid="{A8424960-541C-4A7A-8758-BB5A8A5AF7DD}"/>
    <cellStyle name="Normal 3 10 24 2 2 9 2 4" xfId="16367" xr:uid="{D62BB5B5-4F19-43CF-B762-9D8730D66FC5}"/>
    <cellStyle name="Normal 3 10 24 2 2 9 2 5" xfId="16368" xr:uid="{EB97122B-9CEA-411E-A752-86A241D61886}"/>
    <cellStyle name="Normal 3 10 24 2 2 9 3" xfId="16369" xr:uid="{8D32A237-5A6C-4D17-9BB7-9A490D4BD0A1}"/>
    <cellStyle name="Normal 3 10 24 2 2 9 3 2" xfId="16370" xr:uid="{0BF8E695-785F-49BA-AD1E-DDD105870014}"/>
    <cellStyle name="Normal 3 10 24 2 2 9 4" xfId="16371" xr:uid="{24634793-1AE9-4E37-AFAD-3BCA18D7F037}"/>
    <cellStyle name="Normal 3 10 24 2 2 9 5" xfId="16372" xr:uid="{A6CFED2B-45D8-43B0-B035-38F8ACEF69EA}"/>
    <cellStyle name="Normal 3 10 24 2 3" xfId="16373" xr:uid="{DC309BB4-BCBB-4598-AE95-3C0277595547}"/>
    <cellStyle name="Normal 3 10 24 2 3 10" xfId="16374" xr:uid="{04E5FA38-9E9B-443D-B13F-53A92794A770}"/>
    <cellStyle name="Normal 3 10 24 2 3 11" xfId="16375" xr:uid="{5A1DA8B1-7B8A-44DC-A6C8-F8BE74EBD436}"/>
    <cellStyle name="Normal 3 10 24 2 3 12" xfId="16376" xr:uid="{BA500C82-1988-4AB3-BCE8-DED81D089716}"/>
    <cellStyle name="Normal 3 10 24 2 3 12 2" xfId="16377" xr:uid="{D11E573B-01FF-4F11-B672-7896C4121623}"/>
    <cellStyle name="Normal 3 10 24 2 3 13" xfId="16378" xr:uid="{F03EC88F-6488-4C75-8058-AC1C3D2C4C72}"/>
    <cellStyle name="Normal 3 10 24 2 3 14" xfId="16379" xr:uid="{349962B6-3A33-44EB-BB8C-FC6C37422656}"/>
    <cellStyle name="Normal 3 10 24 2 3 15" xfId="16380" xr:uid="{AAA3E979-552B-4907-9A74-CD527DFCCB69}"/>
    <cellStyle name="Normal 3 10 24 2 3 2" xfId="16381" xr:uid="{9967A05C-C572-4531-833F-F0F83B6C57DD}"/>
    <cellStyle name="Normal 3 10 24 2 3 2 2" xfId="16382" xr:uid="{7BCA0BAD-6345-485C-B23B-D3EFA9442ED9}"/>
    <cellStyle name="Normal 3 10 24 2 3 2 2 2" xfId="16383" xr:uid="{256FEC56-4000-4C7E-8D7F-029D3F97ED9F}"/>
    <cellStyle name="Normal 3 10 24 2 3 2 2 2 2" xfId="16384" xr:uid="{534E4153-A1A3-4643-B090-9B2E85A8AE56}"/>
    <cellStyle name="Normal 3 10 24 2 3 2 2 2 2 2" xfId="16385" xr:uid="{AD8D6EEA-8F05-4045-8422-9E48A99A8555}"/>
    <cellStyle name="Normal 3 10 24 2 3 2 2 2 2 2 2" xfId="16386" xr:uid="{D057657F-BD03-4671-B523-AD7719B4B009}"/>
    <cellStyle name="Normal 3 10 24 2 3 2 2 2 2 3" xfId="16387" xr:uid="{808DC9C0-2160-4402-BCD7-EA58983401C1}"/>
    <cellStyle name="Normal 3 10 24 2 3 2 2 2 2 4" xfId="16388" xr:uid="{3DDA9AB4-24AD-4ED7-A3A0-24806EFB3DC6}"/>
    <cellStyle name="Normal 3 10 24 2 3 2 2 2 2 5" xfId="16389" xr:uid="{6C42BB39-7F88-4A09-A15D-577EC56EE0D9}"/>
    <cellStyle name="Normal 3 10 24 2 3 2 2 2 3" xfId="16390" xr:uid="{2C63FDD6-620B-468C-A09E-AD9B2142D5F6}"/>
    <cellStyle name="Normal 3 10 24 2 3 2 2 2 3 2" xfId="16391" xr:uid="{8BC8864C-8D1D-4575-803E-CA40BED04E1D}"/>
    <cellStyle name="Normal 3 10 24 2 3 2 2 2 4" xfId="16392" xr:uid="{6D10299C-D594-457D-81FD-0A95735B3299}"/>
    <cellStyle name="Normal 3 10 24 2 3 2 2 2 5" xfId="16393" xr:uid="{06752BCD-1273-4FCB-9ADB-F2A6BEE5D670}"/>
    <cellStyle name="Normal 3 10 24 2 3 2 2 3" xfId="16394" xr:uid="{1F149181-B961-4924-B2F1-B732C43E2936}"/>
    <cellStyle name="Normal 3 10 24 2 3 2 2 4" xfId="16395" xr:uid="{2B634844-4CF6-436A-841C-5DD8D0473FE7}"/>
    <cellStyle name="Normal 3 10 24 2 3 2 2 5" xfId="16396" xr:uid="{8EAA55D6-9499-46A3-8CDB-51E42A97861C}"/>
    <cellStyle name="Normal 3 10 24 2 3 2 2 6" xfId="16397" xr:uid="{B42B5F4A-9C08-4FFE-9959-DFDF1AE0551E}"/>
    <cellStyle name="Normal 3 10 24 2 3 2 2 6 2" xfId="16398" xr:uid="{C9A47119-80C9-45C5-86BD-0321D5192C71}"/>
    <cellStyle name="Normal 3 10 24 2 3 2 2 7" xfId="16399" xr:uid="{666F3EF9-E1D1-4127-8C1B-3EBBC03349F4}"/>
    <cellStyle name="Normal 3 10 24 2 3 2 2 8" xfId="16400" xr:uid="{D050AF34-2502-48CD-AAA5-230F7BBB6024}"/>
    <cellStyle name="Normal 3 10 24 2 3 2 2 9" xfId="16401" xr:uid="{8613E599-05DF-4804-A050-06BE1C807658}"/>
    <cellStyle name="Normal 3 10 24 2 3 2 3" xfId="16402" xr:uid="{EDD03A20-7D68-49F6-B45A-C1972174502C}"/>
    <cellStyle name="Normal 3 10 24 2 3 2 3 2" xfId="16403" xr:uid="{8AAD15C2-0859-4981-9BAC-BC6E9DE3D4E9}"/>
    <cellStyle name="Normal 3 10 24 2 3 2 3 2 2" xfId="16404" xr:uid="{4104F5B3-F1E1-4D81-AFAF-FFA90FF424AE}"/>
    <cellStyle name="Normal 3 10 24 2 3 2 3 2 2 2" xfId="16405" xr:uid="{AC018B75-F77E-4DC4-B7F4-1DB002744D7B}"/>
    <cellStyle name="Normal 3 10 24 2 3 2 3 2 3" xfId="16406" xr:uid="{366DF2A1-AA0D-4AC4-8700-C087FB49801C}"/>
    <cellStyle name="Normal 3 10 24 2 3 2 3 2 4" xfId="16407" xr:uid="{A9DB7EE0-35CD-46DF-B00A-0732287AC37B}"/>
    <cellStyle name="Normal 3 10 24 2 3 2 3 2 5" xfId="16408" xr:uid="{293DBF3D-948A-49EC-B285-F10A44D8EB8D}"/>
    <cellStyle name="Normal 3 10 24 2 3 2 3 3" xfId="16409" xr:uid="{C5C96A17-F2B0-4948-A750-BD3CF8930163}"/>
    <cellStyle name="Normal 3 10 24 2 3 2 3 3 2" xfId="16410" xr:uid="{96502192-2EDE-4660-9745-226401701BAE}"/>
    <cellStyle name="Normal 3 10 24 2 3 2 3 4" xfId="16411" xr:uid="{7BDCD0FB-53E1-48DA-B24C-4CDF8A0AB790}"/>
    <cellStyle name="Normal 3 10 24 2 3 2 3 5" xfId="16412" xr:uid="{A92F5A0D-DCAD-47C3-B78A-76F6B0D91E3C}"/>
    <cellStyle name="Normal 3 10 24 2 3 2 4" xfId="16413" xr:uid="{BA5808E3-DD46-4CAA-8121-BDF723060B5B}"/>
    <cellStyle name="Normal 3 10 24 2 3 2 5" xfId="16414" xr:uid="{B9EE036E-16A1-410E-ADD0-558C72BD3C74}"/>
    <cellStyle name="Normal 3 10 24 2 3 2 6" xfId="16415" xr:uid="{D17D8116-F620-4A40-A6B4-C7399C978BD1}"/>
    <cellStyle name="Normal 3 10 24 2 3 2 6 2" xfId="16416" xr:uid="{528C75AE-B351-4D26-929D-51E62B295CFC}"/>
    <cellStyle name="Normal 3 10 24 2 3 2 7" xfId="16417" xr:uid="{D27A55D2-6575-4B7C-8014-D531FDEAAC07}"/>
    <cellStyle name="Normal 3 10 24 2 3 2 8" xfId="16418" xr:uid="{40E7BDBF-2CAB-4E7B-86F3-5482B2C2D65C}"/>
    <cellStyle name="Normal 3 10 24 2 3 2 9" xfId="16419" xr:uid="{4AF27715-C9F1-400A-8C56-94DAC06683D0}"/>
    <cellStyle name="Normal 3 10 24 2 3 3" xfId="16420" xr:uid="{EC0440D2-A39E-44C2-ABB1-7EBE3333CAE9}"/>
    <cellStyle name="Normal 3 10 24 2 3 4" xfId="16421" xr:uid="{76007D58-56D6-4019-8FAD-4AEBFC7E5DAB}"/>
    <cellStyle name="Normal 3 10 24 2 3 5" xfId="16422" xr:uid="{2DFB18F2-E56F-4D16-9A1C-6649EB8CF27A}"/>
    <cellStyle name="Normal 3 10 24 2 3 6" xfId="16423" xr:uid="{98020554-8A4C-4E28-9217-F44592C44117}"/>
    <cellStyle name="Normal 3 10 24 2 3 7" xfId="16424" xr:uid="{5E262C58-AF96-4739-AC87-BEA16F4059C2}"/>
    <cellStyle name="Normal 3 10 24 2 3 8" xfId="16425" xr:uid="{EB5F4734-F954-4FA9-AC77-3770BD305AE0}"/>
    <cellStyle name="Normal 3 10 24 2 3 8 2" xfId="16426" xr:uid="{856B029D-DA7D-4F51-83F5-7A13CD1C17E0}"/>
    <cellStyle name="Normal 3 10 24 2 3 8 2 2" xfId="16427" xr:uid="{62966E69-BD9E-4D5F-A66F-E1440C179794}"/>
    <cellStyle name="Normal 3 10 24 2 3 8 2 2 2" xfId="16428" xr:uid="{C91B75C9-9F60-4DB7-87D8-5E52BCD41491}"/>
    <cellStyle name="Normal 3 10 24 2 3 8 2 3" xfId="16429" xr:uid="{2190E84F-3B78-4913-855B-8225BEABE8C6}"/>
    <cellStyle name="Normal 3 10 24 2 3 8 2 4" xfId="16430" xr:uid="{1FEFB540-0A81-4687-987F-062A956B9A52}"/>
    <cellStyle name="Normal 3 10 24 2 3 8 2 5" xfId="16431" xr:uid="{AAEEAED5-9991-429D-8EA7-40B540385763}"/>
    <cellStyle name="Normal 3 10 24 2 3 8 3" xfId="16432" xr:uid="{DF583C07-D92D-4C83-A56A-1E211933CBBF}"/>
    <cellStyle name="Normal 3 10 24 2 3 8 3 2" xfId="16433" xr:uid="{4BD4D52F-9A0D-42ED-99FB-DB2F53BFF1D7}"/>
    <cellStyle name="Normal 3 10 24 2 3 8 4" xfId="16434" xr:uid="{A5C4F0FA-7754-40AC-982E-B73DEE0B29DA}"/>
    <cellStyle name="Normal 3 10 24 2 3 8 5" xfId="16435" xr:uid="{E19258D0-D82F-4706-B22A-C13E6ABD8350}"/>
    <cellStyle name="Normal 3 10 24 2 3 9" xfId="16436" xr:uid="{B9D73195-97DD-4BDB-9A5D-44DC802D5A7C}"/>
    <cellStyle name="Normal 3 10 24 2 4" xfId="16437" xr:uid="{219065E1-4E2F-42C1-BA28-C9B73C06254E}"/>
    <cellStyle name="Normal 3 10 24 2 4 2" xfId="16438" xr:uid="{F5B0DF7A-3E86-449F-91F5-C7A1725195DD}"/>
    <cellStyle name="Normal 3 10 24 2 4 2 2" xfId="16439" xr:uid="{84108993-2B74-4626-BF4F-D34837305BD1}"/>
    <cellStyle name="Normal 3 10 24 2 4 2 2 2" xfId="16440" xr:uid="{24BFABC9-AD44-4E3C-85B9-8B2387B19DE5}"/>
    <cellStyle name="Normal 3 10 24 2 4 2 2 2 2" xfId="16441" xr:uid="{48D8AC1B-1574-4679-98D5-982BA61C2177}"/>
    <cellStyle name="Normal 3 10 24 2 4 2 2 2 2 2" xfId="16442" xr:uid="{E227F973-A4D8-4AEA-9EEE-6FAFBE5DFB75}"/>
    <cellStyle name="Normal 3 10 24 2 4 2 2 2 3" xfId="16443" xr:uid="{F673B5B5-4A9E-4442-8458-697756CBA6F8}"/>
    <cellStyle name="Normal 3 10 24 2 4 2 2 2 4" xfId="16444" xr:uid="{17ADF8DF-A630-4E90-BD6C-A4F43C2FB5B8}"/>
    <cellStyle name="Normal 3 10 24 2 4 2 2 2 5" xfId="16445" xr:uid="{0A751653-F7F3-488C-B230-120D33803B3C}"/>
    <cellStyle name="Normal 3 10 24 2 4 2 2 3" xfId="16446" xr:uid="{D24A62DE-8452-4B08-AA8F-F52113F2FD2D}"/>
    <cellStyle name="Normal 3 10 24 2 4 2 2 3 2" xfId="16447" xr:uid="{57B82F7F-7921-4A20-93D1-0F6AF4E7CE9F}"/>
    <cellStyle name="Normal 3 10 24 2 4 2 2 4" xfId="16448" xr:uid="{08C06978-8F47-4364-A6A2-FDF6543B0E11}"/>
    <cellStyle name="Normal 3 10 24 2 4 2 2 5" xfId="16449" xr:uid="{AF0F4C80-FAF4-4208-BDD6-A30860615820}"/>
    <cellStyle name="Normal 3 10 24 2 4 2 3" xfId="16450" xr:uid="{5D7F3F93-CE76-4BAA-8FA5-DA868ACAAFB6}"/>
    <cellStyle name="Normal 3 10 24 2 4 2 4" xfId="16451" xr:uid="{168F4D04-1948-43C6-8598-0289115BC465}"/>
    <cellStyle name="Normal 3 10 24 2 4 2 5" xfId="16452" xr:uid="{8C3246BD-95FC-4C72-9854-4437736734E7}"/>
    <cellStyle name="Normal 3 10 24 2 4 2 6" xfId="16453" xr:uid="{08D5E705-FBF5-4AB1-A1E1-E0CD7DC81061}"/>
    <cellStyle name="Normal 3 10 24 2 4 2 6 2" xfId="16454" xr:uid="{1AA86069-6E78-4D58-B702-5BDA4188ED10}"/>
    <cellStyle name="Normal 3 10 24 2 4 2 7" xfId="16455" xr:uid="{F3317CAE-DCF4-4B27-A374-92EE7E7312FF}"/>
    <cellStyle name="Normal 3 10 24 2 4 2 8" xfId="16456" xr:uid="{694D4CD6-5CA2-4DF4-8841-D6579E1F597D}"/>
    <cellStyle name="Normal 3 10 24 2 4 2 9" xfId="16457" xr:uid="{82229AF6-5C0F-44A3-A078-5EB31606559C}"/>
    <cellStyle name="Normal 3 10 24 2 4 3" xfId="16458" xr:uid="{19622AC9-A96B-431C-95C8-45201DB9D6C4}"/>
    <cellStyle name="Normal 3 10 24 2 4 3 2" xfId="16459" xr:uid="{C425D6D9-592C-4580-9700-DEDF48D9D5A0}"/>
    <cellStyle name="Normal 3 10 24 2 4 3 2 2" xfId="16460" xr:uid="{709D140E-284A-4E43-896B-DEA003A8D8F9}"/>
    <cellStyle name="Normal 3 10 24 2 4 3 2 2 2" xfId="16461" xr:uid="{0F85C60A-9ECC-4668-BAE0-D24BB31D6C41}"/>
    <cellStyle name="Normal 3 10 24 2 4 3 2 3" xfId="16462" xr:uid="{204D505F-19A9-44BB-9495-9D75CAA19311}"/>
    <cellStyle name="Normal 3 10 24 2 4 3 2 4" xfId="16463" xr:uid="{A779DA5E-88CD-475D-93F6-18BD5303A9C4}"/>
    <cellStyle name="Normal 3 10 24 2 4 3 2 5" xfId="16464" xr:uid="{AC06B7B7-3E34-4ADB-84BF-ACFE16FD1B86}"/>
    <cellStyle name="Normal 3 10 24 2 4 3 3" xfId="16465" xr:uid="{3F580FBF-9811-4756-945B-0BE4FD1F81DB}"/>
    <cellStyle name="Normal 3 10 24 2 4 3 3 2" xfId="16466" xr:uid="{8CF2BD76-9B23-4745-B1F7-D4BBA3F07B99}"/>
    <cellStyle name="Normal 3 10 24 2 4 3 4" xfId="16467" xr:uid="{00AA0800-288F-41C3-A830-6917B0513FEC}"/>
    <cellStyle name="Normal 3 10 24 2 4 3 5" xfId="16468" xr:uid="{1EACB45C-AA39-4D9F-95BA-3F7216AE12C7}"/>
    <cellStyle name="Normal 3 10 24 2 4 4" xfId="16469" xr:uid="{4FA26FCB-6D2D-4F8E-9EE9-30A650B6FE9B}"/>
    <cellStyle name="Normal 3 10 24 2 4 5" xfId="16470" xr:uid="{1FF2BD9E-A5A4-462B-BB8C-6A4612474EFC}"/>
    <cellStyle name="Normal 3 10 24 2 4 6" xfId="16471" xr:uid="{A3113ACB-36DA-4DEF-860F-63250C5318F7}"/>
    <cellStyle name="Normal 3 10 24 2 4 6 2" xfId="16472" xr:uid="{5409DE59-2046-4975-95A8-81CAA491925D}"/>
    <cellStyle name="Normal 3 10 24 2 4 7" xfId="16473" xr:uid="{504971C8-575F-4C42-B4DE-5CA10F95B70F}"/>
    <cellStyle name="Normal 3 10 24 2 4 8" xfId="16474" xr:uid="{AAFCE67D-0393-49A7-ACFC-D750D0976029}"/>
    <cellStyle name="Normal 3 10 24 2 4 9" xfId="16475" xr:uid="{E257B0BC-49CA-4EAE-AED5-1254345FD4A3}"/>
    <cellStyle name="Normal 3 10 24 2 5" xfId="16476" xr:uid="{0B18D55E-C91D-4815-A414-95963A497462}"/>
    <cellStyle name="Normal 3 10 24 2 5 2" xfId="16477" xr:uid="{F793E7E8-5CBC-46C2-BF28-B4983D7088F6}"/>
    <cellStyle name="Normal 3 10 24 2 5 3" xfId="16478" xr:uid="{472810A5-F54C-44B5-9547-5EE47CAC148F}"/>
    <cellStyle name="Normal 3 10 24 2 6" xfId="16479" xr:uid="{5C6C1D6E-CFFC-4485-AC89-8AA71EDD9F7F}"/>
    <cellStyle name="Normal 3 10 24 2 6 2" xfId="16480" xr:uid="{DB3C38C8-33B8-4A6E-91DA-F8AFA62588B4}"/>
    <cellStyle name="Normal 3 10 24 2 6 3" xfId="16481" xr:uid="{51452277-DEDA-463A-B37E-F7BC52B75599}"/>
    <cellStyle name="Normal 3 10 24 2 7" xfId="16482" xr:uid="{C25DD786-512C-4B7E-8D55-CF829819638D}"/>
    <cellStyle name="Normal 3 10 24 2 7 2" xfId="16483" xr:uid="{8E840C3E-A541-481E-8558-24264197B07D}"/>
    <cellStyle name="Normal 3 10 24 2 7 3" xfId="16484" xr:uid="{21E4C61D-6B40-434F-8AF2-14B57FBB8F52}"/>
    <cellStyle name="Normal 3 10 24 2 8" xfId="16485" xr:uid="{4BC2B3EB-4DCB-4458-BC03-B3225A3079AF}"/>
    <cellStyle name="Normal 3 10 24 2 8 2" xfId="16486" xr:uid="{5BDF9F9F-24B8-4C4E-BF6F-82A3D3FEBA38}"/>
    <cellStyle name="Normal 3 10 24 2 8 3" xfId="16487" xr:uid="{0054EDE7-68D3-444D-BB75-85E4EBAF2CB0}"/>
    <cellStyle name="Normal 3 10 24 2 9" xfId="16488" xr:uid="{F97B8E1C-01AA-47D7-945C-7B33EAAD6918}"/>
    <cellStyle name="Normal 3 10 24 2 9 2" xfId="16489" xr:uid="{FF0668D1-7A01-4B32-92AE-2905C1410928}"/>
    <cellStyle name="Normal 3 10 24 2 9 2 2" xfId="16490" xr:uid="{B11B83D4-D949-4385-B7F4-AFDB9B2884E8}"/>
    <cellStyle name="Normal 3 10 24 2 9 2 2 2" xfId="16491" xr:uid="{7E6DC419-364D-43B4-A58E-9BAF31C88B04}"/>
    <cellStyle name="Normal 3 10 24 2 9 2 3" xfId="16492" xr:uid="{70509869-3711-4AD1-8613-9E6B48D7B0C7}"/>
    <cellStyle name="Normal 3 10 24 2 9 2 4" xfId="16493" xr:uid="{68B47245-6AE7-4416-A4FD-29B97845F83E}"/>
    <cellStyle name="Normal 3 10 24 2 9 2 5" xfId="16494" xr:uid="{ADEC4A7F-FDFF-479D-8F0D-02559D8B1DCB}"/>
    <cellStyle name="Normal 3 10 24 2 9 3" xfId="16495" xr:uid="{8059A69F-975B-4AA4-8D29-6028DBE74221}"/>
    <cellStyle name="Normal 3 10 24 2 9 3 2" xfId="16496" xr:uid="{4ED1AD7E-5DE0-48CA-9845-9BC56E8DB8C6}"/>
    <cellStyle name="Normal 3 10 24 2 9 4" xfId="16497" xr:uid="{2CA0E3D9-6532-4FB5-A8EB-045A214E12FC}"/>
    <cellStyle name="Normal 3 10 24 2 9 5" xfId="16498" xr:uid="{9B3B3C48-BD52-4058-9EF2-D8EF6923C5D7}"/>
    <cellStyle name="Normal 3 10 24 3" xfId="16499" xr:uid="{B58D3BF5-2762-4FD7-9575-F27BB311BBEE}"/>
    <cellStyle name="Normal 3 10 24 3 2" xfId="16500" xr:uid="{B623CD08-EB30-4B39-BA8A-19CFA1B44346}"/>
    <cellStyle name="Normal 3 10 24 3 3" xfId="16501" xr:uid="{E0B089A7-97AC-410B-B689-00523EC48C24}"/>
    <cellStyle name="Normal 3 10 24 4" xfId="16502" xr:uid="{0573009D-7894-47EC-8257-723C4A949A23}"/>
    <cellStyle name="Normal 3 10 24 4 10" xfId="16503" xr:uid="{7F23C3C8-D67F-4EC5-BE15-773FE38B1988}"/>
    <cellStyle name="Normal 3 10 24 4 11" xfId="16504" xr:uid="{21307677-8718-4CA3-8446-E63EEA959F55}"/>
    <cellStyle name="Normal 3 10 24 4 12" xfId="16505" xr:uid="{70B667E9-EAC4-4AB3-9597-A8CD4DC22BB8}"/>
    <cellStyle name="Normal 3 10 24 4 12 2" xfId="16506" xr:uid="{AF26097B-1BEF-4C1F-8264-7C21C1FB849E}"/>
    <cellStyle name="Normal 3 10 24 4 13" xfId="16507" xr:uid="{35882072-8C0B-4A45-B22B-83A5CC1A5433}"/>
    <cellStyle name="Normal 3 10 24 4 14" xfId="16508" xr:uid="{997ACAA0-DC86-40EA-90FA-5771ECC1542C}"/>
    <cellStyle name="Normal 3 10 24 4 15" xfId="16509" xr:uid="{550BC18A-7CF5-4633-B84F-D5F8E7C676B3}"/>
    <cellStyle name="Normal 3 10 24 4 2" xfId="16510" xr:uid="{05B9A261-7362-4B5A-A5FF-9F53D8FBDD19}"/>
    <cellStyle name="Normal 3 10 24 4 2 2" xfId="16511" xr:uid="{DDC8ECED-C1D6-44D5-87B7-1E6F79B5ECAF}"/>
    <cellStyle name="Normal 3 10 24 4 2 2 2" xfId="16512" xr:uid="{C21FCB2D-D45A-4429-B4CF-12D532BEA3C2}"/>
    <cellStyle name="Normal 3 10 24 4 2 2 2 2" xfId="16513" xr:uid="{F2181D53-3525-425F-9BE6-3F117F28946D}"/>
    <cellStyle name="Normal 3 10 24 4 2 2 2 2 2" xfId="16514" xr:uid="{11603465-2A6A-4558-B3A0-0E5AD471FFAF}"/>
    <cellStyle name="Normal 3 10 24 4 2 2 2 2 2 2" xfId="16515" xr:uid="{606D18AE-7D18-4B1A-B1AD-5D87C2EFF571}"/>
    <cellStyle name="Normal 3 10 24 4 2 2 2 2 3" xfId="16516" xr:uid="{EC72706C-5A52-425B-AAE1-571164302401}"/>
    <cellStyle name="Normal 3 10 24 4 2 2 2 2 4" xfId="16517" xr:uid="{C430E6E3-8D32-476F-ABCB-70CE98EBE850}"/>
    <cellStyle name="Normal 3 10 24 4 2 2 2 2 5" xfId="16518" xr:uid="{D05B9A6B-A9BD-466B-8327-B5AA619073FA}"/>
    <cellStyle name="Normal 3 10 24 4 2 2 2 3" xfId="16519" xr:uid="{1531737B-E456-4E8F-AAC0-24A879F9ABD5}"/>
    <cellStyle name="Normal 3 10 24 4 2 2 2 3 2" xfId="16520" xr:uid="{402CDBA5-3856-47B1-8699-BD5AD059B49C}"/>
    <cellStyle name="Normal 3 10 24 4 2 2 2 4" xfId="16521" xr:uid="{528AAF1F-3D97-4CFB-AE41-758FFE3F9804}"/>
    <cellStyle name="Normal 3 10 24 4 2 2 2 5" xfId="16522" xr:uid="{7F10518A-2466-493E-9E52-91712871CBAC}"/>
    <cellStyle name="Normal 3 10 24 4 2 2 3" xfId="16523" xr:uid="{1D8A901F-CE47-4315-8189-41363B4692D6}"/>
    <cellStyle name="Normal 3 10 24 4 2 2 4" xfId="16524" xr:uid="{4B9B7A85-C831-4BCD-B07A-370F494A847A}"/>
    <cellStyle name="Normal 3 10 24 4 2 2 5" xfId="16525" xr:uid="{3723FA1C-7CB0-4338-90D8-649F938E09F1}"/>
    <cellStyle name="Normal 3 10 24 4 2 2 6" xfId="16526" xr:uid="{68E592CC-0B93-4049-AD39-5156EC7FF528}"/>
    <cellStyle name="Normal 3 10 24 4 2 2 6 2" xfId="16527" xr:uid="{02CEA21C-0682-4383-8868-78B0401CC76B}"/>
    <cellStyle name="Normal 3 10 24 4 2 2 7" xfId="16528" xr:uid="{EA0EC719-CFAA-4D47-BD96-4DDA900A1A77}"/>
    <cellStyle name="Normal 3 10 24 4 2 2 8" xfId="16529" xr:uid="{B904D2F4-C254-4F74-8851-09C1E1BC2CE0}"/>
    <cellStyle name="Normal 3 10 24 4 2 2 9" xfId="16530" xr:uid="{CBE37060-677C-4DDA-B4C3-0F470992C90A}"/>
    <cellStyle name="Normal 3 10 24 4 2 3" xfId="16531" xr:uid="{04465A54-209C-447B-8E40-72EF5F1F2BEF}"/>
    <cellStyle name="Normal 3 10 24 4 2 3 2" xfId="16532" xr:uid="{1D57EFF8-89F6-44FF-8B4B-653623C22ED7}"/>
    <cellStyle name="Normal 3 10 24 4 2 3 2 2" xfId="16533" xr:uid="{D53278B9-D3BE-4CBB-94CD-52A1FD4338FA}"/>
    <cellStyle name="Normal 3 10 24 4 2 3 2 2 2" xfId="16534" xr:uid="{BFBEA53E-AD8B-4E3A-882C-FA82C7B6E9E7}"/>
    <cellStyle name="Normal 3 10 24 4 2 3 2 3" xfId="16535" xr:uid="{2895404E-988B-4841-A515-AE4B9FFD88AB}"/>
    <cellStyle name="Normal 3 10 24 4 2 3 2 4" xfId="16536" xr:uid="{94B8EAB6-614E-48E8-AAE0-684099790079}"/>
    <cellStyle name="Normal 3 10 24 4 2 3 2 5" xfId="16537" xr:uid="{FED68A05-FCF7-467D-94C8-ED57D3A134CE}"/>
    <cellStyle name="Normal 3 10 24 4 2 3 3" xfId="16538" xr:uid="{E60D2CB6-952C-4314-8E83-41E13F574E22}"/>
    <cellStyle name="Normal 3 10 24 4 2 3 3 2" xfId="16539" xr:uid="{F62EAAA0-9568-4CF5-A99D-F6EACC24F179}"/>
    <cellStyle name="Normal 3 10 24 4 2 3 4" xfId="16540" xr:uid="{765EFFD8-5A41-40AB-BBD5-6695341D4590}"/>
    <cellStyle name="Normal 3 10 24 4 2 3 5" xfId="16541" xr:uid="{BE9F9FEF-58F1-4A34-8A3B-961AFC6C4F1D}"/>
    <cellStyle name="Normal 3 10 24 4 2 4" xfId="16542" xr:uid="{9183468E-8C0C-4B6B-8BEB-A4870F77AB26}"/>
    <cellStyle name="Normal 3 10 24 4 2 5" xfId="16543" xr:uid="{AEF3FC23-2689-4F81-AB00-49EED1D5003C}"/>
    <cellStyle name="Normal 3 10 24 4 2 6" xfId="16544" xr:uid="{647C0AA0-CCE9-4E1F-836D-E46876F53983}"/>
    <cellStyle name="Normal 3 10 24 4 2 6 2" xfId="16545" xr:uid="{9981B277-E855-48A3-BF67-45F39819E82E}"/>
    <cellStyle name="Normal 3 10 24 4 2 7" xfId="16546" xr:uid="{68225444-ED51-43F3-83B2-72EE52460441}"/>
    <cellStyle name="Normal 3 10 24 4 2 8" xfId="16547" xr:uid="{909720BA-5900-4C34-B36D-3C874B071550}"/>
    <cellStyle name="Normal 3 10 24 4 2 9" xfId="16548" xr:uid="{ED679CFF-A1BA-4FFB-9BBE-43C1D7DB953B}"/>
    <cellStyle name="Normal 3 10 24 4 3" xfId="16549" xr:uid="{E3D5EE2C-E9AD-46A9-B3B2-8721D2AE5199}"/>
    <cellStyle name="Normal 3 10 24 4 3 2" xfId="16550" xr:uid="{10099C46-68A3-45FF-B9EA-86D3575FE613}"/>
    <cellStyle name="Normal 3 10 24 4 3 3" xfId="16551" xr:uid="{7BE1D811-A931-42E0-93A1-6B65C41A2E53}"/>
    <cellStyle name="Normal 3 10 24 4 4" xfId="16552" xr:uid="{6165C75B-7E6C-4FE0-A2AC-63ADA49798E2}"/>
    <cellStyle name="Normal 3 10 24 4 4 2" xfId="16553" xr:uid="{ED55D1A8-DA39-4A0E-8672-9315BE23690B}"/>
    <cellStyle name="Normal 3 10 24 4 4 3" xfId="16554" xr:uid="{037F3911-D2DB-4414-B5A0-73DF1D86FDA5}"/>
    <cellStyle name="Normal 3 10 24 4 5" xfId="16555" xr:uid="{3ADB2586-080F-49A9-9C2C-BF198C4C1A75}"/>
    <cellStyle name="Normal 3 10 24 4 5 2" xfId="16556" xr:uid="{5A498E8B-C6C3-40EB-8B68-FC81B08C995A}"/>
    <cellStyle name="Normal 3 10 24 4 5 3" xfId="16557" xr:uid="{4302FE0A-B538-429F-BD87-05E9F72F60D7}"/>
    <cellStyle name="Normal 3 10 24 4 6" xfId="16558" xr:uid="{501FD67D-2FB0-47D3-A1FC-FEA3C3363EB7}"/>
    <cellStyle name="Normal 3 10 24 4 6 2" xfId="16559" xr:uid="{56F96DC6-4E79-46AA-88FB-BEA8C9B85A4A}"/>
    <cellStyle name="Normal 3 10 24 4 6 3" xfId="16560" xr:uid="{FBD78256-BA48-4555-B03C-060613F48695}"/>
    <cellStyle name="Normal 3 10 24 4 7" xfId="16561" xr:uid="{8D8A610B-9B99-42DE-9FB1-C9CEBD07118A}"/>
    <cellStyle name="Normal 3 10 24 4 7 2" xfId="16562" xr:uid="{5B1C6517-9E67-428A-BFAD-A299D75F0A04}"/>
    <cellStyle name="Normal 3 10 24 4 7 3" xfId="16563" xr:uid="{0E467083-EC06-45FD-899C-75C68F71674E}"/>
    <cellStyle name="Normal 3 10 24 4 8" xfId="16564" xr:uid="{1AA3B158-3C11-4474-8CDB-4C9FAEB10ED6}"/>
    <cellStyle name="Normal 3 10 24 4 8 2" xfId="16565" xr:uid="{07C1818D-1551-4A84-B1F6-FBCCAEA7C999}"/>
    <cellStyle name="Normal 3 10 24 4 8 2 2" xfId="16566" xr:uid="{A38F9E77-472F-4060-9620-C956D8219A0C}"/>
    <cellStyle name="Normal 3 10 24 4 8 2 2 2" xfId="16567" xr:uid="{E8C5C19D-80D5-41B7-92BE-81127DB9E126}"/>
    <cellStyle name="Normal 3 10 24 4 8 2 3" xfId="16568" xr:uid="{E55B1D49-5FF6-47F7-A321-A0A902534509}"/>
    <cellStyle name="Normal 3 10 24 4 8 2 4" xfId="16569" xr:uid="{EA1BD91D-AF42-4E59-9CB7-EBC2EAD199E5}"/>
    <cellStyle name="Normal 3 10 24 4 8 2 5" xfId="16570" xr:uid="{9D751F00-1ACB-4B66-97EE-B6DA1446F7AA}"/>
    <cellStyle name="Normal 3 10 24 4 8 3" xfId="16571" xr:uid="{4ACD38D6-7395-423B-A0C3-B9527C558E6D}"/>
    <cellStyle name="Normal 3 10 24 4 8 3 2" xfId="16572" xr:uid="{45BC37B5-FFB8-477D-998D-FB6FE6FC4898}"/>
    <cellStyle name="Normal 3 10 24 4 8 4" xfId="16573" xr:uid="{43E11AE8-5945-4BD7-AD95-5012ED7732B3}"/>
    <cellStyle name="Normal 3 10 24 4 8 5" xfId="16574" xr:uid="{3A9AA7FB-145F-4686-9E4F-4693594B9342}"/>
    <cellStyle name="Normal 3 10 24 4 9" xfId="16575" xr:uid="{D559D334-AA13-42B7-8272-088B9844639F}"/>
    <cellStyle name="Normal 3 10 24 5" xfId="16576" xr:uid="{8C601506-2D22-4B89-BB3F-7EF0ACAA53AF}"/>
    <cellStyle name="Normal 3 10 24 5 2" xfId="16577" xr:uid="{0C4F0622-043A-42BD-8C2C-F2B54C5E6088}"/>
    <cellStyle name="Normal 3 10 24 5 3" xfId="16578" xr:uid="{9213B80C-6513-4A6A-96F4-FFCC4E3F3077}"/>
    <cellStyle name="Normal 3 10 24 6" xfId="16579" xr:uid="{FF7843AB-3EDE-4CAC-A3EF-5C73A591DA79}"/>
    <cellStyle name="Normal 3 10 24 6 2" xfId="16580" xr:uid="{F63267F2-2C8C-453A-8D5F-74B50308BF4D}"/>
    <cellStyle name="Normal 3 10 24 6 2 2" xfId="16581" xr:uid="{33399287-EFB3-4125-94C5-C6A315A0D97E}"/>
    <cellStyle name="Normal 3 10 24 6 2 2 2" xfId="16582" xr:uid="{006FA6F1-822B-4D30-8A2B-0DCC28471135}"/>
    <cellStyle name="Normal 3 10 24 6 2 2 2 2" xfId="16583" xr:uid="{7B220FF7-54DA-4C35-99EB-9192252CF9EC}"/>
    <cellStyle name="Normal 3 10 24 6 2 2 2 2 2" xfId="16584" xr:uid="{2267DE0C-5E4F-404B-94C7-ED2AA0B097E3}"/>
    <cellStyle name="Normal 3 10 24 6 2 2 2 3" xfId="16585" xr:uid="{082497AF-F21D-4A49-8CA6-E8C9CF1C9775}"/>
    <cellStyle name="Normal 3 10 24 6 2 2 2 4" xfId="16586" xr:uid="{A105FCAA-6C6F-4F0B-B3AF-34A2A8F45D7F}"/>
    <cellStyle name="Normal 3 10 24 6 2 2 2 5" xfId="16587" xr:uid="{4BE04075-D370-4BE6-A970-032B241C3625}"/>
    <cellStyle name="Normal 3 10 24 6 2 2 3" xfId="16588" xr:uid="{99C7AC68-7A4F-4A9A-BAC3-68BDC8023271}"/>
    <cellStyle name="Normal 3 10 24 6 2 2 3 2" xfId="16589" xr:uid="{F8C46719-D1C4-4D8C-9705-1B7B8B914C3C}"/>
    <cellStyle name="Normal 3 10 24 6 2 2 4" xfId="16590" xr:uid="{5F6DD21F-CA44-4064-9853-4D3D711EF701}"/>
    <cellStyle name="Normal 3 10 24 6 2 2 5" xfId="16591" xr:uid="{0D64D587-2F25-4E9D-8854-3E6E75708CC9}"/>
    <cellStyle name="Normal 3 10 24 6 2 3" xfId="16592" xr:uid="{3950E03C-2870-41B1-A917-E6893AFFF119}"/>
    <cellStyle name="Normal 3 10 24 6 2 4" xfId="16593" xr:uid="{8D2399FA-33ED-4F34-B7FF-0773B6741426}"/>
    <cellStyle name="Normal 3 10 24 6 2 5" xfId="16594" xr:uid="{267F9A7B-56CF-46B4-BBBF-77A29C005467}"/>
    <cellStyle name="Normal 3 10 24 6 2 6" xfId="16595" xr:uid="{355C0FD6-7462-4EF8-9C48-D8FDCB2909BB}"/>
    <cellStyle name="Normal 3 10 24 6 2 6 2" xfId="16596" xr:uid="{228D0347-F363-45C3-8670-9B6854DBAF7C}"/>
    <cellStyle name="Normal 3 10 24 6 2 7" xfId="16597" xr:uid="{7ACA0AD2-B012-4512-A889-72D5599D7291}"/>
    <cellStyle name="Normal 3 10 24 6 2 8" xfId="16598" xr:uid="{65C72149-30B7-49E3-8FB4-2090F32EE769}"/>
    <cellStyle name="Normal 3 10 24 6 2 9" xfId="16599" xr:uid="{9FDB4F18-4B2F-4B94-8BA9-DF2ADA2B55FD}"/>
    <cellStyle name="Normal 3 10 24 6 3" xfId="16600" xr:uid="{DFFC64C0-2FEF-44EF-8129-EA3E6F980201}"/>
    <cellStyle name="Normal 3 10 24 6 3 2" xfId="16601" xr:uid="{EAA7EE8C-C70F-4D60-905D-4DA0FF100446}"/>
    <cellStyle name="Normal 3 10 24 6 3 2 2" xfId="16602" xr:uid="{566F9B0E-ED1D-4CF2-9EDD-770DD58F39B1}"/>
    <cellStyle name="Normal 3 10 24 6 3 2 2 2" xfId="16603" xr:uid="{C9CC77B8-7DA8-4752-9976-F4B816C88A20}"/>
    <cellStyle name="Normal 3 10 24 6 3 2 3" xfId="16604" xr:uid="{3CC82765-B5F2-4EA4-AC60-ED64FFFC6318}"/>
    <cellStyle name="Normal 3 10 24 6 3 2 4" xfId="16605" xr:uid="{9290080F-0BFD-474C-9B77-C6CFACEC9F13}"/>
    <cellStyle name="Normal 3 10 24 6 3 2 5" xfId="16606" xr:uid="{88DCD591-CC55-4D44-B6AB-35961C09739A}"/>
    <cellStyle name="Normal 3 10 24 6 3 3" xfId="16607" xr:uid="{838E275D-613B-49BB-BEDF-624AE0116996}"/>
    <cellStyle name="Normal 3 10 24 6 3 3 2" xfId="16608" xr:uid="{78111095-5A16-4593-8A2E-6A776794979F}"/>
    <cellStyle name="Normal 3 10 24 6 3 4" xfId="16609" xr:uid="{3AF54E4A-E825-43E3-8789-ED2CE8ABD64B}"/>
    <cellStyle name="Normal 3 10 24 6 3 5" xfId="16610" xr:uid="{9368B774-8305-43F8-AF15-D5CDFFDBA000}"/>
    <cellStyle name="Normal 3 10 24 6 4" xfId="16611" xr:uid="{163B9557-D25E-4FD6-9286-21807DA7C9E1}"/>
    <cellStyle name="Normal 3 10 24 6 5" xfId="16612" xr:uid="{27906C8F-65C4-4FA9-9D76-8613F8339940}"/>
    <cellStyle name="Normal 3 10 24 6 6" xfId="16613" xr:uid="{6653BA8A-DF9F-4DF6-A5FD-DF3E8CD3C77E}"/>
    <cellStyle name="Normal 3 10 24 6 6 2" xfId="16614" xr:uid="{E7D5E8E7-55FC-4D1D-B356-C662FE852202}"/>
    <cellStyle name="Normal 3 10 24 6 7" xfId="16615" xr:uid="{6E5C4E16-497A-4C6E-8E17-F12369670A5B}"/>
    <cellStyle name="Normal 3 10 24 6 8" xfId="16616" xr:uid="{2A06C557-A7D7-4F40-B38A-08A6F99B4C4F}"/>
    <cellStyle name="Normal 3 10 24 6 9" xfId="16617" xr:uid="{9CA59E0F-3592-4077-BBB9-8A9C94019A68}"/>
    <cellStyle name="Normal 3 10 24 7" xfId="16618" xr:uid="{21B2FE59-A6AF-4820-AD47-CD5321DC33C2}"/>
    <cellStyle name="Normal 3 10 24 8" xfId="16619" xr:uid="{6D202137-5818-4924-926F-AAAFDB9A3312}"/>
    <cellStyle name="Normal 3 10 24 9" xfId="16620" xr:uid="{183D94D8-0CA9-4BE2-9573-0DCCDF2B5047}"/>
    <cellStyle name="Normal 3 10 25" xfId="16621" xr:uid="{35739D5E-87E0-43E5-8B0E-2A22EC14D183}"/>
    <cellStyle name="Normal 3 10 25 2" xfId="16622" xr:uid="{0DCE8A57-1196-455D-A5BD-40F723F1721C}"/>
    <cellStyle name="Normal 3 10 25 3" xfId="16623" xr:uid="{18BCC1B6-E569-45CD-91B2-728BC8DB7C4D}"/>
    <cellStyle name="Normal 3 10 26" xfId="16624" xr:uid="{9AEA2F03-CC81-4BB2-9809-97F98157D589}"/>
    <cellStyle name="Normal 3 10 26 2" xfId="16625" xr:uid="{6A49CE89-BC7E-4B4D-A68D-C4188140B824}"/>
    <cellStyle name="Normal 3 10 26 3" xfId="16626" xr:uid="{BDE7E7D4-9F9C-425C-90C7-29C4BAC10F92}"/>
    <cellStyle name="Normal 3 10 27" xfId="16627" xr:uid="{6D7D6730-55CE-4E3B-B9CA-D3998340CE80}"/>
    <cellStyle name="Normal 3 10 27 2" xfId="16628" xr:uid="{7C36B034-6109-40CC-AD6D-6673C468547A}"/>
    <cellStyle name="Normal 3 10 27 3" xfId="16629" xr:uid="{24B41DAB-161F-4FEF-8A8F-F278B1B8A15D}"/>
    <cellStyle name="Normal 3 10 28" xfId="16630" xr:uid="{C2C92E09-24E1-40C2-B1AE-4FDEB71B5DBD}"/>
    <cellStyle name="Normal 3 10 28 2" xfId="16631" xr:uid="{A6F48FB6-9CE1-4296-A031-C694BF129A7B}"/>
    <cellStyle name="Normal 3 10 28 3" xfId="16632" xr:uid="{4B79B017-501B-4128-9C24-5B772FEE47C1}"/>
    <cellStyle name="Normal 3 10 29" xfId="16633" xr:uid="{F581697D-7BFB-456F-94F1-7731F56CB688}"/>
    <cellStyle name="Normal 3 10 29 2" xfId="16634" xr:uid="{61EF33CD-AE27-43E5-B3D5-9CEA93DDCE99}"/>
    <cellStyle name="Normal 3 10 29 3" xfId="16635" xr:uid="{169BCC08-4679-41F0-93FC-4DA52F41A5DE}"/>
    <cellStyle name="Normal 3 10 3" xfId="16636" xr:uid="{9EF0CFE9-C8E8-46E9-9E34-730FBDE6557D}"/>
    <cellStyle name="Normal 3 10 3 2" xfId="16637" xr:uid="{6A671287-BEF6-4A9F-B556-A9B5483BDDD5}"/>
    <cellStyle name="Normal 3 10 3 2 2" xfId="16638" xr:uid="{5A71AA91-4F76-4D93-B3CB-8CCE903EEB58}"/>
    <cellStyle name="Normal 3 10 3 2 3" xfId="16639" xr:uid="{C72843A8-21B0-4229-8037-9EA957F8B96D}"/>
    <cellStyle name="Normal 3 10 3 3" xfId="16640" xr:uid="{658FC1C2-5CFB-46E9-A342-643412C7FDB1}"/>
    <cellStyle name="Normal 3 10 3 3 2" xfId="16641" xr:uid="{E78D806C-4D69-40FA-B3C4-D1384A647B88}"/>
    <cellStyle name="Normal 3 10 3 3 3" xfId="16642" xr:uid="{E2E886B9-A630-4E9A-9B67-A64EB80382BA}"/>
    <cellStyle name="Normal 3 10 3 4" xfId="16643" xr:uid="{947B451C-D55C-4C3E-9639-7BDF755C8414}"/>
    <cellStyle name="Normal 3 10 3 5" xfId="16644" xr:uid="{8DBD1C34-C9DE-4988-8211-3D1DE9665FD9}"/>
    <cellStyle name="Normal 3 10 30" xfId="16645" xr:uid="{2D66BB7F-8267-449B-A5E4-9FCDD5EAC529}"/>
    <cellStyle name="Normal 3 10 30 10" xfId="16646" xr:uid="{70C90285-0548-407E-94CC-D662BF7083E6}"/>
    <cellStyle name="Normal 3 10 30 11" xfId="16647" xr:uid="{933D1CE0-5D2D-44DA-A163-A25F40F346FE}"/>
    <cellStyle name="Normal 3 10 30 12" xfId="16648" xr:uid="{50D8F07F-D408-41C4-A176-68D6148EAADA}"/>
    <cellStyle name="Normal 3 10 30 13" xfId="16649" xr:uid="{73B831DD-9BBC-47EA-B2DC-C63D28A5BFB5}"/>
    <cellStyle name="Normal 3 10 30 13 2" xfId="16650" xr:uid="{453A9937-6453-4201-881E-71BDA13575BA}"/>
    <cellStyle name="Normal 3 10 30 14" xfId="16651" xr:uid="{592F7B93-2453-451F-A463-291F2F722A6F}"/>
    <cellStyle name="Normal 3 10 30 15" xfId="16652" xr:uid="{A35A1FEB-B782-4E53-8EA1-F2CC9EF144D3}"/>
    <cellStyle name="Normal 3 10 30 16" xfId="16653" xr:uid="{DB82289B-A77F-4A35-A4B9-E881B0A66FC5}"/>
    <cellStyle name="Normal 3 10 30 2" xfId="16654" xr:uid="{2A3FD48C-85CF-46FC-A56F-29E60BF302B1}"/>
    <cellStyle name="Normal 3 10 30 2 10" xfId="16655" xr:uid="{994DE671-2081-441E-B2A8-AB4A5DB3A3FE}"/>
    <cellStyle name="Normal 3 10 30 2 11" xfId="16656" xr:uid="{FDC5686C-CB21-4A63-8907-F5A6BD3B0B0C}"/>
    <cellStyle name="Normal 3 10 30 2 12" xfId="16657" xr:uid="{5E6643FD-4120-4495-BDEE-73EA7072DA1E}"/>
    <cellStyle name="Normal 3 10 30 2 13" xfId="16658" xr:uid="{E41E9CF7-4EAB-4B2E-A093-23CC628F83DC}"/>
    <cellStyle name="Normal 3 10 30 2 13 2" xfId="16659" xr:uid="{34F2CB3D-F4EB-4DAA-B4F8-6AC51CFEF1C1}"/>
    <cellStyle name="Normal 3 10 30 2 14" xfId="16660" xr:uid="{58C54DD0-DC63-4380-9EE8-5DEE5F622822}"/>
    <cellStyle name="Normal 3 10 30 2 15" xfId="16661" xr:uid="{A53D310A-F17D-46D6-846A-55BB8009F62F}"/>
    <cellStyle name="Normal 3 10 30 2 16" xfId="16662" xr:uid="{91F11943-5F8D-474A-BF91-6789245DEE69}"/>
    <cellStyle name="Normal 3 10 30 2 2" xfId="16663" xr:uid="{9F9D1502-67D5-40F9-9C5E-6106B67A64EB}"/>
    <cellStyle name="Normal 3 10 30 2 2 10" xfId="16664" xr:uid="{F84DFB58-4B56-4320-AA1B-2300E7915557}"/>
    <cellStyle name="Normal 3 10 30 2 2 11" xfId="16665" xr:uid="{407DAF80-0427-46FD-A560-9D3929B5AE49}"/>
    <cellStyle name="Normal 3 10 30 2 2 12" xfId="16666" xr:uid="{2BD544CD-CF91-4B93-9183-093D13DA828C}"/>
    <cellStyle name="Normal 3 10 30 2 2 12 2" xfId="16667" xr:uid="{8F8C317B-A27F-4181-A5D7-B51FDF15FA23}"/>
    <cellStyle name="Normal 3 10 30 2 2 13" xfId="16668" xr:uid="{42060EB3-B3D2-45E1-8C7B-6153C709CCA4}"/>
    <cellStyle name="Normal 3 10 30 2 2 14" xfId="16669" xr:uid="{2DCE648E-28DD-4161-ADD1-A18296F57C8A}"/>
    <cellStyle name="Normal 3 10 30 2 2 15" xfId="16670" xr:uid="{6B41F749-947C-4F88-ACC6-1349A45EE2FC}"/>
    <cellStyle name="Normal 3 10 30 2 2 2" xfId="16671" xr:uid="{B91C6791-FB07-42D6-8ADE-446046538F05}"/>
    <cellStyle name="Normal 3 10 30 2 2 2 2" xfId="16672" xr:uid="{CA6FE9B6-20BA-48A0-80BF-D0DBFA3B3DD6}"/>
    <cellStyle name="Normal 3 10 30 2 2 2 2 2" xfId="16673" xr:uid="{7DA2C896-037C-4805-85F9-C271951F2492}"/>
    <cellStyle name="Normal 3 10 30 2 2 2 2 2 2" xfId="16674" xr:uid="{BDC601F5-4442-4B36-82E8-2BDC8F153A50}"/>
    <cellStyle name="Normal 3 10 30 2 2 2 2 2 2 2" xfId="16675" xr:uid="{7555DE3D-0E14-4B3E-BFD0-16E54FAB0C02}"/>
    <cellStyle name="Normal 3 10 30 2 2 2 2 2 2 2 2" xfId="16676" xr:uid="{304DD4B5-AE40-435B-92B1-CB0E7BBEDE43}"/>
    <cellStyle name="Normal 3 10 30 2 2 2 2 2 2 3" xfId="16677" xr:uid="{B127FF7D-EA33-4EF2-9900-630AF955D943}"/>
    <cellStyle name="Normal 3 10 30 2 2 2 2 2 2 4" xfId="16678" xr:uid="{ECC1DF98-CCE3-4EE8-800C-4EB8F5853BFE}"/>
    <cellStyle name="Normal 3 10 30 2 2 2 2 2 2 5" xfId="16679" xr:uid="{B24D0F51-05D6-4E0A-BDEE-02C1533F9C82}"/>
    <cellStyle name="Normal 3 10 30 2 2 2 2 2 3" xfId="16680" xr:uid="{33B1A17D-4239-42DD-A110-F0051EAFBF9E}"/>
    <cellStyle name="Normal 3 10 30 2 2 2 2 2 3 2" xfId="16681" xr:uid="{8146B34A-F2F1-4977-8FB1-F9C917EB88B6}"/>
    <cellStyle name="Normal 3 10 30 2 2 2 2 2 4" xfId="16682" xr:uid="{038A03D3-9460-48D1-9307-9D2ECA1330B7}"/>
    <cellStyle name="Normal 3 10 30 2 2 2 2 2 5" xfId="16683" xr:uid="{67771476-CC0F-42D6-8445-F48E68EF2B4B}"/>
    <cellStyle name="Normal 3 10 30 2 2 2 2 3" xfId="16684" xr:uid="{9252F974-E63E-49B2-A3F0-938602BE720D}"/>
    <cellStyle name="Normal 3 10 30 2 2 2 2 4" xfId="16685" xr:uid="{DD04024B-3E72-4C95-BE67-C68DF0CA7B24}"/>
    <cellStyle name="Normal 3 10 30 2 2 2 2 5" xfId="16686" xr:uid="{013DC36D-2FFF-4830-88B5-F41B50B6B9CB}"/>
    <cellStyle name="Normal 3 10 30 2 2 2 2 6" xfId="16687" xr:uid="{A3EF51F4-990C-4BDE-BA05-1EA9BEE425D9}"/>
    <cellStyle name="Normal 3 10 30 2 2 2 2 6 2" xfId="16688" xr:uid="{20AB2844-9953-45D3-925B-26BAB25441E6}"/>
    <cellStyle name="Normal 3 10 30 2 2 2 2 7" xfId="16689" xr:uid="{1D4AF6C8-AA4E-496C-96E9-61DBD8DCAA5A}"/>
    <cellStyle name="Normal 3 10 30 2 2 2 2 8" xfId="16690" xr:uid="{EDDF1F97-07DA-4A96-9BD5-4E5F891A6F7D}"/>
    <cellStyle name="Normal 3 10 30 2 2 2 2 9" xfId="16691" xr:uid="{530A3794-DC91-4A6D-A51D-193CA94176D1}"/>
    <cellStyle name="Normal 3 10 30 2 2 2 3" xfId="16692" xr:uid="{9724CCEC-FA95-4C4D-AA0E-1E86B8443A29}"/>
    <cellStyle name="Normal 3 10 30 2 2 2 3 2" xfId="16693" xr:uid="{67D91676-DFA9-42A8-A424-3268DE2780CE}"/>
    <cellStyle name="Normal 3 10 30 2 2 2 3 2 2" xfId="16694" xr:uid="{F65A715B-F903-4E16-8825-7ADEE583ED6F}"/>
    <cellStyle name="Normal 3 10 30 2 2 2 3 2 2 2" xfId="16695" xr:uid="{3D6C315A-B27F-4CE3-B466-18C11DDB96D5}"/>
    <cellStyle name="Normal 3 10 30 2 2 2 3 2 3" xfId="16696" xr:uid="{79FD5552-B5F9-4633-B927-3603EF6CCBDE}"/>
    <cellStyle name="Normal 3 10 30 2 2 2 3 2 4" xfId="16697" xr:uid="{8DED770D-6200-4741-A169-84E0C6FE4164}"/>
    <cellStyle name="Normal 3 10 30 2 2 2 3 2 5" xfId="16698" xr:uid="{187D1299-A9BE-440B-9763-AC4B5E7DAFBC}"/>
    <cellStyle name="Normal 3 10 30 2 2 2 3 3" xfId="16699" xr:uid="{51602308-3B5B-4F46-B43E-BD7EF3004148}"/>
    <cellStyle name="Normal 3 10 30 2 2 2 3 3 2" xfId="16700" xr:uid="{DAD6CDC1-AA19-45EF-AF29-726B9ADE38BF}"/>
    <cellStyle name="Normal 3 10 30 2 2 2 3 4" xfId="16701" xr:uid="{98F1B997-4447-400D-A45F-6796DFD1D180}"/>
    <cellStyle name="Normal 3 10 30 2 2 2 3 5" xfId="16702" xr:uid="{5EA3F4FE-07B1-4527-89BB-6460BD7FC344}"/>
    <cellStyle name="Normal 3 10 30 2 2 2 4" xfId="16703" xr:uid="{9B36676D-A274-48C0-A57A-8868BD11BDE6}"/>
    <cellStyle name="Normal 3 10 30 2 2 2 5" xfId="16704" xr:uid="{2875A9C6-F1CC-422B-8247-6A815A775C0E}"/>
    <cellStyle name="Normal 3 10 30 2 2 2 6" xfId="16705" xr:uid="{3181957E-9645-445C-9407-33FF46CD457A}"/>
    <cellStyle name="Normal 3 10 30 2 2 2 6 2" xfId="16706" xr:uid="{8104D2C2-F00B-46BE-A477-E1C456A8158B}"/>
    <cellStyle name="Normal 3 10 30 2 2 2 7" xfId="16707" xr:uid="{E29344D0-B843-4772-92F7-1E59AC743541}"/>
    <cellStyle name="Normal 3 10 30 2 2 2 8" xfId="16708" xr:uid="{438E35C5-5336-4EA2-B8E0-DC65E83EE2A7}"/>
    <cellStyle name="Normal 3 10 30 2 2 2 9" xfId="16709" xr:uid="{FC56D525-075A-4B36-BC84-CB7031506FD8}"/>
    <cellStyle name="Normal 3 10 30 2 2 3" xfId="16710" xr:uid="{FB5A27BA-06E9-470C-9041-20405999ACCB}"/>
    <cellStyle name="Normal 3 10 30 2 2 4" xfId="16711" xr:uid="{4D413FE8-5014-4344-9701-E3DD0671AB0A}"/>
    <cellStyle name="Normal 3 10 30 2 2 5" xfId="16712" xr:uid="{513964AF-1728-4E33-AF3F-2E3F5EDC4437}"/>
    <cellStyle name="Normal 3 10 30 2 2 6" xfId="16713" xr:uid="{9F830B1E-8B60-4FDE-B7AA-41101B93CD68}"/>
    <cellStyle name="Normal 3 10 30 2 2 7" xfId="16714" xr:uid="{4EFF8A41-C090-4287-997F-6E396C162FF7}"/>
    <cellStyle name="Normal 3 10 30 2 2 8" xfId="16715" xr:uid="{F09D98B3-BD23-43E4-ABCE-AEB561346846}"/>
    <cellStyle name="Normal 3 10 30 2 2 8 2" xfId="16716" xr:uid="{48C1879E-2E32-4251-B7BF-B8D72B7ACF45}"/>
    <cellStyle name="Normal 3 10 30 2 2 8 2 2" xfId="16717" xr:uid="{550396AA-1D79-4B55-BCF9-6CA00958F149}"/>
    <cellStyle name="Normal 3 10 30 2 2 8 2 2 2" xfId="16718" xr:uid="{BCF18654-41C0-433E-87A9-3A5AD0F4C346}"/>
    <cellStyle name="Normal 3 10 30 2 2 8 2 3" xfId="16719" xr:uid="{972F2DB6-FF2A-46E1-90E1-34BCBF924835}"/>
    <cellStyle name="Normal 3 10 30 2 2 8 2 4" xfId="16720" xr:uid="{8FC828D6-A039-4A20-A7E6-804CD8FFD795}"/>
    <cellStyle name="Normal 3 10 30 2 2 8 2 5" xfId="16721" xr:uid="{8D634CF7-22C7-4E8C-AF54-BFA4F295B2B1}"/>
    <cellStyle name="Normal 3 10 30 2 2 8 3" xfId="16722" xr:uid="{AC94E2CA-DCD8-4EA7-B215-D6FC9B7A9595}"/>
    <cellStyle name="Normal 3 10 30 2 2 8 3 2" xfId="16723" xr:uid="{1711CAA4-434B-40ED-9EE5-367B8B880FC7}"/>
    <cellStyle name="Normal 3 10 30 2 2 8 4" xfId="16724" xr:uid="{4A84E865-4D2A-4777-8FCC-689B224A4DF4}"/>
    <cellStyle name="Normal 3 10 30 2 2 8 5" xfId="16725" xr:uid="{102F2A11-A818-4AAB-A911-5E75563FE648}"/>
    <cellStyle name="Normal 3 10 30 2 2 9" xfId="16726" xr:uid="{0B984036-D8A5-4006-906D-8C2FBD9C9185}"/>
    <cellStyle name="Normal 3 10 30 2 3" xfId="16727" xr:uid="{63C531B3-85D8-456B-BF8B-53FCD1F58F0D}"/>
    <cellStyle name="Normal 3 10 30 2 4" xfId="16728" xr:uid="{1F66CA2E-DB45-4E91-8732-B9E8890686DD}"/>
    <cellStyle name="Normal 3 10 30 2 4 2" xfId="16729" xr:uid="{EFFC35C1-AA54-4EB9-B99E-6080D1C66C2A}"/>
    <cellStyle name="Normal 3 10 30 2 4 2 2" xfId="16730" xr:uid="{DCBBD23B-54A8-4FBC-A5E8-FBEB25CC575B}"/>
    <cellStyle name="Normal 3 10 30 2 4 2 2 2" xfId="16731" xr:uid="{9D459DC1-32A9-43CE-9AF1-61901559D743}"/>
    <cellStyle name="Normal 3 10 30 2 4 2 2 2 2" xfId="16732" xr:uid="{1F370893-35B5-45C3-8CF0-69BA5229CF41}"/>
    <cellStyle name="Normal 3 10 30 2 4 2 2 2 2 2" xfId="16733" xr:uid="{808FC45D-F014-48DE-94F6-685F1A325696}"/>
    <cellStyle name="Normal 3 10 30 2 4 2 2 2 3" xfId="16734" xr:uid="{BA5C4665-D86C-4C86-A66D-131262090704}"/>
    <cellStyle name="Normal 3 10 30 2 4 2 2 2 4" xfId="16735" xr:uid="{FF0CF017-272A-480F-AEF1-F73AB2EDA11D}"/>
    <cellStyle name="Normal 3 10 30 2 4 2 2 2 5" xfId="16736" xr:uid="{BA568B77-479B-4F10-93B7-E89246A78EC1}"/>
    <cellStyle name="Normal 3 10 30 2 4 2 2 3" xfId="16737" xr:uid="{0E2F9DCF-F050-448D-B551-140979AEE29A}"/>
    <cellStyle name="Normal 3 10 30 2 4 2 2 3 2" xfId="16738" xr:uid="{04C5DE15-0351-4FFA-8FC2-E454A5DA7F21}"/>
    <cellStyle name="Normal 3 10 30 2 4 2 2 4" xfId="16739" xr:uid="{8890DE19-A283-4903-8F4B-B0E37E94B9C3}"/>
    <cellStyle name="Normal 3 10 30 2 4 2 2 5" xfId="16740" xr:uid="{D5695E49-1F90-42C0-A11F-7BBFFE00333D}"/>
    <cellStyle name="Normal 3 10 30 2 4 2 3" xfId="16741" xr:uid="{6AFEE46E-1694-4632-961C-205823A84DD9}"/>
    <cellStyle name="Normal 3 10 30 2 4 2 4" xfId="16742" xr:uid="{427D287B-91BA-4F41-88ED-0D00A0D8A3BE}"/>
    <cellStyle name="Normal 3 10 30 2 4 2 5" xfId="16743" xr:uid="{B385EC4E-A9B0-4EDF-8EC5-8FE658BDB9DA}"/>
    <cellStyle name="Normal 3 10 30 2 4 2 6" xfId="16744" xr:uid="{83985E63-67C7-4818-9874-29725E4F7120}"/>
    <cellStyle name="Normal 3 10 30 2 4 2 6 2" xfId="16745" xr:uid="{7628FFD9-9B93-4B3F-8E2E-D038C534065C}"/>
    <cellStyle name="Normal 3 10 30 2 4 2 7" xfId="16746" xr:uid="{8F419251-0841-4CF7-802A-39170A6E117E}"/>
    <cellStyle name="Normal 3 10 30 2 4 2 8" xfId="16747" xr:uid="{26446027-2901-4590-910F-015501DF3523}"/>
    <cellStyle name="Normal 3 10 30 2 4 2 9" xfId="16748" xr:uid="{F5B94E30-57CA-4736-80DA-63283FD266B4}"/>
    <cellStyle name="Normal 3 10 30 2 4 3" xfId="16749" xr:uid="{D00126B0-1925-4079-941F-A1DE06A3160F}"/>
    <cellStyle name="Normal 3 10 30 2 4 3 2" xfId="16750" xr:uid="{9BF79165-A490-4E90-A959-60A5B9995CA2}"/>
    <cellStyle name="Normal 3 10 30 2 4 3 2 2" xfId="16751" xr:uid="{59A9B836-477F-4050-902F-874616D344AF}"/>
    <cellStyle name="Normal 3 10 30 2 4 3 2 2 2" xfId="16752" xr:uid="{F101BD3F-077E-4885-B466-DA2FDBAA0FD3}"/>
    <cellStyle name="Normal 3 10 30 2 4 3 2 3" xfId="16753" xr:uid="{0570A195-50C7-4CF6-A52C-7D7317A26EA1}"/>
    <cellStyle name="Normal 3 10 30 2 4 3 2 4" xfId="16754" xr:uid="{D25659E1-CE09-4BFF-BEBD-F6EE83294F14}"/>
    <cellStyle name="Normal 3 10 30 2 4 3 2 5" xfId="16755" xr:uid="{64E841C1-F70D-4CAB-97DC-720D7CAC35FB}"/>
    <cellStyle name="Normal 3 10 30 2 4 3 3" xfId="16756" xr:uid="{CED21437-B658-4772-B283-07981330D0D3}"/>
    <cellStyle name="Normal 3 10 30 2 4 3 3 2" xfId="16757" xr:uid="{601EB8A9-DD5A-434E-B4E4-EF5E4552DCFD}"/>
    <cellStyle name="Normal 3 10 30 2 4 3 4" xfId="16758" xr:uid="{01E06B6B-9E2E-45CB-811D-428C02C0CB87}"/>
    <cellStyle name="Normal 3 10 30 2 4 3 5" xfId="16759" xr:uid="{90F5C103-E5BE-4524-B608-D976502716D9}"/>
    <cellStyle name="Normal 3 10 30 2 4 4" xfId="16760" xr:uid="{481FA544-9AC7-4B5E-9BAA-F51AC6CB1A2A}"/>
    <cellStyle name="Normal 3 10 30 2 4 5" xfId="16761" xr:uid="{F61CCBB8-0253-42F1-A4E3-58512A961FA1}"/>
    <cellStyle name="Normal 3 10 30 2 4 6" xfId="16762" xr:uid="{76D21401-3734-4965-A555-8E0F7308E55C}"/>
    <cellStyle name="Normal 3 10 30 2 4 6 2" xfId="16763" xr:uid="{D12CB104-E2B8-4FEE-945E-8FD3F130BFE3}"/>
    <cellStyle name="Normal 3 10 30 2 4 7" xfId="16764" xr:uid="{0D2C2BC7-9F8F-4A7C-B467-DC6279EB2EE2}"/>
    <cellStyle name="Normal 3 10 30 2 4 8" xfId="16765" xr:uid="{8D625D9A-8DE0-4CA8-9A80-621CFE544ADD}"/>
    <cellStyle name="Normal 3 10 30 2 4 9" xfId="16766" xr:uid="{32BED3AE-C582-41FB-AEB4-2AB64985ABEE}"/>
    <cellStyle name="Normal 3 10 30 2 5" xfId="16767" xr:uid="{5E926108-89AE-41C9-8311-EC683683BF39}"/>
    <cellStyle name="Normal 3 10 30 2 5 2" xfId="16768" xr:uid="{50477087-0906-4E77-9E3F-DCDCD1A77593}"/>
    <cellStyle name="Normal 3 10 30 2 5 3" xfId="16769" xr:uid="{A90531AE-F3B7-446D-8017-A7D8023A379D}"/>
    <cellStyle name="Normal 3 10 30 2 6" xfId="16770" xr:uid="{3930E71F-7ADC-47CB-B0EC-42DB25B006A5}"/>
    <cellStyle name="Normal 3 10 30 2 6 2" xfId="16771" xr:uid="{16B7BE86-E8E8-47D3-A39B-D6312E7FB92D}"/>
    <cellStyle name="Normal 3 10 30 2 6 3" xfId="16772" xr:uid="{558EB6C2-91F8-4532-8C37-98D931015D74}"/>
    <cellStyle name="Normal 3 10 30 2 7" xfId="16773" xr:uid="{8349312B-50D5-43A9-9706-4538D1DF26AE}"/>
    <cellStyle name="Normal 3 10 30 2 7 2" xfId="16774" xr:uid="{2A71F06F-FBCB-4DD5-942B-B70C77AAEBB0}"/>
    <cellStyle name="Normal 3 10 30 2 7 3" xfId="16775" xr:uid="{E9007C0F-B61E-448C-981C-A275A451844E}"/>
    <cellStyle name="Normal 3 10 30 2 8" xfId="16776" xr:uid="{EDC2FCDF-B7A9-429C-A82E-7B8960E5E6A5}"/>
    <cellStyle name="Normal 3 10 30 2 8 2" xfId="16777" xr:uid="{95278A2F-3CD0-4AAD-BB54-DB17D5A19AA4}"/>
    <cellStyle name="Normal 3 10 30 2 8 3" xfId="16778" xr:uid="{D7340180-DFE0-461C-B558-9904C67C5316}"/>
    <cellStyle name="Normal 3 10 30 2 9" xfId="16779" xr:uid="{84A43119-B3CC-4FBA-9830-D21D53983250}"/>
    <cellStyle name="Normal 3 10 30 2 9 2" xfId="16780" xr:uid="{ED353594-80D7-4F7F-B2B5-C574C17DAAA3}"/>
    <cellStyle name="Normal 3 10 30 2 9 2 2" xfId="16781" xr:uid="{30576020-32DD-498B-85D8-A22BDBDA63DD}"/>
    <cellStyle name="Normal 3 10 30 2 9 2 2 2" xfId="16782" xr:uid="{08C441B7-ED36-4431-A9DC-39401A8756B1}"/>
    <cellStyle name="Normal 3 10 30 2 9 2 3" xfId="16783" xr:uid="{DD136FE3-675B-4F96-B7A5-23F0C3AEB309}"/>
    <cellStyle name="Normal 3 10 30 2 9 2 4" xfId="16784" xr:uid="{CC27AE35-E3AD-415C-BF02-ABD6103AFCD3}"/>
    <cellStyle name="Normal 3 10 30 2 9 2 5" xfId="16785" xr:uid="{D6EA1690-A181-416D-A74C-E6D6B3B10FCF}"/>
    <cellStyle name="Normal 3 10 30 2 9 3" xfId="16786" xr:uid="{BF5B00A2-919B-48AB-93F4-E16179A04414}"/>
    <cellStyle name="Normal 3 10 30 2 9 3 2" xfId="16787" xr:uid="{D93AE66B-5ED2-4585-A875-1796D819BD13}"/>
    <cellStyle name="Normal 3 10 30 2 9 4" xfId="16788" xr:uid="{05E99E17-0775-4C71-8382-8F3EE6CBBE36}"/>
    <cellStyle name="Normal 3 10 30 2 9 5" xfId="16789" xr:uid="{E8FB1933-43D7-4629-A07A-7D29BFBD178E}"/>
    <cellStyle name="Normal 3 10 30 3" xfId="16790" xr:uid="{976DF72F-233B-4915-8DBC-2D735B55C5FF}"/>
    <cellStyle name="Normal 3 10 30 3 10" xfId="16791" xr:uid="{0C466C96-4312-4E3D-9AD9-358C533E5C5C}"/>
    <cellStyle name="Normal 3 10 30 3 11" xfId="16792" xr:uid="{0B60F69C-ADD4-4819-8CE1-AEA9361D71E7}"/>
    <cellStyle name="Normal 3 10 30 3 12" xfId="16793" xr:uid="{BF100F67-CB9F-4B7E-8F18-BA01CFD6D2CB}"/>
    <cellStyle name="Normal 3 10 30 3 12 2" xfId="16794" xr:uid="{DB9CB419-1404-4D97-9889-3F3B9D14886C}"/>
    <cellStyle name="Normal 3 10 30 3 13" xfId="16795" xr:uid="{DA0343CD-E49F-45D4-AAD9-35A5E5B25F19}"/>
    <cellStyle name="Normal 3 10 30 3 14" xfId="16796" xr:uid="{5F4C0952-4375-491E-8D64-777A392746F3}"/>
    <cellStyle name="Normal 3 10 30 3 15" xfId="16797" xr:uid="{0D257219-BCA9-4588-A9E5-9213312F90BF}"/>
    <cellStyle name="Normal 3 10 30 3 2" xfId="16798" xr:uid="{74F0C933-0E0F-4BB6-95DB-A94E65C5B3C1}"/>
    <cellStyle name="Normal 3 10 30 3 2 2" xfId="16799" xr:uid="{18D9CBC5-D941-49D1-B934-D30ECF6C30C0}"/>
    <cellStyle name="Normal 3 10 30 3 2 2 2" xfId="16800" xr:uid="{48449937-5C23-450B-8B84-9F62454C8829}"/>
    <cellStyle name="Normal 3 10 30 3 2 2 2 2" xfId="16801" xr:uid="{D0B46254-59AB-4A47-976C-F0389CC67E7B}"/>
    <cellStyle name="Normal 3 10 30 3 2 2 2 2 2" xfId="16802" xr:uid="{9495C12B-0131-4EE3-B851-2E35729CF268}"/>
    <cellStyle name="Normal 3 10 30 3 2 2 2 2 2 2" xfId="16803" xr:uid="{0E0338F7-DBB0-49A9-BFFB-2F66179AD215}"/>
    <cellStyle name="Normal 3 10 30 3 2 2 2 2 3" xfId="16804" xr:uid="{53A408B4-E35D-4C6C-97C7-90A1092CB3EF}"/>
    <cellStyle name="Normal 3 10 30 3 2 2 2 2 4" xfId="16805" xr:uid="{66471C78-6100-4D35-B39D-1AD629536AD0}"/>
    <cellStyle name="Normal 3 10 30 3 2 2 2 2 5" xfId="16806" xr:uid="{40982FBF-0D4F-47F7-BA7B-A7D5955B7012}"/>
    <cellStyle name="Normal 3 10 30 3 2 2 2 3" xfId="16807" xr:uid="{06F6ECD9-F84F-4C1E-9A9A-FE4C77799480}"/>
    <cellStyle name="Normal 3 10 30 3 2 2 2 3 2" xfId="16808" xr:uid="{768E0520-CE49-4BC5-A355-2A6C23AF74EA}"/>
    <cellStyle name="Normal 3 10 30 3 2 2 2 4" xfId="16809" xr:uid="{367996EB-0F25-45F5-957F-8CA3BFA9EB59}"/>
    <cellStyle name="Normal 3 10 30 3 2 2 2 5" xfId="16810" xr:uid="{68CF0943-B0A3-42DF-8650-910A9005B2B4}"/>
    <cellStyle name="Normal 3 10 30 3 2 2 3" xfId="16811" xr:uid="{F0EA689E-64F2-4762-BA6D-BE19D6F557DD}"/>
    <cellStyle name="Normal 3 10 30 3 2 2 4" xfId="16812" xr:uid="{C1DDBC73-B886-4583-A9E6-F4754BBE3945}"/>
    <cellStyle name="Normal 3 10 30 3 2 2 5" xfId="16813" xr:uid="{548C9DE6-5938-4E29-948C-908CD7B48873}"/>
    <cellStyle name="Normal 3 10 30 3 2 2 6" xfId="16814" xr:uid="{8854C1BA-7F5C-470E-9CE7-CC04FED08809}"/>
    <cellStyle name="Normal 3 10 30 3 2 2 6 2" xfId="16815" xr:uid="{46327D1A-F17C-457C-8D07-996B4457D5E3}"/>
    <cellStyle name="Normal 3 10 30 3 2 2 7" xfId="16816" xr:uid="{CAC45593-162B-400C-87F7-00F21A69C0D1}"/>
    <cellStyle name="Normal 3 10 30 3 2 2 8" xfId="16817" xr:uid="{F55B767A-9FF7-4831-8A0F-4DD88AA58941}"/>
    <cellStyle name="Normal 3 10 30 3 2 2 9" xfId="16818" xr:uid="{6604BE5E-F8B9-46ED-9AFD-C1E552366E98}"/>
    <cellStyle name="Normal 3 10 30 3 2 3" xfId="16819" xr:uid="{F380A8EB-F004-4543-8452-C30FD9E15060}"/>
    <cellStyle name="Normal 3 10 30 3 2 3 2" xfId="16820" xr:uid="{AB3D9E50-DB62-41B0-8E5E-F3918F6434BF}"/>
    <cellStyle name="Normal 3 10 30 3 2 3 2 2" xfId="16821" xr:uid="{AFADC637-CA91-4EF4-8655-BF2571EAEF03}"/>
    <cellStyle name="Normal 3 10 30 3 2 3 2 2 2" xfId="16822" xr:uid="{EA6CE73F-BA3B-479C-8925-B9C89C5DAD03}"/>
    <cellStyle name="Normal 3 10 30 3 2 3 2 3" xfId="16823" xr:uid="{5A7414F2-9FB1-46D4-AC8D-33E3A2F86DD0}"/>
    <cellStyle name="Normal 3 10 30 3 2 3 2 4" xfId="16824" xr:uid="{6DF63951-20B3-451B-9657-E78DA620FFBB}"/>
    <cellStyle name="Normal 3 10 30 3 2 3 2 5" xfId="16825" xr:uid="{4C1C5DFA-A6B9-4800-BA63-46C759384FB0}"/>
    <cellStyle name="Normal 3 10 30 3 2 3 3" xfId="16826" xr:uid="{7AE05C76-5CA0-4476-9510-FEAAA4ADF1A6}"/>
    <cellStyle name="Normal 3 10 30 3 2 3 3 2" xfId="16827" xr:uid="{95A00855-770C-4FE3-BC32-209028C46E8D}"/>
    <cellStyle name="Normal 3 10 30 3 2 3 4" xfId="16828" xr:uid="{89E9C6C7-8EE4-4397-9079-508CE71E2B45}"/>
    <cellStyle name="Normal 3 10 30 3 2 3 5" xfId="16829" xr:uid="{C87596E9-DBFF-4462-9042-280ED495439C}"/>
    <cellStyle name="Normal 3 10 30 3 2 4" xfId="16830" xr:uid="{5477FDB4-88F6-4226-8701-94C0351358FB}"/>
    <cellStyle name="Normal 3 10 30 3 2 5" xfId="16831" xr:uid="{A159BBF9-76C2-4124-A862-9DC076083122}"/>
    <cellStyle name="Normal 3 10 30 3 2 6" xfId="16832" xr:uid="{A9ACC4A2-DDFD-4C69-9DCE-D4BE24714B05}"/>
    <cellStyle name="Normal 3 10 30 3 2 6 2" xfId="16833" xr:uid="{1F3E28F0-A0D5-44D8-AA1D-2743D5E07B03}"/>
    <cellStyle name="Normal 3 10 30 3 2 7" xfId="16834" xr:uid="{39E073FD-6594-4EE8-8C8C-10A732B7643F}"/>
    <cellStyle name="Normal 3 10 30 3 2 8" xfId="16835" xr:uid="{3CE306A1-8B39-41B2-AC5A-4566AFCEA3FC}"/>
    <cellStyle name="Normal 3 10 30 3 2 9" xfId="16836" xr:uid="{B63E1C91-7425-4204-99D8-C56AFE565246}"/>
    <cellStyle name="Normal 3 10 30 3 3" xfId="16837" xr:uid="{D515358F-31F6-46D1-89CA-60A9E8266E12}"/>
    <cellStyle name="Normal 3 10 30 3 3 2" xfId="16838" xr:uid="{4675A976-5378-4FFE-91F4-EFA3BB369DC5}"/>
    <cellStyle name="Normal 3 10 30 3 3 3" xfId="16839" xr:uid="{9804F073-369D-4C7B-9C4A-41E9A2085178}"/>
    <cellStyle name="Normal 3 10 30 3 4" xfId="16840" xr:uid="{FBAD76D4-BA4B-4DFD-9D98-3CEF0A60541A}"/>
    <cellStyle name="Normal 3 10 30 3 4 2" xfId="16841" xr:uid="{79D45F30-496D-4CC7-987A-5F075600EFBC}"/>
    <cellStyle name="Normal 3 10 30 3 4 3" xfId="16842" xr:uid="{836A704D-3994-4D7E-B702-9D64A7B5D196}"/>
    <cellStyle name="Normal 3 10 30 3 5" xfId="16843" xr:uid="{6CDB021B-FBD9-4EEA-BC95-590A00B97FEF}"/>
    <cellStyle name="Normal 3 10 30 3 5 2" xfId="16844" xr:uid="{59A4F1D3-3D2B-4997-BC69-792156ABB44A}"/>
    <cellStyle name="Normal 3 10 30 3 5 3" xfId="16845" xr:uid="{60A81BB2-5C5D-43E9-B70D-D0B118A8A3FF}"/>
    <cellStyle name="Normal 3 10 30 3 6" xfId="16846" xr:uid="{035BDAD9-44C7-4433-8136-FFBE5A54AD16}"/>
    <cellStyle name="Normal 3 10 30 3 6 2" xfId="16847" xr:uid="{00120562-554E-400F-BC4F-3E524A9130B8}"/>
    <cellStyle name="Normal 3 10 30 3 6 3" xfId="16848" xr:uid="{C49AD1AC-236B-4BDC-B228-359AD5C28738}"/>
    <cellStyle name="Normal 3 10 30 3 7" xfId="16849" xr:uid="{0CE3A52D-454D-4BFB-A207-890475935C73}"/>
    <cellStyle name="Normal 3 10 30 3 7 2" xfId="16850" xr:uid="{7B119F08-DC8F-4CF0-8C8A-7231DB129CA9}"/>
    <cellStyle name="Normal 3 10 30 3 7 3" xfId="16851" xr:uid="{61B808C1-8845-4DD1-BA4E-00BF3D3A202D}"/>
    <cellStyle name="Normal 3 10 30 3 8" xfId="16852" xr:uid="{A5200C71-52E8-44B4-A9A7-E80AE962413C}"/>
    <cellStyle name="Normal 3 10 30 3 8 2" xfId="16853" xr:uid="{CE6F53F4-6303-4D7E-96AD-D5F1CA1ACA97}"/>
    <cellStyle name="Normal 3 10 30 3 8 2 2" xfId="16854" xr:uid="{A8AC3339-C0BA-418F-8C10-B686FB994C18}"/>
    <cellStyle name="Normal 3 10 30 3 8 2 2 2" xfId="16855" xr:uid="{E4804E54-4ACE-4D9E-9ADA-A166843CD301}"/>
    <cellStyle name="Normal 3 10 30 3 8 2 3" xfId="16856" xr:uid="{1A37D7D1-466A-4A28-9D19-761F753B77C8}"/>
    <cellStyle name="Normal 3 10 30 3 8 2 4" xfId="16857" xr:uid="{5F24B52D-BCB7-4F94-95E9-21124A1D956B}"/>
    <cellStyle name="Normal 3 10 30 3 8 2 5" xfId="16858" xr:uid="{E7F9C2A6-8619-402D-B320-AF930FC60629}"/>
    <cellStyle name="Normal 3 10 30 3 8 3" xfId="16859" xr:uid="{3330507D-C2BF-47C2-841C-81CAED67D994}"/>
    <cellStyle name="Normal 3 10 30 3 8 3 2" xfId="16860" xr:uid="{EC3E856C-C268-4007-9020-179008F96009}"/>
    <cellStyle name="Normal 3 10 30 3 8 4" xfId="16861" xr:uid="{AD0A4D6F-214C-4BDB-A245-718D4B1B2AA5}"/>
    <cellStyle name="Normal 3 10 30 3 8 5" xfId="16862" xr:uid="{8CEB1224-5519-4260-B7CA-B95D9FF02635}"/>
    <cellStyle name="Normal 3 10 30 3 9" xfId="16863" xr:uid="{F8A6CE71-FFB9-4ACD-8C11-52C6C87AE664}"/>
    <cellStyle name="Normal 3 10 30 4" xfId="16864" xr:uid="{44B3A50F-64A7-4E0E-903A-2EC81B2A70B5}"/>
    <cellStyle name="Normal 3 10 30 4 2" xfId="16865" xr:uid="{92520ABF-D8AB-4B39-B2A8-EC3009266745}"/>
    <cellStyle name="Normal 3 10 30 4 2 2" xfId="16866" xr:uid="{62F62BE1-BCD8-4FF7-AC81-3E2490F3BAC4}"/>
    <cellStyle name="Normal 3 10 30 4 2 2 2" xfId="16867" xr:uid="{1E152FCE-F85A-45CE-8FA8-56EA121392FF}"/>
    <cellStyle name="Normal 3 10 30 4 2 2 2 2" xfId="16868" xr:uid="{0077D980-0179-46E4-8568-576A956CB06F}"/>
    <cellStyle name="Normal 3 10 30 4 2 2 2 2 2" xfId="16869" xr:uid="{D9A79B1F-143D-4033-8ADA-5496103B6EFB}"/>
    <cellStyle name="Normal 3 10 30 4 2 2 2 3" xfId="16870" xr:uid="{93D1C4D6-2721-4962-AA8C-B2C104328F7A}"/>
    <cellStyle name="Normal 3 10 30 4 2 2 2 4" xfId="16871" xr:uid="{5BAC2393-2929-436C-A955-B297E12BE7CC}"/>
    <cellStyle name="Normal 3 10 30 4 2 2 2 5" xfId="16872" xr:uid="{94C14493-6A0B-4D32-BC77-5AAECA561A15}"/>
    <cellStyle name="Normal 3 10 30 4 2 2 3" xfId="16873" xr:uid="{6973E21E-2B2A-48DC-85B5-BBB67F825F79}"/>
    <cellStyle name="Normal 3 10 30 4 2 2 3 2" xfId="16874" xr:uid="{1DFFB9AC-0E69-4096-B512-D448D76E9F8C}"/>
    <cellStyle name="Normal 3 10 30 4 2 2 4" xfId="16875" xr:uid="{CF7BEC81-FFBC-462D-A071-CA941C19D877}"/>
    <cellStyle name="Normal 3 10 30 4 2 2 5" xfId="16876" xr:uid="{7EED4A0D-A0A5-4646-87F6-83CA2534D496}"/>
    <cellStyle name="Normal 3 10 30 4 2 3" xfId="16877" xr:uid="{F23D208F-9148-4459-8149-512EE881DEA6}"/>
    <cellStyle name="Normal 3 10 30 4 2 4" xfId="16878" xr:uid="{C9D629DE-D1B4-47CF-8184-3838451DD30A}"/>
    <cellStyle name="Normal 3 10 30 4 2 5" xfId="16879" xr:uid="{D8BBA2A4-6570-490D-A06E-A14E45496DC5}"/>
    <cellStyle name="Normal 3 10 30 4 2 6" xfId="16880" xr:uid="{12EAC23E-FB4B-4F5B-A564-43AE7352A8AA}"/>
    <cellStyle name="Normal 3 10 30 4 2 6 2" xfId="16881" xr:uid="{9F2CBDB5-1849-4FFF-AAEF-7AF2B6757ABA}"/>
    <cellStyle name="Normal 3 10 30 4 2 7" xfId="16882" xr:uid="{B0A3697A-5063-4C76-925E-382A5EA69A64}"/>
    <cellStyle name="Normal 3 10 30 4 2 8" xfId="16883" xr:uid="{916E11A7-007F-4F61-927D-932A9D4F9500}"/>
    <cellStyle name="Normal 3 10 30 4 2 9" xfId="16884" xr:uid="{4B7ADC0C-4FC8-4EB1-B2CB-F23E0D977B74}"/>
    <cellStyle name="Normal 3 10 30 4 3" xfId="16885" xr:uid="{B73A7D6B-60CB-41A3-97EB-616053DA87FF}"/>
    <cellStyle name="Normal 3 10 30 4 3 2" xfId="16886" xr:uid="{305AEBA3-63AF-4364-98C9-8E96C53CBE8A}"/>
    <cellStyle name="Normal 3 10 30 4 3 2 2" xfId="16887" xr:uid="{7E2A7712-A76A-47E9-8A41-057F3F578DDC}"/>
    <cellStyle name="Normal 3 10 30 4 3 2 2 2" xfId="16888" xr:uid="{5715A4E7-5595-49D5-A0AE-1E33266C1EBD}"/>
    <cellStyle name="Normal 3 10 30 4 3 2 3" xfId="16889" xr:uid="{419120A4-0A7E-49C0-89FD-D08C594D693B}"/>
    <cellStyle name="Normal 3 10 30 4 3 2 4" xfId="16890" xr:uid="{F4AA72C1-2D7E-4171-A09A-C6E50E013076}"/>
    <cellStyle name="Normal 3 10 30 4 3 2 5" xfId="16891" xr:uid="{845278EB-8A6F-449D-B7DC-0CA8D71BEE1A}"/>
    <cellStyle name="Normal 3 10 30 4 3 3" xfId="16892" xr:uid="{0B139CE9-0606-4BC3-B0C7-9DAFCB629A75}"/>
    <cellStyle name="Normal 3 10 30 4 3 3 2" xfId="16893" xr:uid="{DB46BBB6-EC55-4135-ACB6-4F7F5FB140A5}"/>
    <cellStyle name="Normal 3 10 30 4 3 4" xfId="16894" xr:uid="{09026E47-B164-46AB-94EC-A6A4F8DA6568}"/>
    <cellStyle name="Normal 3 10 30 4 3 5" xfId="16895" xr:uid="{6193A22C-733E-4CDA-8602-0398F3C5CC74}"/>
    <cellStyle name="Normal 3 10 30 4 4" xfId="16896" xr:uid="{B8DE4462-7806-4105-B1C4-A959E0BF1290}"/>
    <cellStyle name="Normal 3 10 30 4 5" xfId="16897" xr:uid="{10E2E5FD-FEC4-431D-ADA4-6564EE54C658}"/>
    <cellStyle name="Normal 3 10 30 4 6" xfId="16898" xr:uid="{EB043940-501A-4ACB-A5C0-FA1B8629F536}"/>
    <cellStyle name="Normal 3 10 30 4 6 2" xfId="16899" xr:uid="{50511944-4968-44E9-9D29-2D5961C7A376}"/>
    <cellStyle name="Normal 3 10 30 4 7" xfId="16900" xr:uid="{10B05B26-EBDF-49EA-9637-0EA3514BE07F}"/>
    <cellStyle name="Normal 3 10 30 4 8" xfId="16901" xr:uid="{4B0AC880-1B33-4EB0-8AFB-1C08EA69D22F}"/>
    <cellStyle name="Normal 3 10 30 4 9" xfId="16902" xr:uid="{C4808F29-D31A-4CEB-9E30-C717CF34B66A}"/>
    <cellStyle name="Normal 3 10 30 5" xfId="16903" xr:uid="{741B2360-DBAE-4A22-9E75-66DEC5452B38}"/>
    <cellStyle name="Normal 3 10 30 6" xfId="16904" xr:uid="{E3A93D18-A149-4577-A406-1CE22C45B699}"/>
    <cellStyle name="Normal 3 10 30 7" xfId="16905" xr:uid="{F61B12C9-FFC7-4671-ABFC-CD22C8160BD1}"/>
    <cellStyle name="Normal 3 10 30 8" xfId="16906" xr:uid="{A54B856B-9C1C-45DB-A980-F1E88B4BA61D}"/>
    <cellStyle name="Normal 3 10 30 9" xfId="16907" xr:uid="{F1EDC52A-5741-4807-99CB-370C45450B01}"/>
    <cellStyle name="Normal 3 10 30 9 2" xfId="16908" xr:uid="{D5098C76-E013-41AD-97B1-77073D53726C}"/>
    <cellStyle name="Normal 3 10 30 9 2 2" xfId="16909" xr:uid="{C589735F-BDCF-42B2-9EE5-452FA09B77B4}"/>
    <cellStyle name="Normal 3 10 30 9 2 2 2" xfId="16910" xr:uid="{43668785-FD87-4A57-A335-0CF38E84F80C}"/>
    <cellStyle name="Normal 3 10 30 9 2 3" xfId="16911" xr:uid="{387B9216-25BF-41A2-9686-7A1F36A7BB36}"/>
    <cellStyle name="Normal 3 10 30 9 2 4" xfId="16912" xr:uid="{25E3E37D-F8E5-4F4C-A5AF-1564ABB16601}"/>
    <cellStyle name="Normal 3 10 30 9 2 5" xfId="16913" xr:uid="{042D4332-980E-4E05-B040-F388FD607672}"/>
    <cellStyle name="Normal 3 10 30 9 3" xfId="16914" xr:uid="{EAB1EC69-EFC9-4F17-B323-55B0D4E7EE0D}"/>
    <cellStyle name="Normal 3 10 30 9 3 2" xfId="16915" xr:uid="{DA45CA45-5C69-40DB-8520-18ABCBFAF1F2}"/>
    <cellStyle name="Normal 3 10 30 9 4" xfId="16916" xr:uid="{BF77331C-0B51-4541-A3CC-C2C4A728D5E6}"/>
    <cellStyle name="Normal 3 10 30 9 5" xfId="16917" xr:uid="{849850B0-6997-4AB2-95AA-6ABDB268D581}"/>
    <cellStyle name="Normal 3 10 31" xfId="16918" xr:uid="{575A0173-7288-4046-BC24-CFAAC14EF572}"/>
    <cellStyle name="Normal 3 10 31 10" xfId="16919" xr:uid="{B4155293-C394-4651-8D34-D16DA7A0B29D}"/>
    <cellStyle name="Normal 3 10 31 11" xfId="16920" xr:uid="{A4697131-4571-419C-B1D2-9134011E46A5}"/>
    <cellStyle name="Normal 3 10 31 12" xfId="16921" xr:uid="{535C7B80-5A65-415D-8AB2-EE64F0DE7A87}"/>
    <cellStyle name="Normal 3 10 31 12 2" xfId="16922" xr:uid="{7EA22C51-37BF-43DD-B3C4-915896A89509}"/>
    <cellStyle name="Normal 3 10 31 13" xfId="16923" xr:uid="{26CF0A12-5C30-4301-8581-D2623606ABBD}"/>
    <cellStyle name="Normal 3 10 31 14" xfId="16924" xr:uid="{07899572-FB67-424C-8FC7-6D37F9A94E78}"/>
    <cellStyle name="Normal 3 10 31 15" xfId="16925" xr:uid="{F97EE66C-C55B-4336-92D4-A1B715FE62EC}"/>
    <cellStyle name="Normal 3 10 31 2" xfId="16926" xr:uid="{51F60412-C4A6-4D18-BBC2-11279FC17386}"/>
    <cellStyle name="Normal 3 10 31 2 2" xfId="16927" xr:uid="{4EC63580-872A-4210-B5DE-4F62FDC01419}"/>
    <cellStyle name="Normal 3 10 31 2 2 2" xfId="16928" xr:uid="{0E772BB6-B159-4604-A0BE-11F9A8991357}"/>
    <cellStyle name="Normal 3 10 31 2 2 2 2" xfId="16929" xr:uid="{5D3A43A0-2302-498C-9F8B-A681C12BA021}"/>
    <cellStyle name="Normal 3 10 31 2 2 2 2 2" xfId="16930" xr:uid="{56A9233D-F447-498A-B553-2CDFC60ACEF5}"/>
    <cellStyle name="Normal 3 10 31 2 2 2 2 2 2" xfId="16931" xr:uid="{025723F9-820C-4A9C-8C47-CB986BAA215F}"/>
    <cellStyle name="Normal 3 10 31 2 2 2 2 3" xfId="16932" xr:uid="{059B5519-2922-4168-964C-394C5F42FCCA}"/>
    <cellStyle name="Normal 3 10 31 2 2 2 2 4" xfId="16933" xr:uid="{50660219-3184-48D8-95FF-8D37E27F7BAD}"/>
    <cellStyle name="Normal 3 10 31 2 2 2 2 5" xfId="16934" xr:uid="{469064EB-4640-423B-9FBF-356F73904045}"/>
    <cellStyle name="Normal 3 10 31 2 2 2 3" xfId="16935" xr:uid="{E46F99EA-D2CE-499F-A037-412B3D9D32A8}"/>
    <cellStyle name="Normal 3 10 31 2 2 2 3 2" xfId="16936" xr:uid="{0FFE5F51-367D-4551-AEF5-EFBB4ACC18D2}"/>
    <cellStyle name="Normal 3 10 31 2 2 2 4" xfId="16937" xr:uid="{32015949-339E-4D31-8DA2-B77398F6E9AD}"/>
    <cellStyle name="Normal 3 10 31 2 2 2 5" xfId="16938" xr:uid="{250C1084-1287-4414-A81F-559932FEE959}"/>
    <cellStyle name="Normal 3 10 31 2 2 3" xfId="16939" xr:uid="{6CB9E689-996F-4705-9AF5-8C62571D2458}"/>
    <cellStyle name="Normal 3 10 31 2 2 4" xfId="16940" xr:uid="{0DE0C8C1-4487-4CEF-B702-0129A962BCBF}"/>
    <cellStyle name="Normal 3 10 31 2 2 5" xfId="16941" xr:uid="{E57A8E6B-4C93-4E4A-8053-365296D1C295}"/>
    <cellStyle name="Normal 3 10 31 2 2 6" xfId="16942" xr:uid="{BDCCD63F-6D58-4164-A1DD-5827BD1598FE}"/>
    <cellStyle name="Normal 3 10 31 2 2 6 2" xfId="16943" xr:uid="{162FAAFA-06E5-44A2-9EBE-218D8048B0BC}"/>
    <cellStyle name="Normal 3 10 31 2 2 7" xfId="16944" xr:uid="{0679C1DD-13D7-46BB-9BF5-BE02CAC39B24}"/>
    <cellStyle name="Normal 3 10 31 2 2 8" xfId="16945" xr:uid="{76AF7D3C-1617-45F6-A560-A69273427829}"/>
    <cellStyle name="Normal 3 10 31 2 2 9" xfId="16946" xr:uid="{5699230C-F02F-4705-9989-02373B6991F3}"/>
    <cellStyle name="Normal 3 10 31 2 3" xfId="16947" xr:uid="{1B5F82DD-627F-49CB-A22E-A22CC9BF5539}"/>
    <cellStyle name="Normal 3 10 31 2 3 2" xfId="16948" xr:uid="{E98BA61B-B148-45C3-9A70-3D1B40B458E5}"/>
    <cellStyle name="Normal 3 10 31 2 3 2 2" xfId="16949" xr:uid="{DA17D164-6F23-40F9-A530-BEA6CBC580B5}"/>
    <cellStyle name="Normal 3 10 31 2 3 2 2 2" xfId="16950" xr:uid="{7A72D818-ED52-4765-B60B-A078ECD1A750}"/>
    <cellStyle name="Normal 3 10 31 2 3 2 3" xfId="16951" xr:uid="{58C047A6-3EBA-41D9-A33E-95E91BA561E2}"/>
    <cellStyle name="Normal 3 10 31 2 3 2 4" xfId="16952" xr:uid="{5860360E-D101-4BF8-B66E-B977D546D0A3}"/>
    <cellStyle name="Normal 3 10 31 2 3 2 5" xfId="16953" xr:uid="{DE053B2A-A867-451A-AEF9-9122E6A8DBFB}"/>
    <cellStyle name="Normal 3 10 31 2 3 3" xfId="16954" xr:uid="{DC8D1658-493C-4A2D-8F97-387E44CAAA36}"/>
    <cellStyle name="Normal 3 10 31 2 3 3 2" xfId="16955" xr:uid="{D8475FBE-10ED-4B9B-B92F-58672329CE2B}"/>
    <cellStyle name="Normal 3 10 31 2 3 4" xfId="16956" xr:uid="{65ADD209-93A4-4007-96A1-4DBD83087005}"/>
    <cellStyle name="Normal 3 10 31 2 3 5" xfId="16957" xr:uid="{6BBDACF1-BD69-48A0-9839-7F4C97C68A29}"/>
    <cellStyle name="Normal 3 10 31 2 4" xfId="16958" xr:uid="{AF3CE838-CCC4-4AD6-80B8-8DE22C8CDBB7}"/>
    <cellStyle name="Normal 3 10 31 2 5" xfId="16959" xr:uid="{70F1820B-4217-49BC-AA67-3B4300F97BD1}"/>
    <cellStyle name="Normal 3 10 31 2 6" xfId="16960" xr:uid="{D45151D7-01EF-4466-A8EC-98E76E2AAD32}"/>
    <cellStyle name="Normal 3 10 31 2 6 2" xfId="16961" xr:uid="{04D6D057-8D09-439E-A24C-46A033C67781}"/>
    <cellStyle name="Normal 3 10 31 2 7" xfId="16962" xr:uid="{8B8F37C7-4247-4DB5-96DA-79156083E4BC}"/>
    <cellStyle name="Normal 3 10 31 2 8" xfId="16963" xr:uid="{2A8293B9-F3C8-45A8-94D8-927691572CFC}"/>
    <cellStyle name="Normal 3 10 31 2 9" xfId="16964" xr:uid="{68A45431-B080-4015-B485-25F3D5C9EA40}"/>
    <cellStyle name="Normal 3 10 31 3" xfId="16965" xr:uid="{AD5703A6-3640-4186-9857-6B2D7EE68086}"/>
    <cellStyle name="Normal 3 10 31 4" xfId="16966" xr:uid="{B6454131-3935-4F1A-AEFB-55E7DBE8654B}"/>
    <cellStyle name="Normal 3 10 31 5" xfId="16967" xr:uid="{A3D0F561-B623-43B8-BA08-99A547297F0F}"/>
    <cellStyle name="Normal 3 10 31 6" xfId="16968" xr:uid="{9392E3AE-ED5F-4CDA-9638-70595D0DE354}"/>
    <cellStyle name="Normal 3 10 31 7" xfId="16969" xr:uid="{F3F4C1D3-71DC-4083-9CB0-C5F72F99CCF3}"/>
    <cellStyle name="Normal 3 10 31 8" xfId="16970" xr:uid="{6DFFB38D-DE43-4BD1-A936-AD149AB4808A}"/>
    <cellStyle name="Normal 3 10 31 8 2" xfId="16971" xr:uid="{DF7B7C84-4CC3-4A3F-962D-11007C748864}"/>
    <cellStyle name="Normal 3 10 31 8 2 2" xfId="16972" xr:uid="{CFCD0158-C8E6-4457-8A11-738383E6B17C}"/>
    <cellStyle name="Normal 3 10 31 8 2 2 2" xfId="16973" xr:uid="{6CF0753E-6842-42C8-A8C9-B599E68B1DEE}"/>
    <cellStyle name="Normal 3 10 31 8 2 3" xfId="16974" xr:uid="{1DC7A8D5-C172-459F-B145-2CCEB8B7480C}"/>
    <cellStyle name="Normal 3 10 31 8 2 4" xfId="16975" xr:uid="{5AFE2A20-353B-4001-9B94-39BBA2AB0D92}"/>
    <cellStyle name="Normal 3 10 31 8 2 5" xfId="16976" xr:uid="{CACB6C73-6A6B-452D-84C9-F8C63A6DD0BF}"/>
    <cellStyle name="Normal 3 10 31 8 3" xfId="16977" xr:uid="{5500AEEB-FB9F-4234-9790-C6EBE29357A5}"/>
    <cellStyle name="Normal 3 10 31 8 3 2" xfId="16978" xr:uid="{990C8FA7-173E-4AA5-9433-A8DC27910E93}"/>
    <cellStyle name="Normal 3 10 31 8 4" xfId="16979" xr:uid="{F8AA162F-C20F-433B-8FDA-CD8466F70434}"/>
    <cellStyle name="Normal 3 10 31 8 5" xfId="16980" xr:uid="{7AA50A9C-B17A-4D5F-8F09-4F079E588474}"/>
    <cellStyle name="Normal 3 10 31 9" xfId="16981" xr:uid="{5E86A401-FB76-45C4-967B-E768AE9C0877}"/>
    <cellStyle name="Normal 3 10 32" xfId="16982" xr:uid="{7179C9CA-02A6-4CD4-A654-D633CF8B2CAA}"/>
    <cellStyle name="Normal 3 10 33" xfId="16983" xr:uid="{29BAC986-4617-448A-A685-87C28F324494}"/>
    <cellStyle name="Normal 3 10 33 2" xfId="16984" xr:uid="{30595647-4A88-4929-9C31-C406626DF492}"/>
    <cellStyle name="Normal 3 10 33 2 2" xfId="16985" xr:uid="{753F11BC-FAA9-4808-855D-CD05C75A3D1D}"/>
    <cellStyle name="Normal 3 10 33 2 2 2" xfId="16986" xr:uid="{4AD58E86-A9EA-4E85-AE4B-A8812FC9BA46}"/>
    <cellStyle name="Normal 3 10 33 2 2 2 2" xfId="16987" xr:uid="{DEEA7E14-2E74-42B3-806C-D341B8E29101}"/>
    <cellStyle name="Normal 3 10 33 2 2 2 2 2" xfId="16988" xr:uid="{E76EDC1E-58D5-47BE-8BC4-7B7779C9D555}"/>
    <cellStyle name="Normal 3 10 33 2 2 2 3" xfId="16989" xr:uid="{C6655170-E0E8-4F4D-99E7-0AC1BC67312D}"/>
    <cellStyle name="Normal 3 10 33 2 2 2 4" xfId="16990" xr:uid="{94AA0CC2-D654-4349-AFD9-73888E6149F5}"/>
    <cellStyle name="Normal 3 10 33 2 2 2 5" xfId="16991" xr:uid="{C17FF86D-0380-439F-ABE4-1B2202117712}"/>
    <cellStyle name="Normal 3 10 33 2 2 3" xfId="16992" xr:uid="{E8EE6325-E8F4-4917-8DD5-0FF3D4452D19}"/>
    <cellStyle name="Normal 3 10 33 2 2 3 2" xfId="16993" xr:uid="{263A69B2-BC1D-47F8-919A-69B3F9560B05}"/>
    <cellStyle name="Normal 3 10 33 2 2 4" xfId="16994" xr:uid="{B7032B64-A4A3-445E-8853-E04F7337A078}"/>
    <cellStyle name="Normal 3 10 33 2 2 5" xfId="16995" xr:uid="{F69D6A71-7000-4CA1-88D8-48154B8177A9}"/>
    <cellStyle name="Normal 3 10 33 2 3" xfId="16996" xr:uid="{487DF6A0-E592-4D10-A600-D62E20AB2C88}"/>
    <cellStyle name="Normal 3 10 33 2 4" xfId="16997" xr:uid="{FDC8A6C3-B4E6-4902-B192-537C78DE9EF8}"/>
    <cellStyle name="Normal 3 10 33 2 5" xfId="16998" xr:uid="{828EA3E5-F321-4B63-B107-76E6A88AFA8E}"/>
    <cellStyle name="Normal 3 10 33 2 6" xfId="16999" xr:uid="{ED0A966A-08D4-44DC-AFEA-89E5C0D8746F}"/>
    <cellStyle name="Normal 3 10 33 2 6 2" xfId="17000" xr:uid="{4CF8761A-7CA2-4F40-B90D-3D06603316A9}"/>
    <cellStyle name="Normal 3 10 33 2 7" xfId="17001" xr:uid="{F4AF312C-D202-4B8A-B0D3-45436EC621F0}"/>
    <cellStyle name="Normal 3 10 33 2 8" xfId="17002" xr:uid="{2E9A14AD-9A25-4841-9EAF-F57930806F2B}"/>
    <cellStyle name="Normal 3 10 33 2 9" xfId="17003" xr:uid="{723A1EAE-0FCE-4989-94CB-F0285B896037}"/>
    <cellStyle name="Normal 3 10 33 3" xfId="17004" xr:uid="{4567D9AC-833C-478F-9C7A-0CB9B69C2693}"/>
    <cellStyle name="Normal 3 10 33 3 2" xfId="17005" xr:uid="{43D02527-EE89-44C4-A81A-A4FB6F14F638}"/>
    <cellStyle name="Normal 3 10 33 3 2 2" xfId="17006" xr:uid="{464042D6-9168-4B5E-99F8-A58EB2ED480B}"/>
    <cellStyle name="Normal 3 10 33 3 2 2 2" xfId="17007" xr:uid="{12B01F0C-578C-444B-BD2B-E168241D47B4}"/>
    <cellStyle name="Normal 3 10 33 3 2 3" xfId="17008" xr:uid="{7CD1317D-8619-4A5E-BF0F-7BA8414DDC59}"/>
    <cellStyle name="Normal 3 10 33 3 2 4" xfId="17009" xr:uid="{FF64AF15-3E27-4DC0-87EC-D66A3B4605A8}"/>
    <cellStyle name="Normal 3 10 33 3 2 5" xfId="17010" xr:uid="{E0CC0DE5-CC70-40C6-A9CF-D144CE10A68E}"/>
    <cellStyle name="Normal 3 10 33 3 3" xfId="17011" xr:uid="{C5CBF6A9-5B23-475F-8DB5-0676D73301FD}"/>
    <cellStyle name="Normal 3 10 33 3 3 2" xfId="17012" xr:uid="{4162FF7C-8455-46CB-A32B-49CB2A1A50F4}"/>
    <cellStyle name="Normal 3 10 33 3 4" xfId="17013" xr:uid="{3AB742E2-25C0-46D6-A150-52F3C4E0F826}"/>
    <cellStyle name="Normal 3 10 33 3 5" xfId="17014" xr:uid="{B055C79D-4A1C-4A70-AB92-627E3ADB8D73}"/>
    <cellStyle name="Normal 3 10 33 4" xfId="17015" xr:uid="{092EA306-0123-4286-8915-C10E746424AE}"/>
    <cellStyle name="Normal 3 10 33 5" xfId="17016" xr:uid="{B0539CC6-5551-41FA-B90D-B2E551EE5399}"/>
    <cellStyle name="Normal 3 10 33 6" xfId="17017" xr:uid="{C8F815ED-EFB5-4651-BBD7-3A52A8057DC1}"/>
    <cellStyle name="Normal 3 10 33 6 2" xfId="17018" xr:uid="{4699BF73-3ABC-4DBB-8766-53F5E2D46D99}"/>
    <cellStyle name="Normal 3 10 33 7" xfId="17019" xr:uid="{5110E92D-D161-486C-BDFB-FA5A22729647}"/>
    <cellStyle name="Normal 3 10 33 8" xfId="17020" xr:uid="{46FE9F3C-7ED7-40BC-A95D-6B2049751700}"/>
    <cellStyle name="Normal 3 10 33 9" xfId="17021" xr:uid="{8CCF483C-5B62-4C82-A457-5372E97585C3}"/>
    <cellStyle name="Normal 3 10 34" xfId="17022" xr:uid="{A216E38F-B378-4C46-B64C-C7422F765C7A}"/>
    <cellStyle name="Normal 3 10 34 2" xfId="17023" xr:uid="{DDDE01EC-5B2A-48E6-A491-7D7EA834F11F}"/>
    <cellStyle name="Normal 3 10 34 3" xfId="17024" xr:uid="{B9FCA9AC-D63D-47D3-8C27-0C880386D178}"/>
    <cellStyle name="Normal 3 10 35" xfId="17025" xr:uid="{FFF776C9-4E95-4D01-8ABD-C56CA464A8D4}"/>
    <cellStyle name="Normal 3 10 35 2" xfId="17026" xr:uid="{A23810F3-08D0-49A0-90DC-40AF2FA579FD}"/>
    <cellStyle name="Normal 3 10 35 3" xfId="17027" xr:uid="{26661DF6-B9C4-4960-A8AF-85D480BD3BEC}"/>
    <cellStyle name="Normal 3 10 36" xfId="17028" xr:uid="{097AD02E-EF7F-4606-8504-D7430782FC8A}"/>
    <cellStyle name="Normal 3 10 36 2" xfId="17029" xr:uid="{10AD688B-4990-403C-9135-31D661B8B6D0}"/>
    <cellStyle name="Normal 3 10 36 3" xfId="17030" xr:uid="{35F108E2-1AF6-4029-B04E-AA79E8EA22C0}"/>
    <cellStyle name="Normal 3 10 37" xfId="17031" xr:uid="{4A09F2D8-7056-4CB1-B817-CF56A14CC3F0}"/>
    <cellStyle name="Normal 3 10 37 2" xfId="17032" xr:uid="{38E9C112-24FE-4E26-A2EA-8CC4EE174FE5}"/>
    <cellStyle name="Normal 3 10 37 3" xfId="17033" xr:uid="{5303E598-0C3A-4E16-A02D-1D5F537FE7B0}"/>
    <cellStyle name="Normal 3 10 38" xfId="17034" xr:uid="{4F6AD84E-6407-43C3-8071-89DA71444302}"/>
    <cellStyle name="Normal 3 10 38 2" xfId="17035" xr:uid="{E7ED20AB-BD96-4507-AD35-786A5A594506}"/>
    <cellStyle name="Normal 3 10 38 2 2" xfId="17036" xr:uid="{503B5D42-8931-4F0D-9CD4-FFAA5DB9F64E}"/>
    <cellStyle name="Normal 3 10 38 2 2 2" xfId="17037" xr:uid="{0977097D-AEE2-4981-855E-CC95FB05F5C5}"/>
    <cellStyle name="Normal 3 10 38 2 3" xfId="17038" xr:uid="{528ABAC3-45A1-48BB-83D9-EF4418033DDB}"/>
    <cellStyle name="Normal 3 10 38 2 4" xfId="17039" xr:uid="{489A05FB-5D2A-44B8-A38B-8DD45A667BCC}"/>
    <cellStyle name="Normal 3 10 38 2 5" xfId="17040" xr:uid="{301E08D6-AE74-4FDA-9B60-F10044010F5C}"/>
    <cellStyle name="Normal 3 10 38 3" xfId="17041" xr:uid="{2D8875B5-2785-433D-AACC-DEBBD963EF5E}"/>
    <cellStyle name="Normal 3 10 38 3 2" xfId="17042" xr:uid="{80C71247-1EC6-4A39-9D84-775AD0C6CC10}"/>
    <cellStyle name="Normal 3 10 38 4" xfId="17043" xr:uid="{CD277979-D533-49D1-93EF-659ECE4B35FC}"/>
    <cellStyle name="Normal 3 10 38 5" xfId="17044" xr:uid="{4E9C1DB8-C2C6-45CF-830A-C1A3A200DD7F}"/>
    <cellStyle name="Normal 3 10 39" xfId="17045" xr:uid="{DAD97FB9-95B7-45A2-9D7C-C04CB32BBCA6}"/>
    <cellStyle name="Normal 3 10 4" xfId="17046" xr:uid="{32A06A72-7501-47A8-8646-39950EC941D8}"/>
    <cellStyle name="Normal 3 10 4 2" xfId="17047" xr:uid="{B08EC682-2A07-40BE-BE89-7856BF5818E5}"/>
    <cellStyle name="Normal 3 10 4 2 2" xfId="17048" xr:uid="{C9C12C2D-1901-46C8-B3C0-8BBCAA920469}"/>
    <cellStyle name="Normal 3 10 4 2 3" xfId="17049" xr:uid="{B922869D-227E-463D-AD72-39183AEB6C21}"/>
    <cellStyle name="Normal 3 10 4 3" xfId="17050" xr:uid="{49917B5A-5CE7-41BB-B005-A59294230C43}"/>
    <cellStyle name="Normal 3 10 4 3 2" xfId="17051" xr:uid="{7B80543B-6076-4149-A506-0A8DA7947BD3}"/>
    <cellStyle name="Normal 3 10 4 3 3" xfId="17052" xr:uid="{D5E39FC8-6B51-4F70-B408-C414EB89191D}"/>
    <cellStyle name="Normal 3 10 4 4" xfId="17053" xr:uid="{A5763A92-11A3-4375-9B07-0DBAF41DE040}"/>
    <cellStyle name="Normal 3 10 4 5" xfId="17054" xr:uid="{2D2F9EE4-B6F9-4514-92BE-00FC45A93959}"/>
    <cellStyle name="Normal 3 10 40" xfId="17055" xr:uid="{C909C1DC-A1B1-4DAD-9659-0C019D6C3FEB}"/>
    <cellStyle name="Normal 3 10 41" xfId="17056" xr:uid="{43F31B32-6288-4EF5-BE7C-D9739221E0F4}"/>
    <cellStyle name="Normal 3 10 42" xfId="17057" xr:uid="{BF0665E7-D9EB-446D-9F53-979D681F81D2}"/>
    <cellStyle name="Normal 3 10 43" xfId="17058" xr:uid="{773A0A63-02F5-49DE-AB89-707E630A7F06}"/>
    <cellStyle name="Normal 3 10 44" xfId="17059" xr:uid="{75F7C2CF-58DB-4AA2-A10D-55EFF97241AF}"/>
    <cellStyle name="Normal 3 10 45" xfId="17060" xr:uid="{5AD81A1E-8C89-408D-BDE6-3F0F5DBF005A}"/>
    <cellStyle name="Normal 3 10 46" xfId="17061" xr:uid="{61600C98-77D6-49D1-9C63-A9683F22D20C}"/>
    <cellStyle name="Normal 3 10 47" xfId="17062" xr:uid="{88A12B2A-13C2-4411-AA59-2118AC73E72F}"/>
    <cellStyle name="Normal 3 10 48" xfId="17063" xr:uid="{33667389-CCDB-4B5B-8C80-BC6C84ED4525}"/>
    <cellStyle name="Normal 3 10 49" xfId="17064" xr:uid="{B8E0242E-C3F8-4417-8C09-DC28397CC4A6}"/>
    <cellStyle name="Normal 3 10 5" xfId="17065" xr:uid="{39D32E23-33A4-4B0E-BBCC-CECC134D07FA}"/>
    <cellStyle name="Normal 3 10 5 2" xfId="17066" xr:uid="{2846F913-2DA2-4A53-B935-09FAB38FBA25}"/>
    <cellStyle name="Normal 3 10 5 2 2" xfId="17067" xr:uid="{628211E1-1AA5-4368-A550-A1785AD023F6}"/>
    <cellStyle name="Normal 3 10 5 2 3" xfId="17068" xr:uid="{477759AD-FA45-43B9-B926-D5945D372F12}"/>
    <cellStyle name="Normal 3 10 5 3" xfId="17069" xr:uid="{F1E4E4CD-55D9-4BE8-ADDF-E2DF8D0E2120}"/>
    <cellStyle name="Normal 3 10 5 3 2" xfId="17070" xr:uid="{C54BAC91-DBCB-442E-89CD-25AA94DC918C}"/>
    <cellStyle name="Normal 3 10 5 3 3" xfId="17071" xr:uid="{B62DCAD4-3297-4419-9F2C-A60044CC3FB2}"/>
    <cellStyle name="Normal 3 10 5 4" xfId="17072" xr:uid="{AEBDBF9C-A71F-4FDD-AC22-BC357D22E96F}"/>
    <cellStyle name="Normal 3 10 5 5" xfId="17073" xr:uid="{83A729FB-DD33-4539-9F10-667E5F2986D6}"/>
    <cellStyle name="Normal 3 10 50" xfId="17074" xr:uid="{579AA957-772B-498C-99B8-9BD4787E17BD}"/>
    <cellStyle name="Normal 3 10 51" xfId="17075" xr:uid="{63B3C8A7-5FAF-479E-B17D-ACB90F0ECC50}"/>
    <cellStyle name="Normal 3 10 52" xfId="17076" xr:uid="{E1F07BB0-78CE-4DC0-B1AA-BCE53B274037}"/>
    <cellStyle name="Normal 3 10 53" xfId="17077" xr:uid="{D95602D0-F56F-4672-868F-EA3FBC9CEA24}"/>
    <cellStyle name="Normal 3 10 54" xfId="17078" xr:uid="{FBBB7A00-0856-4B1F-AADE-51BF99A60A0C}"/>
    <cellStyle name="Normal 3 10 55" xfId="17079" xr:uid="{9083508E-A501-44D3-8897-51E5799A8DCD}"/>
    <cellStyle name="Normal 3 10 56" xfId="17080" xr:uid="{915021C0-715B-4930-A387-084EB8A007C8}"/>
    <cellStyle name="Normal 3 10 57" xfId="17081" xr:uid="{213987EF-1109-43D7-8250-163F9E294F2C}"/>
    <cellStyle name="Normal 3 10 58" xfId="17082" xr:uid="{F1903415-0485-4439-AE9D-00F2880FA94F}"/>
    <cellStyle name="Normal 3 10 59" xfId="17083" xr:uid="{1D460902-468E-4CFE-95B5-DE298E7D3FD8}"/>
    <cellStyle name="Normal 3 10 6" xfId="17084" xr:uid="{9E2250B5-AAF4-4720-BD8D-B74DA9D9FDE9}"/>
    <cellStyle name="Normal 3 10 6 2" xfId="17085" xr:uid="{F7F1B2CD-D639-40DD-A449-07AE77E6A782}"/>
    <cellStyle name="Normal 3 10 6 2 2" xfId="17086" xr:uid="{B13FF34F-D665-4C4F-9B17-C0713576AF00}"/>
    <cellStyle name="Normal 3 10 6 2 3" xfId="17087" xr:uid="{A8BB6EAB-8FFB-4B02-90C9-FD42D0CA1097}"/>
    <cellStyle name="Normal 3 10 6 3" xfId="17088" xr:uid="{B4C6EFE7-0D54-4BCB-98F6-F7FFE08AE131}"/>
    <cellStyle name="Normal 3 10 6 3 2" xfId="17089" xr:uid="{043CAC5E-AFC0-4B0A-A759-62BD51A727C8}"/>
    <cellStyle name="Normal 3 10 6 3 3" xfId="17090" xr:uid="{CFD4DEED-35E7-4F25-9B47-F2BD9EA67D4D}"/>
    <cellStyle name="Normal 3 10 6 4" xfId="17091" xr:uid="{098D5E50-690B-4BF6-96E2-D6E867839FE4}"/>
    <cellStyle name="Normal 3 10 6 5" xfId="17092" xr:uid="{12E6A5D5-F46F-4264-9010-324121751727}"/>
    <cellStyle name="Normal 3 10 60" xfId="17093" xr:uid="{D9DEC357-5326-4D32-8994-730CEAE1CB72}"/>
    <cellStyle name="Normal 3 10 61" xfId="17094" xr:uid="{4027B2AC-B44D-4F88-AE5C-6BE1A2CEA48E}"/>
    <cellStyle name="Normal 3 10 62" xfId="17095" xr:uid="{CFECEE9E-422F-4250-8330-B6C466A68BC4}"/>
    <cellStyle name="Normal 3 10 63" xfId="17096" xr:uid="{DD0D7E7D-2778-4339-A8A0-BF3B91D7D689}"/>
    <cellStyle name="Normal 3 10 64" xfId="17097" xr:uid="{37F3ABE5-9EDD-4319-AC87-028ABA8CB916}"/>
    <cellStyle name="Normal 3 10 65" xfId="17098" xr:uid="{83CC72A3-71D9-42FD-934A-FA84A595DC1D}"/>
    <cellStyle name="Normal 3 10 66" xfId="17099" xr:uid="{A896B0F2-A1A9-4C61-A92B-CACE285136D8}"/>
    <cellStyle name="Normal 3 10 67" xfId="17100" xr:uid="{88B72221-90D9-4586-964A-A7F2B09D19F5}"/>
    <cellStyle name="Normal 3 10 68" xfId="17101" xr:uid="{BFE6634B-9C87-4DCF-8454-921ED0139E74}"/>
    <cellStyle name="Normal 3 10 69" xfId="17102" xr:uid="{5FD2D4DF-3128-473D-AA4D-8436880C8D9F}"/>
    <cellStyle name="Normal 3 10 7" xfId="17103" xr:uid="{F7C16E94-3D8B-422C-AEC3-BC97CB31772E}"/>
    <cellStyle name="Normal 3 10 7 2" xfId="17104" xr:uid="{863A2033-8329-48F7-ACCB-6FEA9B65DCD3}"/>
    <cellStyle name="Normal 3 10 7 2 2" xfId="17105" xr:uid="{C5329666-E8DA-4B40-BE34-739CB07ECF39}"/>
    <cellStyle name="Normal 3 10 7 2 3" xfId="17106" xr:uid="{D9ABD415-B355-4DF8-9466-8637A5419055}"/>
    <cellStyle name="Normal 3 10 7 3" xfId="17107" xr:uid="{6B594EB2-AB09-4BC0-876F-DB60489D718F}"/>
    <cellStyle name="Normal 3 10 7 3 2" xfId="17108" xr:uid="{471B39E9-21C8-42AA-8CEE-B2EBBC8FE1DF}"/>
    <cellStyle name="Normal 3 10 7 3 3" xfId="17109" xr:uid="{43F0D59A-2AD8-4182-AE29-20F97A6CD575}"/>
    <cellStyle name="Normal 3 10 7 4" xfId="17110" xr:uid="{BDE7B550-508C-402F-B8DD-14BAD756699C}"/>
    <cellStyle name="Normal 3 10 7 5" xfId="17111" xr:uid="{C02F2729-2896-446C-8934-1F6E81FF3FE1}"/>
    <cellStyle name="Normal 3 10 70" xfId="17112" xr:uid="{C2263B5D-64D5-4738-ADB5-B0FDDE07055B}"/>
    <cellStyle name="Normal 3 10 71" xfId="17113" xr:uid="{61EE2712-75EB-4383-9F12-FE2744914E72}"/>
    <cellStyle name="Normal 3 10 72" xfId="17114" xr:uid="{845A56D9-070F-4AE7-84D2-12C7A5881A46}"/>
    <cellStyle name="Normal 3 10 73" xfId="17115" xr:uid="{C6D5F23A-CEDA-4BCE-8D6B-4459B37F5A31}"/>
    <cellStyle name="Normal 3 10 74" xfId="17116" xr:uid="{A06AEF80-B8DA-4E76-9095-17BF4C339A70}"/>
    <cellStyle name="Normal 3 10 75" xfId="17117" xr:uid="{D7BCEA4A-D407-4B92-9E64-0C0B2D640243}"/>
    <cellStyle name="Normal 3 10 76" xfId="17118" xr:uid="{D8B347EB-FCB6-4E48-9EC0-90F223F8B859}"/>
    <cellStyle name="Normal 3 10 77" xfId="17119" xr:uid="{B0B9069B-9DC5-4DEA-9017-A83405FFEF60}"/>
    <cellStyle name="Normal 3 10 78" xfId="17120" xr:uid="{DF6EE056-8A52-46EA-8979-732102B68C15}"/>
    <cellStyle name="Normal 3 10 79" xfId="17121" xr:uid="{6E0E0A6A-4BBF-426A-A40D-38A2C3E4663B}"/>
    <cellStyle name="Normal 3 10 79 2" xfId="17122" xr:uid="{4CA97936-74F6-4A00-9977-CA894349A2D7}"/>
    <cellStyle name="Normal 3 10 8" xfId="17123" xr:uid="{91402CCA-DA26-4458-B121-F09BE6B9D41A}"/>
    <cellStyle name="Normal 3 10 8 2" xfId="17124" xr:uid="{D01953F2-4905-4BA3-9261-9EFF35969099}"/>
    <cellStyle name="Normal 3 10 8 2 2" xfId="17125" xr:uid="{D5C34A90-46EA-4909-B1F6-3464ABBC8958}"/>
    <cellStyle name="Normal 3 10 8 2 3" xfId="17126" xr:uid="{6E4E1664-BB91-41F1-A364-944F8987E815}"/>
    <cellStyle name="Normal 3 10 8 3" xfId="17127" xr:uid="{453C4BDB-4613-4547-9906-8337A0A2220A}"/>
    <cellStyle name="Normal 3 10 8 3 2" xfId="17128" xr:uid="{0324250E-1EE9-459D-9046-FF1504B29A1B}"/>
    <cellStyle name="Normal 3 10 8 3 3" xfId="17129" xr:uid="{83016EC0-F33C-4E2D-BDA6-ABBE1B50A11E}"/>
    <cellStyle name="Normal 3 10 8 4" xfId="17130" xr:uid="{FFD0199F-C603-492C-9F25-D7EFFF16D7E4}"/>
    <cellStyle name="Normal 3 10 8 5" xfId="17131" xr:uid="{2D028B4A-E4CA-435D-88F3-076F8EF1625A}"/>
    <cellStyle name="Normal 3 10 80" xfId="17132" xr:uid="{4B795A5F-E21F-405E-863E-B5740F382221}"/>
    <cellStyle name="Normal 3 10 81" xfId="17133" xr:uid="{3A2BB2F5-14D0-4172-8B1E-A665CE045020}"/>
    <cellStyle name="Normal 3 10 82" xfId="17134" xr:uid="{46DAC26E-D7F6-484E-8A45-4E951DE8608D}"/>
    <cellStyle name="Normal 3 10 9" xfId="17135" xr:uid="{FF20B0E5-01E3-4EE6-93C2-B067CCC83F41}"/>
    <cellStyle name="Normal 3 10 9 2" xfId="17136" xr:uid="{72B814CE-E597-498C-A858-9EF92FE3CBE0}"/>
    <cellStyle name="Normal 3 10 9 2 2" xfId="17137" xr:uid="{FCD28079-4884-4A9A-B809-24203B0FBA95}"/>
    <cellStyle name="Normal 3 10 9 2 3" xfId="17138" xr:uid="{84938B09-51E6-495A-9ED9-77F8291F4A66}"/>
    <cellStyle name="Normal 3 10 9 3" xfId="17139" xr:uid="{36496DA5-5402-4D07-93B9-F37C490F8093}"/>
    <cellStyle name="Normal 3 10 9 3 2" xfId="17140" xr:uid="{2615A2F1-1E11-4998-AA5D-1428D76B3EB4}"/>
    <cellStyle name="Normal 3 10 9 3 3" xfId="17141" xr:uid="{66505F21-E3F6-43FC-9B50-1E2904D5EB7A}"/>
    <cellStyle name="Normal 3 10 9 4" xfId="17142" xr:uid="{34AFCBB2-D1C2-4EFE-9974-32C6A2DA5B09}"/>
    <cellStyle name="Normal 3 10 9 5" xfId="17143" xr:uid="{1AFBECDC-900B-4FD8-8B38-015D67D3ED62}"/>
    <cellStyle name="Normal 3 100" xfId="17144" xr:uid="{F38A1D50-12EC-491E-B9D9-DABD4A4B730E}"/>
    <cellStyle name="Normal 3 100 2" xfId="17145" xr:uid="{6B1D47BD-4F7C-44D1-AA3C-581BE5BAAE20}"/>
    <cellStyle name="Normal 3 100 2 2" xfId="17146" xr:uid="{315E5FA6-E6F9-4479-90D2-4899BE36A4DB}"/>
    <cellStyle name="Normal 3 100 2 3" xfId="17147" xr:uid="{1354B7E1-F916-4FB7-9EAD-4DF93D487B9A}"/>
    <cellStyle name="Normal 3 100 3" xfId="17148" xr:uid="{BD8E2203-706C-40F2-8DD7-D279E502655E}"/>
    <cellStyle name="Normal 3 100 3 2" xfId="17149" xr:uid="{696002CF-C310-4F0A-AB18-2FD8B0A64EC8}"/>
    <cellStyle name="Normal 3 100 3 3" xfId="17150" xr:uid="{8DBE8AB1-5B3C-468A-B42F-C7B8822AF56B}"/>
    <cellStyle name="Normal 3 100 4" xfId="17151" xr:uid="{19BE8DB5-97CD-4CE1-A397-C32DF2973809}"/>
    <cellStyle name="Normal 3 100 5" xfId="17152" xr:uid="{38A2AF2F-0615-4973-AACC-2B9A3065D313}"/>
    <cellStyle name="Normal 3 101" xfId="17153" xr:uid="{EA7A16C5-77DF-4039-A6DF-1C5ABE7F3AC0}"/>
    <cellStyle name="Normal 3 101 2" xfId="17154" xr:uid="{A2741A00-B30D-4B76-BDF8-DEDBD3F64496}"/>
    <cellStyle name="Normal 3 101 2 2" xfId="17155" xr:uid="{65AF3980-6A62-43E9-A361-D3F16CDDB3DC}"/>
    <cellStyle name="Normal 3 101 2 3" xfId="17156" xr:uid="{D590DB25-FD39-4AFE-84F8-1E553073F763}"/>
    <cellStyle name="Normal 3 101 3" xfId="17157" xr:uid="{93E3F4F5-BBB3-4A09-834A-9387631463E6}"/>
    <cellStyle name="Normal 3 101 3 2" xfId="17158" xr:uid="{B323484B-886B-459D-A956-6509ACC2F138}"/>
    <cellStyle name="Normal 3 101 3 3" xfId="17159" xr:uid="{D87D4175-CF14-4A17-9D68-33EA27C311AA}"/>
    <cellStyle name="Normal 3 101 4" xfId="17160" xr:uid="{BDE30911-653B-45C1-AF32-22BED307B59B}"/>
    <cellStyle name="Normal 3 101 5" xfId="17161" xr:uid="{F7E53639-9242-43BF-9D36-F7CA85AF8BB5}"/>
    <cellStyle name="Normal 3 102" xfId="17162" xr:uid="{F063ECFD-EB7F-44DC-83D1-AE55BB778D5E}"/>
    <cellStyle name="Normal 3 102 2" xfId="17163" xr:uid="{9847B634-8A98-47DE-844F-29980D309B8D}"/>
    <cellStyle name="Normal 3 102 2 2" xfId="17164" xr:uid="{38AD92CD-1442-4465-98AD-D855B272119E}"/>
    <cellStyle name="Normal 3 102 2 3" xfId="17165" xr:uid="{BF1A28B5-24DD-4F33-A978-6B18967FB4F0}"/>
    <cellStyle name="Normal 3 102 3" xfId="17166" xr:uid="{C8E68040-442F-477E-85BB-748988D14F6A}"/>
    <cellStyle name="Normal 3 102 3 2" xfId="17167" xr:uid="{A0EE4BE1-AFCC-4A15-8220-70E5966EDBD1}"/>
    <cellStyle name="Normal 3 102 3 3" xfId="17168" xr:uid="{2295836A-627D-4593-B27C-D32AE748EA31}"/>
    <cellStyle name="Normal 3 102 4" xfId="17169" xr:uid="{52D7A08F-3959-44BB-BA91-32189CAE5F18}"/>
    <cellStyle name="Normal 3 102 5" xfId="17170" xr:uid="{9B34E6F4-222E-430B-91D4-F0A4FB200419}"/>
    <cellStyle name="Normal 3 103" xfId="17171" xr:uid="{4D9A9B1A-A183-43BC-B667-F3051A928354}"/>
    <cellStyle name="Normal 3 103 2" xfId="17172" xr:uid="{59C62E86-FECA-424C-B3C0-70F28BF55F29}"/>
    <cellStyle name="Normal 3 103 2 2" xfId="17173" xr:uid="{7FEEF3EC-1EC0-4CC6-B5E8-1CDE5C65EF90}"/>
    <cellStyle name="Normal 3 103 2 3" xfId="17174" xr:uid="{68F727F6-8CE2-49F2-B10A-3E97F7CBF461}"/>
    <cellStyle name="Normal 3 103 3" xfId="17175" xr:uid="{574AD8FD-77F6-4C07-9A9F-50CD0EBC1792}"/>
    <cellStyle name="Normal 3 103 3 2" xfId="17176" xr:uid="{BCB2AA48-7B75-4939-9815-26B974239D25}"/>
    <cellStyle name="Normal 3 103 3 3" xfId="17177" xr:uid="{6AF4EA77-25B9-45E5-8204-7CC723F2C867}"/>
    <cellStyle name="Normal 3 103 4" xfId="17178" xr:uid="{A820C808-5FAA-4B73-B31A-4C6781E9B122}"/>
    <cellStyle name="Normal 3 103 5" xfId="17179" xr:uid="{75103EFD-F4C3-4A7B-9991-90F7F391F045}"/>
    <cellStyle name="Normal 3 104" xfId="17180" xr:uid="{13CF3B31-21FD-4996-AF8B-DA3C412026FD}"/>
    <cellStyle name="Normal 3 104 2" xfId="17181" xr:uid="{462BB601-4AC8-4FE0-9976-5CECD979D932}"/>
    <cellStyle name="Normal 3 104 2 2" xfId="17182" xr:uid="{2032D546-068D-4649-9072-107BACB45478}"/>
    <cellStyle name="Normal 3 104 2 3" xfId="17183" xr:uid="{420DA892-7D19-4955-8F1C-6FD2105895D8}"/>
    <cellStyle name="Normal 3 104 3" xfId="17184" xr:uid="{D2754B0D-499F-4DC5-A1D5-80CE99FA2724}"/>
    <cellStyle name="Normal 3 104 3 2" xfId="17185" xr:uid="{670392AE-0898-4AED-916D-7F3377FC525F}"/>
    <cellStyle name="Normal 3 104 3 3" xfId="17186" xr:uid="{B2235474-0573-47A4-93EB-C061F5831BAF}"/>
    <cellStyle name="Normal 3 104 4" xfId="17187" xr:uid="{F69428F6-EFC9-43C3-B057-4FD49E28A7F2}"/>
    <cellStyle name="Normal 3 104 5" xfId="17188" xr:uid="{AF520216-5BDB-46BE-89A9-FD9A0F6BBE98}"/>
    <cellStyle name="Normal 3 105" xfId="17189" xr:uid="{46DA3817-F0D3-4513-9B2D-E2330631E57A}"/>
    <cellStyle name="Normal 3 105 2" xfId="17190" xr:uid="{18D5C73D-0A78-4435-A8C8-9AB77406C053}"/>
    <cellStyle name="Normal 3 105 2 2" xfId="17191" xr:uid="{D65AAC6F-90DE-4F0C-ADF9-59D129235BAE}"/>
    <cellStyle name="Normal 3 105 2 3" xfId="17192" xr:uid="{B8E5DD9A-1FB7-44CD-A00A-4C17F304999D}"/>
    <cellStyle name="Normal 3 105 3" xfId="17193" xr:uid="{75608932-DE48-46E2-8932-9408996EEAFE}"/>
    <cellStyle name="Normal 3 105 3 2" xfId="17194" xr:uid="{9D826C7C-DBD2-41AC-8820-56107E257F3F}"/>
    <cellStyle name="Normal 3 105 3 3" xfId="17195" xr:uid="{BBA0A020-377C-4C68-95E6-7CC37DB929D6}"/>
    <cellStyle name="Normal 3 105 4" xfId="17196" xr:uid="{BE2B637D-90C2-4DDA-B4E5-DB8D2B83A875}"/>
    <cellStyle name="Normal 3 105 5" xfId="17197" xr:uid="{0345DEBE-316A-4897-90A2-E109D5330141}"/>
    <cellStyle name="Normal 3 106" xfId="17198" xr:uid="{A0F7DD6D-564B-4A97-AC74-FBB6C25F0D92}"/>
    <cellStyle name="Normal 3 106 2" xfId="17199" xr:uid="{A73E2283-8CD7-4BC7-B4F0-A689279B7BAA}"/>
    <cellStyle name="Normal 3 106 2 2" xfId="17200" xr:uid="{147184D7-113F-49CA-9B7E-E5B0156C32FB}"/>
    <cellStyle name="Normal 3 106 2 3" xfId="17201" xr:uid="{B2A13ADF-85AD-4E04-927A-3F3C8BA28299}"/>
    <cellStyle name="Normal 3 106 3" xfId="17202" xr:uid="{22B81A7B-B05B-4298-920F-19887017123F}"/>
    <cellStyle name="Normal 3 106 3 2" xfId="17203" xr:uid="{D7C12C18-D84D-499C-89F4-5A7B75FBE737}"/>
    <cellStyle name="Normal 3 106 3 3" xfId="17204" xr:uid="{05D757BD-1017-4835-B3A1-5B19A3A31223}"/>
    <cellStyle name="Normal 3 106 4" xfId="17205" xr:uid="{0CBCDD49-4C73-4301-80AB-4E2AC1D6B435}"/>
    <cellStyle name="Normal 3 106 5" xfId="17206" xr:uid="{AFD31BD8-9AC1-49BE-B49E-F4F6F4667B56}"/>
    <cellStyle name="Normal 3 107" xfId="17207" xr:uid="{CCD39903-358A-48B7-B50E-8AE1E0945AF9}"/>
    <cellStyle name="Normal 3 107 2" xfId="17208" xr:uid="{51462BAC-53E7-4D4D-8828-235B6D8DC8CF}"/>
    <cellStyle name="Normal 3 107 2 2" xfId="17209" xr:uid="{B6129836-6162-4099-AC7B-9D8E37CC8948}"/>
    <cellStyle name="Normal 3 107 2 3" xfId="17210" xr:uid="{041771BD-DAC5-42A6-8283-48D1EEEBAB40}"/>
    <cellStyle name="Normal 3 107 3" xfId="17211" xr:uid="{FDDA3E0D-3C0A-4A48-8D8B-0975FDEEB3FE}"/>
    <cellStyle name="Normal 3 107 3 2" xfId="17212" xr:uid="{DC025313-85D1-4EE8-AB1C-D328828EC631}"/>
    <cellStyle name="Normal 3 107 3 3" xfId="17213" xr:uid="{3D1E18FD-9E44-4EC7-B16A-3F1CF77F412F}"/>
    <cellStyle name="Normal 3 107 4" xfId="17214" xr:uid="{9E224A24-AB8A-41CC-8F7D-95B6B302CB13}"/>
    <cellStyle name="Normal 3 107 5" xfId="17215" xr:uid="{74D16B2E-855E-43C6-AED4-DDDA515DD214}"/>
    <cellStyle name="Normal 3 108" xfId="17216" xr:uid="{15473666-0F7A-445C-AF98-6B3C79AF55BA}"/>
    <cellStyle name="Normal 3 108 2" xfId="17217" xr:uid="{A1804E84-5720-45B4-86E5-5626C4C1D92B}"/>
    <cellStyle name="Normal 3 108 2 2" xfId="17218" xr:uid="{9F9A35B2-6D2D-477D-93FC-7F6668BBA43C}"/>
    <cellStyle name="Normal 3 108 2 3" xfId="17219" xr:uid="{B1B0A4B8-C826-4447-A3D0-6322D5FFA55E}"/>
    <cellStyle name="Normal 3 108 3" xfId="17220" xr:uid="{1FCBD700-55C2-442E-B36B-5BD14191DD39}"/>
    <cellStyle name="Normal 3 108 3 2" xfId="17221" xr:uid="{757053E1-B154-482C-BE11-2E052FDFC48C}"/>
    <cellStyle name="Normal 3 108 3 3" xfId="17222" xr:uid="{91B299FE-C4ED-4F17-99B1-947A99C4B855}"/>
    <cellStyle name="Normal 3 108 4" xfId="17223" xr:uid="{4AF3B72B-1489-4AC2-BD6D-627B56D4D420}"/>
    <cellStyle name="Normal 3 108 5" xfId="17224" xr:uid="{F2F96E3D-B892-4A7F-9E9A-C14A5D827477}"/>
    <cellStyle name="Normal 3 109" xfId="17225" xr:uid="{EBFF19F4-8A5B-4338-B1C3-0E85C102C640}"/>
    <cellStyle name="Normal 3 109 2" xfId="17226" xr:uid="{13359309-264A-4078-B7EF-CB5832A710AE}"/>
    <cellStyle name="Normal 3 109 2 2" xfId="17227" xr:uid="{9384712D-6CCF-4EEF-AAE1-72DEA835DFC3}"/>
    <cellStyle name="Normal 3 109 2 3" xfId="17228" xr:uid="{9D8BE1EA-CA40-40AD-8B0F-7EEB6CEA9371}"/>
    <cellStyle name="Normal 3 109 3" xfId="17229" xr:uid="{D90C046E-C98D-4491-A316-434C91D5357A}"/>
    <cellStyle name="Normal 3 109 3 2" xfId="17230" xr:uid="{BDDB816C-77BF-4221-947B-6A4B4AC78CA2}"/>
    <cellStyle name="Normal 3 109 3 3" xfId="17231" xr:uid="{E5D337C0-60B4-4DF1-AF8D-3C731ADF0C04}"/>
    <cellStyle name="Normal 3 109 4" xfId="17232" xr:uid="{FE31FD03-0AA4-4F36-9921-82AE40FCB2B9}"/>
    <cellStyle name="Normal 3 109 5" xfId="17233" xr:uid="{18EBC6FB-3E11-45F3-8889-A047217AF565}"/>
    <cellStyle name="Normal 3 11" xfId="17234" xr:uid="{9CEC8F5B-614B-4133-82CC-72CEB668B83F}"/>
    <cellStyle name="Normal 3 11 10" xfId="17235" xr:uid="{A85CF84B-63D6-49EF-9B1F-B3CA42D02E3F}"/>
    <cellStyle name="Normal 3 11 10 2" xfId="17236" xr:uid="{19A88C54-8F41-410A-93A3-57A532E3C56C}"/>
    <cellStyle name="Normal 3 11 10 2 2" xfId="17237" xr:uid="{957BA5F7-91F7-4433-99B1-895A5A2FE2AF}"/>
    <cellStyle name="Normal 3 11 10 2 3" xfId="17238" xr:uid="{EFCF078C-CE62-43D9-80D5-E93A2ACF47E9}"/>
    <cellStyle name="Normal 3 11 10 3" xfId="17239" xr:uid="{F50DB2C4-98F0-48C1-B5BA-3E197D6DF34B}"/>
    <cellStyle name="Normal 3 11 10 3 2" xfId="17240" xr:uid="{E8AEF16E-79F1-4A72-ACAF-408896F309C9}"/>
    <cellStyle name="Normal 3 11 10 3 3" xfId="17241" xr:uid="{A1DC0EA1-33B2-4C1A-AE6C-9F1D078C0079}"/>
    <cellStyle name="Normal 3 11 10 4" xfId="17242" xr:uid="{5A821AC6-A14D-4465-B1B8-FA185458657F}"/>
    <cellStyle name="Normal 3 11 10 5" xfId="17243" xr:uid="{F327A958-09D0-439C-8D00-30F96DC8F91B}"/>
    <cellStyle name="Normal 3 11 11" xfId="17244" xr:uid="{CB815A20-822F-4392-AC3D-1FF8D575B0FF}"/>
    <cellStyle name="Normal 3 11 11 2" xfId="17245" xr:uid="{88A89479-7A1B-412E-B584-635D5F60EC05}"/>
    <cellStyle name="Normal 3 11 11 2 2" xfId="17246" xr:uid="{41E8A107-3CF9-4B1E-9DD2-1EA16A8B62D0}"/>
    <cellStyle name="Normal 3 11 11 2 3" xfId="17247" xr:uid="{FE8A6927-B668-4667-8B0A-0854A0636B85}"/>
    <cellStyle name="Normal 3 11 11 3" xfId="17248" xr:uid="{12033113-D04F-4D56-A251-58AAF066DBE5}"/>
    <cellStyle name="Normal 3 11 11 3 2" xfId="17249" xr:uid="{C718373B-5EE2-4D0C-B530-03E0418A1746}"/>
    <cellStyle name="Normal 3 11 11 3 3" xfId="17250" xr:uid="{C5756C60-D32F-473D-B1CC-C7AFEB4BE2DF}"/>
    <cellStyle name="Normal 3 11 11 4" xfId="17251" xr:uid="{87D0E01B-D5AD-403A-A64B-CC07DE3C92F4}"/>
    <cellStyle name="Normal 3 11 11 5" xfId="17252" xr:uid="{BB78F84B-9F44-4D5E-B07F-CAEB1A9D677B}"/>
    <cellStyle name="Normal 3 11 12" xfId="17253" xr:uid="{3B3E3CC0-F863-4272-8019-4CDE1DD4E799}"/>
    <cellStyle name="Normal 3 11 12 2" xfId="17254" xr:uid="{B67C120B-5AF1-48F6-B5B1-73070193CA6D}"/>
    <cellStyle name="Normal 3 11 12 2 2" xfId="17255" xr:uid="{EE141B90-FAD3-4D82-8A16-329309319822}"/>
    <cellStyle name="Normal 3 11 12 2 3" xfId="17256" xr:uid="{44A08D4A-811B-4FE3-8C17-E525CBD9D898}"/>
    <cellStyle name="Normal 3 11 12 3" xfId="17257" xr:uid="{556011C0-0BA1-48E8-A7FA-F1FE66A9E8E0}"/>
    <cellStyle name="Normal 3 11 12 3 2" xfId="17258" xr:uid="{260EF24B-0159-42C6-9F30-FEAF88ACE17C}"/>
    <cellStyle name="Normal 3 11 12 3 3" xfId="17259" xr:uid="{E19DC14B-CF0C-43FC-803C-431638D5558C}"/>
    <cellStyle name="Normal 3 11 12 4" xfId="17260" xr:uid="{E3AD457C-102C-4F02-8996-A2568F6BA69E}"/>
    <cellStyle name="Normal 3 11 12 5" xfId="17261" xr:uid="{B65C5322-F736-49E4-9973-0CAC7E47E208}"/>
    <cellStyle name="Normal 3 11 13" xfId="17262" xr:uid="{138C8139-2B2D-48CB-9766-BE45D0198C1B}"/>
    <cellStyle name="Normal 3 11 13 2" xfId="17263" xr:uid="{E3092184-4C32-40B1-91B5-68C4C78012AE}"/>
    <cellStyle name="Normal 3 11 13 2 2" xfId="17264" xr:uid="{D1A5FA19-C3F1-4E63-9729-5023C0959769}"/>
    <cellStyle name="Normal 3 11 13 2 3" xfId="17265" xr:uid="{CF5AA479-581B-4614-A23D-D102ADEACBC5}"/>
    <cellStyle name="Normal 3 11 13 3" xfId="17266" xr:uid="{C7B6C500-3925-4AC1-BD1F-B60DE4DE718A}"/>
    <cellStyle name="Normal 3 11 13 3 2" xfId="17267" xr:uid="{404E593B-C6EF-4692-A5E0-67FDE4E4CE2D}"/>
    <cellStyle name="Normal 3 11 13 3 3" xfId="17268" xr:uid="{F2773097-F095-49E7-94A1-544065B0203F}"/>
    <cellStyle name="Normal 3 11 13 4" xfId="17269" xr:uid="{1878D72B-196C-41A4-8CD1-23A42990D7AA}"/>
    <cellStyle name="Normal 3 11 13 5" xfId="17270" xr:uid="{C5BAC0E2-36AA-49B6-AA5D-565D91E46278}"/>
    <cellStyle name="Normal 3 11 14" xfId="17271" xr:uid="{509FE5D2-5422-4D1A-881D-ED02E89D13A9}"/>
    <cellStyle name="Normal 3 11 14 2" xfId="17272" xr:uid="{A89EE5C2-C3D8-425C-BE0D-25870D074110}"/>
    <cellStyle name="Normal 3 11 14 2 2" xfId="17273" xr:uid="{1B546960-7D95-40DA-AD2B-5614D8465EDE}"/>
    <cellStyle name="Normal 3 11 14 2 3" xfId="17274" xr:uid="{26F4DBA5-5C81-4124-88EE-FE98A9EAD9B5}"/>
    <cellStyle name="Normal 3 11 14 3" xfId="17275" xr:uid="{F9942AC8-3716-4D44-8E86-647F9D99C505}"/>
    <cellStyle name="Normal 3 11 14 3 2" xfId="17276" xr:uid="{23944F13-E2BA-462D-91BA-E7C4971381AF}"/>
    <cellStyle name="Normal 3 11 14 3 3" xfId="17277" xr:uid="{400E3957-D262-4B58-A0B7-E84A37A57DF2}"/>
    <cellStyle name="Normal 3 11 14 4" xfId="17278" xr:uid="{8C14CDC1-3E19-48D2-B99E-AA6148A056F4}"/>
    <cellStyle name="Normal 3 11 14 5" xfId="17279" xr:uid="{39DE811A-5B42-43A5-87DE-EEA8EC70B134}"/>
    <cellStyle name="Normal 3 11 15" xfId="17280" xr:uid="{4EFECB9D-92F0-4F81-AF5F-52E80310E2FB}"/>
    <cellStyle name="Normal 3 11 15 2" xfId="17281" xr:uid="{95119172-8E41-4860-BCDE-0A0A2EF6139A}"/>
    <cellStyle name="Normal 3 11 15 2 2" xfId="17282" xr:uid="{E00094FA-8473-41C4-AF50-6DDD013AAFBC}"/>
    <cellStyle name="Normal 3 11 15 2 3" xfId="17283" xr:uid="{D555EA88-CD2C-4C49-AF0D-CB6FEDA184B1}"/>
    <cellStyle name="Normal 3 11 15 3" xfId="17284" xr:uid="{E6D31795-69AC-4B35-895E-F2CBD0D5AE7F}"/>
    <cellStyle name="Normal 3 11 15 3 2" xfId="17285" xr:uid="{B33B1614-096D-450E-8CB5-A97A509B6E46}"/>
    <cellStyle name="Normal 3 11 15 3 3" xfId="17286" xr:uid="{FA5CA346-70CC-4DBB-B676-FEFA53B0E10A}"/>
    <cellStyle name="Normal 3 11 15 4" xfId="17287" xr:uid="{C5CFD15D-FDD7-435A-904D-D12546C2C4AD}"/>
    <cellStyle name="Normal 3 11 15 5" xfId="17288" xr:uid="{E929EF99-A97A-4F5B-BCAC-52D561A979C3}"/>
    <cellStyle name="Normal 3 11 16" xfId="17289" xr:uid="{8C9425E8-E167-4C5E-9A5B-2394779E89CA}"/>
    <cellStyle name="Normal 3 11 16 2" xfId="17290" xr:uid="{73FE229D-FCF1-43E3-B768-52BA5568E7B6}"/>
    <cellStyle name="Normal 3 11 16 2 2" xfId="17291" xr:uid="{CBF7A228-1030-4BF1-AFEA-743660208946}"/>
    <cellStyle name="Normal 3 11 16 2 3" xfId="17292" xr:uid="{40BE47D4-8053-4E1F-A27B-6B323F7EFAB2}"/>
    <cellStyle name="Normal 3 11 16 3" xfId="17293" xr:uid="{B7B012ED-8A37-4DA8-BF50-23398325BD0B}"/>
    <cellStyle name="Normal 3 11 16 3 2" xfId="17294" xr:uid="{6E48A76D-CCF0-4D2E-8034-FD9BC274CF6E}"/>
    <cellStyle name="Normal 3 11 16 3 3" xfId="17295" xr:uid="{D81756DF-5D49-4670-84EF-C7A287BE4591}"/>
    <cellStyle name="Normal 3 11 16 4" xfId="17296" xr:uid="{06648823-C3BD-43D0-BA86-1984ECE90760}"/>
    <cellStyle name="Normal 3 11 16 5" xfId="17297" xr:uid="{553E579E-BADE-486E-A741-F97EB171C303}"/>
    <cellStyle name="Normal 3 11 17" xfId="17298" xr:uid="{1FD4D0D9-09A8-4CDF-905A-37506AA219C9}"/>
    <cellStyle name="Normal 3 11 17 2" xfId="17299" xr:uid="{BE5A54DE-4A18-4A39-B38F-F200CE7103A1}"/>
    <cellStyle name="Normal 3 11 17 2 2" xfId="17300" xr:uid="{198D7FFB-E940-40EB-8D14-26243585FB0F}"/>
    <cellStyle name="Normal 3 11 17 2 3" xfId="17301" xr:uid="{B3259AB1-014D-46E9-BC53-CB75249B6242}"/>
    <cellStyle name="Normal 3 11 17 3" xfId="17302" xr:uid="{20ABD4A9-A619-413F-A50D-1F2087965415}"/>
    <cellStyle name="Normal 3 11 17 3 2" xfId="17303" xr:uid="{82D5A1B3-8162-4DD8-B6C2-F01112E1A096}"/>
    <cellStyle name="Normal 3 11 17 3 3" xfId="17304" xr:uid="{8A407B4A-B702-45E4-940A-34475347005C}"/>
    <cellStyle name="Normal 3 11 17 4" xfId="17305" xr:uid="{D895C65D-A2C7-4A1E-BFA6-C3CEB6C3F0B0}"/>
    <cellStyle name="Normal 3 11 17 5" xfId="17306" xr:uid="{61BEE1F4-A8EF-4222-9C83-24D2F9B42E7B}"/>
    <cellStyle name="Normal 3 11 18" xfId="17307" xr:uid="{4C259589-C979-4244-B9A2-5E5AAA5C48E3}"/>
    <cellStyle name="Normal 3 11 18 2" xfId="17308" xr:uid="{A586B7E2-E036-41C9-989B-2D187953784F}"/>
    <cellStyle name="Normal 3 11 18 2 2" xfId="17309" xr:uid="{DD432FA6-B3B8-4C1B-AAA6-EDD409503747}"/>
    <cellStyle name="Normal 3 11 18 2 3" xfId="17310" xr:uid="{EE43E762-C89E-4131-9FB3-D9804FE402C6}"/>
    <cellStyle name="Normal 3 11 18 3" xfId="17311" xr:uid="{89043D27-A266-4A75-8A3A-1CA702ADA1D7}"/>
    <cellStyle name="Normal 3 11 18 3 2" xfId="17312" xr:uid="{245AF4B6-2932-4C45-97AC-AD9AC68EEEC8}"/>
    <cellStyle name="Normal 3 11 18 3 3" xfId="17313" xr:uid="{8B1B10A6-6832-4AE3-87FE-00C3CEB28F93}"/>
    <cellStyle name="Normal 3 11 18 4" xfId="17314" xr:uid="{B95E57B4-8547-4B70-89D6-67FFDAACB9D6}"/>
    <cellStyle name="Normal 3 11 18 5" xfId="17315" xr:uid="{E2C4D934-EBD8-472E-858F-C37FF9335DF4}"/>
    <cellStyle name="Normal 3 11 19" xfId="17316" xr:uid="{ADD38D82-DBEB-4222-8E4A-F17AB43A42FA}"/>
    <cellStyle name="Normal 3 11 19 2" xfId="17317" xr:uid="{B3ECAD8A-7FF3-4187-8E01-0BEAD232A822}"/>
    <cellStyle name="Normal 3 11 19 2 2" xfId="17318" xr:uid="{9C772F7B-F048-48BC-9A71-9895F62E428B}"/>
    <cellStyle name="Normal 3 11 19 2 3" xfId="17319" xr:uid="{01C6D474-FB47-4F9A-8A17-823E6CBB53CC}"/>
    <cellStyle name="Normal 3 11 19 3" xfId="17320" xr:uid="{D183A8D4-0360-4F75-8E03-C6058D8525D8}"/>
    <cellStyle name="Normal 3 11 19 3 2" xfId="17321" xr:uid="{75DCD4BC-FE6E-442E-827C-6249617457F6}"/>
    <cellStyle name="Normal 3 11 19 3 3" xfId="17322" xr:uid="{169F2143-7F41-4D08-AC2C-6A0FD22E743E}"/>
    <cellStyle name="Normal 3 11 19 4" xfId="17323" xr:uid="{33260EF5-BAC7-4418-849B-443C23B32FCD}"/>
    <cellStyle name="Normal 3 11 19 5" xfId="17324" xr:uid="{DACB954D-36FB-487E-999C-23058B96A00D}"/>
    <cellStyle name="Normal 3 11 2" xfId="17325" xr:uid="{5C4C8BAA-C66C-4CA2-82D5-D4210E67FF34}"/>
    <cellStyle name="Normal 3 11 2 2" xfId="17326" xr:uid="{DF3B8D60-47C1-4312-94E9-14FA61D24578}"/>
    <cellStyle name="Normal 3 11 2 2 2" xfId="17327" xr:uid="{5EF2D421-0B15-4817-973F-38E4B9B4618D}"/>
    <cellStyle name="Normal 3 11 2 2 3" xfId="17328" xr:uid="{07CF88F3-6144-4CC6-86D7-D09CACB5FBF5}"/>
    <cellStyle name="Normal 3 11 2 3" xfId="17329" xr:uid="{3D0F6222-DF41-4CBB-9D86-15F6A026C277}"/>
    <cellStyle name="Normal 3 11 2 3 2" xfId="17330" xr:uid="{A256C461-F8F8-448C-8FCC-0695117F9A73}"/>
    <cellStyle name="Normal 3 11 2 3 3" xfId="17331" xr:uid="{56CF0249-C126-495C-B089-AC7086609AFC}"/>
    <cellStyle name="Normal 3 11 2 4" xfId="17332" xr:uid="{F0A0D96A-E57E-4C07-A373-32043D9C0E91}"/>
    <cellStyle name="Normal 3 11 2 5" xfId="17333" xr:uid="{9467FB4A-3097-4D5B-BCB4-5118FB0ACD44}"/>
    <cellStyle name="Normal 3 11 20" xfId="17334" xr:uid="{CB736199-7CAA-4037-8246-DEC328B84DEB}"/>
    <cellStyle name="Normal 3 11 20 2" xfId="17335" xr:uid="{7E9F082D-8546-4CE4-B4BC-1CF01C566F6C}"/>
    <cellStyle name="Normal 3 11 20 2 2" xfId="17336" xr:uid="{79D1A586-A1B1-4424-9101-CF243FE77472}"/>
    <cellStyle name="Normal 3 11 20 2 3" xfId="17337" xr:uid="{4EA27F1C-91C4-40A2-8DC5-39D7C5D8D325}"/>
    <cellStyle name="Normal 3 11 20 3" xfId="17338" xr:uid="{260E2406-33A1-420D-8CEF-CE994CF3C5DD}"/>
    <cellStyle name="Normal 3 11 20 3 2" xfId="17339" xr:uid="{F3CE3FBB-3FFE-41A9-987F-C72CE2050503}"/>
    <cellStyle name="Normal 3 11 20 3 3" xfId="17340" xr:uid="{DC5C2AF5-2570-4EE6-AA0A-200B69B106C9}"/>
    <cellStyle name="Normal 3 11 20 4" xfId="17341" xr:uid="{AA488897-8D13-4C3C-B825-EC89B4562DAE}"/>
    <cellStyle name="Normal 3 11 20 5" xfId="17342" xr:uid="{A1B321A0-F0D9-49BE-95AC-621F5649353D}"/>
    <cellStyle name="Normal 3 11 21" xfId="17343" xr:uid="{0FFF571D-7B54-4F1F-965F-407D31E1CB17}"/>
    <cellStyle name="Normal 3 11 21 2" xfId="17344" xr:uid="{9F5BF060-ABE7-4430-949D-5618CCF74E0D}"/>
    <cellStyle name="Normal 3 11 21 2 2" xfId="17345" xr:uid="{ABC2CA93-36F7-433C-94EB-6C5790518F44}"/>
    <cellStyle name="Normal 3 11 21 2 3" xfId="17346" xr:uid="{F87C7411-868E-4CBF-AE55-088465C5F980}"/>
    <cellStyle name="Normal 3 11 21 3" xfId="17347" xr:uid="{D07962C7-9F36-423A-A337-644D66E70705}"/>
    <cellStyle name="Normal 3 11 21 3 2" xfId="17348" xr:uid="{AE36A657-1553-46E3-A640-1F2C9B097A25}"/>
    <cellStyle name="Normal 3 11 21 3 3" xfId="17349" xr:uid="{1F1C1DE6-D671-4BBA-A594-81D83EB7F639}"/>
    <cellStyle name="Normal 3 11 21 4" xfId="17350" xr:uid="{19A2FFF2-073E-4246-A957-AB2A3915590B}"/>
    <cellStyle name="Normal 3 11 21 5" xfId="17351" xr:uid="{8AA8362B-EEE7-46F7-A3D7-0D202B11AA5D}"/>
    <cellStyle name="Normal 3 11 22" xfId="17352" xr:uid="{E45E6628-02BF-4159-AD84-C00DF0A868E7}"/>
    <cellStyle name="Normal 3 11 22 2" xfId="17353" xr:uid="{BC3043FB-33BB-40F4-B8D8-E4AD0E89BF0F}"/>
    <cellStyle name="Normal 3 11 22 2 2" xfId="17354" xr:uid="{5467C4FC-3BC2-4E96-AB2E-D2E03F788ABD}"/>
    <cellStyle name="Normal 3 11 22 2 3" xfId="17355" xr:uid="{39FACC89-A483-4EFB-BC61-4EEA794D77DD}"/>
    <cellStyle name="Normal 3 11 22 3" xfId="17356" xr:uid="{C6AF6AA9-BBCB-494C-BEA4-8AFE40E92661}"/>
    <cellStyle name="Normal 3 11 22 3 2" xfId="17357" xr:uid="{148417D5-92CE-494A-A4CF-21760807FE3B}"/>
    <cellStyle name="Normal 3 11 22 3 3" xfId="17358" xr:uid="{37AE5E65-D92B-45DA-93E3-5D3112A34F3F}"/>
    <cellStyle name="Normal 3 11 22 4" xfId="17359" xr:uid="{DCAC1E4D-EECF-40E9-A25B-203898934001}"/>
    <cellStyle name="Normal 3 11 22 5" xfId="17360" xr:uid="{D114F842-8FC9-4AF0-9BD6-86C89D3C764C}"/>
    <cellStyle name="Normal 3 11 23" xfId="17361" xr:uid="{3C964CC6-7E1C-4183-BF56-E0E957514C48}"/>
    <cellStyle name="Normal 3 11 23 2" xfId="17362" xr:uid="{3E8E1548-A173-4833-ABC3-053C7591EDB6}"/>
    <cellStyle name="Normal 3 11 23 2 2" xfId="17363" xr:uid="{C8363553-6DDD-45FE-98D9-F2F9A3F89E9F}"/>
    <cellStyle name="Normal 3 11 23 2 3" xfId="17364" xr:uid="{13619406-84D7-4209-9FB0-AD47E46AFC35}"/>
    <cellStyle name="Normal 3 11 23 3" xfId="17365" xr:uid="{DF123139-8111-4711-BEBB-74D5DC3FFB12}"/>
    <cellStyle name="Normal 3 11 23 3 2" xfId="17366" xr:uid="{CB9D930C-891A-4AB2-903C-6722E78EEF37}"/>
    <cellStyle name="Normal 3 11 23 3 3" xfId="17367" xr:uid="{5950FC10-7C2C-43BF-899F-F8543F2D6B8B}"/>
    <cellStyle name="Normal 3 11 23 4" xfId="17368" xr:uid="{017EABE4-9970-4D8D-BE75-FB2B9863E958}"/>
    <cellStyle name="Normal 3 11 23 5" xfId="17369" xr:uid="{814F34F6-D581-4EDF-9CC8-22437062C39A}"/>
    <cellStyle name="Normal 3 11 24" xfId="17370" xr:uid="{99059A4F-C721-43FB-907F-2DC1F5CB9791}"/>
    <cellStyle name="Normal 3 11 24 10" xfId="17371" xr:uid="{7727A805-1E0A-43F4-8D83-3448305D19A9}"/>
    <cellStyle name="Normal 3 11 24 11" xfId="17372" xr:uid="{A9097914-AB92-4DA8-9C6F-E6D1769C60E8}"/>
    <cellStyle name="Normal 3 11 24 11 2" xfId="17373" xr:uid="{AA0E1273-A820-48A5-B6A1-6203F01532DC}"/>
    <cellStyle name="Normal 3 11 24 11 2 2" xfId="17374" xr:uid="{C0B8D0EA-0EB3-4A40-9F80-888E5A5FFDBB}"/>
    <cellStyle name="Normal 3 11 24 11 2 2 2" xfId="17375" xr:uid="{C7A60FD8-0EEE-44AC-938D-3D7E6D5BC0AB}"/>
    <cellStyle name="Normal 3 11 24 11 2 3" xfId="17376" xr:uid="{596DB492-6A6E-4B2A-B62C-48DFFF22823D}"/>
    <cellStyle name="Normal 3 11 24 11 2 4" xfId="17377" xr:uid="{6B1BA324-EACF-48E5-AEF5-5EF31F6B50AE}"/>
    <cellStyle name="Normal 3 11 24 11 2 5" xfId="17378" xr:uid="{6D59720E-3ED8-4C3D-92BD-5EB23904D995}"/>
    <cellStyle name="Normal 3 11 24 11 3" xfId="17379" xr:uid="{41E9ACC1-97FA-4584-A874-3627116D5DAC}"/>
    <cellStyle name="Normal 3 11 24 11 3 2" xfId="17380" xr:uid="{C91CB041-6CF3-4F5F-9C95-853826EE30B0}"/>
    <cellStyle name="Normal 3 11 24 11 4" xfId="17381" xr:uid="{539BF22B-9A5A-4CDE-B05B-A88B8DFB30D4}"/>
    <cellStyle name="Normal 3 11 24 11 5" xfId="17382" xr:uid="{328E2A5A-286C-439E-B430-AD271011A3D9}"/>
    <cellStyle name="Normal 3 11 24 12" xfId="17383" xr:uid="{E992BDE0-BB45-457D-BF41-62F3604D5F81}"/>
    <cellStyle name="Normal 3 11 24 13" xfId="17384" xr:uid="{DB908687-5C59-4727-9ABA-E00CF143BF28}"/>
    <cellStyle name="Normal 3 11 24 14" xfId="17385" xr:uid="{09515C89-E24B-466E-AD52-6DAB1593C0E4}"/>
    <cellStyle name="Normal 3 11 24 15" xfId="17386" xr:uid="{9F0A917E-059D-4A97-8145-D02FB6F1F9F3}"/>
    <cellStyle name="Normal 3 11 24 15 2" xfId="17387" xr:uid="{9906941D-987F-4568-8119-417750BFCE2C}"/>
    <cellStyle name="Normal 3 11 24 16" xfId="17388" xr:uid="{E11C58D9-C1C7-4C91-AEA0-6D9D9E776499}"/>
    <cellStyle name="Normal 3 11 24 17" xfId="17389" xr:uid="{9F6B7485-DE21-48AC-BA83-0B69F3A7B35D}"/>
    <cellStyle name="Normal 3 11 24 18" xfId="17390" xr:uid="{EF4D11A1-6FFF-432C-AC02-4D5EAA6353A1}"/>
    <cellStyle name="Normal 3 11 24 2" xfId="17391" xr:uid="{86A9035E-BB90-412E-B34A-F1F13BDDA9DB}"/>
    <cellStyle name="Normal 3 11 24 2 10" xfId="17392" xr:uid="{6B211EB8-604E-4404-81E7-640865FE8F05}"/>
    <cellStyle name="Normal 3 11 24 2 11" xfId="17393" xr:uid="{D9E4141D-B49E-4A13-B36E-664298B0F0C5}"/>
    <cellStyle name="Normal 3 11 24 2 12" xfId="17394" xr:uid="{C11BEBF6-59AE-40A6-A7F3-CFE6767B7FB6}"/>
    <cellStyle name="Normal 3 11 24 2 13" xfId="17395" xr:uid="{F218506F-1368-4A4A-A301-31B8583FCC1E}"/>
    <cellStyle name="Normal 3 11 24 2 13 2" xfId="17396" xr:uid="{A8237F78-2BBC-45F5-B19C-E9D2EC404DD5}"/>
    <cellStyle name="Normal 3 11 24 2 14" xfId="17397" xr:uid="{C1BBEA21-92B0-4FF7-BE00-4A45D8535213}"/>
    <cellStyle name="Normal 3 11 24 2 15" xfId="17398" xr:uid="{70B44416-6D06-4ECF-87D8-C8460E5E2BB7}"/>
    <cellStyle name="Normal 3 11 24 2 16" xfId="17399" xr:uid="{10DFB15E-B9A7-4C9A-B2CC-CAC3A3688487}"/>
    <cellStyle name="Normal 3 11 24 2 2" xfId="17400" xr:uid="{DA6F3330-4B9E-4166-9CB5-59CC60C02E72}"/>
    <cellStyle name="Normal 3 11 24 2 2 10" xfId="17401" xr:uid="{99793450-16CA-491B-886F-545FC3CE709C}"/>
    <cellStyle name="Normal 3 11 24 2 2 11" xfId="17402" xr:uid="{E14AE4F8-CA96-4EFE-8EAA-1997DC311D8B}"/>
    <cellStyle name="Normal 3 11 24 2 2 12" xfId="17403" xr:uid="{620E8205-14F6-4096-9172-5EB0B662F874}"/>
    <cellStyle name="Normal 3 11 24 2 2 13" xfId="17404" xr:uid="{C0F6A0EF-9224-4F60-80C7-1C1DDB4875AA}"/>
    <cellStyle name="Normal 3 11 24 2 2 13 2" xfId="17405" xr:uid="{15DC1436-2429-46DD-A159-73FB1EDFA920}"/>
    <cellStyle name="Normal 3 11 24 2 2 14" xfId="17406" xr:uid="{5D814D0E-C1A7-496B-8627-6D504F2FDECF}"/>
    <cellStyle name="Normal 3 11 24 2 2 15" xfId="17407" xr:uid="{C874C231-8E64-4A32-AF5C-26713E54497C}"/>
    <cellStyle name="Normal 3 11 24 2 2 16" xfId="17408" xr:uid="{45BB8E81-8030-4ACA-BA19-AF2D482CE710}"/>
    <cellStyle name="Normal 3 11 24 2 2 2" xfId="17409" xr:uid="{89A6427D-3B70-4A2C-A983-AF4CD3799FB9}"/>
    <cellStyle name="Normal 3 11 24 2 2 2 10" xfId="17410" xr:uid="{80B28DC1-B727-4201-89F3-5162062A41DC}"/>
    <cellStyle name="Normal 3 11 24 2 2 2 11" xfId="17411" xr:uid="{9F1463BC-0770-41B8-9971-D12B0868AFEA}"/>
    <cellStyle name="Normal 3 11 24 2 2 2 12" xfId="17412" xr:uid="{ED7B1E30-AB00-477F-97E5-72B0CB38C16E}"/>
    <cellStyle name="Normal 3 11 24 2 2 2 12 2" xfId="17413" xr:uid="{530E0DF9-97C4-4CEA-B14B-E5E7DC234CBE}"/>
    <cellStyle name="Normal 3 11 24 2 2 2 13" xfId="17414" xr:uid="{9AAFEE75-EEDF-4BC0-B19C-4620F09BA6DD}"/>
    <cellStyle name="Normal 3 11 24 2 2 2 14" xfId="17415" xr:uid="{09D2CD09-927D-4EF4-8F20-8141DE220A93}"/>
    <cellStyle name="Normal 3 11 24 2 2 2 15" xfId="17416" xr:uid="{381FE0AF-A86D-4D88-B31F-DBCEAEAF071F}"/>
    <cellStyle name="Normal 3 11 24 2 2 2 2" xfId="17417" xr:uid="{5E4C6D13-8FAC-4526-A160-E2A9687F92E0}"/>
    <cellStyle name="Normal 3 11 24 2 2 2 2 2" xfId="17418" xr:uid="{521EEF85-2031-4F0B-8F8E-182D9B838312}"/>
    <cellStyle name="Normal 3 11 24 2 2 2 2 2 2" xfId="17419" xr:uid="{85F4DCC4-0887-4DC2-A21F-6326BCFD8841}"/>
    <cellStyle name="Normal 3 11 24 2 2 2 2 2 2 2" xfId="17420" xr:uid="{EAD500B0-ECD6-46A5-BE91-F001829E27D0}"/>
    <cellStyle name="Normal 3 11 24 2 2 2 2 2 2 2 2" xfId="17421" xr:uid="{28E4067F-9CB1-4D16-8E75-4CF4C778E247}"/>
    <cellStyle name="Normal 3 11 24 2 2 2 2 2 2 2 2 2" xfId="17422" xr:uid="{CB7E1797-55E9-4F11-8103-799C290CDFFB}"/>
    <cellStyle name="Normal 3 11 24 2 2 2 2 2 2 2 3" xfId="17423" xr:uid="{A0F10669-479A-4FF8-A9BA-675225CE49C3}"/>
    <cellStyle name="Normal 3 11 24 2 2 2 2 2 2 2 4" xfId="17424" xr:uid="{B12EB635-B2B2-42A3-9C4F-283BE205E8B0}"/>
    <cellStyle name="Normal 3 11 24 2 2 2 2 2 2 2 5" xfId="17425" xr:uid="{C6029601-0EB6-45FD-A133-72484DC739D0}"/>
    <cellStyle name="Normal 3 11 24 2 2 2 2 2 2 3" xfId="17426" xr:uid="{5D4101A9-64DA-4093-800B-DEFDC8809469}"/>
    <cellStyle name="Normal 3 11 24 2 2 2 2 2 2 3 2" xfId="17427" xr:uid="{71D38FC2-D40B-40F3-8893-5220F4C70517}"/>
    <cellStyle name="Normal 3 11 24 2 2 2 2 2 2 4" xfId="17428" xr:uid="{CAEAEFFB-8557-466E-BDC3-CEDBDC9BD300}"/>
    <cellStyle name="Normal 3 11 24 2 2 2 2 2 2 5" xfId="17429" xr:uid="{B50E9BD0-8178-4978-83D0-C3A378D21862}"/>
    <cellStyle name="Normal 3 11 24 2 2 2 2 2 3" xfId="17430" xr:uid="{1C043AB7-5ECF-489B-9550-73090CB4EF34}"/>
    <cellStyle name="Normal 3 11 24 2 2 2 2 2 4" xfId="17431" xr:uid="{F83398C1-C38E-409C-A317-0B2B79348A52}"/>
    <cellStyle name="Normal 3 11 24 2 2 2 2 2 5" xfId="17432" xr:uid="{D709E725-3D0D-4553-8E25-A63AE8713D8D}"/>
    <cellStyle name="Normal 3 11 24 2 2 2 2 2 6" xfId="17433" xr:uid="{925A3678-0BE0-4715-839D-FB7295DF01C7}"/>
    <cellStyle name="Normal 3 11 24 2 2 2 2 2 6 2" xfId="17434" xr:uid="{90EE144C-3A25-4AAE-98A3-3C2C33082604}"/>
    <cellStyle name="Normal 3 11 24 2 2 2 2 2 7" xfId="17435" xr:uid="{C5DA16AB-F732-421D-A591-7728E5BD75D7}"/>
    <cellStyle name="Normal 3 11 24 2 2 2 2 2 8" xfId="17436" xr:uid="{21795238-F1F6-4E0D-991D-BE89FACCA26F}"/>
    <cellStyle name="Normal 3 11 24 2 2 2 2 2 9" xfId="17437" xr:uid="{FB3C7344-6B64-4DBB-819A-69789F7AC128}"/>
    <cellStyle name="Normal 3 11 24 2 2 2 2 3" xfId="17438" xr:uid="{105C5FE0-1E14-44CA-88E3-B523F8FE9619}"/>
    <cellStyle name="Normal 3 11 24 2 2 2 2 3 2" xfId="17439" xr:uid="{0583E1F5-A85E-4F28-A939-26DFE57A010A}"/>
    <cellStyle name="Normal 3 11 24 2 2 2 2 3 2 2" xfId="17440" xr:uid="{F60B6271-DE17-42EE-AB83-25726759DC84}"/>
    <cellStyle name="Normal 3 11 24 2 2 2 2 3 2 2 2" xfId="17441" xr:uid="{7E41E10A-3D03-41D5-BBEE-7FFEE5F71410}"/>
    <cellStyle name="Normal 3 11 24 2 2 2 2 3 2 3" xfId="17442" xr:uid="{D014BD1C-D499-428F-BD6F-9CEB5C54C15C}"/>
    <cellStyle name="Normal 3 11 24 2 2 2 2 3 2 4" xfId="17443" xr:uid="{ABA3FF33-8B26-41C9-AB9E-26879D7A75B5}"/>
    <cellStyle name="Normal 3 11 24 2 2 2 2 3 2 5" xfId="17444" xr:uid="{FA897C9C-D3C9-4519-8C98-A16E33DC9F37}"/>
    <cellStyle name="Normal 3 11 24 2 2 2 2 3 3" xfId="17445" xr:uid="{9F795CEC-E0E4-467F-880E-040365AD8340}"/>
    <cellStyle name="Normal 3 11 24 2 2 2 2 3 3 2" xfId="17446" xr:uid="{4381FF72-BABD-42AE-BD7F-63D221B53C49}"/>
    <cellStyle name="Normal 3 11 24 2 2 2 2 3 4" xfId="17447" xr:uid="{615CB43D-E0CF-4357-B59F-541400CAD8AA}"/>
    <cellStyle name="Normal 3 11 24 2 2 2 2 3 5" xfId="17448" xr:uid="{C7234AE8-DBE8-40B4-ADB7-78B410BE04C6}"/>
    <cellStyle name="Normal 3 11 24 2 2 2 2 4" xfId="17449" xr:uid="{C8107C24-5165-4E92-B748-010753FCB963}"/>
    <cellStyle name="Normal 3 11 24 2 2 2 2 5" xfId="17450" xr:uid="{DC88DB74-18C8-4C8A-AF1B-84F162492419}"/>
    <cellStyle name="Normal 3 11 24 2 2 2 2 6" xfId="17451" xr:uid="{FB6F5D3D-BF79-49CE-9C6D-9CE0B711BE50}"/>
    <cellStyle name="Normal 3 11 24 2 2 2 2 6 2" xfId="17452" xr:uid="{326ABC0F-70C0-4803-9A88-90FD7D3D42E6}"/>
    <cellStyle name="Normal 3 11 24 2 2 2 2 7" xfId="17453" xr:uid="{4584B991-DFC0-4E18-8EFB-F20C3C6EF8E6}"/>
    <cellStyle name="Normal 3 11 24 2 2 2 2 8" xfId="17454" xr:uid="{EF7E2FE3-912B-4674-A0CF-4800818E7A7F}"/>
    <cellStyle name="Normal 3 11 24 2 2 2 2 9" xfId="17455" xr:uid="{2C9036C0-22F6-4A6E-92B4-42AC2EC81576}"/>
    <cellStyle name="Normal 3 11 24 2 2 2 3" xfId="17456" xr:uid="{B23C1111-BC95-4C48-833C-64FD6E01145A}"/>
    <cellStyle name="Normal 3 11 24 2 2 2 3 2" xfId="17457" xr:uid="{516DDFC8-30BE-4869-8DC6-0E4D141B1C83}"/>
    <cellStyle name="Normal 3 11 24 2 2 2 3 3" xfId="17458" xr:uid="{E52BDA2E-663D-474A-8FD2-BF8D53DBAE12}"/>
    <cellStyle name="Normal 3 11 24 2 2 2 4" xfId="17459" xr:uid="{AD76A803-7304-4435-A6E7-42B5D1206CF4}"/>
    <cellStyle name="Normal 3 11 24 2 2 2 4 2" xfId="17460" xr:uid="{A542C83B-AABF-4643-9936-3F52E11A6FE6}"/>
    <cellStyle name="Normal 3 11 24 2 2 2 4 3" xfId="17461" xr:uid="{F2C763F6-A9AA-4602-923A-CB2CC295ECD4}"/>
    <cellStyle name="Normal 3 11 24 2 2 2 5" xfId="17462" xr:uid="{63A1F836-0C89-4BD9-95FE-445546679FE4}"/>
    <cellStyle name="Normal 3 11 24 2 2 2 5 2" xfId="17463" xr:uid="{19DDF88B-6081-4A41-A6CF-C9DBBB960187}"/>
    <cellStyle name="Normal 3 11 24 2 2 2 5 3" xfId="17464" xr:uid="{2EFE2E96-8C9C-4358-AE2D-86685945D061}"/>
    <cellStyle name="Normal 3 11 24 2 2 2 6" xfId="17465" xr:uid="{A68DAFB8-1078-4735-AD6D-CAF5C3D2F5FF}"/>
    <cellStyle name="Normal 3 11 24 2 2 2 6 2" xfId="17466" xr:uid="{9B7E6A36-B0DE-4EDE-B7B2-D09526E98193}"/>
    <cellStyle name="Normal 3 11 24 2 2 2 6 3" xfId="17467" xr:uid="{6C3DBEEC-4537-48CA-A704-CFFFF078D8DE}"/>
    <cellStyle name="Normal 3 11 24 2 2 2 7" xfId="17468" xr:uid="{E2E26C40-D5AE-4DB2-B2DA-87A04A94960D}"/>
    <cellStyle name="Normal 3 11 24 2 2 2 7 2" xfId="17469" xr:uid="{864AFFCD-03FC-4E15-9300-9BC8B55F684B}"/>
    <cellStyle name="Normal 3 11 24 2 2 2 7 3" xfId="17470" xr:uid="{6D3E8246-C084-44EA-B2AA-D5EBDFE92235}"/>
    <cellStyle name="Normal 3 11 24 2 2 2 8" xfId="17471" xr:uid="{957B938B-4279-4836-B387-E4AF7E198BE9}"/>
    <cellStyle name="Normal 3 11 24 2 2 2 8 2" xfId="17472" xr:uid="{AFCAFC3E-87DD-4E27-AE02-551DE84C6B67}"/>
    <cellStyle name="Normal 3 11 24 2 2 2 8 2 2" xfId="17473" xr:uid="{FB9BD73A-93E0-4888-A51F-AED632AC0847}"/>
    <cellStyle name="Normal 3 11 24 2 2 2 8 2 2 2" xfId="17474" xr:uid="{C8E4262B-348A-4119-B605-CBF3592AD398}"/>
    <cellStyle name="Normal 3 11 24 2 2 2 8 2 3" xfId="17475" xr:uid="{12589852-09D0-4E8A-B820-858CB3F46C92}"/>
    <cellStyle name="Normal 3 11 24 2 2 2 8 2 4" xfId="17476" xr:uid="{0154A966-8C40-4493-8128-7D188BA226B4}"/>
    <cellStyle name="Normal 3 11 24 2 2 2 8 2 5" xfId="17477" xr:uid="{2C479BEF-A7EF-448D-8B91-092D65B23B00}"/>
    <cellStyle name="Normal 3 11 24 2 2 2 8 3" xfId="17478" xr:uid="{33CCA6A0-EDDA-498F-8DFD-1F9DB89EF805}"/>
    <cellStyle name="Normal 3 11 24 2 2 2 8 3 2" xfId="17479" xr:uid="{CDD015EB-F32F-4522-B79D-DBBD9CDBC3E2}"/>
    <cellStyle name="Normal 3 11 24 2 2 2 8 4" xfId="17480" xr:uid="{F4C26877-FFED-42FE-BAA1-2754A6B0FB80}"/>
    <cellStyle name="Normal 3 11 24 2 2 2 8 5" xfId="17481" xr:uid="{DB7F6044-9DE3-4828-92EB-EE9403AB0C5E}"/>
    <cellStyle name="Normal 3 11 24 2 2 2 9" xfId="17482" xr:uid="{7C53E270-2C7C-47FA-8BB1-97314E39B853}"/>
    <cellStyle name="Normal 3 11 24 2 2 3" xfId="17483" xr:uid="{46836E49-E5B0-48E2-92E9-048627FF32FE}"/>
    <cellStyle name="Normal 3 11 24 2 2 3 2" xfId="17484" xr:uid="{AC3FDDBE-D18A-4862-8F6C-D48255815D4A}"/>
    <cellStyle name="Normal 3 11 24 2 2 3 3" xfId="17485" xr:uid="{9FBFC353-BEE9-4711-A48C-EA0FFB66446F}"/>
    <cellStyle name="Normal 3 11 24 2 2 4" xfId="17486" xr:uid="{EF6A55A8-29B1-4C81-A3CC-EFBA09195A84}"/>
    <cellStyle name="Normal 3 11 24 2 2 4 2" xfId="17487" xr:uid="{D6385AD6-A8D5-4714-A779-50F8AA9A01AC}"/>
    <cellStyle name="Normal 3 11 24 2 2 4 2 2" xfId="17488" xr:uid="{1A55A381-F3E8-41B6-B5B0-F14BBC297553}"/>
    <cellStyle name="Normal 3 11 24 2 2 4 2 2 2" xfId="17489" xr:uid="{9B5F9FE1-1F88-46FD-89F9-8CBAA92F246E}"/>
    <cellStyle name="Normal 3 11 24 2 2 4 2 2 2 2" xfId="17490" xr:uid="{999449FF-3946-4F13-BB06-97942E7BFCFC}"/>
    <cellStyle name="Normal 3 11 24 2 2 4 2 2 2 2 2" xfId="17491" xr:uid="{2DA92E35-CE32-48E3-B061-28D7CC7EEB5F}"/>
    <cellStyle name="Normal 3 11 24 2 2 4 2 2 2 3" xfId="17492" xr:uid="{8B90E620-52E7-424E-B414-7C59E86F4183}"/>
    <cellStyle name="Normal 3 11 24 2 2 4 2 2 2 4" xfId="17493" xr:uid="{24EB66C2-64A9-4150-8172-D5CF10F2F393}"/>
    <cellStyle name="Normal 3 11 24 2 2 4 2 2 2 5" xfId="17494" xr:uid="{3BB3551E-391D-43B2-96F3-618B19BF292B}"/>
    <cellStyle name="Normal 3 11 24 2 2 4 2 2 3" xfId="17495" xr:uid="{8791E0A1-5EE4-445F-8766-D9B84162E646}"/>
    <cellStyle name="Normal 3 11 24 2 2 4 2 2 3 2" xfId="17496" xr:uid="{C854AA33-AA97-48C4-AAC1-C568B5C68CB5}"/>
    <cellStyle name="Normal 3 11 24 2 2 4 2 2 4" xfId="17497" xr:uid="{A5B59E63-F446-46C7-8AC8-F2CAB53D7902}"/>
    <cellStyle name="Normal 3 11 24 2 2 4 2 2 5" xfId="17498" xr:uid="{AB59F574-FEC3-4B2C-80FA-73FB4D8B337D}"/>
    <cellStyle name="Normal 3 11 24 2 2 4 2 3" xfId="17499" xr:uid="{783D5E84-2CAC-42D2-963E-3ABCB55FCAB0}"/>
    <cellStyle name="Normal 3 11 24 2 2 4 2 4" xfId="17500" xr:uid="{CACE1711-596A-43CD-B5CE-B730B342E15B}"/>
    <cellStyle name="Normal 3 11 24 2 2 4 2 5" xfId="17501" xr:uid="{A00DB330-CBC7-4C11-BC06-F3B74AA02974}"/>
    <cellStyle name="Normal 3 11 24 2 2 4 2 6" xfId="17502" xr:uid="{222D867E-5953-44F7-A65A-B92CC09DB310}"/>
    <cellStyle name="Normal 3 11 24 2 2 4 2 6 2" xfId="17503" xr:uid="{8A68E2C5-653E-4B33-A5F4-E79BE8BBD457}"/>
    <cellStyle name="Normal 3 11 24 2 2 4 2 7" xfId="17504" xr:uid="{DE82C193-8DD3-4CFB-A101-A8F9089F459A}"/>
    <cellStyle name="Normal 3 11 24 2 2 4 2 8" xfId="17505" xr:uid="{1FA0558B-3588-4F34-AC33-21BB8E1A8DD3}"/>
    <cellStyle name="Normal 3 11 24 2 2 4 2 9" xfId="17506" xr:uid="{35BDFA96-C201-4ACC-A91B-E9E381CAC74F}"/>
    <cellStyle name="Normal 3 11 24 2 2 4 3" xfId="17507" xr:uid="{C55A4048-4422-42ED-94AC-476DD2E46340}"/>
    <cellStyle name="Normal 3 11 24 2 2 4 3 2" xfId="17508" xr:uid="{4F357F6A-AC46-4CA6-A2D1-64EA365C7760}"/>
    <cellStyle name="Normal 3 11 24 2 2 4 3 2 2" xfId="17509" xr:uid="{E01B729A-2ED2-4B94-857D-1439D982C575}"/>
    <cellStyle name="Normal 3 11 24 2 2 4 3 2 2 2" xfId="17510" xr:uid="{945FBDF9-33FB-4D54-85FE-ABFB0CC8043C}"/>
    <cellStyle name="Normal 3 11 24 2 2 4 3 2 3" xfId="17511" xr:uid="{BBD790DC-4CEE-420B-AAAE-5FDBFC643641}"/>
    <cellStyle name="Normal 3 11 24 2 2 4 3 2 4" xfId="17512" xr:uid="{3887BA89-40E5-4D88-A21E-981101131E7D}"/>
    <cellStyle name="Normal 3 11 24 2 2 4 3 2 5" xfId="17513" xr:uid="{E37FED75-9B7D-436C-8D69-FA3D24F603DF}"/>
    <cellStyle name="Normal 3 11 24 2 2 4 3 3" xfId="17514" xr:uid="{DAC694E1-5FDC-42DD-8B53-77AA9ED6D9FC}"/>
    <cellStyle name="Normal 3 11 24 2 2 4 3 3 2" xfId="17515" xr:uid="{55B235BE-A40F-4CD4-9882-C0C9E8EE35D1}"/>
    <cellStyle name="Normal 3 11 24 2 2 4 3 4" xfId="17516" xr:uid="{864BE4E9-F4B5-4E37-B8FC-EDAF91F3DC20}"/>
    <cellStyle name="Normal 3 11 24 2 2 4 3 5" xfId="17517" xr:uid="{2B925645-4044-4899-82E5-8D9C26AB4DA0}"/>
    <cellStyle name="Normal 3 11 24 2 2 4 4" xfId="17518" xr:uid="{50847F6E-D702-4560-AD91-90630D47BB18}"/>
    <cellStyle name="Normal 3 11 24 2 2 4 5" xfId="17519" xr:uid="{C3BF4950-F72C-4D96-B2B1-E3D138FD095A}"/>
    <cellStyle name="Normal 3 11 24 2 2 4 6" xfId="17520" xr:uid="{2F003C6F-2462-4F74-ACFC-8846E23D22EE}"/>
    <cellStyle name="Normal 3 11 24 2 2 4 6 2" xfId="17521" xr:uid="{E19420D5-7795-401B-8B02-4818EA9A77A6}"/>
    <cellStyle name="Normal 3 11 24 2 2 4 7" xfId="17522" xr:uid="{61FBD8C9-5D2E-4C5F-84E9-292CB03C23E3}"/>
    <cellStyle name="Normal 3 11 24 2 2 4 8" xfId="17523" xr:uid="{3E721C5D-28D2-4CCE-8446-1AA21B18D380}"/>
    <cellStyle name="Normal 3 11 24 2 2 4 9" xfId="17524" xr:uid="{7026D4E2-5CA4-46F1-9D12-C271C386B9AD}"/>
    <cellStyle name="Normal 3 11 24 2 2 5" xfId="17525" xr:uid="{47BA529B-8EAA-4B2F-9F37-5351C47BB823}"/>
    <cellStyle name="Normal 3 11 24 2 2 6" xfId="17526" xr:uid="{A2B29A92-E9A2-4DC6-8543-BEE6BB6EB18E}"/>
    <cellStyle name="Normal 3 11 24 2 2 7" xfId="17527" xr:uid="{B4C157CD-36FE-4D3E-9EC8-7E847A2295D3}"/>
    <cellStyle name="Normal 3 11 24 2 2 8" xfId="17528" xr:uid="{256DD38F-F559-4160-8DBE-A8C4FC06A725}"/>
    <cellStyle name="Normal 3 11 24 2 2 9" xfId="17529" xr:uid="{9625D40A-546D-4AFC-A0CD-DE9EF59D8E5B}"/>
    <cellStyle name="Normal 3 11 24 2 2 9 2" xfId="17530" xr:uid="{2CA49ECE-6169-4467-A39C-D9FBC1163462}"/>
    <cellStyle name="Normal 3 11 24 2 2 9 2 2" xfId="17531" xr:uid="{A7580C42-D54B-432C-BEE2-768E136E9AC1}"/>
    <cellStyle name="Normal 3 11 24 2 2 9 2 2 2" xfId="17532" xr:uid="{6B208D2E-CBB5-437B-BA6C-15D270363A54}"/>
    <cellStyle name="Normal 3 11 24 2 2 9 2 3" xfId="17533" xr:uid="{0B4C417B-3406-4B8C-A214-F33578DAF52D}"/>
    <cellStyle name="Normal 3 11 24 2 2 9 2 4" xfId="17534" xr:uid="{34A7140F-65A4-4913-BA31-957373834CDB}"/>
    <cellStyle name="Normal 3 11 24 2 2 9 2 5" xfId="17535" xr:uid="{D83FD8C0-2620-452D-ABA2-26F61ED96144}"/>
    <cellStyle name="Normal 3 11 24 2 2 9 3" xfId="17536" xr:uid="{75959D4A-3393-4297-BC5D-6738B2DFDA40}"/>
    <cellStyle name="Normal 3 11 24 2 2 9 3 2" xfId="17537" xr:uid="{869458E5-9C7D-4790-9BC3-0743E107CE51}"/>
    <cellStyle name="Normal 3 11 24 2 2 9 4" xfId="17538" xr:uid="{0A4509B4-6655-4F8A-B51A-319751C368F2}"/>
    <cellStyle name="Normal 3 11 24 2 2 9 5" xfId="17539" xr:uid="{3BC814CC-385F-438F-B5B3-A20201EBF46A}"/>
    <cellStyle name="Normal 3 11 24 2 3" xfId="17540" xr:uid="{CEC7A436-3C14-4FAB-B63B-2D68B3259F04}"/>
    <cellStyle name="Normal 3 11 24 2 3 10" xfId="17541" xr:uid="{FF515FF8-70B4-48E3-B576-EFF76AE66772}"/>
    <cellStyle name="Normal 3 11 24 2 3 11" xfId="17542" xr:uid="{1489FC1E-E8E5-4380-8FAD-FA127A32C36D}"/>
    <cellStyle name="Normal 3 11 24 2 3 12" xfId="17543" xr:uid="{15E2424B-7BFE-4942-95D2-1778C0D9B781}"/>
    <cellStyle name="Normal 3 11 24 2 3 12 2" xfId="17544" xr:uid="{7F3C5289-0E80-466A-A68F-AAC1D3EDE920}"/>
    <cellStyle name="Normal 3 11 24 2 3 13" xfId="17545" xr:uid="{372FA8A8-CC51-4246-9C9D-8237D5BF52DB}"/>
    <cellStyle name="Normal 3 11 24 2 3 14" xfId="17546" xr:uid="{BC98DD22-BF34-46A0-AB5D-9D6837576719}"/>
    <cellStyle name="Normal 3 11 24 2 3 15" xfId="17547" xr:uid="{F7692814-9018-4C7B-A89F-374784270F77}"/>
    <cellStyle name="Normal 3 11 24 2 3 2" xfId="17548" xr:uid="{27D500F2-46F7-4CD5-AA84-F11E2B2E9D7B}"/>
    <cellStyle name="Normal 3 11 24 2 3 2 2" xfId="17549" xr:uid="{3E9404B9-E455-4C1D-9146-28EF6588B3D0}"/>
    <cellStyle name="Normal 3 11 24 2 3 2 2 2" xfId="17550" xr:uid="{9BA84FE2-BDF4-472D-960F-7B126E9C1C91}"/>
    <cellStyle name="Normal 3 11 24 2 3 2 2 2 2" xfId="17551" xr:uid="{BBC873E7-C366-4E6F-BAF1-6E126DB9B170}"/>
    <cellStyle name="Normal 3 11 24 2 3 2 2 2 2 2" xfId="17552" xr:uid="{A1A59F1B-904B-4951-A85E-E0FBBEC31837}"/>
    <cellStyle name="Normal 3 11 24 2 3 2 2 2 2 2 2" xfId="17553" xr:uid="{437DD220-B42E-44CA-A03F-CECEFF4E8AFF}"/>
    <cellStyle name="Normal 3 11 24 2 3 2 2 2 2 3" xfId="17554" xr:uid="{C1C4981A-D6BB-40B8-AB59-7F551FDDF9A9}"/>
    <cellStyle name="Normal 3 11 24 2 3 2 2 2 2 4" xfId="17555" xr:uid="{7BAF0353-59F3-42B3-87E5-DC9C73B4E791}"/>
    <cellStyle name="Normal 3 11 24 2 3 2 2 2 2 5" xfId="17556" xr:uid="{4013CA3B-4CDC-40B3-ADFD-32232E694A53}"/>
    <cellStyle name="Normal 3 11 24 2 3 2 2 2 3" xfId="17557" xr:uid="{4C808C10-5915-4EEB-A692-A3E11570C58D}"/>
    <cellStyle name="Normal 3 11 24 2 3 2 2 2 3 2" xfId="17558" xr:uid="{BD98A9A2-B1C1-4F3C-8AAE-57EC6864CE5F}"/>
    <cellStyle name="Normal 3 11 24 2 3 2 2 2 4" xfId="17559" xr:uid="{C5DD353B-FDBD-4194-895B-6804828712FB}"/>
    <cellStyle name="Normal 3 11 24 2 3 2 2 2 5" xfId="17560" xr:uid="{59F84224-5A1F-497D-A836-DAA09824DD63}"/>
    <cellStyle name="Normal 3 11 24 2 3 2 2 3" xfId="17561" xr:uid="{1AE12A98-48E6-4545-B4D2-81EF1C913ABA}"/>
    <cellStyle name="Normal 3 11 24 2 3 2 2 4" xfId="17562" xr:uid="{5500AA7F-2B6B-43A3-ADFF-ADA93F98619B}"/>
    <cellStyle name="Normal 3 11 24 2 3 2 2 5" xfId="17563" xr:uid="{FAE5ED52-A3A5-40E3-B017-73D217B62BBF}"/>
    <cellStyle name="Normal 3 11 24 2 3 2 2 6" xfId="17564" xr:uid="{4868A572-FA4A-4EE2-A83E-D8AC5582935A}"/>
    <cellStyle name="Normal 3 11 24 2 3 2 2 6 2" xfId="17565" xr:uid="{1C5CE16F-7424-4CD1-ABE1-CDFD21411019}"/>
    <cellStyle name="Normal 3 11 24 2 3 2 2 7" xfId="17566" xr:uid="{73CA54AF-7370-4D45-B5F9-543FB360F5B5}"/>
    <cellStyle name="Normal 3 11 24 2 3 2 2 8" xfId="17567" xr:uid="{26E040C4-9F6E-4FA6-8B4F-9A3313171FCD}"/>
    <cellStyle name="Normal 3 11 24 2 3 2 2 9" xfId="17568" xr:uid="{50D4868F-695A-4A12-BD49-9457F1B13C08}"/>
    <cellStyle name="Normal 3 11 24 2 3 2 3" xfId="17569" xr:uid="{E2BF0FAC-3714-4B30-9B28-141DF7081F36}"/>
    <cellStyle name="Normal 3 11 24 2 3 2 3 2" xfId="17570" xr:uid="{2D1DC4FE-C788-4F97-9429-C4F6FF203175}"/>
    <cellStyle name="Normal 3 11 24 2 3 2 3 2 2" xfId="17571" xr:uid="{ACBBAC49-C5E1-47BA-B90C-8D416B6DE850}"/>
    <cellStyle name="Normal 3 11 24 2 3 2 3 2 2 2" xfId="17572" xr:uid="{0675747A-B532-4EA4-B422-56135EE00842}"/>
    <cellStyle name="Normal 3 11 24 2 3 2 3 2 3" xfId="17573" xr:uid="{41F32A6A-D03F-4D21-B724-1DD575C11CFE}"/>
    <cellStyle name="Normal 3 11 24 2 3 2 3 2 4" xfId="17574" xr:uid="{3706CCEB-4937-4148-82BD-9226ABFC66B4}"/>
    <cellStyle name="Normal 3 11 24 2 3 2 3 2 5" xfId="17575" xr:uid="{619342FF-7A70-4E29-808C-3DDABC1B5BEF}"/>
    <cellStyle name="Normal 3 11 24 2 3 2 3 3" xfId="17576" xr:uid="{B0C059B3-0443-4280-B5B2-6FE909F5E215}"/>
    <cellStyle name="Normal 3 11 24 2 3 2 3 3 2" xfId="17577" xr:uid="{E374C8F1-4342-451B-AF5C-FF1A7A1FC181}"/>
    <cellStyle name="Normal 3 11 24 2 3 2 3 4" xfId="17578" xr:uid="{F9A5BFCF-C27A-4913-BF0E-45899D6C1F79}"/>
    <cellStyle name="Normal 3 11 24 2 3 2 3 5" xfId="17579" xr:uid="{4AAB5916-205A-406F-B568-5E25C8EBE2C4}"/>
    <cellStyle name="Normal 3 11 24 2 3 2 4" xfId="17580" xr:uid="{04106E01-974D-4203-B30F-6CD1AEBB45B7}"/>
    <cellStyle name="Normal 3 11 24 2 3 2 5" xfId="17581" xr:uid="{08D40E01-ADA5-46FD-9F5A-579E060C38EA}"/>
    <cellStyle name="Normal 3 11 24 2 3 2 6" xfId="17582" xr:uid="{346F9D4E-12AD-40A4-B6F1-80091E04A7C5}"/>
    <cellStyle name="Normal 3 11 24 2 3 2 6 2" xfId="17583" xr:uid="{B85159D2-FF63-46A1-9ABE-F67C9638CD0F}"/>
    <cellStyle name="Normal 3 11 24 2 3 2 7" xfId="17584" xr:uid="{A3E2405A-8485-4144-889B-C5DDB02068E0}"/>
    <cellStyle name="Normal 3 11 24 2 3 2 8" xfId="17585" xr:uid="{35AE412D-723D-406D-B54C-6C047C969812}"/>
    <cellStyle name="Normal 3 11 24 2 3 2 9" xfId="17586" xr:uid="{C8F13AE4-41B5-4EA7-8A7B-EA83DDBEA9E1}"/>
    <cellStyle name="Normal 3 11 24 2 3 3" xfId="17587" xr:uid="{7B25C31E-C921-421C-83A1-7F9A1F12B24A}"/>
    <cellStyle name="Normal 3 11 24 2 3 4" xfId="17588" xr:uid="{23A23992-83A1-4C36-8DE3-AE30C552FF19}"/>
    <cellStyle name="Normal 3 11 24 2 3 5" xfId="17589" xr:uid="{A4D8848E-73EB-4291-86B8-AF688A49C65E}"/>
    <cellStyle name="Normal 3 11 24 2 3 6" xfId="17590" xr:uid="{B4EE9A31-B1C9-4592-8745-49C5D17B909E}"/>
    <cellStyle name="Normal 3 11 24 2 3 7" xfId="17591" xr:uid="{AB87875F-BDE0-46B1-B7D8-4DC147164869}"/>
    <cellStyle name="Normal 3 11 24 2 3 8" xfId="17592" xr:uid="{E5B06DD0-B15D-4FDF-B52E-BBB6A6751281}"/>
    <cellStyle name="Normal 3 11 24 2 3 8 2" xfId="17593" xr:uid="{B92D517C-28AD-42A6-B3D9-F9678DFA93EA}"/>
    <cellStyle name="Normal 3 11 24 2 3 8 2 2" xfId="17594" xr:uid="{905253E8-7051-4B55-9875-C4D215A190E1}"/>
    <cellStyle name="Normal 3 11 24 2 3 8 2 2 2" xfId="17595" xr:uid="{BBA5803B-0D97-4868-A54C-38775070CDEC}"/>
    <cellStyle name="Normal 3 11 24 2 3 8 2 3" xfId="17596" xr:uid="{146FD251-A20A-4D73-A53C-036435626C35}"/>
    <cellStyle name="Normal 3 11 24 2 3 8 2 4" xfId="17597" xr:uid="{B656CB4C-612A-47E5-BC9C-F2C7D848D247}"/>
    <cellStyle name="Normal 3 11 24 2 3 8 2 5" xfId="17598" xr:uid="{982B225F-B24F-4109-957D-690F65E47635}"/>
    <cellStyle name="Normal 3 11 24 2 3 8 3" xfId="17599" xr:uid="{0DB9DCCB-3A8E-4AB6-AA3B-9168D5E5E44A}"/>
    <cellStyle name="Normal 3 11 24 2 3 8 3 2" xfId="17600" xr:uid="{FF1CECD9-A56E-4DA7-94BF-FCF8A4BADD67}"/>
    <cellStyle name="Normal 3 11 24 2 3 8 4" xfId="17601" xr:uid="{063FE1C0-703F-4B10-ACA1-E2E4F7890210}"/>
    <cellStyle name="Normal 3 11 24 2 3 8 5" xfId="17602" xr:uid="{4F970133-F6B6-4C0C-8E23-A1F12C1480CA}"/>
    <cellStyle name="Normal 3 11 24 2 3 9" xfId="17603" xr:uid="{51916EEF-51FC-4415-BAEF-7A224845F62E}"/>
    <cellStyle name="Normal 3 11 24 2 4" xfId="17604" xr:uid="{9E8BEF78-C0C6-4317-92EF-3BA6C7243D3A}"/>
    <cellStyle name="Normal 3 11 24 2 4 2" xfId="17605" xr:uid="{7CDF1503-EC6C-4BDB-AF27-F12E60ACC9AB}"/>
    <cellStyle name="Normal 3 11 24 2 4 2 2" xfId="17606" xr:uid="{1F9506CC-D5BF-4AE9-B705-8CC80C10F228}"/>
    <cellStyle name="Normal 3 11 24 2 4 2 2 2" xfId="17607" xr:uid="{28733BC5-4DB6-4551-8D0D-C0EB02D68EDD}"/>
    <cellStyle name="Normal 3 11 24 2 4 2 2 2 2" xfId="17608" xr:uid="{B9286F80-6DFD-4F37-99D2-BC7C36779B9C}"/>
    <cellStyle name="Normal 3 11 24 2 4 2 2 2 2 2" xfId="17609" xr:uid="{0FEC9EF4-5284-4ED5-9D0B-B2608FCC92C3}"/>
    <cellStyle name="Normal 3 11 24 2 4 2 2 2 3" xfId="17610" xr:uid="{20662085-C8FB-4552-8109-5BEC0F133023}"/>
    <cellStyle name="Normal 3 11 24 2 4 2 2 2 4" xfId="17611" xr:uid="{AB8E2903-EBEF-4477-A94C-5889AB883828}"/>
    <cellStyle name="Normal 3 11 24 2 4 2 2 2 5" xfId="17612" xr:uid="{EC6E60A9-40A2-4A9C-9448-BF69E0DC96DD}"/>
    <cellStyle name="Normal 3 11 24 2 4 2 2 3" xfId="17613" xr:uid="{DAA59320-2C05-4CB6-8B82-31B1BD40FF6A}"/>
    <cellStyle name="Normal 3 11 24 2 4 2 2 3 2" xfId="17614" xr:uid="{7470BCC9-4CE5-458B-8F2A-1BA32D15F11C}"/>
    <cellStyle name="Normal 3 11 24 2 4 2 2 4" xfId="17615" xr:uid="{9330D07B-2D99-4422-82CE-6EC6F0DC4B32}"/>
    <cellStyle name="Normal 3 11 24 2 4 2 2 5" xfId="17616" xr:uid="{05D4700B-6063-4E01-AE2C-2E9A142C70C6}"/>
    <cellStyle name="Normal 3 11 24 2 4 2 3" xfId="17617" xr:uid="{5B902A2C-9914-48F4-B911-D8F1F6055987}"/>
    <cellStyle name="Normal 3 11 24 2 4 2 4" xfId="17618" xr:uid="{D8AEADC8-F880-4761-A56B-39C44FB6D1D8}"/>
    <cellStyle name="Normal 3 11 24 2 4 2 5" xfId="17619" xr:uid="{AAA46C55-7204-40CD-91B6-37470D203124}"/>
    <cellStyle name="Normal 3 11 24 2 4 2 6" xfId="17620" xr:uid="{5645824E-ABCD-48B3-B649-07A1731690F9}"/>
    <cellStyle name="Normal 3 11 24 2 4 2 6 2" xfId="17621" xr:uid="{7B525F01-C9A5-44AF-ABAA-08E0ACBB10DF}"/>
    <cellStyle name="Normal 3 11 24 2 4 2 7" xfId="17622" xr:uid="{172BC87E-930F-401A-B01B-7600B221DD2D}"/>
    <cellStyle name="Normal 3 11 24 2 4 2 8" xfId="17623" xr:uid="{D610A552-166C-417B-A8F2-ED83750BF996}"/>
    <cellStyle name="Normal 3 11 24 2 4 2 9" xfId="17624" xr:uid="{B191BB83-6A32-4368-8B2A-816B6D8FD18D}"/>
    <cellStyle name="Normal 3 11 24 2 4 3" xfId="17625" xr:uid="{71D3136A-9259-46DE-BDA4-7AE569FE38A4}"/>
    <cellStyle name="Normal 3 11 24 2 4 3 2" xfId="17626" xr:uid="{EB0A014B-AB9E-4649-8F24-968FA1941CAA}"/>
    <cellStyle name="Normal 3 11 24 2 4 3 2 2" xfId="17627" xr:uid="{7AD14DE3-4A9C-485C-836D-B125D2329A7C}"/>
    <cellStyle name="Normal 3 11 24 2 4 3 2 2 2" xfId="17628" xr:uid="{4EF34208-D67D-4BC0-B3AC-514210C99BA9}"/>
    <cellStyle name="Normal 3 11 24 2 4 3 2 3" xfId="17629" xr:uid="{6999E6E4-EC9A-4063-9D2A-3E12D21C58D4}"/>
    <cellStyle name="Normal 3 11 24 2 4 3 2 4" xfId="17630" xr:uid="{234CEF89-6509-45D6-9FF5-E9A231C9A5C1}"/>
    <cellStyle name="Normal 3 11 24 2 4 3 2 5" xfId="17631" xr:uid="{12E98A23-A61C-4323-AE6A-EC0B0FB6D2C7}"/>
    <cellStyle name="Normal 3 11 24 2 4 3 3" xfId="17632" xr:uid="{77921554-E7C0-477F-8102-1AA5AC030EE5}"/>
    <cellStyle name="Normal 3 11 24 2 4 3 3 2" xfId="17633" xr:uid="{113A8AA7-FC51-44D9-8F2A-69DABECC081B}"/>
    <cellStyle name="Normal 3 11 24 2 4 3 4" xfId="17634" xr:uid="{FFC2EC7B-D1C5-4A20-B940-FCD880EC8990}"/>
    <cellStyle name="Normal 3 11 24 2 4 3 5" xfId="17635" xr:uid="{91BD7087-D84C-4191-9D44-4C685F0D623D}"/>
    <cellStyle name="Normal 3 11 24 2 4 4" xfId="17636" xr:uid="{D00D190F-F46E-433B-B7CD-4B9FAC851E59}"/>
    <cellStyle name="Normal 3 11 24 2 4 5" xfId="17637" xr:uid="{85D45F57-470B-45F5-BD33-35C983F277EF}"/>
    <cellStyle name="Normal 3 11 24 2 4 6" xfId="17638" xr:uid="{46A0A575-C195-4C2A-B6FA-3AFD0CE0A890}"/>
    <cellStyle name="Normal 3 11 24 2 4 6 2" xfId="17639" xr:uid="{E251D474-0245-4388-9FE4-B41670F2108C}"/>
    <cellStyle name="Normal 3 11 24 2 4 7" xfId="17640" xr:uid="{DB0CF11C-2ECF-4EA1-A9D4-304B6C911F03}"/>
    <cellStyle name="Normal 3 11 24 2 4 8" xfId="17641" xr:uid="{9571EC7D-9EBC-40EF-AEA0-E987506E3FFB}"/>
    <cellStyle name="Normal 3 11 24 2 4 9" xfId="17642" xr:uid="{3F85F064-C1C4-4593-A81B-B8B51D529838}"/>
    <cellStyle name="Normal 3 11 24 2 5" xfId="17643" xr:uid="{9133C045-EF54-4155-A567-FCA7F30CCA88}"/>
    <cellStyle name="Normal 3 11 24 2 5 2" xfId="17644" xr:uid="{D0095A16-DE1D-4005-8A11-27E1135ED4BD}"/>
    <cellStyle name="Normal 3 11 24 2 5 3" xfId="17645" xr:uid="{266DA302-0DA0-4E45-93B5-5ACBAAA4312F}"/>
    <cellStyle name="Normal 3 11 24 2 6" xfId="17646" xr:uid="{C9DBA96A-7E45-44BC-92EA-BF525164AB50}"/>
    <cellStyle name="Normal 3 11 24 2 6 2" xfId="17647" xr:uid="{86B1BA97-13A1-4DB4-B261-2DB97AF4947E}"/>
    <cellStyle name="Normal 3 11 24 2 6 3" xfId="17648" xr:uid="{65FF2755-E485-421A-BED7-62084B162DC7}"/>
    <cellStyle name="Normal 3 11 24 2 7" xfId="17649" xr:uid="{C55E662D-84A9-4124-AE32-782B822CA230}"/>
    <cellStyle name="Normal 3 11 24 2 7 2" xfId="17650" xr:uid="{5D6A4480-6F96-4718-9B6C-CE5C8760EAB4}"/>
    <cellStyle name="Normal 3 11 24 2 7 3" xfId="17651" xr:uid="{D54598F1-17AA-4440-BD7F-11E75AB8F6CC}"/>
    <cellStyle name="Normal 3 11 24 2 8" xfId="17652" xr:uid="{B440C51D-E6E0-49D4-A58F-E1E1DE8D6793}"/>
    <cellStyle name="Normal 3 11 24 2 8 2" xfId="17653" xr:uid="{779BA32D-1B4A-4F64-9050-2143C3F166AC}"/>
    <cellStyle name="Normal 3 11 24 2 8 3" xfId="17654" xr:uid="{35300B8A-7953-4AEA-A2AB-F526F028C96C}"/>
    <cellStyle name="Normal 3 11 24 2 9" xfId="17655" xr:uid="{F72CF7B6-2E43-444D-B955-55AC3AD9C877}"/>
    <cellStyle name="Normal 3 11 24 2 9 2" xfId="17656" xr:uid="{28448355-7DC0-4A72-ABBF-F265C4887112}"/>
    <cellStyle name="Normal 3 11 24 2 9 2 2" xfId="17657" xr:uid="{135D57F9-0B0C-4CBA-B823-E628D26A8EEA}"/>
    <cellStyle name="Normal 3 11 24 2 9 2 2 2" xfId="17658" xr:uid="{542A1F1C-00DC-4204-A39F-724B6555FE2E}"/>
    <cellStyle name="Normal 3 11 24 2 9 2 3" xfId="17659" xr:uid="{D0FAEAF1-7D5E-41D2-8306-5582EDFFFD46}"/>
    <cellStyle name="Normal 3 11 24 2 9 2 4" xfId="17660" xr:uid="{0A32D323-B380-4818-9993-D36222ECBE21}"/>
    <cellStyle name="Normal 3 11 24 2 9 2 5" xfId="17661" xr:uid="{BE24CA54-16C9-4FB8-AA46-E2934A978D97}"/>
    <cellStyle name="Normal 3 11 24 2 9 3" xfId="17662" xr:uid="{DA18F0A5-CEAA-4B50-80D8-461E59860BE9}"/>
    <cellStyle name="Normal 3 11 24 2 9 3 2" xfId="17663" xr:uid="{B175CCE6-9D18-4047-8AF6-0FD480C67399}"/>
    <cellStyle name="Normal 3 11 24 2 9 4" xfId="17664" xr:uid="{1A702838-283D-4237-9E8D-0B8B20C4B531}"/>
    <cellStyle name="Normal 3 11 24 2 9 5" xfId="17665" xr:uid="{50605DF4-B4DE-4DAB-B4DF-D1E00B7C72DE}"/>
    <cellStyle name="Normal 3 11 24 3" xfId="17666" xr:uid="{ED19EDE3-C64E-4A18-B705-40D951D70C7B}"/>
    <cellStyle name="Normal 3 11 24 3 2" xfId="17667" xr:uid="{03884FC7-892E-42AC-8E90-90B80FB7F8CC}"/>
    <cellStyle name="Normal 3 11 24 3 3" xfId="17668" xr:uid="{781A6298-DD3E-4C69-BE3D-F3AE9BF50CC5}"/>
    <cellStyle name="Normal 3 11 24 4" xfId="17669" xr:uid="{D63BD1C3-EA28-404A-A69E-4B9E5EA6932C}"/>
    <cellStyle name="Normal 3 11 24 4 10" xfId="17670" xr:uid="{638B2761-8CC6-4913-8D76-B35B49D2C34F}"/>
    <cellStyle name="Normal 3 11 24 4 11" xfId="17671" xr:uid="{8C873B63-CE90-4419-B301-E531D0DF3139}"/>
    <cellStyle name="Normal 3 11 24 4 12" xfId="17672" xr:uid="{9557C6A0-1EA5-48B2-A61F-4B93B9CF1297}"/>
    <cellStyle name="Normal 3 11 24 4 12 2" xfId="17673" xr:uid="{EEFCD005-5901-4A78-AE38-F752F98A1E33}"/>
    <cellStyle name="Normal 3 11 24 4 13" xfId="17674" xr:uid="{034339A7-5462-45E1-8BF4-3982E5BA8D3A}"/>
    <cellStyle name="Normal 3 11 24 4 14" xfId="17675" xr:uid="{BA11B913-D255-44D8-806D-03A1F7027023}"/>
    <cellStyle name="Normal 3 11 24 4 15" xfId="17676" xr:uid="{04F73BFF-2298-4309-87F2-770EF73BDBC8}"/>
    <cellStyle name="Normal 3 11 24 4 2" xfId="17677" xr:uid="{03DE3853-085E-4332-9525-503FA51EF6F8}"/>
    <cellStyle name="Normal 3 11 24 4 2 2" xfId="17678" xr:uid="{68206CD5-64CD-4427-85C0-C748E4261A2D}"/>
    <cellStyle name="Normal 3 11 24 4 2 2 2" xfId="17679" xr:uid="{AF7B2CCF-410F-4FD7-BF67-BC737C79F6D1}"/>
    <cellStyle name="Normal 3 11 24 4 2 2 2 2" xfId="17680" xr:uid="{5F06842F-65A4-455D-8C31-511A74881CDB}"/>
    <cellStyle name="Normal 3 11 24 4 2 2 2 2 2" xfId="17681" xr:uid="{07D16081-ABDC-469D-BA87-99546A8BF2B8}"/>
    <cellStyle name="Normal 3 11 24 4 2 2 2 2 2 2" xfId="17682" xr:uid="{5DC8835E-0A44-4A5D-9532-64ABA81428BE}"/>
    <cellStyle name="Normal 3 11 24 4 2 2 2 2 3" xfId="17683" xr:uid="{8152C4CC-B4C2-4949-86AF-801C7E9B5F51}"/>
    <cellStyle name="Normal 3 11 24 4 2 2 2 2 4" xfId="17684" xr:uid="{181267DF-7CFE-4A6A-8EB7-C61FAF4FBF3B}"/>
    <cellStyle name="Normal 3 11 24 4 2 2 2 2 5" xfId="17685" xr:uid="{A226E76C-41F4-4EED-BCD0-49A0EE66ECEE}"/>
    <cellStyle name="Normal 3 11 24 4 2 2 2 3" xfId="17686" xr:uid="{08425943-8EC1-4E8C-B637-AF4DD5710681}"/>
    <cellStyle name="Normal 3 11 24 4 2 2 2 3 2" xfId="17687" xr:uid="{5B13BC82-5BEA-4922-9AB7-6225A3ADBD75}"/>
    <cellStyle name="Normal 3 11 24 4 2 2 2 4" xfId="17688" xr:uid="{865E8A09-16C4-4102-B830-4D6A1ABECAC8}"/>
    <cellStyle name="Normal 3 11 24 4 2 2 2 5" xfId="17689" xr:uid="{0A8DE808-55EB-4F72-8A31-4EB556FC8E13}"/>
    <cellStyle name="Normal 3 11 24 4 2 2 3" xfId="17690" xr:uid="{8189AD81-4F7D-4F1D-A7F3-EA58CD802488}"/>
    <cellStyle name="Normal 3 11 24 4 2 2 4" xfId="17691" xr:uid="{15D354DA-96C3-482E-8A1A-312E3643C096}"/>
    <cellStyle name="Normal 3 11 24 4 2 2 5" xfId="17692" xr:uid="{69E41D77-C5AE-4C17-BED7-894B66A50256}"/>
    <cellStyle name="Normal 3 11 24 4 2 2 6" xfId="17693" xr:uid="{46C179D1-0DC7-4BB6-A070-997DAF4CE817}"/>
    <cellStyle name="Normal 3 11 24 4 2 2 6 2" xfId="17694" xr:uid="{AE35567E-C28B-4B31-B973-317AA29952C5}"/>
    <cellStyle name="Normal 3 11 24 4 2 2 7" xfId="17695" xr:uid="{1222BBF5-4B36-49A4-B56F-345DFC48CBD2}"/>
    <cellStyle name="Normal 3 11 24 4 2 2 8" xfId="17696" xr:uid="{0CB0FB56-E11D-4815-9F5E-3E3C43DDB463}"/>
    <cellStyle name="Normal 3 11 24 4 2 2 9" xfId="17697" xr:uid="{B72A1A38-207F-46AE-BD01-81108DE4E801}"/>
    <cellStyle name="Normal 3 11 24 4 2 3" xfId="17698" xr:uid="{6C97E2BE-4067-4F13-B10F-BBEFD436FBE8}"/>
    <cellStyle name="Normal 3 11 24 4 2 3 2" xfId="17699" xr:uid="{3C37F84A-05F1-47B1-A3C0-226085CF6301}"/>
    <cellStyle name="Normal 3 11 24 4 2 3 2 2" xfId="17700" xr:uid="{CCB3C5D1-B249-49D4-A11C-B53E70A36AC4}"/>
    <cellStyle name="Normal 3 11 24 4 2 3 2 2 2" xfId="17701" xr:uid="{63862D24-CFAA-499B-BC07-8FAC8906A493}"/>
    <cellStyle name="Normal 3 11 24 4 2 3 2 3" xfId="17702" xr:uid="{1D0ABEEE-AEC6-47CA-8340-413B1387DCEC}"/>
    <cellStyle name="Normal 3 11 24 4 2 3 2 4" xfId="17703" xr:uid="{23318ECE-9DB5-4528-A31C-1D7A508EFB80}"/>
    <cellStyle name="Normal 3 11 24 4 2 3 2 5" xfId="17704" xr:uid="{EEC3CABE-0D3D-4682-918A-202ADF6CAF9D}"/>
    <cellStyle name="Normal 3 11 24 4 2 3 3" xfId="17705" xr:uid="{03487A44-DDCB-4F57-96A3-68DD0C7BD2EA}"/>
    <cellStyle name="Normal 3 11 24 4 2 3 3 2" xfId="17706" xr:uid="{3F4FD05C-A784-4099-9C23-4AECF1138649}"/>
    <cellStyle name="Normal 3 11 24 4 2 3 4" xfId="17707" xr:uid="{4DEAE6C6-ACA7-487D-B183-DC3352C68F9B}"/>
    <cellStyle name="Normal 3 11 24 4 2 3 5" xfId="17708" xr:uid="{FBC1E53E-8E4C-48CA-9346-8FB9F8734144}"/>
    <cellStyle name="Normal 3 11 24 4 2 4" xfId="17709" xr:uid="{FDBF6D79-6195-43FC-BD5C-189FABCAC6C0}"/>
    <cellStyle name="Normal 3 11 24 4 2 5" xfId="17710" xr:uid="{87F02838-F2C6-4D59-B16F-B17B3F941AED}"/>
    <cellStyle name="Normal 3 11 24 4 2 6" xfId="17711" xr:uid="{4FF272B4-55CF-43D1-912C-2E9393C8D1F9}"/>
    <cellStyle name="Normal 3 11 24 4 2 6 2" xfId="17712" xr:uid="{BDBD360C-E539-4EC0-B19F-958631A54862}"/>
    <cellStyle name="Normal 3 11 24 4 2 7" xfId="17713" xr:uid="{40492FE1-18E8-454D-9475-C41C645B325A}"/>
    <cellStyle name="Normal 3 11 24 4 2 8" xfId="17714" xr:uid="{CA2775CD-E20F-4D41-88EC-D438E0BF5AD9}"/>
    <cellStyle name="Normal 3 11 24 4 2 9" xfId="17715" xr:uid="{A9914183-4D6F-415E-BD87-F8E76B6AA963}"/>
    <cellStyle name="Normal 3 11 24 4 3" xfId="17716" xr:uid="{A17AACB3-CEF0-4939-8497-72295974276C}"/>
    <cellStyle name="Normal 3 11 24 4 3 2" xfId="17717" xr:uid="{69F9F51B-922F-4B20-B3D4-91F8D4AF74BD}"/>
    <cellStyle name="Normal 3 11 24 4 3 3" xfId="17718" xr:uid="{8578E8E4-ED89-4400-AF10-296B32050540}"/>
    <cellStyle name="Normal 3 11 24 4 4" xfId="17719" xr:uid="{AA4AE19B-D401-4150-8162-091E4B3A0B0A}"/>
    <cellStyle name="Normal 3 11 24 4 4 2" xfId="17720" xr:uid="{C26034CA-23F7-4D5A-A391-2B52714A4B9B}"/>
    <cellStyle name="Normal 3 11 24 4 4 3" xfId="17721" xr:uid="{C42731CB-8960-4393-AACB-877DCBB51744}"/>
    <cellStyle name="Normal 3 11 24 4 5" xfId="17722" xr:uid="{BC9B7AB9-2228-4C40-8B5F-092A4B634269}"/>
    <cellStyle name="Normal 3 11 24 4 5 2" xfId="17723" xr:uid="{CE348C5F-7942-441D-87CC-5A28B23B845B}"/>
    <cellStyle name="Normal 3 11 24 4 5 3" xfId="17724" xr:uid="{3CA11E64-8369-4E59-96E2-92530A09AE16}"/>
    <cellStyle name="Normal 3 11 24 4 6" xfId="17725" xr:uid="{03878B8C-9364-4C34-8D3D-64FA52BFF4FC}"/>
    <cellStyle name="Normal 3 11 24 4 6 2" xfId="17726" xr:uid="{F1EF8102-596A-46CF-837F-A2BEBD55DC42}"/>
    <cellStyle name="Normal 3 11 24 4 6 3" xfId="17727" xr:uid="{D939E064-9D5D-4C59-8F21-0880A9ED0380}"/>
    <cellStyle name="Normal 3 11 24 4 7" xfId="17728" xr:uid="{6336297E-51C9-4E97-8B09-5C9AA0F880E5}"/>
    <cellStyle name="Normal 3 11 24 4 7 2" xfId="17729" xr:uid="{57117884-21E3-4F32-9055-3E7017513AB9}"/>
    <cellStyle name="Normal 3 11 24 4 7 3" xfId="17730" xr:uid="{98B3413E-EABC-4BEB-8DD8-3A2D32B93685}"/>
    <cellStyle name="Normal 3 11 24 4 8" xfId="17731" xr:uid="{58700E99-4966-4F77-8549-75FC62E82B21}"/>
    <cellStyle name="Normal 3 11 24 4 8 2" xfId="17732" xr:uid="{602A9C52-2AC0-47B0-BEAF-3D608922A492}"/>
    <cellStyle name="Normal 3 11 24 4 8 2 2" xfId="17733" xr:uid="{E4EAF891-0291-402F-8F21-CB9A503444DC}"/>
    <cellStyle name="Normal 3 11 24 4 8 2 2 2" xfId="17734" xr:uid="{D44B5C31-1512-4A4D-9F1F-616551CBC9AB}"/>
    <cellStyle name="Normal 3 11 24 4 8 2 3" xfId="17735" xr:uid="{7E4B3494-2F77-4A76-978A-224B71423F07}"/>
    <cellStyle name="Normal 3 11 24 4 8 2 4" xfId="17736" xr:uid="{FBB44FE6-9034-464E-886D-E7B9B11D9EFE}"/>
    <cellStyle name="Normal 3 11 24 4 8 2 5" xfId="17737" xr:uid="{50FC767B-2C5D-4F16-B3CC-542AE9BEC766}"/>
    <cellStyle name="Normal 3 11 24 4 8 3" xfId="17738" xr:uid="{6CF84380-F9A6-4FDB-9653-546BBB3DAB34}"/>
    <cellStyle name="Normal 3 11 24 4 8 3 2" xfId="17739" xr:uid="{89ECD297-088A-4581-9204-DC36339F42CB}"/>
    <cellStyle name="Normal 3 11 24 4 8 4" xfId="17740" xr:uid="{3B276C56-853F-4CD6-B3E5-78CC267820EA}"/>
    <cellStyle name="Normal 3 11 24 4 8 5" xfId="17741" xr:uid="{DCCE391C-A892-4C65-A31A-5A66D9A63010}"/>
    <cellStyle name="Normal 3 11 24 4 9" xfId="17742" xr:uid="{70B9BFA2-1030-41A7-B03F-78C7A683A99F}"/>
    <cellStyle name="Normal 3 11 24 5" xfId="17743" xr:uid="{A7019D0B-CE06-4992-A85B-009EBF6073BD}"/>
    <cellStyle name="Normal 3 11 24 5 2" xfId="17744" xr:uid="{38DDD04E-B93D-40A5-8704-8C03A732BBA7}"/>
    <cellStyle name="Normal 3 11 24 5 3" xfId="17745" xr:uid="{26B44328-F789-451E-9879-AC3AB851366A}"/>
    <cellStyle name="Normal 3 11 24 6" xfId="17746" xr:uid="{4CD1B116-B532-4452-8E6A-060912B47ACA}"/>
    <cellStyle name="Normal 3 11 24 6 2" xfId="17747" xr:uid="{4D33A8C7-06EC-48E0-9798-AFA3327719AE}"/>
    <cellStyle name="Normal 3 11 24 6 2 2" xfId="17748" xr:uid="{A174F5E9-7905-48CA-A17E-637113CEC76D}"/>
    <cellStyle name="Normal 3 11 24 6 2 2 2" xfId="17749" xr:uid="{5BBF7717-4E5A-4E9E-9E24-F785AB5D3FFE}"/>
    <cellStyle name="Normal 3 11 24 6 2 2 2 2" xfId="17750" xr:uid="{BDFB1226-9F8F-49BF-AD88-A7D8F2E50C68}"/>
    <cellStyle name="Normal 3 11 24 6 2 2 2 2 2" xfId="17751" xr:uid="{F6B0A5CF-B6BE-4292-8936-045F7AECBCBA}"/>
    <cellStyle name="Normal 3 11 24 6 2 2 2 3" xfId="17752" xr:uid="{095B86F6-9144-4AC9-B20B-F6B2777DCC94}"/>
    <cellStyle name="Normal 3 11 24 6 2 2 2 4" xfId="17753" xr:uid="{5072D43F-DAE7-4167-B29D-CE5F40AF626B}"/>
    <cellStyle name="Normal 3 11 24 6 2 2 2 5" xfId="17754" xr:uid="{751CFACC-161A-4E96-9A81-9888D95EC5BE}"/>
    <cellStyle name="Normal 3 11 24 6 2 2 3" xfId="17755" xr:uid="{AC39825F-AA74-4A95-937E-F801DCB9B400}"/>
    <cellStyle name="Normal 3 11 24 6 2 2 3 2" xfId="17756" xr:uid="{537099FA-95C3-448E-9369-92CAA598E12D}"/>
    <cellStyle name="Normal 3 11 24 6 2 2 4" xfId="17757" xr:uid="{3F9DE182-C054-4CD6-812D-4CFBDAA5B84B}"/>
    <cellStyle name="Normal 3 11 24 6 2 2 5" xfId="17758" xr:uid="{74B7C913-A590-455C-B07E-7227E43353DC}"/>
    <cellStyle name="Normal 3 11 24 6 2 3" xfId="17759" xr:uid="{DE2C0314-9A1E-4B5C-B03B-3E70D3E9ABDD}"/>
    <cellStyle name="Normal 3 11 24 6 2 4" xfId="17760" xr:uid="{C73931F5-45F9-482A-B0A7-7C155CFF53E4}"/>
    <cellStyle name="Normal 3 11 24 6 2 5" xfId="17761" xr:uid="{3ECFAB05-94CB-40C3-9FC5-136876B1D465}"/>
    <cellStyle name="Normal 3 11 24 6 2 6" xfId="17762" xr:uid="{884BCB72-52D3-4814-A2B5-8FF041F14C5E}"/>
    <cellStyle name="Normal 3 11 24 6 2 6 2" xfId="17763" xr:uid="{596A8254-691A-4920-8C29-F5C8CA7356C0}"/>
    <cellStyle name="Normal 3 11 24 6 2 7" xfId="17764" xr:uid="{AB30A57C-245A-4E88-A96D-45CD032B9EA3}"/>
    <cellStyle name="Normal 3 11 24 6 2 8" xfId="17765" xr:uid="{1BB7E591-095F-491C-A902-B6061A923329}"/>
    <cellStyle name="Normal 3 11 24 6 2 9" xfId="17766" xr:uid="{3984A639-D131-4CCC-9CB4-C5DDAA04FA49}"/>
    <cellStyle name="Normal 3 11 24 6 3" xfId="17767" xr:uid="{AD075152-270A-48AC-A2E3-DE3551D8584B}"/>
    <cellStyle name="Normal 3 11 24 6 3 2" xfId="17768" xr:uid="{FCFA9CDB-CC5A-4D6C-83D6-F85825848DB2}"/>
    <cellStyle name="Normal 3 11 24 6 3 2 2" xfId="17769" xr:uid="{D2CC939D-0146-4B37-8AB1-B06B54DA90A4}"/>
    <cellStyle name="Normal 3 11 24 6 3 2 2 2" xfId="17770" xr:uid="{0ADE380E-F411-467F-9A90-C85EB71ECDA9}"/>
    <cellStyle name="Normal 3 11 24 6 3 2 3" xfId="17771" xr:uid="{86F9434E-3342-48D6-AD63-CBA5C52F5826}"/>
    <cellStyle name="Normal 3 11 24 6 3 2 4" xfId="17772" xr:uid="{2B772AA7-3D6E-4338-B5E2-061E69ADDC1B}"/>
    <cellStyle name="Normal 3 11 24 6 3 2 5" xfId="17773" xr:uid="{95AEE058-42D7-4C21-B277-954CD0B66076}"/>
    <cellStyle name="Normal 3 11 24 6 3 3" xfId="17774" xr:uid="{A4E78A12-E5A5-4E39-B4EA-83998EE62504}"/>
    <cellStyle name="Normal 3 11 24 6 3 3 2" xfId="17775" xr:uid="{1023EFAA-667D-4927-88FD-0CF6E3FD6D26}"/>
    <cellStyle name="Normal 3 11 24 6 3 4" xfId="17776" xr:uid="{07905220-C069-4A5A-B3F8-96FFD7EA1917}"/>
    <cellStyle name="Normal 3 11 24 6 3 5" xfId="17777" xr:uid="{6E2134D4-8FB2-49F4-953B-7DF66218581F}"/>
    <cellStyle name="Normal 3 11 24 6 4" xfId="17778" xr:uid="{63A82BB0-2847-43F8-9387-8350E1184435}"/>
    <cellStyle name="Normal 3 11 24 6 5" xfId="17779" xr:uid="{CF91AE31-4FA6-4657-86DF-C31F3605B25C}"/>
    <cellStyle name="Normal 3 11 24 6 6" xfId="17780" xr:uid="{AD1B9DD6-30A6-469A-9EA0-16ECEE4A1C09}"/>
    <cellStyle name="Normal 3 11 24 6 6 2" xfId="17781" xr:uid="{5CC47D7E-542E-46B4-B622-F8425AC9DAAA}"/>
    <cellStyle name="Normal 3 11 24 6 7" xfId="17782" xr:uid="{32848C20-095A-425E-804B-FA033270BEA0}"/>
    <cellStyle name="Normal 3 11 24 6 8" xfId="17783" xr:uid="{8E092774-3D19-45AA-B264-1E979891585B}"/>
    <cellStyle name="Normal 3 11 24 6 9" xfId="17784" xr:uid="{927D2153-CC0B-4E15-B319-433B783DC0C9}"/>
    <cellStyle name="Normal 3 11 24 7" xfId="17785" xr:uid="{7DF0C3A7-5407-40FF-9F21-CE58B36AB6D5}"/>
    <cellStyle name="Normal 3 11 24 8" xfId="17786" xr:uid="{9262157E-7F06-4EA3-846A-E57AFF6D8F96}"/>
    <cellStyle name="Normal 3 11 24 9" xfId="17787" xr:uid="{52E27A3C-C45B-4F5E-BDF6-F31F8864F351}"/>
    <cellStyle name="Normal 3 11 25" xfId="17788" xr:uid="{29B1828E-6BAA-47AE-B48D-32F751B922C4}"/>
    <cellStyle name="Normal 3 11 25 2" xfId="17789" xr:uid="{3C7DC8B0-84B1-4767-B40D-CD816592FC40}"/>
    <cellStyle name="Normal 3 11 25 3" xfId="17790" xr:uid="{9FAACF11-4A56-4E74-80BD-5856E987193A}"/>
    <cellStyle name="Normal 3 11 26" xfId="17791" xr:uid="{5F7058E2-DADE-4285-A0FC-CEFF921341C6}"/>
    <cellStyle name="Normal 3 11 26 2" xfId="17792" xr:uid="{FFDC10C6-DC3B-451F-A86D-AA924831E9ED}"/>
    <cellStyle name="Normal 3 11 26 3" xfId="17793" xr:uid="{95752526-FA63-41BB-8630-984A92922B35}"/>
    <cellStyle name="Normal 3 11 27" xfId="17794" xr:uid="{D208CDF0-DBAF-4B43-A8C4-A3B441A47665}"/>
    <cellStyle name="Normal 3 11 27 2" xfId="17795" xr:uid="{FB63F5E6-0ED9-4462-B1BB-3ABDE8C82C42}"/>
    <cellStyle name="Normal 3 11 27 3" xfId="17796" xr:uid="{93EDB6C6-27FE-4FAF-A4F6-AE55E753020C}"/>
    <cellStyle name="Normal 3 11 28" xfId="17797" xr:uid="{F6D91EB3-DD67-47CB-9F4F-3073C9E25EB0}"/>
    <cellStyle name="Normal 3 11 28 2" xfId="17798" xr:uid="{C027BD81-2078-4BED-80B6-6560C4F0C4BB}"/>
    <cellStyle name="Normal 3 11 28 3" xfId="17799" xr:uid="{2DB0EA49-6030-48ED-9C42-0B1F470B0A0D}"/>
    <cellStyle name="Normal 3 11 29" xfId="17800" xr:uid="{A7FD81B5-2070-4335-AF13-F7E1B87066F0}"/>
    <cellStyle name="Normal 3 11 29 2" xfId="17801" xr:uid="{3594E35A-696D-449A-9D21-35AEB5878E31}"/>
    <cellStyle name="Normal 3 11 29 3" xfId="17802" xr:uid="{F53312FC-BC0C-4FF5-A5F1-B798DE4C2C3D}"/>
    <cellStyle name="Normal 3 11 3" xfId="17803" xr:uid="{79C11185-F120-4747-8DB0-FC3A2985AD2D}"/>
    <cellStyle name="Normal 3 11 3 2" xfId="17804" xr:uid="{21F88ACF-50B5-42AC-9829-6900BB5461AF}"/>
    <cellStyle name="Normal 3 11 3 2 2" xfId="17805" xr:uid="{9A215D3B-7020-483D-8D07-B8A23399DEB4}"/>
    <cellStyle name="Normal 3 11 3 2 3" xfId="17806" xr:uid="{57DEA65C-7212-425E-8A0F-688674280440}"/>
    <cellStyle name="Normal 3 11 3 3" xfId="17807" xr:uid="{80E7BC7B-AEEC-4643-B471-92035C39B78F}"/>
    <cellStyle name="Normal 3 11 3 3 2" xfId="17808" xr:uid="{7183477B-4DAD-4C56-B5F9-00C31859F966}"/>
    <cellStyle name="Normal 3 11 3 3 3" xfId="17809" xr:uid="{5A6D487C-5E09-497D-AD05-6594EC31466E}"/>
    <cellStyle name="Normal 3 11 3 4" xfId="17810" xr:uid="{E7F08703-D374-464D-A3C8-832654028EF4}"/>
    <cellStyle name="Normal 3 11 3 5" xfId="17811" xr:uid="{5A6EEA13-1816-46A7-B46D-CA67597DAF09}"/>
    <cellStyle name="Normal 3 11 30" xfId="17812" xr:uid="{FDC7CAEE-5A5C-473A-A98B-4EF875FD4BCA}"/>
    <cellStyle name="Normal 3 11 30 10" xfId="17813" xr:uid="{D790D99E-C4D2-44EA-B878-EDFA136A0E95}"/>
    <cellStyle name="Normal 3 11 30 11" xfId="17814" xr:uid="{E4305ABF-AACB-4D1F-9BAF-C6229559D7AB}"/>
    <cellStyle name="Normal 3 11 30 12" xfId="17815" xr:uid="{4085AEC8-A1D9-4C04-BF0D-7D3558142235}"/>
    <cellStyle name="Normal 3 11 30 13" xfId="17816" xr:uid="{5E412993-0F64-4410-9CD2-A36EE56011B2}"/>
    <cellStyle name="Normal 3 11 30 13 2" xfId="17817" xr:uid="{2AE797FB-6397-4922-BBC5-956B588AEB75}"/>
    <cellStyle name="Normal 3 11 30 14" xfId="17818" xr:uid="{9ADDEFA3-08A3-4C8D-B891-F91E4292D6B6}"/>
    <cellStyle name="Normal 3 11 30 15" xfId="17819" xr:uid="{56A628BE-A2AB-48E9-9AC2-1421FA47B49D}"/>
    <cellStyle name="Normal 3 11 30 16" xfId="17820" xr:uid="{BFFA6C05-D8DF-40FE-A798-DED1C69E3CA4}"/>
    <cellStyle name="Normal 3 11 30 2" xfId="17821" xr:uid="{6D465525-2271-4078-85D3-A9F767B09BB6}"/>
    <cellStyle name="Normal 3 11 30 2 10" xfId="17822" xr:uid="{4B9CB9E7-3D8C-4F8E-B8FF-E7E9AF43AD4B}"/>
    <cellStyle name="Normal 3 11 30 2 11" xfId="17823" xr:uid="{03ABB6A6-C51E-4E2B-B1DA-9286EC48E0B2}"/>
    <cellStyle name="Normal 3 11 30 2 12" xfId="17824" xr:uid="{1916B741-365C-4553-A616-64BF3794B301}"/>
    <cellStyle name="Normal 3 11 30 2 13" xfId="17825" xr:uid="{C8EEC225-0722-4678-BA89-7DD02D726852}"/>
    <cellStyle name="Normal 3 11 30 2 13 2" xfId="17826" xr:uid="{A0AE55E4-2AC1-4B2D-A822-80EA58C1590C}"/>
    <cellStyle name="Normal 3 11 30 2 14" xfId="17827" xr:uid="{E5558594-F375-42E1-966A-BC7E916A0053}"/>
    <cellStyle name="Normal 3 11 30 2 15" xfId="17828" xr:uid="{613D04EC-839B-4EA0-9E85-9A1294745821}"/>
    <cellStyle name="Normal 3 11 30 2 16" xfId="17829" xr:uid="{9CF318B3-88CB-40DE-97C2-DFD3BFD7454F}"/>
    <cellStyle name="Normal 3 11 30 2 2" xfId="17830" xr:uid="{3CC7970E-6F20-4586-84E8-97E5CE259E49}"/>
    <cellStyle name="Normal 3 11 30 2 2 10" xfId="17831" xr:uid="{8F607F6B-DD5A-4384-880D-30BC561F82E5}"/>
    <cellStyle name="Normal 3 11 30 2 2 11" xfId="17832" xr:uid="{914424EF-AC65-4366-93B4-9CB1750153E8}"/>
    <cellStyle name="Normal 3 11 30 2 2 12" xfId="17833" xr:uid="{7740EF09-F842-4B0E-B68D-2AFFC7B5D034}"/>
    <cellStyle name="Normal 3 11 30 2 2 12 2" xfId="17834" xr:uid="{933C1C17-E8BA-451B-93E8-D88C57C66D94}"/>
    <cellStyle name="Normal 3 11 30 2 2 13" xfId="17835" xr:uid="{D4FE103E-31AB-49E5-9EF9-D99009C7AB29}"/>
    <cellStyle name="Normal 3 11 30 2 2 14" xfId="17836" xr:uid="{52E94BFF-F185-4240-9363-6511B74A4480}"/>
    <cellStyle name="Normal 3 11 30 2 2 15" xfId="17837" xr:uid="{A1DC63C8-71D9-4A4B-A632-AFC88CEDDDC2}"/>
    <cellStyle name="Normal 3 11 30 2 2 2" xfId="17838" xr:uid="{FB36EC09-4D0D-4E68-A5C6-AE92770EFC8F}"/>
    <cellStyle name="Normal 3 11 30 2 2 2 2" xfId="17839" xr:uid="{2E47D243-096A-41E7-A5A6-BCF58918E657}"/>
    <cellStyle name="Normal 3 11 30 2 2 2 2 2" xfId="17840" xr:uid="{DBF106A8-51B6-4FFF-89B3-3AEFB2829339}"/>
    <cellStyle name="Normal 3 11 30 2 2 2 2 2 2" xfId="17841" xr:uid="{96DB1DD8-8F4E-413F-A852-23882CC2F13E}"/>
    <cellStyle name="Normal 3 11 30 2 2 2 2 2 2 2" xfId="17842" xr:uid="{DDCB90F0-4DE9-4179-865F-4BF018307273}"/>
    <cellStyle name="Normal 3 11 30 2 2 2 2 2 2 2 2" xfId="17843" xr:uid="{EA072410-C19E-42F2-9604-5A0F8C9C045B}"/>
    <cellStyle name="Normal 3 11 30 2 2 2 2 2 2 3" xfId="17844" xr:uid="{D69E041C-5145-4BF7-A13F-4EEA8953762B}"/>
    <cellStyle name="Normal 3 11 30 2 2 2 2 2 2 4" xfId="17845" xr:uid="{5E99C8B1-30C9-4731-83E9-96FA56CD79D0}"/>
    <cellStyle name="Normal 3 11 30 2 2 2 2 2 2 5" xfId="17846" xr:uid="{2793B88A-4567-45FE-9928-E819160E9E3F}"/>
    <cellStyle name="Normal 3 11 30 2 2 2 2 2 3" xfId="17847" xr:uid="{CF689FAE-8142-4627-ACE1-0CE0BC33394C}"/>
    <cellStyle name="Normal 3 11 30 2 2 2 2 2 3 2" xfId="17848" xr:uid="{788CA613-FDEF-40BC-BA6F-002334868FE1}"/>
    <cellStyle name="Normal 3 11 30 2 2 2 2 2 4" xfId="17849" xr:uid="{E9C65F9A-345B-4D03-888B-D56BC8B46E7A}"/>
    <cellStyle name="Normal 3 11 30 2 2 2 2 2 5" xfId="17850" xr:uid="{658D8069-DCE6-4EA9-ACA3-03CB1BE1749A}"/>
    <cellStyle name="Normal 3 11 30 2 2 2 2 3" xfId="17851" xr:uid="{9E0108AD-4145-430A-B095-A6D4A3B32F85}"/>
    <cellStyle name="Normal 3 11 30 2 2 2 2 4" xfId="17852" xr:uid="{487E1AD3-A1B9-4735-A0BD-396F3F064F33}"/>
    <cellStyle name="Normal 3 11 30 2 2 2 2 5" xfId="17853" xr:uid="{339F86DB-F987-4A0F-940B-BEFE694424B7}"/>
    <cellStyle name="Normal 3 11 30 2 2 2 2 6" xfId="17854" xr:uid="{EA44A36C-666B-4F3C-A5BB-2F09469BBE2E}"/>
    <cellStyle name="Normal 3 11 30 2 2 2 2 6 2" xfId="17855" xr:uid="{DD63A09F-6741-4889-9545-DD90C3E604E9}"/>
    <cellStyle name="Normal 3 11 30 2 2 2 2 7" xfId="17856" xr:uid="{3177E9DA-E412-4435-8AA4-6F475BBF8DAB}"/>
    <cellStyle name="Normal 3 11 30 2 2 2 2 8" xfId="17857" xr:uid="{38A48303-2A44-47A5-B1BC-238AD16718C2}"/>
    <cellStyle name="Normal 3 11 30 2 2 2 2 9" xfId="17858" xr:uid="{F2528A0B-B47A-4D53-9D44-B3B6BC024519}"/>
    <cellStyle name="Normal 3 11 30 2 2 2 3" xfId="17859" xr:uid="{8C23C6DB-9F80-4B8B-B15F-176AD9488E2A}"/>
    <cellStyle name="Normal 3 11 30 2 2 2 3 2" xfId="17860" xr:uid="{5B53D0A0-9824-4B96-A11E-B7B20408FD43}"/>
    <cellStyle name="Normal 3 11 30 2 2 2 3 2 2" xfId="17861" xr:uid="{63524AF2-5E8A-477B-8774-3EF9EE49EAC8}"/>
    <cellStyle name="Normal 3 11 30 2 2 2 3 2 2 2" xfId="17862" xr:uid="{D5AC740C-F2E3-4F0D-9117-1916644B41B2}"/>
    <cellStyle name="Normal 3 11 30 2 2 2 3 2 3" xfId="17863" xr:uid="{69BE489F-838B-4270-9FBA-EFBFEA6236B9}"/>
    <cellStyle name="Normal 3 11 30 2 2 2 3 2 4" xfId="17864" xr:uid="{1764F0E5-9CDB-4B68-9A35-5F17175AB199}"/>
    <cellStyle name="Normal 3 11 30 2 2 2 3 2 5" xfId="17865" xr:uid="{DA85BFBA-17F0-4B77-9205-4F289219C036}"/>
    <cellStyle name="Normal 3 11 30 2 2 2 3 3" xfId="17866" xr:uid="{F9C77B45-4E06-4D00-A5EB-8D2966AA8B68}"/>
    <cellStyle name="Normal 3 11 30 2 2 2 3 3 2" xfId="17867" xr:uid="{A3BEB91F-0A16-44C5-A7D3-8FC08E9516F3}"/>
    <cellStyle name="Normal 3 11 30 2 2 2 3 4" xfId="17868" xr:uid="{FCF4792E-E026-4838-B40B-A5E6C4CDE3D6}"/>
    <cellStyle name="Normal 3 11 30 2 2 2 3 5" xfId="17869" xr:uid="{98158236-D75F-454B-84A9-358C52F70E86}"/>
    <cellStyle name="Normal 3 11 30 2 2 2 4" xfId="17870" xr:uid="{BCF68A81-496C-43CE-8E8C-A9A676303123}"/>
    <cellStyle name="Normal 3 11 30 2 2 2 5" xfId="17871" xr:uid="{0590710B-1A38-4EE6-9686-2375E99F4232}"/>
    <cellStyle name="Normal 3 11 30 2 2 2 6" xfId="17872" xr:uid="{C1A0FEBB-3110-40AE-B7B0-167EEC5FD809}"/>
    <cellStyle name="Normal 3 11 30 2 2 2 6 2" xfId="17873" xr:uid="{CFC06F18-382E-41CE-ACE1-4A438CC3AFBC}"/>
    <cellStyle name="Normal 3 11 30 2 2 2 7" xfId="17874" xr:uid="{7536B710-A759-4806-A64A-35102888A353}"/>
    <cellStyle name="Normal 3 11 30 2 2 2 8" xfId="17875" xr:uid="{DC032D8A-2AA8-4AEA-ADE0-FB600EC1D0D9}"/>
    <cellStyle name="Normal 3 11 30 2 2 2 9" xfId="17876" xr:uid="{63DC014F-79EA-4402-9F73-69FAD9B50FCF}"/>
    <cellStyle name="Normal 3 11 30 2 2 3" xfId="17877" xr:uid="{5AB69A03-9A7A-4992-92B5-22652B80246C}"/>
    <cellStyle name="Normal 3 11 30 2 2 4" xfId="17878" xr:uid="{290F6152-2AC7-4A05-9277-24B0E52A3F01}"/>
    <cellStyle name="Normal 3 11 30 2 2 5" xfId="17879" xr:uid="{65B8814B-9DD6-42EE-BF84-11BB27FD42DC}"/>
    <cellStyle name="Normal 3 11 30 2 2 6" xfId="17880" xr:uid="{04DD8202-B7FB-4148-BC8F-F9F88BB53A45}"/>
    <cellStyle name="Normal 3 11 30 2 2 7" xfId="17881" xr:uid="{BE34B383-56F3-48F2-850B-9AC5BB828E55}"/>
    <cellStyle name="Normal 3 11 30 2 2 8" xfId="17882" xr:uid="{4A4284CA-3BB8-43C2-92DA-030DE46B8B05}"/>
    <cellStyle name="Normal 3 11 30 2 2 8 2" xfId="17883" xr:uid="{287919A0-6827-47F3-910B-F6492F9D6511}"/>
    <cellStyle name="Normal 3 11 30 2 2 8 2 2" xfId="17884" xr:uid="{AC30A328-C8A0-43F9-B3FA-D796C6384AB6}"/>
    <cellStyle name="Normal 3 11 30 2 2 8 2 2 2" xfId="17885" xr:uid="{1C23EFC6-A206-4A91-AEF3-CEFCAEBD6460}"/>
    <cellStyle name="Normal 3 11 30 2 2 8 2 3" xfId="17886" xr:uid="{974180A4-058B-49D3-920B-678BA77D9CC3}"/>
    <cellStyle name="Normal 3 11 30 2 2 8 2 4" xfId="17887" xr:uid="{BE3F3839-3408-49E1-822E-F804D979E544}"/>
    <cellStyle name="Normal 3 11 30 2 2 8 2 5" xfId="17888" xr:uid="{172CE692-6CB0-4A46-8AE7-C03BE305CED3}"/>
    <cellStyle name="Normal 3 11 30 2 2 8 3" xfId="17889" xr:uid="{C53EF439-726E-4762-8453-550FB913BF0F}"/>
    <cellStyle name="Normal 3 11 30 2 2 8 3 2" xfId="17890" xr:uid="{5B33A35E-DDC1-45C3-9784-4B5D61256B2B}"/>
    <cellStyle name="Normal 3 11 30 2 2 8 4" xfId="17891" xr:uid="{6028D827-6257-41F6-9D07-DBC2C90C83BA}"/>
    <cellStyle name="Normal 3 11 30 2 2 8 5" xfId="17892" xr:uid="{0C3D0BA7-3FA7-4598-8279-A50FA6334584}"/>
    <cellStyle name="Normal 3 11 30 2 2 9" xfId="17893" xr:uid="{0EE0DAF6-A344-4788-8AFD-80C01806D23A}"/>
    <cellStyle name="Normal 3 11 30 2 3" xfId="17894" xr:uid="{EDEF23BD-24C0-440A-83DD-8EF4B7C9F7D0}"/>
    <cellStyle name="Normal 3 11 30 2 4" xfId="17895" xr:uid="{532B708F-F6FC-45D8-A9F4-0D40D984B1BC}"/>
    <cellStyle name="Normal 3 11 30 2 4 2" xfId="17896" xr:uid="{0D08E0AD-4CB8-4089-B275-4519DF0FB527}"/>
    <cellStyle name="Normal 3 11 30 2 4 2 2" xfId="17897" xr:uid="{BB861F17-2387-4999-B19C-21AADD8D5F22}"/>
    <cellStyle name="Normal 3 11 30 2 4 2 2 2" xfId="17898" xr:uid="{A826C47B-1357-47F6-8709-27FEBCDB0646}"/>
    <cellStyle name="Normal 3 11 30 2 4 2 2 2 2" xfId="17899" xr:uid="{047C919D-FFDF-4FAB-BFB2-F24FCB7EACF3}"/>
    <cellStyle name="Normal 3 11 30 2 4 2 2 2 2 2" xfId="17900" xr:uid="{9D7533AE-D45C-4B3E-8032-5B559DD3A184}"/>
    <cellStyle name="Normal 3 11 30 2 4 2 2 2 3" xfId="17901" xr:uid="{803D7AE0-F38B-4350-BAFD-864283A8277A}"/>
    <cellStyle name="Normal 3 11 30 2 4 2 2 2 4" xfId="17902" xr:uid="{F095EEAF-72F2-414F-B245-DAACBAA32F8F}"/>
    <cellStyle name="Normal 3 11 30 2 4 2 2 2 5" xfId="17903" xr:uid="{6A32B73A-1E18-4BA3-81C2-5C995A11F849}"/>
    <cellStyle name="Normal 3 11 30 2 4 2 2 3" xfId="17904" xr:uid="{68C5F7B6-18F0-4BFE-B66B-EB7006B8AC0C}"/>
    <cellStyle name="Normal 3 11 30 2 4 2 2 3 2" xfId="17905" xr:uid="{6A3CE68E-EDC7-4CFB-8875-0486115DE318}"/>
    <cellStyle name="Normal 3 11 30 2 4 2 2 4" xfId="17906" xr:uid="{582A79EF-8E19-47C9-B4E3-2E40A6945D79}"/>
    <cellStyle name="Normal 3 11 30 2 4 2 2 5" xfId="17907" xr:uid="{9B3FEF16-57B9-4D2A-93AE-71977F8941BB}"/>
    <cellStyle name="Normal 3 11 30 2 4 2 3" xfId="17908" xr:uid="{9E224D00-8EA4-472D-BF0D-A07DA5DF67EB}"/>
    <cellStyle name="Normal 3 11 30 2 4 2 4" xfId="17909" xr:uid="{FFCF2F32-4AAD-4368-9754-28EE92366DCC}"/>
    <cellStyle name="Normal 3 11 30 2 4 2 5" xfId="17910" xr:uid="{90E9A813-6919-4A5C-9C32-D30A42754CD1}"/>
    <cellStyle name="Normal 3 11 30 2 4 2 6" xfId="17911" xr:uid="{1D7C53BF-DC02-4273-825C-4ADA1CA891F4}"/>
    <cellStyle name="Normal 3 11 30 2 4 2 6 2" xfId="17912" xr:uid="{27A4C0E9-592E-47F1-A00A-EF104391639F}"/>
    <cellStyle name="Normal 3 11 30 2 4 2 7" xfId="17913" xr:uid="{ADC9F772-03A2-4ABD-988D-C9B380B64E5D}"/>
    <cellStyle name="Normal 3 11 30 2 4 2 8" xfId="17914" xr:uid="{49BDF390-B0DA-4F24-B42B-E4FFB19703BE}"/>
    <cellStyle name="Normal 3 11 30 2 4 2 9" xfId="17915" xr:uid="{DF5A37E0-D095-423D-B9EA-29831A3740F2}"/>
    <cellStyle name="Normal 3 11 30 2 4 3" xfId="17916" xr:uid="{1B0B3942-D0D3-418E-A5BF-B59E2438F149}"/>
    <cellStyle name="Normal 3 11 30 2 4 3 2" xfId="17917" xr:uid="{3598176B-C452-4D6B-8DBF-892FA7EDC15F}"/>
    <cellStyle name="Normal 3 11 30 2 4 3 2 2" xfId="17918" xr:uid="{0A2BC931-0A86-45BA-BC06-03282C367377}"/>
    <cellStyle name="Normal 3 11 30 2 4 3 2 2 2" xfId="17919" xr:uid="{68F529D1-36BD-4F71-88E5-D15A6ADA2FEB}"/>
    <cellStyle name="Normal 3 11 30 2 4 3 2 3" xfId="17920" xr:uid="{2E4D14F9-DE05-4874-B00B-653B7AA65068}"/>
    <cellStyle name="Normal 3 11 30 2 4 3 2 4" xfId="17921" xr:uid="{ABDA6D8B-FD92-44C4-9CA2-4E19647A1C14}"/>
    <cellStyle name="Normal 3 11 30 2 4 3 2 5" xfId="17922" xr:uid="{B8D32024-6E2B-41DC-8FD9-50D3EAE54D09}"/>
    <cellStyle name="Normal 3 11 30 2 4 3 3" xfId="17923" xr:uid="{5E415060-DFC6-4802-B78C-B5E31BD2E28F}"/>
    <cellStyle name="Normal 3 11 30 2 4 3 3 2" xfId="17924" xr:uid="{D16C241D-E1C0-4640-9854-6FA7EBAAA586}"/>
    <cellStyle name="Normal 3 11 30 2 4 3 4" xfId="17925" xr:uid="{1ADC48D5-ABC8-4462-AFD8-08088C78A769}"/>
    <cellStyle name="Normal 3 11 30 2 4 3 5" xfId="17926" xr:uid="{8974EBD0-FD86-45C4-9C9C-A0D1813182FD}"/>
    <cellStyle name="Normal 3 11 30 2 4 4" xfId="17927" xr:uid="{2F0EFB57-443F-4767-AF9B-C8C037BA8262}"/>
    <cellStyle name="Normal 3 11 30 2 4 5" xfId="17928" xr:uid="{9BE69B44-924D-4F2E-A1F1-B071017AA506}"/>
    <cellStyle name="Normal 3 11 30 2 4 6" xfId="17929" xr:uid="{BF53017F-43C9-424C-8D43-E8F868482240}"/>
    <cellStyle name="Normal 3 11 30 2 4 6 2" xfId="17930" xr:uid="{A7EC3291-63B8-44B4-8224-D804338C77EF}"/>
    <cellStyle name="Normal 3 11 30 2 4 7" xfId="17931" xr:uid="{63EA39E8-D221-4782-A4CD-91754A70026D}"/>
    <cellStyle name="Normal 3 11 30 2 4 8" xfId="17932" xr:uid="{8D94C13B-DDC3-4E97-996C-A550E8DFF660}"/>
    <cellStyle name="Normal 3 11 30 2 4 9" xfId="17933" xr:uid="{93BD39AF-EE4C-4EE4-8D92-162A50606EAD}"/>
    <cellStyle name="Normal 3 11 30 2 5" xfId="17934" xr:uid="{8700D862-4962-423C-A1C1-B92A015C1E8A}"/>
    <cellStyle name="Normal 3 11 30 2 5 2" xfId="17935" xr:uid="{FFBFD4BC-996A-4561-B5B0-06F6DC40FE10}"/>
    <cellStyle name="Normal 3 11 30 2 5 3" xfId="17936" xr:uid="{4A52F02D-738B-422D-A27B-7F3097229AE7}"/>
    <cellStyle name="Normal 3 11 30 2 6" xfId="17937" xr:uid="{80804AEA-8215-4191-B195-5CB2FD589979}"/>
    <cellStyle name="Normal 3 11 30 2 6 2" xfId="17938" xr:uid="{21ECD39B-053B-4A75-AF7A-4DA6EAADEA14}"/>
    <cellStyle name="Normal 3 11 30 2 6 3" xfId="17939" xr:uid="{B256CF54-D8E5-4D8C-AB86-BE4933B077E9}"/>
    <cellStyle name="Normal 3 11 30 2 7" xfId="17940" xr:uid="{13F88D1B-5D70-4A4D-9E3F-4610066388FB}"/>
    <cellStyle name="Normal 3 11 30 2 7 2" xfId="17941" xr:uid="{42CC061D-5587-4AEA-A939-11C712121F51}"/>
    <cellStyle name="Normal 3 11 30 2 7 3" xfId="17942" xr:uid="{E13AF621-5730-4F2B-BFCB-9B007010ED3B}"/>
    <cellStyle name="Normal 3 11 30 2 8" xfId="17943" xr:uid="{667375CC-9761-4A3A-B9D2-64D8DAD0B768}"/>
    <cellStyle name="Normal 3 11 30 2 8 2" xfId="17944" xr:uid="{754BF5FC-3DA7-4DCB-804F-6E3AF9AA4471}"/>
    <cellStyle name="Normal 3 11 30 2 8 3" xfId="17945" xr:uid="{E99460E3-54D4-4D55-950F-6CDABCFA91FE}"/>
    <cellStyle name="Normal 3 11 30 2 9" xfId="17946" xr:uid="{9BD4295C-52D2-4286-A981-4004962D05AA}"/>
    <cellStyle name="Normal 3 11 30 2 9 2" xfId="17947" xr:uid="{807D0288-1D1B-41AA-8623-12FBA2A0D64C}"/>
    <cellStyle name="Normal 3 11 30 2 9 2 2" xfId="17948" xr:uid="{51098448-E16C-41D7-BD1B-5EA0839B9043}"/>
    <cellStyle name="Normal 3 11 30 2 9 2 2 2" xfId="17949" xr:uid="{33FC621C-1695-4F9D-B7AF-3D7A0AA570D7}"/>
    <cellStyle name="Normal 3 11 30 2 9 2 3" xfId="17950" xr:uid="{C6E84D9B-1132-46ED-AB78-96B06E4551F2}"/>
    <cellStyle name="Normal 3 11 30 2 9 2 4" xfId="17951" xr:uid="{EB06DEB7-403D-4492-8F41-905917988CCB}"/>
    <cellStyle name="Normal 3 11 30 2 9 2 5" xfId="17952" xr:uid="{D80F12E8-A79B-44B9-9CBD-59FDE80CA9A1}"/>
    <cellStyle name="Normal 3 11 30 2 9 3" xfId="17953" xr:uid="{F808B548-CDE5-4200-85F1-5AE29829BAB1}"/>
    <cellStyle name="Normal 3 11 30 2 9 3 2" xfId="17954" xr:uid="{73948D92-4C3B-453F-9D32-B30DA52F7B1F}"/>
    <cellStyle name="Normal 3 11 30 2 9 4" xfId="17955" xr:uid="{0457D75A-31B6-4929-AE32-F96E1799D73A}"/>
    <cellStyle name="Normal 3 11 30 2 9 5" xfId="17956" xr:uid="{9C9B587F-65AA-433D-95E1-E9932576DABA}"/>
    <cellStyle name="Normal 3 11 30 3" xfId="17957" xr:uid="{E015C60D-E36C-4F33-9E6F-14D3CB5CEC98}"/>
    <cellStyle name="Normal 3 11 30 3 10" xfId="17958" xr:uid="{550123DF-9032-44D3-AB49-053FE133D0E4}"/>
    <cellStyle name="Normal 3 11 30 3 11" xfId="17959" xr:uid="{3F5DE18C-F296-4B3E-8408-9EF7A4A84267}"/>
    <cellStyle name="Normal 3 11 30 3 12" xfId="17960" xr:uid="{12D05ED4-23DB-471F-BC9D-0AE67E3CDD58}"/>
    <cellStyle name="Normal 3 11 30 3 12 2" xfId="17961" xr:uid="{C5C337F7-252D-47C0-86A6-BE498A0701D4}"/>
    <cellStyle name="Normal 3 11 30 3 13" xfId="17962" xr:uid="{096192DD-8EFC-432B-98C8-0077011CE9C0}"/>
    <cellStyle name="Normal 3 11 30 3 14" xfId="17963" xr:uid="{E0225FD9-0235-428D-B4A1-C6A95D69189E}"/>
    <cellStyle name="Normal 3 11 30 3 15" xfId="17964" xr:uid="{918321FB-E221-4234-BE3B-FDD5B0ADA55F}"/>
    <cellStyle name="Normal 3 11 30 3 2" xfId="17965" xr:uid="{9EBB015D-EF30-4443-BE2D-AD574D075B35}"/>
    <cellStyle name="Normal 3 11 30 3 2 2" xfId="17966" xr:uid="{B5E836F3-C3B8-4E96-BA0F-DD97C627E777}"/>
    <cellStyle name="Normal 3 11 30 3 2 2 2" xfId="17967" xr:uid="{315DEA1A-81C1-49BC-A7C0-67EE13BE6E8F}"/>
    <cellStyle name="Normal 3 11 30 3 2 2 2 2" xfId="17968" xr:uid="{1EFD3A20-D2ED-4A23-A193-07348E52573A}"/>
    <cellStyle name="Normal 3 11 30 3 2 2 2 2 2" xfId="17969" xr:uid="{12952023-5E73-442F-BE95-3FBC7EB530C0}"/>
    <cellStyle name="Normal 3 11 30 3 2 2 2 2 2 2" xfId="17970" xr:uid="{8C51AC26-EE20-4FD4-AF59-E06796634D4E}"/>
    <cellStyle name="Normal 3 11 30 3 2 2 2 2 3" xfId="17971" xr:uid="{FFB4173A-2543-4294-818F-4D4147E6BB14}"/>
    <cellStyle name="Normal 3 11 30 3 2 2 2 2 4" xfId="17972" xr:uid="{59F02763-4560-4638-B1B6-9274146EFF6D}"/>
    <cellStyle name="Normal 3 11 30 3 2 2 2 2 5" xfId="17973" xr:uid="{D1CACF4D-7BF1-4E83-B838-3915752035E6}"/>
    <cellStyle name="Normal 3 11 30 3 2 2 2 3" xfId="17974" xr:uid="{D6014C6B-5697-4A5E-BD18-8105D4074E65}"/>
    <cellStyle name="Normal 3 11 30 3 2 2 2 3 2" xfId="17975" xr:uid="{BB624798-84A2-4CB9-91F4-C94D9B2F206C}"/>
    <cellStyle name="Normal 3 11 30 3 2 2 2 4" xfId="17976" xr:uid="{EF386CD7-05CA-4420-A495-B4E861B7BEC4}"/>
    <cellStyle name="Normal 3 11 30 3 2 2 2 5" xfId="17977" xr:uid="{EA97CBAC-F0E3-4AE7-A4F5-DD82122C9F9C}"/>
    <cellStyle name="Normal 3 11 30 3 2 2 3" xfId="17978" xr:uid="{54774096-6FC0-45DC-87D0-1A87D1EFCAE7}"/>
    <cellStyle name="Normal 3 11 30 3 2 2 4" xfId="17979" xr:uid="{EBB23798-BE5C-4A17-87B7-F4F00B38D079}"/>
    <cellStyle name="Normal 3 11 30 3 2 2 5" xfId="17980" xr:uid="{6E69893E-EB02-4810-A0D0-5B888A68F27B}"/>
    <cellStyle name="Normal 3 11 30 3 2 2 6" xfId="17981" xr:uid="{292857EF-56C5-4F5E-A850-33A84CC34B9A}"/>
    <cellStyle name="Normal 3 11 30 3 2 2 6 2" xfId="17982" xr:uid="{592879AF-FF4B-40E4-9EB4-54A7A0CD05B4}"/>
    <cellStyle name="Normal 3 11 30 3 2 2 7" xfId="17983" xr:uid="{27634C05-F5C0-498C-B94A-597C9E87655E}"/>
    <cellStyle name="Normal 3 11 30 3 2 2 8" xfId="17984" xr:uid="{50B6C7C8-9D8E-4AB2-9B75-6D59AF3A07CE}"/>
    <cellStyle name="Normal 3 11 30 3 2 2 9" xfId="17985" xr:uid="{E6F9B00F-8CC5-4431-8F75-D82D8D4FFB97}"/>
    <cellStyle name="Normal 3 11 30 3 2 3" xfId="17986" xr:uid="{0230F5D0-A048-4E5D-981A-A5861959E6FC}"/>
    <cellStyle name="Normal 3 11 30 3 2 3 2" xfId="17987" xr:uid="{055506E3-1FCF-47AF-9A65-6D62BBA9F497}"/>
    <cellStyle name="Normal 3 11 30 3 2 3 2 2" xfId="17988" xr:uid="{EFFD6567-06AC-40D6-8DC1-7A25D7D520F9}"/>
    <cellStyle name="Normal 3 11 30 3 2 3 2 2 2" xfId="17989" xr:uid="{B8CE3CE3-2169-4F5F-A653-A23F2944F6AE}"/>
    <cellStyle name="Normal 3 11 30 3 2 3 2 3" xfId="17990" xr:uid="{0DBF0310-1CCC-4F72-894F-854F226F44E5}"/>
    <cellStyle name="Normal 3 11 30 3 2 3 2 4" xfId="17991" xr:uid="{ED3344DA-8050-4969-85C2-0E68B3F03560}"/>
    <cellStyle name="Normal 3 11 30 3 2 3 2 5" xfId="17992" xr:uid="{BBF77FE7-6FFF-47E0-8CF5-FC53D767C664}"/>
    <cellStyle name="Normal 3 11 30 3 2 3 3" xfId="17993" xr:uid="{FEEDF3BA-4D46-4456-801A-197BF77C4A0F}"/>
    <cellStyle name="Normal 3 11 30 3 2 3 3 2" xfId="17994" xr:uid="{97354E88-89B3-4FC0-8C12-55784B21CD84}"/>
    <cellStyle name="Normal 3 11 30 3 2 3 4" xfId="17995" xr:uid="{68393A07-D36A-4C23-91BC-2880BA52812A}"/>
    <cellStyle name="Normal 3 11 30 3 2 3 5" xfId="17996" xr:uid="{266F278F-C0C8-442E-82D3-AE4192E645B8}"/>
    <cellStyle name="Normal 3 11 30 3 2 4" xfId="17997" xr:uid="{67890239-2433-47AD-ABDB-D1B6DA9BC0D8}"/>
    <cellStyle name="Normal 3 11 30 3 2 5" xfId="17998" xr:uid="{3834A135-5122-4D9E-A492-BB85D2C231CA}"/>
    <cellStyle name="Normal 3 11 30 3 2 6" xfId="17999" xr:uid="{8AB60FE8-8CC4-486E-9E4B-903378960F0E}"/>
    <cellStyle name="Normal 3 11 30 3 2 6 2" xfId="18000" xr:uid="{5654B169-6942-4ACA-9036-5D413EB6960B}"/>
    <cellStyle name="Normal 3 11 30 3 2 7" xfId="18001" xr:uid="{DF84F921-32BD-4B6F-BBEC-46350D7E12D1}"/>
    <cellStyle name="Normal 3 11 30 3 2 8" xfId="18002" xr:uid="{D261889E-75A9-4C7F-B502-00C185484ADE}"/>
    <cellStyle name="Normal 3 11 30 3 2 9" xfId="18003" xr:uid="{7F52461A-A890-4C4E-9A19-1D03E6288DEA}"/>
    <cellStyle name="Normal 3 11 30 3 3" xfId="18004" xr:uid="{5CA86C6F-FF97-4FF7-B5B1-112C6E976705}"/>
    <cellStyle name="Normal 3 11 30 3 3 2" xfId="18005" xr:uid="{1868BFD1-BE19-4D6B-9E1C-008B6808B98F}"/>
    <cellStyle name="Normal 3 11 30 3 3 3" xfId="18006" xr:uid="{BFD11BF7-83FF-4A71-84E5-BDF57C3D9336}"/>
    <cellStyle name="Normal 3 11 30 3 4" xfId="18007" xr:uid="{5B54F10E-84A6-4349-A0C1-044BEF978832}"/>
    <cellStyle name="Normal 3 11 30 3 4 2" xfId="18008" xr:uid="{84795EE1-D811-45D5-91E6-1AC5B2321BBA}"/>
    <cellStyle name="Normal 3 11 30 3 4 3" xfId="18009" xr:uid="{1900F621-C3E9-4B8D-B82F-4109FF9956AA}"/>
    <cellStyle name="Normal 3 11 30 3 5" xfId="18010" xr:uid="{EA436901-9458-4B1D-A90C-635ABC85991F}"/>
    <cellStyle name="Normal 3 11 30 3 5 2" xfId="18011" xr:uid="{B786F777-9751-42A2-A76E-A4EE9F8D00FC}"/>
    <cellStyle name="Normal 3 11 30 3 5 3" xfId="18012" xr:uid="{526FA3E8-6B4B-4DDD-9190-2FE2E18BAB87}"/>
    <cellStyle name="Normal 3 11 30 3 6" xfId="18013" xr:uid="{54710AE6-1F53-4E6A-99F9-FCF06316306A}"/>
    <cellStyle name="Normal 3 11 30 3 6 2" xfId="18014" xr:uid="{63E3A727-6B04-482A-A3D9-636210537EC6}"/>
    <cellStyle name="Normal 3 11 30 3 6 3" xfId="18015" xr:uid="{650B2747-0661-47DC-B126-1290BE5162BA}"/>
    <cellStyle name="Normal 3 11 30 3 7" xfId="18016" xr:uid="{2D591B28-27BF-4D13-A460-119F0A4B8306}"/>
    <cellStyle name="Normal 3 11 30 3 7 2" xfId="18017" xr:uid="{2FD776CA-3186-4199-B0C1-F7C8026BF101}"/>
    <cellStyle name="Normal 3 11 30 3 7 3" xfId="18018" xr:uid="{D56C0ACB-ED84-4118-A28C-F89F5F8E6A4E}"/>
    <cellStyle name="Normal 3 11 30 3 8" xfId="18019" xr:uid="{C89365FC-DEDD-4BC9-9781-F4E0E0E19919}"/>
    <cellStyle name="Normal 3 11 30 3 8 2" xfId="18020" xr:uid="{4BE034D4-2AD5-43F8-9234-F0FA6FA71DE5}"/>
    <cellStyle name="Normal 3 11 30 3 8 2 2" xfId="18021" xr:uid="{F84D29D3-5457-4D32-AD60-F40C156E66F1}"/>
    <cellStyle name="Normal 3 11 30 3 8 2 2 2" xfId="18022" xr:uid="{E3ABC51D-3F92-4D46-9BD5-A5E0B84D1D2D}"/>
    <cellStyle name="Normal 3 11 30 3 8 2 3" xfId="18023" xr:uid="{7B30AF82-6B43-4719-9293-73C0BF55DC35}"/>
    <cellStyle name="Normal 3 11 30 3 8 2 4" xfId="18024" xr:uid="{AC2D8619-F221-4F26-B3AB-80F46556D1E3}"/>
    <cellStyle name="Normal 3 11 30 3 8 2 5" xfId="18025" xr:uid="{52B1D6C5-5863-4C97-B190-D3CAE1AED8E8}"/>
    <cellStyle name="Normal 3 11 30 3 8 3" xfId="18026" xr:uid="{E99002A5-59AD-4E7C-AD22-43434E024DD4}"/>
    <cellStyle name="Normal 3 11 30 3 8 3 2" xfId="18027" xr:uid="{707D3032-1B48-44FC-806E-AC5C0168614B}"/>
    <cellStyle name="Normal 3 11 30 3 8 4" xfId="18028" xr:uid="{AE2D2BEA-4054-4737-9D62-CA371E3F5010}"/>
    <cellStyle name="Normal 3 11 30 3 8 5" xfId="18029" xr:uid="{80E70EE0-4FF8-47BF-B831-8564FA459D92}"/>
    <cellStyle name="Normal 3 11 30 3 9" xfId="18030" xr:uid="{3F65FB43-A152-4987-91C7-814C314F166E}"/>
    <cellStyle name="Normal 3 11 30 4" xfId="18031" xr:uid="{CE7EB673-396D-450A-921B-B5337AE285B1}"/>
    <cellStyle name="Normal 3 11 30 4 2" xfId="18032" xr:uid="{2998A057-4FD9-4308-95AA-CADD3622CAE5}"/>
    <cellStyle name="Normal 3 11 30 4 2 2" xfId="18033" xr:uid="{26F61DAD-35AD-46CA-979F-6715CFEB34B2}"/>
    <cellStyle name="Normal 3 11 30 4 2 2 2" xfId="18034" xr:uid="{65D3B847-E38A-46E8-9840-91FBE2AA83D8}"/>
    <cellStyle name="Normal 3 11 30 4 2 2 2 2" xfId="18035" xr:uid="{BCF01418-E77E-4BF3-B09D-0A5D052E0B4A}"/>
    <cellStyle name="Normal 3 11 30 4 2 2 2 2 2" xfId="18036" xr:uid="{5A73FB1F-64DE-4E6E-B2C1-6FF776F69FBB}"/>
    <cellStyle name="Normal 3 11 30 4 2 2 2 3" xfId="18037" xr:uid="{094116C6-BF34-43E6-A128-2437C807E801}"/>
    <cellStyle name="Normal 3 11 30 4 2 2 2 4" xfId="18038" xr:uid="{2166DBF4-FBFC-4E4E-B190-7ADDAD6B6BE0}"/>
    <cellStyle name="Normal 3 11 30 4 2 2 2 5" xfId="18039" xr:uid="{BF7834D4-6D98-4EFD-93A6-C4B161F28F13}"/>
    <cellStyle name="Normal 3 11 30 4 2 2 3" xfId="18040" xr:uid="{7D9992EC-7500-4242-A2C6-B40F28A0A4F0}"/>
    <cellStyle name="Normal 3 11 30 4 2 2 3 2" xfId="18041" xr:uid="{C7B86B36-A0EA-4DA4-B832-1E559EA26637}"/>
    <cellStyle name="Normal 3 11 30 4 2 2 4" xfId="18042" xr:uid="{D15E83E6-6507-43D6-A2DA-97812D96F4AE}"/>
    <cellStyle name="Normal 3 11 30 4 2 2 5" xfId="18043" xr:uid="{340D4353-D9A3-4435-AD3E-6C25B1EB6F38}"/>
    <cellStyle name="Normal 3 11 30 4 2 3" xfId="18044" xr:uid="{B3F4F3CD-5971-43B3-AFA6-CD5B869897C9}"/>
    <cellStyle name="Normal 3 11 30 4 2 4" xfId="18045" xr:uid="{CCCEBF8D-58A1-4F0B-885E-DFC92A12D1D4}"/>
    <cellStyle name="Normal 3 11 30 4 2 5" xfId="18046" xr:uid="{0C002FA3-1D99-49F7-B766-EAC58A7E4CE1}"/>
    <cellStyle name="Normal 3 11 30 4 2 6" xfId="18047" xr:uid="{D586EBFB-C381-4C18-84AE-1C515E9DD3A9}"/>
    <cellStyle name="Normal 3 11 30 4 2 6 2" xfId="18048" xr:uid="{EBC5FBB1-AE93-4B9D-ACCA-95D2E92E9359}"/>
    <cellStyle name="Normal 3 11 30 4 2 7" xfId="18049" xr:uid="{2C3C23AB-F21E-4F17-9E2A-CD55497F3B7D}"/>
    <cellStyle name="Normal 3 11 30 4 2 8" xfId="18050" xr:uid="{FB7FA119-8B8A-40BA-AC81-DB1AA34847DF}"/>
    <cellStyle name="Normal 3 11 30 4 2 9" xfId="18051" xr:uid="{0915BEFB-01AF-4210-A38F-5EA8CDB0409C}"/>
    <cellStyle name="Normal 3 11 30 4 3" xfId="18052" xr:uid="{EF1B6A0A-E6E5-4F52-8FF7-F65913F987E6}"/>
    <cellStyle name="Normal 3 11 30 4 3 2" xfId="18053" xr:uid="{44976DE1-84D2-4F1F-A115-0C338EB18317}"/>
    <cellStyle name="Normal 3 11 30 4 3 2 2" xfId="18054" xr:uid="{68F544AC-2216-424E-902B-3C216CCFE99E}"/>
    <cellStyle name="Normal 3 11 30 4 3 2 2 2" xfId="18055" xr:uid="{212CE6AF-A612-451F-8E7C-F95B74B9522A}"/>
    <cellStyle name="Normal 3 11 30 4 3 2 3" xfId="18056" xr:uid="{552EDD49-8642-4444-83D9-9B38CF112DDF}"/>
    <cellStyle name="Normal 3 11 30 4 3 2 4" xfId="18057" xr:uid="{D8F792E4-237C-4E1E-9757-C9F06EFE4238}"/>
    <cellStyle name="Normal 3 11 30 4 3 2 5" xfId="18058" xr:uid="{DEF1B262-2B1A-44A1-8349-C530B880729A}"/>
    <cellStyle name="Normal 3 11 30 4 3 3" xfId="18059" xr:uid="{38C4F36B-0F6B-429A-BB4C-B84D7A19B319}"/>
    <cellStyle name="Normal 3 11 30 4 3 3 2" xfId="18060" xr:uid="{8E2224D5-0D79-4301-AD6F-C4D07DA88B9B}"/>
    <cellStyle name="Normal 3 11 30 4 3 4" xfId="18061" xr:uid="{5CF37C10-483F-45AD-882E-68DFEAE2DBFC}"/>
    <cellStyle name="Normal 3 11 30 4 3 5" xfId="18062" xr:uid="{5BF17D98-46CB-4CC7-9AB8-ABBE054C3219}"/>
    <cellStyle name="Normal 3 11 30 4 4" xfId="18063" xr:uid="{5482F8E9-DC34-4C22-A77D-B84572932825}"/>
    <cellStyle name="Normal 3 11 30 4 5" xfId="18064" xr:uid="{4044A66B-060D-45A9-BE32-8B30C3DA6689}"/>
    <cellStyle name="Normal 3 11 30 4 6" xfId="18065" xr:uid="{6F11B975-7F51-4296-9F9A-FA867F11C7FB}"/>
    <cellStyle name="Normal 3 11 30 4 6 2" xfId="18066" xr:uid="{CDF6CF36-0BCD-4B4D-BFF9-62EB6A002D23}"/>
    <cellStyle name="Normal 3 11 30 4 7" xfId="18067" xr:uid="{AD11EEB5-CB2C-43A6-A160-0D440FBF6A08}"/>
    <cellStyle name="Normal 3 11 30 4 8" xfId="18068" xr:uid="{81A21649-9D70-4B81-A754-B897550E61C3}"/>
    <cellStyle name="Normal 3 11 30 4 9" xfId="18069" xr:uid="{B5666559-AA86-4C9B-8BC1-CD67459A038F}"/>
    <cellStyle name="Normal 3 11 30 5" xfId="18070" xr:uid="{5AFC8491-B146-42D3-ADF8-E590230BE266}"/>
    <cellStyle name="Normal 3 11 30 6" xfId="18071" xr:uid="{80B52AEE-670D-4577-904D-D2EA7C284595}"/>
    <cellStyle name="Normal 3 11 30 7" xfId="18072" xr:uid="{D2BCCE4A-D1CF-49F4-92FF-E002F786F428}"/>
    <cellStyle name="Normal 3 11 30 8" xfId="18073" xr:uid="{73F4EDED-1D20-43C4-BA0B-095F4E6D4C5F}"/>
    <cellStyle name="Normal 3 11 30 9" xfId="18074" xr:uid="{BAC9B2BE-B254-4770-8252-E440C4C20459}"/>
    <cellStyle name="Normal 3 11 30 9 2" xfId="18075" xr:uid="{166F721C-6CC7-4D8F-A185-7730AAC04D0C}"/>
    <cellStyle name="Normal 3 11 30 9 2 2" xfId="18076" xr:uid="{2FD4F11A-30B1-4DC6-9672-1F73F45C4168}"/>
    <cellStyle name="Normal 3 11 30 9 2 2 2" xfId="18077" xr:uid="{B6267324-7326-4CAE-8835-4613E7ADA0DA}"/>
    <cellStyle name="Normal 3 11 30 9 2 3" xfId="18078" xr:uid="{6D065578-99A6-4371-BB2A-09CF8651DCD8}"/>
    <cellStyle name="Normal 3 11 30 9 2 4" xfId="18079" xr:uid="{F5B66AD9-E105-401B-B2C6-1712128A4AE8}"/>
    <cellStyle name="Normal 3 11 30 9 2 5" xfId="18080" xr:uid="{9D23964A-AD8E-4D73-B5C1-E7F72729767F}"/>
    <cellStyle name="Normal 3 11 30 9 3" xfId="18081" xr:uid="{AD877E0F-EAFB-4C58-A88E-C9510901A105}"/>
    <cellStyle name="Normal 3 11 30 9 3 2" xfId="18082" xr:uid="{91BA83F6-E28E-4A2D-999B-32700BE9D4BC}"/>
    <cellStyle name="Normal 3 11 30 9 4" xfId="18083" xr:uid="{A69131D7-609D-4E83-AD3F-05B1221F52B7}"/>
    <cellStyle name="Normal 3 11 30 9 5" xfId="18084" xr:uid="{CA0D8326-7379-4ED0-92D5-2F9AA00F8687}"/>
    <cellStyle name="Normal 3 11 31" xfId="18085" xr:uid="{F7A4D761-EE0E-4429-B4D2-E79B489751D9}"/>
    <cellStyle name="Normal 3 11 31 10" xfId="18086" xr:uid="{8A89E9ED-C8DF-45C8-97F2-EE3A065FDC16}"/>
    <cellStyle name="Normal 3 11 31 11" xfId="18087" xr:uid="{E0DA7479-64DE-45E5-902F-DAF9193A9F73}"/>
    <cellStyle name="Normal 3 11 31 12" xfId="18088" xr:uid="{D903B981-E80B-4075-803A-E154223BB2D9}"/>
    <cellStyle name="Normal 3 11 31 12 2" xfId="18089" xr:uid="{FAF95AC6-53AE-45EB-A014-A54620F3E752}"/>
    <cellStyle name="Normal 3 11 31 13" xfId="18090" xr:uid="{BAADC2E5-537D-4B1E-841C-22CAE296B35E}"/>
    <cellStyle name="Normal 3 11 31 14" xfId="18091" xr:uid="{3E78B403-4ACB-46A0-B47C-4C70A11B70BF}"/>
    <cellStyle name="Normal 3 11 31 15" xfId="18092" xr:uid="{F89161D1-07F2-4953-BCE3-5DD3AA77E56D}"/>
    <cellStyle name="Normal 3 11 31 2" xfId="18093" xr:uid="{DC34192E-1041-4F27-AD79-A39BA0DDF66E}"/>
    <cellStyle name="Normal 3 11 31 2 2" xfId="18094" xr:uid="{5BEFF8D1-F387-4E32-814D-942F9CCD3C2A}"/>
    <cellStyle name="Normal 3 11 31 2 2 2" xfId="18095" xr:uid="{13DD5C9F-153B-410D-84EA-F10203637048}"/>
    <cellStyle name="Normal 3 11 31 2 2 2 2" xfId="18096" xr:uid="{3911B3E1-248F-495C-A94F-F34A48AA24D3}"/>
    <cellStyle name="Normal 3 11 31 2 2 2 2 2" xfId="18097" xr:uid="{9AFCB006-F434-4B62-86C5-2D3851564782}"/>
    <cellStyle name="Normal 3 11 31 2 2 2 2 2 2" xfId="18098" xr:uid="{26B523D1-275B-4295-869D-57E318217A5A}"/>
    <cellStyle name="Normal 3 11 31 2 2 2 2 3" xfId="18099" xr:uid="{F3683190-6403-4175-8558-9FB724BBC1EB}"/>
    <cellStyle name="Normal 3 11 31 2 2 2 2 4" xfId="18100" xr:uid="{0E250F76-AAAD-4396-B786-4A4641DD20C9}"/>
    <cellStyle name="Normal 3 11 31 2 2 2 2 5" xfId="18101" xr:uid="{B280D9E3-8189-4644-AC72-9B5EA1B6E29E}"/>
    <cellStyle name="Normal 3 11 31 2 2 2 3" xfId="18102" xr:uid="{BFAD1E94-E202-46F4-9A27-2F5DE71B0328}"/>
    <cellStyle name="Normal 3 11 31 2 2 2 3 2" xfId="18103" xr:uid="{BF60E4B2-CE0C-41EE-BF56-53AE9FED4AA4}"/>
    <cellStyle name="Normal 3 11 31 2 2 2 4" xfId="18104" xr:uid="{023265A2-0551-4836-8B4E-6A34752B3C62}"/>
    <cellStyle name="Normal 3 11 31 2 2 2 5" xfId="18105" xr:uid="{2933B6DA-C305-4243-BB80-06C025D97A4D}"/>
    <cellStyle name="Normal 3 11 31 2 2 3" xfId="18106" xr:uid="{CA8F8A7E-D5D0-4BA0-B191-20E3515720BC}"/>
    <cellStyle name="Normal 3 11 31 2 2 4" xfId="18107" xr:uid="{66FCB0A5-72B7-46F2-B3F7-3C70310E4ACC}"/>
    <cellStyle name="Normal 3 11 31 2 2 5" xfId="18108" xr:uid="{8D1BD3D7-6F83-4400-A1C9-C70C46CEAA4D}"/>
    <cellStyle name="Normal 3 11 31 2 2 6" xfId="18109" xr:uid="{97B52778-6849-48F2-9910-A3078A21EFEB}"/>
    <cellStyle name="Normal 3 11 31 2 2 6 2" xfId="18110" xr:uid="{C506AA88-DBC2-4362-83B1-62B283043A4F}"/>
    <cellStyle name="Normal 3 11 31 2 2 7" xfId="18111" xr:uid="{20EDF482-684B-4508-AF1A-AFD30217F9D0}"/>
    <cellStyle name="Normal 3 11 31 2 2 8" xfId="18112" xr:uid="{5882812F-40F3-4BF6-BF6D-F91B0F1451A6}"/>
    <cellStyle name="Normal 3 11 31 2 2 9" xfId="18113" xr:uid="{FF20C20F-D5F5-406F-AAAA-CCF629BB8644}"/>
    <cellStyle name="Normal 3 11 31 2 3" xfId="18114" xr:uid="{FCC00797-29E9-4BF5-A48B-31AAED3E3CBB}"/>
    <cellStyle name="Normal 3 11 31 2 3 2" xfId="18115" xr:uid="{3DAAD375-5122-4083-A706-AA73C8744187}"/>
    <cellStyle name="Normal 3 11 31 2 3 2 2" xfId="18116" xr:uid="{A60C8315-B196-4F9A-8CE1-822FF91AEAD5}"/>
    <cellStyle name="Normal 3 11 31 2 3 2 2 2" xfId="18117" xr:uid="{68FA979D-E598-4C87-A328-F8ADDCC06893}"/>
    <cellStyle name="Normal 3 11 31 2 3 2 3" xfId="18118" xr:uid="{B115B9A6-B62E-469A-B0F7-4FDB990F3BF5}"/>
    <cellStyle name="Normal 3 11 31 2 3 2 4" xfId="18119" xr:uid="{19D69603-CE20-4289-AEFE-49730602509E}"/>
    <cellStyle name="Normal 3 11 31 2 3 2 5" xfId="18120" xr:uid="{4A451674-1599-47F1-AE95-2C6EC329D4E7}"/>
    <cellStyle name="Normal 3 11 31 2 3 3" xfId="18121" xr:uid="{22AC367D-28EF-422F-B911-F1B0F0B34637}"/>
    <cellStyle name="Normal 3 11 31 2 3 3 2" xfId="18122" xr:uid="{2FB8E735-046C-45E7-991C-932FCC7D094B}"/>
    <cellStyle name="Normal 3 11 31 2 3 4" xfId="18123" xr:uid="{3679A455-DDB5-427B-93FE-9E81BEA5DF6B}"/>
    <cellStyle name="Normal 3 11 31 2 3 5" xfId="18124" xr:uid="{0B5B3B47-A4C7-4CB1-B25B-96FE0761119F}"/>
    <cellStyle name="Normal 3 11 31 2 4" xfId="18125" xr:uid="{6ED2595D-74BB-46EB-A408-75C3B2B87825}"/>
    <cellStyle name="Normal 3 11 31 2 5" xfId="18126" xr:uid="{3E449D85-217A-4ACF-B398-6A9F4E1C614C}"/>
    <cellStyle name="Normal 3 11 31 2 6" xfId="18127" xr:uid="{0393E40E-1685-4FCA-B444-3467E8B63D24}"/>
    <cellStyle name="Normal 3 11 31 2 6 2" xfId="18128" xr:uid="{27B5345B-19A4-4CE4-B6CA-31BD53C8D042}"/>
    <cellStyle name="Normal 3 11 31 2 7" xfId="18129" xr:uid="{25DEDFF6-52AB-41F8-8E83-450668E5C6FC}"/>
    <cellStyle name="Normal 3 11 31 2 8" xfId="18130" xr:uid="{B58C19BF-B047-4753-83C1-9C961721BE40}"/>
    <cellStyle name="Normal 3 11 31 2 9" xfId="18131" xr:uid="{DD9A711D-55FF-4BC1-AF7B-C4BF20B50736}"/>
    <cellStyle name="Normal 3 11 31 3" xfId="18132" xr:uid="{0C06A827-0307-44FB-80F5-649CFB7C2C48}"/>
    <cellStyle name="Normal 3 11 31 4" xfId="18133" xr:uid="{91BD576A-C8BD-48BF-BDAB-67F7BF3E4E8E}"/>
    <cellStyle name="Normal 3 11 31 5" xfId="18134" xr:uid="{8FC1A4AD-1A63-4DAD-9643-2E05CE804368}"/>
    <cellStyle name="Normal 3 11 31 6" xfId="18135" xr:uid="{8A83F8AB-0DB7-43E3-A386-92B555569BD8}"/>
    <cellStyle name="Normal 3 11 31 7" xfId="18136" xr:uid="{260067B6-4241-446D-B471-52EF394E81E3}"/>
    <cellStyle name="Normal 3 11 31 8" xfId="18137" xr:uid="{3C1E87DC-9BF9-4312-9C37-57759A265851}"/>
    <cellStyle name="Normal 3 11 31 8 2" xfId="18138" xr:uid="{0DDAC760-C65B-4FD5-A6B9-2E991A6C4B1C}"/>
    <cellStyle name="Normal 3 11 31 8 2 2" xfId="18139" xr:uid="{61B66542-64FC-4FBC-BF36-462596A171A5}"/>
    <cellStyle name="Normal 3 11 31 8 2 2 2" xfId="18140" xr:uid="{EE3AFCAC-4A18-4BF0-817D-04D57A064F42}"/>
    <cellStyle name="Normal 3 11 31 8 2 3" xfId="18141" xr:uid="{FCEEE285-C84F-428C-BA2F-837C88F5D650}"/>
    <cellStyle name="Normal 3 11 31 8 2 4" xfId="18142" xr:uid="{37857B2B-A34B-4F5E-852C-F54335F281A5}"/>
    <cellStyle name="Normal 3 11 31 8 2 5" xfId="18143" xr:uid="{14FB1247-36B1-4023-92AF-FDF1FBC17215}"/>
    <cellStyle name="Normal 3 11 31 8 3" xfId="18144" xr:uid="{AAE2065B-900E-4BB2-8660-D0F08D124C36}"/>
    <cellStyle name="Normal 3 11 31 8 3 2" xfId="18145" xr:uid="{4A4A4163-59A1-4EEE-AACD-DBA085642A52}"/>
    <cellStyle name="Normal 3 11 31 8 4" xfId="18146" xr:uid="{BE4AFAC1-4C31-46D3-B245-ED539450C38B}"/>
    <cellStyle name="Normal 3 11 31 8 5" xfId="18147" xr:uid="{18C28970-202C-4CDF-931D-867EF440C948}"/>
    <cellStyle name="Normal 3 11 31 9" xfId="18148" xr:uid="{E7C07002-3761-41AF-9258-810A97A8FDCF}"/>
    <cellStyle name="Normal 3 11 32" xfId="18149" xr:uid="{C6BC50F3-ED6E-4B45-9E18-A585A4F465DC}"/>
    <cellStyle name="Normal 3 11 33" xfId="18150" xr:uid="{519F654C-6A29-4CC6-AB4D-E0015ECE9F08}"/>
    <cellStyle name="Normal 3 11 33 2" xfId="18151" xr:uid="{03B582FA-41D6-45FD-8DF2-BC313EDCF302}"/>
    <cellStyle name="Normal 3 11 33 2 2" xfId="18152" xr:uid="{32F1E445-BF74-4D68-8327-F1542EA05924}"/>
    <cellStyle name="Normal 3 11 33 2 2 2" xfId="18153" xr:uid="{04C2EA40-B429-45C7-9CCA-538DEE070978}"/>
    <cellStyle name="Normal 3 11 33 2 2 2 2" xfId="18154" xr:uid="{507183DB-9FEF-46D0-82C8-8C7ED5AC5318}"/>
    <cellStyle name="Normal 3 11 33 2 2 2 2 2" xfId="18155" xr:uid="{D314489C-93C2-4D22-8D7D-6114029644C3}"/>
    <cellStyle name="Normal 3 11 33 2 2 2 3" xfId="18156" xr:uid="{8113EEF8-F67B-4D66-8893-637F74692DDF}"/>
    <cellStyle name="Normal 3 11 33 2 2 2 4" xfId="18157" xr:uid="{A2AD06A3-126F-4945-926D-D7976F5766A4}"/>
    <cellStyle name="Normal 3 11 33 2 2 2 5" xfId="18158" xr:uid="{DD2FC2E6-70B7-4C1C-B1E7-1E967F8E0E14}"/>
    <cellStyle name="Normal 3 11 33 2 2 3" xfId="18159" xr:uid="{DC4652EC-33A0-4891-8923-7178C35A7936}"/>
    <cellStyle name="Normal 3 11 33 2 2 3 2" xfId="18160" xr:uid="{2A2536E3-01F5-41F4-A4DF-A8B2B5E8B8D7}"/>
    <cellStyle name="Normal 3 11 33 2 2 4" xfId="18161" xr:uid="{D5B798EC-20C3-433B-AD44-56C7F7BAD0C0}"/>
    <cellStyle name="Normal 3 11 33 2 2 5" xfId="18162" xr:uid="{DF4F1051-A40E-4B42-8CC2-0EEE677C613F}"/>
    <cellStyle name="Normal 3 11 33 2 3" xfId="18163" xr:uid="{30B9CD02-92E4-492D-8BA0-768303EC1F5D}"/>
    <cellStyle name="Normal 3 11 33 2 4" xfId="18164" xr:uid="{2CD35EE4-0DEB-4152-860C-F3B3D0B6A4B1}"/>
    <cellStyle name="Normal 3 11 33 2 5" xfId="18165" xr:uid="{0CF14A4E-C620-4EE9-B038-5F748D745022}"/>
    <cellStyle name="Normal 3 11 33 2 6" xfId="18166" xr:uid="{F652C376-3E79-4193-817D-BC361666CDB3}"/>
    <cellStyle name="Normal 3 11 33 2 6 2" xfId="18167" xr:uid="{E99FB9CE-90DC-4685-9A63-62FB3D6844D6}"/>
    <cellStyle name="Normal 3 11 33 2 7" xfId="18168" xr:uid="{22B34201-2916-40AD-9D94-DBD29FF0CB22}"/>
    <cellStyle name="Normal 3 11 33 2 8" xfId="18169" xr:uid="{EAE75E9E-16E4-437D-B5D0-1D5B40A2FC99}"/>
    <cellStyle name="Normal 3 11 33 2 9" xfId="18170" xr:uid="{04806464-60E4-4D13-A6DB-8F8D18E5B22E}"/>
    <cellStyle name="Normal 3 11 33 3" xfId="18171" xr:uid="{FCDE8631-E33B-4F27-B59F-8BED029FFA15}"/>
    <cellStyle name="Normal 3 11 33 3 2" xfId="18172" xr:uid="{549BB625-3A6A-4BBA-800E-60C8B5FE5ACA}"/>
    <cellStyle name="Normal 3 11 33 3 2 2" xfId="18173" xr:uid="{23AFBE36-72F5-48C0-B150-6AA70B50039E}"/>
    <cellStyle name="Normal 3 11 33 3 2 2 2" xfId="18174" xr:uid="{A0F04135-BB02-4246-BFC1-D95EC5F613A1}"/>
    <cellStyle name="Normal 3 11 33 3 2 3" xfId="18175" xr:uid="{D8BFB2C3-1D83-475A-A979-9F140227A2E9}"/>
    <cellStyle name="Normal 3 11 33 3 2 4" xfId="18176" xr:uid="{FB928E1A-8055-4CD4-A261-57EA04DD2317}"/>
    <cellStyle name="Normal 3 11 33 3 2 5" xfId="18177" xr:uid="{7A98EF75-2C65-46C0-A1B2-9DE12A4AD635}"/>
    <cellStyle name="Normal 3 11 33 3 3" xfId="18178" xr:uid="{F6DAFB95-156D-461C-B989-FBD8EC11168A}"/>
    <cellStyle name="Normal 3 11 33 3 3 2" xfId="18179" xr:uid="{430C498A-9658-44CE-A431-CB69AD6E0EE3}"/>
    <cellStyle name="Normal 3 11 33 3 4" xfId="18180" xr:uid="{6F19FE4B-4771-4063-B2B3-D5BB0F1997C8}"/>
    <cellStyle name="Normal 3 11 33 3 5" xfId="18181" xr:uid="{2F721A66-E12E-46B4-9962-EA07D8AC9599}"/>
    <cellStyle name="Normal 3 11 33 4" xfId="18182" xr:uid="{8949A4FC-B43E-4BF0-8AF2-9205CDC3F4A5}"/>
    <cellStyle name="Normal 3 11 33 5" xfId="18183" xr:uid="{D661533F-F868-4026-90E3-3007F9526747}"/>
    <cellStyle name="Normal 3 11 33 6" xfId="18184" xr:uid="{10C90CB1-8C17-4A08-85F6-D56D47A92CF1}"/>
    <cellStyle name="Normal 3 11 33 6 2" xfId="18185" xr:uid="{BF01A2C9-B5DC-451C-9A38-0C93713D241E}"/>
    <cellStyle name="Normal 3 11 33 7" xfId="18186" xr:uid="{85F05F7E-A7BC-4FAA-8600-0240C11F755A}"/>
    <cellStyle name="Normal 3 11 33 8" xfId="18187" xr:uid="{C00CDDC9-51E4-4BC5-BD1D-C46C6002D53A}"/>
    <cellStyle name="Normal 3 11 33 9" xfId="18188" xr:uid="{381F80F4-AA0B-4A9C-A619-F9AB6F496E9C}"/>
    <cellStyle name="Normal 3 11 34" xfId="18189" xr:uid="{86B3A2D4-5DD1-443E-BF6F-F6697B896ACE}"/>
    <cellStyle name="Normal 3 11 34 2" xfId="18190" xr:uid="{65481807-C921-4498-8AB8-23685AB5B8F4}"/>
    <cellStyle name="Normal 3 11 34 3" xfId="18191" xr:uid="{E28C40AB-FCDB-4E76-BA5A-FC83FAA8BAD9}"/>
    <cellStyle name="Normal 3 11 35" xfId="18192" xr:uid="{61ABECCA-834E-4DF6-BCB2-A8858ED370A0}"/>
    <cellStyle name="Normal 3 11 35 2" xfId="18193" xr:uid="{91A97965-4EC4-4C49-A51B-F48F157A2CC7}"/>
    <cellStyle name="Normal 3 11 35 3" xfId="18194" xr:uid="{8DB42B69-01D3-4BD4-B8EE-7CDD28FC9CAB}"/>
    <cellStyle name="Normal 3 11 36" xfId="18195" xr:uid="{F3713788-EA04-4DB4-9B17-C92401F0E7F5}"/>
    <cellStyle name="Normal 3 11 36 2" xfId="18196" xr:uid="{9D98C8D3-B024-4B5C-AA43-0FCFC24502A0}"/>
    <cellStyle name="Normal 3 11 36 3" xfId="18197" xr:uid="{D338CF7D-0CAC-4E8B-971C-6C574D851187}"/>
    <cellStyle name="Normal 3 11 37" xfId="18198" xr:uid="{FD166E41-E33D-4766-A190-B914EA4EF6FC}"/>
    <cellStyle name="Normal 3 11 37 2" xfId="18199" xr:uid="{D495D94B-2D54-442B-9C7D-7E84F005F5E8}"/>
    <cellStyle name="Normal 3 11 37 3" xfId="18200" xr:uid="{FC4FB199-50F1-4E87-A2B1-328D0AA30045}"/>
    <cellStyle name="Normal 3 11 38" xfId="18201" xr:uid="{7CB49D18-CD83-4006-A1EF-449F93E4FA94}"/>
    <cellStyle name="Normal 3 11 38 2" xfId="18202" xr:uid="{874E6F93-1BEA-4D1F-8237-0FA9F6266948}"/>
    <cellStyle name="Normal 3 11 38 2 2" xfId="18203" xr:uid="{405C4188-A89B-4649-9571-BBAA0DC5F0BB}"/>
    <cellStyle name="Normal 3 11 38 2 2 2" xfId="18204" xr:uid="{A87F6586-4EEC-469A-9413-628649034752}"/>
    <cellStyle name="Normal 3 11 38 2 3" xfId="18205" xr:uid="{87BB3D40-877D-4B1A-8165-0467AE3EEC5A}"/>
    <cellStyle name="Normal 3 11 38 2 4" xfId="18206" xr:uid="{46DF9E47-46CF-4E7E-A455-2856CF82999E}"/>
    <cellStyle name="Normal 3 11 38 2 5" xfId="18207" xr:uid="{D646F2DD-AC7F-4BC6-B181-FCC3F7470CE3}"/>
    <cellStyle name="Normal 3 11 38 3" xfId="18208" xr:uid="{6B3A0BA8-8388-4404-BD6A-F239805F6B74}"/>
    <cellStyle name="Normal 3 11 38 3 2" xfId="18209" xr:uid="{A3289977-AE81-4759-B59D-C60D6457E869}"/>
    <cellStyle name="Normal 3 11 38 4" xfId="18210" xr:uid="{CBB48956-DD8D-4EEF-86D0-5A306E78D20D}"/>
    <cellStyle name="Normal 3 11 38 5" xfId="18211" xr:uid="{F5BE70D1-351C-40C2-AE20-8EFFF6CB4117}"/>
    <cellStyle name="Normal 3 11 39" xfId="18212" xr:uid="{48E4034F-DAC5-4C30-9FB2-B36FDDFD0976}"/>
    <cellStyle name="Normal 3 11 4" xfId="18213" xr:uid="{4C36B9B0-2B7D-4501-AD51-076134B53A11}"/>
    <cellStyle name="Normal 3 11 4 2" xfId="18214" xr:uid="{17E1D0F1-8743-4CBF-BEBB-FD5ED9909B40}"/>
    <cellStyle name="Normal 3 11 4 2 2" xfId="18215" xr:uid="{E803EAE9-A840-4AAD-8AC2-1DA143B01851}"/>
    <cellStyle name="Normal 3 11 4 2 3" xfId="18216" xr:uid="{92F7F713-EF44-49C9-B703-857ED5B4C41C}"/>
    <cellStyle name="Normal 3 11 4 3" xfId="18217" xr:uid="{2061BF5D-6D75-4C4D-B7CC-95F883EC8190}"/>
    <cellStyle name="Normal 3 11 4 3 2" xfId="18218" xr:uid="{01367B0E-F002-4F90-8133-EBD7C7AE555E}"/>
    <cellStyle name="Normal 3 11 4 3 3" xfId="18219" xr:uid="{5F1A48FD-1B6F-497F-B677-8E83278629CD}"/>
    <cellStyle name="Normal 3 11 4 4" xfId="18220" xr:uid="{DBF75399-3A89-4FA4-9D8E-F53B2C81F12F}"/>
    <cellStyle name="Normal 3 11 4 5" xfId="18221" xr:uid="{C784421C-FD04-475F-9CFB-0A55C2BE77DC}"/>
    <cellStyle name="Normal 3 11 40" xfId="18222" xr:uid="{E11E1501-C83C-4B2D-B7E0-8EEB6A985361}"/>
    <cellStyle name="Normal 3 11 41" xfId="18223" xr:uid="{810E7059-5464-4F1A-8599-6F864067C5A3}"/>
    <cellStyle name="Normal 3 11 42" xfId="18224" xr:uid="{6D11DC65-8C52-4ACB-A034-2D02BE5ED132}"/>
    <cellStyle name="Normal 3 11 43" xfId="18225" xr:uid="{594003CA-3A94-4A3F-AE45-03CD1F0684E5}"/>
    <cellStyle name="Normal 3 11 44" xfId="18226" xr:uid="{61A02D66-74D1-4C5C-8AF2-89E2626291E0}"/>
    <cellStyle name="Normal 3 11 45" xfId="18227" xr:uid="{864C173D-2585-4966-8413-91F7A0C61D33}"/>
    <cellStyle name="Normal 3 11 46" xfId="18228" xr:uid="{D05E9F62-5365-4C4A-9EF8-4CB165125FCB}"/>
    <cellStyle name="Normal 3 11 47" xfId="18229" xr:uid="{1609C72D-F2DB-4D8C-8386-0A0CAE27F12C}"/>
    <cellStyle name="Normal 3 11 48" xfId="18230" xr:uid="{4C921AAF-FEB9-49D5-91C1-7DB9A4411E95}"/>
    <cellStyle name="Normal 3 11 49" xfId="18231" xr:uid="{B1E237CE-CD1A-47DD-BE7B-3C44B0508E10}"/>
    <cellStyle name="Normal 3 11 5" xfId="18232" xr:uid="{586E4A23-333C-4977-A05A-EFBFE46B37C0}"/>
    <cellStyle name="Normal 3 11 5 2" xfId="18233" xr:uid="{FE5DC2AA-C279-43DF-A687-71ECECA4EE36}"/>
    <cellStyle name="Normal 3 11 5 2 2" xfId="18234" xr:uid="{014EB706-1890-4494-B383-E0B205E0E9F0}"/>
    <cellStyle name="Normal 3 11 5 2 3" xfId="18235" xr:uid="{E7C0D73B-F633-46CC-95B4-8117FE562BDC}"/>
    <cellStyle name="Normal 3 11 5 3" xfId="18236" xr:uid="{1E9AB015-E466-4A01-A437-9435452D0162}"/>
    <cellStyle name="Normal 3 11 5 3 2" xfId="18237" xr:uid="{CEEE2328-8F5B-40B2-8DE2-0C0773B1EB41}"/>
    <cellStyle name="Normal 3 11 5 3 3" xfId="18238" xr:uid="{2C4EF5E9-D140-46BF-ADEA-DF53DF6344C5}"/>
    <cellStyle name="Normal 3 11 5 4" xfId="18239" xr:uid="{479910EB-6F38-4EB1-A6A0-8997786EB22F}"/>
    <cellStyle name="Normal 3 11 5 5" xfId="18240" xr:uid="{939880CA-0CE9-45C5-94E6-0F519CAFC062}"/>
    <cellStyle name="Normal 3 11 50" xfId="18241" xr:uid="{00A01BD3-B0DB-4B18-8A01-AA5FF1B3CCF1}"/>
    <cellStyle name="Normal 3 11 51" xfId="18242" xr:uid="{4DD2E0E3-23F2-4D9F-BBCF-7F8C500EE4E2}"/>
    <cellStyle name="Normal 3 11 52" xfId="18243" xr:uid="{FADF4E93-06A7-4699-B2EA-3C11BBE29233}"/>
    <cellStyle name="Normal 3 11 53" xfId="18244" xr:uid="{7FBF6DA0-FA22-402A-A9B1-5277E39D00CF}"/>
    <cellStyle name="Normal 3 11 54" xfId="18245" xr:uid="{48F31E79-C402-4AA1-8520-8C89E111F908}"/>
    <cellStyle name="Normal 3 11 55" xfId="18246" xr:uid="{AB28C831-287A-41CC-9762-66E4DC1BA8BD}"/>
    <cellStyle name="Normal 3 11 56" xfId="18247" xr:uid="{A32F484E-683A-4A28-8BDE-6C9B2AB89774}"/>
    <cellStyle name="Normal 3 11 57" xfId="18248" xr:uid="{2D5FB1C2-DE61-4677-BE27-E20280909DB1}"/>
    <cellStyle name="Normal 3 11 58" xfId="18249" xr:uid="{66CA7101-207C-4B66-9B6B-42A35F898551}"/>
    <cellStyle name="Normal 3 11 59" xfId="18250" xr:uid="{D2802AFD-10D3-4ED5-A382-089EDF612678}"/>
    <cellStyle name="Normal 3 11 6" xfId="18251" xr:uid="{FD2830B5-FDB0-49D7-BCB4-64255CC0B329}"/>
    <cellStyle name="Normal 3 11 6 2" xfId="18252" xr:uid="{82F36102-2C7B-4CE5-AFE2-EF3E4B8959D2}"/>
    <cellStyle name="Normal 3 11 6 2 2" xfId="18253" xr:uid="{FEB972F4-B212-4DC0-907D-F766F8AA6E82}"/>
    <cellStyle name="Normal 3 11 6 2 3" xfId="18254" xr:uid="{65CECD53-DFA2-4FB0-84A2-F457905090D9}"/>
    <cellStyle name="Normal 3 11 6 3" xfId="18255" xr:uid="{BD37DE85-E0C8-4708-A265-81A344AD6F39}"/>
    <cellStyle name="Normal 3 11 6 3 2" xfId="18256" xr:uid="{E37F692A-0C79-4B6B-842A-BE511CFA3C94}"/>
    <cellStyle name="Normal 3 11 6 3 3" xfId="18257" xr:uid="{4892F10C-A052-4351-8EBA-5A6A6DA73111}"/>
    <cellStyle name="Normal 3 11 6 4" xfId="18258" xr:uid="{F7C59E33-59B3-4364-B470-6DA88D43BACD}"/>
    <cellStyle name="Normal 3 11 6 5" xfId="18259" xr:uid="{61AB88CF-DB9C-4544-AC8C-C72AB55CD9AE}"/>
    <cellStyle name="Normal 3 11 60" xfId="18260" xr:uid="{6425526E-E921-4564-A7F8-4AC45C5659BA}"/>
    <cellStyle name="Normal 3 11 61" xfId="18261" xr:uid="{78AFE9BB-BEBE-4558-A5FF-90102574E982}"/>
    <cellStyle name="Normal 3 11 62" xfId="18262" xr:uid="{962F44CC-9EF4-4136-A720-DB4C42078FA3}"/>
    <cellStyle name="Normal 3 11 63" xfId="18263" xr:uid="{236760A3-69C3-4895-8830-FD5848E481A4}"/>
    <cellStyle name="Normal 3 11 64" xfId="18264" xr:uid="{9C14ECCF-EB22-4369-A91F-EF9656DDAEFA}"/>
    <cellStyle name="Normal 3 11 65" xfId="18265" xr:uid="{0CD6CB30-BFB6-4B76-A9F5-A888AC21131E}"/>
    <cellStyle name="Normal 3 11 66" xfId="18266" xr:uid="{6A56C901-D5C5-4D60-920B-2DC225C2A03A}"/>
    <cellStyle name="Normal 3 11 67" xfId="18267" xr:uid="{707E5CB9-AF3D-4C9F-921B-6B6F4E3ABD1A}"/>
    <cellStyle name="Normal 3 11 68" xfId="18268" xr:uid="{C8ED9880-283B-48C9-B643-7E02A3FC0043}"/>
    <cellStyle name="Normal 3 11 69" xfId="18269" xr:uid="{EBDF882A-CE57-460B-B8D5-2F606CDB7F58}"/>
    <cellStyle name="Normal 3 11 7" xfId="18270" xr:uid="{12F85251-37DD-4C04-9317-5787759ABA87}"/>
    <cellStyle name="Normal 3 11 7 2" xfId="18271" xr:uid="{F5B4C806-C556-477E-A327-4B6274428CE7}"/>
    <cellStyle name="Normal 3 11 7 2 2" xfId="18272" xr:uid="{F37CDF1A-754A-4321-B07A-54B1AE661261}"/>
    <cellStyle name="Normal 3 11 7 2 3" xfId="18273" xr:uid="{B2BD1424-D8C2-4EE7-9342-E3FB4B80AB93}"/>
    <cellStyle name="Normal 3 11 7 3" xfId="18274" xr:uid="{8D6B94CD-BD95-448C-A985-72FBEC48E903}"/>
    <cellStyle name="Normal 3 11 7 3 2" xfId="18275" xr:uid="{1A5CD414-CA5E-4C0A-BAFD-1DDB72968D3D}"/>
    <cellStyle name="Normal 3 11 7 3 3" xfId="18276" xr:uid="{D8951B79-EB40-4510-B3AC-AE7712E977EC}"/>
    <cellStyle name="Normal 3 11 7 4" xfId="18277" xr:uid="{960B4DB7-6F26-4712-B21F-B7087A00749C}"/>
    <cellStyle name="Normal 3 11 7 5" xfId="18278" xr:uid="{EC059EBA-56DC-4639-ADE8-6DFACCC7F09B}"/>
    <cellStyle name="Normal 3 11 70" xfId="18279" xr:uid="{DFCA86BE-2ABF-43D1-9C2B-35B4766B7765}"/>
    <cellStyle name="Normal 3 11 71" xfId="18280" xr:uid="{676134DB-106F-41E0-9C80-CA1AE06F59AB}"/>
    <cellStyle name="Normal 3 11 72" xfId="18281" xr:uid="{EC75A232-0637-4411-BA18-528121082572}"/>
    <cellStyle name="Normal 3 11 73" xfId="18282" xr:uid="{BCBDFB7A-4297-4FD1-871F-94B6753FEC97}"/>
    <cellStyle name="Normal 3 11 74" xfId="18283" xr:uid="{B5EE3882-7147-4BD7-81C0-BF016529E8CA}"/>
    <cellStyle name="Normal 3 11 75" xfId="18284" xr:uid="{505D1697-3A41-4BF7-97AF-1D7D3D91C6BD}"/>
    <cellStyle name="Normal 3 11 76" xfId="18285" xr:uid="{B12657E3-AB80-49CB-AF51-E40EAD62258B}"/>
    <cellStyle name="Normal 3 11 77" xfId="18286" xr:uid="{8B26E84E-30D3-41EF-848B-631C16C5D117}"/>
    <cellStyle name="Normal 3 11 78" xfId="18287" xr:uid="{BE7DE464-C2F0-48C6-87D9-637BF440FD3C}"/>
    <cellStyle name="Normal 3 11 79" xfId="18288" xr:uid="{2D0E0F9E-3CB5-4DE2-A49A-17A7776CE667}"/>
    <cellStyle name="Normal 3 11 79 2" xfId="18289" xr:uid="{A8C86576-E8DD-404D-A05A-DA3FBB04A383}"/>
    <cellStyle name="Normal 3 11 8" xfId="18290" xr:uid="{A01D7B97-1747-4EDC-9BAE-14CB5A7C7AE8}"/>
    <cellStyle name="Normal 3 11 8 2" xfId="18291" xr:uid="{B55A61DB-B4E1-4E13-BF1E-CE9C1B7915F0}"/>
    <cellStyle name="Normal 3 11 8 2 2" xfId="18292" xr:uid="{5C43565D-2F4B-44ED-B7FE-CF54F389B6BE}"/>
    <cellStyle name="Normal 3 11 8 2 3" xfId="18293" xr:uid="{B30FD55A-0E8A-4925-8300-693C8A24B23B}"/>
    <cellStyle name="Normal 3 11 8 3" xfId="18294" xr:uid="{9F06117F-E893-4067-AA05-F07571663327}"/>
    <cellStyle name="Normal 3 11 8 3 2" xfId="18295" xr:uid="{81CDA458-5012-4D81-9089-416F757636F9}"/>
    <cellStyle name="Normal 3 11 8 3 3" xfId="18296" xr:uid="{93E0F657-0E3B-43B7-A03B-75DB50DA0677}"/>
    <cellStyle name="Normal 3 11 8 4" xfId="18297" xr:uid="{BDF1057A-9EFB-4F9A-A034-9C00E7999A87}"/>
    <cellStyle name="Normal 3 11 8 5" xfId="18298" xr:uid="{41ED73C4-D3AF-4D7C-BCC8-B7C4D6C02FA5}"/>
    <cellStyle name="Normal 3 11 80" xfId="18299" xr:uid="{918BD7AA-832C-496F-9988-E6D9D7CEEAEA}"/>
    <cellStyle name="Normal 3 11 81" xfId="18300" xr:uid="{4628B423-1005-4449-BAF2-762A7014A6CC}"/>
    <cellStyle name="Normal 3 11 82" xfId="18301" xr:uid="{786B577D-EA9D-4754-BE6C-4D1B1DEEDF9D}"/>
    <cellStyle name="Normal 3 11 9" xfId="18302" xr:uid="{B2C638DF-1FA7-4163-B37D-013FEE8637CC}"/>
    <cellStyle name="Normal 3 11 9 2" xfId="18303" xr:uid="{EDDFD79F-4BC5-45D7-8E99-8CD6DE526ECC}"/>
    <cellStyle name="Normal 3 11 9 2 2" xfId="18304" xr:uid="{D21BB6F8-BF8A-4750-B162-04A6098AD408}"/>
    <cellStyle name="Normal 3 11 9 2 3" xfId="18305" xr:uid="{AE29E9D4-1152-4767-8CFA-EF22E770261F}"/>
    <cellStyle name="Normal 3 11 9 3" xfId="18306" xr:uid="{F3D68BAA-ABFA-4537-9504-EF96CE06DADE}"/>
    <cellStyle name="Normal 3 11 9 3 2" xfId="18307" xr:uid="{1C45F8D8-57F8-4AF0-8CAB-0C51E2E6C34A}"/>
    <cellStyle name="Normal 3 11 9 3 3" xfId="18308" xr:uid="{756D5BD1-B683-46A2-9704-70ADBECBE68C}"/>
    <cellStyle name="Normal 3 11 9 4" xfId="18309" xr:uid="{A0ADCB67-EEDA-4EB7-93CC-8D87A26F7193}"/>
    <cellStyle name="Normal 3 11 9 5" xfId="18310" xr:uid="{F328231F-8FE3-4625-928C-3374BDC13E54}"/>
    <cellStyle name="Normal 3 110" xfId="18311" xr:uid="{36544FD4-FF96-4678-943C-05AAEABB21F8}"/>
    <cellStyle name="Normal 3 110 2" xfId="18312" xr:uid="{55D402E4-A51C-41B0-8D76-BB64FD055C50}"/>
    <cellStyle name="Normal 3 110 2 2" xfId="18313" xr:uid="{587D381A-FB5C-4B78-A75F-5DEF819A8E9D}"/>
    <cellStyle name="Normal 3 110 2 3" xfId="18314" xr:uid="{8E50B87E-8315-426C-A62C-16757487E749}"/>
    <cellStyle name="Normal 3 110 3" xfId="18315" xr:uid="{61455186-6DA5-4398-9296-51A62389D9A4}"/>
    <cellStyle name="Normal 3 110 3 2" xfId="18316" xr:uid="{688C6B1B-FDD3-4E77-AFDE-7CC5DA5B7648}"/>
    <cellStyle name="Normal 3 110 3 3" xfId="18317" xr:uid="{3CD92152-4EAC-41B6-B6B4-B7D2EBAD8390}"/>
    <cellStyle name="Normal 3 110 4" xfId="18318" xr:uid="{FE18CB7E-E125-4E83-BD15-DD4C06F7B0BD}"/>
    <cellStyle name="Normal 3 110 5" xfId="18319" xr:uid="{3174E5B1-9A0F-4CAC-BDC3-C9E7D459FFE1}"/>
    <cellStyle name="Normal 3 111" xfId="18320" xr:uid="{AC93F232-7AF2-467E-A5CA-4A047562DD61}"/>
    <cellStyle name="Normal 3 111 2" xfId="18321" xr:uid="{2ED4262D-DEA4-4EAC-9F43-78085D06DDC3}"/>
    <cellStyle name="Normal 3 111 2 2" xfId="18322" xr:uid="{47D3C573-D28B-4DBF-A264-A62587BD60EB}"/>
    <cellStyle name="Normal 3 111 2 3" xfId="18323" xr:uid="{C33DAE4D-D236-412D-912C-2DBF64BBC2CD}"/>
    <cellStyle name="Normal 3 111 3" xfId="18324" xr:uid="{5294A5B7-F1D4-400A-9D86-4F171DA2A0DB}"/>
    <cellStyle name="Normal 3 111 3 2" xfId="18325" xr:uid="{13BDF4BA-7888-421F-A0CE-53A2419CB396}"/>
    <cellStyle name="Normal 3 111 3 3" xfId="18326" xr:uid="{CAE519A8-8D9C-468E-9DB5-3D4DAA0EA05F}"/>
    <cellStyle name="Normal 3 111 4" xfId="18327" xr:uid="{839326FC-4459-418E-A443-E46BA54E3A39}"/>
    <cellStyle name="Normal 3 111 5" xfId="18328" xr:uid="{AAE995D9-537E-4BCE-9C35-6D2C58B8F0BD}"/>
    <cellStyle name="Normal 3 112" xfId="18329" xr:uid="{2DF3E2E5-5885-4CE5-9963-16FA44580399}"/>
    <cellStyle name="Normal 3 112 2" xfId="18330" xr:uid="{88DD8239-C0CE-4669-B653-43E6E12915EF}"/>
    <cellStyle name="Normal 3 112 2 2" xfId="18331" xr:uid="{CC8A245C-6C7B-4159-9D5F-FC80D9C8B9B1}"/>
    <cellStyle name="Normal 3 112 2 3" xfId="18332" xr:uid="{B0C2F709-3385-4027-8750-907E725BD7BA}"/>
    <cellStyle name="Normal 3 112 3" xfId="18333" xr:uid="{15A3BFD8-98AB-45B4-BEE7-C912B4E52D15}"/>
    <cellStyle name="Normal 3 112 3 2" xfId="18334" xr:uid="{50FB2BC6-DA17-40BA-89CA-4912125B68FF}"/>
    <cellStyle name="Normal 3 112 3 3" xfId="18335" xr:uid="{FABD8C12-2EC4-4877-A80A-68A58E562877}"/>
    <cellStyle name="Normal 3 112 4" xfId="18336" xr:uid="{9B9DD804-13E0-4330-97DA-AAB1668375F8}"/>
    <cellStyle name="Normal 3 112 5" xfId="18337" xr:uid="{41FEE96F-E188-487C-82AC-DFC3F34A8AAC}"/>
    <cellStyle name="Normal 3 113" xfId="18338" xr:uid="{C61C08F3-14F2-4F06-86BE-D4516E926711}"/>
    <cellStyle name="Normal 3 113 2" xfId="18339" xr:uid="{DC7C9A63-C718-4B3E-B19E-76357DBC7EDD}"/>
    <cellStyle name="Normal 3 113 2 2" xfId="18340" xr:uid="{2268A118-1E7E-4555-9D2C-860FE4915B68}"/>
    <cellStyle name="Normal 3 113 2 3" xfId="18341" xr:uid="{B999FBCF-D0DD-4644-B02C-92B7734CFA0A}"/>
    <cellStyle name="Normal 3 113 3" xfId="18342" xr:uid="{7845B343-CFEF-4A10-957C-AA967D6DCCDC}"/>
    <cellStyle name="Normal 3 113 3 2" xfId="18343" xr:uid="{5B0F6D68-48D4-4C2C-98C2-7CEC06039378}"/>
    <cellStyle name="Normal 3 113 3 3" xfId="18344" xr:uid="{1F40FB15-017F-4A0F-B0B3-EE32277297ED}"/>
    <cellStyle name="Normal 3 113 4" xfId="18345" xr:uid="{656BDC22-D733-46DF-ADBD-3DE8294625B4}"/>
    <cellStyle name="Normal 3 113 5" xfId="18346" xr:uid="{085C0A25-733F-4F45-AD7D-2AAC2760065E}"/>
    <cellStyle name="Normal 3 114" xfId="18347" xr:uid="{396051D6-32B7-44FD-9099-9E81CF7E7C99}"/>
    <cellStyle name="Normal 3 114 2" xfId="18348" xr:uid="{ED09C892-3531-4240-9ACA-CBB408357C8E}"/>
    <cellStyle name="Normal 3 114 2 2" xfId="18349" xr:uid="{82D86C7F-ACB2-46E0-9E23-CE37F13EE515}"/>
    <cellStyle name="Normal 3 114 2 3" xfId="18350" xr:uid="{3F0655B3-1498-4D89-9B5E-976446744051}"/>
    <cellStyle name="Normal 3 114 3" xfId="18351" xr:uid="{7B06E105-399F-4BFE-A974-A1E814B623D1}"/>
    <cellStyle name="Normal 3 114 3 2" xfId="18352" xr:uid="{3AC21F59-5F41-4852-905D-3D41E11E0775}"/>
    <cellStyle name="Normal 3 114 3 3" xfId="18353" xr:uid="{8ED75202-D58E-451C-ADB9-365609BA7D6C}"/>
    <cellStyle name="Normal 3 114 4" xfId="18354" xr:uid="{BC26F618-B63F-4DFF-B524-342AE27B6E0A}"/>
    <cellStyle name="Normal 3 114 5" xfId="18355" xr:uid="{A88ADA48-2D46-4348-832F-040182EE36DB}"/>
    <cellStyle name="Normal 3 115" xfId="18356" xr:uid="{80AC58AC-539D-4DF9-B483-48645F6E3A73}"/>
    <cellStyle name="Normal 3 115 2" xfId="18357" xr:uid="{FA643F29-30F7-4229-8457-2A135731AB7C}"/>
    <cellStyle name="Normal 3 115 2 2" xfId="18358" xr:uid="{DFFCD519-FAF4-4299-843F-BC76ED8FF163}"/>
    <cellStyle name="Normal 3 115 2 3" xfId="18359" xr:uid="{77B9D2AD-4E2E-4012-B9A5-2C7DAEB66BAB}"/>
    <cellStyle name="Normal 3 115 3" xfId="18360" xr:uid="{DB5C7F0B-028B-479C-A74A-B7F1B4840E26}"/>
    <cellStyle name="Normal 3 115 3 2" xfId="18361" xr:uid="{562CB3BF-08C1-41ED-8449-166B4F2AE65C}"/>
    <cellStyle name="Normal 3 115 3 3" xfId="18362" xr:uid="{6684780C-599C-4E15-BC89-8DA70538A869}"/>
    <cellStyle name="Normal 3 115 4" xfId="18363" xr:uid="{993BABE3-8A47-410D-A4D3-D1167EBDFE21}"/>
    <cellStyle name="Normal 3 115 5" xfId="18364" xr:uid="{8429D811-A305-4069-8825-52FFD9FAFDCC}"/>
    <cellStyle name="Normal 3 116" xfId="18365" xr:uid="{04EF799F-6394-48A9-832D-019FD870431C}"/>
    <cellStyle name="Normal 3 116 2" xfId="18366" xr:uid="{72B0D60D-7F19-4614-A2F9-394FA5869270}"/>
    <cellStyle name="Normal 3 116 2 2" xfId="18367" xr:uid="{1F7843CF-7713-4E86-A61E-AC9F556157CC}"/>
    <cellStyle name="Normal 3 116 2 3" xfId="18368" xr:uid="{F72E3637-AA8E-479E-A943-211387E4F954}"/>
    <cellStyle name="Normal 3 116 3" xfId="18369" xr:uid="{D9608782-16A1-4B2A-8358-7BDA23A12874}"/>
    <cellStyle name="Normal 3 116 3 2" xfId="18370" xr:uid="{A6C94396-644D-4601-80F8-5DA18599D1C0}"/>
    <cellStyle name="Normal 3 116 3 3" xfId="18371" xr:uid="{0CCB3CA5-1214-414F-B691-D099AEF65CD2}"/>
    <cellStyle name="Normal 3 116 4" xfId="18372" xr:uid="{580A3F9A-3E03-4A72-AA53-320ABF2D1DEC}"/>
    <cellStyle name="Normal 3 116 5" xfId="18373" xr:uid="{FAA060A4-532F-48E1-BF84-4F85D31F7307}"/>
    <cellStyle name="Normal 3 117" xfId="18374" xr:uid="{DCCA9CBD-EDDB-4B4E-9213-B1D1D442E0FB}"/>
    <cellStyle name="Normal 3 117 2" xfId="18375" xr:uid="{4C0F1BFB-7E9C-431E-AB7F-72CF18F07C0A}"/>
    <cellStyle name="Normal 3 117 2 2" xfId="18376" xr:uid="{1949F4F2-BB97-4808-9897-00F0D68909A4}"/>
    <cellStyle name="Normal 3 117 2 3" xfId="18377" xr:uid="{FE217ADE-DF72-4112-9171-5B8936AA704E}"/>
    <cellStyle name="Normal 3 117 3" xfId="18378" xr:uid="{81231023-584F-41D2-B301-ED1B278D5D83}"/>
    <cellStyle name="Normal 3 117 3 2" xfId="18379" xr:uid="{383872E5-FFD3-402F-9D43-952D87DCE35B}"/>
    <cellStyle name="Normal 3 117 3 3" xfId="18380" xr:uid="{AE68297D-8D75-4EF5-95AD-A3704B006E89}"/>
    <cellStyle name="Normal 3 117 4" xfId="18381" xr:uid="{188735DA-7BF7-498B-BACE-B5C34F58DE34}"/>
    <cellStyle name="Normal 3 117 5" xfId="18382" xr:uid="{5BAF1C86-AC12-4B18-8D8D-CC7A4BF90D6D}"/>
    <cellStyle name="Normal 3 118" xfId="18383" xr:uid="{BA5FE43E-921D-4158-9982-866433C4CDA6}"/>
    <cellStyle name="Normal 3 118 2" xfId="18384" xr:uid="{7F420F0D-749C-40A2-8EEB-9094D0000FA2}"/>
    <cellStyle name="Normal 3 118 2 2" xfId="18385" xr:uid="{9644E2CF-644F-4D11-8BDB-83F6F74FAF9B}"/>
    <cellStyle name="Normal 3 118 2 3" xfId="18386" xr:uid="{6371B0DC-BBC0-4F66-9100-FCC752433C1B}"/>
    <cellStyle name="Normal 3 118 3" xfId="18387" xr:uid="{A2F0A6E2-C435-4F31-8CB5-01C011D06462}"/>
    <cellStyle name="Normal 3 118 3 2" xfId="18388" xr:uid="{EF06FF86-1DE2-425F-85FB-C280FC177417}"/>
    <cellStyle name="Normal 3 118 3 3" xfId="18389" xr:uid="{4AA8B3E7-BCF3-450A-A601-5BD28FAB54C9}"/>
    <cellStyle name="Normal 3 118 4" xfId="18390" xr:uid="{1DE4620B-D1E7-48EC-B2B1-A8363425441C}"/>
    <cellStyle name="Normal 3 118 5" xfId="18391" xr:uid="{9D1C8612-05F5-486F-9492-51316649F640}"/>
    <cellStyle name="Normal 3 119" xfId="18392" xr:uid="{F22EFEFF-A10C-438B-98D0-E2031FD97632}"/>
    <cellStyle name="Normal 3 119 2" xfId="18393" xr:uid="{3EAF6A60-B6D0-42A5-B44F-56A1AEBBA94E}"/>
    <cellStyle name="Normal 3 119 2 2" xfId="18394" xr:uid="{2AC33210-8AC9-4AE5-98DE-C89C064D2500}"/>
    <cellStyle name="Normal 3 119 2 3" xfId="18395" xr:uid="{4C517D59-99BA-4D06-A00B-AF672AED731D}"/>
    <cellStyle name="Normal 3 119 3" xfId="18396" xr:uid="{E7AC48A7-4B83-4686-A82E-C558574EBA50}"/>
    <cellStyle name="Normal 3 119 3 2" xfId="18397" xr:uid="{8B0DDE6B-1BE7-45F1-83D3-086D4E6E9F2B}"/>
    <cellStyle name="Normal 3 119 3 3" xfId="18398" xr:uid="{906679D3-BD76-4E87-9871-98FF637D5C2D}"/>
    <cellStyle name="Normal 3 119 4" xfId="18399" xr:uid="{89F225A8-E6E5-4A73-BEFE-9A69221E6F67}"/>
    <cellStyle name="Normal 3 119 5" xfId="18400" xr:uid="{6FCFF503-915B-451A-8880-B282325F6391}"/>
    <cellStyle name="Normal 3 12" xfId="18401" xr:uid="{302D9C95-EECD-4AE3-B51B-E26E5E8D86C6}"/>
    <cellStyle name="Normal 3 12 10" xfId="18402" xr:uid="{04BFF0B7-87D5-4C1C-B828-0E05F39B848D}"/>
    <cellStyle name="Normal 3 12 10 2" xfId="18403" xr:uid="{E43D3139-DA1A-42BD-97D2-DC8662C2A9F8}"/>
    <cellStyle name="Normal 3 12 10 2 2" xfId="18404" xr:uid="{275567E9-941C-4BDA-B72F-D9F839988ED3}"/>
    <cellStyle name="Normal 3 12 10 2 3" xfId="18405" xr:uid="{84BA4A35-AF95-4F84-BE3C-CF87C20780DD}"/>
    <cellStyle name="Normal 3 12 10 3" xfId="18406" xr:uid="{36299616-AE8C-4131-A3C9-9BFC4029BA95}"/>
    <cellStyle name="Normal 3 12 10 3 2" xfId="18407" xr:uid="{6CA143F9-5F1B-43C9-9624-C07EF5A55023}"/>
    <cellStyle name="Normal 3 12 10 3 3" xfId="18408" xr:uid="{49FA2A1D-C99E-4170-9088-FDC27237E453}"/>
    <cellStyle name="Normal 3 12 10 4" xfId="18409" xr:uid="{26F03B16-0BF3-49FB-A253-4B4F02D8BABE}"/>
    <cellStyle name="Normal 3 12 10 5" xfId="18410" xr:uid="{1F514386-FCAD-4643-8345-E1121452C083}"/>
    <cellStyle name="Normal 3 12 11" xfId="18411" xr:uid="{DECCA69E-82BB-41F7-A460-6CD155EAF6EE}"/>
    <cellStyle name="Normal 3 12 11 2" xfId="18412" xr:uid="{9B85F7F7-74B5-4978-93C2-F236DC180793}"/>
    <cellStyle name="Normal 3 12 11 2 2" xfId="18413" xr:uid="{D9B5DAC0-282D-459D-ACDF-567441AE0290}"/>
    <cellStyle name="Normal 3 12 11 2 3" xfId="18414" xr:uid="{2028C4F4-CA93-47E6-AE3D-A0AEB34EA0FC}"/>
    <cellStyle name="Normal 3 12 11 3" xfId="18415" xr:uid="{AFC0C9B2-AD67-41B3-BDFA-5EF8667D1C9D}"/>
    <cellStyle name="Normal 3 12 11 3 2" xfId="18416" xr:uid="{07842DA0-67D6-4C96-9005-5509506884A6}"/>
    <cellStyle name="Normal 3 12 11 3 3" xfId="18417" xr:uid="{716F0880-3FC3-4378-9F6C-9A6B899300D1}"/>
    <cellStyle name="Normal 3 12 11 4" xfId="18418" xr:uid="{321B2FF0-7149-46E9-BFE6-57AC7B1DA447}"/>
    <cellStyle name="Normal 3 12 11 5" xfId="18419" xr:uid="{2F849900-EBD7-48B0-9796-C50336F1A79A}"/>
    <cellStyle name="Normal 3 12 12" xfId="18420" xr:uid="{00B4B4C2-93F1-4514-8E9B-88463F8EDF11}"/>
    <cellStyle name="Normal 3 12 12 2" xfId="18421" xr:uid="{9FBF6115-C739-461D-9867-7FE784E737E2}"/>
    <cellStyle name="Normal 3 12 12 2 2" xfId="18422" xr:uid="{3B5B1F6E-5348-442D-9843-B48240C46D64}"/>
    <cellStyle name="Normal 3 12 12 2 3" xfId="18423" xr:uid="{74607375-C476-4AA5-9354-6DCEF70AE106}"/>
    <cellStyle name="Normal 3 12 12 3" xfId="18424" xr:uid="{227BE4A1-63EB-40BB-ADED-6B3FE62B8E9C}"/>
    <cellStyle name="Normal 3 12 12 3 2" xfId="18425" xr:uid="{6CB9407D-607B-4A01-9D87-43402A1E9005}"/>
    <cellStyle name="Normal 3 12 12 3 3" xfId="18426" xr:uid="{0281E45F-EF20-49FA-A18B-2CA4AA99F179}"/>
    <cellStyle name="Normal 3 12 12 4" xfId="18427" xr:uid="{707DA643-E879-4A31-84D7-B5C4ADE072A6}"/>
    <cellStyle name="Normal 3 12 12 5" xfId="18428" xr:uid="{6C9E65A8-5DEA-42C6-B5E5-24F5372C0075}"/>
    <cellStyle name="Normal 3 12 13" xfId="18429" xr:uid="{0686CE1A-530C-4323-871D-D958984593AA}"/>
    <cellStyle name="Normal 3 12 13 2" xfId="18430" xr:uid="{BD845651-02D0-4D4C-A590-A86D6125B43B}"/>
    <cellStyle name="Normal 3 12 13 2 2" xfId="18431" xr:uid="{E426786E-EAAA-44C8-8CBC-BC5226514770}"/>
    <cellStyle name="Normal 3 12 13 2 3" xfId="18432" xr:uid="{48A90449-7D08-430C-AA96-C8FABB04EFE1}"/>
    <cellStyle name="Normal 3 12 13 3" xfId="18433" xr:uid="{F1A6B2F4-39BF-42DE-833D-BD902B0CFE00}"/>
    <cellStyle name="Normal 3 12 13 3 2" xfId="18434" xr:uid="{66E7E4E9-C9F5-403E-9B54-57C86D5FA6C8}"/>
    <cellStyle name="Normal 3 12 13 3 3" xfId="18435" xr:uid="{17EC0508-23FD-4BFC-A007-E198F44AD7EF}"/>
    <cellStyle name="Normal 3 12 13 4" xfId="18436" xr:uid="{D04D8DFE-27B9-44C9-ACA7-74400B7C8F70}"/>
    <cellStyle name="Normal 3 12 13 5" xfId="18437" xr:uid="{C4DA724C-63FC-4A5B-8139-3A4B271741AB}"/>
    <cellStyle name="Normal 3 12 14" xfId="18438" xr:uid="{BE00524D-4184-4ADC-A5CC-DAC61539BA97}"/>
    <cellStyle name="Normal 3 12 14 2" xfId="18439" xr:uid="{5CD01703-286B-4982-B021-F960D79B1CCF}"/>
    <cellStyle name="Normal 3 12 14 2 2" xfId="18440" xr:uid="{8D485AFA-2BAF-408F-90D4-E67EB02650B4}"/>
    <cellStyle name="Normal 3 12 14 2 3" xfId="18441" xr:uid="{BB19E4B8-207C-4FB9-B758-A2C3A44E3EEE}"/>
    <cellStyle name="Normal 3 12 14 3" xfId="18442" xr:uid="{00789700-6595-4B4D-816E-E00B27FE56C6}"/>
    <cellStyle name="Normal 3 12 14 3 2" xfId="18443" xr:uid="{EF552159-D948-4B09-9DDC-E9C8580FEF6A}"/>
    <cellStyle name="Normal 3 12 14 3 3" xfId="18444" xr:uid="{6677133F-19E0-4ECA-B708-451640F16FBC}"/>
    <cellStyle name="Normal 3 12 14 4" xfId="18445" xr:uid="{BF465E5C-83AD-49CD-B2EE-0618A4CF97D5}"/>
    <cellStyle name="Normal 3 12 14 5" xfId="18446" xr:uid="{3CD15AAF-CE34-4B12-B8EB-10CF3FBBBBB8}"/>
    <cellStyle name="Normal 3 12 15" xfId="18447" xr:uid="{B4FAD8C7-EF86-4A82-BB91-B93F58776825}"/>
    <cellStyle name="Normal 3 12 15 2" xfId="18448" xr:uid="{960F0411-BD40-4F79-8F6B-21548E29F8F8}"/>
    <cellStyle name="Normal 3 12 15 2 2" xfId="18449" xr:uid="{C710C0FB-1BFC-4549-8CF5-1E4001DF64A6}"/>
    <cellStyle name="Normal 3 12 15 2 3" xfId="18450" xr:uid="{B096B545-E7C1-4531-B2FB-0587D7109859}"/>
    <cellStyle name="Normal 3 12 15 3" xfId="18451" xr:uid="{22276DF8-6813-4719-A5D2-5C5969BF8D96}"/>
    <cellStyle name="Normal 3 12 15 3 2" xfId="18452" xr:uid="{35D67AE5-6E15-4A2F-A32A-68B246EE09B3}"/>
    <cellStyle name="Normal 3 12 15 3 3" xfId="18453" xr:uid="{E6FE3C10-07F9-4000-A3E8-4118F561E162}"/>
    <cellStyle name="Normal 3 12 15 4" xfId="18454" xr:uid="{3B4CA293-F090-4578-8A0A-9ED6220B3A7F}"/>
    <cellStyle name="Normal 3 12 15 5" xfId="18455" xr:uid="{C2333182-4005-48E8-BA8F-98E56C278414}"/>
    <cellStyle name="Normal 3 12 16" xfId="18456" xr:uid="{F348560F-2997-4542-8BD2-0FBAD517C847}"/>
    <cellStyle name="Normal 3 12 16 2" xfId="18457" xr:uid="{EAA5634D-F9F1-4333-8FB9-F98275A89D48}"/>
    <cellStyle name="Normal 3 12 16 2 2" xfId="18458" xr:uid="{5168A80F-819F-4EBA-952A-7A61C4C7ACEB}"/>
    <cellStyle name="Normal 3 12 16 2 3" xfId="18459" xr:uid="{A2FA5E10-A29B-475C-8EBA-29FEC2686BBA}"/>
    <cellStyle name="Normal 3 12 16 3" xfId="18460" xr:uid="{D6A6DBC6-1019-4DB4-9A21-1CD22759758B}"/>
    <cellStyle name="Normal 3 12 16 3 2" xfId="18461" xr:uid="{545E7C1A-47DA-4EC9-81F1-DA9908DBC316}"/>
    <cellStyle name="Normal 3 12 16 3 3" xfId="18462" xr:uid="{2DABB734-7403-41F2-AB4E-AB1FF3D4E320}"/>
    <cellStyle name="Normal 3 12 16 4" xfId="18463" xr:uid="{17DD441C-5CDA-452D-B935-2AE95F911048}"/>
    <cellStyle name="Normal 3 12 16 5" xfId="18464" xr:uid="{54E5DF94-1A04-4C11-8E28-2B0FA794CC80}"/>
    <cellStyle name="Normal 3 12 17" xfId="18465" xr:uid="{68F546E2-DA4A-4CC2-8334-0BE8F39768A8}"/>
    <cellStyle name="Normal 3 12 17 2" xfId="18466" xr:uid="{0A9223E6-57AD-499F-AE41-C9F6A047732F}"/>
    <cellStyle name="Normal 3 12 17 2 2" xfId="18467" xr:uid="{B514DB0E-30B5-47AA-B369-8EF2237B653A}"/>
    <cellStyle name="Normal 3 12 17 2 3" xfId="18468" xr:uid="{3AEBB4AB-15CC-479D-8F50-F35E460CA5AE}"/>
    <cellStyle name="Normal 3 12 17 3" xfId="18469" xr:uid="{B1F1EEB9-785E-4F92-9167-5775164B2DE4}"/>
    <cellStyle name="Normal 3 12 17 3 2" xfId="18470" xr:uid="{0B271DD7-524C-41A8-9BFF-92B6A79FF135}"/>
    <cellStyle name="Normal 3 12 17 3 3" xfId="18471" xr:uid="{EB362837-05DF-4E4C-900F-7BD19F26B7C0}"/>
    <cellStyle name="Normal 3 12 17 4" xfId="18472" xr:uid="{D7CCC031-E30F-4695-8D15-91D2AE584473}"/>
    <cellStyle name="Normal 3 12 17 5" xfId="18473" xr:uid="{D0B08778-3228-4F80-95F4-0B9A0E20517D}"/>
    <cellStyle name="Normal 3 12 18" xfId="18474" xr:uid="{D1E78D2F-2CD4-461A-8D64-CD40BC8690F2}"/>
    <cellStyle name="Normal 3 12 18 2" xfId="18475" xr:uid="{9D196AFA-4EC7-4BC3-A053-950E204463E1}"/>
    <cellStyle name="Normal 3 12 18 2 2" xfId="18476" xr:uid="{06278E0B-D215-4C3C-840C-D2A91D58D7F7}"/>
    <cellStyle name="Normal 3 12 18 2 3" xfId="18477" xr:uid="{6E034730-4786-4149-8DB3-2FC12AE945A2}"/>
    <cellStyle name="Normal 3 12 18 3" xfId="18478" xr:uid="{1F5FC760-E0F8-4A76-A9E6-890EA5388BB4}"/>
    <cellStyle name="Normal 3 12 18 3 2" xfId="18479" xr:uid="{E14A6968-DD39-4806-90DD-732653DC6109}"/>
    <cellStyle name="Normal 3 12 18 3 3" xfId="18480" xr:uid="{34BCBE9D-0ABD-4B5A-B424-F73FE223FC32}"/>
    <cellStyle name="Normal 3 12 18 4" xfId="18481" xr:uid="{26B7AA00-AA1D-4E3E-9EFD-6029BADD5F45}"/>
    <cellStyle name="Normal 3 12 18 5" xfId="18482" xr:uid="{D1962027-9151-4AA6-96AD-C69B97460DFF}"/>
    <cellStyle name="Normal 3 12 19" xfId="18483" xr:uid="{06F94BE8-DDAA-4AE0-8762-4D8205587EB6}"/>
    <cellStyle name="Normal 3 12 19 2" xfId="18484" xr:uid="{ED77F6FB-BDD0-4BED-BE2C-F8392843F43D}"/>
    <cellStyle name="Normal 3 12 19 2 2" xfId="18485" xr:uid="{B72DDB3A-BDF1-4D80-AEED-751A6DC3EDA0}"/>
    <cellStyle name="Normal 3 12 19 2 3" xfId="18486" xr:uid="{972EED2A-478E-42E6-99BE-2F81316417D9}"/>
    <cellStyle name="Normal 3 12 19 3" xfId="18487" xr:uid="{3BAF3BEA-A094-4A59-ACA0-F5BD1E926613}"/>
    <cellStyle name="Normal 3 12 19 3 2" xfId="18488" xr:uid="{AC0FB22D-1DBA-4FB2-9BDA-C1F263B3C370}"/>
    <cellStyle name="Normal 3 12 19 3 3" xfId="18489" xr:uid="{B5758C3C-42F0-4178-939F-68C61885976F}"/>
    <cellStyle name="Normal 3 12 19 4" xfId="18490" xr:uid="{F20B36EF-C3F4-4612-B5F3-CD80CED4FF97}"/>
    <cellStyle name="Normal 3 12 19 5" xfId="18491" xr:uid="{A2964726-665F-466A-8B88-52BE07F550DD}"/>
    <cellStyle name="Normal 3 12 2" xfId="18492" xr:uid="{BA5FC531-9ADA-4821-8A8E-5247A6677560}"/>
    <cellStyle name="Normal 3 12 2 2" xfId="18493" xr:uid="{D0A4BB4B-FAB1-42C1-A248-FA87D7BA5BC8}"/>
    <cellStyle name="Normal 3 12 2 2 2" xfId="18494" xr:uid="{63E03F28-0002-4546-AF62-C78EB77F5CE3}"/>
    <cellStyle name="Normal 3 12 2 2 3" xfId="18495" xr:uid="{56878A10-268B-4C2A-A6F9-A8018E55FCEE}"/>
    <cellStyle name="Normal 3 12 2 3" xfId="18496" xr:uid="{4A6838DB-C366-4847-B142-9EBD143227A3}"/>
    <cellStyle name="Normal 3 12 2 3 2" xfId="18497" xr:uid="{8F4663B5-08CB-49C5-AEFC-C03E12C407A5}"/>
    <cellStyle name="Normal 3 12 2 3 3" xfId="18498" xr:uid="{37647CD9-1147-4406-88A8-BA15F423F6D5}"/>
    <cellStyle name="Normal 3 12 2 4" xfId="18499" xr:uid="{BAFB2EFF-CA97-4669-B0D8-A70E91D01E61}"/>
    <cellStyle name="Normal 3 12 2 5" xfId="18500" xr:uid="{A8B8AD10-17AE-4A3C-925B-270A926D9756}"/>
    <cellStyle name="Normal 3 12 20" xfId="18501" xr:uid="{0F2A72F5-93E0-436C-899E-3CB32CD96246}"/>
    <cellStyle name="Normal 3 12 20 2" xfId="18502" xr:uid="{4347356B-7F3B-4420-90B8-35387EA7E4E2}"/>
    <cellStyle name="Normal 3 12 20 2 2" xfId="18503" xr:uid="{6433AF2D-5B8F-4467-AD04-B4DDE680DDC8}"/>
    <cellStyle name="Normal 3 12 20 2 3" xfId="18504" xr:uid="{B7378316-9A8F-4440-92B2-696FDC123E18}"/>
    <cellStyle name="Normal 3 12 20 3" xfId="18505" xr:uid="{02C19C4F-D2DA-48CC-883B-F15747A48F8E}"/>
    <cellStyle name="Normal 3 12 20 3 2" xfId="18506" xr:uid="{4CF88858-4FD7-4070-BBC4-08B2028A8897}"/>
    <cellStyle name="Normal 3 12 20 3 3" xfId="18507" xr:uid="{36A79BB6-E6A3-45E0-A1D8-2AFD2ED03636}"/>
    <cellStyle name="Normal 3 12 20 4" xfId="18508" xr:uid="{4085D406-0972-4365-90B3-52E1C006F0B6}"/>
    <cellStyle name="Normal 3 12 20 5" xfId="18509" xr:uid="{79E023D7-FB4F-436D-A012-3CA4F81317AA}"/>
    <cellStyle name="Normal 3 12 21" xfId="18510" xr:uid="{E5F86841-B835-402D-A85E-1261C31D18CE}"/>
    <cellStyle name="Normal 3 12 21 2" xfId="18511" xr:uid="{F760C8FB-6911-4200-8DB7-89B7FBF1B31E}"/>
    <cellStyle name="Normal 3 12 21 2 2" xfId="18512" xr:uid="{7A7E650C-A7C2-407A-ABF0-6962B34E45BB}"/>
    <cellStyle name="Normal 3 12 21 2 3" xfId="18513" xr:uid="{DB3EAF33-4825-4181-842D-F8A6ED0DF119}"/>
    <cellStyle name="Normal 3 12 21 3" xfId="18514" xr:uid="{B19B3B0E-9432-44B8-8AE3-48C3E8BBD953}"/>
    <cellStyle name="Normal 3 12 21 3 2" xfId="18515" xr:uid="{B3DFC900-91E1-4D72-A15C-451E4C6C624E}"/>
    <cellStyle name="Normal 3 12 21 3 3" xfId="18516" xr:uid="{FDB9199E-F3EB-4789-B1B1-ED6B3AB6B2F8}"/>
    <cellStyle name="Normal 3 12 21 4" xfId="18517" xr:uid="{C9513E61-FBF9-4E7E-A978-3F5460CEC920}"/>
    <cellStyle name="Normal 3 12 21 5" xfId="18518" xr:uid="{DF5B4FE9-7EFE-47FE-B014-23AB60686FF1}"/>
    <cellStyle name="Normal 3 12 22" xfId="18519" xr:uid="{E7EF9572-BC3C-43C8-A66D-E5E461530AC1}"/>
    <cellStyle name="Normal 3 12 22 2" xfId="18520" xr:uid="{EE9C1C7C-4ADB-403F-B1E0-96FB74726FA5}"/>
    <cellStyle name="Normal 3 12 22 2 2" xfId="18521" xr:uid="{A8AA2015-35EF-440E-954F-78B268F82AC9}"/>
    <cellStyle name="Normal 3 12 22 2 3" xfId="18522" xr:uid="{FEAEBE2C-246F-49D7-AEAB-5242DD8FCFA1}"/>
    <cellStyle name="Normal 3 12 22 3" xfId="18523" xr:uid="{EEDB2E16-D958-42CB-8554-006867BEF4FE}"/>
    <cellStyle name="Normal 3 12 22 3 2" xfId="18524" xr:uid="{EFD7D962-E725-450E-9A1D-FAC443C1E858}"/>
    <cellStyle name="Normal 3 12 22 3 3" xfId="18525" xr:uid="{4C686E1D-8461-46C3-8D5B-80C54D981659}"/>
    <cellStyle name="Normal 3 12 22 4" xfId="18526" xr:uid="{F40409D3-944E-4118-9286-EB7559BD3A80}"/>
    <cellStyle name="Normal 3 12 22 5" xfId="18527" xr:uid="{9831B103-D3D6-4EB9-9C30-2589ABE44553}"/>
    <cellStyle name="Normal 3 12 23" xfId="18528" xr:uid="{A210FE80-B169-4205-8E7E-43A207B5F287}"/>
    <cellStyle name="Normal 3 12 23 2" xfId="18529" xr:uid="{E1BC4388-824B-4179-B4DE-47AE6F40EB5F}"/>
    <cellStyle name="Normal 3 12 23 2 2" xfId="18530" xr:uid="{C7CC2368-8FD3-4178-AA15-883D97E6758A}"/>
    <cellStyle name="Normal 3 12 23 2 3" xfId="18531" xr:uid="{BC916135-2314-43F4-A707-A70D2A84D7E8}"/>
    <cellStyle name="Normal 3 12 23 3" xfId="18532" xr:uid="{1502B7E0-E506-4977-8F91-D8E19C134D9C}"/>
    <cellStyle name="Normal 3 12 23 3 2" xfId="18533" xr:uid="{D6A6AD58-17D9-4B1E-B91E-DD188E316F13}"/>
    <cellStyle name="Normal 3 12 23 3 3" xfId="18534" xr:uid="{E640C617-39FE-436A-9399-4BB04C2BA4D6}"/>
    <cellStyle name="Normal 3 12 23 4" xfId="18535" xr:uid="{7E3FB3E3-052C-449F-8268-1CEE6F631933}"/>
    <cellStyle name="Normal 3 12 23 5" xfId="18536" xr:uid="{B1ADC6EE-34AF-4D29-87F1-257777B0C92E}"/>
    <cellStyle name="Normal 3 12 24" xfId="18537" xr:uid="{03D65610-9287-4608-85AF-E5901713FA1E}"/>
    <cellStyle name="Normal 3 12 24 2" xfId="18538" xr:uid="{CE458355-9D69-4EEC-8129-EA4BC801CD1F}"/>
    <cellStyle name="Normal 3 12 24 3" xfId="18539" xr:uid="{F0417F46-1FEA-4E52-8E16-084C8C575A61}"/>
    <cellStyle name="Normal 3 12 25" xfId="18540" xr:uid="{EAF906BB-CB71-4750-A792-27596B1EA0C4}"/>
    <cellStyle name="Normal 3 12 25 2" xfId="18541" xr:uid="{4E7AC896-53C0-42B1-9A91-87603547DBD0}"/>
    <cellStyle name="Normal 3 12 25 3" xfId="18542" xr:uid="{105962ED-8946-457B-9CDB-B86455F5607B}"/>
    <cellStyle name="Normal 3 12 26" xfId="18543" xr:uid="{CB05F827-2C73-45F4-96D6-E70D9A04A2BE}"/>
    <cellStyle name="Normal 3 12 27" xfId="18544" xr:uid="{FDB6759B-CE09-4D23-ACF3-8ECD11CDE0BC}"/>
    <cellStyle name="Normal 3 12 3" xfId="18545" xr:uid="{0992AD36-4A56-437C-8F16-FE4375D01A0E}"/>
    <cellStyle name="Normal 3 12 3 2" xfId="18546" xr:uid="{CCF24058-919E-41F0-AF4F-C3FAB4A12E8A}"/>
    <cellStyle name="Normal 3 12 3 2 2" xfId="18547" xr:uid="{FB962914-9ED5-4BFA-880D-0820E752634B}"/>
    <cellStyle name="Normal 3 12 3 2 3" xfId="18548" xr:uid="{50B39DBB-03ED-45CA-844A-5D939AD9AF48}"/>
    <cellStyle name="Normal 3 12 3 3" xfId="18549" xr:uid="{789B4ED5-FA1D-4E73-88C7-1EC60D3BF98A}"/>
    <cellStyle name="Normal 3 12 3 3 2" xfId="18550" xr:uid="{FB14F8C1-9D7E-4BCC-8411-96C5454DF00A}"/>
    <cellStyle name="Normal 3 12 3 3 3" xfId="18551" xr:uid="{EAAA724F-B935-4588-A848-2A88DD149F6C}"/>
    <cellStyle name="Normal 3 12 3 4" xfId="18552" xr:uid="{AF485549-1050-4C1C-9DBF-6BCAA0AD9A58}"/>
    <cellStyle name="Normal 3 12 3 5" xfId="18553" xr:uid="{FF70C843-4EB2-4EC2-BB3C-1F257D96D178}"/>
    <cellStyle name="Normal 3 12 4" xfId="18554" xr:uid="{43C2D8FB-4F10-4BB6-A092-5E2715D11281}"/>
    <cellStyle name="Normal 3 12 4 2" xfId="18555" xr:uid="{A5E5E178-1FF6-4600-924D-2D81B2AF2D65}"/>
    <cellStyle name="Normal 3 12 4 2 2" xfId="18556" xr:uid="{F87A7C1E-B9CD-471E-9F5C-2802F69F89DE}"/>
    <cellStyle name="Normal 3 12 4 2 3" xfId="18557" xr:uid="{6F2F0E97-B96B-4C93-9EFD-DFB6FC2C723C}"/>
    <cellStyle name="Normal 3 12 4 3" xfId="18558" xr:uid="{950411C6-124F-464A-BFC0-15DD0A537F8A}"/>
    <cellStyle name="Normal 3 12 4 3 2" xfId="18559" xr:uid="{D25FB6F8-E12F-4AB7-BF34-BA8ACBF10A05}"/>
    <cellStyle name="Normal 3 12 4 3 3" xfId="18560" xr:uid="{AF94F59E-5D5F-4986-ABFA-620ECCEAFB47}"/>
    <cellStyle name="Normal 3 12 4 4" xfId="18561" xr:uid="{243053BD-7565-4DDD-BA7D-76B340F28EC4}"/>
    <cellStyle name="Normal 3 12 4 5" xfId="18562" xr:uid="{90339650-247E-4E3A-A163-1598A7A20132}"/>
    <cellStyle name="Normal 3 12 5" xfId="18563" xr:uid="{BE0661A1-20F6-4A6A-82A2-C033630ECB53}"/>
    <cellStyle name="Normal 3 12 5 2" xfId="18564" xr:uid="{70E68954-4A43-46C2-8DFC-9D8F1E392CF4}"/>
    <cellStyle name="Normal 3 12 5 2 2" xfId="18565" xr:uid="{4E6BE2BE-D2B7-460D-855C-E390FBD905F6}"/>
    <cellStyle name="Normal 3 12 5 2 3" xfId="18566" xr:uid="{1D1C950F-614E-4F50-94A8-40E97FA198BB}"/>
    <cellStyle name="Normal 3 12 5 3" xfId="18567" xr:uid="{9E23EAF1-E5CA-48B4-9B53-E0B73478C489}"/>
    <cellStyle name="Normal 3 12 5 3 2" xfId="18568" xr:uid="{7B82AFF2-132A-44F4-9137-6E30DE437167}"/>
    <cellStyle name="Normal 3 12 5 3 3" xfId="18569" xr:uid="{32A76BC3-D773-49E2-9140-C35458AC4D70}"/>
    <cellStyle name="Normal 3 12 5 4" xfId="18570" xr:uid="{F21BFF15-7528-434D-A221-47DD6F31D3E0}"/>
    <cellStyle name="Normal 3 12 5 5" xfId="18571" xr:uid="{BB92F52B-7613-4211-BD41-5EDBE878CE88}"/>
    <cellStyle name="Normal 3 12 6" xfId="18572" xr:uid="{10BC7CBE-2B1B-45D6-9D95-52B5FFDC84A7}"/>
    <cellStyle name="Normal 3 12 6 2" xfId="18573" xr:uid="{0910CC6D-B218-4888-B306-D21019C9C12D}"/>
    <cellStyle name="Normal 3 12 6 2 2" xfId="18574" xr:uid="{4F1B7FF9-E9AB-426B-9905-37BD5EB5C786}"/>
    <cellStyle name="Normal 3 12 6 2 3" xfId="18575" xr:uid="{901A2214-CD2F-4E7B-9E15-B23770D609AD}"/>
    <cellStyle name="Normal 3 12 6 3" xfId="18576" xr:uid="{F44C563C-333C-44ED-944F-FA853E9307D4}"/>
    <cellStyle name="Normal 3 12 6 3 2" xfId="18577" xr:uid="{67F4684D-2DCF-4616-AD95-78B742891375}"/>
    <cellStyle name="Normal 3 12 6 3 3" xfId="18578" xr:uid="{67D8296D-2664-4F4A-B05A-CC2B63E65CBF}"/>
    <cellStyle name="Normal 3 12 6 4" xfId="18579" xr:uid="{40C8B69E-8621-4434-9F33-BB39175269FD}"/>
    <cellStyle name="Normal 3 12 6 5" xfId="18580" xr:uid="{5BEA9F71-7B2F-4A39-BDA1-2687DB094703}"/>
    <cellStyle name="Normal 3 12 7" xfId="18581" xr:uid="{790C2E92-BA45-4F6E-8F92-83B07E5122DD}"/>
    <cellStyle name="Normal 3 12 7 2" xfId="18582" xr:uid="{8B287AB9-F325-4968-AB70-BD25ADE986BA}"/>
    <cellStyle name="Normal 3 12 7 2 2" xfId="18583" xr:uid="{A0A66018-0E44-4FD0-85B9-1E44023B48BB}"/>
    <cellStyle name="Normal 3 12 7 2 3" xfId="18584" xr:uid="{33E77DFC-9658-4B74-8CBF-883711D31834}"/>
    <cellStyle name="Normal 3 12 7 3" xfId="18585" xr:uid="{F5F4A0FE-BC21-41B8-8C08-F4F1A968CE14}"/>
    <cellStyle name="Normal 3 12 7 3 2" xfId="18586" xr:uid="{22D21B72-7073-49D5-A329-5C6739B95563}"/>
    <cellStyle name="Normal 3 12 7 3 3" xfId="18587" xr:uid="{83C63D02-EA63-4722-890E-EFC27426B8E5}"/>
    <cellStyle name="Normal 3 12 7 4" xfId="18588" xr:uid="{18AAAB3B-F21D-40E4-B475-F2BB15F704E8}"/>
    <cellStyle name="Normal 3 12 7 5" xfId="18589" xr:uid="{92EA58AE-EDB3-4FFA-80E7-B78AF7CCA38B}"/>
    <cellStyle name="Normal 3 12 8" xfId="18590" xr:uid="{00A5A627-8A62-4A55-93DB-CC4E17456721}"/>
    <cellStyle name="Normal 3 12 8 2" xfId="18591" xr:uid="{76FF983C-CFAF-4D65-94E3-FA60855424B6}"/>
    <cellStyle name="Normal 3 12 8 2 2" xfId="18592" xr:uid="{57B90591-D338-4308-9A0E-7EA2A9F09A21}"/>
    <cellStyle name="Normal 3 12 8 2 3" xfId="18593" xr:uid="{8990E163-9467-4C9B-8007-9E88A8EAFFDB}"/>
    <cellStyle name="Normal 3 12 8 3" xfId="18594" xr:uid="{98A44975-3E30-417E-872B-A139A24D0B91}"/>
    <cellStyle name="Normal 3 12 8 3 2" xfId="18595" xr:uid="{94BBB9D4-66BE-4B90-8A49-D07FC6A811C5}"/>
    <cellStyle name="Normal 3 12 8 3 3" xfId="18596" xr:uid="{39EB0AA1-F455-495A-8AFD-A39EF47C8416}"/>
    <cellStyle name="Normal 3 12 8 4" xfId="18597" xr:uid="{F1A7B83C-F476-468F-9013-C2F878F9D590}"/>
    <cellStyle name="Normal 3 12 8 5" xfId="18598" xr:uid="{43C093FD-EAC8-494B-9369-B1892FC04162}"/>
    <cellStyle name="Normal 3 12 9" xfId="18599" xr:uid="{04FBEF79-C4C4-4E0A-BBDD-021D3DFDAA4A}"/>
    <cellStyle name="Normal 3 12 9 2" xfId="18600" xr:uid="{9DD1CDF7-4D84-4F08-B843-7BF76AD0E6DF}"/>
    <cellStyle name="Normal 3 12 9 2 2" xfId="18601" xr:uid="{4A609555-0FE9-4AD7-9E25-C24A4BE53A8A}"/>
    <cellStyle name="Normal 3 12 9 2 3" xfId="18602" xr:uid="{891DDD1B-DD4B-4FE7-B3F2-B0BDE821D770}"/>
    <cellStyle name="Normal 3 12 9 3" xfId="18603" xr:uid="{41E35E41-B145-44E0-B9E6-9095041131AD}"/>
    <cellStyle name="Normal 3 12 9 3 2" xfId="18604" xr:uid="{BDDE1223-B2A6-4E0A-8B37-3D541A5FA9E1}"/>
    <cellStyle name="Normal 3 12 9 3 3" xfId="18605" xr:uid="{856AFA3F-32D6-427B-8875-2D07E0F9CA02}"/>
    <cellStyle name="Normal 3 12 9 4" xfId="18606" xr:uid="{14E84581-5F1A-496A-924A-DEF41E12CD61}"/>
    <cellStyle name="Normal 3 12 9 5" xfId="18607" xr:uid="{DC7B00E4-A018-4294-ADB0-D91CCA43D7E3}"/>
    <cellStyle name="Normal 3 120" xfId="18608" xr:uid="{E89CB713-94A8-417F-A9A7-C1A2B656E0B1}"/>
    <cellStyle name="Normal 3 120 2" xfId="18609" xr:uid="{F92DB026-FE8B-4E4B-8209-88F5B77BB476}"/>
    <cellStyle name="Normal 3 120 2 2" xfId="18610" xr:uid="{BC6BF7AB-1249-419F-809A-AED5649ED7CF}"/>
    <cellStyle name="Normal 3 120 2 3" xfId="18611" xr:uid="{6C2762B6-DBE5-4BE9-BAAB-21B3887BF7E5}"/>
    <cellStyle name="Normal 3 120 3" xfId="18612" xr:uid="{1429CB39-9A51-41D3-8B7B-1083DD670903}"/>
    <cellStyle name="Normal 3 120 3 2" xfId="18613" xr:uid="{84B68673-4246-4762-88D2-A23A3D710C31}"/>
    <cellStyle name="Normal 3 120 3 3" xfId="18614" xr:uid="{164018B7-657C-40D9-8C27-6A1DBAA7FF5E}"/>
    <cellStyle name="Normal 3 120 4" xfId="18615" xr:uid="{844772CB-4BC5-4CF8-B631-4445AD971597}"/>
    <cellStyle name="Normal 3 120 5" xfId="18616" xr:uid="{BFFF2B89-9547-4C5A-9C52-9EDE3D9422AE}"/>
    <cellStyle name="Normal 3 121" xfId="18617" xr:uid="{3355D66E-CAF6-4CA5-9311-4F257BE93C69}"/>
    <cellStyle name="Normal 3 121 2" xfId="18618" xr:uid="{D23167A4-EEE3-4E96-9F30-3A6703B123C7}"/>
    <cellStyle name="Normal 3 121 2 2" xfId="18619" xr:uid="{EC312F5B-7B51-4B64-9115-F5CE1C995D45}"/>
    <cellStyle name="Normal 3 121 2 3" xfId="18620" xr:uid="{E979DFA1-6E5B-439A-B126-400417D6C5A8}"/>
    <cellStyle name="Normal 3 121 3" xfId="18621" xr:uid="{4EF5537B-A7A8-4ECB-99C7-FB21BABE3EC1}"/>
    <cellStyle name="Normal 3 121 3 2" xfId="18622" xr:uid="{6FE59792-AFD6-45E8-86FC-4ABC3A3502D2}"/>
    <cellStyle name="Normal 3 121 3 3" xfId="18623" xr:uid="{04F72435-651C-43F2-A0C3-D2BDA4AA39B4}"/>
    <cellStyle name="Normal 3 121 4" xfId="18624" xr:uid="{166125F2-DBCB-4913-9ACB-EF3FCBEE7C57}"/>
    <cellStyle name="Normal 3 121 5" xfId="18625" xr:uid="{EB964A8A-25EC-470B-BF27-4515824DEDAD}"/>
    <cellStyle name="Normal 3 122" xfId="18626" xr:uid="{7748FDB8-A2FD-46AE-BF3D-AD1981AA694E}"/>
    <cellStyle name="Normal 3 122 2" xfId="18627" xr:uid="{7F92AE42-39DD-466F-9505-4DEBB4E433BC}"/>
    <cellStyle name="Normal 3 122 2 2" xfId="18628" xr:uid="{D35A2605-A28D-4B43-9CF9-8D0AC72A726F}"/>
    <cellStyle name="Normal 3 122 2 3" xfId="18629" xr:uid="{7D68C822-33B7-44CE-88AC-129EF50E8727}"/>
    <cellStyle name="Normal 3 122 3" xfId="18630" xr:uid="{D9AE9F53-5EAE-4CE0-A242-258A8EA65588}"/>
    <cellStyle name="Normal 3 122 3 2" xfId="18631" xr:uid="{CC32A203-C836-4C11-A090-C49039C4C113}"/>
    <cellStyle name="Normal 3 122 3 3" xfId="18632" xr:uid="{23F84F9B-A492-495F-BA42-9DFF0CCB1F7F}"/>
    <cellStyle name="Normal 3 122 4" xfId="18633" xr:uid="{6F78CA37-787F-4BED-9401-1E1E1E436F7F}"/>
    <cellStyle name="Normal 3 122 5" xfId="18634" xr:uid="{CBD0040E-C0AC-4967-8B63-2D65D3058B4D}"/>
    <cellStyle name="Normal 3 123" xfId="18635" xr:uid="{3EBAC88B-199B-4B4E-947C-BB71D1571E4D}"/>
    <cellStyle name="Normal 3 123 2" xfId="18636" xr:uid="{577219EA-9F8B-4567-B9FD-16FDBE6BF288}"/>
    <cellStyle name="Normal 3 123 2 2" xfId="18637" xr:uid="{3D038954-77B8-45AC-9FA2-866ECD6F9244}"/>
    <cellStyle name="Normal 3 123 2 3" xfId="18638" xr:uid="{715ED8B8-3A51-4B56-8764-FDD8A15D7413}"/>
    <cellStyle name="Normal 3 123 3" xfId="18639" xr:uid="{4B4BCB92-AA0C-453C-982A-8DC2B6F63CB1}"/>
    <cellStyle name="Normal 3 123 3 2" xfId="18640" xr:uid="{64C0E3FA-B6B6-400B-AF5A-5DB733E2A6F0}"/>
    <cellStyle name="Normal 3 123 3 3" xfId="18641" xr:uid="{E512262B-12F1-4CEF-A28F-C97A411EC9F6}"/>
    <cellStyle name="Normal 3 123 4" xfId="18642" xr:uid="{878829BC-F91A-4BD8-ABBE-70E39E51DA93}"/>
    <cellStyle name="Normal 3 123 5" xfId="18643" xr:uid="{23B8926B-18D5-49FF-A4B7-87D88111E142}"/>
    <cellStyle name="Normal 3 124" xfId="18644" xr:uid="{53815881-1BEA-4DD4-A6D8-529BEE3E0722}"/>
    <cellStyle name="Normal 3 124 2" xfId="18645" xr:uid="{061921D7-3A5A-42AA-BECA-4C34DB71D45C}"/>
    <cellStyle name="Normal 3 124 2 2" xfId="18646" xr:uid="{5F227EDA-B359-40A5-AAD7-36F4311A2648}"/>
    <cellStyle name="Normal 3 124 2 3" xfId="18647" xr:uid="{F3DD8FCF-0822-4A48-AEE7-FF0ED8A88F9F}"/>
    <cellStyle name="Normal 3 124 3" xfId="18648" xr:uid="{9787DABE-3F03-4328-B135-EE0FACF6B90E}"/>
    <cellStyle name="Normal 3 124 3 2" xfId="18649" xr:uid="{E296CDE4-2770-4A63-80C5-FC74123C1784}"/>
    <cellStyle name="Normal 3 124 3 3" xfId="18650" xr:uid="{5A02B719-95CF-4686-B7DD-120AD530BA17}"/>
    <cellStyle name="Normal 3 124 4" xfId="18651" xr:uid="{EE662759-24C0-4336-BF3B-E96B585B36F5}"/>
    <cellStyle name="Normal 3 124 5" xfId="18652" xr:uid="{6BB0FA4F-11ED-4E47-8868-18139EC339EB}"/>
    <cellStyle name="Normal 3 125" xfId="18653" xr:uid="{07CCA4FA-7F0E-4CAF-B9AA-8B78F94CC490}"/>
    <cellStyle name="Normal 3 125 2" xfId="18654" xr:uid="{458D306B-6963-4AD1-8281-B89007F4B49B}"/>
    <cellStyle name="Normal 3 125 2 2" xfId="18655" xr:uid="{B78E6D0C-79AC-47A3-AD50-1953F161604E}"/>
    <cellStyle name="Normal 3 125 2 3" xfId="18656" xr:uid="{BB8EECD6-E57A-45ED-8BD9-C4E50298FD08}"/>
    <cellStyle name="Normal 3 125 3" xfId="18657" xr:uid="{FB68F0B4-BF0F-4ED0-95E1-B22E005EC5F8}"/>
    <cellStyle name="Normal 3 125 3 2" xfId="18658" xr:uid="{F9751FB6-7CDB-415D-A674-CD735C6EB2AF}"/>
    <cellStyle name="Normal 3 125 3 3" xfId="18659" xr:uid="{C16F25F3-2AF6-4F34-A4D6-11765CCE04DB}"/>
    <cellStyle name="Normal 3 125 4" xfId="18660" xr:uid="{886EAE03-D634-49E9-9DCB-7A69F508F082}"/>
    <cellStyle name="Normal 3 125 5" xfId="18661" xr:uid="{861818D0-9613-49E8-8163-9838097FF47C}"/>
    <cellStyle name="Normal 3 126" xfId="18662" xr:uid="{EE18B258-0F6D-46E2-8BA9-3613BA8E3966}"/>
    <cellStyle name="Normal 3 126 2" xfId="18663" xr:uid="{68694EA5-3F06-474D-82D6-2BDF6D5F559F}"/>
    <cellStyle name="Normal 3 126 2 2" xfId="18664" xr:uid="{B7FDE4FE-8E9A-4DB0-838D-528D8486033D}"/>
    <cellStyle name="Normal 3 126 2 3" xfId="18665" xr:uid="{3774CB88-A181-47BC-8FA7-BDF981BEAA58}"/>
    <cellStyle name="Normal 3 126 3" xfId="18666" xr:uid="{6A13E927-DBC9-48B5-9DAB-6346815011EC}"/>
    <cellStyle name="Normal 3 126 3 2" xfId="18667" xr:uid="{FE8B5F12-56A7-45AF-9265-AAE3A756594C}"/>
    <cellStyle name="Normal 3 126 3 3" xfId="18668" xr:uid="{A94B1677-5C72-4D15-94EC-9811BA5EFA37}"/>
    <cellStyle name="Normal 3 126 4" xfId="18669" xr:uid="{745CE974-1435-4797-974A-8AB788880954}"/>
    <cellStyle name="Normal 3 126 5" xfId="18670" xr:uid="{6E57D130-21E8-4D3C-9490-729D8E23A101}"/>
    <cellStyle name="Normal 3 127" xfId="18671" xr:uid="{14766E64-9299-46AB-8F6B-5526D7C3D49B}"/>
    <cellStyle name="Normal 3 127 2" xfId="18672" xr:uid="{40FD892B-1313-4B92-9CFE-765F85FF1016}"/>
    <cellStyle name="Normal 3 127 2 2" xfId="18673" xr:uid="{7079857A-917B-428F-8145-6C802077CD04}"/>
    <cellStyle name="Normal 3 127 2 3" xfId="18674" xr:uid="{2BAB1C21-04E6-4D77-BB87-4768C436D817}"/>
    <cellStyle name="Normal 3 127 3" xfId="18675" xr:uid="{B67E0CC3-6B50-4337-9F2C-D657EEC77CA2}"/>
    <cellStyle name="Normal 3 127 3 2" xfId="18676" xr:uid="{D6459BCF-945F-4E4B-9670-3281B36C9F5C}"/>
    <cellStyle name="Normal 3 127 3 3" xfId="18677" xr:uid="{20DE728D-46AB-4C98-B532-39B2525B5415}"/>
    <cellStyle name="Normal 3 127 4" xfId="18678" xr:uid="{1DC2B95C-A1EC-4C0C-8A29-F6B31CCF3BCB}"/>
    <cellStyle name="Normal 3 127 5" xfId="18679" xr:uid="{2548680E-8E8E-4024-B294-32E90B23AB77}"/>
    <cellStyle name="Normal 3 128" xfId="18680" xr:uid="{5665215C-C06B-446B-B333-6F90317EA937}"/>
    <cellStyle name="Normal 3 128 2" xfId="18681" xr:uid="{7FA769A6-3AF8-42B6-AFF8-47A8ACFE5015}"/>
    <cellStyle name="Normal 3 128 2 2" xfId="18682" xr:uid="{64DDADDB-5DED-4876-905B-2DF126B785D8}"/>
    <cellStyle name="Normal 3 128 2 3" xfId="18683" xr:uid="{FE1DC59E-4558-4CBC-9C95-87B51035450C}"/>
    <cellStyle name="Normal 3 128 3" xfId="18684" xr:uid="{D57FA5EB-CC3D-47D0-AF1C-7F0FB0E60504}"/>
    <cellStyle name="Normal 3 128 3 2" xfId="18685" xr:uid="{C300BCBE-D1D2-4B34-884D-230B69D9490F}"/>
    <cellStyle name="Normal 3 128 3 3" xfId="18686" xr:uid="{4EA6B797-DC37-4348-A1A9-0AB6940FBAB5}"/>
    <cellStyle name="Normal 3 128 4" xfId="18687" xr:uid="{EA8BE720-3D28-4F0A-8676-BAB6883B018B}"/>
    <cellStyle name="Normal 3 128 5" xfId="18688" xr:uid="{FF040651-94D1-4006-9EAA-2CCC6D469B4E}"/>
    <cellStyle name="Normal 3 129" xfId="18689" xr:uid="{D7DD9914-5D2B-4435-A1A9-D0508143451D}"/>
    <cellStyle name="Normal 3 129 2" xfId="18690" xr:uid="{8831C549-DB37-4739-97D6-1A93331B5753}"/>
    <cellStyle name="Normal 3 129 2 2" xfId="18691" xr:uid="{511C3DC5-2F97-4DFC-89E6-223562FF9AA1}"/>
    <cellStyle name="Normal 3 129 2 3" xfId="18692" xr:uid="{05B6FEC2-1BBF-4A62-A203-472A123FB9B4}"/>
    <cellStyle name="Normal 3 129 3" xfId="18693" xr:uid="{9A4093F5-0727-4675-892D-5976CCB5F774}"/>
    <cellStyle name="Normal 3 129 3 2" xfId="18694" xr:uid="{AB6B9F2E-232F-49A4-A70D-58B1551A61E7}"/>
    <cellStyle name="Normal 3 129 3 3" xfId="18695" xr:uid="{04B528D2-D0E1-42BB-B66A-C69ED10B3669}"/>
    <cellStyle name="Normal 3 129 4" xfId="18696" xr:uid="{B7DB0460-D16D-44D4-965B-8708848F97FE}"/>
    <cellStyle name="Normal 3 129 5" xfId="18697" xr:uid="{3BCD50A8-EE41-4B2D-8FE1-77EDD58D6832}"/>
    <cellStyle name="Normal 3 13" xfId="18698" xr:uid="{02418250-153C-483E-89D7-5A8BF63A7E20}"/>
    <cellStyle name="Normal 3 13 10" xfId="18699" xr:uid="{D586B745-80D0-4C38-9477-008AA9E50D87}"/>
    <cellStyle name="Normal 3 13 10 2" xfId="18700" xr:uid="{75161546-EE59-413B-82CB-AABBB168EF11}"/>
    <cellStyle name="Normal 3 13 10 2 2" xfId="18701" xr:uid="{27972086-89B5-4AAB-AE48-EB1693941E2F}"/>
    <cellStyle name="Normal 3 13 10 2 3" xfId="18702" xr:uid="{4E21771D-F50E-4FCB-A19B-436377C2CD01}"/>
    <cellStyle name="Normal 3 13 10 3" xfId="18703" xr:uid="{3C46A40A-46F4-4082-8032-DC211045AF40}"/>
    <cellStyle name="Normal 3 13 10 3 2" xfId="18704" xr:uid="{CB1CBEA2-7F16-4D26-A4F8-71398657F697}"/>
    <cellStyle name="Normal 3 13 10 3 3" xfId="18705" xr:uid="{3AF34B9E-2176-4B43-8B6E-3B113F53049C}"/>
    <cellStyle name="Normal 3 13 10 4" xfId="18706" xr:uid="{73A3CBEE-50B4-43C4-B45B-F815675ECE8A}"/>
    <cellStyle name="Normal 3 13 10 5" xfId="18707" xr:uid="{5943584F-8B29-44A1-B894-BDD7DF5C3C07}"/>
    <cellStyle name="Normal 3 13 11" xfId="18708" xr:uid="{33470074-E122-4007-92DA-D34034A211A5}"/>
    <cellStyle name="Normal 3 13 11 2" xfId="18709" xr:uid="{BD41150E-A878-4F2B-979A-EC39F23BA9BD}"/>
    <cellStyle name="Normal 3 13 11 2 2" xfId="18710" xr:uid="{1229519C-EB15-4EBA-9916-655EE78180C1}"/>
    <cellStyle name="Normal 3 13 11 2 3" xfId="18711" xr:uid="{93E399DC-F1EF-4DAC-AAEF-EF9A2E1DD00E}"/>
    <cellStyle name="Normal 3 13 11 3" xfId="18712" xr:uid="{8562C749-21DF-4214-A7F1-4FC90C543EBA}"/>
    <cellStyle name="Normal 3 13 11 3 2" xfId="18713" xr:uid="{2D48E91B-FE65-4CF6-930D-1C1516AE1B96}"/>
    <cellStyle name="Normal 3 13 11 3 3" xfId="18714" xr:uid="{42940987-6E5D-4A75-91B2-EA51F7BB4339}"/>
    <cellStyle name="Normal 3 13 11 4" xfId="18715" xr:uid="{DB58D5E5-F01E-4AFB-90AA-620E2A7A7A9F}"/>
    <cellStyle name="Normal 3 13 11 5" xfId="18716" xr:uid="{E5143AD0-CFE4-48B9-8AED-F0FCA32290A7}"/>
    <cellStyle name="Normal 3 13 12" xfId="18717" xr:uid="{07EB960F-568A-4558-9BDF-51DA9C2C59EA}"/>
    <cellStyle name="Normal 3 13 12 2" xfId="18718" xr:uid="{489B7833-451D-4253-A082-F4203D66564C}"/>
    <cellStyle name="Normal 3 13 12 2 2" xfId="18719" xr:uid="{00D2214B-2A50-46F8-B57D-7C9C068F8399}"/>
    <cellStyle name="Normal 3 13 12 2 3" xfId="18720" xr:uid="{0094C927-3360-49E5-9761-1B2AB50F51C6}"/>
    <cellStyle name="Normal 3 13 12 3" xfId="18721" xr:uid="{3FEB3D74-84F7-4A56-BEE1-7536ADF82F1D}"/>
    <cellStyle name="Normal 3 13 12 3 2" xfId="18722" xr:uid="{2768F012-6E1F-4854-BF45-55509DB69DEC}"/>
    <cellStyle name="Normal 3 13 12 3 3" xfId="18723" xr:uid="{67FE8E92-0B2F-4373-BE2F-A5A32A94A3CB}"/>
    <cellStyle name="Normal 3 13 12 4" xfId="18724" xr:uid="{B23616AF-282A-48CA-A87B-076DBEC0437E}"/>
    <cellStyle name="Normal 3 13 12 5" xfId="18725" xr:uid="{5F6EFB60-CC2D-49A6-A16D-2A370814B944}"/>
    <cellStyle name="Normal 3 13 13" xfId="18726" xr:uid="{997ADBF2-F0B9-44C0-B424-6433461FCD2C}"/>
    <cellStyle name="Normal 3 13 13 2" xfId="18727" xr:uid="{33E737C5-71C5-4355-A2D0-074D688C8F46}"/>
    <cellStyle name="Normal 3 13 13 2 2" xfId="18728" xr:uid="{2D435C8A-CE69-4228-8B98-132D007FC53B}"/>
    <cellStyle name="Normal 3 13 13 2 3" xfId="18729" xr:uid="{45D991DE-763A-4D04-9AA9-770ED670DA8E}"/>
    <cellStyle name="Normal 3 13 13 3" xfId="18730" xr:uid="{6F1F1137-DAF2-4BB6-8AF4-1D167046CFCE}"/>
    <cellStyle name="Normal 3 13 13 3 2" xfId="18731" xr:uid="{64E15D07-26D6-4734-AFAF-E81E8C2E54CA}"/>
    <cellStyle name="Normal 3 13 13 3 3" xfId="18732" xr:uid="{9D30BEFD-636E-4D7A-AA04-B3DCDCBE57E9}"/>
    <cellStyle name="Normal 3 13 13 4" xfId="18733" xr:uid="{804A250A-9683-4B81-9F9D-C601D9E0C12F}"/>
    <cellStyle name="Normal 3 13 13 5" xfId="18734" xr:uid="{82D12F6F-5955-4851-BE1C-B9E6A74D5D0D}"/>
    <cellStyle name="Normal 3 13 14" xfId="18735" xr:uid="{F8A17EDC-3CC0-4E5C-84C3-3F8A72307645}"/>
    <cellStyle name="Normal 3 13 14 2" xfId="18736" xr:uid="{AD367D94-141E-4C3E-A533-D80A23D48EA3}"/>
    <cellStyle name="Normal 3 13 14 2 2" xfId="18737" xr:uid="{00E228F8-CA79-4FEA-AC20-3E4196A47177}"/>
    <cellStyle name="Normal 3 13 14 2 3" xfId="18738" xr:uid="{9DCAB745-4A21-41DD-B78B-76FF51E9AC02}"/>
    <cellStyle name="Normal 3 13 14 3" xfId="18739" xr:uid="{127FCC50-AEDA-4C0B-8D21-8F71BDBE8C00}"/>
    <cellStyle name="Normal 3 13 14 3 2" xfId="18740" xr:uid="{421167EB-7808-493B-BD42-9BDAF2F7728E}"/>
    <cellStyle name="Normal 3 13 14 3 3" xfId="18741" xr:uid="{3491A96A-0505-4509-B9B7-1B2BB007D761}"/>
    <cellStyle name="Normal 3 13 14 4" xfId="18742" xr:uid="{B3733C54-55B2-4047-BDB6-D123934D3B67}"/>
    <cellStyle name="Normal 3 13 14 5" xfId="18743" xr:uid="{B2A601A9-B9E9-4005-B554-E3BE6F264A5F}"/>
    <cellStyle name="Normal 3 13 15" xfId="18744" xr:uid="{AD688554-9C00-45B9-B15B-94CC37E486C5}"/>
    <cellStyle name="Normal 3 13 15 2" xfId="18745" xr:uid="{9614D5EC-36A6-4CDE-9882-355CCCFF86AA}"/>
    <cellStyle name="Normal 3 13 15 2 2" xfId="18746" xr:uid="{AE427C77-6C6C-434D-B809-450C2EEC5358}"/>
    <cellStyle name="Normal 3 13 15 2 3" xfId="18747" xr:uid="{0EEEC50E-EC57-4B07-BED0-D6F217ED5742}"/>
    <cellStyle name="Normal 3 13 15 3" xfId="18748" xr:uid="{08CDC97F-6670-411F-8C2C-2244E35CEAAE}"/>
    <cellStyle name="Normal 3 13 15 3 2" xfId="18749" xr:uid="{05E79457-C0A4-451B-B887-74C7E41B3536}"/>
    <cellStyle name="Normal 3 13 15 3 3" xfId="18750" xr:uid="{805C3B47-66E9-452A-893F-CB6F578552EC}"/>
    <cellStyle name="Normal 3 13 15 4" xfId="18751" xr:uid="{02E9CDA9-7D6A-4400-A174-A4CE2A3C5901}"/>
    <cellStyle name="Normal 3 13 15 5" xfId="18752" xr:uid="{B10CD004-C184-4804-B7FE-5ABBDFD2921C}"/>
    <cellStyle name="Normal 3 13 16" xfId="18753" xr:uid="{ED4BCDEA-5842-407C-9160-56CA3EEB2B46}"/>
    <cellStyle name="Normal 3 13 16 2" xfId="18754" xr:uid="{6BBFF668-A615-49A8-BACE-5464A3CF7B6D}"/>
    <cellStyle name="Normal 3 13 16 2 2" xfId="18755" xr:uid="{68770502-5324-4F6C-9F22-BF721660284D}"/>
    <cellStyle name="Normal 3 13 16 2 3" xfId="18756" xr:uid="{41E5E272-1A8E-4700-8D12-98390D01E631}"/>
    <cellStyle name="Normal 3 13 16 3" xfId="18757" xr:uid="{A8CAE93A-DBB8-4ED4-86DD-3B8298B58A41}"/>
    <cellStyle name="Normal 3 13 16 3 2" xfId="18758" xr:uid="{557F1DF7-2651-487F-BA65-878EF3C5AC81}"/>
    <cellStyle name="Normal 3 13 16 3 3" xfId="18759" xr:uid="{AFCD3533-5312-42B3-B995-A8BE341E6010}"/>
    <cellStyle name="Normal 3 13 16 4" xfId="18760" xr:uid="{3360812E-4004-4D7C-9D71-C1EB645B00B6}"/>
    <cellStyle name="Normal 3 13 16 5" xfId="18761" xr:uid="{32202898-A78A-4DC3-966D-3F6952C6D42B}"/>
    <cellStyle name="Normal 3 13 17" xfId="18762" xr:uid="{7423A3A5-1073-4FA2-A74E-474EE361DE7D}"/>
    <cellStyle name="Normal 3 13 17 2" xfId="18763" xr:uid="{C238C52D-94A7-473A-A1F0-646183876AEA}"/>
    <cellStyle name="Normal 3 13 17 2 2" xfId="18764" xr:uid="{D84D6F23-5FD0-4117-A218-AC6819809A0F}"/>
    <cellStyle name="Normal 3 13 17 2 3" xfId="18765" xr:uid="{AA026887-F141-48B2-BDE1-F1B0472448C1}"/>
    <cellStyle name="Normal 3 13 17 3" xfId="18766" xr:uid="{9094D707-B8C4-432B-8051-3095BD7931CC}"/>
    <cellStyle name="Normal 3 13 17 3 2" xfId="18767" xr:uid="{C7A1AFE7-7AAA-416E-B4D3-ACE28FD57353}"/>
    <cellStyle name="Normal 3 13 17 3 3" xfId="18768" xr:uid="{39914D5B-6F55-40BF-9336-01192EB09810}"/>
    <cellStyle name="Normal 3 13 17 4" xfId="18769" xr:uid="{1AC73BF4-2A14-4304-A1A5-CACC8F4614ED}"/>
    <cellStyle name="Normal 3 13 17 5" xfId="18770" xr:uid="{4721A754-ACF0-4674-BD75-E1C6BB7E6FAD}"/>
    <cellStyle name="Normal 3 13 18" xfId="18771" xr:uid="{B0BDCF51-EDA7-4262-A89B-C5A65FE5157D}"/>
    <cellStyle name="Normal 3 13 18 2" xfId="18772" xr:uid="{6233AA15-A766-4C1B-B477-C4D0B65883F7}"/>
    <cellStyle name="Normal 3 13 18 2 2" xfId="18773" xr:uid="{0F9225B2-B7C5-496E-A2F7-57E6FE646AB7}"/>
    <cellStyle name="Normal 3 13 18 2 3" xfId="18774" xr:uid="{1513E722-2C38-441D-B4E7-99C147EB5617}"/>
    <cellStyle name="Normal 3 13 18 3" xfId="18775" xr:uid="{32281097-19BA-483B-A7E0-E6092F141AE7}"/>
    <cellStyle name="Normal 3 13 18 3 2" xfId="18776" xr:uid="{295E19EB-D400-4134-B2EB-B7396A156771}"/>
    <cellStyle name="Normal 3 13 18 3 3" xfId="18777" xr:uid="{AA1795CB-5FA0-4B0F-B7E7-D8D1BFC8030E}"/>
    <cellStyle name="Normal 3 13 18 4" xfId="18778" xr:uid="{F60E3AD3-603F-42E8-8420-83FBFB16B24E}"/>
    <cellStyle name="Normal 3 13 18 5" xfId="18779" xr:uid="{680B2773-FE46-44E6-9C2F-C1F278C5C46A}"/>
    <cellStyle name="Normal 3 13 19" xfId="18780" xr:uid="{7D4C2389-7CCF-4A83-B65F-0D95B1DBADAB}"/>
    <cellStyle name="Normal 3 13 19 2" xfId="18781" xr:uid="{8DFB0B91-25CF-4215-A064-A67B9DDD088D}"/>
    <cellStyle name="Normal 3 13 19 2 2" xfId="18782" xr:uid="{D3F5AA39-0D7A-47C5-98CE-35F15D8FA3C3}"/>
    <cellStyle name="Normal 3 13 19 2 3" xfId="18783" xr:uid="{AFDBA008-7939-41C1-B59F-82FE0733081E}"/>
    <cellStyle name="Normal 3 13 19 3" xfId="18784" xr:uid="{F815E26F-323D-4C95-B964-33836539E23C}"/>
    <cellStyle name="Normal 3 13 19 3 2" xfId="18785" xr:uid="{1F1AB955-4EFB-4479-9A89-9E73A4C479BE}"/>
    <cellStyle name="Normal 3 13 19 3 3" xfId="18786" xr:uid="{369F604F-27A1-4FB6-8744-EE40B1144FF5}"/>
    <cellStyle name="Normal 3 13 19 4" xfId="18787" xr:uid="{7E0629C3-674A-4DAA-BC79-BA40489477B7}"/>
    <cellStyle name="Normal 3 13 19 5" xfId="18788" xr:uid="{1F96741F-8E4F-4688-9FED-5880E0EFFC59}"/>
    <cellStyle name="Normal 3 13 2" xfId="18789" xr:uid="{F2E03003-E496-4401-94AB-7AA13D6CF23D}"/>
    <cellStyle name="Normal 3 13 2 2" xfId="18790" xr:uid="{CC416995-A2E0-4F81-AA33-FDDD458266DE}"/>
    <cellStyle name="Normal 3 13 2 2 2" xfId="18791" xr:uid="{9844F1D1-7969-43EC-8B20-7F7407F58656}"/>
    <cellStyle name="Normal 3 13 2 2 3" xfId="18792" xr:uid="{6F076CC2-2FB4-405A-9BC6-27A8985C59DE}"/>
    <cellStyle name="Normal 3 13 2 3" xfId="18793" xr:uid="{3DA24D69-2828-499C-AC55-C4559CCF594C}"/>
    <cellStyle name="Normal 3 13 2 3 2" xfId="18794" xr:uid="{68B7A730-37FF-46DC-B73A-BC0AF9F56AB9}"/>
    <cellStyle name="Normal 3 13 2 3 3" xfId="18795" xr:uid="{699484C7-966D-4FAE-B275-535F70A1A8DF}"/>
    <cellStyle name="Normal 3 13 2 4" xfId="18796" xr:uid="{C4D099D6-2DD9-41EF-8FA2-3A738CDF7798}"/>
    <cellStyle name="Normal 3 13 2 5" xfId="18797" xr:uid="{25432834-456B-4452-973E-68A69AC3CDD2}"/>
    <cellStyle name="Normal 3 13 20" xfId="18798" xr:uid="{1765F328-934A-428C-BB17-64F9D0494F73}"/>
    <cellStyle name="Normal 3 13 20 2" xfId="18799" xr:uid="{8B4B859D-763C-4D0B-83AD-A508DE5BB388}"/>
    <cellStyle name="Normal 3 13 20 2 2" xfId="18800" xr:uid="{93B78984-62F1-44CB-9B49-945F63A83ECF}"/>
    <cellStyle name="Normal 3 13 20 2 3" xfId="18801" xr:uid="{D4B8D37A-5461-4255-8566-155B22739990}"/>
    <cellStyle name="Normal 3 13 20 3" xfId="18802" xr:uid="{26C60CDE-86BF-4873-B1CC-829ADF802C0B}"/>
    <cellStyle name="Normal 3 13 20 3 2" xfId="18803" xr:uid="{C66D0E52-4D41-4670-BDA3-B5492C8ACD93}"/>
    <cellStyle name="Normal 3 13 20 3 3" xfId="18804" xr:uid="{9FFCBB25-7F5C-492E-9C38-736579A30353}"/>
    <cellStyle name="Normal 3 13 20 4" xfId="18805" xr:uid="{A05C3FE9-46D8-493F-8AA7-2A39AB1AFB14}"/>
    <cellStyle name="Normal 3 13 20 5" xfId="18806" xr:uid="{B3BD13CB-F808-4A3B-882D-F9BD7DE7CCD1}"/>
    <cellStyle name="Normal 3 13 21" xfId="18807" xr:uid="{01794051-502D-4374-9BD3-9400FAEFB4A6}"/>
    <cellStyle name="Normal 3 13 21 2" xfId="18808" xr:uid="{B036E8A6-569C-4606-84AE-3B506A711A2A}"/>
    <cellStyle name="Normal 3 13 21 2 2" xfId="18809" xr:uid="{E43C02A8-4CE7-44D3-8A17-ECD19F220B15}"/>
    <cellStyle name="Normal 3 13 21 2 3" xfId="18810" xr:uid="{290C5F9E-E62C-4E2F-8DF1-364926C26F46}"/>
    <cellStyle name="Normal 3 13 21 3" xfId="18811" xr:uid="{EEEFA9ED-9FB4-47A0-84D6-A1C6EE0EDE86}"/>
    <cellStyle name="Normal 3 13 21 3 2" xfId="18812" xr:uid="{E8E5A3DC-5B6C-440E-B691-E4BDA843B1D7}"/>
    <cellStyle name="Normal 3 13 21 3 3" xfId="18813" xr:uid="{03E3CC78-770D-48F0-88CC-249D09A96965}"/>
    <cellStyle name="Normal 3 13 21 4" xfId="18814" xr:uid="{A2E7E38C-BDF1-425E-B584-C3B86B9B8C8C}"/>
    <cellStyle name="Normal 3 13 21 5" xfId="18815" xr:uid="{5BEAEC66-1061-4750-BBAD-91547718942F}"/>
    <cellStyle name="Normal 3 13 22" xfId="18816" xr:uid="{7B0121F4-3E66-471F-B736-2DC18297228D}"/>
    <cellStyle name="Normal 3 13 22 2" xfId="18817" xr:uid="{9DA228C4-5DC7-4D55-BCB4-15D6588C9D2A}"/>
    <cellStyle name="Normal 3 13 22 2 2" xfId="18818" xr:uid="{FA1904F3-A4EA-4A33-8BE3-FF2E54790793}"/>
    <cellStyle name="Normal 3 13 22 2 3" xfId="18819" xr:uid="{2383DA8A-EAFA-4ED1-9ED8-6700F9C59A6B}"/>
    <cellStyle name="Normal 3 13 22 3" xfId="18820" xr:uid="{992539E9-743D-4F20-88E7-F8CD12C3361C}"/>
    <cellStyle name="Normal 3 13 22 3 2" xfId="18821" xr:uid="{93DDD325-A2FF-48BB-8211-A25157CA360F}"/>
    <cellStyle name="Normal 3 13 22 3 3" xfId="18822" xr:uid="{A155109A-A630-4AC9-A1AA-F4A6523549C8}"/>
    <cellStyle name="Normal 3 13 22 4" xfId="18823" xr:uid="{0ADDEDF4-131C-4AC2-9D80-82B5B70604A6}"/>
    <cellStyle name="Normal 3 13 22 5" xfId="18824" xr:uid="{D13F8238-B0F9-4E57-BF12-FD5156D7D81C}"/>
    <cellStyle name="Normal 3 13 23" xfId="18825" xr:uid="{CAB123E3-8422-4EBD-9F8B-7D309C0764C9}"/>
    <cellStyle name="Normal 3 13 23 2" xfId="18826" xr:uid="{7B49A7E6-321E-4B0D-99FE-D256E2AC9A8D}"/>
    <cellStyle name="Normal 3 13 23 2 2" xfId="18827" xr:uid="{A9A4E1D3-B93B-4EA4-B38E-7228723DBFC6}"/>
    <cellStyle name="Normal 3 13 23 2 3" xfId="18828" xr:uid="{ACE7514A-AD28-4AC3-B646-EAA2F8EEF139}"/>
    <cellStyle name="Normal 3 13 23 3" xfId="18829" xr:uid="{063E93CE-E8FF-4F2D-A2FF-F980DDEE036F}"/>
    <cellStyle name="Normal 3 13 23 3 2" xfId="18830" xr:uid="{1516FCF1-8D4E-48E3-B3A7-5CC574606C3C}"/>
    <cellStyle name="Normal 3 13 23 3 3" xfId="18831" xr:uid="{F6C6433F-EBF8-4A30-87B6-54C97C66CB0B}"/>
    <cellStyle name="Normal 3 13 23 4" xfId="18832" xr:uid="{4AC89E08-C162-4E43-A836-87A362C07E9B}"/>
    <cellStyle name="Normal 3 13 23 5" xfId="18833" xr:uid="{46581655-0104-486F-BE0E-005027CF0738}"/>
    <cellStyle name="Normal 3 13 24" xfId="18834" xr:uid="{26D2B8EC-7718-44BB-AA54-ECE2A159CB51}"/>
    <cellStyle name="Normal 3 13 24 2" xfId="18835" xr:uid="{21E3B8F9-74D4-4431-8D19-8642A69B4D74}"/>
    <cellStyle name="Normal 3 13 24 3" xfId="18836" xr:uid="{EB9DEF73-A9F8-489E-9158-C26BA80E4369}"/>
    <cellStyle name="Normal 3 13 25" xfId="18837" xr:uid="{2596A40A-8C30-4BE8-87F7-AD107365FC3E}"/>
    <cellStyle name="Normal 3 13 25 2" xfId="18838" xr:uid="{EF565EBA-92B0-46D6-97A9-2C55B1CD7C45}"/>
    <cellStyle name="Normal 3 13 25 3" xfId="18839" xr:uid="{15B725FB-81FD-4C06-8C1E-4A60D218BCD3}"/>
    <cellStyle name="Normal 3 13 26" xfId="18840" xr:uid="{0AA7066D-4CCC-4D42-9C33-5710F79EC9F2}"/>
    <cellStyle name="Normal 3 13 27" xfId="18841" xr:uid="{423462DE-4ECB-4F70-9FB8-C04341BBFC76}"/>
    <cellStyle name="Normal 3 13 3" xfId="18842" xr:uid="{78765C6F-2359-4743-822C-D504315C9323}"/>
    <cellStyle name="Normal 3 13 3 2" xfId="18843" xr:uid="{EE5C61A2-8A2D-44DD-AAEE-2757EA6945CB}"/>
    <cellStyle name="Normal 3 13 3 2 2" xfId="18844" xr:uid="{D2AD5E31-81C0-4219-A658-AAC2329C1BE9}"/>
    <cellStyle name="Normal 3 13 3 2 3" xfId="18845" xr:uid="{46149E97-70D2-43C4-A8C4-9E775A252A02}"/>
    <cellStyle name="Normal 3 13 3 3" xfId="18846" xr:uid="{6D6666D2-912C-43B6-A9FC-A443B46F15C1}"/>
    <cellStyle name="Normal 3 13 3 3 2" xfId="18847" xr:uid="{4E6146C3-59BB-4E38-B95C-7299ED1A94AE}"/>
    <cellStyle name="Normal 3 13 3 3 3" xfId="18848" xr:uid="{D720B0B5-4DE1-4AB0-BAE1-2DB911F3FFC4}"/>
    <cellStyle name="Normal 3 13 3 4" xfId="18849" xr:uid="{581A1FEE-C18A-45DD-82E5-4E9F4DAC4C95}"/>
    <cellStyle name="Normal 3 13 3 5" xfId="18850" xr:uid="{46A81D69-9213-4E62-88CB-C4B89FEC5BB1}"/>
    <cellStyle name="Normal 3 13 4" xfId="18851" xr:uid="{3E3280BA-F26E-4E5C-904C-E252A732E0E8}"/>
    <cellStyle name="Normal 3 13 4 2" xfId="18852" xr:uid="{5E52DC18-C9BB-4AE6-A971-20E43F1A360E}"/>
    <cellStyle name="Normal 3 13 4 2 2" xfId="18853" xr:uid="{237D20B7-5EA6-4E10-865A-75D871BF02BD}"/>
    <cellStyle name="Normal 3 13 4 2 3" xfId="18854" xr:uid="{B777222A-DF91-4B49-846F-0FE3C3B755E1}"/>
    <cellStyle name="Normal 3 13 4 3" xfId="18855" xr:uid="{7E3A2085-884D-4A23-B026-8CDF5CEA6FFA}"/>
    <cellStyle name="Normal 3 13 4 3 2" xfId="18856" xr:uid="{B838A3F4-E7F7-4D3C-A3A0-83456D943CF4}"/>
    <cellStyle name="Normal 3 13 4 3 3" xfId="18857" xr:uid="{363A0C70-FD80-41CF-8F37-73819E3C3498}"/>
    <cellStyle name="Normal 3 13 4 4" xfId="18858" xr:uid="{2910B84B-69E0-44B3-99C6-55687C7D12FB}"/>
    <cellStyle name="Normal 3 13 4 5" xfId="18859" xr:uid="{5ED19187-6179-4BA3-851D-70828A466E51}"/>
    <cellStyle name="Normal 3 13 5" xfId="18860" xr:uid="{3B1A5ED0-2874-435A-8951-91459FACAD87}"/>
    <cellStyle name="Normal 3 13 5 2" xfId="18861" xr:uid="{424E69BB-4688-4DAC-A229-1A3F58C7AB23}"/>
    <cellStyle name="Normal 3 13 5 2 2" xfId="18862" xr:uid="{3E894190-997B-4947-A2E6-BCE76F97D2C9}"/>
    <cellStyle name="Normal 3 13 5 2 3" xfId="18863" xr:uid="{6724B28E-7BB7-4114-868A-EE2949BC193E}"/>
    <cellStyle name="Normal 3 13 5 3" xfId="18864" xr:uid="{FF5768C0-5104-418D-91C3-C43DDD8A0CE0}"/>
    <cellStyle name="Normal 3 13 5 3 2" xfId="18865" xr:uid="{2C14C453-FEA8-4151-8B1D-07EC31360AE9}"/>
    <cellStyle name="Normal 3 13 5 3 3" xfId="18866" xr:uid="{4A85BBD7-7754-4008-BC89-9F2A3467B8F4}"/>
    <cellStyle name="Normal 3 13 5 4" xfId="18867" xr:uid="{C65A3683-A16D-46AB-9DC5-D977765ABB07}"/>
    <cellStyle name="Normal 3 13 5 5" xfId="18868" xr:uid="{40EC845C-BBA8-4AD0-87A7-41A9E83914ED}"/>
    <cellStyle name="Normal 3 13 6" xfId="18869" xr:uid="{52308CBE-42DF-45BF-A3D7-968C3F2EE77D}"/>
    <cellStyle name="Normal 3 13 6 2" xfId="18870" xr:uid="{2C636062-0F17-4C68-AC1E-181EAC4BFFFE}"/>
    <cellStyle name="Normal 3 13 6 2 2" xfId="18871" xr:uid="{29F9648E-A6AB-476B-A59B-E3BB771C393A}"/>
    <cellStyle name="Normal 3 13 6 2 3" xfId="18872" xr:uid="{8E757969-3E81-44A9-A05B-A9B16C34DA9B}"/>
    <cellStyle name="Normal 3 13 6 3" xfId="18873" xr:uid="{35C300C5-49DA-4A83-8204-DE09E9EFA461}"/>
    <cellStyle name="Normal 3 13 6 3 2" xfId="18874" xr:uid="{BD141C8B-F9BB-4416-A532-5320F728CB19}"/>
    <cellStyle name="Normal 3 13 6 3 3" xfId="18875" xr:uid="{26657515-239B-4316-8BAC-6C498FC89860}"/>
    <cellStyle name="Normal 3 13 6 4" xfId="18876" xr:uid="{A4121BFB-AA90-409A-8100-6270B4C269F4}"/>
    <cellStyle name="Normal 3 13 6 5" xfId="18877" xr:uid="{B24DDE54-CDC2-427C-8E92-F53C36101E9C}"/>
    <cellStyle name="Normal 3 13 7" xfId="18878" xr:uid="{322653AC-22AE-4082-A5ED-38032C033818}"/>
    <cellStyle name="Normal 3 13 7 2" xfId="18879" xr:uid="{4D7BC549-AD48-4470-ABA5-2BF94F99DEC4}"/>
    <cellStyle name="Normal 3 13 7 2 2" xfId="18880" xr:uid="{19B3E0AB-C3BA-4C26-9B6B-5888BB6F87B9}"/>
    <cellStyle name="Normal 3 13 7 2 3" xfId="18881" xr:uid="{D80C1E25-BCB1-4918-AB20-47C86E9F8882}"/>
    <cellStyle name="Normal 3 13 7 3" xfId="18882" xr:uid="{AE858C08-8F75-45BF-9D4B-DF9830C96915}"/>
    <cellStyle name="Normal 3 13 7 3 2" xfId="18883" xr:uid="{4FFB0824-A42A-4284-8E73-6D2D288C9B25}"/>
    <cellStyle name="Normal 3 13 7 3 3" xfId="18884" xr:uid="{7BD05FDE-9061-4D5D-9C3A-123F59918022}"/>
    <cellStyle name="Normal 3 13 7 4" xfId="18885" xr:uid="{405AAC5C-2371-44F4-AC2E-8F690B00291A}"/>
    <cellStyle name="Normal 3 13 7 5" xfId="18886" xr:uid="{85BC51BA-0DAC-4F0D-86E7-1448179E4702}"/>
    <cellStyle name="Normal 3 13 8" xfId="18887" xr:uid="{81FF810E-130E-4FEA-8B52-02BF3F37C285}"/>
    <cellStyle name="Normal 3 13 8 2" xfId="18888" xr:uid="{15B44AAD-B5DA-41A4-A3DA-7C659A73DD98}"/>
    <cellStyle name="Normal 3 13 8 2 2" xfId="18889" xr:uid="{4068ACD5-AC72-4B63-B16C-CE413D80530F}"/>
    <cellStyle name="Normal 3 13 8 2 3" xfId="18890" xr:uid="{E1F9D5AF-D189-40CB-8266-3ABA5CF436B6}"/>
    <cellStyle name="Normal 3 13 8 3" xfId="18891" xr:uid="{146E93CC-481D-4AC2-AE3F-FCBA4A9A9573}"/>
    <cellStyle name="Normal 3 13 8 3 2" xfId="18892" xr:uid="{55008376-6A92-4490-9ECE-9A409693EC61}"/>
    <cellStyle name="Normal 3 13 8 3 3" xfId="18893" xr:uid="{422737AD-3F09-4D07-89A4-015632ED3FD1}"/>
    <cellStyle name="Normal 3 13 8 4" xfId="18894" xr:uid="{6397D50C-71AF-4F16-96E4-E6A28EB4FC4F}"/>
    <cellStyle name="Normal 3 13 8 5" xfId="18895" xr:uid="{B555518B-3032-4D8E-98F1-A0C2066E5AAE}"/>
    <cellStyle name="Normal 3 13 9" xfId="18896" xr:uid="{04D0B859-0830-4BD0-B859-FE35C289EF65}"/>
    <cellStyle name="Normal 3 13 9 2" xfId="18897" xr:uid="{0FA8502C-3FBA-4A83-87D3-60EECB334A9C}"/>
    <cellStyle name="Normal 3 13 9 2 2" xfId="18898" xr:uid="{9C9F21BC-38CB-4D98-ACCB-F8518FA6EAB7}"/>
    <cellStyle name="Normal 3 13 9 2 3" xfId="18899" xr:uid="{9FEA2C1C-2F38-495A-AA4F-504B4EF2E6AD}"/>
    <cellStyle name="Normal 3 13 9 3" xfId="18900" xr:uid="{7942D517-B4FA-43F6-A2B3-48205B8C48FF}"/>
    <cellStyle name="Normal 3 13 9 3 2" xfId="18901" xr:uid="{30A252A7-1C5F-4726-AC1E-530EB0E442B8}"/>
    <cellStyle name="Normal 3 13 9 3 3" xfId="18902" xr:uid="{FA02A7E8-0696-4A9A-8DEB-73358997F52D}"/>
    <cellStyle name="Normal 3 13 9 4" xfId="18903" xr:uid="{03A1448A-BE48-4DCD-B934-F24B6204A623}"/>
    <cellStyle name="Normal 3 13 9 5" xfId="18904" xr:uid="{B22FBB1A-F894-4559-AC59-74AB427A77BB}"/>
    <cellStyle name="Normal 3 130" xfId="18905" xr:uid="{8EEB7CE3-70E6-4E1B-BA78-2B15EA2E61D5}"/>
    <cellStyle name="Normal 3 130 2" xfId="18906" xr:uid="{33F830DA-76B6-46D9-B186-81872275E5D6}"/>
    <cellStyle name="Normal 3 130 2 2" xfId="18907" xr:uid="{AA679179-1B77-48FE-943E-60BA22BB0561}"/>
    <cellStyle name="Normal 3 130 2 3" xfId="18908" xr:uid="{DBE3E540-E6DA-4809-BBBB-E3EC836E5809}"/>
    <cellStyle name="Normal 3 130 3" xfId="18909" xr:uid="{2C3228E6-B1C8-47F9-AEAC-FDD95B490048}"/>
    <cellStyle name="Normal 3 130 3 2" xfId="18910" xr:uid="{FBC9565F-62B3-46F9-BF70-3B21005F9B48}"/>
    <cellStyle name="Normal 3 130 3 3" xfId="18911" xr:uid="{13C91C29-4485-416E-839F-9B2C84DF6B1A}"/>
    <cellStyle name="Normal 3 130 4" xfId="18912" xr:uid="{D5865702-BB57-4D72-9D3D-70D6A2EFAF28}"/>
    <cellStyle name="Normal 3 130 5" xfId="18913" xr:uid="{7F8B93AE-5CC9-4FD3-9D4A-06603B9EE0FC}"/>
    <cellStyle name="Normal 3 131" xfId="18914" xr:uid="{93CAA5DA-8568-48EB-A2D4-079D03413F06}"/>
    <cellStyle name="Normal 3 131 2" xfId="18915" xr:uid="{97F95DFF-FB0E-430C-9575-D94BF28FC110}"/>
    <cellStyle name="Normal 3 131 2 2" xfId="18916" xr:uid="{78E70E05-E424-4DBF-BDCF-10908E83BB5F}"/>
    <cellStyle name="Normal 3 131 2 3" xfId="18917" xr:uid="{FAA87117-ECCA-440C-AFA8-166416A8A702}"/>
    <cellStyle name="Normal 3 131 3" xfId="18918" xr:uid="{094E545B-FAB8-448C-AD06-5BBB28CC1935}"/>
    <cellStyle name="Normal 3 131 3 2" xfId="18919" xr:uid="{9BA0F073-C91A-4893-A3D6-6C2877A8CFE6}"/>
    <cellStyle name="Normal 3 131 3 3" xfId="18920" xr:uid="{BC4C1E1E-B0D8-4CE9-8739-E0907DBA04C9}"/>
    <cellStyle name="Normal 3 131 4" xfId="18921" xr:uid="{661F0512-9553-47A3-809B-C8AE3BA69E19}"/>
    <cellStyle name="Normal 3 131 5" xfId="18922" xr:uid="{A2F03678-CBED-4826-8FCF-B680B352CC55}"/>
    <cellStyle name="Normal 3 132" xfId="18923" xr:uid="{E87E72F2-414D-4425-A423-53E0840D596E}"/>
    <cellStyle name="Normal 3 132 2" xfId="18924" xr:uid="{62ED55BF-E5A6-4994-8ABB-32749681A798}"/>
    <cellStyle name="Normal 3 132 2 2" xfId="18925" xr:uid="{6CFB21DC-589F-4A8B-AD98-E045D100291A}"/>
    <cellStyle name="Normal 3 132 2 3" xfId="18926" xr:uid="{057D2496-022D-4B81-9705-EA20D9BEF01A}"/>
    <cellStyle name="Normal 3 132 3" xfId="18927" xr:uid="{612BAF56-291D-4A84-B475-A9DDF4EDC08E}"/>
    <cellStyle name="Normal 3 132 3 2" xfId="18928" xr:uid="{3117D625-C204-4C33-8F4B-A4DFE2E266AF}"/>
    <cellStyle name="Normal 3 132 3 3" xfId="18929" xr:uid="{5DDA36D8-8DC8-4583-9F55-71D1BB32EF95}"/>
    <cellStyle name="Normal 3 132 4" xfId="18930" xr:uid="{C77A8ADB-E5F5-400C-AF94-F9725B2BE8A6}"/>
    <cellStyle name="Normal 3 132 5" xfId="18931" xr:uid="{E4B1DBBB-DA51-4E2B-9E27-42885F664433}"/>
    <cellStyle name="Normal 3 133" xfId="18932" xr:uid="{80048BB9-9213-421F-85A3-8815F3094764}"/>
    <cellStyle name="Normal 3 133 2" xfId="18933" xr:uid="{755E8358-D9C8-4C17-8B08-2979CD9FCF9D}"/>
    <cellStyle name="Normal 3 133 2 2" xfId="18934" xr:uid="{683160D7-33DE-4D8E-B17F-3B60ED392682}"/>
    <cellStyle name="Normal 3 133 2 3" xfId="18935" xr:uid="{5E729BD4-7A82-4798-9A3C-538C79AF8293}"/>
    <cellStyle name="Normal 3 133 3" xfId="18936" xr:uid="{6F94238C-E630-4910-B31E-D80DE62B55F2}"/>
    <cellStyle name="Normal 3 133 3 2" xfId="18937" xr:uid="{95D1C9A7-0D2A-4357-A4DF-4343291F5547}"/>
    <cellStyle name="Normal 3 133 3 3" xfId="18938" xr:uid="{A627E92B-A15C-444F-82D3-D1F73DDB3DE2}"/>
    <cellStyle name="Normal 3 133 4" xfId="18939" xr:uid="{F7A89788-8DD5-4176-96B8-654A91E1F10A}"/>
    <cellStyle name="Normal 3 133 5" xfId="18940" xr:uid="{E1EC5127-EDE4-4DC8-B975-68233E8242EE}"/>
    <cellStyle name="Normal 3 134" xfId="18941" xr:uid="{94D0C63E-0C8D-438F-829D-8B808B128E76}"/>
    <cellStyle name="Normal 3 134 2" xfId="18942" xr:uid="{876AFBB8-AB40-4055-BAC0-83D02956BE20}"/>
    <cellStyle name="Normal 3 134 2 2" xfId="18943" xr:uid="{8BB2DAF5-B41D-4742-87B1-845873B1681F}"/>
    <cellStyle name="Normal 3 134 2 3" xfId="18944" xr:uid="{A960907C-084E-4B15-BFD4-14E4B163DEEE}"/>
    <cellStyle name="Normal 3 134 3" xfId="18945" xr:uid="{E4FF832A-81B4-4483-8AFC-3BA512833A0E}"/>
    <cellStyle name="Normal 3 134 3 2" xfId="18946" xr:uid="{FFBE685C-8CFD-425A-AED7-4FB0168089C0}"/>
    <cellStyle name="Normal 3 134 3 3" xfId="18947" xr:uid="{094824F1-2446-4C4B-9B76-9396AAF639E9}"/>
    <cellStyle name="Normal 3 134 4" xfId="18948" xr:uid="{33DD4AB4-84BE-4BBF-8FB7-8F2EAC28D7C7}"/>
    <cellStyle name="Normal 3 134 5" xfId="18949" xr:uid="{2EE3953B-E905-4D26-AC6A-D9C286C439EA}"/>
    <cellStyle name="Normal 3 135" xfId="18950" xr:uid="{E639D19B-C7C6-4B2B-8C11-FBF107FB6C0A}"/>
    <cellStyle name="Normal 3 136" xfId="18951" xr:uid="{92B0CF73-CC82-4991-87D8-B86A0A4FEDFD}"/>
    <cellStyle name="Normal 3 137" xfId="18952" xr:uid="{9BA17FFC-A02E-4978-BCE9-7DF232572712}"/>
    <cellStyle name="Normal 3 138" xfId="18953" xr:uid="{D60DD335-34B9-43FE-A5DF-CC047CD365FF}"/>
    <cellStyle name="Normal 3 139" xfId="18954" xr:uid="{42CDF4F6-91FB-4CFD-B463-774C8112D9BE}"/>
    <cellStyle name="Normal 3 14" xfId="18955" xr:uid="{3A9A675B-6316-4895-9439-265BC0543AA9}"/>
    <cellStyle name="Normal 3 14 10" xfId="18956" xr:uid="{2F9B1F11-8009-4067-89F2-A27D4F6BD525}"/>
    <cellStyle name="Normal 3 14 10 2" xfId="18957" xr:uid="{14CD4349-7291-43EC-9023-26852E2BE389}"/>
    <cellStyle name="Normal 3 14 10 2 2" xfId="18958" xr:uid="{9B80B2CA-8725-4820-8FA5-DC49B154A347}"/>
    <cellStyle name="Normal 3 14 10 2 3" xfId="18959" xr:uid="{3D6F1851-4530-4CA1-9CC7-075BDD7AAAD1}"/>
    <cellStyle name="Normal 3 14 10 3" xfId="18960" xr:uid="{75013F3A-605B-4117-8D7B-34FF5C85108B}"/>
    <cellStyle name="Normal 3 14 10 3 2" xfId="18961" xr:uid="{BB5203FF-4FEB-4663-ADFE-AE16758A68DF}"/>
    <cellStyle name="Normal 3 14 10 3 3" xfId="18962" xr:uid="{66A2AFA0-EE5E-49F0-BB83-E2DA00B238B8}"/>
    <cellStyle name="Normal 3 14 10 4" xfId="18963" xr:uid="{7A014305-8D1A-4208-8159-0DDD4650E64D}"/>
    <cellStyle name="Normal 3 14 10 5" xfId="18964" xr:uid="{E632B497-7F71-4EFC-92CF-F07904D5A476}"/>
    <cellStyle name="Normal 3 14 11" xfId="18965" xr:uid="{830A3981-89BE-4085-B5DA-5834EAC58121}"/>
    <cellStyle name="Normal 3 14 11 2" xfId="18966" xr:uid="{DA4E2B95-DF05-476D-9F83-2743BC5AACB8}"/>
    <cellStyle name="Normal 3 14 11 2 2" xfId="18967" xr:uid="{0D4C973D-E5ED-4CAE-8C5D-FA1562C32565}"/>
    <cellStyle name="Normal 3 14 11 2 3" xfId="18968" xr:uid="{2783351C-FBA7-43FA-B1F9-02F57FBDB4BA}"/>
    <cellStyle name="Normal 3 14 11 3" xfId="18969" xr:uid="{E80D2BD5-1FBC-4D1F-A823-08FCD1BFAC40}"/>
    <cellStyle name="Normal 3 14 11 3 2" xfId="18970" xr:uid="{77A83A83-3C53-49D7-95E7-6009351BE2A6}"/>
    <cellStyle name="Normal 3 14 11 3 3" xfId="18971" xr:uid="{D56143BA-5BF3-4C37-AA0C-72C6D4C6C31B}"/>
    <cellStyle name="Normal 3 14 11 4" xfId="18972" xr:uid="{47284749-25E9-4DE9-9CC6-FCE6B0574F52}"/>
    <cellStyle name="Normal 3 14 11 5" xfId="18973" xr:uid="{2289953F-DAAF-441C-B9DE-1518F8C89CD1}"/>
    <cellStyle name="Normal 3 14 12" xfId="18974" xr:uid="{1ED28B00-E660-4DC8-9882-1D8D1DF91CA8}"/>
    <cellStyle name="Normal 3 14 12 2" xfId="18975" xr:uid="{8347DF8A-B7DC-41D0-BF3F-91F450E80EE8}"/>
    <cellStyle name="Normal 3 14 12 2 2" xfId="18976" xr:uid="{AAFEABC2-8639-44A6-98B9-5E77638380AD}"/>
    <cellStyle name="Normal 3 14 12 2 3" xfId="18977" xr:uid="{885D794A-00C5-4928-BF0B-BA96D09CD6CC}"/>
    <cellStyle name="Normal 3 14 12 3" xfId="18978" xr:uid="{1F3CB9B5-C400-41B5-BDC7-C272897F4AA8}"/>
    <cellStyle name="Normal 3 14 12 3 2" xfId="18979" xr:uid="{E50018DF-F4CA-407B-A496-CD58880297B2}"/>
    <cellStyle name="Normal 3 14 12 3 3" xfId="18980" xr:uid="{F2F1FB94-0A2C-48EC-BA1C-8F605A1B2E6F}"/>
    <cellStyle name="Normal 3 14 12 4" xfId="18981" xr:uid="{7EB94CEC-351C-4916-B84B-9F41AFEE79E3}"/>
    <cellStyle name="Normal 3 14 12 5" xfId="18982" xr:uid="{C1F0EBD2-4734-4710-85D1-5076D671B72F}"/>
    <cellStyle name="Normal 3 14 13" xfId="18983" xr:uid="{B13E09C6-0CED-4D9F-A66F-284A344C5735}"/>
    <cellStyle name="Normal 3 14 13 2" xfId="18984" xr:uid="{314216ED-F86C-47F8-9DA8-5E76A8D0C2C5}"/>
    <cellStyle name="Normal 3 14 13 2 2" xfId="18985" xr:uid="{CD24269B-E257-4531-B11E-B6D11EA5D3A9}"/>
    <cellStyle name="Normal 3 14 13 2 3" xfId="18986" xr:uid="{1306B74D-677C-49F8-AF5A-B70ABA6917ED}"/>
    <cellStyle name="Normal 3 14 13 3" xfId="18987" xr:uid="{8168A94E-014E-4F21-A0BB-A7B51B29B2FF}"/>
    <cellStyle name="Normal 3 14 13 3 2" xfId="18988" xr:uid="{CED7DDF3-593C-4E54-B45C-E19D0B798D56}"/>
    <cellStyle name="Normal 3 14 13 3 3" xfId="18989" xr:uid="{27B6B72A-0AD3-48D2-A55E-7623CAF89511}"/>
    <cellStyle name="Normal 3 14 13 4" xfId="18990" xr:uid="{1CAE79FC-755E-49C1-B9ED-BD3DC2F830BA}"/>
    <cellStyle name="Normal 3 14 13 5" xfId="18991" xr:uid="{35C2C5B5-FEA7-4C5D-9ECC-7A2C1C812B0C}"/>
    <cellStyle name="Normal 3 14 14" xfId="18992" xr:uid="{219607EC-5755-411A-99BC-F8455E29F962}"/>
    <cellStyle name="Normal 3 14 14 2" xfId="18993" xr:uid="{123911B5-7DA5-44B9-92FE-83547720806F}"/>
    <cellStyle name="Normal 3 14 14 2 2" xfId="18994" xr:uid="{6FB2A4ED-F9E6-4D89-8146-66757298E8AF}"/>
    <cellStyle name="Normal 3 14 14 2 3" xfId="18995" xr:uid="{12CD882B-20BA-4352-B48A-77A8D931C41A}"/>
    <cellStyle name="Normal 3 14 14 3" xfId="18996" xr:uid="{1AE5075D-64A1-46BA-9CB8-ECD896BEB97A}"/>
    <cellStyle name="Normal 3 14 14 3 2" xfId="18997" xr:uid="{D0EA6D2D-177B-4D48-B0E4-46C9F4AF23E4}"/>
    <cellStyle name="Normal 3 14 14 3 3" xfId="18998" xr:uid="{9D536974-B182-4F42-AA7B-4534E65D9B68}"/>
    <cellStyle name="Normal 3 14 14 4" xfId="18999" xr:uid="{168B0ECB-FF2D-4A4F-84EB-2AC880316532}"/>
    <cellStyle name="Normal 3 14 14 5" xfId="19000" xr:uid="{288251B5-F478-4563-91A0-CA1776A1F2D1}"/>
    <cellStyle name="Normal 3 14 15" xfId="19001" xr:uid="{659F38FD-1CF4-46CF-A0BA-86AE0DD875F1}"/>
    <cellStyle name="Normal 3 14 15 2" xfId="19002" xr:uid="{BA04D047-7672-4D79-B022-76B00E02E800}"/>
    <cellStyle name="Normal 3 14 15 2 2" xfId="19003" xr:uid="{ECE24675-5E2A-4C2E-ACDC-1243154E84D0}"/>
    <cellStyle name="Normal 3 14 15 2 3" xfId="19004" xr:uid="{E3552077-D859-4C6C-8EC4-14A348483720}"/>
    <cellStyle name="Normal 3 14 15 3" xfId="19005" xr:uid="{2289F59D-34AB-4B84-B124-FC818C33B52B}"/>
    <cellStyle name="Normal 3 14 15 3 2" xfId="19006" xr:uid="{C46A28CD-AC9F-4BB3-88A5-01FBC25C4091}"/>
    <cellStyle name="Normal 3 14 15 3 3" xfId="19007" xr:uid="{71C00071-9B5B-45E7-B07D-995ADA7FDB5D}"/>
    <cellStyle name="Normal 3 14 15 4" xfId="19008" xr:uid="{03C0C104-3D1F-4C5F-8D66-0159FC921F8B}"/>
    <cellStyle name="Normal 3 14 15 5" xfId="19009" xr:uid="{CC094C6B-88C7-457A-ACB1-80176818FA35}"/>
    <cellStyle name="Normal 3 14 16" xfId="19010" xr:uid="{B2FCF68A-9922-4EBD-9AEA-4C226663156D}"/>
    <cellStyle name="Normal 3 14 16 2" xfId="19011" xr:uid="{02BE2DDB-C46E-4BCE-AFD7-943780438BC0}"/>
    <cellStyle name="Normal 3 14 16 2 2" xfId="19012" xr:uid="{DF958833-1FE8-4119-836F-AD92B1F2C0E2}"/>
    <cellStyle name="Normal 3 14 16 2 3" xfId="19013" xr:uid="{9DA72195-4A9D-48BA-A91C-D94B16C2D525}"/>
    <cellStyle name="Normal 3 14 16 3" xfId="19014" xr:uid="{9D38838C-397B-40CF-A95F-E79D96A63690}"/>
    <cellStyle name="Normal 3 14 16 3 2" xfId="19015" xr:uid="{9D81E351-6089-4557-A9BC-C382EDA64066}"/>
    <cellStyle name="Normal 3 14 16 3 3" xfId="19016" xr:uid="{0D810510-1EBD-4A28-B841-D683A0C28264}"/>
    <cellStyle name="Normal 3 14 16 4" xfId="19017" xr:uid="{13901E48-48F7-4B23-B6B2-CA45E720E7E7}"/>
    <cellStyle name="Normal 3 14 16 5" xfId="19018" xr:uid="{5CD70EA8-87A1-416D-8C9E-86BB665F4C4B}"/>
    <cellStyle name="Normal 3 14 17" xfId="19019" xr:uid="{C980FE3D-FAEF-49CE-A49B-1D3B25921C5A}"/>
    <cellStyle name="Normal 3 14 17 2" xfId="19020" xr:uid="{A4154BD5-87AD-4202-B30D-12715970393D}"/>
    <cellStyle name="Normal 3 14 17 2 2" xfId="19021" xr:uid="{FAE95A9B-3139-4AAA-A9C8-8876E0AAC8D0}"/>
    <cellStyle name="Normal 3 14 17 2 3" xfId="19022" xr:uid="{A53AF0B5-1732-4FBE-97ED-02B5D07AE5E3}"/>
    <cellStyle name="Normal 3 14 17 3" xfId="19023" xr:uid="{D1BBE9D6-CEA1-4BBE-B421-D832539F9C08}"/>
    <cellStyle name="Normal 3 14 17 3 2" xfId="19024" xr:uid="{8AEFE23A-424A-43A0-999B-35F15F4AF9EE}"/>
    <cellStyle name="Normal 3 14 17 3 3" xfId="19025" xr:uid="{E9D64095-5F86-4CF8-934E-E6C5CF4AC3E6}"/>
    <cellStyle name="Normal 3 14 17 4" xfId="19026" xr:uid="{833F93A2-5456-4AAF-8A80-BBAC8921DDCD}"/>
    <cellStyle name="Normal 3 14 17 5" xfId="19027" xr:uid="{03EE9DE0-B835-4070-BF2A-9043DD48270A}"/>
    <cellStyle name="Normal 3 14 18" xfId="19028" xr:uid="{DEF043DD-0AFC-4C98-A9F8-26C98232E32E}"/>
    <cellStyle name="Normal 3 14 18 2" xfId="19029" xr:uid="{1A4349BF-1B3B-4095-8A90-97CB88E39642}"/>
    <cellStyle name="Normal 3 14 18 2 2" xfId="19030" xr:uid="{7CF8C275-AAE7-445F-A9C8-88D5EC441B53}"/>
    <cellStyle name="Normal 3 14 18 2 3" xfId="19031" xr:uid="{F4BC8F2E-1670-4F25-B5E4-F44382DA0175}"/>
    <cellStyle name="Normal 3 14 18 3" xfId="19032" xr:uid="{5F926D60-51FC-4EFF-ADF6-A024847D78FB}"/>
    <cellStyle name="Normal 3 14 18 3 2" xfId="19033" xr:uid="{7F32DD76-80E7-4254-8A21-5210203CDF16}"/>
    <cellStyle name="Normal 3 14 18 3 3" xfId="19034" xr:uid="{795CB963-2303-4E5C-AA8B-FD7D3147C8E1}"/>
    <cellStyle name="Normal 3 14 18 4" xfId="19035" xr:uid="{56AB0227-1F5B-4FF4-AF4D-3409A83D52BA}"/>
    <cellStyle name="Normal 3 14 18 5" xfId="19036" xr:uid="{07D9D3DD-1A82-4768-AAD1-7822A7C5F6E9}"/>
    <cellStyle name="Normal 3 14 19" xfId="19037" xr:uid="{DA6EDD40-20FA-4BEB-BC22-0738E8F89488}"/>
    <cellStyle name="Normal 3 14 19 2" xfId="19038" xr:uid="{3ED378DB-CCFF-441A-B07D-8C3E39C142B5}"/>
    <cellStyle name="Normal 3 14 19 2 2" xfId="19039" xr:uid="{8755DA67-8F67-438A-9EEF-484E0390BD9E}"/>
    <cellStyle name="Normal 3 14 19 2 3" xfId="19040" xr:uid="{59BC26D3-931B-45E4-90BC-AD0274EA0203}"/>
    <cellStyle name="Normal 3 14 19 3" xfId="19041" xr:uid="{801F98D7-E89F-44C2-B8EE-D14E7D46007B}"/>
    <cellStyle name="Normal 3 14 19 3 2" xfId="19042" xr:uid="{01390D2C-D740-45FA-8529-29259B698AE3}"/>
    <cellStyle name="Normal 3 14 19 3 3" xfId="19043" xr:uid="{2B99710B-AE54-4566-9131-B88D861B001E}"/>
    <cellStyle name="Normal 3 14 19 4" xfId="19044" xr:uid="{CF2F8897-716D-4A81-95EB-C06868DF1726}"/>
    <cellStyle name="Normal 3 14 19 5" xfId="19045" xr:uid="{F9A9C41B-1317-4004-8DB8-2DBC54AF5EF6}"/>
    <cellStyle name="Normal 3 14 2" xfId="19046" xr:uid="{7BF0229D-3537-4571-9436-D0A0A2786B51}"/>
    <cellStyle name="Normal 3 14 2 2" xfId="19047" xr:uid="{60B97D5E-8A7F-400F-B7E4-990EBEF9FE40}"/>
    <cellStyle name="Normal 3 14 2 2 2" xfId="19048" xr:uid="{41184B1F-1857-40D6-8A95-DF11F5E4E58D}"/>
    <cellStyle name="Normal 3 14 2 2 3" xfId="19049" xr:uid="{C82073F7-B8A2-4E88-A472-53F16D0EE3DC}"/>
    <cellStyle name="Normal 3 14 2 3" xfId="19050" xr:uid="{EA7DA449-F94F-4B83-93C6-A77D6BE2D1B2}"/>
    <cellStyle name="Normal 3 14 2 3 2" xfId="19051" xr:uid="{6097A11F-9867-49C8-9A92-1E49803C9A8D}"/>
    <cellStyle name="Normal 3 14 2 3 3" xfId="19052" xr:uid="{A1D5A984-104B-423E-A66A-4EF02BC34415}"/>
    <cellStyle name="Normal 3 14 2 4" xfId="19053" xr:uid="{69C075B0-4A22-4799-A668-7D5EB936EFD5}"/>
    <cellStyle name="Normal 3 14 2 5" xfId="19054" xr:uid="{EDD887FF-5D52-42AA-AB62-2B813A4D09AD}"/>
    <cellStyle name="Normal 3 14 20" xfId="19055" xr:uid="{0B9FBD11-5653-4A1E-8E4D-932E96059824}"/>
    <cellStyle name="Normal 3 14 20 2" xfId="19056" xr:uid="{F86BBE1C-CDCF-4068-BF9C-D422798C2938}"/>
    <cellStyle name="Normal 3 14 20 2 2" xfId="19057" xr:uid="{FDD43514-8A4D-4DBC-9E3A-0414230216B1}"/>
    <cellStyle name="Normal 3 14 20 2 3" xfId="19058" xr:uid="{991ED789-410E-44FD-AE14-5FB76134B156}"/>
    <cellStyle name="Normal 3 14 20 3" xfId="19059" xr:uid="{AC5778AC-DAE8-41EA-8E2B-D4EF8400414B}"/>
    <cellStyle name="Normal 3 14 20 3 2" xfId="19060" xr:uid="{E2E7B77D-E99A-47CB-B4D4-BD33FAE30D55}"/>
    <cellStyle name="Normal 3 14 20 3 3" xfId="19061" xr:uid="{7308FECD-E196-4C65-B1DC-A62FA1F7FAE7}"/>
    <cellStyle name="Normal 3 14 20 4" xfId="19062" xr:uid="{B78A75C5-6C0E-48D0-9A07-702DEF3BF069}"/>
    <cellStyle name="Normal 3 14 20 5" xfId="19063" xr:uid="{9D181180-93F6-4347-9E24-82A13C9434E1}"/>
    <cellStyle name="Normal 3 14 21" xfId="19064" xr:uid="{2B4FC876-71F0-48E8-AE1B-76039D7B005B}"/>
    <cellStyle name="Normal 3 14 21 2" xfId="19065" xr:uid="{4CF61188-94C4-40D9-A4F8-7E9CE52F6587}"/>
    <cellStyle name="Normal 3 14 21 2 2" xfId="19066" xr:uid="{5D1FC1E3-DA92-4114-BA79-0418E175B6B0}"/>
    <cellStyle name="Normal 3 14 21 2 3" xfId="19067" xr:uid="{CE63CBC8-4E6A-47B4-889D-A4865B5161C5}"/>
    <cellStyle name="Normal 3 14 21 3" xfId="19068" xr:uid="{1AEBA148-C3C4-4AA5-93B0-EB1D1A677171}"/>
    <cellStyle name="Normal 3 14 21 3 2" xfId="19069" xr:uid="{BFDC1CFC-2FC7-46D3-89C0-36D16CCC5ED8}"/>
    <cellStyle name="Normal 3 14 21 3 3" xfId="19070" xr:uid="{944441C3-ECE8-4439-9205-A1A04BB2C1F9}"/>
    <cellStyle name="Normal 3 14 21 4" xfId="19071" xr:uid="{C0588954-9E9B-47AB-9523-8707B6C13CA6}"/>
    <cellStyle name="Normal 3 14 21 5" xfId="19072" xr:uid="{0E31C0CB-93B5-4628-94CA-74FE6E54F819}"/>
    <cellStyle name="Normal 3 14 22" xfId="19073" xr:uid="{2E1198F5-0132-4DB7-912C-A91959CEA191}"/>
    <cellStyle name="Normal 3 14 22 2" xfId="19074" xr:uid="{4A3A7E79-D671-4591-853F-749EE0D8768B}"/>
    <cellStyle name="Normal 3 14 22 2 2" xfId="19075" xr:uid="{618CDB3A-A72A-4F65-B1E4-DEA8C759974E}"/>
    <cellStyle name="Normal 3 14 22 2 3" xfId="19076" xr:uid="{6CABAD94-A560-44AE-BDBE-2F75FC66DA8D}"/>
    <cellStyle name="Normal 3 14 22 3" xfId="19077" xr:uid="{7235914A-F305-44A9-A9B0-A5AA86C76457}"/>
    <cellStyle name="Normal 3 14 22 3 2" xfId="19078" xr:uid="{52A27808-091B-4DE5-99F1-8115C1DCFF1F}"/>
    <cellStyle name="Normal 3 14 22 3 3" xfId="19079" xr:uid="{BA7E0C91-489F-4703-B97F-96198CE79182}"/>
    <cellStyle name="Normal 3 14 22 4" xfId="19080" xr:uid="{581BFF8B-F7C6-4562-A4D0-82EEFAC6F2D2}"/>
    <cellStyle name="Normal 3 14 22 5" xfId="19081" xr:uid="{55B992BB-5E16-4E42-9309-13EB2D6E6D03}"/>
    <cellStyle name="Normal 3 14 23" xfId="19082" xr:uid="{B4AE9138-752C-464D-B51F-78887E657F8E}"/>
    <cellStyle name="Normal 3 14 23 2" xfId="19083" xr:uid="{9CF31B2E-D8D7-4A31-B411-2635FBEBF16A}"/>
    <cellStyle name="Normal 3 14 23 2 2" xfId="19084" xr:uid="{14E79E39-3C29-4204-AF30-6EFEE7684E1E}"/>
    <cellStyle name="Normal 3 14 23 2 3" xfId="19085" xr:uid="{0D65085C-CBA3-45F0-8EB3-90636FE52692}"/>
    <cellStyle name="Normal 3 14 23 3" xfId="19086" xr:uid="{28B41B0A-D9AA-4CD3-9CC9-5658E509E056}"/>
    <cellStyle name="Normal 3 14 23 3 2" xfId="19087" xr:uid="{9BAB1333-DA0D-4A23-9738-C28F6CEC1BCD}"/>
    <cellStyle name="Normal 3 14 23 3 3" xfId="19088" xr:uid="{3EB8026E-60EE-456E-BE8B-1A92972DD160}"/>
    <cellStyle name="Normal 3 14 23 4" xfId="19089" xr:uid="{6F105005-81BA-40D2-A763-8FE690E44402}"/>
    <cellStyle name="Normal 3 14 23 5" xfId="19090" xr:uid="{E0A59884-1E08-4F20-9742-2FC84D375289}"/>
    <cellStyle name="Normal 3 14 24" xfId="19091" xr:uid="{050967FF-BB91-4402-9430-947693D846AF}"/>
    <cellStyle name="Normal 3 14 24 2" xfId="19092" xr:uid="{689E08F6-1269-4C76-90CB-13D437D33239}"/>
    <cellStyle name="Normal 3 14 24 3" xfId="19093" xr:uid="{3DE937C3-691C-47B8-8635-B2F840BE45D7}"/>
    <cellStyle name="Normal 3 14 25" xfId="19094" xr:uid="{6219A0CE-4E9A-465E-B91A-B198F30CAEC6}"/>
    <cellStyle name="Normal 3 14 25 2" xfId="19095" xr:uid="{D559AF4B-2BCB-4E4D-AB52-2408C8473BAF}"/>
    <cellStyle name="Normal 3 14 25 3" xfId="19096" xr:uid="{12BAAE51-18B1-41A1-B1F9-8F626932582B}"/>
    <cellStyle name="Normal 3 14 26" xfId="19097" xr:uid="{A89F7BE4-21B9-4126-A6F9-9500E81BB566}"/>
    <cellStyle name="Normal 3 14 27" xfId="19098" xr:uid="{06DEDC9A-1443-4E54-9731-C7ED03058CAD}"/>
    <cellStyle name="Normal 3 14 3" xfId="19099" xr:uid="{69264C56-1DCF-4CC3-A3E5-CCBF9999D50F}"/>
    <cellStyle name="Normal 3 14 3 2" xfId="19100" xr:uid="{6A8DD8E3-1F64-4BD8-90FD-807B94376FB8}"/>
    <cellStyle name="Normal 3 14 3 2 2" xfId="19101" xr:uid="{E4DE08E6-6661-4C07-85CD-DCD449038D62}"/>
    <cellStyle name="Normal 3 14 3 2 3" xfId="19102" xr:uid="{4C960F48-9DB7-4DD1-8323-97D1F37B2259}"/>
    <cellStyle name="Normal 3 14 3 3" xfId="19103" xr:uid="{23646552-8B15-4413-82D0-B99C608ED06E}"/>
    <cellStyle name="Normal 3 14 3 3 2" xfId="19104" xr:uid="{4FF561BD-A638-4045-9D39-E682295EA037}"/>
    <cellStyle name="Normal 3 14 3 3 3" xfId="19105" xr:uid="{1F5E1004-73B1-416E-8271-82B78438DAAC}"/>
    <cellStyle name="Normal 3 14 3 4" xfId="19106" xr:uid="{858DDD04-4FC7-4B33-8014-4FA74B93F47F}"/>
    <cellStyle name="Normal 3 14 3 5" xfId="19107" xr:uid="{A6D860F6-409D-4B5C-949D-BFB7F6A632A7}"/>
    <cellStyle name="Normal 3 14 4" xfId="19108" xr:uid="{F6810E3A-13A2-434F-970E-40782F06BAD6}"/>
    <cellStyle name="Normal 3 14 4 2" xfId="19109" xr:uid="{72466731-CFB0-4EFA-9C3C-9A2DF23433B7}"/>
    <cellStyle name="Normal 3 14 4 2 2" xfId="19110" xr:uid="{8C087440-CF0E-4FC4-8B0F-06CAC142C55E}"/>
    <cellStyle name="Normal 3 14 4 2 3" xfId="19111" xr:uid="{7E982784-026C-4E28-A7CF-DFE01DE637E9}"/>
    <cellStyle name="Normal 3 14 4 3" xfId="19112" xr:uid="{E78876F7-FAFD-4784-85E8-6EF046C880D7}"/>
    <cellStyle name="Normal 3 14 4 3 2" xfId="19113" xr:uid="{7C7A9B88-F883-4C0D-89DC-A2D61C860961}"/>
    <cellStyle name="Normal 3 14 4 3 3" xfId="19114" xr:uid="{BB12BFD6-DC84-4BD4-9D63-9E4A32FB65FC}"/>
    <cellStyle name="Normal 3 14 4 4" xfId="19115" xr:uid="{3E0646F9-B80F-4CC2-B02F-5CDDDBC24D41}"/>
    <cellStyle name="Normal 3 14 4 5" xfId="19116" xr:uid="{5A69ECAB-4586-46D4-A77D-5E8EE88C103B}"/>
    <cellStyle name="Normal 3 14 5" xfId="19117" xr:uid="{DF93B195-34EA-465C-AF5E-8C94A90FC48D}"/>
    <cellStyle name="Normal 3 14 5 2" xfId="19118" xr:uid="{4521FEA3-5BDC-4E69-9B57-854F490CA55E}"/>
    <cellStyle name="Normal 3 14 5 2 2" xfId="19119" xr:uid="{BF30EC15-0D9F-4DA0-945F-15E6661E9DEA}"/>
    <cellStyle name="Normal 3 14 5 2 3" xfId="19120" xr:uid="{7FF7CCA3-FEFB-46F8-BB1C-1DB06CA8E69A}"/>
    <cellStyle name="Normal 3 14 5 3" xfId="19121" xr:uid="{892CD3E0-2F62-4273-B85D-877E9CD9A6B6}"/>
    <cellStyle name="Normal 3 14 5 3 2" xfId="19122" xr:uid="{0CAB9C8D-ABEF-4E71-B7CD-7467CEFFD6BC}"/>
    <cellStyle name="Normal 3 14 5 3 3" xfId="19123" xr:uid="{8ECB1A6E-C383-491D-9616-CFD89C10E2A3}"/>
    <cellStyle name="Normal 3 14 5 4" xfId="19124" xr:uid="{7F8B3A50-FCD8-4F13-976E-B3928D39E52C}"/>
    <cellStyle name="Normal 3 14 5 5" xfId="19125" xr:uid="{2BC1F232-E899-4E1E-BCA2-858927ABBE61}"/>
    <cellStyle name="Normal 3 14 6" xfId="19126" xr:uid="{D6AEE239-F6A2-4BC1-811D-6826E4DEA676}"/>
    <cellStyle name="Normal 3 14 6 2" xfId="19127" xr:uid="{F078C383-4AB5-4163-B55B-03C53E5F75A2}"/>
    <cellStyle name="Normal 3 14 6 2 2" xfId="19128" xr:uid="{00523DE0-B144-4C80-9700-7F1C544C13F6}"/>
    <cellStyle name="Normal 3 14 6 2 3" xfId="19129" xr:uid="{ADC0642C-1493-4713-9017-F6468665CF40}"/>
    <cellStyle name="Normal 3 14 6 3" xfId="19130" xr:uid="{0B228169-320F-4CE0-95A4-115208922587}"/>
    <cellStyle name="Normal 3 14 6 3 2" xfId="19131" xr:uid="{FE7AD7FC-79BC-4F38-A4D5-21AE2FF6A971}"/>
    <cellStyle name="Normal 3 14 6 3 3" xfId="19132" xr:uid="{7083B0C0-37AF-4DB6-BF6B-C439E1677CD2}"/>
    <cellStyle name="Normal 3 14 6 4" xfId="19133" xr:uid="{95FD75C7-0B00-48B5-AED6-23AF09995905}"/>
    <cellStyle name="Normal 3 14 6 5" xfId="19134" xr:uid="{CC75367D-E780-44D9-AD7F-7EEEFA708026}"/>
    <cellStyle name="Normal 3 14 7" xfId="19135" xr:uid="{1790057E-63DE-49EF-AE1E-854DC3E349C4}"/>
    <cellStyle name="Normal 3 14 7 2" xfId="19136" xr:uid="{B11FA371-2DA5-43FF-8900-EAB34E4C8925}"/>
    <cellStyle name="Normal 3 14 7 2 2" xfId="19137" xr:uid="{EC36CAFE-9200-4136-A604-432749C191D1}"/>
    <cellStyle name="Normal 3 14 7 2 3" xfId="19138" xr:uid="{8874EC05-D953-43AF-8815-9EBC2090BDFD}"/>
    <cellStyle name="Normal 3 14 7 3" xfId="19139" xr:uid="{29A0C1CD-5D02-4C79-95D6-C285B2DA05D3}"/>
    <cellStyle name="Normal 3 14 7 3 2" xfId="19140" xr:uid="{8D550FCC-6ED8-4331-A763-14AB7401965D}"/>
    <cellStyle name="Normal 3 14 7 3 3" xfId="19141" xr:uid="{9E11D8B1-091C-438A-8DD3-F4755CBD00F0}"/>
    <cellStyle name="Normal 3 14 7 4" xfId="19142" xr:uid="{D4731AEF-7CF3-420A-865E-E0B858EDA4C4}"/>
    <cellStyle name="Normal 3 14 7 5" xfId="19143" xr:uid="{3B0E943E-D8BA-4CC1-8BF8-88288D480BEA}"/>
    <cellStyle name="Normal 3 14 8" xfId="19144" xr:uid="{DB304304-49F7-46E9-B1F6-2B9030EB9B86}"/>
    <cellStyle name="Normal 3 14 8 2" xfId="19145" xr:uid="{F1352CB2-FF79-4A0D-991A-DB60355C8D4A}"/>
    <cellStyle name="Normal 3 14 8 2 2" xfId="19146" xr:uid="{C7E86574-59D5-4644-8870-A5184739569A}"/>
    <cellStyle name="Normal 3 14 8 2 3" xfId="19147" xr:uid="{C90A2588-3896-4A34-B4A2-43B2DD4A0687}"/>
    <cellStyle name="Normal 3 14 8 3" xfId="19148" xr:uid="{0A895466-A758-44A9-9286-C520AEC3E195}"/>
    <cellStyle name="Normal 3 14 8 3 2" xfId="19149" xr:uid="{6E3E7F82-1DDE-4523-BEBA-28867FC6650C}"/>
    <cellStyle name="Normal 3 14 8 3 3" xfId="19150" xr:uid="{93AAA366-165A-4EB1-B9A9-3E2F54DEE5A5}"/>
    <cellStyle name="Normal 3 14 8 4" xfId="19151" xr:uid="{64C2EDC9-6075-43FE-9909-FB633B93748A}"/>
    <cellStyle name="Normal 3 14 8 5" xfId="19152" xr:uid="{261B1693-E90D-4A05-BBED-B27BEF1F691A}"/>
    <cellStyle name="Normal 3 14 9" xfId="19153" xr:uid="{AF5AF20B-C1D4-4E86-A773-D960E858F08D}"/>
    <cellStyle name="Normal 3 14 9 2" xfId="19154" xr:uid="{3AD4483F-35E7-4C95-B158-7427CF1D832B}"/>
    <cellStyle name="Normal 3 14 9 2 2" xfId="19155" xr:uid="{F027956B-76A4-4814-92A8-A19CBD7FCCCD}"/>
    <cellStyle name="Normal 3 14 9 2 3" xfId="19156" xr:uid="{1A1C524A-F747-419B-A0D0-1114EAFEEBF9}"/>
    <cellStyle name="Normal 3 14 9 3" xfId="19157" xr:uid="{59ABAFCF-AD9C-4996-BDBF-DD37187AD4D0}"/>
    <cellStyle name="Normal 3 14 9 3 2" xfId="19158" xr:uid="{5A18E4F9-AB01-4B1D-BAD5-D502D42E9D55}"/>
    <cellStyle name="Normal 3 14 9 3 3" xfId="19159" xr:uid="{890EB500-B2C6-4AB1-8AC4-9F12ECF6A820}"/>
    <cellStyle name="Normal 3 14 9 4" xfId="19160" xr:uid="{92053130-F2F5-466D-BFD7-7B0D6001D04C}"/>
    <cellStyle name="Normal 3 14 9 5" xfId="19161" xr:uid="{075DB667-AB6D-4E84-BED9-FBCECD7CAAA9}"/>
    <cellStyle name="Normal 3 140" xfId="19162" xr:uid="{6325F4C8-F1CF-4C1C-8CA3-774AAC223E68}"/>
    <cellStyle name="Normal 3 140 2" xfId="19163" xr:uid="{5DF92B68-E9E8-4EDF-A9B6-5409BF3D72AB}"/>
    <cellStyle name="Normal 3 140 3" xfId="19164" xr:uid="{FA7C610D-684E-4D29-8141-5E82386EBEFC}"/>
    <cellStyle name="Normal 3 141" xfId="19165" xr:uid="{62F59D30-C9FA-4969-A8C1-30018539A2DA}"/>
    <cellStyle name="Normal 3 141 2" xfId="19166" xr:uid="{0F4FF715-F556-42D8-9CA5-F9B847F2B124}"/>
    <cellStyle name="Normal 3 141 3" xfId="19167" xr:uid="{A1C6D8AD-BD90-4CDF-8BB8-A6096F4C153B}"/>
    <cellStyle name="Normal 3 142" xfId="19168" xr:uid="{5F854D50-D31C-452D-B98A-F6EC83CBF11B}"/>
    <cellStyle name="Normal 3 142 2" xfId="19169" xr:uid="{464E3C34-F793-4936-AA56-6F20DC7EE1EC}"/>
    <cellStyle name="Normal 3 142 3" xfId="19170" xr:uid="{D571063E-512B-452C-964F-93BD4D317173}"/>
    <cellStyle name="Normal 3 143" xfId="19171" xr:uid="{7D6EA309-CB97-4300-A90E-89CA6D5324D2}"/>
    <cellStyle name="Normal 3 143 2" xfId="19172" xr:uid="{FDFB26CF-F1E5-43A7-BB9A-47A7C486976A}"/>
    <cellStyle name="Normal 3 143 3" xfId="19173" xr:uid="{4C78844C-BF46-40C6-AD7A-4111EAB07793}"/>
    <cellStyle name="Normal 3 144" xfId="19174" xr:uid="{BFA246FE-5AB6-4C92-93BF-8495BDA7184A}"/>
    <cellStyle name="Normal 3 145" xfId="19175" xr:uid="{3E4CE032-3243-447B-BE61-23BDA2EBF7E4}"/>
    <cellStyle name="Normal 3 145 2" xfId="19176" xr:uid="{6CC9CAD5-3D2E-49A8-85BB-B0ED98A4D347}"/>
    <cellStyle name="Normal 3 145 2 2" xfId="19177" xr:uid="{419E3DF0-E8E5-4BDC-81CF-F2D195FC5EA9}"/>
    <cellStyle name="Normal 3 145 2 3" xfId="19178" xr:uid="{483A827B-7025-4BBE-B1B2-9F8C3DEFC3E9}"/>
    <cellStyle name="Normal 3 145 3" xfId="19179" xr:uid="{652728DD-D1D0-4B4A-9352-2CDAFFFD6989}"/>
    <cellStyle name="Normal 3 145 4" xfId="19180" xr:uid="{B9D8E585-8047-411B-AF5C-73F43513CDD9}"/>
    <cellStyle name="Normal 3 145 5" xfId="19181" xr:uid="{EF2C1CA7-BA7B-4834-9932-5E25E351E009}"/>
    <cellStyle name="Normal 3 145 6" xfId="19182" xr:uid="{9DC9C829-4B04-40B9-9FD4-CF11DA5E2759}"/>
    <cellStyle name="Normal 3 145 7" xfId="19183" xr:uid="{268F801A-C1AB-4089-9960-074A5971DAAF}"/>
    <cellStyle name="Normal 3 145 8" xfId="19184" xr:uid="{F2752BED-184C-42B8-A3BA-5560C5B14167}"/>
    <cellStyle name="Normal 3 146" xfId="19185" xr:uid="{C2CBCADB-5653-4B12-8A0C-08C27D57F5F3}"/>
    <cellStyle name="Normal 3 146 2" xfId="19186" xr:uid="{45427488-AB86-4F57-AFB2-36573BFF2412}"/>
    <cellStyle name="Normal 3 146 2 2" xfId="19187" xr:uid="{5D3349E2-3CB9-4124-B75A-6496AB882FAF}"/>
    <cellStyle name="Normal 3 146 2 3" xfId="19188" xr:uid="{0ACE411D-F2E3-450A-843B-2E68D9E649CE}"/>
    <cellStyle name="Normal 3 146 3" xfId="19189" xr:uid="{1CBD382A-34D6-4DE5-8752-E01F8B73FA38}"/>
    <cellStyle name="Normal 3 146 4" xfId="19190" xr:uid="{1EED67A7-B713-49B4-B3A8-F67BD68EC3AE}"/>
    <cellStyle name="Normal 3 146 5" xfId="19191" xr:uid="{D4A9FC55-E8E5-4DA6-BF47-3F0F75AA7AFB}"/>
    <cellStyle name="Normal 3 146 6" xfId="19192" xr:uid="{ADAF6518-52AE-432F-BB39-3672E1255ED5}"/>
    <cellStyle name="Normal 3 146 7" xfId="19193" xr:uid="{53ED9BE0-EF24-4096-81B9-31ED0C4B73E6}"/>
    <cellStyle name="Normal 3 146 8" xfId="19194" xr:uid="{D78E7571-A991-4E4E-BB95-68820A90B99D}"/>
    <cellStyle name="Normal 3 147" xfId="19195" xr:uid="{5C85AF09-DC75-4558-A92B-58943BEDA943}"/>
    <cellStyle name="Normal 3 147 2" xfId="19196" xr:uid="{72A7BABF-6C67-4B75-A962-6F4FCD0738F9}"/>
    <cellStyle name="Normal 3 147 2 2" xfId="19197" xr:uid="{9CED3032-7A73-4B14-83CC-91EB8F5F4C49}"/>
    <cellStyle name="Normal 3 147 2 3" xfId="19198" xr:uid="{17579010-AE18-4302-9EEA-0CBE41C104C8}"/>
    <cellStyle name="Normal 3 147 3" xfId="19199" xr:uid="{6675856E-CE39-41D6-84CF-9C50BE426343}"/>
    <cellStyle name="Normal 3 147 4" xfId="19200" xr:uid="{5471E495-EEE5-4AF8-BA70-B962917F87F0}"/>
    <cellStyle name="Normal 3 147 5" xfId="19201" xr:uid="{1A6396E0-BC9D-4E20-B2C6-E31E83215273}"/>
    <cellStyle name="Normal 3 147 6" xfId="19202" xr:uid="{622342B5-D8A8-41DC-AD70-118ED2512C28}"/>
    <cellStyle name="Normal 3 147 7" xfId="19203" xr:uid="{906270D5-ED3B-4876-A832-214B6C0FDBCB}"/>
    <cellStyle name="Normal 3 147 8" xfId="19204" xr:uid="{A0E489AD-AB3C-44B3-9A54-BE9E949B28A7}"/>
    <cellStyle name="Normal 3 148" xfId="19205" xr:uid="{0BAAB40E-DF7D-4041-92B2-F5A558EA4A5A}"/>
    <cellStyle name="Normal 3 148 2" xfId="19206" xr:uid="{5E292D70-3378-4678-AF14-F7FA785F4908}"/>
    <cellStyle name="Normal 3 148 2 2" xfId="19207" xr:uid="{7B57050E-4D68-4C30-8103-E2AA55564F44}"/>
    <cellStyle name="Normal 3 148 2 3" xfId="19208" xr:uid="{C2A8429F-6C47-48D3-B5FB-D1545D2FE4D4}"/>
    <cellStyle name="Normal 3 148 3" xfId="19209" xr:uid="{F1D53DC2-C2A0-4AF4-9059-D39743651BAA}"/>
    <cellStyle name="Normal 3 148 4" xfId="19210" xr:uid="{2DFC1D3C-DE15-45C6-821D-FB857BFB3552}"/>
    <cellStyle name="Normal 3 148 5" xfId="19211" xr:uid="{60AD9550-A7AC-4B4A-88C4-A0DD7621F554}"/>
    <cellStyle name="Normal 3 148 6" xfId="19212" xr:uid="{B17D2464-2442-4204-AF31-220E31EB1D77}"/>
    <cellStyle name="Normal 3 148 7" xfId="19213" xr:uid="{1EBC1566-186E-4058-AAFD-F4FAE4D677CF}"/>
    <cellStyle name="Normal 3 148 8" xfId="19214" xr:uid="{BC6DF6E6-D8A7-4FCC-93DD-CA124A3A86F4}"/>
    <cellStyle name="Normal 3 149" xfId="19215" xr:uid="{324A4C68-A623-45E5-87A1-1E2EA539F590}"/>
    <cellStyle name="Normal 3 149 10" xfId="19216" xr:uid="{EEDC2E54-49AD-46FC-BEC1-51DB73B843E8}"/>
    <cellStyle name="Normal 3 149 11" xfId="19217" xr:uid="{A9D1C929-BB51-4FD7-8E94-951919B99028}"/>
    <cellStyle name="Normal 3 149 12" xfId="19218" xr:uid="{31AD7872-4E71-4A26-BEA8-FBA9BFD75361}"/>
    <cellStyle name="Normal 3 149 13" xfId="19219" xr:uid="{A8C546A6-2565-4BBE-ACA2-8CCCED5DA5BA}"/>
    <cellStyle name="Normal 3 149 13 2" xfId="19220" xr:uid="{6A35A3FA-3B8F-4B69-A243-6AB3E09358E8}"/>
    <cellStyle name="Normal 3 149 14" xfId="19221" xr:uid="{BFE3E41D-960F-49B5-9E17-AA4C1B363E6F}"/>
    <cellStyle name="Normal 3 149 15" xfId="19222" xr:uid="{E132EC7A-78F9-47F2-86FF-7F65CF556113}"/>
    <cellStyle name="Normal 3 149 16" xfId="19223" xr:uid="{3AB77915-7F6B-47FE-BB63-DAD508EA7D9F}"/>
    <cellStyle name="Normal 3 149 2" xfId="19224" xr:uid="{FF8335CF-EF7B-4B24-A7E1-A8520F4BE5B4}"/>
    <cellStyle name="Normal 3 149 2 10" xfId="19225" xr:uid="{E383231B-B429-4C06-BEEF-95A3F4C98465}"/>
    <cellStyle name="Normal 3 149 2 11" xfId="19226" xr:uid="{21769DEA-D237-4670-8153-E180F1CD01A2}"/>
    <cellStyle name="Normal 3 149 2 12" xfId="19227" xr:uid="{42B990D7-367D-41BD-B71E-9A60C97F0E82}"/>
    <cellStyle name="Normal 3 149 2 13" xfId="19228" xr:uid="{DA4124D5-A689-4A5F-932C-A3DB4F47B267}"/>
    <cellStyle name="Normal 3 149 2 13 2" xfId="19229" xr:uid="{43A182F2-9E64-40F4-8CFC-83A944E3E86E}"/>
    <cellStyle name="Normal 3 149 2 14" xfId="19230" xr:uid="{AE9BD9A7-F725-4E47-B0C7-D03828400A63}"/>
    <cellStyle name="Normal 3 149 2 15" xfId="19231" xr:uid="{D66F2288-6041-4FF4-9360-44B405ADFABB}"/>
    <cellStyle name="Normal 3 149 2 16" xfId="19232" xr:uid="{66858D5A-9C77-4B04-9B84-28D17DE59497}"/>
    <cellStyle name="Normal 3 149 2 2" xfId="19233" xr:uid="{5E2787BB-806D-4BA8-B025-11C91A7881BE}"/>
    <cellStyle name="Normal 3 149 2 2 10" xfId="19234" xr:uid="{5AB88E40-F481-4E08-8E26-170D1021EB1C}"/>
    <cellStyle name="Normal 3 149 2 2 11" xfId="19235" xr:uid="{839B64AE-DF07-4203-AB65-9584A32D8D23}"/>
    <cellStyle name="Normal 3 149 2 2 12" xfId="19236" xr:uid="{B3FA8566-3747-4107-8204-B4A2963D98FD}"/>
    <cellStyle name="Normal 3 149 2 2 12 2" xfId="19237" xr:uid="{38ADAE4B-AD47-43CF-943C-EB901E711842}"/>
    <cellStyle name="Normal 3 149 2 2 13" xfId="19238" xr:uid="{4993DA01-474C-41AB-9377-0D5002D405B0}"/>
    <cellStyle name="Normal 3 149 2 2 14" xfId="19239" xr:uid="{AAAA23DF-4DE8-47C1-B04F-51BE5C0BF0A3}"/>
    <cellStyle name="Normal 3 149 2 2 15" xfId="19240" xr:uid="{7824E7EA-B901-426E-8F52-BD197514670D}"/>
    <cellStyle name="Normal 3 149 2 2 2" xfId="19241" xr:uid="{7ED18289-158D-4E3C-AEDD-16C78594F319}"/>
    <cellStyle name="Normal 3 149 2 2 2 2" xfId="19242" xr:uid="{D5D67C81-6D5F-44FA-8748-4C8CE7AC95C2}"/>
    <cellStyle name="Normal 3 149 2 2 2 2 2" xfId="19243" xr:uid="{150C40F2-6269-4A4B-B5A0-A6E526104FE2}"/>
    <cellStyle name="Normal 3 149 2 2 2 2 2 2" xfId="19244" xr:uid="{54249490-4575-44F6-ACCD-4AC6A2A5FD83}"/>
    <cellStyle name="Normal 3 149 2 2 2 2 2 2 2" xfId="19245" xr:uid="{AA522AB5-FFF4-4046-BC48-5043C60BF3F2}"/>
    <cellStyle name="Normal 3 149 2 2 2 2 2 2 2 2" xfId="19246" xr:uid="{752783E9-5182-4953-9797-372EAD452FBB}"/>
    <cellStyle name="Normal 3 149 2 2 2 2 2 2 3" xfId="19247" xr:uid="{CB259399-93BA-4175-913A-DFF5D74834B9}"/>
    <cellStyle name="Normal 3 149 2 2 2 2 2 2 4" xfId="19248" xr:uid="{A7CC9027-326F-4CD1-B66A-27A143789AEC}"/>
    <cellStyle name="Normal 3 149 2 2 2 2 2 2 5" xfId="19249" xr:uid="{72ABFFDB-400B-4754-BE47-A772CEFC67F5}"/>
    <cellStyle name="Normal 3 149 2 2 2 2 2 3" xfId="19250" xr:uid="{98379CED-D871-454C-8D21-0CEBD3207B8B}"/>
    <cellStyle name="Normal 3 149 2 2 2 2 2 3 2" xfId="19251" xr:uid="{56322AC5-2A75-4A18-9D53-2D2D8E619D37}"/>
    <cellStyle name="Normal 3 149 2 2 2 2 2 4" xfId="19252" xr:uid="{CF28CF7F-FC9F-4FE3-AC4D-E20A80CC16CF}"/>
    <cellStyle name="Normal 3 149 2 2 2 2 2 5" xfId="19253" xr:uid="{72633FD1-C067-4CC2-A579-96BC8E1DD58B}"/>
    <cellStyle name="Normal 3 149 2 2 2 2 3" xfId="19254" xr:uid="{3660AD8C-29CE-4E8F-B411-9665366AAE90}"/>
    <cellStyle name="Normal 3 149 2 2 2 2 4" xfId="19255" xr:uid="{4DC53579-7FF8-4ECE-BF42-D0E9AD8BD47C}"/>
    <cellStyle name="Normal 3 149 2 2 2 2 5" xfId="19256" xr:uid="{B96D9963-502B-4984-B8C0-72034B8F4FBC}"/>
    <cellStyle name="Normal 3 149 2 2 2 2 6" xfId="19257" xr:uid="{084943A4-3A71-4B5F-9B0B-9565D1AA861E}"/>
    <cellStyle name="Normal 3 149 2 2 2 2 6 2" xfId="19258" xr:uid="{EC8B75DF-7AA8-46E8-A0B9-202EE4CB1007}"/>
    <cellStyle name="Normal 3 149 2 2 2 2 7" xfId="19259" xr:uid="{3D9CC5E9-85CD-44B9-852A-BA3D744C1692}"/>
    <cellStyle name="Normal 3 149 2 2 2 2 8" xfId="19260" xr:uid="{F50B26BC-8F86-4211-928C-6F7DE4D172D4}"/>
    <cellStyle name="Normal 3 149 2 2 2 2 9" xfId="19261" xr:uid="{FB09C803-26DB-4C0C-875F-96F5217CFB22}"/>
    <cellStyle name="Normal 3 149 2 2 2 3" xfId="19262" xr:uid="{DB83801A-911C-480A-A262-7C51018EF2C9}"/>
    <cellStyle name="Normal 3 149 2 2 2 3 2" xfId="19263" xr:uid="{BB6919A9-ED05-4CD6-A5EF-B40787E75AEF}"/>
    <cellStyle name="Normal 3 149 2 2 2 3 2 2" xfId="19264" xr:uid="{A36A8CE5-E2CD-487B-A249-229D3F35B08B}"/>
    <cellStyle name="Normal 3 149 2 2 2 3 2 2 2" xfId="19265" xr:uid="{CEA33745-C37C-4E92-92AB-36FA72C12714}"/>
    <cellStyle name="Normal 3 149 2 2 2 3 2 3" xfId="19266" xr:uid="{7F12FCEA-BDB3-4322-8702-0FBD82BE5D91}"/>
    <cellStyle name="Normal 3 149 2 2 2 3 2 4" xfId="19267" xr:uid="{93A6A871-1F57-4878-8DEC-810A07918BB4}"/>
    <cellStyle name="Normal 3 149 2 2 2 3 2 5" xfId="19268" xr:uid="{CD05A156-999D-4354-9CC2-D3BB39CC5EE7}"/>
    <cellStyle name="Normal 3 149 2 2 2 3 3" xfId="19269" xr:uid="{B90783C7-26C8-441D-92AA-B34AD130E003}"/>
    <cellStyle name="Normal 3 149 2 2 2 3 3 2" xfId="19270" xr:uid="{874192FC-6330-438D-A71E-6296D2C6C3DB}"/>
    <cellStyle name="Normal 3 149 2 2 2 3 4" xfId="19271" xr:uid="{D4BC5F24-DC80-4EC2-9DB1-86865DE5417A}"/>
    <cellStyle name="Normal 3 149 2 2 2 3 5" xfId="19272" xr:uid="{F1648497-4791-483B-A8C2-9A64A42B44EE}"/>
    <cellStyle name="Normal 3 149 2 2 2 4" xfId="19273" xr:uid="{3CB7BC05-D7E2-44A5-8F55-2FD24EC7B965}"/>
    <cellStyle name="Normal 3 149 2 2 2 5" xfId="19274" xr:uid="{5E5C7A4B-62F1-44AF-9B15-8AD3B78AFA2A}"/>
    <cellStyle name="Normal 3 149 2 2 2 6" xfId="19275" xr:uid="{48F674C9-F870-491A-B032-CD79332D863F}"/>
    <cellStyle name="Normal 3 149 2 2 2 6 2" xfId="19276" xr:uid="{AEDB709F-DAA2-48F6-9B8A-DEFD42072DF8}"/>
    <cellStyle name="Normal 3 149 2 2 2 7" xfId="19277" xr:uid="{4906BD5B-9DA4-44A5-9A4B-228BE18846F2}"/>
    <cellStyle name="Normal 3 149 2 2 2 8" xfId="19278" xr:uid="{429CCF7A-AFF2-43B2-8823-DCEF63243854}"/>
    <cellStyle name="Normal 3 149 2 2 2 9" xfId="19279" xr:uid="{33F1C900-A412-4F95-BEDB-22367C9064CA}"/>
    <cellStyle name="Normal 3 149 2 2 3" xfId="19280" xr:uid="{99C53F39-EE5E-471D-95C1-60A45E80BB24}"/>
    <cellStyle name="Normal 3 149 2 2 4" xfId="19281" xr:uid="{D5E70699-19CB-455B-9051-19AF38FE017B}"/>
    <cellStyle name="Normal 3 149 2 2 5" xfId="19282" xr:uid="{16CC1274-76DD-4AE1-8FFC-7F3FDD9D7C2F}"/>
    <cellStyle name="Normal 3 149 2 2 6" xfId="19283" xr:uid="{560FEC9C-3A59-4D39-A2EB-D60788C3B2F9}"/>
    <cellStyle name="Normal 3 149 2 2 7" xfId="19284" xr:uid="{604621F7-C80A-43C3-AD96-1E8736A0B19E}"/>
    <cellStyle name="Normal 3 149 2 2 8" xfId="19285" xr:uid="{E63195CF-D090-42DA-91AD-A93C189B82C3}"/>
    <cellStyle name="Normal 3 149 2 2 8 2" xfId="19286" xr:uid="{0D6BD2FD-886F-4C05-BF49-ECCD28DF1971}"/>
    <cellStyle name="Normal 3 149 2 2 8 2 2" xfId="19287" xr:uid="{9F0A8445-1F32-45A1-8A13-148D4F9B3132}"/>
    <cellStyle name="Normal 3 149 2 2 8 2 2 2" xfId="19288" xr:uid="{4F79CEF2-7641-450A-8E91-F1651B4083C2}"/>
    <cellStyle name="Normal 3 149 2 2 8 2 3" xfId="19289" xr:uid="{C885E318-ADCA-447B-8CA0-0A2D58C4F100}"/>
    <cellStyle name="Normal 3 149 2 2 8 2 4" xfId="19290" xr:uid="{8DB7711D-3C20-47EC-A5FF-ADBD4A27886F}"/>
    <cellStyle name="Normal 3 149 2 2 8 2 5" xfId="19291" xr:uid="{F8390B2D-C9F3-474C-BF3F-719E93FF79D0}"/>
    <cellStyle name="Normal 3 149 2 2 8 3" xfId="19292" xr:uid="{C9FA0CC7-5BDA-4DB5-9278-D641AFBAF790}"/>
    <cellStyle name="Normal 3 149 2 2 8 3 2" xfId="19293" xr:uid="{F309798E-FB92-4E0D-BB03-B8EA2F88EBAA}"/>
    <cellStyle name="Normal 3 149 2 2 8 4" xfId="19294" xr:uid="{BB5D876B-66DA-4902-9F5C-51083A816B6C}"/>
    <cellStyle name="Normal 3 149 2 2 8 5" xfId="19295" xr:uid="{57BC8777-AC92-4913-A2EC-A2BDF77E916C}"/>
    <cellStyle name="Normal 3 149 2 2 9" xfId="19296" xr:uid="{6F67DB3D-AF17-4152-AAB6-E2C1E48104DB}"/>
    <cellStyle name="Normal 3 149 2 3" xfId="19297" xr:uid="{BCEE14DB-C0C3-41FE-A19B-C9EAD3FA08B0}"/>
    <cellStyle name="Normal 3 149 2 4" xfId="19298" xr:uid="{7FDE38A9-6461-4018-876C-8FA6B5495C31}"/>
    <cellStyle name="Normal 3 149 2 4 2" xfId="19299" xr:uid="{C89C7875-125C-432C-A5CF-A51E82072FBE}"/>
    <cellStyle name="Normal 3 149 2 4 2 2" xfId="19300" xr:uid="{6E0E4AD6-F6CE-48B9-AA63-9ED8D2AB8845}"/>
    <cellStyle name="Normal 3 149 2 4 2 2 2" xfId="19301" xr:uid="{9DD82863-BE90-4680-B0EE-BFBC3300191A}"/>
    <cellStyle name="Normal 3 149 2 4 2 2 2 2" xfId="19302" xr:uid="{47693C77-9BE5-41C7-ADED-EE56555F1E1A}"/>
    <cellStyle name="Normal 3 149 2 4 2 2 2 2 2" xfId="19303" xr:uid="{603F5E5F-3259-4D66-8D64-05EC42877E9E}"/>
    <cellStyle name="Normal 3 149 2 4 2 2 2 3" xfId="19304" xr:uid="{52161A2E-F798-4550-B63B-3BD6D640A1EE}"/>
    <cellStyle name="Normal 3 149 2 4 2 2 2 4" xfId="19305" xr:uid="{36955C93-FCC5-4B89-95BF-27B9F6A4E31F}"/>
    <cellStyle name="Normal 3 149 2 4 2 2 2 5" xfId="19306" xr:uid="{26D2612D-C6C3-4A76-920A-DB7A81CA32BC}"/>
    <cellStyle name="Normal 3 149 2 4 2 2 3" xfId="19307" xr:uid="{D5B1E1F4-A737-4020-AED1-F124DB6234C5}"/>
    <cellStyle name="Normal 3 149 2 4 2 2 3 2" xfId="19308" xr:uid="{20829A28-171E-423B-9F8F-AF60AB670060}"/>
    <cellStyle name="Normal 3 149 2 4 2 2 4" xfId="19309" xr:uid="{2D5CD464-9E1A-4D6E-80A7-D6A6C4C69F70}"/>
    <cellStyle name="Normal 3 149 2 4 2 2 5" xfId="19310" xr:uid="{2F3E14D2-084A-4EF4-B101-756CC4DF0201}"/>
    <cellStyle name="Normal 3 149 2 4 2 3" xfId="19311" xr:uid="{9C47DC5E-69AE-4A37-9021-219CC4998849}"/>
    <cellStyle name="Normal 3 149 2 4 2 4" xfId="19312" xr:uid="{E94964C6-97E6-44EA-A1D6-030773F6FE12}"/>
    <cellStyle name="Normal 3 149 2 4 2 5" xfId="19313" xr:uid="{4CEDFAD5-85B7-4A2B-8C33-1C4F2D2BCD91}"/>
    <cellStyle name="Normal 3 149 2 4 2 6" xfId="19314" xr:uid="{C5FB9649-C569-4EE0-A437-367B57046ABC}"/>
    <cellStyle name="Normal 3 149 2 4 2 6 2" xfId="19315" xr:uid="{8FE45890-8BC6-4E63-8D57-57A7C3D78484}"/>
    <cellStyle name="Normal 3 149 2 4 2 7" xfId="19316" xr:uid="{64363BF2-D140-4B76-B0C8-663A6F2052F8}"/>
    <cellStyle name="Normal 3 149 2 4 2 8" xfId="19317" xr:uid="{18EEB866-B40B-4953-BE2A-DDBD63C9A083}"/>
    <cellStyle name="Normal 3 149 2 4 2 9" xfId="19318" xr:uid="{FEDFA822-8DA4-4267-A1A6-E8C2E050C865}"/>
    <cellStyle name="Normal 3 149 2 4 3" xfId="19319" xr:uid="{D5106E6C-9CC3-4DC0-A769-F1D5CB52983C}"/>
    <cellStyle name="Normal 3 149 2 4 3 2" xfId="19320" xr:uid="{6FFF81F0-37A3-4679-B388-266FC5E14357}"/>
    <cellStyle name="Normal 3 149 2 4 3 2 2" xfId="19321" xr:uid="{68A12F48-5A03-4E63-A10B-C801A7953805}"/>
    <cellStyle name="Normal 3 149 2 4 3 2 2 2" xfId="19322" xr:uid="{23C38EC2-5429-40FF-AF17-72E673FAE448}"/>
    <cellStyle name="Normal 3 149 2 4 3 2 3" xfId="19323" xr:uid="{79EEAEBD-20CB-4C8D-8F29-99615124630D}"/>
    <cellStyle name="Normal 3 149 2 4 3 2 4" xfId="19324" xr:uid="{1F8C312F-90CE-406D-BE74-5A2488E7417B}"/>
    <cellStyle name="Normal 3 149 2 4 3 2 5" xfId="19325" xr:uid="{95B76317-FE94-402A-A9E0-60F6C060C388}"/>
    <cellStyle name="Normal 3 149 2 4 3 3" xfId="19326" xr:uid="{9ED450A4-51E3-46D0-B701-7E826A753142}"/>
    <cellStyle name="Normal 3 149 2 4 3 3 2" xfId="19327" xr:uid="{F0A7D952-9725-4CEB-9320-A1756CCFD5F9}"/>
    <cellStyle name="Normal 3 149 2 4 3 4" xfId="19328" xr:uid="{2F9DC2FB-4402-4ADF-97CF-F2ADF94E906F}"/>
    <cellStyle name="Normal 3 149 2 4 3 5" xfId="19329" xr:uid="{AE29EBC2-62A2-4127-91D0-2F730625D92F}"/>
    <cellStyle name="Normal 3 149 2 4 4" xfId="19330" xr:uid="{88A3273B-BE0D-406D-A0C0-08A15D08E7AA}"/>
    <cellStyle name="Normal 3 149 2 4 5" xfId="19331" xr:uid="{A537C5D8-9A12-45C9-ACBD-8D64F4D260B0}"/>
    <cellStyle name="Normal 3 149 2 4 6" xfId="19332" xr:uid="{F1888643-34C1-4AC9-9DD2-B590ED59D457}"/>
    <cellStyle name="Normal 3 149 2 4 6 2" xfId="19333" xr:uid="{D2581FB7-334B-4D21-A8E7-3C94F9182F0E}"/>
    <cellStyle name="Normal 3 149 2 4 7" xfId="19334" xr:uid="{A1C4FF85-8C5D-4EE2-85BD-8B3424D2B21E}"/>
    <cellStyle name="Normal 3 149 2 4 8" xfId="19335" xr:uid="{DB5B7621-58F0-4893-AE49-F355AC57D731}"/>
    <cellStyle name="Normal 3 149 2 4 9" xfId="19336" xr:uid="{961D3EA9-B398-49E8-8B1E-AFB9C0048998}"/>
    <cellStyle name="Normal 3 149 2 5" xfId="19337" xr:uid="{5B8C1222-2F3E-468A-80A5-7117F34CD77B}"/>
    <cellStyle name="Normal 3 149 2 5 2" xfId="19338" xr:uid="{F0D94C36-FE00-451D-9E3B-186625AABA2F}"/>
    <cellStyle name="Normal 3 149 2 5 3" xfId="19339" xr:uid="{7B7AA848-E29C-4E2A-B82F-C7972198748F}"/>
    <cellStyle name="Normal 3 149 2 6" xfId="19340" xr:uid="{424E1CD5-1C91-47F2-921A-1A27D11EBA0D}"/>
    <cellStyle name="Normal 3 149 2 6 2" xfId="19341" xr:uid="{6CFAF9C5-B672-4091-8154-1EB0AEDC0874}"/>
    <cellStyle name="Normal 3 149 2 6 3" xfId="19342" xr:uid="{304790D5-DDE4-423A-BA2F-4BA7165EF513}"/>
    <cellStyle name="Normal 3 149 2 7" xfId="19343" xr:uid="{029B03A5-FEB3-417A-AF2B-45526A923B21}"/>
    <cellStyle name="Normal 3 149 2 7 2" xfId="19344" xr:uid="{617B27A5-0C4B-4F9D-9A36-DFC73205A8C6}"/>
    <cellStyle name="Normal 3 149 2 7 3" xfId="19345" xr:uid="{EDEE4A6F-CE30-4E95-A442-497524443724}"/>
    <cellStyle name="Normal 3 149 2 8" xfId="19346" xr:uid="{AD7985C9-D133-4768-9ADB-DBD7541E99C4}"/>
    <cellStyle name="Normal 3 149 2 8 2" xfId="19347" xr:uid="{31B86FD0-0C03-4CBB-9CC4-ADEAE0E7995C}"/>
    <cellStyle name="Normal 3 149 2 8 3" xfId="19348" xr:uid="{74C49059-05F3-451A-990B-649A5C86DED7}"/>
    <cellStyle name="Normal 3 149 2 9" xfId="19349" xr:uid="{C741C120-9D08-45CE-ACCF-BCB0A051FB3D}"/>
    <cellStyle name="Normal 3 149 2 9 2" xfId="19350" xr:uid="{ED3E6FA6-E875-41DA-B138-CAB465EA49E1}"/>
    <cellStyle name="Normal 3 149 2 9 2 2" xfId="19351" xr:uid="{F2D33721-0C84-4328-A433-D61675F292F9}"/>
    <cellStyle name="Normal 3 149 2 9 2 2 2" xfId="19352" xr:uid="{F0B0608C-D3A1-476E-9840-E5C7CD14F866}"/>
    <cellStyle name="Normal 3 149 2 9 2 3" xfId="19353" xr:uid="{4620B4FF-3445-4513-903C-04F1799712A9}"/>
    <cellStyle name="Normal 3 149 2 9 2 4" xfId="19354" xr:uid="{8B657F1B-99AD-4057-B794-7368C387A933}"/>
    <cellStyle name="Normal 3 149 2 9 2 5" xfId="19355" xr:uid="{B2684A33-C02B-4498-BED7-FE798B284A4E}"/>
    <cellStyle name="Normal 3 149 2 9 3" xfId="19356" xr:uid="{3D385D22-3EDA-43FA-82BF-A8E2F1E09577}"/>
    <cellStyle name="Normal 3 149 2 9 3 2" xfId="19357" xr:uid="{1F5CCC55-50DF-4905-A13B-ED31043C60D3}"/>
    <cellStyle name="Normal 3 149 2 9 4" xfId="19358" xr:uid="{FBF9A105-81DC-4E3F-AE0F-DBED651905CD}"/>
    <cellStyle name="Normal 3 149 2 9 5" xfId="19359" xr:uid="{7D41C448-A3BB-4BC8-A4A7-A89EEA138175}"/>
    <cellStyle name="Normal 3 149 3" xfId="19360" xr:uid="{68926DD2-0BA2-4BEF-BBCD-771F88715357}"/>
    <cellStyle name="Normal 3 149 3 10" xfId="19361" xr:uid="{B10E07F1-ADF0-463E-A184-764928E11421}"/>
    <cellStyle name="Normal 3 149 3 11" xfId="19362" xr:uid="{6C62B074-AE3D-4BD5-833D-0C3BF69A218A}"/>
    <cellStyle name="Normal 3 149 3 12" xfId="19363" xr:uid="{18945E07-79EF-4793-8671-908451322640}"/>
    <cellStyle name="Normal 3 149 3 12 2" xfId="19364" xr:uid="{2839AEF3-BEC0-429D-8428-4B988540FDA9}"/>
    <cellStyle name="Normal 3 149 3 13" xfId="19365" xr:uid="{8389047B-2135-47FA-9E9F-9412724E33F0}"/>
    <cellStyle name="Normal 3 149 3 14" xfId="19366" xr:uid="{0FC73289-271D-4C9D-A2E2-35E43BEF02A5}"/>
    <cellStyle name="Normal 3 149 3 15" xfId="19367" xr:uid="{B8F51465-37F7-493D-AA16-A733910B3517}"/>
    <cellStyle name="Normal 3 149 3 2" xfId="19368" xr:uid="{300D4380-F0B6-4B80-8E17-D2A8FCBB7B0E}"/>
    <cellStyle name="Normal 3 149 3 2 2" xfId="19369" xr:uid="{98FAA3BF-A8CF-43E1-A799-F673A48A25E9}"/>
    <cellStyle name="Normal 3 149 3 2 2 2" xfId="19370" xr:uid="{8C6BDBE8-AA7D-49D5-A4C8-66D6345AC9DD}"/>
    <cellStyle name="Normal 3 149 3 2 2 2 2" xfId="19371" xr:uid="{E91F4BBA-0961-4208-A299-5EDBCD4ABA25}"/>
    <cellStyle name="Normal 3 149 3 2 2 2 2 2" xfId="19372" xr:uid="{AE9C0352-522D-42AC-B371-8CE90D55BEC5}"/>
    <cellStyle name="Normal 3 149 3 2 2 2 2 2 2" xfId="19373" xr:uid="{E5BDE0F0-05DC-47F6-87CD-79B2FDF78C13}"/>
    <cellStyle name="Normal 3 149 3 2 2 2 2 3" xfId="19374" xr:uid="{D0BB1F53-755E-4950-A000-DA53B1DB3FD8}"/>
    <cellStyle name="Normal 3 149 3 2 2 2 2 4" xfId="19375" xr:uid="{76FF3CF6-60FD-4EF4-88FA-AB070FD17B3B}"/>
    <cellStyle name="Normal 3 149 3 2 2 2 2 5" xfId="19376" xr:uid="{0ED81B06-2A16-4394-874C-E85B07A1BB23}"/>
    <cellStyle name="Normal 3 149 3 2 2 2 3" xfId="19377" xr:uid="{0DE5EE28-EFEA-4063-A4D8-D3C399AE84FA}"/>
    <cellStyle name="Normal 3 149 3 2 2 2 3 2" xfId="19378" xr:uid="{91A412DD-B76D-4014-9CCD-08CABD8DC296}"/>
    <cellStyle name="Normal 3 149 3 2 2 2 4" xfId="19379" xr:uid="{4CF2E463-3AD0-43D2-AF32-1AC2286BCF54}"/>
    <cellStyle name="Normal 3 149 3 2 2 2 5" xfId="19380" xr:uid="{63990308-32F6-42EF-9661-62341E85E946}"/>
    <cellStyle name="Normal 3 149 3 2 2 3" xfId="19381" xr:uid="{D719E968-FFE1-4762-A4DB-5B13CE37BB05}"/>
    <cellStyle name="Normal 3 149 3 2 2 3 2" xfId="19382" xr:uid="{77815120-080C-4F20-A8CA-11BFC75E2AEB}"/>
    <cellStyle name="Normal 3 149 3 2 2 3 3" xfId="19383" xr:uid="{41298195-DB7E-4B8E-B722-0571406F101E}"/>
    <cellStyle name="Normal 3 149 3 2 2 3 4" xfId="19384" xr:uid="{CDE6303C-1CE3-42A1-BC2C-628BAF083E88}"/>
    <cellStyle name="Normal 3 149 3 2 2 3 5" xfId="19385" xr:uid="{D77FF297-A4D7-473C-8EF1-06761FF697DF}"/>
    <cellStyle name="Normal 3 149 3 2 2 4" xfId="19386" xr:uid="{680D5445-BCFA-4323-AA90-6D5E27BD0944}"/>
    <cellStyle name="Normal 3 149 3 2 2 5" xfId="19387" xr:uid="{BF784FA6-4003-4391-B5B4-758BDC2440ED}"/>
    <cellStyle name="Normal 3 149 3 2 2 6" xfId="19388" xr:uid="{657BFCD0-6E94-4628-AA8D-FD7EB4EF2315}"/>
    <cellStyle name="Normal 3 149 3 2 2 6 2" xfId="19389" xr:uid="{2D073339-2C0A-46D5-AE13-FC1053995C85}"/>
    <cellStyle name="Normal 3 149 3 2 2 7" xfId="19390" xr:uid="{A9347CCB-D4A2-47E2-AEA5-8C9A8CF3A856}"/>
    <cellStyle name="Normal 3 149 3 2 2 8" xfId="19391" xr:uid="{5BFC5A29-B988-419D-862C-EF6839E67297}"/>
    <cellStyle name="Normal 3 149 3 2 2 9" xfId="19392" xr:uid="{E04DC2C9-34F5-4EFC-B49D-4F8C4343DE28}"/>
    <cellStyle name="Normal 3 149 3 2 3" xfId="19393" xr:uid="{1D4C9587-85B5-476E-A425-AF5A4CEEC692}"/>
    <cellStyle name="Normal 3 149 3 2 3 2" xfId="19394" xr:uid="{2CA05831-B408-4329-AA97-7F3D23511352}"/>
    <cellStyle name="Normal 3 149 3 2 3 2 2" xfId="19395" xr:uid="{8BF98BAD-B758-4ACE-9757-24323C3CF970}"/>
    <cellStyle name="Normal 3 149 3 2 3 2 2 2" xfId="19396" xr:uid="{8DFC1312-4A7B-4E43-8CB7-EE3DAC4A21AF}"/>
    <cellStyle name="Normal 3 149 3 2 3 2 3" xfId="19397" xr:uid="{4E2E1DE2-E125-419D-80A2-11C63992EA7B}"/>
    <cellStyle name="Normal 3 149 3 2 3 2 4" xfId="19398" xr:uid="{09ECF723-5230-42E3-BE37-1657BB992F6C}"/>
    <cellStyle name="Normal 3 149 3 2 3 2 5" xfId="19399" xr:uid="{35D9AA0B-03D2-4B80-B14B-E0404271AD24}"/>
    <cellStyle name="Normal 3 149 3 2 3 3" xfId="19400" xr:uid="{CF416BF4-B06E-44AC-8782-63DE74D7BBA3}"/>
    <cellStyle name="Normal 3 149 3 2 3 3 2" xfId="19401" xr:uid="{42ED5E14-2F49-48D8-AD8A-F09050C6E05B}"/>
    <cellStyle name="Normal 3 149 3 2 3 4" xfId="19402" xr:uid="{BB1D7CB6-B3EC-4579-9EB1-2B807B66C528}"/>
    <cellStyle name="Normal 3 149 3 2 3 5" xfId="19403" xr:uid="{73F2610D-E74D-4C91-8DAC-1DE473CD0800}"/>
    <cellStyle name="Normal 3 149 3 2 4" xfId="19404" xr:uid="{220F4E31-7B32-4E03-9A2F-E2EFB8B27FF9}"/>
    <cellStyle name="Normal 3 149 3 2 5" xfId="19405" xr:uid="{D7EFA0B3-93CA-4E6A-948D-40AC0ED9837A}"/>
    <cellStyle name="Normal 3 149 3 2 6" xfId="19406" xr:uid="{127C6173-65FA-4E1F-8BED-C127D7D8206B}"/>
    <cellStyle name="Normal 3 149 3 2 6 2" xfId="19407" xr:uid="{A194E34D-AC89-4AEA-ABD5-C0FBD1353F0C}"/>
    <cellStyle name="Normal 3 149 3 2 7" xfId="19408" xr:uid="{B37BE184-77A7-410F-8152-C947495B592B}"/>
    <cellStyle name="Normal 3 149 3 2 8" xfId="19409" xr:uid="{2B7541B2-7059-423A-BA75-8B2F0D496695}"/>
    <cellStyle name="Normal 3 149 3 2 9" xfId="19410" xr:uid="{EF029090-5C15-44C8-AC1C-4539F208BF64}"/>
    <cellStyle name="Normal 3 149 3 3" xfId="19411" xr:uid="{E39D7ECB-5FEF-41A1-B2EF-9443BDCE9A1F}"/>
    <cellStyle name="Normal 3 149 3 3 2" xfId="19412" xr:uid="{B94AB8EA-5122-41C6-B673-74C0CF87CF42}"/>
    <cellStyle name="Normal 3 149 3 3 3" xfId="19413" xr:uid="{C98638C8-F8C3-4F73-8E1F-A7D0216F90C0}"/>
    <cellStyle name="Normal 3 149 3 3 4" xfId="19414" xr:uid="{404CEA52-6192-457C-A2D1-E6707B9314A2}"/>
    <cellStyle name="Normal 3 149 3 3 5" xfId="19415" xr:uid="{C2C6EB7F-0264-4FBD-BB66-54A3B6DEFC5B}"/>
    <cellStyle name="Normal 3 149 3 3 6" xfId="19416" xr:uid="{39636531-0B83-4203-8183-4048E5B49067}"/>
    <cellStyle name="Normal 3 149 3 3 7" xfId="19417" xr:uid="{780422FD-5B1E-4F71-8B6D-AB58C54A09B4}"/>
    <cellStyle name="Normal 3 149 3 4" xfId="19418" xr:uid="{A38C1E86-8E63-4BBE-A0AB-C073E3F61270}"/>
    <cellStyle name="Normal 3 149 3 4 2" xfId="19419" xr:uid="{348DB056-E8AC-4D05-B4EE-3AF5EF76E90B}"/>
    <cellStyle name="Normal 3 149 3 4 3" xfId="19420" xr:uid="{AEFD25A9-A1D0-4484-9287-EC4470A8728D}"/>
    <cellStyle name="Normal 3 149 3 4 4" xfId="19421" xr:uid="{541AE843-0FE4-4CE2-8787-318AE42146BE}"/>
    <cellStyle name="Normal 3 149 3 4 5" xfId="19422" xr:uid="{82994865-2C2C-4F2D-8855-CFD0127B61C3}"/>
    <cellStyle name="Normal 3 149 3 4 6" xfId="19423" xr:uid="{9816C79A-A6AA-4929-95AE-E00C220E0DEE}"/>
    <cellStyle name="Normal 3 149 3 4 7" xfId="19424" xr:uid="{496AF144-7876-4BDB-A969-B0BE4C74ABD0}"/>
    <cellStyle name="Normal 3 149 3 5" xfId="19425" xr:uid="{AA112891-00DB-460C-8454-41C1D39A19A1}"/>
    <cellStyle name="Normal 3 149 3 5 2" xfId="19426" xr:uid="{3AB8A59A-85D7-459C-97AF-9895521719EA}"/>
    <cellStyle name="Normal 3 149 3 5 3" xfId="19427" xr:uid="{C76CD813-A243-476C-AB28-2F7FF9D8AB28}"/>
    <cellStyle name="Normal 3 149 3 5 4" xfId="19428" xr:uid="{F7B5B442-D4E6-42B0-BE3E-0EC159FD4D47}"/>
    <cellStyle name="Normal 3 149 3 5 5" xfId="19429" xr:uid="{CF541B09-42F0-456D-857D-02980B6AF7AA}"/>
    <cellStyle name="Normal 3 149 3 5 6" xfId="19430" xr:uid="{CBC935D1-F44D-4185-A561-81577F3D3B79}"/>
    <cellStyle name="Normal 3 149 3 5 7" xfId="19431" xr:uid="{23E1F90D-9E6D-418A-B81B-D51C85BE069E}"/>
    <cellStyle name="Normal 3 149 3 6" xfId="19432" xr:uid="{C96858C1-B3E0-4177-A699-55AF7C4B0AB9}"/>
    <cellStyle name="Normal 3 149 3 6 2" xfId="19433" xr:uid="{C2C080E5-DE6F-4677-AF3B-F7D1604B3A2E}"/>
    <cellStyle name="Normal 3 149 3 6 3" xfId="19434" xr:uid="{74CA7741-FC71-4B82-9BAE-2037E3EDB5B9}"/>
    <cellStyle name="Normal 3 149 3 6 4" xfId="19435" xr:uid="{A4963BE0-FEB6-435B-9D55-786FDF704A99}"/>
    <cellStyle name="Normal 3 149 3 6 5" xfId="19436" xr:uid="{BAC01178-4173-4637-A0C4-5C0DD5AAD6AA}"/>
    <cellStyle name="Normal 3 149 3 6 6" xfId="19437" xr:uid="{FD3A0973-FE2D-4DC8-98CD-9914F75BFA07}"/>
    <cellStyle name="Normal 3 149 3 6 7" xfId="19438" xr:uid="{6ED167E9-C7C8-4978-A919-5EB96D05D65F}"/>
    <cellStyle name="Normal 3 149 3 7" xfId="19439" xr:uid="{5AF142A6-CDC5-4A23-BB56-BFE5F1372B0E}"/>
    <cellStyle name="Normal 3 149 3 7 2" xfId="19440" xr:uid="{9C542EE6-022A-4515-8165-6E76B44CC503}"/>
    <cellStyle name="Normal 3 149 3 7 3" xfId="19441" xr:uid="{80A7D3E4-705D-4349-B6C6-FCBB7A17B6AE}"/>
    <cellStyle name="Normal 3 149 3 7 4" xfId="19442" xr:uid="{C6F0FCC2-8353-4C35-8C64-23089A9B021E}"/>
    <cellStyle name="Normal 3 149 3 7 5" xfId="19443" xr:uid="{84916F99-2269-4B8C-A887-7E67CC89B3C2}"/>
    <cellStyle name="Normal 3 149 3 7 6" xfId="19444" xr:uid="{C8439E71-1C3D-4BA2-B47C-9E3AD820CEC5}"/>
    <cellStyle name="Normal 3 149 3 7 7" xfId="19445" xr:uid="{913C63EC-0D8F-42F0-83CF-75E11731DC59}"/>
    <cellStyle name="Normal 3 149 3 8" xfId="19446" xr:uid="{64068A61-F3B0-4C95-AE7C-CB800EDAD976}"/>
    <cellStyle name="Normal 3 149 3 8 2" xfId="19447" xr:uid="{1944F446-06E4-44BA-8EB7-3FD81D14B443}"/>
    <cellStyle name="Normal 3 149 3 8 2 2" xfId="19448" xr:uid="{A027195A-2380-4427-A31F-E9EF1A833328}"/>
    <cellStyle name="Normal 3 149 3 8 2 2 2" xfId="19449" xr:uid="{0D5480E8-CB99-4B50-8CAD-0294190A7329}"/>
    <cellStyle name="Normal 3 149 3 8 2 3" xfId="19450" xr:uid="{EEFCFF12-8CB5-42B6-A852-1F515DE7F80A}"/>
    <cellStyle name="Normal 3 149 3 8 2 4" xfId="19451" xr:uid="{1DB6E0B8-051B-4165-AB0B-279C9CBC5C20}"/>
    <cellStyle name="Normal 3 149 3 8 2 5" xfId="19452" xr:uid="{07210D6B-D07A-404B-85F9-8A3B5F715F0D}"/>
    <cellStyle name="Normal 3 149 3 8 3" xfId="19453" xr:uid="{E79B3FA7-6E0E-49FE-8E9A-7AC99D56CCBD}"/>
    <cellStyle name="Normal 3 149 3 8 3 2" xfId="19454" xr:uid="{BED56AD9-141C-41AF-B36F-CCE428538B06}"/>
    <cellStyle name="Normal 3 149 3 8 4" xfId="19455" xr:uid="{DDD34E65-3B59-4E8C-922A-9ED01545DD94}"/>
    <cellStyle name="Normal 3 149 3 8 5" xfId="19456" xr:uid="{17E3E770-9127-4209-AA31-38B1F4FF0C2E}"/>
    <cellStyle name="Normal 3 149 3 9" xfId="19457" xr:uid="{F5F34455-3F80-4573-957E-F79124E9FB32}"/>
    <cellStyle name="Normal 3 149 3 9 2" xfId="19458" xr:uid="{2C62889C-2C56-42BA-8000-5109ABDBF96A}"/>
    <cellStyle name="Normal 3 149 3 9 3" xfId="19459" xr:uid="{F05FA89C-B782-4F1B-8E75-A13C6036C5AC}"/>
    <cellStyle name="Normal 3 149 3 9 4" xfId="19460" xr:uid="{CB51AA86-6636-463A-A41B-CAE90E045271}"/>
    <cellStyle name="Normal 3 149 3 9 5" xfId="19461" xr:uid="{209D7F17-97EC-4FA3-B424-949F7C9B17ED}"/>
    <cellStyle name="Normal 3 149 4" xfId="19462" xr:uid="{297A5E45-9087-4061-ADFE-319FEE89D149}"/>
    <cellStyle name="Normal 3 149 4 2" xfId="19463" xr:uid="{6124E90B-E65E-4DDD-91D4-62278D583910}"/>
    <cellStyle name="Normal 3 149 4 2 2" xfId="19464" xr:uid="{C7B7A4FC-B652-4769-A3A7-FD2881584AC3}"/>
    <cellStyle name="Normal 3 149 4 2 2 2" xfId="19465" xr:uid="{6B4D4C2C-7DD5-4993-8F3E-ECB1C4AE360A}"/>
    <cellStyle name="Normal 3 149 4 2 2 2 2" xfId="19466" xr:uid="{9BD9B0F5-40D9-4676-BE1A-95F8C886866E}"/>
    <cellStyle name="Normal 3 149 4 2 2 2 2 2" xfId="19467" xr:uid="{1B425318-141F-4ED9-BFC4-C68850C501F2}"/>
    <cellStyle name="Normal 3 149 4 2 2 2 3" xfId="19468" xr:uid="{1F9E60D8-0ECB-45D6-B3D2-4CA3B5D32457}"/>
    <cellStyle name="Normal 3 149 4 2 2 2 4" xfId="19469" xr:uid="{4968A5E4-E55A-4B77-8F5A-E0748FA64D7C}"/>
    <cellStyle name="Normal 3 149 4 2 2 2 5" xfId="19470" xr:uid="{E736D962-B8E1-47A0-B9B0-A36B1D942229}"/>
    <cellStyle name="Normal 3 149 4 2 2 3" xfId="19471" xr:uid="{1A7D0638-716B-4A6A-9580-345AF9669E5C}"/>
    <cellStyle name="Normal 3 149 4 2 2 3 2" xfId="19472" xr:uid="{EB823E0D-3B10-406C-B953-38513D07A28D}"/>
    <cellStyle name="Normal 3 149 4 2 2 4" xfId="19473" xr:uid="{95453F63-9176-405C-A5C2-5C047D5DBB8E}"/>
    <cellStyle name="Normal 3 149 4 2 2 5" xfId="19474" xr:uid="{C08AD644-61DE-4276-A353-00A2BAEB54F2}"/>
    <cellStyle name="Normal 3 149 4 2 3" xfId="19475" xr:uid="{ABF1EF1F-A8E2-43AB-99E6-8A4A5192A445}"/>
    <cellStyle name="Normal 3 149 4 2 4" xfId="19476" xr:uid="{4094B6AD-AB4E-4F09-8D2E-771A4266CEF9}"/>
    <cellStyle name="Normal 3 149 4 2 5" xfId="19477" xr:uid="{0D255672-EFD5-4C25-AD4D-1C85EB461E33}"/>
    <cellStyle name="Normal 3 149 4 2 6" xfId="19478" xr:uid="{7040D0A7-28A3-431D-BEB2-D0DD523C68BC}"/>
    <cellStyle name="Normal 3 149 4 2 6 2" xfId="19479" xr:uid="{B62FD575-9008-4075-BFC0-5B249EFA6F31}"/>
    <cellStyle name="Normal 3 149 4 2 7" xfId="19480" xr:uid="{E458C27E-B1F1-497F-8975-8A1AA4B30C6A}"/>
    <cellStyle name="Normal 3 149 4 2 8" xfId="19481" xr:uid="{FA05CA82-8214-4361-A74F-89D73D317AB4}"/>
    <cellStyle name="Normal 3 149 4 2 9" xfId="19482" xr:uid="{D843E4B8-919E-48CF-A9B3-DEAAD14B769E}"/>
    <cellStyle name="Normal 3 149 4 3" xfId="19483" xr:uid="{11BD1F16-F3C7-429E-A05D-59EAC31D4A56}"/>
    <cellStyle name="Normal 3 149 4 3 2" xfId="19484" xr:uid="{88FDC74F-0D70-4BB9-93CC-678EB882B117}"/>
    <cellStyle name="Normal 3 149 4 3 2 2" xfId="19485" xr:uid="{7C8A4A0A-95BD-4771-A8F8-73E5A4DC9097}"/>
    <cellStyle name="Normal 3 149 4 3 2 2 2" xfId="19486" xr:uid="{A6943D5A-1B95-420D-8957-2D013662ACE6}"/>
    <cellStyle name="Normal 3 149 4 3 2 3" xfId="19487" xr:uid="{B5B87B2E-FCF1-4FD5-BAF7-82B6F074FD06}"/>
    <cellStyle name="Normal 3 149 4 3 2 4" xfId="19488" xr:uid="{4F00D2A2-8F53-48DA-8925-FD848A804573}"/>
    <cellStyle name="Normal 3 149 4 3 2 5" xfId="19489" xr:uid="{707BE23A-24F6-4292-A6FD-E0DB5600993B}"/>
    <cellStyle name="Normal 3 149 4 3 3" xfId="19490" xr:uid="{96142467-0ABF-4A62-93F7-9E362A1AD975}"/>
    <cellStyle name="Normal 3 149 4 3 3 2" xfId="19491" xr:uid="{6218355E-F075-4B69-AA89-DD3601AC620C}"/>
    <cellStyle name="Normal 3 149 4 3 4" xfId="19492" xr:uid="{E8FC9338-A85B-4A5E-96CE-7D23A6068F25}"/>
    <cellStyle name="Normal 3 149 4 3 5" xfId="19493" xr:uid="{6DCDA519-F768-4AC7-B5A2-DFB6CBE8ED8B}"/>
    <cellStyle name="Normal 3 149 4 4" xfId="19494" xr:uid="{AFE15CB3-1F4D-45F9-A2FC-87CB7051FF49}"/>
    <cellStyle name="Normal 3 149 4 5" xfId="19495" xr:uid="{9FF5DEE9-BA08-48CE-9161-5479B495DE1D}"/>
    <cellStyle name="Normal 3 149 4 6" xfId="19496" xr:uid="{A67DDAF1-B6A5-4382-BE83-9CE3D5955BD1}"/>
    <cellStyle name="Normal 3 149 4 6 2" xfId="19497" xr:uid="{8DFFEFAC-7732-40FF-ACA2-D9148C978CAE}"/>
    <cellStyle name="Normal 3 149 4 7" xfId="19498" xr:uid="{50D47596-634C-42FF-8401-BE0B6D2689A3}"/>
    <cellStyle name="Normal 3 149 4 8" xfId="19499" xr:uid="{128FBE6B-8276-4747-A13C-1A9D85FCD2EA}"/>
    <cellStyle name="Normal 3 149 4 9" xfId="19500" xr:uid="{A8A3760C-6E3A-4523-852D-76628259A630}"/>
    <cellStyle name="Normal 3 149 5" xfId="19501" xr:uid="{ABD2939C-4B3C-412C-9F60-C5088EC3A8DB}"/>
    <cellStyle name="Normal 3 149 6" xfId="19502" xr:uid="{BE040E89-8328-45E4-8CD6-112400466A54}"/>
    <cellStyle name="Normal 3 149 7" xfId="19503" xr:uid="{89E57C23-B066-48EA-B4B1-C28EDEDD2E4E}"/>
    <cellStyle name="Normal 3 149 8" xfId="19504" xr:uid="{814C1165-A721-4525-A26A-6C726773A3BF}"/>
    <cellStyle name="Normal 3 149 9" xfId="19505" xr:uid="{84607513-2CB9-4623-9C3F-3F1643024BB3}"/>
    <cellStyle name="Normal 3 149 9 2" xfId="19506" xr:uid="{E8ADD039-917A-4BA4-A843-483925CCE66A}"/>
    <cellStyle name="Normal 3 149 9 2 2" xfId="19507" xr:uid="{FB4023B6-86B1-4FA0-BD56-AB099DC96D3B}"/>
    <cellStyle name="Normal 3 149 9 2 2 2" xfId="19508" xr:uid="{D5DC834D-046B-4B0C-B103-7CFE2368E70B}"/>
    <cellStyle name="Normal 3 149 9 2 3" xfId="19509" xr:uid="{856FFADF-4DE1-4D6C-BC23-9618B5A6B3CB}"/>
    <cellStyle name="Normal 3 149 9 2 4" xfId="19510" xr:uid="{965468C6-C20D-44AC-9A02-46BCB62C72F5}"/>
    <cellStyle name="Normal 3 149 9 2 5" xfId="19511" xr:uid="{DCE967E1-C23C-49CA-8314-8D9882B57E9F}"/>
    <cellStyle name="Normal 3 149 9 3" xfId="19512" xr:uid="{6184A8A0-7BF5-4FED-9D1C-058D8350DE79}"/>
    <cellStyle name="Normal 3 149 9 3 2" xfId="19513" xr:uid="{A54FD79D-D6C1-4BBF-B9E2-C17D8EC76CBA}"/>
    <cellStyle name="Normal 3 149 9 4" xfId="19514" xr:uid="{62DD4997-82FC-473C-B7DC-0512CDA58E9A}"/>
    <cellStyle name="Normal 3 149 9 5" xfId="19515" xr:uid="{4B1B786A-2DB4-40BD-90E4-75E7E28CA267}"/>
    <cellStyle name="Normal 3 15" xfId="19516" xr:uid="{3A726E16-5A3A-46F9-A473-7EF57F8090D3}"/>
    <cellStyle name="Normal 3 15 10" xfId="19517" xr:uid="{F9C04B88-45A2-47EC-A196-B85DAFED0F2E}"/>
    <cellStyle name="Normal 3 15 10 2" xfId="19518" xr:uid="{AE3BF259-6A62-4218-9213-4951A7377D57}"/>
    <cellStyle name="Normal 3 15 10 2 2" xfId="19519" xr:uid="{42543A15-F39B-45B5-AC5B-732BBC50CD77}"/>
    <cellStyle name="Normal 3 15 10 2 3" xfId="19520" xr:uid="{68D1134D-37EB-4BBA-88DE-44F4073F55DB}"/>
    <cellStyle name="Normal 3 15 10 3" xfId="19521" xr:uid="{2303C640-DCBF-4903-B4D8-BCC6958CD0F9}"/>
    <cellStyle name="Normal 3 15 10 3 2" xfId="19522" xr:uid="{F71592D9-ECAF-4176-8060-C24BFA06EFA1}"/>
    <cellStyle name="Normal 3 15 10 3 3" xfId="19523" xr:uid="{66FB4C61-4215-4D9E-BE41-96C8BC18BF50}"/>
    <cellStyle name="Normal 3 15 10 4" xfId="19524" xr:uid="{86FBDD6B-A0DC-45B0-8C59-547C353F93C6}"/>
    <cellStyle name="Normal 3 15 10 5" xfId="19525" xr:uid="{5773B49F-8D11-4C47-9380-0EF98E07E2F6}"/>
    <cellStyle name="Normal 3 15 11" xfId="19526" xr:uid="{A8D8CA3D-8B1D-4245-8F70-4E3E240597F2}"/>
    <cellStyle name="Normal 3 15 11 2" xfId="19527" xr:uid="{4D07901F-2943-4F87-AA2C-0D9DCE345C30}"/>
    <cellStyle name="Normal 3 15 11 2 2" xfId="19528" xr:uid="{22E5CF42-1E03-4CC9-BBA6-21F02AF2CAC7}"/>
    <cellStyle name="Normal 3 15 11 2 3" xfId="19529" xr:uid="{AFFC06CE-776D-4013-A9EA-12A9D7DF6B20}"/>
    <cellStyle name="Normal 3 15 11 3" xfId="19530" xr:uid="{BA9C2C2C-1A34-45CA-9341-D27D07F21828}"/>
    <cellStyle name="Normal 3 15 11 3 2" xfId="19531" xr:uid="{46D1E7FC-FB80-4174-9F0C-F72E8751E1AE}"/>
    <cellStyle name="Normal 3 15 11 3 3" xfId="19532" xr:uid="{827A40BE-B044-4F9C-8EED-E98A44785CDE}"/>
    <cellStyle name="Normal 3 15 11 4" xfId="19533" xr:uid="{3387F00E-9C84-40A4-947F-3F2A26F21D4E}"/>
    <cellStyle name="Normal 3 15 11 5" xfId="19534" xr:uid="{B94D73A4-026A-46B7-8029-CF34A4BB3615}"/>
    <cellStyle name="Normal 3 15 12" xfId="19535" xr:uid="{ED261D99-A586-4EBC-BEFB-13099C6668A9}"/>
    <cellStyle name="Normal 3 15 12 2" xfId="19536" xr:uid="{0CC441C8-8264-46E9-9440-9CBD7EEE0CA7}"/>
    <cellStyle name="Normal 3 15 12 2 2" xfId="19537" xr:uid="{60529D8C-3167-491B-B66E-C2D868A60F1B}"/>
    <cellStyle name="Normal 3 15 12 2 3" xfId="19538" xr:uid="{478E709F-ACE2-493A-BB74-DDE265DADCD6}"/>
    <cellStyle name="Normal 3 15 12 3" xfId="19539" xr:uid="{FBD37ABC-B9DF-4968-A1BF-393771D5E9E2}"/>
    <cellStyle name="Normal 3 15 12 3 2" xfId="19540" xr:uid="{371A7EF6-BC0C-4D16-85B9-5FEFF5EE0BE6}"/>
    <cellStyle name="Normal 3 15 12 3 3" xfId="19541" xr:uid="{C7DEDDC6-BB1F-4ABC-95A7-6636A6A06EF0}"/>
    <cellStyle name="Normal 3 15 12 4" xfId="19542" xr:uid="{212C96E8-998D-4F45-9C8C-56FC041447E5}"/>
    <cellStyle name="Normal 3 15 12 5" xfId="19543" xr:uid="{2523C839-0372-47E9-9E79-214A570BDB09}"/>
    <cellStyle name="Normal 3 15 13" xfId="19544" xr:uid="{0BCE7C51-17B7-4690-AAC3-5DDB7291E192}"/>
    <cellStyle name="Normal 3 15 13 2" xfId="19545" xr:uid="{4EEF14D7-C53B-44A3-AC44-1DFF75C09013}"/>
    <cellStyle name="Normal 3 15 13 2 2" xfId="19546" xr:uid="{A1D6526B-096C-4074-ACDF-17FD4A0F0F21}"/>
    <cellStyle name="Normal 3 15 13 2 3" xfId="19547" xr:uid="{ADCA4A27-4B55-4193-9D5E-C17BFBD0F44E}"/>
    <cellStyle name="Normal 3 15 13 3" xfId="19548" xr:uid="{3340BEE9-0144-4AB5-9600-3D75C135B64B}"/>
    <cellStyle name="Normal 3 15 13 3 2" xfId="19549" xr:uid="{83A29339-69BB-47FA-AB0A-74310E0D3504}"/>
    <cellStyle name="Normal 3 15 13 3 3" xfId="19550" xr:uid="{BAD1BDF8-355E-43BB-A9C7-9D2BF5B79441}"/>
    <cellStyle name="Normal 3 15 13 4" xfId="19551" xr:uid="{1956966E-02F5-4C9D-9ED9-EBC301B35C34}"/>
    <cellStyle name="Normal 3 15 13 5" xfId="19552" xr:uid="{0F54440B-D0D0-41D6-B241-72CE51FBCE29}"/>
    <cellStyle name="Normal 3 15 14" xfId="19553" xr:uid="{3DD6835C-8496-410F-95F1-68008396C08E}"/>
    <cellStyle name="Normal 3 15 14 2" xfId="19554" xr:uid="{CC21A602-C8C9-49AB-907D-0449086E148F}"/>
    <cellStyle name="Normal 3 15 14 2 2" xfId="19555" xr:uid="{F1395ACB-93CE-42AC-B902-40AA2486B3B1}"/>
    <cellStyle name="Normal 3 15 14 2 3" xfId="19556" xr:uid="{6B009D42-A936-4531-93CA-147772313E71}"/>
    <cellStyle name="Normal 3 15 14 3" xfId="19557" xr:uid="{9BC39AF9-235A-4C64-9D22-DD3E274A19CD}"/>
    <cellStyle name="Normal 3 15 14 3 2" xfId="19558" xr:uid="{98B2A5BC-97E1-498A-ABE6-6CBD23287BEB}"/>
    <cellStyle name="Normal 3 15 14 3 3" xfId="19559" xr:uid="{BB0F8E11-6B4A-45C0-B483-8736E36489E3}"/>
    <cellStyle name="Normal 3 15 14 4" xfId="19560" xr:uid="{F08387B2-C25B-4673-B60A-09903CDA8DD1}"/>
    <cellStyle name="Normal 3 15 14 5" xfId="19561" xr:uid="{EA60FC21-3D76-4B9B-8812-CE5285A3C51E}"/>
    <cellStyle name="Normal 3 15 15" xfId="19562" xr:uid="{17C9AD81-6182-417B-B28C-FF8E3089D5FC}"/>
    <cellStyle name="Normal 3 15 15 2" xfId="19563" xr:uid="{288BF1CB-A379-4A5C-AAA7-DE5EF2734226}"/>
    <cellStyle name="Normal 3 15 15 2 2" xfId="19564" xr:uid="{BECFDA1C-F84C-4CEB-8A0D-8D5FF9ECDD43}"/>
    <cellStyle name="Normal 3 15 15 2 3" xfId="19565" xr:uid="{524A1C29-4344-4A77-B2B1-4969E7FD8FCA}"/>
    <cellStyle name="Normal 3 15 15 3" xfId="19566" xr:uid="{0A4016BA-77C1-40C7-9FA4-C2566F8EF618}"/>
    <cellStyle name="Normal 3 15 15 3 2" xfId="19567" xr:uid="{CCFB7543-DD01-4E37-9174-EFE7D4C5185C}"/>
    <cellStyle name="Normal 3 15 15 3 3" xfId="19568" xr:uid="{FD4E375E-17A1-4597-8304-A7735D246446}"/>
    <cellStyle name="Normal 3 15 15 4" xfId="19569" xr:uid="{C6E54E38-2123-42DA-B70D-46891CD83E0E}"/>
    <cellStyle name="Normal 3 15 15 5" xfId="19570" xr:uid="{F2F01F91-C507-4AAC-AC14-620A35D6135C}"/>
    <cellStyle name="Normal 3 15 16" xfId="19571" xr:uid="{1A7501B2-77F6-4CE6-8473-435264B25E3B}"/>
    <cellStyle name="Normal 3 15 16 2" xfId="19572" xr:uid="{3773FD6F-4751-4E9A-B230-8AECF9077383}"/>
    <cellStyle name="Normal 3 15 16 2 2" xfId="19573" xr:uid="{17ED2BC7-2672-4576-AB7F-5B72594A0E96}"/>
    <cellStyle name="Normal 3 15 16 2 3" xfId="19574" xr:uid="{9A007FEF-DA1F-46A4-941B-F733247EDC5C}"/>
    <cellStyle name="Normal 3 15 16 3" xfId="19575" xr:uid="{C67AD75F-6D0E-4855-A415-4F1F91E45AAB}"/>
    <cellStyle name="Normal 3 15 16 3 2" xfId="19576" xr:uid="{D3483A31-B332-4A0F-B13B-D25E3110E5BD}"/>
    <cellStyle name="Normal 3 15 16 3 3" xfId="19577" xr:uid="{B70100E9-0297-4737-BB83-E08B4A309FAB}"/>
    <cellStyle name="Normal 3 15 16 4" xfId="19578" xr:uid="{9EF4AF92-5AE5-4047-B4FA-B38AF26B1F6A}"/>
    <cellStyle name="Normal 3 15 16 5" xfId="19579" xr:uid="{41F410EB-B287-48DB-B904-19AA5DE8835F}"/>
    <cellStyle name="Normal 3 15 17" xfId="19580" xr:uid="{C7DCF2D5-C5A6-4387-B9E4-31837253C55F}"/>
    <cellStyle name="Normal 3 15 17 2" xfId="19581" xr:uid="{73D68AFD-40DD-4703-B5E6-7D276D61E1CA}"/>
    <cellStyle name="Normal 3 15 17 2 2" xfId="19582" xr:uid="{F581CBB8-B792-4FDD-9FB1-D6FAE38E36E3}"/>
    <cellStyle name="Normal 3 15 17 2 3" xfId="19583" xr:uid="{84DB3CE6-D79F-497E-BEC8-8AC9FA2FF14D}"/>
    <cellStyle name="Normal 3 15 17 3" xfId="19584" xr:uid="{616F6973-5EF7-4470-9259-CB96217397ED}"/>
    <cellStyle name="Normal 3 15 17 3 2" xfId="19585" xr:uid="{58F0A88F-384E-4E1E-A898-277686E097FE}"/>
    <cellStyle name="Normal 3 15 17 3 3" xfId="19586" xr:uid="{77608445-2841-405F-BB0E-808EC9DADD37}"/>
    <cellStyle name="Normal 3 15 17 4" xfId="19587" xr:uid="{B1C3D696-51EE-46BA-9379-CB577B69E4C0}"/>
    <cellStyle name="Normal 3 15 17 5" xfId="19588" xr:uid="{E6AC5E02-713B-4099-816D-C6100272446F}"/>
    <cellStyle name="Normal 3 15 18" xfId="19589" xr:uid="{3C4D3D8A-D03A-446F-9807-1687B773CE9D}"/>
    <cellStyle name="Normal 3 15 18 2" xfId="19590" xr:uid="{AA26F107-11D9-4CCD-B087-6969E6C9F7CB}"/>
    <cellStyle name="Normal 3 15 18 2 2" xfId="19591" xr:uid="{DAE51D27-9186-4B66-A37D-320992E65D89}"/>
    <cellStyle name="Normal 3 15 18 2 3" xfId="19592" xr:uid="{7EA41793-DF9C-4321-967B-C49FB3B1C7DC}"/>
    <cellStyle name="Normal 3 15 18 3" xfId="19593" xr:uid="{25677C27-C674-49DA-A762-A629A7724442}"/>
    <cellStyle name="Normal 3 15 18 3 2" xfId="19594" xr:uid="{79BF5268-FA9B-4329-8020-4EBF7385BDDF}"/>
    <cellStyle name="Normal 3 15 18 3 3" xfId="19595" xr:uid="{63062573-71DC-4633-B4BA-8212DCB281B4}"/>
    <cellStyle name="Normal 3 15 18 4" xfId="19596" xr:uid="{5979C47C-13A5-460B-850C-7F188622C8D6}"/>
    <cellStyle name="Normal 3 15 18 5" xfId="19597" xr:uid="{7642546C-6661-4EC5-92A4-9BD6BD20FD74}"/>
    <cellStyle name="Normal 3 15 19" xfId="19598" xr:uid="{4B80AD99-D7BB-459C-BAC7-E7DCB42AF174}"/>
    <cellStyle name="Normal 3 15 19 2" xfId="19599" xr:uid="{EB7F817B-5F5B-43C1-B7E2-77B0C751CC4A}"/>
    <cellStyle name="Normal 3 15 19 2 2" xfId="19600" xr:uid="{14FCC499-189F-4F20-8194-7CB3184FEC9B}"/>
    <cellStyle name="Normal 3 15 19 2 3" xfId="19601" xr:uid="{4D36C8FE-863F-4588-8B84-EEB9530B3A6E}"/>
    <cellStyle name="Normal 3 15 19 3" xfId="19602" xr:uid="{6C110D6B-0E19-43A6-B125-FA3D705F5050}"/>
    <cellStyle name="Normal 3 15 19 3 2" xfId="19603" xr:uid="{D1849807-11C5-4D60-BEF1-54C6844CA5E2}"/>
    <cellStyle name="Normal 3 15 19 3 3" xfId="19604" xr:uid="{ED85AB9D-382F-4B58-804A-A8DE5CAC9ADE}"/>
    <cellStyle name="Normal 3 15 19 4" xfId="19605" xr:uid="{1B2CFF17-64C1-4E2F-BB69-809EE31E65F9}"/>
    <cellStyle name="Normal 3 15 19 5" xfId="19606" xr:uid="{8A8FF79F-BF1D-4F2B-8C56-A8BDE091D57A}"/>
    <cellStyle name="Normal 3 15 2" xfId="19607" xr:uid="{69E8C8ED-309B-4A78-8AB5-649C934E7610}"/>
    <cellStyle name="Normal 3 15 2 2" xfId="19608" xr:uid="{87B79FB9-B05A-47CD-96FE-9D3B12393A12}"/>
    <cellStyle name="Normal 3 15 2 2 2" xfId="19609" xr:uid="{9B0E1DB4-808D-499D-B8B0-5E354C51FA45}"/>
    <cellStyle name="Normal 3 15 2 2 3" xfId="19610" xr:uid="{CE9E6C29-DD41-49E8-9DB6-E9F509714937}"/>
    <cellStyle name="Normal 3 15 2 3" xfId="19611" xr:uid="{49BBE331-A85F-45F3-8A61-562880FAC5F1}"/>
    <cellStyle name="Normal 3 15 2 3 2" xfId="19612" xr:uid="{1D49803A-79F0-4051-9C29-F97F735284FC}"/>
    <cellStyle name="Normal 3 15 2 3 3" xfId="19613" xr:uid="{E22798C3-1F32-4644-9B66-10D623705048}"/>
    <cellStyle name="Normal 3 15 2 4" xfId="19614" xr:uid="{080C765F-9918-40A4-A69F-B6E386C294DF}"/>
    <cellStyle name="Normal 3 15 2 5" xfId="19615" xr:uid="{D36C7A0E-39A0-4018-A033-B6E2F466439C}"/>
    <cellStyle name="Normal 3 15 20" xfId="19616" xr:uid="{EAE08C55-30FF-411E-A9C3-0B88F4939DF2}"/>
    <cellStyle name="Normal 3 15 20 2" xfId="19617" xr:uid="{FBA8EA1C-21ED-42FC-AACB-CD339AAAE97C}"/>
    <cellStyle name="Normal 3 15 20 2 2" xfId="19618" xr:uid="{61536EEF-C798-4ADC-B2BC-1BEC2C8C9471}"/>
    <cellStyle name="Normal 3 15 20 2 3" xfId="19619" xr:uid="{E19D3F1E-57A9-4CB9-8995-CC5047C94B6F}"/>
    <cellStyle name="Normal 3 15 20 3" xfId="19620" xr:uid="{044F4F10-99F1-49B1-BD50-DFC258F3A43A}"/>
    <cellStyle name="Normal 3 15 20 3 2" xfId="19621" xr:uid="{E28868EB-77A2-4A79-87EA-F4F3B2521C83}"/>
    <cellStyle name="Normal 3 15 20 3 3" xfId="19622" xr:uid="{4CCAB0B7-349E-456D-8701-B2D9436A5570}"/>
    <cellStyle name="Normal 3 15 20 4" xfId="19623" xr:uid="{61F81F4B-FD50-4C4D-9711-C3A250AB2B63}"/>
    <cellStyle name="Normal 3 15 20 5" xfId="19624" xr:uid="{62E69246-23A5-4A76-A9AC-E58F6CFA31C3}"/>
    <cellStyle name="Normal 3 15 21" xfId="19625" xr:uid="{50D33D2B-A9E7-4DF6-8F9F-BDE5C73B40F4}"/>
    <cellStyle name="Normal 3 15 21 2" xfId="19626" xr:uid="{3E8E0B35-92DC-4B5F-9431-599CD11C7A4F}"/>
    <cellStyle name="Normal 3 15 21 2 2" xfId="19627" xr:uid="{F9DCCD38-5707-446D-BFD1-A3A4A738057F}"/>
    <cellStyle name="Normal 3 15 21 2 3" xfId="19628" xr:uid="{B9E73AA0-9D42-4BB8-9EC2-0B4FFDB4EE26}"/>
    <cellStyle name="Normal 3 15 21 3" xfId="19629" xr:uid="{8D3BD0A3-F57F-418B-8B17-D5C537635A5C}"/>
    <cellStyle name="Normal 3 15 21 3 2" xfId="19630" xr:uid="{91E3F295-E1B9-4134-A53B-FACCFFB5A51D}"/>
    <cellStyle name="Normal 3 15 21 3 3" xfId="19631" xr:uid="{DC2DFB5A-1688-4419-A932-5927AE6D4E47}"/>
    <cellStyle name="Normal 3 15 21 4" xfId="19632" xr:uid="{C8C9F021-962C-457A-A15C-BB13F0903827}"/>
    <cellStyle name="Normal 3 15 21 5" xfId="19633" xr:uid="{4224704F-05CB-40A3-BE5D-6D00FDA020A5}"/>
    <cellStyle name="Normal 3 15 22" xfId="19634" xr:uid="{305EAEC6-8685-4FB6-BD02-D8588EDE9FBC}"/>
    <cellStyle name="Normal 3 15 22 2" xfId="19635" xr:uid="{08526C0F-8D51-48B4-A478-5646CF1117CC}"/>
    <cellStyle name="Normal 3 15 22 2 2" xfId="19636" xr:uid="{11301127-F2A4-480C-AED0-9889DC91A20A}"/>
    <cellStyle name="Normal 3 15 22 2 3" xfId="19637" xr:uid="{9F92F7AB-A6E8-4EFF-8EC7-54E68129EE7B}"/>
    <cellStyle name="Normal 3 15 22 3" xfId="19638" xr:uid="{411FBDF5-C3F4-48F2-8F15-FB71A6F98086}"/>
    <cellStyle name="Normal 3 15 22 3 2" xfId="19639" xr:uid="{EF8D49E6-026C-4A4A-A61C-51A4BCAFEF34}"/>
    <cellStyle name="Normal 3 15 22 3 3" xfId="19640" xr:uid="{3C4B7E12-A66E-4D39-AC2B-7487BCB0E3DC}"/>
    <cellStyle name="Normal 3 15 22 4" xfId="19641" xr:uid="{AB690739-D66A-48E2-B711-87A452297C00}"/>
    <cellStyle name="Normal 3 15 22 5" xfId="19642" xr:uid="{5B629DF3-D32F-4EF2-BD3B-7E56632C1317}"/>
    <cellStyle name="Normal 3 15 23" xfId="19643" xr:uid="{E16CFDD0-4BB5-4DB7-82DA-E2C9089CC733}"/>
    <cellStyle name="Normal 3 15 23 2" xfId="19644" xr:uid="{937A6F68-5386-4744-A382-E3E02540E5B1}"/>
    <cellStyle name="Normal 3 15 23 2 2" xfId="19645" xr:uid="{BDAB7685-039C-46C0-ABF5-BC889C979C71}"/>
    <cellStyle name="Normal 3 15 23 2 3" xfId="19646" xr:uid="{0107C406-8720-4E6C-8C56-62848340C316}"/>
    <cellStyle name="Normal 3 15 23 3" xfId="19647" xr:uid="{7A0A4D23-4AC7-4BE6-8443-3D2F681E2DC8}"/>
    <cellStyle name="Normal 3 15 23 3 2" xfId="19648" xr:uid="{84B86D17-AB3C-40AA-9FE7-D1CF65D6EE59}"/>
    <cellStyle name="Normal 3 15 23 3 3" xfId="19649" xr:uid="{CE413ABF-381C-4CDC-974B-158F690C3C08}"/>
    <cellStyle name="Normal 3 15 23 4" xfId="19650" xr:uid="{6CEEB152-61AB-479E-847C-5478FB8D932B}"/>
    <cellStyle name="Normal 3 15 23 5" xfId="19651" xr:uid="{AA5EFF8A-3077-48E9-B983-E2B8B5EE1190}"/>
    <cellStyle name="Normal 3 15 24" xfId="19652" xr:uid="{9FB86F68-87EC-4562-AEA3-664B6135AECD}"/>
    <cellStyle name="Normal 3 15 24 2" xfId="19653" xr:uid="{F1DD9EE9-4F14-4383-B2C6-2C046A745DB9}"/>
    <cellStyle name="Normal 3 15 24 3" xfId="19654" xr:uid="{29CB2FD5-C836-48DE-B267-FA0FEFF33A57}"/>
    <cellStyle name="Normal 3 15 25" xfId="19655" xr:uid="{7A999FC7-9407-4B6A-8464-12B824F52EE6}"/>
    <cellStyle name="Normal 3 15 25 2" xfId="19656" xr:uid="{E9264597-B3D0-47F0-8B22-CD0EF0786E76}"/>
    <cellStyle name="Normal 3 15 25 3" xfId="19657" xr:uid="{9E33544D-D3CE-473D-8A94-F3879ABB770C}"/>
    <cellStyle name="Normal 3 15 26" xfId="19658" xr:uid="{CC74EC3D-E4DD-4137-BB4F-EC6A70060480}"/>
    <cellStyle name="Normal 3 15 27" xfId="19659" xr:uid="{F49FB32C-7877-46F1-B6C2-CD659A44D05D}"/>
    <cellStyle name="Normal 3 15 3" xfId="19660" xr:uid="{6D887D9A-78DD-4FE9-ABE4-2687EA55892E}"/>
    <cellStyle name="Normal 3 15 3 2" xfId="19661" xr:uid="{AF6BE953-CFB7-439F-B597-798510DF2BFE}"/>
    <cellStyle name="Normal 3 15 3 2 2" xfId="19662" xr:uid="{B27A2754-CF2E-446A-9C7F-B07DD447BBC1}"/>
    <cellStyle name="Normal 3 15 3 2 3" xfId="19663" xr:uid="{A166534A-7B27-480A-AEAD-68AB57E4FBF3}"/>
    <cellStyle name="Normal 3 15 3 3" xfId="19664" xr:uid="{0F0851F6-068B-4D6C-9E93-948C89F77121}"/>
    <cellStyle name="Normal 3 15 3 3 2" xfId="19665" xr:uid="{0C10C84E-C797-4651-A57B-ED62FB23C976}"/>
    <cellStyle name="Normal 3 15 3 3 3" xfId="19666" xr:uid="{948DD484-0030-48C6-B7F3-6174552E603E}"/>
    <cellStyle name="Normal 3 15 3 4" xfId="19667" xr:uid="{B53184E6-59D4-48DE-8B96-CC27EEFEA0D4}"/>
    <cellStyle name="Normal 3 15 3 5" xfId="19668" xr:uid="{C27395F7-7D99-4D1A-9DA2-F9633BDB6E25}"/>
    <cellStyle name="Normal 3 15 4" xfId="19669" xr:uid="{7E2D1CE6-1EE7-4B41-9469-B29AB1C5BE6B}"/>
    <cellStyle name="Normal 3 15 4 2" xfId="19670" xr:uid="{27BE2C2A-DFAF-402F-860B-54090D612B29}"/>
    <cellStyle name="Normal 3 15 4 2 2" xfId="19671" xr:uid="{6E4B685C-C98E-4C60-A864-56E3381F2E99}"/>
    <cellStyle name="Normal 3 15 4 2 3" xfId="19672" xr:uid="{576505C1-07B4-41E6-863B-B5167331271B}"/>
    <cellStyle name="Normal 3 15 4 3" xfId="19673" xr:uid="{C4D34209-8D83-4DAC-BFD4-F68B1D82D6B4}"/>
    <cellStyle name="Normal 3 15 4 3 2" xfId="19674" xr:uid="{1124E525-A17E-43AF-9AD2-A1E01901FCA3}"/>
    <cellStyle name="Normal 3 15 4 3 3" xfId="19675" xr:uid="{7EB3BE19-0715-4431-B3E9-F40F5594B6DE}"/>
    <cellStyle name="Normal 3 15 4 4" xfId="19676" xr:uid="{BF9DE212-C9C2-44BD-9D18-02E1186FF181}"/>
    <cellStyle name="Normal 3 15 4 5" xfId="19677" xr:uid="{19AF0A36-E621-441E-8B62-0B0E4F0157B0}"/>
    <cellStyle name="Normal 3 15 5" xfId="19678" xr:uid="{5330AAE2-EF34-4D63-A489-A339C2F893FC}"/>
    <cellStyle name="Normal 3 15 5 2" xfId="19679" xr:uid="{C7CA2CB2-4B50-48CF-8405-2FFADC61DF84}"/>
    <cellStyle name="Normal 3 15 5 2 2" xfId="19680" xr:uid="{DE149CA3-5C99-47AA-8CB2-0C6BF1724B86}"/>
    <cellStyle name="Normal 3 15 5 2 3" xfId="19681" xr:uid="{837D3543-0FF7-4CA6-B4A9-DBDCD8EAAEF9}"/>
    <cellStyle name="Normal 3 15 5 3" xfId="19682" xr:uid="{05BA601C-A065-4EA7-B230-6C1529686534}"/>
    <cellStyle name="Normal 3 15 5 3 2" xfId="19683" xr:uid="{7CC11566-B110-4543-BC48-3EE7D6237700}"/>
    <cellStyle name="Normal 3 15 5 3 3" xfId="19684" xr:uid="{35B3149D-0FBC-4D1F-BCFE-9A1E0BF9966B}"/>
    <cellStyle name="Normal 3 15 5 4" xfId="19685" xr:uid="{28472F14-81FD-4600-AB03-345F95E0FC66}"/>
    <cellStyle name="Normal 3 15 5 5" xfId="19686" xr:uid="{28F58948-2369-4338-94AD-4B289F27C494}"/>
    <cellStyle name="Normal 3 15 6" xfId="19687" xr:uid="{C2E92F34-EB79-49F3-9939-16C1D7D1EAB5}"/>
    <cellStyle name="Normal 3 15 6 2" xfId="19688" xr:uid="{FDEE5D63-CC8B-4E56-81D7-01A34AC33EE0}"/>
    <cellStyle name="Normal 3 15 6 2 2" xfId="19689" xr:uid="{D0145E81-D5E5-48BE-9E49-22687E210FAD}"/>
    <cellStyle name="Normal 3 15 6 2 3" xfId="19690" xr:uid="{F7F82D50-6AE3-429E-ACB1-683EC55007CE}"/>
    <cellStyle name="Normal 3 15 6 3" xfId="19691" xr:uid="{C94CA405-AAED-48B3-BEED-85ABBD7EB79E}"/>
    <cellStyle name="Normal 3 15 6 3 2" xfId="19692" xr:uid="{8A36C7D7-262C-40AA-AD60-683301261406}"/>
    <cellStyle name="Normal 3 15 6 3 3" xfId="19693" xr:uid="{66FF5BD9-FA14-4B1C-97E2-769D90A4C394}"/>
    <cellStyle name="Normal 3 15 6 4" xfId="19694" xr:uid="{CBAE55BC-4349-489E-96C8-F13687231784}"/>
    <cellStyle name="Normal 3 15 6 5" xfId="19695" xr:uid="{8417F16E-6ABA-411F-8321-DB041D7A4D83}"/>
    <cellStyle name="Normal 3 15 7" xfId="19696" xr:uid="{494FB87F-2AB3-4D05-8EAD-8EFB5F09A140}"/>
    <cellStyle name="Normal 3 15 7 2" xfId="19697" xr:uid="{22DC6B33-C161-4A02-818C-1BAB0AA01181}"/>
    <cellStyle name="Normal 3 15 7 2 2" xfId="19698" xr:uid="{221F7F38-5B66-41F8-9309-D933C5437776}"/>
    <cellStyle name="Normal 3 15 7 2 3" xfId="19699" xr:uid="{DF4CBBA9-6C37-4A3C-BFBC-C972B8500E4C}"/>
    <cellStyle name="Normal 3 15 7 3" xfId="19700" xr:uid="{C88F3500-DF98-4CB1-AF3D-90BFE779B9CF}"/>
    <cellStyle name="Normal 3 15 7 3 2" xfId="19701" xr:uid="{31760BB1-B551-470B-B6FF-4B8AC611D653}"/>
    <cellStyle name="Normal 3 15 7 3 3" xfId="19702" xr:uid="{3D068B8F-8D6B-475B-BC9D-1C2CD8508614}"/>
    <cellStyle name="Normal 3 15 7 4" xfId="19703" xr:uid="{3F61BC49-1E80-42AC-AEC0-14C7A18352B6}"/>
    <cellStyle name="Normal 3 15 7 5" xfId="19704" xr:uid="{C366DF6A-60E6-4AEA-A404-2B32F9915B0A}"/>
    <cellStyle name="Normal 3 15 8" xfId="19705" xr:uid="{D6C947F0-5DAB-497B-8DCC-EF41E9158048}"/>
    <cellStyle name="Normal 3 15 8 2" xfId="19706" xr:uid="{3A1D6849-AE28-4EEE-A0E7-BD276A6CA151}"/>
    <cellStyle name="Normal 3 15 8 2 2" xfId="19707" xr:uid="{821D51DC-BFE0-4309-A52A-8163B4DC9052}"/>
    <cellStyle name="Normal 3 15 8 2 3" xfId="19708" xr:uid="{9EC9F731-8FE6-4139-A2DD-69A24A5A6317}"/>
    <cellStyle name="Normal 3 15 8 3" xfId="19709" xr:uid="{4C7C7D9E-D73C-44DB-987F-5285EF51BD37}"/>
    <cellStyle name="Normal 3 15 8 3 2" xfId="19710" xr:uid="{0C39A8C5-0C0D-4DCE-9648-023260FE5977}"/>
    <cellStyle name="Normal 3 15 8 3 3" xfId="19711" xr:uid="{97BA0C78-588B-4491-B917-2015454DB23D}"/>
    <cellStyle name="Normal 3 15 8 4" xfId="19712" xr:uid="{FC6D2966-9CEC-4049-B2C9-95591F6BC892}"/>
    <cellStyle name="Normal 3 15 8 5" xfId="19713" xr:uid="{ED9D9D5B-E437-4562-BA79-E49C0F7D5CD1}"/>
    <cellStyle name="Normal 3 15 9" xfId="19714" xr:uid="{E694F9A9-37EF-4873-BFA5-36C132E9C7F9}"/>
    <cellStyle name="Normal 3 15 9 2" xfId="19715" xr:uid="{3BFEB191-8970-4718-886C-939D4B568A47}"/>
    <cellStyle name="Normal 3 15 9 2 2" xfId="19716" xr:uid="{EE8EA045-5E36-4F05-8888-7C13DB677108}"/>
    <cellStyle name="Normal 3 15 9 2 3" xfId="19717" xr:uid="{6F5B23EF-7A3F-4500-9CE9-1967EFD8D12C}"/>
    <cellStyle name="Normal 3 15 9 3" xfId="19718" xr:uid="{AD9C3C65-0735-442E-B56E-3F6A0DEC1500}"/>
    <cellStyle name="Normal 3 15 9 3 2" xfId="19719" xr:uid="{02DFE8E0-2F9B-4E86-8BFB-41F41E375833}"/>
    <cellStyle name="Normal 3 15 9 3 3" xfId="19720" xr:uid="{2A1656F5-601A-41FB-9F46-3BA707C32268}"/>
    <cellStyle name="Normal 3 15 9 4" xfId="19721" xr:uid="{240EE2D9-98ED-424F-B80C-19AA15805DAD}"/>
    <cellStyle name="Normal 3 15 9 5" xfId="19722" xr:uid="{41CFDB17-2344-4D26-9D53-365E14012B55}"/>
    <cellStyle name="Normal 3 150" xfId="19723" xr:uid="{F803E4B8-FAEC-4088-840A-0EA726694D24}"/>
    <cellStyle name="Normal 3 150 10" xfId="19724" xr:uid="{72188CF3-237E-44BF-9C15-C990D9A3C984}"/>
    <cellStyle name="Normal 3 150 11" xfId="19725" xr:uid="{E3F1EF13-8C27-4A5C-B83E-13F64D8B3830}"/>
    <cellStyle name="Normal 3 150 12" xfId="19726" xr:uid="{45150048-32AD-455F-AE05-990AA9B9B71B}"/>
    <cellStyle name="Normal 3 150 12 2" xfId="19727" xr:uid="{021ED374-4EFA-4263-8942-9CD8FB07735A}"/>
    <cellStyle name="Normal 3 150 13" xfId="19728" xr:uid="{A6EA6342-F76A-47F2-A633-868BD4CFF910}"/>
    <cellStyle name="Normal 3 150 14" xfId="19729" xr:uid="{07D32E75-A5D4-48FE-874F-65357E3C8475}"/>
    <cellStyle name="Normal 3 150 15" xfId="19730" xr:uid="{55CF10C5-6BF2-4CE0-A6F1-BB7E9F6B1CDA}"/>
    <cellStyle name="Normal 3 150 2" xfId="19731" xr:uid="{20FE51B7-A230-4987-84F5-8C1BC6284589}"/>
    <cellStyle name="Normal 3 150 2 2" xfId="19732" xr:uid="{2A9E753D-9016-459A-B2A8-B82813CACEC9}"/>
    <cellStyle name="Normal 3 150 2 2 2" xfId="19733" xr:uid="{043936B7-AC98-4002-B3DE-C21C2A591655}"/>
    <cellStyle name="Normal 3 150 2 2 2 2" xfId="19734" xr:uid="{391E8D98-82C1-4F70-8EC5-C0D3D61C565D}"/>
    <cellStyle name="Normal 3 150 2 2 2 2 2" xfId="19735" xr:uid="{D9F1D9B8-1394-4D16-B00C-3832FC66A688}"/>
    <cellStyle name="Normal 3 150 2 2 2 2 2 2" xfId="19736" xr:uid="{1AF2F747-E4C1-4FEC-B2D9-BA8F9FAB8E2B}"/>
    <cellStyle name="Normal 3 150 2 2 2 2 3" xfId="19737" xr:uid="{0F16F4F7-9614-4F3B-B77A-DFF0F61D25A6}"/>
    <cellStyle name="Normal 3 150 2 2 2 2 4" xfId="19738" xr:uid="{5A5D1487-F418-47CA-BDD6-C6B42AB49CA1}"/>
    <cellStyle name="Normal 3 150 2 2 2 2 5" xfId="19739" xr:uid="{94C630E8-9BD4-4537-A2D8-00E175792556}"/>
    <cellStyle name="Normal 3 150 2 2 2 3" xfId="19740" xr:uid="{98A80281-726C-439A-8ED4-9DD50ED10968}"/>
    <cellStyle name="Normal 3 150 2 2 2 3 2" xfId="19741" xr:uid="{0DA67B7A-E386-44E2-91A5-8644066F6641}"/>
    <cellStyle name="Normal 3 150 2 2 2 4" xfId="19742" xr:uid="{0A458B87-12BA-45E9-80A0-3280CACABD37}"/>
    <cellStyle name="Normal 3 150 2 2 2 5" xfId="19743" xr:uid="{B42151CA-70B8-4C21-BED2-042DE208729B}"/>
    <cellStyle name="Normal 3 150 2 2 3" xfId="19744" xr:uid="{F4E2DD8B-1FD5-4C99-8757-A22012972CE1}"/>
    <cellStyle name="Normal 3 150 2 2 4" xfId="19745" xr:uid="{A684A414-B679-4015-B4D0-21F1F759D6D9}"/>
    <cellStyle name="Normal 3 150 2 2 5" xfId="19746" xr:uid="{7AE0ACB2-A9AB-4B08-9D1D-E1A6C3A894A5}"/>
    <cellStyle name="Normal 3 150 2 2 6" xfId="19747" xr:uid="{C6B61297-0223-4A6F-99EF-0D79922AD149}"/>
    <cellStyle name="Normal 3 150 2 2 6 2" xfId="19748" xr:uid="{52875F24-9CD2-4632-B32D-B5A40CE800AE}"/>
    <cellStyle name="Normal 3 150 2 2 7" xfId="19749" xr:uid="{4C6AD328-4E1D-499F-9523-FE8E6A98E8F7}"/>
    <cellStyle name="Normal 3 150 2 2 8" xfId="19750" xr:uid="{8C4AE9FD-4567-49E3-9924-78BD1F9E4B03}"/>
    <cellStyle name="Normal 3 150 2 2 9" xfId="19751" xr:uid="{5BC8EF3A-2400-414D-8E88-D58E5AF9906F}"/>
    <cellStyle name="Normal 3 150 2 3" xfId="19752" xr:uid="{83DB2145-EEE2-4D6B-8D10-3748C36DB929}"/>
    <cellStyle name="Normal 3 150 2 3 2" xfId="19753" xr:uid="{603C9082-0699-451C-884F-E46710EFFB69}"/>
    <cellStyle name="Normal 3 150 2 3 2 2" xfId="19754" xr:uid="{25FB2822-3A28-4259-B2D3-51A31E281DE8}"/>
    <cellStyle name="Normal 3 150 2 3 2 2 2" xfId="19755" xr:uid="{E84AB920-D2C3-48FA-88B7-5DBF461945FD}"/>
    <cellStyle name="Normal 3 150 2 3 2 3" xfId="19756" xr:uid="{D49F92CA-B791-49C0-AAB8-0DA955670A5D}"/>
    <cellStyle name="Normal 3 150 2 3 2 4" xfId="19757" xr:uid="{F8C8A392-070B-48C4-A0A9-49AC5EB211F0}"/>
    <cellStyle name="Normal 3 150 2 3 2 5" xfId="19758" xr:uid="{4C81F3F2-9936-4025-984E-CA214D7E950E}"/>
    <cellStyle name="Normal 3 150 2 3 3" xfId="19759" xr:uid="{FF56EDA9-523F-432E-81B7-73438C18C255}"/>
    <cellStyle name="Normal 3 150 2 3 3 2" xfId="19760" xr:uid="{B7D4F315-DB33-46EC-A629-FEC606357528}"/>
    <cellStyle name="Normal 3 150 2 3 4" xfId="19761" xr:uid="{9D4367B2-0BAC-45A3-BB2A-7EF48D528498}"/>
    <cellStyle name="Normal 3 150 2 3 5" xfId="19762" xr:uid="{A2548EBB-0286-46C6-8D7F-A69A202C7340}"/>
    <cellStyle name="Normal 3 150 2 4" xfId="19763" xr:uid="{27417E74-029E-4E60-B0A0-D91E617B3B22}"/>
    <cellStyle name="Normal 3 150 2 5" xfId="19764" xr:uid="{6E53DF1E-546A-4330-A8C4-C4163A212E3C}"/>
    <cellStyle name="Normal 3 150 2 6" xfId="19765" xr:uid="{B324CE50-05FC-4742-8668-01A51D9FD1AD}"/>
    <cellStyle name="Normal 3 150 2 6 2" xfId="19766" xr:uid="{69A163D7-9519-4215-A0BD-F9206980211A}"/>
    <cellStyle name="Normal 3 150 2 7" xfId="19767" xr:uid="{B4B19BD4-8BB8-43F6-B168-6C21322AA00E}"/>
    <cellStyle name="Normal 3 150 2 8" xfId="19768" xr:uid="{7B3076A4-E444-4050-BF0A-D4A29EF6ACEA}"/>
    <cellStyle name="Normal 3 150 2 9" xfId="19769" xr:uid="{F7142239-2272-42B3-A02E-35C72ABC30BD}"/>
    <cellStyle name="Normal 3 150 3" xfId="19770" xr:uid="{2292F5A6-F3B7-4619-8A04-E0E35C04E529}"/>
    <cellStyle name="Normal 3 150 4" xfId="19771" xr:uid="{93643EE9-1A0D-4EA5-9884-02C273CC06F5}"/>
    <cellStyle name="Normal 3 150 5" xfId="19772" xr:uid="{CB0827FE-BF40-44D8-94B5-ADED512B3047}"/>
    <cellStyle name="Normal 3 150 6" xfId="19773" xr:uid="{3B63EDFE-5C2B-4DA4-B411-6182A8F06328}"/>
    <cellStyle name="Normal 3 150 7" xfId="19774" xr:uid="{67EA0AC5-84B2-4C4A-953C-2B286886DF16}"/>
    <cellStyle name="Normal 3 150 8" xfId="19775" xr:uid="{52F12EBC-CFFF-4559-B4AD-072320CD0DC0}"/>
    <cellStyle name="Normal 3 150 8 2" xfId="19776" xr:uid="{A2B767A3-1B29-46C4-A78D-F5AB31413710}"/>
    <cellStyle name="Normal 3 150 8 2 2" xfId="19777" xr:uid="{C5E27E17-3485-4DCE-A7B8-8650B602BDB9}"/>
    <cellStyle name="Normal 3 150 8 2 2 2" xfId="19778" xr:uid="{C49BBFA2-1DE7-4B2E-AD3A-C53A7FE604B4}"/>
    <cellStyle name="Normal 3 150 8 2 3" xfId="19779" xr:uid="{BAD51F5F-5BD4-443E-930F-427CA8EF9442}"/>
    <cellStyle name="Normal 3 150 8 2 4" xfId="19780" xr:uid="{22615067-9CD6-41A7-BBF1-65B7B24F6F93}"/>
    <cellStyle name="Normal 3 150 8 2 5" xfId="19781" xr:uid="{D3A21A21-F127-4346-B192-DD9A3703FA3E}"/>
    <cellStyle name="Normal 3 150 8 3" xfId="19782" xr:uid="{EF3B535E-7B17-4D3D-9CF9-78D7DBCE5C6D}"/>
    <cellStyle name="Normal 3 150 8 3 2" xfId="19783" xr:uid="{E5025671-7137-4641-B61B-C6C136121D39}"/>
    <cellStyle name="Normal 3 150 8 4" xfId="19784" xr:uid="{321AE508-CFD1-4F2B-95C0-1ED6AF661BE2}"/>
    <cellStyle name="Normal 3 150 8 5" xfId="19785" xr:uid="{4CA76F11-2497-48D9-A408-4E1A00B8B96C}"/>
    <cellStyle name="Normal 3 150 9" xfId="19786" xr:uid="{BD17B41D-B584-46E3-85E1-BFC60A2289B6}"/>
    <cellStyle name="Normal 3 151" xfId="19787" xr:uid="{14D098DD-828B-42BD-A1CF-144D83843C62}"/>
    <cellStyle name="Normal 3 152" xfId="19788" xr:uid="{D9B21427-D019-4A46-9E57-959C1E9E3B3F}"/>
    <cellStyle name="Normal 3 152 2" xfId="19789" xr:uid="{E052704C-359E-49AD-B45C-1F73AB863049}"/>
    <cellStyle name="Normal 3 152 2 2" xfId="19790" xr:uid="{FA51A545-9B63-4B36-BB99-84744EED257F}"/>
    <cellStyle name="Normal 3 152 2 2 2" xfId="19791" xr:uid="{6C7E02FE-9167-4AE4-85D4-7FFC00096CF5}"/>
    <cellStyle name="Normal 3 152 2 2 2 2" xfId="19792" xr:uid="{1BAFD018-2A57-421E-919F-56491C696137}"/>
    <cellStyle name="Normal 3 152 2 2 2 2 2" xfId="19793" xr:uid="{C33CF630-8A19-44CB-B7D1-C00AED560B36}"/>
    <cellStyle name="Normal 3 152 2 2 2 3" xfId="19794" xr:uid="{D6BC6908-E3A6-429C-AAF9-B2A9030D1CA7}"/>
    <cellStyle name="Normal 3 152 2 2 2 4" xfId="19795" xr:uid="{8C76DF45-B960-4B34-92D7-C17848652FFD}"/>
    <cellStyle name="Normal 3 152 2 2 2 5" xfId="19796" xr:uid="{FD6F0DB3-88CC-4153-A2AA-CBCF2E246083}"/>
    <cellStyle name="Normal 3 152 2 2 3" xfId="19797" xr:uid="{A7242441-E283-486B-A9FF-816572CF7110}"/>
    <cellStyle name="Normal 3 152 2 2 3 2" xfId="19798" xr:uid="{7D7C3231-D85F-44F1-ADA8-0C5488B5AB55}"/>
    <cellStyle name="Normal 3 152 2 2 4" xfId="19799" xr:uid="{A394E674-646A-4755-A972-0A96B0ECF5DD}"/>
    <cellStyle name="Normal 3 152 2 2 5" xfId="19800" xr:uid="{6B4F946C-EAF4-4605-A610-55DF1BB6B65D}"/>
    <cellStyle name="Normal 3 152 2 3" xfId="19801" xr:uid="{E55AB3BC-CA39-431B-A9CD-FC450D63BA75}"/>
    <cellStyle name="Normal 3 152 2 3 2" xfId="19802" xr:uid="{48D6DD56-2B7A-4C9C-B2AA-E8F086B6C712}"/>
    <cellStyle name="Normal 3 152 2 3 3" xfId="19803" xr:uid="{26088F9F-5DC1-401C-9414-6ECE3ECF4209}"/>
    <cellStyle name="Normal 3 152 2 3 4" xfId="19804" xr:uid="{8BC2EE1C-58C0-413D-8222-151A7FFCC0D9}"/>
    <cellStyle name="Normal 3 152 2 3 5" xfId="19805" xr:uid="{D7895710-01F3-4688-B833-6D798BE08FB9}"/>
    <cellStyle name="Normal 3 152 2 4" xfId="19806" xr:uid="{8CBDB37F-E54B-4200-98A7-932B61384606}"/>
    <cellStyle name="Normal 3 152 2 5" xfId="19807" xr:uid="{36EC725D-7AB9-4422-9DD4-409452679241}"/>
    <cellStyle name="Normal 3 152 2 6" xfId="19808" xr:uid="{51DAB621-A152-470E-9B8D-7B894AD7300D}"/>
    <cellStyle name="Normal 3 152 2 6 2" xfId="19809" xr:uid="{FFC85DE9-CFF8-4954-BB27-C4448A25DADC}"/>
    <cellStyle name="Normal 3 152 2 7" xfId="19810" xr:uid="{1ACA5B2D-29DA-4709-800E-F6CE62606AD5}"/>
    <cellStyle name="Normal 3 152 2 8" xfId="19811" xr:uid="{54ABC8A1-E317-4FAA-A820-E0CA5194311C}"/>
    <cellStyle name="Normal 3 152 2 9" xfId="19812" xr:uid="{4CCFDB4F-D690-409D-89C4-AD7532F714F9}"/>
    <cellStyle name="Normal 3 152 3" xfId="19813" xr:uid="{76E275F4-8915-4971-AD6F-07FBAB5EB3E8}"/>
    <cellStyle name="Normal 3 152 3 2" xfId="19814" xr:uid="{7DEB6E10-EDDB-4655-8C5E-DDE6B7A3212D}"/>
    <cellStyle name="Normal 3 152 3 2 2" xfId="19815" xr:uid="{660D7256-30B5-41F5-A12C-3125A62AD498}"/>
    <cellStyle name="Normal 3 152 3 2 2 2" xfId="19816" xr:uid="{CA0B78AE-6F82-4178-BCDF-118D45C7985A}"/>
    <cellStyle name="Normal 3 152 3 2 3" xfId="19817" xr:uid="{7ED25354-62BD-43AD-BE42-579A1AD2DB31}"/>
    <cellStyle name="Normal 3 152 3 2 4" xfId="19818" xr:uid="{CB5EF79E-C506-4481-AE9F-887B12F5C3A6}"/>
    <cellStyle name="Normal 3 152 3 2 5" xfId="19819" xr:uid="{DDA51460-FDEC-4B15-9D00-C2C097422E5E}"/>
    <cellStyle name="Normal 3 152 3 3" xfId="19820" xr:uid="{1062C2DE-097D-419E-82E8-F1AD83C25608}"/>
    <cellStyle name="Normal 3 152 3 3 2" xfId="19821" xr:uid="{58BD4EE1-E71B-46E7-8FFC-63B55B20541A}"/>
    <cellStyle name="Normal 3 152 3 4" xfId="19822" xr:uid="{B1B6FD5F-0354-4F28-AAF5-A176AA268459}"/>
    <cellStyle name="Normal 3 152 3 5" xfId="19823" xr:uid="{8CD41833-E2BC-40BF-9210-77D562EEE4DA}"/>
    <cellStyle name="Normal 3 152 4" xfId="19824" xr:uid="{829AFF60-BDFD-49A2-8FCE-71B3375C4517}"/>
    <cellStyle name="Normal 3 152 5" xfId="19825" xr:uid="{8CB2D6FE-60A5-4493-90CE-761564BBA5D0}"/>
    <cellStyle name="Normal 3 152 6" xfId="19826" xr:uid="{1206B3FF-DC4E-4C79-87B2-E3285EC351F4}"/>
    <cellStyle name="Normal 3 152 6 2" xfId="19827" xr:uid="{1923AC63-785B-4BBC-936F-E6C99426E202}"/>
    <cellStyle name="Normal 3 152 7" xfId="19828" xr:uid="{D21637C1-E39C-41FA-BE61-20EFB9544A90}"/>
    <cellStyle name="Normal 3 152 8" xfId="19829" xr:uid="{1DEA5D3B-FF15-49E1-AE89-10045285883E}"/>
    <cellStyle name="Normal 3 152 9" xfId="19830" xr:uid="{53D4C576-1F9C-4CED-8E4F-F270164BDC2E}"/>
    <cellStyle name="Normal 3 153" xfId="19831" xr:uid="{8DB1541D-84FD-402B-AA7C-D061F3EA1346}"/>
    <cellStyle name="Normal 3 153 2" xfId="19832" xr:uid="{C75289BF-6491-4CF0-9648-286DD5AB246D}"/>
    <cellStyle name="Normal 3 153 3" xfId="19833" xr:uid="{B0815856-1C2D-4E89-B377-6547923B2BDB}"/>
    <cellStyle name="Normal 3 153 4" xfId="19834" xr:uid="{639BB5F6-BC54-4133-890C-3E01BA76FF55}"/>
    <cellStyle name="Normal 3 153 5" xfId="19835" xr:uid="{FDFC9B77-D25D-4498-B3AC-9992FF79BEC5}"/>
    <cellStyle name="Normal 3 153 6" xfId="19836" xr:uid="{34993EA9-77FA-4ACC-A8DC-B4214FF03B76}"/>
    <cellStyle name="Normal 3 153 7" xfId="19837" xr:uid="{7D8F555C-EF0A-4764-96C8-6F13AF72173A}"/>
    <cellStyle name="Normal 3 154" xfId="19838" xr:uid="{D60837AE-769B-46BC-A7D6-50F0D5726529}"/>
    <cellStyle name="Normal 3 154 2" xfId="19839" xr:uid="{9DE87BBB-FCB3-403D-816E-857F85BBB8A7}"/>
    <cellStyle name="Normal 3 154 3" xfId="19840" xr:uid="{60293EEA-80C5-4617-AA38-56C7A6D52469}"/>
    <cellStyle name="Normal 3 154 4" xfId="19841" xr:uid="{082C36AB-BBBD-4175-9BE9-6521BC4530E3}"/>
    <cellStyle name="Normal 3 154 5" xfId="19842" xr:uid="{FD38250A-0C23-4BFE-807D-8B798615BB0C}"/>
    <cellStyle name="Normal 3 154 6" xfId="19843" xr:uid="{46245CF5-8056-4678-A76F-537EA4686971}"/>
    <cellStyle name="Normal 3 154 7" xfId="19844" xr:uid="{66FEA3FE-FD51-487D-AD78-406F3324C369}"/>
    <cellStyle name="Normal 3 155" xfId="19845" xr:uid="{4EBC1CC7-D738-4B0E-AB24-F5DE0F384BA0}"/>
    <cellStyle name="Normal 3 155 2" xfId="19846" xr:uid="{8DD40794-118C-4911-AC88-69760F1B4C27}"/>
    <cellStyle name="Normal 3 155 3" xfId="19847" xr:uid="{65C67813-7A6B-4012-8122-77BFD199B761}"/>
    <cellStyle name="Normal 3 155 4" xfId="19848" xr:uid="{C16DBD7F-C814-4C11-9C84-AC448FAA4C2F}"/>
    <cellStyle name="Normal 3 155 5" xfId="19849" xr:uid="{B32E7236-093C-45F0-B59B-D035092C1D5F}"/>
    <cellStyle name="Normal 3 155 6" xfId="19850" xr:uid="{196BA83D-9D07-4A74-85E3-51B2BCBE5062}"/>
    <cellStyle name="Normal 3 155 7" xfId="19851" xr:uid="{8018492B-8230-42A5-88CB-FA71E3BC93C5}"/>
    <cellStyle name="Normal 3 156" xfId="19852" xr:uid="{20204C23-821B-487A-A9B6-B69698846364}"/>
    <cellStyle name="Normal 3 156 2" xfId="19853" xr:uid="{1DF3A356-D80D-42F1-89FF-3F0786CC6602}"/>
    <cellStyle name="Normal 3 156 3" xfId="19854" xr:uid="{6571F592-BD02-46C5-BF87-34696B4DFB46}"/>
    <cellStyle name="Normal 3 156 4" xfId="19855" xr:uid="{A33309D6-F363-4E84-8626-52ADAC2F3CD6}"/>
    <cellStyle name="Normal 3 156 5" xfId="19856" xr:uid="{48066DB7-F951-479D-9144-B62DC01EF9F9}"/>
    <cellStyle name="Normal 3 156 6" xfId="19857" xr:uid="{1BAC846D-779C-4D31-B96F-60A079C4EE0D}"/>
    <cellStyle name="Normal 3 156 7" xfId="19858" xr:uid="{76388EDA-AE7E-4E56-9833-36DF0236307F}"/>
    <cellStyle name="Normal 3 157" xfId="19859" xr:uid="{1A91B1C9-A4FE-418A-9EB2-1B644DB90676}"/>
    <cellStyle name="Normal 3 157 2" xfId="19860" xr:uid="{60E0E10E-7574-4D73-957B-560115E1723F}"/>
    <cellStyle name="Normal 3 157 2 2" xfId="19861" xr:uid="{221CF4DF-28E4-4C35-8097-8854B3DD4758}"/>
    <cellStyle name="Normal 3 157 2 2 2" xfId="19862" xr:uid="{442542DD-806D-408D-9858-26922A1F01C4}"/>
    <cellStyle name="Normal 3 157 2 3" xfId="19863" xr:uid="{BCEC70E8-B47B-46F9-B9FC-905D9D66C5FE}"/>
    <cellStyle name="Normal 3 157 2 4" xfId="19864" xr:uid="{F65B0870-E547-4A98-9675-2448E613BE81}"/>
    <cellStyle name="Normal 3 157 2 5" xfId="19865" xr:uid="{50CC665F-1D16-47A8-9636-B1C1BDECA0AD}"/>
    <cellStyle name="Normal 3 157 3" xfId="19866" xr:uid="{9FD4C212-506E-4BDE-9691-B3025272B5D5}"/>
    <cellStyle name="Normal 3 157 3 2" xfId="19867" xr:uid="{99F16D2A-1D22-42A1-A8F4-4ECE9213EEC6}"/>
    <cellStyle name="Normal 3 157 4" xfId="19868" xr:uid="{642E2766-5C06-4527-9B74-D004E70627D4}"/>
    <cellStyle name="Normal 3 157 5" xfId="19869" xr:uid="{C9067A60-EB72-4F36-BB1C-965445239C9D}"/>
    <cellStyle name="Normal 3 158" xfId="19870" xr:uid="{F6D4D90C-1B97-4BE9-BE6A-8FEA2392C41E}"/>
    <cellStyle name="Normal 3 158 2" xfId="19871" xr:uid="{7F224DB0-2C40-45D8-8D26-33C46EC4E2FE}"/>
    <cellStyle name="Normal 3 158 3" xfId="19872" xr:uid="{E9B9A311-D15A-41B4-9069-D54B86D9758F}"/>
    <cellStyle name="Normal 3 158 4" xfId="19873" xr:uid="{BA74729E-5DDD-4017-A228-FF95DA7EB127}"/>
    <cellStyle name="Normal 3 158 5" xfId="19874" xr:uid="{747E1F13-1007-421E-B73E-5B86C5F28985}"/>
    <cellStyle name="Normal 3 159" xfId="19875" xr:uid="{3C2FA8D4-83D9-4098-8AF5-23EC91A9163E}"/>
    <cellStyle name="Normal 3 16" xfId="19876" xr:uid="{B3736785-BDB8-49D0-8AAC-B3E47C63DD4D}"/>
    <cellStyle name="Normal 3 16 10" xfId="19877" xr:uid="{E8069932-4B75-499F-B086-B3363F1B6E01}"/>
    <cellStyle name="Normal 3 16 10 2" xfId="19878" xr:uid="{B41BDF6A-0068-44F2-8DEE-C8F8ED453BED}"/>
    <cellStyle name="Normal 3 16 10 2 2" xfId="19879" xr:uid="{7CDC5664-11A3-475E-9EFF-ADD5087377DE}"/>
    <cellStyle name="Normal 3 16 10 2 3" xfId="19880" xr:uid="{4FE5BD38-3220-496B-B5D8-423FEBF4166E}"/>
    <cellStyle name="Normal 3 16 10 3" xfId="19881" xr:uid="{B42C009D-3BD8-4D67-9A36-289C5B500238}"/>
    <cellStyle name="Normal 3 16 10 3 2" xfId="19882" xr:uid="{9A640CF0-0B1A-4EC7-B22B-621E4F68B568}"/>
    <cellStyle name="Normal 3 16 10 3 3" xfId="19883" xr:uid="{492E502C-75AF-4B98-9E54-2DF7C165E3DD}"/>
    <cellStyle name="Normal 3 16 10 4" xfId="19884" xr:uid="{34DBB0FC-28AD-4441-AED9-1EEE0F180DCA}"/>
    <cellStyle name="Normal 3 16 10 5" xfId="19885" xr:uid="{F556A658-876E-40D7-9778-4C9CB0F337B8}"/>
    <cellStyle name="Normal 3 16 11" xfId="19886" xr:uid="{FB7CFEB0-E6FA-494E-BE88-6DB901D93585}"/>
    <cellStyle name="Normal 3 16 11 2" xfId="19887" xr:uid="{FD8CC127-7E63-41C4-A590-CFE8EF56C9DC}"/>
    <cellStyle name="Normal 3 16 11 2 2" xfId="19888" xr:uid="{7B5BA1B5-BDA0-4184-B5BE-2E15055AAB91}"/>
    <cellStyle name="Normal 3 16 11 2 3" xfId="19889" xr:uid="{0C98F63B-1165-441B-B381-61EF000942AF}"/>
    <cellStyle name="Normal 3 16 11 3" xfId="19890" xr:uid="{DC9799E5-5AC8-4288-BD11-C83E877E1AB1}"/>
    <cellStyle name="Normal 3 16 11 3 2" xfId="19891" xr:uid="{5B0C7F68-ABE4-463E-8DAB-6418F65F57CD}"/>
    <cellStyle name="Normal 3 16 11 3 3" xfId="19892" xr:uid="{44267893-01BB-4BD3-87F2-CFD0FC97DFE8}"/>
    <cellStyle name="Normal 3 16 11 4" xfId="19893" xr:uid="{F64274B7-73B8-4A6F-A52C-ACEBBA959EDD}"/>
    <cellStyle name="Normal 3 16 11 5" xfId="19894" xr:uid="{14C552EF-3C37-4102-A208-91BD9E818A5D}"/>
    <cellStyle name="Normal 3 16 12" xfId="19895" xr:uid="{1AD4DE34-2DFC-469D-95EB-CCF3299D88A8}"/>
    <cellStyle name="Normal 3 16 12 2" xfId="19896" xr:uid="{8F82FFAB-1620-47FD-AEBE-C079371F4D3D}"/>
    <cellStyle name="Normal 3 16 12 2 2" xfId="19897" xr:uid="{6BCBAB57-AF4A-4A20-BE59-6F77B4CDBBC5}"/>
    <cellStyle name="Normal 3 16 12 2 3" xfId="19898" xr:uid="{3354F170-1A89-418E-91AA-B143AD23D5E0}"/>
    <cellStyle name="Normal 3 16 12 3" xfId="19899" xr:uid="{54E38429-361C-43BA-8B6E-7EB6543F6699}"/>
    <cellStyle name="Normal 3 16 12 3 2" xfId="19900" xr:uid="{E5974220-4EE7-48B6-82CF-F300722CF819}"/>
    <cellStyle name="Normal 3 16 12 3 3" xfId="19901" xr:uid="{8127F7EF-35AF-403B-BE10-7FE3D4169AA2}"/>
    <cellStyle name="Normal 3 16 12 4" xfId="19902" xr:uid="{16E2DB19-2584-4DF3-A947-14EBB11EF91B}"/>
    <cellStyle name="Normal 3 16 12 5" xfId="19903" xr:uid="{A13244AF-B88F-44F9-892C-C5023EDAC937}"/>
    <cellStyle name="Normal 3 16 13" xfId="19904" xr:uid="{5260CA46-EE94-4546-A717-63DB7A5E7E5C}"/>
    <cellStyle name="Normal 3 16 13 2" xfId="19905" xr:uid="{F1894F8D-0E05-4382-AE68-6860F9409118}"/>
    <cellStyle name="Normal 3 16 13 2 2" xfId="19906" xr:uid="{4DA80F92-8290-4C8E-8E11-05384D130059}"/>
    <cellStyle name="Normal 3 16 13 2 3" xfId="19907" xr:uid="{C25D447F-959D-4CC6-8F97-73ABA356B86C}"/>
    <cellStyle name="Normal 3 16 13 3" xfId="19908" xr:uid="{EAE83234-0F2F-4ED7-A720-4B6557E03732}"/>
    <cellStyle name="Normal 3 16 13 3 2" xfId="19909" xr:uid="{2690FE32-A04D-436F-A4F6-E5EF96216148}"/>
    <cellStyle name="Normal 3 16 13 3 3" xfId="19910" xr:uid="{5D1C7629-EDD0-4BCF-BC7F-2A08859BECE8}"/>
    <cellStyle name="Normal 3 16 13 4" xfId="19911" xr:uid="{484E292F-4214-4C18-BC03-8AF4BB025568}"/>
    <cellStyle name="Normal 3 16 13 5" xfId="19912" xr:uid="{41CDBE08-7167-4970-8A03-47246470E6B8}"/>
    <cellStyle name="Normal 3 16 14" xfId="19913" xr:uid="{CD87BB2E-BBA0-481C-9E2B-70602A3FDFF4}"/>
    <cellStyle name="Normal 3 16 14 2" xfId="19914" xr:uid="{A98F2959-3A79-4384-AF0D-DBD7EB5639E8}"/>
    <cellStyle name="Normal 3 16 14 2 2" xfId="19915" xr:uid="{3A6CA988-6406-4755-8B5B-0177944F3815}"/>
    <cellStyle name="Normal 3 16 14 2 3" xfId="19916" xr:uid="{A04C08B6-EE81-449B-B572-5F7C137E98F9}"/>
    <cellStyle name="Normal 3 16 14 3" xfId="19917" xr:uid="{BE2C5785-4E23-4842-866B-1397DF50F61A}"/>
    <cellStyle name="Normal 3 16 14 3 2" xfId="19918" xr:uid="{BAC3ECAB-B5C4-4410-8218-9A8FE3384D93}"/>
    <cellStyle name="Normal 3 16 14 3 3" xfId="19919" xr:uid="{39E2324D-2CD1-4E17-8D31-237A3B8E9101}"/>
    <cellStyle name="Normal 3 16 14 4" xfId="19920" xr:uid="{9D56C3B9-92AC-420E-8CFE-935CEA919333}"/>
    <cellStyle name="Normal 3 16 14 5" xfId="19921" xr:uid="{9DE6E520-9812-4B34-AB8B-BA5926B802B7}"/>
    <cellStyle name="Normal 3 16 15" xfId="19922" xr:uid="{ED40787B-05B9-4EB5-A709-22071DB9E93B}"/>
    <cellStyle name="Normal 3 16 15 2" xfId="19923" xr:uid="{160366CF-6AA5-4424-BA97-4DF66365E248}"/>
    <cellStyle name="Normal 3 16 15 2 2" xfId="19924" xr:uid="{27D8FE43-63B9-4419-B20D-C936CC4CF209}"/>
    <cellStyle name="Normal 3 16 15 2 3" xfId="19925" xr:uid="{FD1B3C1A-5D19-4354-A0A3-E842E947E8DA}"/>
    <cellStyle name="Normal 3 16 15 3" xfId="19926" xr:uid="{DDB8F8A9-4981-4FCB-A53B-1111C377FB87}"/>
    <cellStyle name="Normal 3 16 15 3 2" xfId="19927" xr:uid="{2874BCDA-EB71-4A78-83E5-A09DB199279B}"/>
    <cellStyle name="Normal 3 16 15 3 3" xfId="19928" xr:uid="{5268A5EF-EA7C-4BE9-BB71-573DCEDB911A}"/>
    <cellStyle name="Normal 3 16 15 4" xfId="19929" xr:uid="{513915C4-80F8-4EEE-A44B-DFA621461985}"/>
    <cellStyle name="Normal 3 16 15 5" xfId="19930" xr:uid="{6779455F-8278-49CC-BAD9-A13036AEF192}"/>
    <cellStyle name="Normal 3 16 16" xfId="19931" xr:uid="{8F810FCD-2C8A-48E5-9AD1-78DF8B027767}"/>
    <cellStyle name="Normal 3 16 16 2" xfId="19932" xr:uid="{198EE7EB-FB04-439D-9921-65DD078557EA}"/>
    <cellStyle name="Normal 3 16 16 2 2" xfId="19933" xr:uid="{96E23186-7217-4C59-90A9-7E76D187E9A9}"/>
    <cellStyle name="Normal 3 16 16 2 3" xfId="19934" xr:uid="{DEC15D8E-4344-447C-BF58-44E6E1551D06}"/>
    <cellStyle name="Normal 3 16 16 3" xfId="19935" xr:uid="{692114BC-6C15-4CD8-AA4C-5F0339381DDD}"/>
    <cellStyle name="Normal 3 16 16 3 2" xfId="19936" xr:uid="{3D5C0309-6458-48F0-BEBD-4FA606A75D53}"/>
    <cellStyle name="Normal 3 16 16 3 3" xfId="19937" xr:uid="{06E19B89-CD86-48B1-844C-2A8337489BA0}"/>
    <cellStyle name="Normal 3 16 16 4" xfId="19938" xr:uid="{7644DC4B-A7DC-438C-AC55-1294F6420D53}"/>
    <cellStyle name="Normal 3 16 16 5" xfId="19939" xr:uid="{26A1033A-2388-483A-9F38-B6376A00E298}"/>
    <cellStyle name="Normal 3 16 17" xfId="19940" xr:uid="{959D8E3B-656B-479D-BC74-4B65ACBE8C91}"/>
    <cellStyle name="Normal 3 16 17 2" xfId="19941" xr:uid="{01302247-0428-496D-BD7F-9B88D9C87DE0}"/>
    <cellStyle name="Normal 3 16 17 2 2" xfId="19942" xr:uid="{F4B33A6E-C59B-41E0-8A3E-D54CA774E026}"/>
    <cellStyle name="Normal 3 16 17 2 3" xfId="19943" xr:uid="{6E496877-641B-4785-8232-2FE6338CEA75}"/>
    <cellStyle name="Normal 3 16 17 3" xfId="19944" xr:uid="{D00EFB69-010B-43B0-B5AD-AB03C4F17F24}"/>
    <cellStyle name="Normal 3 16 17 3 2" xfId="19945" xr:uid="{4499866F-C655-4D5F-8975-5446CBB029ED}"/>
    <cellStyle name="Normal 3 16 17 3 3" xfId="19946" xr:uid="{69D6DF28-9B8E-4A09-B6F6-66BF953AC09F}"/>
    <cellStyle name="Normal 3 16 17 4" xfId="19947" xr:uid="{583397A8-055A-4CB8-B837-AF2176D177E2}"/>
    <cellStyle name="Normal 3 16 17 5" xfId="19948" xr:uid="{BE3C93F2-FDF5-473E-81DC-06E836787FD5}"/>
    <cellStyle name="Normal 3 16 18" xfId="19949" xr:uid="{5455990E-88E4-4E31-ADD8-3694FE2CC045}"/>
    <cellStyle name="Normal 3 16 18 2" xfId="19950" xr:uid="{CEB8286D-A54A-492A-A291-6F5491193385}"/>
    <cellStyle name="Normal 3 16 18 2 2" xfId="19951" xr:uid="{FE53F2CA-90DA-4541-AD63-208B5EFB0574}"/>
    <cellStyle name="Normal 3 16 18 2 3" xfId="19952" xr:uid="{312A70F7-15B9-4349-B4BC-340B2478D4C5}"/>
    <cellStyle name="Normal 3 16 18 3" xfId="19953" xr:uid="{193E700B-7104-463C-9D9F-EE0EBB7E44DD}"/>
    <cellStyle name="Normal 3 16 18 3 2" xfId="19954" xr:uid="{9F32C31F-3C8D-4B44-B344-F82A7AC5062F}"/>
    <cellStyle name="Normal 3 16 18 3 3" xfId="19955" xr:uid="{24BE478E-9B01-4C6C-9DA1-955CBD93B0EF}"/>
    <cellStyle name="Normal 3 16 18 4" xfId="19956" xr:uid="{2FBD1B8E-C0A0-4BB6-9C87-C0FCBF822489}"/>
    <cellStyle name="Normal 3 16 18 5" xfId="19957" xr:uid="{DA3346F4-CB25-48CA-AB90-53EFA025A80A}"/>
    <cellStyle name="Normal 3 16 19" xfId="19958" xr:uid="{DF2AE653-88BC-457B-A3E3-5C23E80A2279}"/>
    <cellStyle name="Normal 3 16 19 2" xfId="19959" xr:uid="{34B97E53-7CA8-490C-8311-5F4168AEB9C4}"/>
    <cellStyle name="Normal 3 16 19 2 2" xfId="19960" xr:uid="{9257FD8B-DC0C-455E-A82D-7B592B5CFF28}"/>
    <cellStyle name="Normal 3 16 19 2 3" xfId="19961" xr:uid="{E2E618F8-4534-461E-8032-D40FBEC70EF8}"/>
    <cellStyle name="Normal 3 16 19 3" xfId="19962" xr:uid="{0C62FEA8-2535-4B74-BA3F-1852585BE44A}"/>
    <cellStyle name="Normal 3 16 19 3 2" xfId="19963" xr:uid="{FA78816E-3209-43FF-AE2B-DA7753AEFC1B}"/>
    <cellStyle name="Normal 3 16 19 3 3" xfId="19964" xr:uid="{46E4E5C8-CBA0-4230-BA9F-0B2BDDD90E8F}"/>
    <cellStyle name="Normal 3 16 19 4" xfId="19965" xr:uid="{49F42088-90EB-4C08-9305-3DDEEAC08D65}"/>
    <cellStyle name="Normal 3 16 19 5" xfId="19966" xr:uid="{12C7396C-C957-47CC-8231-94152B849178}"/>
    <cellStyle name="Normal 3 16 2" xfId="19967" xr:uid="{C69E56CD-54D3-4180-8665-A0C5E4FF5674}"/>
    <cellStyle name="Normal 3 16 2 2" xfId="19968" xr:uid="{8316481D-B051-473D-AFC4-A4C4755B8FF0}"/>
    <cellStyle name="Normal 3 16 2 2 2" xfId="19969" xr:uid="{AED54BD1-1E5E-4620-8AA6-44C1CE4FEDAE}"/>
    <cellStyle name="Normal 3 16 2 2 3" xfId="19970" xr:uid="{3BB4179F-FA78-425E-BD87-32B92E5BF6AA}"/>
    <cellStyle name="Normal 3 16 2 3" xfId="19971" xr:uid="{8D0F6106-2E83-4752-B603-BA86F38A75B9}"/>
    <cellStyle name="Normal 3 16 2 3 2" xfId="19972" xr:uid="{276AD513-620D-4FFB-8229-E5E176B0E276}"/>
    <cellStyle name="Normal 3 16 2 3 3" xfId="19973" xr:uid="{A464B8D7-F748-45ED-9FF5-E3B67E790D5C}"/>
    <cellStyle name="Normal 3 16 2 4" xfId="19974" xr:uid="{AF87CB71-D36E-4050-BA9F-FB7A7E9FDDBB}"/>
    <cellStyle name="Normal 3 16 2 5" xfId="19975" xr:uid="{CCF638F5-1F2C-422C-A7B8-86B4B8E3165C}"/>
    <cellStyle name="Normal 3 16 20" xfId="19976" xr:uid="{C86159CA-F26F-4FAF-9FDF-5C111156308B}"/>
    <cellStyle name="Normal 3 16 20 2" xfId="19977" xr:uid="{BAA56CCB-5798-4F21-A9D5-B6950DC379C3}"/>
    <cellStyle name="Normal 3 16 20 2 2" xfId="19978" xr:uid="{E163581B-849F-43B9-9438-F7BF7E83D7CE}"/>
    <cellStyle name="Normal 3 16 20 2 3" xfId="19979" xr:uid="{F0D5410A-C3D0-4D3F-9F0C-4ABDDFF938DB}"/>
    <cellStyle name="Normal 3 16 20 3" xfId="19980" xr:uid="{22CB2A71-DB10-4170-90ED-60A49462CCBD}"/>
    <cellStyle name="Normal 3 16 20 3 2" xfId="19981" xr:uid="{939B0EB9-594C-4B21-A1CA-9EACFFE02DD4}"/>
    <cellStyle name="Normal 3 16 20 3 3" xfId="19982" xr:uid="{B0A01C73-E2EF-4A0D-A7CE-4BAF3FB7C37E}"/>
    <cellStyle name="Normal 3 16 20 4" xfId="19983" xr:uid="{BCF65779-0E24-490A-BD1A-2A3982AA6D74}"/>
    <cellStyle name="Normal 3 16 20 5" xfId="19984" xr:uid="{77119DEB-990C-4F19-9791-01D2DA634631}"/>
    <cellStyle name="Normal 3 16 21" xfId="19985" xr:uid="{4459C154-5766-40F9-B317-D726C4838AEF}"/>
    <cellStyle name="Normal 3 16 21 2" xfId="19986" xr:uid="{E5CB1EA8-3574-41DB-B3D9-D8C04961E6F1}"/>
    <cellStyle name="Normal 3 16 21 2 2" xfId="19987" xr:uid="{B0F02B53-59F4-49F3-B908-5D718E290E0F}"/>
    <cellStyle name="Normal 3 16 21 2 3" xfId="19988" xr:uid="{63823B69-AAEC-44CA-AE73-C0319341CA03}"/>
    <cellStyle name="Normal 3 16 21 3" xfId="19989" xr:uid="{1D7D5FC5-050F-4E25-8401-63150925AF80}"/>
    <cellStyle name="Normal 3 16 21 3 2" xfId="19990" xr:uid="{D5B36C78-E4DA-4892-8435-2B54B87C12F5}"/>
    <cellStyle name="Normal 3 16 21 3 3" xfId="19991" xr:uid="{0C9BE277-B840-47C1-AD39-61D62D42185B}"/>
    <cellStyle name="Normal 3 16 21 4" xfId="19992" xr:uid="{34FF1A42-EA9D-4C74-B572-AAAD79DD7CDE}"/>
    <cellStyle name="Normal 3 16 21 5" xfId="19993" xr:uid="{87326BF9-F4E1-49D0-8C83-87BB43F0AA8E}"/>
    <cellStyle name="Normal 3 16 22" xfId="19994" xr:uid="{A7FBA069-6F76-4EB6-A711-514528F5BD7F}"/>
    <cellStyle name="Normal 3 16 22 2" xfId="19995" xr:uid="{6791E2A0-97A7-44DD-A7D1-B4777F5DA076}"/>
    <cellStyle name="Normal 3 16 22 2 2" xfId="19996" xr:uid="{57FCB840-54B0-4FAB-BA28-351960FE63A6}"/>
    <cellStyle name="Normal 3 16 22 2 3" xfId="19997" xr:uid="{A87776BD-2600-4146-980E-672A6296DCBA}"/>
    <cellStyle name="Normal 3 16 22 3" xfId="19998" xr:uid="{954C1EF8-FB98-4CEF-BA87-35E5D3FFEE24}"/>
    <cellStyle name="Normal 3 16 22 3 2" xfId="19999" xr:uid="{F6373545-19B2-4EA0-9F88-A4B89CBF6E33}"/>
    <cellStyle name="Normal 3 16 22 3 3" xfId="20000" xr:uid="{B0FC3ED7-D830-4295-ABFA-26A588D1610B}"/>
    <cellStyle name="Normal 3 16 22 4" xfId="20001" xr:uid="{0556EC93-A01F-430E-BFAD-D6D6115E2001}"/>
    <cellStyle name="Normal 3 16 22 5" xfId="20002" xr:uid="{F7FBED86-191C-4F0F-88AC-C59556E87239}"/>
    <cellStyle name="Normal 3 16 23" xfId="20003" xr:uid="{F3C69DD7-69C1-4F3E-A73B-E331452EAE23}"/>
    <cellStyle name="Normal 3 16 23 2" xfId="20004" xr:uid="{7E7DC555-B903-41BE-B2CB-AAFBBBF6156B}"/>
    <cellStyle name="Normal 3 16 23 2 2" xfId="20005" xr:uid="{674D217B-CB2E-4A41-A13D-E438A969EDA8}"/>
    <cellStyle name="Normal 3 16 23 2 3" xfId="20006" xr:uid="{A6364B54-2A8F-4209-87A8-132B680434E7}"/>
    <cellStyle name="Normal 3 16 23 3" xfId="20007" xr:uid="{E4866DB2-25A1-4C44-86C1-4FED53874C5B}"/>
    <cellStyle name="Normal 3 16 23 3 2" xfId="20008" xr:uid="{8E349E70-60F2-4B05-B682-66104C21EB01}"/>
    <cellStyle name="Normal 3 16 23 3 3" xfId="20009" xr:uid="{17D2D7A1-C2CB-4FEA-A36C-EDB9033B8EA8}"/>
    <cellStyle name="Normal 3 16 23 4" xfId="20010" xr:uid="{35B1FF80-2F13-4115-844C-6B2B7A8E7733}"/>
    <cellStyle name="Normal 3 16 23 5" xfId="20011" xr:uid="{8128AAED-788F-4D5E-B44E-E632A486BAC5}"/>
    <cellStyle name="Normal 3 16 24" xfId="20012" xr:uid="{2622720B-CA3B-408E-A6FE-C5188640BC7C}"/>
    <cellStyle name="Normal 3 16 24 2" xfId="20013" xr:uid="{012AE97B-48B7-4824-BB0F-368A94FA9C72}"/>
    <cellStyle name="Normal 3 16 24 3" xfId="20014" xr:uid="{CAAE90E4-3C9C-46BB-B559-D662CC49028E}"/>
    <cellStyle name="Normal 3 16 25" xfId="20015" xr:uid="{45DB9EA0-E11A-4B6F-92E3-D2585CAEFBB5}"/>
    <cellStyle name="Normal 3 16 25 2" xfId="20016" xr:uid="{F4670D7F-3FD3-4EC6-B226-7C05A16FCB47}"/>
    <cellStyle name="Normal 3 16 25 3" xfId="20017" xr:uid="{5B197019-571B-4574-A0C5-DD7AAFB2EE6F}"/>
    <cellStyle name="Normal 3 16 26" xfId="20018" xr:uid="{697AFBCD-B89A-4AE5-8581-BFCD88C0B440}"/>
    <cellStyle name="Normal 3 16 27" xfId="20019" xr:uid="{86514193-6350-4DFE-8F56-51E24FA2FFD6}"/>
    <cellStyle name="Normal 3 16 3" xfId="20020" xr:uid="{3AF3DC86-F3A2-4EC2-B6B4-A31E9AA907B5}"/>
    <cellStyle name="Normal 3 16 3 2" xfId="20021" xr:uid="{B51141D8-3D72-44A4-A8B6-2F5DD1C86ED1}"/>
    <cellStyle name="Normal 3 16 3 2 2" xfId="20022" xr:uid="{5016394A-7A2B-4761-8E95-BE37803974CA}"/>
    <cellStyle name="Normal 3 16 3 2 3" xfId="20023" xr:uid="{28A808B1-6DEE-41C2-BCB2-85DDDCF38E3A}"/>
    <cellStyle name="Normal 3 16 3 3" xfId="20024" xr:uid="{6C668CEE-D623-4F89-AB42-792C673BFCEB}"/>
    <cellStyle name="Normal 3 16 3 3 2" xfId="20025" xr:uid="{0B69D201-7532-4FC7-89B6-D8BACF15845B}"/>
    <cellStyle name="Normal 3 16 3 3 3" xfId="20026" xr:uid="{0E30090A-FE59-4B17-82E1-8DADFAC1319A}"/>
    <cellStyle name="Normal 3 16 3 4" xfId="20027" xr:uid="{F85FA8C7-8CCE-4826-B2AA-5094284403EC}"/>
    <cellStyle name="Normal 3 16 3 5" xfId="20028" xr:uid="{D92F4F0A-3E8B-4D67-9A81-1AC59A72619A}"/>
    <cellStyle name="Normal 3 16 4" xfId="20029" xr:uid="{624E445B-394F-40BA-905A-0678FD84331E}"/>
    <cellStyle name="Normal 3 16 4 2" xfId="20030" xr:uid="{966E144A-21BB-4CBF-AA78-CA550968BC51}"/>
    <cellStyle name="Normal 3 16 4 2 2" xfId="20031" xr:uid="{E89B4421-4335-4910-A1EE-DC5F582E6DBC}"/>
    <cellStyle name="Normal 3 16 4 2 3" xfId="20032" xr:uid="{0D35A451-13AC-4B20-9184-EBC5685A8E7D}"/>
    <cellStyle name="Normal 3 16 4 3" xfId="20033" xr:uid="{762191AF-C36D-485F-82D1-7A72E0227D48}"/>
    <cellStyle name="Normal 3 16 4 3 2" xfId="20034" xr:uid="{01DBA3E4-540B-4AD7-9E0B-CFA69D3C434A}"/>
    <cellStyle name="Normal 3 16 4 3 3" xfId="20035" xr:uid="{E78CEF02-027B-44E6-B888-1437F02E4596}"/>
    <cellStyle name="Normal 3 16 4 4" xfId="20036" xr:uid="{D7D93BF7-E229-4658-890B-8EB9FB13A413}"/>
    <cellStyle name="Normal 3 16 4 5" xfId="20037" xr:uid="{47A3954B-8664-426F-92FF-83000A71528B}"/>
    <cellStyle name="Normal 3 16 5" xfId="20038" xr:uid="{E857AB3C-6189-4304-A548-D74F9DF2FF45}"/>
    <cellStyle name="Normal 3 16 5 2" xfId="20039" xr:uid="{12A73DFE-68E6-4DF4-93DB-FD7823DA7BEA}"/>
    <cellStyle name="Normal 3 16 5 2 2" xfId="20040" xr:uid="{DABA3C46-D8F0-4262-BC61-C4689B06BB6A}"/>
    <cellStyle name="Normal 3 16 5 2 3" xfId="20041" xr:uid="{5B37EA68-7DA9-41D5-8D27-697EA8F136D9}"/>
    <cellStyle name="Normal 3 16 5 3" xfId="20042" xr:uid="{51EBF326-D4A4-4F60-9D40-D4DCFE411D47}"/>
    <cellStyle name="Normal 3 16 5 3 2" xfId="20043" xr:uid="{05F31D02-6477-49B7-91DE-6A3B5402F04B}"/>
    <cellStyle name="Normal 3 16 5 3 3" xfId="20044" xr:uid="{AF585681-F9C6-4221-87CC-EA024BA1BD47}"/>
    <cellStyle name="Normal 3 16 5 4" xfId="20045" xr:uid="{80160175-3573-4E98-8F76-59120A65E33D}"/>
    <cellStyle name="Normal 3 16 5 5" xfId="20046" xr:uid="{83C5F206-9CB9-4E65-BAB7-C66681C643C9}"/>
    <cellStyle name="Normal 3 16 6" xfId="20047" xr:uid="{B50A6471-E915-4E0C-8348-C85C90CC9EFE}"/>
    <cellStyle name="Normal 3 16 6 2" xfId="20048" xr:uid="{C7E39112-7DCE-4205-8B60-3EC5B59CF9CE}"/>
    <cellStyle name="Normal 3 16 6 2 2" xfId="20049" xr:uid="{EF7FDEC8-9802-470B-BEF2-D7563BFBE2C6}"/>
    <cellStyle name="Normal 3 16 6 2 3" xfId="20050" xr:uid="{65154171-A154-49AA-96C7-37C9996E19CB}"/>
    <cellStyle name="Normal 3 16 6 3" xfId="20051" xr:uid="{1523C780-563D-45A3-978F-B9F6E8FD09A7}"/>
    <cellStyle name="Normal 3 16 6 3 2" xfId="20052" xr:uid="{FEC1A226-6FBB-49DA-AC28-DE3B86CC76E3}"/>
    <cellStyle name="Normal 3 16 6 3 3" xfId="20053" xr:uid="{6E33FCA5-B240-45CF-A38D-3713FC07E838}"/>
    <cellStyle name="Normal 3 16 6 4" xfId="20054" xr:uid="{3BA1F986-2D04-4CF3-8FB3-497DBBB37DBF}"/>
    <cellStyle name="Normal 3 16 6 5" xfId="20055" xr:uid="{9B4FAC9F-05AC-4E8A-A341-FC40667F38DD}"/>
    <cellStyle name="Normal 3 16 7" xfId="20056" xr:uid="{1948B37C-35BC-4FDB-8C83-8F06EBBAFC1E}"/>
    <cellStyle name="Normal 3 16 7 2" xfId="20057" xr:uid="{BC64C0D3-73BD-4955-B189-7F7068C38EDC}"/>
    <cellStyle name="Normal 3 16 7 2 2" xfId="20058" xr:uid="{D681557E-6ACA-4E11-8504-AA71B166546E}"/>
    <cellStyle name="Normal 3 16 7 2 3" xfId="20059" xr:uid="{E2BF7CF4-2EB1-4AC2-A024-AF6C9B34114A}"/>
    <cellStyle name="Normal 3 16 7 3" xfId="20060" xr:uid="{F282C89F-5CD6-4F87-9AEF-ADB897C3C11F}"/>
    <cellStyle name="Normal 3 16 7 3 2" xfId="20061" xr:uid="{A3E3ED96-C0B8-402F-8965-CE399AA0F7C2}"/>
    <cellStyle name="Normal 3 16 7 3 3" xfId="20062" xr:uid="{F4FC92EF-4BA7-46A7-9584-26F009D00725}"/>
    <cellStyle name="Normal 3 16 7 4" xfId="20063" xr:uid="{F64459A3-054E-4AE1-8563-A34505A9C8E8}"/>
    <cellStyle name="Normal 3 16 7 5" xfId="20064" xr:uid="{0584CDE1-4E4B-4802-8554-BC3F9DE3167A}"/>
    <cellStyle name="Normal 3 16 8" xfId="20065" xr:uid="{FC661A15-05D8-4CCB-A44A-2CB1F9936806}"/>
    <cellStyle name="Normal 3 16 8 2" xfId="20066" xr:uid="{607C809B-4B5E-4EFD-98C1-26716EE0055B}"/>
    <cellStyle name="Normal 3 16 8 2 2" xfId="20067" xr:uid="{E56A08B7-5BF3-42E9-A858-5DA479EAE26B}"/>
    <cellStyle name="Normal 3 16 8 2 3" xfId="20068" xr:uid="{9DB9D114-1277-40F4-B49E-088C14666820}"/>
    <cellStyle name="Normal 3 16 8 3" xfId="20069" xr:uid="{709D63DC-8BFB-467D-8917-89A344C78FCE}"/>
    <cellStyle name="Normal 3 16 8 3 2" xfId="20070" xr:uid="{F78B92A0-1646-4987-A1C8-387EFFE8A9F7}"/>
    <cellStyle name="Normal 3 16 8 3 3" xfId="20071" xr:uid="{BB9B0AC0-3C3D-41BA-9FAE-AD19BE3DBF6C}"/>
    <cellStyle name="Normal 3 16 8 4" xfId="20072" xr:uid="{BCCB3D0D-C4C0-4C9F-A98D-0F6F25D23010}"/>
    <cellStyle name="Normal 3 16 8 5" xfId="20073" xr:uid="{4AD23F39-F770-4054-A8B9-E17CD5E4640D}"/>
    <cellStyle name="Normal 3 16 9" xfId="20074" xr:uid="{3E52DF79-A9E7-4AB7-B190-B203926D96CD}"/>
    <cellStyle name="Normal 3 16 9 2" xfId="20075" xr:uid="{62CF1709-EC5D-4FC5-9083-6B407CED2979}"/>
    <cellStyle name="Normal 3 16 9 2 2" xfId="20076" xr:uid="{6DE06BB1-255B-4179-B819-6A0A63E2854D}"/>
    <cellStyle name="Normal 3 16 9 2 3" xfId="20077" xr:uid="{3A5C7BCF-B045-4BF6-B45C-EAEEAFAB965B}"/>
    <cellStyle name="Normal 3 16 9 3" xfId="20078" xr:uid="{C938FB2D-75C5-4C6C-BDFD-5470A0468DFE}"/>
    <cellStyle name="Normal 3 16 9 3 2" xfId="20079" xr:uid="{3DD2EE8E-F27A-4447-BAA5-39F8D412EB15}"/>
    <cellStyle name="Normal 3 16 9 3 3" xfId="20080" xr:uid="{91FFB62A-BA14-4E84-8399-F45F7714AD04}"/>
    <cellStyle name="Normal 3 16 9 4" xfId="20081" xr:uid="{792DCA8A-36A9-493B-B701-563761E0D3C8}"/>
    <cellStyle name="Normal 3 16 9 5" xfId="20082" xr:uid="{B9F370AA-9F55-4086-89ED-A6D2BB6FD1C6}"/>
    <cellStyle name="Normal 3 160" xfId="20083" xr:uid="{B1DDE21A-418B-4947-B9AB-5CCF162D941F}"/>
    <cellStyle name="Normal 3 161" xfId="20084" xr:uid="{59B6E133-2BFD-4A80-8E41-FCB3AD711D53}"/>
    <cellStyle name="Normal 3 162" xfId="20085" xr:uid="{AF678256-7D77-4A3C-8A7D-976D1B9D1D7B}"/>
    <cellStyle name="Normal 3 163" xfId="20086" xr:uid="{050EA0E2-AACD-4BED-93FA-476E057624CC}"/>
    <cellStyle name="Normal 3 164" xfId="20087" xr:uid="{89B41DFA-ACC9-4648-897A-7A081C454442}"/>
    <cellStyle name="Normal 3 165" xfId="20088" xr:uid="{95F1AF71-4FD5-4BA9-8F59-D08863E42E87}"/>
    <cellStyle name="Normal 3 166" xfId="20089" xr:uid="{C876773F-2ED8-42EF-B6B4-24E5B8E1C6C0}"/>
    <cellStyle name="Normal 3 167" xfId="20090" xr:uid="{8E457534-BEAE-4F53-B8AC-899E47166618}"/>
    <cellStyle name="Normal 3 168" xfId="20091" xr:uid="{8ED3DDC8-AB34-4D6C-9D13-CB1EA3A7DB15}"/>
    <cellStyle name="Normal 3 169" xfId="20092" xr:uid="{1CC64C2C-BAF3-41DD-9A54-5898638D823A}"/>
    <cellStyle name="Normal 3 17" xfId="20093" xr:uid="{9C02CB2A-6759-44B5-BA4C-7D9A0B228118}"/>
    <cellStyle name="Normal 3 17 10" xfId="20094" xr:uid="{84884AC3-78AB-463F-9E7A-A6AA9F374C02}"/>
    <cellStyle name="Normal 3 17 10 2" xfId="20095" xr:uid="{E9493D12-5C22-45CD-AE6D-9EF89636D85C}"/>
    <cellStyle name="Normal 3 17 10 2 2" xfId="20096" xr:uid="{2893D8BE-5ADA-41E9-8960-9C58B9B5B989}"/>
    <cellStyle name="Normal 3 17 10 2 3" xfId="20097" xr:uid="{7801D5E5-2E1B-4C60-961D-9D044EC1D50D}"/>
    <cellStyle name="Normal 3 17 10 3" xfId="20098" xr:uid="{2B11D335-7067-4AAC-A706-F57037F114E5}"/>
    <cellStyle name="Normal 3 17 10 3 2" xfId="20099" xr:uid="{BDF4EC17-7730-43AD-BD92-D8C7396EDA92}"/>
    <cellStyle name="Normal 3 17 10 3 3" xfId="20100" xr:uid="{F3CB50CB-FB00-44B1-941D-989EBBBE048B}"/>
    <cellStyle name="Normal 3 17 10 4" xfId="20101" xr:uid="{586A1B9E-F718-43DA-930C-11A1510DA220}"/>
    <cellStyle name="Normal 3 17 10 5" xfId="20102" xr:uid="{EC03A717-027A-4014-882F-E982093C62E5}"/>
    <cellStyle name="Normal 3 17 11" xfId="20103" xr:uid="{CAEF1E30-95EE-486E-9569-20F21B824183}"/>
    <cellStyle name="Normal 3 17 11 2" xfId="20104" xr:uid="{B6353ABD-969D-4132-AE07-775A1B8CC807}"/>
    <cellStyle name="Normal 3 17 11 2 2" xfId="20105" xr:uid="{84D17462-0BD9-4332-8AD4-34EB4ACCCD08}"/>
    <cellStyle name="Normal 3 17 11 2 3" xfId="20106" xr:uid="{8F7EE778-230D-46D2-98D8-5DF54BC85290}"/>
    <cellStyle name="Normal 3 17 11 3" xfId="20107" xr:uid="{C1E24BF4-61A8-454F-A5BC-635F9E3AACB6}"/>
    <cellStyle name="Normal 3 17 11 3 2" xfId="20108" xr:uid="{2DD33530-68AB-4539-B482-D6A676E45262}"/>
    <cellStyle name="Normal 3 17 11 3 3" xfId="20109" xr:uid="{490AD2E9-01D5-4EDA-BE00-C19C651B36E3}"/>
    <cellStyle name="Normal 3 17 11 4" xfId="20110" xr:uid="{20A0B759-DE96-4327-A5B5-F969565438C4}"/>
    <cellStyle name="Normal 3 17 11 5" xfId="20111" xr:uid="{3F927F8B-0353-45CE-B11F-77F98E95ABC9}"/>
    <cellStyle name="Normal 3 17 12" xfId="20112" xr:uid="{9A701C7D-48B0-4BED-8780-E2DD4F54E36D}"/>
    <cellStyle name="Normal 3 17 12 2" xfId="20113" xr:uid="{594D2E7B-9624-4118-93A9-A80EC91DC1E4}"/>
    <cellStyle name="Normal 3 17 12 2 2" xfId="20114" xr:uid="{FA3BCDB3-30E5-46FA-9EB0-FCED1CE2BA17}"/>
    <cellStyle name="Normal 3 17 12 2 3" xfId="20115" xr:uid="{D2BA8C84-16CA-467C-B72D-E2ED9E4385C1}"/>
    <cellStyle name="Normal 3 17 12 3" xfId="20116" xr:uid="{518C6AC6-9CEA-435F-A924-D165477AD91B}"/>
    <cellStyle name="Normal 3 17 12 3 2" xfId="20117" xr:uid="{C5B4FE6A-BF8E-4BB5-A745-D5EE13D419B7}"/>
    <cellStyle name="Normal 3 17 12 3 3" xfId="20118" xr:uid="{95C6B227-D208-460D-B79A-B44E6A793CB0}"/>
    <cellStyle name="Normal 3 17 12 4" xfId="20119" xr:uid="{1FD8BDE2-5652-483A-AAAE-8D7B80845F4A}"/>
    <cellStyle name="Normal 3 17 12 5" xfId="20120" xr:uid="{16D2DECC-25EB-43D3-B405-5EFFAE4729E7}"/>
    <cellStyle name="Normal 3 17 13" xfId="20121" xr:uid="{8487BE2E-60E6-4122-B942-17454651B86B}"/>
    <cellStyle name="Normal 3 17 13 2" xfId="20122" xr:uid="{7FA2F820-DF5B-4DBD-8132-0674C20479E9}"/>
    <cellStyle name="Normal 3 17 13 2 2" xfId="20123" xr:uid="{5619E7EF-84E1-49A6-BA1D-202A10CDC9F4}"/>
    <cellStyle name="Normal 3 17 13 2 3" xfId="20124" xr:uid="{D08B48E9-9366-4473-80E0-9605B712EBE5}"/>
    <cellStyle name="Normal 3 17 13 3" xfId="20125" xr:uid="{92E977FB-7700-45DD-99ED-A196BA665D8F}"/>
    <cellStyle name="Normal 3 17 13 3 2" xfId="20126" xr:uid="{88ECA81C-B325-489B-B48D-5A33539307F9}"/>
    <cellStyle name="Normal 3 17 13 3 3" xfId="20127" xr:uid="{A42D1CAE-832D-48C4-9120-7DF84D7456C4}"/>
    <cellStyle name="Normal 3 17 13 4" xfId="20128" xr:uid="{BC5757E0-0D84-4B24-B0C3-9EF342163910}"/>
    <cellStyle name="Normal 3 17 13 5" xfId="20129" xr:uid="{C842D6E6-ADED-4341-880D-4B5ADCF62A6C}"/>
    <cellStyle name="Normal 3 17 14" xfId="20130" xr:uid="{C0135F43-4247-4FE9-8BD0-A4C2C5AD55CE}"/>
    <cellStyle name="Normal 3 17 14 2" xfId="20131" xr:uid="{73E4A3FA-E477-402B-80DB-A42AAE59083A}"/>
    <cellStyle name="Normal 3 17 14 2 2" xfId="20132" xr:uid="{ACF93046-DAB6-49D3-880F-BBC9AC30F841}"/>
    <cellStyle name="Normal 3 17 14 2 3" xfId="20133" xr:uid="{C8158E58-1F84-4AA7-8F15-19FD1679DB3A}"/>
    <cellStyle name="Normal 3 17 14 3" xfId="20134" xr:uid="{F8387590-B1A2-4EC6-A616-8C3D24FF22B2}"/>
    <cellStyle name="Normal 3 17 14 3 2" xfId="20135" xr:uid="{EBEFF320-365D-4776-BC96-923A59C23A1A}"/>
    <cellStyle name="Normal 3 17 14 3 3" xfId="20136" xr:uid="{B176921E-015B-4053-A46B-4F510AB0479F}"/>
    <cellStyle name="Normal 3 17 14 4" xfId="20137" xr:uid="{0BBC6DFF-AE1D-4697-9853-7819742ED592}"/>
    <cellStyle name="Normal 3 17 14 5" xfId="20138" xr:uid="{4608D7D7-1316-403F-9323-0E1AD6CEE364}"/>
    <cellStyle name="Normal 3 17 15" xfId="20139" xr:uid="{49468BB1-49DF-41F6-982B-110AB7A9CD90}"/>
    <cellStyle name="Normal 3 17 15 2" xfId="20140" xr:uid="{34F0B63C-9253-47CB-ADDD-5851AF2B7428}"/>
    <cellStyle name="Normal 3 17 15 2 2" xfId="20141" xr:uid="{CC45C8D4-6F9C-48B4-807B-E4465F08EAF3}"/>
    <cellStyle name="Normal 3 17 15 2 3" xfId="20142" xr:uid="{05F6E49A-A5E1-43F2-9578-A0CAB1020E7D}"/>
    <cellStyle name="Normal 3 17 15 3" xfId="20143" xr:uid="{B40E586A-CBBE-444B-B1DE-8D0F32F38C13}"/>
    <cellStyle name="Normal 3 17 15 3 2" xfId="20144" xr:uid="{27F5E8BF-4592-41F1-8F2C-1914F9C6D0F3}"/>
    <cellStyle name="Normal 3 17 15 3 3" xfId="20145" xr:uid="{40D2A12F-4734-4224-B048-8FB188531E68}"/>
    <cellStyle name="Normal 3 17 15 4" xfId="20146" xr:uid="{15A65D36-53BE-44EE-9005-6A808ED483A1}"/>
    <cellStyle name="Normal 3 17 15 5" xfId="20147" xr:uid="{527C21B4-EE73-484D-9299-38E01D001BC6}"/>
    <cellStyle name="Normal 3 17 16" xfId="20148" xr:uid="{240A980B-965C-4F06-AC88-11DC40E0465E}"/>
    <cellStyle name="Normal 3 17 16 2" xfId="20149" xr:uid="{8FB5B1C8-D0A9-46A3-8366-F132F30513C9}"/>
    <cellStyle name="Normal 3 17 16 2 2" xfId="20150" xr:uid="{F5AA770C-49B5-45EB-AB5E-2625F7596E55}"/>
    <cellStyle name="Normal 3 17 16 2 3" xfId="20151" xr:uid="{990FEA2B-BD05-405E-A7FA-A44AB209BD21}"/>
    <cellStyle name="Normal 3 17 16 3" xfId="20152" xr:uid="{2D27F5D3-C1FE-42BB-94BD-7FB1E4E7BDD4}"/>
    <cellStyle name="Normal 3 17 16 3 2" xfId="20153" xr:uid="{A5C4129C-A8B8-4722-9CA3-6FF964452A01}"/>
    <cellStyle name="Normal 3 17 16 3 3" xfId="20154" xr:uid="{236B71A2-94BD-4165-A4BB-C32172A3DCB4}"/>
    <cellStyle name="Normal 3 17 16 4" xfId="20155" xr:uid="{C4972BE5-D517-4068-A10D-9036B5A6005E}"/>
    <cellStyle name="Normal 3 17 16 5" xfId="20156" xr:uid="{1D28E4FF-3E71-4909-BDCF-20B0607C8B68}"/>
    <cellStyle name="Normal 3 17 17" xfId="20157" xr:uid="{16A5C00E-2DAC-41F0-A0AA-CC7C5AC8E34E}"/>
    <cellStyle name="Normal 3 17 17 2" xfId="20158" xr:uid="{0D833E82-0448-4453-A9D8-A4EE1382012E}"/>
    <cellStyle name="Normal 3 17 17 2 2" xfId="20159" xr:uid="{83F5C16C-DD30-4E95-9D94-B34A1AFB845B}"/>
    <cellStyle name="Normal 3 17 17 2 3" xfId="20160" xr:uid="{BB78E6AD-785F-41D9-8494-9250E94E434A}"/>
    <cellStyle name="Normal 3 17 17 3" xfId="20161" xr:uid="{2DC12E7E-8AD2-4D50-9BD0-7B9ED5D307AC}"/>
    <cellStyle name="Normal 3 17 17 3 2" xfId="20162" xr:uid="{CF638D16-2401-4705-9AA9-7F4DF73364F9}"/>
    <cellStyle name="Normal 3 17 17 3 3" xfId="20163" xr:uid="{7EAA23B7-4B0D-4760-B5AE-DBF4F57CA7F3}"/>
    <cellStyle name="Normal 3 17 17 4" xfId="20164" xr:uid="{B14EDF46-B7AF-4739-9887-B1C8691FAEFF}"/>
    <cellStyle name="Normal 3 17 17 5" xfId="20165" xr:uid="{BF57AB88-19D5-4DEA-9042-C27CA92EE213}"/>
    <cellStyle name="Normal 3 17 18" xfId="20166" xr:uid="{278CAE87-9D4B-4FCD-A2E8-19AE8EB861A6}"/>
    <cellStyle name="Normal 3 17 18 2" xfId="20167" xr:uid="{181FA51D-7198-4879-8669-6D0147B89942}"/>
    <cellStyle name="Normal 3 17 18 2 2" xfId="20168" xr:uid="{C7E35773-11A3-434B-B66A-F527582628C4}"/>
    <cellStyle name="Normal 3 17 18 2 3" xfId="20169" xr:uid="{716F2D5F-8BAD-42F5-B454-08305C7D6930}"/>
    <cellStyle name="Normal 3 17 18 3" xfId="20170" xr:uid="{E8709D2E-D3BB-4A08-868D-21B125200B52}"/>
    <cellStyle name="Normal 3 17 18 3 2" xfId="20171" xr:uid="{356BDB01-E3C9-4837-AC63-B4AEE2B820C6}"/>
    <cellStyle name="Normal 3 17 18 3 3" xfId="20172" xr:uid="{73A11BBF-C151-4A98-A544-F1697AB68DDD}"/>
    <cellStyle name="Normal 3 17 18 4" xfId="20173" xr:uid="{E9B9F485-5F28-4468-9189-7049F660E0EE}"/>
    <cellStyle name="Normal 3 17 18 5" xfId="20174" xr:uid="{2D425A2F-DAAD-47AE-AEF6-2E8798D920BD}"/>
    <cellStyle name="Normal 3 17 19" xfId="20175" xr:uid="{0D14BC0D-D0CA-44AB-928F-CD10EE968715}"/>
    <cellStyle name="Normal 3 17 19 2" xfId="20176" xr:uid="{8BEAFF9D-2F54-4130-9F04-E5F0FC9B670D}"/>
    <cellStyle name="Normal 3 17 19 2 2" xfId="20177" xr:uid="{E0CEAB37-3A78-4412-84E7-FF5123FC7ED5}"/>
    <cellStyle name="Normal 3 17 19 2 3" xfId="20178" xr:uid="{6D1C9897-A7D5-4CF1-AE75-059D5BE661F8}"/>
    <cellStyle name="Normal 3 17 19 3" xfId="20179" xr:uid="{995BA56F-326E-4838-ABB3-467E8221AAC1}"/>
    <cellStyle name="Normal 3 17 19 3 2" xfId="20180" xr:uid="{4FCCDE48-5495-44C8-9FDC-0D5459D6A0BE}"/>
    <cellStyle name="Normal 3 17 19 3 3" xfId="20181" xr:uid="{943011A7-322E-436A-B6A0-1617DE5B2B88}"/>
    <cellStyle name="Normal 3 17 19 4" xfId="20182" xr:uid="{25023C65-AD80-420A-A04B-CC62C37468DC}"/>
    <cellStyle name="Normal 3 17 19 5" xfId="20183" xr:uid="{98886094-BF3F-4B20-898F-CA421D9D13C5}"/>
    <cellStyle name="Normal 3 17 2" xfId="20184" xr:uid="{CF3CEFB8-3361-4F85-8628-8A57C0F72F3A}"/>
    <cellStyle name="Normal 3 17 2 2" xfId="20185" xr:uid="{F4177B61-EE58-4945-84A4-01173F589899}"/>
    <cellStyle name="Normal 3 17 2 2 2" xfId="20186" xr:uid="{CCEC45F2-CC84-4D4B-8F28-A594F267B646}"/>
    <cellStyle name="Normal 3 17 2 2 3" xfId="20187" xr:uid="{FF240903-3724-46D2-BFAF-88A5E16B02B5}"/>
    <cellStyle name="Normal 3 17 2 3" xfId="20188" xr:uid="{EFD9F43D-1262-46FA-A617-19C5F6418B3C}"/>
    <cellStyle name="Normal 3 17 2 3 2" xfId="20189" xr:uid="{3C6423A4-D091-49D5-B5F6-BF085AB8ABBE}"/>
    <cellStyle name="Normal 3 17 2 3 3" xfId="20190" xr:uid="{EE28BAD1-A9A9-4421-8087-76F7330BACCB}"/>
    <cellStyle name="Normal 3 17 2 4" xfId="20191" xr:uid="{E5308A4C-3212-4660-9DC0-573A765628F7}"/>
    <cellStyle name="Normal 3 17 2 5" xfId="20192" xr:uid="{8BEEF44C-6508-440F-B0BE-CAB8E19F41CB}"/>
    <cellStyle name="Normal 3 17 20" xfId="20193" xr:uid="{4095FAD1-0B36-46F0-9914-8614075D1FB1}"/>
    <cellStyle name="Normal 3 17 20 2" xfId="20194" xr:uid="{A63D52C0-70A0-46CE-B477-5A4321BF160B}"/>
    <cellStyle name="Normal 3 17 20 2 2" xfId="20195" xr:uid="{FCCC6E7B-255C-4106-94AC-F7BA80537B39}"/>
    <cellStyle name="Normal 3 17 20 2 3" xfId="20196" xr:uid="{A6A5283E-64E4-4DB9-9939-CE2315776A83}"/>
    <cellStyle name="Normal 3 17 20 3" xfId="20197" xr:uid="{5B53E589-2F0C-45EC-BAC6-FA852E50E420}"/>
    <cellStyle name="Normal 3 17 20 3 2" xfId="20198" xr:uid="{D18737D0-D04B-4EB9-8E04-A0EA2AA14E76}"/>
    <cellStyle name="Normal 3 17 20 3 3" xfId="20199" xr:uid="{3C7CAF33-D86D-4546-A8AE-522138D87BD8}"/>
    <cellStyle name="Normal 3 17 20 4" xfId="20200" xr:uid="{85FBF868-2BC1-47E9-9EE3-5CCF30BECBDF}"/>
    <cellStyle name="Normal 3 17 20 5" xfId="20201" xr:uid="{09437928-CF2C-445F-BB00-58E1101FD25C}"/>
    <cellStyle name="Normal 3 17 21" xfId="20202" xr:uid="{5E29C23E-5FE1-4E7A-A630-63694BCACEEA}"/>
    <cellStyle name="Normal 3 17 21 2" xfId="20203" xr:uid="{3E43CF53-D448-4A5C-82BB-CE8C87ADB7D3}"/>
    <cellStyle name="Normal 3 17 21 2 2" xfId="20204" xr:uid="{27D1EF9D-01EB-4DF2-9653-551E2F3F0E16}"/>
    <cellStyle name="Normal 3 17 21 2 3" xfId="20205" xr:uid="{89E01863-568B-4F31-ADD7-E36A86DD1252}"/>
    <cellStyle name="Normal 3 17 21 3" xfId="20206" xr:uid="{354B0D13-6CAA-4861-90C4-2CEC85DA7961}"/>
    <cellStyle name="Normal 3 17 21 3 2" xfId="20207" xr:uid="{FA5585B9-0BB0-41E2-AF8A-1F8F2FE398CF}"/>
    <cellStyle name="Normal 3 17 21 3 3" xfId="20208" xr:uid="{4B6D543E-AE23-4ED0-A058-F4CA9BDC8A90}"/>
    <cellStyle name="Normal 3 17 21 4" xfId="20209" xr:uid="{F8DBECEF-5BCC-4CD7-9DDF-05FBAE34580A}"/>
    <cellStyle name="Normal 3 17 21 5" xfId="20210" xr:uid="{8E2E96B4-CC17-46A0-8B91-758204ED6598}"/>
    <cellStyle name="Normal 3 17 22" xfId="20211" xr:uid="{3D5E05E0-575A-4201-AA94-F8A2028D12FB}"/>
    <cellStyle name="Normal 3 17 22 2" xfId="20212" xr:uid="{B19B3A0B-D891-4CE7-9D64-42892DA9DB8C}"/>
    <cellStyle name="Normal 3 17 22 2 2" xfId="20213" xr:uid="{37F8C89C-FE9F-46EC-8C78-FDE831B46C6D}"/>
    <cellStyle name="Normal 3 17 22 2 3" xfId="20214" xr:uid="{B8325739-3BEF-4CB0-AA94-1D9CFC7F0F44}"/>
    <cellStyle name="Normal 3 17 22 3" xfId="20215" xr:uid="{D802E4FE-CD12-4EF0-AA76-597E03815B61}"/>
    <cellStyle name="Normal 3 17 22 3 2" xfId="20216" xr:uid="{1E8EBD5C-8675-4E49-A322-95C06AE71849}"/>
    <cellStyle name="Normal 3 17 22 3 3" xfId="20217" xr:uid="{84792572-4CC4-4169-A856-06802DEAB8F4}"/>
    <cellStyle name="Normal 3 17 22 4" xfId="20218" xr:uid="{5336BB0C-D334-4AE7-90B0-3003EC80130D}"/>
    <cellStyle name="Normal 3 17 22 5" xfId="20219" xr:uid="{A1A9715E-CA05-4FEC-8352-CED887319B1F}"/>
    <cellStyle name="Normal 3 17 23" xfId="20220" xr:uid="{BAC7B44D-974A-43EF-BBE4-C19BB6C04EC9}"/>
    <cellStyle name="Normal 3 17 23 2" xfId="20221" xr:uid="{9A45180F-9DE9-4A22-92BD-992917F80129}"/>
    <cellStyle name="Normal 3 17 23 2 2" xfId="20222" xr:uid="{1EFC622F-4308-4FEF-8A03-41944EAAAB3C}"/>
    <cellStyle name="Normal 3 17 23 2 3" xfId="20223" xr:uid="{2072F420-6E6F-4536-B57D-F228F4DD9797}"/>
    <cellStyle name="Normal 3 17 23 3" xfId="20224" xr:uid="{75F91C83-D05C-4CCF-82FC-B2938B84ED38}"/>
    <cellStyle name="Normal 3 17 23 3 2" xfId="20225" xr:uid="{F79A768D-BE86-4CA4-8C89-E3A728F6FE5D}"/>
    <cellStyle name="Normal 3 17 23 3 3" xfId="20226" xr:uid="{B26EA347-6478-428C-BAD9-281A39AFA713}"/>
    <cellStyle name="Normal 3 17 23 4" xfId="20227" xr:uid="{2DDBCF40-2FA9-47A7-BA70-249475BD822B}"/>
    <cellStyle name="Normal 3 17 23 5" xfId="20228" xr:uid="{BC72E77E-C397-4AC2-8981-66795E6153A5}"/>
    <cellStyle name="Normal 3 17 24" xfId="20229" xr:uid="{457FF17F-BDD5-44A8-9BFB-0837B0CF5D0F}"/>
    <cellStyle name="Normal 3 17 24 2" xfId="20230" xr:uid="{1ECD2BC2-5CCC-42B7-A40B-C2FEDC5C3AF1}"/>
    <cellStyle name="Normal 3 17 24 3" xfId="20231" xr:uid="{231811F0-3F2F-4ECA-BB6A-A68B0DBC791A}"/>
    <cellStyle name="Normal 3 17 25" xfId="20232" xr:uid="{257B12F9-B526-4249-A168-F7185290F034}"/>
    <cellStyle name="Normal 3 17 25 2" xfId="20233" xr:uid="{3D054D0A-22F5-4D01-86BD-5CE0804BAE1F}"/>
    <cellStyle name="Normal 3 17 25 3" xfId="20234" xr:uid="{AC5F2CF8-9B71-46D6-8144-2D9135D1EBA8}"/>
    <cellStyle name="Normal 3 17 26" xfId="20235" xr:uid="{F8DEC4CF-6218-4511-8CC8-5C602A91DFCF}"/>
    <cellStyle name="Normal 3 17 27" xfId="20236" xr:uid="{3EC8078E-5547-418F-9202-A714C85B2792}"/>
    <cellStyle name="Normal 3 17 3" xfId="20237" xr:uid="{FA872529-32B8-4B3F-A8BC-9CEA705A15B9}"/>
    <cellStyle name="Normal 3 17 3 2" xfId="20238" xr:uid="{0AA55AFF-9B15-4D85-A0A5-61CC52F29FFC}"/>
    <cellStyle name="Normal 3 17 3 2 2" xfId="20239" xr:uid="{19C09665-E29E-4BA7-B83B-B1F1BCB024E9}"/>
    <cellStyle name="Normal 3 17 3 2 3" xfId="20240" xr:uid="{1ED4C8D0-2495-40C5-8A79-9B745FA04D39}"/>
    <cellStyle name="Normal 3 17 3 3" xfId="20241" xr:uid="{01B1D1CF-695A-43EF-BE6B-E9DA5FD782F8}"/>
    <cellStyle name="Normal 3 17 3 3 2" xfId="20242" xr:uid="{355354D1-2B73-4B42-A4EB-75C4310CE23B}"/>
    <cellStyle name="Normal 3 17 3 3 3" xfId="20243" xr:uid="{857BF69A-3091-427F-9038-D0DE8FDC96A2}"/>
    <cellStyle name="Normal 3 17 3 4" xfId="20244" xr:uid="{D0D3F5E8-B726-4FAC-9A18-A199B8DBCDAD}"/>
    <cellStyle name="Normal 3 17 3 5" xfId="20245" xr:uid="{6AD14479-1A28-47F6-925D-6B41A5FEECD6}"/>
    <cellStyle name="Normal 3 17 4" xfId="20246" xr:uid="{AFA836EC-A322-44F0-AFF2-32EAABC2A24B}"/>
    <cellStyle name="Normal 3 17 4 2" xfId="20247" xr:uid="{8D4491F4-1AC3-45C9-8BCD-90CEFDCCB49C}"/>
    <cellStyle name="Normal 3 17 4 2 2" xfId="20248" xr:uid="{F6AC974A-B709-43B0-8BAE-C3C5C9F1B679}"/>
    <cellStyle name="Normal 3 17 4 2 3" xfId="20249" xr:uid="{B4913123-0789-4B14-955C-A0B328774BB7}"/>
    <cellStyle name="Normal 3 17 4 3" xfId="20250" xr:uid="{8E66C8CD-FDCC-4B4E-9B25-E7AD95CBC662}"/>
    <cellStyle name="Normal 3 17 4 3 2" xfId="20251" xr:uid="{AFB3A5BA-5E28-470E-B907-CBFD8484F7C1}"/>
    <cellStyle name="Normal 3 17 4 3 3" xfId="20252" xr:uid="{83EA7C03-A144-4572-88C2-23BC8B9AE3CC}"/>
    <cellStyle name="Normal 3 17 4 4" xfId="20253" xr:uid="{97CA1663-00D1-4457-B383-8DADA59627EA}"/>
    <cellStyle name="Normal 3 17 4 5" xfId="20254" xr:uid="{2A48C078-C22A-4A61-AA54-98D57B7FF59A}"/>
    <cellStyle name="Normal 3 17 5" xfId="20255" xr:uid="{9B43A7BA-0821-4DD4-A4FF-9ACD043041C5}"/>
    <cellStyle name="Normal 3 17 5 2" xfId="20256" xr:uid="{C3AA1933-E322-44A8-9E2D-816D512DAF27}"/>
    <cellStyle name="Normal 3 17 5 2 2" xfId="20257" xr:uid="{2D3F85BB-9130-486F-828E-E127CD72BA9E}"/>
    <cellStyle name="Normal 3 17 5 2 3" xfId="20258" xr:uid="{05ADDDF5-A177-435E-A5FB-9FDAB21D5A20}"/>
    <cellStyle name="Normal 3 17 5 3" xfId="20259" xr:uid="{08E654FE-8ED5-44A5-A24F-80783995F350}"/>
    <cellStyle name="Normal 3 17 5 3 2" xfId="20260" xr:uid="{303CA9E6-464E-48DB-8E91-1D3B245D24A8}"/>
    <cellStyle name="Normal 3 17 5 3 3" xfId="20261" xr:uid="{7BF57A5D-10D4-41B0-8CE0-745E5B3B7D86}"/>
    <cellStyle name="Normal 3 17 5 4" xfId="20262" xr:uid="{26DD3065-C10F-4D5B-928A-744436744706}"/>
    <cellStyle name="Normal 3 17 5 5" xfId="20263" xr:uid="{AE5E454B-42CC-4D98-8DA1-385388861F5F}"/>
    <cellStyle name="Normal 3 17 6" xfId="20264" xr:uid="{EE1FDBC4-0F27-4474-AE28-EA14897A6696}"/>
    <cellStyle name="Normal 3 17 6 2" xfId="20265" xr:uid="{0D7C4FCE-4F91-415E-9DF5-3D840F35503E}"/>
    <cellStyle name="Normal 3 17 6 2 2" xfId="20266" xr:uid="{B59E670F-4B1F-4329-86A5-E0199D6FC51A}"/>
    <cellStyle name="Normal 3 17 6 2 3" xfId="20267" xr:uid="{FC90E2AE-DE68-467F-AC2E-F81214DF4375}"/>
    <cellStyle name="Normal 3 17 6 3" xfId="20268" xr:uid="{447C0F20-EC88-43B6-91CC-7F0F53ADE266}"/>
    <cellStyle name="Normal 3 17 6 3 2" xfId="20269" xr:uid="{541B5EA7-3172-4617-8745-78F614F74712}"/>
    <cellStyle name="Normal 3 17 6 3 3" xfId="20270" xr:uid="{7371645C-CA66-4045-9EDB-C2D50B227173}"/>
    <cellStyle name="Normal 3 17 6 4" xfId="20271" xr:uid="{4AC31039-9044-4A6D-8B6F-CCFD0E7D23FD}"/>
    <cellStyle name="Normal 3 17 6 5" xfId="20272" xr:uid="{C60C5826-05D4-4BE4-B3E3-0423A17FE6E4}"/>
    <cellStyle name="Normal 3 17 7" xfId="20273" xr:uid="{ABCECDEA-8728-42A3-BB93-BF8F5ABBF983}"/>
    <cellStyle name="Normal 3 17 7 2" xfId="20274" xr:uid="{C285B023-112C-4FCE-8DA5-012D790E3AD3}"/>
    <cellStyle name="Normal 3 17 7 2 2" xfId="20275" xr:uid="{A48D213B-356B-4DFF-A8C6-50F0664E8438}"/>
    <cellStyle name="Normal 3 17 7 2 3" xfId="20276" xr:uid="{B45417CB-63D7-45AC-B7B1-687BC82CBB32}"/>
    <cellStyle name="Normal 3 17 7 3" xfId="20277" xr:uid="{42F251A1-8530-45C1-9ABA-79BA10EA30D0}"/>
    <cellStyle name="Normal 3 17 7 3 2" xfId="20278" xr:uid="{C84AF612-2EDB-4CA3-8878-8B56051AE7A6}"/>
    <cellStyle name="Normal 3 17 7 3 3" xfId="20279" xr:uid="{4DCF1CC8-39D6-444B-9EE9-C4C5FF03EE46}"/>
    <cellStyle name="Normal 3 17 7 4" xfId="20280" xr:uid="{5C3702FA-9CF8-42B9-8A39-EFE623F09475}"/>
    <cellStyle name="Normal 3 17 7 5" xfId="20281" xr:uid="{BCA4174D-13AB-48F4-A150-B0BB23EEF7FC}"/>
    <cellStyle name="Normal 3 17 8" xfId="20282" xr:uid="{FC72B5C9-5DD1-4BFB-B050-A829FA74C75B}"/>
    <cellStyle name="Normal 3 17 8 2" xfId="20283" xr:uid="{981882F8-5929-4657-8FC6-E482FEBC254F}"/>
    <cellStyle name="Normal 3 17 8 2 2" xfId="20284" xr:uid="{2B377AFC-8867-4207-A7ED-9CD99F8CFB12}"/>
    <cellStyle name="Normal 3 17 8 2 3" xfId="20285" xr:uid="{2293062F-F0A1-4BA9-85A9-0CEEFB1808DF}"/>
    <cellStyle name="Normal 3 17 8 3" xfId="20286" xr:uid="{9F55343A-551B-4BC9-991A-356EF2AB6D88}"/>
    <cellStyle name="Normal 3 17 8 3 2" xfId="20287" xr:uid="{8C939E14-8B71-4BBF-8BCC-F293EBB46719}"/>
    <cellStyle name="Normal 3 17 8 3 3" xfId="20288" xr:uid="{B0896AB1-B003-4D7D-BA70-F6B431074ACE}"/>
    <cellStyle name="Normal 3 17 8 4" xfId="20289" xr:uid="{8A3B5B1A-4096-43FD-9491-81EEA19A9370}"/>
    <cellStyle name="Normal 3 17 8 5" xfId="20290" xr:uid="{1EA58088-0543-43D0-B7F7-09CB6FFB5716}"/>
    <cellStyle name="Normal 3 17 9" xfId="20291" xr:uid="{1150EB21-4A13-4296-93A1-1E698EAD5693}"/>
    <cellStyle name="Normal 3 17 9 2" xfId="20292" xr:uid="{BA966FE7-D7BB-422B-8539-8EE9F5D2D4FE}"/>
    <cellStyle name="Normal 3 17 9 2 2" xfId="20293" xr:uid="{4206ECCB-5DB3-417F-A281-3BE994E589F1}"/>
    <cellStyle name="Normal 3 17 9 2 3" xfId="20294" xr:uid="{BEE10529-3F5D-4AE5-B001-272FEC6C02D7}"/>
    <cellStyle name="Normal 3 17 9 3" xfId="20295" xr:uid="{D411515E-B61F-4D09-9A48-34D8FEC0305E}"/>
    <cellStyle name="Normal 3 17 9 3 2" xfId="20296" xr:uid="{D1AA04E5-E92E-46D2-81D5-07F315B1D393}"/>
    <cellStyle name="Normal 3 17 9 3 3" xfId="20297" xr:uid="{67D95739-6EE1-4F84-B696-D050DD021AB2}"/>
    <cellStyle name="Normal 3 17 9 4" xfId="20298" xr:uid="{BDC833BE-43C2-4CB0-B317-173AD9AF646D}"/>
    <cellStyle name="Normal 3 17 9 5" xfId="20299" xr:uid="{384EAD23-34F6-4E75-B44B-CB2516DDE4CD}"/>
    <cellStyle name="Normal 3 170" xfId="20300" xr:uid="{B1AB257D-0CDD-4EFD-9C90-3FEA4B3F4C1D}"/>
    <cellStyle name="Normal 3 171" xfId="20301" xr:uid="{AAA0F1B3-3D6D-41EC-A2E2-9C6DD682B579}"/>
    <cellStyle name="Normal 3 172" xfId="20302" xr:uid="{D6B70826-A74C-49AE-BD6D-9FC1D54AB8CD}"/>
    <cellStyle name="Normal 3 173" xfId="20303" xr:uid="{F2A8D6A6-7E00-4839-9A57-D5D1731EF097}"/>
    <cellStyle name="Normal 3 174" xfId="20304" xr:uid="{7A4B8432-A81A-455C-B22D-3E6A1F8E70DE}"/>
    <cellStyle name="Normal 3 175" xfId="20305" xr:uid="{1D094E32-E2A0-4818-8254-1D59F6F950D8}"/>
    <cellStyle name="Normal 3 176" xfId="20306" xr:uid="{B36DD057-9E4A-4B2A-AD68-F2203BF7E4E4}"/>
    <cellStyle name="Normal 3 177" xfId="20307" xr:uid="{04162DAF-A6AE-4074-996B-BC78D8FCC83E}"/>
    <cellStyle name="Normal 3 178" xfId="20308" xr:uid="{1B41B472-654B-4676-B042-FB2E1DC4104F}"/>
    <cellStyle name="Normal 3 179" xfId="20309" xr:uid="{65F505ED-D964-44FB-A656-0FE81DA53288}"/>
    <cellStyle name="Normal 3 18" xfId="20310" xr:uid="{C59BE0E5-C031-4B54-AB8F-3E84E9C77375}"/>
    <cellStyle name="Normal 3 18 10" xfId="20311" xr:uid="{930AF93E-29B8-4EFC-815E-F0C8AA0ACBB2}"/>
    <cellStyle name="Normal 3 18 10 2" xfId="20312" xr:uid="{0A0342F9-C103-449A-A1BE-05998AFEEBE4}"/>
    <cellStyle name="Normal 3 18 10 2 2" xfId="20313" xr:uid="{5D1B2DE2-A52E-45F7-84EE-FAEF191CE7A8}"/>
    <cellStyle name="Normal 3 18 10 2 3" xfId="20314" xr:uid="{599F2DDB-21D0-436B-814D-C97F72F85531}"/>
    <cellStyle name="Normal 3 18 10 3" xfId="20315" xr:uid="{1FD9134E-6749-4CC7-8612-6A086BA81477}"/>
    <cellStyle name="Normal 3 18 10 3 2" xfId="20316" xr:uid="{28CCFDAC-9F63-4934-B4BB-DC7D4591C216}"/>
    <cellStyle name="Normal 3 18 10 3 3" xfId="20317" xr:uid="{06452B4E-6606-487E-8AE4-88FAF51E58F5}"/>
    <cellStyle name="Normal 3 18 10 4" xfId="20318" xr:uid="{C331CBB2-D872-4BA4-B45A-5FFEA9190C5F}"/>
    <cellStyle name="Normal 3 18 10 5" xfId="20319" xr:uid="{06EA203C-A1E9-480D-B18F-96DCB30429A4}"/>
    <cellStyle name="Normal 3 18 11" xfId="20320" xr:uid="{261B7EFF-9F0D-4A1B-8A7D-8B45045B896B}"/>
    <cellStyle name="Normal 3 18 11 2" xfId="20321" xr:uid="{B9731566-4E7A-4857-A00F-52A2682DA6A9}"/>
    <cellStyle name="Normal 3 18 11 2 2" xfId="20322" xr:uid="{A129586F-3602-4EFA-BBC1-6DBA0CB8EBB6}"/>
    <cellStyle name="Normal 3 18 11 2 3" xfId="20323" xr:uid="{73B200E5-8755-4C90-8CC1-676A5BFE05E3}"/>
    <cellStyle name="Normal 3 18 11 3" xfId="20324" xr:uid="{5102EBA3-AD7F-48B0-A149-A8B551A39271}"/>
    <cellStyle name="Normal 3 18 11 3 2" xfId="20325" xr:uid="{ACF7A984-71E2-426A-B2BA-C34EC9758D0B}"/>
    <cellStyle name="Normal 3 18 11 3 3" xfId="20326" xr:uid="{029F7B57-D98E-475B-BAD4-0A3D61439F69}"/>
    <cellStyle name="Normal 3 18 11 4" xfId="20327" xr:uid="{75C37C6B-30E6-476B-B8B4-4621E9903C60}"/>
    <cellStyle name="Normal 3 18 11 5" xfId="20328" xr:uid="{4446D093-8859-42A2-9472-433909BC4655}"/>
    <cellStyle name="Normal 3 18 12" xfId="20329" xr:uid="{717F0938-478C-41F8-9400-B72DC480E7C6}"/>
    <cellStyle name="Normal 3 18 12 2" xfId="20330" xr:uid="{DD709CCB-6E9F-467C-9CAC-658DAF873D28}"/>
    <cellStyle name="Normal 3 18 12 2 2" xfId="20331" xr:uid="{70E5931C-D538-4773-8ACB-71917F8C04AB}"/>
    <cellStyle name="Normal 3 18 12 2 3" xfId="20332" xr:uid="{67CCA350-5CDD-4202-9CDD-635D049B780B}"/>
    <cellStyle name="Normal 3 18 12 3" xfId="20333" xr:uid="{9BEFAE68-F8EC-496B-AF2E-9055B9D4B655}"/>
    <cellStyle name="Normal 3 18 12 3 2" xfId="20334" xr:uid="{57126DFD-4AF6-425D-B7A2-6BF34195318E}"/>
    <cellStyle name="Normal 3 18 12 3 3" xfId="20335" xr:uid="{32FCBD20-B45D-4EAA-85EC-664199D76F03}"/>
    <cellStyle name="Normal 3 18 12 4" xfId="20336" xr:uid="{F0E80727-55BF-4D66-8B93-B3F09492DF61}"/>
    <cellStyle name="Normal 3 18 12 5" xfId="20337" xr:uid="{467BF955-705E-4AB7-B4CA-F42A49BA695C}"/>
    <cellStyle name="Normal 3 18 13" xfId="20338" xr:uid="{57F0FA3E-BC3C-48C7-AE00-20D71892F4F7}"/>
    <cellStyle name="Normal 3 18 13 2" xfId="20339" xr:uid="{E489D6DE-8333-417C-820C-9D633ADA571C}"/>
    <cellStyle name="Normal 3 18 13 2 2" xfId="20340" xr:uid="{DBE7DDDA-D020-4774-90FA-E65989F4CA18}"/>
    <cellStyle name="Normal 3 18 13 2 3" xfId="20341" xr:uid="{B90B08B5-3152-4007-B013-EADF546784A8}"/>
    <cellStyle name="Normal 3 18 13 3" xfId="20342" xr:uid="{B15F5FEC-C256-4E95-9BD5-B5D54FD095EE}"/>
    <cellStyle name="Normal 3 18 13 3 2" xfId="20343" xr:uid="{14B96404-8698-482F-87E5-81342B713FC8}"/>
    <cellStyle name="Normal 3 18 13 3 3" xfId="20344" xr:uid="{A08C402B-DDA9-4066-8DF8-94C7F80A2D40}"/>
    <cellStyle name="Normal 3 18 13 4" xfId="20345" xr:uid="{6940D642-79CD-436D-B28A-5CA76AAD2FA8}"/>
    <cellStyle name="Normal 3 18 13 5" xfId="20346" xr:uid="{C980C9D4-5698-4D9C-A33A-BE468CF61210}"/>
    <cellStyle name="Normal 3 18 14" xfId="20347" xr:uid="{61A596BF-2EE0-4455-A686-2A416FED5CEC}"/>
    <cellStyle name="Normal 3 18 14 2" xfId="20348" xr:uid="{7468D09E-719C-45B7-9CDF-60A75461A674}"/>
    <cellStyle name="Normal 3 18 14 2 2" xfId="20349" xr:uid="{F3A3DCE1-48EE-43E2-9504-729AF1F3E50A}"/>
    <cellStyle name="Normal 3 18 14 2 3" xfId="20350" xr:uid="{8F16F192-C1DC-4CEA-A181-7F4469696614}"/>
    <cellStyle name="Normal 3 18 14 3" xfId="20351" xr:uid="{D7442124-893A-4F41-8830-D423C6676CCE}"/>
    <cellStyle name="Normal 3 18 14 3 2" xfId="20352" xr:uid="{7BB5CFE0-642A-42E6-A25E-6A3879603157}"/>
    <cellStyle name="Normal 3 18 14 3 3" xfId="20353" xr:uid="{4A6571FE-456F-4FE9-9136-CDD5C7EE8D80}"/>
    <cellStyle name="Normal 3 18 14 4" xfId="20354" xr:uid="{8B37C233-DE82-418A-A55C-0B14570B7642}"/>
    <cellStyle name="Normal 3 18 14 5" xfId="20355" xr:uid="{5A9665AB-1433-4FA4-809B-CCE41286C400}"/>
    <cellStyle name="Normal 3 18 15" xfId="20356" xr:uid="{437CAC5B-7369-4110-8FB8-740F5A7C0F8B}"/>
    <cellStyle name="Normal 3 18 15 2" xfId="20357" xr:uid="{1CAF5118-EBAD-4184-89E6-ABD9FBD23B9D}"/>
    <cellStyle name="Normal 3 18 15 2 2" xfId="20358" xr:uid="{18349B77-A9CB-4B87-9484-CBA651A37E8D}"/>
    <cellStyle name="Normal 3 18 15 2 3" xfId="20359" xr:uid="{E3B011B3-87D9-44EF-AEE8-339804DC3F75}"/>
    <cellStyle name="Normal 3 18 15 3" xfId="20360" xr:uid="{0B8F2CE6-FFAC-4DF0-8EDE-FD6D214C7BDE}"/>
    <cellStyle name="Normal 3 18 15 3 2" xfId="20361" xr:uid="{19020006-0671-40FD-A873-1EE756F2B00B}"/>
    <cellStyle name="Normal 3 18 15 3 3" xfId="20362" xr:uid="{CDAE6410-F243-4E30-B412-49E2467080E4}"/>
    <cellStyle name="Normal 3 18 15 4" xfId="20363" xr:uid="{B8162B3D-E4C9-493C-A566-84CEB6E5F9BB}"/>
    <cellStyle name="Normal 3 18 15 5" xfId="20364" xr:uid="{315CA52E-E5EF-4547-989D-21F9CA9E158C}"/>
    <cellStyle name="Normal 3 18 16" xfId="20365" xr:uid="{A92C8E22-61A5-48A8-ABF2-56A1B0E21672}"/>
    <cellStyle name="Normal 3 18 16 2" xfId="20366" xr:uid="{3439EC54-509A-4AE5-8FCA-BF4A8A5853AD}"/>
    <cellStyle name="Normal 3 18 16 2 2" xfId="20367" xr:uid="{8258C81C-028F-47ED-97D8-4AC26E23413E}"/>
    <cellStyle name="Normal 3 18 16 2 3" xfId="20368" xr:uid="{C21D9C89-C184-4091-8D69-BCD439D7A7F8}"/>
    <cellStyle name="Normal 3 18 16 3" xfId="20369" xr:uid="{FF40E174-C664-481F-BB73-9E5786C2BB6E}"/>
    <cellStyle name="Normal 3 18 16 3 2" xfId="20370" xr:uid="{BCAB7702-B4C8-4008-88DC-E711510097F2}"/>
    <cellStyle name="Normal 3 18 16 3 3" xfId="20371" xr:uid="{C3A26B18-75AE-4E94-8DE1-4AFC1E9BEB57}"/>
    <cellStyle name="Normal 3 18 16 4" xfId="20372" xr:uid="{BE01A2FF-F767-456B-85BD-7B55E211B1DC}"/>
    <cellStyle name="Normal 3 18 16 5" xfId="20373" xr:uid="{E2230140-56AE-41F4-8E87-D6A7517B8595}"/>
    <cellStyle name="Normal 3 18 17" xfId="20374" xr:uid="{411B4DDD-A216-4C8B-928B-86532EFC4668}"/>
    <cellStyle name="Normal 3 18 17 2" xfId="20375" xr:uid="{E16F32C4-3AD8-4318-A858-1EFDB5011F29}"/>
    <cellStyle name="Normal 3 18 17 2 2" xfId="20376" xr:uid="{771E2A8E-6CBB-46AA-81C3-632EF5E6A8C3}"/>
    <cellStyle name="Normal 3 18 17 2 3" xfId="20377" xr:uid="{5FA8DD1E-1B04-4B9D-A471-F31BA9BA8988}"/>
    <cellStyle name="Normal 3 18 17 3" xfId="20378" xr:uid="{DE4163F2-EE05-4EBE-A0BB-C7FED3AA339D}"/>
    <cellStyle name="Normal 3 18 17 3 2" xfId="20379" xr:uid="{66E2DE3A-4B17-4280-A1B1-18D8E9D29AFA}"/>
    <cellStyle name="Normal 3 18 17 3 3" xfId="20380" xr:uid="{6B72319D-687F-4D43-8946-B0DC469F3C61}"/>
    <cellStyle name="Normal 3 18 17 4" xfId="20381" xr:uid="{3DF95FDF-A06A-41FC-B17A-A4A4B3B69147}"/>
    <cellStyle name="Normal 3 18 17 5" xfId="20382" xr:uid="{4FA2ED28-9AD8-46E4-93CF-09FC5D35079C}"/>
    <cellStyle name="Normal 3 18 18" xfId="20383" xr:uid="{16692F71-1623-423D-B92D-D8E44398C9F4}"/>
    <cellStyle name="Normal 3 18 18 2" xfId="20384" xr:uid="{30EEC1E8-6F42-4951-8C62-A909688BAD9E}"/>
    <cellStyle name="Normal 3 18 18 2 2" xfId="20385" xr:uid="{23DD9E76-6169-441B-A819-8AA23B808AC3}"/>
    <cellStyle name="Normal 3 18 18 2 3" xfId="20386" xr:uid="{BC926130-B261-42BB-B5AD-E1E23A3DA09B}"/>
    <cellStyle name="Normal 3 18 18 3" xfId="20387" xr:uid="{7E15B9D9-5E3B-45BE-83FE-8FE8E8BE081F}"/>
    <cellStyle name="Normal 3 18 18 3 2" xfId="20388" xr:uid="{585B1938-6BA6-40E3-88E0-62D7012A5DF8}"/>
    <cellStyle name="Normal 3 18 18 3 3" xfId="20389" xr:uid="{36008B96-3463-45E8-92A3-8F38ACEB9CFB}"/>
    <cellStyle name="Normal 3 18 18 4" xfId="20390" xr:uid="{E496785A-AAC9-4560-BEE9-323E34340069}"/>
    <cellStyle name="Normal 3 18 18 5" xfId="20391" xr:uid="{30634B91-14D7-4D24-8CB1-1781AD3ACE7D}"/>
    <cellStyle name="Normal 3 18 19" xfId="20392" xr:uid="{5D4974F0-010F-4D9A-9AA0-E6C1173BD50B}"/>
    <cellStyle name="Normal 3 18 19 2" xfId="20393" xr:uid="{0206ACF1-9397-493A-903F-E8C9FD3D5AC0}"/>
    <cellStyle name="Normal 3 18 19 2 2" xfId="20394" xr:uid="{83B4A793-04F0-4B5C-BA56-48D6A9D50CEB}"/>
    <cellStyle name="Normal 3 18 19 2 3" xfId="20395" xr:uid="{C51E8783-8CED-49CA-A408-312ADE0F2495}"/>
    <cellStyle name="Normal 3 18 19 3" xfId="20396" xr:uid="{9C855FDA-EAF0-4C74-94A7-2264E73CD577}"/>
    <cellStyle name="Normal 3 18 19 3 2" xfId="20397" xr:uid="{95959C59-13DD-4D31-9365-5BB292004876}"/>
    <cellStyle name="Normal 3 18 19 3 3" xfId="20398" xr:uid="{9A664454-585B-41D1-8AC0-C881EF288E51}"/>
    <cellStyle name="Normal 3 18 19 4" xfId="20399" xr:uid="{887730FD-83EC-4831-B83E-555A80477FB3}"/>
    <cellStyle name="Normal 3 18 19 5" xfId="20400" xr:uid="{CD7FD1BF-F511-4CB2-8063-869265DC7927}"/>
    <cellStyle name="Normal 3 18 2" xfId="20401" xr:uid="{7B1BA73F-ADD3-4C84-9918-5784ADAA8488}"/>
    <cellStyle name="Normal 3 18 2 2" xfId="20402" xr:uid="{0C138724-3FB1-45AC-8FF7-36773146F616}"/>
    <cellStyle name="Normal 3 18 2 2 2" xfId="20403" xr:uid="{5290863A-608D-49E6-B5CD-881A2647132A}"/>
    <cellStyle name="Normal 3 18 2 2 3" xfId="20404" xr:uid="{7C320898-9862-4733-8C85-DA1F7FE49789}"/>
    <cellStyle name="Normal 3 18 2 3" xfId="20405" xr:uid="{93BE76EA-0A53-4C8F-ACA2-ACB87D116F4D}"/>
    <cellStyle name="Normal 3 18 2 3 2" xfId="20406" xr:uid="{1F69EA72-BEA3-4229-8A71-BCBC64E870CE}"/>
    <cellStyle name="Normal 3 18 2 3 3" xfId="20407" xr:uid="{AE0BAA27-C31F-411B-ADE9-59B6F312B0B1}"/>
    <cellStyle name="Normal 3 18 2 4" xfId="20408" xr:uid="{FC76D70C-AB84-45BD-B2DE-147AB191F2FB}"/>
    <cellStyle name="Normal 3 18 2 5" xfId="20409" xr:uid="{7C3B44D9-A8EC-4313-8536-1110C593A4FD}"/>
    <cellStyle name="Normal 3 18 20" xfId="20410" xr:uid="{682650E5-12C6-4319-849A-4340128BD54B}"/>
    <cellStyle name="Normal 3 18 20 2" xfId="20411" xr:uid="{2335FBBE-D379-49C7-818D-F19872591DF0}"/>
    <cellStyle name="Normal 3 18 20 2 2" xfId="20412" xr:uid="{AAE89570-5672-4291-9343-C5E7EFF6F7FF}"/>
    <cellStyle name="Normal 3 18 20 2 3" xfId="20413" xr:uid="{EF6371BF-ADDD-4CAF-B989-67CF4B98D3D6}"/>
    <cellStyle name="Normal 3 18 20 3" xfId="20414" xr:uid="{E4866B1D-D107-4F20-9AE7-4B5B5D96D04B}"/>
    <cellStyle name="Normal 3 18 20 3 2" xfId="20415" xr:uid="{A14771E5-76BC-468B-A195-67323E04803E}"/>
    <cellStyle name="Normal 3 18 20 3 3" xfId="20416" xr:uid="{7CF81564-B969-435E-A986-2BE3172F32AE}"/>
    <cellStyle name="Normal 3 18 20 4" xfId="20417" xr:uid="{C9E1B167-8DC3-4C3C-88BE-9EA2C2FF2519}"/>
    <cellStyle name="Normal 3 18 20 5" xfId="20418" xr:uid="{7076E0E2-B8A9-4273-AD87-FB922C068A97}"/>
    <cellStyle name="Normal 3 18 21" xfId="20419" xr:uid="{FBEBE27B-3A4A-42C8-9E78-E443B42C5BA9}"/>
    <cellStyle name="Normal 3 18 21 2" xfId="20420" xr:uid="{E0AFA003-4A6E-49EC-9777-549EF08CA693}"/>
    <cellStyle name="Normal 3 18 21 2 2" xfId="20421" xr:uid="{FE254768-F2DA-453C-82B3-142074244007}"/>
    <cellStyle name="Normal 3 18 21 2 3" xfId="20422" xr:uid="{09CF345C-8FE2-4C93-99FC-5F57C06DC894}"/>
    <cellStyle name="Normal 3 18 21 3" xfId="20423" xr:uid="{7E8EE9B3-41ED-4490-828D-C44C75A74312}"/>
    <cellStyle name="Normal 3 18 21 3 2" xfId="20424" xr:uid="{4D23A22F-5072-401A-A8E1-96D04AFCDD1D}"/>
    <cellStyle name="Normal 3 18 21 3 3" xfId="20425" xr:uid="{E2831DBA-51D7-4E0F-BE29-DA3AC69D1FDD}"/>
    <cellStyle name="Normal 3 18 21 4" xfId="20426" xr:uid="{13F2783D-BAF1-4BBC-81E2-5350F38B00A4}"/>
    <cellStyle name="Normal 3 18 21 5" xfId="20427" xr:uid="{8C21A2FD-8FAE-433C-86F7-C832AAE52ADB}"/>
    <cellStyle name="Normal 3 18 22" xfId="20428" xr:uid="{E47D19ED-6A80-4A9D-A549-A6FFE840FC9E}"/>
    <cellStyle name="Normal 3 18 22 2" xfId="20429" xr:uid="{AF3AE5F5-F1AC-4B37-8F70-8B97B2DEA3A5}"/>
    <cellStyle name="Normal 3 18 22 2 2" xfId="20430" xr:uid="{D03E683A-C30F-4C04-9A2C-7C09B660E793}"/>
    <cellStyle name="Normal 3 18 22 2 3" xfId="20431" xr:uid="{CC8531C6-995B-4906-81CA-676B0FC63593}"/>
    <cellStyle name="Normal 3 18 22 3" xfId="20432" xr:uid="{0D7A1782-D0A2-44F6-B766-33C45ABD7545}"/>
    <cellStyle name="Normal 3 18 22 3 2" xfId="20433" xr:uid="{1CF78F5F-CDC0-4D7D-92C5-AD39475E9A76}"/>
    <cellStyle name="Normal 3 18 22 3 3" xfId="20434" xr:uid="{5F60BD5A-E4C0-438D-B780-34C51C79EA94}"/>
    <cellStyle name="Normal 3 18 22 4" xfId="20435" xr:uid="{0190D0B9-D4D7-487A-9247-84A1EB4C8D05}"/>
    <cellStyle name="Normal 3 18 22 5" xfId="20436" xr:uid="{0F03702B-EBBC-400D-B37E-6EF3EF4F1621}"/>
    <cellStyle name="Normal 3 18 23" xfId="20437" xr:uid="{8C67A0B3-C985-47DE-9812-A658F2AB3B6D}"/>
    <cellStyle name="Normal 3 18 23 2" xfId="20438" xr:uid="{8035A0E3-2263-4210-8893-2720F0936F5E}"/>
    <cellStyle name="Normal 3 18 23 2 2" xfId="20439" xr:uid="{1CD66E95-333A-4623-B2F2-FE7D9A6DBB8B}"/>
    <cellStyle name="Normal 3 18 23 2 3" xfId="20440" xr:uid="{3C74B3DF-DC78-420D-9C59-81B4AFC4D5DE}"/>
    <cellStyle name="Normal 3 18 23 3" xfId="20441" xr:uid="{66053A89-33D8-4321-BEE9-D7C09142C7E1}"/>
    <cellStyle name="Normal 3 18 23 3 2" xfId="20442" xr:uid="{36A99029-101A-482D-975C-37CF5DDD516F}"/>
    <cellStyle name="Normal 3 18 23 3 3" xfId="20443" xr:uid="{7956CD28-02B5-4A5A-90BD-EEACA246244F}"/>
    <cellStyle name="Normal 3 18 23 4" xfId="20444" xr:uid="{E9A45646-B10D-47CF-809A-09618ECD2BA5}"/>
    <cellStyle name="Normal 3 18 23 5" xfId="20445" xr:uid="{C011FE9C-496E-478C-AE7F-478D921D6058}"/>
    <cellStyle name="Normal 3 18 24" xfId="20446" xr:uid="{D29EA71E-BF0F-4A51-98B8-84E1DD54436B}"/>
    <cellStyle name="Normal 3 18 24 2" xfId="20447" xr:uid="{7F956032-5507-41C1-8C02-BAD8BE7FFE25}"/>
    <cellStyle name="Normal 3 18 24 3" xfId="20448" xr:uid="{97AD4034-A530-462F-AB6B-F917E1D45956}"/>
    <cellStyle name="Normal 3 18 25" xfId="20449" xr:uid="{106D80BF-C492-4A3F-9648-1A8EBF7A24A2}"/>
    <cellStyle name="Normal 3 18 25 2" xfId="20450" xr:uid="{FE0A2DF3-C776-4D4E-9F69-F5097106A901}"/>
    <cellStyle name="Normal 3 18 25 3" xfId="20451" xr:uid="{886BEA23-643F-4720-B3F6-7EE7246A078C}"/>
    <cellStyle name="Normal 3 18 26" xfId="20452" xr:uid="{4E2B24F9-1219-479D-A058-13DFDE0AB4F4}"/>
    <cellStyle name="Normal 3 18 27" xfId="20453" xr:uid="{BBE6E6BE-B116-46B0-B96D-789E722E8932}"/>
    <cellStyle name="Normal 3 18 3" xfId="20454" xr:uid="{B33D484E-9023-4D25-A6C2-0581599DE838}"/>
    <cellStyle name="Normal 3 18 3 2" xfId="20455" xr:uid="{5F75C4FD-E584-462A-8D43-8CB3196D82EF}"/>
    <cellStyle name="Normal 3 18 3 2 2" xfId="20456" xr:uid="{D993496A-7B96-49AD-B30F-A7E3E15D152B}"/>
    <cellStyle name="Normal 3 18 3 2 3" xfId="20457" xr:uid="{959738E9-6063-486F-B3AF-F7D5B84508F4}"/>
    <cellStyle name="Normal 3 18 3 3" xfId="20458" xr:uid="{A46DBB6E-66DC-479A-B353-CE29B69240BD}"/>
    <cellStyle name="Normal 3 18 3 3 2" xfId="20459" xr:uid="{CFB09C8F-4FAC-43F3-852E-97A57D031B90}"/>
    <cellStyle name="Normal 3 18 3 3 3" xfId="20460" xr:uid="{D03902B6-BDFD-4EAE-8ABE-5F9B8C279903}"/>
    <cellStyle name="Normal 3 18 3 4" xfId="20461" xr:uid="{641699A7-9AFA-4B24-9FBE-F13DAF9B3534}"/>
    <cellStyle name="Normal 3 18 3 5" xfId="20462" xr:uid="{67571078-F19E-4AE3-881D-A2F35967C56F}"/>
    <cellStyle name="Normal 3 18 4" xfId="20463" xr:uid="{6121FE98-50AF-40F4-AF3F-593DC29C9BFF}"/>
    <cellStyle name="Normal 3 18 4 2" xfId="20464" xr:uid="{E8317E6E-80F5-4DFC-B992-91984B9D4D1A}"/>
    <cellStyle name="Normal 3 18 4 2 2" xfId="20465" xr:uid="{03DBB1B0-2CED-43F3-A5BB-24A00E890C2A}"/>
    <cellStyle name="Normal 3 18 4 2 3" xfId="20466" xr:uid="{5D99155B-77ED-41D7-A4F2-01F379AEFD26}"/>
    <cellStyle name="Normal 3 18 4 3" xfId="20467" xr:uid="{29AA93FD-C4D7-4F60-8DEB-B11275517880}"/>
    <cellStyle name="Normal 3 18 4 3 2" xfId="20468" xr:uid="{E0AF5D26-0190-470E-AA4B-99E7A174396E}"/>
    <cellStyle name="Normal 3 18 4 3 3" xfId="20469" xr:uid="{070E47D1-3EBC-4E97-8840-B7D4C23CBA78}"/>
    <cellStyle name="Normal 3 18 4 4" xfId="20470" xr:uid="{81324B36-9003-4762-B1FA-DEE24AAB7E18}"/>
    <cellStyle name="Normal 3 18 4 5" xfId="20471" xr:uid="{C9D9112D-AAE7-436F-9F1B-7EACFAE603AD}"/>
    <cellStyle name="Normal 3 18 5" xfId="20472" xr:uid="{6D630174-0834-4AF4-B9CE-ADD9F18EBF5E}"/>
    <cellStyle name="Normal 3 18 5 2" xfId="20473" xr:uid="{C8EE247A-D5BF-4815-B59B-97F4786FCFFC}"/>
    <cellStyle name="Normal 3 18 5 2 2" xfId="20474" xr:uid="{85404BDA-4E14-43E9-8AB5-897C5A12EF98}"/>
    <cellStyle name="Normal 3 18 5 2 3" xfId="20475" xr:uid="{E85C650D-ECAC-44EB-9261-3B0A51BCC804}"/>
    <cellStyle name="Normal 3 18 5 3" xfId="20476" xr:uid="{D8492136-C439-4362-BF9E-08BF3CB557C7}"/>
    <cellStyle name="Normal 3 18 5 3 2" xfId="20477" xr:uid="{466E31DC-BB14-4D0B-915B-8787F14DA14F}"/>
    <cellStyle name="Normal 3 18 5 3 3" xfId="20478" xr:uid="{5A0059F9-866B-43C2-ABAB-906C3CA4B84F}"/>
    <cellStyle name="Normal 3 18 5 4" xfId="20479" xr:uid="{2D8EDC54-185D-4D8E-99FE-78DE1C97A457}"/>
    <cellStyle name="Normal 3 18 5 5" xfId="20480" xr:uid="{5E9E9EF4-473A-40AE-AABB-FD3EE0D99E6E}"/>
    <cellStyle name="Normal 3 18 6" xfId="20481" xr:uid="{2748CE9F-8C95-4DB3-A69A-67B501D15842}"/>
    <cellStyle name="Normal 3 18 6 2" xfId="20482" xr:uid="{78D55B29-4FC9-4246-BE7E-50A6148F9E3E}"/>
    <cellStyle name="Normal 3 18 6 2 2" xfId="20483" xr:uid="{8A39DBF7-9D0D-47DC-9630-B256060DE44E}"/>
    <cellStyle name="Normal 3 18 6 2 3" xfId="20484" xr:uid="{25424185-232E-4B2B-8661-57BDE77EC424}"/>
    <cellStyle name="Normal 3 18 6 3" xfId="20485" xr:uid="{859DF69F-0C3D-421D-B0B8-8639179A3613}"/>
    <cellStyle name="Normal 3 18 6 3 2" xfId="20486" xr:uid="{48C60464-11A2-449C-B981-EA029D538C2C}"/>
    <cellStyle name="Normal 3 18 6 3 3" xfId="20487" xr:uid="{604FC3B8-C925-446B-A05B-1BF3DD083886}"/>
    <cellStyle name="Normal 3 18 6 4" xfId="20488" xr:uid="{3DA1075E-D633-4A96-8AC0-BBEBCEC212EB}"/>
    <cellStyle name="Normal 3 18 6 5" xfId="20489" xr:uid="{9CC20A1D-D984-4CA5-A453-44531331FB7B}"/>
    <cellStyle name="Normal 3 18 7" xfId="20490" xr:uid="{AAA49D27-8F41-4860-A2A2-9CA7DB304B0D}"/>
    <cellStyle name="Normal 3 18 7 2" xfId="20491" xr:uid="{B570A829-F739-4441-931A-E0321B22A60B}"/>
    <cellStyle name="Normal 3 18 7 2 2" xfId="20492" xr:uid="{9B5BDA03-EAF7-452D-AFAE-A7BF12EC0CD5}"/>
    <cellStyle name="Normal 3 18 7 2 3" xfId="20493" xr:uid="{A8EA4715-6876-4CAC-BA78-C0D6D8226E3C}"/>
    <cellStyle name="Normal 3 18 7 3" xfId="20494" xr:uid="{F5C01A08-ADF8-4E36-99DC-941656EF6CAA}"/>
    <cellStyle name="Normal 3 18 7 3 2" xfId="20495" xr:uid="{F895C319-BC60-42C3-92AF-3B6C317FBDAF}"/>
    <cellStyle name="Normal 3 18 7 3 3" xfId="20496" xr:uid="{B542CCEC-264F-430F-A286-1DFC3B3C5CB2}"/>
    <cellStyle name="Normal 3 18 7 4" xfId="20497" xr:uid="{3D6599BA-91A3-441D-95EE-051EDACDE388}"/>
    <cellStyle name="Normal 3 18 7 5" xfId="20498" xr:uid="{24443C17-762C-4058-BC52-F8D00AB1A73C}"/>
    <cellStyle name="Normal 3 18 8" xfId="20499" xr:uid="{CC59FEA3-0862-40A5-A486-22855A98662D}"/>
    <cellStyle name="Normal 3 18 8 2" xfId="20500" xr:uid="{B19F1040-F924-43F8-BCBF-CCB7F573DF58}"/>
    <cellStyle name="Normal 3 18 8 2 2" xfId="20501" xr:uid="{5D7E7EE7-2072-4BB8-89A3-C3FD73D15A8A}"/>
    <cellStyle name="Normal 3 18 8 2 3" xfId="20502" xr:uid="{4637CB19-F86A-4301-8FB0-A02DAAD5A180}"/>
    <cellStyle name="Normal 3 18 8 3" xfId="20503" xr:uid="{6B3076E4-C401-4FF3-A66D-C3E593CAEE81}"/>
    <cellStyle name="Normal 3 18 8 3 2" xfId="20504" xr:uid="{94081CD5-3CDA-471E-8992-6A693BB96024}"/>
    <cellStyle name="Normal 3 18 8 3 3" xfId="20505" xr:uid="{970256EB-178E-4DB9-9FE9-F31AD1381D15}"/>
    <cellStyle name="Normal 3 18 8 4" xfId="20506" xr:uid="{232F42D7-153D-4B8B-8445-2F629D01B9DE}"/>
    <cellStyle name="Normal 3 18 8 5" xfId="20507" xr:uid="{C59DD058-320D-43FE-ABC3-47052CE65235}"/>
    <cellStyle name="Normal 3 18 9" xfId="20508" xr:uid="{7BA3FA9D-9816-4D76-881D-909603F298CE}"/>
    <cellStyle name="Normal 3 18 9 2" xfId="20509" xr:uid="{1A99DA36-F60E-4983-8876-1E9EF1BBB97A}"/>
    <cellStyle name="Normal 3 18 9 2 2" xfId="20510" xr:uid="{5BA883F0-4B8A-4961-AA80-6AA03F61E519}"/>
    <cellStyle name="Normal 3 18 9 2 3" xfId="20511" xr:uid="{A44AFDEC-FAB1-47B4-B815-48ECE5B69FF4}"/>
    <cellStyle name="Normal 3 18 9 3" xfId="20512" xr:uid="{3E5B91F4-2D20-44D2-9EB6-3706307706D8}"/>
    <cellStyle name="Normal 3 18 9 3 2" xfId="20513" xr:uid="{E9C2152E-25B7-4431-A787-93FA2BA0AFEF}"/>
    <cellStyle name="Normal 3 18 9 3 3" xfId="20514" xr:uid="{8258A3BC-00D6-40CB-9B3C-D18AEDFA5837}"/>
    <cellStyle name="Normal 3 18 9 4" xfId="20515" xr:uid="{FEF6CF06-194D-4D3B-B640-A5E7BACA688B}"/>
    <cellStyle name="Normal 3 18 9 5" xfId="20516" xr:uid="{52DB1750-1D4F-45BC-9E5F-299BDAF51B48}"/>
    <cellStyle name="Normal 3 180" xfId="20517" xr:uid="{2CC13C6A-C4F6-4146-8EC3-732BCD9E0A77}"/>
    <cellStyle name="Normal 3 181" xfId="20518" xr:uid="{58CBC173-E775-4BE1-8756-DEF14C4ACCB9}"/>
    <cellStyle name="Normal 3 182" xfId="20519" xr:uid="{AFA961B9-29F2-4418-B97D-FF92CDD4AC7F}"/>
    <cellStyle name="Normal 3 183" xfId="20520" xr:uid="{84F39FA4-C04D-479F-9DAD-D11A496306D7}"/>
    <cellStyle name="Normal 3 184" xfId="20521" xr:uid="{2D2619C5-770B-41E4-9D0F-CAA8F53A8747}"/>
    <cellStyle name="Normal 3 185" xfId="20522" xr:uid="{AAEF5476-8379-4F54-B8E8-D334AA165EA1}"/>
    <cellStyle name="Normal 3 186" xfId="20523" xr:uid="{222AE764-7874-4E94-B7C4-1642FA7C4D58}"/>
    <cellStyle name="Normal 3 187" xfId="20524" xr:uid="{DEBF176F-A11D-4425-A1EA-B53CB7E76C55}"/>
    <cellStyle name="Normal 3 188" xfId="20525" xr:uid="{4D09CBAF-46D7-419E-94F0-FDA210949C57}"/>
    <cellStyle name="Normal 3 189" xfId="20526" xr:uid="{7D65C971-0353-4321-AB7F-6CD6286DD27E}"/>
    <cellStyle name="Normal 3 19" xfId="20527" xr:uid="{48EBC9AA-E26E-46B6-9191-84C518CE5FC7}"/>
    <cellStyle name="Normal 3 19 10" xfId="20528" xr:uid="{81018F56-216B-48F0-9AD6-157B3DC741ED}"/>
    <cellStyle name="Normal 3 19 10 2" xfId="20529" xr:uid="{13FCA4BB-C175-4E42-939C-1FBEC8BABF08}"/>
    <cellStyle name="Normal 3 19 10 2 2" xfId="20530" xr:uid="{3B7A37CA-48DC-49A4-A77A-DDA246AEAD72}"/>
    <cellStyle name="Normal 3 19 10 2 3" xfId="20531" xr:uid="{2C130ECE-BA8A-42B0-BE83-3FB25DBE7916}"/>
    <cellStyle name="Normal 3 19 10 3" xfId="20532" xr:uid="{13E7E8B5-CEE6-4FF7-8FDB-5C0B82BDA414}"/>
    <cellStyle name="Normal 3 19 10 3 2" xfId="20533" xr:uid="{ECD01393-D92E-441A-ACEA-9AB8711E90DA}"/>
    <cellStyle name="Normal 3 19 10 3 3" xfId="20534" xr:uid="{47D4FEA5-1300-4F42-AC89-3209E60CE695}"/>
    <cellStyle name="Normal 3 19 10 4" xfId="20535" xr:uid="{8BEBB2D3-3262-494F-9951-91DDFF6C1EF4}"/>
    <cellStyle name="Normal 3 19 10 5" xfId="20536" xr:uid="{0C693EEB-87F9-42E7-87F2-8F1CE7832331}"/>
    <cellStyle name="Normal 3 19 11" xfId="20537" xr:uid="{E177B742-8AFA-4DC4-BAE0-84DCCA03798A}"/>
    <cellStyle name="Normal 3 19 11 2" xfId="20538" xr:uid="{5EC85D07-832A-403C-B69E-520A5DC88D03}"/>
    <cellStyle name="Normal 3 19 11 2 2" xfId="20539" xr:uid="{1D7B49A4-0F8B-4A2F-A05E-2C5B5940D44E}"/>
    <cellStyle name="Normal 3 19 11 2 3" xfId="20540" xr:uid="{45EEDCDE-7B7B-4AA9-8E3F-FDC71B83A68A}"/>
    <cellStyle name="Normal 3 19 11 3" xfId="20541" xr:uid="{EC7AAABE-F920-4F4A-9E7F-CB89FE60CD64}"/>
    <cellStyle name="Normal 3 19 11 3 2" xfId="20542" xr:uid="{066B8642-A0CD-4640-9C9E-807ED0E39812}"/>
    <cellStyle name="Normal 3 19 11 3 3" xfId="20543" xr:uid="{D207E175-9625-480B-B5DD-315645256B65}"/>
    <cellStyle name="Normal 3 19 11 4" xfId="20544" xr:uid="{A168159E-DF66-4164-A93A-F6355140B2BA}"/>
    <cellStyle name="Normal 3 19 11 5" xfId="20545" xr:uid="{878BEB29-8E59-4CAD-BE43-8CE9309E4BE6}"/>
    <cellStyle name="Normal 3 19 12" xfId="20546" xr:uid="{F1E11451-5449-4D99-A461-007CA11CC984}"/>
    <cellStyle name="Normal 3 19 12 2" xfId="20547" xr:uid="{9F24FEE8-657A-482A-831C-4F6D7B923D35}"/>
    <cellStyle name="Normal 3 19 12 2 2" xfId="20548" xr:uid="{F5DC8B98-E494-4B09-9D22-DCC5320ACC93}"/>
    <cellStyle name="Normal 3 19 12 2 3" xfId="20549" xr:uid="{1DD6D1B7-8B7C-4DAE-A1A4-EC986B259015}"/>
    <cellStyle name="Normal 3 19 12 3" xfId="20550" xr:uid="{0E50AEF9-3531-4AC2-9CFB-BD88DCE6AA8A}"/>
    <cellStyle name="Normal 3 19 12 3 2" xfId="20551" xr:uid="{7C0DF653-F2E1-42C3-A41D-13BDCB4232E5}"/>
    <cellStyle name="Normal 3 19 12 3 3" xfId="20552" xr:uid="{0DE73F10-0743-4AA1-BF00-59908F72491D}"/>
    <cellStyle name="Normal 3 19 12 4" xfId="20553" xr:uid="{62A5446C-BADB-4599-BF63-D108B590A2B2}"/>
    <cellStyle name="Normal 3 19 12 5" xfId="20554" xr:uid="{ACAED8BE-269E-4E1E-A7E1-0F692B3A95F7}"/>
    <cellStyle name="Normal 3 19 13" xfId="20555" xr:uid="{2FD867A2-569B-4520-B387-E2E5DEA12E8E}"/>
    <cellStyle name="Normal 3 19 13 2" xfId="20556" xr:uid="{79067AED-D04D-46CD-853B-080A08DB95DC}"/>
    <cellStyle name="Normal 3 19 13 2 2" xfId="20557" xr:uid="{4E323B18-96BD-4397-9220-70C65F770D02}"/>
    <cellStyle name="Normal 3 19 13 2 3" xfId="20558" xr:uid="{AD00EF99-C4EC-453F-A1EB-CD95EBF076B8}"/>
    <cellStyle name="Normal 3 19 13 3" xfId="20559" xr:uid="{362CBE17-B812-45EF-AF94-728A546384F0}"/>
    <cellStyle name="Normal 3 19 13 3 2" xfId="20560" xr:uid="{BBA2C13D-F0C8-4A4B-A130-CF8FA23D2FCD}"/>
    <cellStyle name="Normal 3 19 13 3 3" xfId="20561" xr:uid="{9D45205C-9387-4EAF-B5B7-E5FD46CA23E2}"/>
    <cellStyle name="Normal 3 19 13 4" xfId="20562" xr:uid="{92D49FCF-0770-4B57-A7D5-FD076A5CA90B}"/>
    <cellStyle name="Normal 3 19 13 5" xfId="20563" xr:uid="{41EE6365-E2C5-4BE4-8B62-9673E5C7A77E}"/>
    <cellStyle name="Normal 3 19 14" xfId="20564" xr:uid="{72596A18-6124-4657-9548-50C1DD94BC5C}"/>
    <cellStyle name="Normal 3 19 14 2" xfId="20565" xr:uid="{A6DF6798-F3F9-4BF7-A34F-42FDDC332F02}"/>
    <cellStyle name="Normal 3 19 14 2 2" xfId="20566" xr:uid="{A8B439BB-24E0-444D-B44A-4C07661DA0AC}"/>
    <cellStyle name="Normal 3 19 14 2 3" xfId="20567" xr:uid="{3CC80E90-E33B-4E08-AF5F-D134534EDC9C}"/>
    <cellStyle name="Normal 3 19 14 3" xfId="20568" xr:uid="{F9D68338-99B1-4348-823A-237F1B55564C}"/>
    <cellStyle name="Normal 3 19 14 3 2" xfId="20569" xr:uid="{0EA3F86A-DC5D-4347-B133-6B415C21DFCD}"/>
    <cellStyle name="Normal 3 19 14 3 3" xfId="20570" xr:uid="{FA98B41B-A66A-4828-9ABB-F80208CA8EF7}"/>
    <cellStyle name="Normal 3 19 14 4" xfId="20571" xr:uid="{D3000C0C-8E53-423A-BB81-051A04AD06FA}"/>
    <cellStyle name="Normal 3 19 14 5" xfId="20572" xr:uid="{BEDCF8A8-6325-4548-BD89-02026107A615}"/>
    <cellStyle name="Normal 3 19 15" xfId="20573" xr:uid="{D976618A-DE4F-423E-AA39-BB990D7ACED0}"/>
    <cellStyle name="Normal 3 19 15 2" xfId="20574" xr:uid="{77083056-E834-4FB2-8477-D1CE1D0E1520}"/>
    <cellStyle name="Normal 3 19 15 2 2" xfId="20575" xr:uid="{7A1F2CCB-AABA-40EE-9CD5-CB68DF72C18D}"/>
    <cellStyle name="Normal 3 19 15 2 3" xfId="20576" xr:uid="{579CA7A5-7826-4D84-97D0-EE1D8D234A43}"/>
    <cellStyle name="Normal 3 19 15 3" xfId="20577" xr:uid="{3AA77980-8297-4C9F-803A-52DDEBFD2E3C}"/>
    <cellStyle name="Normal 3 19 15 3 2" xfId="20578" xr:uid="{A6D3D668-68FF-4A64-ABC3-F0324ECDAC2B}"/>
    <cellStyle name="Normal 3 19 15 3 3" xfId="20579" xr:uid="{E9D6C05D-08AA-4842-9966-51652ABFE2DF}"/>
    <cellStyle name="Normal 3 19 15 4" xfId="20580" xr:uid="{0C6F5BF4-02E1-4B91-9A6D-8A3B005FA1F8}"/>
    <cellStyle name="Normal 3 19 15 5" xfId="20581" xr:uid="{62A9717D-B160-4501-82D5-49ADBAFD0A27}"/>
    <cellStyle name="Normal 3 19 16" xfId="20582" xr:uid="{7D4C8193-A493-4EC9-AAB5-69CCD3F6D82F}"/>
    <cellStyle name="Normal 3 19 16 2" xfId="20583" xr:uid="{47CAE4D1-BB7B-44E9-94F9-779C85CC1B70}"/>
    <cellStyle name="Normal 3 19 16 2 2" xfId="20584" xr:uid="{5A7F7C93-611B-4335-B472-6B367BBF782F}"/>
    <cellStyle name="Normal 3 19 16 2 3" xfId="20585" xr:uid="{8D913C28-1566-4702-B5AD-8916228E52C3}"/>
    <cellStyle name="Normal 3 19 16 3" xfId="20586" xr:uid="{EC444E3D-33E9-4654-80C9-5ABD46473CBC}"/>
    <cellStyle name="Normal 3 19 16 3 2" xfId="20587" xr:uid="{0576D945-1B78-41B5-8487-5B6DE8D384F4}"/>
    <cellStyle name="Normal 3 19 16 3 3" xfId="20588" xr:uid="{E415EB0D-EC37-4209-B8D3-818157F7A007}"/>
    <cellStyle name="Normal 3 19 16 4" xfId="20589" xr:uid="{F9D2812A-57D4-4815-ADE4-64572ED2D6DD}"/>
    <cellStyle name="Normal 3 19 16 5" xfId="20590" xr:uid="{A33DF0FA-9E89-401C-BEA3-E06E986BB605}"/>
    <cellStyle name="Normal 3 19 17" xfId="20591" xr:uid="{1CBE6A33-BFC2-40C4-8C5E-03D3DF0C599E}"/>
    <cellStyle name="Normal 3 19 17 2" xfId="20592" xr:uid="{37C56F2D-49EC-45A2-B7B3-F7DCE8313D91}"/>
    <cellStyle name="Normal 3 19 17 2 2" xfId="20593" xr:uid="{091E0876-F549-4F49-9BE3-FD8A89D9A4D8}"/>
    <cellStyle name="Normal 3 19 17 2 3" xfId="20594" xr:uid="{F9347E10-D1C2-4DE6-A1A4-0F4BB9D524C9}"/>
    <cellStyle name="Normal 3 19 17 3" xfId="20595" xr:uid="{17E94A24-C516-47DB-A37D-F3BC6129067B}"/>
    <cellStyle name="Normal 3 19 17 3 2" xfId="20596" xr:uid="{ACB70461-C682-417E-A098-64E4447D5FA2}"/>
    <cellStyle name="Normal 3 19 17 3 3" xfId="20597" xr:uid="{DA121F0B-F256-4C22-932C-43D436E72EE8}"/>
    <cellStyle name="Normal 3 19 17 4" xfId="20598" xr:uid="{5329CDC2-E810-45B1-B21C-285B4FCC1CD2}"/>
    <cellStyle name="Normal 3 19 17 5" xfId="20599" xr:uid="{948FC46D-7F5F-42E8-BF3A-26D45927F5BC}"/>
    <cellStyle name="Normal 3 19 18" xfId="20600" xr:uid="{AC90F63D-5B62-4DF2-9C86-20F6080C298C}"/>
    <cellStyle name="Normal 3 19 18 2" xfId="20601" xr:uid="{5978DA21-12FD-48CC-925F-E6BFB1F96671}"/>
    <cellStyle name="Normal 3 19 18 2 2" xfId="20602" xr:uid="{46A2ADA7-9BC2-447F-85B2-E5507011DEE1}"/>
    <cellStyle name="Normal 3 19 18 2 3" xfId="20603" xr:uid="{DC97B75C-56B8-492A-BD28-EECCE7AF4519}"/>
    <cellStyle name="Normal 3 19 18 3" xfId="20604" xr:uid="{DDC57563-3785-4BF2-B3B6-B74F2637B65D}"/>
    <cellStyle name="Normal 3 19 18 3 2" xfId="20605" xr:uid="{916A6E85-B2F0-40EE-BC98-64EFCC0A7569}"/>
    <cellStyle name="Normal 3 19 18 3 3" xfId="20606" xr:uid="{F8BDEACA-FBB4-4A08-9BBE-F7C341F8A826}"/>
    <cellStyle name="Normal 3 19 18 4" xfId="20607" xr:uid="{0470950B-7B50-4E9A-89D7-3ABE8EDDC9C7}"/>
    <cellStyle name="Normal 3 19 18 5" xfId="20608" xr:uid="{C1056B10-117E-45E5-8B03-EB93901118F5}"/>
    <cellStyle name="Normal 3 19 19" xfId="20609" xr:uid="{2E6040B2-5681-4973-BF52-070C6165D192}"/>
    <cellStyle name="Normal 3 19 19 2" xfId="20610" xr:uid="{DF3ECAAB-FAD2-46AA-B19A-E5FDA5C5524C}"/>
    <cellStyle name="Normal 3 19 19 2 2" xfId="20611" xr:uid="{AAFF09D5-6BEB-4D4F-9B67-9A8779778EA7}"/>
    <cellStyle name="Normal 3 19 19 2 3" xfId="20612" xr:uid="{DAD7BC65-6850-4F1B-8409-568CA524AFC3}"/>
    <cellStyle name="Normal 3 19 19 3" xfId="20613" xr:uid="{E4147B4E-9052-4082-B56B-5F5418D6D385}"/>
    <cellStyle name="Normal 3 19 19 3 2" xfId="20614" xr:uid="{65C8CFB1-B73C-4739-98D6-BD4DCA768BFB}"/>
    <cellStyle name="Normal 3 19 19 3 3" xfId="20615" xr:uid="{5F809A3E-E25D-4727-ACB8-F96BBD2338A8}"/>
    <cellStyle name="Normal 3 19 19 4" xfId="20616" xr:uid="{8592E75F-4BC6-47E0-8744-A3A8077DB79F}"/>
    <cellStyle name="Normal 3 19 19 5" xfId="20617" xr:uid="{7EDD03DC-5441-4082-A843-12DA3BCAD629}"/>
    <cellStyle name="Normal 3 19 2" xfId="20618" xr:uid="{72D4D95F-8182-4143-B6F4-0AE8EDA6D4CB}"/>
    <cellStyle name="Normal 3 19 2 2" xfId="20619" xr:uid="{5648B437-7F9B-449D-A158-55519CCFEA85}"/>
    <cellStyle name="Normal 3 19 2 2 2" xfId="20620" xr:uid="{F051706E-4E3C-4B89-874A-137309E11B0F}"/>
    <cellStyle name="Normal 3 19 2 2 3" xfId="20621" xr:uid="{8BA9E5E9-AE88-4591-9F11-B9DDF6E9C3FC}"/>
    <cellStyle name="Normal 3 19 2 3" xfId="20622" xr:uid="{1F191DC8-1A3C-40E4-9478-A76096EA58CE}"/>
    <cellStyle name="Normal 3 19 2 3 2" xfId="20623" xr:uid="{2665B97C-CFA7-4AF9-A9BC-B71D36474169}"/>
    <cellStyle name="Normal 3 19 2 3 3" xfId="20624" xr:uid="{53A5F6F6-965D-461C-975D-661E300A3057}"/>
    <cellStyle name="Normal 3 19 2 4" xfId="20625" xr:uid="{76BFE4AA-EB8C-4162-A2E3-DFAEE3F6734E}"/>
    <cellStyle name="Normal 3 19 2 5" xfId="20626" xr:uid="{008CE3AA-F45D-4EC9-A622-C1217EBB4561}"/>
    <cellStyle name="Normal 3 19 20" xfId="20627" xr:uid="{5362258A-BB6B-49A9-94F0-81D66308E622}"/>
    <cellStyle name="Normal 3 19 20 2" xfId="20628" xr:uid="{0BA3B081-8055-4D53-A89A-872F12AD2D7E}"/>
    <cellStyle name="Normal 3 19 20 2 2" xfId="20629" xr:uid="{D7D201C8-7806-4196-839A-124698851F4F}"/>
    <cellStyle name="Normal 3 19 20 2 3" xfId="20630" xr:uid="{1C16A097-5790-4419-9B06-4385C15D848C}"/>
    <cellStyle name="Normal 3 19 20 3" xfId="20631" xr:uid="{CF73F6B8-15D6-4C18-BB2A-B05AB249C7E0}"/>
    <cellStyle name="Normal 3 19 20 3 2" xfId="20632" xr:uid="{572A0E52-DC72-4289-995B-783F34DE3AA2}"/>
    <cellStyle name="Normal 3 19 20 3 3" xfId="20633" xr:uid="{4F0E62CB-207E-4A86-B0BF-07AB0E29C6E1}"/>
    <cellStyle name="Normal 3 19 20 4" xfId="20634" xr:uid="{18C6C8EA-EC14-4B51-80F0-86502EAD9F35}"/>
    <cellStyle name="Normal 3 19 20 5" xfId="20635" xr:uid="{13E9F2B4-AC2F-4233-BBE8-8766DDC0A1E7}"/>
    <cellStyle name="Normal 3 19 21" xfId="20636" xr:uid="{A3A81060-0541-412F-9E87-D4B1E319B8E8}"/>
    <cellStyle name="Normal 3 19 21 2" xfId="20637" xr:uid="{26F869C8-E655-4279-A6DB-440DD4CE88E1}"/>
    <cellStyle name="Normal 3 19 21 2 2" xfId="20638" xr:uid="{00554C36-5C65-45D9-82B1-C0D1E1CBC942}"/>
    <cellStyle name="Normal 3 19 21 2 3" xfId="20639" xr:uid="{0ED3B93B-B01C-4444-A7E3-6C87D03E236D}"/>
    <cellStyle name="Normal 3 19 21 3" xfId="20640" xr:uid="{3D76584A-FE91-420A-B5B4-80284F73577C}"/>
    <cellStyle name="Normal 3 19 21 3 2" xfId="20641" xr:uid="{A615A390-9C02-496F-BD3A-FD67DDBF525E}"/>
    <cellStyle name="Normal 3 19 21 3 3" xfId="20642" xr:uid="{062441C7-7BD4-401E-B25E-A24F5B0CA688}"/>
    <cellStyle name="Normal 3 19 21 4" xfId="20643" xr:uid="{2EC61148-7FAB-4C4B-9439-3D41C0CFB9A1}"/>
    <cellStyle name="Normal 3 19 21 5" xfId="20644" xr:uid="{8ADBAD54-6E9A-4CBA-A9CE-2C2931D89022}"/>
    <cellStyle name="Normal 3 19 22" xfId="20645" xr:uid="{1795EDAC-BAFA-4EEA-BBDD-8FD659C37E79}"/>
    <cellStyle name="Normal 3 19 22 2" xfId="20646" xr:uid="{36A1D6F0-CBE5-4507-AE2D-417C68B7E58D}"/>
    <cellStyle name="Normal 3 19 22 2 2" xfId="20647" xr:uid="{686AF62E-2C56-4F16-966C-B0A868411C4D}"/>
    <cellStyle name="Normal 3 19 22 2 3" xfId="20648" xr:uid="{E4693DB9-0CE4-4CF4-939C-52E77453DB91}"/>
    <cellStyle name="Normal 3 19 22 3" xfId="20649" xr:uid="{459E9FD5-6254-466B-A4CA-7ED565C0AC41}"/>
    <cellStyle name="Normal 3 19 22 3 2" xfId="20650" xr:uid="{7ABF6162-2C43-44B7-B017-797994F93D4C}"/>
    <cellStyle name="Normal 3 19 22 3 3" xfId="20651" xr:uid="{0166D52F-B9D6-4F42-908E-9FDBD0E02E5B}"/>
    <cellStyle name="Normal 3 19 22 4" xfId="20652" xr:uid="{4D8E65CE-BF0C-4737-8D29-31A88E0BFF0B}"/>
    <cellStyle name="Normal 3 19 22 5" xfId="20653" xr:uid="{E8853E70-E1B5-48F1-A884-73703011CA6E}"/>
    <cellStyle name="Normal 3 19 23" xfId="20654" xr:uid="{445CB8C3-D4BC-49CE-A763-D778D23C65B4}"/>
    <cellStyle name="Normal 3 19 23 2" xfId="20655" xr:uid="{78808989-5414-47DD-AB38-EE3006FE5215}"/>
    <cellStyle name="Normal 3 19 23 2 2" xfId="20656" xr:uid="{E57AD18F-1619-41CA-B7A4-D6598E11484A}"/>
    <cellStyle name="Normal 3 19 23 2 3" xfId="20657" xr:uid="{B7B6F332-1F77-493F-B9DB-F568B732FEA6}"/>
    <cellStyle name="Normal 3 19 23 3" xfId="20658" xr:uid="{C420D664-6B8F-4C55-BEFF-214C33AD015A}"/>
    <cellStyle name="Normal 3 19 23 3 2" xfId="20659" xr:uid="{9556C3B4-DF21-4307-B920-263ACCF10DE8}"/>
    <cellStyle name="Normal 3 19 23 3 3" xfId="20660" xr:uid="{AE00420F-704F-44EB-9F10-2314E1E164E4}"/>
    <cellStyle name="Normal 3 19 23 4" xfId="20661" xr:uid="{7D686258-CE82-4FC5-ADCC-33D2E567B776}"/>
    <cellStyle name="Normal 3 19 23 5" xfId="20662" xr:uid="{CDBC60BB-B403-424D-8865-E8FF3E1216F7}"/>
    <cellStyle name="Normal 3 19 24" xfId="20663" xr:uid="{8F9B908B-3A41-45EB-A0A3-B4947F175687}"/>
    <cellStyle name="Normal 3 19 24 2" xfId="20664" xr:uid="{099177CB-E5A6-4833-99B5-B690C9885617}"/>
    <cellStyle name="Normal 3 19 24 3" xfId="20665" xr:uid="{EDAA98EB-1CFD-46C4-8D6B-09365ACBB5FD}"/>
    <cellStyle name="Normal 3 19 25" xfId="20666" xr:uid="{98219028-8333-44F6-AD71-9D38AA8B6345}"/>
    <cellStyle name="Normal 3 19 25 2" xfId="20667" xr:uid="{14EB64A6-E00D-43B3-9991-4F779B06A187}"/>
    <cellStyle name="Normal 3 19 25 3" xfId="20668" xr:uid="{13E7BCF3-A6D1-4A62-A589-56F88BA42C29}"/>
    <cellStyle name="Normal 3 19 26" xfId="20669" xr:uid="{F900B5D6-4B87-4939-9BF3-4ADA1F3935A6}"/>
    <cellStyle name="Normal 3 19 27" xfId="20670" xr:uid="{297DEAE9-F2AC-4ACB-B491-2CECA7BBE55D}"/>
    <cellStyle name="Normal 3 19 3" xfId="20671" xr:uid="{2D24C90F-8296-4B06-84C0-5C7B1004B146}"/>
    <cellStyle name="Normal 3 19 3 2" xfId="20672" xr:uid="{F317803A-BA7D-4168-933B-83B837662AFA}"/>
    <cellStyle name="Normal 3 19 3 2 2" xfId="20673" xr:uid="{CA05512D-220F-486C-B841-51BC91607503}"/>
    <cellStyle name="Normal 3 19 3 2 3" xfId="20674" xr:uid="{4900627D-702C-4D21-8F86-C3379FB31A33}"/>
    <cellStyle name="Normal 3 19 3 3" xfId="20675" xr:uid="{A38BF44E-7AA1-4A1C-84F8-64B5B236E33E}"/>
    <cellStyle name="Normal 3 19 3 3 2" xfId="20676" xr:uid="{397DCDC2-7EB7-4E22-B403-A36D1FD39938}"/>
    <cellStyle name="Normal 3 19 3 3 3" xfId="20677" xr:uid="{84CBFAAF-A348-4907-88E4-B3E3D6F95BBD}"/>
    <cellStyle name="Normal 3 19 3 4" xfId="20678" xr:uid="{CDD10EE1-3875-4D5A-BB40-28A905ACC854}"/>
    <cellStyle name="Normal 3 19 3 5" xfId="20679" xr:uid="{2E67C2FC-5BF9-4F7D-A57E-BD06F67A59FC}"/>
    <cellStyle name="Normal 3 19 4" xfId="20680" xr:uid="{199096A3-2072-43D7-A8E1-D85A0D58A594}"/>
    <cellStyle name="Normal 3 19 4 2" xfId="20681" xr:uid="{88EF8983-7DF1-471F-B6E4-F46E7A5DEBFC}"/>
    <cellStyle name="Normal 3 19 4 2 2" xfId="20682" xr:uid="{B821812C-5B90-447D-A3F1-5B3A68303ABA}"/>
    <cellStyle name="Normal 3 19 4 2 3" xfId="20683" xr:uid="{F437E5F0-C81C-456D-8B7B-E1B41F805837}"/>
    <cellStyle name="Normal 3 19 4 3" xfId="20684" xr:uid="{4B442A70-3798-4338-BF81-72C686F7DD4F}"/>
    <cellStyle name="Normal 3 19 4 3 2" xfId="20685" xr:uid="{07DD9A04-9292-413D-AC61-0B74EE34C7EF}"/>
    <cellStyle name="Normal 3 19 4 3 3" xfId="20686" xr:uid="{6E007149-69AC-4808-9BA2-85EB268C812F}"/>
    <cellStyle name="Normal 3 19 4 4" xfId="20687" xr:uid="{E2D938A4-9A74-4C3C-B13F-C369CB3FC3C1}"/>
    <cellStyle name="Normal 3 19 4 5" xfId="20688" xr:uid="{85FB5613-13C8-47BE-8F5F-6B451BF4E48A}"/>
    <cellStyle name="Normal 3 19 5" xfId="20689" xr:uid="{6CB0324F-0F0F-4A80-80FF-2FA168052D1A}"/>
    <cellStyle name="Normal 3 19 5 2" xfId="20690" xr:uid="{5AA8B43F-981B-404A-BA84-5286402670CF}"/>
    <cellStyle name="Normal 3 19 5 2 2" xfId="20691" xr:uid="{A2DA9F97-456B-4727-9DB6-E7BA3BDAA0DA}"/>
    <cellStyle name="Normal 3 19 5 2 3" xfId="20692" xr:uid="{29C9A7F5-A9C1-43A9-866F-0DD3CF45E9E5}"/>
    <cellStyle name="Normal 3 19 5 3" xfId="20693" xr:uid="{BA78F894-0A79-4E7D-AD4A-E5F60AFBFDBF}"/>
    <cellStyle name="Normal 3 19 5 3 2" xfId="20694" xr:uid="{CDAA3FF0-DAAB-4ADA-ABA5-9536DDDEEF62}"/>
    <cellStyle name="Normal 3 19 5 3 3" xfId="20695" xr:uid="{C143B5B1-0B26-4A30-90AD-5EBBA355B3DA}"/>
    <cellStyle name="Normal 3 19 5 4" xfId="20696" xr:uid="{FB635F9C-CA87-4426-9B95-565EBC77C212}"/>
    <cellStyle name="Normal 3 19 5 5" xfId="20697" xr:uid="{AF81BF0D-7C87-45C4-A547-F7BFA61D21AE}"/>
    <cellStyle name="Normal 3 19 6" xfId="20698" xr:uid="{68BC5949-28B0-4E74-850E-8BF86B1BF8DD}"/>
    <cellStyle name="Normal 3 19 6 2" xfId="20699" xr:uid="{32BD5BC0-91E5-42E2-BF4F-3E4D998795F9}"/>
    <cellStyle name="Normal 3 19 6 2 2" xfId="20700" xr:uid="{43862EA9-518D-418E-A0B8-59B9A9581765}"/>
    <cellStyle name="Normal 3 19 6 2 3" xfId="20701" xr:uid="{1E791A5E-AAFD-48AA-8801-C7C1C5627DA6}"/>
    <cellStyle name="Normal 3 19 6 3" xfId="20702" xr:uid="{C23988C2-49D7-4AE9-8612-E1C25B23140A}"/>
    <cellStyle name="Normal 3 19 6 3 2" xfId="20703" xr:uid="{541AF4F6-3348-4695-8DB3-3E18A4D8860F}"/>
    <cellStyle name="Normal 3 19 6 3 3" xfId="20704" xr:uid="{B003BDA2-FB5B-4156-9A7F-8C5D3DA8B28D}"/>
    <cellStyle name="Normal 3 19 6 4" xfId="20705" xr:uid="{7C15297D-D553-4188-ADFF-3CC6F3430547}"/>
    <cellStyle name="Normal 3 19 6 5" xfId="20706" xr:uid="{BDA7250F-C8D4-4C72-969C-B87C0C6B3163}"/>
    <cellStyle name="Normal 3 19 7" xfId="20707" xr:uid="{DAE2DE52-96F0-4737-947C-828867BD7F57}"/>
    <cellStyle name="Normal 3 19 7 2" xfId="20708" xr:uid="{ED4A34A2-F1AD-4C09-A456-18BF090D0665}"/>
    <cellStyle name="Normal 3 19 7 2 2" xfId="20709" xr:uid="{5601FAD1-C208-484C-BE05-28ECB83D7A33}"/>
    <cellStyle name="Normal 3 19 7 2 3" xfId="20710" xr:uid="{7FF51457-EDE8-4452-B362-385AB5F9E3AF}"/>
    <cellStyle name="Normal 3 19 7 3" xfId="20711" xr:uid="{E74853FC-046A-458C-B921-CE9433289505}"/>
    <cellStyle name="Normal 3 19 7 3 2" xfId="20712" xr:uid="{50CC5E2E-49FE-46FA-A7E2-E23A0386217A}"/>
    <cellStyle name="Normal 3 19 7 3 3" xfId="20713" xr:uid="{3AC4A75D-7DD3-48B9-8CC9-AF956141D8F5}"/>
    <cellStyle name="Normal 3 19 7 4" xfId="20714" xr:uid="{159980B5-DA13-40AD-9807-399BF5210330}"/>
    <cellStyle name="Normal 3 19 7 5" xfId="20715" xr:uid="{FE7C6948-63A0-4645-80D0-28A1D43FBC2A}"/>
    <cellStyle name="Normal 3 19 8" xfId="20716" xr:uid="{46ADF903-453C-4099-9C6E-6B222292626A}"/>
    <cellStyle name="Normal 3 19 8 2" xfId="20717" xr:uid="{CDCD42B6-3C95-4094-92B7-E3576D40675E}"/>
    <cellStyle name="Normal 3 19 8 2 2" xfId="20718" xr:uid="{FDAC29AA-2E40-40C9-A701-99E3461D1CB9}"/>
    <cellStyle name="Normal 3 19 8 2 3" xfId="20719" xr:uid="{C72E9F3A-F7D9-4D44-AA7D-954412E0B43B}"/>
    <cellStyle name="Normal 3 19 8 3" xfId="20720" xr:uid="{523D7C98-958A-49B5-8E6A-EB5D2963634B}"/>
    <cellStyle name="Normal 3 19 8 3 2" xfId="20721" xr:uid="{3ACC7500-ECB2-4FD3-885A-378C60ADE3A5}"/>
    <cellStyle name="Normal 3 19 8 3 3" xfId="20722" xr:uid="{F7A0B917-2B2B-4E9D-B8FB-A61F4764AAE4}"/>
    <cellStyle name="Normal 3 19 8 4" xfId="20723" xr:uid="{1DA11F91-B8E8-45C5-82D7-7E51DDB67B31}"/>
    <cellStyle name="Normal 3 19 8 5" xfId="20724" xr:uid="{59935BC0-DF16-46D8-8283-7E4A037A7CE7}"/>
    <cellStyle name="Normal 3 19 9" xfId="20725" xr:uid="{9CAE60BB-7EBB-4947-9B67-9D7B9BA00E58}"/>
    <cellStyle name="Normal 3 19 9 2" xfId="20726" xr:uid="{044302A9-DF4C-485B-B218-6BDA69598DDF}"/>
    <cellStyle name="Normal 3 19 9 2 2" xfId="20727" xr:uid="{1FACBFAA-9610-498B-BF07-BCA8E9B88FD6}"/>
    <cellStyle name="Normal 3 19 9 2 3" xfId="20728" xr:uid="{11BC951D-47E7-4AB9-939C-B550F9D3FE47}"/>
    <cellStyle name="Normal 3 19 9 3" xfId="20729" xr:uid="{29900623-9DDB-49DB-93B9-424250C79F6F}"/>
    <cellStyle name="Normal 3 19 9 3 2" xfId="20730" xr:uid="{9C82647C-781C-4FFF-8FAE-E000FB946D33}"/>
    <cellStyle name="Normal 3 19 9 3 3" xfId="20731" xr:uid="{AB52817D-4D2A-4843-AD57-55BAF4A5371F}"/>
    <cellStyle name="Normal 3 19 9 4" xfId="20732" xr:uid="{3FF9957F-F618-45D6-B260-FE420EC33B6A}"/>
    <cellStyle name="Normal 3 19 9 5" xfId="20733" xr:uid="{5632B0D3-CD00-43BC-9C46-ABCF95C93D98}"/>
    <cellStyle name="Normal 3 190" xfId="20734" xr:uid="{CD87FD69-DBC2-4DA8-B6A5-25B629577930}"/>
    <cellStyle name="Normal 3 191" xfId="20735" xr:uid="{C4B64EEA-A6F8-4963-A21C-0EB0CD5DA2DD}"/>
    <cellStyle name="Normal 3 192" xfId="20736" xr:uid="{E3F27524-C9AE-457D-BA73-0198857EDCFC}"/>
    <cellStyle name="Normal 3 193" xfId="20737" xr:uid="{E5D5B829-03A6-4D75-8C30-47B7C06E6D67}"/>
    <cellStyle name="Normal 3 194" xfId="20738" xr:uid="{E84609F5-0CF9-41D7-9AC5-35E51C0CAE71}"/>
    <cellStyle name="Normal 3 195" xfId="20739" xr:uid="{0A4DCD3B-C6FD-4E42-B1C5-DB459BB49E86}"/>
    <cellStyle name="Normal 3 196" xfId="20740" xr:uid="{B1C7684E-BA5F-43DF-847B-765EC4C80D8B}"/>
    <cellStyle name="Normal 3 197" xfId="20741" xr:uid="{36CE6591-B07B-4EDF-93C3-DBDD5009F7BD}"/>
    <cellStyle name="Normal 3 198" xfId="20742" xr:uid="{5DEC68FF-9C0C-467B-BB2C-CF0C1B1D98F3}"/>
    <cellStyle name="Normal 3 198 2" xfId="20743" xr:uid="{B16EEC48-DA6C-4FF4-B48E-28E6CFE4A4C9}"/>
    <cellStyle name="Normal 3 199" xfId="20744" xr:uid="{EF791DB2-C20D-4786-93B4-87ADC8BD16DD}"/>
    <cellStyle name="Normal 3 2" xfId="312" xr:uid="{26C788A9-EEFC-4E7C-8EE8-42D145497FAE}"/>
    <cellStyle name="Normal 3 2 10" xfId="20745" xr:uid="{824E2796-E137-4990-90F4-D3D8BD6AD5CA}"/>
    <cellStyle name="Normal 3 2 10 2" xfId="20746" xr:uid="{3986225E-14BF-45DB-B4F9-82C3BFEC2439}"/>
    <cellStyle name="Normal 3 2 10 2 2" xfId="20747" xr:uid="{2554036A-DADD-41C7-A89A-6C32A6B6A74E}"/>
    <cellStyle name="Normal 3 2 10 2 3" xfId="20748" xr:uid="{BEDDA6B0-EF15-433A-BA6E-F4F6DC9B0D33}"/>
    <cellStyle name="Normal 3 2 10 3" xfId="20749" xr:uid="{F2CC7B32-1530-4263-B0A3-B239D7562D7F}"/>
    <cellStyle name="Normal 3 2 10 3 2" xfId="20750" xr:uid="{4DAFCE40-113C-45F0-AB88-C644006E6D4D}"/>
    <cellStyle name="Normal 3 2 10 3 3" xfId="20751" xr:uid="{A4226696-637A-4104-B44E-3F72763F9058}"/>
    <cellStyle name="Normal 3 2 10 4" xfId="20752" xr:uid="{694D2589-7195-452C-998F-FDB7E70BFA0B}"/>
    <cellStyle name="Normal 3 2 10 5" xfId="20753" xr:uid="{CEAB64E9-4628-4717-A808-10DF67A31F40}"/>
    <cellStyle name="Normal 3 2 100" xfId="20754" xr:uid="{26024447-F53E-4878-9578-BB5D963E58FA}"/>
    <cellStyle name="Normal 3 2 101" xfId="20755" xr:uid="{E46710C6-F75F-40B1-833A-9253B4266C45}"/>
    <cellStyle name="Normal 3 2 102" xfId="20756" xr:uid="{38189F15-2860-447A-BD47-50FA6C98246D}"/>
    <cellStyle name="Normal 3 2 103" xfId="20757" xr:uid="{24E91F27-20C3-4D7B-831E-7F56CBED7A09}"/>
    <cellStyle name="Normal 3 2 104" xfId="20758" xr:uid="{95DB9BA3-6882-4A2B-839B-008E1651AF14}"/>
    <cellStyle name="Normal 3 2 105" xfId="20759" xr:uid="{00065A85-2495-480B-B3BD-7CDC362F4250}"/>
    <cellStyle name="Normal 3 2 106" xfId="20760" xr:uid="{F367A36A-2960-4B97-B6E9-C8CB86099A93}"/>
    <cellStyle name="Normal 3 2 107" xfId="20761" xr:uid="{8E476322-2E76-41A2-89DB-302839E95242}"/>
    <cellStyle name="Normal 3 2 108" xfId="20762" xr:uid="{131B5EB1-4623-4065-8682-8F3704A860D7}"/>
    <cellStyle name="Normal 3 2 109" xfId="20763" xr:uid="{D617E854-67DD-4A1A-9106-A0D4AA568043}"/>
    <cellStyle name="Normal 3 2 11" xfId="20764" xr:uid="{817CC38C-0328-463A-9C37-1ECB73369F39}"/>
    <cellStyle name="Normal 3 2 11 10" xfId="20765" xr:uid="{3A572738-EAB5-4C08-80C8-B33F69F03E0F}"/>
    <cellStyle name="Normal 3 2 11 11" xfId="20766" xr:uid="{66648E50-CCE4-41BA-BA99-70FC7AEA29AF}"/>
    <cellStyle name="Normal 3 2 11 11 2" xfId="20767" xr:uid="{78DCBFAD-E0DE-444D-9E22-58A1098A0EAB}"/>
    <cellStyle name="Normal 3 2 11 11 2 2" xfId="20768" xr:uid="{26731D41-C9B2-488F-8568-7F4255748383}"/>
    <cellStyle name="Normal 3 2 11 11 2 2 2" xfId="20769" xr:uid="{BD5B2855-EEC6-41B6-A398-3F7048A0F836}"/>
    <cellStyle name="Normal 3 2 11 11 2 2 2 2" xfId="20770" xr:uid="{B54A56A7-BC76-47B5-9151-F4178E7A725F}"/>
    <cellStyle name="Normal 3 2 11 11 2 2 2 2 2" xfId="20771" xr:uid="{1E07A7E5-2E0E-43D4-9F52-0ECD7D7BF3B0}"/>
    <cellStyle name="Normal 3 2 11 11 2 2 2 3" xfId="20772" xr:uid="{AEC03697-2647-4B4D-A771-E25F6F69320E}"/>
    <cellStyle name="Normal 3 2 11 11 2 2 2 4" xfId="20773" xr:uid="{27863ABE-5806-494E-ABAD-C0DA0CC08497}"/>
    <cellStyle name="Normal 3 2 11 11 2 2 2 5" xfId="20774" xr:uid="{07EDAEB4-8963-4356-8783-234A126AC9D8}"/>
    <cellStyle name="Normal 3 2 11 11 2 2 3" xfId="20775" xr:uid="{8DE93045-A2C7-47BC-A947-C7E843EA6767}"/>
    <cellStyle name="Normal 3 2 11 11 2 2 3 2" xfId="20776" xr:uid="{B5449C63-6F1A-4AED-B830-AB21F6CC9D68}"/>
    <cellStyle name="Normal 3 2 11 11 2 2 4" xfId="20777" xr:uid="{5B27B6D5-1FF3-47E4-A846-8CADA54FA4A3}"/>
    <cellStyle name="Normal 3 2 11 11 2 2 5" xfId="20778" xr:uid="{387CD091-2F2F-4460-A733-D807ED93C1C0}"/>
    <cellStyle name="Normal 3 2 11 11 2 3" xfId="20779" xr:uid="{C4158B5F-19C4-4AB2-B1F3-8BFFED45C10C}"/>
    <cellStyle name="Normal 3 2 11 11 2 4" xfId="20780" xr:uid="{9CAB6C53-384E-4F9A-8CDE-0C68C5BA7D75}"/>
    <cellStyle name="Normal 3 2 11 11 2 5" xfId="20781" xr:uid="{C46B2CAB-FA18-420F-ADA4-2E487E35A137}"/>
    <cellStyle name="Normal 3 2 11 11 2 6" xfId="20782" xr:uid="{544D35CF-C947-4116-BA1B-C61E1F2F6952}"/>
    <cellStyle name="Normal 3 2 11 11 2 6 2" xfId="20783" xr:uid="{723A83D2-AEFD-4E61-A822-121578058AE0}"/>
    <cellStyle name="Normal 3 2 11 11 2 7" xfId="20784" xr:uid="{6F9D4EC7-CB7A-4073-8F53-F30AD69A6A79}"/>
    <cellStyle name="Normal 3 2 11 11 2 8" xfId="20785" xr:uid="{3B8E11A3-A3AC-4CBE-A48A-06B3D9081C11}"/>
    <cellStyle name="Normal 3 2 11 11 2 9" xfId="20786" xr:uid="{9F13309E-7166-43E3-9E82-8C314A1E5C56}"/>
    <cellStyle name="Normal 3 2 11 11 3" xfId="20787" xr:uid="{1AB2B0BD-EF11-46D0-A621-E9F6F5413BD1}"/>
    <cellStyle name="Normal 3 2 11 11 3 2" xfId="20788" xr:uid="{422B5975-2606-4E09-86DB-EED1FA7EF87D}"/>
    <cellStyle name="Normal 3 2 11 11 3 2 2" xfId="20789" xr:uid="{BFDF2646-1BAA-4290-AA7F-BF1463D64182}"/>
    <cellStyle name="Normal 3 2 11 11 3 2 2 2" xfId="20790" xr:uid="{2C82FB8B-6E40-4AF4-8CF2-E6AF6C68BF2C}"/>
    <cellStyle name="Normal 3 2 11 11 3 2 3" xfId="20791" xr:uid="{AFBCC9DE-56BB-4D3F-98EB-DD64FF61C220}"/>
    <cellStyle name="Normal 3 2 11 11 3 2 4" xfId="20792" xr:uid="{567C2962-CAE5-4295-BA66-A4948D1A2A09}"/>
    <cellStyle name="Normal 3 2 11 11 3 2 5" xfId="20793" xr:uid="{33B7583E-C546-4F19-8D0B-02B4970B4CFA}"/>
    <cellStyle name="Normal 3 2 11 11 3 3" xfId="20794" xr:uid="{3D03C27D-7345-44FE-988E-BD0137DFCD4B}"/>
    <cellStyle name="Normal 3 2 11 11 3 3 2" xfId="20795" xr:uid="{CE2F3A0A-D24D-4B5A-9652-4E100248B944}"/>
    <cellStyle name="Normal 3 2 11 11 3 4" xfId="20796" xr:uid="{40C5FCD5-F3A4-4857-A36E-A350D194EFE1}"/>
    <cellStyle name="Normal 3 2 11 11 3 5" xfId="20797" xr:uid="{DB7DC342-4A10-4888-9313-15B29B37A806}"/>
    <cellStyle name="Normal 3 2 11 11 4" xfId="20798" xr:uid="{3E618674-0B89-4C4B-AC73-9B2D26B40D81}"/>
    <cellStyle name="Normal 3 2 11 11 5" xfId="20799" xr:uid="{F1F494B8-46FC-419A-A814-1935DF6B0A86}"/>
    <cellStyle name="Normal 3 2 11 11 6" xfId="20800" xr:uid="{27E52F41-0225-4EEF-8EE1-C2F26AC2251E}"/>
    <cellStyle name="Normal 3 2 11 11 6 2" xfId="20801" xr:uid="{1AF34B9E-422E-4901-93C1-733CBE3176D0}"/>
    <cellStyle name="Normal 3 2 11 11 7" xfId="20802" xr:uid="{9C95928A-5F19-4235-86BD-EB67CB073701}"/>
    <cellStyle name="Normal 3 2 11 11 8" xfId="20803" xr:uid="{88C8AD95-2971-44F0-8F2E-D058DFA3C276}"/>
    <cellStyle name="Normal 3 2 11 11 9" xfId="20804" xr:uid="{6BBC4893-AC0D-4519-A17A-CC45A8DE2D50}"/>
    <cellStyle name="Normal 3 2 11 12" xfId="20805" xr:uid="{F7EA9B72-1101-4DD7-83B0-FD35CF9BC67E}"/>
    <cellStyle name="Normal 3 2 11 12 2" xfId="20806" xr:uid="{51C993B7-F247-48B3-8542-16C1E850A7D2}"/>
    <cellStyle name="Normal 3 2 11 12 3" xfId="20807" xr:uid="{7504B13B-9065-44E9-A7B8-79DCE33534D1}"/>
    <cellStyle name="Normal 3 2 11 13" xfId="20808" xr:uid="{076A5702-1CB3-479C-AFAF-65B527D933C5}"/>
    <cellStyle name="Normal 3 2 11 13 2" xfId="20809" xr:uid="{7F40C007-7E46-45FB-B5E7-A86F783D0EE2}"/>
    <cellStyle name="Normal 3 2 11 13 3" xfId="20810" xr:uid="{336006D4-7027-4B83-B1DB-60B9A7947434}"/>
    <cellStyle name="Normal 3 2 11 14" xfId="20811" xr:uid="{C9358BD2-C614-474B-9C3B-1421F4400C75}"/>
    <cellStyle name="Normal 3 2 11 14 2" xfId="20812" xr:uid="{0802E956-19A9-4F21-B312-AE04555CC16A}"/>
    <cellStyle name="Normal 3 2 11 14 3" xfId="20813" xr:uid="{8F899400-74C2-4C02-9BCD-BBD0DEF19348}"/>
    <cellStyle name="Normal 3 2 11 15" xfId="20814" xr:uid="{F870C349-1B2B-495D-801A-F64558910642}"/>
    <cellStyle name="Normal 3 2 11 15 2" xfId="20815" xr:uid="{FE9736DB-369D-467C-8F68-8BFD20294B2E}"/>
    <cellStyle name="Normal 3 2 11 15 3" xfId="20816" xr:uid="{A7DCC6CC-C759-41E3-9B47-933FAFBC8668}"/>
    <cellStyle name="Normal 3 2 11 16" xfId="20817" xr:uid="{26F45CDB-0363-443B-B68D-4D36333C1C9E}"/>
    <cellStyle name="Normal 3 2 11 16 2" xfId="20818" xr:uid="{8F081E98-BC77-407F-B941-4A74A2ED6BCB}"/>
    <cellStyle name="Normal 3 2 11 16 2 2" xfId="20819" xr:uid="{1C82FE50-B6AC-495A-9624-2A61E90063EF}"/>
    <cellStyle name="Normal 3 2 11 16 2 2 2" xfId="20820" xr:uid="{809CE2AC-0C54-476B-A0F6-27728B1463AE}"/>
    <cellStyle name="Normal 3 2 11 16 2 3" xfId="20821" xr:uid="{476DE814-8A5E-445F-99E6-79739C4A8BC5}"/>
    <cellStyle name="Normal 3 2 11 16 2 4" xfId="20822" xr:uid="{4522E866-ACC6-44C2-B708-DD93CF5995E1}"/>
    <cellStyle name="Normal 3 2 11 16 2 5" xfId="20823" xr:uid="{B725768A-5D84-4600-A5DC-5D182A79BA19}"/>
    <cellStyle name="Normal 3 2 11 16 3" xfId="20824" xr:uid="{8E092D04-5A56-468B-8D59-88B933F8EB0F}"/>
    <cellStyle name="Normal 3 2 11 16 3 2" xfId="20825" xr:uid="{B692BC5C-38F5-4C2C-B0FD-CB5ABCDF88FC}"/>
    <cellStyle name="Normal 3 2 11 16 4" xfId="20826" xr:uid="{410735BD-60BE-4971-9C25-AA72C88A4C37}"/>
    <cellStyle name="Normal 3 2 11 16 5" xfId="20827" xr:uid="{2F3CDA9E-0C95-4F88-B359-0EEDCCAB5D5D}"/>
    <cellStyle name="Normal 3 2 11 17" xfId="20828" xr:uid="{B3C5AC80-DDFB-4C33-A736-8462024A3B11}"/>
    <cellStyle name="Normal 3 2 11 18" xfId="20829" xr:uid="{E2CDFEC8-51F8-43EC-9CFD-6413032EB72C}"/>
    <cellStyle name="Normal 3 2 11 19" xfId="20830" xr:uid="{2807A93A-F991-4412-AF38-A0AE9794D8EE}"/>
    <cellStyle name="Normal 3 2 11 2" xfId="20831" xr:uid="{06DF008A-2742-4D2D-9E74-4E5CBE8E6B6C}"/>
    <cellStyle name="Normal 3 2 11 2 10" xfId="20832" xr:uid="{6F410550-5141-4FFE-BDD9-2B7252541A2D}"/>
    <cellStyle name="Normal 3 2 11 2 11" xfId="20833" xr:uid="{CFE873BF-B54B-4409-9E6B-1F660BE476A1}"/>
    <cellStyle name="Normal 3 2 11 2 11 2" xfId="20834" xr:uid="{0058C1D0-B4B1-4355-9E6E-3A44C6A16DF4}"/>
    <cellStyle name="Normal 3 2 11 2 11 2 2" xfId="20835" xr:uid="{29BDA783-3114-4047-BD3D-9F696EDAC7D8}"/>
    <cellStyle name="Normal 3 2 11 2 11 2 2 2" xfId="20836" xr:uid="{62734737-9485-42C7-A82E-AE7E7675DFCD}"/>
    <cellStyle name="Normal 3 2 11 2 11 2 3" xfId="20837" xr:uid="{08BCCB0C-52A9-4494-B26C-CD6F40992C10}"/>
    <cellStyle name="Normal 3 2 11 2 11 2 4" xfId="20838" xr:uid="{027A226E-C121-4230-9685-434D3920B943}"/>
    <cellStyle name="Normal 3 2 11 2 11 2 5" xfId="20839" xr:uid="{5995AB56-311D-4133-BD0B-8B5638BC854A}"/>
    <cellStyle name="Normal 3 2 11 2 11 3" xfId="20840" xr:uid="{5CD82AFC-5DAC-45B4-B76D-03AEC63CF6CE}"/>
    <cellStyle name="Normal 3 2 11 2 11 3 2" xfId="20841" xr:uid="{04CD5F47-3C93-4E17-84A7-ED480182D8B1}"/>
    <cellStyle name="Normal 3 2 11 2 11 4" xfId="20842" xr:uid="{AFA44A30-6955-4226-903E-46FE1ACC0A27}"/>
    <cellStyle name="Normal 3 2 11 2 11 5" xfId="20843" xr:uid="{5B610AA7-F0F4-4644-9CB7-785128ED8BC7}"/>
    <cellStyle name="Normal 3 2 11 2 12" xfId="20844" xr:uid="{BD007AF2-53A5-407D-802F-88FE9BD2DFFA}"/>
    <cellStyle name="Normal 3 2 11 2 13" xfId="20845" xr:uid="{56A97243-8C9E-4324-82F1-99B27F0CF455}"/>
    <cellStyle name="Normal 3 2 11 2 14" xfId="20846" xr:uid="{5867CA81-3670-405F-A359-FD933DDE2715}"/>
    <cellStyle name="Normal 3 2 11 2 15" xfId="20847" xr:uid="{38CE7D77-3BCD-4F72-8DB5-6959F3F8E4B9}"/>
    <cellStyle name="Normal 3 2 11 2 15 2" xfId="20848" xr:uid="{9E58861B-79E0-47B5-95DC-3D8FDFE8760E}"/>
    <cellStyle name="Normal 3 2 11 2 16" xfId="20849" xr:uid="{280A3E76-8FA3-465D-A27A-495C318CC861}"/>
    <cellStyle name="Normal 3 2 11 2 17" xfId="20850" xr:uid="{24B0F550-91C2-47FA-8190-6041DE9B27C0}"/>
    <cellStyle name="Normal 3 2 11 2 18" xfId="20851" xr:uid="{4F80ED17-06AF-4646-B321-93C9D31FD01E}"/>
    <cellStyle name="Normal 3 2 11 2 2" xfId="20852" xr:uid="{8EA51A55-D1BC-4577-B4E5-976E6877F265}"/>
    <cellStyle name="Normal 3 2 11 2 2 10" xfId="20853" xr:uid="{E5D98624-C4B7-4FCE-9E6A-240EF9BBA647}"/>
    <cellStyle name="Normal 3 2 11 2 2 11" xfId="20854" xr:uid="{7FFB1796-A87B-47E3-950B-FC2763D29DD8}"/>
    <cellStyle name="Normal 3 2 11 2 2 12" xfId="20855" xr:uid="{817CA086-8385-47E2-AD29-87F8F9B5A540}"/>
    <cellStyle name="Normal 3 2 11 2 2 13" xfId="20856" xr:uid="{5B9AF3D2-AA13-4466-A499-6F58A9C491A4}"/>
    <cellStyle name="Normal 3 2 11 2 2 13 2" xfId="20857" xr:uid="{8AD917D8-513C-49DD-99A0-EEA842F4B9F6}"/>
    <cellStyle name="Normal 3 2 11 2 2 14" xfId="20858" xr:uid="{5FB84898-B733-462F-AC80-4B430D2B153A}"/>
    <cellStyle name="Normal 3 2 11 2 2 15" xfId="20859" xr:uid="{55AF3E38-2332-4E51-B3B5-6C8FDF5CDF7A}"/>
    <cellStyle name="Normal 3 2 11 2 2 16" xfId="20860" xr:uid="{825D1DA0-8AB3-47EE-8CDC-1A964CD271CB}"/>
    <cellStyle name="Normal 3 2 11 2 2 2" xfId="20861" xr:uid="{773BB6B9-F06A-4AA5-9E5F-31C9A37A17D0}"/>
    <cellStyle name="Normal 3 2 11 2 2 2 10" xfId="20862" xr:uid="{F52D834E-98E9-4158-9D39-4BF9619C4204}"/>
    <cellStyle name="Normal 3 2 11 2 2 2 11" xfId="20863" xr:uid="{1E94AC59-8CEC-4737-9DC1-408B8E83FF2F}"/>
    <cellStyle name="Normal 3 2 11 2 2 2 12" xfId="20864" xr:uid="{C8AE9FC8-F2B0-44E3-8008-5E9B01926A42}"/>
    <cellStyle name="Normal 3 2 11 2 2 2 13" xfId="20865" xr:uid="{33EDDFAA-0EA4-4583-9246-7C2408A8E343}"/>
    <cellStyle name="Normal 3 2 11 2 2 2 13 2" xfId="20866" xr:uid="{261C9C4F-D848-4E64-A5DA-05E3B7DD412A}"/>
    <cellStyle name="Normal 3 2 11 2 2 2 14" xfId="20867" xr:uid="{F58256A9-6D37-4067-99E1-ECBFAB290928}"/>
    <cellStyle name="Normal 3 2 11 2 2 2 15" xfId="20868" xr:uid="{2FE1B791-CDB8-451B-8D33-18B1064A0F75}"/>
    <cellStyle name="Normal 3 2 11 2 2 2 16" xfId="20869" xr:uid="{246C5B42-7162-42C5-BC4D-7C1B6A701A88}"/>
    <cellStyle name="Normal 3 2 11 2 2 2 2" xfId="20870" xr:uid="{FC94B502-F209-4BC3-A92A-B9BBC36A4AD9}"/>
    <cellStyle name="Normal 3 2 11 2 2 2 2 10" xfId="20871" xr:uid="{77CBCFA3-1716-41F0-BCF2-F2A0B9C6AD4A}"/>
    <cellStyle name="Normal 3 2 11 2 2 2 2 11" xfId="20872" xr:uid="{BD33D4A4-7975-477F-AD8C-3414BCFCAE84}"/>
    <cellStyle name="Normal 3 2 11 2 2 2 2 12" xfId="20873" xr:uid="{0A682FE0-EBB6-40B2-A0D1-8D0BC1F6C909}"/>
    <cellStyle name="Normal 3 2 11 2 2 2 2 12 2" xfId="20874" xr:uid="{93E61669-BC4F-4B6D-9622-920853551015}"/>
    <cellStyle name="Normal 3 2 11 2 2 2 2 13" xfId="20875" xr:uid="{F24713E2-0194-497B-BEAC-7DFCEC93A5BC}"/>
    <cellStyle name="Normal 3 2 11 2 2 2 2 14" xfId="20876" xr:uid="{6C621522-FDA1-4492-83C4-BEFBD76F11B3}"/>
    <cellStyle name="Normal 3 2 11 2 2 2 2 15" xfId="20877" xr:uid="{D4D55C60-CBB1-4503-93D4-7A76DD1B3E47}"/>
    <cellStyle name="Normal 3 2 11 2 2 2 2 2" xfId="20878" xr:uid="{A9B9718F-293B-48C4-B300-14D7B6E7B8A1}"/>
    <cellStyle name="Normal 3 2 11 2 2 2 2 2 2" xfId="20879" xr:uid="{2734D919-827B-47FA-B12F-602F07D78F1D}"/>
    <cellStyle name="Normal 3 2 11 2 2 2 2 2 2 2" xfId="20880" xr:uid="{E2D2522D-FD52-4986-A0FB-B13FC84E8DFB}"/>
    <cellStyle name="Normal 3 2 11 2 2 2 2 2 2 2 2" xfId="20881" xr:uid="{0BAA3EC6-76CF-4CC9-A1D7-5A1D5B659560}"/>
    <cellStyle name="Normal 3 2 11 2 2 2 2 2 2 2 2 2" xfId="20882" xr:uid="{8E069525-5A96-4483-94E3-5499E6D04CCA}"/>
    <cellStyle name="Normal 3 2 11 2 2 2 2 2 2 2 2 2 2" xfId="20883" xr:uid="{1E688DFC-F556-4067-9919-2B7A5E37E235}"/>
    <cellStyle name="Normal 3 2 11 2 2 2 2 2 2 2 2 3" xfId="20884" xr:uid="{9E11C585-5D05-4ED3-8B22-C1DA93B96E9F}"/>
    <cellStyle name="Normal 3 2 11 2 2 2 2 2 2 2 2 4" xfId="20885" xr:uid="{591B3087-3464-4A44-8EE4-3011F6672130}"/>
    <cellStyle name="Normal 3 2 11 2 2 2 2 2 2 2 2 5" xfId="20886" xr:uid="{9025336F-5228-49D8-B10B-7D9AB4E56C9D}"/>
    <cellStyle name="Normal 3 2 11 2 2 2 2 2 2 2 3" xfId="20887" xr:uid="{7E34F88C-3A9F-42E6-A6A8-10DBF85771B0}"/>
    <cellStyle name="Normal 3 2 11 2 2 2 2 2 2 2 3 2" xfId="20888" xr:uid="{F9280517-37B3-46C7-BA71-7F344A0E660D}"/>
    <cellStyle name="Normal 3 2 11 2 2 2 2 2 2 2 4" xfId="20889" xr:uid="{740DFA02-4A4A-427D-85C7-6F87EBFA3486}"/>
    <cellStyle name="Normal 3 2 11 2 2 2 2 2 2 2 5" xfId="20890" xr:uid="{EAE026F6-8BD6-497A-91E3-7EFAAA4EA024}"/>
    <cellStyle name="Normal 3 2 11 2 2 2 2 2 2 3" xfId="20891" xr:uid="{E031B990-3FD1-4BE2-A74A-7090C3268715}"/>
    <cellStyle name="Normal 3 2 11 2 2 2 2 2 2 4" xfId="20892" xr:uid="{628364B8-D97D-47E8-89A3-AFF0368E361C}"/>
    <cellStyle name="Normal 3 2 11 2 2 2 2 2 2 5" xfId="20893" xr:uid="{1D01DD0E-03F1-45FF-96D9-711D7DCE7F01}"/>
    <cellStyle name="Normal 3 2 11 2 2 2 2 2 2 6" xfId="20894" xr:uid="{14CF78DF-D76E-4A8A-9325-395D0607A551}"/>
    <cellStyle name="Normal 3 2 11 2 2 2 2 2 2 6 2" xfId="20895" xr:uid="{529E0AC1-3DFC-4EF4-85AA-8B9143BFC0C0}"/>
    <cellStyle name="Normal 3 2 11 2 2 2 2 2 2 7" xfId="20896" xr:uid="{9ABE7557-2847-46E9-AD11-F7547B438303}"/>
    <cellStyle name="Normal 3 2 11 2 2 2 2 2 2 8" xfId="20897" xr:uid="{CAC0E588-A918-4823-BB7C-3C592C6404C6}"/>
    <cellStyle name="Normal 3 2 11 2 2 2 2 2 2 9" xfId="20898" xr:uid="{4065BF8F-4C80-49F7-81C3-C493E6A60270}"/>
    <cellStyle name="Normal 3 2 11 2 2 2 2 2 3" xfId="20899" xr:uid="{FF7C2180-74F4-46D5-8F41-544AD4F98F84}"/>
    <cellStyle name="Normal 3 2 11 2 2 2 2 2 3 2" xfId="20900" xr:uid="{7E4090E3-0F45-4923-A779-96C2F27A640C}"/>
    <cellStyle name="Normal 3 2 11 2 2 2 2 2 3 2 2" xfId="20901" xr:uid="{F35078C9-39D9-479A-AD68-2C80B1F09FF9}"/>
    <cellStyle name="Normal 3 2 11 2 2 2 2 2 3 2 2 2" xfId="20902" xr:uid="{BABB4327-220C-4CFE-9D3F-489314FE3E8D}"/>
    <cellStyle name="Normal 3 2 11 2 2 2 2 2 3 2 3" xfId="20903" xr:uid="{C6B90677-1492-4698-A070-26D7A73E2EA0}"/>
    <cellStyle name="Normal 3 2 11 2 2 2 2 2 3 2 4" xfId="20904" xr:uid="{77477D51-9EE3-42A4-A6D7-3141145A30B0}"/>
    <cellStyle name="Normal 3 2 11 2 2 2 2 2 3 2 5" xfId="20905" xr:uid="{F4FC4164-CD98-43C4-99A8-3B99D4B7EBFD}"/>
    <cellStyle name="Normal 3 2 11 2 2 2 2 2 3 3" xfId="20906" xr:uid="{DC938D89-1F9F-452C-8668-08CBB0BE63A1}"/>
    <cellStyle name="Normal 3 2 11 2 2 2 2 2 3 3 2" xfId="20907" xr:uid="{E351D66E-2C39-4EA9-AB7A-BAD8DB3F5C6C}"/>
    <cellStyle name="Normal 3 2 11 2 2 2 2 2 3 4" xfId="20908" xr:uid="{804BE578-71C1-4389-8ABB-59A2E22A6EC2}"/>
    <cellStyle name="Normal 3 2 11 2 2 2 2 2 3 5" xfId="20909" xr:uid="{B023C74A-B1EC-4BD9-BCB3-EF9992D72C19}"/>
    <cellStyle name="Normal 3 2 11 2 2 2 2 2 4" xfId="20910" xr:uid="{29203821-D757-430F-9A65-DB3E18313537}"/>
    <cellStyle name="Normal 3 2 11 2 2 2 2 2 5" xfId="20911" xr:uid="{5EBBA66A-C601-4817-972F-3F82AFD2FA26}"/>
    <cellStyle name="Normal 3 2 11 2 2 2 2 2 6" xfId="20912" xr:uid="{626E569D-F83C-4ADE-BBCF-DB992598DB8A}"/>
    <cellStyle name="Normal 3 2 11 2 2 2 2 2 6 2" xfId="20913" xr:uid="{96A770FF-3D9B-4122-B918-6231A98D7A0B}"/>
    <cellStyle name="Normal 3 2 11 2 2 2 2 2 7" xfId="20914" xr:uid="{500C7B00-C5D7-4DA6-B338-6644C6E32C4D}"/>
    <cellStyle name="Normal 3 2 11 2 2 2 2 2 8" xfId="20915" xr:uid="{F0AA0B1E-EEF2-4518-B558-E3CDBB53192A}"/>
    <cellStyle name="Normal 3 2 11 2 2 2 2 2 9" xfId="20916" xr:uid="{27CF588F-6D94-48C4-B927-AA81E6AE69B9}"/>
    <cellStyle name="Normal 3 2 11 2 2 2 2 3" xfId="20917" xr:uid="{2068D19E-2681-4923-8DC1-4BABF3E2939D}"/>
    <cellStyle name="Normal 3 2 11 2 2 2 2 3 2" xfId="20918" xr:uid="{198845EC-00FF-4E33-8EFF-6F0FED8B10B4}"/>
    <cellStyle name="Normal 3 2 11 2 2 2 2 3 3" xfId="20919" xr:uid="{FDC7AF97-088F-4824-AEDE-E16CD4E448EA}"/>
    <cellStyle name="Normal 3 2 11 2 2 2 2 4" xfId="20920" xr:uid="{F6463F57-4084-4F79-9C27-FF29034D285D}"/>
    <cellStyle name="Normal 3 2 11 2 2 2 2 4 2" xfId="20921" xr:uid="{488EF754-3AB3-4055-9791-E18FF560349A}"/>
    <cellStyle name="Normal 3 2 11 2 2 2 2 4 3" xfId="20922" xr:uid="{A385E059-C382-4EF0-A1DA-428567259BD4}"/>
    <cellStyle name="Normal 3 2 11 2 2 2 2 5" xfId="20923" xr:uid="{737EE264-56D5-47DF-88BC-43D74C86C7AB}"/>
    <cellStyle name="Normal 3 2 11 2 2 2 2 5 2" xfId="20924" xr:uid="{ACCE2E6E-D20C-4059-AD7C-A3C3027CFE98}"/>
    <cellStyle name="Normal 3 2 11 2 2 2 2 5 3" xfId="20925" xr:uid="{BE661C08-B916-4E52-83A9-E3D072FE041B}"/>
    <cellStyle name="Normal 3 2 11 2 2 2 2 6" xfId="20926" xr:uid="{25207C69-FB20-4801-8F37-6433E6690C52}"/>
    <cellStyle name="Normal 3 2 11 2 2 2 2 6 2" xfId="20927" xr:uid="{1FAAC862-90E6-454E-803B-93F07E21A29E}"/>
    <cellStyle name="Normal 3 2 11 2 2 2 2 6 3" xfId="20928" xr:uid="{F512BD72-F2A9-49A6-AB37-AB46DC21819C}"/>
    <cellStyle name="Normal 3 2 11 2 2 2 2 7" xfId="20929" xr:uid="{8C96BB47-6ABC-45C5-9A6A-8EE035383F88}"/>
    <cellStyle name="Normal 3 2 11 2 2 2 2 7 2" xfId="20930" xr:uid="{6502E78C-F688-4C58-9244-30C9D4D6EEFB}"/>
    <cellStyle name="Normal 3 2 11 2 2 2 2 7 3" xfId="20931" xr:uid="{699F21CE-60C7-43A2-AF1B-E94E857C9553}"/>
    <cellStyle name="Normal 3 2 11 2 2 2 2 8" xfId="20932" xr:uid="{929FD4BF-8717-4200-95DC-BBEEDA2DFD8C}"/>
    <cellStyle name="Normal 3 2 11 2 2 2 2 8 2" xfId="20933" xr:uid="{7D843FED-C3A8-4B91-B63F-AD8770E6828C}"/>
    <cellStyle name="Normal 3 2 11 2 2 2 2 8 2 2" xfId="20934" xr:uid="{51FB5C29-0298-4814-A931-4017445F0E95}"/>
    <cellStyle name="Normal 3 2 11 2 2 2 2 8 2 2 2" xfId="20935" xr:uid="{CB0A9090-BCD9-4E73-ACD8-04D06FEB163C}"/>
    <cellStyle name="Normal 3 2 11 2 2 2 2 8 2 3" xfId="20936" xr:uid="{8E8886C7-E844-4858-80E7-F8A4E743DCC6}"/>
    <cellStyle name="Normal 3 2 11 2 2 2 2 8 2 4" xfId="20937" xr:uid="{6EBC9758-B110-422C-B684-B1B5842CC9B3}"/>
    <cellStyle name="Normal 3 2 11 2 2 2 2 8 2 5" xfId="20938" xr:uid="{407A98F1-5F36-4536-AB5D-F12F9FF86B5A}"/>
    <cellStyle name="Normal 3 2 11 2 2 2 2 8 3" xfId="20939" xr:uid="{DD2ADE73-1E4E-4748-975A-A2A0FC70B33C}"/>
    <cellStyle name="Normal 3 2 11 2 2 2 2 8 3 2" xfId="20940" xr:uid="{456DF68B-3FEA-41B1-9D8C-AE4D08D51A01}"/>
    <cellStyle name="Normal 3 2 11 2 2 2 2 8 4" xfId="20941" xr:uid="{F377BBDA-8DDE-464E-A4D4-965431915C04}"/>
    <cellStyle name="Normal 3 2 11 2 2 2 2 8 5" xfId="20942" xr:uid="{A1C05220-9ED3-4350-B0F7-E49389D7E9A8}"/>
    <cellStyle name="Normal 3 2 11 2 2 2 2 9" xfId="20943" xr:uid="{7D8F4359-A9B9-46DA-B1FE-445F2F395986}"/>
    <cellStyle name="Normal 3 2 11 2 2 2 3" xfId="20944" xr:uid="{2A9F3880-74DA-4A6F-A52B-5B14335AF6B6}"/>
    <cellStyle name="Normal 3 2 11 2 2 2 3 2" xfId="20945" xr:uid="{C66DE569-F23C-447A-8F40-C5148C363F92}"/>
    <cellStyle name="Normal 3 2 11 2 2 2 3 3" xfId="20946" xr:uid="{530486BD-E999-4DFD-959A-75AF730764DD}"/>
    <cellStyle name="Normal 3 2 11 2 2 2 4" xfId="20947" xr:uid="{3A9388DC-0562-45EB-A835-EE65E414786D}"/>
    <cellStyle name="Normal 3 2 11 2 2 2 4 2" xfId="20948" xr:uid="{8405279B-CD46-4E88-87AD-64C374893166}"/>
    <cellStyle name="Normal 3 2 11 2 2 2 4 2 2" xfId="20949" xr:uid="{19518BF2-0CA2-4C45-B6B9-ED869DEE5A88}"/>
    <cellStyle name="Normal 3 2 11 2 2 2 4 2 2 2" xfId="20950" xr:uid="{C39546B7-65CB-4773-A44C-75F4011D665A}"/>
    <cellStyle name="Normal 3 2 11 2 2 2 4 2 2 2 2" xfId="20951" xr:uid="{3E09AE55-8DEA-4585-9062-232BAE7B5846}"/>
    <cellStyle name="Normal 3 2 11 2 2 2 4 2 2 2 2 2" xfId="20952" xr:uid="{DF78AC2B-E37F-4AA6-9581-1A7B3C635611}"/>
    <cellStyle name="Normal 3 2 11 2 2 2 4 2 2 2 3" xfId="20953" xr:uid="{EE5B55FF-1968-4756-9552-F9772D7A07E5}"/>
    <cellStyle name="Normal 3 2 11 2 2 2 4 2 2 2 4" xfId="20954" xr:uid="{5DBFC7A1-AFB9-403C-89B3-98C099AF0267}"/>
    <cellStyle name="Normal 3 2 11 2 2 2 4 2 2 2 5" xfId="20955" xr:uid="{03F06E1F-6D96-4D45-8EC4-3AB67E6D538B}"/>
    <cellStyle name="Normal 3 2 11 2 2 2 4 2 2 3" xfId="20956" xr:uid="{7FC78C2D-7753-42F9-82D8-22E9FBBB2A1D}"/>
    <cellStyle name="Normal 3 2 11 2 2 2 4 2 2 3 2" xfId="20957" xr:uid="{D1C4884E-42B9-4A09-9705-445CA0733473}"/>
    <cellStyle name="Normal 3 2 11 2 2 2 4 2 2 4" xfId="20958" xr:uid="{6B2692A0-FA5D-494B-BD27-02B1FF05FC37}"/>
    <cellStyle name="Normal 3 2 11 2 2 2 4 2 2 5" xfId="20959" xr:uid="{70161E63-6135-4F0D-8905-42F60760F7FC}"/>
    <cellStyle name="Normal 3 2 11 2 2 2 4 2 3" xfId="20960" xr:uid="{3E1ED727-8F65-4F0D-B679-7E8EA20161FF}"/>
    <cellStyle name="Normal 3 2 11 2 2 2 4 2 4" xfId="20961" xr:uid="{2EB4723E-585A-4DE9-9D23-3D36F86CD5EC}"/>
    <cellStyle name="Normal 3 2 11 2 2 2 4 2 5" xfId="20962" xr:uid="{092439FA-E2CB-493E-A0CF-6B0BE9A40F17}"/>
    <cellStyle name="Normal 3 2 11 2 2 2 4 2 6" xfId="20963" xr:uid="{2720A847-BDB9-48DD-A518-A0B9992DE787}"/>
    <cellStyle name="Normal 3 2 11 2 2 2 4 2 6 2" xfId="20964" xr:uid="{5286CCEC-8855-45A4-A9ED-B94DF4D97E14}"/>
    <cellStyle name="Normal 3 2 11 2 2 2 4 2 7" xfId="20965" xr:uid="{E95705DF-B514-4190-BA61-27454052B1A4}"/>
    <cellStyle name="Normal 3 2 11 2 2 2 4 2 8" xfId="20966" xr:uid="{0182FA2D-8476-45EE-8E44-B38E8FF940F8}"/>
    <cellStyle name="Normal 3 2 11 2 2 2 4 2 9" xfId="20967" xr:uid="{4D3FB91C-C18E-44AA-BBD5-C956E00B17BA}"/>
    <cellStyle name="Normal 3 2 11 2 2 2 4 3" xfId="20968" xr:uid="{2C43DD79-C765-465B-8449-2747B8974EB6}"/>
    <cellStyle name="Normal 3 2 11 2 2 2 4 3 2" xfId="20969" xr:uid="{1D7141EE-8AE2-4E97-BDE0-6AD000B8BFAB}"/>
    <cellStyle name="Normal 3 2 11 2 2 2 4 3 2 2" xfId="20970" xr:uid="{53FC123A-A223-4683-B1B6-14717C969163}"/>
    <cellStyle name="Normal 3 2 11 2 2 2 4 3 2 2 2" xfId="20971" xr:uid="{659CC0EF-D5D6-4ADD-9293-7A769D4E360C}"/>
    <cellStyle name="Normal 3 2 11 2 2 2 4 3 2 3" xfId="20972" xr:uid="{316C4207-CD57-43DF-A4B6-940AC9CEE0C4}"/>
    <cellStyle name="Normal 3 2 11 2 2 2 4 3 2 4" xfId="20973" xr:uid="{5D0F80AF-E2A7-4A0F-AEB9-B4B86F286BB0}"/>
    <cellStyle name="Normal 3 2 11 2 2 2 4 3 2 5" xfId="20974" xr:uid="{78E0902B-06B2-4456-96CB-80197F54BAF7}"/>
    <cellStyle name="Normal 3 2 11 2 2 2 4 3 3" xfId="20975" xr:uid="{49FFAC33-8078-4D77-87A1-29055F0C19AD}"/>
    <cellStyle name="Normal 3 2 11 2 2 2 4 3 3 2" xfId="20976" xr:uid="{677BF220-37DC-43A3-9123-872BB0753991}"/>
    <cellStyle name="Normal 3 2 11 2 2 2 4 3 4" xfId="20977" xr:uid="{8B0E93B9-9EA3-4506-98E6-CBB7F8AE6D27}"/>
    <cellStyle name="Normal 3 2 11 2 2 2 4 3 5" xfId="20978" xr:uid="{A32B98B9-F4A6-4DB7-B77C-145F7A349C2F}"/>
    <cellStyle name="Normal 3 2 11 2 2 2 4 4" xfId="20979" xr:uid="{69BDF004-53AD-459A-89B5-CE6AB1712D51}"/>
    <cellStyle name="Normal 3 2 11 2 2 2 4 5" xfId="20980" xr:uid="{8385C179-A616-44AB-B86E-968F526697D5}"/>
    <cellStyle name="Normal 3 2 11 2 2 2 4 6" xfId="20981" xr:uid="{90D5E94D-09C0-4922-AC39-4ADE42EB9EEB}"/>
    <cellStyle name="Normal 3 2 11 2 2 2 4 6 2" xfId="20982" xr:uid="{E61C350B-5159-4936-926E-D6449AC47D85}"/>
    <cellStyle name="Normal 3 2 11 2 2 2 4 7" xfId="20983" xr:uid="{0E430E72-651A-41AA-A240-034EF9E20C2F}"/>
    <cellStyle name="Normal 3 2 11 2 2 2 4 8" xfId="20984" xr:uid="{D97D7EA9-B40A-457C-83CF-39024A43C54F}"/>
    <cellStyle name="Normal 3 2 11 2 2 2 4 9" xfId="20985" xr:uid="{6721B4F6-D0E8-478E-851C-B11BD6721799}"/>
    <cellStyle name="Normal 3 2 11 2 2 2 5" xfId="20986" xr:uid="{223C7C4E-C3B6-4B7B-A7E9-4BFFDDED1E78}"/>
    <cellStyle name="Normal 3 2 11 2 2 2 6" xfId="20987" xr:uid="{9EA2652E-CB7B-47FB-9BA5-6CEEB4A76DF4}"/>
    <cellStyle name="Normal 3 2 11 2 2 2 7" xfId="20988" xr:uid="{2D5A26DF-12C0-4973-9850-294C749EEBEE}"/>
    <cellStyle name="Normal 3 2 11 2 2 2 8" xfId="20989" xr:uid="{3D60F48B-434B-42B1-BDC9-1E43921117EC}"/>
    <cellStyle name="Normal 3 2 11 2 2 2 9" xfId="20990" xr:uid="{27FC6CA3-CC94-42B0-B8D4-B58DCF8D0FFD}"/>
    <cellStyle name="Normal 3 2 11 2 2 2 9 2" xfId="20991" xr:uid="{CEB8137C-9961-4F95-9A46-ED0C4229997C}"/>
    <cellStyle name="Normal 3 2 11 2 2 2 9 2 2" xfId="20992" xr:uid="{D9E82E4C-21E5-4E74-92E1-32EA82ECFCEA}"/>
    <cellStyle name="Normal 3 2 11 2 2 2 9 2 2 2" xfId="20993" xr:uid="{1FC76B42-71AF-42F3-98CB-752605A5F949}"/>
    <cellStyle name="Normal 3 2 11 2 2 2 9 2 3" xfId="20994" xr:uid="{CFFCCB45-FE2C-46BD-9A8D-6095A08951C0}"/>
    <cellStyle name="Normal 3 2 11 2 2 2 9 2 4" xfId="20995" xr:uid="{7BCB1AB1-26D8-4FE1-B6E6-BB750356E922}"/>
    <cellStyle name="Normal 3 2 11 2 2 2 9 2 5" xfId="20996" xr:uid="{41FDC573-35BA-4BB3-AC26-06B97AE18824}"/>
    <cellStyle name="Normal 3 2 11 2 2 2 9 3" xfId="20997" xr:uid="{B50ACFBC-D80B-406B-8AEA-4362016DCD7F}"/>
    <cellStyle name="Normal 3 2 11 2 2 2 9 3 2" xfId="20998" xr:uid="{2C116E3D-F4B4-42F8-9563-94B8ABA02188}"/>
    <cellStyle name="Normal 3 2 11 2 2 2 9 4" xfId="20999" xr:uid="{60C81D8F-F76C-4AC6-B86D-F34EDA668DBC}"/>
    <cellStyle name="Normal 3 2 11 2 2 2 9 5" xfId="21000" xr:uid="{7DD98C84-3EBE-4CC9-B72E-27A118CC0857}"/>
    <cellStyle name="Normal 3 2 11 2 2 3" xfId="21001" xr:uid="{95870648-8CA7-4B16-A9A4-D672E5A247CC}"/>
    <cellStyle name="Normal 3 2 11 2 2 3 10" xfId="21002" xr:uid="{3A6DE36D-364C-4723-9353-8EF037CEF9E0}"/>
    <cellStyle name="Normal 3 2 11 2 2 3 11" xfId="21003" xr:uid="{E9C9A9D8-3CE3-42BA-ABF0-FE2A5AED5A12}"/>
    <cellStyle name="Normal 3 2 11 2 2 3 12" xfId="21004" xr:uid="{1D6E2B64-AF45-4CE1-9BED-EB4C159909F6}"/>
    <cellStyle name="Normal 3 2 11 2 2 3 12 2" xfId="21005" xr:uid="{F3265629-761E-4F32-886A-BAD984E6FEC1}"/>
    <cellStyle name="Normal 3 2 11 2 2 3 13" xfId="21006" xr:uid="{62DEE315-1D25-4B6D-B16E-642935321CF3}"/>
    <cellStyle name="Normal 3 2 11 2 2 3 14" xfId="21007" xr:uid="{42C62958-8B49-42CC-95D0-6155B6F6FFB2}"/>
    <cellStyle name="Normal 3 2 11 2 2 3 15" xfId="21008" xr:uid="{ACD0794F-A890-46A1-A2E0-F9AFC311226E}"/>
    <cellStyle name="Normal 3 2 11 2 2 3 2" xfId="21009" xr:uid="{4223F9C3-3ACE-4597-80FB-38954A16C341}"/>
    <cellStyle name="Normal 3 2 11 2 2 3 2 2" xfId="21010" xr:uid="{79EEBEC4-5B8F-4B86-8BA7-A13F49C59E36}"/>
    <cellStyle name="Normal 3 2 11 2 2 3 2 2 2" xfId="21011" xr:uid="{03EFDEC6-42E5-48EC-ACA7-D008CD68E00F}"/>
    <cellStyle name="Normal 3 2 11 2 2 3 2 2 2 2" xfId="21012" xr:uid="{943A8835-0340-4685-ADC5-04CED1829A3C}"/>
    <cellStyle name="Normal 3 2 11 2 2 3 2 2 2 2 2" xfId="21013" xr:uid="{D43E2819-5F60-4D8D-A207-09D4942DC355}"/>
    <cellStyle name="Normal 3 2 11 2 2 3 2 2 2 2 2 2" xfId="21014" xr:uid="{CD8F6AF5-DD1E-4FD7-A63A-38CFA5D09CAE}"/>
    <cellStyle name="Normal 3 2 11 2 2 3 2 2 2 2 3" xfId="21015" xr:uid="{7B0A21B8-800F-4541-ADB2-2B25BC12453E}"/>
    <cellStyle name="Normal 3 2 11 2 2 3 2 2 2 2 4" xfId="21016" xr:uid="{FEED9D3E-F085-4532-9CA1-36F9E6E7F5C6}"/>
    <cellStyle name="Normal 3 2 11 2 2 3 2 2 2 2 5" xfId="21017" xr:uid="{210ABC2F-0A0A-4066-A8AF-03584060F6F4}"/>
    <cellStyle name="Normal 3 2 11 2 2 3 2 2 2 3" xfId="21018" xr:uid="{B65F55E6-C89D-4ED2-B8BA-C0D075FC54B6}"/>
    <cellStyle name="Normal 3 2 11 2 2 3 2 2 2 3 2" xfId="21019" xr:uid="{D59DC4C3-E89C-4CE2-96A7-DA784493DC1B}"/>
    <cellStyle name="Normal 3 2 11 2 2 3 2 2 2 4" xfId="21020" xr:uid="{233FDC2F-C29E-4CDF-A2D6-30E4121035DA}"/>
    <cellStyle name="Normal 3 2 11 2 2 3 2 2 2 5" xfId="21021" xr:uid="{E34BF614-D8FA-439D-A1E6-BBA6CED5AD17}"/>
    <cellStyle name="Normal 3 2 11 2 2 3 2 2 3" xfId="21022" xr:uid="{614424BF-23DC-4B2D-B733-6DDEB35A5780}"/>
    <cellStyle name="Normal 3 2 11 2 2 3 2 2 4" xfId="21023" xr:uid="{CDCF4AF4-EC56-4EE8-BBE6-6F3BEA1110B8}"/>
    <cellStyle name="Normal 3 2 11 2 2 3 2 2 5" xfId="21024" xr:uid="{10F575FC-CCC7-4DF5-B9DF-6CD86877107A}"/>
    <cellStyle name="Normal 3 2 11 2 2 3 2 2 6" xfId="21025" xr:uid="{A3130E79-886B-4EDD-939F-BE105E11FD83}"/>
    <cellStyle name="Normal 3 2 11 2 2 3 2 2 6 2" xfId="21026" xr:uid="{E135CE0B-92D1-4990-8CD5-39C53D321D75}"/>
    <cellStyle name="Normal 3 2 11 2 2 3 2 2 7" xfId="21027" xr:uid="{300C7D68-8FF5-4C0A-AC93-62243EA65CF5}"/>
    <cellStyle name="Normal 3 2 11 2 2 3 2 2 8" xfId="21028" xr:uid="{773290D4-9085-4FD3-BA6C-93055A3BC96C}"/>
    <cellStyle name="Normal 3 2 11 2 2 3 2 2 9" xfId="21029" xr:uid="{A6E4E971-FEA4-4006-AE66-E4F03C22EE72}"/>
    <cellStyle name="Normal 3 2 11 2 2 3 2 3" xfId="21030" xr:uid="{97FAAB9C-EE02-4CD0-B6EE-FB4A23A404BD}"/>
    <cellStyle name="Normal 3 2 11 2 2 3 2 3 2" xfId="21031" xr:uid="{A71EE3E9-CE03-46AC-B32C-2ED9610E4AD2}"/>
    <cellStyle name="Normal 3 2 11 2 2 3 2 3 2 2" xfId="21032" xr:uid="{CDCA3328-D453-41C0-9338-561CB43A3995}"/>
    <cellStyle name="Normal 3 2 11 2 2 3 2 3 2 2 2" xfId="21033" xr:uid="{F44AB7B4-CE01-4BC6-B7A5-2EF7F2BC46B7}"/>
    <cellStyle name="Normal 3 2 11 2 2 3 2 3 2 3" xfId="21034" xr:uid="{0178E4BC-6199-4B8D-A84D-08D14F539FA8}"/>
    <cellStyle name="Normal 3 2 11 2 2 3 2 3 2 4" xfId="21035" xr:uid="{E7EA295B-1204-4FD7-9247-2F02B6185BCF}"/>
    <cellStyle name="Normal 3 2 11 2 2 3 2 3 2 5" xfId="21036" xr:uid="{B5577408-15EF-46AF-97D6-8CB5F62B0CF7}"/>
    <cellStyle name="Normal 3 2 11 2 2 3 2 3 3" xfId="21037" xr:uid="{D2647A6B-3EA4-44EB-8681-67365A5E68A0}"/>
    <cellStyle name="Normal 3 2 11 2 2 3 2 3 3 2" xfId="21038" xr:uid="{552F4428-66C3-4FDF-A3B4-6D5DAC3F7AF2}"/>
    <cellStyle name="Normal 3 2 11 2 2 3 2 3 4" xfId="21039" xr:uid="{B3C5F448-AC9D-4FD0-A785-79CAE1B6BE63}"/>
    <cellStyle name="Normal 3 2 11 2 2 3 2 3 5" xfId="21040" xr:uid="{62BB627C-2CF0-4B00-8940-B755D5AB9CFB}"/>
    <cellStyle name="Normal 3 2 11 2 2 3 2 4" xfId="21041" xr:uid="{4DE786D4-A223-4651-82CF-F2E553EA6506}"/>
    <cellStyle name="Normal 3 2 11 2 2 3 2 5" xfId="21042" xr:uid="{BCA7FDB9-B0EC-4705-BF2B-254F8565D0EF}"/>
    <cellStyle name="Normal 3 2 11 2 2 3 2 6" xfId="21043" xr:uid="{3AFAB422-2A7B-49C6-AD93-EF45F19E3BA1}"/>
    <cellStyle name="Normal 3 2 11 2 2 3 2 6 2" xfId="21044" xr:uid="{17D60A6F-13EC-416D-834F-C33E68321B66}"/>
    <cellStyle name="Normal 3 2 11 2 2 3 2 7" xfId="21045" xr:uid="{0D66E295-F161-48AA-893C-6A890FF65578}"/>
    <cellStyle name="Normal 3 2 11 2 2 3 2 8" xfId="21046" xr:uid="{E448EBF5-90C5-4176-B3CC-34B06EF5F9E0}"/>
    <cellStyle name="Normal 3 2 11 2 2 3 2 9" xfId="21047" xr:uid="{0B65FD6D-E97E-48A8-B465-713D525C6D05}"/>
    <cellStyle name="Normal 3 2 11 2 2 3 3" xfId="21048" xr:uid="{85BDAB27-2E70-4C54-9782-50A5EBFDE25A}"/>
    <cellStyle name="Normal 3 2 11 2 2 3 4" xfId="21049" xr:uid="{EFEB61A2-1D4D-4827-9680-C9B4CB48D051}"/>
    <cellStyle name="Normal 3 2 11 2 2 3 5" xfId="21050" xr:uid="{3B0D62EE-603F-472A-9D28-CDD5529B7B2E}"/>
    <cellStyle name="Normal 3 2 11 2 2 3 6" xfId="21051" xr:uid="{3E17188E-14D4-478C-BAEF-E9F035854B00}"/>
    <cellStyle name="Normal 3 2 11 2 2 3 7" xfId="21052" xr:uid="{8D4226E9-448D-4DF9-996D-7218C2B7EC46}"/>
    <cellStyle name="Normal 3 2 11 2 2 3 8" xfId="21053" xr:uid="{EBAE9B77-14A8-41C0-AB4A-7BBA49FD9988}"/>
    <cellStyle name="Normal 3 2 11 2 2 3 8 2" xfId="21054" xr:uid="{977E0135-2032-40E6-AF79-EB63669B2233}"/>
    <cellStyle name="Normal 3 2 11 2 2 3 8 2 2" xfId="21055" xr:uid="{A76E0CE4-15D3-4F49-9112-F249FC9385A6}"/>
    <cellStyle name="Normal 3 2 11 2 2 3 8 2 2 2" xfId="21056" xr:uid="{2C128743-97FF-42D5-BDB6-EF944BA8EBFB}"/>
    <cellStyle name="Normal 3 2 11 2 2 3 8 2 3" xfId="21057" xr:uid="{9681BBAE-6335-42CF-AFF9-5DE0E572B74C}"/>
    <cellStyle name="Normal 3 2 11 2 2 3 8 2 4" xfId="21058" xr:uid="{019CFDB2-CC16-47BC-AE43-A5B5434962B9}"/>
    <cellStyle name="Normal 3 2 11 2 2 3 8 2 5" xfId="21059" xr:uid="{5356728B-6EB2-4E7D-A3A8-BC07A04A42BD}"/>
    <cellStyle name="Normal 3 2 11 2 2 3 8 3" xfId="21060" xr:uid="{EABA53E9-8959-4B15-8FD8-27253C833D9F}"/>
    <cellStyle name="Normal 3 2 11 2 2 3 8 3 2" xfId="21061" xr:uid="{AD0074B4-C3B4-4567-A39B-73CCE1B7A49F}"/>
    <cellStyle name="Normal 3 2 11 2 2 3 8 4" xfId="21062" xr:uid="{5C1209C9-9052-4533-A6F6-530F14AB832F}"/>
    <cellStyle name="Normal 3 2 11 2 2 3 8 5" xfId="21063" xr:uid="{273DB557-CB64-4826-B1C4-C29E13E54114}"/>
    <cellStyle name="Normal 3 2 11 2 2 3 9" xfId="21064" xr:uid="{2C619586-CA53-4D9C-9176-867F0B7DF20A}"/>
    <cellStyle name="Normal 3 2 11 2 2 4" xfId="21065" xr:uid="{C31EF1C8-9029-408D-B64C-1C96AFB69E11}"/>
    <cellStyle name="Normal 3 2 11 2 2 4 2" xfId="21066" xr:uid="{5F21137A-A452-4222-9149-074906A92C4B}"/>
    <cellStyle name="Normal 3 2 11 2 2 4 2 2" xfId="21067" xr:uid="{18FB762A-F29E-49DE-B7B5-CC2994E97C77}"/>
    <cellStyle name="Normal 3 2 11 2 2 4 2 2 2" xfId="21068" xr:uid="{86751799-F58B-47C0-A811-4898DA168F12}"/>
    <cellStyle name="Normal 3 2 11 2 2 4 2 2 2 2" xfId="21069" xr:uid="{859E75BF-BE2E-4ADF-AC63-E7E4E26DADE4}"/>
    <cellStyle name="Normal 3 2 11 2 2 4 2 2 2 2 2" xfId="21070" xr:uid="{0E45C037-0C8C-4016-AD95-5E9F4AFEEFE0}"/>
    <cellStyle name="Normal 3 2 11 2 2 4 2 2 2 3" xfId="21071" xr:uid="{EDEF964F-A64B-4CC5-8D4E-62260E55BD67}"/>
    <cellStyle name="Normal 3 2 11 2 2 4 2 2 2 4" xfId="21072" xr:uid="{5EE82F2F-4DB5-4041-8324-9276879D9140}"/>
    <cellStyle name="Normal 3 2 11 2 2 4 2 2 2 5" xfId="21073" xr:uid="{FFE0442B-E2F2-474E-9F13-CCD6D6FC4CFC}"/>
    <cellStyle name="Normal 3 2 11 2 2 4 2 2 3" xfId="21074" xr:uid="{68B34851-1C67-4569-A50B-9C1978ABBB15}"/>
    <cellStyle name="Normal 3 2 11 2 2 4 2 2 3 2" xfId="21075" xr:uid="{F3766519-ED07-4B3E-A14D-48F7CE79E6E6}"/>
    <cellStyle name="Normal 3 2 11 2 2 4 2 2 4" xfId="21076" xr:uid="{8D1ECA1E-12B1-4403-9652-3AA71B690D1C}"/>
    <cellStyle name="Normal 3 2 11 2 2 4 2 2 5" xfId="21077" xr:uid="{E59D16F7-5125-4E2A-9538-6ADE492A52B2}"/>
    <cellStyle name="Normal 3 2 11 2 2 4 2 3" xfId="21078" xr:uid="{D52F8952-0148-47AA-B582-5C49B997915D}"/>
    <cellStyle name="Normal 3 2 11 2 2 4 2 4" xfId="21079" xr:uid="{02B7C93D-43CF-4723-B3A4-BE47A09B1F46}"/>
    <cellStyle name="Normal 3 2 11 2 2 4 2 5" xfId="21080" xr:uid="{0D83D159-C5EB-4438-BAC7-E1B1A38EB26B}"/>
    <cellStyle name="Normal 3 2 11 2 2 4 2 6" xfId="21081" xr:uid="{05CADB2A-1A9D-440E-B4A0-A1F1FAE06F0B}"/>
    <cellStyle name="Normal 3 2 11 2 2 4 2 6 2" xfId="21082" xr:uid="{879DCE37-66A0-488A-9248-F27B2FF9BEB9}"/>
    <cellStyle name="Normal 3 2 11 2 2 4 2 7" xfId="21083" xr:uid="{19409765-2566-4018-A8F7-8B01E85DC754}"/>
    <cellStyle name="Normal 3 2 11 2 2 4 2 8" xfId="21084" xr:uid="{1118DF61-A409-4105-B42A-21D27DE945D9}"/>
    <cellStyle name="Normal 3 2 11 2 2 4 2 9" xfId="21085" xr:uid="{AE82C0FA-CABE-495B-9B58-4E0BA0B2D5AC}"/>
    <cellStyle name="Normal 3 2 11 2 2 4 3" xfId="21086" xr:uid="{A9B0725F-9D50-41D9-BA88-BB54B97F7646}"/>
    <cellStyle name="Normal 3 2 11 2 2 4 3 2" xfId="21087" xr:uid="{B18FC45F-ECE8-44E4-B082-8CEA1078AD06}"/>
    <cellStyle name="Normal 3 2 11 2 2 4 3 2 2" xfId="21088" xr:uid="{194BDC88-1988-4993-8029-C59E7B13002F}"/>
    <cellStyle name="Normal 3 2 11 2 2 4 3 2 2 2" xfId="21089" xr:uid="{37F364E4-8166-404B-A91B-16121CCE16D5}"/>
    <cellStyle name="Normal 3 2 11 2 2 4 3 2 3" xfId="21090" xr:uid="{102F6235-DB90-4F42-92A0-BB952A3E7EB6}"/>
    <cellStyle name="Normal 3 2 11 2 2 4 3 2 4" xfId="21091" xr:uid="{21A13735-8B47-400A-BD0B-E4A7B2193B6C}"/>
    <cellStyle name="Normal 3 2 11 2 2 4 3 2 5" xfId="21092" xr:uid="{940E18F4-30A0-4001-A9BA-86C661953EA2}"/>
    <cellStyle name="Normal 3 2 11 2 2 4 3 3" xfId="21093" xr:uid="{1616DB6C-559B-4E87-B6E9-ECCB499C6149}"/>
    <cellStyle name="Normal 3 2 11 2 2 4 3 3 2" xfId="21094" xr:uid="{649FFB80-6B6F-40A6-8728-C3686C115699}"/>
    <cellStyle name="Normal 3 2 11 2 2 4 3 4" xfId="21095" xr:uid="{60C99710-90A6-40F5-B764-8F6B86D2627B}"/>
    <cellStyle name="Normal 3 2 11 2 2 4 3 5" xfId="21096" xr:uid="{1BD6EBEF-3886-4F34-AD3E-57DC94E86D3A}"/>
    <cellStyle name="Normal 3 2 11 2 2 4 4" xfId="21097" xr:uid="{47558543-352D-4C6A-8721-03733B0B890B}"/>
    <cellStyle name="Normal 3 2 11 2 2 4 5" xfId="21098" xr:uid="{5979979F-B604-4B3E-BA6F-BC8ECC8D24D9}"/>
    <cellStyle name="Normal 3 2 11 2 2 4 6" xfId="21099" xr:uid="{33DB6F8C-4D52-4E69-A83B-42C2C6A359DA}"/>
    <cellStyle name="Normal 3 2 11 2 2 4 6 2" xfId="21100" xr:uid="{B9BD7391-81A2-49ED-919B-81B4686BEC8A}"/>
    <cellStyle name="Normal 3 2 11 2 2 4 7" xfId="21101" xr:uid="{27CB361C-9D58-4C72-A4F8-4D37BD7D3A71}"/>
    <cellStyle name="Normal 3 2 11 2 2 4 8" xfId="21102" xr:uid="{5A95C84B-D03E-423E-837C-2796A061F01B}"/>
    <cellStyle name="Normal 3 2 11 2 2 4 9" xfId="21103" xr:uid="{846A1712-7DC1-45AA-BFC5-7FA1E87F0C90}"/>
    <cellStyle name="Normal 3 2 11 2 2 5" xfId="21104" xr:uid="{C459736A-9473-4629-B275-58CF43B9A2A1}"/>
    <cellStyle name="Normal 3 2 11 2 2 5 2" xfId="21105" xr:uid="{727B4655-373D-4AD1-9447-051CE0E081B1}"/>
    <cellStyle name="Normal 3 2 11 2 2 5 3" xfId="21106" xr:uid="{2C4B7CAA-92D3-4F98-98A0-1252DFCA8957}"/>
    <cellStyle name="Normal 3 2 11 2 2 6" xfId="21107" xr:uid="{13971C49-451C-49DF-B805-01A3C00BE9E8}"/>
    <cellStyle name="Normal 3 2 11 2 2 6 2" xfId="21108" xr:uid="{40207E49-5EF5-45B3-B418-DC79F44327C2}"/>
    <cellStyle name="Normal 3 2 11 2 2 6 3" xfId="21109" xr:uid="{4DFBFF68-D845-4E96-9194-41BE27ADF78A}"/>
    <cellStyle name="Normal 3 2 11 2 2 7" xfId="21110" xr:uid="{E16581F0-27B2-4E9E-A950-4F7A3EDEC10E}"/>
    <cellStyle name="Normal 3 2 11 2 2 7 2" xfId="21111" xr:uid="{FAB9B85E-7089-4F78-821C-D3D0E1B382E4}"/>
    <cellStyle name="Normal 3 2 11 2 2 7 3" xfId="21112" xr:uid="{B663DE23-1FA1-4EF3-9E4D-0E829903142F}"/>
    <cellStyle name="Normal 3 2 11 2 2 8" xfId="21113" xr:uid="{1B0D26F9-9296-432E-A85C-C82135C68096}"/>
    <cellStyle name="Normal 3 2 11 2 2 8 2" xfId="21114" xr:uid="{F6C241CE-C230-4F86-8E37-65E00DA39708}"/>
    <cellStyle name="Normal 3 2 11 2 2 8 3" xfId="21115" xr:uid="{9C596A62-C2BC-4C48-A83C-C419B2EA7544}"/>
    <cellStyle name="Normal 3 2 11 2 2 9" xfId="21116" xr:uid="{30DC7A87-24BA-4CC7-A84E-A046BC3DD79F}"/>
    <cellStyle name="Normal 3 2 11 2 2 9 2" xfId="21117" xr:uid="{9B325178-467C-40CA-98FE-833C218C716F}"/>
    <cellStyle name="Normal 3 2 11 2 2 9 2 2" xfId="21118" xr:uid="{F211165A-CB7D-462B-AF28-117B9097533A}"/>
    <cellStyle name="Normal 3 2 11 2 2 9 2 2 2" xfId="21119" xr:uid="{91C8F973-93AF-4B57-A4B0-12344F056534}"/>
    <cellStyle name="Normal 3 2 11 2 2 9 2 3" xfId="21120" xr:uid="{89BCACEB-CE2B-454C-A1E5-A68ADF52E105}"/>
    <cellStyle name="Normal 3 2 11 2 2 9 2 4" xfId="21121" xr:uid="{C352F499-ADFA-45BD-ACD9-5D31E6EDA46B}"/>
    <cellStyle name="Normal 3 2 11 2 2 9 2 5" xfId="21122" xr:uid="{67FD521A-1EDE-47E4-9789-2B1A44B1EA04}"/>
    <cellStyle name="Normal 3 2 11 2 2 9 3" xfId="21123" xr:uid="{B5A8AFA8-0A3A-4EFA-BDCC-54A44FDB5990}"/>
    <cellStyle name="Normal 3 2 11 2 2 9 3 2" xfId="21124" xr:uid="{80AAA572-B183-42E4-89A4-F35AD6787A7A}"/>
    <cellStyle name="Normal 3 2 11 2 2 9 4" xfId="21125" xr:uid="{93A99F3C-5DFB-4CF4-8E17-8E90BFD8C370}"/>
    <cellStyle name="Normal 3 2 11 2 2 9 5" xfId="21126" xr:uid="{674EF82D-1D58-499B-8519-BDF5AB143D9D}"/>
    <cellStyle name="Normal 3 2 11 2 3" xfId="21127" xr:uid="{F60640C9-8FC1-4697-B2F7-908B8DF706FE}"/>
    <cellStyle name="Normal 3 2 11 2 3 2" xfId="21128" xr:uid="{5DB1E13D-EEF4-48F4-8DDA-0FD11D0A2E9D}"/>
    <cellStyle name="Normal 3 2 11 2 3 3" xfId="21129" xr:uid="{52B69258-0061-4011-9D1F-541140E0CCF6}"/>
    <cellStyle name="Normal 3 2 11 2 4" xfId="21130" xr:uid="{607BACBF-9535-47E0-9EDD-0F57A8638046}"/>
    <cellStyle name="Normal 3 2 11 2 4 10" xfId="21131" xr:uid="{6AC024B4-B9C4-4F2A-9D2E-1501C7A3E95B}"/>
    <cellStyle name="Normal 3 2 11 2 4 11" xfId="21132" xr:uid="{D89F6AEA-0AD5-4ABF-8A17-DF0FAC172350}"/>
    <cellStyle name="Normal 3 2 11 2 4 12" xfId="21133" xr:uid="{8D176221-1E8C-40F6-8903-0C331DEF6396}"/>
    <cellStyle name="Normal 3 2 11 2 4 12 2" xfId="21134" xr:uid="{0C013943-9A1D-4418-8367-61BCFDDF835A}"/>
    <cellStyle name="Normal 3 2 11 2 4 13" xfId="21135" xr:uid="{08AE4B5C-6948-4F1F-B194-09A0A3E2FB9A}"/>
    <cellStyle name="Normal 3 2 11 2 4 14" xfId="21136" xr:uid="{F148A32E-B09F-4122-AE60-DF2340F872B3}"/>
    <cellStyle name="Normal 3 2 11 2 4 15" xfId="21137" xr:uid="{34C3CD6C-8996-4EA7-8D90-C22692B624DD}"/>
    <cellStyle name="Normal 3 2 11 2 4 2" xfId="21138" xr:uid="{DF6B93E9-A302-4A1D-B166-A2833FEC279F}"/>
    <cellStyle name="Normal 3 2 11 2 4 2 2" xfId="21139" xr:uid="{81317033-FDE6-41FC-81ED-FD1B8F32ECF3}"/>
    <cellStyle name="Normal 3 2 11 2 4 2 2 2" xfId="21140" xr:uid="{899905DB-0227-4ACC-B771-AB9F28ABFA08}"/>
    <cellStyle name="Normal 3 2 11 2 4 2 2 2 2" xfId="21141" xr:uid="{7992CBA9-13F0-475A-A2FD-02F52A226A66}"/>
    <cellStyle name="Normal 3 2 11 2 4 2 2 2 2 2" xfId="21142" xr:uid="{17727967-3144-45E8-A09F-B76C63CC546A}"/>
    <cellStyle name="Normal 3 2 11 2 4 2 2 2 2 2 2" xfId="21143" xr:uid="{A2A9CEBF-300E-4772-BFF7-5E7D2A43CA77}"/>
    <cellStyle name="Normal 3 2 11 2 4 2 2 2 2 3" xfId="21144" xr:uid="{700ECCFB-5D63-45C2-A238-B67A4181EAB7}"/>
    <cellStyle name="Normal 3 2 11 2 4 2 2 2 2 4" xfId="21145" xr:uid="{2D67E787-1770-41D6-91A8-3726EB05CA0C}"/>
    <cellStyle name="Normal 3 2 11 2 4 2 2 2 2 5" xfId="21146" xr:uid="{D20AB6BF-B66E-4A4B-8CAB-48B112D41215}"/>
    <cellStyle name="Normal 3 2 11 2 4 2 2 2 3" xfId="21147" xr:uid="{506FD5FF-C91B-4F79-8C69-A6C1712B0C85}"/>
    <cellStyle name="Normal 3 2 11 2 4 2 2 2 3 2" xfId="21148" xr:uid="{717C14E0-A034-452D-BF8F-6150D68BDB10}"/>
    <cellStyle name="Normal 3 2 11 2 4 2 2 2 4" xfId="21149" xr:uid="{C7FE5966-974A-4E03-ABD2-4A62685B8303}"/>
    <cellStyle name="Normal 3 2 11 2 4 2 2 2 5" xfId="21150" xr:uid="{2918A388-D92E-4025-AD72-E8AF5DFE8DD3}"/>
    <cellStyle name="Normal 3 2 11 2 4 2 2 3" xfId="21151" xr:uid="{05D9CE4C-F9A1-4062-AB64-2AEC20178AC0}"/>
    <cellStyle name="Normal 3 2 11 2 4 2 2 4" xfId="21152" xr:uid="{CAA37508-F4B5-4CA8-9492-8DEEE416248E}"/>
    <cellStyle name="Normal 3 2 11 2 4 2 2 5" xfId="21153" xr:uid="{3294BF4A-9B7B-44B1-8093-9D2EEDD0AD27}"/>
    <cellStyle name="Normal 3 2 11 2 4 2 2 6" xfId="21154" xr:uid="{626D00C1-EF45-40AD-95ED-67570A967795}"/>
    <cellStyle name="Normal 3 2 11 2 4 2 2 6 2" xfId="21155" xr:uid="{545B93AA-AAFA-4263-9B7D-21466E239304}"/>
    <cellStyle name="Normal 3 2 11 2 4 2 2 7" xfId="21156" xr:uid="{F0064EBE-2ED3-4401-AC76-D4E2A0AA514F}"/>
    <cellStyle name="Normal 3 2 11 2 4 2 2 8" xfId="21157" xr:uid="{1A648290-47C7-4639-9B82-FF46ED182271}"/>
    <cellStyle name="Normal 3 2 11 2 4 2 2 9" xfId="21158" xr:uid="{95290CAE-14EF-44F1-91F2-A84329DC7492}"/>
    <cellStyle name="Normal 3 2 11 2 4 2 3" xfId="21159" xr:uid="{C102AD20-6123-4E94-B315-7204BE5E6249}"/>
    <cellStyle name="Normal 3 2 11 2 4 2 3 2" xfId="21160" xr:uid="{45C166B1-8315-4586-905F-B45DD565C3F2}"/>
    <cellStyle name="Normal 3 2 11 2 4 2 3 2 2" xfId="21161" xr:uid="{ECB01986-0201-4C44-8F39-F9517084E3FC}"/>
    <cellStyle name="Normal 3 2 11 2 4 2 3 2 2 2" xfId="21162" xr:uid="{FF286617-3754-4853-8327-6CBC59DEFAA4}"/>
    <cellStyle name="Normal 3 2 11 2 4 2 3 2 3" xfId="21163" xr:uid="{76733079-A7A6-4936-8484-B3D1257BB4AA}"/>
    <cellStyle name="Normal 3 2 11 2 4 2 3 2 4" xfId="21164" xr:uid="{5641E9C4-3D5D-44AE-8072-D4913F30B2D5}"/>
    <cellStyle name="Normal 3 2 11 2 4 2 3 2 5" xfId="21165" xr:uid="{2C03DDB8-ADA1-42FF-8603-FE723958D03B}"/>
    <cellStyle name="Normal 3 2 11 2 4 2 3 3" xfId="21166" xr:uid="{DDAE0805-DFD0-4261-A307-25B97C0BD4BB}"/>
    <cellStyle name="Normal 3 2 11 2 4 2 3 3 2" xfId="21167" xr:uid="{28FE6752-D990-416A-B803-18F1FC1C4758}"/>
    <cellStyle name="Normal 3 2 11 2 4 2 3 4" xfId="21168" xr:uid="{9E43FD3F-7061-4B26-AE34-B723A3F2B7AC}"/>
    <cellStyle name="Normal 3 2 11 2 4 2 3 5" xfId="21169" xr:uid="{4E50497D-EDE6-4A61-B675-E2131E5001B4}"/>
    <cellStyle name="Normal 3 2 11 2 4 2 4" xfId="21170" xr:uid="{0B9D788F-78E9-4073-A89E-F653FA347FAE}"/>
    <cellStyle name="Normal 3 2 11 2 4 2 5" xfId="21171" xr:uid="{3B4A7353-4A07-47FD-8186-AB6C4D0E38D8}"/>
    <cellStyle name="Normal 3 2 11 2 4 2 6" xfId="21172" xr:uid="{A3BDA49A-F758-483A-8FE7-14CDEA2B7D7E}"/>
    <cellStyle name="Normal 3 2 11 2 4 2 6 2" xfId="21173" xr:uid="{AC327D0A-D094-4C70-A518-594F4E097C23}"/>
    <cellStyle name="Normal 3 2 11 2 4 2 7" xfId="21174" xr:uid="{C3DC1477-785C-411B-B908-84E2749FEA16}"/>
    <cellStyle name="Normal 3 2 11 2 4 2 8" xfId="21175" xr:uid="{3CD4C40D-1D75-4790-B692-21739AD1CBC4}"/>
    <cellStyle name="Normal 3 2 11 2 4 2 9" xfId="21176" xr:uid="{B6198B5F-F651-4D8B-BAA4-B1978FA60081}"/>
    <cellStyle name="Normal 3 2 11 2 4 3" xfId="21177" xr:uid="{706E984A-8D49-4287-9052-0404BAEF0C9F}"/>
    <cellStyle name="Normal 3 2 11 2 4 3 2" xfId="21178" xr:uid="{E612684D-D19A-44AB-8228-CE8AA04971F6}"/>
    <cellStyle name="Normal 3 2 11 2 4 3 3" xfId="21179" xr:uid="{F0D6470C-A625-4ADE-BB7B-0111763EE85F}"/>
    <cellStyle name="Normal 3 2 11 2 4 4" xfId="21180" xr:uid="{C59281C3-7994-4F2D-8314-34CD7C068A08}"/>
    <cellStyle name="Normal 3 2 11 2 4 4 2" xfId="21181" xr:uid="{E437952A-F68A-4981-A854-739FD1CD6721}"/>
    <cellStyle name="Normal 3 2 11 2 4 4 3" xfId="21182" xr:uid="{566FE07E-7CE0-40DE-9A5E-E2AE738A04C2}"/>
    <cellStyle name="Normal 3 2 11 2 4 5" xfId="21183" xr:uid="{202A52D9-FF04-4C4B-9BF2-6E33919866DA}"/>
    <cellStyle name="Normal 3 2 11 2 4 5 2" xfId="21184" xr:uid="{39915190-1A35-4AE5-B923-AD46323FD298}"/>
    <cellStyle name="Normal 3 2 11 2 4 5 3" xfId="21185" xr:uid="{92403064-870E-4F9D-9D21-50A8303F1B69}"/>
    <cellStyle name="Normal 3 2 11 2 4 6" xfId="21186" xr:uid="{90B7E6B7-91B8-4914-BDE1-0B8636E128F9}"/>
    <cellStyle name="Normal 3 2 11 2 4 6 2" xfId="21187" xr:uid="{E2887F61-E0BF-4993-9A75-9AE636834255}"/>
    <cellStyle name="Normal 3 2 11 2 4 6 3" xfId="21188" xr:uid="{0F8077C1-554F-463F-9B51-F64F1A918FAC}"/>
    <cellStyle name="Normal 3 2 11 2 4 7" xfId="21189" xr:uid="{476C1734-5783-4DEE-B0CC-D11BB9A52AB1}"/>
    <cellStyle name="Normal 3 2 11 2 4 7 2" xfId="21190" xr:uid="{20637113-8C88-46E1-8C93-CBBF37C80893}"/>
    <cellStyle name="Normal 3 2 11 2 4 7 3" xfId="21191" xr:uid="{C2C79080-4314-40D2-AD69-C0EC663C3F63}"/>
    <cellStyle name="Normal 3 2 11 2 4 8" xfId="21192" xr:uid="{74B8BA4D-85FB-42FD-B93E-7888E1C7AFF4}"/>
    <cellStyle name="Normal 3 2 11 2 4 8 2" xfId="21193" xr:uid="{2DA0F554-50DA-42D8-AF35-18398C44C76C}"/>
    <cellStyle name="Normal 3 2 11 2 4 8 2 2" xfId="21194" xr:uid="{310D4923-71A3-42E4-A5FB-4CC8FF099735}"/>
    <cellStyle name="Normal 3 2 11 2 4 8 2 2 2" xfId="21195" xr:uid="{955CCE32-87AC-4315-9555-33738C616A2F}"/>
    <cellStyle name="Normal 3 2 11 2 4 8 2 3" xfId="21196" xr:uid="{1B0004C2-E0F8-47C2-A763-C54E1C8D85AE}"/>
    <cellStyle name="Normal 3 2 11 2 4 8 2 4" xfId="21197" xr:uid="{E695A9B8-25A3-4036-919F-BE350F098DCD}"/>
    <cellStyle name="Normal 3 2 11 2 4 8 2 5" xfId="21198" xr:uid="{7EE3ABD1-1A0C-46BB-A860-3A6B6C328D29}"/>
    <cellStyle name="Normal 3 2 11 2 4 8 3" xfId="21199" xr:uid="{7D2BD5C6-8EA8-47B4-996D-2FBEEA550B23}"/>
    <cellStyle name="Normal 3 2 11 2 4 8 3 2" xfId="21200" xr:uid="{C421D7CF-573B-44BF-86AD-39D62DABF457}"/>
    <cellStyle name="Normal 3 2 11 2 4 8 4" xfId="21201" xr:uid="{045117F0-09C0-4499-BEDD-275A8339BACE}"/>
    <cellStyle name="Normal 3 2 11 2 4 8 5" xfId="21202" xr:uid="{0C4D2AE8-E494-4BF7-AC0E-265DAEA55384}"/>
    <cellStyle name="Normal 3 2 11 2 4 9" xfId="21203" xr:uid="{DC8BC1F1-AEDE-4314-A5D9-10288CA7A13A}"/>
    <cellStyle name="Normal 3 2 11 2 5" xfId="21204" xr:uid="{2E5DB410-7DB0-468B-8314-70AB899B8F25}"/>
    <cellStyle name="Normal 3 2 11 2 5 2" xfId="21205" xr:uid="{465FB1AB-BA3D-4FD3-8B95-77F8CFB695FC}"/>
    <cellStyle name="Normal 3 2 11 2 5 3" xfId="21206" xr:uid="{A8CFBC22-BEA2-41DE-A68D-3954F70C75A2}"/>
    <cellStyle name="Normal 3 2 11 2 6" xfId="21207" xr:uid="{EFFE321E-E3A5-4F83-BF5B-2A6FAEAF6E42}"/>
    <cellStyle name="Normal 3 2 11 2 6 2" xfId="21208" xr:uid="{DF5E9A3E-8320-4390-8F04-ED531B21F488}"/>
    <cellStyle name="Normal 3 2 11 2 6 2 2" xfId="21209" xr:uid="{E0B7A604-7AA3-45DC-B7AF-840BC198BF9D}"/>
    <cellStyle name="Normal 3 2 11 2 6 2 2 2" xfId="21210" xr:uid="{E8959F38-9AB6-4F03-B6A0-B84192630713}"/>
    <cellStyle name="Normal 3 2 11 2 6 2 2 2 2" xfId="21211" xr:uid="{7B3562EE-71E6-46FA-B9EE-B337EFF36EAC}"/>
    <cellStyle name="Normal 3 2 11 2 6 2 2 2 2 2" xfId="21212" xr:uid="{D7FB5D46-C76E-4FE1-B187-CB0908CF8F97}"/>
    <cellStyle name="Normal 3 2 11 2 6 2 2 2 3" xfId="21213" xr:uid="{79697A82-8CDE-4D72-B7E8-931BCFA085F8}"/>
    <cellStyle name="Normal 3 2 11 2 6 2 2 2 4" xfId="21214" xr:uid="{5399B6B0-06C8-4EEC-BF90-DD479143E35B}"/>
    <cellStyle name="Normal 3 2 11 2 6 2 2 2 5" xfId="21215" xr:uid="{00D9BB38-3114-475B-A4E9-CCEA327B1432}"/>
    <cellStyle name="Normal 3 2 11 2 6 2 2 3" xfId="21216" xr:uid="{38A7C6B0-04A6-4169-BC17-2A004A782ED5}"/>
    <cellStyle name="Normal 3 2 11 2 6 2 2 3 2" xfId="21217" xr:uid="{4A4F9EF2-C372-4D06-AA27-5BBCE1DE9718}"/>
    <cellStyle name="Normal 3 2 11 2 6 2 2 4" xfId="21218" xr:uid="{8D696A57-FDFD-4416-BF82-67BF33CC2426}"/>
    <cellStyle name="Normal 3 2 11 2 6 2 2 5" xfId="21219" xr:uid="{9B95978D-A7A7-4AB6-B0A2-A9C990F96A65}"/>
    <cellStyle name="Normal 3 2 11 2 6 2 3" xfId="21220" xr:uid="{AF5FFB8D-F4CA-4CCC-84A5-BC987DF02BD1}"/>
    <cellStyle name="Normal 3 2 11 2 6 2 4" xfId="21221" xr:uid="{A048B031-2277-4DF9-A6A9-B6176CFD4751}"/>
    <cellStyle name="Normal 3 2 11 2 6 2 5" xfId="21222" xr:uid="{8099755F-6860-407D-B73B-FC2CA844D71A}"/>
    <cellStyle name="Normal 3 2 11 2 6 2 6" xfId="21223" xr:uid="{DA12AAFB-59B3-4559-94A0-DDFEFC4B84CC}"/>
    <cellStyle name="Normal 3 2 11 2 6 2 6 2" xfId="21224" xr:uid="{13380CD8-BED8-42C6-9809-5A770FE7F612}"/>
    <cellStyle name="Normal 3 2 11 2 6 2 7" xfId="21225" xr:uid="{E2A06271-E387-4F81-BC12-F7498C3BC354}"/>
    <cellStyle name="Normal 3 2 11 2 6 2 8" xfId="21226" xr:uid="{5284F833-F0B0-41EA-997A-9CCC0F21ED5E}"/>
    <cellStyle name="Normal 3 2 11 2 6 2 9" xfId="21227" xr:uid="{5E74982D-F2D5-4911-A841-D187E80A7A2B}"/>
    <cellStyle name="Normal 3 2 11 2 6 3" xfId="21228" xr:uid="{02C9AE59-0EA8-48E0-AD99-0D7565775C4D}"/>
    <cellStyle name="Normal 3 2 11 2 6 3 2" xfId="21229" xr:uid="{48006C32-29AB-4BC2-AC0A-DF85062A1BC7}"/>
    <cellStyle name="Normal 3 2 11 2 6 3 2 2" xfId="21230" xr:uid="{B828616D-1400-475D-BDA7-58E1A6A3F5E4}"/>
    <cellStyle name="Normal 3 2 11 2 6 3 2 2 2" xfId="21231" xr:uid="{AF8DF4D5-CC41-4720-B2BF-9D6F33E4820B}"/>
    <cellStyle name="Normal 3 2 11 2 6 3 2 3" xfId="21232" xr:uid="{8A87BBB2-0F01-49BA-9089-9964B90AFD04}"/>
    <cellStyle name="Normal 3 2 11 2 6 3 2 4" xfId="21233" xr:uid="{D1466049-E53A-43E1-92CF-EB61A1369ED8}"/>
    <cellStyle name="Normal 3 2 11 2 6 3 2 5" xfId="21234" xr:uid="{2C759925-9520-4816-A5A2-51479148AF8C}"/>
    <cellStyle name="Normal 3 2 11 2 6 3 3" xfId="21235" xr:uid="{09794264-D872-4CF6-8610-944580653170}"/>
    <cellStyle name="Normal 3 2 11 2 6 3 3 2" xfId="21236" xr:uid="{1357AA99-A7D9-4D1B-8889-2F76E246F711}"/>
    <cellStyle name="Normal 3 2 11 2 6 3 4" xfId="21237" xr:uid="{BB4884D7-00C1-4029-994E-1687FE2F56B2}"/>
    <cellStyle name="Normal 3 2 11 2 6 3 5" xfId="21238" xr:uid="{C5333F02-9D95-4C8A-932F-DC5579038175}"/>
    <cellStyle name="Normal 3 2 11 2 6 4" xfId="21239" xr:uid="{F7D5F7C7-3287-4868-A5FD-420C8B8B2983}"/>
    <cellStyle name="Normal 3 2 11 2 6 5" xfId="21240" xr:uid="{87215D57-ABA6-4490-8C7C-8181FC65E7D7}"/>
    <cellStyle name="Normal 3 2 11 2 6 6" xfId="21241" xr:uid="{034ED7CE-D45B-43CB-8BB8-D30257533AB2}"/>
    <cellStyle name="Normal 3 2 11 2 6 6 2" xfId="21242" xr:uid="{986FBB1F-0B5B-49F1-90AD-1E16E62D3689}"/>
    <cellStyle name="Normal 3 2 11 2 6 7" xfId="21243" xr:uid="{8CD22ACF-C35E-4BF1-9CFB-F495EFB49872}"/>
    <cellStyle name="Normal 3 2 11 2 6 8" xfId="21244" xr:uid="{B6E0FC62-0340-4858-BBDE-A8A7E9A64435}"/>
    <cellStyle name="Normal 3 2 11 2 6 9" xfId="21245" xr:uid="{C1276F2E-EFE1-4FB2-B576-9928F4F9C583}"/>
    <cellStyle name="Normal 3 2 11 2 7" xfId="21246" xr:uid="{DC1EFF65-ADB0-4E00-98D4-113C774C5FD4}"/>
    <cellStyle name="Normal 3 2 11 2 8" xfId="21247" xr:uid="{254F91C8-A390-44E2-88D6-1586879338EE}"/>
    <cellStyle name="Normal 3 2 11 2 9" xfId="21248" xr:uid="{B7687ED5-D1DC-45D8-B3B3-B19323A0B1A2}"/>
    <cellStyle name="Normal 3 2 11 20" xfId="21249" xr:uid="{582D9FB0-5BCB-4D77-8D82-58A1F3370C37}"/>
    <cellStyle name="Normal 3 2 11 21" xfId="21250" xr:uid="{25D8753C-DF2C-48BC-9DA2-0312E94417A8}"/>
    <cellStyle name="Normal 3 2 11 22" xfId="21251" xr:uid="{6CAC11A6-58B2-4AE6-8691-794073D05111}"/>
    <cellStyle name="Normal 3 2 11 23" xfId="21252" xr:uid="{239BB331-263A-41AA-958F-1A9FC443D756}"/>
    <cellStyle name="Normal 3 2 11 24" xfId="21253" xr:uid="{6C409BE7-3962-4730-AE49-2A689114FE7F}"/>
    <cellStyle name="Normal 3 2 11 25" xfId="21254" xr:uid="{D5896960-D3B0-4BFF-976F-08437E2DE691}"/>
    <cellStyle name="Normal 3 2 11 26" xfId="21255" xr:uid="{8756DDDB-0FBE-4FBC-A72F-4AB1618FA9DA}"/>
    <cellStyle name="Normal 3 2 11 27" xfId="21256" xr:uid="{BEDF9C20-31BF-4F0F-B2E7-B442E0AE7E8B}"/>
    <cellStyle name="Normal 3 2 11 28" xfId="21257" xr:uid="{794B6814-2C9A-4AE8-BD30-66F42E1D2093}"/>
    <cellStyle name="Normal 3 2 11 29" xfId="21258" xr:uid="{C64CA9DE-1AEC-4E9D-9DD6-C641EADDFF1B}"/>
    <cellStyle name="Normal 3 2 11 3" xfId="21259" xr:uid="{5F90C807-38E6-4D43-85D4-91D196D46551}"/>
    <cellStyle name="Normal 3 2 11 3 2" xfId="21260" xr:uid="{B56DC995-33DC-4CFE-A3BC-4E3D6FC3ECA6}"/>
    <cellStyle name="Normal 3 2 11 3 3" xfId="21261" xr:uid="{728E92C3-2853-4E83-BBB6-A9CC7FC96A3C}"/>
    <cellStyle name="Normal 3 2 11 30" xfId="21262" xr:uid="{322A7DBB-2930-4DB5-8424-AB2EEE30941D}"/>
    <cellStyle name="Normal 3 2 11 31" xfId="21263" xr:uid="{F18AA253-CAA8-47CD-AF59-8D5C7EF98FE6}"/>
    <cellStyle name="Normal 3 2 11 32" xfId="21264" xr:uid="{BF5A9D8A-8DF9-48E5-A454-A4F9F1D2F43B}"/>
    <cellStyle name="Normal 3 2 11 33" xfId="21265" xr:uid="{A23BC571-41E4-46C8-B786-4699EABC69C7}"/>
    <cellStyle name="Normal 3 2 11 34" xfId="21266" xr:uid="{B22214C7-54A1-4C60-A47B-5968B99B1254}"/>
    <cellStyle name="Normal 3 2 11 35" xfId="21267" xr:uid="{11CF4E09-BD66-45E5-85CA-018281E96AB6}"/>
    <cellStyle name="Normal 3 2 11 36" xfId="21268" xr:uid="{21D5DEA6-CB6D-47BE-901B-E3B5B7B04D27}"/>
    <cellStyle name="Normal 3 2 11 37" xfId="21269" xr:uid="{A746E97D-F5ED-404A-9771-B57C7F337A71}"/>
    <cellStyle name="Normal 3 2 11 38" xfId="21270" xr:uid="{2A6921F9-DCEC-47B3-90DA-69AC5A7AEA54}"/>
    <cellStyle name="Normal 3 2 11 39" xfId="21271" xr:uid="{A9D6EE6B-164E-4FB7-9523-B5CFF892E15A}"/>
    <cellStyle name="Normal 3 2 11 4" xfId="21272" xr:uid="{53796A9B-E85B-441C-924F-209DFD2D088A}"/>
    <cellStyle name="Normal 3 2 11 4 2" xfId="21273" xr:uid="{6C7FD0C3-D39D-418E-A18B-582AB3983C13}"/>
    <cellStyle name="Normal 3 2 11 4 3" xfId="21274" xr:uid="{2EFC13AB-EAD4-4227-A30A-D9253BFE9FA8}"/>
    <cellStyle name="Normal 3 2 11 40" xfId="21275" xr:uid="{364C83A8-F976-4996-BCD4-C323D6A4B8D6}"/>
    <cellStyle name="Normal 3 2 11 41" xfId="21276" xr:uid="{7CA6FC5A-7CDF-4D6A-B4BA-E9BDFA14C61A}"/>
    <cellStyle name="Normal 3 2 11 42" xfId="21277" xr:uid="{B5EC0341-A95D-47C8-A696-D123C346B5C1}"/>
    <cellStyle name="Normal 3 2 11 43" xfId="21278" xr:uid="{278D9F5F-41D9-49CD-8A30-826805D0FB33}"/>
    <cellStyle name="Normal 3 2 11 44" xfId="21279" xr:uid="{949044AF-3D57-4508-9030-BE77D49CFF00}"/>
    <cellStyle name="Normal 3 2 11 45" xfId="21280" xr:uid="{FF3BCCE5-4CAF-4A0E-BBE3-8723D425E5A2}"/>
    <cellStyle name="Normal 3 2 11 46" xfId="21281" xr:uid="{064E2BCB-FF69-4610-AF96-9F216DD4383D}"/>
    <cellStyle name="Normal 3 2 11 47" xfId="21282" xr:uid="{EAC3A336-29D6-4F9D-A3D6-2DC7A79D7AB5}"/>
    <cellStyle name="Normal 3 2 11 48" xfId="21283" xr:uid="{33D5F5A8-5127-4F83-9ABE-AE713531B65F}"/>
    <cellStyle name="Normal 3 2 11 49" xfId="21284" xr:uid="{2B7EEB2F-C4C4-4A92-A7FD-2E0196C5ED5A}"/>
    <cellStyle name="Normal 3 2 11 5" xfId="21285" xr:uid="{47751F67-C9E4-480A-91A8-BB578181EA6C}"/>
    <cellStyle name="Normal 3 2 11 5 2" xfId="21286" xr:uid="{32187614-58BB-4719-9277-9439F178764F}"/>
    <cellStyle name="Normal 3 2 11 5 3" xfId="21287" xr:uid="{5AF39B08-1CD2-4EA6-8A27-48CF08E8905A}"/>
    <cellStyle name="Normal 3 2 11 50" xfId="21288" xr:uid="{F86B3A0E-8BFB-492B-B7D9-AA28D856D8F7}"/>
    <cellStyle name="Normal 3 2 11 51" xfId="21289" xr:uid="{9BAE977D-6535-48F9-B943-27DB81511C6E}"/>
    <cellStyle name="Normal 3 2 11 52" xfId="21290" xr:uid="{A19F59A0-A67A-4E2E-9400-339F0E0A311C}"/>
    <cellStyle name="Normal 3 2 11 53" xfId="21291" xr:uid="{1975E1CE-A115-478E-9F66-247F5D4089E3}"/>
    <cellStyle name="Normal 3 2 11 54" xfId="21292" xr:uid="{71A3754E-9074-4567-9DE8-6A6166021114}"/>
    <cellStyle name="Normal 3 2 11 55" xfId="21293" xr:uid="{20C8BBCC-5DD7-4986-92C2-9B28FFCF93C8}"/>
    <cellStyle name="Normal 3 2 11 56" xfId="21294" xr:uid="{AD3FC671-E8D5-4AC0-9A95-DB6BFCD29289}"/>
    <cellStyle name="Normal 3 2 11 57" xfId="21295" xr:uid="{29292BD1-614F-438C-A479-7B3031DCDE1B}"/>
    <cellStyle name="Normal 3 2 11 57 2" xfId="21296" xr:uid="{7C4A03B1-F240-4546-A965-1E05820C27CC}"/>
    <cellStyle name="Normal 3 2 11 58" xfId="21297" xr:uid="{0626FCE8-2EF3-4F74-AB35-C6EDD126493E}"/>
    <cellStyle name="Normal 3 2 11 59" xfId="21298" xr:uid="{02755180-0C68-4444-A215-55946632993B}"/>
    <cellStyle name="Normal 3 2 11 6" xfId="21299" xr:uid="{515E73EA-6700-4EEE-8A46-B03CCF6861A6}"/>
    <cellStyle name="Normal 3 2 11 6 2" xfId="21300" xr:uid="{158D99D2-C6FC-497B-A7B5-15B76549C5A5}"/>
    <cellStyle name="Normal 3 2 11 6 3" xfId="21301" xr:uid="{41577665-821A-4F40-8829-1CFFD77D27B9}"/>
    <cellStyle name="Normal 3 2 11 60" xfId="21302" xr:uid="{263AA8D6-18B5-493D-9862-0D50D0F34C56}"/>
    <cellStyle name="Normal 3 2 11 7" xfId="21303" xr:uid="{D963E4C1-A180-4E76-AB49-ED252150CBBF}"/>
    <cellStyle name="Normal 3 2 11 7 2" xfId="21304" xr:uid="{EEE55BB1-4838-4D92-891E-A15F4BB7D03F}"/>
    <cellStyle name="Normal 3 2 11 7 3" xfId="21305" xr:uid="{5DA27B2C-9A84-4FA3-8DC8-017DA96ECB9E}"/>
    <cellStyle name="Normal 3 2 11 8" xfId="21306" xr:uid="{70E9A715-335A-427A-8935-03718F7F19FC}"/>
    <cellStyle name="Normal 3 2 11 8 10" xfId="21307" xr:uid="{9AC9F84B-BF3A-4E36-BB5F-E84006C142E7}"/>
    <cellStyle name="Normal 3 2 11 8 11" xfId="21308" xr:uid="{78DB2EF6-48E3-44F8-A048-5A966B30F289}"/>
    <cellStyle name="Normal 3 2 11 8 12" xfId="21309" xr:uid="{F5EB9904-CC69-491C-89A6-B681B572D4E5}"/>
    <cellStyle name="Normal 3 2 11 8 13" xfId="21310" xr:uid="{BAC8B267-B182-48B6-BFD5-077A50AE65D5}"/>
    <cellStyle name="Normal 3 2 11 8 13 2" xfId="21311" xr:uid="{75AA7ACA-87E3-4994-A34B-308766DDD01F}"/>
    <cellStyle name="Normal 3 2 11 8 14" xfId="21312" xr:uid="{A090F8E0-A656-44C7-9344-0D5807FDC1CC}"/>
    <cellStyle name="Normal 3 2 11 8 15" xfId="21313" xr:uid="{EDEEECD1-1B75-4018-B131-531DF4730FCF}"/>
    <cellStyle name="Normal 3 2 11 8 16" xfId="21314" xr:uid="{65C05662-7851-47FA-87A2-1332E41035A3}"/>
    <cellStyle name="Normal 3 2 11 8 2" xfId="21315" xr:uid="{1DA01AA5-18B3-4F98-9F40-81D07591820D}"/>
    <cellStyle name="Normal 3 2 11 8 2 10" xfId="21316" xr:uid="{E0E430EB-77F7-4660-9FBF-97AFB5BA63F2}"/>
    <cellStyle name="Normal 3 2 11 8 2 11" xfId="21317" xr:uid="{4BAA3527-D185-4677-8162-C2AA0B668A7D}"/>
    <cellStyle name="Normal 3 2 11 8 2 12" xfId="21318" xr:uid="{E31CEEF5-C853-42FD-B664-ED48D04C707B}"/>
    <cellStyle name="Normal 3 2 11 8 2 13" xfId="21319" xr:uid="{C6BE38EF-4213-401E-8C99-61E8820B4CA4}"/>
    <cellStyle name="Normal 3 2 11 8 2 13 2" xfId="21320" xr:uid="{3FB0E47B-6E8F-4CA8-BF1F-1A6B4D16FBCF}"/>
    <cellStyle name="Normal 3 2 11 8 2 14" xfId="21321" xr:uid="{0584E7D1-0828-49EB-BB72-620E23EF2F52}"/>
    <cellStyle name="Normal 3 2 11 8 2 15" xfId="21322" xr:uid="{173FC9E6-D294-4AA1-87F7-447EA62A42ED}"/>
    <cellStyle name="Normal 3 2 11 8 2 16" xfId="21323" xr:uid="{DCC1770D-EC46-41FF-81C0-135D7DD59E1A}"/>
    <cellStyle name="Normal 3 2 11 8 2 2" xfId="21324" xr:uid="{D058FD3D-4858-402A-9A56-6B8CFD716D27}"/>
    <cellStyle name="Normal 3 2 11 8 2 2 10" xfId="21325" xr:uid="{7F1D192E-0EDF-4D53-8766-5B4BA4E87F0B}"/>
    <cellStyle name="Normal 3 2 11 8 2 2 11" xfId="21326" xr:uid="{0CFA4118-A00C-4BF1-85AF-27ECE9B2AB45}"/>
    <cellStyle name="Normal 3 2 11 8 2 2 12" xfId="21327" xr:uid="{41BF686F-F87B-4AD1-BAA9-14D28FA665DC}"/>
    <cellStyle name="Normal 3 2 11 8 2 2 12 2" xfId="21328" xr:uid="{9312C4E1-C4D1-4FFE-9867-DE5F9BABE12E}"/>
    <cellStyle name="Normal 3 2 11 8 2 2 13" xfId="21329" xr:uid="{914612D6-581D-44AF-8DAF-3896E249AD7B}"/>
    <cellStyle name="Normal 3 2 11 8 2 2 14" xfId="21330" xr:uid="{1CBC2847-9A73-4E35-9B07-C29ABEFAC7AF}"/>
    <cellStyle name="Normal 3 2 11 8 2 2 15" xfId="21331" xr:uid="{B114EEAD-DED5-40E6-94C7-05D5C4F0A421}"/>
    <cellStyle name="Normal 3 2 11 8 2 2 2" xfId="21332" xr:uid="{074DE193-4D1A-4968-B428-2B6CCF84C306}"/>
    <cellStyle name="Normal 3 2 11 8 2 2 2 2" xfId="21333" xr:uid="{F6D594C9-76C8-49F4-8FDA-51B3B5D8653E}"/>
    <cellStyle name="Normal 3 2 11 8 2 2 2 2 2" xfId="21334" xr:uid="{9E11907C-DE27-4693-8D1C-85DD0F5668C5}"/>
    <cellStyle name="Normal 3 2 11 8 2 2 2 2 2 2" xfId="21335" xr:uid="{1331ADAA-F38A-42B2-B66B-A9A6D9A39FDC}"/>
    <cellStyle name="Normal 3 2 11 8 2 2 2 2 2 2 2" xfId="21336" xr:uid="{EE94F770-2DA5-42F5-B6AF-1F385CA2E1A0}"/>
    <cellStyle name="Normal 3 2 11 8 2 2 2 2 2 2 2 2" xfId="21337" xr:uid="{69EF18F4-C9A0-49FE-B44A-DD6A79FA3994}"/>
    <cellStyle name="Normal 3 2 11 8 2 2 2 2 2 2 3" xfId="21338" xr:uid="{D154F1CB-C54E-4E2D-9AB5-95AFB2008F79}"/>
    <cellStyle name="Normal 3 2 11 8 2 2 2 2 2 2 4" xfId="21339" xr:uid="{81278C68-6AE9-40FC-A43D-576CB110C387}"/>
    <cellStyle name="Normal 3 2 11 8 2 2 2 2 2 2 5" xfId="21340" xr:uid="{DA86E828-0D0E-47F9-B1F6-40CFFC10A413}"/>
    <cellStyle name="Normal 3 2 11 8 2 2 2 2 2 3" xfId="21341" xr:uid="{BB66C664-F47D-4C90-A00A-C517CC635509}"/>
    <cellStyle name="Normal 3 2 11 8 2 2 2 2 2 3 2" xfId="21342" xr:uid="{829C3223-B5B6-43C5-8D9A-882CCAC308DE}"/>
    <cellStyle name="Normal 3 2 11 8 2 2 2 2 2 4" xfId="21343" xr:uid="{79266EE5-D0B6-4212-B352-A5D1A7A44C4F}"/>
    <cellStyle name="Normal 3 2 11 8 2 2 2 2 2 5" xfId="21344" xr:uid="{6830334D-33C6-45F5-AE7E-DC7CD0063C9A}"/>
    <cellStyle name="Normal 3 2 11 8 2 2 2 2 3" xfId="21345" xr:uid="{5743F1D2-9866-44D0-90C1-CF869037F03F}"/>
    <cellStyle name="Normal 3 2 11 8 2 2 2 2 4" xfId="21346" xr:uid="{D01AE221-E2DE-4CA1-8FB3-99FB2CE4F060}"/>
    <cellStyle name="Normal 3 2 11 8 2 2 2 2 5" xfId="21347" xr:uid="{C1DAD83A-A8BA-43CD-9473-A0431C7B40E7}"/>
    <cellStyle name="Normal 3 2 11 8 2 2 2 2 6" xfId="21348" xr:uid="{9BB51CA5-14C9-4795-8455-49EBE55B4843}"/>
    <cellStyle name="Normal 3 2 11 8 2 2 2 2 6 2" xfId="21349" xr:uid="{C9E1DBF3-BF44-4AD7-A004-8C6BF29061C3}"/>
    <cellStyle name="Normal 3 2 11 8 2 2 2 2 7" xfId="21350" xr:uid="{4694A562-DA42-4130-A4BD-52E192F7CFEC}"/>
    <cellStyle name="Normal 3 2 11 8 2 2 2 2 8" xfId="21351" xr:uid="{B55578CB-D541-40EF-BC3C-8ECF55100B7D}"/>
    <cellStyle name="Normal 3 2 11 8 2 2 2 2 9" xfId="21352" xr:uid="{19682CD5-9F46-4D93-9F58-D8BE2BA5127D}"/>
    <cellStyle name="Normal 3 2 11 8 2 2 2 3" xfId="21353" xr:uid="{CA2CEDC2-578A-45BF-B2AB-C3189955027F}"/>
    <cellStyle name="Normal 3 2 11 8 2 2 2 3 2" xfId="21354" xr:uid="{1082977B-A950-418E-81BB-F320974E35D1}"/>
    <cellStyle name="Normal 3 2 11 8 2 2 2 3 2 2" xfId="21355" xr:uid="{DEF85C00-A326-4134-9CEC-EC36ACE67177}"/>
    <cellStyle name="Normal 3 2 11 8 2 2 2 3 2 2 2" xfId="21356" xr:uid="{54EA2079-5C3C-45DA-A4D6-5B3F6162B032}"/>
    <cellStyle name="Normal 3 2 11 8 2 2 2 3 2 3" xfId="21357" xr:uid="{B42CEFCB-7487-43B8-B0CD-97596DBA0D08}"/>
    <cellStyle name="Normal 3 2 11 8 2 2 2 3 2 4" xfId="21358" xr:uid="{54CA813D-E990-4BED-83F3-9B2BBBFD97CC}"/>
    <cellStyle name="Normal 3 2 11 8 2 2 2 3 2 5" xfId="21359" xr:uid="{24B21BEC-DFF0-40EB-B3D5-1F42EF73712F}"/>
    <cellStyle name="Normal 3 2 11 8 2 2 2 3 3" xfId="21360" xr:uid="{058EA97D-9B0D-4BB1-9D8D-33E6CD79C76D}"/>
    <cellStyle name="Normal 3 2 11 8 2 2 2 3 3 2" xfId="21361" xr:uid="{E4EC542D-A86C-484D-BDC3-0D83FEDC1911}"/>
    <cellStyle name="Normal 3 2 11 8 2 2 2 3 4" xfId="21362" xr:uid="{30663413-668A-4192-A2B2-52494E8E3FC2}"/>
    <cellStyle name="Normal 3 2 11 8 2 2 2 3 5" xfId="21363" xr:uid="{271F09B9-C5E9-43E9-9A63-13546C23571A}"/>
    <cellStyle name="Normal 3 2 11 8 2 2 2 4" xfId="21364" xr:uid="{5E3CD7D0-F76A-4809-B8AA-8AD8F666DD3F}"/>
    <cellStyle name="Normal 3 2 11 8 2 2 2 5" xfId="21365" xr:uid="{6F84B344-8DCF-4B46-8797-93E6F1F0257D}"/>
    <cellStyle name="Normal 3 2 11 8 2 2 2 6" xfId="21366" xr:uid="{7CF88CA4-2A79-4832-B381-B656533E0C34}"/>
    <cellStyle name="Normal 3 2 11 8 2 2 2 6 2" xfId="21367" xr:uid="{B30B4F5E-B88F-46C1-9991-A4657F38CFCB}"/>
    <cellStyle name="Normal 3 2 11 8 2 2 2 7" xfId="21368" xr:uid="{D26B857E-A665-4D06-9794-95FE6F1B3717}"/>
    <cellStyle name="Normal 3 2 11 8 2 2 2 8" xfId="21369" xr:uid="{32054F47-3029-414F-9A0A-809D2737B34A}"/>
    <cellStyle name="Normal 3 2 11 8 2 2 2 9" xfId="21370" xr:uid="{41D4FA11-EB58-4541-8FEF-47354CFA9F1E}"/>
    <cellStyle name="Normal 3 2 11 8 2 2 3" xfId="21371" xr:uid="{4FAF6716-5F8F-417E-9FBB-88F44074EE75}"/>
    <cellStyle name="Normal 3 2 11 8 2 2 4" xfId="21372" xr:uid="{39CB7F13-E1D1-4158-B4FC-FFABE4FA3268}"/>
    <cellStyle name="Normal 3 2 11 8 2 2 5" xfId="21373" xr:uid="{4F529019-EDA1-4036-9D7B-8D698124DE2F}"/>
    <cellStyle name="Normal 3 2 11 8 2 2 6" xfId="21374" xr:uid="{BF72604F-B8DF-4527-9F73-4EB40F2737CC}"/>
    <cellStyle name="Normal 3 2 11 8 2 2 7" xfId="21375" xr:uid="{05AF398C-E34F-4779-A296-7950D951A8E1}"/>
    <cellStyle name="Normal 3 2 11 8 2 2 8" xfId="21376" xr:uid="{FBE7E981-F848-4694-BB09-2B5B523C0BA9}"/>
    <cellStyle name="Normal 3 2 11 8 2 2 8 2" xfId="21377" xr:uid="{984DBB16-B749-4907-8CB0-FA18B5D22E0B}"/>
    <cellStyle name="Normal 3 2 11 8 2 2 8 2 2" xfId="21378" xr:uid="{46F91EC3-B0C5-4ED4-9EEB-0AA2C543C8DA}"/>
    <cellStyle name="Normal 3 2 11 8 2 2 8 2 2 2" xfId="21379" xr:uid="{773FBF3F-4880-4908-A945-B1C0261D4882}"/>
    <cellStyle name="Normal 3 2 11 8 2 2 8 2 3" xfId="21380" xr:uid="{3C5AE4E4-30F9-4046-B88B-16B3D1C1E54D}"/>
    <cellStyle name="Normal 3 2 11 8 2 2 8 2 4" xfId="21381" xr:uid="{9CEA3DC2-0400-478A-849B-2363EDD40637}"/>
    <cellStyle name="Normal 3 2 11 8 2 2 8 2 5" xfId="21382" xr:uid="{9988EF13-356D-4BDF-AB14-EE1921AE702C}"/>
    <cellStyle name="Normal 3 2 11 8 2 2 8 3" xfId="21383" xr:uid="{81862B70-9E56-4906-9B45-DC8C5255020C}"/>
    <cellStyle name="Normal 3 2 11 8 2 2 8 3 2" xfId="21384" xr:uid="{8DDF0B81-8758-46C5-8852-A54001AA3584}"/>
    <cellStyle name="Normal 3 2 11 8 2 2 8 4" xfId="21385" xr:uid="{2F20F4CB-AE5F-4BDD-8594-648A30837A66}"/>
    <cellStyle name="Normal 3 2 11 8 2 2 8 5" xfId="21386" xr:uid="{4583270B-B63E-49D8-838A-B48A7B73368B}"/>
    <cellStyle name="Normal 3 2 11 8 2 2 9" xfId="21387" xr:uid="{765F303C-E084-49D9-AE25-B8A093993155}"/>
    <cellStyle name="Normal 3 2 11 8 2 3" xfId="21388" xr:uid="{789B651F-CBB6-496B-873D-1CA382C783B9}"/>
    <cellStyle name="Normal 3 2 11 8 2 4" xfId="21389" xr:uid="{8C5D54B6-4865-4EFD-8924-24FEEF7A2268}"/>
    <cellStyle name="Normal 3 2 11 8 2 4 2" xfId="21390" xr:uid="{D4F0A6ED-4374-40BE-8349-70A8D7A0FD77}"/>
    <cellStyle name="Normal 3 2 11 8 2 4 2 2" xfId="21391" xr:uid="{1D0BED16-4CDC-414E-B10C-A139794366C2}"/>
    <cellStyle name="Normal 3 2 11 8 2 4 2 2 2" xfId="21392" xr:uid="{EFF94526-E0C1-4723-AD20-BC03E9E74BCF}"/>
    <cellStyle name="Normal 3 2 11 8 2 4 2 2 2 2" xfId="21393" xr:uid="{EA230897-5B4B-4B21-9AFB-160898E4FE9A}"/>
    <cellStyle name="Normal 3 2 11 8 2 4 2 2 2 2 2" xfId="21394" xr:uid="{ABCEE4D6-12A9-4E5B-BD48-8F3E9B1ECFB2}"/>
    <cellStyle name="Normal 3 2 11 8 2 4 2 2 2 3" xfId="21395" xr:uid="{3B693368-198E-4D9D-981E-0DE512DA7A9F}"/>
    <cellStyle name="Normal 3 2 11 8 2 4 2 2 2 4" xfId="21396" xr:uid="{1A7E9058-436B-422A-9520-42E97B3403E4}"/>
    <cellStyle name="Normal 3 2 11 8 2 4 2 2 2 5" xfId="21397" xr:uid="{E3065B1B-30FF-43BE-9B66-B2772B679332}"/>
    <cellStyle name="Normal 3 2 11 8 2 4 2 2 3" xfId="21398" xr:uid="{34DC9C40-8EDC-4545-B99C-EEC3783287A9}"/>
    <cellStyle name="Normal 3 2 11 8 2 4 2 2 3 2" xfId="21399" xr:uid="{8327CDC1-9C2A-4E57-944F-277972751FA1}"/>
    <cellStyle name="Normal 3 2 11 8 2 4 2 2 4" xfId="21400" xr:uid="{B6D38694-0197-4F48-B8FA-8B5C87FA0113}"/>
    <cellStyle name="Normal 3 2 11 8 2 4 2 2 5" xfId="21401" xr:uid="{461425A2-BD0E-43DD-B8E0-B5EEB6681C0A}"/>
    <cellStyle name="Normal 3 2 11 8 2 4 2 3" xfId="21402" xr:uid="{FE0FD980-2667-4398-AAB1-D7D544E0E48F}"/>
    <cellStyle name="Normal 3 2 11 8 2 4 2 4" xfId="21403" xr:uid="{F9D60556-8BA0-4E66-814C-6EF07047F1A6}"/>
    <cellStyle name="Normal 3 2 11 8 2 4 2 5" xfId="21404" xr:uid="{1BCDA543-46B0-4B08-AC70-457B576B193C}"/>
    <cellStyle name="Normal 3 2 11 8 2 4 2 6" xfId="21405" xr:uid="{19931A5C-6014-408D-A789-E26DBA5E18C6}"/>
    <cellStyle name="Normal 3 2 11 8 2 4 2 6 2" xfId="21406" xr:uid="{BCFCBC03-A1B9-4A08-820D-C6ADEB9B8434}"/>
    <cellStyle name="Normal 3 2 11 8 2 4 2 7" xfId="21407" xr:uid="{AB8ED105-AF58-49A8-903E-B7C73439F6DC}"/>
    <cellStyle name="Normal 3 2 11 8 2 4 2 8" xfId="21408" xr:uid="{D1ECD996-CC2D-4804-BC49-783C7796BDF6}"/>
    <cellStyle name="Normal 3 2 11 8 2 4 2 9" xfId="21409" xr:uid="{E75C1D22-CB71-48EC-8F3A-618E13704EA4}"/>
    <cellStyle name="Normal 3 2 11 8 2 4 3" xfId="21410" xr:uid="{874C1FA8-FB22-4C86-B286-18C716890F40}"/>
    <cellStyle name="Normal 3 2 11 8 2 4 3 2" xfId="21411" xr:uid="{00F8CBB0-490A-4698-BAD7-0378C651F9C6}"/>
    <cellStyle name="Normal 3 2 11 8 2 4 3 2 2" xfId="21412" xr:uid="{3ACD5552-4C78-4866-93C6-BBB5BC49176B}"/>
    <cellStyle name="Normal 3 2 11 8 2 4 3 2 2 2" xfId="21413" xr:uid="{FBCF8CF0-5CB9-4819-9FE4-26E2F7559C82}"/>
    <cellStyle name="Normal 3 2 11 8 2 4 3 2 3" xfId="21414" xr:uid="{C94ECA3F-43DB-4EB0-8203-AD80C55CB721}"/>
    <cellStyle name="Normal 3 2 11 8 2 4 3 2 4" xfId="21415" xr:uid="{E5CD35BD-4DAD-4C9A-B088-DF62C5D3E88C}"/>
    <cellStyle name="Normal 3 2 11 8 2 4 3 2 5" xfId="21416" xr:uid="{A2D21607-1528-4EB4-A67E-B2FB814FBE4F}"/>
    <cellStyle name="Normal 3 2 11 8 2 4 3 3" xfId="21417" xr:uid="{7E893628-713A-44DD-9671-0952B9F1CB8A}"/>
    <cellStyle name="Normal 3 2 11 8 2 4 3 3 2" xfId="21418" xr:uid="{3C77FBB5-58E7-46ED-B263-0A14B115A97A}"/>
    <cellStyle name="Normal 3 2 11 8 2 4 3 4" xfId="21419" xr:uid="{6E97AFEC-8CEB-44FE-B0DF-D4FB7E11902A}"/>
    <cellStyle name="Normal 3 2 11 8 2 4 3 5" xfId="21420" xr:uid="{DD7AA255-278B-47FE-8ADC-EF158D8F790E}"/>
    <cellStyle name="Normal 3 2 11 8 2 4 4" xfId="21421" xr:uid="{FCE4C0C2-E428-412C-9A40-EE62A9E8DC34}"/>
    <cellStyle name="Normal 3 2 11 8 2 4 5" xfId="21422" xr:uid="{2AF8D39E-C6A9-49DE-B376-5EB0944C68DD}"/>
    <cellStyle name="Normal 3 2 11 8 2 4 6" xfId="21423" xr:uid="{00859CE3-0794-41D5-B6EB-9C972F5E89A5}"/>
    <cellStyle name="Normal 3 2 11 8 2 4 6 2" xfId="21424" xr:uid="{DF6E1E79-46D7-4EF5-8D4A-167A464E935E}"/>
    <cellStyle name="Normal 3 2 11 8 2 4 7" xfId="21425" xr:uid="{5179926E-12C9-47FA-9C0E-7BB05C7D63B8}"/>
    <cellStyle name="Normal 3 2 11 8 2 4 8" xfId="21426" xr:uid="{4D67E21D-1FDA-4624-9810-CD43543D11D9}"/>
    <cellStyle name="Normal 3 2 11 8 2 4 9" xfId="21427" xr:uid="{E6F59731-5F71-499E-91A9-3410B8C6474A}"/>
    <cellStyle name="Normal 3 2 11 8 2 5" xfId="21428" xr:uid="{B67398BB-BEDB-4466-82AE-E9CE7F8F20EB}"/>
    <cellStyle name="Normal 3 2 11 8 2 5 2" xfId="21429" xr:uid="{395D4FAA-FF7C-4BA0-9E58-32E752664147}"/>
    <cellStyle name="Normal 3 2 11 8 2 5 3" xfId="21430" xr:uid="{2BCDAEC2-6BC2-44B2-AABC-7EBD6642C19E}"/>
    <cellStyle name="Normal 3 2 11 8 2 6" xfId="21431" xr:uid="{3EEC0E6E-F92B-42AA-A4AD-CD8D5A1C0CEA}"/>
    <cellStyle name="Normal 3 2 11 8 2 6 2" xfId="21432" xr:uid="{30870878-1765-40B5-A999-BF925F1C6D91}"/>
    <cellStyle name="Normal 3 2 11 8 2 6 3" xfId="21433" xr:uid="{F5896AEE-5034-48B3-92E3-5D61791DB4FC}"/>
    <cellStyle name="Normal 3 2 11 8 2 7" xfId="21434" xr:uid="{9D82DE66-D3BE-453D-BFF6-243E2C1307A1}"/>
    <cellStyle name="Normal 3 2 11 8 2 7 2" xfId="21435" xr:uid="{26DCDA01-EE80-4D83-B570-0CBCA20A0689}"/>
    <cellStyle name="Normal 3 2 11 8 2 7 3" xfId="21436" xr:uid="{A2603591-471C-44D3-9B8A-7850FC3AE08B}"/>
    <cellStyle name="Normal 3 2 11 8 2 8" xfId="21437" xr:uid="{6C47BECC-EB09-42FE-8859-03A6105901A4}"/>
    <cellStyle name="Normal 3 2 11 8 2 8 2" xfId="21438" xr:uid="{D5F22033-0DCE-4847-92B4-4009D3034844}"/>
    <cellStyle name="Normal 3 2 11 8 2 8 3" xfId="21439" xr:uid="{D3911DA2-BF92-4F7E-AABC-0723A69284F4}"/>
    <cellStyle name="Normal 3 2 11 8 2 9" xfId="21440" xr:uid="{D1844FE5-F35C-46C4-A8A2-642FA5EA9820}"/>
    <cellStyle name="Normal 3 2 11 8 2 9 2" xfId="21441" xr:uid="{043B8015-4E62-4C7B-8AAB-47496E6F86E4}"/>
    <cellStyle name="Normal 3 2 11 8 2 9 2 2" xfId="21442" xr:uid="{F42CE7F1-0375-4158-94C8-AAD134B3BAB7}"/>
    <cellStyle name="Normal 3 2 11 8 2 9 2 2 2" xfId="21443" xr:uid="{5B87D5E1-3938-4A9E-9EA4-FDBBFC068074}"/>
    <cellStyle name="Normal 3 2 11 8 2 9 2 3" xfId="21444" xr:uid="{3C341119-7E3E-4867-9C3C-52AE939FBA48}"/>
    <cellStyle name="Normal 3 2 11 8 2 9 2 4" xfId="21445" xr:uid="{22BAF27B-F32F-4513-948C-EE56F60F9C68}"/>
    <cellStyle name="Normal 3 2 11 8 2 9 2 5" xfId="21446" xr:uid="{2A5A4592-2114-4C00-8823-948E4C9F2E47}"/>
    <cellStyle name="Normal 3 2 11 8 2 9 3" xfId="21447" xr:uid="{849E02D8-8330-480D-B112-3D6BC22AC1D6}"/>
    <cellStyle name="Normal 3 2 11 8 2 9 3 2" xfId="21448" xr:uid="{06F6F85F-C87E-4A39-955A-92966A1B8D2E}"/>
    <cellStyle name="Normal 3 2 11 8 2 9 4" xfId="21449" xr:uid="{E04DF092-2735-45E7-AF8A-0098A8297099}"/>
    <cellStyle name="Normal 3 2 11 8 2 9 5" xfId="21450" xr:uid="{C046C011-2068-4329-B3EB-D1276C143123}"/>
    <cellStyle name="Normal 3 2 11 8 3" xfId="21451" xr:uid="{A0A49966-5F84-452D-B684-F5E0A0A4F69E}"/>
    <cellStyle name="Normal 3 2 11 8 3 10" xfId="21452" xr:uid="{2E759498-D18E-4C81-AF6B-E2D95A23321C}"/>
    <cellStyle name="Normal 3 2 11 8 3 11" xfId="21453" xr:uid="{B1C2CBBB-49C9-4C8F-A872-1EC750D4E24A}"/>
    <cellStyle name="Normal 3 2 11 8 3 12" xfId="21454" xr:uid="{4C4C6B32-0010-4358-A17D-FC99AA8B5B34}"/>
    <cellStyle name="Normal 3 2 11 8 3 12 2" xfId="21455" xr:uid="{BE6EE667-2170-4394-BE95-F34DF64AF340}"/>
    <cellStyle name="Normal 3 2 11 8 3 13" xfId="21456" xr:uid="{D21397D6-833A-4AEE-A480-D4F5B094D183}"/>
    <cellStyle name="Normal 3 2 11 8 3 14" xfId="21457" xr:uid="{480482A8-8E93-4E8B-B3F0-D761C43EB703}"/>
    <cellStyle name="Normal 3 2 11 8 3 15" xfId="21458" xr:uid="{EA5BF064-32D0-4EE2-9865-1936190E6468}"/>
    <cellStyle name="Normal 3 2 11 8 3 2" xfId="21459" xr:uid="{93EFBDD8-4F54-4745-A61B-3F3F00EE7372}"/>
    <cellStyle name="Normal 3 2 11 8 3 2 2" xfId="21460" xr:uid="{02005FBD-B5D3-4809-83ED-5F53E170EB11}"/>
    <cellStyle name="Normal 3 2 11 8 3 2 2 2" xfId="21461" xr:uid="{B5568F63-A8FB-4D73-B0CA-96CD7BEC9F2D}"/>
    <cellStyle name="Normal 3 2 11 8 3 2 2 2 2" xfId="21462" xr:uid="{2D0B3270-B746-42B3-948D-9B7D6C4915CF}"/>
    <cellStyle name="Normal 3 2 11 8 3 2 2 2 2 2" xfId="21463" xr:uid="{629C70EA-D25C-4281-BC55-38B5497500F6}"/>
    <cellStyle name="Normal 3 2 11 8 3 2 2 2 2 2 2" xfId="21464" xr:uid="{B5910614-9417-4C80-9F69-2EAE3769ED1D}"/>
    <cellStyle name="Normal 3 2 11 8 3 2 2 2 2 3" xfId="21465" xr:uid="{85FDFC7A-91F1-4B55-9A67-98B6CF4EFE25}"/>
    <cellStyle name="Normal 3 2 11 8 3 2 2 2 2 4" xfId="21466" xr:uid="{0D08F103-5179-473F-8941-76E23B07C327}"/>
    <cellStyle name="Normal 3 2 11 8 3 2 2 2 2 5" xfId="21467" xr:uid="{89F440D3-261A-4483-BFF8-48F4FBBF22CB}"/>
    <cellStyle name="Normal 3 2 11 8 3 2 2 2 3" xfId="21468" xr:uid="{24A8E790-5A70-4051-B4B4-186EFDF462DC}"/>
    <cellStyle name="Normal 3 2 11 8 3 2 2 2 3 2" xfId="21469" xr:uid="{B9BFE9DA-4773-4A1A-B92E-F776BEAC9A4B}"/>
    <cellStyle name="Normal 3 2 11 8 3 2 2 2 4" xfId="21470" xr:uid="{43C74DB3-1E8B-4B99-99FA-6B383795D89A}"/>
    <cellStyle name="Normal 3 2 11 8 3 2 2 2 5" xfId="21471" xr:uid="{30F1DDB4-B8B9-45F4-93E3-247A3B57AB13}"/>
    <cellStyle name="Normal 3 2 11 8 3 2 2 3" xfId="21472" xr:uid="{676B45FD-ADFF-4A31-8E21-792F2C87478F}"/>
    <cellStyle name="Normal 3 2 11 8 3 2 2 4" xfId="21473" xr:uid="{53645AED-5192-4967-8BBC-D0C0A69A100F}"/>
    <cellStyle name="Normal 3 2 11 8 3 2 2 5" xfId="21474" xr:uid="{341E0D22-F872-442C-9553-9627512AF99E}"/>
    <cellStyle name="Normal 3 2 11 8 3 2 2 6" xfId="21475" xr:uid="{9E3AB13B-A3D3-4CB0-AC0E-2DD7557305FD}"/>
    <cellStyle name="Normal 3 2 11 8 3 2 2 6 2" xfId="21476" xr:uid="{3AC95729-38FB-44DC-B6CB-6C23A8C9285A}"/>
    <cellStyle name="Normal 3 2 11 8 3 2 2 7" xfId="21477" xr:uid="{D3F772D9-4FD4-4439-BF97-D5DA9032E558}"/>
    <cellStyle name="Normal 3 2 11 8 3 2 2 8" xfId="21478" xr:uid="{2944E3C0-7C8A-4DAE-AB55-02A6B3101E00}"/>
    <cellStyle name="Normal 3 2 11 8 3 2 2 9" xfId="21479" xr:uid="{301DAFBC-71D4-4DA9-BE3D-9C7FD908C185}"/>
    <cellStyle name="Normal 3 2 11 8 3 2 3" xfId="21480" xr:uid="{1EFDC1F4-D064-4D04-A281-E19B0AC3FC4B}"/>
    <cellStyle name="Normal 3 2 11 8 3 2 3 2" xfId="21481" xr:uid="{698E7F80-25D7-4D29-8331-56DC7E124105}"/>
    <cellStyle name="Normal 3 2 11 8 3 2 3 2 2" xfId="21482" xr:uid="{ACB4E1FF-D9B3-4D31-ACDF-68192F6ECBC2}"/>
    <cellStyle name="Normal 3 2 11 8 3 2 3 2 2 2" xfId="21483" xr:uid="{626217E0-50F5-42D8-A43F-8669C7833E45}"/>
    <cellStyle name="Normal 3 2 11 8 3 2 3 2 3" xfId="21484" xr:uid="{1FB513EC-17AA-488C-A9AD-34C84DB9387E}"/>
    <cellStyle name="Normal 3 2 11 8 3 2 3 2 4" xfId="21485" xr:uid="{B17DA58D-DE9B-4534-BE1A-1F782220DD24}"/>
    <cellStyle name="Normal 3 2 11 8 3 2 3 2 5" xfId="21486" xr:uid="{9ED11FA6-2CEF-482D-B8D7-6DC791E4F763}"/>
    <cellStyle name="Normal 3 2 11 8 3 2 3 3" xfId="21487" xr:uid="{20BFA33F-91DC-4848-898D-14054A384E07}"/>
    <cellStyle name="Normal 3 2 11 8 3 2 3 3 2" xfId="21488" xr:uid="{88FD42D4-242A-42DC-83B2-3726BA564D24}"/>
    <cellStyle name="Normal 3 2 11 8 3 2 3 4" xfId="21489" xr:uid="{D9842997-19B8-4946-9C65-9BDDE4EC7F80}"/>
    <cellStyle name="Normal 3 2 11 8 3 2 3 5" xfId="21490" xr:uid="{371F5ABF-0E6E-4CD4-9969-480DD978C08D}"/>
    <cellStyle name="Normal 3 2 11 8 3 2 4" xfId="21491" xr:uid="{8326CE42-CB85-49CC-962C-E70A6FDA4F5E}"/>
    <cellStyle name="Normal 3 2 11 8 3 2 5" xfId="21492" xr:uid="{DAF93952-18B4-49F0-9092-F8723D0FBC71}"/>
    <cellStyle name="Normal 3 2 11 8 3 2 6" xfId="21493" xr:uid="{4F11AF39-0AD5-488C-829A-9628587454C6}"/>
    <cellStyle name="Normal 3 2 11 8 3 2 6 2" xfId="21494" xr:uid="{1BF3535C-87FF-468A-9B0B-0F6BB171A430}"/>
    <cellStyle name="Normal 3 2 11 8 3 2 7" xfId="21495" xr:uid="{E11189BB-2FD4-4FD5-9310-537AD47B7BFF}"/>
    <cellStyle name="Normal 3 2 11 8 3 2 8" xfId="21496" xr:uid="{0A4F11CF-100E-453B-ACE8-A2715FDA1597}"/>
    <cellStyle name="Normal 3 2 11 8 3 2 9" xfId="21497" xr:uid="{7AF8E1DE-316D-433F-A502-9E4749ED1F60}"/>
    <cellStyle name="Normal 3 2 11 8 3 3" xfId="21498" xr:uid="{DC4BDFBC-4B58-48FF-9935-EC6C21F806F5}"/>
    <cellStyle name="Normal 3 2 11 8 3 3 2" xfId="21499" xr:uid="{CC8888A1-7490-48A0-AE3D-6E404C33865C}"/>
    <cellStyle name="Normal 3 2 11 8 3 3 3" xfId="21500" xr:uid="{3B3F06F2-FCF8-40F8-BC50-974ECD43FD3D}"/>
    <cellStyle name="Normal 3 2 11 8 3 4" xfId="21501" xr:uid="{AF3EE822-D1F1-4EE2-93AB-157B54A84F00}"/>
    <cellStyle name="Normal 3 2 11 8 3 4 2" xfId="21502" xr:uid="{D0E7AFA2-CFE0-4ED6-B80C-B9119B7FC4BA}"/>
    <cellStyle name="Normal 3 2 11 8 3 4 3" xfId="21503" xr:uid="{2951308F-30DD-46C9-98F9-5C2882E2FCB8}"/>
    <cellStyle name="Normal 3 2 11 8 3 5" xfId="21504" xr:uid="{5FE6C3D5-8C65-4ECF-AE05-FB824D1216B0}"/>
    <cellStyle name="Normal 3 2 11 8 3 5 2" xfId="21505" xr:uid="{C0152DBB-2B63-4D0C-A0C4-412154673B4C}"/>
    <cellStyle name="Normal 3 2 11 8 3 5 3" xfId="21506" xr:uid="{A018564C-455F-44C2-AAD5-06FDCFC34F42}"/>
    <cellStyle name="Normal 3 2 11 8 3 6" xfId="21507" xr:uid="{B2AAF011-C16C-412D-9AB9-E2C85CDEB279}"/>
    <cellStyle name="Normal 3 2 11 8 3 6 2" xfId="21508" xr:uid="{182F4932-3B0B-4774-9972-0462F3B8D4D2}"/>
    <cellStyle name="Normal 3 2 11 8 3 6 3" xfId="21509" xr:uid="{E88A3318-E98C-451E-815F-5C2F0497D3C3}"/>
    <cellStyle name="Normal 3 2 11 8 3 7" xfId="21510" xr:uid="{AB08AA37-47CF-4A49-AB93-961751A5A7FF}"/>
    <cellStyle name="Normal 3 2 11 8 3 7 2" xfId="21511" xr:uid="{644BE1D3-DE40-4F8F-9431-9A7AEC680643}"/>
    <cellStyle name="Normal 3 2 11 8 3 7 3" xfId="21512" xr:uid="{B15D240F-A526-47D7-9936-1E35FE3A39E4}"/>
    <cellStyle name="Normal 3 2 11 8 3 8" xfId="21513" xr:uid="{4ED1412E-8A38-4062-92F9-893B9B11F8B6}"/>
    <cellStyle name="Normal 3 2 11 8 3 8 2" xfId="21514" xr:uid="{6A141AA6-95D3-4070-A818-C1E2739B9A90}"/>
    <cellStyle name="Normal 3 2 11 8 3 8 2 2" xfId="21515" xr:uid="{77E7CE6C-A4AB-4020-8EF9-39126AEC5F54}"/>
    <cellStyle name="Normal 3 2 11 8 3 8 2 2 2" xfId="21516" xr:uid="{B09AB17C-8559-4143-AF26-FE51C2DB3110}"/>
    <cellStyle name="Normal 3 2 11 8 3 8 2 3" xfId="21517" xr:uid="{1A8F6104-97FB-4ADD-876F-C788F5B80DD3}"/>
    <cellStyle name="Normal 3 2 11 8 3 8 2 4" xfId="21518" xr:uid="{AC22BBA9-18D8-4876-AC43-39A07D87971C}"/>
    <cellStyle name="Normal 3 2 11 8 3 8 2 5" xfId="21519" xr:uid="{D0B94F20-545F-4184-81BE-9C8AC9F2967C}"/>
    <cellStyle name="Normal 3 2 11 8 3 8 3" xfId="21520" xr:uid="{639214E7-30BB-436F-9E5B-AB3E6EC0FF7D}"/>
    <cellStyle name="Normal 3 2 11 8 3 8 3 2" xfId="21521" xr:uid="{981965C3-5276-4D90-B273-8F35B400D03A}"/>
    <cellStyle name="Normal 3 2 11 8 3 8 4" xfId="21522" xr:uid="{F01B2F4E-72D7-49BF-B780-DEB14FE7864B}"/>
    <cellStyle name="Normal 3 2 11 8 3 8 5" xfId="21523" xr:uid="{33A29466-9F98-4DC1-8EE4-1549A3230633}"/>
    <cellStyle name="Normal 3 2 11 8 3 9" xfId="21524" xr:uid="{707AA822-3ADB-4A32-A783-78A0C38C4D1B}"/>
    <cellStyle name="Normal 3 2 11 8 4" xfId="21525" xr:uid="{DD0AE86E-4E11-436C-9127-06FB76F877B9}"/>
    <cellStyle name="Normal 3 2 11 8 4 2" xfId="21526" xr:uid="{FD773125-6502-4AC4-8F81-C861B82E9A9D}"/>
    <cellStyle name="Normal 3 2 11 8 4 2 2" xfId="21527" xr:uid="{6DA62506-FC80-40A0-B367-BED4D5C9973A}"/>
    <cellStyle name="Normal 3 2 11 8 4 2 2 2" xfId="21528" xr:uid="{30542E0F-421D-47FB-B51B-1165F4BFD961}"/>
    <cellStyle name="Normal 3 2 11 8 4 2 2 2 2" xfId="21529" xr:uid="{1A42A9E7-551B-488C-8598-2EE565EF3DC9}"/>
    <cellStyle name="Normal 3 2 11 8 4 2 2 2 2 2" xfId="21530" xr:uid="{41092D0B-2638-4771-A3DD-76EC3EB077DA}"/>
    <cellStyle name="Normal 3 2 11 8 4 2 2 2 3" xfId="21531" xr:uid="{BC35D13E-F711-457F-8132-36FC069669AF}"/>
    <cellStyle name="Normal 3 2 11 8 4 2 2 2 4" xfId="21532" xr:uid="{128EECE2-1F06-401D-B7C1-738125579CC7}"/>
    <cellStyle name="Normal 3 2 11 8 4 2 2 2 5" xfId="21533" xr:uid="{ECF3879B-656B-4DC8-A067-E2023ADA6663}"/>
    <cellStyle name="Normal 3 2 11 8 4 2 2 3" xfId="21534" xr:uid="{95A84723-48CA-421E-8B13-8373DAE85AD5}"/>
    <cellStyle name="Normal 3 2 11 8 4 2 2 3 2" xfId="21535" xr:uid="{E7A77CE7-6966-4904-BE8B-5B7B4920865E}"/>
    <cellStyle name="Normal 3 2 11 8 4 2 2 4" xfId="21536" xr:uid="{FACBFA6E-9A1A-4C25-A1D5-E567607BF1BF}"/>
    <cellStyle name="Normal 3 2 11 8 4 2 2 5" xfId="21537" xr:uid="{7502AFAB-9E93-4297-BAE0-2C3A08317EF5}"/>
    <cellStyle name="Normal 3 2 11 8 4 2 3" xfId="21538" xr:uid="{7D1F605E-29D1-4B69-976E-5248D3BD1EFF}"/>
    <cellStyle name="Normal 3 2 11 8 4 2 4" xfId="21539" xr:uid="{87CF1056-22EE-4198-9757-3431AAB4F3FD}"/>
    <cellStyle name="Normal 3 2 11 8 4 2 5" xfId="21540" xr:uid="{B156149B-5AFA-47CA-8E5E-B2CB92103DF5}"/>
    <cellStyle name="Normal 3 2 11 8 4 2 6" xfId="21541" xr:uid="{F6C4AFAB-EAFC-445F-9C55-043ADC3794D3}"/>
    <cellStyle name="Normal 3 2 11 8 4 2 6 2" xfId="21542" xr:uid="{449AFD94-6DF3-4F31-A68A-0B26512F57BD}"/>
    <cellStyle name="Normal 3 2 11 8 4 2 7" xfId="21543" xr:uid="{88382D9D-8D87-4ED4-8E93-EDC091D63D85}"/>
    <cellStyle name="Normal 3 2 11 8 4 2 8" xfId="21544" xr:uid="{6EB468E1-2591-4311-956C-17401970603A}"/>
    <cellStyle name="Normal 3 2 11 8 4 2 9" xfId="21545" xr:uid="{5BC277A4-F02A-45D0-9237-DC9837F183B7}"/>
    <cellStyle name="Normal 3 2 11 8 4 3" xfId="21546" xr:uid="{D6F5C98A-D1B4-465C-AE1E-5609E5E72487}"/>
    <cellStyle name="Normal 3 2 11 8 4 3 2" xfId="21547" xr:uid="{621F7C56-50E5-41F2-B4F9-FDC08CB52F05}"/>
    <cellStyle name="Normal 3 2 11 8 4 3 2 2" xfId="21548" xr:uid="{AA2DCC06-C470-4DF7-9D16-176B35BE86CF}"/>
    <cellStyle name="Normal 3 2 11 8 4 3 2 2 2" xfId="21549" xr:uid="{A84BBD2E-A817-47F5-8B2F-EC4C780C837E}"/>
    <cellStyle name="Normal 3 2 11 8 4 3 2 3" xfId="21550" xr:uid="{802358FD-0807-4906-9857-254A2FF93192}"/>
    <cellStyle name="Normal 3 2 11 8 4 3 2 4" xfId="21551" xr:uid="{FDC369BA-A637-4D5A-BEE5-5F855A386C6A}"/>
    <cellStyle name="Normal 3 2 11 8 4 3 2 5" xfId="21552" xr:uid="{54A7691B-8C03-4B47-8960-88364E7BCE36}"/>
    <cellStyle name="Normal 3 2 11 8 4 3 3" xfId="21553" xr:uid="{91FB3965-BE36-4D3A-A35B-4630CB13976F}"/>
    <cellStyle name="Normal 3 2 11 8 4 3 3 2" xfId="21554" xr:uid="{C87DA119-BC87-4C4F-8B34-33D2CC6198F4}"/>
    <cellStyle name="Normal 3 2 11 8 4 3 4" xfId="21555" xr:uid="{B83C9A38-F213-4881-B0C2-97DE5BD81AFC}"/>
    <cellStyle name="Normal 3 2 11 8 4 3 5" xfId="21556" xr:uid="{1E4DF186-7EFA-4915-B33C-86DB7FB7422F}"/>
    <cellStyle name="Normal 3 2 11 8 4 4" xfId="21557" xr:uid="{40BEFE9C-3CCB-49E9-A864-E7B672A8A336}"/>
    <cellStyle name="Normal 3 2 11 8 4 5" xfId="21558" xr:uid="{095C6113-DCFE-453B-BD6C-2951967A718D}"/>
    <cellStyle name="Normal 3 2 11 8 4 6" xfId="21559" xr:uid="{377E5710-6D45-47A7-A477-EDA694D9C448}"/>
    <cellStyle name="Normal 3 2 11 8 4 6 2" xfId="21560" xr:uid="{520408ED-A1A4-49D3-93B1-BB91D886CB38}"/>
    <cellStyle name="Normal 3 2 11 8 4 7" xfId="21561" xr:uid="{17F86BAD-AD58-4DAD-93D9-BE2991B9235A}"/>
    <cellStyle name="Normal 3 2 11 8 4 8" xfId="21562" xr:uid="{9685699F-133B-45EC-9D7C-F1FCD189962E}"/>
    <cellStyle name="Normal 3 2 11 8 4 9" xfId="21563" xr:uid="{F15C178B-C0C8-4AD8-BA67-9FDDB8B40A3F}"/>
    <cellStyle name="Normal 3 2 11 8 5" xfId="21564" xr:uid="{55953137-6CB4-4859-91E9-1CF824A34EB1}"/>
    <cellStyle name="Normal 3 2 11 8 6" xfId="21565" xr:uid="{98CD0F5B-92F1-4E8F-8728-9BF7545BE288}"/>
    <cellStyle name="Normal 3 2 11 8 7" xfId="21566" xr:uid="{C643B3F5-1C0C-4A5E-804E-8E76FBB71A4B}"/>
    <cellStyle name="Normal 3 2 11 8 8" xfId="21567" xr:uid="{0B9BAB03-8D5E-40EA-997C-333B88C3F654}"/>
    <cellStyle name="Normal 3 2 11 8 9" xfId="21568" xr:uid="{7019818A-0D36-4A0C-BF8E-4DB36C45E939}"/>
    <cellStyle name="Normal 3 2 11 8 9 2" xfId="21569" xr:uid="{BB6ED3A8-986D-4538-B7D4-83209752A35F}"/>
    <cellStyle name="Normal 3 2 11 8 9 2 2" xfId="21570" xr:uid="{FB36A474-A2A4-43C6-BBD8-7F73DC8B735C}"/>
    <cellStyle name="Normal 3 2 11 8 9 2 2 2" xfId="21571" xr:uid="{BA99630C-501A-487E-BB86-C48615E61107}"/>
    <cellStyle name="Normal 3 2 11 8 9 2 3" xfId="21572" xr:uid="{7C791BCB-E041-4C8B-A7F8-B00FDF69E5CC}"/>
    <cellStyle name="Normal 3 2 11 8 9 2 4" xfId="21573" xr:uid="{C9DF7CC4-D65E-4B08-BCD3-F9A1B3AAFF50}"/>
    <cellStyle name="Normal 3 2 11 8 9 2 5" xfId="21574" xr:uid="{779B938D-2CA3-447A-BF1A-1E5A92D618F0}"/>
    <cellStyle name="Normal 3 2 11 8 9 3" xfId="21575" xr:uid="{EB1403E0-C56E-409C-82C0-BDBBA8E6DD5E}"/>
    <cellStyle name="Normal 3 2 11 8 9 3 2" xfId="21576" xr:uid="{AB1CC7F4-629D-40A3-926A-836A93E94469}"/>
    <cellStyle name="Normal 3 2 11 8 9 4" xfId="21577" xr:uid="{5FD4009F-F0A8-4272-84EC-D1EF3AE839E7}"/>
    <cellStyle name="Normal 3 2 11 8 9 5" xfId="21578" xr:uid="{9B2F3299-06E6-4B59-8FC4-6F9F8B3CAFB7}"/>
    <cellStyle name="Normal 3 2 11 9" xfId="21579" xr:uid="{9CD3E52B-9632-4EE6-85E5-9577B239AA8A}"/>
    <cellStyle name="Normal 3 2 11 9 10" xfId="21580" xr:uid="{6EFB9817-5C70-4C04-B3C4-C087F4FA345A}"/>
    <cellStyle name="Normal 3 2 11 9 11" xfId="21581" xr:uid="{FB417BAA-D039-4D0A-9359-3734FE9F3DFD}"/>
    <cellStyle name="Normal 3 2 11 9 12" xfId="21582" xr:uid="{146EA04B-5732-4742-89A8-C4310808DFEE}"/>
    <cellStyle name="Normal 3 2 11 9 12 2" xfId="21583" xr:uid="{F6BCE0C5-1210-4AE3-8048-96C8998E35A8}"/>
    <cellStyle name="Normal 3 2 11 9 13" xfId="21584" xr:uid="{2E0F3080-9D9B-4BCC-8DE6-F136AE6A345B}"/>
    <cellStyle name="Normal 3 2 11 9 14" xfId="21585" xr:uid="{F530C65E-A057-4E85-8A03-BA2FCA4C2D83}"/>
    <cellStyle name="Normal 3 2 11 9 15" xfId="21586" xr:uid="{566865C4-77E1-44DC-92FA-6650CF2BCF65}"/>
    <cellStyle name="Normal 3 2 11 9 2" xfId="21587" xr:uid="{E7737B6F-2A31-434A-B040-AFEE39CCCC5C}"/>
    <cellStyle name="Normal 3 2 11 9 2 2" xfId="21588" xr:uid="{2D575F8F-7850-4456-B0CA-24EBBE2CE527}"/>
    <cellStyle name="Normal 3 2 11 9 2 2 2" xfId="21589" xr:uid="{FB0C2B80-91E6-4FC8-A421-68C2C1F6CAD4}"/>
    <cellStyle name="Normal 3 2 11 9 2 2 2 2" xfId="21590" xr:uid="{70643E91-0CD3-4179-AE7A-7147A8479C1A}"/>
    <cellStyle name="Normal 3 2 11 9 2 2 2 2 2" xfId="21591" xr:uid="{D7DE5303-7547-4518-BCB3-992E19462737}"/>
    <cellStyle name="Normal 3 2 11 9 2 2 2 2 2 2" xfId="21592" xr:uid="{8D6E2DC8-707B-44A5-A827-59D8E715D826}"/>
    <cellStyle name="Normal 3 2 11 9 2 2 2 2 3" xfId="21593" xr:uid="{B266BC1C-A911-4B4D-8ECF-5C5D83AEFC2B}"/>
    <cellStyle name="Normal 3 2 11 9 2 2 2 2 4" xfId="21594" xr:uid="{F8CB495E-E2DC-4AC7-9754-8975DEC79530}"/>
    <cellStyle name="Normal 3 2 11 9 2 2 2 2 5" xfId="21595" xr:uid="{4062DE6E-17DC-43B6-B489-32CB197E8255}"/>
    <cellStyle name="Normal 3 2 11 9 2 2 2 3" xfId="21596" xr:uid="{669FD8DE-C288-455C-9CDB-473A2A57AE41}"/>
    <cellStyle name="Normal 3 2 11 9 2 2 2 3 2" xfId="21597" xr:uid="{86BE7E01-B14B-4885-9EB7-2AACCB72BE3E}"/>
    <cellStyle name="Normal 3 2 11 9 2 2 2 4" xfId="21598" xr:uid="{69FEE265-DE4D-4D03-80FC-67F45C0A2AA6}"/>
    <cellStyle name="Normal 3 2 11 9 2 2 2 5" xfId="21599" xr:uid="{B9368027-2044-4B43-AAE2-EB7B69819A89}"/>
    <cellStyle name="Normal 3 2 11 9 2 2 3" xfId="21600" xr:uid="{2ED4C4A4-BE0E-4557-99F0-BAF4689B842C}"/>
    <cellStyle name="Normal 3 2 11 9 2 2 4" xfId="21601" xr:uid="{0692F942-2BBF-43EE-AFB4-AACA3B375839}"/>
    <cellStyle name="Normal 3 2 11 9 2 2 5" xfId="21602" xr:uid="{EE458EE7-C4B6-4B66-867B-C322AF539612}"/>
    <cellStyle name="Normal 3 2 11 9 2 2 6" xfId="21603" xr:uid="{FF10CB5F-C1F6-4F1F-94AB-BF8EEC02BDEE}"/>
    <cellStyle name="Normal 3 2 11 9 2 2 6 2" xfId="21604" xr:uid="{E2374A77-BFA4-4D34-B04C-D13B6C585770}"/>
    <cellStyle name="Normal 3 2 11 9 2 2 7" xfId="21605" xr:uid="{630730FC-7871-421D-909F-1C12C6B328B9}"/>
    <cellStyle name="Normal 3 2 11 9 2 2 8" xfId="21606" xr:uid="{FC2FAE56-A013-47EC-ABD1-0E3DEAE9AD49}"/>
    <cellStyle name="Normal 3 2 11 9 2 2 9" xfId="21607" xr:uid="{21867A10-4EA8-4D19-8E07-B854791B4B80}"/>
    <cellStyle name="Normal 3 2 11 9 2 3" xfId="21608" xr:uid="{79759859-9520-4D17-AA1D-AF6B968C2B36}"/>
    <cellStyle name="Normal 3 2 11 9 2 3 2" xfId="21609" xr:uid="{5F9E3DFC-95F8-4A9F-BB64-BFD9E3D07283}"/>
    <cellStyle name="Normal 3 2 11 9 2 3 2 2" xfId="21610" xr:uid="{663314BB-7AC4-4542-91C3-6017DE928571}"/>
    <cellStyle name="Normal 3 2 11 9 2 3 2 2 2" xfId="21611" xr:uid="{420A932A-E36E-43BC-84E8-50AADA6E3421}"/>
    <cellStyle name="Normal 3 2 11 9 2 3 2 3" xfId="21612" xr:uid="{D982F32B-DC40-42E4-88FB-E4A8CDDB21E8}"/>
    <cellStyle name="Normal 3 2 11 9 2 3 2 4" xfId="21613" xr:uid="{6ECAF7DA-9F29-4381-B817-1EABB9B4910E}"/>
    <cellStyle name="Normal 3 2 11 9 2 3 2 5" xfId="21614" xr:uid="{B6FC2A33-0B06-4856-BDCE-D929E4DD325B}"/>
    <cellStyle name="Normal 3 2 11 9 2 3 3" xfId="21615" xr:uid="{995F7234-9E5B-4E25-BD48-AD67867137F4}"/>
    <cellStyle name="Normal 3 2 11 9 2 3 3 2" xfId="21616" xr:uid="{2BF3502A-C65C-41AA-8E45-10CB5146BA2A}"/>
    <cellStyle name="Normal 3 2 11 9 2 3 4" xfId="21617" xr:uid="{82838CE2-4735-460F-B3C7-8BB60EE931FC}"/>
    <cellStyle name="Normal 3 2 11 9 2 3 5" xfId="21618" xr:uid="{BE9DD27C-AD79-4C29-8155-C216EDA7500D}"/>
    <cellStyle name="Normal 3 2 11 9 2 4" xfId="21619" xr:uid="{CD40C45C-B0D0-4E21-8887-3B720468B8F0}"/>
    <cellStyle name="Normal 3 2 11 9 2 5" xfId="21620" xr:uid="{304B9F8F-0FE0-4E86-9850-2F32A2DD3237}"/>
    <cellStyle name="Normal 3 2 11 9 2 6" xfId="21621" xr:uid="{149FA151-EF8F-4377-B9E3-A871CC579EDE}"/>
    <cellStyle name="Normal 3 2 11 9 2 6 2" xfId="21622" xr:uid="{EC071C86-474B-422C-9ECD-1337B7AAAB3D}"/>
    <cellStyle name="Normal 3 2 11 9 2 7" xfId="21623" xr:uid="{952D723F-C317-48E5-9930-952DA20314FD}"/>
    <cellStyle name="Normal 3 2 11 9 2 8" xfId="21624" xr:uid="{B07BACCE-D364-4FC3-9399-4310FB5AA7F5}"/>
    <cellStyle name="Normal 3 2 11 9 2 9" xfId="21625" xr:uid="{72A1AC83-E6BB-4F12-B802-59E88C476226}"/>
    <cellStyle name="Normal 3 2 11 9 3" xfId="21626" xr:uid="{8F079DDB-3802-467F-BBC0-D2CCC67CDC65}"/>
    <cellStyle name="Normal 3 2 11 9 4" xfId="21627" xr:uid="{765CC8FC-F179-482B-A24D-71ACBCBF6DB8}"/>
    <cellStyle name="Normal 3 2 11 9 5" xfId="21628" xr:uid="{2CA95CBE-9906-42FE-84D4-2091D45034A6}"/>
    <cellStyle name="Normal 3 2 11 9 6" xfId="21629" xr:uid="{31D9C11E-D7EE-44E5-A24B-AFA9F2DB5371}"/>
    <cellStyle name="Normal 3 2 11 9 7" xfId="21630" xr:uid="{487779DC-AFDE-4B39-B983-6C6A2D1DB806}"/>
    <cellStyle name="Normal 3 2 11 9 8" xfId="21631" xr:uid="{82B29453-66B6-48DA-9326-05F245DC0F0E}"/>
    <cellStyle name="Normal 3 2 11 9 8 2" xfId="21632" xr:uid="{424BCDE0-9C14-4C47-8FA2-1A846FF8E861}"/>
    <cellStyle name="Normal 3 2 11 9 8 2 2" xfId="21633" xr:uid="{6BE2356A-A01A-414E-8035-D8E88154B8A4}"/>
    <cellStyle name="Normal 3 2 11 9 8 2 2 2" xfId="21634" xr:uid="{F8F6315D-01B1-4457-AB79-FB45A936F47A}"/>
    <cellStyle name="Normal 3 2 11 9 8 2 3" xfId="21635" xr:uid="{308CAF9C-D0C4-4033-8451-075499A9F218}"/>
    <cellStyle name="Normal 3 2 11 9 8 2 4" xfId="21636" xr:uid="{395C6889-AA4C-4DB5-9B1C-7FD4E456CECB}"/>
    <cellStyle name="Normal 3 2 11 9 8 2 5" xfId="21637" xr:uid="{8B022F79-4B26-498D-8678-9B74F544BA2F}"/>
    <cellStyle name="Normal 3 2 11 9 8 3" xfId="21638" xr:uid="{682DFF95-5803-4C2A-AA96-ADBCD8C9A546}"/>
    <cellStyle name="Normal 3 2 11 9 8 3 2" xfId="21639" xr:uid="{13157008-96D7-49F9-B592-38F2626363F2}"/>
    <cellStyle name="Normal 3 2 11 9 8 4" xfId="21640" xr:uid="{F21E7212-0960-45C9-A0DE-581D5B888BE4}"/>
    <cellStyle name="Normal 3 2 11 9 8 5" xfId="21641" xr:uid="{C37E1642-BCB7-4D73-B67D-CAFDF987218F}"/>
    <cellStyle name="Normal 3 2 11 9 9" xfId="21642" xr:uid="{B2C99247-FE40-4026-B13A-1F1F0858127B}"/>
    <cellStyle name="Normal 3 2 110" xfId="21643" xr:uid="{D777E690-CE77-4AAB-B2A2-F461D7E425CB}"/>
    <cellStyle name="Normal 3 2 111" xfId="21644" xr:uid="{66A9F5AB-0307-45B4-9325-B5C6B278864A}"/>
    <cellStyle name="Normal 3 2 112" xfId="21645" xr:uid="{0EE886A1-5275-4D94-9B10-3D36456A57F6}"/>
    <cellStyle name="Normal 3 2 113" xfId="21646" xr:uid="{54652C77-267B-469F-B09B-AA7664B36E6E}"/>
    <cellStyle name="Normal 3 2 114" xfId="21647" xr:uid="{F4B954BB-A391-496F-9B22-6AC609F01A39}"/>
    <cellStyle name="Normal 3 2 115" xfId="21648" xr:uid="{2A2F31B9-60B0-42CC-9E0D-BBDBF2095C79}"/>
    <cellStyle name="Normal 3 2 116" xfId="21649" xr:uid="{115A52B6-6D67-47E1-9C3F-8EBBA367CD7F}"/>
    <cellStyle name="Normal 3 2 117" xfId="21650" xr:uid="{B8C590B7-B2CA-40FE-A8FE-52B988B5CDD6}"/>
    <cellStyle name="Normal 3 2 118" xfId="21651" xr:uid="{AADD095C-0F64-46E2-A527-B15C6EC0ABC9}"/>
    <cellStyle name="Normal 3 2 119" xfId="21652" xr:uid="{1B046FEA-2EB5-4CE0-990D-E25565444851}"/>
    <cellStyle name="Normal 3 2 12" xfId="21653" xr:uid="{D8A4A356-65AC-4087-8EA8-25A842861DC1}"/>
    <cellStyle name="Normal 3 2 12 2" xfId="21654" xr:uid="{FABDE56F-85B3-43A7-8E25-60C839C5B94E}"/>
    <cellStyle name="Normal 3 2 12 2 2" xfId="21655" xr:uid="{6A6FDA6E-AEAE-464D-8EE7-072E0C3C6B32}"/>
    <cellStyle name="Normal 3 2 12 2 3" xfId="21656" xr:uid="{C880894A-F81A-407C-9931-F6C61A458383}"/>
    <cellStyle name="Normal 3 2 12 3" xfId="21657" xr:uid="{AD204433-8F62-47FA-9A24-07D23BAE9391}"/>
    <cellStyle name="Normal 3 2 12 3 2" xfId="21658" xr:uid="{AE08F27F-B8A4-44E9-AB35-FA286C5A10F4}"/>
    <cellStyle name="Normal 3 2 12 3 3" xfId="21659" xr:uid="{8DE0B2C3-8BAB-497B-B386-179316334785}"/>
    <cellStyle name="Normal 3 2 12 4" xfId="21660" xr:uid="{349BACCB-902B-4DD6-AC65-96F7DAFC11F4}"/>
    <cellStyle name="Normal 3 2 12 5" xfId="21661" xr:uid="{1FDADA48-D632-4557-99A7-CDFADFDB5BB7}"/>
    <cellStyle name="Normal 3 2 120" xfId="21662" xr:uid="{9CB2D4C9-8917-42E7-A0F4-BB3C37A22B30}"/>
    <cellStyle name="Normal 3 2 121" xfId="21663" xr:uid="{574E6C72-B9EE-438C-AF84-15AEB9ED75BF}"/>
    <cellStyle name="Normal 3 2 122" xfId="21664" xr:uid="{E0A363E4-8081-4994-B9B0-48AEE0A013F4}"/>
    <cellStyle name="Normal 3 2 123" xfId="21665" xr:uid="{1B96FC62-4325-4513-834F-D2B73FA08DEE}"/>
    <cellStyle name="Normal 3 2 124" xfId="21666" xr:uid="{F6716283-E596-4C61-9A4F-ABBEE3B47E0C}"/>
    <cellStyle name="Normal 3 2 125" xfId="21667" xr:uid="{FE72CCD7-44FF-431B-B751-DB740AC228E3}"/>
    <cellStyle name="Normal 3 2 126" xfId="21668" xr:uid="{BA083337-9CF1-4421-8D18-69F5216AD7D3}"/>
    <cellStyle name="Normal 3 2 127" xfId="21669" xr:uid="{DDFB69DB-EE07-4182-964C-87C217FF0F15}"/>
    <cellStyle name="Normal 3 2 128" xfId="21670" xr:uid="{0D5CCCC2-4DAF-4B9C-91D7-6ABB3B1ACB93}"/>
    <cellStyle name="Normal 3 2 13" xfId="21671" xr:uid="{32532515-D6A3-4598-A1E0-0D08A878C602}"/>
    <cellStyle name="Normal 3 2 13 2" xfId="21672" xr:uid="{B7E1F3A5-A474-44F2-A435-4FEDA9033E54}"/>
    <cellStyle name="Normal 3 2 13 2 2" xfId="21673" xr:uid="{9C694975-830E-4041-853E-F61CA1E1B44C}"/>
    <cellStyle name="Normal 3 2 13 2 3" xfId="21674" xr:uid="{1835383F-94AE-4DDC-9E24-E89F3302699D}"/>
    <cellStyle name="Normal 3 2 13 3" xfId="21675" xr:uid="{716D1726-F732-4B9C-8BBC-6056C7AB04E4}"/>
    <cellStyle name="Normal 3 2 13 3 2" xfId="21676" xr:uid="{945F455D-E190-429A-AF8F-B21CBB405778}"/>
    <cellStyle name="Normal 3 2 13 3 3" xfId="21677" xr:uid="{09F39690-768B-4260-BAE0-FC2843B63989}"/>
    <cellStyle name="Normal 3 2 13 4" xfId="21678" xr:uid="{E42D79A9-585F-45C4-8945-9F9B7C07A6C6}"/>
    <cellStyle name="Normal 3 2 13 5" xfId="21679" xr:uid="{02B1BB5A-3B86-44D2-A4C3-F236B5DDBD04}"/>
    <cellStyle name="Normal 3 2 14" xfId="21680" xr:uid="{58E6E273-7A42-4CE3-BCE1-B538C334997B}"/>
    <cellStyle name="Normal 3 2 14 2" xfId="21681" xr:uid="{3BEBADAD-4971-4C63-84BC-C5BCACCC4CD8}"/>
    <cellStyle name="Normal 3 2 14 2 2" xfId="21682" xr:uid="{3CCFED12-9E46-4405-B05C-04FE866F61D6}"/>
    <cellStyle name="Normal 3 2 14 2 3" xfId="21683" xr:uid="{4B3F0C62-DFD5-47E1-A467-2C0809A978D8}"/>
    <cellStyle name="Normal 3 2 14 3" xfId="21684" xr:uid="{EA1FCBAC-B34B-45F1-8CD8-7714732516B3}"/>
    <cellStyle name="Normal 3 2 14 3 2" xfId="21685" xr:uid="{DE9C0FBE-EBBB-47D4-AA27-56AB17391D16}"/>
    <cellStyle name="Normal 3 2 14 3 3" xfId="21686" xr:uid="{BA0AE366-1FC0-4FB9-BEDA-F62E288A2D2B}"/>
    <cellStyle name="Normal 3 2 14 4" xfId="21687" xr:uid="{990A0718-631F-4456-9269-1DFE8706A51C}"/>
    <cellStyle name="Normal 3 2 14 5" xfId="21688" xr:uid="{040A6F6D-0C93-46BF-8415-0ACC6274E188}"/>
    <cellStyle name="Normal 3 2 15" xfId="21689" xr:uid="{00E39DF2-E17B-4B14-9894-E94B44D3258C}"/>
    <cellStyle name="Normal 3 2 15 2" xfId="21690" xr:uid="{FBC0CA46-2DD4-4D46-A1CB-4E9548C6B82C}"/>
    <cellStyle name="Normal 3 2 15 2 2" xfId="21691" xr:uid="{BE5DB1A9-5175-49A0-A289-C6B85DFE1260}"/>
    <cellStyle name="Normal 3 2 15 2 3" xfId="21692" xr:uid="{C17A4AEC-AADA-444E-BC0F-60A1442FE0B6}"/>
    <cellStyle name="Normal 3 2 15 3" xfId="21693" xr:uid="{36196520-379D-4853-B080-E6D74663D764}"/>
    <cellStyle name="Normal 3 2 15 3 2" xfId="21694" xr:uid="{8F169124-F61C-42F7-AF91-5E93843D0F8B}"/>
    <cellStyle name="Normal 3 2 15 3 3" xfId="21695" xr:uid="{3CFD26FE-36B6-4BA7-AB10-535D40419532}"/>
    <cellStyle name="Normal 3 2 15 4" xfId="21696" xr:uid="{AE3A8787-8B5C-41A0-9A6B-FB33F4E04234}"/>
    <cellStyle name="Normal 3 2 15 5" xfId="21697" xr:uid="{A64E6A40-93B9-4072-848E-E331D882E717}"/>
    <cellStyle name="Normal 3 2 16" xfId="21698" xr:uid="{C2A43835-55AB-4705-9136-61D0A56CB1CF}"/>
    <cellStyle name="Normal 3 2 16 2" xfId="21699" xr:uid="{C6247AEB-FFD9-41D7-BF4E-75CD9DC67960}"/>
    <cellStyle name="Normal 3 2 16 2 2" xfId="21700" xr:uid="{901E08AF-097B-4B07-9211-653EB719C2B7}"/>
    <cellStyle name="Normal 3 2 16 2 3" xfId="21701" xr:uid="{5E8ECC64-D22D-4262-971C-783662FC8ED9}"/>
    <cellStyle name="Normal 3 2 16 3" xfId="21702" xr:uid="{CE620570-9634-48D1-8F5C-C585B789C4E7}"/>
    <cellStyle name="Normal 3 2 16 3 2" xfId="21703" xr:uid="{5F7C026A-DE52-4C1C-8ECF-F680AF3262DF}"/>
    <cellStyle name="Normal 3 2 16 3 3" xfId="21704" xr:uid="{37669E3A-AE2A-43B5-B851-02D6169DC15F}"/>
    <cellStyle name="Normal 3 2 16 4" xfId="21705" xr:uid="{70ECBACA-DF4E-4FB2-8688-E124D083B34E}"/>
    <cellStyle name="Normal 3 2 16 5" xfId="21706" xr:uid="{1D4A9F0D-9EA3-4F63-A0F5-A6DA12A33D0F}"/>
    <cellStyle name="Normal 3 2 17" xfId="21707" xr:uid="{730A1F0A-3F89-44E4-AF74-E354D6B486BD}"/>
    <cellStyle name="Normal 3 2 17 2" xfId="21708" xr:uid="{CFF02465-1AB5-419F-A86B-C25BCCE8C9BF}"/>
    <cellStyle name="Normal 3 2 17 2 2" xfId="21709" xr:uid="{96FCA74E-F747-480F-9001-D8471D8171F8}"/>
    <cellStyle name="Normal 3 2 17 2 3" xfId="21710" xr:uid="{4851805B-B758-4481-835D-58B2C6C7747A}"/>
    <cellStyle name="Normal 3 2 17 3" xfId="21711" xr:uid="{0A36FADA-7DDA-41ED-976E-74FDAE377505}"/>
    <cellStyle name="Normal 3 2 17 3 2" xfId="21712" xr:uid="{BBE48242-D1C5-495A-8821-76A5780574CC}"/>
    <cellStyle name="Normal 3 2 17 3 3" xfId="21713" xr:uid="{8ECF7702-13D1-4EF5-82D8-205CE12A90E7}"/>
    <cellStyle name="Normal 3 2 17 4" xfId="21714" xr:uid="{F13386B0-E506-435D-A6F1-07945AA7B092}"/>
    <cellStyle name="Normal 3 2 17 5" xfId="21715" xr:uid="{7E4EC8AB-5F9B-444F-B810-EB1195956C6F}"/>
    <cellStyle name="Normal 3 2 18" xfId="21716" xr:uid="{3A931C24-3758-48D4-8C20-FE3E99B745D6}"/>
    <cellStyle name="Normal 3 2 18 2" xfId="21717" xr:uid="{9F553BE6-3856-4F85-A45D-A97E2A3AA87C}"/>
    <cellStyle name="Normal 3 2 18 2 2" xfId="21718" xr:uid="{C52F7C15-4637-4D46-BD31-8D2B87CBE035}"/>
    <cellStyle name="Normal 3 2 18 2 3" xfId="21719" xr:uid="{3FEAFD35-6FDC-40D1-B193-1FC0ADE3DCB4}"/>
    <cellStyle name="Normal 3 2 18 3" xfId="21720" xr:uid="{C2FC824D-BCCF-47AD-8752-76521A537B60}"/>
    <cellStyle name="Normal 3 2 18 3 2" xfId="21721" xr:uid="{86E4ECE1-6EAC-44DA-870F-A6E020E0B44D}"/>
    <cellStyle name="Normal 3 2 18 3 3" xfId="21722" xr:uid="{0B0FB0D4-089B-47C2-B8DB-7AAA11F88252}"/>
    <cellStyle name="Normal 3 2 18 4" xfId="21723" xr:uid="{C0E2D3BB-6799-4DB7-83A4-1E3EC949720A}"/>
    <cellStyle name="Normal 3 2 18 5" xfId="21724" xr:uid="{454F01FA-1023-4296-8D79-833A7DEC303A}"/>
    <cellStyle name="Normal 3 2 19" xfId="21725" xr:uid="{EB3B416C-19EB-49D0-A1C0-F0760189545A}"/>
    <cellStyle name="Normal 3 2 19 2" xfId="21726" xr:uid="{2CD0CE71-AF64-4600-88D1-7B2026F838E7}"/>
    <cellStyle name="Normal 3 2 19 2 2" xfId="21727" xr:uid="{D0B10F4E-AC85-42B0-80E5-D3B0423F2872}"/>
    <cellStyle name="Normal 3 2 19 2 3" xfId="21728" xr:uid="{2C593773-FEDD-4AC6-A676-B2A05660A474}"/>
    <cellStyle name="Normal 3 2 19 3" xfId="21729" xr:uid="{463A827C-7205-4498-8EC3-8B400CCABD72}"/>
    <cellStyle name="Normal 3 2 19 3 2" xfId="21730" xr:uid="{3C810AA1-3F99-4D1B-9F81-BDF3AED82D8A}"/>
    <cellStyle name="Normal 3 2 19 3 3" xfId="21731" xr:uid="{AF685957-76AA-420D-9CA8-7CFF37FA4E33}"/>
    <cellStyle name="Normal 3 2 19 4" xfId="21732" xr:uid="{01948A67-DA46-4816-8F6A-543FE43EE088}"/>
    <cellStyle name="Normal 3 2 19 5" xfId="21733" xr:uid="{DE0F1F42-C1D2-4160-9353-9FA12B0CA5FE}"/>
    <cellStyle name="Normal 3 2 2" xfId="21734" xr:uid="{D32A4E3C-08EB-48F5-8EBF-1A8EA7E01B74}"/>
    <cellStyle name="Normal 3 2 2 10" xfId="21735" xr:uid="{74BBC790-F40B-4509-8EA2-2B838A759383}"/>
    <cellStyle name="Normal 3 2 2 10 2" xfId="21736" xr:uid="{6C19CC8A-FC63-4518-AFF8-918D48A6272F}"/>
    <cellStyle name="Normal 3 2 2 10 2 2" xfId="21737" xr:uid="{C2853769-DEB1-4AC2-968D-876F094E8060}"/>
    <cellStyle name="Normal 3 2 2 10 2 3" xfId="21738" xr:uid="{6FE9B2E2-0AEC-4A56-A90C-E04DCB7CEDE2}"/>
    <cellStyle name="Normal 3 2 2 10 3" xfId="21739" xr:uid="{547787BA-1DB6-4A47-87C7-93D8E98B6CD8}"/>
    <cellStyle name="Normal 3 2 2 10 3 2" xfId="21740" xr:uid="{B69E3820-85B7-41D8-934E-B9F6541E41B5}"/>
    <cellStyle name="Normal 3 2 2 10 3 3" xfId="21741" xr:uid="{7C021A1B-B5BB-43A9-B1D2-1CD00A764A4E}"/>
    <cellStyle name="Normal 3 2 2 10 4" xfId="21742" xr:uid="{DAFB62DC-05D9-4B06-96AD-AA1C6874B144}"/>
    <cellStyle name="Normal 3 2 2 10 5" xfId="21743" xr:uid="{6C9450DD-41AC-4588-96A2-40F124CE2D42}"/>
    <cellStyle name="Normal 3 2 2 11" xfId="21744" xr:uid="{EC46D5DF-C021-4BA7-B1BF-A9C17E0618A7}"/>
    <cellStyle name="Normal 3 2 2 11 2" xfId="21745" xr:uid="{2F748B88-A4E0-480E-BB73-4CCC067E15CD}"/>
    <cellStyle name="Normal 3 2 2 11 2 2" xfId="21746" xr:uid="{6C7ABE33-BFC0-48F4-B437-BFF509B17FE2}"/>
    <cellStyle name="Normal 3 2 2 11 2 3" xfId="21747" xr:uid="{A9C668B4-4F8E-4BFC-8A32-31A675E0F07C}"/>
    <cellStyle name="Normal 3 2 2 11 3" xfId="21748" xr:uid="{74F54F7D-9483-499C-904C-8FF231895868}"/>
    <cellStyle name="Normal 3 2 2 11 3 2" xfId="21749" xr:uid="{2A56E357-5824-4B8D-9C19-92AF8FDEB595}"/>
    <cellStyle name="Normal 3 2 2 11 3 3" xfId="21750" xr:uid="{7638F1BE-728C-4016-80B4-584C60CC6F4E}"/>
    <cellStyle name="Normal 3 2 2 11 4" xfId="21751" xr:uid="{323A8344-79EC-4488-907E-71D60B40C5C5}"/>
    <cellStyle name="Normal 3 2 2 11 5" xfId="21752" xr:uid="{DBB2DE7B-1DC9-4748-8A37-ABD6FC85AD9A}"/>
    <cellStyle name="Normal 3 2 2 12" xfId="21753" xr:uid="{028559FF-A481-4790-B6C6-29F1F2B25DF3}"/>
    <cellStyle name="Normal 3 2 2 12 2" xfId="21754" xr:uid="{68D9DB2D-B5C0-42DE-AAAF-33D862C53719}"/>
    <cellStyle name="Normal 3 2 2 12 2 2" xfId="21755" xr:uid="{F03378FD-86DA-4A69-B76E-DFE95051ED2A}"/>
    <cellStyle name="Normal 3 2 2 12 2 3" xfId="21756" xr:uid="{E33CC2F1-60AF-4B65-A42C-CDE3147A5E55}"/>
    <cellStyle name="Normal 3 2 2 12 3" xfId="21757" xr:uid="{22F8CF87-FA34-44FF-BFC2-F9471B3DDF60}"/>
    <cellStyle name="Normal 3 2 2 12 3 2" xfId="21758" xr:uid="{8EDF7DDC-5AF7-4635-BEAA-93B9649E9406}"/>
    <cellStyle name="Normal 3 2 2 12 3 3" xfId="21759" xr:uid="{6B0DE0E3-30D3-4914-8425-83F6BE6975AC}"/>
    <cellStyle name="Normal 3 2 2 12 4" xfId="21760" xr:uid="{490314FD-99F3-4A95-96F4-0372F34CE8BE}"/>
    <cellStyle name="Normal 3 2 2 12 5" xfId="21761" xr:uid="{022ED6BD-FB2E-4BF9-9326-A04675A84B8A}"/>
    <cellStyle name="Normal 3 2 2 13" xfId="21762" xr:uid="{4D903AF7-7416-4960-B697-788E51C238FC}"/>
    <cellStyle name="Normal 3 2 2 13 2" xfId="21763" xr:uid="{E76452B0-94FB-4C40-973F-ED05199ABDBF}"/>
    <cellStyle name="Normal 3 2 2 13 2 2" xfId="21764" xr:uid="{0ED07428-57B9-483C-B9B0-56CB2B40F7DD}"/>
    <cellStyle name="Normal 3 2 2 13 2 3" xfId="21765" xr:uid="{228815A7-6621-4DBE-9FAD-518130D7A1B2}"/>
    <cellStyle name="Normal 3 2 2 13 3" xfId="21766" xr:uid="{61E89199-C08B-4359-BBCE-88317C3B7CC6}"/>
    <cellStyle name="Normal 3 2 2 13 3 2" xfId="21767" xr:uid="{69D76AE5-30F2-4F20-AAAD-2760F8EE29D8}"/>
    <cellStyle name="Normal 3 2 2 13 3 3" xfId="21768" xr:uid="{9533399A-4A87-4234-9310-737B0EBF6D0D}"/>
    <cellStyle name="Normal 3 2 2 13 4" xfId="21769" xr:uid="{5E43D609-870E-4F7C-83F2-CD736E2A8A81}"/>
    <cellStyle name="Normal 3 2 2 13 5" xfId="21770" xr:uid="{5A136626-FDB2-4341-9DF0-A56CF0862220}"/>
    <cellStyle name="Normal 3 2 2 14" xfId="21771" xr:uid="{0B13B042-CE47-4A76-B000-B639E37966EA}"/>
    <cellStyle name="Normal 3 2 2 14 2" xfId="21772" xr:uid="{92C8D445-24A6-4652-B98F-9030AD4574A5}"/>
    <cellStyle name="Normal 3 2 2 14 2 2" xfId="21773" xr:uid="{7971886C-779C-4D6C-918C-FE4115489C0C}"/>
    <cellStyle name="Normal 3 2 2 14 2 3" xfId="21774" xr:uid="{36EC2030-6C15-4BC0-9A99-28D8C210BCB7}"/>
    <cellStyle name="Normal 3 2 2 14 3" xfId="21775" xr:uid="{80D1B4FA-9AB8-4E4E-85CA-02926B7D02F1}"/>
    <cellStyle name="Normal 3 2 2 14 3 2" xfId="21776" xr:uid="{CC6C0787-3035-4D6B-873B-414D9D9A7E89}"/>
    <cellStyle name="Normal 3 2 2 14 3 3" xfId="21777" xr:uid="{78494D7D-A604-42EF-BBF9-6F5067C398BC}"/>
    <cellStyle name="Normal 3 2 2 14 4" xfId="21778" xr:uid="{68F03B1E-94F9-40AD-AA7F-9671D2D1FADB}"/>
    <cellStyle name="Normal 3 2 2 14 5" xfId="21779" xr:uid="{2D27F7ED-6259-4879-9866-035FF27CCD75}"/>
    <cellStyle name="Normal 3 2 2 15" xfId="21780" xr:uid="{DCBAD5A4-37DA-48B6-9AF6-3BA59586AE66}"/>
    <cellStyle name="Normal 3 2 2 15 2" xfId="21781" xr:uid="{703F3C50-5072-47F1-907E-9B6948C05D8D}"/>
    <cellStyle name="Normal 3 2 2 15 2 2" xfId="21782" xr:uid="{57119D93-200B-48D3-BD8D-CA4137D8BE3B}"/>
    <cellStyle name="Normal 3 2 2 15 2 3" xfId="21783" xr:uid="{6027C495-6C81-4A7F-BF36-57638712E28E}"/>
    <cellStyle name="Normal 3 2 2 15 3" xfId="21784" xr:uid="{A1DD8BF6-8369-4094-A622-981A1D040AF4}"/>
    <cellStyle name="Normal 3 2 2 15 3 2" xfId="21785" xr:uid="{5EBF1FA6-8208-4B00-BB03-A8EB5D6C16E2}"/>
    <cellStyle name="Normal 3 2 2 15 3 3" xfId="21786" xr:uid="{FC5FF06E-CC44-4608-A114-38F22DEB8AC9}"/>
    <cellStyle name="Normal 3 2 2 15 4" xfId="21787" xr:uid="{02BC3E84-284A-446E-AAC8-9DD7D702BD3D}"/>
    <cellStyle name="Normal 3 2 2 15 5" xfId="21788" xr:uid="{52629BF6-2703-4890-8D66-A0CEA967B9DE}"/>
    <cellStyle name="Normal 3 2 2 16" xfId="21789" xr:uid="{8083A969-3A71-4687-BAEC-2A3EE2DE9FB7}"/>
    <cellStyle name="Normal 3 2 2 16 2" xfId="21790" xr:uid="{716A44FD-50F8-49DA-8E42-48BB56C42A76}"/>
    <cellStyle name="Normal 3 2 2 16 2 2" xfId="21791" xr:uid="{72DEDEF5-16D8-4D2B-AC5E-ED6930A4F24F}"/>
    <cellStyle name="Normal 3 2 2 16 2 3" xfId="21792" xr:uid="{7FB04E94-3C40-4671-8739-A3D104E74E45}"/>
    <cellStyle name="Normal 3 2 2 16 3" xfId="21793" xr:uid="{88C5A1FB-00DE-489D-AAAA-4BBF9543397A}"/>
    <cellStyle name="Normal 3 2 2 16 3 2" xfId="21794" xr:uid="{49193AAD-2A9E-4DC9-973E-5C60087AE506}"/>
    <cellStyle name="Normal 3 2 2 16 3 3" xfId="21795" xr:uid="{F20337C5-AB50-40F0-A34A-041D979FBF02}"/>
    <cellStyle name="Normal 3 2 2 16 4" xfId="21796" xr:uid="{0C108B81-CBE6-48EA-A6B0-7C38CDEB0E5E}"/>
    <cellStyle name="Normal 3 2 2 16 5" xfId="21797" xr:uid="{87E22695-0581-43E9-A8A2-36138F075753}"/>
    <cellStyle name="Normal 3 2 2 17" xfId="21798" xr:uid="{45B292CC-9B65-4F98-AE79-325C9AEA5931}"/>
    <cellStyle name="Normal 3 2 2 17 2" xfId="21799" xr:uid="{9EF8192A-7786-46EE-B51C-AA982A8B53D4}"/>
    <cellStyle name="Normal 3 2 2 17 2 2" xfId="21800" xr:uid="{38DF64CA-7D17-454C-B75B-C1293F8CE8A4}"/>
    <cellStyle name="Normal 3 2 2 17 2 3" xfId="21801" xr:uid="{70B7AC8C-B982-4413-8FEC-21B3A8D974DE}"/>
    <cellStyle name="Normal 3 2 2 17 3" xfId="21802" xr:uid="{712B25F1-43DD-47E1-A1A8-0C10C7B405A3}"/>
    <cellStyle name="Normal 3 2 2 17 3 2" xfId="21803" xr:uid="{C2FD5A6B-5A38-4EE9-839A-71D0169035CD}"/>
    <cellStyle name="Normal 3 2 2 17 3 3" xfId="21804" xr:uid="{63506B7D-B352-4E03-A45D-53EC3ED70578}"/>
    <cellStyle name="Normal 3 2 2 17 4" xfId="21805" xr:uid="{3A569D4F-1057-4FE3-B3D6-03F5686FBDDE}"/>
    <cellStyle name="Normal 3 2 2 17 5" xfId="21806" xr:uid="{86B2B46E-C497-461D-9A50-EC877BD96EA8}"/>
    <cellStyle name="Normal 3 2 2 18" xfId="21807" xr:uid="{6F8BABB6-467A-4315-9454-EEACEC1F0944}"/>
    <cellStyle name="Normal 3 2 2 18 2" xfId="21808" xr:uid="{648A0C94-CE04-44FC-8907-4EA83E4FAF06}"/>
    <cellStyle name="Normal 3 2 2 18 2 2" xfId="21809" xr:uid="{50E7F873-E907-4EAA-B780-69777B4D2050}"/>
    <cellStyle name="Normal 3 2 2 18 2 3" xfId="21810" xr:uid="{BEC7C1AA-0876-47EA-9E13-9EAF9FF357FD}"/>
    <cellStyle name="Normal 3 2 2 18 3" xfId="21811" xr:uid="{D47E379B-45DE-4A39-95C7-81E2F2FE18D1}"/>
    <cellStyle name="Normal 3 2 2 18 3 2" xfId="21812" xr:uid="{C6F27CF9-6704-4E78-826D-54500E534DDE}"/>
    <cellStyle name="Normal 3 2 2 18 3 3" xfId="21813" xr:uid="{10CFCC3F-4192-402C-A188-F584483218AA}"/>
    <cellStyle name="Normal 3 2 2 18 4" xfId="21814" xr:uid="{248E6313-0754-4851-9769-BFE86B709DA3}"/>
    <cellStyle name="Normal 3 2 2 18 5" xfId="21815" xr:uid="{44D9E94E-6D0C-4F70-B6AB-B304D7B691DC}"/>
    <cellStyle name="Normal 3 2 2 19" xfId="21816" xr:uid="{69A6D045-B878-4ECC-8618-FABFFA187F0A}"/>
    <cellStyle name="Normal 3 2 2 19 2" xfId="21817" xr:uid="{E0FDC0DF-2FBA-4D1B-A84E-D9BC2FE5B1B7}"/>
    <cellStyle name="Normal 3 2 2 19 2 2" xfId="21818" xr:uid="{CF8B6FA3-A1F1-4648-AAEA-DE0FD6B265E2}"/>
    <cellStyle name="Normal 3 2 2 19 2 3" xfId="21819" xr:uid="{A73067FB-BDEE-4B9F-9E7D-97AE3FA96CFE}"/>
    <cellStyle name="Normal 3 2 2 19 3" xfId="21820" xr:uid="{B1BDBBC8-85BF-4C67-A750-2C0B1594F762}"/>
    <cellStyle name="Normal 3 2 2 19 3 2" xfId="21821" xr:uid="{69DD76D6-54DD-4C20-B1A7-8FA3163249CB}"/>
    <cellStyle name="Normal 3 2 2 19 3 3" xfId="21822" xr:uid="{EA5DD56B-4BBF-4E27-8BAC-C8D5C64A7DA2}"/>
    <cellStyle name="Normal 3 2 2 19 4" xfId="21823" xr:uid="{9488C4B7-54AE-4C2B-A62D-588E2DFE312B}"/>
    <cellStyle name="Normal 3 2 2 19 5" xfId="21824" xr:uid="{03ACB50D-40A6-4D29-8F2A-DA9C906151F8}"/>
    <cellStyle name="Normal 3 2 2 2" xfId="21825" xr:uid="{E50C5AA5-C507-4650-8A01-0EC701146614}"/>
    <cellStyle name="Normal 3 2 2 2 2" xfId="21826" xr:uid="{69BC9836-5EE9-4173-A3FF-D25F669F6BAA}"/>
    <cellStyle name="Normal 3 2 2 2 2 2" xfId="21827" xr:uid="{60A2D09F-0E07-4A19-8C41-DD752B218A9C}"/>
    <cellStyle name="Normal 3 2 2 2 2 2 2" xfId="43199" xr:uid="{94F57F67-4B10-4120-912B-4D63A7B7561C}"/>
    <cellStyle name="Normal 3 2 2 2 2 3" xfId="21828" xr:uid="{4946678B-A593-43B4-A7EA-00AC08D91179}"/>
    <cellStyle name="Normal 3 2 2 2 2 3 2" xfId="43198" xr:uid="{466F7D70-3EED-4CA0-B281-9ED57020CB16}"/>
    <cellStyle name="Normal 3 2 2 2 2 4" xfId="43197" xr:uid="{F83D13DC-B504-43EF-8797-AC9C1351336A}"/>
    <cellStyle name="Normal 3 2 2 2 3" xfId="21829" xr:uid="{3A44CB8A-C655-4A87-867E-9A804C1B2378}"/>
    <cellStyle name="Normal 3 2 2 2 3 2" xfId="21830" xr:uid="{B8DBC317-AE2E-4F4B-9F2E-C047F4D088DE}"/>
    <cellStyle name="Normal 3 2 2 2 3 3" xfId="21831" xr:uid="{C64A0477-0EA3-4D46-8097-CF27394F6CC4}"/>
    <cellStyle name="Normal 3 2 2 2 4" xfId="21832" xr:uid="{B2CB03D8-0A74-412F-96EF-3B22213532E8}"/>
    <cellStyle name="Normal 3 2 2 2 4 2" xfId="43215" xr:uid="{CB93BCC8-790D-4420-9F09-7E41CFE76F88}"/>
    <cellStyle name="Normal 3 2 2 2 5" xfId="21833" xr:uid="{5B917CBD-E1BC-472E-99B1-53A84A095B6F}"/>
    <cellStyle name="Normal 3 2 2 20" xfId="21834" xr:uid="{4D39E431-2FB1-422E-A6A6-7EF02154EBC5}"/>
    <cellStyle name="Normal 3 2 2 20 2" xfId="21835" xr:uid="{A0238427-2104-4431-A58A-027B09939C1C}"/>
    <cellStyle name="Normal 3 2 2 20 2 2" xfId="21836" xr:uid="{0B302D73-4267-4DBC-8782-2CFA213626B1}"/>
    <cellStyle name="Normal 3 2 2 20 2 3" xfId="21837" xr:uid="{DAEBC153-5AF6-4099-B996-0CF9CEC0E32B}"/>
    <cellStyle name="Normal 3 2 2 20 3" xfId="21838" xr:uid="{5A13BA8E-DB4F-4386-8298-0CA20AF5D971}"/>
    <cellStyle name="Normal 3 2 2 20 3 2" xfId="21839" xr:uid="{6DE76486-747A-4664-B649-A159A5190937}"/>
    <cellStyle name="Normal 3 2 2 20 3 3" xfId="21840" xr:uid="{4EAF32E4-85A9-489E-92BB-C105A64055CC}"/>
    <cellStyle name="Normal 3 2 2 20 4" xfId="21841" xr:uid="{5CFA20A0-00F4-4F68-AA75-127240024A43}"/>
    <cellStyle name="Normal 3 2 2 20 5" xfId="21842" xr:uid="{0E9860E4-FBB5-41CC-ABDA-2DCB56A31079}"/>
    <cellStyle name="Normal 3 2 2 21" xfId="21843" xr:uid="{44B88DFB-9192-45FC-9DC9-76D7750A7F37}"/>
    <cellStyle name="Normal 3 2 2 21 2" xfId="21844" xr:uid="{1FFA4A2D-05AB-453D-9139-6C1C36CF0070}"/>
    <cellStyle name="Normal 3 2 2 21 2 2" xfId="21845" xr:uid="{399B55CB-B61D-4ABF-8F8E-A0191D3D2491}"/>
    <cellStyle name="Normal 3 2 2 21 2 3" xfId="21846" xr:uid="{EAB295FF-DD37-4E23-A35E-8AA1B5B6DC97}"/>
    <cellStyle name="Normal 3 2 2 21 3" xfId="21847" xr:uid="{436F35FA-81EB-4349-86C0-50D327E8288F}"/>
    <cellStyle name="Normal 3 2 2 21 3 2" xfId="21848" xr:uid="{EB40A79D-A5BC-4AFC-B85C-5C50033BDC7E}"/>
    <cellStyle name="Normal 3 2 2 21 3 3" xfId="21849" xr:uid="{0B1EB39F-18E0-4030-B6C1-45522F182DEE}"/>
    <cellStyle name="Normal 3 2 2 21 4" xfId="21850" xr:uid="{66CE76CE-5D80-4902-9E6C-D36BD69C1F4F}"/>
    <cellStyle name="Normal 3 2 2 21 5" xfId="21851" xr:uid="{E6C3DBF8-C706-458A-B6E2-CDD770CE2F22}"/>
    <cellStyle name="Normal 3 2 2 22" xfId="21852" xr:uid="{D31B5911-2C6E-4287-859D-3647BB8B0F10}"/>
    <cellStyle name="Normal 3 2 2 22 2" xfId="21853" xr:uid="{92953E32-0216-4361-AD90-65432AE6054D}"/>
    <cellStyle name="Normal 3 2 2 22 2 2" xfId="21854" xr:uid="{4C5984AF-B039-46E2-8097-8A2F15F8E166}"/>
    <cellStyle name="Normal 3 2 2 22 2 3" xfId="21855" xr:uid="{7279BF96-C8BC-479C-8EFE-B2DAABC8144B}"/>
    <cellStyle name="Normal 3 2 2 22 3" xfId="21856" xr:uid="{8FE21809-713C-4266-A5C6-9607A9BA63F0}"/>
    <cellStyle name="Normal 3 2 2 22 3 2" xfId="21857" xr:uid="{CF935319-648F-49BF-A3E0-E826E98E5240}"/>
    <cellStyle name="Normal 3 2 2 22 3 3" xfId="21858" xr:uid="{55CC9E65-08DA-4949-BDC3-ADF27EC05531}"/>
    <cellStyle name="Normal 3 2 2 22 4" xfId="21859" xr:uid="{040D5A40-34A5-40BD-972D-E3106D21F2E6}"/>
    <cellStyle name="Normal 3 2 2 22 5" xfId="21860" xr:uid="{3DEED685-F670-4A41-A3BC-0915A60D86BC}"/>
    <cellStyle name="Normal 3 2 2 23" xfId="21861" xr:uid="{ABC2780C-7DB0-4CFC-BCF8-0FE4854BE8A6}"/>
    <cellStyle name="Normal 3 2 2 23 2" xfId="21862" xr:uid="{322F0F6F-4E1F-4610-969D-1A8B7513D644}"/>
    <cellStyle name="Normal 3 2 2 23 2 2" xfId="21863" xr:uid="{38939F1F-3661-47E5-AD5A-73B426C6B52F}"/>
    <cellStyle name="Normal 3 2 2 23 2 3" xfId="21864" xr:uid="{CC2529A9-8D76-4718-99A2-88E829ADE3FB}"/>
    <cellStyle name="Normal 3 2 2 23 3" xfId="21865" xr:uid="{763E3B09-2686-4D28-928E-2E92D66F51D3}"/>
    <cellStyle name="Normal 3 2 2 23 3 2" xfId="21866" xr:uid="{5967D056-9C01-40B8-AAE4-72D631F7BD24}"/>
    <cellStyle name="Normal 3 2 2 23 3 3" xfId="21867" xr:uid="{38B340DF-3ACD-4F57-A6D2-907A742A5626}"/>
    <cellStyle name="Normal 3 2 2 23 4" xfId="21868" xr:uid="{4DC07EB5-60AF-46BE-8496-B719A5FCF246}"/>
    <cellStyle name="Normal 3 2 2 23 5" xfId="21869" xr:uid="{40A2A03C-DA57-4FE1-A661-86B038668EA8}"/>
    <cellStyle name="Normal 3 2 2 24" xfId="21870" xr:uid="{80652F52-5649-4300-A0A6-1063E1E4994D}"/>
    <cellStyle name="Normal 3 2 2 24 2" xfId="21871" xr:uid="{E522FBA8-4DC0-4BFA-9EFD-31E827CCDEC2}"/>
    <cellStyle name="Normal 3 2 2 24 2 2" xfId="21872" xr:uid="{A4ABA1FA-2423-48B5-90A9-F8C673C1F152}"/>
    <cellStyle name="Normal 3 2 2 24 2 3" xfId="21873" xr:uid="{1A6B5532-EDA1-4981-8DE6-8358D71FB569}"/>
    <cellStyle name="Normal 3 2 2 24 3" xfId="21874" xr:uid="{3938CF3D-8155-4BC9-9506-C309B7B856E5}"/>
    <cellStyle name="Normal 3 2 2 24 3 2" xfId="21875" xr:uid="{DA0345C6-E4C4-46F6-ACD1-C8D8507A9FF3}"/>
    <cellStyle name="Normal 3 2 2 24 3 3" xfId="21876" xr:uid="{402FA5F4-EF4A-47C7-9629-28AA90F05796}"/>
    <cellStyle name="Normal 3 2 2 24 4" xfId="21877" xr:uid="{149ED550-98B9-4072-B558-C9F6FCDC3F8E}"/>
    <cellStyle name="Normal 3 2 2 24 5" xfId="21878" xr:uid="{1DCFD7D7-29BB-4376-BAEE-24F5BA6284C8}"/>
    <cellStyle name="Normal 3 2 2 25" xfId="21879" xr:uid="{5EF35678-2AD4-472F-B51D-28D643374BB2}"/>
    <cellStyle name="Normal 3 2 2 25 2" xfId="21880" xr:uid="{95B39E1D-053B-4A99-AF1B-8E30330C779D}"/>
    <cellStyle name="Normal 3 2 2 25 2 2" xfId="21881" xr:uid="{F0FC59AF-15BB-42B1-AF16-2557189F9739}"/>
    <cellStyle name="Normal 3 2 2 25 2 3" xfId="21882" xr:uid="{1CBE4075-FCB1-4285-AC27-C1C439BA38E2}"/>
    <cellStyle name="Normal 3 2 2 25 3" xfId="21883" xr:uid="{A60DDC4A-790B-45FC-8B8E-8F2361750C5E}"/>
    <cellStyle name="Normal 3 2 2 25 3 2" xfId="21884" xr:uid="{5104552A-438F-4C13-A621-B194B5A499F2}"/>
    <cellStyle name="Normal 3 2 2 25 3 3" xfId="21885" xr:uid="{BD317574-5896-4861-955C-1B2E4D42CFEB}"/>
    <cellStyle name="Normal 3 2 2 25 4" xfId="21886" xr:uid="{40066BA4-75BB-471C-B95A-78B6A27237FF}"/>
    <cellStyle name="Normal 3 2 2 25 5" xfId="21887" xr:uid="{79C567C0-FDAA-4C74-A1C9-02BF05BD4814}"/>
    <cellStyle name="Normal 3 2 2 26" xfId="21888" xr:uid="{FC0C3C2D-8CEE-4586-948B-B02F0A02E218}"/>
    <cellStyle name="Normal 3 2 2 26 2" xfId="21889" xr:uid="{75AA4A6C-0C78-442E-B0FB-A497CD73E889}"/>
    <cellStyle name="Normal 3 2 2 26 2 2" xfId="21890" xr:uid="{E6A81F38-BD24-4B47-AA73-4FEF4346E3B5}"/>
    <cellStyle name="Normal 3 2 2 26 2 3" xfId="21891" xr:uid="{1239335E-7757-4453-9D60-7AEAF3D02236}"/>
    <cellStyle name="Normal 3 2 2 26 3" xfId="21892" xr:uid="{07439F98-1EEF-48A0-B1F4-2667B163B857}"/>
    <cellStyle name="Normal 3 2 2 26 3 2" xfId="21893" xr:uid="{7E0DAE46-8DE1-4C56-9BB7-BBB317A97CF0}"/>
    <cellStyle name="Normal 3 2 2 26 3 3" xfId="21894" xr:uid="{881497FB-0774-43CA-A1CA-FC0D7BF7423D}"/>
    <cellStyle name="Normal 3 2 2 26 4" xfId="21895" xr:uid="{F9C09057-218A-4BBD-8AEA-B1DDE15C7B79}"/>
    <cellStyle name="Normal 3 2 2 26 5" xfId="21896" xr:uid="{4A493BFF-4833-4FC9-A86B-E16FB30DFB9F}"/>
    <cellStyle name="Normal 3 2 2 27" xfId="21897" xr:uid="{5038D58F-893B-4738-81AC-B9BFFE72030F}"/>
    <cellStyle name="Normal 3 2 2 27 2" xfId="21898" xr:uid="{72890BDA-551E-4862-9A73-F39397706D59}"/>
    <cellStyle name="Normal 3 2 2 27 2 2" xfId="21899" xr:uid="{762895B8-9FFE-4671-B3D2-0C601F521693}"/>
    <cellStyle name="Normal 3 2 2 27 2 3" xfId="21900" xr:uid="{DD709DF8-FFB9-4818-A875-BA6DB4C280D5}"/>
    <cellStyle name="Normal 3 2 2 27 3" xfId="21901" xr:uid="{930DE738-3AE6-44C7-A315-1B8C61E4FE39}"/>
    <cellStyle name="Normal 3 2 2 27 3 2" xfId="21902" xr:uid="{9BFB4EAC-1737-4D4C-8CFA-8FF99A0D29E5}"/>
    <cellStyle name="Normal 3 2 2 27 3 3" xfId="21903" xr:uid="{F07863E4-271D-4011-B0CA-CE5B2300A43A}"/>
    <cellStyle name="Normal 3 2 2 27 4" xfId="21904" xr:uid="{2917C747-949C-40C3-9E7F-63EF2114ACA1}"/>
    <cellStyle name="Normal 3 2 2 27 5" xfId="21905" xr:uid="{71FBF79C-D1F2-4C26-8031-25944E215FA9}"/>
    <cellStyle name="Normal 3 2 2 28" xfId="21906" xr:uid="{D5DD9773-5D80-4B48-B1EC-296304C59613}"/>
    <cellStyle name="Normal 3 2 2 28 2" xfId="21907" xr:uid="{91D28B31-37CA-4CCF-848D-A697138E94C0}"/>
    <cellStyle name="Normal 3 2 2 28 2 2" xfId="21908" xr:uid="{CA84FFDB-7CBD-4196-B523-489301E6130B}"/>
    <cellStyle name="Normal 3 2 2 28 2 3" xfId="21909" xr:uid="{DC02EBF8-6A98-424F-B164-306B8CBAF414}"/>
    <cellStyle name="Normal 3 2 2 28 3" xfId="21910" xr:uid="{480838BF-0A87-4E02-BA12-2A2DA091AAB2}"/>
    <cellStyle name="Normal 3 2 2 28 3 2" xfId="21911" xr:uid="{A993BFEC-046F-47D3-A544-200AFB42F471}"/>
    <cellStyle name="Normal 3 2 2 28 3 3" xfId="21912" xr:uid="{6DC41C31-82DA-4A11-851D-5A7D2C42334D}"/>
    <cellStyle name="Normal 3 2 2 28 4" xfId="21913" xr:uid="{47A8DEEE-513C-4DE1-A228-FA6EA750AD48}"/>
    <cellStyle name="Normal 3 2 2 28 5" xfId="21914" xr:uid="{CA07922D-6C48-416E-B98F-E69E75828A7A}"/>
    <cellStyle name="Normal 3 2 2 29" xfId="21915" xr:uid="{1C608A5F-FED7-4F5A-A3D4-F9C75BCC4B86}"/>
    <cellStyle name="Normal 3 2 2 29 2" xfId="21916" xr:uid="{8B298050-3739-42AA-9941-C0640119BEBB}"/>
    <cellStyle name="Normal 3 2 2 29 2 2" xfId="21917" xr:uid="{ACCF3E6A-D9BF-4FA7-98A0-242684DFB058}"/>
    <cellStyle name="Normal 3 2 2 29 2 3" xfId="21918" xr:uid="{58099706-7566-42B0-BFE9-5352072E928A}"/>
    <cellStyle name="Normal 3 2 2 29 3" xfId="21919" xr:uid="{38A8D139-144F-4498-9880-5AA170D3E453}"/>
    <cellStyle name="Normal 3 2 2 29 3 2" xfId="21920" xr:uid="{12C5C877-DD06-43CE-AA5A-52A59C12950A}"/>
    <cellStyle name="Normal 3 2 2 29 3 3" xfId="21921" xr:uid="{4CD43674-0143-400F-AE12-DF539A386F4B}"/>
    <cellStyle name="Normal 3 2 2 29 4" xfId="21922" xr:uid="{BCF7F63C-E00B-4D8D-B63E-3BFADC18CE18}"/>
    <cellStyle name="Normal 3 2 2 29 5" xfId="21923" xr:uid="{D1317E48-5CF3-4E6C-9978-D46E2EA41CFD}"/>
    <cellStyle name="Normal 3 2 2 3" xfId="21924" xr:uid="{9B30892F-4426-4E3B-8478-3C8E4F1C7EC1}"/>
    <cellStyle name="Normal 3 2 2 3 2" xfId="21925" xr:uid="{7B1915D0-5157-48A9-8D6C-9E4F40ECBD0A}"/>
    <cellStyle name="Normal 3 2 2 3 2 2" xfId="21926" xr:uid="{EE45AFF9-A437-4EBC-A1A2-D195BB8A12FC}"/>
    <cellStyle name="Normal 3 2 2 3 2 3" xfId="21927" xr:uid="{6C3F3166-2FF3-47C9-BE0F-07037DE768A0}"/>
    <cellStyle name="Normal 3 2 2 3 3" xfId="21928" xr:uid="{385BF0DC-5DAC-4941-8921-24AF03DAE188}"/>
    <cellStyle name="Normal 3 2 2 3 3 2" xfId="21929" xr:uid="{00F6CDEB-EF31-4793-BC31-FD6529BBD4EF}"/>
    <cellStyle name="Normal 3 2 2 3 3 3" xfId="21930" xr:uid="{BD8281AB-8326-4C11-90C7-7D5641E15557}"/>
    <cellStyle name="Normal 3 2 2 3 4" xfId="21931" xr:uid="{112DC719-673B-41B6-8CFD-383B72AF7659}"/>
    <cellStyle name="Normal 3 2 2 3 5" xfId="21932" xr:uid="{2220EDEA-97BE-45F4-8323-68D7EB4B2630}"/>
    <cellStyle name="Normal 3 2 2 30" xfId="21933" xr:uid="{353345D5-635E-4CA0-8A84-AC798F54B590}"/>
    <cellStyle name="Normal 3 2 2 30 2" xfId="21934" xr:uid="{60E13E8D-0B0F-4FB8-9731-BE2EA056731E}"/>
    <cellStyle name="Normal 3 2 2 30 2 2" xfId="21935" xr:uid="{86C4C732-F115-4C3B-8AC4-52B0DABFB96F}"/>
    <cellStyle name="Normal 3 2 2 30 2 3" xfId="21936" xr:uid="{D4A47244-0924-4F78-A85B-1DCBDE231CC1}"/>
    <cellStyle name="Normal 3 2 2 30 3" xfId="21937" xr:uid="{31761BAE-A7C3-4764-BC56-1F7B88B3BF2C}"/>
    <cellStyle name="Normal 3 2 2 30 3 2" xfId="21938" xr:uid="{61391A51-A630-4F07-8173-BEA12284393F}"/>
    <cellStyle name="Normal 3 2 2 30 3 3" xfId="21939" xr:uid="{EDA097CD-BD9D-4364-9B64-47448D724165}"/>
    <cellStyle name="Normal 3 2 2 30 4" xfId="21940" xr:uid="{2049EC74-4CBE-4EEA-A109-7F3786686617}"/>
    <cellStyle name="Normal 3 2 2 30 5" xfId="21941" xr:uid="{803EB345-FCD0-4947-B1E3-AF2FB0BCF658}"/>
    <cellStyle name="Normal 3 2 2 31" xfId="21942" xr:uid="{89AAE6BC-734C-4BD9-A7DC-3135E07B1947}"/>
    <cellStyle name="Normal 3 2 2 31 2" xfId="21943" xr:uid="{6339265C-163E-4040-BFDD-1B7053C5D475}"/>
    <cellStyle name="Normal 3 2 2 31 2 2" xfId="21944" xr:uid="{5941D20C-EB56-487D-8415-99605C365D2C}"/>
    <cellStyle name="Normal 3 2 2 31 2 3" xfId="21945" xr:uid="{CF685656-2633-404F-B39C-9D75226A3D68}"/>
    <cellStyle name="Normal 3 2 2 31 3" xfId="21946" xr:uid="{B8A5C288-8AF5-42CB-A3A2-EE30BF3CB257}"/>
    <cellStyle name="Normal 3 2 2 31 3 2" xfId="21947" xr:uid="{C810F0E8-5892-4BC7-AC0D-20C203AEE21D}"/>
    <cellStyle name="Normal 3 2 2 31 3 3" xfId="21948" xr:uid="{BCECB0AD-1AC6-4398-B43D-D07DF1E4A82A}"/>
    <cellStyle name="Normal 3 2 2 31 4" xfId="21949" xr:uid="{E547A06D-19DF-462F-90BE-B81B36345263}"/>
    <cellStyle name="Normal 3 2 2 31 5" xfId="21950" xr:uid="{D29633EB-2C2D-4A7C-AC09-58FA614E2FB8}"/>
    <cellStyle name="Normal 3 2 2 32" xfId="21951" xr:uid="{615CD512-1A52-4B7A-A998-DAFAB553EF8B}"/>
    <cellStyle name="Normal 3 2 2 32 2" xfId="21952" xr:uid="{B5A18831-B490-4D1C-A1EC-D8DC2E233C63}"/>
    <cellStyle name="Normal 3 2 2 32 2 2" xfId="21953" xr:uid="{921248FA-9EDC-447E-A9DF-B9B344094242}"/>
    <cellStyle name="Normal 3 2 2 32 2 3" xfId="21954" xr:uid="{4AE6E5D6-1DB4-4E7A-8234-A80C6620703C}"/>
    <cellStyle name="Normal 3 2 2 32 3" xfId="21955" xr:uid="{60D83CFC-030E-4C4C-B54F-E005C1D02A7B}"/>
    <cellStyle name="Normal 3 2 2 32 3 2" xfId="21956" xr:uid="{AFC839E3-4FF5-41D9-8841-CC3EDF109AF8}"/>
    <cellStyle name="Normal 3 2 2 32 3 3" xfId="21957" xr:uid="{96D6A6D4-848E-4641-AEE7-0703936FEE41}"/>
    <cellStyle name="Normal 3 2 2 32 4" xfId="21958" xr:uid="{CD286B98-C9A1-4EAB-81F3-E8CAF73B526A}"/>
    <cellStyle name="Normal 3 2 2 32 5" xfId="21959" xr:uid="{222198C5-D996-4E4D-A268-0E9FF0A7B599}"/>
    <cellStyle name="Normal 3 2 2 33" xfId="21960" xr:uid="{E755D57D-53A9-471B-9F33-35EF08C2B3BE}"/>
    <cellStyle name="Normal 3 2 2 33 2" xfId="21961" xr:uid="{000E4B28-9EB3-4FB9-A8BD-41CD23CA9CE7}"/>
    <cellStyle name="Normal 3 2 2 33 2 2" xfId="21962" xr:uid="{F7EF1168-D590-4E8D-BBA4-67435B3F658F}"/>
    <cellStyle name="Normal 3 2 2 33 2 3" xfId="21963" xr:uid="{A2E20356-3040-482E-9382-FB51ED0F3C2D}"/>
    <cellStyle name="Normal 3 2 2 33 3" xfId="21964" xr:uid="{107D28F3-D66C-4600-87D3-5CC5334A26D6}"/>
    <cellStyle name="Normal 3 2 2 33 3 2" xfId="21965" xr:uid="{BE533462-9F5B-451C-A431-F62CF2B42762}"/>
    <cellStyle name="Normal 3 2 2 33 3 3" xfId="21966" xr:uid="{D6DEDD97-9ECB-4B4A-B43C-E4DA29B5659E}"/>
    <cellStyle name="Normal 3 2 2 33 4" xfId="21967" xr:uid="{48F01CD4-5CBB-4B57-A9C5-1AE0A6C48A6F}"/>
    <cellStyle name="Normal 3 2 2 33 5" xfId="21968" xr:uid="{ED34617C-0312-4ED5-A32F-4BD0C68C471A}"/>
    <cellStyle name="Normal 3 2 2 34" xfId="21969" xr:uid="{B7FDA4BD-FCE4-4E47-99AD-ACFCA1456060}"/>
    <cellStyle name="Normal 3 2 2 34 2" xfId="21970" xr:uid="{024912A1-7AFC-4251-B7E4-D4ADEBA0B333}"/>
    <cellStyle name="Normal 3 2 2 34 3" xfId="21971" xr:uid="{0337033C-378C-409F-97A4-2F0692765F1A}"/>
    <cellStyle name="Normal 3 2 2 35" xfId="21972" xr:uid="{F434E8F6-72BD-4E2F-A517-301CEC41DF2B}"/>
    <cellStyle name="Normal 3 2 2 35 2" xfId="21973" xr:uid="{6211ABBD-C227-430B-9428-6D731EA5EF72}"/>
    <cellStyle name="Normal 3 2 2 35 3" xfId="21974" xr:uid="{280A6D8A-4BEA-4F8D-90BE-3DA49F3A9246}"/>
    <cellStyle name="Normal 3 2 2 36" xfId="21975" xr:uid="{01D42D7C-948F-46C0-83A2-C91EC9A03921}"/>
    <cellStyle name="Normal 3 2 2 37" xfId="21976" xr:uid="{1420F7A2-2B5D-479E-B608-909980AB482F}"/>
    <cellStyle name="Normal 3 2 2 38" xfId="21977" xr:uid="{F25E14A0-9D11-4A4C-AD9E-D6B552803B16}"/>
    <cellStyle name="Normal 3 2 2 4" xfId="21978" xr:uid="{54E28351-7420-4B37-B468-C30F8E320F00}"/>
    <cellStyle name="Normal 3 2 2 4 2" xfId="21979" xr:uid="{1164CFE6-610D-4BBC-AC52-DEB46C6477B4}"/>
    <cellStyle name="Normal 3 2 2 4 2 2" xfId="21980" xr:uid="{F54AF31B-6807-41B5-86CF-634754E5D97F}"/>
    <cellStyle name="Normal 3 2 2 4 2 3" xfId="21981" xr:uid="{EDD53874-2430-48C2-8E16-72811FEFC9F8}"/>
    <cellStyle name="Normal 3 2 2 4 3" xfId="21982" xr:uid="{2EADEC47-E3AF-4F27-82DA-9B0CA581BB07}"/>
    <cellStyle name="Normal 3 2 2 4 3 2" xfId="21983" xr:uid="{7134F492-3AEF-4D5B-AB0F-F5FCC5173378}"/>
    <cellStyle name="Normal 3 2 2 4 3 3" xfId="21984" xr:uid="{AA4C4652-7FC0-4AD3-BEDB-A591FD3DB723}"/>
    <cellStyle name="Normal 3 2 2 4 4" xfId="21985" xr:uid="{E4A7D3CE-EE9E-4E02-9057-770C77338CCE}"/>
    <cellStyle name="Normal 3 2 2 4 5" xfId="21986" xr:uid="{B31DFFE5-9DFB-475B-8325-CEC7816BB963}"/>
    <cellStyle name="Normal 3 2 2 5" xfId="21987" xr:uid="{81ECD8C8-2971-4E00-A0CE-56F574762E88}"/>
    <cellStyle name="Normal 3 2 2 5 2" xfId="21988" xr:uid="{1F285BB9-2828-4FA9-8271-B5C06D3A0FCA}"/>
    <cellStyle name="Normal 3 2 2 5 2 2" xfId="21989" xr:uid="{F4E74F68-2977-49F7-BB0A-B1A841EEFEA4}"/>
    <cellStyle name="Normal 3 2 2 5 2 3" xfId="21990" xr:uid="{4529B918-9363-4803-A018-0C306D01D789}"/>
    <cellStyle name="Normal 3 2 2 5 3" xfId="21991" xr:uid="{5D926A09-9ECD-4DC6-A532-F7694367FEEB}"/>
    <cellStyle name="Normal 3 2 2 5 3 2" xfId="21992" xr:uid="{1326C8FE-C123-487D-A1AF-DAB5D8201258}"/>
    <cellStyle name="Normal 3 2 2 5 3 3" xfId="21993" xr:uid="{26972B67-EEEA-4E43-88CB-55520E9EE79D}"/>
    <cellStyle name="Normal 3 2 2 5 4" xfId="21994" xr:uid="{9B00840C-D9D4-4017-8F4A-69C3B77472CE}"/>
    <cellStyle name="Normal 3 2 2 5 5" xfId="21995" xr:uid="{AAFF1D84-008F-4034-8FA9-7017DEF99873}"/>
    <cellStyle name="Normal 3 2 2 6" xfId="21996" xr:uid="{EB64B95B-5E61-4AE2-8F3E-6B001A197D44}"/>
    <cellStyle name="Normal 3 2 2 6 2" xfId="21997" xr:uid="{03ACF884-B9CC-45A7-BCC3-A0BB40547771}"/>
    <cellStyle name="Normal 3 2 2 6 2 2" xfId="21998" xr:uid="{13E9CE26-AD92-4E2E-A3AF-42D2E1FE04E6}"/>
    <cellStyle name="Normal 3 2 2 6 2 3" xfId="21999" xr:uid="{FFB9DBE3-E096-440A-9BA3-111B5FCBE618}"/>
    <cellStyle name="Normal 3 2 2 6 3" xfId="22000" xr:uid="{E70C892E-7336-4D3F-899E-64F07F1D4554}"/>
    <cellStyle name="Normal 3 2 2 6 3 2" xfId="22001" xr:uid="{56A0BA0B-DC81-4CE5-A62E-7A28B31A589B}"/>
    <cellStyle name="Normal 3 2 2 6 3 3" xfId="22002" xr:uid="{75993808-3D1E-4843-883F-EE33784C1F0C}"/>
    <cellStyle name="Normal 3 2 2 6 4" xfId="22003" xr:uid="{4790DD02-0BE9-42BE-90E0-64F406FC1036}"/>
    <cellStyle name="Normal 3 2 2 6 5" xfId="22004" xr:uid="{DE5F8817-9313-41F8-8411-D5B8B0C6591D}"/>
    <cellStyle name="Normal 3 2 2 7" xfId="22005" xr:uid="{7933642A-87A0-4BC3-A3D3-AD2BF02AF70B}"/>
    <cellStyle name="Normal 3 2 2 7 2" xfId="22006" xr:uid="{D339EEEC-BC47-4BE9-A17F-E7CF206C0FA1}"/>
    <cellStyle name="Normal 3 2 2 7 2 2" xfId="22007" xr:uid="{7465D5E0-E02D-4D13-9FF1-001BCC50A4FA}"/>
    <cellStyle name="Normal 3 2 2 7 2 3" xfId="22008" xr:uid="{087F9894-80A4-4FE8-9305-F599C9988DED}"/>
    <cellStyle name="Normal 3 2 2 7 3" xfId="22009" xr:uid="{75407E90-CCB9-46EC-A0D0-6B294EDADB57}"/>
    <cellStyle name="Normal 3 2 2 7 3 2" xfId="22010" xr:uid="{F2F56777-CAD4-44A2-B5E3-0911E040F530}"/>
    <cellStyle name="Normal 3 2 2 7 3 3" xfId="22011" xr:uid="{61803781-F11D-4796-8654-5E48B208E785}"/>
    <cellStyle name="Normal 3 2 2 7 4" xfId="22012" xr:uid="{F319E017-B589-4933-AF0A-60F3D5D29910}"/>
    <cellStyle name="Normal 3 2 2 7 5" xfId="22013" xr:uid="{878A6C90-69C6-420D-8AA9-87BABEDA15D2}"/>
    <cellStyle name="Normal 3 2 2 8" xfId="22014" xr:uid="{7206DCD0-1104-45E4-B87E-53789BC57D0E}"/>
    <cellStyle name="Normal 3 2 2 8 2" xfId="22015" xr:uid="{05D44983-29D5-41CA-8E44-A2AE4935AEEB}"/>
    <cellStyle name="Normal 3 2 2 8 2 2" xfId="22016" xr:uid="{D35A535B-0A48-47DB-A0BB-7102D6F2DE33}"/>
    <cellStyle name="Normal 3 2 2 8 2 3" xfId="22017" xr:uid="{FC62B5EF-4403-4EEF-8EFE-C616F685C11F}"/>
    <cellStyle name="Normal 3 2 2 8 3" xfId="22018" xr:uid="{0D005887-0991-44FD-91E5-8B4BAD4FA97A}"/>
    <cellStyle name="Normal 3 2 2 8 3 2" xfId="22019" xr:uid="{A536E8E3-ABBE-4837-8A60-F073E9E92701}"/>
    <cellStyle name="Normal 3 2 2 8 3 3" xfId="22020" xr:uid="{0DFEBCBD-A2F2-462A-92DD-4322EB48A5D5}"/>
    <cellStyle name="Normal 3 2 2 8 4" xfId="22021" xr:uid="{AE1DC66D-E6B6-4BD2-84EB-DDAA2772E366}"/>
    <cellStyle name="Normal 3 2 2 8 5" xfId="22022" xr:uid="{658A3B77-6444-4863-ABB0-19BECD64B880}"/>
    <cellStyle name="Normal 3 2 2 9" xfId="22023" xr:uid="{64F8A0CD-8F34-4A1D-90A0-979BBA14DE35}"/>
    <cellStyle name="Normal 3 2 2 9 2" xfId="22024" xr:uid="{0E161E27-4699-41DF-A1DE-D0F6E26D350A}"/>
    <cellStyle name="Normal 3 2 2 9 2 2" xfId="22025" xr:uid="{EC1D11D1-D5A6-4636-BE88-029565513D0E}"/>
    <cellStyle name="Normal 3 2 2 9 2 3" xfId="22026" xr:uid="{E4ACAFBE-F3ED-40C8-ADC8-13B02CDF8B5C}"/>
    <cellStyle name="Normal 3 2 2 9 3" xfId="22027" xr:uid="{81F67F87-5A7B-46CF-9D40-A190AAD0F84D}"/>
    <cellStyle name="Normal 3 2 2 9 3 2" xfId="22028" xr:uid="{54D0F9B8-743A-4297-A10E-0A7BD0B6E214}"/>
    <cellStyle name="Normal 3 2 2 9 3 3" xfId="22029" xr:uid="{D88FCD1D-CB90-4B4F-B4AE-9DCC0B9391D1}"/>
    <cellStyle name="Normal 3 2 2 9 4" xfId="22030" xr:uid="{08F543EF-A8CF-4D7C-9FFA-1600B10C13B4}"/>
    <cellStyle name="Normal 3 2 2 9 5" xfId="22031" xr:uid="{839D4317-F148-44FD-8057-0F3A96570E46}"/>
    <cellStyle name="Normal 3 2 20" xfId="22032" xr:uid="{9F0324AD-0259-43BA-A94A-1D8CEA9B365B}"/>
    <cellStyle name="Normal 3 2 20 2" xfId="22033" xr:uid="{5ED2CFCB-680B-4A75-BCF8-DB80B60DC6F9}"/>
    <cellStyle name="Normal 3 2 20 2 2" xfId="22034" xr:uid="{94DE4672-E0C1-43A6-BE5F-197678B6FD36}"/>
    <cellStyle name="Normal 3 2 20 2 3" xfId="22035" xr:uid="{CE3533CE-BF6D-4DB7-BCCD-16CE9C1C8D07}"/>
    <cellStyle name="Normal 3 2 20 3" xfId="22036" xr:uid="{20E65808-EB9F-4D91-92A5-D71AF563D3A7}"/>
    <cellStyle name="Normal 3 2 20 3 2" xfId="22037" xr:uid="{698DC439-2538-49B0-805D-0D564CBB0645}"/>
    <cellStyle name="Normal 3 2 20 3 3" xfId="22038" xr:uid="{08C4C3DE-AE29-4F04-B29C-A2B42814CD0F}"/>
    <cellStyle name="Normal 3 2 20 4" xfId="22039" xr:uid="{3E8FD0E2-276A-487D-B461-6A39CCCE6A0F}"/>
    <cellStyle name="Normal 3 2 20 5" xfId="22040" xr:uid="{CCDFEA36-9D85-4943-9488-60F00290AEAF}"/>
    <cellStyle name="Normal 3 2 21" xfId="22041" xr:uid="{4C79B743-4FCC-491F-994C-A9127B7559F5}"/>
    <cellStyle name="Normal 3 2 21 2" xfId="22042" xr:uid="{C4D597DE-160C-41BE-8BED-4A61DFECB907}"/>
    <cellStyle name="Normal 3 2 21 2 2" xfId="22043" xr:uid="{67BCDE0C-5CF0-4CB0-BFFD-5003BCC8B09A}"/>
    <cellStyle name="Normal 3 2 21 2 3" xfId="22044" xr:uid="{CBE523B6-53DF-4E24-BE43-BAC3D67CADBD}"/>
    <cellStyle name="Normal 3 2 21 3" xfId="22045" xr:uid="{EDBF1335-245C-4A01-975F-9C8E08EA59AE}"/>
    <cellStyle name="Normal 3 2 21 3 2" xfId="22046" xr:uid="{4E36D939-F774-4073-B542-7D5BB37E3E87}"/>
    <cellStyle name="Normal 3 2 21 3 3" xfId="22047" xr:uid="{B1FB5F0A-AA9A-47CE-9900-5FE6E3F2B661}"/>
    <cellStyle name="Normal 3 2 21 4" xfId="22048" xr:uid="{F3585084-A4C7-42AC-9C16-36CBD54F4D02}"/>
    <cellStyle name="Normal 3 2 21 5" xfId="22049" xr:uid="{12BBDF49-96DD-4A0F-960C-6E6F32594A07}"/>
    <cellStyle name="Normal 3 2 22" xfId="22050" xr:uid="{8C578DE8-0484-476E-85E2-C1030F714AD9}"/>
    <cellStyle name="Normal 3 2 22 2" xfId="22051" xr:uid="{AA0094BF-3E42-4052-9FB1-A36A1A907130}"/>
    <cellStyle name="Normal 3 2 22 2 2" xfId="22052" xr:uid="{F28626CA-B996-406F-94FA-66D345F59ADB}"/>
    <cellStyle name="Normal 3 2 22 2 3" xfId="22053" xr:uid="{292E996D-3FAF-4E39-8D1D-0C86B04DA1AD}"/>
    <cellStyle name="Normal 3 2 22 3" xfId="22054" xr:uid="{21638D8E-CC29-467D-B991-855D816B8166}"/>
    <cellStyle name="Normal 3 2 22 3 2" xfId="22055" xr:uid="{B4E79763-A82D-4F1B-83B5-420496F51624}"/>
    <cellStyle name="Normal 3 2 22 3 3" xfId="22056" xr:uid="{D4ED13E7-D2B8-4E2D-B6EB-C7E378EA4598}"/>
    <cellStyle name="Normal 3 2 22 4" xfId="22057" xr:uid="{8DFFA823-1C48-45EF-AB1C-EA30A4A3C0E0}"/>
    <cellStyle name="Normal 3 2 22 5" xfId="22058" xr:uid="{2C717091-A68F-4BF9-9846-88CB3C1DF899}"/>
    <cellStyle name="Normal 3 2 23" xfId="22059" xr:uid="{966390DC-EC17-4A87-B7DB-674028B64870}"/>
    <cellStyle name="Normal 3 2 23 2" xfId="22060" xr:uid="{3BBA31F1-258B-408F-8679-6DC200C323F1}"/>
    <cellStyle name="Normal 3 2 23 2 2" xfId="22061" xr:uid="{824159B5-86FA-4DE4-86C0-78B1E5DCACFC}"/>
    <cellStyle name="Normal 3 2 23 2 3" xfId="22062" xr:uid="{9ADC6358-B3DE-45F9-B631-F422897D72FA}"/>
    <cellStyle name="Normal 3 2 23 3" xfId="22063" xr:uid="{C5129F19-9452-4A99-989F-96C85E13EF03}"/>
    <cellStyle name="Normal 3 2 23 3 2" xfId="22064" xr:uid="{55627D10-76F0-4AEE-A905-D970EF1BAE20}"/>
    <cellStyle name="Normal 3 2 23 3 3" xfId="22065" xr:uid="{1873662C-C02D-40E0-ACA5-2E9CC90057FD}"/>
    <cellStyle name="Normal 3 2 23 4" xfId="22066" xr:uid="{90D91672-E570-46F2-A4EA-86A6D7E3F849}"/>
    <cellStyle name="Normal 3 2 23 5" xfId="22067" xr:uid="{05FB5A11-C577-44BD-86C7-2DDAF1CCF69A}"/>
    <cellStyle name="Normal 3 2 24" xfId="22068" xr:uid="{93BD817B-48D0-484F-98E3-266C74806866}"/>
    <cellStyle name="Normal 3 2 24 2" xfId="22069" xr:uid="{A0FF3426-1745-4ADB-86BE-25C69AE26542}"/>
    <cellStyle name="Normal 3 2 24 2 2" xfId="22070" xr:uid="{3710CF93-C03B-4988-902A-6864F2CB0FDF}"/>
    <cellStyle name="Normal 3 2 24 2 3" xfId="22071" xr:uid="{2212159F-9C84-4C8D-AF9B-B2A1DA834A71}"/>
    <cellStyle name="Normal 3 2 24 3" xfId="22072" xr:uid="{B3F65C5F-13BF-47E0-8F66-826DBF0C0051}"/>
    <cellStyle name="Normal 3 2 24 3 2" xfId="22073" xr:uid="{83910023-AC99-4122-AD15-B36E4B952B51}"/>
    <cellStyle name="Normal 3 2 24 3 3" xfId="22074" xr:uid="{088407BF-2E34-4C5D-A3A2-076499C14240}"/>
    <cellStyle name="Normal 3 2 24 4" xfId="22075" xr:uid="{07FE0265-8814-42B9-8C63-22F58C697B8C}"/>
    <cellStyle name="Normal 3 2 24 5" xfId="22076" xr:uid="{F8B457CA-FF39-4B7C-AFB6-F75A830C1938}"/>
    <cellStyle name="Normal 3 2 25" xfId="22077" xr:uid="{06900E72-9277-4432-B172-8F5557AAFFBA}"/>
    <cellStyle name="Normal 3 2 25 2" xfId="22078" xr:uid="{DC0875B6-BDF3-4970-8CFB-6E4126446480}"/>
    <cellStyle name="Normal 3 2 25 2 2" xfId="22079" xr:uid="{E2718AFF-C9BF-470E-92CE-7A6C6E6BD128}"/>
    <cellStyle name="Normal 3 2 25 2 3" xfId="22080" xr:uid="{E9E1AF01-BCBE-41A0-9598-11E6302EDEB7}"/>
    <cellStyle name="Normal 3 2 25 3" xfId="22081" xr:uid="{3FAA033B-0D1F-4335-AFAE-5BC5E327CDD0}"/>
    <cellStyle name="Normal 3 2 25 3 2" xfId="22082" xr:uid="{B009C30D-6958-41E4-BCBD-60989A6D6370}"/>
    <cellStyle name="Normal 3 2 25 3 3" xfId="22083" xr:uid="{74F3A022-AC88-42BB-866B-7E74F5507944}"/>
    <cellStyle name="Normal 3 2 25 4" xfId="22084" xr:uid="{12410588-99B5-421C-9A0F-7F80E13B2F4E}"/>
    <cellStyle name="Normal 3 2 25 5" xfId="22085" xr:uid="{E797D724-406D-470B-8CE4-6F3CFDB2D06D}"/>
    <cellStyle name="Normal 3 2 26" xfId="22086" xr:uid="{07DD53A0-0431-4B73-B7FB-866F9AADC854}"/>
    <cellStyle name="Normal 3 2 26 2" xfId="22087" xr:uid="{DDE3AF2F-2762-4D79-B07E-0D5AEE96DA4D}"/>
    <cellStyle name="Normal 3 2 26 2 2" xfId="22088" xr:uid="{EB0F42A1-202F-4759-A933-A97C04DACE7C}"/>
    <cellStyle name="Normal 3 2 26 2 3" xfId="22089" xr:uid="{8B8E96FB-8807-4736-BB8B-81AA2D08957E}"/>
    <cellStyle name="Normal 3 2 26 3" xfId="22090" xr:uid="{522B3869-AC16-4810-8D4A-43ECEB084530}"/>
    <cellStyle name="Normal 3 2 26 3 2" xfId="22091" xr:uid="{9DFD82A2-D7EE-4ECB-9EAB-D04DC858CB1E}"/>
    <cellStyle name="Normal 3 2 26 3 3" xfId="22092" xr:uid="{8D78BA17-4563-47D6-A263-31C0ADF899E2}"/>
    <cellStyle name="Normal 3 2 26 4" xfId="22093" xr:uid="{D724ED01-3C68-4859-8EFD-A69FDFEF8964}"/>
    <cellStyle name="Normal 3 2 26 5" xfId="22094" xr:uid="{D55909B2-59AC-438C-BDEA-B5ED03A511AF}"/>
    <cellStyle name="Normal 3 2 27" xfId="22095" xr:uid="{2F50C55C-ADEA-4094-9530-3C3F3D7D2BEE}"/>
    <cellStyle name="Normal 3 2 27 2" xfId="22096" xr:uid="{850DF4C3-9C6A-4BD1-A244-EB5213E79D36}"/>
    <cellStyle name="Normal 3 2 27 2 2" xfId="22097" xr:uid="{9162D1D9-9079-4D1A-ACA2-BD605D398460}"/>
    <cellStyle name="Normal 3 2 27 2 3" xfId="22098" xr:uid="{7FFE54BA-F8CF-48B3-84B0-57FCB4A57147}"/>
    <cellStyle name="Normal 3 2 27 3" xfId="22099" xr:uid="{6F7FF44F-038A-4571-A721-0526FDCD87A9}"/>
    <cellStyle name="Normal 3 2 27 3 2" xfId="22100" xr:uid="{C6E19F37-7606-4FE1-9328-730BBE01E1D1}"/>
    <cellStyle name="Normal 3 2 27 3 3" xfId="22101" xr:uid="{FE2F2C13-0DF8-41B4-A0AF-DBB2EADB31A9}"/>
    <cellStyle name="Normal 3 2 27 4" xfId="22102" xr:uid="{AE694926-7C9F-400B-88E4-730B11B7078E}"/>
    <cellStyle name="Normal 3 2 27 5" xfId="22103" xr:uid="{135774A8-F00C-44C4-9FD4-3D7E05DF4612}"/>
    <cellStyle name="Normal 3 2 28" xfId="22104" xr:uid="{EFDC59D2-152E-426E-82EA-C6E5268D625E}"/>
    <cellStyle name="Normal 3 2 28 2" xfId="22105" xr:uid="{BEC7A8B8-00F9-46B9-9F12-DED4CF0631AF}"/>
    <cellStyle name="Normal 3 2 28 2 2" xfId="22106" xr:uid="{410EE8DE-9FC8-4680-9806-5A0D5CC41985}"/>
    <cellStyle name="Normal 3 2 28 2 3" xfId="22107" xr:uid="{6E635B24-5427-4B70-93E7-71AAFC7C8FD6}"/>
    <cellStyle name="Normal 3 2 28 3" xfId="22108" xr:uid="{0C22B684-AAC2-4B71-8271-A726C709EB06}"/>
    <cellStyle name="Normal 3 2 28 3 2" xfId="22109" xr:uid="{055C810D-3343-4220-A9AB-A87B7C46A700}"/>
    <cellStyle name="Normal 3 2 28 3 3" xfId="22110" xr:uid="{829B6A09-15C0-40CB-8F66-01952E049504}"/>
    <cellStyle name="Normal 3 2 28 4" xfId="22111" xr:uid="{8AA52E05-CAE0-4E87-88CF-6349731D48F6}"/>
    <cellStyle name="Normal 3 2 28 5" xfId="22112" xr:uid="{306AB355-9D60-4C1D-B9C4-2798F23E1B6B}"/>
    <cellStyle name="Normal 3 2 29" xfId="22113" xr:uid="{F369A989-7BA7-4CF3-B6B4-38680EE7B6C0}"/>
    <cellStyle name="Normal 3 2 29 2" xfId="22114" xr:uid="{28277419-3AF3-43FB-999A-5296736FDCEF}"/>
    <cellStyle name="Normal 3 2 29 2 2" xfId="22115" xr:uid="{CAD4CC8B-4D24-42A9-86BC-C8B7B4C6A11D}"/>
    <cellStyle name="Normal 3 2 29 2 3" xfId="22116" xr:uid="{CF444D0E-EEAC-4880-B3C4-0AB92237825D}"/>
    <cellStyle name="Normal 3 2 29 3" xfId="22117" xr:uid="{23F96ACB-DD37-444D-B397-C0EF32D27A23}"/>
    <cellStyle name="Normal 3 2 29 3 2" xfId="22118" xr:uid="{C5335E73-1A45-47AA-92F5-0A2799FC94AE}"/>
    <cellStyle name="Normal 3 2 29 3 3" xfId="22119" xr:uid="{42B6A18F-CE70-48E1-A18B-5D930FBF0836}"/>
    <cellStyle name="Normal 3 2 29 4" xfId="22120" xr:uid="{D1765F3A-02FA-4914-BD92-A1E20B5B54DC}"/>
    <cellStyle name="Normal 3 2 29 5" xfId="22121" xr:uid="{CAE7414E-006B-4551-8EE8-8B9D18CC32AD}"/>
    <cellStyle name="Normal 3 2 3" xfId="22122" xr:uid="{A3169B11-0F4E-4B1D-A62E-CA5D02278257}"/>
    <cellStyle name="Normal 3 2 3 2" xfId="22123" xr:uid="{5644CDCE-ED3E-4E4D-9544-3B222B937807}"/>
    <cellStyle name="Normal 3 2 3 2 2" xfId="22124" xr:uid="{B92C2A1C-0102-49F9-8415-01760754A9CB}"/>
    <cellStyle name="Normal 3 2 3 2 2 2" xfId="43196" xr:uid="{AF964CA5-DDE3-41BE-8708-EC5A6217AA9A}"/>
    <cellStyle name="Normal 3 2 3 2 3" xfId="22125" xr:uid="{30886A8B-DD4E-4C18-A78B-5DD93DE07A67}"/>
    <cellStyle name="Normal 3 2 3 2 3 2" xfId="43195" xr:uid="{1FBE8B1E-F652-4920-81CC-1A143984720F}"/>
    <cellStyle name="Normal 3 2 3 2 4" xfId="43194" xr:uid="{5C8FDF9E-08D8-4F6C-81C9-6781EBC944E9}"/>
    <cellStyle name="Normal 3 2 3 3" xfId="22126" xr:uid="{7561513A-99CB-4D23-A70B-C6A259FB36D3}"/>
    <cellStyle name="Normal 3 2 3 3 2" xfId="22127" xr:uid="{683EA893-8843-4364-98B6-D5ACCC3E0A19}"/>
    <cellStyle name="Normal 3 2 3 3 3" xfId="22128" xr:uid="{7F76B272-B58B-4E80-96F7-D4CE4FC58185}"/>
    <cellStyle name="Normal 3 2 3 4" xfId="22129" xr:uid="{E2F23C71-E4F2-4BF2-A06E-D888DEA666DA}"/>
    <cellStyle name="Normal 3 2 3 4 2" xfId="43193" xr:uid="{6170D748-4DA3-4C2D-9E46-21D5B518BE00}"/>
    <cellStyle name="Normal 3 2 3 5" xfId="22130" xr:uid="{541B6C10-D991-4AA0-8DA3-761BB597B315}"/>
    <cellStyle name="Normal 3 2 30" xfId="22131" xr:uid="{909569B3-A9A7-4EB4-B812-2D1E807C334D}"/>
    <cellStyle name="Normal 3 2 30 2" xfId="22132" xr:uid="{1939642D-2934-4454-BED3-778CAE5A895B}"/>
    <cellStyle name="Normal 3 2 30 2 2" xfId="22133" xr:uid="{3F7B74B6-B37B-4EB7-921E-43C9DFA80766}"/>
    <cellStyle name="Normal 3 2 30 2 3" xfId="22134" xr:uid="{1781AAD1-794C-4B9B-A9B8-CD306C2FCABC}"/>
    <cellStyle name="Normal 3 2 30 3" xfId="22135" xr:uid="{5CEFCBC6-3742-4C5E-BC07-41BB8903EEF3}"/>
    <cellStyle name="Normal 3 2 30 3 2" xfId="22136" xr:uid="{9D3C3C88-7CE0-46C0-8CE1-42E9E547125A}"/>
    <cellStyle name="Normal 3 2 30 3 3" xfId="22137" xr:uid="{78926270-7527-445A-B0CD-5D269D8AD5C3}"/>
    <cellStyle name="Normal 3 2 30 4" xfId="22138" xr:uid="{D1503A14-58E2-404D-A275-7BA69DB5F290}"/>
    <cellStyle name="Normal 3 2 30 5" xfId="22139" xr:uid="{BC7F397D-8F5B-4365-ACBE-90063A5F2AE6}"/>
    <cellStyle name="Normal 3 2 31" xfId="22140" xr:uid="{B3A550C3-5071-4E60-AE15-41A895F3380C}"/>
    <cellStyle name="Normal 3 2 31 2" xfId="22141" xr:uid="{352F8A71-BE8C-4395-A433-4EB75E587A49}"/>
    <cellStyle name="Normal 3 2 31 2 2" xfId="22142" xr:uid="{8C04BD97-7914-4F3D-98E6-CC188EDFCCF5}"/>
    <cellStyle name="Normal 3 2 31 2 3" xfId="22143" xr:uid="{DC9642E0-E579-47A4-8849-28A6ED207DB5}"/>
    <cellStyle name="Normal 3 2 31 3" xfId="22144" xr:uid="{88441E0D-74DA-43EA-B1A0-535144AFF1CF}"/>
    <cellStyle name="Normal 3 2 31 3 2" xfId="22145" xr:uid="{80697F5E-3153-460E-B0C0-80A4AB0EC517}"/>
    <cellStyle name="Normal 3 2 31 3 3" xfId="22146" xr:uid="{AC51B136-DFC7-4C28-B2AC-669A92BC1103}"/>
    <cellStyle name="Normal 3 2 31 4" xfId="22147" xr:uid="{F891D5A9-1DEE-48A7-91AA-5621FECE90CF}"/>
    <cellStyle name="Normal 3 2 31 5" xfId="22148" xr:uid="{941C9673-DEB9-45D0-9033-28B1406A4559}"/>
    <cellStyle name="Normal 3 2 32" xfId="22149" xr:uid="{17064776-0941-43DB-BCC3-E4F73BFD2FF5}"/>
    <cellStyle name="Normal 3 2 32 2" xfId="22150" xr:uid="{4E2ED9E8-A68F-4159-919E-CF58D737BB5E}"/>
    <cellStyle name="Normal 3 2 32 2 2" xfId="22151" xr:uid="{9006088D-035F-4309-BCDF-24E442DB8972}"/>
    <cellStyle name="Normal 3 2 32 2 3" xfId="22152" xr:uid="{D5094F36-0633-4C53-B79B-A3BAFAB9B245}"/>
    <cellStyle name="Normal 3 2 32 3" xfId="22153" xr:uid="{00977811-954C-4051-97BD-3587ADD2388A}"/>
    <cellStyle name="Normal 3 2 32 3 2" xfId="22154" xr:uid="{55A6D072-8EFE-40F7-93A7-11B335BAD867}"/>
    <cellStyle name="Normal 3 2 32 3 3" xfId="22155" xr:uid="{ACB1699F-9090-4619-829B-17B116728247}"/>
    <cellStyle name="Normal 3 2 32 4" xfId="22156" xr:uid="{4C1C4E34-DED0-4827-B4FF-4445074038CC}"/>
    <cellStyle name="Normal 3 2 32 5" xfId="22157" xr:uid="{1CD2FE06-A803-4B7D-B7A7-199129505593}"/>
    <cellStyle name="Normal 3 2 33" xfId="22158" xr:uid="{42DADCBA-73D9-4049-9D1E-4A2EBB4CC4A3}"/>
    <cellStyle name="Normal 3 2 33 2" xfId="22159" xr:uid="{B3C1A502-430C-406F-BDAE-D62CA512C1BD}"/>
    <cellStyle name="Normal 3 2 33 2 2" xfId="22160" xr:uid="{EFA0D977-CC72-4529-A3E9-6BBAF2150B99}"/>
    <cellStyle name="Normal 3 2 33 2 3" xfId="22161" xr:uid="{F67A2181-EA49-49F0-B81E-DFC5450ABC0D}"/>
    <cellStyle name="Normal 3 2 33 3" xfId="22162" xr:uid="{A42A31DD-1498-4A3F-B4A8-BF3E94EED5CF}"/>
    <cellStyle name="Normal 3 2 33 3 2" xfId="22163" xr:uid="{F5446449-BF04-49F6-87C8-B027EE6F2C2D}"/>
    <cellStyle name="Normal 3 2 33 3 3" xfId="22164" xr:uid="{D4EA194F-C029-4835-A726-1E45F04088BD}"/>
    <cellStyle name="Normal 3 2 33 4" xfId="22165" xr:uid="{1A970D46-B21B-43D9-BFBF-2513BFB7466D}"/>
    <cellStyle name="Normal 3 2 33 5" xfId="22166" xr:uid="{2D2B253D-A6E1-4225-88F9-681FCF0411B7}"/>
    <cellStyle name="Normal 3 2 34" xfId="22167" xr:uid="{0A0C8F30-B0BC-4C29-84FF-059A9F620E8C}"/>
    <cellStyle name="Normal 3 2 34 2" xfId="22168" xr:uid="{EEE2FA0B-B87E-418C-B1D4-E3F99510FACF}"/>
    <cellStyle name="Normal 3 2 34 2 2" xfId="22169" xr:uid="{7AEF2719-DC8E-4910-842E-EB4C80CEF9E1}"/>
    <cellStyle name="Normal 3 2 34 2 3" xfId="22170" xr:uid="{ABC16AA3-C7E3-48F8-A9DC-9E64E3FD8F94}"/>
    <cellStyle name="Normal 3 2 34 3" xfId="22171" xr:uid="{F52183C3-D9CA-4DA3-A012-70C4E024644B}"/>
    <cellStyle name="Normal 3 2 34 3 2" xfId="22172" xr:uid="{D3F9D452-814E-41D0-B733-E83A7042A64E}"/>
    <cellStyle name="Normal 3 2 34 3 3" xfId="22173" xr:uid="{E4441705-BCB9-4B77-8392-05513FBF5E96}"/>
    <cellStyle name="Normal 3 2 34 4" xfId="22174" xr:uid="{9A6B35D9-DDD2-408B-A9C0-A98E213DF622}"/>
    <cellStyle name="Normal 3 2 34 5" xfId="22175" xr:uid="{10FB01EF-787F-4A32-8E85-690D3BDED72D}"/>
    <cellStyle name="Normal 3 2 35" xfId="22176" xr:uid="{F7498E06-D1EB-41CE-8447-F89E3D620C2A}"/>
    <cellStyle name="Normal 3 2 35 2" xfId="22177" xr:uid="{C54A3A7F-E082-445B-AE7A-47CA84B2D602}"/>
    <cellStyle name="Normal 3 2 35 2 2" xfId="22178" xr:uid="{FDBBB31E-A8F6-41CC-9F0D-627A5E7A02B4}"/>
    <cellStyle name="Normal 3 2 35 2 3" xfId="22179" xr:uid="{3425B968-5AD7-4A4A-96D0-12E1245E73B8}"/>
    <cellStyle name="Normal 3 2 35 3" xfId="22180" xr:uid="{2C294ABB-C67F-41CA-AD31-B091FF46E7F7}"/>
    <cellStyle name="Normal 3 2 35 3 2" xfId="22181" xr:uid="{B1C627C6-D327-47FA-B7BD-2F21B8B979EE}"/>
    <cellStyle name="Normal 3 2 35 3 3" xfId="22182" xr:uid="{5E1FA7C8-7085-473B-B06C-82131DD25DA3}"/>
    <cellStyle name="Normal 3 2 35 4" xfId="22183" xr:uid="{2D8E39B7-6516-468F-9E52-2FE7F5AFB7C5}"/>
    <cellStyle name="Normal 3 2 35 5" xfId="22184" xr:uid="{BB78B630-D217-4EDC-975B-28BBB934F8C4}"/>
    <cellStyle name="Normal 3 2 36" xfId="22185" xr:uid="{BFF071BF-4104-4798-A946-290D0CA39E0B}"/>
    <cellStyle name="Normal 3 2 36 2" xfId="22186" xr:uid="{C494C9C8-3FD0-4F75-BCD5-0A9D93FCF092}"/>
    <cellStyle name="Normal 3 2 36 2 2" xfId="22187" xr:uid="{BEAC7AFC-2662-4C78-AFB3-F1DE256BCC82}"/>
    <cellStyle name="Normal 3 2 36 2 3" xfId="22188" xr:uid="{709DF288-85FD-4B92-AD21-1B7909CA468F}"/>
    <cellStyle name="Normal 3 2 36 3" xfId="22189" xr:uid="{E231AD8E-9B9F-4293-A688-BED1936A9F80}"/>
    <cellStyle name="Normal 3 2 36 3 2" xfId="22190" xr:uid="{DE0D4694-0858-4964-837F-2EA38ABDDF73}"/>
    <cellStyle name="Normal 3 2 36 3 3" xfId="22191" xr:uid="{F22957A0-0939-42A3-93CD-02CD14224333}"/>
    <cellStyle name="Normal 3 2 36 4" xfId="22192" xr:uid="{D0F141A6-38A0-4B9A-BDDA-3526F032AE96}"/>
    <cellStyle name="Normal 3 2 36 5" xfId="22193" xr:uid="{D2ED802D-9857-4C43-8814-084DCDD38ECD}"/>
    <cellStyle name="Normal 3 2 37" xfId="22194" xr:uid="{9BABD20A-1F61-4FE4-8DD5-8805751B43FC}"/>
    <cellStyle name="Normal 3 2 37 2" xfId="22195" xr:uid="{5056B3FD-743C-4276-9BC4-84AFCC84878D}"/>
    <cellStyle name="Normal 3 2 37 2 2" xfId="22196" xr:uid="{B834C3DB-0312-4451-AD18-DDB1B5807F35}"/>
    <cellStyle name="Normal 3 2 37 2 3" xfId="22197" xr:uid="{8F756E5B-6FF2-46A7-A8C1-51010AB15A5A}"/>
    <cellStyle name="Normal 3 2 37 3" xfId="22198" xr:uid="{C379535C-B00C-46B4-9E9C-DD1580EE57AA}"/>
    <cellStyle name="Normal 3 2 37 3 2" xfId="22199" xr:uid="{78DB497E-4621-481D-8152-22C1839ECDDE}"/>
    <cellStyle name="Normal 3 2 37 3 3" xfId="22200" xr:uid="{44C76108-C08C-4ED6-86CF-74B005D2EE17}"/>
    <cellStyle name="Normal 3 2 37 4" xfId="22201" xr:uid="{DC3AB03E-C215-413F-B9B4-B140843900CB}"/>
    <cellStyle name="Normal 3 2 37 5" xfId="22202" xr:uid="{4FA74951-3A41-42D3-8E3A-0CCF33BEA087}"/>
    <cellStyle name="Normal 3 2 38" xfId="22203" xr:uid="{4D34BF1E-C6BF-4140-92B4-209299554759}"/>
    <cellStyle name="Normal 3 2 38 2" xfId="22204" xr:uid="{EF611C49-581C-4429-88D4-8B6650FBC17A}"/>
    <cellStyle name="Normal 3 2 38 2 2" xfId="22205" xr:uid="{4577956E-0717-4774-8C70-03F16EA2DA41}"/>
    <cellStyle name="Normal 3 2 38 2 3" xfId="22206" xr:uid="{9272950A-65EA-446D-80E3-2416F606B81F}"/>
    <cellStyle name="Normal 3 2 38 3" xfId="22207" xr:uid="{15AF7F62-F8CB-490B-AA6F-F5669F3EAC80}"/>
    <cellStyle name="Normal 3 2 38 3 2" xfId="22208" xr:uid="{AAD36615-9D44-4B39-97DF-B4C4A2BC5E6E}"/>
    <cellStyle name="Normal 3 2 38 3 3" xfId="22209" xr:uid="{7FF06D75-0E6C-463E-A52E-384A652BB467}"/>
    <cellStyle name="Normal 3 2 38 4" xfId="22210" xr:uid="{1667784E-3ADA-4114-A040-C9DCEF0B9761}"/>
    <cellStyle name="Normal 3 2 38 5" xfId="22211" xr:uid="{22B2E9D5-FD86-4292-BF98-8FF6E76F1F67}"/>
    <cellStyle name="Normal 3 2 39" xfId="22212" xr:uid="{A315A96D-3718-46A2-A397-6618ED4B7444}"/>
    <cellStyle name="Normal 3 2 39 2" xfId="22213" xr:uid="{1D108790-829C-4D4E-A541-01D8420047D3}"/>
    <cellStyle name="Normal 3 2 39 2 2" xfId="22214" xr:uid="{7720396E-EE38-4713-9735-BDA6DC0EB883}"/>
    <cellStyle name="Normal 3 2 39 2 3" xfId="22215" xr:uid="{4FB8A535-0084-47C1-8B51-12FAF4B3AB98}"/>
    <cellStyle name="Normal 3 2 39 3" xfId="22216" xr:uid="{1F518785-9213-4144-B52D-6507D6828D98}"/>
    <cellStyle name="Normal 3 2 39 3 2" xfId="22217" xr:uid="{F9F9EFCE-2123-4706-9FAF-979251559803}"/>
    <cellStyle name="Normal 3 2 39 3 3" xfId="22218" xr:uid="{3198039A-96A8-4BC5-98BC-E8DD2D1F8E6E}"/>
    <cellStyle name="Normal 3 2 39 4" xfId="22219" xr:uid="{F3525F43-C595-4380-A3DA-F021EE15DDE2}"/>
    <cellStyle name="Normal 3 2 39 5" xfId="22220" xr:uid="{150F9485-E0E6-43A1-8FCF-166C4103BB8E}"/>
    <cellStyle name="Normal 3 2 4" xfId="22221" xr:uid="{EAD53E86-474E-436A-9B9D-EAAA66B267B3}"/>
    <cellStyle name="Normal 3 2 4 2" xfId="22222" xr:uid="{9CF9F37F-3DC8-4CD2-B396-31F7283BAF7A}"/>
    <cellStyle name="Normal 3 2 4 2 2" xfId="22223" xr:uid="{B0480F45-8BF3-41C7-A2EC-21137D9A0AB5}"/>
    <cellStyle name="Normal 3 2 4 2 3" xfId="22224" xr:uid="{B56FB5BD-DBAA-430E-918C-BEBF8A53F660}"/>
    <cellStyle name="Normal 3 2 4 3" xfId="22225" xr:uid="{B380CEAA-8401-4943-B526-4CCAE028B464}"/>
    <cellStyle name="Normal 3 2 4 3 2" xfId="22226" xr:uid="{FDEA7CC2-231B-4009-B4BA-677341B05150}"/>
    <cellStyle name="Normal 3 2 4 3 3" xfId="22227" xr:uid="{35B56267-5E41-4634-A848-0C5A38C05DA6}"/>
    <cellStyle name="Normal 3 2 4 4" xfId="22228" xr:uid="{958D4191-D189-4EDA-A109-B1773E68FB3F}"/>
    <cellStyle name="Normal 3 2 4 5" xfId="22229" xr:uid="{E5A25E83-2D02-4396-9DD7-E361AC42B3BD}"/>
    <cellStyle name="Normal 3 2 40" xfId="22230" xr:uid="{8AD77002-E60A-40C9-A6CD-C6294F6E8995}"/>
    <cellStyle name="Normal 3 2 40 2" xfId="22231" xr:uid="{D6BE51EF-EAFE-41F3-9707-EC4CEA8A1A08}"/>
    <cellStyle name="Normal 3 2 40 2 2" xfId="22232" xr:uid="{29FB897B-8D7D-4A3B-B5BB-C4B0A2C4DFAD}"/>
    <cellStyle name="Normal 3 2 40 2 3" xfId="22233" xr:uid="{38BBC3D0-D3E6-4984-99EA-5A6C3E7CDE57}"/>
    <cellStyle name="Normal 3 2 40 3" xfId="22234" xr:uid="{1FE32B5D-C92D-47DB-B468-BA1C7D966D27}"/>
    <cellStyle name="Normal 3 2 40 3 2" xfId="22235" xr:uid="{5C5168D0-028E-45E8-A0A9-B40C99C98F90}"/>
    <cellStyle name="Normal 3 2 40 3 3" xfId="22236" xr:uid="{4F88D39E-F1A1-40EE-9A67-255FDD6FD8DA}"/>
    <cellStyle name="Normal 3 2 40 4" xfId="22237" xr:uid="{2D3053A5-2392-48BF-9225-50EF8FFF4FAE}"/>
    <cellStyle name="Normal 3 2 40 5" xfId="22238" xr:uid="{58984ACA-41AA-47AF-88B9-43DF64916F98}"/>
    <cellStyle name="Normal 3 2 41" xfId="22239" xr:uid="{C5776376-B6EE-4F95-955C-CA482F73285E}"/>
    <cellStyle name="Normal 3 2 41 2" xfId="22240" xr:uid="{68BD864F-CCA3-4153-9D9C-2FF994F37AD1}"/>
    <cellStyle name="Normal 3 2 41 2 2" xfId="22241" xr:uid="{45D56839-13DD-4371-9070-EE1522C6AABA}"/>
    <cellStyle name="Normal 3 2 41 2 3" xfId="22242" xr:uid="{DC9277AA-77BF-4FA7-97E9-C4A3380BA605}"/>
    <cellStyle name="Normal 3 2 41 3" xfId="22243" xr:uid="{96DFFD05-D2A3-4E34-A9FD-0B8F9D7661BF}"/>
    <cellStyle name="Normal 3 2 41 3 2" xfId="22244" xr:uid="{BE067852-A3DB-4A50-AFF1-9F0E3C0F09E1}"/>
    <cellStyle name="Normal 3 2 41 3 3" xfId="22245" xr:uid="{A546FBA1-75C7-4EEF-BE1B-FF7822C2DE22}"/>
    <cellStyle name="Normal 3 2 41 4" xfId="22246" xr:uid="{A5D5999D-D1E6-4102-A46D-A61A4A08E064}"/>
    <cellStyle name="Normal 3 2 41 5" xfId="22247" xr:uid="{4CB03C53-1B0F-4575-8413-9D59DB637227}"/>
    <cellStyle name="Normal 3 2 42" xfId="22248" xr:uid="{3199F673-24F6-424E-AE23-27E239BCFA67}"/>
    <cellStyle name="Normal 3 2 42 2" xfId="22249" xr:uid="{0B34594F-808B-4202-8D78-3E5790C1167F}"/>
    <cellStyle name="Normal 3 2 42 2 2" xfId="22250" xr:uid="{822B6331-5D8D-4D73-94DA-12C5657CCB24}"/>
    <cellStyle name="Normal 3 2 42 2 3" xfId="22251" xr:uid="{55A7B3D9-8261-4B84-875B-C503B83903DC}"/>
    <cellStyle name="Normal 3 2 42 3" xfId="22252" xr:uid="{EA65CA6A-2C1E-4325-ADF2-0284CF027EAF}"/>
    <cellStyle name="Normal 3 2 42 3 2" xfId="22253" xr:uid="{59A3F044-BFD7-4023-80D4-4DE14E9FEFB7}"/>
    <cellStyle name="Normal 3 2 42 3 3" xfId="22254" xr:uid="{E9E0287E-7054-4A96-A96C-5428B90E552E}"/>
    <cellStyle name="Normal 3 2 42 4" xfId="22255" xr:uid="{AB7D7A38-5921-49A7-B8D5-C55BFDD2985A}"/>
    <cellStyle name="Normal 3 2 42 5" xfId="22256" xr:uid="{8393AC5E-4C45-48D6-830C-80A987ED336C}"/>
    <cellStyle name="Normal 3 2 43" xfId="22257" xr:uid="{880B9CAD-EF2D-4ED9-90E6-33506157B800}"/>
    <cellStyle name="Normal 3 2 43 2" xfId="22258" xr:uid="{B3EE351D-2C36-4372-9E2C-32D417A4CE88}"/>
    <cellStyle name="Normal 3 2 43 2 2" xfId="22259" xr:uid="{2E06C330-A427-40DE-818B-D001FCC594EE}"/>
    <cellStyle name="Normal 3 2 43 2 3" xfId="22260" xr:uid="{424CA879-4BE3-41FF-9D8F-A4EE75E91E54}"/>
    <cellStyle name="Normal 3 2 43 3" xfId="22261" xr:uid="{9093B668-80C8-42B0-B902-660F16E58FA5}"/>
    <cellStyle name="Normal 3 2 43 3 2" xfId="22262" xr:uid="{A51E915E-0D8A-4999-BC70-683732B3D7A7}"/>
    <cellStyle name="Normal 3 2 43 3 3" xfId="22263" xr:uid="{E9BF2059-BE98-4398-A35F-B46C6872EC53}"/>
    <cellStyle name="Normal 3 2 43 4" xfId="22264" xr:uid="{7E46215D-1403-482D-877A-98E8690B5854}"/>
    <cellStyle name="Normal 3 2 43 5" xfId="22265" xr:uid="{1D23D3D2-7DF2-47B0-9AC8-70F338734599}"/>
    <cellStyle name="Normal 3 2 44" xfId="22266" xr:uid="{F5F33127-C4E9-4CC8-A11B-C8EB801D5E17}"/>
    <cellStyle name="Normal 3 2 44 2" xfId="22267" xr:uid="{234CF125-3716-49B1-9A7F-CEAE80394F85}"/>
    <cellStyle name="Normal 3 2 44 2 2" xfId="22268" xr:uid="{247EEA38-64DE-4D8B-8C30-4FD4A02DC4A9}"/>
    <cellStyle name="Normal 3 2 44 2 3" xfId="22269" xr:uid="{F5184EB5-8D6C-4A31-8EF9-006F10FDF10E}"/>
    <cellStyle name="Normal 3 2 44 3" xfId="22270" xr:uid="{4F88063F-1B39-4F6C-96B7-E3A2DF77ADAF}"/>
    <cellStyle name="Normal 3 2 44 3 2" xfId="22271" xr:uid="{C2E7D6A8-3C8E-462A-B884-5369CEDC2D70}"/>
    <cellStyle name="Normal 3 2 44 3 3" xfId="22272" xr:uid="{4E6DD657-3EC8-4325-9723-DAB0358AD1D3}"/>
    <cellStyle name="Normal 3 2 44 4" xfId="22273" xr:uid="{6E60F26A-E73B-41F2-BFF7-14CC34420CF4}"/>
    <cellStyle name="Normal 3 2 44 5" xfId="22274" xr:uid="{BC10FE23-9203-457F-A41E-F8A20A8187BC}"/>
    <cellStyle name="Normal 3 2 45" xfId="22275" xr:uid="{C7CEB2B8-938B-4282-8EC7-62C205B683F8}"/>
    <cellStyle name="Normal 3 2 45 2" xfId="22276" xr:uid="{3C42CA23-2F31-48F9-8065-D5B24E085D97}"/>
    <cellStyle name="Normal 3 2 45 2 2" xfId="22277" xr:uid="{7105A7BF-B700-4A47-AC3E-8056A191A283}"/>
    <cellStyle name="Normal 3 2 45 2 3" xfId="22278" xr:uid="{DE614C19-8118-42B1-A51D-845505CFEAB6}"/>
    <cellStyle name="Normal 3 2 45 3" xfId="22279" xr:uid="{58010DF0-3C68-4782-8916-6848FFAD62C5}"/>
    <cellStyle name="Normal 3 2 45 3 2" xfId="22280" xr:uid="{C546E9A2-C0C8-4942-BA07-719E10FB3E09}"/>
    <cellStyle name="Normal 3 2 45 3 3" xfId="22281" xr:uid="{0A0ACA14-F36C-4A2D-9D0F-5A99C28D1F16}"/>
    <cellStyle name="Normal 3 2 45 4" xfId="22282" xr:uid="{41427EB0-C5E9-4096-AE82-3A93B464E6F8}"/>
    <cellStyle name="Normal 3 2 45 5" xfId="22283" xr:uid="{3CD76359-A442-438A-8C1C-0164B9142BA5}"/>
    <cellStyle name="Normal 3 2 46" xfId="22284" xr:uid="{6567478C-1E90-499B-BF71-22660CA5EF4F}"/>
    <cellStyle name="Normal 3 2 46 2" xfId="22285" xr:uid="{94B0873A-AEEF-4750-B70C-9D183BAEF925}"/>
    <cellStyle name="Normal 3 2 46 2 2" xfId="22286" xr:uid="{EB3D8D22-9A84-47D1-9D3D-B5EF6F8F0954}"/>
    <cellStyle name="Normal 3 2 46 2 3" xfId="22287" xr:uid="{60166D5B-4E21-4014-864E-7E98105FE639}"/>
    <cellStyle name="Normal 3 2 46 3" xfId="22288" xr:uid="{36A29FFB-FCB2-4618-B1DD-3E0B7F0AEAAE}"/>
    <cellStyle name="Normal 3 2 46 3 2" xfId="22289" xr:uid="{7AF848A0-FC46-4020-A0A3-8493CD14ACC2}"/>
    <cellStyle name="Normal 3 2 46 3 3" xfId="22290" xr:uid="{234F9BFE-E57C-48FA-975A-DB5BDAA0134A}"/>
    <cellStyle name="Normal 3 2 46 4" xfId="22291" xr:uid="{5243DC64-4B36-4E89-BA52-E81D893577A3}"/>
    <cellStyle name="Normal 3 2 46 5" xfId="22292" xr:uid="{37376B83-53F8-4842-AF45-281C85A344FA}"/>
    <cellStyle name="Normal 3 2 47" xfId="22293" xr:uid="{D8EE60AC-9179-45C3-A19A-73A8155F81CD}"/>
    <cellStyle name="Normal 3 2 47 2" xfId="22294" xr:uid="{8A4324D8-915E-4D8F-B3C1-F90BF7B7C803}"/>
    <cellStyle name="Normal 3 2 47 2 2" xfId="22295" xr:uid="{AC5B8D58-0D2A-4573-8E15-31ABE9875A4E}"/>
    <cellStyle name="Normal 3 2 47 2 3" xfId="22296" xr:uid="{7C1E05BD-7551-44A4-897C-A48ECBE319B2}"/>
    <cellStyle name="Normal 3 2 47 3" xfId="22297" xr:uid="{E077AE86-545E-4C25-8F95-5B8625B8A376}"/>
    <cellStyle name="Normal 3 2 47 3 2" xfId="22298" xr:uid="{414ECA14-96DA-496E-A366-1C58F247327F}"/>
    <cellStyle name="Normal 3 2 47 3 3" xfId="22299" xr:uid="{F95A8639-B257-4667-A507-5FDE37A5A070}"/>
    <cellStyle name="Normal 3 2 47 4" xfId="22300" xr:uid="{CE67FFE7-ACD6-4CAA-BFD4-104C170D2240}"/>
    <cellStyle name="Normal 3 2 47 5" xfId="22301" xr:uid="{C9741F80-81FF-42BB-B9EB-6DC742E85AE4}"/>
    <cellStyle name="Normal 3 2 48" xfId="22302" xr:uid="{3B91F534-9E0F-411E-A10E-3428DC4EE753}"/>
    <cellStyle name="Normal 3 2 48 2" xfId="22303" xr:uid="{B8991517-7AC2-40C9-92FF-3987DBE460DE}"/>
    <cellStyle name="Normal 3 2 48 2 2" xfId="22304" xr:uid="{3EF10B09-7ACC-4692-9F78-6056B201949B}"/>
    <cellStyle name="Normal 3 2 48 2 3" xfId="22305" xr:uid="{BE607F13-C7C8-41D1-856C-7326DD9AFC20}"/>
    <cellStyle name="Normal 3 2 48 3" xfId="22306" xr:uid="{BEFDF681-0561-4830-B28A-EE7B3D661396}"/>
    <cellStyle name="Normal 3 2 48 3 2" xfId="22307" xr:uid="{6BA4BA27-00B2-4CF6-B379-9D9FEAB9765F}"/>
    <cellStyle name="Normal 3 2 48 3 3" xfId="22308" xr:uid="{FDAD8DC9-557E-4338-A090-9EB27B9C9A6E}"/>
    <cellStyle name="Normal 3 2 48 4" xfId="22309" xr:uid="{A7B5BC21-D335-4DE1-B7BB-E99FC1425C2E}"/>
    <cellStyle name="Normal 3 2 48 5" xfId="22310" xr:uid="{DC16A202-FF5D-4C6A-B636-233704324928}"/>
    <cellStyle name="Normal 3 2 49" xfId="22311" xr:uid="{94E2C92E-A0D3-4341-9E82-9AECD86C802A}"/>
    <cellStyle name="Normal 3 2 49 2" xfId="22312" xr:uid="{B2999827-B4E0-41B4-9846-A1862EB5A4A9}"/>
    <cellStyle name="Normal 3 2 49 2 2" xfId="22313" xr:uid="{70EE53AF-FDED-4F4D-BE14-310A9A4FE95D}"/>
    <cellStyle name="Normal 3 2 49 2 3" xfId="22314" xr:uid="{D74C1F54-9ABB-49AA-88AB-66C51B3EAA11}"/>
    <cellStyle name="Normal 3 2 49 3" xfId="22315" xr:uid="{E49CEA82-A1CE-4889-8736-0F4803B203D8}"/>
    <cellStyle name="Normal 3 2 49 3 2" xfId="22316" xr:uid="{B98F72DC-9B3F-4FE4-B8E7-F56D83090328}"/>
    <cellStyle name="Normal 3 2 49 3 3" xfId="22317" xr:uid="{C0C54751-3CDC-446F-856A-144AD32040F8}"/>
    <cellStyle name="Normal 3 2 49 4" xfId="22318" xr:uid="{80B1B713-FB1B-4AEF-9C36-23F5015BE205}"/>
    <cellStyle name="Normal 3 2 49 5" xfId="22319" xr:uid="{FF78C90F-D236-4EF6-AA5C-FB3AFC3788F0}"/>
    <cellStyle name="Normal 3 2 5" xfId="22320" xr:uid="{C6CC1602-6030-4CC0-9FBC-9BE303359500}"/>
    <cellStyle name="Normal 3 2 5 2" xfId="22321" xr:uid="{51E917A4-8E4E-4286-A61A-28DFF3FC5CB3}"/>
    <cellStyle name="Normal 3 2 5 2 2" xfId="22322" xr:uid="{989DBE7C-4FB5-4175-ACD4-D8DC4654058C}"/>
    <cellStyle name="Normal 3 2 5 2 3" xfId="22323" xr:uid="{CFCE6136-ED4B-4083-9FDC-07C3786D3529}"/>
    <cellStyle name="Normal 3 2 5 3" xfId="22324" xr:uid="{4DE72A3D-593C-4A63-AC82-C58794F26F35}"/>
    <cellStyle name="Normal 3 2 5 3 2" xfId="22325" xr:uid="{893FDD6A-FC6F-4F9B-BA41-D3E03DAD2977}"/>
    <cellStyle name="Normal 3 2 5 3 3" xfId="22326" xr:uid="{C3618BAC-588F-4C20-8A5A-F04D680DC306}"/>
    <cellStyle name="Normal 3 2 5 4" xfId="22327" xr:uid="{6063AB6A-8972-445E-A0B7-6484E77287B5}"/>
    <cellStyle name="Normal 3 2 5 5" xfId="22328" xr:uid="{FA5270A0-B93A-4A8A-9C71-E23C432074D4}"/>
    <cellStyle name="Normal 3 2 50" xfId="22329" xr:uid="{91FFD985-8571-44D4-865A-28A941B463B7}"/>
    <cellStyle name="Normal 3 2 50 2" xfId="22330" xr:uid="{6EF4A9E7-1C17-4DE2-BDD9-C6642E8042F0}"/>
    <cellStyle name="Normal 3 2 50 2 2" xfId="22331" xr:uid="{45948394-AFC6-4C65-8A02-01B2D3B9C8FD}"/>
    <cellStyle name="Normal 3 2 50 2 3" xfId="22332" xr:uid="{632AE933-392E-43C4-B6C0-9AB4BD92EA64}"/>
    <cellStyle name="Normal 3 2 50 3" xfId="22333" xr:uid="{C35E25C2-BBD3-497D-9751-0D40A659C21F}"/>
    <cellStyle name="Normal 3 2 50 3 2" xfId="22334" xr:uid="{010DB6FD-07DC-41EB-BB41-62737E31EE99}"/>
    <cellStyle name="Normal 3 2 50 3 3" xfId="22335" xr:uid="{555F7C7F-0FC7-448B-A1E7-D3F03B7EA9F0}"/>
    <cellStyle name="Normal 3 2 50 4" xfId="22336" xr:uid="{15F2C8A6-6C4A-4F71-99CF-94C6858E5C8E}"/>
    <cellStyle name="Normal 3 2 50 5" xfId="22337" xr:uid="{F1049E91-7EC8-4477-A9A1-BEF9156BE450}"/>
    <cellStyle name="Normal 3 2 51" xfId="22338" xr:uid="{BF163A13-49BC-4557-9B41-D6F9219322EB}"/>
    <cellStyle name="Normal 3 2 51 2" xfId="22339" xr:uid="{33DDC56D-9D27-4379-8419-CC4554A7C341}"/>
    <cellStyle name="Normal 3 2 51 2 2" xfId="22340" xr:uid="{FCE04B48-9315-487E-8E91-D6FFE72FA334}"/>
    <cellStyle name="Normal 3 2 51 2 3" xfId="22341" xr:uid="{E4F73D68-1863-40C5-AB26-A7D26E79A49D}"/>
    <cellStyle name="Normal 3 2 51 3" xfId="22342" xr:uid="{27A9C262-7A99-4E9C-85DC-98A81AF6BF3E}"/>
    <cellStyle name="Normal 3 2 51 3 2" xfId="22343" xr:uid="{61049D2D-E6C0-4319-9718-D1027F2F1321}"/>
    <cellStyle name="Normal 3 2 51 3 3" xfId="22344" xr:uid="{C9550CBA-641B-43D9-BC54-C6C76C207B97}"/>
    <cellStyle name="Normal 3 2 51 4" xfId="22345" xr:uid="{23803D1D-D6F4-4D43-AAF3-42F859CAE617}"/>
    <cellStyle name="Normal 3 2 51 5" xfId="22346" xr:uid="{5E053E6B-48E0-4CB8-9056-C95C974B5991}"/>
    <cellStyle name="Normal 3 2 52" xfId="22347" xr:uid="{D19F2A96-FBF6-419C-AEB8-A6EDD4315524}"/>
    <cellStyle name="Normal 3 2 52 2" xfId="22348" xr:uid="{A9A38211-1520-4D51-8932-5FBA545E8DFF}"/>
    <cellStyle name="Normal 3 2 52 2 2" xfId="22349" xr:uid="{839485A1-C601-4F99-9522-A09F1068EE7E}"/>
    <cellStyle name="Normal 3 2 52 2 3" xfId="22350" xr:uid="{1F85B669-F862-437B-AD10-499512A2F255}"/>
    <cellStyle name="Normal 3 2 52 3" xfId="22351" xr:uid="{EBA59A18-10E7-4D2E-8DA6-37789812E5C3}"/>
    <cellStyle name="Normal 3 2 52 3 2" xfId="22352" xr:uid="{93C1763B-40F9-44CF-813B-1985458A310D}"/>
    <cellStyle name="Normal 3 2 52 3 3" xfId="22353" xr:uid="{45EF7BFF-D0A8-4465-8431-E1F17E433ED7}"/>
    <cellStyle name="Normal 3 2 52 4" xfId="22354" xr:uid="{004E8A4B-178B-4588-8446-D9D63668EBDB}"/>
    <cellStyle name="Normal 3 2 52 5" xfId="22355" xr:uid="{7DE9208B-DB82-444E-A055-EED938887446}"/>
    <cellStyle name="Normal 3 2 53" xfId="22356" xr:uid="{8AE89A3E-FD77-4AA8-A41B-C3C9B0700ACF}"/>
    <cellStyle name="Normal 3 2 53 2" xfId="22357" xr:uid="{41C32EF8-7ED0-45A0-9C0D-4F8FD50B0F2F}"/>
    <cellStyle name="Normal 3 2 53 2 2" xfId="22358" xr:uid="{70A992D4-09A8-42D1-BE45-899571D5E82E}"/>
    <cellStyle name="Normal 3 2 53 2 3" xfId="22359" xr:uid="{7B49241F-FA96-4429-9705-4C4051E09397}"/>
    <cellStyle name="Normal 3 2 53 3" xfId="22360" xr:uid="{2BDBB5A4-BB3A-4577-AB02-A707018BDD29}"/>
    <cellStyle name="Normal 3 2 53 3 2" xfId="22361" xr:uid="{58745415-A823-48B9-A147-BCD80297733D}"/>
    <cellStyle name="Normal 3 2 53 3 3" xfId="22362" xr:uid="{8E8F6B29-C2F4-4681-A666-867A7B60B737}"/>
    <cellStyle name="Normal 3 2 53 4" xfId="22363" xr:uid="{9CADBDEA-A6AF-4CED-816F-887A8C0C2B49}"/>
    <cellStyle name="Normal 3 2 53 5" xfId="22364" xr:uid="{EADBB75B-62BE-405A-9C46-227A36E2F8E7}"/>
    <cellStyle name="Normal 3 2 54" xfId="22365" xr:uid="{4E38A72E-7BEC-437D-A1F5-37169030AE0D}"/>
    <cellStyle name="Normal 3 2 54 2" xfId="22366" xr:uid="{4134488F-99F7-4A6D-946B-9F4A7B38BB28}"/>
    <cellStyle name="Normal 3 2 54 2 2" xfId="22367" xr:uid="{0783980E-9B3C-4D88-B622-D448B104497D}"/>
    <cellStyle name="Normal 3 2 54 2 3" xfId="22368" xr:uid="{3873EA70-7204-49D0-9A62-325EA8F5CA2E}"/>
    <cellStyle name="Normal 3 2 54 3" xfId="22369" xr:uid="{3982E49E-7B4C-4EDB-9F38-F67D54B90B79}"/>
    <cellStyle name="Normal 3 2 54 3 2" xfId="22370" xr:uid="{003076FF-97F0-4E06-ADDC-7BF7986A82D1}"/>
    <cellStyle name="Normal 3 2 54 3 3" xfId="22371" xr:uid="{982206AC-54F6-470B-962E-005B5D87AA15}"/>
    <cellStyle name="Normal 3 2 54 4" xfId="22372" xr:uid="{ACF752F8-EC1C-4175-A98B-9723796DFC6F}"/>
    <cellStyle name="Normal 3 2 54 5" xfId="22373" xr:uid="{24AF2A25-26BB-41F6-AA8F-0C0FBBC2E98F}"/>
    <cellStyle name="Normal 3 2 55" xfId="22374" xr:uid="{7AFCEF13-CD3D-4FF2-8C08-A2A4390B9466}"/>
    <cellStyle name="Normal 3 2 55 2" xfId="22375" xr:uid="{03E5BE9C-9F27-45C9-846F-AC18BCEBE6AE}"/>
    <cellStyle name="Normal 3 2 55 2 2" xfId="22376" xr:uid="{3A31A398-6412-4644-B448-81C75B9A6F8A}"/>
    <cellStyle name="Normal 3 2 55 2 3" xfId="22377" xr:uid="{5DFDEBCB-CE41-48DA-8F5A-46BB075092CE}"/>
    <cellStyle name="Normal 3 2 55 3" xfId="22378" xr:uid="{0EB0F29E-E1E4-4F65-AD4E-FCB9FAEE63EA}"/>
    <cellStyle name="Normal 3 2 55 3 2" xfId="22379" xr:uid="{EB09F8EB-B601-449F-AF16-E900D5A4FBAA}"/>
    <cellStyle name="Normal 3 2 55 3 3" xfId="22380" xr:uid="{B637A29D-037D-4B01-B351-0343122C205A}"/>
    <cellStyle name="Normal 3 2 55 4" xfId="22381" xr:uid="{84C831D9-2F18-4D1A-B03D-461F954D4DD8}"/>
    <cellStyle name="Normal 3 2 55 5" xfId="22382" xr:uid="{8B2C7E3D-BEA1-4D3F-94D0-34D27272AC88}"/>
    <cellStyle name="Normal 3 2 56" xfId="22383" xr:uid="{A3768CF1-96D3-4356-9504-E98BCD31F0AE}"/>
    <cellStyle name="Normal 3 2 56 2" xfId="22384" xr:uid="{3EDA62C5-8032-40E7-8D71-F0364BDBD18C}"/>
    <cellStyle name="Normal 3 2 56 2 2" xfId="22385" xr:uid="{309453C8-D514-44F0-801E-B2891151EF62}"/>
    <cellStyle name="Normal 3 2 56 2 3" xfId="22386" xr:uid="{629CF0D8-2895-4D8F-9879-7266FA4B10F4}"/>
    <cellStyle name="Normal 3 2 56 3" xfId="22387" xr:uid="{F610C74D-6ACB-4E47-84FE-CB7D1DFE50EE}"/>
    <cellStyle name="Normal 3 2 56 3 2" xfId="22388" xr:uid="{40A1CEB3-3A67-4EF8-96E8-8B097C250BC4}"/>
    <cellStyle name="Normal 3 2 56 3 3" xfId="22389" xr:uid="{698DFD44-709B-4BA6-B7DD-FAE876DE518A}"/>
    <cellStyle name="Normal 3 2 56 4" xfId="22390" xr:uid="{6A08EA2B-6D09-4E0C-B0E7-763895C19B06}"/>
    <cellStyle name="Normal 3 2 56 5" xfId="22391" xr:uid="{077E543E-711F-4E65-BCD8-E993AAB47B48}"/>
    <cellStyle name="Normal 3 2 57" xfId="22392" xr:uid="{2592B8C0-C07A-4FE4-9971-1403BF2E9488}"/>
    <cellStyle name="Normal 3 2 57 2" xfId="22393" xr:uid="{C7505BCC-FC70-4A36-8E7D-B2693296C923}"/>
    <cellStyle name="Normal 3 2 57 2 2" xfId="22394" xr:uid="{9384DA3B-D04C-497F-ACC8-75E2AE9BACF0}"/>
    <cellStyle name="Normal 3 2 57 2 3" xfId="22395" xr:uid="{B0B55779-397A-4433-9191-C3E270BEF421}"/>
    <cellStyle name="Normal 3 2 57 3" xfId="22396" xr:uid="{39F096DD-297A-4475-97F6-0B765B1E1C38}"/>
    <cellStyle name="Normal 3 2 57 3 2" xfId="22397" xr:uid="{124C5521-3E1D-486E-917C-AED7B00CC367}"/>
    <cellStyle name="Normal 3 2 57 3 3" xfId="22398" xr:uid="{719F456B-9514-4FD8-AFF7-CBD2BB548443}"/>
    <cellStyle name="Normal 3 2 57 4" xfId="22399" xr:uid="{7EC675B6-DCE4-497A-A70E-C186F435E2F1}"/>
    <cellStyle name="Normal 3 2 57 5" xfId="22400" xr:uid="{F77E6BFC-DB42-449E-97D5-9AC6DFB822CA}"/>
    <cellStyle name="Normal 3 2 58" xfId="22401" xr:uid="{BDB02692-37C3-4AF6-B5E3-838B34C9C46C}"/>
    <cellStyle name="Normal 3 2 58 2" xfId="22402" xr:uid="{CE24EB3F-D86C-426B-8A75-96C30DB76F9D}"/>
    <cellStyle name="Normal 3 2 58 2 2" xfId="22403" xr:uid="{B30FCB61-0B4A-4E8A-9C2D-AF8DA0A214AA}"/>
    <cellStyle name="Normal 3 2 58 2 3" xfId="22404" xr:uid="{DD6046D6-EDDB-418D-B762-6586AEA29BEB}"/>
    <cellStyle name="Normal 3 2 58 3" xfId="22405" xr:uid="{B79CABDB-43C2-4221-9C4B-B61011CBDF17}"/>
    <cellStyle name="Normal 3 2 58 3 2" xfId="22406" xr:uid="{75B0D763-1D52-416E-91C4-9D4237BDCBB9}"/>
    <cellStyle name="Normal 3 2 58 3 3" xfId="22407" xr:uid="{0BAFECF1-5F07-441F-B0F1-4AE51CCBC062}"/>
    <cellStyle name="Normal 3 2 58 4" xfId="22408" xr:uid="{DD830170-CEA8-4296-A365-A91FF1F40108}"/>
    <cellStyle name="Normal 3 2 58 5" xfId="22409" xr:uid="{48D866D7-C5BC-439C-869A-6C6E5A7CBAC0}"/>
    <cellStyle name="Normal 3 2 59" xfId="22410" xr:uid="{7FFAD0AE-37D8-4BC2-B300-AC4B404A00FE}"/>
    <cellStyle name="Normal 3 2 59 2" xfId="22411" xr:uid="{39822E94-2889-4E72-A183-DAFC4449E741}"/>
    <cellStyle name="Normal 3 2 59 2 2" xfId="22412" xr:uid="{ABAFFDB6-9C60-40F8-8BF2-7E5A182F0578}"/>
    <cellStyle name="Normal 3 2 59 2 3" xfId="22413" xr:uid="{061B0584-A587-4288-9FD8-AD3D476A9C8D}"/>
    <cellStyle name="Normal 3 2 59 3" xfId="22414" xr:uid="{60D6E9D4-74FA-4452-AA74-7A755767E5C6}"/>
    <cellStyle name="Normal 3 2 59 3 2" xfId="22415" xr:uid="{49B14E0B-21A2-4F6E-A296-DEAF62AE7F90}"/>
    <cellStyle name="Normal 3 2 59 3 3" xfId="22416" xr:uid="{966C5CE3-11B2-45C0-827C-BB407B86A5F9}"/>
    <cellStyle name="Normal 3 2 59 4" xfId="22417" xr:uid="{96441A56-4C69-4DD9-A4EC-B7DFB3EF7EAE}"/>
    <cellStyle name="Normal 3 2 59 5" xfId="22418" xr:uid="{DDA2A120-EC6A-4869-B642-58F180A37E84}"/>
    <cellStyle name="Normal 3 2 6" xfId="22419" xr:uid="{98F19C2C-0A16-4ECA-9738-FC5FC9CE5FD8}"/>
    <cellStyle name="Normal 3 2 6 2" xfId="22420" xr:uid="{5A9AF911-B566-473A-90B0-A2A78CB13865}"/>
    <cellStyle name="Normal 3 2 6 2 2" xfId="22421" xr:uid="{253699E0-0708-47EB-A584-239F505D8EB6}"/>
    <cellStyle name="Normal 3 2 6 2 3" xfId="22422" xr:uid="{D2C77BEE-B2EA-49BD-87BA-B04BE53A722D}"/>
    <cellStyle name="Normal 3 2 6 3" xfId="22423" xr:uid="{21D9B590-8ADB-47D1-B9B6-C4A81C3210F8}"/>
    <cellStyle name="Normal 3 2 6 3 2" xfId="22424" xr:uid="{AEE3EDE0-6A8B-43AE-AD1D-3BA65363EEDE}"/>
    <cellStyle name="Normal 3 2 6 3 3" xfId="22425" xr:uid="{42D724CB-B128-4E00-8A6A-76165A647279}"/>
    <cellStyle name="Normal 3 2 6 4" xfId="22426" xr:uid="{24F45A5C-903A-4057-8228-0DEB029EC0B4}"/>
    <cellStyle name="Normal 3 2 6 5" xfId="22427" xr:uid="{0A0BA7C9-6B0E-4B56-AD08-9DEA2ACBAD36}"/>
    <cellStyle name="Normal 3 2 60" xfId="22428" xr:uid="{FDAEE311-2D81-4281-A821-E572122C62F4}"/>
    <cellStyle name="Normal 3 2 60 2" xfId="22429" xr:uid="{FFB5B6BC-15F0-47DB-9776-41AC52A6D44B}"/>
    <cellStyle name="Normal 3 2 60 2 2" xfId="22430" xr:uid="{6941CB7C-B9A5-488E-AFF9-6D24F9B05B44}"/>
    <cellStyle name="Normal 3 2 60 2 3" xfId="22431" xr:uid="{5815DFA3-2881-43AA-985A-0529F6FC4A0C}"/>
    <cellStyle name="Normal 3 2 60 3" xfId="22432" xr:uid="{C25B19D3-4C76-4A41-8E18-BB79634DBAC6}"/>
    <cellStyle name="Normal 3 2 60 3 2" xfId="22433" xr:uid="{3BFF223C-DA1A-4923-B2E7-E982595DA087}"/>
    <cellStyle name="Normal 3 2 60 3 3" xfId="22434" xr:uid="{AD38314C-71D1-478D-8AAD-31AD54C4DFE6}"/>
    <cellStyle name="Normal 3 2 60 4" xfId="22435" xr:uid="{F782B30A-A4A7-46D0-99CC-14A59B8828F3}"/>
    <cellStyle name="Normal 3 2 60 5" xfId="22436" xr:uid="{B67E9F82-293E-4F01-AD3A-7EBE150E41CD}"/>
    <cellStyle name="Normal 3 2 61" xfId="22437" xr:uid="{E00AC78C-6EC7-4A7B-93DF-F4BCF52CC889}"/>
    <cellStyle name="Normal 3 2 61 2" xfId="22438" xr:uid="{48B81498-414C-429B-8EB5-42C868EA9F1E}"/>
    <cellStyle name="Normal 3 2 61 2 2" xfId="22439" xr:uid="{A8B87DF8-3DBA-4CF1-83E7-D4EA77A7BE7A}"/>
    <cellStyle name="Normal 3 2 61 2 3" xfId="22440" xr:uid="{27185EDA-4789-45C5-B81E-DD8DD8495CB0}"/>
    <cellStyle name="Normal 3 2 61 3" xfId="22441" xr:uid="{50379032-6284-4560-A150-1D24F8D2831A}"/>
    <cellStyle name="Normal 3 2 61 3 2" xfId="22442" xr:uid="{FC3F4468-632A-4D06-908C-585672958412}"/>
    <cellStyle name="Normal 3 2 61 3 3" xfId="22443" xr:uid="{90F6DD33-3725-47B7-9894-48603B22FB59}"/>
    <cellStyle name="Normal 3 2 61 4" xfId="22444" xr:uid="{58EAF64F-C213-41ED-A4ED-504AAD2CC434}"/>
    <cellStyle name="Normal 3 2 61 5" xfId="22445" xr:uid="{B7D38DA9-DC0D-4457-8EAF-50BE718849DA}"/>
    <cellStyle name="Normal 3 2 62" xfId="22446" xr:uid="{F99DCFC1-0233-4E50-A73D-E86E44D831E4}"/>
    <cellStyle name="Normal 3 2 62 2" xfId="22447" xr:uid="{DA9E5E6B-5238-42B5-A819-4BA3DB614246}"/>
    <cellStyle name="Normal 3 2 62 2 2" xfId="22448" xr:uid="{F41A50DC-4D70-453C-8A15-6515DA657647}"/>
    <cellStyle name="Normal 3 2 62 2 3" xfId="22449" xr:uid="{95DD33D8-1D71-4B4F-AC4F-E9962EA538B1}"/>
    <cellStyle name="Normal 3 2 62 3" xfId="22450" xr:uid="{0243A80B-EFA3-4E54-AF58-89EB0F3A8683}"/>
    <cellStyle name="Normal 3 2 62 3 2" xfId="22451" xr:uid="{8D1B792E-D67B-4F30-A0CA-1E7D92968384}"/>
    <cellStyle name="Normal 3 2 62 3 3" xfId="22452" xr:uid="{F44174A2-7D26-4A22-8499-893F5CDDA2F7}"/>
    <cellStyle name="Normal 3 2 62 4" xfId="22453" xr:uid="{75FB98FB-9003-4A5B-A061-544D1CCF8566}"/>
    <cellStyle name="Normal 3 2 62 5" xfId="22454" xr:uid="{1D0868C5-EA6A-45EE-9292-12152932E86A}"/>
    <cellStyle name="Normal 3 2 63" xfId="22455" xr:uid="{835274A7-18E0-4B06-9A4E-4CD279267D9C}"/>
    <cellStyle name="Normal 3 2 63 2" xfId="22456" xr:uid="{7E4823E2-8A99-45B9-946C-F90B833200BA}"/>
    <cellStyle name="Normal 3 2 63 2 2" xfId="22457" xr:uid="{3B7349B5-668A-4542-A789-86186EEA00EB}"/>
    <cellStyle name="Normal 3 2 63 2 3" xfId="22458" xr:uid="{0E0F54E1-1ED1-4BC0-87FA-011090BE64D5}"/>
    <cellStyle name="Normal 3 2 63 3" xfId="22459" xr:uid="{5E8E1207-27A1-4434-83D2-02F01752C09E}"/>
    <cellStyle name="Normal 3 2 63 3 2" xfId="22460" xr:uid="{6AB6B4A5-95EB-47D3-8870-F6775AC62A8E}"/>
    <cellStyle name="Normal 3 2 63 3 3" xfId="22461" xr:uid="{E437E483-E55F-49FB-91B1-2264D20B7E22}"/>
    <cellStyle name="Normal 3 2 63 4" xfId="22462" xr:uid="{D8146951-8255-4F31-A978-8BFE752E3E61}"/>
    <cellStyle name="Normal 3 2 63 5" xfId="22463" xr:uid="{C69959CC-3407-47E8-AF45-38FA34B129DF}"/>
    <cellStyle name="Normal 3 2 64" xfId="22464" xr:uid="{B0151E5D-CBFD-45B9-B55A-6A799BED58DD}"/>
    <cellStyle name="Normal 3 2 64 2" xfId="22465" xr:uid="{DC73E5A4-2A09-4008-AAC2-561502D6112B}"/>
    <cellStyle name="Normal 3 2 64 2 2" xfId="22466" xr:uid="{0123A885-2620-45E2-8695-CA7E679237A1}"/>
    <cellStyle name="Normal 3 2 64 2 3" xfId="22467" xr:uid="{2DE7E4B1-AD45-4AD8-BC6F-54896EA79CAA}"/>
    <cellStyle name="Normal 3 2 64 3" xfId="22468" xr:uid="{6F087BAC-9881-4B35-82BB-D88AE25D4079}"/>
    <cellStyle name="Normal 3 2 64 3 2" xfId="22469" xr:uid="{405D6A99-F48C-4466-B802-7982460F7B20}"/>
    <cellStyle name="Normal 3 2 64 3 3" xfId="22470" xr:uid="{5CF45962-2228-42FA-97A5-CBD8CF8AB615}"/>
    <cellStyle name="Normal 3 2 64 4" xfId="22471" xr:uid="{B0CA1AEF-4690-4D56-92CF-E66911B2D2DD}"/>
    <cellStyle name="Normal 3 2 64 5" xfId="22472" xr:uid="{BFF4F1C1-8857-4E04-9029-D5BFB6BA4FBA}"/>
    <cellStyle name="Normal 3 2 65" xfId="22473" xr:uid="{D33075D4-B056-4C5F-8049-B060FB71E921}"/>
    <cellStyle name="Normal 3 2 65 2" xfId="22474" xr:uid="{6E17CF30-E63E-47E0-BDCA-BC21CA90EDBA}"/>
    <cellStyle name="Normal 3 2 65 2 2" xfId="22475" xr:uid="{BB1DA095-6237-4D7B-801B-41FCC547D536}"/>
    <cellStyle name="Normal 3 2 65 2 3" xfId="22476" xr:uid="{5253A71A-64CC-414F-9A9E-364FFE3A88D4}"/>
    <cellStyle name="Normal 3 2 65 3" xfId="22477" xr:uid="{B436FED3-3F0F-478F-B838-0C685C3E4CF5}"/>
    <cellStyle name="Normal 3 2 65 3 2" xfId="22478" xr:uid="{06749FE9-7452-4F83-9913-46694E898D10}"/>
    <cellStyle name="Normal 3 2 65 3 3" xfId="22479" xr:uid="{4BCC4E8A-EE14-49D6-B950-60FA79424178}"/>
    <cellStyle name="Normal 3 2 65 4" xfId="22480" xr:uid="{3A794E5E-0875-4A4F-9DA8-54C0F8B8D325}"/>
    <cellStyle name="Normal 3 2 65 5" xfId="22481" xr:uid="{53C81BBF-087C-4039-A1AB-A0C7077EF4CB}"/>
    <cellStyle name="Normal 3 2 66" xfId="22482" xr:uid="{67F096BF-3D11-49A7-9632-245E29696560}"/>
    <cellStyle name="Normal 3 2 66 2" xfId="22483" xr:uid="{1AF9C0FE-822F-4468-B70B-C313B7766A0A}"/>
    <cellStyle name="Normal 3 2 66 2 2" xfId="22484" xr:uid="{9A99AF09-67D8-4718-BAEA-61C365D1F32F}"/>
    <cellStyle name="Normal 3 2 66 2 3" xfId="22485" xr:uid="{92DD9870-97D2-4F41-881C-D827A211E64A}"/>
    <cellStyle name="Normal 3 2 66 3" xfId="22486" xr:uid="{54BAC43A-4F3D-44B9-9E34-380B9D466F21}"/>
    <cellStyle name="Normal 3 2 66 3 2" xfId="22487" xr:uid="{FD4DE304-40A7-4A90-9A05-D37F95F20A48}"/>
    <cellStyle name="Normal 3 2 66 3 3" xfId="22488" xr:uid="{D8B3762B-D9C8-4508-A8EE-431EDE882348}"/>
    <cellStyle name="Normal 3 2 66 4" xfId="22489" xr:uid="{1205CADF-EFD2-4BE4-9FDE-E4C012A6559F}"/>
    <cellStyle name="Normal 3 2 66 5" xfId="22490" xr:uid="{0A807A77-0BCA-4174-9302-B7B3F5338767}"/>
    <cellStyle name="Normal 3 2 67" xfId="22491" xr:uid="{00B94CB1-0440-4876-99CE-BDBB551F0028}"/>
    <cellStyle name="Normal 3 2 67 2" xfId="22492" xr:uid="{7248360F-CAB0-44F9-A7CF-CDEFF8076E0C}"/>
    <cellStyle name="Normal 3 2 67 2 2" xfId="22493" xr:uid="{89964A5E-C8FE-43DA-906C-EA3D15B920B2}"/>
    <cellStyle name="Normal 3 2 67 2 3" xfId="22494" xr:uid="{4AFC1B3A-E76D-46DE-BE94-318D05096E2D}"/>
    <cellStyle name="Normal 3 2 67 3" xfId="22495" xr:uid="{77DDE9CA-2753-4C11-B754-854B121599BC}"/>
    <cellStyle name="Normal 3 2 67 3 2" xfId="22496" xr:uid="{C8D75349-CE84-40E0-A940-8E331ED97B3D}"/>
    <cellStyle name="Normal 3 2 67 3 3" xfId="22497" xr:uid="{E5DAD65F-A83C-454D-820E-2B42E1C8948A}"/>
    <cellStyle name="Normal 3 2 67 4" xfId="22498" xr:uid="{023F950A-AFD8-40B0-B00E-3C946FFAEF59}"/>
    <cellStyle name="Normal 3 2 67 5" xfId="22499" xr:uid="{A7378797-DFA9-44B2-8240-E2F75697388A}"/>
    <cellStyle name="Normal 3 2 68" xfId="22500" xr:uid="{ABAF51DD-ACA5-47E6-89D2-9A2849629651}"/>
    <cellStyle name="Normal 3 2 68 2" xfId="22501" xr:uid="{36C8126E-901E-4E00-BD7B-94A2EEB5980D}"/>
    <cellStyle name="Normal 3 2 68 2 2" xfId="22502" xr:uid="{20A281DE-99D5-411A-A235-F60B5F3AC76E}"/>
    <cellStyle name="Normal 3 2 68 2 3" xfId="22503" xr:uid="{4AF47288-0A9A-43A3-901A-A9B7A4EAE21A}"/>
    <cellStyle name="Normal 3 2 68 3" xfId="22504" xr:uid="{5E217B5B-372F-48BE-BC76-280021F89B66}"/>
    <cellStyle name="Normal 3 2 68 3 2" xfId="22505" xr:uid="{C852CF78-7DCC-4A8D-8494-3747E0006711}"/>
    <cellStyle name="Normal 3 2 68 3 3" xfId="22506" xr:uid="{4D4C1C69-901A-4C63-B13C-2B74947A5EAC}"/>
    <cellStyle name="Normal 3 2 68 4" xfId="22507" xr:uid="{D9FAA3D1-E270-4A3B-9138-D798D7B76808}"/>
    <cellStyle name="Normal 3 2 68 5" xfId="22508" xr:uid="{3A380CC3-6560-412F-B204-D133A596D6FD}"/>
    <cellStyle name="Normal 3 2 69" xfId="22509" xr:uid="{2231E546-7802-4720-8D0E-5E6EC096E4D0}"/>
    <cellStyle name="Normal 3 2 69 2" xfId="22510" xr:uid="{2A26E556-3415-4E0D-9D5E-146A36F087B9}"/>
    <cellStyle name="Normal 3 2 69 2 2" xfId="22511" xr:uid="{35D585B6-FC6F-4972-98B6-A51177814678}"/>
    <cellStyle name="Normal 3 2 69 2 3" xfId="22512" xr:uid="{CF92F0A3-9FBE-427F-8383-7C15E1CC37D2}"/>
    <cellStyle name="Normal 3 2 69 3" xfId="22513" xr:uid="{89720663-61E9-4520-A65A-17956029DD4A}"/>
    <cellStyle name="Normal 3 2 69 3 2" xfId="22514" xr:uid="{CD6F460B-F932-4A88-8443-B0CA3C5A9D9E}"/>
    <cellStyle name="Normal 3 2 69 3 3" xfId="22515" xr:uid="{F958C265-64F4-4337-8285-57BCE67A1730}"/>
    <cellStyle name="Normal 3 2 69 4" xfId="22516" xr:uid="{CAF4D99E-E5F8-45D5-8011-7191DF7CCC1D}"/>
    <cellStyle name="Normal 3 2 69 5" xfId="22517" xr:uid="{D03ED749-B9D5-4EAE-8EEC-AF9A0E4679F8}"/>
    <cellStyle name="Normal 3 2 7" xfId="22518" xr:uid="{3E5389FA-A2FE-4DF0-BDB7-09580D474F37}"/>
    <cellStyle name="Normal 3 2 7 2" xfId="22519" xr:uid="{F3B8CF67-DD13-44B8-A9C6-BB5E1EF13692}"/>
    <cellStyle name="Normal 3 2 7 2 2" xfId="22520" xr:uid="{03B39D2C-AEDB-48E2-B216-DEF69E1E3396}"/>
    <cellStyle name="Normal 3 2 7 2 3" xfId="22521" xr:uid="{FD9FB6A6-A493-4DD8-BF66-7A1CFD944322}"/>
    <cellStyle name="Normal 3 2 7 3" xfId="22522" xr:uid="{0BE58F06-E12A-4833-A613-B33AE7212F44}"/>
    <cellStyle name="Normal 3 2 7 3 2" xfId="22523" xr:uid="{1EBBC3CF-82E9-42DE-9FD7-261F761BEE72}"/>
    <cellStyle name="Normal 3 2 7 3 3" xfId="22524" xr:uid="{EE2CD31F-ECBB-4A7C-B4E6-8E74FC71AD0D}"/>
    <cellStyle name="Normal 3 2 7 4" xfId="22525" xr:uid="{1B44C68C-2A64-4EAC-85C5-F531596D4DD7}"/>
    <cellStyle name="Normal 3 2 7 5" xfId="22526" xr:uid="{B0F978F3-E011-4745-889D-540047F58B46}"/>
    <cellStyle name="Normal 3 2 70" xfId="22527" xr:uid="{A4B64CB1-73E0-4EAB-8B3E-8F9091EE6333}"/>
    <cellStyle name="Normal 3 2 70 2" xfId="22528" xr:uid="{4E4758CA-B6FE-466F-93B7-434FCD0341E5}"/>
    <cellStyle name="Normal 3 2 70 2 2" xfId="22529" xr:uid="{A25B7238-65FC-4766-BFA8-3337390DF163}"/>
    <cellStyle name="Normal 3 2 70 2 3" xfId="22530" xr:uid="{61D4D6C8-930A-40CA-9F0B-7A31B3F12EF2}"/>
    <cellStyle name="Normal 3 2 70 3" xfId="22531" xr:uid="{0B518524-5D20-4857-B9C8-C99D6F613006}"/>
    <cellStyle name="Normal 3 2 70 3 2" xfId="22532" xr:uid="{15A0B13F-4004-490F-9523-CA5E5BBB7294}"/>
    <cellStyle name="Normal 3 2 70 3 3" xfId="22533" xr:uid="{2D020C1A-9C84-4744-B340-595DE78170D7}"/>
    <cellStyle name="Normal 3 2 70 4" xfId="22534" xr:uid="{A742CE4C-D60D-4B6E-9D26-4BC56CD49E79}"/>
    <cellStyle name="Normal 3 2 70 5" xfId="22535" xr:uid="{07B7AA97-59F9-4B94-88E2-F02F7F37FD79}"/>
    <cellStyle name="Normal 3 2 71" xfId="22536" xr:uid="{3C7054D3-D906-47BD-8D77-33CADA7D5885}"/>
    <cellStyle name="Normal 3 2 72" xfId="22537" xr:uid="{E1432FC7-ADAD-4E52-A90D-E06424981F0F}"/>
    <cellStyle name="Normal 3 2 73" xfId="22538" xr:uid="{A9A2F400-83D2-4064-BE93-09AB8A5E4059}"/>
    <cellStyle name="Normal 3 2 74" xfId="22539" xr:uid="{8B6D43EC-CC15-4860-A9EC-34D35366FEB0}"/>
    <cellStyle name="Normal 3 2 75" xfId="22540" xr:uid="{2A225828-C522-4F26-A499-B368618225F1}"/>
    <cellStyle name="Normal 3 2 76" xfId="22541" xr:uid="{5C5F9074-0E81-4D4F-9443-402EDB2EFC24}"/>
    <cellStyle name="Normal 3 2 77" xfId="22542" xr:uid="{F489256E-D422-44FD-B9FD-BA5587CFB070}"/>
    <cellStyle name="Normal 3 2 78" xfId="22543" xr:uid="{4A6F105E-45C1-4654-83D0-72C4D3CD0419}"/>
    <cellStyle name="Normal 3 2 79" xfId="22544" xr:uid="{649974C0-1378-4733-AFB7-E8AC4FB7A3DC}"/>
    <cellStyle name="Normal 3 2 8" xfId="22545" xr:uid="{CAF39BF7-5142-4B65-AAFB-1B2972EFCA55}"/>
    <cellStyle name="Normal 3 2 8 2" xfId="22546" xr:uid="{8EA702F4-0899-4314-B3B3-4D976D6C803C}"/>
    <cellStyle name="Normal 3 2 8 2 2" xfId="22547" xr:uid="{ED5EDE02-0317-4A70-B881-9A47BD160760}"/>
    <cellStyle name="Normal 3 2 8 2 3" xfId="22548" xr:uid="{2A697D11-E777-49D2-B8ED-E526C0B4471A}"/>
    <cellStyle name="Normal 3 2 8 3" xfId="22549" xr:uid="{0C298B64-9612-47B7-B566-2E0B5AD46C15}"/>
    <cellStyle name="Normal 3 2 8 3 2" xfId="22550" xr:uid="{A5762B1E-A43C-4C30-8249-B08ACDF36DC5}"/>
    <cellStyle name="Normal 3 2 8 3 3" xfId="22551" xr:uid="{DBF12081-D483-4065-BFF2-4C3E0F3B8636}"/>
    <cellStyle name="Normal 3 2 8 4" xfId="22552" xr:uid="{E22E4BA7-40A3-43CD-950F-131757E870FA}"/>
    <cellStyle name="Normal 3 2 8 5" xfId="22553" xr:uid="{FD6D836C-A7D3-48C7-8F28-BDA4CC09F1D2}"/>
    <cellStyle name="Normal 3 2 80" xfId="22554" xr:uid="{7AB3A1D9-6352-4A5D-9A80-37CB85203188}"/>
    <cellStyle name="Normal 3 2 81" xfId="22555" xr:uid="{BE534F12-1311-4B3F-841F-059E609CB2F9}"/>
    <cellStyle name="Normal 3 2 82" xfId="22556" xr:uid="{028CB0BA-9FC1-4974-849E-28A3BD180953}"/>
    <cellStyle name="Normal 3 2 83" xfId="22557" xr:uid="{6C1D7E4C-A1CA-4DAD-9CF5-F2DF65215E63}"/>
    <cellStyle name="Normal 3 2 84" xfId="22558" xr:uid="{A879F04E-0D48-4192-9CAF-7A71E11DC613}"/>
    <cellStyle name="Normal 3 2 85" xfId="22559" xr:uid="{7E57B206-DCC6-4B67-B5C6-68FC63B00C09}"/>
    <cellStyle name="Normal 3 2 86" xfId="22560" xr:uid="{A965B2E7-9A11-4B90-BF02-B3FAF5323F5C}"/>
    <cellStyle name="Normal 3 2 87" xfId="22561" xr:uid="{3476E349-DF62-49B3-A87B-2DED2ECF306C}"/>
    <cellStyle name="Normal 3 2 88" xfId="22562" xr:uid="{BF74AEB5-7858-44B1-B1F9-473179E93EDE}"/>
    <cellStyle name="Normal 3 2 88 2" xfId="22563" xr:uid="{6EA923AF-338E-4111-B897-DBF1727849AD}"/>
    <cellStyle name="Normal 3 2 89" xfId="22564" xr:uid="{BEC040DB-6733-46C5-88EA-D28784658121}"/>
    <cellStyle name="Normal 3 2 9" xfId="22565" xr:uid="{39E55463-1DDA-4927-BCC1-7D95D7575C51}"/>
    <cellStyle name="Normal 3 2 9 2" xfId="22566" xr:uid="{7E65B68B-04CD-4B84-9D4D-228C3AEE1AFF}"/>
    <cellStyle name="Normal 3 2 9 2 2" xfId="22567" xr:uid="{5CD9A5A1-47AE-4FCB-9E0E-A12C7E96B304}"/>
    <cellStyle name="Normal 3 2 9 2 3" xfId="22568" xr:uid="{97C91ABB-C00F-4D67-BB99-FDA3A731B915}"/>
    <cellStyle name="Normal 3 2 9 3" xfId="22569" xr:uid="{0E082FED-8D7F-483F-9A36-DB4B70278194}"/>
    <cellStyle name="Normal 3 2 9 3 2" xfId="22570" xr:uid="{94F0472E-202E-480A-BC81-071D4AEA6DD0}"/>
    <cellStyle name="Normal 3 2 9 3 3" xfId="22571" xr:uid="{04B04F44-953C-45EB-B69C-E790F92B1F35}"/>
    <cellStyle name="Normal 3 2 9 4" xfId="22572" xr:uid="{4394D749-2625-4E39-9C75-EE919DE4364B}"/>
    <cellStyle name="Normal 3 2 9 5" xfId="22573" xr:uid="{4BB60724-7772-41EB-9995-0C8AED98C470}"/>
    <cellStyle name="Normal 3 2 90" xfId="22574" xr:uid="{15726476-1367-4FE4-BD39-CE0975D6DDBC}"/>
    <cellStyle name="Normal 3 2 91" xfId="22575" xr:uid="{80CAEE9C-ECCA-4E10-82D2-A15634C7EC15}"/>
    <cellStyle name="Normal 3 2 92" xfId="22576" xr:uid="{0D745DAF-30B2-460D-A7A2-AA337218F1F7}"/>
    <cellStyle name="Normal 3 2 93" xfId="22577" xr:uid="{A5297E1C-07DB-4454-B8CF-CFBAFC967689}"/>
    <cellStyle name="Normal 3 2 94" xfId="22578" xr:uid="{ACC725A8-4706-4E4B-B641-ED29E0F1A730}"/>
    <cellStyle name="Normal 3 2 95" xfId="22579" xr:uid="{8D049448-4F7C-4F9B-87A1-9EC5968FFEC5}"/>
    <cellStyle name="Normal 3 2 96" xfId="22580" xr:uid="{477B6A7B-8926-4698-A5C9-EF3866BEAB46}"/>
    <cellStyle name="Normal 3 2 97" xfId="22581" xr:uid="{98151023-8107-4BDF-B6F1-7FBF960910CB}"/>
    <cellStyle name="Normal 3 2 98" xfId="22582" xr:uid="{AB9191D7-9A07-42F4-8B26-3411A0E3C25D}"/>
    <cellStyle name="Normal 3 2 99" xfId="22583" xr:uid="{E302696D-1396-4667-B33B-6BD40B2330CA}"/>
    <cellStyle name="Normal 3 20" xfId="22584" xr:uid="{FC76E5FA-06C1-4A26-A4E0-D4BEFEE3CF1A}"/>
    <cellStyle name="Normal 3 20 10" xfId="22585" xr:uid="{3CEB3B28-8585-4260-B707-179AB3E2F0BB}"/>
    <cellStyle name="Normal 3 20 10 2" xfId="22586" xr:uid="{FA70CC17-B445-4F60-8B8B-9D3BEDE013AF}"/>
    <cellStyle name="Normal 3 20 10 2 2" xfId="22587" xr:uid="{527D1435-AB4F-4E5B-8628-E5FD7CF00779}"/>
    <cellStyle name="Normal 3 20 10 2 3" xfId="22588" xr:uid="{A3FE024B-11EE-48FE-AC2A-09F836848ACE}"/>
    <cellStyle name="Normal 3 20 10 3" xfId="22589" xr:uid="{6A2A3BE8-F40A-49EE-BA04-845C8522BC62}"/>
    <cellStyle name="Normal 3 20 10 3 2" xfId="22590" xr:uid="{431AA194-9D39-4875-A0F4-49D09599FCB0}"/>
    <cellStyle name="Normal 3 20 10 3 3" xfId="22591" xr:uid="{289F4809-FCC7-46B8-968F-F67D25F0AD40}"/>
    <cellStyle name="Normal 3 20 10 4" xfId="22592" xr:uid="{AD1E5006-0E76-45EA-9AFE-D3C46C35603C}"/>
    <cellStyle name="Normal 3 20 10 5" xfId="22593" xr:uid="{9C9224ED-27B8-40AB-B9C1-8E78A39BEFF4}"/>
    <cellStyle name="Normal 3 20 11" xfId="22594" xr:uid="{532E55B9-A09F-413D-A566-B9CE2C98FE0E}"/>
    <cellStyle name="Normal 3 20 11 2" xfId="22595" xr:uid="{5A4F5C68-2006-4BE2-9F47-8406EEE670CE}"/>
    <cellStyle name="Normal 3 20 11 2 2" xfId="22596" xr:uid="{B9616752-9326-485F-B76C-E84BF27593AC}"/>
    <cellStyle name="Normal 3 20 11 2 3" xfId="22597" xr:uid="{4972EC0C-ADF3-476C-8E48-5719EA385C61}"/>
    <cellStyle name="Normal 3 20 11 3" xfId="22598" xr:uid="{4A89D263-F1D9-4A7C-A95B-1C1361CF1487}"/>
    <cellStyle name="Normal 3 20 11 3 2" xfId="22599" xr:uid="{9E454A1C-BE08-455D-9F57-7D6DE675CEFE}"/>
    <cellStyle name="Normal 3 20 11 3 3" xfId="22600" xr:uid="{6375D09B-0B77-4AB1-ADE9-D07F7BB901CA}"/>
    <cellStyle name="Normal 3 20 11 4" xfId="22601" xr:uid="{7C0BD57A-B66C-4023-8417-A8D01F16F05C}"/>
    <cellStyle name="Normal 3 20 11 5" xfId="22602" xr:uid="{225EAD90-7FFB-4FD8-8E1F-BC6B626C7A63}"/>
    <cellStyle name="Normal 3 20 12" xfId="22603" xr:uid="{962A4A3F-4574-4349-8461-A965D0E75A3C}"/>
    <cellStyle name="Normal 3 20 12 2" xfId="22604" xr:uid="{86B20DF2-D26E-4A37-BA5F-9E68F3D20E66}"/>
    <cellStyle name="Normal 3 20 12 2 2" xfId="22605" xr:uid="{C8F12A74-66A1-48B0-9785-1E8BE7EC90B5}"/>
    <cellStyle name="Normal 3 20 12 2 3" xfId="22606" xr:uid="{CA47F8F4-7310-4214-A08B-0A373A2EF851}"/>
    <cellStyle name="Normal 3 20 12 3" xfId="22607" xr:uid="{DFF1CBD6-BB46-4DDD-8FC2-0F83E58BC9A7}"/>
    <cellStyle name="Normal 3 20 12 3 2" xfId="22608" xr:uid="{962022AA-F944-4C1B-A6D7-177DCBA2EAB1}"/>
    <cellStyle name="Normal 3 20 12 3 3" xfId="22609" xr:uid="{1305D6BE-D1E6-4620-A6AA-FB92AB0C7742}"/>
    <cellStyle name="Normal 3 20 12 4" xfId="22610" xr:uid="{62B1A8EF-B8A5-4D9B-8816-277DDF700AB8}"/>
    <cellStyle name="Normal 3 20 12 5" xfId="22611" xr:uid="{ECC8105E-7E49-49F2-AC77-593382896087}"/>
    <cellStyle name="Normal 3 20 13" xfId="22612" xr:uid="{8CEE1F95-4327-4AC3-86CB-DBC3EDA05363}"/>
    <cellStyle name="Normal 3 20 13 2" xfId="22613" xr:uid="{C107DA06-5389-4840-A514-26AEE11D549C}"/>
    <cellStyle name="Normal 3 20 13 2 2" xfId="22614" xr:uid="{6C5841D3-DE1E-4C21-8289-DD4D9D22E739}"/>
    <cellStyle name="Normal 3 20 13 2 3" xfId="22615" xr:uid="{2DC84A08-B8A6-4EBB-B22F-E03886D0665C}"/>
    <cellStyle name="Normal 3 20 13 3" xfId="22616" xr:uid="{8A65587B-7F3D-4C56-90CC-4EFC61C80E3B}"/>
    <cellStyle name="Normal 3 20 13 3 2" xfId="22617" xr:uid="{1982DE06-3584-4DE1-A21E-DFE70A8A0A18}"/>
    <cellStyle name="Normal 3 20 13 3 3" xfId="22618" xr:uid="{F377F82D-A7E4-41FF-BE12-ABA8AF282DCB}"/>
    <cellStyle name="Normal 3 20 13 4" xfId="22619" xr:uid="{F8821320-8317-419E-AA26-B7697B9B7902}"/>
    <cellStyle name="Normal 3 20 13 5" xfId="22620" xr:uid="{C5DDFC99-030D-44EC-A031-8BA06392BCA5}"/>
    <cellStyle name="Normal 3 20 14" xfId="22621" xr:uid="{EC617339-24EE-4976-8436-E8F843544018}"/>
    <cellStyle name="Normal 3 20 14 2" xfId="22622" xr:uid="{240B8B99-6725-46DD-94E9-DFD8121B02E3}"/>
    <cellStyle name="Normal 3 20 14 2 2" xfId="22623" xr:uid="{D5CDB219-70DA-41FC-8CD1-D9628AE5F41A}"/>
    <cellStyle name="Normal 3 20 14 2 3" xfId="22624" xr:uid="{7BBC4354-098B-4849-86A2-E23E411D2422}"/>
    <cellStyle name="Normal 3 20 14 3" xfId="22625" xr:uid="{D0135747-3BB9-43E2-B709-1F2516D40BEF}"/>
    <cellStyle name="Normal 3 20 14 3 2" xfId="22626" xr:uid="{DCBCBD7F-AE1B-4141-B014-A07F0BD98A12}"/>
    <cellStyle name="Normal 3 20 14 3 3" xfId="22627" xr:uid="{D65B166B-52D5-4860-9D20-985E7A1E4638}"/>
    <cellStyle name="Normal 3 20 14 4" xfId="22628" xr:uid="{03A81117-3F42-43D1-AE78-2A5C33FE3198}"/>
    <cellStyle name="Normal 3 20 14 5" xfId="22629" xr:uid="{01A81944-97FF-4660-8FE5-2728C3C4595F}"/>
    <cellStyle name="Normal 3 20 15" xfId="22630" xr:uid="{CAF3CFF2-4B1A-4AAA-8C54-5A3A110A3D91}"/>
    <cellStyle name="Normal 3 20 15 2" xfId="22631" xr:uid="{CA585019-EF62-4C2D-9630-C6E62EB981CA}"/>
    <cellStyle name="Normal 3 20 15 2 2" xfId="22632" xr:uid="{5EF597A7-ED22-452E-B23C-930AF2A3E6F0}"/>
    <cellStyle name="Normal 3 20 15 2 3" xfId="22633" xr:uid="{E2681856-BC9D-4699-8F53-3E619889BF73}"/>
    <cellStyle name="Normal 3 20 15 3" xfId="22634" xr:uid="{0A8E70B0-7815-47FA-806B-304C84C07030}"/>
    <cellStyle name="Normal 3 20 15 3 2" xfId="22635" xr:uid="{BA2DD216-252E-4361-A1D2-AE5EBD4E2ABB}"/>
    <cellStyle name="Normal 3 20 15 3 3" xfId="22636" xr:uid="{BD750501-539D-4D5B-992C-E41253A89DB3}"/>
    <cellStyle name="Normal 3 20 15 4" xfId="22637" xr:uid="{5B78F0CF-D5F9-419D-A13E-600B6B559096}"/>
    <cellStyle name="Normal 3 20 15 5" xfId="22638" xr:uid="{EEB3EF5B-1DD8-447D-BC84-A502D61A245B}"/>
    <cellStyle name="Normal 3 20 16" xfId="22639" xr:uid="{DB2123EB-7588-470C-886F-30D5B0501CAF}"/>
    <cellStyle name="Normal 3 20 16 2" xfId="22640" xr:uid="{61BEFD41-2917-41F0-B24B-8EBFBC8B336A}"/>
    <cellStyle name="Normal 3 20 16 2 2" xfId="22641" xr:uid="{9BFE2D36-8AF7-4B0E-B77C-64D76937803A}"/>
    <cellStyle name="Normal 3 20 16 2 3" xfId="22642" xr:uid="{D53CE811-2777-47A5-9B57-3754044A62C1}"/>
    <cellStyle name="Normal 3 20 16 3" xfId="22643" xr:uid="{AF507836-7EDA-458E-985E-43A2D0F07D27}"/>
    <cellStyle name="Normal 3 20 16 3 2" xfId="22644" xr:uid="{704B0AFC-1CD1-4FFE-A0A1-E0097D499AE3}"/>
    <cellStyle name="Normal 3 20 16 3 3" xfId="22645" xr:uid="{20456385-DB13-4F2A-AFCC-3C6B0B12C84C}"/>
    <cellStyle name="Normal 3 20 16 4" xfId="22646" xr:uid="{86D6E19F-3B13-44B2-B155-53AB2470F624}"/>
    <cellStyle name="Normal 3 20 16 5" xfId="22647" xr:uid="{6530DEF8-1398-4306-95AC-8C2ACAEA5A6D}"/>
    <cellStyle name="Normal 3 20 17" xfId="22648" xr:uid="{43D00543-CB45-4A2B-AFC3-2B5563DDAC6F}"/>
    <cellStyle name="Normal 3 20 17 2" xfId="22649" xr:uid="{73133BE0-0B5E-44CA-B057-09419A81F4A3}"/>
    <cellStyle name="Normal 3 20 17 2 2" xfId="22650" xr:uid="{C8EB5786-96B8-4D2F-AE18-A0E6ACFB04D0}"/>
    <cellStyle name="Normal 3 20 17 2 3" xfId="22651" xr:uid="{C02C34CD-B84F-4AEB-A817-0B8787165678}"/>
    <cellStyle name="Normal 3 20 17 3" xfId="22652" xr:uid="{39E58F4A-09E2-4D9C-98DB-3FBCAB5DFD82}"/>
    <cellStyle name="Normal 3 20 17 3 2" xfId="22653" xr:uid="{726EAD5B-1CB6-4BCA-BD51-6867079B3B58}"/>
    <cellStyle name="Normal 3 20 17 3 3" xfId="22654" xr:uid="{F9EB693A-0CF5-4146-833D-B4173629DADB}"/>
    <cellStyle name="Normal 3 20 17 4" xfId="22655" xr:uid="{D0542462-CCB6-4B6E-97E5-F452A205F78A}"/>
    <cellStyle name="Normal 3 20 17 5" xfId="22656" xr:uid="{2217B2EF-B5D2-4DD9-BA8C-1ECA41C2257F}"/>
    <cellStyle name="Normal 3 20 18" xfId="22657" xr:uid="{DC943E36-6645-4CE7-A9D0-02CB9391F577}"/>
    <cellStyle name="Normal 3 20 18 2" xfId="22658" xr:uid="{2B5BE19B-5D26-4614-981A-7F826E508963}"/>
    <cellStyle name="Normal 3 20 18 2 2" xfId="22659" xr:uid="{431F58CB-7376-4D15-BCF4-3E2E0BB60F93}"/>
    <cellStyle name="Normal 3 20 18 2 3" xfId="22660" xr:uid="{611B22D5-8447-49AE-8D17-3DC224F27053}"/>
    <cellStyle name="Normal 3 20 18 3" xfId="22661" xr:uid="{0380D9FD-2ABF-4219-BC8E-F050FBC59D18}"/>
    <cellStyle name="Normal 3 20 18 3 2" xfId="22662" xr:uid="{8B817E1F-C536-44D5-84FB-1D6820C17428}"/>
    <cellStyle name="Normal 3 20 18 3 3" xfId="22663" xr:uid="{7ADE7607-E196-4C37-91C3-15739F2518A2}"/>
    <cellStyle name="Normal 3 20 18 4" xfId="22664" xr:uid="{3D47CD51-0B67-4FF6-ABF6-9DE472222FFD}"/>
    <cellStyle name="Normal 3 20 18 5" xfId="22665" xr:uid="{2C181D4C-1B55-48CE-98AB-796B3F13B52B}"/>
    <cellStyle name="Normal 3 20 19" xfId="22666" xr:uid="{01163898-1925-47AD-B1DB-DEBD83863C85}"/>
    <cellStyle name="Normal 3 20 19 2" xfId="22667" xr:uid="{F90E7C6D-D091-4FF2-8FEE-5D7073D8BA4F}"/>
    <cellStyle name="Normal 3 20 19 2 2" xfId="22668" xr:uid="{477DEFC6-075B-4C22-BB82-8162BC2FCAF4}"/>
    <cellStyle name="Normal 3 20 19 2 3" xfId="22669" xr:uid="{0605874B-E618-439B-91A2-9D49B6040B4B}"/>
    <cellStyle name="Normal 3 20 19 3" xfId="22670" xr:uid="{0827A1C9-1BE1-46FB-82DD-08B21975FDC5}"/>
    <cellStyle name="Normal 3 20 19 3 2" xfId="22671" xr:uid="{2360A68D-1D0C-4A69-9E51-7B8F98CFA716}"/>
    <cellStyle name="Normal 3 20 19 3 3" xfId="22672" xr:uid="{25428446-8341-48B8-9B43-8F086CDF3AD4}"/>
    <cellStyle name="Normal 3 20 19 4" xfId="22673" xr:uid="{F445DF5B-0DC2-4EE0-948F-012AD3E4D923}"/>
    <cellStyle name="Normal 3 20 19 5" xfId="22674" xr:uid="{12EE47D9-A3D5-4D74-B0D2-D4CDBE6E6737}"/>
    <cellStyle name="Normal 3 20 2" xfId="22675" xr:uid="{FAE4A175-BAA5-4D9A-B9EE-95689483B5EC}"/>
    <cellStyle name="Normal 3 20 2 2" xfId="22676" xr:uid="{B1C3494E-2072-4217-9373-903F1C31EA52}"/>
    <cellStyle name="Normal 3 20 2 2 2" xfId="22677" xr:uid="{6E076032-A45E-418D-8DC3-FA9CC5EB06E9}"/>
    <cellStyle name="Normal 3 20 2 2 3" xfId="22678" xr:uid="{BBBC8A3C-8282-4DB5-8BA9-366F9CB6F9B3}"/>
    <cellStyle name="Normal 3 20 2 3" xfId="22679" xr:uid="{32EB2DB6-855D-47AB-B834-EF115C57DE81}"/>
    <cellStyle name="Normal 3 20 2 3 2" xfId="22680" xr:uid="{26AA070D-817C-461B-8753-7EA59705AE48}"/>
    <cellStyle name="Normal 3 20 2 3 3" xfId="22681" xr:uid="{1337C7C2-5193-42D6-ABDA-7813656B735C}"/>
    <cellStyle name="Normal 3 20 2 4" xfId="22682" xr:uid="{6C6F7F02-9380-45C7-83F4-A92F96F2C5BA}"/>
    <cellStyle name="Normal 3 20 2 5" xfId="22683" xr:uid="{79A9AF13-5F29-4EBD-9DAC-1BD892294020}"/>
    <cellStyle name="Normal 3 20 20" xfId="22684" xr:uid="{18D719FF-BDD0-4754-9240-F6010C4B52A3}"/>
    <cellStyle name="Normal 3 20 20 2" xfId="22685" xr:uid="{54FE0CBE-8CC5-4050-9EFC-B6FA3D28624A}"/>
    <cellStyle name="Normal 3 20 20 2 2" xfId="22686" xr:uid="{031D459F-A292-4DAD-8AE6-C20AC564AE56}"/>
    <cellStyle name="Normal 3 20 20 2 3" xfId="22687" xr:uid="{E07EAC83-3D2E-42E4-AE0E-FFF67B64FAB8}"/>
    <cellStyle name="Normal 3 20 20 3" xfId="22688" xr:uid="{44D8C420-C7BC-40FE-B350-19F32E163CC4}"/>
    <cellStyle name="Normal 3 20 20 3 2" xfId="22689" xr:uid="{A75A1A2A-6B24-45C9-8E1C-8ECE1D8CE829}"/>
    <cellStyle name="Normal 3 20 20 3 3" xfId="22690" xr:uid="{6092329F-5C63-4048-AF69-F744C78CE3DD}"/>
    <cellStyle name="Normal 3 20 20 4" xfId="22691" xr:uid="{0CB41586-4E42-4DA2-B48B-5F0C17F64735}"/>
    <cellStyle name="Normal 3 20 20 5" xfId="22692" xr:uid="{C42C0C7C-811E-4050-9502-48EB07E19676}"/>
    <cellStyle name="Normal 3 20 21" xfId="22693" xr:uid="{55BDDB4E-F73D-49B1-9298-571503E953C1}"/>
    <cellStyle name="Normal 3 20 21 2" xfId="22694" xr:uid="{F89DD3B3-DBB7-4AE4-A11D-A0A24288173E}"/>
    <cellStyle name="Normal 3 20 21 2 2" xfId="22695" xr:uid="{B1162501-2CC4-4AAC-A12E-580295210577}"/>
    <cellStyle name="Normal 3 20 21 2 3" xfId="22696" xr:uid="{C340A4D6-40EB-43AC-9F03-545319201C4B}"/>
    <cellStyle name="Normal 3 20 21 3" xfId="22697" xr:uid="{F87B3E58-12E7-4D33-8664-1A3E8FC7CB8F}"/>
    <cellStyle name="Normal 3 20 21 3 2" xfId="22698" xr:uid="{03E3540F-0FA5-46DD-B75E-EF7D3074672C}"/>
    <cellStyle name="Normal 3 20 21 3 3" xfId="22699" xr:uid="{00F7A4EA-C70F-4D40-9EBA-9C61E2B33C3E}"/>
    <cellStyle name="Normal 3 20 21 4" xfId="22700" xr:uid="{38A3DF16-04CE-4A35-8893-67553427981B}"/>
    <cellStyle name="Normal 3 20 21 5" xfId="22701" xr:uid="{6B6DBF34-1E50-496B-9103-C3369FD339D4}"/>
    <cellStyle name="Normal 3 20 22" xfId="22702" xr:uid="{32026C87-778B-47A2-BCEF-02602F8B4E52}"/>
    <cellStyle name="Normal 3 20 22 2" xfId="22703" xr:uid="{DCEBD0A8-2A3D-40DB-AB0A-A5341424AF6F}"/>
    <cellStyle name="Normal 3 20 22 2 2" xfId="22704" xr:uid="{D8DFE229-7B62-462B-89E8-DBC91EAA2665}"/>
    <cellStyle name="Normal 3 20 22 2 3" xfId="22705" xr:uid="{2727F1EA-3481-4B5F-91DD-3F4B1C862A17}"/>
    <cellStyle name="Normal 3 20 22 3" xfId="22706" xr:uid="{8DD3D812-E388-45B5-9063-FA6A9FB92E59}"/>
    <cellStyle name="Normal 3 20 22 3 2" xfId="22707" xr:uid="{DE934BDA-9C99-42C6-B555-66D12EFC17E6}"/>
    <cellStyle name="Normal 3 20 22 3 3" xfId="22708" xr:uid="{05BAE917-117E-4B3E-ACC5-36790E8D1F99}"/>
    <cellStyle name="Normal 3 20 22 4" xfId="22709" xr:uid="{1F78FFA8-72ED-4523-9D11-27933C92068A}"/>
    <cellStyle name="Normal 3 20 22 5" xfId="22710" xr:uid="{4776E959-E6F2-4EA7-A374-A2A3CF0A5EB9}"/>
    <cellStyle name="Normal 3 20 23" xfId="22711" xr:uid="{2E3981B6-07FD-4465-A090-5900297CFA48}"/>
    <cellStyle name="Normal 3 20 23 2" xfId="22712" xr:uid="{0FB77C28-7DA3-4D24-8CA2-75B1DE2B1282}"/>
    <cellStyle name="Normal 3 20 23 2 2" xfId="22713" xr:uid="{B30F1CC4-832C-41D7-BAFF-F5B95B660D8A}"/>
    <cellStyle name="Normal 3 20 23 2 3" xfId="22714" xr:uid="{A181C008-0FF0-4B67-8DFB-68D2E2086DB4}"/>
    <cellStyle name="Normal 3 20 23 3" xfId="22715" xr:uid="{EA55835F-507E-4D89-BE59-0BF378315FD2}"/>
    <cellStyle name="Normal 3 20 23 3 2" xfId="22716" xr:uid="{31DE4A02-373D-4B6A-A40F-4B8A198A0B81}"/>
    <cellStyle name="Normal 3 20 23 3 3" xfId="22717" xr:uid="{EAE37310-B3FA-437A-87DF-1500EA218CE0}"/>
    <cellStyle name="Normal 3 20 23 4" xfId="22718" xr:uid="{106BB97C-25C9-47DE-87CE-648EA8451BD2}"/>
    <cellStyle name="Normal 3 20 23 5" xfId="22719" xr:uid="{9A26A1A2-C92C-469E-AC4D-02A6ABF29CFE}"/>
    <cellStyle name="Normal 3 20 24" xfId="22720" xr:uid="{6285B86F-39A3-41AB-9DFC-431D1D1518CC}"/>
    <cellStyle name="Normal 3 20 24 2" xfId="22721" xr:uid="{4B735E83-2819-4E26-9A93-EC08184327C4}"/>
    <cellStyle name="Normal 3 20 24 3" xfId="22722" xr:uid="{57CBC26C-ADDE-4C96-819A-6935B1ED07E4}"/>
    <cellStyle name="Normal 3 20 25" xfId="22723" xr:uid="{DBDEF253-F431-4520-B253-1A1A350CD009}"/>
    <cellStyle name="Normal 3 20 25 2" xfId="22724" xr:uid="{01DF14B5-A3F9-4417-9776-AA6009E642FF}"/>
    <cellStyle name="Normal 3 20 25 3" xfId="22725" xr:uid="{0B0D7E6F-1B4A-497D-AE78-9AD33E70B788}"/>
    <cellStyle name="Normal 3 20 26" xfId="22726" xr:uid="{AE3A51A6-C79F-48DC-B49F-4062913885F2}"/>
    <cellStyle name="Normal 3 20 27" xfId="22727" xr:uid="{D5C825E2-918B-4D6F-A293-9E23FE074622}"/>
    <cellStyle name="Normal 3 20 3" xfId="22728" xr:uid="{D0D65B16-CC4E-4DA4-ADB5-3A222F4498AB}"/>
    <cellStyle name="Normal 3 20 3 2" xfId="22729" xr:uid="{078C0D3C-E0D3-4135-8292-C490342359B3}"/>
    <cellStyle name="Normal 3 20 3 2 2" xfId="22730" xr:uid="{0C932D43-0CA5-4C33-81CC-46FC4F779EDE}"/>
    <cellStyle name="Normal 3 20 3 2 3" xfId="22731" xr:uid="{72E68657-D36E-436E-AC9B-7955DC34559F}"/>
    <cellStyle name="Normal 3 20 3 3" xfId="22732" xr:uid="{12576C35-0D94-4259-81B6-74BB1EA98FA8}"/>
    <cellStyle name="Normal 3 20 3 3 2" xfId="22733" xr:uid="{B303948B-242A-409D-97CD-5ED6EA30DAB3}"/>
    <cellStyle name="Normal 3 20 3 3 3" xfId="22734" xr:uid="{0D6143E5-5EC0-4512-9775-F875428A8AB6}"/>
    <cellStyle name="Normal 3 20 3 4" xfId="22735" xr:uid="{4C71D6D0-51B4-4A51-8E9E-99B02020DE56}"/>
    <cellStyle name="Normal 3 20 3 5" xfId="22736" xr:uid="{BBA613B7-F381-4D22-92AF-A614A7181908}"/>
    <cellStyle name="Normal 3 20 4" xfId="22737" xr:uid="{BC303761-3822-4CAC-8F0A-A9C958DFAE4B}"/>
    <cellStyle name="Normal 3 20 4 2" xfId="22738" xr:uid="{F56280D4-77C4-4225-81BA-D98505FF1BF8}"/>
    <cellStyle name="Normal 3 20 4 2 2" xfId="22739" xr:uid="{18545655-726E-43AB-8B9F-7AB9E29C455E}"/>
    <cellStyle name="Normal 3 20 4 2 3" xfId="22740" xr:uid="{32147C98-75C8-44FB-99E3-B856831E1DA3}"/>
    <cellStyle name="Normal 3 20 4 3" xfId="22741" xr:uid="{705B98B9-11D7-4AD8-B6BB-E36F84D4A040}"/>
    <cellStyle name="Normal 3 20 4 3 2" xfId="22742" xr:uid="{D4AFB6B9-2E39-4E8E-932A-82E2E9DD65F9}"/>
    <cellStyle name="Normal 3 20 4 3 3" xfId="22743" xr:uid="{C590BE96-582F-41C6-9D58-F664D2C31581}"/>
    <cellStyle name="Normal 3 20 4 4" xfId="22744" xr:uid="{61D10E50-2C31-40DC-8982-CB2E07D15004}"/>
    <cellStyle name="Normal 3 20 4 5" xfId="22745" xr:uid="{C0881F43-8A0D-4D4C-979C-C5116CCCDE62}"/>
    <cellStyle name="Normal 3 20 5" xfId="22746" xr:uid="{F7FB8787-9725-46A9-A838-88A2371B6F21}"/>
    <cellStyle name="Normal 3 20 5 2" xfId="22747" xr:uid="{0F077448-6862-419E-9BA5-1DA43387881D}"/>
    <cellStyle name="Normal 3 20 5 2 2" xfId="22748" xr:uid="{48AB3524-1CF6-4B71-A108-3276B546142B}"/>
    <cellStyle name="Normal 3 20 5 2 3" xfId="22749" xr:uid="{84A58868-E3BF-4A79-83E5-D845757A2131}"/>
    <cellStyle name="Normal 3 20 5 3" xfId="22750" xr:uid="{8C921675-A1DF-4BB9-B567-8934C332066F}"/>
    <cellStyle name="Normal 3 20 5 3 2" xfId="22751" xr:uid="{5A8EEED8-A691-4837-9895-56EB5A738FEB}"/>
    <cellStyle name="Normal 3 20 5 3 3" xfId="22752" xr:uid="{15C33CFB-48E6-4FEE-B6DB-6EC73B6CBB3D}"/>
    <cellStyle name="Normal 3 20 5 4" xfId="22753" xr:uid="{63367E88-2429-44F7-86FA-A36CC7E98348}"/>
    <cellStyle name="Normal 3 20 5 5" xfId="22754" xr:uid="{68DE0028-9900-4810-ADED-BC958049CEE2}"/>
    <cellStyle name="Normal 3 20 6" xfId="22755" xr:uid="{DA64ED2D-2135-42C2-AE23-C7C1DF4BB78C}"/>
    <cellStyle name="Normal 3 20 6 2" xfId="22756" xr:uid="{0B3C2646-E108-486F-A0B1-50CE605B8C15}"/>
    <cellStyle name="Normal 3 20 6 2 2" xfId="22757" xr:uid="{7C436864-7D33-41AE-893C-2872709990CE}"/>
    <cellStyle name="Normal 3 20 6 2 3" xfId="22758" xr:uid="{0C1A8405-DDDB-4165-98FA-523137C1ACC9}"/>
    <cellStyle name="Normal 3 20 6 3" xfId="22759" xr:uid="{AF7691E0-E02B-45AC-9774-18AA2447BAD7}"/>
    <cellStyle name="Normal 3 20 6 3 2" xfId="22760" xr:uid="{002F27A2-B3EE-43E4-A1C2-3FA0F34CA563}"/>
    <cellStyle name="Normal 3 20 6 3 3" xfId="22761" xr:uid="{E4A42CA6-809C-49F9-8034-A5A766AB4270}"/>
    <cellStyle name="Normal 3 20 6 4" xfId="22762" xr:uid="{86B4DF49-F05B-4C6A-B4F5-331A0FAB77AA}"/>
    <cellStyle name="Normal 3 20 6 5" xfId="22763" xr:uid="{62C1838F-4E4A-4FC2-9E44-A04FB766BF9A}"/>
    <cellStyle name="Normal 3 20 7" xfId="22764" xr:uid="{B80DE779-FFE4-475C-AB65-BA2C1E0EB4AE}"/>
    <cellStyle name="Normal 3 20 7 2" xfId="22765" xr:uid="{B4A9342D-A3D8-4410-94B8-17B02661297B}"/>
    <cellStyle name="Normal 3 20 7 2 2" xfId="22766" xr:uid="{5B63B9D9-508A-4289-B271-A4991A89B255}"/>
    <cellStyle name="Normal 3 20 7 2 3" xfId="22767" xr:uid="{6CB38E41-AEE8-406A-970B-86F10EA184B5}"/>
    <cellStyle name="Normal 3 20 7 3" xfId="22768" xr:uid="{B5ECE269-5C4F-4A4A-B20F-5FF64B1A5C74}"/>
    <cellStyle name="Normal 3 20 7 3 2" xfId="22769" xr:uid="{1A8406C1-10F4-4DE2-84B6-1B46EF8FECDC}"/>
    <cellStyle name="Normal 3 20 7 3 3" xfId="22770" xr:uid="{022B5501-4CF5-4EF6-8B6A-D918C2A61E90}"/>
    <cellStyle name="Normal 3 20 7 4" xfId="22771" xr:uid="{475A1261-3E9D-4793-959C-83B8D0861FE0}"/>
    <cellStyle name="Normal 3 20 7 5" xfId="22772" xr:uid="{A1D4C9A2-6651-45E0-A2B6-1635842A1A93}"/>
    <cellStyle name="Normal 3 20 8" xfId="22773" xr:uid="{13D0410B-E361-4E11-B58E-15CD69DFEF85}"/>
    <cellStyle name="Normal 3 20 8 2" xfId="22774" xr:uid="{75DD562E-3AF2-455E-9CC6-3400914B62DC}"/>
    <cellStyle name="Normal 3 20 8 2 2" xfId="22775" xr:uid="{F0FC8FF2-6B45-479F-AC51-A853A25B9BD8}"/>
    <cellStyle name="Normal 3 20 8 2 3" xfId="22776" xr:uid="{94C44200-CCF5-45AA-8986-2419C30FB960}"/>
    <cellStyle name="Normal 3 20 8 3" xfId="22777" xr:uid="{54362340-287B-4D9A-BA3B-6586C9265C5B}"/>
    <cellStyle name="Normal 3 20 8 3 2" xfId="22778" xr:uid="{9E028E31-83EF-464D-A59E-0B705954E8D2}"/>
    <cellStyle name="Normal 3 20 8 3 3" xfId="22779" xr:uid="{4EC3237E-0D90-46CE-B4C0-2B4412B41DD8}"/>
    <cellStyle name="Normal 3 20 8 4" xfId="22780" xr:uid="{1EA3639B-C387-41A1-81F0-E1F302A86F82}"/>
    <cellStyle name="Normal 3 20 8 5" xfId="22781" xr:uid="{474BBD62-6CF7-4BE5-8388-A9C17D75F1EA}"/>
    <cellStyle name="Normal 3 20 9" xfId="22782" xr:uid="{17EE04D4-22D6-434E-A81D-D48809AE5D9C}"/>
    <cellStyle name="Normal 3 20 9 2" xfId="22783" xr:uid="{2F2BB3B8-145B-4D67-B44E-17E040BDE311}"/>
    <cellStyle name="Normal 3 20 9 2 2" xfId="22784" xr:uid="{A6758D81-F4D7-404D-8EA9-F80FA9BDEEEC}"/>
    <cellStyle name="Normal 3 20 9 2 3" xfId="22785" xr:uid="{3FCAF3A0-4DF8-4D95-BF70-7AF1B185F3DB}"/>
    <cellStyle name="Normal 3 20 9 3" xfId="22786" xr:uid="{3C692883-8C75-4268-90B0-DC725DFB10AA}"/>
    <cellStyle name="Normal 3 20 9 3 2" xfId="22787" xr:uid="{E6DB99DD-E1EE-46AC-92F5-793E27F52380}"/>
    <cellStyle name="Normal 3 20 9 3 3" xfId="22788" xr:uid="{0A626B14-A657-4328-8116-364F7F62664B}"/>
    <cellStyle name="Normal 3 20 9 4" xfId="22789" xr:uid="{2165620C-65A5-4901-8850-DF5D5DCDC3C4}"/>
    <cellStyle name="Normal 3 20 9 5" xfId="22790" xr:uid="{AF1F250C-9260-4A88-9C44-7D747A1AD60D}"/>
    <cellStyle name="Normal 3 200" xfId="22791" xr:uid="{9C2DDD37-6BDA-439F-87F5-0396FCC429FA}"/>
    <cellStyle name="Normal 3 201" xfId="22792" xr:uid="{C5C55033-E363-4E62-851E-1FA796C9DF2D}"/>
    <cellStyle name="Normal 3 202" xfId="22793" xr:uid="{AF0F1D7C-31CE-45FD-8440-3F7CBC78D49B}"/>
    <cellStyle name="Normal 3 203" xfId="22794" xr:uid="{4EE3BEDC-E879-43AE-A1EC-FF45A19D5DBE}"/>
    <cellStyle name="Normal 3 204" xfId="22795" xr:uid="{8FB2FD2E-1F24-4349-80BF-68F98FCA31E0}"/>
    <cellStyle name="Normal 3 205" xfId="22796" xr:uid="{3CC95FD3-38DB-49A9-8582-09661DA41910}"/>
    <cellStyle name="Normal 3 206" xfId="22797" xr:uid="{A3B0085F-8740-41A7-A8B2-A9D045286187}"/>
    <cellStyle name="Normal 3 207" xfId="43246" xr:uid="{E1DF1CBE-3F1D-460A-AB67-57E33B75C309}"/>
    <cellStyle name="Normal 3 208" xfId="16066" xr:uid="{7CDBB034-F128-4487-860B-45E3F1C870EE}"/>
    <cellStyle name="Normal 3 21" xfId="22798" xr:uid="{ADC62919-12CC-4DFF-A59C-E44E02341F40}"/>
    <cellStyle name="Normal 3 21 10" xfId="22799" xr:uid="{80D3051D-D580-4B6D-94EF-685B6316A665}"/>
    <cellStyle name="Normal 3 21 10 2" xfId="22800" xr:uid="{458FD20C-C114-43A0-AFB2-70CF0B14673E}"/>
    <cellStyle name="Normal 3 21 10 2 2" xfId="22801" xr:uid="{ADA4FEA0-6087-4718-90E1-73151751622C}"/>
    <cellStyle name="Normal 3 21 10 2 3" xfId="22802" xr:uid="{764A0272-786D-46C3-BC8B-DABA75D36EE5}"/>
    <cellStyle name="Normal 3 21 10 3" xfId="22803" xr:uid="{4697E151-FBC4-4ED3-8FE2-8A752A7B58A2}"/>
    <cellStyle name="Normal 3 21 10 3 2" xfId="22804" xr:uid="{86A83C44-8870-4872-B3A6-DFA7B861CEB4}"/>
    <cellStyle name="Normal 3 21 10 3 3" xfId="22805" xr:uid="{3ED424A0-9AA2-485D-94C1-74111097236A}"/>
    <cellStyle name="Normal 3 21 10 4" xfId="22806" xr:uid="{0015FF15-6B23-4F35-9E41-C19D34308F86}"/>
    <cellStyle name="Normal 3 21 10 5" xfId="22807" xr:uid="{8327F92C-C3FB-4587-B9CA-4C7B7FFD6F08}"/>
    <cellStyle name="Normal 3 21 11" xfId="22808" xr:uid="{F0C1CFA4-F275-443A-8CDC-75B1B705AF85}"/>
    <cellStyle name="Normal 3 21 11 2" xfId="22809" xr:uid="{7CF59F97-A13D-4F08-8347-047CE208A5DF}"/>
    <cellStyle name="Normal 3 21 11 2 2" xfId="22810" xr:uid="{6D385B0C-E4B8-4858-BFF6-D83AF246255A}"/>
    <cellStyle name="Normal 3 21 11 2 3" xfId="22811" xr:uid="{29E148A7-8A0C-41DA-863E-C2A43978A68C}"/>
    <cellStyle name="Normal 3 21 11 3" xfId="22812" xr:uid="{D75D108A-D1F3-40C9-AD8B-996D8817E568}"/>
    <cellStyle name="Normal 3 21 11 3 2" xfId="22813" xr:uid="{238CCCB1-5E9D-4FA2-A706-BE50E129C963}"/>
    <cellStyle name="Normal 3 21 11 3 3" xfId="22814" xr:uid="{3F4C85C8-E41F-422A-8D89-3ADB180C469E}"/>
    <cellStyle name="Normal 3 21 11 4" xfId="22815" xr:uid="{16608057-D952-4198-9FEC-ED43EF91240F}"/>
    <cellStyle name="Normal 3 21 11 5" xfId="22816" xr:uid="{042532AD-90AA-4E65-88D9-856356CA0BF2}"/>
    <cellStyle name="Normal 3 21 12" xfId="22817" xr:uid="{B566DC0C-6193-44A5-8F51-1C96886981D5}"/>
    <cellStyle name="Normal 3 21 12 2" xfId="22818" xr:uid="{686B71F0-EA9E-49C3-B5FA-7184D137E402}"/>
    <cellStyle name="Normal 3 21 12 2 2" xfId="22819" xr:uid="{E4B32400-A5BB-4BFF-8DC7-A3E42CCC41D4}"/>
    <cellStyle name="Normal 3 21 12 2 3" xfId="22820" xr:uid="{605ACC15-4FE1-4001-AA17-D0F07E3D1A69}"/>
    <cellStyle name="Normal 3 21 12 3" xfId="22821" xr:uid="{633707A4-239A-443D-957C-81214E4A9B9A}"/>
    <cellStyle name="Normal 3 21 12 3 2" xfId="22822" xr:uid="{7BBA3080-1572-414C-A355-DE083E93FC42}"/>
    <cellStyle name="Normal 3 21 12 3 3" xfId="22823" xr:uid="{E0239345-DF13-4606-A11C-98FF0FDAA62D}"/>
    <cellStyle name="Normal 3 21 12 4" xfId="22824" xr:uid="{5A42EC57-47E5-4ABC-B275-BD72C897F36F}"/>
    <cellStyle name="Normal 3 21 12 5" xfId="22825" xr:uid="{24E1759F-17A2-45A3-9A1C-6E51019C5C73}"/>
    <cellStyle name="Normal 3 21 13" xfId="22826" xr:uid="{21848497-8647-420E-B0DA-D83A7C2588DF}"/>
    <cellStyle name="Normal 3 21 13 2" xfId="22827" xr:uid="{9D2EB0CA-8D18-4B36-A196-CB6BC4EF73C4}"/>
    <cellStyle name="Normal 3 21 13 2 2" xfId="22828" xr:uid="{8AD6F531-1101-4132-915E-51AF63DF0056}"/>
    <cellStyle name="Normal 3 21 13 2 3" xfId="22829" xr:uid="{BAD95D80-D451-47C7-832C-62D42ECB5864}"/>
    <cellStyle name="Normal 3 21 13 3" xfId="22830" xr:uid="{F300B5D8-7FC2-4B21-940F-844379B91FDB}"/>
    <cellStyle name="Normal 3 21 13 3 2" xfId="22831" xr:uid="{09F5A645-F2C5-4EE2-A977-6576875475B7}"/>
    <cellStyle name="Normal 3 21 13 3 3" xfId="22832" xr:uid="{A9C534D6-5216-4B16-97D9-796EB3DB6F14}"/>
    <cellStyle name="Normal 3 21 13 4" xfId="22833" xr:uid="{A35BAC93-0F53-43CF-A9AC-61C50A110987}"/>
    <cellStyle name="Normal 3 21 13 5" xfId="22834" xr:uid="{01F4D8FE-539F-4479-B30F-6AE18A39093D}"/>
    <cellStyle name="Normal 3 21 14" xfId="22835" xr:uid="{06E6FEC7-0518-486C-BDA2-D8337B25D1C6}"/>
    <cellStyle name="Normal 3 21 14 2" xfId="22836" xr:uid="{B1D90C1B-6F0B-4314-9D8B-28E3306220A5}"/>
    <cellStyle name="Normal 3 21 14 2 2" xfId="22837" xr:uid="{B2652A59-08FF-4F6A-847F-FC4AFA92323D}"/>
    <cellStyle name="Normal 3 21 14 2 3" xfId="22838" xr:uid="{0359F106-CA39-4E38-8525-3298FB1C590B}"/>
    <cellStyle name="Normal 3 21 14 3" xfId="22839" xr:uid="{0FCA15C3-10D9-4723-9290-5A5502D9EB83}"/>
    <cellStyle name="Normal 3 21 14 3 2" xfId="22840" xr:uid="{D779AFCD-ADAA-4884-BF43-E376B5AEDFA4}"/>
    <cellStyle name="Normal 3 21 14 3 3" xfId="22841" xr:uid="{4624BB3E-7446-4CAA-8CB8-6E77988DE07C}"/>
    <cellStyle name="Normal 3 21 14 4" xfId="22842" xr:uid="{98D40421-4526-4B5B-8DF9-2B364E778158}"/>
    <cellStyle name="Normal 3 21 14 5" xfId="22843" xr:uid="{2DA1B009-4AE8-4A4E-A886-67595E96B1E6}"/>
    <cellStyle name="Normal 3 21 15" xfId="22844" xr:uid="{64056F71-5D58-49DB-95B1-40A2A180481B}"/>
    <cellStyle name="Normal 3 21 15 2" xfId="22845" xr:uid="{D57B74B0-4381-4487-B0D3-BD0B337FCA39}"/>
    <cellStyle name="Normal 3 21 15 2 2" xfId="22846" xr:uid="{109CB453-3940-4AF2-995A-4536DD8041D3}"/>
    <cellStyle name="Normal 3 21 15 2 3" xfId="22847" xr:uid="{875F0A3E-879D-41F2-9742-26C85DF2FB65}"/>
    <cellStyle name="Normal 3 21 15 3" xfId="22848" xr:uid="{F46E5131-C438-4769-8A1A-7376D9B6E685}"/>
    <cellStyle name="Normal 3 21 15 3 2" xfId="22849" xr:uid="{B95B7E3F-2DC7-4EA2-A989-93E8E10A666A}"/>
    <cellStyle name="Normal 3 21 15 3 3" xfId="22850" xr:uid="{1E14FBF4-1781-488A-A1C0-B6EBDE1FB760}"/>
    <cellStyle name="Normal 3 21 15 4" xfId="22851" xr:uid="{798C2E86-89AE-4147-89B3-4A47B4A6D261}"/>
    <cellStyle name="Normal 3 21 15 5" xfId="22852" xr:uid="{F53FA943-800C-4F6E-9D9C-86DE0FD95A1B}"/>
    <cellStyle name="Normal 3 21 16" xfId="22853" xr:uid="{CBB8AA9E-90E8-4653-8405-091F852A408C}"/>
    <cellStyle name="Normal 3 21 16 2" xfId="22854" xr:uid="{815679B3-3AF5-4BDD-B228-9472EAFA800F}"/>
    <cellStyle name="Normal 3 21 16 2 2" xfId="22855" xr:uid="{3684E857-DD80-42E5-B3E6-A9C98A875BD1}"/>
    <cellStyle name="Normal 3 21 16 2 3" xfId="22856" xr:uid="{56D24D93-EFC6-409B-AD2C-D99251B18DC8}"/>
    <cellStyle name="Normal 3 21 16 3" xfId="22857" xr:uid="{2EA3D4E5-B0D9-40B4-A8C4-30212B30DD25}"/>
    <cellStyle name="Normal 3 21 16 3 2" xfId="22858" xr:uid="{6514C70D-F4A4-4C30-9D24-508A959EDD33}"/>
    <cellStyle name="Normal 3 21 16 3 3" xfId="22859" xr:uid="{52736D10-801B-4B2C-95CE-1D85D41C77A6}"/>
    <cellStyle name="Normal 3 21 16 4" xfId="22860" xr:uid="{38726441-76E0-49B2-A108-B78647FA44A6}"/>
    <cellStyle name="Normal 3 21 16 5" xfId="22861" xr:uid="{93F0C30A-7951-41CE-849F-C05ABEEB6CE3}"/>
    <cellStyle name="Normal 3 21 17" xfId="22862" xr:uid="{12E9C4F2-010E-470F-A3F4-FA4C7ED345C4}"/>
    <cellStyle name="Normal 3 21 17 2" xfId="22863" xr:uid="{3A3B318C-5312-4CDF-B649-EE9553175A21}"/>
    <cellStyle name="Normal 3 21 17 2 2" xfId="22864" xr:uid="{B5BC2FD6-0C3D-49F1-8473-31EB850F9381}"/>
    <cellStyle name="Normal 3 21 17 2 3" xfId="22865" xr:uid="{7BA6499A-F43E-4346-A53C-102C3449ABF5}"/>
    <cellStyle name="Normal 3 21 17 3" xfId="22866" xr:uid="{31109E57-55AE-4EB0-A1CA-ED88FF58936A}"/>
    <cellStyle name="Normal 3 21 17 3 2" xfId="22867" xr:uid="{BA8358ED-02FD-4BD2-88A8-B7AACEA21252}"/>
    <cellStyle name="Normal 3 21 17 3 3" xfId="22868" xr:uid="{F0B4D9C7-46E6-4E55-87A6-59D597E4E5B4}"/>
    <cellStyle name="Normal 3 21 17 4" xfId="22869" xr:uid="{670328D6-AC3C-4F58-8580-60E775E18ACC}"/>
    <cellStyle name="Normal 3 21 17 5" xfId="22870" xr:uid="{A5F8FF02-01E2-4467-A814-6DC8140EDF28}"/>
    <cellStyle name="Normal 3 21 18" xfId="22871" xr:uid="{3F7ADE6E-4D36-4FB8-9C33-140471A3E708}"/>
    <cellStyle name="Normal 3 21 18 2" xfId="22872" xr:uid="{C429C2DB-4745-496D-8B45-C820259989C8}"/>
    <cellStyle name="Normal 3 21 18 2 2" xfId="22873" xr:uid="{A3C0A4A2-6E9A-4F11-A191-EF7302B0D162}"/>
    <cellStyle name="Normal 3 21 18 2 3" xfId="22874" xr:uid="{1EF739FF-C8DB-4D2E-84BA-AC68B94C948F}"/>
    <cellStyle name="Normal 3 21 18 3" xfId="22875" xr:uid="{2573F5D4-0767-41DA-A2C6-3748B40E750A}"/>
    <cellStyle name="Normal 3 21 18 3 2" xfId="22876" xr:uid="{798775FA-EC4D-4AC3-9595-187C5FE244DF}"/>
    <cellStyle name="Normal 3 21 18 3 3" xfId="22877" xr:uid="{4ED6D55E-4F91-498E-AD31-8E658AFA2FD2}"/>
    <cellStyle name="Normal 3 21 18 4" xfId="22878" xr:uid="{D06F7E65-9F2E-4847-93FC-F86D65101285}"/>
    <cellStyle name="Normal 3 21 18 5" xfId="22879" xr:uid="{818D26C6-89F7-41BF-A10C-DBD4970F2133}"/>
    <cellStyle name="Normal 3 21 19" xfId="22880" xr:uid="{80BA4F5A-B531-4C3A-A6A2-BE4FBCBF1B61}"/>
    <cellStyle name="Normal 3 21 19 2" xfId="22881" xr:uid="{9C231005-AB0E-45B6-8E1C-5D723B98178D}"/>
    <cellStyle name="Normal 3 21 19 2 2" xfId="22882" xr:uid="{2E740DD5-0481-4365-AD8F-EE56225F2D3B}"/>
    <cellStyle name="Normal 3 21 19 2 3" xfId="22883" xr:uid="{95887CE2-E640-48E6-83AD-C14F83C8497C}"/>
    <cellStyle name="Normal 3 21 19 3" xfId="22884" xr:uid="{6088471C-3606-4FF6-B7E9-9A484D7C9C31}"/>
    <cellStyle name="Normal 3 21 19 3 2" xfId="22885" xr:uid="{A80DFEAC-4830-4290-8E21-66AFD442F092}"/>
    <cellStyle name="Normal 3 21 19 3 3" xfId="22886" xr:uid="{930950F4-B2C7-4723-9ADC-6CFA47D6278B}"/>
    <cellStyle name="Normal 3 21 19 4" xfId="22887" xr:uid="{D3008316-9D0F-4BD8-9562-E273C5C6EB0F}"/>
    <cellStyle name="Normal 3 21 19 5" xfId="22888" xr:uid="{3B0551F9-EAD6-444E-8251-58D98B49B06C}"/>
    <cellStyle name="Normal 3 21 2" xfId="22889" xr:uid="{E8540CE3-FAD3-4B23-9559-7BD3D734F796}"/>
    <cellStyle name="Normal 3 21 2 2" xfId="22890" xr:uid="{1E56E136-E472-48B6-9393-195D4F02BBE9}"/>
    <cellStyle name="Normal 3 21 2 2 2" xfId="22891" xr:uid="{B8AF5F5E-E77B-4266-B72A-2D987B2DD994}"/>
    <cellStyle name="Normal 3 21 2 2 3" xfId="22892" xr:uid="{B2659027-8768-44B1-847E-9B3B2418DD0A}"/>
    <cellStyle name="Normal 3 21 2 3" xfId="22893" xr:uid="{D617A9B4-05D9-4377-8CE7-CA3F3B51BB6E}"/>
    <cellStyle name="Normal 3 21 2 3 2" xfId="22894" xr:uid="{AF38E3EE-C27F-425C-BD4F-1E541714A6F3}"/>
    <cellStyle name="Normal 3 21 2 3 3" xfId="22895" xr:uid="{3BFE54B6-134A-442F-9F7F-D812B421A6EE}"/>
    <cellStyle name="Normal 3 21 2 4" xfId="22896" xr:uid="{73A8F208-43B6-41EF-AC6B-63A3D9F77ABD}"/>
    <cellStyle name="Normal 3 21 2 5" xfId="22897" xr:uid="{45904C30-F1F6-473E-AE7A-3238DEAB05D0}"/>
    <cellStyle name="Normal 3 21 20" xfId="22898" xr:uid="{77AD2E0E-1978-4C1E-B6BA-3F423E6CB383}"/>
    <cellStyle name="Normal 3 21 20 2" xfId="22899" xr:uid="{E3998F11-9EDB-4EC0-A079-316FC3760935}"/>
    <cellStyle name="Normal 3 21 20 2 2" xfId="22900" xr:uid="{F88AC318-D0BE-4D35-956D-A75746DC68AB}"/>
    <cellStyle name="Normal 3 21 20 2 3" xfId="22901" xr:uid="{B9279335-9A70-4532-90A1-88EF367208B1}"/>
    <cellStyle name="Normal 3 21 20 3" xfId="22902" xr:uid="{4575622A-6EA2-48BC-80AA-9F33EE5BCE44}"/>
    <cellStyle name="Normal 3 21 20 3 2" xfId="22903" xr:uid="{EF18CFBC-52FE-4DD5-B7AF-F932490FCE71}"/>
    <cellStyle name="Normal 3 21 20 3 3" xfId="22904" xr:uid="{1164A6B8-3124-4F50-A3AB-5289CA339CE7}"/>
    <cellStyle name="Normal 3 21 20 4" xfId="22905" xr:uid="{8749CDFB-E440-4641-AA0C-D4E1BCA5A3FA}"/>
    <cellStyle name="Normal 3 21 20 5" xfId="22906" xr:uid="{53E53791-7502-4D43-B656-E98FF857AB1C}"/>
    <cellStyle name="Normal 3 21 21" xfId="22907" xr:uid="{1475BC72-C4BE-4B6A-AF3F-07770B0AB5D5}"/>
    <cellStyle name="Normal 3 21 21 2" xfId="22908" xr:uid="{86630EBA-4D75-4F53-A299-377A44234C83}"/>
    <cellStyle name="Normal 3 21 21 2 2" xfId="22909" xr:uid="{0FF78AC9-E78E-4B8A-906D-4A8384495E4D}"/>
    <cellStyle name="Normal 3 21 21 2 3" xfId="22910" xr:uid="{CDB29103-0FA0-4D67-8131-914DD3443D88}"/>
    <cellStyle name="Normal 3 21 21 3" xfId="22911" xr:uid="{9440B0CD-076F-4910-8AF8-6DF29AA743DA}"/>
    <cellStyle name="Normal 3 21 21 3 2" xfId="22912" xr:uid="{EE113488-4B8A-45D7-923B-718E13F1E0BA}"/>
    <cellStyle name="Normal 3 21 21 3 3" xfId="22913" xr:uid="{A63C80F4-C001-4850-A56B-989202D4F992}"/>
    <cellStyle name="Normal 3 21 21 4" xfId="22914" xr:uid="{13D3A5AC-1C51-43B2-BAEE-85421FAFD06A}"/>
    <cellStyle name="Normal 3 21 21 5" xfId="22915" xr:uid="{1369769A-6EED-4287-8E36-031B448AEA6D}"/>
    <cellStyle name="Normal 3 21 22" xfId="22916" xr:uid="{66A06B25-14A7-4BDA-B9E1-7245A460163C}"/>
    <cellStyle name="Normal 3 21 22 2" xfId="22917" xr:uid="{BA564159-5B9B-4B9E-9E66-31CE916D7EFD}"/>
    <cellStyle name="Normal 3 21 22 2 2" xfId="22918" xr:uid="{91384A39-5E78-43C6-9433-0B1AD70EA279}"/>
    <cellStyle name="Normal 3 21 22 2 3" xfId="22919" xr:uid="{B557DBF0-E92C-4D1A-BB3A-73D442C14D32}"/>
    <cellStyle name="Normal 3 21 22 3" xfId="22920" xr:uid="{C9B6AAFF-95E2-4520-B9AB-E27E010B424B}"/>
    <cellStyle name="Normal 3 21 22 3 2" xfId="22921" xr:uid="{DB385086-1889-40A7-B713-54264700006D}"/>
    <cellStyle name="Normal 3 21 22 3 3" xfId="22922" xr:uid="{8F068A2D-8D5F-4F1D-979A-36C66BFD2590}"/>
    <cellStyle name="Normal 3 21 22 4" xfId="22923" xr:uid="{4C91B82F-94D5-428D-B746-7D4D3692C03F}"/>
    <cellStyle name="Normal 3 21 22 5" xfId="22924" xr:uid="{BDBA423D-C890-4FDA-B0D2-D2215F6E18C9}"/>
    <cellStyle name="Normal 3 21 23" xfId="22925" xr:uid="{F1E8D386-0268-4CF2-8B8C-DB88F0224151}"/>
    <cellStyle name="Normal 3 21 23 2" xfId="22926" xr:uid="{86FB8B41-D6FD-43A1-9BB4-75CB8EE42DBB}"/>
    <cellStyle name="Normal 3 21 23 2 2" xfId="22927" xr:uid="{D9F4ACB3-D332-4E75-9D7B-C4385CE60D85}"/>
    <cellStyle name="Normal 3 21 23 2 3" xfId="22928" xr:uid="{6913E83C-975B-468B-8D79-99E5260C2400}"/>
    <cellStyle name="Normal 3 21 23 3" xfId="22929" xr:uid="{9CC557A8-68DA-4E87-842E-E6A65780FD0D}"/>
    <cellStyle name="Normal 3 21 23 3 2" xfId="22930" xr:uid="{CB46497E-63BA-47B5-8C62-CDEA0D1D4294}"/>
    <cellStyle name="Normal 3 21 23 3 3" xfId="22931" xr:uid="{500ACE3D-A37E-41B3-8AEF-6FFF5821C0AD}"/>
    <cellStyle name="Normal 3 21 23 4" xfId="22932" xr:uid="{500FDF63-93E8-4B25-9523-E4ACBA81DB9D}"/>
    <cellStyle name="Normal 3 21 23 5" xfId="22933" xr:uid="{24ECC643-B5FA-431B-95C3-B679C030762D}"/>
    <cellStyle name="Normal 3 21 24" xfId="22934" xr:uid="{6B6D1A33-F9D0-4E48-840E-9A04722A516F}"/>
    <cellStyle name="Normal 3 21 24 2" xfId="22935" xr:uid="{90E03142-7B97-4C9C-9245-AED668826E50}"/>
    <cellStyle name="Normal 3 21 24 3" xfId="22936" xr:uid="{60A840F1-9414-408B-99A7-C66032408E50}"/>
    <cellStyle name="Normal 3 21 25" xfId="22937" xr:uid="{E1EB93BB-BA2E-479B-AC19-A792D621B000}"/>
    <cellStyle name="Normal 3 21 25 2" xfId="22938" xr:uid="{730EF1BD-7077-4D42-9BB9-10DD72618049}"/>
    <cellStyle name="Normal 3 21 25 3" xfId="22939" xr:uid="{2E90B073-309B-4333-AB23-056D94043180}"/>
    <cellStyle name="Normal 3 21 26" xfId="22940" xr:uid="{BACAD51A-AA74-4325-891A-FD3A66B010AA}"/>
    <cellStyle name="Normal 3 21 27" xfId="22941" xr:uid="{1139A5A3-FA1A-4299-9A3C-71A6C66AF1D3}"/>
    <cellStyle name="Normal 3 21 3" xfId="22942" xr:uid="{27444D21-F4A2-45C0-8D22-BDFB07BA7822}"/>
    <cellStyle name="Normal 3 21 3 2" xfId="22943" xr:uid="{852AE920-4E00-4E2B-AFCF-2FC95C4A0046}"/>
    <cellStyle name="Normal 3 21 3 2 2" xfId="22944" xr:uid="{07D81983-F628-4000-BAD5-6DB1301A1266}"/>
    <cellStyle name="Normal 3 21 3 2 3" xfId="22945" xr:uid="{90570FB5-A31D-4C35-B855-C86F347500FE}"/>
    <cellStyle name="Normal 3 21 3 3" xfId="22946" xr:uid="{536E2CDC-9593-4CC0-BDF5-3027202F5B08}"/>
    <cellStyle name="Normal 3 21 3 3 2" xfId="22947" xr:uid="{323CA50A-83F1-451A-9FBF-BC565EE21AC3}"/>
    <cellStyle name="Normal 3 21 3 3 3" xfId="22948" xr:uid="{EDD3102F-CE76-423B-878D-2E52561CCBC4}"/>
    <cellStyle name="Normal 3 21 3 4" xfId="22949" xr:uid="{A2A8A46C-6D94-45FD-8E92-3C7642B50EE8}"/>
    <cellStyle name="Normal 3 21 3 5" xfId="22950" xr:uid="{69F61AFD-D893-4315-9FBC-00159B240FBC}"/>
    <cellStyle name="Normal 3 21 4" xfId="22951" xr:uid="{404559E8-5A7D-4E23-BFA1-039890EC98CA}"/>
    <cellStyle name="Normal 3 21 4 2" xfId="22952" xr:uid="{D7CF06F8-F2D8-4647-B57D-D887B253B916}"/>
    <cellStyle name="Normal 3 21 4 2 2" xfId="22953" xr:uid="{D31C0500-37C2-4718-8C02-491F8731933E}"/>
    <cellStyle name="Normal 3 21 4 2 3" xfId="22954" xr:uid="{3218C2FD-83FB-445A-9CEB-35AB7BCBB3CC}"/>
    <cellStyle name="Normal 3 21 4 3" xfId="22955" xr:uid="{1D718605-8143-43EF-9E30-492F0126399B}"/>
    <cellStyle name="Normal 3 21 4 3 2" xfId="22956" xr:uid="{4278AF33-E454-448D-ABB0-8AFEB1BC67C6}"/>
    <cellStyle name="Normal 3 21 4 3 3" xfId="22957" xr:uid="{C2C732AA-2446-40C0-BAB3-88F29B365F98}"/>
    <cellStyle name="Normal 3 21 4 4" xfId="22958" xr:uid="{1F677310-E654-4142-9933-D8682F295461}"/>
    <cellStyle name="Normal 3 21 4 5" xfId="22959" xr:uid="{770C10E4-C5AA-4DC7-A623-0041CA467C13}"/>
    <cellStyle name="Normal 3 21 5" xfId="22960" xr:uid="{5C2ACC32-4AE5-4037-A94F-8E00E9624A01}"/>
    <cellStyle name="Normal 3 21 5 2" xfId="22961" xr:uid="{AF243A2F-500C-488F-8A6E-F5816EF31F9F}"/>
    <cellStyle name="Normal 3 21 5 2 2" xfId="22962" xr:uid="{74BCB0F4-9C39-4A9D-9055-F5EE031A0A04}"/>
    <cellStyle name="Normal 3 21 5 2 3" xfId="22963" xr:uid="{75EED834-253C-480F-B404-FFDD2C71BCE9}"/>
    <cellStyle name="Normal 3 21 5 3" xfId="22964" xr:uid="{8565869D-6124-46A0-A9B7-B73D896AC819}"/>
    <cellStyle name="Normal 3 21 5 3 2" xfId="22965" xr:uid="{1D556E31-AD14-4183-8FEC-6AC5A311D6C1}"/>
    <cellStyle name="Normal 3 21 5 3 3" xfId="22966" xr:uid="{86453201-5110-449C-BB3B-B8314DD28211}"/>
    <cellStyle name="Normal 3 21 5 4" xfId="22967" xr:uid="{C2403D47-0CF7-4E14-957D-1D5680DE1E25}"/>
    <cellStyle name="Normal 3 21 5 5" xfId="22968" xr:uid="{516926D0-E27D-4A12-BD23-77CA7DF04361}"/>
    <cellStyle name="Normal 3 21 6" xfId="22969" xr:uid="{C41B8310-F0F7-4F4E-B339-DA5B5125257F}"/>
    <cellStyle name="Normal 3 21 6 2" xfId="22970" xr:uid="{6B939311-554D-4A0A-9D6B-C2CEBA51C65B}"/>
    <cellStyle name="Normal 3 21 6 2 2" xfId="22971" xr:uid="{19EFF508-2E35-481A-9001-668AF689C978}"/>
    <cellStyle name="Normal 3 21 6 2 3" xfId="22972" xr:uid="{BB635716-391D-4A0D-AC54-F21814BD2B5A}"/>
    <cellStyle name="Normal 3 21 6 3" xfId="22973" xr:uid="{00F6750C-3ADA-4076-A3D8-02C9329EE5D8}"/>
    <cellStyle name="Normal 3 21 6 3 2" xfId="22974" xr:uid="{06177D0F-01F0-4C64-BDA3-DD982635613E}"/>
    <cellStyle name="Normal 3 21 6 3 3" xfId="22975" xr:uid="{F47C8309-07F8-431F-97B8-C32D3A18B4B4}"/>
    <cellStyle name="Normal 3 21 6 4" xfId="22976" xr:uid="{99430089-A793-4396-B0F4-124251C7E4D5}"/>
    <cellStyle name="Normal 3 21 6 5" xfId="22977" xr:uid="{EE863B7C-B421-498A-843C-F0EE71E3403F}"/>
    <cellStyle name="Normal 3 21 7" xfId="22978" xr:uid="{547A2871-CD26-4755-BBB1-4B6CA3F94662}"/>
    <cellStyle name="Normal 3 21 7 2" xfId="22979" xr:uid="{F0667C53-1081-42D4-B32D-B99D1FD51E98}"/>
    <cellStyle name="Normal 3 21 7 2 2" xfId="22980" xr:uid="{25D7A1A6-6149-4BD3-9D7F-5FA5057F0CCC}"/>
    <cellStyle name="Normal 3 21 7 2 3" xfId="22981" xr:uid="{9AD2B486-C7D6-479A-9328-24CEC2B12EA4}"/>
    <cellStyle name="Normal 3 21 7 3" xfId="22982" xr:uid="{9B3149B1-8D13-4902-9BE3-0CE6B57292E3}"/>
    <cellStyle name="Normal 3 21 7 3 2" xfId="22983" xr:uid="{A740BAFB-F9F5-4981-BB29-4AEC77A44F29}"/>
    <cellStyle name="Normal 3 21 7 3 3" xfId="22984" xr:uid="{02711F48-2E74-4A28-A80C-BD7FB5CA13E2}"/>
    <cellStyle name="Normal 3 21 7 4" xfId="22985" xr:uid="{D98F19C7-F121-4758-A9DC-7CF45FB53E44}"/>
    <cellStyle name="Normal 3 21 7 5" xfId="22986" xr:uid="{2495CA06-FA89-4674-B49B-AF136252D06E}"/>
    <cellStyle name="Normal 3 21 8" xfId="22987" xr:uid="{9725D58C-B947-4AFA-9C43-0F99D18E692F}"/>
    <cellStyle name="Normal 3 21 8 2" xfId="22988" xr:uid="{FB88E4B7-77C5-490A-BDB4-8FD06C7397DF}"/>
    <cellStyle name="Normal 3 21 8 2 2" xfId="22989" xr:uid="{38B7CB05-D67C-4EE2-8372-E8DB701756FD}"/>
    <cellStyle name="Normal 3 21 8 2 3" xfId="22990" xr:uid="{44599DC9-DCA5-4056-853D-5CEDEE9D5C41}"/>
    <cellStyle name="Normal 3 21 8 3" xfId="22991" xr:uid="{8A188667-EADA-4EBE-BE6B-0B8BF961DAA8}"/>
    <cellStyle name="Normal 3 21 8 3 2" xfId="22992" xr:uid="{A9678E41-E1D5-47FD-BF3F-10188A4A21C0}"/>
    <cellStyle name="Normal 3 21 8 3 3" xfId="22993" xr:uid="{3F303249-F041-42BD-B93D-B331AB07FC68}"/>
    <cellStyle name="Normal 3 21 8 4" xfId="22994" xr:uid="{414BC183-D3EE-4E34-87EA-422F3880C501}"/>
    <cellStyle name="Normal 3 21 8 5" xfId="22995" xr:uid="{4FA3608E-5DEC-4419-8FBE-4E07A2EE6029}"/>
    <cellStyle name="Normal 3 21 9" xfId="22996" xr:uid="{1F313548-D6E1-4EFC-ABE3-69AD36300311}"/>
    <cellStyle name="Normal 3 21 9 2" xfId="22997" xr:uid="{CA4EF5D0-1A2B-4EA2-BFA4-B7DC3B1BA25D}"/>
    <cellStyle name="Normal 3 21 9 2 2" xfId="22998" xr:uid="{BB53E19C-34BF-4BD2-981C-237D9603C148}"/>
    <cellStyle name="Normal 3 21 9 2 3" xfId="22999" xr:uid="{E7CDB49F-AF91-4A89-AD94-10DF505A8045}"/>
    <cellStyle name="Normal 3 21 9 3" xfId="23000" xr:uid="{79BAC677-8D6D-4879-A063-34390D6B9EC9}"/>
    <cellStyle name="Normal 3 21 9 3 2" xfId="23001" xr:uid="{FBB8EF74-D11B-4522-B681-D17204BB3E18}"/>
    <cellStyle name="Normal 3 21 9 3 3" xfId="23002" xr:uid="{1001D2EF-DD31-46A6-AD23-4F7DBE67330C}"/>
    <cellStyle name="Normal 3 21 9 4" xfId="23003" xr:uid="{4DF992FC-5181-480C-9E86-1BF56085EE97}"/>
    <cellStyle name="Normal 3 21 9 5" xfId="23004" xr:uid="{4A7DD715-0BF2-4050-A62F-9005D1A05A52}"/>
    <cellStyle name="Normal 3 22" xfId="23005" xr:uid="{01184D01-B455-45A5-8E2B-C5463FAFB53E}"/>
    <cellStyle name="Normal 3 22 10" xfId="23006" xr:uid="{CD51A682-33D7-4FC1-BBC0-D832B2EAE218}"/>
    <cellStyle name="Normal 3 22 10 2" xfId="23007" xr:uid="{C7E0DBE1-94A9-4175-80B5-954B1E9DD6A0}"/>
    <cellStyle name="Normal 3 22 10 2 2" xfId="23008" xr:uid="{61BBC025-9DC4-45F9-8274-BFA22CC84729}"/>
    <cellStyle name="Normal 3 22 10 2 3" xfId="23009" xr:uid="{40654758-062A-4310-93EB-9BE88450135F}"/>
    <cellStyle name="Normal 3 22 10 3" xfId="23010" xr:uid="{D9AAAACB-5359-4E91-9FEA-CF6BF5347BBD}"/>
    <cellStyle name="Normal 3 22 10 3 2" xfId="23011" xr:uid="{B041189F-3C1F-4F3A-9CF4-E6F9AB5CF2DE}"/>
    <cellStyle name="Normal 3 22 10 3 3" xfId="23012" xr:uid="{47E3983F-26DF-4529-9EB1-5720A8AEE8B1}"/>
    <cellStyle name="Normal 3 22 10 4" xfId="23013" xr:uid="{81DA42A0-94D4-4E75-9333-C42E74FDD7B3}"/>
    <cellStyle name="Normal 3 22 10 5" xfId="23014" xr:uid="{9729A09A-FF89-45AD-8690-A31B21BB3D01}"/>
    <cellStyle name="Normal 3 22 11" xfId="23015" xr:uid="{5B48E717-1172-4EBA-8E78-2FD53ADCE89D}"/>
    <cellStyle name="Normal 3 22 11 2" xfId="23016" xr:uid="{9CCB39FE-B5E4-4AE7-B25F-0D9106465A78}"/>
    <cellStyle name="Normal 3 22 11 2 2" xfId="23017" xr:uid="{1DB08208-B132-4700-890D-EF62901A2C43}"/>
    <cellStyle name="Normal 3 22 11 2 3" xfId="23018" xr:uid="{F3CB9EF2-7983-442E-9F40-A6CAFC29FF31}"/>
    <cellStyle name="Normal 3 22 11 3" xfId="23019" xr:uid="{6B7038B1-01B0-42E8-B863-CA1028646329}"/>
    <cellStyle name="Normal 3 22 11 3 2" xfId="23020" xr:uid="{F4106DF7-4D24-481E-B5C5-2F020DE2D0B2}"/>
    <cellStyle name="Normal 3 22 11 3 3" xfId="23021" xr:uid="{F4E3BD4A-15E1-46EE-B020-EB97CF3115C2}"/>
    <cellStyle name="Normal 3 22 11 4" xfId="23022" xr:uid="{371CF212-6379-4C89-9AEF-D3F320E4B46A}"/>
    <cellStyle name="Normal 3 22 11 5" xfId="23023" xr:uid="{1EA2B513-E91B-4A8D-BF57-39D73A895F66}"/>
    <cellStyle name="Normal 3 22 12" xfId="23024" xr:uid="{080AE5B6-2A10-45E2-BF77-ECBF3BA8F9BB}"/>
    <cellStyle name="Normal 3 22 12 2" xfId="23025" xr:uid="{120DD5B4-9568-4EE7-BC98-066CDEB927BC}"/>
    <cellStyle name="Normal 3 22 12 2 2" xfId="23026" xr:uid="{74935ACF-FFD5-4835-8A86-BD935B58C6FD}"/>
    <cellStyle name="Normal 3 22 12 2 3" xfId="23027" xr:uid="{BAA472E2-9F43-4A42-A2C3-D2DC54942545}"/>
    <cellStyle name="Normal 3 22 12 3" xfId="23028" xr:uid="{45E50279-F23C-4834-8134-86128BD804B4}"/>
    <cellStyle name="Normal 3 22 12 3 2" xfId="23029" xr:uid="{EDA058C9-FF2F-4399-934F-4F8C6619785C}"/>
    <cellStyle name="Normal 3 22 12 3 3" xfId="23030" xr:uid="{8CD03F9B-CB7C-402A-8518-50812E757B7E}"/>
    <cellStyle name="Normal 3 22 12 4" xfId="23031" xr:uid="{2F4A6593-BCA0-4681-BFFE-6244606A0F7C}"/>
    <cellStyle name="Normal 3 22 12 5" xfId="23032" xr:uid="{A97F58A9-282A-4DAD-8C7C-5FFA8895FF5A}"/>
    <cellStyle name="Normal 3 22 13" xfId="23033" xr:uid="{3132804C-4EC1-45D2-9D79-949EB1F7C2F0}"/>
    <cellStyle name="Normal 3 22 13 2" xfId="23034" xr:uid="{EFD4F3D6-7F3C-4BED-85F0-0D585B63B6DD}"/>
    <cellStyle name="Normal 3 22 13 2 2" xfId="23035" xr:uid="{52384E27-3128-4E8B-928E-8D509047D4F2}"/>
    <cellStyle name="Normal 3 22 13 2 3" xfId="23036" xr:uid="{4E0AE59C-B101-41A8-A03F-74F397AFF9D9}"/>
    <cellStyle name="Normal 3 22 13 3" xfId="23037" xr:uid="{A08848F7-6BB3-48D5-A96E-F8CD24BAB1C3}"/>
    <cellStyle name="Normal 3 22 13 3 2" xfId="23038" xr:uid="{E256D674-7BB5-49BC-A4E7-36775E8881EC}"/>
    <cellStyle name="Normal 3 22 13 3 3" xfId="23039" xr:uid="{C39AB30C-DF54-42F8-8EEA-3A311C722556}"/>
    <cellStyle name="Normal 3 22 13 4" xfId="23040" xr:uid="{E5C3E12F-B536-4E47-AE84-7D0CF222F423}"/>
    <cellStyle name="Normal 3 22 13 5" xfId="23041" xr:uid="{6A179924-7966-4873-A644-75054F507CF8}"/>
    <cellStyle name="Normal 3 22 14" xfId="23042" xr:uid="{163222F8-BB6A-483D-9A5E-F55BCAAB534B}"/>
    <cellStyle name="Normal 3 22 14 2" xfId="23043" xr:uid="{1A8CD137-F465-46EA-8B0B-9E86F88CC0E5}"/>
    <cellStyle name="Normal 3 22 14 2 2" xfId="23044" xr:uid="{38FAF582-BEBA-4C46-ACC6-6460CF080180}"/>
    <cellStyle name="Normal 3 22 14 2 3" xfId="23045" xr:uid="{0CCA4017-3D73-47D0-A9D7-C4111D39A7E2}"/>
    <cellStyle name="Normal 3 22 14 3" xfId="23046" xr:uid="{314EA5A7-9036-468A-B11B-1B65ABBD9F53}"/>
    <cellStyle name="Normal 3 22 14 3 2" xfId="23047" xr:uid="{91BAE07A-4939-4A71-8DC8-33DCEB87108F}"/>
    <cellStyle name="Normal 3 22 14 3 3" xfId="23048" xr:uid="{8B16037A-6D50-46F5-80C5-C13BBAAD4BBD}"/>
    <cellStyle name="Normal 3 22 14 4" xfId="23049" xr:uid="{9D45BE70-E156-47A6-85E7-A2222B3A1663}"/>
    <cellStyle name="Normal 3 22 14 5" xfId="23050" xr:uid="{659A6D89-1BCC-46ED-9F60-C5293A0E8B2B}"/>
    <cellStyle name="Normal 3 22 15" xfId="23051" xr:uid="{92D2211B-BF0B-428E-B2A4-D5A17EA98444}"/>
    <cellStyle name="Normal 3 22 15 2" xfId="23052" xr:uid="{D186630B-75FF-4950-B1BB-ABCCAE07C4BF}"/>
    <cellStyle name="Normal 3 22 15 2 2" xfId="23053" xr:uid="{E97FADDA-E87F-4679-B88E-E5265FAE57FC}"/>
    <cellStyle name="Normal 3 22 15 2 3" xfId="23054" xr:uid="{83DC7F4B-0950-4339-8B21-A5F880146FB0}"/>
    <cellStyle name="Normal 3 22 15 3" xfId="23055" xr:uid="{33277D83-EE88-41F7-8749-8D92F0420FD7}"/>
    <cellStyle name="Normal 3 22 15 3 2" xfId="23056" xr:uid="{AC3EC7BD-5B77-46C0-9BC2-6061EFD6F47B}"/>
    <cellStyle name="Normal 3 22 15 3 3" xfId="23057" xr:uid="{74DC7660-0DA1-4799-A67A-1B8F3DF82627}"/>
    <cellStyle name="Normal 3 22 15 4" xfId="23058" xr:uid="{0868F7FB-748F-479E-9C15-EC084016536D}"/>
    <cellStyle name="Normal 3 22 15 5" xfId="23059" xr:uid="{1B3100EC-0B14-44F8-BB2F-62A037C0277F}"/>
    <cellStyle name="Normal 3 22 16" xfId="23060" xr:uid="{30A4FF77-9A3F-4086-9913-D15144FD7FB7}"/>
    <cellStyle name="Normal 3 22 16 2" xfId="23061" xr:uid="{5F3BF70F-B0A7-4606-AD2B-B3381F1DA886}"/>
    <cellStyle name="Normal 3 22 16 2 2" xfId="23062" xr:uid="{4688D1EB-2A8E-45DC-8CE9-8EAEABD7CD2F}"/>
    <cellStyle name="Normal 3 22 16 2 3" xfId="23063" xr:uid="{32CDBAD4-B125-4A96-9C63-F6BA7816DD26}"/>
    <cellStyle name="Normal 3 22 16 3" xfId="23064" xr:uid="{88B8C015-7185-4A08-8F6D-6370C6D945A9}"/>
    <cellStyle name="Normal 3 22 16 3 2" xfId="23065" xr:uid="{065222AB-9ED1-4D01-B896-CADEC64388F5}"/>
    <cellStyle name="Normal 3 22 16 3 3" xfId="23066" xr:uid="{7813A18A-E9B8-46DB-AC96-E4AF64B2C15E}"/>
    <cellStyle name="Normal 3 22 16 4" xfId="23067" xr:uid="{205529BC-5201-42A3-9B02-3A4B31A2FC6E}"/>
    <cellStyle name="Normal 3 22 16 5" xfId="23068" xr:uid="{E632DC61-D87B-4EE8-8C35-6E664A5A2878}"/>
    <cellStyle name="Normal 3 22 17" xfId="23069" xr:uid="{B68B542A-1037-494D-9E22-2FBA0972AFF9}"/>
    <cellStyle name="Normal 3 22 17 2" xfId="23070" xr:uid="{32C120E8-2202-43E3-93B2-54B00793E393}"/>
    <cellStyle name="Normal 3 22 17 2 2" xfId="23071" xr:uid="{1650DE89-3656-4C96-ACE4-EC235373D197}"/>
    <cellStyle name="Normal 3 22 17 2 3" xfId="23072" xr:uid="{9FC55C4B-E63A-4175-938F-412E6810BC8B}"/>
    <cellStyle name="Normal 3 22 17 3" xfId="23073" xr:uid="{17B74B89-BB41-45D7-9229-5F6EF1228872}"/>
    <cellStyle name="Normal 3 22 17 3 2" xfId="23074" xr:uid="{5D5728E2-4265-4B66-A6D3-7557C21FAFA3}"/>
    <cellStyle name="Normal 3 22 17 3 3" xfId="23075" xr:uid="{3FE751D6-C86E-4B7C-B5C9-BF34BC558593}"/>
    <cellStyle name="Normal 3 22 17 4" xfId="23076" xr:uid="{434F4BDD-C110-4765-BB83-B3E91048760A}"/>
    <cellStyle name="Normal 3 22 17 5" xfId="23077" xr:uid="{E532DE77-57A0-41CB-8701-61FC7DFF9B46}"/>
    <cellStyle name="Normal 3 22 18" xfId="23078" xr:uid="{9CB0876A-C179-4D98-9588-C479B24BE1AF}"/>
    <cellStyle name="Normal 3 22 18 2" xfId="23079" xr:uid="{C3157C7D-9195-47F5-A0AA-06C2C6BFEC06}"/>
    <cellStyle name="Normal 3 22 18 2 2" xfId="23080" xr:uid="{B9219014-FA13-4C2F-B072-57C3A9AED13E}"/>
    <cellStyle name="Normal 3 22 18 2 3" xfId="23081" xr:uid="{AA4CE009-0B45-4A5C-8281-7E90E0A084F7}"/>
    <cellStyle name="Normal 3 22 18 3" xfId="23082" xr:uid="{04A368D5-3291-41AC-AE15-06BB79443E43}"/>
    <cellStyle name="Normal 3 22 18 3 2" xfId="23083" xr:uid="{B99107D6-32A0-46FE-85D3-5F2720A1738A}"/>
    <cellStyle name="Normal 3 22 18 3 3" xfId="23084" xr:uid="{3E4385C8-BD42-4195-85CC-E799F4E8CBF8}"/>
    <cellStyle name="Normal 3 22 18 4" xfId="23085" xr:uid="{D28EEF4F-5C6D-469D-A0F0-24278707BB77}"/>
    <cellStyle name="Normal 3 22 18 5" xfId="23086" xr:uid="{DF5A4EFF-EAF3-4B5E-A57A-FC0513C87737}"/>
    <cellStyle name="Normal 3 22 19" xfId="23087" xr:uid="{59FDDFA6-1DAE-4B8C-8C07-FAAD33CADDE0}"/>
    <cellStyle name="Normal 3 22 19 2" xfId="23088" xr:uid="{0B4406A7-A754-4F09-B780-3DE08EBFADD0}"/>
    <cellStyle name="Normal 3 22 19 2 2" xfId="23089" xr:uid="{7CD633AA-0C65-44F9-BE9C-43529E87DA67}"/>
    <cellStyle name="Normal 3 22 19 2 3" xfId="23090" xr:uid="{2A8212E0-45B3-4E52-AFCB-AB8682D25FD6}"/>
    <cellStyle name="Normal 3 22 19 3" xfId="23091" xr:uid="{293C37A8-D506-4D2A-A01D-E4FA2DE2DB8D}"/>
    <cellStyle name="Normal 3 22 19 3 2" xfId="23092" xr:uid="{4264E67A-7E98-47D7-ABD7-2F3FEFE714CA}"/>
    <cellStyle name="Normal 3 22 19 3 3" xfId="23093" xr:uid="{6E3ECD49-439F-46FF-84E6-0CBD4F2E2A5E}"/>
    <cellStyle name="Normal 3 22 19 4" xfId="23094" xr:uid="{696E6A37-471A-4A83-B0DF-A29D8A5E6F43}"/>
    <cellStyle name="Normal 3 22 19 5" xfId="23095" xr:uid="{6507369C-379D-46E0-AAB4-96083713E5F3}"/>
    <cellStyle name="Normal 3 22 2" xfId="23096" xr:uid="{22B0DC16-1A50-4D85-B69A-321E68F27D53}"/>
    <cellStyle name="Normal 3 22 2 2" xfId="23097" xr:uid="{A5FC3B4D-B928-4114-B2E1-194F52D7F927}"/>
    <cellStyle name="Normal 3 22 2 2 2" xfId="23098" xr:uid="{F0E0C77F-2189-457A-B3A1-851AA0BE2DCB}"/>
    <cellStyle name="Normal 3 22 2 2 3" xfId="23099" xr:uid="{75616AEF-D328-4562-9F04-C7F1929AF738}"/>
    <cellStyle name="Normal 3 22 2 3" xfId="23100" xr:uid="{A2E6AD06-4C14-42A6-8222-4F408A5E0369}"/>
    <cellStyle name="Normal 3 22 2 3 2" xfId="23101" xr:uid="{177B8540-E3B3-466C-A781-5D511408F5F1}"/>
    <cellStyle name="Normal 3 22 2 3 3" xfId="23102" xr:uid="{1A3C9926-DD64-4F38-A8E0-598127713592}"/>
    <cellStyle name="Normal 3 22 2 4" xfId="23103" xr:uid="{864151FD-0635-43C2-959E-1A617E166AAA}"/>
    <cellStyle name="Normal 3 22 2 5" xfId="23104" xr:uid="{E44215C3-A784-4305-9879-E98FE67F20CA}"/>
    <cellStyle name="Normal 3 22 20" xfId="23105" xr:uid="{48A11F9D-1DCF-4900-89CB-34EC3076CB59}"/>
    <cellStyle name="Normal 3 22 20 2" xfId="23106" xr:uid="{067BDE22-45FF-4C8E-AABE-4B2FAFE4C8B9}"/>
    <cellStyle name="Normal 3 22 20 2 2" xfId="23107" xr:uid="{5D6BD4F5-2EEB-41FC-999D-3EA6E43051CA}"/>
    <cellStyle name="Normal 3 22 20 2 3" xfId="23108" xr:uid="{E3B205EC-07E6-48C8-8AB9-0F5F401569C0}"/>
    <cellStyle name="Normal 3 22 20 3" xfId="23109" xr:uid="{96776FE2-E0E7-4C4C-A29D-D931177D5B64}"/>
    <cellStyle name="Normal 3 22 20 3 2" xfId="23110" xr:uid="{865724E8-D814-4E8E-8CCB-8191C8536F26}"/>
    <cellStyle name="Normal 3 22 20 3 3" xfId="23111" xr:uid="{95AF3D4A-CB61-4DDE-B613-659F05402E5E}"/>
    <cellStyle name="Normal 3 22 20 4" xfId="23112" xr:uid="{FDD0E623-14EC-452D-B0AA-8E20E21EDD44}"/>
    <cellStyle name="Normal 3 22 20 5" xfId="23113" xr:uid="{5AAB12FB-EF41-4AA6-A98C-FF7078C69BF4}"/>
    <cellStyle name="Normal 3 22 21" xfId="23114" xr:uid="{C3BE4CAB-5613-427A-B9C5-50FD3456495B}"/>
    <cellStyle name="Normal 3 22 21 2" xfId="23115" xr:uid="{028BD458-A8FA-45D0-AA16-657A5D8C6AD9}"/>
    <cellStyle name="Normal 3 22 21 2 2" xfId="23116" xr:uid="{2343E2A3-5CB2-4F5E-ACBE-A4690BA21E4B}"/>
    <cellStyle name="Normal 3 22 21 2 3" xfId="23117" xr:uid="{74CCA12A-EF4B-4461-AB76-BE66EB753522}"/>
    <cellStyle name="Normal 3 22 21 3" xfId="23118" xr:uid="{5A3DA6DE-D407-47CE-8E02-E01AE97AB15B}"/>
    <cellStyle name="Normal 3 22 21 3 2" xfId="23119" xr:uid="{6A1493EA-74E6-4DB9-AFD7-A160A9E58C18}"/>
    <cellStyle name="Normal 3 22 21 3 3" xfId="23120" xr:uid="{F645A6F4-A848-4308-8168-FB2E9A18C759}"/>
    <cellStyle name="Normal 3 22 21 4" xfId="23121" xr:uid="{F13D1ABB-3EB5-4D14-BB33-240AB11069F7}"/>
    <cellStyle name="Normal 3 22 21 5" xfId="23122" xr:uid="{86B1B1B2-88F0-497A-85DD-A16DF8960AF4}"/>
    <cellStyle name="Normal 3 22 22" xfId="23123" xr:uid="{7F16BF2E-FF52-4D78-BA8D-6950152DB13E}"/>
    <cellStyle name="Normal 3 22 22 2" xfId="23124" xr:uid="{D2695D85-AD9D-4138-B9BC-35E4934E4181}"/>
    <cellStyle name="Normal 3 22 22 2 2" xfId="23125" xr:uid="{8093C063-FC22-467E-A6C7-CB427B414DFF}"/>
    <cellStyle name="Normal 3 22 22 2 3" xfId="23126" xr:uid="{7D7A755D-FC69-47E7-8D5C-47F2CC78953A}"/>
    <cellStyle name="Normal 3 22 22 3" xfId="23127" xr:uid="{3266209A-72BA-4C50-A0B6-92DEBF3FB66C}"/>
    <cellStyle name="Normal 3 22 22 3 2" xfId="23128" xr:uid="{87A77B26-A485-4B28-9346-760BB71DA25A}"/>
    <cellStyle name="Normal 3 22 22 3 3" xfId="23129" xr:uid="{156F4493-3C55-4952-A106-A1A842797A7E}"/>
    <cellStyle name="Normal 3 22 22 4" xfId="23130" xr:uid="{133768BF-7E4E-4968-A38A-FC0D2895F8DA}"/>
    <cellStyle name="Normal 3 22 22 5" xfId="23131" xr:uid="{8A96E899-1891-4F5B-ABE0-19EBC6557E7A}"/>
    <cellStyle name="Normal 3 22 23" xfId="23132" xr:uid="{321C990B-17C7-4CC7-9870-E9BAAEC68DEB}"/>
    <cellStyle name="Normal 3 22 23 2" xfId="23133" xr:uid="{097DFAFD-B2D3-4B63-A2C0-D2C6C7475B08}"/>
    <cellStyle name="Normal 3 22 23 2 2" xfId="23134" xr:uid="{4D5B85D8-8B21-4B58-ACEC-12F0015DC7CB}"/>
    <cellStyle name="Normal 3 22 23 2 3" xfId="23135" xr:uid="{531C471E-33F9-49EA-9511-BAA36CCEE962}"/>
    <cellStyle name="Normal 3 22 23 3" xfId="23136" xr:uid="{99387BD1-4535-4BE9-9604-55EDA0097A4A}"/>
    <cellStyle name="Normal 3 22 23 3 2" xfId="23137" xr:uid="{57D8A290-C57A-438D-BECA-C75207ADD32B}"/>
    <cellStyle name="Normal 3 22 23 3 3" xfId="23138" xr:uid="{3B727920-DDCD-4D2C-8F5B-C84D22C3C6C9}"/>
    <cellStyle name="Normal 3 22 23 4" xfId="23139" xr:uid="{19FE9BD5-1FA5-48FB-87B6-0EFE3EC081F8}"/>
    <cellStyle name="Normal 3 22 23 5" xfId="23140" xr:uid="{255942A8-1524-417D-B950-5E25A256BEB9}"/>
    <cellStyle name="Normal 3 22 24" xfId="23141" xr:uid="{1A518F0A-D9C8-43A5-AC76-4983113C1412}"/>
    <cellStyle name="Normal 3 22 24 2" xfId="23142" xr:uid="{9BFEBE15-6432-4FC5-ACA1-6A11F52D0DF8}"/>
    <cellStyle name="Normal 3 22 24 3" xfId="23143" xr:uid="{092E2AD8-F5EF-4D00-B383-31BEBBD46FC0}"/>
    <cellStyle name="Normal 3 22 25" xfId="23144" xr:uid="{40FE903D-A0FB-4051-9244-6F121B5D16BE}"/>
    <cellStyle name="Normal 3 22 25 2" xfId="23145" xr:uid="{BCE596ED-48E6-4055-BE63-9E00D8B33AE8}"/>
    <cellStyle name="Normal 3 22 25 3" xfId="23146" xr:uid="{5BBA4A7B-6C8A-47AC-BCAC-FD221D1E9C77}"/>
    <cellStyle name="Normal 3 22 26" xfId="23147" xr:uid="{449DB162-744D-4C02-B38C-C4A2A56FC663}"/>
    <cellStyle name="Normal 3 22 27" xfId="23148" xr:uid="{3FAEF9BB-3127-4898-AA8A-9ACC26A13A7A}"/>
    <cellStyle name="Normal 3 22 3" xfId="23149" xr:uid="{B296C367-96EE-4C3D-9A54-334F01AD9985}"/>
    <cellStyle name="Normal 3 22 3 2" xfId="23150" xr:uid="{D0A03E04-8BFB-44F8-8A15-289CFBCF3D5B}"/>
    <cellStyle name="Normal 3 22 3 2 2" xfId="23151" xr:uid="{82BD7C7E-E806-4EB9-9117-C89407F14C14}"/>
    <cellStyle name="Normal 3 22 3 2 3" xfId="23152" xr:uid="{B369E082-3B44-467C-B209-C2D027A2F770}"/>
    <cellStyle name="Normal 3 22 3 3" xfId="23153" xr:uid="{8C22E5EC-5914-49C5-B269-2148C64FCCDD}"/>
    <cellStyle name="Normal 3 22 3 3 2" xfId="23154" xr:uid="{C9CAF53D-E1C6-4144-A237-0C0302DBBFC6}"/>
    <cellStyle name="Normal 3 22 3 3 3" xfId="23155" xr:uid="{FF280337-8796-4B69-867B-B3DC22ED1E9A}"/>
    <cellStyle name="Normal 3 22 3 4" xfId="23156" xr:uid="{40E76A94-D4FC-4F0D-870F-108A476BF38E}"/>
    <cellStyle name="Normal 3 22 3 5" xfId="23157" xr:uid="{9F0543E6-D31C-4170-9E47-9EAA2AB36D0E}"/>
    <cellStyle name="Normal 3 22 4" xfId="23158" xr:uid="{4445E5FA-2F96-4CE7-8344-5F3A7D207271}"/>
    <cellStyle name="Normal 3 22 4 2" xfId="23159" xr:uid="{2036816E-7F14-49BB-B665-FEA258EBA89E}"/>
    <cellStyle name="Normal 3 22 4 2 2" xfId="23160" xr:uid="{511481C3-32AD-4F9D-8D48-3D7E28D19F99}"/>
    <cellStyle name="Normal 3 22 4 2 3" xfId="23161" xr:uid="{1886FC0D-9A7D-46F0-84A3-35232135CEF5}"/>
    <cellStyle name="Normal 3 22 4 3" xfId="23162" xr:uid="{0328CA90-62B2-4A5A-8098-FAEA21DDE403}"/>
    <cellStyle name="Normal 3 22 4 3 2" xfId="23163" xr:uid="{70EF9DED-5D6B-41E5-87CB-E62431F50CD8}"/>
    <cellStyle name="Normal 3 22 4 3 3" xfId="23164" xr:uid="{09E2E3CC-D8A2-4AEC-BED7-35118E781037}"/>
    <cellStyle name="Normal 3 22 4 4" xfId="23165" xr:uid="{002E319F-860D-4A14-B838-58ADBDCA4648}"/>
    <cellStyle name="Normal 3 22 4 5" xfId="23166" xr:uid="{2F7DCB3D-251D-4361-A18C-AA53DE601F70}"/>
    <cellStyle name="Normal 3 22 5" xfId="23167" xr:uid="{63715930-098A-48FA-9708-A1EE2DD5F797}"/>
    <cellStyle name="Normal 3 22 5 2" xfId="23168" xr:uid="{2A964F0D-E38B-48A6-8841-C724670A336E}"/>
    <cellStyle name="Normal 3 22 5 2 2" xfId="23169" xr:uid="{A584DF9F-CF42-4833-B2D6-9F7091FD928C}"/>
    <cellStyle name="Normal 3 22 5 2 3" xfId="23170" xr:uid="{17043515-B497-40EA-BB70-A4ECC4F64052}"/>
    <cellStyle name="Normal 3 22 5 3" xfId="23171" xr:uid="{91185770-6A48-4EC6-A85B-BB2F5440587B}"/>
    <cellStyle name="Normal 3 22 5 3 2" xfId="23172" xr:uid="{2FBF3CE7-528E-46BF-BBC6-648120F7CA62}"/>
    <cellStyle name="Normal 3 22 5 3 3" xfId="23173" xr:uid="{466BF4E0-2DF0-495D-B84E-C242453B44AB}"/>
    <cellStyle name="Normal 3 22 5 4" xfId="23174" xr:uid="{3E04370B-13B9-4563-B0A9-4EB873C60EAB}"/>
    <cellStyle name="Normal 3 22 5 5" xfId="23175" xr:uid="{D8BD0C59-9D3D-4B71-90B1-F5807644F05B}"/>
    <cellStyle name="Normal 3 22 6" xfId="23176" xr:uid="{96A7017C-0738-4B7C-BA92-73A1E77879AA}"/>
    <cellStyle name="Normal 3 22 6 2" xfId="23177" xr:uid="{93C9E03C-B3BF-45AA-BDEE-40E4171580F2}"/>
    <cellStyle name="Normal 3 22 6 2 2" xfId="23178" xr:uid="{BC28483D-3530-4780-81C0-866D651192AA}"/>
    <cellStyle name="Normal 3 22 6 2 3" xfId="23179" xr:uid="{5D0E1D04-1AA6-4B1E-A322-059D3C8DFE63}"/>
    <cellStyle name="Normal 3 22 6 3" xfId="23180" xr:uid="{61364427-0919-4C92-A1A2-DFA8ADB9F3FB}"/>
    <cellStyle name="Normal 3 22 6 3 2" xfId="23181" xr:uid="{14CFAFCB-AB58-4856-AD60-4DD0E747252C}"/>
    <cellStyle name="Normal 3 22 6 3 3" xfId="23182" xr:uid="{E0B2926A-447E-4B90-8921-9FA552E860BD}"/>
    <cellStyle name="Normal 3 22 6 4" xfId="23183" xr:uid="{94E9FB56-6EDB-44F6-8AC6-2F680421B2F4}"/>
    <cellStyle name="Normal 3 22 6 5" xfId="23184" xr:uid="{EC8FFA3C-63EA-4F0E-8D63-79D98CF82837}"/>
    <cellStyle name="Normal 3 22 7" xfId="23185" xr:uid="{7B5D21F6-D7B8-42B7-9787-BD26A2419448}"/>
    <cellStyle name="Normal 3 22 7 2" xfId="23186" xr:uid="{86B49DF0-15F4-411E-8C23-61F82F95EA5A}"/>
    <cellStyle name="Normal 3 22 7 2 2" xfId="23187" xr:uid="{0D8788E5-66EE-4244-847C-C192C56CE6C9}"/>
    <cellStyle name="Normal 3 22 7 2 3" xfId="23188" xr:uid="{BC0F2ABC-C9FB-4C5A-A2F2-7E2854BAE3A9}"/>
    <cellStyle name="Normal 3 22 7 3" xfId="23189" xr:uid="{71B3FB40-C206-4114-90FB-F0594A0BD17B}"/>
    <cellStyle name="Normal 3 22 7 3 2" xfId="23190" xr:uid="{9026AAEC-E181-4177-A3B7-383B3D6A0BA0}"/>
    <cellStyle name="Normal 3 22 7 3 3" xfId="23191" xr:uid="{B1B363EE-CFEB-46F5-BA4D-97225EFC72C6}"/>
    <cellStyle name="Normal 3 22 7 4" xfId="23192" xr:uid="{B8B123EE-974D-469B-A63E-AE57B63AFAF7}"/>
    <cellStyle name="Normal 3 22 7 5" xfId="23193" xr:uid="{826CCAAA-AC0A-440C-9A63-326FB779AFE9}"/>
    <cellStyle name="Normal 3 22 8" xfId="23194" xr:uid="{49FCFC70-EA27-4D9F-9EE4-E58DAF06BB56}"/>
    <cellStyle name="Normal 3 22 8 2" xfId="23195" xr:uid="{089F2D38-8BF5-4F81-A6C3-2AEAF75DC375}"/>
    <cellStyle name="Normal 3 22 8 2 2" xfId="23196" xr:uid="{ED007DD8-E633-4D25-B9BC-334F08E7BB85}"/>
    <cellStyle name="Normal 3 22 8 2 3" xfId="23197" xr:uid="{697E05BB-7725-4AC9-BEE5-ACC0D3DF3E36}"/>
    <cellStyle name="Normal 3 22 8 3" xfId="23198" xr:uid="{11953390-0CFA-4B80-88FC-6B02C01A6677}"/>
    <cellStyle name="Normal 3 22 8 3 2" xfId="23199" xr:uid="{CF4A0606-E225-4EAB-8D10-D2CBD76E1D44}"/>
    <cellStyle name="Normal 3 22 8 3 3" xfId="23200" xr:uid="{6BC88B0E-CCC6-40E7-A0EA-00BFBC4C1B1F}"/>
    <cellStyle name="Normal 3 22 8 4" xfId="23201" xr:uid="{68F57B2E-BFFC-4AF5-B7D7-F19722876565}"/>
    <cellStyle name="Normal 3 22 8 5" xfId="23202" xr:uid="{9527E0BD-75A7-4567-AC00-733F12893E98}"/>
    <cellStyle name="Normal 3 22 9" xfId="23203" xr:uid="{58E3E411-06D0-424F-BF5D-17FCCD959EE5}"/>
    <cellStyle name="Normal 3 22 9 2" xfId="23204" xr:uid="{4AA9EF11-7DEE-4720-B8D3-66D9373BF152}"/>
    <cellStyle name="Normal 3 22 9 2 2" xfId="23205" xr:uid="{D10EBA25-31CB-4842-84A2-3D662B738434}"/>
    <cellStyle name="Normal 3 22 9 2 3" xfId="23206" xr:uid="{1E32B201-4FA6-4E6D-961A-E4A19DF54053}"/>
    <cellStyle name="Normal 3 22 9 3" xfId="23207" xr:uid="{7D4984A4-109F-45C1-8E54-D48AD11B612F}"/>
    <cellStyle name="Normal 3 22 9 3 2" xfId="23208" xr:uid="{044EAF5F-D53F-41C3-9520-EE5156E26118}"/>
    <cellStyle name="Normal 3 22 9 3 3" xfId="23209" xr:uid="{E8815526-BCA0-43C8-893E-3D7AD7763D5F}"/>
    <cellStyle name="Normal 3 22 9 4" xfId="23210" xr:uid="{01AED33D-4224-44F1-990C-D883D4A63F4A}"/>
    <cellStyle name="Normal 3 22 9 5" xfId="23211" xr:uid="{F8150C13-1780-4912-A0FE-52BC58D808B2}"/>
    <cellStyle name="Normal 3 23" xfId="23212" xr:uid="{B953BB95-9371-4A00-B830-2CE950EA10C6}"/>
    <cellStyle name="Normal 3 23 10" xfId="23213" xr:uid="{9A8859F2-E864-40FF-B02F-248BAE960822}"/>
    <cellStyle name="Normal 3 23 10 2" xfId="23214" xr:uid="{D98DECA7-4715-401A-AA33-A8D7F53CAEB5}"/>
    <cellStyle name="Normal 3 23 10 2 2" xfId="23215" xr:uid="{7E5613BC-63D9-4457-BB98-A312C822C59D}"/>
    <cellStyle name="Normal 3 23 10 2 3" xfId="23216" xr:uid="{8AF1C8E3-709C-40D8-A06B-2400C50C961C}"/>
    <cellStyle name="Normal 3 23 10 3" xfId="23217" xr:uid="{FF8F66D4-F9F5-45D4-B44D-66A8E6B1D407}"/>
    <cellStyle name="Normal 3 23 10 3 2" xfId="23218" xr:uid="{86C7121E-E91F-43DC-A6CE-333A7532E2C1}"/>
    <cellStyle name="Normal 3 23 10 3 3" xfId="23219" xr:uid="{BFE3FCC1-FDF4-4A13-8489-71E8A073CA39}"/>
    <cellStyle name="Normal 3 23 10 4" xfId="23220" xr:uid="{4A36DD63-C75D-41FB-AABD-DD2D8FFDC0CB}"/>
    <cellStyle name="Normal 3 23 10 5" xfId="23221" xr:uid="{70B29D1F-1055-4EA1-B358-030784ACC8EB}"/>
    <cellStyle name="Normal 3 23 11" xfId="23222" xr:uid="{926727F4-B750-4D61-92F6-C57E121FA9F8}"/>
    <cellStyle name="Normal 3 23 11 2" xfId="23223" xr:uid="{2D791CD2-2891-44EC-A48F-6A9FCED9F937}"/>
    <cellStyle name="Normal 3 23 11 2 2" xfId="23224" xr:uid="{9FC38B41-B379-4ECB-8D0E-04EB6B703524}"/>
    <cellStyle name="Normal 3 23 11 2 3" xfId="23225" xr:uid="{50F2F4EC-0D4D-43B9-B894-2ECA9210FC00}"/>
    <cellStyle name="Normal 3 23 11 3" xfId="23226" xr:uid="{B878ADE2-60E6-4F5C-86D4-EBBF0E747807}"/>
    <cellStyle name="Normal 3 23 11 3 2" xfId="23227" xr:uid="{AF56AC3D-F8BB-4E75-961D-02271CD1AEBF}"/>
    <cellStyle name="Normal 3 23 11 3 3" xfId="23228" xr:uid="{2F02AAE5-F557-47C7-851F-C6F2C7073A89}"/>
    <cellStyle name="Normal 3 23 11 4" xfId="23229" xr:uid="{AFF54509-0870-45AF-B26D-1EDF3F359E42}"/>
    <cellStyle name="Normal 3 23 11 5" xfId="23230" xr:uid="{54DC52BF-7BF8-49E2-95CF-6DF925A91CEC}"/>
    <cellStyle name="Normal 3 23 12" xfId="23231" xr:uid="{54740D7F-8C14-4B43-ADA5-79A94C017EBE}"/>
    <cellStyle name="Normal 3 23 12 2" xfId="23232" xr:uid="{225A6D71-842D-4442-8628-5F16B68B4DDD}"/>
    <cellStyle name="Normal 3 23 12 2 2" xfId="23233" xr:uid="{C29C6FDC-6CF0-4939-8B7B-79EAF0F1E1E4}"/>
    <cellStyle name="Normal 3 23 12 2 3" xfId="23234" xr:uid="{2EED89D5-DE46-40E0-AE6B-2150C0DDB5D9}"/>
    <cellStyle name="Normal 3 23 12 3" xfId="23235" xr:uid="{3B1267A9-0106-4BBD-8061-14ECBEEDC82F}"/>
    <cellStyle name="Normal 3 23 12 3 2" xfId="23236" xr:uid="{F854745E-28C2-4881-AA67-05974F5B11BD}"/>
    <cellStyle name="Normal 3 23 12 3 3" xfId="23237" xr:uid="{FD1C3CDE-AEE5-41E6-B037-E229E1276CCF}"/>
    <cellStyle name="Normal 3 23 12 4" xfId="23238" xr:uid="{95180650-70E4-44BF-BB69-54764E56F80C}"/>
    <cellStyle name="Normal 3 23 12 5" xfId="23239" xr:uid="{1C969DBF-B0A9-46F7-BAC7-C5E6CE8DB7C7}"/>
    <cellStyle name="Normal 3 23 13" xfId="23240" xr:uid="{77A830B1-70B4-47D6-9604-370C7815C93E}"/>
    <cellStyle name="Normal 3 23 13 2" xfId="23241" xr:uid="{50AD3991-7BA8-4C6F-8856-7AEA819E1CF0}"/>
    <cellStyle name="Normal 3 23 13 2 2" xfId="23242" xr:uid="{16123BB4-F75C-4484-9BDE-5B33770F6D3B}"/>
    <cellStyle name="Normal 3 23 13 2 3" xfId="23243" xr:uid="{38455437-0030-4F24-96F3-5BD86FCCFDC0}"/>
    <cellStyle name="Normal 3 23 13 3" xfId="23244" xr:uid="{733B7B0B-7088-47FD-A04B-479C1F5543FD}"/>
    <cellStyle name="Normal 3 23 13 3 2" xfId="23245" xr:uid="{B28B143D-6264-4C26-8A43-7D107401B1BC}"/>
    <cellStyle name="Normal 3 23 13 3 3" xfId="23246" xr:uid="{5A5E0104-9C1A-4006-8962-0D6A5338C962}"/>
    <cellStyle name="Normal 3 23 13 4" xfId="23247" xr:uid="{14E5B4CF-6319-412A-BB76-E8D8908AF7FD}"/>
    <cellStyle name="Normal 3 23 13 5" xfId="23248" xr:uid="{A6C9A6FA-2649-4862-9969-61E8486E5696}"/>
    <cellStyle name="Normal 3 23 14" xfId="23249" xr:uid="{A55917DA-E555-42D8-8FCB-A19FF88CA33D}"/>
    <cellStyle name="Normal 3 23 14 2" xfId="23250" xr:uid="{C8B7A3FB-DE0B-49F9-8B32-6E1D43E44D49}"/>
    <cellStyle name="Normal 3 23 14 2 2" xfId="23251" xr:uid="{0E657299-857B-49C9-AA3B-01CFE10CFBF9}"/>
    <cellStyle name="Normal 3 23 14 2 3" xfId="23252" xr:uid="{F92E9B12-82D2-458C-9997-BFF57E3BF46D}"/>
    <cellStyle name="Normal 3 23 14 3" xfId="23253" xr:uid="{664CA9B2-3818-40A1-BBF0-9F0502F32891}"/>
    <cellStyle name="Normal 3 23 14 3 2" xfId="23254" xr:uid="{BD1BB7EA-6B48-44B9-880E-9F3F38EA828F}"/>
    <cellStyle name="Normal 3 23 14 3 3" xfId="23255" xr:uid="{0BE5768F-F92F-4AA7-B7D5-FBAC811B8834}"/>
    <cellStyle name="Normal 3 23 14 4" xfId="23256" xr:uid="{54A91DF9-230F-4626-8865-B575FED80428}"/>
    <cellStyle name="Normal 3 23 14 5" xfId="23257" xr:uid="{4AE53B81-0A5D-49E1-8562-E88D9D063F4A}"/>
    <cellStyle name="Normal 3 23 15" xfId="23258" xr:uid="{81E24253-A070-43D8-A6C7-25909583FA57}"/>
    <cellStyle name="Normal 3 23 15 2" xfId="23259" xr:uid="{7A7DFA95-E3B8-4661-8EFA-30EA21984822}"/>
    <cellStyle name="Normal 3 23 15 2 2" xfId="23260" xr:uid="{0F250D97-BB20-4721-81C6-B83880AA5B2B}"/>
    <cellStyle name="Normal 3 23 15 2 3" xfId="23261" xr:uid="{8FD1E634-40ED-4779-A2D0-8A8C64B3F068}"/>
    <cellStyle name="Normal 3 23 15 3" xfId="23262" xr:uid="{2FCAA0A8-5573-441A-A3EA-517D9A280284}"/>
    <cellStyle name="Normal 3 23 15 3 2" xfId="23263" xr:uid="{770386A3-454D-421A-BE1C-118CE294F1F3}"/>
    <cellStyle name="Normal 3 23 15 3 3" xfId="23264" xr:uid="{577BF19A-C4BC-4D5A-9C01-A9FE8D7274FF}"/>
    <cellStyle name="Normal 3 23 15 4" xfId="23265" xr:uid="{B1A03143-8A52-4F05-9690-501C62DA27D4}"/>
    <cellStyle name="Normal 3 23 15 5" xfId="23266" xr:uid="{28E9C1C5-3CF4-4728-B27C-D0EAF3F93062}"/>
    <cellStyle name="Normal 3 23 16" xfId="23267" xr:uid="{66D16078-6A05-4144-823A-22317E5389F4}"/>
    <cellStyle name="Normal 3 23 16 2" xfId="23268" xr:uid="{791EF8F2-8DC0-4F5E-B799-07AAE007D111}"/>
    <cellStyle name="Normal 3 23 16 2 2" xfId="23269" xr:uid="{4D4BF3F9-36B9-4BF7-97FB-03B86C2C0928}"/>
    <cellStyle name="Normal 3 23 16 2 3" xfId="23270" xr:uid="{E58ED78F-3E68-42E7-A68C-739D62EFE95B}"/>
    <cellStyle name="Normal 3 23 16 3" xfId="23271" xr:uid="{903291EF-8EBC-4CE5-AAF6-8BAD754DC0B0}"/>
    <cellStyle name="Normal 3 23 16 3 2" xfId="23272" xr:uid="{17CBBA3C-75A1-4852-B42E-BAFCB14E6AB0}"/>
    <cellStyle name="Normal 3 23 16 3 3" xfId="23273" xr:uid="{6F20214C-B38C-4D67-B837-70A3775B8FCE}"/>
    <cellStyle name="Normal 3 23 16 4" xfId="23274" xr:uid="{86054A55-7071-4A6A-AEAF-25180B8F776A}"/>
    <cellStyle name="Normal 3 23 16 5" xfId="23275" xr:uid="{6D013E0A-FD49-4ADB-87D3-AFC7F9A59C93}"/>
    <cellStyle name="Normal 3 23 17" xfId="23276" xr:uid="{BCB6ED89-9684-4319-A3C4-51E986FC1B78}"/>
    <cellStyle name="Normal 3 23 17 2" xfId="23277" xr:uid="{D0D4C9C0-0C77-4CD9-B531-5627B0551ED9}"/>
    <cellStyle name="Normal 3 23 17 2 2" xfId="23278" xr:uid="{DA101DA9-5287-4E55-9886-F2ECC14937E6}"/>
    <cellStyle name="Normal 3 23 17 2 3" xfId="23279" xr:uid="{207F1709-A066-4C04-A421-C4AD1F8EBB99}"/>
    <cellStyle name="Normal 3 23 17 3" xfId="23280" xr:uid="{CA3976D7-B0CF-45AD-9BEF-E706BCBCD0AC}"/>
    <cellStyle name="Normal 3 23 17 3 2" xfId="23281" xr:uid="{1865F423-518E-487B-9198-3B36C088BD7E}"/>
    <cellStyle name="Normal 3 23 17 3 3" xfId="23282" xr:uid="{E438CA0B-92F7-4DF3-82AC-2A4B8D354420}"/>
    <cellStyle name="Normal 3 23 17 4" xfId="23283" xr:uid="{2656E6D1-A2DA-4EAC-86A1-DB3D9679CBF9}"/>
    <cellStyle name="Normal 3 23 17 5" xfId="23284" xr:uid="{389D5E60-CDBA-42B9-82CA-EDD80803DE76}"/>
    <cellStyle name="Normal 3 23 18" xfId="23285" xr:uid="{D8E8372B-9210-4389-BE8C-005BDCC64C76}"/>
    <cellStyle name="Normal 3 23 18 2" xfId="23286" xr:uid="{506CCFC8-3D75-4FCD-9EBC-B8CAD8C87845}"/>
    <cellStyle name="Normal 3 23 18 2 2" xfId="23287" xr:uid="{4FEEB276-FD3D-4498-868F-DE2C4B0CD6C1}"/>
    <cellStyle name="Normal 3 23 18 2 3" xfId="23288" xr:uid="{995DF1E1-9313-4BEA-8B79-633FEB1B9162}"/>
    <cellStyle name="Normal 3 23 18 3" xfId="23289" xr:uid="{EC285741-4601-4E39-974F-D5D95ECC7648}"/>
    <cellStyle name="Normal 3 23 18 3 2" xfId="23290" xr:uid="{10D19F38-CA2E-4CDE-A581-69DEA5E26B4C}"/>
    <cellStyle name="Normal 3 23 18 3 3" xfId="23291" xr:uid="{123CA174-58BF-443D-8442-CED5C3EA98A5}"/>
    <cellStyle name="Normal 3 23 18 4" xfId="23292" xr:uid="{C751B9B4-01C8-4892-ACF1-A7BBEB50112E}"/>
    <cellStyle name="Normal 3 23 18 5" xfId="23293" xr:uid="{A035DFD1-1CC9-44EA-899D-20EAB6E60648}"/>
    <cellStyle name="Normal 3 23 19" xfId="23294" xr:uid="{E6751ACA-ACCE-488E-94AF-E97D6CA755D2}"/>
    <cellStyle name="Normal 3 23 19 2" xfId="23295" xr:uid="{53DC65FA-BE50-4FDA-A6DD-257D058498E6}"/>
    <cellStyle name="Normal 3 23 19 2 2" xfId="23296" xr:uid="{44129E20-59A3-4213-9CAC-604E98670291}"/>
    <cellStyle name="Normal 3 23 19 2 3" xfId="23297" xr:uid="{E27624FE-9704-4D75-96AD-72C9E50561D7}"/>
    <cellStyle name="Normal 3 23 19 3" xfId="23298" xr:uid="{4E1D75EB-4A15-48F3-8322-8101580EAFE4}"/>
    <cellStyle name="Normal 3 23 19 3 2" xfId="23299" xr:uid="{F1C1C87F-875C-4854-85EE-5051741E3235}"/>
    <cellStyle name="Normal 3 23 19 3 3" xfId="23300" xr:uid="{8CE7B70B-7C66-4EA8-BB01-D658C24AF931}"/>
    <cellStyle name="Normal 3 23 19 4" xfId="23301" xr:uid="{7A367F92-AEEE-43D1-AB65-4537B26AF924}"/>
    <cellStyle name="Normal 3 23 19 5" xfId="23302" xr:uid="{3CCF6810-9D77-43C1-93D3-733BEAE838CF}"/>
    <cellStyle name="Normal 3 23 2" xfId="23303" xr:uid="{CFA73A9D-59C6-4568-A042-276CFF1DF36E}"/>
    <cellStyle name="Normal 3 23 2 2" xfId="23304" xr:uid="{978AD54C-F3CB-44B2-A3E7-1BAA61553774}"/>
    <cellStyle name="Normal 3 23 2 2 2" xfId="23305" xr:uid="{297B7EFC-37D3-4E9C-A289-9DDF52638147}"/>
    <cellStyle name="Normal 3 23 2 2 3" xfId="23306" xr:uid="{2017EEEB-C770-4BDE-A123-7F4B93091874}"/>
    <cellStyle name="Normal 3 23 2 3" xfId="23307" xr:uid="{1B02BDEE-018C-4F05-9152-DCCF038E2CFF}"/>
    <cellStyle name="Normal 3 23 2 3 2" xfId="23308" xr:uid="{AFDFA05C-FB2D-4388-84D7-CC4780DEDBB1}"/>
    <cellStyle name="Normal 3 23 2 3 3" xfId="23309" xr:uid="{E3C769B7-B87C-4B61-AE60-EA068FE595C6}"/>
    <cellStyle name="Normal 3 23 2 4" xfId="23310" xr:uid="{373AD834-CAB9-499E-AE99-0819796221D4}"/>
    <cellStyle name="Normal 3 23 2 5" xfId="23311" xr:uid="{87681CB5-31B3-45BC-90FA-11881D1EE5D6}"/>
    <cellStyle name="Normal 3 23 20" xfId="23312" xr:uid="{E9A06184-9714-42F5-AD36-49696AA08101}"/>
    <cellStyle name="Normal 3 23 20 2" xfId="23313" xr:uid="{CAC33E8D-53C7-4145-870F-2243A21D9C5E}"/>
    <cellStyle name="Normal 3 23 20 2 2" xfId="23314" xr:uid="{207FFFA2-90F8-435E-86BA-0464643C4E85}"/>
    <cellStyle name="Normal 3 23 20 2 3" xfId="23315" xr:uid="{B0A7B06E-E484-4DBA-A434-63EADCCFC490}"/>
    <cellStyle name="Normal 3 23 20 3" xfId="23316" xr:uid="{5017BC5B-F826-4D29-B21E-EC8EE63F1C80}"/>
    <cellStyle name="Normal 3 23 20 3 2" xfId="23317" xr:uid="{60A21B2B-7D4C-4E20-AC38-A637F139D7FB}"/>
    <cellStyle name="Normal 3 23 20 3 3" xfId="23318" xr:uid="{5F2A2AB1-1274-4802-986D-009BE1E9200E}"/>
    <cellStyle name="Normal 3 23 20 4" xfId="23319" xr:uid="{C9BBDFDA-71C2-4CA7-BA89-A33A1B1873AA}"/>
    <cellStyle name="Normal 3 23 20 5" xfId="23320" xr:uid="{103787D5-E9E1-45B5-B64E-4B9DACE7739F}"/>
    <cellStyle name="Normal 3 23 21" xfId="23321" xr:uid="{BF29C1FF-1F65-4EE2-A64C-39C76E047F6A}"/>
    <cellStyle name="Normal 3 23 21 2" xfId="23322" xr:uid="{023A3CD6-F377-46B2-B2E9-EB5402E241FE}"/>
    <cellStyle name="Normal 3 23 21 2 2" xfId="23323" xr:uid="{0766FEA2-C8E7-472C-B49E-4FC2E45C0864}"/>
    <cellStyle name="Normal 3 23 21 2 3" xfId="23324" xr:uid="{15B1B6AD-5C21-46C9-99FA-37F7C6153713}"/>
    <cellStyle name="Normal 3 23 21 3" xfId="23325" xr:uid="{BF428646-1042-408F-A214-493280CBCB0D}"/>
    <cellStyle name="Normal 3 23 21 3 2" xfId="23326" xr:uid="{D74772BE-DE16-4919-BA93-EB1036349199}"/>
    <cellStyle name="Normal 3 23 21 3 3" xfId="23327" xr:uid="{F723F3F6-F212-4672-86B2-99ACDE49795E}"/>
    <cellStyle name="Normal 3 23 21 4" xfId="23328" xr:uid="{483DEDDA-3051-440D-A536-6D986792B00C}"/>
    <cellStyle name="Normal 3 23 21 5" xfId="23329" xr:uid="{759DB520-FAF7-470D-92E2-5B2094E39403}"/>
    <cellStyle name="Normal 3 23 22" xfId="23330" xr:uid="{BF8FCBD2-1113-4B45-9069-C8EF77053181}"/>
    <cellStyle name="Normal 3 23 22 2" xfId="23331" xr:uid="{07576227-503B-4BDF-AE98-CCA6147E57EB}"/>
    <cellStyle name="Normal 3 23 22 2 2" xfId="23332" xr:uid="{854F381B-96C7-4801-B2FF-6D81711F759D}"/>
    <cellStyle name="Normal 3 23 22 2 3" xfId="23333" xr:uid="{6C262A4B-3972-4968-A1AB-2651D1F8B07B}"/>
    <cellStyle name="Normal 3 23 22 3" xfId="23334" xr:uid="{7C428C67-7D6D-47A0-A289-D14A6407FF1A}"/>
    <cellStyle name="Normal 3 23 22 3 2" xfId="23335" xr:uid="{5D1E1C58-2959-4429-9332-3E92D97F24A9}"/>
    <cellStyle name="Normal 3 23 22 3 3" xfId="23336" xr:uid="{6D3C9F30-0808-4CC8-A463-A33C6456BA21}"/>
    <cellStyle name="Normal 3 23 22 4" xfId="23337" xr:uid="{174DC0D9-614E-4A54-AC8E-E3F928AAE99A}"/>
    <cellStyle name="Normal 3 23 22 5" xfId="23338" xr:uid="{66E43DD4-450B-4084-A647-D887C85B6D4E}"/>
    <cellStyle name="Normal 3 23 23" xfId="23339" xr:uid="{B579A0D8-A5C5-4A87-93D7-9CD3613534CB}"/>
    <cellStyle name="Normal 3 23 23 2" xfId="23340" xr:uid="{32104188-562E-464A-8EE6-8C694EF78094}"/>
    <cellStyle name="Normal 3 23 23 2 2" xfId="23341" xr:uid="{CD29CA8B-BAE6-4A7C-9356-14029961CCEF}"/>
    <cellStyle name="Normal 3 23 23 2 3" xfId="23342" xr:uid="{A3E00D35-0901-496E-B918-BE3CE84C2233}"/>
    <cellStyle name="Normal 3 23 23 3" xfId="23343" xr:uid="{587044FE-2873-4D16-B7B3-B8A92E31EF79}"/>
    <cellStyle name="Normal 3 23 23 3 2" xfId="23344" xr:uid="{B6F70D9E-5054-47F2-AB65-1DB469E35CC9}"/>
    <cellStyle name="Normal 3 23 23 3 3" xfId="23345" xr:uid="{1B7BFBA7-42DB-47E8-91C7-78FB91A264BC}"/>
    <cellStyle name="Normal 3 23 23 4" xfId="23346" xr:uid="{8A5AA1DC-DF41-41A5-A2F4-61290422D540}"/>
    <cellStyle name="Normal 3 23 23 5" xfId="23347" xr:uid="{FDF8E5E6-794E-4727-8111-82E23078DDB7}"/>
    <cellStyle name="Normal 3 23 24" xfId="23348" xr:uid="{5AF3C848-1809-4A12-BCB9-B6CAB94DB029}"/>
    <cellStyle name="Normal 3 23 24 2" xfId="23349" xr:uid="{EC5E8093-D475-41F6-ACAC-1FF91F08FE34}"/>
    <cellStyle name="Normal 3 23 24 3" xfId="23350" xr:uid="{06D6A67A-02C2-45C0-9272-74E23D33CE22}"/>
    <cellStyle name="Normal 3 23 25" xfId="23351" xr:uid="{E87FDA3A-3FCC-4339-B1C3-EB2EFCD0E0C1}"/>
    <cellStyle name="Normal 3 23 25 2" xfId="23352" xr:uid="{60991ADB-D7DF-41A4-A5A6-3372645CADAD}"/>
    <cellStyle name="Normal 3 23 25 3" xfId="23353" xr:uid="{8B6761D4-886B-4640-AC84-42C21244CDDF}"/>
    <cellStyle name="Normal 3 23 26" xfId="23354" xr:uid="{5ED5A76B-AFA7-45AC-B03B-159B7FF8AE99}"/>
    <cellStyle name="Normal 3 23 27" xfId="23355" xr:uid="{2554C303-8194-4B05-A6EA-4130BCA0F491}"/>
    <cellStyle name="Normal 3 23 3" xfId="23356" xr:uid="{3D297F70-4C37-459F-B5C6-115A5E8A3F0E}"/>
    <cellStyle name="Normal 3 23 3 2" xfId="23357" xr:uid="{C8A0C6B1-BA0A-4735-ABD8-3B7B90EAEA66}"/>
    <cellStyle name="Normal 3 23 3 2 2" xfId="23358" xr:uid="{F022E5D7-EFCC-45AE-931C-8CE210D222F4}"/>
    <cellStyle name="Normal 3 23 3 2 3" xfId="23359" xr:uid="{C05A4E58-D430-4E2E-9F6C-32556483636F}"/>
    <cellStyle name="Normal 3 23 3 3" xfId="23360" xr:uid="{657F2D44-B476-4469-B972-7420B940DC9A}"/>
    <cellStyle name="Normal 3 23 3 3 2" xfId="23361" xr:uid="{A5751357-AEB7-4F4F-80EB-C551CB3A8F20}"/>
    <cellStyle name="Normal 3 23 3 3 3" xfId="23362" xr:uid="{615342E5-95BF-48D2-B39E-C9BC169677EA}"/>
    <cellStyle name="Normal 3 23 3 4" xfId="23363" xr:uid="{67FF248B-7ED8-4F21-A799-606014ADD40B}"/>
    <cellStyle name="Normal 3 23 3 5" xfId="23364" xr:uid="{98D9D04D-59E0-4FA0-979D-333EB3DDE33A}"/>
    <cellStyle name="Normal 3 23 4" xfId="23365" xr:uid="{3D55251C-9BA9-4148-AEED-0A30BF781ED9}"/>
    <cellStyle name="Normal 3 23 4 2" xfId="23366" xr:uid="{9716DA63-5BF9-4E28-8B45-83B5AC6D9A88}"/>
    <cellStyle name="Normal 3 23 4 2 2" xfId="23367" xr:uid="{4F3D2C7E-BA93-4384-8533-AE0A15676769}"/>
    <cellStyle name="Normal 3 23 4 2 3" xfId="23368" xr:uid="{A89BA53D-81EA-4AA5-B598-95E4D5BB177D}"/>
    <cellStyle name="Normal 3 23 4 3" xfId="23369" xr:uid="{A2815654-C25D-42FE-B67F-C40115E39B39}"/>
    <cellStyle name="Normal 3 23 4 3 2" xfId="23370" xr:uid="{1F93810F-139A-4F1A-8A45-1D1CB30D45A0}"/>
    <cellStyle name="Normal 3 23 4 3 3" xfId="23371" xr:uid="{E3FC37E5-14E0-40F5-A434-A225A6781696}"/>
    <cellStyle name="Normal 3 23 4 4" xfId="23372" xr:uid="{532BBF2A-C85D-4C7E-8E53-09495BCCD414}"/>
    <cellStyle name="Normal 3 23 4 5" xfId="23373" xr:uid="{5A643084-CCCF-487C-8267-8BCD3B24454D}"/>
    <cellStyle name="Normal 3 23 5" xfId="23374" xr:uid="{286E4DA9-5473-49A1-AB44-47E2D9917D23}"/>
    <cellStyle name="Normal 3 23 5 2" xfId="23375" xr:uid="{0948C089-846A-4154-BE02-FC24AC4F5DA4}"/>
    <cellStyle name="Normal 3 23 5 2 2" xfId="23376" xr:uid="{0B4F30B4-6F0E-4B8C-B31B-1A3023FFADCF}"/>
    <cellStyle name="Normal 3 23 5 2 3" xfId="23377" xr:uid="{ADB982DD-1F6D-415A-8A99-2069254E14D9}"/>
    <cellStyle name="Normal 3 23 5 3" xfId="23378" xr:uid="{CB0418BA-11D0-453F-B5A1-99E283BC497F}"/>
    <cellStyle name="Normal 3 23 5 3 2" xfId="23379" xr:uid="{B201F2E6-7793-4F6A-8D70-F8F2D8BE4C74}"/>
    <cellStyle name="Normal 3 23 5 3 3" xfId="23380" xr:uid="{BCCE9FDB-18FC-430B-B769-0995EF64DD51}"/>
    <cellStyle name="Normal 3 23 5 4" xfId="23381" xr:uid="{3862CFB8-707B-44CE-ACD8-A1395684F420}"/>
    <cellStyle name="Normal 3 23 5 5" xfId="23382" xr:uid="{E6BE5C90-A566-4767-B2BF-4E0B8AB565EC}"/>
    <cellStyle name="Normal 3 23 6" xfId="23383" xr:uid="{BAEC26C4-7E7B-4BE6-92F5-3D3CFF3633CC}"/>
    <cellStyle name="Normal 3 23 6 2" xfId="23384" xr:uid="{11DB9630-1F83-47E3-BDEE-30A8F456CEFE}"/>
    <cellStyle name="Normal 3 23 6 2 2" xfId="23385" xr:uid="{01FB2A41-BD70-4458-B0B3-F53165D0F275}"/>
    <cellStyle name="Normal 3 23 6 2 3" xfId="23386" xr:uid="{49286759-5246-4C27-BAC8-D330B121DD4A}"/>
    <cellStyle name="Normal 3 23 6 3" xfId="23387" xr:uid="{2758EF4E-5EEB-4D85-9BBD-AE154089B788}"/>
    <cellStyle name="Normal 3 23 6 3 2" xfId="23388" xr:uid="{0F72CD57-1297-4899-BB14-7D785321056B}"/>
    <cellStyle name="Normal 3 23 6 3 3" xfId="23389" xr:uid="{F33B190D-EFF3-4AF8-8140-9374493E6044}"/>
    <cellStyle name="Normal 3 23 6 4" xfId="23390" xr:uid="{BF521611-54EE-4078-9012-6F708671D75F}"/>
    <cellStyle name="Normal 3 23 6 5" xfId="23391" xr:uid="{89EBB51F-7DCD-4056-B108-6D3E280820D5}"/>
    <cellStyle name="Normal 3 23 7" xfId="23392" xr:uid="{8BD144BD-0E0C-45DD-84F1-71C5F5A9ED5B}"/>
    <cellStyle name="Normal 3 23 7 2" xfId="23393" xr:uid="{0C313B50-4A85-4CFC-BC52-0ADC125ADA8B}"/>
    <cellStyle name="Normal 3 23 7 2 2" xfId="23394" xr:uid="{7C3523D8-D17D-4BE0-9015-C1050913338F}"/>
    <cellStyle name="Normal 3 23 7 2 3" xfId="23395" xr:uid="{6B13B07F-EE8E-4D22-8E3D-6CFED130A7BA}"/>
    <cellStyle name="Normal 3 23 7 3" xfId="23396" xr:uid="{4F1C030D-AF06-4FA3-A455-46B780D2C07B}"/>
    <cellStyle name="Normal 3 23 7 3 2" xfId="23397" xr:uid="{44E6DE5C-2408-4073-963B-9164D01AD60D}"/>
    <cellStyle name="Normal 3 23 7 3 3" xfId="23398" xr:uid="{AD997CDA-F087-403A-94F7-CDF2B7CC2CF6}"/>
    <cellStyle name="Normal 3 23 7 4" xfId="23399" xr:uid="{33543B46-8167-4417-9679-795733FCB89A}"/>
    <cellStyle name="Normal 3 23 7 5" xfId="23400" xr:uid="{5C9E760F-6321-47EB-9909-9170667B28BD}"/>
    <cellStyle name="Normal 3 23 8" xfId="23401" xr:uid="{2C7A2D5A-BF7D-4FB1-ABA5-E60F796E5FFD}"/>
    <cellStyle name="Normal 3 23 8 2" xfId="23402" xr:uid="{ACD0E85D-EB50-4057-B467-7C038ACBBB30}"/>
    <cellStyle name="Normal 3 23 8 2 2" xfId="23403" xr:uid="{F1D88E24-ECFD-40BA-83CB-7107C6D64FC4}"/>
    <cellStyle name="Normal 3 23 8 2 3" xfId="23404" xr:uid="{26BAC6CB-C2CC-4009-A2CC-20217A767947}"/>
    <cellStyle name="Normal 3 23 8 3" xfId="23405" xr:uid="{970BB9D9-9C73-4561-8270-D46294A5AC36}"/>
    <cellStyle name="Normal 3 23 8 3 2" xfId="23406" xr:uid="{636D942F-7BEE-4C4A-BC57-7DAA4C3727C0}"/>
    <cellStyle name="Normal 3 23 8 3 3" xfId="23407" xr:uid="{C424AA1F-0139-415B-A82F-3035A833B9D6}"/>
    <cellStyle name="Normal 3 23 8 4" xfId="23408" xr:uid="{1F257833-8C1F-4780-8595-701E8710C31F}"/>
    <cellStyle name="Normal 3 23 8 5" xfId="23409" xr:uid="{50F45032-61A9-4E44-8FC7-908E0A3A6CCB}"/>
    <cellStyle name="Normal 3 23 9" xfId="23410" xr:uid="{EA555601-E579-4841-9893-90E28CC3C5DC}"/>
    <cellStyle name="Normal 3 23 9 2" xfId="23411" xr:uid="{88437762-80D9-46ED-B3DB-F361B54C9DF7}"/>
    <cellStyle name="Normal 3 23 9 2 2" xfId="23412" xr:uid="{486C570F-AEAD-40DA-ACC5-C7CF8E7EAB24}"/>
    <cellStyle name="Normal 3 23 9 2 3" xfId="23413" xr:uid="{EA776E90-9FF4-48DE-8AE3-E4E89018DDD0}"/>
    <cellStyle name="Normal 3 23 9 3" xfId="23414" xr:uid="{5E670C40-4298-44F5-B049-CDE8736259DC}"/>
    <cellStyle name="Normal 3 23 9 3 2" xfId="23415" xr:uid="{23F71B9E-D7EC-46C6-9438-233C3644D7DF}"/>
    <cellStyle name="Normal 3 23 9 3 3" xfId="23416" xr:uid="{E3682340-2F9B-408F-9A59-36352D97EDC5}"/>
    <cellStyle name="Normal 3 23 9 4" xfId="23417" xr:uid="{A7050E1A-FFDE-4FA7-91AF-902B28ACE651}"/>
    <cellStyle name="Normal 3 23 9 5" xfId="23418" xr:uid="{D3631006-66DA-40E8-BC7E-4C834AB9B0EA}"/>
    <cellStyle name="Normal 3 24" xfId="23419" xr:uid="{015BB9FC-55B2-45F9-AB4D-B5080B608C88}"/>
    <cellStyle name="Normal 3 24 10" xfId="23420" xr:uid="{2AE45517-32A1-4917-9E5D-8203A2EFD1F1}"/>
    <cellStyle name="Normal 3 24 10 2" xfId="23421" xr:uid="{C1A79863-B49D-4940-A26C-B16020CC75CD}"/>
    <cellStyle name="Normal 3 24 10 2 2" xfId="23422" xr:uid="{8D7CEA78-9FE7-4D4E-BAC0-EA11A9E935C5}"/>
    <cellStyle name="Normal 3 24 10 2 3" xfId="23423" xr:uid="{54C6F85A-FE09-40FF-959C-8AEC6CFAF2CC}"/>
    <cellStyle name="Normal 3 24 10 3" xfId="23424" xr:uid="{112D3BBF-8A73-400A-B227-790F89718607}"/>
    <cellStyle name="Normal 3 24 10 3 2" xfId="23425" xr:uid="{9C7A2365-E2A3-4E36-912A-6B22BA5D87B2}"/>
    <cellStyle name="Normal 3 24 10 3 3" xfId="23426" xr:uid="{BED9AB37-90C8-4119-A75D-22A5A3FCF350}"/>
    <cellStyle name="Normal 3 24 10 4" xfId="23427" xr:uid="{F538B7C4-465D-4F67-94FF-F7773A6F90DF}"/>
    <cellStyle name="Normal 3 24 10 5" xfId="23428" xr:uid="{1086ABE5-A768-4C65-AAC5-7E9A6ADCCB5E}"/>
    <cellStyle name="Normal 3 24 11" xfId="23429" xr:uid="{E3A206E8-AEB5-4987-9004-BBC27AD470D3}"/>
    <cellStyle name="Normal 3 24 11 2" xfId="23430" xr:uid="{14F7594E-AACE-4A91-8A03-72D15D3ECABF}"/>
    <cellStyle name="Normal 3 24 11 2 2" xfId="23431" xr:uid="{DF47AE0B-F137-43A8-9FA3-8292CA47FAD9}"/>
    <cellStyle name="Normal 3 24 11 2 3" xfId="23432" xr:uid="{1F063796-7D12-4004-949A-BA3C9C9408E4}"/>
    <cellStyle name="Normal 3 24 11 3" xfId="23433" xr:uid="{B5C49066-EE14-41B9-9B2D-DA0116517096}"/>
    <cellStyle name="Normal 3 24 11 3 2" xfId="23434" xr:uid="{894A5442-F7A7-4239-BBF5-989F4790D5F9}"/>
    <cellStyle name="Normal 3 24 11 3 3" xfId="23435" xr:uid="{666EE85D-C39A-4D51-84FE-FAEE61AF1ECC}"/>
    <cellStyle name="Normal 3 24 11 4" xfId="23436" xr:uid="{9082C21C-266D-4A7E-9B26-0BCDFBDACCE3}"/>
    <cellStyle name="Normal 3 24 11 5" xfId="23437" xr:uid="{2B13A6D0-102A-45DF-832B-3F21285EE99E}"/>
    <cellStyle name="Normal 3 24 12" xfId="23438" xr:uid="{96C23629-1636-49C4-A88C-754C7829A14D}"/>
    <cellStyle name="Normal 3 24 12 2" xfId="23439" xr:uid="{45E04F1D-1AEF-494A-B32B-E41706556A59}"/>
    <cellStyle name="Normal 3 24 12 2 2" xfId="23440" xr:uid="{25A6C77B-BAAC-45F6-A079-C945B0E81E90}"/>
    <cellStyle name="Normal 3 24 12 2 3" xfId="23441" xr:uid="{13CD0D1A-D902-444E-9678-92A7D2EF4AC1}"/>
    <cellStyle name="Normal 3 24 12 3" xfId="23442" xr:uid="{814CCE72-2D9F-4E3F-975F-96A5E2B3BA95}"/>
    <cellStyle name="Normal 3 24 12 3 2" xfId="23443" xr:uid="{B4D7622F-E8A9-49CD-9932-473AB6CF948D}"/>
    <cellStyle name="Normal 3 24 12 3 3" xfId="23444" xr:uid="{74A92E00-03F1-4FEB-ADFF-AA637D42609D}"/>
    <cellStyle name="Normal 3 24 12 4" xfId="23445" xr:uid="{97A78873-5878-4691-8C3A-D90E3675C423}"/>
    <cellStyle name="Normal 3 24 12 5" xfId="23446" xr:uid="{CD3806B3-E62F-45E9-B359-60B264601A19}"/>
    <cellStyle name="Normal 3 24 13" xfId="23447" xr:uid="{E382C132-5419-4735-8389-4E6E5753A107}"/>
    <cellStyle name="Normal 3 24 13 2" xfId="23448" xr:uid="{15A4ED69-24AD-406D-B2F9-12916C70940D}"/>
    <cellStyle name="Normal 3 24 13 2 2" xfId="23449" xr:uid="{E6FCE674-66BA-4B90-A818-80BFB27E3B93}"/>
    <cellStyle name="Normal 3 24 13 2 3" xfId="23450" xr:uid="{A9B802CB-F696-4FC3-A981-C69A8C33C88F}"/>
    <cellStyle name="Normal 3 24 13 3" xfId="23451" xr:uid="{AC36E2E7-CCF1-4FF1-912D-33658201FE0C}"/>
    <cellStyle name="Normal 3 24 13 3 2" xfId="23452" xr:uid="{7D0A731A-3CCC-4F84-8ADC-B86EE23D7DC3}"/>
    <cellStyle name="Normal 3 24 13 3 3" xfId="23453" xr:uid="{EFB99236-F2BC-4EBB-86E1-C3BC44BEB5A8}"/>
    <cellStyle name="Normal 3 24 13 4" xfId="23454" xr:uid="{72BEFEA6-A622-47E1-8D41-16A15D58F949}"/>
    <cellStyle name="Normal 3 24 13 5" xfId="23455" xr:uid="{6C0D9FA3-AA20-4681-B7EE-53DFFDD82030}"/>
    <cellStyle name="Normal 3 24 14" xfId="23456" xr:uid="{96D2EA9C-5B38-4010-A699-757A3756372C}"/>
    <cellStyle name="Normal 3 24 14 2" xfId="23457" xr:uid="{675C5466-99CD-4841-B408-9ECF8382078E}"/>
    <cellStyle name="Normal 3 24 14 2 2" xfId="23458" xr:uid="{15367AB0-9930-45B7-8934-6E96BE9FBFF3}"/>
    <cellStyle name="Normal 3 24 14 2 3" xfId="23459" xr:uid="{0BFE1E65-E0CD-4937-9467-FF05CC353263}"/>
    <cellStyle name="Normal 3 24 14 3" xfId="23460" xr:uid="{04258428-325E-42C9-9106-D6F511EA21B9}"/>
    <cellStyle name="Normal 3 24 14 3 2" xfId="23461" xr:uid="{60D590D9-E8CC-46F6-A935-7BFE433E3EEC}"/>
    <cellStyle name="Normal 3 24 14 3 3" xfId="23462" xr:uid="{DA782727-C43C-4FDB-9492-E0CE744BCB54}"/>
    <cellStyle name="Normal 3 24 14 4" xfId="23463" xr:uid="{1DB26C37-6B5E-415E-99CB-C2B9AF5948E8}"/>
    <cellStyle name="Normal 3 24 14 5" xfId="23464" xr:uid="{9C6C9C21-C315-4A58-B95E-4D6A1D964AAB}"/>
    <cellStyle name="Normal 3 24 15" xfId="23465" xr:uid="{2B47D5FF-83E1-4C2B-A443-26498A464FD3}"/>
    <cellStyle name="Normal 3 24 15 2" xfId="23466" xr:uid="{6C45EC7F-9E45-43F8-9692-88A355C1893A}"/>
    <cellStyle name="Normal 3 24 15 2 2" xfId="23467" xr:uid="{F5BD6ACD-D687-44CB-BD4B-A8FCA1CAB7E9}"/>
    <cellStyle name="Normal 3 24 15 2 3" xfId="23468" xr:uid="{384BB3CB-CA91-4A7F-9A2B-00FF93420378}"/>
    <cellStyle name="Normal 3 24 15 3" xfId="23469" xr:uid="{85A54882-5C9F-4FC8-B01E-BEC9A8A0DCE8}"/>
    <cellStyle name="Normal 3 24 15 3 2" xfId="23470" xr:uid="{4463C59C-25E0-4236-AD7D-4421B48D9A4D}"/>
    <cellStyle name="Normal 3 24 15 3 3" xfId="23471" xr:uid="{07382F9F-D37C-456F-B8B4-5096C3516AB6}"/>
    <cellStyle name="Normal 3 24 15 4" xfId="23472" xr:uid="{4D834629-7D61-48CF-A302-676AE6810477}"/>
    <cellStyle name="Normal 3 24 15 5" xfId="23473" xr:uid="{CA293727-A0F0-4BA0-9CD9-8BDCF3355657}"/>
    <cellStyle name="Normal 3 24 16" xfId="23474" xr:uid="{48FB1165-C0D1-4337-B878-2AF29FD5F262}"/>
    <cellStyle name="Normal 3 24 16 2" xfId="23475" xr:uid="{E3A0F42E-4B76-4DDE-BFF5-586A26F0392B}"/>
    <cellStyle name="Normal 3 24 16 2 2" xfId="23476" xr:uid="{8FEB26E7-D05E-484B-904C-12569953F68B}"/>
    <cellStyle name="Normal 3 24 16 2 3" xfId="23477" xr:uid="{07059CC7-20BD-43A9-B2CF-5AA29D34D482}"/>
    <cellStyle name="Normal 3 24 16 3" xfId="23478" xr:uid="{BC205F44-7242-4695-AE87-33255DD3C944}"/>
    <cellStyle name="Normal 3 24 16 3 2" xfId="23479" xr:uid="{03993245-4F5B-43F9-8F36-7A00C2B91343}"/>
    <cellStyle name="Normal 3 24 16 3 3" xfId="23480" xr:uid="{DA4F008C-82F7-476A-9AE1-81DACAFA787F}"/>
    <cellStyle name="Normal 3 24 16 4" xfId="23481" xr:uid="{26D926B5-B484-4311-A968-DD86F20EC2AE}"/>
    <cellStyle name="Normal 3 24 16 5" xfId="23482" xr:uid="{93409E17-1466-418E-8819-D1609B5BF012}"/>
    <cellStyle name="Normal 3 24 17" xfId="23483" xr:uid="{575EE756-4BA6-4E6A-AE09-603C967C7DB7}"/>
    <cellStyle name="Normal 3 24 17 2" xfId="23484" xr:uid="{541752EB-12CC-4A52-991F-5E8B2C832FFC}"/>
    <cellStyle name="Normal 3 24 17 2 2" xfId="23485" xr:uid="{DD1AE21F-BCF5-4D74-96F5-2FBF5A1D2834}"/>
    <cellStyle name="Normal 3 24 17 2 3" xfId="23486" xr:uid="{4A031F8C-6DED-4F0F-A700-C3BC495BEFF0}"/>
    <cellStyle name="Normal 3 24 17 3" xfId="23487" xr:uid="{DDBBF6CC-3684-4573-9D32-7EB2E05039C5}"/>
    <cellStyle name="Normal 3 24 17 3 2" xfId="23488" xr:uid="{D18935AB-48EF-4C03-9A61-97F3CB9A4D87}"/>
    <cellStyle name="Normal 3 24 17 3 3" xfId="23489" xr:uid="{53343684-1D5E-4A95-A49D-6CA86D96031A}"/>
    <cellStyle name="Normal 3 24 17 4" xfId="23490" xr:uid="{8E0B45D4-EC4D-44E1-A0BD-AF15F3824F1E}"/>
    <cellStyle name="Normal 3 24 17 5" xfId="23491" xr:uid="{233C0619-F2E2-49F9-B161-DB4BEB4B8D15}"/>
    <cellStyle name="Normal 3 24 18" xfId="23492" xr:uid="{AD3F2B55-4A7C-4042-86C8-DBC90316C78F}"/>
    <cellStyle name="Normal 3 24 18 2" xfId="23493" xr:uid="{E6919416-9E6B-4B23-968E-E4701647AF3F}"/>
    <cellStyle name="Normal 3 24 18 2 2" xfId="23494" xr:uid="{DC4981C1-0D37-416B-BC2C-7FCD233F52D5}"/>
    <cellStyle name="Normal 3 24 18 2 3" xfId="23495" xr:uid="{4E5B0DEB-2D08-4B1A-B056-29F9906BB6B3}"/>
    <cellStyle name="Normal 3 24 18 3" xfId="23496" xr:uid="{3CED6D4C-3FF2-4631-9B8B-D92BDAA200C8}"/>
    <cellStyle name="Normal 3 24 18 3 2" xfId="23497" xr:uid="{A559083E-02FD-4898-A491-EF29375AF519}"/>
    <cellStyle name="Normal 3 24 18 3 3" xfId="23498" xr:uid="{1CA6A0B6-9447-4A9C-B7C2-D39691996BC3}"/>
    <cellStyle name="Normal 3 24 18 4" xfId="23499" xr:uid="{4044B812-EF91-4453-9EDF-8ED49B441850}"/>
    <cellStyle name="Normal 3 24 18 5" xfId="23500" xr:uid="{F033867C-2599-4008-9F33-C4E4D3F5EA7A}"/>
    <cellStyle name="Normal 3 24 19" xfId="23501" xr:uid="{97847B76-C504-438E-99F6-861D87ED4051}"/>
    <cellStyle name="Normal 3 24 19 2" xfId="23502" xr:uid="{8CEADC5F-586D-46DA-B0B4-2900DC299EE0}"/>
    <cellStyle name="Normal 3 24 19 2 2" xfId="23503" xr:uid="{0B728D7E-D82A-4DAC-A428-B606335EF1A7}"/>
    <cellStyle name="Normal 3 24 19 2 3" xfId="23504" xr:uid="{BF048367-BDBE-49A0-A0FC-78C8D98DAF4C}"/>
    <cellStyle name="Normal 3 24 19 3" xfId="23505" xr:uid="{5104CB2B-3C4A-4A52-911F-EB6B55460362}"/>
    <cellStyle name="Normal 3 24 19 3 2" xfId="23506" xr:uid="{757865DE-7D2B-4CA3-9C53-9E448707DF3E}"/>
    <cellStyle name="Normal 3 24 19 3 3" xfId="23507" xr:uid="{7DADAE1C-B319-40D0-93AE-4954A69E3277}"/>
    <cellStyle name="Normal 3 24 19 4" xfId="23508" xr:uid="{68D82A22-AD54-4E10-9E0D-8CE7579C5150}"/>
    <cellStyle name="Normal 3 24 19 5" xfId="23509" xr:uid="{0392B5D5-3BED-4719-909B-3DAFD7405147}"/>
    <cellStyle name="Normal 3 24 2" xfId="23510" xr:uid="{C00D9761-BC15-470A-A46D-4003981DC971}"/>
    <cellStyle name="Normal 3 24 2 2" xfId="23511" xr:uid="{A02D2892-0727-49DE-A876-7FE693001E6E}"/>
    <cellStyle name="Normal 3 24 2 2 2" xfId="23512" xr:uid="{7595EEAD-53D4-4AF1-A4BE-869C39EF0D38}"/>
    <cellStyle name="Normal 3 24 2 2 3" xfId="23513" xr:uid="{8AFE243A-B84F-4422-A7D9-6385002F4AC7}"/>
    <cellStyle name="Normal 3 24 2 3" xfId="23514" xr:uid="{DCE92DF6-F21A-4F4D-8253-CA55555C96B6}"/>
    <cellStyle name="Normal 3 24 2 3 2" xfId="23515" xr:uid="{3A95198C-94CE-4A1A-B4C0-5CDD7794E157}"/>
    <cellStyle name="Normal 3 24 2 3 3" xfId="23516" xr:uid="{8684FF75-A326-493E-A809-8FA1CEF376C6}"/>
    <cellStyle name="Normal 3 24 2 4" xfId="23517" xr:uid="{2E74EBBA-1DDC-44AE-AF06-A85F4E43C587}"/>
    <cellStyle name="Normal 3 24 2 5" xfId="23518" xr:uid="{0EB190E8-5C8E-4E0A-934B-84D5BF18C55E}"/>
    <cellStyle name="Normal 3 24 20" xfId="23519" xr:uid="{F16BCDA2-E7DE-491B-9707-3808EF217801}"/>
    <cellStyle name="Normal 3 24 20 2" xfId="23520" xr:uid="{511DC995-BFEB-470D-A83D-C7068845FC9F}"/>
    <cellStyle name="Normal 3 24 20 2 2" xfId="23521" xr:uid="{3F94917D-E265-4E35-A0A0-B5BB040A1C21}"/>
    <cellStyle name="Normal 3 24 20 2 3" xfId="23522" xr:uid="{0951577E-A541-4994-9129-B532DC9D36CD}"/>
    <cellStyle name="Normal 3 24 20 3" xfId="23523" xr:uid="{71952648-F117-427D-833F-AAC41BFBA301}"/>
    <cellStyle name="Normal 3 24 20 3 2" xfId="23524" xr:uid="{9DDF3CFE-5BF7-4967-9A64-11864ACDA7A6}"/>
    <cellStyle name="Normal 3 24 20 3 3" xfId="23525" xr:uid="{8FBC6B68-03EB-4867-9F6A-A8F7097F9A24}"/>
    <cellStyle name="Normal 3 24 20 4" xfId="23526" xr:uid="{AEF58866-194B-4946-A625-E7DE474F7E24}"/>
    <cellStyle name="Normal 3 24 20 5" xfId="23527" xr:uid="{C7A1A838-B18E-4CF0-8123-CA0C108FA53B}"/>
    <cellStyle name="Normal 3 24 21" xfId="23528" xr:uid="{0A2E7769-5635-4412-B2C6-583F152683A5}"/>
    <cellStyle name="Normal 3 24 21 2" xfId="23529" xr:uid="{A6DC0B11-738E-4E18-A09A-0F5233C0F0E0}"/>
    <cellStyle name="Normal 3 24 21 2 2" xfId="23530" xr:uid="{B8350E22-EA65-41D3-A744-BB3E8B8BB3B4}"/>
    <cellStyle name="Normal 3 24 21 2 3" xfId="23531" xr:uid="{64004B8C-CED2-468B-859C-077786178C6B}"/>
    <cellStyle name="Normal 3 24 21 3" xfId="23532" xr:uid="{2373F80A-D628-47C3-84E1-2FB71DD66629}"/>
    <cellStyle name="Normal 3 24 21 3 2" xfId="23533" xr:uid="{968954F2-0D50-4C55-A3DE-AE5CAD3EDEE7}"/>
    <cellStyle name="Normal 3 24 21 3 3" xfId="23534" xr:uid="{41F440A7-B284-4C0F-A3D7-D3AFEB9A0F03}"/>
    <cellStyle name="Normal 3 24 21 4" xfId="23535" xr:uid="{5442BF90-ACAD-4363-8091-8E8FC06AB8BD}"/>
    <cellStyle name="Normal 3 24 21 5" xfId="23536" xr:uid="{A29812A6-653B-4F81-BCCB-A2C3012A7553}"/>
    <cellStyle name="Normal 3 24 22" xfId="23537" xr:uid="{F4B62F63-1231-4AEA-86D9-DB7BD9A82131}"/>
    <cellStyle name="Normal 3 24 22 2" xfId="23538" xr:uid="{A1D650A1-C4F1-48CE-84D1-9EE590AC39B6}"/>
    <cellStyle name="Normal 3 24 22 2 2" xfId="23539" xr:uid="{0249A951-E8B7-48B1-A798-D5A7A6A12F25}"/>
    <cellStyle name="Normal 3 24 22 2 3" xfId="23540" xr:uid="{7FDEFAF7-2A61-4B26-AAA3-8A47789915A7}"/>
    <cellStyle name="Normal 3 24 22 3" xfId="23541" xr:uid="{09BA9688-B238-4650-84CC-A392B59C0887}"/>
    <cellStyle name="Normal 3 24 22 3 2" xfId="23542" xr:uid="{2553F06B-E54A-48AC-8C2B-A8A0AB88ECAE}"/>
    <cellStyle name="Normal 3 24 22 3 3" xfId="23543" xr:uid="{1FF91585-772B-476E-96FA-CB1D2C9EC152}"/>
    <cellStyle name="Normal 3 24 22 4" xfId="23544" xr:uid="{91C93EEA-5A98-449E-BEB1-43ACDD381947}"/>
    <cellStyle name="Normal 3 24 22 5" xfId="23545" xr:uid="{13D21BA2-833D-44C9-B7D7-A7133282B4BB}"/>
    <cellStyle name="Normal 3 24 23" xfId="23546" xr:uid="{63A349D0-B86D-4F42-A13A-3F52E9C87577}"/>
    <cellStyle name="Normal 3 24 23 2" xfId="23547" xr:uid="{E6157926-77BB-40CE-AD3E-145D2279BC6E}"/>
    <cellStyle name="Normal 3 24 23 2 2" xfId="23548" xr:uid="{626762A5-5572-4C32-991F-E360F5BF2E45}"/>
    <cellStyle name="Normal 3 24 23 2 3" xfId="23549" xr:uid="{0ADE2794-EB01-4225-9B96-391993D230E1}"/>
    <cellStyle name="Normal 3 24 23 3" xfId="23550" xr:uid="{C64C46D1-508F-4FFB-A914-F7784091B476}"/>
    <cellStyle name="Normal 3 24 23 3 2" xfId="23551" xr:uid="{CC27214D-0D73-4BB1-A407-E874F8FF97CC}"/>
    <cellStyle name="Normal 3 24 23 3 3" xfId="23552" xr:uid="{1C167E8F-EF77-4C95-A691-4A0F31C947F6}"/>
    <cellStyle name="Normal 3 24 23 4" xfId="23553" xr:uid="{A0E8ECCE-4F48-4431-AE69-EABED1F43345}"/>
    <cellStyle name="Normal 3 24 23 5" xfId="23554" xr:uid="{6CB74D13-947E-4832-A2D6-4BB1490325CF}"/>
    <cellStyle name="Normal 3 24 24" xfId="23555" xr:uid="{6BDA3DE7-E668-4DAF-91E3-1D31BA38E396}"/>
    <cellStyle name="Normal 3 24 24 2" xfId="23556" xr:uid="{D5F67B84-B8DA-461D-BAFF-06AE05DEE1A7}"/>
    <cellStyle name="Normal 3 24 24 3" xfId="23557" xr:uid="{80828D4B-0081-4A50-AD96-F525F944B8E6}"/>
    <cellStyle name="Normal 3 24 25" xfId="23558" xr:uid="{3309FD46-556A-4078-9560-E1C4B1504B9E}"/>
    <cellStyle name="Normal 3 24 25 2" xfId="23559" xr:uid="{366CAA1B-C1AD-4E8D-AB69-6FA533C59963}"/>
    <cellStyle name="Normal 3 24 25 3" xfId="23560" xr:uid="{E83EB067-0A16-4F90-BC83-DE64D77F5E6D}"/>
    <cellStyle name="Normal 3 24 26" xfId="23561" xr:uid="{97B35197-57E3-4923-A615-96720F99AA75}"/>
    <cellStyle name="Normal 3 24 27" xfId="23562" xr:uid="{FFDA463F-98CC-437B-A677-3B31C21D3F57}"/>
    <cellStyle name="Normal 3 24 3" xfId="23563" xr:uid="{AD87ACAC-9618-4C2A-A3C2-E6F8C3E6E21C}"/>
    <cellStyle name="Normal 3 24 3 2" xfId="23564" xr:uid="{11A3E46C-3D33-4218-AD17-955D3053C4D8}"/>
    <cellStyle name="Normal 3 24 3 2 2" xfId="23565" xr:uid="{E4F91F1C-5BB4-4763-9E73-9801035D150B}"/>
    <cellStyle name="Normal 3 24 3 2 3" xfId="23566" xr:uid="{B4969977-768A-4755-BA93-91DEB8CB6C71}"/>
    <cellStyle name="Normal 3 24 3 3" xfId="23567" xr:uid="{1737C49D-CD83-4BD0-BC1D-F6851B415151}"/>
    <cellStyle name="Normal 3 24 3 3 2" xfId="23568" xr:uid="{09869591-FF81-47A9-AAD3-5A0FC776FB63}"/>
    <cellStyle name="Normal 3 24 3 3 3" xfId="23569" xr:uid="{AEE51F49-7081-4E03-BFFE-ED78CAB3F5C9}"/>
    <cellStyle name="Normal 3 24 3 4" xfId="23570" xr:uid="{6CE39F9E-3EC1-4355-B944-893D5D4993DE}"/>
    <cellStyle name="Normal 3 24 3 5" xfId="23571" xr:uid="{DE821684-98D2-43F8-96D1-7B87BD67B2DE}"/>
    <cellStyle name="Normal 3 24 4" xfId="23572" xr:uid="{1D2E7C15-6344-4CA0-86CC-EC1124428FFF}"/>
    <cellStyle name="Normal 3 24 4 2" xfId="23573" xr:uid="{7184EDDA-0464-4D64-8095-87B3C400DA42}"/>
    <cellStyle name="Normal 3 24 4 2 2" xfId="23574" xr:uid="{E07CAF39-CC27-4063-83EA-89B59977ED7D}"/>
    <cellStyle name="Normal 3 24 4 2 3" xfId="23575" xr:uid="{86EC6905-EB0D-4C53-8AFA-ED6F39650F49}"/>
    <cellStyle name="Normal 3 24 4 3" xfId="23576" xr:uid="{D91A6167-2FAC-4AF4-A137-BC82576B8736}"/>
    <cellStyle name="Normal 3 24 4 3 2" xfId="23577" xr:uid="{AEDE638C-831F-4BA4-BECD-7C641FEFA839}"/>
    <cellStyle name="Normal 3 24 4 3 3" xfId="23578" xr:uid="{F634117D-E2D2-403D-9401-5AB0114CA640}"/>
    <cellStyle name="Normal 3 24 4 4" xfId="23579" xr:uid="{CE213757-9B32-4041-B704-3ACE8CB83A20}"/>
    <cellStyle name="Normal 3 24 4 5" xfId="23580" xr:uid="{9B647E9C-49CD-4043-AC14-55B59FF8E473}"/>
    <cellStyle name="Normal 3 24 5" xfId="23581" xr:uid="{13535A2E-2B24-43B4-ACEC-6E6CF367A607}"/>
    <cellStyle name="Normal 3 24 5 2" xfId="23582" xr:uid="{754C1AC5-AEE7-4EC6-AEFE-EFC53F8980C3}"/>
    <cellStyle name="Normal 3 24 5 2 2" xfId="23583" xr:uid="{D1DAE441-E675-43B6-AD15-F94D994202F4}"/>
    <cellStyle name="Normal 3 24 5 2 3" xfId="23584" xr:uid="{42006DF1-B1DD-4320-9EAD-02A573037874}"/>
    <cellStyle name="Normal 3 24 5 3" xfId="23585" xr:uid="{2230CB98-5D42-4059-9228-645E40C5C73E}"/>
    <cellStyle name="Normal 3 24 5 3 2" xfId="23586" xr:uid="{18F62746-E27F-4662-9D07-1253C4A7240A}"/>
    <cellStyle name="Normal 3 24 5 3 3" xfId="23587" xr:uid="{00032A1B-AC9B-49C1-A52F-754538739324}"/>
    <cellStyle name="Normal 3 24 5 4" xfId="23588" xr:uid="{CCC3C241-139D-45E7-AE9F-1ADB2272E57A}"/>
    <cellStyle name="Normal 3 24 5 5" xfId="23589" xr:uid="{33823F3C-F2E3-42C1-8167-483454CE373B}"/>
    <cellStyle name="Normal 3 24 6" xfId="23590" xr:uid="{D692E3A3-5DA4-471B-A386-63872B4AB6D0}"/>
    <cellStyle name="Normal 3 24 6 2" xfId="23591" xr:uid="{67B90D84-F009-4023-A670-6ED793DAC37A}"/>
    <cellStyle name="Normal 3 24 6 2 2" xfId="23592" xr:uid="{794CCBD2-85BD-40DA-96C4-3698357E49AD}"/>
    <cellStyle name="Normal 3 24 6 2 3" xfId="23593" xr:uid="{CD84569B-269F-4239-B10B-35B77AFBF372}"/>
    <cellStyle name="Normal 3 24 6 3" xfId="23594" xr:uid="{B17F8D27-7647-4890-A708-DB6154269B11}"/>
    <cellStyle name="Normal 3 24 6 3 2" xfId="23595" xr:uid="{11FF954F-39EE-4251-AE71-729DF08FD8C6}"/>
    <cellStyle name="Normal 3 24 6 3 3" xfId="23596" xr:uid="{5DE1AED7-CDEF-4972-BD26-6D4DDEFB9086}"/>
    <cellStyle name="Normal 3 24 6 4" xfId="23597" xr:uid="{B2671C25-6A32-438F-ABD6-E2169477FAAD}"/>
    <cellStyle name="Normal 3 24 6 5" xfId="23598" xr:uid="{3464B90D-47E1-43A3-8B8E-7299CCD9F888}"/>
    <cellStyle name="Normal 3 24 7" xfId="23599" xr:uid="{C4F4DA68-C9F4-41C0-92FE-E5378460064A}"/>
    <cellStyle name="Normal 3 24 7 2" xfId="23600" xr:uid="{6EED7393-4E99-4C9D-AEED-471A06491DF7}"/>
    <cellStyle name="Normal 3 24 7 2 2" xfId="23601" xr:uid="{237AFC2C-8115-4AC9-BDEE-3015642E004E}"/>
    <cellStyle name="Normal 3 24 7 2 3" xfId="23602" xr:uid="{B568D40E-D6F9-4960-AC4D-782FFBF65680}"/>
    <cellStyle name="Normal 3 24 7 3" xfId="23603" xr:uid="{CB62F54A-3BC8-45C2-A47D-CC04F3F911C2}"/>
    <cellStyle name="Normal 3 24 7 3 2" xfId="23604" xr:uid="{87C5F363-0B0A-4AE1-96E7-46EA6CE5E739}"/>
    <cellStyle name="Normal 3 24 7 3 3" xfId="23605" xr:uid="{8F5F4732-F978-4730-AADE-EC998BF3FDCC}"/>
    <cellStyle name="Normal 3 24 7 4" xfId="23606" xr:uid="{CC26C678-E77E-4731-8EFA-C4FB95E78004}"/>
    <cellStyle name="Normal 3 24 7 5" xfId="23607" xr:uid="{5BA0B713-9ED4-403F-A5A6-BC798C975C15}"/>
    <cellStyle name="Normal 3 24 8" xfId="23608" xr:uid="{7D24A09C-CF6F-4B19-968A-8D71C3A22930}"/>
    <cellStyle name="Normal 3 24 8 2" xfId="23609" xr:uid="{41D8542C-A821-454B-A481-49D26E6165EC}"/>
    <cellStyle name="Normal 3 24 8 2 2" xfId="23610" xr:uid="{376B0E2A-AF90-4186-9B96-487689202227}"/>
    <cellStyle name="Normal 3 24 8 2 3" xfId="23611" xr:uid="{E0DDCF38-334D-49F1-B2F6-82559576A59F}"/>
    <cellStyle name="Normal 3 24 8 3" xfId="23612" xr:uid="{45A390B4-18D0-4A9C-B374-0FC63CAF5F29}"/>
    <cellStyle name="Normal 3 24 8 3 2" xfId="23613" xr:uid="{140BA711-ED97-4616-85AF-BE6049D273EC}"/>
    <cellStyle name="Normal 3 24 8 3 3" xfId="23614" xr:uid="{78F28D12-A58E-4489-B60B-CE6DAA90089D}"/>
    <cellStyle name="Normal 3 24 8 4" xfId="23615" xr:uid="{7FAA9583-6B7A-427D-9FB1-FBBD6A9EF426}"/>
    <cellStyle name="Normal 3 24 8 5" xfId="23616" xr:uid="{EE69C383-38C3-479A-BBE5-4EB6C5979765}"/>
    <cellStyle name="Normal 3 24 9" xfId="23617" xr:uid="{9DF0F56D-5FE1-4D84-B907-28CDC0D49C04}"/>
    <cellStyle name="Normal 3 24 9 2" xfId="23618" xr:uid="{F2CD34E7-5D38-4CA9-9CA7-32A37521112E}"/>
    <cellStyle name="Normal 3 24 9 2 2" xfId="23619" xr:uid="{82E23A15-D954-43BA-8AF7-C909C4F3CA88}"/>
    <cellStyle name="Normal 3 24 9 2 3" xfId="23620" xr:uid="{09CB2197-37CD-4A4A-9E30-8F1750B8D98E}"/>
    <cellStyle name="Normal 3 24 9 3" xfId="23621" xr:uid="{9322FD85-3631-465D-B72E-5C5670A6AC2A}"/>
    <cellStyle name="Normal 3 24 9 3 2" xfId="23622" xr:uid="{7EC513C2-FF11-491B-87C4-F0CED2E7998F}"/>
    <cellStyle name="Normal 3 24 9 3 3" xfId="23623" xr:uid="{96C459E8-0F61-4584-BAE3-F77ED33E7FB5}"/>
    <cellStyle name="Normal 3 24 9 4" xfId="23624" xr:uid="{29573B2B-D6D9-484C-904B-AD54BFE44957}"/>
    <cellStyle name="Normal 3 24 9 5" xfId="23625" xr:uid="{88D413CA-6408-414C-BB7E-1BB1A7426A9A}"/>
    <cellStyle name="Normal 3 25" xfId="23626" xr:uid="{C951B55B-BC11-4B3F-AD02-F0E9FE96B797}"/>
    <cellStyle name="Normal 3 25 10" xfId="23627" xr:uid="{A983E52E-783A-4C3B-8978-644A2F253725}"/>
    <cellStyle name="Normal 3 25 10 2" xfId="23628" xr:uid="{DF7FF79E-87D4-4B6C-A3E5-14335AA09996}"/>
    <cellStyle name="Normal 3 25 10 2 2" xfId="23629" xr:uid="{4BC56393-4BA3-4293-BBC9-1A968E59DAAD}"/>
    <cellStyle name="Normal 3 25 10 2 3" xfId="23630" xr:uid="{91985385-D94C-424F-89BC-7F2DF1760D2E}"/>
    <cellStyle name="Normal 3 25 10 3" xfId="23631" xr:uid="{900E6517-5351-42B4-AE93-722F2958A876}"/>
    <cellStyle name="Normal 3 25 10 3 2" xfId="23632" xr:uid="{9925ED52-CDFF-49D9-ACD8-047D4AFE5AA2}"/>
    <cellStyle name="Normal 3 25 10 3 3" xfId="23633" xr:uid="{5E41C60A-0635-4A50-9B17-443081873E60}"/>
    <cellStyle name="Normal 3 25 10 4" xfId="23634" xr:uid="{A3274D5E-8545-467A-8116-35905B6B7D65}"/>
    <cellStyle name="Normal 3 25 10 5" xfId="23635" xr:uid="{334CB624-B73E-4C91-940F-964531FBC9FA}"/>
    <cellStyle name="Normal 3 25 11" xfId="23636" xr:uid="{4DDE4F69-EB2E-4B23-A799-C2013EDC26E9}"/>
    <cellStyle name="Normal 3 25 11 2" xfId="23637" xr:uid="{083CFE10-90E4-4380-9782-94738B9D2AB8}"/>
    <cellStyle name="Normal 3 25 11 2 2" xfId="23638" xr:uid="{6E12504A-A00B-452E-9E0E-03A66DF2E803}"/>
    <cellStyle name="Normal 3 25 11 2 3" xfId="23639" xr:uid="{91A762E1-3DD5-46B2-88CE-84D562E89344}"/>
    <cellStyle name="Normal 3 25 11 3" xfId="23640" xr:uid="{026A10C1-8220-424A-9376-96C25FEA91A9}"/>
    <cellStyle name="Normal 3 25 11 3 2" xfId="23641" xr:uid="{6901A9B1-8029-44F2-906B-D8816CE52360}"/>
    <cellStyle name="Normal 3 25 11 3 3" xfId="23642" xr:uid="{1317EEA6-B584-4458-B5FA-DB3E37C89948}"/>
    <cellStyle name="Normal 3 25 11 4" xfId="23643" xr:uid="{858F3114-46B5-4D1D-8734-52EE86ABC90E}"/>
    <cellStyle name="Normal 3 25 11 5" xfId="23644" xr:uid="{27276EC0-9EB1-4666-BF06-7A76C10E3E41}"/>
    <cellStyle name="Normal 3 25 12" xfId="23645" xr:uid="{C29CD692-EAB5-4A76-B34E-89110397F784}"/>
    <cellStyle name="Normal 3 25 12 2" xfId="23646" xr:uid="{2CF86344-4F00-42AF-ADD5-EDE832C4AAA4}"/>
    <cellStyle name="Normal 3 25 12 2 2" xfId="23647" xr:uid="{C845EC43-80FF-486B-9910-5E43EEADCE03}"/>
    <cellStyle name="Normal 3 25 12 2 3" xfId="23648" xr:uid="{0187FE69-7B8E-4056-835B-23554C85CD6C}"/>
    <cellStyle name="Normal 3 25 12 3" xfId="23649" xr:uid="{58394FD1-6092-4F54-9078-523F315FFED7}"/>
    <cellStyle name="Normal 3 25 12 3 2" xfId="23650" xr:uid="{E2A7F240-ED49-402E-853E-591F26A6FDB5}"/>
    <cellStyle name="Normal 3 25 12 3 3" xfId="23651" xr:uid="{8C5D0927-7E03-4959-AC66-C89ECAE7FD50}"/>
    <cellStyle name="Normal 3 25 12 4" xfId="23652" xr:uid="{EB928825-DE23-46A9-A8F9-1BA3887CF008}"/>
    <cellStyle name="Normal 3 25 12 5" xfId="23653" xr:uid="{67AAA2A8-7129-43F0-B270-F04720534657}"/>
    <cellStyle name="Normal 3 25 13" xfId="23654" xr:uid="{00784A4B-01E3-4F23-B926-56A7631FE7EB}"/>
    <cellStyle name="Normal 3 25 13 2" xfId="23655" xr:uid="{D4AC328D-B5E5-4831-89A8-8895097EF366}"/>
    <cellStyle name="Normal 3 25 13 2 2" xfId="23656" xr:uid="{061DE0B9-3082-401B-AE9B-21B4C98D59D0}"/>
    <cellStyle name="Normal 3 25 13 2 3" xfId="23657" xr:uid="{0BC7739E-D5CE-4614-B372-05AFB33C3ABA}"/>
    <cellStyle name="Normal 3 25 13 3" xfId="23658" xr:uid="{1D33A02D-2B2E-4C6E-90CE-09D0C81ECA16}"/>
    <cellStyle name="Normal 3 25 13 3 2" xfId="23659" xr:uid="{8FDA2F3D-0D99-4E87-A1F2-84354789C137}"/>
    <cellStyle name="Normal 3 25 13 3 3" xfId="23660" xr:uid="{BDEBD1A8-9DBF-49F3-B8FF-48C46961DD1E}"/>
    <cellStyle name="Normal 3 25 13 4" xfId="23661" xr:uid="{591018DB-1899-402E-A202-5CF4FE3EA331}"/>
    <cellStyle name="Normal 3 25 13 5" xfId="23662" xr:uid="{2D0D5224-3F1A-4E20-A9E1-0D872313660C}"/>
    <cellStyle name="Normal 3 25 14" xfId="23663" xr:uid="{0EE21FCC-092F-4EB6-A4C2-DC4A61D23C3C}"/>
    <cellStyle name="Normal 3 25 14 2" xfId="23664" xr:uid="{8EB3894E-39F6-4B70-9D26-1D777C2961FC}"/>
    <cellStyle name="Normal 3 25 14 2 2" xfId="23665" xr:uid="{4805F0B8-068D-4EC1-B9BA-F3D407145A0A}"/>
    <cellStyle name="Normal 3 25 14 2 3" xfId="23666" xr:uid="{E5F7B9A4-15E7-434C-B285-C1DB610193D1}"/>
    <cellStyle name="Normal 3 25 14 3" xfId="23667" xr:uid="{9F13030E-6BFE-47EA-9FD2-7E6A1CBB2A6F}"/>
    <cellStyle name="Normal 3 25 14 3 2" xfId="23668" xr:uid="{DA48ED8F-2118-44A6-AC67-BB1BC67B1B8F}"/>
    <cellStyle name="Normal 3 25 14 3 3" xfId="23669" xr:uid="{BD15EA87-6ABB-4ED9-9D27-6F124625F153}"/>
    <cellStyle name="Normal 3 25 14 4" xfId="23670" xr:uid="{BD90C2E9-4622-429B-88A6-2D70C35B9335}"/>
    <cellStyle name="Normal 3 25 14 5" xfId="23671" xr:uid="{060245BB-3DA8-494B-8CE0-D23619612739}"/>
    <cellStyle name="Normal 3 25 15" xfId="23672" xr:uid="{437D36D8-091D-4911-967A-C4DA67D5B12C}"/>
    <cellStyle name="Normal 3 25 15 2" xfId="23673" xr:uid="{8ED2B1E6-7845-4C01-8695-8BF6635B09BB}"/>
    <cellStyle name="Normal 3 25 15 2 2" xfId="23674" xr:uid="{7795D27C-E23F-4DCB-94B5-8BC493D5A7AF}"/>
    <cellStyle name="Normal 3 25 15 2 3" xfId="23675" xr:uid="{41B40185-3E74-4F66-AA73-DA03B4911F4D}"/>
    <cellStyle name="Normal 3 25 15 3" xfId="23676" xr:uid="{5CE464D4-D66A-41BC-A038-AA36EC3A95B7}"/>
    <cellStyle name="Normal 3 25 15 3 2" xfId="23677" xr:uid="{D53B95BE-9DC4-4906-A31A-5A82A7F9F285}"/>
    <cellStyle name="Normal 3 25 15 3 3" xfId="23678" xr:uid="{98626276-1F39-44FE-A63E-E6DA63FB75DB}"/>
    <cellStyle name="Normal 3 25 15 4" xfId="23679" xr:uid="{D1CE1CC9-D1CB-42E9-A6B8-E1F1ECC57760}"/>
    <cellStyle name="Normal 3 25 15 5" xfId="23680" xr:uid="{D5F16AF1-D269-4D83-82AB-D687B550D84A}"/>
    <cellStyle name="Normal 3 25 16" xfId="23681" xr:uid="{3DB9B331-EDB6-4FDD-9F12-E8666CBE5C96}"/>
    <cellStyle name="Normal 3 25 16 2" xfId="23682" xr:uid="{3552B25C-1F6B-40E1-A15E-BDEB538F3713}"/>
    <cellStyle name="Normal 3 25 16 2 2" xfId="23683" xr:uid="{A0768390-7F36-42CE-A298-04249AC596B3}"/>
    <cellStyle name="Normal 3 25 16 2 3" xfId="23684" xr:uid="{4009FECD-D4DB-4B79-83E6-AA03DC51AACB}"/>
    <cellStyle name="Normal 3 25 16 3" xfId="23685" xr:uid="{E4F7F679-A11C-416F-85FA-7B2D72EEFC3A}"/>
    <cellStyle name="Normal 3 25 16 3 2" xfId="23686" xr:uid="{28883299-B968-429C-BCE5-B0D0BE6E3A60}"/>
    <cellStyle name="Normal 3 25 16 3 3" xfId="23687" xr:uid="{B1A87903-0077-4BEC-B9DB-4DDFE39D587A}"/>
    <cellStyle name="Normal 3 25 16 4" xfId="23688" xr:uid="{141AF763-D403-4FD3-B419-DE0A89F2E540}"/>
    <cellStyle name="Normal 3 25 16 5" xfId="23689" xr:uid="{75639DCC-4F13-440C-8AA2-D8CC9D49CC04}"/>
    <cellStyle name="Normal 3 25 17" xfId="23690" xr:uid="{CC346006-6608-44B1-9F5A-AD9ACF8C2087}"/>
    <cellStyle name="Normal 3 25 17 2" xfId="23691" xr:uid="{35F28441-88A3-466B-BE3B-09F816FE2A88}"/>
    <cellStyle name="Normal 3 25 17 2 2" xfId="23692" xr:uid="{6E49A73F-C3AC-4910-B08E-17B66F24AAE4}"/>
    <cellStyle name="Normal 3 25 17 2 3" xfId="23693" xr:uid="{08212813-E09E-408F-9A1D-24D332191217}"/>
    <cellStyle name="Normal 3 25 17 3" xfId="23694" xr:uid="{AFF0E9EB-7A73-4FDA-AECE-4A7FF417753D}"/>
    <cellStyle name="Normal 3 25 17 3 2" xfId="23695" xr:uid="{F1D518CA-524E-4259-8C99-F5358DAEFA85}"/>
    <cellStyle name="Normal 3 25 17 3 3" xfId="23696" xr:uid="{D81B4979-C5D8-4EE3-AD50-57CFB18E6F2E}"/>
    <cellStyle name="Normal 3 25 17 4" xfId="23697" xr:uid="{8CFE31C6-7431-4779-8539-C03F556A9844}"/>
    <cellStyle name="Normal 3 25 17 5" xfId="23698" xr:uid="{5EE03BAA-39D8-4712-852A-FE7FB975152A}"/>
    <cellStyle name="Normal 3 25 18" xfId="23699" xr:uid="{591043CD-C205-4C4B-A3AE-B96E30B58A84}"/>
    <cellStyle name="Normal 3 25 18 2" xfId="23700" xr:uid="{2E51F904-6E11-40AE-9FE5-24F2ED874E7D}"/>
    <cellStyle name="Normal 3 25 18 2 2" xfId="23701" xr:uid="{EF50F68E-E136-47C0-95B1-09C6A01B8691}"/>
    <cellStyle name="Normal 3 25 18 2 3" xfId="23702" xr:uid="{72E522A7-64FF-40F5-99BD-B742B1C01456}"/>
    <cellStyle name="Normal 3 25 18 3" xfId="23703" xr:uid="{FF448062-9932-4FE8-949D-C5FAEB215227}"/>
    <cellStyle name="Normal 3 25 18 3 2" xfId="23704" xr:uid="{417E92D3-28ED-4BF6-824E-BF0D6A4833B7}"/>
    <cellStyle name="Normal 3 25 18 3 3" xfId="23705" xr:uid="{3DB7E91E-3E0D-4AB9-BEE7-DE768BF5F9DC}"/>
    <cellStyle name="Normal 3 25 18 4" xfId="23706" xr:uid="{ED4E1871-FE76-4A6A-B19B-B29DE2025175}"/>
    <cellStyle name="Normal 3 25 18 5" xfId="23707" xr:uid="{435D9804-59B9-4109-95AD-951D8548040C}"/>
    <cellStyle name="Normal 3 25 19" xfId="23708" xr:uid="{29A52CE4-2E08-4110-B939-769406C6E81B}"/>
    <cellStyle name="Normal 3 25 19 2" xfId="23709" xr:uid="{7096BA3E-2EEF-4DEA-9C15-A558FFB9A15E}"/>
    <cellStyle name="Normal 3 25 19 2 2" xfId="23710" xr:uid="{F281A5D8-9D52-4572-B7F3-F5FCEAB21BCB}"/>
    <cellStyle name="Normal 3 25 19 2 3" xfId="23711" xr:uid="{5B6DB40D-39E9-4332-8E21-F7D2905C3E28}"/>
    <cellStyle name="Normal 3 25 19 3" xfId="23712" xr:uid="{B203E50D-387F-47A0-80B2-E4EBA2ADEFA4}"/>
    <cellStyle name="Normal 3 25 19 3 2" xfId="23713" xr:uid="{B4521BFD-E3C7-4A41-9AD4-22E8C0666329}"/>
    <cellStyle name="Normal 3 25 19 3 3" xfId="23714" xr:uid="{3A3C7CF7-CC8C-41CE-BBCE-5D233F3C3053}"/>
    <cellStyle name="Normal 3 25 19 4" xfId="23715" xr:uid="{8E5603EF-23AC-4BB9-B630-8771DFD8A577}"/>
    <cellStyle name="Normal 3 25 19 5" xfId="23716" xr:uid="{D1E03FA2-A933-4CB9-8272-2ED2B73C2E4F}"/>
    <cellStyle name="Normal 3 25 2" xfId="23717" xr:uid="{E5743798-D424-43E3-83AC-65A8E81519AB}"/>
    <cellStyle name="Normal 3 25 2 2" xfId="23718" xr:uid="{CE835F9B-DC9D-4A99-980F-2D860954022A}"/>
    <cellStyle name="Normal 3 25 2 2 2" xfId="23719" xr:uid="{955ACF26-7B97-4F86-AC67-FFD23122CBDE}"/>
    <cellStyle name="Normal 3 25 2 2 3" xfId="23720" xr:uid="{FB574818-B8A3-469A-B8DA-6417E2506504}"/>
    <cellStyle name="Normal 3 25 2 3" xfId="23721" xr:uid="{008FEB3B-5C69-49FC-B613-CF02451AEB37}"/>
    <cellStyle name="Normal 3 25 2 3 2" xfId="23722" xr:uid="{435C9AFC-4595-4173-81E6-1BD21CCBD760}"/>
    <cellStyle name="Normal 3 25 2 3 3" xfId="23723" xr:uid="{E0050F4E-5CB3-44F8-BC89-F642FC9E9596}"/>
    <cellStyle name="Normal 3 25 2 4" xfId="23724" xr:uid="{ED4375E2-443D-4DC7-BAE1-ECD42B16E42A}"/>
    <cellStyle name="Normal 3 25 2 5" xfId="23725" xr:uid="{5837E535-2551-4C73-9E23-0E865DAA0316}"/>
    <cellStyle name="Normal 3 25 20" xfId="23726" xr:uid="{F3E30FC2-1D93-44CD-BD4F-9C74D0CFDD8C}"/>
    <cellStyle name="Normal 3 25 20 2" xfId="23727" xr:uid="{78718A17-AA26-4F61-8975-822332C94997}"/>
    <cellStyle name="Normal 3 25 20 2 2" xfId="23728" xr:uid="{5B2EC10A-36AB-4BEC-8542-FB374A67ECFA}"/>
    <cellStyle name="Normal 3 25 20 2 3" xfId="23729" xr:uid="{1C67B3B7-E0BB-4765-AA13-F4A35B588D54}"/>
    <cellStyle name="Normal 3 25 20 3" xfId="23730" xr:uid="{3A70DC0A-2818-425E-8B90-1395C64F0CD7}"/>
    <cellStyle name="Normal 3 25 20 3 2" xfId="23731" xr:uid="{5218BA69-9FAD-46FF-81AF-DD414EBED6AD}"/>
    <cellStyle name="Normal 3 25 20 3 3" xfId="23732" xr:uid="{CDB96AA0-E526-4CB8-8103-C9C30E482CBB}"/>
    <cellStyle name="Normal 3 25 20 4" xfId="23733" xr:uid="{4CA5F27A-E9F0-4413-9B9D-EEBF9575CE1D}"/>
    <cellStyle name="Normal 3 25 20 5" xfId="23734" xr:uid="{497865D6-E806-49A2-9B6F-21E554D7BF75}"/>
    <cellStyle name="Normal 3 25 21" xfId="23735" xr:uid="{D84B9856-C23E-4B65-B08E-AB4F7648E186}"/>
    <cellStyle name="Normal 3 25 21 2" xfId="23736" xr:uid="{50BF4CA3-3896-4F35-A7D2-5E50F3BC94AC}"/>
    <cellStyle name="Normal 3 25 21 2 2" xfId="23737" xr:uid="{6019A75F-73EC-4689-8119-785EF164A15C}"/>
    <cellStyle name="Normal 3 25 21 2 3" xfId="23738" xr:uid="{556C96B6-6784-4BD2-BB40-C3CD55AE9891}"/>
    <cellStyle name="Normal 3 25 21 3" xfId="23739" xr:uid="{864FDAEF-D6C0-4640-A9DD-1140545D74B9}"/>
    <cellStyle name="Normal 3 25 21 3 2" xfId="23740" xr:uid="{EB7FC886-646C-4904-94DF-F7D565479A01}"/>
    <cellStyle name="Normal 3 25 21 3 3" xfId="23741" xr:uid="{244633A3-CB2A-4026-AD25-2384208CB8E8}"/>
    <cellStyle name="Normal 3 25 21 4" xfId="23742" xr:uid="{4EBC7D06-7EA9-4730-A361-35C11EA68098}"/>
    <cellStyle name="Normal 3 25 21 5" xfId="23743" xr:uid="{E9D3B057-6E1C-402E-8EC3-C8115D61FD71}"/>
    <cellStyle name="Normal 3 25 22" xfId="23744" xr:uid="{3049223A-65D3-4D7D-8B2D-783BDD19A862}"/>
    <cellStyle name="Normal 3 25 22 2" xfId="23745" xr:uid="{2C430499-5D6C-443F-82C0-FC5F94040D73}"/>
    <cellStyle name="Normal 3 25 22 2 2" xfId="23746" xr:uid="{A1FB0A6D-AD19-4F79-A590-31161AACE539}"/>
    <cellStyle name="Normal 3 25 22 2 3" xfId="23747" xr:uid="{6EDBBDB3-F7A0-46E4-BEBB-50467DEDA053}"/>
    <cellStyle name="Normal 3 25 22 3" xfId="23748" xr:uid="{A7EDEE5B-D0F8-486F-AB57-3BC56E703CD9}"/>
    <cellStyle name="Normal 3 25 22 3 2" xfId="23749" xr:uid="{70B71279-0363-4567-90FA-ECB46D783E08}"/>
    <cellStyle name="Normal 3 25 22 3 3" xfId="23750" xr:uid="{F8FC391D-CBCF-4616-A08F-F8D2AB648E73}"/>
    <cellStyle name="Normal 3 25 22 4" xfId="23751" xr:uid="{6ABCB3AF-D3DE-431C-A177-70ED31BEED57}"/>
    <cellStyle name="Normal 3 25 22 5" xfId="23752" xr:uid="{07C613F9-4FC6-452F-B5D6-D45B7ED3B14E}"/>
    <cellStyle name="Normal 3 25 23" xfId="23753" xr:uid="{2D221E09-E134-42EA-A0E8-13840EF1E800}"/>
    <cellStyle name="Normal 3 25 23 2" xfId="23754" xr:uid="{A2D8F066-CD13-4617-979F-DB9957771564}"/>
    <cellStyle name="Normal 3 25 23 2 2" xfId="23755" xr:uid="{9421A19D-6C1A-4837-AAFA-06DE77256B3B}"/>
    <cellStyle name="Normal 3 25 23 2 3" xfId="23756" xr:uid="{50743868-FDA9-45F0-8637-E6CB62CFA84F}"/>
    <cellStyle name="Normal 3 25 23 3" xfId="23757" xr:uid="{DB2C3C1E-2658-4527-AE15-FADA381890B9}"/>
    <cellStyle name="Normal 3 25 23 3 2" xfId="23758" xr:uid="{466E2B0E-1FBE-4139-83A7-2D8A999F51B5}"/>
    <cellStyle name="Normal 3 25 23 3 3" xfId="23759" xr:uid="{EA991644-5B4D-43BE-A04E-67D4B76EDE32}"/>
    <cellStyle name="Normal 3 25 23 4" xfId="23760" xr:uid="{8B70C1F1-9FCF-47A1-B017-4A67DD917115}"/>
    <cellStyle name="Normal 3 25 23 5" xfId="23761" xr:uid="{E08EC82F-CCC1-45B0-9472-77A95F83691B}"/>
    <cellStyle name="Normal 3 25 24" xfId="23762" xr:uid="{FA85CA0A-C159-410E-8045-A4574A3C1017}"/>
    <cellStyle name="Normal 3 25 24 2" xfId="23763" xr:uid="{731E69CC-9974-45AA-969F-D6EF3B65EDC6}"/>
    <cellStyle name="Normal 3 25 24 3" xfId="23764" xr:uid="{D81084B8-96CC-456E-90A1-66463708F632}"/>
    <cellStyle name="Normal 3 25 25" xfId="23765" xr:uid="{A5DA55F4-90F4-4A30-A231-CDC2BA9CDB19}"/>
    <cellStyle name="Normal 3 25 25 2" xfId="23766" xr:uid="{0B38E639-F338-4BA1-9AB8-709BC9B8BA47}"/>
    <cellStyle name="Normal 3 25 25 3" xfId="23767" xr:uid="{CD7FA7D0-A1C6-4BF6-9537-F7C0515B9E23}"/>
    <cellStyle name="Normal 3 25 26" xfId="23768" xr:uid="{338847DA-1050-4387-8D11-7DE18375D131}"/>
    <cellStyle name="Normal 3 25 27" xfId="23769" xr:uid="{5D6218A5-2946-4FC6-B76F-AA42F6B01885}"/>
    <cellStyle name="Normal 3 25 3" xfId="23770" xr:uid="{0C2B35B2-4268-4D3E-A61D-1F53F5D637E7}"/>
    <cellStyle name="Normal 3 25 3 2" xfId="23771" xr:uid="{9A45A93F-4A2E-498F-801E-3AE0F4ADA797}"/>
    <cellStyle name="Normal 3 25 3 2 2" xfId="23772" xr:uid="{F3E319A7-7C1A-40BD-A001-2F7F256E8144}"/>
    <cellStyle name="Normal 3 25 3 2 3" xfId="23773" xr:uid="{0895E8D2-8AB0-4188-A235-136F6DF77A8F}"/>
    <cellStyle name="Normal 3 25 3 3" xfId="23774" xr:uid="{776E1C5E-25E3-452B-81CD-40A89798B051}"/>
    <cellStyle name="Normal 3 25 3 3 2" xfId="23775" xr:uid="{81774573-7001-41FD-ACA9-542AE5EE0D3C}"/>
    <cellStyle name="Normal 3 25 3 3 3" xfId="23776" xr:uid="{7FF302B2-8A3F-4196-9859-70BE9646325D}"/>
    <cellStyle name="Normal 3 25 3 4" xfId="23777" xr:uid="{CC8F723C-2EF4-46CE-BF07-69FA966703DE}"/>
    <cellStyle name="Normal 3 25 3 5" xfId="23778" xr:uid="{46DEB60A-0939-4EEC-BF78-FB9057FA4F4D}"/>
    <cellStyle name="Normal 3 25 4" xfId="23779" xr:uid="{5AC44B4E-BE65-44E7-B1AC-49208CE22B99}"/>
    <cellStyle name="Normal 3 25 4 2" xfId="23780" xr:uid="{FDE62251-BD9E-4E1D-9FAC-954D312471D0}"/>
    <cellStyle name="Normal 3 25 4 2 2" xfId="23781" xr:uid="{536B0997-5228-4280-83D8-C20EC7631DBB}"/>
    <cellStyle name="Normal 3 25 4 2 3" xfId="23782" xr:uid="{17EA6D38-F570-4B1A-A586-D01DE13004C8}"/>
    <cellStyle name="Normal 3 25 4 3" xfId="23783" xr:uid="{C4E1D159-86D6-4189-B3D9-00AAD017F11A}"/>
    <cellStyle name="Normal 3 25 4 3 2" xfId="23784" xr:uid="{2F95F76B-E549-4727-8E9B-5A4522B9BF30}"/>
    <cellStyle name="Normal 3 25 4 3 3" xfId="23785" xr:uid="{89287F62-C144-4042-BD2F-B9C0745229CF}"/>
    <cellStyle name="Normal 3 25 4 4" xfId="23786" xr:uid="{1947A0E0-42E1-4210-9925-7DE53790ACF4}"/>
    <cellStyle name="Normal 3 25 4 5" xfId="23787" xr:uid="{DA6CC35E-B3ED-4F9D-B9DE-2EA3E73CD568}"/>
    <cellStyle name="Normal 3 25 5" xfId="23788" xr:uid="{8C3C9AAF-F629-43A7-8332-366C6FD57230}"/>
    <cellStyle name="Normal 3 25 5 2" xfId="23789" xr:uid="{6E9FF6B6-7FA9-4534-A9D6-C4B5341AA981}"/>
    <cellStyle name="Normal 3 25 5 2 2" xfId="23790" xr:uid="{45300370-6CC6-4529-AA18-2493A9548AF4}"/>
    <cellStyle name="Normal 3 25 5 2 3" xfId="23791" xr:uid="{068AC2CA-7F8D-4DB9-823F-01D8FC373BD8}"/>
    <cellStyle name="Normal 3 25 5 3" xfId="23792" xr:uid="{CF2E8459-B805-4118-97AA-5088C0021A2E}"/>
    <cellStyle name="Normal 3 25 5 3 2" xfId="23793" xr:uid="{BB0AEBD9-42B5-4BD6-9B70-467CA87EF946}"/>
    <cellStyle name="Normal 3 25 5 3 3" xfId="23794" xr:uid="{8DDDADB4-7201-4259-9BEA-72450973434B}"/>
    <cellStyle name="Normal 3 25 5 4" xfId="23795" xr:uid="{CAA1C683-36FA-4146-89DB-B8E8FBED020D}"/>
    <cellStyle name="Normal 3 25 5 5" xfId="23796" xr:uid="{3BC6773F-401E-4DDC-BB03-2AD963F973E3}"/>
    <cellStyle name="Normal 3 25 6" xfId="23797" xr:uid="{602D5799-CBC9-430B-9A0E-9CE9E6D8400F}"/>
    <cellStyle name="Normal 3 25 6 2" xfId="23798" xr:uid="{E9E9734A-76DD-48FE-AC4A-33D487736955}"/>
    <cellStyle name="Normal 3 25 6 2 2" xfId="23799" xr:uid="{2E88D961-08EF-43C9-9885-E2659D993246}"/>
    <cellStyle name="Normal 3 25 6 2 3" xfId="23800" xr:uid="{0556DABE-DEE5-4691-80E8-B8F4F0D1B93B}"/>
    <cellStyle name="Normal 3 25 6 3" xfId="23801" xr:uid="{2C6B5652-1C50-419D-87C0-C31D63D5F862}"/>
    <cellStyle name="Normal 3 25 6 3 2" xfId="23802" xr:uid="{53D034DE-EE8F-4C4F-A8C6-81C47F3A060B}"/>
    <cellStyle name="Normal 3 25 6 3 3" xfId="23803" xr:uid="{292178B0-562B-47F7-A613-3235B7D0E290}"/>
    <cellStyle name="Normal 3 25 6 4" xfId="23804" xr:uid="{B545A096-3B10-4348-B567-F26AB6261A7C}"/>
    <cellStyle name="Normal 3 25 6 5" xfId="23805" xr:uid="{29E74185-D1A1-4642-B4B0-0D6877B70C2E}"/>
    <cellStyle name="Normal 3 25 7" xfId="23806" xr:uid="{9B2B03C4-D075-4C12-92C0-0A1BC92B4ED4}"/>
    <cellStyle name="Normal 3 25 7 2" xfId="23807" xr:uid="{72C2D792-6626-435D-BC12-58F1588AD919}"/>
    <cellStyle name="Normal 3 25 7 2 2" xfId="23808" xr:uid="{030214C1-B25D-4FC3-9AE7-5038D5B117B2}"/>
    <cellStyle name="Normal 3 25 7 2 3" xfId="23809" xr:uid="{A3394C32-A847-462F-B188-272EEB7B6C35}"/>
    <cellStyle name="Normal 3 25 7 3" xfId="23810" xr:uid="{E788390A-9662-4BF7-A19E-1580C7047FD9}"/>
    <cellStyle name="Normal 3 25 7 3 2" xfId="23811" xr:uid="{CE8B32D7-1116-4B9A-901B-6AFF04D6F741}"/>
    <cellStyle name="Normal 3 25 7 3 3" xfId="23812" xr:uid="{DEA12219-5F0D-4530-AF19-A187DE3F3F00}"/>
    <cellStyle name="Normal 3 25 7 4" xfId="23813" xr:uid="{CD87E2AE-1659-4E77-90E5-9E82E08236BD}"/>
    <cellStyle name="Normal 3 25 7 5" xfId="23814" xr:uid="{1D6DF3AB-1E43-4E12-910C-38AAB692BB81}"/>
    <cellStyle name="Normal 3 25 8" xfId="23815" xr:uid="{6F229580-0443-4548-AA0A-A4FC3ED59751}"/>
    <cellStyle name="Normal 3 25 8 2" xfId="23816" xr:uid="{FD76A0A6-EBF9-4217-86F7-F2167725BC60}"/>
    <cellStyle name="Normal 3 25 8 2 2" xfId="23817" xr:uid="{07BA0111-32C2-4F4A-9702-F8B749A1BC45}"/>
    <cellStyle name="Normal 3 25 8 2 3" xfId="23818" xr:uid="{34784E34-6A77-4041-84A6-5506579924DD}"/>
    <cellStyle name="Normal 3 25 8 3" xfId="23819" xr:uid="{734A4ECB-DB73-4BB3-B95A-4D1A13F278C2}"/>
    <cellStyle name="Normal 3 25 8 3 2" xfId="23820" xr:uid="{2EF2DEA6-9417-4192-9B40-600F39FEC14B}"/>
    <cellStyle name="Normal 3 25 8 3 3" xfId="23821" xr:uid="{65E5A311-6289-4947-A027-D6E4594C01F4}"/>
    <cellStyle name="Normal 3 25 8 4" xfId="23822" xr:uid="{142F5512-E0E0-45C0-AD98-3F0A0E2E02E3}"/>
    <cellStyle name="Normal 3 25 8 5" xfId="23823" xr:uid="{4A68CB7A-FE6F-402C-81EC-1238E1F08852}"/>
    <cellStyle name="Normal 3 25 9" xfId="23824" xr:uid="{A54EBE3A-C3F8-4045-B576-5DA86C583A15}"/>
    <cellStyle name="Normal 3 25 9 2" xfId="23825" xr:uid="{73C8B455-2E16-46A4-9EF4-2D1AF03CB54F}"/>
    <cellStyle name="Normal 3 25 9 2 2" xfId="23826" xr:uid="{2B0B5D35-DA97-4303-B3D2-2615040125D2}"/>
    <cellStyle name="Normal 3 25 9 2 3" xfId="23827" xr:uid="{28D1454A-2EEE-4F87-B1EB-9608DC8F4161}"/>
    <cellStyle name="Normal 3 25 9 3" xfId="23828" xr:uid="{ADE4343D-2DF5-4E2D-88F6-4A77A862FACC}"/>
    <cellStyle name="Normal 3 25 9 3 2" xfId="23829" xr:uid="{214E70AE-6682-4322-8B66-52248ABBEAC8}"/>
    <cellStyle name="Normal 3 25 9 3 3" xfId="23830" xr:uid="{37F1F363-DF51-46E4-8C88-8710C33DE051}"/>
    <cellStyle name="Normal 3 25 9 4" xfId="23831" xr:uid="{712196D1-8450-47DA-A51C-3FBEC21FA218}"/>
    <cellStyle name="Normal 3 25 9 5" xfId="23832" xr:uid="{18702346-377E-4245-AB44-EF2497415F88}"/>
    <cellStyle name="Normal 3 26" xfId="23833" xr:uid="{DEA05985-F3C3-422F-9AC7-8FCF4E6A3749}"/>
    <cellStyle name="Normal 3 26 10" xfId="23834" xr:uid="{054738B0-588C-4C5B-B3EA-05D67E2B0F39}"/>
    <cellStyle name="Normal 3 26 10 2" xfId="23835" xr:uid="{0DDD117D-1E1A-415D-A0E3-CCA9941D2F78}"/>
    <cellStyle name="Normal 3 26 10 2 2" xfId="23836" xr:uid="{455DD274-7B34-4BFD-9A36-46500D1FD6D3}"/>
    <cellStyle name="Normal 3 26 10 2 3" xfId="23837" xr:uid="{035C2000-FC73-4003-8ECB-751053AA4638}"/>
    <cellStyle name="Normal 3 26 10 3" xfId="23838" xr:uid="{6517EFD9-CE6E-4A3F-8E89-FBE7E80F48E3}"/>
    <cellStyle name="Normal 3 26 10 3 2" xfId="23839" xr:uid="{68EB9EAC-07FA-4681-9003-94B7CF9763BD}"/>
    <cellStyle name="Normal 3 26 10 3 3" xfId="23840" xr:uid="{2272AAF7-7624-473D-881C-1AB15B87A371}"/>
    <cellStyle name="Normal 3 26 10 4" xfId="23841" xr:uid="{3A8A50D2-F7CF-4362-891C-931D5E9F5DF7}"/>
    <cellStyle name="Normal 3 26 10 5" xfId="23842" xr:uid="{29970217-3CD4-4A35-A4C7-2AE89A7539E3}"/>
    <cellStyle name="Normal 3 26 11" xfId="23843" xr:uid="{B7E5486E-0C97-4E6F-9BE2-E0E141DBA0C3}"/>
    <cellStyle name="Normal 3 26 11 2" xfId="23844" xr:uid="{17CD7027-1C01-4513-BBA6-CA84CB06FD01}"/>
    <cellStyle name="Normal 3 26 11 2 2" xfId="23845" xr:uid="{AA8D0839-15F8-4291-8A15-8ABB808DA7D5}"/>
    <cellStyle name="Normal 3 26 11 2 3" xfId="23846" xr:uid="{929D9A59-32B2-40FD-8220-B8DFEA5FEDE4}"/>
    <cellStyle name="Normal 3 26 11 3" xfId="23847" xr:uid="{84F91077-1550-41FB-B2D9-770294BB327F}"/>
    <cellStyle name="Normal 3 26 11 3 2" xfId="23848" xr:uid="{578DA313-2103-439B-9AB4-76BA0B67019F}"/>
    <cellStyle name="Normal 3 26 11 3 3" xfId="23849" xr:uid="{5EDC1860-006F-4B63-A548-7CE4C0631020}"/>
    <cellStyle name="Normal 3 26 11 4" xfId="23850" xr:uid="{6967F67E-B894-492C-9A77-FE88AA82E2C9}"/>
    <cellStyle name="Normal 3 26 11 5" xfId="23851" xr:uid="{122D316E-277F-4F6B-8379-2A9072AC33FE}"/>
    <cellStyle name="Normal 3 26 12" xfId="23852" xr:uid="{DBFD85FA-EFA7-49E6-9071-C8C9324869E2}"/>
    <cellStyle name="Normal 3 26 12 2" xfId="23853" xr:uid="{CB9628A0-7564-4D94-ADE5-E739F1FB8EFF}"/>
    <cellStyle name="Normal 3 26 12 2 2" xfId="23854" xr:uid="{2B38DB63-179F-4873-8077-54A785831425}"/>
    <cellStyle name="Normal 3 26 12 2 3" xfId="23855" xr:uid="{32E04038-A753-4957-8BF7-2B3C26C5F30E}"/>
    <cellStyle name="Normal 3 26 12 3" xfId="23856" xr:uid="{51C728D3-AC9A-4E66-80A7-33E64D116CF4}"/>
    <cellStyle name="Normal 3 26 12 3 2" xfId="23857" xr:uid="{8D25718D-596D-450B-9FAC-6997C217A9F6}"/>
    <cellStyle name="Normal 3 26 12 3 3" xfId="23858" xr:uid="{473FB2A6-EB17-4F42-9A75-36EE9A34DA23}"/>
    <cellStyle name="Normal 3 26 12 4" xfId="23859" xr:uid="{ACB08C1D-090A-4A0C-A319-653E669C2EDD}"/>
    <cellStyle name="Normal 3 26 12 5" xfId="23860" xr:uid="{80A6CFF1-BE34-4B0B-9ED6-984015B63288}"/>
    <cellStyle name="Normal 3 26 13" xfId="23861" xr:uid="{E482CCCA-AA48-4272-AD21-F0EC4C207ECB}"/>
    <cellStyle name="Normal 3 26 13 2" xfId="23862" xr:uid="{35CBD9DA-7AA1-454E-A8F0-FFD8F71B4552}"/>
    <cellStyle name="Normal 3 26 13 2 2" xfId="23863" xr:uid="{0E19DE81-6FD1-4840-AF7A-4DAF9E1D11BD}"/>
    <cellStyle name="Normal 3 26 13 2 3" xfId="23864" xr:uid="{9AE39620-A355-477C-A6A1-BBB5ADE78DC0}"/>
    <cellStyle name="Normal 3 26 13 3" xfId="23865" xr:uid="{423D08BF-AB2A-4920-8E72-73F413B7874E}"/>
    <cellStyle name="Normal 3 26 13 3 2" xfId="23866" xr:uid="{0B2B08B8-E121-4AB3-BF23-C8BC9C1FDDE9}"/>
    <cellStyle name="Normal 3 26 13 3 3" xfId="23867" xr:uid="{7DD743D6-0501-4E35-B04C-57DD28BB86E2}"/>
    <cellStyle name="Normal 3 26 13 4" xfId="23868" xr:uid="{72D42D4E-3F51-4E3E-B4A2-4DF6BE998C96}"/>
    <cellStyle name="Normal 3 26 13 5" xfId="23869" xr:uid="{01E2D90C-82FF-4340-9D31-C2FA12C6AD75}"/>
    <cellStyle name="Normal 3 26 14" xfId="23870" xr:uid="{66FFC317-DF48-4576-B15C-355BB72725D6}"/>
    <cellStyle name="Normal 3 26 14 2" xfId="23871" xr:uid="{BD5DAEF8-747F-419E-A31D-D0C4C71A841B}"/>
    <cellStyle name="Normal 3 26 14 2 2" xfId="23872" xr:uid="{02C788A8-649F-4965-B1EF-C4403602C0F3}"/>
    <cellStyle name="Normal 3 26 14 2 3" xfId="23873" xr:uid="{8F28F584-35C3-4423-A23B-8F97A3372B9C}"/>
    <cellStyle name="Normal 3 26 14 3" xfId="23874" xr:uid="{57210314-4E00-45A8-91CD-83EF5969E3D9}"/>
    <cellStyle name="Normal 3 26 14 3 2" xfId="23875" xr:uid="{AFABA527-F96E-4D97-9434-6689A30E0C9C}"/>
    <cellStyle name="Normal 3 26 14 3 3" xfId="23876" xr:uid="{E092353F-9B6A-4BBE-81AC-418EAE3D4739}"/>
    <cellStyle name="Normal 3 26 14 4" xfId="23877" xr:uid="{9EF38498-6D0F-420D-81C9-EEDD567E2F0A}"/>
    <cellStyle name="Normal 3 26 14 5" xfId="23878" xr:uid="{2FCC0C03-7A32-41F8-96D1-69973B4532BA}"/>
    <cellStyle name="Normal 3 26 15" xfId="23879" xr:uid="{1AEA6B7A-B32F-444A-9817-B35CFEA14E8A}"/>
    <cellStyle name="Normal 3 26 15 2" xfId="23880" xr:uid="{2CA08BB3-0E4B-494B-ACFA-03840596549B}"/>
    <cellStyle name="Normal 3 26 15 2 2" xfId="23881" xr:uid="{9441DDB8-EA23-49CF-B752-EDD23B13CC56}"/>
    <cellStyle name="Normal 3 26 15 2 3" xfId="23882" xr:uid="{5646BEB4-E26E-4B6B-B4FE-61B76D8E8501}"/>
    <cellStyle name="Normal 3 26 15 3" xfId="23883" xr:uid="{FBCC8276-152F-42EB-B6CF-C4776885A63F}"/>
    <cellStyle name="Normal 3 26 15 3 2" xfId="23884" xr:uid="{9BF817F4-6A46-423B-BF19-41782A5532AA}"/>
    <cellStyle name="Normal 3 26 15 3 3" xfId="23885" xr:uid="{4A4F18FD-47A8-41C7-A52C-47B10AF04A4F}"/>
    <cellStyle name="Normal 3 26 15 4" xfId="23886" xr:uid="{8161DC4A-8E06-441F-921E-B0D247B6926C}"/>
    <cellStyle name="Normal 3 26 15 5" xfId="23887" xr:uid="{407E374C-A192-4AD5-B09C-540B061C6CA8}"/>
    <cellStyle name="Normal 3 26 16" xfId="23888" xr:uid="{F4961E33-A714-435A-852C-3A222D7FBD71}"/>
    <cellStyle name="Normal 3 26 16 2" xfId="23889" xr:uid="{0798B874-9313-4FBA-AB4C-8873725ECA8E}"/>
    <cellStyle name="Normal 3 26 16 2 2" xfId="23890" xr:uid="{FC0794CE-D116-457E-B1AB-526DE5D23B2E}"/>
    <cellStyle name="Normal 3 26 16 2 3" xfId="23891" xr:uid="{8337D663-FB09-4A0C-9546-0C9E2513DE87}"/>
    <cellStyle name="Normal 3 26 16 3" xfId="23892" xr:uid="{6728BAB7-15A3-402C-8016-1AC40FC7569D}"/>
    <cellStyle name="Normal 3 26 16 3 2" xfId="23893" xr:uid="{51A32507-57AC-4637-8B0C-125F35F2BEE7}"/>
    <cellStyle name="Normal 3 26 16 3 3" xfId="23894" xr:uid="{6FD9AD96-CE5A-4E04-9C53-7935BB17499B}"/>
    <cellStyle name="Normal 3 26 16 4" xfId="23895" xr:uid="{51978571-C93A-4BFC-921C-01692DE899DF}"/>
    <cellStyle name="Normal 3 26 16 5" xfId="23896" xr:uid="{0C9A1134-C6E5-42A3-BDC9-543A97AD0106}"/>
    <cellStyle name="Normal 3 26 17" xfId="23897" xr:uid="{0AB67B22-539E-4A2E-9681-ADE5550E0439}"/>
    <cellStyle name="Normal 3 26 17 2" xfId="23898" xr:uid="{EC5153C4-9448-4956-AB38-211D1B62868B}"/>
    <cellStyle name="Normal 3 26 17 2 2" xfId="23899" xr:uid="{73C7BAF3-0E22-4C8E-85D8-618CEC9A3A7D}"/>
    <cellStyle name="Normal 3 26 17 2 3" xfId="23900" xr:uid="{AFD6A85D-465F-4923-B273-BD65AA6F7ACC}"/>
    <cellStyle name="Normal 3 26 17 3" xfId="23901" xr:uid="{73FAAAD7-EBCC-4BF9-B3C1-81A13574511D}"/>
    <cellStyle name="Normal 3 26 17 3 2" xfId="23902" xr:uid="{7ABEF6CF-1540-4409-9BCC-16CE02255DC2}"/>
    <cellStyle name="Normal 3 26 17 3 3" xfId="23903" xr:uid="{4395C65D-F3FF-4CA5-99EE-61ABF653D469}"/>
    <cellStyle name="Normal 3 26 17 4" xfId="23904" xr:uid="{EDFA3A0A-FC45-45D4-AFBD-F6D47075808B}"/>
    <cellStyle name="Normal 3 26 17 5" xfId="23905" xr:uid="{743C1BF0-7D87-48DA-90BE-D3DA759405D6}"/>
    <cellStyle name="Normal 3 26 18" xfId="23906" xr:uid="{2F48DF95-7BDA-4E6A-AE6F-8241621977DB}"/>
    <cellStyle name="Normal 3 26 18 2" xfId="23907" xr:uid="{B556D943-D0E7-44A9-BC8D-9EF97EFEBBCF}"/>
    <cellStyle name="Normal 3 26 18 2 2" xfId="23908" xr:uid="{EDC11FB5-D9E2-4490-972A-286D50AE6A1A}"/>
    <cellStyle name="Normal 3 26 18 2 3" xfId="23909" xr:uid="{546CD5CC-A9C0-46BD-98F3-B1FA1C2D0706}"/>
    <cellStyle name="Normal 3 26 18 3" xfId="23910" xr:uid="{BD0E7A8D-4187-45D4-AA33-9865CC2440C3}"/>
    <cellStyle name="Normal 3 26 18 3 2" xfId="23911" xr:uid="{E13C1936-4B10-4A76-BEE1-88F5D743FF59}"/>
    <cellStyle name="Normal 3 26 18 3 3" xfId="23912" xr:uid="{BF84DD1B-1F26-4E62-8DC3-5B1F893201C7}"/>
    <cellStyle name="Normal 3 26 18 4" xfId="23913" xr:uid="{A6401182-9D2D-490A-97FB-8F71DC347A1E}"/>
    <cellStyle name="Normal 3 26 18 5" xfId="23914" xr:uid="{D517E422-1973-4FD1-B96D-E461C0BEC230}"/>
    <cellStyle name="Normal 3 26 19" xfId="23915" xr:uid="{719EA49C-9906-445E-B08C-ACD5F629E9CF}"/>
    <cellStyle name="Normal 3 26 19 2" xfId="23916" xr:uid="{202C9627-AF47-495D-9466-A34201907327}"/>
    <cellStyle name="Normal 3 26 19 2 2" xfId="23917" xr:uid="{6C10EE70-B5D4-4986-8A1F-77D778819788}"/>
    <cellStyle name="Normal 3 26 19 2 3" xfId="23918" xr:uid="{74302A1E-B080-4EB9-AEAE-3B49C9AF16AB}"/>
    <cellStyle name="Normal 3 26 19 3" xfId="23919" xr:uid="{0173B510-57FB-4CB9-91E1-80F3B4013644}"/>
    <cellStyle name="Normal 3 26 19 3 2" xfId="23920" xr:uid="{03E75602-5AF6-4E66-B9D1-85A8B2383CF1}"/>
    <cellStyle name="Normal 3 26 19 3 3" xfId="23921" xr:uid="{EF8CFBA3-F0C5-4867-A528-F718702BA835}"/>
    <cellStyle name="Normal 3 26 19 4" xfId="23922" xr:uid="{B7E2C7B2-7DAD-4314-99F2-619202E22686}"/>
    <cellStyle name="Normal 3 26 19 5" xfId="23923" xr:uid="{FCBBB3EB-4A85-49D4-AB19-BC8975C0363F}"/>
    <cellStyle name="Normal 3 26 2" xfId="23924" xr:uid="{D9C07A9B-E7A5-4435-AE1C-F1E998CFD6E0}"/>
    <cellStyle name="Normal 3 26 2 2" xfId="23925" xr:uid="{A5814E96-BE6C-4AF7-897E-756A3241865C}"/>
    <cellStyle name="Normal 3 26 2 2 2" xfId="23926" xr:uid="{7DDC47E0-33D2-485A-B444-C9AAAE8A9275}"/>
    <cellStyle name="Normal 3 26 2 2 3" xfId="23927" xr:uid="{8C96330D-0CC2-43C2-AA9A-9166455B7B18}"/>
    <cellStyle name="Normal 3 26 2 3" xfId="23928" xr:uid="{7D1390A1-CEBB-488E-8545-34036C754165}"/>
    <cellStyle name="Normal 3 26 2 3 2" xfId="23929" xr:uid="{B6EBEA2E-3294-45C6-A191-8295761CCD47}"/>
    <cellStyle name="Normal 3 26 2 3 3" xfId="23930" xr:uid="{91CCC8AE-644D-4674-B126-0CA03D9ADB94}"/>
    <cellStyle name="Normal 3 26 2 4" xfId="23931" xr:uid="{CC36E6AD-7714-4CA8-81FC-476A3E265E10}"/>
    <cellStyle name="Normal 3 26 2 5" xfId="23932" xr:uid="{AC9E959E-AEF5-480C-BE9C-007F6CF81F44}"/>
    <cellStyle name="Normal 3 26 20" xfId="23933" xr:uid="{4EF1EF01-65E6-4D7C-BE1F-57DCE157EEB5}"/>
    <cellStyle name="Normal 3 26 20 2" xfId="23934" xr:uid="{97E8D2DE-0905-4369-B083-595F063A4BBC}"/>
    <cellStyle name="Normal 3 26 20 2 2" xfId="23935" xr:uid="{51D63B6B-CA18-4522-B575-D7924C0C4B0E}"/>
    <cellStyle name="Normal 3 26 20 2 3" xfId="23936" xr:uid="{71BEE548-0421-4265-BEAB-D9F1DF85E774}"/>
    <cellStyle name="Normal 3 26 20 3" xfId="23937" xr:uid="{4A94C2D1-EF32-4FCA-A498-830936E67AE7}"/>
    <cellStyle name="Normal 3 26 20 3 2" xfId="23938" xr:uid="{840CB4E7-5A1A-4EC4-A190-24AFDC021286}"/>
    <cellStyle name="Normal 3 26 20 3 3" xfId="23939" xr:uid="{2D93883F-8E21-49B5-9043-7F0F42B6D80F}"/>
    <cellStyle name="Normal 3 26 20 4" xfId="23940" xr:uid="{6ABA846F-8A65-4010-88BA-D4B3A2D54E61}"/>
    <cellStyle name="Normal 3 26 20 5" xfId="23941" xr:uid="{39B04FF5-97C6-48C3-8461-983F393BB6B7}"/>
    <cellStyle name="Normal 3 26 21" xfId="23942" xr:uid="{9D5DF839-883F-4486-8B72-8A54B805DFB3}"/>
    <cellStyle name="Normal 3 26 21 2" xfId="23943" xr:uid="{0A57C5B3-59A2-49A4-AC15-B5A3C8893369}"/>
    <cellStyle name="Normal 3 26 21 2 2" xfId="23944" xr:uid="{8EFFBC4B-7AF4-4434-A911-72577AAD9CB2}"/>
    <cellStyle name="Normal 3 26 21 2 3" xfId="23945" xr:uid="{1E7D2A30-0321-438C-ABF4-0E0B53573B53}"/>
    <cellStyle name="Normal 3 26 21 3" xfId="23946" xr:uid="{F946FA7A-B760-4DF9-BE6F-536CCF19B47C}"/>
    <cellStyle name="Normal 3 26 21 3 2" xfId="23947" xr:uid="{975CE565-AB69-4231-870C-358E5D045F0E}"/>
    <cellStyle name="Normal 3 26 21 3 3" xfId="23948" xr:uid="{A6D646BE-1F21-4163-A44A-05086DAE4E35}"/>
    <cellStyle name="Normal 3 26 21 4" xfId="23949" xr:uid="{29EBEE90-8FED-4A0D-9819-D28ED686E2E7}"/>
    <cellStyle name="Normal 3 26 21 5" xfId="23950" xr:uid="{60D42FCC-B35D-47DA-9856-1ACDB5963F2A}"/>
    <cellStyle name="Normal 3 26 22" xfId="23951" xr:uid="{83EA2CD0-A62B-4506-9AA7-FA276089689C}"/>
    <cellStyle name="Normal 3 26 22 2" xfId="23952" xr:uid="{13F60690-EAA5-493D-B86F-FC2B393EF86D}"/>
    <cellStyle name="Normal 3 26 22 2 2" xfId="23953" xr:uid="{67613FA5-FFB4-4934-92DA-1E9F30F7585D}"/>
    <cellStyle name="Normal 3 26 22 2 3" xfId="23954" xr:uid="{8163C949-1FCD-4ED8-B28E-A01C8EF5E8CA}"/>
    <cellStyle name="Normal 3 26 22 3" xfId="23955" xr:uid="{5C21F7BC-9763-4899-A165-F62AA0D027A7}"/>
    <cellStyle name="Normal 3 26 22 3 2" xfId="23956" xr:uid="{3536BDC5-FA54-4931-A7B5-B2E233E0EBF1}"/>
    <cellStyle name="Normal 3 26 22 3 3" xfId="23957" xr:uid="{A6951B65-8EE1-46C4-AA3A-A18160F4D98A}"/>
    <cellStyle name="Normal 3 26 22 4" xfId="23958" xr:uid="{2AE6A9F4-28E5-4DA9-9342-D13CEAEE1E6A}"/>
    <cellStyle name="Normal 3 26 22 5" xfId="23959" xr:uid="{F0E55C6E-B31F-4A77-9A61-BF0F66191317}"/>
    <cellStyle name="Normal 3 26 23" xfId="23960" xr:uid="{D5B0D26D-4F33-47E0-A400-F16FF8CFFCE2}"/>
    <cellStyle name="Normal 3 26 23 2" xfId="23961" xr:uid="{F275D3E1-6881-43AE-9773-611A88F9C11B}"/>
    <cellStyle name="Normal 3 26 23 2 2" xfId="23962" xr:uid="{D327C64F-5EA3-4E02-A76A-0DBD5762686C}"/>
    <cellStyle name="Normal 3 26 23 2 3" xfId="23963" xr:uid="{F103E6BC-59D3-4BDB-99F9-E300862388C7}"/>
    <cellStyle name="Normal 3 26 23 3" xfId="23964" xr:uid="{F8115E3C-611F-453D-884B-B00781890F23}"/>
    <cellStyle name="Normal 3 26 23 3 2" xfId="23965" xr:uid="{0231E907-D274-4E07-A15F-0D82313DC2BC}"/>
    <cellStyle name="Normal 3 26 23 3 3" xfId="23966" xr:uid="{DE01BB6D-353E-4E30-B04D-5B674BF6BFE8}"/>
    <cellStyle name="Normal 3 26 23 4" xfId="23967" xr:uid="{8BF6DC89-640F-4A7C-8769-E90BF1D3D711}"/>
    <cellStyle name="Normal 3 26 23 5" xfId="23968" xr:uid="{BCD9BB13-05CE-41BD-8312-AF358D3CE9C0}"/>
    <cellStyle name="Normal 3 26 24" xfId="23969" xr:uid="{39A8E136-2F3D-442A-AF78-B7C139BB4939}"/>
    <cellStyle name="Normal 3 26 24 2" xfId="23970" xr:uid="{F66E140D-55B8-406E-8AB3-09519083F8A1}"/>
    <cellStyle name="Normal 3 26 24 3" xfId="23971" xr:uid="{8C1C289D-39D1-4D69-AC7E-991726DE5F07}"/>
    <cellStyle name="Normal 3 26 25" xfId="23972" xr:uid="{A8A5741E-3B40-46C9-8727-C7617F4DFF15}"/>
    <cellStyle name="Normal 3 26 25 2" xfId="23973" xr:uid="{7127F34A-4DD6-4CFF-A90E-B418708C29EC}"/>
    <cellStyle name="Normal 3 26 25 3" xfId="23974" xr:uid="{20BC512A-E9A9-4420-81B7-1A0FEA1CFB16}"/>
    <cellStyle name="Normal 3 26 26" xfId="23975" xr:uid="{20CC0D49-8277-48F1-9E42-1E6D45D43848}"/>
    <cellStyle name="Normal 3 26 27" xfId="23976" xr:uid="{AF88F87B-EA01-4C47-A2DA-EED535BC5A09}"/>
    <cellStyle name="Normal 3 26 3" xfId="23977" xr:uid="{F6559DB9-2BDB-4A88-A867-90AE6FB99CC1}"/>
    <cellStyle name="Normal 3 26 3 2" xfId="23978" xr:uid="{4C8BB8D6-3788-4219-A459-DBFA2614955D}"/>
    <cellStyle name="Normal 3 26 3 2 2" xfId="23979" xr:uid="{8CAA26C7-0738-4BAF-A5F4-79C6C404AD58}"/>
    <cellStyle name="Normal 3 26 3 2 3" xfId="23980" xr:uid="{9900DF4F-8B40-4A50-BCB9-274B841BE740}"/>
    <cellStyle name="Normal 3 26 3 3" xfId="23981" xr:uid="{48997033-2CEC-4AF0-89D0-C494352DD07A}"/>
    <cellStyle name="Normal 3 26 3 3 2" xfId="23982" xr:uid="{21A149BA-148D-4EEE-89E5-0DB0939C06EC}"/>
    <cellStyle name="Normal 3 26 3 3 3" xfId="23983" xr:uid="{DE9175D7-9B80-43AA-90AF-93F3253F2F2F}"/>
    <cellStyle name="Normal 3 26 3 4" xfId="23984" xr:uid="{322C9209-1D7E-4962-943B-71CAA6D12D70}"/>
    <cellStyle name="Normal 3 26 3 5" xfId="23985" xr:uid="{D7999FBE-F1C0-4B22-B381-5A9D549F8990}"/>
    <cellStyle name="Normal 3 26 4" xfId="23986" xr:uid="{19C9C642-9BB3-490A-87E6-6917706C6176}"/>
    <cellStyle name="Normal 3 26 4 2" xfId="23987" xr:uid="{AD426F19-FC6B-4E71-BD46-026DDBBFC079}"/>
    <cellStyle name="Normal 3 26 4 2 2" xfId="23988" xr:uid="{A12187C3-2076-4EF2-B790-CC3E9C14F053}"/>
    <cellStyle name="Normal 3 26 4 2 3" xfId="23989" xr:uid="{F5F7A34F-1CA3-4C2E-91C6-F505119D5C82}"/>
    <cellStyle name="Normal 3 26 4 3" xfId="23990" xr:uid="{E3FC452C-85F3-403A-94BB-A9C85510FE75}"/>
    <cellStyle name="Normal 3 26 4 3 2" xfId="23991" xr:uid="{63789B7E-F9BF-42C7-9941-CFF433E362D4}"/>
    <cellStyle name="Normal 3 26 4 3 3" xfId="23992" xr:uid="{D93DA7D5-7D94-4009-96DA-606B41C62AA1}"/>
    <cellStyle name="Normal 3 26 4 4" xfId="23993" xr:uid="{9296EBF4-F6FE-472F-8745-EB3CC3DC5736}"/>
    <cellStyle name="Normal 3 26 4 5" xfId="23994" xr:uid="{D08E18EA-A591-4328-BAA0-60DDDED06D37}"/>
    <cellStyle name="Normal 3 26 5" xfId="23995" xr:uid="{F7002322-0E29-4CA1-A8A1-199929F2E4B1}"/>
    <cellStyle name="Normal 3 26 5 2" xfId="23996" xr:uid="{6CB969A5-25C8-4EA6-B47E-29A977F31B78}"/>
    <cellStyle name="Normal 3 26 5 2 2" xfId="23997" xr:uid="{3CF59181-A8F1-4715-AA25-5F9FDEAD8F39}"/>
    <cellStyle name="Normal 3 26 5 2 3" xfId="23998" xr:uid="{A3F7CDBF-7E40-4E18-9E20-F9D3AF80AEDE}"/>
    <cellStyle name="Normal 3 26 5 3" xfId="23999" xr:uid="{2A0F6354-EB94-4B55-9FF2-BC153EDA4706}"/>
    <cellStyle name="Normal 3 26 5 3 2" xfId="24000" xr:uid="{25F55CEF-2C8A-4D3E-9954-044955D94B0D}"/>
    <cellStyle name="Normal 3 26 5 3 3" xfId="24001" xr:uid="{A270F1FA-261E-404A-9DB5-FFE0D494DC92}"/>
    <cellStyle name="Normal 3 26 5 4" xfId="24002" xr:uid="{7664AA31-3085-4459-9D18-63B0BFBC3EAE}"/>
    <cellStyle name="Normal 3 26 5 5" xfId="24003" xr:uid="{274A2C1E-D73C-48E9-8079-03D04495597A}"/>
    <cellStyle name="Normal 3 26 6" xfId="24004" xr:uid="{CBA91E9B-B692-43DE-B26F-3ADD243E21D0}"/>
    <cellStyle name="Normal 3 26 6 2" xfId="24005" xr:uid="{C36FFC83-280A-4C6F-A4D2-BFF65AD5B7AC}"/>
    <cellStyle name="Normal 3 26 6 2 2" xfId="24006" xr:uid="{955CE79B-D2FA-41CF-B6BF-52777E929AD1}"/>
    <cellStyle name="Normal 3 26 6 2 3" xfId="24007" xr:uid="{79049E95-28D4-4991-BFD4-120ED15EA320}"/>
    <cellStyle name="Normal 3 26 6 3" xfId="24008" xr:uid="{16756A76-80F7-4709-B049-229F302C3137}"/>
    <cellStyle name="Normal 3 26 6 3 2" xfId="24009" xr:uid="{8321BF99-D5FA-4182-BDCB-4F1DC4934EA6}"/>
    <cellStyle name="Normal 3 26 6 3 3" xfId="24010" xr:uid="{C298C827-0FC9-4A39-8C28-AD4D58F46F65}"/>
    <cellStyle name="Normal 3 26 6 4" xfId="24011" xr:uid="{6E6B1C66-3D97-43F2-8AD2-9C1185AE0F53}"/>
    <cellStyle name="Normal 3 26 6 5" xfId="24012" xr:uid="{AD1256AB-74F1-4516-AA91-C2242BC7CAC0}"/>
    <cellStyle name="Normal 3 26 7" xfId="24013" xr:uid="{963BC235-45E0-43B3-B835-B81329BDA3FE}"/>
    <cellStyle name="Normal 3 26 7 2" xfId="24014" xr:uid="{E012616F-26C6-486A-8A26-BAEF7FD47C0A}"/>
    <cellStyle name="Normal 3 26 7 2 2" xfId="24015" xr:uid="{DA6AE5FD-CA0C-453A-82D2-58F1CF5D75FB}"/>
    <cellStyle name="Normal 3 26 7 2 3" xfId="24016" xr:uid="{79D71DD1-0867-44A0-B592-BF34EEE42E01}"/>
    <cellStyle name="Normal 3 26 7 3" xfId="24017" xr:uid="{B3B50C5E-1931-4CD2-8E2A-02996866E376}"/>
    <cellStyle name="Normal 3 26 7 3 2" xfId="24018" xr:uid="{CD695FF7-4A51-4FA2-83BF-96FED1D77705}"/>
    <cellStyle name="Normal 3 26 7 3 3" xfId="24019" xr:uid="{F4A59788-E360-4D04-A8B4-0227A9D12DF2}"/>
    <cellStyle name="Normal 3 26 7 4" xfId="24020" xr:uid="{CF362D04-675A-4DA4-8DD2-DD2C358F5FDA}"/>
    <cellStyle name="Normal 3 26 7 5" xfId="24021" xr:uid="{939F9ED2-BC68-491F-B344-A044EB60F2DA}"/>
    <cellStyle name="Normal 3 26 8" xfId="24022" xr:uid="{21542BF2-3D87-4257-A056-DE2567AE6CC9}"/>
    <cellStyle name="Normal 3 26 8 2" xfId="24023" xr:uid="{FF101BB5-E09B-4E80-B0CF-4B89459A31BB}"/>
    <cellStyle name="Normal 3 26 8 2 2" xfId="24024" xr:uid="{5579B381-D74F-4143-AC8F-6C2E59532B01}"/>
    <cellStyle name="Normal 3 26 8 2 3" xfId="24025" xr:uid="{80D994B3-6FD2-40D3-AC2B-5D18FF648076}"/>
    <cellStyle name="Normal 3 26 8 3" xfId="24026" xr:uid="{95904619-3DF4-4083-B3D4-7B8412956588}"/>
    <cellStyle name="Normal 3 26 8 3 2" xfId="24027" xr:uid="{5D226A22-A03B-4C78-A218-CE97BFEF6BFF}"/>
    <cellStyle name="Normal 3 26 8 3 3" xfId="24028" xr:uid="{81688A12-72DE-42A5-848A-6CB191F17136}"/>
    <cellStyle name="Normal 3 26 8 4" xfId="24029" xr:uid="{211D3EB8-91F0-4650-90E3-0B89C1E63C2F}"/>
    <cellStyle name="Normal 3 26 8 5" xfId="24030" xr:uid="{74C47A52-6D11-4061-A245-C58538B1CC2B}"/>
    <cellStyle name="Normal 3 26 9" xfId="24031" xr:uid="{B65CE4E7-DA18-4A71-BE4C-8203C7177911}"/>
    <cellStyle name="Normal 3 26 9 2" xfId="24032" xr:uid="{8C0668C4-4ADE-4BA1-8743-6D49F3502795}"/>
    <cellStyle name="Normal 3 26 9 2 2" xfId="24033" xr:uid="{93273725-1DBE-4F16-B9D6-593F5A34E136}"/>
    <cellStyle name="Normal 3 26 9 2 3" xfId="24034" xr:uid="{6B3E0842-8549-4128-B20F-6E500590AA84}"/>
    <cellStyle name="Normal 3 26 9 3" xfId="24035" xr:uid="{2CA080FF-E779-4688-B0FD-EFC229792AD1}"/>
    <cellStyle name="Normal 3 26 9 3 2" xfId="24036" xr:uid="{BE29854E-C220-4FBA-95BB-7CD9B101C887}"/>
    <cellStyle name="Normal 3 26 9 3 3" xfId="24037" xr:uid="{2ADE6D5E-53C6-44E5-8EA4-B992D927F317}"/>
    <cellStyle name="Normal 3 26 9 4" xfId="24038" xr:uid="{6DBBB6AC-EDB3-4DB1-841E-FE490D00D9EE}"/>
    <cellStyle name="Normal 3 26 9 5" xfId="24039" xr:uid="{B321BDC4-EF3B-44A4-A79E-C59953309569}"/>
    <cellStyle name="Normal 3 27" xfId="24040" xr:uid="{BF5DE268-B554-4FF7-B608-D176549E4AAF}"/>
    <cellStyle name="Normal 3 27 10" xfId="24041" xr:uid="{B81837CE-53A0-4DC3-A3D5-32ED4F260917}"/>
    <cellStyle name="Normal 3 27 10 2" xfId="24042" xr:uid="{07212DBA-76D5-409A-A7C7-5346F35CB0D7}"/>
    <cellStyle name="Normal 3 27 10 2 2" xfId="24043" xr:uid="{BDF3E207-9423-4719-B6DF-0BB07803EA2C}"/>
    <cellStyle name="Normal 3 27 10 2 3" xfId="24044" xr:uid="{2AB257BF-23C5-4D44-9119-143415AA2DB0}"/>
    <cellStyle name="Normal 3 27 10 3" xfId="24045" xr:uid="{A1763EF0-D511-4820-894E-49B6EC020CCE}"/>
    <cellStyle name="Normal 3 27 10 3 2" xfId="24046" xr:uid="{A50EABAD-A543-424A-BB5D-C2F2CE0678AF}"/>
    <cellStyle name="Normal 3 27 10 3 3" xfId="24047" xr:uid="{F563E30B-60D6-4977-B042-2417E94BAD2F}"/>
    <cellStyle name="Normal 3 27 10 4" xfId="24048" xr:uid="{D8569C3E-7F6E-44E9-B34E-CDE796845CB2}"/>
    <cellStyle name="Normal 3 27 10 5" xfId="24049" xr:uid="{76C5284C-2E23-4F20-A920-966E257987AA}"/>
    <cellStyle name="Normal 3 27 11" xfId="24050" xr:uid="{74C47F13-65BE-4F87-BAA4-03AFEA3A4BB9}"/>
    <cellStyle name="Normal 3 27 11 2" xfId="24051" xr:uid="{65506431-A00B-4AD3-BF2B-3348A9210E96}"/>
    <cellStyle name="Normal 3 27 11 2 2" xfId="24052" xr:uid="{1DF0D963-955C-472B-9D96-DC98EBEB9EE5}"/>
    <cellStyle name="Normal 3 27 11 2 3" xfId="24053" xr:uid="{576AE2BA-39D7-41C6-A45E-404AE712DCA8}"/>
    <cellStyle name="Normal 3 27 11 3" xfId="24054" xr:uid="{0725BADE-752B-4FCD-B438-FAAFA87AF767}"/>
    <cellStyle name="Normal 3 27 11 3 2" xfId="24055" xr:uid="{DAA63C80-4A9C-49DF-9CA9-343DEEA9F768}"/>
    <cellStyle name="Normal 3 27 11 3 3" xfId="24056" xr:uid="{BD8CFAFE-57D3-4B44-934D-42E5BBA061B5}"/>
    <cellStyle name="Normal 3 27 11 4" xfId="24057" xr:uid="{960756E9-0C1F-43FB-A40F-4BFF3463A438}"/>
    <cellStyle name="Normal 3 27 11 5" xfId="24058" xr:uid="{4BAA3EBC-F3D8-4405-9FD0-0E43B14C39F4}"/>
    <cellStyle name="Normal 3 27 12" xfId="24059" xr:uid="{9B479367-0E70-441A-B971-A7F96AF41054}"/>
    <cellStyle name="Normal 3 27 12 2" xfId="24060" xr:uid="{D253649F-FDAB-4782-9C62-08694B00E329}"/>
    <cellStyle name="Normal 3 27 12 2 2" xfId="24061" xr:uid="{E4901D2B-4D5B-425D-B8CA-F170927E4022}"/>
    <cellStyle name="Normal 3 27 12 2 3" xfId="24062" xr:uid="{FB91CB35-117C-42EA-9BEB-39C53A5870F9}"/>
    <cellStyle name="Normal 3 27 12 3" xfId="24063" xr:uid="{E5DAC9BD-A11C-4593-A3F6-E3F88E559AF3}"/>
    <cellStyle name="Normal 3 27 12 3 2" xfId="24064" xr:uid="{C6814D0E-2AC7-4B82-9AD4-FC2BF38B2E36}"/>
    <cellStyle name="Normal 3 27 12 3 3" xfId="24065" xr:uid="{11835CE9-20EB-40A4-9D0D-241CF302AD97}"/>
    <cellStyle name="Normal 3 27 12 4" xfId="24066" xr:uid="{0944275A-F689-4CA5-A176-E61B1A7291D9}"/>
    <cellStyle name="Normal 3 27 12 5" xfId="24067" xr:uid="{B834190E-A3C6-40D0-9D1E-8E7B0B45D4FE}"/>
    <cellStyle name="Normal 3 27 13" xfId="24068" xr:uid="{25F974BC-BCDE-4D99-8424-BD453A717A25}"/>
    <cellStyle name="Normal 3 27 13 2" xfId="24069" xr:uid="{7B9D4106-551A-48C2-9463-410EAE7BB5CB}"/>
    <cellStyle name="Normal 3 27 13 2 2" xfId="24070" xr:uid="{33F82213-AAE3-41D6-9A76-D61FF3664C95}"/>
    <cellStyle name="Normal 3 27 13 2 3" xfId="24071" xr:uid="{B3EE712A-E297-4D0F-981C-097512255ED2}"/>
    <cellStyle name="Normal 3 27 13 3" xfId="24072" xr:uid="{E13F5321-D484-4C43-AF76-6A09D66A5A02}"/>
    <cellStyle name="Normal 3 27 13 3 2" xfId="24073" xr:uid="{2129917A-BC33-468C-A560-60DC875E35A2}"/>
    <cellStyle name="Normal 3 27 13 3 3" xfId="24074" xr:uid="{0FAA1047-253B-45E0-9B27-E3D5325BF83E}"/>
    <cellStyle name="Normal 3 27 13 4" xfId="24075" xr:uid="{B07102A2-F51A-47E2-8AC5-968BADA4ABFB}"/>
    <cellStyle name="Normal 3 27 13 5" xfId="24076" xr:uid="{D0EBB9C8-E616-452D-98E3-E310F148884B}"/>
    <cellStyle name="Normal 3 27 14" xfId="24077" xr:uid="{07A6C16E-7C0C-456D-B2DD-480398A96B0A}"/>
    <cellStyle name="Normal 3 27 14 2" xfId="24078" xr:uid="{16EC3CCF-1216-462F-B84A-9689D6A5C00A}"/>
    <cellStyle name="Normal 3 27 14 2 2" xfId="24079" xr:uid="{E6FDA20B-E181-4C31-9395-C68391E25C3B}"/>
    <cellStyle name="Normal 3 27 14 2 3" xfId="24080" xr:uid="{9127AB11-BA60-417C-A3B8-573C43F91CA5}"/>
    <cellStyle name="Normal 3 27 14 3" xfId="24081" xr:uid="{8CF03CA2-3D98-4D4B-AA24-62362C05D0C8}"/>
    <cellStyle name="Normal 3 27 14 3 2" xfId="24082" xr:uid="{173F66C9-8136-4B67-9F93-3CD75A9C9C73}"/>
    <cellStyle name="Normal 3 27 14 3 3" xfId="24083" xr:uid="{1293440D-621B-4C5F-B4F0-2422C0304292}"/>
    <cellStyle name="Normal 3 27 14 4" xfId="24084" xr:uid="{C969D069-8838-428B-AE75-9279E2CC5234}"/>
    <cellStyle name="Normal 3 27 14 5" xfId="24085" xr:uid="{078E9F5A-484D-44FF-932D-CD48C0B6DC2F}"/>
    <cellStyle name="Normal 3 27 15" xfId="24086" xr:uid="{885CAFFD-0E8B-47C0-BBED-B994C97F7AE5}"/>
    <cellStyle name="Normal 3 27 15 2" xfId="24087" xr:uid="{F38D399B-9469-44E1-96D8-821BFB4F6450}"/>
    <cellStyle name="Normal 3 27 15 2 2" xfId="24088" xr:uid="{70282F17-CCDE-45CB-B9D8-133AFEE87AC3}"/>
    <cellStyle name="Normal 3 27 15 2 3" xfId="24089" xr:uid="{FD405114-C747-4993-8142-8FFECC88E675}"/>
    <cellStyle name="Normal 3 27 15 3" xfId="24090" xr:uid="{E5EF4FD9-9337-4141-A163-EAA15EC9A482}"/>
    <cellStyle name="Normal 3 27 15 3 2" xfId="24091" xr:uid="{8675D18C-013B-46F1-896C-865F0D3D73BA}"/>
    <cellStyle name="Normal 3 27 15 3 3" xfId="24092" xr:uid="{74A483CC-8024-4D52-BC4A-E4D41B215C3C}"/>
    <cellStyle name="Normal 3 27 15 4" xfId="24093" xr:uid="{26A67C2F-5FF1-47C7-ADBD-127086C30E88}"/>
    <cellStyle name="Normal 3 27 15 5" xfId="24094" xr:uid="{AF22C77E-34A2-4C80-A963-835609AE1642}"/>
    <cellStyle name="Normal 3 27 16" xfId="24095" xr:uid="{0E5EFD44-B100-4FA6-9F91-A1FC80333C05}"/>
    <cellStyle name="Normal 3 27 16 2" xfId="24096" xr:uid="{2E114DA3-7F60-4D2B-A1C0-CF61ED0950B1}"/>
    <cellStyle name="Normal 3 27 16 2 2" xfId="24097" xr:uid="{916BBEB8-8DCE-49F2-B0DD-B57477BF5E9D}"/>
    <cellStyle name="Normal 3 27 16 2 3" xfId="24098" xr:uid="{222908AB-647B-4030-A823-B845BC5DD830}"/>
    <cellStyle name="Normal 3 27 16 3" xfId="24099" xr:uid="{2C26E1D2-E449-4A71-BC4A-5AA6A728BC97}"/>
    <cellStyle name="Normal 3 27 16 3 2" xfId="24100" xr:uid="{2DBA2317-9831-41AD-B57A-37F5379745F7}"/>
    <cellStyle name="Normal 3 27 16 3 3" xfId="24101" xr:uid="{1505CC5E-404D-476D-9FE8-8AAFF437F338}"/>
    <cellStyle name="Normal 3 27 16 4" xfId="24102" xr:uid="{B5838646-32FF-45A4-863A-0FFB637C6C5C}"/>
    <cellStyle name="Normal 3 27 16 5" xfId="24103" xr:uid="{D86D0EFE-BD47-4FFC-BB71-4FF103234390}"/>
    <cellStyle name="Normal 3 27 17" xfId="24104" xr:uid="{1546CB6B-19EE-42C9-A7E0-BBB1675AAA7C}"/>
    <cellStyle name="Normal 3 27 17 2" xfId="24105" xr:uid="{78F63DB7-DE6C-422B-874E-EA2F7F4EAF8D}"/>
    <cellStyle name="Normal 3 27 17 2 2" xfId="24106" xr:uid="{0A30FCA9-8339-4C43-A616-DDAB940740DB}"/>
    <cellStyle name="Normal 3 27 17 2 3" xfId="24107" xr:uid="{FFD22F55-642E-4486-B7CA-C449DDAA4491}"/>
    <cellStyle name="Normal 3 27 17 3" xfId="24108" xr:uid="{E069F83C-E943-4AE8-B69B-3E6D48BEB478}"/>
    <cellStyle name="Normal 3 27 17 3 2" xfId="24109" xr:uid="{344FAD5F-476D-4DCA-AE3C-209316CAAA34}"/>
    <cellStyle name="Normal 3 27 17 3 3" xfId="24110" xr:uid="{E5BB5ADB-95A0-4A90-818A-28EB900033CC}"/>
    <cellStyle name="Normal 3 27 17 4" xfId="24111" xr:uid="{C131279E-2DD1-4677-97D7-A18969FDD872}"/>
    <cellStyle name="Normal 3 27 17 5" xfId="24112" xr:uid="{A1B5F4A3-7362-4F7F-BE48-CDA4FC39CF4F}"/>
    <cellStyle name="Normal 3 27 18" xfId="24113" xr:uid="{84FC6301-591F-4566-983D-72C489C55091}"/>
    <cellStyle name="Normal 3 27 18 2" xfId="24114" xr:uid="{D11A5277-4A8A-4FD4-977D-D8B82459323D}"/>
    <cellStyle name="Normal 3 27 18 2 2" xfId="24115" xr:uid="{50FC3B79-C20A-4186-9566-EA2D277BE82E}"/>
    <cellStyle name="Normal 3 27 18 2 3" xfId="24116" xr:uid="{84D13FD8-C49E-4F33-B563-2C5BC8E84590}"/>
    <cellStyle name="Normal 3 27 18 3" xfId="24117" xr:uid="{50FD5441-A13B-41B1-888B-9DFB1B57A312}"/>
    <cellStyle name="Normal 3 27 18 3 2" xfId="24118" xr:uid="{C8D6C3B9-6518-4F83-A11D-46509DBC8808}"/>
    <cellStyle name="Normal 3 27 18 3 3" xfId="24119" xr:uid="{8EA1FAAD-E62B-43F7-93B6-285B21CDF8B7}"/>
    <cellStyle name="Normal 3 27 18 4" xfId="24120" xr:uid="{7CF0E25D-2D43-4AB4-98B0-7EE68E171FB1}"/>
    <cellStyle name="Normal 3 27 18 5" xfId="24121" xr:uid="{714B5A0A-EF12-4BE2-A005-0E51EDA79810}"/>
    <cellStyle name="Normal 3 27 19" xfId="24122" xr:uid="{0F3BFD4E-4AC4-462E-8631-855A7EC2D613}"/>
    <cellStyle name="Normal 3 27 19 2" xfId="24123" xr:uid="{D37B7107-CA4F-4CCD-B6C3-AFAAD7AB5919}"/>
    <cellStyle name="Normal 3 27 19 2 2" xfId="24124" xr:uid="{BE925344-B5AB-4653-9A6E-F90DDFF54043}"/>
    <cellStyle name="Normal 3 27 19 2 3" xfId="24125" xr:uid="{6424DF8E-833C-49BE-9406-417012F8D958}"/>
    <cellStyle name="Normal 3 27 19 3" xfId="24126" xr:uid="{1CB55489-4C0A-41D2-9AD3-4662E87A3828}"/>
    <cellStyle name="Normal 3 27 19 3 2" xfId="24127" xr:uid="{A54E3A4D-D812-4272-96D5-05B7BAC21449}"/>
    <cellStyle name="Normal 3 27 19 3 3" xfId="24128" xr:uid="{D078730E-FF8D-4507-89AC-607BE57800AA}"/>
    <cellStyle name="Normal 3 27 19 4" xfId="24129" xr:uid="{8B630444-0E3E-4A1D-A792-9AF9244242F4}"/>
    <cellStyle name="Normal 3 27 19 5" xfId="24130" xr:uid="{4C98EABE-10D4-4AD9-8E45-89ED6AAC83F6}"/>
    <cellStyle name="Normal 3 27 2" xfId="24131" xr:uid="{E540AE67-09FD-4C6A-B5E9-9B1BFD5BB422}"/>
    <cellStyle name="Normal 3 27 2 2" xfId="24132" xr:uid="{73DAE753-A149-4FF0-9DBC-D35B63C2A6A4}"/>
    <cellStyle name="Normal 3 27 2 2 2" xfId="24133" xr:uid="{D2FBCA34-C6B9-4EFC-9023-3681C8349078}"/>
    <cellStyle name="Normal 3 27 2 2 3" xfId="24134" xr:uid="{7DB23671-365B-4247-9C6C-D68A114CC562}"/>
    <cellStyle name="Normal 3 27 2 3" xfId="24135" xr:uid="{6CF857DF-2E7F-44CF-8D5A-0D7FCD6206EC}"/>
    <cellStyle name="Normal 3 27 2 3 2" xfId="24136" xr:uid="{1379FE8A-ADC6-4AE2-B8D3-127A5DD6C8C2}"/>
    <cellStyle name="Normal 3 27 2 3 3" xfId="24137" xr:uid="{055F1C60-A8DD-444B-B199-35A909E70102}"/>
    <cellStyle name="Normal 3 27 2 4" xfId="24138" xr:uid="{8903181F-8919-4234-96F4-7167B67CD95F}"/>
    <cellStyle name="Normal 3 27 2 5" xfId="24139" xr:uid="{E8CFE2C9-A718-4FEC-80CF-DF1A309CBADA}"/>
    <cellStyle name="Normal 3 27 20" xfId="24140" xr:uid="{70C4C759-E908-4186-96C6-4F0AFFB84634}"/>
    <cellStyle name="Normal 3 27 20 2" xfId="24141" xr:uid="{9BCB74F0-FEF6-4FE4-A1CE-A6FD18214DB6}"/>
    <cellStyle name="Normal 3 27 20 2 2" xfId="24142" xr:uid="{66524CDA-729F-4260-AB75-B421249A644D}"/>
    <cellStyle name="Normal 3 27 20 2 3" xfId="24143" xr:uid="{5CA9A536-AC58-47DA-8837-E97552CD65AF}"/>
    <cellStyle name="Normal 3 27 20 3" xfId="24144" xr:uid="{4A543CD0-D8F1-47EF-B4E1-7C29B299C9D1}"/>
    <cellStyle name="Normal 3 27 20 3 2" xfId="24145" xr:uid="{D70CF309-C795-47F5-B270-6766396FBF84}"/>
    <cellStyle name="Normal 3 27 20 3 3" xfId="24146" xr:uid="{A0AFA1F1-5B4F-4A61-B715-5E1EEC1465B4}"/>
    <cellStyle name="Normal 3 27 20 4" xfId="24147" xr:uid="{A50951D3-3F78-422E-AA45-21C2814AC324}"/>
    <cellStyle name="Normal 3 27 20 5" xfId="24148" xr:uid="{FB84DE2F-42DF-47A7-9BD3-E47C937F9BD3}"/>
    <cellStyle name="Normal 3 27 21" xfId="24149" xr:uid="{760F2E0C-A91F-4345-A2C3-581797941186}"/>
    <cellStyle name="Normal 3 27 21 2" xfId="24150" xr:uid="{5E27E360-3E17-4385-AA3F-DB62A1EF64A1}"/>
    <cellStyle name="Normal 3 27 21 2 2" xfId="24151" xr:uid="{84E72F5A-F057-4DA5-AEAA-26EF2BB327C4}"/>
    <cellStyle name="Normal 3 27 21 2 3" xfId="24152" xr:uid="{B65D0081-FCC9-4430-B225-1FD3EB163745}"/>
    <cellStyle name="Normal 3 27 21 3" xfId="24153" xr:uid="{6C74E0B9-AEA2-4E88-BB6C-C09CAAC5A621}"/>
    <cellStyle name="Normal 3 27 21 3 2" xfId="24154" xr:uid="{6972E88B-1475-4918-8482-A234D1FBDA95}"/>
    <cellStyle name="Normal 3 27 21 3 3" xfId="24155" xr:uid="{C35B1FF0-33B7-42AC-AA14-123307DE8CC4}"/>
    <cellStyle name="Normal 3 27 21 4" xfId="24156" xr:uid="{0F3EE7A4-357F-4690-BE41-A4973E2296E4}"/>
    <cellStyle name="Normal 3 27 21 5" xfId="24157" xr:uid="{39EC5138-E69E-468C-B9F0-340ACF6A925A}"/>
    <cellStyle name="Normal 3 27 22" xfId="24158" xr:uid="{D7FFDEAA-640E-435D-8390-AB16830666D2}"/>
    <cellStyle name="Normal 3 27 22 2" xfId="24159" xr:uid="{B980AE7C-432B-4EF9-B9BD-0D15FB88CAC4}"/>
    <cellStyle name="Normal 3 27 22 2 2" xfId="24160" xr:uid="{A66B8833-8BFA-4323-A015-3A5D3258C07E}"/>
    <cellStyle name="Normal 3 27 22 2 3" xfId="24161" xr:uid="{B9C9311B-88A1-419F-84DF-7ED08F263AEB}"/>
    <cellStyle name="Normal 3 27 22 3" xfId="24162" xr:uid="{D817F8AF-C7D4-49AD-8DB2-20C4510293BA}"/>
    <cellStyle name="Normal 3 27 22 3 2" xfId="24163" xr:uid="{2D13F324-D20A-4BFA-9278-7C267E06BD8A}"/>
    <cellStyle name="Normal 3 27 22 3 3" xfId="24164" xr:uid="{F5B0AFCF-207D-4940-B1D0-73765D7E2912}"/>
    <cellStyle name="Normal 3 27 22 4" xfId="24165" xr:uid="{8CABA45C-0C6B-4B52-8066-9174F71A7E21}"/>
    <cellStyle name="Normal 3 27 22 5" xfId="24166" xr:uid="{6425C2CD-8256-47CA-91C3-F78659F38423}"/>
    <cellStyle name="Normal 3 27 23" xfId="24167" xr:uid="{38BF1B48-D1FC-471B-9A0A-A7D4E72F7361}"/>
    <cellStyle name="Normal 3 27 23 2" xfId="24168" xr:uid="{7B56E2AB-AC56-40DC-8268-C77B79BE0078}"/>
    <cellStyle name="Normal 3 27 23 2 2" xfId="24169" xr:uid="{AEAEBAAA-4F65-4025-91BB-8C1F53605699}"/>
    <cellStyle name="Normal 3 27 23 2 3" xfId="24170" xr:uid="{37DAF71F-1523-4F59-9B22-9C4BE9DC7041}"/>
    <cellStyle name="Normal 3 27 23 3" xfId="24171" xr:uid="{589453EE-4622-4183-9616-49991819A8F4}"/>
    <cellStyle name="Normal 3 27 23 3 2" xfId="24172" xr:uid="{104BA566-468A-4543-9E63-7272EE4F2D94}"/>
    <cellStyle name="Normal 3 27 23 3 3" xfId="24173" xr:uid="{60237B46-F318-4297-AE79-64E1E035EB58}"/>
    <cellStyle name="Normal 3 27 23 4" xfId="24174" xr:uid="{9E7DAA4E-6737-442C-9EA6-0BFF56F0B100}"/>
    <cellStyle name="Normal 3 27 23 5" xfId="24175" xr:uid="{C3B4D124-341D-40C3-A995-CEF7A47529F5}"/>
    <cellStyle name="Normal 3 27 24" xfId="24176" xr:uid="{F2A09000-2579-4071-BFD1-8692884267DE}"/>
    <cellStyle name="Normal 3 27 24 2" xfId="24177" xr:uid="{7D0DBCCD-DE24-4D32-8497-90431EAF1E70}"/>
    <cellStyle name="Normal 3 27 24 3" xfId="24178" xr:uid="{91AAC5EE-25A8-4C4E-852C-747544D95D25}"/>
    <cellStyle name="Normal 3 27 25" xfId="24179" xr:uid="{7F867A43-DB79-4060-B476-72723E790F4E}"/>
    <cellStyle name="Normal 3 27 25 2" xfId="24180" xr:uid="{4B4B3984-3B7C-4E53-80B7-6E0D3B4FA4A2}"/>
    <cellStyle name="Normal 3 27 25 3" xfId="24181" xr:uid="{B79810FD-B47C-40E3-822F-36E7CE607AC5}"/>
    <cellStyle name="Normal 3 27 26" xfId="24182" xr:uid="{49445DCF-339F-49C1-B838-84AD742590BE}"/>
    <cellStyle name="Normal 3 27 27" xfId="24183" xr:uid="{A1F2EAD6-F5AD-413E-9198-503A022B949E}"/>
    <cellStyle name="Normal 3 27 3" xfId="24184" xr:uid="{90BDD3C7-862D-434B-9439-76A83DAC774D}"/>
    <cellStyle name="Normal 3 27 3 2" xfId="24185" xr:uid="{832BB793-0189-4625-B4DB-24E595A0CEEA}"/>
    <cellStyle name="Normal 3 27 3 2 2" xfId="24186" xr:uid="{A79786A7-5631-4E6C-8B20-918FB1AB994A}"/>
    <cellStyle name="Normal 3 27 3 2 3" xfId="24187" xr:uid="{53C8463E-47D6-4BE2-9D1F-51577C4820B2}"/>
    <cellStyle name="Normal 3 27 3 3" xfId="24188" xr:uid="{EBE29B3C-DBF7-4694-BDCF-498B2C306AFF}"/>
    <cellStyle name="Normal 3 27 3 3 2" xfId="24189" xr:uid="{DB5D166C-D944-4FA2-A997-24B737DF771A}"/>
    <cellStyle name="Normal 3 27 3 3 3" xfId="24190" xr:uid="{90CD52DD-B110-46BE-8A2A-3F2B5203D6B9}"/>
    <cellStyle name="Normal 3 27 3 4" xfId="24191" xr:uid="{F4145611-EE98-4519-98C0-BD9CB0234EC5}"/>
    <cellStyle name="Normal 3 27 3 5" xfId="24192" xr:uid="{33BD80B0-F13D-4EAA-9ECC-33DDD3B386DD}"/>
    <cellStyle name="Normal 3 27 4" xfId="24193" xr:uid="{538D014F-712F-40B9-B3F8-FEA53821B630}"/>
    <cellStyle name="Normal 3 27 4 2" xfId="24194" xr:uid="{ED5517ED-F8E2-4A13-A232-48CB9395EC0C}"/>
    <cellStyle name="Normal 3 27 4 2 2" xfId="24195" xr:uid="{2BCC0C3B-C7BE-4560-A49B-D9C9F8D70560}"/>
    <cellStyle name="Normal 3 27 4 2 3" xfId="24196" xr:uid="{0763602B-743A-4107-BDF5-64360384344D}"/>
    <cellStyle name="Normal 3 27 4 3" xfId="24197" xr:uid="{F83C059C-1498-4480-9AE7-529A26E23500}"/>
    <cellStyle name="Normal 3 27 4 3 2" xfId="24198" xr:uid="{93A96CFC-B2C0-4E45-A2E8-82403BFF776A}"/>
    <cellStyle name="Normal 3 27 4 3 3" xfId="24199" xr:uid="{9CB80D60-CB69-4CE0-B83F-A6D621326611}"/>
    <cellStyle name="Normal 3 27 4 4" xfId="24200" xr:uid="{DB78AF6A-E4BA-4CC2-B255-68C75F48E579}"/>
    <cellStyle name="Normal 3 27 4 5" xfId="24201" xr:uid="{5E99F31B-D3A7-458D-B750-D9C153124EB8}"/>
    <cellStyle name="Normal 3 27 5" xfId="24202" xr:uid="{AEFA1138-EC04-4C38-94CF-710D0AED7843}"/>
    <cellStyle name="Normal 3 27 5 2" xfId="24203" xr:uid="{999327F0-48F7-4470-B223-D1BEEBD6F629}"/>
    <cellStyle name="Normal 3 27 5 2 2" xfId="24204" xr:uid="{F9567462-F9BB-4F8E-9DAE-9E68163E2E61}"/>
    <cellStyle name="Normal 3 27 5 2 3" xfId="24205" xr:uid="{65DCA8FB-B0B2-45F6-867C-1BD88E8F9C95}"/>
    <cellStyle name="Normal 3 27 5 3" xfId="24206" xr:uid="{56C6180F-4CF6-4404-8AB9-9E6E20112E93}"/>
    <cellStyle name="Normal 3 27 5 3 2" xfId="24207" xr:uid="{898432B3-9A5C-41F7-8977-97168C0EB277}"/>
    <cellStyle name="Normal 3 27 5 3 3" xfId="24208" xr:uid="{D05287BF-B439-4A9C-829B-6A02DD351F63}"/>
    <cellStyle name="Normal 3 27 5 4" xfId="24209" xr:uid="{09200716-1A0F-41B0-A5BA-326F596AE9E0}"/>
    <cellStyle name="Normal 3 27 5 5" xfId="24210" xr:uid="{A593C2F4-7153-44F8-B040-354478EFD792}"/>
    <cellStyle name="Normal 3 27 6" xfId="24211" xr:uid="{C1BC9BD4-EE51-444B-9CF8-A757B3CAAF9E}"/>
    <cellStyle name="Normal 3 27 6 2" xfId="24212" xr:uid="{A975BB4C-24FA-4B5E-BDBA-F58E2F6398D0}"/>
    <cellStyle name="Normal 3 27 6 2 2" xfId="24213" xr:uid="{A0F12DCE-E5E2-40DD-A48B-F500F56B51BF}"/>
    <cellStyle name="Normal 3 27 6 2 3" xfId="24214" xr:uid="{C63BACF7-5E0F-4032-9AE9-24681F0378F0}"/>
    <cellStyle name="Normal 3 27 6 3" xfId="24215" xr:uid="{0AA0F602-C4B1-49A0-ACB2-DBE6C025C02C}"/>
    <cellStyle name="Normal 3 27 6 3 2" xfId="24216" xr:uid="{FE01F8D6-2D65-4645-88E2-DD8C6C79E4DB}"/>
    <cellStyle name="Normal 3 27 6 3 3" xfId="24217" xr:uid="{216B5809-7072-439F-8252-E3880AD25124}"/>
    <cellStyle name="Normal 3 27 6 4" xfId="24218" xr:uid="{0E943B2B-D7E7-4DA6-AAE1-BFA1F6FE158D}"/>
    <cellStyle name="Normal 3 27 6 5" xfId="24219" xr:uid="{6FF8B2B0-8044-4F4A-B24F-EB45E8FD8D65}"/>
    <cellStyle name="Normal 3 27 7" xfId="24220" xr:uid="{4AEB3F91-64F1-480A-867A-60A59C3A163F}"/>
    <cellStyle name="Normal 3 27 7 2" xfId="24221" xr:uid="{166A0D06-D549-499F-9160-74A33514EC24}"/>
    <cellStyle name="Normal 3 27 7 2 2" xfId="24222" xr:uid="{187F014D-E537-4F38-B9D8-EA91E80DBE79}"/>
    <cellStyle name="Normal 3 27 7 2 3" xfId="24223" xr:uid="{2FD82923-2FCB-4D80-AA4C-8D9F6A4AED16}"/>
    <cellStyle name="Normal 3 27 7 3" xfId="24224" xr:uid="{3D327716-7FE4-4851-BC3A-B599E0C28F6B}"/>
    <cellStyle name="Normal 3 27 7 3 2" xfId="24225" xr:uid="{3BB2052E-929A-4FB3-9EA4-A26D744A96C5}"/>
    <cellStyle name="Normal 3 27 7 3 3" xfId="24226" xr:uid="{B1FAD928-9C59-4960-909D-F505D4753BDB}"/>
    <cellStyle name="Normal 3 27 7 4" xfId="24227" xr:uid="{78697F5E-F169-487C-9D6D-47E514C5F576}"/>
    <cellStyle name="Normal 3 27 7 5" xfId="24228" xr:uid="{600E7B81-BF65-4F83-9324-74EA2CAE0731}"/>
    <cellStyle name="Normal 3 27 8" xfId="24229" xr:uid="{DEE9AAA7-C95A-4388-A6E0-CCDC52B5414F}"/>
    <cellStyle name="Normal 3 27 8 2" xfId="24230" xr:uid="{340FBEB5-0287-4F7C-8ADB-E76552B0AA2C}"/>
    <cellStyle name="Normal 3 27 8 2 2" xfId="24231" xr:uid="{AEE25CFB-7307-43FC-A397-0532BFFD6C92}"/>
    <cellStyle name="Normal 3 27 8 2 3" xfId="24232" xr:uid="{6ABA0100-0A5B-465E-92D4-8725F0F6D7D8}"/>
    <cellStyle name="Normal 3 27 8 3" xfId="24233" xr:uid="{2994EFE8-E505-434D-9DA9-03079F363272}"/>
    <cellStyle name="Normal 3 27 8 3 2" xfId="24234" xr:uid="{E370946A-8D1F-4AF9-BCE7-DAD7D7C4656F}"/>
    <cellStyle name="Normal 3 27 8 3 3" xfId="24235" xr:uid="{0E2AC6C8-1C0C-4BF4-B79E-E84DD1C7B554}"/>
    <cellStyle name="Normal 3 27 8 4" xfId="24236" xr:uid="{3A57227A-0BB1-4A50-8E1C-4E8774BB2E24}"/>
    <cellStyle name="Normal 3 27 8 5" xfId="24237" xr:uid="{E3B5E262-D591-4988-880C-9ED7A1C15550}"/>
    <cellStyle name="Normal 3 27 9" xfId="24238" xr:uid="{F2A8137A-FE32-4172-8CBA-8C0D533D2CDE}"/>
    <cellStyle name="Normal 3 27 9 2" xfId="24239" xr:uid="{FFF4C820-B669-4A93-A5DC-A18929509259}"/>
    <cellStyle name="Normal 3 27 9 2 2" xfId="24240" xr:uid="{48944720-1BA9-4E55-A06A-0E75A4764C00}"/>
    <cellStyle name="Normal 3 27 9 2 3" xfId="24241" xr:uid="{BD80F012-468C-4F33-B9EF-F035FD907949}"/>
    <cellStyle name="Normal 3 27 9 3" xfId="24242" xr:uid="{33DDCC1E-E7DC-4129-84EC-3C992DD956F7}"/>
    <cellStyle name="Normal 3 27 9 3 2" xfId="24243" xr:uid="{FF7CFE40-6A60-41AA-98A9-C6F7911E5BEC}"/>
    <cellStyle name="Normal 3 27 9 3 3" xfId="24244" xr:uid="{5B103D28-B967-49E8-82CF-A0202B73746E}"/>
    <cellStyle name="Normal 3 27 9 4" xfId="24245" xr:uid="{D92BC3BD-948D-447E-9C7C-AFF80AB72476}"/>
    <cellStyle name="Normal 3 27 9 5" xfId="24246" xr:uid="{825FC1BB-1A63-43BA-8359-64585747B61F}"/>
    <cellStyle name="Normal 3 28" xfId="24247" xr:uid="{A7EBCCB7-F54F-432B-9D4B-FD4B076D8853}"/>
    <cellStyle name="Normal 3 28 10" xfId="24248" xr:uid="{E4769CF5-0B1B-4DB2-B436-06FCD55F4DE2}"/>
    <cellStyle name="Normal 3 28 10 2" xfId="24249" xr:uid="{E9B20DBF-7EED-44B9-8240-E73DC83E301E}"/>
    <cellStyle name="Normal 3 28 10 2 2" xfId="24250" xr:uid="{E6858A96-F0D5-4A1D-BA16-783BE68594EE}"/>
    <cellStyle name="Normal 3 28 10 2 3" xfId="24251" xr:uid="{AA020EC4-B91C-42EF-950B-37C37FE79EF0}"/>
    <cellStyle name="Normal 3 28 10 3" xfId="24252" xr:uid="{8E9D1D9E-C620-4652-BAF2-370CC23BC3DA}"/>
    <cellStyle name="Normal 3 28 10 3 2" xfId="24253" xr:uid="{FB2FB6FE-4D25-4970-82E7-989EAF389637}"/>
    <cellStyle name="Normal 3 28 10 3 3" xfId="24254" xr:uid="{8DD5B842-E558-4FCE-9F2B-F2D946A0E021}"/>
    <cellStyle name="Normal 3 28 10 4" xfId="24255" xr:uid="{0BE08868-158B-43B3-BFAB-2F3C2F95359E}"/>
    <cellStyle name="Normal 3 28 10 5" xfId="24256" xr:uid="{DD3792AD-F6D1-4841-A568-C198904B1E77}"/>
    <cellStyle name="Normal 3 28 11" xfId="24257" xr:uid="{8FCF7830-82E5-4E96-B800-7905B616D978}"/>
    <cellStyle name="Normal 3 28 11 2" xfId="24258" xr:uid="{59DA73BA-DC2C-40A4-8BB0-A5E5EA74CACA}"/>
    <cellStyle name="Normal 3 28 11 2 2" xfId="24259" xr:uid="{1031AAF5-FEF6-4138-80B3-8ADE73CC3312}"/>
    <cellStyle name="Normal 3 28 11 2 3" xfId="24260" xr:uid="{2482D33A-B5ED-4B34-8533-2A4FDD16E879}"/>
    <cellStyle name="Normal 3 28 11 3" xfId="24261" xr:uid="{52BCF96B-E8BF-4837-A242-EBC2A135ADE8}"/>
    <cellStyle name="Normal 3 28 11 3 2" xfId="24262" xr:uid="{CC58A6B8-3AF1-44F1-9DD6-5195D3E158C1}"/>
    <cellStyle name="Normal 3 28 11 3 3" xfId="24263" xr:uid="{C0EFAE27-9458-4C8D-A252-B22748B7DCEF}"/>
    <cellStyle name="Normal 3 28 11 4" xfId="24264" xr:uid="{73397942-E0A2-4BC6-A2AE-333F8F5B5A22}"/>
    <cellStyle name="Normal 3 28 11 5" xfId="24265" xr:uid="{0E1A29BB-D0BB-41E1-B512-63383CB388E4}"/>
    <cellStyle name="Normal 3 28 12" xfId="24266" xr:uid="{59DFA8D2-1103-4B9E-B31E-E700AE609676}"/>
    <cellStyle name="Normal 3 28 12 2" xfId="24267" xr:uid="{D4EC5AD1-8273-4DFC-A2AE-651D4DCA2E8A}"/>
    <cellStyle name="Normal 3 28 12 2 2" xfId="24268" xr:uid="{1102F9C1-3D4D-4950-A27C-74381B1C372B}"/>
    <cellStyle name="Normal 3 28 12 2 3" xfId="24269" xr:uid="{76481996-AAED-473F-B50F-B29F8D7BEC84}"/>
    <cellStyle name="Normal 3 28 12 3" xfId="24270" xr:uid="{82CE2273-9F83-4BBD-BCA0-442D520296C3}"/>
    <cellStyle name="Normal 3 28 12 3 2" xfId="24271" xr:uid="{963AEA47-A6ED-432C-A0E1-61BC11B3F4F0}"/>
    <cellStyle name="Normal 3 28 12 3 3" xfId="24272" xr:uid="{CD8B1E2F-8619-406A-956A-8768D65AEC2B}"/>
    <cellStyle name="Normal 3 28 12 4" xfId="24273" xr:uid="{FA415BB7-B000-40D1-B776-DB595373DB68}"/>
    <cellStyle name="Normal 3 28 12 5" xfId="24274" xr:uid="{105114A9-B7ED-4D1A-B7CC-5B8C6A2C3A91}"/>
    <cellStyle name="Normal 3 28 13" xfId="24275" xr:uid="{31310097-DB26-4442-98D6-25C5BCD34543}"/>
    <cellStyle name="Normal 3 28 13 2" xfId="24276" xr:uid="{4212859B-8E6E-4B1F-8C82-037085CEE6C8}"/>
    <cellStyle name="Normal 3 28 13 2 2" xfId="24277" xr:uid="{AE7B1E4D-5325-43D6-8E0B-3F011E981E3F}"/>
    <cellStyle name="Normal 3 28 13 2 3" xfId="24278" xr:uid="{0C34B3B4-110A-4F22-9667-E199249870FD}"/>
    <cellStyle name="Normal 3 28 13 3" xfId="24279" xr:uid="{B554A66E-59E7-43D7-B007-B8AF803BF029}"/>
    <cellStyle name="Normal 3 28 13 3 2" xfId="24280" xr:uid="{ADA196CA-7FD2-46B0-A7C9-3592B85B5556}"/>
    <cellStyle name="Normal 3 28 13 3 3" xfId="24281" xr:uid="{7422C935-B6A2-4EC4-84FD-D02A41092D80}"/>
    <cellStyle name="Normal 3 28 13 4" xfId="24282" xr:uid="{26B8D076-E064-4313-ADA5-B93FBD333C12}"/>
    <cellStyle name="Normal 3 28 13 5" xfId="24283" xr:uid="{D559725F-8224-4DE0-9DD3-22F3C5794626}"/>
    <cellStyle name="Normal 3 28 14" xfId="24284" xr:uid="{EE947010-90F9-4FDC-8151-6B853BF8929C}"/>
    <cellStyle name="Normal 3 28 14 2" xfId="24285" xr:uid="{B518A6AE-616C-46E0-82E4-FFFB127BE0B7}"/>
    <cellStyle name="Normal 3 28 14 2 2" xfId="24286" xr:uid="{EA24B2A1-8578-4EB1-B6E7-292905D707AD}"/>
    <cellStyle name="Normal 3 28 14 2 3" xfId="24287" xr:uid="{8B205E27-BD20-4C9A-8EE4-2A2CCF108058}"/>
    <cellStyle name="Normal 3 28 14 3" xfId="24288" xr:uid="{91A928F2-9BD5-44E5-B45E-9D000DEB6A24}"/>
    <cellStyle name="Normal 3 28 14 3 2" xfId="24289" xr:uid="{0D7DE42C-885F-4CDD-8D93-E96E8EC56F5F}"/>
    <cellStyle name="Normal 3 28 14 3 3" xfId="24290" xr:uid="{F2BE5DBC-8433-4403-856B-7015BB020512}"/>
    <cellStyle name="Normal 3 28 14 4" xfId="24291" xr:uid="{22E9762E-C08F-44E3-94D5-20922D7EA95D}"/>
    <cellStyle name="Normal 3 28 14 5" xfId="24292" xr:uid="{0EB7116A-E6A8-4A9F-83E3-0BC018D535E4}"/>
    <cellStyle name="Normal 3 28 15" xfId="24293" xr:uid="{E5103670-DD45-4938-B66D-B4FBB22F36D3}"/>
    <cellStyle name="Normal 3 28 15 2" xfId="24294" xr:uid="{8BBDF434-F089-4363-8022-25FBD39F3686}"/>
    <cellStyle name="Normal 3 28 15 2 2" xfId="24295" xr:uid="{5A6FDDCD-898F-40E6-839C-1E94ADCCCD25}"/>
    <cellStyle name="Normal 3 28 15 2 3" xfId="24296" xr:uid="{182E926E-99C2-459C-84F9-688FAE36F5D5}"/>
    <cellStyle name="Normal 3 28 15 3" xfId="24297" xr:uid="{2FB95001-D4A2-4C4F-B418-3F21D8F722CD}"/>
    <cellStyle name="Normal 3 28 15 3 2" xfId="24298" xr:uid="{E51C9E21-BBA1-4686-873C-5691C31A5090}"/>
    <cellStyle name="Normal 3 28 15 3 3" xfId="24299" xr:uid="{C4CE0D03-6314-46B0-A3EB-99A515D6BB92}"/>
    <cellStyle name="Normal 3 28 15 4" xfId="24300" xr:uid="{55C41652-D8CB-4A8C-B631-36FE7C85C425}"/>
    <cellStyle name="Normal 3 28 15 5" xfId="24301" xr:uid="{65C0AABD-E799-4234-89F6-26531A09E44C}"/>
    <cellStyle name="Normal 3 28 16" xfId="24302" xr:uid="{2BC18E25-9898-4D72-BC00-84D4D5A49912}"/>
    <cellStyle name="Normal 3 28 16 2" xfId="24303" xr:uid="{85D2267C-BD9D-4A2C-A30A-ABA17816ED3F}"/>
    <cellStyle name="Normal 3 28 16 2 2" xfId="24304" xr:uid="{F87A7AD0-F594-4107-A3A6-240C851FFCEB}"/>
    <cellStyle name="Normal 3 28 16 2 3" xfId="24305" xr:uid="{51835252-3BD6-46C8-8B8F-04777A9009A4}"/>
    <cellStyle name="Normal 3 28 16 3" xfId="24306" xr:uid="{A751B118-FA15-4E0A-A222-812E60C88252}"/>
    <cellStyle name="Normal 3 28 16 3 2" xfId="24307" xr:uid="{FB9855FB-BDF9-4267-BC2A-C33E27752244}"/>
    <cellStyle name="Normal 3 28 16 3 3" xfId="24308" xr:uid="{499A65AF-EF68-41A3-A090-3D14A1D39999}"/>
    <cellStyle name="Normal 3 28 16 4" xfId="24309" xr:uid="{FC2B36FE-E390-4F8F-86F6-63B911136A83}"/>
    <cellStyle name="Normal 3 28 16 5" xfId="24310" xr:uid="{AF2EFEB2-C396-4D0E-96C0-3F342A37851A}"/>
    <cellStyle name="Normal 3 28 17" xfId="24311" xr:uid="{F7852C04-DFF8-4C4C-B8D7-261E7337DC6D}"/>
    <cellStyle name="Normal 3 28 17 2" xfId="24312" xr:uid="{25FD0CC3-4741-4605-8234-FA2751BDE9E4}"/>
    <cellStyle name="Normal 3 28 17 2 2" xfId="24313" xr:uid="{8630036C-AA72-4F17-831B-318B0BE7E637}"/>
    <cellStyle name="Normal 3 28 17 2 3" xfId="24314" xr:uid="{6F4178EC-9DDF-4C7B-B621-CC12E51BCD78}"/>
    <cellStyle name="Normal 3 28 17 3" xfId="24315" xr:uid="{22DF37B2-56DF-424A-9068-182AE63821EE}"/>
    <cellStyle name="Normal 3 28 17 3 2" xfId="24316" xr:uid="{0A3A40BF-8BAD-43C4-B834-BE3CDE1BA388}"/>
    <cellStyle name="Normal 3 28 17 3 3" xfId="24317" xr:uid="{AF6AE7C9-23F8-462C-A5A2-25738286B261}"/>
    <cellStyle name="Normal 3 28 17 4" xfId="24318" xr:uid="{C9F317F1-635B-4117-921F-2E8C6C5144A7}"/>
    <cellStyle name="Normal 3 28 17 5" xfId="24319" xr:uid="{35141D29-6CE9-4BF8-BD5B-C673FF837F7E}"/>
    <cellStyle name="Normal 3 28 18" xfId="24320" xr:uid="{8938B305-F786-4298-B3F2-83D91D02DCC9}"/>
    <cellStyle name="Normal 3 28 18 2" xfId="24321" xr:uid="{D8A3B35C-2626-40B8-B9AC-33FC21550002}"/>
    <cellStyle name="Normal 3 28 18 2 2" xfId="24322" xr:uid="{CBF90627-C1E1-479C-99A2-492C23396C72}"/>
    <cellStyle name="Normal 3 28 18 2 3" xfId="24323" xr:uid="{B75EAFB9-DF08-401C-9EA1-6901E814F891}"/>
    <cellStyle name="Normal 3 28 18 3" xfId="24324" xr:uid="{3956E34C-CEA2-4D1A-8BD7-0BE637598E6C}"/>
    <cellStyle name="Normal 3 28 18 3 2" xfId="24325" xr:uid="{4CD7DC55-B1AD-42E4-B94C-75018D8B46B8}"/>
    <cellStyle name="Normal 3 28 18 3 3" xfId="24326" xr:uid="{8803978F-44D1-4BAF-A1CD-2BF1A42326FD}"/>
    <cellStyle name="Normal 3 28 18 4" xfId="24327" xr:uid="{BFFC99A9-FAA5-4B68-99F7-8B07FA576096}"/>
    <cellStyle name="Normal 3 28 18 5" xfId="24328" xr:uid="{E25AF96E-230E-4A35-9A72-BA2DAC8521F9}"/>
    <cellStyle name="Normal 3 28 19" xfId="24329" xr:uid="{E914B9F0-F1A1-4DA3-9E04-927011F99E19}"/>
    <cellStyle name="Normal 3 28 19 2" xfId="24330" xr:uid="{E7A841B0-3682-4A9F-8303-03D07A83B3B4}"/>
    <cellStyle name="Normal 3 28 19 2 2" xfId="24331" xr:uid="{3774441B-63D8-4362-936E-1CC98F5FE385}"/>
    <cellStyle name="Normal 3 28 19 2 3" xfId="24332" xr:uid="{6B0E6F6E-A110-48A1-BC41-1A78D5458BCA}"/>
    <cellStyle name="Normal 3 28 19 3" xfId="24333" xr:uid="{A8E748E6-7F2A-43E0-83E0-2E70E25FCD40}"/>
    <cellStyle name="Normal 3 28 19 3 2" xfId="24334" xr:uid="{617D40CF-72E1-4536-B122-A1B23A52894C}"/>
    <cellStyle name="Normal 3 28 19 3 3" xfId="24335" xr:uid="{3B8381F7-F164-4B7D-B3DD-A81544A5A848}"/>
    <cellStyle name="Normal 3 28 19 4" xfId="24336" xr:uid="{192F3C2B-748B-44CC-BDFF-2EDFA5E6BBBB}"/>
    <cellStyle name="Normal 3 28 19 5" xfId="24337" xr:uid="{1B5E1610-F4A0-454D-851B-B778939F9A48}"/>
    <cellStyle name="Normal 3 28 2" xfId="24338" xr:uid="{43628E0E-DA7B-49A8-AA45-6564126EC74E}"/>
    <cellStyle name="Normal 3 28 2 2" xfId="24339" xr:uid="{63DD8DC8-C67D-4CBF-8CC0-C4162CC7F728}"/>
    <cellStyle name="Normal 3 28 2 2 2" xfId="24340" xr:uid="{1388EF43-A546-480F-8A76-37E114650E96}"/>
    <cellStyle name="Normal 3 28 2 2 3" xfId="24341" xr:uid="{AACAA286-756D-47A9-A018-1AA0D33B3259}"/>
    <cellStyle name="Normal 3 28 2 3" xfId="24342" xr:uid="{9E33EE7B-9142-4D7A-A06E-83336A163AD3}"/>
    <cellStyle name="Normal 3 28 2 3 2" xfId="24343" xr:uid="{F6687C60-5D95-47A9-9A83-B53BF0FF9CA9}"/>
    <cellStyle name="Normal 3 28 2 3 3" xfId="24344" xr:uid="{0F9E858F-5FD3-4075-8D2A-6E85782F1F40}"/>
    <cellStyle name="Normal 3 28 2 4" xfId="24345" xr:uid="{8EAE6344-E86B-46BF-A8CB-3789DB1C9988}"/>
    <cellStyle name="Normal 3 28 2 5" xfId="24346" xr:uid="{3677836E-FFE9-4E6B-8B88-02D6EF38C1CC}"/>
    <cellStyle name="Normal 3 28 20" xfId="24347" xr:uid="{D2C9064D-8983-4B25-A7EE-DD8F4C9F642E}"/>
    <cellStyle name="Normal 3 28 20 2" xfId="24348" xr:uid="{DE0F7B2C-B480-445D-819B-1B8B4FDF848F}"/>
    <cellStyle name="Normal 3 28 20 2 2" xfId="24349" xr:uid="{690A01BF-611D-44BB-B421-0BB35D2B37E0}"/>
    <cellStyle name="Normal 3 28 20 2 3" xfId="24350" xr:uid="{50D1C30B-605F-4A0D-A6D7-5F52CBC265C6}"/>
    <cellStyle name="Normal 3 28 20 3" xfId="24351" xr:uid="{42D96B10-8B45-4972-B52E-97F5579DB163}"/>
    <cellStyle name="Normal 3 28 20 3 2" xfId="24352" xr:uid="{7CD99594-AE17-4121-BD76-3FA0B94F2532}"/>
    <cellStyle name="Normal 3 28 20 3 3" xfId="24353" xr:uid="{C257F4EB-A54B-4EA4-8CD4-258C4FB88540}"/>
    <cellStyle name="Normal 3 28 20 4" xfId="24354" xr:uid="{64FBC14E-CB87-47B9-BD22-89981D351E15}"/>
    <cellStyle name="Normal 3 28 20 5" xfId="24355" xr:uid="{77024FE6-F7EF-456D-9895-3B5A9AC004B5}"/>
    <cellStyle name="Normal 3 28 21" xfId="24356" xr:uid="{92C09EC9-F6D4-4F52-9EC9-419A7BFC6BEE}"/>
    <cellStyle name="Normal 3 28 21 2" xfId="24357" xr:uid="{B436218E-BC3F-474A-AA2F-C95BDC3118E1}"/>
    <cellStyle name="Normal 3 28 21 2 2" xfId="24358" xr:uid="{736E6F7E-DD61-4C3B-B190-F83FA975D100}"/>
    <cellStyle name="Normal 3 28 21 2 3" xfId="24359" xr:uid="{F6F0F7DE-2B8D-4C51-AD12-550F742C178D}"/>
    <cellStyle name="Normal 3 28 21 3" xfId="24360" xr:uid="{7D27CB36-D0A1-4269-9E8C-02AA047B5A4A}"/>
    <cellStyle name="Normal 3 28 21 3 2" xfId="24361" xr:uid="{6C939916-FB1F-48CE-BA21-DC8542B7DC60}"/>
    <cellStyle name="Normal 3 28 21 3 3" xfId="24362" xr:uid="{659FE483-12F8-4F10-8E16-324EDB3A5124}"/>
    <cellStyle name="Normal 3 28 21 4" xfId="24363" xr:uid="{6ED453E1-6092-4906-A3B5-D33FEB6782F6}"/>
    <cellStyle name="Normal 3 28 21 5" xfId="24364" xr:uid="{EBCB4358-6CF5-487C-A68F-561CCBECBC89}"/>
    <cellStyle name="Normal 3 28 22" xfId="24365" xr:uid="{B8D42034-A6DD-4D4A-9552-DF8136966CE7}"/>
    <cellStyle name="Normal 3 28 22 2" xfId="24366" xr:uid="{5D533D96-170F-4D23-9E9B-C132B05FCFF8}"/>
    <cellStyle name="Normal 3 28 22 2 2" xfId="24367" xr:uid="{1D86BD37-7DD4-40FB-B4EF-0823700CF16E}"/>
    <cellStyle name="Normal 3 28 22 2 3" xfId="24368" xr:uid="{3C760B36-F525-4919-8BDE-07E51F25E6BC}"/>
    <cellStyle name="Normal 3 28 22 3" xfId="24369" xr:uid="{D9B9B6D2-CE61-4FE7-84A6-DE19FDEF9CFE}"/>
    <cellStyle name="Normal 3 28 22 3 2" xfId="24370" xr:uid="{16E449DD-E4C9-4D5B-B728-C579021DB1FE}"/>
    <cellStyle name="Normal 3 28 22 3 3" xfId="24371" xr:uid="{FEE907AE-2F9C-43F0-99DD-EB6F56C0AED0}"/>
    <cellStyle name="Normal 3 28 22 4" xfId="24372" xr:uid="{CFBCC9C0-0C18-4F7D-AA64-3917941E9439}"/>
    <cellStyle name="Normal 3 28 22 5" xfId="24373" xr:uid="{2E042013-CF17-4B19-B20E-38052E5879AF}"/>
    <cellStyle name="Normal 3 28 23" xfId="24374" xr:uid="{1D8CF3D2-F8D4-4B53-BB6D-AE94AD6A7EE4}"/>
    <cellStyle name="Normal 3 28 23 2" xfId="24375" xr:uid="{61EDCA9F-5C93-4BDD-A99A-197A4A9E6038}"/>
    <cellStyle name="Normal 3 28 23 2 2" xfId="24376" xr:uid="{3DBD811D-3F34-4027-A1E8-463CB70E141A}"/>
    <cellStyle name="Normal 3 28 23 2 3" xfId="24377" xr:uid="{34FA2191-6148-44A4-A529-4B4274038B39}"/>
    <cellStyle name="Normal 3 28 23 3" xfId="24378" xr:uid="{387560FB-71F0-4BB2-BB9D-BC7032FD4499}"/>
    <cellStyle name="Normal 3 28 23 3 2" xfId="24379" xr:uid="{BE7E2401-168D-4300-B9EC-881B5507047E}"/>
    <cellStyle name="Normal 3 28 23 3 3" xfId="24380" xr:uid="{A15C835F-98A3-41A3-85AE-DAF63E8A9003}"/>
    <cellStyle name="Normal 3 28 23 4" xfId="24381" xr:uid="{A7FB7684-591F-4DCF-A814-C78C3C14BC28}"/>
    <cellStyle name="Normal 3 28 23 5" xfId="24382" xr:uid="{5E8B17EE-C24D-496D-8381-D805CADAEF13}"/>
    <cellStyle name="Normal 3 28 24" xfId="24383" xr:uid="{ECA68324-688E-42D3-9386-0592045468A2}"/>
    <cellStyle name="Normal 3 28 24 2" xfId="24384" xr:uid="{2075B5FE-E1A3-4A14-AAC5-54C247285F5E}"/>
    <cellStyle name="Normal 3 28 24 3" xfId="24385" xr:uid="{15D9F6E9-33D9-46F3-B68A-9157D2805994}"/>
    <cellStyle name="Normal 3 28 25" xfId="24386" xr:uid="{13C95DF4-A455-4AC8-B6A0-1AF7426284D0}"/>
    <cellStyle name="Normal 3 28 25 2" xfId="24387" xr:uid="{E77117AB-87BC-4B13-A66A-4113F830ED6B}"/>
    <cellStyle name="Normal 3 28 25 3" xfId="24388" xr:uid="{46C4B993-6489-4542-AAA9-D914E5365D1D}"/>
    <cellStyle name="Normal 3 28 26" xfId="24389" xr:uid="{1FD53C4D-1E37-44A0-857D-AFF9D08613E2}"/>
    <cellStyle name="Normal 3 28 27" xfId="24390" xr:uid="{39231855-7FD9-423F-A2A1-5A5E96B92E69}"/>
    <cellStyle name="Normal 3 28 3" xfId="24391" xr:uid="{341D7353-5B51-44B5-AF3E-EEDBF210D01E}"/>
    <cellStyle name="Normal 3 28 3 2" xfId="24392" xr:uid="{B1410594-C8E5-4459-B634-64A4F8E44554}"/>
    <cellStyle name="Normal 3 28 3 2 2" xfId="24393" xr:uid="{11EEA3D4-954A-44A1-B6B8-EA6C337FC9DF}"/>
    <cellStyle name="Normal 3 28 3 2 3" xfId="24394" xr:uid="{EB3F4238-AE53-4559-9253-51D1A65FCA9D}"/>
    <cellStyle name="Normal 3 28 3 3" xfId="24395" xr:uid="{599699D5-830F-4773-B9EE-93367A5BE5E1}"/>
    <cellStyle name="Normal 3 28 3 3 2" xfId="24396" xr:uid="{D9873B29-71C6-4D95-BD39-A5CB1958A1A4}"/>
    <cellStyle name="Normal 3 28 3 3 3" xfId="24397" xr:uid="{5FD4AA1E-4750-4A95-8A77-37E9A42427CB}"/>
    <cellStyle name="Normal 3 28 3 4" xfId="24398" xr:uid="{F5F01724-B493-4E85-A8AF-7028EED544F7}"/>
    <cellStyle name="Normal 3 28 3 5" xfId="24399" xr:uid="{218D5522-BA47-4512-BB73-2EB9F5EC5080}"/>
    <cellStyle name="Normal 3 28 4" xfId="24400" xr:uid="{B72D9AA8-2706-42E5-A0E1-6E01C2860D55}"/>
    <cellStyle name="Normal 3 28 4 2" xfId="24401" xr:uid="{AB3A531A-D457-4961-9FAE-C0E84AA447D6}"/>
    <cellStyle name="Normal 3 28 4 2 2" xfId="24402" xr:uid="{953649D0-7D39-4664-A6B2-B4D2318C021E}"/>
    <cellStyle name="Normal 3 28 4 2 3" xfId="24403" xr:uid="{62351B26-4F0E-49C3-8203-1C0B80293DC7}"/>
    <cellStyle name="Normal 3 28 4 3" xfId="24404" xr:uid="{A40E1B30-6904-45B2-AC2E-AB5FAE570EA9}"/>
    <cellStyle name="Normal 3 28 4 3 2" xfId="24405" xr:uid="{AAF39137-7EA6-4D49-A944-07F38717B3EB}"/>
    <cellStyle name="Normal 3 28 4 3 3" xfId="24406" xr:uid="{7616B45C-9CE5-4B82-8B1A-27DB41BE2C0E}"/>
    <cellStyle name="Normal 3 28 4 4" xfId="24407" xr:uid="{F0782296-E66F-4B24-8C3E-458191229B7F}"/>
    <cellStyle name="Normal 3 28 4 5" xfId="24408" xr:uid="{88C849CC-7327-4444-A69E-2CD9C11BB5D1}"/>
    <cellStyle name="Normal 3 28 5" xfId="24409" xr:uid="{AA9270EC-45FD-4725-9A64-5C810F845C3B}"/>
    <cellStyle name="Normal 3 28 5 2" xfId="24410" xr:uid="{3C980BCD-B8CF-48EA-A956-9F081B487C41}"/>
    <cellStyle name="Normal 3 28 5 2 2" xfId="24411" xr:uid="{2F5CE99A-B9F3-410E-AFAC-DC972703CCFF}"/>
    <cellStyle name="Normal 3 28 5 2 3" xfId="24412" xr:uid="{D0FCE064-8370-464E-B100-828BF7EFB39A}"/>
    <cellStyle name="Normal 3 28 5 3" xfId="24413" xr:uid="{F5E7295D-7BBE-4BAA-B17A-E4C6F35E7D2C}"/>
    <cellStyle name="Normal 3 28 5 3 2" xfId="24414" xr:uid="{25E710DD-2F5F-4D0A-8797-B2E29634A0FF}"/>
    <cellStyle name="Normal 3 28 5 3 3" xfId="24415" xr:uid="{6897E2A2-078F-4E0A-9E86-F50D2CC1E24D}"/>
    <cellStyle name="Normal 3 28 5 4" xfId="24416" xr:uid="{DDE9D250-3833-44AD-8B98-BA7B6E4AD6B1}"/>
    <cellStyle name="Normal 3 28 5 5" xfId="24417" xr:uid="{F05E0CA2-9749-46E0-A41F-9E51909481B4}"/>
    <cellStyle name="Normal 3 28 6" xfId="24418" xr:uid="{4D1EA455-4407-4ACB-B536-AF0CAA878EBC}"/>
    <cellStyle name="Normal 3 28 6 2" xfId="24419" xr:uid="{B0F6DF22-4CD5-4B37-8708-FFFC43D2FB3D}"/>
    <cellStyle name="Normal 3 28 6 2 2" xfId="24420" xr:uid="{653E34FF-C02B-4D57-8AC4-12AB16D1E7EE}"/>
    <cellStyle name="Normal 3 28 6 2 3" xfId="24421" xr:uid="{740D3E99-AB70-46AD-9A3A-A2F52E267E55}"/>
    <cellStyle name="Normal 3 28 6 3" xfId="24422" xr:uid="{5E577AB0-385D-48FF-9817-104BB372563A}"/>
    <cellStyle name="Normal 3 28 6 3 2" xfId="24423" xr:uid="{DE8E6D9C-F31A-44EC-9031-008C22B4E8C6}"/>
    <cellStyle name="Normal 3 28 6 3 3" xfId="24424" xr:uid="{39A02DED-F5FA-4942-BC58-BF2C182023DA}"/>
    <cellStyle name="Normal 3 28 6 4" xfId="24425" xr:uid="{E5E83848-EA3E-40F0-8F13-8208D0C4C571}"/>
    <cellStyle name="Normal 3 28 6 5" xfId="24426" xr:uid="{CAA70444-2164-4EAF-A45C-89CC9849DC90}"/>
    <cellStyle name="Normal 3 28 7" xfId="24427" xr:uid="{E926D433-494E-42FD-A066-FCEF1ACA2CE6}"/>
    <cellStyle name="Normal 3 28 7 2" xfId="24428" xr:uid="{F71C772D-68BF-4A48-A6F3-CA2C42675CD9}"/>
    <cellStyle name="Normal 3 28 7 2 2" xfId="24429" xr:uid="{B786215E-F752-45CD-91A7-31735B2EBA61}"/>
    <cellStyle name="Normal 3 28 7 2 3" xfId="24430" xr:uid="{B02E0F3E-E41A-412A-9B65-316A056FA84D}"/>
    <cellStyle name="Normal 3 28 7 3" xfId="24431" xr:uid="{77F0BD27-3889-4E98-8589-E3E2B2E72CDA}"/>
    <cellStyle name="Normal 3 28 7 3 2" xfId="24432" xr:uid="{BB29430D-0B62-470D-8A7D-9F85B50CBE39}"/>
    <cellStyle name="Normal 3 28 7 3 3" xfId="24433" xr:uid="{77582416-990A-4FA4-9998-40A5505E076D}"/>
    <cellStyle name="Normal 3 28 7 4" xfId="24434" xr:uid="{B03A1E95-713C-4D21-A7AF-C80F1353BC56}"/>
    <cellStyle name="Normal 3 28 7 5" xfId="24435" xr:uid="{1E33DC1F-E5C4-4A6E-82CF-5B2D965F4DAF}"/>
    <cellStyle name="Normal 3 28 8" xfId="24436" xr:uid="{435FE6ED-E2F1-4CF4-91D3-0FBC0F3ED49A}"/>
    <cellStyle name="Normal 3 28 8 2" xfId="24437" xr:uid="{0474555C-EF71-4ED7-8AE4-C88EDE9BDA50}"/>
    <cellStyle name="Normal 3 28 8 2 2" xfId="24438" xr:uid="{546638CD-9130-4446-9C93-C4E17B868034}"/>
    <cellStyle name="Normal 3 28 8 2 3" xfId="24439" xr:uid="{1BB39942-F68E-4AE9-9581-7D67ACC52DA9}"/>
    <cellStyle name="Normal 3 28 8 3" xfId="24440" xr:uid="{F35CD431-6D74-4E1E-932B-14ECD08B194A}"/>
    <cellStyle name="Normal 3 28 8 3 2" xfId="24441" xr:uid="{9EEEDAFD-C89F-4D6D-B7A1-3145FE9BAD6D}"/>
    <cellStyle name="Normal 3 28 8 3 3" xfId="24442" xr:uid="{E35CE8F7-D80E-4545-9DFA-8FB48FA08D33}"/>
    <cellStyle name="Normal 3 28 8 4" xfId="24443" xr:uid="{E0800D05-8875-498A-99E8-2A88CE228FD7}"/>
    <cellStyle name="Normal 3 28 8 5" xfId="24444" xr:uid="{10A0B068-67D5-4CD4-B28F-745D33499A86}"/>
    <cellStyle name="Normal 3 28 9" xfId="24445" xr:uid="{5217D87C-BA3F-4C89-9F50-0218E47F32F0}"/>
    <cellStyle name="Normal 3 28 9 2" xfId="24446" xr:uid="{95AF54E5-0EFE-437E-8DEB-148C0E51FCF4}"/>
    <cellStyle name="Normal 3 28 9 2 2" xfId="24447" xr:uid="{60B5D677-36C1-42D3-9C69-E5A00FD7B825}"/>
    <cellStyle name="Normal 3 28 9 2 3" xfId="24448" xr:uid="{73B9C816-84D5-434C-8B2B-F86DC5CC734D}"/>
    <cellStyle name="Normal 3 28 9 3" xfId="24449" xr:uid="{CC93B46C-62C3-4A2F-B864-D564C95128E9}"/>
    <cellStyle name="Normal 3 28 9 3 2" xfId="24450" xr:uid="{98B61037-CDE0-4473-9880-B158A5573CB6}"/>
    <cellStyle name="Normal 3 28 9 3 3" xfId="24451" xr:uid="{AB776496-78F4-4C0E-B2DC-5701E147590F}"/>
    <cellStyle name="Normal 3 28 9 4" xfId="24452" xr:uid="{E1ACD57A-2EB8-4E56-8B49-078A3C44208A}"/>
    <cellStyle name="Normal 3 28 9 5" xfId="24453" xr:uid="{43DFDDC2-1062-4C4B-A13F-25F2E0ECC7B4}"/>
    <cellStyle name="Normal 3 29" xfId="24454" xr:uid="{F3879DC0-A63C-4B00-A24D-96ED297DC728}"/>
    <cellStyle name="Normal 3 29 10" xfId="24455" xr:uid="{FEFA3A57-18E2-490A-B7F4-EEE607ECBAE8}"/>
    <cellStyle name="Normal 3 29 10 2" xfId="24456" xr:uid="{43470BA6-FBE2-4C05-9195-17E592E4942A}"/>
    <cellStyle name="Normal 3 29 10 2 2" xfId="24457" xr:uid="{966DCEE7-CF6C-4127-9023-5763423902D6}"/>
    <cellStyle name="Normal 3 29 10 2 3" xfId="24458" xr:uid="{16C09BC0-9E76-4F41-A20D-6C87F373DD77}"/>
    <cellStyle name="Normal 3 29 10 3" xfId="24459" xr:uid="{1BDC9F19-A652-4612-B57B-1ACAA4346CDD}"/>
    <cellStyle name="Normal 3 29 10 3 2" xfId="24460" xr:uid="{C3536461-80AC-4539-AAE6-666F84B3926B}"/>
    <cellStyle name="Normal 3 29 10 3 3" xfId="24461" xr:uid="{C3BD7DB5-C9D4-44CA-B436-E24A93D6D2C3}"/>
    <cellStyle name="Normal 3 29 10 4" xfId="24462" xr:uid="{240D0116-DF89-4617-BD03-135AC4B8448A}"/>
    <cellStyle name="Normal 3 29 10 5" xfId="24463" xr:uid="{EDE11E8A-F115-487F-8D5C-2BC9077094FA}"/>
    <cellStyle name="Normal 3 29 11" xfId="24464" xr:uid="{87523DE2-3420-479B-BDB6-AE083FC21D20}"/>
    <cellStyle name="Normal 3 29 11 2" xfId="24465" xr:uid="{BB874957-1BE2-4D85-B71E-D9E345D38C86}"/>
    <cellStyle name="Normal 3 29 11 2 2" xfId="24466" xr:uid="{431E0287-33AD-430D-8418-3F118060FA86}"/>
    <cellStyle name="Normal 3 29 11 2 3" xfId="24467" xr:uid="{F5C7D98A-EF25-4700-9E1F-D991C374C888}"/>
    <cellStyle name="Normal 3 29 11 3" xfId="24468" xr:uid="{FC0F0AFB-3DE2-41D3-B101-82BDFC413532}"/>
    <cellStyle name="Normal 3 29 11 3 2" xfId="24469" xr:uid="{D1451FE3-70A2-4333-A053-F683052973AF}"/>
    <cellStyle name="Normal 3 29 11 3 3" xfId="24470" xr:uid="{E0ED3309-7651-4A0B-9F45-B9C83CC69AA3}"/>
    <cellStyle name="Normal 3 29 11 4" xfId="24471" xr:uid="{AEEA1C5E-FBAB-4C82-97F1-06D8B1491A45}"/>
    <cellStyle name="Normal 3 29 11 5" xfId="24472" xr:uid="{6525E387-0A51-435B-9E5A-8F0731B14F1F}"/>
    <cellStyle name="Normal 3 29 12" xfId="24473" xr:uid="{3540381B-E97D-4626-92C4-C7CE3F422E1C}"/>
    <cellStyle name="Normal 3 29 12 2" xfId="24474" xr:uid="{BB54639B-B158-4E8B-918E-AB2727E2E34F}"/>
    <cellStyle name="Normal 3 29 12 2 2" xfId="24475" xr:uid="{83F47E39-FA13-40AA-AA01-5F2B3D704E52}"/>
    <cellStyle name="Normal 3 29 12 2 3" xfId="24476" xr:uid="{2A926785-DC49-41F8-9638-A2B8C641577A}"/>
    <cellStyle name="Normal 3 29 12 3" xfId="24477" xr:uid="{32730FA7-E827-42B2-8376-15C75D6A4703}"/>
    <cellStyle name="Normal 3 29 12 3 2" xfId="24478" xr:uid="{9A072DB0-6010-44BC-A65F-9F6322B09378}"/>
    <cellStyle name="Normal 3 29 12 3 3" xfId="24479" xr:uid="{7F811BB8-6AFC-4D07-BFD5-934F3C4334F3}"/>
    <cellStyle name="Normal 3 29 12 4" xfId="24480" xr:uid="{4BEE9EFE-8BED-4BAE-99CE-9418BC65D640}"/>
    <cellStyle name="Normal 3 29 12 5" xfId="24481" xr:uid="{9C0900CF-2E17-4345-A56C-8006DC5A134C}"/>
    <cellStyle name="Normal 3 29 13" xfId="24482" xr:uid="{0AEBBD85-2336-4080-846A-051E4FA0FF5F}"/>
    <cellStyle name="Normal 3 29 13 2" xfId="24483" xr:uid="{D4B47A6D-89C9-4053-8229-B071880F198B}"/>
    <cellStyle name="Normal 3 29 13 2 2" xfId="24484" xr:uid="{CD5413F1-7E5A-4475-9F4A-242F371EBA07}"/>
    <cellStyle name="Normal 3 29 13 2 3" xfId="24485" xr:uid="{6B3E5F0E-E84C-44CC-8B55-03ABA3A27136}"/>
    <cellStyle name="Normal 3 29 13 3" xfId="24486" xr:uid="{4F5188FF-A1CE-466E-8013-7486F20EBAA6}"/>
    <cellStyle name="Normal 3 29 13 3 2" xfId="24487" xr:uid="{CA366C09-CF6C-460D-8539-7A7796E37006}"/>
    <cellStyle name="Normal 3 29 13 3 3" xfId="24488" xr:uid="{5ABE5C2D-257C-4496-A563-2511F48FFFA3}"/>
    <cellStyle name="Normal 3 29 13 4" xfId="24489" xr:uid="{CEFE0054-CEC9-4290-B0BA-A3E933B44354}"/>
    <cellStyle name="Normal 3 29 13 5" xfId="24490" xr:uid="{6F4BA94C-88AA-45D4-957E-18BE83C5DDD3}"/>
    <cellStyle name="Normal 3 29 14" xfId="24491" xr:uid="{5758F106-69BB-442B-9F9E-0407134A29B3}"/>
    <cellStyle name="Normal 3 29 14 2" xfId="24492" xr:uid="{47F1F234-1E10-47F2-A54F-9FB98F47091D}"/>
    <cellStyle name="Normal 3 29 14 2 2" xfId="24493" xr:uid="{3F35C68B-157D-46F3-BAB6-71DF4BF71B89}"/>
    <cellStyle name="Normal 3 29 14 2 3" xfId="24494" xr:uid="{87705A37-E0DC-4BFE-86BB-DFA7EA4004C7}"/>
    <cellStyle name="Normal 3 29 14 3" xfId="24495" xr:uid="{9F8EE1D5-14D3-4503-BA30-33A94E454721}"/>
    <cellStyle name="Normal 3 29 14 3 2" xfId="24496" xr:uid="{D09A6596-E010-4550-96D2-F6F430ECD606}"/>
    <cellStyle name="Normal 3 29 14 3 3" xfId="24497" xr:uid="{562B8820-9032-4651-89CD-B1EC21A1B36D}"/>
    <cellStyle name="Normal 3 29 14 4" xfId="24498" xr:uid="{BF178140-0880-4328-8A36-ADF877E3458B}"/>
    <cellStyle name="Normal 3 29 14 5" xfId="24499" xr:uid="{DD081FEC-A1A8-4B43-BAF2-BC10F5275C95}"/>
    <cellStyle name="Normal 3 29 15" xfId="24500" xr:uid="{C4351934-3D27-47EC-9D8B-479182EA3C78}"/>
    <cellStyle name="Normal 3 29 15 2" xfId="24501" xr:uid="{28321C6B-D2CB-4F3F-AD71-E6B52DB192E9}"/>
    <cellStyle name="Normal 3 29 15 2 2" xfId="24502" xr:uid="{2FDEACE8-F5AC-4935-B74A-2146A35DCE60}"/>
    <cellStyle name="Normal 3 29 15 2 3" xfId="24503" xr:uid="{F5A662E1-204C-4F4B-8B3E-78539F092261}"/>
    <cellStyle name="Normal 3 29 15 3" xfId="24504" xr:uid="{6AE52472-9CD2-4949-935D-A07605887CC9}"/>
    <cellStyle name="Normal 3 29 15 3 2" xfId="24505" xr:uid="{16B13C5F-458F-4ED6-A157-0988B8B9CB6D}"/>
    <cellStyle name="Normal 3 29 15 3 3" xfId="24506" xr:uid="{FAB34E98-48B6-438F-961B-FE634DE48C11}"/>
    <cellStyle name="Normal 3 29 15 4" xfId="24507" xr:uid="{70022F19-A2B9-4709-AF7F-8C1AA60B332A}"/>
    <cellStyle name="Normal 3 29 15 5" xfId="24508" xr:uid="{6CEE1717-1FA7-4600-BCCD-43A3F180FA81}"/>
    <cellStyle name="Normal 3 29 16" xfId="24509" xr:uid="{BF03EF1F-B25E-4CF5-B062-E49885231CDC}"/>
    <cellStyle name="Normal 3 29 16 2" xfId="24510" xr:uid="{6D33100E-0070-42D4-9C6F-D84B72375BEC}"/>
    <cellStyle name="Normal 3 29 16 2 2" xfId="24511" xr:uid="{8BA22433-38F8-4BC3-9754-6BC86E9CA98B}"/>
    <cellStyle name="Normal 3 29 16 2 3" xfId="24512" xr:uid="{BD529116-C1A8-4EC0-A045-4E5B7C5A19A4}"/>
    <cellStyle name="Normal 3 29 16 3" xfId="24513" xr:uid="{49D63837-0E29-4943-A656-E26936C4B9F0}"/>
    <cellStyle name="Normal 3 29 16 3 2" xfId="24514" xr:uid="{A7633997-2E02-4D0D-9AB7-C6F655AC8DB3}"/>
    <cellStyle name="Normal 3 29 16 3 3" xfId="24515" xr:uid="{AA1AFD30-899D-4F66-88E5-F82A2B0DF57C}"/>
    <cellStyle name="Normal 3 29 16 4" xfId="24516" xr:uid="{2949082D-3048-44FC-B345-4B2AE3A7E205}"/>
    <cellStyle name="Normal 3 29 16 5" xfId="24517" xr:uid="{70BB03E8-D8D2-4D9B-85E6-9AA6E4137D86}"/>
    <cellStyle name="Normal 3 29 17" xfId="24518" xr:uid="{5CFA9778-B3AC-405C-9C80-A1483E8B7D26}"/>
    <cellStyle name="Normal 3 29 17 2" xfId="24519" xr:uid="{2C9BA414-94CD-4C6B-B06E-0209280ADDAC}"/>
    <cellStyle name="Normal 3 29 17 2 2" xfId="24520" xr:uid="{4AAAEBAD-22A9-482E-9D68-71CC31E6157E}"/>
    <cellStyle name="Normal 3 29 17 2 3" xfId="24521" xr:uid="{044EC629-9EDF-4986-818A-4565E689F95E}"/>
    <cellStyle name="Normal 3 29 17 3" xfId="24522" xr:uid="{CDB02D8B-9726-4123-964B-F20D02E22791}"/>
    <cellStyle name="Normal 3 29 17 3 2" xfId="24523" xr:uid="{2C2870C5-8956-4F8D-8297-79014F777F44}"/>
    <cellStyle name="Normal 3 29 17 3 3" xfId="24524" xr:uid="{680ED439-1516-44D1-AC13-D46551329DA7}"/>
    <cellStyle name="Normal 3 29 17 4" xfId="24525" xr:uid="{7DEF5017-9872-4E66-9062-2532F8B417F2}"/>
    <cellStyle name="Normal 3 29 17 5" xfId="24526" xr:uid="{4E6178AA-FEE3-4503-B038-A40183333970}"/>
    <cellStyle name="Normal 3 29 18" xfId="24527" xr:uid="{0721A005-F882-4F3E-BDF5-32FF24B8FC58}"/>
    <cellStyle name="Normal 3 29 18 2" xfId="24528" xr:uid="{D438BE1C-C173-47DA-8E01-8D31CA695CF1}"/>
    <cellStyle name="Normal 3 29 18 2 2" xfId="24529" xr:uid="{8292B613-94B0-4BE8-B6CD-EE9999F1B458}"/>
    <cellStyle name="Normal 3 29 18 2 3" xfId="24530" xr:uid="{11E331D8-5FF2-450E-A46E-2B1573A6229C}"/>
    <cellStyle name="Normal 3 29 18 3" xfId="24531" xr:uid="{4F8B1747-4550-4653-9054-A25E2D53E0BD}"/>
    <cellStyle name="Normal 3 29 18 3 2" xfId="24532" xr:uid="{CA832181-AC0F-48CD-8AE3-F5D979E57D3D}"/>
    <cellStyle name="Normal 3 29 18 3 3" xfId="24533" xr:uid="{51284427-8424-4E64-8B6B-2F27DCC42D78}"/>
    <cellStyle name="Normal 3 29 18 4" xfId="24534" xr:uid="{722E80F1-F6F6-4893-B3B5-746F525FC1A2}"/>
    <cellStyle name="Normal 3 29 18 5" xfId="24535" xr:uid="{DFAFE541-D52A-4EE1-8FAB-EA14A772E5CA}"/>
    <cellStyle name="Normal 3 29 19" xfId="24536" xr:uid="{3ECF956C-72E5-4186-A6CC-CD1799E88FD2}"/>
    <cellStyle name="Normal 3 29 19 2" xfId="24537" xr:uid="{525A9F14-A8AD-4C9A-9958-27B6C94A31E5}"/>
    <cellStyle name="Normal 3 29 19 2 2" xfId="24538" xr:uid="{998BD763-6A10-42D0-A935-8736C1FFD82F}"/>
    <cellStyle name="Normal 3 29 19 2 3" xfId="24539" xr:uid="{9E302D92-FC94-4CBC-8E9A-16D336F14ADC}"/>
    <cellStyle name="Normal 3 29 19 3" xfId="24540" xr:uid="{DC9B2D84-F986-4C3A-B159-7340F3EC9397}"/>
    <cellStyle name="Normal 3 29 19 3 2" xfId="24541" xr:uid="{A7D27D86-C276-435C-BF27-1897C6EB7452}"/>
    <cellStyle name="Normal 3 29 19 3 3" xfId="24542" xr:uid="{7AC4921D-FC7F-4979-88CA-A4CF2906315E}"/>
    <cellStyle name="Normal 3 29 19 4" xfId="24543" xr:uid="{397334D4-1889-4F30-8738-6498AEFC8737}"/>
    <cellStyle name="Normal 3 29 19 5" xfId="24544" xr:uid="{D8730BDB-F5F7-4252-B961-F6D5DD21395F}"/>
    <cellStyle name="Normal 3 29 2" xfId="24545" xr:uid="{2116EE79-DACC-4E40-9ABE-961078D1C89B}"/>
    <cellStyle name="Normal 3 29 2 2" xfId="24546" xr:uid="{309C6664-749C-408B-A80E-F4D595AB5B27}"/>
    <cellStyle name="Normal 3 29 2 2 2" xfId="24547" xr:uid="{2777075E-D5E5-4A58-8B68-987F063041BC}"/>
    <cellStyle name="Normal 3 29 2 2 3" xfId="24548" xr:uid="{46911F5D-79DE-41C5-A976-2E9F03048BAE}"/>
    <cellStyle name="Normal 3 29 2 3" xfId="24549" xr:uid="{BD9A9582-5CDF-44B7-B921-6934127CF060}"/>
    <cellStyle name="Normal 3 29 2 3 2" xfId="24550" xr:uid="{210DAD98-7238-4D5F-AB58-A87A6086175F}"/>
    <cellStyle name="Normal 3 29 2 3 3" xfId="24551" xr:uid="{31A0BF0D-2983-43FF-A7C2-F4600C2A44E0}"/>
    <cellStyle name="Normal 3 29 2 4" xfId="24552" xr:uid="{FF92F52A-241A-4842-9BD5-ED934E92D81D}"/>
    <cellStyle name="Normal 3 29 2 5" xfId="24553" xr:uid="{743C6998-6DE5-4E2D-B388-FC2952EC1ED4}"/>
    <cellStyle name="Normal 3 29 20" xfId="24554" xr:uid="{F46D16D2-35FE-4C1B-8594-B5BD7E6627EA}"/>
    <cellStyle name="Normal 3 29 20 2" xfId="24555" xr:uid="{C8DD88F5-6FD5-401A-BFB0-BDC134D08F2A}"/>
    <cellStyle name="Normal 3 29 20 2 2" xfId="24556" xr:uid="{A7445CE0-938C-4601-9579-839373556EE6}"/>
    <cellStyle name="Normal 3 29 20 2 3" xfId="24557" xr:uid="{53557005-F369-4780-B738-F2A2C14D2AC4}"/>
    <cellStyle name="Normal 3 29 20 3" xfId="24558" xr:uid="{63325C3F-92A0-4381-B312-AB8FE27C8F3C}"/>
    <cellStyle name="Normal 3 29 20 3 2" xfId="24559" xr:uid="{A9A15B91-8B14-4FAC-9D5C-08658372AA1E}"/>
    <cellStyle name="Normal 3 29 20 3 3" xfId="24560" xr:uid="{73692F2E-DDAD-434E-9A96-CDD184657BA2}"/>
    <cellStyle name="Normal 3 29 20 4" xfId="24561" xr:uid="{6FF20094-A0A1-46B8-8FB5-A9C320854669}"/>
    <cellStyle name="Normal 3 29 20 5" xfId="24562" xr:uid="{B157BAEB-6162-45DC-BCBD-9BAD9A3196FA}"/>
    <cellStyle name="Normal 3 29 21" xfId="24563" xr:uid="{E9B37C6C-86F8-48CF-B124-5C68AD3515B5}"/>
    <cellStyle name="Normal 3 29 21 2" xfId="24564" xr:uid="{6886A1BD-4BC8-4B76-9F79-D38C04B33A22}"/>
    <cellStyle name="Normal 3 29 21 2 2" xfId="24565" xr:uid="{7213CDBE-1334-4AA1-86FD-7C75D88B9D03}"/>
    <cellStyle name="Normal 3 29 21 2 3" xfId="24566" xr:uid="{D48271AB-A194-40E2-A197-E5E0084563A4}"/>
    <cellStyle name="Normal 3 29 21 3" xfId="24567" xr:uid="{6E166DEF-D0F8-406F-AD22-7DD97F6AA8A2}"/>
    <cellStyle name="Normal 3 29 21 3 2" xfId="24568" xr:uid="{72E10367-1873-42BD-97B0-1442C54E0A50}"/>
    <cellStyle name="Normal 3 29 21 3 3" xfId="24569" xr:uid="{2EA2D09C-14FD-4348-B07D-24FA6675B20A}"/>
    <cellStyle name="Normal 3 29 21 4" xfId="24570" xr:uid="{1D19ABED-65A8-44AC-ABB8-A7663B9C7174}"/>
    <cellStyle name="Normal 3 29 21 5" xfId="24571" xr:uid="{327AD655-91E3-4BB2-A86C-A01429FA90A8}"/>
    <cellStyle name="Normal 3 29 22" xfId="24572" xr:uid="{A93FF947-3AF9-400C-943A-2689202C5C84}"/>
    <cellStyle name="Normal 3 29 22 2" xfId="24573" xr:uid="{D5D80AF1-F087-426F-9383-A40EB56B4589}"/>
    <cellStyle name="Normal 3 29 22 2 2" xfId="24574" xr:uid="{5ACB8E5B-7B24-41EC-AD10-D6FE4A65F878}"/>
    <cellStyle name="Normal 3 29 22 2 3" xfId="24575" xr:uid="{59B5990C-E5BA-4956-A091-FBD9B492DED7}"/>
    <cellStyle name="Normal 3 29 22 3" xfId="24576" xr:uid="{FC6F3460-B11E-4661-9432-5393E6D32BB7}"/>
    <cellStyle name="Normal 3 29 22 3 2" xfId="24577" xr:uid="{0F814F43-7730-4215-8268-1773084BB1D3}"/>
    <cellStyle name="Normal 3 29 22 3 3" xfId="24578" xr:uid="{43A38523-B452-4228-9C00-AC20D6165C9B}"/>
    <cellStyle name="Normal 3 29 22 4" xfId="24579" xr:uid="{2A2707A6-BBEA-4543-B966-3DC44826AE8F}"/>
    <cellStyle name="Normal 3 29 22 5" xfId="24580" xr:uid="{EF5ADFEA-976C-4C3D-90E7-AC7C70A39670}"/>
    <cellStyle name="Normal 3 29 23" xfId="24581" xr:uid="{7D1640AB-3B46-4C3F-9182-AB12D1642845}"/>
    <cellStyle name="Normal 3 29 23 2" xfId="24582" xr:uid="{C9870790-9B85-4B0D-8C16-4176F2ADB47C}"/>
    <cellStyle name="Normal 3 29 23 2 2" xfId="24583" xr:uid="{289BD658-C3BE-4B12-BE29-188922B73CDF}"/>
    <cellStyle name="Normal 3 29 23 2 3" xfId="24584" xr:uid="{BC0A8B6B-B85B-440B-BE8D-8944B00F237C}"/>
    <cellStyle name="Normal 3 29 23 3" xfId="24585" xr:uid="{8FFF17A3-B1F1-4710-8468-D8970478CFD3}"/>
    <cellStyle name="Normal 3 29 23 3 2" xfId="24586" xr:uid="{6C5A6641-FFD5-410B-8B42-60E5E219BA41}"/>
    <cellStyle name="Normal 3 29 23 3 3" xfId="24587" xr:uid="{704709EB-4BDD-41D3-90FF-42E105175FE8}"/>
    <cellStyle name="Normal 3 29 23 4" xfId="24588" xr:uid="{E4FDB4CB-6A4A-4712-9B94-792031095885}"/>
    <cellStyle name="Normal 3 29 23 5" xfId="24589" xr:uid="{F870BAB0-DF04-4DCC-8358-2ACC3D466D95}"/>
    <cellStyle name="Normal 3 29 24" xfId="24590" xr:uid="{DE488A5D-361C-4EA7-8F90-824E9EB587E0}"/>
    <cellStyle name="Normal 3 29 24 2" xfId="24591" xr:uid="{A083A2F3-F088-415E-90D1-511D316B98DB}"/>
    <cellStyle name="Normal 3 29 24 3" xfId="24592" xr:uid="{73881D77-E28A-46D1-A9AF-0AD3204A2364}"/>
    <cellStyle name="Normal 3 29 25" xfId="24593" xr:uid="{C8F70AB0-E3F6-410C-981B-DED89F5C19C4}"/>
    <cellStyle name="Normal 3 29 25 2" xfId="24594" xr:uid="{19724D99-5178-4806-B4CE-8B51AB3689F9}"/>
    <cellStyle name="Normal 3 29 25 3" xfId="24595" xr:uid="{EEB8C12E-11E2-48B5-AF1D-538F9F477D9C}"/>
    <cellStyle name="Normal 3 29 26" xfId="24596" xr:uid="{7D8DA4D0-2DDF-4051-9109-DD8DA6F5BE60}"/>
    <cellStyle name="Normal 3 29 27" xfId="24597" xr:uid="{EDD113DF-A58B-42AF-A82F-9FE9BBCFC6A5}"/>
    <cellStyle name="Normal 3 29 3" xfId="24598" xr:uid="{4EC77195-3488-422A-8670-2D1C42FE0549}"/>
    <cellStyle name="Normal 3 29 3 2" xfId="24599" xr:uid="{1B05B51D-3682-4045-94DA-698448495D79}"/>
    <cellStyle name="Normal 3 29 3 2 2" xfId="24600" xr:uid="{A061A3B5-EE12-4508-B379-4ECD9925FF98}"/>
    <cellStyle name="Normal 3 29 3 2 3" xfId="24601" xr:uid="{29E77CA7-8E64-46C5-8A8E-477BDD9F9938}"/>
    <cellStyle name="Normal 3 29 3 3" xfId="24602" xr:uid="{8622B6FF-D046-4780-894A-42F962B6F0D9}"/>
    <cellStyle name="Normal 3 29 3 3 2" xfId="24603" xr:uid="{A7BD6906-1E88-4D19-A1D8-B8DAB8B605EC}"/>
    <cellStyle name="Normal 3 29 3 3 3" xfId="24604" xr:uid="{A6A01837-7558-426A-941D-46249087EEFB}"/>
    <cellStyle name="Normal 3 29 3 4" xfId="24605" xr:uid="{4818D806-2B58-41C3-A618-AD5957FD1ADD}"/>
    <cellStyle name="Normal 3 29 3 5" xfId="24606" xr:uid="{D8257859-46B4-47B6-A40D-1D717E1CC319}"/>
    <cellStyle name="Normal 3 29 4" xfId="24607" xr:uid="{E8260DC6-7101-4093-88CF-9772BEF82958}"/>
    <cellStyle name="Normal 3 29 4 2" xfId="24608" xr:uid="{7643149F-5FD8-47A3-808A-AC0D270E3B26}"/>
    <cellStyle name="Normal 3 29 4 2 2" xfId="24609" xr:uid="{A332C6B7-B1EC-40F6-A2B1-2C0E8F3649CD}"/>
    <cellStyle name="Normal 3 29 4 2 3" xfId="24610" xr:uid="{6F160478-C922-4E74-AC06-D15212A086EB}"/>
    <cellStyle name="Normal 3 29 4 3" xfId="24611" xr:uid="{1F28A139-E4CC-4C23-8DFB-F22BC0295473}"/>
    <cellStyle name="Normal 3 29 4 3 2" xfId="24612" xr:uid="{9F0C4E6A-58E2-4AF2-979E-6D7D33341E31}"/>
    <cellStyle name="Normal 3 29 4 3 3" xfId="24613" xr:uid="{BFD37D12-E66A-436C-BEC4-82DAEBC40243}"/>
    <cellStyle name="Normal 3 29 4 4" xfId="24614" xr:uid="{EE8952B8-9116-4D7C-8487-D9CFC2E5C9F2}"/>
    <cellStyle name="Normal 3 29 4 5" xfId="24615" xr:uid="{4FA9CAB2-BAB4-4FEF-ACD6-703337CDD757}"/>
    <cellStyle name="Normal 3 29 5" xfId="24616" xr:uid="{5ECB0AA3-7F52-486A-A39F-437DC587EA43}"/>
    <cellStyle name="Normal 3 29 5 2" xfId="24617" xr:uid="{D34080D7-028F-4568-A58F-4F4927AC5B67}"/>
    <cellStyle name="Normal 3 29 5 2 2" xfId="24618" xr:uid="{78469375-2F36-4791-85FB-5F2A3E49D294}"/>
    <cellStyle name="Normal 3 29 5 2 3" xfId="24619" xr:uid="{D6674475-1B5F-4D91-83AD-F44746919453}"/>
    <cellStyle name="Normal 3 29 5 3" xfId="24620" xr:uid="{30653CFD-239E-4A7E-8C05-7A3D80B2E063}"/>
    <cellStyle name="Normal 3 29 5 3 2" xfId="24621" xr:uid="{7C6D5DF6-C8C5-4695-9F6E-5A2CDC4DDF08}"/>
    <cellStyle name="Normal 3 29 5 3 3" xfId="24622" xr:uid="{11CA5C47-511F-44B8-8447-1AA692DA238B}"/>
    <cellStyle name="Normal 3 29 5 4" xfId="24623" xr:uid="{6426A978-0922-4605-8B79-E5A21B57465F}"/>
    <cellStyle name="Normal 3 29 5 5" xfId="24624" xr:uid="{D69C0E81-C09A-4354-8100-1DC4C4DB7CD5}"/>
    <cellStyle name="Normal 3 29 6" xfId="24625" xr:uid="{AC3BB717-19F3-47DC-A9A5-767B564A4723}"/>
    <cellStyle name="Normal 3 29 6 2" xfId="24626" xr:uid="{31B51695-3E04-4D65-B9D7-4C79ACF507D7}"/>
    <cellStyle name="Normal 3 29 6 2 2" xfId="24627" xr:uid="{5190B82D-5893-497C-86F0-40717D5F907F}"/>
    <cellStyle name="Normal 3 29 6 2 3" xfId="24628" xr:uid="{D8B5133F-40F9-49F1-8513-487594E7A7C3}"/>
    <cellStyle name="Normal 3 29 6 3" xfId="24629" xr:uid="{C74F9E9A-633B-4D88-93BB-94633714B8E4}"/>
    <cellStyle name="Normal 3 29 6 3 2" xfId="24630" xr:uid="{6A4F44B5-7FE6-47A3-8D31-C44709A5D94E}"/>
    <cellStyle name="Normal 3 29 6 3 3" xfId="24631" xr:uid="{DA4CE9D1-F474-4185-9780-FD6D33DFF6FA}"/>
    <cellStyle name="Normal 3 29 6 4" xfId="24632" xr:uid="{58245042-B00B-4CF9-A039-929D54E7F62E}"/>
    <cellStyle name="Normal 3 29 6 5" xfId="24633" xr:uid="{7BAD48E7-BDB4-4989-B1C1-8DA44B0C4C44}"/>
    <cellStyle name="Normal 3 29 7" xfId="24634" xr:uid="{337B17D9-1231-408D-A694-F650194384A4}"/>
    <cellStyle name="Normal 3 29 7 2" xfId="24635" xr:uid="{23FBCA31-AC76-4D2F-90CB-DCE4D9270EF5}"/>
    <cellStyle name="Normal 3 29 7 2 2" xfId="24636" xr:uid="{D6ABA8EE-0A5C-485A-A175-1C3432F44C19}"/>
    <cellStyle name="Normal 3 29 7 2 3" xfId="24637" xr:uid="{383AEDDD-95A1-42CD-AE11-3E9123E90643}"/>
    <cellStyle name="Normal 3 29 7 3" xfId="24638" xr:uid="{ED2B5870-6DEF-4B88-9544-756331FF31D8}"/>
    <cellStyle name="Normal 3 29 7 3 2" xfId="24639" xr:uid="{729CC0FC-491C-4BE4-A0FB-B466100B5DF6}"/>
    <cellStyle name="Normal 3 29 7 3 3" xfId="24640" xr:uid="{FBE2193F-8F87-4569-A7BF-823049C7FAF4}"/>
    <cellStyle name="Normal 3 29 7 4" xfId="24641" xr:uid="{03FAEA07-232F-4C3B-A53F-A5AA99D79AEC}"/>
    <cellStyle name="Normal 3 29 7 5" xfId="24642" xr:uid="{CB2A398C-BFB6-4973-905A-3DB2EA99E9B5}"/>
    <cellStyle name="Normal 3 29 8" xfId="24643" xr:uid="{5AFBF974-9785-4239-9AEC-2F7F28BB83B7}"/>
    <cellStyle name="Normal 3 29 8 2" xfId="24644" xr:uid="{4F91C215-243C-4F78-9E4C-A59D22BE22A9}"/>
    <cellStyle name="Normal 3 29 8 2 2" xfId="24645" xr:uid="{DF206C58-8241-466B-9EFB-4D87C4CA3C2D}"/>
    <cellStyle name="Normal 3 29 8 2 3" xfId="24646" xr:uid="{B8FE6BC9-A5E1-4B8C-AF4B-6BB91FA90BE0}"/>
    <cellStyle name="Normal 3 29 8 3" xfId="24647" xr:uid="{1326B9C1-A280-4471-BB37-5FBBF203C785}"/>
    <cellStyle name="Normal 3 29 8 3 2" xfId="24648" xr:uid="{F9A22AFE-D3BF-406E-9CEA-079EDDEA7ACC}"/>
    <cellStyle name="Normal 3 29 8 3 3" xfId="24649" xr:uid="{DEA283B8-076C-4EC0-B6C6-A3EE596DB09D}"/>
    <cellStyle name="Normal 3 29 8 4" xfId="24650" xr:uid="{92D401C4-BCBF-4EA0-9D23-416D68D05A84}"/>
    <cellStyle name="Normal 3 29 8 5" xfId="24651" xr:uid="{2F4B1CC7-C8C8-46EF-AEC1-F88F2746F621}"/>
    <cellStyle name="Normal 3 29 9" xfId="24652" xr:uid="{8E973BC7-1A5B-4F93-9C37-D3E4EC3A2772}"/>
    <cellStyle name="Normal 3 29 9 2" xfId="24653" xr:uid="{35B255C2-C084-453F-A198-28E882752818}"/>
    <cellStyle name="Normal 3 29 9 2 2" xfId="24654" xr:uid="{79E12A12-363A-4AD7-9851-782BAB852611}"/>
    <cellStyle name="Normal 3 29 9 2 3" xfId="24655" xr:uid="{C234CB38-6284-47C1-AF97-1E8022C4670B}"/>
    <cellStyle name="Normal 3 29 9 3" xfId="24656" xr:uid="{6B6E5783-6A97-499A-8DEE-F95E6FBF0AA8}"/>
    <cellStyle name="Normal 3 29 9 3 2" xfId="24657" xr:uid="{735A26EA-51D8-46C2-BD69-B9DD113A4E8A}"/>
    <cellStyle name="Normal 3 29 9 3 3" xfId="24658" xr:uid="{DC32A327-C68C-4BB5-BA69-8283305B15AC}"/>
    <cellStyle name="Normal 3 29 9 4" xfId="24659" xr:uid="{1F1FC992-868E-40CA-BB9F-9EAE044A1E44}"/>
    <cellStyle name="Normal 3 29 9 5" xfId="24660" xr:uid="{FAA9A2C1-8358-4D69-B890-185C62BEBCD4}"/>
    <cellStyle name="Normal 3 3" xfId="313" xr:uid="{C0C06B1A-9892-4634-981B-DCD381BE96A6}"/>
    <cellStyle name="Normal 3 3 10" xfId="24662" xr:uid="{0A4A0F0A-3E95-4CB4-BBB4-1ADAD18CD9D0}"/>
    <cellStyle name="Normal 3 3 10 2" xfId="24663" xr:uid="{8D011202-D9C7-47A3-AC5E-FD974A06057C}"/>
    <cellStyle name="Normal 3 3 10 2 2" xfId="24664" xr:uid="{ADAC3406-22F1-4B9C-AF38-DF9A30D66C17}"/>
    <cellStyle name="Normal 3 3 10 2 3" xfId="24665" xr:uid="{E81282BA-583D-41BA-AB04-1A7AADD80897}"/>
    <cellStyle name="Normal 3 3 10 3" xfId="24666" xr:uid="{A85DE593-B9B6-4743-991F-92657757D082}"/>
    <cellStyle name="Normal 3 3 10 3 2" xfId="24667" xr:uid="{02385CC0-5876-47DD-A8FB-ECB8580BAD1A}"/>
    <cellStyle name="Normal 3 3 10 3 3" xfId="24668" xr:uid="{EE7295A2-9D12-40C9-BA04-5F4428075698}"/>
    <cellStyle name="Normal 3 3 10 4" xfId="24669" xr:uid="{177DB706-526A-4BC3-A364-A32538AAA146}"/>
    <cellStyle name="Normal 3 3 10 5" xfId="24670" xr:uid="{65758DBA-337C-4FF7-BDA2-F72B7887FAF7}"/>
    <cellStyle name="Normal 3 3 11" xfId="24671" xr:uid="{9A78AF4D-2ADC-4DE5-B315-8C589D32AB57}"/>
    <cellStyle name="Normal 3 3 11 2" xfId="24672" xr:uid="{8CF92215-87C7-4DCA-8D60-4949D23FE147}"/>
    <cellStyle name="Normal 3 3 11 2 2" xfId="24673" xr:uid="{5CC420F7-6880-4D99-8AFD-192B6015E0E2}"/>
    <cellStyle name="Normal 3 3 11 2 3" xfId="24674" xr:uid="{5E759118-103F-4B3B-8349-6E26F5038015}"/>
    <cellStyle name="Normal 3 3 11 3" xfId="24675" xr:uid="{7331B128-FCA2-4C39-8A0B-AB5B14233424}"/>
    <cellStyle name="Normal 3 3 11 3 2" xfId="24676" xr:uid="{C7D4328A-186B-4910-91F2-7DE801E9E669}"/>
    <cellStyle name="Normal 3 3 11 3 3" xfId="24677" xr:uid="{12E1BBDC-AEF3-4B6D-9541-F538EE242E68}"/>
    <cellStyle name="Normal 3 3 11 4" xfId="24678" xr:uid="{2A0494F1-CB17-485A-9749-03219BC182EC}"/>
    <cellStyle name="Normal 3 3 11 5" xfId="24679" xr:uid="{A9FE3E87-D4D3-46EC-8641-6A77114C1D27}"/>
    <cellStyle name="Normal 3 3 12" xfId="24680" xr:uid="{21B987AA-67FB-41BD-A2EB-B003766D42AC}"/>
    <cellStyle name="Normal 3 3 12 2" xfId="24681" xr:uid="{9E8AFDB6-4CA8-4881-B511-4B27294A0A9E}"/>
    <cellStyle name="Normal 3 3 12 2 2" xfId="24682" xr:uid="{C35F8948-5C4D-4DEE-B702-41BD4CDCB0D1}"/>
    <cellStyle name="Normal 3 3 12 2 3" xfId="24683" xr:uid="{0F5657D2-A1DA-48BD-98C2-A01AF309A3E6}"/>
    <cellStyle name="Normal 3 3 12 3" xfId="24684" xr:uid="{5531E38A-9117-4A35-8243-5E8B03F544A9}"/>
    <cellStyle name="Normal 3 3 12 3 2" xfId="24685" xr:uid="{5A4A9C24-F85C-491B-90C7-B8E41E093E23}"/>
    <cellStyle name="Normal 3 3 12 3 3" xfId="24686" xr:uid="{34DE9A3F-DA34-4BDE-8D66-9AA2E56AFADD}"/>
    <cellStyle name="Normal 3 3 12 4" xfId="24687" xr:uid="{9AE9DC84-4E1F-4BF6-99AF-12BC77C51A67}"/>
    <cellStyle name="Normal 3 3 12 5" xfId="24688" xr:uid="{F65411FC-35F2-41FA-888E-03815818D9A1}"/>
    <cellStyle name="Normal 3 3 13" xfId="24689" xr:uid="{6A43319B-EBFD-49C4-B13A-A4B95D35B142}"/>
    <cellStyle name="Normal 3 3 13 2" xfId="24690" xr:uid="{62E053E1-07C0-49D9-BAF6-E888BD686EE5}"/>
    <cellStyle name="Normal 3 3 13 2 2" xfId="24691" xr:uid="{9E59C29C-E075-48D0-95A3-40EA48931837}"/>
    <cellStyle name="Normal 3 3 13 2 3" xfId="24692" xr:uid="{C5FF4101-8324-4DAF-8289-9DEDF12C93E8}"/>
    <cellStyle name="Normal 3 3 13 3" xfId="24693" xr:uid="{E39C8978-F035-481D-B986-E1FE3569CC3A}"/>
    <cellStyle name="Normal 3 3 13 3 2" xfId="24694" xr:uid="{3FFD6464-E7B5-4E19-B5F3-8F34D74DA8A4}"/>
    <cellStyle name="Normal 3 3 13 3 3" xfId="24695" xr:uid="{A24859CE-88C1-4B69-8864-57DCE4549A35}"/>
    <cellStyle name="Normal 3 3 13 4" xfId="24696" xr:uid="{02037683-2C93-4335-A012-60CF6F9A5AB8}"/>
    <cellStyle name="Normal 3 3 13 5" xfId="24697" xr:uid="{DFB89910-933A-4286-8EC0-44F8483D933C}"/>
    <cellStyle name="Normal 3 3 14" xfId="24698" xr:uid="{7B997E18-4349-4CED-87F8-0449C9E408C1}"/>
    <cellStyle name="Normal 3 3 14 2" xfId="24699" xr:uid="{772558BA-ED5F-482E-9AFF-012DAA6E2364}"/>
    <cellStyle name="Normal 3 3 14 2 2" xfId="24700" xr:uid="{EC539836-56C0-4ECC-81DC-924C666B46BD}"/>
    <cellStyle name="Normal 3 3 14 2 3" xfId="24701" xr:uid="{0F2D1063-C09E-4F1D-AE84-28C68A425AD4}"/>
    <cellStyle name="Normal 3 3 14 3" xfId="24702" xr:uid="{A344080C-98E9-478B-91F3-CA21E56148CD}"/>
    <cellStyle name="Normal 3 3 14 3 2" xfId="24703" xr:uid="{3471C942-79F8-45BF-8217-A0C0EC64F8D4}"/>
    <cellStyle name="Normal 3 3 14 3 3" xfId="24704" xr:uid="{B61470D0-810F-429A-9372-41C52B096AFF}"/>
    <cellStyle name="Normal 3 3 14 4" xfId="24705" xr:uid="{3C0B17DE-3F9D-4D7B-B913-D962E9A33678}"/>
    <cellStyle name="Normal 3 3 14 5" xfId="24706" xr:uid="{A6A35AD9-D76D-4B62-B90A-52A8104D68A7}"/>
    <cellStyle name="Normal 3 3 15" xfId="24707" xr:uid="{FAADE0A5-A527-4B79-B87C-AA2F8EBFEEDE}"/>
    <cellStyle name="Normal 3 3 15 2" xfId="24708" xr:uid="{6B1DBE64-FCA6-44DB-BAFC-4D43D4E66857}"/>
    <cellStyle name="Normal 3 3 15 2 2" xfId="24709" xr:uid="{3E384B28-4AAC-4A25-938C-0D9E48F894F6}"/>
    <cellStyle name="Normal 3 3 15 2 3" xfId="24710" xr:uid="{9A023B74-EB2C-4D7D-A765-C47B76501614}"/>
    <cellStyle name="Normal 3 3 15 3" xfId="24711" xr:uid="{97F6A8C7-7822-4A5C-AB7E-8A3DFDFD52E8}"/>
    <cellStyle name="Normal 3 3 15 3 2" xfId="24712" xr:uid="{3C82AD95-8891-4B86-8475-6DD15C948681}"/>
    <cellStyle name="Normal 3 3 15 3 3" xfId="24713" xr:uid="{6750E68C-A5DB-488A-9E75-F13AC5C4A2A1}"/>
    <cellStyle name="Normal 3 3 15 4" xfId="24714" xr:uid="{35DE61D5-43C2-4BCC-BE60-A7BB95F8285D}"/>
    <cellStyle name="Normal 3 3 15 5" xfId="24715" xr:uid="{187734AA-8C93-4DEA-A02D-64D6A5551718}"/>
    <cellStyle name="Normal 3 3 16" xfId="24716" xr:uid="{3BE3843C-ACDF-4A99-9826-B79DA70E57C2}"/>
    <cellStyle name="Normal 3 3 16 2" xfId="24717" xr:uid="{6931A340-46FD-4C93-8305-EE4B08DF73A2}"/>
    <cellStyle name="Normal 3 3 16 2 2" xfId="24718" xr:uid="{F32C105B-C55B-432A-ADB3-41DA62B741F4}"/>
    <cellStyle name="Normal 3 3 16 2 3" xfId="24719" xr:uid="{D97E1230-E792-49D5-A447-3E6CD4F39F56}"/>
    <cellStyle name="Normal 3 3 16 3" xfId="24720" xr:uid="{34155B82-32A7-45D2-8857-343847D3BCFF}"/>
    <cellStyle name="Normal 3 3 16 3 2" xfId="24721" xr:uid="{880F4B0F-8D3F-4B8D-9CD8-C82BBDFF4B55}"/>
    <cellStyle name="Normal 3 3 16 3 3" xfId="24722" xr:uid="{36F1B5CA-6F2E-4A71-A428-6513CBB56DD7}"/>
    <cellStyle name="Normal 3 3 16 4" xfId="24723" xr:uid="{D4F31907-F78D-4FE8-B8E4-8AF9E8C7F279}"/>
    <cellStyle name="Normal 3 3 16 5" xfId="24724" xr:uid="{343F0ADF-0F1E-4B47-AA7D-7F1B7276CD2F}"/>
    <cellStyle name="Normal 3 3 17" xfId="24725" xr:uid="{A9116699-1CAA-46B2-A3A8-C090492918DD}"/>
    <cellStyle name="Normal 3 3 17 2" xfId="24726" xr:uid="{4BBF314D-8CD2-4312-AA8B-4F9405E8AD69}"/>
    <cellStyle name="Normal 3 3 17 2 2" xfId="24727" xr:uid="{7BC1F666-3AED-49C0-B415-61CF6F7B83BB}"/>
    <cellStyle name="Normal 3 3 17 2 3" xfId="24728" xr:uid="{00C4B5FA-F07D-41A3-9C71-DA2205821EAC}"/>
    <cellStyle name="Normal 3 3 17 3" xfId="24729" xr:uid="{0405CC28-A600-4CD8-982F-C38D63664855}"/>
    <cellStyle name="Normal 3 3 17 3 2" xfId="24730" xr:uid="{3653EB5E-A085-44FE-BE50-4835BD07169C}"/>
    <cellStyle name="Normal 3 3 17 3 3" xfId="24731" xr:uid="{8372EC96-5BD5-4C44-AB7D-2F93BD65F0AD}"/>
    <cellStyle name="Normal 3 3 17 4" xfId="24732" xr:uid="{785E73C3-01F9-430D-BE8A-21536B89D1CC}"/>
    <cellStyle name="Normal 3 3 17 5" xfId="24733" xr:uid="{6FD5962F-0A42-4C94-AB7E-9C0BA3D30755}"/>
    <cellStyle name="Normal 3 3 18" xfId="24734" xr:uid="{835BE4DD-52B3-4213-BCDF-23A3B559EADA}"/>
    <cellStyle name="Normal 3 3 18 2" xfId="24735" xr:uid="{48DDBF53-08D8-4171-BB61-AE35A7F5DDAC}"/>
    <cellStyle name="Normal 3 3 18 2 2" xfId="24736" xr:uid="{980F68A9-B9FF-4498-B6E1-3A41D420F20E}"/>
    <cellStyle name="Normal 3 3 18 2 3" xfId="24737" xr:uid="{0BA2740D-ED4C-49BE-B36B-ECE2AE82F2CE}"/>
    <cellStyle name="Normal 3 3 18 3" xfId="24738" xr:uid="{6DF75C0B-3C77-4856-8BA1-B2C7E6ACC330}"/>
    <cellStyle name="Normal 3 3 18 3 2" xfId="24739" xr:uid="{C777C4B0-98C4-4AD8-901B-62CFAFCC25B5}"/>
    <cellStyle name="Normal 3 3 18 3 3" xfId="24740" xr:uid="{8A6BD960-A506-413F-BFB2-24D6563DAC7D}"/>
    <cellStyle name="Normal 3 3 18 4" xfId="24741" xr:uid="{A8D6C91A-BF70-4D97-B10B-BD2079804FD8}"/>
    <cellStyle name="Normal 3 3 18 5" xfId="24742" xr:uid="{962DD3FD-8306-4E90-815D-84FB42AF4816}"/>
    <cellStyle name="Normal 3 3 19" xfId="24743" xr:uid="{44C157F1-AEDD-45FC-BA61-BE2E7A9A6D25}"/>
    <cellStyle name="Normal 3 3 19 2" xfId="24744" xr:uid="{7FBFA483-7E38-4B86-80D5-1282EC072559}"/>
    <cellStyle name="Normal 3 3 19 2 2" xfId="24745" xr:uid="{EE3FB5FF-FC02-443F-ADB9-F92CAE599724}"/>
    <cellStyle name="Normal 3 3 19 2 3" xfId="24746" xr:uid="{ED667808-A537-4991-AB4C-6FAB0F358B80}"/>
    <cellStyle name="Normal 3 3 19 3" xfId="24747" xr:uid="{D9FB0F1E-4C87-44FF-834D-B0F7E2DF1BA1}"/>
    <cellStyle name="Normal 3 3 19 3 2" xfId="24748" xr:uid="{6AC90790-76C7-4E73-AD20-AAB9358B3819}"/>
    <cellStyle name="Normal 3 3 19 3 3" xfId="24749" xr:uid="{D5056F98-EB46-4F61-9BB2-A34D30589188}"/>
    <cellStyle name="Normal 3 3 19 4" xfId="24750" xr:uid="{319F65BB-C77E-46C1-9866-40B352897EB6}"/>
    <cellStyle name="Normal 3 3 19 5" xfId="24751" xr:uid="{9E61FA49-A089-4836-9592-A23CB19F1982}"/>
    <cellStyle name="Normal 3 3 2" xfId="24752" xr:uid="{9FF5EB7D-C8FC-4058-9CA3-06C296DFD8A7}"/>
    <cellStyle name="Normal 3 3 2 2" xfId="24753" xr:uid="{2FC0BAB4-E824-4A32-A470-2599F9187695}"/>
    <cellStyle name="Normal 3 3 2 2 2" xfId="24754" xr:uid="{683C51C8-3200-4BD7-A701-4C406B98BA53}"/>
    <cellStyle name="Normal 3 3 2 2 2 2" xfId="43192" xr:uid="{88F3C52A-1CAE-4579-AB30-F12A822B5C51}"/>
    <cellStyle name="Normal 3 3 2 2 3" xfId="24755" xr:uid="{16560FDC-334C-4BA4-A635-02DFEA8ADB88}"/>
    <cellStyle name="Normal 3 3 2 2 3 2" xfId="43191" xr:uid="{4F89D40D-E89F-4BA7-982A-BD9F30FA8FF9}"/>
    <cellStyle name="Normal 3 3 2 2 4" xfId="43190" xr:uid="{66E1A775-6C1A-4628-BABB-ED8297FBE187}"/>
    <cellStyle name="Normal 3 3 2 3" xfId="24756" xr:uid="{E3B908E2-65ED-4F92-85AD-CEFA80F69724}"/>
    <cellStyle name="Normal 3 3 2 3 2" xfId="24757" xr:uid="{4B99285B-4F40-4A85-809C-24F73A411CA2}"/>
    <cellStyle name="Normal 3 3 2 3 3" xfId="24758" xr:uid="{503123A9-12F5-42AF-9779-1AAB21DBCB1D}"/>
    <cellStyle name="Normal 3 3 2 4" xfId="24759" xr:uid="{2ADBDC19-A9AD-4626-BDE2-65BDC1021AAE}"/>
    <cellStyle name="Normal 3 3 2 4 2" xfId="43189" xr:uid="{5CA6E104-6A75-43D7-985E-B95E0A4A7C94}"/>
    <cellStyle name="Normal 3 3 2 5" xfId="24760" xr:uid="{B3CBEF60-26B0-40CE-9C9D-CA8E2C28EABF}"/>
    <cellStyle name="Normal 3 3 20" xfId="24761" xr:uid="{E7B8D864-2A72-4793-8992-F21ADD6B8ECF}"/>
    <cellStyle name="Normal 3 3 20 2" xfId="24762" xr:uid="{97A90348-23E8-4D57-B09F-BBB41188C1CB}"/>
    <cellStyle name="Normal 3 3 20 2 2" xfId="24763" xr:uid="{E12B29FE-7ADA-4AC2-BE94-7C9F499FA7B8}"/>
    <cellStyle name="Normal 3 3 20 2 3" xfId="24764" xr:uid="{A8118AC2-9CDF-4D3F-A88D-356F4C628C30}"/>
    <cellStyle name="Normal 3 3 20 3" xfId="24765" xr:uid="{D822EE9E-BBCA-4C7D-B326-25D74ED55235}"/>
    <cellStyle name="Normal 3 3 20 3 2" xfId="24766" xr:uid="{236E5E32-C41C-464A-A46B-FD1DF7C6A07C}"/>
    <cellStyle name="Normal 3 3 20 3 3" xfId="24767" xr:uid="{C216CB9E-544D-4162-A46A-E2D51694DA0F}"/>
    <cellStyle name="Normal 3 3 20 4" xfId="24768" xr:uid="{1295CFCB-71E1-4113-B2D6-7B072FCD59E4}"/>
    <cellStyle name="Normal 3 3 20 5" xfId="24769" xr:uid="{87F5EEEE-409F-4E28-BA2A-9E83F61BE110}"/>
    <cellStyle name="Normal 3 3 21" xfId="24770" xr:uid="{031A7DE5-98D0-432B-8F4A-DCBAE3319C31}"/>
    <cellStyle name="Normal 3 3 21 2" xfId="24771" xr:uid="{21F56AB2-5D84-4262-BA26-1FCF97F5D6AD}"/>
    <cellStyle name="Normal 3 3 21 2 2" xfId="24772" xr:uid="{D23C900A-C003-4963-B88A-F032040DBAF8}"/>
    <cellStyle name="Normal 3 3 21 2 3" xfId="24773" xr:uid="{AACAAC54-8F87-4209-9A1D-513314080C91}"/>
    <cellStyle name="Normal 3 3 21 3" xfId="24774" xr:uid="{9EAA5043-9BA3-4F78-A90F-2463DA6A05F5}"/>
    <cellStyle name="Normal 3 3 21 3 2" xfId="24775" xr:uid="{615718FB-7DC5-4E7D-88C0-E493CE09BE95}"/>
    <cellStyle name="Normal 3 3 21 3 3" xfId="24776" xr:uid="{C6F24E6B-8026-473D-B36B-42A664391539}"/>
    <cellStyle name="Normal 3 3 21 4" xfId="24777" xr:uid="{A629318D-A05A-4447-AE2B-84BFDF595B3D}"/>
    <cellStyle name="Normal 3 3 21 5" xfId="24778" xr:uid="{A03DADD9-38D7-40CF-9BB1-A7E1304C425E}"/>
    <cellStyle name="Normal 3 3 22" xfId="24779" xr:uid="{EAD730F2-8D8B-46A8-A2C8-7FFEE3909DD8}"/>
    <cellStyle name="Normal 3 3 22 2" xfId="24780" xr:uid="{BDC8AFBA-331F-4A5D-B8BF-94CC206FF489}"/>
    <cellStyle name="Normal 3 3 22 2 2" xfId="24781" xr:uid="{B4FF98B9-E880-4F8C-9316-AF302BD72AD0}"/>
    <cellStyle name="Normal 3 3 22 2 3" xfId="24782" xr:uid="{1FAE5C75-B97F-4A39-9247-A72571ABAF94}"/>
    <cellStyle name="Normal 3 3 22 3" xfId="24783" xr:uid="{3CB18BCC-0C3F-4023-A6E2-9088220AF87F}"/>
    <cellStyle name="Normal 3 3 22 3 2" xfId="24784" xr:uid="{E8A3E7F2-48F2-4A0C-A2BC-83F9ABAFE2F1}"/>
    <cellStyle name="Normal 3 3 22 3 3" xfId="24785" xr:uid="{C98750A1-CE7A-4829-8514-5B0BADD3C659}"/>
    <cellStyle name="Normal 3 3 22 4" xfId="24786" xr:uid="{F3513570-E9DB-4FCB-A036-542A7B4F48B9}"/>
    <cellStyle name="Normal 3 3 22 5" xfId="24787" xr:uid="{9E5C5242-27F5-453D-8E62-52D28BD5873D}"/>
    <cellStyle name="Normal 3 3 23" xfId="24788" xr:uid="{2B4E5935-4512-48AA-B427-054487577690}"/>
    <cellStyle name="Normal 3 3 23 2" xfId="24789" xr:uid="{9F9FBF40-380A-415F-924F-51182E861788}"/>
    <cellStyle name="Normal 3 3 23 2 2" xfId="24790" xr:uid="{7FADF4F9-A724-407F-A425-671DA6B00282}"/>
    <cellStyle name="Normal 3 3 23 2 3" xfId="24791" xr:uid="{27198110-5069-4C2F-9D4C-B8B8680AF152}"/>
    <cellStyle name="Normal 3 3 23 3" xfId="24792" xr:uid="{B5FAAD3B-557A-42C9-ACE8-1F4A11A1EBE6}"/>
    <cellStyle name="Normal 3 3 23 3 2" xfId="24793" xr:uid="{6CFDAF06-5546-4E27-B6CA-357AE4A7D619}"/>
    <cellStyle name="Normal 3 3 23 3 3" xfId="24794" xr:uid="{54F203AD-AAB6-4B5C-BD7A-12B0A77FB9E0}"/>
    <cellStyle name="Normal 3 3 23 4" xfId="24795" xr:uid="{9BDB5733-80F4-4F03-9E35-8ADB6222EEE8}"/>
    <cellStyle name="Normal 3 3 23 5" xfId="24796" xr:uid="{6CF35F06-48C4-4ED7-9ECC-89BE832D2949}"/>
    <cellStyle name="Normal 3 3 24" xfId="24797" xr:uid="{F8A63D42-0F00-4ED0-87EF-45AE3401A137}"/>
    <cellStyle name="Normal 3 3 24 2" xfId="24798" xr:uid="{6704EAC1-F617-4F75-806E-D3621BE9CCA6}"/>
    <cellStyle name="Normal 3 3 24 3" xfId="24799" xr:uid="{2F68FE02-26AE-4C03-9DAB-5CE1694D9726}"/>
    <cellStyle name="Normal 3 3 25" xfId="24800" xr:uid="{AA9225B9-23AA-4757-8D6C-17AAFA9AB8C3}"/>
    <cellStyle name="Normal 3 3 25 2" xfId="24801" xr:uid="{CB696698-2D8E-48D9-A513-78A2B0757AC2}"/>
    <cellStyle name="Normal 3 3 25 3" xfId="24802" xr:uid="{94602BE1-4254-4714-A9E6-F30484FC9826}"/>
    <cellStyle name="Normal 3 3 26" xfId="24803" xr:uid="{4420B6C6-9555-44B6-A786-33E64DBA78D6}"/>
    <cellStyle name="Normal 3 3 27" xfId="24804" xr:uid="{E7EA3A99-2622-435B-A1E8-AAC813436DEC}"/>
    <cellStyle name="Normal 3 3 28" xfId="24805" xr:uid="{D29AD1A5-9E75-4238-9A88-0F4448DBBCB2}"/>
    <cellStyle name="Normal 3 3 29" xfId="24661" xr:uid="{4064BABE-7700-4EA6-AF99-898BBCA25BC1}"/>
    <cellStyle name="Normal 3 3 3" xfId="24806" xr:uid="{BA0C5BE9-0B6C-4671-A7D0-936FA3831C6C}"/>
    <cellStyle name="Normal 3 3 3 2" xfId="24807" xr:uid="{8CD67803-4777-486B-8529-92E30665F1A5}"/>
    <cellStyle name="Normal 3 3 3 2 2" xfId="24808" xr:uid="{E66C4966-C335-4152-8C84-076A3AF42E84}"/>
    <cellStyle name="Normal 3 3 3 2 3" xfId="24809" xr:uid="{35034299-09D8-4F7D-A0C7-6AAFBC44FE16}"/>
    <cellStyle name="Normal 3 3 3 3" xfId="24810" xr:uid="{21AE3DFA-68E8-44A9-86CA-24F97F56B3AB}"/>
    <cellStyle name="Normal 3 3 3 3 2" xfId="24811" xr:uid="{EF2EAC49-BC7F-4C92-B666-2BAA7F806432}"/>
    <cellStyle name="Normal 3 3 3 3 3" xfId="24812" xr:uid="{65C62BC6-7B4D-45B8-A7EA-FA98745718AB}"/>
    <cellStyle name="Normal 3 3 3 4" xfId="24813" xr:uid="{1271B8BF-22D1-4FBD-B53C-10C02B6F0370}"/>
    <cellStyle name="Normal 3 3 3 5" xfId="24814" xr:uid="{2BB7D7E0-58E7-426E-BBDF-848ECE30A59C}"/>
    <cellStyle name="Normal 3 3 4" xfId="24815" xr:uid="{E262A126-166A-473B-9714-1214CF6CAA76}"/>
    <cellStyle name="Normal 3 3 4 2" xfId="24816" xr:uid="{AB402323-976F-4EBB-8C69-1352AD5AC3C2}"/>
    <cellStyle name="Normal 3 3 4 2 2" xfId="24817" xr:uid="{228ADA8F-8D6C-428D-9867-61BD8EA3DC70}"/>
    <cellStyle name="Normal 3 3 4 2 3" xfId="24818" xr:uid="{D0246E99-D19F-456D-B986-F7151A37A51B}"/>
    <cellStyle name="Normal 3 3 4 3" xfId="24819" xr:uid="{B8E07D7D-C94D-43AB-B831-DBD606911992}"/>
    <cellStyle name="Normal 3 3 4 3 2" xfId="24820" xr:uid="{7CBE0EFC-B38B-4C8E-93F0-0F964C6BAD40}"/>
    <cellStyle name="Normal 3 3 4 3 3" xfId="24821" xr:uid="{487BA8AA-2C4B-4C31-8FCF-AFDACCA8053A}"/>
    <cellStyle name="Normal 3 3 4 4" xfId="24822" xr:uid="{867DDE2F-C509-4DCA-B6DF-836586CC2D87}"/>
    <cellStyle name="Normal 3 3 4 5" xfId="24823" xr:uid="{0AA5FC5B-0589-4706-94EE-8D1741F7AFC5}"/>
    <cellStyle name="Normal 3 3 5" xfId="24824" xr:uid="{25953EEB-DAC7-4033-9D53-F56BCC95EA11}"/>
    <cellStyle name="Normal 3 3 5 2" xfId="24825" xr:uid="{0765F48D-45B2-45CA-BC92-4AA7D5754CEF}"/>
    <cellStyle name="Normal 3 3 5 2 2" xfId="24826" xr:uid="{45A2A597-45C8-4219-BC64-F200A4C5BACB}"/>
    <cellStyle name="Normal 3 3 5 2 3" xfId="24827" xr:uid="{9AAABBD2-80C3-429F-9EAE-DDEF3A6BCA82}"/>
    <cellStyle name="Normal 3 3 5 3" xfId="24828" xr:uid="{690BC845-3111-47A2-A994-2FA1DC856898}"/>
    <cellStyle name="Normal 3 3 5 3 2" xfId="24829" xr:uid="{A446BFE4-A6EB-4126-A5ED-CDEE3D8DE2D0}"/>
    <cellStyle name="Normal 3 3 5 3 3" xfId="24830" xr:uid="{5D746F0F-99A0-4CF1-8E9F-BFEA827C1475}"/>
    <cellStyle name="Normal 3 3 5 4" xfId="24831" xr:uid="{A2D46820-5264-4E65-B7A2-36F4CBCB24A2}"/>
    <cellStyle name="Normal 3 3 5 5" xfId="24832" xr:uid="{479BA849-7455-443B-B479-9EB3727F60EF}"/>
    <cellStyle name="Normal 3 3 6" xfId="24833" xr:uid="{6FCEA776-3868-445B-8AB3-5B84AA0F424F}"/>
    <cellStyle name="Normal 3 3 6 2" xfId="24834" xr:uid="{97DB7101-E826-48D7-B7C8-D4F3A57F8FF3}"/>
    <cellStyle name="Normal 3 3 6 2 2" xfId="24835" xr:uid="{F0F99AD5-6CA9-48AE-A6E7-901B37AA3A5E}"/>
    <cellStyle name="Normal 3 3 6 2 3" xfId="24836" xr:uid="{DA68B656-33C4-4C7D-99A3-241EA8CAF56B}"/>
    <cellStyle name="Normal 3 3 6 3" xfId="24837" xr:uid="{004B323C-0713-4ED0-827F-DD3B3E0966CC}"/>
    <cellStyle name="Normal 3 3 6 3 2" xfId="24838" xr:uid="{B888C969-7249-4B32-A6BD-9A57779FA812}"/>
    <cellStyle name="Normal 3 3 6 3 3" xfId="24839" xr:uid="{2E8651FC-40BD-4725-9AD6-FEB36015B28D}"/>
    <cellStyle name="Normal 3 3 6 4" xfId="24840" xr:uid="{C3AF35FF-E9A9-4714-B45F-4006F3D6CFD6}"/>
    <cellStyle name="Normal 3 3 6 5" xfId="24841" xr:uid="{C90184F2-832F-455E-B016-697DC6231C82}"/>
    <cellStyle name="Normal 3 3 7" xfId="24842" xr:uid="{141E3789-DBEF-4A1B-8FFF-3AF323BC626F}"/>
    <cellStyle name="Normal 3 3 7 2" xfId="24843" xr:uid="{392F53AB-1B97-432D-BBAB-470869B0686C}"/>
    <cellStyle name="Normal 3 3 7 2 2" xfId="24844" xr:uid="{838881CE-EB13-43E9-8FBA-2DF481249997}"/>
    <cellStyle name="Normal 3 3 7 2 3" xfId="24845" xr:uid="{A2A0D599-EE2F-4C8B-835A-4CEB04AD23E3}"/>
    <cellStyle name="Normal 3 3 7 3" xfId="24846" xr:uid="{CB454BEE-7F39-483F-BAA9-4744749090D9}"/>
    <cellStyle name="Normal 3 3 7 3 2" xfId="24847" xr:uid="{85E0EC2C-9933-4328-8172-5CB7CBE104F0}"/>
    <cellStyle name="Normal 3 3 7 3 3" xfId="24848" xr:uid="{F459F5F3-CD28-41D5-9B1D-F3891D0A57EA}"/>
    <cellStyle name="Normal 3 3 7 4" xfId="24849" xr:uid="{3C95CC26-858A-4CCC-9C82-28E6D14591B4}"/>
    <cellStyle name="Normal 3 3 7 5" xfId="24850" xr:uid="{C63DE6B6-74E8-42BB-9ACD-D0CDED514159}"/>
    <cellStyle name="Normal 3 3 8" xfId="24851" xr:uid="{83A4080B-59B0-4022-AD02-B8BC7ADB65F9}"/>
    <cellStyle name="Normal 3 3 8 2" xfId="24852" xr:uid="{3AF79B02-9FC0-41E8-B3A5-113F3C478BC9}"/>
    <cellStyle name="Normal 3 3 8 2 2" xfId="24853" xr:uid="{5F4A4E22-6B4F-44D8-804F-3EDC3430F592}"/>
    <cellStyle name="Normal 3 3 8 2 3" xfId="24854" xr:uid="{480EF0EB-D273-4F3D-A0AA-AF11DD297BFA}"/>
    <cellStyle name="Normal 3 3 8 3" xfId="24855" xr:uid="{FD4315C5-A0B2-47F5-9575-CBB455420E43}"/>
    <cellStyle name="Normal 3 3 8 3 2" xfId="24856" xr:uid="{30C9125F-7FD9-495E-ADA3-8C0F0DF7E6AD}"/>
    <cellStyle name="Normal 3 3 8 3 3" xfId="24857" xr:uid="{2C8668AA-2832-4CCC-A6A1-B7C45E0A60AB}"/>
    <cellStyle name="Normal 3 3 8 4" xfId="24858" xr:uid="{43F408CF-433B-4087-82F4-71BB5E6E3511}"/>
    <cellStyle name="Normal 3 3 8 5" xfId="24859" xr:uid="{6746A9B0-E40E-4D7F-A578-7A2AC56F9B3B}"/>
    <cellStyle name="Normal 3 3 9" xfId="24860" xr:uid="{F1939CE5-2554-4F33-8C5C-ECAD0A689D09}"/>
    <cellStyle name="Normal 3 3 9 2" xfId="24861" xr:uid="{DC6AE85F-1F35-4762-AB0C-43CD4AC94471}"/>
    <cellStyle name="Normal 3 3 9 2 2" xfId="24862" xr:uid="{341E1130-EAF7-4D40-9277-36AB2A9EAB31}"/>
    <cellStyle name="Normal 3 3 9 2 3" xfId="24863" xr:uid="{2D93DD86-7BCA-41AE-AA21-4CF5FFC41FDB}"/>
    <cellStyle name="Normal 3 3 9 3" xfId="24864" xr:uid="{DCC3773E-6639-469F-825B-1E1B7C19D6E1}"/>
    <cellStyle name="Normal 3 3 9 3 2" xfId="24865" xr:uid="{BD5ECAA2-2663-45B9-887A-30AC2A1E475B}"/>
    <cellStyle name="Normal 3 3 9 3 3" xfId="24866" xr:uid="{0C2CC17D-FDEC-495D-98B3-FA5636D0567D}"/>
    <cellStyle name="Normal 3 3 9 4" xfId="24867" xr:uid="{C2AD9BBA-A25A-4003-AA11-788B2D89FA2D}"/>
    <cellStyle name="Normal 3 3 9 5" xfId="24868" xr:uid="{59097797-3700-49A4-AF05-2474A1217DC1}"/>
    <cellStyle name="Normal 3 30" xfId="24869" xr:uid="{52092FB4-5EED-4BE1-BDB5-264D13407C62}"/>
    <cellStyle name="Normal 3 30 10" xfId="24870" xr:uid="{E481A9E0-3F70-4556-9434-412ABAAA2763}"/>
    <cellStyle name="Normal 3 30 10 2" xfId="24871" xr:uid="{514256AF-81C8-4730-8A89-E00A89323C34}"/>
    <cellStyle name="Normal 3 30 10 2 2" xfId="24872" xr:uid="{77194784-A88C-46FE-86ED-8E1CF2C98CEA}"/>
    <cellStyle name="Normal 3 30 10 2 3" xfId="24873" xr:uid="{0BDBAFFF-4C76-47A3-9D81-233D7738B938}"/>
    <cellStyle name="Normal 3 30 10 3" xfId="24874" xr:uid="{8AFA76BE-5876-4215-8677-FCB64F0EE280}"/>
    <cellStyle name="Normal 3 30 10 3 2" xfId="24875" xr:uid="{B494A687-F5B5-49C8-B772-302266216F37}"/>
    <cellStyle name="Normal 3 30 10 3 3" xfId="24876" xr:uid="{6425B12F-7ED6-48FA-A24C-9871275C09EC}"/>
    <cellStyle name="Normal 3 30 10 4" xfId="24877" xr:uid="{948A0E4C-3778-478F-8CB0-59ADFA88B329}"/>
    <cellStyle name="Normal 3 30 10 5" xfId="24878" xr:uid="{F3B2E04F-18A9-4DFE-8943-41B7D52A2876}"/>
    <cellStyle name="Normal 3 30 11" xfId="24879" xr:uid="{5D150750-60FD-4812-AA47-8385AB2CBFF3}"/>
    <cellStyle name="Normal 3 30 11 2" xfId="24880" xr:uid="{ECE12BBC-4FF7-4DB8-B1B0-B8899ABE2AC8}"/>
    <cellStyle name="Normal 3 30 11 2 2" xfId="24881" xr:uid="{4878DB4A-BBE8-46E2-9114-DEC6529F8C65}"/>
    <cellStyle name="Normal 3 30 11 2 3" xfId="24882" xr:uid="{3A76F6A6-CBED-4A60-969B-CB3F7E75DACF}"/>
    <cellStyle name="Normal 3 30 11 3" xfId="24883" xr:uid="{052DCB6A-5575-4A0F-AECC-571C9AD5ACF0}"/>
    <cellStyle name="Normal 3 30 11 3 2" xfId="24884" xr:uid="{289ACD8D-2742-44D2-B249-F3F19557C474}"/>
    <cellStyle name="Normal 3 30 11 3 3" xfId="24885" xr:uid="{E547F35B-E0AE-4F62-B73E-EB1B060F19D6}"/>
    <cellStyle name="Normal 3 30 11 4" xfId="24886" xr:uid="{A90B5A94-4306-416F-9DF5-03BEA0B8DFCA}"/>
    <cellStyle name="Normal 3 30 11 5" xfId="24887" xr:uid="{F58CDA93-678B-4CE1-BBA3-913BD3E10B91}"/>
    <cellStyle name="Normal 3 30 12" xfId="24888" xr:uid="{D7E8E948-1B28-4517-BA88-E01618A3FC44}"/>
    <cellStyle name="Normal 3 30 12 2" xfId="24889" xr:uid="{13037C59-463C-4447-8EF4-83CD680800CC}"/>
    <cellStyle name="Normal 3 30 12 2 2" xfId="24890" xr:uid="{BA706417-E3BA-4EAA-969C-A4CFBC056C8D}"/>
    <cellStyle name="Normal 3 30 12 2 3" xfId="24891" xr:uid="{E481C9AE-944D-4547-AE3D-81B1DC1DA42D}"/>
    <cellStyle name="Normal 3 30 12 3" xfId="24892" xr:uid="{BAAC6061-7135-4C86-8927-7FD8DBBDA830}"/>
    <cellStyle name="Normal 3 30 12 3 2" xfId="24893" xr:uid="{A6F5A914-5D2B-4055-91FA-1AEEBA23C48E}"/>
    <cellStyle name="Normal 3 30 12 3 3" xfId="24894" xr:uid="{C003F1C6-4D3B-4214-93D4-E51DD9476873}"/>
    <cellStyle name="Normal 3 30 12 4" xfId="24895" xr:uid="{285ADE3B-BF57-4B02-8057-55B53AABE745}"/>
    <cellStyle name="Normal 3 30 12 5" xfId="24896" xr:uid="{1B2A5B95-BFB4-4EF5-85F2-59FC5E7207C6}"/>
    <cellStyle name="Normal 3 30 13" xfId="24897" xr:uid="{5847DD5D-6D13-47D7-9319-43D5E17AADB8}"/>
    <cellStyle name="Normal 3 30 13 2" xfId="24898" xr:uid="{FC85F435-AB21-42FB-8F77-720950F81835}"/>
    <cellStyle name="Normal 3 30 13 2 2" xfId="24899" xr:uid="{D9137D43-FD12-4F95-B98C-AF8BD4637086}"/>
    <cellStyle name="Normal 3 30 13 2 3" xfId="24900" xr:uid="{1585C5C6-4B86-4DA1-A5BD-2132D0FF3C87}"/>
    <cellStyle name="Normal 3 30 13 3" xfId="24901" xr:uid="{C45BDFAB-1BF1-43AD-9575-835504AF1E4D}"/>
    <cellStyle name="Normal 3 30 13 3 2" xfId="24902" xr:uid="{444B2511-8C8D-47D5-B8D0-ABF7BE5C717D}"/>
    <cellStyle name="Normal 3 30 13 3 3" xfId="24903" xr:uid="{F567FED8-1B63-4037-B25E-6E6ED59063C2}"/>
    <cellStyle name="Normal 3 30 13 4" xfId="24904" xr:uid="{90B6C085-303E-40B7-9028-1B766169F2E3}"/>
    <cellStyle name="Normal 3 30 13 5" xfId="24905" xr:uid="{CDDCF032-D4B9-431B-931A-145CCBECD967}"/>
    <cellStyle name="Normal 3 30 14" xfId="24906" xr:uid="{52CABA4C-D2A6-4D95-9D17-529D86AF48C0}"/>
    <cellStyle name="Normal 3 30 14 2" xfId="24907" xr:uid="{5593E9C4-7E43-4F42-9E47-74ABF7CEC6ED}"/>
    <cellStyle name="Normal 3 30 14 2 2" xfId="24908" xr:uid="{ED92B086-424D-4AE5-8020-99F37F791DFF}"/>
    <cellStyle name="Normal 3 30 14 2 3" xfId="24909" xr:uid="{4DCE8308-79FC-4F3F-AFA5-D09F16A88080}"/>
    <cellStyle name="Normal 3 30 14 3" xfId="24910" xr:uid="{740808F6-55FB-4A68-93C1-E1D483C74640}"/>
    <cellStyle name="Normal 3 30 14 3 2" xfId="24911" xr:uid="{46B2650B-1478-4D71-AF80-BDAD2E787128}"/>
    <cellStyle name="Normal 3 30 14 3 3" xfId="24912" xr:uid="{8FE9D559-B9E6-46AC-A942-3435B98C6446}"/>
    <cellStyle name="Normal 3 30 14 4" xfId="24913" xr:uid="{6FAE031C-6C3F-49EC-971C-DAC85F54AC18}"/>
    <cellStyle name="Normal 3 30 14 5" xfId="24914" xr:uid="{5F1BF6ED-0F26-42E9-A5A0-0AEE3024D625}"/>
    <cellStyle name="Normal 3 30 15" xfId="24915" xr:uid="{C3E24171-6FCD-4E5A-9675-79C22B1A9AB1}"/>
    <cellStyle name="Normal 3 30 15 2" xfId="24916" xr:uid="{95422557-AC5A-484E-9976-E8AD308B800B}"/>
    <cellStyle name="Normal 3 30 15 2 2" xfId="24917" xr:uid="{9624A673-8510-48E5-881F-BA2E83ADDDD9}"/>
    <cellStyle name="Normal 3 30 15 2 3" xfId="24918" xr:uid="{503164D3-C813-4B3A-A597-FD3EFB7DC940}"/>
    <cellStyle name="Normal 3 30 15 3" xfId="24919" xr:uid="{5F3A201F-0B40-4E41-BAB6-A3A2B951D4F6}"/>
    <cellStyle name="Normal 3 30 15 3 2" xfId="24920" xr:uid="{19D17F25-886F-453B-BCCE-4596077858E1}"/>
    <cellStyle name="Normal 3 30 15 3 3" xfId="24921" xr:uid="{E19A86C5-8F18-40CA-A78F-06ADCA946937}"/>
    <cellStyle name="Normal 3 30 15 4" xfId="24922" xr:uid="{DB3BFA00-054B-48BD-BC45-54B3EC166BCB}"/>
    <cellStyle name="Normal 3 30 15 5" xfId="24923" xr:uid="{F2CC41E6-77DF-4F6D-9F26-FE56E3C381EC}"/>
    <cellStyle name="Normal 3 30 16" xfId="24924" xr:uid="{FCFFF959-2191-4186-B6AE-F5908F5A2835}"/>
    <cellStyle name="Normal 3 30 16 2" xfId="24925" xr:uid="{32A49271-4714-40DF-9FEA-C7B10D28B03E}"/>
    <cellStyle name="Normal 3 30 16 2 2" xfId="24926" xr:uid="{D3E49C4F-B1FF-4213-98B3-716FD89DE08B}"/>
    <cellStyle name="Normal 3 30 16 2 3" xfId="24927" xr:uid="{1B270298-6298-4073-9973-913587397471}"/>
    <cellStyle name="Normal 3 30 16 3" xfId="24928" xr:uid="{65D440E5-A5F9-4A0A-8653-5579BFD8EB49}"/>
    <cellStyle name="Normal 3 30 16 3 2" xfId="24929" xr:uid="{E9192ECE-86D5-4FEC-9C7E-572DC1659A1B}"/>
    <cellStyle name="Normal 3 30 16 3 3" xfId="24930" xr:uid="{493A872E-4D9D-43F6-885E-FC0CEF03EE1B}"/>
    <cellStyle name="Normal 3 30 16 4" xfId="24931" xr:uid="{345F40B3-225D-4DE1-B0D3-EB226B8A3B8C}"/>
    <cellStyle name="Normal 3 30 16 5" xfId="24932" xr:uid="{E3591EEF-82E2-4B79-A8D9-D536560F5A0E}"/>
    <cellStyle name="Normal 3 30 17" xfId="24933" xr:uid="{3E54F7FB-9CF3-4885-A9D8-5734525842A4}"/>
    <cellStyle name="Normal 3 30 17 2" xfId="24934" xr:uid="{F9697185-6433-45A4-9D23-6C46313C0091}"/>
    <cellStyle name="Normal 3 30 17 2 2" xfId="24935" xr:uid="{1EDFA34A-EC9D-46C9-BD96-E4A12A35017C}"/>
    <cellStyle name="Normal 3 30 17 2 3" xfId="24936" xr:uid="{201C013F-E28E-43F3-96E8-9A105FF2F036}"/>
    <cellStyle name="Normal 3 30 17 3" xfId="24937" xr:uid="{FE0E1D21-0D6F-414C-B5B7-88F341B65C24}"/>
    <cellStyle name="Normal 3 30 17 3 2" xfId="24938" xr:uid="{F2A9ED1C-4AA6-4739-8C7B-1A81DB8C401E}"/>
    <cellStyle name="Normal 3 30 17 3 3" xfId="24939" xr:uid="{C3655F47-63A4-42F4-847B-8DA1987E5925}"/>
    <cellStyle name="Normal 3 30 17 4" xfId="24940" xr:uid="{43500A78-8DC8-47E2-B245-55159A8E570D}"/>
    <cellStyle name="Normal 3 30 17 5" xfId="24941" xr:uid="{2B81797A-2BAF-455A-9003-BC36E02621F2}"/>
    <cellStyle name="Normal 3 30 18" xfId="24942" xr:uid="{85EB14C6-00D2-4CD1-A6D1-308C4C70E9B2}"/>
    <cellStyle name="Normal 3 30 18 2" xfId="24943" xr:uid="{50B343CE-A041-4089-B0FC-1E35C954FF37}"/>
    <cellStyle name="Normal 3 30 18 2 2" xfId="24944" xr:uid="{2032E209-FA13-4936-8ED1-1C8B18F4905C}"/>
    <cellStyle name="Normal 3 30 18 2 3" xfId="24945" xr:uid="{13F779BF-F2DB-4FFE-9F7C-A4A7DE2E5A4E}"/>
    <cellStyle name="Normal 3 30 18 3" xfId="24946" xr:uid="{A770367D-4B44-4295-9920-E8EC5D528267}"/>
    <cellStyle name="Normal 3 30 18 3 2" xfId="24947" xr:uid="{A088118D-4897-4C70-9883-CEA316C76A1B}"/>
    <cellStyle name="Normal 3 30 18 3 3" xfId="24948" xr:uid="{545E0FC0-4043-4598-A929-A264E831E56E}"/>
    <cellStyle name="Normal 3 30 18 4" xfId="24949" xr:uid="{FFDC7B12-8853-4849-8CFD-101691605761}"/>
    <cellStyle name="Normal 3 30 18 5" xfId="24950" xr:uid="{5CFC7428-B27A-41CE-B6D3-A634E62363CB}"/>
    <cellStyle name="Normal 3 30 19" xfId="24951" xr:uid="{BFF6D7AF-9957-465B-8211-A48E3EA5C437}"/>
    <cellStyle name="Normal 3 30 19 2" xfId="24952" xr:uid="{DEF9AF18-B133-423D-B570-78FC8DEF071B}"/>
    <cellStyle name="Normal 3 30 19 2 2" xfId="24953" xr:uid="{F1DB0E62-AA7D-465D-BCB2-AEECB01B6FF7}"/>
    <cellStyle name="Normal 3 30 19 2 3" xfId="24954" xr:uid="{98B32DC2-171B-47C9-8210-66483E2541DE}"/>
    <cellStyle name="Normal 3 30 19 3" xfId="24955" xr:uid="{A9F6CAF2-2FC2-45C5-9492-1BAA3EAD0320}"/>
    <cellStyle name="Normal 3 30 19 3 2" xfId="24956" xr:uid="{A7900A37-2FC2-4A72-8C5F-8D46FA01DD04}"/>
    <cellStyle name="Normal 3 30 19 3 3" xfId="24957" xr:uid="{E4ACF0E0-4E4F-4494-8A64-B82E1B283569}"/>
    <cellStyle name="Normal 3 30 19 4" xfId="24958" xr:uid="{04A64645-84CD-4D45-AFB7-F8FB77D0EF6E}"/>
    <cellStyle name="Normal 3 30 19 5" xfId="24959" xr:uid="{EF792BA5-0DD5-478D-B578-03308F63D141}"/>
    <cellStyle name="Normal 3 30 2" xfId="24960" xr:uid="{E88831C1-C984-4184-B2E2-4533A2F67C64}"/>
    <cellStyle name="Normal 3 30 2 2" xfId="24961" xr:uid="{350F0F73-5CD7-4ABC-AD41-A665CFA23920}"/>
    <cellStyle name="Normal 3 30 2 2 2" xfId="24962" xr:uid="{378EA62E-62FE-4CAD-A423-1C1115B04033}"/>
    <cellStyle name="Normal 3 30 2 2 3" xfId="24963" xr:uid="{37C9F55F-D782-43C1-A79B-DEFF261B88DC}"/>
    <cellStyle name="Normal 3 30 2 3" xfId="24964" xr:uid="{7BD8B461-F9B4-4694-A818-3C8FCC060953}"/>
    <cellStyle name="Normal 3 30 2 3 2" xfId="24965" xr:uid="{E6CADCCE-1FF5-4E79-A923-5860CAD5734A}"/>
    <cellStyle name="Normal 3 30 2 3 3" xfId="24966" xr:uid="{8826A9DD-8829-4750-845A-05DF97DF9690}"/>
    <cellStyle name="Normal 3 30 2 4" xfId="24967" xr:uid="{25D2C0EA-A364-45BD-8303-C0FBB2996CC6}"/>
    <cellStyle name="Normal 3 30 2 5" xfId="24968" xr:uid="{57CD7220-2648-4AA9-B39F-FF55E553992A}"/>
    <cellStyle name="Normal 3 30 20" xfId="24969" xr:uid="{29843F4B-8FB3-4A0C-B94A-0345CE9B1DC8}"/>
    <cellStyle name="Normal 3 30 20 2" xfId="24970" xr:uid="{7F76AD94-077D-4040-BBC6-E77152C6B6D0}"/>
    <cellStyle name="Normal 3 30 20 2 2" xfId="24971" xr:uid="{E5462C60-A75D-4005-867E-0FDAD76481B9}"/>
    <cellStyle name="Normal 3 30 20 2 3" xfId="24972" xr:uid="{F6686FC3-D141-401F-BCEE-1AA5D0C6A042}"/>
    <cellStyle name="Normal 3 30 20 3" xfId="24973" xr:uid="{98CA2B1F-C10F-489D-B328-BB7F5D3ECC7A}"/>
    <cellStyle name="Normal 3 30 20 3 2" xfId="24974" xr:uid="{56391D42-3BAD-401D-A539-E98C79729098}"/>
    <cellStyle name="Normal 3 30 20 3 3" xfId="24975" xr:uid="{4E580C76-FC2A-4884-8074-ACB8F7ECCED4}"/>
    <cellStyle name="Normal 3 30 20 4" xfId="24976" xr:uid="{64E029B7-D47B-4288-87E9-5C5B26A06FB3}"/>
    <cellStyle name="Normal 3 30 20 5" xfId="24977" xr:uid="{408BB00C-F5CF-4CE4-8E8D-2A4966161AE6}"/>
    <cellStyle name="Normal 3 30 21" xfId="24978" xr:uid="{7C034027-2975-4405-890E-C7E74BBE6A4D}"/>
    <cellStyle name="Normal 3 30 21 2" xfId="24979" xr:uid="{647B76BD-2778-438B-ADCC-E7E450A354B1}"/>
    <cellStyle name="Normal 3 30 21 2 2" xfId="24980" xr:uid="{6342908D-3492-4E4D-B9CA-63BC6EBF6099}"/>
    <cellStyle name="Normal 3 30 21 2 3" xfId="24981" xr:uid="{90228F8D-39C2-4E11-BAE9-05C4CC551407}"/>
    <cellStyle name="Normal 3 30 21 3" xfId="24982" xr:uid="{CAC8B848-F92A-42CE-B281-8524C80B4D11}"/>
    <cellStyle name="Normal 3 30 21 3 2" xfId="24983" xr:uid="{8DC7F185-8D36-4B03-9A8C-99D2DF83EE78}"/>
    <cellStyle name="Normal 3 30 21 3 3" xfId="24984" xr:uid="{F0A5C637-30E8-441A-A8E5-D3CDA0A0BA69}"/>
    <cellStyle name="Normal 3 30 21 4" xfId="24985" xr:uid="{736A9052-192F-4CD2-A672-2528CF33DEE6}"/>
    <cellStyle name="Normal 3 30 21 5" xfId="24986" xr:uid="{A2A04488-6302-47CE-AE1A-0C5CCFCCB920}"/>
    <cellStyle name="Normal 3 30 22" xfId="24987" xr:uid="{F5D881FD-93D4-4E2A-A7FF-48786C441EED}"/>
    <cellStyle name="Normal 3 30 22 2" xfId="24988" xr:uid="{C7F4ED65-EDB5-4298-B55C-29890C4D021D}"/>
    <cellStyle name="Normal 3 30 22 2 2" xfId="24989" xr:uid="{C76AB6AE-F05A-43BB-8870-235618A86C09}"/>
    <cellStyle name="Normal 3 30 22 2 3" xfId="24990" xr:uid="{C6385A46-696A-4850-A41B-C59606596C27}"/>
    <cellStyle name="Normal 3 30 22 3" xfId="24991" xr:uid="{F09F70CC-40F9-48A4-AD8C-5E40ED826AA6}"/>
    <cellStyle name="Normal 3 30 22 3 2" xfId="24992" xr:uid="{63C61695-CE88-4357-95BE-979EC8134B92}"/>
    <cellStyle name="Normal 3 30 22 3 3" xfId="24993" xr:uid="{BC6DFA11-5224-45C2-99FB-5AB602E5C314}"/>
    <cellStyle name="Normal 3 30 22 4" xfId="24994" xr:uid="{B65845A8-2C8F-4213-A61B-0610F543F8A1}"/>
    <cellStyle name="Normal 3 30 22 5" xfId="24995" xr:uid="{78DCBB56-CB03-495F-88A5-9D09A014734D}"/>
    <cellStyle name="Normal 3 30 23" xfId="24996" xr:uid="{9A1A162C-B531-4EEC-9873-25D6E75111B9}"/>
    <cellStyle name="Normal 3 30 23 2" xfId="24997" xr:uid="{8159F54C-0E14-4C2F-9A0A-2FC3EF45C3D3}"/>
    <cellStyle name="Normal 3 30 23 2 2" xfId="24998" xr:uid="{3DD28F94-AEFF-4CF4-9F6D-8ABBAE729E3A}"/>
    <cellStyle name="Normal 3 30 23 2 3" xfId="24999" xr:uid="{843718CA-E379-44EF-A688-94E1B38E01AE}"/>
    <cellStyle name="Normal 3 30 23 3" xfId="25000" xr:uid="{6CFD78FA-19E7-4EB5-88AE-6F4C695BAA74}"/>
    <cellStyle name="Normal 3 30 23 3 2" xfId="25001" xr:uid="{B2BC4871-56C9-4DB6-8574-8E772BB75E20}"/>
    <cellStyle name="Normal 3 30 23 3 3" xfId="25002" xr:uid="{345132FF-5302-401A-886D-52D9891DEA1D}"/>
    <cellStyle name="Normal 3 30 23 4" xfId="25003" xr:uid="{9F6539BA-6239-4AD9-83F0-9CFAC644ABD7}"/>
    <cellStyle name="Normal 3 30 23 5" xfId="25004" xr:uid="{FC167EB5-833E-4BEE-8A21-0842DE24408A}"/>
    <cellStyle name="Normal 3 30 24" xfId="25005" xr:uid="{30875BCE-D087-4CEC-99E1-27D93E3DAD26}"/>
    <cellStyle name="Normal 3 30 24 2" xfId="25006" xr:uid="{FCBE07D3-8FC3-4FCB-B956-61F79B101502}"/>
    <cellStyle name="Normal 3 30 24 3" xfId="25007" xr:uid="{B786E86F-4A0E-4B68-8847-DE067606E85D}"/>
    <cellStyle name="Normal 3 30 25" xfId="25008" xr:uid="{CFCB1E06-7F60-4BB0-AEF8-75082ABC7439}"/>
    <cellStyle name="Normal 3 30 25 2" xfId="25009" xr:uid="{408BFC4B-6160-4910-BD90-2DD310B865C5}"/>
    <cellStyle name="Normal 3 30 25 3" xfId="25010" xr:uid="{394A0F6C-9D73-4EEC-8BFA-4DF8DBDEBA21}"/>
    <cellStyle name="Normal 3 30 26" xfId="25011" xr:uid="{6F72F24D-2CD7-415F-995C-C3769C6993E0}"/>
    <cellStyle name="Normal 3 30 27" xfId="25012" xr:uid="{CA8F01E4-F831-4E1D-8826-9963AAC8B8FE}"/>
    <cellStyle name="Normal 3 30 3" xfId="25013" xr:uid="{FD51C592-12C9-45E2-B793-8FE29279CB83}"/>
    <cellStyle name="Normal 3 30 3 2" xfId="25014" xr:uid="{1391F827-88E0-45EC-B6A5-8A678541D5FA}"/>
    <cellStyle name="Normal 3 30 3 2 2" xfId="25015" xr:uid="{AEC81674-E2F9-4E70-A522-DB4C4CD75CC7}"/>
    <cellStyle name="Normal 3 30 3 2 3" xfId="25016" xr:uid="{77C45BC7-D769-49D5-B67C-77C20CE55FDA}"/>
    <cellStyle name="Normal 3 30 3 3" xfId="25017" xr:uid="{3D3E0B5B-7625-4A4B-A7AE-6CB08EA2B0E3}"/>
    <cellStyle name="Normal 3 30 3 3 2" xfId="25018" xr:uid="{8C1EF077-DC79-4567-98E6-214A3A643BE1}"/>
    <cellStyle name="Normal 3 30 3 3 3" xfId="25019" xr:uid="{870A90FA-3769-423B-9790-EA2E1BD758C4}"/>
    <cellStyle name="Normal 3 30 3 4" xfId="25020" xr:uid="{83C7C2B3-C740-4DCA-9892-0A851A33D7D7}"/>
    <cellStyle name="Normal 3 30 3 5" xfId="25021" xr:uid="{3D79F3B7-BF2A-4F51-8465-5B4CF98B968B}"/>
    <cellStyle name="Normal 3 30 4" xfId="25022" xr:uid="{E2FF7F5D-ACBB-4D34-A73A-5CF5FD00C240}"/>
    <cellStyle name="Normal 3 30 4 2" xfId="25023" xr:uid="{3FD38FAB-3B7B-4F75-BA42-E11AB8CD7442}"/>
    <cellStyle name="Normal 3 30 4 2 2" xfId="25024" xr:uid="{28C4FB4C-7D95-451C-869A-CD51DD49CF37}"/>
    <cellStyle name="Normal 3 30 4 2 3" xfId="25025" xr:uid="{3F246DEC-804C-4213-BF42-EF9C554B1818}"/>
    <cellStyle name="Normal 3 30 4 3" xfId="25026" xr:uid="{F279B865-A134-415A-A4FA-87D92810C68A}"/>
    <cellStyle name="Normal 3 30 4 3 2" xfId="25027" xr:uid="{56EF17BC-851C-417D-BA64-A4BFE59FF573}"/>
    <cellStyle name="Normal 3 30 4 3 3" xfId="25028" xr:uid="{34030B20-4A54-4F89-8190-7FDDBBCF5625}"/>
    <cellStyle name="Normal 3 30 4 4" xfId="25029" xr:uid="{28F12CC8-C55B-47A9-9FFF-632438515FB3}"/>
    <cellStyle name="Normal 3 30 4 5" xfId="25030" xr:uid="{9357869E-191F-4270-881D-47E3C9CF85B4}"/>
    <cellStyle name="Normal 3 30 5" xfId="25031" xr:uid="{749945EC-68E1-41DF-BDAA-DB1466E2E31D}"/>
    <cellStyle name="Normal 3 30 5 2" xfId="25032" xr:uid="{C2BF6437-CEF6-4169-84DE-76E7CC4AA208}"/>
    <cellStyle name="Normal 3 30 5 2 2" xfId="25033" xr:uid="{11C2EE76-10C6-49C3-8C79-7FC7D8563F17}"/>
    <cellStyle name="Normal 3 30 5 2 3" xfId="25034" xr:uid="{F8CADABB-DA97-470B-962E-1B453380D4BA}"/>
    <cellStyle name="Normal 3 30 5 3" xfId="25035" xr:uid="{AD85F6E4-11C3-47DB-828D-0C09C8189F68}"/>
    <cellStyle name="Normal 3 30 5 3 2" xfId="25036" xr:uid="{F5B77EBF-D955-4C0C-AC81-60083A78D947}"/>
    <cellStyle name="Normal 3 30 5 3 3" xfId="25037" xr:uid="{4C63A9B8-0509-4F69-A5EB-9F86BCBDC51E}"/>
    <cellStyle name="Normal 3 30 5 4" xfId="25038" xr:uid="{B1822761-A902-40C0-A152-FB337A13D247}"/>
    <cellStyle name="Normal 3 30 5 5" xfId="25039" xr:uid="{519F083E-8171-4A44-8AF7-9ABEB0EE49CB}"/>
    <cellStyle name="Normal 3 30 6" xfId="25040" xr:uid="{413C4BB8-5EB2-4F02-9EFC-533244E95810}"/>
    <cellStyle name="Normal 3 30 6 2" xfId="25041" xr:uid="{336564D9-847B-42CA-994B-872E5B1F94CF}"/>
    <cellStyle name="Normal 3 30 6 2 2" xfId="25042" xr:uid="{9A476D32-5DF5-4137-A1CA-72D44F5069CD}"/>
    <cellStyle name="Normal 3 30 6 2 3" xfId="25043" xr:uid="{D48EDF5E-4428-4C6E-B468-8513EBAD766B}"/>
    <cellStyle name="Normal 3 30 6 3" xfId="25044" xr:uid="{19AFAA9B-C1BD-4B75-B57D-C3CBCB959580}"/>
    <cellStyle name="Normal 3 30 6 3 2" xfId="25045" xr:uid="{EFD8063A-60E4-4448-8075-6130045C4F55}"/>
    <cellStyle name="Normal 3 30 6 3 3" xfId="25046" xr:uid="{7583FEBF-0005-4ED9-852B-1EFF801A0FF1}"/>
    <cellStyle name="Normal 3 30 6 4" xfId="25047" xr:uid="{3AD2091D-AD82-4141-BC2D-72F56EC7277A}"/>
    <cellStyle name="Normal 3 30 6 5" xfId="25048" xr:uid="{0708E463-939E-441A-A255-B0EA4F90F776}"/>
    <cellStyle name="Normal 3 30 7" xfId="25049" xr:uid="{6F04D124-747B-4EE9-954B-35C506A00BBC}"/>
    <cellStyle name="Normal 3 30 7 2" xfId="25050" xr:uid="{9E08D9AA-B20A-4CB6-B89B-686AD6BD378B}"/>
    <cellStyle name="Normal 3 30 7 2 2" xfId="25051" xr:uid="{E1E05D5A-E994-4E58-977E-32DB0CE1263A}"/>
    <cellStyle name="Normal 3 30 7 2 3" xfId="25052" xr:uid="{42B68ED2-5537-4CFA-9567-C18F7D2A25AA}"/>
    <cellStyle name="Normal 3 30 7 3" xfId="25053" xr:uid="{836E9F35-77E3-4409-B829-C06C11927DF1}"/>
    <cellStyle name="Normal 3 30 7 3 2" xfId="25054" xr:uid="{41A104CB-C66C-468F-B7EC-CB079597D174}"/>
    <cellStyle name="Normal 3 30 7 3 3" xfId="25055" xr:uid="{1BE1ED63-4FAA-41FA-999D-8E040BD4C01C}"/>
    <cellStyle name="Normal 3 30 7 4" xfId="25056" xr:uid="{2097316F-A1F6-4B80-AC97-59597FD33FF1}"/>
    <cellStyle name="Normal 3 30 7 5" xfId="25057" xr:uid="{5AA1F085-8CC9-429C-A549-CAFAD4449239}"/>
    <cellStyle name="Normal 3 30 8" xfId="25058" xr:uid="{FE5696B4-6BAA-4FE1-A787-98FB92722A41}"/>
    <cellStyle name="Normal 3 30 8 2" xfId="25059" xr:uid="{7FBA29D3-55F4-4C48-9C11-23A304CC7C51}"/>
    <cellStyle name="Normal 3 30 8 2 2" xfId="25060" xr:uid="{0F0F93EB-D19C-4B6D-94ED-DEACF9010629}"/>
    <cellStyle name="Normal 3 30 8 2 3" xfId="25061" xr:uid="{FA8C8257-1C79-4BE4-8857-317D7292D480}"/>
    <cellStyle name="Normal 3 30 8 3" xfId="25062" xr:uid="{E48FCEDB-9411-427A-AD1B-DB123E1113A9}"/>
    <cellStyle name="Normal 3 30 8 3 2" xfId="25063" xr:uid="{4CDC0F55-2D86-4A00-A5F1-FC3F10FB580F}"/>
    <cellStyle name="Normal 3 30 8 3 3" xfId="25064" xr:uid="{05E0BA61-DE9B-466F-AFB9-BE39BF8A661A}"/>
    <cellStyle name="Normal 3 30 8 4" xfId="25065" xr:uid="{A871FE27-1446-4555-9CF1-069FE0E41152}"/>
    <cellStyle name="Normal 3 30 8 5" xfId="25066" xr:uid="{5E1511FC-FD7D-4035-85A6-604B43F169EB}"/>
    <cellStyle name="Normal 3 30 9" xfId="25067" xr:uid="{12E465F7-530D-4C23-AC79-C1D152E0965A}"/>
    <cellStyle name="Normal 3 30 9 2" xfId="25068" xr:uid="{5C5240D1-C7AD-4170-AE2E-926F126F4258}"/>
    <cellStyle name="Normal 3 30 9 2 2" xfId="25069" xr:uid="{D69F1977-9112-41FA-87AA-D5183A2CDB3A}"/>
    <cellStyle name="Normal 3 30 9 2 3" xfId="25070" xr:uid="{88783FE6-E938-42F5-BAD4-F8FE35499509}"/>
    <cellStyle name="Normal 3 30 9 3" xfId="25071" xr:uid="{CA236914-17F6-46A8-BB17-E78A9B26DC34}"/>
    <cellStyle name="Normal 3 30 9 3 2" xfId="25072" xr:uid="{B095B9AD-152E-4EBC-82E2-FB8824B5996C}"/>
    <cellStyle name="Normal 3 30 9 3 3" xfId="25073" xr:uid="{B6C109C9-3A23-4D05-BC1D-AA37E7625151}"/>
    <cellStyle name="Normal 3 30 9 4" xfId="25074" xr:uid="{FAF1C1E2-2EB4-46CB-96C1-C35EE7A3B408}"/>
    <cellStyle name="Normal 3 30 9 5" xfId="25075" xr:uid="{7509CA21-859B-47E7-A898-5CA4169C4697}"/>
    <cellStyle name="Normal 3 31" xfId="25076" xr:uid="{751CAFBA-552C-4D96-BC3C-25FC759A0E83}"/>
    <cellStyle name="Normal 3 31 10" xfId="25077" xr:uid="{A05D8AF5-031A-47C1-8305-2C016F3D8BFE}"/>
    <cellStyle name="Normal 3 31 10 2" xfId="25078" xr:uid="{866944D6-4349-46A0-81AA-ABF364755A9D}"/>
    <cellStyle name="Normal 3 31 10 2 2" xfId="25079" xr:uid="{3833FAC9-F7BA-476E-BAF6-96B4160DA645}"/>
    <cellStyle name="Normal 3 31 10 2 3" xfId="25080" xr:uid="{9F15D7A8-FF5F-4353-AE64-63556091FF0D}"/>
    <cellStyle name="Normal 3 31 10 3" xfId="25081" xr:uid="{2A5D2916-CE01-46BC-8CB5-A128FEDAA257}"/>
    <cellStyle name="Normal 3 31 10 3 2" xfId="25082" xr:uid="{88B30848-7F64-4F65-A896-3300C6B57225}"/>
    <cellStyle name="Normal 3 31 10 3 3" xfId="25083" xr:uid="{B2D242F4-0C02-4C91-8DAB-2722D312B361}"/>
    <cellStyle name="Normal 3 31 10 4" xfId="25084" xr:uid="{E8D8AF47-E295-4228-9861-93B4DC5193B9}"/>
    <cellStyle name="Normal 3 31 10 5" xfId="25085" xr:uid="{FCB43596-1381-426B-8228-25CFAA4E74CE}"/>
    <cellStyle name="Normal 3 31 11" xfId="25086" xr:uid="{46AF9D16-79CF-4E40-8FD9-1CCD807E7575}"/>
    <cellStyle name="Normal 3 31 11 2" xfId="25087" xr:uid="{1BDD9ABB-1D98-4353-8545-808EDAEBC7DC}"/>
    <cellStyle name="Normal 3 31 11 2 2" xfId="25088" xr:uid="{24E32AEA-8052-47D1-85FE-22E7ED8A95B9}"/>
    <cellStyle name="Normal 3 31 11 2 3" xfId="25089" xr:uid="{01D0310A-362A-4EB5-87A6-357B95B8CE58}"/>
    <cellStyle name="Normal 3 31 11 3" xfId="25090" xr:uid="{2BF991BB-31A0-4E9E-BD53-247973C9E6EF}"/>
    <cellStyle name="Normal 3 31 11 3 2" xfId="25091" xr:uid="{7A119250-7837-4E64-9734-8DCDD1B30507}"/>
    <cellStyle name="Normal 3 31 11 3 3" xfId="25092" xr:uid="{854BE91E-BF31-474A-BAEC-11678B6CFAD2}"/>
    <cellStyle name="Normal 3 31 11 4" xfId="25093" xr:uid="{E9105C3C-FF01-4D4D-93EB-EBEF65E57E3A}"/>
    <cellStyle name="Normal 3 31 11 5" xfId="25094" xr:uid="{ABA2B273-0B31-4710-BCA1-8364C4591498}"/>
    <cellStyle name="Normal 3 31 12" xfId="25095" xr:uid="{E49D1C37-29DA-413F-AB82-6AC4C296A422}"/>
    <cellStyle name="Normal 3 31 12 2" xfId="25096" xr:uid="{CADCE3FC-B74E-49BB-A220-CFD0E050C52C}"/>
    <cellStyle name="Normal 3 31 12 2 2" xfId="25097" xr:uid="{53AA815A-3731-47A3-9DA3-6FF6334FDA2F}"/>
    <cellStyle name="Normal 3 31 12 2 3" xfId="25098" xr:uid="{E3275659-D343-4C19-BB2A-33E1B6BA21F7}"/>
    <cellStyle name="Normal 3 31 12 3" xfId="25099" xr:uid="{7288BBCC-D0B1-4F17-BFBD-DF2391E85966}"/>
    <cellStyle name="Normal 3 31 12 3 2" xfId="25100" xr:uid="{A0DD7C89-6C98-4436-9D7A-E2373CD3CA8E}"/>
    <cellStyle name="Normal 3 31 12 3 3" xfId="25101" xr:uid="{3B5674E7-3829-413D-AAD0-AD1DB54A6C2D}"/>
    <cellStyle name="Normal 3 31 12 4" xfId="25102" xr:uid="{D08C994B-0DDF-4D8D-A279-F58353C0E7F7}"/>
    <cellStyle name="Normal 3 31 12 5" xfId="25103" xr:uid="{2D4652E3-AC49-4F50-9940-36381BD49671}"/>
    <cellStyle name="Normal 3 31 13" xfId="25104" xr:uid="{21F35BFF-A02D-46AB-9596-90E30FC685CC}"/>
    <cellStyle name="Normal 3 31 13 2" xfId="25105" xr:uid="{2A03B3DF-B09E-4D2C-ABBA-A4687B49B9BB}"/>
    <cellStyle name="Normal 3 31 13 2 2" xfId="25106" xr:uid="{8746517D-5E29-4B2B-A427-F94BA10EDCAD}"/>
    <cellStyle name="Normal 3 31 13 2 3" xfId="25107" xr:uid="{B90E909B-19F7-4730-91BC-59438B6B9E1C}"/>
    <cellStyle name="Normal 3 31 13 3" xfId="25108" xr:uid="{427D5311-9453-431B-AB70-1D6070A7A3F5}"/>
    <cellStyle name="Normal 3 31 13 3 2" xfId="25109" xr:uid="{FAE754E0-95EC-4B3C-AD51-3F1F166E2FFE}"/>
    <cellStyle name="Normal 3 31 13 3 3" xfId="25110" xr:uid="{59CF57C6-E1C0-4B89-8313-76448FA48DEB}"/>
    <cellStyle name="Normal 3 31 13 4" xfId="25111" xr:uid="{D00D3116-21BA-4548-B5B3-ABEA7ACC0D1D}"/>
    <cellStyle name="Normal 3 31 13 5" xfId="25112" xr:uid="{D6BC4671-E3B7-43E7-9425-877FAB86865C}"/>
    <cellStyle name="Normal 3 31 14" xfId="25113" xr:uid="{0D85AC4E-9E89-4441-8BC4-18933BB0C76D}"/>
    <cellStyle name="Normal 3 31 14 2" xfId="25114" xr:uid="{DB84CC98-C571-4A9A-AA48-0F559CF1F149}"/>
    <cellStyle name="Normal 3 31 14 2 2" xfId="25115" xr:uid="{F1BE964E-30F1-4854-ABF4-5A6613F7D703}"/>
    <cellStyle name="Normal 3 31 14 2 3" xfId="25116" xr:uid="{E0EEB4AC-FECD-4499-83EC-852C5C699037}"/>
    <cellStyle name="Normal 3 31 14 3" xfId="25117" xr:uid="{EAFC4656-6359-4464-AC54-3C97D504AAE0}"/>
    <cellStyle name="Normal 3 31 14 3 2" xfId="25118" xr:uid="{09BDC8A2-D1D1-4A56-82E5-8826F15819EE}"/>
    <cellStyle name="Normal 3 31 14 3 3" xfId="25119" xr:uid="{50CA3798-1BDA-4BA8-8E7A-524CF5450300}"/>
    <cellStyle name="Normal 3 31 14 4" xfId="25120" xr:uid="{305786FD-0C18-4508-8B68-BE94D2FB87A7}"/>
    <cellStyle name="Normal 3 31 14 5" xfId="25121" xr:uid="{DAF89CF9-7E43-4C36-A00B-88DE76F5C14F}"/>
    <cellStyle name="Normal 3 31 15" xfId="25122" xr:uid="{F7C577DC-4518-4785-98AA-71581D9544B5}"/>
    <cellStyle name="Normal 3 31 15 2" xfId="25123" xr:uid="{57AAF779-F404-44DF-B984-FC11CB2CADD8}"/>
    <cellStyle name="Normal 3 31 15 2 2" xfId="25124" xr:uid="{67D10DB5-D37C-4047-8604-FC28D298453C}"/>
    <cellStyle name="Normal 3 31 15 2 3" xfId="25125" xr:uid="{2B928EC7-123D-409D-BD98-D781FC047323}"/>
    <cellStyle name="Normal 3 31 15 3" xfId="25126" xr:uid="{79C2B3E3-E897-4F8F-AF2B-1018208EAA37}"/>
    <cellStyle name="Normal 3 31 15 3 2" xfId="25127" xr:uid="{9740A1F2-5DAA-487E-B5FB-DCF3AB241ED8}"/>
    <cellStyle name="Normal 3 31 15 3 3" xfId="25128" xr:uid="{A0DC3274-FA9C-47EA-A90A-E37E5D5C21F8}"/>
    <cellStyle name="Normal 3 31 15 4" xfId="25129" xr:uid="{A133C525-1B77-46B3-BA2B-EBBBD41944B8}"/>
    <cellStyle name="Normal 3 31 15 5" xfId="25130" xr:uid="{B9B12715-03AB-4958-82CA-6A5B09D2761B}"/>
    <cellStyle name="Normal 3 31 16" xfId="25131" xr:uid="{5A52F3DF-1B8C-4D86-A18E-83A98CD907FD}"/>
    <cellStyle name="Normal 3 31 16 2" xfId="25132" xr:uid="{3AB9AD9C-4974-4E0A-AB31-E982C9CAF9B6}"/>
    <cellStyle name="Normal 3 31 16 2 2" xfId="25133" xr:uid="{20BEA6D7-383D-442C-AB78-67A8E8F569FB}"/>
    <cellStyle name="Normal 3 31 16 2 3" xfId="25134" xr:uid="{16210C44-7EBB-4F7C-8EED-6BA69BAA6981}"/>
    <cellStyle name="Normal 3 31 16 3" xfId="25135" xr:uid="{7758A8E1-90FC-4C6D-8FB5-98F25F768DAE}"/>
    <cellStyle name="Normal 3 31 16 3 2" xfId="25136" xr:uid="{84AE5521-9DF6-4D5F-A130-38B342117C99}"/>
    <cellStyle name="Normal 3 31 16 3 3" xfId="25137" xr:uid="{3D238C6C-1BC6-4F8C-B909-7F3FD7929C11}"/>
    <cellStyle name="Normal 3 31 16 4" xfId="25138" xr:uid="{C1AA8E6A-7E44-441D-82AA-0291A188EE0B}"/>
    <cellStyle name="Normal 3 31 16 5" xfId="25139" xr:uid="{5C4D28CA-F63E-47BF-9230-7DC042E5F8BE}"/>
    <cellStyle name="Normal 3 31 17" xfId="25140" xr:uid="{D64DF314-BFF9-481C-B9A4-5675BEBE0D7D}"/>
    <cellStyle name="Normal 3 31 17 2" xfId="25141" xr:uid="{11E9CB64-80CB-4FC8-B246-D03107CC58DE}"/>
    <cellStyle name="Normal 3 31 17 2 2" xfId="25142" xr:uid="{86C4675F-80D2-44F0-94E5-D16F5F6FFEB1}"/>
    <cellStyle name="Normal 3 31 17 2 3" xfId="25143" xr:uid="{7D6846E2-2083-432C-9394-E2A7017FCBBA}"/>
    <cellStyle name="Normal 3 31 17 3" xfId="25144" xr:uid="{2693048E-CF57-4D99-95DF-A76E8EC404F9}"/>
    <cellStyle name="Normal 3 31 17 3 2" xfId="25145" xr:uid="{C98C5570-DF62-418A-B752-D16304C4A0D7}"/>
    <cellStyle name="Normal 3 31 17 3 3" xfId="25146" xr:uid="{08837499-9968-43DF-8101-80C5C218D025}"/>
    <cellStyle name="Normal 3 31 17 4" xfId="25147" xr:uid="{891D15C3-71E4-407C-9EDF-3FAE2145A92A}"/>
    <cellStyle name="Normal 3 31 17 5" xfId="25148" xr:uid="{C93F6FC1-4495-4C22-A229-2A13CB313390}"/>
    <cellStyle name="Normal 3 31 18" xfId="25149" xr:uid="{A76F92C9-6823-4E76-B026-1BF671154F4D}"/>
    <cellStyle name="Normal 3 31 18 2" xfId="25150" xr:uid="{19E743F3-5622-4512-8DAE-753B319EB6F5}"/>
    <cellStyle name="Normal 3 31 18 2 2" xfId="25151" xr:uid="{F90D3A16-6CBF-4345-B41D-DA2B818A47E9}"/>
    <cellStyle name="Normal 3 31 18 2 3" xfId="25152" xr:uid="{AF4AB021-B532-4C3C-BFAC-2BB86AD9F800}"/>
    <cellStyle name="Normal 3 31 18 3" xfId="25153" xr:uid="{CA2527C9-A564-4AA0-A0A9-AD2DC4EA951D}"/>
    <cellStyle name="Normal 3 31 18 3 2" xfId="25154" xr:uid="{25CF7DDF-0D73-492D-9790-C9738E5CC86B}"/>
    <cellStyle name="Normal 3 31 18 3 3" xfId="25155" xr:uid="{2CC6B19E-6949-42B2-90FA-A4913F8BD3FE}"/>
    <cellStyle name="Normal 3 31 18 4" xfId="25156" xr:uid="{8C78FB94-9BFA-4DCB-8521-6F37869A4D38}"/>
    <cellStyle name="Normal 3 31 18 5" xfId="25157" xr:uid="{DD8B742E-05A1-4CE0-8D50-179C4D1EF915}"/>
    <cellStyle name="Normal 3 31 19" xfId="25158" xr:uid="{654A202D-B70F-404C-B81E-2A119E198E99}"/>
    <cellStyle name="Normal 3 31 19 2" xfId="25159" xr:uid="{690A883A-9CF3-484E-8C36-3A68522D5671}"/>
    <cellStyle name="Normal 3 31 19 2 2" xfId="25160" xr:uid="{B5A4A651-FB07-49AE-8443-CD7335744100}"/>
    <cellStyle name="Normal 3 31 19 2 3" xfId="25161" xr:uid="{94783BDC-2427-49F4-AF25-76B298BEC96B}"/>
    <cellStyle name="Normal 3 31 19 3" xfId="25162" xr:uid="{12BC0A75-9996-46D0-9E0D-B58BF618A5C7}"/>
    <cellStyle name="Normal 3 31 19 3 2" xfId="25163" xr:uid="{1731D685-8D45-4068-9177-C8B5585D76FA}"/>
    <cellStyle name="Normal 3 31 19 3 3" xfId="25164" xr:uid="{D124FC8E-3F0F-40A9-9C55-4C803F8A4E7E}"/>
    <cellStyle name="Normal 3 31 19 4" xfId="25165" xr:uid="{48366E81-5619-4A91-ABE7-C7328414AD77}"/>
    <cellStyle name="Normal 3 31 19 5" xfId="25166" xr:uid="{1051DC7D-13D3-460B-8AFF-228192BF0D6F}"/>
    <cellStyle name="Normal 3 31 2" xfId="25167" xr:uid="{C543B1F9-5BF2-48EA-9ED3-36B4A7BA01D5}"/>
    <cellStyle name="Normal 3 31 2 2" xfId="25168" xr:uid="{9D8C5B8E-3209-494C-9903-F9A836598E8D}"/>
    <cellStyle name="Normal 3 31 2 2 2" xfId="25169" xr:uid="{A2A9E6B1-2172-4A9E-99E3-CDCECB88A811}"/>
    <cellStyle name="Normal 3 31 2 2 3" xfId="25170" xr:uid="{D06C68CF-2B9E-4804-BCED-9C28BD6BBD5D}"/>
    <cellStyle name="Normal 3 31 2 3" xfId="25171" xr:uid="{E18A578E-8346-4756-8DD4-3A372978337F}"/>
    <cellStyle name="Normal 3 31 2 3 2" xfId="25172" xr:uid="{478845A0-70EE-41B5-908B-744074A08639}"/>
    <cellStyle name="Normal 3 31 2 3 3" xfId="25173" xr:uid="{1CB43D64-D8B7-4B57-ADB2-28D880773707}"/>
    <cellStyle name="Normal 3 31 2 4" xfId="25174" xr:uid="{FF88003F-9263-4557-877A-64FB5956CEBB}"/>
    <cellStyle name="Normal 3 31 2 5" xfId="25175" xr:uid="{1732E10F-2416-4850-894A-1B08929956D5}"/>
    <cellStyle name="Normal 3 31 20" xfId="25176" xr:uid="{82EFC3D3-14A5-447C-BC77-8853E44C7CAD}"/>
    <cellStyle name="Normal 3 31 20 2" xfId="25177" xr:uid="{00DE0537-3E57-454A-B2EB-F74C3753D528}"/>
    <cellStyle name="Normal 3 31 20 2 2" xfId="25178" xr:uid="{A707686C-8B0E-41E6-91D6-D280E079D189}"/>
    <cellStyle name="Normal 3 31 20 2 3" xfId="25179" xr:uid="{4609D0A1-A85A-4DED-9A82-3DD9A0CE894F}"/>
    <cellStyle name="Normal 3 31 20 3" xfId="25180" xr:uid="{5B0D8F6F-6EA9-4190-AA50-0441E3A0433A}"/>
    <cellStyle name="Normal 3 31 20 3 2" xfId="25181" xr:uid="{F59482FA-B4D1-4ED2-8B35-562F8D12B48D}"/>
    <cellStyle name="Normal 3 31 20 3 3" xfId="25182" xr:uid="{1664355C-D4C4-49B5-BE7B-7F5B9DDEB350}"/>
    <cellStyle name="Normal 3 31 20 4" xfId="25183" xr:uid="{C60B4B3C-6AE9-444E-9BF2-C63B5FF52BC9}"/>
    <cellStyle name="Normal 3 31 20 5" xfId="25184" xr:uid="{5441604A-37EE-4DF1-9512-7493EAC24B16}"/>
    <cellStyle name="Normal 3 31 21" xfId="25185" xr:uid="{F13BE6D6-06CF-42B3-B6E8-808C5B5800B4}"/>
    <cellStyle name="Normal 3 31 21 2" xfId="25186" xr:uid="{4404FD4C-B222-47E4-8D5D-896E71D66EE3}"/>
    <cellStyle name="Normal 3 31 21 2 2" xfId="25187" xr:uid="{03AF27E1-BAE8-4471-BA78-C174D2710271}"/>
    <cellStyle name="Normal 3 31 21 2 3" xfId="25188" xr:uid="{DC1FF6F7-7DEB-4F61-81D1-B0F556307403}"/>
    <cellStyle name="Normal 3 31 21 3" xfId="25189" xr:uid="{5CDF9856-323B-42A0-98C5-6ED6D67581D7}"/>
    <cellStyle name="Normal 3 31 21 3 2" xfId="25190" xr:uid="{BF768597-23A6-4658-A31A-55BC86287ECF}"/>
    <cellStyle name="Normal 3 31 21 3 3" xfId="25191" xr:uid="{E80BB914-70A9-4545-BCC5-E9B7F87DBAC5}"/>
    <cellStyle name="Normal 3 31 21 4" xfId="25192" xr:uid="{0E26C75F-BF0D-4C19-9B89-D2CA12E7A993}"/>
    <cellStyle name="Normal 3 31 21 5" xfId="25193" xr:uid="{0502B9EA-1F22-46A7-B5E1-8E24DAD7C6BA}"/>
    <cellStyle name="Normal 3 31 22" xfId="25194" xr:uid="{98F9AB51-AD73-49C7-9028-28EEF0280DD0}"/>
    <cellStyle name="Normal 3 31 22 2" xfId="25195" xr:uid="{593F9334-C373-452F-8039-A46D11CA4C53}"/>
    <cellStyle name="Normal 3 31 22 2 2" xfId="25196" xr:uid="{36527AAA-28C7-46BB-84CB-F376A3FC6AFB}"/>
    <cellStyle name="Normal 3 31 22 2 3" xfId="25197" xr:uid="{E2134C21-65DE-4BC1-A268-B41041C004C4}"/>
    <cellStyle name="Normal 3 31 22 3" xfId="25198" xr:uid="{821EB54F-A364-401E-BE8B-988F5131AD2B}"/>
    <cellStyle name="Normal 3 31 22 3 2" xfId="25199" xr:uid="{93EF636B-4AE8-42E8-BD2C-A6CD666D49BE}"/>
    <cellStyle name="Normal 3 31 22 3 3" xfId="25200" xr:uid="{039411CB-B624-4754-9806-ADEE466A55A9}"/>
    <cellStyle name="Normal 3 31 22 4" xfId="25201" xr:uid="{F057518E-F780-4A4D-9B64-838FF27FB2F1}"/>
    <cellStyle name="Normal 3 31 22 5" xfId="25202" xr:uid="{AA6EF91E-3913-463B-83D9-9A69EE75E2EF}"/>
    <cellStyle name="Normal 3 31 23" xfId="25203" xr:uid="{C3BFE776-1A4A-4435-8F2A-2556723C0539}"/>
    <cellStyle name="Normal 3 31 23 2" xfId="25204" xr:uid="{88B21849-1673-4EE9-858B-77CF4C5A1016}"/>
    <cellStyle name="Normal 3 31 23 2 2" xfId="25205" xr:uid="{D52DC627-EA2A-4400-B01F-3BB41064E81B}"/>
    <cellStyle name="Normal 3 31 23 2 3" xfId="25206" xr:uid="{A3820C9F-FDD1-4BC8-8D06-E21D2A88CEF6}"/>
    <cellStyle name="Normal 3 31 23 3" xfId="25207" xr:uid="{9EA61BB6-E74C-4255-A99D-ED26EF1C5B90}"/>
    <cellStyle name="Normal 3 31 23 3 2" xfId="25208" xr:uid="{F76D1C3C-5C4C-40FC-82E6-0909777ECEAF}"/>
    <cellStyle name="Normal 3 31 23 3 3" xfId="25209" xr:uid="{41751E18-C7D5-432E-9353-DE30352552EE}"/>
    <cellStyle name="Normal 3 31 23 4" xfId="25210" xr:uid="{12B70DAF-F3EE-481E-BB87-A5A1FCE395F8}"/>
    <cellStyle name="Normal 3 31 23 5" xfId="25211" xr:uid="{DE771588-0460-434E-9EDF-CCBE477E79FE}"/>
    <cellStyle name="Normal 3 31 24" xfId="25212" xr:uid="{FC075E51-BE5B-4CFA-8657-94B33230709E}"/>
    <cellStyle name="Normal 3 31 24 2" xfId="25213" xr:uid="{C76B9040-1D7F-4E38-A574-C7777A79DA12}"/>
    <cellStyle name="Normal 3 31 24 3" xfId="25214" xr:uid="{162EA5B2-269D-4886-9552-74A8665127AF}"/>
    <cellStyle name="Normal 3 31 25" xfId="25215" xr:uid="{D2128710-5D8B-46A8-A3AF-ACE7131CA9FB}"/>
    <cellStyle name="Normal 3 31 25 2" xfId="25216" xr:uid="{F128E3DD-249A-4B50-B88B-731DBE1169D7}"/>
    <cellStyle name="Normal 3 31 25 3" xfId="25217" xr:uid="{5A5EC59F-6EE8-4380-82FC-DDAFC1CB4DF6}"/>
    <cellStyle name="Normal 3 31 26" xfId="25218" xr:uid="{7B223125-AA46-4257-AFA8-D31ED6948B59}"/>
    <cellStyle name="Normal 3 31 27" xfId="25219" xr:uid="{04DB54F6-E8BE-4D8D-B0BC-AC6C38376EF8}"/>
    <cellStyle name="Normal 3 31 3" xfId="25220" xr:uid="{2A6DBBD9-34B1-43E9-B76A-E4F84A2E9CAB}"/>
    <cellStyle name="Normal 3 31 3 2" xfId="25221" xr:uid="{2E3172A6-7A5D-47EA-B331-FEA9AFB0808C}"/>
    <cellStyle name="Normal 3 31 3 2 2" xfId="25222" xr:uid="{B8AF3CA9-E606-4248-9B6B-63FEE2A2AC2C}"/>
    <cellStyle name="Normal 3 31 3 2 3" xfId="25223" xr:uid="{B266543C-2CF9-49B4-845B-B19449AF109E}"/>
    <cellStyle name="Normal 3 31 3 3" xfId="25224" xr:uid="{6F3676C8-E780-46F3-941F-A74A6C2DCC10}"/>
    <cellStyle name="Normal 3 31 3 3 2" xfId="25225" xr:uid="{B3D51874-EBFF-4D83-9B3F-845A9324B6BF}"/>
    <cellStyle name="Normal 3 31 3 3 3" xfId="25226" xr:uid="{AA26A55A-7F95-45DA-99FE-4EF2A6FF1DE3}"/>
    <cellStyle name="Normal 3 31 3 4" xfId="25227" xr:uid="{4302CE91-242A-4922-A027-48DF6FA29188}"/>
    <cellStyle name="Normal 3 31 3 5" xfId="25228" xr:uid="{2A3FA3C5-E06D-4248-BA4E-CBFBD85ADFA7}"/>
    <cellStyle name="Normal 3 31 4" xfId="25229" xr:uid="{2B09933E-D859-4997-94FD-834CE05F8AEC}"/>
    <cellStyle name="Normal 3 31 4 2" xfId="25230" xr:uid="{8D50DAA2-9110-4C2E-A59E-702A783CB928}"/>
    <cellStyle name="Normal 3 31 4 2 2" xfId="25231" xr:uid="{6C27B63A-F6A1-49D0-AB4A-934D429B7958}"/>
    <cellStyle name="Normal 3 31 4 2 3" xfId="25232" xr:uid="{01292428-FA88-4221-8BF0-737B88BA77DB}"/>
    <cellStyle name="Normal 3 31 4 3" xfId="25233" xr:uid="{D1D0B118-13DC-4B05-92CD-D803EB1BC2E9}"/>
    <cellStyle name="Normal 3 31 4 3 2" xfId="25234" xr:uid="{CABF0EB1-A8AE-43BA-A092-0AC9B2630E1D}"/>
    <cellStyle name="Normal 3 31 4 3 3" xfId="25235" xr:uid="{E8DA2910-D936-4755-9324-BD5A465B8842}"/>
    <cellStyle name="Normal 3 31 4 4" xfId="25236" xr:uid="{5C52180A-B2D3-4F4E-A2E3-01367C3A87B6}"/>
    <cellStyle name="Normal 3 31 4 5" xfId="25237" xr:uid="{F410CB79-264F-412E-B044-B96EC8DFF7D7}"/>
    <cellStyle name="Normal 3 31 5" xfId="25238" xr:uid="{7C7DDFB9-776A-4D79-82AF-FEE3631E62EA}"/>
    <cellStyle name="Normal 3 31 5 2" xfId="25239" xr:uid="{524F1F19-F214-40CF-978C-CB2F6E121DDF}"/>
    <cellStyle name="Normal 3 31 5 2 2" xfId="25240" xr:uid="{7D09C652-0B0C-4195-868A-9B5F45D2C774}"/>
    <cellStyle name="Normal 3 31 5 2 3" xfId="25241" xr:uid="{6C911B3E-8285-4716-8FB0-AD0D3139000E}"/>
    <cellStyle name="Normal 3 31 5 3" xfId="25242" xr:uid="{2216D33E-E948-4F87-B53A-800CA4F5847E}"/>
    <cellStyle name="Normal 3 31 5 3 2" xfId="25243" xr:uid="{695FD5CA-9F72-4662-AB5B-AC236EC95567}"/>
    <cellStyle name="Normal 3 31 5 3 3" xfId="25244" xr:uid="{E8269FA5-063E-42AB-AE96-F1425EA6A2CB}"/>
    <cellStyle name="Normal 3 31 5 4" xfId="25245" xr:uid="{9AF964E9-2004-4C9B-A7B1-AE87203A667D}"/>
    <cellStyle name="Normal 3 31 5 5" xfId="25246" xr:uid="{640D33CE-B4EF-4F20-B92B-6CD28B332100}"/>
    <cellStyle name="Normal 3 31 6" xfId="25247" xr:uid="{B072F2E2-274C-4EFD-AC1F-AC9EEF3A6F81}"/>
    <cellStyle name="Normal 3 31 6 2" xfId="25248" xr:uid="{C0F813E1-4E73-4030-AEDA-7A48ECED7740}"/>
    <cellStyle name="Normal 3 31 6 2 2" xfId="25249" xr:uid="{4BAE46D0-F21F-4EFE-87E4-DC34DAF39791}"/>
    <cellStyle name="Normal 3 31 6 2 3" xfId="25250" xr:uid="{D4018BA8-D452-4D7C-ADAF-58CDF992CB6A}"/>
    <cellStyle name="Normal 3 31 6 3" xfId="25251" xr:uid="{A5BB7092-9623-4B05-B8D2-500EEF3E3AE4}"/>
    <cellStyle name="Normal 3 31 6 3 2" xfId="25252" xr:uid="{12A84FAE-9401-44B2-B7AF-1160D6DAC809}"/>
    <cellStyle name="Normal 3 31 6 3 3" xfId="25253" xr:uid="{F12C02B0-246D-4978-9D95-9B29440A8456}"/>
    <cellStyle name="Normal 3 31 6 4" xfId="25254" xr:uid="{2FEE379C-711D-4E51-AEE2-55A795F09A45}"/>
    <cellStyle name="Normal 3 31 6 5" xfId="25255" xr:uid="{03C62FE0-3187-48F4-8877-97FB1E9F3E30}"/>
    <cellStyle name="Normal 3 31 7" xfId="25256" xr:uid="{2D67D7DC-ED7E-4901-9ECE-112F0F701AA5}"/>
    <cellStyle name="Normal 3 31 7 2" xfId="25257" xr:uid="{ECBCCCB7-A3B5-41CD-8D1B-8230E03B0ECC}"/>
    <cellStyle name="Normal 3 31 7 2 2" xfId="25258" xr:uid="{C8758F49-27F6-4AD0-89C3-8F40B1C06B06}"/>
    <cellStyle name="Normal 3 31 7 2 3" xfId="25259" xr:uid="{B4389728-E55A-49CC-9791-37CC91634AEA}"/>
    <cellStyle name="Normal 3 31 7 3" xfId="25260" xr:uid="{925ED3AD-2027-4F89-9BFE-EC8325D86C81}"/>
    <cellStyle name="Normal 3 31 7 3 2" xfId="25261" xr:uid="{420FE3BA-58C4-4CB7-9783-78AFB94247C1}"/>
    <cellStyle name="Normal 3 31 7 3 3" xfId="25262" xr:uid="{BAA02365-4EA4-4EB6-933E-81A5DCB51955}"/>
    <cellStyle name="Normal 3 31 7 4" xfId="25263" xr:uid="{580C60BA-CFCC-480F-B6A8-170D05F929B2}"/>
    <cellStyle name="Normal 3 31 7 5" xfId="25264" xr:uid="{B1BD3B49-3B96-42EA-B573-A2F0802219F8}"/>
    <cellStyle name="Normal 3 31 8" xfId="25265" xr:uid="{DC890C17-34DE-4D82-8D4A-070FE683174D}"/>
    <cellStyle name="Normal 3 31 8 2" xfId="25266" xr:uid="{91A93FDA-0441-4EA2-854E-26369A1C02FF}"/>
    <cellStyle name="Normal 3 31 8 2 2" xfId="25267" xr:uid="{0D3D9007-F73D-4F11-A3AC-1310BEF59863}"/>
    <cellStyle name="Normal 3 31 8 2 3" xfId="25268" xr:uid="{24999105-4ACF-449C-8897-1B3338FC7990}"/>
    <cellStyle name="Normal 3 31 8 3" xfId="25269" xr:uid="{BC430345-959A-4306-8CDC-B8CC5EB8F73B}"/>
    <cellStyle name="Normal 3 31 8 3 2" xfId="25270" xr:uid="{5E860357-CCFD-4949-B5EE-3D65CD7303F4}"/>
    <cellStyle name="Normal 3 31 8 3 3" xfId="25271" xr:uid="{F577AB75-F0B3-442A-B99E-1028A4F2CB16}"/>
    <cellStyle name="Normal 3 31 8 4" xfId="25272" xr:uid="{0B57FAC9-464C-44AA-9D9B-E95F35F5F1D6}"/>
    <cellStyle name="Normal 3 31 8 5" xfId="25273" xr:uid="{F13B81BE-4A50-430D-949C-B014B5D5A45E}"/>
    <cellStyle name="Normal 3 31 9" xfId="25274" xr:uid="{13B38C13-F059-4672-AA3C-D36BB0B5D1B9}"/>
    <cellStyle name="Normal 3 31 9 2" xfId="25275" xr:uid="{85F525AA-03BC-4C9F-AC44-7ED909365D7C}"/>
    <cellStyle name="Normal 3 31 9 2 2" xfId="25276" xr:uid="{57FEACAB-7EF1-48F3-911E-FA646FF957AC}"/>
    <cellStyle name="Normal 3 31 9 2 3" xfId="25277" xr:uid="{4BCDF2DA-A102-40A8-81C3-92419B7B831F}"/>
    <cellStyle name="Normal 3 31 9 3" xfId="25278" xr:uid="{FAEF4869-4693-4840-8C3A-4CAF6AEE8042}"/>
    <cellStyle name="Normal 3 31 9 3 2" xfId="25279" xr:uid="{D294438B-5D59-4400-BC7A-40E75874C9F8}"/>
    <cellStyle name="Normal 3 31 9 3 3" xfId="25280" xr:uid="{DE8F5264-2BA4-4F52-AA63-D6E58DF0CC27}"/>
    <cellStyle name="Normal 3 31 9 4" xfId="25281" xr:uid="{C8D6B40E-F026-415B-A599-277D7A0299A1}"/>
    <cellStyle name="Normal 3 31 9 5" xfId="25282" xr:uid="{8C6C9C30-C7C0-4E03-8BB3-054DA9AD1C0C}"/>
    <cellStyle name="Normal 3 32" xfId="25283" xr:uid="{0A9F8713-9AA4-4A08-9B98-4C05F57933B1}"/>
    <cellStyle name="Normal 3 32 10" xfId="25284" xr:uid="{181C2F1A-2C7B-4DD6-A598-1F859010F7AD}"/>
    <cellStyle name="Normal 3 32 10 2" xfId="25285" xr:uid="{F8BD346C-467B-42EA-98C3-D0C5A32F8895}"/>
    <cellStyle name="Normal 3 32 10 2 2" xfId="25286" xr:uid="{14FC365D-64B7-44F3-90F8-4ABFD1B981A3}"/>
    <cellStyle name="Normal 3 32 10 2 3" xfId="25287" xr:uid="{B6B85174-1554-44B4-8B24-01268D64E9E7}"/>
    <cellStyle name="Normal 3 32 10 3" xfId="25288" xr:uid="{06EF57CD-CD82-4694-B2FD-93E9B9F2DFCD}"/>
    <cellStyle name="Normal 3 32 10 3 2" xfId="25289" xr:uid="{61DF801B-EEB3-4512-AA56-117C1543F4A9}"/>
    <cellStyle name="Normal 3 32 10 3 3" xfId="25290" xr:uid="{855144D4-C708-47EC-8961-21FED65925E6}"/>
    <cellStyle name="Normal 3 32 10 4" xfId="25291" xr:uid="{01A72282-6303-4DE3-B8A8-CEBC8A14E6D1}"/>
    <cellStyle name="Normal 3 32 10 5" xfId="25292" xr:uid="{D88A61C4-C6F4-4334-9BF1-B57625316C19}"/>
    <cellStyle name="Normal 3 32 11" xfId="25293" xr:uid="{37A4DA14-81E5-4A76-9D0C-20EDEE5630E7}"/>
    <cellStyle name="Normal 3 32 11 2" xfId="25294" xr:uid="{134B6CC5-C1EE-4602-B9FD-B5D1A0837A1F}"/>
    <cellStyle name="Normal 3 32 11 2 2" xfId="25295" xr:uid="{D750D832-1BB1-45F6-AB14-312EB5F3059E}"/>
    <cellStyle name="Normal 3 32 11 2 3" xfId="25296" xr:uid="{8E7D57C7-B411-41A8-A4EC-584A9FBB4104}"/>
    <cellStyle name="Normal 3 32 11 3" xfId="25297" xr:uid="{7646111E-AD07-4004-9FF6-F861D6D7CA5F}"/>
    <cellStyle name="Normal 3 32 11 3 2" xfId="25298" xr:uid="{B2A4DC1B-2E53-4D45-A0C0-B229DCE17FB5}"/>
    <cellStyle name="Normal 3 32 11 3 3" xfId="25299" xr:uid="{78DFFB63-1CCC-4AF2-A876-1672A56D9A27}"/>
    <cellStyle name="Normal 3 32 11 4" xfId="25300" xr:uid="{E62A110F-FE00-4042-8219-E61508DE586B}"/>
    <cellStyle name="Normal 3 32 11 5" xfId="25301" xr:uid="{D91987DA-29D8-4BC3-9A37-C721DC498B74}"/>
    <cellStyle name="Normal 3 32 12" xfId="25302" xr:uid="{4BCB2220-64D5-4D93-8B7F-D254356E0F78}"/>
    <cellStyle name="Normal 3 32 12 2" xfId="25303" xr:uid="{0D647129-AFBB-47A1-A998-33958AD60D43}"/>
    <cellStyle name="Normal 3 32 12 2 2" xfId="25304" xr:uid="{4052151E-CE72-4A6E-A79C-AA0FC12D125F}"/>
    <cellStyle name="Normal 3 32 12 2 3" xfId="25305" xr:uid="{B527413C-E7D3-4F20-97C4-DD8DF78136FE}"/>
    <cellStyle name="Normal 3 32 12 3" xfId="25306" xr:uid="{BC875A91-C71E-483A-BB8D-F9B5221F47FD}"/>
    <cellStyle name="Normal 3 32 12 3 2" xfId="25307" xr:uid="{974388AD-070F-4F5B-86B2-111CA274661C}"/>
    <cellStyle name="Normal 3 32 12 3 3" xfId="25308" xr:uid="{3B0BDAE9-A189-43A2-B8D6-667CFF36D108}"/>
    <cellStyle name="Normal 3 32 12 4" xfId="25309" xr:uid="{2FBDB3F3-6CE0-4F25-B589-6A6C69191448}"/>
    <cellStyle name="Normal 3 32 12 5" xfId="25310" xr:uid="{2307D2CE-8A49-4EF6-B9B7-7C76C5346D31}"/>
    <cellStyle name="Normal 3 32 13" xfId="25311" xr:uid="{E325CADE-AFE7-4BC9-9989-47FED8D62DF3}"/>
    <cellStyle name="Normal 3 32 13 2" xfId="25312" xr:uid="{2E2769A4-75CE-4490-B8F1-6320DD1D9A61}"/>
    <cellStyle name="Normal 3 32 13 2 2" xfId="25313" xr:uid="{E878B224-1CB5-4E0D-AC04-CB1C79C75DB8}"/>
    <cellStyle name="Normal 3 32 13 2 3" xfId="25314" xr:uid="{0C0A4E8F-ADAE-44A8-B390-A4A305A978E9}"/>
    <cellStyle name="Normal 3 32 13 3" xfId="25315" xr:uid="{6D4A803B-AB48-4C61-B24D-487A47B9EFF6}"/>
    <cellStyle name="Normal 3 32 13 3 2" xfId="25316" xr:uid="{03FE86E2-020F-4042-9152-D73C02A7382B}"/>
    <cellStyle name="Normal 3 32 13 3 3" xfId="25317" xr:uid="{5F044F82-C155-415D-9875-2CA7D0CE28B4}"/>
    <cellStyle name="Normal 3 32 13 4" xfId="25318" xr:uid="{6AEAC2D8-E673-4DE4-A34F-26B6D3FACC89}"/>
    <cellStyle name="Normal 3 32 13 5" xfId="25319" xr:uid="{D7263E22-A510-4740-8E96-2053DE5A8C21}"/>
    <cellStyle name="Normal 3 32 14" xfId="25320" xr:uid="{961C6A7E-6105-483F-8867-BAA6DAF7FCD6}"/>
    <cellStyle name="Normal 3 32 14 2" xfId="25321" xr:uid="{7967FA74-9D93-499B-B6CF-B6C3AFF5D61E}"/>
    <cellStyle name="Normal 3 32 14 2 2" xfId="25322" xr:uid="{190E165D-21F6-41DD-9A69-CFFCFEA1D198}"/>
    <cellStyle name="Normal 3 32 14 2 3" xfId="25323" xr:uid="{5F870391-2396-4530-BBF4-F1C1E427BB0A}"/>
    <cellStyle name="Normal 3 32 14 3" xfId="25324" xr:uid="{C4841F7B-358D-4C6C-AE9E-A2B7D73DD0DD}"/>
    <cellStyle name="Normal 3 32 14 3 2" xfId="25325" xr:uid="{424D2E19-9065-4DC5-A168-ED3D9243C25C}"/>
    <cellStyle name="Normal 3 32 14 3 3" xfId="25326" xr:uid="{2A2013A6-5809-4F18-ABB8-E2DE9CC8E854}"/>
    <cellStyle name="Normal 3 32 14 4" xfId="25327" xr:uid="{46AF1F4C-0D64-43E6-B47E-931BAA86E760}"/>
    <cellStyle name="Normal 3 32 14 5" xfId="25328" xr:uid="{66030D24-0286-4C2B-BD50-16A9DEA31917}"/>
    <cellStyle name="Normal 3 32 15" xfId="25329" xr:uid="{A5A32D17-BC7C-4131-BB1D-EF1D806C5835}"/>
    <cellStyle name="Normal 3 32 15 2" xfId="25330" xr:uid="{3CC5EE89-7354-48A0-8F99-EC53BB35E1A4}"/>
    <cellStyle name="Normal 3 32 15 2 2" xfId="25331" xr:uid="{5AE07E98-D0BD-44C8-8193-058C2EB9C918}"/>
    <cellStyle name="Normal 3 32 15 2 3" xfId="25332" xr:uid="{B631EE94-3D8F-411D-A55C-6548204107AF}"/>
    <cellStyle name="Normal 3 32 15 3" xfId="25333" xr:uid="{3082E51F-2A9B-47E2-ACB3-0DE1AAC5246E}"/>
    <cellStyle name="Normal 3 32 15 3 2" xfId="25334" xr:uid="{4A90EAFC-5E5D-4EC1-9636-66D25647023B}"/>
    <cellStyle name="Normal 3 32 15 3 3" xfId="25335" xr:uid="{8D814D7E-6835-4CE3-A6A6-D7B97232700B}"/>
    <cellStyle name="Normal 3 32 15 4" xfId="25336" xr:uid="{2647367B-4267-4852-B4BD-E7AC65595AB1}"/>
    <cellStyle name="Normal 3 32 15 5" xfId="25337" xr:uid="{239D30FB-0760-4DBD-9914-F3316103E191}"/>
    <cellStyle name="Normal 3 32 16" xfId="25338" xr:uid="{906B49B4-9668-43E2-8D9C-11906B47D101}"/>
    <cellStyle name="Normal 3 32 16 2" xfId="25339" xr:uid="{FD6A7FD5-3295-46BF-AE19-A933E42A6615}"/>
    <cellStyle name="Normal 3 32 16 2 2" xfId="25340" xr:uid="{8C1F5A38-896D-4BB8-B952-7408B836DA2D}"/>
    <cellStyle name="Normal 3 32 16 2 3" xfId="25341" xr:uid="{9781D7E7-5442-47A6-955C-3B3D6F91DEBE}"/>
    <cellStyle name="Normal 3 32 16 3" xfId="25342" xr:uid="{3D68ACAD-66D7-47E3-921D-17DF9060C925}"/>
    <cellStyle name="Normal 3 32 16 3 2" xfId="25343" xr:uid="{521A95BA-087B-4388-B5A6-B2C775CEDAE4}"/>
    <cellStyle name="Normal 3 32 16 3 3" xfId="25344" xr:uid="{1620B09E-78EB-4CA5-857E-C4EB765E1D62}"/>
    <cellStyle name="Normal 3 32 16 4" xfId="25345" xr:uid="{145C6281-6A17-4AD8-80D9-1158BBB3AF86}"/>
    <cellStyle name="Normal 3 32 16 5" xfId="25346" xr:uid="{4ADDE536-009B-49E9-814D-79BCFC791032}"/>
    <cellStyle name="Normal 3 32 17" xfId="25347" xr:uid="{AACE80CF-6B7C-489B-BC74-CA39C4A733F6}"/>
    <cellStyle name="Normal 3 32 17 2" xfId="25348" xr:uid="{6A629980-C545-4A7A-B9A4-E45D63254647}"/>
    <cellStyle name="Normal 3 32 17 2 2" xfId="25349" xr:uid="{AC32E576-22CF-4F45-BA34-708FA92FB345}"/>
    <cellStyle name="Normal 3 32 17 2 3" xfId="25350" xr:uid="{6B3C5861-DE00-4893-B3AC-8A7AA21C4D0A}"/>
    <cellStyle name="Normal 3 32 17 3" xfId="25351" xr:uid="{AF2B7510-8E56-4678-959A-47571104621A}"/>
    <cellStyle name="Normal 3 32 17 3 2" xfId="25352" xr:uid="{A29609C6-2E84-4595-A329-2A5FF250A022}"/>
    <cellStyle name="Normal 3 32 17 3 3" xfId="25353" xr:uid="{D4EF7B1B-A9EA-488F-B006-025F9721A503}"/>
    <cellStyle name="Normal 3 32 17 4" xfId="25354" xr:uid="{BFAB22FE-9F3D-479A-AD7C-AC0563158B62}"/>
    <cellStyle name="Normal 3 32 17 5" xfId="25355" xr:uid="{9968F3BC-54E5-4AF4-94CE-5F417DC72D87}"/>
    <cellStyle name="Normal 3 32 18" xfId="25356" xr:uid="{9E78D344-C3D1-4975-82BE-3C0B57689F0C}"/>
    <cellStyle name="Normal 3 32 18 2" xfId="25357" xr:uid="{AE0A5FA3-E9EE-40A8-9B5A-972FFEE89DF7}"/>
    <cellStyle name="Normal 3 32 18 2 2" xfId="25358" xr:uid="{FDE2E73C-F449-483A-A56B-E05876DF1B2C}"/>
    <cellStyle name="Normal 3 32 18 2 3" xfId="25359" xr:uid="{3B5D8862-8F32-4F1A-B0EA-718EA45777C4}"/>
    <cellStyle name="Normal 3 32 18 3" xfId="25360" xr:uid="{6EA12ACF-B954-46E7-B107-22C8A930F6CE}"/>
    <cellStyle name="Normal 3 32 18 3 2" xfId="25361" xr:uid="{1547F5AB-DB36-498A-A423-7B30DC0026FB}"/>
    <cellStyle name="Normal 3 32 18 3 3" xfId="25362" xr:uid="{14B8CB9E-6620-43AD-B3A4-6FC28EC75190}"/>
    <cellStyle name="Normal 3 32 18 4" xfId="25363" xr:uid="{CC6E1150-E8FD-4294-B33A-58FDCCB05130}"/>
    <cellStyle name="Normal 3 32 18 5" xfId="25364" xr:uid="{83F9F221-F7E9-495C-98DE-7DB0684F8A4A}"/>
    <cellStyle name="Normal 3 32 19" xfId="25365" xr:uid="{DCD50BA8-F6EF-4E08-8D29-4F63FF012A3E}"/>
    <cellStyle name="Normal 3 32 19 2" xfId="25366" xr:uid="{3EF0EA30-1C19-44CB-AE88-39FDB1AFD536}"/>
    <cellStyle name="Normal 3 32 19 2 2" xfId="25367" xr:uid="{5B16EB01-DECF-4BB1-9D40-5467B1D7B078}"/>
    <cellStyle name="Normal 3 32 19 2 3" xfId="25368" xr:uid="{4DC391B6-DAA4-43AC-BC26-7E7039888B55}"/>
    <cellStyle name="Normal 3 32 19 3" xfId="25369" xr:uid="{C658A2F5-3F89-4608-940B-67B845D54B2A}"/>
    <cellStyle name="Normal 3 32 19 3 2" xfId="25370" xr:uid="{C81B5F97-4273-45EB-B729-9E85C2F79DFF}"/>
    <cellStyle name="Normal 3 32 19 3 3" xfId="25371" xr:uid="{85084417-CAE4-4732-8E2D-3B08F9C80C61}"/>
    <cellStyle name="Normal 3 32 19 4" xfId="25372" xr:uid="{2841FD0A-F5A1-44B0-BE1B-E54B92F5DC4C}"/>
    <cellStyle name="Normal 3 32 19 5" xfId="25373" xr:uid="{83D18D85-8767-4DE5-8F46-2E724053EFF0}"/>
    <cellStyle name="Normal 3 32 2" xfId="25374" xr:uid="{DA8F4ECF-B483-422E-A9A4-FAF73F392B8D}"/>
    <cellStyle name="Normal 3 32 2 2" xfId="25375" xr:uid="{50EFA323-A9A7-4503-96BD-B9F2C8BF275C}"/>
    <cellStyle name="Normal 3 32 2 2 2" xfId="25376" xr:uid="{6BD93066-9232-4B9D-9338-BFBBB8355BFB}"/>
    <cellStyle name="Normal 3 32 2 2 3" xfId="25377" xr:uid="{0FAFCD0D-806B-400F-ADFF-1C3A62B2AE61}"/>
    <cellStyle name="Normal 3 32 2 3" xfId="25378" xr:uid="{FEF0144F-DF78-4F7D-85AD-D711B71DA486}"/>
    <cellStyle name="Normal 3 32 2 3 2" xfId="25379" xr:uid="{F87BC3B1-918C-4917-84C6-034E76E74F98}"/>
    <cellStyle name="Normal 3 32 2 3 3" xfId="25380" xr:uid="{C581AE2F-AB52-4375-B52B-ABB7EB9C8E03}"/>
    <cellStyle name="Normal 3 32 2 4" xfId="25381" xr:uid="{332C8220-DD35-4B68-9D91-D9F5297FCF8B}"/>
    <cellStyle name="Normal 3 32 2 5" xfId="25382" xr:uid="{7D04239C-9144-494B-96CB-831A59A9B44B}"/>
    <cellStyle name="Normal 3 32 20" xfId="25383" xr:uid="{BD08398D-5588-45A0-8C71-9DE61FCC2B07}"/>
    <cellStyle name="Normal 3 32 20 2" xfId="25384" xr:uid="{0CFAAB5D-33E9-4A29-9C85-DBFFA9A5F322}"/>
    <cellStyle name="Normal 3 32 20 2 2" xfId="25385" xr:uid="{19393AE9-EC16-4BE3-8C74-3DA8F8EA14A4}"/>
    <cellStyle name="Normal 3 32 20 2 3" xfId="25386" xr:uid="{85B16918-8978-4361-B3F7-AAC7FCDEC5CF}"/>
    <cellStyle name="Normal 3 32 20 3" xfId="25387" xr:uid="{9DFF0F21-47E8-4BAE-9C9D-CC1BE81C9995}"/>
    <cellStyle name="Normal 3 32 20 3 2" xfId="25388" xr:uid="{81A405E7-8E7F-4E68-A728-179D6F2C24D0}"/>
    <cellStyle name="Normal 3 32 20 3 3" xfId="25389" xr:uid="{729554E7-F658-4205-90B6-6A58FD2E875F}"/>
    <cellStyle name="Normal 3 32 20 4" xfId="25390" xr:uid="{29F848C1-4F58-4E45-95F3-2C8E879D0D5B}"/>
    <cellStyle name="Normal 3 32 20 5" xfId="25391" xr:uid="{78B94D86-FC2F-4E32-A518-CB1C345A9B95}"/>
    <cellStyle name="Normal 3 32 21" xfId="25392" xr:uid="{0052CEC1-765A-4FEA-9C56-BE9B329ECAF6}"/>
    <cellStyle name="Normal 3 32 21 2" xfId="25393" xr:uid="{EE8B43A7-0146-4AA5-ACBD-CFFC7AB89774}"/>
    <cellStyle name="Normal 3 32 21 2 2" xfId="25394" xr:uid="{C57B0DDF-7B84-4A78-B21B-90E364841FE8}"/>
    <cellStyle name="Normal 3 32 21 2 3" xfId="25395" xr:uid="{2C3E8930-A8D2-47ED-AA11-E8156520193E}"/>
    <cellStyle name="Normal 3 32 21 3" xfId="25396" xr:uid="{BEAA19D2-28E1-4EC6-9C3E-16A80974C6CD}"/>
    <cellStyle name="Normal 3 32 21 3 2" xfId="25397" xr:uid="{38165F85-C0D6-405B-BBA5-B7DAAC41BBB1}"/>
    <cellStyle name="Normal 3 32 21 3 3" xfId="25398" xr:uid="{60D9513F-AD80-4517-AF93-9E67C86D19FD}"/>
    <cellStyle name="Normal 3 32 21 4" xfId="25399" xr:uid="{936B3EAE-98F3-4712-B808-CA1288721B40}"/>
    <cellStyle name="Normal 3 32 21 5" xfId="25400" xr:uid="{49F34E82-8D66-4165-901C-685A0317FBE2}"/>
    <cellStyle name="Normal 3 32 22" xfId="25401" xr:uid="{AD6C370C-2A9B-435F-8CFB-C4D544048B3B}"/>
    <cellStyle name="Normal 3 32 22 2" xfId="25402" xr:uid="{028B5FDD-92D8-4264-95BB-CA4B07A7ECE4}"/>
    <cellStyle name="Normal 3 32 22 2 2" xfId="25403" xr:uid="{ACC3C6FE-BBD9-45C4-8C26-4166A6F5D3A5}"/>
    <cellStyle name="Normal 3 32 22 2 3" xfId="25404" xr:uid="{AD4F1F34-2B6D-45EB-AA54-0E44E181472A}"/>
    <cellStyle name="Normal 3 32 22 3" xfId="25405" xr:uid="{F5F3DB43-252A-4CE8-B8A3-EC4EB3F190E2}"/>
    <cellStyle name="Normal 3 32 22 3 2" xfId="25406" xr:uid="{B18CB4BD-8F5E-43AC-8CA7-DBED4FA7180D}"/>
    <cellStyle name="Normal 3 32 22 3 3" xfId="25407" xr:uid="{E24C25EC-8B44-4D1F-87B4-DD525CCC77B7}"/>
    <cellStyle name="Normal 3 32 22 4" xfId="25408" xr:uid="{B8DFA205-38BE-4EB0-BCC6-AB4E8820789E}"/>
    <cellStyle name="Normal 3 32 22 5" xfId="25409" xr:uid="{93448934-D180-4138-9A4A-BA3BDD903C43}"/>
    <cellStyle name="Normal 3 32 23" xfId="25410" xr:uid="{77480A8B-7C7E-4737-8CFB-8C72272D02B2}"/>
    <cellStyle name="Normal 3 32 23 2" xfId="25411" xr:uid="{2885D0D4-9777-43F1-BF2D-A1EFDA2C56CF}"/>
    <cellStyle name="Normal 3 32 23 2 2" xfId="25412" xr:uid="{12482D1A-D611-43CA-9FA2-38BD74334142}"/>
    <cellStyle name="Normal 3 32 23 2 3" xfId="25413" xr:uid="{ACC59435-2E4F-4A4E-86CF-8B3479A44041}"/>
    <cellStyle name="Normal 3 32 23 3" xfId="25414" xr:uid="{347916D3-45C1-4D18-AE03-81DA6E95DB90}"/>
    <cellStyle name="Normal 3 32 23 3 2" xfId="25415" xr:uid="{D2F34D03-6CBC-4EE5-899D-9049A73607FD}"/>
    <cellStyle name="Normal 3 32 23 3 3" xfId="25416" xr:uid="{BFED969C-4DB8-4291-9325-D062C33299A5}"/>
    <cellStyle name="Normal 3 32 23 4" xfId="25417" xr:uid="{1E267C7E-B16C-45D3-AA48-4BCA468351F9}"/>
    <cellStyle name="Normal 3 32 23 5" xfId="25418" xr:uid="{2AD6B7EE-F35D-4605-AF38-CECC00D1A382}"/>
    <cellStyle name="Normal 3 32 24" xfId="25419" xr:uid="{E6760CA3-C34B-40E7-BA61-BCE60665DBD2}"/>
    <cellStyle name="Normal 3 32 24 2" xfId="25420" xr:uid="{0C0FBD7A-1411-4B0C-AF5F-67E4BCE50221}"/>
    <cellStyle name="Normal 3 32 24 3" xfId="25421" xr:uid="{E0D1285D-1FC2-4F04-A689-998996B1AFA7}"/>
    <cellStyle name="Normal 3 32 25" xfId="25422" xr:uid="{D2A88668-2B0D-455A-BAF6-7CB530F182AE}"/>
    <cellStyle name="Normal 3 32 25 2" xfId="25423" xr:uid="{32CFDD18-C694-487C-AD48-1E6E15A1B8F5}"/>
    <cellStyle name="Normal 3 32 25 3" xfId="25424" xr:uid="{90444C17-BD86-4796-8297-8251836BBBA5}"/>
    <cellStyle name="Normal 3 32 26" xfId="25425" xr:uid="{E18EF02A-994C-4B8A-9A85-36B6119CB22D}"/>
    <cellStyle name="Normal 3 32 27" xfId="25426" xr:uid="{01069D2E-DBC1-4745-8039-191F8AFA57A1}"/>
    <cellStyle name="Normal 3 32 3" xfId="25427" xr:uid="{BC3F9518-E670-449A-B782-B95823B80543}"/>
    <cellStyle name="Normal 3 32 3 2" xfId="25428" xr:uid="{5566EEBD-1BC6-4DD6-8E29-841A619A0131}"/>
    <cellStyle name="Normal 3 32 3 2 2" xfId="25429" xr:uid="{8033B296-918C-464D-AE1A-B0CDB0FD2C3C}"/>
    <cellStyle name="Normal 3 32 3 2 3" xfId="25430" xr:uid="{0D550FFC-30CA-4241-A6A5-9D3EFBAAF107}"/>
    <cellStyle name="Normal 3 32 3 3" xfId="25431" xr:uid="{D159AFFD-7546-4F3C-8EAF-285E959B9757}"/>
    <cellStyle name="Normal 3 32 3 3 2" xfId="25432" xr:uid="{E8AC472F-BBB3-4992-B2A2-F25B6C29929C}"/>
    <cellStyle name="Normal 3 32 3 3 3" xfId="25433" xr:uid="{FBB1F1CF-B039-4D09-9730-394EF6517EE2}"/>
    <cellStyle name="Normal 3 32 3 4" xfId="25434" xr:uid="{575615E3-5EB1-4F14-8B4A-0196F7D96012}"/>
    <cellStyle name="Normal 3 32 3 5" xfId="25435" xr:uid="{12DDC982-25B6-4115-B315-61D36AC2E315}"/>
    <cellStyle name="Normal 3 32 4" xfId="25436" xr:uid="{0BC4D8C3-77C1-427F-8C98-1EF27D74A3C6}"/>
    <cellStyle name="Normal 3 32 4 2" xfId="25437" xr:uid="{BB809171-C599-4273-93FC-FF39B3787B67}"/>
    <cellStyle name="Normal 3 32 4 2 2" xfId="25438" xr:uid="{B93938EA-8767-496B-A8E1-D125E2D828BA}"/>
    <cellStyle name="Normal 3 32 4 2 3" xfId="25439" xr:uid="{BB744FFF-19FB-440B-9BA7-898D1690803A}"/>
    <cellStyle name="Normal 3 32 4 3" xfId="25440" xr:uid="{C19A3AD4-847C-4EC1-AD95-5BF66F190B57}"/>
    <cellStyle name="Normal 3 32 4 3 2" xfId="25441" xr:uid="{2466FC02-FD82-461B-9F25-9BE278494AE2}"/>
    <cellStyle name="Normal 3 32 4 3 3" xfId="25442" xr:uid="{1BDB95A0-6C82-4C39-B1E6-2E7CC0584F0E}"/>
    <cellStyle name="Normal 3 32 4 4" xfId="25443" xr:uid="{94B5540F-B884-43DF-BAC5-39AA85226C0E}"/>
    <cellStyle name="Normal 3 32 4 5" xfId="25444" xr:uid="{695B43F4-D724-4D73-9906-38F762DF3200}"/>
    <cellStyle name="Normal 3 32 5" xfId="25445" xr:uid="{6ABAF270-C088-41F6-973B-60D7ED86ECF9}"/>
    <cellStyle name="Normal 3 32 5 2" xfId="25446" xr:uid="{3C882128-B755-434D-9D3F-790506B8E376}"/>
    <cellStyle name="Normal 3 32 5 2 2" xfId="25447" xr:uid="{6D863843-DD25-4E77-A303-D9B759379D34}"/>
    <cellStyle name="Normal 3 32 5 2 3" xfId="25448" xr:uid="{540C736E-B0C3-434C-BEB2-56CE1F54D91B}"/>
    <cellStyle name="Normal 3 32 5 3" xfId="25449" xr:uid="{FACD6682-8447-4BD4-9E61-101577570A81}"/>
    <cellStyle name="Normal 3 32 5 3 2" xfId="25450" xr:uid="{F5C22F1C-FCFC-4112-BAF7-47B1DF01E0FC}"/>
    <cellStyle name="Normal 3 32 5 3 3" xfId="25451" xr:uid="{252CFD71-6FD4-451A-B137-9E631E824FDD}"/>
    <cellStyle name="Normal 3 32 5 4" xfId="25452" xr:uid="{2DEB18B1-AA50-4926-8B0C-A6F74EF00A93}"/>
    <cellStyle name="Normal 3 32 5 5" xfId="25453" xr:uid="{07432FD5-8051-4AD5-AD8B-DD2ED9BBE533}"/>
    <cellStyle name="Normal 3 32 6" xfId="25454" xr:uid="{B6A604EC-F1B8-493C-8251-5F437ABAC6D3}"/>
    <cellStyle name="Normal 3 32 6 2" xfId="25455" xr:uid="{3D339145-9DC2-493D-B0AA-F08207F99A78}"/>
    <cellStyle name="Normal 3 32 6 2 2" xfId="25456" xr:uid="{E314DE43-EDEF-40C7-90B8-6AB923EFF4D8}"/>
    <cellStyle name="Normal 3 32 6 2 3" xfId="25457" xr:uid="{70CEB0CE-5D76-4126-99C3-06AF286C05EE}"/>
    <cellStyle name="Normal 3 32 6 3" xfId="25458" xr:uid="{4921D233-94A6-4830-9D1C-92B483FC2BBD}"/>
    <cellStyle name="Normal 3 32 6 3 2" xfId="25459" xr:uid="{2D5D8AFA-7009-443C-B626-D490EC0201E0}"/>
    <cellStyle name="Normal 3 32 6 3 3" xfId="25460" xr:uid="{C3D3AA1F-2DDC-4395-826A-F1FD3001B165}"/>
    <cellStyle name="Normal 3 32 6 4" xfId="25461" xr:uid="{A45079BA-1132-4E0F-8D86-96B14ECC5073}"/>
    <cellStyle name="Normal 3 32 6 5" xfId="25462" xr:uid="{67506410-C4D8-4CA5-B100-7332AE3BBB01}"/>
    <cellStyle name="Normal 3 32 7" xfId="25463" xr:uid="{B87376B9-F304-4B77-817D-EB472831C56E}"/>
    <cellStyle name="Normal 3 32 7 2" xfId="25464" xr:uid="{589AE416-BE9B-4AC8-90B1-E25A0874CC88}"/>
    <cellStyle name="Normal 3 32 7 2 2" xfId="25465" xr:uid="{FF018126-55FA-46BA-8853-3CF3215C66FC}"/>
    <cellStyle name="Normal 3 32 7 2 3" xfId="25466" xr:uid="{308FDB1E-C805-44EA-AD25-A7259A0FDAEB}"/>
    <cellStyle name="Normal 3 32 7 3" xfId="25467" xr:uid="{7D4FA753-D319-4FEE-82AD-FF1096EB8733}"/>
    <cellStyle name="Normal 3 32 7 3 2" xfId="25468" xr:uid="{0CD34D40-AF14-4941-87A5-4A955835A95D}"/>
    <cellStyle name="Normal 3 32 7 3 3" xfId="25469" xr:uid="{32382782-CE24-47E4-B318-C6F837C2FE20}"/>
    <cellStyle name="Normal 3 32 7 4" xfId="25470" xr:uid="{0ED5D433-B29E-4E6B-BE00-8430EF832453}"/>
    <cellStyle name="Normal 3 32 7 5" xfId="25471" xr:uid="{092719A0-7297-450A-8F08-7EAF6895E985}"/>
    <cellStyle name="Normal 3 32 8" xfId="25472" xr:uid="{D67A92BF-FD93-4CF6-9DB5-94644544C140}"/>
    <cellStyle name="Normal 3 32 8 2" xfId="25473" xr:uid="{F877C014-21AD-4FBE-9782-928526FF6121}"/>
    <cellStyle name="Normal 3 32 8 2 2" xfId="25474" xr:uid="{48B2A54A-A133-4A31-8E91-C8D55B6DA67F}"/>
    <cellStyle name="Normal 3 32 8 2 3" xfId="25475" xr:uid="{8FAFA7A3-C476-42AF-AE78-B94D3009618F}"/>
    <cellStyle name="Normal 3 32 8 3" xfId="25476" xr:uid="{743515BE-CA47-49D2-A35A-3DFEE005CF4C}"/>
    <cellStyle name="Normal 3 32 8 3 2" xfId="25477" xr:uid="{479453F5-40D2-4560-BBEC-623546F238D7}"/>
    <cellStyle name="Normal 3 32 8 3 3" xfId="25478" xr:uid="{6988BAAF-5B39-4A81-9E27-3EEBAE21F9D6}"/>
    <cellStyle name="Normal 3 32 8 4" xfId="25479" xr:uid="{7AC3D741-9C83-49BE-B9B6-A1EDED2AFC66}"/>
    <cellStyle name="Normal 3 32 8 5" xfId="25480" xr:uid="{6D93CA49-CA7F-4950-9D8D-D15E43DFF113}"/>
    <cellStyle name="Normal 3 32 9" xfId="25481" xr:uid="{9B450A89-725A-492D-A2AD-B83C0829BEC0}"/>
    <cellStyle name="Normal 3 32 9 2" xfId="25482" xr:uid="{12361736-617E-4133-BC76-FF47DACA0F34}"/>
    <cellStyle name="Normal 3 32 9 2 2" xfId="25483" xr:uid="{0A10D420-8B24-442E-9E8B-1B47D3A060D8}"/>
    <cellStyle name="Normal 3 32 9 2 3" xfId="25484" xr:uid="{94135DC8-646C-4F74-B884-D22C611B4171}"/>
    <cellStyle name="Normal 3 32 9 3" xfId="25485" xr:uid="{4D87E6F5-BF56-43C3-B4BB-6EC9C588E786}"/>
    <cellStyle name="Normal 3 32 9 3 2" xfId="25486" xr:uid="{D496C252-5DC2-4FF4-80EE-DB9761056241}"/>
    <cellStyle name="Normal 3 32 9 3 3" xfId="25487" xr:uid="{39E6FC68-EDB2-4B5E-AB66-63B9356A3199}"/>
    <cellStyle name="Normal 3 32 9 4" xfId="25488" xr:uid="{E8D2A38B-4FDA-472C-A63E-4621065CBEB7}"/>
    <cellStyle name="Normal 3 32 9 5" xfId="25489" xr:uid="{A2BEAC49-9298-48FF-B52E-C113AE445B82}"/>
    <cellStyle name="Normal 3 33" xfId="25490" xr:uid="{06EAA106-8956-405B-9BD5-11C69AB8C679}"/>
    <cellStyle name="Normal 3 33 10" xfId="25491" xr:uid="{3594A577-BB67-40D5-9039-DD5F0BBE51EE}"/>
    <cellStyle name="Normal 3 33 10 2" xfId="25492" xr:uid="{338B058E-C943-4C27-88BB-CEED52D99D38}"/>
    <cellStyle name="Normal 3 33 10 2 2" xfId="25493" xr:uid="{8920266A-4CA8-47E2-AC08-E48342146D9F}"/>
    <cellStyle name="Normal 3 33 10 2 3" xfId="25494" xr:uid="{5E5A9985-4F21-451F-9F74-2184F50115B3}"/>
    <cellStyle name="Normal 3 33 10 3" xfId="25495" xr:uid="{A433D422-9216-44E4-A623-A1EF7A5F4B0D}"/>
    <cellStyle name="Normal 3 33 10 3 2" xfId="25496" xr:uid="{49BBDD54-49FA-4222-8329-FB7828E92A99}"/>
    <cellStyle name="Normal 3 33 10 3 3" xfId="25497" xr:uid="{912DF635-4B88-43A7-9C5F-3E5DCF738EFD}"/>
    <cellStyle name="Normal 3 33 10 4" xfId="25498" xr:uid="{F77D3ADE-A18C-4B5E-99DA-77CCFFED5CFF}"/>
    <cellStyle name="Normal 3 33 10 5" xfId="25499" xr:uid="{BCF76507-2AE2-475D-9E09-C8AF94A19BF1}"/>
    <cellStyle name="Normal 3 33 11" xfId="25500" xr:uid="{7D6B76DB-C51C-4999-BCA1-5C75F2574131}"/>
    <cellStyle name="Normal 3 33 11 2" xfId="25501" xr:uid="{0FCFD58D-74F3-43F3-86E2-F9B298EFE1CB}"/>
    <cellStyle name="Normal 3 33 11 2 2" xfId="25502" xr:uid="{C32D5950-5F4F-49A1-8C0B-F115BB21E0B2}"/>
    <cellStyle name="Normal 3 33 11 2 3" xfId="25503" xr:uid="{8CA1D41C-19A8-4510-9C62-12494A326564}"/>
    <cellStyle name="Normal 3 33 11 3" xfId="25504" xr:uid="{7FF5C8D1-3EE4-4C23-8617-B8C5D4E133F7}"/>
    <cellStyle name="Normal 3 33 11 3 2" xfId="25505" xr:uid="{E68493DA-8996-4195-BD3D-C94ECD198774}"/>
    <cellStyle name="Normal 3 33 11 3 3" xfId="25506" xr:uid="{436A6B85-E1E3-4161-BE22-CBACC733C723}"/>
    <cellStyle name="Normal 3 33 11 4" xfId="25507" xr:uid="{CE7B953D-89DA-4281-9377-7370E05C2EE3}"/>
    <cellStyle name="Normal 3 33 11 5" xfId="25508" xr:uid="{C114006D-ED96-4F0E-B06D-7777098CF73C}"/>
    <cellStyle name="Normal 3 33 12" xfId="25509" xr:uid="{7D5FD0CD-CE4A-432A-B5CF-DCEE8A940CC6}"/>
    <cellStyle name="Normal 3 33 12 2" xfId="25510" xr:uid="{2D31D50E-4C0F-49BF-9794-DE9C690D770D}"/>
    <cellStyle name="Normal 3 33 12 2 2" xfId="25511" xr:uid="{4B6AA762-E8AC-4A60-BBD2-F6679FE6CC9A}"/>
    <cellStyle name="Normal 3 33 12 2 3" xfId="25512" xr:uid="{7AB17FA2-852C-4A1F-BEF5-7FCE64046E26}"/>
    <cellStyle name="Normal 3 33 12 3" xfId="25513" xr:uid="{0CEEDE93-046D-427D-9C7A-1BBC8AD655FA}"/>
    <cellStyle name="Normal 3 33 12 3 2" xfId="25514" xr:uid="{33AC8DB8-BA7A-48FC-BCFB-99BCFF6BA746}"/>
    <cellStyle name="Normal 3 33 12 3 3" xfId="25515" xr:uid="{C01990CC-7316-46DC-8087-15AA9DDF53E9}"/>
    <cellStyle name="Normal 3 33 12 4" xfId="25516" xr:uid="{6F6F8DAD-976D-4A6E-9120-F7233472BD8F}"/>
    <cellStyle name="Normal 3 33 12 5" xfId="25517" xr:uid="{B33C8A46-BB87-42D9-A41A-8A5DD02295BF}"/>
    <cellStyle name="Normal 3 33 13" xfId="25518" xr:uid="{45BAFDFA-C049-4E3A-A7F0-E1EB8634EE58}"/>
    <cellStyle name="Normal 3 33 13 2" xfId="25519" xr:uid="{62E88B78-E276-42C0-9488-3AB5DEE6DEFF}"/>
    <cellStyle name="Normal 3 33 13 2 2" xfId="25520" xr:uid="{0CF1A70E-BA73-4AEE-BEA8-F3E481C97D6A}"/>
    <cellStyle name="Normal 3 33 13 2 3" xfId="25521" xr:uid="{9630177D-839C-4F2C-8462-27E1C7613354}"/>
    <cellStyle name="Normal 3 33 13 3" xfId="25522" xr:uid="{0BBF074A-CA41-4309-8E81-93BEEC68AC47}"/>
    <cellStyle name="Normal 3 33 13 3 2" xfId="25523" xr:uid="{0998B5F3-2B24-478D-86A2-935C2FDD6012}"/>
    <cellStyle name="Normal 3 33 13 3 3" xfId="25524" xr:uid="{DAE88D1A-3CB3-47A1-94FD-8C59EF767716}"/>
    <cellStyle name="Normal 3 33 13 4" xfId="25525" xr:uid="{B62C9DA6-5252-460F-A27E-EA82EDD3E62E}"/>
    <cellStyle name="Normal 3 33 13 5" xfId="25526" xr:uid="{72894DA6-6D6C-4DA5-863A-38B8647C22FC}"/>
    <cellStyle name="Normal 3 33 14" xfId="25527" xr:uid="{459DC3F9-64F3-4717-BA0A-346756175AE4}"/>
    <cellStyle name="Normal 3 33 14 2" xfId="25528" xr:uid="{5D6678ED-BF11-4550-9F6A-A3F16D5585D3}"/>
    <cellStyle name="Normal 3 33 14 2 2" xfId="25529" xr:uid="{134C8E0D-9E97-4CE8-85D7-BB7A21A2256C}"/>
    <cellStyle name="Normal 3 33 14 2 3" xfId="25530" xr:uid="{74329CD4-A663-4B4C-9663-3A192351F235}"/>
    <cellStyle name="Normal 3 33 14 3" xfId="25531" xr:uid="{11195565-ACE7-4A38-A849-26742D27AC27}"/>
    <cellStyle name="Normal 3 33 14 3 2" xfId="25532" xr:uid="{2AF5616C-F060-4D37-93D9-C058BC71E5C2}"/>
    <cellStyle name="Normal 3 33 14 3 3" xfId="25533" xr:uid="{A81B8449-5C93-4AC8-9BC0-C2D3F10A3A25}"/>
    <cellStyle name="Normal 3 33 14 4" xfId="25534" xr:uid="{CE71C7E0-9F49-490F-B87C-1CBC0A40C3F4}"/>
    <cellStyle name="Normal 3 33 14 5" xfId="25535" xr:uid="{C8EB3B25-7729-4E62-B673-AF984446B9B1}"/>
    <cellStyle name="Normal 3 33 15" xfId="25536" xr:uid="{8F50245B-E6EF-495E-9EA3-3B7C8E831F53}"/>
    <cellStyle name="Normal 3 33 15 2" xfId="25537" xr:uid="{23A501BE-DC42-409C-8299-AF26E1C73A25}"/>
    <cellStyle name="Normal 3 33 15 2 2" xfId="25538" xr:uid="{DF730384-5436-4B8E-A41F-CB3E6BF76BD1}"/>
    <cellStyle name="Normal 3 33 15 2 3" xfId="25539" xr:uid="{C9823B67-B291-48E9-80C2-704A91652B03}"/>
    <cellStyle name="Normal 3 33 15 3" xfId="25540" xr:uid="{27F1836B-3466-42C1-AD30-67B1D315531C}"/>
    <cellStyle name="Normal 3 33 15 3 2" xfId="25541" xr:uid="{8370D776-29E5-40F3-99AA-C4CC259057C0}"/>
    <cellStyle name="Normal 3 33 15 3 3" xfId="25542" xr:uid="{132D6FDD-919B-4436-A4D0-39B339C5DE0D}"/>
    <cellStyle name="Normal 3 33 15 4" xfId="25543" xr:uid="{CEE881BC-C98A-45EF-94FB-E37BCDE39EFE}"/>
    <cellStyle name="Normal 3 33 15 5" xfId="25544" xr:uid="{BF570D5A-71D2-4BB8-BFAA-E2D822393D97}"/>
    <cellStyle name="Normal 3 33 16" xfId="25545" xr:uid="{2DAD0DC7-3AA7-43C9-86FF-E0E58F76FC6B}"/>
    <cellStyle name="Normal 3 33 16 2" xfId="25546" xr:uid="{2A485650-6539-4FC5-ABBF-754063C31261}"/>
    <cellStyle name="Normal 3 33 16 2 2" xfId="25547" xr:uid="{8E784D95-D84C-4B4D-BC50-ED42C54AC5F2}"/>
    <cellStyle name="Normal 3 33 16 2 3" xfId="25548" xr:uid="{CA6BACED-0CCE-40DF-9506-66D0576C911F}"/>
    <cellStyle name="Normal 3 33 16 3" xfId="25549" xr:uid="{472C45EB-3246-4182-9A74-B041DF7BA0C3}"/>
    <cellStyle name="Normal 3 33 16 3 2" xfId="25550" xr:uid="{19DF9E14-4C55-4ABB-8AF2-A55358C5181D}"/>
    <cellStyle name="Normal 3 33 16 3 3" xfId="25551" xr:uid="{C532AD7E-B97C-4BE6-B312-F423CA2D8232}"/>
    <cellStyle name="Normal 3 33 16 4" xfId="25552" xr:uid="{E01992B8-217B-4138-853D-68F9CA753BC8}"/>
    <cellStyle name="Normal 3 33 16 5" xfId="25553" xr:uid="{9FB813D6-4AC2-48B7-84C1-1DF1FE819322}"/>
    <cellStyle name="Normal 3 33 17" xfId="25554" xr:uid="{11939353-46DE-4451-9274-F3FB8191316B}"/>
    <cellStyle name="Normal 3 33 17 2" xfId="25555" xr:uid="{69BA35C3-597E-40B2-AE83-9A6D30F20FAB}"/>
    <cellStyle name="Normal 3 33 17 2 2" xfId="25556" xr:uid="{C686F849-0890-4D91-9129-0703FEF1C952}"/>
    <cellStyle name="Normal 3 33 17 2 3" xfId="25557" xr:uid="{3C9D291F-F237-4757-89ED-9D873704932C}"/>
    <cellStyle name="Normal 3 33 17 3" xfId="25558" xr:uid="{25D30A07-1CC4-4820-9827-EBC3F10DAB10}"/>
    <cellStyle name="Normal 3 33 17 3 2" xfId="25559" xr:uid="{8E97FC80-4FBD-4436-92D7-39E5CA6DEB37}"/>
    <cellStyle name="Normal 3 33 17 3 3" xfId="25560" xr:uid="{6BEF6F05-51A9-4263-9B1C-99A2D17EF850}"/>
    <cellStyle name="Normal 3 33 17 4" xfId="25561" xr:uid="{B53603B5-D19A-43AF-8924-7E6998E4E17B}"/>
    <cellStyle name="Normal 3 33 17 5" xfId="25562" xr:uid="{E502095F-FD08-4C14-86F2-6EE9EBB8E755}"/>
    <cellStyle name="Normal 3 33 18" xfId="25563" xr:uid="{FF481EBD-D9CE-460F-8A7A-420B537342BE}"/>
    <cellStyle name="Normal 3 33 18 2" xfId="25564" xr:uid="{C496C7F9-400A-4AD2-B8F8-412AB36AB7F2}"/>
    <cellStyle name="Normal 3 33 18 2 2" xfId="25565" xr:uid="{F4F626B6-CC62-4EC6-B562-BA0B5D08A199}"/>
    <cellStyle name="Normal 3 33 18 2 3" xfId="25566" xr:uid="{C9510C08-8C89-4474-8828-DE7DA16448A6}"/>
    <cellStyle name="Normal 3 33 18 3" xfId="25567" xr:uid="{EEE29C6F-EC19-4144-A112-AC0C047587E0}"/>
    <cellStyle name="Normal 3 33 18 3 2" xfId="25568" xr:uid="{BA628D65-71E1-4C88-8866-64809F9DD1EB}"/>
    <cellStyle name="Normal 3 33 18 3 3" xfId="25569" xr:uid="{4D9E125B-1978-492B-AB14-3C2B1C0233A1}"/>
    <cellStyle name="Normal 3 33 18 4" xfId="25570" xr:uid="{C5C7CA09-76B0-402A-BCBC-CC4954CB1143}"/>
    <cellStyle name="Normal 3 33 18 5" xfId="25571" xr:uid="{1CE1A8D5-8ECB-4B0A-AE36-26F5EDEB98D7}"/>
    <cellStyle name="Normal 3 33 19" xfId="25572" xr:uid="{546FB87D-B110-4330-8109-B5FC97910862}"/>
    <cellStyle name="Normal 3 33 19 2" xfId="25573" xr:uid="{7D0A9778-3C3F-4D33-941A-F89D746A801A}"/>
    <cellStyle name="Normal 3 33 19 2 2" xfId="25574" xr:uid="{C4EEBE0F-7E61-4C47-BB95-8621741ED7D8}"/>
    <cellStyle name="Normal 3 33 19 2 3" xfId="25575" xr:uid="{1DFA14E6-CC26-441F-AF47-88806918FB9B}"/>
    <cellStyle name="Normal 3 33 19 3" xfId="25576" xr:uid="{2C5314E6-F552-474A-8F2F-2006648BCCD3}"/>
    <cellStyle name="Normal 3 33 19 3 2" xfId="25577" xr:uid="{24DDDE9C-A18D-4781-885D-1ACA382C8A4A}"/>
    <cellStyle name="Normal 3 33 19 3 3" xfId="25578" xr:uid="{EA9BE882-561F-45FE-B890-759241BB4B09}"/>
    <cellStyle name="Normal 3 33 19 4" xfId="25579" xr:uid="{7C2D6310-23B9-49BA-B922-834B209C07B5}"/>
    <cellStyle name="Normal 3 33 19 5" xfId="25580" xr:uid="{26587211-166C-44BC-B4E9-43AB4C18BD4E}"/>
    <cellStyle name="Normal 3 33 2" xfId="25581" xr:uid="{F78620CA-A8A7-4F1E-87DC-A85DD4DBD554}"/>
    <cellStyle name="Normal 3 33 2 2" xfId="25582" xr:uid="{D00AEDDA-5893-4EB3-BF1C-8862538FB7E4}"/>
    <cellStyle name="Normal 3 33 2 2 2" xfId="25583" xr:uid="{AF914F16-C72B-45DD-8819-E4D4DC61D038}"/>
    <cellStyle name="Normal 3 33 2 2 3" xfId="25584" xr:uid="{74E29310-D56D-4E3B-B09A-AF4EEF5E74F2}"/>
    <cellStyle name="Normal 3 33 2 3" xfId="25585" xr:uid="{84D4FAFC-8AEF-4099-A89C-3F1008D61EDF}"/>
    <cellStyle name="Normal 3 33 2 3 2" xfId="25586" xr:uid="{B7AA0866-5DEA-4265-ABB2-419DEDBAB756}"/>
    <cellStyle name="Normal 3 33 2 3 3" xfId="25587" xr:uid="{D4D445EF-5896-4661-BA70-3969444CBAC0}"/>
    <cellStyle name="Normal 3 33 2 4" xfId="25588" xr:uid="{C46F0C40-544D-4277-AF8D-6C02606B09F0}"/>
    <cellStyle name="Normal 3 33 2 5" xfId="25589" xr:uid="{8F07EE33-F03D-48EB-83B5-9CE04A11C740}"/>
    <cellStyle name="Normal 3 33 20" xfId="25590" xr:uid="{2927562B-36AF-42A2-BF7F-2D1A4F5084CB}"/>
    <cellStyle name="Normal 3 33 20 2" xfId="25591" xr:uid="{FCCD7C8F-6046-40BD-958D-17587A3DF972}"/>
    <cellStyle name="Normal 3 33 20 2 2" xfId="25592" xr:uid="{BBE94CDB-2576-4951-8C3E-0DFC585897D4}"/>
    <cellStyle name="Normal 3 33 20 2 3" xfId="25593" xr:uid="{7B3D645D-1EAA-45C4-B670-43B234B63797}"/>
    <cellStyle name="Normal 3 33 20 3" xfId="25594" xr:uid="{C4289FDE-D23E-4736-AC9C-5EEB228E79D9}"/>
    <cellStyle name="Normal 3 33 20 3 2" xfId="25595" xr:uid="{2BF68CA6-6859-4A59-B003-26313A161D1D}"/>
    <cellStyle name="Normal 3 33 20 3 3" xfId="25596" xr:uid="{CAD322A1-3F43-406C-9CE1-11BCFE4B0DFD}"/>
    <cellStyle name="Normal 3 33 20 4" xfId="25597" xr:uid="{F9CA9F1E-4529-4008-BBA3-BBED32C51789}"/>
    <cellStyle name="Normal 3 33 20 5" xfId="25598" xr:uid="{8D6CB8F3-60F2-4D34-919F-F5AC8A274F3B}"/>
    <cellStyle name="Normal 3 33 21" xfId="25599" xr:uid="{FD370A04-7378-41C2-83DE-6899D0FEC884}"/>
    <cellStyle name="Normal 3 33 21 2" xfId="25600" xr:uid="{70649574-1E89-45A7-8D07-02E9AFBC9DAC}"/>
    <cellStyle name="Normal 3 33 21 2 2" xfId="25601" xr:uid="{5D33C5E6-0AF8-4CFE-9239-EE4E0754DEB0}"/>
    <cellStyle name="Normal 3 33 21 2 3" xfId="25602" xr:uid="{2CE42767-FE80-4BBB-A125-D25CD547CE7D}"/>
    <cellStyle name="Normal 3 33 21 3" xfId="25603" xr:uid="{CF79865A-42C1-4B02-AEC5-4E9C9330665B}"/>
    <cellStyle name="Normal 3 33 21 3 2" xfId="25604" xr:uid="{A586CAF3-66DF-4897-AE95-BD51C1495856}"/>
    <cellStyle name="Normal 3 33 21 3 3" xfId="25605" xr:uid="{B84D66F0-6EFC-41C9-B9FD-8D6549E10ED2}"/>
    <cellStyle name="Normal 3 33 21 4" xfId="25606" xr:uid="{6367AB1E-4D90-445E-82F9-F80B50827CF5}"/>
    <cellStyle name="Normal 3 33 21 5" xfId="25607" xr:uid="{B461DCAD-1EE4-485B-8045-CB514EAD6BB7}"/>
    <cellStyle name="Normal 3 33 22" xfId="25608" xr:uid="{B8537920-8BBF-4D94-B256-2CCE6BFEDD1C}"/>
    <cellStyle name="Normal 3 33 22 2" xfId="25609" xr:uid="{07091362-F286-449B-9B10-05AA51B53A62}"/>
    <cellStyle name="Normal 3 33 22 2 2" xfId="25610" xr:uid="{C671B9F9-41FC-442B-930E-76485BFA7CBA}"/>
    <cellStyle name="Normal 3 33 22 2 3" xfId="25611" xr:uid="{F653B6E2-7C85-4E6C-BC7C-31ECA5FAAA2C}"/>
    <cellStyle name="Normal 3 33 22 3" xfId="25612" xr:uid="{83C4B94C-A783-4125-BE3B-85073AF4BD1E}"/>
    <cellStyle name="Normal 3 33 22 3 2" xfId="25613" xr:uid="{3BB4D1D0-C04A-4288-B47D-59D15A3F0326}"/>
    <cellStyle name="Normal 3 33 22 3 3" xfId="25614" xr:uid="{639CCDDD-A7D0-4E87-BCA9-C014A15B68A5}"/>
    <cellStyle name="Normal 3 33 22 4" xfId="25615" xr:uid="{A2D9DF5D-13F7-42B5-91A8-FCE2CE58DFC5}"/>
    <cellStyle name="Normal 3 33 22 5" xfId="25616" xr:uid="{E6678493-B9A9-4E44-9744-CEA090C1B9A8}"/>
    <cellStyle name="Normal 3 33 23" xfId="25617" xr:uid="{9666540A-7ECC-4606-887E-B7B260931170}"/>
    <cellStyle name="Normal 3 33 23 2" xfId="25618" xr:uid="{7E196376-A53F-49CF-99C0-492235C5A1E1}"/>
    <cellStyle name="Normal 3 33 23 2 2" xfId="25619" xr:uid="{E4E18E09-4CEB-42E3-8132-2478C7B09BF3}"/>
    <cellStyle name="Normal 3 33 23 2 3" xfId="25620" xr:uid="{3E51C498-50BF-41D0-8482-A4515AA12CC6}"/>
    <cellStyle name="Normal 3 33 23 3" xfId="25621" xr:uid="{0202D4A5-9124-4712-9948-66E00A00EDDB}"/>
    <cellStyle name="Normal 3 33 23 3 2" xfId="25622" xr:uid="{1A788730-AB62-4B22-B053-1C7C49D0FD83}"/>
    <cellStyle name="Normal 3 33 23 3 3" xfId="25623" xr:uid="{2DE464F1-C3D4-490E-9BB3-A9DE9474BB6D}"/>
    <cellStyle name="Normal 3 33 23 4" xfId="25624" xr:uid="{8DFE1EA1-9D8C-4B08-9BF4-45F1B550D030}"/>
    <cellStyle name="Normal 3 33 23 5" xfId="25625" xr:uid="{B6C562EE-638E-4128-ABA5-4E4F7D337ABE}"/>
    <cellStyle name="Normal 3 33 24" xfId="25626" xr:uid="{88B057FB-3F18-4DCF-9C3D-37EF6EC2555C}"/>
    <cellStyle name="Normal 3 33 24 2" xfId="25627" xr:uid="{CDA26734-67A4-4BA5-B166-F242A3AFF96A}"/>
    <cellStyle name="Normal 3 33 24 3" xfId="25628" xr:uid="{A77CD91B-C9D6-4079-9E34-82CB84DB193B}"/>
    <cellStyle name="Normal 3 33 25" xfId="25629" xr:uid="{AA9563D3-7D75-4196-86FC-6F856EC9F959}"/>
    <cellStyle name="Normal 3 33 25 2" xfId="25630" xr:uid="{7E673A7A-4841-4205-A6A5-7F2B34CD5043}"/>
    <cellStyle name="Normal 3 33 25 3" xfId="25631" xr:uid="{27C24E24-EE4A-45F8-8E30-9CD740EEAC28}"/>
    <cellStyle name="Normal 3 33 26" xfId="25632" xr:uid="{22B335C1-47AE-4046-ACBB-E0229BFCE297}"/>
    <cellStyle name="Normal 3 33 27" xfId="25633" xr:uid="{FA7C72EF-C021-4E06-B856-D15F37206736}"/>
    <cellStyle name="Normal 3 33 3" xfId="25634" xr:uid="{EE2AAD91-712C-41DF-A906-CBCD6ED1CE54}"/>
    <cellStyle name="Normal 3 33 3 2" xfId="25635" xr:uid="{2E25C14D-FA62-4ED7-9B04-4DCBB261BE1F}"/>
    <cellStyle name="Normal 3 33 3 2 2" xfId="25636" xr:uid="{CFA34141-B051-4B2B-BA70-AD3CF2C5F501}"/>
    <cellStyle name="Normal 3 33 3 2 3" xfId="25637" xr:uid="{CF7C22A5-95A3-4324-A969-9FC8F59649DB}"/>
    <cellStyle name="Normal 3 33 3 3" xfId="25638" xr:uid="{2C66C7BD-B4A0-4917-83ED-A4383DE7B120}"/>
    <cellStyle name="Normal 3 33 3 3 2" xfId="25639" xr:uid="{2348ED40-2BB6-486B-A73F-E78C68185432}"/>
    <cellStyle name="Normal 3 33 3 3 3" xfId="25640" xr:uid="{AD09CDD2-208E-4421-82A4-586956421492}"/>
    <cellStyle name="Normal 3 33 3 4" xfId="25641" xr:uid="{93F7EE5A-DE67-42C8-B1E1-3DDD88D2B5FB}"/>
    <cellStyle name="Normal 3 33 3 5" xfId="25642" xr:uid="{0A6A1FBD-BFDA-4EBB-9058-0D989AD79A93}"/>
    <cellStyle name="Normal 3 33 4" xfId="25643" xr:uid="{25368BAF-71F4-4087-B424-E24CA51387DC}"/>
    <cellStyle name="Normal 3 33 4 2" xfId="25644" xr:uid="{B47130A6-B553-48F8-B7F9-ABFBE8CD9B3B}"/>
    <cellStyle name="Normal 3 33 4 2 2" xfId="25645" xr:uid="{8491CAA0-26F6-4F91-B413-6D5D90CA2717}"/>
    <cellStyle name="Normal 3 33 4 2 3" xfId="25646" xr:uid="{593A23FD-ADBE-483F-8A44-F24E59F75A93}"/>
    <cellStyle name="Normal 3 33 4 3" xfId="25647" xr:uid="{30A48171-0D5C-46E0-B0DC-022EAC255163}"/>
    <cellStyle name="Normal 3 33 4 3 2" xfId="25648" xr:uid="{35E37B76-DBD9-4222-9C37-CCB86CFF35E4}"/>
    <cellStyle name="Normal 3 33 4 3 3" xfId="25649" xr:uid="{65C803DB-81B5-4596-8FCC-2F623C6888B4}"/>
    <cellStyle name="Normal 3 33 4 4" xfId="25650" xr:uid="{46D1537F-353B-45E4-A54F-1193AD8F1D00}"/>
    <cellStyle name="Normal 3 33 4 5" xfId="25651" xr:uid="{8754B383-8C44-4495-8C35-3F3F63F6BA0A}"/>
    <cellStyle name="Normal 3 33 5" xfId="25652" xr:uid="{4A83BF84-F3FF-42D3-A21E-EC71079E5E64}"/>
    <cellStyle name="Normal 3 33 5 2" xfId="25653" xr:uid="{255C4657-4456-40A4-B9B5-046A6087A267}"/>
    <cellStyle name="Normal 3 33 5 2 2" xfId="25654" xr:uid="{0E525F56-2DC7-4848-9373-D37D5E87120F}"/>
    <cellStyle name="Normal 3 33 5 2 3" xfId="25655" xr:uid="{AECA3941-A5B9-4450-98A2-531540619DE9}"/>
    <cellStyle name="Normal 3 33 5 3" xfId="25656" xr:uid="{D2CF8182-F7B9-4B54-B2D3-EDB386393E61}"/>
    <cellStyle name="Normal 3 33 5 3 2" xfId="25657" xr:uid="{E2669063-164F-4D59-AC6C-71F0584ED43B}"/>
    <cellStyle name="Normal 3 33 5 3 3" xfId="25658" xr:uid="{69ED13A8-399B-4EC5-A6CB-ACCFB6336F40}"/>
    <cellStyle name="Normal 3 33 5 4" xfId="25659" xr:uid="{8237F020-F387-4905-9B4B-FF5D76EDCCBE}"/>
    <cellStyle name="Normal 3 33 5 5" xfId="25660" xr:uid="{6B9F1DD5-2A92-4719-B3AB-B86ADD2B86D8}"/>
    <cellStyle name="Normal 3 33 6" xfId="25661" xr:uid="{9FDA54E3-D209-4C44-B687-5B730CEF8885}"/>
    <cellStyle name="Normal 3 33 6 2" xfId="25662" xr:uid="{4DAED633-D07C-4E9F-B506-87584E89BDC7}"/>
    <cellStyle name="Normal 3 33 6 2 2" xfId="25663" xr:uid="{09C109E1-BC3F-446D-B303-9EE5B9258EA4}"/>
    <cellStyle name="Normal 3 33 6 2 3" xfId="25664" xr:uid="{6F31939B-32EF-47E5-8B04-6C1A4FD67CA3}"/>
    <cellStyle name="Normal 3 33 6 3" xfId="25665" xr:uid="{93EDCB93-8F13-4BD3-9AD7-F46C05619913}"/>
    <cellStyle name="Normal 3 33 6 3 2" xfId="25666" xr:uid="{67A5D90C-C729-45DF-BD28-275F4E4C1207}"/>
    <cellStyle name="Normal 3 33 6 3 3" xfId="25667" xr:uid="{2F7458E3-7351-4E45-9AA5-34650EA64951}"/>
    <cellStyle name="Normal 3 33 6 4" xfId="25668" xr:uid="{231D1FA3-AE43-42F0-ACE8-37F3B68D1C51}"/>
    <cellStyle name="Normal 3 33 6 5" xfId="25669" xr:uid="{7DFC67E2-FE4C-4404-AA4D-373A4FE4B6B1}"/>
    <cellStyle name="Normal 3 33 7" xfId="25670" xr:uid="{374E9136-3C7F-423D-8C31-34EF393EC438}"/>
    <cellStyle name="Normal 3 33 7 2" xfId="25671" xr:uid="{90D71267-BD84-49EE-AAC6-21A9DA51338C}"/>
    <cellStyle name="Normal 3 33 7 2 2" xfId="25672" xr:uid="{2A4D57CC-9815-41F1-8B04-51BD20238EDF}"/>
    <cellStyle name="Normal 3 33 7 2 3" xfId="25673" xr:uid="{94053A52-63E4-44C9-B651-7520D048E2C4}"/>
    <cellStyle name="Normal 3 33 7 3" xfId="25674" xr:uid="{554D54E8-ECBF-4C2B-9027-EDC247B87424}"/>
    <cellStyle name="Normal 3 33 7 3 2" xfId="25675" xr:uid="{257BD9FC-9FE7-4B4E-9FA1-0C83B9DE5585}"/>
    <cellStyle name="Normal 3 33 7 3 3" xfId="25676" xr:uid="{5785D3B3-BBBE-479A-B328-766B005C92F9}"/>
    <cellStyle name="Normal 3 33 7 4" xfId="25677" xr:uid="{0A92EC28-102A-40E3-A877-83A5F232FCDE}"/>
    <cellStyle name="Normal 3 33 7 5" xfId="25678" xr:uid="{473F325B-66F1-4DD4-9947-12A323F24B2E}"/>
    <cellStyle name="Normal 3 33 8" xfId="25679" xr:uid="{3C9BF291-0ADE-4F30-9EF3-18B91302B48E}"/>
    <cellStyle name="Normal 3 33 8 2" xfId="25680" xr:uid="{C7C7DFE4-866B-4231-816B-62D3577584D0}"/>
    <cellStyle name="Normal 3 33 8 2 2" xfId="25681" xr:uid="{1087DA5A-C58A-40C0-903C-C24F0C12E4C3}"/>
    <cellStyle name="Normal 3 33 8 2 3" xfId="25682" xr:uid="{F3847AD3-599F-4D93-BB8E-508B0D4DB3F7}"/>
    <cellStyle name="Normal 3 33 8 3" xfId="25683" xr:uid="{3E710BDF-EBD9-4A12-8E53-D29717C44936}"/>
    <cellStyle name="Normal 3 33 8 3 2" xfId="25684" xr:uid="{632F71E9-20F8-4DF7-A911-ED22F3548EE5}"/>
    <cellStyle name="Normal 3 33 8 3 3" xfId="25685" xr:uid="{30DEFA6E-3600-4834-A543-B2E2A25675D5}"/>
    <cellStyle name="Normal 3 33 8 4" xfId="25686" xr:uid="{816C4D15-FA73-47AA-B192-10D8F544AECC}"/>
    <cellStyle name="Normal 3 33 8 5" xfId="25687" xr:uid="{BA07369F-5338-4A31-A65C-2F2B1E3728ED}"/>
    <cellStyle name="Normal 3 33 9" xfId="25688" xr:uid="{F7F50634-73B3-4E6F-9C6B-990DB07F3C0F}"/>
    <cellStyle name="Normal 3 33 9 2" xfId="25689" xr:uid="{D27D5606-D38C-45CA-B21E-4BF9D0139914}"/>
    <cellStyle name="Normal 3 33 9 2 2" xfId="25690" xr:uid="{EE44B476-D38E-419B-8AA4-507DB38FEB24}"/>
    <cellStyle name="Normal 3 33 9 2 3" xfId="25691" xr:uid="{FE22CBFF-1549-4474-8ADE-1836583DAF09}"/>
    <cellStyle name="Normal 3 33 9 3" xfId="25692" xr:uid="{D650DF03-4C8C-44B1-86D6-97704B97A8B3}"/>
    <cellStyle name="Normal 3 33 9 3 2" xfId="25693" xr:uid="{64B371E3-97DA-491C-8D3E-20B616CA88ED}"/>
    <cellStyle name="Normal 3 33 9 3 3" xfId="25694" xr:uid="{67DE017A-E6C1-4EE1-9EE0-90915071DD69}"/>
    <cellStyle name="Normal 3 33 9 4" xfId="25695" xr:uid="{EFE5C18E-7D01-4688-BACE-36628F25C930}"/>
    <cellStyle name="Normal 3 33 9 5" xfId="25696" xr:uid="{0A0FB1FC-2F5F-42A2-80C4-6F3A045E74C1}"/>
    <cellStyle name="Normal 3 34" xfId="25697" xr:uid="{A1B00E22-A118-4908-90F3-4AA0D3357F28}"/>
    <cellStyle name="Normal 3 34 2" xfId="25698" xr:uid="{EE9CE690-79E2-4062-B041-21DCF93E0972}"/>
    <cellStyle name="Normal 3 34 2 2" xfId="25699" xr:uid="{2FE9AAB8-D649-48C3-B0A2-1477140EDCA8}"/>
    <cellStyle name="Normal 3 34 2 3" xfId="25700" xr:uid="{55A17CA5-2F43-4436-A735-8428497442E2}"/>
    <cellStyle name="Normal 3 34 3" xfId="25701" xr:uid="{AD161724-BC04-40A9-9B47-7E7879E50738}"/>
    <cellStyle name="Normal 3 34 3 2" xfId="25702" xr:uid="{328C6624-7D31-4521-8B90-5D7110B9EBFC}"/>
    <cellStyle name="Normal 3 34 3 3" xfId="25703" xr:uid="{469FCE5C-349A-4FE3-82CD-F9C01D8274E5}"/>
    <cellStyle name="Normal 3 34 4" xfId="25704" xr:uid="{7AFBE7F9-F2E5-497A-9767-45A062C24F36}"/>
    <cellStyle name="Normal 3 34 5" xfId="25705" xr:uid="{9AB2EBBC-09F7-42A5-8084-57BC0E508733}"/>
    <cellStyle name="Normal 3 35" xfId="25706" xr:uid="{1444EEC1-29E2-48A3-8604-2318931B23AF}"/>
    <cellStyle name="Normal 3 35 2" xfId="25707" xr:uid="{D7BFD808-0532-4684-9642-59CFA4B71D78}"/>
    <cellStyle name="Normal 3 35 2 2" xfId="25708" xr:uid="{64F829BE-9637-4C88-BC4E-9E8180087C50}"/>
    <cellStyle name="Normal 3 35 2 3" xfId="25709" xr:uid="{DD64BF30-232C-4D49-B41C-0B64E044281E}"/>
    <cellStyle name="Normal 3 35 3" xfId="25710" xr:uid="{7D54AFB1-70AE-436C-9CFC-8F05D492DDD6}"/>
    <cellStyle name="Normal 3 35 3 2" xfId="25711" xr:uid="{FFD3902A-3CEB-49EB-939E-53D4B8C191CB}"/>
    <cellStyle name="Normal 3 35 3 3" xfId="25712" xr:uid="{1E0A1E6C-E7C1-4204-8535-6BF6F850E56B}"/>
    <cellStyle name="Normal 3 35 4" xfId="25713" xr:uid="{F1CFC0CA-225A-4951-8155-8EEFB7843CFC}"/>
    <cellStyle name="Normal 3 35 5" xfId="25714" xr:uid="{3B730805-6157-4C4E-8E65-6847A89C5082}"/>
    <cellStyle name="Normal 3 36" xfId="25715" xr:uid="{D2342629-EFB6-4883-8F32-5F306BB98A7B}"/>
    <cellStyle name="Normal 3 36 2" xfId="25716" xr:uid="{E0797F5E-0BC8-48B5-84AA-B41C69829A6E}"/>
    <cellStyle name="Normal 3 36 2 2" xfId="25717" xr:uid="{739E73FD-7894-4A83-805F-4921B03086E2}"/>
    <cellStyle name="Normal 3 36 2 3" xfId="25718" xr:uid="{69D531C9-55CA-436A-B2FE-86DDB1FE2D7B}"/>
    <cellStyle name="Normal 3 36 3" xfId="25719" xr:uid="{BD58FE05-EAF8-4B75-9955-2CEB1DFFA27E}"/>
    <cellStyle name="Normal 3 36 3 2" xfId="25720" xr:uid="{5B8D1763-A9E6-4DD1-A60A-8384F32640F2}"/>
    <cellStyle name="Normal 3 36 3 3" xfId="25721" xr:uid="{B28D30D0-A0FA-4CB8-9FE5-1DAC66C3242E}"/>
    <cellStyle name="Normal 3 36 4" xfId="25722" xr:uid="{7E65916F-63A1-481B-8B64-EBD6CF44FB84}"/>
    <cellStyle name="Normal 3 36 5" xfId="25723" xr:uid="{DA3AD626-123E-4B93-8E7F-CF486B32321F}"/>
    <cellStyle name="Normal 3 37" xfId="25724" xr:uid="{EECA8F40-3527-46C3-A201-E99D6FADBB7F}"/>
    <cellStyle name="Normal 3 37 2" xfId="25725" xr:uid="{38AB159F-8CCB-4697-B5CD-FF2D6D219AE4}"/>
    <cellStyle name="Normal 3 37 2 2" xfId="25726" xr:uid="{58262983-0876-42F1-A66D-DFAA1F55F016}"/>
    <cellStyle name="Normal 3 37 2 3" xfId="25727" xr:uid="{2A9CE86D-F10B-4292-8AA6-F964C26771B5}"/>
    <cellStyle name="Normal 3 37 3" xfId="25728" xr:uid="{CFBFFA38-4F59-4CEF-9D72-E4E605F33ABC}"/>
    <cellStyle name="Normal 3 37 3 2" xfId="25729" xr:uid="{76351477-4404-439B-9139-C1206F9FBA8F}"/>
    <cellStyle name="Normal 3 37 3 3" xfId="25730" xr:uid="{E137775B-5689-4960-9217-5DD12DD42F27}"/>
    <cellStyle name="Normal 3 37 4" xfId="25731" xr:uid="{54E19506-8ABE-48EB-BDAF-5B4DF95C7C7D}"/>
    <cellStyle name="Normal 3 37 5" xfId="25732" xr:uid="{6624FDF8-E350-4B9D-88FA-09E3047D5A59}"/>
    <cellStyle name="Normal 3 38" xfId="25733" xr:uid="{D68D88AD-0F58-4B32-A67C-D40805D1319A}"/>
    <cellStyle name="Normal 3 38 2" xfId="25734" xr:uid="{F640A65C-C388-4019-A392-6FEF00A95BA8}"/>
    <cellStyle name="Normal 3 38 2 2" xfId="25735" xr:uid="{591E1775-9509-4CF7-B8FD-F9155FBE65B4}"/>
    <cellStyle name="Normal 3 38 2 3" xfId="25736" xr:uid="{06B53381-89B3-4109-BDE0-4817E3054C84}"/>
    <cellStyle name="Normal 3 38 3" xfId="25737" xr:uid="{FC9E6AF0-089C-4CC9-A485-1DAB25AE536F}"/>
    <cellStyle name="Normal 3 38 3 2" xfId="25738" xr:uid="{B07F790E-851D-4EC0-9676-9342539307FC}"/>
    <cellStyle name="Normal 3 38 3 3" xfId="25739" xr:uid="{25D158BC-E875-4859-A437-DF96625FDB7E}"/>
    <cellStyle name="Normal 3 38 4" xfId="25740" xr:uid="{C42D8452-CCC3-43D4-90D5-02F56AA802D4}"/>
    <cellStyle name="Normal 3 38 5" xfId="25741" xr:uid="{8FD381E5-B42E-462B-A6B3-A3056003A569}"/>
    <cellStyle name="Normal 3 39" xfId="25742" xr:uid="{0E732264-7794-4696-BF77-423412D628DF}"/>
    <cellStyle name="Normal 3 39 2" xfId="25743" xr:uid="{CBB8DB46-AA56-48BF-900D-FD44D18715EF}"/>
    <cellStyle name="Normal 3 39 2 2" xfId="25744" xr:uid="{511A6DA0-B4D8-45B5-83AF-D559E864FA4B}"/>
    <cellStyle name="Normal 3 39 2 3" xfId="25745" xr:uid="{80C700B4-1B5E-489C-9B9C-FFCD8184856B}"/>
    <cellStyle name="Normal 3 39 3" xfId="25746" xr:uid="{AD21DF16-2F7F-4DE9-B3E1-49900B986C75}"/>
    <cellStyle name="Normal 3 39 3 2" xfId="25747" xr:uid="{6D5AFD51-6B53-40F9-B62E-E80BB9C42851}"/>
    <cellStyle name="Normal 3 39 3 3" xfId="25748" xr:uid="{360EDCFA-27CB-4FA8-993A-0D05C0E5B2E8}"/>
    <cellStyle name="Normal 3 39 4" xfId="25749" xr:uid="{63F72E46-9F54-4EA7-AB57-B5450AA61A2D}"/>
    <cellStyle name="Normal 3 39 5" xfId="25750" xr:uid="{1B7EA91F-486A-4705-9817-0929377A5171}"/>
    <cellStyle name="Normal 3 4" xfId="314" xr:uid="{0355B93C-8DB0-41FC-BAD5-99A7262738F3}"/>
    <cellStyle name="Normal 3 4 10" xfId="25752" xr:uid="{805D4165-47D6-4FDC-B5C5-3C1F92ED0DD6}"/>
    <cellStyle name="Normal 3 4 10 2" xfId="25753" xr:uid="{1B4847BD-4353-43EA-AB70-82D6AC16DE42}"/>
    <cellStyle name="Normal 3 4 10 2 2" xfId="25754" xr:uid="{5AF27802-86F0-4947-8BB9-B65E3A4AF5F4}"/>
    <cellStyle name="Normal 3 4 10 2 3" xfId="25755" xr:uid="{AAD121AC-5A3B-4FB8-BA05-5F936FB40ABD}"/>
    <cellStyle name="Normal 3 4 10 3" xfId="25756" xr:uid="{65598CDD-599C-4006-984E-AC19FA7E6624}"/>
    <cellStyle name="Normal 3 4 10 3 2" xfId="25757" xr:uid="{85F813FA-9B12-4A8A-A277-00B21F41ECBC}"/>
    <cellStyle name="Normal 3 4 10 3 3" xfId="25758" xr:uid="{0FCF3D9E-7B17-4692-915C-B734281D5180}"/>
    <cellStyle name="Normal 3 4 10 4" xfId="25759" xr:uid="{64B37C27-38B9-42BC-B0BA-94A48A3D559A}"/>
    <cellStyle name="Normal 3 4 10 5" xfId="25760" xr:uid="{6482400B-5A71-4694-9D20-BC6193CBE966}"/>
    <cellStyle name="Normal 3 4 11" xfId="25761" xr:uid="{39D450BF-626C-45DB-9348-F48209F8176E}"/>
    <cellStyle name="Normal 3 4 11 2" xfId="25762" xr:uid="{3919A42F-7C4E-4CAC-9311-852B038F1DBF}"/>
    <cellStyle name="Normal 3 4 11 2 2" xfId="25763" xr:uid="{0081B0A8-414C-437E-9927-D0872CD4463A}"/>
    <cellStyle name="Normal 3 4 11 2 3" xfId="25764" xr:uid="{6CBF8D79-54AE-493A-8A91-08B3C51C4715}"/>
    <cellStyle name="Normal 3 4 11 3" xfId="25765" xr:uid="{64C812EF-198B-4FE8-8C8D-1765B8B435F7}"/>
    <cellStyle name="Normal 3 4 11 3 2" xfId="25766" xr:uid="{17E7FA93-E04C-432B-99A7-DC17DD0AF023}"/>
    <cellStyle name="Normal 3 4 11 3 3" xfId="25767" xr:uid="{E7C8CAFD-4F09-4460-97F3-2E8E95114DD5}"/>
    <cellStyle name="Normal 3 4 11 4" xfId="25768" xr:uid="{1D905910-B40B-42FC-BE2F-25228B8B4097}"/>
    <cellStyle name="Normal 3 4 11 5" xfId="25769" xr:uid="{2149BF25-61BB-47EC-A119-B99AE92F7B23}"/>
    <cellStyle name="Normal 3 4 12" xfId="25770" xr:uid="{C737E56D-DE08-4F88-9362-E1771D1E0161}"/>
    <cellStyle name="Normal 3 4 12 2" xfId="25771" xr:uid="{B672631B-CD31-40EB-AEAF-81BEE4C6AEF9}"/>
    <cellStyle name="Normal 3 4 12 2 2" xfId="25772" xr:uid="{76377D27-AA29-485D-A09D-27C5495C20A0}"/>
    <cellStyle name="Normal 3 4 12 2 3" xfId="25773" xr:uid="{5B89C717-0E7A-4CCB-9C45-7E920A35B546}"/>
    <cellStyle name="Normal 3 4 12 3" xfId="25774" xr:uid="{215394B1-0959-49BC-B3F2-BC635F8D469B}"/>
    <cellStyle name="Normal 3 4 12 3 2" xfId="25775" xr:uid="{F36B4C0D-7B6D-4B66-B5DB-43624B017B4F}"/>
    <cellStyle name="Normal 3 4 12 3 3" xfId="25776" xr:uid="{BDCD6647-4673-46CB-B2FB-7EF39DCBDAC2}"/>
    <cellStyle name="Normal 3 4 12 4" xfId="25777" xr:uid="{52035CD6-90C0-4118-98DB-71EB81D21216}"/>
    <cellStyle name="Normal 3 4 12 5" xfId="25778" xr:uid="{32824189-9CF8-41CC-BFA4-D9DCA0C1D002}"/>
    <cellStyle name="Normal 3 4 13" xfId="25779" xr:uid="{73F14F28-FA2A-4628-8641-0F737A6EDE3C}"/>
    <cellStyle name="Normal 3 4 13 2" xfId="25780" xr:uid="{A2CA065A-4547-4AAC-87F5-A7CA831ADEBC}"/>
    <cellStyle name="Normal 3 4 13 2 2" xfId="25781" xr:uid="{4EC83195-EE20-4CBF-838B-F134497AEF27}"/>
    <cellStyle name="Normal 3 4 13 2 3" xfId="25782" xr:uid="{25682FD8-A7CD-4D66-A9B8-EA7D73655930}"/>
    <cellStyle name="Normal 3 4 13 3" xfId="25783" xr:uid="{CC82A9A2-E6BD-4770-9C50-975DEFAD9902}"/>
    <cellStyle name="Normal 3 4 13 3 2" xfId="25784" xr:uid="{AB3143EE-B359-4A33-B9C9-275E26AD0DE7}"/>
    <cellStyle name="Normal 3 4 13 3 3" xfId="25785" xr:uid="{B18D474A-2E42-4E29-A908-4DEFCCA3E462}"/>
    <cellStyle name="Normal 3 4 13 4" xfId="25786" xr:uid="{51B30944-10F0-497E-8A62-ACC46B86FC1B}"/>
    <cellStyle name="Normal 3 4 13 5" xfId="25787" xr:uid="{34138684-9CF9-4A47-AD75-821BCBC35E78}"/>
    <cellStyle name="Normal 3 4 14" xfId="25788" xr:uid="{E50E328E-41A2-460B-B81B-D7C81CF99189}"/>
    <cellStyle name="Normal 3 4 14 2" xfId="25789" xr:uid="{78F07A69-2B30-45B4-9C7F-B2F373FACF11}"/>
    <cellStyle name="Normal 3 4 14 2 2" xfId="25790" xr:uid="{D401FC4C-ED81-438F-B6EB-52A55778369A}"/>
    <cellStyle name="Normal 3 4 14 2 3" xfId="25791" xr:uid="{F7972977-3A72-4D4C-AD3F-C0E144A17DF2}"/>
    <cellStyle name="Normal 3 4 14 3" xfId="25792" xr:uid="{4B762FA2-330C-4517-B07E-20F639584B30}"/>
    <cellStyle name="Normal 3 4 14 3 2" xfId="25793" xr:uid="{3F1D18DE-E313-4E2B-B950-F1F535CEA57F}"/>
    <cellStyle name="Normal 3 4 14 3 3" xfId="25794" xr:uid="{2C6B99E7-91BD-4599-A691-7E488599C128}"/>
    <cellStyle name="Normal 3 4 14 4" xfId="25795" xr:uid="{5BB9A797-2D1B-4A38-B34A-F02F3A0714A9}"/>
    <cellStyle name="Normal 3 4 14 5" xfId="25796" xr:uid="{7CD237D8-D028-4E0F-9594-8845532ECFCA}"/>
    <cellStyle name="Normal 3 4 15" xfId="25797" xr:uid="{29832489-CC12-4A5A-83F6-A9C8181891DB}"/>
    <cellStyle name="Normal 3 4 15 2" xfId="25798" xr:uid="{5408F1CC-4CA3-445A-8A02-309902E805A7}"/>
    <cellStyle name="Normal 3 4 15 2 2" xfId="25799" xr:uid="{796AD93A-7BB4-4311-8550-73E8A34CBE03}"/>
    <cellStyle name="Normal 3 4 15 2 3" xfId="25800" xr:uid="{303DFE2A-D46D-4B1C-BF93-505FDD902428}"/>
    <cellStyle name="Normal 3 4 15 3" xfId="25801" xr:uid="{D6C0105D-B8ED-4436-8590-CB473D295DE6}"/>
    <cellStyle name="Normal 3 4 15 3 2" xfId="25802" xr:uid="{D13988EE-2755-41A0-8FEE-F4F3C7DD0F49}"/>
    <cellStyle name="Normal 3 4 15 3 3" xfId="25803" xr:uid="{99CFC92D-7B2F-4875-B871-FD90067FF956}"/>
    <cellStyle name="Normal 3 4 15 4" xfId="25804" xr:uid="{3731075E-429B-484B-8415-3391E6BB3F44}"/>
    <cellStyle name="Normal 3 4 15 5" xfId="25805" xr:uid="{356506B4-05DD-4D51-8414-8BCF2B66141E}"/>
    <cellStyle name="Normal 3 4 16" xfId="25806" xr:uid="{87F8F419-62A9-44D1-9611-CD1B4DE33BB4}"/>
    <cellStyle name="Normal 3 4 16 2" xfId="25807" xr:uid="{7B829B8B-90D7-4AF1-9C3B-3897652B5BF4}"/>
    <cellStyle name="Normal 3 4 16 2 2" xfId="25808" xr:uid="{F211BA0C-EA1A-4923-ADD1-AA233E7C5ACB}"/>
    <cellStyle name="Normal 3 4 16 2 3" xfId="25809" xr:uid="{D5E0C8CD-58C1-4F28-BB37-6F7B2A0A1F1E}"/>
    <cellStyle name="Normal 3 4 16 3" xfId="25810" xr:uid="{CC88273C-FB2C-4946-B82B-0B2FDD59D4EF}"/>
    <cellStyle name="Normal 3 4 16 3 2" xfId="25811" xr:uid="{A2079200-B9DB-498E-A3A0-EF4F8B949588}"/>
    <cellStyle name="Normal 3 4 16 3 3" xfId="25812" xr:uid="{8659EAE4-F3B9-4C32-84EC-7C97E118AF69}"/>
    <cellStyle name="Normal 3 4 16 4" xfId="25813" xr:uid="{22341AB3-A960-4B12-B968-C9721C7ADF28}"/>
    <cellStyle name="Normal 3 4 16 5" xfId="25814" xr:uid="{BF137526-7DC2-4262-A030-FF19D52E8014}"/>
    <cellStyle name="Normal 3 4 17" xfId="25815" xr:uid="{48173BB1-6DBB-4E6A-8767-C5C6889DBB21}"/>
    <cellStyle name="Normal 3 4 17 2" xfId="25816" xr:uid="{60DE269F-04EE-40A1-B56C-E528B466D4F9}"/>
    <cellStyle name="Normal 3 4 17 2 2" xfId="25817" xr:uid="{17146FE9-0A30-4186-B3D3-35685059DDDD}"/>
    <cellStyle name="Normal 3 4 17 2 3" xfId="25818" xr:uid="{AE2EBFCD-B36A-43F2-B851-A4F644E0E143}"/>
    <cellStyle name="Normal 3 4 17 3" xfId="25819" xr:uid="{22719D05-5B59-4313-8CC8-FB75D66B2C46}"/>
    <cellStyle name="Normal 3 4 17 3 2" xfId="25820" xr:uid="{153F8B88-D680-480A-BCF1-F5FEF904C969}"/>
    <cellStyle name="Normal 3 4 17 3 3" xfId="25821" xr:uid="{37428352-24EF-4BE1-BDD9-BEF0C2AF7E7A}"/>
    <cellStyle name="Normal 3 4 17 4" xfId="25822" xr:uid="{47BE9362-1204-4F4C-BA8D-242BCA9E323E}"/>
    <cellStyle name="Normal 3 4 17 5" xfId="25823" xr:uid="{05922C3B-B62A-4EC2-80F6-56FD10449CF1}"/>
    <cellStyle name="Normal 3 4 18" xfId="25824" xr:uid="{8FFBE7DE-1359-4CC1-AC5F-5331F9967B1E}"/>
    <cellStyle name="Normal 3 4 18 2" xfId="25825" xr:uid="{7D29CF68-8544-4973-853A-BDF39802DDC3}"/>
    <cellStyle name="Normal 3 4 18 2 2" xfId="25826" xr:uid="{B9D0B4E0-DCC7-4170-931D-AE1F37C9A6BC}"/>
    <cellStyle name="Normal 3 4 18 2 3" xfId="25827" xr:uid="{FAEA601E-3056-4795-BD77-29533276FBCA}"/>
    <cellStyle name="Normal 3 4 18 3" xfId="25828" xr:uid="{A57042DD-B1EB-4056-890B-2CBB134E31D2}"/>
    <cellStyle name="Normal 3 4 18 3 2" xfId="25829" xr:uid="{10AD073C-E480-43E8-9D5B-DFC5D84F34AE}"/>
    <cellStyle name="Normal 3 4 18 3 3" xfId="25830" xr:uid="{CDC7B810-1448-4E35-8B40-9626BB24DC65}"/>
    <cellStyle name="Normal 3 4 18 4" xfId="25831" xr:uid="{638F2DB7-379C-4178-B217-BAF372D4A43A}"/>
    <cellStyle name="Normal 3 4 18 5" xfId="25832" xr:uid="{807A8983-4E33-4A49-BA9E-301FE1955BD7}"/>
    <cellStyle name="Normal 3 4 19" xfId="25833" xr:uid="{360A3F0C-99AA-42E6-9CF6-0DFFA2BD4FBA}"/>
    <cellStyle name="Normal 3 4 19 2" xfId="25834" xr:uid="{F0EB39B1-49D8-40B8-8189-9CBB1C8E59D9}"/>
    <cellStyle name="Normal 3 4 19 2 2" xfId="25835" xr:uid="{D31D7091-53B3-44F3-AFCD-C3CBE1AFC998}"/>
    <cellStyle name="Normal 3 4 19 2 3" xfId="25836" xr:uid="{EC7E09E0-95C5-4C5B-A1D4-C5C94F4B71F7}"/>
    <cellStyle name="Normal 3 4 19 3" xfId="25837" xr:uid="{0142D73C-544E-447A-AA02-4219A3F436E7}"/>
    <cellStyle name="Normal 3 4 19 3 2" xfId="25838" xr:uid="{4E42E790-5B7B-4E15-B46B-6053A2811010}"/>
    <cellStyle name="Normal 3 4 19 3 3" xfId="25839" xr:uid="{1C3CB6DE-73C5-4EAD-85CA-8CB021D8E69F}"/>
    <cellStyle name="Normal 3 4 19 4" xfId="25840" xr:uid="{3E718238-1DCA-4AC7-8AE4-C1B3781BF6C3}"/>
    <cellStyle name="Normal 3 4 19 5" xfId="25841" xr:uid="{C3EC0798-1352-4552-934F-5BB6A980BA44}"/>
    <cellStyle name="Normal 3 4 2" xfId="25842" xr:uid="{B7E2CF7F-19A9-4559-AC3D-B2BBC7CBB7FC}"/>
    <cellStyle name="Normal 3 4 2 2" xfId="25843" xr:uid="{4BD24379-5FA4-432C-A6D2-8B311F4F7FC8}"/>
    <cellStyle name="Normal 3 4 2 2 2" xfId="25844" xr:uid="{1FD3EA80-8919-41B7-BF22-250FC0F441EC}"/>
    <cellStyle name="Normal 3 4 2 2 2 2" xfId="43188" xr:uid="{F05F5F6E-13D3-4E9A-9345-BF22C154A087}"/>
    <cellStyle name="Normal 3 4 2 2 3" xfId="25845" xr:uid="{50F3D356-5639-4F9B-AC84-0C488C164D13}"/>
    <cellStyle name="Normal 3 4 2 2 3 2" xfId="43187" xr:uid="{87061444-6762-409C-8C91-D8EC3DB3ED3C}"/>
    <cellStyle name="Normal 3 4 2 2 4" xfId="43186" xr:uid="{CB4FA8C2-D38F-4491-83CF-A7005291988C}"/>
    <cellStyle name="Normal 3 4 2 3" xfId="25846" xr:uid="{D477BF12-1240-42E1-B54A-F46F406A06AE}"/>
    <cellStyle name="Normal 3 4 2 3 2" xfId="25847" xr:uid="{9790A495-93A0-42A6-8595-1DBC90F5568F}"/>
    <cellStyle name="Normal 3 4 2 3 3" xfId="25848" xr:uid="{D525917D-29C1-4EB2-9962-2919C5A0C818}"/>
    <cellStyle name="Normal 3 4 2 4" xfId="25849" xr:uid="{4553E936-838C-4D34-9550-DE8E6FA73AC5}"/>
    <cellStyle name="Normal 3 4 2 4 2" xfId="43185" xr:uid="{713BEBAF-06E1-4100-A0F9-48D8820477FB}"/>
    <cellStyle name="Normal 3 4 2 5" xfId="25850" xr:uid="{C321BE13-FE48-4AFB-AEC4-8C7C7E17A68E}"/>
    <cellStyle name="Normal 3 4 20" xfId="25851" xr:uid="{D83FEA1C-57C2-4164-89E9-B278C9DA6F56}"/>
    <cellStyle name="Normal 3 4 20 2" xfId="25852" xr:uid="{7913B43D-5419-4EE0-9CB8-6B9704A64423}"/>
    <cellStyle name="Normal 3 4 20 2 2" xfId="25853" xr:uid="{E112C248-05CF-445F-9362-DD974145C602}"/>
    <cellStyle name="Normal 3 4 20 2 3" xfId="25854" xr:uid="{8E975848-9341-48A9-B910-307E2B49FA57}"/>
    <cellStyle name="Normal 3 4 20 3" xfId="25855" xr:uid="{D52BB631-E9CD-409E-89BB-94B351EEB738}"/>
    <cellStyle name="Normal 3 4 20 3 2" xfId="25856" xr:uid="{83497C70-0082-48E1-ACC7-90F8F5996362}"/>
    <cellStyle name="Normal 3 4 20 3 3" xfId="25857" xr:uid="{45F67312-DC3B-46FF-9608-B5C6F66CE9BD}"/>
    <cellStyle name="Normal 3 4 20 4" xfId="25858" xr:uid="{84E7FD3A-777E-4FBF-BE72-C46577B0249E}"/>
    <cellStyle name="Normal 3 4 20 5" xfId="25859" xr:uid="{E6429D88-4E40-4E42-AE8C-40FC3B732AFA}"/>
    <cellStyle name="Normal 3 4 21" xfId="25860" xr:uid="{FDA3612C-F5A1-4886-B081-896A911F606B}"/>
    <cellStyle name="Normal 3 4 21 2" xfId="25861" xr:uid="{B4483E71-104D-4CE2-B144-0C30A20FE323}"/>
    <cellStyle name="Normal 3 4 21 2 2" xfId="25862" xr:uid="{F4999E47-94C7-4974-AA88-3FD1A99AE566}"/>
    <cellStyle name="Normal 3 4 21 2 3" xfId="25863" xr:uid="{EBCBBEFB-8FF1-481D-A28A-68691D8DE33C}"/>
    <cellStyle name="Normal 3 4 21 3" xfId="25864" xr:uid="{AA466B24-1C83-4E7F-A8B5-3CE99F85043B}"/>
    <cellStyle name="Normal 3 4 21 3 2" xfId="25865" xr:uid="{9D5EF3DD-7485-4D72-A3E8-7D7DDA8B6D41}"/>
    <cellStyle name="Normal 3 4 21 3 3" xfId="25866" xr:uid="{91AF58B7-BEA0-4388-A8A0-0EEAD4D2C0E5}"/>
    <cellStyle name="Normal 3 4 21 4" xfId="25867" xr:uid="{EED4070E-D6A3-45A2-9E9D-916223C4978B}"/>
    <cellStyle name="Normal 3 4 21 5" xfId="25868" xr:uid="{F060DE42-C869-4F38-84DA-D9BB55025F35}"/>
    <cellStyle name="Normal 3 4 22" xfId="25869" xr:uid="{884FE538-5E6C-48E3-B7C2-2F8FC7E42B49}"/>
    <cellStyle name="Normal 3 4 22 2" xfId="25870" xr:uid="{38CAF067-0487-430E-9CC3-52CFC372DD93}"/>
    <cellStyle name="Normal 3 4 22 2 2" xfId="25871" xr:uid="{58AC299B-80B8-41C7-9094-5768AE8ED4EE}"/>
    <cellStyle name="Normal 3 4 22 2 3" xfId="25872" xr:uid="{203E3296-0EC3-4F3B-A2B7-BB2B6761F3E9}"/>
    <cellStyle name="Normal 3 4 22 3" xfId="25873" xr:uid="{C9639091-2513-47AD-BAF2-3CF84A51BDDB}"/>
    <cellStyle name="Normal 3 4 22 3 2" xfId="25874" xr:uid="{0259C408-7B54-4C30-846A-85B382506AB7}"/>
    <cellStyle name="Normal 3 4 22 3 3" xfId="25875" xr:uid="{7BB4D728-1008-4780-A871-E1A9F242C481}"/>
    <cellStyle name="Normal 3 4 22 4" xfId="25876" xr:uid="{40E8E264-B94F-49E7-A2D2-DE9B57FA250C}"/>
    <cellStyle name="Normal 3 4 22 5" xfId="25877" xr:uid="{267D3816-866F-4F08-8EE6-C21605DB6736}"/>
    <cellStyle name="Normal 3 4 23" xfId="25878" xr:uid="{08F131D9-0AC8-42CB-9A02-1AA94D9827AD}"/>
    <cellStyle name="Normal 3 4 23 2" xfId="25879" xr:uid="{25525DD5-45CB-4793-BC53-0D415C177C65}"/>
    <cellStyle name="Normal 3 4 23 2 2" xfId="25880" xr:uid="{E5A279D8-44E1-4874-84FE-88FABEE87631}"/>
    <cellStyle name="Normal 3 4 23 2 3" xfId="25881" xr:uid="{39BCD430-1E3C-4BD2-9ED4-774FF92C70DB}"/>
    <cellStyle name="Normal 3 4 23 3" xfId="25882" xr:uid="{F205474E-0270-4FCF-98F3-FEA3D26063BB}"/>
    <cellStyle name="Normal 3 4 23 3 2" xfId="25883" xr:uid="{087F8901-CB6B-40DF-BA96-965E084C16CA}"/>
    <cellStyle name="Normal 3 4 23 3 3" xfId="25884" xr:uid="{0BDD7BE5-26C2-444E-9FE8-D52788E54CEC}"/>
    <cellStyle name="Normal 3 4 23 4" xfId="25885" xr:uid="{3ADC5105-2C23-49E0-886C-2CFA6CD1F7CF}"/>
    <cellStyle name="Normal 3 4 23 5" xfId="25886" xr:uid="{B1A63144-EB79-4CF0-8697-63A3C52F5332}"/>
    <cellStyle name="Normal 3 4 24" xfId="25887" xr:uid="{2A99A694-FB66-4473-B9B8-21103BCDC970}"/>
    <cellStyle name="Normal 3 4 24 10" xfId="25888" xr:uid="{4FFB316D-3593-47B0-B60D-4F35984770AB}"/>
    <cellStyle name="Normal 3 4 24 11" xfId="25889" xr:uid="{789F1AD9-4110-45BD-AC36-5E5BD0AB383E}"/>
    <cellStyle name="Normal 3 4 24 11 2" xfId="25890" xr:uid="{4BC9F2F0-B6CB-4D48-B146-D0245B2BB1FD}"/>
    <cellStyle name="Normal 3 4 24 11 2 2" xfId="25891" xr:uid="{EBA9FF40-9338-432F-9EA8-7A528141E1C9}"/>
    <cellStyle name="Normal 3 4 24 11 2 2 2" xfId="25892" xr:uid="{083A566F-D2BF-48A3-A5C2-FF6A407F8789}"/>
    <cellStyle name="Normal 3 4 24 11 2 3" xfId="25893" xr:uid="{9DE00EB9-6061-4A46-B156-3FDB92D291C0}"/>
    <cellStyle name="Normal 3 4 24 11 2 4" xfId="25894" xr:uid="{48A86B59-7652-4731-A957-3119BB87DFAD}"/>
    <cellStyle name="Normal 3 4 24 11 2 5" xfId="25895" xr:uid="{0B5E24EE-7A8A-4853-AC0A-F4A1D69DF48C}"/>
    <cellStyle name="Normal 3 4 24 11 3" xfId="25896" xr:uid="{89A43029-C5BA-4C54-88E1-087BF6E05570}"/>
    <cellStyle name="Normal 3 4 24 11 3 2" xfId="25897" xr:uid="{36AB81FC-130C-41F8-A69F-0B4F40FB85CE}"/>
    <cellStyle name="Normal 3 4 24 11 4" xfId="25898" xr:uid="{9CCA9CCD-BD81-4324-BE7E-A6A9A2AC1C94}"/>
    <cellStyle name="Normal 3 4 24 11 5" xfId="25899" xr:uid="{62910726-9885-417C-A758-669390CC82B6}"/>
    <cellStyle name="Normal 3 4 24 12" xfId="25900" xr:uid="{E322DE5E-84BC-49AA-8FD1-89702B0845E5}"/>
    <cellStyle name="Normal 3 4 24 13" xfId="25901" xr:uid="{7313BE51-C515-45BB-AC7A-70BBAE43B6B5}"/>
    <cellStyle name="Normal 3 4 24 14" xfId="25902" xr:uid="{06081D41-CE73-4EC2-A27C-6B97658CECAA}"/>
    <cellStyle name="Normal 3 4 24 15" xfId="25903" xr:uid="{E027743F-FC68-4797-88C1-E5E86A03448B}"/>
    <cellStyle name="Normal 3 4 24 15 2" xfId="25904" xr:uid="{B6751233-9123-4B12-A56B-140BD2B97588}"/>
    <cellStyle name="Normal 3 4 24 16" xfId="25905" xr:uid="{FF2A364D-5DC3-4EE0-A2A2-25EAF2F8B63F}"/>
    <cellStyle name="Normal 3 4 24 17" xfId="25906" xr:uid="{32851D6E-926C-4956-9702-E52232DB6E15}"/>
    <cellStyle name="Normal 3 4 24 18" xfId="25907" xr:uid="{FBA205AA-BE61-4F21-B3F2-0A0B88688C4C}"/>
    <cellStyle name="Normal 3 4 24 2" xfId="25908" xr:uid="{27118827-10C8-4B30-843C-767364465428}"/>
    <cellStyle name="Normal 3 4 24 2 10" xfId="25909" xr:uid="{A93A5BCC-3B17-409A-8FD2-60177A040BB9}"/>
    <cellStyle name="Normal 3 4 24 2 11" xfId="25910" xr:uid="{1B335711-3612-4422-8B62-C1635D2FEF5C}"/>
    <cellStyle name="Normal 3 4 24 2 12" xfId="25911" xr:uid="{59B2A3A7-E05F-4B7A-931B-4093A9A02C40}"/>
    <cellStyle name="Normal 3 4 24 2 13" xfId="25912" xr:uid="{7743F0BA-F651-4892-A849-172E5C896AA3}"/>
    <cellStyle name="Normal 3 4 24 2 13 2" xfId="25913" xr:uid="{BA173C7A-726E-46D3-A31A-93A4CEF4F0D1}"/>
    <cellStyle name="Normal 3 4 24 2 14" xfId="25914" xr:uid="{244051F2-4C66-431B-B0FF-1C2051803E25}"/>
    <cellStyle name="Normal 3 4 24 2 15" xfId="25915" xr:uid="{DC92A431-7F8C-4385-9A25-C89593BE2842}"/>
    <cellStyle name="Normal 3 4 24 2 16" xfId="25916" xr:uid="{19DDD99B-B1CA-498D-BA94-01A1700431C4}"/>
    <cellStyle name="Normal 3 4 24 2 2" xfId="25917" xr:uid="{3F82847E-1B88-4832-BF25-6FC4CA88C3B4}"/>
    <cellStyle name="Normal 3 4 24 2 2 10" xfId="25918" xr:uid="{C8F6F67D-8833-4C92-A9E4-DAB44B33B6C3}"/>
    <cellStyle name="Normal 3 4 24 2 2 11" xfId="25919" xr:uid="{4610F8B3-4574-4C37-8A55-0881A34085E0}"/>
    <cellStyle name="Normal 3 4 24 2 2 12" xfId="25920" xr:uid="{48D23176-5A8C-4BC6-A388-A6B151CE2366}"/>
    <cellStyle name="Normal 3 4 24 2 2 13" xfId="25921" xr:uid="{A62E7C93-314F-46BF-913B-328E7219CA5E}"/>
    <cellStyle name="Normal 3 4 24 2 2 13 2" xfId="25922" xr:uid="{F1B55ECF-ACF0-44B6-A2D5-91E1FF01546D}"/>
    <cellStyle name="Normal 3 4 24 2 2 14" xfId="25923" xr:uid="{02AF6489-4B4E-4829-8E6D-9D67CC6507DC}"/>
    <cellStyle name="Normal 3 4 24 2 2 15" xfId="25924" xr:uid="{B165D0FF-5772-473A-95E6-252CA8725394}"/>
    <cellStyle name="Normal 3 4 24 2 2 16" xfId="25925" xr:uid="{E242808B-6511-465C-836A-1A813DE05108}"/>
    <cellStyle name="Normal 3 4 24 2 2 2" xfId="25926" xr:uid="{FEB6D713-4BC4-4EF1-BEF7-F40224E74ED5}"/>
    <cellStyle name="Normal 3 4 24 2 2 2 10" xfId="25927" xr:uid="{256AE5F2-7BB0-4712-A895-A7315EBF5BD0}"/>
    <cellStyle name="Normal 3 4 24 2 2 2 11" xfId="25928" xr:uid="{96672F0C-CD9C-4511-B171-9ABD9E42B0BC}"/>
    <cellStyle name="Normal 3 4 24 2 2 2 12" xfId="25929" xr:uid="{202C988A-630E-49B8-8D5E-FC179763E943}"/>
    <cellStyle name="Normal 3 4 24 2 2 2 12 2" xfId="25930" xr:uid="{AA82B6C9-1BBC-4858-ADB1-23D198238152}"/>
    <cellStyle name="Normal 3 4 24 2 2 2 13" xfId="25931" xr:uid="{7C26D9D2-44FD-4ECE-97A7-A971D1CDE2E6}"/>
    <cellStyle name="Normal 3 4 24 2 2 2 14" xfId="25932" xr:uid="{0A5953AB-7886-48A0-80FE-63078A1323D7}"/>
    <cellStyle name="Normal 3 4 24 2 2 2 15" xfId="25933" xr:uid="{6F114C7D-9C94-4F27-9B89-98190B0DE7A1}"/>
    <cellStyle name="Normal 3 4 24 2 2 2 2" xfId="25934" xr:uid="{F17049F0-E6DB-4B9B-965B-5DA6C592DD3B}"/>
    <cellStyle name="Normal 3 4 24 2 2 2 2 2" xfId="25935" xr:uid="{4019DBB7-1113-4253-ACFC-3B35C7446CE8}"/>
    <cellStyle name="Normal 3 4 24 2 2 2 2 2 2" xfId="25936" xr:uid="{D28B820F-E93C-45E2-AF77-0CC88F58C5C5}"/>
    <cellStyle name="Normal 3 4 24 2 2 2 2 2 2 2" xfId="25937" xr:uid="{D5108006-1A71-4ED3-80BC-4017A07FC665}"/>
    <cellStyle name="Normal 3 4 24 2 2 2 2 2 2 2 2" xfId="25938" xr:uid="{B54C2FFF-99FC-4C6C-AF26-3870851E8870}"/>
    <cellStyle name="Normal 3 4 24 2 2 2 2 2 2 2 2 2" xfId="25939" xr:uid="{391CAE13-049A-45AA-910D-F54C7DF49470}"/>
    <cellStyle name="Normal 3 4 24 2 2 2 2 2 2 2 3" xfId="25940" xr:uid="{39A22C77-52C6-4EEF-8855-596397B1FE55}"/>
    <cellStyle name="Normal 3 4 24 2 2 2 2 2 2 2 4" xfId="25941" xr:uid="{EEC6CEE0-CA75-43CD-9A3D-311E6975922A}"/>
    <cellStyle name="Normal 3 4 24 2 2 2 2 2 2 2 5" xfId="25942" xr:uid="{D0D5161D-9987-401F-A5F8-D041DE742DF5}"/>
    <cellStyle name="Normal 3 4 24 2 2 2 2 2 2 3" xfId="25943" xr:uid="{D50A9989-0EAD-4B40-9684-F99872FA54BC}"/>
    <cellStyle name="Normal 3 4 24 2 2 2 2 2 2 3 2" xfId="25944" xr:uid="{97B722F3-1078-468F-B0A5-52CEDE4B1C81}"/>
    <cellStyle name="Normal 3 4 24 2 2 2 2 2 2 4" xfId="25945" xr:uid="{EA591762-C777-4BD4-8321-59E3B05B593B}"/>
    <cellStyle name="Normal 3 4 24 2 2 2 2 2 2 5" xfId="25946" xr:uid="{C373FDC9-0FA1-40AF-BB09-AE60251FA683}"/>
    <cellStyle name="Normal 3 4 24 2 2 2 2 2 3" xfId="25947" xr:uid="{D5FAF4EC-0FD8-45DA-87E6-62E95E0ABF0D}"/>
    <cellStyle name="Normal 3 4 24 2 2 2 2 2 4" xfId="25948" xr:uid="{93BA254D-CC50-4348-A2D9-492BA7945538}"/>
    <cellStyle name="Normal 3 4 24 2 2 2 2 2 5" xfId="25949" xr:uid="{E5A55090-1563-4E46-B9A8-B5F33135CADA}"/>
    <cellStyle name="Normal 3 4 24 2 2 2 2 2 6" xfId="25950" xr:uid="{346749D8-F9A5-4DE4-B4FB-A86BEC2FCFAA}"/>
    <cellStyle name="Normal 3 4 24 2 2 2 2 2 6 2" xfId="25951" xr:uid="{F6598A29-5CBD-495F-AAC8-E557E9281B43}"/>
    <cellStyle name="Normal 3 4 24 2 2 2 2 2 7" xfId="25952" xr:uid="{C61A1B06-D42F-498D-980E-4539DDFE3303}"/>
    <cellStyle name="Normal 3 4 24 2 2 2 2 2 8" xfId="25953" xr:uid="{B309E202-2D58-4AE5-9D31-7063865E6C8F}"/>
    <cellStyle name="Normal 3 4 24 2 2 2 2 2 9" xfId="25954" xr:uid="{47BA1BCA-2E56-4515-AD92-7AE642D93275}"/>
    <cellStyle name="Normal 3 4 24 2 2 2 2 3" xfId="25955" xr:uid="{907234CC-F212-44E9-A51B-C29926219D1F}"/>
    <cellStyle name="Normal 3 4 24 2 2 2 2 3 2" xfId="25956" xr:uid="{71FF1E3D-837D-4A02-9871-89A27B2EF437}"/>
    <cellStyle name="Normal 3 4 24 2 2 2 2 3 2 2" xfId="25957" xr:uid="{09B924F0-39E3-41A5-BAD6-2488A7996FD6}"/>
    <cellStyle name="Normal 3 4 24 2 2 2 2 3 2 2 2" xfId="25958" xr:uid="{609101CE-9AFF-494F-B315-0A354C215EE3}"/>
    <cellStyle name="Normal 3 4 24 2 2 2 2 3 2 3" xfId="25959" xr:uid="{783897B3-1519-4CCC-8871-EE7958D3677C}"/>
    <cellStyle name="Normal 3 4 24 2 2 2 2 3 2 4" xfId="25960" xr:uid="{8B23229B-6E9A-48B6-AA59-38CC8D72AA50}"/>
    <cellStyle name="Normal 3 4 24 2 2 2 2 3 2 5" xfId="25961" xr:uid="{3DDAF9D6-68D3-4468-8346-1D869E48CAF2}"/>
    <cellStyle name="Normal 3 4 24 2 2 2 2 3 3" xfId="25962" xr:uid="{BE0FB9F4-8411-48EB-841C-753186736E22}"/>
    <cellStyle name="Normal 3 4 24 2 2 2 2 3 3 2" xfId="25963" xr:uid="{49CC503E-179A-4903-8854-87C06239B626}"/>
    <cellStyle name="Normal 3 4 24 2 2 2 2 3 4" xfId="25964" xr:uid="{355CF5C9-443D-4BCC-B8BF-4A6615926738}"/>
    <cellStyle name="Normal 3 4 24 2 2 2 2 3 5" xfId="25965" xr:uid="{CAA7A4CB-6913-4E9F-955A-5998DD990C6D}"/>
    <cellStyle name="Normal 3 4 24 2 2 2 2 4" xfId="25966" xr:uid="{64944D88-74FB-4E78-98CE-37383FFDAEEF}"/>
    <cellStyle name="Normal 3 4 24 2 2 2 2 5" xfId="25967" xr:uid="{E6B1103B-6A68-4858-9F3C-B255C0DE1128}"/>
    <cellStyle name="Normal 3 4 24 2 2 2 2 6" xfId="25968" xr:uid="{32058AB5-A60A-42B4-A940-265022D457D2}"/>
    <cellStyle name="Normal 3 4 24 2 2 2 2 6 2" xfId="25969" xr:uid="{D2A03C3E-C42D-4CDB-80D6-5D7D37E7A978}"/>
    <cellStyle name="Normal 3 4 24 2 2 2 2 7" xfId="25970" xr:uid="{8A3A674E-0287-4652-BD7A-5E47F9275BB0}"/>
    <cellStyle name="Normal 3 4 24 2 2 2 2 8" xfId="25971" xr:uid="{9A9F0C73-1C03-4394-A0DC-ABE700A51001}"/>
    <cellStyle name="Normal 3 4 24 2 2 2 2 9" xfId="25972" xr:uid="{B7E36550-DC26-426E-AAF5-5804B48706FF}"/>
    <cellStyle name="Normal 3 4 24 2 2 2 3" xfId="25973" xr:uid="{7EBA8103-AF1F-41DE-9A2B-C440CD2C5949}"/>
    <cellStyle name="Normal 3 4 24 2 2 2 3 2" xfId="25974" xr:uid="{564A7D82-8F7A-405B-8F8B-326A2E9DF7CD}"/>
    <cellStyle name="Normal 3 4 24 2 2 2 3 3" xfId="25975" xr:uid="{56BF6543-3E0F-4BCD-9378-15BA2C69ED1E}"/>
    <cellStyle name="Normal 3 4 24 2 2 2 4" xfId="25976" xr:uid="{66CB43AA-AB99-491B-94E5-13E2EE12B09A}"/>
    <cellStyle name="Normal 3 4 24 2 2 2 4 2" xfId="25977" xr:uid="{7156306C-57CC-4BA9-B7A6-E89303410079}"/>
    <cellStyle name="Normal 3 4 24 2 2 2 4 3" xfId="25978" xr:uid="{376652A5-2F9D-4805-9FE3-AEFC7D52F5F7}"/>
    <cellStyle name="Normal 3 4 24 2 2 2 5" xfId="25979" xr:uid="{431C56B7-0366-499E-B6B4-DA18CA1E151B}"/>
    <cellStyle name="Normal 3 4 24 2 2 2 5 2" xfId="25980" xr:uid="{65DCD474-02B5-43DE-B36B-18BD38FBA554}"/>
    <cellStyle name="Normal 3 4 24 2 2 2 5 3" xfId="25981" xr:uid="{4B690CBC-33B6-4CF1-855E-92C3D01D2441}"/>
    <cellStyle name="Normal 3 4 24 2 2 2 6" xfId="25982" xr:uid="{4EB52FD1-380D-4C0A-972E-BF6024DC4AC4}"/>
    <cellStyle name="Normal 3 4 24 2 2 2 6 2" xfId="25983" xr:uid="{4FE60D12-8FE9-4CC7-B794-C4AFFADE9548}"/>
    <cellStyle name="Normal 3 4 24 2 2 2 6 3" xfId="25984" xr:uid="{BFE28E69-A5A4-422C-AA3C-A6F5CFF9798A}"/>
    <cellStyle name="Normal 3 4 24 2 2 2 7" xfId="25985" xr:uid="{9BCECCEF-8508-4B30-9CD5-CF41C47B6BC8}"/>
    <cellStyle name="Normal 3 4 24 2 2 2 7 2" xfId="25986" xr:uid="{7FDE6520-18F1-4E5E-BDF7-A44930F62805}"/>
    <cellStyle name="Normal 3 4 24 2 2 2 7 3" xfId="25987" xr:uid="{318378A8-2083-4B92-B457-7579234E585F}"/>
    <cellStyle name="Normal 3 4 24 2 2 2 8" xfId="25988" xr:uid="{C73FA51D-9BB0-42BF-A232-ECA33568047B}"/>
    <cellStyle name="Normal 3 4 24 2 2 2 8 2" xfId="25989" xr:uid="{6E6A2523-A6B3-4C60-9B3D-ADBEC62AF093}"/>
    <cellStyle name="Normal 3 4 24 2 2 2 8 2 2" xfId="25990" xr:uid="{17F640FB-9614-41D8-815C-BE0E37BB2800}"/>
    <cellStyle name="Normal 3 4 24 2 2 2 8 2 2 2" xfId="25991" xr:uid="{8D32445D-A84C-451E-88D0-12CD7B3CB8F1}"/>
    <cellStyle name="Normal 3 4 24 2 2 2 8 2 3" xfId="25992" xr:uid="{E5E8FF4F-65E8-4618-A1AE-902EF42070EC}"/>
    <cellStyle name="Normal 3 4 24 2 2 2 8 2 4" xfId="25993" xr:uid="{47B54009-A6A7-4BC6-A7FC-A6926BADD648}"/>
    <cellStyle name="Normal 3 4 24 2 2 2 8 2 5" xfId="25994" xr:uid="{077F3F0F-E8B7-4667-97D4-3FB926F74564}"/>
    <cellStyle name="Normal 3 4 24 2 2 2 8 3" xfId="25995" xr:uid="{3854B776-E78E-48D3-9E66-98E7D491CE0D}"/>
    <cellStyle name="Normal 3 4 24 2 2 2 8 3 2" xfId="25996" xr:uid="{8AD92D1F-7170-4C3C-84D2-5BB7894C45F8}"/>
    <cellStyle name="Normal 3 4 24 2 2 2 8 4" xfId="25997" xr:uid="{FB911F27-E475-41CC-B23C-3DDB2CDBF2AA}"/>
    <cellStyle name="Normal 3 4 24 2 2 2 8 5" xfId="25998" xr:uid="{C4F34ED7-5792-455D-991B-B47566F04E44}"/>
    <cellStyle name="Normal 3 4 24 2 2 2 9" xfId="25999" xr:uid="{D971B75E-4817-4E60-A574-E1D154640863}"/>
    <cellStyle name="Normal 3 4 24 2 2 3" xfId="26000" xr:uid="{697017D8-1FD3-4E7A-B476-4307B8863BBB}"/>
    <cellStyle name="Normal 3 4 24 2 2 3 2" xfId="26001" xr:uid="{679C0B66-F04D-47FC-9037-37EBF8AEC5E0}"/>
    <cellStyle name="Normal 3 4 24 2 2 3 3" xfId="26002" xr:uid="{83EB1D2A-57D9-4480-9DB5-9D5D67C068A0}"/>
    <cellStyle name="Normal 3 4 24 2 2 4" xfId="26003" xr:uid="{3AE35C90-6641-4EC3-A0EF-83B152990DA0}"/>
    <cellStyle name="Normal 3 4 24 2 2 4 2" xfId="26004" xr:uid="{0EDE68DF-EACC-4900-8005-6EB9E05F68F5}"/>
    <cellStyle name="Normal 3 4 24 2 2 4 2 2" xfId="26005" xr:uid="{0838BA9B-D5CB-4A73-A79D-DFBD2C9CDCB2}"/>
    <cellStyle name="Normal 3 4 24 2 2 4 2 2 2" xfId="26006" xr:uid="{24310092-AA99-4E2C-99D1-17528BB12C43}"/>
    <cellStyle name="Normal 3 4 24 2 2 4 2 2 2 2" xfId="26007" xr:uid="{B401AC7C-EB31-4347-9B6C-48EA64EAE244}"/>
    <cellStyle name="Normal 3 4 24 2 2 4 2 2 2 2 2" xfId="26008" xr:uid="{5AA192C5-7724-4807-A30C-06E513D5C5D7}"/>
    <cellStyle name="Normal 3 4 24 2 2 4 2 2 2 3" xfId="26009" xr:uid="{891E17D7-CCFF-4ADA-B2AB-12314EE538AA}"/>
    <cellStyle name="Normal 3 4 24 2 2 4 2 2 2 4" xfId="26010" xr:uid="{068EAC14-455D-4C6B-A7D4-2A1046EEDE75}"/>
    <cellStyle name="Normal 3 4 24 2 2 4 2 2 2 5" xfId="26011" xr:uid="{04BFA7A5-F4F8-4775-8490-69787D5BEFAD}"/>
    <cellStyle name="Normal 3 4 24 2 2 4 2 2 3" xfId="26012" xr:uid="{A78B82B9-12C2-41EF-B818-B9FFB967190A}"/>
    <cellStyle name="Normal 3 4 24 2 2 4 2 2 3 2" xfId="26013" xr:uid="{9CBF2A38-6D01-4C69-A070-C6CC1D20BF34}"/>
    <cellStyle name="Normal 3 4 24 2 2 4 2 2 4" xfId="26014" xr:uid="{0C9AC99D-D911-43E1-A6FD-734743AA5B6F}"/>
    <cellStyle name="Normal 3 4 24 2 2 4 2 2 5" xfId="26015" xr:uid="{B8219F8F-1C46-449A-9C7F-7D70A933D1A2}"/>
    <cellStyle name="Normal 3 4 24 2 2 4 2 3" xfId="26016" xr:uid="{94382700-A153-436B-A607-A974F7605558}"/>
    <cellStyle name="Normal 3 4 24 2 2 4 2 4" xfId="26017" xr:uid="{85977E3D-EA2A-4586-89DB-4513F9300396}"/>
    <cellStyle name="Normal 3 4 24 2 2 4 2 5" xfId="26018" xr:uid="{69826BC4-B2E7-430F-8A85-B7E97C60D57A}"/>
    <cellStyle name="Normal 3 4 24 2 2 4 2 6" xfId="26019" xr:uid="{3EBDD5FC-98E9-44AF-8FBB-FF52E796A2EC}"/>
    <cellStyle name="Normal 3 4 24 2 2 4 2 6 2" xfId="26020" xr:uid="{B9F11D77-E2F6-4354-8365-6194DBBAF06C}"/>
    <cellStyle name="Normal 3 4 24 2 2 4 2 7" xfId="26021" xr:uid="{7E4C0D26-DEC6-44C9-AB63-C48A0EA03583}"/>
    <cellStyle name="Normal 3 4 24 2 2 4 2 8" xfId="26022" xr:uid="{8DA55C86-B7CE-4856-AB8F-8D921D4AC93C}"/>
    <cellStyle name="Normal 3 4 24 2 2 4 2 9" xfId="26023" xr:uid="{2678AF2F-E23F-47D5-AAE8-5A6A313BEF7B}"/>
    <cellStyle name="Normal 3 4 24 2 2 4 3" xfId="26024" xr:uid="{F07C6796-C71B-4D9B-8C2D-6D7242003940}"/>
    <cellStyle name="Normal 3 4 24 2 2 4 3 2" xfId="26025" xr:uid="{5E403191-349A-4AB6-ABD5-58769DB4F67C}"/>
    <cellStyle name="Normal 3 4 24 2 2 4 3 2 2" xfId="26026" xr:uid="{B101CB86-F23E-4C16-BEB9-40994A666C6A}"/>
    <cellStyle name="Normal 3 4 24 2 2 4 3 2 2 2" xfId="26027" xr:uid="{F0BD0AD4-1025-4ED0-B0FF-4778DBBC65C9}"/>
    <cellStyle name="Normal 3 4 24 2 2 4 3 2 3" xfId="26028" xr:uid="{19540BA0-0849-4E12-939C-56324412BC92}"/>
    <cellStyle name="Normal 3 4 24 2 2 4 3 2 4" xfId="26029" xr:uid="{48B19D48-056F-4DF6-99CD-5DF803109E27}"/>
    <cellStyle name="Normal 3 4 24 2 2 4 3 2 5" xfId="26030" xr:uid="{CA82DC39-E1EC-4159-8908-F3DC721AC4BE}"/>
    <cellStyle name="Normal 3 4 24 2 2 4 3 3" xfId="26031" xr:uid="{AEB7C9DF-DF07-4555-B4DC-00EB084C826C}"/>
    <cellStyle name="Normal 3 4 24 2 2 4 3 3 2" xfId="26032" xr:uid="{1501140A-D48A-45A3-82C5-E6D95688BD62}"/>
    <cellStyle name="Normal 3 4 24 2 2 4 3 4" xfId="26033" xr:uid="{44CE6034-AECA-43EF-B7D8-88D6EE65D26F}"/>
    <cellStyle name="Normal 3 4 24 2 2 4 3 5" xfId="26034" xr:uid="{5353235C-AAC7-4BC7-BD48-AB6604676407}"/>
    <cellStyle name="Normal 3 4 24 2 2 4 4" xfId="26035" xr:uid="{11D4F20E-5BAF-4409-8837-7EBFED4C2978}"/>
    <cellStyle name="Normal 3 4 24 2 2 4 5" xfId="26036" xr:uid="{7DCE5826-6B22-44DD-BDB9-5AB551D5891B}"/>
    <cellStyle name="Normal 3 4 24 2 2 4 6" xfId="26037" xr:uid="{645573F9-ADAE-4E5F-91F5-B1B40DC6006E}"/>
    <cellStyle name="Normal 3 4 24 2 2 4 6 2" xfId="26038" xr:uid="{4C083045-BA02-47FC-824E-FAB3EF5D3732}"/>
    <cellStyle name="Normal 3 4 24 2 2 4 7" xfId="26039" xr:uid="{4E70FA63-D440-402A-8118-FF59F980E013}"/>
    <cellStyle name="Normal 3 4 24 2 2 4 8" xfId="26040" xr:uid="{79B82A61-4C11-492F-9141-990F5E1495B8}"/>
    <cellStyle name="Normal 3 4 24 2 2 4 9" xfId="26041" xr:uid="{8BD598A6-AB54-4B7B-A04B-8E44B2D9DB53}"/>
    <cellStyle name="Normal 3 4 24 2 2 5" xfId="26042" xr:uid="{B6B4E447-B577-4F17-9C1D-51279F246691}"/>
    <cellStyle name="Normal 3 4 24 2 2 6" xfId="26043" xr:uid="{CD6AD23E-FF32-4C38-8D61-AA61B91E846C}"/>
    <cellStyle name="Normal 3 4 24 2 2 7" xfId="26044" xr:uid="{DA1B226D-171D-44E9-877A-B9DAC1243C6A}"/>
    <cellStyle name="Normal 3 4 24 2 2 8" xfId="26045" xr:uid="{2351A945-16DA-429F-94B7-C7E9F504EA4E}"/>
    <cellStyle name="Normal 3 4 24 2 2 9" xfId="26046" xr:uid="{F37A7163-7ECF-49D9-B970-BB6D34BEF4EA}"/>
    <cellStyle name="Normal 3 4 24 2 2 9 2" xfId="26047" xr:uid="{F3949AF7-8B16-470F-8039-446D8645012F}"/>
    <cellStyle name="Normal 3 4 24 2 2 9 2 2" xfId="26048" xr:uid="{24AF5BA4-69B6-4CC8-8510-641188A60A27}"/>
    <cellStyle name="Normal 3 4 24 2 2 9 2 2 2" xfId="26049" xr:uid="{3D40AFE6-E553-40BE-8582-74D5CDBE2327}"/>
    <cellStyle name="Normal 3 4 24 2 2 9 2 3" xfId="26050" xr:uid="{D9492866-2DA6-451B-93D4-0F37051A70BC}"/>
    <cellStyle name="Normal 3 4 24 2 2 9 2 4" xfId="26051" xr:uid="{417498E6-A7F0-4844-B6D7-9B73299E35A2}"/>
    <cellStyle name="Normal 3 4 24 2 2 9 2 5" xfId="26052" xr:uid="{F3E4B0C9-BD4A-492D-8DCB-397C62F7FC15}"/>
    <cellStyle name="Normal 3 4 24 2 2 9 3" xfId="26053" xr:uid="{98B0124C-4FBC-4644-AED3-954607B742F9}"/>
    <cellStyle name="Normal 3 4 24 2 2 9 3 2" xfId="26054" xr:uid="{86D4477B-E9B2-4A1F-BF69-63E499AB946D}"/>
    <cellStyle name="Normal 3 4 24 2 2 9 4" xfId="26055" xr:uid="{2C332F51-2FCB-46BC-AD6E-274497325F3C}"/>
    <cellStyle name="Normal 3 4 24 2 2 9 5" xfId="26056" xr:uid="{1EE95834-0D5B-4116-BEDB-35E441E00530}"/>
    <cellStyle name="Normal 3 4 24 2 3" xfId="26057" xr:uid="{D9B3E530-CC8A-4962-9EEA-A4403599A0ED}"/>
    <cellStyle name="Normal 3 4 24 2 3 10" xfId="26058" xr:uid="{83EE3981-3821-4281-9D06-8A582EA42C18}"/>
    <cellStyle name="Normal 3 4 24 2 3 11" xfId="26059" xr:uid="{17AB968F-EE61-4C05-ACC8-5EA866B639C5}"/>
    <cellStyle name="Normal 3 4 24 2 3 12" xfId="26060" xr:uid="{23B3AFCB-CC1F-49D0-A55E-1B7EE3C46141}"/>
    <cellStyle name="Normal 3 4 24 2 3 12 2" xfId="26061" xr:uid="{E09025EA-9D7B-4A1C-A70B-33DE68AFB3D5}"/>
    <cellStyle name="Normal 3 4 24 2 3 13" xfId="26062" xr:uid="{600572DC-FDB8-40A5-BAA0-28485C604155}"/>
    <cellStyle name="Normal 3 4 24 2 3 14" xfId="26063" xr:uid="{A2B9CB45-0BD6-4C10-881E-1633F1E6C41F}"/>
    <cellStyle name="Normal 3 4 24 2 3 15" xfId="26064" xr:uid="{F238D08D-8BB9-4DD4-9B73-A28C9EB38FEF}"/>
    <cellStyle name="Normal 3 4 24 2 3 2" xfId="26065" xr:uid="{5BA4148B-B472-46BC-AB18-5F012A5AFE1C}"/>
    <cellStyle name="Normal 3 4 24 2 3 2 2" xfId="26066" xr:uid="{008A3F52-D5E2-4A83-920F-E74D0A20D9BE}"/>
    <cellStyle name="Normal 3 4 24 2 3 2 2 2" xfId="26067" xr:uid="{22778CB7-E826-43FB-9A27-B791DD839B7F}"/>
    <cellStyle name="Normal 3 4 24 2 3 2 2 2 2" xfId="26068" xr:uid="{C14C0F75-1166-47CA-9820-16A378C0EC1A}"/>
    <cellStyle name="Normal 3 4 24 2 3 2 2 2 2 2" xfId="26069" xr:uid="{B23B8DB4-F4BA-4F0E-9EE3-6288D3D12F45}"/>
    <cellStyle name="Normal 3 4 24 2 3 2 2 2 2 2 2" xfId="26070" xr:uid="{3D31F3AE-8C06-47FC-AB44-97E16BA34A05}"/>
    <cellStyle name="Normal 3 4 24 2 3 2 2 2 2 3" xfId="26071" xr:uid="{54090F0F-77CB-44E5-8929-9547A46405F5}"/>
    <cellStyle name="Normal 3 4 24 2 3 2 2 2 2 4" xfId="26072" xr:uid="{DE062F35-8171-497A-85D0-A94E09C3E5ED}"/>
    <cellStyle name="Normal 3 4 24 2 3 2 2 2 2 5" xfId="26073" xr:uid="{FD63BA77-B236-4596-B5CA-A75340BDD021}"/>
    <cellStyle name="Normal 3 4 24 2 3 2 2 2 3" xfId="26074" xr:uid="{A255F883-C441-449C-AB83-729E0CEF5266}"/>
    <cellStyle name="Normal 3 4 24 2 3 2 2 2 3 2" xfId="26075" xr:uid="{9D16B3FF-DA9F-4866-88CC-7EBF3A57F32D}"/>
    <cellStyle name="Normal 3 4 24 2 3 2 2 2 4" xfId="26076" xr:uid="{2C19AF55-01A4-4BCD-83F3-CD650A6E327C}"/>
    <cellStyle name="Normal 3 4 24 2 3 2 2 2 5" xfId="26077" xr:uid="{2DA6E643-8BBF-4334-9702-9D3E72B55C75}"/>
    <cellStyle name="Normal 3 4 24 2 3 2 2 3" xfId="26078" xr:uid="{0B59FFB4-2C83-4AB9-865C-3550FF1F7D20}"/>
    <cellStyle name="Normal 3 4 24 2 3 2 2 4" xfId="26079" xr:uid="{FE5AF496-20E2-48AD-A89A-6131AFF9EEB4}"/>
    <cellStyle name="Normal 3 4 24 2 3 2 2 5" xfId="26080" xr:uid="{5DF1F732-57EA-4082-BE2C-012A8B4835E4}"/>
    <cellStyle name="Normal 3 4 24 2 3 2 2 6" xfId="26081" xr:uid="{481FEF2A-668A-493F-B02A-46FB98B01444}"/>
    <cellStyle name="Normal 3 4 24 2 3 2 2 6 2" xfId="26082" xr:uid="{ACF58CAB-E471-4F13-8009-08C87210E015}"/>
    <cellStyle name="Normal 3 4 24 2 3 2 2 7" xfId="26083" xr:uid="{D87D3848-D2BE-4FF4-B8CC-7B6B972810FD}"/>
    <cellStyle name="Normal 3 4 24 2 3 2 2 8" xfId="26084" xr:uid="{DCEE2673-139A-46EB-B2A9-4F46570135F2}"/>
    <cellStyle name="Normal 3 4 24 2 3 2 2 9" xfId="26085" xr:uid="{1444ADBD-5FD1-4B8E-80C5-60DEF21FE071}"/>
    <cellStyle name="Normal 3 4 24 2 3 2 3" xfId="26086" xr:uid="{43E7FFA7-359C-4306-98DC-FF7458D0625A}"/>
    <cellStyle name="Normal 3 4 24 2 3 2 3 2" xfId="26087" xr:uid="{838A7BD3-1D82-4910-904F-1BE9C7FAEC2C}"/>
    <cellStyle name="Normal 3 4 24 2 3 2 3 2 2" xfId="26088" xr:uid="{D68AF5C4-43F6-4EA6-988A-A5DAE4026B93}"/>
    <cellStyle name="Normal 3 4 24 2 3 2 3 2 2 2" xfId="26089" xr:uid="{3AF3C69C-13EF-42D9-8C09-C186DA767794}"/>
    <cellStyle name="Normal 3 4 24 2 3 2 3 2 3" xfId="26090" xr:uid="{9CDA9115-077D-48F7-A077-493836080B2A}"/>
    <cellStyle name="Normal 3 4 24 2 3 2 3 2 4" xfId="26091" xr:uid="{B8D86E3C-A174-4DFC-9976-4680B9D1A2CF}"/>
    <cellStyle name="Normal 3 4 24 2 3 2 3 2 5" xfId="26092" xr:uid="{901FB5E6-5595-4327-AFF0-BA63D16A5F05}"/>
    <cellStyle name="Normal 3 4 24 2 3 2 3 3" xfId="26093" xr:uid="{D9C38162-963B-40E2-858A-83882DFC1261}"/>
    <cellStyle name="Normal 3 4 24 2 3 2 3 3 2" xfId="26094" xr:uid="{62CB21D3-C010-4C71-9504-F2827181A5F7}"/>
    <cellStyle name="Normal 3 4 24 2 3 2 3 4" xfId="26095" xr:uid="{4811D1B7-CBCD-485A-8154-B53D8DBC60CB}"/>
    <cellStyle name="Normal 3 4 24 2 3 2 3 5" xfId="26096" xr:uid="{FD239226-2A3B-4301-9A6F-D19A6E728123}"/>
    <cellStyle name="Normal 3 4 24 2 3 2 4" xfId="26097" xr:uid="{3B88CD03-4630-4B86-B49E-525141061545}"/>
    <cellStyle name="Normal 3 4 24 2 3 2 5" xfId="26098" xr:uid="{20389C0C-63A1-4A49-81EF-F7CE407E1DB0}"/>
    <cellStyle name="Normal 3 4 24 2 3 2 6" xfId="26099" xr:uid="{3932ECA6-B41E-4A20-AEE1-CDC10F5CFB64}"/>
    <cellStyle name="Normal 3 4 24 2 3 2 6 2" xfId="26100" xr:uid="{11F9D772-BC33-4976-AEA0-A3A9D49715DF}"/>
    <cellStyle name="Normal 3 4 24 2 3 2 7" xfId="26101" xr:uid="{828CBFBE-AE71-43DA-8DD9-3351D5D3BDAF}"/>
    <cellStyle name="Normal 3 4 24 2 3 2 8" xfId="26102" xr:uid="{F4C78EDF-9125-4BF4-9FD2-881E37342C10}"/>
    <cellStyle name="Normal 3 4 24 2 3 2 9" xfId="26103" xr:uid="{883D5AD4-11BC-47AB-9E63-98B3F06B79FF}"/>
    <cellStyle name="Normal 3 4 24 2 3 3" xfId="26104" xr:uid="{FAFCF294-41B2-419E-A36F-912B1E6761D0}"/>
    <cellStyle name="Normal 3 4 24 2 3 4" xfId="26105" xr:uid="{B18456E2-3FFB-4D95-9948-CE7E714F9D21}"/>
    <cellStyle name="Normal 3 4 24 2 3 5" xfId="26106" xr:uid="{087939BB-0435-42CA-9297-9C0D7FE73CFA}"/>
    <cellStyle name="Normal 3 4 24 2 3 6" xfId="26107" xr:uid="{0D05BE15-9F77-4DB4-991F-C7B71DB9F8F4}"/>
    <cellStyle name="Normal 3 4 24 2 3 7" xfId="26108" xr:uid="{38D93130-F485-453F-A4E2-09A84BE79CA3}"/>
    <cellStyle name="Normal 3 4 24 2 3 8" xfId="26109" xr:uid="{7540BD4C-09C5-4083-B414-979A6C79870C}"/>
    <cellStyle name="Normal 3 4 24 2 3 8 2" xfId="26110" xr:uid="{7AFDE0FD-A134-4E12-804F-C4DFA0B4ADD6}"/>
    <cellStyle name="Normal 3 4 24 2 3 8 2 2" xfId="26111" xr:uid="{2E3F1047-153D-4421-96CA-A1B1426AFC9A}"/>
    <cellStyle name="Normal 3 4 24 2 3 8 2 2 2" xfId="26112" xr:uid="{6B56A897-BE8D-4C06-9CA6-63DCFC806FA0}"/>
    <cellStyle name="Normal 3 4 24 2 3 8 2 3" xfId="26113" xr:uid="{D1F99C8B-0CE9-44BB-AD36-24E088FE9A82}"/>
    <cellStyle name="Normal 3 4 24 2 3 8 2 4" xfId="26114" xr:uid="{DFE292E0-A7F4-4B94-9C65-907841D59CEC}"/>
    <cellStyle name="Normal 3 4 24 2 3 8 2 5" xfId="26115" xr:uid="{AB88A062-4453-4A35-BD27-4A389FD6B9FE}"/>
    <cellStyle name="Normal 3 4 24 2 3 8 3" xfId="26116" xr:uid="{369563FE-BE65-488E-841A-79849E2ADFA7}"/>
    <cellStyle name="Normal 3 4 24 2 3 8 3 2" xfId="26117" xr:uid="{5955A748-7325-4A83-81C9-EE415345A23E}"/>
    <cellStyle name="Normal 3 4 24 2 3 8 4" xfId="26118" xr:uid="{4CC35F30-D8F7-4167-AA7F-F44963C1BEAA}"/>
    <cellStyle name="Normal 3 4 24 2 3 8 5" xfId="26119" xr:uid="{81DD7994-6D1D-4174-BAF3-403DDED89B40}"/>
    <cellStyle name="Normal 3 4 24 2 3 9" xfId="26120" xr:uid="{C1AF8267-ABB9-40F9-AA7C-3F5BAD574C71}"/>
    <cellStyle name="Normal 3 4 24 2 4" xfId="26121" xr:uid="{2585EE26-7941-4677-A514-00E9417B99A2}"/>
    <cellStyle name="Normal 3 4 24 2 4 2" xfId="26122" xr:uid="{6BCCD218-A67C-4CEB-9E56-F310BB48FECB}"/>
    <cellStyle name="Normal 3 4 24 2 4 2 2" xfId="26123" xr:uid="{CACC47C1-EB16-4725-8B71-ED938F9B8C99}"/>
    <cellStyle name="Normal 3 4 24 2 4 2 2 2" xfId="26124" xr:uid="{68375C7B-AC41-4C2C-8D3C-D01E81B353AE}"/>
    <cellStyle name="Normal 3 4 24 2 4 2 2 2 2" xfId="26125" xr:uid="{79AFF4E6-058A-4648-B443-089E146B2AD0}"/>
    <cellStyle name="Normal 3 4 24 2 4 2 2 2 2 2" xfId="26126" xr:uid="{A231BD16-8C8C-4099-9AE9-C939A15CA158}"/>
    <cellStyle name="Normal 3 4 24 2 4 2 2 2 3" xfId="26127" xr:uid="{6A5EDDB2-D478-4D51-B276-E963A86AA11F}"/>
    <cellStyle name="Normal 3 4 24 2 4 2 2 2 4" xfId="26128" xr:uid="{A40F2671-9920-4151-AE58-39812E7D64D1}"/>
    <cellStyle name="Normal 3 4 24 2 4 2 2 2 5" xfId="26129" xr:uid="{7C7D6CB9-F7DF-463C-92B9-E7440DC6CEB2}"/>
    <cellStyle name="Normal 3 4 24 2 4 2 2 3" xfId="26130" xr:uid="{7D980D07-3DE3-4A3F-8AF8-28434B10B31C}"/>
    <cellStyle name="Normal 3 4 24 2 4 2 2 3 2" xfId="26131" xr:uid="{81CDFD68-70D8-4C56-8CFD-4B9D164D833E}"/>
    <cellStyle name="Normal 3 4 24 2 4 2 2 4" xfId="26132" xr:uid="{3DAD76DA-1BB0-4F95-9F18-6435E65CADC3}"/>
    <cellStyle name="Normal 3 4 24 2 4 2 2 5" xfId="26133" xr:uid="{5BF8DD31-6CD9-4363-8579-C114D4D27FFC}"/>
    <cellStyle name="Normal 3 4 24 2 4 2 3" xfId="26134" xr:uid="{FA90C373-D3EF-4FD2-BA44-C2353282C147}"/>
    <cellStyle name="Normal 3 4 24 2 4 2 4" xfId="26135" xr:uid="{89182E8D-63B2-466D-97D5-A0AA7BA2870A}"/>
    <cellStyle name="Normal 3 4 24 2 4 2 5" xfId="26136" xr:uid="{7C3BC2B9-1F37-4B51-9238-90F20AE10864}"/>
    <cellStyle name="Normal 3 4 24 2 4 2 6" xfId="26137" xr:uid="{1661486D-B731-4102-9944-090111D89E77}"/>
    <cellStyle name="Normal 3 4 24 2 4 2 6 2" xfId="26138" xr:uid="{F4FE0D7B-1826-4936-B69F-0697B82FD3DB}"/>
    <cellStyle name="Normal 3 4 24 2 4 2 7" xfId="26139" xr:uid="{A538EE7D-3331-40BC-9DE5-7DC149C080F7}"/>
    <cellStyle name="Normal 3 4 24 2 4 2 8" xfId="26140" xr:uid="{B24A7EBE-126E-4A93-BE3D-ACBC5241943B}"/>
    <cellStyle name="Normal 3 4 24 2 4 2 9" xfId="26141" xr:uid="{D00344B9-D98A-40F0-A056-DAEBC28B8093}"/>
    <cellStyle name="Normal 3 4 24 2 4 3" xfId="26142" xr:uid="{E553F9E8-9DBD-448C-B066-5BBBFE847026}"/>
    <cellStyle name="Normal 3 4 24 2 4 3 2" xfId="26143" xr:uid="{57A0ED9A-F503-4B13-BF18-ED9C82B86BFE}"/>
    <cellStyle name="Normal 3 4 24 2 4 3 2 2" xfId="26144" xr:uid="{30ADC3B7-A25D-45E7-B369-1745711CC33A}"/>
    <cellStyle name="Normal 3 4 24 2 4 3 2 2 2" xfId="26145" xr:uid="{DBF42456-D469-4619-BDFE-AAE5C3EDF141}"/>
    <cellStyle name="Normal 3 4 24 2 4 3 2 3" xfId="26146" xr:uid="{DD3A6491-CA4E-406F-9ADA-20C55DB4102C}"/>
    <cellStyle name="Normal 3 4 24 2 4 3 2 4" xfId="26147" xr:uid="{2B4CDF8D-1C21-4BBF-A0EA-D5F116F62554}"/>
    <cellStyle name="Normal 3 4 24 2 4 3 2 5" xfId="26148" xr:uid="{580D7074-BE5A-48D2-B5CA-B258E72B7BC2}"/>
    <cellStyle name="Normal 3 4 24 2 4 3 3" xfId="26149" xr:uid="{F702EFC5-FE2F-4624-86AE-F3F1883E861D}"/>
    <cellStyle name="Normal 3 4 24 2 4 3 3 2" xfId="26150" xr:uid="{C7924D77-7825-4D61-A0ED-0F6C36BB1CDB}"/>
    <cellStyle name="Normal 3 4 24 2 4 3 4" xfId="26151" xr:uid="{B13DF856-B002-491B-BB3A-2416C1F807CB}"/>
    <cellStyle name="Normal 3 4 24 2 4 3 5" xfId="26152" xr:uid="{E91EE502-1B3D-45B4-9602-DDC9056874D7}"/>
    <cellStyle name="Normal 3 4 24 2 4 4" xfId="26153" xr:uid="{AC264825-07DB-4E3F-ADEF-DE8D50854FAD}"/>
    <cellStyle name="Normal 3 4 24 2 4 5" xfId="26154" xr:uid="{4EB51792-893F-40DA-A88C-4AC859AFDED4}"/>
    <cellStyle name="Normal 3 4 24 2 4 6" xfId="26155" xr:uid="{C143A3D6-84D4-4141-A0C1-169891012A89}"/>
    <cellStyle name="Normal 3 4 24 2 4 6 2" xfId="26156" xr:uid="{130523D6-F46D-4C5F-8308-38CEDA02A041}"/>
    <cellStyle name="Normal 3 4 24 2 4 7" xfId="26157" xr:uid="{CEFAD014-1591-4AED-ABC8-635D50E2635A}"/>
    <cellStyle name="Normal 3 4 24 2 4 8" xfId="26158" xr:uid="{AB538AB1-7FB6-46B3-A19C-181DA6780A53}"/>
    <cellStyle name="Normal 3 4 24 2 4 9" xfId="26159" xr:uid="{D5B5F446-1A11-4AB6-A405-D64F62904929}"/>
    <cellStyle name="Normal 3 4 24 2 5" xfId="26160" xr:uid="{BD4145F2-65B3-4E40-89BB-F21FD0716EEA}"/>
    <cellStyle name="Normal 3 4 24 2 5 2" xfId="26161" xr:uid="{81249E88-1EAD-4D05-A1A3-7635E5DA011D}"/>
    <cellStyle name="Normal 3 4 24 2 5 3" xfId="26162" xr:uid="{4CB07C2C-5C78-46EE-8273-C9BCBDC642A1}"/>
    <cellStyle name="Normal 3 4 24 2 6" xfId="26163" xr:uid="{1A4D1655-A7EC-4705-8297-74D064D725E6}"/>
    <cellStyle name="Normal 3 4 24 2 6 2" xfId="26164" xr:uid="{0F0A5D66-37A1-48D6-8343-4DBDDC699082}"/>
    <cellStyle name="Normal 3 4 24 2 6 3" xfId="26165" xr:uid="{D28733F4-23C7-449E-BF43-F147D427AEC3}"/>
    <cellStyle name="Normal 3 4 24 2 7" xfId="26166" xr:uid="{6A112232-776E-4B4C-892B-CEF59879394C}"/>
    <cellStyle name="Normal 3 4 24 2 7 2" xfId="26167" xr:uid="{59B21C76-B998-4CDA-A4FC-23C6403199E0}"/>
    <cellStyle name="Normal 3 4 24 2 7 3" xfId="26168" xr:uid="{024DC22A-3F9F-4B6B-BB31-37D75C9D296F}"/>
    <cellStyle name="Normal 3 4 24 2 8" xfId="26169" xr:uid="{2A41BCB8-62A2-41CA-A3CC-86BC5947DB82}"/>
    <cellStyle name="Normal 3 4 24 2 8 2" xfId="26170" xr:uid="{117F7241-C5A8-4930-A2EC-84AC91CB7713}"/>
    <cellStyle name="Normal 3 4 24 2 8 3" xfId="26171" xr:uid="{F33BEA25-9E24-47FA-92EF-73F10E5A9D03}"/>
    <cellStyle name="Normal 3 4 24 2 9" xfId="26172" xr:uid="{3701CEE9-3E78-4E0F-AFF0-406F72FAB380}"/>
    <cellStyle name="Normal 3 4 24 2 9 2" xfId="26173" xr:uid="{986B0337-F430-4A70-B14C-CEA110DE7C97}"/>
    <cellStyle name="Normal 3 4 24 2 9 2 2" xfId="26174" xr:uid="{C6FF1F79-4579-41A5-BCD6-B47FE69A4D85}"/>
    <cellStyle name="Normal 3 4 24 2 9 2 2 2" xfId="26175" xr:uid="{F2801671-0FAB-41B3-A10C-8B3407E18BEA}"/>
    <cellStyle name="Normal 3 4 24 2 9 2 3" xfId="26176" xr:uid="{6EA331AB-B8D7-4864-A118-D43A5DCF31AB}"/>
    <cellStyle name="Normal 3 4 24 2 9 2 4" xfId="26177" xr:uid="{787BB1A1-6C9A-4A46-95DA-308BE7B56BD3}"/>
    <cellStyle name="Normal 3 4 24 2 9 2 5" xfId="26178" xr:uid="{2A28A15D-1E23-49F8-BB26-57F3DCED6A92}"/>
    <cellStyle name="Normal 3 4 24 2 9 3" xfId="26179" xr:uid="{A18D7E66-D2D4-4BBB-B667-EAB20F13C70F}"/>
    <cellStyle name="Normal 3 4 24 2 9 3 2" xfId="26180" xr:uid="{11834BD1-5207-44D1-8BA7-8B17198B94FD}"/>
    <cellStyle name="Normal 3 4 24 2 9 4" xfId="26181" xr:uid="{19AF5B19-B8F6-46EE-A92E-1F0BCC44C874}"/>
    <cellStyle name="Normal 3 4 24 2 9 5" xfId="26182" xr:uid="{D1DCCDF1-E07E-462D-875F-4848531F3719}"/>
    <cellStyle name="Normal 3 4 24 3" xfId="26183" xr:uid="{4A538C61-3346-43BA-B0CF-242EF1D8F7B4}"/>
    <cellStyle name="Normal 3 4 24 3 2" xfId="26184" xr:uid="{555AA64F-1F14-4EFC-A11E-CDD9EAF1FA9A}"/>
    <cellStyle name="Normal 3 4 24 3 3" xfId="26185" xr:uid="{5E310E6E-2A46-4120-9A95-34FFF5CF4F99}"/>
    <cellStyle name="Normal 3 4 24 4" xfId="26186" xr:uid="{540D9B65-90BE-4D0F-97AC-11B8CF224D08}"/>
    <cellStyle name="Normal 3 4 24 4 10" xfId="26187" xr:uid="{CD220C74-2A63-43BB-AC8C-D885816B8E64}"/>
    <cellStyle name="Normal 3 4 24 4 11" xfId="26188" xr:uid="{293C38FA-0820-4484-BA5F-C93E2B234148}"/>
    <cellStyle name="Normal 3 4 24 4 12" xfId="26189" xr:uid="{B9B4F38A-488E-46DF-A91A-00182974E918}"/>
    <cellStyle name="Normal 3 4 24 4 12 2" xfId="26190" xr:uid="{29073E60-C2A7-4171-8DF4-706A0326D440}"/>
    <cellStyle name="Normal 3 4 24 4 13" xfId="26191" xr:uid="{FB653805-2EAE-4EF6-B807-B91D5F6AF47F}"/>
    <cellStyle name="Normal 3 4 24 4 14" xfId="26192" xr:uid="{1520DD3A-8B20-450F-A698-F0DD4103089B}"/>
    <cellStyle name="Normal 3 4 24 4 15" xfId="26193" xr:uid="{5FCED768-757F-4E39-8654-13A3E112795A}"/>
    <cellStyle name="Normal 3 4 24 4 2" xfId="26194" xr:uid="{417C80B0-2F87-4369-B0A3-44DE1D1D74D1}"/>
    <cellStyle name="Normal 3 4 24 4 2 2" xfId="26195" xr:uid="{AFBC7F34-C59F-4533-BB36-0E288786853B}"/>
    <cellStyle name="Normal 3 4 24 4 2 2 2" xfId="26196" xr:uid="{79155BF3-5CDC-4AB2-BB8A-3D2FBD144331}"/>
    <cellStyle name="Normal 3 4 24 4 2 2 2 2" xfId="26197" xr:uid="{9E04F2A4-58E1-495D-929D-4E9FF5714BE1}"/>
    <cellStyle name="Normal 3 4 24 4 2 2 2 2 2" xfId="26198" xr:uid="{8072AC9C-F95A-4C9A-8BE9-D5C559B2F4A6}"/>
    <cellStyle name="Normal 3 4 24 4 2 2 2 2 2 2" xfId="26199" xr:uid="{728344EB-F62B-4350-8D58-2FD9CBD63AF5}"/>
    <cellStyle name="Normal 3 4 24 4 2 2 2 2 3" xfId="26200" xr:uid="{B6D66459-2513-4145-AF46-DB4D1863D9E4}"/>
    <cellStyle name="Normal 3 4 24 4 2 2 2 2 4" xfId="26201" xr:uid="{467397E1-4EC6-4A8C-A295-81DB7F67808E}"/>
    <cellStyle name="Normal 3 4 24 4 2 2 2 2 5" xfId="26202" xr:uid="{56889178-15F5-46A4-92BF-2876EF6C87C6}"/>
    <cellStyle name="Normal 3 4 24 4 2 2 2 3" xfId="26203" xr:uid="{67A83DF1-2C50-4E40-8A05-4B2F794A1ABE}"/>
    <cellStyle name="Normal 3 4 24 4 2 2 2 3 2" xfId="26204" xr:uid="{85B545C2-EE53-417B-9587-17EAA3DE4893}"/>
    <cellStyle name="Normal 3 4 24 4 2 2 2 4" xfId="26205" xr:uid="{0A85A2BC-D6B6-4321-88B8-D60A9184B0C0}"/>
    <cellStyle name="Normal 3 4 24 4 2 2 2 5" xfId="26206" xr:uid="{000014DE-43D9-458F-B51C-C12775BE568A}"/>
    <cellStyle name="Normal 3 4 24 4 2 2 3" xfId="26207" xr:uid="{630118EA-8265-4C24-A8AD-F76732640366}"/>
    <cellStyle name="Normal 3 4 24 4 2 2 4" xfId="26208" xr:uid="{04A3300A-517D-402D-8919-84C46E3239B8}"/>
    <cellStyle name="Normal 3 4 24 4 2 2 5" xfId="26209" xr:uid="{D511C759-9B85-474B-AD95-5A4BDA6C9107}"/>
    <cellStyle name="Normal 3 4 24 4 2 2 6" xfId="26210" xr:uid="{352A2459-AC0C-434C-9789-4C61CB8497D7}"/>
    <cellStyle name="Normal 3 4 24 4 2 2 6 2" xfId="26211" xr:uid="{E3429BC8-22CB-4049-B3F8-4D5F1B66FB5D}"/>
    <cellStyle name="Normal 3 4 24 4 2 2 7" xfId="26212" xr:uid="{EC5BBEC1-014F-4BD8-829A-33739B51F4FD}"/>
    <cellStyle name="Normal 3 4 24 4 2 2 8" xfId="26213" xr:uid="{21B88AE4-3E31-415A-BC0C-E9B4774A671A}"/>
    <cellStyle name="Normal 3 4 24 4 2 2 9" xfId="26214" xr:uid="{813AB672-E53D-44EC-9AAA-10B076E93571}"/>
    <cellStyle name="Normal 3 4 24 4 2 3" xfId="26215" xr:uid="{268E1F32-45F4-4797-9C2E-97A31623E9A3}"/>
    <cellStyle name="Normal 3 4 24 4 2 3 2" xfId="26216" xr:uid="{FF2B4A2D-7BF2-49BB-8712-7EB9F1AA39B1}"/>
    <cellStyle name="Normal 3 4 24 4 2 3 2 2" xfId="26217" xr:uid="{6E99563A-39E5-43F3-AD00-AF88CCD2322E}"/>
    <cellStyle name="Normal 3 4 24 4 2 3 2 2 2" xfId="26218" xr:uid="{7FB0F438-7570-412D-BB4C-14754248B2CA}"/>
    <cellStyle name="Normal 3 4 24 4 2 3 2 3" xfId="26219" xr:uid="{F63DE384-6292-4BC0-A52C-DA2686A2A764}"/>
    <cellStyle name="Normal 3 4 24 4 2 3 2 4" xfId="26220" xr:uid="{17C21CB4-36C0-4A0E-A3B8-D06BD5A7F245}"/>
    <cellStyle name="Normal 3 4 24 4 2 3 2 5" xfId="26221" xr:uid="{862C2A48-7D52-4559-9D21-8FA78D8DD463}"/>
    <cellStyle name="Normal 3 4 24 4 2 3 3" xfId="26222" xr:uid="{4445BB24-A61A-4651-90EB-701638535959}"/>
    <cellStyle name="Normal 3 4 24 4 2 3 3 2" xfId="26223" xr:uid="{5BFBD3B6-53DA-4363-B2DC-74D8E6C0D29A}"/>
    <cellStyle name="Normal 3 4 24 4 2 3 4" xfId="26224" xr:uid="{729FB414-5FED-496A-8E81-4F0B6A75287B}"/>
    <cellStyle name="Normal 3 4 24 4 2 3 5" xfId="26225" xr:uid="{168D90C4-5443-4A74-9B46-118F35788967}"/>
    <cellStyle name="Normal 3 4 24 4 2 4" xfId="26226" xr:uid="{CDAC5BE5-D706-47A3-BCCC-9B4E2A14E09A}"/>
    <cellStyle name="Normal 3 4 24 4 2 5" xfId="26227" xr:uid="{F674A18E-57C3-4971-882A-C68EFACA94ED}"/>
    <cellStyle name="Normal 3 4 24 4 2 6" xfId="26228" xr:uid="{861404FD-CC02-430A-A91B-7B0DB738BE1B}"/>
    <cellStyle name="Normal 3 4 24 4 2 6 2" xfId="26229" xr:uid="{28266D4E-159F-4DF2-A7CD-953FF658CB3A}"/>
    <cellStyle name="Normal 3 4 24 4 2 7" xfId="26230" xr:uid="{02CD9AA6-D7E3-4A27-A90C-C5A2CC573694}"/>
    <cellStyle name="Normal 3 4 24 4 2 8" xfId="26231" xr:uid="{9758057C-B024-4221-8C30-214A748269F4}"/>
    <cellStyle name="Normal 3 4 24 4 2 9" xfId="26232" xr:uid="{A05F6E37-043A-41F4-9BD8-A567C6D22BDA}"/>
    <cellStyle name="Normal 3 4 24 4 3" xfId="26233" xr:uid="{A54463E0-218E-49E0-8756-08A744529EAF}"/>
    <cellStyle name="Normal 3 4 24 4 3 2" xfId="26234" xr:uid="{2D8155A2-2CA4-4BB7-BA8F-5EBA94B8AA7E}"/>
    <cellStyle name="Normal 3 4 24 4 3 3" xfId="26235" xr:uid="{8F2F2400-3257-4FD1-BBD4-00D57FF067AF}"/>
    <cellStyle name="Normal 3 4 24 4 4" xfId="26236" xr:uid="{E2D85CD6-F14B-413A-B166-09CD9C48DC09}"/>
    <cellStyle name="Normal 3 4 24 4 4 2" xfId="26237" xr:uid="{2680F521-D067-4A1A-8592-0ED490C8D14A}"/>
    <cellStyle name="Normal 3 4 24 4 4 3" xfId="26238" xr:uid="{F1C66C79-7192-4AD7-997D-65996C8B4718}"/>
    <cellStyle name="Normal 3 4 24 4 5" xfId="26239" xr:uid="{7DE11A1E-5742-4D71-BF6C-60EE4CB7A685}"/>
    <cellStyle name="Normal 3 4 24 4 5 2" xfId="26240" xr:uid="{AF9B73C0-AE1F-456E-B14F-EFD459FA9D17}"/>
    <cellStyle name="Normal 3 4 24 4 5 3" xfId="26241" xr:uid="{62E291A4-3C70-4CC1-9C7B-0C770E9F904C}"/>
    <cellStyle name="Normal 3 4 24 4 6" xfId="26242" xr:uid="{0B28105A-65B1-418F-B514-4564A2A14CDC}"/>
    <cellStyle name="Normal 3 4 24 4 6 2" xfId="26243" xr:uid="{F2B72CFD-0AC6-4784-8470-3B4ECE2CEE82}"/>
    <cellStyle name="Normal 3 4 24 4 6 3" xfId="26244" xr:uid="{EBC9A43A-867A-4BD5-8F16-2CB538ED5A5D}"/>
    <cellStyle name="Normal 3 4 24 4 7" xfId="26245" xr:uid="{29F51C04-26CF-4AE8-B60D-437E6D8B94E7}"/>
    <cellStyle name="Normal 3 4 24 4 7 2" xfId="26246" xr:uid="{4E30CBEE-19FB-450B-97E1-ECE220D5648C}"/>
    <cellStyle name="Normal 3 4 24 4 7 3" xfId="26247" xr:uid="{ED9EF29A-1A59-4C14-85C8-FE5509A747FD}"/>
    <cellStyle name="Normal 3 4 24 4 8" xfId="26248" xr:uid="{53FEFE94-514C-4D35-AC69-0E122590E764}"/>
    <cellStyle name="Normal 3 4 24 4 8 2" xfId="26249" xr:uid="{B848CFDA-ED44-40BA-BF08-A1E467A9A8D1}"/>
    <cellStyle name="Normal 3 4 24 4 8 2 2" xfId="26250" xr:uid="{1EAE9035-4F7A-4307-AE30-ABFA14092AF3}"/>
    <cellStyle name="Normal 3 4 24 4 8 2 2 2" xfId="26251" xr:uid="{5D0BABC1-1167-42EA-90CE-2365E418C672}"/>
    <cellStyle name="Normal 3 4 24 4 8 2 3" xfId="26252" xr:uid="{02AB595E-0034-462C-88A5-039F2FACB5FC}"/>
    <cellStyle name="Normal 3 4 24 4 8 2 4" xfId="26253" xr:uid="{8BB41345-09A4-4B58-8C9D-E3C6F7D3FD67}"/>
    <cellStyle name="Normal 3 4 24 4 8 2 5" xfId="26254" xr:uid="{9551F22B-E52D-4BE0-A396-284763A0DA88}"/>
    <cellStyle name="Normal 3 4 24 4 8 3" xfId="26255" xr:uid="{D10841DD-B78A-4579-B0C1-B5DE0B6C8536}"/>
    <cellStyle name="Normal 3 4 24 4 8 3 2" xfId="26256" xr:uid="{9AFFAB31-5941-49E4-AE7F-CAB4B392DE17}"/>
    <cellStyle name="Normal 3 4 24 4 8 4" xfId="26257" xr:uid="{0D0B45A9-8655-4A9F-8EA8-6626C425655B}"/>
    <cellStyle name="Normal 3 4 24 4 8 5" xfId="26258" xr:uid="{07F3CD58-9D6A-44B5-8A71-0536488C5356}"/>
    <cellStyle name="Normal 3 4 24 4 9" xfId="26259" xr:uid="{9C3F97F5-3B9E-4891-93BA-F777FEBF34DB}"/>
    <cellStyle name="Normal 3 4 24 5" xfId="26260" xr:uid="{759AEF46-81C5-470A-A64B-C4AF25666E15}"/>
    <cellStyle name="Normal 3 4 24 5 2" xfId="26261" xr:uid="{972DE7E4-F21B-4849-A3C6-535AF95C70F9}"/>
    <cellStyle name="Normal 3 4 24 5 3" xfId="26262" xr:uid="{4A214675-D683-46F7-9E38-5C25F08F65AC}"/>
    <cellStyle name="Normal 3 4 24 6" xfId="26263" xr:uid="{37B1F018-711F-49E1-BD84-4349250A1C00}"/>
    <cellStyle name="Normal 3 4 24 6 2" xfId="26264" xr:uid="{EBBBF6F9-5F28-4ACF-B60B-28623E120745}"/>
    <cellStyle name="Normal 3 4 24 6 2 2" xfId="26265" xr:uid="{07FCE28C-8148-422A-BA94-0D626CB6A886}"/>
    <cellStyle name="Normal 3 4 24 6 2 2 2" xfId="26266" xr:uid="{4E8452FE-D42B-4F24-9D69-D2B6E58A1AE9}"/>
    <cellStyle name="Normal 3 4 24 6 2 2 2 2" xfId="26267" xr:uid="{166798B7-54F1-43AB-A89F-97BC04161955}"/>
    <cellStyle name="Normal 3 4 24 6 2 2 2 2 2" xfId="26268" xr:uid="{37BCAC5A-2FB8-48D9-8D48-459DB23F2495}"/>
    <cellStyle name="Normal 3 4 24 6 2 2 2 3" xfId="26269" xr:uid="{0F8B4337-44C3-46B8-A689-209318E0EB6D}"/>
    <cellStyle name="Normal 3 4 24 6 2 2 2 4" xfId="26270" xr:uid="{E70B0DCB-C039-437C-8E5E-28929C4811F3}"/>
    <cellStyle name="Normal 3 4 24 6 2 2 2 5" xfId="26271" xr:uid="{33B4A80A-BDAB-4984-BC0C-BC9442B65730}"/>
    <cellStyle name="Normal 3 4 24 6 2 2 3" xfId="26272" xr:uid="{E77BC7A7-67E0-4C3F-92B1-F4A9D3BD4778}"/>
    <cellStyle name="Normal 3 4 24 6 2 2 3 2" xfId="26273" xr:uid="{E8C73EC5-EB93-4506-946B-27C9E13AA792}"/>
    <cellStyle name="Normal 3 4 24 6 2 2 4" xfId="26274" xr:uid="{2B812B77-5F4B-4A68-A436-9B4282A07C45}"/>
    <cellStyle name="Normal 3 4 24 6 2 2 5" xfId="26275" xr:uid="{30031A95-9523-452B-9E34-D89C5A7E30C3}"/>
    <cellStyle name="Normal 3 4 24 6 2 3" xfId="26276" xr:uid="{F6A18B39-AE9C-4493-A25E-9E50055AD7EF}"/>
    <cellStyle name="Normal 3 4 24 6 2 4" xfId="26277" xr:uid="{0BBAD1AF-4655-4AA3-9ACE-0F1927DC644A}"/>
    <cellStyle name="Normal 3 4 24 6 2 5" xfId="26278" xr:uid="{2E4AC1FD-825E-47FB-A9A0-4140DEAB7D58}"/>
    <cellStyle name="Normal 3 4 24 6 2 6" xfId="26279" xr:uid="{2336974F-1CF9-4F5F-A26A-58D78DF5E5D0}"/>
    <cellStyle name="Normal 3 4 24 6 2 6 2" xfId="26280" xr:uid="{975CA41B-C014-4535-AED7-018258416403}"/>
    <cellStyle name="Normal 3 4 24 6 2 7" xfId="26281" xr:uid="{A94A443D-DA35-4EF0-9D9E-C5D400D6041C}"/>
    <cellStyle name="Normal 3 4 24 6 2 8" xfId="26282" xr:uid="{DF9A100A-7904-4DB6-948E-2FE546B0EC7F}"/>
    <cellStyle name="Normal 3 4 24 6 2 9" xfId="26283" xr:uid="{069C2462-AE5E-4181-AFAA-12720B3D3FA4}"/>
    <cellStyle name="Normal 3 4 24 6 3" xfId="26284" xr:uid="{DB69B563-B599-483E-8467-4948F6BA22C7}"/>
    <cellStyle name="Normal 3 4 24 6 3 2" xfId="26285" xr:uid="{F78DD2A9-0E58-48D8-A252-2D83EAD21F88}"/>
    <cellStyle name="Normal 3 4 24 6 3 2 2" xfId="26286" xr:uid="{53C74C62-CBCF-41A0-B8F3-78846F716BC8}"/>
    <cellStyle name="Normal 3 4 24 6 3 2 2 2" xfId="26287" xr:uid="{B228C64F-C451-4F56-8661-9166E94C8521}"/>
    <cellStyle name="Normal 3 4 24 6 3 2 3" xfId="26288" xr:uid="{3EE63915-CBB7-4FFB-B2F4-49A6CFBB0A33}"/>
    <cellStyle name="Normal 3 4 24 6 3 2 4" xfId="26289" xr:uid="{4C886D0F-F659-4CE1-A94B-D99DD8A0E3E4}"/>
    <cellStyle name="Normal 3 4 24 6 3 2 5" xfId="26290" xr:uid="{DADA3FD4-536B-420F-A3CD-0FF76AFAD56A}"/>
    <cellStyle name="Normal 3 4 24 6 3 3" xfId="26291" xr:uid="{24897885-F453-48B2-8C73-E571DB0C8529}"/>
    <cellStyle name="Normal 3 4 24 6 3 3 2" xfId="26292" xr:uid="{49A1FD11-58A2-4FCF-AADC-4E701E879AFF}"/>
    <cellStyle name="Normal 3 4 24 6 3 4" xfId="26293" xr:uid="{D596ABC8-4DB1-48A5-9577-57245996DE10}"/>
    <cellStyle name="Normal 3 4 24 6 3 5" xfId="26294" xr:uid="{CBB7853A-CB69-497F-86E5-E4A1444673E5}"/>
    <cellStyle name="Normal 3 4 24 6 4" xfId="26295" xr:uid="{AC13FF77-E297-44C2-AC38-D2574BB82E56}"/>
    <cellStyle name="Normal 3 4 24 6 5" xfId="26296" xr:uid="{BF133F37-BB45-4BA4-A8C8-35A4C0B13568}"/>
    <cellStyle name="Normal 3 4 24 6 6" xfId="26297" xr:uid="{29ACEDCB-92E4-431E-ACED-1D4A85ABCA3E}"/>
    <cellStyle name="Normal 3 4 24 6 6 2" xfId="26298" xr:uid="{AD325E16-EFA9-45E1-8AAF-9F61F7EFD748}"/>
    <cellStyle name="Normal 3 4 24 6 7" xfId="26299" xr:uid="{77C9D4D4-6392-435A-803C-10F1244E7FD6}"/>
    <cellStyle name="Normal 3 4 24 6 8" xfId="26300" xr:uid="{06743D93-3506-4C00-AC60-573CACFC300E}"/>
    <cellStyle name="Normal 3 4 24 6 9" xfId="26301" xr:uid="{6A988DF1-79AF-462F-B1F2-660B59AED4E3}"/>
    <cellStyle name="Normal 3 4 24 7" xfId="26302" xr:uid="{E11889CD-8A9A-4219-BC9C-F2D3CF337ACA}"/>
    <cellStyle name="Normal 3 4 24 8" xfId="26303" xr:uid="{EFBCF8C1-0CEE-402A-8E59-BD00432F3433}"/>
    <cellStyle name="Normal 3 4 24 9" xfId="26304" xr:uid="{EF82AAA2-DB75-4F6F-A013-48BBBF238078}"/>
    <cellStyle name="Normal 3 4 25" xfId="26305" xr:uid="{C3F62AFE-632D-45C9-B9EA-DA13DD8B202A}"/>
    <cellStyle name="Normal 3 4 25 2" xfId="26306" xr:uid="{22C62769-BF05-42A4-B74E-ED134790F60D}"/>
    <cellStyle name="Normal 3 4 25 3" xfId="26307" xr:uid="{82D96879-9348-41AC-AB46-BC7BD1D0A550}"/>
    <cellStyle name="Normal 3 4 26" xfId="26308" xr:uid="{7D23332D-AF5B-4150-8F01-44740D900CC6}"/>
    <cellStyle name="Normal 3 4 26 2" xfId="26309" xr:uid="{D78F6F7A-F55D-47EC-BB48-D9D226FF949F}"/>
    <cellStyle name="Normal 3 4 26 3" xfId="26310" xr:uid="{DB0A070D-2B2E-4AC9-9C9A-B8DC54D29B6F}"/>
    <cellStyle name="Normal 3 4 27" xfId="26311" xr:uid="{6EEE52D2-B54F-41DF-B5C2-F4D2C45765A1}"/>
    <cellStyle name="Normal 3 4 27 2" xfId="26312" xr:uid="{90DECA39-0D74-420F-9EC2-89E92ED3225A}"/>
    <cellStyle name="Normal 3 4 27 3" xfId="26313" xr:uid="{3C82952F-1E2F-4263-9E18-8AEF03C88B78}"/>
    <cellStyle name="Normal 3 4 28" xfId="26314" xr:uid="{A1E02577-9BE9-486B-8124-D6FB05A168A2}"/>
    <cellStyle name="Normal 3 4 28 2" xfId="26315" xr:uid="{3BB7D725-B0A0-4E56-9925-A5C56D77A4EA}"/>
    <cellStyle name="Normal 3 4 28 3" xfId="26316" xr:uid="{037CFF2B-27E0-419F-86A2-C19A087AE5F5}"/>
    <cellStyle name="Normal 3 4 29" xfId="26317" xr:uid="{ADF68362-F5E5-4B5C-9F79-064B44FF2146}"/>
    <cellStyle name="Normal 3 4 29 2" xfId="26318" xr:uid="{E09E3C8E-DB8D-42D5-97AE-1F63D9D62441}"/>
    <cellStyle name="Normal 3 4 29 3" xfId="26319" xr:uid="{802E03B1-48CE-40AF-A6C7-1714CDF382CA}"/>
    <cellStyle name="Normal 3 4 3" xfId="26320" xr:uid="{6AC5DCD0-CB58-4513-B5AF-4550DB934772}"/>
    <cellStyle name="Normal 3 4 3 2" xfId="26321" xr:uid="{0FC4EA01-BCA9-468C-BE18-CD6A5771D7AF}"/>
    <cellStyle name="Normal 3 4 3 2 2" xfId="26322" xr:uid="{B95F7871-DA5D-4AEF-B36E-B409B838146A}"/>
    <cellStyle name="Normal 3 4 3 2 3" xfId="26323" xr:uid="{0D7177C5-0F36-4F37-A60E-C166F9066969}"/>
    <cellStyle name="Normal 3 4 3 3" xfId="26324" xr:uid="{A1D6522F-3A7E-488E-99DE-39B7EEC8C1AF}"/>
    <cellStyle name="Normal 3 4 3 3 2" xfId="26325" xr:uid="{4AF0774E-70DB-47A7-AE60-873C0390540B}"/>
    <cellStyle name="Normal 3 4 3 3 3" xfId="26326" xr:uid="{F1CD4C37-8A4A-4F15-896D-BA7269A9FAD6}"/>
    <cellStyle name="Normal 3 4 3 4" xfId="26327" xr:uid="{B3EAD4DC-78BC-4392-90F7-A37DEBE5EC87}"/>
    <cellStyle name="Normal 3 4 3 5" xfId="26328" xr:uid="{182EE058-45FD-4D8B-8E33-E1AE5FD9B658}"/>
    <cellStyle name="Normal 3 4 30" xfId="26329" xr:uid="{0AE80236-F69D-40F3-BDAE-5F9F45FFB4C6}"/>
    <cellStyle name="Normal 3 4 30 10" xfId="26330" xr:uid="{D69123D6-CF0B-4A5C-BB3D-3ED66FF6A4D0}"/>
    <cellStyle name="Normal 3 4 30 11" xfId="26331" xr:uid="{00E55922-1113-4325-B260-CB74625B3D19}"/>
    <cellStyle name="Normal 3 4 30 12" xfId="26332" xr:uid="{5365025E-EFB9-4AA5-A4F8-A219A2F586C0}"/>
    <cellStyle name="Normal 3 4 30 13" xfId="26333" xr:uid="{929574F6-D3A5-4DB2-A88E-B73138178BC7}"/>
    <cellStyle name="Normal 3 4 30 13 2" xfId="26334" xr:uid="{C8F86A0B-D9AF-4EAC-B5D9-40C805DDA4A4}"/>
    <cellStyle name="Normal 3 4 30 14" xfId="26335" xr:uid="{DCECAC5D-D005-47E1-B6E8-0DE0BC5D64AF}"/>
    <cellStyle name="Normal 3 4 30 15" xfId="26336" xr:uid="{285F2C47-2833-44AA-9B6D-121DD53CEF92}"/>
    <cellStyle name="Normal 3 4 30 16" xfId="26337" xr:uid="{28BDD0D7-BAF0-4E04-97A7-050B375E6C9A}"/>
    <cellStyle name="Normal 3 4 30 2" xfId="26338" xr:uid="{3911119E-5FE9-4AE2-98FE-6029B516BA5B}"/>
    <cellStyle name="Normal 3 4 30 2 10" xfId="26339" xr:uid="{1815BEE1-9CCB-498C-96BD-C553BEE15BCA}"/>
    <cellStyle name="Normal 3 4 30 2 11" xfId="26340" xr:uid="{2EA59963-C401-4FCE-9980-9979F4C92B35}"/>
    <cellStyle name="Normal 3 4 30 2 12" xfId="26341" xr:uid="{6FDBEE2E-AA9C-40AF-846E-5EABA2390BF4}"/>
    <cellStyle name="Normal 3 4 30 2 13" xfId="26342" xr:uid="{1BC0E2EF-C2F1-4EEB-998F-87FC9ACCF657}"/>
    <cellStyle name="Normal 3 4 30 2 13 2" xfId="26343" xr:uid="{E9D53307-FFCD-4754-B72A-4B8822A53E61}"/>
    <cellStyle name="Normal 3 4 30 2 14" xfId="26344" xr:uid="{83FB00F5-CFC6-4D43-919D-250A1CCC1077}"/>
    <cellStyle name="Normal 3 4 30 2 15" xfId="26345" xr:uid="{C701BFB0-A317-4B71-8467-378A0E28E5D3}"/>
    <cellStyle name="Normal 3 4 30 2 16" xfId="26346" xr:uid="{42925359-312B-4A9A-A6AB-D621D03A3DBA}"/>
    <cellStyle name="Normal 3 4 30 2 2" xfId="26347" xr:uid="{4EC11977-5CD7-473A-8398-0F5A4099BC4C}"/>
    <cellStyle name="Normal 3 4 30 2 2 10" xfId="26348" xr:uid="{F71AF803-F53A-4E92-9802-F7E739E625E7}"/>
    <cellStyle name="Normal 3 4 30 2 2 11" xfId="26349" xr:uid="{880CA12A-4018-46BF-B98C-AD5A8ECF8D90}"/>
    <cellStyle name="Normal 3 4 30 2 2 12" xfId="26350" xr:uid="{91DCC0B2-5F2B-4BF5-9558-63FB61094989}"/>
    <cellStyle name="Normal 3 4 30 2 2 12 2" xfId="26351" xr:uid="{68C046A7-013E-4A91-8A14-0630256611E3}"/>
    <cellStyle name="Normal 3 4 30 2 2 13" xfId="26352" xr:uid="{87503D17-C9FD-4B19-B043-6D4C47BAC0B0}"/>
    <cellStyle name="Normal 3 4 30 2 2 14" xfId="26353" xr:uid="{B4E34F12-E2FA-4CE3-8C60-9CC9668F167F}"/>
    <cellStyle name="Normal 3 4 30 2 2 15" xfId="26354" xr:uid="{B1D6D33C-B6F2-46B5-8558-2A76F3E84587}"/>
    <cellStyle name="Normal 3 4 30 2 2 2" xfId="26355" xr:uid="{41DEDD0C-5DED-49C3-B1B4-DDADC16A33A7}"/>
    <cellStyle name="Normal 3 4 30 2 2 2 2" xfId="26356" xr:uid="{37058E28-CEFA-4C1D-BBA6-BACDB52F5363}"/>
    <cellStyle name="Normal 3 4 30 2 2 2 2 2" xfId="26357" xr:uid="{22B08962-C320-48BF-9108-9BC826385B74}"/>
    <cellStyle name="Normal 3 4 30 2 2 2 2 2 2" xfId="26358" xr:uid="{AD2E07D4-8F1C-4A51-B69A-EC7194A4886D}"/>
    <cellStyle name="Normal 3 4 30 2 2 2 2 2 2 2" xfId="26359" xr:uid="{D44B972E-39A0-4FFA-961D-E1D405BCC72D}"/>
    <cellStyle name="Normal 3 4 30 2 2 2 2 2 2 2 2" xfId="26360" xr:uid="{18FCAF6A-C3D7-46AB-8A5F-CE3568FEB7C2}"/>
    <cellStyle name="Normal 3 4 30 2 2 2 2 2 2 3" xfId="26361" xr:uid="{76C791DB-B212-45DF-9941-F2865C0D1D1B}"/>
    <cellStyle name="Normal 3 4 30 2 2 2 2 2 2 4" xfId="26362" xr:uid="{61CB32DE-D089-403E-94E2-96ED29335EE0}"/>
    <cellStyle name="Normal 3 4 30 2 2 2 2 2 2 5" xfId="26363" xr:uid="{C0D34609-DC7E-4F9F-B01C-5B2CD1B379DB}"/>
    <cellStyle name="Normal 3 4 30 2 2 2 2 2 3" xfId="26364" xr:uid="{A0DC50A4-2BF2-4E20-9B80-C2F1025E9E43}"/>
    <cellStyle name="Normal 3 4 30 2 2 2 2 2 3 2" xfId="26365" xr:uid="{AB50849E-C2A6-431C-9911-AD499DCCC555}"/>
    <cellStyle name="Normal 3 4 30 2 2 2 2 2 4" xfId="26366" xr:uid="{DEE2F5FD-3DD9-4A04-8C99-AEC7659120A8}"/>
    <cellStyle name="Normal 3 4 30 2 2 2 2 2 5" xfId="26367" xr:uid="{F0A6B781-F30F-4357-9DB2-E7D87AC33922}"/>
    <cellStyle name="Normal 3 4 30 2 2 2 2 3" xfId="26368" xr:uid="{E7F5282B-BB84-4A89-B11C-F2809F553961}"/>
    <cellStyle name="Normal 3 4 30 2 2 2 2 4" xfId="26369" xr:uid="{D45531A6-3EE4-45C1-B20B-10BA42736BA8}"/>
    <cellStyle name="Normal 3 4 30 2 2 2 2 5" xfId="26370" xr:uid="{8246151B-C363-49C5-B758-678B4DEA3EC6}"/>
    <cellStyle name="Normal 3 4 30 2 2 2 2 6" xfId="26371" xr:uid="{404BFBC6-8EE0-41CF-AC6D-010CD2DCCC8A}"/>
    <cellStyle name="Normal 3 4 30 2 2 2 2 6 2" xfId="26372" xr:uid="{D3A831B0-7E2C-424F-9A2D-86C0E2450ADA}"/>
    <cellStyle name="Normal 3 4 30 2 2 2 2 7" xfId="26373" xr:uid="{E2335038-D031-4991-9577-8C496D307944}"/>
    <cellStyle name="Normal 3 4 30 2 2 2 2 8" xfId="26374" xr:uid="{FF99D8F8-554B-453C-BD04-3B3DF43D10C3}"/>
    <cellStyle name="Normal 3 4 30 2 2 2 2 9" xfId="26375" xr:uid="{47F46718-304C-4F38-AC26-3D2ECE01C90E}"/>
    <cellStyle name="Normal 3 4 30 2 2 2 3" xfId="26376" xr:uid="{914F7F14-FE0E-43D9-9377-8033D2893258}"/>
    <cellStyle name="Normal 3 4 30 2 2 2 3 2" xfId="26377" xr:uid="{71493138-A464-4FD0-93D3-C575CBFA3B09}"/>
    <cellStyle name="Normal 3 4 30 2 2 2 3 2 2" xfId="26378" xr:uid="{D70CF331-9CFB-4EEC-8EB4-4D0A70EE2F52}"/>
    <cellStyle name="Normal 3 4 30 2 2 2 3 2 2 2" xfId="26379" xr:uid="{C4437A2C-F225-4CE3-96C6-B90160B90F48}"/>
    <cellStyle name="Normal 3 4 30 2 2 2 3 2 3" xfId="26380" xr:uid="{C880B135-7C57-49C9-889A-907ACF0320DF}"/>
    <cellStyle name="Normal 3 4 30 2 2 2 3 2 4" xfId="26381" xr:uid="{DB435F9B-B364-4682-8502-919A0327095D}"/>
    <cellStyle name="Normal 3 4 30 2 2 2 3 2 5" xfId="26382" xr:uid="{BA555EE7-89B0-4699-97D2-ABE84D19598E}"/>
    <cellStyle name="Normal 3 4 30 2 2 2 3 3" xfId="26383" xr:uid="{8656B89A-890C-4894-B590-FBBF86CC4A9E}"/>
    <cellStyle name="Normal 3 4 30 2 2 2 3 3 2" xfId="26384" xr:uid="{D6031C69-975D-40AF-9CE2-AE27EBD994C8}"/>
    <cellStyle name="Normal 3 4 30 2 2 2 3 4" xfId="26385" xr:uid="{78442C9A-099A-4377-84D1-CB1C3FFC2682}"/>
    <cellStyle name="Normal 3 4 30 2 2 2 3 5" xfId="26386" xr:uid="{BE5D27E7-36E7-4593-AFAE-61685FC21805}"/>
    <cellStyle name="Normal 3 4 30 2 2 2 4" xfId="26387" xr:uid="{42E0106C-152F-417E-9B6F-297F4B88B32D}"/>
    <cellStyle name="Normal 3 4 30 2 2 2 5" xfId="26388" xr:uid="{F79F5B76-2890-4B32-BAFD-8F82CB920BC2}"/>
    <cellStyle name="Normal 3 4 30 2 2 2 6" xfId="26389" xr:uid="{C1EC2C99-D225-4E41-B16F-CF5D5BAF563E}"/>
    <cellStyle name="Normal 3 4 30 2 2 2 6 2" xfId="26390" xr:uid="{0C0E0ED4-84BD-414B-A5A7-A8D60B43D30B}"/>
    <cellStyle name="Normal 3 4 30 2 2 2 7" xfId="26391" xr:uid="{B3395A3E-8BAB-48E5-91CE-4CDA0C5E8BA5}"/>
    <cellStyle name="Normal 3 4 30 2 2 2 8" xfId="26392" xr:uid="{F5F985AD-8300-4E8E-B8A3-CD3008123ECB}"/>
    <cellStyle name="Normal 3 4 30 2 2 2 9" xfId="26393" xr:uid="{46BB1688-BB9B-4466-87F9-05554B8F2C95}"/>
    <cellStyle name="Normal 3 4 30 2 2 3" xfId="26394" xr:uid="{1793DDF4-61E0-460C-AAB8-AEF51F63143E}"/>
    <cellStyle name="Normal 3 4 30 2 2 4" xfId="26395" xr:uid="{DD05635F-6166-4694-A9DB-A2642465EAD9}"/>
    <cellStyle name="Normal 3 4 30 2 2 5" xfId="26396" xr:uid="{80CBD88E-2D9B-40CC-9B8B-EAAA7E101114}"/>
    <cellStyle name="Normal 3 4 30 2 2 6" xfId="26397" xr:uid="{CE168869-8E25-496E-AAC7-1A3BA94E8A14}"/>
    <cellStyle name="Normal 3 4 30 2 2 7" xfId="26398" xr:uid="{3140E940-AC32-49A4-87FC-B26D0BF7048B}"/>
    <cellStyle name="Normal 3 4 30 2 2 8" xfId="26399" xr:uid="{1A3F9978-51C6-45D0-895F-9CF1D2150773}"/>
    <cellStyle name="Normal 3 4 30 2 2 8 2" xfId="26400" xr:uid="{3DF8832B-AB11-4716-B708-4FB5A52C536E}"/>
    <cellStyle name="Normal 3 4 30 2 2 8 2 2" xfId="26401" xr:uid="{B852EE77-0DBE-4156-8793-8D06EFE371D8}"/>
    <cellStyle name="Normal 3 4 30 2 2 8 2 2 2" xfId="26402" xr:uid="{CCCC41FF-A5B7-44DC-A956-8B3E1924BB35}"/>
    <cellStyle name="Normal 3 4 30 2 2 8 2 3" xfId="26403" xr:uid="{DAB9C0C5-EF89-4C10-B4F2-8DBE70C4A925}"/>
    <cellStyle name="Normal 3 4 30 2 2 8 2 4" xfId="26404" xr:uid="{0FD7E93D-9277-4E1B-B017-3EB0D48AACD5}"/>
    <cellStyle name="Normal 3 4 30 2 2 8 2 5" xfId="26405" xr:uid="{BE4E5004-7620-4534-897A-9CD9BDEA951B}"/>
    <cellStyle name="Normal 3 4 30 2 2 8 3" xfId="26406" xr:uid="{89707F30-BFE0-4C36-9600-986573884F36}"/>
    <cellStyle name="Normal 3 4 30 2 2 8 3 2" xfId="26407" xr:uid="{F22EFAD3-6303-4CD6-97DB-A1212037234E}"/>
    <cellStyle name="Normal 3 4 30 2 2 8 4" xfId="26408" xr:uid="{374D62DE-9D2B-443E-B87A-B7E6183A4173}"/>
    <cellStyle name="Normal 3 4 30 2 2 8 5" xfId="26409" xr:uid="{23F8AEFB-00AD-4BB3-8653-23E669FD8C7F}"/>
    <cellStyle name="Normal 3 4 30 2 2 9" xfId="26410" xr:uid="{16878F77-9BE1-4A8F-8A00-CB6B5A2AB901}"/>
    <cellStyle name="Normal 3 4 30 2 3" xfId="26411" xr:uid="{15AAA1E2-E902-4FA7-8B4A-86D523AF0880}"/>
    <cellStyle name="Normal 3 4 30 2 4" xfId="26412" xr:uid="{7D369AE7-B55C-458A-B447-E58CB346FB69}"/>
    <cellStyle name="Normal 3 4 30 2 4 2" xfId="26413" xr:uid="{B4148952-3DCA-4EDD-AACC-72F27F8BA5EC}"/>
    <cellStyle name="Normal 3 4 30 2 4 2 2" xfId="26414" xr:uid="{6815A828-1F46-46AE-AF39-43B77B15879B}"/>
    <cellStyle name="Normal 3 4 30 2 4 2 2 2" xfId="26415" xr:uid="{F4EC1056-6B1C-4D82-B191-CAC0848134D3}"/>
    <cellStyle name="Normal 3 4 30 2 4 2 2 2 2" xfId="26416" xr:uid="{6E98BA22-3CBC-4636-9312-C4AEDD60DE53}"/>
    <cellStyle name="Normal 3 4 30 2 4 2 2 2 2 2" xfId="26417" xr:uid="{2719E35A-BEEC-4A71-968E-694BACCF6CFE}"/>
    <cellStyle name="Normal 3 4 30 2 4 2 2 2 3" xfId="26418" xr:uid="{C3085746-0F19-4BEA-8299-49794EB07E4C}"/>
    <cellStyle name="Normal 3 4 30 2 4 2 2 2 4" xfId="26419" xr:uid="{A09ADF19-CD9E-4726-8C5A-2971C513BFD2}"/>
    <cellStyle name="Normal 3 4 30 2 4 2 2 2 5" xfId="26420" xr:uid="{DD325108-2EF6-4C48-B258-E1032F8A89C8}"/>
    <cellStyle name="Normal 3 4 30 2 4 2 2 3" xfId="26421" xr:uid="{48C80BC6-EA23-429D-8AF7-3FBE258D31DB}"/>
    <cellStyle name="Normal 3 4 30 2 4 2 2 3 2" xfId="26422" xr:uid="{A362DD3F-80D2-4583-A4EB-EFD06EBCF048}"/>
    <cellStyle name="Normal 3 4 30 2 4 2 2 4" xfId="26423" xr:uid="{2FDFDFC9-DBD1-423A-8453-C5FA38071C2F}"/>
    <cellStyle name="Normal 3 4 30 2 4 2 2 5" xfId="26424" xr:uid="{BC060B72-4D13-45D7-B3A9-314343F790B3}"/>
    <cellStyle name="Normal 3 4 30 2 4 2 3" xfId="26425" xr:uid="{66938D21-5117-47CE-9390-7412DD2A93EE}"/>
    <cellStyle name="Normal 3 4 30 2 4 2 4" xfId="26426" xr:uid="{CEB5DA6C-B82A-483D-88E0-614AA0155D57}"/>
    <cellStyle name="Normal 3 4 30 2 4 2 5" xfId="26427" xr:uid="{AB9366B8-4B23-4EF4-A790-F89B229A1EB9}"/>
    <cellStyle name="Normal 3 4 30 2 4 2 6" xfId="26428" xr:uid="{AB5506D5-67C1-4282-9896-2C5CD0934E20}"/>
    <cellStyle name="Normal 3 4 30 2 4 2 6 2" xfId="26429" xr:uid="{41DC19BD-DFF2-49D1-ABAA-0ACA063DA52D}"/>
    <cellStyle name="Normal 3 4 30 2 4 2 7" xfId="26430" xr:uid="{E55C8F45-DDF9-40BC-8BDD-4218486C5D41}"/>
    <cellStyle name="Normal 3 4 30 2 4 2 8" xfId="26431" xr:uid="{6FD8E28D-7032-401F-BCC4-FF6D2FCEDC56}"/>
    <cellStyle name="Normal 3 4 30 2 4 2 9" xfId="26432" xr:uid="{9EA662AA-5AE3-46C0-977E-0DA0342F8F30}"/>
    <cellStyle name="Normal 3 4 30 2 4 3" xfId="26433" xr:uid="{D0E7FA0C-A603-4848-8DBD-A058BEB74D65}"/>
    <cellStyle name="Normal 3 4 30 2 4 3 2" xfId="26434" xr:uid="{C05C17E4-5855-4720-8445-3990DA4518AC}"/>
    <cellStyle name="Normal 3 4 30 2 4 3 2 2" xfId="26435" xr:uid="{ECEFEE49-F8CE-4CB4-92EB-97DDB4628BD9}"/>
    <cellStyle name="Normal 3 4 30 2 4 3 2 2 2" xfId="26436" xr:uid="{2804EE23-33F1-4E71-804D-F5671DB1B084}"/>
    <cellStyle name="Normal 3 4 30 2 4 3 2 3" xfId="26437" xr:uid="{713F5C45-D9C8-481A-B18C-27DA5C94750E}"/>
    <cellStyle name="Normal 3 4 30 2 4 3 2 4" xfId="26438" xr:uid="{BF66589C-4BFD-42A4-8AF5-88A14CF66811}"/>
    <cellStyle name="Normal 3 4 30 2 4 3 2 5" xfId="26439" xr:uid="{3661A370-2DDF-4A50-B737-796A46B5AC3F}"/>
    <cellStyle name="Normal 3 4 30 2 4 3 3" xfId="26440" xr:uid="{B7F3B6ED-4707-487E-A9DE-1BA1DC3F4EA9}"/>
    <cellStyle name="Normal 3 4 30 2 4 3 3 2" xfId="26441" xr:uid="{67211E07-F253-4EFB-A5FC-D8DEF3EAE3B7}"/>
    <cellStyle name="Normal 3 4 30 2 4 3 4" xfId="26442" xr:uid="{4FFD4C60-1054-4EF5-B88A-7AB7201440CA}"/>
    <cellStyle name="Normal 3 4 30 2 4 3 5" xfId="26443" xr:uid="{EFDB9490-F539-43A1-9A43-14EFB2E54A0B}"/>
    <cellStyle name="Normal 3 4 30 2 4 4" xfId="26444" xr:uid="{D9B37F22-4857-4E51-99E0-6FE74AABC0F3}"/>
    <cellStyle name="Normal 3 4 30 2 4 5" xfId="26445" xr:uid="{FB9FF6D2-70A4-478A-988E-9D9F95ED0C56}"/>
    <cellStyle name="Normal 3 4 30 2 4 6" xfId="26446" xr:uid="{37CC2704-C76D-4BB1-944E-39059D55E4A1}"/>
    <cellStyle name="Normal 3 4 30 2 4 6 2" xfId="26447" xr:uid="{FA2D91F9-B7EC-478D-B8A8-8A665DA5B0FB}"/>
    <cellStyle name="Normal 3 4 30 2 4 7" xfId="26448" xr:uid="{1FABAA6E-A2F6-4CBD-A911-9BF0037F78DA}"/>
    <cellStyle name="Normal 3 4 30 2 4 8" xfId="26449" xr:uid="{F73EE630-77C7-4D37-A779-102A60BE5AFA}"/>
    <cellStyle name="Normal 3 4 30 2 4 9" xfId="26450" xr:uid="{E84F528E-1E98-4EE5-B351-863FCDD3AE73}"/>
    <cellStyle name="Normal 3 4 30 2 5" xfId="26451" xr:uid="{1D0EFA6D-5279-40B3-8F26-BB50BDD3EABF}"/>
    <cellStyle name="Normal 3 4 30 2 5 2" xfId="26452" xr:uid="{4FEE2D81-BEB4-47C0-ADFA-0065E3161A62}"/>
    <cellStyle name="Normal 3 4 30 2 5 3" xfId="26453" xr:uid="{9B554539-109C-4D2B-9B07-2878FE67C544}"/>
    <cellStyle name="Normal 3 4 30 2 6" xfId="26454" xr:uid="{05453104-6988-4745-A721-0474FF0BE1B4}"/>
    <cellStyle name="Normal 3 4 30 2 6 2" xfId="26455" xr:uid="{66EB157F-4DDA-4B56-B4EB-5320E5C4FC40}"/>
    <cellStyle name="Normal 3 4 30 2 6 3" xfId="26456" xr:uid="{3B314F40-7712-4143-980D-0B9AC66EEB11}"/>
    <cellStyle name="Normal 3 4 30 2 7" xfId="26457" xr:uid="{CF8D6331-080B-40C2-898D-4F0D10C21349}"/>
    <cellStyle name="Normal 3 4 30 2 7 2" xfId="26458" xr:uid="{6DB46445-B413-429F-BA5D-2E359C523BF3}"/>
    <cellStyle name="Normal 3 4 30 2 7 3" xfId="26459" xr:uid="{4F65B4BF-7523-4E0B-9A8A-39C4CD6DCCEA}"/>
    <cellStyle name="Normal 3 4 30 2 8" xfId="26460" xr:uid="{709D9869-CD01-4842-8C3E-D351E53CAAEB}"/>
    <cellStyle name="Normal 3 4 30 2 8 2" xfId="26461" xr:uid="{FAA2C12B-F46A-44D7-888A-40AEF68BE462}"/>
    <cellStyle name="Normal 3 4 30 2 8 3" xfId="26462" xr:uid="{B230D53E-A122-4DF3-86D8-BCD324248C0B}"/>
    <cellStyle name="Normal 3 4 30 2 9" xfId="26463" xr:uid="{587A25AF-4664-4386-BB6F-A2A4C4CC1D23}"/>
    <cellStyle name="Normal 3 4 30 2 9 2" xfId="26464" xr:uid="{A2C4082D-2E8E-4FE9-9977-FFBDCEBE9AB9}"/>
    <cellStyle name="Normal 3 4 30 2 9 2 2" xfId="26465" xr:uid="{EB888DF7-74A8-434A-BFBF-ABFD3E1136D5}"/>
    <cellStyle name="Normal 3 4 30 2 9 2 2 2" xfId="26466" xr:uid="{1517E889-54F0-43E5-955B-08D0B6789BC5}"/>
    <cellStyle name="Normal 3 4 30 2 9 2 3" xfId="26467" xr:uid="{AFA9096E-BCB6-4B0C-A854-E38B94B4D3AF}"/>
    <cellStyle name="Normal 3 4 30 2 9 2 4" xfId="26468" xr:uid="{57918969-38AD-4A21-AAEC-B1195E83235B}"/>
    <cellStyle name="Normal 3 4 30 2 9 2 5" xfId="26469" xr:uid="{DACC24A1-FBAE-4B5B-89DB-D01F90C30330}"/>
    <cellStyle name="Normal 3 4 30 2 9 3" xfId="26470" xr:uid="{1A5B35A3-0B1B-4CF9-AEE3-3DF972527B13}"/>
    <cellStyle name="Normal 3 4 30 2 9 3 2" xfId="26471" xr:uid="{54E9ECD9-7933-475D-BDBD-60B5B5EA0894}"/>
    <cellStyle name="Normal 3 4 30 2 9 4" xfId="26472" xr:uid="{DF1B7D8D-4FFD-4C25-A857-998942CC6A72}"/>
    <cellStyle name="Normal 3 4 30 2 9 5" xfId="26473" xr:uid="{3CD64E87-17DA-498C-AE11-BC15D5CF006E}"/>
    <cellStyle name="Normal 3 4 30 3" xfId="26474" xr:uid="{9E874DA6-AA7F-497C-806A-161AC2637D16}"/>
    <cellStyle name="Normal 3 4 30 3 10" xfId="26475" xr:uid="{164EA5BB-7AE9-4ECF-990E-C055E0EC8CED}"/>
    <cellStyle name="Normal 3 4 30 3 11" xfId="26476" xr:uid="{8CB09B1F-0481-4949-B2AE-BED5DF89A44D}"/>
    <cellStyle name="Normal 3 4 30 3 12" xfId="26477" xr:uid="{E6FE30DD-81A3-42E2-AB76-31DAFC851A9E}"/>
    <cellStyle name="Normal 3 4 30 3 12 2" xfId="26478" xr:uid="{A6A65BB7-A909-4602-967C-E445E751093A}"/>
    <cellStyle name="Normal 3 4 30 3 13" xfId="26479" xr:uid="{98AE674E-E499-44E8-8BAD-4DC7A693D62F}"/>
    <cellStyle name="Normal 3 4 30 3 14" xfId="26480" xr:uid="{63E22AB7-1959-421F-809D-4CD7AEAC998F}"/>
    <cellStyle name="Normal 3 4 30 3 15" xfId="26481" xr:uid="{BCA02029-E776-4C95-8F2D-34B80170059C}"/>
    <cellStyle name="Normal 3 4 30 3 2" xfId="26482" xr:uid="{D1BD89D5-7BF0-4D58-B143-07FE17A0EF03}"/>
    <cellStyle name="Normal 3 4 30 3 2 2" xfId="26483" xr:uid="{45676861-F0D3-419A-AAA9-3CFF2567DDD7}"/>
    <cellStyle name="Normal 3 4 30 3 2 2 2" xfId="26484" xr:uid="{6CBFBA1B-0FB1-49BE-9923-7768AC1E62A2}"/>
    <cellStyle name="Normal 3 4 30 3 2 2 2 2" xfId="26485" xr:uid="{FAB8208B-4780-4D0F-B396-0787E824DC67}"/>
    <cellStyle name="Normal 3 4 30 3 2 2 2 2 2" xfId="26486" xr:uid="{A44E01D0-3585-42CE-9BD5-C39E977AA21E}"/>
    <cellStyle name="Normal 3 4 30 3 2 2 2 2 2 2" xfId="26487" xr:uid="{DDFDB81B-6C56-4B29-BB9F-73BBD34790BD}"/>
    <cellStyle name="Normal 3 4 30 3 2 2 2 2 3" xfId="26488" xr:uid="{8C0948FF-CA42-4AED-9E71-C33E1735FB9A}"/>
    <cellStyle name="Normal 3 4 30 3 2 2 2 2 4" xfId="26489" xr:uid="{B8B5D705-3AE8-4872-A358-58E7E615B695}"/>
    <cellStyle name="Normal 3 4 30 3 2 2 2 2 5" xfId="26490" xr:uid="{FFAA35D0-800F-4CD8-AA04-241CD5D690A8}"/>
    <cellStyle name="Normal 3 4 30 3 2 2 2 3" xfId="26491" xr:uid="{1E3CAE97-D581-4ABF-9195-7EA5D7BD90DD}"/>
    <cellStyle name="Normal 3 4 30 3 2 2 2 3 2" xfId="26492" xr:uid="{87461530-CF63-40C4-9B0F-98022712D102}"/>
    <cellStyle name="Normal 3 4 30 3 2 2 2 4" xfId="26493" xr:uid="{11855A9C-A0E0-432A-8654-38D85AA590FA}"/>
    <cellStyle name="Normal 3 4 30 3 2 2 2 5" xfId="26494" xr:uid="{FF422EB0-1631-4FFA-A5F4-1D30BCFF6337}"/>
    <cellStyle name="Normal 3 4 30 3 2 2 3" xfId="26495" xr:uid="{55629D9E-553B-4534-A7A5-435DA1DB6408}"/>
    <cellStyle name="Normal 3 4 30 3 2 2 4" xfId="26496" xr:uid="{97A4DB20-636D-492E-89C9-D84E4A41C29B}"/>
    <cellStyle name="Normal 3 4 30 3 2 2 5" xfId="26497" xr:uid="{0050F9FC-A788-46DF-9424-0BB70F4F99DA}"/>
    <cellStyle name="Normal 3 4 30 3 2 2 6" xfId="26498" xr:uid="{6E933F98-5FAA-4154-A376-468C338BE7ED}"/>
    <cellStyle name="Normal 3 4 30 3 2 2 6 2" xfId="26499" xr:uid="{ABF003BF-3FE2-421D-8DFD-4064C429A3E5}"/>
    <cellStyle name="Normal 3 4 30 3 2 2 7" xfId="26500" xr:uid="{55EAE3F1-F441-468C-979A-A60B6D9292C8}"/>
    <cellStyle name="Normal 3 4 30 3 2 2 8" xfId="26501" xr:uid="{ACAE6FFE-7448-49E4-AD00-B1250F592E87}"/>
    <cellStyle name="Normal 3 4 30 3 2 2 9" xfId="26502" xr:uid="{F5C4961C-7B58-4478-80CD-167285530D75}"/>
    <cellStyle name="Normal 3 4 30 3 2 3" xfId="26503" xr:uid="{AC51637D-9F07-42F0-9DAA-464F21F2E4B7}"/>
    <cellStyle name="Normal 3 4 30 3 2 3 2" xfId="26504" xr:uid="{5DECBF6E-AA1A-436B-9FF7-6D674B263524}"/>
    <cellStyle name="Normal 3 4 30 3 2 3 2 2" xfId="26505" xr:uid="{6B357E0C-5DF7-4D6D-B5EF-CC561B0A66C5}"/>
    <cellStyle name="Normal 3 4 30 3 2 3 2 2 2" xfId="26506" xr:uid="{9EBFF2E6-E94F-4733-A546-DB2AAF1BA1BE}"/>
    <cellStyle name="Normal 3 4 30 3 2 3 2 3" xfId="26507" xr:uid="{B8C897CB-B0B4-41BF-B2DC-749145A3D2D2}"/>
    <cellStyle name="Normal 3 4 30 3 2 3 2 4" xfId="26508" xr:uid="{3CE3549F-EEC6-41C2-A3BA-0342DD536C4E}"/>
    <cellStyle name="Normal 3 4 30 3 2 3 2 5" xfId="26509" xr:uid="{0A5D563F-9A7F-42D6-8CA2-6DB2BCD23D13}"/>
    <cellStyle name="Normal 3 4 30 3 2 3 3" xfId="26510" xr:uid="{83196A95-EBD8-4E75-8178-CCE7D4C00B52}"/>
    <cellStyle name="Normal 3 4 30 3 2 3 3 2" xfId="26511" xr:uid="{AF61684A-0B70-4078-A42D-A71B1C80561C}"/>
    <cellStyle name="Normal 3 4 30 3 2 3 4" xfId="26512" xr:uid="{490A0BA4-D479-4D3B-BF77-9CE885B5A322}"/>
    <cellStyle name="Normal 3 4 30 3 2 3 5" xfId="26513" xr:uid="{51B3074F-927A-4923-90F4-8240785EE17A}"/>
    <cellStyle name="Normal 3 4 30 3 2 4" xfId="26514" xr:uid="{E5EFBB7D-76C6-4CD4-9468-797AD8F29D6F}"/>
    <cellStyle name="Normal 3 4 30 3 2 5" xfId="26515" xr:uid="{A98D798D-3788-46B2-8EFE-FD7D86E8C72F}"/>
    <cellStyle name="Normal 3 4 30 3 2 6" xfId="26516" xr:uid="{8BAE0DCB-96D1-4DCA-B002-1D0DEF89599E}"/>
    <cellStyle name="Normal 3 4 30 3 2 6 2" xfId="26517" xr:uid="{07CD19CC-1A93-4445-986B-251ECE6C7648}"/>
    <cellStyle name="Normal 3 4 30 3 2 7" xfId="26518" xr:uid="{39FDD315-6F61-48B7-834B-A070AC5CD8BA}"/>
    <cellStyle name="Normal 3 4 30 3 2 8" xfId="26519" xr:uid="{E2179B33-A7FF-4A13-84A6-DC215A764A6A}"/>
    <cellStyle name="Normal 3 4 30 3 2 9" xfId="26520" xr:uid="{5E148338-B251-412F-AECA-1F06276BDD96}"/>
    <cellStyle name="Normal 3 4 30 3 3" xfId="26521" xr:uid="{BE1E7182-8596-4286-BC6C-1B52FD3C38ED}"/>
    <cellStyle name="Normal 3 4 30 3 3 2" xfId="26522" xr:uid="{D4215275-F645-45FF-93FD-A210B5FB10BD}"/>
    <cellStyle name="Normal 3 4 30 3 3 3" xfId="26523" xr:uid="{0AB55AF3-55D2-4810-B410-F065720E1B26}"/>
    <cellStyle name="Normal 3 4 30 3 4" xfId="26524" xr:uid="{67A66380-C464-4A4D-9E34-F44EAA960A62}"/>
    <cellStyle name="Normal 3 4 30 3 4 2" xfId="26525" xr:uid="{E85F73E3-57D0-442C-B43E-0F0A25E14050}"/>
    <cellStyle name="Normal 3 4 30 3 4 3" xfId="26526" xr:uid="{6BDDA6B3-089A-4D84-8170-6F566A180248}"/>
    <cellStyle name="Normal 3 4 30 3 5" xfId="26527" xr:uid="{53DA8FCC-810E-4465-9FB0-9AE3F1CAC396}"/>
    <cellStyle name="Normal 3 4 30 3 5 2" xfId="26528" xr:uid="{D492225D-67A5-4892-AB58-FA464C6AA12F}"/>
    <cellStyle name="Normal 3 4 30 3 5 3" xfId="26529" xr:uid="{C0264AE5-5FAD-42F1-9CC9-398019CAD57D}"/>
    <cellStyle name="Normal 3 4 30 3 6" xfId="26530" xr:uid="{118C745A-6ACF-42B8-8284-759A098D24FD}"/>
    <cellStyle name="Normal 3 4 30 3 6 2" xfId="26531" xr:uid="{17CFC4D6-3DEA-4F5E-8949-7463B7D4CCA0}"/>
    <cellStyle name="Normal 3 4 30 3 6 3" xfId="26532" xr:uid="{A1ABA122-C220-4A20-93BB-B5C2A152BEAE}"/>
    <cellStyle name="Normal 3 4 30 3 7" xfId="26533" xr:uid="{5BA31D1D-0447-40B2-A44A-952F581CA289}"/>
    <cellStyle name="Normal 3 4 30 3 7 2" xfId="26534" xr:uid="{4A3A4309-A807-44F6-8880-A6FA3DF75147}"/>
    <cellStyle name="Normal 3 4 30 3 7 3" xfId="26535" xr:uid="{76C42708-10DD-475B-B8A9-7880CEEE03BA}"/>
    <cellStyle name="Normal 3 4 30 3 8" xfId="26536" xr:uid="{904B18CE-086B-47AB-8617-33C69E2F1712}"/>
    <cellStyle name="Normal 3 4 30 3 8 2" xfId="26537" xr:uid="{7AD879F1-5EC5-476C-897C-02DBDB6CF8DA}"/>
    <cellStyle name="Normal 3 4 30 3 8 2 2" xfId="26538" xr:uid="{6B814E22-8615-425E-8DB4-192998B2E8A2}"/>
    <cellStyle name="Normal 3 4 30 3 8 2 2 2" xfId="26539" xr:uid="{3BBB5B5C-7019-4225-B39A-3B1DFF72E2B6}"/>
    <cellStyle name="Normal 3 4 30 3 8 2 3" xfId="26540" xr:uid="{4BB1A518-162B-4842-BCFA-35BDD5FED169}"/>
    <cellStyle name="Normal 3 4 30 3 8 2 4" xfId="26541" xr:uid="{E9C3CD5B-6457-4470-AEC2-D489711884E0}"/>
    <cellStyle name="Normal 3 4 30 3 8 2 5" xfId="26542" xr:uid="{19DBF065-DEE5-45B9-84E9-D76E7FB84D55}"/>
    <cellStyle name="Normal 3 4 30 3 8 3" xfId="26543" xr:uid="{CD28F57C-7BA1-4F98-8CA4-CD69D300C83E}"/>
    <cellStyle name="Normal 3 4 30 3 8 3 2" xfId="26544" xr:uid="{0FF7EF68-4EF2-4D61-BDD6-878ED5BE1EF9}"/>
    <cellStyle name="Normal 3 4 30 3 8 4" xfId="26545" xr:uid="{C440213B-33E1-40BC-9A68-E19491A91369}"/>
    <cellStyle name="Normal 3 4 30 3 8 5" xfId="26546" xr:uid="{B6AC7444-573F-42E8-9104-E461287C13DD}"/>
    <cellStyle name="Normal 3 4 30 3 9" xfId="26547" xr:uid="{CA84488A-7048-4B3F-B1AD-F91ADEF77823}"/>
    <cellStyle name="Normal 3 4 30 4" xfId="26548" xr:uid="{FA777FAA-3165-41AF-9DD8-3286F3D477ED}"/>
    <cellStyle name="Normal 3 4 30 4 2" xfId="26549" xr:uid="{5A9104F9-F134-405B-9CF3-154AAC773AF1}"/>
    <cellStyle name="Normal 3 4 30 4 2 2" xfId="26550" xr:uid="{175EDF6D-C8B8-4C07-826F-827FA3EFB5BC}"/>
    <cellStyle name="Normal 3 4 30 4 2 2 2" xfId="26551" xr:uid="{124FA8F7-DD69-4E9D-BA29-F586FD767235}"/>
    <cellStyle name="Normal 3 4 30 4 2 2 2 2" xfId="26552" xr:uid="{98BC3A1F-EE40-461F-B834-1C3B9AACD854}"/>
    <cellStyle name="Normal 3 4 30 4 2 2 2 2 2" xfId="26553" xr:uid="{4F35BFC1-1104-48FD-A1F3-AFF0DB2D54BD}"/>
    <cellStyle name="Normal 3 4 30 4 2 2 2 3" xfId="26554" xr:uid="{35368760-6DB6-4EC2-959A-3E646FBEEE27}"/>
    <cellStyle name="Normal 3 4 30 4 2 2 2 4" xfId="26555" xr:uid="{E743E214-E617-4A87-A622-5C7BA1137286}"/>
    <cellStyle name="Normal 3 4 30 4 2 2 2 5" xfId="26556" xr:uid="{6E16A2D7-EFAC-46C8-A0AD-733DEEA237B9}"/>
    <cellStyle name="Normal 3 4 30 4 2 2 3" xfId="26557" xr:uid="{95C24884-106F-428C-9B9E-CAC3552D9AD9}"/>
    <cellStyle name="Normal 3 4 30 4 2 2 3 2" xfId="26558" xr:uid="{DEB015FF-CA66-484A-A9B2-29F09E6E4D8C}"/>
    <cellStyle name="Normal 3 4 30 4 2 2 4" xfId="26559" xr:uid="{CC55EE6F-DF60-4C08-B0D7-C4407C00B0E0}"/>
    <cellStyle name="Normal 3 4 30 4 2 2 5" xfId="26560" xr:uid="{48421ADF-23E4-4479-8F4B-74707BD0A4E6}"/>
    <cellStyle name="Normal 3 4 30 4 2 3" xfId="26561" xr:uid="{036FBBB6-CFF4-4327-80F7-68AFBBBF9C9F}"/>
    <cellStyle name="Normal 3 4 30 4 2 4" xfId="26562" xr:uid="{23459FCB-6A97-45C0-A022-FD3859922323}"/>
    <cellStyle name="Normal 3 4 30 4 2 5" xfId="26563" xr:uid="{C686C976-1AD5-4040-90C4-8C581834F079}"/>
    <cellStyle name="Normal 3 4 30 4 2 6" xfId="26564" xr:uid="{C851C87D-0862-4FC9-BAC7-644838002564}"/>
    <cellStyle name="Normal 3 4 30 4 2 6 2" xfId="26565" xr:uid="{B28AAD22-63E7-4EB1-BCA0-A22C85341E08}"/>
    <cellStyle name="Normal 3 4 30 4 2 7" xfId="26566" xr:uid="{C66B5BA6-24F5-4F6F-B524-248EFC2EE216}"/>
    <cellStyle name="Normal 3 4 30 4 2 8" xfId="26567" xr:uid="{9BF163A4-0FC9-4805-9E4B-6AEC16B55585}"/>
    <cellStyle name="Normal 3 4 30 4 2 9" xfId="26568" xr:uid="{4B3C4C53-14D0-4D4B-A087-66A1ECCFA377}"/>
    <cellStyle name="Normal 3 4 30 4 3" xfId="26569" xr:uid="{F198FA48-EC8D-486C-9C89-308BF8DD841D}"/>
    <cellStyle name="Normal 3 4 30 4 3 2" xfId="26570" xr:uid="{D1FA653E-E19C-4032-8719-FB5BF5B3A348}"/>
    <cellStyle name="Normal 3 4 30 4 3 2 2" xfId="26571" xr:uid="{54BF5E06-6E62-4081-BA6B-13D625476AE0}"/>
    <cellStyle name="Normal 3 4 30 4 3 2 2 2" xfId="26572" xr:uid="{C383316C-E1CE-4DE9-9652-9B39C867FD78}"/>
    <cellStyle name="Normal 3 4 30 4 3 2 3" xfId="26573" xr:uid="{62046BAD-6230-495A-8C4F-74BF72DA51EE}"/>
    <cellStyle name="Normal 3 4 30 4 3 2 4" xfId="26574" xr:uid="{90E30559-0171-4174-9D3D-3F18B3FFD6E7}"/>
    <cellStyle name="Normal 3 4 30 4 3 2 5" xfId="26575" xr:uid="{8E2C5A76-7D20-4E69-9668-CC5FAF4E7109}"/>
    <cellStyle name="Normal 3 4 30 4 3 3" xfId="26576" xr:uid="{27430FBF-B217-4EFF-80F4-FD621E4D8B4C}"/>
    <cellStyle name="Normal 3 4 30 4 3 3 2" xfId="26577" xr:uid="{DCBBA28B-6980-4357-B985-CEF37798978A}"/>
    <cellStyle name="Normal 3 4 30 4 3 4" xfId="26578" xr:uid="{52A06673-D839-48EB-8192-48699FE51B4C}"/>
    <cellStyle name="Normal 3 4 30 4 3 5" xfId="26579" xr:uid="{21AAC47C-A794-4D9C-B18C-B0FEA9AE6A1B}"/>
    <cellStyle name="Normal 3 4 30 4 4" xfId="26580" xr:uid="{CA1FC319-BBD3-4522-B5A9-02112183598B}"/>
    <cellStyle name="Normal 3 4 30 4 5" xfId="26581" xr:uid="{65C990F0-9FEF-4D85-8CA9-3283D53DD5F7}"/>
    <cellStyle name="Normal 3 4 30 4 6" xfId="26582" xr:uid="{B5352D65-1138-4CFB-8A00-044A6AB37870}"/>
    <cellStyle name="Normal 3 4 30 4 6 2" xfId="26583" xr:uid="{67A5DA3B-A59C-4E93-9D55-4EB8725AAF36}"/>
    <cellStyle name="Normal 3 4 30 4 7" xfId="26584" xr:uid="{AB4C24F2-C873-45A8-B8EE-478D890DD1E2}"/>
    <cellStyle name="Normal 3 4 30 4 8" xfId="26585" xr:uid="{BA83432D-EAE5-417B-BC10-2B5C3B31E235}"/>
    <cellStyle name="Normal 3 4 30 4 9" xfId="26586" xr:uid="{B3DB466A-95A3-4C0B-9258-59718D905A06}"/>
    <cellStyle name="Normal 3 4 30 5" xfId="26587" xr:uid="{9CB814B5-3ACD-4EB7-B91A-748D361A1E9B}"/>
    <cellStyle name="Normal 3 4 30 6" xfId="26588" xr:uid="{58C45492-D5F9-40C1-B55F-727D4FDA76A9}"/>
    <cellStyle name="Normal 3 4 30 7" xfId="26589" xr:uid="{1D3641AA-22D0-4BC7-9133-95DA02BB678A}"/>
    <cellStyle name="Normal 3 4 30 8" xfId="26590" xr:uid="{468F3292-5351-4EFF-9493-7DAAA2539462}"/>
    <cellStyle name="Normal 3 4 30 9" xfId="26591" xr:uid="{85F05205-74CC-4C97-8E1F-3B07A01F9A9C}"/>
    <cellStyle name="Normal 3 4 30 9 2" xfId="26592" xr:uid="{D006E5CE-582A-481C-B169-8240FCA9841A}"/>
    <cellStyle name="Normal 3 4 30 9 2 2" xfId="26593" xr:uid="{9B88BE68-AFF9-43D1-8976-829E374CC486}"/>
    <cellStyle name="Normal 3 4 30 9 2 2 2" xfId="26594" xr:uid="{A36F8995-BD32-41BF-9CB9-2372B9CDA370}"/>
    <cellStyle name="Normal 3 4 30 9 2 3" xfId="26595" xr:uid="{D2887DE7-D1A9-47E8-A29D-2BA23F10F86E}"/>
    <cellStyle name="Normal 3 4 30 9 2 4" xfId="26596" xr:uid="{31515D2F-2161-4D7B-8913-B179BC69E67E}"/>
    <cellStyle name="Normal 3 4 30 9 2 5" xfId="26597" xr:uid="{1B25C335-FA6A-414E-A0FB-709227F12836}"/>
    <cellStyle name="Normal 3 4 30 9 3" xfId="26598" xr:uid="{9B4C568D-1332-4851-9EA5-FDC354745CA4}"/>
    <cellStyle name="Normal 3 4 30 9 3 2" xfId="26599" xr:uid="{C30B7CE0-A64A-47A4-8393-8D3FF824B94A}"/>
    <cellStyle name="Normal 3 4 30 9 4" xfId="26600" xr:uid="{6034449B-DF0F-41FB-B112-E3C1E8DB0452}"/>
    <cellStyle name="Normal 3 4 30 9 5" xfId="26601" xr:uid="{3E166C38-FE40-438F-9FC6-A060EDDB9005}"/>
    <cellStyle name="Normal 3 4 31" xfId="26602" xr:uid="{769AF143-2688-4217-A8CB-2FE428AE685D}"/>
    <cellStyle name="Normal 3 4 31 10" xfId="26603" xr:uid="{9D2CC244-2C87-4CBB-8E74-4439004100E8}"/>
    <cellStyle name="Normal 3 4 31 11" xfId="26604" xr:uid="{1127E5C4-3980-493F-9333-85498681C8FA}"/>
    <cellStyle name="Normal 3 4 31 12" xfId="26605" xr:uid="{91B329F1-7D9C-4603-B077-4F044316EA82}"/>
    <cellStyle name="Normal 3 4 31 12 2" xfId="26606" xr:uid="{2F77E75B-2ED3-47E1-ADA7-506468F7F620}"/>
    <cellStyle name="Normal 3 4 31 13" xfId="26607" xr:uid="{1CBA4BD9-3096-4C94-926E-66972EFCF3B0}"/>
    <cellStyle name="Normal 3 4 31 14" xfId="26608" xr:uid="{33B78384-864D-4AC7-B4A7-CB5F9FB7063D}"/>
    <cellStyle name="Normal 3 4 31 15" xfId="26609" xr:uid="{0908B3D9-A1B3-4F90-93E2-3544C835A9E9}"/>
    <cellStyle name="Normal 3 4 31 2" xfId="26610" xr:uid="{B7270B6E-8380-4950-B2D9-FDB8CACE9F3B}"/>
    <cellStyle name="Normal 3 4 31 2 2" xfId="26611" xr:uid="{5D045CDC-E1D2-4C64-A066-81DA57F3A09E}"/>
    <cellStyle name="Normal 3 4 31 2 2 2" xfId="26612" xr:uid="{2F6A5375-B162-4477-AD11-55F2A54FA6C7}"/>
    <cellStyle name="Normal 3 4 31 2 2 2 2" xfId="26613" xr:uid="{D28CC8D7-57E1-4CE0-A915-D5589403157C}"/>
    <cellStyle name="Normal 3 4 31 2 2 2 2 2" xfId="26614" xr:uid="{9B5C940C-2F50-466A-A924-30E0504CEC52}"/>
    <cellStyle name="Normal 3 4 31 2 2 2 2 2 2" xfId="26615" xr:uid="{0219E974-CA87-44F1-97A7-BD55082F5B9F}"/>
    <cellStyle name="Normal 3 4 31 2 2 2 2 3" xfId="26616" xr:uid="{209D2E04-3DC9-4E80-AF4A-10CA72D410B0}"/>
    <cellStyle name="Normal 3 4 31 2 2 2 2 4" xfId="26617" xr:uid="{DE7A2F42-4163-4284-B6CF-AE01ECDD10FE}"/>
    <cellStyle name="Normal 3 4 31 2 2 2 2 5" xfId="26618" xr:uid="{A6D9BFB2-8994-402B-8F81-7B054DD582FB}"/>
    <cellStyle name="Normal 3 4 31 2 2 2 3" xfId="26619" xr:uid="{8316B4DB-FBC8-4C3D-8C39-459A2EFE31DA}"/>
    <cellStyle name="Normal 3 4 31 2 2 2 3 2" xfId="26620" xr:uid="{6C65F4A4-5BBF-442D-A390-C858BE3E4FB7}"/>
    <cellStyle name="Normal 3 4 31 2 2 2 4" xfId="26621" xr:uid="{616BC811-0F90-4A17-B78B-C33A76CA8BBD}"/>
    <cellStyle name="Normal 3 4 31 2 2 2 5" xfId="26622" xr:uid="{15BDC4A8-1DE7-453F-A21D-FD8C45BC8F67}"/>
    <cellStyle name="Normal 3 4 31 2 2 3" xfId="26623" xr:uid="{3B824A5E-8F3A-4AED-8BE6-2AD8FC3AE55C}"/>
    <cellStyle name="Normal 3 4 31 2 2 4" xfId="26624" xr:uid="{6A34F7F3-945A-4325-BDB5-6CC26A188327}"/>
    <cellStyle name="Normal 3 4 31 2 2 5" xfId="26625" xr:uid="{8FEBBB8E-12C1-4A9D-B922-9914BB1BE445}"/>
    <cellStyle name="Normal 3 4 31 2 2 6" xfId="26626" xr:uid="{217808E6-E4C9-445E-BCF2-F2111FE91ECD}"/>
    <cellStyle name="Normal 3 4 31 2 2 6 2" xfId="26627" xr:uid="{9812A99D-F850-4B0F-8D22-C2BCC469F245}"/>
    <cellStyle name="Normal 3 4 31 2 2 7" xfId="26628" xr:uid="{ABB40FA0-35E1-495D-A210-CA28EDC72E3E}"/>
    <cellStyle name="Normal 3 4 31 2 2 8" xfId="26629" xr:uid="{A3170F4B-ADBB-45D0-9814-1F3E306ECD07}"/>
    <cellStyle name="Normal 3 4 31 2 2 9" xfId="26630" xr:uid="{4EB02B1C-4BBA-4796-8816-DC3AB8FB9E16}"/>
    <cellStyle name="Normal 3 4 31 2 3" xfId="26631" xr:uid="{B188E261-8433-485E-9C01-50E9E5BB939F}"/>
    <cellStyle name="Normal 3 4 31 2 3 2" xfId="26632" xr:uid="{AF8919B4-6F19-4690-9A5C-D0F1C1D1AD85}"/>
    <cellStyle name="Normal 3 4 31 2 3 2 2" xfId="26633" xr:uid="{973B79BB-6878-48BA-9F12-329C7D8E3CCA}"/>
    <cellStyle name="Normal 3 4 31 2 3 2 2 2" xfId="26634" xr:uid="{F2252BE0-BCD4-44F0-ACB2-8E4788F7963A}"/>
    <cellStyle name="Normal 3 4 31 2 3 2 3" xfId="26635" xr:uid="{07394182-702D-498F-8FA6-B08420D54C10}"/>
    <cellStyle name="Normal 3 4 31 2 3 2 4" xfId="26636" xr:uid="{0E3A6FA2-5C23-43B5-B4E9-21BECB9178E5}"/>
    <cellStyle name="Normal 3 4 31 2 3 2 5" xfId="26637" xr:uid="{2DFAE3E6-CCA5-43B2-A0EA-CBAD971EC813}"/>
    <cellStyle name="Normal 3 4 31 2 3 3" xfId="26638" xr:uid="{51589B40-3700-4F45-BCEE-F1C7BB258735}"/>
    <cellStyle name="Normal 3 4 31 2 3 3 2" xfId="26639" xr:uid="{CC7FE59A-9DE4-4C1E-8667-701F9DB7B779}"/>
    <cellStyle name="Normal 3 4 31 2 3 4" xfId="26640" xr:uid="{F9887B7B-345D-4466-9EF1-55A45BA2FBE0}"/>
    <cellStyle name="Normal 3 4 31 2 3 5" xfId="26641" xr:uid="{149DCE4C-A2F8-4CAF-B90E-A3FC68615FAF}"/>
    <cellStyle name="Normal 3 4 31 2 4" xfId="26642" xr:uid="{A1501C34-DF56-4D55-B61A-807455DF759A}"/>
    <cellStyle name="Normal 3 4 31 2 5" xfId="26643" xr:uid="{91A4BFD2-ECCE-49E9-85D7-71CE08A80D9C}"/>
    <cellStyle name="Normal 3 4 31 2 6" xfId="26644" xr:uid="{10CD40C9-DEF4-43A6-A05E-0FE4846740D4}"/>
    <cellStyle name="Normal 3 4 31 2 6 2" xfId="26645" xr:uid="{7C8746EC-47B9-4563-AE8F-8E26A1B6F0F7}"/>
    <cellStyle name="Normal 3 4 31 2 7" xfId="26646" xr:uid="{EA1B1614-AD06-4427-8ED0-972195EA7E5C}"/>
    <cellStyle name="Normal 3 4 31 2 8" xfId="26647" xr:uid="{668C9D55-F63A-4D39-9648-DAD95055C885}"/>
    <cellStyle name="Normal 3 4 31 2 9" xfId="26648" xr:uid="{D6C34B32-9FEA-4E96-8023-006FBC57E129}"/>
    <cellStyle name="Normal 3 4 31 3" xfId="26649" xr:uid="{74E62C51-9DB4-4783-90E4-2CA6F4957752}"/>
    <cellStyle name="Normal 3 4 31 4" xfId="26650" xr:uid="{932EE600-E235-4C45-98F5-8CCFE9064EE3}"/>
    <cellStyle name="Normal 3 4 31 5" xfId="26651" xr:uid="{F6DAC684-1383-4F68-A8B8-4BEB8CB26E08}"/>
    <cellStyle name="Normal 3 4 31 6" xfId="26652" xr:uid="{2B78D0E7-9CCE-4603-B0EF-82783EECC2C4}"/>
    <cellStyle name="Normal 3 4 31 7" xfId="26653" xr:uid="{F469B840-2394-4DA7-B716-A810C4A7932A}"/>
    <cellStyle name="Normal 3 4 31 8" xfId="26654" xr:uid="{7E5824BD-CE14-433D-86BD-9D7D65C6BE76}"/>
    <cellStyle name="Normal 3 4 31 8 2" xfId="26655" xr:uid="{D51CF6EC-50CA-42CF-AC3F-7923D2CB4370}"/>
    <cellStyle name="Normal 3 4 31 8 2 2" xfId="26656" xr:uid="{08CA4AD9-4B48-46A1-A52D-74C51EE99B4B}"/>
    <cellStyle name="Normal 3 4 31 8 2 2 2" xfId="26657" xr:uid="{CD8611F2-F923-4038-8107-64FA936E5404}"/>
    <cellStyle name="Normal 3 4 31 8 2 3" xfId="26658" xr:uid="{C1A8C47A-7A90-4E98-B121-AEE340E4D4F6}"/>
    <cellStyle name="Normal 3 4 31 8 2 4" xfId="26659" xr:uid="{B415D543-FF61-4990-8B1F-4DA73A7C0106}"/>
    <cellStyle name="Normal 3 4 31 8 2 5" xfId="26660" xr:uid="{10F93C22-8A4B-4495-8A3A-748518F176DF}"/>
    <cellStyle name="Normal 3 4 31 8 3" xfId="26661" xr:uid="{7709A250-8572-4001-A980-006374C58137}"/>
    <cellStyle name="Normal 3 4 31 8 3 2" xfId="26662" xr:uid="{A9D30E0D-E54F-4049-B53E-7D21426A763C}"/>
    <cellStyle name="Normal 3 4 31 8 4" xfId="26663" xr:uid="{38EC284B-AEB9-4158-AE83-609267A46241}"/>
    <cellStyle name="Normal 3 4 31 8 5" xfId="26664" xr:uid="{5D14C644-B38E-4E59-8AF2-17096A733BCD}"/>
    <cellStyle name="Normal 3 4 31 9" xfId="26665" xr:uid="{1D57F7AB-023F-483A-93BD-98732F32F240}"/>
    <cellStyle name="Normal 3 4 32" xfId="26666" xr:uid="{CCBE6420-443B-4423-AC51-B41AF7050D1F}"/>
    <cellStyle name="Normal 3 4 33" xfId="26667" xr:uid="{374E32C9-2394-4F6B-BA9D-A7A59FED8962}"/>
    <cellStyle name="Normal 3 4 33 2" xfId="26668" xr:uid="{BCF92B95-F964-43ED-8A72-8A690E9EBD17}"/>
    <cellStyle name="Normal 3 4 33 2 2" xfId="26669" xr:uid="{7C866C7E-218F-42D4-A55F-F1F32FEE3552}"/>
    <cellStyle name="Normal 3 4 33 2 2 2" xfId="26670" xr:uid="{E9AE3729-90C4-447C-8E3D-59B945A65DED}"/>
    <cellStyle name="Normal 3 4 33 2 2 2 2" xfId="26671" xr:uid="{4CDC6806-BE10-4A00-94D1-D8FC1AAE5AAB}"/>
    <cellStyle name="Normal 3 4 33 2 2 2 2 2" xfId="26672" xr:uid="{1E47D7AF-44A1-4895-A819-64814B659447}"/>
    <cellStyle name="Normal 3 4 33 2 2 2 3" xfId="26673" xr:uid="{DDC16833-F891-4150-9D95-E608839109F4}"/>
    <cellStyle name="Normal 3 4 33 2 2 2 4" xfId="26674" xr:uid="{8AF937D0-31A7-43CB-A50C-6AC1B2AA74F8}"/>
    <cellStyle name="Normal 3 4 33 2 2 2 5" xfId="26675" xr:uid="{686686A8-C703-4F1E-AA58-375C7640C8E4}"/>
    <cellStyle name="Normal 3 4 33 2 2 3" xfId="26676" xr:uid="{12999062-41CF-40A2-929D-E0AE6328FF9C}"/>
    <cellStyle name="Normal 3 4 33 2 2 3 2" xfId="26677" xr:uid="{DAA7BF57-577B-487C-8AE5-ED5F146124B6}"/>
    <cellStyle name="Normal 3 4 33 2 2 4" xfId="26678" xr:uid="{13874DD5-BD14-4B49-BDB2-30542BEA383D}"/>
    <cellStyle name="Normal 3 4 33 2 2 5" xfId="26679" xr:uid="{F28C1C12-CC51-45DF-B92F-F8650E6934D0}"/>
    <cellStyle name="Normal 3 4 33 2 3" xfId="26680" xr:uid="{195D6647-14D0-4F06-BB40-295CDD28C74A}"/>
    <cellStyle name="Normal 3 4 33 2 4" xfId="26681" xr:uid="{1800F140-242F-487F-A04C-8DCC18038C4B}"/>
    <cellStyle name="Normal 3 4 33 2 5" xfId="26682" xr:uid="{F71E4026-6B28-4E03-819C-4EBEC3DBF75D}"/>
    <cellStyle name="Normal 3 4 33 2 6" xfId="26683" xr:uid="{1C934B36-8AD3-4468-8A8D-DFAEC46BEC55}"/>
    <cellStyle name="Normal 3 4 33 2 6 2" xfId="26684" xr:uid="{60A554A9-E9BB-4041-874A-CFE9E0765848}"/>
    <cellStyle name="Normal 3 4 33 2 7" xfId="26685" xr:uid="{58FE6607-2DC7-484C-B14F-DC5BFB34FB29}"/>
    <cellStyle name="Normal 3 4 33 2 8" xfId="26686" xr:uid="{911411BC-4D11-4E77-A812-1E93B442138D}"/>
    <cellStyle name="Normal 3 4 33 2 9" xfId="26687" xr:uid="{ABBC94A7-1BA1-4C31-9B36-4BC9BD2DEEF2}"/>
    <cellStyle name="Normal 3 4 33 3" xfId="26688" xr:uid="{EFB3648E-476B-4AD4-8719-FACF3486867A}"/>
    <cellStyle name="Normal 3 4 33 3 2" xfId="26689" xr:uid="{7595A648-E9C7-4827-B34B-6B3D1DD59DC9}"/>
    <cellStyle name="Normal 3 4 33 3 2 2" xfId="26690" xr:uid="{06585151-AA05-43EF-AB5C-8953949274F6}"/>
    <cellStyle name="Normal 3 4 33 3 2 2 2" xfId="26691" xr:uid="{A1414782-F813-4ACA-B6FB-6C35A05B91FD}"/>
    <cellStyle name="Normal 3 4 33 3 2 3" xfId="26692" xr:uid="{8714B08B-F23A-4B13-8646-A595266D3CCF}"/>
    <cellStyle name="Normal 3 4 33 3 2 4" xfId="26693" xr:uid="{DD1974E0-A114-47D1-83C6-580E99459993}"/>
    <cellStyle name="Normal 3 4 33 3 2 5" xfId="26694" xr:uid="{6AE6D376-0AA5-4CE6-9552-CD8071F37F69}"/>
    <cellStyle name="Normal 3 4 33 3 3" xfId="26695" xr:uid="{4013FB46-4D4F-4C35-B6DE-00A4E032A00F}"/>
    <cellStyle name="Normal 3 4 33 3 3 2" xfId="26696" xr:uid="{E9180A5C-7A90-4CDD-81ED-29F64BF4EC04}"/>
    <cellStyle name="Normal 3 4 33 3 4" xfId="26697" xr:uid="{18835A66-6D56-4F15-A776-17E262828618}"/>
    <cellStyle name="Normal 3 4 33 3 5" xfId="26698" xr:uid="{55A97764-9CBC-447D-94CB-BBB8A8A2D351}"/>
    <cellStyle name="Normal 3 4 33 4" xfId="26699" xr:uid="{79C57818-5F30-4120-92DC-D8893806AD0E}"/>
    <cellStyle name="Normal 3 4 33 5" xfId="26700" xr:uid="{49514540-48C6-4B91-9C23-013A35CB3AC1}"/>
    <cellStyle name="Normal 3 4 33 6" xfId="26701" xr:uid="{D487A08C-DBA6-4016-A765-2317819C4BE9}"/>
    <cellStyle name="Normal 3 4 33 6 2" xfId="26702" xr:uid="{B94F52E8-6CBC-4BC7-9E89-8FDE8325FA88}"/>
    <cellStyle name="Normal 3 4 33 7" xfId="26703" xr:uid="{204F438C-CE6D-42E1-AA2C-7AA214329796}"/>
    <cellStyle name="Normal 3 4 33 8" xfId="26704" xr:uid="{4CE41F41-5F75-43E9-BA2C-44C922C74322}"/>
    <cellStyle name="Normal 3 4 33 9" xfId="26705" xr:uid="{625EA690-E2BD-4CCC-8062-2FDEE0386DDC}"/>
    <cellStyle name="Normal 3 4 34" xfId="26706" xr:uid="{CCEE241C-D6E1-4E04-B901-278FC0D7472B}"/>
    <cellStyle name="Normal 3 4 34 2" xfId="26707" xr:uid="{C5D8FF30-8131-4F7D-989C-193E600EA69D}"/>
    <cellStyle name="Normal 3 4 34 3" xfId="26708" xr:uid="{EC06A01F-7FBE-4D9E-A850-CAD60A9442F9}"/>
    <cellStyle name="Normal 3 4 35" xfId="26709" xr:uid="{26E25961-1FAD-41DA-B30D-25D46A05BDF5}"/>
    <cellStyle name="Normal 3 4 35 2" xfId="26710" xr:uid="{9A030369-AB4D-4611-BD47-FFC04FA8BD0C}"/>
    <cellStyle name="Normal 3 4 35 3" xfId="26711" xr:uid="{3B2F8A51-2F31-43E6-A66D-3E895ECB5700}"/>
    <cellStyle name="Normal 3 4 36" xfId="26712" xr:uid="{DD6A9B2A-403D-4326-BBAB-40CF5376EBB0}"/>
    <cellStyle name="Normal 3 4 36 2" xfId="26713" xr:uid="{E32D5A98-256B-4F76-86AD-2CAE707352D4}"/>
    <cellStyle name="Normal 3 4 36 3" xfId="26714" xr:uid="{FB008326-1408-402A-A712-AEAA879A9573}"/>
    <cellStyle name="Normal 3 4 37" xfId="26715" xr:uid="{30B36F29-0FCE-46CD-B56F-1785E0AB3B67}"/>
    <cellStyle name="Normal 3 4 37 2" xfId="26716" xr:uid="{661D0922-0959-4CF7-8A0A-781132820461}"/>
    <cellStyle name="Normal 3 4 37 3" xfId="26717" xr:uid="{2E8BB5CB-958F-4C26-BF03-B0652B9669E2}"/>
    <cellStyle name="Normal 3 4 38" xfId="26718" xr:uid="{3C407479-108B-47DB-A321-BEC80D2403CA}"/>
    <cellStyle name="Normal 3 4 38 2" xfId="26719" xr:uid="{9DF0C793-0B42-4D72-BA00-72FE4064A243}"/>
    <cellStyle name="Normal 3 4 38 2 2" xfId="26720" xr:uid="{765C5FAB-0582-4E66-862B-8F9B9FE3A214}"/>
    <cellStyle name="Normal 3 4 38 2 2 2" xfId="26721" xr:uid="{5C5A484A-C60A-43F4-8DD8-787873CE6CD3}"/>
    <cellStyle name="Normal 3 4 38 2 3" xfId="26722" xr:uid="{1BC5A3B8-0936-4E49-919B-E8A18DEABDB8}"/>
    <cellStyle name="Normal 3 4 38 2 4" xfId="26723" xr:uid="{684AC044-4484-4153-9743-137509E74723}"/>
    <cellStyle name="Normal 3 4 38 2 5" xfId="26724" xr:uid="{E651FDF5-44CA-48D0-9458-BDD66CD38EA3}"/>
    <cellStyle name="Normal 3 4 38 3" xfId="26725" xr:uid="{A7E2DB72-BDE9-4ACA-A08A-1514F4DCA3BF}"/>
    <cellStyle name="Normal 3 4 38 3 2" xfId="26726" xr:uid="{90E9EB56-5C90-46AB-8D0B-76CD72135283}"/>
    <cellStyle name="Normal 3 4 38 4" xfId="26727" xr:uid="{03DE4706-7446-42EA-8286-6E866CBA7643}"/>
    <cellStyle name="Normal 3 4 38 5" xfId="26728" xr:uid="{118091D5-954F-448B-B0C9-DCAB839245E6}"/>
    <cellStyle name="Normal 3 4 39" xfId="26729" xr:uid="{39A3AB7C-AAB4-4AA5-A10C-08E6D2524947}"/>
    <cellStyle name="Normal 3 4 4" xfId="26730" xr:uid="{04668224-E497-43A1-8065-AB6C59D99FFD}"/>
    <cellStyle name="Normal 3 4 4 2" xfId="26731" xr:uid="{1603C69B-8D73-4BAB-86B6-70F83DAF9954}"/>
    <cellStyle name="Normal 3 4 4 2 2" xfId="26732" xr:uid="{4087D35B-952E-432E-BF7B-3BFE93274785}"/>
    <cellStyle name="Normal 3 4 4 2 3" xfId="26733" xr:uid="{8C8D524A-0282-49BA-945A-6B1E6FA5B6E6}"/>
    <cellStyle name="Normal 3 4 4 3" xfId="26734" xr:uid="{FACF6EAC-43DE-4E44-8C50-A4970F37262D}"/>
    <cellStyle name="Normal 3 4 4 3 2" xfId="26735" xr:uid="{126B626B-E1F5-4E3D-A7CD-1F53D24BD9BF}"/>
    <cellStyle name="Normal 3 4 4 3 3" xfId="26736" xr:uid="{6D7C22B0-2838-4327-A049-EEB9B7EB9E21}"/>
    <cellStyle name="Normal 3 4 4 4" xfId="26737" xr:uid="{403AEC07-A031-46E9-9AB5-0114EEDD87C2}"/>
    <cellStyle name="Normal 3 4 4 5" xfId="26738" xr:uid="{E35229A8-0F6B-4932-B3B1-CBB1DCE87C77}"/>
    <cellStyle name="Normal 3 4 40" xfId="26739" xr:uid="{C9407266-DF0F-4218-9F3A-AB4377C3BB63}"/>
    <cellStyle name="Normal 3 4 41" xfId="26740" xr:uid="{FA2888AE-E5D5-4662-AA1F-F07DBD8FD4CC}"/>
    <cellStyle name="Normal 3 4 42" xfId="26741" xr:uid="{EA192BB4-33D7-4CD6-9FBC-2452504BC384}"/>
    <cellStyle name="Normal 3 4 43" xfId="26742" xr:uid="{B7C19ABB-BA67-4438-95B4-A0DEE34DB4F6}"/>
    <cellStyle name="Normal 3 4 44" xfId="26743" xr:uid="{7F008949-EA83-49D3-A4FD-B32A3CFB0E78}"/>
    <cellStyle name="Normal 3 4 45" xfId="26744" xr:uid="{C0311B33-DCD9-4D6D-8780-DB7F14BECD4C}"/>
    <cellStyle name="Normal 3 4 46" xfId="26745" xr:uid="{150C1EB8-8067-40D1-A9D3-20D122891E34}"/>
    <cellStyle name="Normal 3 4 47" xfId="26746" xr:uid="{9E2E08E5-B898-4FF7-A7BC-231467FB1517}"/>
    <cellStyle name="Normal 3 4 48" xfId="26747" xr:uid="{9399F2ED-A40F-4593-97FD-83F01DBBA44B}"/>
    <cellStyle name="Normal 3 4 49" xfId="26748" xr:uid="{FC10E900-1408-4E19-A150-789C8B8028C4}"/>
    <cellStyle name="Normal 3 4 5" xfId="26749" xr:uid="{A05C7742-71F3-4163-BEDB-CA46396501E6}"/>
    <cellStyle name="Normal 3 4 5 2" xfId="26750" xr:uid="{59ACC363-FA46-4211-BDCC-959AD6EDD167}"/>
    <cellStyle name="Normal 3 4 5 2 2" xfId="26751" xr:uid="{1D5F142C-4FDD-4226-A200-0311B855A198}"/>
    <cellStyle name="Normal 3 4 5 2 3" xfId="26752" xr:uid="{8E97355D-5675-412B-A9C1-270F748AED5A}"/>
    <cellStyle name="Normal 3 4 5 3" xfId="26753" xr:uid="{A5A9437C-3845-4921-AD18-904BF95ABD32}"/>
    <cellStyle name="Normal 3 4 5 3 2" xfId="26754" xr:uid="{1A4DC190-7231-4F9F-87C1-C83D27D11905}"/>
    <cellStyle name="Normal 3 4 5 3 3" xfId="26755" xr:uid="{80776CC5-CDBB-40F2-8479-D84DCC2FB8B0}"/>
    <cellStyle name="Normal 3 4 5 4" xfId="26756" xr:uid="{9BC57B0E-46E8-4A39-92A7-138AD4CD8DB5}"/>
    <cellStyle name="Normal 3 4 5 5" xfId="26757" xr:uid="{3980EFB4-46F2-4A41-B3BD-3B6C9EAA5BA7}"/>
    <cellStyle name="Normal 3 4 50" xfId="26758" xr:uid="{EB2B27D3-1DFE-4489-B275-AEC883F89AF2}"/>
    <cellStyle name="Normal 3 4 51" xfId="26759" xr:uid="{6F2E1B8B-7120-4AA2-BF7E-D29C2F3D7815}"/>
    <cellStyle name="Normal 3 4 52" xfId="26760" xr:uid="{28430DE9-4076-4237-AB59-1A3DBF5BC762}"/>
    <cellStyle name="Normal 3 4 53" xfId="26761" xr:uid="{F49BDD57-CD00-42F9-B275-4E9699EBC963}"/>
    <cellStyle name="Normal 3 4 54" xfId="26762" xr:uid="{8D37E650-341C-473E-816F-7C97C630AA64}"/>
    <cellStyle name="Normal 3 4 55" xfId="26763" xr:uid="{03BBF422-1930-4AF2-A0CE-A98855C7A39E}"/>
    <cellStyle name="Normal 3 4 56" xfId="26764" xr:uid="{3C48221A-77F2-4A2F-B90C-AEB8119E15CE}"/>
    <cellStyle name="Normal 3 4 57" xfId="26765" xr:uid="{F7FBE203-F252-4839-9ACC-B381D713DF68}"/>
    <cellStyle name="Normal 3 4 58" xfId="26766" xr:uid="{AAE616CE-2A84-4024-832A-F1C779B2DFB4}"/>
    <cellStyle name="Normal 3 4 59" xfId="26767" xr:uid="{F978B282-B2FC-4A82-9843-48EF4C4D2E91}"/>
    <cellStyle name="Normal 3 4 6" xfId="26768" xr:uid="{57A8CE1E-B4B1-46C0-8EEE-DF32D6A7A6EE}"/>
    <cellStyle name="Normal 3 4 6 2" xfId="26769" xr:uid="{1C9FA0FD-CF20-4125-961E-AD50D59CDCC6}"/>
    <cellStyle name="Normal 3 4 6 2 2" xfId="26770" xr:uid="{9EDDD73B-4C67-4E21-BE79-51080B9C9F30}"/>
    <cellStyle name="Normal 3 4 6 2 3" xfId="26771" xr:uid="{D703E16E-2598-4621-A140-E0A88070F0E5}"/>
    <cellStyle name="Normal 3 4 6 3" xfId="26772" xr:uid="{52E305B0-3698-48F6-B7E8-1FC07CA59AFC}"/>
    <cellStyle name="Normal 3 4 6 3 2" xfId="26773" xr:uid="{FCD56ACE-6D2D-4D1D-972B-01CEF6E96816}"/>
    <cellStyle name="Normal 3 4 6 3 3" xfId="26774" xr:uid="{025AD9B5-A5D9-43BB-94FE-93B6E1FF7CC3}"/>
    <cellStyle name="Normal 3 4 6 4" xfId="26775" xr:uid="{99DCD456-5E37-4C1B-83DC-E581E64525C3}"/>
    <cellStyle name="Normal 3 4 6 5" xfId="26776" xr:uid="{D9AD13E9-CF27-47DA-9434-5FD40FDD1CE3}"/>
    <cellStyle name="Normal 3 4 60" xfId="26777" xr:uid="{D9F95F72-3DB3-4B2F-A956-33504B15FE9A}"/>
    <cellStyle name="Normal 3 4 61" xfId="26778" xr:uid="{72D88422-8F45-4CB6-9B1B-C157B36B4694}"/>
    <cellStyle name="Normal 3 4 62" xfId="26779" xr:uid="{E4319FBA-4AEA-4583-892E-928A49DB4DDB}"/>
    <cellStyle name="Normal 3 4 63" xfId="26780" xr:uid="{E1DE7019-5ADF-47FD-8E95-FECE4193A3F3}"/>
    <cellStyle name="Normal 3 4 64" xfId="26781" xr:uid="{E20430BA-FD2A-497A-A7F0-C7038AF26CD4}"/>
    <cellStyle name="Normal 3 4 65" xfId="26782" xr:uid="{3E24688C-83FE-4521-B5A3-067314EA8670}"/>
    <cellStyle name="Normal 3 4 66" xfId="26783" xr:uid="{644818F1-3118-4203-830D-B2AABCED6844}"/>
    <cellStyle name="Normal 3 4 67" xfId="26784" xr:uid="{F1E55156-1B87-4BFA-A7B2-E80057868214}"/>
    <cellStyle name="Normal 3 4 68" xfId="26785" xr:uid="{1B932413-464B-4A1E-A88F-E2F501CF03F4}"/>
    <cellStyle name="Normal 3 4 69" xfId="26786" xr:uid="{A6EBFBFB-386C-4884-9B33-CD380854AAA6}"/>
    <cellStyle name="Normal 3 4 7" xfId="26787" xr:uid="{0D6A24CA-5B42-40CF-AD93-3361980A17FE}"/>
    <cellStyle name="Normal 3 4 7 2" xfId="26788" xr:uid="{3146BC1F-4915-434F-AC57-B3A729A5C895}"/>
    <cellStyle name="Normal 3 4 7 2 2" xfId="26789" xr:uid="{E6CB0085-483C-40CE-AAB3-FCD674A42835}"/>
    <cellStyle name="Normal 3 4 7 2 3" xfId="26790" xr:uid="{5C52A96A-4D88-47DA-9789-9BFAB148FB92}"/>
    <cellStyle name="Normal 3 4 7 3" xfId="26791" xr:uid="{CCB1F377-3681-42E6-A8A8-54C7A5907AA6}"/>
    <cellStyle name="Normal 3 4 7 3 2" xfId="26792" xr:uid="{521521E6-D9F3-4997-846A-397BC134C141}"/>
    <cellStyle name="Normal 3 4 7 3 3" xfId="26793" xr:uid="{33B6CD51-EF71-4684-AFD7-4519427DC65C}"/>
    <cellStyle name="Normal 3 4 7 4" xfId="26794" xr:uid="{F8CD8F49-6A8F-4036-86A3-0570CA5B6DE2}"/>
    <cellStyle name="Normal 3 4 7 5" xfId="26795" xr:uid="{4771DA3C-F5FB-4082-8F91-B07FC085E645}"/>
    <cellStyle name="Normal 3 4 70" xfId="26796" xr:uid="{A3396FA4-43F7-4B37-8EAC-71A8A2F07ED4}"/>
    <cellStyle name="Normal 3 4 71" xfId="26797" xr:uid="{F7C323B1-FB3E-4C39-B8D2-F7BC7ED108E7}"/>
    <cellStyle name="Normal 3 4 72" xfId="26798" xr:uid="{1E8AAEEB-6E77-489E-9F33-AFDEAAA8092E}"/>
    <cellStyle name="Normal 3 4 73" xfId="26799" xr:uid="{EFCC26AB-1533-4DE3-A233-EA191625DFA7}"/>
    <cellStyle name="Normal 3 4 74" xfId="26800" xr:uid="{091D2A4B-6CF6-4787-BA53-4E95731AC485}"/>
    <cellStyle name="Normal 3 4 75" xfId="26801" xr:uid="{88CBEA54-FA61-47B3-8262-9D738AE1BDD4}"/>
    <cellStyle name="Normal 3 4 76" xfId="26802" xr:uid="{FECB30BE-AE25-4879-94EE-173CD570FDDC}"/>
    <cellStyle name="Normal 3 4 77" xfId="26803" xr:uid="{4A299BD2-12CE-4F46-8F3B-C543AE8CD36F}"/>
    <cellStyle name="Normal 3 4 78" xfId="26804" xr:uid="{FE53A11B-5C70-4BCF-BCAF-645C650AD034}"/>
    <cellStyle name="Normal 3 4 79" xfId="26805" xr:uid="{7C7D2D82-9289-4647-8354-ED8EC2363A9A}"/>
    <cellStyle name="Normal 3 4 79 2" xfId="26806" xr:uid="{7F39F13B-2713-4380-A5C6-432671BC0E24}"/>
    <cellStyle name="Normal 3 4 8" xfId="26807" xr:uid="{236637F1-5B05-4894-B62D-B75BC4434D0C}"/>
    <cellStyle name="Normal 3 4 8 2" xfId="26808" xr:uid="{F17D9967-9445-4CB1-801B-891AA0099FA8}"/>
    <cellStyle name="Normal 3 4 8 2 2" xfId="26809" xr:uid="{BA050B25-9634-45FF-87ED-9A4303D383F0}"/>
    <cellStyle name="Normal 3 4 8 2 3" xfId="26810" xr:uid="{70D0226E-4DDB-4618-9F56-875DD131F3DF}"/>
    <cellStyle name="Normal 3 4 8 3" xfId="26811" xr:uid="{015E4677-D4D0-4910-B5FA-D93F1C9C5ABA}"/>
    <cellStyle name="Normal 3 4 8 3 2" xfId="26812" xr:uid="{49200D5D-DFE1-4C3F-B518-588E129DA328}"/>
    <cellStyle name="Normal 3 4 8 3 3" xfId="26813" xr:uid="{7609DFFD-EAE1-4020-9F06-A6A9EB36D6EC}"/>
    <cellStyle name="Normal 3 4 8 4" xfId="26814" xr:uid="{23AB9F24-E2A2-4584-AF75-373B2C20BB1C}"/>
    <cellStyle name="Normal 3 4 8 5" xfId="26815" xr:uid="{EB2FFA59-8EE8-47E1-B998-D41942C5073A}"/>
    <cellStyle name="Normal 3 4 80" xfId="26816" xr:uid="{C583EFCE-DF85-4287-B75F-8C7376C629E9}"/>
    <cellStyle name="Normal 3 4 81" xfId="26817" xr:uid="{8AD782FA-9C32-47B3-B7C0-8ECCD1B11E31}"/>
    <cellStyle name="Normal 3 4 82" xfId="26818" xr:uid="{3FF931BF-DD59-4671-B83B-B5E70D98423E}"/>
    <cellStyle name="Normal 3 4 83" xfId="25751" xr:uid="{E213E146-7CFC-44CE-BCB0-7AF100725A2D}"/>
    <cellStyle name="Normal 3 4 9" xfId="26819" xr:uid="{DD978BB0-E396-480D-B16C-F088ADB2CB73}"/>
    <cellStyle name="Normal 3 4 9 2" xfId="26820" xr:uid="{677BA3CC-B4D1-45D6-891D-7DEEB69F7BE0}"/>
    <cellStyle name="Normal 3 4 9 2 2" xfId="26821" xr:uid="{1E6C2110-F8DE-42CC-9909-FE8E96D224FB}"/>
    <cellStyle name="Normal 3 4 9 2 3" xfId="26822" xr:uid="{DB139117-5B9A-46FA-9DBA-02A99D13FCCC}"/>
    <cellStyle name="Normal 3 4 9 3" xfId="26823" xr:uid="{12EBF208-EBEF-40A9-BFA3-8290B2D01646}"/>
    <cellStyle name="Normal 3 4 9 3 2" xfId="26824" xr:uid="{24B29236-6A74-4C63-A4C1-0E428B7CB261}"/>
    <cellStyle name="Normal 3 4 9 3 3" xfId="26825" xr:uid="{0685D440-01D2-4877-A5C4-2EA305FA1BA3}"/>
    <cellStyle name="Normal 3 4 9 4" xfId="26826" xr:uid="{24909C1F-FB93-43D1-9FF3-5E7103409C97}"/>
    <cellStyle name="Normal 3 4 9 5" xfId="26827" xr:uid="{E34ABA87-99C4-4EBC-911B-5DA9D1E013BF}"/>
    <cellStyle name="Normal 3 40" xfId="26828" xr:uid="{80686C4E-2084-4EEF-B230-AE908AE8C642}"/>
    <cellStyle name="Normal 3 40 2" xfId="26829" xr:uid="{885DDC93-9836-4255-AAF3-C907EAFD009C}"/>
    <cellStyle name="Normal 3 40 2 2" xfId="26830" xr:uid="{C33C64B3-E3D7-4C47-B629-5C576339DFCE}"/>
    <cellStyle name="Normal 3 40 2 3" xfId="26831" xr:uid="{8BB34A5B-FCF9-41C7-BEF7-54236ACC27CE}"/>
    <cellStyle name="Normal 3 40 3" xfId="26832" xr:uid="{92FE126D-E9D7-4015-88D1-81126FE8829F}"/>
    <cellStyle name="Normal 3 40 3 2" xfId="26833" xr:uid="{554CCE40-B609-48B1-A91A-BC3878797FAA}"/>
    <cellStyle name="Normal 3 40 3 3" xfId="26834" xr:uid="{A7F0F600-C6C3-4747-9B35-41EC9642CEBD}"/>
    <cellStyle name="Normal 3 40 4" xfId="26835" xr:uid="{EF0041CC-B7D0-4DCC-9ECD-BF97CC355F6A}"/>
    <cellStyle name="Normal 3 40 5" xfId="26836" xr:uid="{4F335805-534E-4F55-B5E1-672B76E10EA9}"/>
    <cellStyle name="Normal 3 41" xfId="26837" xr:uid="{71AEB310-1575-4669-B57F-E5B83AA43361}"/>
    <cellStyle name="Normal 3 41 2" xfId="26838" xr:uid="{D46AFBEE-7DD1-4FB4-8188-0908713D6C31}"/>
    <cellStyle name="Normal 3 41 2 2" xfId="26839" xr:uid="{9038C621-D95C-4EE5-813A-DA89403216C3}"/>
    <cellStyle name="Normal 3 41 2 3" xfId="26840" xr:uid="{27AC18DA-94FD-4DCC-80B3-C7F0763E5F91}"/>
    <cellStyle name="Normal 3 41 3" xfId="26841" xr:uid="{6AADB050-1878-4100-953B-418A1A7FF1EE}"/>
    <cellStyle name="Normal 3 41 3 2" xfId="26842" xr:uid="{90F8ACA5-F60B-4ACB-8FEE-2CC9ED5F05F1}"/>
    <cellStyle name="Normal 3 41 3 3" xfId="26843" xr:uid="{6E6D7E04-0ACE-4C8C-A16D-D18FF67897B3}"/>
    <cellStyle name="Normal 3 41 4" xfId="26844" xr:uid="{1DF7127C-D813-4205-9EEC-4B2432E28C31}"/>
    <cellStyle name="Normal 3 41 5" xfId="26845" xr:uid="{C2267B58-B8B2-41B3-B8BA-C76D8F8F22F6}"/>
    <cellStyle name="Normal 3 42" xfId="26846" xr:uid="{1AC22985-4B8D-4710-BCF5-BCF7A43475F5}"/>
    <cellStyle name="Normal 3 42 2" xfId="26847" xr:uid="{3613F18C-9E23-413D-B65E-A8FE4CB78C68}"/>
    <cellStyle name="Normal 3 42 2 2" xfId="26848" xr:uid="{0FD29D6A-C10A-41B4-A098-11476415C73F}"/>
    <cellStyle name="Normal 3 42 2 3" xfId="26849" xr:uid="{48D740A8-A71D-4423-B13B-771614041F13}"/>
    <cellStyle name="Normal 3 42 3" xfId="26850" xr:uid="{3D662A3C-151A-41D5-A32A-369892860897}"/>
    <cellStyle name="Normal 3 42 3 2" xfId="26851" xr:uid="{8A87789E-0D0A-4B29-9D60-D1105978C234}"/>
    <cellStyle name="Normal 3 42 3 3" xfId="26852" xr:uid="{A35EECDD-B704-4BF2-9F9E-8398D43BD46E}"/>
    <cellStyle name="Normal 3 42 4" xfId="26853" xr:uid="{82159142-254E-4B23-86CF-065C3B184499}"/>
    <cellStyle name="Normal 3 42 5" xfId="26854" xr:uid="{4C2F2494-4F51-4A06-B74B-526EBD57F021}"/>
    <cellStyle name="Normal 3 43" xfId="26855" xr:uid="{E21FC73A-E1DA-4ED4-A7EC-E8F3F63512D0}"/>
    <cellStyle name="Normal 3 43 2" xfId="26856" xr:uid="{DDA9CF0B-D4F7-4673-A6AF-F63EFC6324D2}"/>
    <cellStyle name="Normal 3 43 2 2" xfId="26857" xr:uid="{5B16E2BB-7202-4FA6-B753-535DF2E04811}"/>
    <cellStyle name="Normal 3 43 2 3" xfId="26858" xr:uid="{497E23AE-3897-4896-93E8-6D7765568199}"/>
    <cellStyle name="Normal 3 43 3" xfId="26859" xr:uid="{F06C18B0-F905-4036-AE8F-6361A22205A0}"/>
    <cellStyle name="Normal 3 43 3 2" xfId="26860" xr:uid="{DE1D6AAF-B418-4CA8-B6D2-C2105CFAC1D9}"/>
    <cellStyle name="Normal 3 43 3 3" xfId="26861" xr:uid="{61F9A060-A5AA-4C6C-95B8-F5BCA5AA77E5}"/>
    <cellStyle name="Normal 3 43 4" xfId="26862" xr:uid="{978AB89C-A968-4E04-BA51-9D521A6A9B5E}"/>
    <cellStyle name="Normal 3 43 5" xfId="26863" xr:uid="{3AF1A5B5-2E1F-4DFD-9D80-6114A3F83A60}"/>
    <cellStyle name="Normal 3 44" xfId="26864" xr:uid="{3D1FA9C8-85D9-4574-8BEC-EAD40A81DA1A}"/>
    <cellStyle name="Normal 3 44 2" xfId="26865" xr:uid="{17549DD7-483D-4165-AC11-4599400E857A}"/>
    <cellStyle name="Normal 3 44 2 2" xfId="26866" xr:uid="{96E4E4C4-6D01-4393-AB5D-87D4FC407913}"/>
    <cellStyle name="Normal 3 44 2 3" xfId="26867" xr:uid="{25B2661F-CBC3-4C6D-89D1-ED1978F6B6EC}"/>
    <cellStyle name="Normal 3 44 3" xfId="26868" xr:uid="{CDB28063-5F7F-4861-96B1-933E44D3CE23}"/>
    <cellStyle name="Normal 3 44 3 2" xfId="26869" xr:uid="{65A8B438-828B-4C46-93AF-9FCFBB3AFECE}"/>
    <cellStyle name="Normal 3 44 3 3" xfId="26870" xr:uid="{00C64BFC-FD9F-4C38-909B-7CB8F66F291C}"/>
    <cellStyle name="Normal 3 44 4" xfId="26871" xr:uid="{A966EE3F-50B1-4754-8E60-0C3356BD9F2D}"/>
    <cellStyle name="Normal 3 44 5" xfId="26872" xr:uid="{36D6050B-2C52-43CF-A54C-DAF51D9DFB1D}"/>
    <cellStyle name="Normal 3 45" xfId="26873" xr:uid="{A3C7EE3C-EE66-44A3-B402-100F6A4CC976}"/>
    <cellStyle name="Normal 3 45 2" xfId="26874" xr:uid="{262E3D06-2D32-4FE6-8BA3-7BA53CDDE9E8}"/>
    <cellStyle name="Normal 3 45 2 2" xfId="26875" xr:uid="{56CEAB2D-98CD-4358-AF89-47FA2EC87542}"/>
    <cellStyle name="Normal 3 45 2 3" xfId="26876" xr:uid="{B709D257-C945-40FB-A0EA-8E2D68120105}"/>
    <cellStyle name="Normal 3 45 3" xfId="26877" xr:uid="{4D919841-912B-447A-99CA-F92C63EB26DD}"/>
    <cellStyle name="Normal 3 45 3 2" xfId="26878" xr:uid="{EC0D6B61-3DD3-4881-9B6B-9CE07FA36CE2}"/>
    <cellStyle name="Normal 3 45 3 3" xfId="26879" xr:uid="{36D767B8-D5D3-43F2-A0E8-0743E833133F}"/>
    <cellStyle name="Normal 3 45 4" xfId="26880" xr:uid="{EAC65B08-3464-45BA-B754-240D7329B7C8}"/>
    <cellStyle name="Normal 3 45 5" xfId="26881" xr:uid="{75DE9B26-FD4C-4B32-B132-88E1DAF33E1F}"/>
    <cellStyle name="Normal 3 46" xfId="26882" xr:uid="{1F22E554-5BED-44D3-A69A-C8D42C8B7BF2}"/>
    <cellStyle name="Normal 3 46 2" xfId="26883" xr:uid="{F1417671-A3A6-4666-8998-7953B5A10214}"/>
    <cellStyle name="Normal 3 46 2 2" xfId="26884" xr:uid="{A0010111-6B2C-4C04-8ACE-D2A6CF3CC600}"/>
    <cellStyle name="Normal 3 46 2 3" xfId="26885" xr:uid="{46C4F77B-66C5-4B11-889C-349DA716334A}"/>
    <cellStyle name="Normal 3 46 3" xfId="26886" xr:uid="{ED87165A-D92B-4D7D-8FAC-9B16319B78EF}"/>
    <cellStyle name="Normal 3 46 3 2" xfId="26887" xr:uid="{5CACA385-A49D-4381-AF64-744EE351D866}"/>
    <cellStyle name="Normal 3 46 3 3" xfId="26888" xr:uid="{759A28C9-2BEB-4A2A-940F-E0E4BD9D4905}"/>
    <cellStyle name="Normal 3 46 4" xfId="26889" xr:uid="{6CCDE046-D54F-4121-A9C4-647D7D1E172E}"/>
    <cellStyle name="Normal 3 46 5" xfId="26890" xr:uid="{0FE175A5-4C98-49B0-839A-9EBB33B7C561}"/>
    <cellStyle name="Normal 3 47" xfId="26891" xr:uid="{1DA045F4-880B-4EFC-BD91-04C1289A5A61}"/>
    <cellStyle name="Normal 3 47 2" xfId="26892" xr:uid="{690968B4-00A4-4774-AFE5-9093F74286E3}"/>
    <cellStyle name="Normal 3 47 2 2" xfId="26893" xr:uid="{8F7E244D-DEF3-4B9F-B01E-7F9E60AD5D41}"/>
    <cellStyle name="Normal 3 47 2 3" xfId="26894" xr:uid="{8B21025A-F148-44A2-BBDE-000A3D63E733}"/>
    <cellStyle name="Normal 3 47 3" xfId="26895" xr:uid="{50A6CBBE-A901-44D7-AEF0-DE5F9EB72D0C}"/>
    <cellStyle name="Normal 3 47 3 2" xfId="26896" xr:uid="{A003176D-1125-4140-8DA9-80BED78008FB}"/>
    <cellStyle name="Normal 3 47 3 3" xfId="26897" xr:uid="{3A5CF771-5A0D-4D87-AD02-A078A472FDD5}"/>
    <cellStyle name="Normal 3 47 4" xfId="26898" xr:uid="{F4F78E58-EA51-49FE-83EE-8464D384CCB4}"/>
    <cellStyle name="Normal 3 47 5" xfId="26899" xr:uid="{7BADD05F-D16B-4294-AD7C-1D626A1A9602}"/>
    <cellStyle name="Normal 3 48" xfId="26900" xr:uid="{44133513-6D79-4F4F-9C7E-1F8F2F9EF304}"/>
    <cellStyle name="Normal 3 48 2" xfId="26901" xr:uid="{18EA150B-8757-4B70-9446-A3DAC0ECF0F9}"/>
    <cellStyle name="Normal 3 48 2 2" xfId="26902" xr:uid="{18A3C2EC-243B-4B76-8D38-4CDF790FC5A7}"/>
    <cellStyle name="Normal 3 48 2 3" xfId="26903" xr:uid="{7E89CF1F-E223-46C5-9925-86FA8B22EADC}"/>
    <cellStyle name="Normal 3 48 3" xfId="26904" xr:uid="{6D023AFC-6BFF-4598-A316-39A4659F277E}"/>
    <cellStyle name="Normal 3 48 3 2" xfId="26905" xr:uid="{1D86C3E0-5D24-459F-AF7F-23A57BE1C185}"/>
    <cellStyle name="Normal 3 48 3 3" xfId="26906" xr:uid="{D1C5892B-EF80-4178-B568-38D3BC79AE66}"/>
    <cellStyle name="Normal 3 48 4" xfId="26907" xr:uid="{9515A83D-11FC-4534-85E5-DA987348DF17}"/>
    <cellStyle name="Normal 3 48 5" xfId="26908" xr:uid="{562ADB1A-6941-47EB-A3C4-3E5E3334DD55}"/>
    <cellStyle name="Normal 3 49" xfId="26909" xr:uid="{FBE03562-866A-48C0-9E55-31A998F2717A}"/>
    <cellStyle name="Normal 3 49 2" xfId="26910" xr:uid="{881DA818-5281-4DBB-9BE2-622DD37CDC43}"/>
    <cellStyle name="Normal 3 49 2 2" xfId="26911" xr:uid="{892A0E26-D13B-4E17-8BBF-7916D33E0EBC}"/>
    <cellStyle name="Normal 3 49 2 3" xfId="26912" xr:uid="{0CAB2304-2FAA-4658-9C83-E908D7073E0D}"/>
    <cellStyle name="Normal 3 49 3" xfId="26913" xr:uid="{581F036D-67B5-4E20-8784-964C57A6D71B}"/>
    <cellStyle name="Normal 3 49 3 2" xfId="26914" xr:uid="{26EFA317-3304-46D0-B8E8-1AA18E36CCE1}"/>
    <cellStyle name="Normal 3 49 3 3" xfId="26915" xr:uid="{B6F25F18-5FD7-458A-AE29-12358B931154}"/>
    <cellStyle name="Normal 3 49 4" xfId="26916" xr:uid="{32FDF66C-9548-4E76-9504-2090ED418526}"/>
    <cellStyle name="Normal 3 49 5" xfId="26917" xr:uid="{8F995147-C186-464E-8CB3-CB1C02EAA675}"/>
    <cellStyle name="Normal 3 5" xfId="26918" xr:uid="{E226737C-A461-477E-8676-CFA6FF481E3E}"/>
    <cellStyle name="Normal 3 5 10" xfId="26919" xr:uid="{0FF149F4-A7BD-40F1-97CA-8C19B1D3FDCD}"/>
    <cellStyle name="Normal 3 5 10 2" xfId="26920" xr:uid="{53BB1240-ED82-434F-8FBD-44328FB09E58}"/>
    <cellStyle name="Normal 3 5 10 2 2" xfId="26921" xr:uid="{82FA5108-C0DF-4427-93BD-75CBE24FE2D3}"/>
    <cellStyle name="Normal 3 5 10 2 3" xfId="26922" xr:uid="{911DB2A3-23F1-421B-835B-531757AC2A77}"/>
    <cellStyle name="Normal 3 5 10 3" xfId="26923" xr:uid="{CC9BF1F5-DD0A-4630-B32E-2BAB3B87BDB8}"/>
    <cellStyle name="Normal 3 5 10 3 2" xfId="26924" xr:uid="{CB495AA8-6BCA-4A45-B247-7F1DB6F352EE}"/>
    <cellStyle name="Normal 3 5 10 3 3" xfId="26925" xr:uid="{F3FAF6AB-06E9-4079-831C-9B6E3E6D9E71}"/>
    <cellStyle name="Normal 3 5 10 4" xfId="26926" xr:uid="{00E37134-DA8F-41F9-B979-81812D70601C}"/>
    <cellStyle name="Normal 3 5 10 5" xfId="26927" xr:uid="{CBE20057-CAB6-4DB4-9762-68F27FDF6808}"/>
    <cellStyle name="Normal 3 5 11" xfId="26928" xr:uid="{742BF4C6-8F27-41C6-A5CA-39C8BAF07996}"/>
    <cellStyle name="Normal 3 5 11 2" xfId="26929" xr:uid="{52875F14-B246-49A9-AFD5-12A3F81454C5}"/>
    <cellStyle name="Normal 3 5 11 2 2" xfId="26930" xr:uid="{16D8BFF2-D75C-43C7-9B0F-C05A11C928A3}"/>
    <cellStyle name="Normal 3 5 11 2 3" xfId="26931" xr:uid="{6FC98730-DAC8-441E-8C2D-F81F6034D790}"/>
    <cellStyle name="Normal 3 5 11 3" xfId="26932" xr:uid="{3F3DA30C-A30F-4BC5-A798-E9E9247FD6AD}"/>
    <cellStyle name="Normal 3 5 11 3 2" xfId="26933" xr:uid="{83806692-C6D5-497C-A478-5E4EFECA4BEE}"/>
    <cellStyle name="Normal 3 5 11 3 3" xfId="26934" xr:uid="{B084A83E-229C-4676-9EEF-6D4AF5633B1C}"/>
    <cellStyle name="Normal 3 5 11 4" xfId="26935" xr:uid="{8B9A82D8-701C-4605-B7C8-E80831FCBF8B}"/>
    <cellStyle name="Normal 3 5 11 5" xfId="26936" xr:uid="{AF671BC5-8642-458D-B062-7DFF3C996387}"/>
    <cellStyle name="Normal 3 5 12" xfId="26937" xr:uid="{2F46782C-D2C6-4928-9AE2-107BE2EDCAB5}"/>
    <cellStyle name="Normal 3 5 12 2" xfId="26938" xr:uid="{FFD0B2C1-E5AE-4BF9-A000-0BE87FB19747}"/>
    <cellStyle name="Normal 3 5 12 2 2" xfId="26939" xr:uid="{F5949066-9A45-4CB4-898D-3E680C13D9AC}"/>
    <cellStyle name="Normal 3 5 12 2 3" xfId="26940" xr:uid="{74E87F4E-731E-4AD3-BA59-280ABE8E8F8E}"/>
    <cellStyle name="Normal 3 5 12 3" xfId="26941" xr:uid="{984F5052-7CA3-43E6-894A-B0B417DFF149}"/>
    <cellStyle name="Normal 3 5 12 3 2" xfId="26942" xr:uid="{5A3DBB7C-7D9E-4F6E-9386-0BE2CF92298F}"/>
    <cellStyle name="Normal 3 5 12 3 3" xfId="26943" xr:uid="{5FD19B3A-8400-463A-AEE6-17CAFE986089}"/>
    <cellStyle name="Normal 3 5 12 4" xfId="26944" xr:uid="{E8A199F5-6BAE-42FE-8468-24066F245EF2}"/>
    <cellStyle name="Normal 3 5 12 5" xfId="26945" xr:uid="{B8BF002D-72B1-488D-BAF5-1DF89ED19330}"/>
    <cellStyle name="Normal 3 5 13" xfId="26946" xr:uid="{C4E3EC4D-6E8F-44B2-B6BF-BB71FFFC60E8}"/>
    <cellStyle name="Normal 3 5 13 2" xfId="26947" xr:uid="{78A97535-BAFD-4B62-B3DA-20FCB4ECB85F}"/>
    <cellStyle name="Normal 3 5 13 2 2" xfId="26948" xr:uid="{ADB5B777-4EE6-4BED-92F8-C400A801D9CA}"/>
    <cellStyle name="Normal 3 5 13 2 3" xfId="26949" xr:uid="{E5E713FE-F9DF-4A45-8A7B-2D02BEF8692C}"/>
    <cellStyle name="Normal 3 5 13 3" xfId="26950" xr:uid="{0DBD45AD-1F8E-445E-95F0-8295346F6EC0}"/>
    <cellStyle name="Normal 3 5 13 3 2" xfId="26951" xr:uid="{EC9D582E-1DBC-4227-9507-69D508180673}"/>
    <cellStyle name="Normal 3 5 13 3 3" xfId="26952" xr:uid="{6A4737C9-D441-4637-8B71-B2DE725CB743}"/>
    <cellStyle name="Normal 3 5 13 4" xfId="26953" xr:uid="{52D45814-0ADF-4AD6-922D-87EFAC33C9CC}"/>
    <cellStyle name="Normal 3 5 13 5" xfId="26954" xr:uid="{CB23A24E-D717-4C4E-8EC3-8537E940B473}"/>
    <cellStyle name="Normal 3 5 14" xfId="26955" xr:uid="{F39BDADC-81DA-4E38-ABA3-24E1A88E63AF}"/>
    <cellStyle name="Normal 3 5 14 2" xfId="26956" xr:uid="{448A76CC-F2F0-4BCF-A380-75CEA41F5108}"/>
    <cellStyle name="Normal 3 5 14 2 2" xfId="26957" xr:uid="{6169A4C4-E84C-41FD-8D97-3B1F34CE49D6}"/>
    <cellStyle name="Normal 3 5 14 2 3" xfId="26958" xr:uid="{748F492B-581B-410A-84AD-FADAED67FF36}"/>
    <cellStyle name="Normal 3 5 14 3" xfId="26959" xr:uid="{BEF5C1C9-BF95-442C-9EFC-D90DD5D2B5C6}"/>
    <cellStyle name="Normal 3 5 14 3 2" xfId="26960" xr:uid="{B59C7124-175D-4906-8171-BA3C66D7029A}"/>
    <cellStyle name="Normal 3 5 14 3 3" xfId="26961" xr:uid="{C8BE7DA0-AF10-4A08-823C-2479B8DBC1FE}"/>
    <cellStyle name="Normal 3 5 14 4" xfId="26962" xr:uid="{815BF06F-5A51-4884-A5FB-7A99DB262DD2}"/>
    <cellStyle name="Normal 3 5 14 5" xfId="26963" xr:uid="{7936FCAC-4BFD-49FD-8E75-C1A3D816CA37}"/>
    <cellStyle name="Normal 3 5 15" xfId="26964" xr:uid="{835C94D1-86A1-429E-8E59-258F1083DA7B}"/>
    <cellStyle name="Normal 3 5 15 2" xfId="26965" xr:uid="{E9902EF6-4F8E-46FD-8096-1102B61B0634}"/>
    <cellStyle name="Normal 3 5 15 2 2" xfId="26966" xr:uid="{D35EC43E-6716-4C6A-B07D-80B22C93E21C}"/>
    <cellStyle name="Normal 3 5 15 2 3" xfId="26967" xr:uid="{0AEDD729-2527-4840-A519-AFB272174D04}"/>
    <cellStyle name="Normal 3 5 15 3" xfId="26968" xr:uid="{2DE6FAC6-7E15-497D-BE82-7A513792C595}"/>
    <cellStyle name="Normal 3 5 15 3 2" xfId="26969" xr:uid="{5A9F4D73-7379-428C-9465-EA275C19EF92}"/>
    <cellStyle name="Normal 3 5 15 3 3" xfId="26970" xr:uid="{6070E930-473B-4FED-9044-DBD41EB465FE}"/>
    <cellStyle name="Normal 3 5 15 4" xfId="26971" xr:uid="{25CA816B-E3F3-4262-9448-6F4FCF97000A}"/>
    <cellStyle name="Normal 3 5 15 5" xfId="26972" xr:uid="{D03AEE3F-1424-4111-9DC6-876E82802E4F}"/>
    <cellStyle name="Normal 3 5 16" xfId="26973" xr:uid="{327E465B-B711-4117-98F5-D0E5FE3EC8E8}"/>
    <cellStyle name="Normal 3 5 16 2" xfId="26974" xr:uid="{F35B0064-1432-4BF4-91C5-5C0E71DDFA59}"/>
    <cellStyle name="Normal 3 5 16 2 2" xfId="26975" xr:uid="{CD7E0D28-376F-4A83-ACFD-83795D5C6B54}"/>
    <cellStyle name="Normal 3 5 16 2 3" xfId="26976" xr:uid="{10C3EF89-857A-4DA0-8802-B86AABC4ED54}"/>
    <cellStyle name="Normal 3 5 16 3" xfId="26977" xr:uid="{FBF50D40-5C90-4E4D-91D3-D060A9F077CF}"/>
    <cellStyle name="Normal 3 5 16 3 2" xfId="26978" xr:uid="{DA88AA76-3D9A-492A-ADAA-E6DAD3703B0F}"/>
    <cellStyle name="Normal 3 5 16 3 3" xfId="26979" xr:uid="{9F82747F-BA50-4F68-B87A-6D64486AB00E}"/>
    <cellStyle name="Normal 3 5 16 4" xfId="26980" xr:uid="{80DEAB52-E621-4CC8-9790-CCA05BB1D52C}"/>
    <cellStyle name="Normal 3 5 16 5" xfId="26981" xr:uid="{98FB8C83-AD10-4B19-9DBD-F9BB66F9C06C}"/>
    <cellStyle name="Normal 3 5 17" xfId="26982" xr:uid="{D4EE055F-1748-4435-BDCC-FEAF32E402D1}"/>
    <cellStyle name="Normal 3 5 17 2" xfId="26983" xr:uid="{673D4ABC-4031-40D7-ACC2-2519F8A54AF8}"/>
    <cellStyle name="Normal 3 5 17 2 2" xfId="26984" xr:uid="{08623046-7DC8-44FF-9E14-4E26722E6DB9}"/>
    <cellStyle name="Normal 3 5 17 2 3" xfId="26985" xr:uid="{57B78980-7902-4080-81D1-989884D2F84C}"/>
    <cellStyle name="Normal 3 5 17 3" xfId="26986" xr:uid="{CB05EFB6-FD92-4C70-9489-7CDA1A10B163}"/>
    <cellStyle name="Normal 3 5 17 3 2" xfId="26987" xr:uid="{7210F2CE-5F08-437E-BB2C-5276DF8B74F2}"/>
    <cellStyle name="Normal 3 5 17 3 3" xfId="26988" xr:uid="{06D9CB86-494F-4804-85B3-41A837FE4B8B}"/>
    <cellStyle name="Normal 3 5 17 4" xfId="26989" xr:uid="{2EA1B03B-537D-4F02-927D-DEE983A57FD6}"/>
    <cellStyle name="Normal 3 5 17 5" xfId="26990" xr:uid="{F173054A-9218-4E9E-99C8-30B787300A6F}"/>
    <cellStyle name="Normal 3 5 18" xfId="26991" xr:uid="{F01643FF-9DB4-468B-A740-4DBBA32434D8}"/>
    <cellStyle name="Normal 3 5 18 2" xfId="26992" xr:uid="{2264D883-F519-4A6B-B859-A39843E45FD7}"/>
    <cellStyle name="Normal 3 5 18 2 2" xfId="26993" xr:uid="{5384C74A-1B19-42E4-AFD3-B03DEFA4D757}"/>
    <cellStyle name="Normal 3 5 18 2 3" xfId="26994" xr:uid="{9DE8BBFA-5707-4F65-B5A6-BE6D703017F4}"/>
    <cellStyle name="Normal 3 5 18 3" xfId="26995" xr:uid="{7630C6F9-7B93-4542-89CB-D0BB19F0E917}"/>
    <cellStyle name="Normal 3 5 18 3 2" xfId="26996" xr:uid="{0DA288C2-B8A8-478B-A145-8D766C4E5524}"/>
    <cellStyle name="Normal 3 5 18 3 3" xfId="26997" xr:uid="{AC1EF5B6-1375-4C21-8041-251434531DA5}"/>
    <cellStyle name="Normal 3 5 18 4" xfId="26998" xr:uid="{FE481610-4E4A-41E9-8530-284287F27E67}"/>
    <cellStyle name="Normal 3 5 18 5" xfId="26999" xr:uid="{D8807970-FA2E-4368-ACE3-C4950FD0980A}"/>
    <cellStyle name="Normal 3 5 19" xfId="27000" xr:uid="{7E7F5C6A-0101-42B7-8F56-2341316196A4}"/>
    <cellStyle name="Normal 3 5 19 2" xfId="27001" xr:uid="{D540B558-9391-416E-A235-64EB8AB8078B}"/>
    <cellStyle name="Normal 3 5 19 2 2" xfId="27002" xr:uid="{89E3D1E2-4C83-42D1-BB6D-DD19E2BA2B79}"/>
    <cellStyle name="Normal 3 5 19 2 3" xfId="27003" xr:uid="{A581C8A9-01AE-4394-80A2-C3AF02C7AF80}"/>
    <cellStyle name="Normal 3 5 19 3" xfId="27004" xr:uid="{66D919DC-9504-49C7-98A4-293A7CB6DE60}"/>
    <cellStyle name="Normal 3 5 19 3 2" xfId="27005" xr:uid="{DC5EBD49-317C-4F15-B77C-350F8B03A6A5}"/>
    <cellStyle name="Normal 3 5 19 3 3" xfId="27006" xr:uid="{923BB3D4-BCE9-48A7-A0B5-473DC1334BDC}"/>
    <cellStyle name="Normal 3 5 19 4" xfId="27007" xr:uid="{7AE176B5-F730-40CE-943D-A054ADB7FD0A}"/>
    <cellStyle name="Normal 3 5 19 5" xfId="27008" xr:uid="{197779C3-0EDB-4C9F-882E-B8858EFE0FFE}"/>
    <cellStyle name="Normal 3 5 2" xfId="27009" xr:uid="{43745C65-92DA-4A8B-AFEA-BF5032B03956}"/>
    <cellStyle name="Normal 3 5 2 2" xfId="27010" xr:uid="{261A511E-B4D8-4550-BC9C-783397D2D272}"/>
    <cellStyle name="Normal 3 5 2 2 2" xfId="27011" xr:uid="{8F8B6508-5374-4D97-ADFF-32EEDD882BF7}"/>
    <cellStyle name="Normal 3 5 2 2 3" xfId="27012" xr:uid="{74EBE746-DF8F-42CE-B4DB-7F49301232A3}"/>
    <cellStyle name="Normal 3 5 2 3" xfId="27013" xr:uid="{1C4701E4-BA6B-45A1-85FC-78E9B1CFDF32}"/>
    <cellStyle name="Normal 3 5 2 3 2" xfId="27014" xr:uid="{9576DDEE-6339-49C4-90C1-2F7DA51411BC}"/>
    <cellStyle name="Normal 3 5 2 3 3" xfId="27015" xr:uid="{3CF95219-ED1D-4AB6-95DD-5EDCE1567269}"/>
    <cellStyle name="Normal 3 5 2 4" xfId="27016" xr:uid="{DA4ECAF5-21E9-41AF-A231-AE9DFCFE01D4}"/>
    <cellStyle name="Normal 3 5 2 5" xfId="27017" xr:uid="{1095A933-9BC5-45E1-A7EA-E07B48807D9E}"/>
    <cellStyle name="Normal 3 5 20" xfId="27018" xr:uid="{A268F1D8-130A-439C-B31A-CC24DA19F8C7}"/>
    <cellStyle name="Normal 3 5 20 2" xfId="27019" xr:uid="{7EC1BA9C-F5B7-40E8-91EC-833D261F7989}"/>
    <cellStyle name="Normal 3 5 20 2 2" xfId="27020" xr:uid="{4A8BD3DD-F862-4BF8-A376-E7AA7533B03C}"/>
    <cellStyle name="Normal 3 5 20 2 3" xfId="27021" xr:uid="{155EA569-0F7D-4509-AEBE-4DDF32188EDC}"/>
    <cellStyle name="Normal 3 5 20 3" xfId="27022" xr:uid="{279F221D-60ED-4182-B554-EFEE145D1A05}"/>
    <cellStyle name="Normal 3 5 20 3 2" xfId="27023" xr:uid="{E01B8BFD-FA87-49A4-818E-1CF71E3AB79E}"/>
    <cellStyle name="Normal 3 5 20 3 3" xfId="27024" xr:uid="{C9AB9FD2-D00B-4FEB-A1AD-6356BF4769DC}"/>
    <cellStyle name="Normal 3 5 20 4" xfId="27025" xr:uid="{210167B7-D917-46BC-90CF-8C10AF32A7E4}"/>
    <cellStyle name="Normal 3 5 20 5" xfId="27026" xr:uid="{A14DAE6C-3D2C-4036-801D-870D6535E5FF}"/>
    <cellStyle name="Normal 3 5 21" xfId="27027" xr:uid="{4A0138F1-BFF0-4BAD-8E50-A00F45CD27FD}"/>
    <cellStyle name="Normal 3 5 21 2" xfId="27028" xr:uid="{5DAAB3FA-ACEA-4CAF-9810-9A6BEE7B9E5F}"/>
    <cellStyle name="Normal 3 5 21 2 2" xfId="27029" xr:uid="{E65ADF7F-DE2E-42C8-97E3-9EF4B610B428}"/>
    <cellStyle name="Normal 3 5 21 2 3" xfId="27030" xr:uid="{0D2C6888-20D3-41AD-87EB-5666352A2A6F}"/>
    <cellStyle name="Normal 3 5 21 3" xfId="27031" xr:uid="{FA8E91C3-B027-42B2-A2C6-ED7C070707B1}"/>
    <cellStyle name="Normal 3 5 21 3 2" xfId="27032" xr:uid="{DF8BD075-880F-4B60-A2A3-811849E42753}"/>
    <cellStyle name="Normal 3 5 21 3 3" xfId="27033" xr:uid="{73764BD1-A3CA-4D5C-9A79-3DF3A657076D}"/>
    <cellStyle name="Normal 3 5 21 4" xfId="27034" xr:uid="{DD37280F-4CE5-4BCA-9800-10C50998BEEC}"/>
    <cellStyle name="Normal 3 5 21 5" xfId="27035" xr:uid="{CAAE6325-0F94-48AF-87D7-A3CD97314668}"/>
    <cellStyle name="Normal 3 5 22" xfId="27036" xr:uid="{0389423E-80AA-4B03-BDEA-F2EBAB6E6027}"/>
    <cellStyle name="Normal 3 5 22 2" xfId="27037" xr:uid="{F9460C2B-6EBF-476D-8F5D-CAD2BF15A01C}"/>
    <cellStyle name="Normal 3 5 22 2 2" xfId="27038" xr:uid="{8D628FD7-8FDB-4169-8343-4BA8A5957EA6}"/>
    <cellStyle name="Normal 3 5 22 2 3" xfId="27039" xr:uid="{B5479A59-4649-46D7-9BB0-42F120F35826}"/>
    <cellStyle name="Normal 3 5 22 3" xfId="27040" xr:uid="{56D70AE7-40D9-4393-997E-0667611CBCCD}"/>
    <cellStyle name="Normal 3 5 22 3 2" xfId="27041" xr:uid="{3864FA27-9EB4-4AC5-906B-1B204FB9637F}"/>
    <cellStyle name="Normal 3 5 22 3 3" xfId="27042" xr:uid="{392F033C-E147-4A34-976F-08F99C199B2C}"/>
    <cellStyle name="Normal 3 5 22 4" xfId="27043" xr:uid="{D7CD55E4-E384-4E04-A083-32E128290E66}"/>
    <cellStyle name="Normal 3 5 22 5" xfId="27044" xr:uid="{A5DF1D87-BBCC-4F4E-90AF-3D881E4CF204}"/>
    <cellStyle name="Normal 3 5 23" xfId="27045" xr:uid="{F2C58588-6C37-4CEA-8A8C-AEEE54F695E6}"/>
    <cellStyle name="Normal 3 5 23 2" xfId="27046" xr:uid="{BF87EE0A-2CBB-4E01-82D3-B70197D0C4E4}"/>
    <cellStyle name="Normal 3 5 23 2 2" xfId="27047" xr:uid="{197579B6-1D19-4B5F-98AB-C3AEF7CE2CE5}"/>
    <cellStyle name="Normal 3 5 23 2 3" xfId="27048" xr:uid="{78AEB66E-0657-4C99-AAA7-00BFF87B6024}"/>
    <cellStyle name="Normal 3 5 23 3" xfId="27049" xr:uid="{552A44F7-69C6-49C3-BB3E-16C888A5A24C}"/>
    <cellStyle name="Normal 3 5 23 3 2" xfId="27050" xr:uid="{6F451721-2ACA-4834-AF58-A79120BE799D}"/>
    <cellStyle name="Normal 3 5 23 3 3" xfId="27051" xr:uid="{E9EDAFEF-6D3E-40C0-A167-E44B4488FFA0}"/>
    <cellStyle name="Normal 3 5 23 4" xfId="27052" xr:uid="{FD13D72F-FD04-43BC-B90A-ABE37F31F7FA}"/>
    <cellStyle name="Normal 3 5 23 5" xfId="27053" xr:uid="{4C4A9F6C-99BB-4771-A95E-0B611F366619}"/>
    <cellStyle name="Normal 3 5 24" xfId="27054" xr:uid="{722B9604-1E7E-43DE-BC79-8030FA99BF94}"/>
    <cellStyle name="Normal 3 5 24 10" xfId="27055" xr:uid="{55E3EAEC-2F24-449D-A977-419EBF45ECEB}"/>
    <cellStyle name="Normal 3 5 24 11" xfId="27056" xr:uid="{A17AE20E-9517-4739-842D-9EB3395E30C6}"/>
    <cellStyle name="Normal 3 5 24 11 2" xfId="27057" xr:uid="{8441E891-AED5-442B-95BE-06B0D8107F18}"/>
    <cellStyle name="Normal 3 5 24 11 2 2" xfId="27058" xr:uid="{AC42CF1B-7BE4-4AB3-B8EE-BF0B2F4EAA01}"/>
    <cellStyle name="Normal 3 5 24 11 2 2 2" xfId="27059" xr:uid="{383A9C2A-2AA4-47DE-B811-CF83C1131238}"/>
    <cellStyle name="Normal 3 5 24 11 2 3" xfId="27060" xr:uid="{E9C017B0-B24B-4B5A-A788-FECC7B2F14B7}"/>
    <cellStyle name="Normal 3 5 24 11 2 4" xfId="27061" xr:uid="{0A096D81-5FF1-4C09-8502-1BBAE816D6D2}"/>
    <cellStyle name="Normal 3 5 24 11 2 5" xfId="27062" xr:uid="{6A17C5DE-343D-480A-8F9E-D8FE236919CD}"/>
    <cellStyle name="Normal 3 5 24 11 3" xfId="27063" xr:uid="{999A06CA-850C-49B9-B8B8-AFCD62638DFE}"/>
    <cellStyle name="Normal 3 5 24 11 3 2" xfId="27064" xr:uid="{EC40FAF6-11F8-4BDF-AEA6-3966EE314828}"/>
    <cellStyle name="Normal 3 5 24 11 4" xfId="27065" xr:uid="{D966BCAD-92EF-4CCB-AF4D-F31346CC562C}"/>
    <cellStyle name="Normal 3 5 24 11 5" xfId="27066" xr:uid="{BA2F2E9F-B3AD-4366-9E67-CE70C4458CCE}"/>
    <cellStyle name="Normal 3 5 24 12" xfId="27067" xr:uid="{DE0F127D-31F6-4C9F-A591-D6103F825A10}"/>
    <cellStyle name="Normal 3 5 24 13" xfId="27068" xr:uid="{FF2F8821-55A4-4900-8A61-C26F9ED95252}"/>
    <cellStyle name="Normal 3 5 24 14" xfId="27069" xr:uid="{38733339-D82C-4DE7-B951-B49E34FC1797}"/>
    <cellStyle name="Normal 3 5 24 15" xfId="27070" xr:uid="{50893341-7795-486A-84E3-33585F3ACFF7}"/>
    <cellStyle name="Normal 3 5 24 15 2" xfId="27071" xr:uid="{E400B1B4-CECF-4E51-9BF7-9A0FFEDABA94}"/>
    <cellStyle name="Normal 3 5 24 16" xfId="27072" xr:uid="{9C91F339-1F46-44D4-A2FF-512BE639259F}"/>
    <cellStyle name="Normal 3 5 24 17" xfId="27073" xr:uid="{93B249CE-4797-47F2-B7F5-00778CBBFDB4}"/>
    <cellStyle name="Normal 3 5 24 18" xfId="27074" xr:uid="{4AE7929B-8EA0-43B9-96AA-8F787D5843A3}"/>
    <cellStyle name="Normal 3 5 24 2" xfId="27075" xr:uid="{83448429-4D46-4445-BD18-6D4BE8D753DD}"/>
    <cellStyle name="Normal 3 5 24 2 10" xfId="27076" xr:uid="{A1D0930D-AE6B-47E4-A09F-3A85B9FCC315}"/>
    <cellStyle name="Normal 3 5 24 2 11" xfId="27077" xr:uid="{1B3AADC6-E15D-40D3-93A4-3532261FBFA1}"/>
    <cellStyle name="Normal 3 5 24 2 12" xfId="27078" xr:uid="{C1CEFB96-F45C-41F7-8723-8289378A7F9C}"/>
    <cellStyle name="Normal 3 5 24 2 13" xfId="27079" xr:uid="{DBACBDC8-5547-4262-9962-C5D9422F7A85}"/>
    <cellStyle name="Normal 3 5 24 2 13 2" xfId="27080" xr:uid="{AA6F83BC-4291-4F28-8DBF-27CBD9E416FC}"/>
    <cellStyle name="Normal 3 5 24 2 14" xfId="27081" xr:uid="{08B21CFC-7B72-4BA3-A0B6-68C5280E4610}"/>
    <cellStyle name="Normal 3 5 24 2 15" xfId="27082" xr:uid="{8DE39569-43BD-47B4-B4C5-ABB1F94A60A7}"/>
    <cellStyle name="Normal 3 5 24 2 16" xfId="27083" xr:uid="{FE7EDCF8-41E6-4319-9F3F-7912AA9B351F}"/>
    <cellStyle name="Normal 3 5 24 2 2" xfId="27084" xr:uid="{3DA87AC5-A953-46F5-962B-5AD235E1D5B8}"/>
    <cellStyle name="Normal 3 5 24 2 2 10" xfId="27085" xr:uid="{FA9B07CC-61AB-4143-8C3F-553CDB3C4FE6}"/>
    <cellStyle name="Normal 3 5 24 2 2 11" xfId="27086" xr:uid="{AD6325EA-5F54-462F-981E-CFE6E7D6510A}"/>
    <cellStyle name="Normal 3 5 24 2 2 12" xfId="27087" xr:uid="{DE8D65AE-D2E0-4416-9B98-B180CEA7A159}"/>
    <cellStyle name="Normal 3 5 24 2 2 13" xfId="27088" xr:uid="{C9835C0B-CBC0-4125-9BFE-EC58894B81F1}"/>
    <cellStyle name="Normal 3 5 24 2 2 13 2" xfId="27089" xr:uid="{E3ABB694-A2D1-4031-A540-E8CD41172694}"/>
    <cellStyle name="Normal 3 5 24 2 2 14" xfId="27090" xr:uid="{FF6B7E5B-B267-4763-8A1C-72BDCB1B136B}"/>
    <cellStyle name="Normal 3 5 24 2 2 15" xfId="27091" xr:uid="{2B7A6EFB-D513-451F-8145-BA4BA476DA88}"/>
    <cellStyle name="Normal 3 5 24 2 2 16" xfId="27092" xr:uid="{EBFD8B04-9DB3-4B92-B370-38531B4B5074}"/>
    <cellStyle name="Normal 3 5 24 2 2 2" xfId="27093" xr:uid="{E540D2F9-7232-4DD1-8269-FEC5CF8986BF}"/>
    <cellStyle name="Normal 3 5 24 2 2 2 10" xfId="27094" xr:uid="{632D62EF-9520-446A-A061-EAAD9ABCFE4D}"/>
    <cellStyle name="Normal 3 5 24 2 2 2 11" xfId="27095" xr:uid="{AD25C2DF-AFBF-43D4-BAE1-4A225BA8331A}"/>
    <cellStyle name="Normal 3 5 24 2 2 2 12" xfId="27096" xr:uid="{EEBD3C10-28B3-40C5-A424-32C3FDA8F690}"/>
    <cellStyle name="Normal 3 5 24 2 2 2 12 2" xfId="27097" xr:uid="{4647C46E-DDFC-4CCE-971B-410F7CBE5523}"/>
    <cellStyle name="Normal 3 5 24 2 2 2 13" xfId="27098" xr:uid="{C41EE724-C584-4377-961C-E334FA3F4357}"/>
    <cellStyle name="Normal 3 5 24 2 2 2 14" xfId="27099" xr:uid="{A0033DAC-E921-4B33-851E-DFEEE06675BD}"/>
    <cellStyle name="Normal 3 5 24 2 2 2 15" xfId="27100" xr:uid="{ED21BB5E-840B-498B-A19C-00CEB92D32BD}"/>
    <cellStyle name="Normal 3 5 24 2 2 2 2" xfId="27101" xr:uid="{3FE2EDFC-6D75-4878-AB9E-8E761A3B4F77}"/>
    <cellStyle name="Normal 3 5 24 2 2 2 2 2" xfId="27102" xr:uid="{0B66E6AD-00DF-4211-9FF0-BB338757EDB4}"/>
    <cellStyle name="Normal 3 5 24 2 2 2 2 2 2" xfId="27103" xr:uid="{635C04A9-B266-4160-9B02-0A7B9BF381C7}"/>
    <cellStyle name="Normal 3 5 24 2 2 2 2 2 2 2" xfId="27104" xr:uid="{563AD53F-4E9E-405C-8346-651933B811A7}"/>
    <cellStyle name="Normal 3 5 24 2 2 2 2 2 2 2 2" xfId="27105" xr:uid="{5695B5BB-E077-4174-B202-3C5AB361243E}"/>
    <cellStyle name="Normal 3 5 24 2 2 2 2 2 2 2 2 2" xfId="27106" xr:uid="{EEB357C6-4A34-4269-8EB7-4735C4D48A21}"/>
    <cellStyle name="Normal 3 5 24 2 2 2 2 2 2 2 3" xfId="27107" xr:uid="{9CCA859F-9FC4-4533-9069-292BC7F29688}"/>
    <cellStyle name="Normal 3 5 24 2 2 2 2 2 2 2 4" xfId="27108" xr:uid="{C0336E13-2EAE-4375-9C17-4496A9A4A9FF}"/>
    <cellStyle name="Normal 3 5 24 2 2 2 2 2 2 2 5" xfId="27109" xr:uid="{06AC62AB-FBE6-4CFD-87BB-527331DC59E8}"/>
    <cellStyle name="Normal 3 5 24 2 2 2 2 2 2 3" xfId="27110" xr:uid="{4AEF4217-CCF5-4D1E-B34B-1DED9D279512}"/>
    <cellStyle name="Normal 3 5 24 2 2 2 2 2 2 3 2" xfId="27111" xr:uid="{2A3E8906-CC78-469A-B0B7-B9C8C42AD4F7}"/>
    <cellStyle name="Normal 3 5 24 2 2 2 2 2 2 4" xfId="27112" xr:uid="{6D846CDC-3E3D-4847-9B87-7C2ED0680B3E}"/>
    <cellStyle name="Normal 3 5 24 2 2 2 2 2 2 5" xfId="27113" xr:uid="{B66E4361-74ED-4C63-90A2-B5CB21C36384}"/>
    <cellStyle name="Normal 3 5 24 2 2 2 2 2 3" xfId="27114" xr:uid="{7E1103DA-5DD7-44C7-8364-ABA9868E4531}"/>
    <cellStyle name="Normal 3 5 24 2 2 2 2 2 4" xfId="27115" xr:uid="{647CA6B1-F08E-412E-81A4-255A57EFED51}"/>
    <cellStyle name="Normal 3 5 24 2 2 2 2 2 5" xfId="27116" xr:uid="{A4086E57-2837-4FA4-90FA-3CC8DB07082B}"/>
    <cellStyle name="Normal 3 5 24 2 2 2 2 2 6" xfId="27117" xr:uid="{B27481A5-1D0C-4348-8C32-8C8753E82D03}"/>
    <cellStyle name="Normal 3 5 24 2 2 2 2 2 6 2" xfId="27118" xr:uid="{6BB6BFE8-549E-4748-AD4B-3CF1A2619002}"/>
    <cellStyle name="Normal 3 5 24 2 2 2 2 2 7" xfId="27119" xr:uid="{81BBA3BD-882A-428F-8DED-5E6497B855E3}"/>
    <cellStyle name="Normal 3 5 24 2 2 2 2 2 8" xfId="27120" xr:uid="{2344EF60-2539-4194-A91A-D24658B996DB}"/>
    <cellStyle name="Normal 3 5 24 2 2 2 2 2 9" xfId="27121" xr:uid="{AA7245E4-AA92-41CA-B809-1E343F91FABF}"/>
    <cellStyle name="Normal 3 5 24 2 2 2 2 3" xfId="27122" xr:uid="{4820A40F-14E5-42C1-A53A-34793033CDE7}"/>
    <cellStyle name="Normal 3 5 24 2 2 2 2 3 2" xfId="27123" xr:uid="{31F68440-8E5A-4479-8212-7940AA2E15F0}"/>
    <cellStyle name="Normal 3 5 24 2 2 2 2 3 2 2" xfId="27124" xr:uid="{E763F1C0-47B9-494E-B1E2-6F6216F00367}"/>
    <cellStyle name="Normal 3 5 24 2 2 2 2 3 2 2 2" xfId="27125" xr:uid="{BBBC3D26-F576-4641-ACA5-4FDBC288AA31}"/>
    <cellStyle name="Normal 3 5 24 2 2 2 2 3 2 3" xfId="27126" xr:uid="{8567B00A-3D1F-4CC1-A81A-3992C413C52D}"/>
    <cellStyle name="Normal 3 5 24 2 2 2 2 3 2 4" xfId="27127" xr:uid="{53A34DFE-149C-4C75-A1A3-D339D9A5559F}"/>
    <cellStyle name="Normal 3 5 24 2 2 2 2 3 2 5" xfId="27128" xr:uid="{587304BB-123F-4849-BC84-2C7B1D924220}"/>
    <cellStyle name="Normal 3 5 24 2 2 2 2 3 3" xfId="27129" xr:uid="{C27FBFB0-1AFA-4DBB-B170-F46B72F4DCC3}"/>
    <cellStyle name="Normal 3 5 24 2 2 2 2 3 3 2" xfId="27130" xr:uid="{2EE40F46-7A26-4CC8-8FE7-E297E49E8BC2}"/>
    <cellStyle name="Normal 3 5 24 2 2 2 2 3 4" xfId="27131" xr:uid="{9B52B359-AE79-43AB-BCF5-C8D260A2D893}"/>
    <cellStyle name="Normal 3 5 24 2 2 2 2 3 5" xfId="27132" xr:uid="{31BE08B4-926A-496F-A1F2-A972D53C7F09}"/>
    <cellStyle name="Normal 3 5 24 2 2 2 2 4" xfId="27133" xr:uid="{B7B6B30F-C341-4C7D-B6A1-C94DB699DC2F}"/>
    <cellStyle name="Normal 3 5 24 2 2 2 2 5" xfId="27134" xr:uid="{0702DBD7-AD91-4C94-851E-8FDFD9932CB5}"/>
    <cellStyle name="Normal 3 5 24 2 2 2 2 6" xfId="27135" xr:uid="{A372F9FC-2783-4A0D-B64C-CD7C02266A5A}"/>
    <cellStyle name="Normal 3 5 24 2 2 2 2 6 2" xfId="27136" xr:uid="{34553CD6-A885-4109-87CD-C9091B6C9197}"/>
    <cellStyle name="Normal 3 5 24 2 2 2 2 7" xfId="27137" xr:uid="{B4BD4344-7F12-46F1-85E3-09251DFFE064}"/>
    <cellStyle name="Normal 3 5 24 2 2 2 2 8" xfId="27138" xr:uid="{4B8F5FEF-A4C1-4D45-8D0B-C50AAB60FDD1}"/>
    <cellStyle name="Normal 3 5 24 2 2 2 2 9" xfId="27139" xr:uid="{0677C894-D83C-4037-BD81-B5335AC17233}"/>
    <cellStyle name="Normal 3 5 24 2 2 2 3" xfId="27140" xr:uid="{3B339CCC-7321-4BB4-8947-D680F1B6EE33}"/>
    <cellStyle name="Normal 3 5 24 2 2 2 3 2" xfId="27141" xr:uid="{C5E8A7D6-6238-4CEF-94B7-FDA2FCB7143B}"/>
    <cellStyle name="Normal 3 5 24 2 2 2 3 3" xfId="27142" xr:uid="{0EA91F74-F6DB-41A5-ABFD-007D5E6C4D4A}"/>
    <cellStyle name="Normal 3 5 24 2 2 2 4" xfId="27143" xr:uid="{A482504E-E46E-4686-81A3-8E6593355F4D}"/>
    <cellStyle name="Normal 3 5 24 2 2 2 4 2" xfId="27144" xr:uid="{08BA1F45-DE7D-4CB8-8679-6F42867CCB9E}"/>
    <cellStyle name="Normal 3 5 24 2 2 2 4 3" xfId="27145" xr:uid="{80E1A704-7292-4D38-857F-D85CEFAB1615}"/>
    <cellStyle name="Normal 3 5 24 2 2 2 5" xfId="27146" xr:uid="{C4F4EBD0-DABC-49C2-A2CE-718FBD57DEB6}"/>
    <cellStyle name="Normal 3 5 24 2 2 2 5 2" xfId="27147" xr:uid="{35CB7C97-3CDD-49AC-B24A-0E45B3AD6835}"/>
    <cellStyle name="Normal 3 5 24 2 2 2 5 3" xfId="27148" xr:uid="{F5D8AE13-83E8-4B4A-A2D8-441DC62412C4}"/>
    <cellStyle name="Normal 3 5 24 2 2 2 6" xfId="27149" xr:uid="{6F5CE7E0-ADC4-42F8-831B-A5838CAFE04E}"/>
    <cellStyle name="Normal 3 5 24 2 2 2 6 2" xfId="27150" xr:uid="{0A14D8A9-9C57-4BF0-87D8-10B4BDACD601}"/>
    <cellStyle name="Normal 3 5 24 2 2 2 6 3" xfId="27151" xr:uid="{D423D198-0D0D-4337-A3A6-79E80868CDB2}"/>
    <cellStyle name="Normal 3 5 24 2 2 2 7" xfId="27152" xr:uid="{8BD6EEE5-760C-4CB2-8230-8F20A0DDE1EE}"/>
    <cellStyle name="Normal 3 5 24 2 2 2 7 2" xfId="27153" xr:uid="{C7FD2875-0604-44D9-A4DA-01C2F22FD58B}"/>
    <cellStyle name="Normal 3 5 24 2 2 2 7 3" xfId="27154" xr:uid="{3425874C-58BD-4C4C-BFAE-589F0FC2EC49}"/>
    <cellStyle name="Normal 3 5 24 2 2 2 8" xfId="27155" xr:uid="{C56EF6FE-41EB-4260-99EB-DAF8159279E4}"/>
    <cellStyle name="Normal 3 5 24 2 2 2 8 2" xfId="27156" xr:uid="{DD4ED450-BDEA-44E8-89FA-08D66A3AAA8E}"/>
    <cellStyle name="Normal 3 5 24 2 2 2 8 2 2" xfId="27157" xr:uid="{C40EB66C-9C85-4B11-8C79-EDB92F999447}"/>
    <cellStyle name="Normal 3 5 24 2 2 2 8 2 2 2" xfId="27158" xr:uid="{CAF1E57A-662F-4963-94C2-4E8F1346026E}"/>
    <cellStyle name="Normal 3 5 24 2 2 2 8 2 3" xfId="27159" xr:uid="{54BBD8A9-50A9-48C8-91A9-638440BAE0B4}"/>
    <cellStyle name="Normal 3 5 24 2 2 2 8 2 4" xfId="27160" xr:uid="{648C9D53-648D-47CC-A9CC-5D0BB35A2FFB}"/>
    <cellStyle name="Normal 3 5 24 2 2 2 8 2 5" xfId="27161" xr:uid="{76265592-AA7F-441C-B6B3-AD709A26E098}"/>
    <cellStyle name="Normal 3 5 24 2 2 2 8 3" xfId="27162" xr:uid="{8F896980-A85B-4A21-9DFD-5AD241119CEE}"/>
    <cellStyle name="Normal 3 5 24 2 2 2 8 3 2" xfId="27163" xr:uid="{FC152BA9-4A4F-4F2E-B0B2-E2D4EAA3383E}"/>
    <cellStyle name="Normal 3 5 24 2 2 2 8 4" xfId="27164" xr:uid="{B0C6E267-B1C5-4524-851C-1B328B98F277}"/>
    <cellStyle name="Normal 3 5 24 2 2 2 8 5" xfId="27165" xr:uid="{255EBDA2-680F-4262-883C-EC0C5F3DEDE7}"/>
    <cellStyle name="Normal 3 5 24 2 2 2 9" xfId="27166" xr:uid="{CFFC0D73-0A6E-43C3-AB7B-3961BFC2F9F7}"/>
    <cellStyle name="Normal 3 5 24 2 2 3" xfId="27167" xr:uid="{E6F62757-A26C-441F-81EE-CF4533423483}"/>
    <cellStyle name="Normal 3 5 24 2 2 3 2" xfId="27168" xr:uid="{96833F09-0C8C-4484-9689-629F67224CAF}"/>
    <cellStyle name="Normal 3 5 24 2 2 3 3" xfId="27169" xr:uid="{21C55D3B-C3A5-422B-91F7-E0C70693820A}"/>
    <cellStyle name="Normal 3 5 24 2 2 4" xfId="27170" xr:uid="{A372337F-CBA5-4D6C-A4AE-4383BDA269C6}"/>
    <cellStyle name="Normal 3 5 24 2 2 4 2" xfId="27171" xr:uid="{26C78D05-3D70-4C40-A6E1-0D657E9FBBC4}"/>
    <cellStyle name="Normal 3 5 24 2 2 4 2 2" xfId="27172" xr:uid="{ECBCA39C-6AC1-41AB-8E0A-B09142C512C7}"/>
    <cellStyle name="Normal 3 5 24 2 2 4 2 2 2" xfId="27173" xr:uid="{5A1FC3FE-1874-497A-A7BB-98F3F37A5FA7}"/>
    <cellStyle name="Normal 3 5 24 2 2 4 2 2 2 2" xfId="27174" xr:uid="{4C3103CB-F718-4035-9922-3FF53AF7AD85}"/>
    <cellStyle name="Normal 3 5 24 2 2 4 2 2 2 2 2" xfId="27175" xr:uid="{02F9A1A4-3256-4564-A361-AF40F63F4DFC}"/>
    <cellStyle name="Normal 3 5 24 2 2 4 2 2 2 3" xfId="27176" xr:uid="{E0344B0D-0759-4D98-B42B-89C37A7B6C60}"/>
    <cellStyle name="Normal 3 5 24 2 2 4 2 2 2 4" xfId="27177" xr:uid="{08FB95BB-E29D-4ACC-961B-F676C497F9E9}"/>
    <cellStyle name="Normal 3 5 24 2 2 4 2 2 2 5" xfId="27178" xr:uid="{36F68803-8310-423A-B683-99EB88CF085F}"/>
    <cellStyle name="Normal 3 5 24 2 2 4 2 2 3" xfId="27179" xr:uid="{502616F7-792E-4749-8811-11752D70E062}"/>
    <cellStyle name="Normal 3 5 24 2 2 4 2 2 3 2" xfId="27180" xr:uid="{283BF533-209F-4F24-90F4-6D3EB1B211B1}"/>
    <cellStyle name="Normal 3 5 24 2 2 4 2 2 4" xfId="27181" xr:uid="{359AF085-41A8-42CD-B047-AEC64AA3DE54}"/>
    <cellStyle name="Normal 3 5 24 2 2 4 2 2 5" xfId="27182" xr:uid="{98C2F038-4469-4229-B4DE-BFC31AFBFDE4}"/>
    <cellStyle name="Normal 3 5 24 2 2 4 2 3" xfId="27183" xr:uid="{26D70B13-8DA8-4259-BAEF-3FE6AEB5AB01}"/>
    <cellStyle name="Normal 3 5 24 2 2 4 2 4" xfId="27184" xr:uid="{922E3759-5BAB-4FF4-AF7F-830227AD46AA}"/>
    <cellStyle name="Normal 3 5 24 2 2 4 2 5" xfId="27185" xr:uid="{CB839B1A-2867-45D9-BAC3-FFE72DAB702C}"/>
    <cellStyle name="Normal 3 5 24 2 2 4 2 6" xfId="27186" xr:uid="{C8BDC4DD-9B72-4759-A4F9-69BC15091F4B}"/>
    <cellStyle name="Normal 3 5 24 2 2 4 2 6 2" xfId="27187" xr:uid="{6F8B50C5-54DD-4383-AB6E-8DD3BEC494F1}"/>
    <cellStyle name="Normal 3 5 24 2 2 4 2 7" xfId="27188" xr:uid="{93DECDDC-B09B-4230-BDFC-D72148F4FD26}"/>
    <cellStyle name="Normal 3 5 24 2 2 4 2 8" xfId="27189" xr:uid="{A9524C7B-28A3-4925-8671-5C4F2F1E4634}"/>
    <cellStyle name="Normal 3 5 24 2 2 4 2 9" xfId="27190" xr:uid="{65FBD728-7E58-4173-801F-0CEFAFBD304E}"/>
    <cellStyle name="Normal 3 5 24 2 2 4 3" xfId="27191" xr:uid="{6022D9A2-594B-472D-8B0D-CBFA5562B8FE}"/>
    <cellStyle name="Normal 3 5 24 2 2 4 3 2" xfId="27192" xr:uid="{06E46103-10C8-4187-AEF4-1B8885856595}"/>
    <cellStyle name="Normal 3 5 24 2 2 4 3 2 2" xfId="27193" xr:uid="{BF87ADAE-320D-4517-A38B-D9F58D292554}"/>
    <cellStyle name="Normal 3 5 24 2 2 4 3 2 2 2" xfId="27194" xr:uid="{08A96B32-42F6-45D5-96B5-44D600B054DE}"/>
    <cellStyle name="Normal 3 5 24 2 2 4 3 2 3" xfId="27195" xr:uid="{C9A8D27A-D72D-4B46-A427-F1DAD9DEE1BA}"/>
    <cellStyle name="Normal 3 5 24 2 2 4 3 2 4" xfId="27196" xr:uid="{580FD2F3-C8C2-4604-8D96-401F58B2B89E}"/>
    <cellStyle name="Normal 3 5 24 2 2 4 3 2 5" xfId="27197" xr:uid="{09872880-06CD-419F-B91A-5FF3A249A19D}"/>
    <cellStyle name="Normal 3 5 24 2 2 4 3 3" xfId="27198" xr:uid="{786BD9EC-1716-4C30-A7EF-BEF29B6FCB26}"/>
    <cellStyle name="Normal 3 5 24 2 2 4 3 3 2" xfId="27199" xr:uid="{2E47D14D-805D-41EA-BA3E-E139E5C4982B}"/>
    <cellStyle name="Normal 3 5 24 2 2 4 3 4" xfId="27200" xr:uid="{C322DF96-D3F8-4141-A1FB-AA63C26078ED}"/>
    <cellStyle name="Normal 3 5 24 2 2 4 3 5" xfId="27201" xr:uid="{90115E90-F73A-431F-AF59-99138DA82F04}"/>
    <cellStyle name="Normal 3 5 24 2 2 4 4" xfId="27202" xr:uid="{29A8A876-BBFA-4E84-834A-A062F77DD65E}"/>
    <cellStyle name="Normal 3 5 24 2 2 4 5" xfId="27203" xr:uid="{12259F26-01DA-4FB0-83F2-1D4F0924FDF6}"/>
    <cellStyle name="Normal 3 5 24 2 2 4 6" xfId="27204" xr:uid="{E6F643B7-A059-46D9-8BE7-9F114BEA9B32}"/>
    <cellStyle name="Normal 3 5 24 2 2 4 6 2" xfId="27205" xr:uid="{67AE3BC2-5454-4706-B162-26E8287504C4}"/>
    <cellStyle name="Normal 3 5 24 2 2 4 7" xfId="27206" xr:uid="{F03C60EC-3278-47ED-8340-F7E6FA5C0AD3}"/>
    <cellStyle name="Normal 3 5 24 2 2 4 8" xfId="27207" xr:uid="{6E811AF7-7306-4604-9BF7-CAD638E6CAB8}"/>
    <cellStyle name="Normal 3 5 24 2 2 4 9" xfId="27208" xr:uid="{FDEAA667-7B48-4C98-9D4E-A0DED9E71089}"/>
    <cellStyle name="Normal 3 5 24 2 2 5" xfId="27209" xr:uid="{23AD6B50-C1D2-40B7-B445-D7E806C87135}"/>
    <cellStyle name="Normal 3 5 24 2 2 6" xfId="27210" xr:uid="{44F96924-5785-49F7-B66D-C7F3B6219438}"/>
    <cellStyle name="Normal 3 5 24 2 2 7" xfId="27211" xr:uid="{809E2AEA-505B-4240-BBCF-26A3CC97D43C}"/>
    <cellStyle name="Normal 3 5 24 2 2 8" xfId="27212" xr:uid="{F732C161-7DF4-4674-B8E6-D2B498B53D61}"/>
    <cellStyle name="Normal 3 5 24 2 2 9" xfId="27213" xr:uid="{A77F79CA-CF73-4817-91EC-A8BD25A32000}"/>
    <cellStyle name="Normal 3 5 24 2 2 9 2" xfId="27214" xr:uid="{D4CAFFAA-E64C-437C-A80F-ABD4591DE014}"/>
    <cellStyle name="Normal 3 5 24 2 2 9 2 2" xfId="27215" xr:uid="{C793EA4C-220F-49DB-AADA-A5AB8C3A3B88}"/>
    <cellStyle name="Normal 3 5 24 2 2 9 2 2 2" xfId="27216" xr:uid="{874882F7-5670-49E1-B66B-196A7550C237}"/>
    <cellStyle name="Normal 3 5 24 2 2 9 2 3" xfId="27217" xr:uid="{17E6A9BA-ECF9-40DB-8600-C90C59AAAE19}"/>
    <cellStyle name="Normal 3 5 24 2 2 9 2 4" xfId="27218" xr:uid="{F1C1418B-F718-4F5A-BEAD-8EEB5B986BDD}"/>
    <cellStyle name="Normal 3 5 24 2 2 9 2 5" xfId="27219" xr:uid="{D25A4BD9-87E4-48C4-A3DA-6477779C0770}"/>
    <cellStyle name="Normal 3 5 24 2 2 9 3" xfId="27220" xr:uid="{2B32E9BA-4395-4B7D-AAB3-BE2687C732CB}"/>
    <cellStyle name="Normal 3 5 24 2 2 9 3 2" xfId="27221" xr:uid="{69259CEE-70B4-4FBA-8BC5-3FA085B5CB3B}"/>
    <cellStyle name="Normal 3 5 24 2 2 9 4" xfId="27222" xr:uid="{8C61667A-FC0D-4A8D-8426-4E74B719DF9E}"/>
    <cellStyle name="Normal 3 5 24 2 2 9 5" xfId="27223" xr:uid="{67D60692-6A70-4FF6-A671-C507E52BC4DE}"/>
    <cellStyle name="Normal 3 5 24 2 3" xfId="27224" xr:uid="{E24E9E04-C9B2-41BE-AF0F-619591A47C06}"/>
    <cellStyle name="Normal 3 5 24 2 3 10" xfId="27225" xr:uid="{D32C9331-19D4-4F1D-A002-5813BED146C2}"/>
    <cellStyle name="Normal 3 5 24 2 3 11" xfId="27226" xr:uid="{548C7B9C-74D4-4A7F-98CE-55372B9003F8}"/>
    <cellStyle name="Normal 3 5 24 2 3 12" xfId="27227" xr:uid="{8735F7B6-361F-49AD-B047-AF1BDDEEF83D}"/>
    <cellStyle name="Normal 3 5 24 2 3 12 2" xfId="27228" xr:uid="{A5630C75-F80D-4DA4-AC6A-BC6E65473D80}"/>
    <cellStyle name="Normal 3 5 24 2 3 13" xfId="27229" xr:uid="{51B4D37B-0613-427C-9966-D385FB7E5DA1}"/>
    <cellStyle name="Normal 3 5 24 2 3 14" xfId="27230" xr:uid="{7033EC04-ECE7-415F-A8BF-4BCF6985410D}"/>
    <cellStyle name="Normal 3 5 24 2 3 15" xfId="27231" xr:uid="{4A48E518-8D49-4914-ACA4-84BFBE5EE298}"/>
    <cellStyle name="Normal 3 5 24 2 3 2" xfId="27232" xr:uid="{7A32F418-0056-47D1-8DB4-50F85DBC759F}"/>
    <cellStyle name="Normal 3 5 24 2 3 2 2" xfId="27233" xr:uid="{5284BDFE-388A-44C2-946F-0D5309635B1F}"/>
    <cellStyle name="Normal 3 5 24 2 3 2 2 2" xfId="27234" xr:uid="{EF39FD1C-95F3-45C0-AACF-F97E6C0A31F8}"/>
    <cellStyle name="Normal 3 5 24 2 3 2 2 2 2" xfId="27235" xr:uid="{C66BE7D2-AAED-4546-B426-9F3C7933C3E0}"/>
    <cellStyle name="Normal 3 5 24 2 3 2 2 2 2 2" xfId="27236" xr:uid="{F81AFE1E-C603-4FD1-B4CE-215496A87FCD}"/>
    <cellStyle name="Normal 3 5 24 2 3 2 2 2 2 2 2" xfId="27237" xr:uid="{8CC7F131-F1CE-465D-95E9-119D691AAB1D}"/>
    <cellStyle name="Normal 3 5 24 2 3 2 2 2 2 3" xfId="27238" xr:uid="{DC02A847-5F3D-4A17-92D9-6F17CC1020F3}"/>
    <cellStyle name="Normal 3 5 24 2 3 2 2 2 2 4" xfId="27239" xr:uid="{9FB1188B-BBC5-4278-81C4-D6E1EE47A159}"/>
    <cellStyle name="Normal 3 5 24 2 3 2 2 2 2 5" xfId="27240" xr:uid="{A2E34633-012E-4D62-88A1-DBA50DA21A72}"/>
    <cellStyle name="Normal 3 5 24 2 3 2 2 2 3" xfId="27241" xr:uid="{1DA50D8B-5287-4AC3-8D6F-1AB9407BB7B8}"/>
    <cellStyle name="Normal 3 5 24 2 3 2 2 2 3 2" xfId="27242" xr:uid="{169ED8AD-08C6-4E9F-B418-CC8BF61D5BE5}"/>
    <cellStyle name="Normal 3 5 24 2 3 2 2 2 4" xfId="27243" xr:uid="{2F2CC011-97D0-45CC-A02A-3108613888F3}"/>
    <cellStyle name="Normal 3 5 24 2 3 2 2 2 5" xfId="27244" xr:uid="{6745CDB2-55C5-4F32-986A-99540ACB9F0F}"/>
    <cellStyle name="Normal 3 5 24 2 3 2 2 3" xfId="27245" xr:uid="{DB874D75-1DF3-40C1-AD86-E581D183B421}"/>
    <cellStyle name="Normal 3 5 24 2 3 2 2 4" xfId="27246" xr:uid="{C480AEA1-8379-4640-987A-BB2323145A64}"/>
    <cellStyle name="Normal 3 5 24 2 3 2 2 5" xfId="27247" xr:uid="{30E95519-ED49-4570-BCB4-E71C3A69DF70}"/>
    <cellStyle name="Normal 3 5 24 2 3 2 2 6" xfId="27248" xr:uid="{E50C917C-A08F-4464-BB62-7184CD749243}"/>
    <cellStyle name="Normal 3 5 24 2 3 2 2 6 2" xfId="27249" xr:uid="{33492997-472E-4EAE-9D84-F4DE1E206A61}"/>
    <cellStyle name="Normal 3 5 24 2 3 2 2 7" xfId="27250" xr:uid="{A043FA49-A077-42C2-A479-A39269DF428D}"/>
    <cellStyle name="Normal 3 5 24 2 3 2 2 8" xfId="27251" xr:uid="{02498276-C718-44A7-B02C-57E7A0686FAD}"/>
    <cellStyle name="Normal 3 5 24 2 3 2 2 9" xfId="27252" xr:uid="{5F51F2DD-D00F-4D35-A057-C50A7EFEDA68}"/>
    <cellStyle name="Normal 3 5 24 2 3 2 3" xfId="27253" xr:uid="{FC7397DD-43D3-4B30-BD3C-622EAD6FE34A}"/>
    <cellStyle name="Normal 3 5 24 2 3 2 3 2" xfId="27254" xr:uid="{5BA6CD3A-2BE3-4304-926A-4FC063BA3D64}"/>
    <cellStyle name="Normal 3 5 24 2 3 2 3 2 2" xfId="27255" xr:uid="{2813FD93-3B82-433E-8940-BEFADA7BABE9}"/>
    <cellStyle name="Normal 3 5 24 2 3 2 3 2 2 2" xfId="27256" xr:uid="{B6A186E7-99DB-4054-AEC2-D198DC6538B8}"/>
    <cellStyle name="Normal 3 5 24 2 3 2 3 2 3" xfId="27257" xr:uid="{7EAD6424-D801-48E7-A20C-CD15EBF0D6F9}"/>
    <cellStyle name="Normal 3 5 24 2 3 2 3 2 4" xfId="27258" xr:uid="{9D345E04-DE8A-45F1-8930-4F349051B21F}"/>
    <cellStyle name="Normal 3 5 24 2 3 2 3 2 5" xfId="27259" xr:uid="{2D5E9689-E9EB-4865-A10E-6C95AC920C66}"/>
    <cellStyle name="Normal 3 5 24 2 3 2 3 3" xfId="27260" xr:uid="{D82CD329-62E5-4ECC-8E7C-E44EB625AC9C}"/>
    <cellStyle name="Normal 3 5 24 2 3 2 3 3 2" xfId="27261" xr:uid="{DDCC165B-1F77-4D14-B766-EDE057738424}"/>
    <cellStyle name="Normal 3 5 24 2 3 2 3 4" xfId="27262" xr:uid="{B529BDDA-3822-4CF5-BBF8-C5F89D4544CE}"/>
    <cellStyle name="Normal 3 5 24 2 3 2 3 5" xfId="27263" xr:uid="{ED62CBD2-468A-4833-9176-1709EF318EB3}"/>
    <cellStyle name="Normal 3 5 24 2 3 2 4" xfId="27264" xr:uid="{8C9F2ADD-ECF9-4848-9FEA-5770BD35A36E}"/>
    <cellStyle name="Normal 3 5 24 2 3 2 5" xfId="27265" xr:uid="{DAA1EB5C-D1E1-4DA0-9B70-751D71903F3A}"/>
    <cellStyle name="Normal 3 5 24 2 3 2 6" xfId="27266" xr:uid="{54AA30EE-FDA7-4885-A125-23A44CD6D4DA}"/>
    <cellStyle name="Normal 3 5 24 2 3 2 6 2" xfId="27267" xr:uid="{9A9439E3-8686-4CC1-86BD-AF7F512CD09A}"/>
    <cellStyle name="Normal 3 5 24 2 3 2 7" xfId="27268" xr:uid="{94D92E51-ADA6-4EB6-AEB6-A9282488D198}"/>
    <cellStyle name="Normal 3 5 24 2 3 2 8" xfId="27269" xr:uid="{C7919180-6B8B-40EB-869D-05EC7F7BF0B3}"/>
    <cellStyle name="Normal 3 5 24 2 3 2 9" xfId="27270" xr:uid="{8717C02E-8E2C-4B7A-8EB5-5CFB389035D9}"/>
    <cellStyle name="Normal 3 5 24 2 3 3" xfId="27271" xr:uid="{6E3994C2-43C6-41F1-B1EC-FBF812D4FA10}"/>
    <cellStyle name="Normal 3 5 24 2 3 4" xfId="27272" xr:uid="{845C5B72-DB1B-4F6E-9973-F108654840C5}"/>
    <cellStyle name="Normal 3 5 24 2 3 5" xfId="27273" xr:uid="{E00E2E66-F3D4-499E-A8B6-F498301323E9}"/>
    <cellStyle name="Normal 3 5 24 2 3 6" xfId="27274" xr:uid="{66290810-CF10-4427-ABC4-677EE7EF0EC1}"/>
    <cellStyle name="Normal 3 5 24 2 3 7" xfId="27275" xr:uid="{F9146FDE-BC0E-4DCB-8CE4-8C7C140BA85F}"/>
    <cellStyle name="Normal 3 5 24 2 3 8" xfId="27276" xr:uid="{70D03013-8E6F-4C73-959B-17812B19B555}"/>
    <cellStyle name="Normal 3 5 24 2 3 8 2" xfId="27277" xr:uid="{3778EDDC-AB02-494E-98F0-E10FC949B627}"/>
    <cellStyle name="Normal 3 5 24 2 3 8 2 2" xfId="27278" xr:uid="{E8C51409-50C3-4623-86F0-77CCB79D0402}"/>
    <cellStyle name="Normal 3 5 24 2 3 8 2 2 2" xfId="27279" xr:uid="{6A6C7034-8B17-4EE7-8639-2A6BF6244D04}"/>
    <cellStyle name="Normal 3 5 24 2 3 8 2 3" xfId="27280" xr:uid="{C6B5E86E-2E76-4DCE-981A-1E2763E143ED}"/>
    <cellStyle name="Normal 3 5 24 2 3 8 2 4" xfId="27281" xr:uid="{9183E799-366C-4F95-AA31-A9E48540E442}"/>
    <cellStyle name="Normal 3 5 24 2 3 8 2 5" xfId="27282" xr:uid="{57A5E752-8197-45D4-93F7-185983ECD5DD}"/>
    <cellStyle name="Normal 3 5 24 2 3 8 3" xfId="27283" xr:uid="{4B336AB0-B096-49C3-BB76-B85C85CB0794}"/>
    <cellStyle name="Normal 3 5 24 2 3 8 3 2" xfId="27284" xr:uid="{9E1AA83A-A7E4-4444-81B2-3EB734187A30}"/>
    <cellStyle name="Normal 3 5 24 2 3 8 4" xfId="27285" xr:uid="{C240FF97-2F31-4D24-AD6C-9934C68BC58D}"/>
    <cellStyle name="Normal 3 5 24 2 3 8 5" xfId="27286" xr:uid="{6313F660-505E-4980-A319-7C7A1C54D320}"/>
    <cellStyle name="Normal 3 5 24 2 3 9" xfId="27287" xr:uid="{360CA0D6-85BC-45AF-B67C-D85060158ABA}"/>
    <cellStyle name="Normal 3 5 24 2 4" xfId="27288" xr:uid="{2BB06B3E-039F-4EFD-B277-7F3135BE272E}"/>
    <cellStyle name="Normal 3 5 24 2 4 2" xfId="27289" xr:uid="{BC8364CB-8F70-4729-B611-DC7C0084B84C}"/>
    <cellStyle name="Normal 3 5 24 2 4 2 2" xfId="27290" xr:uid="{1BFA4E2B-FA6C-4FDC-A79C-F436ECDA2088}"/>
    <cellStyle name="Normal 3 5 24 2 4 2 2 2" xfId="27291" xr:uid="{293FEA6B-94FB-4B85-9A11-22BB4BE4F56F}"/>
    <cellStyle name="Normal 3 5 24 2 4 2 2 2 2" xfId="27292" xr:uid="{EC6D31BB-42ED-4D3B-B899-21C327B6768B}"/>
    <cellStyle name="Normal 3 5 24 2 4 2 2 2 2 2" xfId="27293" xr:uid="{4CC0B048-65D7-4C78-ABA5-80A7D0BC5DBA}"/>
    <cellStyle name="Normal 3 5 24 2 4 2 2 2 3" xfId="27294" xr:uid="{F5298C7F-F7D7-422C-80BD-50529D95542C}"/>
    <cellStyle name="Normal 3 5 24 2 4 2 2 2 4" xfId="27295" xr:uid="{EB5A94AB-69BF-48AF-B621-75EFDB825779}"/>
    <cellStyle name="Normal 3 5 24 2 4 2 2 2 5" xfId="27296" xr:uid="{6C997563-75C5-4487-A69D-42A0476588BF}"/>
    <cellStyle name="Normal 3 5 24 2 4 2 2 3" xfId="27297" xr:uid="{358B8298-F6F8-4A43-A604-13AF90C0C169}"/>
    <cellStyle name="Normal 3 5 24 2 4 2 2 3 2" xfId="27298" xr:uid="{850D7140-360E-4A97-9B7A-7349812BA74C}"/>
    <cellStyle name="Normal 3 5 24 2 4 2 2 4" xfId="27299" xr:uid="{55A46B47-C560-4252-9DD1-058808C92CAC}"/>
    <cellStyle name="Normal 3 5 24 2 4 2 2 5" xfId="27300" xr:uid="{DD29A454-3FE5-4F9C-B104-57DBE24EDD5D}"/>
    <cellStyle name="Normal 3 5 24 2 4 2 3" xfId="27301" xr:uid="{FB5B1463-1E6D-4F22-A19D-993CE43EB2C2}"/>
    <cellStyle name="Normal 3 5 24 2 4 2 4" xfId="27302" xr:uid="{3BA392C6-BC07-400F-9FED-322543DA9433}"/>
    <cellStyle name="Normal 3 5 24 2 4 2 5" xfId="27303" xr:uid="{EC66BBF2-656C-42A3-9EBD-307811A57A6E}"/>
    <cellStyle name="Normal 3 5 24 2 4 2 6" xfId="27304" xr:uid="{6C06F887-F709-4EE3-9EEB-97AED2CCB539}"/>
    <cellStyle name="Normal 3 5 24 2 4 2 6 2" xfId="27305" xr:uid="{89D1FE87-8101-454F-A0EC-F99AF7CA9516}"/>
    <cellStyle name="Normal 3 5 24 2 4 2 7" xfId="27306" xr:uid="{740B39F8-F75A-43F6-9CA7-5C0583FE65FE}"/>
    <cellStyle name="Normal 3 5 24 2 4 2 8" xfId="27307" xr:uid="{E964146F-EF69-4334-9C0A-489A6DAC5F27}"/>
    <cellStyle name="Normal 3 5 24 2 4 2 9" xfId="27308" xr:uid="{25C02BC2-5B80-4AC1-A170-5C107C7852CB}"/>
    <cellStyle name="Normal 3 5 24 2 4 3" xfId="27309" xr:uid="{404AF667-9E1B-4286-A1C8-00EE13CDCD21}"/>
    <cellStyle name="Normal 3 5 24 2 4 3 2" xfId="27310" xr:uid="{34874846-E54F-4C45-8F3E-464C3964E42F}"/>
    <cellStyle name="Normal 3 5 24 2 4 3 2 2" xfId="27311" xr:uid="{E0B414E6-C1AC-425B-9E97-393EABD29D18}"/>
    <cellStyle name="Normal 3 5 24 2 4 3 2 2 2" xfId="27312" xr:uid="{E04248DD-2FF8-4DE9-A1E0-D63AE3FE6344}"/>
    <cellStyle name="Normal 3 5 24 2 4 3 2 3" xfId="27313" xr:uid="{4974EDB9-92E5-4DAF-8C4B-CEFF2801E6EF}"/>
    <cellStyle name="Normal 3 5 24 2 4 3 2 4" xfId="27314" xr:uid="{04D79DD5-088A-411E-942E-AE36CB936737}"/>
    <cellStyle name="Normal 3 5 24 2 4 3 2 5" xfId="27315" xr:uid="{70441D75-6780-476E-934A-7EB29149B116}"/>
    <cellStyle name="Normal 3 5 24 2 4 3 3" xfId="27316" xr:uid="{9CAC8F01-3976-4144-85C0-3FFE11E81A6E}"/>
    <cellStyle name="Normal 3 5 24 2 4 3 3 2" xfId="27317" xr:uid="{16382DDF-628E-40E6-90B7-DC85E315F912}"/>
    <cellStyle name="Normal 3 5 24 2 4 3 4" xfId="27318" xr:uid="{54BA44CD-43C5-43C7-AA11-B024B36328D2}"/>
    <cellStyle name="Normal 3 5 24 2 4 3 5" xfId="27319" xr:uid="{64EEEA60-EA50-4020-9205-780A5F78A09B}"/>
    <cellStyle name="Normal 3 5 24 2 4 4" xfId="27320" xr:uid="{46C8D6DF-8A19-473A-8504-7F5A866B8F46}"/>
    <cellStyle name="Normal 3 5 24 2 4 5" xfId="27321" xr:uid="{C3DA2BFB-2B5D-494D-BF38-A3743C846A61}"/>
    <cellStyle name="Normal 3 5 24 2 4 6" xfId="27322" xr:uid="{96CE2FF6-C64D-4DA5-8D59-13411741BA2D}"/>
    <cellStyle name="Normal 3 5 24 2 4 6 2" xfId="27323" xr:uid="{0B5EABD9-5AC3-4555-930B-395E7B57FD0E}"/>
    <cellStyle name="Normal 3 5 24 2 4 7" xfId="27324" xr:uid="{9207E0B9-DF03-45DC-B1D3-B1CD62F15AAB}"/>
    <cellStyle name="Normal 3 5 24 2 4 8" xfId="27325" xr:uid="{43BA1A1C-CD41-48E7-A394-C5F073AA406B}"/>
    <cellStyle name="Normal 3 5 24 2 4 9" xfId="27326" xr:uid="{E7767F6E-D9AA-43D5-AE27-B52711F15DB6}"/>
    <cellStyle name="Normal 3 5 24 2 5" xfId="27327" xr:uid="{9B755EBA-2A4E-49E3-9896-F8F6F742A71E}"/>
    <cellStyle name="Normal 3 5 24 2 5 2" xfId="27328" xr:uid="{041CF617-1DB9-480E-AFB6-7567B85D0A38}"/>
    <cellStyle name="Normal 3 5 24 2 5 3" xfId="27329" xr:uid="{ACC31EF8-5BF3-4CBE-B775-0479A1D9E7CA}"/>
    <cellStyle name="Normal 3 5 24 2 6" xfId="27330" xr:uid="{06D187C7-7334-400C-9CDB-EBCEE0D8514F}"/>
    <cellStyle name="Normal 3 5 24 2 6 2" xfId="27331" xr:uid="{07B37A0F-5AD4-42CB-8A8B-4E718BDC7DB0}"/>
    <cellStyle name="Normal 3 5 24 2 6 3" xfId="27332" xr:uid="{A9BAEC36-B6EB-4821-9271-C45DFE5B0E1C}"/>
    <cellStyle name="Normal 3 5 24 2 7" xfId="27333" xr:uid="{4A8C83AE-683B-4614-AF16-616901D1266D}"/>
    <cellStyle name="Normal 3 5 24 2 7 2" xfId="27334" xr:uid="{6ED0A1D6-7339-4F5E-B3CB-D8234B4602FE}"/>
    <cellStyle name="Normal 3 5 24 2 7 3" xfId="27335" xr:uid="{76EAE7B0-B91A-4F36-B735-E6F868E4D541}"/>
    <cellStyle name="Normal 3 5 24 2 8" xfId="27336" xr:uid="{6D77EF4B-11A6-4B14-B1ED-A5462BEE7042}"/>
    <cellStyle name="Normal 3 5 24 2 8 2" xfId="27337" xr:uid="{72E2EFA7-8F80-4BD5-86F2-AFFBCB71BAEA}"/>
    <cellStyle name="Normal 3 5 24 2 8 3" xfId="27338" xr:uid="{A6C429C0-5C56-45EE-9FEE-11C1D2F260E6}"/>
    <cellStyle name="Normal 3 5 24 2 9" xfId="27339" xr:uid="{8EA9EA0F-1DB6-40A9-9808-88F3B42C98B7}"/>
    <cellStyle name="Normal 3 5 24 2 9 2" xfId="27340" xr:uid="{D3187D4A-51B9-4CF8-86F4-AD1FEEA7263E}"/>
    <cellStyle name="Normal 3 5 24 2 9 2 2" xfId="27341" xr:uid="{469BF9F8-898D-488C-B2DC-884E19B97DB7}"/>
    <cellStyle name="Normal 3 5 24 2 9 2 2 2" xfId="27342" xr:uid="{2EBEDD70-2F39-4697-B6B3-CB9DBACC5DDF}"/>
    <cellStyle name="Normal 3 5 24 2 9 2 3" xfId="27343" xr:uid="{77340D00-326C-4D94-8241-76FE7778C3D2}"/>
    <cellStyle name="Normal 3 5 24 2 9 2 4" xfId="27344" xr:uid="{300396A0-3939-4DD0-8F26-B5E6B45B81BC}"/>
    <cellStyle name="Normal 3 5 24 2 9 2 5" xfId="27345" xr:uid="{78BAE635-ACB6-4005-96D2-043B605B1434}"/>
    <cellStyle name="Normal 3 5 24 2 9 3" xfId="27346" xr:uid="{E45B1DE5-4DB6-4FE8-8C55-2D30277C169B}"/>
    <cellStyle name="Normal 3 5 24 2 9 3 2" xfId="27347" xr:uid="{AAE9119B-159F-4CEC-ADB6-0ED38FA45E82}"/>
    <cellStyle name="Normal 3 5 24 2 9 4" xfId="27348" xr:uid="{4B9D3D7C-725B-4FEE-B6A3-2CFA774C8312}"/>
    <cellStyle name="Normal 3 5 24 2 9 5" xfId="27349" xr:uid="{685CF77A-F326-44B3-84BE-6B702F2AD266}"/>
    <cellStyle name="Normal 3 5 24 3" xfId="27350" xr:uid="{2EFAC520-1EA7-44DB-931E-504B5BB05C7D}"/>
    <cellStyle name="Normal 3 5 24 3 2" xfId="27351" xr:uid="{A3191D6A-63A3-42A8-8434-ECDA32B382B3}"/>
    <cellStyle name="Normal 3 5 24 3 3" xfId="27352" xr:uid="{259E88C0-67DF-4DFE-B10F-731D6CEFC615}"/>
    <cellStyle name="Normal 3 5 24 4" xfId="27353" xr:uid="{1A32D4CF-24F4-4414-BF9E-B7DEAA93C5AD}"/>
    <cellStyle name="Normal 3 5 24 4 10" xfId="27354" xr:uid="{A64E70F1-D285-40EA-9D73-E4F7443875FE}"/>
    <cellStyle name="Normal 3 5 24 4 11" xfId="27355" xr:uid="{72BFF961-EDD3-4D0F-9AEC-CD7C1345195C}"/>
    <cellStyle name="Normal 3 5 24 4 12" xfId="27356" xr:uid="{68BE4014-0518-40D1-8D6D-E62675A65420}"/>
    <cellStyle name="Normal 3 5 24 4 12 2" xfId="27357" xr:uid="{40A4DF2E-14B4-439F-9F0E-3DE1E839AC8A}"/>
    <cellStyle name="Normal 3 5 24 4 13" xfId="27358" xr:uid="{F33A2CBF-365E-4CA1-8ED9-BFECE87F2BD5}"/>
    <cellStyle name="Normal 3 5 24 4 14" xfId="27359" xr:uid="{E5002C53-47BF-4E3B-9B08-2015432740E8}"/>
    <cellStyle name="Normal 3 5 24 4 15" xfId="27360" xr:uid="{C670FDF7-C4AB-4DA9-8133-F7F7023E7B30}"/>
    <cellStyle name="Normal 3 5 24 4 2" xfId="27361" xr:uid="{815B2C58-B51C-44CF-9ACA-6ABB56E19B2A}"/>
    <cellStyle name="Normal 3 5 24 4 2 2" xfId="27362" xr:uid="{27990A14-3F1C-4FD8-8A48-70161B676D79}"/>
    <cellStyle name="Normal 3 5 24 4 2 2 2" xfId="27363" xr:uid="{7353BCC4-93E2-4291-A16C-FD8FD94CC468}"/>
    <cellStyle name="Normal 3 5 24 4 2 2 2 2" xfId="27364" xr:uid="{07BDE893-01C2-42DB-BE34-C66B5B6EF524}"/>
    <cellStyle name="Normal 3 5 24 4 2 2 2 2 2" xfId="27365" xr:uid="{C9F54647-693E-4113-B08E-56DCD5CBD003}"/>
    <cellStyle name="Normal 3 5 24 4 2 2 2 2 2 2" xfId="27366" xr:uid="{EAEF0C36-04F0-415C-913C-B660A633AEA7}"/>
    <cellStyle name="Normal 3 5 24 4 2 2 2 2 3" xfId="27367" xr:uid="{BA9E8DFD-2094-4771-9644-0B7AC40D6896}"/>
    <cellStyle name="Normal 3 5 24 4 2 2 2 2 4" xfId="27368" xr:uid="{CA84B436-0B20-4B95-BEC6-A6EBD86D53B0}"/>
    <cellStyle name="Normal 3 5 24 4 2 2 2 2 5" xfId="27369" xr:uid="{C13A55BD-4542-4D8F-97BD-B5B1767C3139}"/>
    <cellStyle name="Normal 3 5 24 4 2 2 2 3" xfId="27370" xr:uid="{C69F6DC0-1056-49A9-BFA7-298CB6ED118C}"/>
    <cellStyle name="Normal 3 5 24 4 2 2 2 3 2" xfId="27371" xr:uid="{B469C0F5-A8AA-4AFB-9AAC-D05624023661}"/>
    <cellStyle name="Normal 3 5 24 4 2 2 2 4" xfId="27372" xr:uid="{3BF89FF0-4D3B-4EA1-94F3-A3E29AE06281}"/>
    <cellStyle name="Normal 3 5 24 4 2 2 2 5" xfId="27373" xr:uid="{91230EEF-5DD7-4877-8C76-E6439AAC4A1B}"/>
    <cellStyle name="Normal 3 5 24 4 2 2 3" xfId="27374" xr:uid="{710CA6DC-64E4-426C-9DD2-682A4D7B7C6F}"/>
    <cellStyle name="Normal 3 5 24 4 2 2 4" xfId="27375" xr:uid="{7ACAFB6A-9B53-4549-8353-6F46D9F59D71}"/>
    <cellStyle name="Normal 3 5 24 4 2 2 5" xfId="27376" xr:uid="{C46E15FE-77F7-4005-BC71-1450E10C006A}"/>
    <cellStyle name="Normal 3 5 24 4 2 2 6" xfId="27377" xr:uid="{F86FEE87-498E-4B2A-959C-9507AE703A33}"/>
    <cellStyle name="Normal 3 5 24 4 2 2 6 2" xfId="27378" xr:uid="{3928526F-6376-41CA-A9D7-34334BB81B73}"/>
    <cellStyle name="Normal 3 5 24 4 2 2 7" xfId="27379" xr:uid="{5CB086FC-5E57-4148-86E1-19CE92F935A1}"/>
    <cellStyle name="Normal 3 5 24 4 2 2 8" xfId="27380" xr:uid="{B9BEC7BA-1E82-4E27-98D6-5E906AB6F912}"/>
    <cellStyle name="Normal 3 5 24 4 2 2 9" xfId="27381" xr:uid="{5A95D857-D1E7-412F-ACFA-BE48227A536B}"/>
    <cellStyle name="Normal 3 5 24 4 2 3" xfId="27382" xr:uid="{AE553D3F-C1D5-4C80-924F-63231E5431DF}"/>
    <cellStyle name="Normal 3 5 24 4 2 3 2" xfId="27383" xr:uid="{4C5E3765-FB4C-45FF-B736-6B97047C8337}"/>
    <cellStyle name="Normal 3 5 24 4 2 3 2 2" xfId="27384" xr:uid="{51B49E1E-C8C5-4B8A-9148-215C0F13FBF2}"/>
    <cellStyle name="Normal 3 5 24 4 2 3 2 2 2" xfId="27385" xr:uid="{C22CAC2F-33BA-4AC4-8745-A6756F76CBD8}"/>
    <cellStyle name="Normal 3 5 24 4 2 3 2 3" xfId="27386" xr:uid="{0C101996-9241-45D8-B0E1-F3B8E1C0FDB2}"/>
    <cellStyle name="Normal 3 5 24 4 2 3 2 4" xfId="27387" xr:uid="{943C31AD-D01D-47CB-9124-6217ACEBD9F6}"/>
    <cellStyle name="Normal 3 5 24 4 2 3 2 5" xfId="27388" xr:uid="{CC89EAF3-71CF-448B-93F4-74176F5E0CE5}"/>
    <cellStyle name="Normal 3 5 24 4 2 3 3" xfId="27389" xr:uid="{BB455582-ADDE-4AC8-9ED7-5C04AAF52E09}"/>
    <cellStyle name="Normal 3 5 24 4 2 3 3 2" xfId="27390" xr:uid="{693E5E7E-49AD-4FD3-AED6-3AC27BDC92B1}"/>
    <cellStyle name="Normal 3 5 24 4 2 3 4" xfId="27391" xr:uid="{BADC04EC-7C5C-45DC-A251-C8C6B339045D}"/>
    <cellStyle name="Normal 3 5 24 4 2 3 5" xfId="27392" xr:uid="{85593545-6B7B-4C11-AD01-9045EF4A7427}"/>
    <cellStyle name="Normal 3 5 24 4 2 4" xfId="27393" xr:uid="{47E98B42-4D94-40A7-A3B3-EAFE3AF8E390}"/>
    <cellStyle name="Normal 3 5 24 4 2 5" xfId="27394" xr:uid="{56DE0395-C6C0-4317-BFE2-51473C589F5B}"/>
    <cellStyle name="Normal 3 5 24 4 2 6" xfId="27395" xr:uid="{D74EE491-BAF4-463D-BDCC-AF162879269B}"/>
    <cellStyle name="Normal 3 5 24 4 2 6 2" xfId="27396" xr:uid="{44B13255-5389-44CF-8A70-BC5B0F554AF7}"/>
    <cellStyle name="Normal 3 5 24 4 2 7" xfId="27397" xr:uid="{5803F658-9F15-44AE-8D93-64A69AF421C1}"/>
    <cellStyle name="Normal 3 5 24 4 2 8" xfId="27398" xr:uid="{DC88A350-E36E-4AA2-9959-2863F9482DDA}"/>
    <cellStyle name="Normal 3 5 24 4 2 9" xfId="27399" xr:uid="{E6894F1E-F739-458C-8A94-74989C0BD677}"/>
    <cellStyle name="Normal 3 5 24 4 3" xfId="27400" xr:uid="{F5084F8A-F526-4604-894B-7C31CA7998F9}"/>
    <cellStyle name="Normal 3 5 24 4 3 2" xfId="27401" xr:uid="{E8B2F2AB-D9DC-436A-A09A-46DBDBA8E2DD}"/>
    <cellStyle name="Normal 3 5 24 4 3 3" xfId="27402" xr:uid="{6506BEDC-94F7-45DD-9E3A-E70E2280FEB4}"/>
    <cellStyle name="Normal 3 5 24 4 4" xfId="27403" xr:uid="{4F5F1F12-E6BA-4250-9DB7-533996FC1463}"/>
    <cellStyle name="Normal 3 5 24 4 4 2" xfId="27404" xr:uid="{F34F4E9E-F1F4-4FBB-9DFB-3A75D5516EAB}"/>
    <cellStyle name="Normal 3 5 24 4 4 3" xfId="27405" xr:uid="{004D7FDA-FE12-4B62-8F9B-8117BE2C2519}"/>
    <cellStyle name="Normal 3 5 24 4 5" xfId="27406" xr:uid="{34FEA7BD-5A54-492F-887F-07AB1106C1DF}"/>
    <cellStyle name="Normal 3 5 24 4 5 2" xfId="27407" xr:uid="{381988E4-42B5-4213-B521-FCEABD741CAB}"/>
    <cellStyle name="Normal 3 5 24 4 5 3" xfId="27408" xr:uid="{456BE474-1A1B-4F2C-8B33-C2955827F482}"/>
    <cellStyle name="Normal 3 5 24 4 6" xfId="27409" xr:uid="{6B481811-D3F0-45C8-8A2D-CD5B426C4C8D}"/>
    <cellStyle name="Normal 3 5 24 4 6 2" xfId="27410" xr:uid="{987E56ED-A3C1-4177-8E23-B46FC5D7C39A}"/>
    <cellStyle name="Normal 3 5 24 4 6 3" xfId="27411" xr:uid="{26075861-5C69-42C0-970F-5ECAD1DE904B}"/>
    <cellStyle name="Normal 3 5 24 4 7" xfId="27412" xr:uid="{F5792B91-A20B-4D9F-AD89-F76C0B359127}"/>
    <cellStyle name="Normal 3 5 24 4 7 2" xfId="27413" xr:uid="{8E646E08-ACE7-490E-8FC5-AE41E626130F}"/>
    <cellStyle name="Normal 3 5 24 4 7 3" xfId="27414" xr:uid="{792D78F7-DC70-4690-8725-362DF654855C}"/>
    <cellStyle name="Normal 3 5 24 4 8" xfId="27415" xr:uid="{DD63A09E-9CFE-49D5-AECC-178A1798FF37}"/>
    <cellStyle name="Normal 3 5 24 4 8 2" xfId="27416" xr:uid="{6E7DFFE2-F7B3-476C-B752-1CBE815D188A}"/>
    <cellStyle name="Normal 3 5 24 4 8 2 2" xfId="27417" xr:uid="{F1D6F7AF-2015-4C05-A38E-76C7A716BE63}"/>
    <cellStyle name="Normal 3 5 24 4 8 2 2 2" xfId="27418" xr:uid="{E7ACA6E3-B906-4116-8228-EC40296620CD}"/>
    <cellStyle name="Normal 3 5 24 4 8 2 3" xfId="27419" xr:uid="{F168272D-259D-4CEB-B301-F961B2C4C472}"/>
    <cellStyle name="Normal 3 5 24 4 8 2 4" xfId="27420" xr:uid="{A827ABB9-37A4-4FEB-AA87-5E9C6B9A9845}"/>
    <cellStyle name="Normal 3 5 24 4 8 2 5" xfId="27421" xr:uid="{15F18D7C-FB8D-4BDA-9902-8EBF2B7EFC57}"/>
    <cellStyle name="Normal 3 5 24 4 8 3" xfId="27422" xr:uid="{40B6BC16-F121-4013-8234-ED39201CC6CB}"/>
    <cellStyle name="Normal 3 5 24 4 8 3 2" xfId="27423" xr:uid="{F51A8EA8-9C12-482B-AE87-7CDE397849FE}"/>
    <cellStyle name="Normal 3 5 24 4 8 4" xfId="27424" xr:uid="{145CB1E6-63D1-493B-A58C-B95E2B83BA20}"/>
    <cellStyle name="Normal 3 5 24 4 8 5" xfId="27425" xr:uid="{3F8DC433-405A-4193-9F77-082B5628EC19}"/>
    <cellStyle name="Normal 3 5 24 4 9" xfId="27426" xr:uid="{B64398A8-6CB7-490A-BD52-D05119ABC458}"/>
    <cellStyle name="Normal 3 5 24 5" xfId="27427" xr:uid="{6EBD72FB-894B-41AF-BED7-7BD90B0E84DE}"/>
    <cellStyle name="Normal 3 5 24 5 2" xfId="27428" xr:uid="{31BF1150-D6C6-487F-8F95-9A43D3E058D6}"/>
    <cellStyle name="Normal 3 5 24 5 3" xfId="27429" xr:uid="{7A1F107B-F67F-4360-80ED-8018C88A3D00}"/>
    <cellStyle name="Normal 3 5 24 6" xfId="27430" xr:uid="{706A0354-1E85-417F-87D1-B3F0F4015EB9}"/>
    <cellStyle name="Normal 3 5 24 6 2" xfId="27431" xr:uid="{2FEDE379-2295-4B72-9835-DF5A43433F0A}"/>
    <cellStyle name="Normal 3 5 24 6 2 2" xfId="27432" xr:uid="{321FB8E9-012C-4A10-9D33-55F2B4BCBCC3}"/>
    <cellStyle name="Normal 3 5 24 6 2 2 2" xfId="27433" xr:uid="{5CFDE8B9-EE4B-40F0-AA86-775C27F6B76D}"/>
    <cellStyle name="Normal 3 5 24 6 2 2 2 2" xfId="27434" xr:uid="{40F317E2-324C-4070-8147-0FCD94F14C25}"/>
    <cellStyle name="Normal 3 5 24 6 2 2 2 2 2" xfId="27435" xr:uid="{3D0E5ABA-7293-412B-9727-C76D4BEFB2AA}"/>
    <cellStyle name="Normal 3 5 24 6 2 2 2 3" xfId="27436" xr:uid="{08BF5BFE-111A-4233-B7DC-7A4E3CA24476}"/>
    <cellStyle name="Normal 3 5 24 6 2 2 2 4" xfId="27437" xr:uid="{19BA9D6E-C98B-4C20-919F-B21E079E4470}"/>
    <cellStyle name="Normal 3 5 24 6 2 2 2 5" xfId="27438" xr:uid="{E937A336-A71C-4029-B28B-F5B8CC0E398C}"/>
    <cellStyle name="Normal 3 5 24 6 2 2 3" xfId="27439" xr:uid="{FBB9E7B2-78FB-4479-9688-34E41D24B8FE}"/>
    <cellStyle name="Normal 3 5 24 6 2 2 3 2" xfId="27440" xr:uid="{93EEA60D-8CD8-4728-B6AE-1C672EAE5E0F}"/>
    <cellStyle name="Normal 3 5 24 6 2 2 4" xfId="27441" xr:uid="{26916E18-0A5F-40CF-8319-2BC73E238FCE}"/>
    <cellStyle name="Normal 3 5 24 6 2 2 5" xfId="27442" xr:uid="{F4116CF7-10A4-41E4-97D7-F33F44DC8EE5}"/>
    <cellStyle name="Normal 3 5 24 6 2 3" xfId="27443" xr:uid="{91D15D75-E210-4D2F-A915-7B4486A79012}"/>
    <cellStyle name="Normal 3 5 24 6 2 4" xfId="27444" xr:uid="{C68CF555-29A7-4462-94EB-12F68173A66B}"/>
    <cellStyle name="Normal 3 5 24 6 2 5" xfId="27445" xr:uid="{44518AB8-4271-4B60-A3AF-A8F5B74E5B9F}"/>
    <cellStyle name="Normal 3 5 24 6 2 6" xfId="27446" xr:uid="{B90C1178-6BED-4FFA-839C-3EE79B0B8535}"/>
    <cellStyle name="Normal 3 5 24 6 2 6 2" xfId="27447" xr:uid="{493F3406-B20C-452B-BFA4-A555DC6E1245}"/>
    <cellStyle name="Normal 3 5 24 6 2 7" xfId="27448" xr:uid="{34FBF9B8-E26F-4D62-9D95-BDA239874D2A}"/>
    <cellStyle name="Normal 3 5 24 6 2 8" xfId="27449" xr:uid="{91E67EAF-A08F-4F1D-A3CF-ACBCC8751CCC}"/>
    <cellStyle name="Normal 3 5 24 6 2 9" xfId="27450" xr:uid="{4EE7882E-16CC-4F3D-8F74-0CF978316C2A}"/>
    <cellStyle name="Normal 3 5 24 6 3" xfId="27451" xr:uid="{27FB121C-B45A-4ED9-84B1-AF4A92DD1FC3}"/>
    <cellStyle name="Normal 3 5 24 6 3 2" xfId="27452" xr:uid="{10C0E1D3-C159-43CF-97DB-452FC4DF4627}"/>
    <cellStyle name="Normal 3 5 24 6 3 2 2" xfId="27453" xr:uid="{0026BE5D-3BF9-491A-BD0E-71E493208A17}"/>
    <cellStyle name="Normal 3 5 24 6 3 2 2 2" xfId="27454" xr:uid="{BC84DD9E-94C8-4CBA-A56A-A141770259CD}"/>
    <cellStyle name="Normal 3 5 24 6 3 2 3" xfId="27455" xr:uid="{E5155A42-83A5-467A-8129-02915BCF2320}"/>
    <cellStyle name="Normal 3 5 24 6 3 2 4" xfId="27456" xr:uid="{EB8B82E7-EE7C-444C-9510-CED3878F4FED}"/>
    <cellStyle name="Normal 3 5 24 6 3 2 5" xfId="27457" xr:uid="{3D5C4F16-2394-4A72-83B5-8CB47AE5C6C0}"/>
    <cellStyle name="Normal 3 5 24 6 3 3" xfId="27458" xr:uid="{BF0533CF-81AE-4F69-9C4A-0FE28662FC2C}"/>
    <cellStyle name="Normal 3 5 24 6 3 3 2" xfId="27459" xr:uid="{3EFAFB14-8765-47E4-BA50-62D5892D714D}"/>
    <cellStyle name="Normal 3 5 24 6 3 4" xfId="27460" xr:uid="{412B9394-182A-4A49-9042-99889B99D25C}"/>
    <cellStyle name="Normal 3 5 24 6 3 5" xfId="27461" xr:uid="{B6F28352-774D-4559-ADEC-9ECFF56AB797}"/>
    <cellStyle name="Normal 3 5 24 6 4" xfId="27462" xr:uid="{0DBC92DA-3018-44D8-BFEB-753DBD097F7D}"/>
    <cellStyle name="Normal 3 5 24 6 5" xfId="27463" xr:uid="{59FF57D0-8AEE-431A-B208-A5058F8204F7}"/>
    <cellStyle name="Normal 3 5 24 6 6" xfId="27464" xr:uid="{D0A456E7-AC85-4A5D-BE17-81900F7A1A2D}"/>
    <cellStyle name="Normal 3 5 24 6 6 2" xfId="27465" xr:uid="{3A57CB4D-5FD7-45AF-84FF-A57422FABD0D}"/>
    <cellStyle name="Normal 3 5 24 6 7" xfId="27466" xr:uid="{F574644F-E704-42CA-AA56-F3C56D33E7B4}"/>
    <cellStyle name="Normal 3 5 24 6 8" xfId="27467" xr:uid="{5A51B460-FC8F-4B26-997B-92C2434CB4EB}"/>
    <cellStyle name="Normal 3 5 24 6 9" xfId="27468" xr:uid="{B3D344FC-7A4E-43D6-8F76-43617D6832B5}"/>
    <cellStyle name="Normal 3 5 24 7" xfId="27469" xr:uid="{11C775DF-42AA-43E1-A885-83046DFA9387}"/>
    <cellStyle name="Normal 3 5 24 8" xfId="27470" xr:uid="{BAFDD75A-58DA-4C6E-8001-F1CE9737782A}"/>
    <cellStyle name="Normal 3 5 24 9" xfId="27471" xr:uid="{ADA27BDC-7E8F-4A81-8230-EA3ADC8A4D6E}"/>
    <cellStyle name="Normal 3 5 25" xfId="27472" xr:uid="{7680E823-7510-4624-83A8-44E8F9241D0F}"/>
    <cellStyle name="Normal 3 5 25 2" xfId="27473" xr:uid="{EDB31F8D-8D7C-418F-AC68-A7AD283A5954}"/>
    <cellStyle name="Normal 3 5 25 3" xfId="27474" xr:uid="{B70F9CAD-1B1D-4DB4-A4A6-D1DF57FE35BE}"/>
    <cellStyle name="Normal 3 5 26" xfId="27475" xr:uid="{161304FC-F121-4D65-8466-FC1E2E1A2872}"/>
    <cellStyle name="Normal 3 5 26 2" xfId="27476" xr:uid="{CCA24E9F-9DB3-4C26-9F0B-F189B94EBA4F}"/>
    <cellStyle name="Normal 3 5 26 3" xfId="27477" xr:uid="{F77B9B91-B7CB-425A-AEAC-F6885DBC90E0}"/>
    <cellStyle name="Normal 3 5 27" xfId="27478" xr:uid="{14DECD12-8761-4A86-8229-183A491D0083}"/>
    <cellStyle name="Normal 3 5 27 2" xfId="27479" xr:uid="{F900C1EE-AAF8-4AD7-885F-F0BDB370E242}"/>
    <cellStyle name="Normal 3 5 27 3" xfId="27480" xr:uid="{D749C96B-6FDB-4A32-B906-1C56B5474E65}"/>
    <cellStyle name="Normal 3 5 28" xfId="27481" xr:uid="{A3982301-262A-4C7C-8935-74B7B55D569B}"/>
    <cellStyle name="Normal 3 5 28 2" xfId="27482" xr:uid="{8978EAA8-B0FE-47A8-AC69-D1EEA2488E5E}"/>
    <cellStyle name="Normal 3 5 28 3" xfId="27483" xr:uid="{C559F937-51AA-48B5-A78E-BF66B8D420E1}"/>
    <cellStyle name="Normal 3 5 29" xfId="27484" xr:uid="{E5F57139-FDB8-4288-A47B-DE2E1F1D1D28}"/>
    <cellStyle name="Normal 3 5 29 2" xfId="27485" xr:uid="{E00E3E43-5C70-4C24-8F6D-87146AC683F4}"/>
    <cellStyle name="Normal 3 5 29 3" xfId="27486" xr:uid="{7C861239-E5A8-43A7-AAE9-FE5A55B28F2C}"/>
    <cellStyle name="Normal 3 5 3" xfId="27487" xr:uid="{57FB49FB-FD86-4C2A-966B-725CEE22185A}"/>
    <cellStyle name="Normal 3 5 3 2" xfId="27488" xr:uid="{0F6B8159-66C0-452A-81C6-D03DAC020772}"/>
    <cellStyle name="Normal 3 5 3 2 2" xfId="27489" xr:uid="{855D4CD4-F303-4047-83AA-EA1C97B8B66B}"/>
    <cellStyle name="Normal 3 5 3 2 3" xfId="27490" xr:uid="{3DECCCDA-0D5C-4DF4-BBBF-C526C86E64E9}"/>
    <cellStyle name="Normal 3 5 3 3" xfId="27491" xr:uid="{20CCBD3A-D349-4C33-90A3-4691F46548FD}"/>
    <cellStyle name="Normal 3 5 3 3 2" xfId="27492" xr:uid="{CF21280B-1539-4BBE-A5ED-5727026960F6}"/>
    <cellStyle name="Normal 3 5 3 3 3" xfId="27493" xr:uid="{0C48F1B9-5944-4838-9653-67A13B69502E}"/>
    <cellStyle name="Normal 3 5 3 4" xfId="27494" xr:uid="{97347260-3902-498A-9307-CCD1DA28B5DC}"/>
    <cellStyle name="Normal 3 5 3 5" xfId="27495" xr:uid="{47D18FF2-23CA-4378-AB65-156D313FAD53}"/>
    <cellStyle name="Normal 3 5 30" xfId="27496" xr:uid="{9A9CAF8A-CAA7-4873-AE8F-7E34FFB685F9}"/>
    <cellStyle name="Normal 3 5 30 10" xfId="27497" xr:uid="{0E72EA14-2E7D-4B85-90AE-9CEB43147D20}"/>
    <cellStyle name="Normal 3 5 30 11" xfId="27498" xr:uid="{983B3EC0-28A6-48AA-B84D-64D16DDE52E6}"/>
    <cellStyle name="Normal 3 5 30 12" xfId="27499" xr:uid="{BBF3004C-17CB-4B8B-9ABB-1C67E65C63D2}"/>
    <cellStyle name="Normal 3 5 30 13" xfId="27500" xr:uid="{A39017C7-CBEB-4931-A7B7-2FCE0BF125FF}"/>
    <cellStyle name="Normal 3 5 30 13 2" xfId="27501" xr:uid="{C2DF8380-E695-408D-A20E-1C315B9C3A38}"/>
    <cellStyle name="Normal 3 5 30 14" xfId="27502" xr:uid="{CF35F06B-FC13-43A2-91E2-2FCC60C72A74}"/>
    <cellStyle name="Normal 3 5 30 15" xfId="27503" xr:uid="{2B5B3B09-7D7D-4443-9E1B-9D09E614CACB}"/>
    <cellStyle name="Normal 3 5 30 16" xfId="27504" xr:uid="{F7832DDF-8408-4307-8CD7-433FB9DDDDD8}"/>
    <cellStyle name="Normal 3 5 30 2" xfId="27505" xr:uid="{FFF761DB-ED47-4210-AD68-1C24178569F6}"/>
    <cellStyle name="Normal 3 5 30 2 10" xfId="27506" xr:uid="{1437333B-28D5-485B-8189-08DE2B438F7D}"/>
    <cellStyle name="Normal 3 5 30 2 11" xfId="27507" xr:uid="{BC0A9D4C-C8F9-43AD-B44D-726663997D8B}"/>
    <cellStyle name="Normal 3 5 30 2 12" xfId="27508" xr:uid="{5EA3DBD1-2128-4B2B-B233-8731179C8774}"/>
    <cellStyle name="Normal 3 5 30 2 13" xfId="27509" xr:uid="{6D0BEA60-3C9E-44BE-AA77-B7196A57E9BC}"/>
    <cellStyle name="Normal 3 5 30 2 13 2" xfId="27510" xr:uid="{F8E88784-45F1-4172-8512-BC2C3912E1FE}"/>
    <cellStyle name="Normal 3 5 30 2 14" xfId="27511" xr:uid="{3C1BF023-9F02-4E35-935D-9B1F683B448F}"/>
    <cellStyle name="Normal 3 5 30 2 15" xfId="27512" xr:uid="{F5AE22DF-79A5-484B-89E4-4B43EBA53A82}"/>
    <cellStyle name="Normal 3 5 30 2 16" xfId="27513" xr:uid="{0F7489D3-F960-4BCB-BB75-1FCFD4C5F254}"/>
    <cellStyle name="Normal 3 5 30 2 2" xfId="27514" xr:uid="{AA57D1BB-2A5E-460B-BB8D-14E07D399B85}"/>
    <cellStyle name="Normal 3 5 30 2 2 10" xfId="27515" xr:uid="{FDE13888-EDFC-464F-B8E9-51C164ABD7B9}"/>
    <cellStyle name="Normal 3 5 30 2 2 11" xfId="27516" xr:uid="{64360F33-97F6-448C-B251-C8E79BDA1474}"/>
    <cellStyle name="Normal 3 5 30 2 2 12" xfId="27517" xr:uid="{4B3074BC-056F-4A11-9282-391F904079B4}"/>
    <cellStyle name="Normal 3 5 30 2 2 12 2" xfId="27518" xr:uid="{DDC41A7E-9D9F-4E4A-9B47-98BD3F7A29FD}"/>
    <cellStyle name="Normal 3 5 30 2 2 13" xfId="27519" xr:uid="{C1D14FE3-DB93-4014-AF71-482E0C7E4FE0}"/>
    <cellStyle name="Normal 3 5 30 2 2 14" xfId="27520" xr:uid="{7B2409B0-415E-4A8F-9F16-129D19821969}"/>
    <cellStyle name="Normal 3 5 30 2 2 15" xfId="27521" xr:uid="{6CD0B4E3-EA39-425D-8E4C-D1D98C63F1B4}"/>
    <cellStyle name="Normal 3 5 30 2 2 2" xfId="27522" xr:uid="{6E9C4A9D-DC00-4E29-B9A2-F677B22BA15C}"/>
    <cellStyle name="Normal 3 5 30 2 2 2 2" xfId="27523" xr:uid="{915DF6D4-9BB3-4B4F-993F-4DF6802F7CE1}"/>
    <cellStyle name="Normal 3 5 30 2 2 2 2 2" xfId="27524" xr:uid="{1CE9A348-1393-4F3E-AB0C-0259D810CE61}"/>
    <cellStyle name="Normal 3 5 30 2 2 2 2 2 2" xfId="27525" xr:uid="{4798FD75-7BC1-47E9-A207-1B34C55DFEC5}"/>
    <cellStyle name="Normal 3 5 30 2 2 2 2 2 2 2" xfId="27526" xr:uid="{3169C61B-EAE9-4B89-8F73-011BA838B639}"/>
    <cellStyle name="Normal 3 5 30 2 2 2 2 2 2 2 2" xfId="27527" xr:uid="{C44A148E-B9AD-4950-A2E1-9ADA0FC7F1B7}"/>
    <cellStyle name="Normal 3 5 30 2 2 2 2 2 2 3" xfId="27528" xr:uid="{B386F2FB-8E9A-4123-A314-D8E755B2EF6F}"/>
    <cellStyle name="Normal 3 5 30 2 2 2 2 2 2 4" xfId="27529" xr:uid="{26928396-AD7F-4E1E-A39B-78FA8A55F311}"/>
    <cellStyle name="Normal 3 5 30 2 2 2 2 2 2 5" xfId="27530" xr:uid="{6580BCA5-18A2-4AA3-B6C8-DC6304EED83E}"/>
    <cellStyle name="Normal 3 5 30 2 2 2 2 2 3" xfId="27531" xr:uid="{99017339-47FF-4B31-BA73-5D535DAB9824}"/>
    <cellStyle name="Normal 3 5 30 2 2 2 2 2 3 2" xfId="27532" xr:uid="{5CC9AF26-7BAD-4FEF-9EB0-F66768A35707}"/>
    <cellStyle name="Normal 3 5 30 2 2 2 2 2 4" xfId="27533" xr:uid="{09A8FBCD-3462-485F-B7E0-AF78FBB863DA}"/>
    <cellStyle name="Normal 3 5 30 2 2 2 2 2 5" xfId="27534" xr:uid="{99D52FEB-F827-4991-AE33-B58B26957B87}"/>
    <cellStyle name="Normal 3 5 30 2 2 2 2 3" xfId="27535" xr:uid="{F08321D3-048B-4A5E-9DE6-1E7FDC8E9324}"/>
    <cellStyle name="Normal 3 5 30 2 2 2 2 4" xfId="27536" xr:uid="{A616D78C-1DC8-4BA8-837C-7A87C945C72F}"/>
    <cellStyle name="Normal 3 5 30 2 2 2 2 5" xfId="27537" xr:uid="{B5A06C6E-B47C-47D3-B672-A49CEA867BAB}"/>
    <cellStyle name="Normal 3 5 30 2 2 2 2 6" xfId="27538" xr:uid="{FA465406-4972-47CC-AF0A-6BA10DE32376}"/>
    <cellStyle name="Normal 3 5 30 2 2 2 2 6 2" xfId="27539" xr:uid="{5B503556-B6DF-4634-A3F4-65D228ECCD76}"/>
    <cellStyle name="Normal 3 5 30 2 2 2 2 7" xfId="27540" xr:uid="{3174F2CB-3D20-4A59-AB0C-BEC0F8F95668}"/>
    <cellStyle name="Normal 3 5 30 2 2 2 2 8" xfId="27541" xr:uid="{4DD9AA03-EF5F-4A8F-8893-58E03EDA9384}"/>
    <cellStyle name="Normal 3 5 30 2 2 2 2 9" xfId="27542" xr:uid="{770B1149-DEE6-478D-991D-4F80E40BF88F}"/>
    <cellStyle name="Normal 3 5 30 2 2 2 3" xfId="27543" xr:uid="{40F27553-7207-4963-BB72-2460A8708679}"/>
    <cellStyle name="Normal 3 5 30 2 2 2 3 2" xfId="27544" xr:uid="{7E440636-2C8C-40F9-AA05-DCFFA07AA7A2}"/>
    <cellStyle name="Normal 3 5 30 2 2 2 3 2 2" xfId="27545" xr:uid="{5A1F641D-FBAE-4ABE-B292-6798503F0D22}"/>
    <cellStyle name="Normal 3 5 30 2 2 2 3 2 2 2" xfId="27546" xr:uid="{E62DD244-F486-4AB1-85E8-A07F2976481A}"/>
    <cellStyle name="Normal 3 5 30 2 2 2 3 2 3" xfId="27547" xr:uid="{39125562-2EEF-44DE-A1CE-84F4E09EE179}"/>
    <cellStyle name="Normal 3 5 30 2 2 2 3 2 4" xfId="27548" xr:uid="{E969B294-3639-4B2C-9245-4C36201257FD}"/>
    <cellStyle name="Normal 3 5 30 2 2 2 3 2 5" xfId="27549" xr:uid="{D8756051-17B5-42B3-BCE1-58A55341BA22}"/>
    <cellStyle name="Normal 3 5 30 2 2 2 3 3" xfId="27550" xr:uid="{FBC17931-44F4-4E99-9B63-598E5B0C2CE6}"/>
    <cellStyle name="Normal 3 5 30 2 2 2 3 3 2" xfId="27551" xr:uid="{8FC573F4-1AFB-4B6D-B57B-C3A8E6D06F13}"/>
    <cellStyle name="Normal 3 5 30 2 2 2 3 4" xfId="27552" xr:uid="{4BF4AAAC-8741-49C0-BE16-669C1261E67E}"/>
    <cellStyle name="Normal 3 5 30 2 2 2 3 5" xfId="27553" xr:uid="{345FE83C-4DE0-400C-ACDE-11898F33B194}"/>
    <cellStyle name="Normal 3 5 30 2 2 2 4" xfId="27554" xr:uid="{78BB3169-50F4-4AE1-92AD-AAE9AB8D5462}"/>
    <cellStyle name="Normal 3 5 30 2 2 2 5" xfId="27555" xr:uid="{889635B4-63FF-4A74-8CF1-77DD4E102081}"/>
    <cellStyle name="Normal 3 5 30 2 2 2 6" xfId="27556" xr:uid="{7A16C604-D8A7-4962-9925-CE867F0BA875}"/>
    <cellStyle name="Normal 3 5 30 2 2 2 6 2" xfId="27557" xr:uid="{55FDBAE4-BB96-4CB0-8415-B41EECA2F144}"/>
    <cellStyle name="Normal 3 5 30 2 2 2 7" xfId="27558" xr:uid="{654D7A0F-EB69-4369-A23F-33CE3941D790}"/>
    <cellStyle name="Normal 3 5 30 2 2 2 8" xfId="27559" xr:uid="{4BB66DC8-9C4C-47D2-B11E-292925053356}"/>
    <cellStyle name="Normal 3 5 30 2 2 2 9" xfId="27560" xr:uid="{8F4FB551-85C6-4A88-A9D0-BAC3168C7E9E}"/>
    <cellStyle name="Normal 3 5 30 2 2 3" xfId="27561" xr:uid="{FFA07470-2DB6-4288-A40E-7FABE2BFC2C6}"/>
    <cellStyle name="Normal 3 5 30 2 2 4" xfId="27562" xr:uid="{EFD1F4D7-EFA3-442B-9FED-88D04125C249}"/>
    <cellStyle name="Normal 3 5 30 2 2 5" xfId="27563" xr:uid="{F53A3A8E-D7DC-491F-A9C8-CC9F9C264A7A}"/>
    <cellStyle name="Normal 3 5 30 2 2 6" xfId="27564" xr:uid="{F5546EA2-36B8-4B41-A864-024F719FFF1D}"/>
    <cellStyle name="Normal 3 5 30 2 2 7" xfId="27565" xr:uid="{961B8D4C-6651-44FF-A282-40D1E45C827E}"/>
    <cellStyle name="Normal 3 5 30 2 2 8" xfId="27566" xr:uid="{6DAE6CDD-1F35-4FD5-8CB8-FBE403E39E74}"/>
    <cellStyle name="Normal 3 5 30 2 2 8 2" xfId="27567" xr:uid="{0B63B2CF-5500-4CA1-9782-25C30124884C}"/>
    <cellStyle name="Normal 3 5 30 2 2 8 2 2" xfId="27568" xr:uid="{F6E644E3-D525-4947-91FC-3396B71206E1}"/>
    <cellStyle name="Normal 3 5 30 2 2 8 2 2 2" xfId="27569" xr:uid="{E79CF046-0D5F-4D3F-BE79-627B27813C6A}"/>
    <cellStyle name="Normal 3 5 30 2 2 8 2 3" xfId="27570" xr:uid="{73E985B6-9603-4E08-9C6B-DB8C58F4232F}"/>
    <cellStyle name="Normal 3 5 30 2 2 8 2 4" xfId="27571" xr:uid="{A8109EE5-F357-4A12-9F8B-CE8CC9ECEF8A}"/>
    <cellStyle name="Normal 3 5 30 2 2 8 2 5" xfId="27572" xr:uid="{FA50CFC0-D58C-414A-9BD4-A155F4F1652A}"/>
    <cellStyle name="Normal 3 5 30 2 2 8 3" xfId="27573" xr:uid="{8FC7F0F0-12D4-4C5B-906E-74E1913F660C}"/>
    <cellStyle name="Normal 3 5 30 2 2 8 3 2" xfId="27574" xr:uid="{AAE63DB0-76AD-4EFA-A15B-57FB70BFF67E}"/>
    <cellStyle name="Normal 3 5 30 2 2 8 4" xfId="27575" xr:uid="{F1755C44-1196-4F47-91BC-7104B9D4FE3C}"/>
    <cellStyle name="Normal 3 5 30 2 2 8 5" xfId="27576" xr:uid="{3CDF2565-DBB7-47DD-AF2A-9868B0CF4816}"/>
    <cellStyle name="Normal 3 5 30 2 2 9" xfId="27577" xr:uid="{DDF54CB5-1A50-4464-B133-FF49B275ECFF}"/>
    <cellStyle name="Normal 3 5 30 2 3" xfId="27578" xr:uid="{1E60F71A-E102-4B1C-AD1D-3519E206998F}"/>
    <cellStyle name="Normal 3 5 30 2 4" xfId="27579" xr:uid="{B455A9DD-6804-410F-9DEF-9EF31272C49A}"/>
    <cellStyle name="Normal 3 5 30 2 4 2" xfId="27580" xr:uid="{A11A72D9-0B6B-47AC-B20E-ADC0CD9F1F8B}"/>
    <cellStyle name="Normal 3 5 30 2 4 2 2" xfId="27581" xr:uid="{388BCCBD-BDBD-429B-A2D3-6E4FDAE2A666}"/>
    <cellStyle name="Normal 3 5 30 2 4 2 2 2" xfId="27582" xr:uid="{8E027AA3-03E7-41B9-8ED6-56DF6CB5A20F}"/>
    <cellStyle name="Normal 3 5 30 2 4 2 2 2 2" xfId="27583" xr:uid="{36146047-C1B8-4D35-AED5-FDE01F168D5B}"/>
    <cellStyle name="Normal 3 5 30 2 4 2 2 2 2 2" xfId="27584" xr:uid="{36F48AC0-6806-484B-B1C0-DEDE3E8A827F}"/>
    <cellStyle name="Normal 3 5 30 2 4 2 2 2 3" xfId="27585" xr:uid="{03DAB5BB-2B28-43DC-AB52-A148A9305F0F}"/>
    <cellStyle name="Normal 3 5 30 2 4 2 2 2 4" xfId="27586" xr:uid="{0A509112-1E17-437A-9AA4-430007FF5D3E}"/>
    <cellStyle name="Normal 3 5 30 2 4 2 2 2 5" xfId="27587" xr:uid="{B46F2824-67E5-4339-BC8A-EEC8F9A4667A}"/>
    <cellStyle name="Normal 3 5 30 2 4 2 2 3" xfId="27588" xr:uid="{E8A6D8B6-7AEE-484F-87D4-EEF1AC0BF95A}"/>
    <cellStyle name="Normal 3 5 30 2 4 2 2 3 2" xfId="27589" xr:uid="{1A4AC9AB-40C3-4AAD-A7F7-54BA2C9CE485}"/>
    <cellStyle name="Normal 3 5 30 2 4 2 2 4" xfId="27590" xr:uid="{D251056F-2541-4446-BBAD-5BCD92397929}"/>
    <cellStyle name="Normal 3 5 30 2 4 2 2 5" xfId="27591" xr:uid="{697AA695-6863-4262-B72B-148DC70ECCE2}"/>
    <cellStyle name="Normal 3 5 30 2 4 2 3" xfId="27592" xr:uid="{5E6E4FC5-C383-4E2C-B5B6-DB6D07B8D7BB}"/>
    <cellStyle name="Normal 3 5 30 2 4 2 4" xfId="27593" xr:uid="{425B3506-F241-467F-BDAD-7683CD13FC34}"/>
    <cellStyle name="Normal 3 5 30 2 4 2 5" xfId="27594" xr:uid="{835FD0E0-9E4A-4329-8013-29882BCC5D6C}"/>
    <cellStyle name="Normal 3 5 30 2 4 2 6" xfId="27595" xr:uid="{97C9D59F-4B13-4E2F-9514-A5D6658F4AFF}"/>
    <cellStyle name="Normal 3 5 30 2 4 2 6 2" xfId="27596" xr:uid="{884CDADF-438D-40ED-AD3C-9AF8A9738413}"/>
    <cellStyle name="Normal 3 5 30 2 4 2 7" xfId="27597" xr:uid="{447C72AB-DEC4-42C6-BCCA-B01ECA87377C}"/>
    <cellStyle name="Normal 3 5 30 2 4 2 8" xfId="27598" xr:uid="{96501B24-02BF-44DF-A110-9644E73F910E}"/>
    <cellStyle name="Normal 3 5 30 2 4 2 9" xfId="27599" xr:uid="{0CB7D460-C3AB-42FC-9936-C93DFA459C44}"/>
    <cellStyle name="Normal 3 5 30 2 4 3" xfId="27600" xr:uid="{CD14C745-3BFB-4D87-B95E-2348A2D1136B}"/>
    <cellStyle name="Normal 3 5 30 2 4 3 2" xfId="27601" xr:uid="{9EAAF18F-FE6C-4461-A576-3A1BB3D88D68}"/>
    <cellStyle name="Normal 3 5 30 2 4 3 2 2" xfId="27602" xr:uid="{0AC1FCCE-BB37-428E-B6CE-142333656F0E}"/>
    <cellStyle name="Normal 3 5 30 2 4 3 2 2 2" xfId="27603" xr:uid="{697D2337-CEC4-4458-A31A-65EDD8180918}"/>
    <cellStyle name="Normal 3 5 30 2 4 3 2 3" xfId="27604" xr:uid="{4C1D24DA-2745-413D-BEF6-98A7BEA7120F}"/>
    <cellStyle name="Normal 3 5 30 2 4 3 2 4" xfId="27605" xr:uid="{58BBD292-E59B-4F96-95A5-7CA544F89C53}"/>
    <cellStyle name="Normal 3 5 30 2 4 3 2 5" xfId="27606" xr:uid="{586F2C39-802E-419F-B663-22BF24EED589}"/>
    <cellStyle name="Normal 3 5 30 2 4 3 3" xfId="27607" xr:uid="{5E4FC865-8EC4-4197-B6C3-D061FED9702E}"/>
    <cellStyle name="Normal 3 5 30 2 4 3 3 2" xfId="27608" xr:uid="{926787F1-251C-4E8D-9947-F5C0526BDF6E}"/>
    <cellStyle name="Normal 3 5 30 2 4 3 4" xfId="27609" xr:uid="{905031B9-3C6D-48DA-A45D-ECBC29C0AB6D}"/>
    <cellStyle name="Normal 3 5 30 2 4 3 5" xfId="27610" xr:uid="{232A7C8F-32DC-4B3F-A088-997C9F9493D1}"/>
    <cellStyle name="Normal 3 5 30 2 4 4" xfId="27611" xr:uid="{6163AAD3-AB89-4489-A7A3-8F0ABF264151}"/>
    <cellStyle name="Normal 3 5 30 2 4 5" xfId="27612" xr:uid="{0B096127-C101-4375-9A49-183E4DCBA074}"/>
    <cellStyle name="Normal 3 5 30 2 4 6" xfId="27613" xr:uid="{02611867-8B1C-4822-9EA2-D2437394006C}"/>
    <cellStyle name="Normal 3 5 30 2 4 6 2" xfId="27614" xr:uid="{9E4A7A0B-89A6-4E98-8D6F-A909DEA7D402}"/>
    <cellStyle name="Normal 3 5 30 2 4 7" xfId="27615" xr:uid="{1BA8ABC2-A43D-4D86-99AB-769F4ACD5A32}"/>
    <cellStyle name="Normal 3 5 30 2 4 8" xfId="27616" xr:uid="{93DF0719-338C-48D7-9DE3-B183145033A4}"/>
    <cellStyle name="Normal 3 5 30 2 4 9" xfId="27617" xr:uid="{6EE3CDF5-34F0-43EA-81F7-23D550CBD28E}"/>
    <cellStyle name="Normal 3 5 30 2 5" xfId="27618" xr:uid="{D1DFA24F-035E-4352-8378-54B1CED6800C}"/>
    <cellStyle name="Normal 3 5 30 2 5 2" xfId="27619" xr:uid="{6E35D2E4-E020-4530-8F87-7DF7DA714E46}"/>
    <cellStyle name="Normal 3 5 30 2 5 3" xfId="27620" xr:uid="{8974B71F-2C0A-4A80-B0D9-0857A302476E}"/>
    <cellStyle name="Normal 3 5 30 2 6" xfId="27621" xr:uid="{1DF3E171-0F54-48F7-9907-D173C7E339A1}"/>
    <cellStyle name="Normal 3 5 30 2 6 2" xfId="27622" xr:uid="{00605151-106C-4CF3-8C38-3E3353E5E4ED}"/>
    <cellStyle name="Normal 3 5 30 2 6 3" xfId="27623" xr:uid="{6BDFD0F9-B4FC-469E-AC32-3700791D06EB}"/>
    <cellStyle name="Normal 3 5 30 2 7" xfId="27624" xr:uid="{13F074F2-2CD3-4071-B30A-C65CA5434AA3}"/>
    <cellStyle name="Normal 3 5 30 2 7 2" xfId="27625" xr:uid="{66BF1FEB-3B3E-4F6A-ACFF-91243AB9B2E9}"/>
    <cellStyle name="Normal 3 5 30 2 7 3" xfId="27626" xr:uid="{B7D0495A-646F-490A-8C06-DCF86D98A3C9}"/>
    <cellStyle name="Normal 3 5 30 2 8" xfId="27627" xr:uid="{35799C0B-655E-40A9-BD21-4463ED311294}"/>
    <cellStyle name="Normal 3 5 30 2 8 2" xfId="27628" xr:uid="{3B50A8FB-F902-4F65-B345-9E5B74939801}"/>
    <cellStyle name="Normal 3 5 30 2 8 3" xfId="27629" xr:uid="{ACFD9A53-5F35-4A5B-B085-E2C0CA24E4A5}"/>
    <cellStyle name="Normal 3 5 30 2 9" xfId="27630" xr:uid="{49EB0EEA-7954-403B-9E4F-B74EFBE21801}"/>
    <cellStyle name="Normal 3 5 30 2 9 2" xfId="27631" xr:uid="{20524EDA-61F0-4FF3-A31D-9B0DA156A842}"/>
    <cellStyle name="Normal 3 5 30 2 9 2 2" xfId="27632" xr:uid="{481B5DA5-0B22-4D3E-A348-20E6DA27E583}"/>
    <cellStyle name="Normal 3 5 30 2 9 2 2 2" xfId="27633" xr:uid="{7B481C48-EC17-4FD8-B400-653B79CDCF08}"/>
    <cellStyle name="Normal 3 5 30 2 9 2 3" xfId="27634" xr:uid="{CFCAC75E-70EC-4675-8D2C-13EA714EE367}"/>
    <cellStyle name="Normal 3 5 30 2 9 2 4" xfId="27635" xr:uid="{386E44E1-7BD6-4110-9719-16FA5B4046A7}"/>
    <cellStyle name="Normal 3 5 30 2 9 2 5" xfId="27636" xr:uid="{560E6653-3A6D-4D71-A77B-BF859FFA34E6}"/>
    <cellStyle name="Normal 3 5 30 2 9 3" xfId="27637" xr:uid="{99BD5D05-52AF-4219-AC75-EA7ACD663911}"/>
    <cellStyle name="Normal 3 5 30 2 9 3 2" xfId="27638" xr:uid="{045133AC-3265-41CF-A233-E635A010C84F}"/>
    <cellStyle name="Normal 3 5 30 2 9 4" xfId="27639" xr:uid="{39D8A974-6F35-412F-8386-96B96CD5F967}"/>
    <cellStyle name="Normal 3 5 30 2 9 5" xfId="27640" xr:uid="{9F9A3F38-5221-4577-92CD-B94E3495FA5D}"/>
    <cellStyle name="Normal 3 5 30 3" xfId="27641" xr:uid="{D0AE8AF8-D936-4D50-A546-A1AD082CFF2B}"/>
    <cellStyle name="Normal 3 5 30 3 10" xfId="27642" xr:uid="{25873172-1D84-4593-B504-06B7B760285D}"/>
    <cellStyle name="Normal 3 5 30 3 11" xfId="27643" xr:uid="{7D02517A-8FA1-4E2F-81AF-B83DEA16FAEE}"/>
    <cellStyle name="Normal 3 5 30 3 12" xfId="27644" xr:uid="{2922C4D5-6FBB-467B-9DB9-3EE5FDBB93B8}"/>
    <cellStyle name="Normal 3 5 30 3 12 2" xfId="27645" xr:uid="{69F91A6F-CA4A-4275-B54C-42D3F1FBEB6A}"/>
    <cellStyle name="Normal 3 5 30 3 13" xfId="27646" xr:uid="{7FBB4B44-9CF1-4910-8C12-1718B18328CB}"/>
    <cellStyle name="Normal 3 5 30 3 14" xfId="27647" xr:uid="{EFB9CA6C-445A-4308-A7B8-55A9DAE79AF4}"/>
    <cellStyle name="Normal 3 5 30 3 15" xfId="27648" xr:uid="{61613AE5-4F50-4FA6-8B6D-F1F38995E590}"/>
    <cellStyle name="Normal 3 5 30 3 2" xfId="27649" xr:uid="{ECCF3DD4-5F85-4936-833D-AA38DA0FD290}"/>
    <cellStyle name="Normal 3 5 30 3 2 2" xfId="27650" xr:uid="{8CCDD03A-2CCD-4EB4-9309-2841B68E54D1}"/>
    <cellStyle name="Normal 3 5 30 3 2 2 2" xfId="27651" xr:uid="{376E5801-60A0-4631-8696-E6D0661498CF}"/>
    <cellStyle name="Normal 3 5 30 3 2 2 2 2" xfId="27652" xr:uid="{A0D18450-E810-4E7E-B7D1-7AD37CB403F1}"/>
    <cellStyle name="Normal 3 5 30 3 2 2 2 2 2" xfId="27653" xr:uid="{7FB5A244-C5B8-42CC-91BA-6F533F116355}"/>
    <cellStyle name="Normal 3 5 30 3 2 2 2 2 2 2" xfId="27654" xr:uid="{624BA15E-A6B0-4253-B85E-1161E14DA1AF}"/>
    <cellStyle name="Normal 3 5 30 3 2 2 2 2 3" xfId="27655" xr:uid="{100ADB72-0F73-416C-B06C-BAEF4D0BE99C}"/>
    <cellStyle name="Normal 3 5 30 3 2 2 2 2 4" xfId="27656" xr:uid="{1F1E4105-9860-44E0-935C-2FBDE74DCEB4}"/>
    <cellStyle name="Normal 3 5 30 3 2 2 2 2 5" xfId="27657" xr:uid="{91A8C665-83FC-4A2D-A000-58CB53253FC5}"/>
    <cellStyle name="Normal 3 5 30 3 2 2 2 3" xfId="27658" xr:uid="{A4594B19-C2F2-4F5A-B744-9132194AC277}"/>
    <cellStyle name="Normal 3 5 30 3 2 2 2 3 2" xfId="27659" xr:uid="{ABE910C1-E081-4E6A-8DDC-9BF6B271696A}"/>
    <cellStyle name="Normal 3 5 30 3 2 2 2 4" xfId="27660" xr:uid="{A394C12E-73A2-4146-946D-76CB64418103}"/>
    <cellStyle name="Normal 3 5 30 3 2 2 2 5" xfId="27661" xr:uid="{365EBF85-06C5-42DF-BFC4-F06F013F7E8E}"/>
    <cellStyle name="Normal 3 5 30 3 2 2 3" xfId="27662" xr:uid="{C7403BC9-9193-4AC6-ACBB-1E72D86508E8}"/>
    <cellStyle name="Normal 3 5 30 3 2 2 4" xfId="27663" xr:uid="{AD9DA698-59F9-49B3-9D2A-20FF7CFC9239}"/>
    <cellStyle name="Normal 3 5 30 3 2 2 5" xfId="27664" xr:uid="{18431465-583A-489F-884D-6B2A5B58B8E4}"/>
    <cellStyle name="Normal 3 5 30 3 2 2 6" xfId="27665" xr:uid="{32434275-F5F5-40DF-83AE-CBAD1B2E1062}"/>
    <cellStyle name="Normal 3 5 30 3 2 2 6 2" xfId="27666" xr:uid="{4D5E50BD-F23B-4741-AEF3-1264CC6E2090}"/>
    <cellStyle name="Normal 3 5 30 3 2 2 7" xfId="27667" xr:uid="{FAA58678-7436-4E50-8082-6CE356C180FC}"/>
    <cellStyle name="Normal 3 5 30 3 2 2 8" xfId="27668" xr:uid="{62D544C1-09D6-42A5-AC00-187857775672}"/>
    <cellStyle name="Normal 3 5 30 3 2 2 9" xfId="27669" xr:uid="{3E4110BF-2BF4-4CE1-A14D-EDBAB584E7CD}"/>
    <cellStyle name="Normal 3 5 30 3 2 3" xfId="27670" xr:uid="{BA12EDB6-21AB-47A4-8CE8-41DAC9248B2B}"/>
    <cellStyle name="Normal 3 5 30 3 2 3 2" xfId="27671" xr:uid="{B4C846F3-27D5-4D95-A304-B3C114B80E22}"/>
    <cellStyle name="Normal 3 5 30 3 2 3 2 2" xfId="27672" xr:uid="{09983872-ADBA-44DB-8768-FDFFBDF00A0B}"/>
    <cellStyle name="Normal 3 5 30 3 2 3 2 2 2" xfId="27673" xr:uid="{A43F9D97-E59A-49BA-9BB8-43B36B657012}"/>
    <cellStyle name="Normal 3 5 30 3 2 3 2 3" xfId="27674" xr:uid="{3373AE4B-A721-4996-89FB-EB98FA0D2C7A}"/>
    <cellStyle name="Normal 3 5 30 3 2 3 2 4" xfId="27675" xr:uid="{BD5328F9-4E73-424F-BC62-73EB545B6BFA}"/>
    <cellStyle name="Normal 3 5 30 3 2 3 2 5" xfId="27676" xr:uid="{64D34F78-DEC1-4387-BB8B-BDA63A0505CC}"/>
    <cellStyle name="Normal 3 5 30 3 2 3 3" xfId="27677" xr:uid="{17836418-5D03-46B7-9484-19B26E14D89F}"/>
    <cellStyle name="Normal 3 5 30 3 2 3 3 2" xfId="27678" xr:uid="{02A23D1D-00A3-43A2-AB1A-A867A63A46FD}"/>
    <cellStyle name="Normal 3 5 30 3 2 3 4" xfId="27679" xr:uid="{A5FAFC96-53CD-4417-9B1F-0F800C6A6AC6}"/>
    <cellStyle name="Normal 3 5 30 3 2 3 5" xfId="27680" xr:uid="{55859489-348B-40A9-8C48-E99203EA9902}"/>
    <cellStyle name="Normal 3 5 30 3 2 4" xfId="27681" xr:uid="{4D7CE411-16D7-432B-B855-CE51073C4793}"/>
    <cellStyle name="Normal 3 5 30 3 2 5" xfId="27682" xr:uid="{D48E7A2E-4A3E-42CD-9A11-26B0110DAE07}"/>
    <cellStyle name="Normal 3 5 30 3 2 6" xfId="27683" xr:uid="{4BC94007-0325-470C-8D8E-729618DB88D3}"/>
    <cellStyle name="Normal 3 5 30 3 2 6 2" xfId="27684" xr:uid="{6BC5BFC1-6473-4166-93DE-ED97B5FDE9E9}"/>
    <cellStyle name="Normal 3 5 30 3 2 7" xfId="27685" xr:uid="{65C0EBA2-568C-4471-B708-0349E1EEDA3D}"/>
    <cellStyle name="Normal 3 5 30 3 2 8" xfId="27686" xr:uid="{9469F7D1-DF9F-4B43-A564-9FE88FBF8345}"/>
    <cellStyle name="Normal 3 5 30 3 2 9" xfId="27687" xr:uid="{195C206B-EDFB-4C43-9F08-05ACE842DC27}"/>
    <cellStyle name="Normal 3 5 30 3 3" xfId="27688" xr:uid="{68933521-F7BA-4801-97ED-2BA734C24844}"/>
    <cellStyle name="Normal 3 5 30 3 3 2" xfId="27689" xr:uid="{67591C37-D317-4D24-AFC1-C26187569A81}"/>
    <cellStyle name="Normal 3 5 30 3 3 3" xfId="27690" xr:uid="{264CA835-1BC8-4AFF-A791-F00BBF329674}"/>
    <cellStyle name="Normal 3 5 30 3 4" xfId="27691" xr:uid="{6FADE688-37E5-4C6A-85C0-9E089B24AA6A}"/>
    <cellStyle name="Normal 3 5 30 3 4 2" xfId="27692" xr:uid="{78DCDF07-CF63-462F-A0CA-E4332E272624}"/>
    <cellStyle name="Normal 3 5 30 3 4 3" xfId="27693" xr:uid="{DDDF1CC0-22E8-4158-8141-C5FB8E3257B1}"/>
    <cellStyle name="Normal 3 5 30 3 5" xfId="27694" xr:uid="{FD706490-4CF3-47BB-AF30-F6011E9980D4}"/>
    <cellStyle name="Normal 3 5 30 3 5 2" xfId="27695" xr:uid="{7C8CE203-9D93-4C1F-A469-38E88E7E84E3}"/>
    <cellStyle name="Normal 3 5 30 3 5 3" xfId="27696" xr:uid="{681161D6-F54F-4DC7-8CAE-945313428B66}"/>
    <cellStyle name="Normal 3 5 30 3 6" xfId="27697" xr:uid="{D32AE0E6-F638-452B-8D71-1C6914E313AD}"/>
    <cellStyle name="Normal 3 5 30 3 6 2" xfId="27698" xr:uid="{F3A44117-78A7-493A-81D2-311B6EECC96D}"/>
    <cellStyle name="Normal 3 5 30 3 6 3" xfId="27699" xr:uid="{93EB9A1D-316D-4E7C-8392-35FB34A4DC0C}"/>
    <cellStyle name="Normal 3 5 30 3 7" xfId="27700" xr:uid="{AF47D4AE-7303-4C35-AF8A-B5EBD37A6D49}"/>
    <cellStyle name="Normal 3 5 30 3 7 2" xfId="27701" xr:uid="{7C57DA4C-4252-4D75-85BC-BD05E4E53451}"/>
    <cellStyle name="Normal 3 5 30 3 7 3" xfId="27702" xr:uid="{1D69D331-D7E0-4FF4-9CA2-C20E1FBEB860}"/>
    <cellStyle name="Normal 3 5 30 3 8" xfId="27703" xr:uid="{1D971D81-BA11-4DDF-B2B4-EAA8D3BE233B}"/>
    <cellStyle name="Normal 3 5 30 3 8 2" xfId="27704" xr:uid="{6D2B1AE6-9577-441A-BB18-C8B4BF10E468}"/>
    <cellStyle name="Normal 3 5 30 3 8 2 2" xfId="27705" xr:uid="{8D416450-0D6B-4CA2-BFA6-C8D7C96DA58C}"/>
    <cellStyle name="Normal 3 5 30 3 8 2 2 2" xfId="27706" xr:uid="{44B9B208-0178-42C5-8AEC-B9B6E50A4971}"/>
    <cellStyle name="Normal 3 5 30 3 8 2 3" xfId="27707" xr:uid="{D02D27AC-364E-484D-A1B3-A7873E568DA8}"/>
    <cellStyle name="Normal 3 5 30 3 8 2 4" xfId="27708" xr:uid="{EC30E8ED-FB0C-42F4-9D2B-A9FB466035F0}"/>
    <cellStyle name="Normal 3 5 30 3 8 2 5" xfId="27709" xr:uid="{3705A2E8-3EE2-4BC8-83A9-2D29984FB085}"/>
    <cellStyle name="Normal 3 5 30 3 8 3" xfId="27710" xr:uid="{57CD85C9-5F0A-460C-9C7A-F934569134EB}"/>
    <cellStyle name="Normal 3 5 30 3 8 3 2" xfId="27711" xr:uid="{F52841A8-7B54-4514-B35D-48A3A578DE0C}"/>
    <cellStyle name="Normal 3 5 30 3 8 4" xfId="27712" xr:uid="{7112F91E-3344-475D-85A1-DCF52D60E8D8}"/>
    <cellStyle name="Normal 3 5 30 3 8 5" xfId="27713" xr:uid="{963E7C83-0B44-405C-A6E6-BC0F36B18FBA}"/>
    <cellStyle name="Normal 3 5 30 3 9" xfId="27714" xr:uid="{CC32352F-3008-40F1-8B6B-DC24A3D673D9}"/>
    <cellStyle name="Normal 3 5 30 4" xfId="27715" xr:uid="{C471A642-8966-4B05-B11C-4EA5EF8DCD31}"/>
    <cellStyle name="Normal 3 5 30 4 2" xfId="27716" xr:uid="{774347E1-8E82-4AA8-957C-7A488930EC09}"/>
    <cellStyle name="Normal 3 5 30 4 2 2" xfId="27717" xr:uid="{4FEF9CC4-2FF5-4CA7-9DE1-9AEF902BB7BB}"/>
    <cellStyle name="Normal 3 5 30 4 2 2 2" xfId="27718" xr:uid="{83616539-3C93-4E57-8B79-93AAD6A08A95}"/>
    <cellStyle name="Normal 3 5 30 4 2 2 2 2" xfId="27719" xr:uid="{FB8EF569-CB57-4FD2-9A98-9805C49598CE}"/>
    <cellStyle name="Normal 3 5 30 4 2 2 2 2 2" xfId="27720" xr:uid="{EDAD7548-8B67-4C13-BA5F-A0AE5CA7DD0A}"/>
    <cellStyle name="Normal 3 5 30 4 2 2 2 3" xfId="27721" xr:uid="{6BD782CC-72FA-46FB-95D5-991F642B27CE}"/>
    <cellStyle name="Normal 3 5 30 4 2 2 2 4" xfId="27722" xr:uid="{AB36415D-0190-4F85-AB9B-75350B09740B}"/>
    <cellStyle name="Normal 3 5 30 4 2 2 2 5" xfId="27723" xr:uid="{74203BA9-1CA5-413E-9537-ACDDA4788989}"/>
    <cellStyle name="Normal 3 5 30 4 2 2 3" xfId="27724" xr:uid="{FA4FBCC7-586F-4C0C-941E-17B7F3C2F269}"/>
    <cellStyle name="Normal 3 5 30 4 2 2 3 2" xfId="27725" xr:uid="{F3075C02-AE8E-4A61-A2FB-2DF8E85DFDDC}"/>
    <cellStyle name="Normal 3 5 30 4 2 2 4" xfId="27726" xr:uid="{6B52530D-70AA-43D8-88A4-E872CAEB01C6}"/>
    <cellStyle name="Normal 3 5 30 4 2 2 5" xfId="27727" xr:uid="{A9500C63-866B-449A-B05F-075120C4D022}"/>
    <cellStyle name="Normal 3 5 30 4 2 3" xfId="27728" xr:uid="{03981F68-9B84-49AB-AA7C-D035E77FDFB6}"/>
    <cellStyle name="Normal 3 5 30 4 2 4" xfId="27729" xr:uid="{4830839A-89ED-44BB-AFD5-75C5883F64FA}"/>
    <cellStyle name="Normal 3 5 30 4 2 5" xfId="27730" xr:uid="{9BB1E2FC-5F8A-4A17-99F4-D153A0F22F10}"/>
    <cellStyle name="Normal 3 5 30 4 2 6" xfId="27731" xr:uid="{FBD45565-BBEC-4978-923F-B3482ABFCC0B}"/>
    <cellStyle name="Normal 3 5 30 4 2 6 2" xfId="27732" xr:uid="{1598B9AB-B4BA-412D-9220-83EE9BCACB5D}"/>
    <cellStyle name="Normal 3 5 30 4 2 7" xfId="27733" xr:uid="{F785D8AB-CF22-4F03-8EA1-5AC48407DAF8}"/>
    <cellStyle name="Normal 3 5 30 4 2 8" xfId="27734" xr:uid="{B6512178-D51F-44A6-B3F1-0C864A13DF78}"/>
    <cellStyle name="Normal 3 5 30 4 2 9" xfId="27735" xr:uid="{7F54730C-7039-4F03-8FDA-ECCEB310CDEE}"/>
    <cellStyle name="Normal 3 5 30 4 3" xfId="27736" xr:uid="{29073958-AD79-41EB-84F0-047DB42C6D50}"/>
    <cellStyle name="Normal 3 5 30 4 3 2" xfId="27737" xr:uid="{C9DEE6B7-4D12-49D9-BAFC-A5B36D847626}"/>
    <cellStyle name="Normal 3 5 30 4 3 2 2" xfId="27738" xr:uid="{1FDDEACE-7452-45F5-AD14-5D1EEBF19A95}"/>
    <cellStyle name="Normal 3 5 30 4 3 2 2 2" xfId="27739" xr:uid="{F765837D-A07E-4CE5-A014-18256A9EE58C}"/>
    <cellStyle name="Normal 3 5 30 4 3 2 3" xfId="27740" xr:uid="{84B7B6D4-B812-417C-A9AD-BB2EBE4BB35F}"/>
    <cellStyle name="Normal 3 5 30 4 3 2 4" xfId="27741" xr:uid="{E81BF87C-75FF-46FE-8FFD-04CBDCC4F827}"/>
    <cellStyle name="Normal 3 5 30 4 3 2 5" xfId="27742" xr:uid="{2D570EF9-3124-4617-B891-B893DBC89ADD}"/>
    <cellStyle name="Normal 3 5 30 4 3 3" xfId="27743" xr:uid="{DBA23F13-480E-47CA-8AE3-7E5E4DBE47CC}"/>
    <cellStyle name="Normal 3 5 30 4 3 3 2" xfId="27744" xr:uid="{AFF07AB3-FE87-4461-BD36-9AA1C18A714E}"/>
    <cellStyle name="Normal 3 5 30 4 3 4" xfId="27745" xr:uid="{DA177F29-3534-47B0-82D8-461171486461}"/>
    <cellStyle name="Normal 3 5 30 4 3 5" xfId="27746" xr:uid="{863387CA-A1E9-4634-881C-0A534297DA55}"/>
    <cellStyle name="Normal 3 5 30 4 4" xfId="27747" xr:uid="{73B623E2-C3C9-4A43-8FC1-471664301CEB}"/>
    <cellStyle name="Normal 3 5 30 4 5" xfId="27748" xr:uid="{1FD1E960-595F-49AF-BCEA-A6FB5576873E}"/>
    <cellStyle name="Normal 3 5 30 4 6" xfId="27749" xr:uid="{BB76FF6D-1035-40BD-B24E-BAB4FF54DC63}"/>
    <cellStyle name="Normal 3 5 30 4 6 2" xfId="27750" xr:uid="{B68AD68A-416A-4862-A9B2-19F21E803AB3}"/>
    <cellStyle name="Normal 3 5 30 4 7" xfId="27751" xr:uid="{DC87708A-84CA-4D0A-929B-3444CBAD9ACF}"/>
    <cellStyle name="Normal 3 5 30 4 8" xfId="27752" xr:uid="{41E69EFD-6870-4428-8430-6797D43BAEEC}"/>
    <cellStyle name="Normal 3 5 30 4 9" xfId="27753" xr:uid="{C03F965D-C2BD-4CA1-AC7D-2A18A503D00B}"/>
    <cellStyle name="Normal 3 5 30 5" xfId="27754" xr:uid="{E60F8FFC-107F-404A-B836-AFEF691CE0CD}"/>
    <cellStyle name="Normal 3 5 30 6" xfId="27755" xr:uid="{9198A1CE-64AD-44E8-9972-FFEE4E867672}"/>
    <cellStyle name="Normal 3 5 30 7" xfId="27756" xr:uid="{E6F0908A-E8CC-453C-97C6-55C33C575C69}"/>
    <cellStyle name="Normal 3 5 30 8" xfId="27757" xr:uid="{F07240EF-46E7-48D9-B327-2C85785AED52}"/>
    <cellStyle name="Normal 3 5 30 9" xfId="27758" xr:uid="{2CA035FF-C46B-427A-AD80-3D2DF9B84F49}"/>
    <cellStyle name="Normal 3 5 30 9 2" xfId="27759" xr:uid="{A620D3CA-6247-44AB-8F03-5B1DA6BDCBDD}"/>
    <cellStyle name="Normal 3 5 30 9 2 2" xfId="27760" xr:uid="{C030B2E6-8A4F-4F65-AFF5-61B10CFF45CE}"/>
    <cellStyle name="Normal 3 5 30 9 2 2 2" xfId="27761" xr:uid="{221B46C5-CB8F-484C-A9FA-7E51E6C26264}"/>
    <cellStyle name="Normal 3 5 30 9 2 3" xfId="27762" xr:uid="{45EF11EB-9328-40F5-9AA8-F6EA3696DDEE}"/>
    <cellStyle name="Normal 3 5 30 9 2 4" xfId="27763" xr:uid="{4F62C617-C0FB-4236-A511-97EF8BA4484E}"/>
    <cellStyle name="Normal 3 5 30 9 2 5" xfId="27764" xr:uid="{60681103-251C-4CD4-B3A6-0F865D16BC94}"/>
    <cellStyle name="Normal 3 5 30 9 3" xfId="27765" xr:uid="{F4F3743B-B9AF-4C52-B1A3-B03BADEB0DEE}"/>
    <cellStyle name="Normal 3 5 30 9 3 2" xfId="27766" xr:uid="{998865A6-8F1A-4D66-867F-78ABB6582D9F}"/>
    <cellStyle name="Normal 3 5 30 9 4" xfId="27767" xr:uid="{64142805-C1C0-4E46-AE13-6B0911917A13}"/>
    <cellStyle name="Normal 3 5 30 9 5" xfId="27768" xr:uid="{7064A641-5666-4265-823A-B03E668BC5DE}"/>
    <cellStyle name="Normal 3 5 31" xfId="27769" xr:uid="{D60EECA8-7356-43DE-B982-D137310C5956}"/>
    <cellStyle name="Normal 3 5 31 10" xfId="27770" xr:uid="{F91C5F14-F14E-4A0B-931F-AECDD1E4B49D}"/>
    <cellStyle name="Normal 3 5 31 11" xfId="27771" xr:uid="{6D290E0D-A672-4964-B4D7-00DD96836D39}"/>
    <cellStyle name="Normal 3 5 31 12" xfId="27772" xr:uid="{CB501AAD-BD7E-4624-8D26-A447C8E1EE7D}"/>
    <cellStyle name="Normal 3 5 31 12 2" xfId="27773" xr:uid="{0CC2768E-E451-4619-B2FD-40CCEEA4877A}"/>
    <cellStyle name="Normal 3 5 31 13" xfId="27774" xr:uid="{5CA75D15-7EC1-4041-A439-363D44AA3BC2}"/>
    <cellStyle name="Normal 3 5 31 14" xfId="27775" xr:uid="{44475E10-9289-4A58-A301-F3806145A8A0}"/>
    <cellStyle name="Normal 3 5 31 15" xfId="27776" xr:uid="{FE66A956-4638-4C1E-83BC-156E8632CB46}"/>
    <cellStyle name="Normal 3 5 31 2" xfId="27777" xr:uid="{8A2FC97A-3DF1-486D-B804-A0B6B42E4A67}"/>
    <cellStyle name="Normal 3 5 31 2 2" xfId="27778" xr:uid="{5DE3FBEF-F351-4202-A99E-DF9B13FB962D}"/>
    <cellStyle name="Normal 3 5 31 2 2 2" xfId="27779" xr:uid="{78016F7B-BBBD-4975-930E-FC2B0C0CF90C}"/>
    <cellStyle name="Normal 3 5 31 2 2 2 2" xfId="27780" xr:uid="{B2E2C7F6-9C85-4432-87E7-A8279ECBEA5C}"/>
    <cellStyle name="Normal 3 5 31 2 2 2 2 2" xfId="27781" xr:uid="{B46A8249-3B3F-443C-9636-386E0988FF6F}"/>
    <cellStyle name="Normal 3 5 31 2 2 2 2 2 2" xfId="27782" xr:uid="{D7577D6B-BD22-4B49-A967-E1E20A155D81}"/>
    <cellStyle name="Normal 3 5 31 2 2 2 2 3" xfId="27783" xr:uid="{DA9FBECB-C575-4813-AF33-E3994C970A8F}"/>
    <cellStyle name="Normal 3 5 31 2 2 2 2 4" xfId="27784" xr:uid="{AF822CA8-9336-4067-B270-9266EE747F51}"/>
    <cellStyle name="Normal 3 5 31 2 2 2 2 5" xfId="27785" xr:uid="{D5A7DF83-88EC-4D9D-AC6B-2FD71C4EA977}"/>
    <cellStyle name="Normal 3 5 31 2 2 2 3" xfId="27786" xr:uid="{097938F9-750D-45F8-874B-1242A372B9AE}"/>
    <cellStyle name="Normal 3 5 31 2 2 2 3 2" xfId="27787" xr:uid="{5CCC6869-7675-42CD-8D11-7C68A96A51B0}"/>
    <cellStyle name="Normal 3 5 31 2 2 2 4" xfId="27788" xr:uid="{91AD9314-D566-4456-886B-6FCD61F844A0}"/>
    <cellStyle name="Normal 3 5 31 2 2 2 5" xfId="27789" xr:uid="{694F87CA-2782-490E-A503-78A6C84C2C30}"/>
    <cellStyle name="Normal 3 5 31 2 2 3" xfId="27790" xr:uid="{78813C00-1BAA-45FB-8859-953ABFDDABB7}"/>
    <cellStyle name="Normal 3 5 31 2 2 4" xfId="27791" xr:uid="{A7674254-E0FF-4F8F-89C9-25B2EE6788E7}"/>
    <cellStyle name="Normal 3 5 31 2 2 5" xfId="27792" xr:uid="{2701DC7C-298A-4F0F-8C72-55C296C2ACC1}"/>
    <cellStyle name="Normal 3 5 31 2 2 6" xfId="27793" xr:uid="{0729ACD6-F23B-4972-8E69-DA0004C148F4}"/>
    <cellStyle name="Normal 3 5 31 2 2 6 2" xfId="27794" xr:uid="{6468C3A7-C339-4C7C-9867-ACAD86407FD8}"/>
    <cellStyle name="Normal 3 5 31 2 2 7" xfId="27795" xr:uid="{E7A258FA-9881-41B2-9C71-BBCB51C9D92C}"/>
    <cellStyle name="Normal 3 5 31 2 2 8" xfId="27796" xr:uid="{368A0453-0D7E-4ED4-B33B-E62B26F20EE5}"/>
    <cellStyle name="Normal 3 5 31 2 2 9" xfId="27797" xr:uid="{D9E5D452-782F-4A8C-8FB5-FBF6D48EC05E}"/>
    <cellStyle name="Normal 3 5 31 2 3" xfId="27798" xr:uid="{2D9A5A50-D75D-4C77-BB5D-47F4629F2EC4}"/>
    <cellStyle name="Normal 3 5 31 2 3 2" xfId="27799" xr:uid="{3B89D49C-C8F2-4B9C-8965-C3D2C7EB55D9}"/>
    <cellStyle name="Normal 3 5 31 2 3 2 2" xfId="27800" xr:uid="{76AFB46B-749F-4519-B96C-A6859ED97842}"/>
    <cellStyle name="Normal 3 5 31 2 3 2 2 2" xfId="27801" xr:uid="{3BFCC40A-C3C2-4FCA-B311-7FDEE9C61B41}"/>
    <cellStyle name="Normal 3 5 31 2 3 2 3" xfId="27802" xr:uid="{7221C730-13AA-4A3F-A81F-1655213A5AE5}"/>
    <cellStyle name="Normal 3 5 31 2 3 2 4" xfId="27803" xr:uid="{F0722EEC-D37E-421F-BF89-9C8B06EE91CF}"/>
    <cellStyle name="Normal 3 5 31 2 3 2 5" xfId="27804" xr:uid="{E5F8BD59-84DD-4A81-BB33-CFF0E8298855}"/>
    <cellStyle name="Normal 3 5 31 2 3 3" xfId="27805" xr:uid="{33AC3B03-CDB5-4D82-8FAE-9637C52D1AE7}"/>
    <cellStyle name="Normal 3 5 31 2 3 3 2" xfId="27806" xr:uid="{AC49D486-7B4C-4CDE-83DE-B6C1F51CDC8A}"/>
    <cellStyle name="Normal 3 5 31 2 3 4" xfId="27807" xr:uid="{47785F09-651E-43AC-A6C9-97015CB1317E}"/>
    <cellStyle name="Normal 3 5 31 2 3 5" xfId="27808" xr:uid="{98C067AA-D25B-49DE-B265-742E25CB6184}"/>
    <cellStyle name="Normal 3 5 31 2 4" xfId="27809" xr:uid="{1F85A975-A285-46BB-B1D7-0171DB5758AA}"/>
    <cellStyle name="Normal 3 5 31 2 5" xfId="27810" xr:uid="{5BFA488B-D575-45F3-A02F-2CE6EA621A6C}"/>
    <cellStyle name="Normal 3 5 31 2 6" xfId="27811" xr:uid="{BFF91676-BC1F-42E2-AA37-19D5A27A803F}"/>
    <cellStyle name="Normal 3 5 31 2 6 2" xfId="27812" xr:uid="{6A182F6A-C8CA-4840-A36B-671F8FEADC6B}"/>
    <cellStyle name="Normal 3 5 31 2 7" xfId="27813" xr:uid="{0C906488-2BED-4C15-A721-EC8434370B6B}"/>
    <cellStyle name="Normal 3 5 31 2 8" xfId="27814" xr:uid="{C12CB8E5-F736-4312-BFA4-4F1BC95FC85C}"/>
    <cellStyle name="Normal 3 5 31 2 9" xfId="27815" xr:uid="{C8107A7E-3CAE-4616-8A3B-4EB7E30DE557}"/>
    <cellStyle name="Normal 3 5 31 3" xfId="27816" xr:uid="{A2A73106-65AB-4A5D-8C69-C70DF545FB99}"/>
    <cellStyle name="Normal 3 5 31 4" xfId="27817" xr:uid="{50E9A54B-CABA-4616-9F5C-2D37B40E7363}"/>
    <cellStyle name="Normal 3 5 31 5" xfId="27818" xr:uid="{A7AD676B-556C-4F63-8C14-7F76CB261666}"/>
    <cellStyle name="Normal 3 5 31 6" xfId="27819" xr:uid="{3D9271B5-8A65-4993-8EA8-1A0433F1CF3C}"/>
    <cellStyle name="Normal 3 5 31 7" xfId="27820" xr:uid="{9A93D7D0-7ECC-4475-8B4A-4D171BD512D6}"/>
    <cellStyle name="Normal 3 5 31 8" xfId="27821" xr:uid="{76B25093-335C-4520-B242-40E457EE6EA2}"/>
    <cellStyle name="Normal 3 5 31 8 2" xfId="27822" xr:uid="{88D5C273-0A8F-4ADE-8BDC-C56FC138D116}"/>
    <cellStyle name="Normal 3 5 31 8 2 2" xfId="27823" xr:uid="{684FB63D-F17A-4099-BE1E-6B7A7208505B}"/>
    <cellStyle name="Normal 3 5 31 8 2 2 2" xfId="27824" xr:uid="{8AC594EF-5411-4702-A48B-06F6B2C820C5}"/>
    <cellStyle name="Normal 3 5 31 8 2 3" xfId="27825" xr:uid="{DB2BAFF7-4D95-449A-B08F-B094760AF887}"/>
    <cellStyle name="Normal 3 5 31 8 2 4" xfId="27826" xr:uid="{694EB4C2-E17A-4862-BB35-D83599689C0F}"/>
    <cellStyle name="Normal 3 5 31 8 2 5" xfId="27827" xr:uid="{556EE0A5-A832-400C-91E9-777658550DC1}"/>
    <cellStyle name="Normal 3 5 31 8 3" xfId="27828" xr:uid="{BE78816A-F47A-42D8-91E7-40DB9C545D21}"/>
    <cellStyle name="Normal 3 5 31 8 3 2" xfId="27829" xr:uid="{3BAC4C2F-FBE1-4165-B131-0CFB49244833}"/>
    <cellStyle name="Normal 3 5 31 8 4" xfId="27830" xr:uid="{00452B51-A456-4D90-9626-B701B2B9B239}"/>
    <cellStyle name="Normal 3 5 31 8 5" xfId="27831" xr:uid="{AF9593E1-78D2-43EF-9CF0-39B872F18BAD}"/>
    <cellStyle name="Normal 3 5 31 9" xfId="27832" xr:uid="{F61134D7-7FA5-4E05-A6EF-D71208B3A41B}"/>
    <cellStyle name="Normal 3 5 32" xfId="27833" xr:uid="{E88D6397-4A42-4ED9-8110-ADF9B1EBF15F}"/>
    <cellStyle name="Normal 3 5 33" xfId="27834" xr:uid="{66422920-0CB9-41A4-827A-B7B95F75FDE8}"/>
    <cellStyle name="Normal 3 5 33 2" xfId="27835" xr:uid="{E46DAF20-0A51-4623-9016-5A243F9ED1BF}"/>
    <cellStyle name="Normal 3 5 33 2 2" xfId="27836" xr:uid="{AC557344-6CDD-447C-B093-787F1E210C61}"/>
    <cellStyle name="Normal 3 5 33 2 2 2" xfId="27837" xr:uid="{EE4C6845-297C-4B8E-8149-ACBF1C0E0C94}"/>
    <cellStyle name="Normal 3 5 33 2 2 2 2" xfId="27838" xr:uid="{E41F3C0E-4A9B-457C-9C0B-4688224282B2}"/>
    <cellStyle name="Normal 3 5 33 2 2 2 2 2" xfId="27839" xr:uid="{76980203-9CBE-4945-8D79-C4270BF9FB3B}"/>
    <cellStyle name="Normal 3 5 33 2 2 2 3" xfId="27840" xr:uid="{831CF9DE-FC12-4C93-A6FA-F4A16C44F8F5}"/>
    <cellStyle name="Normal 3 5 33 2 2 2 4" xfId="27841" xr:uid="{28EDB23A-AE39-4553-B9D6-14192C2FDDB5}"/>
    <cellStyle name="Normal 3 5 33 2 2 2 5" xfId="27842" xr:uid="{59FE7892-4388-456D-BC70-FAA95DBFFA74}"/>
    <cellStyle name="Normal 3 5 33 2 2 3" xfId="27843" xr:uid="{079564E2-77B9-412B-B0D8-A622E34DB5AB}"/>
    <cellStyle name="Normal 3 5 33 2 2 3 2" xfId="27844" xr:uid="{214F9C33-01FD-41BD-903E-F3BA353AA2DE}"/>
    <cellStyle name="Normal 3 5 33 2 2 4" xfId="27845" xr:uid="{205382AA-36C5-4B76-97A9-D937D206A7D7}"/>
    <cellStyle name="Normal 3 5 33 2 2 5" xfId="27846" xr:uid="{C3A4FB52-BE6F-4012-B8C3-D3AB2E7D2EAE}"/>
    <cellStyle name="Normal 3 5 33 2 3" xfId="27847" xr:uid="{5CE32BCB-6F35-43DB-A867-F2A2006C3D6A}"/>
    <cellStyle name="Normal 3 5 33 2 4" xfId="27848" xr:uid="{8BEF737D-76EF-461A-B5AB-36D14BC22BDA}"/>
    <cellStyle name="Normal 3 5 33 2 5" xfId="27849" xr:uid="{D8F80204-2B3A-481A-B9D3-7F1B8284BC49}"/>
    <cellStyle name="Normal 3 5 33 2 6" xfId="27850" xr:uid="{1DA14564-B0E1-4BB8-A386-FA7923026971}"/>
    <cellStyle name="Normal 3 5 33 2 6 2" xfId="27851" xr:uid="{20CCC1F8-3FF6-4182-AE45-3858DA1CE830}"/>
    <cellStyle name="Normal 3 5 33 2 7" xfId="27852" xr:uid="{C283200A-CE93-4A51-B2AE-6A7D4D52DDF7}"/>
    <cellStyle name="Normal 3 5 33 2 8" xfId="27853" xr:uid="{2C5EFB62-B38A-490A-831A-BF759E03A9BF}"/>
    <cellStyle name="Normal 3 5 33 2 9" xfId="27854" xr:uid="{9178C28B-0D33-40DE-B1B4-B4F582A94CE9}"/>
    <cellStyle name="Normal 3 5 33 3" xfId="27855" xr:uid="{6D512079-A316-490D-8A4E-535750A80CEE}"/>
    <cellStyle name="Normal 3 5 33 3 2" xfId="27856" xr:uid="{4E16999F-0DC9-47A7-98AD-0CA65FCD853B}"/>
    <cellStyle name="Normal 3 5 33 3 2 2" xfId="27857" xr:uid="{1447BB0E-79F8-4515-9D4C-DF63EFAE9B33}"/>
    <cellStyle name="Normal 3 5 33 3 2 2 2" xfId="27858" xr:uid="{AFCF952E-C4D0-4A64-BC0C-F220FC4707D6}"/>
    <cellStyle name="Normal 3 5 33 3 2 3" xfId="27859" xr:uid="{C5BD8960-F58C-407B-8D7B-9D9278DBCD38}"/>
    <cellStyle name="Normal 3 5 33 3 2 4" xfId="27860" xr:uid="{A3F88B89-A3A9-472A-8D96-49C7C266C9A5}"/>
    <cellStyle name="Normal 3 5 33 3 2 5" xfId="27861" xr:uid="{91830730-0843-4C66-A60F-D1CA3ED08F72}"/>
    <cellStyle name="Normal 3 5 33 3 3" xfId="27862" xr:uid="{85F62343-27F9-469E-A103-17E898F3A509}"/>
    <cellStyle name="Normal 3 5 33 3 3 2" xfId="27863" xr:uid="{D2300F65-5E25-436D-B3F0-61E609E810E0}"/>
    <cellStyle name="Normal 3 5 33 3 4" xfId="27864" xr:uid="{FCEE064F-99FE-4A06-B73F-67F0A3650ECD}"/>
    <cellStyle name="Normal 3 5 33 3 5" xfId="27865" xr:uid="{6B109639-85B9-4FB4-AD71-E81603121BA8}"/>
    <cellStyle name="Normal 3 5 33 4" xfId="27866" xr:uid="{ADDFEB43-CF8E-4197-B373-84060A3CED2F}"/>
    <cellStyle name="Normal 3 5 33 5" xfId="27867" xr:uid="{02E8BE76-B98A-4D60-AAF5-3E48C3BB46E8}"/>
    <cellStyle name="Normal 3 5 33 6" xfId="27868" xr:uid="{63908D86-53CF-430F-A96C-11E4FECD1EAE}"/>
    <cellStyle name="Normal 3 5 33 6 2" xfId="27869" xr:uid="{F3876054-4DB1-4AEA-B5F2-01BB218B13BF}"/>
    <cellStyle name="Normal 3 5 33 7" xfId="27870" xr:uid="{B808BEE1-1F02-4956-8AF9-B8D130652AE9}"/>
    <cellStyle name="Normal 3 5 33 8" xfId="27871" xr:uid="{67B94F8C-AB2E-440C-9E35-2004E3581FFF}"/>
    <cellStyle name="Normal 3 5 33 9" xfId="27872" xr:uid="{D7D82726-182F-45B5-B297-237A5B82A747}"/>
    <cellStyle name="Normal 3 5 34" xfId="27873" xr:uid="{6CF73463-DB31-41BF-9E73-5FB0AA61CC51}"/>
    <cellStyle name="Normal 3 5 34 2" xfId="27874" xr:uid="{293272C0-B6E5-4255-99A9-24526E8C831B}"/>
    <cellStyle name="Normal 3 5 34 3" xfId="27875" xr:uid="{2E85B9E2-CC3D-4382-8A01-1DF76DF8FDF2}"/>
    <cellStyle name="Normal 3 5 35" xfId="27876" xr:uid="{C2170653-34E0-4AB7-8DCC-73EB1447E459}"/>
    <cellStyle name="Normal 3 5 35 2" xfId="27877" xr:uid="{303F606A-5CCC-498F-80E8-558F3AC1FA0E}"/>
    <cellStyle name="Normal 3 5 35 3" xfId="27878" xr:uid="{5750679A-5311-4CD6-B1BC-F74A14DBC89D}"/>
    <cellStyle name="Normal 3 5 36" xfId="27879" xr:uid="{93918058-8F1D-4EDF-8937-5ED826973EBF}"/>
    <cellStyle name="Normal 3 5 36 2" xfId="27880" xr:uid="{82078B42-A4A6-47F6-85C0-061F0243FBD3}"/>
    <cellStyle name="Normal 3 5 36 3" xfId="27881" xr:uid="{07055B05-0F5A-4C70-93E9-4D79EADFDCDC}"/>
    <cellStyle name="Normal 3 5 37" xfId="27882" xr:uid="{444F7305-6D38-4BED-9336-EF5FFDFA4684}"/>
    <cellStyle name="Normal 3 5 37 2" xfId="27883" xr:uid="{10FB98FF-9D0B-416F-9AF4-B0E9787DE7E5}"/>
    <cellStyle name="Normal 3 5 37 3" xfId="27884" xr:uid="{7A57FAEF-E32E-4133-85C0-262B4909C86D}"/>
    <cellStyle name="Normal 3 5 38" xfId="27885" xr:uid="{0CACAEDE-17E4-4E09-9394-71043AD9B55F}"/>
    <cellStyle name="Normal 3 5 38 2" xfId="27886" xr:uid="{D9E6C250-DA50-4064-9596-CB7F268F02F2}"/>
    <cellStyle name="Normal 3 5 38 2 2" xfId="27887" xr:uid="{BC11CFE2-1288-4815-A8C4-CEE4405748FB}"/>
    <cellStyle name="Normal 3 5 38 2 2 2" xfId="27888" xr:uid="{996EBA98-1F3F-41E6-AA01-B0BBDD92461A}"/>
    <cellStyle name="Normal 3 5 38 2 3" xfId="27889" xr:uid="{FA9D971E-0274-41C1-A84D-41556BA9FB35}"/>
    <cellStyle name="Normal 3 5 38 2 4" xfId="27890" xr:uid="{5CAB7637-B355-47A6-9DD2-050053D718FC}"/>
    <cellStyle name="Normal 3 5 38 2 5" xfId="27891" xr:uid="{EA257644-7930-4E78-BECD-DD41DE37F79E}"/>
    <cellStyle name="Normal 3 5 38 3" xfId="27892" xr:uid="{6A0C411E-79B4-42E5-AD12-6C301E28E3CA}"/>
    <cellStyle name="Normal 3 5 38 3 2" xfId="27893" xr:uid="{A3CC2D65-40B0-42CA-8A56-136F34581C92}"/>
    <cellStyle name="Normal 3 5 38 4" xfId="27894" xr:uid="{57AD6779-593C-4C0F-8CDB-BA98371D5DD2}"/>
    <cellStyle name="Normal 3 5 38 5" xfId="27895" xr:uid="{CFF8244B-735B-414E-807D-3C294857E121}"/>
    <cellStyle name="Normal 3 5 39" xfId="27896" xr:uid="{22CC5179-5A2C-432B-830B-6F9493148530}"/>
    <cellStyle name="Normal 3 5 4" xfId="27897" xr:uid="{11F2A609-1114-4A59-86F6-9347922113F8}"/>
    <cellStyle name="Normal 3 5 4 2" xfId="27898" xr:uid="{BC512F24-751D-4956-9284-979709725344}"/>
    <cellStyle name="Normal 3 5 4 2 2" xfId="27899" xr:uid="{3A7ABCE3-3BE2-45E9-B6FA-16ED869629E2}"/>
    <cellStyle name="Normal 3 5 4 2 3" xfId="27900" xr:uid="{05E5C3D3-01D5-4F11-A666-0D680C7F2FEF}"/>
    <cellStyle name="Normal 3 5 4 3" xfId="27901" xr:uid="{19267E87-6131-4516-9FD4-6A075A40AA40}"/>
    <cellStyle name="Normal 3 5 4 3 2" xfId="27902" xr:uid="{9D49C713-2649-44DE-8040-BF5D4231014E}"/>
    <cellStyle name="Normal 3 5 4 3 3" xfId="27903" xr:uid="{560EE487-4AA5-487A-8AEA-296361040A5F}"/>
    <cellStyle name="Normal 3 5 4 4" xfId="27904" xr:uid="{35E256E4-3C41-4E21-8019-461148A5D28E}"/>
    <cellStyle name="Normal 3 5 4 5" xfId="27905" xr:uid="{64148178-D37A-48AA-B791-D70EBFFECD98}"/>
    <cellStyle name="Normal 3 5 40" xfId="27906" xr:uid="{93A58001-D677-4A96-8B4D-CE9DC4C98C37}"/>
    <cellStyle name="Normal 3 5 41" xfId="27907" xr:uid="{5D215FA8-FAD5-414E-92B9-D9B13306D4CC}"/>
    <cellStyle name="Normal 3 5 42" xfId="27908" xr:uid="{6D793FE7-AB31-4D0E-B426-59BD914CF536}"/>
    <cellStyle name="Normal 3 5 43" xfId="27909" xr:uid="{604B7B68-FAEA-4336-9E41-B35BC761D77E}"/>
    <cellStyle name="Normal 3 5 44" xfId="27910" xr:uid="{21F97E70-E2C8-4E81-9BB3-3084A295D9C4}"/>
    <cellStyle name="Normal 3 5 45" xfId="27911" xr:uid="{66637BFB-04E9-49D1-80EF-10BD3167C658}"/>
    <cellStyle name="Normal 3 5 46" xfId="27912" xr:uid="{BC0BF177-CFFF-462B-BC17-088AF9E6D197}"/>
    <cellStyle name="Normal 3 5 47" xfId="27913" xr:uid="{83BCA5AB-2AE3-4674-94D5-3A8F823825F4}"/>
    <cellStyle name="Normal 3 5 48" xfId="27914" xr:uid="{1BA80106-25B6-4DD3-BEFD-E90F56C8E0E8}"/>
    <cellStyle name="Normal 3 5 49" xfId="27915" xr:uid="{BB1E308E-703C-486F-9F97-D06AFB46E4EB}"/>
    <cellStyle name="Normal 3 5 5" xfId="27916" xr:uid="{87F341C9-745F-4036-821C-252C8C28907C}"/>
    <cellStyle name="Normal 3 5 5 2" xfId="27917" xr:uid="{8DD141C0-382E-4BF1-B759-AFE6EFB51318}"/>
    <cellStyle name="Normal 3 5 5 2 2" xfId="27918" xr:uid="{7DFE40DB-7092-45C1-9E3A-8E27DD26A1D2}"/>
    <cellStyle name="Normal 3 5 5 2 3" xfId="27919" xr:uid="{7083A1E6-2480-43E8-9E96-0556E563272A}"/>
    <cellStyle name="Normal 3 5 5 3" xfId="27920" xr:uid="{5E52F030-457E-4BD2-BDE9-F7233C34BEB6}"/>
    <cellStyle name="Normal 3 5 5 3 2" xfId="27921" xr:uid="{3F8FFE48-CD22-4C5F-9B64-C532A7B3DE75}"/>
    <cellStyle name="Normal 3 5 5 3 3" xfId="27922" xr:uid="{76C7B2B6-A412-4618-9EEC-BEF9A31B5F43}"/>
    <cellStyle name="Normal 3 5 5 4" xfId="27923" xr:uid="{52378A12-60A9-414E-88D7-97319A1952D2}"/>
    <cellStyle name="Normal 3 5 5 5" xfId="27924" xr:uid="{CB482BF7-65C0-44C4-A2B7-F4A8585E8CE1}"/>
    <cellStyle name="Normal 3 5 50" xfId="27925" xr:uid="{4088B20F-EBFD-49F6-A4EA-CBEDE905CCEA}"/>
    <cellStyle name="Normal 3 5 51" xfId="27926" xr:uid="{86D514BA-8ABA-4427-B983-0967238AEF02}"/>
    <cellStyle name="Normal 3 5 52" xfId="27927" xr:uid="{7BE1DA73-1F65-4FC6-BCA6-6CE2F8E76AFA}"/>
    <cellStyle name="Normal 3 5 53" xfId="27928" xr:uid="{4E5B4B1B-68E4-47D7-9A79-125EAFAECCF8}"/>
    <cellStyle name="Normal 3 5 54" xfId="27929" xr:uid="{8B93FAAE-054B-4AD4-9F06-D975B6C01DF0}"/>
    <cellStyle name="Normal 3 5 55" xfId="27930" xr:uid="{1F03D9CE-041B-483B-91CA-72A01608DC21}"/>
    <cellStyle name="Normal 3 5 56" xfId="27931" xr:uid="{97D952F0-3384-443D-B857-212EDDFA69E5}"/>
    <cellStyle name="Normal 3 5 57" xfId="27932" xr:uid="{58BD19F8-3F8B-465C-9B35-729486E38E6C}"/>
    <cellStyle name="Normal 3 5 58" xfId="27933" xr:uid="{C8747E1B-869A-4328-87A7-1009F5769D1D}"/>
    <cellStyle name="Normal 3 5 59" xfId="27934" xr:uid="{54411BD0-7E5D-4318-8429-9A1255FD0D2D}"/>
    <cellStyle name="Normal 3 5 6" xfId="27935" xr:uid="{6382F9E9-D163-4A6C-A1D0-2CD3136F64AF}"/>
    <cellStyle name="Normal 3 5 6 2" xfId="27936" xr:uid="{B6ABA203-93E9-491C-A499-B0B0ADD38B37}"/>
    <cellStyle name="Normal 3 5 6 2 2" xfId="27937" xr:uid="{0239A268-54DB-4F80-89E8-C34F46361912}"/>
    <cellStyle name="Normal 3 5 6 2 3" xfId="27938" xr:uid="{209366A9-9040-4341-A3CE-85F6FF20840D}"/>
    <cellStyle name="Normal 3 5 6 3" xfId="27939" xr:uid="{4A7290F7-0D1C-4A87-9EDF-3533C1120471}"/>
    <cellStyle name="Normal 3 5 6 3 2" xfId="27940" xr:uid="{5D9B0944-4E88-4C16-9820-0CB232B4C313}"/>
    <cellStyle name="Normal 3 5 6 3 3" xfId="27941" xr:uid="{707E3739-FC2C-4B9F-B607-3FC741D92644}"/>
    <cellStyle name="Normal 3 5 6 4" xfId="27942" xr:uid="{A4864B11-3C63-4BE5-9E4C-F4F2DFFAB0C5}"/>
    <cellStyle name="Normal 3 5 6 5" xfId="27943" xr:uid="{62B69B33-8A0B-4B62-889F-425BCE5E5966}"/>
    <cellStyle name="Normal 3 5 60" xfId="27944" xr:uid="{AC633AE7-B681-45FE-8CD6-1B0C54241063}"/>
    <cellStyle name="Normal 3 5 61" xfId="27945" xr:uid="{544211C9-7713-4FB5-BA9E-AFBB4AADC21C}"/>
    <cellStyle name="Normal 3 5 62" xfId="27946" xr:uid="{A5D0A52C-97DF-44A2-871B-FF445EC0D59E}"/>
    <cellStyle name="Normal 3 5 63" xfId="27947" xr:uid="{F830EBD3-0E41-451C-9642-8E946279D900}"/>
    <cellStyle name="Normal 3 5 64" xfId="27948" xr:uid="{B45253C4-EDD2-4313-9C15-364629E1E9FE}"/>
    <cellStyle name="Normal 3 5 65" xfId="27949" xr:uid="{FBDC7419-E3B1-480B-9CCF-36CDA285AB21}"/>
    <cellStyle name="Normal 3 5 66" xfId="27950" xr:uid="{03049238-4CB9-4A4A-BB9C-8CA255795F59}"/>
    <cellStyle name="Normal 3 5 67" xfId="27951" xr:uid="{10615DA1-A4DA-4373-8A0A-CC10C927B0D8}"/>
    <cellStyle name="Normal 3 5 68" xfId="27952" xr:uid="{971B7D80-79BF-425B-889E-C49BDE75BC3B}"/>
    <cellStyle name="Normal 3 5 69" xfId="27953" xr:uid="{A0403AAC-3297-4D34-AB07-E7EC9AD51379}"/>
    <cellStyle name="Normal 3 5 7" xfId="27954" xr:uid="{EC08FF74-1811-4D3F-877F-929C9FF0465A}"/>
    <cellStyle name="Normal 3 5 7 2" xfId="27955" xr:uid="{A7345EE0-3625-4379-B8F7-E773C5267B44}"/>
    <cellStyle name="Normal 3 5 7 2 2" xfId="27956" xr:uid="{969E6980-65E0-4CD2-BE42-61E7F2643D98}"/>
    <cellStyle name="Normal 3 5 7 2 3" xfId="27957" xr:uid="{E0B94DAB-3B77-4F35-8659-9303511A07F6}"/>
    <cellStyle name="Normal 3 5 7 3" xfId="27958" xr:uid="{076FC497-6C67-4BE8-BE46-2CEF27DC67D6}"/>
    <cellStyle name="Normal 3 5 7 3 2" xfId="27959" xr:uid="{51062779-4611-4056-A7B1-B1DA66D2127B}"/>
    <cellStyle name="Normal 3 5 7 3 3" xfId="27960" xr:uid="{33B4D385-9DBA-4070-B1CE-54424BBED0F3}"/>
    <cellStyle name="Normal 3 5 7 4" xfId="27961" xr:uid="{9AADBAE4-9DF1-4DBC-A005-411FAFCF56CE}"/>
    <cellStyle name="Normal 3 5 7 5" xfId="27962" xr:uid="{AF1A6BFB-13C1-4B39-B8E3-B85D389FE164}"/>
    <cellStyle name="Normal 3 5 70" xfId="27963" xr:uid="{527F2A36-C4BD-4E76-9D36-BB6345D98E92}"/>
    <cellStyle name="Normal 3 5 71" xfId="27964" xr:uid="{50E77D84-B870-4CD2-B70E-D326E55FF34D}"/>
    <cellStyle name="Normal 3 5 72" xfId="27965" xr:uid="{EB1CFE72-1B3E-42DA-AD8E-E38741E44D60}"/>
    <cellStyle name="Normal 3 5 73" xfId="27966" xr:uid="{8C75BC46-1B75-47B6-9C23-EC8004B09257}"/>
    <cellStyle name="Normal 3 5 74" xfId="27967" xr:uid="{9122F518-6547-47AC-8987-F181A5A9AB0E}"/>
    <cellStyle name="Normal 3 5 75" xfId="27968" xr:uid="{3D73150A-196C-4583-937A-904A2BA29732}"/>
    <cellStyle name="Normal 3 5 76" xfId="27969" xr:uid="{3AB3EE74-1A2F-4B2F-AFEC-15083B2ABAF3}"/>
    <cellStyle name="Normal 3 5 77" xfId="27970" xr:uid="{A4A5935E-A86B-47C6-9E3C-BFFF6C2AAB52}"/>
    <cellStyle name="Normal 3 5 78" xfId="27971" xr:uid="{608D4766-C3AE-4C85-A365-9EC8105FF5F1}"/>
    <cellStyle name="Normal 3 5 79" xfId="27972" xr:uid="{CCF82EC7-523B-4141-92FC-A49238ED8F0F}"/>
    <cellStyle name="Normal 3 5 79 2" xfId="27973" xr:uid="{28CC2D6E-CB20-4D41-98B0-1B8DCDFF7E9A}"/>
    <cellStyle name="Normal 3 5 8" xfId="27974" xr:uid="{81FB5E3C-8968-43A0-9D17-818FAACCBFEC}"/>
    <cellStyle name="Normal 3 5 8 2" xfId="27975" xr:uid="{0FD8F62F-C254-4F53-951C-F0F519D57F9D}"/>
    <cellStyle name="Normal 3 5 8 2 2" xfId="27976" xr:uid="{219C6171-332C-4962-B4A4-BA898B639C94}"/>
    <cellStyle name="Normal 3 5 8 2 3" xfId="27977" xr:uid="{C851A155-4A4E-4B97-81C3-E78194CE2089}"/>
    <cellStyle name="Normal 3 5 8 3" xfId="27978" xr:uid="{BD95DBC8-9A1B-4AAC-B55A-1AFCCA93CFB5}"/>
    <cellStyle name="Normal 3 5 8 3 2" xfId="27979" xr:uid="{58D05694-CBAE-4DDC-AE3B-63369BE2E9B2}"/>
    <cellStyle name="Normal 3 5 8 3 3" xfId="27980" xr:uid="{593DD2CE-F89F-4335-B601-93B1EC77855E}"/>
    <cellStyle name="Normal 3 5 8 4" xfId="27981" xr:uid="{F3A3BBD8-3ED6-48E3-899B-21A34780895B}"/>
    <cellStyle name="Normal 3 5 8 5" xfId="27982" xr:uid="{397C92A8-44B9-4493-832C-7CFE573A9A95}"/>
    <cellStyle name="Normal 3 5 80" xfId="27983" xr:uid="{0B9AF460-8C14-487F-A31B-44D5B8318D28}"/>
    <cellStyle name="Normal 3 5 81" xfId="27984" xr:uid="{8945FDA2-EA00-494D-AAB0-29B89E81922A}"/>
    <cellStyle name="Normal 3 5 82" xfId="27985" xr:uid="{06CDA7CC-5F3F-4ECA-B95E-664B51EE467E}"/>
    <cellStyle name="Normal 3 5 9" xfId="27986" xr:uid="{926180B3-3CB9-4B76-B422-0F6298C742C5}"/>
    <cellStyle name="Normal 3 5 9 2" xfId="27987" xr:uid="{58D88454-DFAE-4092-92A4-6C4C3ACABF62}"/>
    <cellStyle name="Normal 3 5 9 2 2" xfId="27988" xr:uid="{954D5688-B719-4BE6-A659-2A024B4F7C34}"/>
    <cellStyle name="Normal 3 5 9 2 3" xfId="27989" xr:uid="{F79F284D-48BB-4523-BB09-67A833BC392C}"/>
    <cellStyle name="Normal 3 5 9 3" xfId="27990" xr:uid="{B1AFDB70-FCBA-4ED0-AC9D-5759CC863A61}"/>
    <cellStyle name="Normal 3 5 9 3 2" xfId="27991" xr:uid="{01925425-5245-4865-B474-C870D929E77B}"/>
    <cellStyle name="Normal 3 5 9 3 3" xfId="27992" xr:uid="{C06D7DAC-66D1-435C-A5BD-704454BD4FF4}"/>
    <cellStyle name="Normal 3 5 9 4" xfId="27993" xr:uid="{E2741652-5237-45A2-8AE4-76828F110BEB}"/>
    <cellStyle name="Normal 3 5 9 5" xfId="27994" xr:uid="{01D69EF4-4811-4110-A704-0D509EF7D054}"/>
    <cellStyle name="Normal 3 50" xfId="27995" xr:uid="{F085728E-21BD-463B-A972-57B99F789DA9}"/>
    <cellStyle name="Normal 3 50 2" xfId="27996" xr:uid="{58B4B104-E5AD-41F1-8F15-D7C4268E60D2}"/>
    <cellStyle name="Normal 3 50 2 2" xfId="27997" xr:uid="{3EE6832F-CC2D-4034-8929-67FEB6AE03ED}"/>
    <cellStyle name="Normal 3 50 2 3" xfId="27998" xr:uid="{EB5FCCAA-A0B9-4479-AC0F-19772217DA67}"/>
    <cellStyle name="Normal 3 50 3" xfId="27999" xr:uid="{B029C07E-8FCE-44CF-9030-F196FA885EA3}"/>
    <cellStyle name="Normal 3 50 3 2" xfId="28000" xr:uid="{B8162110-0194-4976-A70E-E2033B30CF06}"/>
    <cellStyle name="Normal 3 50 3 3" xfId="28001" xr:uid="{950CBA0B-240F-4F90-ABE4-87C26DA55E06}"/>
    <cellStyle name="Normal 3 50 4" xfId="28002" xr:uid="{0C76E031-97AA-4C84-A6C9-0D611C4C4D12}"/>
    <cellStyle name="Normal 3 50 5" xfId="28003" xr:uid="{5D1E4A4B-6672-4F03-AD69-9CB3E8AE3E7A}"/>
    <cellStyle name="Normal 3 51" xfId="28004" xr:uid="{46F15633-B4C8-450F-9393-8EA326CDD427}"/>
    <cellStyle name="Normal 3 51 2" xfId="28005" xr:uid="{A5D260B0-C419-415E-87AB-EF7E92369ED2}"/>
    <cellStyle name="Normal 3 51 2 2" xfId="28006" xr:uid="{3813C877-2C4F-4D5C-9A05-A08DFDE682A3}"/>
    <cellStyle name="Normal 3 51 2 3" xfId="28007" xr:uid="{970C17B9-3C01-4106-A5DC-1EF14FBFE8A4}"/>
    <cellStyle name="Normal 3 51 3" xfId="28008" xr:uid="{0BBE58F2-9555-4753-8B6C-67D21B5AA6DC}"/>
    <cellStyle name="Normal 3 51 3 2" xfId="28009" xr:uid="{6AC6BD3B-B48F-4D89-8FFD-27099252EA60}"/>
    <cellStyle name="Normal 3 51 3 3" xfId="28010" xr:uid="{C41D43B6-F025-4554-9E36-E152607A7AD2}"/>
    <cellStyle name="Normal 3 51 4" xfId="28011" xr:uid="{16A4118F-3CCB-48D8-BF83-D42239AF0865}"/>
    <cellStyle name="Normal 3 51 5" xfId="28012" xr:uid="{5EC8DF71-556F-4C9D-B8EE-2E28659A69C6}"/>
    <cellStyle name="Normal 3 52" xfId="28013" xr:uid="{EE728C20-61E5-46B1-B19C-BBFA29D1153D}"/>
    <cellStyle name="Normal 3 52 2" xfId="28014" xr:uid="{74A58835-2207-4858-A519-62D650C46575}"/>
    <cellStyle name="Normal 3 52 2 2" xfId="28015" xr:uid="{21864D9A-2503-4B2C-A130-A9CABC187495}"/>
    <cellStyle name="Normal 3 52 2 3" xfId="28016" xr:uid="{D3593A2F-CF42-4BE3-A191-5248E9599F4B}"/>
    <cellStyle name="Normal 3 52 3" xfId="28017" xr:uid="{E11DEA76-DA4B-442B-B1BC-1CC54E3EAAEB}"/>
    <cellStyle name="Normal 3 52 3 2" xfId="28018" xr:uid="{3A2C5A08-B7F6-4D52-95D6-65FC0CE46C5E}"/>
    <cellStyle name="Normal 3 52 3 3" xfId="28019" xr:uid="{C77AA3CC-82CC-4E93-AA84-E1CE14BBF10A}"/>
    <cellStyle name="Normal 3 52 4" xfId="28020" xr:uid="{16CFCD3A-EB8A-4E76-ADAA-3C6CDE19B524}"/>
    <cellStyle name="Normal 3 52 5" xfId="28021" xr:uid="{5F4992B5-1FD0-4278-AF58-4D26CBECB12B}"/>
    <cellStyle name="Normal 3 53" xfId="28022" xr:uid="{7B3C254F-00CF-4809-A369-2072A7350A56}"/>
    <cellStyle name="Normal 3 53 2" xfId="28023" xr:uid="{B66FEADE-CBBE-4468-A66A-C9580AA9FD12}"/>
    <cellStyle name="Normal 3 53 2 2" xfId="28024" xr:uid="{38255B3C-96E1-4DF2-9257-2A818E8D70CC}"/>
    <cellStyle name="Normal 3 53 2 3" xfId="28025" xr:uid="{C0C05C4D-B76D-4615-BB02-169C48B31AF1}"/>
    <cellStyle name="Normal 3 53 3" xfId="28026" xr:uid="{FC14FF1C-C7C4-4ADC-AEE2-E6B579ABC97B}"/>
    <cellStyle name="Normal 3 53 3 2" xfId="28027" xr:uid="{EA87C17D-B537-4452-8219-BD683FCF8389}"/>
    <cellStyle name="Normal 3 53 3 3" xfId="28028" xr:uid="{9FC831B8-61CE-4464-9B5C-E99F2EDEF872}"/>
    <cellStyle name="Normal 3 53 4" xfId="28029" xr:uid="{216E8804-49AA-4269-ABB0-F3E942988EE6}"/>
    <cellStyle name="Normal 3 53 5" xfId="28030" xr:uid="{A14176B0-521D-4D89-BE33-D9E4A70FE801}"/>
    <cellStyle name="Normal 3 54" xfId="28031" xr:uid="{C6E6A358-67FF-4FAF-B384-4B524879D45F}"/>
    <cellStyle name="Normal 3 54 2" xfId="28032" xr:uid="{2D6802B1-CF47-47C9-86DB-369140626727}"/>
    <cellStyle name="Normal 3 54 2 2" xfId="28033" xr:uid="{72423A78-CA9E-4B96-8E06-70B2C588E0F4}"/>
    <cellStyle name="Normal 3 54 2 3" xfId="28034" xr:uid="{E6E6A573-6672-46E8-9567-D07A32914F2E}"/>
    <cellStyle name="Normal 3 54 3" xfId="28035" xr:uid="{986C7A54-BD6E-484D-8EE4-2F54E3480CC9}"/>
    <cellStyle name="Normal 3 54 3 2" xfId="28036" xr:uid="{24A0E1B2-D03C-4C84-903A-C820F7626102}"/>
    <cellStyle name="Normal 3 54 3 3" xfId="28037" xr:uid="{ED842E1B-FDA7-49BB-A49F-D69B5154C9E7}"/>
    <cellStyle name="Normal 3 54 4" xfId="28038" xr:uid="{2834D3E2-3BF1-4477-B4B1-4A70C8534085}"/>
    <cellStyle name="Normal 3 54 5" xfId="28039" xr:uid="{F9170E5D-F989-4134-8C07-40BB51904049}"/>
    <cellStyle name="Normal 3 55" xfId="28040" xr:uid="{327AAD2F-0C24-4EE4-ADA4-E06F23B306CE}"/>
    <cellStyle name="Normal 3 55 2" xfId="28041" xr:uid="{E9B733A5-C264-4ECB-B948-EA0D19997981}"/>
    <cellStyle name="Normal 3 55 2 2" xfId="28042" xr:uid="{49D23263-25CA-41FB-BB25-B2551A146156}"/>
    <cellStyle name="Normal 3 55 2 3" xfId="28043" xr:uid="{DF2189D6-8B68-49D2-B79B-B5F4CFAE3698}"/>
    <cellStyle name="Normal 3 55 3" xfId="28044" xr:uid="{31664E29-F97E-4449-BF00-7EDABD8437B8}"/>
    <cellStyle name="Normal 3 55 3 2" xfId="28045" xr:uid="{B1E9DF1A-DBCB-4F9E-BBEF-B057EA6FA481}"/>
    <cellStyle name="Normal 3 55 3 3" xfId="28046" xr:uid="{1B60E337-BBD0-471F-964F-E93EC4F747F4}"/>
    <cellStyle name="Normal 3 55 4" xfId="28047" xr:uid="{84040770-D73C-4248-A7AA-3727310A2E98}"/>
    <cellStyle name="Normal 3 55 5" xfId="28048" xr:uid="{822C5CD8-1DC3-48CC-9BD7-22505BA15BF2}"/>
    <cellStyle name="Normal 3 56" xfId="28049" xr:uid="{F3B4EF8D-B271-49AA-971C-2C52E3825A9B}"/>
    <cellStyle name="Normal 3 56 2" xfId="28050" xr:uid="{A90B906D-39F1-48C9-9E6A-2784F1FA8D2B}"/>
    <cellStyle name="Normal 3 56 2 2" xfId="28051" xr:uid="{621E0537-1F41-477D-A872-ABC22A68FB84}"/>
    <cellStyle name="Normal 3 56 2 3" xfId="28052" xr:uid="{5C719336-93C4-44AB-9D2B-0F6D19768EB2}"/>
    <cellStyle name="Normal 3 56 3" xfId="28053" xr:uid="{4AF3363A-EC48-4E30-9AE2-9FD7325713FE}"/>
    <cellStyle name="Normal 3 56 3 2" xfId="28054" xr:uid="{AF7BE3B7-B1FB-4B34-9524-394A1DD3A2E7}"/>
    <cellStyle name="Normal 3 56 3 3" xfId="28055" xr:uid="{6C887F9D-F04E-4D7F-9DE0-C029BD807CC6}"/>
    <cellStyle name="Normal 3 56 4" xfId="28056" xr:uid="{59B38701-C535-4C3A-B6E0-54F3394C89FC}"/>
    <cellStyle name="Normal 3 56 5" xfId="28057" xr:uid="{92128123-2525-4C23-A72A-ADB464C3717B}"/>
    <cellStyle name="Normal 3 57" xfId="28058" xr:uid="{23D51B1A-059D-40BF-8476-94C2C598EDF2}"/>
    <cellStyle name="Normal 3 57 2" xfId="28059" xr:uid="{A4226530-764D-4137-AC7F-B3633701BCEA}"/>
    <cellStyle name="Normal 3 57 2 2" xfId="28060" xr:uid="{DC89D322-893B-42DE-84B2-D5BF9D1913FF}"/>
    <cellStyle name="Normal 3 57 2 3" xfId="28061" xr:uid="{F77D9BC5-7D22-4381-BAEA-A92F674738B7}"/>
    <cellStyle name="Normal 3 57 3" xfId="28062" xr:uid="{3EAAEB5F-79B7-46BE-8D23-6F436F2B34EF}"/>
    <cellStyle name="Normal 3 57 3 2" xfId="28063" xr:uid="{45B4443F-DAAA-4040-8CCC-C74891A31281}"/>
    <cellStyle name="Normal 3 57 3 3" xfId="28064" xr:uid="{81370652-98A8-4A44-9B9A-FA88E3835AEB}"/>
    <cellStyle name="Normal 3 57 4" xfId="28065" xr:uid="{61ED3FD1-FE7E-43B5-815B-BDDDFF960E44}"/>
    <cellStyle name="Normal 3 57 5" xfId="28066" xr:uid="{0921C806-3D40-4E70-914D-2069C5FEC3B3}"/>
    <cellStyle name="Normal 3 58" xfId="28067" xr:uid="{F52BFA66-D527-4DA0-BAE5-E69A9A9AD670}"/>
    <cellStyle name="Normal 3 58 2" xfId="28068" xr:uid="{CFF33923-881E-487B-8489-7B9324FADEB6}"/>
    <cellStyle name="Normal 3 58 2 2" xfId="28069" xr:uid="{4E451BA0-80A2-4CC7-87BB-8FAC7FFED573}"/>
    <cellStyle name="Normal 3 58 2 3" xfId="28070" xr:uid="{5E656CBC-5C84-4471-8557-07DE7EB10C77}"/>
    <cellStyle name="Normal 3 58 3" xfId="28071" xr:uid="{00225E39-0D86-416D-9050-C2495D201A91}"/>
    <cellStyle name="Normal 3 58 3 2" xfId="28072" xr:uid="{5DFB135E-6C10-4955-B21B-5D4E8771CD72}"/>
    <cellStyle name="Normal 3 58 3 3" xfId="28073" xr:uid="{9C8D465E-E203-4A2A-B7E8-BE220B12AC78}"/>
    <cellStyle name="Normal 3 58 4" xfId="28074" xr:uid="{CE81102F-65A4-4197-BFDF-2DFE0E4179A1}"/>
    <cellStyle name="Normal 3 58 5" xfId="28075" xr:uid="{7E67C850-5FDB-4E2D-933F-45D205BAA866}"/>
    <cellStyle name="Normal 3 59" xfId="28076" xr:uid="{E73AFF72-E624-4284-BF0C-5F299C6EBACA}"/>
    <cellStyle name="Normal 3 59 2" xfId="28077" xr:uid="{C61595A1-C3C5-478E-8AE3-3C3A1F9CF01D}"/>
    <cellStyle name="Normal 3 59 2 2" xfId="28078" xr:uid="{E85E34C1-AF79-4E2A-8F93-E5D56E36CE52}"/>
    <cellStyle name="Normal 3 59 2 3" xfId="28079" xr:uid="{585E5437-AD11-4A83-A4F4-0BC1ACC56F8A}"/>
    <cellStyle name="Normal 3 59 3" xfId="28080" xr:uid="{D3546FFA-3C30-4CE5-B08C-F9423E562080}"/>
    <cellStyle name="Normal 3 59 3 2" xfId="28081" xr:uid="{20E87497-1FD6-4845-BBAC-ABC5649668C7}"/>
    <cellStyle name="Normal 3 59 3 3" xfId="28082" xr:uid="{6465A174-9551-45DD-A06A-C3E76E38363F}"/>
    <cellStyle name="Normal 3 59 4" xfId="28083" xr:uid="{47524453-BEF3-49FF-A45D-C1679258CF9C}"/>
    <cellStyle name="Normal 3 59 5" xfId="28084" xr:uid="{95A7226C-978D-40BB-9C53-134B66BB4B63}"/>
    <cellStyle name="Normal 3 6" xfId="28085" xr:uid="{7B395307-4D85-4446-811C-27DBC8FE31F7}"/>
    <cellStyle name="Normal 3 6 10" xfId="28086" xr:uid="{35374C76-A910-487F-93D3-64F2F61D092F}"/>
    <cellStyle name="Normal 3 6 10 2" xfId="28087" xr:uid="{CBD089F4-F6B7-411A-9BF8-B2CD573CAF06}"/>
    <cellStyle name="Normal 3 6 10 2 2" xfId="28088" xr:uid="{C8E7089C-FD15-4C62-9CD9-F49C9207E0E6}"/>
    <cellStyle name="Normal 3 6 10 2 3" xfId="28089" xr:uid="{38DEBBC0-0BB4-4F55-924B-4CCF1E4E0768}"/>
    <cellStyle name="Normal 3 6 10 3" xfId="28090" xr:uid="{40F46FA7-5482-4940-BCF6-6B2E8EA9232E}"/>
    <cellStyle name="Normal 3 6 10 3 2" xfId="28091" xr:uid="{D3A08209-2E45-4D2A-B84F-19ACCD10892D}"/>
    <cellStyle name="Normal 3 6 10 3 3" xfId="28092" xr:uid="{1CBEBBB5-577A-474F-9CDB-5B4486D9F4A5}"/>
    <cellStyle name="Normal 3 6 10 4" xfId="28093" xr:uid="{FA3C0EEA-B38C-46D1-9C90-EB71A96C5E2C}"/>
    <cellStyle name="Normal 3 6 10 5" xfId="28094" xr:uid="{E4D054A9-6B34-414C-8A52-9E475B712D71}"/>
    <cellStyle name="Normal 3 6 11" xfId="28095" xr:uid="{59363AA8-DE2C-4884-A3C9-0B9349960EE8}"/>
    <cellStyle name="Normal 3 6 11 2" xfId="28096" xr:uid="{FA46C8D6-56E6-4936-8BE7-DD39C9FBB46E}"/>
    <cellStyle name="Normal 3 6 11 2 2" xfId="28097" xr:uid="{1397998F-84B2-469D-BB27-08DED8795006}"/>
    <cellStyle name="Normal 3 6 11 2 3" xfId="28098" xr:uid="{FCD4560A-C40D-45E5-9178-5D5B33ED0FC8}"/>
    <cellStyle name="Normal 3 6 11 3" xfId="28099" xr:uid="{DC3FD711-426B-41D3-9EC1-5AF59563AEE8}"/>
    <cellStyle name="Normal 3 6 11 3 2" xfId="28100" xr:uid="{6948F725-6353-4A79-9B63-52B02EBC0B87}"/>
    <cellStyle name="Normal 3 6 11 3 3" xfId="28101" xr:uid="{531A6B95-CD3E-4228-9DED-C1AA47712B71}"/>
    <cellStyle name="Normal 3 6 11 4" xfId="28102" xr:uid="{E259B6A9-E09C-4D73-9456-3296EB7ECE1E}"/>
    <cellStyle name="Normal 3 6 11 5" xfId="28103" xr:uid="{AA019E99-AB4B-4662-BF54-C749EE74CA47}"/>
    <cellStyle name="Normal 3 6 12" xfId="28104" xr:uid="{5D6EEEA5-C9E7-4791-99EC-27A5941000BA}"/>
    <cellStyle name="Normal 3 6 12 2" xfId="28105" xr:uid="{1ECFD205-3FCD-46E7-9979-B69F77EC582B}"/>
    <cellStyle name="Normal 3 6 12 2 2" xfId="28106" xr:uid="{A375FAE0-83B4-40BE-8B06-00D30F60910C}"/>
    <cellStyle name="Normal 3 6 12 2 3" xfId="28107" xr:uid="{85FFCEC0-E10E-4B83-A49F-5D7588C1A86A}"/>
    <cellStyle name="Normal 3 6 12 3" xfId="28108" xr:uid="{5EC2A748-49E6-4653-B4C1-5C12490E8497}"/>
    <cellStyle name="Normal 3 6 12 3 2" xfId="28109" xr:uid="{C0612D8B-2C2A-422A-A5E5-1D90BEA676CE}"/>
    <cellStyle name="Normal 3 6 12 3 3" xfId="28110" xr:uid="{CF0F1066-3333-4F6C-B71E-E910076B11B2}"/>
    <cellStyle name="Normal 3 6 12 4" xfId="28111" xr:uid="{7AAA121C-F8E2-47CD-870A-E54FAADF619F}"/>
    <cellStyle name="Normal 3 6 12 5" xfId="28112" xr:uid="{6BCED59D-9530-4EE5-B862-8E5FEB84481D}"/>
    <cellStyle name="Normal 3 6 13" xfId="28113" xr:uid="{43CBAF27-50E5-49CB-AD21-6B5155E36DD0}"/>
    <cellStyle name="Normal 3 6 13 2" xfId="28114" xr:uid="{1552575E-732E-4C6F-B852-16B2E59D4671}"/>
    <cellStyle name="Normal 3 6 13 2 2" xfId="28115" xr:uid="{A798691C-D388-47EA-8B4C-BD36F6A0A309}"/>
    <cellStyle name="Normal 3 6 13 2 3" xfId="28116" xr:uid="{8DABD560-9034-4202-B289-1A225F006B4B}"/>
    <cellStyle name="Normal 3 6 13 3" xfId="28117" xr:uid="{31C4C420-D829-4686-8D58-597B5F7356B6}"/>
    <cellStyle name="Normal 3 6 13 3 2" xfId="28118" xr:uid="{0D2517EA-8FC7-456A-A3CA-B309C1D7B4DA}"/>
    <cellStyle name="Normal 3 6 13 3 3" xfId="28119" xr:uid="{368C2EC9-2EE1-4C4C-A5A7-3FC4AE54E1FB}"/>
    <cellStyle name="Normal 3 6 13 4" xfId="28120" xr:uid="{9803781F-432D-4F37-B532-7DE9F7A49D32}"/>
    <cellStyle name="Normal 3 6 13 5" xfId="28121" xr:uid="{F0CB7DD3-EAFB-4FFC-A41B-EBCDACB99BEE}"/>
    <cellStyle name="Normal 3 6 14" xfId="28122" xr:uid="{0596A5FF-10B6-4F10-860D-0DA0F127A00A}"/>
    <cellStyle name="Normal 3 6 14 2" xfId="28123" xr:uid="{2AB3FB4C-418A-4A74-94A5-C1423D033E92}"/>
    <cellStyle name="Normal 3 6 14 2 2" xfId="28124" xr:uid="{65BCCB61-5F45-4EE6-AC94-FA6DE98E67AA}"/>
    <cellStyle name="Normal 3 6 14 2 3" xfId="28125" xr:uid="{B39378C6-14A5-42B7-BA9B-3AFB551663F4}"/>
    <cellStyle name="Normal 3 6 14 3" xfId="28126" xr:uid="{3A2B5C1E-F246-48A9-8035-89539AF3EB08}"/>
    <cellStyle name="Normal 3 6 14 3 2" xfId="28127" xr:uid="{D27F763C-0DBC-4033-A649-139DF88D987B}"/>
    <cellStyle name="Normal 3 6 14 3 3" xfId="28128" xr:uid="{5D2F3BF0-31F9-4BBE-8FE9-94BFABB980EA}"/>
    <cellStyle name="Normal 3 6 14 4" xfId="28129" xr:uid="{2FB81E5D-D417-4925-80BF-C8B5F2E84360}"/>
    <cellStyle name="Normal 3 6 14 5" xfId="28130" xr:uid="{7F6BF4BB-7B69-41BF-B18D-F802ED865DCC}"/>
    <cellStyle name="Normal 3 6 15" xfId="28131" xr:uid="{68EB80EE-2429-4A83-860B-F619A6974B29}"/>
    <cellStyle name="Normal 3 6 15 2" xfId="28132" xr:uid="{45D453F9-A48F-4C78-BC23-3AA6F731C4A0}"/>
    <cellStyle name="Normal 3 6 15 2 2" xfId="28133" xr:uid="{AF3241DC-F6B2-4216-B41B-BF2CA0CBE38E}"/>
    <cellStyle name="Normal 3 6 15 2 3" xfId="28134" xr:uid="{D3100866-3F76-43B1-930C-D28F521428D5}"/>
    <cellStyle name="Normal 3 6 15 3" xfId="28135" xr:uid="{C0B53B2A-C3AB-433F-9035-FE481FD6E73C}"/>
    <cellStyle name="Normal 3 6 15 3 2" xfId="28136" xr:uid="{90D47902-937A-4713-A8B4-0D918D4BCEA0}"/>
    <cellStyle name="Normal 3 6 15 3 3" xfId="28137" xr:uid="{CE6AE5E7-4D48-4E85-8BDB-6731561EC2C8}"/>
    <cellStyle name="Normal 3 6 15 4" xfId="28138" xr:uid="{6FDB7A4B-F2A8-4896-ABA4-09CCC28D1C4B}"/>
    <cellStyle name="Normal 3 6 15 5" xfId="28139" xr:uid="{08E985AF-AD70-4399-A342-0CC626E5702E}"/>
    <cellStyle name="Normal 3 6 16" xfId="28140" xr:uid="{37E3B851-3973-4248-A31A-CE96E6D195FF}"/>
    <cellStyle name="Normal 3 6 16 2" xfId="28141" xr:uid="{158BCEB5-6285-4692-AC9A-CBFEC9FEDD36}"/>
    <cellStyle name="Normal 3 6 16 2 2" xfId="28142" xr:uid="{738AD1A5-5695-4B1E-A5A1-1E159C4004EE}"/>
    <cellStyle name="Normal 3 6 16 2 3" xfId="28143" xr:uid="{E377061D-6485-4A55-8D9D-121A9FA6E53D}"/>
    <cellStyle name="Normal 3 6 16 3" xfId="28144" xr:uid="{8A8909AD-2E54-4BC4-8D85-B5BF06478449}"/>
    <cellStyle name="Normal 3 6 16 3 2" xfId="28145" xr:uid="{F964FF2B-006A-45A3-A6EC-EE26FE02B3C1}"/>
    <cellStyle name="Normal 3 6 16 3 3" xfId="28146" xr:uid="{89A382B0-E75B-490B-B6AC-55A45198A40A}"/>
    <cellStyle name="Normal 3 6 16 4" xfId="28147" xr:uid="{B2BE321C-D8E7-4083-A819-6BF41560462E}"/>
    <cellStyle name="Normal 3 6 16 5" xfId="28148" xr:uid="{36B030C5-35FE-4B07-97E5-FABFF4247F45}"/>
    <cellStyle name="Normal 3 6 17" xfId="28149" xr:uid="{820451AD-8146-4232-830A-62FE0DA0C90E}"/>
    <cellStyle name="Normal 3 6 17 2" xfId="28150" xr:uid="{73C7C9FB-60F9-4B4C-B079-6CFD7AD43B8E}"/>
    <cellStyle name="Normal 3 6 17 2 2" xfId="28151" xr:uid="{F8C96A8A-FA64-4651-B8F6-524751FD6DC4}"/>
    <cellStyle name="Normal 3 6 17 2 3" xfId="28152" xr:uid="{AE074C04-0FD9-411B-81D5-A92B84AAEF68}"/>
    <cellStyle name="Normal 3 6 17 3" xfId="28153" xr:uid="{DFF59626-D2B0-4819-A335-A8A8E0F3A153}"/>
    <cellStyle name="Normal 3 6 17 3 2" xfId="28154" xr:uid="{EF1E8275-9375-43DC-A959-3DD407CFC5D0}"/>
    <cellStyle name="Normal 3 6 17 3 3" xfId="28155" xr:uid="{434AA0CD-2378-4ABF-8BEA-75E7AEDCC048}"/>
    <cellStyle name="Normal 3 6 17 4" xfId="28156" xr:uid="{EBABFD5F-0C6A-4610-9DDA-043450C4B1F9}"/>
    <cellStyle name="Normal 3 6 17 5" xfId="28157" xr:uid="{23EA6BDA-8ADB-4787-AD89-FA0D59380FFF}"/>
    <cellStyle name="Normal 3 6 18" xfId="28158" xr:uid="{6B2B6310-EDB9-4519-B07B-5DEA2DF74A4C}"/>
    <cellStyle name="Normal 3 6 18 2" xfId="28159" xr:uid="{F1C09A52-29DF-4772-A8AE-75529316109E}"/>
    <cellStyle name="Normal 3 6 18 2 2" xfId="28160" xr:uid="{A5198C34-F5FC-4C04-8775-8AC51C8D225B}"/>
    <cellStyle name="Normal 3 6 18 2 3" xfId="28161" xr:uid="{6D51538D-2B85-4186-A8D6-E12FE5288992}"/>
    <cellStyle name="Normal 3 6 18 3" xfId="28162" xr:uid="{9BA817D3-59FF-406B-B03C-92F3A9FE70E6}"/>
    <cellStyle name="Normal 3 6 18 3 2" xfId="28163" xr:uid="{C567369D-2A6E-466A-940F-056DA263D5C5}"/>
    <cellStyle name="Normal 3 6 18 3 3" xfId="28164" xr:uid="{D6553B56-49C9-4CE5-A82B-8CD97021D0F8}"/>
    <cellStyle name="Normal 3 6 18 4" xfId="28165" xr:uid="{BAD17A06-875B-48FF-BC34-9C69D0AA426D}"/>
    <cellStyle name="Normal 3 6 18 5" xfId="28166" xr:uid="{13F02F98-3A84-43EA-B981-48EE6ACD0216}"/>
    <cellStyle name="Normal 3 6 19" xfId="28167" xr:uid="{98328141-D639-4EEE-85F1-CF8B671AB8DB}"/>
    <cellStyle name="Normal 3 6 19 2" xfId="28168" xr:uid="{A650ADD3-2629-48DE-8E37-C04A197DD59C}"/>
    <cellStyle name="Normal 3 6 19 2 2" xfId="28169" xr:uid="{CE31EF51-B5F8-4700-8AE5-A71F06AB2C35}"/>
    <cellStyle name="Normal 3 6 19 2 3" xfId="28170" xr:uid="{D7755E0D-B7AC-4FBE-887C-55F3EAD59D00}"/>
    <cellStyle name="Normal 3 6 19 3" xfId="28171" xr:uid="{C55A3A0E-9D7A-4459-A769-91545A190D5A}"/>
    <cellStyle name="Normal 3 6 19 3 2" xfId="28172" xr:uid="{A07EBB3A-BFCE-449F-98BA-D4DFFD3FE322}"/>
    <cellStyle name="Normal 3 6 19 3 3" xfId="28173" xr:uid="{F1CAC991-227F-40B2-8335-30BFE33137E3}"/>
    <cellStyle name="Normal 3 6 19 4" xfId="28174" xr:uid="{BC9D91FC-48AE-47B6-A6EA-A58AD0F998D2}"/>
    <cellStyle name="Normal 3 6 19 5" xfId="28175" xr:uid="{7AD26053-4D65-4B43-AFCF-7F0A6A8E124C}"/>
    <cellStyle name="Normal 3 6 2" xfId="28176" xr:uid="{36F7D319-C410-4FBC-A8E4-304F672DD495}"/>
    <cellStyle name="Normal 3 6 2 2" xfId="28177" xr:uid="{78A0EBAE-4FD4-4D61-BA83-8E0453F4E195}"/>
    <cellStyle name="Normal 3 6 2 2 2" xfId="28178" xr:uid="{10FF2E5D-642D-44D9-BEC1-A63549C121BF}"/>
    <cellStyle name="Normal 3 6 2 2 3" xfId="28179" xr:uid="{DD00F7F8-363D-43EA-81D3-BDCDDA66FEF6}"/>
    <cellStyle name="Normal 3 6 2 3" xfId="28180" xr:uid="{5713C90E-0728-4414-807C-9AF3C761E3DB}"/>
    <cellStyle name="Normal 3 6 2 3 2" xfId="28181" xr:uid="{1E990EC4-F79F-4196-8536-E97C6929F26F}"/>
    <cellStyle name="Normal 3 6 2 3 3" xfId="28182" xr:uid="{14D28964-F10E-49CB-B27B-961248C12705}"/>
    <cellStyle name="Normal 3 6 2 4" xfId="28183" xr:uid="{11484296-9473-424B-B228-E14E20359F6B}"/>
    <cellStyle name="Normal 3 6 2 5" xfId="28184" xr:uid="{47895396-A06A-470A-B8A0-A261D1E8E106}"/>
    <cellStyle name="Normal 3 6 20" xfId="28185" xr:uid="{07D7A332-C504-472D-8A1F-71FCC665F91E}"/>
    <cellStyle name="Normal 3 6 20 2" xfId="28186" xr:uid="{A0CC252D-5C0C-41D1-A2A4-9E94CEEA517C}"/>
    <cellStyle name="Normal 3 6 20 2 2" xfId="28187" xr:uid="{54A2D654-0650-43A3-8762-DC6133C3045B}"/>
    <cellStyle name="Normal 3 6 20 2 3" xfId="28188" xr:uid="{9E106EEE-4B9A-4EDD-8FA6-10477B87FE36}"/>
    <cellStyle name="Normal 3 6 20 3" xfId="28189" xr:uid="{E42FACA3-9D9A-4FE5-B942-1CDE01E9306A}"/>
    <cellStyle name="Normal 3 6 20 3 2" xfId="28190" xr:uid="{794FDD47-B06A-4928-87C9-5BBF63E4180E}"/>
    <cellStyle name="Normal 3 6 20 3 3" xfId="28191" xr:uid="{3DE0E90F-5A79-4345-9745-4A571501B55E}"/>
    <cellStyle name="Normal 3 6 20 4" xfId="28192" xr:uid="{C692FA45-82E8-4F44-8790-8C79EB80CA90}"/>
    <cellStyle name="Normal 3 6 20 5" xfId="28193" xr:uid="{48FD69AE-2BD8-4345-9159-370DB6EE81CB}"/>
    <cellStyle name="Normal 3 6 21" xfId="28194" xr:uid="{05B9912C-7150-49C3-BAB4-EEF008ECCEA2}"/>
    <cellStyle name="Normal 3 6 21 2" xfId="28195" xr:uid="{A64F8460-5D9F-4354-AE8D-DF65A2148F79}"/>
    <cellStyle name="Normal 3 6 21 2 2" xfId="28196" xr:uid="{3855DFAB-6BB6-4B9C-B8C6-3E9195F23AEB}"/>
    <cellStyle name="Normal 3 6 21 2 3" xfId="28197" xr:uid="{E1EE5F3B-B061-4330-AD7F-87021B21EAE3}"/>
    <cellStyle name="Normal 3 6 21 3" xfId="28198" xr:uid="{BF98F085-E6F1-481D-993B-1E80B1C07A32}"/>
    <cellStyle name="Normal 3 6 21 3 2" xfId="28199" xr:uid="{DF005E0B-6F95-49D2-A061-8BC85154A2DC}"/>
    <cellStyle name="Normal 3 6 21 3 3" xfId="28200" xr:uid="{67AC6EA8-4B20-42B9-AE21-22E2E33DBD08}"/>
    <cellStyle name="Normal 3 6 21 4" xfId="28201" xr:uid="{958BD72D-634A-406B-B114-C854A454B45E}"/>
    <cellStyle name="Normal 3 6 21 5" xfId="28202" xr:uid="{C7CE6C42-F501-4BEA-AE7D-E63FA12B6A7F}"/>
    <cellStyle name="Normal 3 6 22" xfId="28203" xr:uid="{C6138844-AA27-4539-BB2F-E3FBBAE584A3}"/>
    <cellStyle name="Normal 3 6 22 2" xfId="28204" xr:uid="{60CA3364-378A-48CF-B49B-BB40F76E65CF}"/>
    <cellStyle name="Normal 3 6 22 2 2" xfId="28205" xr:uid="{D9DBA027-6671-42B2-BF93-52325BCDE9E5}"/>
    <cellStyle name="Normal 3 6 22 2 3" xfId="28206" xr:uid="{3CB77467-B2A0-45F6-8EED-B7C3439A1C59}"/>
    <cellStyle name="Normal 3 6 22 3" xfId="28207" xr:uid="{E3D2CC90-01D1-4B3F-8F4F-90B57AD6EEEF}"/>
    <cellStyle name="Normal 3 6 22 3 2" xfId="28208" xr:uid="{108BE925-CA38-4BB1-AAE6-670CB786495E}"/>
    <cellStyle name="Normal 3 6 22 3 3" xfId="28209" xr:uid="{5B335D92-A673-42D5-8FB3-4A2BE98A1C0B}"/>
    <cellStyle name="Normal 3 6 22 4" xfId="28210" xr:uid="{ACB8AB9D-AF4B-406B-80BD-70945FFDE54A}"/>
    <cellStyle name="Normal 3 6 22 5" xfId="28211" xr:uid="{5CC0D663-D9AF-4CD0-A06E-562AEA86A117}"/>
    <cellStyle name="Normal 3 6 23" xfId="28212" xr:uid="{7F97E857-465C-4EFD-BA63-040C4592FB6B}"/>
    <cellStyle name="Normal 3 6 23 2" xfId="28213" xr:uid="{53CF4367-5CD1-42C9-8251-DA133466E85B}"/>
    <cellStyle name="Normal 3 6 23 2 2" xfId="28214" xr:uid="{B51C9E00-F9E2-401B-8A67-69ACEC88415C}"/>
    <cellStyle name="Normal 3 6 23 2 3" xfId="28215" xr:uid="{8D74D7F1-B267-4F34-A345-7631F9935D47}"/>
    <cellStyle name="Normal 3 6 23 3" xfId="28216" xr:uid="{7EA2ED2A-1B7F-495E-B35E-7B7ED848C10D}"/>
    <cellStyle name="Normal 3 6 23 3 2" xfId="28217" xr:uid="{C5F1CF51-1C93-49DD-84B4-55661A8FCCC2}"/>
    <cellStyle name="Normal 3 6 23 3 3" xfId="28218" xr:uid="{4BA01F0F-9111-400C-859D-CC60F89DD3B4}"/>
    <cellStyle name="Normal 3 6 23 4" xfId="28219" xr:uid="{B24606BE-8D32-499F-8D47-5F5D4CAE53AF}"/>
    <cellStyle name="Normal 3 6 23 5" xfId="28220" xr:uid="{72026B0F-CD2F-47B1-AB1D-ECCCA525819E}"/>
    <cellStyle name="Normal 3 6 24" xfId="28221" xr:uid="{5A6C18A4-5C52-4C20-A70D-0D3D001279B2}"/>
    <cellStyle name="Normal 3 6 24 10" xfId="28222" xr:uid="{91ECDE63-4E68-4185-BBAC-836433838784}"/>
    <cellStyle name="Normal 3 6 24 11" xfId="28223" xr:uid="{05F132CC-0D85-4545-8AFB-FA7DFAA31671}"/>
    <cellStyle name="Normal 3 6 24 11 2" xfId="28224" xr:uid="{641710AE-65DC-4EE2-90D2-41D599EFC23E}"/>
    <cellStyle name="Normal 3 6 24 11 2 2" xfId="28225" xr:uid="{B8E000A6-46AE-43AE-AA11-CB52F2908A47}"/>
    <cellStyle name="Normal 3 6 24 11 2 2 2" xfId="28226" xr:uid="{67CF24BC-9F6E-4E8B-B533-79F9BE82C8F8}"/>
    <cellStyle name="Normal 3 6 24 11 2 3" xfId="28227" xr:uid="{3EADED9C-C09B-49F9-9329-25368F335210}"/>
    <cellStyle name="Normal 3 6 24 11 2 4" xfId="28228" xr:uid="{4CBFBD69-C3C3-4525-90C4-C573130597B0}"/>
    <cellStyle name="Normal 3 6 24 11 2 5" xfId="28229" xr:uid="{D8770E48-FC08-4BA5-B6F3-B90DA33909D1}"/>
    <cellStyle name="Normal 3 6 24 11 3" xfId="28230" xr:uid="{46385AD5-2412-4CFD-9074-90DF8C8EB8E3}"/>
    <cellStyle name="Normal 3 6 24 11 3 2" xfId="28231" xr:uid="{1E5C4844-468F-4F8E-8B2F-BB25F5ED0398}"/>
    <cellStyle name="Normal 3 6 24 11 4" xfId="28232" xr:uid="{610DE77A-AEE9-4DC9-85AE-BA9DA9A872F2}"/>
    <cellStyle name="Normal 3 6 24 11 5" xfId="28233" xr:uid="{43EE4120-F9DD-4BFA-A94D-4A3D3B633CD7}"/>
    <cellStyle name="Normal 3 6 24 12" xfId="28234" xr:uid="{34499EE7-BB6E-4104-9D22-BEEC5AD7E935}"/>
    <cellStyle name="Normal 3 6 24 13" xfId="28235" xr:uid="{27287D03-BD70-40DC-936B-E34B56B839F5}"/>
    <cellStyle name="Normal 3 6 24 14" xfId="28236" xr:uid="{A97C0A6B-1274-4540-867F-4AE00BA5BF4F}"/>
    <cellStyle name="Normal 3 6 24 15" xfId="28237" xr:uid="{0D2B4292-896F-4424-AA26-961DA6108A93}"/>
    <cellStyle name="Normal 3 6 24 15 2" xfId="28238" xr:uid="{3FEAA12B-4600-4357-8A86-92FCD3739A55}"/>
    <cellStyle name="Normal 3 6 24 16" xfId="28239" xr:uid="{F5EEA6BE-7C85-49D5-B4B1-69A1D09F7B25}"/>
    <cellStyle name="Normal 3 6 24 17" xfId="28240" xr:uid="{691E6007-540C-44FE-A8F3-757530F653C8}"/>
    <cellStyle name="Normal 3 6 24 18" xfId="28241" xr:uid="{FF7257BB-035A-420E-8204-AE5886B165AB}"/>
    <cellStyle name="Normal 3 6 24 2" xfId="28242" xr:uid="{7D386177-8043-49E4-8184-9E0A7FF0315C}"/>
    <cellStyle name="Normal 3 6 24 2 10" xfId="28243" xr:uid="{F381F582-3CB6-4D6B-B267-411724DC3F35}"/>
    <cellStyle name="Normal 3 6 24 2 11" xfId="28244" xr:uid="{C4AE0F09-AC84-446B-8C03-ECF91DCA3B97}"/>
    <cellStyle name="Normal 3 6 24 2 12" xfId="28245" xr:uid="{033F8928-A052-47A6-818A-3950C1B35E4D}"/>
    <cellStyle name="Normal 3 6 24 2 13" xfId="28246" xr:uid="{BFE0E9E0-5A28-4701-A678-C9A38F40B159}"/>
    <cellStyle name="Normal 3 6 24 2 13 2" xfId="28247" xr:uid="{CBA369C8-7AE5-4B51-AB09-EB5D892ACB55}"/>
    <cellStyle name="Normal 3 6 24 2 14" xfId="28248" xr:uid="{4820C809-CFA3-4D95-82E5-0FE616DB812E}"/>
    <cellStyle name="Normal 3 6 24 2 15" xfId="28249" xr:uid="{B64809C5-FA76-4664-B9C2-C69DA9442981}"/>
    <cellStyle name="Normal 3 6 24 2 16" xfId="28250" xr:uid="{B77410D1-7373-4043-8F53-0C0EE8E899EC}"/>
    <cellStyle name="Normal 3 6 24 2 2" xfId="28251" xr:uid="{98E33075-1AAE-4BF1-9F3F-EC1489208E89}"/>
    <cellStyle name="Normal 3 6 24 2 2 10" xfId="28252" xr:uid="{DFE24670-A63A-4527-A0CF-918014259A53}"/>
    <cellStyle name="Normal 3 6 24 2 2 11" xfId="28253" xr:uid="{6647E407-8E3D-4365-ACCD-5624EDFCA7E0}"/>
    <cellStyle name="Normal 3 6 24 2 2 12" xfId="28254" xr:uid="{268B55D2-B768-4F40-BB33-41DCDC811C3D}"/>
    <cellStyle name="Normal 3 6 24 2 2 13" xfId="28255" xr:uid="{53B1ACD7-55E6-41AB-8A77-E7E11CF5B14D}"/>
    <cellStyle name="Normal 3 6 24 2 2 13 2" xfId="28256" xr:uid="{CCBC31C1-3A7B-469E-9DD9-FEA8DF48B3D8}"/>
    <cellStyle name="Normal 3 6 24 2 2 14" xfId="28257" xr:uid="{D16A3B7F-A616-44EF-BDD3-26086574EA38}"/>
    <cellStyle name="Normal 3 6 24 2 2 15" xfId="28258" xr:uid="{3A413D1C-5B32-4CAC-AC4B-4AC52991FA63}"/>
    <cellStyle name="Normal 3 6 24 2 2 16" xfId="28259" xr:uid="{77902C69-606B-4B51-8FFA-30080ABD73E6}"/>
    <cellStyle name="Normal 3 6 24 2 2 2" xfId="28260" xr:uid="{3086F118-FCED-4B48-93C3-F04FDE3126E4}"/>
    <cellStyle name="Normal 3 6 24 2 2 2 10" xfId="28261" xr:uid="{DAEA519E-598A-4EFB-91F1-170BCC48DE5D}"/>
    <cellStyle name="Normal 3 6 24 2 2 2 11" xfId="28262" xr:uid="{58C3B07B-A4F9-464D-8E17-CB4456C2C9FD}"/>
    <cellStyle name="Normal 3 6 24 2 2 2 12" xfId="28263" xr:uid="{82FE5859-A9F2-4F21-8AC4-CE7F2D506C04}"/>
    <cellStyle name="Normal 3 6 24 2 2 2 12 2" xfId="28264" xr:uid="{713FCE39-8DC3-4D2C-B375-92089CE907F5}"/>
    <cellStyle name="Normal 3 6 24 2 2 2 13" xfId="28265" xr:uid="{7752F301-7418-4EE6-9C2A-FE41B9236410}"/>
    <cellStyle name="Normal 3 6 24 2 2 2 14" xfId="28266" xr:uid="{F05CA2F8-91FC-4870-85DD-BD9F02CD1B74}"/>
    <cellStyle name="Normal 3 6 24 2 2 2 15" xfId="28267" xr:uid="{77C4BDB6-F3BD-4C22-B8AB-1F04B197969D}"/>
    <cellStyle name="Normal 3 6 24 2 2 2 2" xfId="28268" xr:uid="{E50E9130-05A7-42CC-9AEF-4F02CF340733}"/>
    <cellStyle name="Normal 3 6 24 2 2 2 2 2" xfId="28269" xr:uid="{42473C5E-3958-44BC-A463-0240196770FE}"/>
    <cellStyle name="Normal 3 6 24 2 2 2 2 2 2" xfId="28270" xr:uid="{67F18478-313A-41DA-B261-C2185762217B}"/>
    <cellStyle name="Normal 3 6 24 2 2 2 2 2 2 2" xfId="28271" xr:uid="{76E26688-BA0C-4044-9693-4507CA6B4F26}"/>
    <cellStyle name="Normal 3 6 24 2 2 2 2 2 2 2 2" xfId="28272" xr:uid="{5043A92B-6117-4841-8F40-FBC5C6F81577}"/>
    <cellStyle name="Normal 3 6 24 2 2 2 2 2 2 2 2 2" xfId="28273" xr:uid="{4A248B8B-75AA-449B-A6F4-F935B0E2F845}"/>
    <cellStyle name="Normal 3 6 24 2 2 2 2 2 2 2 3" xfId="28274" xr:uid="{22B15F48-20EB-420D-AE16-3FA2005CB7E8}"/>
    <cellStyle name="Normal 3 6 24 2 2 2 2 2 2 2 4" xfId="28275" xr:uid="{DED2FA75-9309-4C91-BE21-F6D2E5369A85}"/>
    <cellStyle name="Normal 3 6 24 2 2 2 2 2 2 2 5" xfId="28276" xr:uid="{7566D5C4-06C9-428A-8A33-EABE4EE6F2C1}"/>
    <cellStyle name="Normal 3 6 24 2 2 2 2 2 2 3" xfId="28277" xr:uid="{A12D4F7C-4EF4-48B7-8427-F70C74A02095}"/>
    <cellStyle name="Normal 3 6 24 2 2 2 2 2 2 3 2" xfId="28278" xr:uid="{48361C4E-708D-4014-AC86-D8AAA4842498}"/>
    <cellStyle name="Normal 3 6 24 2 2 2 2 2 2 4" xfId="28279" xr:uid="{53FC5C4C-C8B5-49D5-AFE5-FEA85257A3A9}"/>
    <cellStyle name="Normal 3 6 24 2 2 2 2 2 2 5" xfId="28280" xr:uid="{22953669-05BB-4108-AFBA-C32D8A972C27}"/>
    <cellStyle name="Normal 3 6 24 2 2 2 2 2 3" xfId="28281" xr:uid="{CA8B7AC8-87E6-4F28-BF5A-58E34C4CAB28}"/>
    <cellStyle name="Normal 3 6 24 2 2 2 2 2 4" xfId="28282" xr:uid="{6B941F13-D115-4858-B73C-3CB8BCD2F56E}"/>
    <cellStyle name="Normal 3 6 24 2 2 2 2 2 5" xfId="28283" xr:uid="{2C743CF0-D7F1-4916-AA2E-1041EF4B2B1B}"/>
    <cellStyle name="Normal 3 6 24 2 2 2 2 2 6" xfId="28284" xr:uid="{F3B91B57-1663-4AEB-9974-B2BC059DC892}"/>
    <cellStyle name="Normal 3 6 24 2 2 2 2 2 6 2" xfId="28285" xr:uid="{DB639825-FCBD-480B-9893-9DFEE0F89B91}"/>
    <cellStyle name="Normal 3 6 24 2 2 2 2 2 7" xfId="28286" xr:uid="{6C604F6E-6AC3-46B6-B32D-7D2DD11FB5CB}"/>
    <cellStyle name="Normal 3 6 24 2 2 2 2 2 8" xfId="28287" xr:uid="{5C29FDCA-505E-48D4-8DA7-579DA85DAA5B}"/>
    <cellStyle name="Normal 3 6 24 2 2 2 2 2 9" xfId="28288" xr:uid="{65C28C33-CA3F-4405-8319-F0C0F8816819}"/>
    <cellStyle name="Normal 3 6 24 2 2 2 2 3" xfId="28289" xr:uid="{109D7AF3-0B71-4180-8FC0-22E64FDCA1A8}"/>
    <cellStyle name="Normal 3 6 24 2 2 2 2 3 2" xfId="28290" xr:uid="{0F1FF596-3DE7-4E32-869C-4E997CFF64B9}"/>
    <cellStyle name="Normal 3 6 24 2 2 2 2 3 2 2" xfId="28291" xr:uid="{9E48F4AD-C9E8-47EB-8D0B-739DB4E9F386}"/>
    <cellStyle name="Normal 3 6 24 2 2 2 2 3 2 2 2" xfId="28292" xr:uid="{7EDAF6E9-DB95-4FAE-9592-0BEEC81D11DE}"/>
    <cellStyle name="Normal 3 6 24 2 2 2 2 3 2 3" xfId="28293" xr:uid="{78E384DB-1F60-4C70-B965-B47AB84DD057}"/>
    <cellStyle name="Normal 3 6 24 2 2 2 2 3 2 4" xfId="28294" xr:uid="{0AA32B82-1A66-4903-9923-566FFE573215}"/>
    <cellStyle name="Normal 3 6 24 2 2 2 2 3 2 5" xfId="28295" xr:uid="{2815FCEE-D358-4020-B3FB-C8EDECD6EB9C}"/>
    <cellStyle name="Normal 3 6 24 2 2 2 2 3 3" xfId="28296" xr:uid="{1620D325-7540-422D-BEBA-460CAF5840F6}"/>
    <cellStyle name="Normal 3 6 24 2 2 2 2 3 3 2" xfId="28297" xr:uid="{4FFD17B3-5FCC-4E68-99D2-114FE6B0228A}"/>
    <cellStyle name="Normal 3 6 24 2 2 2 2 3 4" xfId="28298" xr:uid="{F5D27BE1-BE0D-4A3A-8894-338F960EF86D}"/>
    <cellStyle name="Normal 3 6 24 2 2 2 2 3 5" xfId="28299" xr:uid="{6D9D2FD7-7DA6-486D-A121-D721CA781684}"/>
    <cellStyle name="Normal 3 6 24 2 2 2 2 4" xfId="28300" xr:uid="{E3777FCA-9A76-4049-B9C9-882325A39E8A}"/>
    <cellStyle name="Normal 3 6 24 2 2 2 2 5" xfId="28301" xr:uid="{AF3D3ADC-7E8B-49D6-BEBC-38B23A558DDC}"/>
    <cellStyle name="Normal 3 6 24 2 2 2 2 6" xfId="28302" xr:uid="{65FB2400-5CA9-4660-8015-9CD13CACC5F3}"/>
    <cellStyle name="Normal 3 6 24 2 2 2 2 6 2" xfId="28303" xr:uid="{1D2581B8-33DE-4703-B718-49198C0631CB}"/>
    <cellStyle name="Normal 3 6 24 2 2 2 2 7" xfId="28304" xr:uid="{F431AB0B-5A36-45A4-990E-2421A8E35A34}"/>
    <cellStyle name="Normal 3 6 24 2 2 2 2 8" xfId="28305" xr:uid="{B7509AB9-E350-44C1-A5CC-4233FE7F5E3F}"/>
    <cellStyle name="Normal 3 6 24 2 2 2 2 9" xfId="28306" xr:uid="{0926E764-5D72-4F8F-AE01-46B2038CB627}"/>
    <cellStyle name="Normal 3 6 24 2 2 2 3" xfId="28307" xr:uid="{6F235B42-1FA4-4D76-BA0B-3B11E369418A}"/>
    <cellStyle name="Normal 3 6 24 2 2 2 3 2" xfId="28308" xr:uid="{B49ED95E-71D5-4C83-97B5-14D849A854DB}"/>
    <cellStyle name="Normal 3 6 24 2 2 2 3 3" xfId="28309" xr:uid="{F05ED5FF-6D62-4A1B-B173-B670227B0BFE}"/>
    <cellStyle name="Normal 3 6 24 2 2 2 4" xfId="28310" xr:uid="{DE44EB83-1354-4666-B599-8763793F9F1E}"/>
    <cellStyle name="Normal 3 6 24 2 2 2 4 2" xfId="28311" xr:uid="{F6503B5E-7AD2-4585-A53D-7AD02786636B}"/>
    <cellStyle name="Normal 3 6 24 2 2 2 4 3" xfId="28312" xr:uid="{23D2DA16-C978-4F21-A181-51D271EFA8A6}"/>
    <cellStyle name="Normal 3 6 24 2 2 2 5" xfId="28313" xr:uid="{3D4BD67C-4709-40F7-9A56-447440384F12}"/>
    <cellStyle name="Normal 3 6 24 2 2 2 5 2" xfId="28314" xr:uid="{D210EF93-3AE7-4A6F-B80D-B3E5ADC29715}"/>
    <cellStyle name="Normal 3 6 24 2 2 2 5 3" xfId="28315" xr:uid="{1E208E4A-D8C9-402A-B380-645496A32FC6}"/>
    <cellStyle name="Normal 3 6 24 2 2 2 6" xfId="28316" xr:uid="{414568F0-E6F6-4EC1-98FE-14DB1C793E39}"/>
    <cellStyle name="Normal 3 6 24 2 2 2 6 2" xfId="28317" xr:uid="{57C1BC1D-F841-48B3-9314-30A3107CC8B1}"/>
    <cellStyle name="Normal 3 6 24 2 2 2 6 3" xfId="28318" xr:uid="{9AF66B46-0470-46FD-9DE7-649E395C1527}"/>
    <cellStyle name="Normal 3 6 24 2 2 2 7" xfId="28319" xr:uid="{2BD86FE8-66D6-475F-8B5A-8B320A3975F2}"/>
    <cellStyle name="Normal 3 6 24 2 2 2 7 2" xfId="28320" xr:uid="{92B7759D-84F6-4112-8953-484C8A8B16C3}"/>
    <cellStyle name="Normal 3 6 24 2 2 2 7 3" xfId="28321" xr:uid="{839EA742-0DAC-44B2-93AF-B24B2079BACE}"/>
    <cellStyle name="Normal 3 6 24 2 2 2 8" xfId="28322" xr:uid="{9CE13AFC-F190-4353-A639-3738AD71731A}"/>
    <cellStyle name="Normal 3 6 24 2 2 2 8 2" xfId="28323" xr:uid="{1A1BE6CD-7FE3-43C5-89F0-830637749254}"/>
    <cellStyle name="Normal 3 6 24 2 2 2 8 2 2" xfId="28324" xr:uid="{6D1D9CA2-9A2C-40D4-BB7B-57406CD7D11D}"/>
    <cellStyle name="Normal 3 6 24 2 2 2 8 2 2 2" xfId="28325" xr:uid="{96CFDF54-7A7E-4F0E-BD64-5A609228BDF4}"/>
    <cellStyle name="Normal 3 6 24 2 2 2 8 2 3" xfId="28326" xr:uid="{50B81349-5E1C-467F-8003-BE99FFA98459}"/>
    <cellStyle name="Normal 3 6 24 2 2 2 8 2 4" xfId="28327" xr:uid="{4BC4DAFB-1DDF-437F-B9FF-F9961251D28D}"/>
    <cellStyle name="Normal 3 6 24 2 2 2 8 2 5" xfId="28328" xr:uid="{81E2FF95-F3C2-48AE-B55C-F377A1E21499}"/>
    <cellStyle name="Normal 3 6 24 2 2 2 8 3" xfId="28329" xr:uid="{8D644990-FA29-485C-A38C-F725156A42A1}"/>
    <cellStyle name="Normal 3 6 24 2 2 2 8 3 2" xfId="28330" xr:uid="{E1D32DED-3665-4288-A819-CAEBF25424E4}"/>
    <cellStyle name="Normal 3 6 24 2 2 2 8 4" xfId="28331" xr:uid="{F7DFECAA-1ED8-4A67-BF47-4364852DB3A8}"/>
    <cellStyle name="Normal 3 6 24 2 2 2 8 5" xfId="28332" xr:uid="{7F8C14EB-04AD-4386-82BC-C72F834EB674}"/>
    <cellStyle name="Normal 3 6 24 2 2 2 9" xfId="28333" xr:uid="{759BD06E-6B52-43D7-8A7A-F7CB0EE7489B}"/>
    <cellStyle name="Normal 3 6 24 2 2 3" xfId="28334" xr:uid="{9E9467EF-E467-4BAA-9B59-89BB5652C8D8}"/>
    <cellStyle name="Normal 3 6 24 2 2 3 2" xfId="28335" xr:uid="{E1FE8E9F-AC79-47A2-A5D1-D3DC1ADA6A6F}"/>
    <cellStyle name="Normal 3 6 24 2 2 3 3" xfId="28336" xr:uid="{AE59A9A4-8C4A-4F61-A221-40A1F506ABAA}"/>
    <cellStyle name="Normal 3 6 24 2 2 4" xfId="28337" xr:uid="{EB198F10-AAA1-4EA8-A737-ED1E6DD0A2BB}"/>
    <cellStyle name="Normal 3 6 24 2 2 4 2" xfId="28338" xr:uid="{3FD51961-5B06-4986-89E4-C94A1C6060E3}"/>
    <cellStyle name="Normal 3 6 24 2 2 4 2 2" xfId="28339" xr:uid="{8AA0E1BD-AC0B-4D93-A9E6-F71288E1C6D7}"/>
    <cellStyle name="Normal 3 6 24 2 2 4 2 2 2" xfId="28340" xr:uid="{301F5004-2C2F-4E07-BCE0-A2DC387FFBDF}"/>
    <cellStyle name="Normal 3 6 24 2 2 4 2 2 2 2" xfId="28341" xr:uid="{1F0E9F53-7521-4DE8-9E6E-B511AF256C0D}"/>
    <cellStyle name="Normal 3 6 24 2 2 4 2 2 2 2 2" xfId="28342" xr:uid="{99B4BAAD-F8B0-4F8C-B5EC-93936DCAB17F}"/>
    <cellStyle name="Normal 3 6 24 2 2 4 2 2 2 3" xfId="28343" xr:uid="{9A171FD7-FF5E-4F0F-93B3-9168E73D446E}"/>
    <cellStyle name="Normal 3 6 24 2 2 4 2 2 2 4" xfId="28344" xr:uid="{C2A7358A-5EE1-4508-B4CF-AFFD899E31A1}"/>
    <cellStyle name="Normal 3 6 24 2 2 4 2 2 2 5" xfId="28345" xr:uid="{57656F2C-EA36-410F-BC6D-50F6C5155C56}"/>
    <cellStyle name="Normal 3 6 24 2 2 4 2 2 3" xfId="28346" xr:uid="{B5830E6E-57C2-4AC0-A202-F9E19021B79C}"/>
    <cellStyle name="Normal 3 6 24 2 2 4 2 2 3 2" xfId="28347" xr:uid="{BF7801ED-8CD7-40A9-9EA5-F2AE1B0296CE}"/>
    <cellStyle name="Normal 3 6 24 2 2 4 2 2 4" xfId="28348" xr:uid="{36645C52-82F8-43B6-A399-39EEFFF7B62B}"/>
    <cellStyle name="Normal 3 6 24 2 2 4 2 2 5" xfId="28349" xr:uid="{C31D7CDE-8061-4EB1-916D-7129F3E2E5FD}"/>
    <cellStyle name="Normal 3 6 24 2 2 4 2 3" xfId="28350" xr:uid="{3F99A300-8DD4-42E1-886A-D1E5C55C132B}"/>
    <cellStyle name="Normal 3 6 24 2 2 4 2 4" xfId="28351" xr:uid="{805A6B2D-20C8-4948-A2F5-681A67461C04}"/>
    <cellStyle name="Normal 3 6 24 2 2 4 2 5" xfId="28352" xr:uid="{0899FDFE-1B82-4DAE-81D4-DED3265C128B}"/>
    <cellStyle name="Normal 3 6 24 2 2 4 2 6" xfId="28353" xr:uid="{E54C48CD-15BC-482C-9C30-E69DC552DF69}"/>
    <cellStyle name="Normal 3 6 24 2 2 4 2 6 2" xfId="28354" xr:uid="{9D39CB1D-AD53-4582-9629-C2E3D6A0E954}"/>
    <cellStyle name="Normal 3 6 24 2 2 4 2 7" xfId="28355" xr:uid="{37B1F7A7-85E4-4277-8C30-43DE03B345D7}"/>
    <cellStyle name="Normal 3 6 24 2 2 4 2 8" xfId="28356" xr:uid="{869F5826-8404-4006-9691-F48D420F178A}"/>
    <cellStyle name="Normal 3 6 24 2 2 4 2 9" xfId="28357" xr:uid="{B8544537-7BBD-4C78-A9BA-D3C3C41BF5E2}"/>
    <cellStyle name="Normal 3 6 24 2 2 4 3" xfId="28358" xr:uid="{57897592-2812-439C-B0C3-8F7EF75FABB6}"/>
    <cellStyle name="Normal 3 6 24 2 2 4 3 2" xfId="28359" xr:uid="{7BA1243A-4E0F-4026-A31A-CEED267D96FB}"/>
    <cellStyle name="Normal 3 6 24 2 2 4 3 2 2" xfId="28360" xr:uid="{19313617-41C9-44C6-B0DC-96D7B1A4D102}"/>
    <cellStyle name="Normal 3 6 24 2 2 4 3 2 2 2" xfId="28361" xr:uid="{7E90D5A8-6B3D-4172-B831-10AD564D267F}"/>
    <cellStyle name="Normal 3 6 24 2 2 4 3 2 3" xfId="28362" xr:uid="{CF3F1F4D-09E1-4154-926D-B13637285753}"/>
    <cellStyle name="Normal 3 6 24 2 2 4 3 2 4" xfId="28363" xr:uid="{D517D65A-E2FC-4847-BC46-4B539B0ED186}"/>
    <cellStyle name="Normal 3 6 24 2 2 4 3 2 5" xfId="28364" xr:uid="{E89C0971-E9A4-4DE2-BC95-F3DEA4267001}"/>
    <cellStyle name="Normal 3 6 24 2 2 4 3 3" xfId="28365" xr:uid="{24EF35C9-2CAE-4C62-B282-3189F410D418}"/>
    <cellStyle name="Normal 3 6 24 2 2 4 3 3 2" xfId="28366" xr:uid="{F859A1B7-3BE0-4FFB-A69A-1B9BC6E02E9B}"/>
    <cellStyle name="Normal 3 6 24 2 2 4 3 4" xfId="28367" xr:uid="{5FB84CB0-E60C-4D64-8FF5-F653A923B33E}"/>
    <cellStyle name="Normal 3 6 24 2 2 4 3 5" xfId="28368" xr:uid="{F1C609BD-E66B-4E2C-84AE-A05725C8E9EC}"/>
    <cellStyle name="Normal 3 6 24 2 2 4 4" xfId="28369" xr:uid="{C7E4A6ED-2D22-45BF-99E7-CA505837F578}"/>
    <cellStyle name="Normal 3 6 24 2 2 4 5" xfId="28370" xr:uid="{BD687605-5F92-44B1-8C18-5D3D94B61D29}"/>
    <cellStyle name="Normal 3 6 24 2 2 4 6" xfId="28371" xr:uid="{481F786D-7D27-48BE-A964-2406F0CBB68A}"/>
    <cellStyle name="Normal 3 6 24 2 2 4 6 2" xfId="28372" xr:uid="{7096CF7A-6A97-4F37-A37E-12B8AFCC32EF}"/>
    <cellStyle name="Normal 3 6 24 2 2 4 7" xfId="28373" xr:uid="{AB206015-B927-4ACF-A7AE-CA12990CE112}"/>
    <cellStyle name="Normal 3 6 24 2 2 4 8" xfId="28374" xr:uid="{EDA2695B-E2AD-4B3E-86BD-905E38DE918B}"/>
    <cellStyle name="Normal 3 6 24 2 2 4 9" xfId="28375" xr:uid="{B429E1B0-C1A4-4726-94E9-42BC9FB272BF}"/>
    <cellStyle name="Normal 3 6 24 2 2 5" xfId="28376" xr:uid="{9684A21F-491B-4A20-95F5-65D73E4F12CE}"/>
    <cellStyle name="Normal 3 6 24 2 2 6" xfId="28377" xr:uid="{A4ECC15B-BED0-4DD2-9462-8FB81CCC37C2}"/>
    <cellStyle name="Normal 3 6 24 2 2 7" xfId="28378" xr:uid="{373514A4-2793-488A-B422-ADAB5D8F2D3A}"/>
    <cellStyle name="Normal 3 6 24 2 2 8" xfId="28379" xr:uid="{338B27C1-B49F-442C-98C1-32462B740281}"/>
    <cellStyle name="Normal 3 6 24 2 2 9" xfId="28380" xr:uid="{C1C05FAA-4CD9-42DE-8E44-F22F1B5FB15E}"/>
    <cellStyle name="Normal 3 6 24 2 2 9 2" xfId="28381" xr:uid="{FAE70CB2-51A2-4326-BD31-3BDA105CE16F}"/>
    <cellStyle name="Normal 3 6 24 2 2 9 2 2" xfId="28382" xr:uid="{D487AA49-E446-48D1-A9DD-C215566BD0A5}"/>
    <cellStyle name="Normal 3 6 24 2 2 9 2 2 2" xfId="28383" xr:uid="{11E32D56-D8F9-4081-94B4-5EE7AA21210A}"/>
    <cellStyle name="Normal 3 6 24 2 2 9 2 3" xfId="28384" xr:uid="{830B9110-FFB3-4C73-98FD-5A9740664A8C}"/>
    <cellStyle name="Normal 3 6 24 2 2 9 2 4" xfId="28385" xr:uid="{10D3D264-3894-437D-A88A-F7E7C31954DD}"/>
    <cellStyle name="Normal 3 6 24 2 2 9 2 5" xfId="28386" xr:uid="{63D9AF54-DC69-4447-B194-319B0AD6C65B}"/>
    <cellStyle name="Normal 3 6 24 2 2 9 3" xfId="28387" xr:uid="{A3ADEB8F-DE12-4C3E-ADC0-F1A8FFAA012F}"/>
    <cellStyle name="Normal 3 6 24 2 2 9 3 2" xfId="28388" xr:uid="{32A66D83-165F-48B7-B08B-EF2DF6DA67A1}"/>
    <cellStyle name="Normal 3 6 24 2 2 9 4" xfId="28389" xr:uid="{672F50E4-53B2-40D1-8729-2309C75602F5}"/>
    <cellStyle name="Normal 3 6 24 2 2 9 5" xfId="28390" xr:uid="{0F28BF35-FC67-4308-8873-9074829D8C81}"/>
    <cellStyle name="Normal 3 6 24 2 3" xfId="28391" xr:uid="{FC98098A-5400-4D30-8E86-03139B315A46}"/>
    <cellStyle name="Normal 3 6 24 2 3 10" xfId="28392" xr:uid="{15CD36C0-5BA8-4F2C-961C-5B86DB789AC4}"/>
    <cellStyle name="Normal 3 6 24 2 3 11" xfId="28393" xr:uid="{A5AFC220-21C7-4556-B75B-A0211604E1B6}"/>
    <cellStyle name="Normal 3 6 24 2 3 12" xfId="28394" xr:uid="{586F01E5-2789-4807-855A-0D0002D06299}"/>
    <cellStyle name="Normal 3 6 24 2 3 12 2" xfId="28395" xr:uid="{BD373633-9043-4A46-86D8-D995A65B5A4B}"/>
    <cellStyle name="Normal 3 6 24 2 3 13" xfId="28396" xr:uid="{1D3A87CF-25AF-4D05-975E-3F4B070F3788}"/>
    <cellStyle name="Normal 3 6 24 2 3 14" xfId="28397" xr:uid="{360D53E5-8DB2-48DE-8351-64FE9133EB44}"/>
    <cellStyle name="Normal 3 6 24 2 3 15" xfId="28398" xr:uid="{7A433835-0A3E-41B9-AD8F-367661A9C954}"/>
    <cellStyle name="Normal 3 6 24 2 3 2" xfId="28399" xr:uid="{9B1C3371-6961-4006-9692-7F4FD52E0FDA}"/>
    <cellStyle name="Normal 3 6 24 2 3 2 2" xfId="28400" xr:uid="{A849C050-E173-45FF-8D75-8B0A7967D66C}"/>
    <cellStyle name="Normal 3 6 24 2 3 2 2 2" xfId="28401" xr:uid="{81F9C082-1727-40CD-B406-08CCF8723658}"/>
    <cellStyle name="Normal 3 6 24 2 3 2 2 2 2" xfId="28402" xr:uid="{AFE773AC-060F-4D84-995D-A8E96DE4E994}"/>
    <cellStyle name="Normal 3 6 24 2 3 2 2 2 2 2" xfId="28403" xr:uid="{99246173-D706-4DC7-8020-62B523260A79}"/>
    <cellStyle name="Normal 3 6 24 2 3 2 2 2 2 2 2" xfId="28404" xr:uid="{3D8EF0A7-6987-452E-91CB-3F704D611BED}"/>
    <cellStyle name="Normal 3 6 24 2 3 2 2 2 2 3" xfId="28405" xr:uid="{9B3EA5EB-963C-42EE-BB59-C1F516BC5CA8}"/>
    <cellStyle name="Normal 3 6 24 2 3 2 2 2 2 4" xfId="28406" xr:uid="{93CE74AA-C086-4561-8850-C98127EFEF3E}"/>
    <cellStyle name="Normal 3 6 24 2 3 2 2 2 2 5" xfId="28407" xr:uid="{4D0FC7E1-B802-43DC-90F0-B0891C4DD2CC}"/>
    <cellStyle name="Normal 3 6 24 2 3 2 2 2 3" xfId="28408" xr:uid="{A55C3230-CCF6-4098-B8FC-E63538161D6E}"/>
    <cellStyle name="Normal 3 6 24 2 3 2 2 2 3 2" xfId="28409" xr:uid="{9B17645B-2F7F-422F-A0C1-91C2B2653C18}"/>
    <cellStyle name="Normal 3 6 24 2 3 2 2 2 4" xfId="28410" xr:uid="{D37BC9FE-DE66-4152-A795-B515DB22EB7C}"/>
    <cellStyle name="Normal 3 6 24 2 3 2 2 2 5" xfId="28411" xr:uid="{CA82DC31-0D6E-4E35-83F8-9E584A66D941}"/>
    <cellStyle name="Normal 3 6 24 2 3 2 2 3" xfId="28412" xr:uid="{AE833607-2F1C-42AE-97D8-4015CDAC0B2F}"/>
    <cellStyle name="Normal 3 6 24 2 3 2 2 4" xfId="28413" xr:uid="{A833169B-C858-41BB-9AF2-DAAB9703A71D}"/>
    <cellStyle name="Normal 3 6 24 2 3 2 2 5" xfId="28414" xr:uid="{D93FFC5A-A74C-4E7D-ACE5-E1987E4C12F1}"/>
    <cellStyle name="Normal 3 6 24 2 3 2 2 6" xfId="28415" xr:uid="{81706F21-A300-471D-B515-5C4CD07F90B2}"/>
    <cellStyle name="Normal 3 6 24 2 3 2 2 6 2" xfId="28416" xr:uid="{A68A9483-E1EA-488F-8F4E-59DBD0717E27}"/>
    <cellStyle name="Normal 3 6 24 2 3 2 2 7" xfId="28417" xr:uid="{FCCB9AFC-CA09-447F-A7DE-3E89AC3EBF5E}"/>
    <cellStyle name="Normal 3 6 24 2 3 2 2 8" xfId="28418" xr:uid="{347040E7-AF29-4331-AAC1-E76648CAD95B}"/>
    <cellStyle name="Normal 3 6 24 2 3 2 2 9" xfId="28419" xr:uid="{87AEE954-5EAE-48DE-A47C-116F2E505B2A}"/>
    <cellStyle name="Normal 3 6 24 2 3 2 3" xfId="28420" xr:uid="{0372D4D7-950D-43F7-8EC8-FD80C1A4F52A}"/>
    <cellStyle name="Normal 3 6 24 2 3 2 3 2" xfId="28421" xr:uid="{D06A925A-A561-49B3-A50D-A58D0EF9EB6A}"/>
    <cellStyle name="Normal 3 6 24 2 3 2 3 2 2" xfId="28422" xr:uid="{31A9F86D-BC4F-4A43-9F11-61E93EC365F2}"/>
    <cellStyle name="Normal 3 6 24 2 3 2 3 2 2 2" xfId="28423" xr:uid="{37351B3F-1A63-4791-A70B-2C07B0BD2D20}"/>
    <cellStyle name="Normal 3 6 24 2 3 2 3 2 3" xfId="28424" xr:uid="{E319006D-13A5-4E6B-BEC9-096CB4875D9D}"/>
    <cellStyle name="Normal 3 6 24 2 3 2 3 2 4" xfId="28425" xr:uid="{84644F83-8DF7-4686-BAEA-2E455E791F59}"/>
    <cellStyle name="Normal 3 6 24 2 3 2 3 2 5" xfId="28426" xr:uid="{4F27343E-DD99-48B1-B815-47CB42360B79}"/>
    <cellStyle name="Normal 3 6 24 2 3 2 3 3" xfId="28427" xr:uid="{F2E7AEC4-7C30-4C6D-9A3D-1BC72E348C40}"/>
    <cellStyle name="Normal 3 6 24 2 3 2 3 3 2" xfId="28428" xr:uid="{1AC1FF5B-7AAC-4835-B53C-8001F458EFEB}"/>
    <cellStyle name="Normal 3 6 24 2 3 2 3 4" xfId="28429" xr:uid="{7F447081-45F0-45B8-B8B9-0CA7FFA52A2E}"/>
    <cellStyle name="Normal 3 6 24 2 3 2 3 5" xfId="28430" xr:uid="{B978CD51-8853-43AC-BF7A-915348097FB3}"/>
    <cellStyle name="Normal 3 6 24 2 3 2 4" xfId="28431" xr:uid="{C2481DF6-B0B2-439A-88A5-9454EDBC713F}"/>
    <cellStyle name="Normal 3 6 24 2 3 2 5" xfId="28432" xr:uid="{37E46BAF-4B9D-4308-8E9F-3261D82BB2DF}"/>
    <cellStyle name="Normal 3 6 24 2 3 2 6" xfId="28433" xr:uid="{5E7E3A37-1609-4A1C-AC15-23C47BF755AF}"/>
    <cellStyle name="Normal 3 6 24 2 3 2 6 2" xfId="28434" xr:uid="{053AFA85-204C-4E06-8D05-DA72449B2D93}"/>
    <cellStyle name="Normal 3 6 24 2 3 2 7" xfId="28435" xr:uid="{F580F4BF-E385-463F-936E-3BBA5F236A03}"/>
    <cellStyle name="Normal 3 6 24 2 3 2 8" xfId="28436" xr:uid="{2C6E7162-F111-460D-8437-C7561DDB8A85}"/>
    <cellStyle name="Normal 3 6 24 2 3 2 9" xfId="28437" xr:uid="{7F8239D8-248B-4B5B-ABD1-1BAD39C6B00D}"/>
    <cellStyle name="Normal 3 6 24 2 3 3" xfId="28438" xr:uid="{4210C234-F586-4CAA-A9E4-93460650FDEB}"/>
    <cellStyle name="Normal 3 6 24 2 3 4" xfId="28439" xr:uid="{11E771F9-AD13-49BE-855A-4DF97ACDA08F}"/>
    <cellStyle name="Normal 3 6 24 2 3 5" xfId="28440" xr:uid="{1989D3C4-E41E-4976-B83B-1F2F072CAEA2}"/>
    <cellStyle name="Normal 3 6 24 2 3 6" xfId="28441" xr:uid="{278E3BEE-99EA-4637-96CC-77CFA4106267}"/>
    <cellStyle name="Normal 3 6 24 2 3 7" xfId="28442" xr:uid="{C9ED4485-49AB-4B59-BEC1-2645AEC8AC8A}"/>
    <cellStyle name="Normal 3 6 24 2 3 8" xfId="28443" xr:uid="{F8CDD427-ABBA-4801-BC08-B39DA48517BA}"/>
    <cellStyle name="Normal 3 6 24 2 3 8 2" xfId="28444" xr:uid="{1141EB86-C6B0-41B9-BDFA-17676F9949FF}"/>
    <cellStyle name="Normal 3 6 24 2 3 8 2 2" xfId="28445" xr:uid="{1DA05A45-BA31-4225-AD32-89CA8C2AE1D9}"/>
    <cellStyle name="Normal 3 6 24 2 3 8 2 2 2" xfId="28446" xr:uid="{71DCD7F8-D8A7-4C28-B449-8C8D0ADD5AB9}"/>
    <cellStyle name="Normal 3 6 24 2 3 8 2 3" xfId="28447" xr:uid="{6FA00CE4-B91B-4617-9CAA-CED2065697C3}"/>
    <cellStyle name="Normal 3 6 24 2 3 8 2 4" xfId="28448" xr:uid="{95BF8242-A90D-4D33-A15E-1BE60DC8830E}"/>
    <cellStyle name="Normal 3 6 24 2 3 8 2 5" xfId="28449" xr:uid="{3BF61DD8-F2AF-4D2F-8463-32C25108763A}"/>
    <cellStyle name="Normal 3 6 24 2 3 8 3" xfId="28450" xr:uid="{C73527F2-E447-4A33-BF4B-AD75FBCA8C88}"/>
    <cellStyle name="Normal 3 6 24 2 3 8 3 2" xfId="28451" xr:uid="{366549C5-B348-4AAC-B959-7D8B0A55EA51}"/>
    <cellStyle name="Normal 3 6 24 2 3 8 4" xfId="28452" xr:uid="{28E4AD0F-73F3-4510-A779-E21A197ABE00}"/>
    <cellStyle name="Normal 3 6 24 2 3 8 5" xfId="28453" xr:uid="{8F9DAEC3-73F3-4C17-9655-46445ED068D4}"/>
    <cellStyle name="Normal 3 6 24 2 3 9" xfId="28454" xr:uid="{7C6AEE7C-F2B9-4F21-8FA6-A3B9A94F4FF4}"/>
    <cellStyle name="Normal 3 6 24 2 4" xfId="28455" xr:uid="{BBB3799B-3EFB-45DB-B9AD-B23514F1543F}"/>
    <cellStyle name="Normal 3 6 24 2 4 2" xfId="28456" xr:uid="{A1E4F488-0286-4010-9885-8E837EDCA7B2}"/>
    <cellStyle name="Normal 3 6 24 2 4 2 2" xfId="28457" xr:uid="{C3F154CE-A908-47BC-819C-3F8BA25C2B6B}"/>
    <cellStyle name="Normal 3 6 24 2 4 2 2 2" xfId="28458" xr:uid="{FCC595C4-1302-40EF-9A6A-FC4BFCF9297C}"/>
    <cellStyle name="Normal 3 6 24 2 4 2 2 2 2" xfId="28459" xr:uid="{E5394C65-D4BB-484B-9D87-1B0385D98571}"/>
    <cellStyle name="Normal 3 6 24 2 4 2 2 2 2 2" xfId="28460" xr:uid="{F4C360AA-75BF-47D5-818F-9A73C5FB0DC6}"/>
    <cellStyle name="Normal 3 6 24 2 4 2 2 2 3" xfId="28461" xr:uid="{23A01E96-7AE4-4330-84E7-0DB28621231C}"/>
    <cellStyle name="Normal 3 6 24 2 4 2 2 2 4" xfId="28462" xr:uid="{D54EA19A-3FC7-43FF-B1D3-643AC94C7E4F}"/>
    <cellStyle name="Normal 3 6 24 2 4 2 2 2 5" xfId="28463" xr:uid="{44770ED3-3A86-42B8-B589-EA1AC33A5898}"/>
    <cellStyle name="Normal 3 6 24 2 4 2 2 3" xfId="28464" xr:uid="{4223C4B2-E1C4-464B-AC07-D6C29FAA9751}"/>
    <cellStyle name="Normal 3 6 24 2 4 2 2 3 2" xfId="28465" xr:uid="{DAB97E5A-114D-457C-88F0-03E2DEBA23BA}"/>
    <cellStyle name="Normal 3 6 24 2 4 2 2 4" xfId="28466" xr:uid="{EE66884F-FDEA-46F8-BE74-EAB4E0488011}"/>
    <cellStyle name="Normal 3 6 24 2 4 2 2 5" xfId="28467" xr:uid="{45D5D3E6-9E21-46CB-A38F-95F805A71A6A}"/>
    <cellStyle name="Normal 3 6 24 2 4 2 3" xfId="28468" xr:uid="{10562127-B089-42E5-97B8-6DCE352FC428}"/>
    <cellStyle name="Normal 3 6 24 2 4 2 4" xfId="28469" xr:uid="{3612C2CA-C9C2-4616-917B-1BAF78D1D8E8}"/>
    <cellStyle name="Normal 3 6 24 2 4 2 5" xfId="28470" xr:uid="{F3C3F72F-F434-4684-B578-CB12A950342C}"/>
    <cellStyle name="Normal 3 6 24 2 4 2 6" xfId="28471" xr:uid="{77D7CF02-7828-49FA-961F-5369ABB86E27}"/>
    <cellStyle name="Normal 3 6 24 2 4 2 6 2" xfId="28472" xr:uid="{5FB433A4-EDED-4F64-A006-476452CB5563}"/>
    <cellStyle name="Normal 3 6 24 2 4 2 7" xfId="28473" xr:uid="{9FE3CE57-2739-4C45-83AD-C355712BC1F3}"/>
    <cellStyle name="Normal 3 6 24 2 4 2 8" xfId="28474" xr:uid="{DE75C5FC-B2FA-4D7F-927A-DFB452034F52}"/>
    <cellStyle name="Normal 3 6 24 2 4 2 9" xfId="28475" xr:uid="{D5A42F5E-9CD7-4C2B-AD02-83DDEA0C65FD}"/>
    <cellStyle name="Normal 3 6 24 2 4 3" xfId="28476" xr:uid="{B150DA33-853D-4D1A-8B0A-BC7BB8D15721}"/>
    <cellStyle name="Normal 3 6 24 2 4 3 2" xfId="28477" xr:uid="{BA4A5B9A-9FC2-4BAB-80BA-63039954881D}"/>
    <cellStyle name="Normal 3 6 24 2 4 3 2 2" xfId="28478" xr:uid="{AE7E14C8-F5C8-44D5-BEC6-6C14EFE2B7E5}"/>
    <cellStyle name="Normal 3 6 24 2 4 3 2 2 2" xfId="28479" xr:uid="{EAA8B819-A92C-4E99-A7EF-557E0E2E922C}"/>
    <cellStyle name="Normal 3 6 24 2 4 3 2 3" xfId="28480" xr:uid="{B6B0E719-E1B1-4C60-A714-2FA26F1FA4FB}"/>
    <cellStyle name="Normal 3 6 24 2 4 3 2 4" xfId="28481" xr:uid="{D4E9F4C7-3FCC-46F4-A6C9-8C3D496073A8}"/>
    <cellStyle name="Normal 3 6 24 2 4 3 2 5" xfId="28482" xr:uid="{EA96D1FD-EDE8-40D1-8CAE-5D7186137BB9}"/>
    <cellStyle name="Normal 3 6 24 2 4 3 3" xfId="28483" xr:uid="{27CB6AD1-2249-4FDB-BB23-5F4DF0B36A2A}"/>
    <cellStyle name="Normal 3 6 24 2 4 3 3 2" xfId="28484" xr:uid="{E2A5BB42-2E89-4910-80D8-E0CE371EACAD}"/>
    <cellStyle name="Normal 3 6 24 2 4 3 4" xfId="28485" xr:uid="{57EFB444-99E3-42D3-B34B-24E11E2BE7B7}"/>
    <cellStyle name="Normal 3 6 24 2 4 3 5" xfId="28486" xr:uid="{3869B980-FD2B-431F-945D-49903C1A85BD}"/>
    <cellStyle name="Normal 3 6 24 2 4 4" xfId="28487" xr:uid="{7655444A-F188-43FB-BF6C-3A4A0CF908AB}"/>
    <cellStyle name="Normal 3 6 24 2 4 5" xfId="28488" xr:uid="{927A08DA-ED70-4651-BA6D-53BB727079FF}"/>
    <cellStyle name="Normal 3 6 24 2 4 6" xfId="28489" xr:uid="{720BA95F-EBE2-4263-8E42-474CD2245356}"/>
    <cellStyle name="Normal 3 6 24 2 4 6 2" xfId="28490" xr:uid="{50AD6AB6-3CBE-403C-942E-88156E1F28FC}"/>
    <cellStyle name="Normal 3 6 24 2 4 7" xfId="28491" xr:uid="{590142D4-CC29-4371-BB97-183CDAECA4E1}"/>
    <cellStyle name="Normal 3 6 24 2 4 8" xfId="28492" xr:uid="{7BEBC37A-C7C1-45AB-831F-C1D93C28D116}"/>
    <cellStyle name="Normal 3 6 24 2 4 9" xfId="28493" xr:uid="{7AB4830B-CF71-4BB6-8684-80D4CA273279}"/>
    <cellStyle name="Normal 3 6 24 2 5" xfId="28494" xr:uid="{4AC8CF23-991E-4EB5-926F-D27D90CF1DD9}"/>
    <cellStyle name="Normal 3 6 24 2 5 2" xfId="28495" xr:uid="{53E1EF62-198A-435A-8015-59A50F96BD60}"/>
    <cellStyle name="Normal 3 6 24 2 5 3" xfId="28496" xr:uid="{B3A27D20-6394-4A7E-A43B-231D84AE3094}"/>
    <cellStyle name="Normal 3 6 24 2 6" xfId="28497" xr:uid="{1F0BD892-A75F-4C8F-AFBC-6F7861109B55}"/>
    <cellStyle name="Normal 3 6 24 2 6 2" xfId="28498" xr:uid="{99E8F539-13AC-48A2-94E5-8A924FE88DEB}"/>
    <cellStyle name="Normal 3 6 24 2 6 3" xfId="28499" xr:uid="{DC36FF68-290B-4DC0-B0CF-77E7AA40166D}"/>
    <cellStyle name="Normal 3 6 24 2 7" xfId="28500" xr:uid="{36F73055-1F09-4D51-8E76-51B39DB27F58}"/>
    <cellStyle name="Normal 3 6 24 2 7 2" xfId="28501" xr:uid="{FA8AA00E-0C09-4EA7-B443-65AB4C421B4E}"/>
    <cellStyle name="Normal 3 6 24 2 7 3" xfId="28502" xr:uid="{7B23B752-BA85-46F7-A57D-86570252B747}"/>
    <cellStyle name="Normal 3 6 24 2 8" xfId="28503" xr:uid="{97BBB5C8-B81B-4DFD-B8BD-FA38711E06BE}"/>
    <cellStyle name="Normal 3 6 24 2 8 2" xfId="28504" xr:uid="{A462490E-044C-4F6C-BA93-71685A0F186A}"/>
    <cellStyle name="Normal 3 6 24 2 8 3" xfId="28505" xr:uid="{9E3C0827-F001-47E3-8F9D-9AD2A5D96692}"/>
    <cellStyle name="Normal 3 6 24 2 9" xfId="28506" xr:uid="{1480EFE3-9599-42C2-97E4-A611B2BC5202}"/>
    <cellStyle name="Normal 3 6 24 2 9 2" xfId="28507" xr:uid="{2CF17500-2614-4C10-9092-9BEB8B8428F4}"/>
    <cellStyle name="Normal 3 6 24 2 9 2 2" xfId="28508" xr:uid="{9B1539E3-2A39-454B-9C85-387339B2E989}"/>
    <cellStyle name="Normal 3 6 24 2 9 2 2 2" xfId="28509" xr:uid="{F7C17387-F334-42E9-AD1F-A6A4C4FF9083}"/>
    <cellStyle name="Normal 3 6 24 2 9 2 3" xfId="28510" xr:uid="{E7C95AAF-F314-40E5-9B50-D24F7B049A99}"/>
    <cellStyle name="Normal 3 6 24 2 9 2 4" xfId="28511" xr:uid="{6F1ECA2F-1EDE-47DA-90A4-CE9C0EFE7786}"/>
    <cellStyle name="Normal 3 6 24 2 9 2 5" xfId="28512" xr:uid="{0E4BAF08-D276-45C7-8AB2-7E3B050426ED}"/>
    <cellStyle name="Normal 3 6 24 2 9 3" xfId="28513" xr:uid="{175B29D9-0A58-47CE-BD02-FBAF49395DAA}"/>
    <cellStyle name="Normal 3 6 24 2 9 3 2" xfId="28514" xr:uid="{87464088-A37F-41AD-94AE-A8DA36F58696}"/>
    <cellStyle name="Normal 3 6 24 2 9 4" xfId="28515" xr:uid="{5A152B8D-D4A0-4192-B678-FF258FDB5595}"/>
    <cellStyle name="Normal 3 6 24 2 9 5" xfId="28516" xr:uid="{1779CFF7-9D19-44D1-889F-EC156FA866A9}"/>
    <cellStyle name="Normal 3 6 24 3" xfId="28517" xr:uid="{189B66CA-EC94-4C5F-BBF6-4286DE67335D}"/>
    <cellStyle name="Normal 3 6 24 3 2" xfId="28518" xr:uid="{73554B42-5F01-4CA4-8816-16099D587409}"/>
    <cellStyle name="Normal 3 6 24 3 3" xfId="28519" xr:uid="{08A27120-44C7-40BB-8AB6-5C7C495110AE}"/>
    <cellStyle name="Normal 3 6 24 4" xfId="28520" xr:uid="{1E04CD2E-25B0-48E3-BF24-13BBEC6AC6FA}"/>
    <cellStyle name="Normal 3 6 24 4 10" xfId="28521" xr:uid="{484142CC-CC17-4E0F-8005-7C0C30CDE320}"/>
    <cellStyle name="Normal 3 6 24 4 11" xfId="28522" xr:uid="{D1786B73-2F6D-40C8-A296-9E300E6C40B4}"/>
    <cellStyle name="Normal 3 6 24 4 12" xfId="28523" xr:uid="{263A2D4E-F0D2-48B0-8EA1-044DE1554283}"/>
    <cellStyle name="Normal 3 6 24 4 12 2" xfId="28524" xr:uid="{6529EDF6-79BC-4260-8575-77B86F66D8B5}"/>
    <cellStyle name="Normal 3 6 24 4 13" xfId="28525" xr:uid="{E9AF1A95-D831-4432-8D49-3CF96942B964}"/>
    <cellStyle name="Normal 3 6 24 4 14" xfId="28526" xr:uid="{DF42F0B8-2497-46C4-AE9C-56E4B7DF04A8}"/>
    <cellStyle name="Normal 3 6 24 4 15" xfId="28527" xr:uid="{C52C1DED-D371-4BAB-9D57-FB603350F8B4}"/>
    <cellStyle name="Normal 3 6 24 4 2" xfId="28528" xr:uid="{C3BF253C-66A7-4C5A-BADD-DD20B4FEF44E}"/>
    <cellStyle name="Normal 3 6 24 4 2 2" xfId="28529" xr:uid="{7423AD2D-3B71-45A7-A6CC-09B3BBFFDB22}"/>
    <cellStyle name="Normal 3 6 24 4 2 2 2" xfId="28530" xr:uid="{DD86E2F0-879A-4160-BCA2-DF49F8BD56A2}"/>
    <cellStyle name="Normal 3 6 24 4 2 2 2 2" xfId="28531" xr:uid="{B598703F-F301-474E-A2D8-10EACC77DEFE}"/>
    <cellStyle name="Normal 3 6 24 4 2 2 2 2 2" xfId="28532" xr:uid="{84D8BE6F-E333-4A5B-9D06-7114E528D942}"/>
    <cellStyle name="Normal 3 6 24 4 2 2 2 2 2 2" xfId="28533" xr:uid="{C1B4E4BF-2A7C-463D-8310-70399E2181C5}"/>
    <cellStyle name="Normal 3 6 24 4 2 2 2 2 3" xfId="28534" xr:uid="{41578716-D1E2-4A0D-AA9E-496AD49E5845}"/>
    <cellStyle name="Normal 3 6 24 4 2 2 2 2 4" xfId="28535" xr:uid="{1804848E-EC3F-402F-8E13-F6172B3ED8B5}"/>
    <cellStyle name="Normal 3 6 24 4 2 2 2 2 5" xfId="28536" xr:uid="{41594795-46AE-4002-BFAF-19AF4B835A17}"/>
    <cellStyle name="Normal 3 6 24 4 2 2 2 3" xfId="28537" xr:uid="{F2ED275B-C19C-4A83-A5A0-6F08F96AF987}"/>
    <cellStyle name="Normal 3 6 24 4 2 2 2 3 2" xfId="28538" xr:uid="{4EFBE40F-1AB0-4203-8AB8-CEAB93CD3628}"/>
    <cellStyle name="Normal 3 6 24 4 2 2 2 4" xfId="28539" xr:uid="{9DF7EB3F-5C9C-4A63-9799-E316DEED3AB5}"/>
    <cellStyle name="Normal 3 6 24 4 2 2 2 5" xfId="28540" xr:uid="{9FC81110-ADCB-4868-B916-30F3E70C4F7A}"/>
    <cellStyle name="Normal 3 6 24 4 2 2 3" xfId="28541" xr:uid="{6999D7E4-7E01-4B60-A658-7E8B14692269}"/>
    <cellStyle name="Normal 3 6 24 4 2 2 4" xfId="28542" xr:uid="{D525B9E0-F8B8-48B1-9979-61843FFD64EC}"/>
    <cellStyle name="Normal 3 6 24 4 2 2 5" xfId="28543" xr:uid="{BA591932-5BFC-47A1-99C6-AEE657F0E64D}"/>
    <cellStyle name="Normal 3 6 24 4 2 2 6" xfId="28544" xr:uid="{FDCBADDE-51F5-410F-BE71-BCC63595347D}"/>
    <cellStyle name="Normal 3 6 24 4 2 2 6 2" xfId="28545" xr:uid="{E40559DE-4229-442F-BD7F-C449AC9547F1}"/>
    <cellStyle name="Normal 3 6 24 4 2 2 7" xfId="28546" xr:uid="{A60801E5-C8FA-4504-90A5-6845C5E8ABCD}"/>
    <cellStyle name="Normal 3 6 24 4 2 2 8" xfId="28547" xr:uid="{8EF79D5B-939C-4C31-B11C-772EB8DAE475}"/>
    <cellStyle name="Normal 3 6 24 4 2 2 9" xfId="28548" xr:uid="{3F8D8E58-95CC-4383-9678-A7D63A5C8CCC}"/>
    <cellStyle name="Normal 3 6 24 4 2 3" xfId="28549" xr:uid="{F61F7C55-987D-4E15-9922-EE032EB44E79}"/>
    <cellStyle name="Normal 3 6 24 4 2 3 2" xfId="28550" xr:uid="{4E0F8BAF-DE20-4CD5-9C58-4D6890CDA451}"/>
    <cellStyle name="Normal 3 6 24 4 2 3 2 2" xfId="28551" xr:uid="{81907081-2C39-4FAF-8783-6086F18B7434}"/>
    <cellStyle name="Normal 3 6 24 4 2 3 2 2 2" xfId="28552" xr:uid="{E6D77FE6-1435-40AE-A49B-465469D3AFF7}"/>
    <cellStyle name="Normal 3 6 24 4 2 3 2 3" xfId="28553" xr:uid="{636D18DE-AD1C-4E00-AF78-4AA73129754F}"/>
    <cellStyle name="Normal 3 6 24 4 2 3 2 4" xfId="28554" xr:uid="{ED214F6E-B68B-4950-AE65-C04B4F2F0695}"/>
    <cellStyle name="Normal 3 6 24 4 2 3 2 5" xfId="28555" xr:uid="{E025509F-F370-4A44-AF6A-B8C0A1AA45F6}"/>
    <cellStyle name="Normal 3 6 24 4 2 3 3" xfId="28556" xr:uid="{5BAD3B46-EFAD-47A1-BB13-08D6EF0BE8D6}"/>
    <cellStyle name="Normal 3 6 24 4 2 3 3 2" xfId="28557" xr:uid="{21FF0D47-9D56-4D4D-97FB-AED6F5F8E177}"/>
    <cellStyle name="Normal 3 6 24 4 2 3 4" xfId="28558" xr:uid="{567EEF18-B299-45C7-A4CD-8AACE1A4F9E2}"/>
    <cellStyle name="Normal 3 6 24 4 2 3 5" xfId="28559" xr:uid="{7AE9F7E7-3BE9-405A-9C00-FC357AE79D90}"/>
    <cellStyle name="Normal 3 6 24 4 2 4" xfId="28560" xr:uid="{69BD4B8B-3903-4DF5-A061-77B36A215204}"/>
    <cellStyle name="Normal 3 6 24 4 2 5" xfId="28561" xr:uid="{06E41D52-0A9D-4AB7-87A1-418249275011}"/>
    <cellStyle name="Normal 3 6 24 4 2 6" xfId="28562" xr:uid="{17A489BC-B2C9-4925-BC70-B2EF9B189DBB}"/>
    <cellStyle name="Normal 3 6 24 4 2 6 2" xfId="28563" xr:uid="{848B814E-031D-446E-B30E-BA4F730D3ABE}"/>
    <cellStyle name="Normal 3 6 24 4 2 7" xfId="28564" xr:uid="{F7D35549-D00B-42E5-9F6C-D7AC22E4FE76}"/>
    <cellStyle name="Normal 3 6 24 4 2 8" xfId="28565" xr:uid="{57BC0BF1-8AE7-4E2F-860C-C53A6962B034}"/>
    <cellStyle name="Normal 3 6 24 4 2 9" xfId="28566" xr:uid="{43045C37-BB96-4B21-9C27-BE0189E43E04}"/>
    <cellStyle name="Normal 3 6 24 4 3" xfId="28567" xr:uid="{B57C0836-8BF6-44BE-A97F-9FE16498EFD7}"/>
    <cellStyle name="Normal 3 6 24 4 3 2" xfId="28568" xr:uid="{74D0CE0A-157E-4AAA-BF32-466FC6BC725C}"/>
    <cellStyle name="Normal 3 6 24 4 3 3" xfId="28569" xr:uid="{E7A0763A-CBA0-4867-9D00-7AC82B3C42ED}"/>
    <cellStyle name="Normal 3 6 24 4 4" xfId="28570" xr:uid="{1EE10698-F8F1-49D1-A67E-CD2CD963DB01}"/>
    <cellStyle name="Normal 3 6 24 4 4 2" xfId="28571" xr:uid="{26862A20-9B05-41F5-A22B-66478D9A0D12}"/>
    <cellStyle name="Normal 3 6 24 4 4 3" xfId="28572" xr:uid="{485B7BDB-5FFD-4500-8635-3A7CC578EC05}"/>
    <cellStyle name="Normal 3 6 24 4 5" xfId="28573" xr:uid="{343A4D59-56D8-4B07-B634-15F7AD586104}"/>
    <cellStyle name="Normal 3 6 24 4 5 2" xfId="28574" xr:uid="{4928E55E-A2F8-409F-A21E-E0DF11772015}"/>
    <cellStyle name="Normal 3 6 24 4 5 3" xfId="28575" xr:uid="{DA9FF6A6-D17B-476C-9662-10E1DA28EF16}"/>
    <cellStyle name="Normal 3 6 24 4 6" xfId="28576" xr:uid="{14A215C3-FAB9-4FAF-BE65-4B05F66BDB6D}"/>
    <cellStyle name="Normal 3 6 24 4 6 2" xfId="28577" xr:uid="{D42AA9A3-ED5C-4E1E-AF5C-F851617F098D}"/>
    <cellStyle name="Normal 3 6 24 4 6 3" xfId="28578" xr:uid="{C616F9F6-67AF-4DC4-B03F-B027A8DD7EF9}"/>
    <cellStyle name="Normal 3 6 24 4 7" xfId="28579" xr:uid="{C0A290B0-E6AD-4F9C-822F-7E29570F2F64}"/>
    <cellStyle name="Normal 3 6 24 4 7 2" xfId="28580" xr:uid="{3869BA2F-315A-4F53-A6D0-AC6545C648E3}"/>
    <cellStyle name="Normal 3 6 24 4 7 3" xfId="28581" xr:uid="{852E4C31-0717-4887-8580-08F73184BE88}"/>
    <cellStyle name="Normal 3 6 24 4 8" xfId="28582" xr:uid="{3E1AFE6C-69A6-421F-BC35-7E36F6DBD665}"/>
    <cellStyle name="Normal 3 6 24 4 8 2" xfId="28583" xr:uid="{0DF74C90-A1DB-4746-96EC-13DD01ECEAAD}"/>
    <cellStyle name="Normal 3 6 24 4 8 2 2" xfId="28584" xr:uid="{20C66B58-E02E-4238-BC3A-F641E7EA69A9}"/>
    <cellStyle name="Normal 3 6 24 4 8 2 2 2" xfId="28585" xr:uid="{71C214AA-000C-4AE6-8B3F-CC9347417D14}"/>
    <cellStyle name="Normal 3 6 24 4 8 2 3" xfId="28586" xr:uid="{16DC36EA-06A3-4774-96E1-0F0E0014D76D}"/>
    <cellStyle name="Normal 3 6 24 4 8 2 4" xfId="28587" xr:uid="{4904F5D0-2065-4AB7-B56B-3E9F33158585}"/>
    <cellStyle name="Normal 3 6 24 4 8 2 5" xfId="28588" xr:uid="{F0870EDE-98DA-474E-B561-DB1ED74922A5}"/>
    <cellStyle name="Normal 3 6 24 4 8 3" xfId="28589" xr:uid="{8FEEA7F7-0248-4729-AAE8-66EB99AEE259}"/>
    <cellStyle name="Normal 3 6 24 4 8 3 2" xfId="28590" xr:uid="{43AE0C8F-F229-43C4-BA67-56D381F2A0D4}"/>
    <cellStyle name="Normal 3 6 24 4 8 4" xfId="28591" xr:uid="{654E27C1-7E31-4914-B805-05EDDD086FED}"/>
    <cellStyle name="Normal 3 6 24 4 8 5" xfId="28592" xr:uid="{7AFE8EE3-2396-4724-B048-B93928FFE691}"/>
    <cellStyle name="Normal 3 6 24 4 9" xfId="28593" xr:uid="{AE62259B-F8A9-49F5-9F21-F7B9363D945A}"/>
    <cellStyle name="Normal 3 6 24 5" xfId="28594" xr:uid="{ECA297F2-1816-416B-90BD-DEF9D185DEFD}"/>
    <cellStyle name="Normal 3 6 24 5 2" xfId="28595" xr:uid="{33E2F599-4448-4299-9F2D-207D74A08ADC}"/>
    <cellStyle name="Normal 3 6 24 5 3" xfId="28596" xr:uid="{F13BB90B-0EBE-4ECA-882A-6FF74B014F0A}"/>
    <cellStyle name="Normal 3 6 24 6" xfId="28597" xr:uid="{E3AE1D29-36BA-490B-9D35-F5A0A675C80E}"/>
    <cellStyle name="Normal 3 6 24 6 2" xfId="28598" xr:uid="{AFD54EFB-EEF7-4C75-B6AB-A8C4708F7123}"/>
    <cellStyle name="Normal 3 6 24 6 2 2" xfId="28599" xr:uid="{50B2F69A-6B2E-441B-9011-84A0585A1FF5}"/>
    <cellStyle name="Normal 3 6 24 6 2 2 2" xfId="28600" xr:uid="{5CE43266-7281-4502-86DB-C00B37E841E5}"/>
    <cellStyle name="Normal 3 6 24 6 2 2 2 2" xfId="28601" xr:uid="{58E53460-5766-4229-86BB-EB2A18A7494E}"/>
    <cellStyle name="Normal 3 6 24 6 2 2 2 2 2" xfId="28602" xr:uid="{067CAF85-ABDF-4D62-A0C2-3E0931796588}"/>
    <cellStyle name="Normal 3 6 24 6 2 2 2 3" xfId="28603" xr:uid="{B2BA7868-9E7E-4260-B644-76362961FFF9}"/>
    <cellStyle name="Normal 3 6 24 6 2 2 2 4" xfId="28604" xr:uid="{4293936E-D61D-4246-80E4-3B50E3611EB2}"/>
    <cellStyle name="Normal 3 6 24 6 2 2 2 5" xfId="28605" xr:uid="{A7FE2D21-8F94-47CA-94BA-EB627EF2B123}"/>
    <cellStyle name="Normal 3 6 24 6 2 2 3" xfId="28606" xr:uid="{DDEBD3A3-7084-4766-BDF9-A381229B481C}"/>
    <cellStyle name="Normal 3 6 24 6 2 2 3 2" xfId="28607" xr:uid="{8B7310B9-BC61-44B5-A2D9-0C3C70BC6D9A}"/>
    <cellStyle name="Normal 3 6 24 6 2 2 4" xfId="28608" xr:uid="{574C5B58-142C-4D77-B1A9-5B9220D44930}"/>
    <cellStyle name="Normal 3 6 24 6 2 2 5" xfId="28609" xr:uid="{B5F5ACBC-4E8A-403D-83A5-BF324FC4976B}"/>
    <cellStyle name="Normal 3 6 24 6 2 3" xfId="28610" xr:uid="{63A36026-7928-41CC-B467-1201C5491BA7}"/>
    <cellStyle name="Normal 3 6 24 6 2 4" xfId="28611" xr:uid="{99D5D6B5-AA40-46C0-AC23-8BB849DBFDA3}"/>
    <cellStyle name="Normal 3 6 24 6 2 5" xfId="28612" xr:uid="{039DB9F4-0B4B-4C18-8CEC-57AE7192A21B}"/>
    <cellStyle name="Normal 3 6 24 6 2 6" xfId="28613" xr:uid="{D61A3E3D-B425-4B35-88BE-431D9E09A639}"/>
    <cellStyle name="Normal 3 6 24 6 2 6 2" xfId="28614" xr:uid="{91B58B66-69B0-4476-9141-38D90A0C85B5}"/>
    <cellStyle name="Normal 3 6 24 6 2 7" xfId="28615" xr:uid="{308FDD85-713D-4C05-9FF0-B6BD08159690}"/>
    <cellStyle name="Normal 3 6 24 6 2 8" xfId="28616" xr:uid="{8624F0F0-7D00-4171-9A84-61B99D135C3D}"/>
    <cellStyle name="Normal 3 6 24 6 2 9" xfId="28617" xr:uid="{D7B1BC1B-D68F-4593-9B22-B02107D9074C}"/>
    <cellStyle name="Normal 3 6 24 6 3" xfId="28618" xr:uid="{60137AD0-1726-42A4-B3FE-459630EACD97}"/>
    <cellStyle name="Normal 3 6 24 6 3 2" xfId="28619" xr:uid="{84C9999C-F30D-47E8-9D5B-C6729996972C}"/>
    <cellStyle name="Normal 3 6 24 6 3 2 2" xfId="28620" xr:uid="{9E61E868-2D4C-4E33-9156-0DC9F1A7DEB7}"/>
    <cellStyle name="Normal 3 6 24 6 3 2 2 2" xfId="28621" xr:uid="{2C9CF8B1-5521-4F9B-8882-22627B3781DB}"/>
    <cellStyle name="Normal 3 6 24 6 3 2 3" xfId="28622" xr:uid="{F6173B5D-C58E-4325-A1CB-D35006709B25}"/>
    <cellStyle name="Normal 3 6 24 6 3 2 4" xfId="28623" xr:uid="{046DA233-36A6-490C-AE44-C457A0B452F0}"/>
    <cellStyle name="Normal 3 6 24 6 3 2 5" xfId="28624" xr:uid="{D7BFC965-D4E8-4D51-B18C-2C962F592ACE}"/>
    <cellStyle name="Normal 3 6 24 6 3 3" xfId="28625" xr:uid="{6A938199-4F22-4480-ACA8-A4513F7F74FD}"/>
    <cellStyle name="Normal 3 6 24 6 3 3 2" xfId="28626" xr:uid="{F574ED14-D6E1-4C0F-80E1-16B64F9609D7}"/>
    <cellStyle name="Normal 3 6 24 6 3 4" xfId="28627" xr:uid="{7AD1107A-AE91-49FF-A39E-1BBC33B058B5}"/>
    <cellStyle name="Normal 3 6 24 6 3 5" xfId="28628" xr:uid="{806C6953-BF8E-4422-B66E-18692C01A6B6}"/>
    <cellStyle name="Normal 3 6 24 6 4" xfId="28629" xr:uid="{2F38D231-4F84-4635-9569-CB5C2C4C2914}"/>
    <cellStyle name="Normal 3 6 24 6 5" xfId="28630" xr:uid="{C642EE52-BAAE-4B73-9B03-A03025A1A2A0}"/>
    <cellStyle name="Normal 3 6 24 6 6" xfId="28631" xr:uid="{E60ED4AE-B4D5-49B9-9782-BB08AC60BAFB}"/>
    <cellStyle name="Normal 3 6 24 6 6 2" xfId="28632" xr:uid="{18FF8484-E739-4E55-BF0B-EFDDEB54A978}"/>
    <cellStyle name="Normal 3 6 24 6 7" xfId="28633" xr:uid="{1839440E-481E-450F-8107-735792EF0AAB}"/>
    <cellStyle name="Normal 3 6 24 6 8" xfId="28634" xr:uid="{6260FC1C-A76A-4665-B92F-88224AF9CE81}"/>
    <cellStyle name="Normal 3 6 24 6 9" xfId="28635" xr:uid="{A7CEE9B0-6A16-47F6-BDDA-B5D042A39AEF}"/>
    <cellStyle name="Normal 3 6 24 7" xfId="28636" xr:uid="{95413ED3-C796-445D-B6FF-6D5534DBC091}"/>
    <cellStyle name="Normal 3 6 24 8" xfId="28637" xr:uid="{8FC61892-12E3-4D08-BF43-248544042ECB}"/>
    <cellStyle name="Normal 3 6 24 9" xfId="28638" xr:uid="{5D69F269-9597-4919-844A-E6BA49CC3BC6}"/>
    <cellStyle name="Normal 3 6 25" xfId="28639" xr:uid="{C5CE6170-37C1-4F77-A9CC-6C173A40C843}"/>
    <cellStyle name="Normal 3 6 25 2" xfId="28640" xr:uid="{CC686F31-E9E6-485E-A508-EF6B0BCC58E5}"/>
    <cellStyle name="Normal 3 6 25 3" xfId="28641" xr:uid="{69DBDCA7-1DFB-42BA-9453-87D4976624D1}"/>
    <cellStyle name="Normal 3 6 26" xfId="28642" xr:uid="{8F6223C4-C460-4D83-BA8A-5F0CB857929D}"/>
    <cellStyle name="Normal 3 6 26 2" xfId="28643" xr:uid="{6780BB80-CD5B-4C28-8FF4-B93DEF0FB05B}"/>
    <cellStyle name="Normal 3 6 26 3" xfId="28644" xr:uid="{4D320E7E-D817-498D-B86E-3087089B2233}"/>
    <cellStyle name="Normal 3 6 27" xfId="28645" xr:uid="{D19C21FB-EC0A-45BD-BC14-DE85BC8E6547}"/>
    <cellStyle name="Normal 3 6 27 2" xfId="28646" xr:uid="{CFCA4B10-8EE2-4A5A-8DCA-BA6EEFAD21CD}"/>
    <cellStyle name="Normal 3 6 27 3" xfId="28647" xr:uid="{1904A828-A0EF-4BDD-A5A0-3AA043E83489}"/>
    <cellStyle name="Normal 3 6 28" xfId="28648" xr:uid="{78602270-682E-4E8F-A691-20F2121D92A5}"/>
    <cellStyle name="Normal 3 6 28 2" xfId="28649" xr:uid="{604FCEAE-ECE1-4199-B3E4-6F45DDC4DB28}"/>
    <cellStyle name="Normal 3 6 28 3" xfId="28650" xr:uid="{D1829607-A9CE-470B-95DB-CB2DBDCE6C97}"/>
    <cellStyle name="Normal 3 6 29" xfId="28651" xr:uid="{808E6D71-32CF-4677-8EC4-2B50A6BEBBE7}"/>
    <cellStyle name="Normal 3 6 29 2" xfId="28652" xr:uid="{C6E21A6B-A14A-40EA-848F-B6CAA9DE54CD}"/>
    <cellStyle name="Normal 3 6 29 3" xfId="28653" xr:uid="{CAEC7240-CFAD-46FD-804F-DF1EE6DA97E7}"/>
    <cellStyle name="Normal 3 6 3" xfId="28654" xr:uid="{44DA33AC-C0A2-48A5-B161-B32EF59BBE23}"/>
    <cellStyle name="Normal 3 6 3 2" xfId="28655" xr:uid="{B573A841-1291-45D0-A2FC-948DECC739B4}"/>
    <cellStyle name="Normal 3 6 3 2 2" xfId="28656" xr:uid="{6B08BF04-84EA-4CF1-93A8-7323B6EFD29D}"/>
    <cellStyle name="Normal 3 6 3 2 3" xfId="28657" xr:uid="{EB1EA762-4B3C-4D5C-BC4D-706448FB4B72}"/>
    <cellStyle name="Normal 3 6 3 3" xfId="28658" xr:uid="{802F9131-1C91-454C-AFA2-EBC9E255F283}"/>
    <cellStyle name="Normal 3 6 3 3 2" xfId="28659" xr:uid="{9DFA90F4-02B8-4392-9B61-D64628EB8930}"/>
    <cellStyle name="Normal 3 6 3 3 3" xfId="28660" xr:uid="{99F3B7E1-E7A1-40BE-B224-97C403C07FC2}"/>
    <cellStyle name="Normal 3 6 3 4" xfId="28661" xr:uid="{BA93BA06-4082-4FAC-9507-88616561B003}"/>
    <cellStyle name="Normal 3 6 3 5" xfId="28662" xr:uid="{98556145-53F4-49AE-92FE-28AB6A8419B2}"/>
    <cellStyle name="Normal 3 6 30" xfId="28663" xr:uid="{A501A09E-C1EE-4EB8-AB08-8D7AC0E246AF}"/>
    <cellStyle name="Normal 3 6 30 10" xfId="28664" xr:uid="{3ECACCF9-0E07-4B4C-95B6-9EC5361F3796}"/>
    <cellStyle name="Normal 3 6 30 11" xfId="28665" xr:uid="{5709D552-685E-4AC3-8EA1-9ED391F5DD2B}"/>
    <cellStyle name="Normal 3 6 30 12" xfId="28666" xr:uid="{4D773619-7A21-453B-BB28-68C00D821AB8}"/>
    <cellStyle name="Normal 3 6 30 13" xfId="28667" xr:uid="{1DD3DBEE-8EA9-4086-BF2C-C4FDBE02A8C3}"/>
    <cellStyle name="Normal 3 6 30 13 2" xfId="28668" xr:uid="{74099751-265C-4C8B-8AAA-925CCB35A122}"/>
    <cellStyle name="Normal 3 6 30 14" xfId="28669" xr:uid="{C1358B06-62E6-4F3B-8F85-ACAF4736535D}"/>
    <cellStyle name="Normal 3 6 30 15" xfId="28670" xr:uid="{A60D3A7B-FA90-404F-8ABC-DBC3AD1B7287}"/>
    <cellStyle name="Normal 3 6 30 16" xfId="28671" xr:uid="{25B05A04-457B-452B-970E-DB9EE74B058C}"/>
    <cellStyle name="Normal 3 6 30 2" xfId="28672" xr:uid="{A67CB71C-F79D-483F-A554-E494EF3FE62C}"/>
    <cellStyle name="Normal 3 6 30 2 10" xfId="28673" xr:uid="{D5551E70-BF79-4287-9EAD-09F7B448DB64}"/>
    <cellStyle name="Normal 3 6 30 2 11" xfId="28674" xr:uid="{F313B733-CCB6-4DA3-9EC7-2067DEC68FD4}"/>
    <cellStyle name="Normal 3 6 30 2 12" xfId="28675" xr:uid="{CF355D92-7A07-47CA-B93C-AFB1B1C4DBF7}"/>
    <cellStyle name="Normal 3 6 30 2 13" xfId="28676" xr:uid="{79AF6553-D4A5-4BCA-B780-38B5E776B422}"/>
    <cellStyle name="Normal 3 6 30 2 13 2" xfId="28677" xr:uid="{B4257B3C-2C9B-4989-8A19-D606DA4BE025}"/>
    <cellStyle name="Normal 3 6 30 2 14" xfId="28678" xr:uid="{C902331E-6608-4E8C-9767-900FE5753C8E}"/>
    <cellStyle name="Normal 3 6 30 2 15" xfId="28679" xr:uid="{CEB59A37-8574-4C74-AB86-DCF04EA3D6A9}"/>
    <cellStyle name="Normal 3 6 30 2 16" xfId="28680" xr:uid="{55235FBE-D421-4108-8497-586BE2628B47}"/>
    <cellStyle name="Normal 3 6 30 2 2" xfId="28681" xr:uid="{76213C34-C8B6-4A57-8F33-C04B7E165646}"/>
    <cellStyle name="Normal 3 6 30 2 2 10" xfId="28682" xr:uid="{3DB1AFFE-8091-4919-9C1A-671D153C5D58}"/>
    <cellStyle name="Normal 3 6 30 2 2 11" xfId="28683" xr:uid="{A3D57112-72CB-4650-AA33-C1627B770DF5}"/>
    <cellStyle name="Normal 3 6 30 2 2 12" xfId="28684" xr:uid="{3177DF54-38E6-48C2-B805-E7E41A6D8C52}"/>
    <cellStyle name="Normal 3 6 30 2 2 12 2" xfId="28685" xr:uid="{6A927CEC-59F0-481D-BE3E-C835151F5C5A}"/>
    <cellStyle name="Normal 3 6 30 2 2 13" xfId="28686" xr:uid="{853799CA-7B8F-4D51-BE42-9526108C9FFF}"/>
    <cellStyle name="Normal 3 6 30 2 2 14" xfId="28687" xr:uid="{CC870CEB-DB75-47A9-8B6E-10C816373362}"/>
    <cellStyle name="Normal 3 6 30 2 2 15" xfId="28688" xr:uid="{2214AF8A-69ED-4B6F-8576-C8B142BF10B8}"/>
    <cellStyle name="Normal 3 6 30 2 2 2" xfId="28689" xr:uid="{E9BBDA66-52DB-4834-97BA-7C002355619E}"/>
    <cellStyle name="Normal 3 6 30 2 2 2 2" xfId="28690" xr:uid="{74A6730D-2756-4998-9106-5B61A99145AF}"/>
    <cellStyle name="Normal 3 6 30 2 2 2 2 2" xfId="28691" xr:uid="{9C5AA21E-69A0-43D8-AAF1-208209D90FB8}"/>
    <cellStyle name="Normal 3 6 30 2 2 2 2 2 2" xfId="28692" xr:uid="{D1C242BB-D8D2-430C-ABF3-7AC9DC0892B6}"/>
    <cellStyle name="Normal 3 6 30 2 2 2 2 2 2 2" xfId="28693" xr:uid="{56F5EB5E-F95B-4F41-9F29-6A4F63141C59}"/>
    <cellStyle name="Normal 3 6 30 2 2 2 2 2 2 2 2" xfId="28694" xr:uid="{89565693-D5EE-4AC0-8228-481C39346C94}"/>
    <cellStyle name="Normal 3 6 30 2 2 2 2 2 2 3" xfId="28695" xr:uid="{D74D60AA-D226-40F7-B56D-5FF1E3A08BCF}"/>
    <cellStyle name="Normal 3 6 30 2 2 2 2 2 2 4" xfId="28696" xr:uid="{5AFBC476-BD28-4185-ADF9-8F137B61F4CC}"/>
    <cellStyle name="Normal 3 6 30 2 2 2 2 2 2 5" xfId="28697" xr:uid="{D5BABBD1-E2F0-41F1-AD8A-792529A3B934}"/>
    <cellStyle name="Normal 3 6 30 2 2 2 2 2 3" xfId="28698" xr:uid="{D9D92BDB-FD2B-4B84-880E-0231BF89C697}"/>
    <cellStyle name="Normal 3 6 30 2 2 2 2 2 3 2" xfId="28699" xr:uid="{49CC69D3-A6D3-4972-8687-52FFBB239B99}"/>
    <cellStyle name="Normal 3 6 30 2 2 2 2 2 4" xfId="28700" xr:uid="{E5BAA93D-065D-469D-A096-2A57A67A4962}"/>
    <cellStyle name="Normal 3 6 30 2 2 2 2 2 5" xfId="28701" xr:uid="{5DD4CD61-BCA3-4B5D-9131-4C9344173361}"/>
    <cellStyle name="Normal 3 6 30 2 2 2 2 3" xfId="28702" xr:uid="{C2066AC5-F4D0-4305-A37F-7B818A920FDC}"/>
    <cellStyle name="Normal 3 6 30 2 2 2 2 4" xfId="28703" xr:uid="{FF1584C3-AF6A-4D40-B647-AA8AF0BB190A}"/>
    <cellStyle name="Normal 3 6 30 2 2 2 2 5" xfId="28704" xr:uid="{4EE9D0E7-D63D-411A-BB8B-D22FA2636DBE}"/>
    <cellStyle name="Normal 3 6 30 2 2 2 2 6" xfId="28705" xr:uid="{86F6ADB9-5344-4220-9E61-6B5AD6FDE1DD}"/>
    <cellStyle name="Normal 3 6 30 2 2 2 2 6 2" xfId="28706" xr:uid="{D5D663B2-C656-4897-9E87-5C63B2F058DC}"/>
    <cellStyle name="Normal 3 6 30 2 2 2 2 7" xfId="28707" xr:uid="{3D758EC4-086C-42DF-AE82-B8DA0EA783C5}"/>
    <cellStyle name="Normal 3 6 30 2 2 2 2 8" xfId="28708" xr:uid="{A07C9266-50D4-41E1-ABDF-142710A56A06}"/>
    <cellStyle name="Normal 3 6 30 2 2 2 2 9" xfId="28709" xr:uid="{6A380441-4702-4A42-9FB9-1468E7A3737C}"/>
    <cellStyle name="Normal 3 6 30 2 2 2 3" xfId="28710" xr:uid="{E5999C5D-96CF-4508-A117-432029E79F8F}"/>
    <cellStyle name="Normal 3 6 30 2 2 2 3 2" xfId="28711" xr:uid="{88B945D5-BB33-45A9-A771-FEFF184E5451}"/>
    <cellStyle name="Normal 3 6 30 2 2 2 3 2 2" xfId="28712" xr:uid="{144EE51D-E2EB-4D67-8E3B-94407B758B09}"/>
    <cellStyle name="Normal 3 6 30 2 2 2 3 2 2 2" xfId="28713" xr:uid="{A0FF9454-C443-4603-9949-C7738117FC3E}"/>
    <cellStyle name="Normal 3 6 30 2 2 2 3 2 3" xfId="28714" xr:uid="{A9D4A108-EB6F-43D6-82BD-2DC698A9905A}"/>
    <cellStyle name="Normal 3 6 30 2 2 2 3 2 4" xfId="28715" xr:uid="{024D1456-FB8B-429A-9860-40BDDB8F0B3B}"/>
    <cellStyle name="Normal 3 6 30 2 2 2 3 2 5" xfId="28716" xr:uid="{29655D33-AD45-490A-B070-AEB71E1B48BB}"/>
    <cellStyle name="Normal 3 6 30 2 2 2 3 3" xfId="28717" xr:uid="{FB9D3D24-5EA3-4A11-8E73-F3795851AAE9}"/>
    <cellStyle name="Normal 3 6 30 2 2 2 3 3 2" xfId="28718" xr:uid="{62178651-8E6B-4463-A1F1-2ACD6E284443}"/>
    <cellStyle name="Normal 3 6 30 2 2 2 3 4" xfId="28719" xr:uid="{89AE0B76-B8EE-4ECE-B2C8-59DCEDDED03A}"/>
    <cellStyle name="Normal 3 6 30 2 2 2 3 5" xfId="28720" xr:uid="{9E568E10-7797-497B-B3C9-D2782C48E6F4}"/>
    <cellStyle name="Normal 3 6 30 2 2 2 4" xfId="28721" xr:uid="{D7C73295-F246-4BA8-8E0F-BCDDB3C60774}"/>
    <cellStyle name="Normal 3 6 30 2 2 2 5" xfId="28722" xr:uid="{930FDA14-BABA-433E-A47D-58F587D08290}"/>
    <cellStyle name="Normal 3 6 30 2 2 2 6" xfId="28723" xr:uid="{02D96E15-DF1C-4FBA-88F3-951027E62E36}"/>
    <cellStyle name="Normal 3 6 30 2 2 2 6 2" xfId="28724" xr:uid="{F04C7DFE-A93A-4CC7-82F9-C28D4A28FA66}"/>
    <cellStyle name="Normal 3 6 30 2 2 2 7" xfId="28725" xr:uid="{42289026-2826-4FC7-98D9-0B1647C64019}"/>
    <cellStyle name="Normal 3 6 30 2 2 2 8" xfId="28726" xr:uid="{C06BCE63-C82D-4C5F-8381-DFB28751E40A}"/>
    <cellStyle name="Normal 3 6 30 2 2 2 9" xfId="28727" xr:uid="{4AA56405-8E57-44BA-8030-654D7C7A1BA8}"/>
    <cellStyle name="Normal 3 6 30 2 2 3" xfId="28728" xr:uid="{9C2D3F8C-D024-4404-A934-D229DB08D291}"/>
    <cellStyle name="Normal 3 6 30 2 2 4" xfId="28729" xr:uid="{D15D11FA-A949-43AC-B93A-F9D748837A5D}"/>
    <cellStyle name="Normal 3 6 30 2 2 5" xfId="28730" xr:uid="{20A17033-3E6C-4E14-9007-A004DD0211E8}"/>
    <cellStyle name="Normal 3 6 30 2 2 6" xfId="28731" xr:uid="{B8F6A397-6094-449A-8EE0-0A5CBE1458B3}"/>
    <cellStyle name="Normal 3 6 30 2 2 7" xfId="28732" xr:uid="{B2863C73-242B-4858-B1A6-4B72E007A8FA}"/>
    <cellStyle name="Normal 3 6 30 2 2 8" xfId="28733" xr:uid="{49DEDE24-5C18-476D-82F2-29AA8FCC9B5A}"/>
    <cellStyle name="Normal 3 6 30 2 2 8 2" xfId="28734" xr:uid="{A5642C5E-92C8-445F-9292-4E57322798B6}"/>
    <cellStyle name="Normal 3 6 30 2 2 8 2 2" xfId="28735" xr:uid="{C39DA5C9-E6E7-4180-8C7D-F643291EACEE}"/>
    <cellStyle name="Normal 3 6 30 2 2 8 2 2 2" xfId="28736" xr:uid="{E6DB1C61-7BCF-46D3-8456-6802FECA7A54}"/>
    <cellStyle name="Normal 3 6 30 2 2 8 2 3" xfId="28737" xr:uid="{A5CAF856-2BF4-4C2B-BC8D-D0D380B7ACD3}"/>
    <cellStyle name="Normal 3 6 30 2 2 8 2 4" xfId="28738" xr:uid="{F8381169-F78B-4F99-BF06-05174494BBEB}"/>
    <cellStyle name="Normal 3 6 30 2 2 8 2 5" xfId="28739" xr:uid="{B0EEDD5D-6784-4F60-8579-4C0D94B147E3}"/>
    <cellStyle name="Normal 3 6 30 2 2 8 3" xfId="28740" xr:uid="{5DCFB109-F029-4622-BBD8-FFE459490201}"/>
    <cellStyle name="Normal 3 6 30 2 2 8 3 2" xfId="28741" xr:uid="{6FB9FC57-F362-473C-BC1D-FC7651048E17}"/>
    <cellStyle name="Normal 3 6 30 2 2 8 4" xfId="28742" xr:uid="{1384B43E-C497-4A05-9AC8-F3B3C1304CFC}"/>
    <cellStyle name="Normal 3 6 30 2 2 8 5" xfId="28743" xr:uid="{6B13C226-71AB-45AD-BBE7-D5B432A7986C}"/>
    <cellStyle name="Normal 3 6 30 2 2 9" xfId="28744" xr:uid="{4C51CE1C-AC71-4EC0-90F8-599EF8E83CAE}"/>
    <cellStyle name="Normal 3 6 30 2 3" xfId="28745" xr:uid="{2816362A-0E42-4B05-BA49-6308C5F17046}"/>
    <cellStyle name="Normal 3 6 30 2 4" xfId="28746" xr:uid="{AA68D4C3-2ACC-42AE-9AD2-E69C2C073E02}"/>
    <cellStyle name="Normal 3 6 30 2 4 2" xfId="28747" xr:uid="{5FB00E4E-70FC-436E-95D4-BD6E0144BAD9}"/>
    <cellStyle name="Normal 3 6 30 2 4 2 2" xfId="28748" xr:uid="{39750011-3202-4C21-BC8D-6CE681CFAF30}"/>
    <cellStyle name="Normal 3 6 30 2 4 2 2 2" xfId="28749" xr:uid="{2B796E63-A0CB-4A28-BDC3-E714EBD66D06}"/>
    <cellStyle name="Normal 3 6 30 2 4 2 2 2 2" xfId="28750" xr:uid="{832F0F87-A46F-4AEE-80A6-A69632184091}"/>
    <cellStyle name="Normal 3 6 30 2 4 2 2 2 2 2" xfId="28751" xr:uid="{36A3A969-184A-4017-956D-69993F300A5B}"/>
    <cellStyle name="Normal 3 6 30 2 4 2 2 2 3" xfId="28752" xr:uid="{3307131D-F571-40E7-8363-48940DCB13AC}"/>
    <cellStyle name="Normal 3 6 30 2 4 2 2 2 4" xfId="28753" xr:uid="{E0234E36-8C65-44B6-A948-C36F164F4978}"/>
    <cellStyle name="Normal 3 6 30 2 4 2 2 2 5" xfId="28754" xr:uid="{06D00D4C-C53D-4ABB-B763-B5723998C448}"/>
    <cellStyle name="Normal 3 6 30 2 4 2 2 3" xfId="28755" xr:uid="{8D538C7F-5540-4708-A656-2A0E2640B8DF}"/>
    <cellStyle name="Normal 3 6 30 2 4 2 2 3 2" xfId="28756" xr:uid="{836FCD66-7685-4334-A2A8-C1578A2D9985}"/>
    <cellStyle name="Normal 3 6 30 2 4 2 2 4" xfId="28757" xr:uid="{AFB89FAF-71EE-4DBB-88EC-74DE5DA01FD3}"/>
    <cellStyle name="Normal 3 6 30 2 4 2 2 5" xfId="28758" xr:uid="{EEA5FF36-BDDF-4962-A996-DBD3FAA8FF32}"/>
    <cellStyle name="Normal 3 6 30 2 4 2 3" xfId="28759" xr:uid="{E912C17F-96C4-4BC5-AAE2-29B8310AC52C}"/>
    <cellStyle name="Normal 3 6 30 2 4 2 4" xfId="28760" xr:uid="{BA2C059F-2030-4F14-AFCD-A8882DDA2D83}"/>
    <cellStyle name="Normal 3 6 30 2 4 2 5" xfId="28761" xr:uid="{73B1C5E5-7078-42CA-8E88-C0CAA3FF9862}"/>
    <cellStyle name="Normal 3 6 30 2 4 2 6" xfId="28762" xr:uid="{033CB78E-BBB2-4120-AAEA-954DEB12C4C3}"/>
    <cellStyle name="Normal 3 6 30 2 4 2 6 2" xfId="28763" xr:uid="{6349BA60-0F49-4EF3-87AD-40EDC2BA08FB}"/>
    <cellStyle name="Normal 3 6 30 2 4 2 7" xfId="28764" xr:uid="{1876F70B-AFDC-4DB3-846F-27EA064154ED}"/>
    <cellStyle name="Normal 3 6 30 2 4 2 8" xfId="28765" xr:uid="{E58773E4-7045-470E-B5F9-DCBF25E17E1E}"/>
    <cellStyle name="Normal 3 6 30 2 4 2 9" xfId="28766" xr:uid="{BDE8676E-8B02-4437-AA42-27AB8BF3AD7B}"/>
    <cellStyle name="Normal 3 6 30 2 4 3" xfId="28767" xr:uid="{9D757F45-0028-41CB-B986-7B2059AC74FC}"/>
    <cellStyle name="Normal 3 6 30 2 4 3 2" xfId="28768" xr:uid="{294A5D70-60DC-4DD5-8014-2E592C4CEC73}"/>
    <cellStyle name="Normal 3 6 30 2 4 3 2 2" xfId="28769" xr:uid="{84BE4337-DB97-4935-8B60-C0ECD154A738}"/>
    <cellStyle name="Normal 3 6 30 2 4 3 2 2 2" xfId="28770" xr:uid="{F1A5E60F-AF33-478F-8879-7AF758547951}"/>
    <cellStyle name="Normal 3 6 30 2 4 3 2 3" xfId="28771" xr:uid="{821B25F9-93DB-4B7D-A87F-461F94D6E65E}"/>
    <cellStyle name="Normal 3 6 30 2 4 3 2 4" xfId="28772" xr:uid="{344BE5DF-3713-4718-8BB8-4F825E06C800}"/>
    <cellStyle name="Normal 3 6 30 2 4 3 2 5" xfId="28773" xr:uid="{B1E65E13-58D9-4F36-BFEE-7CE3C4C2FCD0}"/>
    <cellStyle name="Normal 3 6 30 2 4 3 3" xfId="28774" xr:uid="{A2500138-B433-4901-8BFB-E5F5BA7F0217}"/>
    <cellStyle name="Normal 3 6 30 2 4 3 3 2" xfId="28775" xr:uid="{B90D610B-C856-4C5A-9728-58A24A419659}"/>
    <cellStyle name="Normal 3 6 30 2 4 3 4" xfId="28776" xr:uid="{E4C0AC59-39B1-4C96-8CAF-C7D979C97DDC}"/>
    <cellStyle name="Normal 3 6 30 2 4 3 5" xfId="28777" xr:uid="{22BDBE7E-50A5-4BAA-8B09-B419956806D9}"/>
    <cellStyle name="Normal 3 6 30 2 4 4" xfId="28778" xr:uid="{2094EB07-9DCD-4180-9DBC-BEDEBC7AF71B}"/>
    <cellStyle name="Normal 3 6 30 2 4 5" xfId="28779" xr:uid="{8579FE1A-ED1B-4546-A3F5-559B3FFC1ACE}"/>
    <cellStyle name="Normal 3 6 30 2 4 6" xfId="28780" xr:uid="{516D580D-AF73-451E-853A-EEB55AC3FB23}"/>
    <cellStyle name="Normal 3 6 30 2 4 6 2" xfId="28781" xr:uid="{6A0553D0-7475-45F0-B7E4-2E860E450FF5}"/>
    <cellStyle name="Normal 3 6 30 2 4 7" xfId="28782" xr:uid="{5ED5B3F6-30CE-4661-B68E-49089D21FA92}"/>
    <cellStyle name="Normal 3 6 30 2 4 8" xfId="28783" xr:uid="{FD521981-6CE1-42A6-9934-90C9B607F408}"/>
    <cellStyle name="Normal 3 6 30 2 4 9" xfId="28784" xr:uid="{59180D76-64B7-4666-B027-D7AA02D3B064}"/>
    <cellStyle name="Normal 3 6 30 2 5" xfId="28785" xr:uid="{7AB85358-43A4-496C-9369-C2596895ECF8}"/>
    <cellStyle name="Normal 3 6 30 2 5 2" xfId="28786" xr:uid="{29CAB43C-120D-49F8-818B-71BD6F87F45A}"/>
    <cellStyle name="Normal 3 6 30 2 5 3" xfId="28787" xr:uid="{3A1DB909-BF30-4B00-86EA-BC4F05720635}"/>
    <cellStyle name="Normal 3 6 30 2 6" xfId="28788" xr:uid="{82F2CC21-BF28-4C82-9B50-37FFC0FD6FCC}"/>
    <cellStyle name="Normal 3 6 30 2 6 2" xfId="28789" xr:uid="{893F3D92-D73C-4AD5-8A65-88C077EAE32E}"/>
    <cellStyle name="Normal 3 6 30 2 6 3" xfId="28790" xr:uid="{D380A811-542B-42E2-9565-02F30496638D}"/>
    <cellStyle name="Normal 3 6 30 2 7" xfId="28791" xr:uid="{CB59B7A5-4695-49BD-8410-4CD9E9CF04C5}"/>
    <cellStyle name="Normal 3 6 30 2 7 2" xfId="28792" xr:uid="{854B1D8A-2B44-49E0-BDCF-3B1D6DABEFDE}"/>
    <cellStyle name="Normal 3 6 30 2 7 3" xfId="28793" xr:uid="{4D616588-7DC1-4DBE-8ADE-C37097929A37}"/>
    <cellStyle name="Normal 3 6 30 2 8" xfId="28794" xr:uid="{903F5D22-6175-4C2D-802E-32781BD0B690}"/>
    <cellStyle name="Normal 3 6 30 2 8 2" xfId="28795" xr:uid="{D572910C-CC2A-4923-8BF5-53BE542A3854}"/>
    <cellStyle name="Normal 3 6 30 2 8 3" xfId="28796" xr:uid="{5CE15F2F-5BC0-4B85-8320-F03D2C687567}"/>
    <cellStyle name="Normal 3 6 30 2 9" xfId="28797" xr:uid="{30D78643-C205-4DF3-B9B1-807FDE429735}"/>
    <cellStyle name="Normal 3 6 30 2 9 2" xfId="28798" xr:uid="{B185F04B-7BD1-47F0-80FB-33FE1D0FFE66}"/>
    <cellStyle name="Normal 3 6 30 2 9 2 2" xfId="28799" xr:uid="{D22DB34F-CFF0-426C-BE66-3C55E448A9F3}"/>
    <cellStyle name="Normal 3 6 30 2 9 2 2 2" xfId="28800" xr:uid="{8765239B-DD5F-46BD-96DB-DB2FDB7E7967}"/>
    <cellStyle name="Normal 3 6 30 2 9 2 3" xfId="28801" xr:uid="{CD8EC43F-321F-48C7-B37A-2E99B7E84043}"/>
    <cellStyle name="Normal 3 6 30 2 9 2 4" xfId="28802" xr:uid="{B9006C42-55F4-492D-8742-A03B9D90E8DE}"/>
    <cellStyle name="Normal 3 6 30 2 9 2 5" xfId="28803" xr:uid="{72A8231F-3070-4597-B8F1-758263EA5E25}"/>
    <cellStyle name="Normal 3 6 30 2 9 3" xfId="28804" xr:uid="{888D571B-9F68-4B6D-AA8A-C2A3C71C598B}"/>
    <cellStyle name="Normal 3 6 30 2 9 3 2" xfId="28805" xr:uid="{C8A17E4D-7851-4AA6-AF47-254A8CBD762B}"/>
    <cellStyle name="Normal 3 6 30 2 9 4" xfId="28806" xr:uid="{158F1F9E-6DC8-4FEF-8711-D5D7637B302D}"/>
    <cellStyle name="Normal 3 6 30 2 9 5" xfId="28807" xr:uid="{8CFF7FF7-6E0F-41CA-AF55-1397064E449C}"/>
    <cellStyle name="Normal 3 6 30 3" xfId="28808" xr:uid="{C31A39BF-319E-4679-8E34-1571CB110543}"/>
    <cellStyle name="Normal 3 6 30 3 10" xfId="28809" xr:uid="{C3BF8CF4-DAD9-45B3-BB65-5C586D361A78}"/>
    <cellStyle name="Normal 3 6 30 3 11" xfId="28810" xr:uid="{2B49D358-0C91-40A2-9E38-1647232BB2CF}"/>
    <cellStyle name="Normal 3 6 30 3 12" xfId="28811" xr:uid="{8F480E6E-3016-461A-87B0-129307A38681}"/>
    <cellStyle name="Normal 3 6 30 3 12 2" xfId="28812" xr:uid="{9E3DF137-A636-4DC8-8BB5-EC63A6123A6B}"/>
    <cellStyle name="Normal 3 6 30 3 13" xfId="28813" xr:uid="{B663F781-0036-413A-86B4-68D5D5B06D9F}"/>
    <cellStyle name="Normal 3 6 30 3 14" xfId="28814" xr:uid="{48F83F27-FC3B-40C0-9CA0-244D14638EC4}"/>
    <cellStyle name="Normal 3 6 30 3 15" xfId="28815" xr:uid="{99DB0969-554D-4A9A-8A6F-F87E3290B954}"/>
    <cellStyle name="Normal 3 6 30 3 2" xfId="28816" xr:uid="{03DB2562-46D2-4F34-90F8-73EFD4AB8CAF}"/>
    <cellStyle name="Normal 3 6 30 3 2 2" xfId="28817" xr:uid="{0FF46F48-F036-4A5C-B632-417761D699D1}"/>
    <cellStyle name="Normal 3 6 30 3 2 2 2" xfId="28818" xr:uid="{65527D80-89DB-4C86-AB87-21EDA627238C}"/>
    <cellStyle name="Normal 3 6 30 3 2 2 2 2" xfId="28819" xr:uid="{4EDEF98C-4BBC-4A3A-82F8-B437224A63B0}"/>
    <cellStyle name="Normal 3 6 30 3 2 2 2 2 2" xfId="28820" xr:uid="{B41485CB-2E85-4C15-9A92-FA1C58CAF017}"/>
    <cellStyle name="Normal 3 6 30 3 2 2 2 2 2 2" xfId="28821" xr:uid="{8294F21D-71ED-4323-AC07-CD4CF4CE9FD6}"/>
    <cellStyle name="Normal 3 6 30 3 2 2 2 2 3" xfId="28822" xr:uid="{5DB91AA4-43FF-4000-A386-D2DA1BDBAB0D}"/>
    <cellStyle name="Normal 3 6 30 3 2 2 2 2 4" xfId="28823" xr:uid="{F9B591F4-0712-4AED-9666-3153685534CB}"/>
    <cellStyle name="Normal 3 6 30 3 2 2 2 2 5" xfId="28824" xr:uid="{5E9AE5FF-FE7D-4A6B-BA66-207C124B1730}"/>
    <cellStyle name="Normal 3 6 30 3 2 2 2 3" xfId="28825" xr:uid="{C5F8E283-6585-4F2F-AE2D-7D87A2AF67A0}"/>
    <cellStyle name="Normal 3 6 30 3 2 2 2 3 2" xfId="28826" xr:uid="{DBB59632-4C00-4AE3-8EE4-CC4D5F5F95C0}"/>
    <cellStyle name="Normal 3 6 30 3 2 2 2 4" xfId="28827" xr:uid="{39990623-5F4B-4071-84CE-4B664051C3E2}"/>
    <cellStyle name="Normal 3 6 30 3 2 2 2 5" xfId="28828" xr:uid="{1ADB55ED-40A3-4A6E-A7C0-1673C2169A1A}"/>
    <cellStyle name="Normal 3 6 30 3 2 2 3" xfId="28829" xr:uid="{BA681CDA-804C-4BF1-971B-E0D6738FC71E}"/>
    <cellStyle name="Normal 3 6 30 3 2 2 4" xfId="28830" xr:uid="{40F9CA6A-A5B3-43B8-976D-5B09B6F2D4AC}"/>
    <cellStyle name="Normal 3 6 30 3 2 2 5" xfId="28831" xr:uid="{6F758A51-BB4F-465D-A048-AE0D523C75A2}"/>
    <cellStyle name="Normal 3 6 30 3 2 2 6" xfId="28832" xr:uid="{A1A94058-3662-4859-9F3C-A181EE05A81F}"/>
    <cellStyle name="Normal 3 6 30 3 2 2 6 2" xfId="28833" xr:uid="{2E53C8FD-4DF9-4039-858C-F46979DF628B}"/>
    <cellStyle name="Normal 3 6 30 3 2 2 7" xfId="28834" xr:uid="{8C5A70E6-CA3D-4F46-B26F-7EB79611F6A0}"/>
    <cellStyle name="Normal 3 6 30 3 2 2 8" xfId="28835" xr:uid="{190347C8-D2DB-426B-B88A-B34C30C93063}"/>
    <cellStyle name="Normal 3 6 30 3 2 2 9" xfId="28836" xr:uid="{D633F8AE-8EBB-4679-8C49-B0815BEB1DBA}"/>
    <cellStyle name="Normal 3 6 30 3 2 3" xfId="28837" xr:uid="{F93BD79E-C58D-48D6-8917-268B3A04DDD9}"/>
    <cellStyle name="Normal 3 6 30 3 2 3 2" xfId="28838" xr:uid="{6EE7BE37-9175-497C-846E-AF3118E7ED93}"/>
    <cellStyle name="Normal 3 6 30 3 2 3 2 2" xfId="28839" xr:uid="{295B02FE-104C-495C-AE1A-F261DCF2CDB6}"/>
    <cellStyle name="Normal 3 6 30 3 2 3 2 2 2" xfId="28840" xr:uid="{EED336ED-61BE-470A-B532-72E49E7AD703}"/>
    <cellStyle name="Normal 3 6 30 3 2 3 2 3" xfId="28841" xr:uid="{EBB4E4AC-6F5E-4250-90D2-9AC4578D596A}"/>
    <cellStyle name="Normal 3 6 30 3 2 3 2 4" xfId="28842" xr:uid="{EC54526E-5475-4233-9A30-7F5E23544BEF}"/>
    <cellStyle name="Normal 3 6 30 3 2 3 2 5" xfId="28843" xr:uid="{DA261195-E043-444C-889E-EAE4E44F1823}"/>
    <cellStyle name="Normal 3 6 30 3 2 3 3" xfId="28844" xr:uid="{56B8593C-8401-43A6-B4D7-AF7E040CB604}"/>
    <cellStyle name="Normal 3 6 30 3 2 3 3 2" xfId="28845" xr:uid="{C02D84BC-94C1-4324-BAFE-ECFB808CF926}"/>
    <cellStyle name="Normal 3 6 30 3 2 3 4" xfId="28846" xr:uid="{EBFFF717-940A-4EE1-A827-CC145AC4D44B}"/>
    <cellStyle name="Normal 3 6 30 3 2 3 5" xfId="28847" xr:uid="{3EA50E19-EDB8-43D0-B031-A695E76E79D3}"/>
    <cellStyle name="Normal 3 6 30 3 2 4" xfId="28848" xr:uid="{20903D06-3D2E-4082-8E3E-0CDABBDAEFED}"/>
    <cellStyle name="Normal 3 6 30 3 2 5" xfId="28849" xr:uid="{32CF6478-266B-4DE5-B94B-82B4DE3F64D2}"/>
    <cellStyle name="Normal 3 6 30 3 2 6" xfId="28850" xr:uid="{5B037321-EA7E-4BA2-98B0-90554F4DDE4F}"/>
    <cellStyle name="Normal 3 6 30 3 2 6 2" xfId="28851" xr:uid="{2CCB2A05-5EA0-4C07-A39F-21EEBB937A9E}"/>
    <cellStyle name="Normal 3 6 30 3 2 7" xfId="28852" xr:uid="{B188B489-51AB-436F-82FE-24089870F0DC}"/>
    <cellStyle name="Normal 3 6 30 3 2 8" xfId="28853" xr:uid="{A4610A27-9C2F-468A-90E3-946D1934A9D5}"/>
    <cellStyle name="Normal 3 6 30 3 2 9" xfId="28854" xr:uid="{048246E5-C196-4385-BE4D-6FD6ABB42E5A}"/>
    <cellStyle name="Normal 3 6 30 3 3" xfId="28855" xr:uid="{D20890D0-8D0A-4BA9-B898-720CBD83027A}"/>
    <cellStyle name="Normal 3 6 30 3 3 2" xfId="28856" xr:uid="{90229867-62A7-4922-954F-1C873238C81C}"/>
    <cellStyle name="Normal 3 6 30 3 3 3" xfId="28857" xr:uid="{7E18E6F0-98D0-4511-B7BA-A69D751E95F2}"/>
    <cellStyle name="Normal 3 6 30 3 4" xfId="28858" xr:uid="{AF40339F-DEB0-4B1C-AF0B-66FA87F237FB}"/>
    <cellStyle name="Normal 3 6 30 3 4 2" xfId="28859" xr:uid="{527974BC-9FD2-4E96-B1EC-84BA331AEF18}"/>
    <cellStyle name="Normal 3 6 30 3 4 3" xfId="28860" xr:uid="{F7087EAE-89FB-423F-8D94-19DABA5B2AC6}"/>
    <cellStyle name="Normal 3 6 30 3 5" xfId="28861" xr:uid="{61CAA5F5-2BB7-423D-879D-397829F76D80}"/>
    <cellStyle name="Normal 3 6 30 3 5 2" xfId="28862" xr:uid="{330778E2-A2B3-429A-82C9-1AB81D19031A}"/>
    <cellStyle name="Normal 3 6 30 3 5 3" xfId="28863" xr:uid="{0DDB0710-A124-4F7B-B70D-6D1768193CE1}"/>
    <cellStyle name="Normal 3 6 30 3 6" xfId="28864" xr:uid="{988CA550-FE6E-412F-9A5F-67CACC62FCDE}"/>
    <cellStyle name="Normal 3 6 30 3 6 2" xfId="28865" xr:uid="{35C51594-79C3-4EC8-9095-BA9FDF5026C1}"/>
    <cellStyle name="Normal 3 6 30 3 6 3" xfId="28866" xr:uid="{F15D7A4A-0D97-40BB-B493-1AE0B7ECA665}"/>
    <cellStyle name="Normal 3 6 30 3 7" xfId="28867" xr:uid="{623D264A-524B-42D9-86A2-6C14528505A1}"/>
    <cellStyle name="Normal 3 6 30 3 7 2" xfId="28868" xr:uid="{E6C58C43-E8D5-494B-8CFA-2E4561D8FAA6}"/>
    <cellStyle name="Normal 3 6 30 3 7 3" xfId="28869" xr:uid="{75623310-336C-4976-B8E5-DE1D443F03F9}"/>
    <cellStyle name="Normal 3 6 30 3 8" xfId="28870" xr:uid="{C9714A80-004D-46C3-99E7-E780AE572397}"/>
    <cellStyle name="Normal 3 6 30 3 8 2" xfId="28871" xr:uid="{4FBED056-BFC1-4FDA-A7B4-776B9D8555D8}"/>
    <cellStyle name="Normal 3 6 30 3 8 2 2" xfId="28872" xr:uid="{87833305-78EF-4E31-9D4C-1B844ED0CC74}"/>
    <cellStyle name="Normal 3 6 30 3 8 2 2 2" xfId="28873" xr:uid="{86A03AEE-D066-4EBA-B189-0C638B0A1838}"/>
    <cellStyle name="Normal 3 6 30 3 8 2 3" xfId="28874" xr:uid="{FE2EA519-8C57-4054-9437-56B2E5F7F505}"/>
    <cellStyle name="Normal 3 6 30 3 8 2 4" xfId="28875" xr:uid="{B3582B19-209D-4475-B35E-73A85E28A231}"/>
    <cellStyle name="Normal 3 6 30 3 8 2 5" xfId="28876" xr:uid="{DF5F776A-0915-4B0C-8F0F-02E5DFC9E6C6}"/>
    <cellStyle name="Normal 3 6 30 3 8 3" xfId="28877" xr:uid="{8901ACE4-3BF5-44CB-B514-C0C1AC5C26E1}"/>
    <cellStyle name="Normal 3 6 30 3 8 3 2" xfId="28878" xr:uid="{CC07C08F-F4EF-4BE6-9A62-65691C1CD244}"/>
    <cellStyle name="Normal 3 6 30 3 8 4" xfId="28879" xr:uid="{66099530-7026-42C3-800A-822EF225105B}"/>
    <cellStyle name="Normal 3 6 30 3 8 5" xfId="28880" xr:uid="{F30D43F1-8983-42D7-8CAA-AE1CFCF82842}"/>
    <cellStyle name="Normal 3 6 30 3 9" xfId="28881" xr:uid="{5345F2C4-2427-440F-9C6B-70B7C9B12BBE}"/>
    <cellStyle name="Normal 3 6 30 4" xfId="28882" xr:uid="{3E24450C-4848-479C-AED1-3909309A8225}"/>
    <cellStyle name="Normal 3 6 30 4 2" xfId="28883" xr:uid="{49673FDE-8EBE-4D7C-8821-52C037319300}"/>
    <cellStyle name="Normal 3 6 30 4 2 2" xfId="28884" xr:uid="{7F4EE16C-D0BF-4B83-9C6D-FFC456E6F7A7}"/>
    <cellStyle name="Normal 3 6 30 4 2 2 2" xfId="28885" xr:uid="{DE6A11D1-3730-4CBA-80D4-347293CDC974}"/>
    <cellStyle name="Normal 3 6 30 4 2 2 2 2" xfId="28886" xr:uid="{AC02CA84-F2D9-4BD6-A934-DBBB2C2AB92B}"/>
    <cellStyle name="Normal 3 6 30 4 2 2 2 2 2" xfId="28887" xr:uid="{09A31CA9-4140-4C33-8ED1-00FF8254C260}"/>
    <cellStyle name="Normal 3 6 30 4 2 2 2 3" xfId="28888" xr:uid="{FF646F35-E80C-4DCC-ACB1-E388F0CD7F37}"/>
    <cellStyle name="Normal 3 6 30 4 2 2 2 4" xfId="28889" xr:uid="{0113E1F7-8B64-43B1-BF69-2694D09C926E}"/>
    <cellStyle name="Normal 3 6 30 4 2 2 2 5" xfId="28890" xr:uid="{6AEBE054-D4DE-4B4C-AEF2-37521030A01A}"/>
    <cellStyle name="Normal 3 6 30 4 2 2 3" xfId="28891" xr:uid="{DF405ACA-540C-4F53-B206-13B473BC54D7}"/>
    <cellStyle name="Normal 3 6 30 4 2 2 3 2" xfId="28892" xr:uid="{7702A70A-2C1A-4560-A78C-40DD18C483FB}"/>
    <cellStyle name="Normal 3 6 30 4 2 2 4" xfId="28893" xr:uid="{F58FB193-0769-4834-92CE-7A18ACAA51E1}"/>
    <cellStyle name="Normal 3 6 30 4 2 2 5" xfId="28894" xr:uid="{8A4A0B27-A51C-40A5-9433-E7B2F27E35ED}"/>
    <cellStyle name="Normal 3 6 30 4 2 3" xfId="28895" xr:uid="{EB6AA72E-6103-46DF-9F9D-D8CEC7FB9F4F}"/>
    <cellStyle name="Normal 3 6 30 4 2 4" xfId="28896" xr:uid="{F9A6E149-36EF-494B-8F8C-4037200FC4B5}"/>
    <cellStyle name="Normal 3 6 30 4 2 5" xfId="28897" xr:uid="{20630BC4-1D75-40A6-87D6-EA77684A4280}"/>
    <cellStyle name="Normal 3 6 30 4 2 6" xfId="28898" xr:uid="{A2B238BA-4991-469F-A1D4-3B1665A3C467}"/>
    <cellStyle name="Normal 3 6 30 4 2 6 2" xfId="28899" xr:uid="{430656CB-13C6-48A6-A452-FF9254FFB81F}"/>
    <cellStyle name="Normal 3 6 30 4 2 7" xfId="28900" xr:uid="{C845D539-B939-4162-965E-68987BA1E760}"/>
    <cellStyle name="Normal 3 6 30 4 2 8" xfId="28901" xr:uid="{27395F37-1F1B-420F-9E0B-D93BEC18C532}"/>
    <cellStyle name="Normal 3 6 30 4 2 9" xfId="28902" xr:uid="{F7CBCD90-0CCA-4E10-98C8-4A0EB42D7030}"/>
    <cellStyle name="Normal 3 6 30 4 3" xfId="28903" xr:uid="{211D5DF8-BEC4-40B8-B30A-92668F1E55E8}"/>
    <cellStyle name="Normal 3 6 30 4 3 2" xfId="28904" xr:uid="{7DBF5A3A-44C5-4ACB-8219-876487811567}"/>
    <cellStyle name="Normal 3 6 30 4 3 2 2" xfId="28905" xr:uid="{898D1D7F-E1AB-4FC2-91CC-AD3C49E5C10F}"/>
    <cellStyle name="Normal 3 6 30 4 3 2 2 2" xfId="28906" xr:uid="{A02E22AA-D5FF-4EFE-A68B-289B6D1DFB37}"/>
    <cellStyle name="Normal 3 6 30 4 3 2 3" xfId="28907" xr:uid="{9E36EA5E-32D3-4C5B-84D5-2BE4D6173C18}"/>
    <cellStyle name="Normal 3 6 30 4 3 2 4" xfId="28908" xr:uid="{4621A59B-EC11-49DC-9921-5B4DB2AD67BC}"/>
    <cellStyle name="Normal 3 6 30 4 3 2 5" xfId="28909" xr:uid="{DE72EA72-1A0C-42E5-8C92-FB390E82B849}"/>
    <cellStyle name="Normal 3 6 30 4 3 3" xfId="28910" xr:uid="{64290D4C-EA7D-4C1A-B63B-7F7A5075D883}"/>
    <cellStyle name="Normal 3 6 30 4 3 3 2" xfId="28911" xr:uid="{1255EE1C-4FFA-431B-A987-7D253BAEB214}"/>
    <cellStyle name="Normal 3 6 30 4 3 4" xfId="28912" xr:uid="{8481F973-1E0B-4089-82ED-2238807C822A}"/>
    <cellStyle name="Normal 3 6 30 4 3 5" xfId="28913" xr:uid="{761B8F20-6C42-4056-9F67-0080E36F4CA3}"/>
    <cellStyle name="Normal 3 6 30 4 4" xfId="28914" xr:uid="{8E6C11A2-6ED3-46FF-8F32-859CF52D7BC1}"/>
    <cellStyle name="Normal 3 6 30 4 5" xfId="28915" xr:uid="{1A4ECF3D-68CF-4EFE-828C-FEB95B319111}"/>
    <cellStyle name="Normal 3 6 30 4 6" xfId="28916" xr:uid="{88E849F8-DEA6-4987-ADDD-B3932441118B}"/>
    <cellStyle name="Normal 3 6 30 4 6 2" xfId="28917" xr:uid="{847CE73D-E1D4-4E41-9B11-E3CA3130649C}"/>
    <cellStyle name="Normal 3 6 30 4 7" xfId="28918" xr:uid="{D774680D-34EC-4DDC-85FD-97F5D679037B}"/>
    <cellStyle name="Normal 3 6 30 4 8" xfId="28919" xr:uid="{155EFC3A-5C7E-4933-B8C3-9AA95C1749E2}"/>
    <cellStyle name="Normal 3 6 30 4 9" xfId="28920" xr:uid="{8A5880A6-B428-4EB8-8765-5648B555F101}"/>
    <cellStyle name="Normal 3 6 30 5" xfId="28921" xr:uid="{EC4DBAE9-08F6-4E3C-8F7B-125EDFCA4381}"/>
    <cellStyle name="Normal 3 6 30 6" xfId="28922" xr:uid="{6E9944BE-DA5C-4DC6-B81C-A9D0B8B255DF}"/>
    <cellStyle name="Normal 3 6 30 7" xfId="28923" xr:uid="{62223304-BE4D-414C-80B1-4C56DD512B55}"/>
    <cellStyle name="Normal 3 6 30 8" xfId="28924" xr:uid="{37905D0E-DEB6-47E1-8153-0E1027670AA7}"/>
    <cellStyle name="Normal 3 6 30 9" xfId="28925" xr:uid="{B7AEF1A8-E7AD-4E4B-B35F-631487ABB12E}"/>
    <cellStyle name="Normal 3 6 30 9 2" xfId="28926" xr:uid="{FA5A686E-7BFA-447F-93CA-DD34D4A52BE6}"/>
    <cellStyle name="Normal 3 6 30 9 2 2" xfId="28927" xr:uid="{9579A9C6-6311-4BBD-BAC8-F45F1F775C53}"/>
    <cellStyle name="Normal 3 6 30 9 2 2 2" xfId="28928" xr:uid="{6CCF6D98-8A6F-4AE7-950D-6EEEBEE75A1F}"/>
    <cellStyle name="Normal 3 6 30 9 2 3" xfId="28929" xr:uid="{9B052864-77CD-4017-9BBB-8616F4F2475D}"/>
    <cellStyle name="Normal 3 6 30 9 2 4" xfId="28930" xr:uid="{B0761CD9-D143-4F90-86AD-70BF25596A65}"/>
    <cellStyle name="Normal 3 6 30 9 2 5" xfId="28931" xr:uid="{53990942-503C-4184-B50F-9DBE8D66D2AF}"/>
    <cellStyle name="Normal 3 6 30 9 3" xfId="28932" xr:uid="{F9255723-9412-468C-813C-7DF99A9AB395}"/>
    <cellStyle name="Normal 3 6 30 9 3 2" xfId="28933" xr:uid="{7E78825E-23A8-4F7F-AD15-6A7799107222}"/>
    <cellStyle name="Normal 3 6 30 9 4" xfId="28934" xr:uid="{EE09B746-6829-4094-8C2B-24CDAD23A415}"/>
    <cellStyle name="Normal 3 6 30 9 5" xfId="28935" xr:uid="{DBBED0A5-FC3B-4BF6-BFC1-A858935D16FD}"/>
    <cellStyle name="Normal 3 6 31" xfId="28936" xr:uid="{759246EA-E770-4411-8F7F-04C1A1F549EB}"/>
    <cellStyle name="Normal 3 6 31 10" xfId="28937" xr:uid="{EFF0CA3E-EF3C-4934-8BCB-98804C3D26EF}"/>
    <cellStyle name="Normal 3 6 31 11" xfId="28938" xr:uid="{544D1E33-20AB-44EF-A5C7-87052EBDFF4F}"/>
    <cellStyle name="Normal 3 6 31 12" xfId="28939" xr:uid="{3D944701-1CB0-4D9F-AEE6-677B8A5071D3}"/>
    <cellStyle name="Normal 3 6 31 12 2" xfId="28940" xr:uid="{5A195F96-77D5-491C-9F8C-20D2529E4ACF}"/>
    <cellStyle name="Normal 3 6 31 13" xfId="28941" xr:uid="{9491E668-C63B-4429-834A-5E9E5135D0A0}"/>
    <cellStyle name="Normal 3 6 31 14" xfId="28942" xr:uid="{AE0C4500-79EC-47D5-8C6B-909D136504E4}"/>
    <cellStyle name="Normal 3 6 31 15" xfId="28943" xr:uid="{BBE66931-EE2F-4A70-B257-5D415F294A36}"/>
    <cellStyle name="Normal 3 6 31 2" xfId="28944" xr:uid="{76C4CBA7-AE05-4328-A3D3-805D69286755}"/>
    <cellStyle name="Normal 3 6 31 2 2" xfId="28945" xr:uid="{568749FC-CF0F-41EE-8415-C67F4D246BD5}"/>
    <cellStyle name="Normal 3 6 31 2 2 2" xfId="28946" xr:uid="{23F76B12-83A2-448E-A3F3-E12984256C18}"/>
    <cellStyle name="Normal 3 6 31 2 2 2 2" xfId="28947" xr:uid="{2D2D8B64-FC22-4203-B413-854F2F430AFB}"/>
    <cellStyle name="Normal 3 6 31 2 2 2 2 2" xfId="28948" xr:uid="{2F9D6E77-1DF2-49F6-8C50-3F39E92DEE81}"/>
    <cellStyle name="Normal 3 6 31 2 2 2 2 2 2" xfId="28949" xr:uid="{E77A3577-1063-4A01-B13D-CEB9A9728528}"/>
    <cellStyle name="Normal 3 6 31 2 2 2 2 3" xfId="28950" xr:uid="{0A6C858B-1C06-473B-A583-1F6A1BB926CA}"/>
    <cellStyle name="Normal 3 6 31 2 2 2 2 4" xfId="28951" xr:uid="{21DBE314-B80A-48F4-93EC-3827B0C89642}"/>
    <cellStyle name="Normal 3 6 31 2 2 2 2 5" xfId="28952" xr:uid="{93032C67-7CAF-463E-BCC4-950B469CCD49}"/>
    <cellStyle name="Normal 3 6 31 2 2 2 3" xfId="28953" xr:uid="{AC02F9CE-CF90-44F2-BA7D-650C574A197C}"/>
    <cellStyle name="Normal 3 6 31 2 2 2 3 2" xfId="28954" xr:uid="{51555DCF-DF1D-4064-96B7-5A94267CA9DF}"/>
    <cellStyle name="Normal 3 6 31 2 2 2 4" xfId="28955" xr:uid="{A6B1E17C-7887-40C5-9102-96E6B23A820F}"/>
    <cellStyle name="Normal 3 6 31 2 2 2 5" xfId="28956" xr:uid="{2F4E69EF-85D0-4CA3-820A-9016A28BD5FC}"/>
    <cellStyle name="Normal 3 6 31 2 2 3" xfId="28957" xr:uid="{74D6FC43-36EB-47EB-A7DE-4F7667FD5967}"/>
    <cellStyle name="Normal 3 6 31 2 2 4" xfId="28958" xr:uid="{95EBEB99-4421-4B0A-841C-AA1A4FF3586D}"/>
    <cellStyle name="Normal 3 6 31 2 2 5" xfId="28959" xr:uid="{B872A7D6-2FE8-4FB7-98ED-B2A6A55FD927}"/>
    <cellStyle name="Normal 3 6 31 2 2 6" xfId="28960" xr:uid="{3BF95FF3-1BD0-4BA1-9945-C37323F97F5A}"/>
    <cellStyle name="Normal 3 6 31 2 2 6 2" xfId="28961" xr:uid="{0F9E3BAD-6A03-4ACB-951C-C48C7023E6FA}"/>
    <cellStyle name="Normal 3 6 31 2 2 7" xfId="28962" xr:uid="{35949291-4BAC-45BD-8685-20102ADA0633}"/>
    <cellStyle name="Normal 3 6 31 2 2 8" xfId="28963" xr:uid="{7C76F64F-8FE5-4902-9B75-CD078E3E3B9F}"/>
    <cellStyle name="Normal 3 6 31 2 2 9" xfId="28964" xr:uid="{9C2A3893-D996-4A4B-A75C-31D9AC09FED6}"/>
    <cellStyle name="Normal 3 6 31 2 3" xfId="28965" xr:uid="{D39DB5EC-5186-4BB3-B03E-9EC4A38023C4}"/>
    <cellStyle name="Normal 3 6 31 2 3 2" xfId="28966" xr:uid="{41F89DAA-D7AE-4F97-959E-0E07662CCDD9}"/>
    <cellStyle name="Normal 3 6 31 2 3 2 2" xfId="28967" xr:uid="{98C0785E-7710-4013-92C3-168B0EEF94D6}"/>
    <cellStyle name="Normal 3 6 31 2 3 2 2 2" xfId="28968" xr:uid="{B59F4A45-E800-4188-A949-CEFE86F1CC13}"/>
    <cellStyle name="Normal 3 6 31 2 3 2 3" xfId="28969" xr:uid="{9F4F4791-5F28-493A-97EA-6E7BEF9A71E8}"/>
    <cellStyle name="Normal 3 6 31 2 3 2 4" xfId="28970" xr:uid="{289F5515-8058-475E-AAD8-A11EA1F63E01}"/>
    <cellStyle name="Normal 3 6 31 2 3 2 5" xfId="28971" xr:uid="{9CE1489B-E344-4817-86ED-376A3C0FF51A}"/>
    <cellStyle name="Normal 3 6 31 2 3 3" xfId="28972" xr:uid="{9A83A8EE-9E13-4B45-B654-1CE980706F02}"/>
    <cellStyle name="Normal 3 6 31 2 3 3 2" xfId="28973" xr:uid="{B82C4CB7-A5CF-47E5-8C2B-63BBE03CA791}"/>
    <cellStyle name="Normal 3 6 31 2 3 4" xfId="28974" xr:uid="{8644FBB3-1DA7-4EA3-A3CB-9284EAA2B819}"/>
    <cellStyle name="Normal 3 6 31 2 3 5" xfId="28975" xr:uid="{05F8EE55-A4B2-4C84-8438-2C53D2F2D8EC}"/>
    <cellStyle name="Normal 3 6 31 2 4" xfId="28976" xr:uid="{B851EEF9-4CA6-4EDD-887F-EE4FBDDC20CC}"/>
    <cellStyle name="Normal 3 6 31 2 5" xfId="28977" xr:uid="{A64A4347-D29C-4101-9769-CA6913ECA3A5}"/>
    <cellStyle name="Normal 3 6 31 2 6" xfId="28978" xr:uid="{6A9E264C-C873-4245-A008-C882448F9474}"/>
    <cellStyle name="Normal 3 6 31 2 6 2" xfId="28979" xr:uid="{D04F963F-E827-4924-B942-5C54E2C50003}"/>
    <cellStyle name="Normal 3 6 31 2 7" xfId="28980" xr:uid="{876134E9-B14B-48EC-A81D-6E1F69F2D22B}"/>
    <cellStyle name="Normal 3 6 31 2 8" xfId="28981" xr:uid="{68673941-4271-412F-8B4C-2B6DA428844D}"/>
    <cellStyle name="Normal 3 6 31 2 9" xfId="28982" xr:uid="{AFF8CC84-BD5C-4F38-9DC7-5549C05C10CB}"/>
    <cellStyle name="Normal 3 6 31 3" xfId="28983" xr:uid="{2B158C56-9263-4FBE-99B2-0D8C33267D3D}"/>
    <cellStyle name="Normal 3 6 31 4" xfId="28984" xr:uid="{CF367552-477B-47B6-9A3B-6FDF392D0F16}"/>
    <cellStyle name="Normal 3 6 31 5" xfId="28985" xr:uid="{05C7188F-EBDC-47F4-B383-A6C10E6D87D5}"/>
    <cellStyle name="Normal 3 6 31 6" xfId="28986" xr:uid="{EFDDBA6C-807E-41F5-893B-8E0F46BA86D2}"/>
    <cellStyle name="Normal 3 6 31 7" xfId="28987" xr:uid="{DD3DF7C6-922A-4705-95F3-4F2C5B1ED984}"/>
    <cellStyle name="Normal 3 6 31 8" xfId="28988" xr:uid="{52C8547F-306E-4FB6-87BA-E3A2A5916182}"/>
    <cellStyle name="Normal 3 6 31 8 2" xfId="28989" xr:uid="{3B178374-2641-410B-8D44-68E210715C83}"/>
    <cellStyle name="Normal 3 6 31 8 2 2" xfId="28990" xr:uid="{9D9A3BCC-F8CC-4CAE-A7BA-6D35499EF33A}"/>
    <cellStyle name="Normal 3 6 31 8 2 2 2" xfId="28991" xr:uid="{243041BB-D00F-4887-904C-6E5BA98B064B}"/>
    <cellStyle name="Normal 3 6 31 8 2 3" xfId="28992" xr:uid="{7646093F-8326-4A63-A84C-65B3B54DC772}"/>
    <cellStyle name="Normal 3 6 31 8 2 4" xfId="28993" xr:uid="{13E0B769-3D2A-4991-9F1D-133A4216375B}"/>
    <cellStyle name="Normal 3 6 31 8 2 5" xfId="28994" xr:uid="{FB89704E-96DC-4FD9-8EA4-EB78B59AADDD}"/>
    <cellStyle name="Normal 3 6 31 8 3" xfId="28995" xr:uid="{21C18AC9-A88B-4A22-B80D-F1E32732E7F6}"/>
    <cellStyle name="Normal 3 6 31 8 3 2" xfId="28996" xr:uid="{BA7AD471-A3EF-40E9-8BA8-E43999417C94}"/>
    <cellStyle name="Normal 3 6 31 8 4" xfId="28997" xr:uid="{1F3DEA9D-92EB-43BB-9CBF-DFAEBE467B06}"/>
    <cellStyle name="Normal 3 6 31 8 5" xfId="28998" xr:uid="{7A8E01A7-52AB-4328-B3CE-D5DDC0183F84}"/>
    <cellStyle name="Normal 3 6 31 9" xfId="28999" xr:uid="{AE224B25-D30F-4BEB-9FE7-157FC2F26D2F}"/>
    <cellStyle name="Normal 3 6 32" xfId="29000" xr:uid="{166422F1-C7F9-4E91-8610-E23BD2370E4F}"/>
    <cellStyle name="Normal 3 6 33" xfId="29001" xr:uid="{4B99E053-A62A-4132-B928-BAACDF80F03D}"/>
    <cellStyle name="Normal 3 6 33 2" xfId="29002" xr:uid="{D1A0EB1D-C2DB-4B86-B8EB-B846B8E46033}"/>
    <cellStyle name="Normal 3 6 33 2 2" xfId="29003" xr:uid="{6A15A765-5A1E-48E3-A202-C4AFA23063DC}"/>
    <cellStyle name="Normal 3 6 33 2 2 2" xfId="29004" xr:uid="{88D9DCB8-52F7-4B59-9ACB-14F01DD21D0F}"/>
    <cellStyle name="Normal 3 6 33 2 2 2 2" xfId="29005" xr:uid="{B6A1C93B-9F2A-4FF7-86E5-12C7EB6276AC}"/>
    <cellStyle name="Normal 3 6 33 2 2 2 2 2" xfId="29006" xr:uid="{F6F0613D-6F61-48DE-9D2B-FBCF12AC9B91}"/>
    <cellStyle name="Normal 3 6 33 2 2 2 3" xfId="29007" xr:uid="{654EE777-6D56-41C4-A519-6BF9C5521403}"/>
    <cellStyle name="Normal 3 6 33 2 2 2 4" xfId="29008" xr:uid="{1C179F75-6C08-4DC5-B00E-C392482FACA1}"/>
    <cellStyle name="Normal 3 6 33 2 2 2 5" xfId="29009" xr:uid="{0E824C13-EF77-4293-AD14-B3D91D3E8F30}"/>
    <cellStyle name="Normal 3 6 33 2 2 3" xfId="29010" xr:uid="{7AC3512A-5B24-4B31-98C4-D7DE1FE80807}"/>
    <cellStyle name="Normal 3 6 33 2 2 3 2" xfId="29011" xr:uid="{B114A2F5-8A12-4DCC-B437-A151A130319B}"/>
    <cellStyle name="Normal 3 6 33 2 2 4" xfId="29012" xr:uid="{4BAC5D95-890C-4C22-AB4D-EEF3E8F0DF81}"/>
    <cellStyle name="Normal 3 6 33 2 2 5" xfId="29013" xr:uid="{6AB5845D-4A76-4441-BF4A-3F2B0AD0A503}"/>
    <cellStyle name="Normal 3 6 33 2 3" xfId="29014" xr:uid="{CB48306A-3C8A-4CD3-AFE8-7E5D03068626}"/>
    <cellStyle name="Normal 3 6 33 2 4" xfId="29015" xr:uid="{8CFDB405-81DB-457F-ABFB-52E3105C6574}"/>
    <cellStyle name="Normal 3 6 33 2 5" xfId="29016" xr:uid="{DC3A42C4-3BE5-46E9-839D-BBA9DE9CCFD6}"/>
    <cellStyle name="Normal 3 6 33 2 6" xfId="29017" xr:uid="{0D26888E-9D3A-4BBC-9650-7819B319ACC5}"/>
    <cellStyle name="Normal 3 6 33 2 6 2" xfId="29018" xr:uid="{97C09B35-94FD-4D5F-90CD-B4DEC58E7DFE}"/>
    <cellStyle name="Normal 3 6 33 2 7" xfId="29019" xr:uid="{E5FE2315-7DF2-4ACD-AB86-44EE04B45978}"/>
    <cellStyle name="Normal 3 6 33 2 8" xfId="29020" xr:uid="{6A5E3C12-E76C-4440-92D1-15CF77079829}"/>
    <cellStyle name="Normal 3 6 33 2 9" xfId="29021" xr:uid="{03B1D2D1-9F05-4372-A7EC-4CA075FF5B32}"/>
    <cellStyle name="Normal 3 6 33 3" xfId="29022" xr:uid="{0EAAA428-AACA-4DB4-989D-02BF32046C13}"/>
    <cellStyle name="Normal 3 6 33 3 2" xfId="29023" xr:uid="{4FEDDCA0-5C1A-4FE0-929F-6774D927BC9A}"/>
    <cellStyle name="Normal 3 6 33 3 2 2" xfId="29024" xr:uid="{E6C99C6D-05FF-4E02-8E17-CCAA17508990}"/>
    <cellStyle name="Normal 3 6 33 3 2 2 2" xfId="29025" xr:uid="{2A3DFCAC-AD9A-4AEC-9BF0-5AEBFF623C46}"/>
    <cellStyle name="Normal 3 6 33 3 2 3" xfId="29026" xr:uid="{33C31F73-D54C-408C-9965-DF2A06ECAE4F}"/>
    <cellStyle name="Normal 3 6 33 3 2 4" xfId="29027" xr:uid="{FF2FF154-81A9-4B06-A70E-83036286A169}"/>
    <cellStyle name="Normal 3 6 33 3 2 5" xfId="29028" xr:uid="{ACCA65B9-D470-4B5B-9BD3-8A7D9E4053EA}"/>
    <cellStyle name="Normal 3 6 33 3 3" xfId="29029" xr:uid="{DAF94BB6-D1DC-4926-93B1-19AEBE2FB099}"/>
    <cellStyle name="Normal 3 6 33 3 3 2" xfId="29030" xr:uid="{F4031B0E-846D-47A6-A539-CE68303C4BBF}"/>
    <cellStyle name="Normal 3 6 33 3 4" xfId="29031" xr:uid="{4CC5D519-9E32-4FD8-8AA8-D9155635C200}"/>
    <cellStyle name="Normal 3 6 33 3 5" xfId="29032" xr:uid="{252E192F-80CE-4B6E-A74B-CAA90A627771}"/>
    <cellStyle name="Normal 3 6 33 4" xfId="29033" xr:uid="{4B1BD4CC-23A6-4508-B6A6-FF4913019015}"/>
    <cellStyle name="Normal 3 6 33 5" xfId="29034" xr:uid="{C135A980-890E-479C-87AB-DD4D156A09E2}"/>
    <cellStyle name="Normal 3 6 33 6" xfId="29035" xr:uid="{E7653FB3-E295-406D-876F-117BD8E7DE10}"/>
    <cellStyle name="Normal 3 6 33 6 2" xfId="29036" xr:uid="{83BF01B6-889E-43DD-AFD8-2B2862338786}"/>
    <cellStyle name="Normal 3 6 33 7" xfId="29037" xr:uid="{0722DEFE-B3EB-49EE-A7F8-543C2CEB0E51}"/>
    <cellStyle name="Normal 3 6 33 8" xfId="29038" xr:uid="{98B4072A-1F77-4E91-ADB4-A1F2D7033CAC}"/>
    <cellStyle name="Normal 3 6 33 9" xfId="29039" xr:uid="{88D51A0C-4852-496C-9532-D9BC232A5116}"/>
    <cellStyle name="Normal 3 6 34" xfId="29040" xr:uid="{6FE1BE5E-DD5B-42F2-A5CD-69D3ECC966E4}"/>
    <cellStyle name="Normal 3 6 34 2" xfId="29041" xr:uid="{F0D5161F-9C27-4C9B-B2D6-FE8A9165856D}"/>
    <cellStyle name="Normal 3 6 34 3" xfId="29042" xr:uid="{76527476-DD90-4DF0-9D77-3C5E5311D4C6}"/>
    <cellStyle name="Normal 3 6 35" xfId="29043" xr:uid="{B387437C-DB5F-4CED-962B-DAAE2672D335}"/>
    <cellStyle name="Normal 3 6 35 2" xfId="29044" xr:uid="{2667B2AE-9B3F-4759-87C4-764E56CE4452}"/>
    <cellStyle name="Normal 3 6 35 3" xfId="29045" xr:uid="{E5A54E72-DD49-4C1A-9F6C-812FFF5A762F}"/>
    <cellStyle name="Normal 3 6 36" xfId="29046" xr:uid="{EF779588-B8D6-4C98-B026-DDFD4CF68A04}"/>
    <cellStyle name="Normal 3 6 36 2" xfId="29047" xr:uid="{F0C95696-D154-4969-A21B-3FA03A68D9B5}"/>
    <cellStyle name="Normal 3 6 36 3" xfId="29048" xr:uid="{A7DD481A-8619-4CF1-931D-8FB8FA8B033B}"/>
    <cellStyle name="Normal 3 6 37" xfId="29049" xr:uid="{1ADBACD0-90B6-4260-9B4D-3962AF43990E}"/>
    <cellStyle name="Normal 3 6 37 2" xfId="29050" xr:uid="{3BC687BD-A079-48AA-BBA0-05953DE724C7}"/>
    <cellStyle name="Normal 3 6 37 3" xfId="29051" xr:uid="{735E4B68-BD10-41A7-BDE3-AAEC9E459628}"/>
    <cellStyle name="Normal 3 6 38" xfId="29052" xr:uid="{8EA385EE-596F-46F3-8134-B6104E5034AB}"/>
    <cellStyle name="Normal 3 6 38 2" xfId="29053" xr:uid="{1301FFFD-C539-46C2-B17F-2BE6EC09CE5D}"/>
    <cellStyle name="Normal 3 6 38 2 2" xfId="29054" xr:uid="{B087A1FA-3F10-4162-8807-A24EF88D8F50}"/>
    <cellStyle name="Normal 3 6 38 2 2 2" xfId="29055" xr:uid="{A07CD8F0-A474-4930-B9C5-D2E7B567882B}"/>
    <cellStyle name="Normal 3 6 38 2 3" xfId="29056" xr:uid="{8BFF3676-8FE1-4611-800E-4924C15F0511}"/>
    <cellStyle name="Normal 3 6 38 2 4" xfId="29057" xr:uid="{BC02B47B-A34B-4C98-996F-1FF233922B58}"/>
    <cellStyle name="Normal 3 6 38 2 5" xfId="29058" xr:uid="{A9C5DABD-3309-4255-BBD9-5391F63FE6A1}"/>
    <cellStyle name="Normal 3 6 38 3" xfId="29059" xr:uid="{F1E05877-071C-442E-9957-E75C349258FE}"/>
    <cellStyle name="Normal 3 6 38 3 2" xfId="29060" xr:uid="{55A36965-2B20-46B9-A3A1-E8FD70222A86}"/>
    <cellStyle name="Normal 3 6 38 4" xfId="29061" xr:uid="{2F2D419E-8F8E-439E-A4A5-0115F851D676}"/>
    <cellStyle name="Normal 3 6 38 5" xfId="29062" xr:uid="{52296F3E-1D89-42F3-BAFF-1B9E7EF00BA6}"/>
    <cellStyle name="Normal 3 6 39" xfId="29063" xr:uid="{14F882AC-6975-42A1-BB4B-029B423C55F1}"/>
    <cellStyle name="Normal 3 6 4" xfId="29064" xr:uid="{432FB10D-D0ED-4C58-AF57-DD926D071A10}"/>
    <cellStyle name="Normal 3 6 4 2" xfId="29065" xr:uid="{2CAB56D4-06AB-4190-BF65-8FBA8062D476}"/>
    <cellStyle name="Normal 3 6 4 2 2" xfId="29066" xr:uid="{08DE8EE8-DC77-4E70-8EE3-993E80867EA3}"/>
    <cellStyle name="Normal 3 6 4 2 3" xfId="29067" xr:uid="{BA4101DE-A0E3-4872-9A67-2A70E1ED7720}"/>
    <cellStyle name="Normal 3 6 4 3" xfId="29068" xr:uid="{D5592660-396F-4916-B31D-8E23C375FA4A}"/>
    <cellStyle name="Normal 3 6 4 3 2" xfId="29069" xr:uid="{2058CA35-5DF4-4F81-9DC5-6682AB6B47BF}"/>
    <cellStyle name="Normal 3 6 4 3 3" xfId="29070" xr:uid="{56D130B2-B402-4FAE-B4EB-E36AF52BED64}"/>
    <cellStyle name="Normal 3 6 4 4" xfId="29071" xr:uid="{80A0BB0F-9B49-44D9-AABB-1DEFEECD02CC}"/>
    <cellStyle name="Normal 3 6 4 5" xfId="29072" xr:uid="{1E187716-0B71-44B8-97A0-32F90473AE21}"/>
    <cellStyle name="Normal 3 6 40" xfId="29073" xr:uid="{D1ED9160-06BD-4810-AECD-000F3A3423A5}"/>
    <cellStyle name="Normal 3 6 41" xfId="29074" xr:uid="{8BC545E9-7DCE-487F-B0BB-D88DC0ABCBCB}"/>
    <cellStyle name="Normal 3 6 42" xfId="29075" xr:uid="{FD730A9F-7D64-4E84-9765-1A3982A4FAE6}"/>
    <cellStyle name="Normal 3 6 43" xfId="29076" xr:uid="{9CE40343-A04C-41E8-B9F0-9F965D88AD2F}"/>
    <cellStyle name="Normal 3 6 44" xfId="29077" xr:uid="{62361C4D-33F1-4724-9C94-76144FC92DF9}"/>
    <cellStyle name="Normal 3 6 45" xfId="29078" xr:uid="{4CE19BBD-20D7-4F17-ADE4-8CD4734042B7}"/>
    <cellStyle name="Normal 3 6 46" xfId="29079" xr:uid="{CBB6442E-3439-46F2-94D1-AEBEDEC37FD9}"/>
    <cellStyle name="Normal 3 6 47" xfId="29080" xr:uid="{6D4E10BB-6337-442D-8E3A-DA2D93312389}"/>
    <cellStyle name="Normal 3 6 48" xfId="29081" xr:uid="{0AF3B503-6468-45BF-9AF4-AF4F88B4BFBA}"/>
    <cellStyle name="Normal 3 6 49" xfId="29082" xr:uid="{1D2F20C0-A3CF-4549-A736-8D759E50EC64}"/>
    <cellStyle name="Normal 3 6 5" xfId="29083" xr:uid="{86F618A0-0F3B-42AA-8D74-AD85AECD1E2A}"/>
    <cellStyle name="Normal 3 6 5 2" xfId="29084" xr:uid="{CC64AAD0-9B08-4AF2-9DA4-26C9F4434AF9}"/>
    <cellStyle name="Normal 3 6 5 2 2" xfId="29085" xr:uid="{4F9E5B4C-3F23-4F9B-97A2-594FBB3965AC}"/>
    <cellStyle name="Normal 3 6 5 2 3" xfId="29086" xr:uid="{0A591647-122E-45A7-AFC3-662D8ED4A82E}"/>
    <cellStyle name="Normal 3 6 5 3" xfId="29087" xr:uid="{353AC872-D1EB-42FF-AE89-ED3FC007B6D1}"/>
    <cellStyle name="Normal 3 6 5 3 2" xfId="29088" xr:uid="{0B68BF4A-FF37-4791-A6DD-8D9B78442DDD}"/>
    <cellStyle name="Normal 3 6 5 3 3" xfId="29089" xr:uid="{41220CA3-2E25-4AE7-842C-78097EF33BEA}"/>
    <cellStyle name="Normal 3 6 5 4" xfId="29090" xr:uid="{4FD9D608-07F0-4386-865C-661C252F0559}"/>
    <cellStyle name="Normal 3 6 5 5" xfId="29091" xr:uid="{DB2087B0-7AF7-4FAF-A01D-D2E6DAB28C76}"/>
    <cellStyle name="Normal 3 6 50" xfId="29092" xr:uid="{F6510B91-B1E0-4203-9460-4A03AA79B5FB}"/>
    <cellStyle name="Normal 3 6 51" xfId="29093" xr:uid="{E7960AB4-3CB1-4DD6-80C4-FD62F2878282}"/>
    <cellStyle name="Normal 3 6 52" xfId="29094" xr:uid="{9701C139-AEED-4B14-8C07-E336DEAE728A}"/>
    <cellStyle name="Normal 3 6 53" xfId="29095" xr:uid="{40BEEC72-D103-4685-B1C0-DC774AE7D592}"/>
    <cellStyle name="Normal 3 6 54" xfId="29096" xr:uid="{F6939A64-86AB-42C1-A86A-8201C01E23A6}"/>
    <cellStyle name="Normal 3 6 55" xfId="29097" xr:uid="{A5E2F2E1-B606-4878-B6C9-F45B4746CBCA}"/>
    <cellStyle name="Normal 3 6 56" xfId="29098" xr:uid="{8960A3AC-082F-471C-8872-4EF757CEAABE}"/>
    <cellStyle name="Normal 3 6 57" xfId="29099" xr:uid="{F8451C53-5D09-43FD-A10D-89F8B6E75A19}"/>
    <cellStyle name="Normal 3 6 58" xfId="29100" xr:uid="{26D97DD5-D845-47B0-8310-F85E49978FC9}"/>
    <cellStyle name="Normal 3 6 59" xfId="29101" xr:uid="{9B884EA5-ECF1-4040-8A98-8F673CCB5297}"/>
    <cellStyle name="Normal 3 6 6" xfId="29102" xr:uid="{9EF961EA-6611-4281-A105-2A51FCDB054A}"/>
    <cellStyle name="Normal 3 6 6 2" xfId="29103" xr:uid="{69BC1505-AAC4-470B-90F7-F11E3EEDCC57}"/>
    <cellStyle name="Normal 3 6 6 2 2" xfId="29104" xr:uid="{2FD94B84-F892-4810-84FB-6BD2E3CA25E8}"/>
    <cellStyle name="Normal 3 6 6 2 3" xfId="29105" xr:uid="{C8E0DB27-DCBF-441B-864C-4D5CB62F452A}"/>
    <cellStyle name="Normal 3 6 6 3" xfId="29106" xr:uid="{14A6EBC0-4BF6-47BB-B20B-DEC4EE349D4C}"/>
    <cellStyle name="Normal 3 6 6 3 2" xfId="29107" xr:uid="{B870C661-B5F1-4A4E-904C-24A8A308EA30}"/>
    <cellStyle name="Normal 3 6 6 3 3" xfId="29108" xr:uid="{484AD9F6-82C2-4FB5-B2D3-E1E593475FF2}"/>
    <cellStyle name="Normal 3 6 6 4" xfId="29109" xr:uid="{CCD8AA4D-85CF-4139-B374-FA80A4EDB4BE}"/>
    <cellStyle name="Normal 3 6 6 5" xfId="29110" xr:uid="{6A97E41D-C0FD-442A-B443-5D9F4C0E1DC6}"/>
    <cellStyle name="Normal 3 6 60" xfId="29111" xr:uid="{2BEB3F0F-43AE-490B-93BB-2088D7506E9B}"/>
    <cellStyle name="Normal 3 6 61" xfId="29112" xr:uid="{DEC50F3C-D8F0-46E5-86C5-52B4D0925783}"/>
    <cellStyle name="Normal 3 6 62" xfId="29113" xr:uid="{2A54BB60-D0C1-4328-97D7-0C7399A6105D}"/>
    <cellStyle name="Normal 3 6 63" xfId="29114" xr:uid="{97F57F9A-3974-4941-8CB4-23468592CB71}"/>
    <cellStyle name="Normal 3 6 64" xfId="29115" xr:uid="{98DF41B8-D213-4FB1-BDA8-53C818D9BFC4}"/>
    <cellStyle name="Normal 3 6 65" xfId="29116" xr:uid="{0537E9C9-19E3-4FF7-B8FB-7CCC86E38471}"/>
    <cellStyle name="Normal 3 6 66" xfId="29117" xr:uid="{DEE7F6EE-561E-422A-9E1D-A2C9DC85CADD}"/>
    <cellStyle name="Normal 3 6 67" xfId="29118" xr:uid="{C50FD262-603C-41D0-B170-98CBFAE207AB}"/>
    <cellStyle name="Normal 3 6 68" xfId="29119" xr:uid="{4016DBEE-BFDF-4119-B601-49EEDFEDF5EE}"/>
    <cellStyle name="Normal 3 6 69" xfId="29120" xr:uid="{2F3380B3-FE06-4A47-939C-921DB63FF597}"/>
    <cellStyle name="Normal 3 6 7" xfId="29121" xr:uid="{DA8D003D-8A95-4BB6-B43B-37665BED32A9}"/>
    <cellStyle name="Normal 3 6 7 2" xfId="29122" xr:uid="{41CB9B72-A868-4C63-9406-0FE20F344040}"/>
    <cellStyle name="Normal 3 6 7 2 2" xfId="29123" xr:uid="{1E920AF8-C5E1-4AA2-8733-BB9EED304D62}"/>
    <cellStyle name="Normal 3 6 7 2 3" xfId="29124" xr:uid="{ED280F00-5D60-457D-A38F-6CC954D6928A}"/>
    <cellStyle name="Normal 3 6 7 3" xfId="29125" xr:uid="{F88B13F3-A3C4-4F09-A28F-3383F5E410E8}"/>
    <cellStyle name="Normal 3 6 7 3 2" xfId="29126" xr:uid="{EB91876E-A8C5-4E66-8763-878A0DD100B7}"/>
    <cellStyle name="Normal 3 6 7 3 3" xfId="29127" xr:uid="{F5079744-FF72-4A68-AFA0-12EAE2990E5A}"/>
    <cellStyle name="Normal 3 6 7 4" xfId="29128" xr:uid="{0B0473D0-D03B-4190-83D1-84E3D6D5E069}"/>
    <cellStyle name="Normal 3 6 7 5" xfId="29129" xr:uid="{FEA60B10-1B40-480A-88E0-D47893FC3703}"/>
    <cellStyle name="Normal 3 6 70" xfId="29130" xr:uid="{44746F56-4D30-401C-843B-8C9313B9E877}"/>
    <cellStyle name="Normal 3 6 71" xfId="29131" xr:uid="{0B7910F2-E00D-4F9E-A995-27BF7613074A}"/>
    <cellStyle name="Normal 3 6 72" xfId="29132" xr:uid="{8DEEDC19-68E1-40CF-A36A-1FE6491EA491}"/>
    <cellStyle name="Normal 3 6 73" xfId="29133" xr:uid="{8FBE6CB2-34E4-4253-894D-8D067FC0330E}"/>
    <cellStyle name="Normal 3 6 74" xfId="29134" xr:uid="{31907456-229E-45C3-B397-BD73DDBAD494}"/>
    <cellStyle name="Normal 3 6 75" xfId="29135" xr:uid="{164AD91A-6DAE-4560-B4AC-11194D6F4BD8}"/>
    <cellStyle name="Normal 3 6 76" xfId="29136" xr:uid="{285E9BEF-E2E4-4B15-9221-31E827C8ED45}"/>
    <cellStyle name="Normal 3 6 77" xfId="29137" xr:uid="{0134A1F5-28A4-4020-BF57-8CC9106A58A5}"/>
    <cellStyle name="Normal 3 6 78" xfId="29138" xr:uid="{BE9D5E4A-446A-4628-BD4A-54F429843AA3}"/>
    <cellStyle name="Normal 3 6 79" xfId="29139" xr:uid="{03C6267E-B43D-4FA3-B181-86C9F9D0DBF3}"/>
    <cellStyle name="Normal 3 6 79 2" xfId="29140" xr:uid="{F3B110ED-B3FE-4B12-9E15-70296DB1FE8E}"/>
    <cellStyle name="Normal 3 6 8" xfId="29141" xr:uid="{38084375-3DD5-435D-B2C3-261A68199B52}"/>
    <cellStyle name="Normal 3 6 8 2" xfId="29142" xr:uid="{43AEF3A6-0897-4CDC-92C1-69F40A20D4D4}"/>
    <cellStyle name="Normal 3 6 8 2 2" xfId="29143" xr:uid="{A81BB017-60DE-47CD-BE98-AFEBA1C1FA1C}"/>
    <cellStyle name="Normal 3 6 8 2 3" xfId="29144" xr:uid="{642C86E1-F3A0-4193-BC7D-4204E1B26AC6}"/>
    <cellStyle name="Normal 3 6 8 3" xfId="29145" xr:uid="{DD1E2057-A9A0-4E02-B101-CB81AEEB8663}"/>
    <cellStyle name="Normal 3 6 8 3 2" xfId="29146" xr:uid="{D74EB164-CAD4-4550-A928-D4BBB75562FF}"/>
    <cellStyle name="Normal 3 6 8 3 3" xfId="29147" xr:uid="{99295C19-F614-49DF-937A-7210150CDC20}"/>
    <cellStyle name="Normal 3 6 8 4" xfId="29148" xr:uid="{977E90AA-92C0-4ECE-85D7-087E20E422F2}"/>
    <cellStyle name="Normal 3 6 8 5" xfId="29149" xr:uid="{FC624CD6-27BD-4522-B6C6-339CD08B4365}"/>
    <cellStyle name="Normal 3 6 80" xfId="29150" xr:uid="{FF3478A7-E7D9-419A-ABD3-B399B80DDB1E}"/>
    <cellStyle name="Normal 3 6 81" xfId="29151" xr:uid="{405CFBD6-8C1A-47C3-86FD-E048F121639E}"/>
    <cellStyle name="Normal 3 6 82" xfId="29152" xr:uid="{32476D07-2B4C-4EA0-B8F6-588FD46ABD76}"/>
    <cellStyle name="Normal 3 6 9" xfId="29153" xr:uid="{7F0A10AD-C13F-4D7E-9E4E-6C3A55F84BC6}"/>
    <cellStyle name="Normal 3 6 9 2" xfId="29154" xr:uid="{0E38A51E-C22E-489F-BBF3-A5FA44161E93}"/>
    <cellStyle name="Normal 3 6 9 2 2" xfId="29155" xr:uid="{E06D6011-92DD-43E0-9939-53A6F5F6D182}"/>
    <cellStyle name="Normal 3 6 9 2 3" xfId="29156" xr:uid="{533B54DD-97C6-4924-9920-38C233D733D9}"/>
    <cellStyle name="Normal 3 6 9 3" xfId="29157" xr:uid="{FC189203-D92E-411B-8167-6E5CDD9A17EB}"/>
    <cellStyle name="Normal 3 6 9 3 2" xfId="29158" xr:uid="{2832CFD8-53AA-4FCF-B797-00818A68BFF0}"/>
    <cellStyle name="Normal 3 6 9 3 3" xfId="29159" xr:uid="{B9AE95F7-18FD-4CF3-8E67-08D43338A807}"/>
    <cellStyle name="Normal 3 6 9 4" xfId="29160" xr:uid="{A996D52E-FCD7-4E06-9BCA-E6CA79CD128D}"/>
    <cellStyle name="Normal 3 6 9 5" xfId="29161" xr:uid="{73E4230C-114D-4B7A-BA5E-3123CC4A65DB}"/>
    <cellStyle name="Normal 3 60" xfId="29162" xr:uid="{971DA587-E843-4691-9C48-F792A2BF9D90}"/>
    <cellStyle name="Normal 3 60 2" xfId="29163" xr:uid="{BE331A91-AD53-4EDC-BF3A-C4E99C9ADAB6}"/>
    <cellStyle name="Normal 3 60 2 2" xfId="29164" xr:uid="{57350129-AD4C-4996-858D-BA21CB1FA570}"/>
    <cellStyle name="Normal 3 60 2 3" xfId="29165" xr:uid="{D6E999E3-9050-4B2F-9C2D-F50205907279}"/>
    <cellStyle name="Normal 3 60 3" xfId="29166" xr:uid="{9D7DC551-B3E0-4C08-8C58-0E8C4BE07A8B}"/>
    <cellStyle name="Normal 3 60 3 2" xfId="29167" xr:uid="{4992CF17-F246-41B6-AE44-6ECBA4DDD265}"/>
    <cellStyle name="Normal 3 60 3 3" xfId="29168" xr:uid="{C0EE6DEB-454A-484B-B668-5F8B194F8BD2}"/>
    <cellStyle name="Normal 3 60 4" xfId="29169" xr:uid="{A3978B83-0650-4E85-BEF4-B4A3F47C50C6}"/>
    <cellStyle name="Normal 3 60 5" xfId="29170" xr:uid="{4986D3D2-D495-425F-980B-0FC40D92EBB9}"/>
    <cellStyle name="Normal 3 61" xfId="29171" xr:uid="{02B64E33-9328-41AB-9260-27CC0A446379}"/>
    <cellStyle name="Normal 3 61 2" xfId="29172" xr:uid="{80CC18B6-C7D0-4D83-B0A6-2BF4EA5497AC}"/>
    <cellStyle name="Normal 3 61 2 2" xfId="29173" xr:uid="{B1EC60C3-77DA-4AA3-A1C1-12309E86457A}"/>
    <cellStyle name="Normal 3 61 2 3" xfId="29174" xr:uid="{702BF985-5E30-42DC-AFF2-8879E519313F}"/>
    <cellStyle name="Normal 3 61 3" xfId="29175" xr:uid="{D41FAC92-5DED-47F2-9C66-DFE8E7192D9D}"/>
    <cellStyle name="Normal 3 61 3 2" xfId="29176" xr:uid="{23125244-B4F5-490C-A187-A82F27E07DB7}"/>
    <cellStyle name="Normal 3 61 3 3" xfId="29177" xr:uid="{6B59D9FF-162C-4057-97B3-C398DC6429B0}"/>
    <cellStyle name="Normal 3 61 4" xfId="29178" xr:uid="{0F75F88E-FA12-48A6-B57B-4BE1B5D9256E}"/>
    <cellStyle name="Normal 3 61 5" xfId="29179" xr:uid="{472CBF75-2B7E-4F6E-982C-61F8729FEBDA}"/>
    <cellStyle name="Normal 3 62" xfId="29180" xr:uid="{043983A4-32F7-4E8F-84A8-0DEDD9A0D30C}"/>
    <cellStyle name="Normal 3 62 2" xfId="29181" xr:uid="{9EF9365B-FE71-4CB1-9CD9-A94D17FEDB7F}"/>
    <cellStyle name="Normal 3 62 2 2" xfId="29182" xr:uid="{CC9E991F-3342-4CCC-998D-2481C2EAF440}"/>
    <cellStyle name="Normal 3 62 2 3" xfId="29183" xr:uid="{7F0EBA0B-2DA9-4FD6-8919-73861A143523}"/>
    <cellStyle name="Normal 3 62 3" xfId="29184" xr:uid="{94C44583-EA12-4490-B350-03697440E4E9}"/>
    <cellStyle name="Normal 3 62 3 2" xfId="29185" xr:uid="{C460ACFD-7288-4847-A2B7-FC80F804BBA7}"/>
    <cellStyle name="Normal 3 62 3 3" xfId="29186" xr:uid="{2907D7D8-E588-41AB-BE96-AD414B2BDC8F}"/>
    <cellStyle name="Normal 3 62 4" xfId="29187" xr:uid="{DEF6F367-DFE4-4823-B030-B92EC9CE3E4D}"/>
    <cellStyle name="Normal 3 62 5" xfId="29188" xr:uid="{5C70377A-277D-41B1-86AE-6C224072ED95}"/>
    <cellStyle name="Normal 3 63" xfId="29189" xr:uid="{59B1C85B-1A2C-4262-BBC4-9FC6F3C246E7}"/>
    <cellStyle name="Normal 3 63 2" xfId="29190" xr:uid="{BDCEBCE0-61FF-4A6D-A87F-06E5B030D82A}"/>
    <cellStyle name="Normal 3 63 2 2" xfId="29191" xr:uid="{1EBC4C12-7A5D-4DF6-ABA0-8EC01A4182CE}"/>
    <cellStyle name="Normal 3 63 2 3" xfId="29192" xr:uid="{0D15B952-6197-4D95-864A-53DA397B8EF6}"/>
    <cellStyle name="Normal 3 63 3" xfId="29193" xr:uid="{616E8861-EBB4-4A5B-AED6-8B0AF3979222}"/>
    <cellStyle name="Normal 3 63 3 2" xfId="29194" xr:uid="{7397CD48-DF0B-4FBF-8357-CE397E806FA0}"/>
    <cellStyle name="Normal 3 63 3 3" xfId="29195" xr:uid="{B111B20F-75C7-4DE2-B0B6-A42A3E7BA757}"/>
    <cellStyle name="Normal 3 63 4" xfId="29196" xr:uid="{BA39D36F-DE44-4D46-9D74-CFF0169F923B}"/>
    <cellStyle name="Normal 3 63 5" xfId="29197" xr:uid="{67E6AA56-9A56-4C51-816E-75DCCB6F0F22}"/>
    <cellStyle name="Normal 3 64" xfId="29198" xr:uid="{A95D6A6C-B1BD-4E61-817D-CA306C2F187A}"/>
    <cellStyle name="Normal 3 64 2" xfId="29199" xr:uid="{2770ACCC-2490-4B7E-9E58-C576A4329B4B}"/>
    <cellStyle name="Normal 3 64 2 2" xfId="29200" xr:uid="{F02EA9DE-F17A-4F9B-85E3-757D098CC6CB}"/>
    <cellStyle name="Normal 3 64 2 3" xfId="29201" xr:uid="{03482D6A-EB5D-4F54-922A-907C715F7D77}"/>
    <cellStyle name="Normal 3 64 3" xfId="29202" xr:uid="{7D2F22CC-B682-4207-BAB8-C20D3C3E1502}"/>
    <cellStyle name="Normal 3 64 3 2" xfId="29203" xr:uid="{BDB34FAA-8CD3-409B-9A90-F7C9B48F8138}"/>
    <cellStyle name="Normal 3 64 3 3" xfId="29204" xr:uid="{54D3A699-DEB5-4063-905D-DE397621CE4A}"/>
    <cellStyle name="Normal 3 64 4" xfId="29205" xr:uid="{01D73F6E-15C6-4DB8-90E5-0BD38E02A401}"/>
    <cellStyle name="Normal 3 64 5" xfId="29206" xr:uid="{32C35779-9554-4D7B-875B-5E75F0D2FDAC}"/>
    <cellStyle name="Normal 3 65" xfId="29207" xr:uid="{A384937E-7A07-4BC8-9549-B338EE187969}"/>
    <cellStyle name="Normal 3 65 2" xfId="29208" xr:uid="{7C0C8B4C-777F-4F77-B734-6CC678DE5C71}"/>
    <cellStyle name="Normal 3 65 2 2" xfId="29209" xr:uid="{8BC7DB44-862E-40C6-A651-65FC741E6A10}"/>
    <cellStyle name="Normal 3 65 2 3" xfId="29210" xr:uid="{1EC56BB2-EC8C-44BA-8516-23EF49322923}"/>
    <cellStyle name="Normal 3 65 3" xfId="29211" xr:uid="{7AF763ED-D7CF-4A75-B7F3-A6162CCE3755}"/>
    <cellStyle name="Normal 3 65 3 2" xfId="29212" xr:uid="{384DA439-9E72-4F46-965F-9120AD6A3D70}"/>
    <cellStyle name="Normal 3 65 3 3" xfId="29213" xr:uid="{EB53B4AC-FD28-45E1-B3EA-FA9D0E150861}"/>
    <cellStyle name="Normal 3 65 4" xfId="29214" xr:uid="{5D2AF0DF-BA7D-4F2B-95FC-4D86D18C7B85}"/>
    <cellStyle name="Normal 3 65 5" xfId="29215" xr:uid="{8340ADE5-3142-43FF-B4A0-D5605641E637}"/>
    <cellStyle name="Normal 3 66" xfId="29216" xr:uid="{29071805-FB46-4D8C-9973-93323865C214}"/>
    <cellStyle name="Normal 3 66 10" xfId="29217" xr:uid="{7014DBBF-1F64-4AAC-B3D5-93E947851546}"/>
    <cellStyle name="Normal 3 66 11" xfId="29218" xr:uid="{D884A9DE-F2FC-43FE-9788-7B389CBE5072}"/>
    <cellStyle name="Normal 3 66 12" xfId="29219" xr:uid="{EDC491A0-BDD6-4BA3-991C-0FEC285C5C93}"/>
    <cellStyle name="Normal 3 66 12 2" xfId="29220" xr:uid="{C170F521-6BA1-4155-B5EC-C71C8089A1A5}"/>
    <cellStyle name="Normal 3 66 12 2 2" xfId="29221" xr:uid="{B036E478-B1A6-474C-9B11-3041C708C69F}"/>
    <cellStyle name="Normal 3 66 12 2 2 2" xfId="29222" xr:uid="{CDD184AB-A39D-44D4-9595-9409A80538C1}"/>
    <cellStyle name="Normal 3 66 12 2 3" xfId="29223" xr:uid="{3DA1E6C5-CB40-41E5-B78F-AAFFF12E7247}"/>
    <cellStyle name="Normal 3 66 12 2 4" xfId="29224" xr:uid="{DA3F642C-EA3C-4F07-9D3A-3F0824976898}"/>
    <cellStyle name="Normal 3 66 12 2 5" xfId="29225" xr:uid="{59FFB877-ECB6-4EFD-A536-B3D9FC81BA8D}"/>
    <cellStyle name="Normal 3 66 12 3" xfId="29226" xr:uid="{2B4B552F-38E4-46DB-B00E-A299C7931915}"/>
    <cellStyle name="Normal 3 66 12 3 2" xfId="29227" xr:uid="{1026BEB5-F113-45FF-ADFD-4ECDFAC34180}"/>
    <cellStyle name="Normal 3 66 12 4" xfId="29228" xr:uid="{06837B0F-1759-460C-A286-62F3A0B0B1F1}"/>
    <cellStyle name="Normal 3 66 12 5" xfId="29229" xr:uid="{82FA2BCE-0C85-4359-BBA8-000294D29DDB}"/>
    <cellStyle name="Normal 3 66 13" xfId="29230" xr:uid="{58EB6382-6EC4-4E24-8045-AEBBF8AB1AA5}"/>
    <cellStyle name="Normal 3 66 14" xfId="29231" xr:uid="{6445132C-4E2D-4764-AAF7-408719D8F282}"/>
    <cellStyle name="Normal 3 66 15" xfId="29232" xr:uid="{A4DBBD6E-5D9B-40E9-9828-708A60F4EBF1}"/>
    <cellStyle name="Normal 3 66 16" xfId="29233" xr:uid="{78459007-F0FE-4263-BC77-8A3609830379}"/>
    <cellStyle name="Normal 3 66 16 2" xfId="29234" xr:uid="{8092ECF8-D784-46BB-A349-B9AD36F549B3}"/>
    <cellStyle name="Normal 3 66 17" xfId="29235" xr:uid="{B870F340-1EA8-4686-9D20-7F69D9F62A42}"/>
    <cellStyle name="Normal 3 66 18" xfId="29236" xr:uid="{471665A0-D13B-4482-8611-4222F1D1B923}"/>
    <cellStyle name="Normal 3 66 19" xfId="29237" xr:uid="{7D42B08D-1BF1-4C84-B90B-23E988150BCD}"/>
    <cellStyle name="Normal 3 66 2" xfId="29238" xr:uid="{99B001EC-E88F-4302-AB7F-3531CC0E87F0}"/>
    <cellStyle name="Normal 3 66 2 2" xfId="29239" xr:uid="{92F3CB10-A48A-45BF-B8E4-C2E66F140046}"/>
    <cellStyle name="Normal 3 66 2 3" xfId="29240" xr:uid="{B9114673-0666-45E2-B22C-F90284E0EDB3}"/>
    <cellStyle name="Normal 3 66 3" xfId="29241" xr:uid="{B03FCBD4-407A-44AE-A477-16C9D3110EC6}"/>
    <cellStyle name="Normal 3 66 3 2" xfId="29242" xr:uid="{6A35B712-516B-4C0F-BCEF-BA765BC33F59}"/>
    <cellStyle name="Normal 3 66 3 3" xfId="29243" xr:uid="{79414C2A-A356-452E-98CE-CCF047A079AA}"/>
    <cellStyle name="Normal 3 66 4" xfId="29244" xr:uid="{200DDAAB-15AC-4F4C-84B9-D6E51BBF3A82}"/>
    <cellStyle name="Normal 3 66 4 10" xfId="29245" xr:uid="{640BDBDD-B6FE-45D5-B854-87727DE956CF}"/>
    <cellStyle name="Normal 3 66 4 11" xfId="29246" xr:uid="{0AC40CDD-9481-42A9-B825-6ABD1E07E685}"/>
    <cellStyle name="Normal 3 66 4 12" xfId="29247" xr:uid="{90D1A2B4-08A1-4679-B90B-5DEF4B1D2820}"/>
    <cellStyle name="Normal 3 66 4 13" xfId="29248" xr:uid="{761008A4-CDE4-4602-8CCC-43514319E5F4}"/>
    <cellStyle name="Normal 3 66 4 13 2" xfId="29249" xr:uid="{DF702385-4B87-4FC3-8ED4-96E830C7CF05}"/>
    <cellStyle name="Normal 3 66 4 14" xfId="29250" xr:uid="{51987117-752B-4BDE-8960-E1BB620D81E7}"/>
    <cellStyle name="Normal 3 66 4 15" xfId="29251" xr:uid="{9AB4FAAA-7637-4118-9F90-B061CFDEB835}"/>
    <cellStyle name="Normal 3 66 4 16" xfId="29252" xr:uid="{B7BAEBA2-7313-4615-A7AA-3E16CAB625BD}"/>
    <cellStyle name="Normal 3 66 4 2" xfId="29253" xr:uid="{8F467867-02D8-40F4-B237-AF962D5CA41C}"/>
    <cellStyle name="Normal 3 66 4 2 10" xfId="29254" xr:uid="{DCC7A6C7-33AE-4875-8119-AFD871F15478}"/>
    <cellStyle name="Normal 3 66 4 2 11" xfId="29255" xr:uid="{FA71EF28-0432-43B3-B54A-6CB9927E7C92}"/>
    <cellStyle name="Normal 3 66 4 2 12" xfId="29256" xr:uid="{0457ECFA-1781-43CE-BB5F-CFE0F0AEF707}"/>
    <cellStyle name="Normal 3 66 4 2 13" xfId="29257" xr:uid="{C4BA612F-BF4E-4F4D-807C-E5E85DA0C862}"/>
    <cellStyle name="Normal 3 66 4 2 13 2" xfId="29258" xr:uid="{DD513F4E-713C-44BD-9CE3-9E5C42760634}"/>
    <cellStyle name="Normal 3 66 4 2 14" xfId="29259" xr:uid="{B8EEFAA4-C318-41F3-80E5-4AEA6833C860}"/>
    <cellStyle name="Normal 3 66 4 2 15" xfId="29260" xr:uid="{13B5B857-9054-4C0C-8705-2414DABA5DFE}"/>
    <cellStyle name="Normal 3 66 4 2 16" xfId="29261" xr:uid="{3155AC12-A2E3-43A7-B88E-F914767D37B3}"/>
    <cellStyle name="Normal 3 66 4 2 2" xfId="29262" xr:uid="{B0FE705C-6EE4-4C3B-A10F-FD5079D50779}"/>
    <cellStyle name="Normal 3 66 4 2 2 10" xfId="29263" xr:uid="{22DFBB68-A866-4639-8661-A8BC600DE6D1}"/>
    <cellStyle name="Normal 3 66 4 2 2 11" xfId="29264" xr:uid="{1437E599-E4E8-40BB-8CC0-BFCBD3BEDBFA}"/>
    <cellStyle name="Normal 3 66 4 2 2 12" xfId="29265" xr:uid="{C06DAB87-DDA3-4164-B6DC-2D0C4EBE989B}"/>
    <cellStyle name="Normal 3 66 4 2 2 12 2" xfId="29266" xr:uid="{DE3C214E-76E4-4E72-9660-AD12727879CB}"/>
    <cellStyle name="Normal 3 66 4 2 2 13" xfId="29267" xr:uid="{AAC8163F-D7B8-4C7B-84B7-E7DE1F3FF59C}"/>
    <cellStyle name="Normal 3 66 4 2 2 14" xfId="29268" xr:uid="{7ECF3121-4B2A-4F90-BE5F-1C6F137F86C6}"/>
    <cellStyle name="Normal 3 66 4 2 2 15" xfId="29269" xr:uid="{04658FB8-00D9-49DB-BF49-0B3ED972335A}"/>
    <cellStyle name="Normal 3 66 4 2 2 2" xfId="29270" xr:uid="{60968FDD-FDD3-4DE2-84B0-EFB9A2699978}"/>
    <cellStyle name="Normal 3 66 4 2 2 2 2" xfId="29271" xr:uid="{02639DA2-8CA3-4A69-9B16-E506F3EADDBF}"/>
    <cellStyle name="Normal 3 66 4 2 2 2 2 2" xfId="29272" xr:uid="{3224896D-B8EC-4CD8-8F71-846653EF2ECA}"/>
    <cellStyle name="Normal 3 66 4 2 2 2 2 2 2" xfId="29273" xr:uid="{37A64D79-0CF3-46D1-B6BE-4DDFF4724FBA}"/>
    <cellStyle name="Normal 3 66 4 2 2 2 2 2 2 2" xfId="29274" xr:uid="{DBB56AFC-401F-4A5B-8AC2-D54B5186FF03}"/>
    <cellStyle name="Normal 3 66 4 2 2 2 2 2 2 2 2" xfId="29275" xr:uid="{F0121B8C-A63C-478D-8CBA-BC0694D6E6D2}"/>
    <cellStyle name="Normal 3 66 4 2 2 2 2 2 2 3" xfId="29276" xr:uid="{FE08174A-6F79-4631-ACF6-530E0D6D336B}"/>
    <cellStyle name="Normal 3 66 4 2 2 2 2 2 2 4" xfId="29277" xr:uid="{EDBC08D9-1AC8-48B2-A0E5-FA46D5634731}"/>
    <cellStyle name="Normal 3 66 4 2 2 2 2 2 2 5" xfId="29278" xr:uid="{F857E688-DA18-4BDF-B62A-EC97F6950D8A}"/>
    <cellStyle name="Normal 3 66 4 2 2 2 2 2 3" xfId="29279" xr:uid="{8A8E95A3-D3F6-4386-B5AE-F7046B864834}"/>
    <cellStyle name="Normal 3 66 4 2 2 2 2 2 3 2" xfId="29280" xr:uid="{8DE5F33C-529C-4B57-9305-B73ADDF338A4}"/>
    <cellStyle name="Normal 3 66 4 2 2 2 2 2 4" xfId="29281" xr:uid="{478B6388-23D5-4C9D-9C26-50A36A7D8804}"/>
    <cellStyle name="Normal 3 66 4 2 2 2 2 2 5" xfId="29282" xr:uid="{827094EC-A6A1-4C8B-B067-FF4C842F8AC9}"/>
    <cellStyle name="Normal 3 66 4 2 2 2 2 3" xfId="29283" xr:uid="{36630906-9851-4360-BC0D-196169C2C4DA}"/>
    <cellStyle name="Normal 3 66 4 2 2 2 2 4" xfId="29284" xr:uid="{D04D25D8-60F3-4B2C-8301-9A3971E10384}"/>
    <cellStyle name="Normal 3 66 4 2 2 2 2 5" xfId="29285" xr:uid="{8E510515-4AA4-432F-956B-160C69F46DA9}"/>
    <cellStyle name="Normal 3 66 4 2 2 2 2 6" xfId="29286" xr:uid="{6F38CF64-1B59-42FE-AF04-9C11F78C36E0}"/>
    <cellStyle name="Normal 3 66 4 2 2 2 2 6 2" xfId="29287" xr:uid="{F95AAA03-2334-4831-B631-541B8E3CD878}"/>
    <cellStyle name="Normal 3 66 4 2 2 2 2 7" xfId="29288" xr:uid="{3D94593C-BD4F-451B-95D9-815CC404BF5B}"/>
    <cellStyle name="Normal 3 66 4 2 2 2 2 8" xfId="29289" xr:uid="{FA1D1637-2A61-4DD9-9923-A01AF4AF4B32}"/>
    <cellStyle name="Normal 3 66 4 2 2 2 2 9" xfId="29290" xr:uid="{7FCEA4B4-EDEB-44A0-9535-F0F7B722904E}"/>
    <cellStyle name="Normal 3 66 4 2 2 2 3" xfId="29291" xr:uid="{107E62EB-72B2-485F-A980-857A6053105B}"/>
    <cellStyle name="Normal 3 66 4 2 2 2 3 2" xfId="29292" xr:uid="{DAD6CD79-F3F8-4624-8528-F5758FDB1AE0}"/>
    <cellStyle name="Normal 3 66 4 2 2 2 3 2 2" xfId="29293" xr:uid="{9F151663-B816-4880-A9C5-8D6A81673A96}"/>
    <cellStyle name="Normal 3 66 4 2 2 2 3 2 2 2" xfId="29294" xr:uid="{B871D3D3-5E0C-4205-A3EA-03132D392F55}"/>
    <cellStyle name="Normal 3 66 4 2 2 2 3 2 3" xfId="29295" xr:uid="{F9D06A3A-CBE0-498A-ADD0-D8D1E0527E48}"/>
    <cellStyle name="Normal 3 66 4 2 2 2 3 2 4" xfId="29296" xr:uid="{343E0380-9E5B-4B20-BBEF-964A7BD74588}"/>
    <cellStyle name="Normal 3 66 4 2 2 2 3 2 5" xfId="29297" xr:uid="{38F12A1E-61EE-400C-A9AF-284FC02F29CC}"/>
    <cellStyle name="Normal 3 66 4 2 2 2 3 3" xfId="29298" xr:uid="{F9ABDD4F-2B42-4EBD-847D-2B3E897B0A67}"/>
    <cellStyle name="Normal 3 66 4 2 2 2 3 3 2" xfId="29299" xr:uid="{B4CDF32A-36D9-465A-9EFA-40478FCA0836}"/>
    <cellStyle name="Normal 3 66 4 2 2 2 3 4" xfId="29300" xr:uid="{D4C483FC-CE36-46E4-97CB-73BB3B7A9CBA}"/>
    <cellStyle name="Normal 3 66 4 2 2 2 3 5" xfId="29301" xr:uid="{8A1FB96A-7A6D-46CF-89E4-4B80CC5BA7B9}"/>
    <cellStyle name="Normal 3 66 4 2 2 2 4" xfId="29302" xr:uid="{CC21F6D0-7239-4BE6-8C7D-29C2D7A58684}"/>
    <cellStyle name="Normal 3 66 4 2 2 2 5" xfId="29303" xr:uid="{BBFC21AE-A806-42B3-ACA0-5241BA1D3046}"/>
    <cellStyle name="Normal 3 66 4 2 2 2 6" xfId="29304" xr:uid="{33A3EA54-7DB4-49EB-A5FA-3503CFA067C6}"/>
    <cellStyle name="Normal 3 66 4 2 2 2 6 2" xfId="29305" xr:uid="{69ABB449-162D-4FEF-8C10-1A3C3EDD55FA}"/>
    <cellStyle name="Normal 3 66 4 2 2 2 7" xfId="29306" xr:uid="{0A77E5E6-8A71-466F-B07D-8870F49863AA}"/>
    <cellStyle name="Normal 3 66 4 2 2 2 8" xfId="29307" xr:uid="{381FF0CA-1F0D-421C-8F3D-99FBBA4B39F5}"/>
    <cellStyle name="Normal 3 66 4 2 2 2 9" xfId="29308" xr:uid="{2794581E-B822-41EA-A28E-DFEDD86A714C}"/>
    <cellStyle name="Normal 3 66 4 2 2 3" xfId="29309" xr:uid="{2BB2F535-5672-4756-B33D-423CCE130977}"/>
    <cellStyle name="Normal 3 66 4 2 2 3 2" xfId="29310" xr:uid="{C3A21065-37B2-4643-9942-F63E8E606D9F}"/>
    <cellStyle name="Normal 3 66 4 2 2 3 3" xfId="29311" xr:uid="{4E511B07-2F73-401D-AB27-9D8079E99FB6}"/>
    <cellStyle name="Normal 3 66 4 2 2 4" xfId="29312" xr:uid="{4A1D7914-B8D1-4BC3-9504-035E312BD914}"/>
    <cellStyle name="Normal 3 66 4 2 2 4 2" xfId="29313" xr:uid="{3C23E9FB-CB00-4590-A425-6920AA0545B8}"/>
    <cellStyle name="Normal 3 66 4 2 2 4 3" xfId="29314" xr:uid="{8C125A1A-338F-41B5-83A4-D0AAC89AB760}"/>
    <cellStyle name="Normal 3 66 4 2 2 5" xfId="29315" xr:uid="{ABB15793-86CC-4951-A4CE-C10BE035007A}"/>
    <cellStyle name="Normal 3 66 4 2 2 5 2" xfId="29316" xr:uid="{C64A1590-B467-4C9C-B925-C32411249475}"/>
    <cellStyle name="Normal 3 66 4 2 2 5 3" xfId="29317" xr:uid="{F8F03D87-A053-4A0A-91A4-5A1F6D181872}"/>
    <cellStyle name="Normal 3 66 4 2 2 6" xfId="29318" xr:uid="{E660FD00-D165-4CBD-AFB6-191BB88D93E2}"/>
    <cellStyle name="Normal 3 66 4 2 2 6 2" xfId="29319" xr:uid="{3ACF06E8-FC61-4238-B10D-252EAA3E6CD7}"/>
    <cellStyle name="Normal 3 66 4 2 2 6 3" xfId="29320" xr:uid="{A3649CE1-D2AB-4781-B65D-3ACB913B141C}"/>
    <cellStyle name="Normal 3 66 4 2 2 7" xfId="29321" xr:uid="{6D1E326E-2285-4769-B473-25DEBFCFEDB3}"/>
    <cellStyle name="Normal 3 66 4 2 2 7 2" xfId="29322" xr:uid="{9C3336D7-EC45-46B0-9876-9EF572905D62}"/>
    <cellStyle name="Normal 3 66 4 2 2 7 3" xfId="29323" xr:uid="{FA128E45-6A82-425C-8773-623628CC8034}"/>
    <cellStyle name="Normal 3 66 4 2 2 8" xfId="29324" xr:uid="{CEC59881-0973-4FAC-A53F-7C1C740FE63C}"/>
    <cellStyle name="Normal 3 66 4 2 2 8 2" xfId="29325" xr:uid="{319BB9EB-893C-40AD-B4A9-DD718D429406}"/>
    <cellStyle name="Normal 3 66 4 2 2 8 2 2" xfId="29326" xr:uid="{547AEDE4-DFDC-425B-829B-7730B8B88225}"/>
    <cellStyle name="Normal 3 66 4 2 2 8 2 2 2" xfId="29327" xr:uid="{28ED4E04-9869-4B45-AD97-C10E2C701B5B}"/>
    <cellStyle name="Normal 3 66 4 2 2 8 2 3" xfId="29328" xr:uid="{1934D62E-F76E-49EF-A900-6297DBCA7825}"/>
    <cellStyle name="Normal 3 66 4 2 2 8 2 4" xfId="29329" xr:uid="{DE6A80D8-D144-4C52-B32D-597DDE09D16D}"/>
    <cellStyle name="Normal 3 66 4 2 2 8 2 5" xfId="29330" xr:uid="{D7355390-53B1-410B-8392-A5A2E19E5C27}"/>
    <cellStyle name="Normal 3 66 4 2 2 8 3" xfId="29331" xr:uid="{6A3BAEEB-0454-4BFF-9585-2BA84E368273}"/>
    <cellStyle name="Normal 3 66 4 2 2 8 3 2" xfId="29332" xr:uid="{0221F26A-9ADE-487A-8803-465135E2A142}"/>
    <cellStyle name="Normal 3 66 4 2 2 8 4" xfId="29333" xr:uid="{6CAFB3A1-702F-4009-9ED1-EBA01BF06920}"/>
    <cellStyle name="Normal 3 66 4 2 2 8 5" xfId="29334" xr:uid="{A4F79B03-CE87-45CA-ACD0-7417324C1F75}"/>
    <cellStyle name="Normal 3 66 4 2 2 9" xfId="29335" xr:uid="{9EDD25BB-88B2-48B3-A16C-A1EA35B1968D}"/>
    <cellStyle name="Normal 3 66 4 2 3" xfId="29336" xr:uid="{825F9298-2354-476B-8DEA-51A85E9CE527}"/>
    <cellStyle name="Normal 3 66 4 2 3 2" xfId="29337" xr:uid="{E1F8F5B0-F7CA-4A24-81F2-016F1C15D857}"/>
    <cellStyle name="Normal 3 66 4 2 3 3" xfId="29338" xr:uid="{76DA360A-1C8A-4C52-B993-3DF2C86B6AA6}"/>
    <cellStyle name="Normal 3 66 4 2 4" xfId="29339" xr:uid="{A50C86F0-6A3B-4FBD-BF6C-8BA57ED10B6F}"/>
    <cellStyle name="Normal 3 66 4 2 4 2" xfId="29340" xr:uid="{A67ADFD9-FF5E-4A44-BC29-3BF14E142AF0}"/>
    <cellStyle name="Normal 3 66 4 2 4 2 2" xfId="29341" xr:uid="{31CAF13D-93B9-44A6-879E-C319B3B1EC3D}"/>
    <cellStyle name="Normal 3 66 4 2 4 2 2 2" xfId="29342" xr:uid="{9C70109D-8F29-4430-BF6A-BF4A47BF5E84}"/>
    <cellStyle name="Normal 3 66 4 2 4 2 2 2 2" xfId="29343" xr:uid="{82B5B70E-DD2B-4CBB-8F62-F69255FD03EF}"/>
    <cellStyle name="Normal 3 66 4 2 4 2 2 2 2 2" xfId="29344" xr:uid="{E41F1F57-23E7-4D22-803F-645E4DF78CA1}"/>
    <cellStyle name="Normal 3 66 4 2 4 2 2 2 3" xfId="29345" xr:uid="{24E12C55-152D-4BF2-A891-831385E7C2E5}"/>
    <cellStyle name="Normal 3 66 4 2 4 2 2 2 4" xfId="29346" xr:uid="{13882970-18BD-4D48-BF6F-8419EF3437DB}"/>
    <cellStyle name="Normal 3 66 4 2 4 2 2 2 5" xfId="29347" xr:uid="{E4E5ACFF-65DF-4E57-BCF9-71A9E36586FD}"/>
    <cellStyle name="Normal 3 66 4 2 4 2 2 3" xfId="29348" xr:uid="{9FD98736-5DBE-45AE-8E6B-5A65E959E0FF}"/>
    <cellStyle name="Normal 3 66 4 2 4 2 2 3 2" xfId="29349" xr:uid="{A65C53BC-2B14-4A9C-8E4B-2DDE4B08494D}"/>
    <cellStyle name="Normal 3 66 4 2 4 2 2 4" xfId="29350" xr:uid="{44E99FA8-C260-462D-A21D-89CFC3EB57D5}"/>
    <cellStyle name="Normal 3 66 4 2 4 2 2 5" xfId="29351" xr:uid="{11C966F5-B80E-4155-AAD1-2D33DE915CD2}"/>
    <cellStyle name="Normal 3 66 4 2 4 2 3" xfId="29352" xr:uid="{5A88D213-1C31-4BF5-8F11-8C4555F6FFA7}"/>
    <cellStyle name="Normal 3 66 4 2 4 2 4" xfId="29353" xr:uid="{2C0086B4-F4C3-48D4-A3C4-D90BC4AB4785}"/>
    <cellStyle name="Normal 3 66 4 2 4 2 5" xfId="29354" xr:uid="{67E52DFD-1DD3-445E-9C87-6F1F4C13F604}"/>
    <cellStyle name="Normal 3 66 4 2 4 2 6" xfId="29355" xr:uid="{04E8B94C-B6A2-422E-8BC8-891A4B771777}"/>
    <cellStyle name="Normal 3 66 4 2 4 2 6 2" xfId="29356" xr:uid="{F2FA4B49-560D-40E8-9B1C-6235E48F164C}"/>
    <cellStyle name="Normal 3 66 4 2 4 2 7" xfId="29357" xr:uid="{4BB6DA8E-5109-4B27-91AD-AB28922095A4}"/>
    <cellStyle name="Normal 3 66 4 2 4 2 8" xfId="29358" xr:uid="{C0B2C96B-5697-48B6-A695-AD2862AE365A}"/>
    <cellStyle name="Normal 3 66 4 2 4 2 9" xfId="29359" xr:uid="{7D47A7F8-4216-4703-9260-4B3A6096D27B}"/>
    <cellStyle name="Normal 3 66 4 2 4 3" xfId="29360" xr:uid="{76F74FD6-B0A6-408F-B9A2-9E21BDB02B95}"/>
    <cellStyle name="Normal 3 66 4 2 4 3 2" xfId="29361" xr:uid="{4F107000-38C3-4CE0-A39C-33F24A2B8CCA}"/>
    <cellStyle name="Normal 3 66 4 2 4 3 2 2" xfId="29362" xr:uid="{9FAC13CA-709A-4D90-9871-523FEE789AAF}"/>
    <cellStyle name="Normal 3 66 4 2 4 3 2 2 2" xfId="29363" xr:uid="{2DFE00D2-0F85-488F-BC18-F8B1E9374682}"/>
    <cellStyle name="Normal 3 66 4 2 4 3 2 3" xfId="29364" xr:uid="{4D1DD90C-FC06-4D1F-A81F-29B93A98967B}"/>
    <cellStyle name="Normal 3 66 4 2 4 3 2 4" xfId="29365" xr:uid="{3BD6D151-FA74-4484-BEF4-6B8148E959EC}"/>
    <cellStyle name="Normal 3 66 4 2 4 3 2 5" xfId="29366" xr:uid="{97EDAA2A-B1B2-48F7-BA5E-4F1197D44607}"/>
    <cellStyle name="Normal 3 66 4 2 4 3 3" xfId="29367" xr:uid="{339613C9-7828-4CDF-A132-70D65494B1CD}"/>
    <cellStyle name="Normal 3 66 4 2 4 3 3 2" xfId="29368" xr:uid="{FDED050E-1B74-43E7-8ECB-791FDD06E2D1}"/>
    <cellStyle name="Normal 3 66 4 2 4 3 4" xfId="29369" xr:uid="{36435EAC-70C9-497C-A6A0-5FE93C120DAB}"/>
    <cellStyle name="Normal 3 66 4 2 4 3 5" xfId="29370" xr:uid="{F7A86698-9FE2-4C82-A302-8D4A379B12FF}"/>
    <cellStyle name="Normal 3 66 4 2 4 4" xfId="29371" xr:uid="{44056CB5-C113-45DC-A1A9-5BD81D15AF3E}"/>
    <cellStyle name="Normal 3 66 4 2 4 5" xfId="29372" xr:uid="{D18E0A56-16F0-4D12-80E4-F2D1F9E7F8DD}"/>
    <cellStyle name="Normal 3 66 4 2 4 6" xfId="29373" xr:uid="{A6216B2F-33F5-4F71-86BB-D692F2DBF614}"/>
    <cellStyle name="Normal 3 66 4 2 4 6 2" xfId="29374" xr:uid="{538490FC-3E56-4739-9CF7-64E0681EABAA}"/>
    <cellStyle name="Normal 3 66 4 2 4 7" xfId="29375" xr:uid="{292E7531-2BC6-423D-B0FC-5E3417B586E4}"/>
    <cellStyle name="Normal 3 66 4 2 4 8" xfId="29376" xr:uid="{E8E7272E-C553-46BD-BC63-4799BC76D82E}"/>
    <cellStyle name="Normal 3 66 4 2 4 9" xfId="29377" xr:uid="{F5FBCF0C-1547-4A9C-AD15-0B3A0EFD8EC3}"/>
    <cellStyle name="Normal 3 66 4 2 5" xfId="29378" xr:uid="{0D76E6BE-304B-4DF4-8805-D064125C9AB0}"/>
    <cellStyle name="Normal 3 66 4 2 6" xfId="29379" xr:uid="{4C5A1F41-7FA2-4E78-A670-3D9864FAF756}"/>
    <cellStyle name="Normal 3 66 4 2 7" xfId="29380" xr:uid="{1150EC57-A733-4014-8533-98739305573C}"/>
    <cellStyle name="Normal 3 66 4 2 8" xfId="29381" xr:uid="{67D20E81-153C-4066-A083-A73560C78A5E}"/>
    <cellStyle name="Normal 3 66 4 2 9" xfId="29382" xr:uid="{F3FF736C-4BBB-40A9-959C-6A57513A23F4}"/>
    <cellStyle name="Normal 3 66 4 2 9 2" xfId="29383" xr:uid="{1B51B266-AD13-48C5-97C9-1CBB562E8AB2}"/>
    <cellStyle name="Normal 3 66 4 2 9 2 2" xfId="29384" xr:uid="{AA4A0ED1-6AD7-4B4D-8855-BD87C17AF456}"/>
    <cellStyle name="Normal 3 66 4 2 9 2 2 2" xfId="29385" xr:uid="{58CC6D52-DBE8-4D8B-A308-3067740A7564}"/>
    <cellStyle name="Normal 3 66 4 2 9 2 3" xfId="29386" xr:uid="{6ADB55D8-2763-4C74-9FED-E690E0FE5C49}"/>
    <cellStyle name="Normal 3 66 4 2 9 2 4" xfId="29387" xr:uid="{284F4D8D-D855-4BB7-A8CE-B43A36F4D93F}"/>
    <cellStyle name="Normal 3 66 4 2 9 2 5" xfId="29388" xr:uid="{E1BC85CA-9ECD-4C9B-AE4D-4CD4E03F31CD}"/>
    <cellStyle name="Normal 3 66 4 2 9 3" xfId="29389" xr:uid="{C06BEA52-CEE3-4A02-99E2-2D95A4B26F27}"/>
    <cellStyle name="Normal 3 66 4 2 9 3 2" xfId="29390" xr:uid="{6D6DFA5A-5A0B-48C9-999F-E0C4E2E847CA}"/>
    <cellStyle name="Normal 3 66 4 2 9 4" xfId="29391" xr:uid="{06E459B6-F141-407B-8E69-60389A2B3CC5}"/>
    <cellStyle name="Normal 3 66 4 2 9 5" xfId="29392" xr:uid="{314B2AB5-9EF3-4D49-AE83-A90BC459BB52}"/>
    <cellStyle name="Normal 3 66 4 3" xfId="29393" xr:uid="{3F518CA5-4045-45FB-B2CC-F0AEA1C05C88}"/>
    <cellStyle name="Normal 3 66 4 3 10" xfId="29394" xr:uid="{FF5B24C2-CA9A-40C2-8707-239D63449E04}"/>
    <cellStyle name="Normal 3 66 4 3 11" xfId="29395" xr:uid="{FE426BBE-A604-43DD-BFB3-09963908CC50}"/>
    <cellStyle name="Normal 3 66 4 3 12" xfId="29396" xr:uid="{F7FC50BD-4240-4AC7-AFDE-FD111047038A}"/>
    <cellStyle name="Normal 3 66 4 3 12 2" xfId="29397" xr:uid="{CF41744F-18B4-4498-96DF-85A18A0BCACF}"/>
    <cellStyle name="Normal 3 66 4 3 13" xfId="29398" xr:uid="{E3CF3509-FB79-4C9C-BF67-FC46B092BABE}"/>
    <cellStyle name="Normal 3 66 4 3 14" xfId="29399" xr:uid="{317412BE-D809-49DD-BE26-5A2072B61ADD}"/>
    <cellStyle name="Normal 3 66 4 3 15" xfId="29400" xr:uid="{70CB8CB8-657A-4E1A-8532-2547A56A6679}"/>
    <cellStyle name="Normal 3 66 4 3 2" xfId="29401" xr:uid="{46E437A4-DCCD-4AAC-9266-4ADEA00708E1}"/>
    <cellStyle name="Normal 3 66 4 3 2 2" xfId="29402" xr:uid="{D3D1EF9E-D03D-4B1A-948E-05D857F3AEBC}"/>
    <cellStyle name="Normal 3 66 4 3 2 2 2" xfId="29403" xr:uid="{65CDF439-7A54-47DC-8932-407F3EB4F630}"/>
    <cellStyle name="Normal 3 66 4 3 2 2 2 2" xfId="29404" xr:uid="{651D9BB5-79F2-4276-9AD9-D1129A1138C4}"/>
    <cellStyle name="Normal 3 66 4 3 2 2 2 2 2" xfId="29405" xr:uid="{877D972C-D845-4C96-8224-A8721D6A196A}"/>
    <cellStyle name="Normal 3 66 4 3 2 2 2 2 2 2" xfId="29406" xr:uid="{D24FC47C-B87B-42E7-8FDB-E207B7846EDF}"/>
    <cellStyle name="Normal 3 66 4 3 2 2 2 2 3" xfId="29407" xr:uid="{7B3DFA28-1604-47E5-8CD9-14192FC9B6E2}"/>
    <cellStyle name="Normal 3 66 4 3 2 2 2 2 4" xfId="29408" xr:uid="{572F4B33-D789-4788-A8BF-72DBFD56EB5E}"/>
    <cellStyle name="Normal 3 66 4 3 2 2 2 2 5" xfId="29409" xr:uid="{1D52196E-D018-4DAA-A70C-F4CDF7A8E4F9}"/>
    <cellStyle name="Normal 3 66 4 3 2 2 2 3" xfId="29410" xr:uid="{B3ECEF9D-2C41-4185-B44C-889CF1566BC6}"/>
    <cellStyle name="Normal 3 66 4 3 2 2 2 3 2" xfId="29411" xr:uid="{61BA024C-6D91-40A0-A739-55CC36DED4B0}"/>
    <cellStyle name="Normal 3 66 4 3 2 2 2 4" xfId="29412" xr:uid="{4B2EA22B-2E50-458A-9BA9-45735454671C}"/>
    <cellStyle name="Normal 3 66 4 3 2 2 2 5" xfId="29413" xr:uid="{E0E855E5-6735-4E3E-97BB-9281C365117D}"/>
    <cellStyle name="Normal 3 66 4 3 2 2 3" xfId="29414" xr:uid="{F0BCA543-77F9-4F3F-B0A1-720DA8838C75}"/>
    <cellStyle name="Normal 3 66 4 3 2 2 4" xfId="29415" xr:uid="{1E99427C-4D09-49D4-A7C0-276D44A75E6E}"/>
    <cellStyle name="Normal 3 66 4 3 2 2 5" xfId="29416" xr:uid="{66A5AAC1-1FD6-4597-9D15-FD8780CC4D27}"/>
    <cellStyle name="Normal 3 66 4 3 2 2 6" xfId="29417" xr:uid="{897262D9-033C-4D1D-9FFD-6E38AC0D2DB4}"/>
    <cellStyle name="Normal 3 66 4 3 2 2 6 2" xfId="29418" xr:uid="{9109ABBB-4A28-4A5C-B28F-630C06CBB78C}"/>
    <cellStyle name="Normal 3 66 4 3 2 2 7" xfId="29419" xr:uid="{DE4A7E07-0633-4E0F-B59B-3D1072D80AE1}"/>
    <cellStyle name="Normal 3 66 4 3 2 2 8" xfId="29420" xr:uid="{0A8AB599-E73B-4F64-B156-2A384392CF0F}"/>
    <cellStyle name="Normal 3 66 4 3 2 2 9" xfId="29421" xr:uid="{6C2DEBDA-8A6F-4F5B-AF76-D43517EB9EE7}"/>
    <cellStyle name="Normal 3 66 4 3 2 3" xfId="29422" xr:uid="{87ECD6E5-3662-4AEA-A280-35E5F45A6299}"/>
    <cellStyle name="Normal 3 66 4 3 2 3 2" xfId="29423" xr:uid="{5E70B138-8002-4AA4-88A0-AF504A415A3A}"/>
    <cellStyle name="Normal 3 66 4 3 2 3 2 2" xfId="29424" xr:uid="{68B7A665-48FA-4550-9E86-E39877513814}"/>
    <cellStyle name="Normal 3 66 4 3 2 3 2 2 2" xfId="29425" xr:uid="{C49BB866-6842-4857-B21F-F9B8C1F96F69}"/>
    <cellStyle name="Normal 3 66 4 3 2 3 2 3" xfId="29426" xr:uid="{B0096E50-25B8-4D85-8105-637AB4EEB75F}"/>
    <cellStyle name="Normal 3 66 4 3 2 3 2 4" xfId="29427" xr:uid="{5FE587D3-345B-46B4-90F4-61FC2BD3FB5B}"/>
    <cellStyle name="Normal 3 66 4 3 2 3 2 5" xfId="29428" xr:uid="{5FC51A1C-BF65-4E17-A744-8E38E34D64B7}"/>
    <cellStyle name="Normal 3 66 4 3 2 3 3" xfId="29429" xr:uid="{2A61D8B4-02F0-4F4C-9375-7ECDE0B07D06}"/>
    <cellStyle name="Normal 3 66 4 3 2 3 3 2" xfId="29430" xr:uid="{85F504AE-F584-4684-B6E3-347A8C3FC335}"/>
    <cellStyle name="Normal 3 66 4 3 2 3 4" xfId="29431" xr:uid="{63FCF51F-D4B5-40D2-8008-948F84ACF2A8}"/>
    <cellStyle name="Normal 3 66 4 3 2 3 5" xfId="29432" xr:uid="{242E8F3F-EE6D-4F70-842F-38E23200A629}"/>
    <cellStyle name="Normal 3 66 4 3 2 4" xfId="29433" xr:uid="{76D68D1D-17AD-4BF2-ADF8-D934E6C8DD25}"/>
    <cellStyle name="Normal 3 66 4 3 2 5" xfId="29434" xr:uid="{FB211A07-EFE8-48BA-B881-94BD969C3759}"/>
    <cellStyle name="Normal 3 66 4 3 2 6" xfId="29435" xr:uid="{B988ECE7-2B62-43F7-BCE0-45DC92E3A23E}"/>
    <cellStyle name="Normal 3 66 4 3 2 6 2" xfId="29436" xr:uid="{4F276A56-127B-49A9-B0DE-05D69D0C79E9}"/>
    <cellStyle name="Normal 3 66 4 3 2 7" xfId="29437" xr:uid="{30D7801C-F99F-4ADA-86CB-65C4163CE13C}"/>
    <cellStyle name="Normal 3 66 4 3 2 8" xfId="29438" xr:uid="{A83F3864-1E4E-428B-AD16-4A9E392BB6F3}"/>
    <cellStyle name="Normal 3 66 4 3 2 9" xfId="29439" xr:uid="{4443B2C4-B92C-446E-84AA-9599BB3F6D16}"/>
    <cellStyle name="Normal 3 66 4 3 3" xfId="29440" xr:uid="{95359157-F922-4237-A28C-0728F89275FF}"/>
    <cellStyle name="Normal 3 66 4 3 4" xfId="29441" xr:uid="{D55DECA7-D874-4B37-B538-1AF9476FD7AC}"/>
    <cellStyle name="Normal 3 66 4 3 5" xfId="29442" xr:uid="{E38C8C83-C723-4F11-9B82-5F9A62AFBDF8}"/>
    <cellStyle name="Normal 3 66 4 3 6" xfId="29443" xr:uid="{F21FD87C-C512-4517-8D3B-581F1EDDA6C9}"/>
    <cellStyle name="Normal 3 66 4 3 7" xfId="29444" xr:uid="{4F8ED0EB-C933-49CC-816C-69B9807F5BBF}"/>
    <cellStyle name="Normal 3 66 4 3 8" xfId="29445" xr:uid="{FDC8B834-7BE6-47FE-9E23-C8EEAAD2E88A}"/>
    <cellStyle name="Normal 3 66 4 3 8 2" xfId="29446" xr:uid="{7BC46080-77BA-434F-8A66-A99F49E79A4C}"/>
    <cellStyle name="Normal 3 66 4 3 8 2 2" xfId="29447" xr:uid="{8A26A286-E03D-4540-8842-15321BFA62BC}"/>
    <cellStyle name="Normal 3 66 4 3 8 2 2 2" xfId="29448" xr:uid="{7814B9E1-4358-42B3-A889-640AEC6BB6A5}"/>
    <cellStyle name="Normal 3 66 4 3 8 2 3" xfId="29449" xr:uid="{9C0D01B8-A4FF-4368-9B68-71067445AFB6}"/>
    <cellStyle name="Normal 3 66 4 3 8 2 4" xfId="29450" xr:uid="{7E5AAD3E-C3ED-4BBC-9A6A-2913BDB162DB}"/>
    <cellStyle name="Normal 3 66 4 3 8 2 5" xfId="29451" xr:uid="{6D5EF983-2948-4E7E-9B54-E5790A30214D}"/>
    <cellStyle name="Normal 3 66 4 3 8 3" xfId="29452" xr:uid="{9909CC35-916A-4D0B-8EE6-8576896A137D}"/>
    <cellStyle name="Normal 3 66 4 3 8 3 2" xfId="29453" xr:uid="{E7F5FE9C-C6D3-40BC-87AC-D338A7112925}"/>
    <cellStyle name="Normal 3 66 4 3 8 4" xfId="29454" xr:uid="{DFFBA202-D0BA-4D9B-A4A9-E9E28694A591}"/>
    <cellStyle name="Normal 3 66 4 3 8 5" xfId="29455" xr:uid="{FDB04EA4-CBFD-484E-ADCC-2BA001B760FE}"/>
    <cellStyle name="Normal 3 66 4 3 9" xfId="29456" xr:uid="{49DF4BA8-EACA-402C-BFE0-199A0BF95D3F}"/>
    <cellStyle name="Normal 3 66 4 4" xfId="29457" xr:uid="{72313F64-78F5-4CFC-898F-F165C8E4549D}"/>
    <cellStyle name="Normal 3 66 4 4 2" xfId="29458" xr:uid="{7640BF00-D68D-4B6E-AA2D-BF733CACA500}"/>
    <cellStyle name="Normal 3 66 4 4 2 2" xfId="29459" xr:uid="{CD960634-2029-4B10-94F7-9A6D61E44B7A}"/>
    <cellStyle name="Normal 3 66 4 4 2 2 2" xfId="29460" xr:uid="{55F27D08-D84B-4474-9793-680B4F1F3E08}"/>
    <cellStyle name="Normal 3 66 4 4 2 2 2 2" xfId="29461" xr:uid="{5EA8CED0-DECD-4B29-8B36-4FF737A9EE15}"/>
    <cellStyle name="Normal 3 66 4 4 2 2 2 2 2" xfId="29462" xr:uid="{1E17DD5B-7FD3-4175-AB9F-BE747AEE0D82}"/>
    <cellStyle name="Normal 3 66 4 4 2 2 2 3" xfId="29463" xr:uid="{71D9D47B-0B8F-41DF-A6F4-1A7B3006528B}"/>
    <cellStyle name="Normal 3 66 4 4 2 2 2 4" xfId="29464" xr:uid="{59BD8E5E-75C1-4BEC-8D47-B1E056768259}"/>
    <cellStyle name="Normal 3 66 4 4 2 2 2 5" xfId="29465" xr:uid="{1D956ADD-6DA8-425F-843B-8B527E68D482}"/>
    <cellStyle name="Normal 3 66 4 4 2 2 3" xfId="29466" xr:uid="{0BDFE928-0E28-440F-B790-F9F12B6A09ED}"/>
    <cellStyle name="Normal 3 66 4 4 2 2 3 2" xfId="29467" xr:uid="{C7B32E50-962E-4D4A-81B9-EFB7F6BAD053}"/>
    <cellStyle name="Normal 3 66 4 4 2 2 4" xfId="29468" xr:uid="{8F2511A9-D851-4E43-8457-5AD58556235C}"/>
    <cellStyle name="Normal 3 66 4 4 2 2 5" xfId="29469" xr:uid="{D6B19B6D-5EAF-4B7C-809E-3A4ABC8E27E1}"/>
    <cellStyle name="Normal 3 66 4 4 2 3" xfId="29470" xr:uid="{AA3866A9-D82A-4622-903E-1614DA6D372E}"/>
    <cellStyle name="Normal 3 66 4 4 2 4" xfId="29471" xr:uid="{2F0DA4D1-E388-4053-AD76-56EEE40930D8}"/>
    <cellStyle name="Normal 3 66 4 4 2 5" xfId="29472" xr:uid="{2C5D7EBB-2F31-446E-A48B-FA491B3430B5}"/>
    <cellStyle name="Normal 3 66 4 4 2 6" xfId="29473" xr:uid="{391B1290-302A-4815-A4A6-CFBFB376EDCC}"/>
    <cellStyle name="Normal 3 66 4 4 2 6 2" xfId="29474" xr:uid="{69A7D820-08A7-48BC-ABF5-3C333B95AE43}"/>
    <cellStyle name="Normal 3 66 4 4 2 7" xfId="29475" xr:uid="{6B73D30F-B9A2-4684-9020-6B32842009CC}"/>
    <cellStyle name="Normal 3 66 4 4 2 8" xfId="29476" xr:uid="{8464C631-499C-4775-8B7F-15B41913FD96}"/>
    <cellStyle name="Normal 3 66 4 4 2 9" xfId="29477" xr:uid="{2CB5E625-7CA5-4311-9634-21905164C993}"/>
    <cellStyle name="Normal 3 66 4 4 3" xfId="29478" xr:uid="{AE6EA251-EE95-4D71-B263-553D6A15318F}"/>
    <cellStyle name="Normal 3 66 4 4 3 2" xfId="29479" xr:uid="{3C76E3F6-2CB0-456D-897A-DF35B81F24A0}"/>
    <cellStyle name="Normal 3 66 4 4 3 2 2" xfId="29480" xr:uid="{D339E4A8-9752-483B-A3DE-5184A619BEA8}"/>
    <cellStyle name="Normal 3 66 4 4 3 2 2 2" xfId="29481" xr:uid="{4DAC4A70-9CF5-4A17-A58C-BD88DF09325D}"/>
    <cellStyle name="Normal 3 66 4 4 3 2 3" xfId="29482" xr:uid="{A2982518-FD83-4C62-902C-B8A7378E44D9}"/>
    <cellStyle name="Normal 3 66 4 4 3 2 4" xfId="29483" xr:uid="{51066717-149A-4319-92F0-A85D1B740D79}"/>
    <cellStyle name="Normal 3 66 4 4 3 2 5" xfId="29484" xr:uid="{C45BC491-3622-4C8F-9CE4-E3822543D60C}"/>
    <cellStyle name="Normal 3 66 4 4 3 3" xfId="29485" xr:uid="{B58C5F1D-0C9F-450C-AAC0-BC3EFABE2DBB}"/>
    <cellStyle name="Normal 3 66 4 4 3 3 2" xfId="29486" xr:uid="{77F42272-B370-4B09-ABE7-70E63CF41917}"/>
    <cellStyle name="Normal 3 66 4 4 3 4" xfId="29487" xr:uid="{077725C6-F165-43F0-ABC0-6A386A061036}"/>
    <cellStyle name="Normal 3 66 4 4 3 5" xfId="29488" xr:uid="{BB6F5111-1BC7-4981-9DAF-0DF69FE88A84}"/>
    <cellStyle name="Normal 3 66 4 4 4" xfId="29489" xr:uid="{CA469578-03F4-4E33-B8D0-7EC4B9D35C2A}"/>
    <cellStyle name="Normal 3 66 4 4 5" xfId="29490" xr:uid="{9FE666C8-7AFA-422C-9895-24800941EF28}"/>
    <cellStyle name="Normal 3 66 4 4 6" xfId="29491" xr:uid="{0EB79134-72FC-4D87-B940-2C333A8533DE}"/>
    <cellStyle name="Normal 3 66 4 4 6 2" xfId="29492" xr:uid="{C2BE95AE-BF55-46BA-B7D3-A7EAF5B064EC}"/>
    <cellStyle name="Normal 3 66 4 4 7" xfId="29493" xr:uid="{8E2FCC10-AAE3-4FF5-A6C6-4A8B0460D546}"/>
    <cellStyle name="Normal 3 66 4 4 8" xfId="29494" xr:uid="{9F2CAF92-04BF-486B-83C8-F5FF5D27146D}"/>
    <cellStyle name="Normal 3 66 4 4 9" xfId="29495" xr:uid="{F5A0EC59-89F2-43B4-BBE2-781563214BCA}"/>
    <cellStyle name="Normal 3 66 4 5" xfId="29496" xr:uid="{AB5FDD06-DEB7-4C09-ADA6-54E19471CD23}"/>
    <cellStyle name="Normal 3 66 4 5 2" xfId="29497" xr:uid="{A1923E8D-2F7A-440F-A995-721CEC9EF1DF}"/>
    <cellStyle name="Normal 3 66 4 5 3" xfId="29498" xr:uid="{65D8AAC6-AE84-4CED-BE3D-7FA39A621362}"/>
    <cellStyle name="Normal 3 66 4 6" xfId="29499" xr:uid="{3638F0A1-95AD-45B7-ADC5-18DE45EEFB12}"/>
    <cellStyle name="Normal 3 66 4 6 2" xfId="29500" xr:uid="{0A11E9DD-711F-4605-9EA9-D567295AFDB2}"/>
    <cellStyle name="Normal 3 66 4 6 3" xfId="29501" xr:uid="{1FCE7E8A-48E8-4C10-A821-4E2693EEFB1F}"/>
    <cellStyle name="Normal 3 66 4 7" xfId="29502" xr:uid="{1D989AF4-E4C2-4595-BBD2-D28AE01EA35C}"/>
    <cellStyle name="Normal 3 66 4 7 2" xfId="29503" xr:uid="{8790A8F8-E3C9-4108-B688-650984D1F580}"/>
    <cellStyle name="Normal 3 66 4 7 3" xfId="29504" xr:uid="{71AD7ACC-1098-4FA6-AAA5-17579844F0C4}"/>
    <cellStyle name="Normal 3 66 4 8" xfId="29505" xr:uid="{74A2829E-C897-4094-9D09-56166974EE49}"/>
    <cellStyle name="Normal 3 66 4 8 2" xfId="29506" xr:uid="{295248CC-BEFF-4E82-8AC0-9CF4C6BF840A}"/>
    <cellStyle name="Normal 3 66 4 8 3" xfId="29507" xr:uid="{9598002A-3DEE-4E2A-A7A0-AF44FC659857}"/>
    <cellStyle name="Normal 3 66 4 9" xfId="29508" xr:uid="{6A853141-5B35-423E-8255-77A6885C5064}"/>
    <cellStyle name="Normal 3 66 4 9 2" xfId="29509" xr:uid="{D58EBEEA-19E5-4B2A-A25C-047A1B3D5178}"/>
    <cellStyle name="Normal 3 66 4 9 2 2" xfId="29510" xr:uid="{5778748F-B7DB-4670-BFF4-51511A9CEC41}"/>
    <cellStyle name="Normal 3 66 4 9 2 2 2" xfId="29511" xr:uid="{0DE568D4-43EA-4902-A53E-BB00BA7BDA13}"/>
    <cellStyle name="Normal 3 66 4 9 2 3" xfId="29512" xr:uid="{51E51989-30DB-4F6B-8472-E15D762594D2}"/>
    <cellStyle name="Normal 3 66 4 9 2 4" xfId="29513" xr:uid="{EE81E59C-3DD8-44F8-A0BB-CFE5D3EF559B}"/>
    <cellStyle name="Normal 3 66 4 9 2 5" xfId="29514" xr:uid="{486700C2-722D-45A5-8407-B7C7F0B813FB}"/>
    <cellStyle name="Normal 3 66 4 9 3" xfId="29515" xr:uid="{AB5B4559-F30E-40C0-87A3-ED1C4794B807}"/>
    <cellStyle name="Normal 3 66 4 9 3 2" xfId="29516" xr:uid="{FCAE4096-6F19-49A8-A646-D9A69D4AAE08}"/>
    <cellStyle name="Normal 3 66 4 9 4" xfId="29517" xr:uid="{B73BB984-F7D0-4ABA-8867-2A911FD000AB}"/>
    <cellStyle name="Normal 3 66 4 9 5" xfId="29518" xr:uid="{D8D68D03-EFFE-4E43-9507-C997DB4DC62A}"/>
    <cellStyle name="Normal 3 66 5" xfId="29519" xr:uid="{AE8DDF37-0C6D-44A8-A21A-E813460F0DF5}"/>
    <cellStyle name="Normal 3 66 5 10" xfId="29520" xr:uid="{60AEED02-04DC-4CA1-A0E7-39B808E57692}"/>
    <cellStyle name="Normal 3 66 5 11" xfId="29521" xr:uid="{729C1AB8-409E-4BB3-8680-3BD59244FB4A}"/>
    <cellStyle name="Normal 3 66 5 12" xfId="29522" xr:uid="{CCD80038-0A3E-44A1-ACA7-9F9C8BBE43F4}"/>
    <cellStyle name="Normal 3 66 5 12 2" xfId="29523" xr:uid="{4FD6A7F7-68DC-4F57-A1BA-250DB57DED99}"/>
    <cellStyle name="Normal 3 66 5 13" xfId="29524" xr:uid="{6F442149-D405-4315-92E9-43986B838E8B}"/>
    <cellStyle name="Normal 3 66 5 14" xfId="29525" xr:uid="{89425AFE-79DB-4AAC-833D-30E601B4E165}"/>
    <cellStyle name="Normal 3 66 5 15" xfId="29526" xr:uid="{627D47E8-5516-470E-B844-73143E70D7EC}"/>
    <cellStyle name="Normal 3 66 5 2" xfId="29527" xr:uid="{931C8293-D372-4FA6-B3CA-7032F0BC514A}"/>
    <cellStyle name="Normal 3 66 5 2 2" xfId="29528" xr:uid="{A6310B0B-38DB-4A39-86BE-7B974C085DCC}"/>
    <cellStyle name="Normal 3 66 5 2 2 2" xfId="29529" xr:uid="{1470D76D-901B-444D-A8FB-29E1F6C9F559}"/>
    <cellStyle name="Normal 3 66 5 2 2 2 2" xfId="29530" xr:uid="{9FD9699E-4FAB-47AD-99AD-43FC7C174B3D}"/>
    <cellStyle name="Normal 3 66 5 2 2 2 2 2" xfId="29531" xr:uid="{76B37C22-C888-422D-BD0A-4EDC656F657B}"/>
    <cellStyle name="Normal 3 66 5 2 2 2 2 2 2" xfId="29532" xr:uid="{F0B2907C-F328-4DDA-90B5-3D2C3254B700}"/>
    <cellStyle name="Normal 3 66 5 2 2 2 2 3" xfId="29533" xr:uid="{F48D55D5-560C-48EA-AC6F-D6C2DA89F594}"/>
    <cellStyle name="Normal 3 66 5 2 2 2 2 4" xfId="29534" xr:uid="{E24B5281-C9D6-4FBE-8641-408137EB50BF}"/>
    <cellStyle name="Normal 3 66 5 2 2 2 2 5" xfId="29535" xr:uid="{85631889-6824-4BBC-9E93-082F5AC7C1A3}"/>
    <cellStyle name="Normal 3 66 5 2 2 2 3" xfId="29536" xr:uid="{9BB9829C-879E-47A2-9F9D-C673FB45AC47}"/>
    <cellStyle name="Normal 3 66 5 2 2 2 3 2" xfId="29537" xr:uid="{4E1480D2-77AF-4178-803B-852AE3D0978B}"/>
    <cellStyle name="Normal 3 66 5 2 2 2 4" xfId="29538" xr:uid="{E4BFB727-41E5-4B71-84AD-48D69670B4DD}"/>
    <cellStyle name="Normal 3 66 5 2 2 2 5" xfId="29539" xr:uid="{178DA392-0905-4E9D-A1D0-E9C677FADAEE}"/>
    <cellStyle name="Normal 3 66 5 2 2 3" xfId="29540" xr:uid="{4B73824F-561B-4DCF-A530-80B3D0AABA6F}"/>
    <cellStyle name="Normal 3 66 5 2 2 4" xfId="29541" xr:uid="{74A1E7D1-D68D-4ABB-90E1-6BA9446CEAE9}"/>
    <cellStyle name="Normal 3 66 5 2 2 5" xfId="29542" xr:uid="{373A37B5-E91C-409A-AF99-9BDEB50E2DAD}"/>
    <cellStyle name="Normal 3 66 5 2 2 6" xfId="29543" xr:uid="{9ADCCC03-FF22-4FB7-87AD-6911C309AA1D}"/>
    <cellStyle name="Normal 3 66 5 2 2 6 2" xfId="29544" xr:uid="{F0F0E62D-30E0-4E73-8563-09C5469BD0C3}"/>
    <cellStyle name="Normal 3 66 5 2 2 7" xfId="29545" xr:uid="{B2BF5DDA-91D0-4D0A-BEDE-10FB03C60FDD}"/>
    <cellStyle name="Normal 3 66 5 2 2 8" xfId="29546" xr:uid="{43CC116A-343D-478B-96B0-93F51082F7E2}"/>
    <cellStyle name="Normal 3 66 5 2 2 9" xfId="29547" xr:uid="{68105C3B-F9DF-4042-B538-6A7CA604CE55}"/>
    <cellStyle name="Normal 3 66 5 2 3" xfId="29548" xr:uid="{CE5C5EC4-D037-4826-ADA0-E95E5B19AB12}"/>
    <cellStyle name="Normal 3 66 5 2 3 2" xfId="29549" xr:uid="{4B0FF0A0-9947-44AC-A060-4F2EA24A5423}"/>
    <cellStyle name="Normal 3 66 5 2 3 2 2" xfId="29550" xr:uid="{BEDD4474-0D6D-42E6-BE22-0A281018BC71}"/>
    <cellStyle name="Normal 3 66 5 2 3 2 2 2" xfId="29551" xr:uid="{BCFEB2CB-6D6B-4F83-B891-2D7FF2D0A079}"/>
    <cellStyle name="Normal 3 66 5 2 3 2 3" xfId="29552" xr:uid="{4AC36275-D3A6-4A4A-AAEC-81C1BE48CE98}"/>
    <cellStyle name="Normal 3 66 5 2 3 2 4" xfId="29553" xr:uid="{503E3021-F7DE-42B6-A29A-40CE50597905}"/>
    <cellStyle name="Normal 3 66 5 2 3 2 5" xfId="29554" xr:uid="{DD5EC153-CFAA-4628-9B0B-9B25DDDCCC24}"/>
    <cellStyle name="Normal 3 66 5 2 3 3" xfId="29555" xr:uid="{CB22BA50-E605-4564-AFFD-5457FB3417A3}"/>
    <cellStyle name="Normal 3 66 5 2 3 3 2" xfId="29556" xr:uid="{CCE17F6A-94E9-44D9-A07B-395D021225DD}"/>
    <cellStyle name="Normal 3 66 5 2 3 4" xfId="29557" xr:uid="{1034FB43-E8F8-4578-9841-B7F830E4B4DB}"/>
    <cellStyle name="Normal 3 66 5 2 3 5" xfId="29558" xr:uid="{8FD9BC71-1103-40B8-AA98-45C994422F93}"/>
    <cellStyle name="Normal 3 66 5 2 4" xfId="29559" xr:uid="{13EBC2B9-62AE-4E3E-A57C-B9D469607E60}"/>
    <cellStyle name="Normal 3 66 5 2 5" xfId="29560" xr:uid="{B400650F-81C7-4C1E-B6D8-B067BCEA7420}"/>
    <cellStyle name="Normal 3 66 5 2 6" xfId="29561" xr:uid="{D8F66F99-A4AF-4159-975B-85777AF84D79}"/>
    <cellStyle name="Normal 3 66 5 2 6 2" xfId="29562" xr:uid="{B387531E-741C-4E46-856E-711998A4D97B}"/>
    <cellStyle name="Normal 3 66 5 2 7" xfId="29563" xr:uid="{B9FCE66F-3F55-4278-9BB7-D094D6679B13}"/>
    <cellStyle name="Normal 3 66 5 2 8" xfId="29564" xr:uid="{FEB15C36-0CE2-4DE8-97D6-73934D8259A7}"/>
    <cellStyle name="Normal 3 66 5 2 9" xfId="29565" xr:uid="{3C1E8095-333C-4BFC-BB1E-88CBF8E860CF}"/>
    <cellStyle name="Normal 3 66 5 3" xfId="29566" xr:uid="{0C873AC8-8FAA-49D2-B183-ED39109B9CFC}"/>
    <cellStyle name="Normal 3 66 5 3 2" xfId="29567" xr:uid="{59B11666-A9C5-4204-9F42-397376C2158A}"/>
    <cellStyle name="Normal 3 66 5 3 3" xfId="29568" xr:uid="{F9FCBE3E-9C07-406F-9E36-7A8DB573EBD8}"/>
    <cellStyle name="Normal 3 66 5 4" xfId="29569" xr:uid="{EB847704-5F8D-4878-B176-32B6A41D9E0F}"/>
    <cellStyle name="Normal 3 66 5 4 2" xfId="29570" xr:uid="{51629CB4-C0AA-4A5F-B438-F1D407EBE995}"/>
    <cellStyle name="Normal 3 66 5 4 3" xfId="29571" xr:uid="{D1219302-5E2C-4201-BA02-D213B11B2E3A}"/>
    <cellStyle name="Normal 3 66 5 5" xfId="29572" xr:uid="{F13A1F7D-8764-4797-832E-F8223AAB288F}"/>
    <cellStyle name="Normal 3 66 5 5 2" xfId="29573" xr:uid="{1C51BB7F-2177-46F4-9D6F-36A1724848BB}"/>
    <cellStyle name="Normal 3 66 5 5 3" xfId="29574" xr:uid="{CDC9B78E-C18E-436C-84B3-821C794D21C8}"/>
    <cellStyle name="Normal 3 66 5 6" xfId="29575" xr:uid="{54EC2099-4923-44FB-9CFB-59B9E99EC6BE}"/>
    <cellStyle name="Normal 3 66 5 6 2" xfId="29576" xr:uid="{7129B30F-E571-47EC-8E00-C68010A37594}"/>
    <cellStyle name="Normal 3 66 5 6 3" xfId="29577" xr:uid="{503462E4-3624-4D38-A7A9-5BD508360454}"/>
    <cellStyle name="Normal 3 66 5 7" xfId="29578" xr:uid="{582383AF-5728-4E23-B9D8-369BEEECD112}"/>
    <cellStyle name="Normal 3 66 5 7 2" xfId="29579" xr:uid="{F19C06A5-684F-4631-91B6-0AE4E3957B64}"/>
    <cellStyle name="Normal 3 66 5 7 3" xfId="29580" xr:uid="{5A4C1D0F-CBA8-4FF8-A087-ED246C37A60C}"/>
    <cellStyle name="Normal 3 66 5 8" xfId="29581" xr:uid="{1C19264E-214E-4E2B-9B5C-CB2667CAEFF6}"/>
    <cellStyle name="Normal 3 66 5 8 2" xfId="29582" xr:uid="{5075B471-80EC-49E2-90DD-05065755B832}"/>
    <cellStyle name="Normal 3 66 5 8 2 2" xfId="29583" xr:uid="{A7CA8B7A-B4DE-4D1C-A854-CCF86848F54C}"/>
    <cellStyle name="Normal 3 66 5 8 2 2 2" xfId="29584" xr:uid="{D5F582B1-B1B5-4F38-A8FD-FB324B260BAA}"/>
    <cellStyle name="Normal 3 66 5 8 2 3" xfId="29585" xr:uid="{247F9D95-3CAF-4A96-B4EB-19496D9ADCE2}"/>
    <cellStyle name="Normal 3 66 5 8 2 4" xfId="29586" xr:uid="{2F050016-A78F-4008-B9ED-AA83CE000C21}"/>
    <cellStyle name="Normal 3 66 5 8 2 5" xfId="29587" xr:uid="{369A3026-A9E9-41F2-B5A5-74D9DF322D26}"/>
    <cellStyle name="Normal 3 66 5 8 3" xfId="29588" xr:uid="{B6164C9E-4D8C-4B6C-A055-B03340A64E45}"/>
    <cellStyle name="Normal 3 66 5 8 3 2" xfId="29589" xr:uid="{20B0A01D-2F7F-4C1C-9225-86ACC7E6127E}"/>
    <cellStyle name="Normal 3 66 5 8 4" xfId="29590" xr:uid="{107CE72C-9892-4936-824C-DA759BA9E683}"/>
    <cellStyle name="Normal 3 66 5 8 5" xfId="29591" xr:uid="{8812E59A-A76E-4674-BFC6-B822B6845480}"/>
    <cellStyle name="Normal 3 66 5 9" xfId="29592" xr:uid="{55D5CEDC-9A59-436E-A3C3-BC146D74A81D}"/>
    <cellStyle name="Normal 3 66 6" xfId="29593" xr:uid="{C2957536-2B70-4B8A-9FEC-0CD725B75947}"/>
    <cellStyle name="Normal 3 66 6 2" xfId="29594" xr:uid="{19368D72-51A8-4BF1-B363-95BCCD84C12F}"/>
    <cellStyle name="Normal 3 66 6 3" xfId="29595" xr:uid="{EF9C5AF0-36B7-4D72-8DBA-D565BD169A38}"/>
    <cellStyle name="Normal 3 66 7" xfId="29596" xr:uid="{43EA2D71-8FDA-4C15-A4C0-4F973A2A311B}"/>
    <cellStyle name="Normal 3 66 7 2" xfId="29597" xr:uid="{BFC81615-2CA1-4C02-BD4E-642DE33741EF}"/>
    <cellStyle name="Normal 3 66 7 2 2" xfId="29598" xr:uid="{A8CF3124-8E41-44E9-9C0E-16D6B67F9B4E}"/>
    <cellStyle name="Normal 3 66 7 2 2 2" xfId="29599" xr:uid="{75831D10-9323-499E-948C-6D0D86477EFC}"/>
    <cellStyle name="Normal 3 66 7 2 2 2 2" xfId="29600" xr:uid="{71A22289-B46A-4040-BB88-BF2FBCDF4E08}"/>
    <cellStyle name="Normal 3 66 7 2 2 2 2 2" xfId="29601" xr:uid="{207C8D00-36A0-4A95-B1F6-59F2368C89A2}"/>
    <cellStyle name="Normal 3 66 7 2 2 2 3" xfId="29602" xr:uid="{B85543E3-CB95-47FD-8327-87B30DDBADBF}"/>
    <cellStyle name="Normal 3 66 7 2 2 2 4" xfId="29603" xr:uid="{A4F08E94-CF3B-4E30-B9CF-FB08BBF08871}"/>
    <cellStyle name="Normal 3 66 7 2 2 2 5" xfId="29604" xr:uid="{7DEBDCEA-7349-4A88-9CCA-2E7587E8F2B9}"/>
    <cellStyle name="Normal 3 66 7 2 2 3" xfId="29605" xr:uid="{0DA7D3CB-F445-446B-BBAB-A5872AADE336}"/>
    <cellStyle name="Normal 3 66 7 2 2 3 2" xfId="29606" xr:uid="{59C4092A-C0CB-4164-B43C-F6BA0C700B82}"/>
    <cellStyle name="Normal 3 66 7 2 2 4" xfId="29607" xr:uid="{128D250C-DE83-4959-8510-A26AD5313EAA}"/>
    <cellStyle name="Normal 3 66 7 2 2 5" xfId="29608" xr:uid="{5210D85D-9E7C-488E-B428-80F1424F7B38}"/>
    <cellStyle name="Normal 3 66 7 2 3" xfId="29609" xr:uid="{46892400-DF55-4C81-BC2D-4E096F8E64FD}"/>
    <cellStyle name="Normal 3 66 7 2 4" xfId="29610" xr:uid="{2FEE3631-7A56-484C-AD0B-C6C5E0162500}"/>
    <cellStyle name="Normal 3 66 7 2 5" xfId="29611" xr:uid="{57453E71-060C-4372-8B2E-37DA06B18D5F}"/>
    <cellStyle name="Normal 3 66 7 2 6" xfId="29612" xr:uid="{B35BEF4C-F5BE-4A89-9978-67F1F1740FD1}"/>
    <cellStyle name="Normal 3 66 7 2 6 2" xfId="29613" xr:uid="{18168C71-CF2C-42ED-8525-BB0B45E2FB5C}"/>
    <cellStyle name="Normal 3 66 7 2 7" xfId="29614" xr:uid="{F50F8C13-554F-4512-9D37-B7C68E194A38}"/>
    <cellStyle name="Normal 3 66 7 2 8" xfId="29615" xr:uid="{D8194204-2D0D-4E98-8E78-B0AE5CC98E51}"/>
    <cellStyle name="Normal 3 66 7 2 9" xfId="29616" xr:uid="{61651136-F72D-4A91-B561-7F0494860598}"/>
    <cellStyle name="Normal 3 66 7 3" xfId="29617" xr:uid="{B1EB4778-19CD-4D96-8F82-3667E0F627D1}"/>
    <cellStyle name="Normal 3 66 7 3 2" xfId="29618" xr:uid="{899A41C9-5C68-47E6-B236-0F3147544919}"/>
    <cellStyle name="Normal 3 66 7 3 2 2" xfId="29619" xr:uid="{C9AFEC6B-6BC0-495B-A4A9-37D7427554B4}"/>
    <cellStyle name="Normal 3 66 7 3 2 2 2" xfId="29620" xr:uid="{4C4A5B64-F88A-403B-A2BD-B6024C46BDD0}"/>
    <cellStyle name="Normal 3 66 7 3 2 3" xfId="29621" xr:uid="{578BCC4D-10A8-4330-B9B4-5E9E5201D166}"/>
    <cellStyle name="Normal 3 66 7 3 2 4" xfId="29622" xr:uid="{FFAD3F5C-9BF5-4475-BCBC-624530BB087C}"/>
    <cellStyle name="Normal 3 66 7 3 2 5" xfId="29623" xr:uid="{7D95D23D-6039-42F2-92C5-D81838545322}"/>
    <cellStyle name="Normal 3 66 7 3 3" xfId="29624" xr:uid="{D1A3C167-AEAE-4777-B3DA-C2ED8D22D83A}"/>
    <cellStyle name="Normal 3 66 7 3 3 2" xfId="29625" xr:uid="{29C2933D-246B-4B78-BFC7-489EF4E41E95}"/>
    <cellStyle name="Normal 3 66 7 3 4" xfId="29626" xr:uid="{A2BF1989-0E01-41C0-8096-3A0F6B9C4A23}"/>
    <cellStyle name="Normal 3 66 7 3 5" xfId="29627" xr:uid="{36D2CCCF-E427-4F26-9FBF-C549FD6DDCD0}"/>
    <cellStyle name="Normal 3 66 7 4" xfId="29628" xr:uid="{CEF75023-48D0-4BDC-AFB6-429CA67B95D3}"/>
    <cellStyle name="Normal 3 66 7 5" xfId="29629" xr:uid="{F9A65A5D-87DC-4E07-AFA3-40A2932FEF84}"/>
    <cellStyle name="Normal 3 66 7 6" xfId="29630" xr:uid="{960FEF16-71A6-4A5F-AAEE-1200C5E29946}"/>
    <cellStyle name="Normal 3 66 7 6 2" xfId="29631" xr:uid="{CF3044FA-D328-40AC-AE43-47019145F5F9}"/>
    <cellStyle name="Normal 3 66 7 7" xfId="29632" xr:uid="{856D6391-D2B1-4863-8EA6-B43D1DE62D51}"/>
    <cellStyle name="Normal 3 66 7 8" xfId="29633" xr:uid="{E1A3B437-123D-4527-91B7-4A730384A432}"/>
    <cellStyle name="Normal 3 66 7 9" xfId="29634" xr:uid="{66318DDD-20E5-45B3-B776-98D6C8D1B871}"/>
    <cellStyle name="Normal 3 66 8" xfId="29635" xr:uid="{9B72BE71-8BB9-4A6C-8576-D72D5ACE9AB3}"/>
    <cellStyle name="Normal 3 66 9" xfId="29636" xr:uid="{CE8FD259-44D8-4644-91A2-7948762F059D}"/>
    <cellStyle name="Normal 3 67" xfId="29637" xr:uid="{FA145604-9367-445D-BC50-098BA31840FD}"/>
    <cellStyle name="Normal 3 67 2" xfId="29638" xr:uid="{00C020BE-4840-4B91-9172-098CA919A944}"/>
    <cellStyle name="Normal 3 67 2 2" xfId="29639" xr:uid="{65965F11-0ED5-4CEA-8863-2B0CFE827862}"/>
    <cellStyle name="Normal 3 67 2 3" xfId="29640" xr:uid="{B503836F-A44F-48DF-A083-36223EF97574}"/>
    <cellStyle name="Normal 3 67 3" xfId="29641" xr:uid="{99892C26-83B1-4B23-B8C4-7D2E32B7C927}"/>
    <cellStyle name="Normal 3 67 3 2" xfId="29642" xr:uid="{F40F0C7C-0FBB-40A7-BA95-104EA67AFDA0}"/>
    <cellStyle name="Normal 3 67 3 3" xfId="29643" xr:uid="{A701719B-598A-403E-A24C-601BBB1C25C7}"/>
    <cellStyle name="Normal 3 67 4" xfId="29644" xr:uid="{9BDC142A-99E4-4890-9872-8D7BFBE5AD7A}"/>
    <cellStyle name="Normal 3 67 5" xfId="29645" xr:uid="{556DF7E0-9C60-4B85-ADA9-86A66FDE2E25}"/>
    <cellStyle name="Normal 3 68" xfId="29646" xr:uid="{F16BFCB7-D972-435B-AA36-9B35B2E2104A}"/>
    <cellStyle name="Normal 3 68 2" xfId="29647" xr:uid="{D85632D7-526B-40FC-9173-7456AEB51478}"/>
    <cellStyle name="Normal 3 68 2 2" xfId="29648" xr:uid="{E5DA27E4-2C02-4D10-8CBC-8A20C3807B0F}"/>
    <cellStyle name="Normal 3 68 2 3" xfId="29649" xr:uid="{131D69B0-9D52-4913-A14A-D52BB1EC6A45}"/>
    <cellStyle name="Normal 3 68 3" xfId="29650" xr:uid="{72AA543D-48F3-4E1D-B9A8-B43C2E4ABB4B}"/>
    <cellStyle name="Normal 3 68 3 2" xfId="29651" xr:uid="{AB8594A4-945D-4368-AC0F-D6AA32A8721D}"/>
    <cellStyle name="Normal 3 68 3 3" xfId="29652" xr:uid="{47240EAA-A407-45C2-B3F0-7E0522710AF9}"/>
    <cellStyle name="Normal 3 68 4" xfId="29653" xr:uid="{DC5703A3-8479-4C8B-B51C-053F1887A4C2}"/>
    <cellStyle name="Normal 3 68 5" xfId="29654" xr:uid="{47CB0B23-1BF4-408E-B73A-9FB9A3F46731}"/>
    <cellStyle name="Normal 3 69" xfId="29655" xr:uid="{2D754F23-9DB1-4888-A8DE-CE5CE0342B81}"/>
    <cellStyle name="Normal 3 69 2" xfId="29656" xr:uid="{90B6BA67-AF42-4582-83A1-853BE787B178}"/>
    <cellStyle name="Normal 3 69 2 2" xfId="29657" xr:uid="{F515EC06-2DD6-499D-BB8C-EB76813C4CFF}"/>
    <cellStyle name="Normal 3 69 2 3" xfId="29658" xr:uid="{2C8B7A86-3A4F-4E34-8052-121CB83E9E0E}"/>
    <cellStyle name="Normal 3 69 3" xfId="29659" xr:uid="{A888C27C-5818-4F75-92B4-4E49213A00B7}"/>
    <cellStyle name="Normal 3 69 3 2" xfId="29660" xr:uid="{69C9E333-CA0D-4549-928E-CF35F1C0A560}"/>
    <cellStyle name="Normal 3 69 3 3" xfId="29661" xr:uid="{4A81EDE9-171F-49B3-929B-C62E9260F391}"/>
    <cellStyle name="Normal 3 69 4" xfId="29662" xr:uid="{1DA6E5F0-1B4D-4518-A41D-239219B44511}"/>
    <cellStyle name="Normal 3 69 5" xfId="29663" xr:uid="{0F82F541-59F3-4D44-AB0C-B60685534B4E}"/>
    <cellStyle name="Normal 3 7" xfId="29664" xr:uid="{50A9E531-99F2-4507-89E0-A69836B8D101}"/>
    <cellStyle name="Normal 3 7 10" xfId="29665" xr:uid="{2B9F25FF-998A-48D3-A2DC-005813548D53}"/>
    <cellStyle name="Normal 3 7 10 2" xfId="29666" xr:uid="{7BBE50DB-47D8-49E8-BE1C-FCE991E9D146}"/>
    <cellStyle name="Normal 3 7 10 2 2" xfId="29667" xr:uid="{4D453411-DAC5-4F8D-B78A-7A2CB501E952}"/>
    <cellStyle name="Normal 3 7 10 2 3" xfId="29668" xr:uid="{E0DBB12C-9EE5-455F-9520-5D3A32AC43B7}"/>
    <cellStyle name="Normal 3 7 10 3" xfId="29669" xr:uid="{83A87D0D-7B47-4394-92B5-731EB3BE9922}"/>
    <cellStyle name="Normal 3 7 10 3 2" xfId="29670" xr:uid="{92C45406-D237-40C2-A922-B8963EF59E92}"/>
    <cellStyle name="Normal 3 7 10 3 3" xfId="29671" xr:uid="{03E3B4DF-809D-4DD2-89BF-9095E7A38032}"/>
    <cellStyle name="Normal 3 7 10 4" xfId="29672" xr:uid="{EAD5B9A8-C324-4807-B5F6-D86B3C76C7C0}"/>
    <cellStyle name="Normal 3 7 10 5" xfId="29673" xr:uid="{C79FF9DA-D3B5-406E-BC4C-56E5D338DCDB}"/>
    <cellStyle name="Normal 3 7 11" xfId="29674" xr:uid="{A8A3A93A-AE71-4E07-AC3D-A40AA5C2A4C6}"/>
    <cellStyle name="Normal 3 7 11 2" xfId="29675" xr:uid="{3A5D2472-C293-46ED-B865-6507314FB318}"/>
    <cellStyle name="Normal 3 7 11 2 2" xfId="29676" xr:uid="{2A0FE9D7-A519-446E-B309-E54EED236E87}"/>
    <cellStyle name="Normal 3 7 11 2 3" xfId="29677" xr:uid="{92F27AF2-2C4B-4D2A-A6D5-1C2566568E04}"/>
    <cellStyle name="Normal 3 7 11 3" xfId="29678" xr:uid="{D365D21E-5264-4CE4-8483-52018C4BE5F1}"/>
    <cellStyle name="Normal 3 7 11 3 2" xfId="29679" xr:uid="{4BFAF2BE-F116-4397-A957-AD35029EFB57}"/>
    <cellStyle name="Normal 3 7 11 3 3" xfId="29680" xr:uid="{41E47361-A6A0-4033-AAE7-225983D79080}"/>
    <cellStyle name="Normal 3 7 11 4" xfId="29681" xr:uid="{6B6CDEC0-643C-4FD4-8DAE-0A1E4FD746EF}"/>
    <cellStyle name="Normal 3 7 11 5" xfId="29682" xr:uid="{D857C049-EB7A-4A1A-B5C7-5A688FEE676B}"/>
    <cellStyle name="Normal 3 7 12" xfId="29683" xr:uid="{8299A842-7746-4437-81A8-A3A58AB41771}"/>
    <cellStyle name="Normal 3 7 12 2" xfId="29684" xr:uid="{2A7E04FF-E186-40A0-9D7A-3B59D4A8D4FA}"/>
    <cellStyle name="Normal 3 7 12 2 2" xfId="29685" xr:uid="{B102906F-331A-4792-8F79-C18D0A554EC1}"/>
    <cellStyle name="Normal 3 7 12 2 3" xfId="29686" xr:uid="{92CF14AD-BE43-425A-B9D2-CD1A3B042BF6}"/>
    <cellStyle name="Normal 3 7 12 3" xfId="29687" xr:uid="{41118F3E-4BEB-40C8-A2CF-9F3F1418A92C}"/>
    <cellStyle name="Normal 3 7 12 3 2" xfId="29688" xr:uid="{D627E5E7-D985-4E88-9378-DA7C6CA9DA8E}"/>
    <cellStyle name="Normal 3 7 12 3 3" xfId="29689" xr:uid="{0D24E846-4B97-4165-BEC6-B99DE953F8D7}"/>
    <cellStyle name="Normal 3 7 12 4" xfId="29690" xr:uid="{F15B724D-B826-44C5-9B1A-472DB04D8A98}"/>
    <cellStyle name="Normal 3 7 12 5" xfId="29691" xr:uid="{492334F5-3F14-47F0-B92F-43F0DEB23A05}"/>
    <cellStyle name="Normal 3 7 13" xfId="29692" xr:uid="{421EDE36-1BE8-4EDB-8E35-81045F384962}"/>
    <cellStyle name="Normal 3 7 13 2" xfId="29693" xr:uid="{EB117F62-6E1E-4778-8FB0-F83277C4A4CE}"/>
    <cellStyle name="Normal 3 7 13 2 2" xfId="29694" xr:uid="{55D8AC6D-D485-45D4-BD40-FF0A8BFACB32}"/>
    <cellStyle name="Normal 3 7 13 2 3" xfId="29695" xr:uid="{8260C259-7135-4CA9-AF88-1A82EC28DBA7}"/>
    <cellStyle name="Normal 3 7 13 3" xfId="29696" xr:uid="{A7528BFD-8851-4714-87A8-CBF9FD620431}"/>
    <cellStyle name="Normal 3 7 13 3 2" xfId="29697" xr:uid="{D481A643-7979-489A-AD65-B5569BEC3D7F}"/>
    <cellStyle name="Normal 3 7 13 3 3" xfId="29698" xr:uid="{2922FD00-E84B-4164-A082-2560E82514D5}"/>
    <cellStyle name="Normal 3 7 13 4" xfId="29699" xr:uid="{09F24A4D-9B44-45C9-8EF7-182507700A8D}"/>
    <cellStyle name="Normal 3 7 13 5" xfId="29700" xr:uid="{681E73E4-0861-44E6-B796-490F832F67E7}"/>
    <cellStyle name="Normal 3 7 14" xfId="29701" xr:uid="{2E7D8801-E427-4D9A-B42E-C03CD77201C1}"/>
    <cellStyle name="Normal 3 7 14 2" xfId="29702" xr:uid="{DA041A10-E9F4-470A-81F8-EEBC619FD413}"/>
    <cellStyle name="Normal 3 7 14 2 2" xfId="29703" xr:uid="{D1F9FC05-C5AE-40C5-9822-382B19D4349C}"/>
    <cellStyle name="Normal 3 7 14 2 3" xfId="29704" xr:uid="{16799A4D-1886-4952-A85D-857DAEE403C6}"/>
    <cellStyle name="Normal 3 7 14 3" xfId="29705" xr:uid="{EA0A1C58-8F6D-4ACF-8E3D-228EA780187E}"/>
    <cellStyle name="Normal 3 7 14 3 2" xfId="29706" xr:uid="{BDDE814C-7870-4952-8351-225F4D17A6CD}"/>
    <cellStyle name="Normal 3 7 14 3 3" xfId="29707" xr:uid="{E5B992C7-9D45-4F0A-AE6B-46532A35F056}"/>
    <cellStyle name="Normal 3 7 14 4" xfId="29708" xr:uid="{E6F2C205-E29C-4C96-A2B2-2266EE9A5BBC}"/>
    <cellStyle name="Normal 3 7 14 5" xfId="29709" xr:uid="{74C61ED1-D78A-40FD-9E24-20720200754B}"/>
    <cellStyle name="Normal 3 7 15" xfId="29710" xr:uid="{AC33A2E0-53EB-43C0-866E-C8229C768BFE}"/>
    <cellStyle name="Normal 3 7 15 2" xfId="29711" xr:uid="{BD0C960A-4E95-4828-A2C7-6839F16709CA}"/>
    <cellStyle name="Normal 3 7 15 2 2" xfId="29712" xr:uid="{6D27B64C-D3E4-4C85-96F0-6C1A49D37B62}"/>
    <cellStyle name="Normal 3 7 15 2 3" xfId="29713" xr:uid="{41DA337C-0A57-4578-B2B7-B67C965BE3C3}"/>
    <cellStyle name="Normal 3 7 15 3" xfId="29714" xr:uid="{752D4683-CEBE-4B18-AF89-7D1D361AACF6}"/>
    <cellStyle name="Normal 3 7 15 3 2" xfId="29715" xr:uid="{A879719A-3A32-444A-8D4E-B0FD3B025612}"/>
    <cellStyle name="Normal 3 7 15 3 3" xfId="29716" xr:uid="{809CD56A-A373-4E33-AD00-3886443FBE09}"/>
    <cellStyle name="Normal 3 7 15 4" xfId="29717" xr:uid="{5991707B-B773-4BB5-866E-F73E6D394CB7}"/>
    <cellStyle name="Normal 3 7 15 5" xfId="29718" xr:uid="{F302505A-DA6B-464B-B0FC-2287DBB4FCCD}"/>
    <cellStyle name="Normal 3 7 16" xfId="29719" xr:uid="{6C8E26EA-46E4-4EB3-80F4-03392B622740}"/>
    <cellStyle name="Normal 3 7 16 2" xfId="29720" xr:uid="{BEC19CD1-283F-4662-AE20-756FB15989DD}"/>
    <cellStyle name="Normal 3 7 16 2 2" xfId="29721" xr:uid="{F72AD405-6559-4E4B-93C5-EE881032AF71}"/>
    <cellStyle name="Normal 3 7 16 2 3" xfId="29722" xr:uid="{EC96815A-D621-4158-8913-8CED94B45B39}"/>
    <cellStyle name="Normal 3 7 16 3" xfId="29723" xr:uid="{C062075A-AE11-4D0E-872B-929B9F2AE8E7}"/>
    <cellStyle name="Normal 3 7 16 3 2" xfId="29724" xr:uid="{8D8A25FB-45D8-4C6B-BBC2-4A5E337457FA}"/>
    <cellStyle name="Normal 3 7 16 3 3" xfId="29725" xr:uid="{561F64B7-5406-41BB-831E-3CC43579BFE0}"/>
    <cellStyle name="Normal 3 7 16 4" xfId="29726" xr:uid="{2982208A-9773-4A47-9329-B2B8D18072E7}"/>
    <cellStyle name="Normal 3 7 16 5" xfId="29727" xr:uid="{3A88D7C8-72ED-484A-B32F-91259F790BD5}"/>
    <cellStyle name="Normal 3 7 17" xfId="29728" xr:uid="{0A81345F-6DC4-46F9-A292-1A0489F3820C}"/>
    <cellStyle name="Normal 3 7 17 2" xfId="29729" xr:uid="{32FA9C69-A74C-4198-9A27-154E3A7C2E3A}"/>
    <cellStyle name="Normal 3 7 17 2 2" xfId="29730" xr:uid="{CB929214-B9A5-4E52-BF7A-2CAA6E550076}"/>
    <cellStyle name="Normal 3 7 17 2 3" xfId="29731" xr:uid="{DE519C80-B45E-47D0-9B29-FCEE30B0E8F4}"/>
    <cellStyle name="Normal 3 7 17 3" xfId="29732" xr:uid="{B44E47C8-C83E-46F4-9A10-E437FFCBD0AB}"/>
    <cellStyle name="Normal 3 7 17 3 2" xfId="29733" xr:uid="{2A265E96-11AA-431B-A0F4-4299A4C18524}"/>
    <cellStyle name="Normal 3 7 17 3 3" xfId="29734" xr:uid="{548D1E9A-92A0-4AB2-9DA3-2A4A125917F4}"/>
    <cellStyle name="Normal 3 7 17 4" xfId="29735" xr:uid="{618B73FF-A8ED-4E66-99D5-A9ACE6649F34}"/>
    <cellStyle name="Normal 3 7 17 5" xfId="29736" xr:uid="{4659454F-3BDB-4C02-BD94-71027174C877}"/>
    <cellStyle name="Normal 3 7 18" xfId="29737" xr:uid="{A117424E-E29B-4F77-81B0-E15864B48EC8}"/>
    <cellStyle name="Normal 3 7 18 2" xfId="29738" xr:uid="{17341B38-0693-4D72-BE8C-2CEF8A9DDC3B}"/>
    <cellStyle name="Normal 3 7 18 2 2" xfId="29739" xr:uid="{AE1F4083-AC6A-4781-B0E1-E4F1B7112D56}"/>
    <cellStyle name="Normal 3 7 18 2 3" xfId="29740" xr:uid="{3C98DACD-3000-4FAB-8799-175B65701E38}"/>
    <cellStyle name="Normal 3 7 18 3" xfId="29741" xr:uid="{BA6C9050-4C62-404B-9524-0C6E9C545574}"/>
    <cellStyle name="Normal 3 7 18 3 2" xfId="29742" xr:uid="{16485449-1AAD-4828-B193-03DE87195B32}"/>
    <cellStyle name="Normal 3 7 18 3 3" xfId="29743" xr:uid="{A7BEEA57-A30F-45ED-86EC-C661F550B9DB}"/>
    <cellStyle name="Normal 3 7 18 4" xfId="29744" xr:uid="{23B32BFE-CAB4-4487-AAFD-AAB3C15586CC}"/>
    <cellStyle name="Normal 3 7 18 5" xfId="29745" xr:uid="{EC379C30-8685-4819-B449-67749643CB8D}"/>
    <cellStyle name="Normal 3 7 19" xfId="29746" xr:uid="{AED107CE-9C3E-4316-846C-03692254850D}"/>
    <cellStyle name="Normal 3 7 19 2" xfId="29747" xr:uid="{FA30269A-0860-4BCA-9824-E733733C4D47}"/>
    <cellStyle name="Normal 3 7 19 2 2" xfId="29748" xr:uid="{F8BA7728-7A71-49AE-9678-2C857BB108BF}"/>
    <cellStyle name="Normal 3 7 19 2 3" xfId="29749" xr:uid="{97F88D88-7DA2-420B-ADF4-C33E598279C2}"/>
    <cellStyle name="Normal 3 7 19 3" xfId="29750" xr:uid="{085C3834-DB43-4C95-94F0-4D712D755D99}"/>
    <cellStyle name="Normal 3 7 19 3 2" xfId="29751" xr:uid="{3A84F841-52BD-4BCE-B195-572BC7313573}"/>
    <cellStyle name="Normal 3 7 19 3 3" xfId="29752" xr:uid="{0F270B4E-B4B7-4124-8184-1057C15338E4}"/>
    <cellStyle name="Normal 3 7 19 4" xfId="29753" xr:uid="{A510026C-80E4-43BF-9608-476CD39C4B09}"/>
    <cellStyle name="Normal 3 7 19 5" xfId="29754" xr:uid="{63ADE2A5-A71F-4EFB-B08C-8DC8E0408305}"/>
    <cellStyle name="Normal 3 7 2" xfId="29755" xr:uid="{F9B2B5EE-0478-4FED-9C04-F710D3B2F1DC}"/>
    <cellStyle name="Normal 3 7 2 2" xfId="29756" xr:uid="{1A9DE5D6-4945-43B5-AC95-186766324F61}"/>
    <cellStyle name="Normal 3 7 2 2 2" xfId="29757" xr:uid="{ACE3F2F7-95B9-4D4A-AE0E-3454A4A8D224}"/>
    <cellStyle name="Normal 3 7 2 2 3" xfId="29758" xr:uid="{FB9E36D2-7AA2-4093-8E1D-5C3CD1FA1CD9}"/>
    <cellStyle name="Normal 3 7 2 3" xfId="29759" xr:uid="{40EDE8D5-692D-447F-92FF-542E90131B6B}"/>
    <cellStyle name="Normal 3 7 2 3 2" xfId="29760" xr:uid="{36CB9771-8D98-4EC8-A984-E415DA3B3706}"/>
    <cellStyle name="Normal 3 7 2 3 3" xfId="29761" xr:uid="{0B90B9F1-6053-454A-92F2-759CC2380CB2}"/>
    <cellStyle name="Normal 3 7 2 4" xfId="29762" xr:uid="{F5DEA051-C36F-4DFD-9401-B5DEBB3168EB}"/>
    <cellStyle name="Normal 3 7 2 5" xfId="29763" xr:uid="{03C48BA4-CBEA-4174-A01B-312032408A43}"/>
    <cellStyle name="Normal 3 7 20" xfId="29764" xr:uid="{F575A4D7-6E0F-4553-B845-AD128B547510}"/>
    <cellStyle name="Normal 3 7 20 2" xfId="29765" xr:uid="{794D1532-F8C5-45D2-968C-CBE644EDF6E7}"/>
    <cellStyle name="Normal 3 7 20 2 2" xfId="29766" xr:uid="{F70AF59D-C8E3-4403-B8E6-1CAB59089BA9}"/>
    <cellStyle name="Normal 3 7 20 2 3" xfId="29767" xr:uid="{82F180A1-AD11-4870-BAA1-5A5A16586DB3}"/>
    <cellStyle name="Normal 3 7 20 3" xfId="29768" xr:uid="{2D6F703B-79C4-4A89-A302-5F9AD1A9F10F}"/>
    <cellStyle name="Normal 3 7 20 3 2" xfId="29769" xr:uid="{E16D88B6-5CE3-49BC-949F-5C5C8CF1E55E}"/>
    <cellStyle name="Normal 3 7 20 3 3" xfId="29770" xr:uid="{AE379D57-6E93-4103-A2D7-3A104D632AB8}"/>
    <cellStyle name="Normal 3 7 20 4" xfId="29771" xr:uid="{6A8A4A45-3D08-44E0-BD1C-E20C74821277}"/>
    <cellStyle name="Normal 3 7 20 5" xfId="29772" xr:uid="{671C2EDD-31A7-48ED-9172-6C2C609ACF78}"/>
    <cellStyle name="Normal 3 7 21" xfId="29773" xr:uid="{7DEB2C34-D13D-49B1-A9CD-74DD4D94B2B6}"/>
    <cellStyle name="Normal 3 7 21 2" xfId="29774" xr:uid="{BFEA71F7-A8A4-4F30-9F5A-726B643C076C}"/>
    <cellStyle name="Normal 3 7 21 2 2" xfId="29775" xr:uid="{3D7C24B8-20A5-4DCF-829F-853A47D86B47}"/>
    <cellStyle name="Normal 3 7 21 2 3" xfId="29776" xr:uid="{1B15344C-536C-45E0-8ABE-38DD376AC607}"/>
    <cellStyle name="Normal 3 7 21 3" xfId="29777" xr:uid="{22B04565-9A96-4138-A320-081A574D3A8B}"/>
    <cellStyle name="Normal 3 7 21 3 2" xfId="29778" xr:uid="{089B3EE6-E8C1-41AD-B8FC-D4690188FBBF}"/>
    <cellStyle name="Normal 3 7 21 3 3" xfId="29779" xr:uid="{84CB57D8-7EBE-4A3A-BFF1-595905E1A0BC}"/>
    <cellStyle name="Normal 3 7 21 4" xfId="29780" xr:uid="{7CA6462D-1452-43CF-A6A2-9D3DA576D3EF}"/>
    <cellStyle name="Normal 3 7 21 5" xfId="29781" xr:uid="{E7CCF6C3-1311-44EA-AB11-D4AA2D2A1AE1}"/>
    <cellStyle name="Normal 3 7 22" xfId="29782" xr:uid="{50AF0DDB-EF8C-416C-9F61-F78829CF5922}"/>
    <cellStyle name="Normal 3 7 22 2" xfId="29783" xr:uid="{0742B6E1-8531-4264-8556-6470C103833C}"/>
    <cellStyle name="Normal 3 7 22 2 2" xfId="29784" xr:uid="{86ADE752-DEE6-4AC7-A5A5-56F0E88B4942}"/>
    <cellStyle name="Normal 3 7 22 2 3" xfId="29785" xr:uid="{6AF47777-B622-433C-9D50-083A28D7D3FF}"/>
    <cellStyle name="Normal 3 7 22 3" xfId="29786" xr:uid="{8E72E362-6458-4473-AA56-E04EE9F5DF0F}"/>
    <cellStyle name="Normal 3 7 22 3 2" xfId="29787" xr:uid="{6FF954F7-31C0-4407-819C-470A96EA06EF}"/>
    <cellStyle name="Normal 3 7 22 3 3" xfId="29788" xr:uid="{7D17D7A5-94E9-4A9C-B74C-CBEA4AC8CC42}"/>
    <cellStyle name="Normal 3 7 22 4" xfId="29789" xr:uid="{78B384A0-DC70-496B-A4CA-F44E6417CB52}"/>
    <cellStyle name="Normal 3 7 22 5" xfId="29790" xr:uid="{6C01B6F9-8E49-4843-A800-B18C4E30EF3D}"/>
    <cellStyle name="Normal 3 7 23" xfId="29791" xr:uid="{FB05E986-9D29-48C4-9A37-865B89FB044C}"/>
    <cellStyle name="Normal 3 7 23 2" xfId="29792" xr:uid="{F0D78B0E-23F1-45CF-A550-17B8CB806C0B}"/>
    <cellStyle name="Normal 3 7 23 2 2" xfId="29793" xr:uid="{D959D12B-6F4F-4A24-9017-D8C5BA958C3D}"/>
    <cellStyle name="Normal 3 7 23 2 3" xfId="29794" xr:uid="{29DD9334-84DE-41DF-94B2-660E326541DF}"/>
    <cellStyle name="Normal 3 7 23 3" xfId="29795" xr:uid="{DAD4AA07-E98F-4783-86D8-BE04A8A7D1C8}"/>
    <cellStyle name="Normal 3 7 23 3 2" xfId="29796" xr:uid="{1160308C-5CDE-4BD9-B13D-C8C010CEAEA4}"/>
    <cellStyle name="Normal 3 7 23 3 3" xfId="29797" xr:uid="{AAC20A26-3056-4086-ADC0-956F4D88DBC2}"/>
    <cellStyle name="Normal 3 7 23 4" xfId="29798" xr:uid="{3D2DCB60-EB94-4312-8D3F-5957BE079A42}"/>
    <cellStyle name="Normal 3 7 23 5" xfId="29799" xr:uid="{781F8BEE-53A3-483D-8B5B-6E9B86D557B1}"/>
    <cellStyle name="Normal 3 7 24" xfId="29800" xr:uid="{C91D4385-D42F-473C-84DC-456FBB75160A}"/>
    <cellStyle name="Normal 3 7 24 10" xfId="29801" xr:uid="{6979B572-6A3F-4785-86CF-73F2335F8A07}"/>
    <cellStyle name="Normal 3 7 24 11" xfId="29802" xr:uid="{7AF81FBE-29D4-40DE-B398-B5D961B2717D}"/>
    <cellStyle name="Normal 3 7 24 11 2" xfId="29803" xr:uid="{1C695CE1-E4A2-4F66-8B06-ED344857D7B7}"/>
    <cellStyle name="Normal 3 7 24 11 2 2" xfId="29804" xr:uid="{F491EBA1-5A2A-401B-A75B-199296801100}"/>
    <cellStyle name="Normal 3 7 24 11 2 2 2" xfId="29805" xr:uid="{1F5E9EE7-A456-4679-A0D7-4E622C50B0C4}"/>
    <cellStyle name="Normal 3 7 24 11 2 3" xfId="29806" xr:uid="{87C2ADC6-17F2-4A60-8744-B5F2D5B4D32E}"/>
    <cellStyle name="Normal 3 7 24 11 2 4" xfId="29807" xr:uid="{0568728B-62EA-4676-8CEB-E1F914CF120B}"/>
    <cellStyle name="Normal 3 7 24 11 2 5" xfId="29808" xr:uid="{091603EA-BD0B-4F6B-94E0-5A76950BD56F}"/>
    <cellStyle name="Normal 3 7 24 11 3" xfId="29809" xr:uid="{E691BB1D-A829-424B-B788-9FBCF325B3F6}"/>
    <cellStyle name="Normal 3 7 24 11 3 2" xfId="29810" xr:uid="{FE250015-A90F-4593-91A9-917321D1BB84}"/>
    <cellStyle name="Normal 3 7 24 11 4" xfId="29811" xr:uid="{ED0D4470-EE2A-4927-B0BB-12A71231AFB1}"/>
    <cellStyle name="Normal 3 7 24 11 5" xfId="29812" xr:uid="{4E934AED-978F-4DE8-B133-88D2627B8F20}"/>
    <cellStyle name="Normal 3 7 24 12" xfId="29813" xr:uid="{7AD35CEE-1A4E-4DDE-8132-F66C89F817CD}"/>
    <cellStyle name="Normal 3 7 24 13" xfId="29814" xr:uid="{DEC4077B-6E3C-4660-A741-38629CCE34D5}"/>
    <cellStyle name="Normal 3 7 24 14" xfId="29815" xr:uid="{647F0E84-7A09-4D50-9CAD-C436875A2BD4}"/>
    <cellStyle name="Normal 3 7 24 15" xfId="29816" xr:uid="{CE088E73-8E0E-4E6B-BF8D-BD84D14C95B2}"/>
    <cellStyle name="Normal 3 7 24 15 2" xfId="29817" xr:uid="{09E5415A-09D2-47CF-98B2-8760700810BB}"/>
    <cellStyle name="Normal 3 7 24 16" xfId="29818" xr:uid="{CF02527E-297B-41BD-B02F-9FA2CDF29012}"/>
    <cellStyle name="Normal 3 7 24 17" xfId="29819" xr:uid="{F0FAE1F3-BCD4-4101-BBC2-D3C31FDE61A7}"/>
    <cellStyle name="Normal 3 7 24 18" xfId="29820" xr:uid="{2C99337F-3C06-4581-9FAE-B6CA144774BD}"/>
    <cellStyle name="Normal 3 7 24 2" xfId="29821" xr:uid="{ACC9269F-A761-47AC-AF3B-3A656949F5FF}"/>
    <cellStyle name="Normal 3 7 24 2 10" xfId="29822" xr:uid="{4E640922-AB6D-4DC5-8D38-34581A5639FF}"/>
    <cellStyle name="Normal 3 7 24 2 11" xfId="29823" xr:uid="{DF4DC616-1CF1-445B-8CC1-F782A22BF064}"/>
    <cellStyle name="Normal 3 7 24 2 12" xfId="29824" xr:uid="{12423C5E-84EA-445F-B0AE-9E2C2A5E7623}"/>
    <cellStyle name="Normal 3 7 24 2 13" xfId="29825" xr:uid="{F81E2CEC-0CD2-441C-955B-6D29F9CD849E}"/>
    <cellStyle name="Normal 3 7 24 2 13 2" xfId="29826" xr:uid="{DD7631A1-FD17-4C99-9F3B-180CDFFFB93B}"/>
    <cellStyle name="Normal 3 7 24 2 14" xfId="29827" xr:uid="{6BF515E5-4D94-4C95-A2DE-A7DF3059A04D}"/>
    <cellStyle name="Normal 3 7 24 2 15" xfId="29828" xr:uid="{7C2976DF-E2AD-4540-84C3-74B4215E39AB}"/>
    <cellStyle name="Normal 3 7 24 2 16" xfId="29829" xr:uid="{82F82A42-E350-4398-9621-B607CC7BF04E}"/>
    <cellStyle name="Normal 3 7 24 2 2" xfId="29830" xr:uid="{2FF82907-BABF-445B-84D0-AEDCDFE5FA74}"/>
    <cellStyle name="Normal 3 7 24 2 2 10" xfId="29831" xr:uid="{C981E243-DAF6-4871-8583-FE350598CB8B}"/>
    <cellStyle name="Normal 3 7 24 2 2 11" xfId="29832" xr:uid="{164F2BC7-AADB-4101-882F-03E29090C478}"/>
    <cellStyle name="Normal 3 7 24 2 2 12" xfId="29833" xr:uid="{21F032B9-3FB8-49BA-8FD3-49DD10EA51BB}"/>
    <cellStyle name="Normal 3 7 24 2 2 13" xfId="29834" xr:uid="{9A447482-E8E9-405E-84C6-86FB88730B8B}"/>
    <cellStyle name="Normal 3 7 24 2 2 13 2" xfId="29835" xr:uid="{4D1F2AA3-6839-4F78-825F-CA850AE6BD2F}"/>
    <cellStyle name="Normal 3 7 24 2 2 14" xfId="29836" xr:uid="{04615FC8-A6B4-4B4F-B669-0C15317B9005}"/>
    <cellStyle name="Normal 3 7 24 2 2 15" xfId="29837" xr:uid="{255AA5D7-A9F6-4F79-9B9F-F932A56F371C}"/>
    <cellStyle name="Normal 3 7 24 2 2 16" xfId="29838" xr:uid="{15B30C0A-3ED4-4DC8-AD55-D4988377CCB5}"/>
    <cellStyle name="Normal 3 7 24 2 2 2" xfId="29839" xr:uid="{D8B1D6F0-060E-4137-8592-FA5D50E17D89}"/>
    <cellStyle name="Normal 3 7 24 2 2 2 10" xfId="29840" xr:uid="{75E1DB9C-A19C-471D-9E95-B9A7954487EC}"/>
    <cellStyle name="Normal 3 7 24 2 2 2 11" xfId="29841" xr:uid="{42E4C059-FDB8-4B41-88EB-0F3A9DE25E06}"/>
    <cellStyle name="Normal 3 7 24 2 2 2 12" xfId="29842" xr:uid="{C83F71A8-1C3B-4375-B073-271A9F1AD589}"/>
    <cellStyle name="Normal 3 7 24 2 2 2 12 2" xfId="29843" xr:uid="{F662DE5D-6EB3-4E47-8C4A-0336D13501EA}"/>
    <cellStyle name="Normal 3 7 24 2 2 2 13" xfId="29844" xr:uid="{8A6161C8-816A-402B-A7C7-E463FC63451E}"/>
    <cellStyle name="Normal 3 7 24 2 2 2 14" xfId="29845" xr:uid="{0719443A-820F-4689-BBD2-9C4FD6692D56}"/>
    <cellStyle name="Normal 3 7 24 2 2 2 15" xfId="29846" xr:uid="{543561FD-DE7E-4444-8682-A0412DB90728}"/>
    <cellStyle name="Normal 3 7 24 2 2 2 2" xfId="29847" xr:uid="{7CFB9A5C-D8E9-4E4A-93AC-8880199B95C5}"/>
    <cellStyle name="Normal 3 7 24 2 2 2 2 2" xfId="29848" xr:uid="{FDF93486-7B31-471D-823F-95B544F043A7}"/>
    <cellStyle name="Normal 3 7 24 2 2 2 2 2 2" xfId="29849" xr:uid="{EE0CC4AB-5EBC-4486-B314-2586BC77D9D9}"/>
    <cellStyle name="Normal 3 7 24 2 2 2 2 2 2 2" xfId="29850" xr:uid="{1D45879C-BE25-4FF8-9222-A05DC1C7AC5B}"/>
    <cellStyle name="Normal 3 7 24 2 2 2 2 2 2 2 2" xfId="29851" xr:uid="{9A4B2EE7-929D-4CB6-B2BB-CB27AC9EF66A}"/>
    <cellStyle name="Normal 3 7 24 2 2 2 2 2 2 2 2 2" xfId="29852" xr:uid="{946FD94F-FFD1-4FB1-87F7-B11E679D1BC7}"/>
    <cellStyle name="Normal 3 7 24 2 2 2 2 2 2 2 3" xfId="29853" xr:uid="{E1AD7D7B-9E51-4BA8-90DE-DB325DFE43E7}"/>
    <cellStyle name="Normal 3 7 24 2 2 2 2 2 2 2 4" xfId="29854" xr:uid="{C43C7717-1626-493F-BB76-AF0F45B9AE88}"/>
    <cellStyle name="Normal 3 7 24 2 2 2 2 2 2 2 5" xfId="29855" xr:uid="{7D20B118-150B-4AA9-AE44-2AEC82ED990B}"/>
    <cellStyle name="Normal 3 7 24 2 2 2 2 2 2 3" xfId="29856" xr:uid="{A81A0F20-A1E8-4A0B-A1BC-38ADA31EA136}"/>
    <cellStyle name="Normal 3 7 24 2 2 2 2 2 2 3 2" xfId="29857" xr:uid="{A6B18DA8-7ACB-4900-939A-125A5D4E9866}"/>
    <cellStyle name="Normal 3 7 24 2 2 2 2 2 2 4" xfId="29858" xr:uid="{2D29D730-07D1-4850-9E7A-8D110D6F5C80}"/>
    <cellStyle name="Normal 3 7 24 2 2 2 2 2 2 5" xfId="29859" xr:uid="{322B83FF-1CCD-49B1-8588-2EF7409A1A4C}"/>
    <cellStyle name="Normal 3 7 24 2 2 2 2 2 3" xfId="29860" xr:uid="{0709F7F8-8932-4D3C-AFCA-DB7BE6A6A948}"/>
    <cellStyle name="Normal 3 7 24 2 2 2 2 2 4" xfId="29861" xr:uid="{B03245C9-0649-482A-88C8-F9C2BDD4907C}"/>
    <cellStyle name="Normal 3 7 24 2 2 2 2 2 5" xfId="29862" xr:uid="{4C7B1F7C-B287-46C9-8D95-589E279B1B1F}"/>
    <cellStyle name="Normal 3 7 24 2 2 2 2 2 6" xfId="29863" xr:uid="{75D3D599-C14C-477D-8EA2-623635D4DFC2}"/>
    <cellStyle name="Normal 3 7 24 2 2 2 2 2 6 2" xfId="29864" xr:uid="{E0AEBA97-218A-426A-9DB5-A5AD5B8C0D89}"/>
    <cellStyle name="Normal 3 7 24 2 2 2 2 2 7" xfId="29865" xr:uid="{CABA5B68-C468-4BE7-8F29-3498CBF529C2}"/>
    <cellStyle name="Normal 3 7 24 2 2 2 2 2 8" xfId="29866" xr:uid="{4202EED1-0BDB-46D7-B72A-83E6944FDE18}"/>
    <cellStyle name="Normal 3 7 24 2 2 2 2 2 9" xfId="29867" xr:uid="{DF04B06C-B5F5-4060-985B-B27624390A89}"/>
    <cellStyle name="Normal 3 7 24 2 2 2 2 3" xfId="29868" xr:uid="{D1C83175-3632-4C36-AB84-A2FBB391B6B1}"/>
    <cellStyle name="Normal 3 7 24 2 2 2 2 3 2" xfId="29869" xr:uid="{5077C35B-6701-431C-8F64-3F7AC2836316}"/>
    <cellStyle name="Normal 3 7 24 2 2 2 2 3 2 2" xfId="29870" xr:uid="{A06E1878-A3D5-49C8-B052-FE07AA5239A6}"/>
    <cellStyle name="Normal 3 7 24 2 2 2 2 3 2 2 2" xfId="29871" xr:uid="{84A64B50-C8C4-4624-ACB9-BCED6F2A2ADE}"/>
    <cellStyle name="Normal 3 7 24 2 2 2 2 3 2 3" xfId="29872" xr:uid="{8D5BFD9D-B700-4F06-8100-53B1E6EC43F4}"/>
    <cellStyle name="Normal 3 7 24 2 2 2 2 3 2 4" xfId="29873" xr:uid="{C33F26C2-B2BA-4C06-905F-C644E221BCFA}"/>
    <cellStyle name="Normal 3 7 24 2 2 2 2 3 2 5" xfId="29874" xr:uid="{3FFDE3D2-B281-4461-83B7-360C30E47DBC}"/>
    <cellStyle name="Normal 3 7 24 2 2 2 2 3 3" xfId="29875" xr:uid="{4BAD5BE6-1E71-4E88-9FB4-65FA9E975D00}"/>
    <cellStyle name="Normal 3 7 24 2 2 2 2 3 3 2" xfId="29876" xr:uid="{7B072707-31B2-480F-9505-3594CCEEB53B}"/>
    <cellStyle name="Normal 3 7 24 2 2 2 2 3 4" xfId="29877" xr:uid="{89949DDB-6A5E-45AC-AA25-FF445E60C7A8}"/>
    <cellStyle name="Normal 3 7 24 2 2 2 2 3 5" xfId="29878" xr:uid="{CF833DDC-E217-469E-805F-C246D3D631F3}"/>
    <cellStyle name="Normal 3 7 24 2 2 2 2 4" xfId="29879" xr:uid="{2753D9A4-E45D-45BC-B224-EA9C8FD85BEB}"/>
    <cellStyle name="Normal 3 7 24 2 2 2 2 5" xfId="29880" xr:uid="{BD55F701-A1C5-4B05-83C2-2C40D3F0CA91}"/>
    <cellStyle name="Normal 3 7 24 2 2 2 2 6" xfId="29881" xr:uid="{DA0993C8-65B3-4BEA-BE67-97033C7A81CD}"/>
    <cellStyle name="Normal 3 7 24 2 2 2 2 6 2" xfId="29882" xr:uid="{B5FB5974-68A2-40EC-966D-7B18FBD68DFD}"/>
    <cellStyle name="Normal 3 7 24 2 2 2 2 7" xfId="29883" xr:uid="{A5FA1549-D499-4CB0-AD8B-ABACCDF8CBC7}"/>
    <cellStyle name="Normal 3 7 24 2 2 2 2 8" xfId="29884" xr:uid="{E8B99AD3-C93E-443E-B512-B4E2C13AA938}"/>
    <cellStyle name="Normal 3 7 24 2 2 2 2 9" xfId="29885" xr:uid="{99186358-8C73-4BF3-8395-BBA743EAC400}"/>
    <cellStyle name="Normal 3 7 24 2 2 2 3" xfId="29886" xr:uid="{71D092EF-592C-4312-9F27-E57681DDE13B}"/>
    <cellStyle name="Normal 3 7 24 2 2 2 3 2" xfId="29887" xr:uid="{D6158EA6-13F0-4169-88D5-2E1E6259EAB1}"/>
    <cellStyle name="Normal 3 7 24 2 2 2 3 3" xfId="29888" xr:uid="{38965FFD-CC00-4BF4-9ADA-A8910F81DB50}"/>
    <cellStyle name="Normal 3 7 24 2 2 2 4" xfId="29889" xr:uid="{55E265E4-DF6E-476C-896A-E9003F310831}"/>
    <cellStyle name="Normal 3 7 24 2 2 2 4 2" xfId="29890" xr:uid="{1BBA66A7-498E-47EF-A5C0-5A85EF88FC50}"/>
    <cellStyle name="Normal 3 7 24 2 2 2 4 3" xfId="29891" xr:uid="{FC0E7DE2-7996-4957-8D22-2D98274487DE}"/>
    <cellStyle name="Normal 3 7 24 2 2 2 5" xfId="29892" xr:uid="{43DB558E-33A9-43CA-AD02-4E14E85AC754}"/>
    <cellStyle name="Normal 3 7 24 2 2 2 5 2" xfId="29893" xr:uid="{873FBA84-3800-430F-BE7F-B0791C23928D}"/>
    <cellStyle name="Normal 3 7 24 2 2 2 5 3" xfId="29894" xr:uid="{6DA4034E-D8BD-42E8-A1FB-493BCBA56D26}"/>
    <cellStyle name="Normal 3 7 24 2 2 2 6" xfId="29895" xr:uid="{4ACDB44F-4BD0-4BA3-AE69-70AE7BB0FFD3}"/>
    <cellStyle name="Normal 3 7 24 2 2 2 6 2" xfId="29896" xr:uid="{D8167FD5-BF07-4A2C-AB44-A33E27BD2DC0}"/>
    <cellStyle name="Normal 3 7 24 2 2 2 6 3" xfId="29897" xr:uid="{1277A9C5-D310-47F1-A7B5-66A074E155BB}"/>
    <cellStyle name="Normal 3 7 24 2 2 2 7" xfId="29898" xr:uid="{164E1BB0-77CB-419D-86A4-40044D761035}"/>
    <cellStyle name="Normal 3 7 24 2 2 2 7 2" xfId="29899" xr:uid="{A494003F-6C01-4B3F-83DF-432C990CEACE}"/>
    <cellStyle name="Normal 3 7 24 2 2 2 7 3" xfId="29900" xr:uid="{5D5F7AE3-87FE-485D-8CB6-B5323EE77734}"/>
    <cellStyle name="Normal 3 7 24 2 2 2 8" xfId="29901" xr:uid="{732F8219-793A-4517-9BBF-4BEE15E6DBC8}"/>
    <cellStyle name="Normal 3 7 24 2 2 2 8 2" xfId="29902" xr:uid="{DCA353AA-B88A-45AC-A4F9-8893EF6E89B8}"/>
    <cellStyle name="Normal 3 7 24 2 2 2 8 2 2" xfId="29903" xr:uid="{3FAF89F4-F63C-4047-8215-8D3CB0A94CB1}"/>
    <cellStyle name="Normal 3 7 24 2 2 2 8 2 2 2" xfId="29904" xr:uid="{709A7977-FC7F-4623-9721-8BABB17C9305}"/>
    <cellStyle name="Normal 3 7 24 2 2 2 8 2 3" xfId="29905" xr:uid="{724448CC-0910-4122-9D20-DC7E7A348832}"/>
    <cellStyle name="Normal 3 7 24 2 2 2 8 2 4" xfId="29906" xr:uid="{5FCFBA22-04DA-4783-A4CA-9AAF80258293}"/>
    <cellStyle name="Normal 3 7 24 2 2 2 8 2 5" xfId="29907" xr:uid="{C7A1AF24-C1B4-4051-92E1-D20A41120415}"/>
    <cellStyle name="Normal 3 7 24 2 2 2 8 3" xfId="29908" xr:uid="{FDD6BA4E-227A-43E3-B8DD-BEBDF0872CD6}"/>
    <cellStyle name="Normal 3 7 24 2 2 2 8 3 2" xfId="29909" xr:uid="{A3985025-9375-4598-A174-A1DCD542EA77}"/>
    <cellStyle name="Normal 3 7 24 2 2 2 8 4" xfId="29910" xr:uid="{08D66693-5E83-4A64-B708-9DF200F1666A}"/>
    <cellStyle name="Normal 3 7 24 2 2 2 8 5" xfId="29911" xr:uid="{A103AF4F-B03F-4A76-85F6-9DD92AD524CB}"/>
    <cellStyle name="Normal 3 7 24 2 2 2 9" xfId="29912" xr:uid="{D227822B-8C51-4ECE-AEDB-09F3CC6591B2}"/>
    <cellStyle name="Normal 3 7 24 2 2 3" xfId="29913" xr:uid="{88BEF2C4-F5D8-4940-AC9F-0D490A521FF3}"/>
    <cellStyle name="Normal 3 7 24 2 2 3 2" xfId="29914" xr:uid="{DA0DCBAC-10E0-46B8-9E97-0D376694F647}"/>
    <cellStyle name="Normal 3 7 24 2 2 3 3" xfId="29915" xr:uid="{99218BB9-23FC-472C-B538-9F6E1E86DAF7}"/>
    <cellStyle name="Normal 3 7 24 2 2 4" xfId="29916" xr:uid="{76897258-1DB9-45BD-AD71-3EE63452059E}"/>
    <cellStyle name="Normal 3 7 24 2 2 4 2" xfId="29917" xr:uid="{CE68A151-35EC-4BB7-BA1D-389D5B13277B}"/>
    <cellStyle name="Normal 3 7 24 2 2 4 2 2" xfId="29918" xr:uid="{642C3389-8949-4409-8876-E094A93C6332}"/>
    <cellStyle name="Normal 3 7 24 2 2 4 2 2 2" xfId="29919" xr:uid="{4266D3F1-8AA5-492B-840B-4D67E3F9D54E}"/>
    <cellStyle name="Normal 3 7 24 2 2 4 2 2 2 2" xfId="29920" xr:uid="{936464C1-3B1F-415D-97DF-1DCB2EAFC954}"/>
    <cellStyle name="Normal 3 7 24 2 2 4 2 2 2 2 2" xfId="29921" xr:uid="{76BFC1FC-3F6A-4938-8245-0072505F5D15}"/>
    <cellStyle name="Normal 3 7 24 2 2 4 2 2 2 3" xfId="29922" xr:uid="{E01F512A-89DA-426E-ADB6-D221A96F6A21}"/>
    <cellStyle name="Normal 3 7 24 2 2 4 2 2 2 4" xfId="29923" xr:uid="{375F5196-E6F5-4EEC-8A68-9E84C6BCAF11}"/>
    <cellStyle name="Normal 3 7 24 2 2 4 2 2 2 5" xfId="29924" xr:uid="{C78A0258-1229-4EEE-AF44-37BE6711D2D7}"/>
    <cellStyle name="Normal 3 7 24 2 2 4 2 2 3" xfId="29925" xr:uid="{490AF7D1-88BF-4F12-A5B3-00593F921897}"/>
    <cellStyle name="Normal 3 7 24 2 2 4 2 2 3 2" xfId="29926" xr:uid="{1D71E8CE-FDEB-4292-9034-9449805844FB}"/>
    <cellStyle name="Normal 3 7 24 2 2 4 2 2 4" xfId="29927" xr:uid="{E314DF3D-74D5-4E72-9442-4394C6A68B4A}"/>
    <cellStyle name="Normal 3 7 24 2 2 4 2 2 5" xfId="29928" xr:uid="{A6CA78E5-9431-4539-883D-DAA3A10043D9}"/>
    <cellStyle name="Normal 3 7 24 2 2 4 2 3" xfId="29929" xr:uid="{1C209CA9-8A07-4EF8-A792-39B1BCC66DC7}"/>
    <cellStyle name="Normal 3 7 24 2 2 4 2 4" xfId="29930" xr:uid="{FDB764A7-7563-437D-A11A-28937042F7D2}"/>
    <cellStyle name="Normal 3 7 24 2 2 4 2 5" xfId="29931" xr:uid="{87633AD0-CC0B-4C9C-8B99-1F1D3CACBA96}"/>
    <cellStyle name="Normal 3 7 24 2 2 4 2 6" xfId="29932" xr:uid="{6C1A0030-E05C-471E-80FD-C8D3B5F04AB0}"/>
    <cellStyle name="Normal 3 7 24 2 2 4 2 6 2" xfId="29933" xr:uid="{00ABB30A-46F1-4897-991D-0504A6E8C90D}"/>
    <cellStyle name="Normal 3 7 24 2 2 4 2 7" xfId="29934" xr:uid="{54FF0A7E-68D6-40C3-BE75-53B3F2E94D48}"/>
    <cellStyle name="Normal 3 7 24 2 2 4 2 8" xfId="29935" xr:uid="{2B89C167-C559-470A-9C02-532A2F185647}"/>
    <cellStyle name="Normal 3 7 24 2 2 4 2 9" xfId="29936" xr:uid="{CEC860AE-1102-41DD-A2D3-B955BF98F4F4}"/>
    <cellStyle name="Normal 3 7 24 2 2 4 3" xfId="29937" xr:uid="{467F5AEE-2EE9-42F6-A328-938BC0B2C90E}"/>
    <cellStyle name="Normal 3 7 24 2 2 4 3 2" xfId="29938" xr:uid="{2B0A556A-D62C-44EE-BC2E-FDA1D5D25D74}"/>
    <cellStyle name="Normal 3 7 24 2 2 4 3 2 2" xfId="29939" xr:uid="{E4DBAF83-25D3-4FD3-A4EB-9488CD413FAD}"/>
    <cellStyle name="Normal 3 7 24 2 2 4 3 2 2 2" xfId="29940" xr:uid="{BD6F1341-6D90-4775-9259-D45E80E61A77}"/>
    <cellStyle name="Normal 3 7 24 2 2 4 3 2 3" xfId="29941" xr:uid="{6288763C-7005-43B5-89C2-1E170615AE2D}"/>
    <cellStyle name="Normal 3 7 24 2 2 4 3 2 4" xfId="29942" xr:uid="{FC444CE6-8470-4F72-8C3B-40D5E30BB91E}"/>
    <cellStyle name="Normal 3 7 24 2 2 4 3 2 5" xfId="29943" xr:uid="{049FC3C6-3FC9-43EB-AC2D-008570276235}"/>
    <cellStyle name="Normal 3 7 24 2 2 4 3 3" xfId="29944" xr:uid="{A0099534-7BB7-4B67-A535-4ED42BA4D178}"/>
    <cellStyle name="Normal 3 7 24 2 2 4 3 3 2" xfId="29945" xr:uid="{11EFEF33-8DD1-4EB3-8E8F-1581F074DEED}"/>
    <cellStyle name="Normal 3 7 24 2 2 4 3 4" xfId="29946" xr:uid="{C0D3F374-1CF1-4FD2-94D1-61AF721D9970}"/>
    <cellStyle name="Normal 3 7 24 2 2 4 3 5" xfId="29947" xr:uid="{724BFBF1-2B5C-4AE7-84C8-04C5D27D2A00}"/>
    <cellStyle name="Normal 3 7 24 2 2 4 4" xfId="29948" xr:uid="{D2EAE310-A8A2-49D5-82E2-CEC6E4DC48C1}"/>
    <cellStyle name="Normal 3 7 24 2 2 4 5" xfId="29949" xr:uid="{BC67D9B3-415F-404B-9888-8FBE7B849F72}"/>
    <cellStyle name="Normal 3 7 24 2 2 4 6" xfId="29950" xr:uid="{962AE774-F530-45CE-87B1-C162EDADB544}"/>
    <cellStyle name="Normal 3 7 24 2 2 4 6 2" xfId="29951" xr:uid="{31AE1BCD-E35D-4AD0-8D52-886E557C53FE}"/>
    <cellStyle name="Normal 3 7 24 2 2 4 7" xfId="29952" xr:uid="{5EC444E8-E2F0-4C01-AAEF-29150879CCE8}"/>
    <cellStyle name="Normal 3 7 24 2 2 4 8" xfId="29953" xr:uid="{7629A8BB-E2A8-4250-9CA9-E937ABB45FE2}"/>
    <cellStyle name="Normal 3 7 24 2 2 4 9" xfId="29954" xr:uid="{6CFC624F-4434-4C75-B6EC-910F1EB7039F}"/>
    <cellStyle name="Normal 3 7 24 2 2 5" xfId="29955" xr:uid="{CBA34C02-B0E3-4B03-8C1D-3A101FB53B07}"/>
    <cellStyle name="Normal 3 7 24 2 2 6" xfId="29956" xr:uid="{7AA37BFD-51DD-4F3F-B45E-C4E82737ED93}"/>
    <cellStyle name="Normal 3 7 24 2 2 7" xfId="29957" xr:uid="{0DF44D87-3F45-45A4-83B4-E76436B2FAF6}"/>
    <cellStyle name="Normal 3 7 24 2 2 8" xfId="29958" xr:uid="{AD50C27C-2823-48E0-9546-5DA8E0367ACA}"/>
    <cellStyle name="Normal 3 7 24 2 2 9" xfId="29959" xr:uid="{5D780BE2-0E5C-4E73-880C-704F75C8F095}"/>
    <cellStyle name="Normal 3 7 24 2 2 9 2" xfId="29960" xr:uid="{76268F7C-E209-4D01-B766-E77CE7DAEAFA}"/>
    <cellStyle name="Normal 3 7 24 2 2 9 2 2" xfId="29961" xr:uid="{D528E4C6-1BAD-4A94-B369-26DF04287358}"/>
    <cellStyle name="Normal 3 7 24 2 2 9 2 2 2" xfId="29962" xr:uid="{71A0B34B-03FF-4B8B-8459-1B5F0408F890}"/>
    <cellStyle name="Normal 3 7 24 2 2 9 2 3" xfId="29963" xr:uid="{74C711E8-A704-44F8-891A-C5AA07A0F00C}"/>
    <cellStyle name="Normal 3 7 24 2 2 9 2 4" xfId="29964" xr:uid="{9F64D3FC-CF03-45BF-BCFB-C1929730EAE8}"/>
    <cellStyle name="Normal 3 7 24 2 2 9 2 5" xfId="29965" xr:uid="{9BEA183C-AD9E-4952-AF0A-A30D398538A2}"/>
    <cellStyle name="Normal 3 7 24 2 2 9 3" xfId="29966" xr:uid="{A746D651-5C8E-4574-B8EC-3CAA166407B6}"/>
    <cellStyle name="Normal 3 7 24 2 2 9 3 2" xfId="29967" xr:uid="{E1E0D238-8E92-434F-B715-EB1003504C50}"/>
    <cellStyle name="Normal 3 7 24 2 2 9 4" xfId="29968" xr:uid="{E82F5B7D-218D-4E41-92F6-18E61E3E2B10}"/>
    <cellStyle name="Normal 3 7 24 2 2 9 5" xfId="29969" xr:uid="{94539308-F144-472A-A9E6-F6FD47812025}"/>
    <cellStyle name="Normal 3 7 24 2 3" xfId="29970" xr:uid="{EA2A584C-3B55-4306-8F03-7BC19669BB6D}"/>
    <cellStyle name="Normal 3 7 24 2 3 10" xfId="29971" xr:uid="{951705C8-56CF-4591-92C5-78D2418B7B8B}"/>
    <cellStyle name="Normal 3 7 24 2 3 11" xfId="29972" xr:uid="{307A4E9A-5DA6-4395-BBD7-96F0AF7CF8A3}"/>
    <cellStyle name="Normal 3 7 24 2 3 12" xfId="29973" xr:uid="{8A5F6A39-EE79-4FB0-ABE6-00D98509D6C1}"/>
    <cellStyle name="Normal 3 7 24 2 3 12 2" xfId="29974" xr:uid="{D00E8802-B4DA-40EE-9724-D48A2293BBAC}"/>
    <cellStyle name="Normal 3 7 24 2 3 13" xfId="29975" xr:uid="{9D303556-F13C-4740-A7E6-C48C7446DF64}"/>
    <cellStyle name="Normal 3 7 24 2 3 14" xfId="29976" xr:uid="{29281C50-4F41-4872-ACC6-CC9027F97B7B}"/>
    <cellStyle name="Normal 3 7 24 2 3 15" xfId="29977" xr:uid="{59CB40CA-4D50-4A22-8B97-ABFDDADC5548}"/>
    <cellStyle name="Normal 3 7 24 2 3 2" xfId="29978" xr:uid="{6F18894E-4A6D-4C53-9C7A-25ED56897596}"/>
    <cellStyle name="Normal 3 7 24 2 3 2 2" xfId="29979" xr:uid="{AE26F4D4-F80D-4E13-AAAF-B0E08C7F1F6A}"/>
    <cellStyle name="Normal 3 7 24 2 3 2 2 2" xfId="29980" xr:uid="{5732055C-C515-4219-A0D0-343E6810FA89}"/>
    <cellStyle name="Normal 3 7 24 2 3 2 2 2 2" xfId="29981" xr:uid="{4EFEA43B-05F6-441B-BB97-F461280FF56E}"/>
    <cellStyle name="Normal 3 7 24 2 3 2 2 2 2 2" xfId="29982" xr:uid="{F3FC14B4-05FF-43B8-AA05-6AB34D6755D2}"/>
    <cellStyle name="Normal 3 7 24 2 3 2 2 2 2 2 2" xfId="29983" xr:uid="{2ECB3B63-E696-4492-ABBD-42364F3725BE}"/>
    <cellStyle name="Normal 3 7 24 2 3 2 2 2 2 3" xfId="29984" xr:uid="{098924BC-C15E-4AD5-BC87-F940787859E0}"/>
    <cellStyle name="Normal 3 7 24 2 3 2 2 2 2 4" xfId="29985" xr:uid="{0D6E580D-F182-4584-9657-250F7F505EBD}"/>
    <cellStyle name="Normal 3 7 24 2 3 2 2 2 2 5" xfId="29986" xr:uid="{1CC0EC7E-0DE3-490F-889F-8FBCCE51548E}"/>
    <cellStyle name="Normal 3 7 24 2 3 2 2 2 3" xfId="29987" xr:uid="{7C86B366-26A0-4FB3-849B-9B3C23A01790}"/>
    <cellStyle name="Normal 3 7 24 2 3 2 2 2 3 2" xfId="29988" xr:uid="{C291FB01-9A46-4F42-ACC6-A11A73930CFC}"/>
    <cellStyle name="Normal 3 7 24 2 3 2 2 2 4" xfId="29989" xr:uid="{7AA886C7-7D43-4F1B-B929-B41E8C7313D9}"/>
    <cellStyle name="Normal 3 7 24 2 3 2 2 2 5" xfId="29990" xr:uid="{B67EA954-2B5F-4F74-9193-326D2355AB83}"/>
    <cellStyle name="Normal 3 7 24 2 3 2 2 3" xfId="29991" xr:uid="{9846FE1C-33E1-46B6-BA29-9A1030A17585}"/>
    <cellStyle name="Normal 3 7 24 2 3 2 2 4" xfId="29992" xr:uid="{C22DF85E-3770-4396-BBEE-E9B47608E12A}"/>
    <cellStyle name="Normal 3 7 24 2 3 2 2 5" xfId="29993" xr:uid="{56273484-A807-48DC-AF0E-8A1DB6FB6CFC}"/>
    <cellStyle name="Normal 3 7 24 2 3 2 2 6" xfId="29994" xr:uid="{ED94780F-A78E-4984-A70C-9DAC79607E77}"/>
    <cellStyle name="Normal 3 7 24 2 3 2 2 6 2" xfId="29995" xr:uid="{709CF9DB-2CEA-446C-9F6F-DB8CACF79209}"/>
    <cellStyle name="Normal 3 7 24 2 3 2 2 7" xfId="29996" xr:uid="{0BCBCC00-E2A2-434D-BA31-9C2A2962C177}"/>
    <cellStyle name="Normal 3 7 24 2 3 2 2 8" xfId="29997" xr:uid="{2349F302-6B62-42BE-B8BA-98AAA5DA2CB9}"/>
    <cellStyle name="Normal 3 7 24 2 3 2 2 9" xfId="29998" xr:uid="{6948A968-1528-41D8-9B8D-4A2E11249597}"/>
    <cellStyle name="Normal 3 7 24 2 3 2 3" xfId="29999" xr:uid="{D7F5BB08-1402-48D4-81DF-E4A6BBA2694C}"/>
    <cellStyle name="Normal 3 7 24 2 3 2 3 2" xfId="30000" xr:uid="{91A7C6D8-A205-4E25-82BC-569D4DC6F352}"/>
    <cellStyle name="Normal 3 7 24 2 3 2 3 2 2" xfId="30001" xr:uid="{0D5F4D6C-662E-4E8C-9391-6DCE398ACF9B}"/>
    <cellStyle name="Normal 3 7 24 2 3 2 3 2 2 2" xfId="30002" xr:uid="{04C24462-8993-4B29-9827-61FDDE9CC90D}"/>
    <cellStyle name="Normal 3 7 24 2 3 2 3 2 3" xfId="30003" xr:uid="{C7AFD5A0-F701-48F1-9D13-FFEF70EDA766}"/>
    <cellStyle name="Normal 3 7 24 2 3 2 3 2 4" xfId="30004" xr:uid="{6E6AD663-492C-47DD-830A-D286A5F376CE}"/>
    <cellStyle name="Normal 3 7 24 2 3 2 3 2 5" xfId="30005" xr:uid="{7A92CFFC-C1D8-41EF-A2C0-0B56686D572D}"/>
    <cellStyle name="Normal 3 7 24 2 3 2 3 3" xfId="30006" xr:uid="{864F4B06-6540-4E21-98E4-536D36788AF7}"/>
    <cellStyle name="Normal 3 7 24 2 3 2 3 3 2" xfId="30007" xr:uid="{757ED309-A09A-4C9F-B85B-A778B40961CE}"/>
    <cellStyle name="Normal 3 7 24 2 3 2 3 4" xfId="30008" xr:uid="{BF3887B5-D1A0-4F4F-8A27-8A42CB1F6304}"/>
    <cellStyle name="Normal 3 7 24 2 3 2 3 5" xfId="30009" xr:uid="{0BD9DBA1-9B7C-406B-B228-D09FB4EC5419}"/>
    <cellStyle name="Normal 3 7 24 2 3 2 4" xfId="30010" xr:uid="{E98FB391-8002-4A90-9E7D-423388394C42}"/>
    <cellStyle name="Normal 3 7 24 2 3 2 5" xfId="30011" xr:uid="{81094B32-5EDD-4BA9-9DEC-668E170FC31E}"/>
    <cellStyle name="Normal 3 7 24 2 3 2 6" xfId="30012" xr:uid="{EEB16E88-8766-48E0-9BBD-03E83A2BC402}"/>
    <cellStyle name="Normal 3 7 24 2 3 2 6 2" xfId="30013" xr:uid="{A3FA017C-C294-43AB-99F1-8E0F7C13FDCD}"/>
    <cellStyle name="Normal 3 7 24 2 3 2 7" xfId="30014" xr:uid="{46D06725-675C-4A97-8AF7-C15EFE47F407}"/>
    <cellStyle name="Normal 3 7 24 2 3 2 8" xfId="30015" xr:uid="{E278F4BC-67A5-4ADE-993B-4F8B781A5BB6}"/>
    <cellStyle name="Normal 3 7 24 2 3 2 9" xfId="30016" xr:uid="{320EFEAB-B4F6-4F70-969D-5A097FABE313}"/>
    <cellStyle name="Normal 3 7 24 2 3 3" xfId="30017" xr:uid="{FCFB108F-B046-4669-8106-5C811C46292C}"/>
    <cellStyle name="Normal 3 7 24 2 3 4" xfId="30018" xr:uid="{0053641B-1728-4523-A913-C7D63AE52A98}"/>
    <cellStyle name="Normal 3 7 24 2 3 5" xfId="30019" xr:uid="{C19839C8-3A26-4E9F-B24D-9589F244BD1C}"/>
    <cellStyle name="Normal 3 7 24 2 3 6" xfId="30020" xr:uid="{F0F84214-3D5C-4726-8CD6-BEB647F7DD48}"/>
    <cellStyle name="Normal 3 7 24 2 3 7" xfId="30021" xr:uid="{660B51ED-557B-45CB-AF61-323306531391}"/>
    <cellStyle name="Normal 3 7 24 2 3 8" xfId="30022" xr:uid="{22E68DE7-E8D7-4D76-AB9D-396EF4B0F787}"/>
    <cellStyle name="Normal 3 7 24 2 3 8 2" xfId="30023" xr:uid="{F9D4E9C8-E76F-4397-94BC-D1C9B3584D19}"/>
    <cellStyle name="Normal 3 7 24 2 3 8 2 2" xfId="30024" xr:uid="{B161A6F8-17BD-46F0-BFAF-1A5C6CB25DD1}"/>
    <cellStyle name="Normal 3 7 24 2 3 8 2 2 2" xfId="30025" xr:uid="{7C775780-9FA5-4289-A3C9-CB8123776B59}"/>
    <cellStyle name="Normal 3 7 24 2 3 8 2 3" xfId="30026" xr:uid="{A13996C2-D0D4-4DF6-B1DA-E7E884B9BD9D}"/>
    <cellStyle name="Normal 3 7 24 2 3 8 2 4" xfId="30027" xr:uid="{D18983C6-BBAD-49C5-8DD5-75F4C1C754FA}"/>
    <cellStyle name="Normal 3 7 24 2 3 8 2 5" xfId="30028" xr:uid="{8B51CC06-CB9C-4BB7-B4E2-6A3F1F0954D4}"/>
    <cellStyle name="Normal 3 7 24 2 3 8 3" xfId="30029" xr:uid="{3EB4A6B0-300E-4A01-B2D1-1A2E747D0DE4}"/>
    <cellStyle name="Normal 3 7 24 2 3 8 3 2" xfId="30030" xr:uid="{8B32A2E1-ACB8-4885-9597-67B5C3CE1AA6}"/>
    <cellStyle name="Normal 3 7 24 2 3 8 4" xfId="30031" xr:uid="{C25FC525-B61E-4607-AD24-7D84703CAC8E}"/>
    <cellStyle name="Normal 3 7 24 2 3 8 5" xfId="30032" xr:uid="{F861BC0B-88BE-4660-B90B-10C03256564E}"/>
    <cellStyle name="Normal 3 7 24 2 3 9" xfId="30033" xr:uid="{0DDD95AE-E927-48AE-ADA0-6832B059A06C}"/>
    <cellStyle name="Normal 3 7 24 2 4" xfId="30034" xr:uid="{E0B5B2B1-F460-4B94-B3BB-AEDF2EB8AD38}"/>
    <cellStyle name="Normal 3 7 24 2 4 2" xfId="30035" xr:uid="{3C2DE48C-526E-4B62-8F68-4D7962E30BBA}"/>
    <cellStyle name="Normal 3 7 24 2 4 2 2" xfId="30036" xr:uid="{95EF4E82-1355-4CD4-AC16-D7E314399B66}"/>
    <cellStyle name="Normal 3 7 24 2 4 2 2 2" xfId="30037" xr:uid="{845382DE-7069-4ED7-9191-66FF02E6C9DC}"/>
    <cellStyle name="Normal 3 7 24 2 4 2 2 2 2" xfId="30038" xr:uid="{D38C82C3-F669-477C-A930-78A05EDE9035}"/>
    <cellStyle name="Normal 3 7 24 2 4 2 2 2 2 2" xfId="30039" xr:uid="{8D7385BA-5462-4684-A4E3-D767AF70D254}"/>
    <cellStyle name="Normal 3 7 24 2 4 2 2 2 3" xfId="30040" xr:uid="{50847A5D-A36E-4C97-B9C0-8BB47D2633CA}"/>
    <cellStyle name="Normal 3 7 24 2 4 2 2 2 4" xfId="30041" xr:uid="{4B2EFC19-9060-4B47-894A-8BB7FAB7AD2A}"/>
    <cellStyle name="Normal 3 7 24 2 4 2 2 2 5" xfId="30042" xr:uid="{256012A8-34D7-47E7-8E2C-5647DB6D8C61}"/>
    <cellStyle name="Normal 3 7 24 2 4 2 2 3" xfId="30043" xr:uid="{30FCBC4C-6046-458C-B31B-271BF5DDCD9C}"/>
    <cellStyle name="Normal 3 7 24 2 4 2 2 3 2" xfId="30044" xr:uid="{FB3855BF-A2BE-4E30-BDF3-D74D0ACDDEB6}"/>
    <cellStyle name="Normal 3 7 24 2 4 2 2 4" xfId="30045" xr:uid="{1D202A13-DD89-42BE-A09E-84D5712A72F9}"/>
    <cellStyle name="Normal 3 7 24 2 4 2 2 5" xfId="30046" xr:uid="{22092EF5-33FE-4E15-BB5E-8F4F8C49A463}"/>
    <cellStyle name="Normal 3 7 24 2 4 2 3" xfId="30047" xr:uid="{44C14131-976F-48FF-BA30-BBF8202C485C}"/>
    <cellStyle name="Normal 3 7 24 2 4 2 4" xfId="30048" xr:uid="{BAB7CE3A-1AE8-4DE1-9957-91D31E2F4D43}"/>
    <cellStyle name="Normal 3 7 24 2 4 2 5" xfId="30049" xr:uid="{332F3CDE-8F41-47C9-A984-55AA1CA5EACA}"/>
    <cellStyle name="Normal 3 7 24 2 4 2 6" xfId="30050" xr:uid="{67C191B3-8B10-4C00-93AC-15A422F4E416}"/>
    <cellStyle name="Normal 3 7 24 2 4 2 6 2" xfId="30051" xr:uid="{91E393B7-F904-4217-8448-D679750E7252}"/>
    <cellStyle name="Normal 3 7 24 2 4 2 7" xfId="30052" xr:uid="{6FCB7591-31CA-4735-B089-102115709B45}"/>
    <cellStyle name="Normal 3 7 24 2 4 2 8" xfId="30053" xr:uid="{37D7E959-4FFC-412E-9222-B2F14E2A16D7}"/>
    <cellStyle name="Normal 3 7 24 2 4 2 9" xfId="30054" xr:uid="{74F925FC-2C48-4D9F-96D2-107374865151}"/>
    <cellStyle name="Normal 3 7 24 2 4 3" xfId="30055" xr:uid="{FB5DA0E7-E8A8-4F23-AAE2-FDF2234B03D7}"/>
    <cellStyle name="Normal 3 7 24 2 4 3 2" xfId="30056" xr:uid="{A534C723-3225-44DD-97A4-B003C5381407}"/>
    <cellStyle name="Normal 3 7 24 2 4 3 2 2" xfId="30057" xr:uid="{693D20F4-D06D-4BE9-BD4E-72C9939000B1}"/>
    <cellStyle name="Normal 3 7 24 2 4 3 2 2 2" xfId="30058" xr:uid="{E33966E1-D418-47E6-9A91-A6EF1612A6C2}"/>
    <cellStyle name="Normal 3 7 24 2 4 3 2 3" xfId="30059" xr:uid="{A0304222-DB91-45EB-A805-7C7A43F48321}"/>
    <cellStyle name="Normal 3 7 24 2 4 3 2 4" xfId="30060" xr:uid="{3FA8F163-4624-4E39-8C4B-79A6948B4429}"/>
    <cellStyle name="Normal 3 7 24 2 4 3 2 5" xfId="30061" xr:uid="{1D403628-1365-41C4-A45B-A9D3ED4272CC}"/>
    <cellStyle name="Normal 3 7 24 2 4 3 3" xfId="30062" xr:uid="{63F19989-9C42-4E00-8562-C1C570756D6E}"/>
    <cellStyle name="Normal 3 7 24 2 4 3 3 2" xfId="30063" xr:uid="{E9A86D15-F96F-42C4-828C-507778896F6F}"/>
    <cellStyle name="Normal 3 7 24 2 4 3 4" xfId="30064" xr:uid="{FF98D0DC-874B-48A3-9168-5C581FBD8AFB}"/>
    <cellStyle name="Normal 3 7 24 2 4 3 5" xfId="30065" xr:uid="{05F0494B-D3B0-4645-904A-1E7AE8F9A01E}"/>
    <cellStyle name="Normal 3 7 24 2 4 4" xfId="30066" xr:uid="{2A5F3F5C-B0FE-40F1-9FF8-0F61F8822E77}"/>
    <cellStyle name="Normal 3 7 24 2 4 5" xfId="30067" xr:uid="{4D2D62AF-9759-4D98-87C1-429BDC5DFD7F}"/>
    <cellStyle name="Normal 3 7 24 2 4 6" xfId="30068" xr:uid="{2C6CB7D1-441D-4906-BD1E-DE8C43DB466A}"/>
    <cellStyle name="Normal 3 7 24 2 4 6 2" xfId="30069" xr:uid="{2BC3BFAD-77AC-434A-BB02-AB3721866B32}"/>
    <cellStyle name="Normal 3 7 24 2 4 7" xfId="30070" xr:uid="{27E65E22-7827-4918-866A-30849BEF5984}"/>
    <cellStyle name="Normal 3 7 24 2 4 8" xfId="30071" xr:uid="{A5FF911F-201E-4B1A-8F94-7E9FC55C4FC2}"/>
    <cellStyle name="Normal 3 7 24 2 4 9" xfId="30072" xr:uid="{A1872660-DE4A-47BC-B377-198C77B2826F}"/>
    <cellStyle name="Normal 3 7 24 2 5" xfId="30073" xr:uid="{9F0BF6A5-405B-4317-88B1-5BADBDA77CD6}"/>
    <cellStyle name="Normal 3 7 24 2 5 2" xfId="30074" xr:uid="{5724C308-B727-4725-9EBB-4B0F8CB5FD71}"/>
    <cellStyle name="Normal 3 7 24 2 5 3" xfId="30075" xr:uid="{3C41E682-A1FB-41A9-9552-89136AB59C24}"/>
    <cellStyle name="Normal 3 7 24 2 6" xfId="30076" xr:uid="{FA520DC6-38FB-4D5E-841B-E4D945F17AA6}"/>
    <cellStyle name="Normal 3 7 24 2 6 2" xfId="30077" xr:uid="{0CB7B48E-4A24-4C23-A537-75BFFD2E34FA}"/>
    <cellStyle name="Normal 3 7 24 2 6 3" xfId="30078" xr:uid="{03651BC1-66A2-4024-95A0-DF89FE7C4A2E}"/>
    <cellStyle name="Normal 3 7 24 2 7" xfId="30079" xr:uid="{2A2150E9-27FB-42E9-BA6C-3AE4D69F98A5}"/>
    <cellStyle name="Normal 3 7 24 2 7 2" xfId="30080" xr:uid="{DE2A3531-5A01-4CB8-B4F1-6A9A6B7A9437}"/>
    <cellStyle name="Normal 3 7 24 2 7 3" xfId="30081" xr:uid="{C479DE8B-9984-4ECD-A43C-9093D479D5DE}"/>
    <cellStyle name="Normal 3 7 24 2 8" xfId="30082" xr:uid="{0FBF47AB-4761-4948-9AD5-3559EA32DD76}"/>
    <cellStyle name="Normal 3 7 24 2 8 2" xfId="30083" xr:uid="{B6549134-9C08-4B8D-AAB2-DE8DB6F43F87}"/>
    <cellStyle name="Normal 3 7 24 2 8 3" xfId="30084" xr:uid="{53B45620-1349-4C8C-9C36-56AD3D0E987E}"/>
    <cellStyle name="Normal 3 7 24 2 9" xfId="30085" xr:uid="{CA8B3168-2C1E-42F5-BF2D-724CD800A099}"/>
    <cellStyle name="Normal 3 7 24 2 9 2" xfId="30086" xr:uid="{7FAFD142-6CF3-4043-B66D-15306152944A}"/>
    <cellStyle name="Normal 3 7 24 2 9 2 2" xfId="30087" xr:uid="{E00EBD38-73B6-45C1-A2DE-E2E077C1AE1C}"/>
    <cellStyle name="Normal 3 7 24 2 9 2 2 2" xfId="30088" xr:uid="{3E907CF1-CB09-459E-84FD-9CC3A30F2D47}"/>
    <cellStyle name="Normal 3 7 24 2 9 2 3" xfId="30089" xr:uid="{7B9C3706-D1AF-462E-BDA7-A5D4E8139BE8}"/>
    <cellStyle name="Normal 3 7 24 2 9 2 4" xfId="30090" xr:uid="{BBA13EAE-5670-44FA-AAF1-5ADCF2A7CE09}"/>
    <cellStyle name="Normal 3 7 24 2 9 2 5" xfId="30091" xr:uid="{5608C242-3442-4E5D-BB0E-C5EA8BB53CEF}"/>
    <cellStyle name="Normal 3 7 24 2 9 3" xfId="30092" xr:uid="{F66288C3-7964-478C-9745-40090EAEAC8F}"/>
    <cellStyle name="Normal 3 7 24 2 9 3 2" xfId="30093" xr:uid="{5512FC84-1A25-4730-BB67-6B2D32DB652C}"/>
    <cellStyle name="Normal 3 7 24 2 9 4" xfId="30094" xr:uid="{2768F6F7-7559-445D-8158-ACBC365DCE3E}"/>
    <cellStyle name="Normal 3 7 24 2 9 5" xfId="30095" xr:uid="{9065C3F1-BA66-46A5-AFFC-EE9BA179DE2C}"/>
    <cellStyle name="Normal 3 7 24 3" xfId="30096" xr:uid="{D8798E26-6503-499C-BBE0-76AA920D0524}"/>
    <cellStyle name="Normal 3 7 24 3 2" xfId="30097" xr:uid="{64C5136E-9A96-4601-B984-28333B1C6F88}"/>
    <cellStyle name="Normal 3 7 24 3 3" xfId="30098" xr:uid="{7E062B16-7A06-4210-B17E-0BDD05CBAC28}"/>
    <cellStyle name="Normal 3 7 24 4" xfId="30099" xr:uid="{445DF543-2FB5-4DBE-A6EB-5C5FC6638FFF}"/>
    <cellStyle name="Normal 3 7 24 4 10" xfId="30100" xr:uid="{03BBF53E-8104-47C1-AD98-0977B70452C9}"/>
    <cellStyle name="Normal 3 7 24 4 11" xfId="30101" xr:uid="{80DFEE7D-08AE-4724-A70A-BADB7AA691D5}"/>
    <cellStyle name="Normal 3 7 24 4 12" xfId="30102" xr:uid="{0D8D6D40-52F2-47E6-9FB0-21F6CD6D3E9A}"/>
    <cellStyle name="Normal 3 7 24 4 12 2" xfId="30103" xr:uid="{0F179051-DFF4-41EC-9723-E930059F4E87}"/>
    <cellStyle name="Normal 3 7 24 4 13" xfId="30104" xr:uid="{31AE7380-6825-4B88-BE90-F18774929359}"/>
    <cellStyle name="Normal 3 7 24 4 14" xfId="30105" xr:uid="{FA96BCFE-5442-48F8-8FCF-087B966CC817}"/>
    <cellStyle name="Normal 3 7 24 4 15" xfId="30106" xr:uid="{87F389E5-F5D1-4DEE-9153-C2BA48D3CEDE}"/>
    <cellStyle name="Normal 3 7 24 4 2" xfId="30107" xr:uid="{3E81DFF9-6BC3-4C7F-A241-979E86EECCF5}"/>
    <cellStyle name="Normal 3 7 24 4 2 2" xfId="30108" xr:uid="{54140FA1-87E0-48EB-8C2B-85B890748130}"/>
    <cellStyle name="Normal 3 7 24 4 2 2 2" xfId="30109" xr:uid="{B5DFF2F7-9AEA-4579-8DAE-5C25EAE417D3}"/>
    <cellStyle name="Normal 3 7 24 4 2 2 2 2" xfId="30110" xr:uid="{A1A7A439-D452-4C10-9CA6-BD819207E20A}"/>
    <cellStyle name="Normal 3 7 24 4 2 2 2 2 2" xfId="30111" xr:uid="{3E65849F-0FAB-407D-A466-B26C960CFD82}"/>
    <cellStyle name="Normal 3 7 24 4 2 2 2 2 2 2" xfId="30112" xr:uid="{BB395E63-1A34-45D4-B949-D54E9D026BB2}"/>
    <cellStyle name="Normal 3 7 24 4 2 2 2 2 3" xfId="30113" xr:uid="{0947B14E-8C06-4628-A19B-7373114DC580}"/>
    <cellStyle name="Normal 3 7 24 4 2 2 2 2 4" xfId="30114" xr:uid="{20D60AE9-883A-460E-A19C-C344703E072E}"/>
    <cellStyle name="Normal 3 7 24 4 2 2 2 2 5" xfId="30115" xr:uid="{9C677765-5A08-4041-8AC3-60F56FA3526E}"/>
    <cellStyle name="Normal 3 7 24 4 2 2 2 3" xfId="30116" xr:uid="{251F279D-4A93-4A4C-8F08-5A2941542C9F}"/>
    <cellStyle name="Normal 3 7 24 4 2 2 2 3 2" xfId="30117" xr:uid="{73AF8BF6-6D9A-4623-A3F7-2D518C811ACF}"/>
    <cellStyle name="Normal 3 7 24 4 2 2 2 4" xfId="30118" xr:uid="{FAEB09EC-EEED-4F93-8CB7-62EADD0A6A20}"/>
    <cellStyle name="Normal 3 7 24 4 2 2 2 5" xfId="30119" xr:uid="{758DE88D-94DC-43C0-9F89-6643D67F1076}"/>
    <cellStyle name="Normal 3 7 24 4 2 2 3" xfId="30120" xr:uid="{4867CF70-0151-4C88-82D4-35AFACBD44F6}"/>
    <cellStyle name="Normal 3 7 24 4 2 2 4" xfId="30121" xr:uid="{04FC093E-D557-47B6-8B06-473C481599C3}"/>
    <cellStyle name="Normal 3 7 24 4 2 2 5" xfId="30122" xr:uid="{3DEB3623-5832-46BE-8942-4050981E641A}"/>
    <cellStyle name="Normal 3 7 24 4 2 2 6" xfId="30123" xr:uid="{DA2BBD48-300A-4951-B1F7-E952FBF189DC}"/>
    <cellStyle name="Normal 3 7 24 4 2 2 6 2" xfId="30124" xr:uid="{211DF130-DFAE-412C-B711-E6E345E4816A}"/>
    <cellStyle name="Normal 3 7 24 4 2 2 7" xfId="30125" xr:uid="{DEC728B9-794E-4DC5-AC42-48797F2372B8}"/>
    <cellStyle name="Normal 3 7 24 4 2 2 8" xfId="30126" xr:uid="{F1F3102C-330B-403F-86A7-0AA679D475DB}"/>
    <cellStyle name="Normal 3 7 24 4 2 2 9" xfId="30127" xr:uid="{B60323B8-D7C4-422F-BC3C-AB08D54CE067}"/>
    <cellStyle name="Normal 3 7 24 4 2 3" xfId="30128" xr:uid="{29993F55-F80A-474B-9142-32A3C9817DD0}"/>
    <cellStyle name="Normal 3 7 24 4 2 3 2" xfId="30129" xr:uid="{AC65C791-146D-4642-A31B-A717C8CC7648}"/>
    <cellStyle name="Normal 3 7 24 4 2 3 2 2" xfId="30130" xr:uid="{95FE005D-BAD1-412E-BE47-B03B96D72DBD}"/>
    <cellStyle name="Normal 3 7 24 4 2 3 2 2 2" xfId="30131" xr:uid="{FB8EDCAB-E91D-45E0-96BA-B7585330A223}"/>
    <cellStyle name="Normal 3 7 24 4 2 3 2 3" xfId="30132" xr:uid="{63194560-3292-4509-80F2-27BDD1DEB455}"/>
    <cellStyle name="Normal 3 7 24 4 2 3 2 4" xfId="30133" xr:uid="{D7CB2BFE-F25F-40F3-84C0-F248540070C3}"/>
    <cellStyle name="Normal 3 7 24 4 2 3 2 5" xfId="30134" xr:uid="{5A52F662-39B9-45D5-B9FE-96F18C2FAF1D}"/>
    <cellStyle name="Normal 3 7 24 4 2 3 3" xfId="30135" xr:uid="{5536A405-647B-4224-A969-AB3251E05F5F}"/>
    <cellStyle name="Normal 3 7 24 4 2 3 3 2" xfId="30136" xr:uid="{6936EF4E-A947-435B-82C1-7B390CBB2D33}"/>
    <cellStyle name="Normal 3 7 24 4 2 3 4" xfId="30137" xr:uid="{D0A0FA20-57FE-4476-834B-EBFF13C557AC}"/>
    <cellStyle name="Normal 3 7 24 4 2 3 5" xfId="30138" xr:uid="{F287C59E-703F-4B15-B189-99D2A3871409}"/>
    <cellStyle name="Normal 3 7 24 4 2 4" xfId="30139" xr:uid="{521827CB-F69B-4C6D-8AAD-8F38C206523D}"/>
    <cellStyle name="Normal 3 7 24 4 2 5" xfId="30140" xr:uid="{96DF2B3A-76A7-4D05-9442-1FAC8C7DB539}"/>
    <cellStyle name="Normal 3 7 24 4 2 6" xfId="30141" xr:uid="{6FB0C5A9-C630-4DF3-A34A-2A12270684E6}"/>
    <cellStyle name="Normal 3 7 24 4 2 6 2" xfId="30142" xr:uid="{61B7CBF0-69A6-499F-9135-4C38A9B8FA24}"/>
    <cellStyle name="Normal 3 7 24 4 2 7" xfId="30143" xr:uid="{44268B2D-7F42-46DC-ABD0-380E6727A44D}"/>
    <cellStyle name="Normal 3 7 24 4 2 8" xfId="30144" xr:uid="{E61E821C-6912-4251-9937-0632920343A8}"/>
    <cellStyle name="Normal 3 7 24 4 2 9" xfId="30145" xr:uid="{790BD18B-3409-4362-AA22-E45C809C4EF2}"/>
    <cellStyle name="Normal 3 7 24 4 3" xfId="30146" xr:uid="{079CF8A9-A998-431A-BB3A-B8DD7BE49BB5}"/>
    <cellStyle name="Normal 3 7 24 4 3 2" xfId="30147" xr:uid="{4E52C80F-6403-4A61-96EA-1BE487D5B50F}"/>
    <cellStyle name="Normal 3 7 24 4 3 3" xfId="30148" xr:uid="{EC444A97-9D90-4ACC-96B8-6F568F8CC1D8}"/>
    <cellStyle name="Normal 3 7 24 4 4" xfId="30149" xr:uid="{978004B4-E8A5-4345-8FCC-65002DCF47F2}"/>
    <cellStyle name="Normal 3 7 24 4 4 2" xfId="30150" xr:uid="{EB2C54CE-240E-4920-994E-B1406F13B1D5}"/>
    <cellStyle name="Normal 3 7 24 4 4 3" xfId="30151" xr:uid="{CE7B2E38-68A4-40C0-89EA-6450F1D8362E}"/>
    <cellStyle name="Normal 3 7 24 4 5" xfId="30152" xr:uid="{031B5573-0D9E-4E2A-9EE6-F4A177C01E49}"/>
    <cellStyle name="Normal 3 7 24 4 5 2" xfId="30153" xr:uid="{0ABF6967-2AA6-4764-882B-55BFBA780BEB}"/>
    <cellStyle name="Normal 3 7 24 4 5 3" xfId="30154" xr:uid="{556FDAE9-556C-44A0-9281-7B73CE5CEA17}"/>
    <cellStyle name="Normal 3 7 24 4 6" xfId="30155" xr:uid="{BB32066B-3BE7-4E01-8041-E44C83CCF723}"/>
    <cellStyle name="Normal 3 7 24 4 6 2" xfId="30156" xr:uid="{8476A2FF-90EC-47DF-9B83-809FAA5C018A}"/>
    <cellStyle name="Normal 3 7 24 4 6 3" xfId="30157" xr:uid="{B9618E34-13A1-4F90-9CBE-ABB967AD16C2}"/>
    <cellStyle name="Normal 3 7 24 4 7" xfId="30158" xr:uid="{F11F80FF-721D-43DA-B98F-128E1C09B13D}"/>
    <cellStyle name="Normal 3 7 24 4 7 2" xfId="30159" xr:uid="{00FD49D7-0FD8-4738-90EC-BA3FE87386DC}"/>
    <cellStyle name="Normal 3 7 24 4 7 3" xfId="30160" xr:uid="{A1ADA8F6-CD99-434E-9236-833760E97300}"/>
    <cellStyle name="Normal 3 7 24 4 8" xfId="30161" xr:uid="{822AEB23-A32C-4C55-858D-7DFCA3028D72}"/>
    <cellStyle name="Normal 3 7 24 4 8 2" xfId="30162" xr:uid="{ED64D9F6-A6A6-4408-AE0A-1029672C610F}"/>
    <cellStyle name="Normal 3 7 24 4 8 2 2" xfId="30163" xr:uid="{D4C48347-C08A-451A-8FB1-21D80AC12340}"/>
    <cellStyle name="Normal 3 7 24 4 8 2 2 2" xfId="30164" xr:uid="{6A44585A-EBFF-4AF3-B868-838F4B03D745}"/>
    <cellStyle name="Normal 3 7 24 4 8 2 3" xfId="30165" xr:uid="{AE550F48-4718-481D-BD42-9432481758B6}"/>
    <cellStyle name="Normal 3 7 24 4 8 2 4" xfId="30166" xr:uid="{4A039956-99E8-45FC-9334-7B9CBFD49034}"/>
    <cellStyle name="Normal 3 7 24 4 8 2 5" xfId="30167" xr:uid="{AF9573A5-6215-48F0-A44F-4FC3E373703B}"/>
    <cellStyle name="Normal 3 7 24 4 8 3" xfId="30168" xr:uid="{BD937EE3-AB56-4B85-AB8A-329A4B3D93C5}"/>
    <cellStyle name="Normal 3 7 24 4 8 3 2" xfId="30169" xr:uid="{8DE0F6AE-BCEE-4926-BDBD-239DEEA82117}"/>
    <cellStyle name="Normal 3 7 24 4 8 4" xfId="30170" xr:uid="{1E216703-78DE-4C16-BE5D-17A064BC9D00}"/>
    <cellStyle name="Normal 3 7 24 4 8 5" xfId="30171" xr:uid="{7274E84B-C5E6-4092-BC8B-8949AE2CBB42}"/>
    <cellStyle name="Normal 3 7 24 4 9" xfId="30172" xr:uid="{A990EB5B-519D-4D72-AFC4-78D91756582E}"/>
    <cellStyle name="Normal 3 7 24 5" xfId="30173" xr:uid="{5AD725BB-ED0C-4CBF-9785-F46FFDE86E0E}"/>
    <cellStyle name="Normal 3 7 24 5 2" xfId="30174" xr:uid="{37C4B34D-6E76-43F4-9243-E9430BF8D3CB}"/>
    <cellStyle name="Normal 3 7 24 5 3" xfId="30175" xr:uid="{813C6C98-5A8E-4B3D-856E-4CD6E7BDE7A7}"/>
    <cellStyle name="Normal 3 7 24 6" xfId="30176" xr:uid="{19CC0804-B2CC-4695-80E9-448408D2E245}"/>
    <cellStyle name="Normal 3 7 24 6 2" xfId="30177" xr:uid="{9A4B5ADB-6C9B-47CB-9AAB-4EDB3A1E5DDE}"/>
    <cellStyle name="Normal 3 7 24 6 2 2" xfId="30178" xr:uid="{4AE983BD-8C18-4689-8BB7-F1F664298318}"/>
    <cellStyle name="Normal 3 7 24 6 2 2 2" xfId="30179" xr:uid="{5F117D72-B2ED-47C2-A55B-4F47FED9923A}"/>
    <cellStyle name="Normal 3 7 24 6 2 2 2 2" xfId="30180" xr:uid="{7315AA6D-ABE9-4380-B88A-10964106017C}"/>
    <cellStyle name="Normal 3 7 24 6 2 2 2 2 2" xfId="30181" xr:uid="{A06DDD1C-AB1A-427B-B035-F49B0CCD4637}"/>
    <cellStyle name="Normal 3 7 24 6 2 2 2 3" xfId="30182" xr:uid="{1DDD5DE6-9AE0-403B-A585-518CDA4CAD33}"/>
    <cellStyle name="Normal 3 7 24 6 2 2 2 4" xfId="30183" xr:uid="{FE52E6BF-BCE2-43AA-92CF-CF3EBFCCE162}"/>
    <cellStyle name="Normal 3 7 24 6 2 2 2 5" xfId="30184" xr:uid="{A9CF35AA-7368-4BB9-A137-BAD615733887}"/>
    <cellStyle name="Normal 3 7 24 6 2 2 3" xfId="30185" xr:uid="{BE997DB6-85CE-4983-81EE-0530CE297436}"/>
    <cellStyle name="Normal 3 7 24 6 2 2 3 2" xfId="30186" xr:uid="{65AF085D-38B4-4DF1-82E9-FA90B89C3FA3}"/>
    <cellStyle name="Normal 3 7 24 6 2 2 4" xfId="30187" xr:uid="{87D2FF93-DE98-4A3F-9D7E-C39F0EEA63BA}"/>
    <cellStyle name="Normal 3 7 24 6 2 2 5" xfId="30188" xr:uid="{26811B87-859E-4640-8F61-167E2FF70C70}"/>
    <cellStyle name="Normal 3 7 24 6 2 3" xfId="30189" xr:uid="{E7B760C7-45C3-4314-B107-6FCF75F683B6}"/>
    <cellStyle name="Normal 3 7 24 6 2 4" xfId="30190" xr:uid="{0C0BB1F0-2F25-4247-B19C-81220C5A83F5}"/>
    <cellStyle name="Normal 3 7 24 6 2 5" xfId="30191" xr:uid="{529D197D-D08A-4949-B1F4-EC5615DC1373}"/>
    <cellStyle name="Normal 3 7 24 6 2 6" xfId="30192" xr:uid="{9C3FB302-BEDD-4A15-8248-B3AC7C125BF8}"/>
    <cellStyle name="Normal 3 7 24 6 2 6 2" xfId="30193" xr:uid="{77AB159F-242E-49E7-A5A8-0F594AE7F8F0}"/>
    <cellStyle name="Normal 3 7 24 6 2 7" xfId="30194" xr:uid="{4BBFC547-DC4C-41AB-B74A-C05E55CBC5A5}"/>
    <cellStyle name="Normal 3 7 24 6 2 8" xfId="30195" xr:uid="{4715211B-4823-41E0-B4A9-D0D761DC66BC}"/>
    <cellStyle name="Normal 3 7 24 6 2 9" xfId="30196" xr:uid="{050D2918-3CA5-43FA-8145-490BC6BDE635}"/>
    <cellStyle name="Normal 3 7 24 6 3" xfId="30197" xr:uid="{64B12C58-4960-4826-A39B-DDA07D109E2B}"/>
    <cellStyle name="Normal 3 7 24 6 3 2" xfId="30198" xr:uid="{AB451E5F-5E41-46E8-8136-421BD1AFAD11}"/>
    <cellStyle name="Normal 3 7 24 6 3 2 2" xfId="30199" xr:uid="{E96ADAEB-8701-4A13-8886-D6E70568F189}"/>
    <cellStyle name="Normal 3 7 24 6 3 2 2 2" xfId="30200" xr:uid="{C0AA937A-5F25-4751-8A23-5914A34CAEFC}"/>
    <cellStyle name="Normal 3 7 24 6 3 2 3" xfId="30201" xr:uid="{4F1B93C0-6C13-4C02-A71E-F2CD47CC2FD1}"/>
    <cellStyle name="Normal 3 7 24 6 3 2 4" xfId="30202" xr:uid="{558700C1-0DF5-4C48-8492-79911AA8198D}"/>
    <cellStyle name="Normal 3 7 24 6 3 2 5" xfId="30203" xr:uid="{7F6A55AB-26CD-4AE8-BA7F-4FD1CE8EA64F}"/>
    <cellStyle name="Normal 3 7 24 6 3 3" xfId="30204" xr:uid="{12178189-92E6-40F8-AEC5-7AB86063FB47}"/>
    <cellStyle name="Normal 3 7 24 6 3 3 2" xfId="30205" xr:uid="{4A390B9F-13CF-4266-A0D5-7142C7586277}"/>
    <cellStyle name="Normal 3 7 24 6 3 4" xfId="30206" xr:uid="{7850B181-1DC8-424B-8D4A-FC584236443B}"/>
    <cellStyle name="Normal 3 7 24 6 3 5" xfId="30207" xr:uid="{5FAC0793-B667-4567-93E3-D603F90DD8DD}"/>
    <cellStyle name="Normal 3 7 24 6 4" xfId="30208" xr:uid="{09B730A6-9704-4E27-AB91-72389F920DB3}"/>
    <cellStyle name="Normal 3 7 24 6 5" xfId="30209" xr:uid="{58C0BC6B-1E5A-4968-BE5D-37CF536F438B}"/>
    <cellStyle name="Normal 3 7 24 6 6" xfId="30210" xr:uid="{6331B36D-0A03-4053-A112-A91D10331B51}"/>
    <cellStyle name="Normal 3 7 24 6 6 2" xfId="30211" xr:uid="{83BB2D82-E7AA-46A9-91C1-6D867D5A03D5}"/>
    <cellStyle name="Normal 3 7 24 6 7" xfId="30212" xr:uid="{C2D35C24-54E0-4039-99F3-AB2FD697DA32}"/>
    <cellStyle name="Normal 3 7 24 6 8" xfId="30213" xr:uid="{3048F242-B483-42B7-95B8-33608F40C30A}"/>
    <cellStyle name="Normal 3 7 24 6 9" xfId="30214" xr:uid="{E002D977-6028-49A4-ABEA-7443BB32D330}"/>
    <cellStyle name="Normal 3 7 24 7" xfId="30215" xr:uid="{CF3C7D44-28D7-4ADE-8F9B-EEBF55644E99}"/>
    <cellStyle name="Normal 3 7 24 8" xfId="30216" xr:uid="{C4EA2078-2BEC-4161-BB09-FAF8D1378376}"/>
    <cellStyle name="Normal 3 7 24 9" xfId="30217" xr:uid="{0D05AEA1-1F4D-4821-9C93-EA6B4CC017D5}"/>
    <cellStyle name="Normal 3 7 25" xfId="30218" xr:uid="{B02D9789-8A82-47BB-8A97-303B80FF2E3F}"/>
    <cellStyle name="Normal 3 7 25 2" xfId="30219" xr:uid="{15992EFC-8B3B-41C0-95FA-23AC0F5D279B}"/>
    <cellStyle name="Normal 3 7 25 3" xfId="30220" xr:uid="{BE119D96-FE96-4CF7-9A02-5C3207B26ECC}"/>
    <cellStyle name="Normal 3 7 26" xfId="30221" xr:uid="{207CCEB2-023D-4CA0-8632-EB8A0F27FF2C}"/>
    <cellStyle name="Normal 3 7 26 2" xfId="30222" xr:uid="{879E4036-2DFF-414A-B549-B63AE9D23D50}"/>
    <cellStyle name="Normal 3 7 26 3" xfId="30223" xr:uid="{6AAAC83E-339C-4F46-A1D0-607B4EEA5A44}"/>
    <cellStyle name="Normal 3 7 27" xfId="30224" xr:uid="{782C8556-BF56-4753-962F-ECB38A3FEA09}"/>
    <cellStyle name="Normal 3 7 27 2" xfId="30225" xr:uid="{06C4EAC3-9327-47ED-91F0-156EE51C1EA2}"/>
    <cellStyle name="Normal 3 7 27 3" xfId="30226" xr:uid="{4B5AE663-94EF-44EB-B8EB-BE74B87CCAFB}"/>
    <cellStyle name="Normal 3 7 28" xfId="30227" xr:uid="{026DDE57-EFB7-4EEE-8BF8-F4B81B68FAC2}"/>
    <cellStyle name="Normal 3 7 28 2" xfId="30228" xr:uid="{6CDDD13F-A58E-4CEB-B471-CD7283E2A287}"/>
    <cellStyle name="Normal 3 7 28 3" xfId="30229" xr:uid="{32DECBEB-25C3-4CC5-AB8A-8F98A0AB3166}"/>
    <cellStyle name="Normal 3 7 29" xfId="30230" xr:uid="{0542E8E3-7758-4670-8B6A-7403BA07A717}"/>
    <cellStyle name="Normal 3 7 29 2" xfId="30231" xr:uid="{C2363F8F-9187-44DB-B7FC-B95A5A29BA78}"/>
    <cellStyle name="Normal 3 7 29 3" xfId="30232" xr:uid="{223FF55A-0024-456B-9C4A-64C0B2F390B1}"/>
    <cellStyle name="Normal 3 7 3" xfId="30233" xr:uid="{F6E1E757-25CE-47D7-845F-944889187400}"/>
    <cellStyle name="Normal 3 7 3 2" xfId="30234" xr:uid="{5C28FD16-0A34-4BFC-BEB3-47F772E0AAC9}"/>
    <cellStyle name="Normal 3 7 3 2 2" xfId="30235" xr:uid="{83BFC2C7-3DE1-4F09-807A-486E7B295642}"/>
    <cellStyle name="Normal 3 7 3 2 3" xfId="30236" xr:uid="{4F12896E-88F8-4EE1-A2CC-6A60FB4EA7AF}"/>
    <cellStyle name="Normal 3 7 3 3" xfId="30237" xr:uid="{C08B950F-0367-473A-8CA8-36093BE045E6}"/>
    <cellStyle name="Normal 3 7 3 3 2" xfId="30238" xr:uid="{807BC203-623F-4EB7-9473-ABCE338614CD}"/>
    <cellStyle name="Normal 3 7 3 3 3" xfId="30239" xr:uid="{57F6A8FF-4F13-4D03-A33C-60C947575220}"/>
    <cellStyle name="Normal 3 7 3 4" xfId="30240" xr:uid="{F25D8CD3-6F20-43D6-B0D8-4481941D5F33}"/>
    <cellStyle name="Normal 3 7 3 5" xfId="30241" xr:uid="{B62EBBBC-10CD-4367-9FF9-0C30355949ED}"/>
    <cellStyle name="Normal 3 7 30" xfId="30242" xr:uid="{0F0733E9-DF66-4748-B445-58864FFF77B0}"/>
    <cellStyle name="Normal 3 7 30 10" xfId="30243" xr:uid="{C3C512E3-76D8-45AC-8179-43BC29FC73FD}"/>
    <cellStyle name="Normal 3 7 30 11" xfId="30244" xr:uid="{3EE6B8B6-2A79-4707-A12D-F33B8CDDEE57}"/>
    <cellStyle name="Normal 3 7 30 12" xfId="30245" xr:uid="{AF975312-0BDC-4586-A1D5-F410419EADCA}"/>
    <cellStyle name="Normal 3 7 30 13" xfId="30246" xr:uid="{F8DA509C-E869-4D14-85C8-026EB2D94A33}"/>
    <cellStyle name="Normal 3 7 30 13 2" xfId="30247" xr:uid="{F49E6539-075D-47B8-9004-3D881B115525}"/>
    <cellStyle name="Normal 3 7 30 14" xfId="30248" xr:uid="{E07CE990-BD79-46D0-8347-9E540C569322}"/>
    <cellStyle name="Normal 3 7 30 15" xfId="30249" xr:uid="{CFA280CA-2873-41DA-A87A-9C1D369E7437}"/>
    <cellStyle name="Normal 3 7 30 16" xfId="30250" xr:uid="{A0755863-AFA2-4CF0-829F-4419489B33CE}"/>
    <cellStyle name="Normal 3 7 30 2" xfId="30251" xr:uid="{43CD3ACF-2E53-4D8E-B96A-0B5A11FF8481}"/>
    <cellStyle name="Normal 3 7 30 2 10" xfId="30252" xr:uid="{404976A4-501A-4E2D-BD68-CA407D26CEC2}"/>
    <cellStyle name="Normal 3 7 30 2 11" xfId="30253" xr:uid="{E088D54A-9B9C-420D-A6CE-E5564A9F7E2E}"/>
    <cellStyle name="Normal 3 7 30 2 12" xfId="30254" xr:uid="{8DDC5DA2-8350-42D3-A4AF-DFC83E3633C5}"/>
    <cellStyle name="Normal 3 7 30 2 13" xfId="30255" xr:uid="{DA080D80-7844-4B03-9A15-1E63DE7B3FEB}"/>
    <cellStyle name="Normal 3 7 30 2 13 2" xfId="30256" xr:uid="{F5370A11-0CCB-43EE-AD58-9FBAB971B14A}"/>
    <cellStyle name="Normal 3 7 30 2 14" xfId="30257" xr:uid="{3E84668E-9F50-4E37-B632-942DD0A9896E}"/>
    <cellStyle name="Normal 3 7 30 2 15" xfId="30258" xr:uid="{CB18F2EB-DAC6-4DB7-AA32-534C29F95B23}"/>
    <cellStyle name="Normal 3 7 30 2 16" xfId="30259" xr:uid="{21D9EF9F-75F6-4500-921E-E9BC741886E1}"/>
    <cellStyle name="Normal 3 7 30 2 2" xfId="30260" xr:uid="{FA03CB38-407C-49EE-8625-8673424254BA}"/>
    <cellStyle name="Normal 3 7 30 2 2 10" xfId="30261" xr:uid="{065A763E-5180-4FBC-A153-E728F5A11BFF}"/>
    <cellStyle name="Normal 3 7 30 2 2 11" xfId="30262" xr:uid="{3575ADA3-52F7-4B8A-BFFA-6038455361AA}"/>
    <cellStyle name="Normal 3 7 30 2 2 12" xfId="30263" xr:uid="{3EEC1218-7ECD-4933-9198-D33912D5D609}"/>
    <cellStyle name="Normal 3 7 30 2 2 12 2" xfId="30264" xr:uid="{48F74C42-D98D-4EDB-A312-B424AFC6AF5C}"/>
    <cellStyle name="Normal 3 7 30 2 2 13" xfId="30265" xr:uid="{E025EB69-F9C6-41DA-B6F5-96CE21C7E37C}"/>
    <cellStyle name="Normal 3 7 30 2 2 14" xfId="30266" xr:uid="{DF21A8E9-3BDA-4589-BAC8-6A79F184CBB7}"/>
    <cellStyle name="Normal 3 7 30 2 2 15" xfId="30267" xr:uid="{E06DCC32-DA7A-4982-B6BC-129CDF27C2E6}"/>
    <cellStyle name="Normal 3 7 30 2 2 2" xfId="30268" xr:uid="{0D4B9F27-56E0-4D7B-B4F0-A47FE039EAE8}"/>
    <cellStyle name="Normal 3 7 30 2 2 2 2" xfId="30269" xr:uid="{23B12F3F-A28D-4AAC-BE86-0F33AA46EFAC}"/>
    <cellStyle name="Normal 3 7 30 2 2 2 2 2" xfId="30270" xr:uid="{24F118ED-FFBB-4348-8728-5669D63D0704}"/>
    <cellStyle name="Normal 3 7 30 2 2 2 2 2 2" xfId="30271" xr:uid="{68194BC7-2979-43E6-84CF-85DD3A78A69D}"/>
    <cellStyle name="Normal 3 7 30 2 2 2 2 2 2 2" xfId="30272" xr:uid="{ACBDC467-49C1-4682-939F-A9238A6801B6}"/>
    <cellStyle name="Normal 3 7 30 2 2 2 2 2 2 2 2" xfId="30273" xr:uid="{5733442C-B2FC-45F4-871F-A9A11E5D4C92}"/>
    <cellStyle name="Normal 3 7 30 2 2 2 2 2 2 3" xfId="30274" xr:uid="{6D907918-8836-4F7B-884B-53D362F8359E}"/>
    <cellStyle name="Normal 3 7 30 2 2 2 2 2 2 4" xfId="30275" xr:uid="{E5DC9E3E-4D5F-4705-A19F-4C6B680892AC}"/>
    <cellStyle name="Normal 3 7 30 2 2 2 2 2 2 5" xfId="30276" xr:uid="{C8DB831C-171E-4259-942C-0AD21D1C2310}"/>
    <cellStyle name="Normal 3 7 30 2 2 2 2 2 3" xfId="30277" xr:uid="{A4A2E5B1-5D7F-4D53-A2D0-D8361D642F60}"/>
    <cellStyle name="Normal 3 7 30 2 2 2 2 2 3 2" xfId="30278" xr:uid="{89C0700A-2FE9-45FD-B5C9-E2F09A5A982F}"/>
    <cellStyle name="Normal 3 7 30 2 2 2 2 2 4" xfId="30279" xr:uid="{48ABA1C5-237B-473E-AE40-DB18B85498E1}"/>
    <cellStyle name="Normal 3 7 30 2 2 2 2 2 5" xfId="30280" xr:uid="{51A4AACC-39DA-4E07-BED9-73698DF6EABE}"/>
    <cellStyle name="Normal 3 7 30 2 2 2 2 3" xfId="30281" xr:uid="{0BDF0D04-2DDA-4BB5-BD9F-63E2B04B4A23}"/>
    <cellStyle name="Normal 3 7 30 2 2 2 2 4" xfId="30282" xr:uid="{D1D7AFD5-4E5C-473E-BEFD-324EE9FF4A1B}"/>
    <cellStyle name="Normal 3 7 30 2 2 2 2 5" xfId="30283" xr:uid="{4AD2CE66-3B10-478C-87A5-EC6F1F87238E}"/>
    <cellStyle name="Normal 3 7 30 2 2 2 2 6" xfId="30284" xr:uid="{A3F2F931-1DC9-4377-AC6A-EE7CBD74019B}"/>
    <cellStyle name="Normal 3 7 30 2 2 2 2 6 2" xfId="30285" xr:uid="{31CB0311-D1FA-4158-BA17-F814E428E30C}"/>
    <cellStyle name="Normal 3 7 30 2 2 2 2 7" xfId="30286" xr:uid="{F04D66F9-2A07-40FD-9AD9-1AAB553B499B}"/>
    <cellStyle name="Normal 3 7 30 2 2 2 2 8" xfId="30287" xr:uid="{231DAF48-D9D9-4B94-B48D-9DC5E4F4CE2A}"/>
    <cellStyle name="Normal 3 7 30 2 2 2 2 9" xfId="30288" xr:uid="{A2D81296-943A-44C4-9F17-46DA06BDC747}"/>
    <cellStyle name="Normal 3 7 30 2 2 2 3" xfId="30289" xr:uid="{2F1023E7-D72D-490E-966E-0CEAFA9A1C16}"/>
    <cellStyle name="Normal 3 7 30 2 2 2 3 2" xfId="30290" xr:uid="{63516EC9-6813-4B55-819F-D40A8B15E0BB}"/>
    <cellStyle name="Normal 3 7 30 2 2 2 3 2 2" xfId="30291" xr:uid="{C70F3FBE-E0B1-4B6B-8D59-EC3F09B3A941}"/>
    <cellStyle name="Normal 3 7 30 2 2 2 3 2 2 2" xfId="30292" xr:uid="{8ACDE3AE-FFB0-4F14-B14C-CF4FC3183ADD}"/>
    <cellStyle name="Normal 3 7 30 2 2 2 3 2 3" xfId="30293" xr:uid="{F54EB6E1-4147-4DC1-AA09-568E32440595}"/>
    <cellStyle name="Normal 3 7 30 2 2 2 3 2 4" xfId="30294" xr:uid="{8FB23F05-A6B3-4EFC-AD2F-0183A347D0BB}"/>
    <cellStyle name="Normal 3 7 30 2 2 2 3 2 5" xfId="30295" xr:uid="{727D6F0B-DD6E-4696-8965-936530102D92}"/>
    <cellStyle name="Normal 3 7 30 2 2 2 3 3" xfId="30296" xr:uid="{31E5936B-8D33-4B91-9D8C-7F11D09F1DB0}"/>
    <cellStyle name="Normal 3 7 30 2 2 2 3 3 2" xfId="30297" xr:uid="{08B36BA5-AAF1-4D80-B60C-1DF96AED848C}"/>
    <cellStyle name="Normal 3 7 30 2 2 2 3 4" xfId="30298" xr:uid="{8EEE8956-F6C0-48C5-9946-D29324329C7D}"/>
    <cellStyle name="Normal 3 7 30 2 2 2 3 5" xfId="30299" xr:uid="{149E60FE-836B-433B-A0D6-D429FEB966B6}"/>
    <cellStyle name="Normal 3 7 30 2 2 2 4" xfId="30300" xr:uid="{093BC57D-9021-4AC4-A086-D769C6831735}"/>
    <cellStyle name="Normal 3 7 30 2 2 2 5" xfId="30301" xr:uid="{C6019CD5-39CF-4180-95CC-DBAE8D122C7F}"/>
    <cellStyle name="Normal 3 7 30 2 2 2 6" xfId="30302" xr:uid="{82962383-E5AD-4BD9-830E-54D40C49062F}"/>
    <cellStyle name="Normal 3 7 30 2 2 2 6 2" xfId="30303" xr:uid="{ED85CE45-9C5F-4249-9451-68864599665E}"/>
    <cellStyle name="Normal 3 7 30 2 2 2 7" xfId="30304" xr:uid="{41815CC6-2406-401E-AB75-FB71D8BAFAC0}"/>
    <cellStyle name="Normal 3 7 30 2 2 2 8" xfId="30305" xr:uid="{71894956-30D2-4A99-8414-51B575E5754E}"/>
    <cellStyle name="Normal 3 7 30 2 2 2 9" xfId="30306" xr:uid="{1901811F-D568-4B27-9C33-2BA501623BEA}"/>
    <cellStyle name="Normal 3 7 30 2 2 3" xfId="30307" xr:uid="{83E6A812-C53E-42E7-A2D7-C649C73283A1}"/>
    <cellStyle name="Normal 3 7 30 2 2 4" xfId="30308" xr:uid="{84B81B36-4164-4AA8-BA13-F27698D70AA9}"/>
    <cellStyle name="Normal 3 7 30 2 2 5" xfId="30309" xr:uid="{B2E86993-51E9-4CF7-B1C1-41930668287A}"/>
    <cellStyle name="Normal 3 7 30 2 2 6" xfId="30310" xr:uid="{AAE83811-2187-41AA-8AFE-010FE31B7A02}"/>
    <cellStyle name="Normal 3 7 30 2 2 7" xfId="30311" xr:uid="{9727BD8A-2486-4506-9AB1-FA1BA7E0CEBA}"/>
    <cellStyle name="Normal 3 7 30 2 2 8" xfId="30312" xr:uid="{11DD000E-BC2E-4870-B8F6-BE937ACC13EE}"/>
    <cellStyle name="Normal 3 7 30 2 2 8 2" xfId="30313" xr:uid="{8F0C8309-5591-486B-8A36-B28AC0D5798C}"/>
    <cellStyle name="Normal 3 7 30 2 2 8 2 2" xfId="30314" xr:uid="{F0C5AF4C-265E-4854-AB8F-1C3CF725EDA4}"/>
    <cellStyle name="Normal 3 7 30 2 2 8 2 2 2" xfId="30315" xr:uid="{F2E0BE99-962C-43D1-BC02-CAC0E83BC9BA}"/>
    <cellStyle name="Normal 3 7 30 2 2 8 2 3" xfId="30316" xr:uid="{68804DA8-784B-4448-AAF7-C877E8699B15}"/>
    <cellStyle name="Normal 3 7 30 2 2 8 2 4" xfId="30317" xr:uid="{762DC405-ED82-46C3-8E73-4687867509AD}"/>
    <cellStyle name="Normal 3 7 30 2 2 8 2 5" xfId="30318" xr:uid="{B01CB09C-5F42-4E8D-B4F2-5BF31E6CE0C3}"/>
    <cellStyle name="Normal 3 7 30 2 2 8 3" xfId="30319" xr:uid="{F6F36B24-AAE5-403C-8CFA-53DC877F93D0}"/>
    <cellStyle name="Normal 3 7 30 2 2 8 3 2" xfId="30320" xr:uid="{B6D569E9-5562-4797-B901-8CE0E6DBEE09}"/>
    <cellStyle name="Normal 3 7 30 2 2 8 4" xfId="30321" xr:uid="{A599C4FF-02B8-4359-86D6-CB87F7C51CB7}"/>
    <cellStyle name="Normal 3 7 30 2 2 8 5" xfId="30322" xr:uid="{74BAC583-0D30-48FF-B0FF-FB58EFA30135}"/>
    <cellStyle name="Normal 3 7 30 2 2 9" xfId="30323" xr:uid="{08F1F66D-DB99-4592-952D-08F412AC0613}"/>
    <cellStyle name="Normal 3 7 30 2 3" xfId="30324" xr:uid="{ABF35651-C18F-4F3B-8658-5A58CB8549B3}"/>
    <cellStyle name="Normal 3 7 30 2 4" xfId="30325" xr:uid="{4A46A0C8-3C93-419E-9C1F-3F4544295701}"/>
    <cellStyle name="Normal 3 7 30 2 4 2" xfId="30326" xr:uid="{428984E2-4BBC-49E6-8051-DCA7F96AA45E}"/>
    <cellStyle name="Normal 3 7 30 2 4 2 2" xfId="30327" xr:uid="{5D67CEFA-D117-459E-928E-8A53748195BB}"/>
    <cellStyle name="Normal 3 7 30 2 4 2 2 2" xfId="30328" xr:uid="{B28DC60D-2840-4432-B265-1F51DF514C76}"/>
    <cellStyle name="Normal 3 7 30 2 4 2 2 2 2" xfId="30329" xr:uid="{48C6CC34-B8CC-4417-97A4-343CD605E94E}"/>
    <cellStyle name="Normal 3 7 30 2 4 2 2 2 2 2" xfId="30330" xr:uid="{31B889A8-EF80-4C40-9925-4F5867ED6F7B}"/>
    <cellStyle name="Normal 3 7 30 2 4 2 2 2 3" xfId="30331" xr:uid="{0A32C2BC-BA9C-4852-A573-5E19658A27A6}"/>
    <cellStyle name="Normal 3 7 30 2 4 2 2 2 4" xfId="30332" xr:uid="{45E09764-AB26-4F47-9E84-070C6FF6F5F8}"/>
    <cellStyle name="Normal 3 7 30 2 4 2 2 2 5" xfId="30333" xr:uid="{2497ED2A-A668-44E0-A2B7-B855F18EDA68}"/>
    <cellStyle name="Normal 3 7 30 2 4 2 2 3" xfId="30334" xr:uid="{9AE38CB3-E1D8-4221-A5D2-31BFC5849912}"/>
    <cellStyle name="Normal 3 7 30 2 4 2 2 3 2" xfId="30335" xr:uid="{87536474-96A2-48D4-8338-050EAF5EDCB9}"/>
    <cellStyle name="Normal 3 7 30 2 4 2 2 4" xfId="30336" xr:uid="{3D419D7C-3D50-43EF-920E-5F7501DBD167}"/>
    <cellStyle name="Normal 3 7 30 2 4 2 2 5" xfId="30337" xr:uid="{7EE9F392-A759-40DD-84B5-B87FA5696880}"/>
    <cellStyle name="Normal 3 7 30 2 4 2 3" xfId="30338" xr:uid="{96266112-9FC5-4EE3-A458-0D630B893938}"/>
    <cellStyle name="Normal 3 7 30 2 4 2 4" xfId="30339" xr:uid="{D9C37F16-9E92-4099-8BDE-618A4C7C8523}"/>
    <cellStyle name="Normal 3 7 30 2 4 2 5" xfId="30340" xr:uid="{F4A711CC-FD06-4357-B565-91C607F66E4C}"/>
    <cellStyle name="Normal 3 7 30 2 4 2 6" xfId="30341" xr:uid="{5DAF2B63-6AAD-4BDA-8AA6-BCA7BF8EFC24}"/>
    <cellStyle name="Normal 3 7 30 2 4 2 6 2" xfId="30342" xr:uid="{187CEFB3-D885-4F9E-B17D-63157185DA6C}"/>
    <cellStyle name="Normal 3 7 30 2 4 2 7" xfId="30343" xr:uid="{4F7B3A19-3262-4249-92C3-C4B0363771F2}"/>
    <cellStyle name="Normal 3 7 30 2 4 2 8" xfId="30344" xr:uid="{8ACBADE2-533E-435E-85B2-21660F4A756E}"/>
    <cellStyle name="Normal 3 7 30 2 4 2 9" xfId="30345" xr:uid="{B613564C-7F21-40EE-AA99-CD6DFBFC387F}"/>
    <cellStyle name="Normal 3 7 30 2 4 3" xfId="30346" xr:uid="{21DA5F34-7067-4AFF-9125-9FC537680978}"/>
    <cellStyle name="Normal 3 7 30 2 4 3 2" xfId="30347" xr:uid="{2D581426-EB52-4241-A38C-1533488811AC}"/>
    <cellStyle name="Normal 3 7 30 2 4 3 2 2" xfId="30348" xr:uid="{92DB1C6A-A8B1-4B05-BA0D-3077B2ACBCEF}"/>
    <cellStyle name="Normal 3 7 30 2 4 3 2 2 2" xfId="30349" xr:uid="{85206119-6574-4C4B-B3ED-20ED46DC58EE}"/>
    <cellStyle name="Normal 3 7 30 2 4 3 2 3" xfId="30350" xr:uid="{4E260DD3-D4F6-4DB6-A103-42848189EC88}"/>
    <cellStyle name="Normal 3 7 30 2 4 3 2 4" xfId="30351" xr:uid="{DD09AF54-2B05-4CC7-9E94-9736CCE836BF}"/>
    <cellStyle name="Normal 3 7 30 2 4 3 2 5" xfId="30352" xr:uid="{F44CBC70-B16F-4596-9013-51C4FAD91EEF}"/>
    <cellStyle name="Normal 3 7 30 2 4 3 3" xfId="30353" xr:uid="{0495CF32-402B-4F30-BC8C-D5EB8481B884}"/>
    <cellStyle name="Normal 3 7 30 2 4 3 3 2" xfId="30354" xr:uid="{941ED38B-2928-4BA2-BA25-8A934E9F8B02}"/>
    <cellStyle name="Normal 3 7 30 2 4 3 4" xfId="30355" xr:uid="{179DC7B5-562C-4649-98A2-77CE640668FF}"/>
    <cellStyle name="Normal 3 7 30 2 4 3 5" xfId="30356" xr:uid="{03C665A5-DCA4-4C2B-B99D-856BE2C2A195}"/>
    <cellStyle name="Normal 3 7 30 2 4 4" xfId="30357" xr:uid="{1D3FCE0F-F74E-4BB1-834D-528D841D10D0}"/>
    <cellStyle name="Normal 3 7 30 2 4 5" xfId="30358" xr:uid="{C9E1B50D-B051-4C17-8927-681AAEA0E21E}"/>
    <cellStyle name="Normal 3 7 30 2 4 6" xfId="30359" xr:uid="{E4640749-F4E5-4542-92F3-94956F47583D}"/>
    <cellStyle name="Normal 3 7 30 2 4 6 2" xfId="30360" xr:uid="{2DFDF64A-E3FA-4279-B079-682A399B3A35}"/>
    <cellStyle name="Normal 3 7 30 2 4 7" xfId="30361" xr:uid="{1145F772-AA92-434D-BFD1-09E33E978997}"/>
    <cellStyle name="Normal 3 7 30 2 4 8" xfId="30362" xr:uid="{E67F0F56-A518-42E0-9DBE-86319457F4D9}"/>
    <cellStyle name="Normal 3 7 30 2 4 9" xfId="30363" xr:uid="{6FD68E2E-2989-4525-8CDB-41482EF536E4}"/>
    <cellStyle name="Normal 3 7 30 2 5" xfId="30364" xr:uid="{2E510E5C-48CA-425E-BFD8-E79D27D0AF5A}"/>
    <cellStyle name="Normal 3 7 30 2 5 2" xfId="30365" xr:uid="{253B2366-8486-4DCB-BE3A-51AA421D6742}"/>
    <cellStyle name="Normal 3 7 30 2 5 3" xfId="30366" xr:uid="{15AB271C-FF4A-46CE-8477-EB28ACD23BD0}"/>
    <cellStyle name="Normal 3 7 30 2 6" xfId="30367" xr:uid="{2ED1E420-83CA-46DF-8EB3-C135AD81E4E6}"/>
    <cellStyle name="Normal 3 7 30 2 6 2" xfId="30368" xr:uid="{E8BC4528-430F-496C-A770-EF7742228893}"/>
    <cellStyle name="Normal 3 7 30 2 6 3" xfId="30369" xr:uid="{FE77EDA7-56AC-4346-A1AE-51AD6EE66B63}"/>
    <cellStyle name="Normal 3 7 30 2 7" xfId="30370" xr:uid="{108940D0-1C3B-4B22-AA80-28A45D45621C}"/>
    <cellStyle name="Normal 3 7 30 2 7 2" xfId="30371" xr:uid="{B7397BBF-4F41-4182-B42B-40971DF2061B}"/>
    <cellStyle name="Normal 3 7 30 2 7 3" xfId="30372" xr:uid="{1D60AFD1-1EE2-41AC-806A-F1C973A07E17}"/>
    <cellStyle name="Normal 3 7 30 2 8" xfId="30373" xr:uid="{8B4F4DAC-EDBB-43B8-ADDC-43182F94C1FC}"/>
    <cellStyle name="Normal 3 7 30 2 8 2" xfId="30374" xr:uid="{58AD33F3-C4D8-422C-8891-3418B42D9CE3}"/>
    <cellStyle name="Normal 3 7 30 2 8 3" xfId="30375" xr:uid="{9B7097CF-71FD-40EA-B4FA-A6EC211E64F3}"/>
    <cellStyle name="Normal 3 7 30 2 9" xfId="30376" xr:uid="{B0E4EA14-14FF-41C0-9904-466AC8336066}"/>
    <cellStyle name="Normal 3 7 30 2 9 2" xfId="30377" xr:uid="{834BFE8F-703A-4095-AF41-5200D8733CCB}"/>
    <cellStyle name="Normal 3 7 30 2 9 2 2" xfId="30378" xr:uid="{D10C2EE9-0F2C-46CE-AB3F-E8A913111538}"/>
    <cellStyle name="Normal 3 7 30 2 9 2 2 2" xfId="30379" xr:uid="{31C5237F-9D06-47DD-8B29-05A7E6ECA7B2}"/>
    <cellStyle name="Normal 3 7 30 2 9 2 3" xfId="30380" xr:uid="{F43DEE2B-16A9-43E4-8173-A35DB9E45B67}"/>
    <cellStyle name="Normal 3 7 30 2 9 2 4" xfId="30381" xr:uid="{5BE3E240-FDF1-4839-A129-FFE33CF09DC6}"/>
    <cellStyle name="Normal 3 7 30 2 9 2 5" xfId="30382" xr:uid="{D920E4B4-BDAF-4783-BA06-F6D259E16DCB}"/>
    <cellStyle name="Normal 3 7 30 2 9 3" xfId="30383" xr:uid="{164A1712-944C-4005-B865-20C5A42EE091}"/>
    <cellStyle name="Normal 3 7 30 2 9 3 2" xfId="30384" xr:uid="{BBAAB08B-C271-4A19-8116-7EDD40742643}"/>
    <cellStyle name="Normal 3 7 30 2 9 4" xfId="30385" xr:uid="{7716BCE3-A791-4170-A343-9B92A609FAE9}"/>
    <cellStyle name="Normal 3 7 30 2 9 5" xfId="30386" xr:uid="{C5484D5D-F9F8-479C-8CB8-BF0D5FC42692}"/>
    <cellStyle name="Normal 3 7 30 3" xfId="30387" xr:uid="{5F6555B5-52DD-4817-871A-41760F478235}"/>
    <cellStyle name="Normal 3 7 30 3 10" xfId="30388" xr:uid="{EEDEECEC-117A-493E-9294-648F748C84A3}"/>
    <cellStyle name="Normal 3 7 30 3 11" xfId="30389" xr:uid="{DF5A6F59-F0BA-4597-B389-7B1D9A031FBA}"/>
    <cellStyle name="Normal 3 7 30 3 12" xfId="30390" xr:uid="{7C5A968C-7CA8-4B72-B9C4-AB990BE79598}"/>
    <cellStyle name="Normal 3 7 30 3 12 2" xfId="30391" xr:uid="{522984B0-60C0-4C7A-BEF3-F07A89E6DC4A}"/>
    <cellStyle name="Normal 3 7 30 3 13" xfId="30392" xr:uid="{48E3D03F-EA25-40DE-B724-8CE36BC68295}"/>
    <cellStyle name="Normal 3 7 30 3 14" xfId="30393" xr:uid="{D556F7E5-3931-46AB-BB00-E83909977616}"/>
    <cellStyle name="Normal 3 7 30 3 15" xfId="30394" xr:uid="{DFB09F1F-0856-4DC0-9A67-BF389E696F3A}"/>
    <cellStyle name="Normal 3 7 30 3 2" xfId="30395" xr:uid="{C9D48532-875D-4AE9-AFCE-1BC54327E9E9}"/>
    <cellStyle name="Normal 3 7 30 3 2 2" xfId="30396" xr:uid="{45705AA5-E8A3-45A7-A90B-93EDBCA93EBF}"/>
    <cellStyle name="Normal 3 7 30 3 2 2 2" xfId="30397" xr:uid="{D60456AC-05C4-4B20-9CAC-8834046D5278}"/>
    <cellStyle name="Normal 3 7 30 3 2 2 2 2" xfId="30398" xr:uid="{FE2656D0-44B1-431E-A571-D3FB31BB61D2}"/>
    <cellStyle name="Normal 3 7 30 3 2 2 2 2 2" xfId="30399" xr:uid="{0259CCC6-385D-4648-968C-1B94A297F0D4}"/>
    <cellStyle name="Normal 3 7 30 3 2 2 2 2 2 2" xfId="30400" xr:uid="{52305D0F-7039-4A72-94CA-52CC54D60E1D}"/>
    <cellStyle name="Normal 3 7 30 3 2 2 2 2 3" xfId="30401" xr:uid="{28667F6D-9115-4AF3-9120-AC205BE617CC}"/>
    <cellStyle name="Normal 3 7 30 3 2 2 2 2 4" xfId="30402" xr:uid="{9D58A4D7-E3B8-4D26-9B95-C32EAF04C97A}"/>
    <cellStyle name="Normal 3 7 30 3 2 2 2 2 5" xfId="30403" xr:uid="{2403A391-252B-49CA-848B-FA9F6C7A3379}"/>
    <cellStyle name="Normal 3 7 30 3 2 2 2 3" xfId="30404" xr:uid="{934EF668-D5DE-44ED-ACD6-04C389950746}"/>
    <cellStyle name="Normal 3 7 30 3 2 2 2 3 2" xfId="30405" xr:uid="{C7A6EC3E-271B-4DF0-A3E4-AD98C4025792}"/>
    <cellStyle name="Normal 3 7 30 3 2 2 2 4" xfId="30406" xr:uid="{88358A8B-1B4D-4D2C-B528-F752762DEC5C}"/>
    <cellStyle name="Normal 3 7 30 3 2 2 2 5" xfId="30407" xr:uid="{C3A64540-6F0F-4F30-A369-0D0883D3F529}"/>
    <cellStyle name="Normal 3 7 30 3 2 2 3" xfId="30408" xr:uid="{B48056BB-469B-4D11-AE82-E04F5E4D8FBF}"/>
    <cellStyle name="Normal 3 7 30 3 2 2 4" xfId="30409" xr:uid="{BC363BD7-9AE8-46DE-8514-898D571FFE38}"/>
    <cellStyle name="Normal 3 7 30 3 2 2 5" xfId="30410" xr:uid="{0DEBBB0E-7BBB-49E8-A5B2-4151F0B77E9D}"/>
    <cellStyle name="Normal 3 7 30 3 2 2 6" xfId="30411" xr:uid="{C6BEB43D-2422-4142-83A4-46C797ED6B49}"/>
    <cellStyle name="Normal 3 7 30 3 2 2 6 2" xfId="30412" xr:uid="{85C41362-7C31-4DDC-AD40-27B4B954E46B}"/>
    <cellStyle name="Normal 3 7 30 3 2 2 7" xfId="30413" xr:uid="{207C4905-A138-4A49-9302-A019A0BBAE0C}"/>
    <cellStyle name="Normal 3 7 30 3 2 2 8" xfId="30414" xr:uid="{58CA9942-F7E6-4279-B714-7A69ECF60EFA}"/>
    <cellStyle name="Normal 3 7 30 3 2 2 9" xfId="30415" xr:uid="{FAA06242-90F4-4A7B-BFC0-88946B2636F9}"/>
    <cellStyle name="Normal 3 7 30 3 2 3" xfId="30416" xr:uid="{FB81DB3C-6800-4C32-8091-577C162682A7}"/>
    <cellStyle name="Normal 3 7 30 3 2 3 2" xfId="30417" xr:uid="{6A18DBAC-4548-4C4B-8064-59BCED2DB168}"/>
    <cellStyle name="Normal 3 7 30 3 2 3 2 2" xfId="30418" xr:uid="{51569520-9BB7-492D-92B7-BE51AF9F33CE}"/>
    <cellStyle name="Normal 3 7 30 3 2 3 2 2 2" xfId="30419" xr:uid="{DA1A0C5D-2FDC-48F9-A4AA-8F800F918EBA}"/>
    <cellStyle name="Normal 3 7 30 3 2 3 2 3" xfId="30420" xr:uid="{10440F3B-A0CC-4BB6-8B96-E8979587A0E1}"/>
    <cellStyle name="Normal 3 7 30 3 2 3 2 4" xfId="30421" xr:uid="{FAD14ED0-FB34-4867-9776-87AFE8B9D72F}"/>
    <cellStyle name="Normal 3 7 30 3 2 3 2 5" xfId="30422" xr:uid="{D82F661D-67FA-4728-B7EB-A3952F19CFFD}"/>
    <cellStyle name="Normal 3 7 30 3 2 3 3" xfId="30423" xr:uid="{3787E785-4EC1-4A04-B1F2-2EE0E2B6E1E5}"/>
    <cellStyle name="Normal 3 7 30 3 2 3 3 2" xfId="30424" xr:uid="{DB3274BE-357B-4B34-86AD-6D1CBB61CD4D}"/>
    <cellStyle name="Normal 3 7 30 3 2 3 4" xfId="30425" xr:uid="{02A7AB12-728F-498E-892B-E53752FE1AF2}"/>
    <cellStyle name="Normal 3 7 30 3 2 3 5" xfId="30426" xr:uid="{3CDC1EE0-890F-47A6-8F9D-E16CA171AF78}"/>
    <cellStyle name="Normal 3 7 30 3 2 4" xfId="30427" xr:uid="{C0E11609-E87C-407C-99BA-51A0A9306800}"/>
    <cellStyle name="Normal 3 7 30 3 2 5" xfId="30428" xr:uid="{93A4CF15-7FF0-4072-AB64-F286CD559AAF}"/>
    <cellStyle name="Normal 3 7 30 3 2 6" xfId="30429" xr:uid="{38DE1D08-FBEF-4CEB-98C6-CE4517050BD1}"/>
    <cellStyle name="Normal 3 7 30 3 2 6 2" xfId="30430" xr:uid="{D6D10DA8-EF92-4654-A45C-9B4F7921D830}"/>
    <cellStyle name="Normal 3 7 30 3 2 7" xfId="30431" xr:uid="{28C7C59A-67D3-4FFB-AFC2-1ABA4A013D39}"/>
    <cellStyle name="Normal 3 7 30 3 2 8" xfId="30432" xr:uid="{31B9FF59-2E0E-4C91-81F3-AB541DBE3490}"/>
    <cellStyle name="Normal 3 7 30 3 2 9" xfId="30433" xr:uid="{57FD86BF-876F-433F-A095-6BB17E72B36D}"/>
    <cellStyle name="Normal 3 7 30 3 3" xfId="30434" xr:uid="{8FB0B55D-9BBE-492E-88A8-51A62FD82818}"/>
    <cellStyle name="Normal 3 7 30 3 3 2" xfId="30435" xr:uid="{2FAAD865-3A93-4B4C-81CE-90C7699A028F}"/>
    <cellStyle name="Normal 3 7 30 3 3 3" xfId="30436" xr:uid="{3A50790F-B334-429D-A840-7147322CC624}"/>
    <cellStyle name="Normal 3 7 30 3 4" xfId="30437" xr:uid="{71E63F1E-DDA0-47EA-BF7B-2195D29D4E50}"/>
    <cellStyle name="Normal 3 7 30 3 4 2" xfId="30438" xr:uid="{AE92D208-C322-4053-89CD-47379F35E6C2}"/>
    <cellStyle name="Normal 3 7 30 3 4 3" xfId="30439" xr:uid="{6520535C-E6B2-4EB1-8952-A940D48BB470}"/>
    <cellStyle name="Normal 3 7 30 3 5" xfId="30440" xr:uid="{28C7CE8D-EBC2-4B01-BED3-4024CB7BA7C5}"/>
    <cellStyle name="Normal 3 7 30 3 5 2" xfId="30441" xr:uid="{0EFC1D8B-6E9F-47BB-B0C2-8500E3214AE9}"/>
    <cellStyle name="Normal 3 7 30 3 5 3" xfId="30442" xr:uid="{11048D34-9F83-460B-B592-7AF69B4CA595}"/>
    <cellStyle name="Normal 3 7 30 3 6" xfId="30443" xr:uid="{39C2E535-6F65-432D-9CFF-1FD06A474432}"/>
    <cellStyle name="Normal 3 7 30 3 6 2" xfId="30444" xr:uid="{B54F8B6D-1A0A-4F80-91E7-599020902432}"/>
    <cellStyle name="Normal 3 7 30 3 6 3" xfId="30445" xr:uid="{555C897C-1D9C-4B76-ACD9-532F775EED2B}"/>
    <cellStyle name="Normal 3 7 30 3 7" xfId="30446" xr:uid="{690181E6-744E-4585-B9AD-BE6A641A4B79}"/>
    <cellStyle name="Normal 3 7 30 3 7 2" xfId="30447" xr:uid="{104064B4-F0BA-4A47-9B66-35667AC0049A}"/>
    <cellStyle name="Normal 3 7 30 3 7 3" xfId="30448" xr:uid="{E3F9A0F7-0843-44FD-A5BE-DEAFADBD9BDC}"/>
    <cellStyle name="Normal 3 7 30 3 8" xfId="30449" xr:uid="{8F9469A5-AC57-44ED-B217-E2C8C63C2663}"/>
    <cellStyle name="Normal 3 7 30 3 8 2" xfId="30450" xr:uid="{30578DEA-061E-43D1-AAD0-28EA4C747B9E}"/>
    <cellStyle name="Normal 3 7 30 3 8 2 2" xfId="30451" xr:uid="{8DFA3C1C-0774-4C19-ADC2-19BC119E9AF7}"/>
    <cellStyle name="Normal 3 7 30 3 8 2 2 2" xfId="30452" xr:uid="{27D8E9E9-EBED-4731-91AF-062A5ABE079F}"/>
    <cellStyle name="Normal 3 7 30 3 8 2 3" xfId="30453" xr:uid="{95BF8320-6BCA-4960-A393-8946EBA5C841}"/>
    <cellStyle name="Normal 3 7 30 3 8 2 4" xfId="30454" xr:uid="{E1B2C9F4-1A6C-4559-8B5B-0B1AC73327A9}"/>
    <cellStyle name="Normal 3 7 30 3 8 2 5" xfId="30455" xr:uid="{203CA24E-96F4-4DD0-A4E8-6084746D3B5A}"/>
    <cellStyle name="Normal 3 7 30 3 8 3" xfId="30456" xr:uid="{DDE02A96-AC94-45B7-99FA-03EB611E61B2}"/>
    <cellStyle name="Normal 3 7 30 3 8 3 2" xfId="30457" xr:uid="{03F2334B-C27A-4D13-8297-EADA32E2A7B5}"/>
    <cellStyle name="Normal 3 7 30 3 8 4" xfId="30458" xr:uid="{F5AA7622-DF8E-4683-9D69-94D8A42AD700}"/>
    <cellStyle name="Normal 3 7 30 3 8 5" xfId="30459" xr:uid="{2FC18EDF-3847-499D-A9F9-3B2529F6C049}"/>
    <cellStyle name="Normal 3 7 30 3 9" xfId="30460" xr:uid="{38EADE06-F619-468F-AA0A-853AA4F3EE25}"/>
    <cellStyle name="Normal 3 7 30 4" xfId="30461" xr:uid="{E659B9C5-CB49-4D1F-953D-DE57347E2421}"/>
    <cellStyle name="Normal 3 7 30 4 2" xfId="30462" xr:uid="{830A7CB9-0211-4B2B-805C-E9C4081F6226}"/>
    <cellStyle name="Normal 3 7 30 4 2 2" xfId="30463" xr:uid="{8F233E15-DA27-4681-89CE-5883C98CE54D}"/>
    <cellStyle name="Normal 3 7 30 4 2 2 2" xfId="30464" xr:uid="{500E3018-34F4-4F9D-9C5B-6EBDC94D944B}"/>
    <cellStyle name="Normal 3 7 30 4 2 2 2 2" xfId="30465" xr:uid="{54D2B7C5-9D38-4218-87EB-BAD7BF6C6D92}"/>
    <cellStyle name="Normal 3 7 30 4 2 2 2 2 2" xfId="30466" xr:uid="{C1F085D3-9164-490F-940D-04F30B41AA66}"/>
    <cellStyle name="Normal 3 7 30 4 2 2 2 3" xfId="30467" xr:uid="{9F4FF0A9-E73A-4472-81F1-D53195643611}"/>
    <cellStyle name="Normal 3 7 30 4 2 2 2 4" xfId="30468" xr:uid="{2C74949C-C285-4EFC-9329-E8A10109F67D}"/>
    <cellStyle name="Normal 3 7 30 4 2 2 2 5" xfId="30469" xr:uid="{466BBEEA-E4C6-43B2-81E0-45CD764ABB5B}"/>
    <cellStyle name="Normal 3 7 30 4 2 2 3" xfId="30470" xr:uid="{8A5C93CD-9164-4BA4-8F0E-F3488BAC2DCC}"/>
    <cellStyle name="Normal 3 7 30 4 2 2 3 2" xfId="30471" xr:uid="{4D79FFAA-49B5-46BB-9E7C-D4000ECA6E5C}"/>
    <cellStyle name="Normal 3 7 30 4 2 2 4" xfId="30472" xr:uid="{AEE78EE8-E8F6-4638-B20E-DD0B7359C217}"/>
    <cellStyle name="Normal 3 7 30 4 2 2 5" xfId="30473" xr:uid="{FD2163AC-A1B1-486B-B35A-96E97A9A0080}"/>
    <cellStyle name="Normal 3 7 30 4 2 3" xfId="30474" xr:uid="{D8942FE0-423A-46D6-AC84-8FA6858D6FD2}"/>
    <cellStyle name="Normal 3 7 30 4 2 4" xfId="30475" xr:uid="{FF9628DC-DAAB-486B-89CD-82295997E6E7}"/>
    <cellStyle name="Normal 3 7 30 4 2 5" xfId="30476" xr:uid="{E358076B-7A9A-41B6-804D-2100971CFBA5}"/>
    <cellStyle name="Normal 3 7 30 4 2 6" xfId="30477" xr:uid="{5802A2E5-9169-43D6-8806-DF7356B33A4B}"/>
    <cellStyle name="Normal 3 7 30 4 2 6 2" xfId="30478" xr:uid="{BC378CF3-75F8-4F95-96AC-A0FAB72247CB}"/>
    <cellStyle name="Normal 3 7 30 4 2 7" xfId="30479" xr:uid="{76E95CFA-F93B-493F-9A8C-F99F39A5983F}"/>
    <cellStyle name="Normal 3 7 30 4 2 8" xfId="30480" xr:uid="{F3493C9E-D296-444C-A7D2-C5C0913BFD85}"/>
    <cellStyle name="Normal 3 7 30 4 2 9" xfId="30481" xr:uid="{7B366240-A1CC-4DC7-9B82-C2F9BF6C1278}"/>
    <cellStyle name="Normal 3 7 30 4 3" xfId="30482" xr:uid="{379F7F50-C4F6-48D1-802C-EC0EE4A21C8E}"/>
    <cellStyle name="Normal 3 7 30 4 3 2" xfId="30483" xr:uid="{6D6E14E6-E62D-4002-907D-105EB40B0F0A}"/>
    <cellStyle name="Normal 3 7 30 4 3 2 2" xfId="30484" xr:uid="{8A226DD5-7EF1-4955-ABBA-D832E2E6AFAD}"/>
    <cellStyle name="Normal 3 7 30 4 3 2 2 2" xfId="30485" xr:uid="{CBC93D8A-309A-4033-AF76-0D55391BC7E0}"/>
    <cellStyle name="Normal 3 7 30 4 3 2 3" xfId="30486" xr:uid="{16C8817C-B4BE-4CC8-BD77-D1EA02FAD00B}"/>
    <cellStyle name="Normal 3 7 30 4 3 2 4" xfId="30487" xr:uid="{BB36C722-7471-4E42-8391-E59EDA5A20AF}"/>
    <cellStyle name="Normal 3 7 30 4 3 2 5" xfId="30488" xr:uid="{3611FF2E-9163-4BB9-AF76-5FAF7A3E3874}"/>
    <cellStyle name="Normal 3 7 30 4 3 3" xfId="30489" xr:uid="{476C8D04-293D-4FA4-8062-582F1A92AAD1}"/>
    <cellStyle name="Normal 3 7 30 4 3 3 2" xfId="30490" xr:uid="{BB63596F-C248-4E22-8A70-033FFA767D4F}"/>
    <cellStyle name="Normal 3 7 30 4 3 4" xfId="30491" xr:uid="{3B313AA5-6D1C-4174-9562-77E10C4C86FE}"/>
    <cellStyle name="Normal 3 7 30 4 3 5" xfId="30492" xr:uid="{D99B53B8-2329-4B81-BA6E-29F36EF3F73E}"/>
    <cellStyle name="Normal 3 7 30 4 4" xfId="30493" xr:uid="{806A6FE8-B610-46A8-82E9-4168A8A4834A}"/>
    <cellStyle name="Normal 3 7 30 4 5" xfId="30494" xr:uid="{96CC5EA0-8B7C-43D7-87CB-3B0EDBC47087}"/>
    <cellStyle name="Normal 3 7 30 4 6" xfId="30495" xr:uid="{F66B4290-39A9-4652-A058-BA5B9670726C}"/>
    <cellStyle name="Normal 3 7 30 4 6 2" xfId="30496" xr:uid="{562E0DD1-121E-4A79-8DA5-2A4EC76CA16B}"/>
    <cellStyle name="Normal 3 7 30 4 7" xfId="30497" xr:uid="{6147DA80-2FC2-4E42-85D7-1D38A72EB8E9}"/>
    <cellStyle name="Normal 3 7 30 4 8" xfId="30498" xr:uid="{3E7AE3F5-249C-440B-A2DC-E75E8F7C96C9}"/>
    <cellStyle name="Normal 3 7 30 4 9" xfId="30499" xr:uid="{9BF9614A-8564-43E2-A674-353E4801777F}"/>
    <cellStyle name="Normal 3 7 30 5" xfId="30500" xr:uid="{E0018FCB-C890-4677-A67D-A9137D8F6ABC}"/>
    <cellStyle name="Normal 3 7 30 6" xfId="30501" xr:uid="{177A45AE-74E9-4CA3-B580-64487CFD19FF}"/>
    <cellStyle name="Normal 3 7 30 7" xfId="30502" xr:uid="{1F81487A-6DD1-4A4B-9F7F-3E0BDF69BE20}"/>
    <cellStyle name="Normal 3 7 30 8" xfId="30503" xr:uid="{8492AE1B-C1A7-4032-92F8-71F9477994C5}"/>
    <cellStyle name="Normal 3 7 30 9" xfId="30504" xr:uid="{0BB46B9A-D2AE-479F-8243-6C6803FC927C}"/>
    <cellStyle name="Normal 3 7 30 9 2" xfId="30505" xr:uid="{F18EE8F0-FEEA-4DD4-9637-DEC2945F8C81}"/>
    <cellStyle name="Normal 3 7 30 9 2 2" xfId="30506" xr:uid="{B5732FF3-C975-42A3-8B8D-EA07464AE56D}"/>
    <cellStyle name="Normal 3 7 30 9 2 2 2" xfId="30507" xr:uid="{7F9D80D1-05F9-40FE-BDE7-2F5CB72CAAC6}"/>
    <cellStyle name="Normal 3 7 30 9 2 3" xfId="30508" xr:uid="{B4259F75-7B71-4AF3-98D9-8E5B8C14D5D1}"/>
    <cellStyle name="Normal 3 7 30 9 2 4" xfId="30509" xr:uid="{23F519D3-5962-487E-9E07-7EFA6C19B3C6}"/>
    <cellStyle name="Normal 3 7 30 9 2 5" xfId="30510" xr:uid="{2E7AF68D-AE6F-4BA2-9DAE-BD78F0126944}"/>
    <cellStyle name="Normal 3 7 30 9 3" xfId="30511" xr:uid="{81335B1B-7C3C-44F8-8D81-C8CCFE5253AD}"/>
    <cellStyle name="Normal 3 7 30 9 3 2" xfId="30512" xr:uid="{F7610669-1D7D-4588-B68E-8F152B7A6AC2}"/>
    <cellStyle name="Normal 3 7 30 9 4" xfId="30513" xr:uid="{0AF473F5-CB35-46E4-9EE9-836D9D0633D4}"/>
    <cellStyle name="Normal 3 7 30 9 5" xfId="30514" xr:uid="{58C26608-9894-4391-8186-C11F985DC44B}"/>
    <cellStyle name="Normal 3 7 31" xfId="30515" xr:uid="{17954E29-2DD4-4C67-9119-E454BD3823A5}"/>
    <cellStyle name="Normal 3 7 31 10" xfId="30516" xr:uid="{F7A03605-2119-4DB4-9C39-89D27CEEE08F}"/>
    <cellStyle name="Normal 3 7 31 11" xfId="30517" xr:uid="{19DF080C-F396-4169-B58F-477791F97FDC}"/>
    <cellStyle name="Normal 3 7 31 12" xfId="30518" xr:uid="{6C5FE653-5AF3-4E5B-B3B3-5F676E6904BA}"/>
    <cellStyle name="Normal 3 7 31 12 2" xfId="30519" xr:uid="{6ED7ABCB-C58B-4454-AE82-06A89A5984FD}"/>
    <cellStyle name="Normal 3 7 31 13" xfId="30520" xr:uid="{B7506567-1B55-4F36-B770-41FAC101B661}"/>
    <cellStyle name="Normal 3 7 31 14" xfId="30521" xr:uid="{7CB6C829-1A68-4279-A1C5-17C549918640}"/>
    <cellStyle name="Normal 3 7 31 15" xfId="30522" xr:uid="{696C7531-23C1-4346-B4DD-99BD43B75A76}"/>
    <cellStyle name="Normal 3 7 31 2" xfId="30523" xr:uid="{83E45F01-3CAA-47BC-865F-0CB514115A34}"/>
    <cellStyle name="Normal 3 7 31 2 2" xfId="30524" xr:uid="{DC11C700-15F9-442F-933F-383A24B778CA}"/>
    <cellStyle name="Normal 3 7 31 2 2 2" xfId="30525" xr:uid="{0A3F9E33-9DA0-4425-BCFF-5F6922348C48}"/>
    <cellStyle name="Normal 3 7 31 2 2 2 2" xfId="30526" xr:uid="{7FD5A02A-69D1-417E-83B8-A84B799A0B2C}"/>
    <cellStyle name="Normal 3 7 31 2 2 2 2 2" xfId="30527" xr:uid="{15EE3228-AA74-4557-8B0A-1CEE528DCE7B}"/>
    <cellStyle name="Normal 3 7 31 2 2 2 2 2 2" xfId="30528" xr:uid="{E84EA78A-B5F5-458C-86F7-62E6AC12B97F}"/>
    <cellStyle name="Normal 3 7 31 2 2 2 2 3" xfId="30529" xr:uid="{37F9853C-DDD0-4AD0-A434-0F0D6C41AA39}"/>
    <cellStyle name="Normal 3 7 31 2 2 2 2 4" xfId="30530" xr:uid="{C03C3C22-BFB9-4D9A-B227-D25B3F3749F2}"/>
    <cellStyle name="Normal 3 7 31 2 2 2 2 5" xfId="30531" xr:uid="{83C376BD-7316-4D1B-B402-3A52FA9A7A27}"/>
    <cellStyle name="Normal 3 7 31 2 2 2 3" xfId="30532" xr:uid="{8D77946A-E72D-4828-B21F-B072C82F0F24}"/>
    <cellStyle name="Normal 3 7 31 2 2 2 3 2" xfId="30533" xr:uid="{4317A390-ED3D-4A2C-9763-CAE86848DCA7}"/>
    <cellStyle name="Normal 3 7 31 2 2 2 4" xfId="30534" xr:uid="{8567F6CD-6436-4681-97E2-8BB0182CFB20}"/>
    <cellStyle name="Normal 3 7 31 2 2 2 5" xfId="30535" xr:uid="{09D864FA-3AE8-4C95-A912-E60D4CE306BA}"/>
    <cellStyle name="Normal 3 7 31 2 2 3" xfId="30536" xr:uid="{5FE69105-93FA-4B7A-9E7C-1ACC6891589C}"/>
    <cellStyle name="Normal 3 7 31 2 2 4" xfId="30537" xr:uid="{FFF25560-4A60-4970-BA2A-256C659F4E4B}"/>
    <cellStyle name="Normal 3 7 31 2 2 5" xfId="30538" xr:uid="{FE3DA716-15D1-4E25-B9B3-445B6466D16E}"/>
    <cellStyle name="Normal 3 7 31 2 2 6" xfId="30539" xr:uid="{2EF9CB8C-7067-4650-9487-E45671EF506B}"/>
    <cellStyle name="Normal 3 7 31 2 2 6 2" xfId="30540" xr:uid="{A720A993-BA7A-45EE-A1B5-E5CF96A2F55A}"/>
    <cellStyle name="Normal 3 7 31 2 2 7" xfId="30541" xr:uid="{039C89F1-E990-4A78-86DF-0E8A0004FE3E}"/>
    <cellStyle name="Normal 3 7 31 2 2 8" xfId="30542" xr:uid="{A64F2EB1-0BAF-4313-9EF0-9453A92B43C2}"/>
    <cellStyle name="Normal 3 7 31 2 2 9" xfId="30543" xr:uid="{E9C8F721-D819-424F-9F81-247190E6DD13}"/>
    <cellStyle name="Normal 3 7 31 2 3" xfId="30544" xr:uid="{3FD53101-524F-43C4-B1D1-02D5CE662313}"/>
    <cellStyle name="Normal 3 7 31 2 3 2" xfId="30545" xr:uid="{812ADFE7-B0C3-4845-BA15-8E19FCD07D1C}"/>
    <cellStyle name="Normal 3 7 31 2 3 2 2" xfId="30546" xr:uid="{B3A48F29-CB88-4676-A7FF-4C6DBBB381F7}"/>
    <cellStyle name="Normal 3 7 31 2 3 2 2 2" xfId="30547" xr:uid="{AAD2E314-B343-4CDA-9594-C88532FE31F2}"/>
    <cellStyle name="Normal 3 7 31 2 3 2 3" xfId="30548" xr:uid="{A4394ACB-EE52-4EA9-AF10-EE454D3F20A3}"/>
    <cellStyle name="Normal 3 7 31 2 3 2 4" xfId="30549" xr:uid="{B8B718F2-7F87-4563-96F9-D03BC08FD68A}"/>
    <cellStyle name="Normal 3 7 31 2 3 2 5" xfId="30550" xr:uid="{E0C5399E-E6A4-4BB8-A8A9-4BC37FB40E56}"/>
    <cellStyle name="Normal 3 7 31 2 3 3" xfId="30551" xr:uid="{2A6874CA-489C-4EAD-8587-88E9BCF4663D}"/>
    <cellStyle name="Normal 3 7 31 2 3 3 2" xfId="30552" xr:uid="{B60F1154-CDFE-47B7-BE53-B8EECB5A9A5E}"/>
    <cellStyle name="Normal 3 7 31 2 3 4" xfId="30553" xr:uid="{14334248-9E8B-407A-B4F5-01A465E98BA1}"/>
    <cellStyle name="Normal 3 7 31 2 3 5" xfId="30554" xr:uid="{0FE0411B-0787-4434-8ADF-C6E24959CEE4}"/>
    <cellStyle name="Normal 3 7 31 2 4" xfId="30555" xr:uid="{8F5D2D91-9F8C-4BFC-911E-D81963805CDC}"/>
    <cellStyle name="Normal 3 7 31 2 5" xfId="30556" xr:uid="{811CC095-4526-4A2E-A2CF-E6A252A2BF7C}"/>
    <cellStyle name="Normal 3 7 31 2 6" xfId="30557" xr:uid="{F4DF5871-D9C3-487C-B520-A922633CB8F9}"/>
    <cellStyle name="Normal 3 7 31 2 6 2" xfId="30558" xr:uid="{72B6BA02-88B3-4B26-A0A0-7DFE098A0E84}"/>
    <cellStyle name="Normal 3 7 31 2 7" xfId="30559" xr:uid="{60215357-C61D-4145-8E9C-A52BB625E46F}"/>
    <cellStyle name="Normal 3 7 31 2 8" xfId="30560" xr:uid="{A780EDAE-ACD9-43AF-BA86-A24E02BA3F73}"/>
    <cellStyle name="Normal 3 7 31 2 9" xfId="30561" xr:uid="{395A4580-0516-4B60-B5A9-BBC87EB594C0}"/>
    <cellStyle name="Normal 3 7 31 3" xfId="30562" xr:uid="{D86824C4-5239-4E30-8DC2-BA2E7D36BBFD}"/>
    <cellStyle name="Normal 3 7 31 4" xfId="30563" xr:uid="{C420A3B1-38FB-4975-8832-876E00536CC6}"/>
    <cellStyle name="Normal 3 7 31 5" xfId="30564" xr:uid="{2962D997-F84F-4D84-9467-FD7FF62075F2}"/>
    <cellStyle name="Normal 3 7 31 6" xfId="30565" xr:uid="{6B3D84FE-17DA-4CAD-B539-EC44D2EEDBBC}"/>
    <cellStyle name="Normal 3 7 31 7" xfId="30566" xr:uid="{B2A3CAC2-A40B-4399-A429-BB9A1F54F6B8}"/>
    <cellStyle name="Normal 3 7 31 8" xfId="30567" xr:uid="{23243BE4-46F4-45D1-A635-120D01504FB8}"/>
    <cellStyle name="Normal 3 7 31 8 2" xfId="30568" xr:uid="{4C6C02B0-6A6E-4E9F-A8B1-FF2495987BEC}"/>
    <cellStyle name="Normal 3 7 31 8 2 2" xfId="30569" xr:uid="{A7A41621-6DF3-4F9C-940F-9955EB50A9C0}"/>
    <cellStyle name="Normal 3 7 31 8 2 2 2" xfId="30570" xr:uid="{AA4B8FBC-74C8-459F-95A2-04101C1D8833}"/>
    <cellStyle name="Normal 3 7 31 8 2 3" xfId="30571" xr:uid="{7231EBE5-5C64-45FC-9AEB-49E8BBEE0D21}"/>
    <cellStyle name="Normal 3 7 31 8 2 4" xfId="30572" xr:uid="{1EBA22AF-D33F-4992-8AC9-847B4E9BFB85}"/>
    <cellStyle name="Normal 3 7 31 8 2 5" xfId="30573" xr:uid="{FB3D131F-CB51-4214-A074-308C519D7618}"/>
    <cellStyle name="Normal 3 7 31 8 3" xfId="30574" xr:uid="{F448583A-C53D-45D7-B82F-214024E269B2}"/>
    <cellStyle name="Normal 3 7 31 8 3 2" xfId="30575" xr:uid="{41CB8B99-8D78-4C4D-A21C-A4417C6C843D}"/>
    <cellStyle name="Normal 3 7 31 8 4" xfId="30576" xr:uid="{1274A541-F8BE-4E97-8E45-B1415365BEC2}"/>
    <cellStyle name="Normal 3 7 31 8 5" xfId="30577" xr:uid="{940C0D46-A52E-40F4-9FA6-2D86730C7070}"/>
    <cellStyle name="Normal 3 7 31 9" xfId="30578" xr:uid="{8E62B7E6-FD13-46A7-A14E-DB1E77D09FB1}"/>
    <cellStyle name="Normal 3 7 32" xfId="30579" xr:uid="{C6F0E977-CAFA-40DF-B9DA-F167D5727E02}"/>
    <cellStyle name="Normal 3 7 33" xfId="30580" xr:uid="{9B61A61D-2865-4A0C-B273-8716112F2CFF}"/>
    <cellStyle name="Normal 3 7 33 2" xfId="30581" xr:uid="{CC24B704-986C-4F2A-AE4B-AFB4A1CD19B7}"/>
    <cellStyle name="Normal 3 7 33 2 2" xfId="30582" xr:uid="{9B5C0C5E-22A4-41CF-8F3E-35A936A8387D}"/>
    <cellStyle name="Normal 3 7 33 2 2 2" xfId="30583" xr:uid="{3E29B3F0-43CC-4501-B1C5-2739BFDD3C28}"/>
    <cellStyle name="Normal 3 7 33 2 2 2 2" xfId="30584" xr:uid="{822FC9DD-C71B-4963-A08F-BD3C6492F11C}"/>
    <cellStyle name="Normal 3 7 33 2 2 2 2 2" xfId="30585" xr:uid="{302C319B-540F-4363-912F-1BF891C7A03D}"/>
    <cellStyle name="Normal 3 7 33 2 2 2 3" xfId="30586" xr:uid="{9A3121CF-C600-41E7-89FB-C555280C1542}"/>
    <cellStyle name="Normal 3 7 33 2 2 2 4" xfId="30587" xr:uid="{4AE73730-BE8E-4345-85CF-5E048D7E4DB2}"/>
    <cellStyle name="Normal 3 7 33 2 2 2 5" xfId="30588" xr:uid="{4BD38CB0-0436-4BA1-8FC5-51EAB334E00E}"/>
    <cellStyle name="Normal 3 7 33 2 2 3" xfId="30589" xr:uid="{F024BFDE-17D8-4EEB-B9ED-3384FF0C081B}"/>
    <cellStyle name="Normal 3 7 33 2 2 3 2" xfId="30590" xr:uid="{1504A04F-D51B-4C68-AA61-C331D6A2717F}"/>
    <cellStyle name="Normal 3 7 33 2 2 4" xfId="30591" xr:uid="{47514687-D82D-4C34-AABE-F56A9B102AEE}"/>
    <cellStyle name="Normal 3 7 33 2 2 5" xfId="30592" xr:uid="{C62C9350-689B-467C-8FC0-F719E22DD844}"/>
    <cellStyle name="Normal 3 7 33 2 3" xfId="30593" xr:uid="{88D8E16B-207B-4464-B293-4829E038A0E1}"/>
    <cellStyle name="Normal 3 7 33 2 4" xfId="30594" xr:uid="{C4C1515D-37B1-4D10-8780-6C7FE2ED44E7}"/>
    <cellStyle name="Normal 3 7 33 2 5" xfId="30595" xr:uid="{DE3CF8E8-A3F2-45C3-9FE6-CC0E4014D09C}"/>
    <cellStyle name="Normal 3 7 33 2 6" xfId="30596" xr:uid="{D3016009-E367-48E6-B8B1-161217451CF4}"/>
    <cellStyle name="Normal 3 7 33 2 6 2" xfId="30597" xr:uid="{FE6DADFD-7A0A-44A3-8AD9-2D3835592ECD}"/>
    <cellStyle name="Normal 3 7 33 2 7" xfId="30598" xr:uid="{1E021F99-AFFD-4E87-95A1-336465752221}"/>
    <cellStyle name="Normal 3 7 33 2 8" xfId="30599" xr:uid="{10D06FC4-8450-4959-95B7-7A028CF2F4EB}"/>
    <cellStyle name="Normal 3 7 33 2 9" xfId="30600" xr:uid="{F204A61E-BFDB-4EF4-8505-17BEB8C0BE65}"/>
    <cellStyle name="Normal 3 7 33 3" xfId="30601" xr:uid="{9773F1D5-CA14-421E-87FB-7CBFED429CCE}"/>
    <cellStyle name="Normal 3 7 33 3 2" xfId="30602" xr:uid="{5C37349F-D3C2-4A05-9ECA-FD330EDACF09}"/>
    <cellStyle name="Normal 3 7 33 3 2 2" xfId="30603" xr:uid="{0FA8BB9C-DF6E-429E-ACFD-AE464B0CF012}"/>
    <cellStyle name="Normal 3 7 33 3 2 2 2" xfId="30604" xr:uid="{4FCDC549-2366-4253-B861-65B8BB3DA496}"/>
    <cellStyle name="Normal 3 7 33 3 2 3" xfId="30605" xr:uid="{EEB821D8-2EB2-4BAC-AE4C-0E5BA7D29D55}"/>
    <cellStyle name="Normal 3 7 33 3 2 4" xfId="30606" xr:uid="{0CBF4923-6800-4601-B796-36D1BCE9431E}"/>
    <cellStyle name="Normal 3 7 33 3 2 5" xfId="30607" xr:uid="{8EC05B99-BCCD-4E42-B25D-10A4ACEA7AFB}"/>
    <cellStyle name="Normal 3 7 33 3 3" xfId="30608" xr:uid="{759363B5-ED70-4484-B511-95339069F623}"/>
    <cellStyle name="Normal 3 7 33 3 3 2" xfId="30609" xr:uid="{62C3D58F-122B-4F8F-B110-53894FE4C69A}"/>
    <cellStyle name="Normal 3 7 33 3 4" xfId="30610" xr:uid="{411CE1CC-67AC-45FC-A185-DED0BF686D7B}"/>
    <cellStyle name="Normal 3 7 33 3 5" xfId="30611" xr:uid="{EAA5B989-3FEC-4B48-B4EC-85ECC2D25189}"/>
    <cellStyle name="Normal 3 7 33 4" xfId="30612" xr:uid="{6B4E3CCA-5552-4D38-AF55-490F9229E64F}"/>
    <cellStyle name="Normal 3 7 33 5" xfId="30613" xr:uid="{4D169F22-311F-4277-88DC-9A9D817B2648}"/>
    <cellStyle name="Normal 3 7 33 6" xfId="30614" xr:uid="{45FD8FF9-C7DE-457D-90B3-63C7CAEFCFB0}"/>
    <cellStyle name="Normal 3 7 33 6 2" xfId="30615" xr:uid="{B8786F25-2135-4D6F-9595-942FBC4F16A2}"/>
    <cellStyle name="Normal 3 7 33 7" xfId="30616" xr:uid="{6E6B43BD-C34A-4E14-B9EF-67539EA903BB}"/>
    <cellStyle name="Normal 3 7 33 8" xfId="30617" xr:uid="{D99DC23F-0FF8-4C40-9B91-FD2F7890FEB5}"/>
    <cellStyle name="Normal 3 7 33 9" xfId="30618" xr:uid="{D6B656C8-FEAF-4CD3-A001-C971AB3408DA}"/>
    <cellStyle name="Normal 3 7 34" xfId="30619" xr:uid="{51128560-0A47-46BD-92A9-762AEBE44179}"/>
    <cellStyle name="Normal 3 7 34 2" xfId="30620" xr:uid="{EE4DC84B-B2D5-438C-92BD-6AABCE2D0166}"/>
    <cellStyle name="Normal 3 7 34 3" xfId="30621" xr:uid="{7FA460CB-A7C2-4BAD-BB4A-B9EEEA6CF093}"/>
    <cellStyle name="Normal 3 7 35" xfId="30622" xr:uid="{B5D9F84D-7FB7-4D43-9B1C-DE85340D5C8B}"/>
    <cellStyle name="Normal 3 7 35 2" xfId="30623" xr:uid="{30B4F838-C832-4EA9-A34A-F2938B479DBA}"/>
    <cellStyle name="Normal 3 7 35 3" xfId="30624" xr:uid="{7C92AD9D-84AE-4FAE-A9A6-F1CE4A00843C}"/>
    <cellStyle name="Normal 3 7 36" xfId="30625" xr:uid="{FD9B7DA4-F997-4406-A0BD-0C104FE0F9BB}"/>
    <cellStyle name="Normal 3 7 36 2" xfId="30626" xr:uid="{C2A855D4-54B9-4DAC-A08F-FD31D5E21B24}"/>
    <cellStyle name="Normal 3 7 36 3" xfId="30627" xr:uid="{603797B3-BF6B-4C10-B461-A6A5605E2A72}"/>
    <cellStyle name="Normal 3 7 37" xfId="30628" xr:uid="{7188FFF9-CBD2-465C-AFB0-E00D9B473356}"/>
    <cellStyle name="Normal 3 7 37 2" xfId="30629" xr:uid="{608107C1-421B-4AD6-9D97-527AFDD0DA84}"/>
    <cellStyle name="Normal 3 7 37 3" xfId="30630" xr:uid="{9FAD178A-F956-4A5A-A115-69CB98E86FD7}"/>
    <cellStyle name="Normal 3 7 38" xfId="30631" xr:uid="{B148BE1C-B5EA-4EC8-B79D-EA70D9CF63E6}"/>
    <cellStyle name="Normal 3 7 38 2" xfId="30632" xr:uid="{E50E0812-37DE-4F34-B02E-1D09D01FD6CC}"/>
    <cellStyle name="Normal 3 7 38 2 2" xfId="30633" xr:uid="{3640E0DF-A870-4E3E-BA76-874BB867F53C}"/>
    <cellStyle name="Normal 3 7 38 2 2 2" xfId="30634" xr:uid="{3E517A45-F1E9-4D6C-B63F-57E40A87F600}"/>
    <cellStyle name="Normal 3 7 38 2 3" xfId="30635" xr:uid="{44C1EC8D-4327-4DE2-9F52-9C6F907B0A79}"/>
    <cellStyle name="Normal 3 7 38 2 4" xfId="30636" xr:uid="{18341A6F-DA66-423E-99D6-38AC4013A3BE}"/>
    <cellStyle name="Normal 3 7 38 2 5" xfId="30637" xr:uid="{5DB039C9-234C-495F-B86E-50008A780D71}"/>
    <cellStyle name="Normal 3 7 38 3" xfId="30638" xr:uid="{1B000CF2-1F82-4A68-A4C7-43F24BA1BA2A}"/>
    <cellStyle name="Normal 3 7 38 3 2" xfId="30639" xr:uid="{BE88BA9E-A7DC-4803-AE63-B582A8EB75E9}"/>
    <cellStyle name="Normal 3 7 38 4" xfId="30640" xr:uid="{1EE9CB89-D8C6-4932-A418-E3C0DC6B324C}"/>
    <cellStyle name="Normal 3 7 38 5" xfId="30641" xr:uid="{811087BE-A065-433A-95FE-07FAE8E948AC}"/>
    <cellStyle name="Normal 3 7 39" xfId="30642" xr:uid="{5D56B2F5-6E74-4543-A784-581B08F2737D}"/>
    <cellStyle name="Normal 3 7 4" xfId="30643" xr:uid="{D9D37346-8A75-4964-9957-B17AEEBA6375}"/>
    <cellStyle name="Normal 3 7 4 2" xfId="30644" xr:uid="{8666F019-D7DF-4E6B-9061-66B9EA81B687}"/>
    <cellStyle name="Normal 3 7 4 2 2" xfId="30645" xr:uid="{49F4B0CE-ECB5-41CE-99EB-F5112482A92F}"/>
    <cellStyle name="Normal 3 7 4 2 3" xfId="30646" xr:uid="{68873976-812A-4138-A8C6-28AF93524CA0}"/>
    <cellStyle name="Normal 3 7 4 3" xfId="30647" xr:uid="{112900BF-896E-4CC3-BAA5-173FB69A73B1}"/>
    <cellStyle name="Normal 3 7 4 3 2" xfId="30648" xr:uid="{D85C7E34-0F14-47CA-8DE8-99F710C22C9F}"/>
    <cellStyle name="Normal 3 7 4 3 3" xfId="30649" xr:uid="{B3358DFB-BE23-40C0-9471-3C47286F95FC}"/>
    <cellStyle name="Normal 3 7 4 4" xfId="30650" xr:uid="{73F92A54-59B9-4D9C-91C8-8125DBB3B018}"/>
    <cellStyle name="Normal 3 7 4 5" xfId="30651" xr:uid="{CA733384-2DE2-4110-9B7F-C0A836B217AB}"/>
    <cellStyle name="Normal 3 7 40" xfId="30652" xr:uid="{ED331D2F-E9CE-429B-A80C-A0567DD41AA5}"/>
    <cellStyle name="Normal 3 7 41" xfId="30653" xr:uid="{2048DD78-FADE-451C-B961-F2D785F97FC6}"/>
    <cellStyle name="Normal 3 7 42" xfId="30654" xr:uid="{CBD08F16-6062-42A4-8392-22E58958B4B5}"/>
    <cellStyle name="Normal 3 7 43" xfId="30655" xr:uid="{EAD0AD56-A225-415E-9971-00682B8C82D1}"/>
    <cellStyle name="Normal 3 7 44" xfId="30656" xr:uid="{55C66F33-37D8-4E18-A081-64A971E1B722}"/>
    <cellStyle name="Normal 3 7 45" xfId="30657" xr:uid="{A7ECDD49-1CB5-491F-AA46-6A90BDDAE675}"/>
    <cellStyle name="Normal 3 7 46" xfId="30658" xr:uid="{D52C4A95-A4CA-4CEE-838A-E9BC5DE6CDA4}"/>
    <cellStyle name="Normal 3 7 47" xfId="30659" xr:uid="{76492283-EFBA-4B1D-8845-3131685FDBD3}"/>
    <cellStyle name="Normal 3 7 48" xfId="30660" xr:uid="{53A63BE0-6104-4205-9085-ADC7A1A0647D}"/>
    <cellStyle name="Normal 3 7 49" xfId="30661" xr:uid="{F9D8AF8B-00CF-4671-9433-B27CFB662959}"/>
    <cellStyle name="Normal 3 7 5" xfId="30662" xr:uid="{D2D655AF-029B-440C-997E-775B354FEA4D}"/>
    <cellStyle name="Normal 3 7 5 2" xfId="30663" xr:uid="{E33A62A2-0AD2-4E9A-890E-9823BD79D9E7}"/>
    <cellStyle name="Normal 3 7 5 2 2" xfId="30664" xr:uid="{530A3483-C8B8-4023-9513-B36D5A05569C}"/>
    <cellStyle name="Normal 3 7 5 2 3" xfId="30665" xr:uid="{3BE9F616-2D51-473F-91AD-749F16EE2081}"/>
    <cellStyle name="Normal 3 7 5 3" xfId="30666" xr:uid="{E5BF693B-58C9-428B-8FCA-871F85238CA3}"/>
    <cellStyle name="Normal 3 7 5 3 2" xfId="30667" xr:uid="{F35A0596-53F9-470D-9069-91F5706B8E63}"/>
    <cellStyle name="Normal 3 7 5 3 3" xfId="30668" xr:uid="{1190A812-C434-4578-9538-52A4279012B1}"/>
    <cellStyle name="Normal 3 7 5 4" xfId="30669" xr:uid="{87430437-EA73-4EFF-BACD-574490A27F57}"/>
    <cellStyle name="Normal 3 7 5 5" xfId="30670" xr:uid="{0C8A7D6F-AB03-424B-8B92-B4C821BBE69C}"/>
    <cellStyle name="Normal 3 7 50" xfId="30671" xr:uid="{C2788051-5834-4E37-AA38-B27D16AC97C1}"/>
    <cellStyle name="Normal 3 7 51" xfId="30672" xr:uid="{A5FFD27B-A0DB-4060-8A92-48F4AA2AA0A6}"/>
    <cellStyle name="Normal 3 7 52" xfId="30673" xr:uid="{F82AAFC1-8EB2-448B-9AD8-FD34040C926A}"/>
    <cellStyle name="Normal 3 7 53" xfId="30674" xr:uid="{D50F9EC0-F2A3-479D-BB23-BF5EB3A525B8}"/>
    <cellStyle name="Normal 3 7 54" xfId="30675" xr:uid="{BBB99798-BBE4-45FB-A47E-1F5193643586}"/>
    <cellStyle name="Normal 3 7 55" xfId="30676" xr:uid="{F2B9BB6E-CFD9-4D6A-825D-7A6D52442636}"/>
    <cellStyle name="Normal 3 7 56" xfId="30677" xr:uid="{7E1B0EB9-2DC0-4A32-BF5F-21EAC5F2C97D}"/>
    <cellStyle name="Normal 3 7 57" xfId="30678" xr:uid="{30E3D226-794B-4FBA-AC38-557D2EEFF45B}"/>
    <cellStyle name="Normal 3 7 58" xfId="30679" xr:uid="{F00C2E30-0A08-475A-9995-EE9483165DCB}"/>
    <cellStyle name="Normal 3 7 59" xfId="30680" xr:uid="{6D698149-D897-4295-9DDC-40A07540ECDE}"/>
    <cellStyle name="Normal 3 7 6" xfId="30681" xr:uid="{3CF72210-17B5-451E-A71D-6D02C5BD7F90}"/>
    <cellStyle name="Normal 3 7 6 2" xfId="30682" xr:uid="{008CBF80-DC80-493E-BA37-45DD80EA8CB4}"/>
    <cellStyle name="Normal 3 7 6 2 2" xfId="30683" xr:uid="{5C7D6719-8F5A-4DCB-978E-308B4D3B2EA9}"/>
    <cellStyle name="Normal 3 7 6 2 3" xfId="30684" xr:uid="{84B587C0-7C32-4C76-920F-90A39C2CAAE1}"/>
    <cellStyle name="Normal 3 7 6 3" xfId="30685" xr:uid="{600D5ED9-422E-473B-8D37-D9E25837780E}"/>
    <cellStyle name="Normal 3 7 6 3 2" xfId="30686" xr:uid="{F2EEC8D1-7A90-4DCD-A7AB-18578DBAE00A}"/>
    <cellStyle name="Normal 3 7 6 3 3" xfId="30687" xr:uid="{D76FB9AB-1E17-4265-A796-68806D230AFA}"/>
    <cellStyle name="Normal 3 7 6 4" xfId="30688" xr:uid="{6120380C-449D-4BC8-B662-E97F02882794}"/>
    <cellStyle name="Normal 3 7 6 5" xfId="30689" xr:uid="{AE592119-6222-4B98-862A-B3A5F35372F1}"/>
    <cellStyle name="Normal 3 7 60" xfId="30690" xr:uid="{4E7E8750-F373-4BEA-A780-815E14FDD043}"/>
    <cellStyle name="Normal 3 7 61" xfId="30691" xr:uid="{62803386-271E-4418-833D-55CD80534CDF}"/>
    <cellStyle name="Normal 3 7 62" xfId="30692" xr:uid="{3B843983-25EF-4AEF-A56B-4E661E1138BC}"/>
    <cellStyle name="Normal 3 7 63" xfId="30693" xr:uid="{8562FE77-4723-4B38-8776-C95B8FA61D92}"/>
    <cellStyle name="Normal 3 7 64" xfId="30694" xr:uid="{55C35487-53DC-45CF-A09B-CBF3F44D50CA}"/>
    <cellStyle name="Normal 3 7 65" xfId="30695" xr:uid="{BF95F417-D91F-4621-9566-4D24828E0D61}"/>
    <cellStyle name="Normal 3 7 66" xfId="30696" xr:uid="{31839ED9-5C05-461F-913C-5378DA585C33}"/>
    <cellStyle name="Normal 3 7 67" xfId="30697" xr:uid="{8918B7A0-08EB-4B34-81CE-1160B0DA3FF8}"/>
    <cellStyle name="Normal 3 7 68" xfId="30698" xr:uid="{3A93B1B7-69E1-41CF-98BF-2CDFCF67EDCB}"/>
    <cellStyle name="Normal 3 7 69" xfId="30699" xr:uid="{1E0AA0D3-0A2F-4C17-9A11-B597F383AF32}"/>
    <cellStyle name="Normal 3 7 7" xfId="30700" xr:uid="{F9CB3575-C0A1-4146-8E1C-66E38B304ACD}"/>
    <cellStyle name="Normal 3 7 7 2" xfId="30701" xr:uid="{DC830CBA-95A1-487F-9C89-49E4F35E5BA2}"/>
    <cellStyle name="Normal 3 7 7 2 2" xfId="30702" xr:uid="{AEC48ADD-4199-4AC2-87B8-2D538D513097}"/>
    <cellStyle name="Normal 3 7 7 2 3" xfId="30703" xr:uid="{FD93AA59-6F97-4207-B096-CFC465F61557}"/>
    <cellStyle name="Normal 3 7 7 3" xfId="30704" xr:uid="{E1C321C5-0A9E-468B-9FF2-99F1158D6CC5}"/>
    <cellStyle name="Normal 3 7 7 3 2" xfId="30705" xr:uid="{3889F145-591E-4E0B-9C39-0D78883E0926}"/>
    <cellStyle name="Normal 3 7 7 3 3" xfId="30706" xr:uid="{4DB593A2-0D64-4323-A442-DAEF6054472E}"/>
    <cellStyle name="Normal 3 7 7 4" xfId="30707" xr:uid="{534A1F61-1281-40B6-A1E7-CABBA310D9B8}"/>
    <cellStyle name="Normal 3 7 7 5" xfId="30708" xr:uid="{AC4E500C-56F1-4D51-A661-79C3BC2687D9}"/>
    <cellStyle name="Normal 3 7 70" xfId="30709" xr:uid="{79EFA19B-51FB-4A6B-B5F7-A50C81F04A5F}"/>
    <cellStyle name="Normal 3 7 71" xfId="30710" xr:uid="{29820170-82BA-4FB1-9BB0-C53D1923F0F6}"/>
    <cellStyle name="Normal 3 7 72" xfId="30711" xr:uid="{59D61120-187D-4003-B449-705E1B95E321}"/>
    <cellStyle name="Normal 3 7 73" xfId="30712" xr:uid="{DBAECC7A-4808-434D-B064-0071649A6EA8}"/>
    <cellStyle name="Normal 3 7 74" xfId="30713" xr:uid="{D636B75E-F725-48B6-9AA7-3F701F044CC3}"/>
    <cellStyle name="Normal 3 7 75" xfId="30714" xr:uid="{A80BDD55-B767-45E3-BD49-5E3815F9C528}"/>
    <cellStyle name="Normal 3 7 76" xfId="30715" xr:uid="{AF802DAC-8A66-4ED3-BD81-DD6379A6205B}"/>
    <cellStyle name="Normal 3 7 77" xfId="30716" xr:uid="{34336B9E-5323-4442-98D5-6CD0D133A2A7}"/>
    <cellStyle name="Normal 3 7 78" xfId="30717" xr:uid="{08818C4F-0E3D-42D6-83C0-E1925345A79B}"/>
    <cellStyle name="Normal 3 7 79" xfId="30718" xr:uid="{24941B57-DDC2-4E40-8953-9D91A4912757}"/>
    <cellStyle name="Normal 3 7 79 2" xfId="30719" xr:uid="{6CF62965-879A-433A-B3D8-676690E9F49D}"/>
    <cellStyle name="Normal 3 7 8" xfId="30720" xr:uid="{0C27432A-8C6D-44AC-A0B6-A6B53291994B}"/>
    <cellStyle name="Normal 3 7 8 2" xfId="30721" xr:uid="{F80578AF-23F9-4CE1-8E43-22A5B5B7A1E1}"/>
    <cellStyle name="Normal 3 7 8 2 2" xfId="30722" xr:uid="{EA1699EB-6C34-4273-84FD-123ED84039C4}"/>
    <cellStyle name="Normal 3 7 8 2 3" xfId="30723" xr:uid="{123EE995-F8FE-4E5E-8FE8-618EC2876B38}"/>
    <cellStyle name="Normal 3 7 8 3" xfId="30724" xr:uid="{CA877E9F-CE5E-45CF-A0FC-E574ECFA3B5A}"/>
    <cellStyle name="Normal 3 7 8 3 2" xfId="30725" xr:uid="{B0FFAB40-4888-4DFD-B9E0-3480252267DD}"/>
    <cellStyle name="Normal 3 7 8 3 3" xfId="30726" xr:uid="{098D510B-F9BC-4C85-BDA3-4286A1130E53}"/>
    <cellStyle name="Normal 3 7 8 4" xfId="30727" xr:uid="{462A429F-466D-4F41-ABA1-27F062BC2967}"/>
    <cellStyle name="Normal 3 7 8 5" xfId="30728" xr:uid="{6D41578C-7BD2-46A9-9557-FF97405229AF}"/>
    <cellStyle name="Normal 3 7 80" xfId="30729" xr:uid="{8274948C-F8ED-4902-9826-2E0590380B79}"/>
    <cellStyle name="Normal 3 7 81" xfId="30730" xr:uid="{09CCF7A3-A473-4D22-879B-35C45818F00B}"/>
    <cellStyle name="Normal 3 7 82" xfId="30731" xr:uid="{29A02232-1DFC-4DFE-9CEF-CD1F19995C87}"/>
    <cellStyle name="Normal 3 7 9" xfId="30732" xr:uid="{205A8858-0B1D-4963-8EFD-E63F373C9E27}"/>
    <cellStyle name="Normal 3 7 9 2" xfId="30733" xr:uid="{6801DAD4-31B5-418E-8B16-D09F20AF5ED0}"/>
    <cellStyle name="Normal 3 7 9 2 2" xfId="30734" xr:uid="{9E0A417E-EC67-4F87-901C-B7BF1D484400}"/>
    <cellStyle name="Normal 3 7 9 2 3" xfId="30735" xr:uid="{E7855163-BE7F-495D-ADDB-F8C9A0BF213E}"/>
    <cellStyle name="Normal 3 7 9 3" xfId="30736" xr:uid="{E4937013-827E-4929-A6CA-18F225C0DFB0}"/>
    <cellStyle name="Normal 3 7 9 3 2" xfId="30737" xr:uid="{807A80DE-8258-4609-B849-27CC4223F2F1}"/>
    <cellStyle name="Normal 3 7 9 3 3" xfId="30738" xr:uid="{26F098AA-A265-4C6F-A3CE-492076677006}"/>
    <cellStyle name="Normal 3 7 9 4" xfId="30739" xr:uid="{806E3497-D49E-4941-8860-D8ECB8F86B45}"/>
    <cellStyle name="Normal 3 7 9 5" xfId="30740" xr:uid="{5ACD1157-A118-48EA-B335-01C3EB08883E}"/>
    <cellStyle name="Normal 3 70" xfId="30741" xr:uid="{E8DB7B9C-73D2-4E4B-ADDA-8321F7DE9BE9}"/>
    <cellStyle name="Normal 3 70 2" xfId="30742" xr:uid="{9B89AB46-AA60-4DA4-80C7-43BB5D3BD8D0}"/>
    <cellStyle name="Normal 3 70 2 2" xfId="30743" xr:uid="{3FB92597-C76F-4DAB-8FF6-1393552CF9DB}"/>
    <cellStyle name="Normal 3 70 2 3" xfId="30744" xr:uid="{421DA823-1989-42F6-81E3-01345922C70A}"/>
    <cellStyle name="Normal 3 70 3" xfId="30745" xr:uid="{EF470295-1048-4E84-8519-5921CFE9D905}"/>
    <cellStyle name="Normal 3 70 3 2" xfId="30746" xr:uid="{7B4D7C00-BBB0-43E0-A980-2C3FAC9C1DF9}"/>
    <cellStyle name="Normal 3 70 3 3" xfId="30747" xr:uid="{04148D29-7404-429D-96F1-EF642EC852E5}"/>
    <cellStyle name="Normal 3 70 4" xfId="30748" xr:uid="{A1D5FAF0-CC0A-4735-897E-C1CAACB28222}"/>
    <cellStyle name="Normal 3 70 5" xfId="30749" xr:uid="{D5D29EF4-21B0-490F-83A6-FCF2486D52D8}"/>
    <cellStyle name="Normal 3 71" xfId="30750" xr:uid="{A0C6F026-458F-46DD-97A3-F2245143E3D4}"/>
    <cellStyle name="Normal 3 71 2" xfId="30751" xr:uid="{F0ECA366-AA33-400A-98E3-1DAB71E8C797}"/>
    <cellStyle name="Normal 3 71 2 2" xfId="30752" xr:uid="{C5D9272E-E3F1-4997-9467-10501C4E3BC1}"/>
    <cellStyle name="Normal 3 71 2 3" xfId="30753" xr:uid="{9B333AFF-B344-4E62-AB69-89AEA769CE18}"/>
    <cellStyle name="Normal 3 71 3" xfId="30754" xr:uid="{851A844E-622A-4E31-81CD-B89B3A5E765F}"/>
    <cellStyle name="Normal 3 71 3 2" xfId="30755" xr:uid="{79FBD786-08B4-4521-9D7C-1BA731777D85}"/>
    <cellStyle name="Normal 3 71 3 3" xfId="30756" xr:uid="{AEFDAC45-0106-45C4-A78F-404CF4A166CD}"/>
    <cellStyle name="Normal 3 71 4" xfId="30757" xr:uid="{0F8616D8-548D-4556-B508-C4E7512D53B1}"/>
    <cellStyle name="Normal 3 71 5" xfId="30758" xr:uid="{221B61E0-F2D6-4800-A49B-B574CB79B032}"/>
    <cellStyle name="Normal 3 72" xfId="30759" xr:uid="{C3D32440-D2D7-4ADB-B15C-8E3743C9961C}"/>
    <cellStyle name="Normal 3 72 2" xfId="30760" xr:uid="{E4B539BC-6BDB-48D9-9865-C6BD2B3033B4}"/>
    <cellStyle name="Normal 3 72 2 2" xfId="30761" xr:uid="{DDFC9638-7DC3-47F1-A91E-952A56F9F36C}"/>
    <cellStyle name="Normal 3 72 2 3" xfId="30762" xr:uid="{977D1274-6972-4C0B-A22B-E588DD9751F8}"/>
    <cellStyle name="Normal 3 72 3" xfId="30763" xr:uid="{1DC2DBA7-ABB8-4317-85E5-791160372C5C}"/>
    <cellStyle name="Normal 3 72 3 2" xfId="30764" xr:uid="{5C1ED1FF-6903-4846-9377-816F26EFFDF3}"/>
    <cellStyle name="Normal 3 72 3 3" xfId="30765" xr:uid="{2438E2B7-CD2C-40A4-9196-6A4E814B1CA3}"/>
    <cellStyle name="Normal 3 72 4" xfId="30766" xr:uid="{BD9AC728-5473-49D4-AC27-CA7C9D975C5C}"/>
    <cellStyle name="Normal 3 72 5" xfId="30767" xr:uid="{7AFA48CF-185E-423C-94A1-D682E9E1EA4E}"/>
    <cellStyle name="Normal 3 73" xfId="30768" xr:uid="{FD24A02B-98EA-4C1A-A8A8-E4EE2D07EE7F}"/>
    <cellStyle name="Normal 3 73 2" xfId="30769" xr:uid="{47D59DCA-898F-4E78-8008-D242C55DDC1A}"/>
    <cellStyle name="Normal 3 73 2 2" xfId="30770" xr:uid="{62F64325-629B-4838-8459-503A743A108C}"/>
    <cellStyle name="Normal 3 73 2 3" xfId="30771" xr:uid="{EBB03951-C30D-4401-A03B-B36614A1DFD7}"/>
    <cellStyle name="Normal 3 73 3" xfId="30772" xr:uid="{E55D3A45-F1CA-4BF6-9035-12A3ACA21C1F}"/>
    <cellStyle name="Normal 3 73 3 2" xfId="30773" xr:uid="{31D61342-1E09-465B-AFF1-34D12D5AC8D4}"/>
    <cellStyle name="Normal 3 73 3 3" xfId="30774" xr:uid="{808EF385-89D5-40DB-9DE9-F020C31A9EE7}"/>
    <cellStyle name="Normal 3 73 4" xfId="30775" xr:uid="{C47EE894-28E3-442F-959F-48B9AD55E4CE}"/>
    <cellStyle name="Normal 3 73 5" xfId="30776" xr:uid="{5824B716-3CE9-452C-8E9A-F9230425D89D}"/>
    <cellStyle name="Normal 3 74" xfId="30777" xr:uid="{DE66707C-F3DC-426D-B47B-78C619C254AB}"/>
    <cellStyle name="Normal 3 74 2" xfId="30778" xr:uid="{371FED70-9BB2-455F-B577-50D436E466BA}"/>
    <cellStyle name="Normal 3 74 2 2" xfId="30779" xr:uid="{F0162C72-8624-4BD4-B929-9E750A626EC9}"/>
    <cellStyle name="Normal 3 74 2 3" xfId="30780" xr:uid="{F89D6A39-5628-43FB-B94B-DC0192E677A5}"/>
    <cellStyle name="Normal 3 74 3" xfId="30781" xr:uid="{FE52E9DA-2C7C-443E-885F-BBD029593D68}"/>
    <cellStyle name="Normal 3 74 3 2" xfId="30782" xr:uid="{0A690E2A-C576-4819-A6A3-59587A6CC6A2}"/>
    <cellStyle name="Normal 3 74 3 3" xfId="30783" xr:uid="{DDB4A3D8-DA4D-4F36-965C-214AF29DB586}"/>
    <cellStyle name="Normal 3 74 4" xfId="30784" xr:uid="{2E95ECA6-CEDE-444B-9E13-ECDD6F246836}"/>
    <cellStyle name="Normal 3 74 5" xfId="30785" xr:uid="{5A03590D-F550-4E03-A891-1D818F0A3D71}"/>
    <cellStyle name="Normal 3 75" xfId="30786" xr:uid="{992E8A2E-1D51-451F-8A47-30A1164BAC60}"/>
    <cellStyle name="Normal 3 75 2" xfId="30787" xr:uid="{09FBEEEC-1BEA-454F-BC74-5640C26FE927}"/>
    <cellStyle name="Normal 3 75 2 2" xfId="30788" xr:uid="{74B89B1C-A7CD-4387-9BD0-CEA48C421794}"/>
    <cellStyle name="Normal 3 75 2 3" xfId="30789" xr:uid="{20F815F9-F5DA-439E-B02A-E582C27E07E3}"/>
    <cellStyle name="Normal 3 75 3" xfId="30790" xr:uid="{59384511-21B1-4497-94F3-DC954FCF032F}"/>
    <cellStyle name="Normal 3 75 3 2" xfId="30791" xr:uid="{B136EEA2-0D2A-4BA9-AA75-8CF5C8C030E5}"/>
    <cellStyle name="Normal 3 75 3 3" xfId="30792" xr:uid="{F793134C-7421-40B5-A6CF-7206F913D592}"/>
    <cellStyle name="Normal 3 75 4" xfId="30793" xr:uid="{A8F2B50D-3293-4E33-912C-61DE1A5DB868}"/>
    <cellStyle name="Normal 3 75 5" xfId="30794" xr:uid="{9E84EC07-C910-45D7-BC3C-5E967B3AF0AA}"/>
    <cellStyle name="Normal 3 76" xfId="30795" xr:uid="{FBCCAAA5-4EF7-4526-AAD8-57EEA695F212}"/>
    <cellStyle name="Normal 3 76 2" xfId="30796" xr:uid="{1092B2B0-39EA-4B31-A89F-D9D29EDC0355}"/>
    <cellStyle name="Normal 3 76 2 2" xfId="30797" xr:uid="{3F9C1716-4B21-4BA4-B730-C938A2476F50}"/>
    <cellStyle name="Normal 3 76 2 3" xfId="30798" xr:uid="{61D28062-EF23-4000-992B-2E428CA9BAFA}"/>
    <cellStyle name="Normal 3 76 3" xfId="30799" xr:uid="{D98E381B-8B91-483A-A9C6-E9DB24194A72}"/>
    <cellStyle name="Normal 3 76 3 2" xfId="30800" xr:uid="{9CDAFD3A-0AA3-463E-99B0-5307069EA5F5}"/>
    <cellStyle name="Normal 3 76 3 3" xfId="30801" xr:uid="{02C8CAED-57AF-4E38-BF18-DF4CECBCA694}"/>
    <cellStyle name="Normal 3 76 4" xfId="30802" xr:uid="{147FBACE-4352-4F26-B1A6-3037239632D3}"/>
    <cellStyle name="Normal 3 76 5" xfId="30803" xr:uid="{E8AC66B0-4FA7-48EA-A24C-ABDAA5822E44}"/>
    <cellStyle name="Normal 3 77" xfId="30804" xr:uid="{8416F255-7BB6-4106-8C4E-445ECB6A9B19}"/>
    <cellStyle name="Normal 3 77 2" xfId="30805" xr:uid="{5B5EB055-0A98-44B0-BDB9-54A9A3F4460D}"/>
    <cellStyle name="Normal 3 77 2 2" xfId="30806" xr:uid="{5D99A49B-B1C2-435C-9A3F-9D330BD3530B}"/>
    <cellStyle name="Normal 3 77 2 3" xfId="30807" xr:uid="{DB481140-4E4D-4E15-A099-62E2EF11FDAC}"/>
    <cellStyle name="Normal 3 77 3" xfId="30808" xr:uid="{FBA1BABD-169D-4E6A-8656-2E5E8BB04369}"/>
    <cellStyle name="Normal 3 77 3 2" xfId="30809" xr:uid="{BED7EBE0-F705-46C8-81A8-8FFCDBAD7104}"/>
    <cellStyle name="Normal 3 77 3 3" xfId="30810" xr:uid="{CBA3E0E8-A786-4695-8A8F-08A5B1067CAB}"/>
    <cellStyle name="Normal 3 77 4" xfId="30811" xr:uid="{20F5453E-450D-42A1-BEC6-43C49D282A94}"/>
    <cellStyle name="Normal 3 77 5" xfId="30812" xr:uid="{1BDDDE1E-38EA-4AA0-A762-BC4C8FA51591}"/>
    <cellStyle name="Normal 3 78" xfId="30813" xr:uid="{84F071DF-DED5-4214-B0AD-32670C2F4CF0}"/>
    <cellStyle name="Normal 3 78 2" xfId="30814" xr:uid="{032F2A93-90C8-451F-844B-44FA1914BC27}"/>
    <cellStyle name="Normal 3 78 2 2" xfId="30815" xr:uid="{4877833C-1553-449F-9850-9CDA268A5623}"/>
    <cellStyle name="Normal 3 78 2 3" xfId="30816" xr:uid="{3C2FED28-C924-40E1-A047-D74D51180E52}"/>
    <cellStyle name="Normal 3 78 3" xfId="30817" xr:uid="{F838F73A-E42A-4310-8C6C-7C6994AF1BB8}"/>
    <cellStyle name="Normal 3 78 3 2" xfId="30818" xr:uid="{5F4BCCA8-C83E-4573-9D0D-889717C58AA7}"/>
    <cellStyle name="Normal 3 78 3 3" xfId="30819" xr:uid="{FF4103FE-D5BB-4BBE-8DC9-8B222CA65CCA}"/>
    <cellStyle name="Normal 3 78 4" xfId="30820" xr:uid="{FF064EFE-7752-4D6A-901E-2ABE584AF2DF}"/>
    <cellStyle name="Normal 3 78 5" xfId="30821" xr:uid="{F1726357-65C5-4194-A4FE-2EC143BEDD5F}"/>
    <cellStyle name="Normal 3 79" xfId="30822" xr:uid="{A7FB3FB9-202E-44B3-9968-34467B47F5B6}"/>
    <cellStyle name="Normal 3 79 2" xfId="30823" xr:uid="{F1F4817D-0E2F-4F00-998B-F45701044C60}"/>
    <cellStyle name="Normal 3 79 2 2" xfId="30824" xr:uid="{2DF19C28-5EDE-428F-91AE-F45851474AF7}"/>
    <cellStyle name="Normal 3 79 2 3" xfId="30825" xr:uid="{66995DC3-EE53-436C-8E03-04F68B99C6A8}"/>
    <cellStyle name="Normal 3 79 3" xfId="30826" xr:uid="{C07854F7-E2A3-4143-A64F-470BFA5EAAAD}"/>
    <cellStyle name="Normal 3 79 3 2" xfId="30827" xr:uid="{26AFE18F-AB54-4112-8EDB-9020287B1277}"/>
    <cellStyle name="Normal 3 79 3 3" xfId="30828" xr:uid="{4925E991-9314-46CC-B6E5-D5F28F15B50A}"/>
    <cellStyle name="Normal 3 79 4" xfId="30829" xr:uid="{A92C40B4-3817-4058-8141-9A7FE2881A5A}"/>
    <cellStyle name="Normal 3 79 5" xfId="30830" xr:uid="{9A3AFF63-4F7B-47D9-A653-2C63597AB333}"/>
    <cellStyle name="Normal 3 8" xfId="30831" xr:uid="{D6440A68-E57C-4189-A89C-6F1DD2571FBA}"/>
    <cellStyle name="Normal 3 8 10" xfId="30832" xr:uid="{A569288C-5021-483D-8097-F1312D73FFFE}"/>
    <cellStyle name="Normal 3 8 10 2" xfId="30833" xr:uid="{3F6FCBBB-172A-40F0-B450-A6A7995D3C2C}"/>
    <cellStyle name="Normal 3 8 10 2 2" xfId="30834" xr:uid="{A12ED37A-2F22-4353-AD76-E514F3E87D57}"/>
    <cellStyle name="Normal 3 8 10 2 3" xfId="30835" xr:uid="{881781DD-4D23-4135-9180-563C69A0F3BD}"/>
    <cellStyle name="Normal 3 8 10 3" xfId="30836" xr:uid="{5519F492-1224-41E3-A864-AB4783E9BF22}"/>
    <cellStyle name="Normal 3 8 10 3 2" xfId="30837" xr:uid="{7A997E75-644B-444E-9B9F-A13672BB6911}"/>
    <cellStyle name="Normal 3 8 10 3 3" xfId="30838" xr:uid="{513F7D1A-91F7-435A-849E-447DFF2E97DF}"/>
    <cellStyle name="Normal 3 8 10 4" xfId="30839" xr:uid="{65726289-B2EE-421C-A7EF-92E4A8A759D6}"/>
    <cellStyle name="Normal 3 8 10 5" xfId="30840" xr:uid="{E152331D-8135-4D66-AE81-262714400449}"/>
    <cellStyle name="Normal 3 8 11" xfId="30841" xr:uid="{CEF3FB78-92EA-4D08-A1F9-A8B2F1C20A86}"/>
    <cellStyle name="Normal 3 8 11 2" xfId="30842" xr:uid="{708C0A3E-8EE3-4365-94AA-27934C3FE891}"/>
    <cellStyle name="Normal 3 8 11 2 2" xfId="30843" xr:uid="{954DA07D-765B-4A79-BDBA-309DB5A537E2}"/>
    <cellStyle name="Normal 3 8 11 2 3" xfId="30844" xr:uid="{404B8230-C6F2-4D0B-AA32-C5F8CB6B006A}"/>
    <cellStyle name="Normal 3 8 11 3" xfId="30845" xr:uid="{1D6F1966-A342-474E-88D5-A4D976A0FCF0}"/>
    <cellStyle name="Normal 3 8 11 3 2" xfId="30846" xr:uid="{37A98876-8AA4-4C83-A6FD-8C3FF96DCB3A}"/>
    <cellStyle name="Normal 3 8 11 3 3" xfId="30847" xr:uid="{7D0901B8-FBE1-4C32-A2AD-F3507D224203}"/>
    <cellStyle name="Normal 3 8 11 4" xfId="30848" xr:uid="{E8F45F4A-745D-4DF4-8E2B-C468078D1A68}"/>
    <cellStyle name="Normal 3 8 11 5" xfId="30849" xr:uid="{6D7DC431-2678-4E5F-BADF-A15250018F03}"/>
    <cellStyle name="Normal 3 8 12" xfId="30850" xr:uid="{1ED7D893-32C4-4731-A973-16D1989FE491}"/>
    <cellStyle name="Normal 3 8 12 2" xfId="30851" xr:uid="{59C03082-8CDB-41F8-A6C8-007637664FCE}"/>
    <cellStyle name="Normal 3 8 12 2 2" xfId="30852" xr:uid="{951F40B5-954E-4DB3-8961-D0158C2BE6CA}"/>
    <cellStyle name="Normal 3 8 12 2 3" xfId="30853" xr:uid="{DE240E64-00C6-4704-94FE-F51DA329AA55}"/>
    <cellStyle name="Normal 3 8 12 3" xfId="30854" xr:uid="{32CFD5A6-1C98-4A62-A2A3-D3B46DADECD1}"/>
    <cellStyle name="Normal 3 8 12 3 2" xfId="30855" xr:uid="{50AE4556-AD2F-4D48-BACA-44A16C4E6622}"/>
    <cellStyle name="Normal 3 8 12 3 3" xfId="30856" xr:uid="{5F146992-94A4-487F-978E-2AE9A111AFB0}"/>
    <cellStyle name="Normal 3 8 12 4" xfId="30857" xr:uid="{F2C154C8-7A51-473A-9FCE-63A1C81A6601}"/>
    <cellStyle name="Normal 3 8 12 5" xfId="30858" xr:uid="{A9AA62C5-DAC4-4518-A21E-10B1A790FDEE}"/>
    <cellStyle name="Normal 3 8 13" xfId="30859" xr:uid="{B37368DE-AC2C-4735-A788-CB2BA68CC759}"/>
    <cellStyle name="Normal 3 8 13 2" xfId="30860" xr:uid="{665C4CE6-6EC0-4F6E-9682-C679D24A1E9E}"/>
    <cellStyle name="Normal 3 8 13 2 2" xfId="30861" xr:uid="{9E29CCF9-37DC-4FBE-9679-282D8CF4277D}"/>
    <cellStyle name="Normal 3 8 13 2 3" xfId="30862" xr:uid="{D713BCFC-FECB-462E-AFED-CFC9EEFC2A59}"/>
    <cellStyle name="Normal 3 8 13 3" xfId="30863" xr:uid="{728EBCD7-26D6-49DF-82A9-C212FC9D1E49}"/>
    <cellStyle name="Normal 3 8 13 3 2" xfId="30864" xr:uid="{5A2EF053-A382-45CC-A07E-8C89A7D8C2BF}"/>
    <cellStyle name="Normal 3 8 13 3 3" xfId="30865" xr:uid="{74B766F9-7ABC-4251-99F8-0FF8960A6939}"/>
    <cellStyle name="Normal 3 8 13 4" xfId="30866" xr:uid="{38739A63-A753-463C-BE5B-49FE36C2206B}"/>
    <cellStyle name="Normal 3 8 13 5" xfId="30867" xr:uid="{4E241FDE-2E5E-4609-AFE1-B716ED9FAD53}"/>
    <cellStyle name="Normal 3 8 14" xfId="30868" xr:uid="{5F7327A1-DBAA-482B-947F-E28AFA243921}"/>
    <cellStyle name="Normal 3 8 14 2" xfId="30869" xr:uid="{E987B9E8-3BA2-49AD-B2D5-2ABF3E6C39ED}"/>
    <cellStyle name="Normal 3 8 14 2 2" xfId="30870" xr:uid="{DC0CA282-9A46-4F49-AB57-CA1C3EFFBAE7}"/>
    <cellStyle name="Normal 3 8 14 2 3" xfId="30871" xr:uid="{C06FF024-ECB5-40EE-A473-702586C2862A}"/>
    <cellStyle name="Normal 3 8 14 3" xfId="30872" xr:uid="{675FC9B6-2D38-4684-B798-DE73A7F3D5D2}"/>
    <cellStyle name="Normal 3 8 14 3 2" xfId="30873" xr:uid="{32784D59-37F4-4B95-B386-D939FA236C55}"/>
    <cellStyle name="Normal 3 8 14 3 3" xfId="30874" xr:uid="{20FAF7D2-AABF-4A92-8862-A583F6C6A175}"/>
    <cellStyle name="Normal 3 8 14 4" xfId="30875" xr:uid="{8E0EB216-6EBC-407F-ADA5-2C5DECF025AB}"/>
    <cellStyle name="Normal 3 8 14 5" xfId="30876" xr:uid="{B1139DD4-F327-4502-8625-2EE457CC2151}"/>
    <cellStyle name="Normal 3 8 15" xfId="30877" xr:uid="{EA8C891D-94D7-4F91-9751-5A7926C61C0F}"/>
    <cellStyle name="Normal 3 8 15 2" xfId="30878" xr:uid="{66760768-2E56-4B14-B5AF-699E9A792905}"/>
    <cellStyle name="Normal 3 8 15 2 2" xfId="30879" xr:uid="{25BBB42D-3DF6-4507-A90F-6B73E5C4E25C}"/>
    <cellStyle name="Normal 3 8 15 2 3" xfId="30880" xr:uid="{0ED99802-E1AA-43B0-AC26-9567CBF5381D}"/>
    <cellStyle name="Normal 3 8 15 3" xfId="30881" xr:uid="{459B21B1-BF40-4128-8BA0-C23155E03C2A}"/>
    <cellStyle name="Normal 3 8 15 3 2" xfId="30882" xr:uid="{910B0162-B214-4124-A57A-241886AD7D8C}"/>
    <cellStyle name="Normal 3 8 15 3 3" xfId="30883" xr:uid="{9F0420F3-81A6-4F1E-A253-0A1C857044C7}"/>
    <cellStyle name="Normal 3 8 15 4" xfId="30884" xr:uid="{70514EB7-5B31-4896-BC99-66F28C97953A}"/>
    <cellStyle name="Normal 3 8 15 5" xfId="30885" xr:uid="{964FA8A9-F5EE-4040-95AB-DA36FB707381}"/>
    <cellStyle name="Normal 3 8 16" xfId="30886" xr:uid="{08501AB4-99E5-47F9-A298-D953E6B4ADEF}"/>
    <cellStyle name="Normal 3 8 16 2" xfId="30887" xr:uid="{FF2A54EC-3660-4D50-A566-81349BC51A33}"/>
    <cellStyle name="Normal 3 8 16 2 2" xfId="30888" xr:uid="{8EEE1CC6-6EFE-4119-A6A7-E6658B0A7D6E}"/>
    <cellStyle name="Normal 3 8 16 2 3" xfId="30889" xr:uid="{8542AA8D-BCDC-4488-9C5C-751FC6B408FC}"/>
    <cellStyle name="Normal 3 8 16 3" xfId="30890" xr:uid="{31EB1137-F39A-4A86-9025-C07D0E6E7E5D}"/>
    <cellStyle name="Normal 3 8 16 3 2" xfId="30891" xr:uid="{C6A6936F-98B2-406A-97DD-54F994C45B46}"/>
    <cellStyle name="Normal 3 8 16 3 3" xfId="30892" xr:uid="{587A486A-ED04-4942-ADB0-39927CDFE2D5}"/>
    <cellStyle name="Normal 3 8 16 4" xfId="30893" xr:uid="{74B8C3BC-7698-4F44-806A-1E0F28367960}"/>
    <cellStyle name="Normal 3 8 16 5" xfId="30894" xr:uid="{ED0E8EAE-97C9-4474-9E5D-CBE1FF41105E}"/>
    <cellStyle name="Normal 3 8 17" xfId="30895" xr:uid="{EBD64589-1664-403C-9BBC-DD648E973B44}"/>
    <cellStyle name="Normal 3 8 17 2" xfId="30896" xr:uid="{5654D46E-9F85-4B1F-B349-C351189F1258}"/>
    <cellStyle name="Normal 3 8 17 2 2" xfId="30897" xr:uid="{5FEBB00E-0B73-4C65-ADFE-C5F331C5BC47}"/>
    <cellStyle name="Normal 3 8 17 2 3" xfId="30898" xr:uid="{A3B84A08-0D12-4B70-A15F-7C7CBB0A2A09}"/>
    <cellStyle name="Normal 3 8 17 3" xfId="30899" xr:uid="{71B4B535-917D-430B-A6EC-85FAB31D59AC}"/>
    <cellStyle name="Normal 3 8 17 3 2" xfId="30900" xr:uid="{5911BDC6-6FC3-4FC0-8A7B-CA1E7876EA9B}"/>
    <cellStyle name="Normal 3 8 17 3 3" xfId="30901" xr:uid="{3CCFA4C5-ACF0-4ED0-88B2-B878A8B4AC09}"/>
    <cellStyle name="Normal 3 8 17 4" xfId="30902" xr:uid="{3E3A7575-F14B-49A7-9A8E-012C8C486AD9}"/>
    <cellStyle name="Normal 3 8 17 5" xfId="30903" xr:uid="{6041C866-51C0-4656-BAB6-C1346BE6E0E2}"/>
    <cellStyle name="Normal 3 8 18" xfId="30904" xr:uid="{22F18A31-69F4-4CFE-BCE7-7CA9D1035991}"/>
    <cellStyle name="Normal 3 8 18 2" xfId="30905" xr:uid="{55F8148B-8611-4719-9CD4-E6F134DFF005}"/>
    <cellStyle name="Normal 3 8 18 2 2" xfId="30906" xr:uid="{2F4542E5-1F82-4E52-A960-97EE65CE1507}"/>
    <cellStyle name="Normal 3 8 18 2 3" xfId="30907" xr:uid="{A2343656-AAEB-4DC9-B6BD-17818E855332}"/>
    <cellStyle name="Normal 3 8 18 3" xfId="30908" xr:uid="{58A6060E-BE55-4B1E-B323-4D39603DD3B4}"/>
    <cellStyle name="Normal 3 8 18 3 2" xfId="30909" xr:uid="{9B24F81E-48E6-49B6-A94E-82345DDC2B36}"/>
    <cellStyle name="Normal 3 8 18 3 3" xfId="30910" xr:uid="{28AD29B7-3650-4293-96C5-9ED16131DBCE}"/>
    <cellStyle name="Normal 3 8 18 4" xfId="30911" xr:uid="{84CF8D2E-D9F8-42F5-8DA4-9705D10C11A0}"/>
    <cellStyle name="Normal 3 8 18 5" xfId="30912" xr:uid="{376D7DF0-E153-4D25-8C99-D225973761B1}"/>
    <cellStyle name="Normal 3 8 19" xfId="30913" xr:uid="{8A394889-D884-4E8C-8947-DC428634B467}"/>
    <cellStyle name="Normal 3 8 19 2" xfId="30914" xr:uid="{E85587F3-1280-40FB-8919-5273D7654DD5}"/>
    <cellStyle name="Normal 3 8 19 2 2" xfId="30915" xr:uid="{4B5B8625-2709-48CB-B494-1EEC92265EDC}"/>
    <cellStyle name="Normal 3 8 19 2 3" xfId="30916" xr:uid="{DDEF6EBA-7254-4454-B012-44D077F77906}"/>
    <cellStyle name="Normal 3 8 19 3" xfId="30917" xr:uid="{4BFFF8E3-451C-4282-A15D-E712397FD336}"/>
    <cellStyle name="Normal 3 8 19 3 2" xfId="30918" xr:uid="{D2DA26EC-0786-4764-B7AC-9B1575EF266F}"/>
    <cellStyle name="Normal 3 8 19 3 3" xfId="30919" xr:uid="{3BFEEFD9-70F7-49D8-9EB6-77405988BC24}"/>
    <cellStyle name="Normal 3 8 19 4" xfId="30920" xr:uid="{D2A6ABFA-9DD6-460D-A110-1462D408858C}"/>
    <cellStyle name="Normal 3 8 19 5" xfId="30921" xr:uid="{113D8438-EECB-4624-B5AE-55876F0AE970}"/>
    <cellStyle name="Normal 3 8 2" xfId="30922" xr:uid="{4750B4BC-71E1-4BBA-A9B8-C90824E8658D}"/>
    <cellStyle name="Normal 3 8 2 2" xfId="30923" xr:uid="{8E7F66B6-9195-4858-8B01-FEFE8A0A8D0C}"/>
    <cellStyle name="Normal 3 8 2 2 2" xfId="30924" xr:uid="{DA312FC3-9DDA-4897-9AE4-E90F4E1DF8C2}"/>
    <cellStyle name="Normal 3 8 2 2 3" xfId="30925" xr:uid="{1CD4DCF7-1BDF-4724-A86B-75DBA638C175}"/>
    <cellStyle name="Normal 3 8 2 3" xfId="30926" xr:uid="{CD940267-DB47-46A0-8CFB-6BD13D56E977}"/>
    <cellStyle name="Normal 3 8 2 3 2" xfId="30927" xr:uid="{18D9CF13-B31E-46B7-BB9F-8FF43400D11B}"/>
    <cellStyle name="Normal 3 8 2 3 3" xfId="30928" xr:uid="{4F9EE98A-8936-4BDD-B77B-6A86262F9BB3}"/>
    <cellStyle name="Normal 3 8 2 4" xfId="30929" xr:uid="{1D7FC403-6481-46A6-8C7B-9A48BDC71C17}"/>
    <cellStyle name="Normal 3 8 2 5" xfId="30930" xr:uid="{D5F0AC3A-AE13-491F-9224-EE9C5CC9D65B}"/>
    <cellStyle name="Normal 3 8 20" xfId="30931" xr:uid="{A90F67BF-1ABD-41CF-B96C-FE2E354BAA66}"/>
    <cellStyle name="Normal 3 8 20 2" xfId="30932" xr:uid="{C5EB8B95-232C-4783-B08B-9C279C16382E}"/>
    <cellStyle name="Normal 3 8 20 2 2" xfId="30933" xr:uid="{8C52F1E3-8429-48BF-8A5E-1F85CDF26116}"/>
    <cellStyle name="Normal 3 8 20 2 3" xfId="30934" xr:uid="{93789794-4AD2-4511-9F30-6175733B0F6D}"/>
    <cellStyle name="Normal 3 8 20 3" xfId="30935" xr:uid="{426B9556-CB15-4B54-B057-0A555492E6FB}"/>
    <cellStyle name="Normal 3 8 20 3 2" xfId="30936" xr:uid="{AA110D5F-9023-45B9-ADED-5A6A4A058C6D}"/>
    <cellStyle name="Normal 3 8 20 3 3" xfId="30937" xr:uid="{C97DA005-3117-4694-99FD-AE2D2E394429}"/>
    <cellStyle name="Normal 3 8 20 4" xfId="30938" xr:uid="{DD310C99-2136-48A5-838D-A59608DB36BC}"/>
    <cellStyle name="Normal 3 8 20 5" xfId="30939" xr:uid="{6714EBC7-9F6E-447B-9457-8C2F97A69776}"/>
    <cellStyle name="Normal 3 8 21" xfId="30940" xr:uid="{E33EE276-5160-41FD-A1A5-22D93F0F6B8E}"/>
    <cellStyle name="Normal 3 8 21 2" xfId="30941" xr:uid="{4E435BB8-C2AC-4ACE-BB88-67331372FEDB}"/>
    <cellStyle name="Normal 3 8 21 2 2" xfId="30942" xr:uid="{80CB47E9-AFA8-416E-8BFC-27B6467E8E16}"/>
    <cellStyle name="Normal 3 8 21 2 3" xfId="30943" xr:uid="{88F2CE42-1348-4DE3-936E-B97C4E0A5E63}"/>
    <cellStyle name="Normal 3 8 21 3" xfId="30944" xr:uid="{9AC8EDBA-C83B-4787-9A97-7C8017541E7B}"/>
    <cellStyle name="Normal 3 8 21 3 2" xfId="30945" xr:uid="{419B1863-6994-449D-81E1-DABBA102FDCF}"/>
    <cellStyle name="Normal 3 8 21 3 3" xfId="30946" xr:uid="{71AAE2A0-6E81-4838-A0DA-947C2A789DB2}"/>
    <cellStyle name="Normal 3 8 21 4" xfId="30947" xr:uid="{B7E20BC8-B96C-4551-B383-D7B76C4B41AE}"/>
    <cellStyle name="Normal 3 8 21 5" xfId="30948" xr:uid="{5A23FDD0-8FD5-4991-8053-EDBCDCBF446D}"/>
    <cellStyle name="Normal 3 8 22" xfId="30949" xr:uid="{2DBF1064-47D1-4FB8-B055-4B8E4222DB56}"/>
    <cellStyle name="Normal 3 8 22 2" xfId="30950" xr:uid="{E025346F-7FC9-4EE5-9135-43A451A3038C}"/>
    <cellStyle name="Normal 3 8 22 2 2" xfId="30951" xr:uid="{F676BDC2-B41D-4531-A6A3-3650B01A426D}"/>
    <cellStyle name="Normal 3 8 22 2 3" xfId="30952" xr:uid="{02599A79-28E0-4A68-8235-D28C456E1EA6}"/>
    <cellStyle name="Normal 3 8 22 3" xfId="30953" xr:uid="{39EAF937-C617-4807-B97F-E6CF48CD10F5}"/>
    <cellStyle name="Normal 3 8 22 3 2" xfId="30954" xr:uid="{A0589E3F-D821-4D1B-8092-B41C5E2D13C6}"/>
    <cellStyle name="Normal 3 8 22 3 3" xfId="30955" xr:uid="{E8A52486-9F8E-4E4D-817E-C5E311EF2ED1}"/>
    <cellStyle name="Normal 3 8 22 4" xfId="30956" xr:uid="{01EEB45F-FFAE-4AFB-9115-22C33C5FAF04}"/>
    <cellStyle name="Normal 3 8 22 5" xfId="30957" xr:uid="{5FDB3820-777B-42EB-9AD6-DB94E4E33066}"/>
    <cellStyle name="Normal 3 8 23" xfId="30958" xr:uid="{712D37FC-661B-4860-9640-D566AEAA0886}"/>
    <cellStyle name="Normal 3 8 23 2" xfId="30959" xr:uid="{CE59D71A-8140-4B8A-A769-B39BF1A3A102}"/>
    <cellStyle name="Normal 3 8 23 2 2" xfId="30960" xr:uid="{FEA3C946-83CD-414F-8CF2-136B1C7A000B}"/>
    <cellStyle name="Normal 3 8 23 2 3" xfId="30961" xr:uid="{C4F2D9A7-69C9-49EA-BA21-15A623F7DED4}"/>
    <cellStyle name="Normal 3 8 23 3" xfId="30962" xr:uid="{B1AA6049-180F-4C30-8107-AB79ADCB6371}"/>
    <cellStyle name="Normal 3 8 23 3 2" xfId="30963" xr:uid="{84F1D656-6AB0-4703-AC3D-F94F25DEFA3C}"/>
    <cellStyle name="Normal 3 8 23 3 3" xfId="30964" xr:uid="{9FADFB7C-6050-4C95-A866-BDF231294540}"/>
    <cellStyle name="Normal 3 8 23 4" xfId="30965" xr:uid="{64D9E9D6-E5D2-4BBB-8D8D-E989C47D1BF6}"/>
    <cellStyle name="Normal 3 8 23 5" xfId="30966" xr:uid="{89B1BE37-957F-4A81-AC16-92C67B70B59B}"/>
    <cellStyle name="Normal 3 8 24" xfId="30967" xr:uid="{6E727E0E-1DB4-45E8-A378-B9662684E25D}"/>
    <cellStyle name="Normal 3 8 24 10" xfId="30968" xr:uid="{F5952B2E-1F76-485B-A8FD-0DA6A77FCBBC}"/>
    <cellStyle name="Normal 3 8 24 11" xfId="30969" xr:uid="{9ADD2BB8-34D7-47F0-B990-0F3E20080C7A}"/>
    <cellStyle name="Normal 3 8 24 11 2" xfId="30970" xr:uid="{F7EF4878-1536-4A13-894A-BDDB26DBB70C}"/>
    <cellStyle name="Normal 3 8 24 11 2 2" xfId="30971" xr:uid="{F24E6629-4118-445A-A217-79AE6E000BA3}"/>
    <cellStyle name="Normal 3 8 24 11 2 2 2" xfId="30972" xr:uid="{03A58492-1EFD-4CA8-9038-FE0E229F1689}"/>
    <cellStyle name="Normal 3 8 24 11 2 3" xfId="30973" xr:uid="{6E370F38-3760-4677-87F4-506BD300CF5A}"/>
    <cellStyle name="Normal 3 8 24 11 2 4" xfId="30974" xr:uid="{9838B673-A6F9-423C-B4F2-40E879F3A511}"/>
    <cellStyle name="Normal 3 8 24 11 2 5" xfId="30975" xr:uid="{9282BB5E-3EDB-44E5-8D1F-BA2E7F7E6F70}"/>
    <cellStyle name="Normal 3 8 24 11 3" xfId="30976" xr:uid="{503D17AE-7100-4BF3-9012-1402C2439543}"/>
    <cellStyle name="Normal 3 8 24 11 3 2" xfId="30977" xr:uid="{4715DF30-2ADA-4E10-9F3B-C8A765811E47}"/>
    <cellStyle name="Normal 3 8 24 11 4" xfId="30978" xr:uid="{D21AEDC6-F286-4272-9F40-291624879834}"/>
    <cellStyle name="Normal 3 8 24 11 5" xfId="30979" xr:uid="{BB7E1297-EFE6-408F-9D64-6CA71D11959F}"/>
    <cellStyle name="Normal 3 8 24 12" xfId="30980" xr:uid="{428481E0-0903-4EB0-ABB9-661188487634}"/>
    <cellStyle name="Normal 3 8 24 13" xfId="30981" xr:uid="{E24EA1FF-A927-4A34-971E-428C00311A5F}"/>
    <cellStyle name="Normal 3 8 24 14" xfId="30982" xr:uid="{84297027-AEBC-49B2-A2C9-5057DD0FD252}"/>
    <cellStyle name="Normal 3 8 24 15" xfId="30983" xr:uid="{0CBBBC7B-D1DD-4698-BC00-4B9FD9045A03}"/>
    <cellStyle name="Normal 3 8 24 15 2" xfId="30984" xr:uid="{BAC2A934-804B-4D86-A844-18ADADC15B6A}"/>
    <cellStyle name="Normal 3 8 24 16" xfId="30985" xr:uid="{BFCC6EC3-1F38-4201-B945-FA2C8063ABA1}"/>
    <cellStyle name="Normal 3 8 24 17" xfId="30986" xr:uid="{89E609FC-1952-4219-AFDF-431251FE3568}"/>
    <cellStyle name="Normal 3 8 24 18" xfId="30987" xr:uid="{1DD71A08-62B5-460B-AD8C-F86B43EEBECB}"/>
    <cellStyle name="Normal 3 8 24 2" xfId="30988" xr:uid="{4B16817F-87C0-48B5-ADF4-680C3205ED35}"/>
    <cellStyle name="Normal 3 8 24 2 10" xfId="30989" xr:uid="{E7C93B62-143E-4FD5-A8F1-D5DB25380A7D}"/>
    <cellStyle name="Normal 3 8 24 2 11" xfId="30990" xr:uid="{D0F8035D-90E9-46EC-B787-6D610E2B00FB}"/>
    <cellStyle name="Normal 3 8 24 2 12" xfId="30991" xr:uid="{A397FCF1-6292-446D-9EA7-5CC9FE496E31}"/>
    <cellStyle name="Normal 3 8 24 2 13" xfId="30992" xr:uid="{A3E1EDD8-13EB-4725-9700-D17B9F250C55}"/>
    <cellStyle name="Normal 3 8 24 2 13 2" xfId="30993" xr:uid="{148DC661-CC80-426A-A881-DC2A2BE48459}"/>
    <cellStyle name="Normal 3 8 24 2 14" xfId="30994" xr:uid="{29F6FBC2-3A80-45AF-BF49-74F2A62BB541}"/>
    <cellStyle name="Normal 3 8 24 2 15" xfId="30995" xr:uid="{C3B5D222-60E8-4F06-97AC-66ABF14CB03F}"/>
    <cellStyle name="Normal 3 8 24 2 16" xfId="30996" xr:uid="{1B08703D-AC18-4788-A47A-217FF4574B9D}"/>
    <cellStyle name="Normal 3 8 24 2 2" xfId="30997" xr:uid="{8A8C4BD1-ECE8-40EA-A455-6CC046EAF46C}"/>
    <cellStyle name="Normal 3 8 24 2 2 10" xfId="30998" xr:uid="{EE5FCB87-7DA7-491E-BD41-AE722C5B3D19}"/>
    <cellStyle name="Normal 3 8 24 2 2 11" xfId="30999" xr:uid="{E5353A17-A93D-4384-A137-AEC4AC85487A}"/>
    <cellStyle name="Normal 3 8 24 2 2 12" xfId="31000" xr:uid="{1822178B-B4EC-410E-822B-BF3550E232AA}"/>
    <cellStyle name="Normal 3 8 24 2 2 13" xfId="31001" xr:uid="{75252316-FFE4-4B7D-AE92-740156439A3F}"/>
    <cellStyle name="Normal 3 8 24 2 2 13 2" xfId="31002" xr:uid="{49198E80-BCB2-4588-9BF7-A2FCCDB48120}"/>
    <cellStyle name="Normal 3 8 24 2 2 14" xfId="31003" xr:uid="{44995F22-BF72-465B-9B10-2A1097D8D798}"/>
    <cellStyle name="Normal 3 8 24 2 2 15" xfId="31004" xr:uid="{E1BEEFBE-EB53-493B-B553-543A90B8195D}"/>
    <cellStyle name="Normal 3 8 24 2 2 16" xfId="31005" xr:uid="{37C11417-2580-47E1-86B4-83D4FD41D261}"/>
    <cellStyle name="Normal 3 8 24 2 2 2" xfId="31006" xr:uid="{5046060B-85CB-4925-BFC0-B276ABD82DD6}"/>
    <cellStyle name="Normal 3 8 24 2 2 2 10" xfId="31007" xr:uid="{8E661BE9-F8A1-4173-9954-75A2E28557E1}"/>
    <cellStyle name="Normal 3 8 24 2 2 2 11" xfId="31008" xr:uid="{D76960D6-C956-4CAC-8C5B-DFD872ABBB3D}"/>
    <cellStyle name="Normal 3 8 24 2 2 2 12" xfId="31009" xr:uid="{3B1C0E3C-4BB7-4904-A134-41906525804B}"/>
    <cellStyle name="Normal 3 8 24 2 2 2 12 2" xfId="31010" xr:uid="{EBD54773-0B38-4475-87F4-E80C705006F4}"/>
    <cellStyle name="Normal 3 8 24 2 2 2 13" xfId="31011" xr:uid="{111914F3-F964-4962-8753-6073101360E5}"/>
    <cellStyle name="Normal 3 8 24 2 2 2 14" xfId="31012" xr:uid="{2DF3721E-9582-431B-894B-69D5F01A2B8E}"/>
    <cellStyle name="Normal 3 8 24 2 2 2 15" xfId="31013" xr:uid="{CCE968D5-0FFE-49F9-BCCF-4051155070D7}"/>
    <cellStyle name="Normal 3 8 24 2 2 2 2" xfId="31014" xr:uid="{8AF29D27-2967-4E2D-832C-F4C5B0EC09EA}"/>
    <cellStyle name="Normal 3 8 24 2 2 2 2 2" xfId="31015" xr:uid="{35F94B8E-8F7D-4911-99B6-2A8E6D580121}"/>
    <cellStyle name="Normal 3 8 24 2 2 2 2 2 2" xfId="31016" xr:uid="{5641E75E-BD9A-4C09-BAF1-9FC20CBA4E75}"/>
    <cellStyle name="Normal 3 8 24 2 2 2 2 2 2 2" xfId="31017" xr:uid="{C04FFB6E-CA0D-4496-9BDA-8E49A4F28921}"/>
    <cellStyle name="Normal 3 8 24 2 2 2 2 2 2 2 2" xfId="31018" xr:uid="{91A56D76-E20D-43AA-9640-E65A81C85980}"/>
    <cellStyle name="Normal 3 8 24 2 2 2 2 2 2 2 2 2" xfId="31019" xr:uid="{C2783DB8-9141-468A-9B58-8E10A05BA087}"/>
    <cellStyle name="Normal 3 8 24 2 2 2 2 2 2 2 3" xfId="31020" xr:uid="{B1CE1BE5-2B07-4C17-8FD9-154F51429E02}"/>
    <cellStyle name="Normal 3 8 24 2 2 2 2 2 2 2 4" xfId="31021" xr:uid="{41D9A74E-F2F1-4AB0-BD5D-DE817277E239}"/>
    <cellStyle name="Normal 3 8 24 2 2 2 2 2 2 2 5" xfId="31022" xr:uid="{9D9AE605-98C2-4DD3-B677-865E95400D25}"/>
    <cellStyle name="Normal 3 8 24 2 2 2 2 2 2 3" xfId="31023" xr:uid="{9FA0333B-45C6-4CD8-ACA6-5174A48CC7F5}"/>
    <cellStyle name="Normal 3 8 24 2 2 2 2 2 2 3 2" xfId="31024" xr:uid="{8AD231A8-A4CE-4F37-8545-088201C3A10B}"/>
    <cellStyle name="Normal 3 8 24 2 2 2 2 2 2 4" xfId="31025" xr:uid="{9C6704F7-0BD0-47A8-905E-E48C5D345813}"/>
    <cellStyle name="Normal 3 8 24 2 2 2 2 2 2 5" xfId="31026" xr:uid="{5CCC7FC9-F996-4EE0-9B41-0A0AC4B0AB51}"/>
    <cellStyle name="Normal 3 8 24 2 2 2 2 2 3" xfId="31027" xr:uid="{BF57A1D1-ECA8-4B66-9554-0702A4025DDA}"/>
    <cellStyle name="Normal 3 8 24 2 2 2 2 2 4" xfId="31028" xr:uid="{EDE187D0-875B-4148-8F9A-9F6F47A1F6BD}"/>
    <cellStyle name="Normal 3 8 24 2 2 2 2 2 5" xfId="31029" xr:uid="{7AA87143-F9E6-4015-B049-285409AA8F67}"/>
    <cellStyle name="Normal 3 8 24 2 2 2 2 2 6" xfId="31030" xr:uid="{12977D77-DED5-49E2-96FF-10F220A76BCA}"/>
    <cellStyle name="Normal 3 8 24 2 2 2 2 2 6 2" xfId="31031" xr:uid="{5D836D07-A427-48A9-AF0C-0270E7507985}"/>
    <cellStyle name="Normal 3 8 24 2 2 2 2 2 7" xfId="31032" xr:uid="{68D1F821-7649-4CD7-AE05-2E52ADFFFAFD}"/>
    <cellStyle name="Normal 3 8 24 2 2 2 2 2 8" xfId="31033" xr:uid="{EA2963FD-D57F-46A4-8A11-9ACC323CC66C}"/>
    <cellStyle name="Normal 3 8 24 2 2 2 2 2 9" xfId="31034" xr:uid="{C5BD4BBA-B1BC-44D6-A995-718D44DD4321}"/>
    <cellStyle name="Normal 3 8 24 2 2 2 2 3" xfId="31035" xr:uid="{52A124BB-5F65-4E91-B347-7CE0ED413640}"/>
    <cellStyle name="Normal 3 8 24 2 2 2 2 3 2" xfId="31036" xr:uid="{07570DCF-97F5-45A4-8BD7-6542BE001123}"/>
    <cellStyle name="Normal 3 8 24 2 2 2 2 3 2 2" xfId="31037" xr:uid="{0102BE2F-4FFE-49B8-8C45-E70F2DF1BF13}"/>
    <cellStyle name="Normal 3 8 24 2 2 2 2 3 2 2 2" xfId="31038" xr:uid="{3FA33B90-2CC9-4EEF-9D57-4C6C906BD675}"/>
    <cellStyle name="Normal 3 8 24 2 2 2 2 3 2 3" xfId="31039" xr:uid="{80B61E64-C560-47FA-8FB7-168A539607F0}"/>
    <cellStyle name="Normal 3 8 24 2 2 2 2 3 2 4" xfId="31040" xr:uid="{157415E3-C2C9-4B61-B99C-5EC07168671C}"/>
    <cellStyle name="Normal 3 8 24 2 2 2 2 3 2 5" xfId="31041" xr:uid="{295143F6-917A-4BE1-937E-4C45D6357FD9}"/>
    <cellStyle name="Normal 3 8 24 2 2 2 2 3 3" xfId="31042" xr:uid="{65871F81-F0D4-4B05-850B-0F145671F33B}"/>
    <cellStyle name="Normal 3 8 24 2 2 2 2 3 3 2" xfId="31043" xr:uid="{965C3BEB-DD20-42A3-8090-0F8BEF005AB0}"/>
    <cellStyle name="Normal 3 8 24 2 2 2 2 3 4" xfId="31044" xr:uid="{B1464CD1-547E-4512-8649-6FA66F00C06E}"/>
    <cellStyle name="Normal 3 8 24 2 2 2 2 3 5" xfId="31045" xr:uid="{71218B97-75BF-4E7D-8CCC-975C80A0BF8C}"/>
    <cellStyle name="Normal 3 8 24 2 2 2 2 4" xfId="31046" xr:uid="{6C922228-056A-45C4-BFD6-7D49E093339E}"/>
    <cellStyle name="Normal 3 8 24 2 2 2 2 5" xfId="31047" xr:uid="{9AAA712D-695F-4580-9BF2-B264BC191445}"/>
    <cellStyle name="Normal 3 8 24 2 2 2 2 6" xfId="31048" xr:uid="{230276EC-E6CF-48A3-8DF4-AC324B62E732}"/>
    <cellStyle name="Normal 3 8 24 2 2 2 2 6 2" xfId="31049" xr:uid="{3D214D74-356E-4F74-9826-44D4A1A071C5}"/>
    <cellStyle name="Normal 3 8 24 2 2 2 2 7" xfId="31050" xr:uid="{95D380BC-2CE1-4046-BDED-1F4A2D81EFB4}"/>
    <cellStyle name="Normal 3 8 24 2 2 2 2 8" xfId="31051" xr:uid="{B394B241-9A58-4766-9502-3FBBDFEDA7EC}"/>
    <cellStyle name="Normal 3 8 24 2 2 2 2 9" xfId="31052" xr:uid="{C6A62BA0-C032-40E1-BEDF-932AEBFCEC73}"/>
    <cellStyle name="Normal 3 8 24 2 2 2 3" xfId="31053" xr:uid="{C94B713E-A0DB-4AC9-A1E6-B4FB97D638E7}"/>
    <cellStyle name="Normal 3 8 24 2 2 2 3 2" xfId="31054" xr:uid="{00224023-0B49-415A-98CB-F5CE97340FDE}"/>
    <cellStyle name="Normal 3 8 24 2 2 2 3 3" xfId="31055" xr:uid="{D0805B81-826B-4D54-9F5A-EECCEA837C61}"/>
    <cellStyle name="Normal 3 8 24 2 2 2 4" xfId="31056" xr:uid="{4F79543F-3F55-4B4B-A7D1-45A31B4D9F6E}"/>
    <cellStyle name="Normal 3 8 24 2 2 2 4 2" xfId="31057" xr:uid="{167F8E18-BDD8-4757-BB49-E72AEA333130}"/>
    <cellStyle name="Normal 3 8 24 2 2 2 4 3" xfId="31058" xr:uid="{53A7CECF-EFCA-4960-8133-7083D83D2CC1}"/>
    <cellStyle name="Normal 3 8 24 2 2 2 5" xfId="31059" xr:uid="{EF08C548-1A06-4C83-8017-C05330E5FC62}"/>
    <cellStyle name="Normal 3 8 24 2 2 2 5 2" xfId="31060" xr:uid="{DA6AB523-FD90-4CE9-A76F-E64F7A2B703B}"/>
    <cellStyle name="Normal 3 8 24 2 2 2 5 3" xfId="31061" xr:uid="{559C9B29-83F8-4246-9420-4BD5213992DE}"/>
    <cellStyle name="Normal 3 8 24 2 2 2 6" xfId="31062" xr:uid="{B65112F4-F2E4-4F67-936A-FDF6B7D7919A}"/>
    <cellStyle name="Normal 3 8 24 2 2 2 6 2" xfId="31063" xr:uid="{1CD9C88D-FDBB-49B4-9A34-374511D5B8F1}"/>
    <cellStyle name="Normal 3 8 24 2 2 2 6 3" xfId="31064" xr:uid="{3ECC7B9E-291A-40A7-A303-FDC1886D8200}"/>
    <cellStyle name="Normal 3 8 24 2 2 2 7" xfId="31065" xr:uid="{61B22B1F-23E6-496B-B5F4-A2C4B596594E}"/>
    <cellStyle name="Normal 3 8 24 2 2 2 7 2" xfId="31066" xr:uid="{B62CAFD2-0323-4A2C-91BC-AF043E376CAB}"/>
    <cellStyle name="Normal 3 8 24 2 2 2 7 3" xfId="31067" xr:uid="{CBBD3EBD-5BCD-4A6B-B1C1-1FEC7D9ABBE6}"/>
    <cellStyle name="Normal 3 8 24 2 2 2 8" xfId="31068" xr:uid="{F61D7732-B109-4F8B-9104-393CB489E412}"/>
    <cellStyle name="Normal 3 8 24 2 2 2 8 2" xfId="31069" xr:uid="{8ACBF5F5-6D5A-4C00-89A7-3ED3EFE7B02E}"/>
    <cellStyle name="Normal 3 8 24 2 2 2 8 2 2" xfId="31070" xr:uid="{3C24D879-913E-4BDF-AA99-709960DF8EF7}"/>
    <cellStyle name="Normal 3 8 24 2 2 2 8 2 2 2" xfId="31071" xr:uid="{707117BA-C4B0-4A4B-971F-A88877A83D9D}"/>
    <cellStyle name="Normal 3 8 24 2 2 2 8 2 3" xfId="31072" xr:uid="{2C4A2AE6-B27B-4AEC-BE83-2888865E674C}"/>
    <cellStyle name="Normal 3 8 24 2 2 2 8 2 4" xfId="31073" xr:uid="{BCEA5A87-5CD5-419E-9F67-447BCB4ACBA1}"/>
    <cellStyle name="Normal 3 8 24 2 2 2 8 2 5" xfId="31074" xr:uid="{FE03A702-244D-4ABB-94EB-3F14764A298D}"/>
    <cellStyle name="Normal 3 8 24 2 2 2 8 3" xfId="31075" xr:uid="{865513C0-5694-4633-944C-523A9FF9BC3E}"/>
    <cellStyle name="Normal 3 8 24 2 2 2 8 3 2" xfId="31076" xr:uid="{19BED609-41BA-4531-A7EE-CE955F2D39D4}"/>
    <cellStyle name="Normal 3 8 24 2 2 2 8 4" xfId="31077" xr:uid="{7DEFF3E5-DAD2-4225-AA49-93CA1B026A01}"/>
    <cellStyle name="Normal 3 8 24 2 2 2 8 5" xfId="31078" xr:uid="{4A98D7A6-C8C8-4F5F-A2D3-7E2938672E2E}"/>
    <cellStyle name="Normal 3 8 24 2 2 2 9" xfId="31079" xr:uid="{DCD5C427-6720-46A5-A4FF-97CE5C3DD623}"/>
    <cellStyle name="Normal 3 8 24 2 2 3" xfId="31080" xr:uid="{488D11A4-504D-4520-95AF-EEB9C5B94F55}"/>
    <cellStyle name="Normal 3 8 24 2 2 3 2" xfId="31081" xr:uid="{2BB0FDF7-0B15-4068-8AE5-2374EF0EC141}"/>
    <cellStyle name="Normal 3 8 24 2 2 3 3" xfId="31082" xr:uid="{6C4E669C-DD8C-4932-8405-218CA643E868}"/>
    <cellStyle name="Normal 3 8 24 2 2 4" xfId="31083" xr:uid="{3C3FF9AD-7D4E-4608-A33A-52632EF632FB}"/>
    <cellStyle name="Normal 3 8 24 2 2 4 2" xfId="31084" xr:uid="{651AC0B5-E1C7-4BDB-A484-6033AFEC2505}"/>
    <cellStyle name="Normal 3 8 24 2 2 4 2 2" xfId="31085" xr:uid="{E4634889-0867-419F-BF8C-FFD3BEC4B70A}"/>
    <cellStyle name="Normal 3 8 24 2 2 4 2 2 2" xfId="31086" xr:uid="{9CDC856F-45A0-4276-95B8-AA68478A2011}"/>
    <cellStyle name="Normal 3 8 24 2 2 4 2 2 2 2" xfId="31087" xr:uid="{4B98B56D-8352-4A34-BD7B-D7F2B9A43CC5}"/>
    <cellStyle name="Normal 3 8 24 2 2 4 2 2 2 2 2" xfId="31088" xr:uid="{08318C3B-FFA5-46A7-8DC7-E2F7145D2DBB}"/>
    <cellStyle name="Normal 3 8 24 2 2 4 2 2 2 3" xfId="31089" xr:uid="{9BC5122F-02E2-43DA-AEA7-9F152A2B749A}"/>
    <cellStyle name="Normal 3 8 24 2 2 4 2 2 2 4" xfId="31090" xr:uid="{D1422A93-F70F-437B-BFE6-9C034C34DA6C}"/>
    <cellStyle name="Normal 3 8 24 2 2 4 2 2 2 5" xfId="31091" xr:uid="{D0CCD72F-74DC-45F2-9948-43AAFC3F2B6D}"/>
    <cellStyle name="Normal 3 8 24 2 2 4 2 2 3" xfId="31092" xr:uid="{56F137ED-AA76-4746-B3EA-9CBA9E9A01E1}"/>
    <cellStyle name="Normal 3 8 24 2 2 4 2 2 3 2" xfId="31093" xr:uid="{BC967945-534B-43C2-B97B-136F835DF6A6}"/>
    <cellStyle name="Normal 3 8 24 2 2 4 2 2 4" xfId="31094" xr:uid="{7E14FD71-2652-4508-AE8D-7059277FA215}"/>
    <cellStyle name="Normal 3 8 24 2 2 4 2 2 5" xfId="31095" xr:uid="{FE764A26-AC06-467D-8540-B47B9E25029B}"/>
    <cellStyle name="Normal 3 8 24 2 2 4 2 3" xfId="31096" xr:uid="{1B6B27AD-18B4-4074-B4F9-6BEB8C66C414}"/>
    <cellStyle name="Normal 3 8 24 2 2 4 2 4" xfId="31097" xr:uid="{BB8ADA73-F567-45A3-8692-A1B9DEB4047B}"/>
    <cellStyle name="Normal 3 8 24 2 2 4 2 5" xfId="31098" xr:uid="{881D983A-7958-4DD7-BAF9-1722FD583160}"/>
    <cellStyle name="Normal 3 8 24 2 2 4 2 6" xfId="31099" xr:uid="{DDA3B475-F369-499E-98F1-C986360EC7E1}"/>
    <cellStyle name="Normal 3 8 24 2 2 4 2 6 2" xfId="31100" xr:uid="{BF88321E-2C88-4DC6-A962-E20E57DEBF97}"/>
    <cellStyle name="Normal 3 8 24 2 2 4 2 7" xfId="31101" xr:uid="{E6FA6E51-8AB1-47BE-8949-248AE505A0AC}"/>
    <cellStyle name="Normal 3 8 24 2 2 4 2 8" xfId="31102" xr:uid="{27FE6E69-9D94-4AD4-97F2-317C61FA6BE7}"/>
    <cellStyle name="Normal 3 8 24 2 2 4 2 9" xfId="31103" xr:uid="{3151A9E5-A8D9-4334-8DCA-9D4C18348AFD}"/>
    <cellStyle name="Normal 3 8 24 2 2 4 3" xfId="31104" xr:uid="{C520BC14-409E-4C51-9AF4-BE5E66171EE0}"/>
    <cellStyle name="Normal 3 8 24 2 2 4 3 2" xfId="31105" xr:uid="{1A855C4D-D192-4AAF-A3F5-D8E10219D387}"/>
    <cellStyle name="Normal 3 8 24 2 2 4 3 2 2" xfId="31106" xr:uid="{E40BD788-B1B8-4027-AEEC-E931940F9616}"/>
    <cellStyle name="Normal 3 8 24 2 2 4 3 2 2 2" xfId="31107" xr:uid="{8162193F-5C11-4736-A9F9-B47F4CCA03DA}"/>
    <cellStyle name="Normal 3 8 24 2 2 4 3 2 3" xfId="31108" xr:uid="{9C98A7F8-899B-4E0C-806C-D049FDF3F794}"/>
    <cellStyle name="Normal 3 8 24 2 2 4 3 2 4" xfId="31109" xr:uid="{D73193DB-9666-4A86-845F-8109828699AB}"/>
    <cellStyle name="Normal 3 8 24 2 2 4 3 2 5" xfId="31110" xr:uid="{51D7BC7A-0BB8-4DEF-9AFD-A9B4ED71EDC8}"/>
    <cellStyle name="Normal 3 8 24 2 2 4 3 3" xfId="31111" xr:uid="{201FE2E4-EA68-491C-AC68-10B10D802D04}"/>
    <cellStyle name="Normal 3 8 24 2 2 4 3 3 2" xfId="31112" xr:uid="{41F539DF-03AE-41E2-A6AE-15D3FB082DE2}"/>
    <cellStyle name="Normal 3 8 24 2 2 4 3 4" xfId="31113" xr:uid="{4CBE1FB2-6FCC-401E-BAFA-D22156232607}"/>
    <cellStyle name="Normal 3 8 24 2 2 4 3 5" xfId="31114" xr:uid="{000AA5C5-5184-404E-BC2D-EF389AC1E6EA}"/>
    <cellStyle name="Normal 3 8 24 2 2 4 4" xfId="31115" xr:uid="{87C61D15-2C26-4581-9156-A6C9C87968EF}"/>
    <cellStyle name="Normal 3 8 24 2 2 4 5" xfId="31116" xr:uid="{F772131C-715C-47CA-B395-BB9AA4EB0495}"/>
    <cellStyle name="Normal 3 8 24 2 2 4 6" xfId="31117" xr:uid="{08EA62F2-E52B-4CC0-A3C0-0872ADBC244E}"/>
    <cellStyle name="Normal 3 8 24 2 2 4 6 2" xfId="31118" xr:uid="{D034F99A-B5A9-4F7C-89F3-9A098533629F}"/>
    <cellStyle name="Normal 3 8 24 2 2 4 7" xfId="31119" xr:uid="{2E9A1A1E-88F9-4FEA-8EE5-02D68E0EDFBC}"/>
    <cellStyle name="Normal 3 8 24 2 2 4 8" xfId="31120" xr:uid="{78399D52-4B0F-45FA-8A64-CDF9542A67BA}"/>
    <cellStyle name="Normal 3 8 24 2 2 4 9" xfId="31121" xr:uid="{CD3D69BF-4C9A-4A01-BBAC-C45FBD1D5260}"/>
    <cellStyle name="Normal 3 8 24 2 2 5" xfId="31122" xr:uid="{BC97D7D0-9A6A-4D28-8C83-5BC2509A5EEB}"/>
    <cellStyle name="Normal 3 8 24 2 2 6" xfId="31123" xr:uid="{405A9746-1704-4839-8442-6659E8835E8A}"/>
    <cellStyle name="Normal 3 8 24 2 2 7" xfId="31124" xr:uid="{C043B49E-FF61-482D-9884-5595BD408F4F}"/>
    <cellStyle name="Normal 3 8 24 2 2 8" xfId="31125" xr:uid="{E11E064A-3A0E-4A75-8EC6-6C67B31CAD2C}"/>
    <cellStyle name="Normal 3 8 24 2 2 9" xfId="31126" xr:uid="{4E8A5B71-EA2C-4A6D-9C1A-FF55CF54F42D}"/>
    <cellStyle name="Normal 3 8 24 2 2 9 2" xfId="31127" xr:uid="{8CB0CD2D-D18B-49F6-8635-5EADCCE21956}"/>
    <cellStyle name="Normal 3 8 24 2 2 9 2 2" xfId="31128" xr:uid="{86C903EE-A59B-4BA6-A210-55346A889BBC}"/>
    <cellStyle name="Normal 3 8 24 2 2 9 2 2 2" xfId="31129" xr:uid="{684DCA44-8AB0-449D-8B9C-01A49B0FE2EF}"/>
    <cellStyle name="Normal 3 8 24 2 2 9 2 3" xfId="31130" xr:uid="{846CC3C4-57C7-4994-AF10-C6024FA9DCE3}"/>
    <cellStyle name="Normal 3 8 24 2 2 9 2 4" xfId="31131" xr:uid="{A55E150D-196A-48A2-8F95-3DE81B73D9BE}"/>
    <cellStyle name="Normal 3 8 24 2 2 9 2 5" xfId="31132" xr:uid="{04154D1F-F548-4016-87F3-DAD6F8F59608}"/>
    <cellStyle name="Normal 3 8 24 2 2 9 3" xfId="31133" xr:uid="{4982748F-022F-4506-A09C-7F196AFA7DB0}"/>
    <cellStyle name="Normal 3 8 24 2 2 9 3 2" xfId="31134" xr:uid="{342F31FC-281C-4D41-9334-6AD9299B4A65}"/>
    <cellStyle name="Normal 3 8 24 2 2 9 4" xfId="31135" xr:uid="{638A45A5-2BC4-45BF-B0BA-8F75F6E321B3}"/>
    <cellStyle name="Normal 3 8 24 2 2 9 5" xfId="31136" xr:uid="{C3ECAADD-232E-43D2-9ABD-A0EF1C2E613C}"/>
    <cellStyle name="Normal 3 8 24 2 3" xfId="31137" xr:uid="{1F002EA3-92AE-45A6-AE7F-06AB926BDC2E}"/>
    <cellStyle name="Normal 3 8 24 2 3 10" xfId="31138" xr:uid="{99D041F1-CC18-438E-975E-0F8DC8FE171E}"/>
    <cellStyle name="Normal 3 8 24 2 3 11" xfId="31139" xr:uid="{98B9312D-EC2E-4DCC-81F4-7CEF538392DD}"/>
    <cellStyle name="Normal 3 8 24 2 3 12" xfId="31140" xr:uid="{B5B347A5-3599-422E-9C7D-0EDCD2758215}"/>
    <cellStyle name="Normal 3 8 24 2 3 12 2" xfId="31141" xr:uid="{55ACD7CA-045F-42B0-9BAF-113EBAE08515}"/>
    <cellStyle name="Normal 3 8 24 2 3 13" xfId="31142" xr:uid="{D23DDBE9-5059-4FDB-A58E-58BBA0A89CBB}"/>
    <cellStyle name="Normal 3 8 24 2 3 14" xfId="31143" xr:uid="{B88302F2-3103-4671-BD2B-F65CB6B476B3}"/>
    <cellStyle name="Normal 3 8 24 2 3 15" xfId="31144" xr:uid="{1A5C6BFA-5114-45B8-87C1-B5C7EC50E283}"/>
    <cellStyle name="Normal 3 8 24 2 3 2" xfId="31145" xr:uid="{8FB2378E-A50D-43EA-82DA-6FD5E8D52975}"/>
    <cellStyle name="Normal 3 8 24 2 3 2 2" xfId="31146" xr:uid="{E30344AB-DEE8-47E7-9B88-F9BECB61EDC6}"/>
    <cellStyle name="Normal 3 8 24 2 3 2 2 2" xfId="31147" xr:uid="{0E64C839-572E-477A-9952-2C7E8725710D}"/>
    <cellStyle name="Normal 3 8 24 2 3 2 2 2 2" xfId="31148" xr:uid="{B6A2F4EA-E4AA-462C-AAEE-6E2A39BCA7F9}"/>
    <cellStyle name="Normal 3 8 24 2 3 2 2 2 2 2" xfId="31149" xr:uid="{C67E9896-BF49-4813-929D-9D2B20F20957}"/>
    <cellStyle name="Normal 3 8 24 2 3 2 2 2 2 2 2" xfId="31150" xr:uid="{4337C9C9-43F0-460A-BBAD-F7D729A44F78}"/>
    <cellStyle name="Normal 3 8 24 2 3 2 2 2 2 3" xfId="31151" xr:uid="{C4F3CD4F-C3B2-425F-8ACB-457781CC1319}"/>
    <cellStyle name="Normal 3 8 24 2 3 2 2 2 2 4" xfId="31152" xr:uid="{50685FDD-C31D-4D84-AE44-D411CA18456F}"/>
    <cellStyle name="Normal 3 8 24 2 3 2 2 2 2 5" xfId="31153" xr:uid="{433D52EF-F467-43BC-AF43-B3605F8EFE58}"/>
    <cellStyle name="Normal 3 8 24 2 3 2 2 2 3" xfId="31154" xr:uid="{148FEA2F-2A48-4CB6-817E-C4E9107F7742}"/>
    <cellStyle name="Normal 3 8 24 2 3 2 2 2 3 2" xfId="31155" xr:uid="{EBDBF086-34F5-4527-A9E9-C99BEBC1E37F}"/>
    <cellStyle name="Normal 3 8 24 2 3 2 2 2 4" xfId="31156" xr:uid="{B9EACE23-DA21-422A-A4F2-A317DDEF3583}"/>
    <cellStyle name="Normal 3 8 24 2 3 2 2 2 5" xfId="31157" xr:uid="{6D8E066C-2D2D-4960-8C4E-C8148222FF85}"/>
    <cellStyle name="Normal 3 8 24 2 3 2 2 3" xfId="31158" xr:uid="{DCDA32EC-77B7-4B1F-9F9C-46E05A0F37AC}"/>
    <cellStyle name="Normal 3 8 24 2 3 2 2 4" xfId="31159" xr:uid="{855C3ADC-5E26-404A-8B88-8D18F69F96AE}"/>
    <cellStyle name="Normal 3 8 24 2 3 2 2 5" xfId="31160" xr:uid="{5217EC0E-7DFD-463D-A745-3D51E108B81E}"/>
    <cellStyle name="Normal 3 8 24 2 3 2 2 6" xfId="31161" xr:uid="{A860EE93-4F6D-427E-B3DE-1AE971339309}"/>
    <cellStyle name="Normal 3 8 24 2 3 2 2 6 2" xfId="31162" xr:uid="{6F8A644C-E110-479F-A280-EC65A8DDB87B}"/>
    <cellStyle name="Normal 3 8 24 2 3 2 2 7" xfId="31163" xr:uid="{A7D4FEC2-87D8-44DA-B43D-804AEA2B3C36}"/>
    <cellStyle name="Normal 3 8 24 2 3 2 2 8" xfId="31164" xr:uid="{CE70982B-9EB2-41DE-A2B0-A8F297353DD9}"/>
    <cellStyle name="Normal 3 8 24 2 3 2 2 9" xfId="31165" xr:uid="{1C4A1B51-1719-45FB-A092-1D3385E7B746}"/>
    <cellStyle name="Normal 3 8 24 2 3 2 3" xfId="31166" xr:uid="{3E2D5F41-33C1-4DAF-BD48-C02E2448D4A4}"/>
    <cellStyle name="Normal 3 8 24 2 3 2 3 2" xfId="31167" xr:uid="{6495BEFD-4E14-43FE-8C51-34187BEFBB9E}"/>
    <cellStyle name="Normal 3 8 24 2 3 2 3 2 2" xfId="31168" xr:uid="{E9989FD9-3B47-4650-B673-A7C00BAC5085}"/>
    <cellStyle name="Normal 3 8 24 2 3 2 3 2 2 2" xfId="31169" xr:uid="{63505CD8-746B-4AA6-8652-886FE1B15843}"/>
    <cellStyle name="Normal 3 8 24 2 3 2 3 2 3" xfId="31170" xr:uid="{EBE95FBC-FA6E-4FCE-A2F7-EE675801A421}"/>
    <cellStyle name="Normal 3 8 24 2 3 2 3 2 4" xfId="31171" xr:uid="{86B025D9-6003-4415-9154-AFAFEEAF944D}"/>
    <cellStyle name="Normal 3 8 24 2 3 2 3 2 5" xfId="31172" xr:uid="{10172961-A08A-4C2D-BB7B-801D383541AF}"/>
    <cellStyle name="Normal 3 8 24 2 3 2 3 3" xfId="31173" xr:uid="{69986D4A-1C46-4B15-94BD-AA710CA4ACB4}"/>
    <cellStyle name="Normal 3 8 24 2 3 2 3 3 2" xfId="31174" xr:uid="{FA4018AD-2B90-49F3-A2FC-36C2048FCE12}"/>
    <cellStyle name="Normal 3 8 24 2 3 2 3 4" xfId="31175" xr:uid="{1973FC77-86EB-4D15-AC35-6BE7B8464613}"/>
    <cellStyle name="Normal 3 8 24 2 3 2 3 5" xfId="31176" xr:uid="{F49D518C-D552-4A55-9344-F2FFE3FE5CDF}"/>
    <cellStyle name="Normal 3 8 24 2 3 2 4" xfId="31177" xr:uid="{FC2DC29E-3585-4A5E-9896-BE2CCD44F018}"/>
    <cellStyle name="Normal 3 8 24 2 3 2 5" xfId="31178" xr:uid="{83462580-D8D8-49AC-9BC1-C3EE462DB182}"/>
    <cellStyle name="Normal 3 8 24 2 3 2 6" xfId="31179" xr:uid="{49FE34BB-5A64-4D13-B083-A9EBD90561D3}"/>
    <cellStyle name="Normal 3 8 24 2 3 2 6 2" xfId="31180" xr:uid="{40600EB5-CDC4-462C-A9B3-449542EEFA0E}"/>
    <cellStyle name="Normal 3 8 24 2 3 2 7" xfId="31181" xr:uid="{AB3D6EE0-05A9-448C-8AE7-FA1111ED10F5}"/>
    <cellStyle name="Normal 3 8 24 2 3 2 8" xfId="31182" xr:uid="{CDB28C63-24C7-476E-AE7A-E8B5FD257919}"/>
    <cellStyle name="Normal 3 8 24 2 3 2 9" xfId="31183" xr:uid="{76EDE045-E616-44AD-A07D-94B94907B3CF}"/>
    <cellStyle name="Normal 3 8 24 2 3 3" xfId="31184" xr:uid="{2399F30D-DE4C-4356-A478-223EC7ED0E62}"/>
    <cellStyle name="Normal 3 8 24 2 3 4" xfId="31185" xr:uid="{340D0C6B-0488-4BEB-B4B5-979EA9CBF398}"/>
    <cellStyle name="Normal 3 8 24 2 3 5" xfId="31186" xr:uid="{70F0DC92-990F-45EC-815A-AFF8BA30B4DA}"/>
    <cellStyle name="Normal 3 8 24 2 3 6" xfId="31187" xr:uid="{D8D39764-355C-403E-818D-5233CCA9DE99}"/>
    <cellStyle name="Normal 3 8 24 2 3 7" xfId="31188" xr:uid="{6321F4B7-77C7-4E77-A202-F406C206C9FB}"/>
    <cellStyle name="Normal 3 8 24 2 3 8" xfId="31189" xr:uid="{FD8A9DF9-B7BE-4185-9399-4D1047C1B032}"/>
    <cellStyle name="Normal 3 8 24 2 3 8 2" xfId="31190" xr:uid="{D3DAF6E9-8F32-4B1B-9710-EC5328663CA6}"/>
    <cellStyle name="Normal 3 8 24 2 3 8 2 2" xfId="31191" xr:uid="{F7856CA6-4D14-479D-9C62-A050DFC6E1F5}"/>
    <cellStyle name="Normal 3 8 24 2 3 8 2 2 2" xfId="31192" xr:uid="{523E2994-4E07-4952-A371-BCBE19AE96EC}"/>
    <cellStyle name="Normal 3 8 24 2 3 8 2 3" xfId="31193" xr:uid="{798EB8C2-8548-48B2-A018-D3C9AE971939}"/>
    <cellStyle name="Normal 3 8 24 2 3 8 2 4" xfId="31194" xr:uid="{C973B7AB-C7A9-4AD5-996B-B7D262CB98DF}"/>
    <cellStyle name="Normal 3 8 24 2 3 8 2 5" xfId="31195" xr:uid="{5D3FF4CF-83F3-458D-A86E-9FDD021F3340}"/>
    <cellStyle name="Normal 3 8 24 2 3 8 3" xfId="31196" xr:uid="{B34D8322-82C8-489A-9514-09BB984BCD36}"/>
    <cellStyle name="Normal 3 8 24 2 3 8 3 2" xfId="31197" xr:uid="{E8C446C2-6C0A-4C8D-BAC6-67687FC4A988}"/>
    <cellStyle name="Normal 3 8 24 2 3 8 4" xfId="31198" xr:uid="{57D72299-8CD6-4163-A31B-E0F8F8266520}"/>
    <cellStyle name="Normal 3 8 24 2 3 8 5" xfId="31199" xr:uid="{FBCE8218-64DE-4D58-A5DA-FC62DB9D420A}"/>
    <cellStyle name="Normal 3 8 24 2 3 9" xfId="31200" xr:uid="{326643CF-474B-449E-AA13-9E0EED4C9210}"/>
    <cellStyle name="Normal 3 8 24 2 4" xfId="31201" xr:uid="{5B324A97-C5CC-473A-B2BF-D4C0DAE12605}"/>
    <cellStyle name="Normal 3 8 24 2 4 2" xfId="31202" xr:uid="{A2A49FFA-0131-441F-9399-7D1013992607}"/>
    <cellStyle name="Normal 3 8 24 2 4 2 2" xfId="31203" xr:uid="{E6656934-6767-45E7-B2C4-4945D4E753C3}"/>
    <cellStyle name="Normal 3 8 24 2 4 2 2 2" xfId="31204" xr:uid="{67C1328A-FFDD-4356-A7D7-63F8440841FB}"/>
    <cellStyle name="Normal 3 8 24 2 4 2 2 2 2" xfId="31205" xr:uid="{118BAED8-E68C-49B6-920C-1E06D5A9E43E}"/>
    <cellStyle name="Normal 3 8 24 2 4 2 2 2 2 2" xfId="31206" xr:uid="{9D964442-1C68-4F2E-AEB2-C2BC7CE863A7}"/>
    <cellStyle name="Normal 3 8 24 2 4 2 2 2 3" xfId="31207" xr:uid="{7C9AA32D-D469-48CB-B925-153DC86AE4E1}"/>
    <cellStyle name="Normal 3 8 24 2 4 2 2 2 4" xfId="31208" xr:uid="{1D32E44A-236A-4646-86EB-EB5835E6703D}"/>
    <cellStyle name="Normal 3 8 24 2 4 2 2 2 5" xfId="31209" xr:uid="{858DAD21-3915-4069-BCD7-C83331FD3D07}"/>
    <cellStyle name="Normal 3 8 24 2 4 2 2 3" xfId="31210" xr:uid="{E32DAF57-5FFD-4ECF-9C07-9D1C5007A786}"/>
    <cellStyle name="Normal 3 8 24 2 4 2 2 3 2" xfId="31211" xr:uid="{856CDFFA-73FA-457D-9B5C-EE3F7D81D5AE}"/>
    <cellStyle name="Normal 3 8 24 2 4 2 2 4" xfId="31212" xr:uid="{56A1A617-3A8F-4B70-91CA-ABB023A4E148}"/>
    <cellStyle name="Normal 3 8 24 2 4 2 2 5" xfId="31213" xr:uid="{4E89E89B-198E-429F-B931-325AF0AFB5C0}"/>
    <cellStyle name="Normal 3 8 24 2 4 2 3" xfId="31214" xr:uid="{AAB4A117-51A9-49ED-81BA-74A6ACC59A1F}"/>
    <cellStyle name="Normal 3 8 24 2 4 2 4" xfId="31215" xr:uid="{0912A694-154B-47B3-B087-592684132B25}"/>
    <cellStyle name="Normal 3 8 24 2 4 2 5" xfId="31216" xr:uid="{8973E1CE-61EE-4200-B80C-5547087D3C20}"/>
    <cellStyle name="Normal 3 8 24 2 4 2 6" xfId="31217" xr:uid="{20D711F0-0B2F-44C3-A72F-E87A10E867C8}"/>
    <cellStyle name="Normal 3 8 24 2 4 2 6 2" xfId="31218" xr:uid="{DA7C2BC0-D773-49A0-8F2C-1F3BAFCF580E}"/>
    <cellStyle name="Normal 3 8 24 2 4 2 7" xfId="31219" xr:uid="{24264B82-D11C-46C0-A679-F2D8B99B2F96}"/>
    <cellStyle name="Normal 3 8 24 2 4 2 8" xfId="31220" xr:uid="{8A47014E-706B-4B8E-B8E4-4CBE9BD1A52C}"/>
    <cellStyle name="Normal 3 8 24 2 4 2 9" xfId="31221" xr:uid="{A3C94E64-27E4-405F-9769-78D201F017B6}"/>
    <cellStyle name="Normal 3 8 24 2 4 3" xfId="31222" xr:uid="{5AC597C1-8E7A-46FC-A2FD-857F527648B4}"/>
    <cellStyle name="Normal 3 8 24 2 4 3 2" xfId="31223" xr:uid="{33F49127-54CD-47EF-89CB-56CBBCA1C2D6}"/>
    <cellStyle name="Normal 3 8 24 2 4 3 2 2" xfId="31224" xr:uid="{95B16D18-FD3A-4C3C-B4E9-E93A87703875}"/>
    <cellStyle name="Normal 3 8 24 2 4 3 2 2 2" xfId="31225" xr:uid="{43730137-E986-4B91-897E-D202DEDEA466}"/>
    <cellStyle name="Normal 3 8 24 2 4 3 2 3" xfId="31226" xr:uid="{3B063E29-9015-4FD6-888F-D4FD57B028FE}"/>
    <cellStyle name="Normal 3 8 24 2 4 3 2 4" xfId="31227" xr:uid="{A480E2B1-C649-4DEA-B33F-0DD5EE444866}"/>
    <cellStyle name="Normal 3 8 24 2 4 3 2 5" xfId="31228" xr:uid="{BAE55143-745C-4696-8727-05F329A7D135}"/>
    <cellStyle name="Normal 3 8 24 2 4 3 3" xfId="31229" xr:uid="{0CD93B3A-B208-4B8A-884E-2677D262CD98}"/>
    <cellStyle name="Normal 3 8 24 2 4 3 3 2" xfId="31230" xr:uid="{31CA164E-1909-4D09-83B0-0513AFD0D957}"/>
    <cellStyle name="Normal 3 8 24 2 4 3 4" xfId="31231" xr:uid="{40577F49-B985-468F-A0D2-3D3951B89101}"/>
    <cellStyle name="Normal 3 8 24 2 4 3 5" xfId="31232" xr:uid="{42363647-CBB7-4C58-938A-8CF620FF0B0F}"/>
    <cellStyle name="Normal 3 8 24 2 4 4" xfId="31233" xr:uid="{1AF8EC08-2FD9-4EF8-86CB-36DB65882129}"/>
    <cellStyle name="Normal 3 8 24 2 4 5" xfId="31234" xr:uid="{A24C7EE5-4E37-4BBE-9813-30D09DD517D5}"/>
    <cellStyle name="Normal 3 8 24 2 4 6" xfId="31235" xr:uid="{6A4702DB-07BC-4FE7-A423-66AF226304C8}"/>
    <cellStyle name="Normal 3 8 24 2 4 6 2" xfId="31236" xr:uid="{49DC489F-AC9E-4B15-8CA5-3A2A197ECE17}"/>
    <cellStyle name="Normal 3 8 24 2 4 7" xfId="31237" xr:uid="{6837C974-6B8F-4B74-AF55-290F25F5C461}"/>
    <cellStyle name="Normal 3 8 24 2 4 8" xfId="31238" xr:uid="{881BDCB1-D747-4315-AA6D-A5541BBA23DC}"/>
    <cellStyle name="Normal 3 8 24 2 4 9" xfId="31239" xr:uid="{B2719545-38F1-44EE-8ED7-05DE080F339F}"/>
    <cellStyle name="Normal 3 8 24 2 5" xfId="31240" xr:uid="{45782FC3-29D9-464C-8C6E-4DA93278447F}"/>
    <cellStyle name="Normal 3 8 24 2 5 2" xfId="31241" xr:uid="{B30844F3-840E-4AF0-A7F1-7A3FAF8E05D0}"/>
    <cellStyle name="Normal 3 8 24 2 5 3" xfId="31242" xr:uid="{ED61FD6E-5E62-4AB2-A17A-2BB38085AC2E}"/>
    <cellStyle name="Normal 3 8 24 2 6" xfId="31243" xr:uid="{F23FD1BA-19E3-43EE-B2CC-B7A9FDC5FBC8}"/>
    <cellStyle name="Normal 3 8 24 2 6 2" xfId="31244" xr:uid="{C78770AB-0ACC-4A86-A7B0-BD8797C43672}"/>
    <cellStyle name="Normal 3 8 24 2 6 3" xfId="31245" xr:uid="{B78B8B07-A6AE-4C56-971E-65A663680EDB}"/>
    <cellStyle name="Normal 3 8 24 2 7" xfId="31246" xr:uid="{8A6F90E8-4F98-4340-8763-22747A37795F}"/>
    <cellStyle name="Normal 3 8 24 2 7 2" xfId="31247" xr:uid="{A0C0D7C3-5BD5-4D3B-A846-F5BE531CA592}"/>
    <cellStyle name="Normal 3 8 24 2 7 3" xfId="31248" xr:uid="{66ED33C2-1E1B-4587-B4BD-B922237286F6}"/>
    <cellStyle name="Normal 3 8 24 2 8" xfId="31249" xr:uid="{8B3CBA35-A84B-4CE4-821D-0B7750098085}"/>
    <cellStyle name="Normal 3 8 24 2 8 2" xfId="31250" xr:uid="{1B8A9788-B383-44D2-8E50-7308A603411D}"/>
    <cellStyle name="Normal 3 8 24 2 8 3" xfId="31251" xr:uid="{FF176CC4-7FF1-4452-9554-F1F0B3E50AAD}"/>
    <cellStyle name="Normal 3 8 24 2 9" xfId="31252" xr:uid="{B4DC02A5-9543-41E7-99B6-36A0465ACCD2}"/>
    <cellStyle name="Normal 3 8 24 2 9 2" xfId="31253" xr:uid="{3D529EC5-53C0-4D55-A3E0-FA39FA92CD43}"/>
    <cellStyle name="Normal 3 8 24 2 9 2 2" xfId="31254" xr:uid="{153B8F2F-DFBB-4162-BD14-617DBD628BFB}"/>
    <cellStyle name="Normal 3 8 24 2 9 2 2 2" xfId="31255" xr:uid="{E90FF2A1-69C7-497E-BB97-E3F7A60E4104}"/>
    <cellStyle name="Normal 3 8 24 2 9 2 3" xfId="31256" xr:uid="{CF566306-9C5A-4BAF-BDB1-31E54F53801E}"/>
    <cellStyle name="Normal 3 8 24 2 9 2 4" xfId="31257" xr:uid="{CB89D54F-E86A-4D8D-9039-1F7FD242BAE3}"/>
    <cellStyle name="Normal 3 8 24 2 9 2 5" xfId="31258" xr:uid="{000C45E9-8B0D-4FE5-856C-AD59EF2E1637}"/>
    <cellStyle name="Normal 3 8 24 2 9 3" xfId="31259" xr:uid="{4B8DE556-A216-4917-9302-5D53C99E958E}"/>
    <cellStyle name="Normal 3 8 24 2 9 3 2" xfId="31260" xr:uid="{97911906-8644-46BD-BC00-BC22DF9B70BF}"/>
    <cellStyle name="Normal 3 8 24 2 9 4" xfId="31261" xr:uid="{8EF6A928-42F3-4156-88C9-E88E3B8D7474}"/>
    <cellStyle name="Normal 3 8 24 2 9 5" xfId="31262" xr:uid="{19137500-A881-425C-BD90-6F578130F72A}"/>
    <cellStyle name="Normal 3 8 24 3" xfId="31263" xr:uid="{4A2E8DB1-3C1D-488F-B64D-58F3662B43C5}"/>
    <cellStyle name="Normal 3 8 24 3 2" xfId="31264" xr:uid="{86308C14-CE47-4430-923A-63DFBFEF4173}"/>
    <cellStyle name="Normal 3 8 24 3 3" xfId="31265" xr:uid="{A91004BB-2D7D-4924-BAE9-81A2E81372D8}"/>
    <cellStyle name="Normal 3 8 24 4" xfId="31266" xr:uid="{EBAB7DF8-5DCC-403C-97D8-E1826EFA92DC}"/>
    <cellStyle name="Normal 3 8 24 4 10" xfId="31267" xr:uid="{82E4544D-7872-4AE8-80E1-D117490556D1}"/>
    <cellStyle name="Normal 3 8 24 4 11" xfId="31268" xr:uid="{0EB3B897-CDDC-4570-A9C4-AB92183ED7CE}"/>
    <cellStyle name="Normal 3 8 24 4 12" xfId="31269" xr:uid="{AE7E5301-4AAB-4218-B8F2-634A1C3E99F6}"/>
    <cellStyle name="Normal 3 8 24 4 12 2" xfId="31270" xr:uid="{8A186469-A28B-4D11-BEDE-320C682AE43B}"/>
    <cellStyle name="Normal 3 8 24 4 13" xfId="31271" xr:uid="{6BE5BA7D-BCD7-4465-BBB1-1F69A67988E7}"/>
    <cellStyle name="Normal 3 8 24 4 14" xfId="31272" xr:uid="{81064799-554A-481C-ACF7-F6AD9D77DAE9}"/>
    <cellStyle name="Normal 3 8 24 4 15" xfId="31273" xr:uid="{B4262854-A401-4DE3-B1A2-BEE5D0EFB76C}"/>
    <cellStyle name="Normal 3 8 24 4 2" xfId="31274" xr:uid="{C6DB4B96-295D-4AF2-A5FB-775B87291F41}"/>
    <cellStyle name="Normal 3 8 24 4 2 2" xfId="31275" xr:uid="{CD520584-4693-4E84-A2CB-6AA289936020}"/>
    <cellStyle name="Normal 3 8 24 4 2 2 2" xfId="31276" xr:uid="{22F16D0A-D247-485C-B74D-32B8CF068BC0}"/>
    <cellStyle name="Normal 3 8 24 4 2 2 2 2" xfId="31277" xr:uid="{48D4327C-D020-4D81-BDC9-918DF9A51C41}"/>
    <cellStyle name="Normal 3 8 24 4 2 2 2 2 2" xfId="31278" xr:uid="{C37DCF62-0B79-44E0-823F-64933D02D9AD}"/>
    <cellStyle name="Normal 3 8 24 4 2 2 2 2 2 2" xfId="31279" xr:uid="{F89C3B9C-D4A7-421C-8D85-23DF00F7BFBB}"/>
    <cellStyle name="Normal 3 8 24 4 2 2 2 2 3" xfId="31280" xr:uid="{651390EC-0172-4318-884D-8E0BC4455DED}"/>
    <cellStyle name="Normal 3 8 24 4 2 2 2 2 4" xfId="31281" xr:uid="{82673125-9F79-442D-B29D-C6688F50E562}"/>
    <cellStyle name="Normal 3 8 24 4 2 2 2 2 5" xfId="31282" xr:uid="{283203EE-7555-42C3-8ACA-5733A85C0EE5}"/>
    <cellStyle name="Normal 3 8 24 4 2 2 2 3" xfId="31283" xr:uid="{24B3AEB3-6CCF-4F4C-9721-C596C2594CE3}"/>
    <cellStyle name="Normal 3 8 24 4 2 2 2 3 2" xfId="31284" xr:uid="{B759E388-C503-4755-B014-E00CBADDCCBD}"/>
    <cellStyle name="Normal 3 8 24 4 2 2 2 4" xfId="31285" xr:uid="{1D8E5455-F5F2-4C6A-8A0F-E909F3807D18}"/>
    <cellStyle name="Normal 3 8 24 4 2 2 2 5" xfId="31286" xr:uid="{F2B6C0AC-1799-46AE-B091-C058C070831D}"/>
    <cellStyle name="Normal 3 8 24 4 2 2 3" xfId="31287" xr:uid="{CB3E96FD-0E3F-40F0-8B46-EB7449E071BD}"/>
    <cellStyle name="Normal 3 8 24 4 2 2 4" xfId="31288" xr:uid="{6EAE3185-3EC2-431E-BD1E-8E3CC8B13ABB}"/>
    <cellStyle name="Normal 3 8 24 4 2 2 5" xfId="31289" xr:uid="{F4F6122F-0234-42AC-978D-1E21A6971180}"/>
    <cellStyle name="Normal 3 8 24 4 2 2 6" xfId="31290" xr:uid="{E6055E17-2A7F-4D57-B5BC-EC24A4C71778}"/>
    <cellStyle name="Normal 3 8 24 4 2 2 6 2" xfId="31291" xr:uid="{14B95C2B-897C-44AB-8F2E-5AC55E86BE46}"/>
    <cellStyle name="Normal 3 8 24 4 2 2 7" xfId="31292" xr:uid="{803BA807-83D4-4C73-B421-9B93E66ADAA5}"/>
    <cellStyle name="Normal 3 8 24 4 2 2 8" xfId="31293" xr:uid="{E4925C98-304C-427C-96E8-52519A3C97AB}"/>
    <cellStyle name="Normal 3 8 24 4 2 2 9" xfId="31294" xr:uid="{A2EAF163-5B76-435C-89B3-260B2E672426}"/>
    <cellStyle name="Normal 3 8 24 4 2 3" xfId="31295" xr:uid="{F676976F-C2D7-4F9B-A869-E45088670907}"/>
    <cellStyle name="Normal 3 8 24 4 2 3 2" xfId="31296" xr:uid="{43511F08-4688-44A1-8555-7426552EBEE1}"/>
    <cellStyle name="Normal 3 8 24 4 2 3 2 2" xfId="31297" xr:uid="{3000B1BE-312D-472A-90F3-8A061BE1ED02}"/>
    <cellStyle name="Normal 3 8 24 4 2 3 2 2 2" xfId="31298" xr:uid="{BCC34E90-E3BF-4B10-8CEA-5AD053694432}"/>
    <cellStyle name="Normal 3 8 24 4 2 3 2 3" xfId="31299" xr:uid="{03FC8413-1388-4C33-9F3D-AB2CCE5B41F1}"/>
    <cellStyle name="Normal 3 8 24 4 2 3 2 4" xfId="31300" xr:uid="{3319B3DA-D36A-4D90-985E-09CA4BCC30A5}"/>
    <cellStyle name="Normal 3 8 24 4 2 3 2 5" xfId="31301" xr:uid="{91400AF6-4BDF-462E-82E1-A903836C6E19}"/>
    <cellStyle name="Normal 3 8 24 4 2 3 3" xfId="31302" xr:uid="{AE6F787D-3FE7-404A-ADAC-AC81E0536773}"/>
    <cellStyle name="Normal 3 8 24 4 2 3 3 2" xfId="31303" xr:uid="{C84F7632-17AF-476A-ACF0-44A625BD4F74}"/>
    <cellStyle name="Normal 3 8 24 4 2 3 4" xfId="31304" xr:uid="{FE169686-3089-4E22-B3A3-77F8F519F006}"/>
    <cellStyle name="Normal 3 8 24 4 2 3 5" xfId="31305" xr:uid="{422C758B-AF1E-4C29-AF30-34921C3FCECA}"/>
    <cellStyle name="Normal 3 8 24 4 2 4" xfId="31306" xr:uid="{59BF18F7-2037-4D27-95C3-434896C11337}"/>
    <cellStyle name="Normal 3 8 24 4 2 5" xfId="31307" xr:uid="{07A34A3E-6E5A-4F29-A6FE-9BDDC56A1AB6}"/>
    <cellStyle name="Normal 3 8 24 4 2 6" xfId="31308" xr:uid="{074231CF-996E-481D-B1BB-FA2F8A774DE2}"/>
    <cellStyle name="Normal 3 8 24 4 2 6 2" xfId="31309" xr:uid="{4E8A9F54-95F5-493D-BAA0-CE9C2F8E4A1B}"/>
    <cellStyle name="Normal 3 8 24 4 2 7" xfId="31310" xr:uid="{7C661993-4881-4E72-94AE-7302956AB83F}"/>
    <cellStyle name="Normal 3 8 24 4 2 8" xfId="31311" xr:uid="{370D26B8-2EF9-4550-BF4E-3B9E5CAB2529}"/>
    <cellStyle name="Normal 3 8 24 4 2 9" xfId="31312" xr:uid="{C61C1139-3DA3-4DBA-978D-A1554EF6F8AC}"/>
    <cellStyle name="Normal 3 8 24 4 3" xfId="31313" xr:uid="{BA5F954E-559C-44FD-BC76-A42BC3EA4069}"/>
    <cellStyle name="Normal 3 8 24 4 3 2" xfId="31314" xr:uid="{6CE9E508-406B-465A-B2EC-99E3B1C399DD}"/>
    <cellStyle name="Normal 3 8 24 4 3 3" xfId="31315" xr:uid="{594BA677-E42F-4880-A193-5A8039C7F603}"/>
    <cellStyle name="Normal 3 8 24 4 4" xfId="31316" xr:uid="{D08837BB-CB65-40A5-8397-B302F142D141}"/>
    <cellStyle name="Normal 3 8 24 4 4 2" xfId="31317" xr:uid="{7727C93C-BD6E-44E2-A7FA-2E8613A9FD0F}"/>
    <cellStyle name="Normal 3 8 24 4 4 3" xfId="31318" xr:uid="{ECEED474-54BE-4612-ADAE-72385F226800}"/>
    <cellStyle name="Normal 3 8 24 4 5" xfId="31319" xr:uid="{7E8C88F3-9EE1-4DA8-917A-1DF91E47B449}"/>
    <cellStyle name="Normal 3 8 24 4 5 2" xfId="31320" xr:uid="{EC45CC62-E287-4CEB-B0DA-473EBAC90FE2}"/>
    <cellStyle name="Normal 3 8 24 4 5 3" xfId="31321" xr:uid="{EC8D5A3B-8F38-4100-B5B7-FD1672ACF58E}"/>
    <cellStyle name="Normal 3 8 24 4 6" xfId="31322" xr:uid="{F2B45490-D173-42F3-BA42-6D3FF9C022D2}"/>
    <cellStyle name="Normal 3 8 24 4 6 2" xfId="31323" xr:uid="{F02480AE-75BC-49E6-A870-22B4743106F7}"/>
    <cellStyle name="Normal 3 8 24 4 6 3" xfId="31324" xr:uid="{A5F4F2E9-00C0-4229-9819-00270BB442B5}"/>
    <cellStyle name="Normal 3 8 24 4 7" xfId="31325" xr:uid="{72C9C840-7D58-4534-B07A-9A05FDD99107}"/>
    <cellStyle name="Normal 3 8 24 4 7 2" xfId="31326" xr:uid="{5E24840B-236A-4DD1-8205-7596F380DBF1}"/>
    <cellStyle name="Normal 3 8 24 4 7 3" xfId="31327" xr:uid="{5C6C6CA3-DF45-4835-9A0D-DC63AF40D72A}"/>
    <cellStyle name="Normal 3 8 24 4 8" xfId="31328" xr:uid="{18100A33-6B73-43E0-BE47-06728DDCF8A5}"/>
    <cellStyle name="Normal 3 8 24 4 8 2" xfId="31329" xr:uid="{7B87A8DA-16E1-4091-B2FD-259660A3F224}"/>
    <cellStyle name="Normal 3 8 24 4 8 2 2" xfId="31330" xr:uid="{EC199743-005E-4368-92A6-3916B82D2F99}"/>
    <cellStyle name="Normal 3 8 24 4 8 2 2 2" xfId="31331" xr:uid="{89F63DB9-A7E3-4FDD-84AC-2AF884E5D99F}"/>
    <cellStyle name="Normal 3 8 24 4 8 2 3" xfId="31332" xr:uid="{FE431979-32E2-4C41-AF7C-9D1BAD1AD414}"/>
    <cellStyle name="Normal 3 8 24 4 8 2 4" xfId="31333" xr:uid="{1BBF1DC0-7022-4A04-8833-DF0FF6FB6634}"/>
    <cellStyle name="Normal 3 8 24 4 8 2 5" xfId="31334" xr:uid="{EFE74EAD-B2CE-41B1-AF60-F574F953A718}"/>
    <cellStyle name="Normal 3 8 24 4 8 3" xfId="31335" xr:uid="{961CD527-004C-40C6-AE7D-0F96047F7562}"/>
    <cellStyle name="Normal 3 8 24 4 8 3 2" xfId="31336" xr:uid="{B5A8E960-EDEA-4614-801B-D02E368268F8}"/>
    <cellStyle name="Normal 3 8 24 4 8 4" xfId="31337" xr:uid="{67455E97-0D3B-4E6F-8AC2-01D9ED245AC5}"/>
    <cellStyle name="Normal 3 8 24 4 8 5" xfId="31338" xr:uid="{4BE4B2E4-61E8-48B3-9278-D86AAF669A15}"/>
    <cellStyle name="Normal 3 8 24 4 9" xfId="31339" xr:uid="{6FF1C670-0522-43C3-A004-8782BB9B5C9E}"/>
    <cellStyle name="Normal 3 8 24 5" xfId="31340" xr:uid="{9163E44B-BF1E-4C9B-8D48-6A97AEE8D792}"/>
    <cellStyle name="Normal 3 8 24 5 2" xfId="31341" xr:uid="{1B7FE8FA-5667-46B4-867D-D3E50917298D}"/>
    <cellStyle name="Normal 3 8 24 5 3" xfId="31342" xr:uid="{8DD47289-56D2-4A53-817F-04EBDFD43AAF}"/>
    <cellStyle name="Normal 3 8 24 6" xfId="31343" xr:uid="{56FEC465-FD7E-417C-B78C-75F6CF9556A0}"/>
    <cellStyle name="Normal 3 8 24 6 2" xfId="31344" xr:uid="{20E304E4-1405-401D-8B4D-A52AF1E4DE2D}"/>
    <cellStyle name="Normal 3 8 24 6 2 2" xfId="31345" xr:uid="{DEC66320-4C4E-4830-BE59-AD38156847F8}"/>
    <cellStyle name="Normal 3 8 24 6 2 2 2" xfId="31346" xr:uid="{EE7BC3F8-0761-4BD3-BF10-4AB18A26D6A6}"/>
    <cellStyle name="Normal 3 8 24 6 2 2 2 2" xfId="31347" xr:uid="{2D4E0DE1-026B-4CEC-9B10-9A4DD3CF8EB8}"/>
    <cellStyle name="Normal 3 8 24 6 2 2 2 2 2" xfId="31348" xr:uid="{33D6F895-436C-4493-86BE-89A2473C55D2}"/>
    <cellStyle name="Normal 3 8 24 6 2 2 2 3" xfId="31349" xr:uid="{3C9F6717-25BB-4518-BDDD-35117A7A76C7}"/>
    <cellStyle name="Normal 3 8 24 6 2 2 2 4" xfId="31350" xr:uid="{59E8B53C-BE6D-41AD-92AF-307F5FA5F486}"/>
    <cellStyle name="Normal 3 8 24 6 2 2 2 5" xfId="31351" xr:uid="{51C36EA8-D0E1-4B2A-9685-43C7BD71800B}"/>
    <cellStyle name="Normal 3 8 24 6 2 2 3" xfId="31352" xr:uid="{09F4ABB3-6F47-4314-80C1-49619FDB3DFA}"/>
    <cellStyle name="Normal 3 8 24 6 2 2 3 2" xfId="31353" xr:uid="{3678DF61-AA24-4DAB-A858-30F68A6A3CB4}"/>
    <cellStyle name="Normal 3 8 24 6 2 2 4" xfId="31354" xr:uid="{1BAE941B-426E-4FFE-A18B-7AAECF591198}"/>
    <cellStyle name="Normal 3 8 24 6 2 2 5" xfId="31355" xr:uid="{74B1BA60-2407-4E92-AF3F-03F2039C5816}"/>
    <cellStyle name="Normal 3 8 24 6 2 3" xfId="31356" xr:uid="{1D9C71BF-184C-4471-A6FE-6C7068EFF0F2}"/>
    <cellStyle name="Normal 3 8 24 6 2 4" xfId="31357" xr:uid="{4356BFA2-6152-4313-8F69-0A712794D72A}"/>
    <cellStyle name="Normal 3 8 24 6 2 5" xfId="31358" xr:uid="{D7AEB74A-241B-4708-9C45-3E61F764AB70}"/>
    <cellStyle name="Normal 3 8 24 6 2 6" xfId="31359" xr:uid="{E5311BD1-8168-4F32-B657-EBBEF20126D2}"/>
    <cellStyle name="Normal 3 8 24 6 2 6 2" xfId="31360" xr:uid="{09671D9F-C148-4837-9DED-81158C67ACBC}"/>
    <cellStyle name="Normal 3 8 24 6 2 7" xfId="31361" xr:uid="{ABCBA0AB-EB73-4FBD-8A47-C39BA7456B0A}"/>
    <cellStyle name="Normal 3 8 24 6 2 8" xfId="31362" xr:uid="{CC0D9ABB-1801-4B44-80CD-83E861B69876}"/>
    <cellStyle name="Normal 3 8 24 6 2 9" xfId="31363" xr:uid="{54793CEA-27D9-413D-875D-5A1FEC7D8FB4}"/>
    <cellStyle name="Normal 3 8 24 6 3" xfId="31364" xr:uid="{CB702C7F-1AF3-4174-8367-4D83ED6B6A4F}"/>
    <cellStyle name="Normal 3 8 24 6 3 2" xfId="31365" xr:uid="{95B5251F-36D6-47AB-9186-28739A6B9761}"/>
    <cellStyle name="Normal 3 8 24 6 3 2 2" xfId="31366" xr:uid="{B1792E67-B2C9-470F-90C9-61FB31F7118D}"/>
    <cellStyle name="Normal 3 8 24 6 3 2 2 2" xfId="31367" xr:uid="{E7C5CB79-2153-4DB0-9609-219A638DA08C}"/>
    <cellStyle name="Normal 3 8 24 6 3 2 3" xfId="31368" xr:uid="{6B54EFE2-655D-46CB-BA87-996C6E18756C}"/>
    <cellStyle name="Normal 3 8 24 6 3 2 4" xfId="31369" xr:uid="{D5CD09BE-A242-4211-936A-0BD2EBDAED0A}"/>
    <cellStyle name="Normal 3 8 24 6 3 2 5" xfId="31370" xr:uid="{24D76877-0424-4623-ADF5-DE4F261EF91A}"/>
    <cellStyle name="Normal 3 8 24 6 3 3" xfId="31371" xr:uid="{4C20D83D-B3A4-4644-8790-98E38DB70855}"/>
    <cellStyle name="Normal 3 8 24 6 3 3 2" xfId="31372" xr:uid="{7D82D475-5256-4E8D-BCEC-58BCEE556703}"/>
    <cellStyle name="Normal 3 8 24 6 3 4" xfId="31373" xr:uid="{22FC836E-15AA-43C6-97BD-22CA7E8C1069}"/>
    <cellStyle name="Normal 3 8 24 6 3 5" xfId="31374" xr:uid="{545AE3C8-0EC5-4303-8423-E2A5F4BA40B6}"/>
    <cellStyle name="Normal 3 8 24 6 4" xfId="31375" xr:uid="{33F8FA46-2FE9-48C4-A1FA-9CAA4BE6936B}"/>
    <cellStyle name="Normal 3 8 24 6 5" xfId="31376" xr:uid="{CDCEEE7A-F924-4030-A5AC-CCE97A7BE77D}"/>
    <cellStyle name="Normal 3 8 24 6 6" xfId="31377" xr:uid="{206BD20C-3C38-4A9D-A9E6-7CCF4760D0D5}"/>
    <cellStyle name="Normal 3 8 24 6 6 2" xfId="31378" xr:uid="{AFD4AFE7-5BCD-4E6C-AE76-736E799F013E}"/>
    <cellStyle name="Normal 3 8 24 6 7" xfId="31379" xr:uid="{8219BCBF-49B1-47A5-BAAE-FB6FE3D86599}"/>
    <cellStyle name="Normal 3 8 24 6 8" xfId="31380" xr:uid="{D3D25C83-D161-4710-A7A9-AD585B6655C0}"/>
    <cellStyle name="Normal 3 8 24 6 9" xfId="31381" xr:uid="{B54B21D3-4EA8-4BEB-9872-1B01D2D8C482}"/>
    <cellStyle name="Normal 3 8 24 7" xfId="31382" xr:uid="{31C1944F-BAF1-42F9-8123-6DA9C186DCA9}"/>
    <cellStyle name="Normal 3 8 24 8" xfId="31383" xr:uid="{6A6A9586-E61D-4C8E-AE6E-C59447C95376}"/>
    <cellStyle name="Normal 3 8 24 9" xfId="31384" xr:uid="{A1892C2B-2DAD-4952-9927-B0678D384C8E}"/>
    <cellStyle name="Normal 3 8 25" xfId="31385" xr:uid="{DE384ABF-B976-4095-8959-9958C41A306C}"/>
    <cellStyle name="Normal 3 8 25 2" xfId="31386" xr:uid="{3BA2DFCE-0FDB-4DFC-8035-5CDDDDCD57B8}"/>
    <cellStyle name="Normal 3 8 25 3" xfId="31387" xr:uid="{1784774C-C21F-4B0A-98E5-CEAEEDECE114}"/>
    <cellStyle name="Normal 3 8 26" xfId="31388" xr:uid="{BB0CC7C9-1A75-4C08-8B16-40D893EADC5B}"/>
    <cellStyle name="Normal 3 8 26 2" xfId="31389" xr:uid="{576BE08A-0148-4F6E-A1ED-CEF0F66B25F1}"/>
    <cellStyle name="Normal 3 8 26 3" xfId="31390" xr:uid="{64E584FE-BAF8-4481-8CCF-FA2BD19337DF}"/>
    <cellStyle name="Normal 3 8 27" xfId="31391" xr:uid="{E6F4BA1E-8B0A-4B0F-B1F2-13E5C95C5623}"/>
    <cellStyle name="Normal 3 8 27 2" xfId="31392" xr:uid="{8ED16D43-9518-417A-BB91-C622A3E883A3}"/>
    <cellStyle name="Normal 3 8 27 3" xfId="31393" xr:uid="{34982A64-18CE-4123-99D5-C64D999D8893}"/>
    <cellStyle name="Normal 3 8 28" xfId="31394" xr:uid="{9D5C4094-262F-4E57-A70A-7AA9C5B5AF9D}"/>
    <cellStyle name="Normal 3 8 28 2" xfId="31395" xr:uid="{31A362D6-2A76-46C3-B07B-48C44EDEA598}"/>
    <cellStyle name="Normal 3 8 28 3" xfId="31396" xr:uid="{FC070385-13E0-4CB6-AAA6-5A1B06316459}"/>
    <cellStyle name="Normal 3 8 29" xfId="31397" xr:uid="{F502EF15-C340-404F-9FF9-F47BFFD8B30D}"/>
    <cellStyle name="Normal 3 8 29 2" xfId="31398" xr:uid="{74902ECA-FE92-43EF-8D1D-DBF71C48DCC9}"/>
    <cellStyle name="Normal 3 8 29 3" xfId="31399" xr:uid="{D0FB9529-0C6B-4858-92ED-127AB13CBDB0}"/>
    <cellStyle name="Normal 3 8 3" xfId="31400" xr:uid="{245064C5-9F05-4AC1-A329-735C54DEE9F2}"/>
    <cellStyle name="Normal 3 8 3 2" xfId="31401" xr:uid="{431D3B7F-F7FB-47EF-8F42-B47623A62FEB}"/>
    <cellStyle name="Normal 3 8 3 2 2" xfId="31402" xr:uid="{FD6A8D44-A9BB-4093-959D-D5BEDD569B1F}"/>
    <cellStyle name="Normal 3 8 3 2 3" xfId="31403" xr:uid="{ECDDF7ED-8D14-4ECA-8B1C-8AAE355B032D}"/>
    <cellStyle name="Normal 3 8 3 3" xfId="31404" xr:uid="{58239DDF-61E4-4331-B713-152B99A62B37}"/>
    <cellStyle name="Normal 3 8 3 3 2" xfId="31405" xr:uid="{50FF3448-81F0-45CB-A28E-B87BC492901C}"/>
    <cellStyle name="Normal 3 8 3 3 3" xfId="31406" xr:uid="{65E348EE-05B2-4AE8-AD86-48829B61DEE9}"/>
    <cellStyle name="Normal 3 8 3 4" xfId="31407" xr:uid="{2AF5A26B-D48E-4A59-BA67-4781A98A065E}"/>
    <cellStyle name="Normal 3 8 3 5" xfId="31408" xr:uid="{FE2860AC-3303-43E7-ADA4-7822A6E1EBC9}"/>
    <cellStyle name="Normal 3 8 30" xfId="31409" xr:uid="{18EF1C76-2D87-4299-A9B1-6A3AF18258D2}"/>
    <cellStyle name="Normal 3 8 30 10" xfId="31410" xr:uid="{85A33B3C-9591-44E4-98D9-AD24E7F5A4A8}"/>
    <cellStyle name="Normal 3 8 30 11" xfId="31411" xr:uid="{80CED6C8-7AB9-4D61-BB58-3407A084B03B}"/>
    <cellStyle name="Normal 3 8 30 12" xfId="31412" xr:uid="{DAECBF7E-FCE3-47F9-BCC9-3233B22BCB75}"/>
    <cellStyle name="Normal 3 8 30 13" xfId="31413" xr:uid="{291A26A4-BDE9-4C3C-B9AB-E0E47DEF74B4}"/>
    <cellStyle name="Normal 3 8 30 13 2" xfId="31414" xr:uid="{72F1D5CB-825B-4508-8377-55BFE7C09C23}"/>
    <cellStyle name="Normal 3 8 30 14" xfId="31415" xr:uid="{4748C654-A633-4745-9979-7F30A3E54AF4}"/>
    <cellStyle name="Normal 3 8 30 15" xfId="31416" xr:uid="{84F7A28A-F182-4E55-A869-38A9AB7898FA}"/>
    <cellStyle name="Normal 3 8 30 16" xfId="31417" xr:uid="{6F77D06D-156A-4047-BF46-017AD347D91D}"/>
    <cellStyle name="Normal 3 8 30 2" xfId="31418" xr:uid="{BBB31087-E89B-4A87-830D-D0960436888B}"/>
    <cellStyle name="Normal 3 8 30 2 10" xfId="31419" xr:uid="{6B0F5A1C-BD8F-4E44-8B68-76EF7FBD9188}"/>
    <cellStyle name="Normal 3 8 30 2 11" xfId="31420" xr:uid="{7C1D92C5-3102-4E21-87E6-E844466C8EF7}"/>
    <cellStyle name="Normal 3 8 30 2 12" xfId="31421" xr:uid="{22FFCC52-FB88-46A9-86CC-3E47C3885086}"/>
    <cellStyle name="Normal 3 8 30 2 13" xfId="31422" xr:uid="{8E2D36C1-0030-49F5-B1B0-21EF47E661BD}"/>
    <cellStyle name="Normal 3 8 30 2 13 2" xfId="31423" xr:uid="{E1842964-3CC5-4537-96E8-CB0E6A1514AF}"/>
    <cellStyle name="Normal 3 8 30 2 14" xfId="31424" xr:uid="{DF137407-61B1-4981-B24F-093C93854C12}"/>
    <cellStyle name="Normal 3 8 30 2 15" xfId="31425" xr:uid="{7F9E1C9D-E2FF-46B2-89CD-8DDA64B86CE9}"/>
    <cellStyle name="Normal 3 8 30 2 16" xfId="31426" xr:uid="{F41FA0AF-BB43-4216-B169-9090D169544F}"/>
    <cellStyle name="Normal 3 8 30 2 2" xfId="31427" xr:uid="{E6D33112-0FD7-4F7C-9C7F-7B474E4C4097}"/>
    <cellStyle name="Normal 3 8 30 2 2 10" xfId="31428" xr:uid="{BBA13B5F-BB8A-45CD-943D-7F44E9490402}"/>
    <cellStyle name="Normal 3 8 30 2 2 11" xfId="31429" xr:uid="{73D9729B-272D-41F3-B1E0-DA434FD61DF6}"/>
    <cellStyle name="Normal 3 8 30 2 2 12" xfId="31430" xr:uid="{F1000BA9-48C2-41CB-82A7-A38893E648E2}"/>
    <cellStyle name="Normal 3 8 30 2 2 12 2" xfId="31431" xr:uid="{242E2A9A-A316-4026-8286-5935B8B5B058}"/>
    <cellStyle name="Normal 3 8 30 2 2 13" xfId="31432" xr:uid="{DACE84C8-4102-4491-A7F0-7475A3F471C9}"/>
    <cellStyle name="Normal 3 8 30 2 2 14" xfId="31433" xr:uid="{42BC7D72-D13B-4E7F-96F1-AB0554615A32}"/>
    <cellStyle name="Normal 3 8 30 2 2 15" xfId="31434" xr:uid="{8E80470B-4AA5-48F2-B5E8-B2BCD9C71FC3}"/>
    <cellStyle name="Normal 3 8 30 2 2 2" xfId="31435" xr:uid="{03DDEAEB-1CBE-4FFE-A3AD-9A36C4FB0189}"/>
    <cellStyle name="Normal 3 8 30 2 2 2 2" xfId="31436" xr:uid="{284CF138-C043-47C0-BA52-56110E044399}"/>
    <cellStyle name="Normal 3 8 30 2 2 2 2 2" xfId="31437" xr:uid="{74DF99D3-44D3-4AE0-88E4-A7EE8F82F0FA}"/>
    <cellStyle name="Normal 3 8 30 2 2 2 2 2 2" xfId="31438" xr:uid="{7F71B27B-11E1-442F-99BD-0F0A406899DB}"/>
    <cellStyle name="Normal 3 8 30 2 2 2 2 2 2 2" xfId="31439" xr:uid="{CE332131-B757-4F73-8BFF-468C8CE941DC}"/>
    <cellStyle name="Normal 3 8 30 2 2 2 2 2 2 2 2" xfId="31440" xr:uid="{E855E807-224E-4F65-BB80-3E14D8B5068A}"/>
    <cellStyle name="Normal 3 8 30 2 2 2 2 2 2 3" xfId="31441" xr:uid="{407291F3-7553-4B2E-A83A-4685264156B9}"/>
    <cellStyle name="Normal 3 8 30 2 2 2 2 2 2 4" xfId="31442" xr:uid="{D4D9A04E-B994-4BD2-8A8E-C0CE19E35512}"/>
    <cellStyle name="Normal 3 8 30 2 2 2 2 2 2 5" xfId="31443" xr:uid="{3DC4B011-3E1F-4E63-8B31-BD6BDF9263FA}"/>
    <cellStyle name="Normal 3 8 30 2 2 2 2 2 3" xfId="31444" xr:uid="{A589A673-4976-435C-A325-847BE7C65341}"/>
    <cellStyle name="Normal 3 8 30 2 2 2 2 2 3 2" xfId="31445" xr:uid="{2E7D4DA9-D301-4B8D-A48E-55E0E53CCF75}"/>
    <cellStyle name="Normal 3 8 30 2 2 2 2 2 4" xfId="31446" xr:uid="{20BDE6CF-20EA-4F7B-9A89-F5DE03D5D681}"/>
    <cellStyle name="Normal 3 8 30 2 2 2 2 2 5" xfId="31447" xr:uid="{060CF1B1-1BF5-4C2E-B74A-2B3742E837B0}"/>
    <cellStyle name="Normal 3 8 30 2 2 2 2 3" xfId="31448" xr:uid="{BD1ED522-0506-4F3D-B196-276278046004}"/>
    <cellStyle name="Normal 3 8 30 2 2 2 2 4" xfId="31449" xr:uid="{2C8D33CF-BBA5-437B-AE68-CDA03104F23B}"/>
    <cellStyle name="Normal 3 8 30 2 2 2 2 5" xfId="31450" xr:uid="{D39D8DD5-1F55-438D-B572-71AD932A3051}"/>
    <cellStyle name="Normal 3 8 30 2 2 2 2 6" xfId="31451" xr:uid="{2296151C-FF09-407C-9007-E2C8B66F9877}"/>
    <cellStyle name="Normal 3 8 30 2 2 2 2 6 2" xfId="31452" xr:uid="{604E84DC-2C58-47C3-9AC8-E699B0041AA7}"/>
    <cellStyle name="Normal 3 8 30 2 2 2 2 7" xfId="31453" xr:uid="{F8D15108-7CC8-413C-8E09-FAA485BC0540}"/>
    <cellStyle name="Normal 3 8 30 2 2 2 2 8" xfId="31454" xr:uid="{4BD78441-2626-4B4C-88B2-52AB0BD50F82}"/>
    <cellStyle name="Normal 3 8 30 2 2 2 2 9" xfId="31455" xr:uid="{9885FB3A-E650-4F8B-9E60-1D0A59A01A6C}"/>
    <cellStyle name="Normal 3 8 30 2 2 2 3" xfId="31456" xr:uid="{803A4818-2A16-4DF7-99EE-A760AC62D5BA}"/>
    <cellStyle name="Normal 3 8 30 2 2 2 3 2" xfId="31457" xr:uid="{1C539EAF-E03F-4380-9B42-A60DE17A0ACB}"/>
    <cellStyle name="Normal 3 8 30 2 2 2 3 2 2" xfId="31458" xr:uid="{0BA21EBE-BF9E-4201-BC7D-D0DE7C835C58}"/>
    <cellStyle name="Normal 3 8 30 2 2 2 3 2 2 2" xfId="31459" xr:uid="{1435A249-DDAF-4ACA-9A08-467B7B57C560}"/>
    <cellStyle name="Normal 3 8 30 2 2 2 3 2 3" xfId="31460" xr:uid="{3B40A412-5445-4293-99D9-7245D5188F4E}"/>
    <cellStyle name="Normal 3 8 30 2 2 2 3 2 4" xfId="31461" xr:uid="{69600FD7-2FE6-4A86-99F4-07E42A2CDE27}"/>
    <cellStyle name="Normal 3 8 30 2 2 2 3 2 5" xfId="31462" xr:uid="{E998F9A6-48BD-448B-81BC-2976509C0754}"/>
    <cellStyle name="Normal 3 8 30 2 2 2 3 3" xfId="31463" xr:uid="{2FD94A9A-ADC9-416A-89B0-A63E83924F7C}"/>
    <cellStyle name="Normal 3 8 30 2 2 2 3 3 2" xfId="31464" xr:uid="{C8369BA4-6ACB-436F-93AA-7CAB2D8B1906}"/>
    <cellStyle name="Normal 3 8 30 2 2 2 3 4" xfId="31465" xr:uid="{09AA815E-5558-43BE-AB0A-D3C998E65987}"/>
    <cellStyle name="Normal 3 8 30 2 2 2 3 5" xfId="31466" xr:uid="{9F01404F-D73B-4379-8DAF-8C642A3B3AF8}"/>
    <cellStyle name="Normal 3 8 30 2 2 2 4" xfId="31467" xr:uid="{9C09FD07-19B1-4DF0-8BBB-0AC859CAE636}"/>
    <cellStyle name="Normal 3 8 30 2 2 2 5" xfId="31468" xr:uid="{91119855-D848-4760-85B7-53DBEB8BD958}"/>
    <cellStyle name="Normal 3 8 30 2 2 2 6" xfId="31469" xr:uid="{E1CA7F43-B82E-4680-BE59-87ACC582BA19}"/>
    <cellStyle name="Normal 3 8 30 2 2 2 6 2" xfId="31470" xr:uid="{0A527E38-07DF-4D6A-9A49-929C4FFB0810}"/>
    <cellStyle name="Normal 3 8 30 2 2 2 7" xfId="31471" xr:uid="{30122084-19A3-4D36-A198-00A96FF620BF}"/>
    <cellStyle name="Normal 3 8 30 2 2 2 8" xfId="31472" xr:uid="{26DBF19E-3ACD-480B-A41A-A97FB19FB8C5}"/>
    <cellStyle name="Normal 3 8 30 2 2 2 9" xfId="31473" xr:uid="{02CF8050-39C6-4FB7-BF5E-1B5F3EBE04F7}"/>
    <cellStyle name="Normal 3 8 30 2 2 3" xfId="31474" xr:uid="{B72203EA-7130-4D4A-B707-8AC39CD7F5D2}"/>
    <cellStyle name="Normal 3 8 30 2 2 4" xfId="31475" xr:uid="{F2CD8570-28C2-4CE7-B837-89D4039C44D0}"/>
    <cellStyle name="Normal 3 8 30 2 2 5" xfId="31476" xr:uid="{CC0C74BC-30A2-4ECF-B6C9-E678E6B995DC}"/>
    <cellStyle name="Normal 3 8 30 2 2 6" xfId="31477" xr:uid="{80119B01-49B0-435A-9D9E-E0CEDAAAEF3F}"/>
    <cellStyle name="Normal 3 8 30 2 2 7" xfId="31478" xr:uid="{36D9E7A6-E571-4B35-92B8-F7ECA3CCAA1D}"/>
    <cellStyle name="Normal 3 8 30 2 2 8" xfId="31479" xr:uid="{745EB09D-667B-4C26-9BE5-F6307950CD38}"/>
    <cellStyle name="Normal 3 8 30 2 2 8 2" xfId="31480" xr:uid="{39F79E93-9749-45CE-956A-6B3696D1AAE2}"/>
    <cellStyle name="Normal 3 8 30 2 2 8 2 2" xfId="31481" xr:uid="{2F69BCF0-ADE3-4524-8957-1F82BFE2E8CF}"/>
    <cellStyle name="Normal 3 8 30 2 2 8 2 2 2" xfId="31482" xr:uid="{E8CB896A-2EE3-4889-8E20-190EB15D05AB}"/>
    <cellStyle name="Normal 3 8 30 2 2 8 2 3" xfId="31483" xr:uid="{07A8DD6A-B400-4AF6-BF12-F2FBE2AF364D}"/>
    <cellStyle name="Normal 3 8 30 2 2 8 2 4" xfId="31484" xr:uid="{7DCB9884-655E-41B0-97C6-7063A9971072}"/>
    <cellStyle name="Normal 3 8 30 2 2 8 2 5" xfId="31485" xr:uid="{D9ED5E49-8814-4860-9643-04B5713BC689}"/>
    <cellStyle name="Normal 3 8 30 2 2 8 3" xfId="31486" xr:uid="{7223FC4E-0F7D-4A3A-BD8F-56B639921BAD}"/>
    <cellStyle name="Normal 3 8 30 2 2 8 3 2" xfId="31487" xr:uid="{D0722EE2-213D-4400-990A-013A94CB85A1}"/>
    <cellStyle name="Normal 3 8 30 2 2 8 4" xfId="31488" xr:uid="{71A10A76-20CB-4E20-BE0F-B379B1E9DCFF}"/>
    <cellStyle name="Normal 3 8 30 2 2 8 5" xfId="31489" xr:uid="{9E508F11-EB21-4620-9A89-DDE0D68A9F17}"/>
    <cellStyle name="Normal 3 8 30 2 2 9" xfId="31490" xr:uid="{E3F06E8C-994C-4BD2-B7F9-6B7B383B1957}"/>
    <cellStyle name="Normal 3 8 30 2 3" xfId="31491" xr:uid="{9CC91CD9-E92F-4F82-B0FC-B002214B009D}"/>
    <cellStyle name="Normal 3 8 30 2 4" xfId="31492" xr:uid="{312F6FA6-72E2-44E8-B275-BAD92AC67314}"/>
    <cellStyle name="Normal 3 8 30 2 4 2" xfId="31493" xr:uid="{2C8EAB74-E41E-4860-83AE-F85BA50E3F0B}"/>
    <cellStyle name="Normal 3 8 30 2 4 2 2" xfId="31494" xr:uid="{2A8B3037-2E8B-4B1C-B8FF-A5F9F983A0EC}"/>
    <cellStyle name="Normal 3 8 30 2 4 2 2 2" xfId="31495" xr:uid="{DF32B6CC-EB52-42C5-A2A3-A15E79D2BFE7}"/>
    <cellStyle name="Normal 3 8 30 2 4 2 2 2 2" xfId="31496" xr:uid="{3DB3B558-C8E4-4EE7-9728-925BC9F92D05}"/>
    <cellStyle name="Normal 3 8 30 2 4 2 2 2 2 2" xfId="31497" xr:uid="{864A935F-2898-40DA-B60F-FDF6FB43300C}"/>
    <cellStyle name="Normal 3 8 30 2 4 2 2 2 3" xfId="31498" xr:uid="{AE21ACB1-CAE6-4DD7-B4B4-D7802D0C0A00}"/>
    <cellStyle name="Normal 3 8 30 2 4 2 2 2 4" xfId="31499" xr:uid="{1E67D8BF-12B0-48AB-9E88-95D6DD093841}"/>
    <cellStyle name="Normal 3 8 30 2 4 2 2 2 5" xfId="31500" xr:uid="{73604C69-1715-4238-A94A-82E9203B4BBD}"/>
    <cellStyle name="Normal 3 8 30 2 4 2 2 3" xfId="31501" xr:uid="{0B2A3406-6513-4592-A1C2-637E3A4180FB}"/>
    <cellStyle name="Normal 3 8 30 2 4 2 2 3 2" xfId="31502" xr:uid="{F08342EE-686C-4977-8933-98CE1BCF5EB4}"/>
    <cellStyle name="Normal 3 8 30 2 4 2 2 4" xfId="31503" xr:uid="{BDD1DA2D-C28F-4195-9948-94CCF1850615}"/>
    <cellStyle name="Normal 3 8 30 2 4 2 2 5" xfId="31504" xr:uid="{39DF450C-C216-4783-B7AD-FBFA5AF5F916}"/>
    <cellStyle name="Normal 3 8 30 2 4 2 3" xfId="31505" xr:uid="{AB303A96-5348-47B1-B517-B550D4433099}"/>
    <cellStyle name="Normal 3 8 30 2 4 2 4" xfId="31506" xr:uid="{FB96867E-D730-41BE-BF6B-E3B3EEF13011}"/>
    <cellStyle name="Normal 3 8 30 2 4 2 5" xfId="31507" xr:uid="{6A41C7E7-2208-449C-BA7D-B478956D416C}"/>
    <cellStyle name="Normal 3 8 30 2 4 2 6" xfId="31508" xr:uid="{CCFEECBC-E191-4560-A621-A0E53BDAF041}"/>
    <cellStyle name="Normal 3 8 30 2 4 2 6 2" xfId="31509" xr:uid="{35F871BD-5F09-425B-95D0-7AB1AD4EA4FF}"/>
    <cellStyle name="Normal 3 8 30 2 4 2 7" xfId="31510" xr:uid="{5267774B-B432-4F08-874D-5DA934A50253}"/>
    <cellStyle name="Normal 3 8 30 2 4 2 8" xfId="31511" xr:uid="{617FCB6E-3CCD-42E3-AFE6-6FA675C1B684}"/>
    <cellStyle name="Normal 3 8 30 2 4 2 9" xfId="31512" xr:uid="{43E02E20-38FD-439E-9F14-82CB77FA71DE}"/>
    <cellStyle name="Normal 3 8 30 2 4 3" xfId="31513" xr:uid="{3F4A9DEF-9353-49E0-8446-C4E3C03A220D}"/>
    <cellStyle name="Normal 3 8 30 2 4 3 2" xfId="31514" xr:uid="{F6AC92F1-CD4D-48FD-9C4A-7FCB10ACE7D6}"/>
    <cellStyle name="Normal 3 8 30 2 4 3 2 2" xfId="31515" xr:uid="{CC5037ED-23B3-4703-924A-9E2C77457CC9}"/>
    <cellStyle name="Normal 3 8 30 2 4 3 2 2 2" xfId="31516" xr:uid="{C7361567-EC9A-4192-9E46-EB7822F1D004}"/>
    <cellStyle name="Normal 3 8 30 2 4 3 2 3" xfId="31517" xr:uid="{E50A7403-471B-4243-A953-A2EAF378B1E3}"/>
    <cellStyle name="Normal 3 8 30 2 4 3 2 4" xfId="31518" xr:uid="{A762ECC1-6B24-4BEE-BCF8-7136EB73A3FF}"/>
    <cellStyle name="Normal 3 8 30 2 4 3 2 5" xfId="31519" xr:uid="{2B002655-C0E1-4659-A058-9D70046298CA}"/>
    <cellStyle name="Normal 3 8 30 2 4 3 3" xfId="31520" xr:uid="{A9DD973D-27B2-4A6A-AA89-DB4CAB0A47B9}"/>
    <cellStyle name="Normal 3 8 30 2 4 3 3 2" xfId="31521" xr:uid="{75DD3AEF-A444-47B9-A7DD-5FCD8622FB15}"/>
    <cellStyle name="Normal 3 8 30 2 4 3 4" xfId="31522" xr:uid="{1A06F894-5BC6-47BB-881C-1B10E6BC33AE}"/>
    <cellStyle name="Normal 3 8 30 2 4 3 5" xfId="31523" xr:uid="{1B72A965-FD9E-49B6-B037-564CA8635490}"/>
    <cellStyle name="Normal 3 8 30 2 4 4" xfId="31524" xr:uid="{29255DDF-EF6D-4F1D-B38A-976C36238045}"/>
    <cellStyle name="Normal 3 8 30 2 4 5" xfId="31525" xr:uid="{36B02048-1F1A-42F2-89BC-C0DC2D52B2A6}"/>
    <cellStyle name="Normal 3 8 30 2 4 6" xfId="31526" xr:uid="{6BBF721C-EC88-4F6E-BB57-B7A5F8D8C1C3}"/>
    <cellStyle name="Normal 3 8 30 2 4 6 2" xfId="31527" xr:uid="{60D6E169-4A8F-4FF9-A94A-FC41908A5639}"/>
    <cellStyle name="Normal 3 8 30 2 4 7" xfId="31528" xr:uid="{84B180EC-5E1D-4984-BF24-BC66ACB8C9F1}"/>
    <cellStyle name="Normal 3 8 30 2 4 8" xfId="31529" xr:uid="{F2CE500E-2344-4C18-A961-793F6954E904}"/>
    <cellStyle name="Normal 3 8 30 2 4 9" xfId="31530" xr:uid="{63DFCFDB-4A42-4F72-8B54-A1EBC6F2E98E}"/>
    <cellStyle name="Normal 3 8 30 2 5" xfId="31531" xr:uid="{B2A5B561-40DC-40A0-A1DF-55307C4009F7}"/>
    <cellStyle name="Normal 3 8 30 2 5 2" xfId="31532" xr:uid="{52BA6322-F8C0-4F7B-B9E6-C10189A0B12C}"/>
    <cellStyle name="Normal 3 8 30 2 5 3" xfId="31533" xr:uid="{37431454-C8E4-45D5-B5EB-977E335880B3}"/>
    <cellStyle name="Normal 3 8 30 2 6" xfId="31534" xr:uid="{F3CD1745-FCF4-4A23-88CE-97F54D0EFFC4}"/>
    <cellStyle name="Normal 3 8 30 2 6 2" xfId="31535" xr:uid="{86937988-902C-49E1-9227-795524F110B6}"/>
    <cellStyle name="Normal 3 8 30 2 6 3" xfId="31536" xr:uid="{96D669B5-279D-4BA9-89BB-74F502D3AC4B}"/>
    <cellStyle name="Normal 3 8 30 2 7" xfId="31537" xr:uid="{69A06159-AF4A-459A-9D59-C1689DCEF88E}"/>
    <cellStyle name="Normal 3 8 30 2 7 2" xfId="31538" xr:uid="{71A99D61-4BD3-4DB7-9AD4-0FC5BDD06330}"/>
    <cellStyle name="Normal 3 8 30 2 7 3" xfId="31539" xr:uid="{3B795069-4F70-495F-BF54-6BA151B51A8B}"/>
    <cellStyle name="Normal 3 8 30 2 8" xfId="31540" xr:uid="{D8390F67-303B-48F6-94C6-614DF4F6EFBD}"/>
    <cellStyle name="Normal 3 8 30 2 8 2" xfId="31541" xr:uid="{8708461B-9FC3-46A5-887C-006A9C536C5A}"/>
    <cellStyle name="Normal 3 8 30 2 8 3" xfId="31542" xr:uid="{8F8461AE-CCC3-4A6E-8B3A-1C4773C64A75}"/>
    <cellStyle name="Normal 3 8 30 2 9" xfId="31543" xr:uid="{44E2D6FD-03B8-4188-9795-DE0E31334100}"/>
    <cellStyle name="Normal 3 8 30 2 9 2" xfId="31544" xr:uid="{74D94737-6EF9-49F2-A55D-8BF1CEC2B376}"/>
    <cellStyle name="Normal 3 8 30 2 9 2 2" xfId="31545" xr:uid="{9EF35428-62DC-4F36-8304-79C8156BC78D}"/>
    <cellStyle name="Normal 3 8 30 2 9 2 2 2" xfId="31546" xr:uid="{437197F9-CA74-49BF-8531-B3B59569215F}"/>
    <cellStyle name="Normal 3 8 30 2 9 2 3" xfId="31547" xr:uid="{97593549-56AB-43FA-BC67-A5634BF304C7}"/>
    <cellStyle name="Normal 3 8 30 2 9 2 4" xfId="31548" xr:uid="{90F0617D-D984-421C-829C-E71D3A8519E6}"/>
    <cellStyle name="Normal 3 8 30 2 9 2 5" xfId="31549" xr:uid="{69CDD0C7-71D8-415C-94AE-888B3B6CA5C3}"/>
    <cellStyle name="Normal 3 8 30 2 9 3" xfId="31550" xr:uid="{85626C66-5228-4A11-935D-7022382C8DD3}"/>
    <cellStyle name="Normal 3 8 30 2 9 3 2" xfId="31551" xr:uid="{E6818C64-AC2F-4793-91EB-4DCAFB2F52B5}"/>
    <cellStyle name="Normal 3 8 30 2 9 4" xfId="31552" xr:uid="{F763E0EE-21E3-4AFC-9DBE-970F6A9529F1}"/>
    <cellStyle name="Normal 3 8 30 2 9 5" xfId="31553" xr:uid="{C8866957-CEE8-49B7-BB5B-F22F06C66B1E}"/>
    <cellStyle name="Normal 3 8 30 3" xfId="31554" xr:uid="{B4CC7418-79E5-47CD-A23D-D81D3C79A54B}"/>
    <cellStyle name="Normal 3 8 30 3 10" xfId="31555" xr:uid="{5BE997B0-DBF8-4F8C-BC9F-CA7D1A05B2CF}"/>
    <cellStyle name="Normal 3 8 30 3 11" xfId="31556" xr:uid="{7E30D9F6-2FFB-4666-8C29-4C5B645770CA}"/>
    <cellStyle name="Normal 3 8 30 3 12" xfId="31557" xr:uid="{3DB83403-81E5-4A4C-8D9C-5643EBEE6F69}"/>
    <cellStyle name="Normal 3 8 30 3 12 2" xfId="31558" xr:uid="{5A40539E-226A-4900-B4D7-F2E83727E21C}"/>
    <cellStyle name="Normal 3 8 30 3 13" xfId="31559" xr:uid="{5711BF20-DF19-4317-ACF1-210D4BD2D862}"/>
    <cellStyle name="Normal 3 8 30 3 14" xfId="31560" xr:uid="{04789222-A477-4EB5-B9BD-C733BFD7F3E7}"/>
    <cellStyle name="Normal 3 8 30 3 15" xfId="31561" xr:uid="{03157222-46E2-4BEC-B56B-E1117ED67271}"/>
    <cellStyle name="Normal 3 8 30 3 2" xfId="31562" xr:uid="{6E466DD5-DF0F-491D-87E4-07ECECF16387}"/>
    <cellStyle name="Normal 3 8 30 3 2 2" xfId="31563" xr:uid="{1AB3EA99-A5E0-40AB-99C8-FABB1E06E48B}"/>
    <cellStyle name="Normal 3 8 30 3 2 2 2" xfId="31564" xr:uid="{CC18316A-09E7-4FB9-8D63-2C5961E7ABDA}"/>
    <cellStyle name="Normal 3 8 30 3 2 2 2 2" xfId="31565" xr:uid="{244AB68E-6B68-4161-B7FB-99F39D9DCF6C}"/>
    <cellStyle name="Normal 3 8 30 3 2 2 2 2 2" xfId="31566" xr:uid="{B50B81D9-869F-4AA5-82E9-7896B7675975}"/>
    <cellStyle name="Normal 3 8 30 3 2 2 2 2 2 2" xfId="31567" xr:uid="{3C192E98-96DD-4F1F-BE5F-A6B652D2F0CD}"/>
    <cellStyle name="Normal 3 8 30 3 2 2 2 2 3" xfId="31568" xr:uid="{3F55F2B0-065B-4EEF-A8E4-73E7A9AF8AF2}"/>
    <cellStyle name="Normal 3 8 30 3 2 2 2 2 4" xfId="31569" xr:uid="{B488DEF8-AC21-4651-B08B-001908896CAD}"/>
    <cellStyle name="Normal 3 8 30 3 2 2 2 2 5" xfId="31570" xr:uid="{3D496182-A85D-4839-9D1B-74DEA81824E2}"/>
    <cellStyle name="Normal 3 8 30 3 2 2 2 3" xfId="31571" xr:uid="{F4A7B33D-62EC-4735-A80A-652A5A67C560}"/>
    <cellStyle name="Normal 3 8 30 3 2 2 2 3 2" xfId="31572" xr:uid="{BC50B58E-8C19-4CEB-A2A3-B1DD460ADEE7}"/>
    <cellStyle name="Normal 3 8 30 3 2 2 2 4" xfId="31573" xr:uid="{5C8B0779-D91D-420C-B076-6BA0E4E026C4}"/>
    <cellStyle name="Normal 3 8 30 3 2 2 2 5" xfId="31574" xr:uid="{41064D52-1212-4C7E-AEF1-F86804CCC82C}"/>
    <cellStyle name="Normal 3 8 30 3 2 2 3" xfId="31575" xr:uid="{62DFB3FD-E223-4C51-80C6-619498465B0F}"/>
    <cellStyle name="Normal 3 8 30 3 2 2 4" xfId="31576" xr:uid="{3CE44495-59E1-4259-9B9C-9948C8FF84DA}"/>
    <cellStyle name="Normal 3 8 30 3 2 2 5" xfId="31577" xr:uid="{714A1A17-0BAB-4E0D-89EA-2481EA894CD9}"/>
    <cellStyle name="Normal 3 8 30 3 2 2 6" xfId="31578" xr:uid="{AD222E0E-0499-4C94-915F-B0EEBB3C2BDD}"/>
    <cellStyle name="Normal 3 8 30 3 2 2 6 2" xfId="31579" xr:uid="{21661CE3-EFF9-4E77-94BE-0F32948C5DD3}"/>
    <cellStyle name="Normal 3 8 30 3 2 2 7" xfId="31580" xr:uid="{995CAF42-25B8-46D0-B146-32F3A99715CF}"/>
    <cellStyle name="Normal 3 8 30 3 2 2 8" xfId="31581" xr:uid="{F53913DE-80D4-443C-8708-5BE35082FC56}"/>
    <cellStyle name="Normal 3 8 30 3 2 2 9" xfId="31582" xr:uid="{9BD8014C-152B-46F7-9B2E-3B2B19D535C3}"/>
    <cellStyle name="Normal 3 8 30 3 2 3" xfId="31583" xr:uid="{9DE99A0B-A9D1-462B-BD9E-7E5300FDEEB2}"/>
    <cellStyle name="Normal 3 8 30 3 2 3 2" xfId="31584" xr:uid="{61785A2A-69E3-4548-8BE6-62662FB8EC01}"/>
    <cellStyle name="Normal 3 8 30 3 2 3 2 2" xfId="31585" xr:uid="{88CAC3FC-836F-45A6-A694-8B072F65E833}"/>
    <cellStyle name="Normal 3 8 30 3 2 3 2 2 2" xfId="31586" xr:uid="{C6BD8695-F918-4269-B95C-E69B8EB16EAF}"/>
    <cellStyle name="Normal 3 8 30 3 2 3 2 3" xfId="31587" xr:uid="{DDA00EA3-E4AA-44B0-A45B-E4A5065F90EE}"/>
    <cellStyle name="Normal 3 8 30 3 2 3 2 4" xfId="31588" xr:uid="{02A5A84A-3055-4C3A-A2B2-D75F3C31E1C2}"/>
    <cellStyle name="Normal 3 8 30 3 2 3 2 5" xfId="31589" xr:uid="{8874F7B0-B798-41B8-B2C2-75A0FD6EFD38}"/>
    <cellStyle name="Normal 3 8 30 3 2 3 3" xfId="31590" xr:uid="{ADE9CF7A-9DD4-4293-A0C4-A562877746F7}"/>
    <cellStyle name="Normal 3 8 30 3 2 3 3 2" xfId="31591" xr:uid="{0C9ABBB2-A364-437A-854D-1CCCFE08BD18}"/>
    <cellStyle name="Normal 3 8 30 3 2 3 4" xfId="31592" xr:uid="{AE415484-D1B3-4A82-B756-B195A4DE3C05}"/>
    <cellStyle name="Normal 3 8 30 3 2 3 5" xfId="31593" xr:uid="{63E8C437-4319-4FFC-AE88-92D68B42DB8D}"/>
    <cellStyle name="Normal 3 8 30 3 2 4" xfId="31594" xr:uid="{FF12F717-78E6-4B4A-B98E-9ACBC2910D5A}"/>
    <cellStyle name="Normal 3 8 30 3 2 5" xfId="31595" xr:uid="{EC07E4B5-A228-4320-B289-A57B2A7C5C68}"/>
    <cellStyle name="Normal 3 8 30 3 2 6" xfId="31596" xr:uid="{09D66A7C-CDA7-41D7-9FBD-3924675C5EBB}"/>
    <cellStyle name="Normal 3 8 30 3 2 6 2" xfId="31597" xr:uid="{81AB912B-7255-4C00-887F-828842A2D80A}"/>
    <cellStyle name="Normal 3 8 30 3 2 7" xfId="31598" xr:uid="{62D10BCE-66F2-4688-8F96-EC449D42BB26}"/>
    <cellStyle name="Normal 3 8 30 3 2 8" xfId="31599" xr:uid="{D361571C-FA0D-483F-9FC2-5AEF5A6E94AB}"/>
    <cellStyle name="Normal 3 8 30 3 2 9" xfId="31600" xr:uid="{357D1C5C-B9F0-4BFE-BB14-A909081B1C11}"/>
    <cellStyle name="Normal 3 8 30 3 3" xfId="31601" xr:uid="{90379F27-FC19-4C62-9EA9-ABC9115AEA1A}"/>
    <cellStyle name="Normal 3 8 30 3 3 2" xfId="31602" xr:uid="{E32E286D-0770-4162-86E9-CE1D01A61987}"/>
    <cellStyle name="Normal 3 8 30 3 3 3" xfId="31603" xr:uid="{613C78CF-911B-404F-BAF8-22D2FD63C16F}"/>
    <cellStyle name="Normal 3 8 30 3 4" xfId="31604" xr:uid="{CF434E1F-53F0-41E4-A339-AEE978467492}"/>
    <cellStyle name="Normal 3 8 30 3 4 2" xfId="31605" xr:uid="{26CC55E5-1849-4B58-8868-86A78DA621A7}"/>
    <cellStyle name="Normal 3 8 30 3 4 3" xfId="31606" xr:uid="{857A854F-C3D4-4030-ADEF-33AF59FD305A}"/>
    <cellStyle name="Normal 3 8 30 3 5" xfId="31607" xr:uid="{D62ADF85-5ECC-4B43-9230-DB80377E3D8B}"/>
    <cellStyle name="Normal 3 8 30 3 5 2" xfId="31608" xr:uid="{8D0B5C7B-282A-46E6-9DF3-E43F1DEF9990}"/>
    <cellStyle name="Normal 3 8 30 3 5 3" xfId="31609" xr:uid="{B4F5FFB1-DBB6-459F-8DAC-03138AD9B0A6}"/>
    <cellStyle name="Normal 3 8 30 3 6" xfId="31610" xr:uid="{DE25AE92-8B89-4F8C-B080-2089726B8A64}"/>
    <cellStyle name="Normal 3 8 30 3 6 2" xfId="31611" xr:uid="{1927306E-4BEB-41FC-BBB1-A0DA4C43D442}"/>
    <cellStyle name="Normal 3 8 30 3 6 3" xfId="31612" xr:uid="{B419CB85-902C-4DD5-857F-73665684F2A1}"/>
    <cellStyle name="Normal 3 8 30 3 7" xfId="31613" xr:uid="{3A40C967-0407-41AE-B5B0-0C751FF3E61C}"/>
    <cellStyle name="Normal 3 8 30 3 7 2" xfId="31614" xr:uid="{873DD672-FF8D-4DFE-AE1B-32C916AE4866}"/>
    <cellStyle name="Normal 3 8 30 3 7 3" xfId="31615" xr:uid="{E102F940-4CC9-44FD-89C4-C780B4FCDE5F}"/>
    <cellStyle name="Normal 3 8 30 3 8" xfId="31616" xr:uid="{11A5635C-863A-40A8-ABB7-7EBC170C2873}"/>
    <cellStyle name="Normal 3 8 30 3 8 2" xfId="31617" xr:uid="{AA9EDDE3-2702-4A01-9E2A-EA65F8D20E4A}"/>
    <cellStyle name="Normal 3 8 30 3 8 2 2" xfId="31618" xr:uid="{41362AE7-B3C6-4AB6-A4B2-107161D1D7EA}"/>
    <cellStyle name="Normal 3 8 30 3 8 2 2 2" xfId="31619" xr:uid="{DBF93B3C-FCB6-4BA0-9F87-EEEDD7A8D577}"/>
    <cellStyle name="Normal 3 8 30 3 8 2 3" xfId="31620" xr:uid="{DA32BB6F-C3BC-4E18-8787-74228CC777FB}"/>
    <cellStyle name="Normal 3 8 30 3 8 2 4" xfId="31621" xr:uid="{13E5DC76-3DC3-4E04-A6F1-5FC6CAAA14F8}"/>
    <cellStyle name="Normal 3 8 30 3 8 2 5" xfId="31622" xr:uid="{101B5A15-A004-4C4D-9496-643038627EAA}"/>
    <cellStyle name="Normal 3 8 30 3 8 3" xfId="31623" xr:uid="{501E5B98-EEAE-4028-A748-55F1C58957E5}"/>
    <cellStyle name="Normal 3 8 30 3 8 3 2" xfId="31624" xr:uid="{3F7EDD5F-035D-4113-97BD-AB1680F248B3}"/>
    <cellStyle name="Normal 3 8 30 3 8 4" xfId="31625" xr:uid="{C298030B-8024-4DA8-BDF4-8A4505B4B48E}"/>
    <cellStyle name="Normal 3 8 30 3 8 5" xfId="31626" xr:uid="{2E5C8A76-1688-400E-89AC-E1AF5B71E635}"/>
    <cellStyle name="Normal 3 8 30 3 9" xfId="31627" xr:uid="{97692076-BE19-4AD9-AA01-935DF7C330A3}"/>
    <cellStyle name="Normal 3 8 30 4" xfId="31628" xr:uid="{CBE5DA2A-D2C8-4FCB-93E6-7F578E4597C3}"/>
    <cellStyle name="Normal 3 8 30 4 2" xfId="31629" xr:uid="{14D3B8C4-97D6-4F51-9923-77E115BC30E1}"/>
    <cellStyle name="Normal 3 8 30 4 2 2" xfId="31630" xr:uid="{031A483A-700C-4976-AC07-9A27E6A964E1}"/>
    <cellStyle name="Normal 3 8 30 4 2 2 2" xfId="31631" xr:uid="{BCD1C8D3-15F6-4E3D-B909-ADA81109B0AB}"/>
    <cellStyle name="Normal 3 8 30 4 2 2 2 2" xfId="31632" xr:uid="{8A951173-08A3-41C9-8B45-F8805B466092}"/>
    <cellStyle name="Normal 3 8 30 4 2 2 2 2 2" xfId="31633" xr:uid="{BE7FEF1A-D168-4987-87C7-3E63AA614080}"/>
    <cellStyle name="Normal 3 8 30 4 2 2 2 3" xfId="31634" xr:uid="{30149700-D9D2-4292-A403-BF174A78CA57}"/>
    <cellStyle name="Normal 3 8 30 4 2 2 2 4" xfId="31635" xr:uid="{B8DBD482-97CA-4824-ADEB-A0425BFE9B97}"/>
    <cellStyle name="Normal 3 8 30 4 2 2 2 5" xfId="31636" xr:uid="{96CA4944-011B-40B6-98AD-DBC2BEAA428B}"/>
    <cellStyle name="Normal 3 8 30 4 2 2 3" xfId="31637" xr:uid="{1771ACDC-F448-43E3-9764-77CE468C3B2B}"/>
    <cellStyle name="Normal 3 8 30 4 2 2 3 2" xfId="31638" xr:uid="{5FEA2211-B156-47B7-9296-6B793DAED902}"/>
    <cellStyle name="Normal 3 8 30 4 2 2 4" xfId="31639" xr:uid="{E76151AB-0838-42F8-9B86-D93975EB09AE}"/>
    <cellStyle name="Normal 3 8 30 4 2 2 5" xfId="31640" xr:uid="{D84B0A4A-D20B-4DB5-83D9-0F6F343ED11C}"/>
    <cellStyle name="Normal 3 8 30 4 2 3" xfId="31641" xr:uid="{78105F49-59AA-4024-A098-59B99519F560}"/>
    <cellStyle name="Normal 3 8 30 4 2 4" xfId="31642" xr:uid="{434FEE00-1520-4B80-A142-10DEE953986A}"/>
    <cellStyle name="Normal 3 8 30 4 2 5" xfId="31643" xr:uid="{594A976F-D085-439A-B8D4-6C9A642E4E03}"/>
    <cellStyle name="Normal 3 8 30 4 2 6" xfId="31644" xr:uid="{2A0A4810-E314-4E73-8F78-F1B15F5050F3}"/>
    <cellStyle name="Normal 3 8 30 4 2 6 2" xfId="31645" xr:uid="{0F8F2AFF-5F21-4AFA-AC19-CC458BA2F2F3}"/>
    <cellStyle name="Normal 3 8 30 4 2 7" xfId="31646" xr:uid="{FA675848-47D9-4D86-AA2F-81B0F42E3590}"/>
    <cellStyle name="Normal 3 8 30 4 2 8" xfId="31647" xr:uid="{DAB8295A-5EAF-4497-B114-993092874B60}"/>
    <cellStyle name="Normal 3 8 30 4 2 9" xfId="31648" xr:uid="{0F56347F-F68B-442E-BCD6-6F8A123F4648}"/>
    <cellStyle name="Normal 3 8 30 4 3" xfId="31649" xr:uid="{4499912E-F9CE-48C8-B5CC-6C791FA61DFC}"/>
    <cellStyle name="Normal 3 8 30 4 3 2" xfId="31650" xr:uid="{AA8EB0D4-69C7-4B02-B00C-F55839980C4E}"/>
    <cellStyle name="Normal 3 8 30 4 3 2 2" xfId="31651" xr:uid="{3B295B7B-7F16-4835-A034-A47393718B87}"/>
    <cellStyle name="Normal 3 8 30 4 3 2 2 2" xfId="31652" xr:uid="{D631A9EC-EC37-40E5-A32E-B562E3FA4BD7}"/>
    <cellStyle name="Normal 3 8 30 4 3 2 3" xfId="31653" xr:uid="{35566878-A992-4561-B786-CB24EE3844C5}"/>
    <cellStyle name="Normal 3 8 30 4 3 2 4" xfId="31654" xr:uid="{25412FD1-6C33-4239-A660-E4AB920A56C0}"/>
    <cellStyle name="Normal 3 8 30 4 3 2 5" xfId="31655" xr:uid="{7E9EDBCF-761B-4BA1-B0C4-8B987A1360D1}"/>
    <cellStyle name="Normal 3 8 30 4 3 3" xfId="31656" xr:uid="{3DAA2466-922B-4C72-B6FE-8358F00A52E2}"/>
    <cellStyle name="Normal 3 8 30 4 3 3 2" xfId="31657" xr:uid="{D739E625-AAEA-4861-907E-C424F58BC2AC}"/>
    <cellStyle name="Normal 3 8 30 4 3 4" xfId="31658" xr:uid="{785B004A-F8BB-4D27-82AB-D61B14ADABE4}"/>
    <cellStyle name="Normal 3 8 30 4 3 5" xfId="31659" xr:uid="{3E21471F-2B3E-43C5-98C2-80DAF02F969F}"/>
    <cellStyle name="Normal 3 8 30 4 4" xfId="31660" xr:uid="{B455E896-DFB2-421F-BEEA-1109544F6171}"/>
    <cellStyle name="Normal 3 8 30 4 5" xfId="31661" xr:uid="{76619F59-7A39-4E33-9986-A25B96445206}"/>
    <cellStyle name="Normal 3 8 30 4 6" xfId="31662" xr:uid="{4C199F1D-008A-4B5F-A4ED-4170B04890A7}"/>
    <cellStyle name="Normal 3 8 30 4 6 2" xfId="31663" xr:uid="{5DAC549E-E786-47D7-81E7-C96F1B02A5F3}"/>
    <cellStyle name="Normal 3 8 30 4 7" xfId="31664" xr:uid="{088A8CE1-6681-46D9-9E00-338B9B97CB47}"/>
    <cellStyle name="Normal 3 8 30 4 8" xfId="31665" xr:uid="{15506DDE-BA59-4ED1-B040-40BA04093711}"/>
    <cellStyle name="Normal 3 8 30 4 9" xfId="31666" xr:uid="{E5DE6831-7370-41D6-A820-9C0F32D622E1}"/>
    <cellStyle name="Normal 3 8 30 5" xfId="31667" xr:uid="{38094668-0F23-4773-8885-ED12A0680A6F}"/>
    <cellStyle name="Normal 3 8 30 6" xfId="31668" xr:uid="{60999CA1-9932-4C4C-BD70-F755B430F788}"/>
    <cellStyle name="Normal 3 8 30 7" xfId="31669" xr:uid="{A4C3F4FE-D72C-4B97-A26D-F75F5CEC63D7}"/>
    <cellStyle name="Normal 3 8 30 8" xfId="31670" xr:uid="{DF7B2437-D57E-4A95-BB52-23564DCD5AAD}"/>
    <cellStyle name="Normal 3 8 30 9" xfId="31671" xr:uid="{97251413-D0F2-4D9B-8B96-AF9605AA54AF}"/>
    <cellStyle name="Normal 3 8 30 9 2" xfId="31672" xr:uid="{406E02B6-3225-483C-8AB7-E202D86B0647}"/>
    <cellStyle name="Normal 3 8 30 9 2 2" xfId="31673" xr:uid="{56AFCEB5-03FE-482F-B035-A1FB397D595A}"/>
    <cellStyle name="Normal 3 8 30 9 2 2 2" xfId="31674" xr:uid="{FB75DFE7-9C14-4E85-91A9-50F817543563}"/>
    <cellStyle name="Normal 3 8 30 9 2 3" xfId="31675" xr:uid="{998AA0ED-B559-4271-AB28-E60519640EEA}"/>
    <cellStyle name="Normal 3 8 30 9 2 4" xfId="31676" xr:uid="{AD2F9622-56E2-4B6E-AB47-43C2F29F82CC}"/>
    <cellStyle name="Normal 3 8 30 9 2 5" xfId="31677" xr:uid="{BD134174-47FA-450D-95CA-F2E8EFE77873}"/>
    <cellStyle name="Normal 3 8 30 9 3" xfId="31678" xr:uid="{BD38E77E-8E85-4A92-8643-393E30761C66}"/>
    <cellStyle name="Normal 3 8 30 9 3 2" xfId="31679" xr:uid="{2FB5C8C2-48BF-46DB-BCD5-4170A3A94147}"/>
    <cellStyle name="Normal 3 8 30 9 4" xfId="31680" xr:uid="{3B09103E-93C8-4CB6-9ADA-757EC17E8B3D}"/>
    <cellStyle name="Normal 3 8 30 9 5" xfId="31681" xr:uid="{CD0C0F89-9867-4067-B108-06FB3A450193}"/>
    <cellStyle name="Normal 3 8 31" xfId="31682" xr:uid="{7DE06996-D622-42F2-A533-84CB06A6E11A}"/>
    <cellStyle name="Normal 3 8 31 10" xfId="31683" xr:uid="{4DEB1E15-FD67-4FAC-B509-FD91FFB9D5E3}"/>
    <cellStyle name="Normal 3 8 31 11" xfId="31684" xr:uid="{A43B89EC-628A-4035-BF0F-D9DC824F83EC}"/>
    <cellStyle name="Normal 3 8 31 12" xfId="31685" xr:uid="{878F33CE-F3D7-4775-8CF5-91A3D9B4044B}"/>
    <cellStyle name="Normal 3 8 31 12 2" xfId="31686" xr:uid="{75875409-0F40-4384-9146-2FA777DFC010}"/>
    <cellStyle name="Normal 3 8 31 13" xfId="31687" xr:uid="{4FF4EF6F-A655-4B74-A859-C0DED48115A2}"/>
    <cellStyle name="Normal 3 8 31 14" xfId="31688" xr:uid="{94404A3C-6D98-451C-B2CD-C0E779CC28AF}"/>
    <cellStyle name="Normal 3 8 31 15" xfId="31689" xr:uid="{EA0B7450-9179-478E-BFB1-180074BFA01C}"/>
    <cellStyle name="Normal 3 8 31 2" xfId="31690" xr:uid="{F46ED665-1E40-4DE6-838F-E5B5753AA04B}"/>
    <cellStyle name="Normal 3 8 31 2 2" xfId="31691" xr:uid="{2ECDA3B0-8587-4F6E-88B3-98F79276C44D}"/>
    <cellStyle name="Normal 3 8 31 2 2 2" xfId="31692" xr:uid="{48175DF1-DE1A-4637-BFB6-91D2D6DF730A}"/>
    <cellStyle name="Normal 3 8 31 2 2 2 2" xfId="31693" xr:uid="{7688C9D7-A4A6-4B9A-9F47-9AC6028A4392}"/>
    <cellStyle name="Normal 3 8 31 2 2 2 2 2" xfId="31694" xr:uid="{299A83F2-E6E7-4E51-BA89-94E0DA2444A5}"/>
    <cellStyle name="Normal 3 8 31 2 2 2 2 2 2" xfId="31695" xr:uid="{5182D28E-D121-4606-B97D-D7CFDEF47A44}"/>
    <cellStyle name="Normal 3 8 31 2 2 2 2 3" xfId="31696" xr:uid="{4608B781-E30F-45BD-9DD2-2364905EE3D9}"/>
    <cellStyle name="Normal 3 8 31 2 2 2 2 4" xfId="31697" xr:uid="{5D805D5F-A5AA-4044-AF68-1EAA29475824}"/>
    <cellStyle name="Normal 3 8 31 2 2 2 2 5" xfId="31698" xr:uid="{B024FF44-7A64-4E53-BE01-420A77FCFAF9}"/>
    <cellStyle name="Normal 3 8 31 2 2 2 3" xfId="31699" xr:uid="{88F8A532-F0B2-48A4-A5C6-81005A3CC4E7}"/>
    <cellStyle name="Normal 3 8 31 2 2 2 3 2" xfId="31700" xr:uid="{CD4B0BCF-BCDA-4309-B83D-35F34A379490}"/>
    <cellStyle name="Normal 3 8 31 2 2 2 4" xfId="31701" xr:uid="{8203BA61-0EF5-4EF4-8E3B-79EC3114D2F8}"/>
    <cellStyle name="Normal 3 8 31 2 2 2 5" xfId="31702" xr:uid="{B790282F-AC99-4E5F-BE68-F2F694D73AA7}"/>
    <cellStyle name="Normal 3 8 31 2 2 3" xfId="31703" xr:uid="{C8D88101-3193-482C-A411-1D7E395C84B0}"/>
    <cellStyle name="Normal 3 8 31 2 2 4" xfId="31704" xr:uid="{CCA20958-75B7-41BF-B6CC-40E89860FD31}"/>
    <cellStyle name="Normal 3 8 31 2 2 5" xfId="31705" xr:uid="{B0DDD35B-F216-47CB-89F9-BC3964B32802}"/>
    <cellStyle name="Normal 3 8 31 2 2 6" xfId="31706" xr:uid="{995E8C84-341C-4996-A100-4AF799640EFD}"/>
    <cellStyle name="Normal 3 8 31 2 2 6 2" xfId="31707" xr:uid="{2F84A008-F07E-4B3A-B8AE-E451874353EE}"/>
    <cellStyle name="Normal 3 8 31 2 2 7" xfId="31708" xr:uid="{DCD8733C-9F2C-4BC7-8E13-885C798989BD}"/>
    <cellStyle name="Normal 3 8 31 2 2 8" xfId="31709" xr:uid="{3975416E-4FF9-41C4-8E34-4C60ABB9CC8C}"/>
    <cellStyle name="Normal 3 8 31 2 2 9" xfId="31710" xr:uid="{9A45D394-5283-4107-BDEE-B4B8B5842856}"/>
    <cellStyle name="Normal 3 8 31 2 3" xfId="31711" xr:uid="{477BDD91-2E71-45B0-A919-C259D87AEA47}"/>
    <cellStyle name="Normal 3 8 31 2 3 2" xfId="31712" xr:uid="{A961E718-7337-4524-B9FB-71699D4334D0}"/>
    <cellStyle name="Normal 3 8 31 2 3 2 2" xfId="31713" xr:uid="{AF3A9734-756A-4A84-AEC1-307D1E3F507C}"/>
    <cellStyle name="Normal 3 8 31 2 3 2 2 2" xfId="31714" xr:uid="{775DD1E7-B369-4764-8488-18739472545D}"/>
    <cellStyle name="Normal 3 8 31 2 3 2 3" xfId="31715" xr:uid="{E479C0B9-D4E5-4B51-97F2-CF42E2A1EF20}"/>
    <cellStyle name="Normal 3 8 31 2 3 2 4" xfId="31716" xr:uid="{7C95D091-6C12-4151-B960-06C05EC130BF}"/>
    <cellStyle name="Normal 3 8 31 2 3 2 5" xfId="31717" xr:uid="{51B36D13-5247-423B-87C0-AED88C5A2994}"/>
    <cellStyle name="Normal 3 8 31 2 3 3" xfId="31718" xr:uid="{DF4FA1BD-3F7D-484B-85EA-B24ADE1A27D5}"/>
    <cellStyle name="Normal 3 8 31 2 3 3 2" xfId="31719" xr:uid="{5B1AFDD1-2E0D-476E-8760-77D5391D0EED}"/>
    <cellStyle name="Normal 3 8 31 2 3 4" xfId="31720" xr:uid="{23C7D49B-15F8-4EC2-B28A-BFFAEC69EA87}"/>
    <cellStyle name="Normal 3 8 31 2 3 5" xfId="31721" xr:uid="{915C5D90-653D-42AE-AA4B-94766ACD36EA}"/>
    <cellStyle name="Normal 3 8 31 2 4" xfId="31722" xr:uid="{06F54998-A4F0-4FDC-B087-4C558010FCF7}"/>
    <cellStyle name="Normal 3 8 31 2 5" xfId="31723" xr:uid="{255D19A7-BB7C-425E-88CB-F5B3EA8DF6A4}"/>
    <cellStyle name="Normal 3 8 31 2 6" xfId="31724" xr:uid="{1BB0F582-050B-4302-B516-109BE14014FA}"/>
    <cellStyle name="Normal 3 8 31 2 6 2" xfId="31725" xr:uid="{C4C82260-06D2-4E06-9E83-2997E4548460}"/>
    <cellStyle name="Normal 3 8 31 2 7" xfId="31726" xr:uid="{6858D3B2-EC31-4817-96C5-5E8C4F5ADEB3}"/>
    <cellStyle name="Normal 3 8 31 2 8" xfId="31727" xr:uid="{8B4F0490-9D54-4609-B651-AA948DCBAC8C}"/>
    <cellStyle name="Normal 3 8 31 2 9" xfId="31728" xr:uid="{F7322603-F1EB-4577-8268-A245E548C328}"/>
    <cellStyle name="Normal 3 8 31 3" xfId="31729" xr:uid="{B8D31665-EBC7-4EB9-ACCF-85607CE82B48}"/>
    <cellStyle name="Normal 3 8 31 4" xfId="31730" xr:uid="{2904FBCA-C40F-41BE-A1D8-828C0F74E5D8}"/>
    <cellStyle name="Normal 3 8 31 5" xfId="31731" xr:uid="{F7C1A35D-A1D9-4684-8170-71FB719A306F}"/>
    <cellStyle name="Normal 3 8 31 6" xfId="31732" xr:uid="{BB36A42C-D46D-4D47-A710-7BB5A6443DBE}"/>
    <cellStyle name="Normal 3 8 31 7" xfId="31733" xr:uid="{3E736307-A620-470C-B9E0-B7A037B7A32E}"/>
    <cellStyle name="Normal 3 8 31 8" xfId="31734" xr:uid="{B91DC883-5E8B-4274-876A-9A5FD91BEAB1}"/>
    <cellStyle name="Normal 3 8 31 8 2" xfId="31735" xr:uid="{FE0D89BC-45C1-4076-9090-41BBE4CE7A84}"/>
    <cellStyle name="Normal 3 8 31 8 2 2" xfId="31736" xr:uid="{B3C12B22-5E7C-46BE-A7C1-0956AFF3ADC4}"/>
    <cellStyle name="Normal 3 8 31 8 2 2 2" xfId="31737" xr:uid="{19CD98E5-CBFD-48D4-8CA3-9207681D0250}"/>
    <cellStyle name="Normal 3 8 31 8 2 3" xfId="31738" xr:uid="{B8480AB8-A76D-4D7C-B2F5-A8C879D4EB3B}"/>
    <cellStyle name="Normal 3 8 31 8 2 4" xfId="31739" xr:uid="{9B0AD2BC-CB40-4E29-B123-9061856B3F0F}"/>
    <cellStyle name="Normal 3 8 31 8 2 5" xfId="31740" xr:uid="{95ECC660-F44F-4B62-8C06-88ECCF8ED1C4}"/>
    <cellStyle name="Normal 3 8 31 8 3" xfId="31741" xr:uid="{F745AE11-AA92-4B1C-AA47-700D3B5FBC8B}"/>
    <cellStyle name="Normal 3 8 31 8 3 2" xfId="31742" xr:uid="{3A390918-0C91-48E0-9765-86FDA98F7C6F}"/>
    <cellStyle name="Normal 3 8 31 8 4" xfId="31743" xr:uid="{0706751A-013A-4804-A7E3-0B2587E48F67}"/>
    <cellStyle name="Normal 3 8 31 8 5" xfId="31744" xr:uid="{DFFB942F-F19B-4758-85E4-EACA101CB0F4}"/>
    <cellStyle name="Normal 3 8 31 9" xfId="31745" xr:uid="{F4C3FFAE-B722-48C9-BBB9-C9EBC38F9C0B}"/>
    <cellStyle name="Normal 3 8 32" xfId="31746" xr:uid="{FF8916DC-F721-4FBB-A72B-D13A2BF60FF4}"/>
    <cellStyle name="Normal 3 8 33" xfId="31747" xr:uid="{86A4666D-6156-4E92-A578-ADA22F8824F6}"/>
    <cellStyle name="Normal 3 8 33 2" xfId="31748" xr:uid="{7496C260-51F8-48F0-8435-729B6D72C39B}"/>
    <cellStyle name="Normal 3 8 33 2 2" xfId="31749" xr:uid="{ACBA8CCB-35CB-49F2-A0FE-8CA7FD10711B}"/>
    <cellStyle name="Normal 3 8 33 2 2 2" xfId="31750" xr:uid="{7FD21245-C982-4C60-BB3B-9BC7750003A0}"/>
    <cellStyle name="Normal 3 8 33 2 2 2 2" xfId="31751" xr:uid="{8A515A4E-7552-426D-8ECE-B4D6747E7D91}"/>
    <cellStyle name="Normal 3 8 33 2 2 2 2 2" xfId="31752" xr:uid="{9B3AEDEB-CDF2-4DF0-A9BA-64670D58D00B}"/>
    <cellStyle name="Normal 3 8 33 2 2 2 3" xfId="31753" xr:uid="{EF0280A7-10CA-4240-A3E4-0DA074950D4B}"/>
    <cellStyle name="Normal 3 8 33 2 2 2 4" xfId="31754" xr:uid="{623EAB70-1B7C-489D-9DF6-91815BECB0F2}"/>
    <cellStyle name="Normal 3 8 33 2 2 2 5" xfId="31755" xr:uid="{531F68DA-664D-4C1B-A013-0944ACFC8737}"/>
    <cellStyle name="Normal 3 8 33 2 2 3" xfId="31756" xr:uid="{03D2A4BB-EED9-44F9-B559-8EBE345E86F6}"/>
    <cellStyle name="Normal 3 8 33 2 2 3 2" xfId="31757" xr:uid="{58E96703-43C1-43CF-9CAA-6F5843A665B4}"/>
    <cellStyle name="Normal 3 8 33 2 2 4" xfId="31758" xr:uid="{BFF66913-382D-4CFB-ABCF-196D46918CCE}"/>
    <cellStyle name="Normal 3 8 33 2 2 5" xfId="31759" xr:uid="{D879C28C-429F-452E-9C61-3463FC2CD8F7}"/>
    <cellStyle name="Normal 3 8 33 2 3" xfId="31760" xr:uid="{BB70AF97-76DE-44B7-9B02-9498A84BD9C8}"/>
    <cellStyle name="Normal 3 8 33 2 4" xfId="31761" xr:uid="{D08366E2-3222-4992-913F-5DF226B16320}"/>
    <cellStyle name="Normal 3 8 33 2 5" xfId="31762" xr:uid="{D14F09B4-A512-4432-BCEC-E9C43891D995}"/>
    <cellStyle name="Normal 3 8 33 2 6" xfId="31763" xr:uid="{E5C5A6B9-B48D-448D-9F58-7F3E32C672A6}"/>
    <cellStyle name="Normal 3 8 33 2 6 2" xfId="31764" xr:uid="{17F39F3D-43CE-41A7-A4F7-97B7507EE74F}"/>
    <cellStyle name="Normal 3 8 33 2 7" xfId="31765" xr:uid="{88B9205A-8126-41F4-9F38-9FEFA0F5B6CA}"/>
    <cellStyle name="Normal 3 8 33 2 8" xfId="31766" xr:uid="{D007B34D-F76D-4C19-8E40-A9694AF59E9A}"/>
    <cellStyle name="Normal 3 8 33 2 9" xfId="31767" xr:uid="{FD6E98C9-8042-4213-A3D0-B4DB7FA0AC1E}"/>
    <cellStyle name="Normal 3 8 33 3" xfId="31768" xr:uid="{1CE25C6E-8D5D-4A34-8F04-C12A929E77EE}"/>
    <cellStyle name="Normal 3 8 33 3 2" xfId="31769" xr:uid="{6AB9FB70-114E-4BC5-AEBC-85935ED9796F}"/>
    <cellStyle name="Normal 3 8 33 3 2 2" xfId="31770" xr:uid="{AF4EBD11-667B-4DE6-BD58-64BE4C54392D}"/>
    <cellStyle name="Normal 3 8 33 3 2 2 2" xfId="31771" xr:uid="{B8FE508A-8812-40F6-8120-554B262A0988}"/>
    <cellStyle name="Normal 3 8 33 3 2 3" xfId="31772" xr:uid="{F2A75223-874A-4148-8D0A-3F3F7B000EB3}"/>
    <cellStyle name="Normal 3 8 33 3 2 4" xfId="31773" xr:uid="{97839F59-D304-4E23-9A0E-848F8D922A2B}"/>
    <cellStyle name="Normal 3 8 33 3 2 5" xfId="31774" xr:uid="{89EC14ED-5317-4DAD-B5AC-FC986BB8D51A}"/>
    <cellStyle name="Normal 3 8 33 3 3" xfId="31775" xr:uid="{7E6215E6-D11C-48BD-804D-61F8105B516B}"/>
    <cellStyle name="Normal 3 8 33 3 3 2" xfId="31776" xr:uid="{6F4CD40D-7BE1-4F64-9494-6491D51893DF}"/>
    <cellStyle name="Normal 3 8 33 3 4" xfId="31777" xr:uid="{2BD63625-5CF3-41E9-8CEE-4B8850450E10}"/>
    <cellStyle name="Normal 3 8 33 3 5" xfId="31778" xr:uid="{8D9B1518-D4A4-4950-8DE5-EBA9754CCF15}"/>
    <cellStyle name="Normal 3 8 33 4" xfId="31779" xr:uid="{124F7F3F-D873-453A-8B3D-6EDD603C59BF}"/>
    <cellStyle name="Normal 3 8 33 5" xfId="31780" xr:uid="{13AB124C-8EF2-44E8-902B-7B05085075C1}"/>
    <cellStyle name="Normal 3 8 33 6" xfId="31781" xr:uid="{D58A7F42-18DB-439B-85B4-B5886F9A649A}"/>
    <cellStyle name="Normal 3 8 33 6 2" xfId="31782" xr:uid="{9C1A41D2-5DD5-40E3-95A2-A3D095C62B26}"/>
    <cellStyle name="Normal 3 8 33 7" xfId="31783" xr:uid="{B21687DD-89AE-4A25-BCD8-2B8A552B2C5B}"/>
    <cellStyle name="Normal 3 8 33 8" xfId="31784" xr:uid="{807D7E96-9F0D-4C7B-80ED-8E866D4B2116}"/>
    <cellStyle name="Normal 3 8 33 9" xfId="31785" xr:uid="{F9847295-E70C-400C-BC4C-FD56D77624FD}"/>
    <cellStyle name="Normal 3 8 34" xfId="31786" xr:uid="{267FEA5D-2FA8-4B1F-9CC6-ECED426CCE85}"/>
    <cellStyle name="Normal 3 8 34 2" xfId="31787" xr:uid="{A8E6CE11-EC58-47B3-BC4E-732625F698D4}"/>
    <cellStyle name="Normal 3 8 34 3" xfId="31788" xr:uid="{FDEC288D-C45C-4A04-9092-549BA761E4B8}"/>
    <cellStyle name="Normal 3 8 35" xfId="31789" xr:uid="{8CE56EA5-BD42-47F9-8039-DD39A0973A45}"/>
    <cellStyle name="Normal 3 8 35 2" xfId="31790" xr:uid="{39647140-2893-4FEC-85FA-80145AECFAF3}"/>
    <cellStyle name="Normal 3 8 35 3" xfId="31791" xr:uid="{FEEE5E6D-DD56-4CDA-906F-F66594C171C6}"/>
    <cellStyle name="Normal 3 8 36" xfId="31792" xr:uid="{7A90913B-0AB0-459E-9D0E-7B9237F3ACFE}"/>
    <cellStyle name="Normal 3 8 36 2" xfId="31793" xr:uid="{588966C5-A9A8-4355-A025-35951D6E162A}"/>
    <cellStyle name="Normal 3 8 36 3" xfId="31794" xr:uid="{9C476328-E25A-47FB-A4FB-E6B6E749078B}"/>
    <cellStyle name="Normal 3 8 37" xfId="31795" xr:uid="{0924832E-018E-4A44-BAAC-27F1EE8A39E2}"/>
    <cellStyle name="Normal 3 8 37 2" xfId="31796" xr:uid="{5FC8B0A4-D48F-40FD-8FDE-584E393BDFB1}"/>
    <cellStyle name="Normal 3 8 37 3" xfId="31797" xr:uid="{DE165BAC-9C1A-4F56-9348-E23B0AB0A9CD}"/>
    <cellStyle name="Normal 3 8 38" xfId="31798" xr:uid="{38F0A3AE-12F5-4346-9DD0-938FEF605A06}"/>
    <cellStyle name="Normal 3 8 38 2" xfId="31799" xr:uid="{B743FB76-F6B1-4FDB-8E99-49C85845999C}"/>
    <cellStyle name="Normal 3 8 38 2 2" xfId="31800" xr:uid="{8925CB2B-60F6-4D71-A329-4185A8C62A44}"/>
    <cellStyle name="Normal 3 8 38 2 2 2" xfId="31801" xr:uid="{B7F69C6E-98AE-46BC-96D4-E8FD324FA166}"/>
    <cellStyle name="Normal 3 8 38 2 3" xfId="31802" xr:uid="{6EBA22BA-87B1-44AC-AD33-F7F74C69D134}"/>
    <cellStyle name="Normal 3 8 38 2 4" xfId="31803" xr:uid="{79F33D24-24AD-4DB5-A362-6B96C15BCBA6}"/>
    <cellStyle name="Normal 3 8 38 2 5" xfId="31804" xr:uid="{71826AFD-FFF2-49ED-B334-7FEB498F784F}"/>
    <cellStyle name="Normal 3 8 38 3" xfId="31805" xr:uid="{7505F2E1-E015-40AE-82C0-24122E631301}"/>
    <cellStyle name="Normal 3 8 38 3 2" xfId="31806" xr:uid="{A67721CC-66CA-4A1F-9FCF-0B43C0E7B5EB}"/>
    <cellStyle name="Normal 3 8 38 4" xfId="31807" xr:uid="{9623146B-621B-4057-BAD1-65FDDBF54A14}"/>
    <cellStyle name="Normal 3 8 38 5" xfId="31808" xr:uid="{DE81B9AA-A066-4EE0-B92D-2A9E634CEC16}"/>
    <cellStyle name="Normal 3 8 39" xfId="31809" xr:uid="{13F49DC4-BC31-45B4-A490-422B3964045A}"/>
    <cellStyle name="Normal 3 8 4" xfId="31810" xr:uid="{4A2793A3-11F3-4EBE-9364-9B9A530275EE}"/>
    <cellStyle name="Normal 3 8 4 2" xfId="31811" xr:uid="{E556F2BD-955E-4E86-8EAA-DBECF8598C32}"/>
    <cellStyle name="Normal 3 8 4 2 2" xfId="31812" xr:uid="{52D2417F-99E5-4548-941E-E9FB96CEB1A1}"/>
    <cellStyle name="Normal 3 8 4 2 3" xfId="31813" xr:uid="{8AD0AC0F-6967-4FCB-99B7-3B18CE6633AA}"/>
    <cellStyle name="Normal 3 8 4 3" xfId="31814" xr:uid="{59BE9CDD-37EB-4715-BB13-3DE65A48E502}"/>
    <cellStyle name="Normal 3 8 4 3 2" xfId="31815" xr:uid="{59B36A06-68D0-478D-9049-5ABE6C8B04B1}"/>
    <cellStyle name="Normal 3 8 4 3 3" xfId="31816" xr:uid="{16F1616B-3AA2-48FB-B07F-FAFF4DC67711}"/>
    <cellStyle name="Normal 3 8 4 4" xfId="31817" xr:uid="{DE979886-9D2E-4A18-8A4D-3E44BB280B47}"/>
    <cellStyle name="Normal 3 8 4 5" xfId="31818" xr:uid="{F31D88F8-EC01-4D84-8F54-BCDD95A7C7E7}"/>
    <cellStyle name="Normal 3 8 40" xfId="31819" xr:uid="{C9CD16C4-24D0-4452-B4A9-BB2C9B3A3657}"/>
    <cellStyle name="Normal 3 8 41" xfId="31820" xr:uid="{693B0301-6DBE-4B6C-AF17-37E8D21A4D2D}"/>
    <cellStyle name="Normal 3 8 42" xfId="31821" xr:uid="{0E1BC6AE-6236-4ACE-B92F-446105DF1E44}"/>
    <cellStyle name="Normal 3 8 43" xfId="31822" xr:uid="{ADF8D75C-9AC5-4D51-9123-246CF240AB2D}"/>
    <cellStyle name="Normal 3 8 44" xfId="31823" xr:uid="{D6D93F55-5777-4BFA-B6FA-03A4EB774103}"/>
    <cellStyle name="Normal 3 8 45" xfId="31824" xr:uid="{C49FD575-0791-40AB-943E-A311265B27CD}"/>
    <cellStyle name="Normal 3 8 46" xfId="31825" xr:uid="{213B6006-927B-4364-8A65-336BA828AC5F}"/>
    <cellStyle name="Normal 3 8 47" xfId="31826" xr:uid="{535F8F0D-A2F7-4F51-A6E8-4EE970627E7D}"/>
    <cellStyle name="Normal 3 8 48" xfId="31827" xr:uid="{4ACE29C5-1922-40C2-8CC8-ED762799E7F4}"/>
    <cellStyle name="Normal 3 8 49" xfId="31828" xr:uid="{38E629B3-7994-47CE-8A63-60F28773CC0C}"/>
    <cellStyle name="Normal 3 8 5" xfId="31829" xr:uid="{B59DD409-A98A-46CA-BB58-146197C89D84}"/>
    <cellStyle name="Normal 3 8 5 2" xfId="31830" xr:uid="{50950FBF-CC69-4617-8C49-B514139BA47F}"/>
    <cellStyle name="Normal 3 8 5 2 2" xfId="31831" xr:uid="{E1B04E37-4B7B-42D5-9B29-3F652F11E1E0}"/>
    <cellStyle name="Normal 3 8 5 2 3" xfId="31832" xr:uid="{82EC9A12-8B3A-4031-AB95-A59EA4A91222}"/>
    <cellStyle name="Normal 3 8 5 3" xfId="31833" xr:uid="{881A28C7-18B6-4234-9C5D-942EEA842D31}"/>
    <cellStyle name="Normal 3 8 5 3 2" xfId="31834" xr:uid="{74CE3712-3F4E-48AB-8E4C-ACF96117DD0C}"/>
    <cellStyle name="Normal 3 8 5 3 3" xfId="31835" xr:uid="{5E80637A-73B5-4DE6-8A62-919700206F8E}"/>
    <cellStyle name="Normal 3 8 5 4" xfId="31836" xr:uid="{11FF72C7-10C1-4445-938D-B2A466C31FF6}"/>
    <cellStyle name="Normal 3 8 5 5" xfId="31837" xr:uid="{5B0C5580-6849-48D1-90D7-7D9291DDB212}"/>
    <cellStyle name="Normal 3 8 50" xfId="31838" xr:uid="{6A97A242-5969-4F65-9E4C-AD351292D377}"/>
    <cellStyle name="Normal 3 8 51" xfId="31839" xr:uid="{D9A62387-7CE0-4571-B486-CC3A7FE2941F}"/>
    <cellStyle name="Normal 3 8 52" xfId="31840" xr:uid="{9E624510-3C4B-4573-B3FC-52661CDA1B78}"/>
    <cellStyle name="Normal 3 8 53" xfId="31841" xr:uid="{FF94BDCD-C588-47E2-A0F0-358D04908F8C}"/>
    <cellStyle name="Normal 3 8 54" xfId="31842" xr:uid="{5849E638-1580-4D85-A611-4E44C88B34C6}"/>
    <cellStyle name="Normal 3 8 55" xfId="31843" xr:uid="{228871AF-3F35-412E-91D5-E5E12C54FA45}"/>
    <cellStyle name="Normal 3 8 56" xfId="31844" xr:uid="{D3E4AD9A-6EF8-42B3-B05B-9E22087D82C5}"/>
    <cellStyle name="Normal 3 8 57" xfId="31845" xr:uid="{C3E8ED82-5BC2-4D70-9F50-9F4E920D126E}"/>
    <cellStyle name="Normal 3 8 58" xfId="31846" xr:uid="{110DF28F-1AE4-4956-9411-E24146936C0C}"/>
    <cellStyle name="Normal 3 8 59" xfId="31847" xr:uid="{F37C6798-EE15-453B-8C15-E5961E96868B}"/>
    <cellStyle name="Normal 3 8 6" xfId="31848" xr:uid="{305A8D00-89FC-4B06-A03D-5DEFE539B596}"/>
    <cellStyle name="Normal 3 8 6 2" xfId="31849" xr:uid="{DFEFF345-9A3A-4794-8667-2C0722AAFEBF}"/>
    <cellStyle name="Normal 3 8 6 2 2" xfId="31850" xr:uid="{886A356E-4F8F-4E2A-B8AD-42C7BA6D288E}"/>
    <cellStyle name="Normal 3 8 6 2 3" xfId="31851" xr:uid="{3DEB2BAD-2CD9-4386-86CE-312A0B006305}"/>
    <cellStyle name="Normal 3 8 6 3" xfId="31852" xr:uid="{492D563A-EF34-4036-96A8-03733BC60F1D}"/>
    <cellStyle name="Normal 3 8 6 3 2" xfId="31853" xr:uid="{77650FA8-A220-496A-8D1A-02AEEB71E8F9}"/>
    <cellStyle name="Normal 3 8 6 3 3" xfId="31854" xr:uid="{587A2750-22A5-4A06-A379-D3C4138B2F86}"/>
    <cellStyle name="Normal 3 8 6 4" xfId="31855" xr:uid="{4A181A9A-C64A-4271-9CD1-C2783E73ADEC}"/>
    <cellStyle name="Normal 3 8 6 5" xfId="31856" xr:uid="{9869A8A1-4B50-4CC1-A568-2BBF3459CF51}"/>
    <cellStyle name="Normal 3 8 60" xfId="31857" xr:uid="{CC8C641B-032C-427C-A663-7F041F934C89}"/>
    <cellStyle name="Normal 3 8 61" xfId="31858" xr:uid="{A1633344-9CA0-4EB8-A0E6-71D4A594AB2D}"/>
    <cellStyle name="Normal 3 8 62" xfId="31859" xr:uid="{0EA3B0A4-C996-4C8D-9796-711137E21A8B}"/>
    <cellStyle name="Normal 3 8 63" xfId="31860" xr:uid="{9AADB336-CB37-458C-AE7D-24F6EE841924}"/>
    <cellStyle name="Normal 3 8 64" xfId="31861" xr:uid="{0F693F10-0C97-4D1E-8A96-A4EF81BB825F}"/>
    <cellStyle name="Normal 3 8 65" xfId="31862" xr:uid="{655177A5-04E9-433C-B376-B6CB5437A676}"/>
    <cellStyle name="Normal 3 8 66" xfId="31863" xr:uid="{F8B840A6-D752-4B52-9D35-4AD57D533C59}"/>
    <cellStyle name="Normal 3 8 67" xfId="31864" xr:uid="{14BAF0F1-BABE-46AF-85C6-7A922F8D843B}"/>
    <cellStyle name="Normal 3 8 68" xfId="31865" xr:uid="{419CE9DA-16B4-4E25-B681-B6471E7B403D}"/>
    <cellStyle name="Normal 3 8 69" xfId="31866" xr:uid="{0D0BA67B-A711-46AD-B7D6-A6B7CE41E05C}"/>
    <cellStyle name="Normal 3 8 7" xfId="31867" xr:uid="{FDB0D336-F181-4F02-A264-18919EEABD63}"/>
    <cellStyle name="Normal 3 8 7 2" xfId="31868" xr:uid="{EFE17B7B-A5ED-4A26-9D14-4202B8102A34}"/>
    <cellStyle name="Normal 3 8 7 2 2" xfId="31869" xr:uid="{20EC51D6-DEA2-42AC-9873-D5D2D58F54E2}"/>
    <cellStyle name="Normal 3 8 7 2 3" xfId="31870" xr:uid="{855834E1-A045-4BE7-B66C-DFB5AEA698BF}"/>
    <cellStyle name="Normal 3 8 7 3" xfId="31871" xr:uid="{B952C5FA-7FC9-4884-A753-24FFE019E90F}"/>
    <cellStyle name="Normal 3 8 7 3 2" xfId="31872" xr:uid="{AD4DBCB6-2F72-45DC-9F4B-47F3AD8AAB8F}"/>
    <cellStyle name="Normal 3 8 7 3 3" xfId="31873" xr:uid="{A54D4B51-BC5E-4E06-89FE-85F39A3BC498}"/>
    <cellStyle name="Normal 3 8 7 4" xfId="31874" xr:uid="{A93F7E3B-9220-4524-B74E-FA6ACDBBAB8D}"/>
    <cellStyle name="Normal 3 8 7 5" xfId="31875" xr:uid="{057933CB-7585-44F3-806B-01C55A33C777}"/>
    <cellStyle name="Normal 3 8 70" xfId="31876" xr:uid="{834A4AED-ECEA-46E2-836B-2B472D84BB2A}"/>
    <cellStyle name="Normal 3 8 71" xfId="31877" xr:uid="{5D34B691-BD05-4D9C-9154-81EA26F05FA7}"/>
    <cellStyle name="Normal 3 8 72" xfId="31878" xr:uid="{0143C207-9828-4539-BEBA-5F0D4AE4F111}"/>
    <cellStyle name="Normal 3 8 73" xfId="31879" xr:uid="{0C0FC623-863A-44F2-A8BD-527D6005E9CE}"/>
    <cellStyle name="Normal 3 8 74" xfId="31880" xr:uid="{263F5732-D551-4DD1-8EF7-472D5A33CC78}"/>
    <cellStyle name="Normal 3 8 75" xfId="31881" xr:uid="{AE69518D-8916-4932-97AA-925B62725CAD}"/>
    <cellStyle name="Normal 3 8 76" xfId="31882" xr:uid="{85B17677-FA1E-4457-95E2-A52DC1648DC4}"/>
    <cellStyle name="Normal 3 8 77" xfId="31883" xr:uid="{E35811D3-BAB7-4909-BFEB-2F4B56CCDB34}"/>
    <cellStyle name="Normal 3 8 78" xfId="31884" xr:uid="{23F278E0-E916-4C41-9982-BD632D29FA16}"/>
    <cellStyle name="Normal 3 8 79" xfId="31885" xr:uid="{4CD1D0BB-49C5-45E3-8F12-23812B15FA6F}"/>
    <cellStyle name="Normal 3 8 79 2" xfId="31886" xr:uid="{FF4063EF-1C07-4AE5-9928-8DE669965457}"/>
    <cellStyle name="Normal 3 8 8" xfId="31887" xr:uid="{F867C8FB-D338-43B1-8A1E-C7822FD12358}"/>
    <cellStyle name="Normal 3 8 8 2" xfId="31888" xr:uid="{E15137FD-DDC8-4014-BF56-4125797FB949}"/>
    <cellStyle name="Normal 3 8 8 2 2" xfId="31889" xr:uid="{6C574D6E-9FD1-4142-A9E9-0518E3E44384}"/>
    <cellStyle name="Normal 3 8 8 2 3" xfId="31890" xr:uid="{3CC6AD0C-659E-41C0-A51A-5D8A96AF2A36}"/>
    <cellStyle name="Normal 3 8 8 3" xfId="31891" xr:uid="{9620F5CD-B142-44EF-BFCE-B13C73D3334F}"/>
    <cellStyle name="Normal 3 8 8 3 2" xfId="31892" xr:uid="{C7D211C2-27A9-433B-BF6C-BB276810F72F}"/>
    <cellStyle name="Normal 3 8 8 3 3" xfId="31893" xr:uid="{3301E6EA-1A57-4DF6-9A6E-0C4A5BE2A1C0}"/>
    <cellStyle name="Normal 3 8 8 4" xfId="31894" xr:uid="{5B6419E3-3834-42F6-A13C-11ACAD28286E}"/>
    <cellStyle name="Normal 3 8 8 5" xfId="31895" xr:uid="{3026DFDB-EBC5-4742-882D-78098EE0B754}"/>
    <cellStyle name="Normal 3 8 80" xfId="31896" xr:uid="{05D1CF4A-92F3-4D7D-8E5F-66B551BF179E}"/>
    <cellStyle name="Normal 3 8 81" xfId="31897" xr:uid="{62CCDB7C-2998-473F-BD14-DED1A97F99C0}"/>
    <cellStyle name="Normal 3 8 82" xfId="31898" xr:uid="{254C92A6-D875-4A81-AF54-EE43AF957F92}"/>
    <cellStyle name="Normal 3 8 9" xfId="31899" xr:uid="{F0CF11F2-9635-4799-9455-719F22B2D06F}"/>
    <cellStyle name="Normal 3 8 9 2" xfId="31900" xr:uid="{4D7FE116-264B-42D1-9879-738598C19E8B}"/>
    <cellStyle name="Normal 3 8 9 2 2" xfId="31901" xr:uid="{C0EB31C0-E6A5-4EE4-A5C6-0BECD2E9485D}"/>
    <cellStyle name="Normal 3 8 9 2 3" xfId="31902" xr:uid="{346BE63C-4009-4702-A693-80565D1066B2}"/>
    <cellStyle name="Normal 3 8 9 3" xfId="31903" xr:uid="{8322FD57-6E2B-4307-911E-D10FD0CCDE9A}"/>
    <cellStyle name="Normal 3 8 9 3 2" xfId="31904" xr:uid="{3225D0EB-69C4-4D56-A099-E759A8FA661F}"/>
    <cellStyle name="Normal 3 8 9 3 3" xfId="31905" xr:uid="{0779E831-629E-449D-8887-83294349D769}"/>
    <cellStyle name="Normal 3 8 9 4" xfId="31906" xr:uid="{3B0050F4-89FF-4939-82B1-4643B07EFC39}"/>
    <cellStyle name="Normal 3 8 9 5" xfId="31907" xr:uid="{E6D6BB33-B343-47B3-805C-5606689AAB9F}"/>
    <cellStyle name="Normal 3 80" xfId="31908" xr:uid="{1BB9A805-07A0-476A-98DB-B1E0DF1B6E35}"/>
    <cellStyle name="Normal 3 80 2" xfId="31909" xr:uid="{71ED9EBA-5163-494F-A228-350784B38AF8}"/>
    <cellStyle name="Normal 3 80 2 2" xfId="31910" xr:uid="{433BEEE3-4919-4462-9B6D-B352E68A6E1F}"/>
    <cellStyle name="Normal 3 80 2 3" xfId="31911" xr:uid="{5A1C50EE-D1E6-4CD3-8A57-971323B1B6D0}"/>
    <cellStyle name="Normal 3 80 3" xfId="31912" xr:uid="{80A43764-5416-4E93-9D5A-DB930F0CEC42}"/>
    <cellStyle name="Normal 3 80 3 2" xfId="31913" xr:uid="{53E1E8F2-281A-4210-973C-75E0BCBC7242}"/>
    <cellStyle name="Normal 3 80 3 3" xfId="31914" xr:uid="{9C558D74-4E04-40B2-914E-256BEE688BA4}"/>
    <cellStyle name="Normal 3 80 4" xfId="31915" xr:uid="{0BC856DC-980F-41FD-A441-1A47AAB9687B}"/>
    <cellStyle name="Normal 3 80 5" xfId="31916" xr:uid="{EE97FBF2-4AD2-484D-AAE4-C1D3917B66F0}"/>
    <cellStyle name="Normal 3 81" xfId="31917" xr:uid="{C2CC5FA0-737A-4CEC-9A2F-04A229C7C5A7}"/>
    <cellStyle name="Normal 3 81 2" xfId="31918" xr:uid="{20182D64-0CB9-4683-BB37-EE5EFA9BC9FF}"/>
    <cellStyle name="Normal 3 81 2 2" xfId="31919" xr:uid="{725715D3-AAE2-44F7-A1CB-DF7867ACC279}"/>
    <cellStyle name="Normal 3 81 2 3" xfId="31920" xr:uid="{A88302FC-DA41-422F-809A-563F3D12C7B5}"/>
    <cellStyle name="Normal 3 81 3" xfId="31921" xr:uid="{1A272420-19A0-4216-B600-4907AA0BD978}"/>
    <cellStyle name="Normal 3 81 3 2" xfId="31922" xr:uid="{2CDB8C85-1F92-43F5-A345-25CE31198124}"/>
    <cellStyle name="Normal 3 81 3 3" xfId="31923" xr:uid="{DEE2A00D-C4DE-4A52-9868-1E311FDAC613}"/>
    <cellStyle name="Normal 3 81 4" xfId="31924" xr:uid="{B3B89D75-81B3-4E8B-AF3F-B49BB4948E15}"/>
    <cellStyle name="Normal 3 81 5" xfId="31925" xr:uid="{92FCAC9B-9E18-41F0-8A2C-10D66242C2BB}"/>
    <cellStyle name="Normal 3 82" xfId="31926" xr:uid="{17C5B3D6-D6A1-48F5-9BBD-A710A9C09720}"/>
    <cellStyle name="Normal 3 82 2" xfId="31927" xr:uid="{312095B4-A278-4D03-9672-C5892719E081}"/>
    <cellStyle name="Normal 3 82 2 2" xfId="31928" xr:uid="{FAA00C7B-0F2F-4456-AB17-AC9B4704612A}"/>
    <cellStyle name="Normal 3 82 2 3" xfId="31929" xr:uid="{5A24EC26-62E4-4576-A432-0AED7A3AA303}"/>
    <cellStyle name="Normal 3 82 3" xfId="31930" xr:uid="{B5A81E05-8B42-4EA6-8950-0CC4B10A806F}"/>
    <cellStyle name="Normal 3 82 3 2" xfId="31931" xr:uid="{9CB688D8-BDEF-4129-A8B2-FF7480F3334E}"/>
    <cellStyle name="Normal 3 82 3 3" xfId="31932" xr:uid="{EE0AD01B-4C47-4007-AEF2-22AD90BD446F}"/>
    <cellStyle name="Normal 3 82 4" xfId="31933" xr:uid="{36E6CEEE-0053-4021-9461-88B9D55433C6}"/>
    <cellStyle name="Normal 3 82 5" xfId="31934" xr:uid="{5CAF99AE-3098-4704-B144-8E1255E2CD25}"/>
    <cellStyle name="Normal 3 83" xfId="31935" xr:uid="{EA8E1E83-7558-424D-AAFF-86D2A29CB8DC}"/>
    <cellStyle name="Normal 3 83 2" xfId="31936" xr:uid="{BEF45BE1-4821-482A-890C-3E47C7AE919D}"/>
    <cellStyle name="Normal 3 83 2 2" xfId="31937" xr:uid="{2746D4AE-3980-4AFC-904D-56E534771993}"/>
    <cellStyle name="Normal 3 83 2 3" xfId="31938" xr:uid="{74FF3FB9-7716-4281-BECA-000371034169}"/>
    <cellStyle name="Normal 3 83 3" xfId="31939" xr:uid="{4C2B6D48-9517-4BF3-8F85-812C85C05536}"/>
    <cellStyle name="Normal 3 83 3 2" xfId="31940" xr:uid="{CE04CD34-E603-49FA-B62D-8BF8C25CC92A}"/>
    <cellStyle name="Normal 3 83 3 3" xfId="31941" xr:uid="{AA164348-01A7-4565-AB58-33E0781372FD}"/>
    <cellStyle name="Normal 3 83 4" xfId="31942" xr:uid="{16285450-77FA-4509-A561-C66EF7CE9660}"/>
    <cellStyle name="Normal 3 83 5" xfId="31943" xr:uid="{67288018-EE5B-4595-BCDB-79FC86AD56A2}"/>
    <cellStyle name="Normal 3 84" xfId="31944" xr:uid="{92AB412F-8EC3-4CB0-8AF3-D31585C31D54}"/>
    <cellStyle name="Normal 3 84 2" xfId="31945" xr:uid="{7ACD1604-C72D-48A6-A701-B5017C8F6C68}"/>
    <cellStyle name="Normal 3 84 2 2" xfId="31946" xr:uid="{5A04EBC7-D980-4152-A249-1789C85E12CF}"/>
    <cellStyle name="Normal 3 84 2 3" xfId="31947" xr:uid="{92191214-001B-446A-8115-21C248B5151C}"/>
    <cellStyle name="Normal 3 84 3" xfId="31948" xr:uid="{6F3AC6DD-B8DE-488F-911C-3E02D18340ED}"/>
    <cellStyle name="Normal 3 84 3 2" xfId="31949" xr:uid="{DF31495B-055D-4A6E-8F0E-63196B1CD23E}"/>
    <cellStyle name="Normal 3 84 3 3" xfId="31950" xr:uid="{A073E06F-642C-4E66-841F-5E5C5A6ED1EB}"/>
    <cellStyle name="Normal 3 84 4" xfId="31951" xr:uid="{AF469D52-896C-4096-926D-1F05969B2B2E}"/>
    <cellStyle name="Normal 3 84 5" xfId="31952" xr:uid="{63EE5C91-BEE2-4E40-831C-01CE7B37F24F}"/>
    <cellStyle name="Normal 3 85" xfId="31953" xr:uid="{F4BACD97-1510-4D7A-AEFB-BD6DD3E70E66}"/>
    <cellStyle name="Normal 3 85 2" xfId="31954" xr:uid="{99C5B88F-8185-4401-8E2F-F63BC68F1727}"/>
    <cellStyle name="Normal 3 85 2 2" xfId="31955" xr:uid="{7527265E-EFE7-433A-8377-B14FF09B255E}"/>
    <cellStyle name="Normal 3 85 2 3" xfId="31956" xr:uid="{401784F4-E63E-4258-A815-C2DEC0ABFB54}"/>
    <cellStyle name="Normal 3 85 3" xfId="31957" xr:uid="{6D05159C-156C-4837-9ACD-3C2BC31E3694}"/>
    <cellStyle name="Normal 3 85 3 2" xfId="31958" xr:uid="{004444B7-F3C5-4949-AAF1-3B5B0DB30C5E}"/>
    <cellStyle name="Normal 3 85 3 3" xfId="31959" xr:uid="{57B53419-5012-422B-94CA-333FDB1F426F}"/>
    <cellStyle name="Normal 3 85 4" xfId="31960" xr:uid="{4CA32B9A-1938-4288-BDFB-B1C95B0E74A9}"/>
    <cellStyle name="Normal 3 85 5" xfId="31961" xr:uid="{46140754-2870-45DD-9F41-D477286E87BB}"/>
    <cellStyle name="Normal 3 86" xfId="31962" xr:uid="{BFBB9E34-32B7-4B48-9B44-FCE6F466EAEA}"/>
    <cellStyle name="Normal 3 86 2" xfId="31963" xr:uid="{3CD0DE41-EC3C-49E3-AED8-787085FFA66C}"/>
    <cellStyle name="Normal 3 86 2 2" xfId="31964" xr:uid="{69A7C0A1-17F5-4D73-9CA6-2D418C1DCDE7}"/>
    <cellStyle name="Normal 3 86 2 3" xfId="31965" xr:uid="{2A3BAF8F-E6AC-47C8-B7D8-BF44ECF84201}"/>
    <cellStyle name="Normal 3 86 3" xfId="31966" xr:uid="{2FD7E7E8-EE50-4C11-A3C6-CDA5E708F353}"/>
    <cellStyle name="Normal 3 86 3 2" xfId="31967" xr:uid="{37937678-6A2E-478F-8EBF-5633057CB8F1}"/>
    <cellStyle name="Normal 3 86 3 3" xfId="31968" xr:uid="{89C204B4-4231-4DA1-ACE0-EB684BD0938B}"/>
    <cellStyle name="Normal 3 86 4" xfId="31969" xr:uid="{58DEA4CC-FA30-4E54-B391-3270EBDDF2F1}"/>
    <cellStyle name="Normal 3 86 5" xfId="31970" xr:uid="{5FA3C905-F0A5-47A0-9C4F-054A4CFC725F}"/>
    <cellStyle name="Normal 3 87" xfId="31971" xr:uid="{D85CA17C-BD41-43BD-B45C-F60B55CFAAD7}"/>
    <cellStyle name="Normal 3 87 2" xfId="31972" xr:uid="{87C8C6F1-298A-4401-A1D4-6F9ED55710F9}"/>
    <cellStyle name="Normal 3 87 2 2" xfId="31973" xr:uid="{52F4AF78-49F3-4B63-9F4B-855717B1E957}"/>
    <cellStyle name="Normal 3 87 2 3" xfId="31974" xr:uid="{31564004-DEB1-40D9-B357-446FA8C3E529}"/>
    <cellStyle name="Normal 3 87 3" xfId="31975" xr:uid="{B4B569AF-A147-4AD8-8A84-070EAD7E8F05}"/>
    <cellStyle name="Normal 3 87 3 2" xfId="31976" xr:uid="{8E50E771-71B6-4A32-924D-C8D79F20E063}"/>
    <cellStyle name="Normal 3 87 3 3" xfId="31977" xr:uid="{2ACCC86E-3316-4F37-9DF8-24496B4E8894}"/>
    <cellStyle name="Normal 3 87 4" xfId="31978" xr:uid="{C1812588-5602-4E69-9361-3D35552AD214}"/>
    <cellStyle name="Normal 3 87 5" xfId="31979" xr:uid="{D6C2D581-335E-4F28-A7C4-02817AC7BF56}"/>
    <cellStyle name="Normal 3 88" xfId="31980" xr:uid="{4282B382-AC23-44E9-B308-C7496E51C148}"/>
    <cellStyle name="Normal 3 88 2" xfId="31981" xr:uid="{30FE300C-CC4D-4331-AFDE-09536F4A73A2}"/>
    <cellStyle name="Normal 3 88 2 2" xfId="31982" xr:uid="{82AAE49B-F98F-4EAF-A9ED-BE2FE07CCAF1}"/>
    <cellStyle name="Normal 3 88 2 3" xfId="31983" xr:uid="{D2B9BCAF-7583-4786-AAF2-0D1A66A0D873}"/>
    <cellStyle name="Normal 3 88 3" xfId="31984" xr:uid="{0A1D2896-5B7E-47FF-AE18-FC6188E6997B}"/>
    <cellStyle name="Normal 3 88 3 2" xfId="31985" xr:uid="{87A6A122-E884-4967-B91C-67180E4AE495}"/>
    <cellStyle name="Normal 3 88 3 3" xfId="31986" xr:uid="{23941899-4E0E-48A1-83F1-8DB3CB3EBFB6}"/>
    <cellStyle name="Normal 3 88 4" xfId="31987" xr:uid="{5B1BDDEA-51AA-45B5-BBDE-885516E21383}"/>
    <cellStyle name="Normal 3 88 5" xfId="31988" xr:uid="{B5182018-9CD6-4915-A21C-6DE2837CBDF9}"/>
    <cellStyle name="Normal 3 89" xfId="31989" xr:uid="{AB65E4F2-EB91-40CE-BF84-08C6F7E38EE6}"/>
    <cellStyle name="Normal 3 89 2" xfId="31990" xr:uid="{5773AD80-A8D6-49A2-A9A8-64DA8C626B97}"/>
    <cellStyle name="Normal 3 89 2 2" xfId="31991" xr:uid="{DD7E783C-9FE2-4C9B-98DD-3B986C83CDCA}"/>
    <cellStyle name="Normal 3 89 2 3" xfId="31992" xr:uid="{4BBA3382-168D-497A-A472-E65081558E2F}"/>
    <cellStyle name="Normal 3 89 3" xfId="31993" xr:uid="{85E2027B-AB03-4388-B7C4-1A25B90A52B5}"/>
    <cellStyle name="Normal 3 89 3 2" xfId="31994" xr:uid="{7C888547-FB75-4B55-B1D8-8202A18AC4B4}"/>
    <cellStyle name="Normal 3 89 3 3" xfId="31995" xr:uid="{0C641222-7955-49BF-B100-10B31D685CED}"/>
    <cellStyle name="Normal 3 89 4" xfId="31996" xr:uid="{35EC9A09-4ECC-4D95-9614-B33085690BBA}"/>
    <cellStyle name="Normal 3 89 5" xfId="31997" xr:uid="{68CCAF5F-5E6C-4463-BDE7-1DE0869EE4AE}"/>
    <cellStyle name="Normal 3 9" xfId="31998" xr:uid="{34EFFE1B-C971-49AE-9401-876D3E20F434}"/>
    <cellStyle name="Normal 3 9 10" xfId="31999" xr:uid="{76626E08-398B-4325-ADF0-7B86F6D5A7F4}"/>
    <cellStyle name="Normal 3 9 10 2" xfId="32000" xr:uid="{FC12536D-B98F-4FD4-A640-3BA0C075B4AF}"/>
    <cellStyle name="Normal 3 9 10 2 2" xfId="32001" xr:uid="{40F7C85C-EC88-43C3-98D5-B26C7F05B6B8}"/>
    <cellStyle name="Normal 3 9 10 2 3" xfId="32002" xr:uid="{34F3230F-035E-45F7-A25D-0B11CE24F4D9}"/>
    <cellStyle name="Normal 3 9 10 3" xfId="32003" xr:uid="{0CCC87BC-9087-42FD-87D2-871EFCB510A0}"/>
    <cellStyle name="Normal 3 9 10 3 2" xfId="32004" xr:uid="{11D87B4E-DA60-436A-9279-70E8C3E7B29A}"/>
    <cellStyle name="Normal 3 9 10 3 3" xfId="32005" xr:uid="{37F95EC1-74B2-4052-8F12-22212CCC34F2}"/>
    <cellStyle name="Normal 3 9 10 4" xfId="32006" xr:uid="{7EE8C4A4-593B-42B1-B96C-27B2DA253913}"/>
    <cellStyle name="Normal 3 9 10 5" xfId="32007" xr:uid="{5AC8EAC9-84B5-49CE-9DBF-56909CC4B869}"/>
    <cellStyle name="Normal 3 9 11" xfId="32008" xr:uid="{246A8895-5281-4D40-A0BC-626A60E96654}"/>
    <cellStyle name="Normal 3 9 11 2" xfId="32009" xr:uid="{2509A51B-DE03-4845-AC5A-482194CBA92C}"/>
    <cellStyle name="Normal 3 9 11 2 2" xfId="32010" xr:uid="{D8923637-BDA6-4DCE-8C4C-B67BB35DE20F}"/>
    <cellStyle name="Normal 3 9 11 2 3" xfId="32011" xr:uid="{A39AED91-0DE3-4670-BB5B-0C8837A21121}"/>
    <cellStyle name="Normal 3 9 11 3" xfId="32012" xr:uid="{188396C8-B692-46B3-A1D5-487BD261CB15}"/>
    <cellStyle name="Normal 3 9 11 3 2" xfId="32013" xr:uid="{13D9A6C1-71E2-4AFB-95F9-B02956A3A12B}"/>
    <cellStyle name="Normal 3 9 11 3 3" xfId="32014" xr:uid="{1934DE07-5B51-49DA-BCE8-79178F62D169}"/>
    <cellStyle name="Normal 3 9 11 4" xfId="32015" xr:uid="{2490843D-13DD-4A52-8DCE-57B1DB30BE58}"/>
    <cellStyle name="Normal 3 9 11 5" xfId="32016" xr:uid="{60E6A2C8-0803-40A1-8146-B97D7024C2BD}"/>
    <cellStyle name="Normal 3 9 12" xfId="32017" xr:uid="{FB9CC710-3FEC-4D74-9C49-9D0AB4BA717A}"/>
    <cellStyle name="Normal 3 9 12 2" xfId="32018" xr:uid="{44B39AB0-FCE7-4DA4-AF12-BC11907E646B}"/>
    <cellStyle name="Normal 3 9 12 2 2" xfId="32019" xr:uid="{6854748D-98D9-4AE1-822D-73AA4F918E40}"/>
    <cellStyle name="Normal 3 9 12 2 3" xfId="32020" xr:uid="{D73A9A60-756E-4FA2-B5AC-AA76C928873D}"/>
    <cellStyle name="Normal 3 9 12 3" xfId="32021" xr:uid="{DBC07C8D-F750-470B-A66F-A1F2DF09C3D1}"/>
    <cellStyle name="Normal 3 9 12 3 2" xfId="32022" xr:uid="{237365D8-5D91-4516-A7DE-E97AD5300FAB}"/>
    <cellStyle name="Normal 3 9 12 3 3" xfId="32023" xr:uid="{CB5DDD5F-4CCE-4BE2-85FD-92FD9129B838}"/>
    <cellStyle name="Normal 3 9 12 4" xfId="32024" xr:uid="{65A4ECEF-03F8-42A2-8A45-DED24298192A}"/>
    <cellStyle name="Normal 3 9 12 5" xfId="32025" xr:uid="{E34E163A-437D-4F7F-8B5F-97D69E4FBAEA}"/>
    <cellStyle name="Normal 3 9 13" xfId="32026" xr:uid="{0E8390AF-529F-4743-9625-C78A15E66219}"/>
    <cellStyle name="Normal 3 9 13 2" xfId="32027" xr:uid="{07B2313A-74E1-4C49-8AB4-0E6A3798E300}"/>
    <cellStyle name="Normal 3 9 13 2 2" xfId="32028" xr:uid="{4975801A-39C6-4DFB-9468-293676CD5A2D}"/>
    <cellStyle name="Normal 3 9 13 2 3" xfId="32029" xr:uid="{04B18F0A-6A61-4323-84A8-A6017482D9ED}"/>
    <cellStyle name="Normal 3 9 13 3" xfId="32030" xr:uid="{8F98AD74-61A1-4AB9-877B-BEB283299608}"/>
    <cellStyle name="Normal 3 9 13 3 2" xfId="32031" xr:uid="{48D76B4B-BAE8-4155-8C39-CCE8D86FA28D}"/>
    <cellStyle name="Normal 3 9 13 3 3" xfId="32032" xr:uid="{BB56F674-94DE-4645-AA91-CD746D942B19}"/>
    <cellStyle name="Normal 3 9 13 4" xfId="32033" xr:uid="{33FF51B6-3D83-433C-A73F-1C6F7EB42A85}"/>
    <cellStyle name="Normal 3 9 13 5" xfId="32034" xr:uid="{4610A619-398E-4341-9CD7-C6E38642623F}"/>
    <cellStyle name="Normal 3 9 14" xfId="32035" xr:uid="{D049D091-38FC-438D-8D6A-9DAC6E66D955}"/>
    <cellStyle name="Normal 3 9 14 2" xfId="32036" xr:uid="{EC88507B-82EA-4769-863C-B3AACA49668B}"/>
    <cellStyle name="Normal 3 9 14 2 2" xfId="32037" xr:uid="{E17D32D6-59BD-457D-93CF-42370BF3795C}"/>
    <cellStyle name="Normal 3 9 14 2 3" xfId="32038" xr:uid="{05DA9B1E-820C-4B12-A9DD-0A52598B5EA4}"/>
    <cellStyle name="Normal 3 9 14 3" xfId="32039" xr:uid="{E3F4EE74-83D1-4B7C-BEA0-AEE6B2538DD6}"/>
    <cellStyle name="Normal 3 9 14 3 2" xfId="32040" xr:uid="{1763D7C4-992C-48BA-A80C-41C8FE5A369F}"/>
    <cellStyle name="Normal 3 9 14 3 3" xfId="32041" xr:uid="{BDCFE1CE-E36F-44D7-868C-85B94B7FFD75}"/>
    <cellStyle name="Normal 3 9 14 4" xfId="32042" xr:uid="{A1777EDE-21DC-424A-8407-C151C30AB735}"/>
    <cellStyle name="Normal 3 9 14 5" xfId="32043" xr:uid="{F652AE8F-ACB2-44D6-8B78-841B3C2CAA59}"/>
    <cellStyle name="Normal 3 9 15" xfId="32044" xr:uid="{94C5E1EC-5E62-4E19-B29B-35C8FDCE2999}"/>
    <cellStyle name="Normal 3 9 15 2" xfId="32045" xr:uid="{C0240C8F-6E3B-45FE-8C1C-DCD11E85C8BE}"/>
    <cellStyle name="Normal 3 9 15 2 2" xfId="32046" xr:uid="{5D6F1992-21E9-4D1F-976E-D4C85DB63CF3}"/>
    <cellStyle name="Normal 3 9 15 2 3" xfId="32047" xr:uid="{77FFB352-E569-4585-B59C-57F5F90F24D5}"/>
    <cellStyle name="Normal 3 9 15 3" xfId="32048" xr:uid="{1A4FC3A6-FEB3-4705-B60B-367FC8D039BE}"/>
    <cellStyle name="Normal 3 9 15 3 2" xfId="32049" xr:uid="{DB16CE99-4D62-43B5-9DDE-78E7FC974A36}"/>
    <cellStyle name="Normal 3 9 15 3 3" xfId="32050" xr:uid="{467B588C-4FE1-49CC-8FDF-33E548690DB6}"/>
    <cellStyle name="Normal 3 9 15 4" xfId="32051" xr:uid="{640DA7CD-C760-4A1F-9F2D-B65C3C3C4C58}"/>
    <cellStyle name="Normal 3 9 15 5" xfId="32052" xr:uid="{F3262877-E7EB-4E50-A865-1A18727B8FB5}"/>
    <cellStyle name="Normal 3 9 16" xfId="32053" xr:uid="{9DDE1827-6E85-4B9A-9D06-573A1A967BB3}"/>
    <cellStyle name="Normal 3 9 16 2" xfId="32054" xr:uid="{8B5189C2-AD64-4405-A1E3-8ED5CEADB10A}"/>
    <cellStyle name="Normal 3 9 16 2 2" xfId="32055" xr:uid="{E2CC45EB-F1CD-4905-AAFA-142E88D02D71}"/>
    <cellStyle name="Normal 3 9 16 2 3" xfId="32056" xr:uid="{A648FF63-021A-4C27-9F36-161626A1B1DB}"/>
    <cellStyle name="Normal 3 9 16 3" xfId="32057" xr:uid="{2DC72109-7EF7-4C58-BE56-E7F33B97A63B}"/>
    <cellStyle name="Normal 3 9 16 3 2" xfId="32058" xr:uid="{5B676983-7959-4A93-9E5B-65744FFDEA35}"/>
    <cellStyle name="Normal 3 9 16 3 3" xfId="32059" xr:uid="{E9643EB2-6F71-44E9-9B2F-14F04DC1FB58}"/>
    <cellStyle name="Normal 3 9 16 4" xfId="32060" xr:uid="{14951F11-6B52-4CE9-870A-EE522F343F99}"/>
    <cellStyle name="Normal 3 9 16 5" xfId="32061" xr:uid="{6657A53E-F789-4C49-9D71-B4EB33B1F018}"/>
    <cellStyle name="Normal 3 9 17" xfId="32062" xr:uid="{171FB01B-480A-4902-B622-A9A76626E5EB}"/>
    <cellStyle name="Normal 3 9 17 2" xfId="32063" xr:uid="{6DFB5144-952C-4835-BEC3-EDF8CB7951C1}"/>
    <cellStyle name="Normal 3 9 17 2 2" xfId="32064" xr:uid="{C764812B-5308-4037-9166-CCE00E305A75}"/>
    <cellStyle name="Normal 3 9 17 2 3" xfId="32065" xr:uid="{1F219254-3A48-4F82-A757-833187265829}"/>
    <cellStyle name="Normal 3 9 17 3" xfId="32066" xr:uid="{A6E390B9-5346-4FA2-8FBE-F1838ECF545C}"/>
    <cellStyle name="Normal 3 9 17 3 2" xfId="32067" xr:uid="{5899F372-842B-4840-96F5-9A30A1F84095}"/>
    <cellStyle name="Normal 3 9 17 3 3" xfId="32068" xr:uid="{7861D291-3AFB-4B69-AF3D-DB454281301C}"/>
    <cellStyle name="Normal 3 9 17 4" xfId="32069" xr:uid="{EB63D52A-0E0D-44E9-91F2-F8BC7EB35522}"/>
    <cellStyle name="Normal 3 9 17 5" xfId="32070" xr:uid="{3595F362-97E7-4F7B-BD14-6C41112B6592}"/>
    <cellStyle name="Normal 3 9 18" xfId="32071" xr:uid="{207F8133-763E-4AB7-9A7D-7C9AB4E2827F}"/>
    <cellStyle name="Normal 3 9 18 2" xfId="32072" xr:uid="{524013E4-98B5-41C1-B9F5-50B6CDDA1C57}"/>
    <cellStyle name="Normal 3 9 18 2 2" xfId="32073" xr:uid="{2C89598A-3FEE-4919-9D97-69E9D589B16E}"/>
    <cellStyle name="Normal 3 9 18 2 3" xfId="32074" xr:uid="{97C5A0D8-3651-4A2A-BF30-B53241A9D50B}"/>
    <cellStyle name="Normal 3 9 18 3" xfId="32075" xr:uid="{34F49A50-193B-4E3D-9EEE-D19F013209FB}"/>
    <cellStyle name="Normal 3 9 18 3 2" xfId="32076" xr:uid="{B06374B0-D1D9-406F-928C-32CFD9600A71}"/>
    <cellStyle name="Normal 3 9 18 3 3" xfId="32077" xr:uid="{512E2893-B186-4474-AD33-EEE0142B932E}"/>
    <cellStyle name="Normal 3 9 18 4" xfId="32078" xr:uid="{C16E6E90-7AD4-41D3-9A14-54D62AD209B5}"/>
    <cellStyle name="Normal 3 9 18 5" xfId="32079" xr:uid="{614D8F04-E143-4216-ADC9-9B0A6919DAFF}"/>
    <cellStyle name="Normal 3 9 19" xfId="32080" xr:uid="{576EA727-6121-48DF-8BDF-1D8E8044339B}"/>
    <cellStyle name="Normal 3 9 19 2" xfId="32081" xr:uid="{D838A689-F3E8-4A0C-9936-786005D84760}"/>
    <cellStyle name="Normal 3 9 19 2 2" xfId="32082" xr:uid="{FF5BE8FF-21F3-4C0E-821E-6F76111BFD78}"/>
    <cellStyle name="Normal 3 9 19 2 3" xfId="32083" xr:uid="{5487C500-5AB6-4B96-9F58-34267A26BACC}"/>
    <cellStyle name="Normal 3 9 19 3" xfId="32084" xr:uid="{EACE69B0-95A6-41A3-9BB3-7F810669DFDF}"/>
    <cellStyle name="Normal 3 9 19 3 2" xfId="32085" xr:uid="{B1209B53-A4A8-491F-86B5-1990F466EBB5}"/>
    <cellStyle name="Normal 3 9 19 3 3" xfId="32086" xr:uid="{715F2F3C-5238-48CF-9232-6973886CA2DF}"/>
    <cellStyle name="Normal 3 9 19 4" xfId="32087" xr:uid="{440449CE-BE6B-46C0-B4B5-CCAD6BB544DA}"/>
    <cellStyle name="Normal 3 9 19 5" xfId="32088" xr:uid="{AA6AB264-E0E7-443B-ACE4-6C334498F2CC}"/>
    <cellStyle name="Normal 3 9 2" xfId="32089" xr:uid="{C757DE9C-5D31-4A82-BEC0-946FA875C74F}"/>
    <cellStyle name="Normal 3 9 2 2" xfId="32090" xr:uid="{EBF7EB77-ABBC-4680-A4B7-6E4FC780E8E8}"/>
    <cellStyle name="Normal 3 9 2 2 2" xfId="32091" xr:uid="{FC9C9FA4-5127-4601-A3BB-86AA6A780D28}"/>
    <cellStyle name="Normal 3 9 2 2 3" xfId="32092" xr:uid="{F53EA221-5DC8-4BD7-A628-A130EC7C8DB0}"/>
    <cellStyle name="Normal 3 9 2 3" xfId="32093" xr:uid="{DC1D9343-C05E-408F-A591-5309F58F8702}"/>
    <cellStyle name="Normal 3 9 2 3 2" xfId="32094" xr:uid="{B091EB5B-D0AF-4D72-91D5-2F5686EA8A1A}"/>
    <cellStyle name="Normal 3 9 2 3 3" xfId="32095" xr:uid="{6E573789-3C29-4F00-B7DB-8E7DB2DD1546}"/>
    <cellStyle name="Normal 3 9 2 4" xfId="32096" xr:uid="{D8E85DD2-9D5B-4C45-B040-75BABB21116F}"/>
    <cellStyle name="Normal 3 9 2 5" xfId="32097" xr:uid="{E0EF9638-4654-4ECE-A33F-18141D420F6E}"/>
    <cellStyle name="Normal 3 9 20" xfId="32098" xr:uid="{CFD7D2A9-718E-4D1A-8AC4-3229CCF60966}"/>
    <cellStyle name="Normal 3 9 20 2" xfId="32099" xr:uid="{37FE483A-49EB-4E21-9D47-D5E95E97E11C}"/>
    <cellStyle name="Normal 3 9 20 2 2" xfId="32100" xr:uid="{1EA31849-D24D-4A59-BCB3-1CCEFDFF528A}"/>
    <cellStyle name="Normal 3 9 20 2 3" xfId="32101" xr:uid="{6BC17FE8-1555-4CAD-8333-4668CF7365FF}"/>
    <cellStyle name="Normal 3 9 20 3" xfId="32102" xr:uid="{C58F68FF-7819-470E-933A-BE6A8A630E03}"/>
    <cellStyle name="Normal 3 9 20 3 2" xfId="32103" xr:uid="{F760B638-BD9A-4489-8294-9701FC21B7EF}"/>
    <cellStyle name="Normal 3 9 20 3 3" xfId="32104" xr:uid="{D019A27D-5E46-4391-B9FA-7F9A8B85596F}"/>
    <cellStyle name="Normal 3 9 20 4" xfId="32105" xr:uid="{71A96459-E5E0-4CB0-8CF3-D199E51557E1}"/>
    <cellStyle name="Normal 3 9 20 5" xfId="32106" xr:uid="{55D70F2C-AF2A-4ECC-B107-A305CE8069D2}"/>
    <cellStyle name="Normal 3 9 21" xfId="32107" xr:uid="{7BC364F0-1953-41F9-AAB6-5071B83FAFDA}"/>
    <cellStyle name="Normal 3 9 21 2" xfId="32108" xr:uid="{B7FB41E0-B963-4D18-8517-A2BB6DA4FD52}"/>
    <cellStyle name="Normal 3 9 21 2 2" xfId="32109" xr:uid="{40893414-EB60-4E4F-BD2D-3D73CF477DDE}"/>
    <cellStyle name="Normal 3 9 21 2 3" xfId="32110" xr:uid="{DED11E8E-C53A-4B30-88AE-699672968652}"/>
    <cellStyle name="Normal 3 9 21 3" xfId="32111" xr:uid="{7D21946D-A45E-4BF3-A79E-3A0BFFA9EAFE}"/>
    <cellStyle name="Normal 3 9 21 3 2" xfId="32112" xr:uid="{AFFAEB97-0320-4DE2-AF78-C3D0FBD96094}"/>
    <cellStyle name="Normal 3 9 21 3 3" xfId="32113" xr:uid="{A44F5A86-E7AF-4D44-AE5C-B82CBFDFBA46}"/>
    <cellStyle name="Normal 3 9 21 4" xfId="32114" xr:uid="{2EE6E73C-7543-4417-812B-122B9419B7D0}"/>
    <cellStyle name="Normal 3 9 21 5" xfId="32115" xr:uid="{A3FCBCB4-1C10-45FC-943C-3BA66CDFAD16}"/>
    <cellStyle name="Normal 3 9 22" xfId="32116" xr:uid="{827EDB5F-7E1C-4F3C-800E-8E5FB39E26DD}"/>
    <cellStyle name="Normal 3 9 22 2" xfId="32117" xr:uid="{0EAE10AA-803F-46F6-9AD1-5ED95EE38E74}"/>
    <cellStyle name="Normal 3 9 22 2 2" xfId="32118" xr:uid="{937DCE1F-F7AE-41C9-BF2A-65DDEB464063}"/>
    <cellStyle name="Normal 3 9 22 2 3" xfId="32119" xr:uid="{DA90FCD2-E891-47FD-9235-81A621A328BE}"/>
    <cellStyle name="Normal 3 9 22 3" xfId="32120" xr:uid="{58789DE0-B3C6-42DE-BE76-518EB0BDC62B}"/>
    <cellStyle name="Normal 3 9 22 3 2" xfId="32121" xr:uid="{4724D96B-DC84-4292-88C3-36417C7B06D6}"/>
    <cellStyle name="Normal 3 9 22 3 3" xfId="32122" xr:uid="{4B853501-57DE-40E5-8DB8-FE1995A83F72}"/>
    <cellStyle name="Normal 3 9 22 4" xfId="32123" xr:uid="{EA4BD867-979D-4B6D-AA68-9A073819A8CC}"/>
    <cellStyle name="Normal 3 9 22 5" xfId="32124" xr:uid="{B765FF4F-6E98-4BDD-A05E-07CC441AE70D}"/>
    <cellStyle name="Normal 3 9 23" xfId="32125" xr:uid="{5915FA26-7EBB-453A-8285-254693DAB7FC}"/>
    <cellStyle name="Normal 3 9 23 2" xfId="32126" xr:uid="{24CDE0F7-5A7E-480B-ABB4-B26D2D295267}"/>
    <cellStyle name="Normal 3 9 23 2 2" xfId="32127" xr:uid="{56968CBE-C927-4955-90A8-F3261E533772}"/>
    <cellStyle name="Normal 3 9 23 2 3" xfId="32128" xr:uid="{3F63A923-E26F-4CFC-8340-B905C05169A1}"/>
    <cellStyle name="Normal 3 9 23 3" xfId="32129" xr:uid="{A3F5E68B-1EED-4E35-8366-2A4C729298D4}"/>
    <cellStyle name="Normal 3 9 23 3 2" xfId="32130" xr:uid="{D1932132-12AD-4DCD-86AD-3F8EE00FBEA1}"/>
    <cellStyle name="Normal 3 9 23 3 3" xfId="32131" xr:uid="{81440657-6D9A-440B-BADD-264E2A622218}"/>
    <cellStyle name="Normal 3 9 23 4" xfId="32132" xr:uid="{38DBC44F-DB5E-4E1E-8B3B-3C3B81225479}"/>
    <cellStyle name="Normal 3 9 23 5" xfId="32133" xr:uid="{BDDA6DD0-3AEB-4155-9792-2381CB2B1808}"/>
    <cellStyle name="Normal 3 9 24" xfId="32134" xr:uid="{BCE175BE-70C7-47C6-8A4F-BDA71764E626}"/>
    <cellStyle name="Normal 3 9 24 10" xfId="32135" xr:uid="{4290F224-7F3A-4234-B268-4244F4AB25E6}"/>
    <cellStyle name="Normal 3 9 24 11" xfId="32136" xr:uid="{A8E87282-ECA6-42F7-BA00-7BC592D1A7BB}"/>
    <cellStyle name="Normal 3 9 24 11 2" xfId="32137" xr:uid="{BD9919E7-0C5E-4BBE-88C9-459FB05A7711}"/>
    <cellStyle name="Normal 3 9 24 11 2 2" xfId="32138" xr:uid="{8C6B174B-7353-4588-B2BD-3D23E29FCA8F}"/>
    <cellStyle name="Normal 3 9 24 11 2 2 2" xfId="32139" xr:uid="{6AD93D01-EE92-4E17-B11E-CBDFA0D53D35}"/>
    <cellStyle name="Normal 3 9 24 11 2 3" xfId="32140" xr:uid="{B7D7747E-1AE6-4E92-B4DF-B3A7DF344C40}"/>
    <cellStyle name="Normal 3 9 24 11 2 4" xfId="32141" xr:uid="{AF713A69-F377-4D57-8CAA-AE25B4999F77}"/>
    <cellStyle name="Normal 3 9 24 11 2 5" xfId="32142" xr:uid="{F0EC918B-4A79-4EE8-A326-30AD8323D921}"/>
    <cellStyle name="Normal 3 9 24 11 3" xfId="32143" xr:uid="{EDB24D84-473F-4F2E-A019-156C20EACC83}"/>
    <cellStyle name="Normal 3 9 24 11 3 2" xfId="32144" xr:uid="{5C28B95B-E3D3-43F3-A6E0-A51E83BD7F24}"/>
    <cellStyle name="Normal 3 9 24 11 4" xfId="32145" xr:uid="{5E6E14AD-15C1-4726-B635-80441338E8D6}"/>
    <cellStyle name="Normal 3 9 24 11 5" xfId="32146" xr:uid="{DCBFF12E-3F43-468A-B63B-49EF0FB2B13D}"/>
    <cellStyle name="Normal 3 9 24 12" xfId="32147" xr:uid="{04DF66E2-DFFD-4800-8BAC-BB510675F60D}"/>
    <cellStyle name="Normal 3 9 24 13" xfId="32148" xr:uid="{C059172E-136E-45B5-81E0-008FBBB6A568}"/>
    <cellStyle name="Normal 3 9 24 14" xfId="32149" xr:uid="{9F2CE2BC-2E45-4B33-A68D-9D606526AEC4}"/>
    <cellStyle name="Normal 3 9 24 15" xfId="32150" xr:uid="{E2127F09-3A89-4992-8539-3B075D3DA4BC}"/>
    <cellStyle name="Normal 3 9 24 15 2" xfId="32151" xr:uid="{BE9C81D7-9984-420D-B0DE-E8E812EF73F2}"/>
    <cellStyle name="Normal 3 9 24 16" xfId="32152" xr:uid="{6427770C-52B3-4380-8440-87EC6DCA8CF5}"/>
    <cellStyle name="Normal 3 9 24 17" xfId="32153" xr:uid="{E3CBFEA2-8949-407C-8EBD-C0F136E2E199}"/>
    <cellStyle name="Normal 3 9 24 18" xfId="32154" xr:uid="{22D3BBB7-CB53-4C6D-BA52-4F32B6E75B61}"/>
    <cellStyle name="Normal 3 9 24 2" xfId="32155" xr:uid="{A37431A2-DCBF-4B88-8D68-80524A2D1D0F}"/>
    <cellStyle name="Normal 3 9 24 2 10" xfId="32156" xr:uid="{8D523EB2-4241-4C10-A0CA-65D537152BD6}"/>
    <cellStyle name="Normal 3 9 24 2 11" xfId="32157" xr:uid="{E6CB5954-C441-4B8B-90C8-41A501FB633A}"/>
    <cellStyle name="Normal 3 9 24 2 12" xfId="32158" xr:uid="{0D932F49-FE48-4E9C-A3DF-3EEACDFD7EB9}"/>
    <cellStyle name="Normal 3 9 24 2 13" xfId="32159" xr:uid="{A395607D-7843-41ED-B1B6-6A1F795CAAC7}"/>
    <cellStyle name="Normal 3 9 24 2 13 2" xfId="32160" xr:uid="{6918DF16-EC91-4BE9-AF89-319DA8927B2B}"/>
    <cellStyle name="Normal 3 9 24 2 14" xfId="32161" xr:uid="{2ACBEAB4-B5C7-46B8-ADCC-D54279B8FA1C}"/>
    <cellStyle name="Normal 3 9 24 2 15" xfId="32162" xr:uid="{F6852AEF-DE43-4C98-AC80-165D9729AAA2}"/>
    <cellStyle name="Normal 3 9 24 2 16" xfId="32163" xr:uid="{F75CA356-12B1-45BC-9A43-F6E18964758E}"/>
    <cellStyle name="Normal 3 9 24 2 2" xfId="32164" xr:uid="{13AED774-876C-40E2-9589-FACE2601E4E9}"/>
    <cellStyle name="Normal 3 9 24 2 2 10" xfId="32165" xr:uid="{C9FB5D7B-FEC0-4C75-9268-75DFF3C6D2AA}"/>
    <cellStyle name="Normal 3 9 24 2 2 11" xfId="32166" xr:uid="{451BE708-9EC7-4157-B360-59D257CC13E2}"/>
    <cellStyle name="Normal 3 9 24 2 2 12" xfId="32167" xr:uid="{E123BEAB-AD95-450A-A81C-7B015AD71F24}"/>
    <cellStyle name="Normal 3 9 24 2 2 13" xfId="32168" xr:uid="{CF89B26A-56C0-4DBA-8008-6B38E82F4F06}"/>
    <cellStyle name="Normal 3 9 24 2 2 13 2" xfId="32169" xr:uid="{7D893ED5-FF83-42A1-9A7C-90D170B26E12}"/>
    <cellStyle name="Normal 3 9 24 2 2 14" xfId="32170" xr:uid="{0201E2C5-90E1-4D3C-87DF-12D8ACA38B08}"/>
    <cellStyle name="Normal 3 9 24 2 2 15" xfId="32171" xr:uid="{DACE9DC2-E4BF-4A67-A8D5-D74D58B5DD1D}"/>
    <cellStyle name="Normal 3 9 24 2 2 16" xfId="32172" xr:uid="{5A60CE57-7612-4A3E-86C5-B5226D15C59C}"/>
    <cellStyle name="Normal 3 9 24 2 2 2" xfId="32173" xr:uid="{2D6E044B-6406-4C21-9031-4AE51C5CE5C6}"/>
    <cellStyle name="Normal 3 9 24 2 2 2 10" xfId="32174" xr:uid="{B526099C-3FDD-4CA6-A523-114D0307DED7}"/>
    <cellStyle name="Normal 3 9 24 2 2 2 11" xfId="32175" xr:uid="{4D505C8F-CC39-48A0-A407-F590B31E1D15}"/>
    <cellStyle name="Normal 3 9 24 2 2 2 12" xfId="32176" xr:uid="{F9B8EA42-5A82-4056-9CC9-3CC84781990F}"/>
    <cellStyle name="Normal 3 9 24 2 2 2 12 2" xfId="32177" xr:uid="{98FB4A3A-D1F8-4AA4-A74C-2A60F08DA691}"/>
    <cellStyle name="Normal 3 9 24 2 2 2 13" xfId="32178" xr:uid="{C6C65B85-E0BB-4B04-9CFA-F26555B4051A}"/>
    <cellStyle name="Normal 3 9 24 2 2 2 14" xfId="32179" xr:uid="{D045A5CD-DD32-4740-AFD9-EAA088B4D3BE}"/>
    <cellStyle name="Normal 3 9 24 2 2 2 15" xfId="32180" xr:uid="{70085B97-5B85-4510-8AE0-103AD77B1A0B}"/>
    <cellStyle name="Normal 3 9 24 2 2 2 2" xfId="32181" xr:uid="{3D013A7B-B79B-4444-91A2-68EA85B8D458}"/>
    <cellStyle name="Normal 3 9 24 2 2 2 2 2" xfId="32182" xr:uid="{BEA4D9D2-C655-4E41-9554-1B6375BA2393}"/>
    <cellStyle name="Normal 3 9 24 2 2 2 2 2 2" xfId="32183" xr:uid="{BDD4BDD5-8F85-4CF3-A150-73FC280D65C0}"/>
    <cellStyle name="Normal 3 9 24 2 2 2 2 2 2 2" xfId="32184" xr:uid="{89336693-BD10-4BA8-BD2E-6DFFAA6FA93D}"/>
    <cellStyle name="Normal 3 9 24 2 2 2 2 2 2 2 2" xfId="32185" xr:uid="{D08464DF-8426-4E2F-B6A9-CC6905725162}"/>
    <cellStyle name="Normal 3 9 24 2 2 2 2 2 2 2 2 2" xfId="32186" xr:uid="{4D338987-1631-4D0C-980F-ADD36D2F530D}"/>
    <cellStyle name="Normal 3 9 24 2 2 2 2 2 2 2 3" xfId="32187" xr:uid="{B022B0CD-D6A2-4E6B-9F8F-F54810BFEDAA}"/>
    <cellStyle name="Normal 3 9 24 2 2 2 2 2 2 2 4" xfId="32188" xr:uid="{3656C0F6-AF86-4C42-A1D0-5F96D0126766}"/>
    <cellStyle name="Normal 3 9 24 2 2 2 2 2 2 2 5" xfId="32189" xr:uid="{BF7370AA-3BD0-4900-83BA-976EA47EC948}"/>
    <cellStyle name="Normal 3 9 24 2 2 2 2 2 2 3" xfId="32190" xr:uid="{C3C3377D-F369-4D37-890F-C057B850F2E7}"/>
    <cellStyle name="Normal 3 9 24 2 2 2 2 2 2 3 2" xfId="32191" xr:uid="{D9516556-605E-4500-850E-BFBF97122981}"/>
    <cellStyle name="Normal 3 9 24 2 2 2 2 2 2 4" xfId="32192" xr:uid="{6169D13B-69AD-4EB3-9971-5BB90AEE1E29}"/>
    <cellStyle name="Normal 3 9 24 2 2 2 2 2 2 5" xfId="32193" xr:uid="{83BAE88D-9273-4A50-9C13-9F3C30BA5068}"/>
    <cellStyle name="Normal 3 9 24 2 2 2 2 2 3" xfId="32194" xr:uid="{FD0EE793-01C8-417C-B755-480CC07680F9}"/>
    <cellStyle name="Normal 3 9 24 2 2 2 2 2 4" xfId="32195" xr:uid="{7D90D7B7-184E-4DA6-A72B-DF0C51328040}"/>
    <cellStyle name="Normal 3 9 24 2 2 2 2 2 5" xfId="32196" xr:uid="{1CCF7AE4-B4E6-4D1D-82BE-8C0BAC4B17ED}"/>
    <cellStyle name="Normal 3 9 24 2 2 2 2 2 6" xfId="32197" xr:uid="{6AD2B651-DA09-4E1C-B2AA-DD491296F35F}"/>
    <cellStyle name="Normal 3 9 24 2 2 2 2 2 6 2" xfId="32198" xr:uid="{DBEFF8DE-A8BD-4E2C-B4DF-54480C42F572}"/>
    <cellStyle name="Normal 3 9 24 2 2 2 2 2 7" xfId="32199" xr:uid="{5504D151-CB22-4B25-AB4F-A6F7061585B7}"/>
    <cellStyle name="Normal 3 9 24 2 2 2 2 2 8" xfId="32200" xr:uid="{983D4EDC-C2F2-42A1-BFAE-039828735B31}"/>
    <cellStyle name="Normal 3 9 24 2 2 2 2 2 9" xfId="32201" xr:uid="{C976A191-CA96-4A1C-B7B9-42629A13503D}"/>
    <cellStyle name="Normal 3 9 24 2 2 2 2 3" xfId="32202" xr:uid="{117BFB4D-17AF-4F23-ACA0-CCE426D8EC41}"/>
    <cellStyle name="Normal 3 9 24 2 2 2 2 3 2" xfId="32203" xr:uid="{0970E09D-E94F-4BAB-81DB-B4859C89DF76}"/>
    <cellStyle name="Normal 3 9 24 2 2 2 2 3 2 2" xfId="32204" xr:uid="{555F15E2-34E5-4A03-9A97-81BFE57890C5}"/>
    <cellStyle name="Normal 3 9 24 2 2 2 2 3 2 2 2" xfId="32205" xr:uid="{59F46B83-54D2-448C-8BA5-165ADACD6C07}"/>
    <cellStyle name="Normal 3 9 24 2 2 2 2 3 2 3" xfId="32206" xr:uid="{9B6BA2DA-4758-4FB3-9C70-E15880125BD4}"/>
    <cellStyle name="Normal 3 9 24 2 2 2 2 3 2 4" xfId="32207" xr:uid="{0A33AC66-CF93-43C7-9993-151186D0E205}"/>
    <cellStyle name="Normal 3 9 24 2 2 2 2 3 2 5" xfId="32208" xr:uid="{106B7F38-CB3B-44FD-8E66-EBC98699DF86}"/>
    <cellStyle name="Normal 3 9 24 2 2 2 2 3 3" xfId="32209" xr:uid="{EA144A3C-89F2-4B0E-BFFA-1254BFCAE755}"/>
    <cellStyle name="Normal 3 9 24 2 2 2 2 3 3 2" xfId="32210" xr:uid="{C6939ED4-2FD5-46D4-8676-84E8F0956D69}"/>
    <cellStyle name="Normal 3 9 24 2 2 2 2 3 4" xfId="32211" xr:uid="{DDB4625D-71D8-499B-BD15-19B05609941D}"/>
    <cellStyle name="Normal 3 9 24 2 2 2 2 3 5" xfId="32212" xr:uid="{123A8186-1CE3-469D-932E-68C6E6974977}"/>
    <cellStyle name="Normal 3 9 24 2 2 2 2 4" xfId="32213" xr:uid="{1FB0A203-ECA6-4AA8-91BB-543381C15BB3}"/>
    <cellStyle name="Normal 3 9 24 2 2 2 2 5" xfId="32214" xr:uid="{868F70BD-66C9-490F-A346-F7EFC56EE0DE}"/>
    <cellStyle name="Normal 3 9 24 2 2 2 2 6" xfId="32215" xr:uid="{CB0491C4-45D9-4FE7-A6C2-A561C240B2C8}"/>
    <cellStyle name="Normal 3 9 24 2 2 2 2 6 2" xfId="32216" xr:uid="{E11957B0-8E09-4EA6-AA34-265DCFD54925}"/>
    <cellStyle name="Normal 3 9 24 2 2 2 2 7" xfId="32217" xr:uid="{4B9C60AA-B479-438B-BE73-C5E0249852B1}"/>
    <cellStyle name="Normal 3 9 24 2 2 2 2 8" xfId="32218" xr:uid="{9745DEB1-E793-4AE8-9ED4-E64EF862F85A}"/>
    <cellStyle name="Normal 3 9 24 2 2 2 2 9" xfId="32219" xr:uid="{2611DCC7-DE07-443B-8249-38D5B45214C6}"/>
    <cellStyle name="Normal 3 9 24 2 2 2 3" xfId="32220" xr:uid="{EC4FE295-E87D-441D-8F59-1EB6A0D0E289}"/>
    <cellStyle name="Normal 3 9 24 2 2 2 3 2" xfId="32221" xr:uid="{959F27D3-F3DE-4269-BB0D-AB0F7A0CFBAF}"/>
    <cellStyle name="Normal 3 9 24 2 2 2 3 3" xfId="32222" xr:uid="{0D23C36B-742B-4328-82F7-A1446BA4822C}"/>
    <cellStyle name="Normal 3 9 24 2 2 2 4" xfId="32223" xr:uid="{FC749254-BC78-4948-B8E9-D1A6AC24E1CB}"/>
    <cellStyle name="Normal 3 9 24 2 2 2 4 2" xfId="32224" xr:uid="{67B01F71-BA01-4869-978C-1B8B75CBA8EF}"/>
    <cellStyle name="Normal 3 9 24 2 2 2 4 3" xfId="32225" xr:uid="{54F8725C-DE11-4FD2-B740-F0E401AA7251}"/>
    <cellStyle name="Normal 3 9 24 2 2 2 5" xfId="32226" xr:uid="{4B1C6235-2E9B-49BF-8105-2764537488FE}"/>
    <cellStyle name="Normal 3 9 24 2 2 2 5 2" xfId="32227" xr:uid="{9C541744-E5A3-41C0-B038-21CF2FC42CF7}"/>
    <cellStyle name="Normal 3 9 24 2 2 2 5 3" xfId="32228" xr:uid="{B5B88AB2-AFBF-4FC5-8510-333E7BCB9801}"/>
    <cellStyle name="Normal 3 9 24 2 2 2 6" xfId="32229" xr:uid="{6765EEF2-C0C6-4A44-87A1-293CC7DE9E58}"/>
    <cellStyle name="Normal 3 9 24 2 2 2 6 2" xfId="32230" xr:uid="{E1E694DF-CD03-476D-9699-8801FA8DA33B}"/>
    <cellStyle name="Normal 3 9 24 2 2 2 6 3" xfId="32231" xr:uid="{D393A32D-B8B9-4CFB-8B17-447F1112F25C}"/>
    <cellStyle name="Normal 3 9 24 2 2 2 7" xfId="32232" xr:uid="{17233F58-C2D5-4597-BDC3-43D9AE0FD981}"/>
    <cellStyle name="Normal 3 9 24 2 2 2 7 2" xfId="32233" xr:uid="{0E3920AE-22DF-455C-9BA8-20130729EEF8}"/>
    <cellStyle name="Normal 3 9 24 2 2 2 7 3" xfId="32234" xr:uid="{E5DE7BDA-5AD7-41C7-BC51-178B237115C2}"/>
    <cellStyle name="Normal 3 9 24 2 2 2 8" xfId="32235" xr:uid="{766F156B-4AD8-47E4-BACB-8AFB103A317D}"/>
    <cellStyle name="Normal 3 9 24 2 2 2 8 2" xfId="32236" xr:uid="{E4022387-A94B-4E4C-BC49-1B1EADF22FDE}"/>
    <cellStyle name="Normal 3 9 24 2 2 2 8 2 2" xfId="32237" xr:uid="{0160180E-A393-4DEE-AA01-7C54CB5B2269}"/>
    <cellStyle name="Normal 3 9 24 2 2 2 8 2 2 2" xfId="32238" xr:uid="{FAD5FEBD-1D2A-430F-ADC6-FB820EF1C5D3}"/>
    <cellStyle name="Normal 3 9 24 2 2 2 8 2 3" xfId="32239" xr:uid="{0A3F4161-2E29-4B4B-A597-BE231B359F58}"/>
    <cellStyle name="Normal 3 9 24 2 2 2 8 2 4" xfId="32240" xr:uid="{9EC2CC5E-EF65-41DE-8644-F8D46688A15F}"/>
    <cellStyle name="Normal 3 9 24 2 2 2 8 2 5" xfId="32241" xr:uid="{6120DE76-73CA-4A21-98AE-5D66A76B11ED}"/>
    <cellStyle name="Normal 3 9 24 2 2 2 8 3" xfId="32242" xr:uid="{7E5EC894-E8B6-4F2C-8B3A-B8EAA656DAF5}"/>
    <cellStyle name="Normal 3 9 24 2 2 2 8 3 2" xfId="32243" xr:uid="{83A9CA2E-E124-4C31-813E-9D5A50BE2F99}"/>
    <cellStyle name="Normal 3 9 24 2 2 2 8 4" xfId="32244" xr:uid="{80747CAF-E707-4D86-8845-11AE01A76E9C}"/>
    <cellStyle name="Normal 3 9 24 2 2 2 8 5" xfId="32245" xr:uid="{BE253722-641B-4614-8CE8-7B8C87197283}"/>
    <cellStyle name="Normal 3 9 24 2 2 2 9" xfId="32246" xr:uid="{8F55314A-D9CB-4B44-8CE6-C20B66C2AADB}"/>
    <cellStyle name="Normal 3 9 24 2 2 3" xfId="32247" xr:uid="{0B6A9A31-BA48-40D5-BD66-3EC453D4CD20}"/>
    <cellStyle name="Normal 3 9 24 2 2 3 2" xfId="32248" xr:uid="{7BD16E87-0E94-44E3-BA0B-8B9926309BC5}"/>
    <cellStyle name="Normal 3 9 24 2 2 3 3" xfId="32249" xr:uid="{4876DDBD-ABF7-4BF3-9405-37BD9FC8CE33}"/>
    <cellStyle name="Normal 3 9 24 2 2 4" xfId="32250" xr:uid="{6C3CE7FC-0FF1-45B4-8047-939C35D6BCB4}"/>
    <cellStyle name="Normal 3 9 24 2 2 4 2" xfId="32251" xr:uid="{6C6CC927-AF4F-4D98-956F-F4434EADF578}"/>
    <cellStyle name="Normal 3 9 24 2 2 4 2 2" xfId="32252" xr:uid="{F2F53D44-0FF3-4659-A1DA-BFCEDD1495BB}"/>
    <cellStyle name="Normal 3 9 24 2 2 4 2 2 2" xfId="32253" xr:uid="{275A665A-C5D9-453F-B31E-81E517BCB6AB}"/>
    <cellStyle name="Normal 3 9 24 2 2 4 2 2 2 2" xfId="32254" xr:uid="{7466137C-112D-4119-B7F8-CC9F77429B89}"/>
    <cellStyle name="Normal 3 9 24 2 2 4 2 2 2 2 2" xfId="32255" xr:uid="{174C2D94-9CD7-42E1-8ABE-C26393181658}"/>
    <cellStyle name="Normal 3 9 24 2 2 4 2 2 2 3" xfId="32256" xr:uid="{CD462BE4-A5B6-4FF4-BC62-B5BD4B016A61}"/>
    <cellStyle name="Normal 3 9 24 2 2 4 2 2 2 4" xfId="32257" xr:uid="{BADEA5B8-FC19-4DB5-AF4E-BB7A0B23F52E}"/>
    <cellStyle name="Normal 3 9 24 2 2 4 2 2 2 5" xfId="32258" xr:uid="{5D5EF260-4EC2-4521-B8B5-ABCB033F6814}"/>
    <cellStyle name="Normal 3 9 24 2 2 4 2 2 3" xfId="32259" xr:uid="{6C2C96B1-F2E4-4757-91E3-13D206DDADC8}"/>
    <cellStyle name="Normal 3 9 24 2 2 4 2 2 3 2" xfId="32260" xr:uid="{C0A18EEE-EF5B-433A-87A3-7170E8BA5888}"/>
    <cellStyle name="Normal 3 9 24 2 2 4 2 2 4" xfId="32261" xr:uid="{1A95C09D-A7F8-4438-BE7B-3FE8EEBDBDBE}"/>
    <cellStyle name="Normal 3 9 24 2 2 4 2 2 5" xfId="32262" xr:uid="{1D85DFA1-4D40-4B07-B12A-598628CF1784}"/>
    <cellStyle name="Normal 3 9 24 2 2 4 2 3" xfId="32263" xr:uid="{3DD54EA4-E50B-4BDD-A872-57F61260CB76}"/>
    <cellStyle name="Normal 3 9 24 2 2 4 2 4" xfId="32264" xr:uid="{E8DCB025-337D-4531-B597-4DEA66E148BC}"/>
    <cellStyle name="Normal 3 9 24 2 2 4 2 5" xfId="32265" xr:uid="{ECAFA471-F855-4B66-9075-985D0B4AF11F}"/>
    <cellStyle name="Normal 3 9 24 2 2 4 2 6" xfId="32266" xr:uid="{CB1247EB-FBDC-44E5-AE95-039544F237AB}"/>
    <cellStyle name="Normal 3 9 24 2 2 4 2 6 2" xfId="32267" xr:uid="{68705772-76DD-4396-AC45-578E76521F0E}"/>
    <cellStyle name="Normal 3 9 24 2 2 4 2 7" xfId="32268" xr:uid="{5FD8BFD1-24FF-4773-8253-DA58E9B06209}"/>
    <cellStyle name="Normal 3 9 24 2 2 4 2 8" xfId="32269" xr:uid="{703D7355-CA3C-4F46-9FD5-C29C56263597}"/>
    <cellStyle name="Normal 3 9 24 2 2 4 2 9" xfId="32270" xr:uid="{1C839BB7-852A-4B8D-9749-537912B67689}"/>
    <cellStyle name="Normal 3 9 24 2 2 4 3" xfId="32271" xr:uid="{07C7CEE1-4F2E-4DFA-8BBE-945F0C89BC37}"/>
    <cellStyle name="Normal 3 9 24 2 2 4 3 2" xfId="32272" xr:uid="{357F7F1A-1EC8-4CB5-97CB-815697F3D84F}"/>
    <cellStyle name="Normal 3 9 24 2 2 4 3 2 2" xfId="32273" xr:uid="{DDF31588-B1F0-4A3C-98D2-E852D268B34C}"/>
    <cellStyle name="Normal 3 9 24 2 2 4 3 2 2 2" xfId="32274" xr:uid="{6AE0913D-3141-420B-960D-D9E2765EC03D}"/>
    <cellStyle name="Normal 3 9 24 2 2 4 3 2 3" xfId="32275" xr:uid="{73208308-25A6-44F6-99AA-B9A70A95DD34}"/>
    <cellStyle name="Normal 3 9 24 2 2 4 3 2 4" xfId="32276" xr:uid="{C7377CAD-3608-4E42-8485-AFBF11D72439}"/>
    <cellStyle name="Normal 3 9 24 2 2 4 3 2 5" xfId="32277" xr:uid="{9C179800-4468-499F-9463-30C824724E72}"/>
    <cellStyle name="Normal 3 9 24 2 2 4 3 3" xfId="32278" xr:uid="{569B1E7C-FAB4-4923-8326-5D5482D97218}"/>
    <cellStyle name="Normal 3 9 24 2 2 4 3 3 2" xfId="32279" xr:uid="{2BF2D5E8-ADB4-4597-9F6E-46BCF8ADE743}"/>
    <cellStyle name="Normal 3 9 24 2 2 4 3 4" xfId="32280" xr:uid="{DF9DE6B2-8138-4308-89CB-A4468FC5E70E}"/>
    <cellStyle name="Normal 3 9 24 2 2 4 3 5" xfId="32281" xr:uid="{BDBC5EB1-22FE-445B-88DE-67BA3A796CCD}"/>
    <cellStyle name="Normal 3 9 24 2 2 4 4" xfId="32282" xr:uid="{371B61B9-1E2E-4A92-8422-C72FA1CA908B}"/>
    <cellStyle name="Normal 3 9 24 2 2 4 5" xfId="32283" xr:uid="{0B939999-010A-4F34-AF88-5F149393BB0C}"/>
    <cellStyle name="Normal 3 9 24 2 2 4 6" xfId="32284" xr:uid="{DB098389-8014-4568-96BD-7E41D24AE78B}"/>
    <cellStyle name="Normal 3 9 24 2 2 4 6 2" xfId="32285" xr:uid="{19B3DC37-3AAF-4103-8191-237EB1C0713A}"/>
    <cellStyle name="Normal 3 9 24 2 2 4 7" xfId="32286" xr:uid="{0ED976AB-866A-446A-9D56-EFB2637F7376}"/>
    <cellStyle name="Normal 3 9 24 2 2 4 8" xfId="32287" xr:uid="{F4C0C733-6E44-437F-A958-854CE23E1BBD}"/>
    <cellStyle name="Normal 3 9 24 2 2 4 9" xfId="32288" xr:uid="{F9E409D8-D8D0-48FD-AE88-731DE2DD264F}"/>
    <cellStyle name="Normal 3 9 24 2 2 5" xfId="32289" xr:uid="{6A8C6418-88E0-4F41-9E86-623CEB2C2965}"/>
    <cellStyle name="Normal 3 9 24 2 2 6" xfId="32290" xr:uid="{5204DF48-9079-49F9-87D3-D0C583DB4911}"/>
    <cellStyle name="Normal 3 9 24 2 2 7" xfId="32291" xr:uid="{FD29E46F-11AF-417D-965F-E3B81513FF54}"/>
    <cellStyle name="Normal 3 9 24 2 2 8" xfId="32292" xr:uid="{1B20C2E2-1595-42E8-BC43-E74E2FCD26E6}"/>
    <cellStyle name="Normal 3 9 24 2 2 9" xfId="32293" xr:uid="{D6A58C9D-C4DB-488B-959C-FC28B737EF73}"/>
    <cellStyle name="Normal 3 9 24 2 2 9 2" xfId="32294" xr:uid="{57728BA1-DDF5-41E7-BA56-735EA14A9ED4}"/>
    <cellStyle name="Normal 3 9 24 2 2 9 2 2" xfId="32295" xr:uid="{C127910A-6FAC-4CC8-BDAC-D003D52A3368}"/>
    <cellStyle name="Normal 3 9 24 2 2 9 2 2 2" xfId="32296" xr:uid="{D9DAB619-3817-4EB5-A48F-33295CFA59CB}"/>
    <cellStyle name="Normal 3 9 24 2 2 9 2 3" xfId="32297" xr:uid="{0EAA84EE-9EF6-4A32-9D4D-BF11F5637EC1}"/>
    <cellStyle name="Normal 3 9 24 2 2 9 2 4" xfId="32298" xr:uid="{C250A280-BE38-4320-A89F-EFBC65E1534E}"/>
    <cellStyle name="Normal 3 9 24 2 2 9 2 5" xfId="32299" xr:uid="{E208D739-5908-4A74-9C10-31B9398474B7}"/>
    <cellStyle name="Normal 3 9 24 2 2 9 3" xfId="32300" xr:uid="{F1A506C7-8485-4483-A20D-412E66D0E87D}"/>
    <cellStyle name="Normal 3 9 24 2 2 9 3 2" xfId="32301" xr:uid="{F2065AE9-D573-457A-A7C3-6C5AF6592487}"/>
    <cellStyle name="Normal 3 9 24 2 2 9 4" xfId="32302" xr:uid="{AF9F2153-9420-432C-928C-62A7A1CDB273}"/>
    <cellStyle name="Normal 3 9 24 2 2 9 5" xfId="32303" xr:uid="{BDC7E8AD-2850-46BF-985C-98CE41F75F04}"/>
    <cellStyle name="Normal 3 9 24 2 3" xfId="32304" xr:uid="{EFAA792F-824B-4E03-ABE2-64FF755922CF}"/>
    <cellStyle name="Normal 3 9 24 2 3 10" xfId="32305" xr:uid="{430B616C-7A30-4AEA-BF78-3D18E7785399}"/>
    <cellStyle name="Normal 3 9 24 2 3 11" xfId="32306" xr:uid="{B093B473-AB2C-43BC-ACC1-76B9A38E0711}"/>
    <cellStyle name="Normal 3 9 24 2 3 12" xfId="32307" xr:uid="{267AFB05-507E-4097-8D95-944189257862}"/>
    <cellStyle name="Normal 3 9 24 2 3 12 2" xfId="32308" xr:uid="{6034ED3A-DDB3-4D18-ABDC-90E96E3571F9}"/>
    <cellStyle name="Normal 3 9 24 2 3 13" xfId="32309" xr:uid="{8742E001-5ACC-49C4-ADBB-D67D027AE626}"/>
    <cellStyle name="Normal 3 9 24 2 3 14" xfId="32310" xr:uid="{D874C2F9-44F6-45D4-BDD9-30DCC65C18EF}"/>
    <cellStyle name="Normal 3 9 24 2 3 15" xfId="32311" xr:uid="{117D41CC-7BB2-4C5D-96BD-91426DB55F1E}"/>
    <cellStyle name="Normal 3 9 24 2 3 2" xfId="32312" xr:uid="{B60093CF-1FE8-4299-B260-60CE1877D72C}"/>
    <cellStyle name="Normal 3 9 24 2 3 2 2" xfId="32313" xr:uid="{B6AACD8A-ED05-462F-B458-1E97764B02D4}"/>
    <cellStyle name="Normal 3 9 24 2 3 2 2 2" xfId="32314" xr:uid="{1C418F6F-7969-4BA4-B907-9E09C2EAA720}"/>
    <cellStyle name="Normal 3 9 24 2 3 2 2 2 2" xfId="32315" xr:uid="{5E7AF00A-804D-452B-8546-1871A3954EF3}"/>
    <cellStyle name="Normal 3 9 24 2 3 2 2 2 2 2" xfId="32316" xr:uid="{0D553E9D-F89A-4FDC-8F85-777D9898F60A}"/>
    <cellStyle name="Normal 3 9 24 2 3 2 2 2 2 2 2" xfId="32317" xr:uid="{95941D30-51C0-4229-9C8C-0367966007DC}"/>
    <cellStyle name="Normal 3 9 24 2 3 2 2 2 2 3" xfId="32318" xr:uid="{AAAE7657-4BC7-4A35-B624-321D725CB339}"/>
    <cellStyle name="Normal 3 9 24 2 3 2 2 2 2 4" xfId="32319" xr:uid="{08B7539F-0C7F-4DA6-A9A8-1CCFA4C7677A}"/>
    <cellStyle name="Normal 3 9 24 2 3 2 2 2 2 5" xfId="32320" xr:uid="{CE40AC40-273B-45E8-BAB0-31249E4624D1}"/>
    <cellStyle name="Normal 3 9 24 2 3 2 2 2 3" xfId="32321" xr:uid="{C3EA63EB-4B76-4291-8687-748E8BA17765}"/>
    <cellStyle name="Normal 3 9 24 2 3 2 2 2 3 2" xfId="32322" xr:uid="{7578884F-5B14-45AA-BDEB-64C7836391E7}"/>
    <cellStyle name="Normal 3 9 24 2 3 2 2 2 4" xfId="32323" xr:uid="{98F2A990-569E-4E3E-B289-CB4121E6C319}"/>
    <cellStyle name="Normal 3 9 24 2 3 2 2 2 5" xfId="32324" xr:uid="{F63C62FE-8C5D-40AD-B100-A13DC78FA9AD}"/>
    <cellStyle name="Normal 3 9 24 2 3 2 2 3" xfId="32325" xr:uid="{C1FC21C5-60FF-4ACA-9DAE-475BDD8B0842}"/>
    <cellStyle name="Normal 3 9 24 2 3 2 2 4" xfId="32326" xr:uid="{F4491CF7-AC14-4052-8D4C-A7DF506EB8AD}"/>
    <cellStyle name="Normal 3 9 24 2 3 2 2 5" xfId="32327" xr:uid="{D9E2E2AD-F611-45DE-8E98-6331B7675E34}"/>
    <cellStyle name="Normal 3 9 24 2 3 2 2 6" xfId="32328" xr:uid="{365B299A-DF0C-4765-85B3-B092D0D8A285}"/>
    <cellStyle name="Normal 3 9 24 2 3 2 2 6 2" xfId="32329" xr:uid="{6401B544-B40E-4E12-AECC-444A312B0554}"/>
    <cellStyle name="Normal 3 9 24 2 3 2 2 7" xfId="32330" xr:uid="{076D01E4-0E28-4435-B4EE-0BA51BD8E4AA}"/>
    <cellStyle name="Normal 3 9 24 2 3 2 2 8" xfId="32331" xr:uid="{0129F1CE-5804-4E7E-A33D-4B4FBBBBA1C9}"/>
    <cellStyle name="Normal 3 9 24 2 3 2 2 9" xfId="32332" xr:uid="{5E1474C6-1C88-4D7A-A780-7DCD08CC2C52}"/>
    <cellStyle name="Normal 3 9 24 2 3 2 3" xfId="32333" xr:uid="{B51595B4-81FB-4F7F-90CE-675B9338E3E8}"/>
    <cellStyle name="Normal 3 9 24 2 3 2 3 2" xfId="32334" xr:uid="{6072AAC5-0565-4342-991D-E7131388BBD5}"/>
    <cellStyle name="Normal 3 9 24 2 3 2 3 2 2" xfId="32335" xr:uid="{1F575D89-A4C0-48F5-92F0-5081B91022D0}"/>
    <cellStyle name="Normal 3 9 24 2 3 2 3 2 2 2" xfId="32336" xr:uid="{2DDA2A5C-8BFE-43FB-BEA9-DD6C029F6839}"/>
    <cellStyle name="Normal 3 9 24 2 3 2 3 2 3" xfId="32337" xr:uid="{D81AFF31-12FD-4D11-B46C-ACD7879D531E}"/>
    <cellStyle name="Normal 3 9 24 2 3 2 3 2 4" xfId="32338" xr:uid="{8EDE638B-17A0-4B69-8C53-ED0724AA01B8}"/>
    <cellStyle name="Normal 3 9 24 2 3 2 3 2 5" xfId="32339" xr:uid="{739D7712-DF7A-48AC-B45B-C715F48E8760}"/>
    <cellStyle name="Normal 3 9 24 2 3 2 3 3" xfId="32340" xr:uid="{268F2B37-B064-4E4A-A025-A37DB62AA964}"/>
    <cellStyle name="Normal 3 9 24 2 3 2 3 3 2" xfId="32341" xr:uid="{D274C834-C4C4-4E24-80D3-ECF4EC657724}"/>
    <cellStyle name="Normal 3 9 24 2 3 2 3 4" xfId="32342" xr:uid="{016C2EE0-2B4A-4CC7-9D38-C3A88A4BA6BA}"/>
    <cellStyle name="Normal 3 9 24 2 3 2 3 5" xfId="32343" xr:uid="{6E1BF59C-24E7-49D5-948E-0783507790ED}"/>
    <cellStyle name="Normal 3 9 24 2 3 2 4" xfId="32344" xr:uid="{1901F2F7-E76C-42E7-BFC0-FA2C06A3B73D}"/>
    <cellStyle name="Normal 3 9 24 2 3 2 5" xfId="32345" xr:uid="{650DDD95-1F88-43B9-B894-651D954441C6}"/>
    <cellStyle name="Normal 3 9 24 2 3 2 6" xfId="32346" xr:uid="{EA40DA72-D057-427E-9D61-F0F5B11D8067}"/>
    <cellStyle name="Normal 3 9 24 2 3 2 6 2" xfId="32347" xr:uid="{4DEC5004-5772-4102-8240-5FE5BDEFEF85}"/>
    <cellStyle name="Normal 3 9 24 2 3 2 7" xfId="32348" xr:uid="{F50AC94B-77F0-4960-B415-8066CABCA71E}"/>
    <cellStyle name="Normal 3 9 24 2 3 2 8" xfId="32349" xr:uid="{6FFD18C6-AC51-4D6B-B58C-E4778D7A8DC0}"/>
    <cellStyle name="Normal 3 9 24 2 3 2 9" xfId="32350" xr:uid="{8229082D-A7A9-45F9-970C-152EFE60AE50}"/>
    <cellStyle name="Normal 3 9 24 2 3 3" xfId="32351" xr:uid="{AE2AB8CE-D50D-471E-9C2A-92130609887D}"/>
    <cellStyle name="Normal 3 9 24 2 3 4" xfId="32352" xr:uid="{ABA76226-0F27-4316-8F99-C77323EEAC39}"/>
    <cellStyle name="Normal 3 9 24 2 3 5" xfId="32353" xr:uid="{2B08F893-C33F-449C-86B5-8A3F1E5CFF65}"/>
    <cellStyle name="Normal 3 9 24 2 3 6" xfId="32354" xr:uid="{CCE38E4E-791F-47FF-B5DC-59650E4A4881}"/>
    <cellStyle name="Normal 3 9 24 2 3 7" xfId="32355" xr:uid="{C42C29D1-2DAD-4C79-B322-FFB1792FE546}"/>
    <cellStyle name="Normal 3 9 24 2 3 8" xfId="32356" xr:uid="{5CE67E66-04B7-4BDB-AB38-DC5CC5458B00}"/>
    <cellStyle name="Normal 3 9 24 2 3 8 2" xfId="32357" xr:uid="{46AFC4CE-E46D-45CB-A0C6-4EFF7D60251D}"/>
    <cellStyle name="Normal 3 9 24 2 3 8 2 2" xfId="32358" xr:uid="{965FB888-38D6-4797-9FB4-869D52FC6D98}"/>
    <cellStyle name="Normal 3 9 24 2 3 8 2 2 2" xfId="32359" xr:uid="{FE2DE341-26C8-4D39-AAE1-B93EE55B924E}"/>
    <cellStyle name="Normal 3 9 24 2 3 8 2 3" xfId="32360" xr:uid="{B459B961-8C7E-4E08-9A78-3F940F631508}"/>
    <cellStyle name="Normal 3 9 24 2 3 8 2 4" xfId="32361" xr:uid="{77EFF56A-6D98-40E2-81D4-D925B8AA0AE1}"/>
    <cellStyle name="Normal 3 9 24 2 3 8 2 5" xfId="32362" xr:uid="{F5F24B20-64B9-4610-9839-9FDD89A8DD41}"/>
    <cellStyle name="Normal 3 9 24 2 3 8 3" xfId="32363" xr:uid="{2369E9D6-CFA4-4706-9F00-E308AFA6F037}"/>
    <cellStyle name="Normal 3 9 24 2 3 8 3 2" xfId="32364" xr:uid="{763E5504-47E7-484A-9554-ECF336682DDE}"/>
    <cellStyle name="Normal 3 9 24 2 3 8 4" xfId="32365" xr:uid="{90C67FA4-6D18-4F51-8A26-F23CFDF141B4}"/>
    <cellStyle name="Normal 3 9 24 2 3 8 5" xfId="32366" xr:uid="{BD86E635-FB93-43CB-8EAA-2D6135ECB5A6}"/>
    <cellStyle name="Normal 3 9 24 2 3 9" xfId="32367" xr:uid="{E80810E3-690E-4E2C-BDED-AFA1802ABB1D}"/>
    <cellStyle name="Normal 3 9 24 2 4" xfId="32368" xr:uid="{865F465E-35D6-43B4-BF6F-75A0083B11A4}"/>
    <cellStyle name="Normal 3 9 24 2 4 2" xfId="32369" xr:uid="{2CC4F88C-5390-478F-BF99-9E36E7F26BAF}"/>
    <cellStyle name="Normal 3 9 24 2 4 2 2" xfId="32370" xr:uid="{9A961928-4E5C-4503-BFC7-3488B3FB6AD6}"/>
    <cellStyle name="Normal 3 9 24 2 4 2 2 2" xfId="32371" xr:uid="{F0F525A6-5EFB-440E-9694-E48220F45120}"/>
    <cellStyle name="Normal 3 9 24 2 4 2 2 2 2" xfId="32372" xr:uid="{741386F9-A68E-4E7C-8F25-2880594C38F3}"/>
    <cellStyle name="Normal 3 9 24 2 4 2 2 2 2 2" xfId="32373" xr:uid="{B1277FBF-E351-4C1C-9C33-11F50562BD83}"/>
    <cellStyle name="Normal 3 9 24 2 4 2 2 2 3" xfId="32374" xr:uid="{5289C399-540B-4968-9DB3-E337E4C9B842}"/>
    <cellStyle name="Normal 3 9 24 2 4 2 2 2 4" xfId="32375" xr:uid="{1E0BB351-4F18-4612-B12F-1954F96DE28B}"/>
    <cellStyle name="Normal 3 9 24 2 4 2 2 2 5" xfId="32376" xr:uid="{0F460B3C-6872-4A36-892F-24D81F62842F}"/>
    <cellStyle name="Normal 3 9 24 2 4 2 2 3" xfId="32377" xr:uid="{BBFB8772-F629-4D97-B12F-56980256ECD1}"/>
    <cellStyle name="Normal 3 9 24 2 4 2 2 3 2" xfId="32378" xr:uid="{64EA05FF-0F48-42E1-B3AC-E4CE44DE18B2}"/>
    <cellStyle name="Normal 3 9 24 2 4 2 2 4" xfId="32379" xr:uid="{B894A3D3-F729-4168-BE33-A813AF90D505}"/>
    <cellStyle name="Normal 3 9 24 2 4 2 2 5" xfId="32380" xr:uid="{235D369E-471C-460D-A8AA-0A52AEAE75EE}"/>
    <cellStyle name="Normal 3 9 24 2 4 2 3" xfId="32381" xr:uid="{C6C823EF-C210-4C29-B5A5-840B05B430BB}"/>
    <cellStyle name="Normal 3 9 24 2 4 2 4" xfId="32382" xr:uid="{767706FD-21C2-4E49-8DE2-9C65C5A98F2A}"/>
    <cellStyle name="Normal 3 9 24 2 4 2 5" xfId="32383" xr:uid="{31C3A324-029E-4626-904C-2866B8DADC59}"/>
    <cellStyle name="Normal 3 9 24 2 4 2 6" xfId="32384" xr:uid="{ACCFB263-40FA-4C37-A17D-288CCA865C0F}"/>
    <cellStyle name="Normal 3 9 24 2 4 2 6 2" xfId="32385" xr:uid="{B483AF91-B717-460E-9B06-1E2C359242C9}"/>
    <cellStyle name="Normal 3 9 24 2 4 2 7" xfId="32386" xr:uid="{B3D9DD75-30FE-4C3C-98AE-039EC7F79AB2}"/>
    <cellStyle name="Normal 3 9 24 2 4 2 8" xfId="32387" xr:uid="{1A7F3F13-CF21-4049-AAC0-BA07D976B4EC}"/>
    <cellStyle name="Normal 3 9 24 2 4 2 9" xfId="32388" xr:uid="{E5E90D89-0475-4CC4-B5B0-D8FBDD3D824B}"/>
    <cellStyle name="Normal 3 9 24 2 4 3" xfId="32389" xr:uid="{1BAB4AFD-75B2-41EB-8ACC-5BBAC44AECD8}"/>
    <cellStyle name="Normal 3 9 24 2 4 3 2" xfId="32390" xr:uid="{AA969B4A-0F81-4F88-B96D-5F206508C1AB}"/>
    <cellStyle name="Normal 3 9 24 2 4 3 2 2" xfId="32391" xr:uid="{AE05158A-C705-4C6B-B6C1-ADE71C4E78E2}"/>
    <cellStyle name="Normal 3 9 24 2 4 3 2 2 2" xfId="32392" xr:uid="{0FCC3D2F-9EC2-4EF3-828C-35B08F9E1674}"/>
    <cellStyle name="Normal 3 9 24 2 4 3 2 3" xfId="32393" xr:uid="{B930C648-7DCF-4278-A6B5-3950852C5D1C}"/>
    <cellStyle name="Normal 3 9 24 2 4 3 2 4" xfId="32394" xr:uid="{DD2F4F71-0210-4653-BA72-338535B37BD6}"/>
    <cellStyle name="Normal 3 9 24 2 4 3 2 5" xfId="32395" xr:uid="{C6E408E3-E890-4082-B1BC-65D66B1D25F3}"/>
    <cellStyle name="Normal 3 9 24 2 4 3 3" xfId="32396" xr:uid="{D71F52A5-F8BF-4BED-A1CE-5DC3A0F2449D}"/>
    <cellStyle name="Normal 3 9 24 2 4 3 3 2" xfId="32397" xr:uid="{4B9B0374-CB3B-47FD-8716-9B13DD3DE23C}"/>
    <cellStyle name="Normal 3 9 24 2 4 3 4" xfId="32398" xr:uid="{547128DF-B665-4685-9E7E-34B426C5C1B7}"/>
    <cellStyle name="Normal 3 9 24 2 4 3 5" xfId="32399" xr:uid="{966A2957-E50B-46E7-97DD-3C5AB8E3ABA1}"/>
    <cellStyle name="Normal 3 9 24 2 4 4" xfId="32400" xr:uid="{5AFDAE6A-DA39-495C-9CF6-5D348C56219B}"/>
    <cellStyle name="Normal 3 9 24 2 4 5" xfId="32401" xr:uid="{70B493C4-A0FB-44A8-9926-6294628A6DC4}"/>
    <cellStyle name="Normal 3 9 24 2 4 6" xfId="32402" xr:uid="{96B0EA79-1221-413E-8AA7-516155801A18}"/>
    <cellStyle name="Normal 3 9 24 2 4 6 2" xfId="32403" xr:uid="{D102D1B3-32E7-4C3A-A4ED-08D8C8FA0510}"/>
    <cellStyle name="Normal 3 9 24 2 4 7" xfId="32404" xr:uid="{DE7CFC09-C6EF-426C-A05F-E3A186A5DA44}"/>
    <cellStyle name="Normal 3 9 24 2 4 8" xfId="32405" xr:uid="{520C5FC7-E62E-4710-832F-1CC47126097E}"/>
    <cellStyle name="Normal 3 9 24 2 4 9" xfId="32406" xr:uid="{9CD7C7E9-89E6-49F0-947B-697CF95BEFA2}"/>
    <cellStyle name="Normal 3 9 24 2 5" xfId="32407" xr:uid="{9BC4CEBF-FB63-4F3C-BEB3-426473CDFAF0}"/>
    <cellStyle name="Normal 3 9 24 2 5 2" xfId="32408" xr:uid="{0E2180DC-D266-47D9-A40F-E865B539AB3B}"/>
    <cellStyle name="Normal 3 9 24 2 5 3" xfId="32409" xr:uid="{AAD57DEB-B3DC-4F64-9D59-795787984469}"/>
    <cellStyle name="Normal 3 9 24 2 6" xfId="32410" xr:uid="{05E90FEC-EBCD-4E9B-8F1C-FF65E4CCB79E}"/>
    <cellStyle name="Normal 3 9 24 2 6 2" xfId="32411" xr:uid="{7524DD3A-6CE1-4D8F-B41A-C82F414ABC1B}"/>
    <cellStyle name="Normal 3 9 24 2 6 3" xfId="32412" xr:uid="{60EF05D7-D1A0-4893-BB50-6456640E0016}"/>
    <cellStyle name="Normal 3 9 24 2 7" xfId="32413" xr:uid="{844BDB96-4A5D-4B52-AAD4-3CA685337BF2}"/>
    <cellStyle name="Normal 3 9 24 2 7 2" xfId="32414" xr:uid="{9E7EDFEA-D66A-40EE-BB0A-8E76F2D248C4}"/>
    <cellStyle name="Normal 3 9 24 2 7 3" xfId="32415" xr:uid="{1792040B-331D-4976-962D-55AFCB284DBD}"/>
    <cellStyle name="Normal 3 9 24 2 8" xfId="32416" xr:uid="{2173FF7E-2475-4006-ABA7-49751209B204}"/>
    <cellStyle name="Normal 3 9 24 2 8 2" xfId="32417" xr:uid="{8929714A-1F4D-4D3A-9D8A-458EAA21C3A8}"/>
    <cellStyle name="Normal 3 9 24 2 8 3" xfId="32418" xr:uid="{AB58B72E-8E25-4ED4-A3EB-DA4C85FA7011}"/>
    <cellStyle name="Normal 3 9 24 2 9" xfId="32419" xr:uid="{5C7AE8FB-16E0-4ACB-9B04-139AEBD786BD}"/>
    <cellStyle name="Normal 3 9 24 2 9 2" xfId="32420" xr:uid="{833BA98B-98EE-44B7-8E11-4E4BCE24C3C0}"/>
    <cellStyle name="Normal 3 9 24 2 9 2 2" xfId="32421" xr:uid="{C329CB6D-D7E5-4621-A876-C9EF4A695331}"/>
    <cellStyle name="Normal 3 9 24 2 9 2 2 2" xfId="32422" xr:uid="{6B6A53EC-9891-4F62-9C75-CAD6E0D40D6C}"/>
    <cellStyle name="Normal 3 9 24 2 9 2 3" xfId="32423" xr:uid="{78E07B93-3BC0-4E1D-AAB3-7126756C6397}"/>
    <cellStyle name="Normal 3 9 24 2 9 2 4" xfId="32424" xr:uid="{4F4A4811-7B0A-4D3C-A4F4-51621BA64B44}"/>
    <cellStyle name="Normal 3 9 24 2 9 2 5" xfId="32425" xr:uid="{0F1B7A6F-B5C4-48FD-891A-EA6C43499D7B}"/>
    <cellStyle name="Normal 3 9 24 2 9 3" xfId="32426" xr:uid="{AFCF01DE-B7F9-4033-A5C5-BACA36B5D2BA}"/>
    <cellStyle name="Normal 3 9 24 2 9 3 2" xfId="32427" xr:uid="{36BED789-0964-4C15-9A31-5FF84B75FDC3}"/>
    <cellStyle name="Normal 3 9 24 2 9 4" xfId="32428" xr:uid="{E96E3E23-75CB-4C0E-821A-AA2BD3AA4E90}"/>
    <cellStyle name="Normal 3 9 24 2 9 5" xfId="32429" xr:uid="{565CC199-9C48-4D6A-B1A2-9A5C88DD29FA}"/>
    <cellStyle name="Normal 3 9 24 3" xfId="32430" xr:uid="{D804DD12-873E-47F2-A500-F1F886A9FA11}"/>
    <cellStyle name="Normal 3 9 24 3 2" xfId="32431" xr:uid="{2FBC1CCE-32F5-4D7F-B4C9-AAE3A90017AB}"/>
    <cellStyle name="Normal 3 9 24 3 3" xfId="32432" xr:uid="{C6B3931C-9A4D-4DB1-80FF-B6DEF9BEB7CE}"/>
    <cellStyle name="Normal 3 9 24 4" xfId="32433" xr:uid="{6EE69032-6BA6-4AA6-A5F9-ABD4DCA9EF7F}"/>
    <cellStyle name="Normal 3 9 24 4 10" xfId="32434" xr:uid="{7359D4C4-DF17-408F-ABAD-DF695EC2CFA4}"/>
    <cellStyle name="Normal 3 9 24 4 11" xfId="32435" xr:uid="{A0B7BC28-F2A2-4B8D-9D83-B439D9B66132}"/>
    <cellStyle name="Normal 3 9 24 4 12" xfId="32436" xr:uid="{1797236F-57AF-4624-A383-058CF87B51EF}"/>
    <cellStyle name="Normal 3 9 24 4 12 2" xfId="32437" xr:uid="{9DD29B43-CB1F-4279-9C81-9D6A3953D294}"/>
    <cellStyle name="Normal 3 9 24 4 13" xfId="32438" xr:uid="{CE2C2B1C-1204-46EA-874B-B31CC152C47F}"/>
    <cellStyle name="Normal 3 9 24 4 14" xfId="32439" xr:uid="{69B605E5-DA65-4B47-B235-D67C4B82A858}"/>
    <cellStyle name="Normal 3 9 24 4 15" xfId="32440" xr:uid="{A6045181-9045-4530-A53B-0670C4A788CF}"/>
    <cellStyle name="Normal 3 9 24 4 2" xfId="32441" xr:uid="{8F6CAF61-5FA9-48B5-A43D-42A24E64B9AE}"/>
    <cellStyle name="Normal 3 9 24 4 2 2" xfId="32442" xr:uid="{5FE57D50-43F6-4502-9359-DE88E16F05C0}"/>
    <cellStyle name="Normal 3 9 24 4 2 2 2" xfId="32443" xr:uid="{3A6CC839-50A4-42CC-A053-1B3C0CDC90E1}"/>
    <cellStyle name="Normal 3 9 24 4 2 2 2 2" xfId="32444" xr:uid="{66ED05D7-07EA-478F-B5F7-819F035F9112}"/>
    <cellStyle name="Normal 3 9 24 4 2 2 2 2 2" xfId="32445" xr:uid="{7938E5F7-4E44-4A49-A2CA-E71505210679}"/>
    <cellStyle name="Normal 3 9 24 4 2 2 2 2 2 2" xfId="32446" xr:uid="{F5273419-98A1-415A-B642-C67D13AE4FAB}"/>
    <cellStyle name="Normal 3 9 24 4 2 2 2 2 3" xfId="32447" xr:uid="{55A4566C-A4B1-40F5-9E12-24F077299FA6}"/>
    <cellStyle name="Normal 3 9 24 4 2 2 2 2 4" xfId="32448" xr:uid="{55C332E1-06C5-47A5-BDEA-D16AF5F397DB}"/>
    <cellStyle name="Normal 3 9 24 4 2 2 2 2 5" xfId="32449" xr:uid="{4218DA3A-6ED2-4C5B-A558-B155E2057B7D}"/>
    <cellStyle name="Normal 3 9 24 4 2 2 2 3" xfId="32450" xr:uid="{CC518429-0BB9-4FEA-80A1-7A6617794A78}"/>
    <cellStyle name="Normal 3 9 24 4 2 2 2 3 2" xfId="32451" xr:uid="{5E4CCEC6-410B-4919-B2AF-969D1167B3C5}"/>
    <cellStyle name="Normal 3 9 24 4 2 2 2 4" xfId="32452" xr:uid="{990D7946-303D-4010-8E44-CCD5A3112CC8}"/>
    <cellStyle name="Normal 3 9 24 4 2 2 2 5" xfId="32453" xr:uid="{BE385A8C-D872-46AA-94DC-695DB57181B8}"/>
    <cellStyle name="Normal 3 9 24 4 2 2 3" xfId="32454" xr:uid="{DF4C0155-8086-427D-82B2-1A0CD27F3E75}"/>
    <cellStyle name="Normal 3 9 24 4 2 2 4" xfId="32455" xr:uid="{9F2E3BC5-066D-4FAD-BD4D-7729D2B556F2}"/>
    <cellStyle name="Normal 3 9 24 4 2 2 5" xfId="32456" xr:uid="{CB5A43D4-CABB-4798-BBC4-32F38428FB27}"/>
    <cellStyle name="Normal 3 9 24 4 2 2 6" xfId="32457" xr:uid="{536D1011-3275-421E-BDDC-EF53DCE42864}"/>
    <cellStyle name="Normal 3 9 24 4 2 2 6 2" xfId="32458" xr:uid="{C357E889-412C-4752-BB79-1B45E5A1E859}"/>
    <cellStyle name="Normal 3 9 24 4 2 2 7" xfId="32459" xr:uid="{AF083969-B324-4502-8310-09678EEC6E48}"/>
    <cellStyle name="Normal 3 9 24 4 2 2 8" xfId="32460" xr:uid="{590E3A20-DDAD-4B7D-8525-94C2BC11E433}"/>
    <cellStyle name="Normal 3 9 24 4 2 2 9" xfId="32461" xr:uid="{9B8ADAD8-6EE2-4FE9-900A-6985EFA3F0FA}"/>
    <cellStyle name="Normal 3 9 24 4 2 3" xfId="32462" xr:uid="{E7A3BFFB-5079-4017-9661-1FCB46AB37B0}"/>
    <cellStyle name="Normal 3 9 24 4 2 3 2" xfId="32463" xr:uid="{54FBBA4E-7C94-4389-89D4-B322AF44152A}"/>
    <cellStyle name="Normal 3 9 24 4 2 3 2 2" xfId="32464" xr:uid="{F5B2E14B-B896-410B-9B93-96C5514F01D3}"/>
    <cellStyle name="Normal 3 9 24 4 2 3 2 2 2" xfId="32465" xr:uid="{C5B5A24E-5BF7-4DDB-BF7E-63FFFCC9DC27}"/>
    <cellStyle name="Normal 3 9 24 4 2 3 2 3" xfId="32466" xr:uid="{F75DB406-7700-429E-8CC0-33FB0D7BE103}"/>
    <cellStyle name="Normal 3 9 24 4 2 3 2 4" xfId="32467" xr:uid="{6CBB55A9-B210-4FDE-8FC2-5F551D42EB0B}"/>
    <cellStyle name="Normal 3 9 24 4 2 3 2 5" xfId="32468" xr:uid="{1AD88129-18D4-4F3E-9A37-409EC38CBF6C}"/>
    <cellStyle name="Normal 3 9 24 4 2 3 3" xfId="32469" xr:uid="{5F2746C9-5BDB-43F0-99E8-64A339EDD183}"/>
    <cellStyle name="Normal 3 9 24 4 2 3 3 2" xfId="32470" xr:uid="{97A514FA-7268-4CBE-B823-DA8FFA72E942}"/>
    <cellStyle name="Normal 3 9 24 4 2 3 4" xfId="32471" xr:uid="{4EBC57BF-2C08-48E8-BAA1-609B6F36F6B6}"/>
    <cellStyle name="Normal 3 9 24 4 2 3 5" xfId="32472" xr:uid="{C4E2B36E-E3C2-46A2-BF88-585FD8B8C884}"/>
    <cellStyle name="Normal 3 9 24 4 2 4" xfId="32473" xr:uid="{FD14757C-3131-479F-BB52-4228EE565838}"/>
    <cellStyle name="Normal 3 9 24 4 2 5" xfId="32474" xr:uid="{D3100C29-1D17-4290-889E-8333D1DBB5F8}"/>
    <cellStyle name="Normal 3 9 24 4 2 6" xfId="32475" xr:uid="{387EB26A-6254-4E74-9F90-80939EE50E5D}"/>
    <cellStyle name="Normal 3 9 24 4 2 6 2" xfId="32476" xr:uid="{5E13E506-0104-4669-A9AA-03728FC20CC6}"/>
    <cellStyle name="Normal 3 9 24 4 2 7" xfId="32477" xr:uid="{17BF5BC4-3B6F-4EA4-9C35-B7C7825BF26D}"/>
    <cellStyle name="Normal 3 9 24 4 2 8" xfId="32478" xr:uid="{1ED15A98-209E-461A-9348-82D250743A27}"/>
    <cellStyle name="Normal 3 9 24 4 2 9" xfId="32479" xr:uid="{8B3B66DC-F72C-4E65-B130-D3FB672CDF8D}"/>
    <cellStyle name="Normal 3 9 24 4 3" xfId="32480" xr:uid="{8B7D3DFA-CB3C-47BD-B092-4B6C6D3DA53C}"/>
    <cellStyle name="Normal 3 9 24 4 3 2" xfId="32481" xr:uid="{8E87FEF5-EC15-49A3-AD7B-0BB0FBAE424A}"/>
    <cellStyle name="Normal 3 9 24 4 3 3" xfId="32482" xr:uid="{1639E4E7-9EC0-43DB-9959-DE2528B4C4D6}"/>
    <cellStyle name="Normal 3 9 24 4 4" xfId="32483" xr:uid="{F710E4A3-7FC8-456C-8DB0-F59488B4128D}"/>
    <cellStyle name="Normal 3 9 24 4 4 2" xfId="32484" xr:uid="{E509A6E0-EE42-49FB-AAA1-F34DADCF1C82}"/>
    <cellStyle name="Normal 3 9 24 4 4 3" xfId="32485" xr:uid="{02F4813A-379A-4470-B2CE-210DB68C784F}"/>
    <cellStyle name="Normal 3 9 24 4 5" xfId="32486" xr:uid="{BA1362AE-92DA-4A68-8E72-E16C26CE6DD2}"/>
    <cellStyle name="Normal 3 9 24 4 5 2" xfId="32487" xr:uid="{249C07C4-0A70-4136-8BA4-9110DCB7FB8B}"/>
    <cellStyle name="Normal 3 9 24 4 5 3" xfId="32488" xr:uid="{7E4BCF5C-44C9-4F29-8B62-C9E44C9D67B1}"/>
    <cellStyle name="Normal 3 9 24 4 6" xfId="32489" xr:uid="{76B04436-3362-4667-8207-B53A9F4C99D3}"/>
    <cellStyle name="Normal 3 9 24 4 6 2" xfId="32490" xr:uid="{57B06908-1C30-424D-81C7-B40D0170D5F1}"/>
    <cellStyle name="Normal 3 9 24 4 6 3" xfId="32491" xr:uid="{B66259D4-4021-4E1C-A75E-80829FBB5460}"/>
    <cellStyle name="Normal 3 9 24 4 7" xfId="32492" xr:uid="{601629FF-DCCB-4D93-9E45-83C118B523E1}"/>
    <cellStyle name="Normal 3 9 24 4 7 2" xfId="32493" xr:uid="{2E81D487-5AAD-40FE-9A01-FC4ACE509B00}"/>
    <cellStyle name="Normal 3 9 24 4 7 3" xfId="32494" xr:uid="{40AF7F50-7229-4534-85F9-9D00D9BE8F98}"/>
    <cellStyle name="Normal 3 9 24 4 8" xfId="32495" xr:uid="{90732659-CE03-4E0B-9246-88499E777199}"/>
    <cellStyle name="Normal 3 9 24 4 8 2" xfId="32496" xr:uid="{D89ACF51-5EFF-4E9D-9DB8-D9D62A30F7B8}"/>
    <cellStyle name="Normal 3 9 24 4 8 2 2" xfId="32497" xr:uid="{886856DF-6183-4E81-971D-15DF295ECBF2}"/>
    <cellStyle name="Normal 3 9 24 4 8 2 2 2" xfId="32498" xr:uid="{8ED1CAD8-274B-4F5D-A906-23658A21D2BC}"/>
    <cellStyle name="Normal 3 9 24 4 8 2 3" xfId="32499" xr:uid="{46AB8708-6ED4-4FF6-8302-8CCC438AD971}"/>
    <cellStyle name="Normal 3 9 24 4 8 2 4" xfId="32500" xr:uid="{4775E920-E690-4312-8AF0-AA66D27B7A3B}"/>
    <cellStyle name="Normal 3 9 24 4 8 2 5" xfId="32501" xr:uid="{3125D207-6B28-4153-9A21-F1CCFC349EE9}"/>
    <cellStyle name="Normal 3 9 24 4 8 3" xfId="32502" xr:uid="{F964C7B6-066A-45B4-A267-8CEBF35DEBC3}"/>
    <cellStyle name="Normal 3 9 24 4 8 3 2" xfId="32503" xr:uid="{EB0240A5-E4C5-4B58-BA7F-C23087DA8A26}"/>
    <cellStyle name="Normal 3 9 24 4 8 4" xfId="32504" xr:uid="{2578CCD1-C7FE-462A-A408-92A809BBE306}"/>
    <cellStyle name="Normal 3 9 24 4 8 5" xfId="32505" xr:uid="{EA9EDFC2-4576-459D-B4B6-BFEE9A62BDAB}"/>
    <cellStyle name="Normal 3 9 24 4 9" xfId="32506" xr:uid="{BA8FC1CD-A81A-4CF9-8C20-BDF3238071A0}"/>
    <cellStyle name="Normal 3 9 24 5" xfId="32507" xr:uid="{EB613CF2-E68C-4966-BA65-2C5F6B96F601}"/>
    <cellStyle name="Normal 3 9 24 5 2" xfId="32508" xr:uid="{3909D19D-77B9-4F02-886C-BB4E7009087D}"/>
    <cellStyle name="Normal 3 9 24 5 3" xfId="32509" xr:uid="{75F2A42E-6394-4F3F-B097-941D95E815F9}"/>
    <cellStyle name="Normal 3 9 24 6" xfId="32510" xr:uid="{D6083CD1-7A1A-4EBA-9763-814BCEF904FF}"/>
    <cellStyle name="Normal 3 9 24 6 2" xfId="32511" xr:uid="{6438DBE4-7F7B-4A62-8125-4064ACE02BC9}"/>
    <cellStyle name="Normal 3 9 24 6 2 2" xfId="32512" xr:uid="{A7BA4759-D7F1-4482-A59C-2EB71E010C51}"/>
    <cellStyle name="Normal 3 9 24 6 2 2 2" xfId="32513" xr:uid="{885A9544-FC75-4D7B-A37C-BF65CB01CE87}"/>
    <cellStyle name="Normal 3 9 24 6 2 2 2 2" xfId="32514" xr:uid="{D7A689C4-D326-4E6F-9D60-64F446AAB895}"/>
    <cellStyle name="Normal 3 9 24 6 2 2 2 2 2" xfId="32515" xr:uid="{940143E8-EF46-4D74-BD2D-3BC875A713A9}"/>
    <cellStyle name="Normal 3 9 24 6 2 2 2 3" xfId="32516" xr:uid="{99205F14-0D3E-4C32-BBDF-424A14CF32E7}"/>
    <cellStyle name="Normal 3 9 24 6 2 2 2 4" xfId="32517" xr:uid="{0EC5765A-E8D9-48F3-BDE1-E02B2E8F79EA}"/>
    <cellStyle name="Normal 3 9 24 6 2 2 2 5" xfId="32518" xr:uid="{839202F0-9B25-41AB-8B52-3B275642AE8C}"/>
    <cellStyle name="Normal 3 9 24 6 2 2 3" xfId="32519" xr:uid="{F731D142-EFC5-4E5E-8F79-FFA78191BA29}"/>
    <cellStyle name="Normal 3 9 24 6 2 2 3 2" xfId="32520" xr:uid="{940C0355-265C-41D7-B4CB-E1DEA4913A2B}"/>
    <cellStyle name="Normal 3 9 24 6 2 2 4" xfId="32521" xr:uid="{7F2ECCF0-3067-4227-99A1-5669B1E5E4E9}"/>
    <cellStyle name="Normal 3 9 24 6 2 2 5" xfId="32522" xr:uid="{5EE0B148-15B8-46F6-B657-F8204F3A22E8}"/>
    <cellStyle name="Normal 3 9 24 6 2 3" xfId="32523" xr:uid="{11086523-CB61-4493-A245-954F41E45123}"/>
    <cellStyle name="Normal 3 9 24 6 2 4" xfId="32524" xr:uid="{216E7E96-7007-4636-8F3F-0D429832B9F2}"/>
    <cellStyle name="Normal 3 9 24 6 2 5" xfId="32525" xr:uid="{946D3344-05C0-448B-9A6F-6DDA4945CCB9}"/>
    <cellStyle name="Normal 3 9 24 6 2 6" xfId="32526" xr:uid="{BB6D16F9-E8CC-4114-9858-0D14AFD627DC}"/>
    <cellStyle name="Normal 3 9 24 6 2 6 2" xfId="32527" xr:uid="{F4D040EB-52E2-4C75-B094-20D3FCDB6CFA}"/>
    <cellStyle name="Normal 3 9 24 6 2 7" xfId="32528" xr:uid="{CF7817ED-A1E8-449B-BE2C-795D97F9FD8E}"/>
    <cellStyle name="Normal 3 9 24 6 2 8" xfId="32529" xr:uid="{FE778DBC-2281-4F8A-8226-26F2266BF9C1}"/>
    <cellStyle name="Normal 3 9 24 6 2 9" xfId="32530" xr:uid="{E133F7E8-3F25-40AB-A2DF-EC707DE171B0}"/>
    <cellStyle name="Normal 3 9 24 6 3" xfId="32531" xr:uid="{6B13A27E-FA37-4C8E-8771-338E009E83BD}"/>
    <cellStyle name="Normal 3 9 24 6 3 2" xfId="32532" xr:uid="{504C4C69-CE70-4B1D-9A8B-B500BE89FFDF}"/>
    <cellStyle name="Normal 3 9 24 6 3 2 2" xfId="32533" xr:uid="{276651F3-912E-4EDC-9CF7-5D1F7ED32465}"/>
    <cellStyle name="Normal 3 9 24 6 3 2 2 2" xfId="32534" xr:uid="{671DFC1D-0871-414A-A86E-ED3905E2CF7D}"/>
    <cellStyle name="Normal 3 9 24 6 3 2 3" xfId="32535" xr:uid="{1A0A630C-B629-43E9-B2EA-2C92152F103D}"/>
    <cellStyle name="Normal 3 9 24 6 3 2 4" xfId="32536" xr:uid="{AD5580D5-2FF0-412F-B91D-A0F56ECB01A1}"/>
    <cellStyle name="Normal 3 9 24 6 3 2 5" xfId="32537" xr:uid="{486D4D75-F885-4C2F-8BF8-DD0D1979A92E}"/>
    <cellStyle name="Normal 3 9 24 6 3 3" xfId="32538" xr:uid="{1C660198-CDB6-4C86-9A3E-FEDC59D78E4E}"/>
    <cellStyle name="Normal 3 9 24 6 3 3 2" xfId="32539" xr:uid="{38066E0B-7116-4509-8F44-2F7258C8FA7B}"/>
    <cellStyle name="Normal 3 9 24 6 3 4" xfId="32540" xr:uid="{A1315B50-FA2C-4BBF-B75D-B114B77B1089}"/>
    <cellStyle name="Normal 3 9 24 6 3 5" xfId="32541" xr:uid="{E9708067-4CC6-441D-A87A-B27B77035CB0}"/>
    <cellStyle name="Normal 3 9 24 6 4" xfId="32542" xr:uid="{715F4CF1-D9F1-4568-80EF-A3FC11E938D9}"/>
    <cellStyle name="Normal 3 9 24 6 5" xfId="32543" xr:uid="{CB487A4E-1F90-4951-BE3B-F7D940AA62AC}"/>
    <cellStyle name="Normal 3 9 24 6 6" xfId="32544" xr:uid="{F63C8916-A4E3-4DE5-8E37-6E7D5C49B8BB}"/>
    <cellStyle name="Normal 3 9 24 6 6 2" xfId="32545" xr:uid="{B82FFDA2-E283-4B7C-8CAB-44B040618AED}"/>
    <cellStyle name="Normal 3 9 24 6 7" xfId="32546" xr:uid="{ADC4AB4B-19ED-4C20-B7C5-6A39CB19177E}"/>
    <cellStyle name="Normal 3 9 24 6 8" xfId="32547" xr:uid="{93A48A98-57EF-4825-9F80-C8E3436F8301}"/>
    <cellStyle name="Normal 3 9 24 6 9" xfId="32548" xr:uid="{8B509943-C83E-41CF-A663-C4DE7E6CADF4}"/>
    <cellStyle name="Normal 3 9 24 7" xfId="32549" xr:uid="{3283E99D-3D12-43C8-AE29-AADB383DC82B}"/>
    <cellStyle name="Normal 3 9 24 8" xfId="32550" xr:uid="{722870FA-D3F9-4923-BA8A-5CA42C1BC1A3}"/>
    <cellStyle name="Normal 3 9 24 9" xfId="32551" xr:uid="{E37B9FF0-F71E-4344-82A7-D22FD9CEBC2A}"/>
    <cellStyle name="Normal 3 9 25" xfId="32552" xr:uid="{66A8538A-678A-4C57-B404-3F6FBBB818FA}"/>
    <cellStyle name="Normal 3 9 25 2" xfId="32553" xr:uid="{D95A683E-81E2-4584-B73B-0547343E7084}"/>
    <cellStyle name="Normal 3 9 25 3" xfId="32554" xr:uid="{137F60B7-86B4-4E70-8701-7B3653C7819E}"/>
    <cellStyle name="Normal 3 9 26" xfId="32555" xr:uid="{FED614A3-50F1-40A2-BAF6-159F16489BA2}"/>
    <cellStyle name="Normal 3 9 26 2" xfId="32556" xr:uid="{FCDE0033-AA22-42B4-9763-6584B72D5DFA}"/>
    <cellStyle name="Normal 3 9 26 3" xfId="32557" xr:uid="{4C8FDC41-C814-4F1F-A5A5-25655D8821D8}"/>
    <cellStyle name="Normal 3 9 27" xfId="32558" xr:uid="{CD6E60D2-94D2-42F8-97C6-8E14AAB80AB8}"/>
    <cellStyle name="Normal 3 9 27 2" xfId="32559" xr:uid="{0E29038E-EF32-42D2-B774-0C3A5EA61C66}"/>
    <cellStyle name="Normal 3 9 27 3" xfId="32560" xr:uid="{C4FBDBC1-F590-4317-ABAB-20BE4577EF13}"/>
    <cellStyle name="Normal 3 9 28" xfId="32561" xr:uid="{6289E1DE-AB43-4267-94F9-34E382FE47CC}"/>
    <cellStyle name="Normal 3 9 28 2" xfId="32562" xr:uid="{58EDDFE1-2E7E-4468-AD39-12D7FCC45B1E}"/>
    <cellStyle name="Normal 3 9 28 3" xfId="32563" xr:uid="{BCA6CDD8-A95E-48F2-A8AB-D24F34620A41}"/>
    <cellStyle name="Normal 3 9 29" xfId="32564" xr:uid="{A01833F9-09CC-401A-A675-9E3A4FC0303B}"/>
    <cellStyle name="Normal 3 9 29 2" xfId="32565" xr:uid="{615A6878-0B2A-4F69-928F-B0F7F10346D5}"/>
    <cellStyle name="Normal 3 9 29 3" xfId="32566" xr:uid="{5B0CD0FE-CBBD-468D-900E-B2BF7780C691}"/>
    <cellStyle name="Normal 3 9 3" xfId="32567" xr:uid="{31A69FAC-8525-4AB1-ADD8-3186E03C8DB8}"/>
    <cellStyle name="Normal 3 9 3 2" xfId="32568" xr:uid="{4B635F10-07A5-400B-825B-B4CB9E7BF8ED}"/>
    <cellStyle name="Normal 3 9 3 2 2" xfId="32569" xr:uid="{905F7D79-5346-4EC3-AAE7-DE3AFC71EC68}"/>
    <cellStyle name="Normal 3 9 3 2 3" xfId="32570" xr:uid="{F67363A8-61D6-4786-BACA-9F41326570A0}"/>
    <cellStyle name="Normal 3 9 3 3" xfId="32571" xr:uid="{819E34A3-9693-4BF1-98C2-533242419021}"/>
    <cellStyle name="Normal 3 9 3 3 2" xfId="32572" xr:uid="{D9F19095-5A08-4C4D-983D-9D57D3C0E69F}"/>
    <cellStyle name="Normal 3 9 3 3 3" xfId="32573" xr:uid="{82551BE5-61C7-4EA8-A118-EAE1F736921D}"/>
    <cellStyle name="Normal 3 9 3 4" xfId="32574" xr:uid="{C2962870-CF87-4F92-BB84-60F7A56A4DB3}"/>
    <cellStyle name="Normal 3 9 3 5" xfId="32575" xr:uid="{4330B615-C139-4FAE-8B60-44DA749A8204}"/>
    <cellStyle name="Normal 3 9 30" xfId="32576" xr:uid="{1BEBE15B-40F1-41E9-A136-F12556EA05D0}"/>
    <cellStyle name="Normal 3 9 30 10" xfId="32577" xr:uid="{E1C27286-E1CB-4238-B315-3123AE84E8F4}"/>
    <cellStyle name="Normal 3 9 30 11" xfId="32578" xr:uid="{9813ACD8-EFDA-4EF8-B605-575853E22180}"/>
    <cellStyle name="Normal 3 9 30 12" xfId="32579" xr:uid="{22848301-E897-43AD-8259-5FF73E87A143}"/>
    <cellStyle name="Normal 3 9 30 13" xfId="32580" xr:uid="{60E2BE0F-CF89-4D44-A466-AFC6D88A33E6}"/>
    <cellStyle name="Normal 3 9 30 13 2" xfId="32581" xr:uid="{AD9B43AE-A34B-452D-AE70-BD69F052BA0A}"/>
    <cellStyle name="Normal 3 9 30 14" xfId="32582" xr:uid="{149C44E2-CCD1-4BCD-B4A4-0D15888F7A08}"/>
    <cellStyle name="Normal 3 9 30 15" xfId="32583" xr:uid="{570BDB84-29C3-4944-95F8-092F9A926C6E}"/>
    <cellStyle name="Normal 3 9 30 16" xfId="32584" xr:uid="{DFA18B6C-B4DF-4FEE-BED9-F94F0CCFD8D7}"/>
    <cellStyle name="Normal 3 9 30 2" xfId="32585" xr:uid="{C43E0780-3776-4256-9F50-A01388BD4EE7}"/>
    <cellStyle name="Normal 3 9 30 2 10" xfId="32586" xr:uid="{6BC99F8D-B337-4587-88EF-48096701294A}"/>
    <cellStyle name="Normal 3 9 30 2 11" xfId="32587" xr:uid="{77C5044E-A6DF-4432-B4C8-578B14CB3114}"/>
    <cellStyle name="Normal 3 9 30 2 12" xfId="32588" xr:uid="{7F85A337-4962-47DB-A53C-93EBC980B601}"/>
    <cellStyle name="Normal 3 9 30 2 13" xfId="32589" xr:uid="{8FA5E209-E9EF-4307-8DA8-04FA9C039907}"/>
    <cellStyle name="Normal 3 9 30 2 13 2" xfId="32590" xr:uid="{E22771E1-3822-4894-B658-69FBE0A6756D}"/>
    <cellStyle name="Normal 3 9 30 2 14" xfId="32591" xr:uid="{6A309654-5094-4FB4-A1AE-5B5C96C3E802}"/>
    <cellStyle name="Normal 3 9 30 2 15" xfId="32592" xr:uid="{ACC0E7A3-F568-47FC-95FC-30ED901344FE}"/>
    <cellStyle name="Normal 3 9 30 2 16" xfId="32593" xr:uid="{3771AA29-4B07-4C9D-A37D-58D2FD9A4B7D}"/>
    <cellStyle name="Normal 3 9 30 2 2" xfId="32594" xr:uid="{86FE42EF-5BFD-4057-89FC-B87BBB1ADED5}"/>
    <cellStyle name="Normal 3 9 30 2 2 10" xfId="32595" xr:uid="{BF2AB03A-897B-4C93-8530-7433E5A5265F}"/>
    <cellStyle name="Normal 3 9 30 2 2 11" xfId="32596" xr:uid="{9623027B-544E-4D80-97A1-DCDD7B0FF246}"/>
    <cellStyle name="Normal 3 9 30 2 2 12" xfId="32597" xr:uid="{3143AEF5-26A1-4F45-9EFD-38B767F7C60A}"/>
    <cellStyle name="Normal 3 9 30 2 2 12 2" xfId="32598" xr:uid="{BCFF8DD2-1415-4F6A-B9E2-DE15EF763DA9}"/>
    <cellStyle name="Normal 3 9 30 2 2 13" xfId="32599" xr:uid="{76E6F9D8-0A3A-457B-BC8D-7ABF4E3EA9B3}"/>
    <cellStyle name="Normal 3 9 30 2 2 14" xfId="32600" xr:uid="{2CCDD0D6-DB4A-4674-8CAF-B80C86F497A6}"/>
    <cellStyle name="Normal 3 9 30 2 2 15" xfId="32601" xr:uid="{8325EB29-9750-41D7-A978-A925135331B6}"/>
    <cellStyle name="Normal 3 9 30 2 2 2" xfId="32602" xr:uid="{309C8261-C3D8-4E27-9EE9-4ED832773C11}"/>
    <cellStyle name="Normal 3 9 30 2 2 2 2" xfId="32603" xr:uid="{EAE7D64A-55B9-4244-8AF3-28B5BF36DC5C}"/>
    <cellStyle name="Normal 3 9 30 2 2 2 2 2" xfId="32604" xr:uid="{C2BACC5E-06E1-4434-94CC-7C0D783485F7}"/>
    <cellStyle name="Normal 3 9 30 2 2 2 2 2 2" xfId="32605" xr:uid="{78D49BA6-C3F9-489D-8DEF-6D6D0467B542}"/>
    <cellStyle name="Normal 3 9 30 2 2 2 2 2 2 2" xfId="32606" xr:uid="{1B6B48FD-F771-4AF2-8D0A-97E00901DB57}"/>
    <cellStyle name="Normal 3 9 30 2 2 2 2 2 2 2 2" xfId="32607" xr:uid="{FC4A46A6-9431-4D86-B5FA-5B85A437066D}"/>
    <cellStyle name="Normal 3 9 30 2 2 2 2 2 2 3" xfId="32608" xr:uid="{A64F1745-57B2-4DE4-8D76-84501C5A0827}"/>
    <cellStyle name="Normal 3 9 30 2 2 2 2 2 2 4" xfId="32609" xr:uid="{6B27047E-87A4-4CAE-BAF6-4F0C36CC8619}"/>
    <cellStyle name="Normal 3 9 30 2 2 2 2 2 2 5" xfId="32610" xr:uid="{402A05C5-3634-46FA-A4EF-96CEE65B7BF5}"/>
    <cellStyle name="Normal 3 9 30 2 2 2 2 2 3" xfId="32611" xr:uid="{44B83E80-9AD2-4F66-9E8F-D7514F0C14DC}"/>
    <cellStyle name="Normal 3 9 30 2 2 2 2 2 3 2" xfId="32612" xr:uid="{57F32A7B-153F-4301-A7B5-8DC0DCD057C1}"/>
    <cellStyle name="Normal 3 9 30 2 2 2 2 2 4" xfId="32613" xr:uid="{82EA9015-6179-44A3-AF54-AA71F3F4A39A}"/>
    <cellStyle name="Normal 3 9 30 2 2 2 2 2 5" xfId="32614" xr:uid="{B80F1C32-082C-4E43-B06D-33F252D76612}"/>
    <cellStyle name="Normal 3 9 30 2 2 2 2 3" xfId="32615" xr:uid="{389A99CA-956C-4A68-84C3-079975E9E577}"/>
    <cellStyle name="Normal 3 9 30 2 2 2 2 4" xfId="32616" xr:uid="{66190067-6914-4F98-8F4C-0014A40697EC}"/>
    <cellStyle name="Normal 3 9 30 2 2 2 2 5" xfId="32617" xr:uid="{F20BBAF2-C943-41F1-B3BB-0D75B2CB3C2E}"/>
    <cellStyle name="Normal 3 9 30 2 2 2 2 6" xfId="32618" xr:uid="{CF50F4F9-8FF9-4A65-ACB4-CDDD9A608B2F}"/>
    <cellStyle name="Normal 3 9 30 2 2 2 2 6 2" xfId="32619" xr:uid="{0BF59AF8-0DDA-4328-8A74-F24C847C71DC}"/>
    <cellStyle name="Normal 3 9 30 2 2 2 2 7" xfId="32620" xr:uid="{2663540E-3295-49D6-8117-7679CE21DA35}"/>
    <cellStyle name="Normal 3 9 30 2 2 2 2 8" xfId="32621" xr:uid="{0A9BFFDA-159D-4D86-8BFA-C32250A9A54A}"/>
    <cellStyle name="Normal 3 9 30 2 2 2 2 9" xfId="32622" xr:uid="{0437E3B8-6D5C-4B42-BCE4-74E0E3D348E7}"/>
    <cellStyle name="Normal 3 9 30 2 2 2 3" xfId="32623" xr:uid="{6C1513F6-370C-482A-808D-5E57160CB2A9}"/>
    <cellStyle name="Normal 3 9 30 2 2 2 3 2" xfId="32624" xr:uid="{1D1CBA3F-1F47-418B-9675-A54307A716BC}"/>
    <cellStyle name="Normal 3 9 30 2 2 2 3 2 2" xfId="32625" xr:uid="{DA293412-1489-4233-9066-D188C0FD824D}"/>
    <cellStyle name="Normal 3 9 30 2 2 2 3 2 2 2" xfId="32626" xr:uid="{B56F0496-A2A2-477B-8B00-F980A4E7809E}"/>
    <cellStyle name="Normal 3 9 30 2 2 2 3 2 3" xfId="32627" xr:uid="{3B9F62F6-BD0C-4CF5-ADAC-FEBB5D919A17}"/>
    <cellStyle name="Normal 3 9 30 2 2 2 3 2 4" xfId="32628" xr:uid="{7EF53364-B962-43F0-AD34-3A753106E728}"/>
    <cellStyle name="Normal 3 9 30 2 2 2 3 2 5" xfId="32629" xr:uid="{93571724-E1BD-48D1-9B60-76436C8CB411}"/>
    <cellStyle name="Normal 3 9 30 2 2 2 3 3" xfId="32630" xr:uid="{3A3CAB0C-6642-4540-BDB6-49E7806100F4}"/>
    <cellStyle name="Normal 3 9 30 2 2 2 3 3 2" xfId="32631" xr:uid="{C7A086EA-8B07-45EC-A264-6D22C3683934}"/>
    <cellStyle name="Normal 3 9 30 2 2 2 3 4" xfId="32632" xr:uid="{2C3DA355-5F27-49F0-9421-7730E4D8FA31}"/>
    <cellStyle name="Normal 3 9 30 2 2 2 3 5" xfId="32633" xr:uid="{32D14705-6F13-4E5A-A3CF-5CB50C2BE803}"/>
    <cellStyle name="Normal 3 9 30 2 2 2 4" xfId="32634" xr:uid="{D07919B3-819B-41F7-9FA0-CB67E384389A}"/>
    <cellStyle name="Normal 3 9 30 2 2 2 5" xfId="32635" xr:uid="{B942666A-315A-4F9E-A65D-78D4E3F2BC1C}"/>
    <cellStyle name="Normal 3 9 30 2 2 2 6" xfId="32636" xr:uid="{7C721E34-3DB0-4E43-8F94-EA739B71AB54}"/>
    <cellStyle name="Normal 3 9 30 2 2 2 6 2" xfId="32637" xr:uid="{DA16D468-1CB6-48DE-B079-B0319F720824}"/>
    <cellStyle name="Normal 3 9 30 2 2 2 7" xfId="32638" xr:uid="{519353FE-9FEF-47ED-9659-4DF01E0F7818}"/>
    <cellStyle name="Normal 3 9 30 2 2 2 8" xfId="32639" xr:uid="{3C3F924A-665E-40DB-A96C-28B35F1FADB4}"/>
    <cellStyle name="Normal 3 9 30 2 2 2 9" xfId="32640" xr:uid="{BBA0AB16-44A8-4440-89E6-A5FEFE1B49E0}"/>
    <cellStyle name="Normal 3 9 30 2 2 3" xfId="32641" xr:uid="{56D29A2C-8A1D-4014-BFCC-6C4BDD4BBB86}"/>
    <cellStyle name="Normal 3 9 30 2 2 4" xfId="32642" xr:uid="{92AAE731-7C92-43CF-8D2A-60D205FA306D}"/>
    <cellStyle name="Normal 3 9 30 2 2 5" xfId="32643" xr:uid="{6891A18E-1B24-4ED9-B1D1-AA14EE686700}"/>
    <cellStyle name="Normal 3 9 30 2 2 6" xfId="32644" xr:uid="{338ECA64-E00A-43DA-BD46-D6F21F870D2B}"/>
    <cellStyle name="Normal 3 9 30 2 2 7" xfId="32645" xr:uid="{B004B713-2917-4E8F-9208-B4118F4E4CEE}"/>
    <cellStyle name="Normal 3 9 30 2 2 8" xfId="32646" xr:uid="{5D4CBE3E-B96C-43CC-AF1E-3BB3AA23E256}"/>
    <cellStyle name="Normal 3 9 30 2 2 8 2" xfId="32647" xr:uid="{CAB18A91-6BBC-4FD6-A03A-4E41393E7659}"/>
    <cellStyle name="Normal 3 9 30 2 2 8 2 2" xfId="32648" xr:uid="{2E406C1E-A060-496A-BEFF-9E219325131D}"/>
    <cellStyle name="Normal 3 9 30 2 2 8 2 2 2" xfId="32649" xr:uid="{298CF8D3-04A1-43CE-A256-4C125B2AE385}"/>
    <cellStyle name="Normal 3 9 30 2 2 8 2 3" xfId="32650" xr:uid="{C2422CB7-0B6D-4AE2-A282-174886ED7532}"/>
    <cellStyle name="Normal 3 9 30 2 2 8 2 4" xfId="32651" xr:uid="{69CA2EEA-1B84-484E-BA85-A214F044389F}"/>
    <cellStyle name="Normal 3 9 30 2 2 8 2 5" xfId="32652" xr:uid="{22644180-520D-4139-BE3E-A9A478E45563}"/>
    <cellStyle name="Normal 3 9 30 2 2 8 3" xfId="32653" xr:uid="{837C6305-4A11-4105-8C2B-DA89D74FD344}"/>
    <cellStyle name="Normal 3 9 30 2 2 8 3 2" xfId="32654" xr:uid="{4DCE26D5-64F5-4324-B871-012A899E0422}"/>
    <cellStyle name="Normal 3 9 30 2 2 8 4" xfId="32655" xr:uid="{A98D2ECD-E1E2-43B7-8BCE-F2926DE2A677}"/>
    <cellStyle name="Normal 3 9 30 2 2 8 5" xfId="32656" xr:uid="{F1366BC5-C64B-4A6B-8CB9-F5A6214DFF13}"/>
    <cellStyle name="Normal 3 9 30 2 2 9" xfId="32657" xr:uid="{5A5414C7-242D-479A-9932-119010067F30}"/>
    <cellStyle name="Normal 3 9 30 2 3" xfId="32658" xr:uid="{81A2850B-8F28-4D77-A036-15EFAAC1C7D0}"/>
    <cellStyle name="Normal 3 9 30 2 4" xfId="32659" xr:uid="{87DFCE98-E1FB-43FB-A642-5F1B7CE6BFAD}"/>
    <cellStyle name="Normal 3 9 30 2 4 2" xfId="32660" xr:uid="{C2E19CE7-1FC6-47A9-B21F-056CD6CA7205}"/>
    <cellStyle name="Normal 3 9 30 2 4 2 2" xfId="32661" xr:uid="{A2858F40-AF1B-44B3-A6A6-F4E96A111A42}"/>
    <cellStyle name="Normal 3 9 30 2 4 2 2 2" xfId="32662" xr:uid="{6B068F44-4BE2-432A-8B08-C16A4818C966}"/>
    <cellStyle name="Normal 3 9 30 2 4 2 2 2 2" xfId="32663" xr:uid="{826A1E11-0597-49F0-8D25-8B5E48ED4F44}"/>
    <cellStyle name="Normal 3 9 30 2 4 2 2 2 2 2" xfId="32664" xr:uid="{CE3255E3-0083-4354-98C9-B384B21C949A}"/>
    <cellStyle name="Normal 3 9 30 2 4 2 2 2 3" xfId="32665" xr:uid="{02D3C49F-292B-480E-AC73-5322AD4ADF07}"/>
    <cellStyle name="Normal 3 9 30 2 4 2 2 2 4" xfId="32666" xr:uid="{DDF671DB-F73D-4CDB-9119-D359FFB0FF2E}"/>
    <cellStyle name="Normal 3 9 30 2 4 2 2 2 5" xfId="32667" xr:uid="{70DBFE8C-4091-44E1-AF50-7CF6C9078A8B}"/>
    <cellStyle name="Normal 3 9 30 2 4 2 2 3" xfId="32668" xr:uid="{8FD69664-6FF4-4462-B90A-D5C530DBE60D}"/>
    <cellStyle name="Normal 3 9 30 2 4 2 2 3 2" xfId="32669" xr:uid="{93395334-C5D1-4880-9F48-102DF3FD84AC}"/>
    <cellStyle name="Normal 3 9 30 2 4 2 2 4" xfId="32670" xr:uid="{F672F356-BE87-4C11-B02E-D0E83F18664B}"/>
    <cellStyle name="Normal 3 9 30 2 4 2 2 5" xfId="32671" xr:uid="{11CA31C2-82D8-42A2-95E1-1BCDCBE1CA5B}"/>
    <cellStyle name="Normal 3 9 30 2 4 2 3" xfId="32672" xr:uid="{BF2B040A-D899-489C-BB1B-3938B4B53DC0}"/>
    <cellStyle name="Normal 3 9 30 2 4 2 4" xfId="32673" xr:uid="{32CE0699-6C1A-42C1-9751-155FFB1454DD}"/>
    <cellStyle name="Normal 3 9 30 2 4 2 5" xfId="32674" xr:uid="{D346E924-D844-4F42-9355-586A408820E8}"/>
    <cellStyle name="Normal 3 9 30 2 4 2 6" xfId="32675" xr:uid="{7E17A947-00CB-4523-9218-7866E05E3126}"/>
    <cellStyle name="Normal 3 9 30 2 4 2 6 2" xfId="32676" xr:uid="{4928DD25-59C8-4F1B-8312-5ED3FE3E4CF9}"/>
    <cellStyle name="Normal 3 9 30 2 4 2 7" xfId="32677" xr:uid="{8886CD3C-F88B-486C-9FE4-1BBD12EB6A34}"/>
    <cellStyle name="Normal 3 9 30 2 4 2 8" xfId="32678" xr:uid="{07915870-E95D-4AF4-83A0-57D57212B343}"/>
    <cellStyle name="Normal 3 9 30 2 4 2 9" xfId="32679" xr:uid="{044B6C1F-797E-4015-8921-D04B6907A12F}"/>
    <cellStyle name="Normal 3 9 30 2 4 3" xfId="32680" xr:uid="{61A07458-2A41-4AD0-B3E0-53A0C5A87AED}"/>
    <cellStyle name="Normal 3 9 30 2 4 3 2" xfId="32681" xr:uid="{727EBB06-EEAA-48DC-8FBF-7F4A2D8D997D}"/>
    <cellStyle name="Normal 3 9 30 2 4 3 2 2" xfId="32682" xr:uid="{306B2A5B-4A58-44E3-9002-ADC1C243E1D8}"/>
    <cellStyle name="Normal 3 9 30 2 4 3 2 2 2" xfId="32683" xr:uid="{DA87E9E6-FAC7-4376-9D59-8421D408E6EF}"/>
    <cellStyle name="Normal 3 9 30 2 4 3 2 3" xfId="32684" xr:uid="{64DDB3A7-563C-4D1C-A33C-7F72BA24F9F1}"/>
    <cellStyle name="Normal 3 9 30 2 4 3 2 4" xfId="32685" xr:uid="{6C176C50-3C49-417F-BBC4-53C5F577DED4}"/>
    <cellStyle name="Normal 3 9 30 2 4 3 2 5" xfId="32686" xr:uid="{B4F6EE2A-63AD-42B1-A002-9CD672F8252F}"/>
    <cellStyle name="Normal 3 9 30 2 4 3 3" xfId="32687" xr:uid="{09A8FA09-8112-4575-B92E-F2E02C018646}"/>
    <cellStyle name="Normal 3 9 30 2 4 3 3 2" xfId="32688" xr:uid="{AC75D553-96C3-41C9-BC2E-2BDFB506028B}"/>
    <cellStyle name="Normal 3 9 30 2 4 3 4" xfId="32689" xr:uid="{9F50B2EE-FDBC-4067-AA23-BEC4DDD68852}"/>
    <cellStyle name="Normal 3 9 30 2 4 3 5" xfId="32690" xr:uid="{DEB192EC-CF7D-4E40-A56C-7C11A356AFA4}"/>
    <cellStyle name="Normal 3 9 30 2 4 4" xfId="32691" xr:uid="{D76416DE-E3A8-4350-BF7A-02CBD1C274F6}"/>
    <cellStyle name="Normal 3 9 30 2 4 5" xfId="32692" xr:uid="{4C817434-5968-4121-AF41-2584BA728383}"/>
    <cellStyle name="Normal 3 9 30 2 4 6" xfId="32693" xr:uid="{604B9A98-B4DB-4B82-95EA-BD3E5E98DDB4}"/>
    <cellStyle name="Normal 3 9 30 2 4 6 2" xfId="32694" xr:uid="{823496AE-9558-492B-9E63-F34887DC9414}"/>
    <cellStyle name="Normal 3 9 30 2 4 7" xfId="32695" xr:uid="{C3C20BEF-A203-481F-B841-95455ECCE3E7}"/>
    <cellStyle name="Normal 3 9 30 2 4 8" xfId="32696" xr:uid="{89FBB462-A5EB-45BD-9913-99BEEF5F0993}"/>
    <cellStyle name="Normal 3 9 30 2 4 9" xfId="32697" xr:uid="{A12E99A3-14DB-4A08-AE8F-90F1E6541BE2}"/>
    <cellStyle name="Normal 3 9 30 2 5" xfId="32698" xr:uid="{BE59816E-DB36-4883-A677-D96CBD37E8AC}"/>
    <cellStyle name="Normal 3 9 30 2 5 2" xfId="32699" xr:uid="{E51E44BD-57F4-4CA9-BD80-E10CFC5D12D6}"/>
    <cellStyle name="Normal 3 9 30 2 5 3" xfId="32700" xr:uid="{1B1B4F43-41FB-478C-B652-3B2BD4BA07A0}"/>
    <cellStyle name="Normal 3 9 30 2 6" xfId="32701" xr:uid="{32FB7EFD-8E29-4933-994A-0C39C3B8A92B}"/>
    <cellStyle name="Normal 3 9 30 2 6 2" xfId="32702" xr:uid="{37E61C82-2BC7-48BF-BC59-F4C99488859A}"/>
    <cellStyle name="Normal 3 9 30 2 6 3" xfId="32703" xr:uid="{CB6DFE25-1D31-4BC7-9CC2-020D0F6902D0}"/>
    <cellStyle name="Normal 3 9 30 2 7" xfId="32704" xr:uid="{23D2A1BE-061C-4B53-ADCB-99DE621664AF}"/>
    <cellStyle name="Normal 3 9 30 2 7 2" xfId="32705" xr:uid="{D1818DDB-79BE-43C4-8590-F46DA60DA100}"/>
    <cellStyle name="Normal 3 9 30 2 7 3" xfId="32706" xr:uid="{D47101FE-AC4B-4372-BDB5-9DD0B2A80C66}"/>
    <cellStyle name="Normal 3 9 30 2 8" xfId="32707" xr:uid="{3A8EE885-381E-4558-8C89-9BB3414A30E7}"/>
    <cellStyle name="Normal 3 9 30 2 8 2" xfId="32708" xr:uid="{D9289240-545B-41A8-90AB-5B51D0813904}"/>
    <cellStyle name="Normal 3 9 30 2 8 3" xfId="32709" xr:uid="{2E785EDE-4E64-4F02-9E3E-73714C2FEA87}"/>
    <cellStyle name="Normal 3 9 30 2 9" xfId="32710" xr:uid="{4B236321-4004-4D44-905E-75688FD9B19C}"/>
    <cellStyle name="Normal 3 9 30 2 9 2" xfId="32711" xr:uid="{E2D6CAAE-913F-4037-A63F-825FD7B42A15}"/>
    <cellStyle name="Normal 3 9 30 2 9 2 2" xfId="32712" xr:uid="{893360B8-2EC5-4F32-8BC3-66BE92D6F292}"/>
    <cellStyle name="Normal 3 9 30 2 9 2 2 2" xfId="32713" xr:uid="{9DC709BA-70CF-4100-AFC3-2234E21A436A}"/>
    <cellStyle name="Normal 3 9 30 2 9 2 3" xfId="32714" xr:uid="{BA423835-D24C-458C-BFB0-B0381EA2951E}"/>
    <cellStyle name="Normal 3 9 30 2 9 2 4" xfId="32715" xr:uid="{A8188CF8-2293-43CE-B1F7-53F4BE95CCA2}"/>
    <cellStyle name="Normal 3 9 30 2 9 2 5" xfId="32716" xr:uid="{F19EBF14-B8F5-4859-99AA-982733AED799}"/>
    <cellStyle name="Normal 3 9 30 2 9 3" xfId="32717" xr:uid="{E93CCBC8-CA2F-445D-9DF8-62AF8B104C35}"/>
    <cellStyle name="Normal 3 9 30 2 9 3 2" xfId="32718" xr:uid="{63BD5302-FC3C-4006-A952-4CADBB4BDE5A}"/>
    <cellStyle name="Normal 3 9 30 2 9 4" xfId="32719" xr:uid="{CA197BE0-1D0F-41BA-B071-CB9EEA2147C4}"/>
    <cellStyle name="Normal 3 9 30 2 9 5" xfId="32720" xr:uid="{C3D8A863-0D87-4439-BBD3-D0C45988FED6}"/>
    <cellStyle name="Normal 3 9 30 3" xfId="32721" xr:uid="{2ADC0B54-057B-49D8-9BF2-D87E983C950E}"/>
    <cellStyle name="Normal 3 9 30 3 10" xfId="32722" xr:uid="{EC0CABDF-A517-4220-90EE-DEADD69815E9}"/>
    <cellStyle name="Normal 3 9 30 3 11" xfId="32723" xr:uid="{7099CD94-A055-4854-8B2F-B5BF76175B91}"/>
    <cellStyle name="Normal 3 9 30 3 12" xfId="32724" xr:uid="{A0098F86-BFA3-41A4-90ED-2691D220E487}"/>
    <cellStyle name="Normal 3 9 30 3 12 2" xfId="32725" xr:uid="{7CA2AEF5-040D-40AF-B37B-49664824E838}"/>
    <cellStyle name="Normal 3 9 30 3 13" xfId="32726" xr:uid="{19967283-7983-428B-BB06-70F2934A350D}"/>
    <cellStyle name="Normal 3 9 30 3 14" xfId="32727" xr:uid="{E9E25068-B385-4962-B4E9-8CD77B788383}"/>
    <cellStyle name="Normal 3 9 30 3 15" xfId="32728" xr:uid="{3E800ACB-D2C8-4136-B5CB-8E56A9F0AFEC}"/>
    <cellStyle name="Normal 3 9 30 3 2" xfId="32729" xr:uid="{801956D1-F1CE-474F-870C-D7F258875D18}"/>
    <cellStyle name="Normal 3 9 30 3 2 2" xfId="32730" xr:uid="{694FD2EE-E93B-4EAB-BD39-7E4FB23EB793}"/>
    <cellStyle name="Normal 3 9 30 3 2 2 2" xfId="32731" xr:uid="{3C14DA72-A7E4-4BBF-8EBF-1C1A9DB58116}"/>
    <cellStyle name="Normal 3 9 30 3 2 2 2 2" xfId="32732" xr:uid="{E56E2B8D-4475-4241-9620-E945FDCA7812}"/>
    <cellStyle name="Normal 3 9 30 3 2 2 2 2 2" xfId="32733" xr:uid="{8FA0EEB0-06F1-4C8D-83E3-E3FAB95ECB9D}"/>
    <cellStyle name="Normal 3 9 30 3 2 2 2 2 2 2" xfId="32734" xr:uid="{10C355A2-5FF0-4F89-9EC8-CEF92A2E9B6A}"/>
    <cellStyle name="Normal 3 9 30 3 2 2 2 2 3" xfId="32735" xr:uid="{6EB1A191-C921-45F1-ADDF-8CD86F21CF61}"/>
    <cellStyle name="Normal 3 9 30 3 2 2 2 2 4" xfId="32736" xr:uid="{541427BD-0D98-46FD-8C54-F177755257B1}"/>
    <cellStyle name="Normal 3 9 30 3 2 2 2 2 5" xfId="32737" xr:uid="{866C9858-7EC2-4D23-93DE-98D19B3932F5}"/>
    <cellStyle name="Normal 3 9 30 3 2 2 2 3" xfId="32738" xr:uid="{DB26EAB2-C5DD-48A3-AFA9-B7FE5F26A7AB}"/>
    <cellStyle name="Normal 3 9 30 3 2 2 2 3 2" xfId="32739" xr:uid="{4981D0E0-0EB1-429D-A557-FA53DA001FD5}"/>
    <cellStyle name="Normal 3 9 30 3 2 2 2 4" xfId="32740" xr:uid="{0D5EDB93-06AC-4D30-9B09-58C68F98B84C}"/>
    <cellStyle name="Normal 3 9 30 3 2 2 2 5" xfId="32741" xr:uid="{2B0D3879-C4FD-4E5B-B3DE-4D967FC0E26A}"/>
    <cellStyle name="Normal 3 9 30 3 2 2 3" xfId="32742" xr:uid="{99E1EF30-C77F-46D7-868E-3F1A87D3798F}"/>
    <cellStyle name="Normal 3 9 30 3 2 2 4" xfId="32743" xr:uid="{25497D4D-CC38-494C-B0F3-AA0429DE1905}"/>
    <cellStyle name="Normal 3 9 30 3 2 2 5" xfId="32744" xr:uid="{5E276274-C3A5-4E01-AAD7-D9913846FEE5}"/>
    <cellStyle name="Normal 3 9 30 3 2 2 6" xfId="32745" xr:uid="{49162253-2D49-40C9-A4A0-6C8820C3B17F}"/>
    <cellStyle name="Normal 3 9 30 3 2 2 6 2" xfId="32746" xr:uid="{C3DFE5E4-49B3-4598-BA6E-C0881AC0909B}"/>
    <cellStyle name="Normal 3 9 30 3 2 2 7" xfId="32747" xr:uid="{E8C3FF5A-787B-4F48-BBF3-4A52AC94E16B}"/>
    <cellStyle name="Normal 3 9 30 3 2 2 8" xfId="32748" xr:uid="{1F49D84E-2538-4FAF-80EB-05C0B27156EF}"/>
    <cellStyle name="Normal 3 9 30 3 2 2 9" xfId="32749" xr:uid="{00F29D6B-A000-4339-8E57-AD5F1B3B4156}"/>
    <cellStyle name="Normal 3 9 30 3 2 3" xfId="32750" xr:uid="{73330F07-1D0C-431A-886A-B0995DC63BC6}"/>
    <cellStyle name="Normal 3 9 30 3 2 3 2" xfId="32751" xr:uid="{000CF37F-2CBD-4A50-BCC2-90F7AAE8BF09}"/>
    <cellStyle name="Normal 3 9 30 3 2 3 2 2" xfId="32752" xr:uid="{C1AD7CD6-9019-4451-962E-B574FD2A4E21}"/>
    <cellStyle name="Normal 3 9 30 3 2 3 2 2 2" xfId="32753" xr:uid="{FE1A6292-7B83-4366-A3A6-89D8412EB88E}"/>
    <cellStyle name="Normal 3 9 30 3 2 3 2 3" xfId="32754" xr:uid="{31758DFA-E712-4174-AB9F-AB4289A56050}"/>
    <cellStyle name="Normal 3 9 30 3 2 3 2 4" xfId="32755" xr:uid="{284603C2-8827-497C-8710-A5DC530DD165}"/>
    <cellStyle name="Normal 3 9 30 3 2 3 2 5" xfId="32756" xr:uid="{5BDA7BA3-E2C3-474D-856D-1D1B8ECEB64E}"/>
    <cellStyle name="Normal 3 9 30 3 2 3 3" xfId="32757" xr:uid="{E60F03E5-82E7-49DD-95FC-F0B4AEE4DE4C}"/>
    <cellStyle name="Normal 3 9 30 3 2 3 3 2" xfId="32758" xr:uid="{1D45988B-EAED-486A-9FAF-BE29E2F052BF}"/>
    <cellStyle name="Normal 3 9 30 3 2 3 4" xfId="32759" xr:uid="{7FF2867D-5766-4EB9-B11C-2B5DB676CB29}"/>
    <cellStyle name="Normal 3 9 30 3 2 3 5" xfId="32760" xr:uid="{ADB4A367-9352-45A9-9AF0-0E824BD34D8B}"/>
    <cellStyle name="Normal 3 9 30 3 2 4" xfId="32761" xr:uid="{FFC2C7F7-7250-49B8-84B8-EB8B8AE0D491}"/>
    <cellStyle name="Normal 3 9 30 3 2 5" xfId="32762" xr:uid="{589C9151-EF77-4CF1-B8E0-16BF0F92C05E}"/>
    <cellStyle name="Normal 3 9 30 3 2 6" xfId="32763" xr:uid="{9BCCE476-CBEB-4E6A-A7F2-10218BE4A7BF}"/>
    <cellStyle name="Normal 3 9 30 3 2 6 2" xfId="32764" xr:uid="{82F74CF7-0F89-4A25-855E-5BDAFE66F853}"/>
    <cellStyle name="Normal 3 9 30 3 2 7" xfId="32765" xr:uid="{AFF973F3-B8A0-435F-ACA9-8284E8CD71B0}"/>
    <cellStyle name="Normal 3 9 30 3 2 8" xfId="32766" xr:uid="{B980604F-C7D2-4ADB-884A-8843FFD462F9}"/>
    <cellStyle name="Normal 3 9 30 3 2 9" xfId="32767" xr:uid="{40C50E95-3EC1-463F-B8CA-A31C76A955CB}"/>
    <cellStyle name="Normal 3 9 30 3 3" xfId="32768" xr:uid="{18E66BCA-80A0-4533-9D4C-C8E920C6FEE2}"/>
    <cellStyle name="Normal 3 9 30 3 3 2" xfId="32769" xr:uid="{03E16E92-5BC1-4ABF-9783-F8A0BA777F33}"/>
    <cellStyle name="Normal 3 9 30 3 3 3" xfId="32770" xr:uid="{400323E4-1B73-4178-B357-EEC99B6A1D42}"/>
    <cellStyle name="Normal 3 9 30 3 4" xfId="32771" xr:uid="{3F4917FD-7AD0-4609-BFB1-4A21160F3BE2}"/>
    <cellStyle name="Normal 3 9 30 3 4 2" xfId="32772" xr:uid="{D9031CF3-6DB0-4340-9D27-295BE11C415E}"/>
    <cellStyle name="Normal 3 9 30 3 4 3" xfId="32773" xr:uid="{4751A701-F4A4-4EE5-8A2F-87CB8DD5CF54}"/>
    <cellStyle name="Normal 3 9 30 3 5" xfId="32774" xr:uid="{EFA2FB11-8265-48C6-93AA-2923F569395C}"/>
    <cellStyle name="Normal 3 9 30 3 5 2" xfId="32775" xr:uid="{C7A752AF-773F-4B71-9C65-2C46F68B174A}"/>
    <cellStyle name="Normal 3 9 30 3 5 3" xfId="32776" xr:uid="{91DA4E5E-CEA6-4E98-9191-990FDE7184F0}"/>
    <cellStyle name="Normal 3 9 30 3 6" xfId="32777" xr:uid="{211EA886-B79F-4DBD-93E0-7BE2D74020D9}"/>
    <cellStyle name="Normal 3 9 30 3 6 2" xfId="32778" xr:uid="{BFD127DE-EF54-4472-93E0-E69C7B6E9E75}"/>
    <cellStyle name="Normal 3 9 30 3 6 3" xfId="32779" xr:uid="{5BB5BCD0-5129-4D7D-87F4-DEFBCF21FBC4}"/>
    <cellStyle name="Normal 3 9 30 3 7" xfId="32780" xr:uid="{7EF0A823-8211-4572-AF13-B929A65BADEE}"/>
    <cellStyle name="Normal 3 9 30 3 7 2" xfId="32781" xr:uid="{DA3543B2-E3E5-4748-94AE-810F8DCCD663}"/>
    <cellStyle name="Normal 3 9 30 3 7 3" xfId="32782" xr:uid="{CE362032-25F7-43FF-9E05-A14315CB7C26}"/>
    <cellStyle name="Normal 3 9 30 3 8" xfId="32783" xr:uid="{C0930332-4FC2-44D5-BEB0-CA0B4323E7A9}"/>
    <cellStyle name="Normal 3 9 30 3 8 2" xfId="32784" xr:uid="{02071A66-CD8F-4C16-89B6-81190E968B8E}"/>
    <cellStyle name="Normal 3 9 30 3 8 2 2" xfId="32785" xr:uid="{C8D94006-6816-482C-B565-4DE7EAA7EF5F}"/>
    <cellStyle name="Normal 3 9 30 3 8 2 2 2" xfId="32786" xr:uid="{9AC9C6A2-BCE8-4520-80F5-05529625D189}"/>
    <cellStyle name="Normal 3 9 30 3 8 2 3" xfId="32787" xr:uid="{C0FA0FDE-F9C5-4071-94BD-D7A37C6CDD63}"/>
    <cellStyle name="Normal 3 9 30 3 8 2 4" xfId="32788" xr:uid="{C7A5133A-3DA1-4E38-872A-9C440DD12119}"/>
    <cellStyle name="Normal 3 9 30 3 8 2 5" xfId="32789" xr:uid="{0CAA3E1A-A4F0-41AD-A28E-C1098351BA2A}"/>
    <cellStyle name="Normal 3 9 30 3 8 3" xfId="32790" xr:uid="{4E515DDD-2A03-429F-922C-DBB616719226}"/>
    <cellStyle name="Normal 3 9 30 3 8 3 2" xfId="32791" xr:uid="{C6E5735A-3A59-401B-BEAC-FCEBA6BE75C8}"/>
    <cellStyle name="Normal 3 9 30 3 8 4" xfId="32792" xr:uid="{5CE898F1-8D89-4251-9ECC-257262919D8C}"/>
    <cellStyle name="Normal 3 9 30 3 8 5" xfId="32793" xr:uid="{D1DC21C0-8E3B-420A-B586-4B5D02824FE8}"/>
    <cellStyle name="Normal 3 9 30 3 9" xfId="32794" xr:uid="{B1437829-B638-4886-AAE3-09F3B2066F88}"/>
    <cellStyle name="Normal 3 9 30 4" xfId="32795" xr:uid="{24CE06FE-943B-4F8A-A6EA-9362DA33E0FC}"/>
    <cellStyle name="Normal 3 9 30 4 2" xfId="32796" xr:uid="{FA3C88F3-3FEE-4D68-BC8F-76252D7B7835}"/>
    <cellStyle name="Normal 3 9 30 4 2 2" xfId="32797" xr:uid="{A94944D7-B757-4D10-A063-F097E688E7ED}"/>
    <cellStyle name="Normal 3 9 30 4 2 2 2" xfId="32798" xr:uid="{8A7ACCCB-4CA4-4A5A-9CCA-7A2BDF8D0B97}"/>
    <cellStyle name="Normal 3 9 30 4 2 2 2 2" xfId="32799" xr:uid="{78600BD7-1FAC-484D-947D-5A3EB9BCFB80}"/>
    <cellStyle name="Normal 3 9 30 4 2 2 2 2 2" xfId="32800" xr:uid="{206F3982-76C5-4668-95BB-CBCF7F802265}"/>
    <cellStyle name="Normal 3 9 30 4 2 2 2 3" xfId="32801" xr:uid="{4376B565-3BE0-4EF3-B8B9-B28917B656ED}"/>
    <cellStyle name="Normal 3 9 30 4 2 2 2 4" xfId="32802" xr:uid="{689E33EE-F81D-4AB5-975F-C0225CBEE646}"/>
    <cellStyle name="Normal 3 9 30 4 2 2 2 5" xfId="32803" xr:uid="{D82C622E-E66B-46DB-AB6B-70DD6CE25C46}"/>
    <cellStyle name="Normal 3 9 30 4 2 2 3" xfId="32804" xr:uid="{934C07C3-C86B-4501-8E20-7DE9DB4321E5}"/>
    <cellStyle name="Normal 3 9 30 4 2 2 3 2" xfId="32805" xr:uid="{CF1C4E11-35D3-4179-B449-C03CDD6D757E}"/>
    <cellStyle name="Normal 3 9 30 4 2 2 4" xfId="32806" xr:uid="{ECA4332A-3A04-4B4A-A564-76058E0A5718}"/>
    <cellStyle name="Normal 3 9 30 4 2 2 5" xfId="32807" xr:uid="{1472862C-3C3C-43F2-B9DB-F1945ECB0C71}"/>
    <cellStyle name="Normal 3 9 30 4 2 3" xfId="32808" xr:uid="{00060149-7D65-47CF-88DB-D6AE213E8E14}"/>
    <cellStyle name="Normal 3 9 30 4 2 4" xfId="32809" xr:uid="{5042AB15-C820-4976-9FD6-33348919BC17}"/>
    <cellStyle name="Normal 3 9 30 4 2 5" xfId="32810" xr:uid="{9829B699-E051-48B9-93DC-FCCFD91B7562}"/>
    <cellStyle name="Normal 3 9 30 4 2 6" xfId="32811" xr:uid="{918F629D-1436-4791-BEA0-70F70FDF94F1}"/>
    <cellStyle name="Normal 3 9 30 4 2 6 2" xfId="32812" xr:uid="{440D14E0-BF6D-468B-B5A2-0CE7527602D4}"/>
    <cellStyle name="Normal 3 9 30 4 2 7" xfId="32813" xr:uid="{20812CFF-C913-4D8B-A2E3-A7F3A206FA79}"/>
    <cellStyle name="Normal 3 9 30 4 2 8" xfId="32814" xr:uid="{9B8FC8DA-59E9-4B58-80A8-389E977BCA8F}"/>
    <cellStyle name="Normal 3 9 30 4 2 9" xfId="32815" xr:uid="{EE5CE1B3-B60F-43FA-A5B8-E2695DEFCAEE}"/>
    <cellStyle name="Normal 3 9 30 4 3" xfId="32816" xr:uid="{B16C3914-C4F6-4841-8E09-AA2C80F022B7}"/>
    <cellStyle name="Normal 3 9 30 4 3 2" xfId="32817" xr:uid="{30DF0C7A-7557-42D3-A4F9-6754CDB8CA97}"/>
    <cellStyle name="Normal 3 9 30 4 3 2 2" xfId="32818" xr:uid="{672F1CAB-AEAE-4A76-ABB2-B046E7673CE8}"/>
    <cellStyle name="Normal 3 9 30 4 3 2 2 2" xfId="32819" xr:uid="{6551CA76-8489-4F0D-BAAF-3350C5BBC27F}"/>
    <cellStyle name="Normal 3 9 30 4 3 2 3" xfId="32820" xr:uid="{4D965956-8336-4BAF-BA42-A179811E6B9D}"/>
    <cellStyle name="Normal 3 9 30 4 3 2 4" xfId="32821" xr:uid="{9B1CB221-201C-48E4-B5A8-F21788DE8E16}"/>
    <cellStyle name="Normal 3 9 30 4 3 2 5" xfId="32822" xr:uid="{5EB95CC3-50D2-442A-AFEE-268D857BF4CD}"/>
    <cellStyle name="Normal 3 9 30 4 3 3" xfId="32823" xr:uid="{A8B67D1C-4490-47AB-89D7-B8472B5AF34B}"/>
    <cellStyle name="Normal 3 9 30 4 3 3 2" xfId="32824" xr:uid="{D0050E57-805E-456F-B41D-BFE8F26C37A7}"/>
    <cellStyle name="Normal 3 9 30 4 3 4" xfId="32825" xr:uid="{1FF24C43-B00B-4C11-A8D7-1C79588EF42E}"/>
    <cellStyle name="Normal 3 9 30 4 3 5" xfId="32826" xr:uid="{7B0F04B5-93C6-4127-B6F8-D5CBD4E806C9}"/>
    <cellStyle name="Normal 3 9 30 4 4" xfId="32827" xr:uid="{527E24E6-2A7E-443C-8491-1E272A95E468}"/>
    <cellStyle name="Normal 3 9 30 4 5" xfId="32828" xr:uid="{786230CF-BBBC-45F1-8200-6D5DB598E061}"/>
    <cellStyle name="Normal 3 9 30 4 6" xfId="32829" xr:uid="{6ED96DC6-B4A2-4288-A251-6167089BF377}"/>
    <cellStyle name="Normal 3 9 30 4 6 2" xfId="32830" xr:uid="{AB6C62BE-E083-4E1A-8685-510D686137AA}"/>
    <cellStyle name="Normal 3 9 30 4 7" xfId="32831" xr:uid="{C4A8E2F2-2F51-4DE9-98AF-ECE73258F44E}"/>
    <cellStyle name="Normal 3 9 30 4 8" xfId="32832" xr:uid="{29AE2B35-F3EA-40AE-A9D5-AAEF039ACE64}"/>
    <cellStyle name="Normal 3 9 30 4 9" xfId="32833" xr:uid="{E78B539D-7DDE-4E02-949E-D4869E69192F}"/>
    <cellStyle name="Normal 3 9 30 5" xfId="32834" xr:uid="{7E2F421D-81DE-4350-9B38-D8DC83AD5481}"/>
    <cellStyle name="Normal 3 9 30 6" xfId="32835" xr:uid="{8F7B5A67-724F-4BD4-9973-14F9777E0458}"/>
    <cellStyle name="Normal 3 9 30 7" xfId="32836" xr:uid="{EBEAFB37-E2CA-438B-A6FD-CC009AB8692A}"/>
    <cellStyle name="Normal 3 9 30 8" xfId="32837" xr:uid="{3B2580B2-5432-4645-956D-39BB81D0E80D}"/>
    <cellStyle name="Normal 3 9 30 9" xfId="32838" xr:uid="{BD0D6C4F-70CE-44FC-A0E7-EDD18F3C2B6B}"/>
    <cellStyle name="Normal 3 9 30 9 2" xfId="32839" xr:uid="{1598DBF6-B7D4-4904-8CD3-0673639A8075}"/>
    <cellStyle name="Normal 3 9 30 9 2 2" xfId="32840" xr:uid="{0016C983-85A2-4BE3-9097-EC9760ADE649}"/>
    <cellStyle name="Normal 3 9 30 9 2 2 2" xfId="32841" xr:uid="{F24B6051-D647-48B8-B414-ADAE44AC2C2C}"/>
    <cellStyle name="Normal 3 9 30 9 2 3" xfId="32842" xr:uid="{CDA4FDA8-3EDA-4818-93CF-F8760E7C4C31}"/>
    <cellStyle name="Normal 3 9 30 9 2 4" xfId="32843" xr:uid="{9BA8F319-0820-4FE6-B55D-FE39D8C5DA79}"/>
    <cellStyle name="Normal 3 9 30 9 2 5" xfId="32844" xr:uid="{7E48F41A-92A2-433A-AB77-88F8554766C5}"/>
    <cellStyle name="Normal 3 9 30 9 3" xfId="32845" xr:uid="{84A8A62C-8CF0-45A3-BD1B-FDFF2C1BA8DC}"/>
    <cellStyle name="Normal 3 9 30 9 3 2" xfId="32846" xr:uid="{53ADFF54-8174-4BE6-BDBC-DD734FD4356F}"/>
    <cellStyle name="Normal 3 9 30 9 4" xfId="32847" xr:uid="{107E871F-3F27-4AA5-BDB4-8BDB2476824E}"/>
    <cellStyle name="Normal 3 9 30 9 5" xfId="32848" xr:uid="{3C71A971-8BD0-4C8E-ADEC-F35CD681DE0A}"/>
    <cellStyle name="Normal 3 9 31" xfId="32849" xr:uid="{BC33270F-5726-425F-8A83-3BDD252F077A}"/>
    <cellStyle name="Normal 3 9 31 10" xfId="32850" xr:uid="{9048ED3E-FD00-41E2-9F89-2E1258FACDB4}"/>
    <cellStyle name="Normal 3 9 31 11" xfId="32851" xr:uid="{B055B8DC-83E5-444A-B0DF-75C64C185670}"/>
    <cellStyle name="Normal 3 9 31 12" xfId="32852" xr:uid="{76F14FE2-3A45-43A0-9FE9-B46EFF320FC6}"/>
    <cellStyle name="Normal 3 9 31 12 2" xfId="32853" xr:uid="{C892C0C5-24C6-4295-9142-57E73327972A}"/>
    <cellStyle name="Normal 3 9 31 13" xfId="32854" xr:uid="{2BF3D50A-7A2E-420D-90AF-DAABEBCC64BE}"/>
    <cellStyle name="Normal 3 9 31 14" xfId="32855" xr:uid="{6C3FFC6E-DAA2-4373-9019-B447B097BFE1}"/>
    <cellStyle name="Normal 3 9 31 15" xfId="32856" xr:uid="{A0537D01-C319-412A-BDBF-808F638B320D}"/>
    <cellStyle name="Normal 3 9 31 2" xfId="32857" xr:uid="{636C0B4B-3E15-4205-8581-B6C790D98D17}"/>
    <cellStyle name="Normal 3 9 31 2 2" xfId="32858" xr:uid="{AA27B2ED-70E2-40C5-9006-A9D25A0AA18F}"/>
    <cellStyle name="Normal 3 9 31 2 2 2" xfId="32859" xr:uid="{E14526F2-EC13-4D7A-ABCB-88D9D8955B8D}"/>
    <cellStyle name="Normal 3 9 31 2 2 2 2" xfId="32860" xr:uid="{ED8EF6A9-E6ED-439D-878E-5125949E14D5}"/>
    <cellStyle name="Normal 3 9 31 2 2 2 2 2" xfId="32861" xr:uid="{D21B9E3C-401A-4D99-93B8-5CDAF580716E}"/>
    <cellStyle name="Normal 3 9 31 2 2 2 2 2 2" xfId="32862" xr:uid="{16A45766-E83A-4061-B906-0F8F0048A03A}"/>
    <cellStyle name="Normal 3 9 31 2 2 2 2 3" xfId="32863" xr:uid="{4DD12E19-C156-4B5A-8BF5-554C3B7876B2}"/>
    <cellStyle name="Normal 3 9 31 2 2 2 2 4" xfId="32864" xr:uid="{C046FBC6-8A2F-4AFF-8770-C4D9C27D7AA9}"/>
    <cellStyle name="Normal 3 9 31 2 2 2 2 5" xfId="32865" xr:uid="{842550B3-5EFE-477E-AA6E-F3F80AF56211}"/>
    <cellStyle name="Normal 3 9 31 2 2 2 3" xfId="32866" xr:uid="{410F57F5-B414-4E48-BF59-CB8BAB699206}"/>
    <cellStyle name="Normal 3 9 31 2 2 2 3 2" xfId="32867" xr:uid="{7C86CAAC-B8C0-4B4C-8340-280969CFD732}"/>
    <cellStyle name="Normal 3 9 31 2 2 2 4" xfId="32868" xr:uid="{EB7B1F91-3B04-4052-A1AB-BA5034E54D0E}"/>
    <cellStyle name="Normal 3 9 31 2 2 2 5" xfId="32869" xr:uid="{ECC7B697-DEAA-4665-BA24-38D95BAE1020}"/>
    <cellStyle name="Normal 3 9 31 2 2 3" xfId="32870" xr:uid="{6E66E0B2-5F68-4EC9-95A8-4E0809D28467}"/>
    <cellStyle name="Normal 3 9 31 2 2 4" xfId="32871" xr:uid="{8CCA9ECD-40B5-406C-9D38-AC1BFAA51B4A}"/>
    <cellStyle name="Normal 3 9 31 2 2 5" xfId="32872" xr:uid="{34681A6E-3759-4440-82E2-C6A6455A67A0}"/>
    <cellStyle name="Normal 3 9 31 2 2 6" xfId="32873" xr:uid="{B4EF89D1-42CA-4B04-9642-40AD3E57B0BC}"/>
    <cellStyle name="Normal 3 9 31 2 2 6 2" xfId="32874" xr:uid="{81B61BFA-9501-4657-BBAF-B87C22DA734E}"/>
    <cellStyle name="Normal 3 9 31 2 2 7" xfId="32875" xr:uid="{FB20C058-3C13-4756-A216-569693CCEDEF}"/>
    <cellStyle name="Normal 3 9 31 2 2 8" xfId="32876" xr:uid="{ADAAE0BC-A633-4E93-8333-1FA066308350}"/>
    <cellStyle name="Normal 3 9 31 2 2 9" xfId="32877" xr:uid="{74FECA9D-D973-40E9-B74E-13C802705EA7}"/>
    <cellStyle name="Normal 3 9 31 2 3" xfId="32878" xr:uid="{0B1FC182-5E92-479C-B2C0-2E03279A916E}"/>
    <cellStyle name="Normal 3 9 31 2 3 2" xfId="32879" xr:uid="{981C07D1-9EAE-4D02-BEC9-D44C39DAC0E5}"/>
    <cellStyle name="Normal 3 9 31 2 3 2 2" xfId="32880" xr:uid="{A57F07E5-8EDB-4390-A22D-9EBC1465339C}"/>
    <cellStyle name="Normal 3 9 31 2 3 2 2 2" xfId="32881" xr:uid="{442A9958-9896-4D02-B633-B64465CAE498}"/>
    <cellStyle name="Normal 3 9 31 2 3 2 3" xfId="32882" xr:uid="{34820D6B-B672-4CD2-BE0B-C72486E4F5BD}"/>
    <cellStyle name="Normal 3 9 31 2 3 2 4" xfId="32883" xr:uid="{AF507F11-1557-421B-BB25-DC041789ED8B}"/>
    <cellStyle name="Normal 3 9 31 2 3 2 5" xfId="32884" xr:uid="{92BDD03E-5322-4E74-A650-77985A88B446}"/>
    <cellStyle name="Normal 3 9 31 2 3 3" xfId="32885" xr:uid="{EB36F514-87C8-4373-9C47-CDEA7E0F26F0}"/>
    <cellStyle name="Normal 3 9 31 2 3 3 2" xfId="32886" xr:uid="{5D7EA281-B0DC-4540-A3AD-19B40716FD60}"/>
    <cellStyle name="Normal 3 9 31 2 3 4" xfId="32887" xr:uid="{05B4A9DE-BBBD-4794-A6B6-216009910BF1}"/>
    <cellStyle name="Normal 3 9 31 2 3 5" xfId="32888" xr:uid="{4D8D5C8E-7C16-40A4-A54F-C3C3B81B9D44}"/>
    <cellStyle name="Normal 3 9 31 2 4" xfId="32889" xr:uid="{873D17CD-9E47-4450-A526-2D0C4BBF41A2}"/>
    <cellStyle name="Normal 3 9 31 2 5" xfId="32890" xr:uid="{54E7C31C-FE31-44A8-8804-ED1C4255D0E1}"/>
    <cellStyle name="Normal 3 9 31 2 6" xfId="32891" xr:uid="{DE155BFA-771D-4892-893B-1A727F814AC9}"/>
    <cellStyle name="Normal 3 9 31 2 6 2" xfId="32892" xr:uid="{00C8538D-0E31-4E00-9E6F-2E8B7896018B}"/>
    <cellStyle name="Normal 3 9 31 2 7" xfId="32893" xr:uid="{E4BE4837-1836-45B1-BCEB-96D974736D3F}"/>
    <cellStyle name="Normal 3 9 31 2 8" xfId="32894" xr:uid="{C577E15B-4FC4-4E39-9DD7-336454D1CDE8}"/>
    <cellStyle name="Normal 3 9 31 2 9" xfId="32895" xr:uid="{37D69140-1CB4-46E4-AD67-3EC798980B7D}"/>
    <cellStyle name="Normal 3 9 31 3" xfId="32896" xr:uid="{1520E23D-13B4-4133-AB9D-B9E1DA845760}"/>
    <cellStyle name="Normal 3 9 31 4" xfId="32897" xr:uid="{7704DB8A-F317-4751-A4C5-B9B8BF1D990B}"/>
    <cellStyle name="Normal 3 9 31 5" xfId="32898" xr:uid="{1E544DD5-7ACA-45BA-86B0-AE083020A0EE}"/>
    <cellStyle name="Normal 3 9 31 6" xfId="32899" xr:uid="{782F938A-ADC6-4B9C-A8CD-CBACCBCAB39B}"/>
    <cellStyle name="Normal 3 9 31 7" xfId="32900" xr:uid="{D495EB77-03CE-4AEF-BA70-9EF23D4A0149}"/>
    <cellStyle name="Normal 3 9 31 8" xfId="32901" xr:uid="{2D41E9C5-B79E-42AF-AECD-3E7148E8C7E1}"/>
    <cellStyle name="Normal 3 9 31 8 2" xfId="32902" xr:uid="{873D870B-68B5-4FB6-8C24-79E9A38913F8}"/>
    <cellStyle name="Normal 3 9 31 8 2 2" xfId="32903" xr:uid="{717E2321-E0D1-4DBD-B1AE-B14032F00247}"/>
    <cellStyle name="Normal 3 9 31 8 2 2 2" xfId="32904" xr:uid="{0D3D842A-6E78-442D-84B6-ED2CC21C0E68}"/>
    <cellStyle name="Normal 3 9 31 8 2 3" xfId="32905" xr:uid="{3219EBA1-8458-45C6-B013-69B93032B6F5}"/>
    <cellStyle name="Normal 3 9 31 8 2 4" xfId="32906" xr:uid="{DC1B647A-2E11-4CA0-9744-B334DE527076}"/>
    <cellStyle name="Normal 3 9 31 8 2 5" xfId="32907" xr:uid="{FF8CEFFB-AC85-4441-9F30-BAF18DAA66A1}"/>
    <cellStyle name="Normal 3 9 31 8 3" xfId="32908" xr:uid="{FECBF2AD-64C5-4173-AE08-764CAF50D1B8}"/>
    <cellStyle name="Normal 3 9 31 8 3 2" xfId="32909" xr:uid="{AA431472-E09C-4446-8232-5CB41D74EE6E}"/>
    <cellStyle name="Normal 3 9 31 8 4" xfId="32910" xr:uid="{609B42D1-85AD-40FD-8701-2A200EABA885}"/>
    <cellStyle name="Normal 3 9 31 8 5" xfId="32911" xr:uid="{8465FEDA-6AB0-4C3B-970A-3412EA6D356F}"/>
    <cellStyle name="Normal 3 9 31 9" xfId="32912" xr:uid="{E9EDF3AF-2E38-497B-AFDE-F5AD645EA0EE}"/>
    <cellStyle name="Normal 3 9 32" xfId="32913" xr:uid="{039131EC-553B-4089-B6AB-FEF46BD7EBE7}"/>
    <cellStyle name="Normal 3 9 33" xfId="32914" xr:uid="{03C227C1-8842-4194-9D22-ECAC9BC8F6B3}"/>
    <cellStyle name="Normal 3 9 33 2" xfId="32915" xr:uid="{22EB83C3-28EA-4328-BCFB-7E24CDE76CDB}"/>
    <cellStyle name="Normal 3 9 33 2 2" xfId="32916" xr:uid="{CEB3158F-4E97-429E-8EDE-D1D59C51ACA2}"/>
    <cellStyle name="Normal 3 9 33 2 2 2" xfId="32917" xr:uid="{2A0569B8-F9D1-4A02-9B5B-F7D4FA5844D1}"/>
    <cellStyle name="Normal 3 9 33 2 2 2 2" xfId="32918" xr:uid="{C436708C-00C4-435D-9B35-DCC18D2B92A5}"/>
    <cellStyle name="Normal 3 9 33 2 2 2 2 2" xfId="32919" xr:uid="{FAC69CDF-C914-4B1E-8C4B-121001874312}"/>
    <cellStyle name="Normal 3 9 33 2 2 2 3" xfId="32920" xr:uid="{AC0C019D-4E8D-4EC5-B948-E34F66745B42}"/>
    <cellStyle name="Normal 3 9 33 2 2 2 4" xfId="32921" xr:uid="{7C380F82-2266-49B8-B205-CF2B6B5591F0}"/>
    <cellStyle name="Normal 3 9 33 2 2 2 5" xfId="32922" xr:uid="{BF8CBC3B-685A-43F5-8B19-53AC44C84F4F}"/>
    <cellStyle name="Normal 3 9 33 2 2 3" xfId="32923" xr:uid="{121800AE-D5DD-4870-8770-75C4D0B318F8}"/>
    <cellStyle name="Normal 3 9 33 2 2 3 2" xfId="32924" xr:uid="{B76C6AA3-6AC5-4596-A8D8-108E9C50E256}"/>
    <cellStyle name="Normal 3 9 33 2 2 4" xfId="32925" xr:uid="{44EAFD2B-7DA2-4851-B06E-034BB16B2FE5}"/>
    <cellStyle name="Normal 3 9 33 2 2 5" xfId="32926" xr:uid="{FEC6FAD7-F3D1-47D0-B704-6E9A3F67D6D2}"/>
    <cellStyle name="Normal 3 9 33 2 3" xfId="32927" xr:uid="{621BCD6C-2A87-40F7-AA83-6AEAFC824BCE}"/>
    <cellStyle name="Normal 3 9 33 2 4" xfId="32928" xr:uid="{EDA9DB70-8981-492D-A44E-9345EA91A6A5}"/>
    <cellStyle name="Normal 3 9 33 2 5" xfId="32929" xr:uid="{AB450658-25BA-494D-99CB-CE07A429E204}"/>
    <cellStyle name="Normal 3 9 33 2 6" xfId="32930" xr:uid="{FEE7C7FD-1544-47C8-AF0C-42F4B78BBA09}"/>
    <cellStyle name="Normal 3 9 33 2 6 2" xfId="32931" xr:uid="{025379C2-B6E7-425A-9340-35FA3B75275E}"/>
    <cellStyle name="Normal 3 9 33 2 7" xfId="32932" xr:uid="{26AA1C6B-2B9E-4811-9CA4-8E523AFBFE08}"/>
    <cellStyle name="Normal 3 9 33 2 8" xfId="32933" xr:uid="{FD26C84E-60E3-441E-A05D-750895D5677D}"/>
    <cellStyle name="Normal 3 9 33 2 9" xfId="32934" xr:uid="{F1D5A098-33F8-49BE-83CC-6DFEBA915540}"/>
    <cellStyle name="Normal 3 9 33 3" xfId="32935" xr:uid="{FD06252C-FE81-4CAA-B34F-DDE81E7DDE62}"/>
    <cellStyle name="Normal 3 9 33 3 2" xfId="32936" xr:uid="{A634E5EE-01B4-46C2-A1B5-DE8DA5AECE6E}"/>
    <cellStyle name="Normal 3 9 33 3 2 2" xfId="32937" xr:uid="{56624088-B600-4F6B-A9F5-5F9574AE1C06}"/>
    <cellStyle name="Normal 3 9 33 3 2 2 2" xfId="32938" xr:uid="{C542AA20-D787-46B3-A7D6-9F00C1F20C56}"/>
    <cellStyle name="Normal 3 9 33 3 2 3" xfId="32939" xr:uid="{85BD5365-54A4-46A7-BC2A-75A0205DF7C2}"/>
    <cellStyle name="Normal 3 9 33 3 2 4" xfId="32940" xr:uid="{05C044D1-34C1-4D41-8F46-A9422EF9D8A4}"/>
    <cellStyle name="Normal 3 9 33 3 2 5" xfId="32941" xr:uid="{D13C1E9F-1A12-4F25-913F-5906755B77E0}"/>
    <cellStyle name="Normal 3 9 33 3 3" xfId="32942" xr:uid="{F83145AD-9960-4534-AF45-9BB817193933}"/>
    <cellStyle name="Normal 3 9 33 3 3 2" xfId="32943" xr:uid="{AA7A1393-8874-45A9-82B1-3C7D42B21958}"/>
    <cellStyle name="Normal 3 9 33 3 4" xfId="32944" xr:uid="{38FD0937-2E0A-453B-850D-D9A646F6003F}"/>
    <cellStyle name="Normal 3 9 33 3 5" xfId="32945" xr:uid="{B7604BB4-41ED-4787-AA6D-20B143F53C5F}"/>
    <cellStyle name="Normal 3 9 33 4" xfId="32946" xr:uid="{590D014E-5ABE-4CF4-BEBD-B40CEEA3B5A2}"/>
    <cellStyle name="Normal 3 9 33 5" xfId="32947" xr:uid="{CB2EA12F-F8F8-4F56-A8A9-06C0B920C8B8}"/>
    <cellStyle name="Normal 3 9 33 6" xfId="32948" xr:uid="{40383640-93F7-4BA5-ABE3-A3621AC94D5B}"/>
    <cellStyle name="Normal 3 9 33 6 2" xfId="32949" xr:uid="{80EA2C70-4839-4A6E-B840-7ED8D5A46AF9}"/>
    <cellStyle name="Normal 3 9 33 7" xfId="32950" xr:uid="{481A5925-168C-4F32-BB50-22E552FA1765}"/>
    <cellStyle name="Normal 3 9 33 8" xfId="32951" xr:uid="{60FA7EEA-4207-4E47-AA3A-9D7A3A425EE5}"/>
    <cellStyle name="Normal 3 9 33 9" xfId="32952" xr:uid="{44690BE1-5411-4C97-AD3E-49012540F580}"/>
    <cellStyle name="Normal 3 9 34" xfId="32953" xr:uid="{5FB33327-9A1E-4283-9ADB-8147E9BAE452}"/>
    <cellStyle name="Normal 3 9 34 2" xfId="32954" xr:uid="{0D039444-5596-43D5-848C-94C0C62F1BA0}"/>
    <cellStyle name="Normal 3 9 34 3" xfId="32955" xr:uid="{C07E555F-F433-4C3C-893A-0A88BE1C44B4}"/>
    <cellStyle name="Normal 3 9 35" xfId="32956" xr:uid="{E8B0D678-9921-4E12-B4B2-7B76795FADD4}"/>
    <cellStyle name="Normal 3 9 35 2" xfId="32957" xr:uid="{E389252E-98AE-4F0A-91F5-8A34B67BC371}"/>
    <cellStyle name="Normal 3 9 35 3" xfId="32958" xr:uid="{4FD84BD0-FAB9-4246-A5C0-A3261CD1D651}"/>
    <cellStyle name="Normal 3 9 36" xfId="32959" xr:uid="{29E33135-8304-4174-96AA-BC2596E060C5}"/>
    <cellStyle name="Normal 3 9 36 2" xfId="32960" xr:uid="{BDB5CE70-018A-4196-944B-FD7193ED7BA1}"/>
    <cellStyle name="Normal 3 9 36 3" xfId="32961" xr:uid="{7D91C485-4ED8-4325-8F51-64E591181FF8}"/>
    <cellStyle name="Normal 3 9 37" xfId="32962" xr:uid="{F43364B7-C2C9-4F43-B30F-9B5F46AA5E82}"/>
    <cellStyle name="Normal 3 9 37 2" xfId="32963" xr:uid="{566D143E-A678-462D-8D00-5A7350A52568}"/>
    <cellStyle name="Normal 3 9 37 3" xfId="32964" xr:uid="{E538209B-7068-4CDB-839A-073F09D754A8}"/>
    <cellStyle name="Normal 3 9 38" xfId="32965" xr:uid="{54347CCE-5AFD-451A-ADE5-93882C395D21}"/>
    <cellStyle name="Normal 3 9 38 2" xfId="32966" xr:uid="{6C6FA6E8-4B3B-4BD0-BE57-E8B0D88F6D5B}"/>
    <cellStyle name="Normal 3 9 38 2 2" xfId="32967" xr:uid="{D047FBE9-27FB-455A-B9AA-2A42FF821403}"/>
    <cellStyle name="Normal 3 9 38 2 2 2" xfId="32968" xr:uid="{799918C8-04E8-4E19-9CC5-53AC1ABDC1E0}"/>
    <cellStyle name="Normal 3 9 38 2 3" xfId="32969" xr:uid="{05AFF004-FCDF-4F02-88D9-AE05FFDDE07D}"/>
    <cellStyle name="Normal 3 9 38 2 4" xfId="32970" xr:uid="{975B1B94-F9B6-40CD-BC43-A3A038B65509}"/>
    <cellStyle name="Normal 3 9 38 2 5" xfId="32971" xr:uid="{FAD2B23E-84AB-478A-B5DC-B65F757D9343}"/>
    <cellStyle name="Normal 3 9 38 3" xfId="32972" xr:uid="{8E9E1B96-4C1C-4989-93AB-76D943A2562E}"/>
    <cellStyle name="Normal 3 9 38 3 2" xfId="32973" xr:uid="{AE88595A-7BD2-4577-AB9D-EE0FEBEF2ACE}"/>
    <cellStyle name="Normal 3 9 38 4" xfId="32974" xr:uid="{216FB6F6-8D66-4273-AA93-A4A2E6170E7B}"/>
    <cellStyle name="Normal 3 9 38 5" xfId="32975" xr:uid="{8F490BA7-8883-4F84-8465-ED3962D929AF}"/>
    <cellStyle name="Normal 3 9 39" xfId="32976" xr:uid="{4DE00F55-7C88-4BE0-84AB-1B4A831E2001}"/>
    <cellStyle name="Normal 3 9 4" xfId="32977" xr:uid="{3E783A9C-30B9-415E-A1CA-33F787D4EF5F}"/>
    <cellStyle name="Normal 3 9 4 2" xfId="32978" xr:uid="{A5DC03ED-E8A0-4F4F-A28F-F2818B7320CA}"/>
    <cellStyle name="Normal 3 9 4 2 2" xfId="32979" xr:uid="{3AE5EB47-8E41-4EDE-9363-882C350EDE35}"/>
    <cellStyle name="Normal 3 9 4 2 3" xfId="32980" xr:uid="{77A5AC2C-C2F4-4AEA-8ABA-235FFFA66CEC}"/>
    <cellStyle name="Normal 3 9 4 3" xfId="32981" xr:uid="{02A4984C-8EB7-47AE-902C-9825A08EBEDF}"/>
    <cellStyle name="Normal 3 9 4 3 2" xfId="32982" xr:uid="{061175D3-E0C2-4D3C-8750-4DC77557D5F5}"/>
    <cellStyle name="Normal 3 9 4 3 3" xfId="32983" xr:uid="{A58B5B30-563C-4EA5-9916-E3647746B822}"/>
    <cellStyle name="Normal 3 9 4 4" xfId="32984" xr:uid="{1FCC3780-0CEE-440B-99A6-19C591FA9E1C}"/>
    <cellStyle name="Normal 3 9 4 5" xfId="32985" xr:uid="{426B67AB-CFBB-4904-B9D4-E049CEB00DCE}"/>
    <cellStyle name="Normal 3 9 40" xfId="32986" xr:uid="{384BC2F7-5BEA-4D2D-AB0F-EE60FCDAD8B6}"/>
    <cellStyle name="Normal 3 9 41" xfId="32987" xr:uid="{1C6C6CEE-C05B-41FC-B07C-1F11215DF0C9}"/>
    <cellStyle name="Normal 3 9 42" xfId="32988" xr:uid="{2188C8F1-C27F-4554-833A-9F06EB695105}"/>
    <cellStyle name="Normal 3 9 43" xfId="32989" xr:uid="{F2BBB477-55D7-42C3-AABB-F1522A16AC1C}"/>
    <cellStyle name="Normal 3 9 44" xfId="32990" xr:uid="{3DD91041-F577-48E7-B336-DF91EC3C094D}"/>
    <cellStyle name="Normal 3 9 45" xfId="32991" xr:uid="{A301B024-A653-4C67-B6EC-A39EAC3F1F92}"/>
    <cellStyle name="Normal 3 9 46" xfId="32992" xr:uid="{1A4C9F97-3875-4C67-9E10-387A944F56DC}"/>
    <cellStyle name="Normal 3 9 47" xfId="32993" xr:uid="{C66E0C20-4A42-4448-B1F8-837F4C69F485}"/>
    <cellStyle name="Normal 3 9 48" xfId="32994" xr:uid="{D0D5D9CD-95BF-4A6C-84BC-0CBD442A996C}"/>
    <cellStyle name="Normal 3 9 49" xfId="32995" xr:uid="{A84B5474-24AD-4D61-88AB-1089ADD06F5D}"/>
    <cellStyle name="Normal 3 9 5" xfId="32996" xr:uid="{520CD81E-2DBB-412F-8728-6BBAF3C302ED}"/>
    <cellStyle name="Normal 3 9 5 2" xfId="32997" xr:uid="{ABCA326F-ECC1-45FA-8115-C61FC4DAB4FC}"/>
    <cellStyle name="Normal 3 9 5 2 2" xfId="32998" xr:uid="{245CC70E-BBBB-4F0A-A622-6ABE75E1704B}"/>
    <cellStyle name="Normal 3 9 5 2 3" xfId="32999" xr:uid="{0E765546-8181-4F58-9549-8CF0F082F759}"/>
    <cellStyle name="Normal 3 9 5 3" xfId="33000" xr:uid="{9DD91AA3-2E70-4504-8272-FDD3DE0DD6C0}"/>
    <cellStyle name="Normal 3 9 5 3 2" xfId="33001" xr:uid="{A29D873B-FB64-4A45-9BF9-7745D72DDF8A}"/>
    <cellStyle name="Normal 3 9 5 3 3" xfId="33002" xr:uid="{91057B9F-5B09-4E15-9061-69F24E480064}"/>
    <cellStyle name="Normal 3 9 5 4" xfId="33003" xr:uid="{55D46E3C-A82E-43ED-8892-C848EA2A1CC7}"/>
    <cellStyle name="Normal 3 9 5 5" xfId="33004" xr:uid="{27EB2612-D619-474E-9A2C-BC634A7ECE3F}"/>
    <cellStyle name="Normal 3 9 50" xfId="33005" xr:uid="{04339C3D-022B-472B-AA7F-03184736ABCA}"/>
    <cellStyle name="Normal 3 9 51" xfId="33006" xr:uid="{CBECC8AB-46D5-4FBD-A9D2-368B01525CE8}"/>
    <cellStyle name="Normal 3 9 52" xfId="33007" xr:uid="{EBD2DF2B-465B-4F31-B8EA-5B2CF389B8AD}"/>
    <cellStyle name="Normal 3 9 53" xfId="33008" xr:uid="{EDE45251-6E2E-4659-8F4D-4FC0A90722AE}"/>
    <cellStyle name="Normal 3 9 54" xfId="33009" xr:uid="{FC3D33C3-A8C6-4435-AA3D-3F1EE3A8EDAE}"/>
    <cellStyle name="Normal 3 9 55" xfId="33010" xr:uid="{D441F89E-BCC9-4FC3-959B-87D2AEBFB017}"/>
    <cellStyle name="Normal 3 9 56" xfId="33011" xr:uid="{08337A9F-EEAD-4175-AB07-1A2FD4FF2CB3}"/>
    <cellStyle name="Normal 3 9 57" xfId="33012" xr:uid="{B24FB059-5E13-4BEC-A148-334FE3E0DD47}"/>
    <cellStyle name="Normal 3 9 58" xfId="33013" xr:uid="{D4595F66-67E2-4709-8B68-98D33C607C8C}"/>
    <cellStyle name="Normal 3 9 59" xfId="33014" xr:uid="{2219CDAF-08A7-41D0-B114-FB2FEA541967}"/>
    <cellStyle name="Normal 3 9 6" xfId="33015" xr:uid="{4A4966A2-A9B9-47E5-A384-5E061ACFB454}"/>
    <cellStyle name="Normal 3 9 6 2" xfId="33016" xr:uid="{9F21F655-E584-45E6-B9A2-0CE5F28AD34A}"/>
    <cellStyle name="Normal 3 9 6 2 2" xfId="33017" xr:uid="{B1DED771-6851-47B0-9A3A-05E20F670155}"/>
    <cellStyle name="Normal 3 9 6 2 3" xfId="33018" xr:uid="{BB230D05-5A7E-4783-85EA-73C2A5955CAE}"/>
    <cellStyle name="Normal 3 9 6 3" xfId="33019" xr:uid="{7139705C-9660-475D-855C-74D3F49A4FFA}"/>
    <cellStyle name="Normal 3 9 6 3 2" xfId="33020" xr:uid="{682749B2-50AA-4B20-9387-5E517C612AED}"/>
    <cellStyle name="Normal 3 9 6 3 3" xfId="33021" xr:uid="{A5A873B8-ADCB-4D63-B686-8E4B75D8BFBE}"/>
    <cellStyle name="Normal 3 9 6 4" xfId="33022" xr:uid="{B35D4253-5CCF-4D20-8E5F-CAA2DDC177F8}"/>
    <cellStyle name="Normal 3 9 6 5" xfId="33023" xr:uid="{7D5F2C48-F704-4D8B-A248-CC5F00755EDF}"/>
    <cellStyle name="Normal 3 9 60" xfId="33024" xr:uid="{42CA9EF6-FE3D-4C81-B45F-60B082459BCF}"/>
    <cellStyle name="Normal 3 9 61" xfId="33025" xr:uid="{F9B40759-CFE9-4E9C-A20B-D8F433C2EB5C}"/>
    <cellStyle name="Normal 3 9 62" xfId="33026" xr:uid="{8716E340-EF39-48B6-A4EF-089CC97A4F48}"/>
    <cellStyle name="Normal 3 9 63" xfId="33027" xr:uid="{E2756573-50A2-401A-8F73-498C53643A24}"/>
    <cellStyle name="Normal 3 9 64" xfId="33028" xr:uid="{499C3388-A58A-41B3-A9DE-1A6960EA4072}"/>
    <cellStyle name="Normal 3 9 65" xfId="33029" xr:uid="{571B0B0C-EFC2-4C62-9B6D-8DD3955DE5B5}"/>
    <cellStyle name="Normal 3 9 66" xfId="33030" xr:uid="{4EC4C5AB-9834-49E0-A710-B538D2AFBAB4}"/>
    <cellStyle name="Normal 3 9 67" xfId="33031" xr:uid="{63A0439C-FB7A-4DFD-A656-ECA60453A6DC}"/>
    <cellStyle name="Normal 3 9 68" xfId="33032" xr:uid="{A69C7165-1100-441A-9BBD-12B4F0C31016}"/>
    <cellStyle name="Normal 3 9 69" xfId="33033" xr:uid="{F6D755AA-B279-4896-8194-EC6BDA5A5977}"/>
    <cellStyle name="Normal 3 9 7" xfId="33034" xr:uid="{F004853A-80F9-423C-A6C0-FF539C1A5D39}"/>
    <cellStyle name="Normal 3 9 7 2" xfId="33035" xr:uid="{00F6C815-A390-43E1-9DE2-DD4CC590A359}"/>
    <cellStyle name="Normal 3 9 7 2 2" xfId="33036" xr:uid="{82874033-D8EE-401F-B335-D5AAE652C7FD}"/>
    <cellStyle name="Normal 3 9 7 2 3" xfId="33037" xr:uid="{920A1BFA-FEE4-4446-919C-8B024A6BCB1A}"/>
    <cellStyle name="Normal 3 9 7 3" xfId="33038" xr:uid="{BD6A98F2-74A2-44EA-98EA-FC02E6EBE557}"/>
    <cellStyle name="Normal 3 9 7 3 2" xfId="33039" xr:uid="{97376EA5-54E0-4DA8-BE4D-700A06FBEB73}"/>
    <cellStyle name="Normal 3 9 7 3 3" xfId="33040" xr:uid="{CCE6CA11-F688-4978-9036-2138601D21AD}"/>
    <cellStyle name="Normal 3 9 7 4" xfId="33041" xr:uid="{FE61F082-E41A-4E55-B33D-85803029FD55}"/>
    <cellStyle name="Normal 3 9 7 5" xfId="33042" xr:uid="{93565C84-B93F-4825-A840-1D26E931CDA3}"/>
    <cellStyle name="Normal 3 9 70" xfId="33043" xr:uid="{7C4F2530-1B75-4FD7-8A3B-E07C200A86E8}"/>
    <cellStyle name="Normal 3 9 71" xfId="33044" xr:uid="{E0AAB1C8-09A8-4137-906D-D98B413AC74B}"/>
    <cellStyle name="Normal 3 9 72" xfId="33045" xr:uid="{8048685D-420A-4FD7-A68F-7E0484BC6182}"/>
    <cellStyle name="Normal 3 9 73" xfId="33046" xr:uid="{4431AA57-E648-4D9F-ABC9-7A215B5A42F7}"/>
    <cellStyle name="Normal 3 9 74" xfId="33047" xr:uid="{FC60E135-C2EC-48B7-A733-FD1818DB1AD7}"/>
    <cellStyle name="Normal 3 9 75" xfId="33048" xr:uid="{034E7671-EEC1-458A-A7AA-E1A46126A271}"/>
    <cellStyle name="Normal 3 9 76" xfId="33049" xr:uid="{3EEE4267-5012-4B30-8C2D-7B96A2E9107E}"/>
    <cellStyle name="Normal 3 9 77" xfId="33050" xr:uid="{23FD03B8-2F63-4E39-93CC-DE71FFE394FF}"/>
    <cellStyle name="Normal 3 9 78" xfId="33051" xr:uid="{0F6DC388-81EC-4047-AED5-10BEDAF4F485}"/>
    <cellStyle name="Normal 3 9 79" xfId="33052" xr:uid="{D469CD05-8A46-48D3-AB98-AB5EF767281B}"/>
    <cellStyle name="Normal 3 9 79 2" xfId="33053" xr:uid="{64E13E85-020E-44C5-8C54-38890E2732BE}"/>
    <cellStyle name="Normal 3 9 8" xfId="33054" xr:uid="{C9FD655E-C6B1-421A-8AEA-C3DF64B9CEB9}"/>
    <cellStyle name="Normal 3 9 8 2" xfId="33055" xr:uid="{49B6780D-AF96-403A-9112-A381027F9151}"/>
    <cellStyle name="Normal 3 9 8 2 2" xfId="33056" xr:uid="{D2A224A3-AC18-424B-B2D0-CA4BE9C3D27E}"/>
    <cellStyle name="Normal 3 9 8 2 3" xfId="33057" xr:uid="{D053DA24-6B7C-433A-BA78-2B6625538ED8}"/>
    <cellStyle name="Normal 3 9 8 3" xfId="33058" xr:uid="{7F2EDDE7-8B22-4687-B9D5-1A57EBBA3AD5}"/>
    <cellStyle name="Normal 3 9 8 3 2" xfId="33059" xr:uid="{CA5CF812-B735-4EAB-8F4C-14D846307C68}"/>
    <cellStyle name="Normal 3 9 8 3 3" xfId="33060" xr:uid="{FDFC2B49-EBD7-49B2-9E4B-A12E14818012}"/>
    <cellStyle name="Normal 3 9 8 4" xfId="33061" xr:uid="{930544C7-435D-4F52-8D27-F95B1C5512ED}"/>
    <cellStyle name="Normal 3 9 8 5" xfId="33062" xr:uid="{2EF9BFFC-2937-44E5-B230-C8B2BE625239}"/>
    <cellStyle name="Normal 3 9 80" xfId="33063" xr:uid="{97ACFE3B-0542-4203-AF74-91D891BCA398}"/>
    <cellStyle name="Normal 3 9 81" xfId="33064" xr:uid="{1E18AEFB-2511-46BA-B6DB-7CD57E12A9DF}"/>
    <cellStyle name="Normal 3 9 82" xfId="33065" xr:uid="{5FEC6723-1CDC-4865-AE23-E0CC363936B1}"/>
    <cellStyle name="Normal 3 9 9" xfId="33066" xr:uid="{7233AC7A-E66D-4212-A574-6F4797204570}"/>
    <cellStyle name="Normal 3 9 9 2" xfId="33067" xr:uid="{F98FF755-7EB2-4A92-B3A9-D7668A5BC2B7}"/>
    <cellStyle name="Normal 3 9 9 2 2" xfId="33068" xr:uid="{1F01A2B7-EC31-402A-93E3-0724750E8C9A}"/>
    <cellStyle name="Normal 3 9 9 2 3" xfId="33069" xr:uid="{9E66F325-E2C1-4C12-A2A4-E9013160BCF5}"/>
    <cellStyle name="Normal 3 9 9 3" xfId="33070" xr:uid="{55BFC2F8-632F-48F5-AE36-44A306419E00}"/>
    <cellStyle name="Normal 3 9 9 3 2" xfId="33071" xr:uid="{63B9EF44-EF31-44FD-A1F2-49631BDE7AC3}"/>
    <cellStyle name="Normal 3 9 9 3 3" xfId="33072" xr:uid="{BE06E1D8-D9A2-4D2C-94C5-70484DBD164C}"/>
    <cellStyle name="Normal 3 9 9 4" xfId="33073" xr:uid="{B090368A-3FFF-4C16-BB1D-E43DDEC8A6F3}"/>
    <cellStyle name="Normal 3 9 9 5" xfId="33074" xr:uid="{7544FD25-570A-4BEA-8B49-5898EBE34AF9}"/>
    <cellStyle name="Normal 3 90" xfId="33075" xr:uid="{51F201B3-0E20-4D02-9BD5-BB643BD77C94}"/>
    <cellStyle name="Normal 3 90 2" xfId="33076" xr:uid="{6E879E9F-AB22-4EE1-A1D8-D004E57118A2}"/>
    <cellStyle name="Normal 3 90 2 2" xfId="33077" xr:uid="{AD6289FB-C66B-455E-B907-20C3FB9EA429}"/>
    <cellStyle name="Normal 3 90 2 3" xfId="33078" xr:uid="{8900D618-088E-4676-8DF2-3998DFB1FC7E}"/>
    <cellStyle name="Normal 3 90 3" xfId="33079" xr:uid="{C94F24A3-2C1F-46BF-885E-E6C43D6671D8}"/>
    <cellStyle name="Normal 3 90 3 2" xfId="33080" xr:uid="{9EC8CD6C-AEA6-4731-B8D4-5C2839215B5D}"/>
    <cellStyle name="Normal 3 90 3 3" xfId="33081" xr:uid="{11B5AF48-6DAF-4798-8825-443BD7F37510}"/>
    <cellStyle name="Normal 3 90 4" xfId="33082" xr:uid="{45043586-7B5C-4E5E-802B-ED84A7DACE16}"/>
    <cellStyle name="Normal 3 90 5" xfId="33083" xr:uid="{3CF7A9AF-178E-4953-A0F0-5C8C10A606D2}"/>
    <cellStyle name="Normal 3 91" xfId="33084" xr:uid="{7BA4EFCB-1884-4927-98AB-EBE93EED11B0}"/>
    <cellStyle name="Normal 3 91 2" xfId="33085" xr:uid="{256A7D16-9DD3-491B-9597-8677F3A8C4AA}"/>
    <cellStyle name="Normal 3 91 2 2" xfId="33086" xr:uid="{B9DA131C-1696-4668-8AEF-65335F523C6B}"/>
    <cellStyle name="Normal 3 91 2 3" xfId="33087" xr:uid="{A0D182B3-9B3D-442B-B876-789FAB8F638B}"/>
    <cellStyle name="Normal 3 91 3" xfId="33088" xr:uid="{3FFC0F02-908E-4FAA-A59E-AA51E85696EF}"/>
    <cellStyle name="Normal 3 91 3 2" xfId="33089" xr:uid="{AD1CEC05-BB9F-425A-BC8C-3E4412BA2570}"/>
    <cellStyle name="Normal 3 91 3 3" xfId="33090" xr:uid="{B754518D-FF2B-4E4B-9D06-9A5615179C0B}"/>
    <cellStyle name="Normal 3 91 4" xfId="33091" xr:uid="{5333FE78-C48E-43C8-BD22-7249C2457D76}"/>
    <cellStyle name="Normal 3 91 5" xfId="33092" xr:uid="{A00B93DF-4E17-4D29-8D54-6961D56F8E39}"/>
    <cellStyle name="Normal 3 92" xfId="33093" xr:uid="{0A9DECDF-1811-44B4-BD95-23C38D03A11E}"/>
    <cellStyle name="Normal 3 92 2" xfId="33094" xr:uid="{229094CE-EF53-4D52-87B1-96991767A6A8}"/>
    <cellStyle name="Normal 3 92 2 2" xfId="33095" xr:uid="{6BA8F3DF-382E-4633-BDBD-339347EFF2E3}"/>
    <cellStyle name="Normal 3 92 2 3" xfId="33096" xr:uid="{56061510-36DA-4359-B912-7DBC9CC6846E}"/>
    <cellStyle name="Normal 3 92 3" xfId="33097" xr:uid="{AB0D7FD1-4CB0-4AB4-AE44-9504871239F7}"/>
    <cellStyle name="Normal 3 92 3 2" xfId="33098" xr:uid="{D934717A-9D27-4661-BC07-EC486576EBFD}"/>
    <cellStyle name="Normal 3 92 3 3" xfId="33099" xr:uid="{4682AA65-8E52-4040-B762-2C44425C725E}"/>
    <cellStyle name="Normal 3 92 4" xfId="33100" xr:uid="{63173AB8-A332-4169-8DE7-A115A90D361C}"/>
    <cellStyle name="Normal 3 92 5" xfId="33101" xr:uid="{71C04A34-940D-467E-9B48-FE15E941E7BF}"/>
    <cellStyle name="Normal 3 93" xfId="33102" xr:uid="{67D7F917-A4A8-43D1-9025-55CB66241D82}"/>
    <cellStyle name="Normal 3 93 2" xfId="33103" xr:uid="{D59296F6-02E2-4F7D-91E7-C7AFB900F748}"/>
    <cellStyle name="Normal 3 93 2 2" xfId="33104" xr:uid="{D3AD2AF2-F82C-4902-AAD6-3DA1CD92FB39}"/>
    <cellStyle name="Normal 3 93 2 3" xfId="33105" xr:uid="{AD1D5965-A98A-4BB5-8D6B-0475C07A14F7}"/>
    <cellStyle name="Normal 3 93 3" xfId="33106" xr:uid="{812AD6F5-3C23-4FA0-815F-8EBF66B6AE65}"/>
    <cellStyle name="Normal 3 93 3 2" xfId="33107" xr:uid="{03FAA6E7-B071-418B-8019-3A052F90DDFC}"/>
    <cellStyle name="Normal 3 93 3 3" xfId="33108" xr:uid="{2B832083-9C1E-4FAD-80B4-DDE3593ED590}"/>
    <cellStyle name="Normal 3 93 4" xfId="33109" xr:uid="{794CE091-7B08-448C-BAF4-282FB2472FA7}"/>
    <cellStyle name="Normal 3 93 5" xfId="33110" xr:uid="{41D807A0-42EF-4BF9-9648-91BEE821E051}"/>
    <cellStyle name="Normal 3 94" xfId="33111" xr:uid="{7D0C86B1-FDDE-4BE7-8CBC-E50A3A654158}"/>
    <cellStyle name="Normal 3 94 2" xfId="33112" xr:uid="{6A4C4F5B-DF6B-4B5D-9376-9604A45E461E}"/>
    <cellStyle name="Normal 3 94 2 2" xfId="33113" xr:uid="{D7CEB3A7-484C-4586-A097-4E1F35FBF3C9}"/>
    <cellStyle name="Normal 3 94 2 3" xfId="33114" xr:uid="{BA6B4877-2472-48D0-A689-EADD7B66F4B5}"/>
    <cellStyle name="Normal 3 94 3" xfId="33115" xr:uid="{6A0969BE-2D5D-437A-8817-51EC5F2DC3D6}"/>
    <cellStyle name="Normal 3 94 3 2" xfId="33116" xr:uid="{0793E28B-EFE8-4825-85BA-1451DEE9B8F6}"/>
    <cellStyle name="Normal 3 94 3 3" xfId="33117" xr:uid="{BA69664E-C032-468E-BE90-3403E18A6971}"/>
    <cellStyle name="Normal 3 94 4" xfId="33118" xr:uid="{528797BE-5848-45A4-ACD4-5AFC309407C3}"/>
    <cellStyle name="Normal 3 94 5" xfId="33119" xr:uid="{325002D4-8015-40D9-B5E5-058B6E13F355}"/>
    <cellStyle name="Normal 3 95" xfId="33120" xr:uid="{D7A6C2DB-B185-4420-B8FD-8A45528301D7}"/>
    <cellStyle name="Normal 3 95 2" xfId="33121" xr:uid="{15286204-CBA2-4B52-B327-FA021E986862}"/>
    <cellStyle name="Normal 3 95 2 2" xfId="33122" xr:uid="{9505E1E4-93AB-4A89-9C93-D5902F83E5DA}"/>
    <cellStyle name="Normal 3 95 2 3" xfId="33123" xr:uid="{31508694-1C4E-46D2-9903-ACA8B381F55D}"/>
    <cellStyle name="Normal 3 95 3" xfId="33124" xr:uid="{3724D9D1-4F5F-4EC5-BE17-3B27C48E6F1B}"/>
    <cellStyle name="Normal 3 95 3 2" xfId="33125" xr:uid="{C0871674-4F12-4324-BE86-D47D78F4BF31}"/>
    <cellStyle name="Normal 3 95 3 3" xfId="33126" xr:uid="{FEE59010-110C-476B-96CB-D7FB26BA16D2}"/>
    <cellStyle name="Normal 3 95 4" xfId="33127" xr:uid="{17306C76-23D1-4FFC-8B10-EFA786E1FAE1}"/>
    <cellStyle name="Normal 3 95 5" xfId="33128" xr:uid="{4E95241C-1359-4A62-B6F5-1C9278EEDD8C}"/>
    <cellStyle name="Normal 3 96" xfId="33129" xr:uid="{17A4FE41-4F48-4F5C-85FA-D90AAFF1C747}"/>
    <cellStyle name="Normal 3 96 2" xfId="33130" xr:uid="{92056DAB-4AA7-4A92-955A-FE3DAEE7A2ED}"/>
    <cellStyle name="Normal 3 96 2 2" xfId="33131" xr:uid="{A3860070-B178-4D3F-BE24-8AE6474FB3B5}"/>
    <cellStyle name="Normal 3 96 2 3" xfId="33132" xr:uid="{6AD0A777-4AB6-4A48-903E-FE76731111D1}"/>
    <cellStyle name="Normal 3 96 3" xfId="33133" xr:uid="{6FA01DF2-71A3-4A7E-A8E0-D51AB0B8AEDF}"/>
    <cellStyle name="Normal 3 96 3 2" xfId="33134" xr:uid="{8751853D-CB39-4E97-B438-045102E9668F}"/>
    <cellStyle name="Normal 3 96 3 3" xfId="33135" xr:uid="{3F86E675-71BE-4DF6-BEBF-9AA6E4051DC6}"/>
    <cellStyle name="Normal 3 96 4" xfId="33136" xr:uid="{88811C4E-7BAB-401C-A607-1C2568C58D0D}"/>
    <cellStyle name="Normal 3 96 5" xfId="33137" xr:uid="{AF17BE54-3C72-495E-BC2C-9F33E06E925A}"/>
    <cellStyle name="Normal 3 97" xfId="33138" xr:uid="{92ACE8C0-B881-404F-B200-006E7A3F3804}"/>
    <cellStyle name="Normal 3 97 2" xfId="33139" xr:uid="{5E711EF2-7238-405B-8396-4B51CC5EC5B3}"/>
    <cellStyle name="Normal 3 97 2 2" xfId="33140" xr:uid="{A0058FD2-6F98-4E55-85E2-AD9F258B46A9}"/>
    <cellStyle name="Normal 3 97 2 3" xfId="33141" xr:uid="{10B4D671-8E10-4631-9772-F74A829D23B3}"/>
    <cellStyle name="Normal 3 97 3" xfId="33142" xr:uid="{9BED08AC-7C05-4DFC-BA08-F7A99269E9A0}"/>
    <cellStyle name="Normal 3 97 3 2" xfId="33143" xr:uid="{9F5ECFD2-F068-40DE-8EAC-C8150A52C043}"/>
    <cellStyle name="Normal 3 97 3 3" xfId="33144" xr:uid="{F954F407-6754-4F74-A3A8-C3126D05FD92}"/>
    <cellStyle name="Normal 3 97 4" xfId="33145" xr:uid="{559558A7-671C-4EE4-9995-9D6CF82269DD}"/>
    <cellStyle name="Normal 3 97 5" xfId="33146" xr:uid="{7305165A-9D05-4258-BACC-7A335AF0C527}"/>
    <cellStyle name="Normal 3 98" xfId="33147" xr:uid="{F68E828A-5309-48C8-8F0F-7ADD4A1350DD}"/>
    <cellStyle name="Normal 3 98 2" xfId="33148" xr:uid="{22FE6116-9F9D-4F0C-BA65-65E7C5772869}"/>
    <cellStyle name="Normal 3 98 2 2" xfId="33149" xr:uid="{B00494ED-7A9B-40E2-9E2C-B9D782B723A6}"/>
    <cellStyle name="Normal 3 98 2 3" xfId="33150" xr:uid="{19529E8E-585A-4E77-976D-63F232DCA2F2}"/>
    <cellStyle name="Normal 3 98 3" xfId="33151" xr:uid="{B8E3A642-7949-4E05-9474-54C191B24B2B}"/>
    <cellStyle name="Normal 3 98 3 2" xfId="33152" xr:uid="{707A6FFC-EBD2-4849-BB9D-278F52DEE6C4}"/>
    <cellStyle name="Normal 3 98 3 3" xfId="33153" xr:uid="{D8620DE2-675A-46C8-873F-2A4BC9C8462C}"/>
    <cellStyle name="Normal 3 98 4" xfId="33154" xr:uid="{6ED2D150-2A7F-4827-8272-E89B5F8A51EC}"/>
    <cellStyle name="Normal 3 98 5" xfId="33155" xr:uid="{F7AD3496-D15D-43EA-B0E4-A531D7D7C711}"/>
    <cellStyle name="Normal 3 99" xfId="33156" xr:uid="{F464E40E-A1D6-4687-83F3-F5C9F10B72FF}"/>
    <cellStyle name="Normal 3 99 2" xfId="33157" xr:uid="{29AD013F-1354-49BF-8908-4FA7FFF0FEC5}"/>
    <cellStyle name="Normal 3 99 2 2" xfId="33158" xr:uid="{661334B4-4B7B-4848-B74B-0136E5014AB0}"/>
    <cellStyle name="Normal 3 99 2 3" xfId="33159" xr:uid="{E70344F0-6D52-4AD0-99E1-2B9C9B6FAB7A}"/>
    <cellStyle name="Normal 3 99 3" xfId="33160" xr:uid="{34888969-7D9D-401A-A452-431A9A0DE99F}"/>
    <cellStyle name="Normal 3 99 3 2" xfId="33161" xr:uid="{E77B5218-F962-4D0E-B9AC-9325344AB836}"/>
    <cellStyle name="Normal 3 99 3 3" xfId="33162" xr:uid="{A6C3B22D-984D-4946-909C-DD6C86EB0FB2}"/>
    <cellStyle name="Normal 3 99 4" xfId="33163" xr:uid="{966EEFAE-9915-4F79-AA80-86D635AB0A54}"/>
    <cellStyle name="Normal 3 99 5" xfId="33164" xr:uid="{EC5BC513-8D9F-4ADB-9F87-745DCEE916A5}"/>
    <cellStyle name="Normal 3_2006-2009 Updated Graph" xfId="33165" xr:uid="{F3F8C1CF-250B-4DC3-A50F-40B543A527E2}"/>
    <cellStyle name="Normal 30" xfId="33166" xr:uid="{5376DB49-CEDF-4E68-9DE1-B2AAE44226A4}"/>
    <cellStyle name="Normal 30 2" xfId="33167" xr:uid="{5816E1FB-BE64-47FD-9933-2EAC1872F3D6}"/>
    <cellStyle name="Normal 31" xfId="33168" xr:uid="{2966A1CE-2107-4610-8AC0-1B0F1CF51CC5}"/>
    <cellStyle name="Normal 32" xfId="33169" xr:uid="{1665AE00-964C-4DC4-BA2B-5BA07C92B91F}"/>
    <cellStyle name="Normal 324" xfId="315" xr:uid="{4600A8BF-0A7A-4E0F-8B99-1632D8591137}"/>
    <cellStyle name="Normal 33" xfId="33170" xr:uid="{47054959-F608-49BC-B3D2-0181656E84FE}"/>
    <cellStyle name="Normal 34" xfId="33171" xr:uid="{1EDBB919-A801-4C13-95CF-22620A3A2509}"/>
    <cellStyle name="Normal 34 2" xfId="33172" xr:uid="{E062FE51-AFCF-47B5-92BB-CBEBD3BC6AA0}"/>
    <cellStyle name="Normal 34 2 2" xfId="33173" xr:uid="{E61C1538-71DA-4596-81AF-228E28BE7E39}"/>
    <cellStyle name="Normal 34 2 3" xfId="33174" xr:uid="{FDD6ED95-8549-448A-A1B1-CB65D99E8181}"/>
    <cellStyle name="Normal 34 3" xfId="33175" xr:uid="{3DB1D5C7-B70C-484D-AD4A-49F88F0DE94C}"/>
    <cellStyle name="Normal 34 4" xfId="33176" xr:uid="{435CDA25-7883-41BB-BCC3-08D475E574F4}"/>
    <cellStyle name="Normal 35" xfId="33177" xr:uid="{7FF51F11-875F-4BD9-89E5-717AF0D8FD4A}"/>
    <cellStyle name="Normal 35 2" xfId="33178" xr:uid="{16F7F4F7-CF93-4A55-9819-CFA1F0C57D00}"/>
    <cellStyle name="Normal 35 3" xfId="33179" xr:uid="{5341090D-9862-404E-8440-8204115BE399}"/>
    <cellStyle name="Normal 36" xfId="33180" xr:uid="{7707F737-3AA6-4B75-9CDA-E5BCD15FB249}"/>
    <cellStyle name="Normal 37" xfId="33181" xr:uid="{794788F6-2DE4-4C9B-9274-A8EC5ED31DB1}"/>
    <cellStyle name="Normal 38" xfId="33182" xr:uid="{F27682E4-FDCC-49CB-BF89-5286F54D63D5}"/>
    <cellStyle name="Normal 39" xfId="33183" xr:uid="{E54AB22F-83FE-4F20-A2C7-F9F91D7B8474}"/>
    <cellStyle name="Normal 4" xfId="316" xr:uid="{2DBD3F60-1269-47C3-9890-C661B7615569}"/>
    <cellStyle name="Normal 4 10" xfId="33185" xr:uid="{FA5C0A3A-B122-4235-9FBA-FDBA5B255B4C}"/>
    <cellStyle name="Normal 4 100" xfId="33186" xr:uid="{1C63DF00-ED1C-4412-A8D3-8313CACD4C67}"/>
    <cellStyle name="Normal 4 101" xfId="33187" xr:uid="{4FF51089-169A-4265-A43E-23E573B93F13}"/>
    <cellStyle name="Normal 4 102" xfId="33188" xr:uid="{5173B261-A3CD-474F-AAC7-DBDEE6C92426}"/>
    <cellStyle name="Normal 4 103" xfId="33189" xr:uid="{1CE987F9-F15B-4F29-AF71-C9A8E5492A90}"/>
    <cellStyle name="Normal 4 104" xfId="33190" xr:uid="{B877936B-B558-446D-8CD9-41A9CD6480B6}"/>
    <cellStyle name="Normal 4 105" xfId="33191" xr:uid="{C180A44D-3BF7-4111-B39E-1AB308EC1D98}"/>
    <cellStyle name="Normal 4 106" xfId="33192" xr:uid="{4171B121-97F0-4E83-BC9D-4CA2E12C33B7}"/>
    <cellStyle name="Normal 4 107" xfId="33193" xr:uid="{47F341D3-AA29-4A6E-ADC6-B5F36B3E3FF8}"/>
    <cellStyle name="Normal 4 108" xfId="33194" xr:uid="{E012152A-1287-4D57-85B9-F8DF6631C103}"/>
    <cellStyle name="Normal 4 109" xfId="33195" xr:uid="{7E0B9EE4-487E-4F4C-98B9-4D4D8C376FA7}"/>
    <cellStyle name="Normal 4 11" xfId="33196" xr:uid="{75056F3E-3563-466F-9FDB-C1251DECBBF7}"/>
    <cellStyle name="Normal 4 110" xfId="33197" xr:uid="{DD841E86-4DA3-4CB5-B6C9-2BAC3005ECA1}"/>
    <cellStyle name="Normal 4 111" xfId="33184" xr:uid="{E272337A-D2EC-4738-8E12-A96E3769E0DD}"/>
    <cellStyle name="Normal 4 12" xfId="33198" xr:uid="{5360413B-3AF0-4C3A-8541-AFA36B1BE054}"/>
    <cellStyle name="Normal 4 13" xfId="33199" xr:uid="{AAE8B2D4-1F78-42A1-9E2D-73015352DC5C}"/>
    <cellStyle name="Normal 4 14" xfId="33200" xr:uid="{3AFEA1E4-026B-464A-829A-D1B71418D684}"/>
    <cellStyle name="Normal 4 15" xfId="33201" xr:uid="{E0C57BBB-25CE-419B-A0CC-299E910CACAF}"/>
    <cellStyle name="Normal 4 16" xfId="33202" xr:uid="{723036C0-16D9-46F8-AEFA-2C3CFF07E7CB}"/>
    <cellStyle name="Normal 4 17" xfId="33203" xr:uid="{F56AFEC0-BEB4-4DC1-94F2-DBD50F1BB515}"/>
    <cellStyle name="Normal 4 18" xfId="33204" xr:uid="{4A1806FD-CE70-46AC-9375-77FF8F08A6EE}"/>
    <cellStyle name="Normal 4 19" xfId="33205" xr:uid="{4FFC17D3-654A-45EF-A164-153932EBE3D7}"/>
    <cellStyle name="Normal 4 2" xfId="317" xr:uid="{92D7D13D-DD0E-40E9-A399-221C6D9E8A62}"/>
    <cellStyle name="Normal 4 2 10" xfId="33206" xr:uid="{931C6C78-3098-47DE-B02C-30E0EF255AA4}"/>
    <cellStyle name="Normal 4 2 10 2" xfId="33207" xr:uid="{427F36FD-9951-4991-97CD-7E62A57F8802}"/>
    <cellStyle name="Normal 4 2 10 2 2" xfId="33208" xr:uid="{2430F923-B952-429B-8B3D-F28D16FB0CD0}"/>
    <cellStyle name="Normal 4 2 10 2 3" xfId="33209" xr:uid="{F3D89CD7-F6BC-44E2-B3DC-D0C41511DCB0}"/>
    <cellStyle name="Normal 4 2 10 3" xfId="33210" xr:uid="{A2484145-FB81-4A5A-BBCA-50E2E644B609}"/>
    <cellStyle name="Normal 4 2 10 3 2" xfId="33211" xr:uid="{D048C20F-E034-4C3A-A22E-5044C75DBE32}"/>
    <cellStyle name="Normal 4 2 10 3 3" xfId="33212" xr:uid="{315AAE44-0F33-4EF4-B605-017DF8CEFAB4}"/>
    <cellStyle name="Normal 4 2 10 4" xfId="33213" xr:uid="{E804A3A1-69F5-4F25-9415-703FEAA13178}"/>
    <cellStyle name="Normal 4 2 10 5" xfId="33214" xr:uid="{7BDC4E88-6C40-42E4-A522-6031817C7175}"/>
    <cellStyle name="Normal 4 2 11" xfId="33215" xr:uid="{DF0FA214-C0D4-4A29-9B6C-C66FCB09969A}"/>
    <cellStyle name="Normal 4 2 11 2" xfId="33216" xr:uid="{B72BA9DF-C99D-4006-B850-7FA91E678356}"/>
    <cellStyle name="Normal 4 2 11 2 2" xfId="33217" xr:uid="{DE789BD7-D6C5-4D60-9358-725F07AC3D8C}"/>
    <cellStyle name="Normal 4 2 11 2 3" xfId="33218" xr:uid="{E5DD7FCE-230F-4A9C-BA3C-837268370C93}"/>
    <cellStyle name="Normal 4 2 11 3" xfId="33219" xr:uid="{45CCE1D6-9B1B-4CB2-922F-7497CFF0B8C7}"/>
    <cellStyle name="Normal 4 2 11 3 2" xfId="33220" xr:uid="{07E2F6C6-31BF-4967-BBFE-EB7E55D2AE83}"/>
    <cellStyle name="Normal 4 2 11 3 3" xfId="33221" xr:uid="{923354F1-C334-47D2-911F-EE8DCE6E9461}"/>
    <cellStyle name="Normal 4 2 11 4" xfId="33222" xr:uid="{7C1DE0B2-B4F2-4E27-B2ED-D3126E5C51DC}"/>
    <cellStyle name="Normal 4 2 11 5" xfId="33223" xr:uid="{6E123F88-FBCA-4E8F-AC80-903ECDEEDD69}"/>
    <cellStyle name="Normal 4 2 12" xfId="33224" xr:uid="{281740FE-E35C-44F9-B333-B7AAB4C41D21}"/>
    <cellStyle name="Normal 4 2 12 2" xfId="33225" xr:uid="{15770AB8-B9E1-4F1F-B772-1F481D2DAB97}"/>
    <cellStyle name="Normal 4 2 12 2 2" xfId="33226" xr:uid="{2C0E776E-0EC7-4615-91A7-0CAFEE4FE866}"/>
    <cellStyle name="Normal 4 2 12 2 3" xfId="33227" xr:uid="{23AF9F04-7AE4-492F-BA77-1EB0565355AE}"/>
    <cellStyle name="Normal 4 2 12 3" xfId="33228" xr:uid="{A662907A-A531-456E-A195-1ADDFAD6B36A}"/>
    <cellStyle name="Normal 4 2 12 3 2" xfId="33229" xr:uid="{EC230495-F2E9-4C62-AC81-11F0C430BAD1}"/>
    <cellStyle name="Normal 4 2 12 3 3" xfId="33230" xr:uid="{C6B32543-91B5-4FC2-A1B4-632AC790BF11}"/>
    <cellStyle name="Normal 4 2 12 4" xfId="33231" xr:uid="{F1B23348-7A20-488F-B018-26633F58490F}"/>
    <cellStyle name="Normal 4 2 12 5" xfId="33232" xr:uid="{B5009BB9-D34A-4D74-A870-378BB52030EA}"/>
    <cellStyle name="Normal 4 2 13" xfId="33233" xr:uid="{80AB8502-72ED-4899-871D-9BA72DBB832F}"/>
    <cellStyle name="Normal 4 2 13 2" xfId="33234" xr:uid="{D2611EB4-9607-444D-8ED9-94DFF8C1CD85}"/>
    <cellStyle name="Normal 4 2 13 2 2" xfId="33235" xr:uid="{7B8B1179-036E-4532-8DE7-C8E2300391BE}"/>
    <cellStyle name="Normal 4 2 13 2 3" xfId="33236" xr:uid="{E88B4EE0-D574-45FE-94FA-2B782C2FFD78}"/>
    <cellStyle name="Normal 4 2 13 3" xfId="33237" xr:uid="{058C87DA-A27B-4C60-88AD-54574A8FCC6F}"/>
    <cellStyle name="Normal 4 2 13 3 2" xfId="33238" xr:uid="{FDC5F394-546F-469D-82F4-D386B4ECB4D4}"/>
    <cellStyle name="Normal 4 2 13 3 3" xfId="33239" xr:uid="{CC28563C-3540-4DF8-B2E8-D45094A6681E}"/>
    <cellStyle name="Normal 4 2 13 4" xfId="33240" xr:uid="{27AB97D6-5E99-49F3-9EDF-6627D7CF407C}"/>
    <cellStyle name="Normal 4 2 13 5" xfId="33241" xr:uid="{84E2AD55-5141-4FB5-AD57-8AD723A1B7DC}"/>
    <cellStyle name="Normal 4 2 14" xfId="33242" xr:uid="{63061481-1070-41CF-9FF0-98E6F2CFEC57}"/>
    <cellStyle name="Normal 4 2 14 2" xfId="33243" xr:uid="{098A8BB8-B9DC-4B10-9542-93A868510228}"/>
    <cellStyle name="Normal 4 2 14 2 2" xfId="33244" xr:uid="{7554524E-94C9-4BC9-A964-CBDBADA1E1CB}"/>
    <cellStyle name="Normal 4 2 14 2 3" xfId="33245" xr:uid="{060DF62D-5110-419E-B45F-AAB38B097717}"/>
    <cellStyle name="Normal 4 2 14 3" xfId="33246" xr:uid="{91F5CD73-C638-44D8-A5E5-0C8AB5C79ABF}"/>
    <cellStyle name="Normal 4 2 14 3 2" xfId="33247" xr:uid="{231DA42E-5E09-4A77-86D2-761B2D1AE351}"/>
    <cellStyle name="Normal 4 2 14 3 3" xfId="33248" xr:uid="{626FB4F2-1080-41B3-B5CD-369E32A9A63C}"/>
    <cellStyle name="Normal 4 2 14 4" xfId="33249" xr:uid="{8B1491C4-E7DC-4A6E-84B7-03371E7C86AC}"/>
    <cellStyle name="Normal 4 2 14 5" xfId="33250" xr:uid="{FDA6B1E8-C6AC-439F-87A0-A90F570D4CAB}"/>
    <cellStyle name="Normal 4 2 15" xfId="33251" xr:uid="{61A774C6-E54F-4059-9613-7D9AEEAE60D6}"/>
    <cellStyle name="Normal 4 2 15 2" xfId="33252" xr:uid="{FB9383A0-7DD3-48DF-860C-1E9BF8075B45}"/>
    <cellStyle name="Normal 4 2 15 2 2" xfId="33253" xr:uid="{CE33A446-0FC6-4541-B5DE-9F89F1841016}"/>
    <cellStyle name="Normal 4 2 15 2 3" xfId="33254" xr:uid="{436FEF78-D198-40A4-AB91-583F9CC4F205}"/>
    <cellStyle name="Normal 4 2 15 3" xfId="33255" xr:uid="{08E301E3-2EDE-45DB-9165-5579CFB11385}"/>
    <cellStyle name="Normal 4 2 15 3 2" xfId="33256" xr:uid="{4A472327-D44F-4154-9C0C-05F77A5788C8}"/>
    <cellStyle name="Normal 4 2 15 3 3" xfId="33257" xr:uid="{0468A2D0-3AD6-4D9D-8E2A-6FA9BF3BACF5}"/>
    <cellStyle name="Normal 4 2 15 4" xfId="33258" xr:uid="{B5213C0D-64C0-4A63-B51B-683023F46A22}"/>
    <cellStyle name="Normal 4 2 15 5" xfId="33259" xr:uid="{A1758F84-9F3E-4730-92D6-519AC3ECA7BF}"/>
    <cellStyle name="Normal 4 2 16" xfId="33260" xr:uid="{D688CE92-8D49-4BC8-9E81-298CF4613629}"/>
    <cellStyle name="Normal 4 2 16 2" xfId="33261" xr:uid="{D7C0ED39-3920-420E-9FA9-58181D9895B7}"/>
    <cellStyle name="Normal 4 2 16 2 2" xfId="33262" xr:uid="{DA9DCA55-3EB5-4111-A89C-942D3A1D9059}"/>
    <cellStyle name="Normal 4 2 16 2 3" xfId="33263" xr:uid="{134F9961-5E1A-4AB7-8798-9878DE78DD44}"/>
    <cellStyle name="Normal 4 2 16 3" xfId="33264" xr:uid="{A3E1ED53-AEDE-4D5F-B066-C4B78FE1C448}"/>
    <cellStyle name="Normal 4 2 16 3 2" xfId="33265" xr:uid="{76CFAD54-2AB1-45C7-82A9-C83FC9E2A9A2}"/>
    <cellStyle name="Normal 4 2 16 3 3" xfId="33266" xr:uid="{184602C6-EC29-4CBE-8040-A544F848BDD4}"/>
    <cellStyle name="Normal 4 2 16 4" xfId="33267" xr:uid="{A4EBC278-C7D7-4F68-A760-7F0DA1CD7BBF}"/>
    <cellStyle name="Normal 4 2 16 5" xfId="33268" xr:uid="{F4B00B73-D472-46E8-834B-E3545C253308}"/>
    <cellStyle name="Normal 4 2 17" xfId="33269" xr:uid="{5C937C63-112C-4470-ACD2-8CC8DCA38ACD}"/>
    <cellStyle name="Normal 4 2 17 2" xfId="33270" xr:uid="{73CD3452-7B32-467F-90BE-C5FA39C2B57E}"/>
    <cellStyle name="Normal 4 2 17 2 2" xfId="33271" xr:uid="{56F3056E-BD03-4D7B-89A8-3E1FA2DB12C3}"/>
    <cellStyle name="Normal 4 2 17 2 3" xfId="33272" xr:uid="{67D52375-0C83-4BF1-8E95-5562C9D9977A}"/>
    <cellStyle name="Normal 4 2 17 3" xfId="33273" xr:uid="{9B9866B4-79FF-416C-98C2-0C2ED05862ED}"/>
    <cellStyle name="Normal 4 2 17 3 2" xfId="33274" xr:uid="{BA170CDD-564B-40D1-9C47-1F9D23C65A77}"/>
    <cellStyle name="Normal 4 2 17 3 3" xfId="33275" xr:uid="{C3201246-1249-4BBE-A397-9A044B1904D5}"/>
    <cellStyle name="Normal 4 2 17 4" xfId="33276" xr:uid="{1D2C3847-FEC9-4079-BBC7-819CED08AB2E}"/>
    <cellStyle name="Normal 4 2 17 5" xfId="33277" xr:uid="{15D47AD0-C9E5-45F1-91E8-6B3926394DA7}"/>
    <cellStyle name="Normal 4 2 18" xfId="33278" xr:uid="{03D340C5-774D-4C1C-BC70-D3FA3E885B2A}"/>
    <cellStyle name="Normal 4 2 19" xfId="33279" xr:uid="{ACB3FF86-5DBE-4504-A73E-C82AE1251815}"/>
    <cellStyle name="Normal 4 2 2" xfId="33280" xr:uid="{1A521FA7-8483-491B-BA1F-C5E8B75E356C}"/>
    <cellStyle name="Normal 4 2 2 10" xfId="33281" xr:uid="{FFDD276E-AF50-496B-96D1-B2951D9529F4}"/>
    <cellStyle name="Normal 4 2 2 11" xfId="33282" xr:uid="{8B494C27-40BF-434A-BCEE-8C4ED399A26E}"/>
    <cellStyle name="Normal 4 2 2 11 2" xfId="33283" xr:uid="{8D6609FF-7BC1-477E-A77D-2C60DE544D8B}"/>
    <cellStyle name="Normal 4 2 2 11 2 2" xfId="33284" xr:uid="{AF98DFE6-80EE-40A8-9EFE-9A93C277C40C}"/>
    <cellStyle name="Normal 4 2 2 11 2 2 2" xfId="33285" xr:uid="{F0B0B544-B949-42E2-A55A-5E97FF60C701}"/>
    <cellStyle name="Normal 4 2 2 11 2 2 2 2" xfId="33286" xr:uid="{F60BE15D-4140-434B-AE47-C2ABDE4AD447}"/>
    <cellStyle name="Normal 4 2 2 11 2 2 2 2 2" xfId="33287" xr:uid="{47AC9448-5AEF-4C01-869D-6175796E2F00}"/>
    <cellStyle name="Normal 4 2 2 11 2 2 2 3" xfId="33288" xr:uid="{45E9DAC6-0B86-4599-B981-CC627C1F500E}"/>
    <cellStyle name="Normal 4 2 2 11 2 2 2 4" xfId="33289" xr:uid="{BBC90134-14EC-4E3D-83B5-B5D0020C6643}"/>
    <cellStyle name="Normal 4 2 2 11 2 2 2 5" xfId="33290" xr:uid="{C5C8522B-4E0D-47BA-8BF3-A225D1345D47}"/>
    <cellStyle name="Normal 4 2 2 11 2 2 3" xfId="33291" xr:uid="{2BDAB2FE-1D46-4900-B122-0D5D0FF6BD2D}"/>
    <cellStyle name="Normal 4 2 2 11 2 2 3 2" xfId="33292" xr:uid="{955BC244-33AD-4D0A-9846-63AA43DF48B5}"/>
    <cellStyle name="Normal 4 2 2 11 2 2 4" xfId="33293" xr:uid="{DBF06E98-1039-4E94-ABDD-D3AF0A430004}"/>
    <cellStyle name="Normal 4 2 2 11 2 2 5" xfId="33294" xr:uid="{0E8AA004-0C64-4B47-B2FD-1B4E231FC816}"/>
    <cellStyle name="Normal 4 2 2 11 2 3" xfId="33295" xr:uid="{D2D3711B-3C38-4832-B193-69F93BEF2C19}"/>
    <cellStyle name="Normal 4 2 2 11 2 4" xfId="33296" xr:uid="{E1CC1796-9F0B-47C6-84EC-8D68A5E1AE4D}"/>
    <cellStyle name="Normal 4 2 2 11 2 5" xfId="33297" xr:uid="{D90EC980-D7AD-4946-B0BD-135A15CB1587}"/>
    <cellStyle name="Normal 4 2 2 11 2 6" xfId="33298" xr:uid="{5AF3F411-BBE2-4512-80FB-F3DBDBB7A79A}"/>
    <cellStyle name="Normal 4 2 2 11 2 6 2" xfId="33299" xr:uid="{359A1A43-B106-490C-967F-8231C1CBAF64}"/>
    <cellStyle name="Normal 4 2 2 11 2 7" xfId="33300" xr:uid="{C79DF903-BFA9-4B52-881B-987926EE05B1}"/>
    <cellStyle name="Normal 4 2 2 11 2 8" xfId="33301" xr:uid="{5261DB20-7817-4DBA-8DD5-03BDD23F97BA}"/>
    <cellStyle name="Normal 4 2 2 11 2 9" xfId="33302" xr:uid="{0506B92F-3B60-4752-8D7B-4AAE642D3F0D}"/>
    <cellStyle name="Normal 4 2 2 11 3" xfId="33303" xr:uid="{B55115F7-6F80-4C84-93E1-7E36A754D56A}"/>
    <cellStyle name="Normal 4 2 2 11 3 2" xfId="33304" xr:uid="{1A4C5BEF-0F94-40AB-9F36-70CD3FF3A62E}"/>
    <cellStyle name="Normal 4 2 2 11 3 2 2" xfId="33305" xr:uid="{D6AFAC2E-ECB9-4418-9A3D-1F181374938F}"/>
    <cellStyle name="Normal 4 2 2 11 3 2 2 2" xfId="33306" xr:uid="{80DC64EF-1DA9-42A6-8AEC-4616C4FFE983}"/>
    <cellStyle name="Normal 4 2 2 11 3 2 3" xfId="33307" xr:uid="{A1262496-F382-4A6B-8149-37A5402343DF}"/>
    <cellStyle name="Normal 4 2 2 11 3 2 4" xfId="33308" xr:uid="{1D7791B1-C1F9-4B9B-8224-5EB34B8935D2}"/>
    <cellStyle name="Normal 4 2 2 11 3 2 5" xfId="33309" xr:uid="{1CAE4D4D-378E-4535-9AA8-D3E48AD57C13}"/>
    <cellStyle name="Normal 4 2 2 11 3 3" xfId="33310" xr:uid="{453A84C2-C8F0-421F-A054-A548ACBA4B8C}"/>
    <cellStyle name="Normal 4 2 2 11 3 3 2" xfId="33311" xr:uid="{65BCCF11-02B2-4E21-AC43-0E4561B50E13}"/>
    <cellStyle name="Normal 4 2 2 11 3 4" xfId="33312" xr:uid="{CF6341FB-7F32-4601-BAFA-79ED6D093F8C}"/>
    <cellStyle name="Normal 4 2 2 11 3 5" xfId="33313" xr:uid="{FE48ACD6-A0FE-4C26-8DF1-6CD474BA58E9}"/>
    <cellStyle name="Normal 4 2 2 11 4" xfId="33314" xr:uid="{42FAB191-12F9-4DD4-8218-539AEF302C1B}"/>
    <cellStyle name="Normal 4 2 2 11 5" xfId="33315" xr:uid="{8F3D77E2-A9E8-4044-933F-BFAFBC5C46C0}"/>
    <cellStyle name="Normal 4 2 2 11 6" xfId="33316" xr:uid="{B6E371CD-18C7-46C0-AE41-C85C13574739}"/>
    <cellStyle name="Normal 4 2 2 11 6 2" xfId="33317" xr:uid="{849C240E-81B4-4133-BC10-59BA7BC63093}"/>
    <cellStyle name="Normal 4 2 2 11 7" xfId="33318" xr:uid="{87F3E326-048E-44D0-882E-5FD8F3FE8734}"/>
    <cellStyle name="Normal 4 2 2 11 8" xfId="33319" xr:uid="{8B99F3DF-6E7D-4948-AAAF-C6D1D2B80B7F}"/>
    <cellStyle name="Normal 4 2 2 11 9" xfId="33320" xr:uid="{49DC2F44-1B1D-409E-9B2C-89E285940580}"/>
    <cellStyle name="Normal 4 2 2 12" xfId="33321" xr:uid="{5DC9B86B-8396-4D98-A95C-DC8CB39EF35A}"/>
    <cellStyle name="Normal 4 2 2 12 2" xfId="33322" xr:uid="{A8EB57DC-D049-44E1-B75B-16EC59738732}"/>
    <cellStyle name="Normal 4 2 2 12 3" xfId="33323" xr:uid="{044E1A07-BF60-487E-A027-4964C26EA14D}"/>
    <cellStyle name="Normal 4 2 2 13" xfId="33324" xr:uid="{B2A43C16-4314-49EC-A2DF-AE24C2D1AE9B}"/>
    <cellStyle name="Normal 4 2 2 13 2" xfId="33325" xr:uid="{F23DA3D6-47B7-420B-9541-6CA5DD36ADA7}"/>
    <cellStyle name="Normal 4 2 2 13 3" xfId="33326" xr:uid="{02246A53-0C03-4C02-80DF-A2B17E692232}"/>
    <cellStyle name="Normal 4 2 2 14" xfId="33327" xr:uid="{3BA756AC-7226-4581-BC17-FB06300CA038}"/>
    <cellStyle name="Normal 4 2 2 14 2" xfId="33328" xr:uid="{A1DF7D75-E995-47A5-A816-D138CD5E3D60}"/>
    <cellStyle name="Normal 4 2 2 14 3" xfId="33329" xr:uid="{05D9AF85-2B7B-4526-AEF7-24E6B9BFC679}"/>
    <cellStyle name="Normal 4 2 2 15" xfId="33330" xr:uid="{BDD3F909-D4C8-44E5-BD18-B905CB26E919}"/>
    <cellStyle name="Normal 4 2 2 15 2" xfId="33331" xr:uid="{BF8CDACD-59E8-4F41-9F5F-4C8602CB1B85}"/>
    <cellStyle name="Normal 4 2 2 15 3" xfId="33332" xr:uid="{9CFAAF6E-00FB-4903-9C6A-61CDDAD09112}"/>
    <cellStyle name="Normal 4 2 2 16" xfId="33333" xr:uid="{94D489D2-E8C5-4E81-971E-8ED93A93C5AD}"/>
    <cellStyle name="Normal 4 2 2 16 2" xfId="33334" xr:uid="{8945CC25-FEAA-41E1-936A-7470098FE943}"/>
    <cellStyle name="Normal 4 2 2 16 2 2" xfId="33335" xr:uid="{406A640E-251F-4B68-A328-173ABBDA5E11}"/>
    <cellStyle name="Normal 4 2 2 16 2 2 2" xfId="33336" xr:uid="{776AEE3B-065B-4A67-8808-9DEC6026D38C}"/>
    <cellStyle name="Normal 4 2 2 16 2 3" xfId="33337" xr:uid="{308A5850-2C3D-4D7B-AF4B-D3971DB2E857}"/>
    <cellStyle name="Normal 4 2 2 16 2 4" xfId="33338" xr:uid="{C0DAFCD7-F8D4-4CCA-A2AD-B923BF4F1729}"/>
    <cellStyle name="Normal 4 2 2 16 2 5" xfId="33339" xr:uid="{ECCE1345-8BBC-4F1A-9A4C-65BE95C94491}"/>
    <cellStyle name="Normal 4 2 2 16 3" xfId="33340" xr:uid="{9D1D5114-A224-4AC0-98B7-23D72F3378B5}"/>
    <cellStyle name="Normal 4 2 2 16 3 2" xfId="33341" xr:uid="{54E2C2D1-3985-4E2F-8396-004041D17B7C}"/>
    <cellStyle name="Normal 4 2 2 16 4" xfId="33342" xr:uid="{D4D5AE20-4736-4464-BD81-DE0590769894}"/>
    <cellStyle name="Normal 4 2 2 16 5" xfId="33343" xr:uid="{5D449DF1-A7D7-4F92-B561-5A20AFCC6AE2}"/>
    <cellStyle name="Normal 4 2 2 17" xfId="33344" xr:uid="{0B571268-A5E9-4184-B9D0-B34BC0AC01F0}"/>
    <cellStyle name="Normal 4 2 2 18" xfId="33345" xr:uid="{713D84C3-D66F-4836-A867-C47ADDD886AD}"/>
    <cellStyle name="Normal 4 2 2 19" xfId="33346" xr:uid="{84758917-35B4-4454-970B-D59D0C1B1E44}"/>
    <cellStyle name="Normal 4 2 2 2" xfId="33347" xr:uid="{C33B84EE-EBBE-43E4-ABF5-0CE52BC6AC33}"/>
    <cellStyle name="Normal 4 2 2 2 10" xfId="33348" xr:uid="{91F07362-D703-493B-9998-66FF3497D06C}"/>
    <cellStyle name="Normal 4 2 2 2 11" xfId="33349" xr:uid="{D6B2ED2F-CA22-43F3-91C4-9468306056EF}"/>
    <cellStyle name="Normal 4 2 2 2 11 2" xfId="33350" xr:uid="{2AC991B5-733E-4AEE-96CE-434AEAD16FC2}"/>
    <cellStyle name="Normal 4 2 2 2 11 2 2" xfId="33351" xr:uid="{FE031578-7624-4C79-B6FE-23E48C79178D}"/>
    <cellStyle name="Normal 4 2 2 2 11 2 2 2" xfId="33352" xr:uid="{90727642-8C15-4EF5-97AC-0DD0648EC27D}"/>
    <cellStyle name="Normal 4 2 2 2 11 2 3" xfId="33353" xr:uid="{F627914A-240F-42FE-99C2-8E1259F89A63}"/>
    <cellStyle name="Normal 4 2 2 2 11 2 4" xfId="33354" xr:uid="{3C72E89A-F1B9-4719-AA18-1D77109ACA92}"/>
    <cellStyle name="Normal 4 2 2 2 11 2 5" xfId="33355" xr:uid="{BAA091AE-1D44-443F-887C-91B7FFF1FB7F}"/>
    <cellStyle name="Normal 4 2 2 2 11 3" xfId="33356" xr:uid="{FE71880F-42F6-4371-9BCD-00B3CADB4CA1}"/>
    <cellStyle name="Normal 4 2 2 2 11 3 2" xfId="33357" xr:uid="{CF8E530A-E41A-4D85-A3BA-2C761CAEFF62}"/>
    <cellStyle name="Normal 4 2 2 2 11 4" xfId="33358" xr:uid="{1C89BCE6-D005-4131-82F2-FD485AD1F342}"/>
    <cellStyle name="Normal 4 2 2 2 11 5" xfId="33359" xr:uid="{0CD14277-ACC3-4C24-9E8A-ED8971E19E74}"/>
    <cellStyle name="Normal 4 2 2 2 12" xfId="33360" xr:uid="{FB8A807D-2C98-4F38-9BAF-107020D62DCB}"/>
    <cellStyle name="Normal 4 2 2 2 13" xfId="33361" xr:uid="{ED8BE5A7-B7A1-43E0-9D18-C07FEBB30F70}"/>
    <cellStyle name="Normal 4 2 2 2 14" xfId="33362" xr:uid="{9A4FDBE7-6310-4A40-8729-DB49F6E21AB4}"/>
    <cellStyle name="Normal 4 2 2 2 15" xfId="33363" xr:uid="{00B073DF-5A92-416A-BCA8-4CAFACCAB97C}"/>
    <cellStyle name="Normal 4 2 2 2 15 2" xfId="33364" xr:uid="{7C54A7F2-04E6-4619-9A95-D330A35EC738}"/>
    <cellStyle name="Normal 4 2 2 2 16" xfId="33365" xr:uid="{933CE66C-F35D-476D-AA8F-2065B5CC1C52}"/>
    <cellStyle name="Normal 4 2 2 2 17" xfId="33366" xr:uid="{81EB7F64-4CED-48B8-AB99-4D7C4067E2E7}"/>
    <cellStyle name="Normal 4 2 2 2 18" xfId="33367" xr:uid="{6D7ECC40-0473-4D51-8A77-EEFC1EECF7F8}"/>
    <cellStyle name="Normal 4 2 2 2 2" xfId="33368" xr:uid="{69FE96FB-D9B2-4DB1-853D-BCEC0AC20912}"/>
    <cellStyle name="Normal 4 2 2 2 2 10" xfId="33369" xr:uid="{CD9989E4-7DAA-4C6F-A392-B2068FC24A94}"/>
    <cellStyle name="Normal 4 2 2 2 2 11" xfId="33370" xr:uid="{350A5BFE-28C2-49DC-9784-79C7601113EC}"/>
    <cellStyle name="Normal 4 2 2 2 2 12" xfId="33371" xr:uid="{CAA80FE9-9240-4977-BFB0-9E5C92502E43}"/>
    <cellStyle name="Normal 4 2 2 2 2 13" xfId="33372" xr:uid="{CB2FA2C3-C321-4A8E-8D51-5387B1E332F5}"/>
    <cellStyle name="Normal 4 2 2 2 2 13 2" xfId="33373" xr:uid="{05D3CB16-6BFB-4644-830F-42619DABD74D}"/>
    <cellStyle name="Normal 4 2 2 2 2 14" xfId="33374" xr:uid="{F3C39A8B-ED63-42C5-A8E1-711EB038F76E}"/>
    <cellStyle name="Normal 4 2 2 2 2 15" xfId="33375" xr:uid="{C222F832-74EE-4368-AB67-6795482EE65F}"/>
    <cellStyle name="Normal 4 2 2 2 2 16" xfId="33376" xr:uid="{A45A6ECE-9709-4B64-A735-1CA941DBC4C1}"/>
    <cellStyle name="Normal 4 2 2 2 2 2" xfId="33377" xr:uid="{3D37AD0D-FD96-49F4-9574-4252558833B0}"/>
    <cellStyle name="Normal 4 2 2 2 2 2 10" xfId="33378" xr:uid="{99074D0F-17B5-42A9-8B42-717C46591804}"/>
    <cellStyle name="Normal 4 2 2 2 2 2 11" xfId="33379" xr:uid="{B06E9C6C-E4D6-4B2B-A013-0446AE9DBE72}"/>
    <cellStyle name="Normal 4 2 2 2 2 2 12" xfId="33380" xr:uid="{FF8C586D-2956-424A-B21C-B6AC05403D05}"/>
    <cellStyle name="Normal 4 2 2 2 2 2 13" xfId="33381" xr:uid="{F54B2892-C13C-4947-9507-FE1695555477}"/>
    <cellStyle name="Normal 4 2 2 2 2 2 13 2" xfId="33382" xr:uid="{AE94D944-AC17-4481-BB1A-8B39F368695B}"/>
    <cellStyle name="Normal 4 2 2 2 2 2 14" xfId="33383" xr:uid="{9D9CD0DE-1F01-4AFE-A8E1-202902BB4D18}"/>
    <cellStyle name="Normal 4 2 2 2 2 2 15" xfId="33384" xr:uid="{7189D345-9F4E-429D-AD32-B03620BC5B78}"/>
    <cellStyle name="Normal 4 2 2 2 2 2 16" xfId="33385" xr:uid="{203E0C17-1A7D-49C0-AB9F-82CC74D42B99}"/>
    <cellStyle name="Normal 4 2 2 2 2 2 2" xfId="33386" xr:uid="{6606324D-9480-4044-9659-DC10E055B0B9}"/>
    <cellStyle name="Normal 4 2 2 2 2 2 2 10" xfId="33387" xr:uid="{45079156-6AD3-405A-AA8E-039AC6750F35}"/>
    <cellStyle name="Normal 4 2 2 2 2 2 2 11" xfId="33388" xr:uid="{25E0AE76-A96E-49D5-AD9B-1CCC5C7F87B0}"/>
    <cellStyle name="Normal 4 2 2 2 2 2 2 12" xfId="33389" xr:uid="{24697242-759E-4516-9A98-0ABB0E35DA78}"/>
    <cellStyle name="Normal 4 2 2 2 2 2 2 12 2" xfId="33390" xr:uid="{201441D1-EA2F-4492-9EC9-9FEFD6F651B1}"/>
    <cellStyle name="Normal 4 2 2 2 2 2 2 13" xfId="33391" xr:uid="{12ECFDDD-5712-4AFC-96DA-22B37869A794}"/>
    <cellStyle name="Normal 4 2 2 2 2 2 2 14" xfId="33392" xr:uid="{CF6AF82D-43CB-45F2-A739-53C0A3018451}"/>
    <cellStyle name="Normal 4 2 2 2 2 2 2 15" xfId="33393" xr:uid="{B7EA28A7-D40F-4B1E-9F5F-2A6AC181B4A1}"/>
    <cellStyle name="Normal 4 2 2 2 2 2 2 2" xfId="33394" xr:uid="{E097E5CC-1409-451F-A3DF-8DBD5A4A20E0}"/>
    <cellStyle name="Normal 4 2 2 2 2 2 2 2 2" xfId="33395" xr:uid="{42C05745-E870-4696-AA47-6F63E9BCED15}"/>
    <cellStyle name="Normal 4 2 2 2 2 2 2 2 2 2" xfId="33396" xr:uid="{B49C57AA-10DC-4CCA-8724-9D4F5D4AAEC0}"/>
    <cellStyle name="Normal 4 2 2 2 2 2 2 2 2 2 2" xfId="33397" xr:uid="{99AE5CC4-4D82-4988-A764-8D6EDEB86BF8}"/>
    <cellStyle name="Normal 4 2 2 2 2 2 2 2 2 2 2 2" xfId="33398" xr:uid="{7007326B-2333-4965-989D-97C3B5EAAFAF}"/>
    <cellStyle name="Normal 4 2 2 2 2 2 2 2 2 2 2 2 2" xfId="33399" xr:uid="{5FFAC819-1AD1-40DD-98F5-CB6935E06627}"/>
    <cellStyle name="Normal 4 2 2 2 2 2 2 2 2 2 2 3" xfId="33400" xr:uid="{DCA55DCB-1911-44CA-949B-44FE755FC679}"/>
    <cellStyle name="Normal 4 2 2 2 2 2 2 2 2 2 2 4" xfId="33401" xr:uid="{705E4AD6-37C0-4B00-A0D7-6EB91CCB0468}"/>
    <cellStyle name="Normal 4 2 2 2 2 2 2 2 2 2 2 5" xfId="33402" xr:uid="{6077AC08-68C1-495B-B699-6CD470A39DC6}"/>
    <cellStyle name="Normal 4 2 2 2 2 2 2 2 2 2 3" xfId="33403" xr:uid="{ED99074F-D5FF-4CE0-97F7-5736E8E96948}"/>
    <cellStyle name="Normal 4 2 2 2 2 2 2 2 2 2 3 2" xfId="33404" xr:uid="{436CD92C-2539-4504-8EF6-F3BA5029BB45}"/>
    <cellStyle name="Normal 4 2 2 2 2 2 2 2 2 2 4" xfId="33405" xr:uid="{61AA0B8F-C60D-47B1-B1B2-57BB42715DE9}"/>
    <cellStyle name="Normal 4 2 2 2 2 2 2 2 2 2 5" xfId="33406" xr:uid="{D3A42273-B176-4E55-8792-369034850AE1}"/>
    <cellStyle name="Normal 4 2 2 2 2 2 2 2 2 3" xfId="33407" xr:uid="{B11753CD-0D13-49FB-BB6C-9E8FE1189621}"/>
    <cellStyle name="Normal 4 2 2 2 2 2 2 2 2 4" xfId="33408" xr:uid="{1B77865F-97FD-48A4-B414-8F709DDE7997}"/>
    <cellStyle name="Normal 4 2 2 2 2 2 2 2 2 5" xfId="33409" xr:uid="{678EB91A-DE1E-4D0B-B4F2-208F720FCEE8}"/>
    <cellStyle name="Normal 4 2 2 2 2 2 2 2 2 6" xfId="33410" xr:uid="{64BA5C37-140A-4AEB-A681-FBCCA92020E8}"/>
    <cellStyle name="Normal 4 2 2 2 2 2 2 2 2 6 2" xfId="33411" xr:uid="{028BCB98-B46B-42EC-A7AD-CCFEA55771A5}"/>
    <cellStyle name="Normal 4 2 2 2 2 2 2 2 2 7" xfId="33412" xr:uid="{90C52620-ADA5-40E4-8D35-466192235499}"/>
    <cellStyle name="Normal 4 2 2 2 2 2 2 2 2 8" xfId="33413" xr:uid="{598E80FA-AD80-44D0-8CA7-62D33C0575A6}"/>
    <cellStyle name="Normal 4 2 2 2 2 2 2 2 2 9" xfId="33414" xr:uid="{8BE43852-2580-43F5-A09D-3531E0D102A1}"/>
    <cellStyle name="Normal 4 2 2 2 2 2 2 2 3" xfId="33415" xr:uid="{38124909-0DFA-4869-B541-D54763A6E0DC}"/>
    <cellStyle name="Normal 4 2 2 2 2 2 2 2 3 2" xfId="33416" xr:uid="{82D88381-3312-40FB-A7B3-7F159BCB3493}"/>
    <cellStyle name="Normal 4 2 2 2 2 2 2 2 3 2 2" xfId="33417" xr:uid="{9D62E1EC-C0C3-4EE3-8429-8957E41FB492}"/>
    <cellStyle name="Normal 4 2 2 2 2 2 2 2 3 2 2 2" xfId="33418" xr:uid="{D2E4EB9E-EA81-4F28-B569-4DACF5463510}"/>
    <cellStyle name="Normal 4 2 2 2 2 2 2 2 3 2 3" xfId="33419" xr:uid="{E6D0A691-82BF-470C-A85A-7C43589FB0C9}"/>
    <cellStyle name="Normal 4 2 2 2 2 2 2 2 3 2 4" xfId="33420" xr:uid="{C522C8DF-A017-4C29-9A35-A87CD5938F85}"/>
    <cellStyle name="Normal 4 2 2 2 2 2 2 2 3 2 5" xfId="33421" xr:uid="{11F0E7EE-73E6-4244-AD0B-771C4EF54B33}"/>
    <cellStyle name="Normal 4 2 2 2 2 2 2 2 3 3" xfId="33422" xr:uid="{37CE9511-B874-4B7F-8FBB-74A09EDAEDBC}"/>
    <cellStyle name="Normal 4 2 2 2 2 2 2 2 3 3 2" xfId="33423" xr:uid="{1D6232FB-E492-4499-9FC9-6490A7890D8D}"/>
    <cellStyle name="Normal 4 2 2 2 2 2 2 2 3 4" xfId="33424" xr:uid="{51807933-722C-477B-9895-7934C05DDFAE}"/>
    <cellStyle name="Normal 4 2 2 2 2 2 2 2 3 5" xfId="33425" xr:uid="{DC327926-9555-4BDA-8A9D-4BB7904E1FCE}"/>
    <cellStyle name="Normal 4 2 2 2 2 2 2 2 4" xfId="33426" xr:uid="{E3C27096-6A76-4C77-BC66-4DC11296E2A8}"/>
    <cellStyle name="Normal 4 2 2 2 2 2 2 2 5" xfId="33427" xr:uid="{424A6B0B-BA0E-4E0D-A5D4-A97FF0BA44F0}"/>
    <cellStyle name="Normal 4 2 2 2 2 2 2 2 6" xfId="33428" xr:uid="{AFBC4AE9-B920-49F4-AD10-FA9873FC9A5A}"/>
    <cellStyle name="Normal 4 2 2 2 2 2 2 2 6 2" xfId="33429" xr:uid="{1D68BB2F-EE33-40D7-92F4-F285D5160CDC}"/>
    <cellStyle name="Normal 4 2 2 2 2 2 2 2 7" xfId="33430" xr:uid="{569376A4-7976-4B59-B003-BC236E5255F4}"/>
    <cellStyle name="Normal 4 2 2 2 2 2 2 2 8" xfId="33431" xr:uid="{3E6E6481-90E3-4E9E-BA1A-07BC6E3276FF}"/>
    <cellStyle name="Normal 4 2 2 2 2 2 2 2 9" xfId="33432" xr:uid="{742B93F8-65D1-42A8-A318-DB2067280B6C}"/>
    <cellStyle name="Normal 4 2 2 2 2 2 2 3" xfId="33433" xr:uid="{F7C5E28C-4981-41DB-BE6B-CFFB16417591}"/>
    <cellStyle name="Normal 4 2 2 2 2 2 2 3 2" xfId="33434" xr:uid="{633B840C-36F9-4FC1-BAD6-AF5885B6FEE3}"/>
    <cellStyle name="Normal 4 2 2 2 2 2 2 3 3" xfId="33435" xr:uid="{4467397B-ECE3-46DE-A924-D215DED3BE08}"/>
    <cellStyle name="Normal 4 2 2 2 2 2 2 4" xfId="33436" xr:uid="{3C9B3ADA-57B1-45D9-9E3C-C6BA42EB77E4}"/>
    <cellStyle name="Normal 4 2 2 2 2 2 2 4 2" xfId="33437" xr:uid="{0A71B25A-CBF7-4875-8291-8962D07590D1}"/>
    <cellStyle name="Normal 4 2 2 2 2 2 2 4 3" xfId="33438" xr:uid="{6D6D5F19-681D-4664-931A-8BFAC48DB33D}"/>
    <cellStyle name="Normal 4 2 2 2 2 2 2 5" xfId="33439" xr:uid="{D810EC4B-1079-486E-9174-29A36F7F43FF}"/>
    <cellStyle name="Normal 4 2 2 2 2 2 2 5 2" xfId="33440" xr:uid="{CFF290EB-E5D0-4960-A464-A353E543E25D}"/>
    <cellStyle name="Normal 4 2 2 2 2 2 2 5 3" xfId="33441" xr:uid="{CD68E25D-AE85-4E91-8BEC-9A9C74CA513A}"/>
    <cellStyle name="Normal 4 2 2 2 2 2 2 6" xfId="33442" xr:uid="{B10D44AD-B2E6-4659-BF9C-54D21EAB382E}"/>
    <cellStyle name="Normal 4 2 2 2 2 2 2 6 2" xfId="33443" xr:uid="{9BCC6C46-45C6-4B21-AD7C-E71D1156C33C}"/>
    <cellStyle name="Normal 4 2 2 2 2 2 2 6 3" xfId="33444" xr:uid="{077536BC-72D4-4EB4-BEB9-D9B816259FEC}"/>
    <cellStyle name="Normal 4 2 2 2 2 2 2 7" xfId="33445" xr:uid="{06C26E9A-DF34-4A6F-AF3F-30798E0D0559}"/>
    <cellStyle name="Normal 4 2 2 2 2 2 2 7 2" xfId="33446" xr:uid="{E6A89639-13D5-479A-AEB2-DBE7E8E7061A}"/>
    <cellStyle name="Normal 4 2 2 2 2 2 2 7 3" xfId="33447" xr:uid="{72954EA4-F726-4C48-9A28-A8AA019D4133}"/>
    <cellStyle name="Normal 4 2 2 2 2 2 2 8" xfId="33448" xr:uid="{FFEDB536-AF4D-4884-A520-91D9AE27C6BC}"/>
    <cellStyle name="Normal 4 2 2 2 2 2 2 8 2" xfId="33449" xr:uid="{8F84F731-26BD-4387-9C4A-9A0854413730}"/>
    <cellStyle name="Normal 4 2 2 2 2 2 2 8 2 2" xfId="33450" xr:uid="{72430D2D-2712-426C-B06C-C64363C0A1FD}"/>
    <cellStyle name="Normal 4 2 2 2 2 2 2 8 2 2 2" xfId="33451" xr:uid="{85E5D308-4A23-438E-8CC4-98913BED78E6}"/>
    <cellStyle name="Normal 4 2 2 2 2 2 2 8 2 3" xfId="33452" xr:uid="{DB87DD36-A479-4CBB-B302-6C3D5E076A17}"/>
    <cellStyle name="Normal 4 2 2 2 2 2 2 8 2 4" xfId="33453" xr:uid="{1B50775D-13B8-401E-A29A-7454D9400659}"/>
    <cellStyle name="Normal 4 2 2 2 2 2 2 8 2 5" xfId="33454" xr:uid="{0676D871-15E4-4883-AD4A-4F80EA7CB769}"/>
    <cellStyle name="Normal 4 2 2 2 2 2 2 8 3" xfId="33455" xr:uid="{405083B4-AE84-4D28-BE45-1874BAC2047D}"/>
    <cellStyle name="Normal 4 2 2 2 2 2 2 8 3 2" xfId="33456" xr:uid="{B3AC531C-E2E7-4C03-91F5-7AE8A3ACBE43}"/>
    <cellStyle name="Normal 4 2 2 2 2 2 2 8 4" xfId="33457" xr:uid="{3098C723-1418-4401-A127-0CB344A5443F}"/>
    <cellStyle name="Normal 4 2 2 2 2 2 2 8 5" xfId="33458" xr:uid="{95E3D044-8434-4CB8-A493-907DA27BF683}"/>
    <cellStyle name="Normal 4 2 2 2 2 2 2 9" xfId="33459" xr:uid="{DF1A016C-3C48-4401-A9A9-93D25FC02679}"/>
    <cellStyle name="Normal 4 2 2 2 2 2 3" xfId="33460" xr:uid="{6CC6A603-3C65-4B3F-9DB8-9B6D655CB405}"/>
    <cellStyle name="Normal 4 2 2 2 2 2 3 2" xfId="33461" xr:uid="{C8E4B104-BD9D-4666-8EB4-D92CC04B6F46}"/>
    <cellStyle name="Normal 4 2 2 2 2 2 3 3" xfId="33462" xr:uid="{3126D22C-3158-455A-829D-EBC0D60A672F}"/>
    <cellStyle name="Normal 4 2 2 2 2 2 4" xfId="33463" xr:uid="{D610A479-77B6-4769-B47A-AB70A81B78DF}"/>
    <cellStyle name="Normal 4 2 2 2 2 2 4 2" xfId="33464" xr:uid="{53B084A2-41CA-442A-9696-BC05C1508CDD}"/>
    <cellStyle name="Normal 4 2 2 2 2 2 4 2 2" xfId="33465" xr:uid="{9709C772-4548-4410-816D-1661DAEA2A1E}"/>
    <cellStyle name="Normal 4 2 2 2 2 2 4 2 2 2" xfId="33466" xr:uid="{C40B0AF5-B9C6-40E7-B699-573B725A6C99}"/>
    <cellStyle name="Normal 4 2 2 2 2 2 4 2 2 2 2" xfId="33467" xr:uid="{B3138161-B4D7-469A-BE6E-E46029DD876E}"/>
    <cellStyle name="Normal 4 2 2 2 2 2 4 2 2 2 2 2" xfId="33468" xr:uid="{8734ECCE-4252-46A5-A633-0BBDCA6D2E9C}"/>
    <cellStyle name="Normal 4 2 2 2 2 2 4 2 2 2 3" xfId="33469" xr:uid="{C27D2BFF-6F8F-442A-831E-7E5044E4ED47}"/>
    <cellStyle name="Normal 4 2 2 2 2 2 4 2 2 2 4" xfId="33470" xr:uid="{7365A913-95BF-44C2-8D81-15D5896DF028}"/>
    <cellStyle name="Normal 4 2 2 2 2 2 4 2 2 2 5" xfId="33471" xr:uid="{30C34801-12BF-41B2-BA3D-0FF55D70C978}"/>
    <cellStyle name="Normal 4 2 2 2 2 2 4 2 2 3" xfId="33472" xr:uid="{D4759027-6839-4AE8-B7C7-51A1520411CE}"/>
    <cellStyle name="Normal 4 2 2 2 2 2 4 2 2 3 2" xfId="33473" xr:uid="{F5C5DA1D-1DB0-44A6-9241-8B545401A60B}"/>
    <cellStyle name="Normal 4 2 2 2 2 2 4 2 2 4" xfId="33474" xr:uid="{FFAEBBB7-F212-42F5-938F-27951CA66EBD}"/>
    <cellStyle name="Normal 4 2 2 2 2 2 4 2 2 5" xfId="33475" xr:uid="{EF90FE0C-E30F-4B25-A631-24AA3D1E11DB}"/>
    <cellStyle name="Normal 4 2 2 2 2 2 4 2 3" xfId="33476" xr:uid="{3911FF6B-5D3E-4775-994F-8BCD925AA9B3}"/>
    <cellStyle name="Normal 4 2 2 2 2 2 4 2 4" xfId="33477" xr:uid="{3C472BD8-9809-4C5C-AB53-1507A9751EBA}"/>
    <cellStyle name="Normal 4 2 2 2 2 2 4 2 5" xfId="33478" xr:uid="{7379CBA6-EEBC-4345-974A-CF1DF7B61128}"/>
    <cellStyle name="Normal 4 2 2 2 2 2 4 2 6" xfId="33479" xr:uid="{5B6D81DA-B78F-4FF6-80BD-E4C4D44DA2DF}"/>
    <cellStyle name="Normal 4 2 2 2 2 2 4 2 6 2" xfId="33480" xr:uid="{DBD32A1F-FED9-412E-9842-D925B4D8F13D}"/>
    <cellStyle name="Normal 4 2 2 2 2 2 4 2 7" xfId="33481" xr:uid="{7EB6FE41-9030-4E34-BE7C-A90368C2A199}"/>
    <cellStyle name="Normal 4 2 2 2 2 2 4 2 8" xfId="33482" xr:uid="{025D5311-6DCB-445F-BA17-45A5ED3B33B0}"/>
    <cellStyle name="Normal 4 2 2 2 2 2 4 2 9" xfId="33483" xr:uid="{989DCB1D-7218-45D5-8869-84B57F399660}"/>
    <cellStyle name="Normal 4 2 2 2 2 2 4 3" xfId="33484" xr:uid="{03DBCD0F-DEE9-4A98-BE2C-D4E94F2940DE}"/>
    <cellStyle name="Normal 4 2 2 2 2 2 4 3 2" xfId="33485" xr:uid="{46FED9B8-1A62-412C-833C-4B610A6BE2D5}"/>
    <cellStyle name="Normal 4 2 2 2 2 2 4 3 2 2" xfId="33486" xr:uid="{BB2A0984-B811-4617-BB69-4ACFE7C5608E}"/>
    <cellStyle name="Normal 4 2 2 2 2 2 4 3 2 2 2" xfId="33487" xr:uid="{9B572B19-DE36-4200-81B9-EDF6863999D9}"/>
    <cellStyle name="Normal 4 2 2 2 2 2 4 3 2 3" xfId="33488" xr:uid="{A3225990-4056-420C-8DE8-71D032D203EC}"/>
    <cellStyle name="Normal 4 2 2 2 2 2 4 3 2 4" xfId="33489" xr:uid="{000DA5DD-DF1C-465B-B94B-C32BB89AF9BC}"/>
    <cellStyle name="Normal 4 2 2 2 2 2 4 3 2 5" xfId="33490" xr:uid="{D4A5783D-E27C-416B-AC5A-C345A5A2E47B}"/>
    <cellStyle name="Normal 4 2 2 2 2 2 4 3 3" xfId="33491" xr:uid="{3C1A58B6-CA9F-446D-98DE-721493080B00}"/>
    <cellStyle name="Normal 4 2 2 2 2 2 4 3 3 2" xfId="33492" xr:uid="{65A8EE44-F1F6-4465-A129-712A92359DEF}"/>
    <cellStyle name="Normal 4 2 2 2 2 2 4 3 4" xfId="33493" xr:uid="{E9ED1B96-B73C-4408-B09C-A493962ACBE3}"/>
    <cellStyle name="Normal 4 2 2 2 2 2 4 3 5" xfId="33494" xr:uid="{0ADDC14F-59BF-49E1-90FD-1DAF6DC3E47B}"/>
    <cellStyle name="Normal 4 2 2 2 2 2 4 4" xfId="33495" xr:uid="{71E883FE-659B-4A25-990A-992F1308316F}"/>
    <cellStyle name="Normal 4 2 2 2 2 2 4 5" xfId="33496" xr:uid="{1C3EEF71-698A-43EA-8CA2-3F4C300B4A9C}"/>
    <cellStyle name="Normal 4 2 2 2 2 2 4 6" xfId="33497" xr:uid="{1E8E2EF3-2F15-4D09-A1FC-5E7B0996D5A6}"/>
    <cellStyle name="Normal 4 2 2 2 2 2 4 6 2" xfId="33498" xr:uid="{956AD407-AB86-402E-A942-628EA4ED5CDF}"/>
    <cellStyle name="Normal 4 2 2 2 2 2 4 7" xfId="33499" xr:uid="{1EE9E8E6-AC9B-4834-A84B-7774B8EFC897}"/>
    <cellStyle name="Normal 4 2 2 2 2 2 4 8" xfId="33500" xr:uid="{E13E59A1-D50A-4DE8-84D1-83A518DF0D7F}"/>
    <cellStyle name="Normal 4 2 2 2 2 2 4 9" xfId="33501" xr:uid="{DCBA1AB6-5B0D-4454-9C9F-F716632B78B5}"/>
    <cellStyle name="Normal 4 2 2 2 2 2 5" xfId="33502" xr:uid="{115FB2F4-20F1-43F6-820A-B65CA68A4A12}"/>
    <cellStyle name="Normal 4 2 2 2 2 2 6" xfId="33503" xr:uid="{96474887-BD3E-4100-B66E-CC5C0B8B8250}"/>
    <cellStyle name="Normal 4 2 2 2 2 2 7" xfId="33504" xr:uid="{1FBB5F87-0526-451C-83F1-DFA6DECF7C02}"/>
    <cellStyle name="Normal 4 2 2 2 2 2 8" xfId="33505" xr:uid="{B3CAC0FC-6AAA-4BE5-8863-724E845E7D8E}"/>
    <cellStyle name="Normal 4 2 2 2 2 2 9" xfId="33506" xr:uid="{A6ECE89C-28EF-4DFF-9DD6-FEAA34704B21}"/>
    <cellStyle name="Normal 4 2 2 2 2 2 9 2" xfId="33507" xr:uid="{3A527309-D2BD-4F50-A4B7-A93B3DD0756E}"/>
    <cellStyle name="Normal 4 2 2 2 2 2 9 2 2" xfId="33508" xr:uid="{52C7E4B3-28F8-4F51-B508-CF9985B0FD89}"/>
    <cellStyle name="Normal 4 2 2 2 2 2 9 2 2 2" xfId="33509" xr:uid="{D03352F4-C201-4000-BA9E-E23A1030FB46}"/>
    <cellStyle name="Normal 4 2 2 2 2 2 9 2 3" xfId="33510" xr:uid="{D6C18E54-B8F6-44B5-81B8-A9AA706FA0A2}"/>
    <cellStyle name="Normal 4 2 2 2 2 2 9 2 4" xfId="33511" xr:uid="{02B9A8C7-BA96-4299-8211-49F481113946}"/>
    <cellStyle name="Normal 4 2 2 2 2 2 9 2 5" xfId="33512" xr:uid="{BDBAFCAD-4B14-40E7-ABFC-CE0465B8CDA5}"/>
    <cellStyle name="Normal 4 2 2 2 2 2 9 3" xfId="33513" xr:uid="{81CEADFE-BB99-4CC2-B7A4-0B140A673F42}"/>
    <cellStyle name="Normal 4 2 2 2 2 2 9 3 2" xfId="33514" xr:uid="{72B1A231-2ABC-45AB-BB00-1ECDA64D9CCA}"/>
    <cellStyle name="Normal 4 2 2 2 2 2 9 4" xfId="33515" xr:uid="{79BF411F-EDF3-4BD5-AA73-000771D93BE9}"/>
    <cellStyle name="Normal 4 2 2 2 2 2 9 5" xfId="33516" xr:uid="{B9F3030E-61D0-4912-97C2-9A02B2274D00}"/>
    <cellStyle name="Normal 4 2 2 2 2 3" xfId="33517" xr:uid="{9DFAA1DC-DFE0-4D09-BAE0-D7BC596078E6}"/>
    <cellStyle name="Normal 4 2 2 2 2 3 10" xfId="33518" xr:uid="{08895050-2014-4700-9A09-8117D42E0EC3}"/>
    <cellStyle name="Normal 4 2 2 2 2 3 11" xfId="33519" xr:uid="{D2FAA4B8-8A9C-4DCB-87EF-FD9D3991151D}"/>
    <cellStyle name="Normal 4 2 2 2 2 3 12" xfId="33520" xr:uid="{C2C47366-24E7-4798-9DB7-C1BB054F750B}"/>
    <cellStyle name="Normal 4 2 2 2 2 3 12 2" xfId="33521" xr:uid="{32FCF96D-1D9B-4481-BAE7-219002BE908A}"/>
    <cellStyle name="Normal 4 2 2 2 2 3 13" xfId="33522" xr:uid="{20DE888F-F84C-456E-9560-EBC4D52574A3}"/>
    <cellStyle name="Normal 4 2 2 2 2 3 14" xfId="33523" xr:uid="{88C87C91-36F7-46AC-8960-F8FB32E25A76}"/>
    <cellStyle name="Normal 4 2 2 2 2 3 15" xfId="33524" xr:uid="{4566EE88-147D-453E-BC92-4AF20451F648}"/>
    <cellStyle name="Normal 4 2 2 2 2 3 2" xfId="33525" xr:uid="{B6CADE3B-E365-4C12-93BA-8D061590C51A}"/>
    <cellStyle name="Normal 4 2 2 2 2 3 2 2" xfId="33526" xr:uid="{FB94F7B6-4A02-4F2B-A937-83CA9643860B}"/>
    <cellStyle name="Normal 4 2 2 2 2 3 2 2 2" xfId="33527" xr:uid="{F838A0E1-E54C-47B4-A914-436872FBAF12}"/>
    <cellStyle name="Normal 4 2 2 2 2 3 2 2 2 2" xfId="33528" xr:uid="{58CC96DF-CD89-4E0C-9631-B78878165809}"/>
    <cellStyle name="Normal 4 2 2 2 2 3 2 2 2 2 2" xfId="33529" xr:uid="{9641AF43-CEA1-490D-BD4E-68510FBA6CC9}"/>
    <cellStyle name="Normal 4 2 2 2 2 3 2 2 2 2 2 2" xfId="33530" xr:uid="{76F27119-6AAE-472A-8D3B-B4C2B36E55ED}"/>
    <cellStyle name="Normal 4 2 2 2 2 3 2 2 2 2 3" xfId="33531" xr:uid="{5238CA30-93F4-4275-80E6-12931FE877FA}"/>
    <cellStyle name="Normal 4 2 2 2 2 3 2 2 2 2 4" xfId="33532" xr:uid="{FFB484A0-FC40-4D6B-9957-9E03F97CDFC1}"/>
    <cellStyle name="Normal 4 2 2 2 2 3 2 2 2 2 5" xfId="33533" xr:uid="{12AF1A44-7AEB-4085-9275-0D3F872E61C6}"/>
    <cellStyle name="Normal 4 2 2 2 2 3 2 2 2 3" xfId="33534" xr:uid="{556CE186-09E5-4024-8CAE-65361DA0E2D4}"/>
    <cellStyle name="Normal 4 2 2 2 2 3 2 2 2 3 2" xfId="33535" xr:uid="{6310225C-D0E4-413C-B829-1692E74DC1B8}"/>
    <cellStyle name="Normal 4 2 2 2 2 3 2 2 2 4" xfId="33536" xr:uid="{3161767D-2235-4371-BB81-1FCF7438C9E0}"/>
    <cellStyle name="Normal 4 2 2 2 2 3 2 2 2 5" xfId="33537" xr:uid="{DA91060A-4FA7-43B3-89C0-884123928C4D}"/>
    <cellStyle name="Normal 4 2 2 2 2 3 2 2 3" xfId="33538" xr:uid="{FB878440-5D6F-4AD2-93F0-FD9312B8AF7C}"/>
    <cellStyle name="Normal 4 2 2 2 2 3 2 2 4" xfId="33539" xr:uid="{B844D269-17AA-4703-9651-1D3C17C971DE}"/>
    <cellStyle name="Normal 4 2 2 2 2 3 2 2 5" xfId="33540" xr:uid="{A8404771-1D6C-45F8-A4AD-B6C91EEB88B9}"/>
    <cellStyle name="Normal 4 2 2 2 2 3 2 2 6" xfId="33541" xr:uid="{B5433C5F-183D-4BEA-9A18-1C09B164417D}"/>
    <cellStyle name="Normal 4 2 2 2 2 3 2 2 6 2" xfId="33542" xr:uid="{BF496E96-C435-4032-98FC-3E2217835B6D}"/>
    <cellStyle name="Normal 4 2 2 2 2 3 2 2 7" xfId="33543" xr:uid="{01DB430C-52E9-4FFD-8969-4CB5805C6D2A}"/>
    <cellStyle name="Normal 4 2 2 2 2 3 2 2 8" xfId="33544" xr:uid="{F79C44F3-224F-4798-8E4D-9E087CCA99CF}"/>
    <cellStyle name="Normal 4 2 2 2 2 3 2 2 9" xfId="33545" xr:uid="{8F15EBFB-23E4-4DC1-884B-AE4ACE1613A0}"/>
    <cellStyle name="Normal 4 2 2 2 2 3 2 3" xfId="33546" xr:uid="{878755B0-C1DD-46FC-A607-8D48BAB02BA2}"/>
    <cellStyle name="Normal 4 2 2 2 2 3 2 3 2" xfId="33547" xr:uid="{5D9AC707-C155-4062-A48C-EDCEE4EF4514}"/>
    <cellStyle name="Normal 4 2 2 2 2 3 2 3 2 2" xfId="33548" xr:uid="{E5EB4AC5-5CD6-477D-BD13-DEDD1CDF1AD1}"/>
    <cellStyle name="Normal 4 2 2 2 2 3 2 3 2 2 2" xfId="33549" xr:uid="{0F4E49DE-0176-40AC-A48D-B3F05A1BDEB4}"/>
    <cellStyle name="Normal 4 2 2 2 2 3 2 3 2 3" xfId="33550" xr:uid="{A3106DDA-0054-4F57-95FC-CAC30EF70C86}"/>
    <cellStyle name="Normal 4 2 2 2 2 3 2 3 2 4" xfId="33551" xr:uid="{39CDA8EC-09F7-46BE-9AC3-72004CD884C7}"/>
    <cellStyle name="Normal 4 2 2 2 2 3 2 3 2 5" xfId="33552" xr:uid="{31B6B84A-33D3-4045-A661-6B9C5DCC91DC}"/>
    <cellStyle name="Normal 4 2 2 2 2 3 2 3 3" xfId="33553" xr:uid="{152D5114-1424-49B0-A54B-959184F6E329}"/>
    <cellStyle name="Normal 4 2 2 2 2 3 2 3 3 2" xfId="33554" xr:uid="{9B3716B5-BE89-4E6E-8FAA-89177EA185B2}"/>
    <cellStyle name="Normal 4 2 2 2 2 3 2 3 4" xfId="33555" xr:uid="{3D20C2F2-D6B0-4396-98C1-28B5E9F55AFF}"/>
    <cellStyle name="Normal 4 2 2 2 2 3 2 3 5" xfId="33556" xr:uid="{D6678B0D-BE57-4E8C-8CA6-5E8F11B99EB0}"/>
    <cellStyle name="Normal 4 2 2 2 2 3 2 4" xfId="33557" xr:uid="{27A2BF0F-0632-432E-9B4B-AAABDC5B64B5}"/>
    <cellStyle name="Normal 4 2 2 2 2 3 2 5" xfId="33558" xr:uid="{EF3D80E3-050F-45D0-99B6-700294B0D8EC}"/>
    <cellStyle name="Normal 4 2 2 2 2 3 2 6" xfId="33559" xr:uid="{9F1B1B4B-D0CA-49BB-95AC-63F75E31F2B7}"/>
    <cellStyle name="Normal 4 2 2 2 2 3 2 6 2" xfId="33560" xr:uid="{83E3ED9A-0965-4203-B2AF-B65AE456F9C2}"/>
    <cellStyle name="Normal 4 2 2 2 2 3 2 7" xfId="33561" xr:uid="{BB484A1E-4045-496E-8097-2454EFCD0CD0}"/>
    <cellStyle name="Normal 4 2 2 2 2 3 2 8" xfId="33562" xr:uid="{5DBFF961-C1D1-4F01-B391-897607013EB0}"/>
    <cellStyle name="Normal 4 2 2 2 2 3 2 9" xfId="33563" xr:uid="{823A21F6-3FE6-4AEA-B496-6F0E1E915CED}"/>
    <cellStyle name="Normal 4 2 2 2 2 3 3" xfId="33564" xr:uid="{798842F4-B358-4C08-BB1E-84F6E92C3CB1}"/>
    <cellStyle name="Normal 4 2 2 2 2 3 4" xfId="33565" xr:uid="{B1EA8FC3-7255-4D7A-8055-35E368EDB5D9}"/>
    <cellStyle name="Normal 4 2 2 2 2 3 5" xfId="33566" xr:uid="{435BB7A5-2651-4CBB-9A6F-0F58D3C45DD8}"/>
    <cellStyle name="Normal 4 2 2 2 2 3 6" xfId="33567" xr:uid="{9006DF56-8731-4C5B-9911-5EBB91597FE9}"/>
    <cellStyle name="Normal 4 2 2 2 2 3 7" xfId="33568" xr:uid="{3FE3E099-C723-4326-B790-9D51A4594158}"/>
    <cellStyle name="Normal 4 2 2 2 2 3 8" xfId="33569" xr:uid="{EF346BEB-2612-4249-BF4D-2D7B88020138}"/>
    <cellStyle name="Normal 4 2 2 2 2 3 8 2" xfId="33570" xr:uid="{E6B7F9F9-8593-4EFF-9641-5040D7368C7D}"/>
    <cellStyle name="Normal 4 2 2 2 2 3 8 2 2" xfId="33571" xr:uid="{1F65FEE6-0F2C-466E-B55F-27B6640E936B}"/>
    <cellStyle name="Normal 4 2 2 2 2 3 8 2 2 2" xfId="33572" xr:uid="{AA2E8264-A2D8-4DE1-93FE-54BA619C28EA}"/>
    <cellStyle name="Normal 4 2 2 2 2 3 8 2 3" xfId="33573" xr:uid="{C9779B5B-A9D2-4DCA-8A48-A8ED90B6C5D6}"/>
    <cellStyle name="Normal 4 2 2 2 2 3 8 2 4" xfId="33574" xr:uid="{1BB24FDA-C528-4CD9-9F5E-B193BC9B8247}"/>
    <cellStyle name="Normal 4 2 2 2 2 3 8 2 5" xfId="33575" xr:uid="{B92AF886-9CFB-451D-A579-22E7FE53DA1D}"/>
    <cellStyle name="Normal 4 2 2 2 2 3 8 3" xfId="33576" xr:uid="{B637D5E3-633E-4ACF-BC8C-D885F5300183}"/>
    <cellStyle name="Normal 4 2 2 2 2 3 8 3 2" xfId="33577" xr:uid="{4BE55CF2-80FF-4937-AC00-0E3517920BF8}"/>
    <cellStyle name="Normal 4 2 2 2 2 3 8 4" xfId="33578" xr:uid="{72BACE36-5024-4C6D-AD96-EAB889E8E36C}"/>
    <cellStyle name="Normal 4 2 2 2 2 3 8 5" xfId="33579" xr:uid="{13E6EE2B-A815-4199-84A9-824324332D94}"/>
    <cellStyle name="Normal 4 2 2 2 2 3 9" xfId="33580" xr:uid="{6970AE10-F4C6-4EBA-A078-3888D4CDCECD}"/>
    <cellStyle name="Normal 4 2 2 2 2 4" xfId="33581" xr:uid="{95F7A4FE-A089-4BB2-B67A-99A7BA312ED4}"/>
    <cellStyle name="Normal 4 2 2 2 2 4 2" xfId="33582" xr:uid="{BC2F6A62-BEA5-4358-ADBB-3DB67EAE8E33}"/>
    <cellStyle name="Normal 4 2 2 2 2 4 2 2" xfId="33583" xr:uid="{EEE6A008-F8CB-4A97-AF65-56F6325C4390}"/>
    <cellStyle name="Normal 4 2 2 2 2 4 2 2 2" xfId="33584" xr:uid="{07341853-E3D8-4F8E-9F96-1534BB14AA0A}"/>
    <cellStyle name="Normal 4 2 2 2 2 4 2 2 2 2" xfId="33585" xr:uid="{1EDC1082-52AA-42EA-893E-C74CA0E7F51F}"/>
    <cellStyle name="Normal 4 2 2 2 2 4 2 2 2 2 2" xfId="33586" xr:uid="{9F92B61A-9612-4928-B118-B55C36DAA0A4}"/>
    <cellStyle name="Normal 4 2 2 2 2 4 2 2 2 3" xfId="33587" xr:uid="{2FAECC81-8F08-430B-8237-139CABE64889}"/>
    <cellStyle name="Normal 4 2 2 2 2 4 2 2 2 4" xfId="33588" xr:uid="{84A184E3-82CD-47AB-B7B6-DB9E1664001D}"/>
    <cellStyle name="Normal 4 2 2 2 2 4 2 2 2 5" xfId="33589" xr:uid="{02AE28D8-C091-447D-BD5F-2B5AD1061DBF}"/>
    <cellStyle name="Normal 4 2 2 2 2 4 2 2 3" xfId="33590" xr:uid="{6F05EFD4-854E-4CF8-8D00-D5943EDABBC3}"/>
    <cellStyle name="Normal 4 2 2 2 2 4 2 2 3 2" xfId="33591" xr:uid="{5744E04C-BE8D-4B5D-8975-16AE5B29FAF1}"/>
    <cellStyle name="Normal 4 2 2 2 2 4 2 2 4" xfId="33592" xr:uid="{54C8A50F-30F4-445C-B35C-1A54F80EB989}"/>
    <cellStyle name="Normal 4 2 2 2 2 4 2 2 5" xfId="33593" xr:uid="{47EE19A1-0386-41A9-A49F-BF03304C5C0B}"/>
    <cellStyle name="Normal 4 2 2 2 2 4 2 3" xfId="33594" xr:uid="{56A3427C-FBD3-48E6-8AEE-D85E7D7FC21F}"/>
    <cellStyle name="Normal 4 2 2 2 2 4 2 4" xfId="33595" xr:uid="{2EDCD58B-D86C-416D-8A9E-F40CB95FC2BF}"/>
    <cellStyle name="Normal 4 2 2 2 2 4 2 5" xfId="33596" xr:uid="{C45C2531-6DB1-4417-94B7-D9C20608BD32}"/>
    <cellStyle name="Normal 4 2 2 2 2 4 2 6" xfId="33597" xr:uid="{06A81C20-447B-4DE9-9E3D-4D0C5CCCCA21}"/>
    <cellStyle name="Normal 4 2 2 2 2 4 2 6 2" xfId="33598" xr:uid="{42CB82ED-FBBF-4281-BA55-520BD222D821}"/>
    <cellStyle name="Normal 4 2 2 2 2 4 2 7" xfId="33599" xr:uid="{C49EB42D-738D-49BF-9342-10A1CB8B0CAA}"/>
    <cellStyle name="Normal 4 2 2 2 2 4 2 8" xfId="33600" xr:uid="{888ACAE5-C500-4514-B529-561758FF4938}"/>
    <cellStyle name="Normal 4 2 2 2 2 4 2 9" xfId="33601" xr:uid="{03598777-2C63-4C97-B640-FB30D283F51A}"/>
    <cellStyle name="Normal 4 2 2 2 2 4 3" xfId="33602" xr:uid="{2A0FD98F-A818-4D87-B4E9-210C7EAC1A25}"/>
    <cellStyle name="Normal 4 2 2 2 2 4 3 2" xfId="33603" xr:uid="{DE292032-4FEA-45DA-BE4F-C7BA7FF26779}"/>
    <cellStyle name="Normal 4 2 2 2 2 4 3 2 2" xfId="33604" xr:uid="{C71EFD2A-C7D1-4DC4-B744-64604E0F6ECD}"/>
    <cellStyle name="Normal 4 2 2 2 2 4 3 2 2 2" xfId="33605" xr:uid="{5B342A88-B4AD-436D-AC56-34D2A5B0CE6B}"/>
    <cellStyle name="Normal 4 2 2 2 2 4 3 2 3" xfId="33606" xr:uid="{ED7F1C5E-449E-46E5-B424-7DB2A0DA4310}"/>
    <cellStyle name="Normal 4 2 2 2 2 4 3 2 4" xfId="33607" xr:uid="{45E79E08-C03B-47D2-91D3-01E131CA982D}"/>
    <cellStyle name="Normal 4 2 2 2 2 4 3 2 5" xfId="33608" xr:uid="{BEB8AAE6-38D0-46C1-A7E9-27F8F007FD2D}"/>
    <cellStyle name="Normal 4 2 2 2 2 4 3 3" xfId="33609" xr:uid="{9994CDF7-4615-44FB-839C-040070564DEF}"/>
    <cellStyle name="Normal 4 2 2 2 2 4 3 3 2" xfId="33610" xr:uid="{1BC34063-D9F2-4CEF-A0AD-8773BC7B9D36}"/>
    <cellStyle name="Normal 4 2 2 2 2 4 3 4" xfId="33611" xr:uid="{85469A7D-20AB-4181-A855-7CC79BA82404}"/>
    <cellStyle name="Normal 4 2 2 2 2 4 3 5" xfId="33612" xr:uid="{A140AF12-F9E5-4948-B064-A698DDB2CC68}"/>
    <cellStyle name="Normal 4 2 2 2 2 4 4" xfId="33613" xr:uid="{0B0A4651-7C17-414F-BFDB-F09DEC3C3BD6}"/>
    <cellStyle name="Normal 4 2 2 2 2 4 5" xfId="33614" xr:uid="{6E21C834-CF43-41F4-9E2C-E34F28A26188}"/>
    <cellStyle name="Normal 4 2 2 2 2 4 6" xfId="33615" xr:uid="{B8AB797A-DC34-4105-B670-674362575155}"/>
    <cellStyle name="Normal 4 2 2 2 2 4 6 2" xfId="33616" xr:uid="{627B76A2-5EEB-4E01-B7EE-47A9465A416C}"/>
    <cellStyle name="Normal 4 2 2 2 2 4 7" xfId="33617" xr:uid="{C5EF3AD7-5849-45A1-B5E8-43B466A0B99E}"/>
    <cellStyle name="Normal 4 2 2 2 2 4 8" xfId="33618" xr:uid="{9DDA1C3A-4335-4FC8-B2C6-3CCB2B25DA03}"/>
    <cellStyle name="Normal 4 2 2 2 2 4 9" xfId="33619" xr:uid="{7AD18161-BF0A-4A50-8D3A-46B856D28D37}"/>
    <cellStyle name="Normal 4 2 2 2 2 5" xfId="33620" xr:uid="{72F50886-B309-4AB9-A0CD-78FB888FAC18}"/>
    <cellStyle name="Normal 4 2 2 2 2 5 2" xfId="33621" xr:uid="{34CCEC79-5842-46CA-AFA7-5565F086DAA4}"/>
    <cellStyle name="Normal 4 2 2 2 2 5 3" xfId="33622" xr:uid="{8C314268-F3CB-4416-A913-C4D28185A265}"/>
    <cellStyle name="Normal 4 2 2 2 2 6" xfId="33623" xr:uid="{2CA0FC84-E1C0-4525-A1D8-F08E98512EC9}"/>
    <cellStyle name="Normal 4 2 2 2 2 6 2" xfId="33624" xr:uid="{F67E3D97-E60E-4C08-8051-25C6EC729AB3}"/>
    <cellStyle name="Normal 4 2 2 2 2 6 3" xfId="33625" xr:uid="{265B9791-2A06-4037-BC32-F044C9708924}"/>
    <cellStyle name="Normal 4 2 2 2 2 7" xfId="33626" xr:uid="{9137FD1F-857A-4075-8E2D-EE7CFEA53E5C}"/>
    <cellStyle name="Normal 4 2 2 2 2 7 2" xfId="33627" xr:uid="{5E130726-769C-40D9-9187-8885BC914E14}"/>
    <cellStyle name="Normal 4 2 2 2 2 7 3" xfId="33628" xr:uid="{B77A4CC0-17C4-43EE-ADD8-1B606A9CA5F6}"/>
    <cellStyle name="Normal 4 2 2 2 2 8" xfId="33629" xr:uid="{1303D242-F080-49E8-A7B3-F5D3D470D278}"/>
    <cellStyle name="Normal 4 2 2 2 2 8 2" xfId="33630" xr:uid="{AB4F5A2E-DCA0-465B-B336-EB306BF815EE}"/>
    <cellStyle name="Normal 4 2 2 2 2 8 3" xfId="33631" xr:uid="{00BE4686-A8F1-4187-93D6-DE8E1F92809A}"/>
    <cellStyle name="Normal 4 2 2 2 2 9" xfId="33632" xr:uid="{820CA39C-407F-40F1-A97B-5170624D213A}"/>
    <cellStyle name="Normal 4 2 2 2 2 9 2" xfId="33633" xr:uid="{AA41F74E-B7A5-49EA-94D7-6902B73DE558}"/>
    <cellStyle name="Normal 4 2 2 2 2 9 2 2" xfId="33634" xr:uid="{03FAF310-0560-46E0-AE3F-53F800883790}"/>
    <cellStyle name="Normal 4 2 2 2 2 9 2 2 2" xfId="33635" xr:uid="{B3B0BF7F-D9B0-435C-B7EA-BC6C16E85B30}"/>
    <cellStyle name="Normal 4 2 2 2 2 9 2 3" xfId="33636" xr:uid="{706B97B9-9F1D-4D6C-8013-F1003C88A00F}"/>
    <cellStyle name="Normal 4 2 2 2 2 9 2 4" xfId="33637" xr:uid="{EC31A34E-BB6C-46D9-8963-9E0C3791ADBF}"/>
    <cellStyle name="Normal 4 2 2 2 2 9 2 5" xfId="33638" xr:uid="{455BF3A6-C0B8-4BA9-95A6-315B2AEE04BA}"/>
    <cellStyle name="Normal 4 2 2 2 2 9 3" xfId="33639" xr:uid="{F26F3A13-B2B1-4C5E-ABF1-4EFB9B50C728}"/>
    <cellStyle name="Normal 4 2 2 2 2 9 3 2" xfId="33640" xr:uid="{BAB2F09B-06C4-4203-8C87-9C6E044CA55F}"/>
    <cellStyle name="Normal 4 2 2 2 2 9 4" xfId="33641" xr:uid="{5DED24FB-0E62-48AA-8DCF-4BAE64D316CA}"/>
    <cellStyle name="Normal 4 2 2 2 2 9 5" xfId="33642" xr:uid="{710159B3-DE55-43B2-A269-6A1348BD62B2}"/>
    <cellStyle name="Normal 4 2 2 2 3" xfId="33643" xr:uid="{12A5DE72-434B-437D-BC4B-E36D6068EBE7}"/>
    <cellStyle name="Normal 4 2 2 2 3 2" xfId="33644" xr:uid="{613CD695-66D1-4A2C-86E7-69540FE1161E}"/>
    <cellStyle name="Normal 4 2 2 2 3 3" xfId="33645" xr:uid="{B7FC0F38-5217-4E2F-80F0-9DE8C77B3F90}"/>
    <cellStyle name="Normal 4 2 2 2 4" xfId="33646" xr:uid="{E60AAAB3-D075-4BC3-9E55-8E9055197C32}"/>
    <cellStyle name="Normal 4 2 2 2 4 10" xfId="33647" xr:uid="{F929D8B7-7624-4942-9ADF-13E95E5852FA}"/>
    <cellStyle name="Normal 4 2 2 2 4 11" xfId="33648" xr:uid="{7E5146E1-F8D9-4390-A131-88F8C050F126}"/>
    <cellStyle name="Normal 4 2 2 2 4 12" xfId="33649" xr:uid="{199CB57E-AE4F-47BF-94AA-488C67C44ADD}"/>
    <cellStyle name="Normal 4 2 2 2 4 12 2" xfId="33650" xr:uid="{7CA70C45-645B-4E56-8302-C967DC679C49}"/>
    <cellStyle name="Normal 4 2 2 2 4 13" xfId="33651" xr:uid="{DCD27883-510E-47E1-AA1D-C6DF1447D6A8}"/>
    <cellStyle name="Normal 4 2 2 2 4 14" xfId="33652" xr:uid="{BCE93533-8207-44D2-A250-531A2E9C0237}"/>
    <cellStyle name="Normal 4 2 2 2 4 15" xfId="33653" xr:uid="{3D286BDA-EAA2-4A1E-8226-CEDC5A98E187}"/>
    <cellStyle name="Normal 4 2 2 2 4 2" xfId="33654" xr:uid="{617FD563-E83C-4C27-BE51-1BF4666C263F}"/>
    <cellStyle name="Normal 4 2 2 2 4 2 2" xfId="33655" xr:uid="{1CA5CDE6-C1B2-44FE-B0E0-8C2A24B007B1}"/>
    <cellStyle name="Normal 4 2 2 2 4 2 2 2" xfId="33656" xr:uid="{E777C5F5-E1ED-4567-B38F-8D48FA7E0331}"/>
    <cellStyle name="Normal 4 2 2 2 4 2 2 2 2" xfId="33657" xr:uid="{9442BCE6-F281-4F4D-809D-B70C60AFFBFE}"/>
    <cellStyle name="Normal 4 2 2 2 4 2 2 2 2 2" xfId="33658" xr:uid="{38F158C4-DA83-4601-B20A-32B2C8387F4F}"/>
    <cellStyle name="Normal 4 2 2 2 4 2 2 2 2 2 2" xfId="33659" xr:uid="{071E5E4F-635C-4E4E-885C-56304F264536}"/>
    <cellStyle name="Normal 4 2 2 2 4 2 2 2 2 3" xfId="33660" xr:uid="{1E1594A2-2733-4C47-BA3B-3E68D5A7E1C2}"/>
    <cellStyle name="Normal 4 2 2 2 4 2 2 2 2 4" xfId="33661" xr:uid="{610706F3-7CE0-4985-80EC-1E00B702D0C5}"/>
    <cellStyle name="Normal 4 2 2 2 4 2 2 2 2 5" xfId="33662" xr:uid="{A72459CD-2315-4CA3-972D-2EB9A6AFAB1C}"/>
    <cellStyle name="Normal 4 2 2 2 4 2 2 2 3" xfId="33663" xr:uid="{98E3A36A-A746-4606-865A-28EC25D287DE}"/>
    <cellStyle name="Normal 4 2 2 2 4 2 2 2 3 2" xfId="33664" xr:uid="{4ABA02EE-8057-4D30-97C7-745212A8F712}"/>
    <cellStyle name="Normal 4 2 2 2 4 2 2 2 4" xfId="33665" xr:uid="{29D9E15F-0213-46C1-AFCD-8FB04AE27161}"/>
    <cellStyle name="Normal 4 2 2 2 4 2 2 2 5" xfId="33666" xr:uid="{7BB96129-0E1E-4059-AF72-611566B0E70A}"/>
    <cellStyle name="Normal 4 2 2 2 4 2 2 3" xfId="33667" xr:uid="{8B491887-5CA5-4141-8FDA-189924B43FE4}"/>
    <cellStyle name="Normal 4 2 2 2 4 2 2 4" xfId="33668" xr:uid="{EE1AD375-7FD1-4323-AE6C-097E06D1D373}"/>
    <cellStyle name="Normal 4 2 2 2 4 2 2 5" xfId="33669" xr:uid="{7335F38E-BCFB-4F73-B37D-46FC4181E68E}"/>
    <cellStyle name="Normal 4 2 2 2 4 2 2 6" xfId="33670" xr:uid="{79D0324D-13E2-4EC2-BF78-9DF742DDEA42}"/>
    <cellStyle name="Normal 4 2 2 2 4 2 2 6 2" xfId="33671" xr:uid="{5A52CF19-7C0B-42C3-A5A9-E8A64859D667}"/>
    <cellStyle name="Normal 4 2 2 2 4 2 2 7" xfId="33672" xr:uid="{212F7852-A996-4613-8507-01E3F13376E4}"/>
    <cellStyle name="Normal 4 2 2 2 4 2 2 8" xfId="33673" xr:uid="{AF1E68AF-526C-4577-8175-99838DEB4BB2}"/>
    <cellStyle name="Normal 4 2 2 2 4 2 2 9" xfId="33674" xr:uid="{AD14562F-6AC2-47DF-96B5-4E5427175078}"/>
    <cellStyle name="Normal 4 2 2 2 4 2 3" xfId="33675" xr:uid="{F79A68B9-21AC-4CDB-93E5-E7AFEDEE0087}"/>
    <cellStyle name="Normal 4 2 2 2 4 2 3 2" xfId="33676" xr:uid="{BDDE521F-DDA7-4E61-9A5A-8FA0ED6D2C03}"/>
    <cellStyle name="Normal 4 2 2 2 4 2 3 2 2" xfId="33677" xr:uid="{4CBC6232-6444-4844-BC24-E4BC3B85C3F7}"/>
    <cellStyle name="Normal 4 2 2 2 4 2 3 2 2 2" xfId="33678" xr:uid="{D4C4BF9C-ACD8-4CB3-857A-196CBE2A7D3F}"/>
    <cellStyle name="Normal 4 2 2 2 4 2 3 2 3" xfId="33679" xr:uid="{91B9E424-5A7F-41EC-B4E6-82275BFDCADC}"/>
    <cellStyle name="Normal 4 2 2 2 4 2 3 2 4" xfId="33680" xr:uid="{2C805117-90F1-4FD6-8153-38D7955488CD}"/>
    <cellStyle name="Normal 4 2 2 2 4 2 3 2 5" xfId="33681" xr:uid="{F79C15A3-F84B-4C88-81E9-3917F13AE166}"/>
    <cellStyle name="Normal 4 2 2 2 4 2 3 3" xfId="33682" xr:uid="{82B83CA7-A0A4-42F2-B67E-49F38AC33C06}"/>
    <cellStyle name="Normal 4 2 2 2 4 2 3 3 2" xfId="33683" xr:uid="{629012C9-E594-4089-B15B-44D67A94BEF6}"/>
    <cellStyle name="Normal 4 2 2 2 4 2 3 4" xfId="33684" xr:uid="{EBC79813-68D5-4404-B790-19AF37204A44}"/>
    <cellStyle name="Normal 4 2 2 2 4 2 3 5" xfId="33685" xr:uid="{AD9AAFDD-4EF5-4BDF-9486-C4D8A1C0C2E2}"/>
    <cellStyle name="Normal 4 2 2 2 4 2 4" xfId="33686" xr:uid="{6294B240-3D1C-4D13-8886-4309A7D4EEAA}"/>
    <cellStyle name="Normal 4 2 2 2 4 2 5" xfId="33687" xr:uid="{96D1B43C-DC6E-49EF-AECA-C40DC12EDB96}"/>
    <cellStyle name="Normal 4 2 2 2 4 2 6" xfId="33688" xr:uid="{1FF0B276-9F72-411B-914B-A6DDDA85CC2F}"/>
    <cellStyle name="Normal 4 2 2 2 4 2 6 2" xfId="33689" xr:uid="{EBF0320A-386C-4BF8-B2A4-0CC6EE59C28E}"/>
    <cellStyle name="Normal 4 2 2 2 4 2 7" xfId="33690" xr:uid="{3C420BD3-5EA1-4456-9F70-539B5E8CAFBC}"/>
    <cellStyle name="Normal 4 2 2 2 4 2 8" xfId="33691" xr:uid="{A3DBCC10-1AC1-4D04-90F3-FEEEFA06C7EC}"/>
    <cellStyle name="Normal 4 2 2 2 4 2 9" xfId="33692" xr:uid="{17DD40E6-D47E-4C34-AB3C-B15F4DEA1AFC}"/>
    <cellStyle name="Normal 4 2 2 2 4 3" xfId="33693" xr:uid="{37C40A9C-D05E-461B-94A0-8290077160E6}"/>
    <cellStyle name="Normal 4 2 2 2 4 3 2" xfId="33694" xr:uid="{D615A11F-C8D9-4B59-9FC8-77CDBA265B14}"/>
    <cellStyle name="Normal 4 2 2 2 4 3 3" xfId="33695" xr:uid="{6F78E11F-8958-4C9B-A68F-4B62D620A2FA}"/>
    <cellStyle name="Normal 4 2 2 2 4 4" xfId="33696" xr:uid="{66A75136-9C55-4776-BE91-D962CEBBFD89}"/>
    <cellStyle name="Normal 4 2 2 2 4 4 2" xfId="33697" xr:uid="{749E421F-4C22-4EF9-A3AF-66CEEEA48F75}"/>
    <cellStyle name="Normal 4 2 2 2 4 4 3" xfId="33698" xr:uid="{8461E5F1-21D2-4F5B-ACA9-983D39BC8CD9}"/>
    <cellStyle name="Normal 4 2 2 2 4 5" xfId="33699" xr:uid="{16D8534B-6568-44F9-B98C-B817F8A60FC6}"/>
    <cellStyle name="Normal 4 2 2 2 4 5 2" xfId="33700" xr:uid="{AFFDDB6E-657E-4AC2-9EB3-3FA93960FB2C}"/>
    <cellStyle name="Normal 4 2 2 2 4 5 3" xfId="33701" xr:uid="{6CA9F4E5-E54E-48DA-A82F-A26B490824F5}"/>
    <cellStyle name="Normal 4 2 2 2 4 6" xfId="33702" xr:uid="{F68FD4BA-8492-4073-A271-6CCE3A9B7CB0}"/>
    <cellStyle name="Normal 4 2 2 2 4 6 2" xfId="33703" xr:uid="{A0E77B44-DE8B-48E6-9D3E-E5C11B0E92B0}"/>
    <cellStyle name="Normal 4 2 2 2 4 6 3" xfId="33704" xr:uid="{394874EF-FF0C-46A9-8E87-6721369D9D3A}"/>
    <cellStyle name="Normal 4 2 2 2 4 7" xfId="33705" xr:uid="{A6AF7CB1-8781-4816-84EE-BD77E298C406}"/>
    <cellStyle name="Normal 4 2 2 2 4 7 2" xfId="33706" xr:uid="{65DF0686-B858-43B8-B792-187DE7FFBF6D}"/>
    <cellStyle name="Normal 4 2 2 2 4 7 3" xfId="33707" xr:uid="{4DE52E85-86DD-40E6-AEE4-8F9EDD854E5E}"/>
    <cellStyle name="Normal 4 2 2 2 4 8" xfId="33708" xr:uid="{692F2E49-F106-43ED-8D47-6FA71A0825FD}"/>
    <cellStyle name="Normal 4 2 2 2 4 8 2" xfId="33709" xr:uid="{DE5DD5A9-364C-4E25-863E-317CCD7EB3AA}"/>
    <cellStyle name="Normal 4 2 2 2 4 8 2 2" xfId="33710" xr:uid="{E7CE067E-3535-458A-A792-6D2EACFF895A}"/>
    <cellStyle name="Normal 4 2 2 2 4 8 2 2 2" xfId="33711" xr:uid="{74D75812-1209-4688-A3DC-4914F21CD29F}"/>
    <cellStyle name="Normal 4 2 2 2 4 8 2 3" xfId="33712" xr:uid="{CE826969-15D0-4753-A108-1A5734A3219F}"/>
    <cellStyle name="Normal 4 2 2 2 4 8 2 4" xfId="33713" xr:uid="{B7E280B4-0EA5-4157-A193-64B06339C968}"/>
    <cellStyle name="Normal 4 2 2 2 4 8 2 5" xfId="33714" xr:uid="{37823B54-CCB5-40D6-B5B7-A0AA9AF0B8DC}"/>
    <cellStyle name="Normal 4 2 2 2 4 8 3" xfId="33715" xr:uid="{CD79FB1D-A93A-415B-A438-F6E9A06E407B}"/>
    <cellStyle name="Normal 4 2 2 2 4 8 3 2" xfId="33716" xr:uid="{08CCBEB5-EDB5-4DCD-9CB2-5706C77DD71A}"/>
    <cellStyle name="Normal 4 2 2 2 4 8 4" xfId="33717" xr:uid="{7DE8BD95-1DA5-4715-BF3B-9A81D00506C7}"/>
    <cellStyle name="Normal 4 2 2 2 4 8 5" xfId="33718" xr:uid="{CA6F772E-7B0D-400E-8EE3-BE54FF25F61E}"/>
    <cellStyle name="Normal 4 2 2 2 4 9" xfId="33719" xr:uid="{728F47D4-E9CB-4567-BF85-2571A57DE250}"/>
    <cellStyle name="Normal 4 2 2 2 5" xfId="33720" xr:uid="{BADE5CC2-E881-4EC8-9D18-1C850DCFA98C}"/>
    <cellStyle name="Normal 4 2 2 2 5 2" xfId="33721" xr:uid="{0CF760BC-0204-4018-AFB3-B790872B6ECC}"/>
    <cellStyle name="Normal 4 2 2 2 5 3" xfId="33722" xr:uid="{3694F190-8BAD-4258-A310-D2BDFD8816BD}"/>
    <cellStyle name="Normal 4 2 2 2 6" xfId="33723" xr:uid="{54E45F7C-553D-476F-BA1A-9ACE581C364D}"/>
    <cellStyle name="Normal 4 2 2 2 6 2" xfId="33724" xr:uid="{8EAA7EAB-2F76-4128-A3EC-E9A851528A1C}"/>
    <cellStyle name="Normal 4 2 2 2 6 2 2" xfId="33725" xr:uid="{ACB5EC7F-EBAC-495A-82D1-77EA2A204EC0}"/>
    <cellStyle name="Normal 4 2 2 2 6 2 2 2" xfId="33726" xr:uid="{8C222868-78AA-49FF-AB59-948FB75BD35B}"/>
    <cellStyle name="Normal 4 2 2 2 6 2 2 2 2" xfId="33727" xr:uid="{2AE48706-A28E-4392-A68C-A00C6209D4C0}"/>
    <cellStyle name="Normal 4 2 2 2 6 2 2 2 2 2" xfId="33728" xr:uid="{BD4DA7F9-EFFB-4D6F-8691-9198F700603A}"/>
    <cellStyle name="Normal 4 2 2 2 6 2 2 2 3" xfId="33729" xr:uid="{F74B08E9-7348-4886-9619-7EBE6BA1FB61}"/>
    <cellStyle name="Normal 4 2 2 2 6 2 2 2 4" xfId="33730" xr:uid="{1A37F908-9D23-4888-86E9-0C34A77D8555}"/>
    <cellStyle name="Normal 4 2 2 2 6 2 2 2 5" xfId="33731" xr:uid="{0CE6265F-8397-457B-BA63-A7208F5A5BC0}"/>
    <cellStyle name="Normal 4 2 2 2 6 2 2 3" xfId="33732" xr:uid="{2EAC6C37-8D5E-43A2-8CCD-80E01E832A55}"/>
    <cellStyle name="Normal 4 2 2 2 6 2 2 3 2" xfId="33733" xr:uid="{AA4CF547-435B-4318-9942-EDF215472348}"/>
    <cellStyle name="Normal 4 2 2 2 6 2 2 4" xfId="33734" xr:uid="{D4D73914-8990-4293-9A8A-7F10CE00B8DC}"/>
    <cellStyle name="Normal 4 2 2 2 6 2 2 5" xfId="33735" xr:uid="{D840E65E-9F9F-48B9-AB3A-15A36619D9C4}"/>
    <cellStyle name="Normal 4 2 2 2 6 2 3" xfId="33736" xr:uid="{723EF2FE-13A7-4515-ABE8-834447DFFDFF}"/>
    <cellStyle name="Normal 4 2 2 2 6 2 4" xfId="33737" xr:uid="{13433A81-063D-4E18-B64A-DFB6F2F0D4D3}"/>
    <cellStyle name="Normal 4 2 2 2 6 2 5" xfId="33738" xr:uid="{5163DA66-130E-49E3-A4C6-FD6114C99D89}"/>
    <cellStyle name="Normal 4 2 2 2 6 2 6" xfId="33739" xr:uid="{C541775F-9F35-4B85-83F9-1A1116150DCA}"/>
    <cellStyle name="Normal 4 2 2 2 6 2 6 2" xfId="33740" xr:uid="{254B1067-5FB0-44DB-B544-5C0CCC303571}"/>
    <cellStyle name="Normal 4 2 2 2 6 2 7" xfId="33741" xr:uid="{9B50FA36-9268-40D4-936B-C021E7CD6797}"/>
    <cellStyle name="Normal 4 2 2 2 6 2 8" xfId="33742" xr:uid="{5C0D0AE8-AD06-49D8-AEA6-05CFB44803BE}"/>
    <cellStyle name="Normal 4 2 2 2 6 2 9" xfId="33743" xr:uid="{D8F4C078-1242-4E34-BD4A-CA9F73A16884}"/>
    <cellStyle name="Normal 4 2 2 2 6 3" xfId="33744" xr:uid="{ABCB604B-924C-4369-BD3F-839DDBA27231}"/>
    <cellStyle name="Normal 4 2 2 2 6 3 2" xfId="33745" xr:uid="{9D56C950-6C16-4CED-B260-86FF280C5308}"/>
    <cellStyle name="Normal 4 2 2 2 6 3 2 2" xfId="33746" xr:uid="{4E5802FB-2DE2-49CE-8A78-CCDC1C431AE1}"/>
    <cellStyle name="Normal 4 2 2 2 6 3 2 2 2" xfId="33747" xr:uid="{6BD91206-0A14-47A7-9067-2C5255497AD9}"/>
    <cellStyle name="Normal 4 2 2 2 6 3 2 3" xfId="33748" xr:uid="{6E47A2A9-524D-42EB-A8BB-5CC83887A7AB}"/>
    <cellStyle name="Normal 4 2 2 2 6 3 2 4" xfId="33749" xr:uid="{20BC7F06-77DF-48BF-8566-EB26289F027E}"/>
    <cellStyle name="Normal 4 2 2 2 6 3 2 5" xfId="33750" xr:uid="{E907B9E8-48DF-4F51-9BC4-FF3908AF3BCD}"/>
    <cellStyle name="Normal 4 2 2 2 6 3 3" xfId="33751" xr:uid="{700F6F16-5700-41DE-8C70-7F137933E08C}"/>
    <cellStyle name="Normal 4 2 2 2 6 3 3 2" xfId="33752" xr:uid="{51170E1C-D823-4AB6-9509-1E739E57198C}"/>
    <cellStyle name="Normal 4 2 2 2 6 3 4" xfId="33753" xr:uid="{856DB9EC-B6AD-454B-BA33-F88DF26E03E8}"/>
    <cellStyle name="Normal 4 2 2 2 6 3 5" xfId="33754" xr:uid="{A028DEAA-769C-4611-BC4A-EE692882DDC9}"/>
    <cellStyle name="Normal 4 2 2 2 6 4" xfId="33755" xr:uid="{912EA984-3671-4AD8-9641-FD2BBA5DEB66}"/>
    <cellStyle name="Normal 4 2 2 2 6 5" xfId="33756" xr:uid="{1BA1CB3A-CF05-40DD-90B9-8C2C69B42BD8}"/>
    <cellStyle name="Normal 4 2 2 2 6 6" xfId="33757" xr:uid="{FB691363-5E9C-4587-A765-698DDB45475C}"/>
    <cellStyle name="Normal 4 2 2 2 6 6 2" xfId="33758" xr:uid="{30D01C48-6D24-43D6-99B7-3704F1EDB465}"/>
    <cellStyle name="Normal 4 2 2 2 6 7" xfId="33759" xr:uid="{14E1FCDB-ABDE-4059-BD2B-CBF041E1B4C8}"/>
    <cellStyle name="Normal 4 2 2 2 6 8" xfId="33760" xr:uid="{D802A3F2-3D68-41B4-AB40-00D0D19BFA8B}"/>
    <cellStyle name="Normal 4 2 2 2 6 9" xfId="33761" xr:uid="{A308D0A6-DF82-4CA6-9D3B-DDBC2BE0D807}"/>
    <cellStyle name="Normal 4 2 2 2 7" xfId="33762" xr:uid="{38BA78EB-A2DB-4157-BAD5-948CA51B8AAE}"/>
    <cellStyle name="Normal 4 2 2 2 8" xfId="33763" xr:uid="{629C77A1-ABF7-4014-B8E1-0568890752EF}"/>
    <cellStyle name="Normal 4 2 2 2 9" xfId="33764" xr:uid="{EBEC999C-FBAF-4A05-AE41-EFF47B55F945}"/>
    <cellStyle name="Normal 4 2 2 20" xfId="33765" xr:uid="{95FEF45B-919A-4AC6-8ECE-D0E1C63C8322}"/>
    <cellStyle name="Normal 4 2 2 20 2" xfId="33766" xr:uid="{DD8750D5-C3FA-41AE-B68D-6D0893EAA9D0}"/>
    <cellStyle name="Normal 4 2 2 21" xfId="33767" xr:uid="{25339288-C952-4E57-B535-1CA6ABA43981}"/>
    <cellStyle name="Normal 4 2 2 22" xfId="33768" xr:uid="{F497534C-3D4B-42E3-8C5C-FAE0B1E23A69}"/>
    <cellStyle name="Normal 4 2 2 23" xfId="33769" xr:uid="{70957AB7-79A8-42C5-9EC7-AC513469AE47}"/>
    <cellStyle name="Normal 4 2 2 3" xfId="33770" xr:uid="{2B36FA0F-20D5-48A0-AA82-75C03CE4C37C}"/>
    <cellStyle name="Normal 4 2 2 3 2" xfId="33771" xr:uid="{FC41D1A4-8C57-4734-84D8-82B6D92CC657}"/>
    <cellStyle name="Normal 4 2 2 3 3" xfId="33772" xr:uid="{F528E2E7-79BB-4360-A535-4A1DE92EC912}"/>
    <cellStyle name="Normal 4 2 2 4" xfId="33773" xr:uid="{09178B6E-0C23-447A-A1ED-4C6E5C9DFE97}"/>
    <cellStyle name="Normal 4 2 2 4 2" xfId="33774" xr:uid="{8F5317DB-8D56-435F-A343-31661C57D454}"/>
    <cellStyle name="Normal 4 2 2 4 3" xfId="33775" xr:uid="{D5AFF7E3-4C17-4643-ABD9-B5D56B749BC1}"/>
    <cellStyle name="Normal 4 2 2 5" xfId="33776" xr:uid="{41A0A0EC-B7AF-461D-BB71-6D30B03085AD}"/>
    <cellStyle name="Normal 4 2 2 5 2" xfId="33777" xr:uid="{D96A5634-C836-48E1-9A4F-35B05BE60359}"/>
    <cellStyle name="Normal 4 2 2 5 3" xfId="33778" xr:uid="{A7465BDD-5C59-4EE5-A580-151A668BA6FB}"/>
    <cellStyle name="Normal 4 2 2 6" xfId="33779" xr:uid="{CAA14CCB-9934-4FD0-A7C1-F6CF361C6DA2}"/>
    <cellStyle name="Normal 4 2 2 6 2" xfId="33780" xr:uid="{A8419EFE-9DDD-4177-A867-D5F830F60E0A}"/>
    <cellStyle name="Normal 4 2 2 6 3" xfId="33781" xr:uid="{A4C35811-DE9A-4D69-A6F1-1C8F9FC544DC}"/>
    <cellStyle name="Normal 4 2 2 7" xfId="33782" xr:uid="{8DEA51D1-4732-4562-991C-F4A88019858C}"/>
    <cellStyle name="Normal 4 2 2 7 2" xfId="33783" xr:uid="{EFFB8B5F-65A0-49A7-A520-4208483FCD7E}"/>
    <cellStyle name="Normal 4 2 2 7 3" xfId="33784" xr:uid="{8700DA0B-0A2A-48C6-BDA0-8D34FE04EFEE}"/>
    <cellStyle name="Normal 4 2 2 8" xfId="33785" xr:uid="{BD656B47-343E-445D-A53D-1EAA8144F704}"/>
    <cellStyle name="Normal 4 2 2 8 10" xfId="33786" xr:uid="{C85DB6B6-FDB9-411B-9CE4-5669B4BC56AF}"/>
    <cellStyle name="Normal 4 2 2 8 11" xfId="33787" xr:uid="{021669F6-9388-4E55-9525-871AA2F0C5A1}"/>
    <cellStyle name="Normal 4 2 2 8 12" xfId="33788" xr:uid="{6BB86301-AF4A-4345-A8EC-C666C494EB83}"/>
    <cellStyle name="Normal 4 2 2 8 13" xfId="33789" xr:uid="{F74A6E58-87F0-491D-BFBA-48008A2EE3B6}"/>
    <cellStyle name="Normal 4 2 2 8 13 2" xfId="33790" xr:uid="{8367E06F-D8A0-4182-BB76-14F9DDE5509B}"/>
    <cellStyle name="Normal 4 2 2 8 14" xfId="33791" xr:uid="{38DBF36B-BAFE-459B-BEC8-3543777EF7A5}"/>
    <cellStyle name="Normal 4 2 2 8 15" xfId="33792" xr:uid="{49E0FE7A-4723-4E2F-BEC5-99528A6DFB72}"/>
    <cellStyle name="Normal 4 2 2 8 16" xfId="33793" xr:uid="{7C4FC59B-E978-4CD6-9A3E-EAC17632E092}"/>
    <cellStyle name="Normal 4 2 2 8 2" xfId="33794" xr:uid="{E1968F4A-EF5F-4CE6-A7E8-D993D53E3DAF}"/>
    <cellStyle name="Normal 4 2 2 8 2 10" xfId="33795" xr:uid="{142F01E7-0590-4514-BD6D-9ADFF09EF21D}"/>
    <cellStyle name="Normal 4 2 2 8 2 11" xfId="33796" xr:uid="{318894AF-5EAF-4894-9DC9-6CB314CB5679}"/>
    <cellStyle name="Normal 4 2 2 8 2 12" xfId="33797" xr:uid="{6B788036-0CE6-4A31-9D66-CD0A5057392F}"/>
    <cellStyle name="Normal 4 2 2 8 2 13" xfId="33798" xr:uid="{B57E8F1E-AFD2-4F8F-BD7D-7139B4D8E9E7}"/>
    <cellStyle name="Normal 4 2 2 8 2 13 2" xfId="33799" xr:uid="{3FFCA7DE-B8DD-4C49-A315-3F88B34C67EF}"/>
    <cellStyle name="Normal 4 2 2 8 2 14" xfId="33800" xr:uid="{6A563B2F-6687-465D-B7C1-8DBF66E0D014}"/>
    <cellStyle name="Normal 4 2 2 8 2 15" xfId="33801" xr:uid="{DE6E533E-93C6-4FC7-AF6B-7DACB68C875E}"/>
    <cellStyle name="Normal 4 2 2 8 2 16" xfId="33802" xr:uid="{0DFBF610-DDFF-480E-80B5-632D0A3CEE37}"/>
    <cellStyle name="Normal 4 2 2 8 2 2" xfId="33803" xr:uid="{60A21F1D-89E1-48CD-90BD-C480027062F2}"/>
    <cellStyle name="Normal 4 2 2 8 2 2 10" xfId="33804" xr:uid="{AC1E6BCC-E524-4873-A3E2-F5D8CB7F953D}"/>
    <cellStyle name="Normal 4 2 2 8 2 2 11" xfId="33805" xr:uid="{3D78445C-DF45-4F11-8447-4D4A13E38421}"/>
    <cellStyle name="Normal 4 2 2 8 2 2 12" xfId="33806" xr:uid="{98BDA13F-BA75-4801-B2E7-8BA9C8B9FB44}"/>
    <cellStyle name="Normal 4 2 2 8 2 2 12 2" xfId="33807" xr:uid="{79D45C0D-D81D-465D-9CCA-E294937A9643}"/>
    <cellStyle name="Normal 4 2 2 8 2 2 13" xfId="33808" xr:uid="{A0E9CE03-98D5-4086-8AE6-09297CC76332}"/>
    <cellStyle name="Normal 4 2 2 8 2 2 14" xfId="33809" xr:uid="{09EC353C-420D-469C-9BD5-9685ECB8CCA4}"/>
    <cellStyle name="Normal 4 2 2 8 2 2 15" xfId="33810" xr:uid="{511AC24E-6A62-40A3-9A9D-466007C34797}"/>
    <cellStyle name="Normal 4 2 2 8 2 2 2" xfId="33811" xr:uid="{E5694A8F-EAD3-4F3D-96AD-24C140F44402}"/>
    <cellStyle name="Normal 4 2 2 8 2 2 2 2" xfId="33812" xr:uid="{0C49EC2B-88F5-4FAE-BF40-4CFD63F8F76A}"/>
    <cellStyle name="Normal 4 2 2 8 2 2 2 2 2" xfId="33813" xr:uid="{70C51955-3D90-4A78-A4F4-9B832EEA9D9C}"/>
    <cellStyle name="Normal 4 2 2 8 2 2 2 2 2 2" xfId="33814" xr:uid="{3952E42B-489F-4FEE-BE46-E3B3DEB0530C}"/>
    <cellStyle name="Normal 4 2 2 8 2 2 2 2 2 2 2" xfId="33815" xr:uid="{F023FD46-2F45-4947-87E2-A8E1669928D6}"/>
    <cellStyle name="Normal 4 2 2 8 2 2 2 2 2 2 2 2" xfId="33816" xr:uid="{6F7E9F42-41D8-4A3B-9BA6-8D0B0685079E}"/>
    <cellStyle name="Normal 4 2 2 8 2 2 2 2 2 2 3" xfId="33817" xr:uid="{1949A2CC-1C3E-444B-97B9-D63C41817D3B}"/>
    <cellStyle name="Normal 4 2 2 8 2 2 2 2 2 2 4" xfId="33818" xr:uid="{FD33925F-B92F-41AC-A760-758F0CCC548B}"/>
    <cellStyle name="Normal 4 2 2 8 2 2 2 2 2 2 5" xfId="33819" xr:uid="{43C7B4B9-7FF7-450B-920D-96D1C547DEF5}"/>
    <cellStyle name="Normal 4 2 2 8 2 2 2 2 2 3" xfId="33820" xr:uid="{52DDB069-8190-4D55-9A91-7B06D448CF9F}"/>
    <cellStyle name="Normal 4 2 2 8 2 2 2 2 2 3 2" xfId="33821" xr:uid="{9A9FD0BB-A785-427E-85D3-85E8E216215C}"/>
    <cellStyle name="Normal 4 2 2 8 2 2 2 2 2 4" xfId="33822" xr:uid="{31D3B5B5-1A07-446D-9BFE-18247A7953A5}"/>
    <cellStyle name="Normal 4 2 2 8 2 2 2 2 2 5" xfId="33823" xr:uid="{DFF1F3C6-4AC3-42FA-ADEF-D7FD2892AF86}"/>
    <cellStyle name="Normal 4 2 2 8 2 2 2 2 3" xfId="33824" xr:uid="{E960A0C2-ED1B-46E3-8E1A-59E5067A7643}"/>
    <cellStyle name="Normal 4 2 2 8 2 2 2 2 4" xfId="33825" xr:uid="{F3B8D668-810F-4532-AFF0-85130A598574}"/>
    <cellStyle name="Normal 4 2 2 8 2 2 2 2 5" xfId="33826" xr:uid="{C1DF53A3-14FE-4491-9BDC-424F56F57603}"/>
    <cellStyle name="Normal 4 2 2 8 2 2 2 2 6" xfId="33827" xr:uid="{FA2EB65A-3BAD-4AEC-9BCD-7547A78615C6}"/>
    <cellStyle name="Normal 4 2 2 8 2 2 2 2 6 2" xfId="33828" xr:uid="{198277D1-F32C-4AE7-B4AE-179EDBA7BE54}"/>
    <cellStyle name="Normal 4 2 2 8 2 2 2 2 7" xfId="33829" xr:uid="{C44B5EFC-3AFD-4FFA-BFCE-2274CCCC0A3F}"/>
    <cellStyle name="Normal 4 2 2 8 2 2 2 2 8" xfId="33830" xr:uid="{D9ADCE61-AF12-4DD4-B1AA-FD63F6EF8A1B}"/>
    <cellStyle name="Normal 4 2 2 8 2 2 2 2 9" xfId="33831" xr:uid="{7A0F1CBB-3597-453C-BD50-A56D45A64AC4}"/>
    <cellStyle name="Normal 4 2 2 8 2 2 2 3" xfId="33832" xr:uid="{0EF6E9FA-65E3-411A-867F-E1B2095A3D0A}"/>
    <cellStyle name="Normal 4 2 2 8 2 2 2 3 2" xfId="33833" xr:uid="{BCB7DB53-865B-416F-A537-4DEF775D2A02}"/>
    <cellStyle name="Normal 4 2 2 8 2 2 2 3 2 2" xfId="33834" xr:uid="{80568E3A-F1FD-4CAD-81B2-EF281FF5FB62}"/>
    <cellStyle name="Normal 4 2 2 8 2 2 2 3 2 2 2" xfId="33835" xr:uid="{D7726876-BDCC-4EC9-BBA7-95653BB5432A}"/>
    <cellStyle name="Normal 4 2 2 8 2 2 2 3 2 3" xfId="33836" xr:uid="{1C22AEC6-85AE-4F67-8503-4B8B3A9EA2E5}"/>
    <cellStyle name="Normal 4 2 2 8 2 2 2 3 2 4" xfId="33837" xr:uid="{76171155-79CA-4FAF-9604-3A7D563B5CAE}"/>
    <cellStyle name="Normal 4 2 2 8 2 2 2 3 2 5" xfId="33838" xr:uid="{DD15382C-DEC7-438E-9163-1B4CBDF9F60B}"/>
    <cellStyle name="Normal 4 2 2 8 2 2 2 3 3" xfId="33839" xr:uid="{2A1DEB5E-05B2-4B61-9145-B7D5605BCEDB}"/>
    <cellStyle name="Normal 4 2 2 8 2 2 2 3 3 2" xfId="33840" xr:uid="{17706683-EF3A-4333-B680-15BEF422C23F}"/>
    <cellStyle name="Normal 4 2 2 8 2 2 2 3 4" xfId="33841" xr:uid="{C0B287FA-3804-47EB-940C-E22F42E1A92A}"/>
    <cellStyle name="Normal 4 2 2 8 2 2 2 3 5" xfId="33842" xr:uid="{41ECB339-BBA8-48DE-AF18-2D355722EF7D}"/>
    <cellStyle name="Normal 4 2 2 8 2 2 2 4" xfId="33843" xr:uid="{E9BC1E97-9064-41CE-A604-2C1969174B1C}"/>
    <cellStyle name="Normal 4 2 2 8 2 2 2 5" xfId="33844" xr:uid="{22B36575-ABA6-4737-9445-4B349142F15A}"/>
    <cellStyle name="Normal 4 2 2 8 2 2 2 6" xfId="33845" xr:uid="{CC2982DB-0526-4C1C-9CFB-B4EB62D3FF27}"/>
    <cellStyle name="Normal 4 2 2 8 2 2 2 6 2" xfId="33846" xr:uid="{2444CA33-B47B-4469-B31D-E50AC2EF8C87}"/>
    <cellStyle name="Normal 4 2 2 8 2 2 2 7" xfId="33847" xr:uid="{97E90FBC-D389-4961-8423-56BF09F0B081}"/>
    <cellStyle name="Normal 4 2 2 8 2 2 2 8" xfId="33848" xr:uid="{FF0F0B60-5CBE-497D-B59E-97CC7FBE1F77}"/>
    <cellStyle name="Normal 4 2 2 8 2 2 2 9" xfId="33849" xr:uid="{0153F21C-9FE0-4AC2-99D9-AAF046C7C538}"/>
    <cellStyle name="Normal 4 2 2 8 2 2 3" xfId="33850" xr:uid="{918F1BB2-6E7B-4287-B95F-BF414ACFD36D}"/>
    <cellStyle name="Normal 4 2 2 8 2 2 4" xfId="33851" xr:uid="{EFC78AC1-2D98-486A-B3DB-75E6F5B12845}"/>
    <cellStyle name="Normal 4 2 2 8 2 2 5" xfId="33852" xr:uid="{CCC01941-191F-4BAA-9D86-37CBDC72AA96}"/>
    <cellStyle name="Normal 4 2 2 8 2 2 6" xfId="33853" xr:uid="{47E9868A-B8AB-450E-9EA0-00F4AF158FA1}"/>
    <cellStyle name="Normal 4 2 2 8 2 2 7" xfId="33854" xr:uid="{593595C1-9141-47D0-B197-E03DDDC6667B}"/>
    <cellStyle name="Normal 4 2 2 8 2 2 8" xfId="33855" xr:uid="{429D2C6C-E958-47AC-9CC8-53A9C499723D}"/>
    <cellStyle name="Normal 4 2 2 8 2 2 8 2" xfId="33856" xr:uid="{4A447A3C-ABDB-4926-B748-24BEE5E101DF}"/>
    <cellStyle name="Normal 4 2 2 8 2 2 8 2 2" xfId="33857" xr:uid="{9E3917D9-7942-48CB-8B7E-2003DA0C1509}"/>
    <cellStyle name="Normal 4 2 2 8 2 2 8 2 2 2" xfId="33858" xr:uid="{CF4AC7A3-AF6C-4A02-A534-DD55F36AB605}"/>
    <cellStyle name="Normal 4 2 2 8 2 2 8 2 3" xfId="33859" xr:uid="{0E658EFD-AEAB-4D4A-8592-2AAF1A8DCD06}"/>
    <cellStyle name="Normal 4 2 2 8 2 2 8 2 4" xfId="33860" xr:uid="{1C24AA1E-2D65-40A8-B160-7FE9977404AD}"/>
    <cellStyle name="Normal 4 2 2 8 2 2 8 2 5" xfId="33861" xr:uid="{F15EBC79-AD73-43B2-9494-F3ABAF376A0A}"/>
    <cellStyle name="Normal 4 2 2 8 2 2 8 3" xfId="33862" xr:uid="{5BEE2D1D-1F10-4AFF-A1F1-131B97A91B77}"/>
    <cellStyle name="Normal 4 2 2 8 2 2 8 3 2" xfId="33863" xr:uid="{9D52099A-1CF9-4484-BE5A-D6F34A24A99E}"/>
    <cellStyle name="Normal 4 2 2 8 2 2 8 4" xfId="33864" xr:uid="{69A1FF07-7911-4DFF-B2EA-5B84B4EFA445}"/>
    <cellStyle name="Normal 4 2 2 8 2 2 8 5" xfId="33865" xr:uid="{A7910283-7E3A-44C6-9C81-5AF392B507EE}"/>
    <cellStyle name="Normal 4 2 2 8 2 2 9" xfId="33866" xr:uid="{CD5D85A3-2554-4DA8-BD66-44EFF880A75E}"/>
    <cellStyle name="Normal 4 2 2 8 2 3" xfId="33867" xr:uid="{9C9EFCB4-402C-4681-8EF5-76E4DBFC599A}"/>
    <cellStyle name="Normal 4 2 2 8 2 4" xfId="33868" xr:uid="{E23ACF2C-B2E9-46E5-9856-0098015D09D3}"/>
    <cellStyle name="Normal 4 2 2 8 2 4 2" xfId="33869" xr:uid="{A2D47B9C-70AE-4105-98AF-959505F2BA6E}"/>
    <cellStyle name="Normal 4 2 2 8 2 4 2 2" xfId="33870" xr:uid="{549194BB-FB0E-4933-857B-F0AA7A1D4D4E}"/>
    <cellStyle name="Normal 4 2 2 8 2 4 2 2 2" xfId="33871" xr:uid="{D423275D-5E13-4879-9072-85106097C829}"/>
    <cellStyle name="Normal 4 2 2 8 2 4 2 2 2 2" xfId="33872" xr:uid="{CA2CBDF6-7550-4A5A-99AE-ADF822573AB3}"/>
    <cellStyle name="Normal 4 2 2 8 2 4 2 2 2 2 2" xfId="33873" xr:uid="{39760058-C682-4808-AD47-376A88AF2327}"/>
    <cellStyle name="Normal 4 2 2 8 2 4 2 2 2 3" xfId="33874" xr:uid="{1D09BDA7-F344-48B9-831E-A22D117E5C28}"/>
    <cellStyle name="Normal 4 2 2 8 2 4 2 2 2 4" xfId="33875" xr:uid="{5D7EA572-6E6F-4BC5-97AA-45D9C23678E3}"/>
    <cellStyle name="Normal 4 2 2 8 2 4 2 2 2 5" xfId="33876" xr:uid="{BD03F4DC-AFEE-47FE-8441-04670E71C6C7}"/>
    <cellStyle name="Normal 4 2 2 8 2 4 2 2 3" xfId="33877" xr:uid="{05115B7A-D133-4EF0-9060-EDBD5AB00CA6}"/>
    <cellStyle name="Normal 4 2 2 8 2 4 2 2 3 2" xfId="33878" xr:uid="{3B4AD036-0138-47C3-BC93-60D30F388DB1}"/>
    <cellStyle name="Normal 4 2 2 8 2 4 2 2 4" xfId="33879" xr:uid="{A74F2FF9-56F9-47EA-945A-F96095E322F0}"/>
    <cellStyle name="Normal 4 2 2 8 2 4 2 2 5" xfId="33880" xr:uid="{ADCA08CE-F183-4813-802E-59741C84D307}"/>
    <cellStyle name="Normal 4 2 2 8 2 4 2 3" xfId="33881" xr:uid="{3DC5E220-B629-42D5-8F13-63D7E013EC56}"/>
    <cellStyle name="Normal 4 2 2 8 2 4 2 4" xfId="33882" xr:uid="{EB0345F3-B760-49C5-A1EE-7F9B378B9DF3}"/>
    <cellStyle name="Normal 4 2 2 8 2 4 2 5" xfId="33883" xr:uid="{2E06BCFF-959E-491A-BAC6-987A27FA59F3}"/>
    <cellStyle name="Normal 4 2 2 8 2 4 2 6" xfId="33884" xr:uid="{891E61AC-D6B4-452E-B05F-911A673A1F45}"/>
    <cellStyle name="Normal 4 2 2 8 2 4 2 6 2" xfId="33885" xr:uid="{00D3084F-583B-4060-B2AC-174AF3326849}"/>
    <cellStyle name="Normal 4 2 2 8 2 4 2 7" xfId="33886" xr:uid="{371134BF-CF38-450D-A4AE-2E6EE3F54611}"/>
    <cellStyle name="Normal 4 2 2 8 2 4 2 8" xfId="33887" xr:uid="{933E8B94-F4FC-44CC-A8F0-E15976F9C9A0}"/>
    <cellStyle name="Normal 4 2 2 8 2 4 2 9" xfId="33888" xr:uid="{43BAD810-789A-4066-8E63-BD9544C18CD7}"/>
    <cellStyle name="Normal 4 2 2 8 2 4 3" xfId="33889" xr:uid="{1684F8F8-3DE0-441C-AA55-DFF21F0E5139}"/>
    <cellStyle name="Normal 4 2 2 8 2 4 3 2" xfId="33890" xr:uid="{62E2107E-4F1A-4B30-8E38-797483E4BF80}"/>
    <cellStyle name="Normal 4 2 2 8 2 4 3 2 2" xfId="33891" xr:uid="{03A0AD16-C9DE-4E0A-817D-90F9473EA3E3}"/>
    <cellStyle name="Normal 4 2 2 8 2 4 3 2 2 2" xfId="33892" xr:uid="{D3F5C30B-992D-41F4-95F8-DF24B7C10530}"/>
    <cellStyle name="Normal 4 2 2 8 2 4 3 2 3" xfId="33893" xr:uid="{8359C800-E57B-473E-ABE4-B0416F9F0492}"/>
    <cellStyle name="Normal 4 2 2 8 2 4 3 2 4" xfId="33894" xr:uid="{350F7C40-9B1B-4BDC-B1D6-AC507505A7FC}"/>
    <cellStyle name="Normal 4 2 2 8 2 4 3 2 5" xfId="33895" xr:uid="{03ED9EF6-390D-4E30-8C05-1219B3200A24}"/>
    <cellStyle name="Normal 4 2 2 8 2 4 3 3" xfId="33896" xr:uid="{8003456A-D47E-4097-9B40-636D37EE00EE}"/>
    <cellStyle name="Normal 4 2 2 8 2 4 3 3 2" xfId="33897" xr:uid="{102C31BA-E2EB-4CC7-B40A-0C56E4C40A1B}"/>
    <cellStyle name="Normal 4 2 2 8 2 4 3 4" xfId="33898" xr:uid="{CA3EF309-D5DD-4C3B-A17F-214CADED74B0}"/>
    <cellStyle name="Normal 4 2 2 8 2 4 3 5" xfId="33899" xr:uid="{E624957C-B1CF-41FA-AEC7-CCEF6A4BA279}"/>
    <cellStyle name="Normal 4 2 2 8 2 4 4" xfId="33900" xr:uid="{9A7353A1-A14D-49D0-8A10-242D1B0146DC}"/>
    <cellStyle name="Normal 4 2 2 8 2 4 5" xfId="33901" xr:uid="{3C2F068C-750E-4D03-BB06-ECAB533055D7}"/>
    <cellStyle name="Normal 4 2 2 8 2 4 6" xfId="33902" xr:uid="{F8BC50B1-CC0D-4651-AF42-4355662EE659}"/>
    <cellStyle name="Normal 4 2 2 8 2 4 6 2" xfId="33903" xr:uid="{841FEA4C-3352-424C-8971-B2F98E350E54}"/>
    <cellStyle name="Normal 4 2 2 8 2 4 7" xfId="33904" xr:uid="{BE93D0CF-1630-43E1-B53D-2981168E9C57}"/>
    <cellStyle name="Normal 4 2 2 8 2 4 8" xfId="33905" xr:uid="{26AE32C3-0CCF-4017-986F-001A4ECAA256}"/>
    <cellStyle name="Normal 4 2 2 8 2 4 9" xfId="33906" xr:uid="{A3675017-BFCC-4D99-9957-E4292423D325}"/>
    <cellStyle name="Normal 4 2 2 8 2 5" xfId="33907" xr:uid="{2F5ADDA9-9484-4402-B5C3-1EA9E23566CD}"/>
    <cellStyle name="Normal 4 2 2 8 2 5 2" xfId="33908" xr:uid="{9EE632C4-3D2A-473A-8974-E299AAB5627C}"/>
    <cellStyle name="Normal 4 2 2 8 2 5 3" xfId="33909" xr:uid="{7ACDE75D-19C4-47B0-87EC-550557D42054}"/>
    <cellStyle name="Normal 4 2 2 8 2 6" xfId="33910" xr:uid="{FF94AF5F-BBF8-48FA-957E-D2BEA19112CD}"/>
    <cellStyle name="Normal 4 2 2 8 2 6 2" xfId="33911" xr:uid="{CFBA489E-1767-4926-9D90-6AC341FC0379}"/>
    <cellStyle name="Normal 4 2 2 8 2 6 3" xfId="33912" xr:uid="{3BD14B60-9B6F-4459-B4D3-C904165C7636}"/>
    <cellStyle name="Normal 4 2 2 8 2 7" xfId="33913" xr:uid="{37E22766-99FD-40A7-9F8E-8BCCE36E948A}"/>
    <cellStyle name="Normal 4 2 2 8 2 7 2" xfId="33914" xr:uid="{5FD49C52-C4E7-440E-80D3-FCD2D5E33980}"/>
    <cellStyle name="Normal 4 2 2 8 2 7 3" xfId="33915" xr:uid="{431EF5C9-2BDF-4DE8-B6B3-9664712F0CD7}"/>
    <cellStyle name="Normal 4 2 2 8 2 8" xfId="33916" xr:uid="{0474C011-B060-4405-86B8-60CF9FD17BFB}"/>
    <cellStyle name="Normal 4 2 2 8 2 8 2" xfId="33917" xr:uid="{5D38D800-7B3F-4FFC-88A1-9E40CDB0CA21}"/>
    <cellStyle name="Normal 4 2 2 8 2 8 3" xfId="33918" xr:uid="{BE7E3071-C5C6-4303-A5D9-086018CB87F4}"/>
    <cellStyle name="Normal 4 2 2 8 2 9" xfId="33919" xr:uid="{CA00A763-1906-46EA-B2E0-41D08BCC716A}"/>
    <cellStyle name="Normal 4 2 2 8 2 9 2" xfId="33920" xr:uid="{5A7F1821-4017-48F7-B15F-B3F3EED4334D}"/>
    <cellStyle name="Normal 4 2 2 8 2 9 2 2" xfId="33921" xr:uid="{85070860-95D5-4C49-9953-16DC48F59430}"/>
    <cellStyle name="Normal 4 2 2 8 2 9 2 2 2" xfId="33922" xr:uid="{07BF4DAD-7AC6-40D5-A272-90567B54974F}"/>
    <cellStyle name="Normal 4 2 2 8 2 9 2 3" xfId="33923" xr:uid="{A6FF9C54-C5C1-402C-AE17-A4C5D18A9216}"/>
    <cellStyle name="Normal 4 2 2 8 2 9 2 4" xfId="33924" xr:uid="{0D1C3D4D-5423-4D36-B8CA-30E4442F792B}"/>
    <cellStyle name="Normal 4 2 2 8 2 9 2 5" xfId="33925" xr:uid="{EC7F56B2-47D5-431D-9A0A-ABDA43711789}"/>
    <cellStyle name="Normal 4 2 2 8 2 9 3" xfId="33926" xr:uid="{28633E4B-8B7B-4809-8E11-79934C576D0E}"/>
    <cellStyle name="Normal 4 2 2 8 2 9 3 2" xfId="33927" xr:uid="{A934C812-81B4-4C2B-AACF-3B4B9FAF6313}"/>
    <cellStyle name="Normal 4 2 2 8 2 9 4" xfId="33928" xr:uid="{5AE32A31-7C09-4ACE-AAE7-2ED8D281A9F2}"/>
    <cellStyle name="Normal 4 2 2 8 2 9 5" xfId="33929" xr:uid="{FC1F3B5A-C411-46F1-B714-C07DEFECB9CB}"/>
    <cellStyle name="Normal 4 2 2 8 3" xfId="33930" xr:uid="{87D02B11-8330-44C6-BEBF-992A4A8B1056}"/>
    <cellStyle name="Normal 4 2 2 8 3 10" xfId="33931" xr:uid="{0E5E16AF-B515-4D7E-9837-DE62251A6959}"/>
    <cellStyle name="Normal 4 2 2 8 3 11" xfId="33932" xr:uid="{0F7C59B9-6E05-4190-9D41-EC5C9BEE2D89}"/>
    <cellStyle name="Normal 4 2 2 8 3 12" xfId="33933" xr:uid="{50FDF3F0-36FF-4112-A1D7-5E08BE4198F6}"/>
    <cellStyle name="Normal 4 2 2 8 3 12 2" xfId="33934" xr:uid="{E4E26B4E-1734-4450-BD6F-2E80DE0FA28C}"/>
    <cellStyle name="Normal 4 2 2 8 3 13" xfId="33935" xr:uid="{804900EA-DFD1-4591-9AB3-92736E1F3004}"/>
    <cellStyle name="Normal 4 2 2 8 3 14" xfId="33936" xr:uid="{6D9D37A9-59B0-478D-84B9-3825AFAE8F83}"/>
    <cellStyle name="Normal 4 2 2 8 3 15" xfId="33937" xr:uid="{23B22EAE-9FBC-4E94-B7C7-9A4F27CBD6DE}"/>
    <cellStyle name="Normal 4 2 2 8 3 2" xfId="33938" xr:uid="{7F9A5416-270C-45E7-8A8F-36099C63E200}"/>
    <cellStyle name="Normal 4 2 2 8 3 2 2" xfId="33939" xr:uid="{C7A71DED-EAAC-4FB9-8268-533E36235C16}"/>
    <cellStyle name="Normal 4 2 2 8 3 2 2 2" xfId="33940" xr:uid="{A8F41D9F-525C-4D3F-925C-01F618BE01D7}"/>
    <cellStyle name="Normal 4 2 2 8 3 2 2 2 2" xfId="33941" xr:uid="{CE0DE814-D8ED-42A7-A43D-D0DE5118084C}"/>
    <cellStyle name="Normal 4 2 2 8 3 2 2 2 2 2" xfId="33942" xr:uid="{2E5F1745-F589-4E0D-A6B9-5824CE25D6D1}"/>
    <cellStyle name="Normal 4 2 2 8 3 2 2 2 2 2 2" xfId="33943" xr:uid="{0E484005-4E14-49D9-A409-A2B126EE58AB}"/>
    <cellStyle name="Normal 4 2 2 8 3 2 2 2 2 3" xfId="33944" xr:uid="{0BB90913-39C7-47DD-AF13-AED458E38E15}"/>
    <cellStyle name="Normal 4 2 2 8 3 2 2 2 2 4" xfId="33945" xr:uid="{663BF068-FC99-4031-8B57-AA9B2075A187}"/>
    <cellStyle name="Normal 4 2 2 8 3 2 2 2 2 5" xfId="33946" xr:uid="{774BBA90-031F-4BDD-B824-BAF1C8951F92}"/>
    <cellStyle name="Normal 4 2 2 8 3 2 2 2 3" xfId="33947" xr:uid="{C63365E1-5753-466B-8CFB-61C2099FDFAD}"/>
    <cellStyle name="Normal 4 2 2 8 3 2 2 2 3 2" xfId="33948" xr:uid="{4EB976C0-BCD3-44C0-9990-2647298AACB0}"/>
    <cellStyle name="Normal 4 2 2 8 3 2 2 2 4" xfId="33949" xr:uid="{18E7C19B-6939-4A9B-9412-0E9219FBC565}"/>
    <cellStyle name="Normal 4 2 2 8 3 2 2 2 5" xfId="33950" xr:uid="{575AA4B1-C54F-4207-B182-C2F3F6A20448}"/>
    <cellStyle name="Normal 4 2 2 8 3 2 2 3" xfId="33951" xr:uid="{B80A0F22-5068-49C1-BA5A-7456D0BB8D1D}"/>
    <cellStyle name="Normal 4 2 2 8 3 2 2 4" xfId="33952" xr:uid="{D4E8586E-3A78-47A6-8CFB-6283BC25D643}"/>
    <cellStyle name="Normal 4 2 2 8 3 2 2 5" xfId="33953" xr:uid="{284E7EB2-54CA-4CBB-8801-F58B6C0D72DA}"/>
    <cellStyle name="Normal 4 2 2 8 3 2 2 6" xfId="33954" xr:uid="{8E91C190-612D-4EE5-A6AE-05DD4650EF7F}"/>
    <cellStyle name="Normal 4 2 2 8 3 2 2 6 2" xfId="33955" xr:uid="{9C3A9247-418C-44D6-BF34-E80F36BEC317}"/>
    <cellStyle name="Normal 4 2 2 8 3 2 2 7" xfId="33956" xr:uid="{0E19CCAC-A7AC-406C-92B6-F79CB4515A11}"/>
    <cellStyle name="Normal 4 2 2 8 3 2 2 8" xfId="33957" xr:uid="{5CDD7C86-BAA0-4750-9E24-AB7936424CBE}"/>
    <cellStyle name="Normal 4 2 2 8 3 2 2 9" xfId="33958" xr:uid="{457B6D67-7D7C-4793-9E87-0CFD6E5A6E7A}"/>
    <cellStyle name="Normal 4 2 2 8 3 2 3" xfId="33959" xr:uid="{1ED4011C-546B-42F6-B41D-0EE274AB6B68}"/>
    <cellStyle name="Normal 4 2 2 8 3 2 3 2" xfId="33960" xr:uid="{7C0C82F4-0377-497B-A11D-8F4DCECD7B02}"/>
    <cellStyle name="Normal 4 2 2 8 3 2 3 2 2" xfId="33961" xr:uid="{100F9C41-2AFB-42EE-B9C4-A1B6494D3ADB}"/>
    <cellStyle name="Normal 4 2 2 8 3 2 3 2 2 2" xfId="33962" xr:uid="{34F96B1E-74D8-4EB2-9306-5F7FDC45C1E4}"/>
    <cellStyle name="Normal 4 2 2 8 3 2 3 2 3" xfId="33963" xr:uid="{A5126893-CF16-40B5-BD6C-15D9D5E8907D}"/>
    <cellStyle name="Normal 4 2 2 8 3 2 3 2 4" xfId="33964" xr:uid="{3FD77436-10B9-412D-A88B-1DE43C8852ED}"/>
    <cellStyle name="Normal 4 2 2 8 3 2 3 2 5" xfId="33965" xr:uid="{3B18D8E1-0697-4796-B354-1CD34D69623A}"/>
    <cellStyle name="Normal 4 2 2 8 3 2 3 3" xfId="33966" xr:uid="{999324F6-F8AA-4FB7-81E8-BFB9A1AE7D8E}"/>
    <cellStyle name="Normal 4 2 2 8 3 2 3 3 2" xfId="33967" xr:uid="{8FFA84F8-E11F-4C60-AB77-2D3F7E312A9E}"/>
    <cellStyle name="Normal 4 2 2 8 3 2 3 4" xfId="33968" xr:uid="{C12839C7-45AD-464D-ACD7-1C8072E17D00}"/>
    <cellStyle name="Normal 4 2 2 8 3 2 3 5" xfId="33969" xr:uid="{1C76E9A1-DAD2-45DE-B0BB-0DF751AA7782}"/>
    <cellStyle name="Normal 4 2 2 8 3 2 4" xfId="33970" xr:uid="{33BDA9EE-55AB-48A8-B066-0A0B3CD0CF64}"/>
    <cellStyle name="Normal 4 2 2 8 3 2 5" xfId="33971" xr:uid="{A12A0DD7-72DB-45C4-BEC2-B89C719E105B}"/>
    <cellStyle name="Normal 4 2 2 8 3 2 6" xfId="33972" xr:uid="{DBFBD29C-F669-40CE-B0D5-F6E9D04F396E}"/>
    <cellStyle name="Normal 4 2 2 8 3 2 6 2" xfId="33973" xr:uid="{F5D49ABF-9A48-4A0D-9E5E-ED761FDFA6B3}"/>
    <cellStyle name="Normal 4 2 2 8 3 2 7" xfId="33974" xr:uid="{9ACB6646-B0C4-47A9-BD6C-E691BE61FAF5}"/>
    <cellStyle name="Normal 4 2 2 8 3 2 8" xfId="33975" xr:uid="{CE6BD34B-7B47-47D0-9E0D-1961240D2670}"/>
    <cellStyle name="Normal 4 2 2 8 3 2 9" xfId="33976" xr:uid="{B93FF37D-E2AD-4EA3-8AC5-33BE59875D41}"/>
    <cellStyle name="Normal 4 2 2 8 3 3" xfId="33977" xr:uid="{6A5CF6F5-F038-4711-9C5F-55BF77A01FA1}"/>
    <cellStyle name="Normal 4 2 2 8 3 3 2" xfId="33978" xr:uid="{2592F212-746A-4AAB-B122-C4572052062E}"/>
    <cellStyle name="Normal 4 2 2 8 3 3 3" xfId="33979" xr:uid="{38C0F46F-8BFD-4737-8070-24E46CEE4459}"/>
    <cellStyle name="Normal 4 2 2 8 3 4" xfId="33980" xr:uid="{A362F7D1-C43C-4525-B2FB-E4A103BAE1EB}"/>
    <cellStyle name="Normal 4 2 2 8 3 4 2" xfId="33981" xr:uid="{518E8326-9C52-49A7-87D7-523FCC7E7B20}"/>
    <cellStyle name="Normal 4 2 2 8 3 4 3" xfId="33982" xr:uid="{EF822F8F-B134-46EC-B31A-3636DBAE9C10}"/>
    <cellStyle name="Normal 4 2 2 8 3 5" xfId="33983" xr:uid="{70D9F043-A66A-44EE-A3B4-78D35C741C37}"/>
    <cellStyle name="Normal 4 2 2 8 3 5 2" xfId="33984" xr:uid="{34164200-048B-406E-BE14-1CC2131D8D5C}"/>
    <cellStyle name="Normal 4 2 2 8 3 5 3" xfId="33985" xr:uid="{B510FEFE-CF8F-4C9A-B7A2-15981FF00E2F}"/>
    <cellStyle name="Normal 4 2 2 8 3 6" xfId="33986" xr:uid="{6E370F0B-50E1-4588-B68D-49E5BC53A0F7}"/>
    <cellStyle name="Normal 4 2 2 8 3 6 2" xfId="33987" xr:uid="{A09D9BC9-B06C-49C7-95F9-A4CBCF574878}"/>
    <cellStyle name="Normal 4 2 2 8 3 6 3" xfId="33988" xr:uid="{11C8FDF6-E18C-43AB-87C0-A20764C02642}"/>
    <cellStyle name="Normal 4 2 2 8 3 7" xfId="33989" xr:uid="{35467284-A2FD-4011-8DA0-BB7B42EE02F2}"/>
    <cellStyle name="Normal 4 2 2 8 3 7 2" xfId="33990" xr:uid="{AB1199EE-D190-414B-ABF3-F5E70310F022}"/>
    <cellStyle name="Normal 4 2 2 8 3 7 3" xfId="33991" xr:uid="{212315FC-9B4E-4658-AA22-DA45183DD497}"/>
    <cellStyle name="Normal 4 2 2 8 3 8" xfId="33992" xr:uid="{A97F7947-9250-45A6-A5C7-C1BC7E1A413D}"/>
    <cellStyle name="Normal 4 2 2 8 3 8 2" xfId="33993" xr:uid="{76FD32FC-01DF-42A0-8548-9CD1B05966EF}"/>
    <cellStyle name="Normal 4 2 2 8 3 8 2 2" xfId="33994" xr:uid="{80659A1B-7B9E-4659-ABCC-9C1EC3F86DA4}"/>
    <cellStyle name="Normal 4 2 2 8 3 8 2 2 2" xfId="33995" xr:uid="{95318E5B-4A80-4CB3-BFBF-97573FCFFCE0}"/>
    <cellStyle name="Normal 4 2 2 8 3 8 2 3" xfId="33996" xr:uid="{A68664B3-590A-4F59-BDCD-7BBB8E766925}"/>
    <cellStyle name="Normal 4 2 2 8 3 8 2 4" xfId="33997" xr:uid="{E6DD64FC-722D-4907-B3B3-AA889BE897C4}"/>
    <cellStyle name="Normal 4 2 2 8 3 8 2 5" xfId="33998" xr:uid="{37B81F5E-9856-4557-9137-75458BF79339}"/>
    <cellStyle name="Normal 4 2 2 8 3 8 3" xfId="33999" xr:uid="{C2F8B945-A28E-4E15-A649-C90DD88416E6}"/>
    <cellStyle name="Normal 4 2 2 8 3 8 3 2" xfId="34000" xr:uid="{53D72C16-D270-4B67-994C-D8420791EA78}"/>
    <cellStyle name="Normal 4 2 2 8 3 8 4" xfId="34001" xr:uid="{A5DB09A1-0282-4311-AECD-70645BF5DD51}"/>
    <cellStyle name="Normal 4 2 2 8 3 8 5" xfId="34002" xr:uid="{6B249C33-5F09-4DB9-8701-CB2435580BA5}"/>
    <cellStyle name="Normal 4 2 2 8 3 9" xfId="34003" xr:uid="{565C63CB-1EC2-4D65-912D-0EE348A3ED4F}"/>
    <cellStyle name="Normal 4 2 2 8 4" xfId="34004" xr:uid="{760ABE1D-75C4-45E3-BEC8-54A4CD7C8320}"/>
    <cellStyle name="Normal 4 2 2 8 4 2" xfId="34005" xr:uid="{BC99E6EA-0698-4BFD-B11C-54E1229297E8}"/>
    <cellStyle name="Normal 4 2 2 8 4 2 2" xfId="34006" xr:uid="{13A19325-586C-4D66-9395-4F1D5E3A5D04}"/>
    <cellStyle name="Normal 4 2 2 8 4 2 2 2" xfId="34007" xr:uid="{F7BBBEB9-6806-4EE4-917C-7AD40BD8B026}"/>
    <cellStyle name="Normal 4 2 2 8 4 2 2 2 2" xfId="34008" xr:uid="{FCA8B614-60CA-4E62-8767-747E37CFDE81}"/>
    <cellStyle name="Normal 4 2 2 8 4 2 2 2 2 2" xfId="34009" xr:uid="{7F308144-1BF8-458A-ADE5-07F15221C4F2}"/>
    <cellStyle name="Normal 4 2 2 8 4 2 2 2 3" xfId="34010" xr:uid="{219893F6-9FD0-4A66-A615-7E9556E0AB43}"/>
    <cellStyle name="Normal 4 2 2 8 4 2 2 2 4" xfId="34011" xr:uid="{03732416-560C-49A6-9DFD-0FBA840492A4}"/>
    <cellStyle name="Normal 4 2 2 8 4 2 2 2 5" xfId="34012" xr:uid="{28CB8FCF-E4D9-4A99-880F-CE259B9FADC7}"/>
    <cellStyle name="Normal 4 2 2 8 4 2 2 3" xfId="34013" xr:uid="{14282F72-723D-4404-A4FB-991293636FB8}"/>
    <cellStyle name="Normal 4 2 2 8 4 2 2 3 2" xfId="34014" xr:uid="{F4FE712D-FF01-4CDD-BCB3-93F2105635C1}"/>
    <cellStyle name="Normal 4 2 2 8 4 2 2 4" xfId="34015" xr:uid="{CAADFD71-37B0-4699-9521-6F31B544CC0B}"/>
    <cellStyle name="Normal 4 2 2 8 4 2 2 5" xfId="34016" xr:uid="{4E4E0C25-33FE-45D3-8C12-CA4FDB9D3267}"/>
    <cellStyle name="Normal 4 2 2 8 4 2 3" xfId="34017" xr:uid="{E1DECB34-6493-4056-8252-CC84B42001DE}"/>
    <cellStyle name="Normal 4 2 2 8 4 2 4" xfId="34018" xr:uid="{E9F8D5A3-85B5-48CA-9425-8AAEC63C58B6}"/>
    <cellStyle name="Normal 4 2 2 8 4 2 5" xfId="34019" xr:uid="{EE93DA80-A88E-4464-A938-E9927583D8C5}"/>
    <cellStyle name="Normal 4 2 2 8 4 2 6" xfId="34020" xr:uid="{A4710B73-8A81-49DD-A2FE-7FC6F3649EDD}"/>
    <cellStyle name="Normal 4 2 2 8 4 2 6 2" xfId="34021" xr:uid="{24B77977-A3CE-480A-B4F9-E4DA2A2D38F0}"/>
    <cellStyle name="Normal 4 2 2 8 4 2 7" xfId="34022" xr:uid="{99B42116-B1A6-460C-A5EA-D52B456C074D}"/>
    <cellStyle name="Normal 4 2 2 8 4 2 8" xfId="34023" xr:uid="{0135195C-81D0-4351-9FA1-0315A371EDE0}"/>
    <cellStyle name="Normal 4 2 2 8 4 2 9" xfId="34024" xr:uid="{2D99384A-C983-4883-AA0A-A71D0E2066A2}"/>
    <cellStyle name="Normal 4 2 2 8 4 3" xfId="34025" xr:uid="{F8365B02-FDF3-4C44-9E5B-92F2E30CBD88}"/>
    <cellStyle name="Normal 4 2 2 8 4 3 2" xfId="34026" xr:uid="{73B449C4-535F-48F8-A4B2-93905B788A28}"/>
    <cellStyle name="Normal 4 2 2 8 4 3 2 2" xfId="34027" xr:uid="{6459829A-3564-4FF5-A2D8-5AEE3535F5D0}"/>
    <cellStyle name="Normal 4 2 2 8 4 3 2 2 2" xfId="34028" xr:uid="{AC391356-8E30-4A01-A69B-A7A17C40A01D}"/>
    <cellStyle name="Normal 4 2 2 8 4 3 2 3" xfId="34029" xr:uid="{FC60DF22-F40E-4462-B4F7-32F6CFB4F20B}"/>
    <cellStyle name="Normal 4 2 2 8 4 3 2 4" xfId="34030" xr:uid="{932BB446-49F5-417F-9B23-61751A3B4590}"/>
    <cellStyle name="Normal 4 2 2 8 4 3 2 5" xfId="34031" xr:uid="{A22DB66D-3425-4B50-B891-2124E6A94D3A}"/>
    <cellStyle name="Normal 4 2 2 8 4 3 3" xfId="34032" xr:uid="{D1C2AFAE-D384-45F6-9FFC-8CEE1B1F7F6E}"/>
    <cellStyle name="Normal 4 2 2 8 4 3 3 2" xfId="34033" xr:uid="{B84B161D-C2E5-4914-9F7B-BCE981A9DB49}"/>
    <cellStyle name="Normal 4 2 2 8 4 3 4" xfId="34034" xr:uid="{27623F62-F3A4-429D-8174-B1AB207D826F}"/>
    <cellStyle name="Normal 4 2 2 8 4 3 5" xfId="34035" xr:uid="{B5FC60EC-A73B-4C9B-A150-E96F6ECF8911}"/>
    <cellStyle name="Normal 4 2 2 8 4 4" xfId="34036" xr:uid="{80561BC4-1EEC-45DC-A404-A298CFA8C3F7}"/>
    <cellStyle name="Normal 4 2 2 8 4 5" xfId="34037" xr:uid="{C0BB9501-9F9C-4B05-9478-2B33BC2570E0}"/>
    <cellStyle name="Normal 4 2 2 8 4 6" xfId="34038" xr:uid="{F42F0D1F-D3B7-42F3-9094-74804E83CA4B}"/>
    <cellStyle name="Normal 4 2 2 8 4 6 2" xfId="34039" xr:uid="{ADB0E2AA-F352-487B-A636-DAAC82706E0B}"/>
    <cellStyle name="Normal 4 2 2 8 4 7" xfId="34040" xr:uid="{F1216AF6-CC61-4EE4-B2CD-E550D6FD7498}"/>
    <cellStyle name="Normal 4 2 2 8 4 8" xfId="34041" xr:uid="{35F8D282-0A03-4445-BB68-FCC9397540C8}"/>
    <cellStyle name="Normal 4 2 2 8 4 9" xfId="34042" xr:uid="{596A9F52-4C02-46B4-8F6E-A8C0D4B84E7F}"/>
    <cellStyle name="Normal 4 2 2 8 5" xfId="34043" xr:uid="{3AC80256-8C60-4E95-9320-883A62C54C31}"/>
    <cellStyle name="Normal 4 2 2 8 6" xfId="34044" xr:uid="{586B6557-D97C-44D7-A2DA-3B4F5811346E}"/>
    <cellStyle name="Normal 4 2 2 8 7" xfId="34045" xr:uid="{0D0C978D-B86C-4003-8FAA-2BA750520BE1}"/>
    <cellStyle name="Normal 4 2 2 8 8" xfId="34046" xr:uid="{02612B10-FCA4-48EF-802A-4A1104FF7BC0}"/>
    <cellStyle name="Normal 4 2 2 8 9" xfId="34047" xr:uid="{4BE27016-45FC-4C33-A86C-1396AB3E58EA}"/>
    <cellStyle name="Normal 4 2 2 8 9 2" xfId="34048" xr:uid="{21B200AC-2D5B-49C3-B238-102704131149}"/>
    <cellStyle name="Normal 4 2 2 8 9 2 2" xfId="34049" xr:uid="{D22C7A95-3111-4360-A9E4-BEB9220C63FB}"/>
    <cellStyle name="Normal 4 2 2 8 9 2 2 2" xfId="34050" xr:uid="{1DACD956-42F7-41C7-899F-66D139442A23}"/>
    <cellStyle name="Normal 4 2 2 8 9 2 3" xfId="34051" xr:uid="{482F1727-263E-4696-A3EA-5A0F0EFE6F09}"/>
    <cellStyle name="Normal 4 2 2 8 9 2 4" xfId="34052" xr:uid="{CA820739-2F00-4D79-BFAB-8BDEA9E928EF}"/>
    <cellStyle name="Normal 4 2 2 8 9 2 5" xfId="34053" xr:uid="{712524BE-D500-4316-AAB4-57DBB8AACB5C}"/>
    <cellStyle name="Normal 4 2 2 8 9 3" xfId="34054" xr:uid="{566EE5E2-DA3B-4E85-A5B5-670BC5A49A0D}"/>
    <cellStyle name="Normal 4 2 2 8 9 3 2" xfId="34055" xr:uid="{15F67FFE-3435-4C35-BCED-139E782A8BE2}"/>
    <cellStyle name="Normal 4 2 2 8 9 4" xfId="34056" xr:uid="{9B38312B-519A-4869-B84E-A2FBAADC8883}"/>
    <cellStyle name="Normal 4 2 2 8 9 5" xfId="34057" xr:uid="{450DB6EE-D8E7-4844-848D-A4DA046B0DD0}"/>
    <cellStyle name="Normal 4 2 2 9" xfId="34058" xr:uid="{3C8643D3-008C-4D7A-802B-2E1A2F1F925C}"/>
    <cellStyle name="Normal 4 2 2 9 10" xfId="34059" xr:uid="{F13ED4BF-5010-4B46-8DD1-A0BD47DA564D}"/>
    <cellStyle name="Normal 4 2 2 9 11" xfId="34060" xr:uid="{D24E8B39-5056-4B5D-A857-FEE84F6E18EA}"/>
    <cellStyle name="Normal 4 2 2 9 12" xfId="34061" xr:uid="{CAB9934B-EF76-4411-9AB3-78CE61577C50}"/>
    <cellStyle name="Normal 4 2 2 9 12 2" xfId="34062" xr:uid="{4326DEC0-A4AE-4803-B588-2BE22776BC79}"/>
    <cellStyle name="Normal 4 2 2 9 13" xfId="34063" xr:uid="{36564EB7-1FAB-441B-BF5D-505EF3960BD2}"/>
    <cellStyle name="Normal 4 2 2 9 14" xfId="34064" xr:uid="{CD6B8D9B-5F73-470D-B700-4224998DFA86}"/>
    <cellStyle name="Normal 4 2 2 9 15" xfId="34065" xr:uid="{5841642D-8606-40BE-987A-4A3ED4AD51C9}"/>
    <cellStyle name="Normal 4 2 2 9 2" xfId="34066" xr:uid="{4CF98474-9EAB-4859-8E13-12F1124FCEF2}"/>
    <cellStyle name="Normal 4 2 2 9 2 2" xfId="34067" xr:uid="{39568359-77B9-4246-847E-B5C45F939E0A}"/>
    <cellStyle name="Normal 4 2 2 9 2 2 2" xfId="34068" xr:uid="{7747F511-061E-4759-8781-AC11C6493DB1}"/>
    <cellStyle name="Normal 4 2 2 9 2 2 2 2" xfId="34069" xr:uid="{466A566C-CF09-4F92-8269-62A8446BA6FB}"/>
    <cellStyle name="Normal 4 2 2 9 2 2 2 2 2" xfId="34070" xr:uid="{A8BCFA59-1E26-4B32-9819-2B6CA74BAADE}"/>
    <cellStyle name="Normal 4 2 2 9 2 2 2 2 2 2" xfId="34071" xr:uid="{520B81A9-7472-49CC-A723-328D9546B94C}"/>
    <cellStyle name="Normal 4 2 2 9 2 2 2 2 3" xfId="34072" xr:uid="{7F63B934-8022-46EC-BD58-018CFB09DC5F}"/>
    <cellStyle name="Normal 4 2 2 9 2 2 2 2 4" xfId="34073" xr:uid="{CFEFD22C-E90D-4314-8E88-C4DBA2F33F0A}"/>
    <cellStyle name="Normal 4 2 2 9 2 2 2 2 5" xfId="34074" xr:uid="{41906CF5-2EDD-4834-8F10-B38829AA9A6F}"/>
    <cellStyle name="Normal 4 2 2 9 2 2 2 3" xfId="34075" xr:uid="{5A4F2041-934D-40F1-901B-229CD98ABC7E}"/>
    <cellStyle name="Normal 4 2 2 9 2 2 2 3 2" xfId="34076" xr:uid="{8F5AEBCB-1880-44DD-9B84-ADEC545FA072}"/>
    <cellStyle name="Normal 4 2 2 9 2 2 2 4" xfId="34077" xr:uid="{F155E75E-4C77-4B26-891F-9434229D9EA5}"/>
    <cellStyle name="Normal 4 2 2 9 2 2 2 5" xfId="34078" xr:uid="{B7B8A929-D64B-4AEE-9EC7-F5585CFDB5DA}"/>
    <cellStyle name="Normal 4 2 2 9 2 2 3" xfId="34079" xr:uid="{8B37926B-EAAA-4D9D-B51E-3ABE92A634C3}"/>
    <cellStyle name="Normal 4 2 2 9 2 2 4" xfId="34080" xr:uid="{4F2A071F-DBCB-4DD1-BA91-03E2253C903A}"/>
    <cellStyle name="Normal 4 2 2 9 2 2 5" xfId="34081" xr:uid="{57698E52-FD45-4140-89F2-26CD7E9A04D5}"/>
    <cellStyle name="Normal 4 2 2 9 2 2 6" xfId="34082" xr:uid="{FB2E78A7-659F-452D-ADE7-9F963F94F464}"/>
    <cellStyle name="Normal 4 2 2 9 2 2 6 2" xfId="34083" xr:uid="{0FFB3772-53D2-4E2F-9C90-9E107D12C0C4}"/>
    <cellStyle name="Normal 4 2 2 9 2 2 7" xfId="34084" xr:uid="{C8F615A1-A42E-4D90-84AF-B3FEA7A57300}"/>
    <cellStyle name="Normal 4 2 2 9 2 2 8" xfId="34085" xr:uid="{A1576D18-FE0D-4E1A-8AC5-5C9806D07B18}"/>
    <cellStyle name="Normal 4 2 2 9 2 2 9" xfId="34086" xr:uid="{95E2327F-D7A0-41B2-9DD0-8EC611345CCF}"/>
    <cellStyle name="Normal 4 2 2 9 2 3" xfId="34087" xr:uid="{83913AA0-DF51-46F6-A19F-CBE6CC4FA1F2}"/>
    <cellStyle name="Normal 4 2 2 9 2 3 2" xfId="34088" xr:uid="{733239F5-94BC-44CC-BE69-6F1E1AE6E08B}"/>
    <cellStyle name="Normal 4 2 2 9 2 3 2 2" xfId="34089" xr:uid="{651F63DC-CDDE-4915-A578-80A08F3C7804}"/>
    <cellStyle name="Normal 4 2 2 9 2 3 2 2 2" xfId="34090" xr:uid="{DEA4FF0A-A99D-4701-A8E1-92E4332C41B5}"/>
    <cellStyle name="Normal 4 2 2 9 2 3 2 3" xfId="34091" xr:uid="{5A9969E4-8CBA-49CB-8E38-C28C369EAA25}"/>
    <cellStyle name="Normal 4 2 2 9 2 3 2 4" xfId="34092" xr:uid="{B79AB2B1-7A58-4C2B-A75C-1E2350CBF977}"/>
    <cellStyle name="Normal 4 2 2 9 2 3 2 5" xfId="34093" xr:uid="{1ACBACB8-7ECF-4776-B7F3-A3F1BE65BAD8}"/>
    <cellStyle name="Normal 4 2 2 9 2 3 3" xfId="34094" xr:uid="{8C7BCA24-003C-4476-921C-A30353863F71}"/>
    <cellStyle name="Normal 4 2 2 9 2 3 3 2" xfId="34095" xr:uid="{B0925ED5-8BD4-4456-93F5-3D6E48DD2E01}"/>
    <cellStyle name="Normal 4 2 2 9 2 3 4" xfId="34096" xr:uid="{DA086E86-6D30-4CB5-8F3B-0B6FAD430AA1}"/>
    <cellStyle name="Normal 4 2 2 9 2 3 5" xfId="34097" xr:uid="{68D02239-1FAA-4DC9-8C2B-00790B470D8F}"/>
    <cellStyle name="Normal 4 2 2 9 2 4" xfId="34098" xr:uid="{E2E3EA37-4939-4C35-BEAA-33B8CD19E67F}"/>
    <cellStyle name="Normal 4 2 2 9 2 5" xfId="34099" xr:uid="{7052FEEC-59D6-445B-A9E2-F95F1ED0E9D8}"/>
    <cellStyle name="Normal 4 2 2 9 2 6" xfId="34100" xr:uid="{9E3F424B-0740-469C-BEFF-D46D49CCE1E0}"/>
    <cellStyle name="Normal 4 2 2 9 2 6 2" xfId="34101" xr:uid="{0113FD74-109C-44C7-813B-83E6F443C2DD}"/>
    <cellStyle name="Normal 4 2 2 9 2 7" xfId="34102" xr:uid="{65029F2E-2A41-48AA-A295-20709535D74D}"/>
    <cellStyle name="Normal 4 2 2 9 2 8" xfId="34103" xr:uid="{B86DC63D-D614-42F4-B198-43E31D969254}"/>
    <cellStyle name="Normal 4 2 2 9 2 9" xfId="34104" xr:uid="{06540253-A660-4F5E-9649-2257150EBBF5}"/>
    <cellStyle name="Normal 4 2 2 9 3" xfId="34105" xr:uid="{D9B3E618-4C75-438A-991E-3F8A822E0A14}"/>
    <cellStyle name="Normal 4 2 2 9 4" xfId="34106" xr:uid="{E02037E8-5A39-4E0D-BED1-74BF7B5433CF}"/>
    <cellStyle name="Normal 4 2 2 9 5" xfId="34107" xr:uid="{155D0C7B-3113-4567-9D43-3A3508E9C8B0}"/>
    <cellStyle name="Normal 4 2 2 9 6" xfId="34108" xr:uid="{6499CD52-21D7-4C90-862A-CF65AA00DB79}"/>
    <cellStyle name="Normal 4 2 2 9 7" xfId="34109" xr:uid="{CCE4F2C2-B730-41DB-8504-0FB07DC49CF7}"/>
    <cellStyle name="Normal 4 2 2 9 8" xfId="34110" xr:uid="{338897E5-5F24-417B-9C63-218E9047818D}"/>
    <cellStyle name="Normal 4 2 2 9 8 2" xfId="34111" xr:uid="{9C2C565D-C5AB-4C9C-8111-8508AE8BAB59}"/>
    <cellStyle name="Normal 4 2 2 9 8 2 2" xfId="34112" xr:uid="{05210D6A-FDDD-47B7-9AAA-ABE190B5D78E}"/>
    <cellStyle name="Normal 4 2 2 9 8 2 2 2" xfId="34113" xr:uid="{21BF3AE0-E71C-4943-913C-FFB5AAD994EA}"/>
    <cellStyle name="Normal 4 2 2 9 8 2 3" xfId="34114" xr:uid="{45A2A9F6-E84A-447E-9745-EA70D9DE96D9}"/>
    <cellStyle name="Normal 4 2 2 9 8 2 4" xfId="34115" xr:uid="{C7C7C28B-C7BF-4797-AEE4-77445383DFBF}"/>
    <cellStyle name="Normal 4 2 2 9 8 2 5" xfId="34116" xr:uid="{0167ACB8-9595-4B84-BD39-93B206915F9D}"/>
    <cellStyle name="Normal 4 2 2 9 8 3" xfId="34117" xr:uid="{DF69554E-A779-401D-91EF-E78C6BAB134C}"/>
    <cellStyle name="Normal 4 2 2 9 8 3 2" xfId="34118" xr:uid="{E9BC1810-0127-4C59-B5EA-5B86C24BF482}"/>
    <cellStyle name="Normal 4 2 2 9 8 4" xfId="34119" xr:uid="{F0724AD0-E6A7-4D22-B5B2-B67F49AE8B9F}"/>
    <cellStyle name="Normal 4 2 2 9 8 5" xfId="34120" xr:uid="{07EAA334-4385-46E4-93D1-F5E3386EFE34}"/>
    <cellStyle name="Normal 4 2 2 9 9" xfId="34121" xr:uid="{6F66B59A-4159-49B7-8032-8D8F14EA655D}"/>
    <cellStyle name="Normal 4 2 20" xfId="34122" xr:uid="{A056F395-CB06-45D8-8179-7B8AFB6F8CB3}"/>
    <cellStyle name="Normal 4 2 21" xfId="34123" xr:uid="{AF060C03-42D2-4722-A3D5-AF85E0A22F3F}"/>
    <cellStyle name="Normal 4 2 22" xfId="34124" xr:uid="{19744D30-485C-40CD-ABB0-AAB134462F94}"/>
    <cellStyle name="Normal 4 2 23" xfId="34125" xr:uid="{3D9EF1EA-3AA7-4FD5-B91F-992528894428}"/>
    <cellStyle name="Normal 4 2 24" xfId="34126" xr:uid="{B7EC8552-9677-476A-8822-F450C58F2872}"/>
    <cellStyle name="Normal 4 2 25" xfId="34127" xr:uid="{7B88F3ED-6359-4D4C-9628-7644C6F202AD}"/>
    <cellStyle name="Normal 4 2 26" xfId="34128" xr:uid="{C697E00E-F27A-4783-BBD6-8E0CA045DC60}"/>
    <cellStyle name="Normal 4 2 27" xfId="34129" xr:uid="{A94FEC9B-B859-461A-9817-403B6998B716}"/>
    <cellStyle name="Normal 4 2 28" xfId="34130" xr:uid="{058F4B73-D965-4854-8E1C-0CC2676BD0D1}"/>
    <cellStyle name="Normal 4 2 29" xfId="34131" xr:uid="{885C1341-3E41-4B4D-A99A-639D9056925A}"/>
    <cellStyle name="Normal 4 2 3" xfId="34132" xr:uid="{7E01A7D2-84FC-4E2D-B125-133DE565D5EE}"/>
    <cellStyle name="Normal 4 2 3 2" xfId="34133" xr:uid="{1387B27C-EDAA-4466-8DB2-0EA394273189}"/>
    <cellStyle name="Normal 4 2 3 2 2" xfId="34134" xr:uid="{191EC10B-2B7B-4BE5-ABBB-7E762F83A78B}"/>
    <cellStyle name="Normal 4 2 3 2 3" xfId="34135" xr:uid="{890D8AF4-DA4E-490A-BBF3-D024119BB47A}"/>
    <cellStyle name="Normal 4 2 3 3" xfId="34136" xr:uid="{87D225B4-4C00-41E9-9A6C-F881D09ECF9A}"/>
    <cellStyle name="Normal 4 2 3 3 2" xfId="34137" xr:uid="{E13B1CAF-467F-4CFA-80C2-FEA95EDC1157}"/>
    <cellStyle name="Normal 4 2 3 3 3" xfId="34138" xr:uid="{66C05A9B-F1C8-4260-9D61-41D347368C9E}"/>
    <cellStyle name="Normal 4 2 3 4" xfId="34139" xr:uid="{124A4D44-CE88-4706-ACB0-253F2553C897}"/>
    <cellStyle name="Normal 4 2 3 5" xfId="34140" xr:uid="{BB762311-8C67-41CE-90F6-2A87E3C5804A}"/>
    <cellStyle name="Normal 4 2 30" xfId="34141" xr:uid="{10106E2F-7EE7-41BF-9FD8-316CE14779E6}"/>
    <cellStyle name="Normal 4 2 31" xfId="34142" xr:uid="{5D0E4172-8366-491D-892A-7E9300BC44BA}"/>
    <cellStyle name="Normal 4 2 32" xfId="34143" xr:uid="{60CF3616-7A6B-434E-A8DA-C9737E2CC0FD}"/>
    <cellStyle name="Normal 4 2 33" xfId="34144" xr:uid="{96E1C271-1563-4BA4-9424-2C94C345D758}"/>
    <cellStyle name="Normal 4 2 33 10" xfId="34145" xr:uid="{566AA560-6F13-4952-AA8C-737E9A081C0B}"/>
    <cellStyle name="Normal 4 2 33 11" xfId="34146" xr:uid="{98181FCD-0316-46E8-89B4-7D60B3E646D0}"/>
    <cellStyle name="Normal 4 2 33 12" xfId="34147" xr:uid="{E0075EA5-6508-4370-B7E6-4CD90C1D0537}"/>
    <cellStyle name="Normal 4 2 33 13" xfId="34148" xr:uid="{0000737A-585C-436B-AD32-F9EC172C3DEF}"/>
    <cellStyle name="Normal 4 2 33 13 2" xfId="34149" xr:uid="{2D2585EB-6B47-4A71-97D0-167F6AE716D4}"/>
    <cellStyle name="Normal 4 2 33 14" xfId="34150" xr:uid="{3B4B6210-C3A6-475D-B27A-0226859FC32B}"/>
    <cellStyle name="Normal 4 2 33 15" xfId="34151" xr:uid="{CF3450FD-9786-42C4-BAF3-9E4224345734}"/>
    <cellStyle name="Normal 4 2 33 16" xfId="34152" xr:uid="{5EBFBC08-9BA0-45FC-95A2-42BF68825F97}"/>
    <cellStyle name="Normal 4 2 33 2" xfId="34153" xr:uid="{8DC4B39B-46A9-479E-8830-CA187E3CE965}"/>
    <cellStyle name="Normal 4 2 33 2 10" xfId="34154" xr:uid="{3AF1E165-FE78-4922-9744-95CDDA6EF450}"/>
    <cellStyle name="Normal 4 2 33 2 11" xfId="34155" xr:uid="{A946B0A7-3DFF-4ED1-9AD6-242ACBB86B92}"/>
    <cellStyle name="Normal 4 2 33 2 12" xfId="34156" xr:uid="{C0C91F46-88D2-4366-AAED-C123F4F3E416}"/>
    <cellStyle name="Normal 4 2 33 2 13" xfId="34157" xr:uid="{59E1A6DB-B1FB-4731-B168-F91BD755114C}"/>
    <cellStyle name="Normal 4 2 33 2 13 2" xfId="34158" xr:uid="{AFBC1990-2FBC-4331-B083-191F21000027}"/>
    <cellStyle name="Normal 4 2 33 2 14" xfId="34159" xr:uid="{E3469278-A9C5-4A32-97DF-6D3CFEA45955}"/>
    <cellStyle name="Normal 4 2 33 2 15" xfId="34160" xr:uid="{11F5B82B-1E1F-4BE7-84AE-8DF49931821F}"/>
    <cellStyle name="Normal 4 2 33 2 16" xfId="34161" xr:uid="{AC9482CA-2287-4F00-AAB1-556E3D63A2C1}"/>
    <cellStyle name="Normal 4 2 33 2 2" xfId="34162" xr:uid="{260596F1-6D13-4309-8F07-F7FCBD479D24}"/>
    <cellStyle name="Normal 4 2 33 2 2 10" xfId="34163" xr:uid="{5336485C-5664-4107-BE95-9A02ECF6268D}"/>
    <cellStyle name="Normal 4 2 33 2 2 11" xfId="34164" xr:uid="{D310FF79-4F89-40E4-A85B-ECE75CB96DDF}"/>
    <cellStyle name="Normal 4 2 33 2 2 12" xfId="34165" xr:uid="{64C3CA8C-B525-4A1B-91AD-94DD6F7DA985}"/>
    <cellStyle name="Normal 4 2 33 2 2 12 2" xfId="34166" xr:uid="{90563129-C220-4DFC-871D-08E71B29A4F1}"/>
    <cellStyle name="Normal 4 2 33 2 2 13" xfId="34167" xr:uid="{8CD3F62F-7B5D-4751-A8E2-48686B0FA16F}"/>
    <cellStyle name="Normal 4 2 33 2 2 14" xfId="34168" xr:uid="{7AE3BBBE-A623-44D7-B212-9943C529ED2E}"/>
    <cellStyle name="Normal 4 2 33 2 2 15" xfId="34169" xr:uid="{1B83C4C0-DF01-4FAD-8751-421A93A7BD72}"/>
    <cellStyle name="Normal 4 2 33 2 2 2" xfId="34170" xr:uid="{ABABD226-E423-411C-B31F-3CC63717757E}"/>
    <cellStyle name="Normal 4 2 33 2 2 2 2" xfId="34171" xr:uid="{5579ACEE-008E-4EC1-9A52-1136C92F416E}"/>
    <cellStyle name="Normal 4 2 33 2 2 2 2 2" xfId="34172" xr:uid="{D0C6F2F2-0000-409B-9A91-51D532B5931F}"/>
    <cellStyle name="Normal 4 2 33 2 2 2 2 2 2" xfId="34173" xr:uid="{2863AA32-D803-4218-AF2E-6874391CA499}"/>
    <cellStyle name="Normal 4 2 33 2 2 2 2 2 2 2" xfId="34174" xr:uid="{35CC93A4-2078-4971-8637-A98C2034A8FC}"/>
    <cellStyle name="Normal 4 2 33 2 2 2 2 2 2 2 2" xfId="34175" xr:uid="{CB28EC6E-5E1B-4BD0-B180-8F7F7F7A1B33}"/>
    <cellStyle name="Normal 4 2 33 2 2 2 2 2 2 3" xfId="34176" xr:uid="{7CA5167A-DB32-4F2D-8191-0C110566321B}"/>
    <cellStyle name="Normal 4 2 33 2 2 2 2 2 2 4" xfId="34177" xr:uid="{74F2B012-B16A-4B30-8873-6F389862C197}"/>
    <cellStyle name="Normal 4 2 33 2 2 2 2 2 2 5" xfId="34178" xr:uid="{6CCE9034-1E31-4949-A944-8EE5E661C619}"/>
    <cellStyle name="Normal 4 2 33 2 2 2 2 2 3" xfId="34179" xr:uid="{C5F437EA-29C8-46A0-835C-307A611060C9}"/>
    <cellStyle name="Normal 4 2 33 2 2 2 2 2 3 2" xfId="34180" xr:uid="{FBBE934B-1AAF-4004-95FF-D033CA18565E}"/>
    <cellStyle name="Normal 4 2 33 2 2 2 2 2 4" xfId="34181" xr:uid="{907E40BE-B684-4CDF-95DB-87E1AD0BA3EE}"/>
    <cellStyle name="Normal 4 2 33 2 2 2 2 2 5" xfId="34182" xr:uid="{5A21217B-0A2C-42E4-9512-7CDA2E871395}"/>
    <cellStyle name="Normal 4 2 33 2 2 2 2 3" xfId="34183" xr:uid="{A6E18AF2-5B1C-480B-AFEF-197DA49759B6}"/>
    <cellStyle name="Normal 4 2 33 2 2 2 2 4" xfId="34184" xr:uid="{F73E7141-C585-414D-BF93-20929F4A2FFB}"/>
    <cellStyle name="Normal 4 2 33 2 2 2 2 5" xfId="34185" xr:uid="{69B97F65-A482-4E14-ABBA-999AF824BBCE}"/>
    <cellStyle name="Normal 4 2 33 2 2 2 2 6" xfId="34186" xr:uid="{E981183E-B465-41CE-9E7A-B7FBFB8CB31D}"/>
    <cellStyle name="Normal 4 2 33 2 2 2 2 6 2" xfId="34187" xr:uid="{B8B006C3-6230-447F-B4F9-EFDE151CC775}"/>
    <cellStyle name="Normal 4 2 33 2 2 2 2 7" xfId="34188" xr:uid="{B26CE3BA-21F3-4763-B2DE-6DFF15936204}"/>
    <cellStyle name="Normal 4 2 33 2 2 2 2 8" xfId="34189" xr:uid="{A9CE78C5-9184-4ACB-963F-B98A04FADF99}"/>
    <cellStyle name="Normal 4 2 33 2 2 2 2 9" xfId="34190" xr:uid="{559C71ED-60E5-4FA7-9DD9-87DD7AC5E865}"/>
    <cellStyle name="Normal 4 2 33 2 2 2 3" xfId="34191" xr:uid="{60704C1A-32E8-4DE3-8191-0881D39A1930}"/>
    <cellStyle name="Normal 4 2 33 2 2 2 3 2" xfId="34192" xr:uid="{8F5A6C1E-2385-4DDE-A564-D5C864676769}"/>
    <cellStyle name="Normal 4 2 33 2 2 2 3 2 2" xfId="34193" xr:uid="{5B09B183-C2D7-4249-9456-7F267A2FD8E5}"/>
    <cellStyle name="Normal 4 2 33 2 2 2 3 2 2 2" xfId="34194" xr:uid="{9C7201C6-F2CE-4BF6-AE38-4A98BEF21ED5}"/>
    <cellStyle name="Normal 4 2 33 2 2 2 3 2 3" xfId="34195" xr:uid="{E3E7D4B2-4D11-4DA4-B942-AD47629B1476}"/>
    <cellStyle name="Normal 4 2 33 2 2 2 3 2 4" xfId="34196" xr:uid="{547CBE67-AB5A-41DE-B6DB-34138217AE6E}"/>
    <cellStyle name="Normal 4 2 33 2 2 2 3 2 5" xfId="34197" xr:uid="{3711021E-155A-498F-927A-9BC3DEDD77A2}"/>
    <cellStyle name="Normal 4 2 33 2 2 2 3 3" xfId="34198" xr:uid="{7CC056AE-846C-46DD-A5D4-3E6EAE1A3A91}"/>
    <cellStyle name="Normal 4 2 33 2 2 2 3 3 2" xfId="34199" xr:uid="{07BE54DC-B8BB-4FF2-AEDF-332A3F08883E}"/>
    <cellStyle name="Normal 4 2 33 2 2 2 3 4" xfId="34200" xr:uid="{52D02447-2411-4E9E-924F-145800D304B3}"/>
    <cellStyle name="Normal 4 2 33 2 2 2 3 5" xfId="34201" xr:uid="{CF18652C-5C76-45E7-AD7F-6C8FB75BBB53}"/>
    <cellStyle name="Normal 4 2 33 2 2 2 4" xfId="34202" xr:uid="{1288052B-CFF2-46DA-9077-3E6FF3D6CB38}"/>
    <cellStyle name="Normal 4 2 33 2 2 2 5" xfId="34203" xr:uid="{CE2E3AF1-0795-46AD-987A-9B8D2763EECC}"/>
    <cellStyle name="Normal 4 2 33 2 2 2 6" xfId="34204" xr:uid="{0156B268-4694-4D21-A9F3-F33495A1716F}"/>
    <cellStyle name="Normal 4 2 33 2 2 2 6 2" xfId="34205" xr:uid="{F8C3F04D-3F48-4738-BFD8-204532EA2AC0}"/>
    <cellStyle name="Normal 4 2 33 2 2 2 7" xfId="34206" xr:uid="{F5081223-D6D3-482E-B8EB-C44489109B09}"/>
    <cellStyle name="Normal 4 2 33 2 2 2 8" xfId="34207" xr:uid="{7C794986-B124-4F98-90EC-4F101AA320BF}"/>
    <cellStyle name="Normal 4 2 33 2 2 2 9" xfId="34208" xr:uid="{78637AE8-59F8-4720-BED5-757B49FF114A}"/>
    <cellStyle name="Normal 4 2 33 2 2 3" xfId="34209" xr:uid="{E353237C-81F4-4CFB-A815-B03A6E76D5D9}"/>
    <cellStyle name="Normal 4 2 33 2 2 3 2" xfId="34210" xr:uid="{D5A23CFD-E830-4888-8F5B-80B50093B099}"/>
    <cellStyle name="Normal 4 2 33 2 2 3 3" xfId="34211" xr:uid="{E6F66CCE-835C-4177-952C-D2A8AB12EC87}"/>
    <cellStyle name="Normal 4 2 33 2 2 4" xfId="34212" xr:uid="{E1C3396B-C24E-46F3-9B5C-F3F641CD20FC}"/>
    <cellStyle name="Normal 4 2 33 2 2 4 2" xfId="34213" xr:uid="{ECD652E1-796E-47AF-A285-16DE2091AF4C}"/>
    <cellStyle name="Normal 4 2 33 2 2 4 3" xfId="34214" xr:uid="{503B2D88-787D-4731-B6D8-656C3604AF76}"/>
    <cellStyle name="Normal 4 2 33 2 2 5" xfId="34215" xr:uid="{208C64B1-212C-4969-A5F3-29FCEB025FE1}"/>
    <cellStyle name="Normal 4 2 33 2 2 5 2" xfId="34216" xr:uid="{AD9C2DDD-DA73-4023-80F7-AC8592B33D49}"/>
    <cellStyle name="Normal 4 2 33 2 2 5 3" xfId="34217" xr:uid="{423A5952-30B6-4177-86DD-EED7B236F018}"/>
    <cellStyle name="Normal 4 2 33 2 2 6" xfId="34218" xr:uid="{48B6617A-922B-4995-B29E-4E817923E3A6}"/>
    <cellStyle name="Normal 4 2 33 2 2 6 2" xfId="34219" xr:uid="{393463C5-F1BD-440A-8855-3E1C993921AF}"/>
    <cellStyle name="Normal 4 2 33 2 2 6 3" xfId="34220" xr:uid="{074A98FE-FDEB-490D-94BF-C4B4A5ED1A4F}"/>
    <cellStyle name="Normal 4 2 33 2 2 7" xfId="34221" xr:uid="{C3D13256-D574-44C8-BA31-0FB64505C952}"/>
    <cellStyle name="Normal 4 2 33 2 2 7 2" xfId="34222" xr:uid="{1937E4B3-AD82-4AC9-8CF3-2F68687E3E68}"/>
    <cellStyle name="Normal 4 2 33 2 2 7 3" xfId="34223" xr:uid="{86B4EC04-5664-4C3D-9F35-70A346382C41}"/>
    <cellStyle name="Normal 4 2 33 2 2 8" xfId="34224" xr:uid="{61894F90-3A0C-4F07-BDAE-A834E593904B}"/>
    <cellStyle name="Normal 4 2 33 2 2 8 2" xfId="34225" xr:uid="{176451F5-3C33-473E-BB64-297B552B2EA3}"/>
    <cellStyle name="Normal 4 2 33 2 2 8 2 2" xfId="34226" xr:uid="{DA401EEE-7C21-492C-98D9-D3E9A306F4C2}"/>
    <cellStyle name="Normal 4 2 33 2 2 8 2 2 2" xfId="34227" xr:uid="{7951448A-5BDF-43FC-B643-14E568745BC3}"/>
    <cellStyle name="Normal 4 2 33 2 2 8 2 3" xfId="34228" xr:uid="{2CE995EB-FAEF-4249-9703-2D4500BF7672}"/>
    <cellStyle name="Normal 4 2 33 2 2 8 2 4" xfId="34229" xr:uid="{F6433E19-558A-42FF-9E4B-0B2C193BC714}"/>
    <cellStyle name="Normal 4 2 33 2 2 8 2 5" xfId="34230" xr:uid="{8C073DDA-AEB3-4328-8A88-BD2062081489}"/>
    <cellStyle name="Normal 4 2 33 2 2 8 3" xfId="34231" xr:uid="{57432DD0-A787-44CC-9F4F-2DAEF0073A83}"/>
    <cellStyle name="Normal 4 2 33 2 2 8 3 2" xfId="34232" xr:uid="{8AE3CB44-C981-4F18-A7C4-9E005F694B61}"/>
    <cellStyle name="Normal 4 2 33 2 2 8 4" xfId="34233" xr:uid="{3626921A-A99B-4575-AB65-3B8AEA2D05D9}"/>
    <cellStyle name="Normal 4 2 33 2 2 8 5" xfId="34234" xr:uid="{2952A983-95AB-4C1C-A9D2-AC23F512674A}"/>
    <cellStyle name="Normal 4 2 33 2 2 9" xfId="34235" xr:uid="{F7056A54-2266-419B-A4B4-3B441ABA6645}"/>
    <cellStyle name="Normal 4 2 33 2 3" xfId="34236" xr:uid="{A6C4F668-ADEB-45A6-8689-11EE908C17C2}"/>
    <cellStyle name="Normal 4 2 33 2 3 2" xfId="34237" xr:uid="{F401B4D0-FF82-4C7B-86DC-5100C669256E}"/>
    <cellStyle name="Normal 4 2 33 2 3 3" xfId="34238" xr:uid="{F83F9E1B-C36F-4D72-AD08-D0DB0B002BB3}"/>
    <cellStyle name="Normal 4 2 33 2 4" xfId="34239" xr:uid="{6647960A-35EB-4065-8E3D-9FC510605C28}"/>
    <cellStyle name="Normal 4 2 33 2 4 2" xfId="34240" xr:uid="{2BADD928-9752-4F75-A870-97B0941B7401}"/>
    <cellStyle name="Normal 4 2 33 2 4 2 2" xfId="34241" xr:uid="{02B5B4C7-7A8F-4B07-94E4-45DE7FD1396B}"/>
    <cellStyle name="Normal 4 2 33 2 4 2 2 2" xfId="34242" xr:uid="{397435C9-C533-4D2B-8EA7-8EA50D9BF264}"/>
    <cellStyle name="Normal 4 2 33 2 4 2 2 2 2" xfId="34243" xr:uid="{1D599BF6-DED0-46EE-9C47-994A8769A13D}"/>
    <cellStyle name="Normal 4 2 33 2 4 2 2 2 2 2" xfId="34244" xr:uid="{AB2F5070-530B-417F-8C57-52679BE2515B}"/>
    <cellStyle name="Normal 4 2 33 2 4 2 2 2 3" xfId="34245" xr:uid="{43BB227F-37CD-48E2-8CD5-6DC84C831703}"/>
    <cellStyle name="Normal 4 2 33 2 4 2 2 2 4" xfId="34246" xr:uid="{1F16C578-6FA8-4134-A378-4022246869BB}"/>
    <cellStyle name="Normal 4 2 33 2 4 2 2 2 5" xfId="34247" xr:uid="{841154CD-5538-4591-964D-F3847EB215D0}"/>
    <cellStyle name="Normal 4 2 33 2 4 2 2 3" xfId="34248" xr:uid="{9CACEDE6-DFE3-407E-B490-CA9A8CBBBEF8}"/>
    <cellStyle name="Normal 4 2 33 2 4 2 2 3 2" xfId="34249" xr:uid="{3E5788DF-B932-4309-9AB7-B984C4E5E1F1}"/>
    <cellStyle name="Normal 4 2 33 2 4 2 2 4" xfId="34250" xr:uid="{F17524C8-69AC-46E3-970C-ECF985AC214D}"/>
    <cellStyle name="Normal 4 2 33 2 4 2 2 5" xfId="34251" xr:uid="{53244E06-CCCE-40C8-96F6-2F40433F4C8F}"/>
    <cellStyle name="Normal 4 2 33 2 4 2 3" xfId="34252" xr:uid="{EDBD9292-C407-449B-9410-E074CD26BAB9}"/>
    <cellStyle name="Normal 4 2 33 2 4 2 4" xfId="34253" xr:uid="{468B46D2-F016-464C-B315-31393D1BA3AD}"/>
    <cellStyle name="Normal 4 2 33 2 4 2 5" xfId="34254" xr:uid="{B1BAAA65-6A3D-4216-BC69-CB30050F5E59}"/>
    <cellStyle name="Normal 4 2 33 2 4 2 6" xfId="34255" xr:uid="{DC8CC924-475F-4ED6-9924-B780DA7A6585}"/>
    <cellStyle name="Normal 4 2 33 2 4 2 6 2" xfId="34256" xr:uid="{F6665B0D-EABB-420D-A706-97C04281595C}"/>
    <cellStyle name="Normal 4 2 33 2 4 2 7" xfId="34257" xr:uid="{5999C680-9F85-4398-87E2-FC1EDA77583A}"/>
    <cellStyle name="Normal 4 2 33 2 4 2 8" xfId="34258" xr:uid="{29555186-34FF-47A9-B3C1-99280A5DB93C}"/>
    <cellStyle name="Normal 4 2 33 2 4 2 9" xfId="34259" xr:uid="{83A92366-174B-4E58-AC1A-8F6C8BA1B302}"/>
    <cellStyle name="Normal 4 2 33 2 4 3" xfId="34260" xr:uid="{7D528F42-0784-40CC-BB38-C0030A8F49BF}"/>
    <cellStyle name="Normal 4 2 33 2 4 3 2" xfId="34261" xr:uid="{EB57CD75-04CB-42A8-BE84-29255A4ED8AE}"/>
    <cellStyle name="Normal 4 2 33 2 4 3 2 2" xfId="34262" xr:uid="{51CB29EE-23CA-4CA8-9D1D-BEABDC7D9E19}"/>
    <cellStyle name="Normal 4 2 33 2 4 3 2 2 2" xfId="34263" xr:uid="{6E98001F-4919-423D-A5C7-73A3DC9652BB}"/>
    <cellStyle name="Normal 4 2 33 2 4 3 2 3" xfId="34264" xr:uid="{BA6D644F-5C8D-40DE-B593-6A4000AD0302}"/>
    <cellStyle name="Normal 4 2 33 2 4 3 2 4" xfId="34265" xr:uid="{FC436985-CD51-4F75-8A13-A096684EC0CC}"/>
    <cellStyle name="Normal 4 2 33 2 4 3 2 5" xfId="34266" xr:uid="{508CB52C-8F9E-4E26-AB4C-E4476AC304FD}"/>
    <cellStyle name="Normal 4 2 33 2 4 3 3" xfId="34267" xr:uid="{846BF1B6-BB29-4431-87AF-1E47A20ECF0A}"/>
    <cellStyle name="Normal 4 2 33 2 4 3 3 2" xfId="34268" xr:uid="{CEE7B75A-C629-4715-8BCA-25685E90CF18}"/>
    <cellStyle name="Normal 4 2 33 2 4 3 4" xfId="34269" xr:uid="{C3E41574-CEBA-4A04-8E54-724611788013}"/>
    <cellStyle name="Normal 4 2 33 2 4 3 5" xfId="34270" xr:uid="{1D3BCAEE-B22C-4110-B4D0-0FF7ECD1FF08}"/>
    <cellStyle name="Normal 4 2 33 2 4 4" xfId="34271" xr:uid="{ECC263E9-35B4-4E5C-BF4D-77BD694ACF7F}"/>
    <cellStyle name="Normal 4 2 33 2 4 5" xfId="34272" xr:uid="{87338656-5199-4274-84FF-2F59A37FBEE5}"/>
    <cellStyle name="Normal 4 2 33 2 4 6" xfId="34273" xr:uid="{488D9E40-7BCD-42C4-BBE2-FCF42E8EAA52}"/>
    <cellStyle name="Normal 4 2 33 2 4 6 2" xfId="34274" xr:uid="{7E714FE1-3F0C-4C00-93DB-D683F9BE25EE}"/>
    <cellStyle name="Normal 4 2 33 2 4 7" xfId="34275" xr:uid="{67817E51-851F-4065-978E-E7CECF3E451A}"/>
    <cellStyle name="Normal 4 2 33 2 4 8" xfId="34276" xr:uid="{70DE9771-BEF7-4C6F-BBC3-B4909267ACD1}"/>
    <cellStyle name="Normal 4 2 33 2 4 9" xfId="34277" xr:uid="{346D750F-DA65-443F-8B51-3A658A246AC0}"/>
    <cellStyle name="Normal 4 2 33 2 5" xfId="34278" xr:uid="{AA22C97A-402D-4DB3-97D4-D46C6A9A8F06}"/>
    <cellStyle name="Normal 4 2 33 2 6" xfId="34279" xr:uid="{F317F48E-6429-4139-BC5B-396B2106EBB8}"/>
    <cellStyle name="Normal 4 2 33 2 7" xfId="34280" xr:uid="{20C3F7A5-BB5B-4994-8A6A-21DB10907741}"/>
    <cellStyle name="Normal 4 2 33 2 8" xfId="34281" xr:uid="{BDFF0D1A-6EEE-4CBA-9406-97F70C30FDF8}"/>
    <cellStyle name="Normal 4 2 33 2 9" xfId="34282" xr:uid="{56429FD4-5E3B-4923-B699-EF69D421ED69}"/>
    <cellStyle name="Normal 4 2 33 2 9 2" xfId="34283" xr:uid="{E42A6E72-6561-43A1-AC8A-1D28D0B99E29}"/>
    <cellStyle name="Normal 4 2 33 2 9 2 2" xfId="34284" xr:uid="{E9933F93-078B-4FBC-A475-DD45F7CBA0A3}"/>
    <cellStyle name="Normal 4 2 33 2 9 2 2 2" xfId="34285" xr:uid="{4D1BE19E-95DC-4981-ABD7-08F7CC8530D0}"/>
    <cellStyle name="Normal 4 2 33 2 9 2 3" xfId="34286" xr:uid="{47F8405C-4142-4652-BA38-8DF2EE7FE95D}"/>
    <cellStyle name="Normal 4 2 33 2 9 2 4" xfId="34287" xr:uid="{3D3F342D-3B77-4B4E-B790-3600CBF5205F}"/>
    <cellStyle name="Normal 4 2 33 2 9 2 5" xfId="34288" xr:uid="{2AD65C13-7716-4176-B773-64F598E5B5D9}"/>
    <cellStyle name="Normal 4 2 33 2 9 3" xfId="34289" xr:uid="{870A8A1B-EC28-4480-9091-624416746FBC}"/>
    <cellStyle name="Normal 4 2 33 2 9 3 2" xfId="34290" xr:uid="{6374822A-2087-47E3-B1BF-516140100F07}"/>
    <cellStyle name="Normal 4 2 33 2 9 4" xfId="34291" xr:uid="{69616057-51FD-4DC1-82EF-F511B08EDC0B}"/>
    <cellStyle name="Normal 4 2 33 2 9 5" xfId="34292" xr:uid="{DC0EAF98-6D9B-4F48-AFE6-CD71ADEB1E6A}"/>
    <cellStyle name="Normal 4 2 33 3" xfId="34293" xr:uid="{CA870496-EA27-4B70-B866-6FC209D08A2E}"/>
    <cellStyle name="Normal 4 2 33 3 10" xfId="34294" xr:uid="{95FD63D1-4997-492A-9DF4-1D3B80FFA83B}"/>
    <cellStyle name="Normal 4 2 33 3 11" xfId="34295" xr:uid="{29BB3E48-EFE8-46E1-AA06-EEE1DDF3C8C7}"/>
    <cellStyle name="Normal 4 2 33 3 12" xfId="34296" xr:uid="{93E3803D-EE22-47F1-B748-4E53F7954A33}"/>
    <cellStyle name="Normal 4 2 33 3 12 2" xfId="34297" xr:uid="{8E062CC8-9487-421B-B838-23DDF7704734}"/>
    <cellStyle name="Normal 4 2 33 3 13" xfId="34298" xr:uid="{5A990ECD-ADF1-41CE-AFC2-D2F3A307DA76}"/>
    <cellStyle name="Normal 4 2 33 3 14" xfId="34299" xr:uid="{461C2ED2-9682-4745-A895-960FF2CA7831}"/>
    <cellStyle name="Normal 4 2 33 3 15" xfId="34300" xr:uid="{F37E9759-6BAD-425F-9626-E807DAABBB81}"/>
    <cellStyle name="Normal 4 2 33 3 2" xfId="34301" xr:uid="{235737BD-DB33-43DA-849E-9CFF58A9A138}"/>
    <cellStyle name="Normal 4 2 33 3 2 2" xfId="34302" xr:uid="{CBF30F61-8655-4CC2-A869-E9906FA8685E}"/>
    <cellStyle name="Normal 4 2 33 3 2 2 2" xfId="34303" xr:uid="{A2B002A9-FE64-4E6F-AE52-4168959BC451}"/>
    <cellStyle name="Normal 4 2 33 3 2 2 2 2" xfId="34304" xr:uid="{FDA8BB56-D4E2-4976-B5DB-60A1A7897E4F}"/>
    <cellStyle name="Normal 4 2 33 3 2 2 2 2 2" xfId="34305" xr:uid="{EB09740D-A4E2-4165-980D-36F0B68F462B}"/>
    <cellStyle name="Normal 4 2 33 3 2 2 2 2 2 2" xfId="34306" xr:uid="{F506C9C8-C6B2-4F17-B058-4A3DDF69A700}"/>
    <cellStyle name="Normal 4 2 33 3 2 2 2 2 3" xfId="34307" xr:uid="{DAFEFA13-5E28-4607-A4F1-88B4C2E5D4C1}"/>
    <cellStyle name="Normal 4 2 33 3 2 2 2 2 4" xfId="34308" xr:uid="{D48B7814-A9B0-4384-A35F-3A17394BFCE1}"/>
    <cellStyle name="Normal 4 2 33 3 2 2 2 2 5" xfId="34309" xr:uid="{0EAF9908-537B-441B-B674-6F5AA04D3545}"/>
    <cellStyle name="Normal 4 2 33 3 2 2 2 3" xfId="34310" xr:uid="{2F54D4D3-CD3F-4C22-B556-AB25745B1CE2}"/>
    <cellStyle name="Normal 4 2 33 3 2 2 2 3 2" xfId="34311" xr:uid="{F29B0150-09B9-47C9-8FFA-0E540FAB3A63}"/>
    <cellStyle name="Normal 4 2 33 3 2 2 2 4" xfId="34312" xr:uid="{CD853B46-4C10-42D0-818D-7AFD1D4621B5}"/>
    <cellStyle name="Normal 4 2 33 3 2 2 2 5" xfId="34313" xr:uid="{F7A3ED11-572A-4F07-B829-BC42A98B3F1B}"/>
    <cellStyle name="Normal 4 2 33 3 2 2 3" xfId="34314" xr:uid="{7646E48F-EB75-4893-B092-50827067A259}"/>
    <cellStyle name="Normal 4 2 33 3 2 2 4" xfId="34315" xr:uid="{0AF89162-042D-4F04-9143-B8BF2CC513D2}"/>
    <cellStyle name="Normal 4 2 33 3 2 2 5" xfId="34316" xr:uid="{F7A858CE-33B9-4BCA-A4A4-DC2FD51E3233}"/>
    <cellStyle name="Normal 4 2 33 3 2 2 6" xfId="34317" xr:uid="{B1ABAC1D-D010-427A-9E7F-5246AD9B6203}"/>
    <cellStyle name="Normal 4 2 33 3 2 2 6 2" xfId="34318" xr:uid="{B75C1999-1002-4B82-8B37-FE5C4074287C}"/>
    <cellStyle name="Normal 4 2 33 3 2 2 7" xfId="34319" xr:uid="{5288E4BF-0745-4BD6-8980-66957CCFF425}"/>
    <cellStyle name="Normal 4 2 33 3 2 2 8" xfId="34320" xr:uid="{B2BACA09-B178-498F-B45E-4DEF18E638E5}"/>
    <cellStyle name="Normal 4 2 33 3 2 2 9" xfId="34321" xr:uid="{EBCC3925-BA9D-424F-BE49-4D5CF89B0E1D}"/>
    <cellStyle name="Normal 4 2 33 3 2 3" xfId="34322" xr:uid="{ACE72679-49A3-4320-A886-576241BD4FA8}"/>
    <cellStyle name="Normal 4 2 33 3 2 3 2" xfId="34323" xr:uid="{996222E9-B55C-4C43-9DA1-48200040D785}"/>
    <cellStyle name="Normal 4 2 33 3 2 3 2 2" xfId="34324" xr:uid="{53BF96CC-0DA5-4456-944E-EC92FEBFE328}"/>
    <cellStyle name="Normal 4 2 33 3 2 3 2 2 2" xfId="34325" xr:uid="{366C0DF3-96FE-404C-8B30-040CCE1D3E06}"/>
    <cellStyle name="Normal 4 2 33 3 2 3 2 3" xfId="34326" xr:uid="{3A8B473C-7AC8-49EE-BDC6-987C17F5BB04}"/>
    <cellStyle name="Normal 4 2 33 3 2 3 2 4" xfId="34327" xr:uid="{CF5B77A3-C8EF-4F74-9098-3D8DC125E3B5}"/>
    <cellStyle name="Normal 4 2 33 3 2 3 2 5" xfId="34328" xr:uid="{5577D22C-0079-44B2-A600-6670DBD0B565}"/>
    <cellStyle name="Normal 4 2 33 3 2 3 3" xfId="34329" xr:uid="{19720022-FB60-466F-8737-F4FDCD0B0910}"/>
    <cellStyle name="Normal 4 2 33 3 2 3 3 2" xfId="34330" xr:uid="{C1C6D9FA-B0E9-4459-8C7B-CB47501CA9FB}"/>
    <cellStyle name="Normal 4 2 33 3 2 3 4" xfId="34331" xr:uid="{0FBC26AD-A4D3-4C27-9AEA-B23413B16553}"/>
    <cellStyle name="Normal 4 2 33 3 2 3 5" xfId="34332" xr:uid="{372CE83B-BF3C-4A78-9CB3-B0F3CFC1ABDD}"/>
    <cellStyle name="Normal 4 2 33 3 2 4" xfId="34333" xr:uid="{8075BFE4-D2A5-4966-AAF8-0F98F469D0E1}"/>
    <cellStyle name="Normal 4 2 33 3 2 5" xfId="34334" xr:uid="{0A6A4070-F164-4A35-8995-594EF499DAE7}"/>
    <cellStyle name="Normal 4 2 33 3 2 6" xfId="34335" xr:uid="{4E5119EA-0A57-4F96-AA48-B237CC7BACB8}"/>
    <cellStyle name="Normal 4 2 33 3 2 6 2" xfId="34336" xr:uid="{16555A7F-F63D-4870-A25E-68FEB63B2FEF}"/>
    <cellStyle name="Normal 4 2 33 3 2 7" xfId="34337" xr:uid="{5E728FBA-F776-44BF-9A80-9554F406A776}"/>
    <cellStyle name="Normal 4 2 33 3 2 8" xfId="34338" xr:uid="{73154D34-F5C8-4FB4-B221-3AE25743DCD3}"/>
    <cellStyle name="Normal 4 2 33 3 2 9" xfId="34339" xr:uid="{2C0D5A9A-CB1A-4FC4-BD06-C7C3830183C9}"/>
    <cellStyle name="Normal 4 2 33 3 3" xfId="34340" xr:uid="{EA7544E8-4C29-4E3B-AD30-09EF12C3B701}"/>
    <cellStyle name="Normal 4 2 33 3 4" xfId="34341" xr:uid="{FC9725C1-CE11-413E-B5D6-0E9DC019357C}"/>
    <cellStyle name="Normal 4 2 33 3 5" xfId="34342" xr:uid="{58660B61-FBC5-431B-A2E1-7AB3892584AA}"/>
    <cellStyle name="Normal 4 2 33 3 6" xfId="34343" xr:uid="{8CF9F22E-2084-4105-8C66-F75EB7EEBDBD}"/>
    <cellStyle name="Normal 4 2 33 3 7" xfId="34344" xr:uid="{48CCB4B6-3A33-44FB-93B4-FAFDB9E3E5F5}"/>
    <cellStyle name="Normal 4 2 33 3 8" xfId="34345" xr:uid="{E0A52554-A5C5-43B3-90DA-737FB50A0C8C}"/>
    <cellStyle name="Normal 4 2 33 3 8 2" xfId="34346" xr:uid="{6E9FCEC7-C93B-4477-822C-488FFB1FE323}"/>
    <cellStyle name="Normal 4 2 33 3 8 2 2" xfId="34347" xr:uid="{BFC96F59-B688-45D6-8DDC-FC568D9A48AD}"/>
    <cellStyle name="Normal 4 2 33 3 8 2 2 2" xfId="34348" xr:uid="{99E51E90-BAA3-4D42-A914-C113BD1AAA39}"/>
    <cellStyle name="Normal 4 2 33 3 8 2 3" xfId="34349" xr:uid="{E5243A91-5423-4E62-9D2F-74590A516169}"/>
    <cellStyle name="Normal 4 2 33 3 8 2 4" xfId="34350" xr:uid="{1C7E0F77-9296-4326-8034-498072A931D4}"/>
    <cellStyle name="Normal 4 2 33 3 8 2 5" xfId="34351" xr:uid="{D37E0660-9546-46D8-A191-68C918E447B7}"/>
    <cellStyle name="Normal 4 2 33 3 8 3" xfId="34352" xr:uid="{DFA452F0-F367-4731-A2CA-B845D379E341}"/>
    <cellStyle name="Normal 4 2 33 3 8 3 2" xfId="34353" xr:uid="{031F32E5-6E16-4A18-AFE4-78882F5B68E2}"/>
    <cellStyle name="Normal 4 2 33 3 8 4" xfId="34354" xr:uid="{FC46F3D3-53FF-4F67-904E-494FBC41F654}"/>
    <cellStyle name="Normal 4 2 33 3 8 5" xfId="34355" xr:uid="{403D1333-767A-433B-9E61-60A0C38176AA}"/>
    <cellStyle name="Normal 4 2 33 3 9" xfId="34356" xr:uid="{C82656CB-AFD9-4C1F-8D73-9541AA2A277E}"/>
    <cellStyle name="Normal 4 2 33 4" xfId="34357" xr:uid="{4CC0ABFA-70AB-44EA-BB2A-8497F1291D24}"/>
    <cellStyle name="Normal 4 2 33 4 2" xfId="34358" xr:uid="{264E2397-092D-41BC-8485-6E18BC99E521}"/>
    <cellStyle name="Normal 4 2 33 4 2 2" xfId="34359" xr:uid="{DFCE6548-2420-49E2-AF23-429AB4C68204}"/>
    <cellStyle name="Normal 4 2 33 4 2 2 2" xfId="34360" xr:uid="{D8D440D7-A12F-4E2F-BB25-E6F05FA19395}"/>
    <cellStyle name="Normal 4 2 33 4 2 2 2 2" xfId="34361" xr:uid="{BAF096DA-D8D1-403E-9E12-F6A7D5AB789F}"/>
    <cellStyle name="Normal 4 2 33 4 2 2 2 2 2" xfId="34362" xr:uid="{DC8BE2D7-CF76-4FD0-BCE8-C171F63EB0B2}"/>
    <cellStyle name="Normal 4 2 33 4 2 2 2 3" xfId="34363" xr:uid="{FF99E10B-661A-4A75-A2D1-6ECF7BBF7A0A}"/>
    <cellStyle name="Normal 4 2 33 4 2 2 2 4" xfId="34364" xr:uid="{E01E279E-0CDE-4C28-90A9-BA15857CBC94}"/>
    <cellStyle name="Normal 4 2 33 4 2 2 2 5" xfId="34365" xr:uid="{4658239A-24E6-4248-97E1-B5BF35A448BD}"/>
    <cellStyle name="Normal 4 2 33 4 2 2 3" xfId="34366" xr:uid="{7281E727-32D0-42A6-8FB3-24A7D2EA64A6}"/>
    <cellStyle name="Normal 4 2 33 4 2 2 3 2" xfId="34367" xr:uid="{B4BE1437-41B8-4067-9185-527107029C53}"/>
    <cellStyle name="Normal 4 2 33 4 2 2 4" xfId="34368" xr:uid="{767DDFAF-BE6C-4122-A1F4-18C8A0594A4A}"/>
    <cellStyle name="Normal 4 2 33 4 2 2 5" xfId="34369" xr:uid="{76828159-33C1-4504-B062-616217BCF20A}"/>
    <cellStyle name="Normal 4 2 33 4 2 3" xfId="34370" xr:uid="{7B9A8E0D-719D-4E70-A671-9D5A16225C20}"/>
    <cellStyle name="Normal 4 2 33 4 2 4" xfId="34371" xr:uid="{CCE34A5A-AB77-46A8-941C-489F4CA6C811}"/>
    <cellStyle name="Normal 4 2 33 4 2 5" xfId="34372" xr:uid="{316AAEE4-8F1A-4484-B301-50CA8B28934D}"/>
    <cellStyle name="Normal 4 2 33 4 2 6" xfId="34373" xr:uid="{70450F0A-86E7-4495-A352-6ED2C3821F9B}"/>
    <cellStyle name="Normal 4 2 33 4 2 6 2" xfId="34374" xr:uid="{554D100B-A420-4A8C-8CDF-14489FA7902F}"/>
    <cellStyle name="Normal 4 2 33 4 2 7" xfId="34375" xr:uid="{5DD79914-EB33-4470-ABAA-E81B2C9FC25F}"/>
    <cellStyle name="Normal 4 2 33 4 2 8" xfId="34376" xr:uid="{6EF2EC83-8F4D-49A8-BF32-E062FD979D4D}"/>
    <cellStyle name="Normal 4 2 33 4 2 9" xfId="34377" xr:uid="{0A8FDEE5-B92A-4C2E-9924-AAF370571DF6}"/>
    <cellStyle name="Normal 4 2 33 4 3" xfId="34378" xr:uid="{C9DD4B71-6AE4-452B-890F-799364C26652}"/>
    <cellStyle name="Normal 4 2 33 4 3 2" xfId="34379" xr:uid="{0C0F0F07-2B5C-4928-86C6-5BDEF6AC7522}"/>
    <cellStyle name="Normal 4 2 33 4 3 2 2" xfId="34380" xr:uid="{673D7327-905B-4210-A02E-FF0818CFEA33}"/>
    <cellStyle name="Normal 4 2 33 4 3 2 2 2" xfId="34381" xr:uid="{65AB8BDD-4A64-4B32-BEAE-98C92F7ED1B8}"/>
    <cellStyle name="Normal 4 2 33 4 3 2 3" xfId="34382" xr:uid="{88E625FC-B2B9-4F93-A017-F4D5D653B13C}"/>
    <cellStyle name="Normal 4 2 33 4 3 2 4" xfId="34383" xr:uid="{5C086E71-CFF9-49BC-A4FA-93E780B22564}"/>
    <cellStyle name="Normal 4 2 33 4 3 2 5" xfId="34384" xr:uid="{F6654B06-488C-4751-9013-EFDA6D2579EA}"/>
    <cellStyle name="Normal 4 2 33 4 3 3" xfId="34385" xr:uid="{D34AFA3E-BAB1-4988-9B7F-3FDB0C1CD885}"/>
    <cellStyle name="Normal 4 2 33 4 3 3 2" xfId="34386" xr:uid="{A5D5A7C3-A515-4DF1-BB14-12AD1E157A24}"/>
    <cellStyle name="Normal 4 2 33 4 3 4" xfId="34387" xr:uid="{E18FF9F9-98B6-49E4-BD0C-8B4F26E3740A}"/>
    <cellStyle name="Normal 4 2 33 4 3 5" xfId="34388" xr:uid="{55065A18-3C02-45D6-9537-FDD1812F09E8}"/>
    <cellStyle name="Normal 4 2 33 4 4" xfId="34389" xr:uid="{DA4E1087-D477-4976-9C9A-BCB1688F303F}"/>
    <cellStyle name="Normal 4 2 33 4 5" xfId="34390" xr:uid="{C6C20724-5193-4620-9137-46DC8187974A}"/>
    <cellStyle name="Normal 4 2 33 4 6" xfId="34391" xr:uid="{8F552E7D-4ED7-4B8C-8282-EB821F22574C}"/>
    <cellStyle name="Normal 4 2 33 4 6 2" xfId="34392" xr:uid="{62FAAF09-94D6-460B-9E3A-CCE79BAFAF5C}"/>
    <cellStyle name="Normal 4 2 33 4 7" xfId="34393" xr:uid="{56904E09-EDBC-423D-A9CD-299B8540E86C}"/>
    <cellStyle name="Normal 4 2 33 4 8" xfId="34394" xr:uid="{3AE81260-901F-4699-A403-42B4A44A00A6}"/>
    <cellStyle name="Normal 4 2 33 4 9" xfId="34395" xr:uid="{D524534A-0393-467F-8CD2-CF2EB2742D2D}"/>
    <cellStyle name="Normal 4 2 33 5" xfId="34396" xr:uid="{3B13F17A-CC86-44CB-B167-4AD595314815}"/>
    <cellStyle name="Normal 4 2 33 5 2" xfId="34397" xr:uid="{EFAC49F6-AA2C-4F37-A5A4-CBFBD289C87C}"/>
    <cellStyle name="Normal 4 2 33 5 3" xfId="34398" xr:uid="{06F1A493-FE60-4A40-844D-C9EB4912C837}"/>
    <cellStyle name="Normal 4 2 33 6" xfId="34399" xr:uid="{30425A76-9055-4E88-A011-7E3F23E1B5E6}"/>
    <cellStyle name="Normal 4 2 33 6 2" xfId="34400" xr:uid="{D52FF2B7-F742-4961-B6B6-FF7FBCDFC17E}"/>
    <cellStyle name="Normal 4 2 33 6 3" xfId="34401" xr:uid="{438CABF4-2A30-466F-ADC5-8E618EB14856}"/>
    <cellStyle name="Normal 4 2 33 7" xfId="34402" xr:uid="{342A2147-B386-42FD-A750-37C3DD9613E4}"/>
    <cellStyle name="Normal 4 2 33 7 2" xfId="34403" xr:uid="{C6D0371C-BC9C-4613-AE15-717E6725C970}"/>
    <cellStyle name="Normal 4 2 33 7 3" xfId="34404" xr:uid="{96CA2B7E-D601-4F5B-B892-92D5E3040678}"/>
    <cellStyle name="Normal 4 2 33 8" xfId="34405" xr:uid="{F9D57169-B21B-4DFE-96B2-F38A2622BDA9}"/>
    <cellStyle name="Normal 4 2 33 8 2" xfId="34406" xr:uid="{6C618CE9-B996-4CE2-A56F-6179E5895E08}"/>
    <cellStyle name="Normal 4 2 33 8 3" xfId="34407" xr:uid="{876BDC39-286D-4BF3-8CDC-362E5A467129}"/>
    <cellStyle name="Normal 4 2 33 9" xfId="34408" xr:uid="{DBC4FEA4-B5E4-46BB-BB29-DC19810705B9}"/>
    <cellStyle name="Normal 4 2 33 9 2" xfId="34409" xr:uid="{39C8B438-0C53-4418-A2A1-77F5AC27EBD9}"/>
    <cellStyle name="Normal 4 2 33 9 2 2" xfId="34410" xr:uid="{EF78B9D6-5A94-400C-9F04-41E123079477}"/>
    <cellStyle name="Normal 4 2 33 9 2 2 2" xfId="34411" xr:uid="{D74B55A0-0021-41DD-8154-36E5064A6C7F}"/>
    <cellStyle name="Normal 4 2 33 9 2 3" xfId="34412" xr:uid="{2EFEABB0-0894-4F35-B015-12F8C189EF54}"/>
    <cellStyle name="Normal 4 2 33 9 2 4" xfId="34413" xr:uid="{BB8BC187-8821-45F5-A9CD-DB23979F8D86}"/>
    <cellStyle name="Normal 4 2 33 9 2 5" xfId="34414" xr:uid="{9E68A6FC-D95B-4280-BBF7-266977FEE256}"/>
    <cellStyle name="Normal 4 2 33 9 3" xfId="34415" xr:uid="{E260A67A-AA1A-46C5-9BA5-31691241294B}"/>
    <cellStyle name="Normal 4 2 33 9 3 2" xfId="34416" xr:uid="{B6030FF6-52A3-485C-8ACD-9271B9F42E7B}"/>
    <cellStyle name="Normal 4 2 33 9 4" xfId="34417" xr:uid="{88B04064-C705-4A24-9A53-22370B425EB7}"/>
    <cellStyle name="Normal 4 2 33 9 5" xfId="34418" xr:uid="{A67DB3FE-E12D-4497-A25A-CFCE7A4AADFB}"/>
    <cellStyle name="Normal 4 2 34" xfId="34419" xr:uid="{38F74432-BED3-487C-978A-74084625A751}"/>
    <cellStyle name="Normal 4 2 34 10" xfId="34420" xr:uid="{51736BF2-4476-4DCA-A0E4-F8913F43FF9B}"/>
    <cellStyle name="Normal 4 2 34 11" xfId="34421" xr:uid="{4326A66B-BDFA-4EF0-83DC-079D36F4EF37}"/>
    <cellStyle name="Normal 4 2 34 12" xfId="34422" xr:uid="{25EE00D2-4257-48F9-89EB-284BA7C77F52}"/>
    <cellStyle name="Normal 4 2 34 12 2" xfId="34423" xr:uid="{81054EBF-67D4-4739-BC04-ED46AE590C44}"/>
    <cellStyle name="Normal 4 2 34 13" xfId="34424" xr:uid="{7898CE49-203B-4D6E-80D7-6AF3FA198E5B}"/>
    <cellStyle name="Normal 4 2 34 14" xfId="34425" xr:uid="{FD7484EF-5EE0-4E8F-9F4A-DFCE2C91E8C4}"/>
    <cellStyle name="Normal 4 2 34 15" xfId="34426" xr:uid="{EBB84535-E64F-4DE5-8EA4-7BEFE35EDC53}"/>
    <cellStyle name="Normal 4 2 34 2" xfId="34427" xr:uid="{E77F5C5A-EA1A-47A1-A255-61A277EF736A}"/>
    <cellStyle name="Normal 4 2 34 2 2" xfId="34428" xr:uid="{E20BDDBE-4ED5-46FF-8C37-CE4EB62F9C2F}"/>
    <cellStyle name="Normal 4 2 34 2 2 2" xfId="34429" xr:uid="{48FA256E-6585-491A-A2D0-84EB71B29732}"/>
    <cellStyle name="Normal 4 2 34 2 2 2 2" xfId="34430" xr:uid="{C7007CA1-840A-482E-A31C-5BED03FE4448}"/>
    <cellStyle name="Normal 4 2 34 2 2 2 2 2" xfId="34431" xr:uid="{4624FAFD-604F-45CB-9139-E413F7703F57}"/>
    <cellStyle name="Normal 4 2 34 2 2 2 2 2 2" xfId="34432" xr:uid="{963E654B-A72A-4149-A8E4-696B7AF33017}"/>
    <cellStyle name="Normal 4 2 34 2 2 2 2 3" xfId="34433" xr:uid="{2DB6BCD3-352F-495D-90EC-242273C235F1}"/>
    <cellStyle name="Normal 4 2 34 2 2 2 2 4" xfId="34434" xr:uid="{85F98030-AC24-41E8-9902-C5B309531A23}"/>
    <cellStyle name="Normal 4 2 34 2 2 2 2 5" xfId="34435" xr:uid="{FD259A7F-E518-4D49-886D-C70316E12BAE}"/>
    <cellStyle name="Normal 4 2 34 2 2 2 3" xfId="34436" xr:uid="{5FA762AB-E020-4769-9A48-E064B9B57F4F}"/>
    <cellStyle name="Normal 4 2 34 2 2 2 3 2" xfId="34437" xr:uid="{BDA119D9-D14E-4249-B080-2787BD52F585}"/>
    <cellStyle name="Normal 4 2 34 2 2 2 4" xfId="34438" xr:uid="{D5D47471-5261-404C-9D83-CDB7C7A6F001}"/>
    <cellStyle name="Normal 4 2 34 2 2 2 5" xfId="34439" xr:uid="{6D7B2D53-CF8D-4BD5-9901-3296E7BEB656}"/>
    <cellStyle name="Normal 4 2 34 2 2 3" xfId="34440" xr:uid="{CB74F1CD-4502-4433-9C5A-8CBA0BC08101}"/>
    <cellStyle name="Normal 4 2 34 2 2 4" xfId="34441" xr:uid="{2A3B9290-CACD-43A9-941A-BF77F843A0F9}"/>
    <cellStyle name="Normal 4 2 34 2 2 5" xfId="34442" xr:uid="{C592C869-8115-40B2-8AC1-A7E034E03A9B}"/>
    <cellStyle name="Normal 4 2 34 2 2 6" xfId="34443" xr:uid="{3F7F9EAF-3BB2-490A-A982-F0B76B7BD9DA}"/>
    <cellStyle name="Normal 4 2 34 2 2 6 2" xfId="34444" xr:uid="{30ADA837-D1BA-49CB-8D5B-C4751B33731F}"/>
    <cellStyle name="Normal 4 2 34 2 2 7" xfId="34445" xr:uid="{702BCF7D-953B-4269-85F2-06D5172AD0CF}"/>
    <cellStyle name="Normal 4 2 34 2 2 8" xfId="34446" xr:uid="{490C6E86-9453-41A9-A0E4-CD163F5FFFC5}"/>
    <cellStyle name="Normal 4 2 34 2 2 9" xfId="34447" xr:uid="{22C5D012-1400-47C5-B6E4-622CA13D3BC1}"/>
    <cellStyle name="Normal 4 2 34 2 3" xfId="34448" xr:uid="{D4EDBD29-F0A0-4D9F-9A43-2FD1B44A622A}"/>
    <cellStyle name="Normal 4 2 34 2 3 2" xfId="34449" xr:uid="{4A7C6EC4-A942-4FC1-8FB1-13A754DF13BD}"/>
    <cellStyle name="Normal 4 2 34 2 3 2 2" xfId="34450" xr:uid="{107DC23F-8A13-4AAE-9907-C158258F4976}"/>
    <cellStyle name="Normal 4 2 34 2 3 2 2 2" xfId="34451" xr:uid="{90307DA5-27D6-46D9-96E3-E91259B54736}"/>
    <cellStyle name="Normal 4 2 34 2 3 2 3" xfId="34452" xr:uid="{274523C1-5C42-46B4-BD44-E69FF76EC4E5}"/>
    <cellStyle name="Normal 4 2 34 2 3 2 4" xfId="34453" xr:uid="{05508F29-CC65-44E4-81FD-63DEC675AFB2}"/>
    <cellStyle name="Normal 4 2 34 2 3 2 5" xfId="34454" xr:uid="{3EF67DFF-509C-49A8-9724-D1A1898EEDE5}"/>
    <cellStyle name="Normal 4 2 34 2 3 3" xfId="34455" xr:uid="{185B5B59-9BD4-4824-8B52-2B9291FA5732}"/>
    <cellStyle name="Normal 4 2 34 2 3 3 2" xfId="34456" xr:uid="{25713925-EFAC-46F0-98BF-9C0A0141308A}"/>
    <cellStyle name="Normal 4 2 34 2 3 4" xfId="34457" xr:uid="{CEF99811-E9AD-4A4F-8449-5B6A4E5ACA07}"/>
    <cellStyle name="Normal 4 2 34 2 3 5" xfId="34458" xr:uid="{4C97ED4E-4688-4F6F-A3FC-E9EAB68B6FD4}"/>
    <cellStyle name="Normal 4 2 34 2 4" xfId="34459" xr:uid="{8453D2E9-5B50-4950-A069-F2654AFEFC18}"/>
    <cellStyle name="Normal 4 2 34 2 5" xfId="34460" xr:uid="{9B8598E9-E66D-4AC5-ABFD-A540A47E52B9}"/>
    <cellStyle name="Normal 4 2 34 2 6" xfId="34461" xr:uid="{9DA351EE-65F2-40A5-9C49-29131BEBB095}"/>
    <cellStyle name="Normal 4 2 34 2 6 2" xfId="34462" xr:uid="{9E3D8BE2-9977-4AB4-AA89-F2C80BF3101C}"/>
    <cellStyle name="Normal 4 2 34 2 7" xfId="34463" xr:uid="{5A238E91-C7D7-4ACF-8855-05F2B77EDEEF}"/>
    <cellStyle name="Normal 4 2 34 2 8" xfId="34464" xr:uid="{ADAB8975-19D2-456C-AE88-AEB0A08B632F}"/>
    <cellStyle name="Normal 4 2 34 2 9" xfId="34465" xr:uid="{E2C6B093-AD63-4F35-A9D6-476F2F0185F2}"/>
    <cellStyle name="Normal 4 2 34 3" xfId="34466" xr:uid="{BFBD8B71-E575-4951-85A4-0158063A8366}"/>
    <cellStyle name="Normal 4 2 34 3 2" xfId="34467" xr:uid="{469FF4F5-7110-4C86-8197-7A14673D6688}"/>
    <cellStyle name="Normal 4 2 34 3 3" xfId="34468" xr:uid="{FB8A3363-F35D-4D54-868A-6673DD301BEA}"/>
    <cellStyle name="Normal 4 2 34 4" xfId="34469" xr:uid="{F8C73DD2-F5B8-4A92-9086-58546E1BA51D}"/>
    <cellStyle name="Normal 4 2 34 4 2" xfId="34470" xr:uid="{64E6303F-9BFD-45AC-898E-C3BEA0EFA097}"/>
    <cellStyle name="Normal 4 2 34 4 3" xfId="34471" xr:uid="{7D4DB61E-5F0C-4D9F-9916-073EF538E736}"/>
    <cellStyle name="Normal 4 2 34 5" xfId="34472" xr:uid="{5127ABD9-C314-4162-BCEB-762E5A7129FB}"/>
    <cellStyle name="Normal 4 2 34 5 2" xfId="34473" xr:uid="{BCA73CA1-6738-4A7D-B566-A445A3F868DB}"/>
    <cellStyle name="Normal 4 2 34 5 3" xfId="34474" xr:uid="{0C7B9204-6F33-4DF5-8D3E-D78FB603B247}"/>
    <cellStyle name="Normal 4 2 34 6" xfId="34475" xr:uid="{B698D9DB-2969-4219-A390-295159EDD52C}"/>
    <cellStyle name="Normal 4 2 34 6 2" xfId="34476" xr:uid="{5D147281-2060-4393-A96D-513CB2DA8623}"/>
    <cellStyle name="Normal 4 2 34 6 3" xfId="34477" xr:uid="{07EA7ECE-75E9-4F57-ABC3-C75C1B6A8AB3}"/>
    <cellStyle name="Normal 4 2 34 7" xfId="34478" xr:uid="{2ECFAAB0-1B9F-4A36-B30E-3F987D6E3112}"/>
    <cellStyle name="Normal 4 2 34 7 2" xfId="34479" xr:uid="{395F480F-053E-400F-94D9-209CCF8BCA43}"/>
    <cellStyle name="Normal 4 2 34 7 3" xfId="34480" xr:uid="{96229822-F3E9-4C18-A8A8-7C2A7C9059A1}"/>
    <cellStyle name="Normal 4 2 34 8" xfId="34481" xr:uid="{DFD5FF6E-32BA-4A0A-BA17-5810FA5076B0}"/>
    <cellStyle name="Normal 4 2 34 8 2" xfId="34482" xr:uid="{D8E5EDA3-A5AF-4325-8B40-CC4FA83B7052}"/>
    <cellStyle name="Normal 4 2 34 8 2 2" xfId="34483" xr:uid="{65BB975D-6A72-409D-855D-CCE56492EB7C}"/>
    <cellStyle name="Normal 4 2 34 8 2 2 2" xfId="34484" xr:uid="{1DB74195-8557-4F0A-B6F2-99508FD77B9B}"/>
    <cellStyle name="Normal 4 2 34 8 2 3" xfId="34485" xr:uid="{48F724D6-6821-4A45-8FB8-E6617BC07995}"/>
    <cellStyle name="Normal 4 2 34 8 2 4" xfId="34486" xr:uid="{764B0CC3-D628-484D-B4AE-9A14706E3673}"/>
    <cellStyle name="Normal 4 2 34 8 2 5" xfId="34487" xr:uid="{376BF8A7-86D7-4D3B-B8D9-A0BF5855566A}"/>
    <cellStyle name="Normal 4 2 34 8 3" xfId="34488" xr:uid="{275E2972-A2C3-4666-9B26-65B05F924022}"/>
    <cellStyle name="Normal 4 2 34 8 3 2" xfId="34489" xr:uid="{05D47AFC-9A7D-492A-9E2F-0AC3EB59A715}"/>
    <cellStyle name="Normal 4 2 34 8 4" xfId="34490" xr:uid="{9E6F574E-D49F-46F2-A8CB-DA7D920B6D72}"/>
    <cellStyle name="Normal 4 2 34 8 5" xfId="34491" xr:uid="{1BB48892-D11C-4975-9B26-E5940AD6D1F2}"/>
    <cellStyle name="Normal 4 2 34 9" xfId="34492" xr:uid="{0E96DCB9-75AE-418E-B2A2-BCA62EC1D548}"/>
    <cellStyle name="Normal 4 2 35" xfId="34493" xr:uid="{12306BD0-5590-499E-9873-817F52568216}"/>
    <cellStyle name="Normal 4 2 35 2" xfId="34494" xr:uid="{0FEF5377-C02A-4172-AF06-39D53E53099B}"/>
    <cellStyle name="Normal 4 2 35 3" xfId="34495" xr:uid="{77B6029A-0597-47B4-BC33-9A06EFBC343B}"/>
    <cellStyle name="Normal 4 2 36" xfId="34496" xr:uid="{40A0B532-3216-473A-8F5E-344E5EEDF61B}"/>
    <cellStyle name="Normal 4 2 36 2" xfId="34497" xr:uid="{E40F22B2-F8B2-4375-A65F-39ECF49EE401}"/>
    <cellStyle name="Normal 4 2 36 2 2" xfId="34498" xr:uid="{ABAF12B1-E3B2-45D6-89A7-729A6A177BBE}"/>
    <cellStyle name="Normal 4 2 36 2 2 2" xfId="34499" xr:uid="{2E1C6803-C5D0-46A3-A84A-DE2002AE9D8C}"/>
    <cellStyle name="Normal 4 2 36 2 2 2 2" xfId="34500" xr:uid="{BD84770A-B940-4442-B5CE-F12158D6431A}"/>
    <cellStyle name="Normal 4 2 36 2 2 2 2 2" xfId="34501" xr:uid="{2D912DA1-7FEE-4CAF-83F9-4CFF57A8DA0E}"/>
    <cellStyle name="Normal 4 2 36 2 2 2 3" xfId="34502" xr:uid="{90D64794-555D-4196-9523-87D130B918EB}"/>
    <cellStyle name="Normal 4 2 36 2 2 2 4" xfId="34503" xr:uid="{458C4652-79C8-4E91-B3D7-ACB2FA348D5C}"/>
    <cellStyle name="Normal 4 2 36 2 2 2 5" xfId="34504" xr:uid="{E3925037-7D14-49E1-BF92-DC2655D992AC}"/>
    <cellStyle name="Normal 4 2 36 2 2 3" xfId="34505" xr:uid="{E72384DB-8FA4-4D70-9A26-53E6FC22B69F}"/>
    <cellStyle name="Normal 4 2 36 2 2 3 2" xfId="34506" xr:uid="{33CE28A9-77EA-46C7-BF0C-43BE206875F9}"/>
    <cellStyle name="Normal 4 2 36 2 2 4" xfId="34507" xr:uid="{56A7BD47-D63D-4226-B3FE-45395F8941DB}"/>
    <cellStyle name="Normal 4 2 36 2 2 5" xfId="34508" xr:uid="{F7CA274F-5D61-4D24-923A-88872981F129}"/>
    <cellStyle name="Normal 4 2 36 2 3" xfId="34509" xr:uid="{5A3D5986-A32E-4923-9D27-FD0E98A89175}"/>
    <cellStyle name="Normal 4 2 36 2 4" xfId="34510" xr:uid="{CDCA7A21-F1D9-424F-9360-1A2B82EE882F}"/>
    <cellStyle name="Normal 4 2 36 2 5" xfId="34511" xr:uid="{7C702B70-2692-46A1-AFEE-4E5344C3D172}"/>
    <cellStyle name="Normal 4 2 36 2 6" xfId="34512" xr:uid="{154AA507-CA88-4C65-91A6-F8EC6AC4B2AA}"/>
    <cellStyle name="Normal 4 2 36 2 6 2" xfId="34513" xr:uid="{E7A938D9-6B38-444C-AC7D-AF4254A998FA}"/>
    <cellStyle name="Normal 4 2 36 2 7" xfId="34514" xr:uid="{21C0885C-96A5-4E33-A93D-9EAA018CA5A8}"/>
    <cellStyle name="Normal 4 2 36 2 8" xfId="34515" xr:uid="{3BFD1A88-1E04-4763-8052-2F628FDD5EBA}"/>
    <cellStyle name="Normal 4 2 36 2 9" xfId="34516" xr:uid="{E0C61106-1D6D-4C87-B76C-99BC5569382B}"/>
    <cellStyle name="Normal 4 2 36 3" xfId="34517" xr:uid="{C85829D1-E4EC-4D9E-9128-7B2A5D07F099}"/>
    <cellStyle name="Normal 4 2 36 3 2" xfId="34518" xr:uid="{FB136935-14A8-4171-B2C7-A21B0803277B}"/>
    <cellStyle name="Normal 4 2 36 3 2 2" xfId="34519" xr:uid="{D99F9119-4C30-4F73-B475-46D35657F499}"/>
    <cellStyle name="Normal 4 2 36 3 2 2 2" xfId="34520" xr:uid="{42F84500-4907-465C-9F6C-0C74D78F99BF}"/>
    <cellStyle name="Normal 4 2 36 3 2 3" xfId="34521" xr:uid="{F09FFE73-035A-48BA-A657-E254F8A2E080}"/>
    <cellStyle name="Normal 4 2 36 3 2 4" xfId="34522" xr:uid="{A029A059-7627-465B-B60E-790687259707}"/>
    <cellStyle name="Normal 4 2 36 3 2 5" xfId="34523" xr:uid="{D5583D74-B9BB-4D3F-A539-CAF69C7C66AB}"/>
    <cellStyle name="Normal 4 2 36 3 3" xfId="34524" xr:uid="{69DA15B4-65D7-4A61-A690-8C67E92E17E0}"/>
    <cellStyle name="Normal 4 2 36 3 3 2" xfId="34525" xr:uid="{55848B12-50A8-4BE9-950E-97ADD0686C07}"/>
    <cellStyle name="Normal 4 2 36 3 4" xfId="34526" xr:uid="{B3DA0EEB-BCB0-4969-85C4-0DE5B8426B58}"/>
    <cellStyle name="Normal 4 2 36 3 5" xfId="34527" xr:uid="{FF69ABF9-457C-44C9-B318-DC62E4B67AAC}"/>
    <cellStyle name="Normal 4 2 36 4" xfId="34528" xr:uid="{C7A0184A-DF87-4B0C-B004-11AF28BF6751}"/>
    <cellStyle name="Normal 4 2 36 5" xfId="34529" xr:uid="{3F722DF8-33FC-4FBE-B8F0-066A26C057DE}"/>
    <cellStyle name="Normal 4 2 36 6" xfId="34530" xr:uid="{7C5B2B3F-3022-41DB-A544-3AB150067C23}"/>
    <cellStyle name="Normal 4 2 36 6 2" xfId="34531" xr:uid="{6343C7DD-8C16-4747-8C29-BAF98CC8EFA9}"/>
    <cellStyle name="Normal 4 2 36 7" xfId="34532" xr:uid="{4FB02D2E-2D6B-47EE-9E53-8E926226B1D9}"/>
    <cellStyle name="Normal 4 2 36 8" xfId="34533" xr:uid="{C3B31945-8D22-4908-B676-87ED741A1767}"/>
    <cellStyle name="Normal 4 2 36 9" xfId="34534" xr:uid="{700B6419-BD0C-445B-AD61-54FB2A3A8EBC}"/>
    <cellStyle name="Normal 4 2 37" xfId="34535" xr:uid="{F95BDC26-B291-4083-B327-19B629B53FF8}"/>
    <cellStyle name="Normal 4 2 38" xfId="34536" xr:uid="{3475E8B4-3A8C-4B0B-8218-337D4A495E5B}"/>
    <cellStyle name="Normal 4 2 39" xfId="34537" xr:uid="{0954473B-A07B-4A59-85FC-A06C48C341A9}"/>
    <cellStyle name="Normal 4 2 4" xfId="34538" xr:uid="{69C814E5-5BF8-4E72-BBB0-6EE014FCE9F8}"/>
    <cellStyle name="Normal 4 2 4 2" xfId="34539" xr:uid="{5AFE85FD-1B99-4A7F-9166-13BD7B214388}"/>
    <cellStyle name="Normal 4 2 4 2 2" xfId="34540" xr:uid="{6B9FA640-8272-47F1-B24C-11A79D4D8000}"/>
    <cellStyle name="Normal 4 2 4 2 3" xfId="34541" xr:uid="{12B75F55-F0B2-4206-9B03-5A388A2D33A9}"/>
    <cellStyle name="Normal 4 2 4 3" xfId="34542" xr:uid="{C2F615D1-404F-4273-90AE-619E08170B0D}"/>
    <cellStyle name="Normal 4 2 4 3 2" xfId="34543" xr:uid="{D314333B-091B-48C3-8534-936E63EFC118}"/>
    <cellStyle name="Normal 4 2 4 3 3" xfId="34544" xr:uid="{1E4DE914-F062-4A3A-8455-74484417193C}"/>
    <cellStyle name="Normal 4 2 4 4" xfId="34545" xr:uid="{99824170-C61D-4910-87DB-D52035C2E065}"/>
    <cellStyle name="Normal 4 2 4 5" xfId="34546" xr:uid="{598C4FF6-DF6A-4EF8-B1EB-15CC44AB70AF}"/>
    <cellStyle name="Normal 4 2 40" xfId="34547" xr:uid="{72C8F3DC-7CF5-40D0-8AFE-ED2116D1BE3C}"/>
    <cellStyle name="Normal 4 2 41" xfId="34548" xr:uid="{018CC6AF-000B-49DC-8A70-FCB9ED30D800}"/>
    <cellStyle name="Normal 4 2 41 2" xfId="34549" xr:uid="{9E33637D-8CC8-49B0-BA39-A43AA4A7271B}"/>
    <cellStyle name="Normal 4 2 41 2 2" xfId="34550" xr:uid="{E657F5AC-81BC-4D4F-BA38-5986543EBD7C}"/>
    <cellStyle name="Normal 4 2 41 2 2 2" xfId="34551" xr:uid="{617B1B6D-5ED5-46FE-A60F-6DDB036BE680}"/>
    <cellStyle name="Normal 4 2 41 2 3" xfId="34552" xr:uid="{DB5E9954-D269-4B09-BFC7-54C73CFE559E}"/>
    <cellStyle name="Normal 4 2 41 2 4" xfId="34553" xr:uid="{81A0D43A-2351-4CE3-9491-2760D33E6D30}"/>
    <cellStyle name="Normal 4 2 41 2 5" xfId="34554" xr:uid="{380F58CD-142E-4A4D-A6A0-4BA974E37D6E}"/>
    <cellStyle name="Normal 4 2 41 3" xfId="34555" xr:uid="{1CF4DC5E-B5EE-4191-B89A-031CA0FA49E7}"/>
    <cellStyle name="Normal 4 2 41 3 2" xfId="34556" xr:uid="{ADE8EA6F-4857-4037-B3AA-D65EA0F819BC}"/>
    <cellStyle name="Normal 4 2 41 4" xfId="34557" xr:uid="{096FC38E-9185-4F63-9A7A-B396788C5E7C}"/>
    <cellStyle name="Normal 4 2 41 5" xfId="34558" xr:uid="{6C209103-94A1-4911-9B0B-CE4BAE0C0A98}"/>
    <cellStyle name="Normal 4 2 42" xfId="34559" xr:uid="{8950541B-F862-4D5B-A302-8754455D555B}"/>
    <cellStyle name="Normal 4 2 43" xfId="34560" xr:uid="{55682D50-F8BE-4034-A4D8-2F39751090EA}"/>
    <cellStyle name="Normal 4 2 44" xfId="34561" xr:uid="{43AA314D-E3E9-4352-A9F9-911908CE9DBC}"/>
    <cellStyle name="Normal 4 2 45" xfId="34562" xr:uid="{3A173802-AD6E-48B3-9A8D-337CA1C81F26}"/>
    <cellStyle name="Normal 4 2 45 2" xfId="34563" xr:uid="{231BF401-645D-4353-82FF-5A70B4A74BF0}"/>
    <cellStyle name="Normal 4 2 46" xfId="34564" xr:uid="{6DB79EF6-6E72-42C8-9DFE-B68AAFD0D51D}"/>
    <cellStyle name="Normal 4 2 47" xfId="34565" xr:uid="{87F8E90C-32E4-44FE-BAD0-BA173627FFCE}"/>
    <cellStyle name="Normal 4 2 48" xfId="34566" xr:uid="{29FDEAB5-B00D-4D0F-9D88-00EC83CC0C26}"/>
    <cellStyle name="Normal 4 2 5" xfId="34567" xr:uid="{A3DFD93C-11E2-4A23-A633-C50D3FE5FC20}"/>
    <cellStyle name="Normal 4 2 5 2" xfId="34568" xr:uid="{EEDA8232-AA58-4D63-8D04-4130EF0050D7}"/>
    <cellStyle name="Normal 4 2 5 2 2" xfId="34569" xr:uid="{F92E6360-69FC-4CD4-BC8E-D9C8D5EE7421}"/>
    <cellStyle name="Normal 4 2 5 2 3" xfId="34570" xr:uid="{65DFC49E-DEF2-49C9-A5AC-831F87F16282}"/>
    <cellStyle name="Normal 4 2 5 3" xfId="34571" xr:uid="{0B1E9265-414C-487C-803B-705BBDB33084}"/>
    <cellStyle name="Normal 4 2 5 3 2" xfId="34572" xr:uid="{6ECBD75A-278D-4F49-B7E3-269913759752}"/>
    <cellStyle name="Normal 4 2 5 3 3" xfId="34573" xr:uid="{7B325163-63C7-4681-9888-DD5E455867AE}"/>
    <cellStyle name="Normal 4 2 5 4" xfId="34574" xr:uid="{BC7D571D-26B3-4E0F-AF82-2BCE54AEDF02}"/>
    <cellStyle name="Normal 4 2 5 5" xfId="34575" xr:uid="{6A52A2E2-E93B-42B8-9365-3F8B11E0E20F}"/>
    <cellStyle name="Normal 4 2 6" xfId="34576" xr:uid="{986CDE8F-91C3-4F42-A0D2-B2134B2127E6}"/>
    <cellStyle name="Normal 4 2 6 2" xfId="34577" xr:uid="{F0BAB975-765A-40B1-958B-0CDE01909C3E}"/>
    <cellStyle name="Normal 4 2 6 2 2" xfId="34578" xr:uid="{4E0235A9-F7C3-4260-B2CD-BEA0AB122D41}"/>
    <cellStyle name="Normal 4 2 6 2 3" xfId="34579" xr:uid="{B90DDCAB-2F3D-4E00-B132-A5508BE5774F}"/>
    <cellStyle name="Normal 4 2 6 3" xfId="34580" xr:uid="{2143AAC1-E514-4E88-9F0A-AF4CF30A8120}"/>
    <cellStyle name="Normal 4 2 6 3 2" xfId="34581" xr:uid="{7F832C2B-9395-4178-80ED-DE3219D5B9D6}"/>
    <cellStyle name="Normal 4 2 6 3 3" xfId="34582" xr:uid="{3739676D-E011-4D60-84D7-E109722684A3}"/>
    <cellStyle name="Normal 4 2 6 4" xfId="34583" xr:uid="{D9CFD17D-C6BC-43C4-A6CB-539BE209ABEE}"/>
    <cellStyle name="Normal 4 2 6 5" xfId="34584" xr:uid="{7556C282-DDF5-4442-A3DA-1260A769DC07}"/>
    <cellStyle name="Normal 4 2 7" xfId="34585" xr:uid="{DD15CC46-C2A5-470C-9ADA-077DF96AB033}"/>
    <cellStyle name="Normal 4 2 7 2" xfId="34586" xr:uid="{BFACFB16-E9B0-46D7-9411-9C68699221EB}"/>
    <cellStyle name="Normal 4 2 7 2 2" xfId="34587" xr:uid="{22E5E546-0226-4CB2-83A8-FBA2C555166F}"/>
    <cellStyle name="Normal 4 2 7 2 3" xfId="34588" xr:uid="{E7FDAA62-8BC9-4333-A1EA-B9C52DC4786C}"/>
    <cellStyle name="Normal 4 2 7 3" xfId="34589" xr:uid="{52E612F6-2BD1-4F4C-A873-1F1916F3F64B}"/>
    <cellStyle name="Normal 4 2 7 3 2" xfId="34590" xr:uid="{1E1FA5B4-98AE-4800-96C1-B15D3AEDE06A}"/>
    <cellStyle name="Normal 4 2 7 3 3" xfId="34591" xr:uid="{DD1458EC-2D73-4D73-BFD3-0764C47CBA6B}"/>
    <cellStyle name="Normal 4 2 7 4" xfId="34592" xr:uid="{1A13CD48-E538-4E08-9C52-E5AE0C6F04A9}"/>
    <cellStyle name="Normal 4 2 7 5" xfId="34593" xr:uid="{441AF6CF-CB86-463F-8288-5F5A1B8CC05E}"/>
    <cellStyle name="Normal 4 2 8" xfId="34594" xr:uid="{E308C79E-0E35-4D8F-8C76-DC3CD2B74DDA}"/>
    <cellStyle name="Normal 4 2 8 2" xfId="34595" xr:uid="{256DC777-BF04-4EA9-A22A-3B6A8C589F3D}"/>
    <cellStyle name="Normal 4 2 8 2 2" xfId="34596" xr:uid="{70446698-3040-4193-8A9F-EE367E47841C}"/>
    <cellStyle name="Normal 4 2 8 2 3" xfId="34597" xr:uid="{4CAF67A9-BB39-4671-89C5-A2C857D2BCB2}"/>
    <cellStyle name="Normal 4 2 8 3" xfId="34598" xr:uid="{12199CC2-143A-434F-B228-F5AB9D861808}"/>
    <cellStyle name="Normal 4 2 8 3 2" xfId="34599" xr:uid="{7F06944F-470F-4F9D-9DCE-D9F6EC8EA565}"/>
    <cellStyle name="Normal 4 2 8 3 3" xfId="34600" xr:uid="{5F2F6610-39B5-4141-B56C-E7C234144E75}"/>
    <cellStyle name="Normal 4 2 8 4" xfId="34601" xr:uid="{838F589F-7504-46B4-B4A4-895263FB0126}"/>
    <cellStyle name="Normal 4 2 8 5" xfId="34602" xr:uid="{59CE6EB4-86C3-45B6-BC8D-643D18082877}"/>
    <cellStyle name="Normal 4 2 9" xfId="34603" xr:uid="{53C174D4-9804-4484-857E-4D4FE2E2B542}"/>
    <cellStyle name="Normal 4 2 9 2" xfId="34604" xr:uid="{AA142F7F-6B3A-4EF6-BC35-8F38EE86365C}"/>
    <cellStyle name="Normal 4 2 9 2 2" xfId="34605" xr:uid="{2C468262-D945-4871-B8D1-35B138EE5EC9}"/>
    <cellStyle name="Normal 4 2 9 2 3" xfId="34606" xr:uid="{4478788C-17E3-4D6E-891B-CF14A93CA0E0}"/>
    <cellStyle name="Normal 4 2 9 3" xfId="34607" xr:uid="{1891A4C5-D831-4D13-A9D3-4BB8EC55A57E}"/>
    <cellStyle name="Normal 4 2 9 3 2" xfId="34608" xr:uid="{2EAD57CE-1C69-4759-91F3-975AB62598EC}"/>
    <cellStyle name="Normal 4 2 9 3 3" xfId="34609" xr:uid="{0F700F01-7763-48E1-88EE-8C945E0D48A5}"/>
    <cellStyle name="Normal 4 2 9 4" xfId="34610" xr:uid="{A397D120-9EE3-4311-81C4-D1392DC6DBFB}"/>
    <cellStyle name="Normal 4 2 9 5" xfId="34611" xr:uid="{BAB11FAC-3A40-4F7B-B71C-739F6BFE1CFF}"/>
    <cellStyle name="Normal 4 20" xfId="34612" xr:uid="{6CA1EFBD-A86F-464C-BA1A-394ACF203FF1}"/>
    <cellStyle name="Normal 4 21" xfId="34613" xr:uid="{57B041D0-74BB-43EA-8D20-BEBEB3394261}"/>
    <cellStyle name="Normal 4 22" xfId="34614" xr:uid="{1DF65DF2-8227-42D3-8BEA-D5495E1183C5}"/>
    <cellStyle name="Normal 4 23" xfId="34615" xr:uid="{8063DAEE-3915-4DE2-9A7C-B9E2D726CBDA}"/>
    <cellStyle name="Normal 4 24" xfId="34616" xr:uid="{E7D76255-B10B-42D1-B87E-6AA268B455F8}"/>
    <cellStyle name="Normal 4 25" xfId="34617" xr:uid="{500B3712-6FD8-4608-BAAB-D2BA418BD1DE}"/>
    <cellStyle name="Normal 4 26" xfId="34618" xr:uid="{3D8BDA60-321D-4C8E-964C-F5E5EB93B25B}"/>
    <cellStyle name="Normal 4 27" xfId="34619" xr:uid="{F979E57A-AA2A-4F9F-8C82-27ADD7D4D837}"/>
    <cellStyle name="Normal 4 28" xfId="34620" xr:uid="{2ABE2CDF-0AE2-40CB-BBB5-283017FF6ACE}"/>
    <cellStyle name="Normal 4 29" xfId="34621" xr:uid="{3F0F093B-F3DA-4C96-95AE-CDD4BFE11E48}"/>
    <cellStyle name="Normal 4 3" xfId="318" xr:uid="{29C4F7AF-F06E-46AB-AA87-E1610DD7123B}"/>
    <cellStyle name="Normal 4 3 10" xfId="34623" xr:uid="{C8CA96AF-2677-4CB4-A3F8-95114CCA343F}"/>
    <cellStyle name="Normal 4 3 10 2" xfId="34624" xr:uid="{826C2B72-B90E-4CEC-A174-C3F686582630}"/>
    <cellStyle name="Normal 4 3 10 2 2" xfId="34625" xr:uid="{EE7BA6B8-0B9D-40C5-A08A-64843E276C73}"/>
    <cellStyle name="Normal 4 3 10 2 3" xfId="34626" xr:uid="{8208EE63-6A1F-4E5B-B4D4-D5832C743F70}"/>
    <cellStyle name="Normal 4 3 10 3" xfId="34627" xr:uid="{7E4C013A-B699-411E-94DE-21A310B1EE70}"/>
    <cellStyle name="Normal 4 3 10 3 2" xfId="34628" xr:uid="{65CF6B91-7DDD-465A-923A-C3805E26D69F}"/>
    <cellStyle name="Normal 4 3 10 3 3" xfId="34629" xr:uid="{1F69B2CF-1BCB-49F2-BEBE-B7548781DBFD}"/>
    <cellStyle name="Normal 4 3 10 4" xfId="34630" xr:uid="{DAE9F740-6190-4C32-887B-AA6690795566}"/>
    <cellStyle name="Normal 4 3 10 5" xfId="34631" xr:uid="{91ECED50-0A3B-4830-A507-42DF74BCAD8F}"/>
    <cellStyle name="Normal 4 3 11" xfId="34632" xr:uid="{80ED7E2B-F380-446F-AF64-931A38B5B65C}"/>
    <cellStyle name="Normal 4 3 11 2" xfId="34633" xr:uid="{8765E85C-1FE5-4469-B225-223BDCBFCC64}"/>
    <cellStyle name="Normal 4 3 11 2 2" xfId="34634" xr:uid="{3F717588-9ABF-4082-8972-4236CC693D6C}"/>
    <cellStyle name="Normal 4 3 11 2 3" xfId="34635" xr:uid="{E8C01F2C-CFCC-45B8-A276-6910E33FDF4F}"/>
    <cellStyle name="Normal 4 3 11 3" xfId="34636" xr:uid="{E729BD21-F0EA-4CC4-9186-2F39B70B7BA9}"/>
    <cellStyle name="Normal 4 3 11 3 2" xfId="34637" xr:uid="{CC2B2C04-339C-4FA3-BAE5-640782842ADE}"/>
    <cellStyle name="Normal 4 3 11 3 3" xfId="34638" xr:uid="{F1458CC4-E10F-48C4-B394-BBF735C33108}"/>
    <cellStyle name="Normal 4 3 11 4" xfId="34639" xr:uid="{AAF2DD78-DC2D-465D-A83D-B9B23EEE746A}"/>
    <cellStyle name="Normal 4 3 11 5" xfId="34640" xr:uid="{3EA527DA-6526-4628-908B-18A30A0D4E85}"/>
    <cellStyle name="Normal 4 3 12" xfId="34641" xr:uid="{9FFA8E65-9B93-42E5-9680-1E54703C265C}"/>
    <cellStyle name="Normal 4 3 12 2" xfId="34642" xr:uid="{5C53FED8-1CAB-4719-9629-28D9155167D0}"/>
    <cellStyle name="Normal 4 3 12 2 2" xfId="34643" xr:uid="{5DD4958C-29E0-4501-870C-532D80556089}"/>
    <cellStyle name="Normal 4 3 12 2 3" xfId="34644" xr:uid="{4450FAD2-2F35-4172-B285-E60C14387C66}"/>
    <cellStyle name="Normal 4 3 12 3" xfId="34645" xr:uid="{EDC9470D-8C23-4D19-8E28-96F041EEF341}"/>
    <cellStyle name="Normal 4 3 12 3 2" xfId="34646" xr:uid="{A9801210-D1EA-42FC-AF61-DBBE5D69C59A}"/>
    <cellStyle name="Normal 4 3 12 3 3" xfId="34647" xr:uid="{81C29622-569C-40C6-B812-2388CA047DCA}"/>
    <cellStyle name="Normal 4 3 12 4" xfId="34648" xr:uid="{43BC40A3-AFC8-4BD3-AC63-0A29072A504B}"/>
    <cellStyle name="Normal 4 3 12 5" xfId="34649" xr:uid="{0931548C-5371-43FC-9CE2-29844475D5C3}"/>
    <cellStyle name="Normal 4 3 13" xfId="34650" xr:uid="{3AFA16BA-6701-42C3-B578-C0D2B257809B}"/>
    <cellStyle name="Normal 4 3 13 2" xfId="34651" xr:uid="{D4693F50-A175-4470-A090-6676AB161825}"/>
    <cellStyle name="Normal 4 3 13 2 2" xfId="34652" xr:uid="{3508C7B8-F753-43C8-84A8-C2145BB7C737}"/>
    <cellStyle name="Normal 4 3 13 2 3" xfId="34653" xr:uid="{D6C881B6-6FF9-4003-A4CE-17472C9A9534}"/>
    <cellStyle name="Normal 4 3 13 3" xfId="34654" xr:uid="{FB03ED40-B5BF-403C-A97E-F9080A17B199}"/>
    <cellStyle name="Normal 4 3 13 3 2" xfId="34655" xr:uid="{F2683156-8EAB-4B66-BBA0-769E692286FF}"/>
    <cellStyle name="Normal 4 3 13 3 3" xfId="34656" xr:uid="{73313657-7BA7-42A6-8384-1A91E625C3AA}"/>
    <cellStyle name="Normal 4 3 13 4" xfId="34657" xr:uid="{A9664720-6443-4C0F-B745-01AFD8479AC5}"/>
    <cellStyle name="Normal 4 3 13 5" xfId="34658" xr:uid="{D1085D42-EB1C-4F97-90E5-ADBE3227303D}"/>
    <cellStyle name="Normal 4 3 14" xfId="34659" xr:uid="{B5DC2E44-382C-4ABC-9631-B1DFA09B4994}"/>
    <cellStyle name="Normal 4 3 14 2" xfId="34660" xr:uid="{86AFCB79-35C1-4A0C-BA83-F75016A001AE}"/>
    <cellStyle name="Normal 4 3 14 2 2" xfId="34661" xr:uid="{845B2811-AEA7-449C-8283-50C9C5379BE4}"/>
    <cellStyle name="Normal 4 3 14 2 3" xfId="34662" xr:uid="{5AAFD903-ECC1-4BCF-AAD4-6E2C06CE128E}"/>
    <cellStyle name="Normal 4 3 14 3" xfId="34663" xr:uid="{4CFE180C-7FB3-4588-B9BA-5971A5113C1E}"/>
    <cellStyle name="Normal 4 3 14 3 2" xfId="34664" xr:uid="{8CAFA23F-7F78-45EA-B998-4CB8105B6B72}"/>
    <cellStyle name="Normal 4 3 14 3 3" xfId="34665" xr:uid="{E8109A40-5984-4911-A32F-1E645921C296}"/>
    <cellStyle name="Normal 4 3 14 4" xfId="34666" xr:uid="{045D9A98-D1C4-4CD3-A785-6232E3467904}"/>
    <cellStyle name="Normal 4 3 14 5" xfId="34667" xr:uid="{AD4E823B-F05F-485B-B4BB-6FD48FB52781}"/>
    <cellStyle name="Normal 4 3 15" xfId="34668" xr:uid="{66D77AA7-005C-454E-98D4-B2184A8433D5}"/>
    <cellStyle name="Normal 4 3 15 2" xfId="34669" xr:uid="{C2D969AC-1646-44A6-B7C1-03748308D804}"/>
    <cellStyle name="Normal 4 3 15 2 2" xfId="34670" xr:uid="{B8208BEC-3609-4AD2-A1A0-CAB174CAA877}"/>
    <cellStyle name="Normal 4 3 15 2 3" xfId="34671" xr:uid="{5FB14163-6B80-4417-B657-31231AA77FA9}"/>
    <cellStyle name="Normal 4 3 15 3" xfId="34672" xr:uid="{116DA65F-6EF2-40DE-8BD0-E7E016D6F035}"/>
    <cellStyle name="Normal 4 3 15 3 2" xfId="34673" xr:uid="{70BEE110-AA68-4913-A325-FBEDA6819D56}"/>
    <cellStyle name="Normal 4 3 15 3 3" xfId="34674" xr:uid="{25F4CD53-7F09-40C7-9F1B-5D394B8DEE72}"/>
    <cellStyle name="Normal 4 3 15 4" xfId="34675" xr:uid="{4E08301B-FD8D-4722-87A1-01CEDDDF745E}"/>
    <cellStyle name="Normal 4 3 15 5" xfId="34676" xr:uid="{4FB6C637-083F-4EBC-8716-4195B1200DCF}"/>
    <cellStyle name="Normal 4 3 16" xfId="34677" xr:uid="{3F45CD73-9B08-4F8D-9597-432CA13F761A}"/>
    <cellStyle name="Normal 4 3 16 2" xfId="34678" xr:uid="{9D53EE95-9C64-47E3-91CA-311C6FC5C357}"/>
    <cellStyle name="Normal 4 3 16 2 2" xfId="34679" xr:uid="{F688E15E-8379-49DE-9617-F00781489AC6}"/>
    <cellStyle name="Normal 4 3 16 2 3" xfId="34680" xr:uid="{054E7CF6-EBFF-4490-A4B7-B961DBB16063}"/>
    <cellStyle name="Normal 4 3 16 3" xfId="34681" xr:uid="{3FC8BE7A-7C2C-4B13-9C18-24C5BE23208F}"/>
    <cellStyle name="Normal 4 3 16 3 2" xfId="34682" xr:uid="{7060B172-DBEB-40C2-90B0-2FDCBFF70E0F}"/>
    <cellStyle name="Normal 4 3 16 3 3" xfId="34683" xr:uid="{747EF188-1597-4030-98DE-D3C460BC4332}"/>
    <cellStyle name="Normal 4 3 16 4" xfId="34684" xr:uid="{CD2C3763-0592-428F-8E28-B73F97806A12}"/>
    <cellStyle name="Normal 4 3 16 5" xfId="34685" xr:uid="{A67D018F-47ED-4050-B9D1-B3D547ABC024}"/>
    <cellStyle name="Normal 4 3 17" xfId="34686" xr:uid="{C68D5975-3666-46EC-BD28-62F4B8D85C47}"/>
    <cellStyle name="Normal 4 3 17 2" xfId="34687" xr:uid="{E29ED699-FE2F-4320-905E-7E9F6939D39B}"/>
    <cellStyle name="Normal 4 3 17 2 2" xfId="34688" xr:uid="{0199588C-17D9-410F-9A93-B692D12FB529}"/>
    <cellStyle name="Normal 4 3 17 2 3" xfId="34689" xr:uid="{49343798-664F-45D8-8164-1F98E109A585}"/>
    <cellStyle name="Normal 4 3 17 3" xfId="34690" xr:uid="{DD755E8F-5F10-4DB7-8EC6-AF57EF92D267}"/>
    <cellStyle name="Normal 4 3 17 3 2" xfId="34691" xr:uid="{5AC47744-ADA2-4536-B377-352349004F3B}"/>
    <cellStyle name="Normal 4 3 17 3 3" xfId="34692" xr:uid="{3405F1A5-4CB0-496B-BBE5-1070CEA57915}"/>
    <cellStyle name="Normal 4 3 17 4" xfId="34693" xr:uid="{2B173107-D5E7-4932-9087-353010844CAC}"/>
    <cellStyle name="Normal 4 3 17 5" xfId="34694" xr:uid="{F4FE25BD-A204-4FE4-895F-63627D701E61}"/>
    <cellStyle name="Normal 4 3 18" xfId="34695" xr:uid="{0AF22714-D637-473F-9F84-7E4E5F81F86F}"/>
    <cellStyle name="Normal 4 3 19" xfId="34696" xr:uid="{D15BE574-EEDF-4045-96E3-743010737688}"/>
    <cellStyle name="Normal 4 3 2" xfId="34697" xr:uid="{0BA1672C-1313-4F44-A7E3-68348D82B1B3}"/>
    <cellStyle name="Normal 4 3 2 10" xfId="34698" xr:uid="{5D84A317-7E30-461D-87CC-FE2055E70093}"/>
    <cellStyle name="Normal 4 3 2 11" xfId="34699" xr:uid="{1EE7CC5C-F749-4FE7-9FBD-E562AC1DD2D3}"/>
    <cellStyle name="Normal 4 3 2 11 2" xfId="34700" xr:uid="{742D0554-DD7D-47BD-8921-469CEE9B7CB5}"/>
    <cellStyle name="Normal 4 3 2 11 2 2" xfId="34701" xr:uid="{AE242115-59BD-4B13-B063-45E871C26B2B}"/>
    <cellStyle name="Normal 4 3 2 11 2 2 2" xfId="34702" xr:uid="{DA033500-ACEB-41D3-9171-8FD340266D5B}"/>
    <cellStyle name="Normal 4 3 2 11 2 2 2 2" xfId="34703" xr:uid="{B71241B1-C4F2-4946-886B-2BA9933FEFE7}"/>
    <cellStyle name="Normal 4 3 2 11 2 2 2 2 2" xfId="34704" xr:uid="{32C6821A-77F6-4B72-A163-66591E14ADF3}"/>
    <cellStyle name="Normal 4 3 2 11 2 2 2 3" xfId="34705" xr:uid="{44107EB2-5ED5-4B51-A600-9063288ACA20}"/>
    <cellStyle name="Normal 4 3 2 11 2 2 2 4" xfId="34706" xr:uid="{34E0A438-650B-4E6A-8A28-66AA4FF17338}"/>
    <cellStyle name="Normal 4 3 2 11 2 2 2 5" xfId="34707" xr:uid="{CBBC8A5A-470A-49CF-A13B-767A896489CD}"/>
    <cellStyle name="Normal 4 3 2 11 2 2 3" xfId="34708" xr:uid="{85053C37-7191-4100-9AFB-53876FEFE1DE}"/>
    <cellStyle name="Normal 4 3 2 11 2 2 3 2" xfId="34709" xr:uid="{DB20FE13-1FD9-430A-A32E-244006CC7C73}"/>
    <cellStyle name="Normal 4 3 2 11 2 2 4" xfId="34710" xr:uid="{8755F92A-501E-4B1D-B5D1-D76E66AFF5B1}"/>
    <cellStyle name="Normal 4 3 2 11 2 2 5" xfId="34711" xr:uid="{B5F3F22E-7EB6-4D1D-A42E-EC8AE6954934}"/>
    <cellStyle name="Normal 4 3 2 11 2 3" xfId="34712" xr:uid="{002DFE99-1E38-4B05-AAB1-D680403B4470}"/>
    <cellStyle name="Normal 4 3 2 11 2 4" xfId="34713" xr:uid="{79D56901-6748-4B51-902D-951CD70EE30A}"/>
    <cellStyle name="Normal 4 3 2 11 2 5" xfId="34714" xr:uid="{BABEDC87-B9EE-4ECE-BB56-AB6D78CA7A6D}"/>
    <cellStyle name="Normal 4 3 2 11 2 6" xfId="34715" xr:uid="{3103CC91-9370-4138-8B89-90406AA0AA11}"/>
    <cellStyle name="Normal 4 3 2 11 2 6 2" xfId="34716" xr:uid="{73C85BC8-C34F-4F88-AB91-68D2F15A87E1}"/>
    <cellStyle name="Normal 4 3 2 11 2 7" xfId="34717" xr:uid="{3D976912-1861-4718-93B8-F36A75606AD2}"/>
    <cellStyle name="Normal 4 3 2 11 2 8" xfId="34718" xr:uid="{C9B20FAC-8499-46B0-A850-F631A361BDF9}"/>
    <cellStyle name="Normal 4 3 2 11 2 9" xfId="34719" xr:uid="{1AE4C1A3-5A61-49CB-9147-DD457ABB41F7}"/>
    <cellStyle name="Normal 4 3 2 11 3" xfId="34720" xr:uid="{B830A6B7-9D02-4922-8AEE-7106628A9655}"/>
    <cellStyle name="Normal 4 3 2 11 3 2" xfId="34721" xr:uid="{880D1C1F-A595-4166-B448-85427E619811}"/>
    <cellStyle name="Normal 4 3 2 11 3 2 2" xfId="34722" xr:uid="{5FA931DE-126E-44B6-9CD3-6E8B2BB720C6}"/>
    <cellStyle name="Normal 4 3 2 11 3 2 2 2" xfId="34723" xr:uid="{94EE7C23-0529-4354-9299-C9A7B6BD26BF}"/>
    <cellStyle name="Normal 4 3 2 11 3 2 3" xfId="34724" xr:uid="{E6922A7E-CD52-4227-9746-D75117A3288C}"/>
    <cellStyle name="Normal 4 3 2 11 3 2 4" xfId="34725" xr:uid="{16AC9F03-FB5B-4B64-9492-6E7144C9F960}"/>
    <cellStyle name="Normal 4 3 2 11 3 2 5" xfId="34726" xr:uid="{E1AEFAE3-7B15-4A66-9C1A-1374AC0A46CD}"/>
    <cellStyle name="Normal 4 3 2 11 3 3" xfId="34727" xr:uid="{0F6C35A1-95AD-41D3-BB05-4A8DFBF2666D}"/>
    <cellStyle name="Normal 4 3 2 11 3 3 2" xfId="34728" xr:uid="{86B0DB8D-70EC-43B0-B2B4-2CCBCA013543}"/>
    <cellStyle name="Normal 4 3 2 11 3 4" xfId="34729" xr:uid="{60E167D0-7E1A-4D39-AF02-EB5A07206CE3}"/>
    <cellStyle name="Normal 4 3 2 11 3 5" xfId="34730" xr:uid="{711D2E2F-36B4-4C85-B980-2F848BC1C1D6}"/>
    <cellStyle name="Normal 4 3 2 11 4" xfId="34731" xr:uid="{6444586A-76EB-4B16-A7E7-AB925AC4CC9F}"/>
    <cellStyle name="Normal 4 3 2 11 5" xfId="34732" xr:uid="{D09F6C1C-F2FB-4AF1-80BA-C88CCE177D56}"/>
    <cellStyle name="Normal 4 3 2 11 6" xfId="34733" xr:uid="{1C011866-CE8B-4AB9-BD43-013BBBCA8D04}"/>
    <cellStyle name="Normal 4 3 2 11 6 2" xfId="34734" xr:uid="{65EE6D3E-381E-4F69-8156-A7A1980C957D}"/>
    <cellStyle name="Normal 4 3 2 11 7" xfId="34735" xr:uid="{39DFD739-614A-4E1A-8015-7A272D92C9AB}"/>
    <cellStyle name="Normal 4 3 2 11 8" xfId="34736" xr:uid="{8B912210-F84D-4A8C-94BE-23E5E5D4CC0E}"/>
    <cellStyle name="Normal 4 3 2 11 9" xfId="34737" xr:uid="{BD6275AC-632C-4B42-9F5E-579A5C418A9F}"/>
    <cellStyle name="Normal 4 3 2 12" xfId="34738" xr:uid="{0A5A099C-BD4B-460C-A986-D8FAD009A1BD}"/>
    <cellStyle name="Normal 4 3 2 13" xfId="34739" xr:uid="{74EDC61D-4B79-4888-A8CF-540A23CCE220}"/>
    <cellStyle name="Normal 4 3 2 14" xfId="34740" xr:uid="{9E5F87A2-1194-4CAB-BF7A-3E82E8D3CA6B}"/>
    <cellStyle name="Normal 4 3 2 15" xfId="34741" xr:uid="{AAC0B609-9595-46AE-A6C4-CE901C5C8D7E}"/>
    <cellStyle name="Normal 4 3 2 16" xfId="34742" xr:uid="{BD92EB68-9007-4924-9D87-098D2B9E8F34}"/>
    <cellStyle name="Normal 4 3 2 16 2" xfId="34743" xr:uid="{F4AB0113-A02E-4291-95DC-ADA98001E127}"/>
    <cellStyle name="Normal 4 3 2 16 2 2" xfId="34744" xr:uid="{E13DAC6D-820B-4C13-8340-1BFC05BBF01D}"/>
    <cellStyle name="Normal 4 3 2 16 2 2 2" xfId="34745" xr:uid="{8604349E-E8B0-4DEC-9282-FF68D52475F1}"/>
    <cellStyle name="Normal 4 3 2 16 2 3" xfId="34746" xr:uid="{7C4FA4F7-6E14-4862-AAF7-33FAEA5E9C95}"/>
    <cellStyle name="Normal 4 3 2 16 2 4" xfId="34747" xr:uid="{1612452E-B193-438B-AE2C-D70994C53457}"/>
    <cellStyle name="Normal 4 3 2 16 2 5" xfId="34748" xr:uid="{72036042-D295-4F7E-A901-75FD1CB564B7}"/>
    <cellStyle name="Normal 4 3 2 16 3" xfId="34749" xr:uid="{CB91598B-3105-4609-9CBB-64392D1171B8}"/>
    <cellStyle name="Normal 4 3 2 16 3 2" xfId="34750" xr:uid="{2478001C-27DB-4863-BC32-A84FB9342F6F}"/>
    <cellStyle name="Normal 4 3 2 16 4" xfId="34751" xr:uid="{40B23DB0-1737-42A4-877C-7F34596672A6}"/>
    <cellStyle name="Normal 4 3 2 16 5" xfId="34752" xr:uid="{1D54D7F8-2C26-44D5-8E9C-BCCAFAD3AFC9}"/>
    <cellStyle name="Normal 4 3 2 17" xfId="34753" xr:uid="{180A393D-872C-476C-98E7-402F66883674}"/>
    <cellStyle name="Normal 4 3 2 18" xfId="34754" xr:uid="{ADA81DFB-03E2-4696-A188-449C52DF5B41}"/>
    <cellStyle name="Normal 4 3 2 19" xfId="34755" xr:uid="{5FDDEE85-9334-408B-9DD8-BDDF6472D19E}"/>
    <cellStyle name="Normal 4 3 2 2" xfId="34756" xr:uid="{E7F9EBC0-AEA4-4E0D-810B-DA4712376CA9}"/>
    <cellStyle name="Normal 4 3 2 2 10" xfId="34757" xr:uid="{666E8123-6D8D-46B6-891F-B5F5B5E44737}"/>
    <cellStyle name="Normal 4 3 2 2 11" xfId="34758" xr:uid="{4BE84F2E-417C-44FF-B0D7-8864AA95B31E}"/>
    <cellStyle name="Normal 4 3 2 2 11 2" xfId="34759" xr:uid="{16933D84-31DE-4EB1-B904-3329654DA465}"/>
    <cellStyle name="Normal 4 3 2 2 11 2 2" xfId="34760" xr:uid="{5F5855CE-515E-4079-B4A1-329AD42B82FD}"/>
    <cellStyle name="Normal 4 3 2 2 11 2 2 2" xfId="34761" xr:uid="{D551ECD5-6138-4681-9392-7DE4BBD0A838}"/>
    <cellStyle name="Normal 4 3 2 2 11 2 3" xfId="34762" xr:uid="{7B328766-9580-40D6-82DC-E65B014604DC}"/>
    <cellStyle name="Normal 4 3 2 2 11 2 4" xfId="34763" xr:uid="{0ACD9D44-FDC9-4A11-B9EA-931625E22E9A}"/>
    <cellStyle name="Normal 4 3 2 2 11 2 5" xfId="34764" xr:uid="{86A5445C-2C13-47D7-AA0E-4EBC7336D15B}"/>
    <cellStyle name="Normal 4 3 2 2 11 3" xfId="34765" xr:uid="{DDDE0EF7-AA1D-4D43-BD8B-DA3EC52366C4}"/>
    <cellStyle name="Normal 4 3 2 2 11 3 2" xfId="34766" xr:uid="{A14B781A-E624-4F68-9A1C-DC2D1C1E37B0}"/>
    <cellStyle name="Normal 4 3 2 2 11 4" xfId="34767" xr:uid="{CCB27F9F-CEF9-40C7-8EAF-C0B143752422}"/>
    <cellStyle name="Normal 4 3 2 2 11 5" xfId="34768" xr:uid="{D544067C-EB64-48AA-B40E-220C7CDD3F7C}"/>
    <cellStyle name="Normal 4 3 2 2 12" xfId="34769" xr:uid="{894CE60A-0C1A-41E0-9D05-C9E51757D8D2}"/>
    <cellStyle name="Normal 4 3 2 2 13" xfId="34770" xr:uid="{DD68C66E-7DFB-4CE4-AAAC-9D00FCAA54BB}"/>
    <cellStyle name="Normal 4 3 2 2 14" xfId="34771" xr:uid="{535D87C9-211B-4052-8514-BB367B562B1E}"/>
    <cellStyle name="Normal 4 3 2 2 15" xfId="34772" xr:uid="{2949BB96-5EB6-4DF9-BA39-C943E8B87B6B}"/>
    <cellStyle name="Normal 4 3 2 2 15 2" xfId="34773" xr:uid="{056F4D00-A679-42F7-AFAD-F0BD02A2CC24}"/>
    <cellStyle name="Normal 4 3 2 2 16" xfId="34774" xr:uid="{7D7E14DE-4421-4B4E-A3D4-40BC2DA90BC1}"/>
    <cellStyle name="Normal 4 3 2 2 17" xfId="34775" xr:uid="{42C33D98-FC4B-45FF-BBB7-BBA2AC6611D9}"/>
    <cellStyle name="Normal 4 3 2 2 18" xfId="34776" xr:uid="{F72E9BD5-3FA0-40D8-A7A9-5B71E6279F08}"/>
    <cellStyle name="Normal 4 3 2 2 2" xfId="34777" xr:uid="{505E75A8-6A5D-4CF6-A006-15693EC3ECEB}"/>
    <cellStyle name="Normal 4 3 2 2 2 10" xfId="34778" xr:uid="{5F328DD3-13C3-42DB-B168-FDE2C33672D9}"/>
    <cellStyle name="Normal 4 3 2 2 2 11" xfId="34779" xr:uid="{C726E328-F47D-4273-9C0C-95A73453A913}"/>
    <cellStyle name="Normal 4 3 2 2 2 12" xfId="34780" xr:uid="{27C55542-16EC-43EE-B86D-505E503AE859}"/>
    <cellStyle name="Normal 4 3 2 2 2 13" xfId="34781" xr:uid="{D29AB881-6608-46A0-A80A-419A49B8EFAC}"/>
    <cellStyle name="Normal 4 3 2 2 2 13 2" xfId="34782" xr:uid="{B88D1C7C-5CE2-4296-9A13-DE768A639AA0}"/>
    <cellStyle name="Normal 4 3 2 2 2 14" xfId="34783" xr:uid="{B0CDCCB1-CAAF-4D17-9B33-C5F841202B73}"/>
    <cellStyle name="Normal 4 3 2 2 2 15" xfId="34784" xr:uid="{2ECC9F34-1C28-4480-8860-97500AC6142E}"/>
    <cellStyle name="Normal 4 3 2 2 2 16" xfId="34785" xr:uid="{E5C82408-CE86-4E08-9B75-80A462EBCA25}"/>
    <cellStyle name="Normal 4 3 2 2 2 2" xfId="34786" xr:uid="{F9FDB0EF-D5FF-4EF4-A932-F1BAB6875982}"/>
    <cellStyle name="Normal 4 3 2 2 2 2 10" xfId="34787" xr:uid="{D11E9C82-30C1-4F3B-9DF6-FA219DC84E2D}"/>
    <cellStyle name="Normal 4 3 2 2 2 2 11" xfId="34788" xr:uid="{802B7E02-08C9-4420-B50F-A2A50E76DA1B}"/>
    <cellStyle name="Normal 4 3 2 2 2 2 12" xfId="34789" xr:uid="{E1B1176D-0F4F-4CF3-8D75-ADEE9E535C84}"/>
    <cellStyle name="Normal 4 3 2 2 2 2 13" xfId="34790" xr:uid="{895E5543-F9A3-44DF-BC04-D380A811C724}"/>
    <cellStyle name="Normal 4 3 2 2 2 2 13 2" xfId="34791" xr:uid="{06B90756-6123-4C97-AC84-6368CFCE1CFC}"/>
    <cellStyle name="Normal 4 3 2 2 2 2 14" xfId="34792" xr:uid="{530763A4-F214-41E3-87CB-3C605243C632}"/>
    <cellStyle name="Normal 4 3 2 2 2 2 15" xfId="34793" xr:uid="{79170008-779D-45A5-BBC0-A29B6E35B004}"/>
    <cellStyle name="Normal 4 3 2 2 2 2 16" xfId="34794" xr:uid="{F0D7130C-29CB-4BA1-8B17-D74D3F403310}"/>
    <cellStyle name="Normal 4 3 2 2 2 2 2" xfId="34795" xr:uid="{E33D3F81-6E5B-4355-88AB-AB27EE6CF2B5}"/>
    <cellStyle name="Normal 4 3 2 2 2 2 2 10" xfId="34796" xr:uid="{E28EFAA7-4C91-47C5-A1B9-69FACED2AA8D}"/>
    <cellStyle name="Normal 4 3 2 2 2 2 2 11" xfId="34797" xr:uid="{A63D566C-D796-46C5-B615-B377C4AF9723}"/>
    <cellStyle name="Normal 4 3 2 2 2 2 2 12" xfId="34798" xr:uid="{DB99C8A8-BCB0-4DFC-B98C-170542EBB407}"/>
    <cellStyle name="Normal 4 3 2 2 2 2 2 12 2" xfId="34799" xr:uid="{1B9796DB-EEDA-43D1-BA2B-501E2C3A2A4E}"/>
    <cellStyle name="Normal 4 3 2 2 2 2 2 13" xfId="34800" xr:uid="{69AB82F8-FBE8-4139-8EDD-A0AB2CB4F8D4}"/>
    <cellStyle name="Normal 4 3 2 2 2 2 2 14" xfId="34801" xr:uid="{0D7C4769-4D9F-4C08-846A-81720115F3F7}"/>
    <cellStyle name="Normal 4 3 2 2 2 2 2 15" xfId="34802" xr:uid="{44BE9985-D63E-49C1-BC2E-B76B8C4B2A5B}"/>
    <cellStyle name="Normal 4 3 2 2 2 2 2 2" xfId="34803" xr:uid="{23F6DAD6-EC64-4707-BEA3-3816CC67FB62}"/>
    <cellStyle name="Normal 4 3 2 2 2 2 2 2 2" xfId="34804" xr:uid="{D362C14F-2590-4CC4-9C2D-5236AB4A61BE}"/>
    <cellStyle name="Normal 4 3 2 2 2 2 2 2 2 2" xfId="34805" xr:uid="{8F02EE9A-5902-4B23-A8F1-DD24000737E3}"/>
    <cellStyle name="Normal 4 3 2 2 2 2 2 2 2 2 2" xfId="34806" xr:uid="{2227EA37-327E-4F19-BE4F-1A1011A6F458}"/>
    <cellStyle name="Normal 4 3 2 2 2 2 2 2 2 2 2 2" xfId="34807" xr:uid="{76587FD5-4313-4784-BCB3-EAB304D64563}"/>
    <cellStyle name="Normal 4 3 2 2 2 2 2 2 2 2 2 2 2" xfId="34808" xr:uid="{875F600F-C6D3-4E3A-AB1A-73C33386AAC7}"/>
    <cellStyle name="Normal 4 3 2 2 2 2 2 2 2 2 2 3" xfId="34809" xr:uid="{A8E75F67-F847-4A12-81C0-4B09A0132C3B}"/>
    <cellStyle name="Normal 4 3 2 2 2 2 2 2 2 2 2 4" xfId="34810" xr:uid="{83281DB2-415D-4C08-A974-38F3B9BDA779}"/>
    <cellStyle name="Normal 4 3 2 2 2 2 2 2 2 2 2 5" xfId="34811" xr:uid="{4713BAFF-AACB-4646-87E3-218A203432D5}"/>
    <cellStyle name="Normal 4 3 2 2 2 2 2 2 2 2 3" xfId="34812" xr:uid="{486934E6-921D-4A33-A3A6-AEFF919F4A45}"/>
    <cellStyle name="Normal 4 3 2 2 2 2 2 2 2 2 3 2" xfId="34813" xr:uid="{B7A8DBF2-35C0-4A30-A141-6E683476A8D6}"/>
    <cellStyle name="Normal 4 3 2 2 2 2 2 2 2 2 4" xfId="34814" xr:uid="{E56DF42A-8F3C-4ECB-85F8-31430528B78C}"/>
    <cellStyle name="Normal 4 3 2 2 2 2 2 2 2 2 5" xfId="34815" xr:uid="{2A9F5763-6A88-439D-9E57-A2D3A8609CFB}"/>
    <cellStyle name="Normal 4 3 2 2 2 2 2 2 2 3" xfId="34816" xr:uid="{A6DABE2E-389A-44EC-9E8D-B7632376CAE6}"/>
    <cellStyle name="Normal 4 3 2 2 2 2 2 2 2 4" xfId="34817" xr:uid="{B8D85817-E9B9-46E6-A177-89427CF9815E}"/>
    <cellStyle name="Normal 4 3 2 2 2 2 2 2 2 5" xfId="34818" xr:uid="{967FA474-B5F3-4001-BE44-02DBA0493AA8}"/>
    <cellStyle name="Normal 4 3 2 2 2 2 2 2 2 6" xfId="34819" xr:uid="{7FACE38E-C1F2-4F62-BE8D-8E890B62A362}"/>
    <cellStyle name="Normal 4 3 2 2 2 2 2 2 2 6 2" xfId="34820" xr:uid="{4C33B10A-4593-443E-9D42-09055A32E8A6}"/>
    <cellStyle name="Normal 4 3 2 2 2 2 2 2 2 7" xfId="34821" xr:uid="{16953981-515E-4313-BA5D-1E7264FB0B23}"/>
    <cellStyle name="Normal 4 3 2 2 2 2 2 2 2 8" xfId="34822" xr:uid="{FEB1696A-4F87-43ED-9B69-40417294FC1C}"/>
    <cellStyle name="Normal 4 3 2 2 2 2 2 2 2 9" xfId="34823" xr:uid="{0DAC293C-EBE1-4698-8CF6-3349D60E76DB}"/>
    <cellStyle name="Normal 4 3 2 2 2 2 2 2 3" xfId="34824" xr:uid="{C5E2B6DD-7F80-4B32-8463-CA0C81F48B82}"/>
    <cellStyle name="Normal 4 3 2 2 2 2 2 2 3 2" xfId="34825" xr:uid="{B639AF01-14FC-45A2-85A1-550BF415D972}"/>
    <cellStyle name="Normal 4 3 2 2 2 2 2 2 3 2 2" xfId="34826" xr:uid="{4B63EC10-0AE8-4297-87AE-04E14347DBD0}"/>
    <cellStyle name="Normal 4 3 2 2 2 2 2 2 3 2 2 2" xfId="34827" xr:uid="{87A6229D-20EC-417A-AC25-BB9EDD563722}"/>
    <cellStyle name="Normal 4 3 2 2 2 2 2 2 3 2 3" xfId="34828" xr:uid="{7A100CE1-9CC0-4303-9213-80F78E7996E6}"/>
    <cellStyle name="Normal 4 3 2 2 2 2 2 2 3 2 4" xfId="34829" xr:uid="{39871DBA-66B7-40CC-A858-500BF1727DCD}"/>
    <cellStyle name="Normal 4 3 2 2 2 2 2 2 3 2 5" xfId="34830" xr:uid="{EA6FC286-6A9F-4B42-AFF4-71266EDC7561}"/>
    <cellStyle name="Normal 4 3 2 2 2 2 2 2 3 3" xfId="34831" xr:uid="{973B623B-1DF2-45D9-9E99-C0552C0E1996}"/>
    <cellStyle name="Normal 4 3 2 2 2 2 2 2 3 3 2" xfId="34832" xr:uid="{086BBC0F-5E6E-4DE9-BD32-360660D563B9}"/>
    <cellStyle name="Normal 4 3 2 2 2 2 2 2 3 4" xfId="34833" xr:uid="{177E1ADA-F426-4FFF-A344-127F12B5343E}"/>
    <cellStyle name="Normal 4 3 2 2 2 2 2 2 3 5" xfId="34834" xr:uid="{DA2A565E-90D4-4926-B8F3-89ADA871E52D}"/>
    <cellStyle name="Normal 4 3 2 2 2 2 2 2 4" xfId="34835" xr:uid="{DCB7E68A-14F5-4064-AB9E-F5FC288D9DCB}"/>
    <cellStyle name="Normal 4 3 2 2 2 2 2 2 5" xfId="34836" xr:uid="{A9148FA0-2BFF-4FFE-8B9E-AD7106D379A8}"/>
    <cellStyle name="Normal 4 3 2 2 2 2 2 2 6" xfId="34837" xr:uid="{99621E53-B721-4DE9-A420-8CD3383A1235}"/>
    <cellStyle name="Normal 4 3 2 2 2 2 2 2 6 2" xfId="34838" xr:uid="{40E52635-C8B6-4315-960A-891112956076}"/>
    <cellStyle name="Normal 4 3 2 2 2 2 2 2 7" xfId="34839" xr:uid="{2538E01B-D304-45C3-A029-136AFD7B2051}"/>
    <cellStyle name="Normal 4 3 2 2 2 2 2 2 8" xfId="34840" xr:uid="{FA7897A5-966B-4B9E-83FC-C2BE7E12B926}"/>
    <cellStyle name="Normal 4 3 2 2 2 2 2 2 9" xfId="34841" xr:uid="{FE138B4A-EA90-462A-A4F7-5090CF21C09C}"/>
    <cellStyle name="Normal 4 3 2 2 2 2 2 3" xfId="34842" xr:uid="{D2F06D6A-0542-4B98-8D7A-FEFB24F7B3D9}"/>
    <cellStyle name="Normal 4 3 2 2 2 2 2 3 2" xfId="34843" xr:uid="{23C4BF95-2A64-48A5-9E04-2AC64B6C2310}"/>
    <cellStyle name="Normal 4 3 2 2 2 2 2 3 3" xfId="34844" xr:uid="{0EF21986-5616-4CEA-8100-2EC4C079FBDF}"/>
    <cellStyle name="Normal 4 3 2 2 2 2 2 4" xfId="34845" xr:uid="{279FC64C-3551-47DD-A9D3-242CC9D1812F}"/>
    <cellStyle name="Normal 4 3 2 2 2 2 2 4 2" xfId="34846" xr:uid="{C15A8100-91AC-49A3-8189-112D1021823D}"/>
    <cellStyle name="Normal 4 3 2 2 2 2 2 4 3" xfId="34847" xr:uid="{3528A57B-F649-483F-A82A-289BF01FF2F1}"/>
    <cellStyle name="Normal 4 3 2 2 2 2 2 5" xfId="34848" xr:uid="{35499009-7E9B-4557-A49C-6D04147C953F}"/>
    <cellStyle name="Normal 4 3 2 2 2 2 2 5 2" xfId="34849" xr:uid="{5D99A6E4-5916-49E2-8D19-ACB736100D3A}"/>
    <cellStyle name="Normal 4 3 2 2 2 2 2 5 3" xfId="34850" xr:uid="{0E095A05-0761-444C-A83E-D2AA4C1290D4}"/>
    <cellStyle name="Normal 4 3 2 2 2 2 2 6" xfId="34851" xr:uid="{0EE583F1-B61E-4BD2-B5AB-231D101651AC}"/>
    <cellStyle name="Normal 4 3 2 2 2 2 2 6 2" xfId="34852" xr:uid="{8C1CB66D-F8EB-41FD-ABC6-A8A46028DB43}"/>
    <cellStyle name="Normal 4 3 2 2 2 2 2 6 3" xfId="34853" xr:uid="{6AA73834-103E-4FC4-B255-14A0029025E1}"/>
    <cellStyle name="Normal 4 3 2 2 2 2 2 7" xfId="34854" xr:uid="{47765360-4C3A-446B-9646-8FD5D0DB1F20}"/>
    <cellStyle name="Normal 4 3 2 2 2 2 2 7 2" xfId="34855" xr:uid="{17B6498E-EFF7-44FA-929B-9BAD696A8A37}"/>
    <cellStyle name="Normal 4 3 2 2 2 2 2 7 3" xfId="34856" xr:uid="{D28B5CAF-5936-4B80-B73C-A7B62B6099D4}"/>
    <cellStyle name="Normal 4 3 2 2 2 2 2 8" xfId="34857" xr:uid="{CCD47CEA-2AC2-48A4-8D49-F94EBD946461}"/>
    <cellStyle name="Normal 4 3 2 2 2 2 2 8 2" xfId="34858" xr:uid="{FB3738CB-CF1E-435E-89CD-CB28B159065E}"/>
    <cellStyle name="Normal 4 3 2 2 2 2 2 8 2 2" xfId="34859" xr:uid="{577EC352-A895-4D84-930C-B3D262CA32ED}"/>
    <cellStyle name="Normal 4 3 2 2 2 2 2 8 2 2 2" xfId="34860" xr:uid="{E6FC4761-75DC-400F-903C-A7D74DF26114}"/>
    <cellStyle name="Normal 4 3 2 2 2 2 2 8 2 3" xfId="34861" xr:uid="{1C93CD90-EADC-48EC-B7F2-2EF8FE2D0095}"/>
    <cellStyle name="Normal 4 3 2 2 2 2 2 8 2 4" xfId="34862" xr:uid="{7BAF3164-501E-4E3C-9494-030CF2FD0436}"/>
    <cellStyle name="Normal 4 3 2 2 2 2 2 8 2 5" xfId="34863" xr:uid="{90431879-A7B9-478B-9A86-D08801C9D3FA}"/>
    <cellStyle name="Normal 4 3 2 2 2 2 2 8 3" xfId="34864" xr:uid="{5D6D64C2-5646-47D1-BD4A-17C15E231EC4}"/>
    <cellStyle name="Normal 4 3 2 2 2 2 2 8 3 2" xfId="34865" xr:uid="{BC7B4EF1-A963-4A16-B514-DB6985E00F12}"/>
    <cellStyle name="Normal 4 3 2 2 2 2 2 8 4" xfId="34866" xr:uid="{FFA46835-4CFE-45F4-9784-CC6EE2E44E0F}"/>
    <cellStyle name="Normal 4 3 2 2 2 2 2 8 5" xfId="34867" xr:uid="{194BE318-9964-4931-96B8-467B22105776}"/>
    <cellStyle name="Normal 4 3 2 2 2 2 2 9" xfId="34868" xr:uid="{8A93737D-3FA1-42C9-873D-B13E269547FD}"/>
    <cellStyle name="Normal 4 3 2 2 2 2 3" xfId="34869" xr:uid="{63FD7961-DB7B-4EBC-85D8-73FCA858C3B1}"/>
    <cellStyle name="Normal 4 3 2 2 2 2 3 2" xfId="34870" xr:uid="{C9FCE16C-4FF1-456A-8525-24E442617636}"/>
    <cellStyle name="Normal 4 3 2 2 2 2 3 3" xfId="34871" xr:uid="{3C612F85-AEA7-4EF5-B666-ABB12CE9FCC5}"/>
    <cellStyle name="Normal 4 3 2 2 2 2 4" xfId="34872" xr:uid="{EA42EAF8-7009-4D78-AFFE-4E383CF0EFBD}"/>
    <cellStyle name="Normal 4 3 2 2 2 2 4 2" xfId="34873" xr:uid="{B90D9B1C-D520-4BA9-B284-D4708A8A7B88}"/>
    <cellStyle name="Normal 4 3 2 2 2 2 4 2 2" xfId="34874" xr:uid="{F37EAA21-CBD8-4AA7-8C03-5C3D7B0F60FF}"/>
    <cellStyle name="Normal 4 3 2 2 2 2 4 2 2 2" xfId="34875" xr:uid="{5281548C-C7BD-47A9-A29A-05CEFC2CB890}"/>
    <cellStyle name="Normal 4 3 2 2 2 2 4 2 2 2 2" xfId="34876" xr:uid="{0BA538AE-F632-47C1-B1A9-103EAD70A5D5}"/>
    <cellStyle name="Normal 4 3 2 2 2 2 4 2 2 2 2 2" xfId="34877" xr:uid="{5B921F13-0721-404D-932D-9329F7BC740B}"/>
    <cellStyle name="Normal 4 3 2 2 2 2 4 2 2 2 3" xfId="34878" xr:uid="{5E396AA0-E252-4906-B8DA-A27A508365F7}"/>
    <cellStyle name="Normal 4 3 2 2 2 2 4 2 2 2 4" xfId="34879" xr:uid="{C4AC78F5-300A-42F9-A306-4CD96264A3C3}"/>
    <cellStyle name="Normal 4 3 2 2 2 2 4 2 2 2 5" xfId="34880" xr:uid="{FED68A11-CD2A-4205-B075-C9E60775C8BF}"/>
    <cellStyle name="Normal 4 3 2 2 2 2 4 2 2 3" xfId="34881" xr:uid="{764D8BE6-0F2A-4D77-B3BE-7F77828ECC37}"/>
    <cellStyle name="Normal 4 3 2 2 2 2 4 2 2 3 2" xfId="34882" xr:uid="{E7B52E95-EC3B-47AF-8142-0B7467707742}"/>
    <cellStyle name="Normal 4 3 2 2 2 2 4 2 2 4" xfId="34883" xr:uid="{D6DA0C6B-FA19-4E12-95E6-13B9DD132BD3}"/>
    <cellStyle name="Normal 4 3 2 2 2 2 4 2 2 5" xfId="34884" xr:uid="{D8C029E5-9878-4D19-ADC2-3D2F15106AAD}"/>
    <cellStyle name="Normal 4 3 2 2 2 2 4 2 3" xfId="34885" xr:uid="{BFDB4362-29D3-46B3-82C1-24F1965AAE5A}"/>
    <cellStyle name="Normal 4 3 2 2 2 2 4 2 4" xfId="34886" xr:uid="{AF689F59-4DEE-4917-BB44-8C01777C96DB}"/>
    <cellStyle name="Normal 4 3 2 2 2 2 4 2 5" xfId="34887" xr:uid="{6E1A7960-D107-4EAC-8378-1CEC24885FF8}"/>
    <cellStyle name="Normal 4 3 2 2 2 2 4 2 6" xfId="34888" xr:uid="{29020F6E-EC54-46F2-BE60-7A076D4E33B5}"/>
    <cellStyle name="Normal 4 3 2 2 2 2 4 2 6 2" xfId="34889" xr:uid="{3E750D13-0DA9-4839-9198-35A509BD7991}"/>
    <cellStyle name="Normal 4 3 2 2 2 2 4 2 7" xfId="34890" xr:uid="{7FE2F4E6-88BE-4789-B75C-EB819C98DFC8}"/>
    <cellStyle name="Normal 4 3 2 2 2 2 4 2 8" xfId="34891" xr:uid="{DF6D8566-BED7-4784-9000-5711CD2A66D1}"/>
    <cellStyle name="Normal 4 3 2 2 2 2 4 2 9" xfId="34892" xr:uid="{5AFF70AF-1164-4F32-A68F-434E15D12AC4}"/>
    <cellStyle name="Normal 4 3 2 2 2 2 4 3" xfId="34893" xr:uid="{0C51F217-51B3-40B8-AE6A-5368A71FD32A}"/>
    <cellStyle name="Normal 4 3 2 2 2 2 4 3 2" xfId="34894" xr:uid="{0E127D7A-EC08-423E-80EF-C355A6E458E0}"/>
    <cellStyle name="Normal 4 3 2 2 2 2 4 3 2 2" xfId="34895" xr:uid="{B3CF345C-7139-42AD-AA39-9556A2637F44}"/>
    <cellStyle name="Normal 4 3 2 2 2 2 4 3 2 2 2" xfId="34896" xr:uid="{241F3CAB-238A-4D64-B6F3-9C5E45366BA5}"/>
    <cellStyle name="Normal 4 3 2 2 2 2 4 3 2 3" xfId="34897" xr:uid="{C97BB65B-99CB-41BA-AFC9-92498B3281C9}"/>
    <cellStyle name="Normal 4 3 2 2 2 2 4 3 2 4" xfId="34898" xr:uid="{5F4C0025-8938-43D8-8C11-53582ACFC4AA}"/>
    <cellStyle name="Normal 4 3 2 2 2 2 4 3 2 5" xfId="34899" xr:uid="{F907D605-DEED-4D09-95A2-29CAD13C2B20}"/>
    <cellStyle name="Normal 4 3 2 2 2 2 4 3 3" xfId="34900" xr:uid="{70C8BF52-B30E-43D4-8B47-9079EF9020D5}"/>
    <cellStyle name="Normal 4 3 2 2 2 2 4 3 3 2" xfId="34901" xr:uid="{9364D6C1-906A-4F34-AC83-8BA434A7664E}"/>
    <cellStyle name="Normal 4 3 2 2 2 2 4 3 4" xfId="34902" xr:uid="{472EF4F3-4710-4BE4-8C2F-00F14ED87708}"/>
    <cellStyle name="Normal 4 3 2 2 2 2 4 3 5" xfId="34903" xr:uid="{3E01B805-0066-41A4-B433-1DD5E8011C9E}"/>
    <cellStyle name="Normal 4 3 2 2 2 2 4 4" xfId="34904" xr:uid="{862770AE-FF5F-40B7-A6DB-25899479D831}"/>
    <cellStyle name="Normal 4 3 2 2 2 2 4 5" xfId="34905" xr:uid="{B458E5A8-11D7-4C0A-919E-DD6F64A06323}"/>
    <cellStyle name="Normal 4 3 2 2 2 2 4 6" xfId="34906" xr:uid="{C1804D9B-9849-4596-B980-E7168D50FE17}"/>
    <cellStyle name="Normal 4 3 2 2 2 2 4 6 2" xfId="34907" xr:uid="{B650EE8A-E46D-4047-A70F-94D6E40B15B8}"/>
    <cellStyle name="Normal 4 3 2 2 2 2 4 7" xfId="34908" xr:uid="{79A8FF69-E441-4A67-82CC-501BD9713B86}"/>
    <cellStyle name="Normal 4 3 2 2 2 2 4 8" xfId="34909" xr:uid="{AF086FD4-3C34-4891-AED1-6FA084D82197}"/>
    <cellStyle name="Normal 4 3 2 2 2 2 4 9" xfId="34910" xr:uid="{3D439B1B-9F6A-405C-B918-A149912DBF0F}"/>
    <cellStyle name="Normal 4 3 2 2 2 2 5" xfId="34911" xr:uid="{8962F30B-A9F8-484A-9290-A7C60C6CC58A}"/>
    <cellStyle name="Normal 4 3 2 2 2 2 6" xfId="34912" xr:uid="{6234AD7C-4AA6-4137-BF42-15B8301801D0}"/>
    <cellStyle name="Normal 4 3 2 2 2 2 7" xfId="34913" xr:uid="{30EAA575-A15F-4EEF-9AFB-9DBCCC6875B6}"/>
    <cellStyle name="Normal 4 3 2 2 2 2 8" xfId="34914" xr:uid="{27C19E75-4C4E-43A0-BDB7-AB3CB73B056F}"/>
    <cellStyle name="Normal 4 3 2 2 2 2 9" xfId="34915" xr:uid="{DABD8E0A-0113-41CA-B488-C9ED9B0E3885}"/>
    <cellStyle name="Normal 4 3 2 2 2 2 9 2" xfId="34916" xr:uid="{2915A51B-AF2F-40DC-88A7-F3CCEF6B1588}"/>
    <cellStyle name="Normal 4 3 2 2 2 2 9 2 2" xfId="34917" xr:uid="{DF035BC7-7EBC-4360-A38E-24B792212001}"/>
    <cellStyle name="Normal 4 3 2 2 2 2 9 2 2 2" xfId="34918" xr:uid="{4C6EF107-DBFB-4FF8-917B-673D2F65339D}"/>
    <cellStyle name="Normal 4 3 2 2 2 2 9 2 3" xfId="34919" xr:uid="{83EBB42B-683F-4AE3-9780-EA33A8675506}"/>
    <cellStyle name="Normal 4 3 2 2 2 2 9 2 4" xfId="34920" xr:uid="{EF56C341-425F-4A7A-B1D9-8EC81998E9CA}"/>
    <cellStyle name="Normal 4 3 2 2 2 2 9 2 5" xfId="34921" xr:uid="{82CB3DBD-900F-470E-8260-8F1B678FC8DD}"/>
    <cellStyle name="Normal 4 3 2 2 2 2 9 3" xfId="34922" xr:uid="{BED40E06-46F4-41D3-BE47-FB03EA5DC2A2}"/>
    <cellStyle name="Normal 4 3 2 2 2 2 9 3 2" xfId="34923" xr:uid="{B05B9055-E16D-4CA3-8EA4-854945BF84C2}"/>
    <cellStyle name="Normal 4 3 2 2 2 2 9 4" xfId="34924" xr:uid="{D9F228BC-F420-46A5-8ABE-1E097B2C40AB}"/>
    <cellStyle name="Normal 4 3 2 2 2 2 9 5" xfId="34925" xr:uid="{CBC02986-6FE5-4F1F-8AA8-0A340ABA5E21}"/>
    <cellStyle name="Normal 4 3 2 2 2 3" xfId="34926" xr:uid="{FE59C9D3-51DC-446E-80AE-2252AFB0B97F}"/>
    <cellStyle name="Normal 4 3 2 2 2 3 10" xfId="34927" xr:uid="{47241277-F20D-4C45-9E7F-E399FDF09488}"/>
    <cellStyle name="Normal 4 3 2 2 2 3 11" xfId="34928" xr:uid="{1F955536-B77F-4E57-B827-5A9258D427DE}"/>
    <cellStyle name="Normal 4 3 2 2 2 3 12" xfId="34929" xr:uid="{30DDF49A-03CC-44A0-9256-987C192AC66E}"/>
    <cellStyle name="Normal 4 3 2 2 2 3 12 2" xfId="34930" xr:uid="{0C74F64F-DC83-4855-B6BB-43E89516F183}"/>
    <cellStyle name="Normal 4 3 2 2 2 3 13" xfId="34931" xr:uid="{5D8D67E4-61E6-49FF-A661-C675ADB111B4}"/>
    <cellStyle name="Normal 4 3 2 2 2 3 14" xfId="34932" xr:uid="{CE149D49-BBE5-46B1-8B9F-9AAB3360BE6F}"/>
    <cellStyle name="Normal 4 3 2 2 2 3 15" xfId="34933" xr:uid="{F82C1B28-122D-408E-8919-8CDD64225F20}"/>
    <cellStyle name="Normal 4 3 2 2 2 3 2" xfId="34934" xr:uid="{F7090100-440C-4561-B7B0-9015275991E2}"/>
    <cellStyle name="Normal 4 3 2 2 2 3 2 2" xfId="34935" xr:uid="{B0929565-D43A-49B7-8B58-F9967E3E3657}"/>
    <cellStyle name="Normal 4 3 2 2 2 3 2 2 2" xfId="34936" xr:uid="{AD0AAB6E-64BB-4554-B961-1615AF1F72C4}"/>
    <cellStyle name="Normal 4 3 2 2 2 3 2 2 2 2" xfId="34937" xr:uid="{0D485158-9648-4D53-9940-D03B6CB8F233}"/>
    <cellStyle name="Normal 4 3 2 2 2 3 2 2 2 2 2" xfId="34938" xr:uid="{A4999489-E5C2-4A18-8381-7A80BF7EEED9}"/>
    <cellStyle name="Normal 4 3 2 2 2 3 2 2 2 2 2 2" xfId="34939" xr:uid="{4DEEF549-9E9F-4F1A-828B-44F7988B94AD}"/>
    <cellStyle name="Normal 4 3 2 2 2 3 2 2 2 2 3" xfId="34940" xr:uid="{D40CBF69-9368-442B-A34F-50172BAFB85E}"/>
    <cellStyle name="Normal 4 3 2 2 2 3 2 2 2 2 4" xfId="34941" xr:uid="{9BF10C5E-E28D-4BB7-A7FB-CB3B8056C916}"/>
    <cellStyle name="Normal 4 3 2 2 2 3 2 2 2 2 5" xfId="34942" xr:uid="{3EE842B6-A138-4DE1-86AE-833F2EDC2ABC}"/>
    <cellStyle name="Normal 4 3 2 2 2 3 2 2 2 3" xfId="34943" xr:uid="{26CF147F-9709-49F3-AB59-95434B2E8EC3}"/>
    <cellStyle name="Normal 4 3 2 2 2 3 2 2 2 3 2" xfId="34944" xr:uid="{F318F64B-491C-4977-A894-2414F1006C35}"/>
    <cellStyle name="Normal 4 3 2 2 2 3 2 2 2 4" xfId="34945" xr:uid="{2B2712CB-CF44-4077-8781-B7402B4F993D}"/>
    <cellStyle name="Normal 4 3 2 2 2 3 2 2 2 5" xfId="34946" xr:uid="{06019939-741C-4E93-867E-2D25F252C85D}"/>
    <cellStyle name="Normal 4 3 2 2 2 3 2 2 3" xfId="34947" xr:uid="{4D7363E4-A701-4421-AE68-4453E44694D0}"/>
    <cellStyle name="Normal 4 3 2 2 2 3 2 2 4" xfId="34948" xr:uid="{5AF3DB37-B245-4C38-91EB-C6C5B1314352}"/>
    <cellStyle name="Normal 4 3 2 2 2 3 2 2 5" xfId="34949" xr:uid="{F441EF5E-2888-4C10-B5C1-74DC58943CCC}"/>
    <cellStyle name="Normal 4 3 2 2 2 3 2 2 6" xfId="34950" xr:uid="{1E36BFEE-9AC0-4B02-A9B3-172BB58ABF99}"/>
    <cellStyle name="Normal 4 3 2 2 2 3 2 2 6 2" xfId="34951" xr:uid="{09909287-3018-4DBB-BEF0-5088263FA61C}"/>
    <cellStyle name="Normal 4 3 2 2 2 3 2 2 7" xfId="34952" xr:uid="{F12F5DF4-3F2E-49F1-9BDC-EF2F977B41B0}"/>
    <cellStyle name="Normal 4 3 2 2 2 3 2 2 8" xfId="34953" xr:uid="{35B3EBD8-CF91-4AE4-99D2-642C1CDE3C5F}"/>
    <cellStyle name="Normal 4 3 2 2 2 3 2 2 9" xfId="34954" xr:uid="{7DBA898B-B85C-4713-AB22-38AE08F5ED60}"/>
    <cellStyle name="Normal 4 3 2 2 2 3 2 3" xfId="34955" xr:uid="{D85EB960-7F66-4DF8-9650-F7F417BD05F4}"/>
    <cellStyle name="Normal 4 3 2 2 2 3 2 3 2" xfId="34956" xr:uid="{86B25E32-1D5F-4503-A176-1D47606C42C7}"/>
    <cellStyle name="Normal 4 3 2 2 2 3 2 3 2 2" xfId="34957" xr:uid="{9422C1BB-7B85-438B-95DA-717A8E165175}"/>
    <cellStyle name="Normal 4 3 2 2 2 3 2 3 2 2 2" xfId="34958" xr:uid="{57682D7C-A6AC-40FF-A1CE-8B195897DBD6}"/>
    <cellStyle name="Normal 4 3 2 2 2 3 2 3 2 3" xfId="34959" xr:uid="{EE2AD041-1E62-4466-A6E1-B36B7A6DA491}"/>
    <cellStyle name="Normal 4 3 2 2 2 3 2 3 2 4" xfId="34960" xr:uid="{20EE1147-979F-43EC-B8B0-1B0224925C16}"/>
    <cellStyle name="Normal 4 3 2 2 2 3 2 3 2 5" xfId="34961" xr:uid="{9CECB9A9-026F-43AB-B710-57453B5F766F}"/>
    <cellStyle name="Normal 4 3 2 2 2 3 2 3 3" xfId="34962" xr:uid="{0AB905A0-144F-4C18-AD58-89CC9791F34E}"/>
    <cellStyle name="Normal 4 3 2 2 2 3 2 3 3 2" xfId="34963" xr:uid="{D1B0617F-D8AE-45D4-B80B-4AA5C58B9D4F}"/>
    <cellStyle name="Normal 4 3 2 2 2 3 2 3 4" xfId="34964" xr:uid="{46367E33-ADD2-43BC-8DE1-42064334A3D9}"/>
    <cellStyle name="Normal 4 3 2 2 2 3 2 3 5" xfId="34965" xr:uid="{42952C80-B2BC-4E48-A8D6-F9070A026BC9}"/>
    <cellStyle name="Normal 4 3 2 2 2 3 2 4" xfId="34966" xr:uid="{43E3F7F3-D77F-48EB-B92F-EC19BD20CD84}"/>
    <cellStyle name="Normal 4 3 2 2 2 3 2 5" xfId="34967" xr:uid="{B2EBB650-EFD5-4B73-B2FA-4072D7B1B367}"/>
    <cellStyle name="Normal 4 3 2 2 2 3 2 6" xfId="34968" xr:uid="{997EC5CD-F0B5-466D-B137-0E4962B66E3B}"/>
    <cellStyle name="Normal 4 3 2 2 2 3 2 6 2" xfId="34969" xr:uid="{43284B18-787E-4925-9A0D-95E9159F778B}"/>
    <cellStyle name="Normal 4 3 2 2 2 3 2 7" xfId="34970" xr:uid="{FAE95781-31AC-499B-8ABE-CB6FE94C1798}"/>
    <cellStyle name="Normal 4 3 2 2 2 3 2 8" xfId="34971" xr:uid="{DE4A67A3-D3A2-470D-AFE4-B46837FFA39D}"/>
    <cellStyle name="Normal 4 3 2 2 2 3 2 9" xfId="34972" xr:uid="{90B4682A-38BF-48DD-8D8E-8B4D9098F50D}"/>
    <cellStyle name="Normal 4 3 2 2 2 3 3" xfId="34973" xr:uid="{E26F38AA-1F64-4E6A-8BE8-14B51E93D429}"/>
    <cellStyle name="Normal 4 3 2 2 2 3 4" xfId="34974" xr:uid="{4470E0E5-0050-4D2A-8EDE-181999448FB6}"/>
    <cellStyle name="Normal 4 3 2 2 2 3 5" xfId="34975" xr:uid="{77B759AE-222F-46DE-9097-BCEB764767E1}"/>
    <cellStyle name="Normal 4 3 2 2 2 3 6" xfId="34976" xr:uid="{12EAE08F-5C59-4B12-93E4-9BA649915826}"/>
    <cellStyle name="Normal 4 3 2 2 2 3 7" xfId="34977" xr:uid="{8E1400E4-88E4-4864-AB94-8ED3A6E94B07}"/>
    <cellStyle name="Normal 4 3 2 2 2 3 8" xfId="34978" xr:uid="{64948F63-1748-4619-847D-6887F35E3E6D}"/>
    <cellStyle name="Normal 4 3 2 2 2 3 8 2" xfId="34979" xr:uid="{899CA907-0016-49C3-B7A2-6D98F689B86B}"/>
    <cellStyle name="Normal 4 3 2 2 2 3 8 2 2" xfId="34980" xr:uid="{33A42135-6658-4732-811D-516E39F0F920}"/>
    <cellStyle name="Normal 4 3 2 2 2 3 8 2 2 2" xfId="34981" xr:uid="{22BDABAE-1ECE-4C6E-A78A-7FABEA2515A0}"/>
    <cellStyle name="Normal 4 3 2 2 2 3 8 2 3" xfId="34982" xr:uid="{5B587188-BEA5-4F3B-B61D-E641E9D3B2D9}"/>
    <cellStyle name="Normal 4 3 2 2 2 3 8 2 4" xfId="34983" xr:uid="{A55157C1-1EFF-4418-BAE2-26FEE0E9E9C6}"/>
    <cellStyle name="Normal 4 3 2 2 2 3 8 2 5" xfId="34984" xr:uid="{533F89E4-A293-49B7-860F-7C206EB57F74}"/>
    <cellStyle name="Normal 4 3 2 2 2 3 8 3" xfId="34985" xr:uid="{B55C351E-DB63-49A8-8E04-23452926D9D5}"/>
    <cellStyle name="Normal 4 3 2 2 2 3 8 3 2" xfId="34986" xr:uid="{0D48038B-19C4-4596-9630-B80141226C31}"/>
    <cellStyle name="Normal 4 3 2 2 2 3 8 4" xfId="34987" xr:uid="{F43B03F0-E81F-4E4E-8EED-C0C2F5122488}"/>
    <cellStyle name="Normal 4 3 2 2 2 3 8 5" xfId="34988" xr:uid="{317ACBC2-9064-417A-A750-A674A2AD341D}"/>
    <cellStyle name="Normal 4 3 2 2 2 3 9" xfId="34989" xr:uid="{F1D4B8E1-2EFB-421A-A121-B938790F4666}"/>
    <cellStyle name="Normal 4 3 2 2 2 4" xfId="34990" xr:uid="{35689C67-521F-4546-9B97-A236598C109B}"/>
    <cellStyle name="Normal 4 3 2 2 2 4 2" xfId="34991" xr:uid="{D979EA09-5222-41E0-B35D-5B1EB8F0028C}"/>
    <cellStyle name="Normal 4 3 2 2 2 4 2 2" xfId="34992" xr:uid="{03DC5885-C73F-4C43-AA54-385206165834}"/>
    <cellStyle name="Normal 4 3 2 2 2 4 2 2 2" xfId="34993" xr:uid="{6CE1231F-0CF1-401D-98CD-C13256F0DCD9}"/>
    <cellStyle name="Normal 4 3 2 2 2 4 2 2 2 2" xfId="34994" xr:uid="{AEECCC47-8F89-48E3-B389-888F2382F712}"/>
    <cellStyle name="Normal 4 3 2 2 2 4 2 2 2 2 2" xfId="34995" xr:uid="{54BE4228-93B3-4FEF-A756-E496AB0BCB8E}"/>
    <cellStyle name="Normal 4 3 2 2 2 4 2 2 2 3" xfId="34996" xr:uid="{41C147D5-15E5-4E9B-AAB6-41C4FCC2B210}"/>
    <cellStyle name="Normal 4 3 2 2 2 4 2 2 2 4" xfId="34997" xr:uid="{B19D49E3-DAE1-49FE-B718-A13031239217}"/>
    <cellStyle name="Normal 4 3 2 2 2 4 2 2 2 5" xfId="34998" xr:uid="{86955D90-20FC-4029-BF14-A0A8D52CC681}"/>
    <cellStyle name="Normal 4 3 2 2 2 4 2 2 3" xfId="34999" xr:uid="{A62E4893-C033-4138-885E-6EB8EE326A78}"/>
    <cellStyle name="Normal 4 3 2 2 2 4 2 2 3 2" xfId="35000" xr:uid="{463FC3D9-9B55-4F7E-8EF2-B505B6F6E3C7}"/>
    <cellStyle name="Normal 4 3 2 2 2 4 2 2 4" xfId="35001" xr:uid="{D5C55D94-F7D1-4C45-95D0-B75F73B571A5}"/>
    <cellStyle name="Normal 4 3 2 2 2 4 2 2 5" xfId="35002" xr:uid="{E9B3A6C0-95B1-4623-9C36-4E147912E6E5}"/>
    <cellStyle name="Normal 4 3 2 2 2 4 2 3" xfId="35003" xr:uid="{C4FF6721-697F-4B79-804B-3E425234ED92}"/>
    <cellStyle name="Normal 4 3 2 2 2 4 2 4" xfId="35004" xr:uid="{06F581C1-BCF3-47D6-8011-36FBE435F10B}"/>
    <cellStyle name="Normal 4 3 2 2 2 4 2 5" xfId="35005" xr:uid="{EFBA6504-5744-479D-A0D6-309BBE11CF71}"/>
    <cellStyle name="Normal 4 3 2 2 2 4 2 6" xfId="35006" xr:uid="{15280124-CEB7-4644-A40C-39CF85E77F78}"/>
    <cellStyle name="Normal 4 3 2 2 2 4 2 6 2" xfId="35007" xr:uid="{EC42C4AD-84AF-4F5D-B53E-A78276C184E3}"/>
    <cellStyle name="Normal 4 3 2 2 2 4 2 7" xfId="35008" xr:uid="{91063949-4B96-45E9-87D8-30D993D6B370}"/>
    <cellStyle name="Normal 4 3 2 2 2 4 2 8" xfId="35009" xr:uid="{088398E1-A8D1-42FB-92D2-84989F8CEF61}"/>
    <cellStyle name="Normal 4 3 2 2 2 4 2 9" xfId="35010" xr:uid="{3109D6A0-25DB-4342-B40E-E140CD5B554B}"/>
    <cellStyle name="Normal 4 3 2 2 2 4 3" xfId="35011" xr:uid="{F71A0734-BA77-48A2-A500-DEA6383A68DC}"/>
    <cellStyle name="Normal 4 3 2 2 2 4 3 2" xfId="35012" xr:uid="{CCA485BB-F41E-4FA4-A39F-6AFDD61B4630}"/>
    <cellStyle name="Normal 4 3 2 2 2 4 3 2 2" xfId="35013" xr:uid="{499530FD-9A24-4F94-9658-A991687F1532}"/>
    <cellStyle name="Normal 4 3 2 2 2 4 3 2 2 2" xfId="35014" xr:uid="{FDD2D964-9592-46DB-AF31-A0B4990FE2D0}"/>
    <cellStyle name="Normal 4 3 2 2 2 4 3 2 3" xfId="35015" xr:uid="{52BD1F5C-02FF-427B-86CC-BB304C23D994}"/>
    <cellStyle name="Normal 4 3 2 2 2 4 3 2 4" xfId="35016" xr:uid="{0CF0326B-1903-48A2-BA7F-9DC5869E0C54}"/>
    <cellStyle name="Normal 4 3 2 2 2 4 3 2 5" xfId="35017" xr:uid="{72B06600-4DC6-4DD0-98EB-5E3F5755ABD3}"/>
    <cellStyle name="Normal 4 3 2 2 2 4 3 3" xfId="35018" xr:uid="{A1AF1CCC-70F0-4D7F-B527-FECAF43C77A8}"/>
    <cellStyle name="Normal 4 3 2 2 2 4 3 3 2" xfId="35019" xr:uid="{3BD4213B-00F3-40A4-86C2-CF88B7FB6B37}"/>
    <cellStyle name="Normal 4 3 2 2 2 4 3 4" xfId="35020" xr:uid="{1A4B2A52-3AB4-4F2B-8CD8-FC1148F69FF9}"/>
    <cellStyle name="Normal 4 3 2 2 2 4 3 5" xfId="35021" xr:uid="{1FD69779-5B6D-4552-95BE-5ACCEE50DF62}"/>
    <cellStyle name="Normal 4 3 2 2 2 4 4" xfId="35022" xr:uid="{3A2F21B3-CBED-4F84-94B2-E10EF2D9F82E}"/>
    <cellStyle name="Normal 4 3 2 2 2 4 5" xfId="35023" xr:uid="{AAEB3982-2630-4788-935A-4E11C5A376C2}"/>
    <cellStyle name="Normal 4 3 2 2 2 4 6" xfId="35024" xr:uid="{80C35A61-B589-4DF4-9FB3-A8A774314136}"/>
    <cellStyle name="Normal 4 3 2 2 2 4 6 2" xfId="35025" xr:uid="{73E2FBD2-D696-4A0C-83F7-C7C2CF66422E}"/>
    <cellStyle name="Normal 4 3 2 2 2 4 7" xfId="35026" xr:uid="{E170DD28-4E32-42AA-A211-E9ADC1E63461}"/>
    <cellStyle name="Normal 4 3 2 2 2 4 8" xfId="35027" xr:uid="{B5B1838E-457F-4E29-A09E-CA6E7F089A0F}"/>
    <cellStyle name="Normal 4 3 2 2 2 4 9" xfId="35028" xr:uid="{35FE0F04-BF4A-4763-9711-A78C66039E9A}"/>
    <cellStyle name="Normal 4 3 2 2 2 5" xfId="35029" xr:uid="{2CFC1D4E-0864-46C9-B4B4-724B2662E2B2}"/>
    <cellStyle name="Normal 4 3 2 2 2 5 2" xfId="35030" xr:uid="{559C0E58-E9A4-414C-8941-A349AE352686}"/>
    <cellStyle name="Normal 4 3 2 2 2 5 3" xfId="35031" xr:uid="{31DAA70D-E3DA-4291-97AB-47E834DD8044}"/>
    <cellStyle name="Normal 4 3 2 2 2 6" xfId="35032" xr:uid="{0B9BD75B-5B6C-487B-8E3A-D604ACA8FBEE}"/>
    <cellStyle name="Normal 4 3 2 2 2 6 2" xfId="35033" xr:uid="{3FE00105-87DB-4ABB-BDA9-A059536C0D10}"/>
    <cellStyle name="Normal 4 3 2 2 2 6 3" xfId="35034" xr:uid="{C4301C6F-2ACC-4799-9DB5-0B614285523B}"/>
    <cellStyle name="Normal 4 3 2 2 2 7" xfId="35035" xr:uid="{B3E54DE3-39D0-4B17-A16B-EA361318FF68}"/>
    <cellStyle name="Normal 4 3 2 2 2 7 2" xfId="35036" xr:uid="{A5F240F1-E381-4CF8-9C0F-284B7F4C9B99}"/>
    <cellStyle name="Normal 4 3 2 2 2 7 3" xfId="35037" xr:uid="{209BEDBA-A64A-43D1-9DE8-F74A7385862D}"/>
    <cellStyle name="Normal 4 3 2 2 2 8" xfId="35038" xr:uid="{E5853B5D-CF5A-4073-AD67-97BF1CA4DDA0}"/>
    <cellStyle name="Normal 4 3 2 2 2 8 2" xfId="35039" xr:uid="{BD32C0CF-BBC2-48DC-B641-3DCF394F5239}"/>
    <cellStyle name="Normal 4 3 2 2 2 8 3" xfId="35040" xr:uid="{E751D739-CC48-4528-B402-364AFB6DD5A5}"/>
    <cellStyle name="Normal 4 3 2 2 2 9" xfId="35041" xr:uid="{38B9A432-6B10-434C-A609-A22E459FC084}"/>
    <cellStyle name="Normal 4 3 2 2 2 9 2" xfId="35042" xr:uid="{A23E4368-4EEC-4346-935B-2048EDD46955}"/>
    <cellStyle name="Normal 4 3 2 2 2 9 2 2" xfId="35043" xr:uid="{9F326479-E64F-4DF3-898E-FB87B6AF761B}"/>
    <cellStyle name="Normal 4 3 2 2 2 9 2 2 2" xfId="35044" xr:uid="{2EFCB433-264E-48FA-A7F1-44B8B64AA3B5}"/>
    <cellStyle name="Normal 4 3 2 2 2 9 2 3" xfId="35045" xr:uid="{9C7A18E1-BEBF-496F-9002-65E477B9AFC6}"/>
    <cellStyle name="Normal 4 3 2 2 2 9 2 4" xfId="35046" xr:uid="{C6E9B912-65F7-4086-AD83-0A2D07C64E26}"/>
    <cellStyle name="Normal 4 3 2 2 2 9 2 5" xfId="35047" xr:uid="{838B48C1-909B-4054-BD9D-21E863238AB7}"/>
    <cellStyle name="Normal 4 3 2 2 2 9 3" xfId="35048" xr:uid="{28DEEF41-121E-4162-980E-0E493F243F1C}"/>
    <cellStyle name="Normal 4 3 2 2 2 9 3 2" xfId="35049" xr:uid="{842AA4EC-A643-4E50-8A7A-C40EA138D1B5}"/>
    <cellStyle name="Normal 4 3 2 2 2 9 4" xfId="35050" xr:uid="{80C231DE-C49B-4DE5-95E3-82280A79B8C3}"/>
    <cellStyle name="Normal 4 3 2 2 2 9 5" xfId="35051" xr:uid="{AB148F6A-FAE0-43BE-9924-3A7E07548FA8}"/>
    <cellStyle name="Normal 4 3 2 2 3" xfId="35052" xr:uid="{F93B103A-F782-4C7E-8300-2B071B26B2EA}"/>
    <cellStyle name="Normal 4 3 2 2 3 2" xfId="35053" xr:uid="{47652417-7FD6-490F-B2AB-AA89D6FBC3E0}"/>
    <cellStyle name="Normal 4 3 2 2 3 3" xfId="35054" xr:uid="{6D3CA5C3-A311-4BCE-8325-6D74C4454D43}"/>
    <cellStyle name="Normal 4 3 2 2 4" xfId="35055" xr:uid="{E1D3CDA9-ED34-4490-8C71-FC22C4F45F5B}"/>
    <cellStyle name="Normal 4 3 2 2 4 10" xfId="35056" xr:uid="{28ABCD56-FF3B-4283-9EF8-C4E08E2C8DDE}"/>
    <cellStyle name="Normal 4 3 2 2 4 11" xfId="35057" xr:uid="{E4F7A4C8-1965-4954-A429-4A10224E9A05}"/>
    <cellStyle name="Normal 4 3 2 2 4 12" xfId="35058" xr:uid="{33637DE7-488D-4BA6-9F35-AC946B35CB24}"/>
    <cellStyle name="Normal 4 3 2 2 4 12 2" xfId="35059" xr:uid="{B0D96AD6-769D-4131-B3A9-D3694BEA70E0}"/>
    <cellStyle name="Normal 4 3 2 2 4 13" xfId="35060" xr:uid="{6A29D003-7BDC-4B6C-A4E3-F1E08B0C50B1}"/>
    <cellStyle name="Normal 4 3 2 2 4 14" xfId="35061" xr:uid="{905AB0D0-3809-46C2-BBE9-F0EB25A9A942}"/>
    <cellStyle name="Normal 4 3 2 2 4 15" xfId="35062" xr:uid="{50B91EE8-2D53-4C82-8D25-1EC6103951B3}"/>
    <cellStyle name="Normal 4 3 2 2 4 2" xfId="35063" xr:uid="{6D417949-D98B-4085-80B4-CCAA91999EA1}"/>
    <cellStyle name="Normal 4 3 2 2 4 2 2" xfId="35064" xr:uid="{23A45225-631A-4A90-B820-890B89F7C1E0}"/>
    <cellStyle name="Normal 4 3 2 2 4 2 2 2" xfId="35065" xr:uid="{0E9D9F87-C191-41ED-8D8B-DC2C6D293792}"/>
    <cellStyle name="Normal 4 3 2 2 4 2 2 2 2" xfId="35066" xr:uid="{45A682B0-D33A-4E6E-8B1C-5004D71A88C0}"/>
    <cellStyle name="Normal 4 3 2 2 4 2 2 2 2 2" xfId="35067" xr:uid="{5F96FB7B-E153-45FE-A2DC-5A468505AB16}"/>
    <cellStyle name="Normal 4 3 2 2 4 2 2 2 2 2 2" xfId="35068" xr:uid="{6ECC561A-8A8F-4CE4-AA77-5682832A4791}"/>
    <cellStyle name="Normal 4 3 2 2 4 2 2 2 2 3" xfId="35069" xr:uid="{4F2648EB-75F4-4E75-A315-AAD0164D1A2C}"/>
    <cellStyle name="Normal 4 3 2 2 4 2 2 2 2 4" xfId="35070" xr:uid="{0B6A27C8-1C61-4C95-BB30-427A1A2E2449}"/>
    <cellStyle name="Normal 4 3 2 2 4 2 2 2 2 5" xfId="35071" xr:uid="{55A90696-D3E5-4F1C-B232-97DD0CFCE654}"/>
    <cellStyle name="Normal 4 3 2 2 4 2 2 2 3" xfId="35072" xr:uid="{EF278C5D-3FEF-4967-AD9D-DBCCFC9DDB44}"/>
    <cellStyle name="Normal 4 3 2 2 4 2 2 2 3 2" xfId="35073" xr:uid="{6DD1CC73-D862-4AD9-81AE-0F53F284F6E2}"/>
    <cellStyle name="Normal 4 3 2 2 4 2 2 2 4" xfId="35074" xr:uid="{4F60F1C7-440F-4383-91E0-410C7810B9D6}"/>
    <cellStyle name="Normal 4 3 2 2 4 2 2 2 5" xfId="35075" xr:uid="{5B4FFC33-C76E-4B39-B00B-A5973F897CDA}"/>
    <cellStyle name="Normal 4 3 2 2 4 2 2 3" xfId="35076" xr:uid="{1D66A733-EA58-4C57-8E04-D6A927B9AEE3}"/>
    <cellStyle name="Normal 4 3 2 2 4 2 2 4" xfId="35077" xr:uid="{BDBBE8E6-BAFF-4241-B0F8-A9A3E62FFAC6}"/>
    <cellStyle name="Normal 4 3 2 2 4 2 2 5" xfId="35078" xr:uid="{B112A9F2-DA0F-40C9-AAEC-AA18F388B409}"/>
    <cellStyle name="Normal 4 3 2 2 4 2 2 6" xfId="35079" xr:uid="{E1EA8ACA-B62E-46F6-8A79-AF4159F6C0D0}"/>
    <cellStyle name="Normal 4 3 2 2 4 2 2 6 2" xfId="35080" xr:uid="{549711D2-21CC-422F-AF9B-07B292F29759}"/>
    <cellStyle name="Normal 4 3 2 2 4 2 2 7" xfId="35081" xr:uid="{F21F9BF3-8C55-4935-82A8-9990DE117A31}"/>
    <cellStyle name="Normal 4 3 2 2 4 2 2 8" xfId="35082" xr:uid="{823D54A0-427E-4C3C-82D9-81363425DC02}"/>
    <cellStyle name="Normal 4 3 2 2 4 2 2 9" xfId="35083" xr:uid="{63360AC5-DF1D-4B26-8985-FEEE1609CBAE}"/>
    <cellStyle name="Normal 4 3 2 2 4 2 3" xfId="35084" xr:uid="{0047D138-D3CE-431B-B4AF-379AD8D7D31C}"/>
    <cellStyle name="Normal 4 3 2 2 4 2 3 2" xfId="35085" xr:uid="{FED011FE-9787-41AC-89B4-F9F6633D4C5B}"/>
    <cellStyle name="Normal 4 3 2 2 4 2 3 2 2" xfId="35086" xr:uid="{5D1E8FFD-F861-4E53-8D15-C1F6FF4997ED}"/>
    <cellStyle name="Normal 4 3 2 2 4 2 3 2 2 2" xfId="35087" xr:uid="{43234519-3913-458D-85B4-D0330E738541}"/>
    <cellStyle name="Normal 4 3 2 2 4 2 3 2 3" xfId="35088" xr:uid="{7F0E6423-D0AA-491D-A187-9F9D09039AAC}"/>
    <cellStyle name="Normal 4 3 2 2 4 2 3 2 4" xfId="35089" xr:uid="{A2A18F06-D017-47F0-A8DE-0B5FF61514CF}"/>
    <cellStyle name="Normal 4 3 2 2 4 2 3 2 5" xfId="35090" xr:uid="{4FE7BC5C-E5EB-4D24-8BE7-DB3EFAC689B0}"/>
    <cellStyle name="Normal 4 3 2 2 4 2 3 3" xfId="35091" xr:uid="{6DEB12EF-9124-4E25-9C85-9F4EF0A7F9AF}"/>
    <cellStyle name="Normal 4 3 2 2 4 2 3 3 2" xfId="35092" xr:uid="{F82440D5-4678-4597-B2DF-33FA54977079}"/>
    <cellStyle name="Normal 4 3 2 2 4 2 3 4" xfId="35093" xr:uid="{0BFADEE2-8CA4-4AEF-98B8-91C961DFBAF8}"/>
    <cellStyle name="Normal 4 3 2 2 4 2 3 5" xfId="35094" xr:uid="{0F33D1C9-5A17-488C-8A5D-09F686346070}"/>
    <cellStyle name="Normal 4 3 2 2 4 2 4" xfId="35095" xr:uid="{B017680A-C032-4ACC-BDBD-DAC929E03B63}"/>
    <cellStyle name="Normal 4 3 2 2 4 2 5" xfId="35096" xr:uid="{8137E3ED-15CE-4D4F-ACC7-616DCBB72168}"/>
    <cellStyle name="Normal 4 3 2 2 4 2 6" xfId="35097" xr:uid="{EB50C888-546F-43A3-9185-37B7F75B85EA}"/>
    <cellStyle name="Normal 4 3 2 2 4 2 6 2" xfId="35098" xr:uid="{4A381C34-898D-47FF-A17B-74A63DB653DD}"/>
    <cellStyle name="Normal 4 3 2 2 4 2 7" xfId="35099" xr:uid="{7BE0638D-C05C-4CD2-B7A6-7B56DEEC2673}"/>
    <cellStyle name="Normal 4 3 2 2 4 2 8" xfId="35100" xr:uid="{851E5D85-662C-47D8-846B-DF9A6DD40B1C}"/>
    <cellStyle name="Normal 4 3 2 2 4 2 9" xfId="35101" xr:uid="{F2E7ED22-C996-46F5-971F-D0A9E7BFE2E5}"/>
    <cellStyle name="Normal 4 3 2 2 4 3" xfId="35102" xr:uid="{678209A2-1A75-414A-89DE-B6C33830BCD6}"/>
    <cellStyle name="Normal 4 3 2 2 4 3 2" xfId="35103" xr:uid="{FE1EB8C1-907C-4133-A490-2EA78D3FD131}"/>
    <cellStyle name="Normal 4 3 2 2 4 3 3" xfId="35104" xr:uid="{1AA90384-45F5-48CC-BF12-C671B4ABBF4F}"/>
    <cellStyle name="Normal 4 3 2 2 4 4" xfId="35105" xr:uid="{A3196034-90BC-4467-AABF-04C9B975CB79}"/>
    <cellStyle name="Normal 4 3 2 2 4 4 2" xfId="35106" xr:uid="{7E2C992B-3789-439A-9068-7A508FB28694}"/>
    <cellStyle name="Normal 4 3 2 2 4 4 3" xfId="35107" xr:uid="{5ACDB07D-A172-42F0-B34B-C9C046F548E8}"/>
    <cellStyle name="Normal 4 3 2 2 4 5" xfId="35108" xr:uid="{A945E2FC-0F74-4BB8-9594-1E8BCBA53ACD}"/>
    <cellStyle name="Normal 4 3 2 2 4 5 2" xfId="35109" xr:uid="{5D5589DC-B7EC-40A8-8E86-E9FDE45EBF0C}"/>
    <cellStyle name="Normal 4 3 2 2 4 5 3" xfId="35110" xr:uid="{3021C780-2955-4B01-8F3D-D8128AC9978B}"/>
    <cellStyle name="Normal 4 3 2 2 4 6" xfId="35111" xr:uid="{D4B170F3-7CBD-442E-8166-EAFD29BCFCD5}"/>
    <cellStyle name="Normal 4 3 2 2 4 6 2" xfId="35112" xr:uid="{D9F0F89D-B8F9-444E-8265-04F103D7CD53}"/>
    <cellStyle name="Normal 4 3 2 2 4 6 3" xfId="35113" xr:uid="{7B256146-B366-4040-83E7-5FB1138F18B8}"/>
    <cellStyle name="Normal 4 3 2 2 4 7" xfId="35114" xr:uid="{884CED13-3C58-4A73-AE3B-DD0BEA1A0845}"/>
    <cellStyle name="Normal 4 3 2 2 4 7 2" xfId="35115" xr:uid="{6C239090-5252-483F-8115-383F347956A3}"/>
    <cellStyle name="Normal 4 3 2 2 4 7 3" xfId="35116" xr:uid="{EAB192DA-84B4-43C4-8EF7-86649C8A236C}"/>
    <cellStyle name="Normal 4 3 2 2 4 8" xfId="35117" xr:uid="{DB85DF98-A5E3-497F-BE12-FF91E64C8056}"/>
    <cellStyle name="Normal 4 3 2 2 4 8 2" xfId="35118" xr:uid="{BBCB82E7-24D9-492F-B44A-71546A2A4F91}"/>
    <cellStyle name="Normal 4 3 2 2 4 8 2 2" xfId="35119" xr:uid="{E2FF3730-5383-46A6-870A-3F5AB39FFB3A}"/>
    <cellStyle name="Normal 4 3 2 2 4 8 2 2 2" xfId="35120" xr:uid="{F4ADA295-2745-409E-BFB4-B4C9B0AF274F}"/>
    <cellStyle name="Normal 4 3 2 2 4 8 2 3" xfId="35121" xr:uid="{12B0C94C-2A22-4E77-9C2C-33489E6B169A}"/>
    <cellStyle name="Normal 4 3 2 2 4 8 2 4" xfId="35122" xr:uid="{CB1EA567-A4AE-4CA0-AF91-A7E0F8F2FC66}"/>
    <cellStyle name="Normal 4 3 2 2 4 8 2 5" xfId="35123" xr:uid="{7B8755EB-BED5-4377-B9FE-6D4901919C7A}"/>
    <cellStyle name="Normal 4 3 2 2 4 8 3" xfId="35124" xr:uid="{5D6B5FCE-2DA8-4F55-BCF0-84532D2BA9CB}"/>
    <cellStyle name="Normal 4 3 2 2 4 8 3 2" xfId="35125" xr:uid="{377C30F8-F0B7-4A1E-AEBF-132C4E1BCCF6}"/>
    <cellStyle name="Normal 4 3 2 2 4 8 4" xfId="35126" xr:uid="{10270988-EA2C-4ABA-9192-64FC89B3EE69}"/>
    <cellStyle name="Normal 4 3 2 2 4 8 5" xfId="35127" xr:uid="{953FAC43-6B60-4BCF-AF6E-55EFB0C40627}"/>
    <cellStyle name="Normal 4 3 2 2 4 9" xfId="35128" xr:uid="{0DC54BD0-3B1D-4D2B-927F-D183D3643BFA}"/>
    <cellStyle name="Normal 4 3 2 2 5" xfId="35129" xr:uid="{140654E6-6C22-4F0A-BE4D-4DBCC0DF4600}"/>
    <cellStyle name="Normal 4 3 2 2 5 2" xfId="35130" xr:uid="{CF4F0DAC-2EA0-4048-86B5-2E5804C112E0}"/>
    <cellStyle name="Normal 4 3 2 2 5 3" xfId="35131" xr:uid="{A70150C9-C292-47F1-A169-6C6A1A44A5AD}"/>
    <cellStyle name="Normal 4 3 2 2 6" xfId="35132" xr:uid="{E7460A4B-8D4F-49FB-A407-0D1FF1A497B4}"/>
    <cellStyle name="Normal 4 3 2 2 6 2" xfId="35133" xr:uid="{B71FF521-923B-4B31-ABC6-C343AEF78FAE}"/>
    <cellStyle name="Normal 4 3 2 2 6 2 2" xfId="35134" xr:uid="{A304509F-B20A-4614-A40F-9D34DF6F9EDC}"/>
    <cellStyle name="Normal 4 3 2 2 6 2 2 2" xfId="35135" xr:uid="{D53ACBCA-E3E3-447C-B3E6-254E2917274A}"/>
    <cellStyle name="Normal 4 3 2 2 6 2 2 2 2" xfId="35136" xr:uid="{D9BA3200-3D36-42BF-B55A-E37B4B792211}"/>
    <cellStyle name="Normal 4 3 2 2 6 2 2 2 2 2" xfId="35137" xr:uid="{2E7963AD-B574-434E-A765-00A2291A3064}"/>
    <cellStyle name="Normal 4 3 2 2 6 2 2 2 3" xfId="35138" xr:uid="{6A02B116-DFF8-49CD-94E0-B86EA18C1E79}"/>
    <cellStyle name="Normal 4 3 2 2 6 2 2 2 4" xfId="35139" xr:uid="{006CAFCC-E8E1-490E-8621-9045E86A4D63}"/>
    <cellStyle name="Normal 4 3 2 2 6 2 2 2 5" xfId="35140" xr:uid="{EFC53287-D347-4214-A2C8-B50646661181}"/>
    <cellStyle name="Normal 4 3 2 2 6 2 2 3" xfId="35141" xr:uid="{56EA58A3-2A05-43B1-8FE3-FCCC94C0DA09}"/>
    <cellStyle name="Normal 4 3 2 2 6 2 2 3 2" xfId="35142" xr:uid="{D3C82F8A-7DD8-4948-8D38-40F0FDBC8F7A}"/>
    <cellStyle name="Normal 4 3 2 2 6 2 2 4" xfId="35143" xr:uid="{9F0E11DE-666F-4167-AD23-B4F7882B66AE}"/>
    <cellStyle name="Normal 4 3 2 2 6 2 2 5" xfId="35144" xr:uid="{74DE573D-D0E8-4405-9852-3B922F37A4FC}"/>
    <cellStyle name="Normal 4 3 2 2 6 2 3" xfId="35145" xr:uid="{69A05ACE-FB42-4C2D-88F9-476BBAA2786D}"/>
    <cellStyle name="Normal 4 3 2 2 6 2 4" xfId="35146" xr:uid="{D17AC784-09B3-4B9A-85E3-066BB34694F6}"/>
    <cellStyle name="Normal 4 3 2 2 6 2 5" xfId="35147" xr:uid="{B8DC4108-E72F-40AB-B48C-1FA4278C960C}"/>
    <cellStyle name="Normal 4 3 2 2 6 2 6" xfId="35148" xr:uid="{38B2DA18-279D-42DB-A438-7BD772123180}"/>
    <cellStyle name="Normal 4 3 2 2 6 2 6 2" xfId="35149" xr:uid="{0A9A92AA-67BE-47DC-9345-B7EF31DA3248}"/>
    <cellStyle name="Normal 4 3 2 2 6 2 7" xfId="35150" xr:uid="{DF2147F4-CBC4-41A8-AE78-8B94012DC8A5}"/>
    <cellStyle name="Normal 4 3 2 2 6 2 8" xfId="35151" xr:uid="{26EC29BD-D43A-4C82-8731-AFA65093ADA7}"/>
    <cellStyle name="Normal 4 3 2 2 6 2 9" xfId="35152" xr:uid="{46D7F754-2922-4EA4-98C4-AC3E2A5F1BD1}"/>
    <cellStyle name="Normal 4 3 2 2 6 3" xfId="35153" xr:uid="{3793BB08-1293-4A56-8A13-49C88A536F1F}"/>
    <cellStyle name="Normal 4 3 2 2 6 3 2" xfId="35154" xr:uid="{C6A25925-11C0-44DE-BFA4-10CD4DCFCA5A}"/>
    <cellStyle name="Normal 4 3 2 2 6 3 2 2" xfId="35155" xr:uid="{7B899553-2B7E-40DC-9BE1-36EB4BB6047F}"/>
    <cellStyle name="Normal 4 3 2 2 6 3 2 2 2" xfId="35156" xr:uid="{D1918752-CA65-42D0-BAC1-C14592DE3DF2}"/>
    <cellStyle name="Normal 4 3 2 2 6 3 2 3" xfId="35157" xr:uid="{829A8534-EF96-4519-B1A3-54D9D2E9DF0D}"/>
    <cellStyle name="Normal 4 3 2 2 6 3 2 4" xfId="35158" xr:uid="{C9621B99-7FD1-4D22-AC15-B29A4E85154C}"/>
    <cellStyle name="Normal 4 3 2 2 6 3 2 5" xfId="35159" xr:uid="{2DDDB6CC-A651-4716-8F07-1697C93DB133}"/>
    <cellStyle name="Normal 4 3 2 2 6 3 3" xfId="35160" xr:uid="{1CE56224-AD9B-4A0B-B6AA-408702DAA1FA}"/>
    <cellStyle name="Normal 4 3 2 2 6 3 3 2" xfId="35161" xr:uid="{EB2E2A21-A922-43A9-AB3B-D9B68F2FB52E}"/>
    <cellStyle name="Normal 4 3 2 2 6 3 4" xfId="35162" xr:uid="{ECE3FB9D-04E4-451A-9A20-0FDFA7C51E34}"/>
    <cellStyle name="Normal 4 3 2 2 6 3 5" xfId="35163" xr:uid="{4856A0A8-F11E-4DB5-8346-0B35BF5F157F}"/>
    <cellStyle name="Normal 4 3 2 2 6 4" xfId="35164" xr:uid="{C38E01D6-A275-4194-B121-A6026DD2D177}"/>
    <cellStyle name="Normal 4 3 2 2 6 5" xfId="35165" xr:uid="{2B091806-6C53-4DE4-913F-ECEB6A2B7CC5}"/>
    <cellStyle name="Normal 4 3 2 2 6 6" xfId="35166" xr:uid="{DB9BD832-3854-4DC9-9A7F-44CF315A596F}"/>
    <cellStyle name="Normal 4 3 2 2 6 6 2" xfId="35167" xr:uid="{7155B3EE-27D8-4BF0-A315-B186C51E27DC}"/>
    <cellStyle name="Normal 4 3 2 2 6 7" xfId="35168" xr:uid="{CC766D71-3C9A-475E-A899-E38D4B8C5C1D}"/>
    <cellStyle name="Normal 4 3 2 2 6 8" xfId="35169" xr:uid="{0E7A2AFB-4A8B-4B35-ABDF-915A8EA69307}"/>
    <cellStyle name="Normal 4 3 2 2 6 9" xfId="35170" xr:uid="{3E42A7D5-272F-4886-8E72-5638B4F93D8B}"/>
    <cellStyle name="Normal 4 3 2 2 7" xfId="35171" xr:uid="{E5A3B437-96A4-4B0A-83A7-DDC9D923A7D6}"/>
    <cellStyle name="Normal 4 3 2 2 8" xfId="35172" xr:uid="{01E6F516-3B92-401F-BE0E-5003266EF608}"/>
    <cellStyle name="Normal 4 3 2 2 9" xfId="35173" xr:uid="{52EAAC63-FCC1-4720-81B7-AF92447DBD1B}"/>
    <cellStyle name="Normal 4 3 2 20" xfId="35174" xr:uid="{28EE009A-5FDE-4AA6-A496-F1B5FC848DCE}"/>
    <cellStyle name="Normal 4 3 2 20 2" xfId="35175" xr:uid="{83BF7D7D-AAE8-43A0-9443-BCD5AA127BBA}"/>
    <cellStyle name="Normal 4 3 2 21" xfId="35176" xr:uid="{0E7704D7-8477-484B-B8AC-5E609B2099AD}"/>
    <cellStyle name="Normal 4 3 2 22" xfId="35177" xr:uid="{DE2B1998-3AB2-4C2C-8C5D-C21194A8BB93}"/>
    <cellStyle name="Normal 4 3 2 23" xfId="35178" xr:uid="{F5CD4C93-BD22-4315-9B1F-23B6E065FF74}"/>
    <cellStyle name="Normal 4 3 2 3" xfId="35179" xr:uid="{AF7D1D5C-EDB0-4CB8-A813-51E848E38A08}"/>
    <cellStyle name="Normal 4 3 2 3 2" xfId="35180" xr:uid="{155314D7-B0CB-4974-AA0B-4175CD7F1015}"/>
    <cellStyle name="Normal 4 3 2 3 3" xfId="35181" xr:uid="{EE5C6652-C40C-4950-BF32-2A6ACEC2643C}"/>
    <cellStyle name="Normal 4 3 2 4" xfId="35182" xr:uid="{04B55191-A55A-4F49-8BAA-E4BA835AE473}"/>
    <cellStyle name="Normal 4 3 2 4 2" xfId="35183" xr:uid="{234A6DC0-F8CC-4408-B046-DAE943A1AEFF}"/>
    <cellStyle name="Normal 4 3 2 4 3" xfId="35184" xr:uid="{07CCC663-A81E-4D86-811F-1F59BEE1BC23}"/>
    <cellStyle name="Normal 4 3 2 5" xfId="35185" xr:uid="{88F6B495-470D-4EB1-AAC2-1C3D7B131BE6}"/>
    <cellStyle name="Normal 4 3 2 5 2" xfId="35186" xr:uid="{842E7148-E970-48DA-84E6-904B91AD0E42}"/>
    <cellStyle name="Normal 4 3 2 5 3" xfId="35187" xr:uid="{7D9A1B24-AD32-4FB3-BA90-FC4DD02608D8}"/>
    <cellStyle name="Normal 4 3 2 6" xfId="35188" xr:uid="{BDBA69D5-96DA-495E-AF0F-345A48190CE6}"/>
    <cellStyle name="Normal 4 3 2 6 2" xfId="35189" xr:uid="{061536BA-4F15-4369-83CD-123D879FCA87}"/>
    <cellStyle name="Normal 4 3 2 6 3" xfId="35190" xr:uid="{983EBCC3-0746-4E34-AF29-96525C0CD6BE}"/>
    <cellStyle name="Normal 4 3 2 7" xfId="35191" xr:uid="{FA08D96E-002B-4625-9C8D-0FC21A73B2D2}"/>
    <cellStyle name="Normal 4 3 2 7 2" xfId="35192" xr:uid="{8DB11FC6-EC63-4BFF-AAEF-ECF5B230C0A1}"/>
    <cellStyle name="Normal 4 3 2 7 3" xfId="35193" xr:uid="{14ED16DC-7C5F-47B4-8678-51D54285C9EA}"/>
    <cellStyle name="Normal 4 3 2 8" xfId="35194" xr:uid="{CEFDF713-00DE-448A-937B-3378A302298D}"/>
    <cellStyle name="Normal 4 3 2 8 10" xfId="35195" xr:uid="{E1DB6E0B-6771-4B8D-8225-8073B617E4F8}"/>
    <cellStyle name="Normal 4 3 2 8 11" xfId="35196" xr:uid="{A00D4B66-CC66-4E95-8116-A34791496681}"/>
    <cellStyle name="Normal 4 3 2 8 12" xfId="35197" xr:uid="{CE30CAD4-8257-49E3-99A7-219A1AE4E87A}"/>
    <cellStyle name="Normal 4 3 2 8 13" xfId="35198" xr:uid="{D40A5AAB-2BA8-4AF5-B158-918690391C0B}"/>
    <cellStyle name="Normal 4 3 2 8 13 2" xfId="35199" xr:uid="{5D032131-E31C-4460-9DFC-F976D2D138F7}"/>
    <cellStyle name="Normal 4 3 2 8 14" xfId="35200" xr:uid="{C4B02087-B155-4FE2-BAB2-1FB3DCAF46C1}"/>
    <cellStyle name="Normal 4 3 2 8 15" xfId="35201" xr:uid="{E9787DF5-4B69-420E-9A8A-1E23F80BF4BF}"/>
    <cellStyle name="Normal 4 3 2 8 16" xfId="35202" xr:uid="{48D61511-56EB-4588-9250-A943DF5FB1F4}"/>
    <cellStyle name="Normal 4 3 2 8 2" xfId="35203" xr:uid="{01DEA995-E217-4207-96A5-C2C9F49AA145}"/>
    <cellStyle name="Normal 4 3 2 8 2 10" xfId="35204" xr:uid="{F4E93F1D-0778-4BB5-8594-84D7215D40AB}"/>
    <cellStyle name="Normal 4 3 2 8 2 11" xfId="35205" xr:uid="{D20C7228-E7AC-40D8-9092-E2EE20D5A6DD}"/>
    <cellStyle name="Normal 4 3 2 8 2 12" xfId="35206" xr:uid="{B3389F5E-5387-46A0-B3A9-2024A4EBD198}"/>
    <cellStyle name="Normal 4 3 2 8 2 13" xfId="35207" xr:uid="{463B1251-90EE-4D84-8244-7251D9745490}"/>
    <cellStyle name="Normal 4 3 2 8 2 13 2" xfId="35208" xr:uid="{A553CE16-5879-49D9-BECA-3997FA8356B1}"/>
    <cellStyle name="Normal 4 3 2 8 2 14" xfId="35209" xr:uid="{CBB8F0C4-6D76-4D18-A9EA-C78CE5C026C3}"/>
    <cellStyle name="Normal 4 3 2 8 2 15" xfId="35210" xr:uid="{D5F49712-FB1F-4828-9DF3-F4477084ABE8}"/>
    <cellStyle name="Normal 4 3 2 8 2 16" xfId="35211" xr:uid="{6A4F1358-2DD0-4F71-964A-29E2B262A938}"/>
    <cellStyle name="Normal 4 3 2 8 2 2" xfId="35212" xr:uid="{01CCCA1B-696B-44B9-840F-ADBF743680B3}"/>
    <cellStyle name="Normal 4 3 2 8 2 2 10" xfId="35213" xr:uid="{0DA33564-AAB6-4851-B282-BDDF8640799B}"/>
    <cellStyle name="Normal 4 3 2 8 2 2 11" xfId="35214" xr:uid="{3C607BCB-25D9-4FB3-AA70-0C3C6E093D12}"/>
    <cellStyle name="Normal 4 3 2 8 2 2 12" xfId="35215" xr:uid="{20BE3D54-B99A-40F2-81FF-F100E9D2BB76}"/>
    <cellStyle name="Normal 4 3 2 8 2 2 12 2" xfId="35216" xr:uid="{FF04BA48-55DA-4601-8CCF-A29060EE6B10}"/>
    <cellStyle name="Normal 4 3 2 8 2 2 13" xfId="35217" xr:uid="{D2A2CC11-D994-4140-8524-29E58DA634EE}"/>
    <cellStyle name="Normal 4 3 2 8 2 2 14" xfId="35218" xr:uid="{081CB3C1-7501-4C23-9CDB-96FA9DA0915E}"/>
    <cellStyle name="Normal 4 3 2 8 2 2 15" xfId="35219" xr:uid="{E9726D12-2E4C-4E20-BAF0-4B72976980ED}"/>
    <cellStyle name="Normal 4 3 2 8 2 2 2" xfId="35220" xr:uid="{25077F4C-8125-4191-903C-C613B0E680ED}"/>
    <cellStyle name="Normal 4 3 2 8 2 2 2 2" xfId="35221" xr:uid="{8788B3EC-E25C-4B1D-AAEE-32DEC6ADD245}"/>
    <cellStyle name="Normal 4 3 2 8 2 2 2 2 2" xfId="35222" xr:uid="{DBDB225D-BDB6-4CDE-9DCF-11715553F3F6}"/>
    <cellStyle name="Normal 4 3 2 8 2 2 2 2 2 2" xfId="35223" xr:uid="{B203A707-972B-4424-BB3B-BA2481194CC4}"/>
    <cellStyle name="Normal 4 3 2 8 2 2 2 2 2 2 2" xfId="35224" xr:uid="{7DA17A03-34D6-4230-8C07-5CAB84E5B532}"/>
    <cellStyle name="Normal 4 3 2 8 2 2 2 2 2 2 2 2" xfId="35225" xr:uid="{C8C3660D-115C-4B2F-984F-06847337B1A5}"/>
    <cellStyle name="Normal 4 3 2 8 2 2 2 2 2 2 3" xfId="35226" xr:uid="{F6B70C82-0B87-40E6-A366-EDB8A008D251}"/>
    <cellStyle name="Normal 4 3 2 8 2 2 2 2 2 2 4" xfId="35227" xr:uid="{EB98199F-5609-419F-82F9-D39473A370DB}"/>
    <cellStyle name="Normal 4 3 2 8 2 2 2 2 2 2 5" xfId="35228" xr:uid="{F415A703-3EFB-42E0-8E03-8C30A2AC0F01}"/>
    <cellStyle name="Normal 4 3 2 8 2 2 2 2 2 3" xfId="35229" xr:uid="{0F19F108-1C09-41E2-AFFC-0C9C63310D05}"/>
    <cellStyle name="Normal 4 3 2 8 2 2 2 2 2 3 2" xfId="35230" xr:uid="{68513797-0018-4F01-8D70-AF0AF3F69C42}"/>
    <cellStyle name="Normal 4 3 2 8 2 2 2 2 2 4" xfId="35231" xr:uid="{89825DEC-7D63-4858-966B-B7C484AC2DE4}"/>
    <cellStyle name="Normal 4 3 2 8 2 2 2 2 2 5" xfId="35232" xr:uid="{1968D89F-8548-45C9-B1B0-8B92D0465F0B}"/>
    <cellStyle name="Normal 4 3 2 8 2 2 2 2 3" xfId="35233" xr:uid="{A3452E63-CB34-4EC8-8A6D-25B4A80DD56A}"/>
    <cellStyle name="Normal 4 3 2 8 2 2 2 2 4" xfId="35234" xr:uid="{94D4402B-701E-47F6-BABD-531F68B7B248}"/>
    <cellStyle name="Normal 4 3 2 8 2 2 2 2 5" xfId="35235" xr:uid="{259EEA3B-74F0-4C7E-99B4-801D5AF8D483}"/>
    <cellStyle name="Normal 4 3 2 8 2 2 2 2 6" xfId="35236" xr:uid="{BB6275E9-C57F-4FDC-9A05-8C26146C8D0D}"/>
    <cellStyle name="Normal 4 3 2 8 2 2 2 2 6 2" xfId="35237" xr:uid="{70AEBFC2-D29C-4467-B691-E10F30886CD0}"/>
    <cellStyle name="Normal 4 3 2 8 2 2 2 2 7" xfId="35238" xr:uid="{2BF64685-1125-4A40-A563-F1FFF629D166}"/>
    <cellStyle name="Normal 4 3 2 8 2 2 2 2 8" xfId="35239" xr:uid="{93892F21-F252-4E66-AB30-0F874978AAB6}"/>
    <cellStyle name="Normal 4 3 2 8 2 2 2 2 9" xfId="35240" xr:uid="{39A3EBFE-B143-4844-A1A8-A16B4972882A}"/>
    <cellStyle name="Normal 4 3 2 8 2 2 2 3" xfId="35241" xr:uid="{C08C7588-60D3-4814-A91F-45BD05C985B5}"/>
    <cellStyle name="Normal 4 3 2 8 2 2 2 3 2" xfId="35242" xr:uid="{44552EAF-3C7C-4EEE-BF25-262803D8B0FE}"/>
    <cellStyle name="Normal 4 3 2 8 2 2 2 3 2 2" xfId="35243" xr:uid="{D43E5612-FC99-4ED9-B8E2-96BE1F1F0748}"/>
    <cellStyle name="Normal 4 3 2 8 2 2 2 3 2 2 2" xfId="35244" xr:uid="{372E93F7-DB57-42AB-959E-5AC060BD1A30}"/>
    <cellStyle name="Normal 4 3 2 8 2 2 2 3 2 3" xfId="35245" xr:uid="{CB4E2231-A492-4D8E-9FE2-94190F54C357}"/>
    <cellStyle name="Normal 4 3 2 8 2 2 2 3 2 4" xfId="35246" xr:uid="{660251F0-1B58-4B6D-B8C4-D37C446118C0}"/>
    <cellStyle name="Normal 4 3 2 8 2 2 2 3 2 5" xfId="35247" xr:uid="{94794CD3-5D5B-41D7-9ADA-D8EBF4D9A597}"/>
    <cellStyle name="Normal 4 3 2 8 2 2 2 3 3" xfId="35248" xr:uid="{E6C74CE4-5110-42AC-BA79-61250A5A6EAB}"/>
    <cellStyle name="Normal 4 3 2 8 2 2 2 3 3 2" xfId="35249" xr:uid="{79928524-B2A2-4547-9FBC-4CFA08D35A07}"/>
    <cellStyle name="Normal 4 3 2 8 2 2 2 3 4" xfId="35250" xr:uid="{28A56475-78AE-4A5B-B504-6AC815403156}"/>
    <cellStyle name="Normal 4 3 2 8 2 2 2 3 5" xfId="35251" xr:uid="{96343E8C-3814-45BB-A782-A97EA63EA4EA}"/>
    <cellStyle name="Normal 4 3 2 8 2 2 2 4" xfId="35252" xr:uid="{470D206D-AE8C-4E38-92E1-E025F11EB7CA}"/>
    <cellStyle name="Normal 4 3 2 8 2 2 2 5" xfId="35253" xr:uid="{FDBEC473-C272-4FAB-8894-4C44EBA7F61E}"/>
    <cellStyle name="Normal 4 3 2 8 2 2 2 6" xfId="35254" xr:uid="{FEB2CDF8-4DD8-4F84-B2A7-454A04E74C01}"/>
    <cellStyle name="Normal 4 3 2 8 2 2 2 6 2" xfId="35255" xr:uid="{6C44671A-2D45-47AE-9AF4-39A1C66A9CC6}"/>
    <cellStyle name="Normal 4 3 2 8 2 2 2 7" xfId="35256" xr:uid="{0D287114-721F-48E2-BD4D-CDD2F1916609}"/>
    <cellStyle name="Normal 4 3 2 8 2 2 2 8" xfId="35257" xr:uid="{BB7981BA-5279-411C-9982-88FEE29D518D}"/>
    <cellStyle name="Normal 4 3 2 8 2 2 2 9" xfId="35258" xr:uid="{40120B51-10DB-4021-852A-B12752A39133}"/>
    <cellStyle name="Normal 4 3 2 8 2 2 3" xfId="35259" xr:uid="{A2526DEC-0088-4523-A761-C5D92585A0C5}"/>
    <cellStyle name="Normal 4 3 2 8 2 2 4" xfId="35260" xr:uid="{98E683B7-5065-43D2-AE65-1AC23EA913E0}"/>
    <cellStyle name="Normal 4 3 2 8 2 2 5" xfId="35261" xr:uid="{B4A35E62-C460-4A9B-950F-982452B499E2}"/>
    <cellStyle name="Normal 4 3 2 8 2 2 6" xfId="35262" xr:uid="{81362F60-F0FD-47AA-8A69-81250C87FD9D}"/>
    <cellStyle name="Normal 4 3 2 8 2 2 7" xfId="35263" xr:uid="{8B6560E4-F530-443B-BD17-F76CD5D37309}"/>
    <cellStyle name="Normal 4 3 2 8 2 2 8" xfId="35264" xr:uid="{930D867C-E1FF-4D01-8286-108AE36F46A6}"/>
    <cellStyle name="Normal 4 3 2 8 2 2 8 2" xfId="35265" xr:uid="{970AABD2-3A3F-4079-B9D9-2EA9402A7906}"/>
    <cellStyle name="Normal 4 3 2 8 2 2 8 2 2" xfId="35266" xr:uid="{AFDF52B2-94A2-4658-8E50-DB9074209639}"/>
    <cellStyle name="Normal 4 3 2 8 2 2 8 2 2 2" xfId="35267" xr:uid="{8ECC2A5A-DD00-4843-9C94-E9E7DE4FC4AF}"/>
    <cellStyle name="Normal 4 3 2 8 2 2 8 2 3" xfId="35268" xr:uid="{C11DEAAF-4DF1-4E8B-80F7-CFB605A8A561}"/>
    <cellStyle name="Normal 4 3 2 8 2 2 8 2 4" xfId="35269" xr:uid="{7FED516B-81AD-489D-901D-5682CEBC87C1}"/>
    <cellStyle name="Normal 4 3 2 8 2 2 8 2 5" xfId="35270" xr:uid="{783FFE60-8DF5-43DA-9917-18B0DC170F95}"/>
    <cellStyle name="Normal 4 3 2 8 2 2 8 3" xfId="35271" xr:uid="{A07A5CBF-FA2C-4378-84B7-DA5758284705}"/>
    <cellStyle name="Normal 4 3 2 8 2 2 8 3 2" xfId="35272" xr:uid="{4B6AA26B-032E-42B5-866A-13C10384E3E5}"/>
    <cellStyle name="Normal 4 3 2 8 2 2 8 4" xfId="35273" xr:uid="{506CD73B-7CB6-4E50-93E9-B4864F633BEB}"/>
    <cellStyle name="Normal 4 3 2 8 2 2 8 5" xfId="35274" xr:uid="{50358697-D83A-4101-B8BD-458C758C66A3}"/>
    <cellStyle name="Normal 4 3 2 8 2 2 9" xfId="35275" xr:uid="{B2A02D56-4E63-4782-998B-A28C5A90458C}"/>
    <cellStyle name="Normal 4 3 2 8 2 3" xfId="35276" xr:uid="{DEDB6FFE-9B05-4AF5-8014-B77657F1ECB0}"/>
    <cellStyle name="Normal 4 3 2 8 2 4" xfId="35277" xr:uid="{6E07CF85-7A12-4A49-9932-F800C6C31072}"/>
    <cellStyle name="Normal 4 3 2 8 2 4 2" xfId="35278" xr:uid="{96A4B88D-03F1-46B2-BBBD-24185F49FBFA}"/>
    <cellStyle name="Normal 4 3 2 8 2 4 2 2" xfId="35279" xr:uid="{A0073369-37E8-442C-BFB0-D082BD14F4F2}"/>
    <cellStyle name="Normal 4 3 2 8 2 4 2 2 2" xfId="35280" xr:uid="{0CC06B91-787C-44BA-BCAB-99B2C8277A2B}"/>
    <cellStyle name="Normal 4 3 2 8 2 4 2 2 2 2" xfId="35281" xr:uid="{BB712156-B49D-49C5-B306-ADB8E5F0D129}"/>
    <cellStyle name="Normal 4 3 2 8 2 4 2 2 2 2 2" xfId="35282" xr:uid="{B6E1C910-D1D9-47B4-92DD-2461900ABEA5}"/>
    <cellStyle name="Normal 4 3 2 8 2 4 2 2 2 3" xfId="35283" xr:uid="{32A9A42B-DB8C-488A-907C-0C7C32583837}"/>
    <cellStyle name="Normal 4 3 2 8 2 4 2 2 2 4" xfId="35284" xr:uid="{00A77CB1-9B4E-4DCF-A2B8-40A29CB94719}"/>
    <cellStyle name="Normal 4 3 2 8 2 4 2 2 2 5" xfId="35285" xr:uid="{AA6152DC-941E-4D2B-BDBC-4622154EEEB3}"/>
    <cellStyle name="Normal 4 3 2 8 2 4 2 2 3" xfId="35286" xr:uid="{AA521E5A-ED4C-43C5-855C-1DD913859E40}"/>
    <cellStyle name="Normal 4 3 2 8 2 4 2 2 3 2" xfId="35287" xr:uid="{08DF8A0C-292F-497F-A054-1DDEF15BAB59}"/>
    <cellStyle name="Normal 4 3 2 8 2 4 2 2 4" xfId="35288" xr:uid="{F10DCAA4-9C44-4966-A466-7982671D9F5F}"/>
    <cellStyle name="Normal 4 3 2 8 2 4 2 2 5" xfId="35289" xr:uid="{38E861CB-E364-469E-B641-7AB74D8716E9}"/>
    <cellStyle name="Normal 4 3 2 8 2 4 2 3" xfId="35290" xr:uid="{DC8FD62E-9495-445C-937E-C82828916D9F}"/>
    <cellStyle name="Normal 4 3 2 8 2 4 2 4" xfId="35291" xr:uid="{DC975B1D-D9CE-4C03-A8E2-F8906888F482}"/>
    <cellStyle name="Normal 4 3 2 8 2 4 2 5" xfId="35292" xr:uid="{DD02CBAE-45EF-4FF3-9DEA-BAE739FD9873}"/>
    <cellStyle name="Normal 4 3 2 8 2 4 2 6" xfId="35293" xr:uid="{C28843B5-03BE-46D6-A1C5-D4C122D43C8D}"/>
    <cellStyle name="Normal 4 3 2 8 2 4 2 6 2" xfId="35294" xr:uid="{1A36563C-E2CB-4F56-9341-9D702484423B}"/>
    <cellStyle name="Normal 4 3 2 8 2 4 2 7" xfId="35295" xr:uid="{5C54C82D-440C-43BD-9E80-299F1DC443A3}"/>
    <cellStyle name="Normal 4 3 2 8 2 4 2 8" xfId="35296" xr:uid="{5BC8555D-71DC-494C-A4D0-8840C2735682}"/>
    <cellStyle name="Normal 4 3 2 8 2 4 2 9" xfId="35297" xr:uid="{5CC6776C-FE98-47A3-AFA7-7FA7CF98D050}"/>
    <cellStyle name="Normal 4 3 2 8 2 4 3" xfId="35298" xr:uid="{15C94558-A531-44B5-AA3B-2CF461BF50BD}"/>
    <cellStyle name="Normal 4 3 2 8 2 4 3 2" xfId="35299" xr:uid="{598859BD-6D2C-4CB0-AAC6-2A897DB0A453}"/>
    <cellStyle name="Normal 4 3 2 8 2 4 3 2 2" xfId="35300" xr:uid="{216264BA-014F-4473-AC7E-1EFBADB67544}"/>
    <cellStyle name="Normal 4 3 2 8 2 4 3 2 2 2" xfId="35301" xr:uid="{71CB60E3-60F3-4740-8895-966E31708933}"/>
    <cellStyle name="Normal 4 3 2 8 2 4 3 2 3" xfId="35302" xr:uid="{6FF2CFE6-A8F6-4963-9BCE-9EE421E2FD49}"/>
    <cellStyle name="Normal 4 3 2 8 2 4 3 2 4" xfId="35303" xr:uid="{AE29D27B-3C26-4871-9C12-E170866A05D3}"/>
    <cellStyle name="Normal 4 3 2 8 2 4 3 2 5" xfId="35304" xr:uid="{A54D7008-2646-4108-AD73-D64A29959068}"/>
    <cellStyle name="Normal 4 3 2 8 2 4 3 3" xfId="35305" xr:uid="{01D3CFF5-4E66-4A40-9D9C-ACCD994A5E26}"/>
    <cellStyle name="Normal 4 3 2 8 2 4 3 3 2" xfId="35306" xr:uid="{4541BE9A-0999-4B25-BF47-C1E9585984A8}"/>
    <cellStyle name="Normal 4 3 2 8 2 4 3 4" xfId="35307" xr:uid="{411DF5BF-3648-4380-B6A0-E7FEEBA587DE}"/>
    <cellStyle name="Normal 4 3 2 8 2 4 3 5" xfId="35308" xr:uid="{BF053A79-3FF9-400C-92C7-7BCE8BEE638E}"/>
    <cellStyle name="Normal 4 3 2 8 2 4 4" xfId="35309" xr:uid="{2F6203F1-134C-4B34-92E5-31C975D2AE67}"/>
    <cellStyle name="Normal 4 3 2 8 2 4 5" xfId="35310" xr:uid="{3BDD7D79-D75F-45F3-B5E0-965908F270EF}"/>
    <cellStyle name="Normal 4 3 2 8 2 4 6" xfId="35311" xr:uid="{1D509008-AFB6-432A-9BBD-2316871A849F}"/>
    <cellStyle name="Normal 4 3 2 8 2 4 6 2" xfId="35312" xr:uid="{BADE0A63-3B50-474B-8E39-2044A1AA5082}"/>
    <cellStyle name="Normal 4 3 2 8 2 4 7" xfId="35313" xr:uid="{BEF07C66-CBC2-4D19-AEAA-398ED2A6D227}"/>
    <cellStyle name="Normal 4 3 2 8 2 4 8" xfId="35314" xr:uid="{DB0A5613-DF90-4507-BCA7-98D291B5A3C9}"/>
    <cellStyle name="Normal 4 3 2 8 2 4 9" xfId="35315" xr:uid="{6DDF1125-F491-47C5-901A-7421442952D4}"/>
    <cellStyle name="Normal 4 3 2 8 2 5" xfId="35316" xr:uid="{5D7311CB-DFD5-4F1E-835A-8F2F6698869A}"/>
    <cellStyle name="Normal 4 3 2 8 2 6" xfId="35317" xr:uid="{B616FC7B-9193-4284-AD3E-7A6956DCD486}"/>
    <cellStyle name="Normal 4 3 2 8 2 7" xfId="35318" xr:uid="{5B1EB52E-B751-4274-8E25-D58F364172EF}"/>
    <cellStyle name="Normal 4 3 2 8 2 8" xfId="35319" xr:uid="{6A8E50BE-EE9D-43F0-8166-00E7742BF396}"/>
    <cellStyle name="Normal 4 3 2 8 2 9" xfId="35320" xr:uid="{BEC66C09-195C-4995-B4ED-83F60CA3AD09}"/>
    <cellStyle name="Normal 4 3 2 8 2 9 2" xfId="35321" xr:uid="{C38CBFD7-CA05-4905-BF83-AB147933B385}"/>
    <cellStyle name="Normal 4 3 2 8 2 9 2 2" xfId="35322" xr:uid="{A3E73DDA-8C59-4EF7-A360-DC7564404268}"/>
    <cellStyle name="Normal 4 3 2 8 2 9 2 2 2" xfId="35323" xr:uid="{CB0293B5-6BA0-4B50-B021-2F376D1DC631}"/>
    <cellStyle name="Normal 4 3 2 8 2 9 2 3" xfId="35324" xr:uid="{A9E9B09E-74A0-4112-95A8-5E3ACC003719}"/>
    <cellStyle name="Normal 4 3 2 8 2 9 2 4" xfId="35325" xr:uid="{BC4D1CBA-BF90-4613-9953-7E53E9CA4BA9}"/>
    <cellStyle name="Normal 4 3 2 8 2 9 2 5" xfId="35326" xr:uid="{4DB42018-434A-4FA5-8CE4-623B3EEEFAD1}"/>
    <cellStyle name="Normal 4 3 2 8 2 9 3" xfId="35327" xr:uid="{53A6D69E-1178-43BA-A693-9C60E59FE93D}"/>
    <cellStyle name="Normal 4 3 2 8 2 9 3 2" xfId="35328" xr:uid="{A4D769D2-A8EE-4B8C-BBE7-43701F54FFE2}"/>
    <cellStyle name="Normal 4 3 2 8 2 9 4" xfId="35329" xr:uid="{CC679A5E-0A13-4B9D-8DBF-CBC745FDB3AD}"/>
    <cellStyle name="Normal 4 3 2 8 2 9 5" xfId="35330" xr:uid="{96F1F058-1CE3-4DEB-8C14-4DB86CC350B5}"/>
    <cellStyle name="Normal 4 3 2 8 3" xfId="35331" xr:uid="{ACA3050A-1AAE-4D11-A838-09DC95F7DE71}"/>
    <cellStyle name="Normal 4 3 2 8 3 10" xfId="35332" xr:uid="{95DDFD88-36EB-4360-A050-AADF2F49E3AC}"/>
    <cellStyle name="Normal 4 3 2 8 3 11" xfId="35333" xr:uid="{A0E76323-C577-4191-B653-49965D468DA8}"/>
    <cellStyle name="Normal 4 3 2 8 3 12" xfId="35334" xr:uid="{29BE54F3-74BD-4D1D-B9E0-F230495B91BC}"/>
    <cellStyle name="Normal 4 3 2 8 3 12 2" xfId="35335" xr:uid="{A0A719DA-3218-48FC-BE35-B708435C5319}"/>
    <cellStyle name="Normal 4 3 2 8 3 13" xfId="35336" xr:uid="{868C9E75-3A31-4B76-9668-5397B4477313}"/>
    <cellStyle name="Normal 4 3 2 8 3 14" xfId="35337" xr:uid="{9F0485AF-449C-4F63-AC52-A41D1D7E66A1}"/>
    <cellStyle name="Normal 4 3 2 8 3 15" xfId="35338" xr:uid="{BB9D7C2C-A9C1-40C2-BC71-DDEDDB3D3410}"/>
    <cellStyle name="Normal 4 3 2 8 3 2" xfId="35339" xr:uid="{0CB39A05-1597-485C-B2F5-BB8DE2840837}"/>
    <cellStyle name="Normal 4 3 2 8 3 2 2" xfId="35340" xr:uid="{1ADAE35F-4757-4333-80BD-7BF2CA8ED073}"/>
    <cellStyle name="Normal 4 3 2 8 3 2 2 2" xfId="35341" xr:uid="{6FA70A78-35C2-4B81-B9B5-ED07CD35AEB1}"/>
    <cellStyle name="Normal 4 3 2 8 3 2 2 2 2" xfId="35342" xr:uid="{57AFF1AC-BE55-4E75-823C-0EC8EDDAC1CF}"/>
    <cellStyle name="Normal 4 3 2 8 3 2 2 2 2 2" xfId="35343" xr:uid="{AC9014B0-5DE9-41E9-88CD-88813C7030AF}"/>
    <cellStyle name="Normal 4 3 2 8 3 2 2 2 2 2 2" xfId="35344" xr:uid="{38F20E55-4282-44BA-99AD-6B2FD39CCF12}"/>
    <cellStyle name="Normal 4 3 2 8 3 2 2 2 2 3" xfId="35345" xr:uid="{157FB089-2AD8-4956-BA5C-0077CB51C247}"/>
    <cellStyle name="Normal 4 3 2 8 3 2 2 2 2 4" xfId="35346" xr:uid="{123AF193-DD8E-484C-AE5E-A920AE74330E}"/>
    <cellStyle name="Normal 4 3 2 8 3 2 2 2 2 5" xfId="35347" xr:uid="{39AF2735-8904-495A-83DA-470F0AC05ACD}"/>
    <cellStyle name="Normal 4 3 2 8 3 2 2 2 3" xfId="35348" xr:uid="{C2149015-B735-4908-94E2-B35CC1275272}"/>
    <cellStyle name="Normal 4 3 2 8 3 2 2 2 3 2" xfId="35349" xr:uid="{D19B98A8-5944-4185-85B7-10B54CC24946}"/>
    <cellStyle name="Normal 4 3 2 8 3 2 2 2 4" xfId="35350" xr:uid="{6F8E7341-F5B5-4AAD-8C52-93319515E4B4}"/>
    <cellStyle name="Normal 4 3 2 8 3 2 2 2 5" xfId="35351" xr:uid="{40A6F485-6580-4AF6-90BD-42977A25CB9E}"/>
    <cellStyle name="Normal 4 3 2 8 3 2 2 3" xfId="35352" xr:uid="{687E694C-4727-4D51-BB98-848E7B9F7986}"/>
    <cellStyle name="Normal 4 3 2 8 3 2 2 4" xfId="35353" xr:uid="{7B601977-A431-4DB2-8AD3-FA8598558D2C}"/>
    <cellStyle name="Normal 4 3 2 8 3 2 2 5" xfId="35354" xr:uid="{534122F0-C88D-4681-BA21-3597F3680624}"/>
    <cellStyle name="Normal 4 3 2 8 3 2 2 6" xfId="35355" xr:uid="{9C69F778-076F-4D68-AEE3-965995DB51C3}"/>
    <cellStyle name="Normal 4 3 2 8 3 2 2 6 2" xfId="35356" xr:uid="{EB9FAD75-E69D-481E-8D7F-64B778592886}"/>
    <cellStyle name="Normal 4 3 2 8 3 2 2 7" xfId="35357" xr:uid="{D805634C-9381-40B6-B063-7718695A08DB}"/>
    <cellStyle name="Normal 4 3 2 8 3 2 2 8" xfId="35358" xr:uid="{6DB6024F-7680-40E8-86F1-8859B9607237}"/>
    <cellStyle name="Normal 4 3 2 8 3 2 2 9" xfId="35359" xr:uid="{2A4426BF-798E-427F-8DD3-24A4C56B9E8B}"/>
    <cellStyle name="Normal 4 3 2 8 3 2 3" xfId="35360" xr:uid="{3D2C8B5C-EDA3-4C5D-9206-D99958FAA8B2}"/>
    <cellStyle name="Normal 4 3 2 8 3 2 3 2" xfId="35361" xr:uid="{E78A19E1-E6B2-461B-ABEB-12D654E0676E}"/>
    <cellStyle name="Normal 4 3 2 8 3 2 3 2 2" xfId="35362" xr:uid="{2D78B019-4AB4-4D11-BE39-33855220C184}"/>
    <cellStyle name="Normal 4 3 2 8 3 2 3 2 2 2" xfId="35363" xr:uid="{2378F167-F92A-44D1-B960-D8821F3B2ABF}"/>
    <cellStyle name="Normal 4 3 2 8 3 2 3 2 3" xfId="35364" xr:uid="{73ABF226-1FB6-4251-A520-A20173D75137}"/>
    <cellStyle name="Normal 4 3 2 8 3 2 3 2 4" xfId="35365" xr:uid="{EC65C138-4F50-4BC1-A6A1-11BC1B4FFD91}"/>
    <cellStyle name="Normal 4 3 2 8 3 2 3 2 5" xfId="35366" xr:uid="{ED915EC7-C174-4BF4-B94F-39EE156779F9}"/>
    <cellStyle name="Normal 4 3 2 8 3 2 3 3" xfId="35367" xr:uid="{13F5DA97-D269-4131-9A4A-0BC74B2F941F}"/>
    <cellStyle name="Normal 4 3 2 8 3 2 3 3 2" xfId="35368" xr:uid="{F1F6F75A-C454-44D2-BD22-1AE643469973}"/>
    <cellStyle name="Normal 4 3 2 8 3 2 3 4" xfId="35369" xr:uid="{A3FBB872-2049-4246-AACF-FAB836E9061C}"/>
    <cellStyle name="Normal 4 3 2 8 3 2 3 5" xfId="35370" xr:uid="{2DD92387-30BB-459D-92E4-CEED2A45FE79}"/>
    <cellStyle name="Normal 4 3 2 8 3 2 4" xfId="35371" xr:uid="{51137B57-D8CA-40D7-8418-56E6F058E2D4}"/>
    <cellStyle name="Normal 4 3 2 8 3 2 5" xfId="35372" xr:uid="{166E7C0A-7845-4AA9-B282-BE03F344C654}"/>
    <cellStyle name="Normal 4 3 2 8 3 2 6" xfId="35373" xr:uid="{0B4ABF56-0E36-4675-93EE-37ACFCA11770}"/>
    <cellStyle name="Normal 4 3 2 8 3 2 6 2" xfId="35374" xr:uid="{B686D190-7215-4D9E-8A0A-00185FEA039F}"/>
    <cellStyle name="Normal 4 3 2 8 3 2 7" xfId="35375" xr:uid="{45B43796-27AD-477B-B90B-73BCE549EB65}"/>
    <cellStyle name="Normal 4 3 2 8 3 2 8" xfId="35376" xr:uid="{194560B2-5A80-4E7A-9496-0D4CB2AFCBC5}"/>
    <cellStyle name="Normal 4 3 2 8 3 2 9" xfId="35377" xr:uid="{23AA289C-5FAE-4FAF-8AC9-C5DD2A542B4E}"/>
    <cellStyle name="Normal 4 3 2 8 3 3" xfId="35378" xr:uid="{E04F15B0-0349-45FE-9420-2848648306BC}"/>
    <cellStyle name="Normal 4 3 2 8 3 4" xfId="35379" xr:uid="{96251598-E84E-4E13-B886-12E5F292B614}"/>
    <cellStyle name="Normal 4 3 2 8 3 5" xfId="35380" xr:uid="{7C80D226-7CF0-4684-A7C8-9207B159B5D0}"/>
    <cellStyle name="Normal 4 3 2 8 3 6" xfId="35381" xr:uid="{4B5055E6-8D9A-44F8-8B55-6D8F43286865}"/>
    <cellStyle name="Normal 4 3 2 8 3 7" xfId="35382" xr:uid="{DA837187-C53A-4179-818F-37F9A327A687}"/>
    <cellStyle name="Normal 4 3 2 8 3 8" xfId="35383" xr:uid="{DE7EFD64-CDB2-4677-8D8C-9570DA83CAB5}"/>
    <cellStyle name="Normal 4 3 2 8 3 8 2" xfId="35384" xr:uid="{C7D6E9FF-8E04-47B2-A189-4C4F4EBDA5A0}"/>
    <cellStyle name="Normal 4 3 2 8 3 8 2 2" xfId="35385" xr:uid="{9C99A3F4-7103-4669-BD18-C6DC67D873D3}"/>
    <cellStyle name="Normal 4 3 2 8 3 8 2 2 2" xfId="35386" xr:uid="{F3F8CF50-19D1-4300-8A14-551A6CA5CF18}"/>
    <cellStyle name="Normal 4 3 2 8 3 8 2 3" xfId="35387" xr:uid="{51852A68-DA0A-4844-8F8D-BB6B20012EF8}"/>
    <cellStyle name="Normal 4 3 2 8 3 8 2 4" xfId="35388" xr:uid="{D53D16D3-D482-4279-8F3E-4F16D81DA906}"/>
    <cellStyle name="Normal 4 3 2 8 3 8 2 5" xfId="35389" xr:uid="{B8AA328C-B2BE-4012-95EB-941A32B12653}"/>
    <cellStyle name="Normal 4 3 2 8 3 8 3" xfId="35390" xr:uid="{562871A5-4382-49F2-A7EB-8724852DD2C3}"/>
    <cellStyle name="Normal 4 3 2 8 3 8 3 2" xfId="35391" xr:uid="{CA507FB4-28CD-469E-8DF4-42C3A9C22439}"/>
    <cellStyle name="Normal 4 3 2 8 3 8 4" xfId="35392" xr:uid="{E44B9AA3-2B09-4D2F-8ABE-F2DC0C0AA359}"/>
    <cellStyle name="Normal 4 3 2 8 3 8 5" xfId="35393" xr:uid="{8AC3D004-137E-4E3C-90D9-FD84DDD0BFFE}"/>
    <cellStyle name="Normal 4 3 2 8 3 9" xfId="35394" xr:uid="{9D532E99-2F4E-4933-9D5F-4D568A1B668F}"/>
    <cellStyle name="Normal 4 3 2 8 4" xfId="35395" xr:uid="{5D065135-C1AC-44D0-A6D2-6CA01C4425EA}"/>
    <cellStyle name="Normal 4 3 2 8 4 2" xfId="35396" xr:uid="{3E4D9A2C-CF2A-40B9-A777-053F17F84A1B}"/>
    <cellStyle name="Normal 4 3 2 8 4 2 2" xfId="35397" xr:uid="{FE369C6C-2CAB-4940-9E30-7016D7B0829B}"/>
    <cellStyle name="Normal 4 3 2 8 4 2 2 2" xfId="35398" xr:uid="{D228AF98-AAE8-499B-B099-5BECA58A5373}"/>
    <cellStyle name="Normal 4 3 2 8 4 2 2 2 2" xfId="35399" xr:uid="{663E7767-30B4-4274-A4F0-D4160C446FE0}"/>
    <cellStyle name="Normal 4 3 2 8 4 2 2 2 2 2" xfId="35400" xr:uid="{F5E774C5-B394-4A64-AE85-2B03027CEA51}"/>
    <cellStyle name="Normal 4 3 2 8 4 2 2 2 3" xfId="35401" xr:uid="{F7258FA5-51BC-406E-870C-50F6492A4227}"/>
    <cellStyle name="Normal 4 3 2 8 4 2 2 2 4" xfId="35402" xr:uid="{8F5A7C65-68F1-4702-9326-333634BCB0E6}"/>
    <cellStyle name="Normal 4 3 2 8 4 2 2 2 5" xfId="35403" xr:uid="{841019F2-B1F2-4948-BDD1-1900A1C4108F}"/>
    <cellStyle name="Normal 4 3 2 8 4 2 2 3" xfId="35404" xr:uid="{1B707002-5DD6-4015-AA3D-37A7B2A0E607}"/>
    <cellStyle name="Normal 4 3 2 8 4 2 2 3 2" xfId="35405" xr:uid="{D0D2FCEB-6751-46D3-ADA9-F8FA2B9FD0C7}"/>
    <cellStyle name="Normal 4 3 2 8 4 2 2 4" xfId="35406" xr:uid="{E46DF735-7CB8-4CF3-8C1B-81D630B71330}"/>
    <cellStyle name="Normal 4 3 2 8 4 2 2 5" xfId="35407" xr:uid="{9A656D7B-2056-4338-843C-658DF5747EF9}"/>
    <cellStyle name="Normal 4 3 2 8 4 2 3" xfId="35408" xr:uid="{7ADA31CD-61DC-438B-AD46-20F945788489}"/>
    <cellStyle name="Normal 4 3 2 8 4 2 4" xfId="35409" xr:uid="{8DCADD96-F995-49DA-9EF4-CF59069C84B1}"/>
    <cellStyle name="Normal 4 3 2 8 4 2 5" xfId="35410" xr:uid="{3462DBEA-ADAF-4696-A753-001E2D7D087D}"/>
    <cellStyle name="Normal 4 3 2 8 4 2 6" xfId="35411" xr:uid="{F505C0C8-AFA9-4F7C-99C4-3BC779FC6E99}"/>
    <cellStyle name="Normal 4 3 2 8 4 2 6 2" xfId="35412" xr:uid="{F04D0808-5CDF-4952-9C63-44314B98455F}"/>
    <cellStyle name="Normal 4 3 2 8 4 2 7" xfId="35413" xr:uid="{4698EC8F-5282-425A-B849-42B8E02EBD91}"/>
    <cellStyle name="Normal 4 3 2 8 4 2 8" xfId="35414" xr:uid="{6F658C22-4DA1-4BBF-8B63-159E0D54CC8F}"/>
    <cellStyle name="Normal 4 3 2 8 4 2 9" xfId="35415" xr:uid="{7C3BC61B-8EE8-4185-9F2E-E31783D8E5EA}"/>
    <cellStyle name="Normal 4 3 2 8 4 3" xfId="35416" xr:uid="{0074FDC4-B4B0-4979-8D50-BF9F87256CA0}"/>
    <cellStyle name="Normal 4 3 2 8 4 3 2" xfId="35417" xr:uid="{7AF04A67-1DEE-43F4-B9DE-66930214D444}"/>
    <cellStyle name="Normal 4 3 2 8 4 3 2 2" xfId="35418" xr:uid="{C99EC255-3C6C-462E-B8BE-88613BABCE12}"/>
    <cellStyle name="Normal 4 3 2 8 4 3 2 2 2" xfId="35419" xr:uid="{4B215F48-C4F7-467B-B58D-E45D65B18F60}"/>
    <cellStyle name="Normal 4 3 2 8 4 3 2 3" xfId="35420" xr:uid="{C8DF2999-7407-4314-AF01-BDC133FDAD7C}"/>
    <cellStyle name="Normal 4 3 2 8 4 3 2 4" xfId="35421" xr:uid="{B33912BB-F7D1-4CA3-A49C-ECA3FDC730D9}"/>
    <cellStyle name="Normal 4 3 2 8 4 3 2 5" xfId="35422" xr:uid="{13CD1F84-936A-479C-AE82-F58FB460A5C9}"/>
    <cellStyle name="Normal 4 3 2 8 4 3 3" xfId="35423" xr:uid="{62A09A0D-C0F2-48F6-A81A-AA20299E736B}"/>
    <cellStyle name="Normal 4 3 2 8 4 3 3 2" xfId="35424" xr:uid="{AE75BC37-A517-41B5-84FF-A1357A0BB9D4}"/>
    <cellStyle name="Normal 4 3 2 8 4 3 4" xfId="35425" xr:uid="{E250C5BE-CD63-4AE9-8069-72780D7473C5}"/>
    <cellStyle name="Normal 4 3 2 8 4 3 5" xfId="35426" xr:uid="{2B610522-E4D5-4FAE-B0D2-63FFD46DFCED}"/>
    <cellStyle name="Normal 4 3 2 8 4 4" xfId="35427" xr:uid="{6FC1A210-2F2B-4DD7-AAA2-5223D56DF81D}"/>
    <cellStyle name="Normal 4 3 2 8 4 5" xfId="35428" xr:uid="{A86222C5-47D4-45CC-BEF7-758DA88AFF73}"/>
    <cellStyle name="Normal 4 3 2 8 4 6" xfId="35429" xr:uid="{E307908F-D383-45E8-939C-D306D5F2C717}"/>
    <cellStyle name="Normal 4 3 2 8 4 6 2" xfId="35430" xr:uid="{C17F7A78-C0D2-45A8-AFE8-7F04E5554946}"/>
    <cellStyle name="Normal 4 3 2 8 4 7" xfId="35431" xr:uid="{A4023CD0-D193-41FE-8B23-D55A8D7ADC3B}"/>
    <cellStyle name="Normal 4 3 2 8 4 8" xfId="35432" xr:uid="{E9D28D79-8465-4DBB-8EDF-1EBC7993E847}"/>
    <cellStyle name="Normal 4 3 2 8 4 9" xfId="35433" xr:uid="{2519F0EE-B56C-4110-9F2F-5FBF7D30A86A}"/>
    <cellStyle name="Normal 4 3 2 8 5" xfId="35434" xr:uid="{A8345A5E-DFE5-463E-B680-762396D6E477}"/>
    <cellStyle name="Normal 4 3 2 8 6" xfId="35435" xr:uid="{923F1CFC-5F55-4D24-B0E8-B388F5F57AC6}"/>
    <cellStyle name="Normal 4 3 2 8 7" xfId="35436" xr:uid="{2A8F757B-0274-4E34-8C2B-60A764DE449E}"/>
    <cellStyle name="Normal 4 3 2 8 8" xfId="35437" xr:uid="{23CE8578-9D3F-4674-9F4C-BC3206DF9F17}"/>
    <cellStyle name="Normal 4 3 2 8 9" xfId="35438" xr:uid="{75E38311-EB1E-46A7-AC8B-92EC179A57A9}"/>
    <cellStyle name="Normal 4 3 2 8 9 2" xfId="35439" xr:uid="{B322498C-909B-4D8E-9347-7F328DED6103}"/>
    <cellStyle name="Normal 4 3 2 8 9 2 2" xfId="35440" xr:uid="{6CE0633D-104F-4CA3-A2D0-6CB9FDA01612}"/>
    <cellStyle name="Normal 4 3 2 8 9 2 2 2" xfId="35441" xr:uid="{C93A77C9-18EF-44E7-BF2C-9FE447751B23}"/>
    <cellStyle name="Normal 4 3 2 8 9 2 3" xfId="35442" xr:uid="{BE3A3AFF-DD4A-41E6-B75C-38A95D062F2C}"/>
    <cellStyle name="Normal 4 3 2 8 9 2 4" xfId="35443" xr:uid="{31C198B8-96E5-47F4-AEE7-2CDB45921D6D}"/>
    <cellStyle name="Normal 4 3 2 8 9 2 5" xfId="35444" xr:uid="{7C888D29-3FB8-4E44-AB7B-43E8F88C7A6D}"/>
    <cellStyle name="Normal 4 3 2 8 9 3" xfId="35445" xr:uid="{9CEB6889-5754-4AAD-B87F-9BD76551C820}"/>
    <cellStyle name="Normal 4 3 2 8 9 3 2" xfId="35446" xr:uid="{400E0241-6285-41B3-8CA2-CCFC89104F71}"/>
    <cellStyle name="Normal 4 3 2 8 9 4" xfId="35447" xr:uid="{44A345B0-DF63-45CA-B3A0-CCBB996AD6BE}"/>
    <cellStyle name="Normal 4 3 2 8 9 5" xfId="35448" xr:uid="{1D0A922D-7A52-4BE1-8183-078A6DCCC693}"/>
    <cellStyle name="Normal 4 3 2 9" xfId="35449" xr:uid="{9784ACEE-B058-4BF2-AA39-3E5153AB23D2}"/>
    <cellStyle name="Normal 4 3 2 9 10" xfId="35450" xr:uid="{EFC3B4DC-2D76-46E6-8449-8D5391DAAF12}"/>
    <cellStyle name="Normal 4 3 2 9 11" xfId="35451" xr:uid="{82DC6C61-188A-400A-B276-80799419828C}"/>
    <cellStyle name="Normal 4 3 2 9 12" xfId="35452" xr:uid="{76DE0199-ACB2-4777-B4FC-A2F71EC8800D}"/>
    <cellStyle name="Normal 4 3 2 9 12 2" xfId="35453" xr:uid="{39340367-8979-41C3-85AA-8DE6B0D41737}"/>
    <cellStyle name="Normal 4 3 2 9 13" xfId="35454" xr:uid="{FFA783F8-4192-4F7C-8843-AF49A246262E}"/>
    <cellStyle name="Normal 4 3 2 9 14" xfId="35455" xr:uid="{10241E72-F6C6-4254-843F-C667E40CA134}"/>
    <cellStyle name="Normal 4 3 2 9 15" xfId="35456" xr:uid="{5BB0551B-FB29-48F3-8A4C-649C361C02E8}"/>
    <cellStyle name="Normal 4 3 2 9 2" xfId="35457" xr:uid="{4A653A85-9810-4B01-B851-AEDEFB22FD0C}"/>
    <cellStyle name="Normal 4 3 2 9 2 2" xfId="35458" xr:uid="{B6D7FDDB-81C5-4296-B46B-78E0E1971F41}"/>
    <cellStyle name="Normal 4 3 2 9 2 2 2" xfId="35459" xr:uid="{3369D3AE-5FD3-4B88-BB19-032F2483AAED}"/>
    <cellStyle name="Normal 4 3 2 9 2 2 2 2" xfId="35460" xr:uid="{5342122B-B151-47DA-B8C3-D760C44469AD}"/>
    <cellStyle name="Normal 4 3 2 9 2 2 2 2 2" xfId="35461" xr:uid="{B1D9568A-6282-4036-859B-0CD2C82AFCCD}"/>
    <cellStyle name="Normal 4 3 2 9 2 2 2 2 2 2" xfId="35462" xr:uid="{75972C01-3B03-4364-919F-4E42B3233ED2}"/>
    <cellStyle name="Normal 4 3 2 9 2 2 2 2 3" xfId="35463" xr:uid="{54B7DE91-4392-4E2B-9A48-9F2ACC4FADE4}"/>
    <cellStyle name="Normal 4 3 2 9 2 2 2 2 4" xfId="35464" xr:uid="{30AC95F8-8B6B-4B2C-A990-E21986F16D8C}"/>
    <cellStyle name="Normal 4 3 2 9 2 2 2 2 5" xfId="35465" xr:uid="{6CCF4C75-3E47-4A14-9446-F31B72A18529}"/>
    <cellStyle name="Normal 4 3 2 9 2 2 2 3" xfId="35466" xr:uid="{22B0D9D3-331D-4A83-98C5-F57E73A0E71E}"/>
    <cellStyle name="Normal 4 3 2 9 2 2 2 3 2" xfId="35467" xr:uid="{712741FC-36CE-457B-A418-CCC59D4AE3B5}"/>
    <cellStyle name="Normal 4 3 2 9 2 2 2 4" xfId="35468" xr:uid="{2C55B8BD-46EF-417B-8BA2-61E63E2236AD}"/>
    <cellStyle name="Normal 4 3 2 9 2 2 2 5" xfId="35469" xr:uid="{4B24657E-0D55-44FD-9E0B-D4947C8B5B20}"/>
    <cellStyle name="Normal 4 3 2 9 2 2 3" xfId="35470" xr:uid="{0448AA61-F24C-4938-ACF0-A39F4CF207A8}"/>
    <cellStyle name="Normal 4 3 2 9 2 2 4" xfId="35471" xr:uid="{D4DFA8B0-E528-498B-97F0-B184FF740E58}"/>
    <cellStyle name="Normal 4 3 2 9 2 2 5" xfId="35472" xr:uid="{A845BD15-26F6-4342-8A60-F1EE42E2CCAA}"/>
    <cellStyle name="Normal 4 3 2 9 2 2 6" xfId="35473" xr:uid="{6162F3A1-D6A9-47FA-807C-90C72A77C0E2}"/>
    <cellStyle name="Normal 4 3 2 9 2 2 6 2" xfId="35474" xr:uid="{43967AD8-DCC9-44F9-AF49-8AD40ED032B5}"/>
    <cellStyle name="Normal 4 3 2 9 2 2 7" xfId="35475" xr:uid="{85B41B66-E884-4CC5-B392-897C65A509DD}"/>
    <cellStyle name="Normal 4 3 2 9 2 2 8" xfId="35476" xr:uid="{B7F32CB2-9CDD-45E7-83D2-4E1BB9173ACB}"/>
    <cellStyle name="Normal 4 3 2 9 2 2 9" xfId="35477" xr:uid="{0398E073-8A88-404C-A8AE-1BD97BD5D502}"/>
    <cellStyle name="Normal 4 3 2 9 2 3" xfId="35478" xr:uid="{7EA7500D-976A-4E6E-A986-D2F2175CDED3}"/>
    <cellStyle name="Normal 4 3 2 9 2 3 2" xfId="35479" xr:uid="{76816FBC-8656-44AA-8C20-3208AFBED302}"/>
    <cellStyle name="Normal 4 3 2 9 2 3 2 2" xfId="35480" xr:uid="{64B32813-65ED-4C07-AFC4-EF0E8AF2E9C4}"/>
    <cellStyle name="Normal 4 3 2 9 2 3 2 2 2" xfId="35481" xr:uid="{640C1789-2C01-4D30-9642-FF96B105A43C}"/>
    <cellStyle name="Normal 4 3 2 9 2 3 2 3" xfId="35482" xr:uid="{22CB1DCA-6A62-44B7-BFCD-5092164C458A}"/>
    <cellStyle name="Normal 4 3 2 9 2 3 2 4" xfId="35483" xr:uid="{0F682216-C454-4AA2-8738-07E9D3D11CFD}"/>
    <cellStyle name="Normal 4 3 2 9 2 3 2 5" xfId="35484" xr:uid="{0B9C7B90-9320-4925-85BF-7C7BC837C2F1}"/>
    <cellStyle name="Normal 4 3 2 9 2 3 3" xfId="35485" xr:uid="{62222356-974B-4186-BA66-1169E616E175}"/>
    <cellStyle name="Normal 4 3 2 9 2 3 3 2" xfId="35486" xr:uid="{2FF81336-835F-471A-A283-1E2D8472F702}"/>
    <cellStyle name="Normal 4 3 2 9 2 3 4" xfId="35487" xr:uid="{6B13DB0C-7DD2-4D6B-A297-579F19A6AE60}"/>
    <cellStyle name="Normal 4 3 2 9 2 3 5" xfId="35488" xr:uid="{C7AB68B6-230B-469A-A34F-A10F88DEF90B}"/>
    <cellStyle name="Normal 4 3 2 9 2 4" xfId="35489" xr:uid="{584E4085-201F-43A3-A068-CED213CE0D0F}"/>
    <cellStyle name="Normal 4 3 2 9 2 5" xfId="35490" xr:uid="{255F6C1F-7CC5-43E0-82AC-9A7B2B77245F}"/>
    <cellStyle name="Normal 4 3 2 9 2 6" xfId="35491" xr:uid="{6C38F70E-D81F-41CF-AF2F-1921BF0E8511}"/>
    <cellStyle name="Normal 4 3 2 9 2 6 2" xfId="35492" xr:uid="{AA308CCA-39E9-4117-8A97-B3390B3F6EB4}"/>
    <cellStyle name="Normal 4 3 2 9 2 7" xfId="35493" xr:uid="{D4590C52-B391-4B8F-A97E-6EEBD7C1C062}"/>
    <cellStyle name="Normal 4 3 2 9 2 8" xfId="35494" xr:uid="{A92A3BD5-2B80-4CCF-98EF-9D24BC5E72C3}"/>
    <cellStyle name="Normal 4 3 2 9 2 9" xfId="35495" xr:uid="{E49DB8C2-EDBA-4F84-A0B7-FC6A82E54005}"/>
    <cellStyle name="Normal 4 3 2 9 3" xfId="35496" xr:uid="{A4A526A2-3333-47E6-BBAC-6416929812C1}"/>
    <cellStyle name="Normal 4 3 2 9 4" xfId="35497" xr:uid="{E248DCD8-8803-41ED-BDF9-1A6752C5D759}"/>
    <cellStyle name="Normal 4 3 2 9 5" xfId="35498" xr:uid="{08E563A8-9319-4900-B474-1A0AF934D4E2}"/>
    <cellStyle name="Normal 4 3 2 9 6" xfId="35499" xr:uid="{78EBB391-9EB4-4571-B728-1C32CCA0A456}"/>
    <cellStyle name="Normal 4 3 2 9 7" xfId="35500" xr:uid="{D42CACAE-BD09-4380-A329-51199EF76786}"/>
    <cellStyle name="Normal 4 3 2 9 8" xfId="35501" xr:uid="{DBEE9059-1E4F-4A69-B426-62EBCBD292C0}"/>
    <cellStyle name="Normal 4 3 2 9 8 2" xfId="35502" xr:uid="{ACF724D5-D999-48BB-A492-3BB45F7A5B08}"/>
    <cellStyle name="Normal 4 3 2 9 8 2 2" xfId="35503" xr:uid="{7F162219-8DE8-4C04-8E79-5598D3D6FE17}"/>
    <cellStyle name="Normal 4 3 2 9 8 2 2 2" xfId="35504" xr:uid="{C9D8413F-A234-49DA-A00E-B97BA324711A}"/>
    <cellStyle name="Normal 4 3 2 9 8 2 3" xfId="35505" xr:uid="{65DF197F-DBD3-42D6-8D3E-07049B74BD10}"/>
    <cellStyle name="Normal 4 3 2 9 8 2 4" xfId="35506" xr:uid="{9E1A3D6B-BF2B-4AA5-8C5B-A35DD2BC9BD3}"/>
    <cellStyle name="Normal 4 3 2 9 8 2 5" xfId="35507" xr:uid="{DFB5398B-02A2-4FC7-BDFE-1921B06444AB}"/>
    <cellStyle name="Normal 4 3 2 9 8 3" xfId="35508" xr:uid="{391A59E2-E85F-4B06-B92A-C47353C2422E}"/>
    <cellStyle name="Normal 4 3 2 9 8 3 2" xfId="35509" xr:uid="{B9F228FA-040B-47EA-AB8E-2029D9D0CCE2}"/>
    <cellStyle name="Normal 4 3 2 9 8 4" xfId="35510" xr:uid="{D9840C76-59AA-44E0-A584-780419A389BE}"/>
    <cellStyle name="Normal 4 3 2 9 8 5" xfId="35511" xr:uid="{433195B8-62EE-4122-B7E0-923F408E4E1B}"/>
    <cellStyle name="Normal 4 3 2 9 9" xfId="35512" xr:uid="{96377207-459E-4EF1-B705-56A93152AFAA}"/>
    <cellStyle name="Normal 4 3 20" xfId="35513" xr:uid="{3C5335BA-59B9-4CA2-ADD3-65C95779CB7D}"/>
    <cellStyle name="Normal 4 3 21" xfId="35514" xr:uid="{84DF540D-C34B-4A8F-82BB-B8A1345A9F75}"/>
    <cellStyle name="Normal 4 3 22" xfId="35515" xr:uid="{C6DF8EB4-2FB7-436E-A6D3-932EDFDBD8F9}"/>
    <cellStyle name="Normal 4 3 22 10" xfId="35516" xr:uid="{215EE58A-F711-4D9C-813B-2626CFDBE44D}"/>
    <cellStyle name="Normal 4 3 22 11" xfId="35517" xr:uid="{D19A8836-DD70-4F33-A04A-B7CCD60FDA98}"/>
    <cellStyle name="Normal 4 3 22 12" xfId="35518" xr:uid="{D8183588-F010-42F3-A3DE-29D11301A1A3}"/>
    <cellStyle name="Normal 4 3 22 13" xfId="35519" xr:uid="{33A30284-48C2-4BB7-9EA2-A9BCE3DF2A80}"/>
    <cellStyle name="Normal 4 3 22 13 2" xfId="35520" xr:uid="{136EE4BD-0A45-4EF3-BEDA-76E4FBF54060}"/>
    <cellStyle name="Normal 4 3 22 14" xfId="35521" xr:uid="{F9ADC0E0-7D3F-40C9-9216-0E528A649461}"/>
    <cellStyle name="Normal 4 3 22 15" xfId="35522" xr:uid="{8FF9E300-B568-41DB-9D64-65EB5254D100}"/>
    <cellStyle name="Normal 4 3 22 16" xfId="35523" xr:uid="{8E177CEB-62C5-4D8F-AFAD-69938585126C}"/>
    <cellStyle name="Normal 4 3 22 2" xfId="35524" xr:uid="{FF9C75A5-2CED-4AD3-B554-421E4142C09B}"/>
    <cellStyle name="Normal 4 3 22 2 10" xfId="35525" xr:uid="{69DCF60E-1E69-4421-B12D-A4B8EBF9A54E}"/>
    <cellStyle name="Normal 4 3 22 2 11" xfId="35526" xr:uid="{DFF38C3A-A1E6-44BF-A601-B6ED29426525}"/>
    <cellStyle name="Normal 4 3 22 2 12" xfId="35527" xr:uid="{65A91DF0-B7E9-4C3B-9803-ED6693E86E7E}"/>
    <cellStyle name="Normal 4 3 22 2 13" xfId="35528" xr:uid="{1DD57902-9557-4639-80C8-66E480431686}"/>
    <cellStyle name="Normal 4 3 22 2 13 2" xfId="35529" xr:uid="{7D8D4F7D-19CD-4540-A4E8-3DE129B4E572}"/>
    <cellStyle name="Normal 4 3 22 2 14" xfId="35530" xr:uid="{ED47D57B-27B8-4864-8521-34619FC328C2}"/>
    <cellStyle name="Normal 4 3 22 2 15" xfId="35531" xr:uid="{E88A0610-ABE3-4BDD-9EB4-7A9A0ED7B728}"/>
    <cellStyle name="Normal 4 3 22 2 16" xfId="35532" xr:uid="{36584215-FE7B-4065-8E70-7DCAE959894B}"/>
    <cellStyle name="Normal 4 3 22 2 2" xfId="35533" xr:uid="{67AA0EAE-B1A7-4790-8CB4-D20010AE51C0}"/>
    <cellStyle name="Normal 4 3 22 2 2 10" xfId="35534" xr:uid="{B49826BF-734B-4166-97DB-3E1B93F60865}"/>
    <cellStyle name="Normal 4 3 22 2 2 11" xfId="35535" xr:uid="{D7F02918-AA19-47B3-A654-ACDD266E61FA}"/>
    <cellStyle name="Normal 4 3 22 2 2 12" xfId="35536" xr:uid="{D0CA4A02-E73F-4F2D-A13B-9609B111853C}"/>
    <cellStyle name="Normal 4 3 22 2 2 12 2" xfId="35537" xr:uid="{47C824EE-A07B-4BB3-A33D-7F8E47055B3B}"/>
    <cellStyle name="Normal 4 3 22 2 2 13" xfId="35538" xr:uid="{65620B9F-3D83-4997-B810-BB9CC9BC40BD}"/>
    <cellStyle name="Normal 4 3 22 2 2 14" xfId="35539" xr:uid="{62288E25-52FB-43F4-8012-113FB7F60E94}"/>
    <cellStyle name="Normal 4 3 22 2 2 15" xfId="35540" xr:uid="{E2EC7A9B-4540-4728-AA9E-33DCEC03E437}"/>
    <cellStyle name="Normal 4 3 22 2 2 2" xfId="35541" xr:uid="{CAA0D306-FA0C-456E-9CB3-7FA38935B1C7}"/>
    <cellStyle name="Normal 4 3 22 2 2 2 2" xfId="35542" xr:uid="{18731B11-90FA-41C7-A504-4EF972FF698D}"/>
    <cellStyle name="Normal 4 3 22 2 2 2 2 2" xfId="35543" xr:uid="{73AB19E2-222E-4541-90A8-E7992134E699}"/>
    <cellStyle name="Normal 4 3 22 2 2 2 2 2 2" xfId="35544" xr:uid="{3CF3FDD6-DD24-476C-A2E6-DB5F0759E92C}"/>
    <cellStyle name="Normal 4 3 22 2 2 2 2 2 2 2" xfId="35545" xr:uid="{61E2A660-015B-479A-94A8-075DC8DA521C}"/>
    <cellStyle name="Normal 4 3 22 2 2 2 2 2 2 2 2" xfId="35546" xr:uid="{FB78FE84-7D20-4B22-B423-8A5901A5D4E0}"/>
    <cellStyle name="Normal 4 3 22 2 2 2 2 2 2 3" xfId="35547" xr:uid="{A8D216A4-480A-4098-AE42-B39BB26363EF}"/>
    <cellStyle name="Normal 4 3 22 2 2 2 2 2 2 4" xfId="35548" xr:uid="{E26BB5B4-546B-41DB-9DE2-F500C5D63E59}"/>
    <cellStyle name="Normal 4 3 22 2 2 2 2 2 2 5" xfId="35549" xr:uid="{7635703B-CF11-4633-8D07-F17106BFD75C}"/>
    <cellStyle name="Normal 4 3 22 2 2 2 2 2 3" xfId="35550" xr:uid="{0013EB74-4E57-4E53-8987-C5A468622980}"/>
    <cellStyle name="Normal 4 3 22 2 2 2 2 2 3 2" xfId="35551" xr:uid="{3BF443D9-BC46-4F41-A052-A82D812370F6}"/>
    <cellStyle name="Normal 4 3 22 2 2 2 2 2 4" xfId="35552" xr:uid="{D573BA2D-5E14-4627-B6E8-B80398C890E6}"/>
    <cellStyle name="Normal 4 3 22 2 2 2 2 2 5" xfId="35553" xr:uid="{CD152436-B5AB-4EF6-BBCF-0C13021F0949}"/>
    <cellStyle name="Normal 4 3 22 2 2 2 2 3" xfId="35554" xr:uid="{92503C92-560F-413E-83B5-8FE4CF5FA547}"/>
    <cellStyle name="Normal 4 3 22 2 2 2 2 4" xfId="35555" xr:uid="{9001BB8E-C224-4B62-B2E4-6F48B37B683A}"/>
    <cellStyle name="Normal 4 3 22 2 2 2 2 5" xfId="35556" xr:uid="{2FE06594-E7C1-44C9-A8A9-C19D92E64E5E}"/>
    <cellStyle name="Normal 4 3 22 2 2 2 2 6" xfId="35557" xr:uid="{732765F2-9E89-4B81-A712-92A4649C78E1}"/>
    <cellStyle name="Normal 4 3 22 2 2 2 2 6 2" xfId="35558" xr:uid="{A88BB17B-B317-44EE-B51F-2A33831DB924}"/>
    <cellStyle name="Normal 4 3 22 2 2 2 2 7" xfId="35559" xr:uid="{84C3D0B1-78BB-46E8-A104-5985B04D9201}"/>
    <cellStyle name="Normal 4 3 22 2 2 2 2 8" xfId="35560" xr:uid="{C80CFCB1-4D01-4560-8240-28ED83468069}"/>
    <cellStyle name="Normal 4 3 22 2 2 2 2 9" xfId="35561" xr:uid="{920B8D52-7F2E-4C5E-9ACE-99D91E6EE2AB}"/>
    <cellStyle name="Normal 4 3 22 2 2 2 3" xfId="35562" xr:uid="{F161BD7A-1F7E-4FDC-8D6B-79F838EBDEF1}"/>
    <cellStyle name="Normal 4 3 22 2 2 2 3 2" xfId="35563" xr:uid="{8162075D-CD58-4A4F-A9B0-4CC2E6786817}"/>
    <cellStyle name="Normal 4 3 22 2 2 2 3 2 2" xfId="35564" xr:uid="{2229CA30-A3EE-46E3-864D-4DEAC3D0EC59}"/>
    <cellStyle name="Normal 4 3 22 2 2 2 3 2 2 2" xfId="35565" xr:uid="{CDAF2127-298D-44F8-B8D0-A45C854E2231}"/>
    <cellStyle name="Normal 4 3 22 2 2 2 3 2 3" xfId="35566" xr:uid="{A4A510D1-CD0A-45C3-8645-C78917197F88}"/>
    <cellStyle name="Normal 4 3 22 2 2 2 3 2 4" xfId="35567" xr:uid="{1C535BF8-F660-41EC-BD3F-D7AF12E2058E}"/>
    <cellStyle name="Normal 4 3 22 2 2 2 3 2 5" xfId="35568" xr:uid="{35B2D04F-B677-4F5A-AA28-FE354CBB428B}"/>
    <cellStyle name="Normal 4 3 22 2 2 2 3 3" xfId="35569" xr:uid="{CDDD7659-88D4-4D85-B093-83A42DCA2A22}"/>
    <cellStyle name="Normal 4 3 22 2 2 2 3 3 2" xfId="35570" xr:uid="{FEF5FB02-BEEC-4FCA-9B20-3F4CCEC8101D}"/>
    <cellStyle name="Normal 4 3 22 2 2 2 3 4" xfId="35571" xr:uid="{F721C29F-70CB-4B16-9A8C-2FDA6ACF9C47}"/>
    <cellStyle name="Normal 4 3 22 2 2 2 3 5" xfId="35572" xr:uid="{DF773FB0-8A7C-4A0A-80BE-668B5AF0DC1D}"/>
    <cellStyle name="Normal 4 3 22 2 2 2 4" xfId="35573" xr:uid="{62376205-0ADA-4ABD-83EE-5672E8E57E93}"/>
    <cellStyle name="Normal 4 3 22 2 2 2 5" xfId="35574" xr:uid="{0B72CDD9-56C5-4FF0-99CF-31FBC89B4984}"/>
    <cellStyle name="Normal 4 3 22 2 2 2 6" xfId="35575" xr:uid="{AB97A7BE-4FF2-41A7-A3F7-F2BDE6AFC3F7}"/>
    <cellStyle name="Normal 4 3 22 2 2 2 6 2" xfId="35576" xr:uid="{B4950393-E9CC-4D99-95A7-4BFE11014381}"/>
    <cellStyle name="Normal 4 3 22 2 2 2 7" xfId="35577" xr:uid="{8BDEE23E-1EAA-4739-8B3D-A744424ABEBC}"/>
    <cellStyle name="Normal 4 3 22 2 2 2 8" xfId="35578" xr:uid="{B3D2F0A8-FCE3-41DD-B9B0-B37136F904F9}"/>
    <cellStyle name="Normal 4 3 22 2 2 2 9" xfId="35579" xr:uid="{C5DA5546-3F20-4D7A-9D77-2ED8670F5F63}"/>
    <cellStyle name="Normal 4 3 22 2 2 3" xfId="35580" xr:uid="{9BDD3950-C727-41A8-B19B-4FD8E5FD0648}"/>
    <cellStyle name="Normal 4 3 22 2 2 4" xfId="35581" xr:uid="{2961982E-13A8-4562-AC1B-10D2A0FACE9A}"/>
    <cellStyle name="Normal 4 3 22 2 2 5" xfId="35582" xr:uid="{FB7BE3F0-382F-46FF-A803-F0801A455E90}"/>
    <cellStyle name="Normal 4 3 22 2 2 6" xfId="35583" xr:uid="{3D235973-A5AF-4693-A0B8-C606E10B2808}"/>
    <cellStyle name="Normal 4 3 22 2 2 7" xfId="35584" xr:uid="{52E21A4A-0D6B-47A9-8AC5-65F65386FD35}"/>
    <cellStyle name="Normal 4 3 22 2 2 8" xfId="35585" xr:uid="{B2F5C35C-CBED-4122-9CA3-D2A000B896C7}"/>
    <cellStyle name="Normal 4 3 22 2 2 8 2" xfId="35586" xr:uid="{8615B39E-D651-4A0C-82A8-B54459D75F82}"/>
    <cellStyle name="Normal 4 3 22 2 2 8 2 2" xfId="35587" xr:uid="{DB909037-51D5-4047-AE7A-66D16DE55461}"/>
    <cellStyle name="Normal 4 3 22 2 2 8 2 2 2" xfId="35588" xr:uid="{1904CDA3-16AF-4F1C-84F7-767F54263B63}"/>
    <cellStyle name="Normal 4 3 22 2 2 8 2 3" xfId="35589" xr:uid="{882606CF-444B-45BE-A70B-91120AF48A70}"/>
    <cellStyle name="Normal 4 3 22 2 2 8 2 4" xfId="35590" xr:uid="{99705290-A1E4-47B4-B3F4-F2EB5C161EBC}"/>
    <cellStyle name="Normal 4 3 22 2 2 8 2 5" xfId="35591" xr:uid="{9D1ED9E8-F46C-408E-A4B5-3ED518E4EFA7}"/>
    <cellStyle name="Normal 4 3 22 2 2 8 3" xfId="35592" xr:uid="{BC502424-A102-4DCE-8727-C41E2FBC4934}"/>
    <cellStyle name="Normal 4 3 22 2 2 8 3 2" xfId="35593" xr:uid="{7B62148E-4925-4DB2-9689-F66974D24235}"/>
    <cellStyle name="Normal 4 3 22 2 2 8 4" xfId="35594" xr:uid="{9D50EFFC-16AC-4566-87A5-F166A2DF23CA}"/>
    <cellStyle name="Normal 4 3 22 2 2 8 5" xfId="35595" xr:uid="{5C681D62-7A69-4986-828C-7D781F8134A4}"/>
    <cellStyle name="Normal 4 3 22 2 2 9" xfId="35596" xr:uid="{4D592F9A-5B46-418E-A9CF-320A0E62D404}"/>
    <cellStyle name="Normal 4 3 22 2 3" xfId="35597" xr:uid="{AED2097E-C8CD-49EB-8120-E87BF1EEF889}"/>
    <cellStyle name="Normal 4 3 22 2 4" xfId="35598" xr:uid="{20490628-FFC9-417A-896B-6870F094373A}"/>
    <cellStyle name="Normal 4 3 22 2 4 2" xfId="35599" xr:uid="{AC209174-C393-4FFA-A0CE-C833E2577EEE}"/>
    <cellStyle name="Normal 4 3 22 2 4 2 2" xfId="35600" xr:uid="{C4720D31-F496-46A7-9786-A0BC8D5509F3}"/>
    <cellStyle name="Normal 4 3 22 2 4 2 2 2" xfId="35601" xr:uid="{19235EC3-911D-4412-A671-0EE309C3898D}"/>
    <cellStyle name="Normal 4 3 22 2 4 2 2 2 2" xfId="35602" xr:uid="{E02A077B-4160-4F22-9581-9EF1304D046D}"/>
    <cellStyle name="Normal 4 3 22 2 4 2 2 2 2 2" xfId="35603" xr:uid="{5E87B1AF-59F3-4708-A8CB-1964D816F255}"/>
    <cellStyle name="Normal 4 3 22 2 4 2 2 2 3" xfId="35604" xr:uid="{412D0782-FBA2-4A98-BDF7-D18CE5015A87}"/>
    <cellStyle name="Normal 4 3 22 2 4 2 2 2 4" xfId="35605" xr:uid="{40B58DF7-8662-4411-B1EF-27B3805A61A0}"/>
    <cellStyle name="Normal 4 3 22 2 4 2 2 2 5" xfId="35606" xr:uid="{4AD67FAC-9CDA-4666-8C2B-90CB9F3467D0}"/>
    <cellStyle name="Normal 4 3 22 2 4 2 2 3" xfId="35607" xr:uid="{6CC8D794-05F9-4E3E-B4C7-DB120FB2FBC0}"/>
    <cellStyle name="Normal 4 3 22 2 4 2 2 3 2" xfId="35608" xr:uid="{30DD7BD0-6B3E-4E84-A414-69C908B1E24C}"/>
    <cellStyle name="Normal 4 3 22 2 4 2 2 4" xfId="35609" xr:uid="{622EC7B7-9C4B-4D5F-9F1A-5C39800D8D79}"/>
    <cellStyle name="Normal 4 3 22 2 4 2 2 5" xfId="35610" xr:uid="{12634CDE-D04F-43A7-A12C-5C7BF969574B}"/>
    <cellStyle name="Normal 4 3 22 2 4 2 3" xfId="35611" xr:uid="{EB6476D8-D473-4F46-BD9B-753E2DD74D7D}"/>
    <cellStyle name="Normal 4 3 22 2 4 2 4" xfId="35612" xr:uid="{C002ACFC-F679-487E-99A9-C6D2B24C556E}"/>
    <cellStyle name="Normal 4 3 22 2 4 2 5" xfId="35613" xr:uid="{15B8DA1E-FD74-44D4-957D-0FBE12596060}"/>
    <cellStyle name="Normal 4 3 22 2 4 2 6" xfId="35614" xr:uid="{59734C14-3220-400C-BD8B-1BA6406F998A}"/>
    <cellStyle name="Normal 4 3 22 2 4 2 6 2" xfId="35615" xr:uid="{F5E515E1-ECC2-4DD2-90EB-BC6E51021C31}"/>
    <cellStyle name="Normal 4 3 22 2 4 2 7" xfId="35616" xr:uid="{E22BD830-7BE6-4FF2-B32D-7B2F2E01C7FA}"/>
    <cellStyle name="Normal 4 3 22 2 4 2 8" xfId="35617" xr:uid="{710648FD-D5BA-4229-B25B-BF0DF2A4080A}"/>
    <cellStyle name="Normal 4 3 22 2 4 2 9" xfId="35618" xr:uid="{859E5BC0-269F-4B33-A7D3-168C64FFD3E8}"/>
    <cellStyle name="Normal 4 3 22 2 4 3" xfId="35619" xr:uid="{F5F0B4C3-B71D-4406-BDF1-F98439DC9C35}"/>
    <cellStyle name="Normal 4 3 22 2 4 3 2" xfId="35620" xr:uid="{94E5FD52-57CA-4221-AB30-DE483B4A395A}"/>
    <cellStyle name="Normal 4 3 22 2 4 3 2 2" xfId="35621" xr:uid="{B2F941B9-A77C-4024-97DC-27B6C653ADF6}"/>
    <cellStyle name="Normal 4 3 22 2 4 3 2 2 2" xfId="35622" xr:uid="{CAD0DA1F-C46F-46A3-9DDE-6B1C72F36532}"/>
    <cellStyle name="Normal 4 3 22 2 4 3 2 3" xfId="35623" xr:uid="{0DBC3F8C-AF48-49D7-848B-EB51C54B0BC7}"/>
    <cellStyle name="Normal 4 3 22 2 4 3 2 4" xfId="35624" xr:uid="{8F014062-8795-4D55-A3E8-03A80B725690}"/>
    <cellStyle name="Normal 4 3 22 2 4 3 2 5" xfId="35625" xr:uid="{82CCD8BA-B144-4092-A597-90416C62DE2F}"/>
    <cellStyle name="Normal 4 3 22 2 4 3 3" xfId="35626" xr:uid="{C0205A2E-76D1-4692-BB48-9005415BA1AF}"/>
    <cellStyle name="Normal 4 3 22 2 4 3 3 2" xfId="35627" xr:uid="{AAC6B811-97B2-49E1-9B43-47EAA44E48AC}"/>
    <cellStyle name="Normal 4 3 22 2 4 3 4" xfId="35628" xr:uid="{E95A614A-CD78-408E-94F3-ABE4EEC0B0DD}"/>
    <cellStyle name="Normal 4 3 22 2 4 3 5" xfId="35629" xr:uid="{4B9A082D-8FDB-4F74-A1BB-2FEC506F9D2B}"/>
    <cellStyle name="Normal 4 3 22 2 4 4" xfId="35630" xr:uid="{FEDE0845-8920-4C83-A64A-495BD8D832AB}"/>
    <cellStyle name="Normal 4 3 22 2 4 5" xfId="35631" xr:uid="{D5A90F71-0CFC-48C3-809E-705D2EEDB52E}"/>
    <cellStyle name="Normal 4 3 22 2 4 6" xfId="35632" xr:uid="{1FEF3B58-F886-4EE9-BB36-C0D83143AB8B}"/>
    <cellStyle name="Normal 4 3 22 2 4 6 2" xfId="35633" xr:uid="{5DA0E959-3CAC-4B13-8A9C-0E1B8DD6EC63}"/>
    <cellStyle name="Normal 4 3 22 2 4 7" xfId="35634" xr:uid="{72F0CB0B-F0C8-4121-9A99-05CAAB9E48D8}"/>
    <cellStyle name="Normal 4 3 22 2 4 8" xfId="35635" xr:uid="{3C300ECC-0A2F-4EAF-9D75-67431F5ABB89}"/>
    <cellStyle name="Normal 4 3 22 2 4 9" xfId="35636" xr:uid="{A46067D5-A130-41A0-96F8-550620922CEC}"/>
    <cellStyle name="Normal 4 3 22 2 5" xfId="35637" xr:uid="{6019C502-213E-4344-81F0-03591F7B3844}"/>
    <cellStyle name="Normal 4 3 22 2 5 2" xfId="35638" xr:uid="{7F00B3FF-4B9D-4B92-8083-0B2F74D32CEC}"/>
    <cellStyle name="Normal 4 3 22 2 5 3" xfId="35639" xr:uid="{A25CCCA3-CD68-4D02-9C70-0AF5BD29BF61}"/>
    <cellStyle name="Normal 4 3 22 2 6" xfId="35640" xr:uid="{B607EE47-75E6-415E-BA4E-ABB2D4DF15DD}"/>
    <cellStyle name="Normal 4 3 22 2 6 2" xfId="35641" xr:uid="{2AFDE211-7238-4F09-9FFE-86922E0587BB}"/>
    <cellStyle name="Normal 4 3 22 2 6 3" xfId="35642" xr:uid="{122BC839-6A44-4DD4-8F63-4A254077139D}"/>
    <cellStyle name="Normal 4 3 22 2 7" xfId="35643" xr:uid="{56769EAF-2D41-44C6-A56B-19C46DFCCB75}"/>
    <cellStyle name="Normal 4 3 22 2 7 2" xfId="35644" xr:uid="{26E66162-3586-49D9-B768-38C2154CD1A7}"/>
    <cellStyle name="Normal 4 3 22 2 7 3" xfId="35645" xr:uid="{5E82F172-4CB0-4819-8CD7-92AE56644DCE}"/>
    <cellStyle name="Normal 4 3 22 2 8" xfId="35646" xr:uid="{74D19DC3-09B4-4744-AB87-4549CA039EF9}"/>
    <cellStyle name="Normal 4 3 22 2 8 2" xfId="35647" xr:uid="{D05AB9A7-BBC0-4D83-9EBF-640E71FF4168}"/>
    <cellStyle name="Normal 4 3 22 2 8 3" xfId="35648" xr:uid="{AD8CE134-7769-4CB6-BB1A-7C9E512BC80A}"/>
    <cellStyle name="Normal 4 3 22 2 9" xfId="35649" xr:uid="{C85ED7AD-C7DD-432B-99B8-4F50C022ACEB}"/>
    <cellStyle name="Normal 4 3 22 2 9 2" xfId="35650" xr:uid="{2C510989-050C-4427-B8ED-A95AF104389D}"/>
    <cellStyle name="Normal 4 3 22 2 9 2 2" xfId="35651" xr:uid="{3DD49443-F7DB-476D-8784-08B3E0EA4B32}"/>
    <cellStyle name="Normal 4 3 22 2 9 2 2 2" xfId="35652" xr:uid="{F6491EFF-343F-4930-83B9-B65526255F52}"/>
    <cellStyle name="Normal 4 3 22 2 9 2 3" xfId="35653" xr:uid="{AE945199-D9C4-4AC5-A12B-02854C5207E5}"/>
    <cellStyle name="Normal 4 3 22 2 9 2 4" xfId="35654" xr:uid="{182CEA73-B566-48C2-BA65-809557DBCF28}"/>
    <cellStyle name="Normal 4 3 22 2 9 2 5" xfId="35655" xr:uid="{D22AEF5F-72F0-446E-9490-A43D8F8F78A2}"/>
    <cellStyle name="Normal 4 3 22 2 9 3" xfId="35656" xr:uid="{9E86BF92-BBB7-4F4C-BE36-0D3FF5F354F2}"/>
    <cellStyle name="Normal 4 3 22 2 9 3 2" xfId="35657" xr:uid="{A1785339-F58D-47C9-BE1F-D1B93AEA4F7D}"/>
    <cellStyle name="Normal 4 3 22 2 9 4" xfId="35658" xr:uid="{4555256B-CDAF-4B16-82DE-0FCFC93A3EB8}"/>
    <cellStyle name="Normal 4 3 22 2 9 5" xfId="35659" xr:uid="{796ADC61-8540-427E-9F37-C1D4FD6FB515}"/>
    <cellStyle name="Normal 4 3 22 3" xfId="35660" xr:uid="{24D144CD-D5F5-458E-AAC4-F060B19DDA30}"/>
    <cellStyle name="Normal 4 3 22 3 10" xfId="35661" xr:uid="{4F849095-6C0C-4972-BBC8-82CF6704A1D6}"/>
    <cellStyle name="Normal 4 3 22 3 11" xfId="35662" xr:uid="{514A3969-F7CB-4F53-84E2-77498629EEA9}"/>
    <cellStyle name="Normal 4 3 22 3 12" xfId="35663" xr:uid="{9F5731E8-3D1F-498E-AA95-0BEC73920B32}"/>
    <cellStyle name="Normal 4 3 22 3 12 2" xfId="35664" xr:uid="{12A1B957-1A98-44A4-BE53-F2C698F5FE22}"/>
    <cellStyle name="Normal 4 3 22 3 13" xfId="35665" xr:uid="{34E19F0F-7D26-491B-9790-FBC2271E0F5D}"/>
    <cellStyle name="Normal 4 3 22 3 14" xfId="35666" xr:uid="{A848717D-F440-4D45-A02E-C191D5AFD794}"/>
    <cellStyle name="Normal 4 3 22 3 15" xfId="35667" xr:uid="{6E0AA44D-92D1-455B-8A32-0E41F4978DEC}"/>
    <cellStyle name="Normal 4 3 22 3 2" xfId="35668" xr:uid="{DA0E8A37-5CD7-4653-B05A-AA92A9BAF990}"/>
    <cellStyle name="Normal 4 3 22 3 2 2" xfId="35669" xr:uid="{B1CBD967-9587-4D2E-B8AB-4FAB78E74035}"/>
    <cellStyle name="Normal 4 3 22 3 2 2 2" xfId="35670" xr:uid="{D0F4E837-DDF2-4D53-BBFD-837B9EBAEB4B}"/>
    <cellStyle name="Normal 4 3 22 3 2 2 2 2" xfId="35671" xr:uid="{120B6B11-FEDB-41D4-9339-EDAEC95DB572}"/>
    <cellStyle name="Normal 4 3 22 3 2 2 2 2 2" xfId="35672" xr:uid="{6B0D8DF2-8F7E-4C90-820D-68D962E561DC}"/>
    <cellStyle name="Normal 4 3 22 3 2 2 2 2 2 2" xfId="35673" xr:uid="{01B0E624-7413-47C2-8247-4D94E2FD737D}"/>
    <cellStyle name="Normal 4 3 22 3 2 2 2 2 3" xfId="35674" xr:uid="{0243BE5F-BE2C-4429-8853-86CBFD9FBB11}"/>
    <cellStyle name="Normal 4 3 22 3 2 2 2 2 4" xfId="35675" xr:uid="{25BA24E9-0E19-42C4-9BBD-B7B421320C71}"/>
    <cellStyle name="Normal 4 3 22 3 2 2 2 2 5" xfId="35676" xr:uid="{48869A6E-3FE8-4FE0-B51B-14E33C1F756C}"/>
    <cellStyle name="Normal 4 3 22 3 2 2 2 3" xfId="35677" xr:uid="{BAF2AC93-DFD8-410F-87CF-6262FCDBED22}"/>
    <cellStyle name="Normal 4 3 22 3 2 2 2 3 2" xfId="35678" xr:uid="{6A21CD05-26BF-4D2B-B1E1-9D2BCB386EEF}"/>
    <cellStyle name="Normal 4 3 22 3 2 2 2 4" xfId="35679" xr:uid="{25696C1D-6F1F-4FEC-8EAB-AE800DA6E8CD}"/>
    <cellStyle name="Normal 4 3 22 3 2 2 2 5" xfId="35680" xr:uid="{23E25C91-6A5A-466A-BEA9-813285FF33B8}"/>
    <cellStyle name="Normal 4 3 22 3 2 2 3" xfId="35681" xr:uid="{D4C650B1-54BD-4774-8812-5E3E847B29A1}"/>
    <cellStyle name="Normal 4 3 22 3 2 2 4" xfId="35682" xr:uid="{1C226B64-D21F-453C-ABAD-B1B07498E061}"/>
    <cellStyle name="Normal 4 3 22 3 2 2 5" xfId="35683" xr:uid="{FA88A1B8-A1E2-48DC-BC7E-3649EADC9AD3}"/>
    <cellStyle name="Normal 4 3 22 3 2 2 6" xfId="35684" xr:uid="{9D241EF0-E487-47D0-896C-E5776374E8AE}"/>
    <cellStyle name="Normal 4 3 22 3 2 2 6 2" xfId="35685" xr:uid="{1619F1B6-CF37-40F3-B994-D84BD23F432A}"/>
    <cellStyle name="Normal 4 3 22 3 2 2 7" xfId="35686" xr:uid="{3D98A130-EDB3-4788-81AC-AC3B83564D14}"/>
    <cellStyle name="Normal 4 3 22 3 2 2 8" xfId="35687" xr:uid="{25BD2824-84DB-43E4-95FB-21660F9CB090}"/>
    <cellStyle name="Normal 4 3 22 3 2 2 9" xfId="35688" xr:uid="{85744A4C-22DE-4099-BC5F-C897A4A2A577}"/>
    <cellStyle name="Normal 4 3 22 3 2 3" xfId="35689" xr:uid="{5C412383-4B25-4665-B597-DF12EF241D30}"/>
    <cellStyle name="Normal 4 3 22 3 2 3 2" xfId="35690" xr:uid="{CD354C26-960A-47B0-B6E5-18621498B33A}"/>
    <cellStyle name="Normal 4 3 22 3 2 3 2 2" xfId="35691" xr:uid="{3EEF05CC-2363-413F-9643-055EB2DBEFFC}"/>
    <cellStyle name="Normal 4 3 22 3 2 3 2 2 2" xfId="35692" xr:uid="{8DE5C5D6-F939-4EDA-A710-8D393C9C56CA}"/>
    <cellStyle name="Normal 4 3 22 3 2 3 2 3" xfId="35693" xr:uid="{78C3D58F-452B-46D1-AB14-80FA0FB85F54}"/>
    <cellStyle name="Normal 4 3 22 3 2 3 2 4" xfId="35694" xr:uid="{3F133B67-8036-4654-8950-5DA07E373CE1}"/>
    <cellStyle name="Normal 4 3 22 3 2 3 2 5" xfId="35695" xr:uid="{F5D64B54-1CD5-498E-9B0B-40ECA24AD1F1}"/>
    <cellStyle name="Normal 4 3 22 3 2 3 3" xfId="35696" xr:uid="{6AF07F2F-81C0-4CA4-931B-08F0325C44BA}"/>
    <cellStyle name="Normal 4 3 22 3 2 3 3 2" xfId="35697" xr:uid="{F87E3753-DFB5-405D-B626-B5E5B3875122}"/>
    <cellStyle name="Normal 4 3 22 3 2 3 4" xfId="35698" xr:uid="{2F87C579-D8F7-4030-BAEC-7525C04284A9}"/>
    <cellStyle name="Normal 4 3 22 3 2 3 5" xfId="35699" xr:uid="{1C22912D-9113-4D86-AFB5-0A9C8FD2B278}"/>
    <cellStyle name="Normal 4 3 22 3 2 4" xfId="35700" xr:uid="{27F47C50-450A-4C59-95FC-4BFAB5F104B8}"/>
    <cellStyle name="Normal 4 3 22 3 2 5" xfId="35701" xr:uid="{0F1EB2CA-D5C3-4AB1-AEB6-E208F3F2F282}"/>
    <cellStyle name="Normal 4 3 22 3 2 6" xfId="35702" xr:uid="{120ADFF5-84FA-4279-A558-51FC6AA947F0}"/>
    <cellStyle name="Normal 4 3 22 3 2 6 2" xfId="35703" xr:uid="{571A26EA-3C02-4E51-BBA1-B68891C81122}"/>
    <cellStyle name="Normal 4 3 22 3 2 7" xfId="35704" xr:uid="{ED032BD6-31D4-4799-8B3F-168E1C8925D5}"/>
    <cellStyle name="Normal 4 3 22 3 2 8" xfId="35705" xr:uid="{21FB4511-27F9-4BCF-A856-FB422406C7F7}"/>
    <cellStyle name="Normal 4 3 22 3 2 9" xfId="35706" xr:uid="{C4DDE6C1-C182-4CF5-8513-839591B91907}"/>
    <cellStyle name="Normal 4 3 22 3 3" xfId="35707" xr:uid="{7B28D47A-C073-44EB-8B23-FF372DB7FD61}"/>
    <cellStyle name="Normal 4 3 22 3 3 2" xfId="35708" xr:uid="{C9A8F0B5-BCD7-4D0D-BC64-E24289641A45}"/>
    <cellStyle name="Normal 4 3 22 3 3 3" xfId="35709" xr:uid="{E63AC9E4-6117-4FC1-9FB2-7FF50071131B}"/>
    <cellStyle name="Normal 4 3 22 3 4" xfId="35710" xr:uid="{8A8C9FC0-4506-4245-B369-E033B68087B2}"/>
    <cellStyle name="Normal 4 3 22 3 4 2" xfId="35711" xr:uid="{28FFA3AE-1F1F-4A02-AEEC-34696901BC5E}"/>
    <cellStyle name="Normal 4 3 22 3 4 3" xfId="35712" xr:uid="{2D2C5ECF-571E-43A3-B1BE-1F430FBF743C}"/>
    <cellStyle name="Normal 4 3 22 3 5" xfId="35713" xr:uid="{B4D4AF64-979C-4CFF-8B83-A5E58C2B84C9}"/>
    <cellStyle name="Normal 4 3 22 3 5 2" xfId="35714" xr:uid="{65EB5656-92D2-4113-90CE-69862F33BAF1}"/>
    <cellStyle name="Normal 4 3 22 3 5 3" xfId="35715" xr:uid="{F48A279F-A9A5-4C93-80FA-E94F20520D87}"/>
    <cellStyle name="Normal 4 3 22 3 6" xfId="35716" xr:uid="{78C3F276-F259-4359-B2BB-E10312B63299}"/>
    <cellStyle name="Normal 4 3 22 3 6 2" xfId="35717" xr:uid="{5E6E0577-78C4-467F-9DB6-FC85198D5230}"/>
    <cellStyle name="Normal 4 3 22 3 6 3" xfId="35718" xr:uid="{A0163637-3C1F-4602-8B35-6CFECB7A88BC}"/>
    <cellStyle name="Normal 4 3 22 3 7" xfId="35719" xr:uid="{37CDA81A-0669-4502-A083-17A5412EF825}"/>
    <cellStyle name="Normal 4 3 22 3 7 2" xfId="35720" xr:uid="{92DAE207-B418-4754-9106-E7C043185272}"/>
    <cellStyle name="Normal 4 3 22 3 7 3" xfId="35721" xr:uid="{DA97899B-97E9-436D-B423-D7A1B7CBBBC9}"/>
    <cellStyle name="Normal 4 3 22 3 8" xfId="35722" xr:uid="{C619E8AD-4386-49F6-9711-21F8B62078AC}"/>
    <cellStyle name="Normal 4 3 22 3 8 2" xfId="35723" xr:uid="{D6576140-C4B6-40B2-B15B-21A1DCD76C9E}"/>
    <cellStyle name="Normal 4 3 22 3 8 2 2" xfId="35724" xr:uid="{74FF0639-7BC3-489F-91F9-917BA18E485D}"/>
    <cellStyle name="Normal 4 3 22 3 8 2 2 2" xfId="35725" xr:uid="{F5818C69-5431-4D6F-A177-8FB30F331069}"/>
    <cellStyle name="Normal 4 3 22 3 8 2 3" xfId="35726" xr:uid="{FBE0D8F0-A2DC-4E6D-9E2D-05428DBC2E8F}"/>
    <cellStyle name="Normal 4 3 22 3 8 2 4" xfId="35727" xr:uid="{2A2477A2-665B-4FF2-A46A-061066BD9959}"/>
    <cellStyle name="Normal 4 3 22 3 8 2 5" xfId="35728" xr:uid="{288BE8CA-BD7C-4A35-9004-C8C917471F62}"/>
    <cellStyle name="Normal 4 3 22 3 8 3" xfId="35729" xr:uid="{2EDAEAD0-BC82-41CB-8D58-6DE10A604602}"/>
    <cellStyle name="Normal 4 3 22 3 8 3 2" xfId="35730" xr:uid="{2D326D4D-4B35-4E76-84FA-D191477B8B71}"/>
    <cellStyle name="Normal 4 3 22 3 8 4" xfId="35731" xr:uid="{5F2B8A2A-C106-4278-A764-4C67638BCBD2}"/>
    <cellStyle name="Normal 4 3 22 3 8 5" xfId="35732" xr:uid="{19BAAF1B-BA74-4AD4-A9EE-1537F1AAE61D}"/>
    <cellStyle name="Normal 4 3 22 3 9" xfId="35733" xr:uid="{0AF91E7A-C016-40E9-8DCF-098996694DB2}"/>
    <cellStyle name="Normal 4 3 22 4" xfId="35734" xr:uid="{4476FB67-00B5-4FBD-BCBF-C3AEE7A3139E}"/>
    <cellStyle name="Normal 4 3 22 4 2" xfId="35735" xr:uid="{A22CE152-D989-46EF-88AC-FABCD01CC0FB}"/>
    <cellStyle name="Normal 4 3 22 4 2 2" xfId="35736" xr:uid="{6FD160E6-ABDD-44E1-AA41-7BED555CBDAF}"/>
    <cellStyle name="Normal 4 3 22 4 2 2 2" xfId="35737" xr:uid="{5CBB7EFF-9DE2-46AC-8AEA-39DCD69E692E}"/>
    <cellStyle name="Normal 4 3 22 4 2 2 2 2" xfId="35738" xr:uid="{B59529F1-4D71-4C39-97A7-62E322B0895F}"/>
    <cellStyle name="Normal 4 3 22 4 2 2 2 2 2" xfId="35739" xr:uid="{C1D120BC-CAF6-41BA-BB38-1223A355AD05}"/>
    <cellStyle name="Normal 4 3 22 4 2 2 2 3" xfId="35740" xr:uid="{8A17452D-495D-47E0-9010-C123C73DD25B}"/>
    <cellStyle name="Normal 4 3 22 4 2 2 2 4" xfId="35741" xr:uid="{833CAC5D-C7B0-4E50-A188-038666055ED4}"/>
    <cellStyle name="Normal 4 3 22 4 2 2 2 5" xfId="35742" xr:uid="{57DFC2BF-7FB9-43CF-8FA2-0E875EF45D39}"/>
    <cellStyle name="Normal 4 3 22 4 2 2 3" xfId="35743" xr:uid="{875BC2F5-08BC-4D7E-98A5-7A892F7E558F}"/>
    <cellStyle name="Normal 4 3 22 4 2 2 3 2" xfId="35744" xr:uid="{53E45A20-8F5F-4903-8D49-2BA035BD4FBA}"/>
    <cellStyle name="Normal 4 3 22 4 2 2 4" xfId="35745" xr:uid="{8E9B2848-D438-4C82-9C6E-07B472C51B1F}"/>
    <cellStyle name="Normal 4 3 22 4 2 2 5" xfId="35746" xr:uid="{FADEA78F-C591-4A44-9AF3-237CE522DC0D}"/>
    <cellStyle name="Normal 4 3 22 4 2 3" xfId="35747" xr:uid="{BE5A4E16-6042-4B43-A8AB-976EACD68682}"/>
    <cellStyle name="Normal 4 3 22 4 2 4" xfId="35748" xr:uid="{9DADC0C8-589E-4BA6-B759-6359D498DE7D}"/>
    <cellStyle name="Normal 4 3 22 4 2 5" xfId="35749" xr:uid="{BE158732-B6F3-42DD-8933-D8B25714637E}"/>
    <cellStyle name="Normal 4 3 22 4 2 6" xfId="35750" xr:uid="{D8C2E72A-68C3-479C-951E-55D992450B4C}"/>
    <cellStyle name="Normal 4 3 22 4 2 6 2" xfId="35751" xr:uid="{0032CEC5-643F-454C-BCC5-8D129243F80E}"/>
    <cellStyle name="Normal 4 3 22 4 2 7" xfId="35752" xr:uid="{3F845BF5-6D94-4E95-A3AA-FF4A578A048E}"/>
    <cellStyle name="Normal 4 3 22 4 2 8" xfId="35753" xr:uid="{BFE69103-C452-4500-8114-C264747FF4ED}"/>
    <cellStyle name="Normal 4 3 22 4 2 9" xfId="35754" xr:uid="{EE6B0D25-13B2-4E4D-83F0-8E8EBDAA778E}"/>
    <cellStyle name="Normal 4 3 22 4 3" xfId="35755" xr:uid="{F35837AF-B55F-49DC-BDBC-EBABD0DB7459}"/>
    <cellStyle name="Normal 4 3 22 4 3 2" xfId="35756" xr:uid="{768A9B5F-3D53-4CBE-B9E5-1176E5A820EA}"/>
    <cellStyle name="Normal 4 3 22 4 3 2 2" xfId="35757" xr:uid="{954F15EC-D53F-407E-88F4-1DAA20F5AD4D}"/>
    <cellStyle name="Normal 4 3 22 4 3 2 2 2" xfId="35758" xr:uid="{A23681E5-7B6F-43EC-AE78-53D5C7D8F0ED}"/>
    <cellStyle name="Normal 4 3 22 4 3 2 3" xfId="35759" xr:uid="{13E69F10-D201-4310-BD49-AE355C7B2655}"/>
    <cellStyle name="Normal 4 3 22 4 3 2 4" xfId="35760" xr:uid="{51071D21-45F2-4024-8E41-5A0B07FD8211}"/>
    <cellStyle name="Normal 4 3 22 4 3 2 5" xfId="35761" xr:uid="{4994B199-4331-4F81-94FF-54917C1F2D56}"/>
    <cellStyle name="Normal 4 3 22 4 3 3" xfId="35762" xr:uid="{484311AF-516C-4671-8602-1751A0DDB1CA}"/>
    <cellStyle name="Normal 4 3 22 4 3 3 2" xfId="35763" xr:uid="{E8710014-506E-4D79-9D02-710AAA0EA78E}"/>
    <cellStyle name="Normal 4 3 22 4 3 4" xfId="35764" xr:uid="{8920AF4D-6B7A-4C31-826D-4A786D6AFCF7}"/>
    <cellStyle name="Normal 4 3 22 4 3 5" xfId="35765" xr:uid="{27A7BDAE-D275-4C00-87EA-4569B3ECE7EC}"/>
    <cellStyle name="Normal 4 3 22 4 4" xfId="35766" xr:uid="{C143C27B-BC18-4E4D-BE8D-B23B3ACDF506}"/>
    <cellStyle name="Normal 4 3 22 4 5" xfId="35767" xr:uid="{7E101E77-AC17-4B19-8C86-AFA650455897}"/>
    <cellStyle name="Normal 4 3 22 4 6" xfId="35768" xr:uid="{7033F590-5CC5-4D65-A227-76F528ABA87C}"/>
    <cellStyle name="Normal 4 3 22 4 6 2" xfId="35769" xr:uid="{830E45E9-1783-4E68-AE80-4C357D28D0B0}"/>
    <cellStyle name="Normal 4 3 22 4 7" xfId="35770" xr:uid="{4B63793E-373C-4EA7-B25F-DE1279408B9F}"/>
    <cellStyle name="Normal 4 3 22 4 8" xfId="35771" xr:uid="{F04ED515-9AE0-495C-9B47-F87BEDD0F2CF}"/>
    <cellStyle name="Normal 4 3 22 4 9" xfId="35772" xr:uid="{B99B3028-3735-4E1A-AA79-82B5EA8BD577}"/>
    <cellStyle name="Normal 4 3 22 5" xfId="35773" xr:uid="{ADF477EF-C1C9-459D-9C2C-5D36BF5D8D40}"/>
    <cellStyle name="Normal 4 3 22 6" xfId="35774" xr:uid="{B9C5AE40-1210-4A19-BE9E-EDE295846005}"/>
    <cellStyle name="Normal 4 3 22 7" xfId="35775" xr:uid="{7877A30B-2E82-41F7-A0DD-D115003CF1C2}"/>
    <cellStyle name="Normal 4 3 22 8" xfId="35776" xr:uid="{FA44B965-B575-4183-A7E6-88E776C0841C}"/>
    <cellStyle name="Normal 4 3 22 9" xfId="35777" xr:uid="{77CAAAB5-05C7-404B-8B7C-EC192B68B548}"/>
    <cellStyle name="Normal 4 3 22 9 2" xfId="35778" xr:uid="{16A1AFA0-6AE9-49E9-81A9-8C97C7B33683}"/>
    <cellStyle name="Normal 4 3 22 9 2 2" xfId="35779" xr:uid="{7C21E2E1-45EC-4EDE-BD5F-F12528F09686}"/>
    <cellStyle name="Normal 4 3 22 9 2 2 2" xfId="35780" xr:uid="{131A02F7-5F51-4D9F-B562-D1DEF0B4D33F}"/>
    <cellStyle name="Normal 4 3 22 9 2 3" xfId="35781" xr:uid="{D5171229-95D8-468A-90FB-83ADE0701A24}"/>
    <cellStyle name="Normal 4 3 22 9 2 4" xfId="35782" xr:uid="{BCD4E6AB-8C1C-401A-A0E2-8B9ECC346C5F}"/>
    <cellStyle name="Normal 4 3 22 9 2 5" xfId="35783" xr:uid="{55E8981B-0282-4809-A511-B490602D795E}"/>
    <cellStyle name="Normal 4 3 22 9 3" xfId="35784" xr:uid="{F6B79F2E-4B2B-4AD5-9299-6438E42F3371}"/>
    <cellStyle name="Normal 4 3 22 9 3 2" xfId="35785" xr:uid="{1207CD42-BB0C-4B9D-83BE-25716CF218FF}"/>
    <cellStyle name="Normal 4 3 22 9 4" xfId="35786" xr:uid="{E0547548-AF03-42FB-A194-2BE70461718A}"/>
    <cellStyle name="Normal 4 3 22 9 5" xfId="35787" xr:uid="{5163BE35-8C9D-46C7-B17B-8851969F7FCB}"/>
    <cellStyle name="Normal 4 3 23" xfId="35788" xr:uid="{132C291A-84F7-4C5C-BEF4-5B34E92C8EDC}"/>
    <cellStyle name="Normal 4 3 23 10" xfId="35789" xr:uid="{6C36D208-367B-434C-B8BF-53AB1EBEC64B}"/>
    <cellStyle name="Normal 4 3 23 11" xfId="35790" xr:uid="{51E143B6-0A42-48A6-A69A-15CF18D478CD}"/>
    <cellStyle name="Normal 4 3 23 12" xfId="35791" xr:uid="{F83C3086-EDF8-44A5-A166-592FB372D185}"/>
    <cellStyle name="Normal 4 3 23 12 2" xfId="35792" xr:uid="{F50F5867-B6C5-49EB-AFB2-69ACE0E8328D}"/>
    <cellStyle name="Normal 4 3 23 13" xfId="35793" xr:uid="{5472D479-A256-44A1-A3FF-C5072C7622B1}"/>
    <cellStyle name="Normal 4 3 23 14" xfId="35794" xr:uid="{2E2BD2B1-CA3A-4D2E-8337-0B69AD6FC046}"/>
    <cellStyle name="Normal 4 3 23 15" xfId="35795" xr:uid="{DDD5D723-C802-4656-987D-0A5789BB17F0}"/>
    <cellStyle name="Normal 4 3 23 2" xfId="35796" xr:uid="{416D3BED-1BBE-417E-ACD6-DF657906BB7B}"/>
    <cellStyle name="Normal 4 3 23 2 2" xfId="35797" xr:uid="{AB2E756D-1B23-404A-ABDA-D3682E04881E}"/>
    <cellStyle name="Normal 4 3 23 2 2 2" xfId="35798" xr:uid="{DE56064C-33F5-45A5-98C0-6AD3173AEEA5}"/>
    <cellStyle name="Normal 4 3 23 2 2 2 2" xfId="35799" xr:uid="{0FDE61D3-62B4-4759-B42E-F4390E00F7CD}"/>
    <cellStyle name="Normal 4 3 23 2 2 2 2 2" xfId="35800" xr:uid="{54EF1A69-5C02-439D-89A8-A79C2A235BCA}"/>
    <cellStyle name="Normal 4 3 23 2 2 2 2 2 2" xfId="35801" xr:uid="{B2D89A8B-7568-41F1-9FE6-61D1870556D1}"/>
    <cellStyle name="Normal 4 3 23 2 2 2 2 3" xfId="35802" xr:uid="{FEECF8F3-7F30-4E17-BD6E-F39306B186CA}"/>
    <cellStyle name="Normal 4 3 23 2 2 2 2 4" xfId="35803" xr:uid="{28DF0449-09C6-4C7B-93DE-FE9BAC2E7324}"/>
    <cellStyle name="Normal 4 3 23 2 2 2 2 5" xfId="35804" xr:uid="{C2C5F694-A6DB-4333-A2CD-8260742CC8AB}"/>
    <cellStyle name="Normal 4 3 23 2 2 2 3" xfId="35805" xr:uid="{58ECB438-BD09-4179-97D0-8D7F6671AC9F}"/>
    <cellStyle name="Normal 4 3 23 2 2 2 3 2" xfId="35806" xr:uid="{B2FF1BB6-B39E-4B27-A3C1-647820E1593C}"/>
    <cellStyle name="Normal 4 3 23 2 2 2 4" xfId="35807" xr:uid="{FB09F48F-CB31-465D-B2B4-1F3BDA09E37D}"/>
    <cellStyle name="Normal 4 3 23 2 2 2 5" xfId="35808" xr:uid="{481EAEB6-36D0-4BB5-865B-BD291D89625E}"/>
    <cellStyle name="Normal 4 3 23 2 2 3" xfId="35809" xr:uid="{CAA11F53-5455-44E2-89D2-87995039A0BC}"/>
    <cellStyle name="Normal 4 3 23 2 2 4" xfId="35810" xr:uid="{7006B856-92FB-40E3-9EF9-630FDEC167E6}"/>
    <cellStyle name="Normal 4 3 23 2 2 5" xfId="35811" xr:uid="{6A3BE46A-54DA-471D-BF91-587FBE4B2221}"/>
    <cellStyle name="Normal 4 3 23 2 2 6" xfId="35812" xr:uid="{568058F9-3B89-4012-85EF-2B56FD095F69}"/>
    <cellStyle name="Normal 4 3 23 2 2 6 2" xfId="35813" xr:uid="{183B657F-EBA8-4936-B528-F18BD2001A6B}"/>
    <cellStyle name="Normal 4 3 23 2 2 7" xfId="35814" xr:uid="{B1DCFFE9-45AA-40E8-8C02-AC473DB3DCD9}"/>
    <cellStyle name="Normal 4 3 23 2 2 8" xfId="35815" xr:uid="{EC5AC4F6-06B5-4AC7-A610-EACB9F0109F3}"/>
    <cellStyle name="Normal 4 3 23 2 2 9" xfId="35816" xr:uid="{079C3CE9-273D-40C5-B189-88006E2FBD4D}"/>
    <cellStyle name="Normal 4 3 23 2 3" xfId="35817" xr:uid="{0FB4037E-C04F-402F-99C9-AF645CACB371}"/>
    <cellStyle name="Normal 4 3 23 2 3 2" xfId="35818" xr:uid="{D750356C-93C9-4CBE-8D80-1A1AE4E9B23D}"/>
    <cellStyle name="Normal 4 3 23 2 3 2 2" xfId="35819" xr:uid="{A5F28631-D86D-494E-B55E-ADAA103EF541}"/>
    <cellStyle name="Normal 4 3 23 2 3 2 2 2" xfId="35820" xr:uid="{27D016FC-1352-4FBA-B007-39A3B23EEACF}"/>
    <cellStyle name="Normal 4 3 23 2 3 2 3" xfId="35821" xr:uid="{CDC76CF2-DE34-48F0-A6F1-62693B7A400A}"/>
    <cellStyle name="Normal 4 3 23 2 3 2 4" xfId="35822" xr:uid="{93327C22-835B-4E4F-AF7B-CF258BC6BB5B}"/>
    <cellStyle name="Normal 4 3 23 2 3 2 5" xfId="35823" xr:uid="{893518D2-4FCB-48C7-93FC-926EADDF9FF6}"/>
    <cellStyle name="Normal 4 3 23 2 3 3" xfId="35824" xr:uid="{937C0C27-C6D0-43A5-90CA-79DF19270D11}"/>
    <cellStyle name="Normal 4 3 23 2 3 3 2" xfId="35825" xr:uid="{5FCB5A68-3F15-4546-8051-6D3E726917F1}"/>
    <cellStyle name="Normal 4 3 23 2 3 4" xfId="35826" xr:uid="{26E5F4AC-9970-4C4C-A1D7-253D64BFC6D5}"/>
    <cellStyle name="Normal 4 3 23 2 3 5" xfId="35827" xr:uid="{D2817D61-F005-4160-9B02-EF941F3FAC60}"/>
    <cellStyle name="Normal 4 3 23 2 4" xfId="35828" xr:uid="{D1671DF9-2DB5-43D4-9E0F-5E7053C6A332}"/>
    <cellStyle name="Normal 4 3 23 2 5" xfId="35829" xr:uid="{F7E98853-CE4E-4AA5-A4AC-50DC2054B147}"/>
    <cellStyle name="Normal 4 3 23 2 6" xfId="35830" xr:uid="{0DB5ABDB-3824-457B-B73B-F2664E612474}"/>
    <cellStyle name="Normal 4 3 23 2 6 2" xfId="35831" xr:uid="{1215485F-FDC6-417E-A396-6C4E5899E7D0}"/>
    <cellStyle name="Normal 4 3 23 2 7" xfId="35832" xr:uid="{3164F6B4-0565-4AA9-A370-DB0891E09A62}"/>
    <cellStyle name="Normal 4 3 23 2 8" xfId="35833" xr:uid="{BE012668-FE27-411B-A653-68A663B07C8A}"/>
    <cellStyle name="Normal 4 3 23 2 9" xfId="35834" xr:uid="{1342F55A-3636-4F23-9EE2-2500AFF4CF64}"/>
    <cellStyle name="Normal 4 3 23 3" xfId="35835" xr:uid="{46D76458-C69A-4DF9-B2AA-9028842ACC12}"/>
    <cellStyle name="Normal 4 3 23 4" xfId="35836" xr:uid="{70F5D2E0-8668-46AE-AE25-E7F4C5CA3046}"/>
    <cellStyle name="Normal 4 3 23 5" xfId="35837" xr:uid="{C915B53E-1A76-4437-8C03-4D26ED16554D}"/>
    <cellStyle name="Normal 4 3 23 6" xfId="35838" xr:uid="{B96B87CD-8653-4CA1-A293-E60EE05FF607}"/>
    <cellStyle name="Normal 4 3 23 7" xfId="35839" xr:uid="{20778526-1D82-44F3-8EEE-900C8C8EE7A2}"/>
    <cellStyle name="Normal 4 3 23 8" xfId="35840" xr:uid="{AF329DD5-B3C1-4890-99D9-901BEE8BC0B8}"/>
    <cellStyle name="Normal 4 3 23 8 2" xfId="35841" xr:uid="{8EC5414B-2B2D-466A-8441-160AB6E56E24}"/>
    <cellStyle name="Normal 4 3 23 8 2 2" xfId="35842" xr:uid="{96CDAB0E-CCE1-4D48-B3F7-6606174D4D2A}"/>
    <cellStyle name="Normal 4 3 23 8 2 2 2" xfId="35843" xr:uid="{2A935AD3-9F7D-4E12-A1B0-0908EE7D10DE}"/>
    <cellStyle name="Normal 4 3 23 8 2 3" xfId="35844" xr:uid="{7FDA8686-12D6-41CF-81C6-0CECC4C5A6DB}"/>
    <cellStyle name="Normal 4 3 23 8 2 4" xfId="35845" xr:uid="{456F2F5D-5656-43E6-8E6A-8953A003721D}"/>
    <cellStyle name="Normal 4 3 23 8 2 5" xfId="35846" xr:uid="{00E5F07F-9485-40FE-B565-A6B4AA1C7366}"/>
    <cellStyle name="Normal 4 3 23 8 3" xfId="35847" xr:uid="{EB89880F-7F1A-48F2-8581-82134F9FF93F}"/>
    <cellStyle name="Normal 4 3 23 8 3 2" xfId="35848" xr:uid="{CDE39CAD-2076-488F-B681-A85D0EB11ECA}"/>
    <cellStyle name="Normal 4 3 23 8 4" xfId="35849" xr:uid="{FC08F746-9E35-4699-A86F-498F6EC917C9}"/>
    <cellStyle name="Normal 4 3 23 8 5" xfId="35850" xr:uid="{0C4F6F78-CCB6-4C4D-9EA1-A0E7752EE38E}"/>
    <cellStyle name="Normal 4 3 23 9" xfId="35851" xr:uid="{F0632BA9-1504-4841-93B8-73B15A869BDB}"/>
    <cellStyle name="Normal 4 3 24" xfId="35852" xr:uid="{A0364C65-F5AD-4E66-8B5D-865E8E73E786}"/>
    <cellStyle name="Normal 4 3 25" xfId="35853" xr:uid="{FD58870E-27BF-4BFA-B3F1-E2352DEA5C52}"/>
    <cellStyle name="Normal 4 3 25 2" xfId="35854" xr:uid="{083888CB-C8CC-4772-8A6C-B3ABF8BE10E6}"/>
    <cellStyle name="Normal 4 3 25 2 2" xfId="35855" xr:uid="{B2FB7B07-DEEC-4414-AE36-6F8E7DD0986A}"/>
    <cellStyle name="Normal 4 3 25 2 2 2" xfId="35856" xr:uid="{FD3B69BF-25A7-4382-845A-D952EEEE4726}"/>
    <cellStyle name="Normal 4 3 25 2 2 2 2" xfId="35857" xr:uid="{40301335-A559-4D60-8263-A3DA5225E2CB}"/>
    <cellStyle name="Normal 4 3 25 2 2 2 2 2" xfId="35858" xr:uid="{ADC59AF8-3BEE-419E-A8C8-E8A5ABD344F9}"/>
    <cellStyle name="Normal 4 3 25 2 2 2 3" xfId="35859" xr:uid="{F27A6C4A-601B-4968-83F3-049DB71BF2DD}"/>
    <cellStyle name="Normal 4 3 25 2 2 2 4" xfId="35860" xr:uid="{8B8F8A87-968B-4C16-B548-AC3D2A60BFF1}"/>
    <cellStyle name="Normal 4 3 25 2 2 2 5" xfId="35861" xr:uid="{83B2F2FD-C411-4CF5-9229-591C3A7957E7}"/>
    <cellStyle name="Normal 4 3 25 2 2 3" xfId="35862" xr:uid="{80354D96-7C9A-4682-A85C-71ADCA76CA97}"/>
    <cellStyle name="Normal 4 3 25 2 2 3 2" xfId="35863" xr:uid="{BED779AF-C792-4204-BE49-D00AB5EB4A96}"/>
    <cellStyle name="Normal 4 3 25 2 2 4" xfId="35864" xr:uid="{084F8A71-0DC0-46AF-B2EF-18AB15A1F216}"/>
    <cellStyle name="Normal 4 3 25 2 2 5" xfId="35865" xr:uid="{BE981662-56C9-435F-8434-E90E1C99DDD3}"/>
    <cellStyle name="Normal 4 3 25 2 3" xfId="35866" xr:uid="{4E84284F-C8A3-4044-A415-DC87570B2BBA}"/>
    <cellStyle name="Normal 4 3 25 2 4" xfId="35867" xr:uid="{C238392B-C8D0-440E-A63A-B665B399E4B7}"/>
    <cellStyle name="Normal 4 3 25 2 5" xfId="35868" xr:uid="{B0021AC6-20F2-4D2A-8E3A-E94718209B78}"/>
    <cellStyle name="Normal 4 3 25 2 6" xfId="35869" xr:uid="{117A51C0-5E5B-4E12-A3A6-6A37267EC4AE}"/>
    <cellStyle name="Normal 4 3 25 2 6 2" xfId="35870" xr:uid="{41DB0812-F48A-4166-8B72-D6208C82B817}"/>
    <cellStyle name="Normal 4 3 25 2 7" xfId="35871" xr:uid="{5109A171-2E1D-4821-8575-0CBB9EBA67FF}"/>
    <cellStyle name="Normal 4 3 25 2 8" xfId="35872" xr:uid="{51D01AA3-D4D7-426A-866E-42379285E843}"/>
    <cellStyle name="Normal 4 3 25 2 9" xfId="35873" xr:uid="{B224B9A3-DB50-474D-8213-62E272207373}"/>
    <cellStyle name="Normal 4 3 25 3" xfId="35874" xr:uid="{A1C9914C-A907-4061-A3D9-470ABF759B38}"/>
    <cellStyle name="Normal 4 3 25 3 2" xfId="35875" xr:uid="{2A18E4B2-82F7-4D27-951F-1AAB1EFCE22E}"/>
    <cellStyle name="Normal 4 3 25 3 2 2" xfId="35876" xr:uid="{5420C51A-B480-4504-9920-269AD42B6CF3}"/>
    <cellStyle name="Normal 4 3 25 3 2 2 2" xfId="35877" xr:uid="{F7E92673-53D7-4EE2-A6FE-4D97077020BF}"/>
    <cellStyle name="Normal 4 3 25 3 2 3" xfId="35878" xr:uid="{E6D379B9-28CA-462B-B379-18288AC076F6}"/>
    <cellStyle name="Normal 4 3 25 3 2 4" xfId="35879" xr:uid="{DA51234F-615E-450A-9A4A-F94D6182AF0C}"/>
    <cellStyle name="Normal 4 3 25 3 2 5" xfId="35880" xr:uid="{092C2360-39F5-4B42-A677-B39918D1C5FE}"/>
    <cellStyle name="Normal 4 3 25 3 3" xfId="35881" xr:uid="{1266F36A-49BD-4BF9-970F-B8F41D92363D}"/>
    <cellStyle name="Normal 4 3 25 3 3 2" xfId="35882" xr:uid="{68A526F1-109B-428D-91AE-2508AFF63D8C}"/>
    <cellStyle name="Normal 4 3 25 3 4" xfId="35883" xr:uid="{E0904D43-B4F5-4CDA-9F47-C90FF0AB8799}"/>
    <cellStyle name="Normal 4 3 25 3 5" xfId="35884" xr:uid="{74A21DEB-9FA4-42F8-B47E-FC6150476596}"/>
    <cellStyle name="Normal 4 3 25 4" xfId="35885" xr:uid="{D9C5D5A9-4165-4636-9D0E-FE625F769CA8}"/>
    <cellStyle name="Normal 4 3 25 5" xfId="35886" xr:uid="{9541EE70-FB82-4E45-838F-9F915296B97A}"/>
    <cellStyle name="Normal 4 3 25 6" xfId="35887" xr:uid="{93F15643-0108-4F50-A2AC-27EF6C1E02BB}"/>
    <cellStyle name="Normal 4 3 25 6 2" xfId="35888" xr:uid="{EB05573C-5B47-43AC-A751-46300238C0C3}"/>
    <cellStyle name="Normal 4 3 25 7" xfId="35889" xr:uid="{4AF96583-0AC6-47C2-8498-8F57974F9A36}"/>
    <cellStyle name="Normal 4 3 25 8" xfId="35890" xr:uid="{7A52EE0D-8FC6-4C95-999F-447F94D8E648}"/>
    <cellStyle name="Normal 4 3 25 9" xfId="35891" xr:uid="{7DB8FACC-9B19-4197-9445-204A61C45E41}"/>
    <cellStyle name="Normal 4 3 26" xfId="35892" xr:uid="{7A9AE0B6-F25D-4E08-B86C-5788D99C4CA1}"/>
    <cellStyle name="Normal 4 3 26 2" xfId="35893" xr:uid="{25450C79-96DF-4D6D-84AF-89BA1DF21919}"/>
    <cellStyle name="Normal 4 3 26 3" xfId="35894" xr:uid="{797FF913-951C-43C0-9627-4934C1B85418}"/>
    <cellStyle name="Normal 4 3 27" xfId="35895" xr:uid="{461138C4-6540-409D-9E0B-349247FEE1B3}"/>
    <cellStyle name="Normal 4 3 27 2" xfId="35896" xr:uid="{3230EF84-143D-42A9-9261-8517E3DEBAC0}"/>
    <cellStyle name="Normal 4 3 27 3" xfId="35897" xr:uid="{A4CCC9B5-6179-44AD-A141-C95D2BDAE98E}"/>
    <cellStyle name="Normal 4 3 28" xfId="35898" xr:uid="{468AA049-B88B-4E00-97E2-63ACD579B40D}"/>
    <cellStyle name="Normal 4 3 28 2" xfId="35899" xr:uid="{48491C0D-3F97-4DCC-ACDB-8DF08D558F95}"/>
    <cellStyle name="Normal 4 3 28 3" xfId="35900" xr:uid="{AE93FA14-5533-4513-8DCD-D477ABB54752}"/>
    <cellStyle name="Normal 4 3 29" xfId="35901" xr:uid="{9AA98B03-1D53-42AC-B1DC-C51EBDF017A9}"/>
    <cellStyle name="Normal 4 3 29 2" xfId="35902" xr:uid="{DA74A15D-1319-460B-B4C8-AA1399D2D54F}"/>
    <cellStyle name="Normal 4 3 29 3" xfId="35903" xr:uid="{3E6E5196-EC21-400E-AB67-6A3A21B0F37D}"/>
    <cellStyle name="Normal 4 3 3" xfId="35904" xr:uid="{6A3C1DED-BF12-47D3-8207-7E050D589AD6}"/>
    <cellStyle name="Normal 4 3 3 2" xfId="35905" xr:uid="{AA8B162E-28F2-4028-8E79-614AEFBD0322}"/>
    <cellStyle name="Normal 4 3 3 2 2" xfId="35906" xr:uid="{6D5C8217-7A9F-4027-8C21-84916EC94788}"/>
    <cellStyle name="Normal 4 3 3 2 3" xfId="35907" xr:uid="{F1F0CF48-B3FD-45D5-951A-1B0D49B1021F}"/>
    <cellStyle name="Normal 4 3 3 3" xfId="35908" xr:uid="{C6B11C26-AB61-41FC-B35B-109FA01977F4}"/>
    <cellStyle name="Normal 4 3 3 3 2" xfId="35909" xr:uid="{8B80F352-DA8E-4739-9DE6-76B3F2BF86F3}"/>
    <cellStyle name="Normal 4 3 3 3 3" xfId="35910" xr:uid="{9C26B0E2-FAEA-44FD-A8A1-E6B0774F2B87}"/>
    <cellStyle name="Normal 4 3 3 4" xfId="35911" xr:uid="{BB354F53-9B7F-426C-895F-3EFC3300A576}"/>
    <cellStyle name="Normal 4 3 3 5" xfId="35912" xr:uid="{2A60A0BA-5997-40AF-AD60-E1428F6CCCF9}"/>
    <cellStyle name="Normal 4 3 30" xfId="35913" xr:uid="{73BAEB7E-66C4-4C50-8A98-23B99590B5A7}"/>
    <cellStyle name="Normal 4 3 30 2" xfId="35914" xr:uid="{FE9566BC-7D6C-4E15-902F-4F0099E829A4}"/>
    <cellStyle name="Normal 4 3 30 2 2" xfId="35915" xr:uid="{18455687-3335-4BA8-BB5E-EFEA863AFEFE}"/>
    <cellStyle name="Normal 4 3 30 2 2 2" xfId="35916" xr:uid="{653E1C64-054D-4811-B84D-B189299CD23D}"/>
    <cellStyle name="Normal 4 3 30 2 3" xfId="35917" xr:uid="{241375E5-DB34-4426-9162-940C9AE67DD1}"/>
    <cellStyle name="Normal 4 3 30 2 4" xfId="35918" xr:uid="{309B4339-C8FA-4884-B38B-2CCB9225AB22}"/>
    <cellStyle name="Normal 4 3 30 2 5" xfId="35919" xr:uid="{4BDCEC11-C8F0-45A3-BB7C-38870D3EABC7}"/>
    <cellStyle name="Normal 4 3 30 3" xfId="35920" xr:uid="{4F3E3500-EBC1-4C65-B6FA-C953E547860C}"/>
    <cellStyle name="Normal 4 3 30 3 2" xfId="35921" xr:uid="{380B80D0-3CA3-4141-A71E-6388E9E5AD8F}"/>
    <cellStyle name="Normal 4 3 30 4" xfId="35922" xr:uid="{0F1CF2D6-E3D4-480F-9B35-F31DB2A90C78}"/>
    <cellStyle name="Normal 4 3 30 5" xfId="35923" xr:uid="{4E31CAE5-E923-420A-BBE9-3B2222A7D6EB}"/>
    <cellStyle name="Normal 4 3 31" xfId="35924" xr:uid="{235BFC71-29C6-44D4-A5F3-308831231D7A}"/>
    <cellStyle name="Normal 4 3 32" xfId="35925" xr:uid="{6FF3AA49-FE9B-44DF-ACCA-55675131E871}"/>
    <cellStyle name="Normal 4 3 33" xfId="35926" xr:uid="{BD0BDD55-DF93-4961-8426-5052915FAA9A}"/>
    <cellStyle name="Normal 4 3 34" xfId="35927" xr:uid="{8DFA8BC5-DFEF-477C-A094-7DAA8E32FEFE}"/>
    <cellStyle name="Normal 4 3 34 2" xfId="35928" xr:uid="{6965A8C8-63F6-4E7A-B63E-8FEBCAAE8AC3}"/>
    <cellStyle name="Normal 4 3 35" xfId="35929" xr:uid="{9FF898C1-CF82-4775-995C-BD7D37554508}"/>
    <cellStyle name="Normal 4 3 36" xfId="35930" xr:uid="{FF2302BF-67CA-44DA-842B-10CFC1E1A2AA}"/>
    <cellStyle name="Normal 4 3 37" xfId="35931" xr:uid="{509FB5C8-CE0D-40CF-8473-954690C907BC}"/>
    <cellStyle name="Normal 4 3 38" xfId="34622" xr:uid="{584E8F81-57C8-4BC4-AAE6-E8A03D973E31}"/>
    <cellStyle name="Normal 4 3 4" xfId="35932" xr:uid="{848A5E31-CC88-4DFD-8954-1E6E6F91D3C8}"/>
    <cellStyle name="Normal 4 3 4 2" xfId="35933" xr:uid="{8B416758-A18A-4D93-95C3-681C1A07A3AA}"/>
    <cellStyle name="Normal 4 3 4 2 2" xfId="35934" xr:uid="{AB6CF0C2-F16E-4390-BA78-F9A273884CB3}"/>
    <cellStyle name="Normal 4 3 4 2 3" xfId="35935" xr:uid="{F5468004-BED1-45A9-B867-87097067CDB3}"/>
    <cellStyle name="Normal 4 3 4 3" xfId="35936" xr:uid="{3F2233AC-FBAB-4DF1-A457-811895FE78EF}"/>
    <cellStyle name="Normal 4 3 4 3 2" xfId="35937" xr:uid="{6F950765-4828-4A9E-B72A-A568B0695569}"/>
    <cellStyle name="Normal 4 3 4 3 3" xfId="35938" xr:uid="{01E22E41-61D7-4066-B0BC-5069DF0086EF}"/>
    <cellStyle name="Normal 4 3 4 4" xfId="35939" xr:uid="{92442FC3-36F9-4768-8550-274A8BF7234E}"/>
    <cellStyle name="Normal 4 3 4 5" xfId="35940" xr:uid="{8C3A7EF4-9939-45C1-BA18-BB1BB51D7B9F}"/>
    <cellStyle name="Normal 4 3 5" xfId="35941" xr:uid="{0A8B2C7E-2BA7-40F0-B98B-E0B6435FE583}"/>
    <cellStyle name="Normal 4 3 5 2" xfId="35942" xr:uid="{352AE57E-AFEB-4731-8081-F36C59E05D09}"/>
    <cellStyle name="Normal 4 3 5 2 2" xfId="35943" xr:uid="{BE86CAEC-5875-42B8-9616-8BA9F7C51AB5}"/>
    <cellStyle name="Normal 4 3 5 2 3" xfId="35944" xr:uid="{377CB491-E8A6-4B44-91BF-C9203D5796BF}"/>
    <cellStyle name="Normal 4 3 5 3" xfId="35945" xr:uid="{08069469-8519-4425-AB9A-1BC24D1C4C1A}"/>
    <cellStyle name="Normal 4 3 5 3 2" xfId="35946" xr:uid="{8C638734-6399-429A-82AC-26A5902312FB}"/>
    <cellStyle name="Normal 4 3 5 3 3" xfId="35947" xr:uid="{F43A6F12-7FA6-43DF-BB98-9631FFECF94F}"/>
    <cellStyle name="Normal 4 3 5 4" xfId="35948" xr:uid="{F8F849F8-D347-4EF9-8F39-D3E5C3613409}"/>
    <cellStyle name="Normal 4 3 5 5" xfId="35949" xr:uid="{E00CD8C9-B13B-4C70-A171-590FB8370B25}"/>
    <cellStyle name="Normal 4 3 6" xfId="35950" xr:uid="{66050296-AF3C-4388-94E5-A04F5E3CFF98}"/>
    <cellStyle name="Normal 4 3 6 2" xfId="35951" xr:uid="{2D0E910D-4D73-4810-ACF6-B2403DCA48A8}"/>
    <cellStyle name="Normal 4 3 6 2 2" xfId="35952" xr:uid="{9FBE6959-6C67-4311-85D2-121C8DCBB0B9}"/>
    <cellStyle name="Normal 4 3 6 2 3" xfId="35953" xr:uid="{F3EC5359-6161-4D11-9915-6FB66D2FD3A0}"/>
    <cellStyle name="Normal 4 3 6 3" xfId="35954" xr:uid="{E2A7932D-C7DD-4C00-9066-21A14D9EA56A}"/>
    <cellStyle name="Normal 4 3 6 3 2" xfId="35955" xr:uid="{25878ED8-6F47-403B-BEE8-BCDD1FF01345}"/>
    <cellStyle name="Normal 4 3 6 3 3" xfId="35956" xr:uid="{CC223906-D3D7-47F4-9CC3-BF882535E871}"/>
    <cellStyle name="Normal 4 3 6 4" xfId="35957" xr:uid="{A454B308-0ADB-4DB4-B605-231CCF34DA56}"/>
    <cellStyle name="Normal 4 3 6 5" xfId="35958" xr:uid="{B6BAEECB-F08C-48D4-9ED2-06B0B3874C11}"/>
    <cellStyle name="Normal 4 3 7" xfId="35959" xr:uid="{0785FD86-6AD6-4075-9EDD-AB404A0264E9}"/>
    <cellStyle name="Normal 4 3 7 2" xfId="35960" xr:uid="{9C490F3F-3DD5-446E-97B7-048966FA7B59}"/>
    <cellStyle name="Normal 4 3 7 2 2" xfId="35961" xr:uid="{7796EFB1-5DC2-4D5B-B9C5-684B77D61F22}"/>
    <cellStyle name="Normal 4 3 7 2 3" xfId="35962" xr:uid="{3F3075F4-B378-4DB1-8BED-3CE877813341}"/>
    <cellStyle name="Normal 4 3 7 3" xfId="35963" xr:uid="{E0AD5B07-435D-4C1E-92CF-6302474C3B74}"/>
    <cellStyle name="Normal 4 3 7 3 2" xfId="35964" xr:uid="{C19B24C0-B297-4925-9654-C73A0A46BC38}"/>
    <cellStyle name="Normal 4 3 7 3 3" xfId="35965" xr:uid="{43CF0C5F-4AC6-4167-BC83-E2C4E68DD7F8}"/>
    <cellStyle name="Normal 4 3 7 4" xfId="35966" xr:uid="{BA12FE27-547A-4F70-AC9C-D54F2F522703}"/>
    <cellStyle name="Normal 4 3 7 5" xfId="35967" xr:uid="{F8DBE5E1-A960-47CA-ACE0-3E2B8E5C6F29}"/>
    <cellStyle name="Normal 4 3 8" xfId="35968" xr:uid="{206F24D9-4B6D-4AA8-903C-15E1B84F2AC3}"/>
    <cellStyle name="Normal 4 3 8 2" xfId="35969" xr:uid="{CFB7F81D-80CC-4512-87F8-1E54656BAD25}"/>
    <cellStyle name="Normal 4 3 8 2 2" xfId="35970" xr:uid="{25A1756A-D0DD-4A00-AA12-76D893FFBDC8}"/>
    <cellStyle name="Normal 4 3 8 2 3" xfId="35971" xr:uid="{0336E0BF-E544-4644-A1BF-193311C4D0B3}"/>
    <cellStyle name="Normal 4 3 8 3" xfId="35972" xr:uid="{93FDA547-3CBC-4AD4-A41D-4CB9AE2B895A}"/>
    <cellStyle name="Normal 4 3 8 3 2" xfId="35973" xr:uid="{046640A3-D177-46C2-917F-7BBACA41D991}"/>
    <cellStyle name="Normal 4 3 8 3 3" xfId="35974" xr:uid="{F4FEE3F4-15D0-41CB-BDB8-16E49EA9C5ED}"/>
    <cellStyle name="Normal 4 3 8 4" xfId="35975" xr:uid="{983C3347-1C96-4881-9270-1BD2DB76E832}"/>
    <cellStyle name="Normal 4 3 8 5" xfId="35976" xr:uid="{39E9C9B3-192A-407C-AA82-5448FCB938B6}"/>
    <cellStyle name="Normal 4 3 9" xfId="35977" xr:uid="{DFF6B8D5-B71C-4999-9E2C-656E3D22680E}"/>
    <cellStyle name="Normal 4 3 9 2" xfId="35978" xr:uid="{B4589358-7584-4AD3-B483-5A56C36A11FC}"/>
    <cellStyle name="Normal 4 3 9 2 2" xfId="35979" xr:uid="{B69C1B71-11AB-4159-8E44-AAEF9B6AF100}"/>
    <cellStyle name="Normal 4 3 9 2 3" xfId="35980" xr:uid="{4D91B3E7-7238-42C9-87BB-81A0439185D4}"/>
    <cellStyle name="Normal 4 3 9 3" xfId="35981" xr:uid="{410BDF4C-98C5-4839-8779-2892FDE3E897}"/>
    <cellStyle name="Normal 4 3 9 3 2" xfId="35982" xr:uid="{70CF0FE2-B8C6-405D-9BDF-8B26414070FA}"/>
    <cellStyle name="Normal 4 3 9 3 3" xfId="35983" xr:uid="{4C90BB1D-54D6-408E-AFEB-E23759345EF2}"/>
    <cellStyle name="Normal 4 3 9 4" xfId="35984" xr:uid="{A5AB1587-22EF-4F8E-8C9D-871B40B2E59E}"/>
    <cellStyle name="Normal 4 3 9 5" xfId="35985" xr:uid="{1886D890-99BB-4263-87DE-8DB7D925DB9E}"/>
    <cellStyle name="Normal 4 30" xfId="35986" xr:uid="{4766EE79-E8B3-4465-B649-6836C63559B4}"/>
    <cellStyle name="Normal 4 31" xfId="35987" xr:uid="{2746D32C-C433-4284-84CA-A72F12811D13}"/>
    <cellStyle name="Normal 4 32" xfId="35988" xr:uid="{BB548EBB-503C-4CEC-BADF-AC9748C17F16}"/>
    <cellStyle name="Normal 4 33" xfId="35989" xr:uid="{B32F70B3-970D-4DD8-A2DA-F31FA58E5A74}"/>
    <cellStyle name="Normal 4 34" xfId="35990" xr:uid="{E9484034-1CCB-4F09-935A-223AFE3EB082}"/>
    <cellStyle name="Normal 4 35" xfId="35991" xr:uid="{9604DB73-6171-4B18-8828-72AB441DF91E}"/>
    <cellStyle name="Normal 4 36" xfId="35992" xr:uid="{3BCFCD61-FDFB-4272-A2DF-2C0580B0F613}"/>
    <cellStyle name="Normal 4 37" xfId="35993" xr:uid="{03978D0A-2C68-4844-9452-6C2A3B9233A9}"/>
    <cellStyle name="Normal 4 38" xfId="35994" xr:uid="{C9A0138E-18CF-4503-8448-80E85CAE9258}"/>
    <cellStyle name="Normal 4 39" xfId="35995" xr:uid="{CC7F292A-F087-4E56-98B2-5636F816F6CB}"/>
    <cellStyle name="Normal 4 4" xfId="319" xr:uid="{B4E81A21-CD7B-4F3E-838E-63C67A72ACD7}"/>
    <cellStyle name="Normal 4 4 2" xfId="35997" xr:uid="{FB81B647-584A-4F8E-B59A-B8BA5BF05038}"/>
    <cellStyle name="Normal 4 4 2 2" xfId="35998" xr:uid="{F33CF666-95AE-45A9-BFF4-FEF4669D78CB}"/>
    <cellStyle name="Normal 4 4 2 2 2" xfId="43184" xr:uid="{A4EE16D0-66D6-4390-9FC7-50C16246D351}"/>
    <cellStyle name="Normal 4 4 2 3" xfId="35999" xr:uid="{72A138B0-2347-424B-904F-AE23BC5D7778}"/>
    <cellStyle name="Normal 4 4 2 3 2" xfId="43216" xr:uid="{4C81F7C0-2958-479E-AD03-CB17E5913974}"/>
    <cellStyle name="Normal 4 4 2 4" xfId="43217" xr:uid="{4687669F-A079-49C5-A1E9-09EDA3F77496}"/>
    <cellStyle name="Normal 4 4 3" xfId="36000" xr:uid="{1CEC553B-B183-424C-9FA7-860C98EDF149}"/>
    <cellStyle name="Normal 4 4 3 2" xfId="43218" xr:uid="{033533F1-105A-441D-AA55-956BA964C7A3}"/>
    <cellStyle name="Normal 4 4 4" xfId="36001" xr:uid="{BD29F174-5C8E-4972-BF12-F00F1D8F4264}"/>
    <cellStyle name="Normal 4 4 4 2" xfId="43219" xr:uid="{9A2D88E8-5355-495E-BEB9-04633DD9EA98}"/>
    <cellStyle name="Normal 4 4 5" xfId="43220" xr:uid="{5C197CDF-1405-4114-BB89-344A7F97D9E0}"/>
    <cellStyle name="Normal 4 4 6" xfId="35996" xr:uid="{A9DF6D2E-1B4B-4399-ACCC-9B5C03D3DE91}"/>
    <cellStyle name="Normal 4 40" xfId="36002" xr:uid="{9B6C64F8-EFEA-4190-9FFB-036CDFAC55DC}"/>
    <cellStyle name="Normal 4 41" xfId="36003" xr:uid="{1D8ED8FE-BD0F-4A69-9793-6EB18A56F3BA}"/>
    <cellStyle name="Normal 4 42" xfId="36004" xr:uid="{F2484D72-54A8-4B05-BAD1-94D02207F5C5}"/>
    <cellStyle name="Normal 4 43" xfId="36005" xr:uid="{5EE6E2B3-4414-4CDC-9505-6C2C7FCD6E0D}"/>
    <cellStyle name="Normal 4 44" xfId="36006" xr:uid="{CA9EE3DA-023A-4A92-8A96-C1D6B1B49E5C}"/>
    <cellStyle name="Normal 4 45" xfId="36007" xr:uid="{0BB175ED-5023-47DA-94BA-3196AB03780C}"/>
    <cellStyle name="Normal 4 46" xfId="36008" xr:uid="{40A87020-324C-4EBA-82EB-F5AB73B8A7B4}"/>
    <cellStyle name="Normal 4 47" xfId="36009" xr:uid="{F98027B5-965F-4700-9863-E1C3EFC38B99}"/>
    <cellStyle name="Normal 4 48" xfId="36010" xr:uid="{70F601A9-66BE-4AA5-AE29-D69596BD31BC}"/>
    <cellStyle name="Normal 4 49" xfId="36011" xr:uid="{08B20830-8817-4EB2-9F38-465900C2A2C2}"/>
    <cellStyle name="Normal 4 5" xfId="36012" xr:uid="{F7D9804F-ED61-4F34-9DA0-F6ADED7933D3}"/>
    <cellStyle name="Normal 4 50" xfId="36013" xr:uid="{356FD384-BDBA-4A03-BF64-47E71D7F94B9}"/>
    <cellStyle name="Normal 4 51" xfId="36014" xr:uid="{87F5D3D6-C0F6-4FC6-B543-34FC129AB821}"/>
    <cellStyle name="Normal 4 52" xfId="36015" xr:uid="{DD124926-F852-4769-A4C0-E39DB1C16487}"/>
    <cellStyle name="Normal 4 53" xfId="36016" xr:uid="{89679823-C31C-40F7-B257-F7F8548EB4EA}"/>
    <cellStyle name="Normal 4 54" xfId="36017" xr:uid="{7D167D2B-58DF-4D03-B1F5-82C23195722A}"/>
    <cellStyle name="Normal 4 55" xfId="36018" xr:uid="{8446044D-E67D-4BCA-89A6-37C565014515}"/>
    <cellStyle name="Normal 4 56" xfId="36019" xr:uid="{3340E5F9-195F-4CCC-A35A-446F9219488B}"/>
    <cellStyle name="Normal 4 57" xfId="36020" xr:uid="{48C62841-87F9-483B-A487-68B1323F9020}"/>
    <cellStyle name="Normal 4 58" xfId="36021" xr:uid="{AA37A45C-E6D5-4ED1-89B2-367210C56F90}"/>
    <cellStyle name="Normal 4 59" xfId="36022" xr:uid="{4FE270CF-7046-4901-9FE3-CB875392F081}"/>
    <cellStyle name="Normal 4 6" xfId="36023" xr:uid="{027424E6-30EC-4085-B4E0-3251844C7333}"/>
    <cellStyle name="Normal 4 60" xfId="36024" xr:uid="{817E9F2D-55FD-4F72-9573-A81810CB17E3}"/>
    <cellStyle name="Normal 4 61" xfId="36025" xr:uid="{F04099C9-00D0-418B-9CC2-D9FC7FFCC37E}"/>
    <cellStyle name="Normal 4 62" xfId="36026" xr:uid="{8990C0A6-9520-4DC5-887F-99E6EA55A3AF}"/>
    <cellStyle name="Normal 4 63" xfId="36027" xr:uid="{DE776E0C-7BB9-47BB-A67A-012008193E5C}"/>
    <cellStyle name="Normal 4 64" xfId="36028" xr:uid="{184488B0-9EB7-43FB-A1E8-202982B484C5}"/>
    <cellStyle name="Normal 4 65" xfId="36029" xr:uid="{83EDB320-3DB1-4B2B-B262-FF2AEAA6166F}"/>
    <cellStyle name="Normal 4 66" xfId="36030" xr:uid="{615614D7-AAD9-451D-AB03-EB6B9914AF18}"/>
    <cellStyle name="Normal 4 67" xfId="36031" xr:uid="{B10EFF12-21C5-42AF-B57C-B25DB9703B69}"/>
    <cellStyle name="Normal 4 68" xfId="36032" xr:uid="{865F01B0-1FAE-4299-9E98-42D8BD2E35D1}"/>
    <cellStyle name="Normal 4 68 2" xfId="36033" xr:uid="{BFA31FAA-C74F-498D-9B11-7371156061F7}"/>
    <cellStyle name="Normal 4 68 3" xfId="36034" xr:uid="{024B36F4-5873-48BE-87F9-1C031FF0B9C6}"/>
    <cellStyle name="Normal 4 69" xfId="36035" xr:uid="{616010E2-B389-48F1-B713-706E4B086043}"/>
    <cellStyle name="Normal 4 69 2" xfId="36036" xr:uid="{CB760E1F-E71D-4D02-8F81-61B7F7B8C67C}"/>
    <cellStyle name="Normal 4 69 3" xfId="36037" xr:uid="{D6203F1A-0F47-4EB6-98B3-FDC81EC4799A}"/>
    <cellStyle name="Normal 4 7" xfId="36038" xr:uid="{6B25570E-474F-4DE3-B6CA-DEEE027B04B9}"/>
    <cellStyle name="Normal 4 70" xfId="36039" xr:uid="{627AEE1F-672C-444C-BF4E-00BE2B0CC42D}"/>
    <cellStyle name="Normal 4 70 2" xfId="36040" xr:uid="{B5A3C968-7C1A-4D1D-88A9-9CB7A61FFBA2}"/>
    <cellStyle name="Normal 4 70 3" xfId="36041" xr:uid="{D2E17C78-37B7-4435-AE28-DCE299DACF73}"/>
    <cellStyle name="Normal 4 71" xfId="36042" xr:uid="{1DFD6D0B-6897-4C09-BECA-04B5A809A4BF}"/>
    <cellStyle name="Normal 4 71 2" xfId="36043" xr:uid="{95FF9496-EB11-4077-85D5-7E2ABB4A0FCB}"/>
    <cellStyle name="Normal 4 71 3" xfId="36044" xr:uid="{CD67117E-A67C-41F3-8EFC-850D4EC72AB6}"/>
    <cellStyle name="Normal 4 72" xfId="36045" xr:uid="{27D594F1-3DE0-4D76-AC64-FD3E24B20C5F}"/>
    <cellStyle name="Normal 4 73" xfId="36046" xr:uid="{A56FB88E-B98E-4FD9-BB99-7A2AA89113CA}"/>
    <cellStyle name="Normal 4 74" xfId="36047" xr:uid="{200A28C7-6B13-4362-9BC6-A33A94B0B4CD}"/>
    <cellStyle name="Normal 4 75" xfId="36048" xr:uid="{F6D3135D-12F5-43E8-A359-4028EADE46A3}"/>
    <cellStyle name="Normal 4 76" xfId="36049" xr:uid="{1FE31515-A2E0-47F8-9397-28EC11B89593}"/>
    <cellStyle name="Normal 4 77" xfId="36050" xr:uid="{F7B2F3C0-AE72-44A6-850A-C5B395DA878D}"/>
    <cellStyle name="Normal 4 78" xfId="36051" xr:uid="{1B44EB35-6916-4807-9A63-3388235B0C59}"/>
    <cellStyle name="Normal 4 79" xfId="36052" xr:uid="{0E796D8B-712E-43DF-A860-131C5C56750D}"/>
    <cellStyle name="Normal 4 8" xfId="36053" xr:uid="{95FEBAE3-A33A-444E-B669-FF2BE760401B}"/>
    <cellStyle name="Normal 4 80" xfId="36054" xr:uid="{9E03D684-5B70-4A11-A97D-27F8CCF78B49}"/>
    <cellStyle name="Normal 4 81" xfId="36055" xr:uid="{207586F3-6C79-4EAD-A681-F51449A1A935}"/>
    <cellStyle name="Normal 4 82" xfId="36056" xr:uid="{D0392FF7-DE33-42CB-9D09-67CDCECC20C4}"/>
    <cellStyle name="Normal 4 83" xfId="36057" xr:uid="{75C97CA4-2E2D-45E0-BB09-7B51B5C68C6A}"/>
    <cellStyle name="Normal 4 84" xfId="36058" xr:uid="{C921AFEB-0F80-4361-85A8-55AF42283042}"/>
    <cellStyle name="Normal 4 85" xfId="36059" xr:uid="{7B8D2E42-D0B0-46EF-B2CC-3483DD5E4742}"/>
    <cellStyle name="Normal 4 86" xfId="36060" xr:uid="{E7AA3673-92C6-4B3B-A44A-BC081431A9E0}"/>
    <cellStyle name="Normal 4 87" xfId="36061" xr:uid="{5BAEDF26-7162-4174-9278-4C352B521BBC}"/>
    <cellStyle name="Normal 4 88" xfId="36062" xr:uid="{249595B1-7014-4D87-904C-FC6CB847F01E}"/>
    <cellStyle name="Normal 4 89" xfId="36063" xr:uid="{8E758667-A607-426C-9C84-41F41125ACA4}"/>
    <cellStyle name="Normal 4 9" xfId="36064" xr:uid="{1BB943BE-17BB-423A-8978-B7E980221146}"/>
    <cellStyle name="Normal 4 90" xfId="36065" xr:uid="{586D1B3B-52F6-411E-9F7A-163E7A7B0477}"/>
    <cellStyle name="Normal 4 91" xfId="36066" xr:uid="{972700A7-817D-419C-BDA2-78256136B62A}"/>
    <cellStyle name="Normal 4 92" xfId="36067" xr:uid="{8FEB0411-1D8E-4352-9EB5-FDF6A8EFC76D}"/>
    <cellStyle name="Normal 4 93" xfId="36068" xr:uid="{74BFC6B2-D418-4E9F-BA2B-DBF26FC0F341}"/>
    <cellStyle name="Normal 4 94" xfId="36069" xr:uid="{F0E6C9C1-C128-4AA8-B728-583651FC3364}"/>
    <cellStyle name="Normal 4 95" xfId="36070" xr:uid="{133D4F19-6BAE-4591-85E4-CF4AA296833C}"/>
    <cellStyle name="Normal 4 96" xfId="36071" xr:uid="{E22CA8E0-E5EF-4D92-86DA-F009AF4D1FB7}"/>
    <cellStyle name="Normal 4 97" xfId="36072" xr:uid="{7D793476-8EE2-4F30-96A1-C9DE12A14FD5}"/>
    <cellStyle name="Normal 4 98" xfId="36073" xr:uid="{A091F3AE-3992-4E34-8619-A02E744696BD}"/>
    <cellStyle name="Normal 4 99" xfId="36074" xr:uid="{59B078D1-5777-455C-8EB5-E8B141623A66}"/>
    <cellStyle name="Normal 4_2006-2009 Updated Graph" xfId="36075" xr:uid="{79C967F4-BD36-43BA-BDA2-54A5FC1204F0}"/>
    <cellStyle name="Normal 40" xfId="36076" xr:uid="{786030C2-28FD-46CA-938C-C9628DAEB9E4}"/>
    <cellStyle name="Normal 41" xfId="36077" xr:uid="{110BB1C8-B2CF-45B1-916C-5158EBD932AA}"/>
    <cellStyle name="Normal 42" xfId="36078" xr:uid="{896C1D59-9FD3-419B-9C9F-30C30D630007}"/>
    <cellStyle name="Normal 43" xfId="36079" xr:uid="{C2441655-95EF-4161-8BAD-DF2D9B6845AB}"/>
    <cellStyle name="Normal 44" xfId="36080" xr:uid="{67814BE9-A0C5-42A2-9385-EE6FEA8ED12D}"/>
    <cellStyle name="Normal 45" xfId="36081" xr:uid="{A8C1BC27-FCC3-4713-A2BF-2F2C0ECD6697}"/>
    <cellStyle name="Normal 46" xfId="36082" xr:uid="{E8C81158-6765-48E2-9A87-0105C13F9104}"/>
    <cellStyle name="Normal 47" xfId="36083" xr:uid="{BD66C06C-3863-4370-A90F-59D0483E389F}"/>
    <cellStyle name="Normal 48" xfId="36084" xr:uid="{0346404E-ACDD-4812-85C2-5158C09D043A}"/>
    <cellStyle name="Normal 49" xfId="36085" xr:uid="{7A1C84D4-83CA-42F2-A9B9-3E37CD0B303D}"/>
    <cellStyle name="Normal 49 2" xfId="36086" xr:uid="{583CAF34-6610-42A7-98EC-2BC7F44B6400}"/>
    <cellStyle name="Normal 49 3" xfId="36087" xr:uid="{D659D659-E808-487F-A65C-59D854248C0A}"/>
    <cellStyle name="Normal 5" xfId="320" xr:uid="{77928527-77DB-44F4-B83B-0BF02627A29D}"/>
    <cellStyle name="Normal 5 10" xfId="36089" xr:uid="{7891D00A-D9C3-4A3F-89D5-7665D78D5DEC}"/>
    <cellStyle name="Normal 5 10 2" xfId="36090" xr:uid="{E24CC8E7-2E91-4926-B917-F9CEC366352D}"/>
    <cellStyle name="Normal 5 10 2 2" xfId="36091" xr:uid="{AAD249CC-24B9-4082-85E3-FC791BEDDBC3}"/>
    <cellStyle name="Normal 5 10 2 3" xfId="36092" xr:uid="{4298D3B7-0DBE-4AA6-88EF-C7EAC781006E}"/>
    <cellStyle name="Normal 5 10 3" xfId="36093" xr:uid="{6BB735C6-AF0B-42AB-B8F5-8CAC60DA7010}"/>
    <cellStyle name="Normal 5 10 3 2" xfId="36094" xr:uid="{5618826E-D6FE-452F-A46F-531B6D851FC7}"/>
    <cellStyle name="Normal 5 10 3 3" xfId="36095" xr:uid="{4D9442E3-4A08-41B4-BF3F-AA47016C1D4C}"/>
    <cellStyle name="Normal 5 10 4" xfId="36096" xr:uid="{223D5818-9FDC-4A79-BF2A-B97D14B74A4A}"/>
    <cellStyle name="Normal 5 10 5" xfId="36097" xr:uid="{5E5DDC1E-9647-4123-87A8-2FD512FE582C}"/>
    <cellStyle name="Normal 5 100" xfId="43176" xr:uid="{5F374D9D-7E9A-4593-82EF-69A786A5D037}"/>
    <cellStyle name="Normal 5 101" xfId="36088" xr:uid="{24766CB2-12C1-4A06-98A0-C3C9781CE2AC}"/>
    <cellStyle name="Normal 5 102" xfId="431" xr:uid="{4A216FB1-3A76-4327-86AD-0EAB1041536C}"/>
    <cellStyle name="Normal 5 11" xfId="36098" xr:uid="{6AFC7E95-A46B-4195-99F3-A86067BCF08E}"/>
    <cellStyle name="Normal 5 11 2" xfId="36099" xr:uid="{41E351C6-2740-42F3-BF8B-F6589A84F8D7}"/>
    <cellStyle name="Normal 5 11 2 2" xfId="36100" xr:uid="{2AEB3CC1-4EFF-4EB8-9BEB-504CFC9A5EB9}"/>
    <cellStyle name="Normal 5 11 2 3" xfId="36101" xr:uid="{A88E9B23-493A-4C8A-A48C-CCACA8D532EF}"/>
    <cellStyle name="Normal 5 11 3" xfId="36102" xr:uid="{EFC1A4B8-5D7D-4F8A-AF3F-F8BF98A9B120}"/>
    <cellStyle name="Normal 5 11 3 2" xfId="36103" xr:uid="{53D4389C-18F9-44FF-B62C-14122AAFB855}"/>
    <cellStyle name="Normal 5 11 3 3" xfId="36104" xr:uid="{CD5CAF0E-E02C-4857-B9C2-38A69B1C85DD}"/>
    <cellStyle name="Normal 5 11 4" xfId="36105" xr:uid="{13423989-B170-4D34-B682-A9D24E65A864}"/>
    <cellStyle name="Normal 5 11 5" xfId="36106" xr:uid="{9864A7C6-08D5-4350-B2C0-0515BE77A1D2}"/>
    <cellStyle name="Normal 5 12" xfId="36107" xr:uid="{D752A68E-E798-439B-9C09-81EF619CE791}"/>
    <cellStyle name="Normal 5 12 2" xfId="36108" xr:uid="{0E3AB560-9D97-4394-BC65-778F23B5D0A2}"/>
    <cellStyle name="Normal 5 12 2 2" xfId="36109" xr:uid="{7E892C4D-3819-4470-9348-4CC3D204A735}"/>
    <cellStyle name="Normal 5 12 2 3" xfId="36110" xr:uid="{E655264F-F2CA-4438-BC60-F5F04CE2BC9A}"/>
    <cellStyle name="Normal 5 12 3" xfId="36111" xr:uid="{861B8CAA-C9CF-4DEF-8D4D-20793D9DE978}"/>
    <cellStyle name="Normal 5 12 3 2" xfId="36112" xr:uid="{CBB62948-7C85-4C8A-ADC7-81CB0D9F8F8E}"/>
    <cellStyle name="Normal 5 12 3 3" xfId="36113" xr:uid="{E25D68C4-E547-4E11-926A-87521EA08284}"/>
    <cellStyle name="Normal 5 12 4" xfId="36114" xr:uid="{1143544C-5457-4630-BEE7-5A5A2B12171E}"/>
    <cellStyle name="Normal 5 12 5" xfId="36115" xr:uid="{3AEAEA27-BD79-4C11-A665-03A33287ED53}"/>
    <cellStyle name="Normal 5 13" xfId="36116" xr:uid="{F49FFA32-71D9-48A3-BEF1-FFE42D89ED4D}"/>
    <cellStyle name="Normal 5 13 2" xfId="36117" xr:uid="{989B8329-0F3F-4986-9125-51EDF6C19BE1}"/>
    <cellStyle name="Normal 5 13 2 2" xfId="36118" xr:uid="{305D57A8-F6C8-4CCA-9B91-B615A617AA12}"/>
    <cellStyle name="Normal 5 13 2 3" xfId="36119" xr:uid="{CA1274A5-5ED7-47D1-80CB-BF070C7C961A}"/>
    <cellStyle name="Normal 5 13 3" xfId="36120" xr:uid="{6A489950-4756-45D8-8856-70BA4E1673CE}"/>
    <cellStyle name="Normal 5 13 3 2" xfId="36121" xr:uid="{12CBB819-0C07-4CEE-873B-F50B67ECC8B4}"/>
    <cellStyle name="Normal 5 13 3 3" xfId="36122" xr:uid="{E572A156-CF1C-4034-8D77-D47EF814955F}"/>
    <cellStyle name="Normal 5 13 4" xfId="36123" xr:uid="{C6CE07B8-50B9-4B2E-80B0-5CC57DF2C06A}"/>
    <cellStyle name="Normal 5 13 5" xfId="36124" xr:uid="{91AA3FC2-693C-468E-A71B-DF8725D37A1E}"/>
    <cellStyle name="Normal 5 14" xfId="36125" xr:uid="{96D80DB4-AA9C-4337-8647-CC2E1D9C8AD9}"/>
    <cellStyle name="Normal 5 14 2" xfId="36126" xr:uid="{16C37A1B-3DA2-4BD2-8477-2BDC61677502}"/>
    <cellStyle name="Normal 5 14 2 2" xfId="36127" xr:uid="{3934D5E1-F883-4F40-892D-7F0F60F43DFB}"/>
    <cellStyle name="Normal 5 14 2 3" xfId="36128" xr:uid="{E77488E5-C087-47FF-866B-19A515AC41E9}"/>
    <cellStyle name="Normal 5 14 3" xfId="36129" xr:uid="{A4D2D2A3-5933-446C-A035-6DFE514F5A1C}"/>
    <cellStyle name="Normal 5 14 3 2" xfId="36130" xr:uid="{0B442344-D189-4137-AFCF-B26C371339FE}"/>
    <cellStyle name="Normal 5 14 3 3" xfId="36131" xr:uid="{FEAC76E8-4F1A-4475-889D-5184D5E58D2F}"/>
    <cellStyle name="Normal 5 14 4" xfId="36132" xr:uid="{05A610C1-8FCD-46CC-A5EC-74D91CD9677A}"/>
    <cellStyle name="Normal 5 14 5" xfId="36133" xr:uid="{7CDDADF8-1BA5-4D0D-80B3-8932F7E0A79D}"/>
    <cellStyle name="Normal 5 15" xfId="36134" xr:uid="{60E4DD3E-742B-4C84-B844-2036F8D79C38}"/>
    <cellStyle name="Normal 5 15 2" xfId="36135" xr:uid="{2EF0F164-97C1-4960-8C7B-94756F89701D}"/>
    <cellStyle name="Normal 5 15 2 2" xfId="36136" xr:uid="{44D2FCFD-9A92-48DB-A77E-C7AB2D406949}"/>
    <cellStyle name="Normal 5 15 2 3" xfId="36137" xr:uid="{770C26B2-43C5-4C80-96F2-88D339CCBD19}"/>
    <cellStyle name="Normal 5 15 3" xfId="36138" xr:uid="{8547D236-86A8-4756-BB3F-88138415E2FE}"/>
    <cellStyle name="Normal 5 15 3 2" xfId="36139" xr:uid="{D23A1A19-8339-4A7D-BE04-B515DEF38851}"/>
    <cellStyle name="Normal 5 15 3 3" xfId="36140" xr:uid="{0D8DBA87-0267-4982-BCC9-DA5F604725BB}"/>
    <cellStyle name="Normal 5 15 4" xfId="36141" xr:uid="{B8C2B67E-BF6F-4163-B477-10A16A54093A}"/>
    <cellStyle name="Normal 5 15 5" xfId="36142" xr:uid="{3FD2CA36-E8FE-47AA-8A03-663CAD35BE3A}"/>
    <cellStyle name="Normal 5 16" xfId="36143" xr:uid="{BD1F77E3-A8FA-46FD-9F27-49974C7A0880}"/>
    <cellStyle name="Normal 5 16 2" xfId="36144" xr:uid="{D5A500E4-3514-426A-B990-F89A0D254A6A}"/>
    <cellStyle name="Normal 5 16 2 2" xfId="36145" xr:uid="{E2E2016C-7253-462A-BE18-772A457F1E82}"/>
    <cellStyle name="Normal 5 16 2 3" xfId="36146" xr:uid="{E47BC2AF-D6B5-405C-AA13-BC61EA0CABD2}"/>
    <cellStyle name="Normal 5 16 3" xfId="36147" xr:uid="{6E4682B1-CDE3-4A6C-84AF-3D268605F8D8}"/>
    <cellStyle name="Normal 5 16 3 2" xfId="36148" xr:uid="{F7F65A7C-4ED8-4A37-8A96-6710400AAB5C}"/>
    <cellStyle name="Normal 5 16 3 3" xfId="36149" xr:uid="{B2B1AE79-AAFC-4CE3-A8C1-F54AB7209EA2}"/>
    <cellStyle name="Normal 5 16 4" xfId="36150" xr:uid="{24B8DFBB-A156-4723-BA7B-29C4C9EC10FC}"/>
    <cellStyle name="Normal 5 16 5" xfId="36151" xr:uid="{814C284D-50CE-424F-998F-32966667DF6F}"/>
    <cellStyle name="Normal 5 17" xfId="36152" xr:uid="{BA09AA45-2BAE-48DE-A2CA-9F3EDBB9B530}"/>
    <cellStyle name="Normal 5 17 2" xfId="36153" xr:uid="{3F901F81-8277-418F-BB0D-948E2B18D118}"/>
    <cellStyle name="Normal 5 17 2 2" xfId="36154" xr:uid="{00F03BB5-E4AE-415B-BAAD-FBE2C4F104C4}"/>
    <cellStyle name="Normal 5 17 2 3" xfId="36155" xr:uid="{22C4BBA1-F2FC-42D6-AB98-8B5FB34E26A4}"/>
    <cellStyle name="Normal 5 17 3" xfId="36156" xr:uid="{2FBE0A34-7706-42C2-A82B-9F359EFBEABB}"/>
    <cellStyle name="Normal 5 17 3 2" xfId="36157" xr:uid="{1D4984C4-9FD3-4F65-9C3A-3207955D3BBC}"/>
    <cellStyle name="Normal 5 17 3 3" xfId="36158" xr:uid="{275F4CC7-EBB0-412B-B740-A5CDE3C53C27}"/>
    <cellStyle name="Normal 5 17 4" xfId="36159" xr:uid="{7959CD57-B40E-48D0-947F-A96FCF49F60C}"/>
    <cellStyle name="Normal 5 17 5" xfId="36160" xr:uid="{F63135B2-33C9-410F-A7A1-0723EEB875F3}"/>
    <cellStyle name="Normal 5 18" xfId="36161" xr:uid="{7088A260-3AEF-4F4A-9760-60EC92E69E3C}"/>
    <cellStyle name="Normal 5 18 2" xfId="36162" xr:uid="{189749EF-4E5C-4BA4-A918-4C868750545C}"/>
    <cellStyle name="Normal 5 18 2 2" xfId="36163" xr:uid="{1A4B2244-6C05-4372-8470-E9DE1F4D57E0}"/>
    <cellStyle name="Normal 5 18 2 3" xfId="36164" xr:uid="{B9020BAE-26C7-40E9-B99D-4E16B7A1CA65}"/>
    <cellStyle name="Normal 5 18 3" xfId="36165" xr:uid="{549FAC54-DA04-4CAB-A959-B5E87B0AC423}"/>
    <cellStyle name="Normal 5 18 3 2" xfId="36166" xr:uid="{8AA6C798-65EB-4D80-97AA-4A90971277A2}"/>
    <cellStyle name="Normal 5 18 3 3" xfId="36167" xr:uid="{954D5C4C-488A-444B-B2FF-2141AE704DAE}"/>
    <cellStyle name="Normal 5 18 4" xfId="36168" xr:uid="{5F54506D-FF16-446F-B7D4-038BEE43345E}"/>
    <cellStyle name="Normal 5 18 5" xfId="36169" xr:uid="{6EC87E27-6C37-4E78-B7DC-6C5F89C355D3}"/>
    <cellStyle name="Normal 5 19" xfId="36170" xr:uid="{F8B75C4E-E9E4-4AE2-B72E-ED5AA7072F34}"/>
    <cellStyle name="Normal 5 19 2" xfId="36171" xr:uid="{403DAB85-B43B-4574-BF5E-61E769913583}"/>
    <cellStyle name="Normal 5 19 2 2" xfId="36172" xr:uid="{B82BEEB0-DB7B-48A0-82E8-E4A117A013D0}"/>
    <cellStyle name="Normal 5 19 2 3" xfId="36173" xr:uid="{C469CCE9-213E-4B44-B113-3AC02B3251FC}"/>
    <cellStyle name="Normal 5 19 3" xfId="36174" xr:uid="{6CD239D8-FAD6-4CE2-9DEE-1AB06AFB2474}"/>
    <cellStyle name="Normal 5 19 3 2" xfId="36175" xr:uid="{05982E8A-9E95-4E30-BC61-3CB0192EE7B9}"/>
    <cellStyle name="Normal 5 19 3 3" xfId="36176" xr:uid="{68DBA606-C7FE-4B83-8A91-9EE130DB6890}"/>
    <cellStyle name="Normal 5 19 4" xfId="36177" xr:uid="{0F44C598-74D2-4B73-ABC9-7EF05AD3D7E7}"/>
    <cellStyle name="Normal 5 19 5" xfId="36178" xr:uid="{1A1A2046-302B-476E-9276-2BCC538D7CC6}"/>
    <cellStyle name="Normal 5 2" xfId="321" xr:uid="{9D4DB8A8-21CE-4E64-947B-3CE9C14A570F}"/>
    <cellStyle name="Normal 5 2 10" xfId="36180" xr:uid="{81B24FB1-DC1C-4F32-964A-0D529A79012D}"/>
    <cellStyle name="Normal 5 2 10 2" xfId="36181" xr:uid="{A1C5C9FF-D869-4F88-B0AD-724A98918BEC}"/>
    <cellStyle name="Normal 5 2 10 2 2" xfId="36182" xr:uid="{2FBDD4ED-9DD6-49B4-B373-3395AD32A75B}"/>
    <cellStyle name="Normal 5 2 10 2 3" xfId="36183" xr:uid="{0C2B1234-2F07-4B8E-BB35-426632BDF189}"/>
    <cellStyle name="Normal 5 2 10 3" xfId="36184" xr:uid="{8C302E1A-CFF3-4BEA-9B44-FD68555C1E94}"/>
    <cellStyle name="Normal 5 2 10 3 2" xfId="36185" xr:uid="{8852E424-6EFD-4834-8CCD-26EF4EE4E5BC}"/>
    <cellStyle name="Normal 5 2 10 3 3" xfId="36186" xr:uid="{CE7FE817-2AC7-46A9-946A-464563ADF25D}"/>
    <cellStyle name="Normal 5 2 10 4" xfId="36187" xr:uid="{D58A8F0A-3FAD-411E-B821-D32C639448E7}"/>
    <cellStyle name="Normal 5 2 10 5" xfId="36188" xr:uid="{8E9DAC5F-29AB-472B-8D66-946210C5FCD4}"/>
    <cellStyle name="Normal 5 2 11" xfId="36189" xr:uid="{B8A70318-58A8-4EE5-90CB-038BA35D8018}"/>
    <cellStyle name="Normal 5 2 11 2" xfId="36190" xr:uid="{704340E6-FBD2-497D-8E10-DB919DD609D7}"/>
    <cellStyle name="Normal 5 2 11 2 2" xfId="36191" xr:uid="{9D9DDCB3-0595-478D-9186-7B7E73D96854}"/>
    <cellStyle name="Normal 5 2 11 2 3" xfId="36192" xr:uid="{407443C8-485D-4D52-AF52-DE2C47DE8EF1}"/>
    <cellStyle name="Normal 5 2 11 3" xfId="36193" xr:uid="{C0B64674-FA54-4175-8DE0-66BAA21B0218}"/>
    <cellStyle name="Normal 5 2 11 3 2" xfId="36194" xr:uid="{8174AC2C-DB69-4713-9040-EC8112C233E0}"/>
    <cellStyle name="Normal 5 2 11 3 3" xfId="36195" xr:uid="{78655254-110F-419F-B90D-60DAB58A8055}"/>
    <cellStyle name="Normal 5 2 11 4" xfId="36196" xr:uid="{BA729F02-EAA1-440F-A3E5-5780A2A46372}"/>
    <cellStyle name="Normal 5 2 11 5" xfId="36197" xr:uid="{7D1BED2B-CF1F-4263-BE40-334CF1DCC6A3}"/>
    <cellStyle name="Normal 5 2 12" xfId="36198" xr:uid="{FEF24D18-6233-4629-BEF8-900CA69EC86B}"/>
    <cellStyle name="Normal 5 2 12 2" xfId="36199" xr:uid="{BB9DC0AC-544C-4500-AD0A-4A63FBC38C2A}"/>
    <cellStyle name="Normal 5 2 12 2 2" xfId="36200" xr:uid="{65AAA8AA-F7B9-43D2-AD95-3A0EE96FFC81}"/>
    <cellStyle name="Normal 5 2 12 2 3" xfId="36201" xr:uid="{769CBAE7-F3E8-4E69-B417-39930FF66D55}"/>
    <cellStyle name="Normal 5 2 12 3" xfId="36202" xr:uid="{DF2C8B8F-B946-49D7-81AD-631B84E6A6A0}"/>
    <cellStyle name="Normal 5 2 12 3 2" xfId="36203" xr:uid="{E2D4AF7D-9073-4207-959B-B55A6689CDE3}"/>
    <cellStyle name="Normal 5 2 12 3 3" xfId="36204" xr:uid="{5D4AD3B5-3F04-4168-8FEA-2C68878CF766}"/>
    <cellStyle name="Normal 5 2 12 4" xfId="36205" xr:uid="{3DBEB2EA-C5B3-4C4E-9A02-D5406B3B6A0C}"/>
    <cellStyle name="Normal 5 2 12 5" xfId="36206" xr:uid="{7E6BB29C-84CF-474C-9D74-EC43A23C8069}"/>
    <cellStyle name="Normal 5 2 13" xfId="36207" xr:uid="{13225B33-CF34-4D9E-ACC1-600959C14C24}"/>
    <cellStyle name="Normal 5 2 13 2" xfId="36208" xr:uid="{5F879124-4EDB-424A-AAF8-261EB63ED481}"/>
    <cellStyle name="Normal 5 2 13 2 2" xfId="36209" xr:uid="{01673053-C3EE-409E-8E8C-751E1F8D4902}"/>
    <cellStyle name="Normal 5 2 13 2 3" xfId="36210" xr:uid="{38B471C3-04EA-4C1E-BD5D-8E342E0A81E7}"/>
    <cellStyle name="Normal 5 2 13 3" xfId="36211" xr:uid="{18113FD1-9583-4190-9C5E-5D977BC1D5E3}"/>
    <cellStyle name="Normal 5 2 13 3 2" xfId="36212" xr:uid="{88724CB2-BDE0-46A4-A1FC-B819C87ECD36}"/>
    <cellStyle name="Normal 5 2 13 3 3" xfId="36213" xr:uid="{6C931370-D4D8-423C-AA03-ED4C6DC30518}"/>
    <cellStyle name="Normal 5 2 13 4" xfId="36214" xr:uid="{6DE1784B-8CF2-434F-9C78-D9FCC6A25084}"/>
    <cellStyle name="Normal 5 2 13 5" xfId="36215" xr:uid="{7237B4DF-A82A-41B4-9DB2-3A94C891772E}"/>
    <cellStyle name="Normal 5 2 14" xfId="36216" xr:uid="{1C6A7710-79C3-4F35-9B91-AEE90F42B003}"/>
    <cellStyle name="Normal 5 2 14 2" xfId="36217" xr:uid="{D334F32C-FAAE-4840-8D01-9816D12094A4}"/>
    <cellStyle name="Normal 5 2 14 2 2" xfId="36218" xr:uid="{CD819DE4-D770-4135-951B-7004406164FE}"/>
    <cellStyle name="Normal 5 2 14 2 3" xfId="36219" xr:uid="{79A751F7-4D03-4A29-9E53-D3E61C7B4BF3}"/>
    <cellStyle name="Normal 5 2 14 3" xfId="36220" xr:uid="{38B99172-9374-4BFE-B8FC-E19A61FFC535}"/>
    <cellStyle name="Normal 5 2 14 3 2" xfId="36221" xr:uid="{245302A3-DEA8-4DF0-BDA7-6B033FDBED10}"/>
    <cellStyle name="Normal 5 2 14 3 3" xfId="36222" xr:uid="{98FFB55D-2F0D-45DB-A1C7-D47E13770551}"/>
    <cellStyle name="Normal 5 2 14 4" xfId="36223" xr:uid="{E4019710-34CA-496D-BC63-4AB4741E10C0}"/>
    <cellStyle name="Normal 5 2 14 5" xfId="36224" xr:uid="{5E2D9618-1C66-4BA0-9D2E-ECE907AFCD39}"/>
    <cellStyle name="Normal 5 2 15" xfId="36225" xr:uid="{E5D4EA53-10A1-48BC-9B83-E420103A3C19}"/>
    <cellStyle name="Normal 5 2 15 2" xfId="36226" xr:uid="{112B3844-869F-4353-9512-798EBAB5A634}"/>
    <cellStyle name="Normal 5 2 15 2 2" xfId="36227" xr:uid="{25815428-17CC-468E-AFCE-85AD01289436}"/>
    <cellStyle name="Normal 5 2 15 2 3" xfId="36228" xr:uid="{24CBBC13-0F40-4A1F-97D2-8822BF6E0965}"/>
    <cellStyle name="Normal 5 2 15 3" xfId="36229" xr:uid="{3F72BE2D-EC9F-462E-842C-AB0260DBCA17}"/>
    <cellStyle name="Normal 5 2 15 3 2" xfId="36230" xr:uid="{C63B1D10-5740-4AC9-BCAA-F8E6D30562D4}"/>
    <cellStyle name="Normal 5 2 15 3 3" xfId="36231" xr:uid="{3055FF9B-2EE9-408F-8632-E668DA8BD529}"/>
    <cellStyle name="Normal 5 2 15 4" xfId="36232" xr:uid="{087D3755-6CDB-4929-8A11-52AA98A15FB3}"/>
    <cellStyle name="Normal 5 2 15 5" xfId="36233" xr:uid="{B6BE016F-03BF-43F2-9001-9F194BB0CD81}"/>
    <cellStyle name="Normal 5 2 16" xfId="36234" xr:uid="{CF5C37FD-F405-4FF7-B41D-304494BA9A31}"/>
    <cellStyle name="Normal 5 2 16 2" xfId="36235" xr:uid="{ED23B2BD-4F38-42D2-A094-2459A63A6027}"/>
    <cellStyle name="Normal 5 2 16 2 2" xfId="36236" xr:uid="{D7689C36-CF00-4DA9-BB4E-CC74E5471A34}"/>
    <cellStyle name="Normal 5 2 16 2 3" xfId="36237" xr:uid="{D005C330-A0B0-490C-A4FD-2667094BC352}"/>
    <cellStyle name="Normal 5 2 16 3" xfId="36238" xr:uid="{C351798F-03F3-459C-99B2-AA834649735A}"/>
    <cellStyle name="Normal 5 2 16 3 2" xfId="36239" xr:uid="{A1A3C6C3-31FA-4FB8-B551-AD85E0A518A7}"/>
    <cellStyle name="Normal 5 2 16 3 3" xfId="36240" xr:uid="{52C80A08-5BA3-4EAC-B450-CAF93CB2AD64}"/>
    <cellStyle name="Normal 5 2 16 4" xfId="36241" xr:uid="{B684FDB6-00B2-4B6E-B0B9-294D2B46659C}"/>
    <cellStyle name="Normal 5 2 16 5" xfId="36242" xr:uid="{BD1EFEF9-9E80-4658-BA1A-9741D00441E4}"/>
    <cellStyle name="Normal 5 2 17" xfId="36243" xr:uid="{C5B45E06-C70D-401D-AC78-AD90CC16133B}"/>
    <cellStyle name="Normal 5 2 17 2" xfId="36244" xr:uid="{BE691DF3-6F9D-42A9-8222-7BEB8043DFF1}"/>
    <cellStyle name="Normal 5 2 17 2 2" xfId="36245" xr:uid="{8CBC15B4-05D2-4AA0-AA2A-0721086BCA91}"/>
    <cellStyle name="Normal 5 2 17 2 3" xfId="36246" xr:uid="{FEAE7703-F896-4FA3-ADCB-B9CE8EA09DE5}"/>
    <cellStyle name="Normal 5 2 17 3" xfId="36247" xr:uid="{08C5A969-46AF-4A74-8729-6F42A1C7C830}"/>
    <cellStyle name="Normal 5 2 17 3 2" xfId="36248" xr:uid="{DB36E02E-93AD-413A-A422-490769A6C430}"/>
    <cellStyle name="Normal 5 2 17 3 3" xfId="36249" xr:uid="{FC0690F6-9826-4781-BFEC-20B6A97AC4EA}"/>
    <cellStyle name="Normal 5 2 17 4" xfId="36250" xr:uid="{0909A610-A054-46A3-B979-39CC8EC48243}"/>
    <cellStyle name="Normal 5 2 17 5" xfId="36251" xr:uid="{1E73D978-97A7-47D4-87F2-D802ACF31B3A}"/>
    <cellStyle name="Normal 5 2 18" xfId="36252" xr:uid="{11238CC5-38B5-4941-AAA6-563256D81158}"/>
    <cellStyle name="Normal 5 2 18 2" xfId="36253" xr:uid="{42682FBE-2813-4A31-B390-C379FC6B7633}"/>
    <cellStyle name="Normal 5 2 18 2 2" xfId="36254" xr:uid="{769CFEE7-4B80-4856-90B5-C461CF550494}"/>
    <cellStyle name="Normal 5 2 18 2 3" xfId="36255" xr:uid="{B9E0544B-91BF-48ED-BE2C-279CE58B7B3B}"/>
    <cellStyle name="Normal 5 2 18 3" xfId="36256" xr:uid="{057807A6-DC8A-4509-9666-7B88EB205900}"/>
    <cellStyle name="Normal 5 2 18 3 2" xfId="36257" xr:uid="{EF02473D-F4D7-4776-9BEE-1CEC194F61C6}"/>
    <cellStyle name="Normal 5 2 18 3 3" xfId="36258" xr:uid="{22AF6F06-2C98-45B2-A4F8-F240A4DEFC24}"/>
    <cellStyle name="Normal 5 2 18 4" xfId="36259" xr:uid="{3B549D11-449D-42F4-B177-0D98B0EBC041}"/>
    <cellStyle name="Normal 5 2 18 5" xfId="36260" xr:uid="{9A320BA4-5714-4C9E-9AB4-2E07162AD513}"/>
    <cellStyle name="Normal 5 2 19" xfId="36261" xr:uid="{FEC56346-F9BC-4C2F-857A-90230704B500}"/>
    <cellStyle name="Normal 5 2 19 2" xfId="36262" xr:uid="{0D6227EE-C357-4578-8ACE-184A2BB07B44}"/>
    <cellStyle name="Normal 5 2 19 2 2" xfId="36263" xr:uid="{F4C3C826-6FAF-42F2-8985-C7CDC8E021FA}"/>
    <cellStyle name="Normal 5 2 19 2 3" xfId="36264" xr:uid="{C1075EC5-B21B-4744-B06F-21F3729DE87A}"/>
    <cellStyle name="Normal 5 2 19 3" xfId="36265" xr:uid="{EF7E9B1C-40DF-4FEC-A599-339C2E31F7B9}"/>
    <cellStyle name="Normal 5 2 19 3 2" xfId="36266" xr:uid="{77D8C9EE-1EA8-4DC7-9CFC-1747F9D627FF}"/>
    <cellStyle name="Normal 5 2 19 3 3" xfId="36267" xr:uid="{01509E3F-DE10-4931-B79C-556D0BBBAE8F}"/>
    <cellStyle name="Normal 5 2 19 4" xfId="36268" xr:uid="{567BE444-F875-479E-B791-1C57D2DBB44E}"/>
    <cellStyle name="Normal 5 2 19 5" xfId="36269" xr:uid="{1FCF55C0-2C67-443D-9125-4C19285167F5}"/>
    <cellStyle name="Normal 5 2 2" xfId="36270" xr:uid="{DAE5D2C2-4B93-406D-AF87-8D6C9D5DE313}"/>
    <cellStyle name="Normal 5 2 2 2" xfId="36271" xr:uid="{3F2ACFC0-81F8-448D-AB90-C0EC73AE636F}"/>
    <cellStyle name="Normal 5 2 2 2 2" xfId="36272" xr:uid="{14EB4D08-9F69-41D7-9E9E-3E8F5F2E2222}"/>
    <cellStyle name="Normal 5 2 2 2 2 2" xfId="43221" xr:uid="{A8B1E25E-AACB-4A54-86D7-1FDF314A28E7}"/>
    <cellStyle name="Normal 5 2 2 2 3" xfId="36273" xr:uid="{0C205098-C187-4F5D-AA0E-3410C6E02835}"/>
    <cellStyle name="Normal 5 2 2 2 3 2" xfId="43222" xr:uid="{4F61F836-C318-4069-BC9D-D531272C2CDB}"/>
    <cellStyle name="Normal 5 2 2 2 4" xfId="43223" xr:uid="{E7D72961-7494-49CB-92B0-4426461C0D16}"/>
    <cellStyle name="Normal 5 2 2 3" xfId="36274" xr:uid="{DE4F50F6-827E-4263-9D9A-5EF8E24FE72C}"/>
    <cellStyle name="Normal 5 2 2 3 2" xfId="36275" xr:uid="{6305FCF1-146A-41CE-8194-D28FEF951AA5}"/>
    <cellStyle name="Normal 5 2 2 3 3" xfId="36276" xr:uid="{908FF714-2724-41D6-B1C7-886E09A246D3}"/>
    <cellStyle name="Normal 5 2 2 4" xfId="36277" xr:uid="{A1087E12-8B1E-42C2-8975-07987E80F557}"/>
    <cellStyle name="Normal 5 2 2 4 2" xfId="43224" xr:uid="{B3F6F30F-F429-47D0-9F57-CC7FA277A37E}"/>
    <cellStyle name="Normal 5 2 2 5" xfId="36278" xr:uid="{77B8F6A3-4D25-4323-818B-700E6364B060}"/>
    <cellStyle name="Normal 5 2 20" xfId="36279" xr:uid="{F145C230-B360-4422-9C09-AABBECEA7361}"/>
    <cellStyle name="Normal 5 2 20 2" xfId="36280" xr:uid="{250B47DA-EDAB-4B87-9A68-3C1B42F2C076}"/>
    <cellStyle name="Normal 5 2 20 2 2" xfId="36281" xr:uid="{4A6CDEF5-3C6C-4092-B864-7F8C0DAFF53C}"/>
    <cellStyle name="Normal 5 2 20 2 3" xfId="36282" xr:uid="{FDAAC8E7-81A9-4EC0-BBED-B321951823F6}"/>
    <cellStyle name="Normal 5 2 20 3" xfId="36283" xr:uid="{FB0AD9F4-E7A7-4516-894C-DBC2F7C4A6C8}"/>
    <cellStyle name="Normal 5 2 20 3 2" xfId="36284" xr:uid="{028BD728-F5C2-4F2A-B268-5B55AA8875F8}"/>
    <cellStyle name="Normal 5 2 20 3 3" xfId="36285" xr:uid="{8F8BAB88-3879-4152-A033-1FC0F5235B6B}"/>
    <cellStyle name="Normal 5 2 20 4" xfId="36286" xr:uid="{AEADAA03-56F8-41D4-847C-0EDB54523DCF}"/>
    <cellStyle name="Normal 5 2 20 5" xfId="36287" xr:uid="{7490879C-75FA-4225-84A0-EFE44884E7BD}"/>
    <cellStyle name="Normal 5 2 21" xfId="36288" xr:uid="{34521805-742E-4F41-93BC-7D19DAA952D5}"/>
    <cellStyle name="Normal 5 2 21 2" xfId="36289" xr:uid="{7A91B6E4-816B-44CF-8DD7-25261ADCB470}"/>
    <cellStyle name="Normal 5 2 21 2 2" xfId="36290" xr:uid="{30DD0424-7675-4F53-B8CA-8BA780A53B95}"/>
    <cellStyle name="Normal 5 2 21 2 3" xfId="36291" xr:uid="{11261DF0-522F-4945-95E0-A7633EFDFB8E}"/>
    <cellStyle name="Normal 5 2 21 3" xfId="36292" xr:uid="{CDE44A36-8890-4F8B-B238-0A60E004EFAD}"/>
    <cellStyle name="Normal 5 2 21 3 2" xfId="36293" xr:uid="{2555CB9F-6C9A-4B7E-B0AB-136BE8771816}"/>
    <cellStyle name="Normal 5 2 21 3 3" xfId="36294" xr:uid="{946467D8-24C1-4BAD-9F24-7B31079E80AC}"/>
    <cellStyle name="Normal 5 2 21 4" xfId="36295" xr:uid="{68682BC8-58D4-40B4-9059-1F25D22B94DE}"/>
    <cellStyle name="Normal 5 2 21 5" xfId="36296" xr:uid="{FA94E1D6-B0D7-429E-8C50-2D9D0D042CB4}"/>
    <cellStyle name="Normal 5 2 22" xfId="36297" xr:uid="{23C0C649-FB66-49B0-B1A5-C5682B506FCB}"/>
    <cellStyle name="Normal 5 2 22 2" xfId="36298" xr:uid="{72B2808B-40B3-43D4-894A-4828C0D9886E}"/>
    <cellStyle name="Normal 5 2 22 2 2" xfId="36299" xr:uid="{3D7B8A4A-6B8C-43EE-99D8-99B8764C7C91}"/>
    <cellStyle name="Normal 5 2 22 2 3" xfId="36300" xr:uid="{2142E282-8ED7-4302-B099-46CCB96FCCE5}"/>
    <cellStyle name="Normal 5 2 22 3" xfId="36301" xr:uid="{1447469B-0E4C-420C-9BC7-598B40F5C471}"/>
    <cellStyle name="Normal 5 2 22 3 2" xfId="36302" xr:uid="{B1CF8547-D5A9-4C66-AC5B-F091D083078B}"/>
    <cellStyle name="Normal 5 2 22 3 3" xfId="36303" xr:uid="{522027B7-F5F2-4F00-8DB0-B08CE298A128}"/>
    <cellStyle name="Normal 5 2 22 4" xfId="36304" xr:uid="{3127C208-2840-427F-A039-0B6423BD6E16}"/>
    <cellStyle name="Normal 5 2 22 5" xfId="36305" xr:uid="{036E8373-0A35-4CB1-A102-120365B85D49}"/>
    <cellStyle name="Normal 5 2 23" xfId="36306" xr:uid="{216B1CE6-4B28-4281-8E02-49F92DA3326A}"/>
    <cellStyle name="Normal 5 2 23 2" xfId="36307" xr:uid="{DDC7349C-B4A4-4C11-B251-03A7A8130F50}"/>
    <cellStyle name="Normal 5 2 23 2 2" xfId="36308" xr:uid="{D681080D-7CF8-42D7-B69C-BBB3B8A98ECF}"/>
    <cellStyle name="Normal 5 2 23 2 3" xfId="36309" xr:uid="{92F323B4-1017-4C7A-89D4-9232A80E9D98}"/>
    <cellStyle name="Normal 5 2 23 3" xfId="36310" xr:uid="{786DE8BD-8ABA-42B3-BC1C-F4458D9E7BBB}"/>
    <cellStyle name="Normal 5 2 23 3 2" xfId="36311" xr:uid="{2F4B5D1C-A0E0-4D36-8EE6-299E154C0EB4}"/>
    <cellStyle name="Normal 5 2 23 3 3" xfId="36312" xr:uid="{1109E628-C992-411B-A90B-39CFAB425584}"/>
    <cellStyle name="Normal 5 2 23 4" xfId="36313" xr:uid="{DF2605FD-2535-4873-8372-7EE98B140794}"/>
    <cellStyle name="Normal 5 2 23 5" xfId="36314" xr:uid="{46A2CCEB-6602-4CBE-8B31-CC03B9591993}"/>
    <cellStyle name="Normal 5 2 24" xfId="36315" xr:uid="{B18B927E-2935-4F05-BF12-05674F7EC0F2}"/>
    <cellStyle name="Normal 5 2 24 2" xfId="36316" xr:uid="{093E0DBA-55C0-4550-93FE-7C43E53F9727}"/>
    <cellStyle name="Normal 5 2 24 3" xfId="36317" xr:uid="{CA03ABC7-E330-4D8F-9614-22B2ADFE4681}"/>
    <cellStyle name="Normal 5 2 25" xfId="36318" xr:uid="{09C1EB8E-ADEC-41A6-AF13-570BE06E1AE0}"/>
    <cellStyle name="Normal 5 2 25 2" xfId="36319" xr:uid="{7AC1A794-E2EE-402F-9D9D-EB77A4FC32B2}"/>
    <cellStyle name="Normal 5 2 25 3" xfId="36320" xr:uid="{E3AFC555-16B0-4E76-8B92-446AA9CE4843}"/>
    <cellStyle name="Normal 5 2 26" xfId="36321" xr:uid="{91E83ACC-6C0E-45DF-BF69-EA6B454F7C6B}"/>
    <cellStyle name="Normal 5 2 27" xfId="36322" xr:uid="{4F6B8459-87A5-4C05-BB6B-CF92D50872E1}"/>
    <cellStyle name="Normal 5 2 28" xfId="36179" xr:uid="{825F86D1-9932-465D-BC9D-CC254342832D}"/>
    <cellStyle name="Normal 5 2 3" xfId="36323" xr:uid="{68E0036F-D486-48FD-8A2D-C1F0E7C04F7B}"/>
    <cellStyle name="Normal 5 2 3 2" xfId="36324" xr:uid="{74423443-E399-4B23-8F7D-94EF47110D33}"/>
    <cellStyle name="Normal 5 2 3 2 2" xfId="36325" xr:uid="{5C2E0DC7-F863-4379-867A-7ABA3E66D87E}"/>
    <cellStyle name="Normal 5 2 3 2 3" xfId="36326" xr:uid="{8411D5CE-EC4A-4814-9CAD-2A5ACDA51419}"/>
    <cellStyle name="Normal 5 2 3 3" xfId="36327" xr:uid="{71E81A29-0F2D-4B99-98F8-3BFC741A85B4}"/>
    <cellStyle name="Normal 5 2 3 3 2" xfId="36328" xr:uid="{B26415F1-2FE9-4BAC-861F-86D0FBC01B82}"/>
    <cellStyle name="Normal 5 2 3 3 3" xfId="36329" xr:uid="{2A533A8D-6B68-49CA-ABCF-5C23E01B67D0}"/>
    <cellStyle name="Normal 5 2 3 4" xfId="36330" xr:uid="{B4AFC094-0130-4867-A59B-C1725E4458CE}"/>
    <cellStyle name="Normal 5 2 3 5" xfId="36331" xr:uid="{87CABC3A-1FF5-46EF-85F4-CE4D9D64D4A9}"/>
    <cellStyle name="Normal 5 2 4" xfId="36332" xr:uid="{5F5647F1-CD95-4C09-B7B8-284D50AAA2A4}"/>
    <cellStyle name="Normal 5 2 4 2" xfId="36333" xr:uid="{D16ACD41-A05B-4567-8180-CEE6F8E15BD8}"/>
    <cellStyle name="Normal 5 2 4 2 2" xfId="36334" xr:uid="{35A3E45E-FF0C-4673-8F12-2AE5F174C746}"/>
    <cellStyle name="Normal 5 2 4 2 3" xfId="36335" xr:uid="{F9641331-3548-40F6-B4BF-C7CD2CC03743}"/>
    <cellStyle name="Normal 5 2 4 3" xfId="36336" xr:uid="{366A38BC-3B3B-4033-B9E3-4ED16755CCBD}"/>
    <cellStyle name="Normal 5 2 4 3 2" xfId="36337" xr:uid="{3E1EB950-506A-4F6D-A40B-7C1F96998638}"/>
    <cellStyle name="Normal 5 2 4 3 3" xfId="36338" xr:uid="{4AD0D05B-3EB3-4356-86B8-C291BB4BF0FB}"/>
    <cellStyle name="Normal 5 2 4 4" xfId="36339" xr:uid="{89425F4D-7F9E-4016-9887-0F2A3F65156C}"/>
    <cellStyle name="Normal 5 2 4 5" xfId="36340" xr:uid="{855AECCC-10D3-4004-AADC-C22BDDE5F283}"/>
    <cellStyle name="Normal 5 2 5" xfId="36341" xr:uid="{CCC9276D-5C6C-4C89-9AC5-85064BE7ACE3}"/>
    <cellStyle name="Normal 5 2 5 2" xfId="36342" xr:uid="{1B9FA548-5BD1-443C-865A-C3231A6273FE}"/>
    <cellStyle name="Normal 5 2 5 2 2" xfId="36343" xr:uid="{9B386C3B-4367-4CAD-B92E-F94CD0E5C41D}"/>
    <cellStyle name="Normal 5 2 5 2 3" xfId="36344" xr:uid="{67B022AD-D8BA-42DF-9F30-E414CFEC02DF}"/>
    <cellStyle name="Normal 5 2 5 3" xfId="36345" xr:uid="{05805303-48F3-4AF5-822C-580B0C4582CA}"/>
    <cellStyle name="Normal 5 2 5 3 2" xfId="36346" xr:uid="{DDE40FAF-088B-49F3-B0F7-99CE5032F450}"/>
    <cellStyle name="Normal 5 2 5 3 3" xfId="36347" xr:uid="{6F3ED2E5-29FA-4ADE-8A2C-5ED8EBF345E5}"/>
    <cellStyle name="Normal 5 2 5 4" xfId="36348" xr:uid="{9AABEA91-039D-4BBE-BCDA-D6322A1CA9A9}"/>
    <cellStyle name="Normal 5 2 5 5" xfId="36349" xr:uid="{D5B6A300-8659-4E0F-B585-D8901BB11095}"/>
    <cellStyle name="Normal 5 2 6" xfId="36350" xr:uid="{FD099610-F9D3-404F-957C-813F1462C9BB}"/>
    <cellStyle name="Normal 5 2 6 2" xfId="36351" xr:uid="{24739687-E8CE-4E64-B74D-1187C3D45A4D}"/>
    <cellStyle name="Normal 5 2 6 2 2" xfId="36352" xr:uid="{8B2D694D-5BD9-41A0-B1D8-108E92872172}"/>
    <cellStyle name="Normal 5 2 6 2 3" xfId="36353" xr:uid="{99EDFB8B-46E7-46DA-9A38-EFA897DF7111}"/>
    <cellStyle name="Normal 5 2 6 3" xfId="36354" xr:uid="{59F8310E-7170-4472-AFF8-143E2534604C}"/>
    <cellStyle name="Normal 5 2 6 3 2" xfId="36355" xr:uid="{EC2D50F1-848F-42A1-9462-F76B2CA0474D}"/>
    <cellStyle name="Normal 5 2 6 3 3" xfId="36356" xr:uid="{594DAB02-8DEE-4A69-9FD8-79E5C3DE79CD}"/>
    <cellStyle name="Normal 5 2 6 4" xfId="36357" xr:uid="{6726666D-70BD-4637-9572-C6C5F710752C}"/>
    <cellStyle name="Normal 5 2 6 5" xfId="36358" xr:uid="{89A66241-4771-4903-B38D-1E3A60ACD372}"/>
    <cellStyle name="Normal 5 2 7" xfId="36359" xr:uid="{40A15CDE-8946-415A-96B3-5BF30A9EBFE5}"/>
    <cellStyle name="Normal 5 2 7 2" xfId="36360" xr:uid="{6E6E7CDD-4FE4-44E3-B563-81CCAF130866}"/>
    <cellStyle name="Normal 5 2 7 2 2" xfId="36361" xr:uid="{3C88B338-43A6-4D49-85BF-E207E746D519}"/>
    <cellStyle name="Normal 5 2 7 2 3" xfId="36362" xr:uid="{8D481EC3-97BF-40E7-AB2E-2401CBEFCFC1}"/>
    <cellStyle name="Normal 5 2 7 3" xfId="36363" xr:uid="{4CB18F46-7A60-4569-82D3-1189E6C3BB01}"/>
    <cellStyle name="Normal 5 2 7 3 2" xfId="36364" xr:uid="{A2C50CCD-2949-47FC-ADA4-54102488DC85}"/>
    <cellStyle name="Normal 5 2 7 3 3" xfId="36365" xr:uid="{C34AEEFF-386B-4E72-A1E1-2D73B6B7A146}"/>
    <cellStyle name="Normal 5 2 7 4" xfId="36366" xr:uid="{0EA68966-2774-4BE9-990E-378D1C7656E7}"/>
    <cellStyle name="Normal 5 2 7 5" xfId="36367" xr:uid="{616D606C-4F38-491F-B9E0-6F32CEDBEC92}"/>
    <cellStyle name="Normal 5 2 8" xfId="36368" xr:uid="{87C1E840-5118-496C-A11F-BE2E2C2B9D9F}"/>
    <cellStyle name="Normal 5 2 8 2" xfId="36369" xr:uid="{56916393-5FCA-4CD5-B484-FA859243D051}"/>
    <cellStyle name="Normal 5 2 8 2 2" xfId="36370" xr:uid="{369F8986-FDBE-4286-B0E1-22E4879C4E68}"/>
    <cellStyle name="Normal 5 2 8 2 3" xfId="36371" xr:uid="{B640104D-F61C-437E-9240-780AFEDB6BD2}"/>
    <cellStyle name="Normal 5 2 8 3" xfId="36372" xr:uid="{143AAAC6-CB6A-4A5C-8334-62D749B44241}"/>
    <cellStyle name="Normal 5 2 8 3 2" xfId="36373" xr:uid="{CB91F5A5-610F-48A6-9F63-2B49B7CD9510}"/>
    <cellStyle name="Normal 5 2 8 3 3" xfId="36374" xr:uid="{C847C957-64C0-4FBE-B149-ACEAE3D3AE3F}"/>
    <cellStyle name="Normal 5 2 8 4" xfId="36375" xr:uid="{3B54CEFA-844E-42E1-B735-E3E5196EF5DC}"/>
    <cellStyle name="Normal 5 2 8 5" xfId="36376" xr:uid="{22048BBC-8E5E-4833-B2CB-FCFF7AB7A1D4}"/>
    <cellStyle name="Normal 5 2 9" xfId="36377" xr:uid="{352E5948-1C59-46C1-A2FE-96630A5520C6}"/>
    <cellStyle name="Normal 5 2 9 2" xfId="36378" xr:uid="{F0526A06-09EB-4DA9-AA4F-6C1435DB14BE}"/>
    <cellStyle name="Normal 5 2 9 2 2" xfId="36379" xr:uid="{BBA7EDF1-C47D-46CB-AD50-325AEA51F166}"/>
    <cellStyle name="Normal 5 2 9 2 3" xfId="36380" xr:uid="{1DF5FAF7-1934-4955-8523-02A0A55EA9E7}"/>
    <cellStyle name="Normal 5 2 9 3" xfId="36381" xr:uid="{F862F8DC-A6F8-4CD4-ACA2-54A68F2B5DBC}"/>
    <cellStyle name="Normal 5 2 9 3 2" xfId="36382" xr:uid="{00F848AE-2F4F-48AC-872A-43940C93D46B}"/>
    <cellStyle name="Normal 5 2 9 3 3" xfId="36383" xr:uid="{1817B8E5-014F-4AB9-85D8-E9C0F635BC79}"/>
    <cellStyle name="Normal 5 2 9 4" xfId="36384" xr:uid="{41E8911A-F03B-4F21-B9F0-53FC4A8C2D92}"/>
    <cellStyle name="Normal 5 2 9 5" xfId="36385" xr:uid="{3CC6150F-AF7E-4956-938C-3403515FB5F7}"/>
    <cellStyle name="Normal 5 20" xfId="36386" xr:uid="{B070BE8A-8668-437B-922B-1EC13D2C3BE1}"/>
    <cellStyle name="Normal 5 20 2" xfId="36387" xr:uid="{58443E6B-FFE4-4196-A4D7-A04FA65CCB4F}"/>
    <cellStyle name="Normal 5 20 2 2" xfId="36388" xr:uid="{0743DFB8-5F05-4787-A043-5FA5C785E16F}"/>
    <cellStyle name="Normal 5 20 2 3" xfId="36389" xr:uid="{CBDF061E-50A4-47BF-913A-AF1603A233D2}"/>
    <cellStyle name="Normal 5 20 3" xfId="36390" xr:uid="{ACE894CB-A864-4D01-A78F-CF1DA474CFDB}"/>
    <cellStyle name="Normal 5 20 3 2" xfId="36391" xr:uid="{866F9FAD-2998-48E3-BF32-7BDC3E06C9C3}"/>
    <cellStyle name="Normal 5 20 3 3" xfId="36392" xr:uid="{A963547A-AE6D-4434-A3D0-EBFDF34B4534}"/>
    <cellStyle name="Normal 5 20 4" xfId="36393" xr:uid="{8DAA18BF-F94F-431B-B196-58BDBAA4BAF2}"/>
    <cellStyle name="Normal 5 20 5" xfId="36394" xr:uid="{2CCBAE45-D4AD-4FF7-B9FF-523EA7D5862F}"/>
    <cellStyle name="Normal 5 21" xfId="36395" xr:uid="{6532903D-656C-4878-9858-680C275D61CC}"/>
    <cellStyle name="Normal 5 21 2" xfId="36396" xr:uid="{068625E1-E0C4-4181-B734-5E643800CAC5}"/>
    <cellStyle name="Normal 5 21 2 2" xfId="36397" xr:uid="{0B3C7AC7-4FE1-4C19-8C19-74AD27BECDA1}"/>
    <cellStyle name="Normal 5 21 2 3" xfId="36398" xr:uid="{D47E65AD-E83D-4730-AB23-9E9AE394F79C}"/>
    <cellStyle name="Normal 5 21 3" xfId="36399" xr:uid="{6A14AECE-756C-453F-B37D-1AB91C6C70E2}"/>
    <cellStyle name="Normal 5 21 3 2" xfId="36400" xr:uid="{AA4CA097-8E35-4FDA-B569-E23699D395D6}"/>
    <cellStyle name="Normal 5 21 3 3" xfId="36401" xr:uid="{CA423574-6E49-4492-8609-9851CA2AC98A}"/>
    <cellStyle name="Normal 5 21 4" xfId="36402" xr:uid="{70CE6E0D-F59C-40E7-9D6E-CD817BAA15E5}"/>
    <cellStyle name="Normal 5 21 5" xfId="36403" xr:uid="{A43427A7-0586-4B9B-97C8-6AF9C4189D7D}"/>
    <cellStyle name="Normal 5 22" xfId="36404" xr:uid="{6AE14800-D5AE-4DAA-82F4-ECC5E085B98E}"/>
    <cellStyle name="Normal 5 22 2" xfId="36405" xr:uid="{CF4D7CD7-BCEB-4977-B3A4-27E221B6448C}"/>
    <cellStyle name="Normal 5 22 2 2" xfId="36406" xr:uid="{19C9FD39-4B5E-422F-8B66-179ED2C1AAF7}"/>
    <cellStyle name="Normal 5 22 2 3" xfId="36407" xr:uid="{FC54F963-7FDF-4992-B74E-2810E08F98A4}"/>
    <cellStyle name="Normal 5 22 3" xfId="36408" xr:uid="{96224DE6-68AD-4104-A7E3-E4DFED9AC85C}"/>
    <cellStyle name="Normal 5 22 3 2" xfId="36409" xr:uid="{CE6AF3F6-A79E-4428-873B-D0FF02D18A6A}"/>
    <cellStyle name="Normal 5 22 3 3" xfId="36410" xr:uid="{B1CF0694-B9C5-4326-BC11-7FDEAD9D79AF}"/>
    <cellStyle name="Normal 5 22 4" xfId="36411" xr:uid="{F6A999A7-FC1B-4DB9-82D0-32B57C3253AB}"/>
    <cellStyle name="Normal 5 22 5" xfId="36412" xr:uid="{E0B9BE4E-0DE3-4B8D-917C-E42545F2D07D}"/>
    <cellStyle name="Normal 5 23" xfId="36413" xr:uid="{E47BA6C4-C7EF-43E0-81FC-4C209EFCF870}"/>
    <cellStyle name="Normal 5 23 2" xfId="36414" xr:uid="{A6D3891B-DDC0-47E2-A229-8AF02510FE03}"/>
    <cellStyle name="Normal 5 23 2 2" xfId="36415" xr:uid="{8BB91C62-12BC-424D-9D79-4371150F1D8A}"/>
    <cellStyle name="Normal 5 23 2 3" xfId="36416" xr:uid="{E4E16BDA-C134-46CF-8FD3-EDDC9FF34B23}"/>
    <cellStyle name="Normal 5 23 3" xfId="36417" xr:uid="{604095F0-22E7-4690-9D99-53CA30F66F26}"/>
    <cellStyle name="Normal 5 23 3 2" xfId="36418" xr:uid="{FB9AF230-6898-4714-82FA-59DB47BECD0B}"/>
    <cellStyle name="Normal 5 23 3 3" xfId="36419" xr:uid="{DDFA0AF4-CADE-41DD-B4D2-4DA0E2601F4D}"/>
    <cellStyle name="Normal 5 23 4" xfId="36420" xr:uid="{41771F39-0A88-45C2-AC55-66758AC8B410}"/>
    <cellStyle name="Normal 5 23 5" xfId="36421" xr:uid="{40DCB2DB-B9F5-4C9F-8602-1E60C1265B24}"/>
    <cellStyle name="Normal 5 24" xfId="36422" xr:uid="{F37C2F1B-4981-4A05-AED4-5DFC71B72A91}"/>
    <cellStyle name="Normal 5 24 2" xfId="36423" xr:uid="{9B69F7DD-1C6C-4A11-A145-296191F699B3}"/>
    <cellStyle name="Normal 5 24 2 2" xfId="36424" xr:uid="{AF2EA330-009C-49A2-AB96-2AD0C96F3930}"/>
    <cellStyle name="Normal 5 24 2 3" xfId="36425" xr:uid="{D798B3EA-BAB8-4EE9-8317-8A45F23A4046}"/>
    <cellStyle name="Normal 5 24 3" xfId="36426" xr:uid="{E3C9712C-2653-4216-ACC5-C46246F554CD}"/>
    <cellStyle name="Normal 5 24 3 2" xfId="36427" xr:uid="{2347F6D9-A1BB-497F-B017-D9D6DAF07FB4}"/>
    <cellStyle name="Normal 5 24 3 3" xfId="36428" xr:uid="{DE852F2A-E9CE-4872-B330-9EE2B674A850}"/>
    <cellStyle name="Normal 5 24 4" xfId="36429" xr:uid="{2D290CF5-B647-4C79-B382-0FD12F9BCF7B}"/>
    <cellStyle name="Normal 5 24 5" xfId="36430" xr:uid="{7D89BE78-D401-4A0D-A212-3FE453B22B11}"/>
    <cellStyle name="Normal 5 25" xfId="36431" xr:uid="{5BFA3BCD-BECF-4C1E-BE80-0BC224F4D2DF}"/>
    <cellStyle name="Normal 5 25 10" xfId="36432" xr:uid="{BA2061B3-FC3D-4A43-AF69-726F2633196F}"/>
    <cellStyle name="Normal 5 25 10 2" xfId="36433" xr:uid="{C24FAE52-DDB7-49B8-83AD-E2085BBB5D3D}"/>
    <cellStyle name="Normal 5 25 11" xfId="36434" xr:uid="{D42F06FD-44EC-4EC2-8FA8-C217B585ED0C}"/>
    <cellStyle name="Normal 5 25 12" xfId="36435" xr:uid="{65DA296F-AB5E-4BC8-8EF4-BE2140D48674}"/>
    <cellStyle name="Normal 5 25 13" xfId="36436" xr:uid="{CC55ECD1-6314-4EE6-8A7B-72DDBF21FC70}"/>
    <cellStyle name="Normal 5 25 14" xfId="36437" xr:uid="{292374AC-6009-4640-86FC-D8832315631A}"/>
    <cellStyle name="Normal 5 25 15" xfId="36438" xr:uid="{5688A16C-5AAA-407E-B491-387135A30580}"/>
    <cellStyle name="Normal 5 25 16" xfId="36439" xr:uid="{4A8532C9-A760-4BEB-A1A9-30627F4F9841}"/>
    <cellStyle name="Normal 5 25 17" xfId="36440" xr:uid="{3551C4F3-7811-4F5C-B484-4C741B0A4C12}"/>
    <cellStyle name="Normal 5 25 18" xfId="36441" xr:uid="{77E58EA3-6499-42FF-8FB3-C09D835B0EE9}"/>
    <cellStyle name="Normal 5 25 19" xfId="36442" xr:uid="{18B46469-0D03-40E1-9B1D-F3C010588055}"/>
    <cellStyle name="Normal 5 25 2" xfId="36443" xr:uid="{278D7297-248D-482C-A6F4-8860356C3702}"/>
    <cellStyle name="Normal 5 25 2 2" xfId="36444" xr:uid="{3E171C3A-CD19-4A86-B0CF-FCDC88A33FA6}"/>
    <cellStyle name="Normal 5 25 2 3" xfId="36445" xr:uid="{BF1963D1-8CEA-4AF6-BAA9-B6AAC9156455}"/>
    <cellStyle name="Normal 5 25 20" xfId="36446" xr:uid="{A886B52B-02BA-4644-A732-5F8AAF6EDB97}"/>
    <cellStyle name="Normal 5 25 21" xfId="36447" xr:uid="{F709FC4F-2397-43AC-9780-0131D793F22C}"/>
    <cellStyle name="Normal 5 25 22" xfId="36448" xr:uid="{27004DBD-176F-4205-804F-DB20B20AF336}"/>
    <cellStyle name="Normal 5 25 23" xfId="36449" xr:uid="{BCD5A5E4-DC89-42B0-A7DE-F1A4394456D7}"/>
    <cellStyle name="Normal 5 25 24" xfId="36450" xr:uid="{DCBD0880-F762-4B7C-A230-9BB41F78D2BA}"/>
    <cellStyle name="Normal 5 25 25" xfId="36451" xr:uid="{FD983A62-38F5-49B9-8C42-BB6D3E8A00F6}"/>
    <cellStyle name="Normal 5 25 26" xfId="36452" xr:uid="{5B8A83AB-EDFD-48E3-AB31-4A544F8E1D2E}"/>
    <cellStyle name="Normal 5 25 27" xfId="36453" xr:uid="{0900700B-18E6-4C26-8584-D2A99CB2D57C}"/>
    <cellStyle name="Normal 5 25 28" xfId="36454" xr:uid="{EF146EAA-A829-41EC-89C5-AAE124F49555}"/>
    <cellStyle name="Normal 5 25 29" xfId="36455" xr:uid="{015F0425-DC24-4DED-9FB0-C2C94AE5FA2A}"/>
    <cellStyle name="Normal 5 25 3" xfId="36456" xr:uid="{87FF30F0-7ABF-497C-AD99-E77AF464944F}"/>
    <cellStyle name="Normal 5 25 3 2" xfId="36457" xr:uid="{2CC12D35-66A8-417D-88F7-5F31C9EB9010}"/>
    <cellStyle name="Normal 5 25 3 3" xfId="36458" xr:uid="{3B62379E-531B-4A03-81F6-228D21A05662}"/>
    <cellStyle name="Normal 5 25 30" xfId="36459" xr:uid="{BA8754C4-0DDC-4572-9B28-49A719AA52AA}"/>
    <cellStyle name="Normal 5 25 31" xfId="36460" xr:uid="{58D58F3F-7B98-499B-A5CC-F2314CCFFF3D}"/>
    <cellStyle name="Normal 5 25 32" xfId="36461" xr:uid="{A4ECEFB4-F388-4315-AA25-8EC2B47FA010}"/>
    <cellStyle name="Normal 5 25 33" xfId="36462" xr:uid="{DAFE3C5E-7752-417B-AA2B-ABAB92F41937}"/>
    <cellStyle name="Normal 5 25 34" xfId="36463" xr:uid="{2533A3E2-5EEE-4054-A6F7-9952FA864436}"/>
    <cellStyle name="Normal 5 25 35" xfId="36464" xr:uid="{7E0E8325-C613-4A87-81B6-DA736D18555E}"/>
    <cellStyle name="Normal 5 25 36" xfId="36465" xr:uid="{54906A39-F75F-4982-BD41-4A7348FBADC0}"/>
    <cellStyle name="Normal 5 25 37" xfId="36466" xr:uid="{61DE1738-5195-4C5B-8471-7403F82B7D04}"/>
    <cellStyle name="Normal 5 25 38" xfId="36467" xr:uid="{76F1157E-BF06-4A4D-A665-7A3EB952731D}"/>
    <cellStyle name="Normal 5 25 39" xfId="36468" xr:uid="{B13B530E-6AEC-4C12-9C6F-648518054804}"/>
    <cellStyle name="Normal 5 25 4" xfId="36469" xr:uid="{B38B8CDE-7E19-4143-ADF7-D568DDA4635C}"/>
    <cellStyle name="Normal 5 25 4 2" xfId="36470" xr:uid="{278BB53F-74AE-4D08-A726-EDA783E92383}"/>
    <cellStyle name="Normal 5 25 4 2 2" xfId="36471" xr:uid="{6661791B-AD11-45FE-B6CF-380396C44016}"/>
    <cellStyle name="Normal 5 25 4 2 2 2" xfId="36472" xr:uid="{641D7B87-8A14-4402-BBCC-E6353982EC23}"/>
    <cellStyle name="Normal 5 25 4 2 3" xfId="36473" xr:uid="{C253E197-42C8-4076-A755-B3BB3EBE5FC2}"/>
    <cellStyle name="Normal 5 25 4 2 4" xfId="36474" xr:uid="{C833052C-E5B5-4AD4-B8E2-39C2593A65A0}"/>
    <cellStyle name="Normal 5 25 4 2 5" xfId="36475" xr:uid="{F5463105-5BB3-44D7-9F0F-5001770393C2}"/>
    <cellStyle name="Normal 5 25 4 3" xfId="36476" xr:uid="{18C81861-1DAC-4DC1-AA12-4F40C319EFBA}"/>
    <cellStyle name="Normal 5 25 4 3 2" xfId="36477" xr:uid="{DFB89B97-E203-4D2A-B69F-FDFECD9A8F13}"/>
    <cellStyle name="Normal 5 25 4 4" xfId="36478" xr:uid="{46FF6303-F201-4AFE-AE8A-3861D094CF14}"/>
    <cellStyle name="Normal 5 25 4 5" xfId="36479" xr:uid="{B165589E-DCA6-4E2B-A100-13063D56641C}"/>
    <cellStyle name="Normal 5 25 40" xfId="36480" xr:uid="{F2DC78F5-0311-4DB6-A177-CA0FC9B646DF}"/>
    <cellStyle name="Normal 5 25 41" xfId="36481" xr:uid="{6EBB19CE-9199-44A0-B04F-875EA690F0D5}"/>
    <cellStyle name="Normal 5 25 5" xfId="36482" xr:uid="{EE1670DD-69DB-4477-AE58-493DEE88DCAD}"/>
    <cellStyle name="Normal 5 25 6" xfId="36483" xr:uid="{B05B323C-4026-4BDA-9871-9F9371A8B2AA}"/>
    <cellStyle name="Normal 5 25 7" xfId="36484" xr:uid="{5A805D77-9CFE-4B12-950A-4C47CC46CB53}"/>
    <cellStyle name="Normal 5 25 8" xfId="36485" xr:uid="{E16C6BBD-A5AC-416C-B1FD-BEA6147238DF}"/>
    <cellStyle name="Normal 5 25 9" xfId="36486" xr:uid="{E5C29B32-7B05-4B34-99B9-02E24BF4A406}"/>
    <cellStyle name="Normal 5 26" xfId="36487" xr:uid="{19D7E574-FD69-43F0-9822-B1FA274D6162}"/>
    <cellStyle name="Normal 5 27" xfId="36488" xr:uid="{E1A2621C-97CA-4600-821A-6F1F2051A8D9}"/>
    <cellStyle name="Normal 5 28" xfId="36489" xr:uid="{B7FB6DB8-5877-42E4-85E2-9D8AEA1C6258}"/>
    <cellStyle name="Normal 5 29" xfId="36490" xr:uid="{1F9EBF40-777F-43CC-97AE-D3BE825BD052}"/>
    <cellStyle name="Normal 5 3" xfId="322" xr:uid="{FAAB175D-49BC-4E35-8561-97CBA552679F}"/>
    <cellStyle name="Normal 5 3 10" xfId="36491" xr:uid="{580360A7-0DAD-485A-9A94-323A1159E259}"/>
    <cellStyle name="Normal 5 3 11" xfId="36492" xr:uid="{19D93A79-DDF7-4383-A91E-38FF9EFA2DA4}"/>
    <cellStyle name="Normal 5 3 11 2" xfId="36493" xr:uid="{AF51E2C6-3822-4C45-80CD-954F84ED04C8}"/>
    <cellStyle name="Normal 5 3 11 2 2" xfId="36494" xr:uid="{A7CB47D6-4221-4855-8E8B-83CC97DC0730}"/>
    <cellStyle name="Normal 5 3 11 2 2 2" xfId="36495" xr:uid="{9332A395-A8CA-4A7D-9102-61B0798958B4}"/>
    <cellStyle name="Normal 5 3 11 2 2 2 2" xfId="36496" xr:uid="{4CEA2C12-E6F1-45C0-A93C-05E69EC8BB29}"/>
    <cellStyle name="Normal 5 3 11 2 2 2 2 2" xfId="36497" xr:uid="{F94036C1-BC37-4D4D-8CC2-0BE7AE3B4350}"/>
    <cellStyle name="Normal 5 3 11 2 2 2 3" xfId="36498" xr:uid="{F548EDD1-A53C-4C6B-AB2A-B67506A242E1}"/>
    <cellStyle name="Normal 5 3 11 2 2 2 4" xfId="36499" xr:uid="{12369B23-AD27-4040-ABE5-CC083617315A}"/>
    <cellStyle name="Normal 5 3 11 2 2 2 5" xfId="36500" xr:uid="{00430147-216B-42C9-A759-6A5CB7FAD2DC}"/>
    <cellStyle name="Normal 5 3 11 2 2 3" xfId="36501" xr:uid="{772FD3DF-2318-4D52-BC82-E972B680544D}"/>
    <cellStyle name="Normal 5 3 11 2 2 3 2" xfId="36502" xr:uid="{904310E5-F976-4A06-8CE8-632C2258F423}"/>
    <cellStyle name="Normal 5 3 11 2 2 4" xfId="36503" xr:uid="{2F87C887-0D41-4E99-8B10-8C0383AB7853}"/>
    <cellStyle name="Normal 5 3 11 2 2 5" xfId="36504" xr:uid="{C4267D35-119B-436F-A846-B793DA96D69E}"/>
    <cellStyle name="Normal 5 3 11 2 3" xfId="36505" xr:uid="{4331AE3E-5119-4EE3-B7BB-61F59BDD2408}"/>
    <cellStyle name="Normal 5 3 11 2 4" xfId="36506" xr:uid="{0D802FD4-8723-4098-8136-627A11A834B4}"/>
    <cellStyle name="Normal 5 3 11 2 5" xfId="36507" xr:uid="{CC79EDE6-63B0-4992-B552-9647334656FE}"/>
    <cellStyle name="Normal 5 3 11 2 6" xfId="36508" xr:uid="{3C395A94-0D57-422F-8C7A-AFC8730185BA}"/>
    <cellStyle name="Normal 5 3 11 2 6 2" xfId="36509" xr:uid="{39C164F1-5A81-43B1-A655-3E86D15BF987}"/>
    <cellStyle name="Normal 5 3 11 2 7" xfId="36510" xr:uid="{9EB4A50C-C453-4F5C-BB99-67220963FB3F}"/>
    <cellStyle name="Normal 5 3 11 2 8" xfId="36511" xr:uid="{77B60FF7-CA49-4600-8E76-ECD2E0656DB9}"/>
    <cellStyle name="Normal 5 3 11 2 9" xfId="36512" xr:uid="{F9DAA283-3D56-4580-9B8D-8142109E8BD4}"/>
    <cellStyle name="Normal 5 3 11 3" xfId="36513" xr:uid="{B4849F7D-F642-47E9-9848-5378502B7616}"/>
    <cellStyle name="Normal 5 3 11 3 2" xfId="36514" xr:uid="{FA6EE5A7-F99A-4C27-A6A6-A3F2AB1D4AE1}"/>
    <cellStyle name="Normal 5 3 11 3 2 2" xfId="36515" xr:uid="{C690E864-DD80-4D2A-B1E7-0E7B7241C83D}"/>
    <cellStyle name="Normal 5 3 11 3 2 2 2" xfId="36516" xr:uid="{8A496B4A-5A13-4AFF-9DC8-BE119BD68E72}"/>
    <cellStyle name="Normal 5 3 11 3 2 3" xfId="36517" xr:uid="{C06D3F3A-98C9-47C4-8604-A54EB1454329}"/>
    <cellStyle name="Normal 5 3 11 3 2 4" xfId="36518" xr:uid="{C5BBA368-ED6F-4D11-916F-4AE4B937CD8A}"/>
    <cellStyle name="Normal 5 3 11 3 2 5" xfId="36519" xr:uid="{3FEAFEEB-CA0F-4FFF-BF95-A06204A28A80}"/>
    <cellStyle name="Normal 5 3 11 3 3" xfId="36520" xr:uid="{963F37C6-C763-461A-99CD-FBD19C64EDDD}"/>
    <cellStyle name="Normal 5 3 11 3 3 2" xfId="36521" xr:uid="{F5FD8079-FB3C-4771-A66B-110198469B98}"/>
    <cellStyle name="Normal 5 3 11 3 4" xfId="36522" xr:uid="{2592CC3E-C2C6-45B2-BFC0-9B4C6B6A42CD}"/>
    <cellStyle name="Normal 5 3 11 3 5" xfId="36523" xr:uid="{B26E3F6D-5A68-4111-B07C-15287BFB642B}"/>
    <cellStyle name="Normal 5 3 11 4" xfId="36524" xr:uid="{4F49A0F8-F785-417E-9155-4A1D824B4286}"/>
    <cellStyle name="Normal 5 3 11 5" xfId="36525" xr:uid="{79558FAC-6ED9-485D-B810-5E0FF8227CAE}"/>
    <cellStyle name="Normal 5 3 11 6" xfId="36526" xr:uid="{5859C015-E1F2-4245-BED1-79E253A5AD29}"/>
    <cellStyle name="Normal 5 3 11 6 2" xfId="36527" xr:uid="{73BF6241-7B4A-47CB-B69E-F52FEBA012A7}"/>
    <cellStyle name="Normal 5 3 11 7" xfId="36528" xr:uid="{E898F55E-5804-4697-B692-F4B35C01FBC7}"/>
    <cellStyle name="Normal 5 3 11 8" xfId="36529" xr:uid="{ECD114D5-3874-4E1F-8703-2BF4B2292933}"/>
    <cellStyle name="Normal 5 3 11 9" xfId="36530" xr:uid="{AB6DDEC9-A507-4DBA-9F94-4BCD3372E328}"/>
    <cellStyle name="Normal 5 3 12" xfId="36531" xr:uid="{0E0ABCA7-379A-4C5D-82A6-C1FFC0D74BEE}"/>
    <cellStyle name="Normal 5 3 12 2" xfId="36532" xr:uid="{D9A72E02-6508-4CE1-A54E-008B35F12E13}"/>
    <cellStyle name="Normal 5 3 12 3" xfId="36533" xr:uid="{7B050902-7528-4304-9A4C-255E1D2DCD3A}"/>
    <cellStyle name="Normal 5 3 13" xfId="36534" xr:uid="{10681351-6AB1-4747-8955-EED016B8455A}"/>
    <cellStyle name="Normal 5 3 13 2" xfId="36535" xr:uid="{4B792865-5B7C-4C58-A156-1978682C6078}"/>
    <cellStyle name="Normal 5 3 13 3" xfId="36536" xr:uid="{C8555AF0-3FF3-421D-A328-004C43A6466B}"/>
    <cellStyle name="Normal 5 3 14" xfId="36537" xr:uid="{4400DC31-DF0A-4C78-8BAD-FDDD0A645CBE}"/>
    <cellStyle name="Normal 5 3 14 2" xfId="36538" xr:uid="{C3031C89-1C25-4808-93D3-CDF556DC33DA}"/>
    <cellStyle name="Normal 5 3 14 3" xfId="36539" xr:uid="{088E51A5-2AE6-488F-BA69-15CBA5862A8E}"/>
    <cellStyle name="Normal 5 3 15" xfId="36540" xr:uid="{5B70270A-FA48-4135-9084-345F07518922}"/>
    <cellStyle name="Normal 5 3 15 2" xfId="36541" xr:uid="{77BCCA99-1329-49C7-9ADF-A0DA82AAB2E5}"/>
    <cellStyle name="Normal 5 3 15 3" xfId="36542" xr:uid="{9D76CFFA-8327-49EA-B7B6-EEA741B30EE4}"/>
    <cellStyle name="Normal 5 3 16" xfId="36543" xr:uid="{6752B124-28FF-49AA-9121-8BB54A758ABD}"/>
    <cellStyle name="Normal 5 3 16 2" xfId="36544" xr:uid="{38452082-4FCC-4203-AE15-3065D076DEBE}"/>
    <cellStyle name="Normal 5 3 16 2 2" xfId="36545" xr:uid="{1EECDCB3-73E8-45C4-9D83-94359FB6F4BE}"/>
    <cellStyle name="Normal 5 3 16 2 2 2" xfId="36546" xr:uid="{C761F55D-5B5D-4C15-A5E9-6D4182580731}"/>
    <cellStyle name="Normal 5 3 16 2 3" xfId="36547" xr:uid="{DAF31159-18F7-42D9-9129-EB0DF5AADFE5}"/>
    <cellStyle name="Normal 5 3 16 2 4" xfId="36548" xr:uid="{0B25C48D-488F-4C8D-B4EF-72EB5E39D63C}"/>
    <cellStyle name="Normal 5 3 16 2 5" xfId="36549" xr:uid="{44EACE39-096B-4610-BE9F-565E008E038D}"/>
    <cellStyle name="Normal 5 3 16 3" xfId="36550" xr:uid="{30279B6B-6D3E-4B32-B5DB-10E3CA19CD49}"/>
    <cellStyle name="Normal 5 3 16 3 2" xfId="36551" xr:uid="{71C91EAE-3A43-4DA4-AD10-E5FEA6574859}"/>
    <cellStyle name="Normal 5 3 16 4" xfId="36552" xr:uid="{F66ACB58-6F6E-45A6-B920-ED18F0EC2070}"/>
    <cellStyle name="Normal 5 3 16 5" xfId="36553" xr:uid="{B457FB53-9F96-473D-AFDB-4F91BD889C74}"/>
    <cellStyle name="Normal 5 3 17" xfId="36554" xr:uid="{03396669-117D-473D-87D2-D3292D3DC388}"/>
    <cellStyle name="Normal 5 3 18" xfId="36555" xr:uid="{51A64D1C-7E49-44BB-A654-0F1B8A5A2640}"/>
    <cellStyle name="Normal 5 3 19" xfId="36556" xr:uid="{65326A41-DC12-4F77-B530-8BD05681FF7C}"/>
    <cellStyle name="Normal 5 3 2" xfId="36557" xr:uid="{EE942AFE-AA55-49E6-AC6B-14581CAE073C}"/>
    <cellStyle name="Normal 5 3 2 10" xfId="36558" xr:uid="{62720466-9BE9-421D-BE85-9E247E532FBF}"/>
    <cellStyle name="Normal 5 3 2 11" xfId="36559" xr:uid="{725F2463-0BB9-4565-A342-67801FCB389B}"/>
    <cellStyle name="Normal 5 3 2 11 2" xfId="36560" xr:uid="{E3161CC7-B330-426B-B484-52CC18650965}"/>
    <cellStyle name="Normal 5 3 2 11 2 2" xfId="36561" xr:uid="{96E7969A-33C3-45A6-8DED-89241D303C6C}"/>
    <cellStyle name="Normal 5 3 2 11 2 2 2" xfId="36562" xr:uid="{221EDB7A-DD2F-4F4C-8FBE-393052EC0844}"/>
    <cellStyle name="Normal 5 3 2 11 2 3" xfId="36563" xr:uid="{1FBF9FAD-7562-4A9D-ACD0-73B98ECDF7B6}"/>
    <cellStyle name="Normal 5 3 2 11 2 4" xfId="36564" xr:uid="{842AEF6A-F438-4B4F-BA09-2C6CD9390417}"/>
    <cellStyle name="Normal 5 3 2 11 2 5" xfId="36565" xr:uid="{DA92F0E1-1CFD-416E-AAC6-3961C99379E9}"/>
    <cellStyle name="Normal 5 3 2 11 3" xfId="36566" xr:uid="{88635B8A-8BA0-4296-A283-8E8529D5A380}"/>
    <cellStyle name="Normal 5 3 2 11 3 2" xfId="36567" xr:uid="{1AC2C62D-5A90-494D-B86F-AE19B490631A}"/>
    <cellStyle name="Normal 5 3 2 11 4" xfId="36568" xr:uid="{BBFD1B61-4734-4758-9EE3-2BA5118AAF71}"/>
    <cellStyle name="Normal 5 3 2 11 5" xfId="36569" xr:uid="{32C1145B-AD53-4C8C-B21F-18FBF9274A91}"/>
    <cellStyle name="Normal 5 3 2 12" xfId="36570" xr:uid="{A9F0D5A2-7876-4D69-81A3-5067D5AB2AF2}"/>
    <cellStyle name="Normal 5 3 2 13" xfId="36571" xr:uid="{7EBE96C1-018F-4740-B5E4-1796C1FC8AEF}"/>
    <cellStyle name="Normal 5 3 2 14" xfId="36572" xr:uid="{AA28C633-7E37-4F94-8A1D-EC110744B474}"/>
    <cellStyle name="Normal 5 3 2 15" xfId="36573" xr:uid="{C7CDC228-77EE-4AD0-9E57-343447DC864B}"/>
    <cellStyle name="Normal 5 3 2 15 2" xfId="36574" xr:uid="{2CCC8781-A33B-4DD4-A49D-D484807C3966}"/>
    <cellStyle name="Normal 5 3 2 16" xfId="36575" xr:uid="{DED2844A-5BF2-42EE-85CF-0F2B9673D670}"/>
    <cellStyle name="Normal 5 3 2 17" xfId="36576" xr:uid="{97B268CE-E303-4572-AB50-B4939A8A9ADA}"/>
    <cellStyle name="Normal 5 3 2 18" xfId="36577" xr:uid="{C03EB131-70C3-46B8-B6F0-28B1545FA186}"/>
    <cellStyle name="Normal 5 3 2 2" xfId="36578" xr:uid="{8A28EE86-74B9-44DE-B447-F65D45518DA3}"/>
    <cellStyle name="Normal 5 3 2 2 10" xfId="36579" xr:uid="{FA4F5192-F7EA-410C-81B6-74754CE0A544}"/>
    <cellStyle name="Normal 5 3 2 2 11" xfId="36580" xr:uid="{8D36640B-B9D6-4D4D-B5CC-52C31846363B}"/>
    <cellStyle name="Normal 5 3 2 2 12" xfId="36581" xr:uid="{50E08E2B-0112-408C-B0BD-DF62A84D611F}"/>
    <cellStyle name="Normal 5 3 2 2 13" xfId="36582" xr:uid="{82DF19F4-B38D-4D4D-A98B-62A8A73F0882}"/>
    <cellStyle name="Normal 5 3 2 2 13 2" xfId="36583" xr:uid="{E05C4C6A-EB8D-49F1-AA2E-135C217C5871}"/>
    <cellStyle name="Normal 5 3 2 2 14" xfId="36584" xr:uid="{61FD1310-AC9D-4D02-AFE3-AF1E7CB6951E}"/>
    <cellStyle name="Normal 5 3 2 2 15" xfId="36585" xr:uid="{EEB9E32F-3E8D-4C56-ACF6-C0C14F491CB8}"/>
    <cellStyle name="Normal 5 3 2 2 16" xfId="36586" xr:uid="{67A0B635-905E-404A-B66E-4B8037FDEDF8}"/>
    <cellStyle name="Normal 5 3 2 2 2" xfId="36587" xr:uid="{CFF3ED1F-293B-42FD-8209-BBAA6C25FB4D}"/>
    <cellStyle name="Normal 5 3 2 2 2 10" xfId="36588" xr:uid="{E401CA89-6031-4A1E-9C67-A202ECF1187A}"/>
    <cellStyle name="Normal 5 3 2 2 2 11" xfId="36589" xr:uid="{B0A90299-7D44-426C-8836-FB1AE2C97A7C}"/>
    <cellStyle name="Normal 5 3 2 2 2 12" xfId="36590" xr:uid="{77B6435D-6DAD-4E6E-AAD9-EC4909607285}"/>
    <cellStyle name="Normal 5 3 2 2 2 13" xfId="36591" xr:uid="{F30D05D0-DCC6-4410-9772-72188D61B8AB}"/>
    <cellStyle name="Normal 5 3 2 2 2 13 2" xfId="36592" xr:uid="{9CB448F7-5957-4CDA-BEE7-E85CDF02E9D5}"/>
    <cellStyle name="Normal 5 3 2 2 2 14" xfId="36593" xr:uid="{E9BAA450-F9CE-4B65-8C94-CE285A5F0DD2}"/>
    <cellStyle name="Normal 5 3 2 2 2 15" xfId="36594" xr:uid="{71F44975-5C59-4E69-B1F3-D46E6C7FAA91}"/>
    <cellStyle name="Normal 5 3 2 2 2 16" xfId="36595" xr:uid="{1B2CF144-7CB4-43A4-AAD9-49913E6F6B0A}"/>
    <cellStyle name="Normal 5 3 2 2 2 2" xfId="36596" xr:uid="{CDCB3BC2-6155-4AF1-97A0-40DC13D702E8}"/>
    <cellStyle name="Normal 5 3 2 2 2 2 10" xfId="36597" xr:uid="{3FDA73CE-78EA-45F8-9DB8-3AC135627044}"/>
    <cellStyle name="Normal 5 3 2 2 2 2 11" xfId="36598" xr:uid="{2C471936-0E0A-4879-9A74-C117F905EABB}"/>
    <cellStyle name="Normal 5 3 2 2 2 2 12" xfId="36599" xr:uid="{64CBAD58-DC3B-4DC5-889D-C9195C6F099F}"/>
    <cellStyle name="Normal 5 3 2 2 2 2 12 2" xfId="36600" xr:uid="{305E2EB1-BF6B-4D75-906E-F19F1E72CA72}"/>
    <cellStyle name="Normal 5 3 2 2 2 2 13" xfId="36601" xr:uid="{894A14D9-06C8-453A-AD05-4DA29A0121BE}"/>
    <cellStyle name="Normal 5 3 2 2 2 2 14" xfId="36602" xr:uid="{9115410B-9716-4344-98B3-C24AB440BD6C}"/>
    <cellStyle name="Normal 5 3 2 2 2 2 15" xfId="36603" xr:uid="{7530E48E-B0ED-4EBD-AB48-540DB669A384}"/>
    <cellStyle name="Normal 5 3 2 2 2 2 2" xfId="36604" xr:uid="{0F88AA3E-2CA2-4705-AFE4-D192A03A190C}"/>
    <cellStyle name="Normal 5 3 2 2 2 2 2 2" xfId="36605" xr:uid="{FE7A7B08-2526-4878-8EB9-FC1C15EE94A8}"/>
    <cellStyle name="Normal 5 3 2 2 2 2 2 2 2" xfId="36606" xr:uid="{E4C37536-4C83-4616-8DFE-ED1F0C25616F}"/>
    <cellStyle name="Normal 5 3 2 2 2 2 2 2 2 2" xfId="36607" xr:uid="{BF26EB0A-5FF4-43E1-BCA2-DB64F5AA95E3}"/>
    <cellStyle name="Normal 5 3 2 2 2 2 2 2 2 2 2" xfId="36608" xr:uid="{2872099C-1F56-4A65-A826-A49EE87FE98A}"/>
    <cellStyle name="Normal 5 3 2 2 2 2 2 2 2 2 2 2" xfId="36609" xr:uid="{C25D1251-A34E-4A61-B2D2-E7EC21EC06E0}"/>
    <cellStyle name="Normal 5 3 2 2 2 2 2 2 2 2 3" xfId="36610" xr:uid="{CA4760F2-1BA3-4126-A120-FAC7478763DE}"/>
    <cellStyle name="Normal 5 3 2 2 2 2 2 2 2 2 4" xfId="36611" xr:uid="{9C6931E6-6799-4C4D-97FF-668BC745DFAF}"/>
    <cellStyle name="Normal 5 3 2 2 2 2 2 2 2 2 5" xfId="36612" xr:uid="{047E6690-A912-4949-828A-8A2F0AB75D1D}"/>
    <cellStyle name="Normal 5 3 2 2 2 2 2 2 2 3" xfId="36613" xr:uid="{8BA00FDA-542D-4313-9F96-B55E46BED9EC}"/>
    <cellStyle name="Normal 5 3 2 2 2 2 2 2 2 3 2" xfId="36614" xr:uid="{3206F5EE-2369-4B53-9107-A29F23B3D8BC}"/>
    <cellStyle name="Normal 5 3 2 2 2 2 2 2 2 4" xfId="36615" xr:uid="{7F8C82DE-9596-4B58-BF21-78C1711C0881}"/>
    <cellStyle name="Normal 5 3 2 2 2 2 2 2 2 5" xfId="36616" xr:uid="{0E5D1791-3CE0-4C9A-B292-B8C34E45BFEA}"/>
    <cellStyle name="Normal 5 3 2 2 2 2 2 2 3" xfId="36617" xr:uid="{9B741C05-15F6-48BE-8E19-5543B1C231EC}"/>
    <cellStyle name="Normal 5 3 2 2 2 2 2 2 4" xfId="36618" xr:uid="{EA72B499-B4E1-4B0B-BFAE-D37ACF1B52E9}"/>
    <cellStyle name="Normal 5 3 2 2 2 2 2 2 5" xfId="36619" xr:uid="{51914DDB-C9A1-4309-89B3-61417B4A8021}"/>
    <cellStyle name="Normal 5 3 2 2 2 2 2 2 6" xfId="36620" xr:uid="{37D4DFEA-D783-4808-BEEC-88F400F07612}"/>
    <cellStyle name="Normal 5 3 2 2 2 2 2 2 6 2" xfId="36621" xr:uid="{540327E8-32D1-4F34-BAD4-D0C06917E3A1}"/>
    <cellStyle name="Normal 5 3 2 2 2 2 2 2 7" xfId="36622" xr:uid="{9C505118-1F7D-4155-93E1-CD330BECFDD4}"/>
    <cellStyle name="Normal 5 3 2 2 2 2 2 2 8" xfId="36623" xr:uid="{FC656ED0-7556-41C5-89FF-EC4CE3847B6C}"/>
    <cellStyle name="Normal 5 3 2 2 2 2 2 2 9" xfId="36624" xr:uid="{47C9C49B-10C0-444B-BFB2-16B2C55A3743}"/>
    <cellStyle name="Normal 5 3 2 2 2 2 2 3" xfId="36625" xr:uid="{235210ED-5908-42AB-97E0-0889D4951128}"/>
    <cellStyle name="Normal 5 3 2 2 2 2 2 3 2" xfId="36626" xr:uid="{41B9AEBC-62A1-4DB7-B3B8-2A70C98F0850}"/>
    <cellStyle name="Normal 5 3 2 2 2 2 2 3 2 2" xfId="36627" xr:uid="{4540DAA7-2EB5-4454-A7C4-915047D54CFA}"/>
    <cellStyle name="Normal 5 3 2 2 2 2 2 3 2 2 2" xfId="36628" xr:uid="{9BF8C03A-FE84-4E95-B735-B8AC03AEF52D}"/>
    <cellStyle name="Normal 5 3 2 2 2 2 2 3 2 3" xfId="36629" xr:uid="{080D6FEF-40C7-48AA-9928-3ABDF3D4520C}"/>
    <cellStyle name="Normal 5 3 2 2 2 2 2 3 2 4" xfId="36630" xr:uid="{38F185BB-8C17-470B-9BA3-2A6CCEE8A7DF}"/>
    <cellStyle name="Normal 5 3 2 2 2 2 2 3 2 5" xfId="36631" xr:uid="{8BD59E39-F2B0-4B2B-9B52-C8DC8182E005}"/>
    <cellStyle name="Normal 5 3 2 2 2 2 2 3 3" xfId="36632" xr:uid="{56AFE3CF-1563-4D45-AE78-D876474C3F0A}"/>
    <cellStyle name="Normal 5 3 2 2 2 2 2 3 3 2" xfId="36633" xr:uid="{E9831B94-D781-473A-9BEA-BD9BDFCA9579}"/>
    <cellStyle name="Normal 5 3 2 2 2 2 2 3 4" xfId="36634" xr:uid="{E89766E1-ADBC-410C-8F3A-30EBEFCDFD94}"/>
    <cellStyle name="Normal 5 3 2 2 2 2 2 3 5" xfId="36635" xr:uid="{752B9404-5391-48F7-9906-2224AB7769C6}"/>
    <cellStyle name="Normal 5 3 2 2 2 2 2 4" xfId="36636" xr:uid="{CB07394F-4CE4-4C80-8193-97EF20199028}"/>
    <cellStyle name="Normal 5 3 2 2 2 2 2 5" xfId="36637" xr:uid="{3FE4F0A4-CFD2-4AB0-8DBE-78E3F3477DD0}"/>
    <cellStyle name="Normal 5 3 2 2 2 2 2 6" xfId="36638" xr:uid="{C51D41A3-AEA9-40D9-A2DC-8935E336BFBB}"/>
    <cellStyle name="Normal 5 3 2 2 2 2 2 6 2" xfId="36639" xr:uid="{E1362489-8DF0-4439-A673-7EB1F016AE4C}"/>
    <cellStyle name="Normal 5 3 2 2 2 2 2 7" xfId="36640" xr:uid="{88AD8881-0486-427B-A62D-684CCA75E4B3}"/>
    <cellStyle name="Normal 5 3 2 2 2 2 2 8" xfId="36641" xr:uid="{62805D46-A9A7-41F8-BBBD-284F527FDC62}"/>
    <cellStyle name="Normal 5 3 2 2 2 2 2 9" xfId="36642" xr:uid="{51C6AF3A-98DB-42AF-83CF-CCFDEBB036B9}"/>
    <cellStyle name="Normal 5 3 2 2 2 2 3" xfId="36643" xr:uid="{3CC7C060-568B-409E-98BC-A10871319F99}"/>
    <cellStyle name="Normal 5 3 2 2 2 2 3 2" xfId="36644" xr:uid="{4119D8BF-64CF-4B5B-90EB-F82E016666CF}"/>
    <cellStyle name="Normal 5 3 2 2 2 2 3 3" xfId="36645" xr:uid="{93C8F4CC-E5A7-4900-ADF4-66D8A7ACA7D8}"/>
    <cellStyle name="Normal 5 3 2 2 2 2 4" xfId="36646" xr:uid="{CB075DCB-732D-49B1-A6CF-4AD538AE0FD3}"/>
    <cellStyle name="Normal 5 3 2 2 2 2 4 2" xfId="36647" xr:uid="{8CB910A0-0362-42CE-984B-E51440336DAC}"/>
    <cellStyle name="Normal 5 3 2 2 2 2 4 3" xfId="36648" xr:uid="{F38C4FCC-1E9E-4605-B977-F5ADFD8A658E}"/>
    <cellStyle name="Normal 5 3 2 2 2 2 5" xfId="36649" xr:uid="{385BD896-777B-4E49-B3A7-2A5A949E9C4B}"/>
    <cellStyle name="Normal 5 3 2 2 2 2 5 2" xfId="36650" xr:uid="{08AEFE8B-8E94-41E6-B4FC-180F28AC402F}"/>
    <cellStyle name="Normal 5 3 2 2 2 2 5 3" xfId="36651" xr:uid="{2B7C4ABD-2506-482B-929C-42743596B537}"/>
    <cellStyle name="Normal 5 3 2 2 2 2 6" xfId="36652" xr:uid="{CB42A06F-833B-4645-A746-6ACDE68FE606}"/>
    <cellStyle name="Normal 5 3 2 2 2 2 6 2" xfId="36653" xr:uid="{8D01C830-7957-4362-AD26-0647FE6AA154}"/>
    <cellStyle name="Normal 5 3 2 2 2 2 6 3" xfId="36654" xr:uid="{814969B5-EDA2-4051-BD17-8793D4D6B356}"/>
    <cellStyle name="Normal 5 3 2 2 2 2 7" xfId="36655" xr:uid="{C44291CD-A72B-47D8-9062-7544372CC760}"/>
    <cellStyle name="Normal 5 3 2 2 2 2 7 2" xfId="36656" xr:uid="{104F1D5B-DE8D-4D04-B63F-B1608E4EBE5F}"/>
    <cellStyle name="Normal 5 3 2 2 2 2 7 3" xfId="36657" xr:uid="{0B209E4D-A318-42D2-A6F5-6FF7876C6D38}"/>
    <cellStyle name="Normal 5 3 2 2 2 2 8" xfId="36658" xr:uid="{9412EB4E-0865-4032-A887-1B444766D904}"/>
    <cellStyle name="Normal 5 3 2 2 2 2 8 2" xfId="36659" xr:uid="{9894C89C-BA20-4F34-856D-34BFF6C2AFF2}"/>
    <cellStyle name="Normal 5 3 2 2 2 2 8 2 2" xfId="36660" xr:uid="{088209D6-472C-4264-BDFD-760455C946BC}"/>
    <cellStyle name="Normal 5 3 2 2 2 2 8 2 2 2" xfId="36661" xr:uid="{7AA80BC0-30EA-4B80-8DAB-B7F5C20978D6}"/>
    <cellStyle name="Normal 5 3 2 2 2 2 8 2 3" xfId="36662" xr:uid="{E3AA6F77-5AD0-432D-88C2-3C6BF0C25EA5}"/>
    <cellStyle name="Normal 5 3 2 2 2 2 8 2 4" xfId="36663" xr:uid="{D086CB1A-451D-4BD8-BC09-608FCFBB989F}"/>
    <cellStyle name="Normal 5 3 2 2 2 2 8 2 5" xfId="36664" xr:uid="{B18452F7-5A49-419C-8666-A01A0E8E2E0A}"/>
    <cellStyle name="Normal 5 3 2 2 2 2 8 3" xfId="36665" xr:uid="{0B6B4324-A38E-4466-9654-911B48CF37CD}"/>
    <cellStyle name="Normal 5 3 2 2 2 2 8 3 2" xfId="36666" xr:uid="{ECC7462C-FC78-427B-BEF3-4B779EE1A0D1}"/>
    <cellStyle name="Normal 5 3 2 2 2 2 8 4" xfId="36667" xr:uid="{8A59C436-72EA-423F-87D7-A6BE8C8703D7}"/>
    <cellStyle name="Normal 5 3 2 2 2 2 8 5" xfId="36668" xr:uid="{6E1C9329-D74E-4C2C-8F53-BF87236EE559}"/>
    <cellStyle name="Normal 5 3 2 2 2 2 9" xfId="36669" xr:uid="{88BE183A-3041-42DB-AAE6-0EB1DD17BECC}"/>
    <cellStyle name="Normal 5 3 2 2 2 3" xfId="36670" xr:uid="{FC2330FD-9E4F-46FC-B63D-F4CC2A860681}"/>
    <cellStyle name="Normal 5 3 2 2 2 3 2" xfId="36671" xr:uid="{EE40567D-E9B8-408E-8F5B-8CCF1A79926D}"/>
    <cellStyle name="Normal 5 3 2 2 2 3 3" xfId="36672" xr:uid="{9E31E4A9-81CA-4228-BCF2-F2664E6F4772}"/>
    <cellStyle name="Normal 5 3 2 2 2 4" xfId="36673" xr:uid="{277AD379-7766-4873-B451-E8809697B1B6}"/>
    <cellStyle name="Normal 5 3 2 2 2 4 2" xfId="36674" xr:uid="{E11912B8-334B-4955-88BF-2FA82F1B690C}"/>
    <cellStyle name="Normal 5 3 2 2 2 4 2 2" xfId="36675" xr:uid="{6DCED4A4-313F-4D18-A9DB-005E4BDBF9B1}"/>
    <cellStyle name="Normal 5 3 2 2 2 4 2 2 2" xfId="36676" xr:uid="{9661A8A6-C382-4E1E-AB42-10135F49CF2D}"/>
    <cellStyle name="Normal 5 3 2 2 2 4 2 2 2 2" xfId="36677" xr:uid="{CFD74B96-9B98-4B96-8E5F-F84490111921}"/>
    <cellStyle name="Normal 5 3 2 2 2 4 2 2 2 2 2" xfId="36678" xr:uid="{C0DFE729-84F1-4970-9B50-F0AC693CAF23}"/>
    <cellStyle name="Normal 5 3 2 2 2 4 2 2 2 3" xfId="36679" xr:uid="{0C30FEF8-4631-4EDD-AFB9-E24247035768}"/>
    <cellStyle name="Normal 5 3 2 2 2 4 2 2 2 4" xfId="36680" xr:uid="{5B9C7D31-2A80-49ED-BC7E-C074185DB914}"/>
    <cellStyle name="Normal 5 3 2 2 2 4 2 2 2 5" xfId="36681" xr:uid="{52C03AB5-5305-4F78-9F20-87A33A62303E}"/>
    <cellStyle name="Normal 5 3 2 2 2 4 2 2 3" xfId="36682" xr:uid="{C4C06196-B665-40E1-BEEC-18A4B33ED765}"/>
    <cellStyle name="Normal 5 3 2 2 2 4 2 2 3 2" xfId="36683" xr:uid="{CD1B79E6-E5EC-4307-8E03-6B8540307393}"/>
    <cellStyle name="Normal 5 3 2 2 2 4 2 2 4" xfId="36684" xr:uid="{B442E520-9989-4A51-A4A7-9D4CE3BD622C}"/>
    <cellStyle name="Normal 5 3 2 2 2 4 2 2 5" xfId="36685" xr:uid="{205C21CF-2806-4AC8-9C0E-396BECB7435E}"/>
    <cellStyle name="Normal 5 3 2 2 2 4 2 3" xfId="36686" xr:uid="{20814D2B-253D-4129-8B23-AAC33BEA5DFE}"/>
    <cellStyle name="Normal 5 3 2 2 2 4 2 4" xfId="36687" xr:uid="{709F2705-623E-4265-85F8-D326E932E684}"/>
    <cellStyle name="Normal 5 3 2 2 2 4 2 5" xfId="36688" xr:uid="{16C624DE-F278-42A2-A730-B1B07683D973}"/>
    <cellStyle name="Normal 5 3 2 2 2 4 2 6" xfId="36689" xr:uid="{7895635D-A30A-4183-A11C-59DDD19AB77E}"/>
    <cellStyle name="Normal 5 3 2 2 2 4 2 6 2" xfId="36690" xr:uid="{C26F699F-1218-44E7-9112-364140C7173F}"/>
    <cellStyle name="Normal 5 3 2 2 2 4 2 7" xfId="36691" xr:uid="{3AF45F05-476B-4237-B0F1-02BF4075F4D5}"/>
    <cellStyle name="Normal 5 3 2 2 2 4 2 8" xfId="36692" xr:uid="{B7002748-A2F9-4986-A1B4-019086109185}"/>
    <cellStyle name="Normal 5 3 2 2 2 4 2 9" xfId="36693" xr:uid="{0E3AF2DE-ABC1-4DE8-8FF7-C003CD8557B8}"/>
    <cellStyle name="Normal 5 3 2 2 2 4 3" xfId="36694" xr:uid="{443782C2-D66C-4EFF-9029-52D2BA5E1D38}"/>
    <cellStyle name="Normal 5 3 2 2 2 4 3 2" xfId="36695" xr:uid="{C65C847F-4738-4366-9E7F-938EEE023A82}"/>
    <cellStyle name="Normal 5 3 2 2 2 4 3 2 2" xfId="36696" xr:uid="{FEE03A26-25DC-4499-8855-710B7AD92556}"/>
    <cellStyle name="Normal 5 3 2 2 2 4 3 2 2 2" xfId="36697" xr:uid="{5906918D-15F3-48EC-8816-89F1889E8F95}"/>
    <cellStyle name="Normal 5 3 2 2 2 4 3 2 3" xfId="36698" xr:uid="{4A190B1E-AD7D-4589-A765-15748B677854}"/>
    <cellStyle name="Normal 5 3 2 2 2 4 3 2 4" xfId="36699" xr:uid="{07B82E58-B518-43D4-AB63-453900DF85D1}"/>
    <cellStyle name="Normal 5 3 2 2 2 4 3 2 5" xfId="36700" xr:uid="{CB8AA6B8-F7AF-41CC-A20D-3770BFCD1331}"/>
    <cellStyle name="Normal 5 3 2 2 2 4 3 3" xfId="36701" xr:uid="{AEAFB38A-04AA-49B3-ACBC-ABF103D91F7B}"/>
    <cellStyle name="Normal 5 3 2 2 2 4 3 3 2" xfId="36702" xr:uid="{52B712EF-B6F3-451F-B4AA-8FC52F582AE2}"/>
    <cellStyle name="Normal 5 3 2 2 2 4 3 4" xfId="36703" xr:uid="{50C1C00F-1653-4ACE-B48F-208C8A8B94D7}"/>
    <cellStyle name="Normal 5 3 2 2 2 4 3 5" xfId="36704" xr:uid="{45311CD2-FCB0-403F-8350-0E24A85024DD}"/>
    <cellStyle name="Normal 5 3 2 2 2 4 4" xfId="36705" xr:uid="{C6FC1FF9-24C0-400C-AA7F-627A66231A0E}"/>
    <cellStyle name="Normal 5 3 2 2 2 4 5" xfId="36706" xr:uid="{E55E8B2F-D6DD-45C0-96E6-6DA399687163}"/>
    <cellStyle name="Normal 5 3 2 2 2 4 6" xfId="36707" xr:uid="{F2E940FE-528D-4680-BFC1-955532DA74BC}"/>
    <cellStyle name="Normal 5 3 2 2 2 4 6 2" xfId="36708" xr:uid="{A20A1742-4895-420B-9E84-8BD687CDFB80}"/>
    <cellStyle name="Normal 5 3 2 2 2 4 7" xfId="36709" xr:uid="{B576D21C-D2B1-4973-BF71-EFD92CCD599F}"/>
    <cellStyle name="Normal 5 3 2 2 2 4 8" xfId="36710" xr:uid="{08514B1A-F542-4AA2-8AA8-2A8F0C7F461D}"/>
    <cellStyle name="Normal 5 3 2 2 2 4 9" xfId="36711" xr:uid="{2113D68C-C249-4539-8CCD-200BEC880A27}"/>
    <cellStyle name="Normal 5 3 2 2 2 5" xfId="36712" xr:uid="{18F64A7C-14DC-4126-B516-F6AE308BF857}"/>
    <cellStyle name="Normal 5 3 2 2 2 6" xfId="36713" xr:uid="{1378354A-7007-4126-83AF-27807B0A6750}"/>
    <cellStyle name="Normal 5 3 2 2 2 7" xfId="36714" xr:uid="{A5984449-134E-4088-BD84-8C8C389F2CEC}"/>
    <cellStyle name="Normal 5 3 2 2 2 8" xfId="36715" xr:uid="{BEBEF9A9-7943-49D2-B6FF-A0D1F794F3DA}"/>
    <cellStyle name="Normal 5 3 2 2 2 9" xfId="36716" xr:uid="{F413687E-DEA1-4677-A407-0938AF1D3457}"/>
    <cellStyle name="Normal 5 3 2 2 2 9 2" xfId="36717" xr:uid="{3502FBC1-80C2-4ED3-94E0-EC6EC3E8A8DD}"/>
    <cellStyle name="Normal 5 3 2 2 2 9 2 2" xfId="36718" xr:uid="{1D2644F6-CE23-4EE7-A1E5-390361D484EE}"/>
    <cellStyle name="Normal 5 3 2 2 2 9 2 2 2" xfId="36719" xr:uid="{E8C2AE06-AC79-498F-B97D-FBA0EB4C3B24}"/>
    <cellStyle name="Normal 5 3 2 2 2 9 2 3" xfId="36720" xr:uid="{77FFEC48-8141-4A90-91DB-70220C3B6676}"/>
    <cellStyle name="Normal 5 3 2 2 2 9 2 4" xfId="36721" xr:uid="{C74962EF-347D-44FB-AF98-A28E04E0A2C3}"/>
    <cellStyle name="Normal 5 3 2 2 2 9 2 5" xfId="36722" xr:uid="{8022D534-66B8-4CAA-9659-19DB6B37935F}"/>
    <cellStyle name="Normal 5 3 2 2 2 9 3" xfId="36723" xr:uid="{9ED8580C-1980-4015-B1D1-4F9107C363FC}"/>
    <cellStyle name="Normal 5 3 2 2 2 9 3 2" xfId="36724" xr:uid="{091D11F4-BE3A-4453-B2A5-6B06AB9AFCB7}"/>
    <cellStyle name="Normal 5 3 2 2 2 9 4" xfId="36725" xr:uid="{885F1E88-E28D-4D5B-A011-7C0CC22FCB19}"/>
    <cellStyle name="Normal 5 3 2 2 2 9 5" xfId="36726" xr:uid="{52F9FD65-2E4B-497C-9F26-D6379E4A9A52}"/>
    <cellStyle name="Normal 5 3 2 2 3" xfId="36727" xr:uid="{9217F9B3-4F11-4035-BC83-7F1D5AF65DA8}"/>
    <cellStyle name="Normal 5 3 2 2 3 10" xfId="36728" xr:uid="{D2C6A2D8-8AD6-48F1-B9E1-136B5FA0DEDA}"/>
    <cellStyle name="Normal 5 3 2 2 3 11" xfId="36729" xr:uid="{012AF0C0-CC1B-49BB-96BD-FD0B1DCB71D5}"/>
    <cellStyle name="Normal 5 3 2 2 3 12" xfId="36730" xr:uid="{2D599549-CFBE-48C4-A4B0-BE3741522BD5}"/>
    <cellStyle name="Normal 5 3 2 2 3 12 2" xfId="36731" xr:uid="{ADD42F96-7C8F-4021-80DF-22ABD1E36808}"/>
    <cellStyle name="Normal 5 3 2 2 3 13" xfId="36732" xr:uid="{5DFCEB4C-DA91-485B-90D0-2A1F87241F5A}"/>
    <cellStyle name="Normal 5 3 2 2 3 14" xfId="36733" xr:uid="{360E32D4-87BD-45B8-A3C3-AD635DCF08DA}"/>
    <cellStyle name="Normal 5 3 2 2 3 15" xfId="36734" xr:uid="{F15D6E0A-9D15-4621-83E0-58F93EA9FFF5}"/>
    <cellStyle name="Normal 5 3 2 2 3 2" xfId="36735" xr:uid="{E3831310-032B-4C99-AC38-970ED36D6FF6}"/>
    <cellStyle name="Normal 5 3 2 2 3 2 2" xfId="36736" xr:uid="{DF41DAD8-1D1F-489C-87F9-A485C38B84AE}"/>
    <cellStyle name="Normal 5 3 2 2 3 2 2 2" xfId="36737" xr:uid="{FE4D4B59-18BF-4F3A-ABE7-8D5D4EF4F431}"/>
    <cellStyle name="Normal 5 3 2 2 3 2 2 2 2" xfId="36738" xr:uid="{FE79D70F-6F64-4211-8E1D-2BBBDA64432C}"/>
    <cellStyle name="Normal 5 3 2 2 3 2 2 2 2 2" xfId="36739" xr:uid="{2CD67AF0-B7FA-4790-8F9B-16DB0B1C4796}"/>
    <cellStyle name="Normal 5 3 2 2 3 2 2 2 2 2 2" xfId="36740" xr:uid="{D57A2F08-E5E9-43EE-9564-84968E21B4C6}"/>
    <cellStyle name="Normal 5 3 2 2 3 2 2 2 2 3" xfId="36741" xr:uid="{522A7456-54F9-46E1-B013-24F38A23926C}"/>
    <cellStyle name="Normal 5 3 2 2 3 2 2 2 2 4" xfId="36742" xr:uid="{D062CCAE-4404-4B04-9469-B4CB3C031054}"/>
    <cellStyle name="Normal 5 3 2 2 3 2 2 2 2 5" xfId="36743" xr:uid="{E76FFE37-7067-4E12-B73E-E2BB82575110}"/>
    <cellStyle name="Normal 5 3 2 2 3 2 2 2 3" xfId="36744" xr:uid="{BE03AE26-D3E4-4099-87B1-99BDE40771BD}"/>
    <cellStyle name="Normal 5 3 2 2 3 2 2 2 3 2" xfId="36745" xr:uid="{BF06A5D3-9AAB-4B3E-9D72-331A553196ED}"/>
    <cellStyle name="Normal 5 3 2 2 3 2 2 2 4" xfId="36746" xr:uid="{DEDD5344-158A-418A-95C8-3F56090697AD}"/>
    <cellStyle name="Normal 5 3 2 2 3 2 2 2 5" xfId="36747" xr:uid="{B3B685D2-FD50-49F1-9501-666ECFA4BC97}"/>
    <cellStyle name="Normal 5 3 2 2 3 2 2 3" xfId="36748" xr:uid="{6E5CE64A-53FB-4316-A8F9-9BFE98C95261}"/>
    <cellStyle name="Normal 5 3 2 2 3 2 2 4" xfId="36749" xr:uid="{AFCC6AC4-005D-45EB-9420-7CAAD9B78024}"/>
    <cellStyle name="Normal 5 3 2 2 3 2 2 5" xfId="36750" xr:uid="{F93F430B-B5C6-4BFE-984B-E1407ED161D5}"/>
    <cellStyle name="Normal 5 3 2 2 3 2 2 6" xfId="36751" xr:uid="{BA140AE7-AF20-404F-BD19-D20C5FA9F3E1}"/>
    <cellStyle name="Normal 5 3 2 2 3 2 2 6 2" xfId="36752" xr:uid="{75547D9B-6FA6-47BE-BA0A-3A7714AC8FC9}"/>
    <cellStyle name="Normal 5 3 2 2 3 2 2 7" xfId="36753" xr:uid="{32E1DFC2-469B-463C-ABC1-29A48AE7C8F0}"/>
    <cellStyle name="Normal 5 3 2 2 3 2 2 8" xfId="36754" xr:uid="{098942FF-8312-4257-8A52-1DC7BD3AD90F}"/>
    <cellStyle name="Normal 5 3 2 2 3 2 2 9" xfId="36755" xr:uid="{68057D37-1D0B-4543-AC9C-3EF866419532}"/>
    <cellStyle name="Normal 5 3 2 2 3 2 3" xfId="36756" xr:uid="{76890D2A-2E36-45C1-8F1D-8AF2DF854317}"/>
    <cellStyle name="Normal 5 3 2 2 3 2 3 2" xfId="36757" xr:uid="{789745C3-9C75-45C3-9048-0348333D4F3A}"/>
    <cellStyle name="Normal 5 3 2 2 3 2 3 2 2" xfId="36758" xr:uid="{AFF815E7-2E69-4ACF-A2A7-B127F5E8591F}"/>
    <cellStyle name="Normal 5 3 2 2 3 2 3 2 2 2" xfId="36759" xr:uid="{B88F6EE4-37F6-43BC-9F7E-DF0DE171B229}"/>
    <cellStyle name="Normal 5 3 2 2 3 2 3 2 3" xfId="36760" xr:uid="{4AE1A70F-73E2-46D6-969E-C751A6F002C8}"/>
    <cellStyle name="Normal 5 3 2 2 3 2 3 2 4" xfId="36761" xr:uid="{34EAEF0E-014F-4B17-AE9A-741AA6F66B3E}"/>
    <cellStyle name="Normal 5 3 2 2 3 2 3 2 5" xfId="36762" xr:uid="{28D3C1CD-DD7A-44EC-A662-6406A4A1B3D3}"/>
    <cellStyle name="Normal 5 3 2 2 3 2 3 3" xfId="36763" xr:uid="{10E5ED02-8014-46C7-99A2-042D32D01D90}"/>
    <cellStyle name="Normal 5 3 2 2 3 2 3 3 2" xfId="36764" xr:uid="{FDC17E77-1F3B-4E13-B506-8F5986FD6A33}"/>
    <cellStyle name="Normal 5 3 2 2 3 2 3 4" xfId="36765" xr:uid="{8EE3FA7E-AF4C-4BDD-BAB1-0B874E203C46}"/>
    <cellStyle name="Normal 5 3 2 2 3 2 3 5" xfId="36766" xr:uid="{E79A3AA2-806D-4AD3-BA09-FC3C67C30C94}"/>
    <cellStyle name="Normal 5 3 2 2 3 2 4" xfId="36767" xr:uid="{32AFD8BE-7592-437F-A3D3-5394ACB4B646}"/>
    <cellStyle name="Normal 5 3 2 2 3 2 5" xfId="36768" xr:uid="{C3306A03-68BA-4B34-BFB6-B68E769AC6EB}"/>
    <cellStyle name="Normal 5 3 2 2 3 2 6" xfId="36769" xr:uid="{5A8895EE-676D-4AD3-A30E-777D35E9BF71}"/>
    <cellStyle name="Normal 5 3 2 2 3 2 6 2" xfId="36770" xr:uid="{71818863-D06C-48BB-B676-A554762BEEEA}"/>
    <cellStyle name="Normal 5 3 2 2 3 2 7" xfId="36771" xr:uid="{ADBC679C-010C-49ED-A14C-22D18539B50A}"/>
    <cellStyle name="Normal 5 3 2 2 3 2 8" xfId="36772" xr:uid="{1F3E882C-0393-412C-B17D-26D2D26469A4}"/>
    <cellStyle name="Normal 5 3 2 2 3 2 9" xfId="36773" xr:uid="{8D4F67EC-7D6E-4F87-841B-FCFB38D6242E}"/>
    <cellStyle name="Normal 5 3 2 2 3 3" xfId="36774" xr:uid="{DCBA611A-E4D7-4610-83EF-9F9B377B485D}"/>
    <cellStyle name="Normal 5 3 2 2 3 4" xfId="36775" xr:uid="{F436E419-32E3-428E-B025-D299C4215DEA}"/>
    <cellStyle name="Normal 5 3 2 2 3 5" xfId="36776" xr:uid="{FB78A772-5563-4D84-B737-AED75B20EDFA}"/>
    <cellStyle name="Normal 5 3 2 2 3 6" xfId="36777" xr:uid="{74804E8B-70CA-4F05-B76C-EDC405669E3E}"/>
    <cellStyle name="Normal 5 3 2 2 3 7" xfId="36778" xr:uid="{8D155DCE-5D23-48B9-9A07-2FBCE6A73E58}"/>
    <cellStyle name="Normal 5 3 2 2 3 8" xfId="36779" xr:uid="{03071BB4-30FB-4295-844E-947012280844}"/>
    <cellStyle name="Normal 5 3 2 2 3 8 2" xfId="36780" xr:uid="{97335030-BF3A-4FAB-8378-13C3D09FF454}"/>
    <cellStyle name="Normal 5 3 2 2 3 8 2 2" xfId="36781" xr:uid="{6DC7CC75-001E-4361-8DAB-1523DFDFA118}"/>
    <cellStyle name="Normal 5 3 2 2 3 8 2 2 2" xfId="36782" xr:uid="{B8C8BA5E-F5E0-40C0-91DA-7A811C3154AD}"/>
    <cellStyle name="Normal 5 3 2 2 3 8 2 3" xfId="36783" xr:uid="{61031D0B-1863-4DF3-9538-5D39658CE0A1}"/>
    <cellStyle name="Normal 5 3 2 2 3 8 2 4" xfId="36784" xr:uid="{CF44D81F-1A64-4A9F-BDC7-1D9157F6D802}"/>
    <cellStyle name="Normal 5 3 2 2 3 8 2 5" xfId="36785" xr:uid="{74090FFB-2C24-46DC-9E1B-7260C2256661}"/>
    <cellStyle name="Normal 5 3 2 2 3 8 3" xfId="36786" xr:uid="{45F92077-8830-40E4-869B-8B4E1213A61B}"/>
    <cellStyle name="Normal 5 3 2 2 3 8 3 2" xfId="36787" xr:uid="{18192169-7ECF-4162-A15B-9B5073203C55}"/>
    <cellStyle name="Normal 5 3 2 2 3 8 4" xfId="36788" xr:uid="{23BAC0B5-A466-4D24-8C1E-C36C0DED4924}"/>
    <cellStyle name="Normal 5 3 2 2 3 8 5" xfId="36789" xr:uid="{26DF832C-3032-4D0F-92B7-43CA4513F6F5}"/>
    <cellStyle name="Normal 5 3 2 2 3 9" xfId="36790" xr:uid="{6116FCAB-6505-4832-890B-D9FF39378E36}"/>
    <cellStyle name="Normal 5 3 2 2 4" xfId="36791" xr:uid="{8B46C5FA-4B45-4421-B629-8C911D742E39}"/>
    <cellStyle name="Normal 5 3 2 2 4 2" xfId="36792" xr:uid="{CD345CFC-E4F4-47EE-A689-3442DFF2200F}"/>
    <cellStyle name="Normal 5 3 2 2 4 2 2" xfId="36793" xr:uid="{89061BBB-CE01-4106-9FBA-150B72C23446}"/>
    <cellStyle name="Normal 5 3 2 2 4 2 2 2" xfId="36794" xr:uid="{3E8ED1F7-AED3-4139-94A3-9ACE1655E876}"/>
    <cellStyle name="Normal 5 3 2 2 4 2 2 2 2" xfId="36795" xr:uid="{A9E1D84A-948C-4049-AFFC-667ED499F8C2}"/>
    <cellStyle name="Normal 5 3 2 2 4 2 2 2 2 2" xfId="36796" xr:uid="{1617D1A8-6790-4AAC-AA36-DCC749A8D1F8}"/>
    <cellStyle name="Normal 5 3 2 2 4 2 2 2 3" xfId="36797" xr:uid="{8B51B714-5F3C-4949-BB37-D3C14C926362}"/>
    <cellStyle name="Normal 5 3 2 2 4 2 2 2 4" xfId="36798" xr:uid="{3D322E42-4AA7-4D24-83F8-D930399B124D}"/>
    <cellStyle name="Normal 5 3 2 2 4 2 2 2 5" xfId="36799" xr:uid="{F3B3EF61-6139-4BB7-9611-3F3D5DB8973B}"/>
    <cellStyle name="Normal 5 3 2 2 4 2 2 3" xfId="36800" xr:uid="{65F28D5F-ACC7-418A-A4B5-F4B628520CA8}"/>
    <cellStyle name="Normal 5 3 2 2 4 2 2 3 2" xfId="36801" xr:uid="{017EF920-4019-4556-BBC3-8D0D2B65B6E2}"/>
    <cellStyle name="Normal 5 3 2 2 4 2 2 4" xfId="36802" xr:uid="{D6A0019B-4794-42B6-9EC6-5CD4925BBC3C}"/>
    <cellStyle name="Normal 5 3 2 2 4 2 2 5" xfId="36803" xr:uid="{7993AC48-FADB-4079-9240-75806CA661B7}"/>
    <cellStyle name="Normal 5 3 2 2 4 2 3" xfId="36804" xr:uid="{F9160BD1-C941-4C95-8146-5DE0227C25A2}"/>
    <cellStyle name="Normal 5 3 2 2 4 2 4" xfId="36805" xr:uid="{4FD1A5D1-0A57-4142-9A17-6DDE73F9377D}"/>
    <cellStyle name="Normal 5 3 2 2 4 2 5" xfId="36806" xr:uid="{717EC14A-1A45-4460-8F36-14844E57A3FD}"/>
    <cellStyle name="Normal 5 3 2 2 4 2 6" xfId="36807" xr:uid="{0BF36706-3E57-4477-881F-05D9BDC03699}"/>
    <cellStyle name="Normal 5 3 2 2 4 2 6 2" xfId="36808" xr:uid="{5E8B78AA-5B63-4B3E-A352-A6523E13C149}"/>
    <cellStyle name="Normal 5 3 2 2 4 2 7" xfId="36809" xr:uid="{ED1C0765-07CE-41A3-90B0-4B9AB8FD4538}"/>
    <cellStyle name="Normal 5 3 2 2 4 2 8" xfId="36810" xr:uid="{35774DC7-EF10-4E8B-B104-B07EA5FDF348}"/>
    <cellStyle name="Normal 5 3 2 2 4 2 9" xfId="36811" xr:uid="{F3A0C005-D4D8-4E92-93F9-498E35D1BB46}"/>
    <cellStyle name="Normal 5 3 2 2 4 3" xfId="36812" xr:uid="{8BD22DEF-DD85-4AA2-A49E-B2A09D76F7E0}"/>
    <cellStyle name="Normal 5 3 2 2 4 3 2" xfId="36813" xr:uid="{95F7E192-9D52-456A-8E78-DE6B97BB6EDB}"/>
    <cellStyle name="Normal 5 3 2 2 4 3 2 2" xfId="36814" xr:uid="{AF37E10A-E086-41B4-B81A-3748DB01814A}"/>
    <cellStyle name="Normal 5 3 2 2 4 3 2 2 2" xfId="36815" xr:uid="{1B9C6FC1-4B1A-445C-BCE0-3FB2AB3084AA}"/>
    <cellStyle name="Normal 5 3 2 2 4 3 2 3" xfId="36816" xr:uid="{094760F6-BA9D-4E64-A81D-E6D11CE97AB5}"/>
    <cellStyle name="Normal 5 3 2 2 4 3 2 4" xfId="36817" xr:uid="{5CD04AE6-6A02-4497-96CF-CF9B627515C4}"/>
    <cellStyle name="Normal 5 3 2 2 4 3 2 5" xfId="36818" xr:uid="{E959EA2E-3158-42C2-B279-1AECC93C7D02}"/>
    <cellStyle name="Normal 5 3 2 2 4 3 3" xfId="36819" xr:uid="{F96DF81D-A87B-46DF-9375-35FFCDB84E01}"/>
    <cellStyle name="Normal 5 3 2 2 4 3 3 2" xfId="36820" xr:uid="{5FB48521-95CA-4016-B41B-4697C8FA109C}"/>
    <cellStyle name="Normal 5 3 2 2 4 3 4" xfId="36821" xr:uid="{BB7500D6-F5BE-486D-9599-3AC10AB4D26A}"/>
    <cellStyle name="Normal 5 3 2 2 4 3 5" xfId="36822" xr:uid="{A83FCF17-7626-4BFA-9D46-560C100D05EA}"/>
    <cellStyle name="Normal 5 3 2 2 4 4" xfId="36823" xr:uid="{AFD702AA-6B1F-4CB4-91EE-247104115DD7}"/>
    <cellStyle name="Normal 5 3 2 2 4 5" xfId="36824" xr:uid="{8C19E395-93B4-42D6-BD59-4DD49EAF65C6}"/>
    <cellStyle name="Normal 5 3 2 2 4 6" xfId="36825" xr:uid="{6715FB3B-1CE2-4FEF-A533-BDB6E30217DA}"/>
    <cellStyle name="Normal 5 3 2 2 4 6 2" xfId="36826" xr:uid="{BDFF3E78-6633-4BB9-A2CA-33BCEEA9FA83}"/>
    <cellStyle name="Normal 5 3 2 2 4 7" xfId="36827" xr:uid="{5A87B43C-1FF8-4A62-AC28-F710B3318B94}"/>
    <cellStyle name="Normal 5 3 2 2 4 8" xfId="36828" xr:uid="{DE30FF98-B64C-4237-82CE-439C8D3DDBFD}"/>
    <cellStyle name="Normal 5 3 2 2 4 9" xfId="36829" xr:uid="{050CDD3A-A284-4FBE-B6E2-E24F1DF08BF6}"/>
    <cellStyle name="Normal 5 3 2 2 5" xfId="36830" xr:uid="{34A2043F-75C1-4EC4-98EF-5E1BD833F345}"/>
    <cellStyle name="Normal 5 3 2 2 5 2" xfId="36831" xr:uid="{2E5A828C-D5CB-40ED-9F68-A68191D50082}"/>
    <cellStyle name="Normal 5 3 2 2 5 3" xfId="36832" xr:uid="{7A6A9CC2-B4B2-4C76-8491-BD022A19CE9A}"/>
    <cellStyle name="Normal 5 3 2 2 6" xfId="36833" xr:uid="{45B0C600-F196-479B-890F-3904A9EE63CA}"/>
    <cellStyle name="Normal 5 3 2 2 6 2" xfId="36834" xr:uid="{683C442B-EC09-4F58-9B60-31B19A7525B2}"/>
    <cellStyle name="Normal 5 3 2 2 6 3" xfId="36835" xr:uid="{B86C9B3C-6D04-46CE-B01F-41BA91BE0E67}"/>
    <cellStyle name="Normal 5 3 2 2 7" xfId="36836" xr:uid="{9D109243-4CBA-4807-8B38-09789A61931D}"/>
    <cellStyle name="Normal 5 3 2 2 7 2" xfId="36837" xr:uid="{5DE311CE-345E-43D4-BD3E-E5436DCF625D}"/>
    <cellStyle name="Normal 5 3 2 2 7 3" xfId="36838" xr:uid="{1BDCF8A3-3CB9-4498-BE46-733BD70AC5E0}"/>
    <cellStyle name="Normal 5 3 2 2 8" xfId="36839" xr:uid="{4BFEE44E-296C-4B10-A9D0-4078544E4923}"/>
    <cellStyle name="Normal 5 3 2 2 8 2" xfId="36840" xr:uid="{B6633E18-D1C5-4C3E-8202-7BE99A9B0C9D}"/>
    <cellStyle name="Normal 5 3 2 2 8 3" xfId="36841" xr:uid="{A7B0CC3C-9667-4F6B-BDA8-79FBCDEB9BD6}"/>
    <cellStyle name="Normal 5 3 2 2 9" xfId="36842" xr:uid="{4BC33396-6EB6-4D6A-8092-DAFA797F4DCB}"/>
    <cellStyle name="Normal 5 3 2 2 9 2" xfId="36843" xr:uid="{877777C4-B563-4E04-AA01-254AEA743351}"/>
    <cellStyle name="Normal 5 3 2 2 9 2 2" xfId="36844" xr:uid="{34781539-81BE-4DA4-A756-44FA44B054DF}"/>
    <cellStyle name="Normal 5 3 2 2 9 2 2 2" xfId="36845" xr:uid="{41B77F41-32BF-48C1-BBA5-5085473B5B35}"/>
    <cellStyle name="Normal 5 3 2 2 9 2 3" xfId="36846" xr:uid="{827A7B7A-1686-4165-B7FE-4BCDE4760739}"/>
    <cellStyle name="Normal 5 3 2 2 9 2 4" xfId="36847" xr:uid="{97CE0FB6-9EC1-47CA-8673-6E4DC00FCDC7}"/>
    <cellStyle name="Normal 5 3 2 2 9 2 5" xfId="36848" xr:uid="{8D58777A-1578-472C-B593-3CC22F6FAD1D}"/>
    <cellStyle name="Normal 5 3 2 2 9 3" xfId="36849" xr:uid="{86209C89-43B9-429E-BC8D-75B1B25280FB}"/>
    <cellStyle name="Normal 5 3 2 2 9 3 2" xfId="36850" xr:uid="{1769FCBC-E599-40D0-BF26-EC11387967BB}"/>
    <cellStyle name="Normal 5 3 2 2 9 4" xfId="36851" xr:uid="{AC8AC4BA-FE66-41DA-90D3-BCEED6CFE0F6}"/>
    <cellStyle name="Normal 5 3 2 2 9 5" xfId="36852" xr:uid="{0EBDED8D-E6BE-4E1A-8D28-640193B89FC1}"/>
    <cellStyle name="Normal 5 3 2 3" xfId="36853" xr:uid="{D80770A5-283B-4CC0-8840-59EBCF29AE21}"/>
    <cellStyle name="Normal 5 3 2 3 2" xfId="36854" xr:uid="{E1195C31-48E2-44F0-9067-55C11BD1014A}"/>
    <cellStyle name="Normal 5 3 2 3 3" xfId="36855" xr:uid="{2B534B34-9704-4690-8EF2-E648C1CC9402}"/>
    <cellStyle name="Normal 5 3 2 4" xfId="36856" xr:uid="{E528B9FB-FC9A-4251-A89F-454BF415BC0A}"/>
    <cellStyle name="Normal 5 3 2 4 10" xfId="36857" xr:uid="{A2B8CC77-34DB-4817-A305-B2E7EE02DFD9}"/>
    <cellStyle name="Normal 5 3 2 4 11" xfId="36858" xr:uid="{0D017ED2-8FD3-47CD-B982-5AF649EE9C0E}"/>
    <cellStyle name="Normal 5 3 2 4 12" xfId="36859" xr:uid="{47CF50B5-199A-4320-896B-F0705C9EE22A}"/>
    <cellStyle name="Normal 5 3 2 4 12 2" xfId="36860" xr:uid="{1F817BD6-DABF-4B55-A29A-90979476A035}"/>
    <cellStyle name="Normal 5 3 2 4 13" xfId="36861" xr:uid="{50072D9C-95B6-4497-9B3B-282D4CD34A30}"/>
    <cellStyle name="Normal 5 3 2 4 14" xfId="36862" xr:uid="{8B88F27D-3F67-409F-A24E-644E86125EE6}"/>
    <cellStyle name="Normal 5 3 2 4 15" xfId="36863" xr:uid="{25285C8C-B953-4C1E-9109-EB4F17984961}"/>
    <cellStyle name="Normal 5 3 2 4 2" xfId="36864" xr:uid="{0F8EE708-8725-4880-A769-92E8E3D65248}"/>
    <cellStyle name="Normal 5 3 2 4 2 2" xfId="36865" xr:uid="{BABC6222-AB74-4979-8207-7346571F7CB6}"/>
    <cellStyle name="Normal 5 3 2 4 2 2 2" xfId="36866" xr:uid="{FF8EFDB2-CBDE-458C-9A4B-E5097C3BEC7C}"/>
    <cellStyle name="Normal 5 3 2 4 2 2 2 2" xfId="36867" xr:uid="{6FD05A67-F524-4504-9DA8-4D2B69D8C3CB}"/>
    <cellStyle name="Normal 5 3 2 4 2 2 2 2 2" xfId="36868" xr:uid="{CDEDDAA7-BDD7-429A-B20F-31FBA7840A40}"/>
    <cellStyle name="Normal 5 3 2 4 2 2 2 2 2 2" xfId="36869" xr:uid="{67E4058D-1537-4B75-A07E-72ACEB5E3011}"/>
    <cellStyle name="Normal 5 3 2 4 2 2 2 2 3" xfId="36870" xr:uid="{74A075ED-2202-41EA-AD21-A60309CBE2EE}"/>
    <cellStyle name="Normal 5 3 2 4 2 2 2 2 4" xfId="36871" xr:uid="{226AA94E-3059-4FBE-BD74-F7EDD1B0663F}"/>
    <cellStyle name="Normal 5 3 2 4 2 2 2 2 5" xfId="36872" xr:uid="{3C3B0AB6-B799-471D-A513-0D9E649CA4FC}"/>
    <cellStyle name="Normal 5 3 2 4 2 2 2 3" xfId="36873" xr:uid="{A07CCBC9-09B6-4C31-800C-7081F1FE1360}"/>
    <cellStyle name="Normal 5 3 2 4 2 2 2 3 2" xfId="36874" xr:uid="{F442CEB7-4FA8-4889-8EEB-9CB8626D179A}"/>
    <cellStyle name="Normal 5 3 2 4 2 2 2 4" xfId="36875" xr:uid="{5FD6A87E-4FCD-421A-913B-93F90E6EAC2D}"/>
    <cellStyle name="Normal 5 3 2 4 2 2 2 5" xfId="36876" xr:uid="{DBAFB7B1-9350-4E4E-8601-FBED8313E747}"/>
    <cellStyle name="Normal 5 3 2 4 2 2 3" xfId="36877" xr:uid="{D8FCF564-A695-499D-8F62-73012DB066C7}"/>
    <cellStyle name="Normal 5 3 2 4 2 2 4" xfId="36878" xr:uid="{55835BD0-971D-4A04-AD2A-51461EDB93B8}"/>
    <cellStyle name="Normal 5 3 2 4 2 2 5" xfId="36879" xr:uid="{774C68F7-6F8B-4014-BFEB-DB7D19B147EB}"/>
    <cellStyle name="Normal 5 3 2 4 2 2 6" xfId="36880" xr:uid="{AA111F32-DFE1-4A15-A061-67F4B07E3B77}"/>
    <cellStyle name="Normal 5 3 2 4 2 2 6 2" xfId="36881" xr:uid="{5FCE731C-1640-4A1E-9E77-FB063BA90AC3}"/>
    <cellStyle name="Normal 5 3 2 4 2 2 7" xfId="36882" xr:uid="{F6210B84-BBFC-428E-A914-7BFE3D42542D}"/>
    <cellStyle name="Normal 5 3 2 4 2 2 8" xfId="36883" xr:uid="{43261786-35DC-4F8D-9869-FF5761A45CAD}"/>
    <cellStyle name="Normal 5 3 2 4 2 2 9" xfId="36884" xr:uid="{0F3A6C57-46E3-4393-9385-95684D15ECB9}"/>
    <cellStyle name="Normal 5 3 2 4 2 3" xfId="36885" xr:uid="{29E5304B-DEEF-44C2-937E-96D7B0D247E1}"/>
    <cellStyle name="Normal 5 3 2 4 2 3 2" xfId="36886" xr:uid="{36CA5664-5656-4C9A-9A97-D866DE231842}"/>
    <cellStyle name="Normal 5 3 2 4 2 3 2 2" xfId="36887" xr:uid="{043CDEDD-ED7D-413E-8462-0B232DB814E0}"/>
    <cellStyle name="Normal 5 3 2 4 2 3 2 2 2" xfId="36888" xr:uid="{060F3181-7B11-496B-8F6B-41656BDF9295}"/>
    <cellStyle name="Normal 5 3 2 4 2 3 2 3" xfId="36889" xr:uid="{1515934C-D46E-4723-80C4-8B9B7E55C422}"/>
    <cellStyle name="Normal 5 3 2 4 2 3 2 4" xfId="36890" xr:uid="{8E23100C-654C-4D08-9377-56EA76682CD1}"/>
    <cellStyle name="Normal 5 3 2 4 2 3 2 5" xfId="36891" xr:uid="{F0095229-A498-4087-AB0A-CE4A0A1EC89F}"/>
    <cellStyle name="Normal 5 3 2 4 2 3 3" xfId="36892" xr:uid="{5D3B12B3-56B6-40B6-8281-E039B8DE8955}"/>
    <cellStyle name="Normal 5 3 2 4 2 3 3 2" xfId="36893" xr:uid="{184B1DD6-EDD1-4F53-915B-713062EE155D}"/>
    <cellStyle name="Normal 5 3 2 4 2 3 4" xfId="36894" xr:uid="{57E3B779-BF23-45F8-8655-99A8AE5EA36C}"/>
    <cellStyle name="Normal 5 3 2 4 2 3 5" xfId="36895" xr:uid="{F248A238-577E-4994-B0AA-9324C76C4E9C}"/>
    <cellStyle name="Normal 5 3 2 4 2 4" xfId="36896" xr:uid="{810AA572-84B4-4364-80D1-CF348020E18F}"/>
    <cellStyle name="Normal 5 3 2 4 2 5" xfId="36897" xr:uid="{B423E9B4-7B1A-460A-B598-C97E4172FAA0}"/>
    <cellStyle name="Normal 5 3 2 4 2 6" xfId="36898" xr:uid="{0BEDE0D5-5C25-4385-AF49-2C6F5F83A201}"/>
    <cellStyle name="Normal 5 3 2 4 2 6 2" xfId="36899" xr:uid="{B17C351D-B701-4FF3-A06A-B15E8C0FEEA6}"/>
    <cellStyle name="Normal 5 3 2 4 2 7" xfId="36900" xr:uid="{D49A4667-D62A-45E6-ADFD-9F6FBA57FAD6}"/>
    <cellStyle name="Normal 5 3 2 4 2 8" xfId="36901" xr:uid="{875B06A9-94E4-4EC6-94A2-ECEE053B5B60}"/>
    <cellStyle name="Normal 5 3 2 4 2 9" xfId="36902" xr:uid="{A10E8597-A4FB-4D5A-B336-D2B8488BD86B}"/>
    <cellStyle name="Normal 5 3 2 4 3" xfId="36903" xr:uid="{52252C1C-0CA3-43D1-9266-CB56A2E8034C}"/>
    <cellStyle name="Normal 5 3 2 4 3 2" xfId="36904" xr:uid="{0CB33687-1656-418A-A1CC-12007BB95D6C}"/>
    <cellStyle name="Normal 5 3 2 4 3 3" xfId="36905" xr:uid="{6E35F353-2D22-4D56-898B-B5067556EB9F}"/>
    <cellStyle name="Normal 5 3 2 4 4" xfId="36906" xr:uid="{8DF4BDC7-AFAE-4C8B-A6CF-C2B4F1C36841}"/>
    <cellStyle name="Normal 5 3 2 4 4 2" xfId="36907" xr:uid="{B7F5C837-3B43-49D1-9D5C-8F3F79F73BD4}"/>
    <cellStyle name="Normal 5 3 2 4 4 3" xfId="36908" xr:uid="{CC2D0A3E-64D6-42CF-A300-AA3B7953E53C}"/>
    <cellStyle name="Normal 5 3 2 4 5" xfId="36909" xr:uid="{E254677D-5EFF-471C-BDB8-B0EC64AA5921}"/>
    <cellStyle name="Normal 5 3 2 4 5 2" xfId="36910" xr:uid="{4F236923-9DB5-4681-88B6-D5D26CF25306}"/>
    <cellStyle name="Normal 5 3 2 4 5 3" xfId="36911" xr:uid="{016E01C7-B21C-4B38-B16E-9BCCBD8A6F08}"/>
    <cellStyle name="Normal 5 3 2 4 6" xfId="36912" xr:uid="{FFD27DEA-B0D4-49D7-9A5A-1AEC3B87777A}"/>
    <cellStyle name="Normal 5 3 2 4 6 2" xfId="36913" xr:uid="{95113CA3-5DB3-4292-A69A-21DA8BF2EDA8}"/>
    <cellStyle name="Normal 5 3 2 4 6 3" xfId="36914" xr:uid="{3F54E875-4057-4CFB-8DDA-EAA9E18536CA}"/>
    <cellStyle name="Normal 5 3 2 4 7" xfId="36915" xr:uid="{BF44B03D-C8DD-4C5B-9B24-79FDB439AC50}"/>
    <cellStyle name="Normal 5 3 2 4 7 2" xfId="36916" xr:uid="{BF70AB45-DBBB-454A-B793-4ED4E71E3EF6}"/>
    <cellStyle name="Normal 5 3 2 4 7 3" xfId="36917" xr:uid="{24A2845F-69FD-4C85-9DDC-753E726B1779}"/>
    <cellStyle name="Normal 5 3 2 4 8" xfId="36918" xr:uid="{41DB6FAA-654A-4770-AA0E-3094372E9595}"/>
    <cellStyle name="Normal 5 3 2 4 8 2" xfId="36919" xr:uid="{748651CD-4DD1-4D80-BC35-DEBC1B1D10F7}"/>
    <cellStyle name="Normal 5 3 2 4 8 2 2" xfId="36920" xr:uid="{BCB339BA-D10C-408C-92CE-35A169CEDC83}"/>
    <cellStyle name="Normal 5 3 2 4 8 2 2 2" xfId="36921" xr:uid="{D5E4D8AD-0AF1-47EE-8FD2-61AE7A7B63E6}"/>
    <cellStyle name="Normal 5 3 2 4 8 2 3" xfId="36922" xr:uid="{94025606-BCF4-41AA-9CF6-DF9BC01ADF42}"/>
    <cellStyle name="Normal 5 3 2 4 8 2 4" xfId="36923" xr:uid="{FDCB180D-4163-4516-858C-71C308A055A5}"/>
    <cellStyle name="Normal 5 3 2 4 8 2 5" xfId="36924" xr:uid="{8FF33882-24C2-4B16-A6D3-1D60B566C746}"/>
    <cellStyle name="Normal 5 3 2 4 8 3" xfId="36925" xr:uid="{32C5B94C-3423-4978-AC01-8D63FFA46868}"/>
    <cellStyle name="Normal 5 3 2 4 8 3 2" xfId="36926" xr:uid="{A8513CB2-9815-4561-8AF1-EB5A529BD92B}"/>
    <cellStyle name="Normal 5 3 2 4 8 4" xfId="36927" xr:uid="{8E01A50A-0700-4958-94EB-9B99D55BF039}"/>
    <cellStyle name="Normal 5 3 2 4 8 5" xfId="36928" xr:uid="{67C63DA2-E4A9-4106-BC6E-B1D4DA3AE2EE}"/>
    <cellStyle name="Normal 5 3 2 4 9" xfId="36929" xr:uid="{66753E71-07BA-423C-94F6-D5CCE006706B}"/>
    <cellStyle name="Normal 5 3 2 5" xfId="36930" xr:uid="{E953027C-84E1-4FED-AD86-BB8846B8722F}"/>
    <cellStyle name="Normal 5 3 2 5 2" xfId="36931" xr:uid="{2A477301-39A0-4F19-9DBD-E23A19D4D6A9}"/>
    <cellStyle name="Normal 5 3 2 5 3" xfId="36932" xr:uid="{29830DD5-1A1F-4854-B55A-F4F1F480E74D}"/>
    <cellStyle name="Normal 5 3 2 6" xfId="36933" xr:uid="{91187552-B2EB-47DE-973F-66C9BD8FEBCE}"/>
    <cellStyle name="Normal 5 3 2 6 2" xfId="36934" xr:uid="{09813DD0-009B-47E3-9CA6-529BDF04256D}"/>
    <cellStyle name="Normal 5 3 2 6 2 2" xfId="36935" xr:uid="{D035D809-24DD-454D-8658-62830CA3CDD2}"/>
    <cellStyle name="Normal 5 3 2 6 2 2 2" xfId="36936" xr:uid="{BB8323BF-EE61-41C5-8959-12461106A2E9}"/>
    <cellStyle name="Normal 5 3 2 6 2 2 2 2" xfId="36937" xr:uid="{8E10ECFE-6AA7-4F3F-9F4A-A360B399F67A}"/>
    <cellStyle name="Normal 5 3 2 6 2 2 2 2 2" xfId="36938" xr:uid="{5A179ED8-FFFD-48B0-A854-68A24D206CA0}"/>
    <cellStyle name="Normal 5 3 2 6 2 2 2 3" xfId="36939" xr:uid="{94A980F0-FE12-4850-9E23-E26EF051EA9E}"/>
    <cellStyle name="Normal 5 3 2 6 2 2 2 4" xfId="36940" xr:uid="{91778AA1-74A6-4BA1-88BD-77F9C8C86EE5}"/>
    <cellStyle name="Normal 5 3 2 6 2 2 2 5" xfId="36941" xr:uid="{9FC3A182-758C-4EFB-A874-B25B052BA9AF}"/>
    <cellStyle name="Normal 5 3 2 6 2 2 3" xfId="36942" xr:uid="{AEDA6D3E-474B-464D-9FD1-BD7BC36AFF15}"/>
    <cellStyle name="Normal 5 3 2 6 2 2 3 2" xfId="36943" xr:uid="{2DC5CB56-A6EF-4692-91C7-90FC9385F05F}"/>
    <cellStyle name="Normal 5 3 2 6 2 2 4" xfId="36944" xr:uid="{AAADBA4C-D32A-4374-ABE9-A09B513B49E3}"/>
    <cellStyle name="Normal 5 3 2 6 2 2 5" xfId="36945" xr:uid="{72C78597-3D29-47AF-96DC-83DADD96B19B}"/>
    <cellStyle name="Normal 5 3 2 6 2 3" xfId="36946" xr:uid="{B7B11407-F704-4B02-BF94-959E504E7EB5}"/>
    <cellStyle name="Normal 5 3 2 6 2 4" xfId="36947" xr:uid="{F7BDE9FF-A24E-40D6-90BD-E3B6CB48B422}"/>
    <cellStyle name="Normal 5 3 2 6 2 5" xfId="36948" xr:uid="{490975F6-AD58-42EF-AA31-0140986FF4B9}"/>
    <cellStyle name="Normal 5 3 2 6 2 6" xfId="36949" xr:uid="{E5B00014-2FDF-4BF9-A3AA-E581EBE985CA}"/>
    <cellStyle name="Normal 5 3 2 6 2 6 2" xfId="36950" xr:uid="{20481FC8-DABD-48A2-ABBE-DA11592B3112}"/>
    <cellStyle name="Normal 5 3 2 6 2 7" xfId="36951" xr:uid="{AB879E0C-07B4-41B0-9B6B-4F84E3782D2F}"/>
    <cellStyle name="Normal 5 3 2 6 2 8" xfId="36952" xr:uid="{2BD7B5B2-D966-48C2-A5C2-10E3DC9B76BC}"/>
    <cellStyle name="Normal 5 3 2 6 2 9" xfId="36953" xr:uid="{2E5E2399-9873-41B2-B701-26C9E21D70ED}"/>
    <cellStyle name="Normal 5 3 2 6 3" xfId="36954" xr:uid="{C75AEC1F-1E96-49E3-BC2F-5C0EC781EB6F}"/>
    <cellStyle name="Normal 5 3 2 6 3 2" xfId="36955" xr:uid="{CBD6E7ED-F376-4D2A-AAE1-AB050F11241C}"/>
    <cellStyle name="Normal 5 3 2 6 3 2 2" xfId="36956" xr:uid="{A3F64F4E-7F37-4F9F-975B-C67425F03F38}"/>
    <cellStyle name="Normal 5 3 2 6 3 2 2 2" xfId="36957" xr:uid="{1DC769E4-2266-47CE-BC59-F4961F08D0E0}"/>
    <cellStyle name="Normal 5 3 2 6 3 2 3" xfId="36958" xr:uid="{92D194F5-8C01-41DD-92D5-97B7A680F52F}"/>
    <cellStyle name="Normal 5 3 2 6 3 2 4" xfId="36959" xr:uid="{AEF11814-3259-416C-ADC1-E728C51CFEE8}"/>
    <cellStyle name="Normal 5 3 2 6 3 2 5" xfId="36960" xr:uid="{0283BD3F-E56F-4E2B-92F0-8C5C20BAE932}"/>
    <cellStyle name="Normal 5 3 2 6 3 3" xfId="36961" xr:uid="{8A121B9C-C180-4F14-BEE9-2A07EA03A8A3}"/>
    <cellStyle name="Normal 5 3 2 6 3 3 2" xfId="36962" xr:uid="{8145E17E-8098-42B7-9BDA-ABEEA8280899}"/>
    <cellStyle name="Normal 5 3 2 6 3 4" xfId="36963" xr:uid="{76A2E3D4-6D38-4CE2-886E-B882E47FBEDB}"/>
    <cellStyle name="Normal 5 3 2 6 3 5" xfId="36964" xr:uid="{3B5534D3-77EA-4506-BDC0-12188BF7137C}"/>
    <cellStyle name="Normal 5 3 2 6 4" xfId="36965" xr:uid="{32B0E341-7BFD-454D-9CCD-E6613DC8D6A5}"/>
    <cellStyle name="Normal 5 3 2 6 5" xfId="36966" xr:uid="{3C71DF9C-6507-4723-86AC-7FC65C83573E}"/>
    <cellStyle name="Normal 5 3 2 6 6" xfId="36967" xr:uid="{121C37BB-A2DB-4417-8A0B-66485DE30C8A}"/>
    <cellStyle name="Normal 5 3 2 6 6 2" xfId="36968" xr:uid="{BFB199E4-9535-4AB7-8FEF-2A0620433E76}"/>
    <cellStyle name="Normal 5 3 2 6 7" xfId="36969" xr:uid="{4AF5FE51-98AB-4696-9473-492A6F24B5FF}"/>
    <cellStyle name="Normal 5 3 2 6 8" xfId="36970" xr:uid="{755F2654-25EB-44CB-AB24-4FA4EDA9278C}"/>
    <cellStyle name="Normal 5 3 2 6 9" xfId="36971" xr:uid="{FE47320A-0E1A-4522-8A53-C65E32DD5EB7}"/>
    <cellStyle name="Normal 5 3 2 7" xfId="36972" xr:uid="{E3532ECA-8D5F-46EE-B293-0E3CEFAE5D91}"/>
    <cellStyle name="Normal 5 3 2 8" xfId="36973" xr:uid="{73A1D418-9DC2-49E8-A692-5924199D75A4}"/>
    <cellStyle name="Normal 5 3 2 9" xfId="36974" xr:uid="{467CD9E0-3971-4C6E-9494-F08DCF26C33A}"/>
    <cellStyle name="Normal 5 3 20" xfId="36975" xr:uid="{E12AD42A-BCD2-4D60-B3F1-8788892DAF9B}"/>
    <cellStyle name="Normal 5 3 21" xfId="36976" xr:uid="{C936406A-267D-459D-A50F-C7E8438CE84A}"/>
    <cellStyle name="Normal 5 3 22" xfId="36977" xr:uid="{A3692FE0-B841-421B-B713-F111A28D35F5}"/>
    <cellStyle name="Normal 5 3 23" xfId="36978" xr:uid="{1686B2D6-C257-4E97-B060-EC751E833619}"/>
    <cellStyle name="Normal 5 3 24" xfId="36979" xr:uid="{9101B59E-F0B6-4EF4-A1E8-7C85016A9ECD}"/>
    <cellStyle name="Normal 5 3 25" xfId="36980" xr:uid="{8E2F5284-E08D-4CD7-9E3F-456727036854}"/>
    <cellStyle name="Normal 5 3 26" xfId="36981" xr:uid="{80C4555B-D5CB-4BEC-AA2D-8B8B93D5A8D5}"/>
    <cellStyle name="Normal 5 3 27" xfId="36982" xr:uid="{26F886D9-6042-412E-9840-8A489A806B97}"/>
    <cellStyle name="Normal 5 3 28" xfId="36983" xr:uid="{228805C8-C32C-404C-B552-E73A2955F676}"/>
    <cellStyle name="Normal 5 3 29" xfId="36984" xr:uid="{77D6FFAB-A32F-40C1-BF6C-F487A138433D}"/>
    <cellStyle name="Normal 5 3 3" xfId="36985" xr:uid="{CB4C6733-5BD3-4C86-A9A8-A6B66252AB19}"/>
    <cellStyle name="Normal 5 3 3 2" xfId="36986" xr:uid="{E620135F-7C03-4ABA-8BBE-A5720BD5E9DF}"/>
    <cellStyle name="Normal 5 3 3 3" xfId="36987" xr:uid="{E4603A9D-7D34-43D8-ABF1-A445C11AC03D}"/>
    <cellStyle name="Normal 5 3 30" xfId="36988" xr:uid="{F9719DA0-6E32-403E-9699-7823BEF705EA}"/>
    <cellStyle name="Normal 5 3 31" xfId="36989" xr:uid="{1BB77B15-CCFC-45EE-8106-8E50E8C20EF3}"/>
    <cellStyle name="Normal 5 3 32" xfId="36990" xr:uid="{EE7BA10F-B32C-4FB4-A129-A022959A5201}"/>
    <cellStyle name="Normal 5 3 33" xfId="36991" xr:uid="{5751F578-2A3D-48FF-9FB5-8F9CE6722A50}"/>
    <cellStyle name="Normal 5 3 34" xfId="36992" xr:uid="{581867ED-CC26-42DE-A90A-1AAF6891482C}"/>
    <cellStyle name="Normal 5 3 35" xfId="36993" xr:uid="{F8C500EA-2F83-4578-AC47-505C16BB2AEC}"/>
    <cellStyle name="Normal 5 3 36" xfId="36994" xr:uid="{293C9CF1-A348-4DF3-98D5-EEEBBCBFF4F8}"/>
    <cellStyle name="Normal 5 3 37" xfId="36995" xr:uid="{13A9DC08-B4A5-4A37-9F92-02D1152C8C93}"/>
    <cellStyle name="Normal 5 3 38" xfId="36996" xr:uid="{631E74C9-FAF5-49C3-B4D0-9DC0A5E4BB87}"/>
    <cellStyle name="Normal 5 3 39" xfId="36997" xr:uid="{58A43E33-E26D-4053-AF92-A1100A6A1AE6}"/>
    <cellStyle name="Normal 5 3 4" xfId="36998" xr:uid="{4ACECD37-92A4-4310-BE47-C6BBE838DC96}"/>
    <cellStyle name="Normal 5 3 4 2" xfId="36999" xr:uid="{B075F021-C220-46F8-9200-9E2246EFA837}"/>
    <cellStyle name="Normal 5 3 4 3" xfId="37000" xr:uid="{F2CE98EA-6C6B-448C-9F5C-9F380787EF88}"/>
    <cellStyle name="Normal 5 3 40" xfId="37001" xr:uid="{97B4FA03-6CB3-4D1D-8A8A-4E83F19A672A}"/>
    <cellStyle name="Normal 5 3 41" xfId="37002" xr:uid="{74BB45AD-FE72-4AE2-BB00-2B4619F7EC9A}"/>
    <cellStyle name="Normal 5 3 42" xfId="37003" xr:uid="{F9FAB0A9-52B6-48E8-97DB-9B419920AF01}"/>
    <cellStyle name="Normal 5 3 43" xfId="37004" xr:uid="{12B7B9FF-47F5-41C5-8C36-23348469C506}"/>
    <cellStyle name="Normal 5 3 44" xfId="37005" xr:uid="{202FF377-339A-40F8-8F12-DF99701742B8}"/>
    <cellStyle name="Normal 5 3 45" xfId="37006" xr:uid="{9F525021-A5F1-4EF8-A9A0-B4AC874A9D78}"/>
    <cellStyle name="Normal 5 3 46" xfId="37007" xr:uid="{62CC8C21-8DD7-40CF-A33B-CBA46BAFC338}"/>
    <cellStyle name="Normal 5 3 47" xfId="37008" xr:uid="{06A9CFB0-8C8E-490B-ABC6-DA8D58287CFE}"/>
    <cellStyle name="Normal 5 3 48" xfId="37009" xr:uid="{3865A633-4F30-456D-A567-9C45545EB2B2}"/>
    <cellStyle name="Normal 5 3 49" xfId="37010" xr:uid="{4D725CC7-85A0-4FE9-97BC-D2A373480F80}"/>
    <cellStyle name="Normal 5 3 5" xfId="37011" xr:uid="{DED76D1B-619C-40A7-8799-3668E3219813}"/>
    <cellStyle name="Normal 5 3 5 2" xfId="37012" xr:uid="{AD32A0C8-65B5-4A50-970A-49827F5CCBDA}"/>
    <cellStyle name="Normal 5 3 5 3" xfId="37013" xr:uid="{2A9775C3-6746-48E2-B78F-8DED90BAA2A6}"/>
    <cellStyle name="Normal 5 3 50" xfId="37014" xr:uid="{8121C8F4-0173-4338-9BC9-7DF77FE3E95E}"/>
    <cellStyle name="Normal 5 3 51" xfId="37015" xr:uid="{AADB3B3E-4D7B-4FFE-8F92-B9E1ADC6EF63}"/>
    <cellStyle name="Normal 5 3 52" xfId="37016" xr:uid="{4D4E7E8E-8314-464F-B678-9A5256FA014B}"/>
    <cellStyle name="Normal 5 3 53" xfId="37017" xr:uid="{564B5C39-86EB-4AC5-8F0E-CEB1D72818A8}"/>
    <cellStyle name="Normal 5 3 54" xfId="37018" xr:uid="{1971113D-DADE-4E77-B857-BAF912F1B792}"/>
    <cellStyle name="Normal 5 3 55" xfId="37019" xr:uid="{2E82D2D3-1082-47E4-97DE-88BA9793AAB8}"/>
    <cellStyle name="Normal 5 3 56" xfId="37020" xr:uid="{A89C974E-77E3-4B95-9071-8D3339E0C249}"/>
    <cellStyle name="Normal 5 3 57" xfId="37021" xr:uid="{E5B88FAA-DB27-428E-9106-52299CE5863B}"/>
    <cellStyle name="Normal 5 3 57 2" xfId="37022" xr:uid="{ED743F93-3774-454E-800C-D846B3AE5C5A}"/>
    <cellStyle name="Normal 5 3 58" xfId="37023" xr:uid="{0E67DCAF-E438-4871-879A-45E4591477B7}"/>
    <cellStyle name="Normal 5 3 59" xfId="37024" xr:uid="{787A38E0-ACB3-4CA6-9115-BB479E1376F7}"/>
    <cellStyle name="Normal 5 3 6" xfId="37025" xr:uid="{D5AB5399-391B-4644-A0FB-764DDC648D5D}"/>
    <cellStyle name="Normal 5 3 6 2" xfId="37026" xr:uid="{79F392A0-8EB9-41C2-8951-A1A053E191A9}"/>
    <cellStyle name="Normal 5 3 6 3" xfId="37027" xr:uid="{7BBE2F93-6D01-46D6-87F4-39C21D31B354}"/>
    <cellStyle name="Normal 5 3 60" xfId="37028" xr:uid="{9957832B-634A-40C7-ADBB-60AE5D67D20E}"/>
    <cellStyle name="Normal 5 3 7" xfId="37029" xr:uid="{7177F7B3-3E33-45D8-84AD-5A2C32EB418E}"/>
    <cellStyle name="Normal 5 3 7 2" xfId="37030" xr:uid="{C3463DAF-BC61-497E-866E-857ED133DD36}"/>
    <cellStyle name="Normal 5 3 7 3" xfId="37031" xr:uid="{253202C5-2374-47C9-9924-76B4FDA8406C}"/>
    <cellStyle name="Normal 5 3 8" xfId="37032" xr:uid="{00B9D050-F42B-4149-A952-2070845C08D9}"/>
    <cellStyle name="Normal 5 3 8 10" xfId="37033" xr:uid="{486450F2-0722-4397-807B-01CE9F56A158}"/>
    <cellStyle name="Normal 5 3 8 11" xfId="37034" xr:uid="{FB800765-CCD1-42DA-A8FB-DED5516E1CB8}"/>
    <cellStyle name="Normal 5 3 8 12" xfId="37035" xr:uid="{8B1B8D6A-FF21-4561-9ED1-CEF7B37E0A75}"/>
    <cellStyle name="Normal 5 3 8 13" xfId="37036" xr:uid="{C0CF07C5-4E2B-48DC-87E2-3D7E53F3AD6E}"/>
    <cellStyle name="Normal 5 3 8 13 2" xfId="37037" xr:uid="{17047008-BD67-4B09-A8E9-4E972FDDE1B6}"/>
    <cellStyle name="Normal 5 3 8 14" xfId="37038" xr:uid="{689CF376-D6B4-41FA-A3C4-4BD3500110E7}"/>
    <cellStyle name="Normal 5 3 8 15" xfId="37039" xr:uid="{1622CA3C-E232-4D7E-941E-1508314058DC}"/>
    <cellStyle name="Normal 5 3 8 16" xfId="37040" xr:uid="{BA5143BC-E8AB-4A45-8933-D4B9F2CDCEEC}"/>
    <cellStyle name="Normal 5 3 8 2" xfId="37041" xr:uid="{77F9F99A-9807-4499-B8EE-C8AAE38B1885}"/>
    <cellStyle name="Normal 5 3 8 2 10" xfId="37042" xr:uid="{128107C6-4559-473F-9BEB-15CB95C11E46}"/>
    <cellStyle name="Normal 5 3 8 2 11" xfId="37043" xr:uid="{D11F7246-F853-4B95-AF77-5E92A63794B3}"/>
    <cellStyle name="Normal 5 3 8 2 12" xfId="37044" xr:uid="{E84D4459-084F-4123-9DAE-6EF21B70CAB8}"/>
    <cellStyle name="Normal 5 3 8 2 13" xfId="37045" xr:uid="{070BAF54-1F70-4638-82D7-4C01BD1FBC12}"/>
    <cellStyle name="Normal 5 3 8 2 13 2" xfId="37046" xr:uid="{C4D972DA-9CAB-47D0-A521-E3780C5E7629}"/>
    <cellStyle name="Normal 5 3 8 2 14" xfId="37047" xr:uid="{69E9A46D-5730-4CE2-A501-CE028C8547A9}"/>
    <cellStyle name="Normal 5 3 8 2 15" xfId="37048" xr:uid="{84CE0C7B-06DD-4920-9EE1-8DBFBEA14B57}"/>
    <cellStyle name="Normal 5 3 8 2 16" xfId="37049" xr:uid="{3E0F85C6-D8E3-436E-8686-89979ABFA1A0}"/>
    <cellStyle name="Normal 5 3 8 2 2" xfId="37050" xr:uid="{F5F89CA6-F5A4-4870-8BBE-960D47D72BBF}"/>
    <cellStyle name="Normal 5 3 8 2 2 10" xfId="37051" xr:uid="{2ED64B09-2C41-4241-B72B-349090FC60DD}"/>
    <cellStyle name="Normal 5 3 8 2 2 11" xfId="37052" xr:uid="{45754E75-31A9-42B3-A2CE-F293D9BE6CF7}"/>
    <cellStyle name="Normal 5 3 8 2 2 12" xfId="37053" xr:uid="{1FD29E5B-D399-47BB-8856-0CCFE254537D}"/>
    <cellStyle name="Normal 5 3 8 2 2 12 2" xfId="37054" xr:uid="{8982E7BC-62D3-4E27-B0EE-644859FD46F5}"/>
    <cellStyle name="Normal 5 3 8 2 2 13" xfId="37055" xr:uid="{A65F150F-5F9B-4F83-B004-85904038B181}"/>
    <cellStyle name="Normal 5 3 8 2 2 14" xfId="37056" xr:uid="{94B23177-EF78-4F44-B76F-BF48870B454F}"/>
    <cellStyle name="Normal 5 3 8 2 2 15" xfId="37057" xr:uid="{32E58F5D-CB9B-4167-AF6C-2BDB88EAF30A}"/>
    <cellStyle name="Normal 5 3 8 2 2 2" xfId="37058" xr:uid="{FEC3A143-7EF1-4392-9180-1E11A18313CC}"/>
    <cellStyle name="Normal 5 3 8 2 2 2 2" xfId="37059" xr:uid="{D862ECE7-EC9B-4906-8957-5FE5B56CE50F}"/>
    <cellStyle name="Normal 5 3 8 2 2 2 2 2" xfId="37060" xr:uid="{6537D6CB-DA22-4E18-8F23-55A694621903}"/>
    <cellStyle name="Normal 5 3 8 2 2 2 2 2 2" xfId="37061" xr:uid="{932B0F87-9B9A-4155-B7D3-593E8DD6CE5E}"/>
    <cellStyle name="Normal 5 3 8 2 2 2 2 2 2 2" xfId="37062" xr:uid="{F0A8B39F-A2E4-438C-B399-9BBCACC47029}"/>
    <cellStyle name="Normal 5 3 8 2 2 2 2 2 2 2 2" xfId="37063" xr:uid="{6A0076DB-EACA-4FCF-84E7-487368963B00}"/>
    <cellStyle name="Normal 5 3 8 2 2 2 2 2 2 3" xfId="37064" xr:uid="{6145D328-A671-433C-ACE7-4CA1A75121C9}"/>
    <cellStyle name="Normal 5 3 8 2 2 2 2 2 2 4" xfId="37065" xr:uid="{58B82848-3D03-41E6-B170-D302C6909740}"/>
    <cellStyle name="Normal 5 3 8 2 2 2 2 2 2 5" xfId="37066" xr:uid="{743747DB-F9D1-46E1-AF0D-C40513628008}"/>
    <cellStyle name="Normal 5 3 8 2 2 2 2 2 3" xfId="37067" xr:uid="{673BED20-2A1C-4BF1-95C8-7E6FE0D80509}"/>
    <cellStyle name="Normal 5 3 8 2 2 2 2 2 3 2" xfId="37068" xr:uid="{9D83208B-374B-4D7E-87F2-DF02034506E6}"/>
    <cellStyle name="Normal 5 3 8 2 2 2 2 2 4" xfId="37069" xr:uid="{9B4B0F30-081F-48EC-9BDC-5962E32D9A5E}"/>
    <cellStyle name="Normal 5 3 8 2 2 2 2 2 5" xfId="37070" xr:uid="{513C4003-7D1E-425F-AA05-C6593A040245}"/>
    <cellStyle name="Normal 5 3 8 2 2 2 2 3" xfId="37071" xr:uid="{10387445-E77D-4ECB-9988-4E545A842293}"/>
    <cellStyle name="Normal 5 3 8 2 2 2 2 4" xfId="37072" xr:uid="{8203BE81-DCCC-4D1F-B512-41AEBC9B39B4}"/>
    <cellStyle name="Normal 5 3 8 2 2 2 2 5" xfId="37073" xr:uid="{176370A8-3B3E-4E12-9A02-D8D4D428DE10}"/>
    <cellStyle name="Normal 5 3 8 2 2 2 2 6" xfId="37074" xr:uid="{5ABB938C-E060-4480-8D80-E6FC34558282}"/>
    <cellStyle name="Normal 5 3 8 2 2 2 2 6 2" xfId="37075" xr:uid="{E1505D07-CA8F-4A8A-B09E-481F45600FF0}"/>
    <cellStyle name="Normal 5 3 8 2 2 2 2 7" xfId="37076" xr:uid="{237424AA-AA22-4978-A646-978083B69E55}"/>
    <cellStyle name="Normal 5 3 8 2 2 2 2 8" xfId="37077" xr:uid="{6A99A031-A0CA-4DFB-9F26-AD307100062E}"/>
    <cellStyle name="Normal 5 3 8 2 2 2 2 9" xfId="37078" xr:uid="{CD89B23C-C487-4AEF-BC6C-B5EC563C9C30}"/>
    <cellStyle name="Normal 5 3 8 2 2 2 3" xfId="37079" xr:uid="{5A6B0E0F-3A7D-40D2-8C1C-03AA7F1DEF47}"/>
    <cellStyle name="Normal 5 3 8 2 2 2 3 2" xfId="37080" xr:uid="{9530C2C0-7FDD-419F-B1B3-0C2C46B338F0}"/>
    <cellStyle name="Normal 5 3 8 2 2 2 3 2 2" xfId="37081" xr:uid="{DB8839F4-633B-42BB-9179-D458A2293194}"/>
    <cellStyle name="Normal 5 3 8 2 2 2 3 2 2 2" xfId="37082" xr:uid="{58DAF701-C247-4748-B5AB-3B465C4D6990}"/>
    <cellStyle name="Normal 5 3 8 2 2 2 3 2 3" xfId="37083" xr:uid="{0C98B913-5DB8-4FF9-84D8-91BFED74CB8F}"/>
    <cellStyle name="Normal 5 3 8 2 2 2 3 2 4" xfId="37084" xr:uid="{7D93D860-47D8-4CF6-9490-E559C2990D67}"/>
    <cellStyle name="Normal 5 3 8 2 2 2 3 2 5" xfId="37085" xr:uid="{548CFA45-EBF4-4BEA-A2BA-A84F4E6BB6DA}"/>
    <cellStyle name="Normal 5 3 8 2 2 2 3 3" xfId="37086" xr:uid="{52993013-0DF7-4133-BBF1-E2788F83181F}"/>
    <cellStyle name="Normal 5 3 8 2 2 2 3 3 2" xfId="37087" xr:uid="{29D6134A-2B9B-4BB5-B9EF-474F2E84171E}"/>
    <cellStyle name="Normal 5 3 8 2 2 2 3 4" xfId="37088" xr:uid="{2B867A6E-2C72-4408-8053-637AEB3095F8}"/>
    <cellStyle name="Normal 5 3 8 2 2 2 3 5" xfId="37089" xr:uid="{8A550E5D-8483-4A3C-A2C3-1B1DF39E313E}"/>
    <cellStyle name="Normal 5 3 8 2 2 2 4" xfId="37090" xr:uid="{9C926D89-E085-447D-908E-403D9CB7655F}"/>
    <cellStyle name="Normal 5 3 8 2 2 2 5" xfId="37091" xr:uid="{E6064A37-1A69-4266-A6F6-21FDDFB58C51}"/>
    <cellStyle name="Normal 5 3 8 2 2 2 6" xfId="37092" xr:uid="{29C3AA49-8EF2-44F1-8035-87B2C8163138}"/>
    <cellStyle name="Normal 5 3 8 2 2 2 6 2" xfId="37093" xr:uid="{6EEB1517-17DA-409E-B785-AC733AD33960}"/>
    <cellStyle name="Normal 5 3 8 2 2 2 7" xfId="37094" xr:uid="{31DAAAD5-C0A6-4126-A811-8BB7C55F83FD}"/>
    <cellStyle name="Normal 5 3 8 2 2 2 8" xfId="37095" xr:uid="{1A36F970-8CC0-47CC-8CA0-C9C1E2971A6C}"/>
    <cellStyle name="Normal 5 3 8 2 2 2 9" xfId="37096" xr:uid="{41E7FB33-434D-43CB-9CC8-056C41387571}"/>
    <cellStyle name="Normal 5 3 8 2 2 3" xfId="37097" xr:uid="{A690985A-B3AA-4A35-8E33-6A063A2D41D6}"/>
    <cellStyle name="Normal 5 3 8 2 2 4" xfId="37098" xr:uid="{7E8874D7-BD43-45CC-9FA7-FD5FDF351576}"/>
    <cellStyle name="Normal 5 3 8 2 2 5" xfId="37099" xr:uid="{BC365513-B97B-4DDC-9E0C-D7FA61330B7A}"/>
    <cellStyle name="Normal 5 3 8 2 2 6" xfId="37100" xr:uid="{E7F2D9AE-994E-43CB-9762-BE1A2CB874E8}"/>
    <cellStyle name="Normal 5 3 8 2 2 7" xfId="37101" xr:uid="{924DB162-D57B-49E5-8D53-274AFC5DF168}"/>
    <cellStyle name="Normal 5 3 8 2 2 8" xfId="37102" xr:uid="{1B06C9C5-AD45-4EF2-916C-39250B20BA3D}"/>
    <cellStyle name="Normal 5 3 8 2 2 8 2" xfId="37103" xr:uid="{BA58836C-B911-4F26-9C71-09D451F8085C}"/>
    <cellStyle name="Normal 5 3 8 2 2 8 2 2" xfId="37104" xr:uid="{11295645-F1EB-41E4-9EA4-F0D0FC95D528}"/>
    <cellStyle name="Normal 5 3 8 2 2 8 2 2 2" xfId="37105" xr:uid="{AC36F1A6-C080-48B9-BD53-084E3A32C5FF}"/>
    <cellStyle name="Normal 5 3 8 2 2 8 2 3" xfId="37106" xr:uid="{785C5160-7B6C-4B67-BC70-B52E94734276}"/>
    <cellStyle name="Normal 5 3 8 2 2 8 2 4" xfId="37107" xr:uid="{36158E98-8BB8-4FE1-A664-24F79DD4D60B}"/>
    <cellStyle name="Normal 5 3 8 2 2 8 2 5" xfId="37108" xr:uid="{237DF900-5694-4873-808F-E4E7973A22B8}"/>
    <cellStyle name="Normal 5 3 8 2 2 8 3" xfId="37109" xr:uid="{8BEAB4D9-1BEB-4833-9676-665E94E426F5}"/>
    <cellStyle name="Normal 5 3 8 2 2 8 3 2" xfId="37110" xr:uid="{E20CB21D-434D-49CB-95AE-393602351FB0}"/>
    <cellStyle name="Normal 5 3 8 2 2 8 4" xfId="37111" xr:uid="{2A1EE7C3-6A31-445C-9A49-3CA44EC2FDD6}"/>
    <cellStyle name="Normal 5 3 8 2 2 8 5" xfId="37112" xr:uid="{8335486C-079D-4C6D-9991-24732D5E7EFB}"/>
    <cellStyle name="Normal 5 3 8 2 2 9" xfId="37113" xr:uid="{F0E1AD4E-F3FC-4123-BA4D-4285CEB1FC9E}"/>
    <cellStyle name="Normal 5 3 8 2 3" xfId="37114" xr:uid="{CEA91497-2C7E-41C0-8796-F8EDF3F82EFB}"/>
    <cellStyle name="Normal 5 3 8 2 4" xfId="37115" xr:uid="{2CE001C0-A88B-4B7A-BCC1-96CFD3EC9492}"/>
    <cellStyle name="Normal 5 3 8 2 4 2" xfId="37116" xr:uid="{3602C6A5-EC24-4468-AC1C-FEA1339CEED2}"/>
    <cellStyle name="Normal 5 3 8 2 4 2 2" xfId="37117" xr:uid="{2D36B3ED-D263-40DD-B897-58BA8A38D5E0}"/>
    <cellStyle name="Normal 5 3 8 2 4 2 2 2" xfId="37118" xr:uid="{A6C8BE57-33A6-4BED-84C8-065AB81B25D2}"/>
    <cellStyle name="Normal 5 3 8 2 4 2 2 2 2" xfId="37119" xr:uid="{C693BB09-0C88-4E0D-B8DE-D40E1C8663DA}"/>
    <cellStyle name="Normal 5 3 8 2 4 2 2 2 2 2" xfId="37120" xr:uid="{02544C15-B5F0-4CD3-98C9-5BCFD6DFF285}"/>
    <cellStyle name="Normal 5 3 8 2 4 2 2 2 3" xfId="37121" xr:uid="{2A7347E8-D08B-40AE-8832-E228ACD5FFBA}"/>
    <cellStyle name="Normal 5 3 8 2 4 2 2 2 4" xfId="37122" xr:uid="{A0673269-F118-4A7B-B28B-D662FD48C4DE}"/>
    <cellStyle name="Normal 5 3 8 2 4 2 2 2 5" xfId="37123" xr:uid="{8716C809-06E7-49CB-B852-27380684CB84}"/>
    <cellStyle name="Normal 5 3 8 2 4 2 2 3" xfId="37124" xr:uid="{5A1020AF-FDF0-4855-923A-0074B259791D}"/>
    <cellStyle name="Normal 5 3 8 2 4 2 2 3 2" xfId="37125" xr:uid="{92B70205-26A9-462F-B85B-4D89C52A5ABD}"/>
    <cellStyle name="Normal 5 3 8 2 4 2 2 4" xfId="37126" xr:uid="{FCAE5CC9-F554-41EA-AAE5-E5EDF868D42F}"/>
    <cellStyle name="Normal 5 3 8 2 4 2 2 5" xfId="37127" xr:uid="{1792FDAB-4C16-45F8-B317-721D532AC76B}"/>
    <cellStyle name="Normal 5 3 8 2 4 2 3" xfId="37128" xr:uid="{8F5DA97A-8838-4F49-A9AB-4C8039D8FF97}"/>
    <cellStyle name="Normal 5 3 8 2 4 2 4" xfId="37129" xr:uid="{BFCC7AF5-5760-473B-B6BA-3561D7912456}"/>
    <cellStyle name="Normal 5 3 8 2 4 2 5" xfId="37130" xr:uid="{09834D8D-A601-449D-9420-EA273A8320E7}"/>
    <cellStyle name="Normal 5 3 8 2 4 2 6" xfId="37131" xr:uid="{C8DB5F2E-0907-46EF-8618-B54EF8FBDAB5}"/>
    <cellStyle name="Normal 5 3 8 2 4 2 6 2" xfId="37132" xr:uid="{40ED997C-9DC7-4611-9E1F-7780B31F5C7D}"/>
    <cellStyle name="Normal 5 3 8 2 4 2 7" xfId="37133" xr:uid="{A3D4DB52-33A9-4764-8992-2EF3B6E714C3}"/>
    <cellStyle name="Normal 5 3 8 2 4 2 8" xfId="37134" xr:uid="{5DB11213-C0A9-4CC6-B00C-69A8707CE964}"/>
    <cellStyle name="Normal 5 3 8 2 4 2 9" xfId="37135" xr:uid="{E466894B-2BAC-4016-AD57-26109471B43D}"/>
    <cellStyle name="Normal 5 3 8 2 4 3" xfId="37136" xr:uid="{C71A68A1-5679-4741-B259-79A07C862168}"/>
    <cellStyle name="Normal 5 3 8 2 4 3 2" xfId="37137" xr:uid="{6C54AB72-3F6A-4788-8B30-12E9AB002A31}"/>
    <cellStyle name="Normal 5 3 8 2 4 3 2 2" xfId="37138" xr:uid="{A9EE8356-DCF8-40FA-8E27-D8E8507E3831}"/>
    <cellStyle name="Normal 5 3 8 2 4 3 2 2 2" xfId="37139" xr:uid="{6AC4F22D-C237-4691-B104-D1235EFA874B}"/>
    <cellStyle name="Normal 5 3 8 2 4 3 2 3" xfId="37140" xr:uid="{58CF4636-5FB3-42AB-9BAB-2EEDAE0D6470}"/>
    <cellStyle name="Normal 5 3 8 2 4 3 2 4" xfId="37141" xr:uid="{05AC68B1-8567-4743-9A5D-07E8F646A07D}"/>
    <cellStyle name="Normal 5 3 8 2 4 3 2 5" xfId="37142" xr:uid="{35DC26ED-2AAB-4A3F-A5D8-BC4A7C80E5C4}"/>
    <cellStyle name="Normal 5 3 8 2 4 3 3" xfId="37143" xr:uid="{6CCBAA9B-F9DF-45B7-ACB7-FCC882448775}"/>
    <cellStyle name="Normal 5 3 8 2 4 3 3 2" xfId="37144" xr:uid="{866AD139-17E1-482B-ABF3-1E35BC8D17B8}"/>
    <cellStyle name="Normal 5 3 8 2 4 3 4" xfId="37145" xr:uid="{EA89B969-3560-4747-8CEF-D9707DE0B4F1}"/>
    <cellStyle name="Normal 5 3 8 2 4 3 5" xfId="37146" xr:uid="{7E475480-03CF-47DC-9BBA-D3129E451B40}"/>
    <cellStyle name="Normal 5 3 8 2 4 4" xfId="37147" xr:uid="{D070E493-0C89-4C1E-B7D5-BBAE877ACF61}"/>
    <cellStyle name="Normal 5 3 8 2 4 5" xfId="37148" xr:uid="{E6AC2683-056F-4421-9659-76B462320F2B}"/>
    <cellStyle name="Normal 5 3 8 2 4 6" xfId="37149" xr:uid="{C5A94E5F-0B08-4BB0-851B-7274497CCAF0}"/>
    <cellStyle name="Normal 5 3 8 2 4 6 2" xfId="37150" xr:uid="{A0484A85-8D53-40D9-AAF4-83FA31131B1E}"/>
    <cellStyle name="Normal 5 3 8 2 4 7" xfId="37151" xr:uid="{57FA219D-59C6-423D-B0BD-927E4491969A}"/>
    <cellStyle name="Normal 5 3 8 2 4 8" xfId="37152" xr:uid="{AA2FD2AB-60D1-48AF-8A9F-95B5DCEB260F}"/>
    <cellStyle name="Normal 5 3 8 2 4 9" xfId="37153" xr:uid="{665C35CD-57E3-4999-8771-00D9ADEA1F33}"/>
    <cellStyle name="Normal 5 3 8 2 5" xfId="37154" xr:uid="{93EEA20F-E19A-47B7-80DD-E41924A0DB3E}"/>
    <cellStyle name="Normal 5 3 8 2 5 2" xfId="37155" xr:uid="{31DEE57E-E841-4812-ADD3-AB7F3658CB86}"/>
    <cellStyle name="Normal 5 3 8 2 5 3" xfId="37156" xr:uid="{62672518-0715-4D17-99C2-0EFCCFEDF315}"/>
    <cellStyle name="Normal 5 3 8 2 6" xfId="37157" xr:uid="{4805D197-6899-434D-BD0C-5C7E06697E70}"/>
    <cellStyle name="Normal 5 3 8 2 6 2" xfId="37158" xr:uid="{35378C63-2920-4EE5-9F62-DDF8BF827579}"/>
    <cellStyle name="Normal 5 3 8 2 6 3" xfId="37159" xr:uid="{07F58591-1887-4B75-B171-FCE9A0AEB581}"/>
    <cellStyle name="Normal 5 3 8 2 7" xfId="37160" xr:uid="{271A7295-FAB3-411E-ADC5-6E609C442614}"/>
    <cellStyle name="Normal 5 3 8 2 7 2" xfId="37161" xr:uid="{99098D80-DCD5-40BF-9841-EA8D6FB2AA05}"/>
    <cellStyle name="Normal 5 3 8 2 7 3" xfId="37162" xr:uid="{D077A8C7-39D0-449C-97E6-FC9391C46D20}"/>
    <cellStyle name="Normal 5 3 8 2 8" xfId="37163" xr:uid="{B369687F-CAD5-42A0-88DE-5FCD266A81F1}"/>
    <cellStyle name="Normal 5 3 8 2 8 2" xfId="37164" xr:uid="{08E6139E-F530-4EB0-8CAF-03E4F958A776}"/>
    <cellStyle name="Normal 5 3 8 2 8 3" xfId="37165" xr:uid="{73103026-B298-48AA-860F-FE7C34CDD968}"/>
    <cellStyle name="Normal 5 3 8 2 9" xfId="37166" xr:uid="{F59EB4D5-52D5-45A7-9FEC-02D2BC6236AA}"/>
    <cellStyle name="Normal 5 3 8 2 9 2" xfId="37167" xr:uid="{6EFC0A8E-08F7-4075-BD42-45EA88BC405E}"/>
    <cellStyle name="Normal 5 3 8 2 9 2 2" xfId="37168" xr:uid="{3F5D600A-08E2-4A29-8451-BF065AB37918}"/>
    <cellStyle name="Normal 5 3 8 2 9 2 2 2" xfId="37169" xr:uid="{385A8DFC-92D9-4412-83D7-76B69CFD4C96}"/>
    <cellStyle name="Normal 5 3 8 2 9 2 3" xfId="37170" xr:uid="{BBDFF83A-9025-4BDC-BBBC-B8226E441EF3}"/>
    <cellStyle name="Normal 5 3 8 2 9 2 4" xfId="37171" xr:uid="{A7038DA2-D58F-4C7A-9DF0-9BCB94D389C9}"/>
    <cellStyle name="Normal 5 3 8 2 9 2 5" xfId="37172" xr:uid="{50816DB9-DCB8-439F-9426-792114D6723D}"/>
    <cellStyle name="Normal 5 3 8 2 9 3" xfId="37173" xr:uid="{83C77EC4-CF15-4C4A-A06A-63F2BD5C3CBE}"/>
    <cellStyle name="Normal 5 3 8 2 9 3 2" xfId="37174" xr:uid="{80192396-0E65-4C42-A035-940411F87335}"/>
    <cellStyle name="Normal 5 3 8 2 9 4" xfId="37175" xr:uid="{311C9F83-8424-4AB2-9F96-FBA6013FA9C1}"/>
    <cellStyle name="Normal 5 3 8 2 9 5" xfId="37176" xr:uid="{A93DC200-F8A3-4D13-B32A-B1345E045296}"/>
    <cellStyle name="Normal 5 3 8 3" xfId="37177" xr:uid="{1932D69D-9B30-4E4B-8B95-07D609C8AF76}"/>
    <cellStyle name="Normal 5 3 8 3 10" xfId="37178" xr:uid="{FF273433-D40F-43CC-890A-DA714A800319}"/>
    <cellStyle name="Normal 5 3 8 3 11" xfId="37179" xr:uid="{FC932560-4BE0-4A2D-BB3E-3BDE10F3166C}"/>
    <cellStyle name="Normal 5 3 8 3 12" xfId="37180" xr:uid="{630881ED-78D1-44DE-ADE1-D234E3508A96}"/>
    <cellStyle name="Normal 5 3 8 3 12 2" xfId="37181" xr:uid="{CA2E8071-F592-4D52-AECA-46172CF94671}"/>
    <cellStyle name="Normal 5 3 8 3 13" xfId="37182" xr:uid="{1E293424-C45A-4B42-919D-4040F545BD37}"/>
    <cellStyle name="Normal 5 3 8 3 14" xfId="37183" xr:uid="{01E58ECF-9ABC-45CB-966A-A1BE9D3459C2}"/>
    <cellStyle name="Normal 5 3 8 3 15" xfId="37184" xr:uid="{9FE4D1CE-0EAD-4F4C-8096-21CF5CEE441C}"/>
    <cellStyle name="Normal 5 3 8 3 2" xfId="37185" xr:uid="{73B6107D-EDB9-4023-918F-18EF8E931F1D}"/>
    <cellStyle name="Normal 5 3 8 3 2 2" xfId="37186" xr:uid="{0A7B81C8-514B-4C82-B2ED-CBFEDC1CE0F2}"/>
    <cellStyle name="Normal 5 3 8 3 2 2 2" xfId="37187" xr:uid="{9E1EF4B3-9B69-40BA-8F65-4866D680E8B7}"/>
    <cellStyle name="Normal 5 3 8 3 2 2 2 2" xfId="37188" xr:uid="{C0530047-C84E-4714-B0A4-9FF7DE6D0A52}"/>
    <cellStyle name="Normal 5 3 8 3 2 2 2 2 2" xfId="37189" xr:uid="{9D6496F1-20CD-4E52-8C3C-50139C957D95}"/>
    <cellStyle name="Normal 5 3 8 3 2 2 2 2 2 2" xfId="37190" xr:uid="{A5118131-68AF-4237-9F45-1D77774AA4AC}"/>
    <cellStyle name="Normal 5 3 8 3 2 2 2 2 3" xfId="37191" xr:uid="{0131608D-FE8E-4433-9F39-2B6453D166FD}"/>
    <cellStyle name="Normal 5 3 8 3 2 2 2 2 4" xfId="37192" xr:uid="{1BFE3D8D-D745-471B-83FC-18886349FF7F}"/>
    <cellStyle name="Normal 5 3 8 3 2 2 2 2 5" xfId="37193" xr:uid="{2CE88BCD-F358-4920-902B-4E71CB6E6A53}"/>
    <cellStyle name="Normal 5 3 8 3 2 2 2 3" xfId="37194" xr:uid="{4EBB2F35-0F39-46BD-8350-C163F621DB35}"/>
    <cellStyle name="Normal 5 3 8 3 2 2 2 3 2" xfId="37195" xr:uid="{F84F2E38-2D8F-4722-A0CC-92ABAFE04C09}"/>
    <cellStyle name="Normal 5 3 8 3 2 2 2 4" xfId="37196" xr:uid="{C19F4345-71BF-4F76-AA38-ED8EDBCE08FC}"/>
    <cellStyle name="Normal 5 3 8 3 2 2 2 5" xfId="37197" xr:uid="{96078934-F993-4714-A257-5136713B8599}"/>
    <cellStyle name="Normal 5 3 8 3 2 2 3" xfId="37198" xr:uid="{66EF85F4-EAC4-42B9-8329-31BF5DE653D9}"/>
    <cellStyle name="Normal 5 3 8 3 2 2 4" xfId="37199" xr:uid="{6800ED2C-293F-49E8-B564-FC173B36EAE0}"/>
    <cellStyle name="Normal 5 3 8 3 2 2 5" xfId="37200" xr:uid="{F9D77660-0895-482B-B777-B0F807C95CE3}"/>
    <cellStyle name="Normal 5 3 8 3 2 2 6" xfId="37201" xr:uid="{8DFFB302-F9CB-45B5-9CD1-115E446FB022}"/>
    <cellStyle name="Normal 5 3 8 3 2 2 6 2" xfId="37202" xr:uid="{BE983603-15C0-4675-A015-53C721B41043}"/>
    <cellStyle name="Normal 5 3 8 3 2 2 7" xfId="37203" xr:uid="{9640C41E-37F4-4D6C-91C6-C077AA9F9A20}"/>
    <cellStyle name="Normal 5 3 8 3 2 2 8" xfId="37204" xr:uid="{37904867-40BD-4C4C-B794-90FA15EBC045}"/>
    <cellStyle name="Normal 5 3 8 3 2 2 9" xfId="37205" xr:uid="{F4104EFF-45F7-45F1-9AE5-44A8137D62D5}"/>
    <cellStyle name="Normal 5 3 8 3 2 3" xfId="37206" xr:uid="{F9326782-B1E6-4A5C-9525-6DE170A2217D}"/>
    <cellStyle name="Normal 5 3 8 3 2 3 2" xfId="37207" xr:uid="{EEE1F594-7B3F-4D7D-B7E4-91C1BD5E3589}"/>
    <cellStyle name="Normal 5 3 8 3 2 3 2 2" xfId="37208" xr:uid="{D09D094B-80E4-47CA-8556-F76D8EA57607}"/>
    <cellStyle name="Normal 5 3 8 3 2 3 2 2 2" xfId="37209" xr:uid="{FF413F9D-0ABC-426F-9F3F-97F19DB6D43B}"/>
    <cellStyle name="Normal 5 3 8 3 2 3 2 3" xfId="37210" xr:uid="{14AC5A80-D1A7-40A7-9EE2-09070235846E}"/>
    <cellStyle name="Normal 5 3 8 3 2 3 2 4" xfId="37211" xr:uid="{9D01125F-533F-4C69-B600-97CD533EDF2E}"/>
    <cellStyle name="Normal 5 3 8 3 2 3 2 5" xfId="37212" xr:uid="{92B6B747-B6D8-4A40-B62B-690EFD2CC94E}"/>
    <cellStyle name="Normal 5 3 8 3 2 3 3" xfId="37213" xr:uid="{E2BF8062-1E4B-4C97-A307-D745779D5CEF}"/>
    <cellStyle name="Normal 5 3 8 3 2 3 3 2" xfId="37214" xr:uid="{3088D67D-5BFA-4E45-AA00-F306BFABE44F}"/>
    <cellStyle name="Normal 5 3 8 3 2 3 4" xfId="37215" xr:uid="{A75CA385-8C7B-4286-85EA-24C1CDA25F5D}"/>
    <cellStyle name="Normal 5 3 8 3 2 3 5" xfId="37216" xr:uid="{E5A7A5AE-3329-4E45-A6D8-15526595985F}"/>
    <cellStyle name="Normal 5 3 8 3 2 4" xfId="37217" xr:uid="{DA674C9C-866E-4DCE-BF17-D5EAF69414C1}"/>
    <cellStyle name="Normal 5 3 8 3 2 5" xfId="37218" xr:uid="{969A836D-428F-4617-9B4C-32BDD2F38309}"/>
    <cellStyle name="Normal 5 3 8 3 2 6" xfId="37219" xr:uid="{4EA77556-142B-448A-B1BC-F754DD29A1F9}"/>
    <cellStyle name="Normal 5 3 8 3 2 6 2" xfId="37220" xr:uid="{A0E5FEAA-D512-42E3-8A93-2A97F527AF9B}"/>
    <cellStyle name="Normal 5 3 8 3 2 7" xfId="37221" xr:uid="{45BF2646-5F3A-474D-AA92-54C42C42AB1A}"/>
    <cellStyle name="Normal 5 3 8 3 2 8" xfId="37222" xr:uid="{46FBC6B0-E800-41C0-B451-47765C345621}"/>
    <cellStyle name="Normal 5 3 8 3 2 9" xfId="37223" xr:uid="{23AF93AF-48DA-4EC5-8A7A-EABCAF95405C}"/>
    <cellStyle name="Normal 5 3 8 3 3" xfId="37224" xr:uid="{77B9B3E7-930C-4D0E-A9C9-F5B17EB32B51}"/>
    <cellStyle name="Normal 5 3 8 3 3 2" xfId="37225" xr:uid="{C32B94BF-3BC2-4C82-A1F8-19FDF559BD1D}"/>
    <cellStyle name="Normal 5 3 8 3 3 3" xfId="37226" xr:uid="{0F331376-2591-48FA-BF0D-CE75DD96F77D}"/>
    <cellStyle name="Normal 5 3 8 3 4" xfId="37227" xr:uid="{7CF7F6AA-697A-4DC9-94CD-B3B7C3B00480}"/>
    <cellStyle name="Normal 5 3 8 3 4 2" xfId="37228" xr:uid="{9DC557A7-198C-473F-95D7-0F01F96BF30D}"/>
    <cellStyle name="Normal 5 3 8 3 4 3" xfId="37229" xr:uid="{0705AD0B-FBF0-43DA-B5AA-F6D38037360D}"/>
    <cellStyle name="Normal 5 3 8 3 5" xfId="37230" xr:uid="{E5BFC781-4BD6-496C-9DD1-4D67196D5281}"/>
    <cellStyle name="Normal 5 3 8 3 5 2" xfId="37231" xr:uid="{C9D3B707-4DDC-406F-A77B-0591D98E629C}"/>
    <cellStyle name="Normal 5 3 8 3 5 3" xfId="37232" xr:uid="{22DC80BA-ECA7-47C0-9B5C-637D9653116A}"/>
    <cellStyle name="Normal 5 3 8 3 6" xfId="37233" xr:uid="{871F2109-A0FC-4F2B-9FBD-C78B724994F4}"/>
    <cellStyle name="Normal 5 3 8 3 6 2" xfId="37234" xr:uid="{A24FCAC3-57E1-4926-952E-A15216562136}"/>
    <cellStyle name="Normal 5 3 8 3 6 3" xfId="37235" xr:uid="{5F1563CF-4F65-4712-9658-A25F454B712C}"/>
    <cellStyle name="Normal 5 3 8 3 7" xfId="37236" xr:uid="{82326A51-10DC-4573-9611-448E5AF200FE}"/>
    <cellStyle name="Normal 5 3 8 3 7 2" xfId="37237" xr:uid="{D6910BE4-5BC1-42B0-8160-18CF085CF13E}"/>
    <cellStyle name="Normal 5 3 8 3 7 3" xfId="37238" xr:uid="{3F7A17CC-A0B4-451C-943D-B596096C8D85}"/>
    <cellStyle name="Normal 5 3 8 3 8" xfId="37239" xr:uid="{170B4723-B406-4985-8CF6-2F9D672CDFE8}"/>
    <cellStyle name="Normal 5 3 8 3 8 2" xfId="37240" xr:uid="{B98ED576-EB77-4DB8-96E0-2724BD75A61C}"/>
    <cellStyle name="Normal 5 3 8 3 8 2 2" xfId="37241" xr:uid="{3E95B3D0-AF19-4A8A-A1A7-E3DB3D42E666}"/>
    <cellStyle name="Normal 5 3 8 3 8 2 2 2" xfId="37242" xr:uid="{4FA2DC1F-CFFF-4A53-84E6-0724AEA60B6A}"/>
    <cellStyle name="Normal 5 3 8 3 8 2 3" xfId="37243" xr:uid="{EF45CBDB-8981-4CC7-A64A-21B0906BA158}"/>
    <cellStyle name="Normal 5 3 8 3 8 2 4" xfId="37244" xr:uid="{1739D1D8-EB39-4F5B-82FB-1F24FF501D73}"/>
    <cellStyle name="Normal 5 3 8 3 8 2 5" xfId="37245" xr:uid="{2821CB06-0D9D-4271-8FBA-75D73334704F}"/>
    <cellStyle name="Normal 5 3 8 3 8 3" xfId="37246" xr:uid="{C7C1E42A-EBBF-4AF0-A415-BB306CDD5545}"/>
    <cellStyle name="Normal 5 3 8 3 8 3 2" xfId="37247" xr:uid="{9FE348E9-A844-4DFD-8906-170F7D96774A}"/>
    <cellStyle name="Normal 5 3 8 3 8 4" xfId="37248" xr:uid="{E8F36450-317D-4B28-A708-664D6D0EC896}"/>
    <cellStyle name="Normal 5 3 8 3 8 5" xfId="37249" xr:uid="{F211B317-9AD6-4765-A1D1-3C26BFF4154A}"/>
    <cellStyle name="Normal 5 3 8 3 9" xfId="37250" xr:uid="{D4717311-A197-4B47-9282-069D79894A72}"/>
    <cellStyle name="Normal 5 3 8 4" xfId="37251" xr:uid="{F335F5F7-9656-410F-A8A4-0B6A431FA6D6}"/>
    <cellStyle name="Normal 5 3 8 4 2" xfId="37252" xr:uid="{2EF24AB2-AE6E-4129-9028-05326168F6F8}"/>
    <cellStyle name="Normal 5 3 8 4 2 2" xfId="37253" xr:uid="{097280CD-8F41-44E7-8844-3BAC67E0D316}"/>
    <cellStyle name="Normal 5 3 8 4 2 2 2" xfId="37254" xr:uid="{48B426B8-6E59-43D9-947C-94813E5315A6}"/>
    <cellStyle name="Normal 5 3 8 4 2 2 2 2" xfId="37255" xr:uid="{9E6857CC-C5F8-4759-A346-4449CC5917B8}"/>
    <cellStyle name="Normal 5 3 8 4 2 2 2 2 2" xfId="37256" xr:uid="{5444EE5E-57A2-48EF-A37E-3DB498BF51CE}"/>
    <cellStyle name="Normal 5 3 8 4 2 2 2 3" xfId="37257" xr:uid="{284A1D83-976C-4900-853D-F8EC6D7BBE4A}"/>
    <cellStyle name="Normal 5 3 8 4 2 2 2 4" xfId="37258" xr:uid="{A52ECB76-6A8D-4B5E-A84B-B8140F1DF893}"/>
    <cellStyle name="Normal 5 3 8 4 2 2 2 5" xfId="37259" xr:uid="{FEA68324-A1AA-4E6C-8A7F-C0562B92EBFE}"/>
    <cellStyle name="Normal 5 3 8 4 2 2 3" xfId="37260" xr:uid="{79EC9F8A-2D99-4BC9-B96F-680F3439CFE6}"/>
    <cellStyle name="Normal 5 3 8 4 2 2 3 2" xfId="37261" xr:uid="{1FB78C29-4A97-44C6-9BDE-D22079C7BEE3}"/>
    <cellStyle name="Normal 5 3 8 4 2 2 4" xfId="37262" xr:uid="{07CC8376-0257-49A3-B1B9-260403F2C5E4}"/>
    <cellStyle name="Normal 5 3 8 4 2 2 5" xfId="37263" xr:uid="{1CFA7886-07C3-4333-BB2E-DC6BDFF4F42E}"/>
    <cellStyle name="Normal 5 3 8 4 2 3" xfId="37264" xr:uid="{2BB8A1A0-9C36-4FA9-A122-129DB71A9A1B}"/>
    <cellStyle name="Normal 5 3 8 4 2 4" xfId="37265" xr:uid="{389611C6-78BB-487C-B091-210498306601}"/>
    <cellStyle name="Normal 5 3 8 4 2 5" xfId="37266" xr:uid="{E9E58EA1-ACC2-4A09-B9EA-F082FFE70758}"/>
    <cellStyle name="Normal 5 3 8 4 2 6" xfId="37267" xr:uid="{D698E1AC-0AFC-4B4E-91CB-31CF419178DC}"/>
    <cellStyle name="Normal 5 3 8 4 2 6 2" xfId="37268" xr:uid="{D89DFEAE-9247-40FC-8F88-4F70F26812F2}"/>
    <cellStyle name="Normal 5 3 8 4 2 7" xfId="37269" xr:uid="{23AA6B06-4AE7-4213-9D75-1FBFEE543ABE}"/>
    <cellStyle name="Normal 5 3 8 4 2 8" xfId="37270" xr:uid="{818DB7BC-CB76-46EE-B9EC-831C97D8A284}"/>
    <cellStyle name="Normal 5 3 8 4 2 9" xfId="37271" xr:uid="{5CD4EED4-164D-4BFD-ACB4-14B2F07F2FEA}"/>
    <cellStyle name="Normal 5 3 8 4 3" xfId="37272" xr:uid="{EFF2E54D-4298-4A5D-8952-10D8C0F34E0E}"/>
    <cellStyle name="Normal 5 3 8 4 3 2" xfId="37273" xr:uid="{7D1214FA-C81A-459F-8D9A-08AFEC914CBE}"/>
    <cellStyle name="Normal 5 3 8 4 3 2 2" xfId="37274" xr:uid="{0F89998B-0432-47E7-9547-12E4AB00D4E8}"/>
    <cellStyle name="Normal 5 3 8 4 3 2 2 2" xfId="37275" xr:uid="{DA836B6F-7731-4116-BF4F-75DBD6ADE980}"/>
    <cellStyle name="Normal 5 3 8 4 3 2 3" xfId="37276" xr:uid="{3810268C-5198-4345-90CC-7E3F9A2AE00E}"/>
    <cellStyle name="Normal 5 3 8 4 3 2 4" xfId="37277" xr:uid="{6E464B33-1263-46EC-89F2-C825890B0D05}"/>
    <cellStyle name="Normal 5 3 8 4 3 2 5" xfId="37278" xr:uid="{8391F11E-7761-4301-9FB4-93645025051F}"/>
    <cellStyle name="Normal 5 3 8 4 3 3" xfId="37279" xr:uid="{E848D484-1699-4307-8CD9-BAF8DCC01B5E}"/>
    <cellStyle name="Normal 5 3 8 4 3 3 2" xfId="37280" xr:uid="{1F74FA28-FF51-4C56-B7A1-43773470A206}"/>
    <cellStyle name="Normal 5 3 8 4 3 4" xfId="37281" xr:uid="{2EE7E1F1-D9B9-4BE7-82E9-31A93DF8E765}"/>
    <cellStyle name="Normal 5 3 8 4 3 5" xfId="37282" xr:uid="{36758FFA-71BE-429D-8309-F160CB0ADF31}"/>
    <cellStyle name="Normal 5 3 8 4 4" xfId="37283" xr:uid="{C04180BB-8897-4A03-81D9-D630ED2F27D4}"/>
    <cellStyle name="Normal 5 3 8 4 5" xfId="37284" xr:uid="{D8EFEDE0-4ED9-44FB-8493-BE67A2F389CF}"/>
    <cellStyle name="Normal 5 3 8 4 6" xfId="37285" xr:uid="{22BC4B0B-C3FD-42EB-8023-D1BA8349E365}"/>
    <cellStyle name="Normal 5 3 8 4 6 2" xfId="37286" xr:uid="{341D7046-9E91-4EF2-9D18-200A0DCD7B54}"/>
    <cellStyle name="Normal 5 3 8 4 7" xfId="37287" xr:uid="{8CB53EA8-FB44-4884-BCA0-865C1EC5AD8C}"/>
    <cellStyle name="Normal 5 3 8 4 8" xfId="37288" xr:uid="{56B7ABAF-29C0-49C5-A0EA-F12DC9287E47}"/>
    <cellStyle name="Normal 5 3 8 4 9" xfId="37289" xr:uid="{C8931812-B3BF-43CC-90D7-99937DAD9333}"/>
    <cellStyle name="Normal 5 3 8 5" xfId="37290" xr:uid="{94DCFCF0-C904-4274-8CF9-95DA799CC09F}"/>
    <cellStyle name="Normal 5 3 8 6" xfId="37291" xr:uid="{D0198566-A7E2-42FE-B035-77F4A4B1AB97}"/>
    <cellStyle name="Normal 5 3 8 7" xfId="37292" xr:uid="{D859A89E-311F-4101-AD8E-68B96554CADB}"/>
    <cellStyle name="Normal 5 3 8 8" xfId="37293" xr:uid="{26416E93-38EC-48D6-B6B0-6D73F2D1907D}"/>
    <cellStyle name="Normal 5 3 8 9" xfId="37294" xr:uid="{D1E87686-03D8-4A20-BD47-E54362D3B042}"/>
    <cellStyle name="Normal 5 3 8 9 2" xfId="37295" xr:uid="{25218623-244C-439A-8067-0E8D7A59745C}"/>
    <cellStyle name="Normal 5 3 8 9 2 2" xfId="37296" xr:uid="{89CFECE1-E884-4BCD-B605-7734E5FE51B6}"/>
    <cellStyle name="Normal 5 3 8 9 2 2 2" xfId="37297" xr:uid="{F2626BB2-0B5E-4D2C-9C50-0B7D6F80594D}"/>
    <cellStyle name="Normal 5 3 8 9 2 3" xfId="37298" xr:uid="{132F61D7-0DDA-4967-A0F2-0AFFB682F070}"/>
    <cellStyle name="Normal 5 3 8 9 2 4" xfId="37299" xr:uid="{209A73F6-9B87-4E85-AC23-7E0B759058BC}"/>
    <cellStyle name="Normal 5 3 8 9 2 5" xfId="37300" xr:uid="{E094205B-0233-49A5-8382-F75873884142}"/>
    <cellStyle name="Normal 5 3 8 9 3" xfId="37301" xr:uid="{8EEEFE6B-961A-4526-9F3A-071AF3ED27A6}"/>
    <cellStyle name="Normal 5 3 8 9 3 2" xfId="37302" xr:uid="{CA78860D-E5C1-403D-A785-03C750F8C1C8}"/>
    <cellStyle name="Normal 5 3 8 9 4" xfId="37303" xr:uid="{C37C47C1-C09C-45B3-9F32-D5F179E8F48F}"/>
    <cellStyle name="Normal 5 3 8 9 5" xfId="37304" xr:uid="{03279DE2-C4B6-45D7-BA92-AA9B7658C402}"/>
    <cellStyle name="Normal 5 3 9" xfId="37305" xr:uid="{EDE5A4FA-7E31-4CD5-AD96-68F1747E259D}"/>
    <cellStyle name="Normal 5 3 9 10" xfId="37306" xr:uid="{D183BC38-E913-4B26-AFA0-0DB6C697F8E2}"/>
    <cellStyle name="Normal 5 3 9 11" xfId="37307" xr:uid="{20B3D712-42A7-4E05-970B-6D07027F92E4}"/>
    <cellStyle name="Normal 5 3 9 12" xfId="37308" xr:uid="{CC50FADD-979B-4FE0-A2E8-9AD02003B8FC}"/>
    <cellStyle name="Normal 5 3 9 12 2" xfId="37309" xr:uid="{FD5D951E-93B4-4DDF-BC7B-95F6AD5E2640}"/>
    <cellStyle name="Normal 5 3 9 13" xfId="37310" xr:uid="{520D16AD-7DB1-4F28-A340-40A4A29B0A8D}"/>
    <cellStyle name="Normal 5 3 9 14" xfId="37311" xr:uid="{574996C6-045E-4883-9E71-6584E2E13538}"/>
    <cellStyle name="Normal 5 3 9 15" xfId="37312" xr:uid="{6EA79F77-F347-4DE3-9DFD-7DB55C9E600D}"/>
    <cellStyle name="Normal 5 3 9 2" xfId="37313" xr:uid="{A3F0C8DC-FD60-43BC-9C42-12A8DA7D0AAC}"/>
    <cellStyle name="Normal 5 3 9 2 2" xfId="37314" xr:uid="{02F540CF-118B-4950-AD9A-6723FAD7FFE8}"/>
    <cellStyle name="Normal 5 3 9 2 2 2" xfId="37315" xr:uid="{873E7DCC-0EA1-421D-B129-99CDF927AAF5}"/>
    <cellStyle name="Normal 5 3 9 2 2 2 2" xfId="37316" xr:uid="{B0F41729-EF0E-4303-8158-6C808E6DF582}"/>
    <cellStyle name="Normal 5 3 9 2 2 2 2 2" xfId="37317" xr:uid="{7D33D745-AD75-4534-9A8D-42B571280D36}"/>
    <cellStyle name="Normal 5 3 9 2 2 2 2 2 2" xfId="37318" xr:uid="{2F8591C4-B209-417E-A8CC-89FDC042AABB}"/>
    <cellStyle name="Normal 5 3 9 2 2 2 2 3" xfId="37319" xr:uid="{43739F55-0174-4561-94A2-B208629073AC}"/>
    <cellStyle name="Normal 5 3 9 2 2 2 2 4" xfId="37320" xr:uid="{AB48B0C2-8AEF-4C99-B0A9-F11B6FB4FD6E}"/>
    <cellStyle name="Normal 5 3 9 2 2 2 2 5" xfId="37321" xr:uid="{9ABF4806-7C72-47B5-84FC-00563081F204}"/>
    <cellStyle name="Normal 5 3 9 2 2 2 3" xfId="37322" xr:uid="{B9F8DCF2-522D-4819-8FEC-C072DF6ADA59}"/>
    <cellStyle name="Normal 5 3 9 2 2 2 3 2" xfId="37323" xr:uid="{3E1B1861-513D-44F0-A305-0A027D80C80E}"/>
    <cellStyle name="Normal 5 3 9 2 2 2 4" xfId="37324" xr:uid="{FC95C328-4230-4145-8887-D8B3781E9090}"/>
    <cellStyle name="Normal 5 3 9 2 2 2 5" xfId="37325" xr:uid="{98AFF39A-7F68-4835-B5D0-1E73A2377F2A}"/>
    <cellStyle name="Normal 5 3 9 2 2 3" xfId="37326" xr:uid="{A2C9098B-DDFA-49D1-8F19-ED1CB62B7FAA}"/>
    <cellStyle name="Normal 5 3 9 2 2 4" xfId="37327" xr:uid="{FB2B2159-7AF0-4819-80CA-47032DBB5D74}"/>
    <cellStyle name="Normal 5 3 9 2 2 5" xfId="37328" xr:uid="{5B50A18A-D45A-489F-8955-18332F1AD345}"/>
    <cellStyle name="Normal 5 3 9 2 2 6" xfId="37329" xr:uid="{AAF20F02-FBA9-488A-A31A-A15729F5CE25}"/>
    <cellStyle name="Normal 5 3 9 2 2 6 2" xfId="37330" xr:uid="{58AE8E19-50F2-461F-A10E-141CB8A24EAE}"/>
    <cellStyle name="Normal 5 3 9 2 2 7" xfId="37331" xr:uid="{7B6DF7A2-2F3C-4CC7-B4E5-91D83F886EEE}"/>
    <cellStyle name="Normal 5 3 9 2 2 8" xfId="37332" xr:uid="{ECE7734E-C58D-441A-BDB8-9E3F8F68DC40}"/>
    <cellStyle name="Normal 5 3 9 2 2 9" xfId="37333" xr:uid="{724E64B2-6105-40B5-8508-1C0E80DA6E1E}"/>
    <cellStyle name="Normal 5 3 9 2 3" xfId="37334" xr:uid="{F534D72E-C091-435E-8BBC-8903B347F87D}"/>
    <cellStyle name="Normal 5 3 9 2 3 2" xfId="37335" xr:uid="{4F4A54DB-6BB3-4ADE-BA98-5C251B6E00A0}"/>
    <cellStyle name="Normal 5 3 9 2 3 2 2" xfId="37336" xr:uid="{15BFD3A1-0F8C-4CE0-9E60-A057B07ADCE5}"/>
    <cellStyle name="Normal 5 3 9 2 3 2 2 2" xfId="37337" xr:uid="{8FB8B7A4-FA8F-419A-A68E-10C9FD0171BD}"/>
    <cellStyle name="Normal 5 3 9 2 3 2 3" xfId="37338" xr:uid="{E11646E6-0A28-4A69-9CA7-D7A829EBBB51}"/>
    <cellStyle name="Normal 5 3 9 2 3 2 4" xfId="37339" xr:uid="{4F6A1C44-5FBA-4D0C-BCFA-783BE220E737}"/>
    <cellStyle name="Normal 5 3 9 2 3 2 5" xfId="37340" xr:uid="{2215FFE1-9DFD-40F4-86C5-AF0616FA8247}"/>
    <cellStyle name="Normal 5 3 9 2 3 3" xfId="37341" xr:uid="{FB24D4A4-FBB4-4BB3-91C0-CB5FBF9DB099}"/>
    <cellStyle name="Normal 5 3 9 2 3 3 2" xfId="37342" xr:uid="{60922A81-79CE-4CE8-AD67-5FADBFBD3CC3}"/>
    <cellStyle name="Normal 5 3 9 2 3 4" xfId="37343" xr:uid="{F437AB4B-D0EF-471B-84C4-9F3825956B07}"/>
    <cellStyle name="Normal 5 3 9 2 3 5" xfId="37344" xr:uid="{26AE30D5-8B43-4FBC-B99A-FA60CA564A44}"/>
    <cellStyle name="Normal 5 3 9 2 4" xfId="37345" xr:uid="{B72B7CA3-4A6D-495A-9D2F-399FC66EA5AD}"/>
    <cellStyle name="Normal 5 3 9 2 5" xfId="37346" xr:uid="{02E6CF1D-EAD7-4642-A536-9133AF9371EF}"/>
    <cellStyle name="Normal 5 3 9 2 6" xfId="37347" xr:uid="{D3A581EE-C007-46BA-9312-3AA9189C5E7E}"/>
    <cellStyle name="Normal 5 3 9 2 6 2" xfId="37348" xr:uid="{19199FEF-4412-40E2-8335-E1C25DF26E2D}"/>
    <cellStyle name="Normal 5 3 9 2 7" xfId="37349" xr:uid="{025E7E63-D856-49B3-B181-EB2D8A9221CA}"/>
    <cellStyle name="Normal 5 3 9 2 8" xfId="37350" xr:uid="{059DD820-A260-44D8-BFAB-E097FF60465B}"/>
    <cellStyle name="Normal 5 3 9 2 9" xfId="37351" xr:uid="{164C896D-535D-454E-AD1F-B68DD2E79278}"/>
    <cellStyle name="Normal 5 3 9 3" xfId="37352" xr:uid="{7F5ACF66-10E3-4CB2-A830-7B1DA47C650A}"/>
    <cellStyle name="Normal 5 3 9 4" xfId="37353" xr:uid="{4CB4A374-9101-41A2-978D-DC15B21070FA}"/>
    <cellStyle name="Normal 5 3 9 5" xfId="37354" xr:uid="{27BE7F8F-224F-41E4-B75F-346BB1176680}"/>
    <cellStyle name="Normal 5 3 9 6" xfId="37355" xr:uid="{A3DEFA4C-E8B7-415E-811E-222A1CCA06D3}"/>
    <cellStyle name="Normal 5 3 9 7" xfId="37356" xr:uid="{7D51E817-DA6C-49A5-B68C-0D02D96879F1}"/>
    <cellStyle name="Normal 5 3 9 8" xfId="37357" xr:uid="{F202D18D-58D4-4B37-99EA-A0385CBCAC6F}"/>
    <cellStyle name="Normal 5 3 9 8 2" xfId="37358" xr:uid="{624F1CF9-5190-485F-B397-C51C644F052F}"/>
    <cellStyle name="Normal 5 3 9 8 2 2" xfId="37359" xr:uid="{1A4E0D43-13A2-4D51-9063-7CA7D92C8435}"/>
    <cellStyle name="Normal 5 3 9 8 2 2 2" xfId="37360" xr:uid="{4AAF501E-825D-43D9-8029-4ACB5E158003}"/>
    <cellStyle name="Normal 5 3 9 8 2 3" xfId="37361" xr:uid="{18B56EBB-CD18-4ACA-B0C4-FE2D8B440CBA}"/>
    <cellStyle name="Normal 5 3 9 8 2 4" xfId="37362" xr:uid="{5E353025-DC57-49E9-AB6F-8FE17333CE64}"/>
    <cellStyle name="Normal 5 3 9 8 2 5" xfId="37363" xr:uid="{2FBEAB3F-6AF6-45EF-AAB5-D0EAF8FB73F5}"/>
    <cellStyle name="Normal 5 3 9 8 3" xfId="37364" xr:uid="{A053DA06-4E24-46DE-BCE6-4297ADFEE4D1}"/>
    <cellStyle name="Normal 5 3 9 8 3 2" xfId="37365" xr:uid="{6B7E18C9-030B-4FAB-BDFF-75B2FD76C606}"/>
    <cellStyle name="Normal 5 3 9 8 4" xfId="37366" xr:uid="{39EC2933-C97C-4DB7-9AF3-F341752319E8}"/>
    <cellStyle name="Normal 5 3 9 8 5" xfId="37367" xr:uid="{161FAFF1-8C7E-4348-BD65-1E5BA26DB3DB}"/>
    <cellStyle name="Normal 5 3 9 9" xfId="37368" xr:uid="{54F72608-8741-42B7-82DF-46237FD2FBB2}"/>
    <cellStyle name="Normal 5 30" xfId="37369" xr:uid="{9A47476D-8EE2-4E34-BBA0-03C99749DA71}"/>
    <cellStyle name="Normal 5 31" xfId="37370" xr:uid="{199DDDCB-CD7D-474A-B6E2-7EDB265F32B8}"/>
    <cellStyle name="Normal 5 32" xfId="37371" xr:uid="{7195992C-AF5E-44AC-90E6-13EAF13CF279}"/>
    <cellStyle name="Normal 5 33" xfId="37372" xr:uid="{63F0F5EC-CB3E-4D5C-B898-F857CA79A97C}"/>
    <cellStyle name="Normal 5 34" xfId="37373" xr:uid="{48C3C4F1-D1E3-44A9-BDC1-69F678DEC86F}"/>
    <cellStyle name="Normal 5 35" xfId="37374" xr:uid="{3765F49D-5B17-40BC-BDD3-A774E38F89F6}"/>
    <cellStyle name="Normal 5 36" xfId="37375" xr:uid="{1DA62CF9-4B7B-41E9-AD7B-7130B316FC31}"/>
    <cellStyle name="Normal 5 37" xfId="37376" xr:uid="{FEFB11EC-5090-42D5-A473-D7B0EBDD9005}"/>
    <cellStyle name="Normal 5 38" xfId="37377" xr:uid="{3997EADD-AB8B-4F2F-A8A4-9FA6ED331E6E}"/>
    <cellStyle name="Normal 5 39" xfId="37378" xr:uid="{E0A768A9-4E01-41CD-AB19-4DAEAB0286C7}"/>
    <cellStyle name="Normal 5 4" xfId="323" xr:uid="{3AB20871-52A6-4F0A-BCEC-6C6C595ED3A0}"/>
    <cellStyle name="Normal 5 4 2" xfId="37379" xr:uid="{B03006C5-EB10-4A0B-9C74-6D6FA793EFD7}"/>
    <cellStyle name="Normal 5 4 2 2" xfId="37380" xr:uid="{B20C9234-9503-4867-8873-99BBE3B4A6EE}"/>
    <cellStyle name="Normal 5 4 2 2 2" xfId="43225" xr:uid="{ACBAF081-46F5-4747-A6B6-4E2FC628B7A9}"/>
    <cellStyle name="Normal 5 4 2 3" xfId="37381" xr:uid="{51DE968A-5665-4716-A699-441B3EEF89FD}"/>
    <cellStyle name="Normal 5 4 2 3 2" xfId="43226" xr:uid="{96663203-2311-4883-8C3D-8BE685EEAF71}"/>
    <cellStyle name="Normal 5 4 2 4" xfId="43227" xr:uid="{B7E77008-4DDF-4D77-A62D-322CF9383C48}"/>
    <cellStyle name="Normal 5 4 3" xfId="37382" xr:uid="{DC9F9DF3-6274-4353-B1E1-32B8A57336FF}"/>
    <cellStyle name="Normal 5 4 3 2" xfId="37383" xr:uid="{3644D19D-E991-47B5-A799-937CB6C5AFCB}"/>
    <cellStyle name="Normal 5 4 3 3" xfId="37384" xr:uid="{D08BF646-5C93-4D69-8657-9B5E0A1C650C}"/>
    <cellStyle name="Normal 5 4 4" xfId="37385" xr:uid="{D8A48E58-6B77-43B5-8ED6-5B2732B38F37}"/>
    <cellStyle name="Normal 5 4 4 2" xfId="43228" xr:uid="{70BEFCDB-04A0-455C-92FD-E1CFA8D92FCF}"/>
    <cellStyle name="Normal 5 4 5" xfId="37386" xr:uid="{8072360E-8662-4078-A608-1FDD5E863951}"/>
    <cellStyle name="Normal 5 40" xfId="37387" xr:uid="{98261978-1F0B-40CF-8758-A6B8BFE0822D}"/>
    <cellStyle name="Normal 5 41" xfId="37388" xr:uid="{68A7C335-F42C-4E39-87E1-530A7AC71F8B}"/>
    <cellStyle name="Normal 5 42" xfId="37389" xr:uid="{36F91883-E9CF-4AE4-96A6-ECA1667A2549}"/>
    <cellStyle name="Normal 5 43" xfId="37390" xr:uid="{6311313A-6EC3-4E67-870C-DF8AC5594BF7}"/>
    <cellStyle name="Normal 5 44" xfId="37391" xr:uid="{0DD2C03C-F313-4334-ADEF-9C68C4A2585C}"/>
    <cellStyle name="Normal 5 45" xfId="37392" xr:uid="{F905E91E-2958-4640-88CB-645AB557D152}"/>
    <cellStyle name="Normal 5 46" xfId="37393" xr:uid="{CE412556-F3E6-4BDA-8303-7C764A191BD6}"/>
    <cellStyle name="Normal 5 47" xfId="37394" xr:uid="{3F080089-56D7-4BAD-872C-CEAC8070CEDC}"/>
    <cellStyle name="Normal 5 47 10" xfId="37395" xr:uid="{BF4EA745-BB57-4595-A883-00B8802A5771}"/>
    <cellStyle name="Normal 5 47 11" xfId="37396" xr:uid="{C1069803-CFA1-4047-88E0-AB572005F58D}"/>
    <cellStyle name="Normal 5 47 12" xfId="37397" xr:uid="{DE6BCB48-965D-46B7-8442-06372DAD7757}"/>
    <cellStyle name="Normal 5 47 13" xfId="37398" xr:uid="{7AD0F2BC-3313-422C-9935-8675C74AB270}"/>
    <cellStyle name="Normal 5 47 13 2" xfId="37399" xr:uid="{395345F9-C317-4CC6-A151-71DD21B56EBE}"/>
    <cellStyle name="Normal 5 47 14" xfId="37400" xr:uid="{4870C1C9-83E1-4D29-928B-C6E2B0E04BBA}"/>
    <cellStyle name="Normal 5 47 15" xfId="37401" xr:uid="{73A576A1-FD18-4D91-BE71-888B597CA66B}"/>
    <cellStyle name="Normal 5 47 16" xfId="37402" xr:uid="{C4D44A07-6D03-405A-AF98-3FBF0ACDBD08}"/>
    <cellStyle name="Normal 5 47 2" xfId="37403" xr:uid="{1203791D-E091-443D-A456-BA89C6DE9902}"/>
    <cellStyle name="Normal 5 47 2 10" xfId="37404" xr:uid="{A05D851A-0782-4DAA-A7CF-F7FCD87FE193}"/>
    <cellStyle name="Normal 5 47 2 11" xfId="37405" xr:uid="{466F7CBD-BC7B-45CA-B926-D32E4FABB1E4}"/>
    <cellStyle name="Normal 5 47 2 12" xfId="37406" xr:uid="{15210B3B-F054-4285-AA4B-DA1FE1AD9362}"/>
    <cellStyle name="Normal 5 47 2 13" xfId="37407" xr:uid="{F4DD77D1-6C43-4AAE-8BCD-FE4B5BF4FC45}"/>
    <cellStyle name="Normal 5 47 2 13 2" xfId="37408" xr:uid="{D251006E-E532-4285-AE5F-6DD39972B3D3}"/>
    <cellStyle name="Normal 5 47 2 14" xfId="37409" xr:uid="{5FC20126-A660-4F39-9DF1-3B8BACFDBD38}"/>
    <cellStyle name="Normal 5 47 2 15" xfId="37410" xr:uid="{328B53A2-806D-4F7C-8439-0EDE61F1D7A0}"/>
    <cellStyle name="Normal 5 47 2 16" xfId="37411" xr:uid="{4B566DA8-5A0C-41CA-8851-E9D997A4B273}"/>
    <cellStyle name="Normal 5 47 2 2" xfId="37412" xr:uid="{ECDCC17B-E1D6-48E4-9717-883A372B1F0D}"/>
    <cellStyle name="Normal 5 47 2 2 10" xfId="37413" xr:uid="{B96FDEAF-C9BC-495B-A3F9-797B284A0E4F}"/>
    <cellStyle name="Normal 5 47 2 2 11" xfId="37414" xr:uid="{C477150E-62A1-4ABE-AAA1-2042852538C9}"/>
    <cellStyle name="Normal 5 47 2 2 12" xfId="37415" xr:uid="{D2D3DB6B-5B00-4267-9DE2-1418B276974A}"/>
    <cellStyle name="Normal 5 47 2 2 12 2" xfId="37416" xr:uid="{A9BFACA6-FC78-40B2-AF94-3EAD6ADE1B80}"/>
    <cellStyle name="Normal 5 47 2 2 13" xfId="37417" xr:uid="{E6F8CFAD-27F3-41CF-836A-629418C69C3F}"/>
    <cellStyle name="Normal 5 47 2 2 14" xfId="37418" xr:uid="{1DF28C75-3992-4EE7-BB2B-B98A2D8E857B}"/>
    <cellStyle name="Normal 5 47 2 2 15" xfId="37419" xr:uid="{22DC7B71-F9BA-4D4C-9D44-69044C9E5951}"/>
    <cellStyle name="Normal 5 47 2 2 2" xfId="37420" xr:uid="{F4D7A67E-37F9-42EA-A4B6-4D8B384234A1}"/>
    <cellStyle name="Normal 5 47 2 2 2 2" xfId="37421" xr:uid="{B908CB6F-AE55-4B15-AE9C-54BB103A6604}"/>
    <cellStyle name="Normal 5 47 2 2 2 2 2" xfId="37422" xr:uid="{FAE684B9-F63B-4A8B-8CE0-5F2F3C44DDEC}"/>
    <cellStyle name="Normal 5 47 2 2 2 2 2 2" xfId="37423" xr:uid="{F4D92DF6-E4A3-42E4-AF5E-3ECF9B450288}"/>
    <cellStyle name="Normal 5 47 2 2 2 2 2 2 2" xfId="37424" xr:uid="{9F08426E-C706-42CF-834D-9895889BC908}"/>
    <cellStyle name="Normal 5 47 2 2 2 2 2 2 2 2" xfId="37425" xr:uid="{07BCE5B0-EEB5-4A49-B0BA-6BF72830CFDD}"/>
    <cellStyle name="Normal 5 47 2 2 2 2 2 2 3" xfId="37426" xr:uid="{5E4E2CF4-5DE9-44F1-B18A-98C9748A0B52}"/>
    <cellStyle name="Normal 5 47 2 2 2 2 2 2 4" xfId="37427" xr:uid="{047C2458-980C-47CF-B8F4-79B36D2C6CBE}"/>
    <cellStyle name="Normal 5 47 2 2 2 2 2 2 5" xfId="37428" xr:uid="{E08769BF-6005-4EC9-88F9-822C7C579DF8}"/>
    <cellStyle name="Normal 5 47 2 2 2 2 2 3" xfId="37429" xr:uid="{BA94080A-EDE1-4434-A3CE-D8CF46A82526}"/>
    <cellStyle name="Normal 5 47 2 2 2 2 2 3 2" xfId="37430" xr:uid="{7DBEE431-C09B-4EF1-98E1-F27CA7598FDF}"/>
    <cellStyle name="Normal 5 47 2 2 2 2 2 4" xfId="37431" xr:uid="{64F484BA-7C6B-4F44-87DD-9A360D3798F2}"/>
    <cellStyle name="Normal 5 47 2 2 2 2 2 5" xfId="37432" xr:uid="{0FFEE9AD-1A0B-43B0-9F75-9B065B780D80}"/>
    <cellStyle name="Normal 5 47 2 2 2 2 3" xfId="37433" xr:uid="{8136F58A-4461-457A-9F53-9BAFF0D46F4E}"/>
    <cellStyle name="Normal 5 47 2 2 2 2 4" xfId="37434" xr:uid="{9834FDCF-959D-4670-A4D7-6B06F5630110}"/>
    <cellStyle name="Normal 5 47 2 2 2 2 5" xfId="37435" xr:uid="{0FBA1B86-1023-4DD9-8659-F87A19BB6E23}"/>
    <cellStyle name="Normal 5 47 2 2 2 2 6" xfId="37436" xr:uid="{C76A068D-1827-4A79-94AA-98B39728CE19}"/>
    <cellStyle name="Normal 5 47 2 2 2 2 6 2" xfId="37437" xr:uid="{68C38CBE-20F6-4891-91A6-3E919CFBAC66}"/>
    <cellStyle name="Normal 5 47 2 2 2 2 7" xfId="37438" xr:uid="{204DDECE-8357-4BEA-90DA-B3D44C4942C7}"/>
    <cellStyle name="Normal 5 47 2 2 2 2 8" xfId="37439" xr:uid="{75C4C0A5-5F6A-44C9-8A5F-250315E8B26B}"/>
    <cellStyle name="Normal 5 47 2 2 2 2 9" xfId="37440" xr:uid="{A1B5874D-C724-4567-B36F-F3B6C0948548}"/>
    <cellStyle name="Normal 5 47 2 2 2 3" xfId="37441" xr:uid="{220EC172-9E1F-4C57-8932-158E0C368316}"/>
    <cellStyle name="Normal 5 47 2 2 2 3 2" xfId="37442" xr:uid="{E5723529-F3E1-423B-915E-AE88A80C2210}"/>
    <cellStyle name="Normal 5 47 2 2 2 3 2 2" xfId="37443" xr:uid="{3778BF14-81B8-4023-875B-551834CEBE01}"/>
    <cellStyle name="Normal 5 47 2 2 2 3 2 2 2" xfId="37444" xr:uid="{6E8EA2F6-F7F6-4A5D-AD06-CE98561E93C0}"/>
    <cellStyle name="Normal 5 47 2 2 2 3 2 3" xfId="37445" xr:uid="{79354152-B56C-4411-8771-2DABCF40932F}"/>
    <cellStyle name="Normal 5 47 2 2 2 3 2 4" xfId="37446" xr:uid="{7E451A3C-9888-4CAD-8C8A-1A570DAD31E7}"/>
    <cellStyle name="Normal 5 47 2 2 2 3 2 5" xfId="37447" xr:uid="{49D52221-4376-4839-A615-4245C5C3F619}"/>
    <cellStyle name="Normal 5 47 2 2 2 3 3" xfId="37448" xr:uid="{8878EACF-AD2E-42CF-8B50-68199B23CB07}"/>
    <cellStyle name="Normal 5 47 2 2 2 3 3 2" xfId="37449" xr:uid="{4AA75E19-78C9-4F13-BB4B-579F0E2DA958}"/>
    <cellStyle name="Normal 5 47 2 2 2 3 4" xfId="37450" xr:uid="{7B92E0F7-07E8-4E1E-808F-8001DBCF2DF1}"/>
    <cellStyle name="Normal 5 47 2 2 2 3 5" xfId="37451" xr:uid="{92548D4D-38A9-486D-B52B-67F4EA14017C}"/>
    <cellStyle name="Normal 5 47 2 2 2 4" xfId="37452" xr:uid="{01760FFC-DC97-417C-8619-2808C07D75DD}"/>
    <cellStyle name="Normal 5 47 2 2 2 5" xfId="37453" xr:uid="{94025732-6C7F-4787-A9B4-0571949FBCAA}"/>
    <cellStyle name="Normal 5 47 2 2 2 6" xfId="37454" xr:uid="{8A01FA14-0AB2-41AA-B592-3DC4FDFFE154}"/>
    <cellStyle name="Normal 5 47 2 2 2 6 2" xfId="37455" xr:uid="{3C745C0C-F6FA-4F6F-9C82-76B660A3EAE8}"/>
    <cellStyle name="Normal 5 47 2 2 2 7" xfId="37456" xr:uid="{D10F8CB1-D111-4650-8092-607C1DA68A3B}"/>
    <cellStyle name="Normal 5 47 2 2 2 8" xfId="37457" xr:uid="{EC1EBC53-A820-4416-81AA-D580DF36ECE2}"/>
    <cellStyle name="Normal 5 47 2 2 2 9" xfId="37458" xr:uid="{89EE68A4-174D-4DF1-AEAD-1E5241A48797}"/>
    <cellStyle name="Normal 5 47 2 2 3" xfId="37459" xr:uid="{361AB727-86BA-4EEE-8BE4-6C9227A8C59E}"/>
    <cellStyle name="Normal 5 47 2 2 3 2" xfId="37460" xr:uid="{A0E59B27-79D1-4605-B651-4E61B5E0DD17}"/>
    <cellStyle name="Normal 5 47 2 2 3 3" xfId="37461" xr:uid="{E7C1BD84-6852-4B81-850D-FCAB3A3C80E2}"/>
    <cellStyle name="Normal 5 47 2 2 4" xfId="37462" xr:uid="{BDB2EF7F-E53B-493E-81ED-A3770AD91763}"/>
    <cellStyle name="Normal 5 47 2 2 4 2" xfId="37463" xr:uid="{EB1DC69F-5A7D-4001-BDC7-48B3A7A7FCA2}"/>
    <cellStyle name="Normal 5 47 2 2 4 3" xfId="37464" xr:uid="{664F32D5-AB02-4F68-B9C0-A8EC124E056A}"/>
    <cellStyle name="Normal 5 47 2 2 5" xfId="37465" xr:uid="{2968543C-4357-4AF9-ABFA-93CE7453ABB9}"/>
    <cellStyle name="Normal 5 47 2 2 5 2" xfId="37466" xr:uid="{B79AEAE5-F84E-4265-B1B5-E2F4507ACC10}"/>
    <cellStyle name="Normal 5 47 2 2 5 3" xfId="37467" xr:uid="{94D16C2F-D6B3-493E-BEA8-47EA0B38B19C}"/>
    <cellStyle name="Normal 5 47 2 2 6" xfId="37468" xr:uid="{7CD65169-30F5-446E-BD20-2FB5BD7EECC2}"/>
    <cellStyle name="Normal 5 47 2 2 6 2" xfId="37469" xr:uid="{07E57A45-80F2-42F1-A8E4-D51E49BC43E2}"/>
    <cellStyle name="Normal 5 47 2 2 6 3" xfId="37470" xr:uid="{F77029B5-D73F-480E-A8C6-A6811D0C9E81}"/>
    <cellStyle name="Normal 5 47 2 2 7" xfId="37471" xr:uid="{53148774-A6E9-4F88-B40B-99BC7BE655EB}"/>
    <cellStyle name="Normal 5 47 2 2 7 2" xfId="37472" xr:uid="{A7900FBD-B3F2-4537-893F-A3B5F0A9EE32}"/>
    <cellStyle name="Normal 5 47 2 2 7 3" xfId="37473" xr:uid="{BC119EB4-D88A-4169-AED6-F7ABC252B813}"/>
    <cellStyle name="Normal 5 47 2 2 8" xfId="37474" xr:uid="{DCADA673-D9D8-431D-B1CD-653B52AFFEAE}"/>
    <cellStyle name="Normal 5 47 2 2 8 2" xfId="37475" xr:uid="{F14C19CC-EE2C-4C55-B1E9-F271BCB29FA5}"/>
    <cellStyle name="Normal 5 47 2 2 8 2 2" xfId="37476" xr:uid="{8134F32D-760B-4268-9971-BF08AEDB2416}"/>
    <cellStyle name="Normal 5 47 2 2 8 2 2 2" xfId="37477" xr:uid="{9B787DB1-9E13-414A-87C0-21FCFF4A7E86}"/>
    <cellStyle name="Normal 5 47 2 2 8 2 3" xfId="37478" xr:uid="{BBF19997-BAD5-4547-9FA1-94B402517EFB}"/>
    <cellStyle name="Normal 5 47 2 2 8 2 4" xfId="37479" xr:uid="{090DA077-DBE0-4C67-95BF-DF03701911B0}"/>
    <cellStyle name="Normal 5 47 2 2 8 2 5" xfId="37480" xr:uid="{E273509B-9810-454F-9C31-6013871B3F58}"/>
    <cellStyle name="Normal 5 47 2 2 8 3" xfId="37481" xr:uid="{E91E525A-D61C-4DD0-967E-3DE51AA058CF}"/>
    <cellStyle name="Normal 5 47 2 2 8 3 2" xfId="37482" xr:uid="{6132A1FC-1C53-4FC2-BE75-FEA93A876C4E}"/>
    <cellStyle name="Normal 5 47 2 2 8 4" xfId="37483" xr:uid="{CB7A1F84-75C9-4871-A1D4-3158C3DF2623}"/>
    <cellStyle name="Normal 5 47 2 2 8 5" xfId="37484" xr:uid="{BBB2D693-32F6-4AF1-AE1A-DBAF39DA4BA2}"/>
    <cellStyle name="Normal 5 47 2 2 9" xfId="37485" xr:uid="{88090645-508F-4270-96F9-D65E101C1F1A}"/>
    <cellStyle name="Normal 5 47 2 3" xfId="37486" xr:uid="{29300FCD-0BE4-4F11-8578-7BA954B8C02B}"/>
    <cellStyle name="Normal 5 47 2 3 2" xfId="37487" xr:uid="{16EC73B8-49D9-4A15-BBFF-384AD6916E47}"/>
    <cellStyle name="Normal 5 47 2 3 3" xfId="37488" xr:uid="{8A1A5657-6D80-45E5-9A83-E3F93CD0D1B9}"/>
    <cellStyle name="Normal 5 47 2 4" xfId="37489" xr:uid="{F97BAE31-1024-4F80-AB44-3FE8A58316DF}"/>
    <cellStyle name="Normal 5 47 2 4 2" xfId="37490" xr:uid="{9805E69D-2D1B-4A05-9F40-03B583AB09F6}"/>
    <cellStyle name="Normal 5 47 2 4 2 2" xfId="37491" xr:uid="{65540B75-913C-4A50-A32A-BD46BC7583F8}"/>
    <cellStyle name="Normal 5 47 2 4 2 2 2" xfId="37492" xr:uid="{A966EE4A-7802-4AE2-81B3-B518455545B2}"/>
    <cellStyle name="Normal 5 47 2 4 2 2 2 2" xfId="37493" xr:uid="{AD524CC7-A25C-4497-913E-20A1FB28BBC8}"/>
    <cellStyle name="Normal 5 47 2 4 2 2 2 2 2" xfId="37494" xr:uid="{5436FF88-F80A-49F8-B02D-CD1A0A18F935}"/>
    <cellStyle name="Normal 5 47 2 4 2 2 2 3" xfId="37495" xr:uid="{8B49525C-0AF3-44B3-BB9D-10F1E3309A65}"/>
    <cellStyle name="Normal 5 47 2 4 2 2 2 4" xfId="37496" xr:uid="{9590D927-5213-4C57-B772-66D7F7C88AA8}"/>
    <cellStyle name="Normal 5 47 2 4 2 2 2 5" xfId="37497" xr:uid="{F7D185AA-74C3-4706-A6BE-902954D15083}"/>
    <cellStyle name="Normal 5 47 2 4 2 2 3" xfId="37498" xr:uid="{1AB3C93B-0E4A-4812-AA2B-E2B8C23D7A86}"/>
    <cellStyle name="Normal 5 47 2 4 2 2 3 2" xfId="37499" xr:uid="{B3AD8FF4-AE1A-4FDE-B2A9-4924E071D383}"/>
    <cellStyle name="Normal 5 47 2 4 2 2 4" xfId="37500" xr:uid="{138E9ACD-47E9-4EF4-B8FE-611ED16C89EA}"/>
    <cellStyle name="Normal 5 47 2 4 2 2 5" xfId="37501" xr:uid="{DE5B11D0-6642-4F3E-B2E6-35202DC480FA}"/>
    <cellStyle name="Normal 5 47 2 4 2 3" xfId="37502" xr:uid="{CDE88275-005E-4031-BF56-8634B6AFD10B}"/>
    <cellStyle name="Normal 5 47 2 4 2 4" xfId="37503" xr:uid="{74FAA167-57FF-4EB2-91A8-416306A2382B}"/>
    <cellStyle name="Normal 5 47 2 4 2 5" xfId="37504" xr:uid="{13F7489D-E8DA-441C-AC54-D41251A89CBF}"/>
    <cellStyle name="Normal 5 47 2 4 2 6" xfId="37505" xr:uid="{6C60677A-4570-42B6-BD4F-712EBEDF52D3}"/>
    <cellStyle name="Normal 5 47 2 4 2 6 2" xfId="37506" xr:uid="{DE5084B1-0B7C-4F85-B86F-0E6969FF6C0D}"/>
    <cellStyle name="Normal 5 47 2 4 2 7" xfId="37507" xr:uid="{CA55661C-2E39-4B17-8183-C8F2BB542A7B}"/>
    <cellStyle name="Normal 5 47 2 4 2 8" xfId="37508" xr:uid="{4BC5CB4C-1825-444B-BDAC-4CF9E662C924}"/>
    <cellStyle name="Normal 5 47 2 4 2 9" xfId="37509" xr:uid="{89546BD6-1483-4D74-BC6C-A88846525195}"/>
    <cellStyle name="Normal 5 47 2 4 3" xfId="37510" xr:uid="{5E5A2A28-93C8-48F8-86AC-8C2F82363CC1}"/>
    <cellStyle name="Normal 5 47 2 4 3 2" xfId="37511" xr:uid="{47095E16-C362-4320-9E88-824A76908296}"/>
    <cellStyle name="Normal 5 47 2 4 3 2 2" xfId="37512" xr:uid="{33892A0D-734E-41BF-A8A9-EFEF1A191103}"/>
    <cellStyle name="Normal 5 47 2 4 3 2 2 2" xfId="37513" xr:uid="{293D6157-1F37-4664-B908-16E7FF2C9748}"/>
    <cellStyle name="Normal 5 47 2 4 3 2 3" xfId="37514" xr:uid="{3AA60C5A-198B-4161-85EE-A63252422353}"/>
    <cellStyle name="Normal 5 47 2 4 3 2 4" xfId="37515" xr:uid="{47EFC5FC-84AA-4425-93C2-9B0EB4D6B85D}"/>
    <cellStyle name="Normal 5 47 2 4 3 2 5" xfId="37516" xr:uid="{4652E257-47B2-48B3-8592-3C652A9F3C9F}"/>
    <cellStyle name="Normal 5 47 2 4 3 3" xfId="37517" xr:uid="{5892E8BB-4EA6-4658-A06D-290F98530DDD}"/>
    <cellStyle name="Normal 5 47 2 4 3 3 2" xfId="37518" xr:uid="{209097B2-86F7-48EA-AF2B-4B0850916BA8}"/>
    <cellStyle name="Normal 5 47 2 4 3 4" xfId="37519" xr:uid="{D853C170-092D-4F8C-8F7E-4D0A0830E07B}"/>
    <cellStyle name="Normal 5 47 2 4 3 5" xfId="37520" xr:uid="{DAAA7669-222F-4125-9376-2EB56039E5AC}"/>
    <cellStyle name="Normal 5 47 2 4 4" xfId="37521" xr:uid="{86A22CF6-B389-448C-A811-FD10872E7EEF}"/>
    <cellStyle name="Normal 5 47 2 4 5" xfId="37522" xr:uid="{BFAD6025-C046-4A28-98A1-294E5E610437}"/>
    <cellStyle name="Normal 5 47 2 4 6" xfId="37523" xr:uid="{489DD38E-32BF-4745-9753-05B08B66113D}"/>
    <cellStyle name="Normal 5 47 2 4 6 2" xfId="37524" xr:uid="{CC68E1A2-1A2B-4676-A338-AC642FF2611A}"/>
    <cellStyle name="Normal 5 47 2 4 7" xfId="37525" xr:uid="{EBB8B33B-090F-4BD1-B6CA-8C4553A4AB78}"/>
    <cellStyle name="Normal 5 47 2 4 8" xfId="37526" xr:uid="{B536018F-4EB0-4659-8B89-C7B231FE1AEF}"/>
    <cellStyle name="Normal 5 47 2 4 9" xfId="37527" xr:uid="{DA6AA9D3-6FE3-49B9-909D-2C929E54F4E5}"/>
    <cellStyle name="Normal 5 47 2 5" xfId="37528" xr:uid="{842B5386-41DD-4DAA-AC86-80F2422FF038}"/>
    <cellStyle name="Normal 5 47 2 6" xfId="37529" xr:uid="{1E24CA37-37FA-4EDD-9F1C-507CA7B7799D}"/>
    <cellStyle name="Normal 5 47 2 7" xfId="37530" xr:uid="{D4EA41E8-C8D4-4B64-83D4-5F8E899BD4B5}"/>
    <cellStyle name="Normal 5 47 2 8" xfId="37531" xr:uid="{C406244D-86C0-463A-9CCA-871D621DFE41}"/>
    <cellStyle name="Normal 5 47 2 9" xfId="37532" xr:uid="{0DD8F7A2-E6DE-4841-86A0-161864C78C17}"/>
    <cellStyle name="Normal 5 47 2 9 2" xfId="37533" xr:uid="{4EAC24B0-A7D8-4364-81F1-686765633DEF}"/>
    <cellStyle name="Normal 5 47 2 9 2 2" xfId="37534" xr:uid="{A00C60F9-E2A9-4616-BF20-E9FABD55B8E3}"/>
    <cellStyle name="Normal 5 47 2 9 2 2 2" xfId="37535" xr:uid="{0924F3F5-EDC9-424D-A25E-0A21D95C4BD3}"/>
    <cellStyle name="Normal 5 47 2 9 2 3" xfId="37536" xr:uid="{BE026253-41D8-4FE5-891A-13594CA9571B}"/>
    <cellStyle name="Normal 5 47 2 9 2 4" xfId="37537" xr:uid="{D158A746-8CDA-4745-A937-7F4DF5778DE0}"/>
    <cellStyle name="Normal 5 47 2 9 2 5" xfId="37538" xr:uid="{CDFC69B7-9190-4AD8-9123-C999277D7872}"/>
    <cellStyle name="Normal 5 47 2 9 3" xfId="37539" xr:uid="{E9D9E0C3-C503-44A9-A272-C3A7E4C8C467}"/>
    <cellStyle name="Normal 5 47 2 9 3 2" xfId="37540" xr:uid="{7CD1A806-73E2-4289-93A0-39357BF7C57C}"/>
    <cellStyle name="Normal 5 47 2 9 4" xfId="37541" xr:uid="{CADE594B-AE4A-4755-9904-198878FA97FF}"/>
    <cellStyle name="Normal 5 47 2 9 5" xfId="37542" xr:uid="{9202D5BF-363A-4025-A133-261E116F354B}"/>
    <cellStyle name="Normal 5 47 3" xfId="37543" xr:uid="{CCB830FD-6D18-475D-A2CC-C75FFEB0B4BE}"/>
    <cellStyle name="Normal 5 47 3 10" xfId="37544" xr:uid="{EF5FA16E-5542-4E38-8235-1752123200D0}"/>
    <cellStyle name="Normal 5 47 3 11" xfId="37545" xr:uid="{60F68399-89F6-49EA-AFF7-A059402CD53E}"/>
    <cellStyle name="Normal 5 47 3 12" xfId="37546" xr:uid="{6847A492-86D1-4865-BEB5-BE763C12E846}"/>
    <cellStyle name="Normal 5 47 3 12 2" xfId="37547" xr:uid="{F1F47EE2-D77E-41DF-8AD1-C64F03531FE0}"/>
    <cellStyle name="Normal 5 47 3 13" xfId="37548" xr:uid="{3109B427-0D62-4536-81E2-8D234EF340AA}"/>
    <cellStyle name="Normal 5 47 3 14" xfId="37549" xr:uid="{276158BA-046B-4408-9309-4010FBF426DA}"/>
    <cellStyle name="Normal 5 47 3 15" xfId="37550" xr:uid="{D2D4CF93-557B-4C35-9BEB-CBE581387FC8}"/>
    <cellStyle name="Normal 5 47 3 2" xfId="37551" xr:uid="{FC430488-ECB7-4120-8ABF-6E44B55C95FA}"/>
    <cellStyle name="Normal 5 47 3 2 2" xfId="37552" xr:uid="{6D7937CF-4E6D-430A-BD3C-FEECC256CDEB}"/>
    <cellStyle name="Normal 5 47 3 2 2 2" xfId="37553" xr:uid="{AA9C7A20-656F-4065-AC35-4E2938A4790B}"/>
    <cellStyle name="Normal 5 47 3 2 2 2 2" xfId="37554" xr:uid="{056827E2-DB1B-47D2-B35E-F0F5C213BFB8}"/>
    <cellStyle name="Normal 5 47 3 2 2 2 2 2" xfId="37555" xr:uid="{D14B6F81-EF6C-40C8-BB98-8055D508C8E3}"/>
    <cellStyle name="Normal 5 47 3 2 2 2 2 2 2" xfId="37556" xr:uid="{2130DB27-ED2C-4350-A924-C0E3981E9702}"/>
    <cellStyle name="Normal 5 47 3 2 2 2 2 3" xfId="37557" xr:uid="{DDFD33EC-7B00-41CE-82E8-EBACA8A743FA}"/>
    <cellStyle name="Normal 5 47 3 2 2 2 2 4" xfId="37558" xr:uid="{A1A73BE5-C082-48F0-B26C-0DC0F4F5E1D7}"/>
    <cellStyle name="Normal 5 47 3 2 2 2 2 5" xfId="37559" xr:uid="{42E432FC-C8EB-4D29-92E8-5E7D23EA8F2F}"/>
    <cellStyle name="Normal 5 47 3 2 2 2 3" xfId="37560" xr:uid="{E0759AE9-1136-4E4F-B068-E481BD98D293}"/>
    <cellStyle name="Normal 5 47 3 2 2 2 3 2" xfId="37561" xr:uid="{ECEA657E-7356-40A5-9D55-A991405CDDB1}"/>
    <cellStyle name="Normal 5 47 3 2 2 2 4" xfId="37562" xr:uid="{870ACBF3-BC35-4E77-B1D7-43713975A8A8}"/>
    <cellStyle name="Normal 5 47 3 2 2 2 5" xfId="37563" xr:uid="{703C7D83-0BDF-4CA4-9997-58F74B726554}"/>
    <cellStyle name="Normal 5 47 3 2 2 3" xfId="37564" xr:uid="{7AE8FCDF-C2F9-47A4-A667-95886B059742}"/>
    <cellStyle name="Normal 5 47 3 2 2 4" xfId="37565" xr:uid="{9B360AF8-610C-461B-B518-5826767ECAC5}"/>
    <cellStyle name="Normal 5 47 3 2 2 5" xfId="37566" xr:uid="{0E177615-192C-4B22-BE20-D74F99FBFCCC}"/>
    <cellStyle name="Normal 5 47 3 2 2 6" xfId="37567" xr:uid="{71D094A3-872D-497B-841A-259909390AB2}"/>
    <cellStyle name="Normal 5 47 3 2 2 6 2" xfId="37568" xr:uid="{4D0058F8-0134-4FEB-931E-09B8FD90573F}"/>
    <cellStyle name="Normal 5 47 3 2 2 7" xfId="37569" xr:uid="{66410D5C-9A94-4708-A9DC-4A815F3A3BAF}"/>
    <cellStyle name="Normal 5 47 3 2 2 8" xfId="37570" xr:uid="{90CF1CE4-FDB5-499D-843C-B1CA4D43D760}"/>
    <cellStyle name="Normal 5 47 3 2 2 9" xfId="37571" xr:uid="{10D3A8CA-F6AA-4239-B807-97C77245DB4B}"/>
    <cellStyle name="Normal 5 47 3 2 3" xfId="37572" xr:uid="{D5CD3CA5-FD22-4E9F-80CD-CF6173CA591F}"/>
    <cellStyle name="Normal 5 47 3 2 3 2" xfId="37573" xr:uid="{64CED0A4-BDF5-41B5-BB14-4C7F096B75C7}"/>
    <cellStyle name="Normal 5 47 3 2 3 2 2" xfId="37574" xr:uid="{F7C7C459-EEBE-4A4B-8800-7BABF8267F4D}"/>
    <cellStyle name="Normal 5 47 3 2 3 2 2 2" xfId="37575" xr:uid="{4B450947-7FFC-482F-BC5B-50E0AC9724C0}"/>
    <cellStyle name="Normal 5 47 3 2 3 2 3" xfId="37576" xr:uid="{91C1F6C6-3D1B-4342-AAAC-76D92CBA5817}"/>
    <cellStyle name="Normal 5 47 3 2 3 2 4" xfId="37577" xr:uid="{1F31BA51-3DAA-4526-AE65-2B631D88DCF5}"/>
    <cellStyle name="Normal 5 47 3 2 3 2 5" xfId="37578" xr:uid="{65814A67-9AC2-4282-BB2D-8FB51A3D87FF}"/>
    <cellStyle name="Normal 5 47 3 2 3 3" xfId="37579" xr:uid="{EEE2CD7C-3F06-4212-9F7B-8216247A864A}"/>
    <cellStyle name="Normal 5 47 3 2 3 3 2" xfId="37580" xr:uid="{A22F3C50-5F35-4632-AE6B-7A13CB845E22}"/>
    <cellStyle name="Normal 5 47 3 2 3 4" xfId="37581" xr:uid="{2B00F526-FDAC-4F76-9B24-7D33E64D23B5}"/>
    <cellStyle name="Normal 5 47 3 2 3 5" xfId="37582" xr:uid="{7E99105E-30D0-4B5C-BE97-3634AC5EB630}"/>
    <cellStyle name="Normal 5 47 3 2 4" xfId="37583" xr:uid="{C8286F42-AC27-4C27-884B-B1B03E723A29}"/>
    <cellStyle name="Normal 5 47 3 2 5" xfId="37584" xr:uid="{2C4C3B43-972E-4820-8D66-A5D79EC83802}"/>
    <cellStyle name="Normal 5 47 3 2 6" xfId="37585" xr:uid="{98A86CD5-5A9B-473F-97D5-799EE113C8BA}"/>
    <cellStyle name="Normal 5 47 3 2 6 2" xfId="37586" xr:uid="{6EEAAB8C-052F-4306-8F2E-49606A705FA4}"/>
    <cellStyle name="Normal 5 47 3 2 7" xfId="37587" xr:uid="{2E8867CE-217F-44EB-BC8C-8F0C0ADEF114}"/>
    <cellStyle name="Normal 5 47 3 2 8" xfId="37588" xr:uid="{5A2FEF1F-B825-42FD-8D7A-FE2DB715B21C}"/>
    <cellStyle name="Normal 5 47 3 2 9" xfId="37589" xr:uid="{3DB185F0-5E0A-4B5D-9F25-8F497AEA2B14}"/>
    <cellStyle name="Normal 5 47 3 3" xfId="37590" xr:uid="{A09180D9-F4D8-4F1C-9E6A-8A01919EA126}"/>
    <cellStyle name="Normal 5 47 3 4" xfId="37591" xr:uid="{4DCCC8F1-F791-4343-B637-DCFCCFF77C5D}"/>
    <cellStyle name="Normal 5 47 3 5" xfId="37592" xr:uid="{3B6F9932-E1B4-4034-8EF5-813A3876FEB4}"/>
    <cellStyle name="Normal 5 47 3 6" xfId="37593" xr:uid="{946925C6-CCE8-4F49-8352-385DD2CC0D37}"/>
    <cellStyle name="Normal 5 47 3 7" xfId="37594" xr:uid="{06528D39-4E9D-40B8-8529-07EA52696F9B}"/>
    <cellStyle name="Normal 5 47 3 8" xfId="37595" xr:uid="{B5824C42-85A1-434E-9D55-96B4699CC34A}"/>
    <cellStyle name="Normal 5 47 3 8 2" xfId="37596" xr:uid="{F61030BB-8E80-4BD9-94D4-16E3D0CE47F0}"/>
    <cellStyle name="Normal 5 47 3 8 2 2" xfId="37597" xr:uid="{C9AD72DE-7F08-4C03-AC53-9A1FEB7F99ED}"/>
    <cellStyle name="Normal 5 47 3 8 2 2 2" xfId="37598" xr:uid="{3C89B5F1-E72C-47B0-B305-DB233BBC9B1C}"/>
    <cellStyle name="Normal 5 47 3 8 2 3" xfId="37599" xr:uid="{C02DF7A4-71BC-4C3B-A31A-9883DF71C9A5}"/>
    <cellStyle name="Normal 5 47 3 8 2 4" xfId="37600" xr:uid="{B60538B4-DD53-4720-83A5-9006639428BD}"/>
    <cellStyle name="Normal 5 47 3 8 2 5" xfId="37601" xr:uid="{E6B65BFA-66F1-4396-AA21-A6D721180490}"/>
    <cellStyle name="Normal 5 47 3 8 3" xfId="37602" xr:uid="{16152501-F8DE-4E85-B4C7-975B309967BF}"/>
    <cellStyle name="Normal 5 47 3 8 3 2" xfId="37603" xr:uid="{8817A5FA-BB40-4B2A-9C70-50ECF411EE8B}"/>
    <cellStyle name="Normal 5 47 3 8 4" xfId="37604" xr:uid="{B29B4F98-721E-4B1B-88FE-A2277F11B9B9}"/>
    <cellStyle name="Normal 5 47 3 8 5" xfId="37605" xr:uid="{F90768CA-BDC7-46B4-B4C0-03D7048D65D8}"/>
    <cellStyle name="Normal 5 47 3 9" xfId="37606" xr:uid="{9424AAEA-971B-4612-9DBA-36E6873B459E}"/>
    <cellStyle name="Normal 5 47 4" xfId="37607" xr:uid="{4A7C6E09-39DF-4F4E-8EF4-CEDCDD318DF4}"/>
    <cellStyle name="Normal 5 47 4 2" xfId="37608" xr:uid="{1116DFFA-44D3-4E83-AB48-938A0255AEA0}"/>
    <cellStyle name="Normal 5 47 4 2 2" xfId="37609" xr:uid="{F72501C8-E0F5-4881-AD32-9BBC92AD17BF}"/>
    <cellStyle name="Normal 5 47 4 2 2 2" xfId="37610" xr:uid="{FDD569F6-480B-4A18-A8D5-AD09391F28B2}"/>
    <cellStyle name="Normal 5 47 4 2 2 2 2" xfId="37611" xr:uid="{F69A2239-BAEB-4B8C-9A28-1B9BF66EDC1E}"/>
    <cellStyle name="Normal 5 47 4 2 2 2 2 2" xfId="37612" xr:uid="{140DC710-85BC-41C6-9C1C-87E5BCBDD68A}"/>
    <cellStyle name="Normal 5 47 4 2 2 2 3" xfId="37613" xr:uid="{C86BE2F8-54B5-44C1-823D-783B75EA5312}"/>
    <cellStyle name="Normal 5 47 4 2 2 2 4" xfId="37614" xr:uid="{AEF0E5C1-3658-4714-92DA-3449FC83A36E}"/>
    <cellStyle name="Normal 5 47 4 2 2 2 5" xfId="37615" xr:uid="{8C6DC671-8B54-4B27-B613-D3C3CA13994A}"/>
    <cellStyle name="Normal 5 47 4 2 2 3" xfId="37616" xr:uid="{1322BD5E-B367-4156-9FDF-4AD18F8CDCB9}"/>
    <cellStyle name="Normal 5 47 4 2 2 3 2" xfId="37617" xr:uid="{7EEEEBBF-E283-4B3E-919C-8C3D7B6B62F6}"/>
    <cellStyle name="Normal 5 47 4 2 2 4" xfId="37618" xr:uid="{D47A0853-2AD4-4E01-AB7D-CD4701AC2A8A}"/>
    <cellStyle name="Normal 5 47 4 2 2 5" xfId="37619" xr:uid="{A665B9DC-005F-4407-B701-77CB14D40427}"/>
    <cellStyle name="Normal 5 47 4 2 3" xfId="37620" xr:uid="{46F1EBB1-6A5E-4DFB-BE53-11123BECC621}"/>
    <cellStyle name="Normal 5 47 4 2 4" xfId="37621" xr:uid="{82652DE3-B00F-416B-B237-65B7FBE1AC6A}"/>
    <cellStyle name="Normal 5 47 4 2 5" xfId="37622" xr:uid="{F0837810-6921-4AEB-9AD3-0A181580A292}"/>
    <cellStyle name="Normal 5 47 4 2 6" xfId="37623" xr:uid="{4E8F4638-45DC-4C82-B662-78A420B5E048}"/>
    <cellStyle name="Normal 5 47 4 2 6 2" xfId="37624" xr:uid="{C9D4AB7D-0BB0-49F1-806A-831A73D1444F}"/>
    <cellStyle name="Normal 5 47 4 2 7" xfId="37625" xr:uid="{75297A6D-B2DF-4279-81EC-743258D01E23}"/>
    <cellStyle name="Normal 5 47 4 2 8" xfId="37626" xr:uid="{67EE6281-0E66-4296-B056-3C8C145EFB79}"/>
    <cellStyle name="Normal 5 47 4 2 9" xfId="37627" xr:uid="{EADA83B5-995B-4A1E-BCE1-6924B531A24A}"/>
    <cellStyle name="Normal 5 47 4 3" xfId="37628" xr:uid="{7E1255F4-6BA7-415C-8FC8-7A921E487949}"/>
    <cellStyle name="Normal 5 47 4 3 2" xfId="37629" xr:uid="{630644D4-FB31-4F21-98AD-D0D4E095A061}"/>
    <cellStyle name="Normal 5 47 4 3 2 2" xfId="37630" xr:uid="{8004BDFD-4F09-4EAE-99AA-02C8B012A3DA}"/>
    <cellStyle name="Normal 5 47 4 3 2 2 2" xfId="37631" xr:uid="{BEE8B0A6-6FEA-4F65-9DA0-8E0594840836}"/>
    <cellStyle name="Normal 5 47 4 3 2 3" xfId="37632" xr:uid="{CFBABD9D-109B-4FA0-B4B4-3AE79A39E90C}"/>
    <cellStyle name="Normal 5 47 4 3 2 4" xfId="37633" xr:uid="{2E9B634C-10DA-4FA1-A653-65EBFF548F08}"/>
    <cellStyle name="Normal 5 47 4 3 2 5" xfId="37634" xr:uid="{83721A2D-3823-4F2C-9DB5-EDCBF0BFA11C}"/>
    <cellStyle name="Normal 5 47 4 3 3" xfId="37635" xr:uid="{C701C45E-F9E2-4671-A6BA-E8AD8A6A35FF}"/>
    <cellStyle name="Normal 5 47 4 3 3 2" xfId="37636" xr:uid="{C5756F00-9687-4BED-A625-7E21FBBB5F69}"/>
    <cellStyle name="Normal 5 47 4 3 4" xfId="37637" xr:uid="{4CE3334B-2431-4FD3-AE71-E979B344CB1A}"/>
    <cellStyle name="Normal 5 47 4 3 5" xfId="37638" xr:uid="{B647D30D-70E0-49D0-AD00-ECB689F4CC38}"/>
    <cellStyle name="Normal 5 47 4 4" xfId="37639" xr:uid="{DF499768-ADE2-4AAA-BF07-397C4C67EA9D}"/>
    <cellStyle name="Normal 5 47 4 5" xfId="37640" xr:uid="{9E283B65-D7AF-4973-8883-2A08FADB40B0}"/>
    <cellStyle name="Normal 5 47 4 6" xfId="37641" xr:uid="{4804DE59-5C16-4C34-8EB5-3628760A0EF8}"/>
    <cellStyle name="Normal 5 47 4 6 2" xfId="37642" xr:uid="{7BB5C1C2-1BD3-499E-9514-47CDBE50E9DA}"/>
    <cellStyle name="Normal 5 47 4 7" xfId="37643" xr:uid="{6B313EF7-0E46-4EEC-8003-C701AA431F93}"/>
    <cellStyle name="Normal 5 47 4 8" xfId="37644" xr:uid="{6085BF54-67BD-4823-B6B7-3A3DA1C42AA7}"/>
    <cellStyle name="Normal 5 47 4 9" xfId="37645" xr:uid="{A8BA74C4-A25C-4108-A449-68394D2EF13D}"/>
    <cellStyle name="Normal 5 47 5" xfId="37646" xr:uid="{93EDE928-4946-4A58-90B9-B4D91AB93F50}"/>
    <cellStyle name="Normal 5 47 5 2" xfId="37647" xr:uid="{9C31B048-50E3-4BC1-96B5-000013032B12}"/>
    <cellStyle name="Normal 5 47 5 3" xfId="37648" xr:uid="{92E1A4DF-1BC6-4E68-85B5-B89DCDEC2D91}"/>
    <cellStyle name="Normal 5 47 6" xfId="37649" xr:uid="{A45F745E-ED02-40E2-B589-08105099B46E}"/>
    <cellStyle name="Normal 5 47 6 2" xfId="37650" xr:uid="{7FC60C83-DB68-4B30-B8DA-0BB2209E6FB8}"/>
    <cellStyle name="Normal 5 47 6 3" xfId="37651" xr:uid="{639C4FE2-7E31-430E-ABDE-B0325667EE6F}"/>
    <cellStyle name="Normal 5 47 7" xfId="37652" xr:uid="{6D948195-9B17-43AA-9178-F285EC7015DB}"/>
    <cellStyle name="Normal 5 47 7 2" xfId="37653" xr:uid="{548C2CF8-43B6-44B2-956D-279D47BFB844}"/>
    <cellStyle name="Normal 5 47 7 3" xfId="37654" xr:uid="{46AF4535-A3CB-48AA-9F60-6F0C75D70CF0}"/>
    <cellStyle name="Normal 5 47 8" xfId="37655" xr:uid="{4B7A1B79-2EED-4434-8AF0-CB01E9C6F7B6}"/>
    <cellStyle name="Normal 5 47 8 2" xfId="37656" xr:uid="{2EC85083-0AFD-487A-9D5B-97417CF2ADA0}"/>
    <cellStyle name="Normal 5 47 8 3" xfId="37657" xr:uid="{F45C4CA6-F92A-4658-8BD7-7A2A8CBE98CB}"/>
    <cellStyle name="Normal 5 47 9" xfId="37658" xr:uid="{C4D1F943-F5B1-45D2-B3CB-56E59C6AE855}"/>
    <cellStyle name="Normal 5 47 9 2" xfId="37659" xr:uid="{08486F63-BE45-4D28-85B0-EFB25CC46908}"/>
    <cellStyle name="Normal 5 47 9 2 2" xfId="37660" xr:uid="{A2EA326F-A386-4BE0-88C8-F206E09BDC00}"/>
    <cellStyle name="Normal 5 47 9 2 2 2" xfId="37661" xr:uid="{F7273F57-C3E5-40B5-B576-39F161F0E3D5}"/>
    <cellStyle name="Normal 5 47 9 2 3" xfId="37662" xr:uid="{FA0B78FF-8438-42CA-95B6-6F21DE03949D}"/>
    <cellStyle name="Normal 5 47 9 2 4" xfId="37663" xr:uid="{A84F2FFE-1296-4D6B-8B3C-EBF0DFFA5FAB}"/>
    <cellStyle name="Normal 5 47 9 2 5" xfId="37664" xr:uid="{1BFFE395-A2D8-4C8C-BCD3-F87254CE63C6}"/>
    <cellStyle name="Normal 5 47 9 3" xfId="37665" xr:uid="{E2357E81-9212-4E2D-8D9C-16B5CCBF3C91}"/>
    <cellStyle name="Normal 5 47 9 3 2" xfId="37666" xr:uid="{563C8E80-7037-4457-BAC1-F9238C2A0951}"/>
    <cellStyle name="Normal 5 47 9 4" xfId="37667" xr:uid="{9611E7AB-0731-43F0-B760-A12E52DFAAE1}"/>
    <cellStyle name="Normal 5 47 9 5" xfId="37668" xr:uid="{7E2E593E-911F-4C68-A558-C1D4B27C049F}"/>
    <cellStyle name="Normal 5 48" xfId="37669" xr:uid="{DF97396A-7534-4585-A2B4-8ADDFEAF96C7}"/>
    <cellStyle name="Normal 5 48 10" xfId="37670" xr:uid="{A7848137-1203-471B-94E7-30EBE3AE9FBB}"/>
    <cellStyle name="Normal 5 48 11" xfId="37671" xr:uid="{FA03167B-7AC5-4E5B-A0CD-1E77E9DDE158}"/>
    <cellStyle name="Normal 5 48 12" xfId="37672" xr:uid="{A1FAF492-5814-4FCA-A69A-C4487DDC165C}"/>
    <cellStyle name="Normal 5 48 12 2" xfId="37673" xr:uid="{956DB129-BBBE-427A-8CA0-A3B2E7B274A6}"/>
    <cellStyle name="Normal 5 48 13" xfId="37674" xr:uid="{C46FE226-C2FA-46E6-958F-6A96BF449F2C}"/>
    <cellStyle name="Normal 5 48 14" xfId="37675" xr:uid="{0D69314D-BDEA-499B-A82E-3EBCBC0031A2}"/>
    <cellStyle name="Normal 5 48 15" xfId="37676" xr:uid="{73B25FB9-D16C-4A2F-B3CB-55DB02FDDA23}"/>
    <cellStyle name="Normal 5 48 2" xfId="37677" xr:uid="{19906E81-00DE-4E4B-A74B-1DE714429F28}"/>
    <cellStyle name="Normal 5 48 2 2" xfId="37678" xr:uid="{2361AE39-B68D-4B30-847B-23463A951452}"/>
    <cellStyle name="Normal 5 48 2 2 2" xfId="37679" xr:uid="{EECBD3F3-02A1-47F6-A17C-696222FAF2FA}"/>
    <cellStyle name="Normal 5 48 2 2 2 2" xfId="37680" xr:uid="{F7197B88-D646-4CD6-B14C-C3FE5C6085AF}"/>
    <cellStyle name="Normal 5 48 2 2 2 2 2" xfId="37681" xr:uid="{8972E30E-23EF-4059-A1EC-69B4DC725BD4}"/>
    <cellStyle name="Normal 5 48 2 2 2 2 2 2" xfId="37682" xr:uid="{8F67D14D-C924-45B1-A933-35BF94EBDC7C}"/>
    <cellStyle name="Normal 5 48 2 2 2 2 3" xfId="37683" xr:uid="{B8EE63A7-1801-45BB-8A08-6272C053734E}"/>
    <cellStyle name="Normal 5 48 2 2 2 2 4" xfId="37684" xr:uid="{053C2D91-242B-48E1-ADD4-BC87589195B6}"/>
    <cellStyle name="Normal 5 48 2 2 2 2 5" xfId="37685" xr:uid="{B4F1D16D-8E64-4C54-A6D0-47C3C2BA8C75}"/>
    <cellStyle name="Normal 5 48 2 2 2 3" xfId="37686" xr:uid="{CE0B3CCE-9B15-4B05-AF3E-23BE25158158}"/>
    <cellStyle name="Normal 5 48 2 2 2 3 2" xfId="37687" xr:uid="{FE7A2AC1-1234-40DB-9C19-BC6792E4B245}"/>
    <cellStyle name="Normal 5 48 2 2 2 4" xfId="37688" xr:uid="{702A2E05-5C93-4E2F-AF54-09DCD8EE7300}"/>
    <cellStyle name="Normal 5 48 2 2 2 5" xfId="37689" xr:uid="{1B15D5ED-98A5-4805-9D9A-2F8602D92700}"/>
    <cellStyle name="Normal 5 48 2 2 3" xfId="37690" xr:uid="{43E79AE8-DA84-4360-A03F-9DA58EF48388}"/>
    <cellStyle name="Normal 5 48 2 2 4" xfId="37691" xr:uid="{67C42AC7-7F71-4E86-9F5D-907CDBC2EDD1}"/>
    <cellStyle name="Normal 5 48 2 2 5" xfId="37692" xr:uid="{E0E0FA5F-DFBA-4079-BC09-331BC6CF3128}"/>
    <cellStyle name="Normal 5 48 2 2 6" xfId="37693" xr:uid="{51858AF1-2516-45F5-B0B1-8E6808740AC7}"/>
    <cellStyle name="Normal 5 48 2 2 6 2" xfId="37694" xr:uid="{C9B31723-E96E-46F1-9B79-E60ECDF4C3CE}"/>
    <cellStyle name="Normal 5 48 2 2 7" xfId="37695" xr:uid="{B973BFF4-5EC9-4C48-98E3-C0B67E8CB52F}"/>
    <cellStyle name="Normal 5 48 2 2 8" xfId="37696" xr:uid="{3ABDCCF1-C701-463E-92F7-24AAD482FA97}"/>
    <cellStyle name="Normal 5 48 2 2 9" xfId="37697" xr:uid="{27BA89A5-E4F2-47C1-AC06-052777D55AC7}"/>
    <cellStyle name="Normal 5 48 2 3" xfId="37698" xr:uid="{1F057E01-9CB1-4F8B-9423-1E29ED48385E}"/>
    <cellStyle name="Normal 5 48 2 3 2" xfId="37699" xr:uid="{F4748DDC-1DD1-4356-B88D-371A5E0DF27F}"/>
    <cellStyle name="Normal 5 48 2 3 2 2" xfId="37700" xr:uid="{FC96707D-48CB-493D-98E4-6CBF403B3DC6}"/>
    <cellStyle name="Normal 5 48 2 3 2 2 2" xfId="37701" xr:uid="{F3A97633-086D-4FC2-AFCA-8617FF9AED08}"/>
    <cellStyle name="Normal 5 48 2 3 2 3" xfId="37702" xr:uid="{2EAC3783-6BD1-4B4E-B3B3-4D3E3F0C5FF9}"/>
    <cellStyle name="Normal 5 48 2 3 2 4" xfId="37703" xr:uid="{E13583EE-C346-49A8-ADE2-35D43EF11678}"/>
    <cellStyle name="Normal 5 48 2 3 2 5" xfId="37704" xr:uid="{690A5515-2412-4C90-A6A6-19980D484149}"/>
    <cellStyle name="Normal 5 48 2 3 3" xfId="37705" xr:uid="{3CF7DED3-BF05-4C46-97AA-4650C3D4627C}"/>
    <cellStyle name="Normal 5 48 2 3 3 2" xfId="37706" xr:uid="{84CA28F6-13D4-4022-8163-0B8FAF4D2D78}"/>
    <cellStyle name="Normal 5 48 2 3 4" xfId="37707" xr:uid="{65A6B175-0CE0-4D47-9F7B-090F5771D4F8}"/>
    <cellStyle name="Normal 5 48 2 3 5" xfId="37708" xr:uid="{69256670-6866-46CE-AC24-6253ACDE46DE}"/>
    <cellStyle name="Normal 5 48 2 4" xfId="37709" xr:uid="{2F67640B-CDF8-42DA-9922-534BEBD930BD}"/>
    <cellStyle name="Normal 5 48 2 5" xfId="37710" xr:uid="{084E8848-EF2D-4564-9011-EE7A3CBDAC82}"/>
    <cellStyle name="Normal 5 48 2 6" xfId="37711" xr:uid="{F7A717A6-A22B-497E-9596-DFCD92870462}"/>
    <cellStyle name="Normal 5 48 2 6 2" xfId="37712" xr:uid="{9AADDC82-BA12-4E7F-95A1-C2880FECD658}"/>
    <cellStyle name="Normal 5 48 2 7" xfId="37713" xr:uid="{20CB6BB9-3119-4B23-B385-44FA3D4DEE15}"/>
    <cellStyle name="Normal 5 48 2 8" xfId="37714" xr:uid="{AEDA2D23-EB74-4326-BA57-65F455D3CD52}"/>
    <cellStyle name="Normal 5 48 2 9" xfId="37715" xr:uid="{E362118F-8C35-417D-AF5B-87483A061518}"/>
    <cellStyle name="Normal 5 48 3" xfId="37716" xr:uid="{66B33FC2-94F1-4C4B-8C52-4B8BD329DB49}"/>
    <cellStyle name="Normal 5 48 3 2" xfId="37717" xr:uid="{4BB1AD47-C066-446B-A7B4-05FCB1F925AF}"/>
    <cellStyle name="Normal 5 48 3 3" xfId="37718" xr:uid="{45C2721F-69AA-4F0C-8769-E6DCA0E5ED20}"/>
    <cellStyle name="Normal 5 48 4" xfId="37719" xr:uid="{0EC3387B-7D5D-4E4B-ADF1-9ED858CDE359}"/>
    <cellStyle name="Normal 5 48 4 2" xfId="37720" xr:uid="{A8114E59-2F7D-4B2A-98B4-B38E4B0EE4AD}"/>
    <cellStyle name="Normal 5 48 4 3" xfId="37721" xr:uid="{89175D8F-A89B-46C3-A6D5-33A181DFAE01}"/>
    <cellStyle name="Normal 5 48 5" xfId="37722" xr:uid="{266875C5-7C53-4CC1-92AE-6BA5E6587628}"/>
    <cellStyle name="Normal 5 48 5 2" xfId="37723" xr:uid="{DDD5B08C-FC09-433D-9727-7E0344823EB4}"/>
    <cellStyle name="Normal 5 48 5 3" xfId="37724" xr:uid="{C19EAF78-F9C4-4EFC-87E4-53DCC1838482}"/>
    <cellStyle name="Normal 5 48 6" xfId="37725" xr:uid="{D1812B41-6B61-4CD3-82B2-7F4F5200E77A}"/>
    <cellStyle name="Normal 5 48 6 2" xfId="37726" xr:uid="{4FACAC7C-10B5-495E-933E-536E446F8859}"/>
    <cellStyle name="Normal 5 48 6 3" xfId="37727" xr:uid="{E42D0334-0D8B-4E6C-A5F8-A0028896B52E}"/>
    <cellStyle name="Normal 5 48 7" xfId="37728" xr:uid="{22927DDC-1F6A-4AA0-A460-81ED78859F15}"/>
    <cellStyle name="Normal 5 48 7 2" xfId="37729" xr:uid="{48A9ADAA-70D4-40DA-BB89-72F737681EEE}"/>
    <cellStyle name="Normal 5 48 7 3" xfId="37730" xr:uid="{24EC72A6-8735-437E-8A1E-52E8AD62FFB0}"/>
    <cellStyle name="Normal 5 48 8" xfId="37731" xr:uid="{952F18EE-B3B7-434F-A2D9-F17DB0E2C648}"/>
    <cellStyle name="Normal 5 48 8 2" xfId="37732" xr:uid="{76FCB727-EACF-4767-BE95-C37132C4EC65}"/>
    <cellStyle name="Normal 5 48 8 2 2" xfId="37733" xr:uid="{75301D73-F9D4-4010-B084-6DD0346AEAE0}"/>
    <cellStyle name="Normal 5 48 8 2 2 2" xfId="37734" xr:uid="{30AFA202-88B9-4172-A4B6-6996113C41D2}"/>
    <cellStyle name="Normal 5 48 8 2 3" xfId="37735" xr:uid="{23983837-A1F8-423B-AB87-498157037F19}"/>
    <cellStyle name="Normal 5 48 8 2 4" xfId="37736" xr:uid="{634B0057-8FCB-4050-A926-26DA0E9B72AC}"/>
    <cellStyle name="Normal 5 48 8 2 5" xfId="37737" xr:uid="{454C6216-1ABC-4AF5-A285-D7B827C58C81}"/>
    <cellStyle name="Normal 5 48 8 3" xfId="37738" xr:uid="{8E13D360-6A09-4E3B-B64C-DB09E5253142}"/>
    <cellStyle name="Normal 5 48 8 3 2" xfId="37739" xr:uid="{A8C79E63-8B59-4895-A63C-ABAF8BEA5C7E}"/>
    <cellStyle name="Normal 5 48 8 4" xfId="37740" xr:uid="{BF9934E8-01E6-4544-87E6-B48C3CFE0835}"/>
    <cellStyle name="Normal 5 48 8 5" xfId="37741" xr:uid="{93D7782C-2CA7-4425-A55D-36A895B8D40B}"/>
    <cellStyle name="Normal 5 48 9" xfId="37742" xr:uid="{463088C0-AF19-4CA4-853A-968C3095509A}"/>
    <cellStyle name="Normal 5 49" xfId="37743" xr:uid="{C7CA3BFD-BB44-4FAA-8A90-AC7E86495CFF}"/>
    <cellStyle name="Normal 5 49 2" xfId="37744" xr:uid="{2E0C1D47-48BE-4DFE-963A-0F525F42BFB7}"/>
    <cellStyle name="Normal 5 49 3" xfId="37745" xr:uid="{7BDBEE93-65EF-4A3F-AA5F-5720E418E3F5}"/>
    <cellStyle name="Normal 5 5" xfId="324" xr:uid="{34112870-5976-4740-A47C-4114D21619AC}"/>
    <cellStyle name="Normal 5 5 2" xfId="37747" xr:uid="{8F98564E-ED0B-4EA3-8448-9FC37E197541}"/>
    <cellStyle name="Normal 5 5 2 2" xfId="37748" xr:uid="{1C8B8690-A488-49F6-8A41-ADE47619B0D6}"/>
    <cellStyle name="Normal 5 5 2 3" xfId="37749" xr:uid="{DDA8A5B5-EF46-4C36-940A-4BF14DF25E18}"/>
    <cellStyle name="Normal 5 5 3" xfId="37750" xr:uid="{AE169FAC-AAE1-446C-B904-DF9385A4B85E}"/>
    <cellStyle name="Normal 5 5 3 2" xfId="37751" xr:uid="{A0B4E1B0-0AF7-4E11-91CE-134BAC31BF31}"/>
    <cellStyle name="Normal 5 5 3 3" xfId="37752" xr:uid="{4CE2B519-D943-4D31-9BA5-98BEC0EC6F3D}"/>
    <cellStyle name="Normal 5 5 4" xfId="37753" xr:uid="{79F1CF1B-AA42-4519-AC6D-BA49F070FE33}"/>
    <cellStyle name="Normal 5 5 5" xfId="37754" xr:uid="{4265DA76-377F-4B30-8064-9650D4F598EB}"/>
    <cellStyle name="Normal 5 5 6" xfId="37746" xr:uid="{64DA620A-A41F-4A36-8530-137CAD8B8E0D}"/>
    <cellStyle name="Normal 5 50" xfId="37755" xr:uid="{FD6684E3-7A33-4890-8410-B5845F2273E7}"/>
    <cellStyle name="Normal 5 50 2" xfId="37756" xr:uid="{CA334A4C-5468-4783-BC8F-F8A215D5CF5E}"/>
    <cellStyle name="Normal 5 50 2 2" xfId="37757" xr:uid="{7ABBCF77-6A89-4769-A6F6-A5F79E23D510}"/>
    <cellStyle name="Normal 5 50 2 2 2" xfId="37758" xr:uid="{A80DCA33-53AF-4F0C-BA33-0E735638EDC3}"/>
    <cellStyle name="Normal 5 50 2 2 2 2" xfId="37759" xr:uid="{3AB91D73-57F0-4F9E-A392-680A32F98209}"/>
    <cellStyle name="Normal 5 50 2 2 2 2 2" xfId="37760" xr:uid="{95475993-2DD8-420B-8665-C596552FEC36}"/>
    <cellStyle name="Normal 5 50 2 2 2 3" xfId="37761" xr:uid="{F3A1543F-8B07-455B-BC8B-4E926D0A5152}"/>
    <cellStyle name="Normal 5 50 2 2 2 4" xfId="37762" xr:uid="{18ADDD43-4340-47D8-BDE8-F46EE281F032}"/>
    <cellStyle name="Normal 5 50 2 2 2 5" xfId="37763" xr:uid="{6B2CBDFE-2C4A-435B-AFA5-7A5354202E0F}"/>
    <cellStyle name="Normal 5 50 2 2 3" xfId="37764" xr:uid="{366A0F8C-2240-46FB-963C-7F9D286831FF}"/>
    <cellStyle name="Normal 5 50 2 2 3 2" xfId="37765" xr:uid="{44DB7812-00F1-4BC2-AF4A-4C3C6B9DD555}"/>
    <cellStyle name="Normal 5 50 2 2 4" xfId="37766" xr:uid="{06CF1444-A228-450A-93E8-FED5222A7A19}"/>
    <cellStyle name="Normal 5 50 2 2 5" xfId="37767" xr:uid="{D51CC0E6-8AD3-4CCA-8295-BC0F34524A0A}"/>
    <cellStyle name="Normal 5 50 2 3" xfId="37768" xr:uid="{6C33C046-CEFF-4640-B596-3FDC781013F9}"/>
    <cellStyle name="Normal 5 50 2 4" xfId="37769" xr:uid="{9A42FB2C-1941-4460-9847-B90C7D9365E0}"/>
    <cellStyle name="Normal 5 50 2 5" xfId="37770" xr:uid="{8C97D7ED-9811-4AA0-9043-196134349CA4}"/>
    <cellStyle name="Normal 5 50 2 6" xfId="37771" xr:uid="{C6E565AA-5AE8-468B-BF34-23281C40CB66}"/>
    <cellStyle name="Normal 5 50 2 6 2" xfId="37772" xr:uid="{3B4DFF22-9DEA-4807-8830-63A007852D08}"/>
    <cellStyle name="Normal 5 50 2 7" xfId="37773" xr:uid="{BFC11D88-082B-4B2C-92D1-00E4D036B826}"/>
    <cellStyle name="Normal 5 50 2 8" xfId="37774" xr:uid="{6B62EAEE-49F2-456D-9FEB-F1913FA886C1}"/>
    <cellStyle name="Normal 5 50 2 9" xfId="37775" xr:uid="{A1E5B430-1DD5-4111-AECB-8677C0711452}"/>
    <cellStyle name="Normal 5 50 3" xfId="37776" xr:uid="{82B9FAB2-2018-4B94-8DCD-9504E3C3FC43}"/>
    <cellStyle name="Normal 5 50 3 2" xfId="37777" xr:uid="{DE71B1C9-EA9B-4F85-9646-E46CCA685792}"/>
    <cellStyle name="Normal 5 50 3 2 2" xfId="37778" xr:uid="{CE84682A-C19D-4B37-99D6-AC6FCA18B027}"/>
    <cellStyle name="Normal 5 50 3 2 2 2" xfId="37779" xr:uid="{5E822565-26E2-4CF4-80D8-72FBBCA6C1BD}"/>
    <cellStyle name="Normal 5 50 3 2 3" xfId="37780" xr:uid="{B3C3881F-C4C8-43CD-B080-B6769E9F873B}"/>
    <cellStyle name="Normal 5 50 3 2 4" xfId="37781" xr:uid="{4F5A9B45-5F24-4C26-86F7-CCD1FC155DF6}"/>
    <cellStyle name="Normal 5 50 3 2 5" xfId="37782" xr:uid="{664AA657-6068-4B42-862C-BAAACCF1E11A}"/>
    <cellStyle name="Normal 5 50 3 3" xfId="37783" xr:uid="{BD7D80AE-0DD0-44FA-9927-9034B0849596}"/>
    <cellStyle name="Normal 5 50 3 3 2" xfId="37784" xr:uid="{5BA5CD16-E517-4FC9-8300-4AC464978A3E}"/>
    <cellStyle name="Normal 5 50 3 4" xfId="37785" xr:uid="{D81422C3-1D54-48A5-BD31-B77E9920DE86}"/>
    <cellStyle name="Normal 5 50 3 5" xfId="37786" xr:uid="{C19AB539-6C3E-47F1-BF6C-65C168D895E3}"/>
    <cellStyle name="Normal 5 50 4" xfId="37787" xr:uid="{89EB9153-F79D-4CEA-A10E-7A69CF8734F0}"/>
    <cellStyle name="Normal 5 50 5" xfId="37788" xr:uid="{6643B8BB-F1A6-4E5E-99A6-93F8A6DD6A68}"/>
    <cellStyle name="Normal 5 50 6" xfId="37789" xr:uid="{09F5894F-1801-442E-8AC2-D821A968800B}"/>
    <cellStyle name="Normal 5 50 6 2" xfId="37790" xr:uid="{AB84FC3A-8AE7-4CC1-BCA9-68707D43E5B6}"/>
    <cellStyle name="Normal 5 50 7" xfId="37791" xr:uid="{955CA3B0-ACA1-41DC-9F15-BC5738338E19}"/>
    <cellStyle name="Normal 5 50 8" xfId="37792" xr:uid="{3E9DB4AE-EC29-4B96-9E1E-4CC78AE47AA8}"/>
    <cellStyle name="Normal 5 50 9" xfId="37793" xr:uid="{A3F3CBB5-DE79-4296-9731-5266C9C0B2D2}"/>
    <cellStyle name="Normal 5 51" xfId="37794" xr:uid="{325DAA29-849A-4D91-ADDC-C6B5176145F1}"/>
    <cellStyle name="Normal 5 52" xfId="37795" xr:uid="{E2602082-9F66-42D7-B72E-1F9647D310DA}"/>
    <cellStyle name="Normal 5 53" xfId="37796" xr:uid="{D47F5D4F-9FC6-46D9-969B-036F7C205E10}"/>
    <cellStyle name="Normal 5 54" xfId="37797" xr:uid="{080D0D23-18F9-4AFD-B9E3-A02AD454FBEC}"/>
    <cellStyle name="Normal 5 55" xfId="37798" xr:uid="{9B6104DE-B272-4A3E-8012-F495AD3048BD}"/>
    <cellStyle name="Normal 5 55 2" xfId="37799" xr:uid="{45D6244A-72E4-4616-872A-E88CB1D5CEEB}"/>
    <cellStyle name="Normal 5 55 2 2" xfId="37800" xr:uid="{A08DD4E3-3C34-4E90-8E59-867BCA1ADAD5}"/>
    <cellStyle name="Normal 5 55 2 2 2" xfId="37801" xr:uid="{1A573C18-B70B-43C0-98DB-C0B97B939B0F}"/>
    <cellStyle name="Normal 5 55 2 3" xfId="37802" xr:uid="{AA37E563-B36F-4DF3-8E7D-A401E32AC9A7}"/>
    <cellStyle name="Normal 5 55 2 4" xfId="37803" xr:uid="{4604CA62-D6F8-4C40-8E9F-D3EF148DFCB3}"/>
    <cellStyle name="Normal 5 55 2 5" xfId="37804" xr:uid="{1FBEDAC3-78AD-49EE-B486-C00D2E90B452}"/>
    <cellStyle name="Normal 5 55 3" xfId="37805" xr:uid="{44F4F669-11D3-4DBF-AA93-442C3DB3BD26}"/>
    <cellStyle name="Normal 5 55 3 2" xfId="37806" xr:uid="{D086099F-589C-4420-AB35-D3C7779B6B38}"/>
    <cellStyle name="Normal 5 55 4" xfId="37807" xr:uid="{480BFCCE-27A9-499B-8EEB-82FAB8510025}"/>
    <cellStyle name="Normal 5 55 5" xfId="37808" xr:uid="{0AE2BAB0-AE4E-4DB9-9854-F067FE846F98}"/>
    <cellStyle name="Normal 5 56" xfId="37809" xr:uid="{756B5907-87E2-4502-AAEC-A6B224BB8BB5}"/>
    <cellStyle name="Normal 5 57" xfId="37810" xr:uid="{0EB660A4-9CE8-4C48-BBBB-A786979715C0}"/>
    <cellStyle name="Normal 5 58" xfId="37811" xr:uid="{DFAC6CAC-6703-48AB-9A29-44C726C07794}"/>
    <cellStyle name="Normal 5 59" xfId="37812" xr:uid="{105478CA-0C81-42F7-909C-75476A6838E2}"/>
    <cellStyle name="Normal 5 6" xfId="37813" xr:uid="{8E1725C5-0622-43CB-9E9E-D0C8B0D128BB}"/>
    <cellStyle name="Normal 5 6 2" xfId="37814" xr:uid="{074DBE41-782D-454C-B844-1D0A867BEAF3}"/>
    <cellStyle name="Normal 5 6 2 2" xfId="37815" xr:uid="{53A8EB67-B02A-45E2-B74D-41335BDD4A16}"/>
    <cellStyle name="Normal 5 6 2 3" xfId="37816" xr:uid="{0A6A9654-5226-4015-BFAA-55B846909484}"/>
    <cellStyle name="Normal 5 6 3" xfId="37817" xr:uid="{E3C33403-3BAF-4F4F-91C3-E0047515CCB7}"/>
    <cellStyle name="Normal 5 6 3 2" xfId="37818" xr:uid="{9F15111C-A4FB-40C1-8A88-2BDF54BEB5BB}"/>
    <cellStyle name="Normal 5 6 3 3" xfId="37819" xr:uid="{8198F04D-6586-4FB5-B838-B344BF5831EF}"/>
    <cellStyle name="Normal 5 6 4" xfId="37820" xr:uid="{43C14B3A-6EAA-416F-BFF0-434D0F51FDA6}"/>
    <cellStyle name="Normal 5 6 5" xfId="37821" xr:uid="{981CA6EA-4BED-4A26-B2E2-DF127A4514FC}"/>
    <cellStyle name="Normal 5 60" xfId="37822" xr:uid="{29274B5F-A879-4647-BDCF-CCC81662EF4F}"/>
    <cellStyle name="Normal 5 61" xfId="37823" xr:uid="{C3988CFA-F044-4F8F-9070-B589A6C52002}"/>
    <cellStyle name="Normal 5 62" xfId="37824" xr:uid="{B17E6BD6-8A36-4673-BF5E-1543694321FB}"/>
    <cellStyle name="Normal 5 63" xfId="37825" xr:uid="{208FA854-1DDE-4D96-892A-73EAA4AFF182}"/>
    <cellStyle name="Normal 5 64" xfId="37826" xr:uid="{15A6CCB4-2296-4648-A02D-546BC887BADA}"/>
    <cellStyle name="Normal 5 65" xfId="37827" xr:uid="{083DF429-ABAB-4C40-8AFD-CBAF17646583}"/>
    <cellStyle name="Normal 5 66" xfId="37828" xr:uid="{2E0E899A-FCDD-412C-B04F-7561CFA3FC38}"/>
    <cellStyle name="Normal 5 67" xfId="37829" xr:uid="{C766C8F0-EBDE-4DDF-8735-BDE2E7FDD905}"/>
    <cellStyle name="Normal 5 68" xfId="37830" xr:uid="{2F5F880F-9EC0-423C-B54F-FE1EFC9243F9}"/>
    <cellStyle name="Normal 5 69" xfId="37831" xr:uid="{C9F3E7ED-683B-43AA-942E-7736A71CDBC7}"/>
    <cellStyle name="Normal 5 7" xfId="37832" xr:uid="{1B40EDB1-9770-43C0-B3C2-22D70B9854E2}"/>
    <cellStyle name="Normal 5 7 2" xfId="37833" xr:uid="{390B099F-4AEC-4A74-8BE1-1C93445DFAF7}"/>
    <cellStyle name="Normal 5 7 2 2" xfId="37834" xr:uid="{1F0C9E54-F4FE-40B7-B9DA-FD1F00B56D31}"/>
    <cellStyle name="Normal 5 7 2 3" xfId="37835" xr:uid="{97384084-860E-4307-A30A-F47ECE96EC7B}"/>
    <cellStyle name="Normal 5 7 3" xfId="37836" xr:uid="{BE6AA195-960A-4082-9424-3C31B25DC1D6}"/>
    <cellStyle name="Normal 5 7 3 2" xfId="37837" xr:uid="{9E3B3968-77A5-4C28-88FE-BA6BB9BFE16B}"/>
    <cellStyle name="Normal 5 7 3 3" xfId="37838" xr:uid="{A1348FF8-6CF2-411A-A761-9BDBEB8EAD00}"/>
    <cellStyle name="Normal 5 7 4" xfId="37839" xr:uid="{7B4DAE4A-9521-4E5F-A4EB-83B3053D8C05}"/>
    <cellStyle name="Normal 5 7 5" xfId="37840" xr:uid="{861EF7F9-F6E2-4622-91FC-D26231B96BAE}"/>
    <cellStyle name="Normal 5 70" xfId="37841" xr:uid="{AB963737-01F3-4F21-8F61-69DC347F1B30}"/>
    <cellStyle name="Normal 5 71" xfId="37842" xr:uid="{52DA61FD-A548-4B63-9ECF-485BFDFD6133}"/>
    <cellStyle name="Normal 5 72" xfId="37843" xr:uid="{80D6A7F8-EA9B-4609-93AF-CCFC238475B8}"/>
    <cellStyle name="Normal 5 73" xfId="37844" xr:uid="{440B2CD3-8C72-48CD-8A03-2B9A1F157AAD}"/>
    <cellStyle name="Normal 5 74" xfId="37845" xr:uid="{5CF4A08B-71B3-469C-99E6-70AF87B4F012}"/>
    <cellStyle name="Normal 5 75" xfId="37846" xr:uid="{3A0D326D-4BDD-4D9C-81B8-29EFC7128E48}"/>
    <cellStyle name="Normal 5 76" xfId="37847" xr:uid="{4004A716-4AAF-4F1E-B3F9-B29B739CF602}"/>
    <cellStyle name="Normal 5 77" xfId="37848" xr:uid="{7EDFF30D-6AF3-4F82-902B-B5870C5A8BB5}"/>
    <cellStyle name="Normal 5 78" xfId="37849" xr:uid="{8D1218BA-C0A1-4A36-9069-46A769B5C2C4}"/>
    <cellStyle name="Normal 5 79" xfId="37850" xr:uid="{C7E9B5F1-D1AE-4354-8D3D-34E606EED619}"/>
    <cellStyle name="Normal 5 8" xfId="37851" xr:uid="{5A1BAA24-838F-4FB2-A987-1E4032C057D6}"/>
    <cellStyle name="Normal 5 8 2" xfId="37852" xr:uid="{3ECC9278-886A-4B36-81B9-B789BEBE40C6}"/>
    <cellStyle name="Normal 5 8 2 2" xfId="37853" xr:uid="{543485E2-78D7-49E7-984E-2720F08BFD82}"/>
    <cellStyle name="Normal 5 8 2 3" xfId="37854" xr:uid="{F33BE163-FF2D-4F53-BAD3-10763C5D53B0}"/>
    <cellStyle name="Normal 5 8 3" xfId="37855" xr:uid="{EB11D709-BF1E-434E-BC69-F5F0AA066AF7}"/>
    <cellStyle name="Normal 5 8 3 2" xfId="37856" xr:uid="{0CD4A659-A513-4BC7-BF50-5129711567E5}"/>
    <cellStyle name="Normal 5 8 3 3" xfId="37857" xr:uid="{016856E9-2523-4CEA-A22F-80A23DC522B1}"/>
    <cellStyle name="Normal 5 8 4" xfId="37858" xr:uid="{54C6B103-172E-4F29-AC02-9C8E9BA20675}"/>
    <cellStyle name="Normal 5 8 5" xfId="37859" xr:uid="{9ECEB53F-1816-4412-A62B-66A44E60D368}"/>
    <cellStyle name="Normal 5 80" xfId="37860" xr:uid="{CFB0674D-800C-482A-9ABF-48A65136FBE6}"/>
    <cellStyle name="Normal 5 81" xfId="37861" xr:uid="{9C54CEE5-731D-4168-837B-A5B704D6CC1C}"/>
    <cellStyle name="Normal 5 82" xfId="37862" xr:uid="{28ABC27C-F532-4410-B498-B8CCF1678A92}"/>
    <cellStyle name="Normal 5 83" xfId="37863" xr:uid="{7E2101ED-8353-4852-A65C-656E506EAF55}"/>
    <cellStyle name="Normal 5 84" xfId="37864" xr:uid="{EEE6F9F6-D11A-4280-8F44-5A002F7FFFB5}"/>
    <cellStyle name="Normal 5 85" xfId="37865" xr:uid="{AE8E9AB6-1E44-462E-8558-1F2EF2BE9A5F}"/>
    <cellStyle name="Normal 5 86" xfId="37866" xr:uid="{2D34C60B-0724-4CDB-8E19-2E1D8AEC7DA4}"/>
    <cellStyle name="Normal 5 87" xfId="37867" xr:uid="{FC1DA3C5-4E33-44CF-A94E-775B28195B87}"/>
    <cellStyle name="Normal 5 88" xfId="37868" xr:uid="{DB43E9F0-AFF2-445C-9CCB-E1600B807C26}"/>
    <cellStyle name="Normal 5 89" xfId="37869" xr:uid="{D370C4B9-3E7B-456D-8A38-E90F33C5AE98}"/>
    <cellStyle name="Normal 5 9" xfId="37870" xr:uid="{143BFD8A-A877-41F2-935D-911B6A55CC55}"/>
    <cellStyle name="Normal 5 9 2" xfId="37871" xr:uid="{02101C2C-6161-4714-9E73-3869D65F69B3}"/>
    <cellStyle name="Normal 5 9 2 2" xfId="37872" xr:uid="{B181FA3E-6C4F-40CE-BF24-C91B0126B666}"/>
    <cellStyle name="Normal 5 9 2 3" xfId="37873" xr:uid="{964EDB93-9AC7-4BF5-93D7-7689FD0ED324}"/>
    <cellStyle name="Normal 5 9 3" xfId="37874" xr:uid="{B60CBEF9-4C5B-49B1-B1E7-13B897B5B2EA}"/>
    <cellStyle name="Normal 5 9 3 2" xfId="37875" xr:uid="{CBCAB123-2C30-401A-BBDF-5B384E244EB1}"/>
    <cellStyle name="Normal 5 9 3 3" xfId="37876" xr:uid="{0284790E-0107-4B3E-A621-A4CDEBB591B1}"/>
    <cellStyle name="Normal 5 9 4" xfId="37877" xr:uid="{39C1B28C-D5CD-418C-AA2C-12EC46DB9A64}"/>
    <cellStyle name="Normal 5 9 5" xfId="37878" xr:uid="{B8BF01DF-8127-4855-A02C-FE0E4109D40E}"/>
    <cellStyle name="Normal 5 90" xfId="37879" xr:uid="{B71756F2-A5F8-422B-B9DB-4ECD3E3C06D3}"/>
    <cellStyle name="Normal 5 91" xfId="37880" xr:uid="{1E187FB5-F582-4870-85FA-8818C68A04D3}"/>
    <cellStyle name="Normal 5 92" xfId="37881" xr:uid="{A074B972-32F1-43E6-9BC0-1C76C177D96D}"/>
    <cellStyle name="Normal 5 93" xfId="37882" xr:uid="{A3EED63D-92E5-4F33-B8E0-9319B69171A1}"/>
    <cellStyle name="Normal 5 94" xfId="37883" xr:uid="{921D2F81-7541-4836-9CAE-4B8400BFAB40}"/>
    <cellStyle name="Normal 5 95" xfId="37884" xr:uid="{87E61284-78F8-48EF-9D79-C451C26E58E7}"/>
    <cellStyle name="Normal 5 96" xfId="37885" xr:uid="{E9AE65B0-1349-4377-B001-9FA0C6FEC317}"/>
    <cellStyle name="Normal 5 96 2" xfId="37886" xr:uid="{D2B5B713-3D70-49EC-BB30-7FA73C9F2CAA}"/>
    <cellStyle name="Normal 5 97" xfId="37887" xr:uid="{D7EAA0BE-68CE-4B1E-82ED-540153739CA4}"/>
    <cellStyle name="Normal 5 98" xfId="37888" xr:uid="{0DCAE034-61BB-4B80-A64B-A36B42B9266F}"/>
    <cellStyle name="Normal 5 99" xfId="37889" xr:uid="{079B3FD4-B88F-4903-8CB4-DFF9FFD87004}"/>
    <cellStyle name="Normal 5_Rate Impact (tbd)" xfId="37890" xr:uid="{B09052D1-7833-4631-B128-67B56FC59B75}"/>
    <cellStyle name="Normal 50" xfId="37891" xr:uid="{89209D03-C1A5-447D-9AA5-24CCF3ADA1B2}"/>
    <cellStyle name="Normal 51" xfId="37892" xr:uid="{560C9DD6-A354-468C-8D97-ED95374F832C}"/>
    <cellStyle name="Normal 51 2" xfId="37893" xr:uid="{FAC9DDD9-617F-4E5B-8E9D-211DDCBA9727}"/>
    <cellStyle name="Normal 52" xfId="37894" xr:uid="{CAAB5337-1C51-4635-BF38-70B817BE47AA}"/>
    <cellStyle name="Normal 53" xfId="37895" xr:uid="{C59E04B2-8F93-49BC-BEFC-A0F30CFBDB8C}"/>
    <cellStyle name="Normal 54" xfId="37896" xr:uid="{7FBED1A4-9B3C-4ABE-A8A8-CDD14EEB4212}"/>
    <cellStyle name="Normal 55" xfId="37897" xr:uid="{19452E3D-ADF8-4238-AB78-558EB49F702D}"/>
    <cellStyle name="Normal 56" xfId="37898" xr:uid="{E65E59BB-1AF9-4066-9E57-F23C6E03F95E}"/>
    <cellStyle name="Normal 57" xfId="37899" xr:uid="{3B9249BD-FA22-403C-98E8-9EFAE5500BD9}"/>
    <cellStyle name="Normal 58" xfId="37900" xr:uid="{12931259-B108-4078-90CA-8D018FA42734}"/>
    <cellStyle name="Normal 59" xfId="37901" xr:uid="{B439CBA7-A246-4316-B217-ED4EE6A40F6A}"/>
    <cellStyle name="Normal 6" xfId="325" xr:uid="{CE105B29-F4FD-40E8-A387-4B8E4E07EE59}"/>
    <cellStyle name="Normal 6 10" xfId="37903" xr:uid="{34A9661C-AAC1-44AE-BCB9-99D92915F7D1}"/>
    <cellStyle name="Normal 6 10 2" xfId="37904" xr:uid="{6D8582E4-D802-48A4-AB4A-11299FC6C866}"/>
    <cellStyle name="Normal 6 10 3" xfId="37905" xr:uid="{CF116038-7B5E-44F9-903B-FB42636D8AFF}"/>
    <cellStyle name="Normal 6 100" xfId="37906" xr:uid="{A7F10737-43E3-45FC-8D26-40D699F6F7B7}"/>
    <cellStyle name="Normal 6 101" xfId="37907" xr:uid="{35DF04DA-0FE2-46F8-8D85-B15C1A950580}"/>
    <cellStyle name="Normal 6 102" xfId="37908" xr:uid="{D124B304-0878-40FA-85D1-7A71A450D07F}"/>
    <cellStyle name="Normal 6 103" xfId="37909" xr:uid="{2D81B831-D2E1-4232-B7BE-2AD73E562952}"/>
    <cellStyle name="Normal 6 104" xfId="37910" xr:uid="{A6CE8C7F-E782-4293-9367-E634BDF18A11}"/>
    <cellStyle name="Normal 6 105" xfId="37911" xr:uid="{059DBB42-3D0C-4974-A715-A012121EC6A8}"/>
    <cellStyle name="Normal 6 106" xfId="37912" xr:uid="{93EFD4DE-1C68-47A5-A4D8-05879EF927B6}"/>
    <cellStyle name="Normal 6 107" xfId="37913" xr:uid="{C5ED5626-630D-46BF-8940-3F0E0EB0879C}"/>
    <cellStyle name="Normal 6 108" xfId="37914" xr:uid="{76BE4F4B-BADA-463D-9418-BA9F64140B1A}"/>
    <cellStyle name="Normal 6 109" xfId="37915" xr:uid="{7EB2B5B9-D656-459E-8902-841B24330A25}"/>
    <cellStyle name="Normal 6 11" xfId="37916" xr:uid="{5997634A-09C8-4379-AE81-BFA677480804}"/>
    <cellStyle name="Normal 6 11 2" xfId="37917" xr:uid="{854B2905-9577-42A6-8A4F-EAF37CCC24F1}"/>
    <cellStyle name="Normal 6 11 3" xfId="37918" xr:uid="{B5136DCA-6BDD-4615-B78E-0E3D115252EC}"/>
    <cellStyle name="Normal 6 110" xfId="37919" xr:uid="{5A59B6D2-C0A7-4467-81CA-E7B305C1894D}"/>
    <cellStyle name="Normal 6 111" xfId="37920" xr:uid="{AA130EB3-BA74-44E4-AB0C-D4AB72F4B1F5}"/>
    <cellStyle name="Normal 6 112" xfId="37921" xr:uid="{E187EE18-4864-4DA6-AAFF-DAAF78C07B5C}"/>
    <cellStyle name="Normal 6 113" xfId="37922" xr:uid="{DC1DFDA1-4CC5-4489-A580-13EA7D69D5E0}"/>
    <cellStyle name="Normal 6 114" xfId="37923" xr:uid="{609B7DE8-913D-4E6C-B548-AB49E36CBBFB}"/>
    <cellStyle name="Normal 6 115" xfId="37924" xr:uid="{55590525-7ECA-477D-910A-01ED3D19B194}"/>
    <cellStyle name="Normal 6 116" xfId="37925" xr:uid="{1059AA7E-D908-4CB7-B0CC-2589E0D2525D}"/>
    <cellStyle name="Normal 6 117" xfId="37926" xr:uid="{65C4676D-C8CB-4120-B69F-52F642322AB6}"/>
    <cellStyle name="Normal 6 118" xfId="37927" xr:uid="{A1F304F9-20F3-465F-BB83-342763EDE615}"/>
    <cellStyle name="Normal 6 119" xfId="37928" xr:uid="{53F03019-847D-49C7-88F4-631650183840}"/>
    <cellStyle name="Normal 6 12" xfId="37929" xr:uid="{429DB011-481D-4F91-B920-FD4433F98F83}"/>
    <cellStyle name="Normal 6 12 2" xfId="37930" xr:uid="{18DC58DA-7E0D-49EF-B7CF-90B142F08691}"/>
    <cellStyle name="Normal 6 12 3" xfId="37931" xr:uid="{A3D1A7F5-6A23-4775-9B41-7BB71EDABD74}"/>
    <cellStyle name="Normal 6 120" xfId="37932" xr:uid="{194034D4-8198-4872-AB01-177F4944D73C}"/>
    <cellStyle name="Normal 6 120 2" xfId="37933" xr:uid="{9B06CD0E-881B-4BBD-AAE2-8CEF24EAA716}"/>
    <cellStyle name="Normal 6 121" xfId="37934" xr:uid="{8222DA8A-E8C2-492A-BF4F-A86D8A653C3C}"/>
    <cellStyle name="Normal 6 122" xfId="37935" xr:uid="{C2659C19-F730-4B64-83B3-62772EBAF820}"/>
    <cellStyle name="Normal 6 123" xfId="37936" xr:uid="{8C01AC30-23C0-4DE2-BC17-5DB459D8CD9A}"/>
    <cellStyle name="Normal 6 124" xfId="37937" xr:uid="{419850E7-D40A-4FF0-96EC-3BF18069B018}"/>
    <cellStyle name="Normal 6 125" xfId="37902" xr:uid="{3CBAC52E-604C-4C2F-A66B-78FBF776CD3F}"/>
    <cellStyle name="Normal 6 13" xfId="37938" xr:uid="{D06C95AD-8901-476A-9028-15B863D484B4}"/>
    <cellStyle name="Normal 6 13 2" xfId="37939" xr:uid="{7BF36DF7-A138-4B49-B89C-63860ACE77C9}"/>
    <cellStyle name="Normal 6 13 3" xfId="37940" xr:uid="{C587A319-0319-44F2-BB35-7042E7DB413F}"/>
    <cellStyle name="Normal 6 14" xfId="37941" xr:uid="{03F54553-573A-45CB-8720-5BB95850DD16}"/>
    <cellStyle name="Normal 6 14 2" xfId="37942" xr:uid="{90D323EC-64F7-477E-9956-C326E05C9CDA}"/>
    <cellStyle name="Normal 6 14 3" xfId="37943" xr:uid="{CD451097-1A3F-4A0C-90B7-016C5C9F1983}"/>
    <cellStyle name="Normal 6 15" xfId="37944" xr:uid="{0DD8EDB3-AAFA-477D-B4C4-829003B370D7}"/>
    <cellStyle name="Normal 6 15 2" xfId="37945" xr:uid="{6B9A4D58-F91B-434D-B737-772827AF89D4}"/>
    <cellStyle name="Normal 6 15 3" xfId="37946" xr:uid="{8B6B3C4E-0D85-41C9-A1B4-B55D25FE5977}"/>
    <cellStyle name="Normal 6 16" xfId="37947" xr:uid="{740DF320-08FD-41D5-93D4-E1A56BA9B5A4}"/>
    <cellStyle name="Normal 6 16 2" xfId="37948" xr:uid="{6D784F26-B72C-4343-A276-AF8272386103}"/>
    <cellStyle name="Normal 6 16 3" xfId="37949" xr:uid="{DB6860FC-E1B3-4A03-A0D2-045319A3DBCA}"/>
    <cellStyle name="Normal 6 17" xfId="37950" xr:uid="{1BDA998A-2588-434F-8485-DBC254E30A4F}"/>
    <cellStyle name="Normal 6 17 2" xfId="37951" xr:uid="{CC40F5E4-7AE5-493D-B448-35465DB73587}"/>
    <cellStyle name="Normal 6 17 3" xfId="37952" xr:uid="{5A115D28-D6EA-43D1-8F52-DD5216EBB5FD}"/>
    <cellStyle name="Normal 6 18" xfId="37953" xr:uid="{3711B0EC-778F-4E50-B047-20ADBB6D32D8}"/>
    <cellStyle name="Normal 6 18 2" xfId="37954" xr:uid="{D2EFCC3B-8343-4A7A-99A7-B4E918FC6DBD}"/>
    <cellStyle name="Normal 6 18 3" xfId="37955" xr:uid="{888A029C-C4E0-40F6-85B1-8720F0EBA8F7}"/>
    <cellStyle name="Normal 6 19" xfId="37956" xr:uid="{8899DCD7-DB5B-409D-BA35-C60C9C792575}"/>
    <cellStyle name="Normal 6 19 2" xfId="37957" xr:uid="{6064C7FE-12BB-451A-BDC8-65F6E10FB5CC}"/>
    <cellStyle name="Normal 6 19 3" xfId="37958" xr:uid="{49814023-6DC0-4FAC-9E4F-FB039DD67C71}"/>
    <cellStyle name="Normal 6 2" xfId="326" xr:uid="{00D7C5B0-02F7-4219-B72E-0381F03C1AC9}"/>
    <cellStyle name="Normal 6 2 10" xfId="37960" xr:uid="{BBFE2F4A-5A40-4D2D-BDD4-E08B63511288}"/>
    <cellStyle name="Normal 6 2 11" xfId="37961" xr:uid="{C7FC1016-2F02-4D2F-825D-EDF35494C158}"/>
    <cellStyle name="Normal 6 2 12" xfId="37962" xr:uid="{F5048EEF-655F-42A4-AED0-0DC7565922EB}"/>
    <cellStyle name="Normal 6 2 12 2" xfId="37963" xr:uid="{9C0C425D-1A23-48CB-8C59-F47AD93FFC2C}"/>
    <cellStyle name="Normal 6 2 12 2 2" xfId="37964" xr:uid="{2582F845-D7DF-424D-9611-9D3B34AEA86B}"/>
    <cellStyle name="Normal 6 2 12 2 2 2" xfId="37965" xr:uid="{AD8C5844-D553-45D0-9572-46E24416BC85}"/>
    <cellStyle name="Normal 6 2 12 2 3" xfId="37966" xr:uid="{CA1C968C-D698-4CAA-8222-55965C0DD66C}"/>
    <cellStyle name="Normal 6 2 12 2 4" xfId="37967" xr:uid="{D70CAA9C-D51D-42D1-9604-3859CA6AE662}"/>
    <cellStyle name="Normal 6 2 12 2 5" xfId="37968" xr:uid="{4E0D1268-F5CC-4868-9310-B0479BE65961}"/>
    <cellStyle name="Normal 6 2 12 3" xfId="37969" xr:uid="{F9BD2E10-4DAD-449C-9D16-7AACAD33E336}"/>
    <cellStyle name="Normal 6 2 12 3 2" xfId="37970" xr:uid="{2EFC5B07-8FA8-4045-A2E7-D53BF1AD42AD}"/>
    <cellStyle name="Normal 6 2 12 4" xfId="37971" xr:uid="{6ED62BC1-B5F0-4F18-B597-5371516EF68D}"/>
    <cellStyle name="Normal 6 2 12 5" xfId="37972" xr:uid="{638A7512-DE28-458A-9407-498229B6A69A}"/>
    <cellStyle name="Normal 6 2 13" xfId="37973" xr:uid="{5BE69E79-00E4-4664-A0A1-5E68849A771E}"/>
    <cellStyle name="Normal 6 2 14" xfId="37974" xr:uid="{5C7D689E-CFBB-4643-AFE7-D29E3CB3CCAF}"/>
    <cellStyle name="Normal 6 2 15" xfId="37975" xr:uid="{1B96354D-F049-406E-8F17-6A72A1FCB899}"/>
    <cellStyle name="Normal 6 2 16" xfId="37976" xr:uid="{349426CB-D695-40B2-AA37-C2CE2FCFF1F5}"/>
    <cellStyle name="Normal 6 2 16 2" xfId="37977" xr:uid="{5AD35FA0-EC3B-42CC-9F2A-3A48174A245E}"/>
    <cellStyle name="Normal 6 2 17" xfId="37978" xr:uid="{D005FC21-101D-4DFF-9E88-C2CA22B9CBE6}"/>
    <cellStyle name="Normal 6 2 18" xfId="37979" xr:uid="{4D7E704B-1334-4B06-B4D7-717A56ED0DC2}"/>
    <cellStyle name="Normal 6 2 19" xfId="37980" xr:uid="{C42D4024-2E7E-4060-B6FA-5003727F2414}"/>
    <cellStyle name="Normal 6 2 2" xfId="37981" xr:uid="{3684BB46-56F5-425D-BEAB-DEA734EE0392}"/>
    <cellStyle name="Normal 6 2 2 2" xfId="37982" xr:uid="{1B4158CF-F772-49F1-BCDE-D1AB7C39451A}"/>
    <cellStyle name="Normal 6 2 2 3" xfId="37983" xr:uid="{1E642AED-5CB6-4D71-9CAC-B8283A49C23C}"/>
    <cellStyle name="Normal 6 2 20" xfId="37959" xr:uid="{47542900-4E4C-4EB8-A4C2-007F9132FCEB}"/>
    <cellStyle name="Normal 6 2 3" xfId="37984" xr:uid="{C501CF5F-EEC5-4A07-ADC5-0F0BEE8F87D1}"/>
    <cellStyle name="Normal 6 2 3 2" xfId="37985" xr:uid="{74921491-4C48-438D-9FD1-ED00C4A2C743}"/>
    <cellStyle name="Normal 6 2 3 2 2" xfId="43229" xr:uid="{179CF3F4-8C7C-478D-AA0B-D021BDD7E0FD}"/>
    <cellStyle name="Normal 6 2 3 3" xfId="37986" xr:uid="{3D1DCB06-DD47-4689-AE43-CD9B7E7F7CBA}"/>
    <cellStyle name="Normal 6 2 3 3 2" xfId="43230" xr:uid="{90D049A7-1130-40DA-BC22-3D975F90DC9F}"/>
    <cellStyle name="Normal 6 2 3 4" xfId="43231" xr:uid="{8512310D-50B1-4D54-9FD6-866BA4174D3E}"/>
    <cellStyle name="Normal 6 2 4" xfId="37987" xr:uid="{78AC4027-35B5-451F-AE8B-3562C4F9D333}"/>
    <cellStyle name="Normal 6 2 4 10" xfId="37988" xr:uid="{72DE0446-8E98-4FC7-B2D2-CE8D871E95B4}"/>
    <cellStyle name="Normal 6 2 4 11" xfId="37989" xr:uid="{1054E96B-73BA-4FB1-9183-08813ACC9723}"/>
    <cellStyle name="Normal 6 2 4 12" xfId="37990" xr:uid="{28BBBF60-68E5-4A12-8435-E5BB35756D06}"/>
    <cellStyle name="Normal 6 2 4 13" xfId="37991" xr:uid="{523480DD-13C5-4930-BE82-3D573CF838E9}"/>
    <cellStyle name="Normal 6 2 4 13 2" xfId="37992" xr:uid="{D003D93E-994D-4BE0-8D9E-8843DC0A35C0}"/>
    <cellStyle name="Normal 6 2 4 14" xfId="37993" xr:uid="{B8F1B65C-FC90-414E-8A5E-B0654FA81CDD}"/>
    <cellStyle name="Normal 6 2 4 15" xfId="37994" xr:uid="{8134C5BA-BA07-47B8-919A-61CE4DAF7416}"/>
    <cellStyle name="Normal 6 2 4 16" xfId="37995" xr:uid="{12276F9B-3EF7-4083-8E72-D7E2A544D1DE}"/>
    <cellStyle name="Normal 6 2 4 2" xfId="37996" xr:uid="{091D5458-36F0-4974-A58B-3955C97EDF4D}"/>
    <cellStyle name="Normal 6 2 4 2 10" xfId="37997" xr:uid="{7AF474D1-F500-4182-82C5-E51BADADE349}"/>
    <cellStyle name="Normal 6 2 4 2 11" xfId="37998" xr:uid="{C51AB186-6BD4-4D53-B5ED-25C72A0E8B8D}"/>
    <cellStyle name="Normal 6 2 4 2 12" xfId="37999" xr:uid="{B06CAEB8-5F08-4BB0-9996-743AE33900AC}"/>
    <cellStyle name="Normal 6 2 4 2 13" xfId="38000" xr:uid="{22475E94-1085-4831-B1AB-BEF0E3DFA178}"/>
    <cellStyle name="Normal 6 2 4 2 13 2" xfId="38001" xr:uid="{6DFEA448-0DF9-444A-8AFF-A453CA9732DD}"/>
    <cellStyle name="Normal 6 2 4 2 14" xfId="38002" xr:uid="{214385BB-6B4B-4646-A4CC-0273013BDE10}"/>
    <cellStyle name="Normal 6 2 4 2 15" xfId="38003" xr:uid="{6FDB17E4-9941-499B-A489-F073A336F118}"/>
    <cellStyle name="Normal 6 2 4 2 16" xfId="38004" xr:uid="{E039FE40-67B1-4B26-B8C8-04B7CBDFE9A3}"/>
    <cellStyle name="Normal 6 2 4 2 2" xfId="38005" xr:uid="{37CD3060-9013-4E58-9127-FDBE33E00FC4}"/>
    <cellStyle name="Normal 6 2 4 2 2 10" xfId="38006" xr:uid="{2A13A4EE-2673-4AD4-A661-8AC281B1C2AF}"/>
    <cellStyle name="Normal 6 2 4 2 2 11" xfId="38007" xr:uid="{3600DE68-7E40-4EFC-B1E1-1506BC357158}"/>
    <cellStyle name="Normal 6 2 4 2 2 12" xfId="38008" xr:uid="{3CB52E64-5807-4FF8-8502-3219C1BE67C3}"/>
    <cellStyle name="Normal 6 2 4 2 2 12 2" xfId="38009" xr:uid="{512D3674-5903-4272-9685-10F2D13BBA9F}"/>
    <cellStyle name="Normal 6 2 4 2 2 13" xfId="38010" xr:uid="{FA566139-63F6-4508-AD39-33C3AEB1D574}"/>
    <cellStyle name="Normal 6 2 4 2 2 14" xfId="38011" xr:uid="{20EA7817-BD72-4A8B-BD26-3DB612629E0D}"/>
    <cellStyle name="Normal 6 2 4 2 2 15" xfId="38012" xr:uid="{7801F974-82FB-49DB-A364-E433EC6DDD6C}"/>
    <cellStyle name="Normal 6 2 4 2 2 2" xfId="38013" xr:uid="{917DFAAB-369D-4F9D-866B-158EC70CAC22}"/>
    <cellStyle name="Normal 6 2 4 2 2 2 2" xfId="38014" xr:uid="{A681FD1A-34CF-4A9A-A0E6-DD457B2F514C}"/>
    <cellStyle name="Normal 6 2 4 2 2 2 2 2" xfId="38015" xr:uid="{62F0D58D-CEBA-4BA9-9A6C-627E0FCB1EDE}"/>
    <cellStyle name="Normal 6 2 4 2 2 2 2 2 2" xfId="38016" xr:uid="{7C75A22C-5442-4534-BD89-66DAD34F9351}"/>
    <cellStyle name="Normal 6 2 4 2 2 2 2 2 2 2" xfId="38017" xr:uid="{80BB2A7F-19B1-4BBA-9CCE-F5BA5BD7C873}"/>
    <cellStyle name="Normal 6 2 4 2 2 2 2 2 2 2 2" xfId="38018" xr:uid="{460B5E22-7791-464D-976B-E7806B3F2D3E}"/>
    <cellStyle name="Normal 6 2 4 2 2 2 2 2 2 3" xfId="38019" xr:uid="{0BDD9FDF-2469-42EC-A257-6A39490D28DF}"/>
    <cellStyle name="Normal 6 2 4 2 2 2 2 2 2 4" xfId="38020" xr:uid="{3652775E-557A-4B7F-931D-AD044FBDB8CF}"/>
    <cellStyle name="Normal 6 2 4 2 2 2 2 2 2 5" xfId="38021" xr:uid="{E457ACEB-5CC5-4713-9508-6172E58448A6}"/>
    <cellStyle name="Normal 6 2 4 2 2 2 2 2 3" xfId="38022" xr:uid="{14D23DCE-A2D9-4341-9287-988518C0D818}"/>
    <cellStyle name="Normal 6 2 4 2 2 2 2 2 3 2" xfId="38023" xr:uid="{8399B11C-79F2-4178-BAAB-0C479DB540BD}"/>
    <cellStyle name="Normal 6 2 4 2 2 2 2 2 4" xfId="38024" xr:uid="{30F4F6B4-AE5E-44CA-9BF5-2995FD748D32}"/>
    <cellStyle name="Normal 6 2 4 2 2 2 2 2 5" xfId="38025" xr:uid="{1F7B6FAC-032D-4DE4-979D-14FFB1FA557D}"/>
    <cellStyle name="Normal 6 2 4 2 2 2 2 3" xfId="38026" xr:uid="{C75A3919-DA03-46F5-9A18-474CB24DF49C}"/>
    <cellStyle name="Normal 6 2 4 2 2 2 2 4" xfId="38027" xr:uid="{8097E985-A548-42D5-ABCF-AF4B94974924}"/>
    <cellStyle name="Normal 6 2 4 2 2 2 2 5" xfId="38028" xr:uid="{770B2ED2-D943-486B-B7C7-8C4067E4C035}"/>
    <cellStyle name="Normal 6 2 4 2 2 2 2 6" xfId="38029" xr:uid="{B50E1B67-CD78-496E-9267-15B3DDD60403}"/>
    <cellStyle name="Normal 6 2 4 2 2 2 2 6 2" xfId="38030" xr:uid="{E7734921-1B05-40DF-9D1F-5299D0E3C4B0}"/>
    <cellStyle name="Normal 6 2 4 2 2 2 2 7" xfId="38031" xr:uid="{B1671A39-7748-4023-A791-C4D85AB50053}"/>
    <cellStyle name="Normal 6 2 4 2 2 2 2 8" xfId="38032" xr:uid="{953466E7-DC7D-4DB3-9BFE-1C25ACA79A7A}"/>
    <cellStyle name="Normal 6 2 4 2 2 2 2 9" xfId="38033" xr:uid="{25AB4B53-D871-4BF3-979E-B5FD43C77E3D}"/>
    <cellStyle name="Normal 6 2 4 2 2 2 3" xfId="38034" xr:uid="{6F3E5E7F-5D7D-4A7F-9D36-0AC0CC2DE2DA}"/>
    <cellStyle name="Normal 6 2 4 2 2 2 3 2" xfId="38035" xr:uid="{D8AA688B-7261-4B4B-9F5B-B77A83DBF54F}"/>
    <cellStyle name="Normal 6 2 4 2 2 2 3 2 2" xfId="38036" xr:uid="{384A54C4-9046-448D-8B9E-CE640AEEEB67}"/>
    <cellStyle name="Normal 6 2 4 2 2 2 3 2 2 2" xfId="38037" xr:uid="{574BDFE3-2D83-42A8-805F-77C921AC759C}"/>
    <cellStyle name="Normal 6 2 4 2 2 2 3 2 3" xfId="38038" xr:uid="{C68EA3C2-727B-4766-8BC0-82C3A0F42FEA}"/>
    <cellStyle name="Normal 6 2 4 2 2 2 3 2 4" xfId="38039" xr:uid="{2E31D4CA-5A89-4244-9348-F6EAAD4431D6}"/>
    <cellStyle name="Normal 6 2 4 2 2 2 3 2 5" xfId="38040" xr:uid="{3190010A-7707-40D4-B499-D7E0E0158C9E}"/>
    <cellStyle name="Normal 6 2 4 2 2 2 3 3" xfId="38041" xr:uid="{8AEB081D-CC33-4A27-A4A9-A7CCFB046390}"/>
    <cellStyle name="Normal 6 2 4 2 2 2 3 3 2" xfId="38042" xr:uid="{FC22EBE4-B117-4D46-95EF-10EBDEB7F0B3}"/>
    <cellStyle name="Normal 6 2 4 2 2 2 3 4" xfId="38043" xr:uid="{C54507F8-92C1-4FD7-ADF1-01B91C777EC9}"/>
    <cellStyle name="Normal 6 2 4 2 2 2 3 5" xfId="38044" xr:uid="{CEAFACF4-CDD6-426A-A11E-6D04F11E31DF}"/>
    <cellStyle name="Normal 6 2 4 2 2 2 4" xfId="38045" xr:uid="{E12DCBAB-59D1-44C9-A563-28C139B30CFF}"/>
    <cellStyle name="Normal 6 2 4 2 2 2 5" xfId="38046" xr:uid="{CA84AEF8-7DE5-47A6-8997-DEDB0332ABB1}"/>
    <cellStyle name="Normal 6 2 4 2 2 2 6" xfId="38047" xr:uid="{2CCB3A30-4BF1-4CE3-803D-A40FA149A364}"/>
    <cellStyle name="Normal 6 2 4 2 2 2 6 2" xfId="38048" xr:uid="{B21E487E-AAB1-47A4-B035-D1B3E4B45B5A}"/>
    <cellStyle name="Normal 6 2 4 2 2 2 7" xfId="38049" xr:uid="{3532B69B-7E8F-4263-83C4-A274705120D6}"/>
    <cellStyle name="Normal 6 2 4 2 2 2 8" xfId="38050" xr:uid="{2C4C478D-319D-40E6-8DEA-13CFE2DD66E0}"/>
    <cellStyle name="Normal 6 2 4 2 2 2 9" xfId="38051" xr:uid="{3CE71501-5FF6-453E-8D7A-0B3641093006}"/>
    <cellStyle name="Normal 6 2 4 2 2 3" xfId="38052" xr:uid="{1306F66B-5CBB-4BDC-AFA5-E9C094A42293}"/>
    <cellStyle name="Normal 6 2 4 2 2 3 2" xfId="38053" xr:uid="{3B22CF93-F9AA-4725-8BCF-B727D2D266E3}"/>
    <cellStyle name="Normal 6 2 4 2 2 3 3" xfId="38054" xr:uid="{1A165186-9BF7-4196-B803-70833DD14EE6}"/>
    <cellStyle name="Normal 6 2 4 2 2 4" xfId="38055" xr:uid="{E9950DD4-D719-4DB9-9658-31B6DE050132}"/>
    <cellStyle name="Normal 6 2 4 2 2 4 2" xfId="38056" xr:uid="{E2E4659E-3731-4707-9551-5A6A047C5FF6}"/>
    <cellStyle name="Normal 6 2 4 2 2 4 3" xfId="38057" xr:uid="{A8E4BFEB-C4B0-4BB0-B569-F9036D64400F}"/>
    <cellStyle name="Normal 6 2 4 2 2 5" xfId="38058" xr:uid="{78AB0FD6-977B-4830-8097-3D2CD0223A87}"/>
    <cellStyle name="Normal 6 2 4 2 2 5 2" xfId="38059" xr:uid="{D232F249-63F8-4969-B17C-A402BE222FFA}"/>
    <cellStyle name="Normal 6 2 4 2 2 5 3" xfId="38060" xr:uid="{C446897C-8EED-48E0-AFE6-AD5D24AC249B}"/>
    <cellStyle name="Normal 6 2 4 2 2 6" xfId="38061" xr:uid="{F33C4DDA-762C-46AC-8833-5705F6CBAA1B}"/>
    <cellStyle name="Normal 6 2 4 2 2 6 2" xfId="38062" xr:uid="{A19018F3-BBD4-4AC5-AC86-5A4E167671A7}"/>
    <cellStyle name="Normal 6 2 4 2 2 6 3" xfId="38063" xr:uid="{4B04E4C9-3FCF-4DE3-9AD2-0DE284F63B27}"/>
    <cellStyle name="Normal 6 2 4 2 2 7" xfId="38064" xr:uid="{58B23B93-311A-4F5F-9A8D-F6A7793923CC}"/>
    <cellStyle name="Normal 6 2 4 2 2 7 2" xfId="38065" xr:uid="{9A8E130C-43AB-4F23-AF35-CDAFABC56C37}"/>
    <cellStyle name="Normal 6 2 4 2 2 7 3" xfId="38066" xr:uid="{992B39E2-9841-4E84-9524-65E4C31D9B8E}"/>
    <cellStyle name="Normal 6 2 4 2 2 8" xfId="38067" xr:uid="{0D9A9CE5-33E9-4915-AF27-6C31121EB7CC}"/>
    <cellStyle name="Normal 6 2 4 2 2 8 2" xfId="38068" xr:uid="{05B70E61-5303-47DE-B3F4-A505EADF7424}"/>
    <cellStyle name="Normal 6 2 4 2 2 8 2 2" xfId="38069" xr:uid="{440A37F5-93E2-4938-8FBA-F6E72B3092D9}"/>
    <cellStyle name="Normal 6 2 4 2 2 8 2 2 2" xfId="38070" xr:uid="{16ADCE00-0830-4FDC-8A42-CD8BA2AEEFD2}"/>
    <cellStyle name="Normal 6 2 4 2 2 8 2 3" xfId="38071" xr:uid="{DF5231DE-7DD2-4BFE-9174-2DE562CB0585}"/>
    <cellStyle name="Normal 6 2 4 2 2 8 2 4" xfId="38072" xr:uid="{C5BF0D34-B7B8-4B24-8841-62364036BFF5}"/>
    <cellStyle name="Normal 6 2 4 2 2 8 2 5" xfId="38073" xr:uid="{380DD6C2-2C81-46B9-B8A6-14E85B98F2EA}"/>
    <cellStyle name="Normal 6 2 4 2 2 8 3" xfId="38074" xr:uid="{CFE6353A-9630-40CB-8CA5-D6EB5204D9D8}"/>
    <cellStyle name="Normal 6 2 4 2 2 8 3 2" xfId="38075" xr:uid="{EB5BD407-CEE7-41CA-878F-B1BCD8F17A1F}"/>
    <cellStyle name="Normal 6 2 4 2 2 8 4" xfId="38076" xr:uid="{F2CC4BDF-9E6B-4A30-80EF-A39D750A74F6}"/>
    <cellStyle name="Normal 6 2 4 2 2 8 5" xfId="38077" xr:uid="{8244E4B1-E4B2-40D4-84A2-63C20245B9F6}"/>
    <cellStyle name="Normal 6 2 4 2 2 9" xfId="38078" xr:uid="{194BF1FE-72F1-44E8-B913-192968173787}"/>
    <cellStyle name="Normal 6 2 4 2 3" xfId="38079" xr:uid="{D58CBB85-5083-426D-839F-3473A0DBFF3F}"/>
    <cellStyle name="Normal 6 2 4 2 3 2" xfId="38080" xr:uid="{0517FBB9-28AF-4312-B8D6-0C6011CC8C7F}"/>
    <cellStyle name="Normal 6 2 4 2 3 3" xfId="38081" xr:uid="{AF6BA1F9-9DAE-4DE4-AB28-87A7D6996349}"/>
    <cellStyle name="Normal 6 2 4 2 4" xfId="38082" xr:uid="{43332698-6733-4EA1-8315-FB8B8EAB6C7E}"/>
    <cellStyle name="Normal 6 2 4 2 4 2" xfId="38083" xr:uid="{80A69F6A-006F-43B3-9356-6E106CAB463A}"/>
    <cellStyle name="Normal 6 2 4 2 4 2 2" xfId="38084" xr:uid="{D251C74E-8BE3-4712-96C5-EEDDFABA6B33}"/>
    <cellStyle name="Normal 6 2 4 2 4 2 2 2" xfId="38085" xr:uid="{49C10148-E694-486D-96C3-1071F9802799}"/>
    <cellStyle name="Normal 6 2 4 2 4 2 2 2 2" xfId="38086" xr:uid="{4AC49841-4B69-4C1A-98E0-102CE8933B41}"/>
    <cellStyle name="Normal 6 2 4 2 4 2 2 2 2 2" xfId="38087" xr:uid="{01142DAC-7FA8-4B80-B1BC-368C54A409B5}"/>
    <cellStyle name="Normal 6 2 4 2 4 2 2 2 3" xfId="38088" xr:uid="{DC58C9E0-966D-444C-84B6-D76289E688FA}"/>
    <cellStyle name="Normal 6 2 4 2 4 2 2 2 4" xfId="38089" xr:uid="{E843CE13-FE83-49FD-B6A8-C568552C6E98}"/>
    <cellStyle name="Normal 6 2 4 2 4 2 2 2 5" xfId="38090" xr:uid="{20FC6230-5394-4F4B-B373-EA09FEF62B21}"/>
    <cellStyle name="Normal 6 2 4 2 4 2 2 3" xfId="38091" xr:uid="{088EE334-288A-46B8-A26A-6480017A3D83}"/>
    <cellStyle name="Normal 6 2 4 2 4 2 2 3 2" xfId="38092" xr:uid="{5D480A99-8811-4A35-A023-69CE396D64A4}"/>
    <cellStyle name="Normal 6 2 4 2 4 2 2 4" xfId="38093" xr:uid="{996D0CDC-7EA8-4BFE-A187-8DE8B283D440}"/>
    <cellStyle name="Normal 6 2 4 2 4 2 2 5" xfId="38094" xr:uid="{99DB9C57-F968-4677-B45C-5E6FC0A66EE3}"/>
    <cellStyle name="Normal 6 2 4 2 4 2 3" xfId="38095" xr:uid="{2DD55EFA-987D-450A-991B-287CF063B6BF}"/>
    <cellStyle name="Normal 6 2 4 2 4 2 4" xfId="38096" xr:uid="{49DB66CC-E3C1-420A-9CB4-FFE383294ABA}"/>
    <cellStyle name="Normal 6 2 4 2 4 2 5" xfId="38097" xr:uid="{AD0B488A-E0B3-4EF2-B492-9ABADBB842E1}"/>
    <cellStyle name="Normal 6 2 4 2 4 2 6" xfId="38098" xr:uid="{2A55D2DC-EC25-4F95-B7B3-43D4C7B273AD}"/>
    <cellStyle name="Normal 6 2 4 2 4 2 6 2" xfId="38099" xr:uid="{E81E6653-735B-495E-B549-4FF52D1077E6}"/>
    <cellStyle name="Normal 6 2 4 2 4 2 7" xfId="38100" xr:uid="{A5FD6EE1-02B4-4378-926C-B2201817E2BE}"/>
    <cellStyle name="Normal 6 2 4 2 4 2 8" xfId="38101" xr:uid="{40C3DB90-565E-4CFF-B79A-37612E5867DB}"/>
    <cellStyle name="Normal 6 2 4 2 4 2 9" xfId="38102" xr:uid="{AD7E7848-F9D4-4F21-B836-0FF8327EDE28}"/>
    <cellStyle name="Normal 6 2 4 2 4 3" xfId="38103" xr:uid="{548C364E-C641-4583-8FDA-BA8C30B8F614}"/>
    <cellStyle name="Normal 6 2 4 2 4 3 2" xfId="38104" xr:uid="{44CC0C5E-429C-4522-941D-4EA18E12DFF9}"/>
    <cellStyle name="Normal 6 2 4 2 4 3 2 2" xfId="38105" xr:uid="{7B6C3B66-4DA0-4682-A63D-0496A3C2CBC4}"/>
    <cellStyle name="Normal 6 2 4 2 4 3 2 2 2" xfId="38106" xr:uid="{7375C190-BCE9-48D3-B4C3-BB264E516D1C}"/>
    <cellStyle name="Normal 6 2 4 2 4 3 2 3" xfId="38107" xr:uid="{EFDB6FF7-0E61-4AD8-866E-CA72E06F2C39}"/>
    <cellStyle name="Normal 6 2 4 2 4 3 2 4" xfId="38108" xr:uid="{971A2A9E-BC85-4A04-9590-D522649B78F8}"/>
    <cellStyle name="Normal 6 2 4 2 4 3 2 5" xfId="38109" xr:uid="{95B22284-835D-4D5A-AED0-8F6E68359975}"/>
    <cellStyle name="Normal 6 2 4 2 4 3 3" xfId="38110" xr:uid="{CB03C8AD-E4A1-43A5-9964-6EA01C3D6812}"/>
    <cellStyle name="Normal 6 2 4 2 4 3 3 2" xfId="38111" xr:uid="{C8C44388-6E66-44C2-A704-3A309DD905F4}"/>
    <cellStyle name="Normal 6 2 4 2 4 3 4" xfId="38112" xr:uid="{E2AD4BCD-686C-4BD4-8F82-86A22E035B54}"/>
    <cellStyle name="Normal 6 2 4 2 4 3 5" xfId="38113" xr:uid="{4E3EF743-69BA-4817-87F6-CA262813641B}"/>
    <cellStyle name="Normal 6 2 4 2 4 4" xfId="38114" xr:uid="{4217083A-A916-4F9C-9516-3265586CA541}"/>
    <cellStyle name="Normal 6 2 4 2 4 5" xfId="38115" xr:uid="{7BE4AE6A-0CF1-45CF-B009-9C7F44A39124}"/>
    <cellStyle name="Normal 6 2 4 2 4 6" xfId="38116" xr:uid="{E919B641-04CE-45BA-943B-DB6CDA1DB21F}"/>
    <cellStyle name="Normal 6 2 4 2 4 6 2" xfId="38117" xr:uid="{88DCE096-259F-43C6-BBFF-83E584D71027}"/>
    <cellStyle name="Normal 6 2 4 2 4 7" xfId="38118" xr:uid="{5207DD3C-4518-4016-BB6C-0C04AE696683}"/>
    <cellStyle name="Normal 6 2 4 2 4 8" xfId="38119" xr:uid="{E2085D60-3D55-48CA-B48C-29BD819CEE89}"/>
    <cellStyle name="Normal 6 2 4 2 4 9" xfId="38120" xr:uid="{2229C1C2-FDEA-4C0B-91FD-776E60E31465}"/>
    <cellStyle name="Normal 6 2 4 2 5" xfId="38121" xr:uid="{DBDE59DE-EF6D-4436-82E7-7717730A83DF}"/>
    <cellStyle name="Normal 6 2 4 2 6" xfId="38122" xr:uid="{1C0AFFEF-A8DC-4DF1-BCB1-9F7828CD86DD}"/>
    <cellStyle name="Normal 6 2 4 2 7" xfId="38123" xr:uid="{3018468D-F311-4F6E-8C1F-CA0F541665D8}"/>
    <cellStyle name="Normal 6 2 4 2 8" xfId="38124" xr:uid="{0F7FEBA1-7327-4DA0-9884-F5893BF9E756}"/>
    <cellStyle name="Normal 6 2 4 2 9" xfId="38125" xr:uid="{6BD5E4E8-7678-4F29-8569-D6BEA4D91D38}"/>
    <cellStyle name="Normal 6 2 4 2 9 2" xfId="38126" xr:uid="{5B1D9B12-58D2-4C4F-AC39-C1445AA3CE6C}"/>
    <cellStyle name="Normal 6 2 4 2 9 2 2" xfId="38127" xr:uid="{B115FAC6-FA04-42BC-AA38-58B0004BA510}"/>
    <cellStyle name="Normal 6 2 4 2 9 2 2 2" xfId="38128" xr:uid="{AB1F9F83-686B-48A9-BBCD-E4235F04507A}"/>
    <cellStyle name="Normal 6 2 4 2 9 2 3" xfId="38129" xr:uid="{10290C6C-551C-4E4B-A0E6-A5863E2EF271}"/>
    <cellStyle name="Normal 6 2 4 2 9 2 4" xfId="38130" xr:uid="{1DF3970D-9CBE-4493-8497-BEDE3F3937BF}"/>
    <cellStyle name="Normal 6 2 4 2 9 2 5" xfId="38131" xr:uid="{C1CA03EA-D13A-4658-84F2-5BC633BC2939}"/>
    <cellStyle name="Normal 6 2 4 2 9 3" xfId="38132" xr:uid="{7126F413-5282-41AA-84A6-26E5C121D6CA}"/>
    <cellStyle name="Normal 6 2 4 2 9 3 2" xfId="38133" xr:uid="{9A1C0BB1-365C-45AF-B6F8-9B7A25ECDEFE}"/>
    <cellStyle name="Normal 6 2 4 2 9 4" xfId="38134" xr:uid="{E8698CAE-E107-443E-9023-EBB59366ECAB}"/>
    <cellStyle name="Normal 6 2 4 2 9 5" xfId="38135" xr:uid="{C5FFA38A-927C-477B-8E2C-DF67A50D7E44}"/>
    <cellStyle name="Normal 6 2 4 3" xfId="38136" xr:uid="{B828F892-BD04-4C94-B238-2563DFA2D0E9}"/>
    <cellStyle name="Normal 6 2 4 3 10" xfId="38137" xr:uid="{2F9C6F3E-380C-49AE-A67B-D1013363120C}"/>
    <cellStyle name="Normal 6 2 4 3 11" xfId="38138" xr:uid="{4DFC9AF9-EE15-4F73-B279-1F261579C531}"/>
    <cellStyle name="Normal 6 2 4 3 12" xfId="38139" xr:uid="{BC040D64-192D-4878-A1B7-544580179F3C}"/>
    <cellStyle name="Normal 6 2 4 3 12 2" xfId="38140" xr:uid="{0575D8A9-14AC-4CCE-A071-48D03FA26453}"/>
    <cellStyle name="Normal 6 2 4 3 13" xfId="38141" xr:uid="{9E975538-117C-4983-9CBB-BCDEEC78E364}"/>
    <cellStyle name="Normal 6 2 4 3 14" xfId="38142" xr:uid="{868FE7F1-9C7F-458B-AA7C-70D01AA4A1B4}"/>
    <cellStyle name="Normal 6 2 4 3 15" xfId="38143" xr:uid="{6EFDD60C-880C-4D9A-B42D-0AFB17B4E6C9}"/>
    <cellStyle name="Normal 6 2 4 3 2" xfId="38144" xr:uid="{46AAE83E-117D-4310-A04C-B4322349ED60}"/>
    <cellStyle name="Normal 6 2 4 3 2 2" xfId="38145" xr:uid="{98AB1E8A-20EB-4003-A3D1-5566DED94F4C}"/>
    <cellStyle name="Normal 6 2 4 3 2 2 2" xfId="38146" xr:uid="{2AE4C51F-C5CC-45F3-BCCF-274B511D0D88}"/>
    <cellStyle name="Normal 6 2 4 3 2 2 2 2" xfId="38147" xr:uid="{1453DDE7-0164-461C-90E9-E98A7AB5CB92}"/>
    <cellStyle name="Normal 6 2 4 3 2 2 2 2 2" xfId="38148" xr:uid="{3E95828D-D58E-4FE4-B94A-3E475376D84E}"/>
    <cellStyle name="Normal 6 2 4 3 2 2 2 2 2 2" xfId="38149" xr:uid="{77E8F81A-3219-4D6E-AAA3-DC6421D7C44B}"/>
    <cellStyle name="Normal 6 2 4 3 2 2 2 2 3" xfId="38150" xr:uid="{43D66B50-F76A-4600-AE93-20D53B5A137C}"/>
    <cellStyle name="Normal 6 2 4 3 2 2 2 2 4" xfId="38151" xr:uid="{0A893F82-CE9E-47BD-BCA7-9018FE7ABAEB}"/>
    <cellStyle name="Normal 6 2 4 3 2 2 2 2 5" xfId="38152" xr:uid="{C593CA48-268F-4395-B8E3-9694AA3EDE73}"/>
    <cellStyle name="Normal 6 2 4 3 2 2 2 3" xfId="38153" xr:uid="{69396167-7E91-4C27-A39C-93F209637D59}"/>
    <cellStyle name="Normal 6 2 4 3 2 2 2 3 2" xfId="38154" xr:uid="{D9CFC5F7-A437-4309-A117-9C598F97F05A}"/>
    <cellStyle name="Normal 6 2 4 3 2 2 2 4" xfId="38155" xr:uid="{3A34A3A3-C148-4B6D-8EF3-255678090A8A}"/>
    <cellStyle name="Normal 6 2 4 3 2 2 2 5" xfId="38156" xr:uid="{C4627686-59E3-4048-BD04-F2B70D6E832C}"/>
    <cellStyle name="Normal 6 2 4 3 2 2 3" xfId="38157" xr:uid="{CA05D311-B736-4531-8252-E5A8222B7083}"/>
    <cellStyle name="Normal 6 2 4 3 2 2 4" xfId="38158" xr:uid="{D475250A-CB75-40BC-AF17-25E1F9CFCC88}"/>
    <cellStyle name="Normal 6 2 4 3 2 2 5" xfId="38159" xr:uid="{35FED050-83F1-45F3-BFFE-A222248C594D}"/>
    <cellStyle name="Normal 6 2 4 3 2 2 6" xfId="38160" xr:uid="{E4E87C07-7B1E-4C40-A5EB-7BFD944C131F}"/>
    <cellStyle name="Normal 6 2 4 3 2 2 6 2" xfId="38161" xr:uid="{D8DC264B-F39B-4B0C-B1DD-DF27E4AE64C3}"/>
    <cellStyle name="Normal 6 2 4 3 2 2 7" xfId="38162" xr:uid="{895C2164-7728-4261-9B91-49BC41202978}"/>
    <cellStyle name="Normal 6 2 4 3 2 2 8" xfId="38163" xr:uid="{D59D7FC2-5F00-4E96-8FC5-D4C5A4D625E7}"/>
    <cellStyle name="Normal 6 2 4 3 2 2 9" xfId="38164" xr:uid="{AECDCCC6-A388-43AC-AB8D-3E879E24E069}"/>
    <cellStyle name="Normal 6 2 4 3 2 3" xfId="38165" xr:uid="{5D517717-D9D8-4C23-979F-CCC31400D203}"/>
    <cellStyle name="Normal 6 2 4 3 2 3 2" xfId="38166" xr:uid="{0EEEEE06-6939-4BF7-95C6-1D25A7946CF2}"/>
    <cellStyle name="Normal 6 2 4 3 2 3 2 2" xfId="38167" xr:uid="{DB048FE2-A34E-4489-8013-54B4F698534F}"/>
    <cellStyle name="Normal 6 2 4 3 2 3 2 2 2" xfId="38168" xr:uid="{55BB2B67-B0E1-4108-B075-B558E3976D2F}"/>
    <cellStyle name="Normal 6 2 4 3 2 3 2 3" xfId="38169" xr:uid="{78396494-5CA0-4C9B-BD21-B6239F4C1468}"/>
    <cellStyle name="Normal 6 2 4 3 2 3 2 4" xfId="38170" xr:uid="{8E21566B-8E7F-4115-839A-6209E84D927D}"/>
    <cellStyle name="Normal 6 2 4 3 2 3 2 5" xfId="38171" xr:uid="{20A13D8A-7CF7-423F-BA0C-94C360D1F5FA}"/>
    <cellStyle name="Normal 6 2 4 3 2 3 3" xfId="38172" xr:uid="{A82F40A3-01F3-4577-B15F-E0DBA0B508BD}"/>
    <cellStyle name="Normal 6 2 4 3 2 3 3 2" xfId="38173" xr:uid="{D089B38D-C248-42F4-B6C2-6163878FCF1D}"/>
    <cellStyle name="Normal 6 2 4 3 2 3 4" xfId="38174" xr:uid="{15177CF6-CCC9-422D-9A30-ECEE6CBDE076}"/>
    <cellStyle name="Normal 6 2 4 3 2 3 5" xfId="38175" xr:uid="{6A886C1E-25F7-4F65-8D45-D563ECADB280}"/>
    <cellStyle name="Normal 6 2 4 3 2 4" xfId="38176" xr:uid="{7A04CB2F-FBF1-4B1C-913F-D2084C0F13FD}"/>
    <cellStyle name="Normal 6 2 4 3 2 5" xfId="38177" xr:uid="{F08DD61C-4130-4BC1-ABF6-029AD6D2EDA4}"/>
    <cellStyle name="Normal 6 2 4 3 2 6" xfId="38178" xr:uid="{DC47AE95-FA07-446D-AEB4-AC94C5A6086F}"/>
    <cellStyle name="Normal 6 2 4 3 2 6 2" xfId="38179" xr:uid="{90A2A504-0F73-4EBB-AADD-BF64E91FD440}"/>
    <cellStyle name="Normal 6 2 4 3 2 7" xfId="38180" xr:uid="{3A88CF68-CF2B-4323-81A9-3F062BAA28B8}"/>
    <cellStyle name="Normal 6 2 4 3 2 8" xfId="38181" xr:uid="{8D6FBBF4-7246-43DD-AFF7-BE61D8364C13}"/>
    <cellStyle name="Normal 6 2 4 3 2 9" xfId="38182" xr:uid="{2B368E01-FA66-49EF-AB47-2666BE5C7C14}"/>
    <cellStyle name="Normal 6 2 4 3 3" xfId="38183" xr:uid="{68BEFC6B-7BCD-42B9-979E-959C8FAB69D3}"/>
    <cellStyle name="Normal 6 2 4 3 4" xfId="38184" xr:uid="{B31F2C0C-E44D-4EC3-9CDF-1AF349608B0B}"/>
    <cellStyle name="Normal 6 2 4 3 5" xfId="38185" xr:uid="{0813A0BB-580F-4B51-A2AE-C97803B12883}"/>
    <cellStyle name="Normal 6 2 4 3 6" xfId="38186" xr:uid="{C21E882C-E3E3-4011-8A85-807B2B80056B}"/>
    <cellStyle name="Normal 6 2 4 3 7" xfId="38187" xr:uid="{57C04C31-8294-40C1-845D-9FB7423FFE4F}"/>
    <cellStyle name="Normal 6 2 4 3 8" xfId="38188" xr:uid="{2E356513-DC56-4072-BEAB-E0ED280D1F3B}"/>
    <cellStyle name="Normal 6 2 4 3 8 2" xfId="38189" xr:uid="{773B7922-2D66-4BF4-B5C3-21F960552524}"/>
    <cellStyle name="Normal 6 2 4 3 8 2 2" xfId="38190" xr:uid="{3F0958A5-095D-4B27-B388-AE4419AEC8AD}"/>
    <cellStyle name="Normal 6 2 4 3 8 2 2 2" xfId="38191" xr:uid="{ADDF4E4A-2F96-4721-9A38-60B1C9784E98}"/>
    <cellStyle name="Normal 6 2 4 3 8 2 3" xfId="38192" xr:uid="{F3260E2B-364F-407E-B36A-5EF9BE7ADAA9}"/>
    <cellStyle name="Normal 6 2 4 3 8 2 4" xfId="38193" xr:uid="{863D9BBC-6FA3-41AC-8E8F-ABF53717851D}"/>
    <cellStyle name="Normal 6 2 4 3 8 2 5" xfId="38194" xr:uid="{2C5CCA99-B742-476C-99A9-13B472A7AE67}"/>
    <cellStyle name="Normal 6 2 4 3 8 3" xfId="38195" xr:uid="{0FDA929B-07A5-4A7A-A0F7-33E645E375BC}"/>
    <cellStyle name="Normal 6 2 4 3 8 3 2" xfId="38196" xr:uid="{6DDA30F8-8A17-449D-B812-5770EBE24399}"/>
    <cellStyle name="Normal 6 2 4 3 8 4" xfId="38197" xr:uid="{A41AD48E-4D72-4499-B9B9-C7952E6EF93F}"/>
    <cellStyle name="Normal 6 2 4 3 8 5" xfId="38198" xr:uid="{81EF3CFC-D148-480E-AED8-D8E06ADFA8DC}"/>
    <cellStyle name="Normal 6 2 4 3 9" xfId="38199" xr:uid="{D5A01694-1484-4C16-A06D-5302098E1F03}"/>
    <cellStyle name="Normal 6 2 4 4" xfId="38200" xr:uid="{B5348F5E-5B05-4003-BCCC-BEE314592388}"/>
    <cellStyle name="Normal 6 2 4 4 2" xfId="38201" xr:uid="{5B98DA59-FF33-439C-BF4F-F35E165CE738}"/>
    <cellStyle name="Normal 6 2 4 4 2 2" xfId="38202" xr:uid="{AF4CFFCD-C819-4315-9D33-74DEFAB8AAC1}"/>
    <cellStyle name="Normal 6 2 4 4 2 2 2" xfId="38203" xr:uid="{1D5FFF44-C293-4367-A0F6-D45317E3C496}"/>
    <cellStyle name="Normal 6 2 4 4 2 2 2 2" xfId="38204" xr:uid="{5682C1CB-9DA0-425C-82D8-FC246C4897AC}"/>
    <cellStyle name="Normal 6 2 4 4 2 2 2 2 2" xfId="38205" xr:uid="{96401DEC-CF3B-48DC-8F8A-B9A4F68BF643}"/>
    <cellStyle name="Normal 6 2 4 4 2 2 2 3" xfId="38206" xr:uid="{D1F70F1D-107D-4F41-8A39-662AC066B1FA}"/>
    <cellStyle name="Normal 6 2 4 4 2 2 2 4" xfId="38207" xr:uid="{C379934C-D8DC-4788-BAE8-E8D496A3BB8E}"/>
    <cellStyle name="Normal 6 2 4 4 2 2 2 5" xfId="38208" xr:uid="{CC056712-850B-4035-9F6F-73004147726F}"/>
    <cellStyle name="Normal 6 2 4 4 2 2 3" xfId="38209" xr:uid="{2FFBF482-7EB1-4FC0-B071-F9544287FEAC}"/>
    <cellStyle name="Normal 6 2 4 4 2 2 3 2" xfId="38210" xr:uid="{95B8FAEA-7ABF-4CAA-BE36-2EC3B714077F}"/>
    <cellStyle name="Normal 6 2 4 4 2 2 4" xfId="38211" xr:uid="{36E99EB4-ED13-4ADD-A329-3E5E04D51EF7}"/>
    <cellStyle name="Normal 6 2 4 4 2 2 5" xfId="38212" xr:uid="{EB4B4411-484F-4BDE-A46C-1EE40CF2B549}"/>
    <cellStyle name="Normal 6 2 4 4 2 3" xfId="38213" xr:uid="{A340AD97-55C0-4AF9-A1AE-EE5F7C515A91}"/>
    <cellStyle name="Normal 6 2 4 4 2 4" xfId="38214" xr:uid="{29B7B99C-C1D9-4DE1-8994-12164B9953E2}"/>
    <cellStyle name="Normal 6 2 4 4 2 5" xfId="38215" xr:uid="{A202F8A0-2D34-4972-9128-4A0A7FA54DF6}"/>
    <cellStyle name="Normal 6 2 4 4 2 6" xfId="38216" xr:uid="{F1CDC9DD-1FB0-4C93-BEDF-9C34A0700F88}"/>
    <cellStyle name="Normal 6 2 4 4 2 6 2" xfId="38217" xr:uid="{237EC0E6-91D4-4D81-8CFC-CA9AFE9D3FFE}"/>
    <cellStyle name="Normal 6 2 4 4 2 7" xfId="38218" xr:uid="{7BD066AA-5776-4682-B694-B1617F115002}"/>
    <cellStyle name="Normal 6 2 4 4 2 8" xfId="38219" xr:uid="{D871775B-D620-480B-B627-CBBC66D01DE7}"/>
    <cellStyle name="Normal 6 2 4 4 2 9" xfId="38220" xr:uid="{EDD3C1A9-C46C-43D1-9518-51B2F354B75A}"/>
    <cellStyle name="Normal 6 2 4 4 3" xfId="38221" xr:uid="{2BD1ACF3-8945-4D78-9000-A2DBB76210AE}"/>
    <cellStyle name="Normal 6 2 4 4 3 2" xfId="38222" xr:uid="{A8C3CC17-6D15-436C-A30C-56C3A2C316CE}"/>
    <cellStyle name="Normal 6 2 4 4 3 2 2" xfId="38223" xr:uid="{7A25E55F-9928-492C-89F8-F87DB5E0A45A}"/>
    <cellStyle name="Normal 6 2 4 4 3 2 2 2" xfId="38224" xr:uid="{6CE5EC38-A830-4DDA-945B-004735E0272C}"/>
    <cellStyle name="Normal 6 2 4 4 3 2 3" xfId="38225" xr:uid="{E2808659-4C7B-4BEE-A95C-5A662BBB0B5D}"/>
    <cellStyle name="Normal 6 2 4 4 3 2 4" xfId="38226" xr:uid="{CC6E7B37-68C7-4B3A-B512-2BC39E99A48C}"/>
    <cellStyle name="Normal 6 2 4 4 3 2 5" xfId="38227" xr:uid="{5D669ABD-0D6B-452B-BE23-1D7BC5B356AA}"/>
    <cellStyle name="Normal 6 2 4 4 3 3" xfId="38228" xr:uid="{F5B7288F-F362-4413-BBB7-F695363B27A8}"/>
    <cellStyle name="Normal 6 2 4 4 3 3 2" xfId="38229" xr:uid="{96106F89-201F-4D84-92DD-C92DE23AED54}"/>
    <cellStyle name="Normal 6 2 4 4 3 4" xfId="38230" xr:uid="{522500BB-36DB-45D7-85EA-2FBE67CF293C}"/>
    <cellStyle name="Normal 6 2 4 4 3 5" xfId="38231" xr:uid="{6595784B-C97F-4040-83F2-75203374BA78}"/>
    <cellStyle name="Normal 6 2 4 4 4" xfId="38232" xr:uid="{01EFDD8B-D810-4812-A06F-9D5F5C5D4C7E}"/>
    <cellStyle name="Normal 6 2 4 4 5" xfId="38233" xr:uid="{C82CD9D3-4FAA-4079-B18D-6CBD9F8CAD98}"/>
    <cellStyle name="Normal 6 2 4 4 6" xfId="38234" xr:uid="{03A48E90-A60B-4F69-8BF3-3B7D135D6CE3}"/>
    <cellStyle name="Normal 6 2 4 4 6 2" xfId="38235" xr:uid="{C6FD9D8A-7CCB-4172-A90A-FBDE732FFE87}"/>
    <cellStyle name="Normal 6 2 4 4 7" xfId="38236" xr:uid="{26FF806E-2EE2-4AAE-8357-7025A12EBF75}"/>
    <cellStyle name="Normal 6 2 4 4 8" xfId="38237" xr:uid="{6EEA5989-D5E0-4FE1-AB42-C54B6B25415E}"/>
    <cellStyle name="Normal 6 2 4 4 9" xfId="38238" xr:uid="{B7BB0DC1-D66E-4238-AB50-A0233A729108}"/>
    <cellStyle name="Normal 6 2 4 5" xfId="38239" xr:uid="{0F70A3F2-BE1B-4201-B702-9EBB4FDD9C1E}"/>
    <cellStyle name="Normal 6 2 4 5 2" xfId="38240" xr:uid="{FCE6ED2D-E883-44CA-9D46-FD86DFE266AC}"/>
    <cellStyle name="Normal 6 2 4 5 3" xfId="38241" xr:uid="{549B1190-0421-4804-950B-8260CCB8A1A6}"/>
    <cellStyle name="Normal 6 2 4 6" xfId="38242" xr:uid="{4E86AE72-B58D-42ED-B55A-DA0481D00DA5}"/>
    <cellStyle name="Normal 6 2 4 6 2" xfId="38243" xr:uid="{D4984FB0-C41E-47E8-990D-CF5AEE6B37F2}"/>
    <cellStyle name="Normal 6 2 4 6 3" xfId="38244" xr:uid="{9CA995A9-8E13-4428-83AD-6C397FC1B490}"/>
    <cellStyle name="Normal 6 2 4 7" xfId="38245" xr:uid="{A7586BBC-E26C-4DA8-B086-8BA91BC9A6A8}"/>
    <cellStyle name="Normal 6 2 4 7 2" xfId="38246" xr:uid="{63F0C9CA-A508-4119-83E1-466F3BA0EF01}"/>
    <cellStyle name="Normal 6 2 4 7 3" xfId="38247" xr:uid="{793D935F-1FFD-48C1-B883-CE8E3C9D4195}"/>
    <cellStyle name="Normal 6 2 4 8" xfId="38248" xr:uid="{53E318C1-9FC2-4D73-8137-4C629FB68EEA}"/>
    <cellStyle name="Normal 6 2 4 8 2" xfId="38249" xr:uid="{FA678825-A0AB-4998-87C3-5C7300AECB6C}"/>
    <cellStyle name="Normal 6 2 4 8 3" xfId="38250" xr:uid="{AE40DB2C-9511-4410-8D09-CFE77611653D}"/>
    <cellStyle name="Normal 6 2 4 9" xfId="38251" xr:uid="{0B003C6D-C916-4CFA-B41D-6615F376B05B}"/>
    <cellStyle name="Normal 6 2 4 9 2" xfId="38252" xr:uid="{AAE1DED4-9372-48B7-8353-3EE5D223DA91}"/>
    <cellStyle name="Normal 6 2 4 9 2 2" xfId="38253" xr:uid="{AE3CEDA3-1FAC-4ED6-BBE7-48A8E6765540}"/>
    <cellStyle name="Normal 6 2 4 9 2 2 2" xfId="38254" xr:uid="{84DB12E2-5A77-492D-B5E3-0CA3E6515DC8}"/>
    <cellStyle name="Normal 6 2 4 9 2 3" xfId="38255" xr:uid="{7493D959-29EF-46EF-B135-855FE19E5DE6}"/>
    <cellStyle name="Normal 6 2 4 9 2 4" xfId="38256" xr:uid="{6FC77A82-92BC-4618-A893-86F7CC1103D5}"/>
    <cellStyle name="Normal 6 2 4 9 2 5" xfId="38257" xr:uid="{78FC80D2-07CE-474D-B3B8-2FEE467AB9E9}"/>
    <cellStyle name="Normal 6 2 4 9 3" xfId="38258" xr:uid="{A9F94500-BE2C-411C-8FC6-E07C08699A89}"/>
    <cellStyle name="Normal 6 2 4 9 3 2" xfId="38259" xr:uid="{228C335D-5A0F-4CB3-A010-890CC832D685}"/>
    <cellStyle name="Normal 6 2 4 9 4" xfId="38260" xr:uid="{8C26E569-9601-4D8A-A1B5-EF6D12A82E49}"/>
    <cellStyle name="Normal 6 2 4 9 5" xfId="38261" xr:uid="{25D0A428-0E06-4925-8598-DD28FBF6DDA7}"/>
    <cellStyle name="Normal 6 2 5" xfId="38262" xr:uid="{44464C8F-DC89-4C2B-A130-535FFDCD8EF5}"/>
    <cellStyle name="Normal 6 2 5 10" xfId="38263" xr:uid="{C7B21529-29FD-4FBE-8A19-3D3CFE9DCE28}"/>
    <cellStyle name="Normal 6 2 5 11" xfId="38264" xr:uid="{7909AB29-1EE1-4F55-A338-97ECE05EE51A}"/>
    <cellStyle name="Normal 6 2 5 12" xfId="38265" xr:uid="{8BF0D283-318A-4CE9-A34C-CC678EDDB506}"/>
    <cellStyle name="Normal 6 2 5 12 2" xfId="38266" xr:uid="{BF2458D2-474E-4D0E-B793-2C640D41BCA0}"/>
    <cellStyle name="Normal 6 2 5 13" xfId="38267" xr:uid="{748ED144-B80E-464A-8928-41373605EE24}"/>
    <cellStyle name="Normal 6 2 5 14" xfId="38268" xr:uid="{EBAC0538-3E7F-4EE2-AB0D-7DCD04AC5AFD}"/>
    <cellStyle name="Normal 6 2 5 15" xfId="38269" xr:uid="{1666C38D-0F1B-4165-A9B3-6E189E0A6DBF}"/>
    <cellStyle name="Normal 6 2 5 2" xfId="38270" xr:uid="{8B896AA7-20DA-4264-872E-21AD8399793F}"/>
    <cellStyle name="Normal 6 2 5 2 2" xfId="38271" xr:uid="{469CEB78-FFBD-4452-A79B-7E31506990FC}"/>
    <cellStyle name="Normal 6 2 5 2 2 2" xfId="38272" xr:uid="{9591F132-FB81-4496-94FC-A16550A4433A}"/>
    <cellStyle name="Normal 6 2 5 2 2 2 2" xfId="38273" xr:uid="{31A8E79E-D6A3-4263-B1C1-20BD45E54024}"/>
    <cellStyle name="Normal 6 2 5 2 2 2 2 2" xfId="38274" xr:uid="{A5CCBB6A-AF97-4D39-96BD-56BED3F77FCE}"/>
    <cellStyle name="Normal 6 2 5 2 2 2 2 2 2" xfId="38275" xr:uid="{F569650C-A76C-42E0-AE9D-7959DE19E47A}"/>
    <cellStyle name="Normal 6 2 5 2 2 2 2 3" xfId="38276" xr:uid="{672BB359-69CE-470C-998C-10AAD0F145B6}"/>
    <cellStyle name="Normal 6 2 5 2 2 2 2 4" xfId="38277" xr:uid="{5D4DE836-67C5-4AE0-8CE7-C53D6587E249}"/>
    <cellStyle name="Normal 6 2 5 2 2 2 2 5" xfId="38278" xr:uid="{BB4CEAF4-984E-477B-B732-878E3371CBA8}"/>
    <cellStyle name="Normal 6 2 5 2 2 2 3" xfId="38279" xr:uid="{74BC7C3A-EE4E-4D2B-90A4-CD6C52238748}"/>
    <cellStyle name="Normal 6 2 5 2 2 2 3 2" xfId="38280" xr:uid="{413A595C-1C35-41F4-8B73-E0B3C5B1A121}"/>
    <cellStyle name="Normal 6 2 5 2 2 2 4" xfId="38281" xr:uid="{4B37A9EF-C448-4BDC-BC6F-A99ED092EE31}"/>
    <cellStyle name="Normal 6 2 5 2 2 2 5" xfId="38282" xr:uid="{BBD57B43-CFBB-4212-A939-D0AFAF311219}"/>
    <cellStyle name="Normal 6 2 5 2 2 3" xfId="38283" xr:uid="{BAE45EA5-7630-4A9B-8BC7-9990790B1E0C}"/>
    <cellStyle name="Normal 6 2 5 2 2 4" xfId="38284" xr:uid="{FFF71BA9-4F6B-4F1C-96B0-8C27129C7F1A}"/>
    <cellStyle name="Normal 6 2 5 2 2 5" xfId="38285" xr:uid="{7D240727-5C54-4AA3-B91C-9175D8726672}"/>
    <cellStyle name="Normal 6 2 5 2 2 6" xfId="38286" xr:uid="{A673FE32-348C-410C-B45A-E59D9FE176AE}"/>
    <cellStyle name="Normal 6 2 5 2 2 6 2" xfId="38287" xr:uid="{74B108C2-C296-461A-837B-E6465896A7C4}"/>
    <cellStyle name="Normal 6 2 5 2 2 7" xfId="38288" xr:uid="{234A1D91-9F00-40C8-99E5-71C4710DFAC4}"/>
    <cellStyle name="Normal 6 2 5 2 2 8" xfId="38289" xr:uid="{11E8C575-F243-46EA-B01A-498202333B57}"/>
    <cellStyle name="Normal 6 2 5 2 2 9" xfId="38290" xr:uid="{895559BD-71CA-46FC-9CCE-7BB4844F622F}"/>
    <cellStyle name="Normal 6 2 5 2 3" xfId="38291" xr:uid="{8FC4B7F8-6409-45D8-B56F-94A7AAAA3850}"/>
    <cellStyle name="Normal 6 2 5 2 3 2" xfId="38292" xr:uid="{CA021582-3709-4005-8DA5-0B085E167C7D}"/>
    <cellStyle name="Normal 6 2 5 2 3 2 2" xfId="38293" xr:uid="{83F9D71D-071E-4D71-9E53-E566A5C62603}"/>
    <cellStyle name="Normal 6 2 5 2 3 2 2 2" xfId="38294" xr:uid="{671CD518-CB64-443E-8144-8B23BF27BE0A}"/>
    <cellStyle name="Normal 6 2 5 2 3 2 3" xfId="38295" xr:uid="{0CB2D963-F74E-44E8-8784-9E19F2E4CFEC}"/>
    <cellStyle name="Normal 6 2 5 2 3 2 4" xfId="38296" xr:uid="{2717EEB7-293F-4841-A1F2-315E514C6BD0}"/>
    <cellStyle name="Normal 6 2 5 2 3 2 5" xfId="38297" xr:uid="{39FA086B-976A-4664-BA47-336D025E6FE8}"/>
    <cellStyle name="Normal 6 2 5 2 3 3" xfId="38298" xr:uid="{32F1677A-5F64-4DAB-95E4-304D0EF90978}"/>
    <cellStyle name="Normal 6 2 5 2 3 3 2" xfId="38299" xr:uid="{8EFE3A25-EC93-4CDE-95B0-D6CC342DBF5B}"/>
    <cellStyle name="Normal 6 2 5 2 3 4" xfId="38300" xr:uid="{5E2236F0-8795-4392-BADD-97DDFAABC4F9}"/>
    <cellStyle name="Normal 6 2 5 2 3 5" xfId="38301" xr:uid="{E2BC91ED-A988-4B5C-AA98-8759837DFC81}"/>
    <cellStyle name="Normal 6 2 5 2 4" xfId="38302" xr:uid="{EB5D596F-24C9-428C-B056-06E7FBDB8AD7}"/>
    <cellStyle name="Normal 6 2 5 2 5" xfId="38303" xr:uid="{3F1531A3-612C-4993-A766-677026F42519}"/>
    <cellStyle name="Normal 6 2 5 2 6" xfId="38304" xr:uid="{6F3BEDDC-3E5A-47B4-AF9D-E87404792949}"/>
    <cellStyle name="Normal 6 2 5 2 6 2" xfId="38305" xr:uid="{14FBA312-53AF-419D-A31D-BDEBA4A5EAC9}"/>
    <cellStyle name="Normal 6 2 5 2 7" xfId="38306" xr:uid="{F1E0108F-D776-4E05-AFD4-381D50458717}"/>
    <cellStyle name="Normal 6 2 5 2 8" xfId="38307" xr:uid="{0056509C-1221-43E3-9745-37C1FAAF9A57}"/>
    <cellStyle name="Normal 6 2 5 2 9" xfId="38308" xr:uid="{A6478C7D-F57C-4473-91E3-EC86D097E234}"/>
    <cellStyle name="Normal 6 2 5 3" xfId="38309" xr:uid="{EFA0DCC0-BE48-46C2-AA38-7EB75ED7C701}"/>
    <cellStyle name="Normal 6 2 5 3 2" xfId="38310" xr:uid="{B69DCA1F-0EA6-4B63-AABE-45DA91A31208}"/>
    <cellStyle name="Normal 6 2 5 3 3" xfId="38311" xr:uid="{4925975D-3CA4-4CE7-87FE-39D4B123D763}"/>
    <cellStyle name="Normal 6 2 5 4" xfId="38312" xr:uid="{62042131-9390-49A1-B2B4-9FCC4BBFC3B1}"/>
    <cellStyle name="Normal 6 2 5 4 2" xfId="38313" xr:uid="{41800E27-1B62-48B0-B685-8C3F1A75F2C8}"/>
    <cellStyle name="Normal 6 2 5 4 3" xfId="38314" xr:uid="{4BC89984-5D41-4A21-80E3-93FF506DA969}"/>
    <cellStyle name="Normal 6 2 5 5" xfId="38315" xr:uid="{CE543C04-0C42-467E-8341-83EA7FC96C44}"/>
    <cellStyle name="Normal 6 2 5 5 2" xfId="38316" xr:uid="{861B39DB-0333-497B-BCD1-66E6840B58B5}"/>
    <cellStyle name="Normal 6 2 5 5 3" xfId="38317" xr:uid="{F404A0EE-EEBC-437A-968E-A8F80FC06D4C}"/>
    <cellStyle name="Normal 6 2 5 6" xfId="38318" xr:uid="{5CE44E4B-F602-4443-9C99-A2B6FC56F5DC}"/>
    <cellStyle name="Normal 6 2 5 6 2" xfId="38319" xr:uid="{939B709C-6C39-4134-86E2-70EF1FDD8A80}"/>
    <cellStyle name="Normal 6 2 5 6 3" xfId="38320" xr:uid="{4C9E1FCA-AEF5-40C0-BC98-739BF231588F}"/>
    <cellStyle name="Normal 6 2 5 7" xfId="38321" xr:uid="{17C9BF4E-49C1-4F50-98E6-4CC0E2ADF636}"/>
    <cellStyle name="Normal 6 2 5 7 2" xfId="38322" xr:uid="{1F959914-0691-42AA-95B2-22D8372D065E}"/>
    <cellStyle name="Normal 6 2 5 7 3" xfId="38323" xr:uid="{182A6E10-9F0B-4D03-8441-D653F5477AE1}"/>
    <cellStyle name="Normal 6 2 5 8" xfId="38324" xr:uid="{84F135CD-9742-44A1-99D7-72E6E6377E58}"/>
    <cellStyle name="Normal 6 2 5 8 2" xfId="38325" xr:uid="{4042A60E-8169-4D55-8B56-4A522DA05CB7}"/>
    <cellStyle name="Normal 6 2 5 8 2 2" xfId="38326" xr:uid="{23A5345B-F91A-414F-8F48-5D98C4D32BF2}"/>
    <cellStyle name="Normal 6 2 5 8 2 2 2" xfId="38327" xr:uid="{C9ED83A9-7091-4AB0-A553-BEC75795158E}"/>
    <cellStyle name="Normal 6 2 5 8 2 3" xfId="38328" xr:uid="{8F57C0CD-979D-4793-81DB-5613E806488A}"/>
    <cellStyle name="Normal 6 2 5 8 2 4" xfId="38329" xr:uid="{FF1E3FA0-DA38-4CF9-A41F-4E13327CDCD8}"/>
    <cellStyle name="Normal 6 2 5 8 2 5" xfId="38330" xr:uid="{9D9BF755-3209-4AC5-B69D-E4049F9B6CCE}"/>
    <cellStyle name="Normal 6 2 5 8 3" xfId="38331" xr:uid="{3CDEBF42-3B42-48E8-B3F9-05AA5F75C38B}"/>
    <cellStyle name="Normal 6 2 5 8 3 2" xfId="38332" xr:uid="{285456F5-22B6-4658-8DC3-12CF9BF6A898}"/>
    <cellStyle name="Normal 6 2 5 8 4" xfId="38333" xr:uid="{F3CDE50F-9F05-4CC5-923C-0C9F6D925802}"/>
    <cellStyle name="Normal 6 2 5 8 5" xfId="38334" xr:uid="{68CA8667-86A4-4107-9A37-001E0E4FE799}"/>
    <cellStyle name="Normal 6 2 5 9" xfId="38335" xr:uid="{0871690E-3AE6-4B1F-8382-81F8DE2D5470}"/>
    <cellStyle name="Normal 6 2 6" xfId="38336" xr:uid="{2CC05DF4-0947-4893-A160-C401709D6EEA}"/>
    <cellStyle name="Normal 6 2 6 2" xfId="38337" xr:uid="{40018E54-A788-43A7-B546-DB24D84CBFF7}"/>
    <cellStyle name="Normal 6 2 6 3" xfId="38338" xr:uid="{D896AA2A-CD99-4E3F-B60E-A87CE793C65D}"/>
    <cellStyle name="Normal 6 2 7" xfId="38339" xr:uid="{06A325DD-A43B-464E-8965-EB76C6F22102}"/>
    <cellStyle name="Normal 6 2 7 2" xfId="38340" xr:uid="{A700F045-3981-44AB-97FD-60C1170F4B35}"/>
    <cellStyle name="Normal 6 2 7 2 2" xfId="38341" xr:uid="{8B63206F-52E8-45FA-BF85-1FB11DC45459}"/>
    <cellStyle name="Normal 6 2 7 2 2 2" xfId="38342" xr:uid="{E47B4C7D-E877-44B4-A88D-99F78AA75A8A}"/>
    <cellStyle name="Normal 6 2 7 2 2 2 2" xfId="38343" xr:uid="{FD1F7EFD-7751-4C45-AD66-7EBC9F758C29}"/>
    <cellStyle name="Normal 6 2 7 2 2 2 2 2" xfId="38344" xr:uid="{BB95A581-9E5B-4816-8DD5-5DC4DD02422D}"/>
    <cellStyle name="Normal 6 2 7 2 2 2 3" xfId="38345" xr:uid="{EF6B67D7-195A-450A-9657-D89C87307F71}"/>
    <cellStyle name="Normal 6 2 7 2 2 2 4" xfId="38346" xr:uid="{84CC5983-C451-44C4-B939-BCD447E3C0B8}"/>
    <cellStyle name="Normal 6 2 7 2 2 2 5" xfId="38347" xr:uid="{8184619A-B592-4479-8075-6256D04EA602}"/>
    <cellStyle name="Normal 6 2 7 2 2 3" xfId="38348" xr:uid="{6EDF3577-116B-4B42-AA64-69D71CEDBA8D}"/>
    <cellStyle name="Normal 6 2 7 2 2 3 2" xfId="38349" xr:uid="{CED6AB86-CA62-403C-B615-5DB3D80EA978}"/>
    <cellStyle name="Normal 6 2 7 2 2 4" xfId="38350" xr:uid="{3F0CE05F-8F69-41A9-B0BA-77B68DF0AC63}"/>
    <cellStyle name="Normal 6 2 7 2 2 5" xfId="38351" xr:uid="{99F9A499-97A4-4B41-A919-71059C1E30F5}"/>
    <cellStyle name="Normal 6 2 7 2 3" xfId="38352" xr:uid="{489FEBE2-D43A-4A5E-8048-AFD61EA9D066}"/>
    <cellStyle name="Normal 6 2 7 2 4" xfId="38353" xr:uid="{AC1EA534-A3F2-4FE2-B80E-5E03B3AA9994}"/>
    <cellStyle name="Normal 6 2 7 2 5" xfId="38354" xr:uid="{ED29390E-AC44-4FF5-820A-5F03E27900D6}"/>
    <cellStyle name="Normal 6 2 7 2 6" xfId="38355" xr:uid="{86E1B4AB-412A-4CEC-9533-EFE29403E0E6}"/>
    <cellStyle name="Normal 6 2 7 2 6 2" xfId="38356" xr:uid="{3F289600-985B-41B1-B87A-9EA184A3ECCD}"/>
    <cellStyle name="Normal 6 2 7 2 7" xfId="38357" xr:uid="{75BDA331-7CFB-4CDF-BFAD-8E056AD6CDB2}"/>
    <cellStyle name="Normal 6 2 7 2 8" xfId="38358" xr:uid="{B38C0848-9D30-4AFB-B0C8-59F0A0F6993D}"/>
    <cellStyle name="Normal 6 2 7 2 9" xfId="38359" xr:uid="{BF8ED91D-D9F9-4FDC-9C8C-ABB8C6E5A6FE}"/>
    <cellStyle name="Normal 6 2 7 3" xfId="38360" xr:uid="{2A448A98-B980-48A5-803E-3E72380E70FD}"/>
    <cellStyle name="Normal 6 2 7 3 2" xfId="38361" xr:uid="{3DD5DEF8-E66B-4C5D-ACD5-C7DE9F3CF0DA}"/>
    <cellStyle name="Normal 6 2 7 3 2 2" xfId="38362" xr:uid="{6405681E-F751-40A8-8E72-31AE5CF73C80}"/>
    <cellStyle name="Normal 6 2 7 3 2 2 2" xfId="38363" xr:uid="{2AB54D31-8831-495D-A478-200E4F18D45B}"/>
    <cellStyle name="Normal 6 2 7 3 2 3" xfId="38364" xr:uid="{9BECD6C2-C7AE-461D-8E22-B1241A557DC9}"/>
    <cellStyle name="Normal 6 2 7 3 2 4" xfId="38365" xr:uid="{FA488EB9-3792-4057-9BD7-1942D568586B}"/>
    <cellStyle name="Normal 6 2 7 3 2 5" xfId="38366" xr:uid="{201CFD4B-3487-4DC3-8FC5-A228EA17A22A}"/>
    <cellStyle name="Normal 6 2 7 3 3" xfId="38367" xr:uid="{D6E8BAE8-9510-406B-8555-A51168973A00}"/>
    <cellStyle name="Normal 6 2 7 3 3 2" xfId="38368" xr:uid="{96B9D801-203F-450A-B46D-7FDE46BF2144}"/>
    <cellStyle name="Normal 6 2 7 3 4" xfId="38369" xr:uid="{93ECC649-1E99-4470-BB2F-253B0FE58F08}"/>
    <cellStyle name="Normal 6 2 7 3 5" xfId="38370" xr:uid="{72330F18-6D86-4AEA-B48D-357C6B19708B}"/>
    <cellStyle name="Normal 6 2 7 4" xfId="38371" xr:uid="{D7161590-A2ED-4973-BB91-736ECEA608A5}"/>
    <cellStyle name="Normal 6 2 7 5" xfId="38372" xr:uid="{673800FC-D95B-4C58-AC1C-FB99630AED50}"/>
    <cellStyle name="Normal 6 2 7 6" xfId="38373" xr:uid="{B2E65BB1-A7CA-49A0-A342-C5A2B0C266E5}"/>
    <cellStyle name="Normal 6 2 7 6 2" xfId="38374" xr:uid="{3E6D1933-C45F-4218-84E8-6138D48AC38B}"/>
    <cellStyle name="Normal 6 2 7 7" xfId="38375" xr:uid="{DB75FF4A-B94E-4214-A5F5-7BB88C394E85}"/>
    <cellStyle name="Normal 6 2 7 8" xfId="38376" xr:uid="{3699FA1C-5262-44E2-8D8E-F1EBD8EFE614}"/>
    <cellStyle name="Normal 6 2 7 9" xfId="38377" xr:uid="{B7982224-1778-4A89-BE25-BC19463318B0}"/>
    <cellStyle name="Normal 6 2 8" xfId="38378" xr:uid="{38FCE946-C305-4307-A0D2-09C32370D454}"/>
    <cellStyle name="Normal 6 2 9" xfId="38379" xr:uid="{52353E9F-A764-4BA1-8A56-C044FC2718A4}"/>
    <cellStyle name="Normal 6 20" xfId="38380" xr:uid="{0234C5AB-4EF0-4097-953F-C0C3657FF28E}"/>
    <cellStyle name="Normal 6 20 2" xfId="38381" xr:uid="{DAE4B3B3-980B-44AF-92F8-58D1DAC5C423}"/>
    <cellStyle name="Normal 6 20 3" xfId="38382" xr:uid="{EF176362-6A37-4D8B-8F44-847BCE075B0D}"/>
    <cellStyle name="Normal 6 21" xfId="38383" xr:uid="{611907A4-0C98-41A9-B798-E31329475B7F}"/>
    <cellStyle name="Normal 6 21 2" xfId="38384" xr:uid="{154E4034-F4C1-4865-B2E6-DCF3A625790C}"/>
    <cellStyle name="Normal 6 21 3" xfId="38385" xr:uid="{C9F5F09A-5B62-422E-B323-BE19F88103D7}"/>
    <cellStyle name="Normal 6 22" xfId="38386" xr:uid="{DE45DE0B-A547-4596-91A3-D4A2679530E6}"/>
    <cellStyle name="Normal 6 22 2" xfId="38387" xr:uid="{FAECB74D-A62A-49DE-8BE4-2D595DF3255D}"/>
    <cellStyle name="Normal 6 22 3" xfId="38388" xr:uid="{96F74B46-98BE-4753-87B7-C0E094C3E771}"/>
    <cellStyle name="Normal 6 23" xfId="38389" xr:uid="{CF926E72-4091-44A7-AD0E-DE9228F4B055}"/>
    <cellStyle name="Normal 6 23 2" xfId="38390" xr:uid="{6EC80969-DC03-4BED-8D08-3F042B1035F6}"/>
    <cellStyle name="Normal 6 23 3" xfId="38391" xr:uid="{AA38E524-B36C-48DE-A793-808C9A1B14B6}"/>
    <cellStyle name="Normal 6 24" xfId="38392" xr:uid="{DEF3B89A-6C4A-4702-9D2A-750B83393748}"/>
    <cellStyle name="Normal 6 24 2" xfId="38393" xr:uid="{17338386-3021-480B-838F-0F5305CB5569}"/>
    <cellStyle name="Normal 6 24 3" xfId="38394" xr:uid="{C68732D9-F812-4A1F-B2BD-A341561E231C}"/>
    <cellStyle name="Normal 6 25" xfId="38395" xr:uid="{95A9461C-154E-45C2-BAF0-7B2DD35E1D2D}"/>
    <cellStyle name="Normal 6 25 2" xfId="38396" xr:uid="{05C44BCA-1480-4709-A52B-F5AFE0274A83}"/>
    <cellStyle name="Normal 6 25 3" xfId="38397" xr:uid="{84500A51-D128-442A-8C12-1F5BDC1D1DAE}"/>
    <cellStyle name="Normal 6 26" xfId="38398" xr:uid="{BD726AFF-6BDB-4492-AC4D-E39A8F6F71C8}"/>
    <cellStyle name="Normal 6 26 2" xfId="38399" xr:uid="{FD9D4328-2827-4F53-B107-A819441AE6F7}"/>
    <cellStyle name="Normal 6 26 3" xfId="38400" xr:uid="{ECD6C882-BF2D-4B5D-8DE4-7219452789A5}"/>
    <cellStyle name="Normal 6 27" xfId="38401" xr:uid="{23CF5B4A-CF21-4E2C-9088-44D6D0FF59A4}"/>
    <cellStyle name="Normal 6 27 2" xfId="38402" xr:uid="{2DA72AA5-7F0A-4D38-AC02-D6A568E79F9B}"/>
    <cellStyle name="Normal 6 27 3" xfId="38403" xr:uid="{5E7756EB-4EB6-4244-B46A-DFE092F47813}"/>
    <cellStyle name="Normal 6 28" xfId="38404" xr:uid="{72040AB7-F580-4522-8A9D-86904FB6951F}"/>
    <cellStyle name="Normal 6 28 2" xfId="38405" xr:uid="{B9DF3495-52DA-4036-9CEA-26404C7DA658}"/>
    <cellStyle name="Normal 6 28 3" xfId="38406" xr:uid="{A8A56DC1-29F4-47F7-A69C-4E0AD5024395}"/>
    <cellStyle name="Normal 6 29" xfId="38407" xr:uid="{8D11D40C-0F4F-483C-8161-A68A6C0B67C5}"/>
    <cellStyle name="Normal 6 29 2" xfId="38408" xr:uid="{4D2CD3DD-6EC0-4402-8FE7-902AFF7DA399}"/>
    <cellStyle name="Normal 6 29 3" xfId="38409" xr:uid="{1CA146B6-AF94-4869-9FDF-EFB17AFB9CA2}"/>
    <cellStyle name="Normal 6 3" xfId="327" xr:uid="{C566699F-BA5E-48BD-99E7-262FA380DE08}"/>
    <cellStyle name="Normal 6 3 2" xfId="38411" xr:uid="{B938950F-B273-4886-8944-1E563107FDEE}"/>
    <cellStyle name="Normal 6 3 2 2" xfId="38412" xr:uid="{207A7760-3749-49ED-94CE-3F69D5F9C575}"/>
    <cellStyle name="Normal 6 3 2 3" xfId="38413" xr:uid="{C556E71B-5286-4985-96B3-EF4DEFDF57BC}"/>
    <cellStyle name="Normal 6 3 3" xfId="38414" xr:uid="{5EB87F9C-7BE9-494B-8D70-77050A97117C}"/>
    <cellStyle name="Normal 6 3 3 2" xfId="38415" xr:uid="{3936B532-8079-4B1E-A2AD-AC20A406DF17}"/>
    <cellStyle name="Normal 6 3 3 3" xfId="38416" xr:uid="{9E9C17DC-F406-47BA-8470-946237FF39B6}"/>
    <cellStyle name="Normal 6 3 4" xfId="38417" xr:uid="{79EC9084-C398-4E1B-84CE-A454D0A9BC90}"/>
    <cellStyle name="Normal 6 3 5" xfId="38418" xr:uid="{17101E85-93C5-4DA0-B9D5-787EF0CA82EF}"/>
    <cellStyle name="Normal 6 3 6" xfId="38410" xr:uid="{3F5C9DAF-F7E4-4346-A650-57C04EB9C631}"/>
    <cellStyle name="Normal 6 30" xfId="38419" xr:uid="{3326F203-BE2A-41A7-B15B-E35046337FC9}"/>
    <cellStyle name="Normal 6 30 2" xfId="38420" xr:uid="{2C67717D-7CF1-4936-AA76-17A9BDB09F6F}"/>
    <cellStyle name="Normal 6 30 3" xfId="38421" xr:uid="{836D2739-91A0-4C10-98CE-F6E9071BFEE8}"/>
    <cellStyle name="Normal 6 31" xfId="38422" xr:uid="{4F5C038B-8C40-4FF9-9E5C-385B67278E46}"/>
    <cellStyle name="Normal 6 31 2" xfId="38423" xr:uid="{31B70FCF-C68E-4917-976C-D30FF4A8DFAB}"/>
    <cellStyle name="Normal 6 31 3" xfId="38424" xr:uid="{E8308CEF-ABCB-4AB8-8D67-481DCDE8D65A}"/>
    <cellStyle name="Normal 6 32" xfId="38425" xr:uid="{A2E3DE04-1318-4FB8-813D-AA37813870A6}"/>
    <cellStyle name="Normal 6 32 2" xfId="38426" xr:uid="{80DB6410-EAF1-4AFC-AE40-144B30065056}"/>
    <cellStyle name="Normal 6 32 3" xfId="38427" xr:uid="{9720C339-73AC-4A22-9CE3-57B501FF2F41}"/>
    <cellStyle name="Normal 6 33" xfId="38428" xr:uid="{E59FC7CF-6244-4A39-A8CA-9AD5F6952608}"/>
    <cellStyle name="Normal 6 33 2" xfId="38429" xr:uid="{C3CAEE70-5FF1-4488-8784-454B8CC94299}"/>
    <cellStyle name="Normal 6 33 3" xfId="38430" xr:uid="{B4287926-0E08-484F-A5B6-3A57A2E53B08}"/>
    <cellStyle name="Normal 6 34" xfId="38431" xr:uid="{CE1E5E98-1D06-4D07-B56C-606F03E44665}"/>
    <cellStyle name="Normal 6 34 2" xfId="38432" xr:uid="{51EB8971-4962-4B59-A2EA-5FCCEF8AFD65}"/>
    <cellStyle name="Normal 6 34 3" xfId="38433" xr:uid="{7D9CF088-5EA5-4A33-B70B-02CEFE42BF01}"/>
    <cellStyle name="Normal 6 35" xfId="38434" xr:uid="{0989ACD0-A6E8-4CF3-B2DF-8C8A05B40631}"/>
    <cellStyle name="Normal 6 35 2" xfId="38435" xr:uid="{D314A01E-57B7-4341-B9FB-3FE63C03CA54}"/>
    <cellStyle name="Normal 6 35 3" xfId="38436" xr:uid="{46811B22-9A06-4844-9954-A70E02D2779D}"/>
    <cellStyle name="Normal 6 36" xfId="38437" xr:uid="{F5257B2A-47FF-4146-A666-B51687283A25}"/>
    <cellStyle name="Normal 6 36 2" xfId="38438" xr:uid="{04BAA41E-A5A7-48D3-B3F8-50075AD704FD}"/>
    <cellStyle name="Normal 6 36 3" xfId="38439" xr:uid="{7AEEACC2-DBD8-4B36-8252-745C04D3B5BD}"/>
    <cellStyle name="Normal 6 37" xfId="38440" xr:uid="{FB292302-8514-41EE-95B7-5E6371D1633E}"/>
    <cellStyle name="Normal 6 38" xfId="38441" xr:uid="{F4FF101D-8AB6-41C4-8A36-C9365E55D478}"/>
    <cellStyle name="Normal 6 38 2" xfId="38442" xr:uid="{ECB4CE27-F1A5-4440-B5FC-BC2BCA119D73}"/>
    <cellStyle name="Normal 6 39" xfId="38443" xr:uid="{25E2FDA2-6886-44FA-9260-583599B2FB34}"/>
    <cellStyle name="Normal 6 39 2" xfId="38444" xr:uid="{4B1DD92F-B8DD-481A-9282-1FFA99048D28}"/>
    <cellStyle name="Normal 6 39 3" xfId="38445" xr:uid="{4292B0A6-0DBD-4A2D-80B1-A8E6FC187EB7}"/>
    <cellStyle name="Normal 6 4" xfId="328" xr:uid="{2C07F381-0E82-45AB-B775-36515588031C}"/>
    <cellStyle name="Normal 6 4 2" xfId="38446" xr:uid="{C683FC0D-071E-4B6B-947D-F7EE3E0B345B}"/>
    <cellStyle name="Normal 6 4 2 2" xfId="38447" xr:uid="{2AC4107D-0B8B-4ABF-9D64-AC49AA2C0D96}"/>
    <cellStyle name="Normal 6 4 2 2 2" xfId="43232" xr:uid="{141382CD-ADF5-4E48-9EB8-D338F508166F}"/>
    <cellStyle name="Normal 6 4 2 3" xfId="38448" xr:uid="{8E3FF85B-5A8B-4E1B-A8B7-B42CA123BD0C}"/>
    <cellStyle name="Normal 6 4 2 3 2" xfId="43233" xr:uid="{B858E397-2FD1-415B-8745-A9389D68ABDA}"/>
    <cellStyle name="Normal 6 4 2 4" xfId="43234" xr:uid="{D0CB634C-140C-41F2-8AFA-47CE3A8540FD}"/>
    <cellStyle name="Normal 6 4 3" xfId="38449" xr:uid="{A724D699-E8A4-4DB5-8EB5-CE44B29D1AA1}"/>
    <cellStyle name="Normal 6 4 3 2" xfId="43235" xr:uid="{FD8B5F1E-76DC-4F57-85E6-F5F1007ECCD6}"/>
    <cellStyle name="Normal 6 4 4" xfId="38450" xr:uid="{D78A4F81-5A45-429B-AE2C-E118CF0C1706}"/>
    <cellStyle name="Normal 6 4 4 2" xfId="43236" xr:uid="{C3512FEE-C90D-4B5F-8D38-D812DD1A3515}"/>
    <cellStyle name="Normal 6 4 5" xfId="43237" xr:uid="{BAD9DB96-A32E-49FF-85D2-F8FFDBC87ABF}"/>
    <cellStyle name="Normal 6 40" xfId="38451" xr:uid="{D7A7938D-21A5-4652-A6BB-0135FEBA0954}"/>
    <cellStyle name="Normal 6 40 2" xfId="38452" xr:uid="{4D6061E5-9FCC-4485-A8F7-BDABC5E7D82C}"/>
    <cellStyle name="Normal 6 40 3" xfId="38453" xr:uid="{2EC0E5D9-5A08-4A32-8283-9B37B4FA58A9}"/>
    <cellStyle name="Normal 6 41" xfId="38454" xr:uid="{F2B20BB3-8668-4D17-A9A4-8AB36870AC59}"/>
    <cellStyle name="Normal 6 41 2" xfId="38455" xr:uid="{F3F96CD0-8975-47AD-A97E-73DE40D7D00E}"/>
    <cellStyle name="Normal 6 41 3" xfId="38456" xr:uid="{E7A369C0-D976-4D85-B821-000918E9239B}"/>
    <cellStyle name="Normal 6 42" xfId="38457" xr:uid="{63986080-1EB0-4D87-8F65-0D87A0934327}"/>
    <cellStyle name="Normal 6 42 2" xfId="38458" xr:uid="{344E29FA-8581-40C4-9628-4669A4FBD3CE}"/>
    <cellStyle name="Normal 6 42 3" xfId="38459" xr:uid="{565D8677-D6A3-42DF-AC9D-CC0E875FEF71}"/>
    <cellStyle name="Normal 6 43" xfId="38460" xr:uid="{506A1C2A-047C-4DD7-8741-14C4FB65204A}"/>
    <cellStyle name="Normal 6 43 2" xfId="38461" xr:uid="{CAEC7FCC-9561-4D80-864D-E4AF6F168F52}"/>
    <cellStyle name="Normal 6 43 3" xfId="38462" xr:uid="{F32B3B65-3A8A-44CE-97F0-ECC2AEF33DC1}"/>
    <cellStyle name="Normal 6 44" xfId="38463" xr:uid="{8C3EA09B-D7B6-41BC-9068-9303ED590679}"/>
    <cellStyle name="Normal 6 44 2" xfId="38464" xr:uid="{BC3C276B-1D1C-435B-9894-FC8DFAD8C275}"/>
    <cellStyle name="Normal 6 44 3" xfId="38465" xr:uid="{98C6EDD0-2514-405B-B14C-2B04DCF4579F}"/>
    <cellStyle name="Normal 6 45" xfId="38466" xr:uid="{8549B9A0-2AEB-4B66-B124-B64CD3EC9C1F}"/>
    <cellStyle name="Normal 6 45 2" xfId="38467" xr:uid="{0A1E8893-D513-4A19-89DA-709B8D4B1724}"/>
    <cellStyle name="Normal 6 45 3" xfId="38468" xr:uid="{E545ACD0-0066-4F2C-919F-04EB59C4FB59}"/>
    <cellStyle name="Normal 6 46" xfId="38469" xr:uid="{B2171A74-D900-4745-A41F-B6F836BD7ABD}"/>
    <cellStyle name="Normal 6 46 2" xfId="38470" xr:uid="{AA28E2F4-E2F8-4EAE-BA4B-2E90F42DBFB0}"/>
    <cellStyle name="Normal 6 46 3" xfId="38471" xr:uid="{1E442486-8DD3-452E-8112-E6C113F45320}"/>
    <cellStyle name="Normal 6 47" xfId="38472" xr:uid="{4F27F140-8151-4070-B9C3-4608566614AA}"/>
    <cellStyle name="Normal 6 47 2" xfId="38473" xr:uid="{E81D4AC8-6090-44A6-8879-5B1EC4312C04}"/>
    <cellStyle name="Normal 6 47 3" xfId="38474" xr:uid="{101E42D6-50EA-48CA-8F7E-C0068605B8FA}"/>
    <cellStyle name="Normal 6 48" xfId="38475" xr:uid="{BAE370D5-5661-43F7-ADFB-D717C6F1B3D0}"/>
    <cellStyle name="Normal 6 48 2" xfId="38476" xr:uid="{B58B122E-D2B3-470B-BFBB-01E34B2A35D7}"/>
    <cellStyle name="Normal 6 48 3" xfId="38477" xr:uid="{5B3FDA6F-C433-4BC4-B880-483D9FADE926}"/>
    <cellStyle name="Normal 6 49" xfId="38478" xr:uid="{8097EE46-075B-4D23-940A-FBFAA7BA21D8}"/>
    <cellStyle name="Normal 6 49 2" xfId="38479" xr:uid="{5EE79F31-C5A5-487C-B0DD-83AADB829EDB}"/>
    <cellStyle name="Normal 6 49 3" xfId="38480" xr:uid="{E54A2DE7-7AFA-4FD5-BF89-908997399410}"/>
    <cellStyle name="Normal 6 5" xfId="38481" xr:uid="{B50B7656-FD87-4263-B0A8-10DD59F239A7}"/>
    <cellStyle name="Normal 6 5 2" xfId="38482" xr:uid="{DE2A5756-F881-42E2-9E69-A460098EF030}"/>
    <cellStyle name="Normal 6 5 3" xfId="38483" xr:uid="{7CE454F1-26F6-4397-A0D6-7FC934EE2CFA}"/>
    <cellStyle name="Normal 6 50" xfId="38484" xr:uid="{7A317682-EFEC-43C7-91C3-B250919E606B}"/>
    <cellStyle name="Normal 6 50 2" xfId="38485" xr:uid="{BBEB6CC0-C8FB-4018-A5ED-D1D32F19A45E}"/>
    <cellStyle name="Normal 6 50 3" xfId="38486" xr:uid="{058D032C-1A45-486F-A02F-49259E21F1F5}"/>
    <cellStyle name="Normal 6 51" xfId="38487" xr:uid="{22CBAF6F-4D03-4DA5-8E24-D9607BFE005B}"/>
    <cellStyle name="Normal 6 51 2" xfId="38488" xr:uid="{097B34CE-BF0F-4515-A40C-1C404DCDD1B1}"/>
    <cellStyle name="Normal 6 51 3" xfId="38489" xr:uid="{86285B35-F439-4F44-827D-0FAA28EDB9BA}"/>
    <cellStyle name="Normal 6 52" xfId="38490" xr:uid="{FB5A8EAE-27AA-4957-A209-6F3A56437D4B}"/>
    <cellStyle name="Normal 6 52 2" xfId="38491" xr:uid="{1BB9D32E-A43E-47F6-B1F0-B15E3C34D49C}"/>
    <cellStyle name="Normal 6 52 3" xfId="38492" xr:uid="{64D5C217-65C1-40E6-B1D5-3C1654C7C699}"/>
    <cellStyle name="Normal 6 53" xfId="38493" xr:uid="{E9EA4C2C-E951-4357-BD2B-C3070A6AEC46}"/>
    <cellStyle name="Normal 6 53 2" xfId="38494" xr:uid="{861A7986-B15E-47AC-8964-1A072447FC3F}"/>
    <cellStyle name="Normal 6 53 3" xfId="38495" xr:uid="{B6AB6DF3-92D8-4FA4-8935-6CAC650147DE}"/>
    <cellStyle name="Normal 6 54" xfId="38496" xr:uid="{32583E2C-C5B4-46B8-B5B0-C611EFEFE472}"/>
    <cellStyle name="Normal 6 54 2" xfId="38497" xr:uid="{D6735256-8D06-4394-84A9-701B51141FB4}"/>
    <cellStyle name="Normal 6 54 3" xfId="38498" xr:uid="{3F793930-6B7A-4CA5-8F56-032EF1934564}"/>
    <cellStyle name="Normal 6 55" xfId="38499" xr:uid="{E10D8B5F-FBAE-4A42-9622-ECE0E45E62DB}"/>
    <cellStyle name="Normal 6 55 2" xfId="38500" xr:uid="{63BA130E-5043-48C5-A12C-8CCFD85875C9}"/>
    <cellStyle name="Normal 6 55 3" xfId="38501" xr:uid="{1CE127DB-AF2E-4F77-9F7D-5C48606F1E44}"/>
    <cellStyle name="Normal 6 56" xfId="38502" xr:uid="{9E060346-386E-4BB0-AF4D-3DEEFDD7ED79}"/>
    <cellStyle name="Normal 6 56 2" xfId="38503" xr:uid="{6A15EE9A-9E4A-4292-AB39-DAFF5208F925}"/>
    <cellStyle name="Normal 6 56 3" xfId="38504" xr:uid="{390D50D8-4F3C-4FE0-A5A6-07CFC0485B28}"/>
    <cellStyle name="Normal 6 57" xfId="38505" xr:uid="{8207FFD5-072C-4D80-88CA-535D53F01A96}"/>
    <cellStyle name="Normal 6 57 2" xfId="38506" xr:uid="{DB0DE9DF-BC24-42B5-8923-62D21C5482A4}"/>
    <cellStyle name="Normal 6 57 3" xfId="38507" xr:uid="{969A67C6-4616-4588-B6CB-819EF79E3158}"/>
    <cellStyle name="Normal 6 58" xfId="38508" xr:uid="{63BA9835-72BD-4887-9539-1AEF5C5B432A}"/>
    <cellStyle name="Normal 6 58 2" xfId="38509" xr:uid="{1DCB7D56-4363-483B-B2BD-23750C0656A8}"/>
    <cellStyle name="Normal 6 58 3" xfId="38510" xr:uid="{83333305-72CE-4551-B7ED-CACEA89A7710}"/>
    <cellStyle name="Normal 6 59" xfId="38511" xr:uid="{45E3EA30-E88A-4A5E-A4F0-BDDC9004F1BF}"/>
    <cellStyle name="Normal 6 59 2" xfId="38512" xr:uid="{8B4FD6C4-125E-495D-B04D-5986653DDC7F}"/>
    <cellStyle name="Normal 6 59 3" xfId="38513" xr:uid="{B53EB94A-B1B6-4E39-9654-1ABF91EE2829}"/>
    <cellStyle name="Normal 6 6" xfId="38514" xr:uid="{5EBD097E-80B0-4F61-A26B-3D6B742FCCE4}"/>
    <cellStyle name="Normal 6 6 2" xfId="38515" xr:uid="{2B41D6F6-BD84-4D35-9314-766F053F4E82}"/>
    <cellStyle name="Normal 6 6 3" xfId="38516" xr:uid="{73AD10B2-0922-455A-9D1E-55BCD69156A1}"/>
    <cellStyle name="Normal 6 60" xfId="38517" xr:uid="{2DE488BC-335D-41DB-B453-1CA8441A7F10}"/>
    <cellStyle name="Normal 6 60 2" xfId="38518" xr:uid="{85DF1047-94E1-4BD3-AB08-89D5EF903CE7}"/>
    <cellStyle name="Normal 6 60 3" xfId="38519" xr:uid="{83C390FE-4B4B-4D5B-9C4D-78A44D8B1A71}"/>
    <cellStyle name="Normal 6 61" xfId="38520" xr:uid="{8D237F17-CC9A-4914-8D74-72A08D500DF5}"/>
    <cellStyle name="Normal 6 61 2" xfId="38521" xr:uid="{84871B7B-7080-413A-9ECE-70716A755663}"/>
    <cellStyle name="Normal 6 61 3" xfId="38522" xr:uid="{289F1932-74B5-4B4A-B629-B9FD8BF42E19}"/>
    <cellStyle name="Normal 6 62" xfId="38523" xr:uid="{111540A7-C9F9-40CB-B6D2-E9F15C9420D3}"/>
    <cellStyle name="Normal 6 62 2" xfId="38524" xr:uid="{D7FBE167-C32A-4C19-BB73-40AE1609621B}"/>
    <cellStyle name="Normal 6 62 3" xfId="38525" xr:uid="{F736AC40-AAFC-4DED-AC1F-A0F27D7D1479}"/>
    <cellStyle name="Normal 6 63" xfId="38526" xr:uid="{F70264D2-1BE0-4D43-8448-1A48A758AAF4}"/>
    <cellStyle name="Normal 6 63 2" xfId="38527" xr:uid="{CD3AEE35-5AF4-45D2-AD5A-FF5C653355AD}"/>
    <cellStyle name="Normal 6 63 3" xfId="38528" xr:uid="{658C1BCB-66E1-45AB-B064-1690DEED9C07}"/>
    <cellStyle name="Normal 6 64" xfId="38529" xr:uid="{CEA067A3-3EAF-4A29-A297-074E65728326}"/>
    <cellStyle name="Normal 6 64 2" xfId="38530" xr:uid="{F228D956-987B-4247-B807-A23CA36669AA}"/>
    <cellStyle name="Normal 6 64 3" xfId="38531" xr:uid="{01186F70-1FA4-4BD8-BF04-C88FAA78F83B}"/>
    <cellStyle name="Normal 6 65" xfId="38532" xr:uid="{A1CE3C6E-1F74-4186-8FAC-36303400A51E}"/>
    <cellStyle name="Normal 6 65 2" xfId="38533" xr:uid="{040A73FB-6294-421C-985F-9D7B7F4A5A16}"/>
    <cellStyle name="Normal 6 65 3" xfId="38534" xr:uid="{A5A6EB03-A0FB-4AE7-A0E9-98FB903833F9}"/>
    <cellStyle name="Normal 6 66" xfId="38535" xr:uid="{74F5817A-16A7-42CF-8485-5B4FE2B14D20}"/>
    <cellStyle name="Normal 6 66 2" xfId="38536" xr:uid="{026A90EA-DAA5-41BF-A665-691AD7C06FFE}"/>
    <cellStyle name="Normal 6 66 3" xfId="38537" xr:uid="{1CC8FBCB-1BFB-4BF2-94C5-C9830B88C58D}"/>
    <cellStyle name="Normal 6 67" xfId="38538" xr:uid="{B823EA80-C13D-443C-96FE-56D332C090C1}"/>
    <cellStyle name="Normal 6 67 2" xfId="38539" xr:uid="{876404BF-CC5E-485F-BABB-5E851BF897C6}"/>
    <cellStyle name="Normal 6 67 3" xfId="38540" xr:uid="{FEFB16AC-3156-4B1E-A362-AD081FB2C2F5}"/>
    <cellStyle name="Normal 6 68" xfId="38541" xr:uid="{E014C8F6-579C-4B53-9471-507B0FD58F10}"/>
    <cellStyle name="Normal 6 68 2" xfId="38542" xr:uid="{93D3D50A-CE39-4EC9-9D4C-58650BDD0973}"/>
    <cellStyle name="Normal 6 68 3" xfId="38543" xr:uid="{8C490583-4E4B-4743-984A-8CE6F5A91989}"/>
    <cellStyle name="Normal 6 69" xfId="38544" xr:uid="{44513490-24E5-4C15-A741-F9D2EA6120F7}"/>
    <cellStyle name="Normal 6 69 2" xfId="38545" xr:uid="{E33731B7-A52D-474A-A528-135D7C14D03D}"/>
    <cellStyle name="Normal 6 69 3" xfId="38546" xr:uid="{30A818AB-89D5-42EC-B47D-C71F7F19A10C}"/>
    <cellStyle name="Normal 6 7" xfId="38547" xr:uid="{625EDC83-5FD3-48F3-8207-E2E9154A50E0}"/>
    <cellStyle name="Normal 6 7 2" xfId="38548" xr:uid="{BC7EA8C0-4C32-429B-9FEA-C4322D096B8E}"/>
    <cellStyle name="Normal 6 7 3" xfId="38549" xr:uid="{45AB361C-724C-43B8-B758-C4416E7E628E}"/>
    <cellStyle name="Normal 6 70" xfId="38550" xr:uid="{76479226-D1A2-42F3-A6D5-F4A19C66B2A9}"/>
    <cellStyle name="Normal 6 70 2" xfId="38551" xr:uid="{080BF22A-2F91-4839-8C5E-5CE41169F178}"/>
    <cellStyle name="Normal 6 70 3" xfId="38552" xr:uid="{39EC3CE7-811D-4770-AE9E-5D47362B1910}"/>
    <cellStyle name="Normal 6 71" xfId="38553" xr:uid="{162A38B8-66B3-4A15-8B5A-8C80A3344FE5}"/>
    <cellStyle name="Normal 6 71 10" xfId="38554" xr:uid="{3F689445-B880-4790-AED5-B0A2E9941923}"/>
    <cellStyle name="Normal 6 71 11" xfId="38555" xr:uid="{2B635848-2434-40A9-B86D-B0539AF1220A}"/>
    <cellStyle name="Normal 6 71 12" xfId="38556" xr:uid="{B0825958-7B46-4FF4-B5A4-4D154B2ABD4F}"/>
    <cellStyle name="Normal 6 71 13" xfId="38557" xr:uid="{EF8A73FD-6222-4603-8A10-9EBE9A98EC7A}"/>
    <cellStyle name="Normal 6 71 13 2" xfId="38558" xr:uid="{48E0CEE9-251C-4AF3-9022-0970D5DE5006}"/>
    <cellStyle name="Normal 6 71 14" xfId="38559" xr:uid="{B6BC400F-6151-4BAF-A792-3F20CF4E7CFE}"/>
    <cellStyle name="Normal 6 71 15" xfId="38560" xr:uid="{02FA6C2D-43D1-4370-ADD6-A998C2CA870C}"/>
    <cellStyle name="Normal 6 71 16" xfId="38561" xr:uid="{39B844D6-64A8-4F50-9609-042F0B7B39CC}"/>
    <cellStyle name="Normal 6 71 2" xfId="38562" xr:uid="{0F854F2A-EC46-41D4-A149-D1329F14B431}"/>
    <cellStyle name="Normal 6 71 2 10" xfId="38563" xr:uid="{80E64F66-1558-4232-9B52-7F0D567DBC0D}"/>
    <cellStyle name="Normal 6 71 2 11" xfId="38564" xr:uid="{6A2A1860-C0E7-4899-93B7-C60D64CD5BB4}"/>
    <cellStyle name="Normal 6 71 2 12" xfId="38565" xr:uid="{E4AE1014-1DEA-41A1-AD00-9CFDB8A76779}"/>
    <cellStyle name="Normal 6 71 2 13" xfId="38566" xr:uid="{BABF3115-812F-46C0-8CA1-497265259DF2}"/>
    <cellStyle name="Normal 6 71 2 13 2" xfId="38567" xr:uid="{E2E0585A-B92C-4F89-B841-0AF747866725}"/>
    <cellStyle name="Normal 6 71 2 14" xfId="38568" xr:uid="{21EACD30-6B0C-4775-8027-019E3502C6DC}"/>
    <cellStyle name="Normal 6 71 2 15" xfId="38569" xr:uid="{02C7900D-A757-4185-87CE-550C473E26CD}"/>
    <cellStyle name="Normal 6 71 2 16" xfId="38570" xr:uid="{00C95C29-E624-47F1-838A-7985C703F01F}"/>
    <cellStyle name="Normal 6 71 2 2" xfId="38571" xr:uid="{C848C72A-F1F4-4BE5-96E0-D0BA2B8BC019}"/>
    <cellStyle name="Normal 6 71 2 2 10" xfId="38572" xr:uid="{EAEE84BB-9CBC-4601-A60B-128090B965F8}"/>
    <cellStyle name="Normal 6 71 2 2 11" xfId="38573" xr:uid="{E3909197-4273-4EFC-9E52-05DEEA4D4B2D}"/>
    <cellStyle name="Normal 6 71 2 2 12" xfId="38574" xr:uid="{550D7811-51F6-41BB-86D8-C4C7D31B4A5A}"/>
    <cellStyle name="Normal 6 71 2 2 12 2" xfId="38575" xr:uid="{2A7795B5-FC33-4970-BCD8-3F26317BD4F9}"/>
    <cellStyle name="Normal 6 71 2 2 13" xfId="38576" xr:uid="{CAAFC24D-B94E-46E8-B17A-8B521B3FA7BE}"/>
    <cellStyle name="Normal 6 71 2 2 14" xfId="38577" xr:uid="{8AEEB0FB-DBDE-465A-B8EB-22936400F8D2}"/>
    <cellStyle name="Normal 6 71 2 2 15" xfId="38578" xr:uid="{A5B7B3C0-D95D-4F9E-A8BB-87DCD1CA5E6C}"/>
    <cellStyle name="Normal 6 71 2 2 2" xfId="38579" xr:uid="{06A0EFE4-28EE-4602-8279-22799EC6CFD6}"/>
    <cellStyle name="Normal 6 71 2 2 2 2" xfId="38580" xr:uid="{61D76EA7-DB04-447D-94F6-01F6E9896F35}"/>
    <cellStyle name="Normal 6 71 2 2 2 2 2" xfId="38581" xr:uid="{CC10542F-DDF3-4908-9810-0EF2F0451F18}"/>
    <cellStyle name="Normal 6 71 2 2 2 2 2 2" xfId="38582" xr:uid="{64B200EB-C7E5-4076-96BC-A8DFD05BD6C4}"/>
    <cellStyle name="Normal 6 71 2 2 2 2 2 2 2" xfId="38583" xr:uid="{DB20EDD1-3247-44C5-BF85-9892608E5CA7}"/>
    <cellStyle name="Normal 6 71 2 2 2 2 2 2 2 2" xfId="38584" xr:uid="{FEB78C78-3A82-479B-9AFC-F339337FD78F}"/>
    <cellStyle name="Normal 6 71 2 2 2 2 2 2 3" xfId="38585" xr:uid="{0E74196C-E252-472F-BD8B-049111B5035E}"/>
    <cellStyle name="Normal 6 71 2 2 2 2 2 2 4" xfId="38586" xr:uid="{92D37733-2E3C-4A6B-8DC3-F29E3ACF17BF}"/>
    <cellStyle name="Normal 6 71 2 2 2 2 2 2 5" xfId="38587" xr:uid="{750BE9D6-9CB8-4340-9630-8305D8DAB5D4}"/>
    <cellStyle name="Normal 6 71 2 2 2 2 2 3" xfId="38588" xr:uid="{5B501F55-59CC-428E-95C2-ED0E56CDE220}"/>
    <cellStyle name="Normal 6 71 2 2 2 2 2 3 2" xfId="38589" xr:uid="{70E68A6E-781B-4B82-B8ED-C5B639ADD8B4}"/>
    <cellStyle name="Normal 6 71 2 2 2 2 2 4" xfId="38590" xr:uid="{775D2B0F-B38D-42C6-B302-D04D3F8E21A7}"/>
    <cellStyle name="Normal 6 71 2 2 2 2 2 5" xfId="38591" xr:uid="{AB21121C-28E7-42D0-937A-29BA5CC76634}"/>
    <cellStyle name="Normal 6 71 2 2 2 2 3" xfId="38592" xr:uid="{50AE1593-B96C-4D7A-9D54-792596302911}"/>
    <cellStyle name="Normal 6 71 2 2 2 2 4" xfId="38593" xr:uid="{1316E261-4339-4D44-BEB1-D66228E5D4D2}"/>
    <cellStyle name="Normal 6 71 2 2 2 2 5" xfId="38594" xr:uid="{6DAA107D-F025-468C-A35E-F266670FCF26}"/>
    <cellStyle name="Normal 6 71 2 2 2 2 6" xfId="38595" xr:uid="{735D04BE-A57E-4F7F-8EFA-BC3F2AD46EFA}"/>
    <cellStyle name="Normal 6 71 2 2 2 2 6 2" xfId="38596" xr:uid="{2602E3F7-B289-4218-8BA8-CED971F2720E}"/>
    <cellStyle name="Normal 6 71 2 2 2 2 7" xfId="38597" xr:uid="{130901BE-DA40-4A60-8D63-E12218FA0AA6}"/>
    <cellStyle name="Normal 6 71 2 2 2 2 8" xfId="38598" xr:uid="{4E61F756-0B53-45B0-AC51-8363009523E5}"/>
    <cellStyle name="Normal 6 71 2 2 2 2 9" xfId="38599" xr:uid="{8F193E5A-10D2-4509-972B-F9E2F8EC8CB6}"/>
    <cellStyle name="Normal 6 71 2 2 2 3" xfId="38600" xr:uid="{2C6FFC57-7E54-4205-B027-28A17AAEF4AD}"/>
    <cellStyle name="Normal 6 71 2 2 2 3 2" xfId="38601" xr:uid="{AEB14A22-9B15-481D-B2AC-BBCE686A836C}"/>
    <cellStyle name="Normal 6 71 2 2 2 3 2 2" xfId="38602" xr:uid="{5D1F381C-2148-4B40-A3CD-A3BFAD35EAB8}"/>
    <cellStyle name="Normal 6 71 2 2 2 3 2 2 2" xfId="38603" xr:uid="{30630CEC-A155-443E-959E-B65608745962}"/>
    <cellStyle name="Normal 6 71 2 2 2 3 2 3" xfId="38604" xr:uid="{A4C834B6-C09B-4B0C-B4DA-2D350DE9F004}"/>
    <cellStyle name="Normal 6 71 2 2 2 3 2 4" xfId="38605" xr:uid="{A5A657ED-01A7-4BD7-B955-48D09113CDB7}"/>
    <cellStyle name="Normal 6 71 2 2 2 3 2 5" xfId="38606" xr:uid="{E1A061C1-151A-4F9A-877A-04A983992475}"/>
    <cellStyle name="Normal 6 71 2 2 2 3 3" xfId="38607" xr:uid="{4C033330-1559-41F4-BC6E-415396466F40}"/>
    <cellStyle name="Normal 6 71 2 2 2 3 3 2" xfId="38608" xr:uid="{8BA89F24-599C-40C5-93F5-16D7BC501894}"/>
    <cellStyle name="Normal 6 71 2 2 2 3 4" xfId="38609" xr:uid="{44F68FE9-8B7F-4FC3-8590-016199A95983}"/>
    <cellStyle name="Normal 6 71 2 2 2 3 5" xfId="38610" xr:uid="{35CBC90D-A6A5-46CE-A457-45EC2F26BC99}"/>
    <cellStyle name="Normal 6 71 2 2 2 4" xfId="38611" xr:uid="{067D409B-C848-4F1C-9176-16B700AF4ECC}"/>
    <cellStyle name="Normal 6 71 2 2 2 5" xfId="38612" xr:uid="{E35FFFF9-1644-4A33-A411-4012CF75F613}"/>
    <cellStyle name="Normal 6 71 2 2 2 6" xfId="38613" xr:uid="{FEC0FB50-1F7C-4025-B008-D4590D7400B5}"/>
    <cellStyle name="Normal 6 71 2 2 2 6 2" xfId="38614" xr:uid="{FD6E1A1B-3114-4182-95FF-7AB3F39ACE06}"/>
    <cellStyle name="Normal 6 71 2 2 2 7" xfId="38615" xr:uid="{D871DA5F-2CC5-4289-A2A9-E4429A23C389}"/>
    <cellStyle name="Normal 6 71 2 2 2 8" xfId="38616" xr:uid="{F373D4CA-04D9-4F00-85EA-8D887C5DE3C3}"/>
    <cellStyle name="Normal 6 71 2 2 2 9" xfId="38617" xr:uid="{5B2A49D9-87B0-43E6-A14D-6B4EAE8CA4F1}"/>
    <cellStyle name="Normal 6 71 2 2 3" xfId="38618" xr:uid="{6301FFE3-58F9-4D54-84C5-CAC6A0F753B1}"/>
    <cellStyle name="Normal 6 71 2 2 4" xfId="38619" xr:uid="{A3836F45-456C-4CCF-ABED-57480ED0D663}"/>
    <cellStyle name="Normal 6 71 2 2 5" xfId="38620" xr:uid="{C8C8BED3-E708-4BA5-BE26-2EBCAB115D7C}"/>
    <cellStyle name="Normal 6 71 2 2 6" xfId="38621" xr:uid="{F5F66EFE-CFEE-4A6A-A807-59C6268CCA91}"/>
    <cellStyle name="Normal 6 71 2 2 7" xfId="38622" xr:uid="{B3C0908B-86B0-4007-9064-3372E3565CB8}"/>
    <cellStyle name="Normal 6 71 2 2 8" xfId="38623" xr:uid="{D5D7EEC6-6F66-4323-BFB2-C4009EACD5E1}"/>
    <cellStyle name="Normal 6 71 2 2 8 2" xfId="38624" xr:uid="{E190760B-238B-4EA6-B56D-BE867CE72C44}"/>
    <cellStyle name="Normal 6 71 2 2 8 2 2" xfId="38625" xr:uid="{1F646F62-C4AA-45DF-B659-10D8F266D433}"/>
    <cellStyle name="Normal 6 71 2 2 8 2 2 2" xfId="38626" xr:uid="{6F12FD1D-E02C-42FC-BFFE-084A0CBBAA69}"/>
    <cellStyle name="Normal 6 71 2 2 8 2 3" xfId="38627" xr:uid="{CB8DCB27-5805-4A2A-995E-F2DE4C85DB2A}"/>
    <cellStyle name="Normal 6 71 2 2 8 2 4" xfId="38628" xr:uid="{C5C62016-CB46-4827-BF79-95F96D4C361A}"/>
    <cellStyle name="Normal 6 71 2 2 8 2 5" xfId="38629" xr:uid="{F3587DB6-7996-4101-A0A4-8AE87E01A476}"/>
    <cellStyle name="Normal 6 71 2 2 8 3" xfId="38630" xr:uid="{E6697B81-F2E5-4BB2-BEEB-AB8CEBA8406A}"/>
    <cellStyle name="Normal 6 71 2 2 8 3 2" xfId="38631" xr:uid="{9BF02F0D-9F5E-4753-BADD-D564F37D3EBF}"/>
    <cellStyle name="Normal 6 71 2 2 8 4" xfId="38632" xr:uid="{96EBFB2A-D8C5-4FDF-96F3-96B8161BE823}"/>
    <cellStyle name="Normal 6 71 2 2 8 5" xfId="38633" xr:uid="{82508EB3-8096-4C5D-BBEA-9F46303263DC}"/>
    <cellStyle name="Normal 6 71 2 2 9" xfId="38634" xr:uid="{C32F660A-23DC-43FB-96AC-3C2229246D64}"/>
    <cellStyle name="Normal 6 71 2 3" xfId="38635" xr:uid="{B1505205-3F94-4D60-ABEC-8FEE2469ACDC}"/>
    <cellStyle name="Normal 6 71 2 4" xfId="38636" xr:uid="{7C80B433-8A1F-4BA5-8CD2-C2913F1895B9}"/>
    <cellStyle name="Normal 6 71 2 4 2" xfId="38637" xr:uid="{FEC4C2C7-C652-407E-A166-0E49FDA40A88}"/>
    <cellStyle name="Normal 6 71 2 4 2 2" xfId="38638" xr:uid="{13FCE6EC-EB28-4826-A445-1CDCC1CAB2FE}"/>
    <cellStyle name="Normal 6 71 2 4 2 2 2" xfId="38639" xr:uid="{EE17F2C8-9884-44C2-A98E-9B9EA0A4CD48}"/>
    <cellStyle name="Normal 6 71 2 4 2 2 2 2" xfId="38640" xr:uid="{5CB94B7E-1394-46EF-8177-1544054204A2}"/>
    <cellStyle name="Normal 6 71 2 4 2 2 2 2 2" xfId="38641" xr:uid="{CCB15A8F-02F2-46BF-8450-D1878EAE7EE1}"/>
    <cellStyle name="Normal 6 71 2 4 2 2 2 3" xfId="38642" xr:uid="{3CCE3718-DDA3-4FCC-A1E5-3D2B2A43925D}"/>
    <cellStyle name="Normal 6 71 2 4 2 2 2 4" xfId="38643" xr:uid="{B216951B-9AD1-4714-B0D0-74DD4791C229}"/>
    <cellStyle name="Normal 6 71 2 4 2 2 2 5" xfId="38644" xr:uid="{D4406823-919E-4AD5-BE84-D84482FAA65F}"/>
    <cellStyle name="Normal 6 71 2 4 2 2 3" xfId="38645" xr:uid="{CA02B0D5-ED28-448B-9C09-5C80EB8D67F4}"/>
    <cellStyle name="Normal 6 71 2 4 2 2 3 2" xfId="38646" xr:uid="{50D78B5A-9AEF-4824-A8F1-A8696AC53E9F}"/>
    <cellStyle name="Normal 6 71 2 4 2 2 4" xfId="38647" xr:uid="{E8F263E4-457C-4F42-AAE1-92EB30A740E5}"/>
    <cellStyle name="Normal 6 71 2 4 2 2 5" xfId="38648" xr:uid="{C7359D0F-0CF1-4E2B-8BD0-FC4397D5DA4A}"/>
    <cellStyle name="Normal 6 71 2 4 2 3" xfId="38649" xr:uid="{09FD96C1-3AB0-40EB-8454-09C2B2286CC9}"/>
    <cellStyle name="Normal 6 71 2 4 2 4" xfId="38650" xr:uid="{35DB0A66-44DE-445B-B756-525E797DFF1D}"/>
    <cellStyle name="Normal 6 71 2 4 2 5" xfId="38651" xr:uid="{DE5A8372-7580-4B24-9E06-19AAC9FEE7FD}"/>
    <cellStyle name="Normal 6 71 2 4 2 6" xfId="38652" xr:uid="{8FC153FE-753E-4F7F-9FA6-8124F03E5E4E}"/>
    <cellStyle name="Normal 6 71 2 4 2 6 2" xfId="38653" xr:uid="{D7652608-9273-4A90-B6D4-A44984917447}"/>
    <cellStyle name="Normal 6 71 2 4 2 7" xfId="38654" xr:uid="{8A12AE9A-6988-4A52-B4D2-0242867F26BB}"/>
    <cellStyle name="Normal 6 71 2 4 2 8" xfId="38655" xr:uid="{4CBFBFFF-42FE-4EF1-8CEB-BD16E38F7712}"/>
    <cellStyle name="Normal 6 71 2 4 2 9" xfId="38656" xr:uid="{0A270835-2FC9-4706-B2FD-0DC096FBDE99}"/>
    <cellStyle name="Normal 6 71 2 4 3" xfId="38657" xr:uid="{88BED72F-C19F-4B8C-8173-56A8BB070C0F}"/>
    <cellStyle name="Normal 6 71 2 4 3 2" xfId="38658" xr:uid="{6581EA83-57D9-4D55-A3C1-28FFE73D49BC}"/>
    <cellStyle name="Normal 6 71 2 4 3 2 2" xfId="38659" xr:uid="{7EB6C31D-A159-4023-9D0F-9989C9321F83}"/>
    <cellStyle name="Normal 6 71 2 4 3 2 2 2" xfId="38660" xr:uid="{B4BE135D-CB6F-4121-BAE6-4985B9E255BF}"/>
    <cellStyle name="Normal 6 71 2 4 3 2 3" xfId="38661" xr:uid="{D4BE9163-1EDB-4772-A1D7-30AEA353400A}"/>
    <cellStyle name="Normal 6 71 2 4 3 2 4" xfId="38662" xr:uid="{5E64B704-FFE4-4935-B2BA-EBF5B011FED1}"/>
    <cellStyle name="Normal 6 71 2 4 3 2 5" xfId="38663" xr:uid="{1B713422-0B76-4EAF-98FB-6535404013D2}"/>
    <cellStyle name="Normal 6 71 2 4 3 3" xfId="38664" xr:uid="{852E0CFD-1664-4D61-A2E8-BC43708ACAD3}"/>
    <cellStyle name="Normal 6 71 2 4 3 3 2" xfId="38665" xr:uid="{8E47D188-FBA4-4A36-8784-DA74795C39DC}"/>
    <cellStyle name="Normal 6 71 2 4 3 4" xfId="38666" xr:uid="{5908EC4C-0335-4BCF-AA7D-DAB7C50BED66}"/>
    <cellStyle name="Normal 6 71 2 4 3 5" xfId="38667" xr:uid="{D6760F9F-7FA8-4035-BC18-EAA84212A869}"/>
    <cellStyle name="Normal 6 71 2 4 4" xfId="38668" xr:uid="{19F7BCAE-EC28-4321-8652-69E5029B952B}"/>
    <cellStyle name="Normal 6 71 2 4 5" xfId="38669" xr:uid="{8A2AD7D2-661A-4590-8D7F-B2DE2B699DF4}"/>
    <cellStyle name="Normal 6 71 2 4 6" xfId="38670" xr:uid="{159A80C3-98DC-4B79-9C17-A4A118CC7FE1}"/>
    <cellStyle name="Normal 6 71 2 4 6 2" xfId="38671" xr:uid="{86462EBD-9E96-466F-9453-6B7D8A52363E}"/>
    <cellStyle name="Normal 6 71 2 4 7" xfId="38672" xr:uid="{36AA9833-FFAF-4F19-A3B3-7F18AAC0C285}"/>
    <cellStyle name="Normal 6 71 2 4 8" xfId="38673" xr:uid="{43FF6136-0EFE-45AD-9834-39C8D2C3FEA7}"/>
    <cellStyle name="Normal 6 71 2 4 9" xfId="38674" xr:uid="{9078E07D-DAD6-4B06-A277-85FCA3BF2A8E}"/>
    <cellStyle name="Normal 6 71 2 5" xfId="38675" xr:uid="{0B98C0DF-E326-4625-B904-F1C2BD023870}"/>
    <cellStyle name="Normal 6 71 2 5 2" xfId="38676" xr:uid="{1510CFFD-11D2-45DB-9130-9BAB5B028F2D}"/>
    <cellStyle name="Normal 6 71 2 5 3" xfId="38677" xr:uid="{47A3C7BD-7BF2-4EDD-950D-34A2B7051E81}"/>
    <cellStyle name="Normal 6 71 2 6" xfId="38678" xr:uid="{E0A086E8-B107-47D4-AB2C-FED9D71C354F}"/>
    <cellStyle name="Normal 6 71 2 6 2" xfId="38679" xr:uid="{92FFCCF5-9C17-40A9-8239-DE522F5AB558}"/>
    <cellStyle name="Normal 6 71 2 6 3" xfId="38680" xr:uid="{66FCF837-6F53-468F-BF8C-4EBE9BD59853}"/>
    <cellStyle name="Normal 6 71 2 7" xfId="38681" xr:uid="{DDCB147E-0316-464B-A6C3-5F86C4930363}"/>
    <cellStyle name="Normal 6 71 2 7 2" xfId="38682" xr:uid="{04C52BE0-7762-47C9-A4E1-6B45F29D2E3E}"/>
    <cellStyle name="Normal 6 71 2 7 3" xfId="38683" xr:uid="{633D2364-2F59-4A05-A591-2BC99C113F58}"/>
    <cellStyle name="Normal 6 71 2 8" xfId="38684" xr:uid="{DF395C49-3A17-4F9B-AC80-834E8B8B73F5}"/>
    <cellStyle name="Normal 6 71 2 8 2" xfId="38685" xr:uid="{61BFC81D-0F96-43F8-BD0E-41875CB58F2C}"/>
    <cellStyle name="Normal 6 71 2 8 3" xfId="38686" xr:uid="{2E14D5BB-0CC7-4FB7-8709-E002EAF9A0BC}"/>
    <cellStyle name="Normal 6 71 2 9" xfId="38687" xr:uid="{8819F2FF-1724-4673-A1F4-E46314820067}"/>
    <cellStyle name="Normal 6 71 2 9 2" xfId="38688" xr:uid="{8920482D-49AB-4108-8FDF-1BABC9140251}"/>
    <cellStyle name="Normal 6 71 2 9 2 2" xfId="38689" xr:uid="{7BF27312-59E5-460A-8F59-372B4D10320D}"/>
    <cellStyle name="Normal 6 71 2 9 2 2 2" xfId="38690" xr:uid="{CCEBBEEF-C625-4DEB-AC41-8331BBF853F0}"/>
    <cellStyle name="Normal 6 71 2 9 2 3" xfId="38691" xr:uid="{B6DE84C2-9C38-435E-8C46-D5348DB4FA01}"/>
    <cellStyle name="Normal 6 71 2 9 2 4" xfId="38692" xr:uid="{807C3CBD-9028-4C04-A54C-7D05BDC89224}"/>
    <cellStyle name="Normal 6 71 2 9 2 5" xfId="38693" xr:uid="{06DF8925-58F9-42D3-8A9D-3ED949FCC633}"/>
    <cellStyle name="Normal 6 71 2 9 3" xfId="38694" xr:uid="{CFCFCC1C-0821-46C7-AE2F-7F826B557BE3}"/>
    <cellStyle name="Normal 6 71 2 9 3 2" xfId="38695" xr:uid="{D8381E8D-A1D3-46EF-BEF3-22EC1CD0CC88}"/>
    <cellStyle name="Normal 6 71 2 9 4" xfId="38696" xr:uid="{399F0EA0-8D2A-42F3-939E-23942DE6D6EE}"/>
    <cellStyle name="Normal 6 71 2 9 5" xfId="38697" xr:uid="{7D4F9A53-1C3A-4918-9DB2-CA35AD2FCE02}"/>
    <cellStyle name="Normal 6 71 3" xfId="38698" xr:uid="{29FB5C5A-2A1E-40CD-8F0C-ED9A009490D5}"/>
    <cellStyle name="Normal 6 71 3 10" xfId="38699" xr:uid="{35CC21AE-773E-4D92-BDEC-FABF4EC44E0C}"/>
    <cellStyle name="Normal 6 71 3 11" xfId="38700" xr:uid="{F1F3E4CE-5AA8-4633-A8DA-2212D5475B86}"/>
    <cellStyle name="Normal 6 71 3 12" xfId="38701" xr:uid="{A70932C2-54E2-4505-A115-E1490B6908CF}"/>
    <cellStyle name="Normal 6 71 3 12 2" xfId="38702" xr:uid="{52E65BA3-14DF-46DE-AF21-0E44DBC1CC0C}"/>
    <cellStyle name="Normal 6 71 3 13" xfId="38703" xr:uid="{EE2E557C-E1F0-4D89-93FD-1F4FD68AC818}"/>
    <cellStyle name="Normal 6 71 3 14" xfId="38704" xr:uid="{6A29A839-B604-4AB5-BE3B-46149DBA5D29}"/>
    <cellStyle name="Normal 6 71 3 15" xfId="38705" xr:uid="{2D402D0D-EFCD-4E97-B8A2-8E45D183619D}"/>
    <cellStyle name="Normal 6 71 3 2" xfId="38706" xr:uid="{C24BB7FD-B9B3-41C1-9D26-3468E9DB9B70}"/>
    <cellStyle name="Normal 6 71 3 2 2" xfId="38707" xr:uid="{85145526-8CC0-4787-AFC4-063D1347763A}"/>
    <cellStyle name="Normal 6 71 3 2 2 2" xfId="38708" xr:uid="{A7C62D2A-A93C-4F5C-A9AD-8CBFC33E718F}"/>
    <cellStyle name="Normal 6 71 3 2 2 2 2" xfId="38709" xr:uid="{22867045-C9F8-421F-B29F-9C2219A28893}"/>
    <cellStyle name="Normal 6 71 3 2 2 2 2 2" xfId="38710" xr:uid="{BB810503-4F6F-4218-9F46-0F1DCC70F456}"/>
    <cellStyle name="Normal 6 71 3 2 2 2 2 2 2" xfId="38711" xr:uid="{1C37E736-84D4-45D6-B605-261EE81179A5}"/>
    <cellStyle name="Normal 6 71 3 2 2 2 2 3" xfId="38712" xr:uid="{B0B31DE4-2911-42A4-B3C7-C56353036521}"/>
    <cellStyle name="Normal 6 71 3 2 2 2 2 4" xfId="38713" xr:uid="{F2075E3A-6294-45F4-B4FD-F3774A34BBFF}"/>
    <cellStyle name="Normal 6 71 3 2 2 2 2 5" xfId="38714" xr:uid="{B6FCFA1E-DD1F-46EC-A073-FE8CC18622CF}"/>
    <cellStyle name="Normal 6 71 3 2 2 2 3" xfId="38715" xr:uid="{46915578-3725-4554-AA53-F0EAFE0EFBBF}"/>
    <cellStyle name="Normal 6 71 3 2 2 2 3 2" xfId="38716" xr:uid="{8B833635-4A7C-4E02-A42A-706C1F058051}"/>
    <cellStyle name="Normal 6 71 3 2 2 2 4" xfId="38717" xr:uid="{2A48E25C-6F03-4CCE-B2D8-63C42DA91004}"/>
    <cellStyle name="Normal 6 71 3 2 2 2 5" xfId="38718" xr:uid="{0029B6E5-56CA-4D67-A28A-BEFC56FCAA81}"/>
    <cellStyle name="Normal 6 71 3 2 2 3" xfId="38719" xr:uid="{D6D1E860-38CE-4426-AD3C-F15A4F6C5D01}"/>
    <cellStyle name="Normal 6 71 3 2 2 4" xfId="38720" xr:uid="{47151AC2-DB48-43B2-9CC1-355F22A64B73}"/>
    <cellStyle name="Normal 6 71 3 2 2 5" xfId="38721" xr:uid="{CC3FA6BB-15FF-4E56-AFEA-DE2BC5144566}"/>
    <cellStyle name="Normal 6 71 3 2 2 6" xfId="38722" xr:uid="{E79C4E9F-6898-464A-A795-57D99228797E}"/>
    <cellStyle name="Normal 6 71 3 2 2 6 2" xfId="38723" xr:uid="{A27B9135-E506-4885-9605-668159929DB2}"/>
    <cellStyle name="Normal 6 71 3 2 2 7" xfId="38724" xr:uid="{12A87CCC-59C4-4FCE-9BD8-BA65375137E6}"/>
    <cellStyle name="Normal 6 71 3 2 2 8" xfId="38725" xr:uid="{2F52D9B9-F4A9-480F-A040-28B796881B15}"/>
    <cellStyle name="Normal 6 71 3 2 2 9" xfId="38726" xr:uid="{F700EE67-6C54-44D9-8389-26FB7F8E6EEC}"/>
    <cellStyle name="Normal 6 71 3 2 3" xfId="38727" xr:uid="{376D2601-6F94-4467-9440-3B7A75DCC66A}"/>
    <cellStyle name="Normal 6 71 3 2 3 2" xfId="38728" xr:uid="{E0ADABBC-FEFB-4493-8651-2B0166FF430C}"/>
    <cellStyle name="Normal 6 71 3 2 3 2 2" xfId="38729" xr:uid="{8BE62DFF-A721-4B7A-94D3-93F6BEEF38CA}"/>
    <cellStyle name="Normal 6 71 3 2 3 2 2 2" xfId="38730" xr:uid="{2D455DB9-E539-4700-9ED4-7538AD1A893C}"/>
    <cellStyle name="Normal 6 71 3 2 3 2 3" xfId="38731" xr:uid="{BF883A63-E82B-40D8-923A-91C5F2039855}"/>
    <cellStyle name="Normal 6 71 3 2 3 2 4" xfId="38732" xr:uid="{B22550E2-FCD1-4C2A-A838-231D65485B7B}"/>
    <cellStyle name="Normal 6 71 3 2 3 2 5" xfId="38733" xr:uid="{722172CB-EDB4-47E1-BD81-2D8C0FB9A5CA}"/>
    <cellStyle name="Normal 6 71 3 2 3 3" xfId="38734" xr:uid="{93D39E90-33B0-4237-9DDB-C907253694EC}"/>
    <cellStyle name="Normal 6 71 3 2 3 3 2" xfId="38735" xr:uid="{5130131B-8C9E-4EDF-A477-D8C6009185AE}"/>
    <cellStyle name="Normal 6 71 3 2 3 4" xfId="38736" xr:uid="{AD85CC34-A60B-4C98-8C1F-E83A06FD02BB}"/>
    <cellStyle name="Normal 6 71 3 2 3 5" xfId="38737" xr:uid="{EE679C5B-AD00-4D8D-8E83-9F90650D4666}"/>
    <cellStyle name="Normal 6 71 3 2 4" xfId="38738" xr:uid="{17F30BDC-E335-45B3-9AA2-80E24EA22B29}"/>
    <cellStyle name="Normal 6 71 3 2 5" xfId="38739" xr:uid="{26BB2181-1F68-4824-AE6D-CE1EFCA9750C}"/>
    <cellStyle name="Normal 6 71 3 2 6" xfId="38740" xr:uid="{8A557EF6-C12E-4078-97B2-076A134F2ED8}"/>
    <cellStyle name="Normal 6 71 3 2 6 2" xfId="38741" xr:uid="{2D688F16-A1D3-4C46-8682-2A2DC0094D9D}"/>
    <cellStyle name="Normal 6 71 3 2 7" xfId="38742" xr:uid="{A8C2FBE4-BC23-4F38-A8D8-A5A5D279A754}"/>
    <cellStyle name="Normal 6 71 3 2 8" xfId="38743" xr:uid="{90CB5CF8-DDEE-4E65-9F30-3EADA4A09404}"/>
    <cellStyle name="Normal 6 71 3 2 9" xfId="38744" xr:uid="{29223717-B121-499D-AD29-DDC8CE327F6E}"/>
    <cellStyle name="Normal 6 71 3 3" xfId="38745" xr:uid="{242FAA19-5B6D-448E-9CEB-820EB1BE7182}"/>
    <cellStyle name="Normal 6 71 3 3 2" xfId="38746" xr:uid="{719DC7E3-CF40-41B8-AF0A-22B39B18BD25}"/>
    <cellStyle name="Normal 6 71 3 3 3" xfId="38747" xr:uid="{9321D052-F18E-4D21-8D31-B3CFDBD24977}"/>
    <cellStyle name="Normal 6 71 3 4" xfId="38748" xr:uid="{36D381A9-330D-46DF-B05E-9A677860575A}"/>
    <cellStyle name="Normal 6 71 3 4 2" xfId="38749" xr:uid="{F6FC7FC3-CBBF-4167-8865-33ED9D67D5C0}"/>
    <cellStyle name="Normal 6 71 3 4 3" xfId="38750" xr:uid="{C0CDDC4D-2B2B-4E88-990C-C1152EF3E538}"/>
    <cellStyle name="Normal 6 71 3 5" xfId="38751" xr:uid="{86289334-83AF-4998-B621-EEEB10C4B9E9}"/>
    <cellStyle name="Normal 6 71 3 5 2" xfId="38752" xr:uid="{AE0EE08E-B008-4C82-8887-CCB52FADA944}"/>
    <cellStyle name="Normal 6 71 3 5 3" xfId="38753" xr:uid="{0AFDA2B1-C84F-45F7-BB04-BAEE3EF318CF}"/>
    <cellStyle name="Normal 6 71 3 6" xfId="38754" xr:uid="{E6856124-8599-4F4A-BE7C-94537CB7BE70}"/>
    <cellStyle name="Normal 6 71 3 6 2" xfId="38755" xr:uid="{86B2A6B2-4618-4952-B064-B4E0A399AF0A}"/>
    <cellStyle name="Normal 6 71 3 6 3" xfId="38756" xr:uid="{AA615D4A-6CFC-4DAB-8D12-A3EB8B5D93D1}"/>
    <cellStyle name="Normal 6 71 3 7" xfId="38757" xr:uid="{0EA83E8D-688C-42D6-BE6A-50AD14A9D9DB}"/>
    <cellStyle name="Normal 6 71 3 7 2" xfId="38758" xr:uid="{3CD01370-60DA-429D-83D3-E8477EE3396F}"/>
    <cellStyle name="Normal 6 71 3 7 3" xfId="38759" xr:uid="{8CA1DA49-62B4-49FB-9B16-09071DDE14B7}"/>
    <cellStyle name="Normal 6 71 3 8" xfId="38760" xr:uid="{7431A75E-02E1-4742-9BEE-8108FA799616}"/>
    <cellStyle name="Normal 6 71 3 8 2" xfId="38761" xr:uid="{2F706004-9407-49E8-82A2-CC4A47EAF431}"/>
    <cellStyle name="Normal 6 71 3 8 2 2" xfId="38762" xr:uid="{B21D564C-3E7B-47B9-A7FC-2F0E00C45CC2}"/>
    <cellStyle name="Normal 6 71 3 8 2 2 2" xfId="38763" xr:uid="{55088833-D0BF-4F3D-9E86-01BE70AD0443}"/>
    <cellStyle name="Normal 6 71 3 8 2 3" xfId="38764" xr:uid="{E6C72CE8-1D6B-4BE0-B9FB-9551760B9818}"/>
    <cellStyle name="Normal 6 71 3 8 2 4" xfId="38765" xr:uid="{91457F55-B20B-4174-9420-39D30AC4DA97}"/>
    <cellStyle name="Normal 6 71 3 8 2 5" xfId="38766" xr:uid="{8CE10BD1-981C-4B24-A6F9-630CAD6257A6}"/>
    <cellStyle name="Normal 6 71 3 8 3" xfId="38767" xr:uid="{40271DAB-D7DD-4101-8AF6-5F4B0F7533D1}"/>
    <cellStyle name="Normal 6 71 3 8 3 2" xfId="38768" xr:uid="{FAEE0891-0F6C-4DD7-9579-3B4DF3368388}"/>
    <cellStyle name="Normal 6 71 3 8 4" xfId="38769" xr:uid="{9BC38FB3-6AF5-41E0-9D15-F3DF149703F6}"/>
    <cellStyle name="Normal 6 71 3 8 5" xfId="38770" xr:uid="{379DBFC3-167E-4FCD-8AA3-F109B3282AEC}"/>
    <cellStyle name="Normal 6 71 3 9" xfId="38771" xr:uid="{45E60A7A-8D0A-4023-972D-D616033AD3B8}"/>
    <cellStyle name="Normal 6 71 4" xfId="38772" xr:uid="{A3F0B7E1-DB48-4893-96E4-92957DE16780}"/>
    <cellStyle name="Normal 6 71 4 2" xfId="38773" xr:uid="{6C28B4CA-D565-4A1C-9104-E3CD90D9E15E}"/>
    <cellStyle name="Normal 6 71 4 2 2" xfId="38774" xr:uid="{C6C5E9EC-BEA0-4073-A1C0-1845EB805237}"/>
    <cellStyle name="Normal 6 71 4 2 2 2" xfId="38775" xr:uid="{9A792B90-CAED-4C64-A3F5-DB2776CC1980}"/>
    <cellStyle name="Normal 6 71 4 2 2 2 2" xfId="38776" xr:uid="{372A30DB-2B48-4AD2-8392-DD91A47532C7}"/>
    <cellStyle name="Normal 6 71 4 2 2 2 2 2" xfId="38777" xr:uid="{274F9C55-E20D-4A2C-B46F-C5169BF8573E}"/>
    <cellStyle name="Normal 6 71 4 2 2 2 3" xfId="38778" xr:uid="{5F4F5368-41ED-4688-8A04-51FEBE82CF14}"/>
    <cellStyle name="Normal 6 71 4 2 2 2 4" xfId="38779" xr:uid="{8014DA89-9D2F-465B-8BEC-B287350D3BDE}"/>
    <cellStyle name="Normal 6 71 4 2 2 2 5" xfId="38780" xr:uid="{3D7527FB-BB2C-47BF-8E7A-E7010364E26C}"/>
    <cellStyle name="Normal 6 71 4 2 2 3" xfId="38781" xr:uid="{5ACAAF5C-F08D-40F2-BC88-0B150069ABA6}"/>
    <cellStyle name="Normal 6 71 4 2 2 3 2" xfId="38782" xr:uid="{A0A9E37B-1021-48C4-8F5B-7160EF09A38B}"/>
    <cellStyle name="Normal 6 71 4 2 2 4" xfId="38783" xr:uid="{31A7C9F2-FD6B-406A-BB15-1E3A4668F9F8}"/>
    <cellStyle name="Normal 6 71 4 2 2 5" xfId="38784" xr:uid="{09BD7BDD-5231-49E4-9575-BA544DF707E2}"/>
    <cellStyle name="Normal 6 71 4 2 3" xfId="38785" xr:uid="{DB3D82AE-C655-4C2A-A755-7409E7C45B7E}"/>
    <cellStyle name="Normal 6 71 4 2 4" xfId="38786" xr:uid="{974ED3A1-0F85-43DA-9DB2-A2966DB604B2}"/>
    <cellStyle name="Normal 6 71 4 2 5" xfId="38787" xr:uid="{F7355D4F-C0A8-4C53-ADDD-42D012A0207E}"/>
    <cellStyle name="Normal 6 71 4 2 6" xfId="38788" xr:uid="{A31B72D0-4D28-4C50-837E-6BC07B6E2942}"/>
    <cellStyle name="Normal 6 71 4 2 6 2" xfId="38789" xr:uid="{7D78A2DA-7E5F-4BEC-8B76-647C90544E5D}"/>
    <cellStyle name="Normal 6 71 4 2 7" xfId="38790" xr:uid="{7FA4EFDD-9FAB-4EBD-A34B-0238F7119E11}"/>
    <cellStyle name="Normal 6 71 4 2 8" xfId="38791" xr:uid="{16A5CB47-A75B-4EEE-BC38-F85347954E50}"/>
    <cellStyle name="Normal 6 71 4 2 9" xfId="38792" xr:uid="{C4D8A216-644B-4D3E-AD5C-641AE463BEC5}"/>
    <cellStyle name="Normal 6 71 4 3" xfId="38793" xr:uid="{9FCC6FE4-8930-4C33-943D-454B0EF6C512}"/>
    <cellStyle name="Normal 6 71 4 3 2" xfId="38794" xr:uid="{B7E1A12F-BE28-40A9-91F6-3BC000020B31}"/>
    <cellStyle name="Normal 6 71 4 3 2 2" xfId="38795" xr:uid="{F3ACC614-8DAE-4B8C-9F40-F950A6E4B45B}"/>
    <cellStyle name="Normal 6 71 4 3 2 2 2" xfId="38796" xr:uid="{8B864D3C-9378-40EF-BDEF-056D4A18064A}"/>
    <cellStyle name="Normal 6 71 4 3 2 3" xfId="38797" xr:uid="{287C4A5F-3558-47B9-893B-678B49D6B03A}"/>
    <cellStyle name="Normal 6 71 4 3 2 4" xfId="38798" xr:uid="{78515788-49BD-4A99-B34F-2664D5A27354}"/>
    <cellStyle name="Normal 6 71 4 3 2 5" xfId="38799" xr:uid="{46B37DA2-F27A-49EB-A6BF-77C6587129D9}"/>
    <cellStyle name="Normal 6 71 4 3 3" xfId="38800" xr:uid="{C06741C6-3925-4D5C-9DE1-E8AC826361DE}"/>
    <cellStyle name="Normal 6 71 4 3 3 2" xfId="38801" xr:uid="{D559F182-E7A0-44E1-A9C3-BBFB2FB86352}"/>
    <cellStyle name="Normal 6 71 4 3 4" xfId="38802" xr:uid="{5F51D1F2-59CF-45C1-B482-2A466A18B8B6}"/>
    <cellStyle name="Normal 6 71 4 3 5" xfId="38803" xr:uid="{E0F6A2DD-0507-4A15-82F5-72F39588115B}"/>
    <cellStyle name="Normal 6 71 4 4" xfId="38804" xr:uid="{915F8551-6DF1-4C18-88A6-4885906BD53B}"/>
    <cellStyle name="Normal 6 71 4 5" xfId="38805" xr:uid="{9FDE68F0-1A96-4D9E-8D2D-045DBEAB2B76}"/>
    <cellStyle name="Normal 6 71 4 6" xfId="38806" xr:uid="{B759F542-BB5F-4A2B-8E33-0B165E868B38}"/>
    <cellStyle name="Normal 6 71 4 6 2" xfId="38807" xr:uid="{30BD20B9-7401-42CA-883F-AC93E0B0C87D}"/>
    <cellStyle name="Normal 6 71 4 7" xfId="38808" xr:uid="{DCF201EC-B173-49E4-87CD-6F74951E75D4}"/>
    <cellStyle name="Normal 6 71 4 8" xfId="38809" xr:uid="{8EF5B1BA-38FD-4753-A0DC-F8DADCF0230D}"/>
    <cellStyle name="Normal 6 71 4 9" xfId="38810" xr:uid="{041A046C-5E80-438C-9AF5-BBEAFBE4B684}"/>
    <cellStyle name="Normal 6 71 5" xfId="38811" xr:uid="{92EFD555-A8C4-4FBC-B831-AD9520B7DBF0}"/>
    <cellStyle name="Normal 6 71 6" xfId="38812" xr:uid="{2BF0E3B4-359B-4BB0-AF29-5FC4F6589212}"/>
    <cellStyle name="Normal 6 71 7" xfId="38813" xr:uid="{139738B3-D303-4975-91CB-A50A1FA40743}"/>
    <cellStyle name="Normal 6 71 8" xfId="38814" xr:uid="{9EDBDD94-EE39-4C55-BCAE-B35B6506A48E}"/>
    <cellStyle name="Normal 6 71 9" xfId="38815" xr:uid="{7F8A92E1-422E-419A-B3DC-A3F439B9A049}"/>
    <cellStyle name="Normal 6 71 9 2" xfId="38816" xr:uid="{744CEEEB-F744-4255-A47B-0C8A434CA22B}"/>
    <cellStyle name="Normal 6 71 9 2 2" xfId="38817" xr:uid="{3B5ADF81-AEDC-4246-A66B-05CEC55900D9}"/>
    <cellStyle name="Normal 6 71 9 2 2 2" xfId="38818" xr:uid="{2E777BB7-4B7D-4002-AE5C-91E135E53BFD}"/>
    <cellStyle name="Normal 6 71 9 2 3" xfId="38819" xr:uid="{05C3371E-D15B-43ED-9529-85D207090C6E}"/>
    <cellStyle name="Normal 6 71 9 2 4" xfId="38820" xr:uid="{9841121A-DEF7-44D1-BCDC-5183882F5D56}"/>
    <cellStyle name="Normal 6 71 9 2 5" xfId="38821" xr:uid="{6DA1F3F6-2DCB-4B77-8621-6A82798A0DDC}"/>
    <cellStyle name="Normal 6 71 9 3" xfId="38822" xr:uid="{AF241A18-5990-4E34-9511-74C7D36B0385}"/>
    <cellStyle name="Normal 6 71 9 3 2" xfId="38823" xr:uid="{463BA079-AE74-42B3-8C6F-EA55E3382621}"/>
    <cellStyle name="Normal 6 71 9 4" xfId="38824" xr:uid="{95EEFC7C-E0B1-40E7-8DB1-EED80CE0E945}"/>
    <cellStyle name="Normal 6 71 9 5" xfId="38825" xr:uid="{7BCCA2FD-3E52-43CA-9C61-D21839D38AB5}"/>
    <cellStyle name="Normal 6 72" xfId="38826" xr:uid="{16650C8A-D062-49B2-8ABB-EF596F4D7090}"/>
    <cellStyle name="Normal 6 72 10" xfId="38827" xr:uid="{772C3854-E898-4747-BCA5-AAC9E74C5657}"/>
    <cellStyle name="Normal 6 72 11" xfId="38828" xr:uid="{80A83352-FA36-4F9F-B44F-B0ED0B8928DC}"/>
    <cellStyle name="Normal 6 72 12" xfId="38829" xr:uid="{2D14EA29-10B7-4541-B626-C71D6B50A4ED}"/>
    <cellStyle name="Normal 6 72 12 2" xfId="38830" xr:uid="{3F6EF356-F266-4CBE-B099-FEEEC95F2AB2}"/>
    <cellStyle name="Normal 6 72 13" xfId="38831" xr:uid="{8283FCE4-FFE2-4C73-89F1-DF61BFD6C69E}"/>
    <cellStyle name="Normal 6 72 14" xfId="38832" xr:uid="{DBC3DE67-DFEB-44D1-B6DF-4E03EB60FBB2}"/>
    <cellStyle name="Normal 6 72 15" xfId="38833" xr:uid="{5F63457D-05B0-414D-9B06-4D5B64AE5BD5}"/>
    <cellStyle name="Normal 6 72 2" xfId="38834" xr:uid="{7B2725FC-6953-47F4-BEA1-5F3C89BD9C60}"/>
    <cellStyle name="Normal 6 72 2 2" xfId="38835" xr:uid="{34CA1982-3DBB-43AA-95CE-A3C2DC69A253}"/>
    <cellStyle name="Normal 6 72 2 2 2" xfId="38836" xr:uid="{F2251640-9650-4F44-82E0-5CC13D91CFB0}"/>
    <cellStyle name="Normal 6 72 2 2 2 2" xfId="38837" xr:uid="{64D0F08B-2763-4F67-82DC-ACD6455B8D31}"/>
    <cellStyle name="Normal 6 72 2 2 2 2 2" xfId="38838" xr:uid="{7E41F7C3-EB15-4CBD-9DB2-1B7B26EE5D4A}"/>
    <cellStyle name="Normal 6 72 2 2 2 2 2 2" xfId="38839" xr:uid="{E6AB0B9A-4281-46EF-8C1E-ABAE8514E36D}"/>
    <cellStyle name="Normal 6 72 2 2 2 2 3" xfId="38840" xr:uid="{5CBBD021-D0E5-46DD-87C7-3CF5724683FD}"/>
    <cellStyle name="Normal 6 72 2 2 2 2 4" xfId="38841" xr:uid="{C52D3D40-F29A-4C30-A5C5-C32145FC8D5A}"/>
    <cellStyle name="Normal 6 72 2 2 2 2 5" xfId="38842" xr:uid="{A2ED4BD3-3A8D-4835-BC3F-7F96153EBFF3}"/>
    <cellStyle name="Normal 6 72 2 2 2 3" xfId="38843" xr:uid="{F4254A71-C9E9-4AFE-90BD-4178823D806D}"/>
    <cellStyle name="Normal 6 72 2 2 2 3 2" xfId="38844" xr:uid="{2F3F7723-31C8-4050-8852-2E5840A73B82}"/>
    <cellStyle name="Normal 6 72 2 2 2 4" xfId="38845" xr:uid="{5CA08E0E-5C2E-48E3-878A-F9C3E077BC9E}"/>
    <cellStyle name="Normal 6 72 2 2 2 5" xfId="38846" xr:uid="{ABBFF045-78FA-43E0-A52F-C844CCBCC46D}"/>
    <cellStyle name="Normal 6 72 2 2 3" xfId="38847" xr:uid="{7BF33321-0702-45B6-82F2-FD4E7BBFC0C4}"/>
    <cellStyle name="Normal 6 72 2 2 4" xfId="38848" xr:uid="{34B98778-F440-47C8-AF2C-0FE077DAE36F}"/>
    <cellStyle name="Normal 6 72 2 2 5" xfId="38849" xr:uid="{1D624AEC-65F6-45FB-81C9-F1BB941EDEE6}"/>
    <cellStyle name="Normal 6 72 2 2 6" xfId="38850" xr:uid="{2BD8EE11-BE17-417B-81D5-D415923CB323}"/>
    <cellStyle name="Normal 6 72 2 2 6 2" xfId="38851" xr:uid="{CEEC8687-B85F-4537-874D-40BE40E3C3A0}"/>
    <cellStyle name="Normal 6 72 2 2 7" xfId="38852" xr:uid="{DC18EE7A-87D4-4291-8B84-542A890AF3E7}"/>
    <cellStyle name="Normal 6 72 2 2 8" xfId="38853" xr:uid="{9964516F-198C-4C18-A903-8928CB68C375}"/>
    <cellStyle name="Normal 6 72 2 2 9" xfId="38854" xr:uid="{0C05975F-CFDA-42CC-82FD-8BB3E8930986}"/>
    <cellStyle name="Normal 6 72 2 3" xfId="38855" xr:uid="{29D8D31D-4FA3-4718-B5EC-516060A4BD18}"/>
    <cellStyle name="Normal 6 72 2 3 2" xfId="38856" xr:uid="{594B55D3-7EE7-471A-9B00-D2BEC8283E9F}"/>
    <cellStyle name="Normal 6 72 2 3 2 2" xfId="38857" xr:uid="{D74C1B18-38D0-4162-9768-341502B1E9B3}"/>
    <cellStyle name="Normal 6 72 2 3 2 2 2" xfId="38858" xr:uid="{A4418D5B-A82E-4B5D-AB97-8DC17994AFB5}"/>
    <cellStyle name="Normal 6 72 2 3 2 3" xfId="38859" xr:uid="{E5C1830F-BA8D-47DA-A32D-068EF0883D2D}"/>
    <cellStyle name="Normal 6 72 2 3 2 4" xfId="38860" xr:uid="{1F7B77D1-7090-4260-BDC6-1FB60138431A}"/>
    <cellStyle name="Normal 6 72 2 3 2 5" xfId="38861" xr:uid="{8C37516A-DE69-4508-B555-A3ABAC01272E}"/>
    <cellStyle name="Normal 6 72 2 3 3" xfId="38862" xr:uid="{BC5D88AD-9D2A-4AAB-8A86-9CAE2E7588BC}"/>
    <cellStyle name="Normal 6 72 2 3 3 2" xfId="38863" xr:uid="{EE666C48-0AA5-4FA9-B0C3-05A9A3864FD7}"/>
    <cellStyle name="Normal 6 72 2 3 4" xfId="38864" xr:uid="{7DD8AA19-BD7E-4CD1-BCAB-9D3007F5E826}"/>
    <cellStyle name="Normal 6 72 2 3 5" xfId="38865" xr:uid="{8AADF64A-2CDF-4301-ABB5-07D3B4331E14}"/>
    <cellStyle name="Normal 6 72 2 4" xfId="38866" xr:uid="{C5F15CA0-FF6D-4498-BBDF-A56FC68AB929}"/>
    <cellStyle name="Normal 6 72 2 5" xfId="38867" xr:uid="{232C0226-DD19-45BE-83C3-8DA73C0BFBCE}"/>
    <cellStyle name="Normal 6 72 2 6" xfId="38868" xr:uid="{EA9E5556-74B8-434E-B58B-5B8DD23725D9}"/>
    <cellStyle name="Normal 6 72 2 6 2" xfId="38869" xr:uid="{F21DDF7B-E579-45E2-A3D4-AF8B89A8A787}"/>
    <cellStyle name="Normal 6 72 2 7" xfId="38870" xr:uid="{D3165FEB-F9F8-4397-B870-56E8895C1E14}"/>
    <cellStyle name="Normal 6 72 2 8" xfId="38871" xr:uid="{064BB33D-BEAE-40D7-B71B-8AD7433551A5}"/>
    <cellStyle name="Normal 6 72 2 9" xfId="38872" xr:uid="{6606E52D-C7E4-4B2D-A64E-B6ACFD5EC140}"/>
    <cellStyle name="Normal 6 72 3" xfId="38873" xr:uid="{EF487784-7BA0-4A09-A53A-FED4D3DA67FB}"/>
    <cellStyle name="Normal 6 72 4" xfId="38874" xr:uid="{B875B98F-E9A8-4784-8179-95BABFABB867}"/>
    <cellStyle name="Normal 6 72 5" xfId="38875" xr:uid="{724AED97-2B86-416E-AD06-605F5D0E16A6}"/>
    <cellStyle name="Normal 6 72 6" xfId="38876" xr:uid="{5B94BF55-6F2E-4C3D-AD59-7A2F6B49F040}"/>
    <cellStyle name="Normal 6 72 7" xfId="38877" xr:uid="{5F5A90CD-71C6-47F5-8F18-05C3E05F2FFF}"/>
    <cellStyle name="Normal 6 72 8" xfId="38878" xr:uid="{2BE17F1A-3F11-46EB-B43B-2E6B03A80557}"/>
    <cellStyle name="Normal 6 72 8 2" xfId="38879" xr:uid="{8CC2D275-F751-44A4-AF43-6A6EE8041513}"/>
    <cellStyle name="Normal 6 72 8 2 2" xfId="38880" xr:uid="{D96FD275-F4D2-47DD-808F-60BB474C1BAE}"/>
    <cellStyle name="Normal 6 72 8 2 2 2" xfId="38881" xr:uid="{CD345BD4-9063-4919-92CD-5ED3626BAD86}"/>
    <cellStyle name="Normal 6 72 8 2 3" xfId="38882" xr:uid="{F9FB285A-310B-491D-AFD9-6B7DA2FC57B4}"/>
    <cellStyle name="Normal 6 72 8 2 4" xfId="38883" xr:uid="{9D886E4A-B643-451B-9A2E-54D3C4E60FBB}"/>
    <cellStyle name="Normal 6 72 8 2 5" xfId="38884" xr:uid="{E38A3D17-37B3-4F74-B1EA-2293BE14BC1C}"/>
    <cellStyle name="Normal 6 72 8 3" xfId="38885" xr:uid="{7F0016F1-669C-4C61-ACD3-F5C928E9BD83}"/>
    <cellStyle name="Normal 6 72 8 3 2" xfId="38886" xr:uid="{6D8C196F-F390-4C1C-BF9F-2BCDAEC6F858}"/>
    <cellStyle name="Normal 6 72 8 4" xfId="38887" xr:uid="{627F73D3-6A8E-44F3-9574-2DC9FF415E25}"/>
    <cellStyle name="Normal 6 72 8 5" xfId="38888" xr:uid="{5BDBA3FA-08C2-4D4E-B282-718610560190}"/>
    <cellStyle name="Normal 6 72 9" xfId="38889" xr:uid="{817EB6BC-0CA3-4918-B5FD-4DEEB32AB124}"/>
    <cellStyle name="Normal 6 73" xfId="38890" xr:uid="{4AEC1E6A-64BC-4503-901C-847B83AC3A62}"/>
    <cellStyle name="Normal 6 74" xfId="38891" xr:uid="{5F4E2B1F-A94E-4F1C-8257-D18679A5C650}"/>
    <cellStyle name="Normal 6 74 2" xfId="38892" xr:uid="{F73BE9AF-AA0F-4592-BF0D-D316F28A2E51}"/>
    <cellStyle name="Normal 6 74 2 2" xfId="38893" xr:uid="{9129C3D6-F08D-4BD3-93BE-ADB865DA2EC3}"/>
    <cellStyle name="Normal 6 74 2 2 2" xfId="38894" xr:uid="{89D69C5B-0F96-4A68-97CA-DD14659CE6A3}"/>
    <cellStyle name="Normal 6 74 2 2 2 2" xfId="38895" xr:uid="{DFB904E0-E8E3-4F94-A02E-E7925C4A1174}"/>
    <cellStyle name="Normal 6 74 2 2 2 2 2" xfId="38896" xr:uid="{9E20F499-40C7-446D-B180-94B0844874B0}"/>
    <cellStyle name="Normal 6 74 2 2 2 3" xfId="38897" xr:uid="{13178035-31F5-4FBD-89C8-11ABE0C1C700}"/>
    <cellStyle name="Normal 6 74 2 2 2 4" xfId="38898" xr:uid="{04BA0446-9BCD-4D01-A36B-75EA17CECFBB}"/>
    <cellStyle name="Normal 6 74 2 2 2 5" xfId="38899" xr:uid="{C4C593BF-10E4-484C-85DE-6D3DB054CD52}"/>
    <cellStyle name="Normal 6 74 2 2 3" xfId="38900" xr:uid="{A6F9573D-5765-4E23-A6E5-BF6807C4E43F}"/>
    <cellStyle name="Normal 6 74 2 2 3 2" xfId="38901" xr:uid="{90F6F4FA-8ADC-4BF8-96DF-2F0668EFB6EE}"/>
    <cellStyle name="Normal 6 74 2 2 4" xfId="38902" xr:uid="{36381C0D-BB18-4580-BC42-13853A75D30E}"/>
    <cellStyle name="Normal 6 74 2 2 5" xfId="38903" xr:uid="{BF9A9382-1FA1-43F0-93B5-C41939EB7AED}"/>
    <cellStyle name="Normal 6 74 2 3" xfId="38904" xr:uid="{0E871295-3CE8-4FD3-848B-6553700EDDFE}"/>
    <cellStyle name="Normal 6 74 2 4" xfId="38905" xr:uid="{936D4D61-5E56-4C66-8F9A-C8699729C8A6}"/>
    <cellStyle name="Normal 6 74 2 5" xfId="38906" xr:uid="{FD144E91-771C-4C0C-BEA1-D9363FAAFE66}"/>
    <cellStyle name="Normal 6 74 2 6" xfId="38907" xr:uid="{2AE10F52-18B2-4010-833C-26DDDDA75BEF}"/>
    <cellStyle name="Normal 6 74 2 6 2" xfId="38908" xr:uid="{2D3159AA-E5FF-46CD-8155-1071F1E735FB}"/>
    <cellStyle name="Normal 6 74 2 7" xfId="38909" xr:uid="{2331A267-4A24-4D73-8809-47A7FFA1E60B}"/>
    <cellStyle name="Normal 6 74 2 8" xfId="38910" xr:uid="{BB9AF2F5-9624-4063-8EF3-CE09F9A7E4BC}"/>
    <cellStyle name="Normal 6 74 2 9" xfId="38911" xr:uid="{0D4C1D3C-9C18-4C92-9DD2-7233F81AAC16}"/>
    <cellStyle name="Normal 6 74 3" xfId="38912" xr:uid="{D443EDDD-DB50-4BD1-914E-68331EDEC2CB}"/>
    <cellStyle name="Normal 6 74 3 2" xfId="38913" xr:uid="{6C219D7B-9043-4EDF-AEBE-A5EFB356809E}"/>
    <cellStyle name="Normal 6 74 3 2 2" xfId="38914" xr:uid="{DC485B04-3488-4771-9172-761FF8A3A2E2}"/>
    <cellStyle name="Normal 6 74 3 2 2 2" xfId="38915" xr:uid="{BA34DAE1-9B07-487B-929C-6F9B26D2A738}"/>
    <cellStyle name="Normal 6 74 3 2 3" xfId="38916" xr:uid="{FC5A134C-A5FE-4D5D-98EB-F5D26BF53D43}"/>
    <cellStyle name="Normal 6 74 3 2 4" xfId="38917" xr:uid="{F66F5224-81A5-412C-9EC3-54A0700450ED}"/>
    <cellStyle name="Normal 6 74 3 2 5" xfId="38918" xr:uid="{A51363EE-DF9A-4314-9372-7DA38CE05F50}"/>
    <cellStyle name="Normal 6 74 3 3" xfId="38919" xr:uid="{C41B5559-2C91-421B-A35A-28AF30C82797}"/>
    <cellStyle name="Normal 6 74 3 3 2" xfId="38920" xr:uid="{E16481F1-6F8E-43EA-A4A9-E7D0BDD214D1}"/>
    <cellStyle name="Normal 6 74 3 4" xfId="38921" xr:uid="{A31EA6D1-D2C5-47F2-BFD1-389B437E6D0C}"/>
    <cellStyle name="Normal 6 74 3 5" xfId="38922" xr:uid="{A99A046C-5C65-4331-945F-70F23AFDAF62}"/>
    <cellStyle name="Normal 6 74 4" xfId="38923" xr:uid="{31A5529B-0431-434D-84BB-B0E7C46AB4DA}"/>
    <cellStyle name="Normal 6 74 5" xfId="38924" xr:uid="{56B85AFC-D503-44EB-98BA-A155B1EC9F2A}"/>
    <cellStyle name="Normal 6 74 6" xfId="38925" xr:uid="{B7DC3E9B-A3CA-43F6-977D-2A0D74DD0EBB}"/>
    <cellStyle name="Normal 6 74 6 2" xfId="38926" xr:uid="{54A954DB-6B2B-4CBE-9CC8-A003ACF55BD3}"/>
    <cellStyle name="Normal 6 74 7" xfId="38927" xr:uid="{EBCD495D-DA87-4B80-9716-6C6ED9670791}"/>
    <cellStyle name="Normal 6 74 8" xfId="38928" xr:uid="{C53672DC-68A8-4D8E-8A97-598D9B9A91AC}"/>
    <cellStyle name="Normal 6 74 9" xfId="38929" xr:uid="{10961BC5-2A27-40EA-8E10-CF4F9000ADD2}"/>
    <cellStyle name="Normal 6 75" xfId="38930" xr:uid="{DDE4563D-5FD5-4654-A219-F7BB99C8A91B}"/>
    <cellStyle name="Normal 6 75 2" xfId="38931" xr:uid="{724183FE-BE4B-463F-830C-AA494224DC94}"/>
    <cellStyle name="Normal 6 75 3" xfId="38932" xr:uid="{3765CBD6-B801-4BF7-B4ED-AE1BBF8E8689}"/>
    <cellStyle name="Normal 6 76" xfId="38933" xr:uid="{5E42A833-365F-42A9-8309-CB1094A33C4B}"/>
    <cellStyle name="Normal 6 76 2" xfId="38934" xr:uid="{F31497E6-765D-4E3A-A7B1-A5387E8ECA94}"/>
    <cellStyle name="Normal 6 76 3" xfId="38935" xr:uid="{6A6920F1-BF6F-4CD3-948B-19D314136A5F}"/>
    <cellStyle name="Normal 6 77" xfId="38936" xr:uid="{1A89DADA-97B4-4B30-9ADB-01E8232F4ACC}"/>
    <cellStyle name="Normal 6 77 2" xfId="38937" xr:uid="{2212137F-54E1-4A85-8401-3ABBE621636D}"/>
    <cellStyle name="Normal 6 77 3" xfId="38938" xr:uid="{6BF517BA-0A24-4454-90FF-8FA076E23296}"/>
    <cellStyle name="Normal 6 78" xfId="38939" xr:uid="{CC748308-E206-496E-9D95-EBFBCDFB8A04}"/>
    <cellStyle name="Normal 6 78 2" xfId="38940" xr:uid="{3485BAC4-D8DA-45DF-98C6-F951CEE07E72}"/>
    <cellStyle name="Normal 6 78 3" xfId="38941" xr:uid="{DE09CD93-1058-4DC7-B5D5-77DF37995491}"/>
    <cellStyle name="Normal 6 79" xfId="38942" xr:uid="{9BC0B3F2-EC79-43C4-899C-B14BB29BDF92}"/>
    <cellStyle name="Normal 6 79 2" xfId="38943" xr:uid="{4893AE7F-4B6F-41B5-AB45-9FCB516BC640}"/>
    <cellStyle name="Normal 6 79 2 2" xfId="38944" xr:uid="{6AB8B442-CE0D-47AD-8F1E-554A43C2A5CB}"/>
    <cellStyle name="Normal 6 79 2 2 2" xfId="38945" xr:uid="{66C7FE1E-E5C1-4D8E-9373-4B5C4CB1521D}"/>
    <cellStyle name="Normal 6 79 2 3" xfId="38946" xr:uid="{6816CD40-1B99-4D4C-A892-16FBC21DAF75}"/>
    <cellStyle name="Normal 6 79 2 4" xfId="38947" xr:uid="{C1267D27-7409-4E6E-B47D-E86D4F79CE48}"/>
    <cellStyle name="Normal 6 79 2 5" xfId="38948" xr:uid="{F2905759-9D7C-42CA-91C7-46F77C5B28D8}"/>
    <cellStyle name="Normal 6 79 3" xfId="38949" xr:uid="{D827BB63-3EE9-4551-92F8-0825CFE10686}"/>
    <cellStyle name="Normal 6 79 3 2" xfId="38950" xr:uid="{D6BB40B2-CD0B-4BA7-A3CB-1C871BCDA29A}"/>
    <cellStyle name="Normal 6 79 4" xfId="38951" xr:uid="{5D0307AB-A6FE-4804-8C2C-AF43726F3760}"/>
    <cellStyle name="Normal 6 79 5" xfId="38952" xr:uid="{5797E7EB-6261-4C01-8DF3-39AFC934E714}"/>
    <cellStyle name="Normal 6 8" xfId="38953" xr:uid="{9F36A7BD-351C-415F-AD2F-CB9CB65413E1}"/>
    <cellStyle name="Normal 6 8 2" xfId="38954" xr:uid="{C7D73D61-4789-428D-A942-39962CFD07DF}"/>
    <cellStyle name="Normal 6 8 3" xfId="38955" xr:uid="{28AC31C7-C1B8-4C17-8BFC-A437577CBC33}"/>
    <cellStyle name="Normal 6 80" xfId="38956" xr:uid="{3D184CAE-3AEF-4470-BA33-E2C220EBB3F6}"/>
    <cellStyle name="Normal 6 81" xfId="38957" xr:uid="{022A6C7E-3291-4F96-84CC-618A9465F836}"/>
    <cellStyle name="Normal 6 82" xfId="38958" xr:uid="{70250E65-FC20-4C2D-BE40-FEBCBA0A004A}"/>
    <cellStyle name="Normal 6 83" xfId="38959" xr:uid="{DBB01A0B-3FC0-43A4-AF8B-49BE34F824A4}"/>
    <cellStyle name="Normal 6 84" xfId="38960" xr:uid="{43337D9D-F431-43FC-86DD-1A46CA9A88B1}"/>
    <cellStyle name="Normal 6 85" xfId="38961" xr:uid="{F5F75B31-718C-47D3-B44D-1DF16D55D00A}"/>
    <cellStyle name="Normal 6 86" xfId="38962" xr:uid="{90B1C862-4D94-4DBA-906A-CEBF500FB634}"/>
    <cellStyle name="Normal 6 87" xfId="38963" xr:uid="{59CA072A-956A-412C-9EBC-3332903939C5}"/>
    <cellStyle name="Normal 6 88" xfId="38964" xr:uid="{68C06716-D092-404A-8BE4-F64FB7C4C630}"/>
    <cellStyle name="Normal 6 89" xfId="38965" xr:uid="{85D3115C-764F-4CE6-B74D-EFA1528302A0}"/>
    <cellStyle name="Normal 6 9" xfId="38966" xr:uid="{360B6A8E-270C-4128-AE2F-C99BC771D638}"/>
    <cellStyle name="Normal 6 9 2" xfId="38967" xr:uid="{62ACE983-5A85-40A2-AA28-9B3D7AC7BB4F}"/>
    <cellStyle name="Normal 6 9 3" xfId="38968" xr:uid="{3BEA7CC7-3535-4E99-8A34-FE80F80E005E}"/>
    <cellStyle name="Normal 6 90" xfId="38969" xr:uid="{3BCAA756-397B-4D5F-89EF-82DB7610E736}"/>
    <cellStyle name="Normal 6 91" xfId="38970" xr:uid="{9F0236CB-D2B6-49E9-8F44-66128F81C66B}"/>
    <cellStyle name="Normal 6 92" xfId="38971" xr:uid="{432F433B-3AFB-441B-9A93-544B2B92C81D}"/>
    <cellStyle name="Normal 6 93" xfId="38972" xr:uid="{E5CC9E7D-AF17-4506-818D-032DB962261A}"/>
    <cellStyle name="Normal 6 94" xfId="38973" xr:uid="{F5788191-C586-4F7B-9E32-A3942FB1E536}"/>
    <cellStyle name="Normal 6 95" xfId="38974" xr:uid="{33A40FA0-F9F7-4975-B747-0FBA71E7FE04}"/>
    <cellStyle name="Normal 6 96" xfId="38975" xr:uid="{DDEADEA7-81CE-458B-BE46-1C95A03D8D3F}"/>
    <cellStyle name="Normal 6 97" xfId="38976" xr:uid="{3FDB2E95-C17F-4B21-A62A-D41C4793E6AB}"/>
    <cellStyle name="Normal 6 98" xfId="38977" xr:uid="{44AACF21-3F7D-414B-A6BD-C8F1EE862062}"/>
    <cellStyle name="Normal 6 99" xfId="38978" xr:uid="{73EF8D4D-9395-4E3F-B780-F1E3326B1896}"/>
    <cellStyle name="Normal 6_2006-2009 Updated Graph" xfId="38979" xr:uid="{C3535323-1123-4F86-A78A-6E58A48162E6}"/>
    <cellStyle name="Normal 60" xfId="38980" xr:uid="{FCB65D12-1D0D-4332-90C5-AF50255594D0}"/>
    <cellStyle name="Normal 61" xfId="38981" xr:uid="{9C0352CA-0A47-4EE1-8B39-23E88455BF17}"/>
    <cellStyle name="Normal 62" xfId="38982" xr:uid="{DA77FCD4-BABE-436C-82C9-1CB9CEA12505}"/>
    <cellStyle name="Normal 63" xfId="38983" xr:uid="{C45C448B-E594-45C1-A4E0-ECAECF210DBB}"/>
    <cellStyle name="Normal 63 2" xfId="38984" xr:uid="{FD68D28E-4B68-40BF-A2F2-D8E823D7692D}"/>
    <cellStyle name="Normal 63 3" xfId="38985" xr:uid="{B48B8181-7E9C-4B80-8C7F-C18A4325BC5C}"/>
    <cellStyle name="Normal 64" xfId="38986" xr:uid="{39113975-2BF0-4EE3-A40A-19DE5447E9DB}"/>
    <cellStyle name="Normal 64 2" xfId="38987" xr:uid="{4516E021-D1F4-4229-BDD8-E246B20C6960}"/>
    <cellStyle name="Normal 64 3" xfId="38988" xr:uid="{8F55D9E7-DCA6-49AC-885B-5446E9CB8F96}"/>
    <cellStyle name="Normal 65" xfId="38989" xr:uid="{8F4817BD-E485-4BCD-919B-BFE01AC377DB}"/>
    <cellStyle name="Normal 66" xfId="38990" xr:uid="{6A5D08FD-48CA-4AA3-8F45-066018DD449F}"/>
    <cellStyle name="Normal 66 2" xfId="38991" xr:uid="{7DCA55C6-C2F1-4C26-B198-CA35C00187D9}"/>
    <cellStyle name="Normal 66 3" xfId="38992" xr:uid="{0FA04C65-6FE7-402D-80CB-5F2BA61E1D94}"/>
    <cellStyle name="Normal 67" xfId="38993" xr:uid="{BBD0C65A-AC08-4643-AC91-B28FC266764A}"/>
    <cellStyle name="Normal 68" xfId="38994" xr:uid="{5FDDC00E-8289-4161-B71B-DD66980F3838}"/>
    <cellStyle name="Normal 69" xfId="38995" xr:uid="{20DAC884-4696-4A9A-97C5-EF842449AF4F}"/>
    <cellStyle name="Normal 69 2" xfId="38996" xr:uid="{154C070F-2E44-4694-B2B7-918A57DCA71F}"/>
    <cellStyle name="Normal 69 3" xfId="38997" xr:uid="{38BD5DEA-377D-4455-B900-F998F4847C75}"/>
    <cellStyle name="Normal 7" xfId="329" xr:uid="{41E81AAD-C424-4DCE-A9A7-0ED7921B0688}"/>
    <cellStyle name="Normal 7 10" xfId="38999" xr:uid="{3533A0A4-062F-4DFB-A564-71CBDCB30448}"/>
    <cellStyle name="Normal 7 10 2" xfId="39000" xr:uid="{82D08DA9-67DE-4CC3-A911-E9793442B747}"/>
    <cellStyle name="Normal 7 10 2 2" xfId="39001" xr:uid="{E9818CB9-854F-4249-9A20-A2B050F107D2}"/>
    <cellStyle name="Normal 7 10 2 3" xfId="39002" xr:uid="{4027C457-B37C-4DB6-AF64-33A97D1C393F}"/>
    <cellStyle name="Normal 7 10 3" xfId="39003" xr:uid="{2A42CAB2-55D5-4334-A895-C385CB307A64}"/>
    <cellStyle name="Normal 7 10 3 2" xfId="39004" xr:uid="{32A6E787-BA89-4CFB-B60E-5654C8F41D5F}"/>
    <cellStyle name="Normal 7 10 3 3" xfId="39005" xr:uid="{40F559D0-BF4A-4050-A8D2-2405FC660A6C}"/>
    <cellStyle name="Normal 7 10 4" xfId="39006" xr:uid="{C5B71016-CED9-4DE7-8FE9-D1E24C5564B7}"/>
    <cellStyle name="Normal 7 10 5" xfId="39007" xr:uid="{A0646F5E-8455-486E-ABF0-096A7B58D6B6}"/>
    <cellStyle name="Normal 7 11" xfId="39008" xr:uid="{579B80F8-6FAE-4E48-98E3-C7FA1D80A027}"/>
    <cellStyle name="Normal 7 11 2" xfId="39009" xr:uid="{F4B0FB61-55BF-468D-AB33-638339A59A77}"/>
    <cellStyle name="Normal 7 11 2 2" xfId="39010" xr:uid="{CEA12D43-43DF-4217-BBB5-BD486868674E}"/>
    <cellStyle name="Normal 7 11 2 3" xfId="39011" xr:uid="{76FEA2D5-7F76-48AA-A03A-012685C6C535}"/>
    <cellStyle name="Normal 7 11 3" xfId="39012" xr:uid="{9374CBFB-66DC-4D84-B3ED-796F3488E2CB}"/>
    <cellStyle name="Normal 7 11 3 2" xfId="39013" xr:uid="{8A50CD00-C660-4DFD-983F-44A6A06F76DD}"/>
    <cellStyle name="Normal 7 11 3 3" xfId="39014" xr:uid="{4E65936D-5540-4444-BCDB-6B84B1547801}"/>
    <cellStyle name="Normal 7 11 4" xfId="39015" xr:uid="{BA754E2E-0962-4B83-9B59-FC5FEEA59DC4}"/>
    <cellStyle name="Normal 7 11 5" xfId="39016" xr:uid="{99D90921-D538-4834-B49C-C564E27F2D6A}"/>
    <cellStyle name="Normal 7 12" xfId="39017" xr:uid="{59CB77E7-F379-48FE-84DC-FED33814CFE7}"/>
    <cellStyle name="Normal 7 12 2" xfId="39018" xr:uid="{C7CA0A95-3B9E-47BC-96EC-FA5DEA3BC9B9}"/>
    <cellStyle name="Normal 7 12 2 2" xfId="39019" xr:uid="{30A0FFA9-29B4-434B-9886-D161B8F8F7F4}"/>
    <cellStyle name="Normal 7 12 2 3" xfId="39020" xr:uid="{D442B1FC-605E-44AD-86D3-2739BC186F05}"/>
    <cellStyle name="Normal 7 12 3" xfId="39021" xr:uid="{7706FA0A-52F6-4B6C-96AE-CE20C625E281}"/>
    <cellStyle name="Normal 7 12 3 2" xfId="39022" xr:uid="{61DB0715-2D0B-41F9-BF84-B37AD137FC78}"/>
    <cellStyle name="Normal 7 12 3 3" xfId="39023" xr:uid="{D7FCAAAD-59B9-40F9-AFD0-AD44C73EC1F5}"/>
    <cellStyle name="Normal 7 12 4" xfId="39024" xr:uid="{0A1BBC6F-CEB4-4AA2-901D-4B975FB04318}"/>
    <cellStyle name="Normal 7 12 5" xfId="39025" xr:uid="{7668F7A2-5D67-42A5-A977-8AC4D64FD7EA}"/>
    <cellStyle name="Normal 7 13" xfId="39026" xr:uid="{DE34868C-2A2B-4A85-B3BD-DDE479DE829C}"/>
    <cellStyle name="Normal 7 13 2" xfId="39027" xr:uid="{76427479-73C8-426A-9728-2A4399D1A6F5}"/>
    <cellStyle name="Normal 7 13 2 2" xfId="39028" xr:uid="{38B0658D-2AD7-4300-B08D-7F010AF724FE}"/>
    <cellStyle name="Normal 7 13 2 3" xfId="39029" xr:uid="{BBD610D4-4D66-4513-88B0-E8641F834AC8}"/>
    <cellStyle name="Normal 7 13 3" xfId="39030" xr:uid="{1EA01833-0A7B-4922-A7D3-88EEC98EF308}"/>
    <cellStyle name="Normal 7 13 3 2" xfId="39031" xr:uid="{6D9B6113-3CB4-46A9-9CFA-A9968F822C72}"/>
    <cellStyle name="Normal 7 13 3 3" xfId="39032" xr:uid="{ADE56D0B-8FD1-411F-A8FE-6799966FD85A}"/>
    <cellStyle name="Normal 7 13 4" xfId="39033" xr:uid="{EA46FF00-E757-4D0F-A6C8-0816FD718181}"/>
    <cellStyle name="Normal 7 13 5" xfId="39034" xr:uid="{8C4594E4-5523-4516-9323-AC5FEF42B344}"/>
    <cellStyle name="Normal 7 14" xfId="39035" xr:uid="{256DD029-B272-403E-B242-9759A02DB16F}"/>
    <cellStyle name="Normal 7 14 2" xfId="39036" xr:uid="{F4A01E52-002C-436C-A899-2736C08770C1}"/>
    <cellStyle name="Normal 7 14 2 2" xfId="39037" xr:uid="{7AA7FD06-EFC9-43E9-86E8-15CC5C0C5B01}"/>
    <cellStyle name="Normal 7 14 2 3" xfId="39038" xr:uid="{FC636907-787A-4AC8-83BF-1C65CB8E57A3}"/>
    <cellStyle name="Normal 7 14 3" xfId="39039" xr:uid="{1A921C16-7EC6-479F-B788-17997C5304B0}"/>
    <cellStyle name="Normal 7 14 3 2" xfId="39040" xr:uid="{850EB17B-6B17-4FAD-8DAD-B2EC4C9C5637}"/>
    <cellStyle name="Normal 7 14 3 3" xfId="39041" xr:uid="{6842280B-43BA-453D-B0FA-B8B167ED30BC}"/>
    <cellStyle name="Normal 7 14 4" xfId="39042" xr:uid="{808D35AB-9D2C-4F36-879F-6A3C3E1ACB07}"/>
    <cellStyle name="Normal 7 14 5" xfId="39043" xr:uid="{954E8D5C-90F3-47C0-818A-2D1C0679EE21}"/>
    <cellStyle name="Normal 7 15" xfId="39044" xr:uid="{9A62DF97-AE1F-4870-9946-5DF08E2F002C}"/>
    <cellStyle name="Normal 7 15 2" xfId="39045" xr:uid="{47A51337-AE6A-4271-8BF4-621D20177072}"/>
    <cellStyle name="Normal 7 15 2 2" xfId="39046" xr:uid="{B5612AA7-C85C-4EC1-928B-52AA82F0C4C7}"/>
    <cellStyle name="Normal 7 15 2 3" xfId="39047" xr:uid="{3DA13E73-3B2E-4C92-9A1C-C47C05615448}"/>
    <cellStyle name="Normal 7 15 3" xfId="39048" xr:uid="{BEC0C06F-56B0-49BC-A2AE-2D6C74DFE98B}"/>
    <cellStyle name="Normal 7 15 3 2" xfId="39049" xr:uid="{412ABB48-6FF6-4045-AC4E-36319F542744}"/>
    <cellStyle name="Normal 7 15 3 3" xfId="39050" xr:uid="{C79000BD-C899-4FF3-852E-71C9AD15FBDF}"/>
    <cellStyle name="Normal 7 15 4" xfId="39051" xr:uid="{A8257603-1FF7-4472-BF2A-CBDDC0E5FCF2}"/>
    <cellStyle name="Normal 7 15 5" xfId="39052" xr:uid="{90347D42-1F45-4D04-A309-2112956FE68C}"/>
    <cellStyle name="Normal 7 16" xfId="39053" xr:uid="{4C0B7421-FD2D-4989-B1A7-8C5DDFDFEEC0}"/>
    <cellStyle name="Normal 7 16 2" xfId="39054" xr:uid="{93E6E027-933A-4E6A-ABFF-7ED790AF1467}"/>
    <cellStyle name="Normal 7 16 2 2" xfId="39055" xr:uid="{8F162A38-9CA1-4059-A61D-27D3FC5F9928}"/>
    <cellStyle name="Normal 7 16 2 3" xfId="39056" xr:uid="{A81E870B-731E-46E5-A914-C2C978A81F5E}"/>
    <cellStyle name="Normal 7 16 3" xfId="39057" xr:uid="{DF1A4464-A3AD-451A-9A70-9711C76EC0F2}"/>
    <cellStyle name="Normal 7 16 3 2" xfId="39058" xr:uid="{EB7C202A-2606-4E58-9627-A06BA0F73874}"/>
    <cellStyle name="Normal 7 16 3 3" xfId="39059" xr:uid="{9D9DA106-2F0C-44B4-B791-54F87D1ECEB0}"/>
    <cellStyle name="Normal 7 16 4" xfId="39060" xr:uid="{040F00AA-4F74-4485-8396-0A845466DCDD}"/>
    <cellStyle name="Normal 7 16 5" xfId="39061" xr:uid="{28F8D424-0915-48C0-A344-C97B6DF8E6FB}"/>
    <cellStyle name="Normal 7 17" xfId="39062" xr:uid="{60B58293-CA12-4D56-95E3-4BE7665DD77E}"/>
    <cellStyle name="Normal 7 17 2" xfId="39063" xr:uid="{EA65BE03-C91F-41D2-A3C3-2B44B526E5AC}"/>
    <cellStyle name="Normal 7 17 2 2" xfId="39064" xr:uid="{8FF861C8-F194-459B-96BE-B18C2F8DF653}"/>
    <cellStyle name="Normal 7 17 2 3" xfId="39065" xr:uid="{9B4326A6-D902-44DF-8E2C-2DA8381FF421}"/>
    <cellStyle name="Normal 7 17 3" xfId="39066" xr:uid="{EC113024-1BBE-425D-991B-E7D7ABE00B68}"/>
    <cellStyle name="Normal 7 17 3 2" xfId="39067" xr:uid="{A553BB77-1749-4C7B-97ED-A680B24E8222}"/>
    <cellStyle name="Normal 7 17 3 3" xfId="39068" xr:uid="{AEDC0069-ACFC-4E49-A313-A25FBB833F03}"/>
    <cellStyle name="Normal 7 17 4" xfId="39069" xr:uid="{1F013259-CACD-48AB-8773-2252B36B6CE0}"/>
    <cellStyle name="Normal 7 17 5" xfId="39070" xr:uid="{30B4E2EE-03D3-444F-97CB-9DEB9C2F48AA}"/>
    <cellStyle name="Normal 7 18" xfId="39071" xr:uid="{C34C8636-B667-43D9-B3A4-3536F6742AFC}"/>
    <cellStyle name="Normal 7 18 2" xfId="39072" xr:uid="{F77514FF-11FB-4887-A028-8CD3B3D0E12A}"/>
    <cellStyle name="Normal 7 18 2 2" xfId="39073" xr:uid="{155E0EF3-62D3-48D7-91B9-A8408E6AC8FC}"/>
    <cellStyle name="Normal 7 18 2 3" xfId="39074" xr:uid="{AF30922F-2983-4BE6-A716-F547C6F9459E}"/>
    <cellStyle name="Normal 7 18 3" xfId="39075" xr:uid="{CE3B2213-49C3-417F-A412-9A57DE4FE6CA}"/>
    <cellStyle name="Normal 7 18 3 2" xfId="39076" xr:uid="{7AA764E2-BA42-4019-A827-4478032622FB}"/>
    <cellStyle name="Normal 7 18 3 3" xfId="39077" xr:uid="{EA89CB6F-58DB-4A02-9D23-BD2D9617220E}"/>
    <cellStyle name="Normal 7 18 4" xfId="39078" xr:uid="{6B08E61D-0EAD-4092-AFD5-70F43DA3C8AE}"/>
    <cellStyle name="Normal 7 18 5" xfId="39079" xr:uid="{11EC8D7F-15BE-466D-88E0-C3FF48EE6EAD}"/>
    <cellStyle name="Normal 7 19" xfId="39080" xr:uid="{7A34313C-51FF-402C-866F-C07C5A2526E4}"/>
    <cellStyle name="Normal 7 19 2" xfId="39081" xr:uid="{ECB9B01F-F4A4-48A4-9AEC-FF0D52D8BB9A}"/>
    <cellStyle name="Normal 7 19 2 2" xfId="39082" xr:uid="{D79C6F3F-4A4E-4E38-B566-60E8DF46F9A4}"/>
    <cellStyle name="Normal 7 19 2 3" xfId="39083" xr:uid="{9FFB132A-8DF7-433E-8074-E26FC3BF5266}"/>
    <cellStyle name="Normal 7 19 3" xfId="39084" xr:uid="{046C0AAA-C6D7-4151-87EC-34513801C649}"/>
    <cellStyle name="Normal 7 19 3 2" xfId="39085" xr:uid="{ED25594F-6C08-4C4C-A2D8-7812E2D5E706}"/>
    <cellStyle name="Normal 7 19 3 3" xfId="39086" xr:uid="{1E6A1486-6B20-4667-B124-55656CBC6199}"/>
    <cellStyle name="Normal 7 19 4" xfId="39087" xr:uid="{BFC3507A-0BE0-4047-9940-600F930FA9AD}"/>
    <cellStyle name="Normal 7 19 5" xfId="39088" xr:uid="{F950CC37-9566-4F90-9BCF-4D811684E8CF}"/>
    <cellStyle name="Normal 7 2" xfId="39089" xr:uid="{B1C398B4-02AE-4981-8033-A4A3DEE79A55}"/>
    <cellStyle name="Normal 7 2 10" xfId="39090" xr:uid="{50C8CC8F-1199-4579-9690-B9CAFA6BCDE6}"/>
    <cellStyle name="Normal 7 2 10 2" xfId="39091" xr:uid="{1EEFFAA4-E6D4-407A-B372-E4D3A3AAF797}"/>
    <cellStyle name="Normal 7 2 10 2 2" xfId="39092" xr:uid="{80A3C65C-668F-4EF5-A1F2-B25A82EAFD3F}"/>
    <cellStyle name="Normal 7 2 10 2 3" xfId="39093" xr:uid="{13B94B3E-998E-43F5-8107-8162849E9148}"/>
    <cellStyle name="Normal 7 2 10 3" xfId="39094" xr:uid="{0CAF9CAA-06E6-4166-93C1-82250BF75E6D}"/>
    <cellStyle name="Normal 7 2 10 3 2" xfId="39095" xr:uid="{BE503D2C-1796-4892-BE97-04F183141C86}"/>
    <cellStyle name="Normal 7 2 10 3 3" xfId="39096" xr:uid="{9C052850-6DC9-4E27-B2B4-A3751A2F935C}"/>
    <cellStyle name="Normal 7 2 10 4" xfId="39097" xr:uid="{FF7E92E2-A2B8-45B4-9983-DA516D17103F}"/>
    <cellStyle name="Normal 7 2 10 5" xfId="39098" xr:uid="{2E82C810-E75F-4CEE-BECC-2C75DC98B774}"/>
    <cellStyle name="Normal 7 2 11" xfId="39099" xr:uid="{E238930A-02C7-4AD8-A6C0-BCA8214DA90A}"/>
    <cellStyle name="Normal 7 2 11 2" xfId="39100" xr:uid="{BAA8155A-0982-4A1F-890D-BA85077E4C57}"/>
    <cellStyle name="Normal 7 2 11 2 2" xfId="39101" xr:uid="{D47E3A6B-2B89-4463-8F75-6D47936F75E1}"/>
    <cellStyle name="Normal 7 2 11 2 3" xfId="39102" xr:uid="{07D7A617-9F04-4D8E-B3C8-556D96004FD8}"/>
    <cellStyle name="Normal 7 2 11 3" xfId="39103" xr:uid="{DC9193AF-088E-4EF7-A8C7-9FB0CCE859C3}"/>
    <cellStyle name="Normal 7 2 11 3 2" xfId="39104" xr:uid="{23560345-03BF-4872-AA96-AC4ECD573F8E}"/>
    <cellStyle name="Normal 7 2 11 3 3" xfId="39105" xr:uid="{5B7863FE-39DA-411C-9223-CC2A1FF49567}"/>
    <cellStyle name="Normal 7 2 11 4" xfId="39106" xr:uid="{C172F60E-E1E2-4876-8DEB-B756778D8EE8}"/>
    <cellStyle name="Normal 7 2 11 5" xfId="39107" xr:uid="{E15937BD-AF4A-449C-B445-16D965F7128A}"/>
    <cellStyle name="Normal 7 2 12" xfId="39108" xr:uid="{F9D4B65F-93C3-4E71-A35F-895765DBD3B4}"/>
    <cellStyle name="Normal 7 2 12 2" xfId="39109" xr:uid="{CE6F0D41-1CD1-4B02-9D9F-D14CC8CA774F}"/>
    <cellStyle name="Normal 7 2 12 2 2" xfId="39110" xr:uid="{0E85A77D-91B0-4D51-A518-6734D1992043}"/>
    <cellStyle name="Normal 7 2 12 2 3" xfId="39111" xr:uid="{D481018A-6AF6-410C-8DC3-318B9A0D3382}"/>
    <cellStyle name="Normal 7 2 12 3" xfId="39112" xr:uid="{97483DF4-8520-48BE-83E1-949335EA6B29}"/>
    <cellStyle name="Normal 7 2 12 3 2" xfId="39113" xr:uid="{401BDF98-B843-4D5A-89A2-8E18E349DD38}"/>
    <cellStyle name="Normal 7 2 12 3 3" xfId="39114" xr:uid="{DE5A8766-0B34-4FCC-A145-370A6C753DFE}"/>
    <cellStyle name="Normal 7 2 12 4" xfId="39115" xr:uid="{FC9A3936-0042-4F4D-9317-270B05CE6FD8}"/>
    <cellStyle name="Normal 7 2 12 5" xfId="39116" xr:uid="{F9D9B788-9271-4426-8DE6-C1646B142A36}"/>
    <cellStyle name="Normal 7 2 13" xfId="39117" xr:uid="{F1B87C27-AD56-4180-B9E6-CE28C6220E0D}"/>
    <cellStyle name="Normal 7 2 13 2" xfId="39118" xr:uid="{4496200B-EE06-4763-B84C-7EC42E1DC341}"/>
    <cellStyle name="Normal 7 2 13 2 2" xfId="39119" xr:uid="{886D004B-0749-40CA-9A61-39AF794052ED}"/>
    <cellStyle name="Normal 7 2 13 2 3" xfId="39120" xr:uid="{F610FDE5-018D-4891-9836-B3F2CFD402E9}"/>
    <cellStyle name="Normal 7 2 13 3" xfId="39121" xr:uid="{7B052A10-32EB-4251-B9ED-84A48CE4CC1C}"/>
    <cellStyle name="Normal 7 2 13 3 2" xfId="39122" xr:uid="{3F99BB04-A612-4720-9B7E-8349DA31EF1E}"/>
    <cellStyle name="Normal 7 2 13 3 3" xfId="39123" xr:uid="{F18B9340-A2B3-4687-B0AE-CE96C761C137}"/>
    <cellStyle name="Normal 7 2 13 4" xfId="39124" xr:uid="{9420237A-2E37-4A3A-AA75-501224AF8E24}"/>
    <cellStyle name="Normal 7 2 13 5" xfId="39125" xr:uid="{68B013AF-BDE0-4CC2-A4A8-DA91D89C7F70}"/>
    <cellStyle name="Normal 7 2 14" xfId="39126" xr:uid="{2BB5224F-3799-40C5-A187-88F551D16A48}"/>
    <cellStyle name="Normal 7 2 14 2" xfId="39127" xr:uid="{2D4AB0BC-084D-4A52-93DE-3F29740D40A7}"/>
    <cellStyle name="Normal 7 2 14 2 2" xfId="39128" xr:uid="{47F7E65B-F990-40E9-8679-E239C9CB0E97}"/>
    <cellStyle name="Normal 7 2 14 2 3" xfId="39129" xr:uid="{9EE6BEDB-44D9-46E0-A377-6AE4B75A0876}"/>
    <cellStyle name="Normal 7 2 14 3" xfId="39130" xr:uid="{677D5B13-04F9-48F1-AB8A-7E384F5815E1}"/>
    <cellStyle name="Normal 7 2 14 3 2" xfId="39131" xr:uid="{A0296A22-A397-4629-965B-F3FA29873E82}"/>
    <cellStyle name="Normal 7 2 14 3 3" xfId="39132" xr:uid="{CC30D853-A0D3-4372-8ADC-95DA5A110A08}"/>
    <cellStyle name="Normal 7 2 14 4" xfId="39133" xr:uid="{59566A67-4F97-4E36-8221-41D9D319454F}"/>
    <cellStyle name="Normal 7 2 14 5" xfId="39134" xr:uid="{D19015C1-7743-41E6-8237-5104F298188B}"/>
    <cellStyle name="Normal 7 2 15" xfId="39135" xr:uid="{1B9096BE-BA4D-4E42-9CD8-C4B7A69BB527}"/>
    <cellStyle name="Normal 7 2 15 2" xfId="39136" xr:uid="{CA27422E-5C8D-4391-9ED7-CFFC76AA2FAB}"/>
    <cellStyle name="Normal 7 2 15 2 2" xfId="39137" xr:uid="{BAFB614F-B9B2-452C-8CC4-59B4FD5FF246}"/>
    <cellStyle name="Normal 7 2 15 2 3" xfId="39138" xr:uid="{BAF1C5F9-3F4C-4EE3-91BE-49146149865D}"/>
    <cellStyle name="Normal 7 2 15 3" xfId="39139" xr:uid="{F471D258-1B8D-48C8-AC9A-EB8A383B0BBA}"/>
    <cellStyle name="Normal 7 2 15 3 2" xfId="39140" xr:uid="{34C924F6-C4D5-4882-8A59-6FC9A04E3D82}"/>
    <cellStyle name="Normal 7 2 15 3 3" xfId="39141" xr:uid="{B7749B66-E1A3-4F47-B64B-89DED1217D75}"/>
    <cellStyle name="Normal 7 2 15 4" xfId="39142" xr:uid="{59AA5842-AC6D-4118-997E-90B8B39EF9E9}"/>
    <cellStyle name="Normal 7 2 15 5" xfId="39143" xr:uid="{007BD74F-E8A9-4DB5-B9E4-473405D727ED}"/>
    <cellStyle name="Normal 7 2 16" xfId="39144" xr:uid="{8B3E1125-F5C0-4415-A90C-32077DB2922E}"/>
    <cellStyle name="Normal 7 2 16 2" xfId="39145" xr:uid="{B0FEC1C4-D727-4548-8A3D-8C2A826D62E3}"/>
    <cellStyle name="Normal 7 2 16 2 2" xfId="39146" xr:uid="{C05B887E-9416-4DC9-AE62-88A07F00725A}"/>
    <cellStyle name="Normal 7 2 16 2 3" xfId="39147" xr:uid="{D6C158B9-344A-4B73-A6EE-A9F916C3B6FC}"/>
    <cellStyle name="Normal 7 2 16 3" xfId="39148" xr:uid="{5F72D443-F570-4DD9-8D3E-5F6C5533D2DB}"/>
    <cellStyle name="Normal 7 2 16 3 2" xfId="39149" xr:uid="{82969F62-4077-4D51-97D4-A225E70AC07A}"/>
    <cellStyle name="Normal 7 2 16 3 3" xfId="39150" xr:uid="{B089927D-6B5B-4E1D-8082-A1C8C44CA6B6}"/>
    <cellStyle name="Normal 7 2 16 4" xfId="39151" xr:uid="{DA10D3CD-AC72-490F-AF0E-F723E2AF52C9}"/>
    <cellStyle name="Normal 7 2 16 5" xfId="39152" xr:uid="{0373749C-434F-4B72-9035-056EDD1EF433}"/>
    <cellStyle name="Normal 7 2 17" xfId="39153" xr:uid="{117AC1E0-702A-493A-98AD-10ABB416827D}"/>
    <cellStyle name="Normal 7 2 17 2" xfId="39154" xr:uid="{88C8D3B5-6477-4B11-ACE9-F76776A7686F}"/>
    <cellStyle name="Normal 7 2 17 2 2" xfId="39155" xr:uid="{99E01BB2-0D7F-4C4A-8895-757C2DD34C19}"/>
    <cellStyle name="Normal 7 2 17 2 3" xfId="39156" xr:uid="{E0EBF020-542F-4C15-9A61-00635FBB9773}"/>
    <cellStyle name="Normal 7 2 17 3" xfId="39157" xr:uid="{10B1216A-FA63-4680-A392-FBD2CFA518D8}"/>
    <cellStyle name="Normal 7 2 17 3 2" xfId="39158" xr:uid="{10DD62D3-24CF-4D28-9CF2-E3DB33EE42B5}"/>
    <cellStyle name="Normal 7 2 17 3 3" xfId="39159" xr:uid="{A0574CD8-E5E4-4137-BF76-975708E08E63}"/>
    <cellStyle name="Normal 7 2 17 4" xfId="39160" xr:uid="{946F77DF-FBA8-4220-B7DC-0C137D1DF2C5}"/>
    <cellStyle name="Normal 7 2 17 5" xfId="39161" xr:uid="{AD36AAA6-D5B8-498F-8431-616D4327F0B4}"/>
    <cellStyle name="Normal 7 2 18" xfId="39162" xr:uid="{E2E4E050-ADCA-4812-9D08-7D33B45F8283}"/>
    <cellStyle name="Normal 7 2 18 2" xfId="39163" xr:uid="{E2AB58BC-6766-4732-A720-041A56474419}"/>
    <cellStyle name="Normal 7 2 18 2 2" xfId="39164" xr:uid="{86493380-53DB-48DC-91B9-767F83C08264}"/>
    <cellStyle name="Normal 7 2 18 2 3" xfId="39165" xr:uid="{C752D72C-6F10-4C04-9CA1-A0C7B2552540}"/>
    <cellStyle name="Normal 7 2 18 3" xfId="39166" xr:uid="{26FD0F6C-C050-4C71-9205-61CD69D64DB0}"/>
    <cellStyle name="Normal 7 2 18 3 2" xfId="39167" xr:uid="{7F3543CA-A959-4047-B964-3876EF3DF272}"/>
    <cellStyle name="Normal 7 2 18 3 3" xfId="39168" xr:uid="{FB615543-CCBE-445F-9D0F-8A649841AD50}"/>
    <cellStyle name="Normal 7 2 18 4" xfId="39169" xr:uid="{F3E1CC9D-9C14-4FCB-AFCC-94E7A9A918CD}"/>
    <cellStyle name="Normal 7 2 18 5" xfId="39170" xr:uid="{0C7DC1C2-2FE1-4736-904F-DCB08072A214}"/>
    <cellStyle name="Normal 7 2 19" xfId="39171" xr:uid="{6EB18B21-F83B-4751-B61E-0C98489F6D68}"/>
    <cellStyle name="Normal 7 2 19 2" xfId="39172" xr:uid="{AA90C2A2-0162-453D-862B-DE2FBD4ABCA3}"/>
    <cellStyle name="Normal 7 2 19 2 2" xfId="39173" xr:uid="{7541D937-30D2-4D15-ACFC-551F95AC4A0C}"/>
    <cellStyle name="Normal 7 2 19 2 3" xfId="39174" xr:uid="{F932DE10-A9D7-4C5D-A1D5-E2070D864760}"/>
    <cellStyle name="Normal 7 2 19 3" xfId="39175" xr:uid="{455B9257-66B2-421B-9193-D1A2A3D23F78}"/>
    <cellStyle name="Normal 7 2 19 3 2" xfId="39176" xr:uid="{823EB749-9635-49C5-9989-59D57062C97B}"/>
    <cellStyle name="Normal 7 2 19 3 3" xfId="39177" xr:uid="{01520F53-DF20-434A-BDC2-32D70E660AC6}"/>
    <cellStyle name="Normal 7 2 19 4" xfId="39178" xr:uid="{F7FA4362-41F0-4A1D-AAF0-0B76E19D6B62}"/>
    <cellStyle name="Normal 7 2 19 5" xfId="39179" xr:uid="{C321B2B0-9B80-4BD7-AB48-A13F7E559763}"/>
    <cellStyle name="Normal 7 2 2" xfId="39180" xr:uid="{06522572-448D-4DC4-9E38-991F1FEB24E9}"/>
    <cellStyle name="Normal 7 2 2 2" xfId="39181" xr:uid="{72FDEEB6-73CE-4CAB-9144-C1B5A19E2A2F}"/>
    <cellStyle name="Normal 7 2 2 2 2" xfId="39182" xr:uid="{14E4EB44-6206-421E-8120-84941F823E54}"/>
    <cellStyle name="Normal 7 2 2 2 3" xfId="39183" xr:uid="{DB0EDF9D-16C6-4A90-876A-BFA3F12E3B35}"/>
    <cellStyle name="Normal 7 2 2 3" xfId="39184" xr:uid="{02EB0B54-0812-4886-8876-94808460708D}"/>
    <cellStyle name="Normal 7 2 2 3 2" xfId="39185" xr:uid="{F173E109-8A1E-4217-AA35-80EE3301F4B9}"/>
    <cellStyle name="Normal 7 2 2 3 3" xfId="39186" xr:uid="{8FC7A139-97D5-42A2-B298-6DBDC52B6B8F}"/>
    <cellStyle name="Normal 7 2 2 4" xfId="39187" xr:uid="{F63DE5AB-54FB-4726-8AA3-A418CB6BE2C6}"/>
    <cellStyle name="Normal 7 2 2 5" xfId="39188" xr:uid="{B1120543-519C-4854-A27A-490CFD69966F}"/>
    <cellStyle name="Normal 7 2 20" xfId="39189" xr:uid="{BB8C0040-93F6-45AD-8A18-C24830F2CF7F}"/>
    <cellStyle name="Normal 7 2 20 2" xfId="39190" xr:uid="{7CF5F1D0-3E04-4582-8A02-B07E02F5DC8C}"/>
    <cellStyle name="Normal 7 2 20 2 2" xfId="39191" xr:uid="{95BD902D-648A-4B41-A6DE-D687C5752780}"/>
    <cellStyle name="Normal 7 2 20 2 3" xfId="39192" xr:uid="{6D4559FB-61AE-439B-9229-BDB3EA9F8FD2}"/>
    <cellStyle name="Normal 7 2 20 3" xfId="39193" xr:uid="{147EE40B-73A7-4D51-ABE9-8D5E28FBB6FB}"/>
    <cellStyle name="Normal 7 2 20 3 2" xfId="39194" xr:uid="{C3A3B124-84AA-4CB2-8CDA-107CC00E2B2D}"/>
    <cellStyle name="Normal 7 2 20 3 3" xfId="39195" xr:uid="{5E8D2EF4-C5CF-4BD6-9ACA-8917BB7C4F3B}"/>
    <cellStyle name="Normal 7 2 20 4" xfId="39196" xr:uid="{48654523-A939-498C-A714-AC57C5D3B0C9}"/>
    <cellStyle name="Normal 7 2 20 5" xfId="39197" xr:uid="{A8343848-3A18-474D-9067-C955D1F3597F}"/>
    <cellStyle name="Normal 7 2 21" xfId="39198" xr:uid="{B8F95AE9-34DF-48E4-89A9-A43C761FD6EE}"/>
    <cellStyle name="Normal 7 2 21 2" xfId="39199" xr:uid="{CAE1461B-0E6A-4270-AC68-9F2820FB9CB1}"/>
    <cellStyle name="Normal 7 2 21 2 2" xfId="39200" xr:uid="{B2F635A8-B221-4E94-A954-6BF7F1042053}"/>
    <cellStyle name="Normal 7 2 21 2 3" xfId="39201" xr:uid="{BA769D6D-FB99-4634-B72B-779F5C4BEAC4}"/>
    <cellStyle name="Normal 7 2 21 3" xfId="39202" xr:uid="{CDC92BD2-7D1F-4B8C-BC31-A28FD6D111E4}"/>
    <cellStyle name="Normal 7 2 21 3 2" xfId="39203" xr:uid="{54BA38BD-65B1-4614-ABF7-C945CE582AD9}"/>
    <cellStyle name="Normal 7 2 21 3 3" xfId="39204" xr:uid="{65EEC4B0-8009-4475-B63F-3A5840429096}"/>
    <cellStyle name="Normal 7 2 21 4" xfId="39205" xr:uid="{C64D85AB-C3A2-402A-8AF1-EA627EC63EB4}"/>
    <cellStyle name="Normal 7 2 21 5" xfId="39206" xr:uid="{694CDCE8-0BB9-433F-9860-C2321453272E}"/>
    <cellStyle name="Normal 7 2 22" xfId="39207" xr:uid="{5F7D0A37-ADF0-4347-963F-BAF67EF5D3C2}"/>
    <cellStyle name="Normal 7 2 22 2" xfId="39208" xr:uid="{2923E7E3-3F3A-451E-BE81-3BF8596FB62B}"/>
    <cellStyle name="Normal 7 2 22 2 2" xfId="39209" xr:uid="{E9CB8869-2517-4C5E-BDC0-1499E5DEB204}"/>
    <cellStyle name="Normal 7 2 22 2 3" xfId="39210" xr:uid="{E7C30645-A955-4336-A466-7DB13638F3F6}"/>
    <cellStyle name="Normal 7 2 22 3" xfId="39211" xr:uid="{669B2011-A17E-46C6-8376-208C38662203}"/>
    <cellStyle name="Normal 7 2 22 3 2" xfId="39212" xr:uid="{F3375635-41B1-4B51-9FFE-C5F7B5FEE9C8}"/>
    <cellStyle name="Normal 7 2 22 3 3" xfId="39213" xr:uid="{26C6CFAB-47D5-4C91-A64B-BB711A5C1B27}"/>
    <cellStyle name="Normal 7 2 22 4" xfId="39214" xr:uid="{B5E5E24A-E8F4-40AC-AF6E-3E5FC5AB7F96}"/>
    <cellStyle name="Normal 7 2 22 5" xfId="39215" xr:uid="{2DA9D819-7F86-4FBC-B4C8-78DED90893A4}"/>
    <cellStyle name="Normal 7 2 23" xfId="39216" xr:uid="{52618C96-C8D5-48B1-AD28-A730290518F4}"/>
    <cellStyle name="Normal 7 2 23 2" xfId="39217" xr:uid="{1C81DF7D-B4F7-407F-809F-044944A77C79}"/>
    <cellStyle name="Normal 7 2 23 2 2" xfId="39218" xr:uid="{9B4AC3DC-A374-43A9-AA18-692E9ED84159}"/>
    <cellStyle name="Normal 7 2 23 2 3" xfId="39219" xr:uid="{EB12F125-9127-46C1-BD70-942915244F6C}"/>
    <cellStyle name="Normal 7 2 23 3" xfId="39220" xr:uid="{AC4DD735-C931-47AA-889E-243957FC6031}"/>
    <cellStyle name="Normal 7 2 23 3 2" xfId="39221" xr:uid="{878EE64A-D220-4AC8-9DD9-E8195D2575E5}"/>
    <cellStyle name="Normal 7 2 23 3 3" xfId="39222" xr:uid="{80D8D17E-FF5E-42ED-B5BE-5F8ECA8F2442}"/>
    <cellStyle name="Normal 7 2 23 4" xfId="39223" xr:uid="{80ABC64B-306B-4342-BCEA-33B97AF5B12F}"/>
    <cellStyle name="Normal 7 2 23 5" xfId="39224" xr:uid="{1AEBF2D0-B501-449C-992F-6BC4716874A5}"/>
    <cellStyle name="Normal 7 2 24" xfId="39225" xr:uid="{CF4B958F-79AE-4DDB-9EC9-737043FD459A}"/>
    <cellStyle name="Normal 7 2 24 2" xfId="39226" xr:uid="{C8A8063F-AEE9-47C1-BC22-C2C49B121369}"/>
    <cellStyle name="Normal 7 2 24 3" xfId="39227" xr:uid="{80A45F3B-95D6-49A4-BA77-883BDFB78C74}"/>
    <cellStyle name="Normal 7 2 25" xfId="39228" xr:uid="{12ED8A1E-6552-454E-B786-22F08CDCCF18}"/>
    <cellStyle name="Normal 7 2 25 2" xfId="39229" xr:uid="{EB76E85B-DDCA-4684-ACA3-8D599E4E4284}"/>
    <cellStyle name="Normal 7 2 25 3" xfId="39230" xr:uid="{FFBB2C48-B945-4971-A027-8969560E010D}"/>
    <cellStyle name="Normal 7 2 26" xfId="39231" xr:uid="{B1C42639-6F14-4346-8CB7-D0D91A37DBE1}"/>
    <cellStyle name="Normal 7 2 27" xfId="39232" xr:uid="{603CB9AC-5CFA-4FE6-B38C-10F62C23F312}"/>
    <cellStyle name="Normal 7 2 3" xfId="39233" xr:uid="{8C6DF9BD-D8CF-4A4E-A120-57D0C3B50323}"/>
    <cellStyle name="Normal 7 2 3 2" xfId="39234" xr:uid="{F7D8380A-294B-43DC-A2C3-63BD5CA133DD}"/>
    <cellStyle name="Normal 7 2 3 2 2" xfId="39235" xr:uid="{7BD1A710-CF66-4A63-AA8C-35DA391EDCE0}"/>
    <cellStyle name="Normal 7 2 3 2 3" xfId="39236" xr:uid="{092FAB12-C890-4F53-ADF4-2C4E853E6327}"/>
    <cellStyle name="Normal 7 2 3 3" xfId="39237" xr:uid="{00154A71-28C6-45B3-A434-322014EDCF96}"/>
    <cellStyle name="Normal 7 2 3 3 2" xfId="39238" xr:uid="{BA49B76B-CEFE-41C7-84C5-B73BDA8B0AA5}"/>
    <cellStyle name="Normal 7 2 3 3 3" xfId="39239" xr:uid="{43DFC03F-E341-4E04-89CC-7C142CE8DDC5}"/>
    <cellStyle name="Normal 7 2 3 4" xfId="39240" xr:uid="{B00A1E4B-E43B-4A38-9F90-66DD2907082C}"/>
    <cellStyle name="Normal 7 2 3 5" xfId="39241" xr:uid="{8D65C50B-CF48-447F-9A0B-F03306E63412}"/>
    <cellStyle name="Normal 7 2 4" xfId="39242" xr:uid="{F6E20D67-B572-4F17-80C3-F0E1B4651F55}"/>
    <cellStyle name="Normal 7 2 4 2" xfId="39243" xr:uid="{ADE9EF36-BB02-4B2F-B476-EE4B5C250856}"/>
    <cellStyle name="Normal 7 2 4 2 2" xfId="39244" xr:uid="{329BC37B-A36C-4CB9-9618-21FE27075C04}"/>
    <cellStyle name="Normal 7 2 4 2 3" xfId="39245" xr:uid="{CC89BF30-35DA-4B0E-B4B7-B3F9F9B0DE9C}"/>
    <cellStyle name="Normal 7 2 4 3" xfId="39246" xr:uid="{098EF307-910E-4066-93FC-99A697D5F66F}"/>
    <cellStyle name="Normal 7 2 4 3 2" xfId="39247" xr:uid="{9BDA0DCB-BD0A-4ACB-B6F9-F5D3BD09B5C9}"/>
    <cellStyle name="Normal 7 2 4 3 3" xfId="39248" xr:uid="{09DC69D0-48E9-4305-833B-28E16221C6F4}"/>
    <cellStyle name="Normal 7 2 4 4" xfId="39249" xr:uid="{16D46AAA-3531-4494-A3FE-B24760257CA9}"/>
    <cellStyle name="Normal 7 2 4 5" xfId="39250" xr:uid="{C5261025-E935-4090-B61D-91CBC91F9D35}"/>
    <cellStyle name="Normal 7 2 5" xfId="39251" xr:uid="{220CFACE-0499-46F9-84F0-50A08071FC93}"/>
    <cellStyle name="Normal 7 2 5 2" xfId="39252" xr:uid="{3B5CDA2F-924A-4F01-8F90-169B969B9F5F}"/>
    <cellStyle name="Normal 7 2 5 2 2" xfId="39253" xr:uid="{99A551AD-8070-4AD1-A7D1-D3062CEF4758}"/>
    <cellStyle name="Normal 7 2 5 2 3" xfId="39254" xr:uid="{2DFCBB45-D8D4-49D5-B1B0-2D74D26C259E}"/>
    <cellStyle name="Normal 7 2 5 3" xfId="39255" xr:uid="{8A31DF5B-578B-41E4-A4DA-BD07BB242C5C}"/>
    <cellStyle name="Normal 7 2 5 3 2" xfId="39256" xr:uid="{7E4202BF-0656-4D72-96FB-DA6B20D7230B}"/>
    <cellStyle name="Normal 7 2 5 3 3" xfId="39257" xr:uid="{63B05764-78FC-47EB-8D21-D5DAA93DF67A}"/>
    <cellStyle name="Normal 7 2 5 4" xfId="39258" xr:uid="{F9E957F3-F597-49FA-BEE7-703CAD655BAC}"/>
    <cellStyle name="Normal 7 2 5 5" xfId="39259" xr:uid="{7F4CC2DD-B9E8-4655-92C6-A0AB8389F608}"/>
    <cellStyle name="Normal 7 2 6" xfId="39260" xr:uid="{D1C3FA02-3305-42F0-82EF-7E7FCF4B39C7}"/>
    <cellStyle name="Normal 7 2 6 2" xfId="39261" xr:uid="{7F91C66A-69F8-4DD8-858F-3A8F30178289}"/>
    <cellStyle name="Normal 7 2 6 2 2" xfId="39262" xr:uid="{B1E93796-7A8A-4C0F-95BD-47E246AF8E6A}"/>
    <cellStyle name="Normal 7 2 6 2 3" xfId="39263" xr:uid="{9B32267C-01EB-4F8F-B049-05F6E3B7B199}"/>
    <cellStyle name="Normal 7 2 6 3" xfId="39264" xr:uid="{2CAEC1C5-5DAF-42E4-94AA-1F3FF68C8C9F}"/>
    <cellStyle name="Normal 7 2 6 3 2" xfId="39265" xr:uid="{7CCB3CEF-F11F-4D06-999F-984A94675236}"/>
    <cellStyle name="Normal 7 2 6 3 3" xfId="39266" xr:uid="{1CBC7B62-D404-4904-8762-343E4CC13F76}"/>
    <cellStyle name="Normal 7 2 6 4" xfId="39267" xr:uid="{E62DD5F4-5F2A-48E9-83E8-52C0B29222CC}"/>
    <cellStyle name="Normal 7 2 6 5" xfId="39268" xr:uid="{D1C61A2F-44CE-4183-8A29-FC814BE2F53F}"/>
    <cellStyle name="Normal 7 2 7" xfId="39269" xr:uid="{39102759-F808-40E7-BBB4-6C247CE1D324}"/>
    <cellStyle name="Normal 7 2 7 2" xfId="39270" xr:uid="{141DAF45-CDE7-4D07-891A-7AF839330CE0}"/>
    <cellStyle name="Normal 7 2 7 2 2" xfId="39271" xr:uid="{C9B4C9D5-A833-4F92-BFDC-1DBBF1FE7A4E}"/>
    <cellStyle name="Normal 7 2 7 2 3" xfId="39272" xr:uid="{53EA698F-30FE-4D19-B0C9-C200A255173A}"/>
    <cellStyle name="Normal 7 2 7 3" xfId="39273" xr:uid="{82CC9182-A6EE-4CF1-8C48-0AB8122CC5BE}"/>
    <cellStyle name="Normal 7 2 7 3 2" xfId="39274" xr:uid="{FCFBF40D-69B8-4A3A-A3CB-7D6834AA9878}"/>
    <cellStyle name="Normal 7 2 7 3 3" xfId="39275" xr:uid="{89C9AA70-B75E-4F20-8FB6-42AF5B432CEA}"/>
    <cellStyle name="Normal 7 2 7 4" xfId="39276" xr:uid="{927B8926-650A-413F-9FA4-18817D3B1638}"/>
    <cellStyle name="Normal 7 2 7 5" xfId="39277" xr:uid="{70F6C6B5-B99B-4798-9D6A-F51C6FF74C9C}"/>
    <cellStyle name="Normal 7 2 8" xfId="39278" xr:uid="{32EB7C70-F492-4711-84D8-FADAD4FE9A27}"/>
    <cellStyle name="Normal 7 2 8 2" xfId="39279" xr:uid="{C1378FFD-2DD3-4CF5-99FE-9090FC3A910E}"/>
    <cellStyle name="Normal 7 2 8 2 2" xfId="39280" xr:uid="{1F1F48DC-0122-493D-AB5E-07312E73F2D9}"/>
    <cellStyle name="Normal 7 2 8 2 3" xfId="39281" xr:uid="{F54386A2-30A8-4EE6-A156-7334FC4E73E8}"/>
    <cellStyle name="Normal 7 2 8 3" xfId="39282" xr:uid="{191C75A7-6756-4226-B76A-1FEBD36A23C0}"/>
    <cellStyle name="Normal 7 2 8 3 2" xfId="39283" xr:uid="{98EF347F-E563-4E77-8B25-2B1147BDCF56}"/>
    <cellStyle name="Normal 7 2 8 3 3" xfId="39284" xr:uid="{A10B24FB-35D0-4C8D-99CF-DAB4C1B6428C}"/>
    <cellStyle name="Normal 7 2 8 4" xfId="39285" xr:uid="{081D032F-06C4-44F2-9F5D-93552D2EF776}"/>
    <cellStyle name="Normal 7 2 8 5" xfId="39286" xr:uid="{26333131-F20A-48B0-B0C8-591196F16E79}"/>
    <cellStyle name="Normal 7 2 9" xfId="39287" xr:uid="{5B4A5553-15D1-4169-A262-1A20921B1CDB}"/>
    <cellStyle name="Normal 7 2 9 2" xfId="39288" xr:uid="{49A45A2C-569E-4863-8CFB-F438D943CF3E}"/>
    <cellStyle name="Normal 7 2 9 2 2" xfId="39289" xr:uid="{4F7DD4E9-0ED4-4CFF-A713-179688BFC52A}"/>
    <cellStyle name="Normal 7 2 9 2 3" xfId="39290" xr:uid="{DE7328F0-7DF8-487C-8482-D0FDED395F0A}"/>
    <cellStyle name="Normal 7 2 9 3" xfId="39291" xr:uid="{B22AB92A-7CD1-4AA1-9D18-E12AA757501E}"/>
    <cellStyle name="Normal 7 2 9 3 2" xfId="39292" xr:uid="{13D24514-4337-449F-B98C-7FC76F9AD3A3}"/>
    <cellStyle name="Normal 7 2 9 3 3" xfId="39293" xr:uid="{D26DC62A-A9AC-4BE3-BE3C-D51CD69184A8}"/>
    <cellStyle name="Normal 7 2 9 4" xfId="39294" xr:uid="{7B98D7EE-1326-4D9F-A190-78DF787501C2}"/>
    <cellStyle name="Normal 7 2 9 5" xfId="39295" xr:uid="{471AF98D-6831-48FE-BC96-23529C5FA830}"/>
    <cellStyle name="Normal 7 20" xfId="39296" xr:uid="{7295E5FF-1FA2-4467-9E0A-19211F1179F3}"/>
    <cellStyle name="Normal 7 20 2" xfId="39297" xr:uid="{9C96A06E-E0EA-4057-835D-8DFF5D344B3C}"/>
    <cellStyle name="Normal 7 20 2 2" xfId="39298" xr:uid="{4A45DBE5-4E78-485F-A04C-E3C36C7FF12E}"/>
    <cellStyle name="Normal 7 20 2 3" xfId="39299" xr:uid="{E8A006B5-A034-4DDF-9A99-81F729864F27}"/>
    <cellStyle name="Normal 7 20 3" xfId="39300" xr:uid="{4CCBD873-5CC1-4B2E-8A8C-6A8B4727CDC9}"/>
    <cellStyle name="Normal 7 20 3 2" xfId="39301" xr:uid="{DBC753EF-5C67-4480-82D6-9ABA89492735}"/>
    <cellStyle name="Normal 7 20 3 3" xfId="39302" xr:uid="{F41509AC-0E23-4B8F-909C-B07C24735757}"/>
    <cellStyle name="Normal 7 20 4" xfId="39303" xr:uid="{9EB8BE3D-A90B-4D54-B64F-B067BDCC3F6F}"/>
    <cellStyle name="Normal 7 20 5" xfId="39304" xr:uid="{812D34C4-B09F-41FE-964A-4941612F40FC}"/>
    <cellStyle name="Normal 7 21" xfId="39305" xr:uid="{A41109B3-EFC7-4E78-97B2-CD0E98411D7B}"/>
    <cellStyle name="Normal 7 21 2" xfId="39306" xr:uid="{308943F5-8BD6-4CEE-B9FB-4DA81C647799}"/>
    <cellStyle name="Normal 7 21 2 2" xfId="39307" xr:uid="{0E88F19B-9E18-4058-A81D-1BA2D024FE88}"/>
    <cellStyle name="Normal 7 21 2 3" xfId="39308" xr:uid="{3FABF496-D61F-42E2-86C9-846058B76E3C}"/>
    <cellStyle name="Normal 7 21 3" xfId="39309" xr:uid="{797DA917-0F04-4551-A136-6058E8D8D0F4}"/>
    <cellStyle name="Normal 7 21 3 2" xfId="39310" xr:uid="{A4B2A476-7EC6-4A46-A228-E96827AB920F}"/>
    <cellStyle name="Normal 7 21 3 3" xfId="39311" xr:uid="{4258C051-D361-4E4C-800F-2FCC75DB5BA9}"/>
    <cellStyle name="Normal 7 21 4" xfId="39312" xr:uid="{1C0AAAE5-2733-4DCB-B46E-5238EB53CC7B}"/>
    <cellStyle name="Normal 7 21 5" xfId="39313" xr:uid="{B55B6524-F3C3-48DC-8725-70524ABF8A1E}"/>
    <cellStyle name="Normal 7 22" xfId="39314" xr:uid="{B09FDD5F-3864-4949-A3E1-7C41A6D6E56D}"/>
    <cellStyle name="Normal 7 22 2" xfId="39315" xr:uid="{6F7A6B84-4974-4906-BCFA-8634A89FD845}"/>
    <cellStyle name="Normal 7 22 2 2" xfId="39316" xr:uid="{28323B44-EBFA-4885-80F4-E2780E85F07B}"/>
    <cellStyle name="Normal 7 22 2 3" xfId="39317" xr:uid="{A42A7014-D191-4D6F-9891-62A9CAEC8F3B}"/>
    <cellStyle name="Normal 7 22 3" xfId="39318" xr:uid="{A2CC4342-BBFA-4340-AD4A-C6560228B24C}"/>
    <cellStyle name="Normal 7 22 3 2" xfId="39319" xr:uid="{67FC6D5F-9271-4C76-B4C8-F2999FA232EB}"/>
    <cellStyle name="Normal 7 22 3 3" xfId="39320" xr:uid="{280E4933-920A-49AC-965F-D5F4ADAED9A2}"/>
    <cellStyle name="Normal 7 22 4" xfId="39321" xr:uid="{DBC90D5C-0A6C-4BDE-871B-FE15293239DB}"/>
    <cellStyle name="Normal 7 22 5" xfId="39322" xr:uid="{7C267F00-7A17-4099-910B-1E7F8271DC80}"/>
    <cellStyle name="Normal 7 23" xfId="39323" xr:uid="{349E00DD-343C-4964-8A56-90B27281860A}"/>
    <cellStyle name="Normal 7 23 2" xfId="39324" xr:uid="{1640C336-778D-45A8-938A-B549B149F33C}"/>
    <cellStyle name="Normal 7 23 2 2" xfId="39325" xr:uid="{A612BAE0-8F57-4CED-8BF3-151BD596F105}"/>
    <cellStyle name="Normal 7 23 2 3" xfId="39326" xr:uid="{6CEBFE00-D13D-45DA-BB91-8603E38EB7A8}"/>
    <cellStyle name="Normal 7 23 3" xfId="39327" xr:uid="{383B0286-9EC0-40A0-BC43-733E6B5B2CDD}"/>
    <cellStyle name="Normal 7 23 3 2" xfId="39328" xr:uid="{58C1D4B6-7A31-47B7-9AC1-3526A591010A}"/>
    <cellStyle name="Normal 7 23 3 3" xfId="39329" xr:uid="{F3840E26-7178-47CA-84B3-E321BE426CBD}"/>
    <cellStyle name="Normal 7 23 4" xfId="39330" xr:uid="{3390FE03-055E-4087-A22F-0B324309791C}"/>
    <cellStyle name="Normal 7 23 5" xfId="39331" xr:uid="{720C2AC6-1879-4526-B8AA-2F6FD4F63E8C}"/>
    <cellStyle name="Normal 7 24" xfId="39332" xr:uid="{645D1262-89A3-4AE6-89BF-3C25D0BF4915}"/>
    <cellStyle name="Normal 7 24 2" xfId="39333" xr:uid="{8B03E824-58BF-4A78-A0B9-0493DF30CBC8}"/>
    <cellStyle name="Normal 7 24 2 2" xfId="39334" xr:uid="{DEC376F3-A270-44AB-B919-255B6AB61BF8}"/>
    <cellStyle name="Normal 7 24 2 3" xfId="39335" xr:uid="{4D73081C-20A6-4AC0-A992-B38B7884BD35}"/>
    <cellStyle name="Normal 7 24 3" xfId="39336" xr:uid="{B8F623BD-2C23-406A-9B23-0EB1F585D513}"/>
    <cellStyle name="Normal 7 24 3 2" xfId="39337" xr:uid="{2A0CED9C-1F98-477D-B29D-511D033F8B38}"/>
    <cellStyle name="Normal 7 24 3 3" xfId="39338" xr:uid="{63E3A619-EEA0-4DED-AE88-8AA532FABFE4}"/>
    <cellStyle name="Normal 7 24 4" xfId="39339" xr:uid="{85D8A500-CFD9-4D9C-B2B0-85444D33F066}"/>
    <cellStyle name="Normal 7 24 5" xfId="39340" xr:uid="{90416202-E020-4020-88D9-9D54DD3ACEE0}"/>
    <cellStyle name="Normal 7 25" xfId="39341" xr:uid="{9DBE84DF-910F-4F0D-9E46-7BCFAC8526FC}"/>
    <cellStyle name="Normal 7 25 2" xfId="39342" xr:uid="{A340321C-AF5F-4BEB-8376-1BE877B7445F}"/>
    <cellStyle name="Normal 7 25 2 2" xfId="39343" xr:uid="{A5F0CE69-ED64-4E58-B983-047D3290D5B1}"/>
    <cellStyle name="Normal 7 25 2 3" xfId="39344" xr:uid="{C71638CF-917B-43B7-A633-9A3D1A8ACD1B}"/>
    <cellStyle name="Normal 7 25 3" xfId="39345" xr:uid="{67772256-3F33-4751-A61C-B2269BF15F7F}"/>
    <cellStyle name="Normal 7 25 3 2" xfId="39346" xr:uid="{79C2E3E3-8C94-4173-B762-CE799EA7EF16}"/>
    <cellStyle name="Normal 7 25 3 3" xfId="39347" xr:uid="{69A03635-E68B-473C-B66C-954B72805719}"/>
    <cellStyle name="Normal 7 25 4" xfId="39348" xr:uid="{2E28152A-F8B9-45D3-A89E-31D5C0F88788}"/>
    <cellStyle name="Normal 7 25 5" xfId="39349" xr:uid="{832F56B9-20B4-4EB1-97D5-6866DE6256E7}"/>
    <cellStyle name="Normal 7 26" xfId="39350" xr:uid="{ACB49972-F432-47B6-9B45-5E94C60FAABA}"/>
    <cellStyle name="Normal 7 27" xfId="39351" xr:uid="{07E85D98-1B7A-4CCA-BFDD-B9D7CB003169}"/>
    <cellStyle name="Normal 7 28" xfId="39352" xr:uid="{0FC10322-8A21-4D9A-ABBB-974BF5DD2E74}"/>
    <cellStyle name="Normal 7 29" xfId="38998" xr:uid="{F247E693-5954-406D-ADDA-00C9F63CF1D4}"/>
    <cellStyle name="Normal 7 3" xfId="39353" xr:uid="{D7FE6A6A-5CB7-488A-AF4E-DE65247E6FD1}"/>
    <cellStyle name="Normal 7 3 2" xfId="39354" xr:uid="{6DF72B2B-7408-415D-BFDD-6D1E205F5C7E}"/>
    <cellStyle name="Normal 7 3 2 2" xfId="39355" xr:uid="{E90047FA-3274-4D98-AFE4-53C56EB736FC}"/>
    <cellStyle name="Normal 7 3 2 2 2" xfId="43238" xr:uid="{C0DA1C62-A4F7-45EE-A53B-AD8C38A4D216}"/>
    <cellStyle name="Normal 7 3 2 3" xfId="39356" xr:uid="{B4DA699C-0AB7-4D24-BFA2-81C4053D7529}"/>
    <cellStyle name="Normal 7 3 2 3 2" xfId="43239" xr:uid="{74123A14-DFF3-455D-AE2E-BB5B30B9A9CD}"/>
    <cellStyle name="Normal 7 3 2 4" xfId="43240" xr:uid="{358AF669-8BD2-40BA-8833-5DFDE8DE087E}"/>
    <cellStyle name="Normal 7 3 3" xfId="39357" xr:uid="{18E1E39B-9076-4BC1-BAC5-C624FB1778BA}"/>
    <cellStyle name="Normal 7 3 3 2" xfId="39358" xr:uid="{023B9B51-C72E-45D7-88AA-DC6D620247A6}"/>
    <cellStyle name="Normal 7 3 3 3" xfId="39359" xr:uid="{FE9AB490-F6F8-4C96-B5DD-DCA0395B9CC1}"/>
    <cellStyle name="Normal 7 3 4" xfId="39360" xr:uid="{F95D4585-D57F-4ECC-BD75-922549839862}"/>
    <cellStyle name="Normal 7 3 4 2" xfId="43241" xr:uid="{DCA0D406-A38F-40F7-8088-17D3177F8D96}"/>
    <cellStyle name="Normal 7 3 5" xfId="39361" xr:uid="{7BEE633A-8056-4BBD-9532-394E2EE5795D}"/>
    <cellStyle name="Normal 7 30" xfId="432" xr:uid="{92AA5E2E-A8EE-435D-B86C-04907D3A2D1B}"/>
    <cellStyle name="Normal 7 4" xfId="39362" xr:uid="{3DB26B21-1032-43F5-91DB-151AB51A4F87}"/>
    <cellStyle name="Normal 7 4 2" xfId="39363" xr:uid="{D571E6DD-75E3-48EF-AC8B-DF3CB701ECFF}"/>
    <cellStyle name="Normal 7 4 2 2" xfId="39364" xr:uid="{C8B24EC5-BB65-4C9D-A2DF-375AD619229B}"/>
    <cellStyle name="Normal 7 4 2 3" xfId="39365" xr:uid="{3F711135-A16D-4829-9B62-B43483CDEEA3}"/>
    <cellStyle name="Normal 7 4 3" xfId="39366" xr:uid="{3C744506-CD9C-4FAF-8600-18A37AB9DE6E}"/>
    <cellStyle name="Normal 7 4 3 2" xfId="39367" xr:uid="{2E05F525-2230-4788-AFF4-CA8303713341}"/>
    <cellStyle name="Normal 7 4 3 3" xfId="39368" xr:uid="{F7F6DBBA-EA17-4FC6-8C1C-20D1D643CDA5}"/>
    <cellStyle name="Normal 7 4 4" xfId="39369" xr:uid="{66E46058-D164-45D5-A764-B189E51B3EF7}"/>
    <cellStyle name="Normal 7 4 5" xfId="39370" xr:uid="{8849C7D2-3EB7-4FF1-927F-E27C1BC37382}"/>
    <cellStyle name="Normal 7 5" xfId="39371" xr:uid="{B58DFFEE-92FE-4DF3-BA2F-F9BA7F5E7AA9}"/>
    <cellStyle name="Normal 7 5 2" xfId="39372" xr:uid="{CE6942AB-B028-4E7A-8CA5-4BAAB9826320}"/>
    <cellStyle name="Normal 7 5 2 2" xfId="39373" xr:uid="{449229EA-776F-422A-954E-ACE44BD126BB}"/>
    <cellStyle name="Normal 7 5 2 3" xfId="39374" xr:uid="{A77A653D-5AAE-4305-92F8-280457DF8711}"/>
    <cellStyle name="Normal 7 5 3" xfId="39375" xr:uid="{157B2433-FE8E-4EC0-A9CD-8412D2934991}"/>
    <cellStyle name="Normal 7 5 3 2" xfId="39376" xr:uid="{3A43B73A-C298-4AB6-A9DC-D011DFDFEE21}"/>
    <cellStyle name="Normal 7 5 3 3" xfId="39377" xr:uid="{4B646C08-38C0-412F-B955-D99A4BC34E9E}"/>
    <cellStyle name="Normal 7 5 4" xfId="39378" xr:uid="{E5CFA02C-DC75-4A48-BC81-77395929DE5C}"/>
    <cellStyle name="Normal 7 5 5" xfId="39379" xr:uid="{724643DE-5288-4489-AD83-DD5E3800AB30}"/>
    <cellStyle name="Normal 7 6" xfId="39380" xr:uid="{DCD6FB6B-2502-44FD-AE8C-D5ACEB10975B}"/>
    <cellStyle name="Normal 7 6 2" xfId="39381" xr:uid="{37ED78D7-E14A-428D-BC8B-FF7FC9977932}"/>
    <cellStyle name="Normal 7 6 2 2" xfId="39382" xr:uid="{167A1764-E0CB-4B6D-BA1C-F9600007D94C}"/>
    <cellStyle name="Normal 7 6 2 3" xfId="39383" xr:uid="{69415CF9-B81F-43F4-8F8B-7EAD9C7197AB}"/>
    <cellStyle name="Normal 7 6 3" xfId="39384" xr:uid="{AA0F0AAA-0434-4134-9787-FFEDDCF6993A}"/>
    <cellStyle name="Normal 7 6 3 2" xfId="39385" xr:uid="{8D8F9E51-7C0E-47E5-AE4C-3EBD53EAD66E}"/>
    <cellStyle name="Normal 7 6 3 3" xfId="39386" xr:uid="{DC370F50-7195-4551-ACBA-E83831773328}"/>
    <cellStyle name="Normal 7 6 4" xfId="39387" xr:uid="{3AFC37BF-CE1A-4B4A-807A-45E9A5A2C346}"/>
    <cellStyle name="Normal 7 6 5" xfId="39388" xr:uid="{A84F8882-60E6-4BF1-85BC-D5CE88E8993B}"/>
    <cellStyle name="Normal 7 7" xfId="39389" xr:uid="{A23D452E-1EFC-4751-B0DC-485798EFC085}"/>
    <cellStyle name="Normal 7 7 2" xfId="39390" xr:uid="{E9894763-CD5D-4266-9E1E-8C456CC3C3CF}"/>
    <cellStyle name="Normal 7 7 2 2" xfId="39391" xr:uid="{3957672B-086A-41E6-AFB9-F9B627DFD7EC}"/>
    <cellStyle name="Normal 7 7 2 3" xfId="39392" xr:uid="{8687FA1E-A28C-4D1D-A58D-A90E381F4D94}"/>
    <cellStyle name="Normal 7 7 3" xfId="39393" xr:uid="{A66A4AEA-2175-4140-B4C5-939C61F17183}"/>
    <cellStyle name="Normal 7 7 3 2" xfId="39394" xr:uid="{9B7A52D8-0C5B-4C79-9C4B-B462C9B108F6}"/>
    <cellStyle name="Normal 7 7 3 3" xfId="39395" xr:uid="{E40AB6E8-D406-47B3-A96C-69AA3870B3D8}"/>
    <cellStyle name="Normal 7 7 4" xfId="39396" xr:uid="{E5C297A6-C4EF-4D9F-8382-255359BF71AA}"/>
    <cellStyle name="Normal 7 7 5" xfId="39397" xr:uid="{9DF78E2A-B003-4B2E-9230-82A0A16D565E}"/>
    <cellStyle name="Normal 7 8" xfId="39398" xr:uid="{AE7AF174-7225-4382-8277-DA0DED487602}"/>
    <cellStyle name="Normal 7 8 2" xfId="39399" xr:uid="{3B042B51-886A-48EB-AC9A-BC1D9C597CBA}"/>
    <cellStyle name="Normal 7 8 2 2" xfId="39400" xr:uid="{4E161A9B-CEBD-4EA0-BBF8-2FB7754B4CC7}"/>
    <cellStyle name="Normal 7 8 2 3" xfId="39401" xr:uid="{459C86C4-CD61-429F-ABC9-BFCFFEFCE450}"/>
    <cellStyle name="Normal 7 8 3" xfId="39402" xr:uid="{E8A2A03F-6753-4BE1-B80E-86D5CA66A068}"/>
    <cellStyle name="Normal 7 8 3 2" xfId="39403" xr:uid="{E4063FEA-96F0-452C-9BB5-A0E16FB8039C}"/>
    <cellStyle name="Normal 7 8 3 3" xfId="39404" xr:uid="{5C2A99A6-C8B2-45BE-BCAD-75C22E1CFB56}"/>
    <cellStyle name="Normal 7 8 4" xfId="39405" xr:uid="{88294531-6EEF-4ABB-924D-716A7D167457}"/>
    <cellStyle name="Normal 7 8 5" xfId="39406" xr:uid="{9771012F-8AC9-4615-9AC4-E203DDA2C94E}"/>
    <cellStyle name="Normal 7 9" xfId="39407" xr:uid="{BB8E0B6B-FA05-47B4-9E67-AEC7B7C27BEF}"/>
    <cellStyle name="Normal 7 9 2" xfId="39408" xr:uid="{F1D586D2-4E6A-4717-923A-E774359B6B38}"/>
    <cellStyle name="Normal 7 9 2 2" xfId="39409" xr:uid="{624D02C0-6B5B-42E4-8AE9-0DEC74318CD6}"/>
    <cellStyle name="Normal 7 9 2 3" xfId="39410" xr:uid="{5EEA97B4-EB16-460B-8480-999C75F34A1C}"/>
    <cellStyle name="Normal 7 9 3" xfId="39411" xr:uid="{777B94D9-1EFA-44CE-8B3F-22AB79FD2A90}"/>
    <cellStyle name="Normal 7 9 3 2" xfId="39412" xr:uid="{B3E6B7C1-3E8D-469C-B79D-6511B9517110}"/>
    <cellStyle name="Normal 7 9 3 3" xfId="39413" xr:uid="{A07F3A23-A5B7-4F34-BACD-6D95C45A3B52}"/>
    <cellStyle name="Normal 7 9 4" xfId="39414" xr:uid="{DC5996F7-4C80-47E1-8B77-6E07B42A734D}"/>
    <cellStyle name="Normal 7 9 5" xfId="39415" xr:uid="{3A6CEBF0-5BEC-4AC9-A776-A7E275F84EEB}"/>
    <cellStyle name="Normal 7_2006-2009 Updated Graph" xfId="39416" xr:uid="{1569601C-6493-4A68-9703-2B3CDE3ACE64}"/>
    <cellStyle name="Normal 70" xfId="39417" xr:uid="{0D91C735-DC82-4B50-B750-A090E1293FD1}"/>
    <cellStyle name="Normal 71" xfId="39418" xr:uid="{1A9EB25F-0980-4FA1-BDDB-8FC9971CE92B}"/>
    <cellStyle name="Normal 72" xfId="39419" xr:uid="{0D71F9D6-B3FA-4612-BA81-8CD374F3D961}"/>
    <cellStyle name="Normal 73" xfId="39420" xr:uid="{CDCE516B-028A-4362-808A-811E8A2809C2}"/>
    <cellStyle name="Normal 73 2" xfId="39421" xr:uid="{29C6F5A6-B495-4E4D-9238-8F3D467B70FA}"/>
    <cellStyle name="Normal 74" xfId="39422" xr:uid="{A826F02B-6F88-4BF8-8829-91CC904E06DF}"/>
    <cellStyle name="Normal 75" xfId="39423" xr:uid="{79DED1BC-0F9E-455A-9F5F-1A22C6BAB842}"/>
    <cellStyle name="Normal 76" xfId="39424" xr:uid="{78334FCB-59C6-4C7C-9CB0-D928AEAB47A7}"/>
    <cellStyle name="Normal 77" xfId="39425" xr:uid="{0622BA3F-D6B1-4207-B8B8-AC3131AA68A6}"/>
    <cellStyle name="Normal 78" xfId="39426" xr:uid="{58C88767-99DD-4E05-A51C-425DC4C38373}"/>
    <cellStyle name="Normal 78 2" xfId="39427" xr:uid="{F67905EE-2CE1-4A8B-8758-AB8D30DC39C3}"/>
    <cellStyle name="Normal 78 2 2" xfId="39428" xr:uid="{92DFAA04-1FA6-42C5-871F-4B1290039A20}"/>
    <cellStyle name="Normal 78 2 2 2" xfId="39429" xr:uid="{3C2F1F41-17AB-4BFC-9741-1DF0B43CFE9B}"/>
    <cellStyle name="Normal 78 2 2 3" xfId="39430" xr:uid="{73A86338-50EA-4876-BBE3-A5F222DAE1F2}"/>
    <cellStyle name="Normal 78 2 2 3 2" xfId="39431" xr:uid="{3052756A-1176-4DF5-B51C-0388FD7581A8}"/>
    <cellStyle name="Normal 78 2 2 4" xfId="39432" xr:uid="{D9849F5C-9A53-4D0B-BCF5-22DED8E66580}"/>
    <cellStyle name="Normal 78 2 2 4 2" xfId="39433" xr:uid="{0A836DE3-8F46-4EC3-9CF0-AEB09AD1CAAB}"/>
    <cellStyle name="Normal 78 2 2 5" xfId="39434" xr:uid="{B0E59E27-078B-47A7-B076-AF0421FE07CA}"/>
    <cellStyle name="Normal 78 2 2 5 2" xfId="39435" xr:uid="{22763575-F2B3-442B-91E8-4AC743894FF2}"/>
    <cellStyle name="Normal 78 2 3" xfId="39436" xr:uid="{EC265D5B-CA20-4135-9318-6620D118AA9A}"/>
    <cellStyle name="Normal 78 3" xfId="39437" xr:uid="{B1CB0268-2256-4955-82D9-C3EF1898E289}"/>
    <cellStyle name="Normal 78 3 2" xfId="39438" xr:uid="{321F4586-E520-4A51-B253-33369FBE0F21}"/>
    <cellStyle name="Normal 78 3 3" xfId="39439" xr:uid="{202EE4F3-2341-45DF-BAED-06BE2DE9B6A2}"/>
    <cellStyle name="Normal 78 3 3 2" xfId="39440" xr:uid="{FA90BB53-E3AF-4715-8704-58114C027C42}"/>
    <cellStyle name="Normal 79" xfId="39441" xr:uid="{D7A62E02-5459-4DCA-A550-CF88FFFB2BB4}"/>
    <cellStyle name="Normal 8" xfId="330" xr:uid="{03EFAFDB-214C-465B-99CD-265E86350BF4}"/>
    <cellStyle name="Normal 8 10" xfId="39442" xr:uid="{FA961DDC-05CA-4362-AAC6-B5EBF3642A85}"/>
    <cellStyle name="Normal 8 11" xfId="39443" xr:uid="{867ABDEB-79DA-413E-B12E-20FCD139A629}"/>
    <cellStyle name="Normal 8 12" xfId="39444" xr:uid="{3E791EE2-D8A2-4F10-A04A-1DA715BB8B26}"/>
    <cellStyle name="Normal 8 12 2" xfId="39445" xr:uid="{A98F11C8-98E3-49AC-A491-24F84AB072E7}"/>
    <cellStyle name="Normal 8 12 2 2" xfId="39446" xr:uid="{863F2BAC-6D66-443C-B85E-2010B2F87EB4}"/>
    <cellStyle name="Normal 8 12 2 2 2" xfId="39447" xr:uid="{EF19F0AF-803C-4897-A24F-2D3A704D8C01}"/>
    <cellStyle name="Normal 8 12 2 3" xfId="39448" xr:uid="{D4D3162F-D395-410D-A871-EC9C82A85FEC}"/>
    <cellStyle name="Normal 8 12 2 4" xfId="39449" xr:uid="{4695622F-D6A0-432C-BEF4-5FC89ABB5EAB}"/>
    <cellStyle name="Normal 8 12 2 5" xfId="39450" xr:uid="{86D2E9CE-44E2-4ED6-B154-DC763CE3F507}"/>
    <cellStyle name="Normal 8 12 3" xfId="39451" xr:uid="{03AE3B1A-9CF7-449B-8125-0822E5144264}"/>
    <cellStyle name="Normal 8 12 3 2" xfId="39452" xr:uid="{97870AA6-FC86-490B-BF75-7C1B13BAC827}"/>
    <cellStyle name="Normal 8 12 4" xfId="39453" xr:uid="{9CC96EAD-3238-445E-8A7A-4405D011D465}"/>
    <cellStyle name="Normal 8 12 5" xfId="39454" xr:uid="{3551C238-59FA-4B89-B27C-E0F2C8E5254B}"/>
    <cellStyle name="Normal 8 13" xfId="39455" xr:uid="{A719A19A-0E52-4936-9E55-34B2D73E0613}"/>
    <cellStyle name="Normal 8 14" xfId="39456" xr:uid="{861B7C83-E94B-437D-BEB8-7C88C7733B07}"/>
    <cellStyle name="Normal 8 15" xfId="39457" xr:uid="{FC0755F9-0F14-451B-BBDF-99D7816E2243}"/>
    <cellStyle name="Normal 8 16" xfId="39458" xr:uid="{E6FC1EA2-B8BE-45F5-B118-AA608E51FD4C}"/>
    <cellStyle name="Normal 8 17" xfId="39459" xr:uid="{B55014EE-B161-4E25-9A0E-4A8DCC4DE554}"/>
    <cellStyle name="Normal 8 18" xfId="39460" xr:uid="{B3301AD8-5C4C-4458-A679-CB04ADAB5DF8}"/>
    <cellStyle name="Normal 8 19" xfId="39461" xr:uid="{D06B72AD-0E3D-4146-8CAC-82A1F03EB010}"/>
    <cellStyle name="Normal 8 2" xfId="331" xr:uid="{A7D39EE6-FB74-4308-ACAF-B5C6EE5E2525}"/>
    <cellStyle name="Normal 8 2 10" xfId="39463" xr:uid="{18E9BEDF-4D12-4B7B-B6E1-9124F7AB6DE5}"/>
    <cellStyle name="Normal 8 2 10 2" xfId="39464" xr:uid="{4EF20459-9C5F-4278-ACFE-3EEA43506E87}"/>
    <cellStyle name="Normal 8 2 10 3" xfId="39465" xr:uid="{C6B3E98F-469E-42B8-88C6-0B5D87B3390E}"/>
    <cellStyle name="Normal 8 2 11" xfId="39466" xr:uid="{A8583F1E-D867-43BC-BD7D-8BE52382A23E}"/>
    <cellStyle name="Normal 8 2 11 2" xfId="39467" xr:uid="{5EB5DF28-B3FA-434C-99AC-E73052845545}"/>
    <cellStyle name="Normal 8 2 11 3" xfId="39468" xr:uid="{03A3FC20-B356-4918-9DA8-A92C0A5D7D34}"/>
    <cellStyle name="Normal 8 2 12" xfId="39469" xr:uid="{3307C2B5-ADDA-4C2B-BD2F-57F6364D83BC}"/>
    <cellStyle name="Normal 8 2 12 2" xfId="39470" xr:uid="{154F828F-3809-4D57-9294-9D74C4B0B5C6}"/>
    <cellStyle name="Normal 8 2 12 2 2" xfId="39471" xr:uid="{F6A071D7-8344-44A2-8C14-F193A51643C1}"/>
    <cellStyle name="Normal 8 2 12 2 2 2" xfId="39472" xr:uid="{5B9C2C9D-5B47-4B59-B9A3-A9AEAB088537}"/>
    <cellStyle name="Normal 8 2 12 2 3" xfId="39473" xr:uid="{6D79CB97-41BA-4B5E-856A-190FDD86DF78}"/>
    <cellStyle name="Normal 8 2 12 2 4" xfId="39474" xr:uid="{5288F9B5-6F4A-4C8D-AF0A-D49785CFB27F}"/>
    <cellStyle name="Normal 8 2 12 2 5" xfId="39475" xr:uid="{4B84FB8C-D462-424F-8438-0D898EEC8A52}"/>
    <cellStyle name="Normal 8 2 12 3" xfId="39476" xr:uid="{723254C8-AAB6-4E9B-B5E7-40962EC69B04}"/>
    <cellStyle name="Normal 8 2 12 3 2" xfId="39477" xr:uid="{4E76E560-3486-43C2-B9A7-31A781456C8C}"/>
    <cellStyle name="Normal 8 2 12 4" xfId="39478" xr:uid="{701ECFB6-2E03-4C12-AEFC-C8CDABF36E27}"/>
    <cellStyle name="Normal 8 2 12 5" xfId="39479" xr:uid="{9E21B235-104A-4905-9758-B0074141D5BD}"/>
    <cellStyle name="Normal 8 2 13" xfId="39480" xr:uid="{30B76AD1-5F40-41EF-9ABA-3C1451FC65A5}"/>
    <cellStyle name="Normal 8 2 14" xfId="39481" xr:uid="{9B391365-1C18-4751-980D-55988559E4A8}"/>
    <cellStyle name="Normal 8 2 15" xfId="39482" xr:uid="{8C3D1D60-8241-4E5B-AEB4-216613E67952}"/>
    <cellStyle name="Normal 8 2 16" xfId="39483" xr:uid="{2B587764-1FFD-43AD-BF55-B8991F0B55AF}"/>
    <cellStyle name="Normal 8 2 16 2" xfId="39484" xr:uid="{D90D89EE-40ED-4E55-AE30-DA9A00B22799}"/>
    <cellStyle name="Normal 8 2 17" xfId="39485" xr:uid="{1C51D3C1-8A40-40D8-9A89-C23EF8D1FD31}"/>
    <cellStyle name="Normal 8 2 18" xfId="39486" xr:uid="{F25B853D-9DF6-4A89-AFA4-0BFDB1906838}"/>
    <cellStyle name="Normal 8 2 19" xfId="39487" xr:uid="{CF255901-0643-4990-9A66-64C5F7CA5C69}"/>
    <cellStyle name="Normal 8 2 2" xfId="39488" xr:uid="{B3C31953-44DC-4A1D-A77F-02C368E47188}"/>
    <cellStyle name="Normal 8 2 2 2" xfId="39489" xr:uid="{0B9244A1-6DB1-4FC6-BBAF-32579F8ED73C}"/>
    <cellStyle name="Normal 8 2 2 2 2" xfId="43242" xr:uid="{289D5B63-3C41-4FD3-89EA-8265F4000224}"/>
    <cellStyle name="Normal 8 2 2 3" xfId="39490" xr:uid="{ED0EAA3C-5C9E-46D5-A7E4-AA9BC79B19AA}"/>
    <cellStyle name="Normal 8 2 2 3 2" xfId="43243" xr:uid="{3F566E1C-FDB1-4237-9CE2-94620B8FCE67}"/>
    <cellStyle name="Normal 8 2 2 4" xfId="43244" xr:uid="{7E23997E-7379-40E5-BCCC-D7588CD6F746}"/>
    <cellStyle name="Normal 8 2 20" xfId="39462" xr:uid="{7F33CFB1-EA98-4FD7-89E7-F6F93803FA9E}"/>
    <cellStyle name="Normal 8 2 3" xfId="39491" xr:uid="{97F84992-B4E5-405F-88BC-2920CE5E7D13}"/>
    <cellStyle name="Normal 8 2 3 2" xfId="43245" xr:uid="{54ECD8A9-A274-4029-9EA4-5B6E8E29FFCA}"/>
    <cellStyle name="Normal 8 2 4" xfId="39492" xr:uid="{2D513DF7-FC7F-4C9C-913A-7E21B45C9435}"/>
    <cellStyle name="Normal 8 2 4 10" xfId="39493" xr:uid="{93AF4BC5-252D-484D-885A-3A0A9EF1263D}"/>
    <cellStyle name="Normal 8 2 4 11" xfId="39494" xr:uid="{FB1F32C5-302B-43BD-A751-58B393FBE9F5}"/>
    <cellStyle name="Normal 8 2 4 12" xfId="39495" xr:uid="{0F8D8D07-9092-4BD0-B1D7-ACD4AA15D8FB}"/>
    <cellStyle name="Normal 8 2 4 13" xfId="39496" xr:uid="{B6AE1F7B-E1F5-4FCA-AEE6-6B3323C87FBD}"/>
    <cellStyle name="Normal 8 2 4 13 2" xfId="39497" xr:uid="{92C99E44-520C-462F-BF1E-D395E061F739}"/>
    <cellStyle name="Normal 8 2 4 14" xfId="39498" xr:uid="{2135181F-D5AA-4B49-BED1-81D13A583011}"/>
    <cellStyle name="Normal 8 2 4 15" xfId="39499" xr:uid="{8CC1595D-1250-4CA0-856F-BB6543DD9FE0}"/>
    <cellStyle name="Normal 8 2 4 16" xfId="39500" xr:uid="{0A677F7D-3F84-4E55-AC9F-4C375C61B8E6}"/>
    <cellStyle name="Normal 8 2 4 2" xfId="39501" xr:uid="{F372A3AF-DAF3-4C09-A4D4-9803C6DD1F89}"/>
    <cellStyle name="Normal 8 2 4 2 10" xfId="39502" xr:uid="{BBF7490D-C30C-4E90-997E-038188A28FED}"/>
    <cellStyle name="Normal 8 2 4 2 11" xfId="39503" xr:uid="{18D88F3E-B223-4FAB-AB21-DCB448DB4B79}"/>
    <cellStyle name="Normal 8 2 4 2 12" xfId="39504" xr:uid="{06DC0CD0-B7F2-48A0-816C-2A5AEEAD22F6}"/>
    <cellStyle name="Normal 8 2 4 2 13" xfId="39505" xr:uid="{4D990B59-3759-494D-BA20-90E5720718BC}"/>
    <cellStyle name="Normal 8 2 4 2 13 2" xfId="39506" xr:uid="{AB890283-A06B-4C23-A659-E2A269F8703C}"/>
    <cellStyle name="Normal 8 2 4 2 14" xfId="39507" xr:uid="{F2B9FE88-441C-42B4-BBF7-3C9702CC3B4E}"/>
    <cellStyle name="Normal 8 2 4 2 15" xfId="39508" xr:uid="{EFCCC8D2-359F-415B-98F4-6A884F916642}"/>
    <cellStyle name="Normal 8 2 4 2 16" xfId="39509" xr:uid="{F5FA3830-3A95-4710-9922-581C7BAA1A4E}"/>
    <cellStyle name="Normal 8 2 4 2 2" xfId="39510" xr:uid="{FF631B7B-8B58-441B-8921-A2397DD33CBB}"/>
    <cellStyle name="Normal 8 2 4 2 2 10" xfId="39511" xr:uid="{1082A322-0348-422F-A354-45DE5937D9DD}"/>
    <cellStyle name="Normal 8 2 4 2 2 11" xfId="39512" xr:uid="{D0EC1F98-89BD-4A00-8C79-CAFC60F3B14D}"/>
    <cellStyle name="Normal 8 2 4 2 2 12" xfId="39513" xr:uid="{A46C50F0-E742-4E77-B8FE-6B21FBD04E4C}"/>
    <cellStyle name="Normal 8 2 4 2 2 12 2" xfId="39514" xr:uid="{A08015D2-31F1-4869-B652-BECFAE67CF5E}"/>
    <cellStyle name="Normal 8 2 4 2 2 13" xfId="39515" xr:uid="{4756F42C-5EEF-4723-9DC5-000551117409}"/>
    <cellStyle name="Normal 8 2 4 2 2 14" xfId="39516" xr:uid="{81DA3F43-FCD8-4863-BCEA-EDDE1D272227}"/>
    <cellStyle name="Normal 8 2 4 2 2 15" xfId="39517" xr:uid="{E102B7AB-4A08-40CF-9C7C-07018F24CF51}"/>
    <cellStyle name="Normal 8 2 4 2 2 2" xfId="39518" xr:uid="{356AA029-2E1B-45B3-9B97-9EB9727F6AD3}"/>
    <cellStyle name="Normal 8 2 4 2 2 2 2" xfId="39519" xr:uid="{04D83D68-7FD9-457E-8C3F-466E1640DADB}"/>
    <cellStyle name="Normal 8 2 4 2 2 2 2 2" xfId="39520" xr:uid="{672D31C8-C8ED-45AD-AC21-741EFCDFE53B}"/>
    <cellStyle name="Normal 8 2 4 2 2 2 2 2 2" xfId="39521" xr:uid="{9594F275-7BBA-4074-944E-34DDF0F2CE78}"/>
    <cellStyle name="Normal 8 2 4 2 2 2 2 2 2 2" xfId="39522" xr:uid="{E41DEA36-8680-4FFE-8E8E-AE122534D541}"/>
    <cellStyle name="Normal 8 2 4 2 2 2 2 2 2 2 2" xfId="39523" xr:uid="{D5D1D253-5F8B-46F1-B500-33493F2B57CF}"/>
    <cellStyle name="Normal 8 2 4 2 2 2 2 2 2 3" xfId="39524" xr:uid="{659368EA-E913-428D-A3B3-8F3D0C8F8BFE}"/>
    <cellStyle name="Normal 8 2 4 2 2 2 2 2 2 4" xfId="39525" xr:uid="{DEB48DE1-F2AA-46EF-B94E-A748D7785313}"/>
    <cellStyle name="Normal 8 2 4 2 2 2 2 2 2 5" xfId="39526" xr:uid="{48A92FE6-9C09-465C-A92F-3AE675F8C387}"/>
    <cellStyle name="Normal 8 2 4 2 2 2 2 2 3" xfId="39527" xr:uid="{99A4555C-E226-4B42-94F8-064145EE78D6}"/>
    <cellStyle name="Normal 8 2 4 2 2 2 2 2 3 2" xfId="39528" xr:uid="{41DB6BAE-B609-4154-B178-48C702F3B8AA}"/>
    <cellStyle name="Normal 8 2 4 2 2 2 2 2 4" xfId="39529" xr:uid="{A3A1A889-CDCC-44F4-ACF5-1CB1D4D2B036}"/>
    <cellStyle name="Normal 8 2 4 2 2 2 2 2 5" xfId="39530" xr:uid="{F7A30D61-6669-4DB9-A381-0A3110B95937}"/>
    <cellStyle name="Normal 8 2 4 2 2 2 2 3" xfId="39531" xr:uid="{E2D23F96-BCB0-4F0D-AAA7-B83338E44832}"/>
    <cellStyle name="Normal 8 2 4 2 2 2 2 4" xfId="39532" xr:uid="{D48B5C08-C316-4F7C-B62A-E4FA55FF2EF0}"/>
    <cellStyle name="Normal 8 2 4 2 2 2 2 5" xfId="39533" xr:uid="{54296893-2E8A-40D1-BBE6-4DC949AC114F}"/>
    <cellStyle name="Normal 8 2 4 2 2 2 2 6" xfId="39534" xr:uid="{0982BA79-0357-403E-AEAD-1C052A3B4991}"/>
    <cellStyle name="Normal 8 2 4 2 2 2 2 6 2" xfId="39535" xr:uid="{EA127BFC-DC36-4C67-9C9F-9E908D90A616}"/>
    <cellStyle name="Normal 8 2 4 2 2 2 2 7" xfId="39536" xr:uid="{9D918673-8E54-4EC0-9B2E-DE3C0471330E}"/>
    <cellStyle name="Normal 8 2 4 2 2 2 2 8" xfId="39537" xr:uid="{593BC3A4-2BAD-4361-8A19-58150830B7B9}"/>
    <cellStyle name="Normal 8 2 4 2 2 2 2 9" xfId="39538" xr:uid="{4C8A8D39-8665-4205-ACBC-5D1C4E24B9A0}"/>
    <cellStyle name="Normal 8 2 4 2 2 2 3" xfId="39539" xr:uid="{EE6CCE4F-E70B-4873-8B93-3AA278866D5E}"/>
    <cellStyle name="Normal 8 2 4 2 2 2 3 2" xfId="39540" xr:uid="{390F3686-97E6-43A5-845D-4ACCF2D7E133}"/>
    <cellStyle name="Normal 8 2 4 2 2 2 3 2 2" xfId="39541" xr:uid="{3640074A-2F47-45E3-9FFF-C6958376CB6C}"/>
    <cellStyle name="Normal 8 2 4 2 2 2 3 2 2 2" xfId="39542" xr:uid="{64E7E3A7-CC7F-4B98-8349-4BEF3455F70A}"/>
    <cellStyle name="Normal 8 2 4 2 2 2 3 2 3" xfId="39543" xr:uid="{C3B2580D-4D86-4C2F-9EDC-D2FA83B5C5AA}"/>
    <cellStyle name="Normal 8 2 4 2 2 2 3 2 4" xfId="39544" xr:uid="{7DB8D41C-C6B0-4CC3-9FC0-ECE71E2A175A}"/>
    <cellStyle name="Normal 8 2 4 2 2 2 3 2 5" xfId="39545" xr:uid="{83D443CA-0289-435F-A277-9D0174F1E2B8}"/>
    <cellStyle name="Normal 8 2 4 2 2 2 3 3" xfId="39546" xr:uid="{B28FD45E-7EBD-4735-AF28-402A6821648D}"/>
    <cellStyle name="Normal 8 2 4 2 2 2 3 3 2" xfId="39547" xr:uid="{F020D64B-808F-4091-9E91-467321985201}"/>
    <cellStyle name="Normal 8 2 4 2 2 2 3 4" xfId="39548" xr:uid="{9890956E-915E-4369-BCA8-3E8660FAE36B}"/>
    <cellStyle name="Normal 8 2 4 2 2 2 3 5" xfId="39549" xr:uid="{A196F21D-372D-4AD6-ADDE-B3526C4410D4}"/>
    <cellStyle name="Normal 8 2 4 2 2 2 4" xfId="39550" xr:uid="{3A4D6892-89F4-492D-8362-0C2AE580C1F9}"/>
    <cellStyle name="Normal 8 2 4 2 2 2 5" xfId="39551" xr:uid="{B9E42EF4-A02A-4642-9942-A31DBC12BF2B}"/>
    <cellStyle name="Normal 8 2 4 2 2 2 6" xfId="39552" xr:uid="{52C870DC-E240-45DF-9213-4EE85C8C44E7}"/>
    <cellStyle name="Normal 8 2 4 2 2 2 6 2" xfId="39553" xr:uid="{4956618D-4B09-40FD-9E0A-946CD9D032C6}"/>
    <cellStyle name="Normal 8 2 4 2 2 2 7" xfId="39554" xr:uid="{AC9B2877-1E48-4C0E-892B-A3318ACDA74E}"/>
    <cellStyle name="Normal 8 2 4 2 2 2 8" xfId="39555" xr:uid="{A1DF5979-22B2-412E-8929-8C7E087C7AAF}"/>
    <cellStyle name="Normal 8 2 4 2 2 2 9" xfId="39556" xr:uid="{3A066756-E29B-408E-B198-3C68889541E7}"/>
    <cellStyle name="Normal 8 2 4 2 2 3" xfId="39557" xr:uid="{B70208E3-B57B-4E44-A5B1-D8D68C7A12C0}"/>
    <cellStyle name="Normal 8 2 4 2 2 4" xfId="39558" xr:uid="{E9E3BA94-C846-436B-A5D4-215162230EC4}"/>
    <cellStyle name="Normal 8 2 4 2 2 5" xfId="39559" xr:uid="{B198AAB9-7AAB-496C-B462-EF1037A36621}"/>
    <cellStyle name="Normal 8 2 4 2 2 6" xfId="39560" xr:uid="{BD0F434C-F23C-445D-8B88-193EF41EC707}"/>
    <cellStyle name="Normal 8 2 4 2 2 7" xfId="39561" xr:uid="{06721EC3-0CB8-43DE-99EA-839B372BA4B1}"/>
    <cellStyle name="Normal 8 2 4 2 2 8" xfId="39562" xr:uid="{54D09EAA-AA33-4566-A5EC-A966A381D776}"/>
    <cellStyle name="Normal 8 2 4 2 2 8 2" xfId="39563" xr:uid="{616029B4-4D71-459B-BA70-808E3733A6EC}"/>
    <cellStyle name="Normal 8 2 4 2 2 8 2 2" xfId="39564" xr:uid="{DDC44980-089C-4A0E-BC75-86C00F2E9CEA}"/>
    <cellStyle name="Normal 8 2 4 2 2 8 2 2 2" xfId="39565" xr:uid="{80198A54-5F6E-411D-9AF2-E3A030F20338}"/>
    <cellStyle name="Normal 8 2 4 2 2 8 2 3" xfId="39566" xr:uid="{56A0E37B-2A8A-46D8-A189-493B76CC9E83}"/>
    <cellStyle name="Normal 8 2 4 2 2 8 2 4" xfId="39567" xr:uid="{7DD36709-98FA-4E80-978C-5D49F535833E}"/>
    <cellStyle name="Normal 8 2 4 2 2 8 2 5" xfId="39568" xr:uid="{4BFD4237-549C-4303-BB72-03F7E05B6BF9}"/>
    <cellStyle name="Normal 8 2 4 2 2 8 3" xfId="39569" xr:uid="{075F8B1F-2A04-4BD9-A0C8-0C3DA6E9E8DC}"/>
    <cellStyle name="Normal 8 2 4 2 2 8 3 2" xfId="39570" xr:uid="{C251BC81-6910-4D26-9AFF-B5E80C3C9019}"/>
    <cellStyle name="Normal 8 2 4 2 2 8 4" xfId="39571" xr:uid="{11B8B434-9A8A-4D43-8E1D-2BC38B6DC62B}"/>
    <cellStyle name="Normal 8 2 4 2 2 8 5" xfId="39572" xr:uid="{19B0E6B8-130E-4BD9-8341-8F28C8576985}"/>
    <cellStyle name="Normal 8 2 4 2 2 9" xfId="39573" xr:uid="{73EA6E29-AE63-4135-85F1-14D0655A919F}"/>
    <cellStyle name="Normal 8 2 4 2 3" xfId="39574" xr:uid="{A688807A-D86A-4FA5-AEDD-F56C5D8F51D9}"/>
    <cellStyle name="Normal 8 2 4 2 4" xfId="39575" xr:uid="{36F8325F-2977-47D6-9EC8-4D0C4AE7520B}"/>
    <cellStyle name="Normal 8 2 4 2 4 2" xfId="39576" xr:uid="{A8862006-117A-4AA1-95A2-87A15E899422}"/>
    <cellStyle name="Normal 8 2 4 2 4 2 2" xfId="39577" xr:uid="{178D1077-4361-459E-878A-C00A9E534A6D}"/>
    <cellStyle name="Normal 8 2 4 2 4 2 2 2" xfId="39578" xr:uid="{0195F683-35CC-4E1F-8EB3-AB5901B560ED}"/>
    <cellStyle name="Normal 8 2 4 2 4 2 2 2 2" xfId="39579" xr:uid="{D206D7CB-B45C-4627-9671-48CBC90B1671}"/>
    <cellStyle name="Normal 8 2 4 2 4 2 2 2 2 2" xfId="39580" xr:uid="{06A3BF95-68BE-42A0-BD3F-260CC4394518}"/>
    <cellStyle name="Normal 8 2 4 2 4 2 2 2 3" xfId="39581" xr:uid="{5096F333-C984-4E88-93F8-073203C6D344}"/>
    <cellStyle name="Normal 8 2 4 2 4 2 2 2 4" xfId="39582" xr:uid="{223671C3-646F-4A71-92B5-AC2E56151E77}"/>
    <cellStyle name="Normal 8 2 4 2 4 2 2 2 5" xfId="39583" xr:uid="{754256F6-50AC-4DE6-9AE4-A645E4975C62}"/>
    <cellStyle name="Normal 8 2 4 2 4 2 2 3" xfId="39584" xr:uid="{37EBD6F4-7469-4F6B-A3D3-C205BF9FA5D6}"/>
    <cellStyle name="Normal 8 2 4 2 4 2 2 3 2" xfId="39585" xr:uid="{4BE4B1AE-5702-492D-A197-2F291D3196C7}"/>
    <cellStyle name="Normal 8 2 4 2 4 2 2 4" xfId="39586" xr:uid="{994AA5E6-E71B-41A7-BF0F-8359CA1A4CAA}"/>
    <cellStyle name="Normal 8 2 4 2 4 2 2 5" xfId="39587" xr:uid="{1A46C925-A349-4843-97AE-57ADE629730E}"/>
    <cellStyle name="Normal 8 2 4 2 4 2 3" xfId="39588" xr:uid="{8966A4B4-01BE-4DA7-BA4B-EBB14A419F3D}"/>
    <cellStyle name="Normal 8 2 4 2 4 2 4" xfId="39589" xr:uid="{6052AB2A-54BC-4B2E-A600-708570E7EF7B}"/>
    <cellStyle name="Normal 8 2 4 2 4 2 5" xfId="39590" xr:uid="{AF9A3251-05E7-4A39-818B-ADD545A79FBE}"/>
    <cellStyle name="Normal 8 2 4 2 4 2 6" xfId="39591" xr:uid="{0B6D8D64-2CC5-4AA2-AFDE-5901550B26D4}"/>
    <cellStyle name="Normal 8 2 4 2 4 2 6 2" xfId="39592" xr:uid="{77D202BE-3494-4973-A52E-F0E930678145}"/>
    <cellStyle name="Normal 8 2 4 2 4 2 7" xfId="39593" xr:uid="{1D342939-7ECC-4998-BBDE-40C965B56FEE}"/>
    <cellStyle name="Normal 8 2 4 2 4 2 8" xfId="39594" xr:uid="{A9C31A78-DA4A-49C4-9D6C-B5764CD1B560}"/>
    <cellStyle name="Normal 8 2 4 2 4 2 9" xfId="39595" xr:uid="{A48F4971-B380-46A9-AE16-501C500A34B9}"/>
    <cellStyle name="Normal 8 2 4 2 4 3" xfId="39596" xr:uid="{A8BD6D80-22C6-46F7-8357-148483EFFE24}"/>
    <cellStyle name="Normal 8 2 4 2 4 3 2" xfId="39597" xr:uid="{46DE076D-E770-4A7A-B2BD-154C103399B5}"/>
    <cellStyle name="Normal 8 2 4 2 4 3 2 2" xfId="39598" xr:uid="{A099326F-8C78-4472-93CB-C010A152ED92}"/>
    <cellStyle name="Normal 8 2 4 2 4 3 2 2 2" xfId="39599" xr:uid="{9C25DD61-E612-48F3-BBAE-0F2B1ABCA513}"/>
    <cellStyle name="Normal 8 2 4 2 4 3 2 3" xfId="39600" xr:uid="{862A2BB5-E8BE-417C-BA34-C008590068C4}"/>
    <cellStyle name="Normal 8 2 4 2 4 3 2 4" xfId="39601" xr:uid="{8B622F7C-5204-498D-8ACA-CB8C6D4E8646}"/>
    <cellStyle name="Normal 8 2 4 2 4 3 2 5" xfId="39602" xr:uid="{548BC0FA-8F06-43D0-9634-0DE2A954A633}"/>
    <cellStyle name="Normal 8 2 4 2 4 3 3" xfId="39603" xr:uid="{6B1C5C7C-086B-417D-A3B9-8B97A2A73CD9}"/>
    <cellStyle name="Normal 8 2 4 2 4 3 3 2" xfId="39604" xr:uid="{EB4B91CD-BCE9-41B6-ADD2-C0F513FD61F6}"/>
    <cellStyle name="Normal 8 2 4 2 4 3 4" xfId="39605" xr:uid="{20BD4210-CFEC-4033-A0BE-26F8F263DE49}"/>
    <cellStyle name="Normal 8 2 4 2 4 3 5" xfId="39606" xr:uid="{A4DB7146-672B-4F4D-AF44-8ACFE6FEB8B0}"/>
    <cellStyle name="Normal 8 2 4 2 4 4" xfId="39607" xr:uid="{BB4EE5E7-1EC3-4F69-822D-B584FA89FF05}"/>
    <cellStyle name="Normal 8 2 4 2 4 5" xfId="39608" xr:uid="{C432BF3B-76D6-4477-A96D-EF3CF1C5049A}"/>
    <cellStyle name="Normal 8 2 4 2 4 6" xfId="39609" xr:uid="{5451A1A0-41C5-41CB-AABE-FEC8D688BF4B}"/>
    <cellStyle name="Normal 8 2 4 2 4 6 2" xfId="39610" xr:uid="{6B6F135E-E742-45EB-9F38-FA90E57897D6}"/>
    <cellStyle name="Normal 8 2 4 2 4 7" xfId="39611" xr:uid="{5BA775A6-3AE4-4CEB-BCA4-74319E1DB4DE}"/>
    <cellStyle name="Normal 8 2 4 2 4 8" xfId="39612" xr:uid="{7A9F8F32-E8CE-4A7C-ACA5-62877FD1DD58}"/>
    <cellStyle name="Normal 8 2 4 2 4 9" xfId="39613" xr:uid="{5935DE9F-4B5B-40D6-A206-37529E3F2B5A}"/>
    <cellStyle name="Normal 8 2 4 2 5" xfId="39614" xr:uid="{78764721-ECBA-4D71-9E4E-8B2EE0576B0C}"/>
    <cellStyle name="Normal 8 2 4 2 5 2" xfId="39615" xr:uid="{D7462865-33C5-47D0-A098-AFA7348104AD}"/>
    <cellStyle name="Normal 8 2 4 2 5 3" xfId="39616" xr:uid="{0940C20C-654D-47F9-9F57-BC25DDC41C4A}"/>
    <cellStyle name="Normal 8 2 4 2 6" xfId="39617" xr:uid="{70638260-E06F-4C61-AF96-2185A9098645}"/>
    <cellStyle name="Normal 8 2 4 2 6 2" xfId="39618" xr:uid="{4DE45E27-1393-4FF9-9EEA-E20E2A82B0D4}"/>
    <cellStyle name="Normal 8 2 4 2 6 3" xfId="39619" xr:uid="{25F4B5E3-91A9-4BA5-8A3D-12C3E590AC75}"/>
    <cellStyle name="Normal 8 2 4 2 7" xfId="39620" xr:uid="{130D7C59-C76D-4704-9976-820C8BEB3C41}"/>
    <cellStyle name="Normal 8 2 4 2 7 2" xfId="39621" xr:uid="{C5E76B7D-4E6D-4A3B-B943-B7424E705EEC}"/>
    <cellStyle name="Normal 8 2 4 2 7 3" xfId="39622" xr:uid="{64BA70E9-C34F-49B2-8F6C-78C9FAA1542B}"/>
    <cellStyle name="Normal 8 2 4 2 8" xfId="39623" xr:uid="{066F9E7C-229F-41B0-A54D-4A6318F5F056}"/>
    <cellStyle name="Normal 8 2 4 2 8 2" xfId="39624" xr:uid="{A4AE0090-A6B2-427E-9A53-3CC6321AC459}"/>
    <cellStyle name="Normal 8 2 4 2 8 3" xfId="39625" xr:uid="{BC6E9B82-3454-42D3-BCF9-2DBD244CAFBF}"/>
    <cellStyle name="Normal 8 2 4 2 9" xfId="39626" xr:uid="{70435D9A-29C8-4F9B-9086-D1BED719632F}"/>
    <cellStyle name="Normal 8 2 4 2 9 2" xfId="39627" xr:uid="{58BF8055-DCDD-4124-9F31-370E54240B92}"/>
    <cellStyle name="Normal 8 2 4 2 9 2 2" xfId="39628" xr:uid="{0E6BE372-E122-4387-BE9D-66D2B89CB586}"/>
    <cellStyle name="Normal 8 2 4 2 9 2 2 2" xfId="39629" xr:uid="{2B991B56-B3AF-4743-991C-5AB6F756C0E5}"/>
    <cellStyle name="Normal 8 2 4 2 9 2 3" xfId="39630" xr:uid="{8E7974BC-CD94-485B-B739-D6BB7CD0AA2C}"/>
    <cellStyle name="Normal 8 2 4 2 9 2 4" xfId="39631" xr:uid="{2D9DEB19-5223-40C8-B931-E00E6D4C8803}"/>
    <cellStyle name="Normal 8 2 4 2 9 2 5" xfId="39632" xr:uid="{832236E9-DF67-47CD-94B3-CA3D34104B33}"/>
    <cellStyle name="Normal 8 2 4 2 9 3" xfId="39633" xr:uid="{8D9731A5-4D29-446E-B6BF-4E415B62A517}"/>
    <cellStyle name="Normal 8 2 4 2 9 3 2" xfId="39634" xr:uid="{211D90E9-D2A7-477E-BFE4-EB4C9CDBAE5C}"/>
    <cellStyle name="Normal 8 2 4 2 9 4" xfId="39635" xr:uid="{67C6650E-D8C7-4A4F-AA9A-AA7FF6ECD40C}"/>
    <cellStyle name="Normal 8 2 4 2 9 5" xfId="39636" xr:uid="{6AEFACC1-ADAB-44E2-B864-CBD7EDBFCFDA}"/>
    <cellStyle name="Normal 8 2 4 3" xfId="39637" xr:uid="{F72961B6-16D1-4A9C-856A-72AAE81C4633}"/>
    <cellStyle name="Normal 8 2 4 3 10" xfId="39638" xr:uid="{72FD4592-09DF-4AA9-9558-BA55276826A9}"/>
    <cellStyle name="Normal 8 2 4 3 11" xfId="39639" xr:uid="{E2EB5348-1A42-4763-8924-FEED8C714A9A}"/>
    <cellStyle name="Normal 8 2 4 3 12" xfId="39640" xr:uid="{5B88B921-187B-4917-AE86-617FE4AD8BB8}"/>
    <cellStyle name="Normal 8 2 4 3 12 2" xfId="39641" xr:uid="{7F574113-9508-460C-A5B2-E9574337B0EC}"/>
    <cellStyle name="Normal 8 2 4 3 13" xfId="39642" xr:uid="{281274B4-58AF-49B5-B079-03B87F7CEA8B}"/>
    <cellStyle name="Normal 8 2 4 3 14" xfId="39643" xr:uid="{9E3066F9-F779-4EE0-8224-48FF5338BB42}"/>
    <cellStyle name="Normal 8 2 4 3 15" xfId="39644" xr:uid="{AF5E48AE-5219-4CF6-AA8C-083FC5B542FE}"/>
    <cellStyle name="Normal 8 2 4 3 2" xfId="39645" xr:uid="{631870E1-5FFC-4A12-9D7F-9BD209372FDE}"/>
    <cellStyle name="Normal 8 2 4 3 2 2" xfId="39646" xr:uid="{86C31F44-36A8-4B6D-A86B-35011FAC4F54}"/>
    <cellStyle name="Normal 8 2 4 3 2 2 2" xfId="39647" xr:uid="{79FB54FF-55DD-4D79-B061-FDBF2AF21869}"/>
    <cellStyle name="Normal 8 2 4 3 2 2 2 2" xfId="39648" xr:uid="{E0997854-E059-4636-A3E1-2612F448421A}"/>
    <cellStyle name="Normal 8 2 4 3 2 2 2 2 2" xfId="39649" xr:uid="{4C4AE525-ADF9-41CD-AC67-59FDCA875E17}"/>
    <cellStyle name="Normal 8 2 4 3 2 2 2 2 2 2" xfId="39650" xr:uid="{7F6E63EB-D7A0-417C-885E-1F324F09C7E7}"/>
    <cellStyle name="Normal 8 2 4 3 2 2 2 2 3" xfId="39651" xr:uid="{567A7512-3CD5-420E-8ED7-E6E4AC6C98DE}"/>
    <cellStyle name="Normal 8 2 4 3 2 2 2 2 4" xfId="39652" xr:uid="{20F92BE6-A0EB-4C1F-A94E-E0703419626F}"/>
    <cellStyle name="Normal 8 2 4 3 2 2 2 2 5" xfId="39653" xr:uid="{A08BB1EB-0A6B-4298-894B-B275A0BE41E4}"/>
    <cellStyle name="Normal 8 2 4 3 2 2 2 3" xfId="39654" xr:uid="{344D0912-9B24-4832-99D2-446107A210EC}"/>
    <cellStyle name="Normal 8 2 4 3 2 2 2 3 2" xfId="39655" xr:uid="{0E608619-FB4E-48CD-885C-4CABADE20CA7}"/>
    <cellStyle name="Normal 8 2 4 3 2 2 2 4" xfId="39656" xr:uid="{E5084DEC-AA7D-468E-9339-7D9B16EEC224}"/>
    <cellStyle name="Normal 8 2 4 3 2 2 2 5" xfId="39657" xr:uid="{2D98FD9B-0968-4D90-89AF-602F8EC7B3E8}"/>
    <cellStyle name="Normal 8 2 4 3 2 2 3" xfId="39658" xr:uid="{29EE2E64-781B-4DB4-9AFC-31BFD06A5205}"/>
    <cellStyle name="Normal 8 2 4 3 2 2 4" xfId="39659" xr:uid="{AA387F5A-E2E8-47A4-8A1E-AB1209325017}"/>
    <cellStyle name="Normal 8 2 4 3 2 2 5" xfId="39660" xr:uid="{B0B07DA3-BE80-4437-BEF9-46283A575A1B}"/>
    <cellStyle name="Normal 8 2 4 3 2 2 6" xfId="39661" xr:uid="{DDBE4339-B765-41B4-A84D-9C9C511981CD}"/>
    <cellStyle name="Normal 8 2 4 3 2 2 6 2" xfId="39662" xr:uid="{338C9E8C-BF76-4DDC-9661-BCF4DF8331F1}"/>
    <cellStyle name="Normal 8 2 4 3 2 2 7" xfId="39663" xr:uid="{67A9436B-F785-45FA-8B1E-D2238D6D3620}"/>
    <cellStyle name="Normal 8 2 4 3 2 2 8" xfId="39664" xr:uid="{15AEE451-02F3-45A4-B978-9E70BA20409E}"/>
    <cellStyle name="Normal 8 2 4 3 2 2 9" xfId="39665" xr:uid="{B58A4162-0996-49AA-A219-4A96CD65C882}"/>
    <cellStyle name="Normal 8 2 4 3 2 3" xfId="39666" xr:uid="{935BB999-F035-466A-A250-FC67A05B42A2}"/>
    <cellStyle name="Normal 8 2 4 3 2 3 2" xfId="39667" xr:uid="{F0B598C1-A2E0-4E30-AF5B-9F821F6AFDA3}"/>
    <cellStyle name="Normal 8 2 4 3 2 3 2 2" xfId="39668" xr:uid="{6F7B703A-E6F0-4402-8262-455704B9A3E0}"/>
    <cellStyle name="Normal 8 2 4 3 2 3 2 2 2" xfId="39669" xr:uid="{232D8347-CCDF-4BC5-BDCF-95EEB1EF0990}"/>
    <cellStyle name="Normal 8 2 4 3 2 3 2 3" xfId="39670" xr:uid="{DC1CDD5C-49AA-418D-A8A2-92622206C4EE}"/>
    <cellStyle name="Normal 8 2 4 3 2 3 2 4" xfId="39671" xr:uid="{5044C997-EF7E-4229-855F-E55FEC33D2D6}"/>
    <cellStyle name="Normal 8 2 4 3 2 3 2 5" xfId="39672" xr:uid="{91145EFA-1B4D-4D44-8B37-FC2F3E001046}"/>
    <cellStyle name="Normal 8 2 4 3 2 3 3" xfId="39673" xr:uid="{A6839BA7-BE37-4B50-9886-C671F9DAD4DA}"/>
    <cellStyle name="Normal 8 2 4 3 2 3 3 2" xfId="39674" xr:uid="{D9C567C5-A30C-4D99-86C2-22E1EE0373E0}"/>
    <cellStyle name="Normal 8 2 4 3 2 3 4" xfId="39675" xr:uid="{63E00DD0-AC58-49C5-9124-F8DF9878EAED}"/>
    <cellStyle name="Normal 8 2 4 3 2 3 5" xfId="39676" xr:uid="{E6A01F50-47DF-4378-8D42-1952804AB121}"/>
    <cellStyle name="Normal 8 2 4 3 2 4" xfId="39677" xr:uid="{803C6509-15E4-46A1-A9DC-73C47ED88E4F}"/>
    <cellStyle name="Normal 8 2 4 3 2 5" xfId="39678" xr:uid="{6C252E9F-60D6-4577-BD91-3A69788706C7}"/>
    <cellStyle name="Normal 8 2 4 3 2 6" xfId="39679" xr:uid="{862EEC4C-0E33-421B-B22B-F7178EABB007}"/>
    <cellStyle name="Normal 8 2 4 3 2 6 2" xfId="39680" xr:uid="{696F32A7-379B-4761-B9DA-25BC5F73E52E}"/>
    <cellStyle name="Normal 8 2 4 3 2 7" xfId="39681" xr:uid="{F5DA6D43-5248-47DC-B49D-0ED48CCA701E}"/>
    <cellStyle name="Normal 8 2 4 3 2 8" xfId="39682" xr:uid="{4634F5D4-36CF-41F8-A0A1-CE0C34BF3185}"/>
    <cellStyle name="Normal 8 2 4 3 2 9" xfId="39683" xr:uid="{20237F9E-64AA-4573-80AE-2A331A525346}"/>
    <cellStyle name="Normal 8 2 4 3 3" xfId="39684" xr:uid="{49D3390D-8EDD-4389-A1EA-A36B3FC9369A}"/>
    <cellStyle name="Normal 8 2 4 3 3 2" xfId="39685" xr:uid="{6859C9EE-0EA9-4965-A23A-6F5454B0ED61}"/>
    <cellStyle name="Normal 8 2 4 3 3 3" xfId="39686" xr:uid="{4D053AFF-98F3-461E-992C-BDA5744F1CC7}"/>
    <cellStyle name="Normal 8 2 4 3 4" xfId="39687" xr:uid="{1BA9CD3A-EF2B-4810-A5BD-8D39DDEC09A9}"/>
    <cellStyle name="Normal 8 2 4 3 4 2" xfId="39688" xr:uid="{A9752833-0A7E-447E-8088-768F4A24309B}"/>
    <cellStyle name="Normal 8 2 4 3 4 3" xfId="39689" xr:uid="{A075E247-29BE-4237-A142-6C3BAE0E6CA5}"/>
    <cellStyle name="Normal 8 2 4 3 5" xfId="39690" xr:uid="{AAA07FEA-9C23-48AE-8E12-49E3F9935711}"/>
    <cellStyle name="Normal 8 2 4 3 5 2" xfId="39691" xr:uid="{F23C8707-115E-4B4C-9860-A397842D683E}"/>
    <cellStyle name="Normal 8 2 4 3 5 3" xfId="39692" xr:uid="{40088E3A-E317-4EC0-94E9-A3CE08B63471}"/>
    <cellStyle name="Normal 8 2 4 3 6" xfId="39693" xr:uid="{5A8BE6A4-7917-4532-A051-AE493C3153E9}"/>
    <cellStyle name="Normal 8 2 4 3 6 2" xfId="39694" xr:uid="{FF39E748-7369-4FA6-B4AF-4D9F81452860}"/>
    <cellStyle name="Normal 8 2 4 3 6 3" xfId="39695" xr:uid="{99C370D4-AC71-42B8-9F80-29986DC6C97A}"/>
    <cellStyle name="Normal 8 2 4 3 7" xfId="39696" xr:uid="{4EEA0E79-9D5D-4CD4-A0DB-67E6A173378B}"/>
    <cellStyle name="Normal 8 2 4 3 7 2" xfId="39697" xr:uid="{51024E67-246D-4D06-8860-3818C02D7984}"/>
    <cellStyle name="Normal 8 2 4 3 7 3" xfId="39698" xr:uid="{FBC19EBC-7CF8-4E2B-81EF-6E6D5017E4D3}"/>
    <cellStyle name="Normal 8 2 4 3 8" xfId="39699" xr:uid="{C8F61AA7-EE31-4E1E-815C-FE0D4E41B124}"/>
    <cellStyle name="Normal 8 2 4 3 8 2" xfId="39700" xr:uid="{821544BA-4A8C-46F0-9E5F-592A156E56A7}"/>
    <cellStyle name="Normal 8 2 4 3 8 2 2" xfId="39701" xr:uid="{DDB6E690-05EB-457E-8073-1265CF736B0F}"/>
    <cellStyle name="Normal 8 2 4 3 8 2 2 2" xfId="39702" xr:uid="{42CCA539-C90B-420C-A655-BFB59648312C}"/>
    <cellStyle name="Normal 8 2 4 3 8 2 3" xfId="39703" xr:uid="{9C4DC6EE-1013-4097-B60C-30E14658BF18}"/>
    <cellStyle name="Normal 8 2 4 3 8 2 4" xfId="39704" xr:uid="{A6F05035-1FA9-4552-8CA3-BF835338FEB4}"/>
    <cellStyle name="Normal 8 2 4 3 8 2 5" xfId="39705" xr:uid="{52528025-4E8B-43F1-A3E9-C4E4B35C5D7C}"/>
    <cellStyle name="Normal 8 2 4 3 8 3" xfId="39706" xr:uid="{B11E9510-CCA6-4009-8A14-2582CD5AF88B}"/>
    <cellStyle name="Normal 8 2 4 3 8 3 2" xfId="39707" xr:uid="{8AEBC032-7C7A-4C34-AB75-2EAA8C3BA4D2}"/>
    <cellStyle name="Normal 8 2 4 3 8 4" xfId="39708" xr:uid="{A9C2B453-8A64-488A-A4D0-4E32631821F1}"/>
    <cellStyle name="Normal 8 2 4 3 8 5" xfId="39709" xr:uid="{D58B28D2-616B-4A37-A2DE-E1C8EF1EAC1B}"/>
    <cellStyle name="Normal 8 2 4 3 9" xfId="39710" xr:uid="{3D148758-CB45-4F11-B74E-AAD337D82AC1}"/>
    <cellStyle name="Normal 8 2 4 4" xfId="39711" xr:uid="{BB8C676E-01D3-4439-BCB8-2377846E388F}"/>
    <cellStyle name="Normal 8 2 4 4 2" xfId="39712" xr:uid="{61759E92-471F-4B53-8C6F-CE4049D459D5}"/>
    <cellStyle name="Normal 8 2 4 4 2 2" xfId="39713" xr:uid="{FC3F2ECD-7F4A-44B3-930D-A8FE39CDD0D3}"/>
    <cellStyle name="Normal 8 2 4 4 2 2 2" xfId="39714" xr:uid="{EE87E3A7-9988-4762-B72D-654E84A1793D}"/>
    <cellStyle name="Normal 8 2 4 4 2 2 2 2" xfId="39715" xr:uid="{FC29AB7A-CB7F-4F8F-AC14-8362F967B416}"/>
    <cellStyle name="Normal 8 2 4 4 2 2 2 2 2" xfId="39716" xr:uid="{FFAAAD0C-B044-46CD-B819-8585469EA4A6}"/>
    <cellStyle name="Normal 8 2 4 4 2 2 2 3" xfId="39717" xr:uid="{FFBFAAF3-FE3F-40EB-9A8B-71F040DC56D6}"/>
    <cellStyle name="Normal 8 2 4 4 2 2 2 4" xfId="39718" xr:uid="{2439F428-9F27-43A7-853F-AA98A2ADAB14}"/>
    <cellStyle name="Normal 8 2 4 4 2 2 2 5" xfId="39719" xr:uid="{C05E8FB2-B5D3-4799-876F-E66067344CA7}"/>
    <cellStyle name="Normal 8 2 4 4 2 2 3" xfId="39720" xr:uid="{31DB1FDB-F6EF-4747-8B94-35EAA1E9032A}"/>
    <cellStyle name="Normal 8 2 4 4 2 2 3 2" xfId="39721" xr:uid="{92CFE3D6-46CF-4497-B96F-E84D446C220E}"/>
    <cellStyle name="Normal 8 2 4 4 2 2 4" xfId="39722" xr:uid="{D6A651DC-1479-4971-993E-CB2CEA344088}"/>
    <cellStyle name="Normal 8 2 4 4 2 2 5" xfId="39723" xr:uid="{686215E0-B47D-4634-ACE2-EDF3FAD88E19}"/>
    <cellStyle name="Normal 8 2 4 4 2 3" xfId="39724" xr:uid="{0C0A55C4-0E15-4FA0-AAD3-A9DA9A7C8E62}"/>
    <cellStyle name="Normal 8 2 4 4 2 4" xfId="39725" xr:uid="{B71EA4FF-9EE0-438D-8C4A-E4A16AF9FBC2}"/>
    <cellStyle name="Normal 8 2 4 4 2 5" xfId="39726" xr:uid="{90D2C52E-BE78-44CD-A59A-6EC39A493177}"/>
    <cellStyle name="Normal 8 2 4 4 2 6" xfId="39727" xr:uid="{A0D87808-C946-4492-8810-12C4D9E0E268}"/>
    <cellStyle name="Normal 8 2 4 4 2 6 2" xfId="39728" xr:uid="{4010D3C5-5DF6-4BB3-8ADB-CC2158BD2D1A}"/>
    <cellStyle name="Normal 8 2 4 4 2 7" xfId="39729" xr:uid="{005AA611-8CA8-4B24-A92A-8FFF679529A0}"/>
    <cellStyle name="Normal 8 2 4 4 2 8" xfId="39730" xr:uid="{A205F3F4-DB7E-45B9-B748-F56A28EA21C1}"/>
    <cellStyle name="Normal 8 2 4 4 2 9" xfId="39731" xr:uid="{2CC68B0B-6029-4275-A144-59DF3EB3C824}"/>
    <cellStyle name="Normal 8 2 4 4 3" xfId="39732" xr:uid="{414D9D18-421F-4F29-B7B7-4663D5F221B7}"/>
    <cellStyle name="Normal 8 2 4 4 3 2" xfId="39733" xr:uid="{F4BAF47B-2C71-41DC-9D4C-EFFB8D790526}"/>
    <cellStyle name="Normal 8 2 4 4 3 2 2" xfId="39734" xr:uid="{D44BDB51-7E7B-4179-9601-A65FB53F461A}"/>
    <cellStyle name="Normal 8 2 4 4 3 2 2 2" xfId="39735" xr:uid="{90B3196B-B6B0-474D-A195-54C8446DE52B}"/>
    <cellStyle name="Normal 8 2 4 4 3 2 3" xfId="39736" xr:uid="{96A4E491-CA09-4706-AD94-33D8409DD8B1}"/>
    <cellStyle name="Normal 8 2 4 4 3 2 4" xfId="39737" xr:uid="{04B84281-BDEE-4DAC-9EE9-F75A317FE8DE}"/>
    <cellStyle name="Normal 8 2 4 4 3 2 5" xfId="39738" xr:uid="{65659B0A-AE4F-4E67-9BE7-27847FD8532F}"/>
    <cellStyle name="Normal 8 2 4 4 3 3" xfId="39739" xr:uid="{0E43D8BD-02AE-44D4-96D4-0072E576FD70}"/>
    <cellStyle name="Normal 8 2 4 4 3 3 2" xfId="39740" xr:uid="{B1B118AD-0B1B-4AE4-96C5-B840D27E08E7}"/>
    <cellStyle name="Normal 8 2 4 4 3 4" xfId="39741" xr:uid="{E2EAA43F-CFE9-4FF6-A369-07F58E76DCAB}"/>
    <cellStyle name="Normal 8 2 4 4 3 5" xfId="39742" xr:uid="{5BADA8F8-6C53-4D3E-A7D7-51FD002BC0A8}"/>
    <cellStyle name="Normal 8 2 4 4 4" xfId="39743" xr:uid="{089FD904-7B9D-4AAE-B591-F5AF3EB8A002}"/>
    <cellStyle name="Normal 8 2 4 4 5" xfId="39744" xr:uid="{FFACF341-FE34-4F8A-8936-91F430ACD6FA}"/>
    <cellStyle name="Normal 8 2 4 4 6" xfId="39745" xr:uid="{49775EBF-6AF5-4381-97AF-1CE68BFC89BF}"/>
    <cellStyle name="Normal 8 2 4 4 6 2" xfId="39746" xr:uid="{1A18014A-DB9D-4556-AE5C-8CE46A6D1385}"/>
    <cellStyle name="Normal 8 2 4 4 7" xfId="39747" xr:uid="{D5E1581D-14D5-4A18-87B6-15DC51C352E5}"/>
    <cellStyle name="Normal 8 2 4 4 8" xfId="39748" xr:uid="{C08CF948-FE21-47BB-ADB1-6AD230BEC4CD}"/>
    <cellStyle name="Normal 8 2 4 4 9" xfId="39749" xr:uid="{34379479-6DE0-444E-BC31-E7EB3CAC9FC0}"/>
    <cellStyle name="Normal 8 2 4 5" xfId="39750" xr:uid="{9DE8C8F5-41BC-413E-BB4E-AB95CD2E67F8}"/>
    <cellStyle name="Normal 8 2 4 6" xfId="39751" xr:uid="{8DCBFA02-FEB7-4F08-A0B4-EE66F531B493}"/>
    <cellStyle name="Normal 8 2 4 7" xfId="39752" xr:uid="{836EBEE2-AE96-45AE-8894-5E5E78ECCA0D}"/>
    <cellStyle name="Normal 8 2 4 8" xfId="39753" xr:uid="{CC6AB793-B3A5-4958-84AD-D39B853F5106}"/>
    <cellStyle name="Normal 8 2 4 9" xfId="39754" xr:uid="{3C4B3199-2E0D-4E84-B6D5-D30D3E022E4B}"/>
    <cellStyle name="Normal 8 2 4 9 2" xfId="39755" xr:uid="{3D295017-B018-4F4A-AC97-19CA8B397DC0}"/>
    <cellStyle name="Normal 8 2 4 9 2 2" xfId="39756" xr:uid="{E4D83F58-9680-4DCF-A17D-739A74B69886}"/>
    <cellStyle name="Normal 8 2 4 9 2 2 2" xfId="39757" xr:uid="{075D27D5-C6C6-4BAA-B3F3-2ECEEF912CA9}"/>
    <cellStyle name="Normal 8 2 4 9 2 3" xfId="39758" xr:uid="{E56B49D3-51BC-4C4A-A1BA-C7C2049BAD06}"/>
    <cellStyle name="Normal 8 2 4 9 2 4" xfId="39759" xr:uid="{C1169231-A2FF-4237-AB9F-14CF65EAFDFC}"/>
    <cellStyle name="Normal 8 2 4 9 2 5" xfId="39760" xr:uid="{AAB2DADD-03BA-4E02-B09A-B0D200FEAF8B}"/>
    <cellStyle name="Normal 8 2 4 9 3" xfId="39761" xr:uid="{129E2C5D-FF3D-4084-9B2A-D1B9226D8848}"/>
    <cellStyle name="Normal 8 2 4 9 3 2" xfId="39762" xr:uid="{6C5425A2-A540-4072-82F0-613BA580F4B5}"/>
    <cellStyle name="Normal 8 2 4 9 4" xfId="39763" xr:uid="{6A5C058E-B99C-43F3-8A84-E3A02226FD09}"/>
    <cellStyle name="Normal 8 2 4 9 5" xfId="39764" xr:uid="{6105AE1A-1FA7-49F1-BF1D-E0FCB7FBEB57}"/>
    <cellStyle name="Normal 8 2 5" xfId="39765" xr:uid="{A75BF8A2-6486-4EDF-937F-C72C9EF3E052}"/>
    <cellStyle name="Normal 8 2 5 10" xfId="39766" xr:uid="{7961490F-0CD6-4673-A602-F11AE4C685FB}"/>
    <cellStyle name="Normal 8 2 5 11" xfId="39767" xr:uid="{E840666B-4DB3-4092-B2FE-007EE0B98E92}"/>
    <cellStyle name="Normal 8 2 5 12" xfId="39768" xr:uid="{F55FA4F4-9A0D-4C61-872A-4DE01D355FE6}"/>
    <cellStyle name="Normal 8 2 5 12 2" xfId="39769" xr:uid="{827C193B-0372-4DDD-9C2A-88CDC31968C5}"/>
    <cellStyle name="Normal 8 2 5 13" xfId="39770" xr:uid="{65A1835B-0E1A-4285-B031-487C16C1D74F}"/>
    <cellStyle name="Normal 8 2 5 14" xfId="39771" xr:uid="{879BD56B-141B-47A7-AE08-163538B1FBD5}"/>
    <cellStyle name="Normal 8 2 5 15" xfId="39772" xr:uid="{BD82BEF3-D524-4903-BBA2-09D60965BE06}"/>
    <cellStyle name="Normal 8 2 5 2" xfId="39773" xr:uid="{30DD4F76-602B-4667-9F27-AD5364DB5200}"/>
    <cellStyle name="Normal 8 2 5 2 2" xfId="39774" xr:uid="{B0EFA312-0619-4F65-A8C9-96315C778C81}"/>
    <cellStyle name="Normal 8 2 5 2 2 2" xfId="39775" xr:uid="{BC6956C5-A079-4FBF-9010-4E8F13BA75D0}"/>
    <cellStyle name="Normal 8 2 5 2 2 2 2" xfId="39776" xr:uid="{C6F3088B-B9B5-45EC-AF51-44CCC6AAFDF0}"/>
    <cellStyle name="Normal 8 2 5 2 2 2 2 2" xfId="39777" xr:uid="{A02C39C4-4995-444A-9EC1-6EB6E93A051F}"/>
    <cellStyle name="Normal 8 2 5 2 2 2 2 2 2" xfId="39778" xr:uid="{6CB44338-5D56-4B3C-9A0E-B3888A8FF039}"/>
    <cellStyle name="Normal 8 2 5 2 2 2 2 3" xfId="39779" xr:uid="{1222FB7D-D8C0-4867-B38F-F66C76F5E8CF}"/>
    <cellStyle name="Normal 8 2 5 2 2 2 2 4" xfId="39780" xr:uid="{C8B8A693-9C1C-44AB-919D-66DFEF588225}"/>
    <cellStyle name="Normal 8 2 5 2 2 2 2 5" xfId="39781" xr:uid="{5EDE8631-8E91-427D-821D-20B22221F346}"/>
    <cellStyle name="Normal 8 2 5 2 2 2 3" xfId="39782" xr:uid="{075AC5F3-D353-4A0C-BEDE-F1BA689ECC68}"/>
    <cellStyle name="Normal 8 2 5 2 2 2 3 2" xfId="39783" xr:uid="{40ADC16B-F59D-4A77-9E4E-7B8D409EF3ED}"/>
    <cellStyle name="Normal 8 2 5 2 2 2 4" xfId="39784" xr:uid="{FD7361E4-47EA-4583-B156-7AC9689D33BA}"/>
    <cellStyle name="Normal 8 2 5 2 2 2 5" xfId="39785" xr:uid="{4FE9AFCC-75A3-48FC-A964-42755D25353C}"/>
    <cellStyle name="Normal 8 2 5 2 2 3" xfId="39786" xr:uid="{AD98CDE2-0E49-409B-9C50-5DBDFE743B21}"/>
    <cellStyle name="Normal 8 2 5 2 2 4" xfId="39787" xr:uid="{243E22CA-0463-40FA-BD03-CC31720BED54}"/>
    <cellStyle name="Normal 8 2 5 2 2 5" xfId="39788" xr:uid="{AB9798F8-599C-4609-9172-7FA253CCFFE1}"/>
    <cellStyle name="Normal 8 2 5 2 2 6" xfId="39789" xr:uid="{A14AA545-DC4A-42FE-8E46-9964561C2D44}"/>
    <cellStyle name="Normal 8 2 5 2 2 6 2" xfId="39790" xr:uid="{13E6B92B-48FA-402F-89C7-0FA81457DC57}"/>
    <cellStyle name="Normal 8 2 5 2 2 7" xfId="39791" xr:uid="{93A88896-5652-49D3-B150-4DA6279A886F}"/>
    <cellStyle name="Normal 8 2 5 2 2 8" xfId="39792" xr:uid="{FD08B353-FFBB-48E4-8F69-6892692148AD}"/>
    <cellStyle name="Normal 8 2 5 2 2 9" xfId="39793" xr:uid="{6B699FDC-4D4B-4DC4-A641-BAAFB3035C8B}"/>
    <cellStyle name="Normal 8 2 5 2 3" xfId="39794" xr:uid="{60BD6BE6-88B6-4A8A-B76F-D8B0F46722AF}"/>
    <cellStyle name="Normal 8 2 5 2 3 2" xfId="39795" xr:uid="{871A30E0-7666-4C56-8A12-CD0AA5C84006}"/>
    <cellStyle name="Normal 8 2 5 2 3 2 2" xfId="39796" xr:uid="{498CA159-72C0-4E0F-9010-E1F79CCF49FA}"/>
    <cellStyle name="Normal 8 2 5 2 3 2 2 2" xfId="39797" xr:uid="{FF07ED24-CD67-476A-B945-E1C1949D368C}"/>
    <cellStyle name="Normal 8 2 5 2 3 2 3" xfId="39798" xr:uid="{E515EC94-2BAB-4B74-A0CE-DE16EC442C34}"/>
    <cellStyle name="Normal 8 2 5 2 3 2 4" xfId="39799" xr:uid="{0FD94CF8-5E3C-40A6-86AE-B5C46A72E47A}"/>
    <cellStyle name="Normal 8 2 5 2 3 2 5" xfId="39800" xr:uid="{4F7B6E83-AF97-48F3-A110-EB1626ACDBEF}"/>
    <cellStyle name="Normal 8 2 5 2 3 3" xfId="39801" xr:uid="{6CABA800-0D1C-4E9C-8D82-2A3491F0B049}"/>
    <cellStyle name="Normal 8 2 5 2 3 3 2" xfId="39802" xr:uid="{D92BADB4-5415-4476-B1D2-9AB0CD38995A}"/>
    <cellStyle name="Normal 8 2 5 2 3 4" xfId="39803" xr:uid="{7797B3B8-04DD-4AD0-8DF4-5A92CEDF6B15}"/>
    <cellStyle name="Normal 8 2 5 2 3 5" xfId="39804" xr:uid="{C01F7EB8-4010-400A-8C54-C939D3960805}"/>
    <cellStyle name="Normal 8 2 5 2 4" xfId="39805" xr:uid="{A59AE1F3-EC05-4029-B990-056ECB291E8D}"/>
    <cellStyle name="Normal 8 2 5 2 5" xfId="39806" xr:uid="{DC1E8A39-0FC0-4626-83AF-42258A323F56}"/>
    <cellStyle name="Normal 8 2 5 2 6" xfId="39807" xr:uid="{F3E03D6B-6E32-4A79-8A89-F378469A21EB}"/>
    <cellStyle name="Normal 8 2 5 2 6 2" xfId="39808" xr:uid="{11207CB9-1B24-4341-9605-0211D2989911}"/>
    <cellStyle name="Normal 8 2 5 2 7" xfId="39809" xr:uid="{64486F70-1A5E-4A03-B501-458D86F8F4BF}"/>
    <cellStyle name="Normal 8 2 5 2 8" xfId="39810" xr:uid="{F51983C5-0499-4ED6-B301-7F7C56A8554B}"/>
    <cellStyle name="Normal 8 2 5 2 9" xfId="39811" xr:uid="{62661EB4-1C88-4A1C-83E1-4915504F2FEB}"/>
    <cellStyle name="Normal 8 2 5 3" xfId="39812" xr:uid="{B0CC3480-46D8-4175-A209-081383DF9611}"/>
    <cellStyle name="Normal 8 2 5 4" xfId="39813" xr:uid="{3DEB8F1F-7A83-4A29-8F4E-637D2984635A}"/>
    <cellStyle name="Normal 8 2 5 5" xfId="39814" xr:uid="{BED6C63F-044B-46E6-862F-AD4FB2AA110C}"/>
    <cellStyle name="Normal 8 2 5 6" xfId="39815" xr:uid="{9312DC8A-C70D-4CE7-BE20-69CE4C455017}"/>
    <cellStyle name="Normal 8 2 5 7" xfId="39816" xr:uid="{14D98974-94CE-48CE-8221-48B3FBCCA129}"/>
    <cellStyle name="Normal 8 2 5 8" xfId="39817" xr:uid="{13BE6EA2-664B-4D3A-B789-026B6A3BE24A}"/>
    <cellStyle name="Normal 8 2 5 8 2" xfId="39818" xr:uid="{435C09C3-3FB8-422E-B57C-3210E3AB2EB6}"/>
    <cellStyle name="Normal 8 2 5 8 2 2" xfId="39819" xr:uid="{BDB682BD-E674-4FAF-932B-E174E45ABC7D}"/>
    <cellStyle name="Normal 8 2 5 8 2 2 2" xfId="39820" xr:uid="{156C549F-89C5-4A6D-A6DE-9A66E2475EE1}"/>
    <cellStyle name="Normal 8 2 5 8 2 3" xfId="39821" xr:uid="{C36285CF-50B5-4953-8984-9496AA7AF5DA}"/>
    <cellStyle name="Normal 8 2 5 8 2 4" xfId="39822" xr:uid="{D638F96F-6242-4D70-83D4-0CA0D70428B8}"/>
    <cellStyle name="Normal 8 2 5 8 2 5" xfId="39823" xr:uid="{BA8C4C2C-C203-4319-8FA9-606F26D3153C}"/>
    <cellStyle name="Normal 8 2 5 8 3" xfId="39824" xr:uid="{3D7570CB-6BC7-477C-89A4-190F9C6D0C10}"/>
    <cellStyle name="Normal 8 2 5 8 3 2" xfId="39825" xr:uid="{78C979F3-D205-49BE-B18D-7BFE6D6A09F7}"/>
    <cellStyle name="Normal 8 2 5 8 4" xfId="39826" xr:uid="{DFBDBC07-A1DA-429F-9145-46F6F165D77F}"/>
    <cellStyle name="Normal 8 2 5 8 5" xfId="39827" xr:uid="{5FE104CF-FE32-4154-A472-B744EC03F8D9}"/>
    <cellStyle name="Normal 8 2 5 9" xfId="39828" xr:uid="{5C3E1E74-C346-4E2D-9478-3B7367067DEA}"/>
    <cellStyle name="Normal 8 2 6" xfId="39829" xr:uid="{9E7EC7FD-7285-47AE-835B-2CE557FB089C}"/>
    <cellStyle name="Normal 8 2 7" xfId="39830" xr:uid="{E930FC44-FB94-4DE1-A260-8085FCE303C3}"/>
    <cellStyle name="Normal 8 2 7 2" xfId="39831" xr:uid="{049AED15-08BD-4FA2-A7A4-CE4B2DC3580C}"/>
    <cellStyle name="Normal 8 2 7 2 2" xfId="39832" xr:uid="{D579CA2B-509D-4656-BC08-8F9C56D7C723}"/>
    <cellStyle name="Normal 8 2 7 2 2 2" xfId="39833" xr:uid="{48BCD0E6-6D25-4E73-8AAA-B9D2C88EEBFE}"/>
    <cellStyle name="Normal 8 2 7 2 2 2 2" xfId="39834" xr:uid="{DED366A4-CF90-4BA0-A6FD-02B34D654C2D}"/>
    <cellStyle name="Normal 8 2 7 2 2 2 2 2" xfId="39835" xr:uid="{3E95A30C-D526-4DF3-A0B8-0CCD9548178D}"/>
    <cellStyle name="Normal 8 2 7 2 2 2 3" xfId="39836" xr:uid="{C48AC813-4893-454D-87D9-2780E03ACF42}"/>
    <cellStyle name="Normal 8 2 7 2 2 2 4" xfId="39837" xr:uid="{AC5EE14E-E4BB-43CC-830A-9AF4DEC833B7}"/>
    <cellStyle name="Normal 8 2 7 2 2 2 5" xfId="39838" xr:uid="{4F2F6921-4A2D-4994-894C-3766F19FE810}"/>
    <cellStyle name="Normal 8 2 7 2 2 3" xfId="39839" xr:uid="{E2297460-6354-498F-AB47-6DCBDBCF9ED5}"/>
    <cellStyle name="Normal 8 2 7 2 2 3 2" xfId="39840" xr:uid="{F208101C-A415-4B84-8A20-D30D4EAEB5E0}"/>
    <cellStyle name="Normal 8 2 7 2 2 4" xfId="39841" xr:uid="{9E1D4C35-A482-4624-BE90-C4242C8B137A}"/>
    <cellStyle name="Normal 8 2 7 2 2 5" xfId="39842" xr:uid="{BCC93BE9-EF10-4D62-B523-5040FB3169C4}"/>
    <cellStyle name="Normal 8 2 7 2 3" xfId="39843" xr:uid="{F5CBEF77-F6C5-434D-B9F1-6B8ACED9B30D}"/>
    <cellStyle name="Normal 8 2 7 2 4" xfId="39844" xr:uid="{B1820AFC-8680-49DE-A8DA-4E53B6E2F974}"/>
    <cellStyle name="Normal 8 2 7 2 5" xfId="39845" xr:uid="{CB290284-64C9-42FF-A946-B72F4127962F}"/>
    <cellStyle name="Normal 8 2 7 2 6" xfId="39846" xr:uid="{FAF30A39-720A-44A4-A28E-E886AC05FC40}"/>
    <cellStyle name="Normal 8 2 7 2 6 2" xfId="39847" xr:uid="{0E22FB68-1122-4182-B755-86C8442C3B4C}"/>
    <cellStyle name="Normal 8 2 7 2 7" xfId="39848" xr:uid="{641B7960-EDA9-4317-90F6-F54A073F232C}"/>
    <cellStyle name="Normal 8 2 7 2 8" xfId="39849" xr:uid="{DA880EE3-ACAC-4BCC-80BC-7D23AFD83D0A}"/>
    <cellStyle name="Normal 8 2 7 2 9" xfId="39850" xr:uid="{744B470A-777A-4AAD-A585-1A1F46A04245}"/>
    <cellStyle name="Normal 8 2 7 3" xfId="39851" xr:uid="{05152375-7E0A-4521-B147-9711AA44928A}"/>
    <cellStyle name="Normal 8 2 7 3 2" xfId="39852" xr:uid="{EEAE7DE6-3D5F-4F3F-9B98-58102898E162}"/>
    <cellStyle name="Normal 8 2 7 3 2 2" xfId="39853" xr:uid="{B307AB2F-E0A1-47EB-981A-F5F9F03E9DE0}"/>
    <cellStyle name="Normal 8 2 7 3 2 2 2" xfId="39854" xr:uid="{174EECCD-27A0-498B-A9D9-885DF5F57E69}"/>
    <cellStyle name="Normal 8 2 7 3 2 3" xfId="39855" xr:uid="{9DAFBF76-022B-4B06-A3A5-39FC63FAAD90}"/>
    <cellStyle name="Normal 8 2 7 3 2 4" xfId="39856" xr:uid="{37C6BF9F-E75B-4313-AAC7-D3616E83066D}"/>
    <cellStyle name="Normal 8 2 7 3 2 5" xfId="39857" xr:uid="{DCB2BFA4-3008-4B2E-BA8F-FA49EB76926D}"/>
    <cellStyle name="Normal 8 2 7 3 3" xfId="39858" xr:uid="{EDFB231C-BEC0-4AA8-B365-63166D05C2B2}"/>
    <cellStyle name="Normal 8 2 7 3 3 2" xfId="39859" xr:uid="{F49C8A4A-D210-4AA6-BC6C-92FB0838687C}"/>
    <cellStyle name="Normal 8 2 7 3 4" xfId="39860" xr:uid="{918BF56B-2C70-453C-8E3C-3936EA059A3E}"/>
    <cellStyle name="Normal 8 2 7 3 5" xfId="39861" xr:uid="{CE4FC5E1-E8CA-4A53-AF08-A2768DEA4628}"/>
    <cellStyle name="Normal 8 2 7 4" xfId="39862" xr:uid="{A2DE5656-9332-4A7C-A018-BCF3DB152E6D}"/>
    <cellStyle name="Normal 8 2 7 5" xfId="39863" xr:uid="{7B2D8A44-6C17-409D-99A7-7148A5478FE6}"/>
    <cellStyle name="Normal 8 2 7 6" xfId="39864" xr:uid="{9E8F6992-2B2D-4215-A30B-7A9B666F2CAD}"/>
    <cellStyle name="Normal 8 2 7 6 2" xfId="39865" xr:uid="{93241BB4-33F2-4603-B008-BF967537AED0}"/>
    <cellStyle name="Normal 8 2 7 7" xfId="39866" xr:uid="{55CAD58B-31C3-4DB9-8716-CE13660F3540}"/>
    <cellStyle name="Normal 8 2 7 8" xfId="39867" xr:uid="{B497C3DA-3195-463F-9329-49EA9E14FE27}"/>
    <cellStyle name="Normal 8 2 7 9" xfId="39868" xr:uid="{2ABE5A70-874E-4EE4-975B-C25D23E00013}"/>
    <cellStyle name="Normal 8 2 8" xfId="39869" xr:uid="{E3F53DB2-97BD-4AB3-8E76-421309CA0320}"/>
    <cellStyle name="Normal 8 2 8 2" xfId="39870" xr:uid="{BFB2152F-7EBF-4CA5-920B-9CD2E052C6C8}"/>
    <cellStyle name="Normal 8 2 8 3" xfId="39871" xr:uid="{CF025A54-D942-4AC6-BBA6-03EBFB81E2AC}"/>
    <cellStyle name="Normal 8 2 9" xfId="39872" xr:uid="{8314B0DF-0FF3-496C-BE47-3BD351BEBE0D}"/>
    <cellStyle name="Normal 8 2 9 2" xfId="39873" xr:uid="{0BDB9C39-20FD-4EB2-9806-37C942580B1E}"/>
    <cellStyle name="Normal 8 2 9 3" xfId="39874" xr:uid="{5B0B7C3F-64AD-4F1C-94D7-32962E603258}"/>
    <cellStyle name="Normal 8 20" xfId="39875" xr:uid="{5F790F9C-4BD9-4B67-858C-68B90C76E72C}"/>
    <cellStyle name="Normal 8 21" xfId="39876" xr:uid="{1C91D469-E189-42D0-A75E-D5D82C5FC19B}"/>
    <cellStyle name="Normal 8 22" xfId="39877" xr:uid="{99A14EBF-EE7B-4FD8-A4FD-2F766C0F2FFF}"/>
    <cellStyle name="Normal 8 23" xfId="39878" xr:uid="{FE3D7407-639C-4565-8386-1102F3739611}"/>
    <cellStyle name="Normal 8 24" xfId="39879" xr:uid="{4137055F-6F41-4EE5-AA88-8CAF63B26FE1}"/>
    <cellStyle name="Normal 8 25" xfId="39880" xr:uid="{958C5AD6-98AE-43E2-9479-180E0680AE16}"/>
    <cellStyle name="Normal 8 26" xfId="39881" xr:uid="{13E6964B-A9FB-4B06-9C48-2D695CA455DA}"/>
    <cellStyle name="Normal 8 27" xfId="39882" xr:uid="{01BCDAE5-2F65-44C1-A0E7-C64B289CF353}"/>
    <cellStyle name="Normal 8 28" xfId="39883" xr:uid="{86E66A0C-17D8-4FDA-B379-D5374F097CE2}"/>
    <cellStyle name="Normal 8 29" xfId="39884" xr:uid="{E1F8A316-CCC7-42C1-BC95-26E0128CB694}"/>
    <cellStyle name="Normal 8 3" xfId="332" xr:uid="{66B47F90-F002-4035-ADC4-A905FD0BE6A7}"/>
    <cellStyle name="Normal 8 3 2" xfId="39886" xr:uid="{B6886682-020F-4601-9C14-C8B4DC10AD63}"/>
    <cellStyle name="Normal 8 3 3" xfId="39887" xr:uid="{5F71A0DD-2B8A-4D61-948E-83845EAA9C5C}"/>
    <cellStyle name="Normal 8 3 4" xfId="39885" xr:uid="{71D27DDC-BD66-47E1-BBFD-C5372BA70903}"/>
    <cellStyle name="Normal 8 30" xfId="39888" xr:uid="{B127B496-9AC9-4FAA-8FC6-AD1DC586C1F0}"/>
    <cellStyle name="Normal 8 31" xfId="39889" xr:uid="{6ECD3FC5-36F2-4B1D-A128-FB404A0063F6}"/>
    <cellStyle name="Normal 8 32" xfId="39890" xr:uid="{CECF87C2-CE26-4A55-A7B4-861DFEEBD1AD}"/>
    <cellStyle name="Normal 8 33" xfId="39891" xr:uid="{B9CD3A3C-6EFE-4362-B08A-CC6F65C5616B}"/>
    <cellStyle name="Normal 8 34" xfId="39892" xr:uid="{D9CB3D91-4ED9-4BF2-A373-4B18D3511DB0}"/>
    <cellStyle name="Normal 8 35" xfId="39893" xr:uid="{95F050EE-75C8-4F7E-BDA7-4373B93A8581}"/>
    <cellStyle name="Normal 8 36" xfId="39894" xr:uid="{86C1ECFD-9BDA-42F0-923F-847C665C9153}"/>
    <cellStyle name="Normal 8 37" xfId="39895" xr:uid="{C681C052-D4E5-44DB-AEE9-7B57DA05D7C1}"/>
    <cellStyle name="Normal 8 38" xfId="39896" xr:uid="{A6CBEB8C-F958-4EF9-A310-4D8D249E783D}"/>
    <cellStyle name="Normal 8 39" xfId="39897" xr:uid="{60986D57-C537-4C5C-B8D0-AF6D72F99EB3}"/>
    <cellStyle name="Normal 8 4" xfId="39898" xr:uid="{826E3CA8-46A2-4399-AE37-BEB44AC78568}"/>
    <cellStyle name="Normal 8 4 10" xfId="39899" xr:uid="{1B378A66-2950-4D50-BAB2-DE0F8EE588B3}"/>
    <cellStyle name="Normal 8 4 11" xfId="39900" xr:uid="{ADB6D8FF-FC44-4D70-86DF-41FC6A958227}"/>
    <cellStyle name="Normal 8 4 12" xfId="39901" xr:uid="{90C6F32F-BB16-49E0-89AA-623F54A29A3F}"/>
    <cellStyle name="Normal 8 4 13" xfId="39902" xr:uid="{ED06781E-9047-4DCF-901E-8652980A1D62}"/>
    <cellStyle name="Normal 8 4 13 2" xfId="39903" xr:uid="{4F38A2F2-9602-4E19-874C-A6CD71A9E553}"/>
    <cellStyle name="Normal 8 4 14" xfId="39904" xr:uid="{29DFB865-6740-4700-8BE8-2A524AD35FA6}"/>
    <cellStyle name="Normal 8 4 15" xfId="39905" xr:uid="{AB9D7E57-F0E7-4266-A671-074EBFE4625C}"/>
    <cellStyle name="Normal 8 4 16" xfId="39906" xr:uid="{326FDE19-2781-4B74-A19B-E0DB8B64827C}"/>
    <cellStyle name="Normal 8 4 2" xfId="39907" xr:uid="{5A6EFB18-367E-4B99-83AE-995EAFBA26DB}"/>
    <cellStyle name="Normal 8 4 2 10" xfId="39908" xr:uid="{9BE5157D-9DED-4832-809A-5C30FD13BD02}"/>
    <cellStyle name="Normal 8 4 2 11" xfId="39909" xr:uid="{F896711D-4DEC-4F0C-8151-5E183FB937E7}"/>
    <cellStyle name="Normal 8 4 2 12" xfId="39910" xr:uid="{BC1C6F91-4FE0-4B26-8998-A28A7AA12D5D}"/>
    <cellStyle name="Normal 8 4 2 13" xfId="39911" xr:uid="{55FFA217-E4BF-4C4C-A29D-58CC332BC61B}"/>
    <cellStyle name="Normal 8 4 2 13 2" xfId="39912" xr:uid="{3CFA1C2F-E0A3-43F6-9CA4-5749ECAE3645}"/>
    <cellStyle name="Normal 8 4 2 14" xfId="39913" xr:uid="{0AA9BC45-2F2D-469C-B618-9301E43911FD}"/>
    <cellStyle name="Normal 8 4 2 15" xfId="39914" xr:uid="{4B6B71D0-6E3B-49AB-9200-66269F17C9C0}"/>
    <cellStyle name="Normal 8 4 2 16" xfId="39915" xr:uid="{EB9D1A2B-5BEF-4DCB-BA8A-13BCFDB6187B}"/>
    <cellStyle name="Normal 8 4 2 2" xfId="39916" xr:uid="{524D8BB3-690B-41C2-9960-FA2D8BF9D44C}"/>
    <cellStyle name="Normal 8 4 2 2 10" xfId="39917" xr:uid="{9ED228DF-17AC-4A3D-802B-87BF0AFC2DDB}"/>
    <cellStyle name="Normal 8 4 2 2 11" xfId="39918" xr:uid="{E3AECBDE-9C31-4994-8934-DE6D668A7837}"/>
    <cellStyle name="Normal 8 4 2 2 12" xfId="39919" xr:uid="{CAD0AA0B-8364-4A59-8CD2-6F01A08EF400}"/>
    <cellStyle name="Normal 8 4 2 2 12 2" xfId="39920" xr:uid="{3FCFFA60-DAB9-4A6F-A85B-321E3CFE54EC}"/>
    <cellStyle name="Normal 8 4 2 2 13" xfId="39921" xr:uid="{9B60D6B3-8DED-44C9-975C-3D81714B5851}"/>
    <cellStyle name="Normal 8 4 2 2 14" xfId="39922" xr:uid="{4CC56DCB-6785-4F80-BB97-1DF13560CB91}"/>
    <cellStyle name="Normal 8 4 2 2 15" xfId="39923" xr:uid="{3F96AAE0-9838-4870-8A0F-519FE8EAC92C}"/>
    <cellStyle name="Normal 8 4 2 2 2" xfId="39924" xr:uid="{8F0C4C84-79D2-4BFC-814B-2A4B2FBC7E2D}"/>
    <cellStyle name="Normal 8 4 2 2 2 2" xfId="39925" xr:uid="{3A877135-DAA3-4252-93D1-56643794CEF3}"/>
    <cellStyle name="Normal 8 4 2 2 2 2 2" xfId="39926" xr:uid="{513B3F4F-75A9-48F7-BB2A-40F0B42D1CCC}"/>
    <cellStyle name="Normal 8 4 2 2 2 2 2 2" xfId="39927" xr:uid="{AD60C891-3FCA-465F-8080-102EEBE3FDA1}"/>
    <cellStyle name="Normal 8 4 2 2 2 2 2 2 2" xfId="39928" xr:uid="{216823FA-FE5B-4293-A523-F9283A0223D7}"/>
    <cellStyle name="Normal 8 4 2 2 2 2 2 2 2 2" xfId="39929" xr:uid="{6AEC1CB0-92C2-46CF-9999-92F25BC3AFE5}"/>
    <cellStyle name="Normal 8 4 2 2 2 2 2 2 3" xfId="39930" xr:uid="{73060335-7D5A-478A-95E9-569F960506C6}"/>
    <cellStyle name="Normal 8 4 2 2 2 2 2 2 4" xfId="39931" xr:uid="{D37F7E27-EE67-4336-AA9C-D268968629C8}"/>
    <cellStyle name="Normal 8 4 2 2 2 2 2 2 5" xfId="39932" xr:uid="{02B2B118-87C6-452B-A23D-3086897AAE14}"/>
    <cellStyle name="Normal 8 4 2 2 2 2 2 3" xfId="39933" xr:uid="{68DFD459-6FA5-4E3C-976A-70D863B1F213}"/>
    <cellStyle name="Normal 8 4 2 2 2 2 2 3 2" xfId="39934" xr:uid="{39A270F8-C3D6-4305-AB46-341414B6AB1C}"/>
    <cellStyle name="Normal 8 4 2 2 2 2 2 4" xfId="39935" xr:uid="{3722B99C-B920-470F-81DE-E41DE9A513FE}"/>
    <cellStyle name="Normal 8 4 2 2 2 2 2 5" xfId="39936" xr:uid="{6576FA59-B7F3-44CE-9BD5-D5B9C96C1DE1}"/>
    <cellStyle name="Normal 8 4 2 2 2 2 3" xfId="39937" xr:uid="{005E5AB1-7C55-4AB7-BC70-CCAC498F811F}"/>
    <cellStyle name="Normal 8 4 2 2 2 2 4" xfId="39938" xr:uid="{76FA26FB-A520-4E0C-A42F-CA98873951FF}"/>
    <cellStyle name="Normal 8 4 2 2 2 2 5" xfId="39939" xr:uid="{6CFBD1CE-5347-4580-ADD1-9089373C7EE0}"/>
    <cellStyle name="Normal 8 4 2 2 2 2 6" xfId="39940" xr:uid="{65D7DF21-F0C1-472E-A43F-FB156AA558AE}"/>
    <cellStyle name="Normal 8 4 2 2 2 2 6 2" xfId="39941" xr:uid="{BF29BD14-BAB5-4853-A0E8-62A9AA067D91}"/>
    <cellStyle name="Normal 8 4 2 2 2 2 7" xfId="39942" xr:uid="{BAED6D3C-D028-4F48-B0EE-733F8EDDD292}"/>
    <cellStyle name="Normal 8 4 2 2 2 2 8" xfId="39943" xr:uid="{3054D6B2-694D-452B-A207-AB959C2B0CA9}"/>
    <cellStyle name="Normal 8 4 2 2 2 2 9" xfId="39944" xr:uid="{CFFE1E7C-6E49-409F-8AFE-744958C24D33}"/>
    <cellStyle name="Normal 8 4 2 2 2 3" xfId="39945" xr:uid="{86148998-7EFA-4DEC-97D6-620E74411F8D}"/>
    <cellStyle name="Normal 8 4 2 2 2 3 2" xfId="39946" xr:uid="{4739D277-4319-4796-A4B2-A287B26B14F3}"/>
    <cellStyle name="Normal 8 4 2 2 2 3 2 2" xfId="39947" xr:uid="{27D74380-5121-4782-9D48-5A33A3FA5F19}"/>
    <cellStyle name="Normal 8 4 2 2 2 3 2 2 2" xfId="39948" xr:uid="{C63B1A1C-2B29-490B-A9CB-FB6430F12421}"/>
    <cellStyle name="Normal 8 4 2 2 2 3 2 3" xfId="39949" xr:uid="{7CEBC6FF-CC1E-4A0C-B2EF-581E3C70C653}"/>
    <cellStyle name="Normal 8 4 2 2 2 3 2 4" xfId="39950" xr:uid="{4361B537-6210-4A6B-9CDE-BE9B5C3C93FF}"/>
    <cellStyle name="Normal 8 4 2 2 2 3 2 5" xfId="39951" xr:uid="{8523831F-3CE5-49C5-A28E-76D1986B56A3}"/>
    <cellStyle name="Normal 8 4 2 2 2 3 3" xfId="39952" xr:uid="{8D784C7A-C56E-4C85-92FC-6BDA4C903597}"/>
    <cellStyle name="Normal 8 4 2 2 2 3 3 2" xfId="39953" xr:uid="{EF1C92CC-A307-4476-B21C-C9F9F70642EF}"/>
    <cellStyle name="Normal 8 4 2 2 2 3 4" xfId="39954" xr:uid="{57A183B2-139C-43F7-B85B-78B16EDDB5C3}"/>
    <cellStyle name="Normal 8 4 2 2 2 3 5" xfId="39955" xr:uid="{FC83AF02-79C8-422A-A00F-2E2F47C1950F}"/>
    <cellStyle name="Normal 8 4 2 2 2 4" xfId="39956" xr:uid="{3E0C0C8C-2618-4D81-9C92-87ACB1EA6CB9}"/>
    <cellStyle name="Normal 8 4 2 2 2 5" xfId="39957" xr:uid="{70312D58-D7D8-4123-A2B4-4CE6CF42A8D6}"/>
    <cellStyle name="Normal 8 4 2 2 2 6" xfId="39958" xr:uid="{3CE8BD4D-D616-45A4-A3B0-BAB72D91BE41}"/>
    <cellStyle name="Normal 8 4 2 2 2 6 2" xfId="39959" xr:uid="{5A7DA82A-5B79-40BC-ACB9-18A746805E86}"/>
    <cellStyle name="Normal 8 4 2 2 2 7" xfId="39960" xr:uid="{0154920A-ED16-4F73-BCD7-9F0DDBE9FCE1}"/>
    <cellStyle name="Normal 8 4 2 2 2 8" xfId="39961" xr:uid="{A50DFFAF-CC55-4AE2-BC0E-EF51BDCB9B6C}"/>
    <cellStyle name="Normal 8 4 2 2 2 9" xfId="39962" xr:uid="{B9690818-25D1-4318-BFAC-E0D71214A395}"/>
    <cellStyle name="Normal 8 4 2 2 3" xfId="39963" xr:uid="{D273F2CE-CE88-4105-AB3E-A68BA675D681}"/>
    <cellStyle name="Normal 8 4 2 2 3 2" xfId="39964" xr:uid="{B1CAD2FC-930C-435A-8B4A-E49BA5D3A16A}"/>
    <cellStyle name="Normal 8 4 2 2 3 3" xfId="39965" xr:uid="{6EB3F5F2-4CF5-44C4-B7D1-AB7550F84E4E}"/>
    <cellStyle name="Normal 8 4 2 2 4" xfId="39966" xr:uid="{9D369679-A978-422B-9508-0D66CC108631}"/>
    <cellStyle name="Normal 8 4 2 2 4 2" xfId="39967" xr:uid="{761679A7-93D4-4C0D-93E1-95CBCCEBE6EB}"/>
    <cellStyle name="Normal 8 4 2 2 4 3" xfId="39968" xr:uid="{CF987DC3-980C-4482-851F-367ABF4B24C0}"/>
    <cellStyle name="Normal 8 4 2 2 5" xfId="39969" xr:uid="{B337895B-EA27-4105-8BDE-1AB836E3B73A}"/>
    <cellStyle name="Normal 8 4 2 2 5 2" xfId="39970" xr:uid="{9BAFCE72-CB1B-41D9-A8AC-EEAAD08C527B}"/>
    <cellStyle name="Normal 8 4 2 2 5 3" xfId="39971" xr:uid="{17113A32-6B58-4070-A146-4C721611D399}"/>
    <cellStyle name="Normal 8 4 2 2 6" xfId="39972" xr:uid="{F9042F65-5897-4852-8C6F-DEFD41290470}"/>
    <cellStyle name="Normal 8 4 2 2 6 2" xfId="39973" xr:uid="{0F1C470D-8573-43C7-A2C3-B48FDAF3F3B4}"/>
    <cellStyle name="Normal 8 4 2 2 6 3" xfId="39974" xr:uid="{A10930D3-1773-4FC2-8AD9-B610231C5336}"/>
    <cellStyle name="Normal 8 4 2 2 7" xfId="39975" xr:uid="{749D91FA-7C04-4AB7-B4A5-6A156B3E61A8}"/>
    <cellStyle name="Normal 8 4 2 2 7 2" xfId="39976" xr:uid="{142417F3-B006-47CC-9417-33A656AA120D}"/>
    <cellStyle name="Normal 8 4 2 2 7 3" xfId="39977" xr:uid="{10FBCB33-4EF9-4395-AD5A-4910ECAF04BC}"/>
    <cellStyle name="Normal 8 4 2 2 8" xfId="39978" xr:uid="{2F0D79A3-25D7-4476-B519-E9DB86492B6E}"/>
    <cellStyle name="Normal 8 4 2 2 8 2" xfId="39979" xr:uid="{3ED0096E-C596-4F5D-98A0-260671E2BFAA}"/>
    <cellStyle name="Normal 8 4 2 2 8 2 2" xfId="39980" xr:uid="{B5AA9838-496A-4213-BC14-35CC8B5091C0}"/>
    <cellStyle name="Normal 8 4 2 2 8 2 2 2" xfId="39981" xr:uid="{1140A792-86CA-4976-9022-12697A87988D}"/>
    <cellStyle name="Normal 8 4 2 2 8 2 3" xfId="39982" xr:uid="{9F99F365-BCCB-4A04-AC00-B4D848D41BF6}"/>
    <cellStyle name="Normal 8 4 2 2 8 2 4" xfId="39983" xr:uid="{F797CE8C-A5BE-4E65-8887-54BE871DB069}"/>
    <cellStyle name="Normal 8 4 2 2 8 2 5" xfId="39984" xr:uid="{F42C08C9-5954-4E37-AE37-46FED346D68C}"/>
    <cellStyle name="Normal 8 4 2 2 8 3" xfId="39985" xr:uid="{793ACBBB-0884-4C5F-B3AD-E52F3A852B25}"/>
    <cellStyle name="Normal 8 4 2 2 8 3 2" xfId="39986" xr:uid="{9B6BE5B1-EC4A-433F-B5FA-FA392682AFA6}"/>
    <cellStyle name="Normal 8 4 2 2 8 4" xfId="39987" xr:uid="{93FFD246-AF90-4B59-997C-F33550DAE5CC}"/>
    <cellStyle name="Normal 8 4 2 2 8 5" xfId="39988" xr:uid="{75D6C17C-A285-4549-B3B5-8B657A58AD4E}"/>
    <cellStyle name="Normal 8 4 2 2 9" xfId="39989" xr:uid="{BAB2D430-D95A-4520-AD83-30204D7FEA25}"/>
    <cellStyle name="Normal 8 4 2 3" xfId="39990" xr:uid="{769E7094-1176-4EFA-85B1-E2CD9489FDDD}"/>
    <cellStyle name="Normal 8 4 2 3 2" xfId="39991" xr:uid="{23F4C6CA-B581-483C-8200-7E3ADE120D81}"/>
    <cellStyle name="Normal 8 4 2 3 3" xfId="39992" xr:uid="{0A61C3BB-5BFC-460B-BA44-C38DCA2F1C28}"/>
    <cellStyle name="Normal 8 4 2 4" xfId="39993" xr:uid="{F84D33C5-B436-47F9-9484-6D91C136B942}"/>
    <cellStyle name="Normal 8 4 2 4 2" xfId="39994" xr:uid="{25AF4706-F2C6-404F-8227-F25F347BFA61}"/>
    <cellStyle name="Normal 8 4 2 4 2 2" xfId="39995" xr:uid="{1DB11FE2-8193-47F1-8411-E46A00597CA1}"/>
    <cellStyle name="Normal 8 4 2 4 2 2 2" xfId="39996" xr:uid="{1F53D5C1-279E-4350-8CE6-6FA03FD7AD02}"/>
    <cellStyle name="Normal 8 4 2 4 2 2 2 2" xfId="39997" xr:uid="{33A0F779-EBAF-4F8A-8248-12197015F68E}"/>
    <cellStyle name="Normal 8 4 2 4 2 2 2 2 2" xfId="39998" xr:uid="{B4547036-6C22-4E0D-9F8E-A56B3CF90A71}"/>
    <cellStyle name="Normal 8 4 2 4 2 2 2 3" xfId="39999" xr:uid="{BC1D6845-113E-4727-87F7-788EF81675FB}"/>
    <cellStyle name="Normal 8 4 2 4 2 2 2 4" xfId="40000" xr:uid="{973048E4-E3E8-4C62-B15B-5CBC070B1D11}"/>
    <cellStyle name="Normal 8 4 2 4 2 2 2 5" xfId="40001" xr:uid="{DC3111A8-84A3-4A0C-832F-594D18F93C97}"/>
    <cellStyle name="Normal 8 4 2 4 2 2 3" xfId="40002" xr:uid="{084E02D4-4A65-48B7-8F57-6FEF437BC5CD}"/>
    <cellStyle name="Normal 8 4 2 4 2 2 3 2" xfId="40003" xr:uid="{FAA1FFB3-0740-41A4-B9E3-EE2CDB644C9E}"/>
    <cellStyle name="Normal 8 4 2 4 2 2 4" xfId="40004" xr:uid="{AE4D8193-699F-4F9B-BD28-08086E135589}"/>
    <cellStyle name="Normal 8 4 2 4 2 2 5" xfId="40005" xr:uid="{CBF4705C-8F3E-407C-8E21-A847B6F7D3A6}"/>
    <cellStyle name="Normal 8 4 2 4 2 3" xfId="40006" xr:uid="{A8DBE4D0-C5F4-4960-BC04-20E183A6B4E8}"/>
    <cellStyle name="Normal 8 4 2 4 2 4" xfId="40007" xr:uid="{F36B5C0A-BCA0-479B-89D9-3D1F0A055543}"/>
    <cellStyle name="Normal 8 4 2 4 2 5" xfId="40008" xr:uid="{ED4E1057-EFCF-4076-9FFC-5CD6B7F97F89}"/>
    <cellStyle name="Normal 8 4 2 4 2 6" xfId="40009" xr:uid="{12C16E11-B180-4708-9695-4126E798FA1D}"/>
    <cellStyle name="Normal 8 4 2 4 2 6 2" xfId="40010" xr:uid="{8759437E-D23B-4A6D-AA35-2ED52B43E575}"/>
    <cellStyle name="Normal 8 4 2 4 2 7" xfId="40011" xr:uid="{A566B85F-8EA7-43D3-A812-57A4D2567F18}"/>
    <cellStyle name="Normal 8 4 2 4 2 8" xfId="40012" xr:uid="{D69A2C80-9A9F-4659-AF41-F5F14A1EC601}"/>
    <cellStyle name="Normal 8 4 2 4 2 9" xfId="40013" xr:uid="{18E0BBA4-1193-43FA-A500-BB4BDFCDE3E9}"/>
    <cellStyle name="Normal 8 4 2 4 3" xfId="40014" xr:uid="{7F80DC0F-436C-44AD-A35C-C6BCE8F4E792}"/>
    <cellStyle name="Normal 8 4 2 4 3 2" xfId="40015" xr:uid="{CB8B2E0A-191A-4334-B3A8-55F121E0545A}"/>
    <cellStyle name="Normal 8 4 2 4 3 2 2" xfId="40016" xr:uid="{7DE04CAD-0A49-4D4D-A6B9-EB1908F030AE}"/>
    <cellStyle name="Normal 8 4 2 4 3 2 2 2" xfId="40017" xr:uid="{27C33AED-BDD4-4C12-B34F-91B4124426E0}"/>
    <cellStyle name="Normal 8 4 2 4 3 2 3" xfId="40018" xr:uid="{F7FBD3CD-5178-4773-A702-64246C32F700}"/>
    <cellStyle name="Normal 8 4 2 4 3 2 4" xfId="40019" xr:uid="{E3BD23CB-1512-4054-93FC-DBE1E809BFC4}"/>
    <cellStyle name="Normal 8 4 2 4 3 2 5" xfId="40020" xr:uid="{839C2633-AEAC-4C74-8BB8-0A6AC452C105}"/>
    <cellStyle name="Normal 8 4 2 4 3 3" xfId="40021" xr:uid="{DE652113-24E6-409C-9FA9-29C10CA78D8D}"/>
    <cellStyle name="Normal 8 4 2 4 3 3 2" xfId="40022" xr:uid="{F0941A5E-ADD4-4831-BC6E-A20F7915C585}"/>
    <cellStyle name="Normal 8 4 2 4 3 4" xfId="40023" xr:uid="{36A785DD-54AF-4B57-8742-B62B71D59542}"/>
    <cellStyle name="Normal 8 4 2 4 3 5" xfId="40024" xr:uid="{4D763A47-453C-48C3-9050-376600C0F73C}"/>
    <cellStyle name="Normal 8 4 2 4 4" xfId="40025" xr:uid="{E365389C-ACA9-45D9-A5DA-98878BE9B368}"/>
    <cellStyle name="Normal 8 4 2 4 5" xfId="40026" xr:uid="{190A61AD-730C-491A-8B51-ED28ADE7A933}"/>
    <cellStyle name="Normal 8 4 2 4 6" xfId="40027" xr:uid="{36791528-4FAF-4CAD-BFAF-AF94B87F1045}"/>
    <cellStyle name="Normal 8 4 2 4 6 2" xfId="40028" xr:uid="{365688EC-B3F8-44D6-A3ED-2B303AE0F12F}"/>
    <cellStyle name="Normal 8 4 2 4 7" xfId="40029" xr:uid="{7C56BA9E-EFD1-4A56-8995-20EB03C9AAD2}"/>
    <cellStyle name="Normal 8 4 2 4 8" xfId="40030" xr:uid="{C71941C9-18C9-4852-83D5-3C3D9A9F4852}"/>
    <cellStyle name="Normal 8 4 2 4 9" xfId="40031" xr:uid="{1BDBEF21-E50B-4A79-9307-FB4C1C373157}"/>
    <cellStyle name="Normal 8 4 2 5" xfId="40032" xr:uid="{AED2FE6D-DA79-4F4A-AAF2-2472CD057733}"/>
    <cellStyle name="Normal 8 4 2 6" xfId="40033" xr:uid="{68788E07-0C70-44DA-BCF6-920E3B43EC3C}"/>
    <cellStyle name="Normal 8 4 2 7" xfId="40034" xr:uid="{85D3CB8F-37B8-42AA-96C5-A1D330961163}"/>
    <cellStyle name="Normal 8 4 2 8" xfId="40035" xr:uid="{E4924B76-9D77-41D4-AE69-34F2F8F302E7}"/>
    <cellStyle name="Normal 8 4 2 9" xfId="40036" xr:uid="{5DEDE848-F72F-4B35-8255-FBA0D2C719CB}"/>
    <cellStyle name="Normal 8 4 2 9 2" xfId="40037" xr:uid="{C6EE1763-BB01-4593-A813-79F5E38403CF}"/>
    <cellStyle name="Normal 8 4 2 9 2 2" xfId="40038" xr:uid="{4CCA8922-776A-42BC-8229-CD297B0B38F4}"/>
    <cellStyle name="Normal 8 4 2 9 2 2 2" xfId="40039" xr:uid="{A2E93096-F6A2-40E0-9C96-76F02C0F8489}"/>
    <cellStyle name="Normal 8 4 2 9 2 3" xfId="40040" xr:uid="{7501DE50-70D0-4A2F-9BB0-1659B9604A34}"/>
    <cellStyle name="Normal 8 4 2 9 2 4" xfId="40041" xr:uid="{11F4F8FC-C255-4F64-93F4-6C241409AD90}"/>
    <cellStyle name="Normal 8 4 2 9 2 5" xfId="40042" xr:uid="{50218081-824B-425C-AAA8-6302DF6E5DDD}"/>
    <cellStyle name="Normal 8 4 2 9 3" xfId="40043" xr:uid="{BD7F285F-65E0-4723-A5DB-5A05113B520C}"/>
    <cellStyle name="Normal 8 4 2 9 3 2" xfId="40044" xr:uid="{B1A6864F-F259-471B-A5DC-B6F0EE072E82}"/>
    <cellStyle name="Normal 8 4 2 9 4" xfId="40045" xr:uid="{E1D5B551-D314-465F-8875-112CCBCED92D}"/>
    <cellStyle name="Normal 8 4 2 9 5" xfId="40046" xr:uid="{A74B7089-869C-4BF5-9DD9-1E7D1625A425}"/>
    <cellStyle name="Normal 8 4 3" xfId="40047" xr:uid="{B0D8E353-AC8C-4E56-BA41-823582AA31CE}"/>
    <cellStyle name="Normal 8 4 3 10" xfId="40048" xr:uid="{416F600F-0087-4984-BC95-7F6438BF6570}"/>
    <cellStyle name="Normal 8 4 3 11" xfId="40049" xr:uid="{C4F074D2-D110-41FB-A09B-DD5A270B31F6}"/>
    <cellStyle name="Normal 8 4 3 12" xfId="40050" xr:uid="{72B02379-3392-43AB-8974-1AAC6B1DFC3E}"/>
    <cellStyle name="Normal 8 4 3 12 2" xfId="40051" xr:uid="{B9A1F4F1-B721-4D9F-82C6-3CF166ECA45C}"/>
    <cellStyle name="Normal 8 4 3 13" xfId="40052" xr:uid="{DD4CBECF-90C8-42FA-9BAB-0F9DC40AD43C}"/>
    <cellStyle name="Normal 8 4 3 14" xfId="40053" xr:uid="{E92D619B-FEB2-4090-8750-F25B2CF8E2A2}"/>
    <cellStyle name="Normal 8 4 3 15" xfId="40054" xr:uid="{4DA9E9C2-2AD8-499E-B5F3-25ED5823EF15}"/>
    <cellStyle name="Normal 8 4 3 2" xfId="40055" xr:uid="{CE9E5A56-A974-488A-8C71-99F1F01425AE}"/>
    <cellStyle name="Normal 8 4 3 2 2" xfId="40056" xr:uid="{53260CC8-A369-4FB1-AABD-47B27FABE854}"/>
    <cellStyle name="Normal 8 4 3 2 2 2" xfId="40057" xr:uid="{8D4D3CFF-A96B-4480-9B19-93E310C91EC9}"/>
    <cellStyle name="Normal 8 4 3 2 2 2 2" xfId="40058" xr:uid="{FCC4E792-9437-4862-A601-FBFBC7D017B7}"/>
    <cellStyle name="Normal 8 4 3 2 2 2 2 2" xfId="40059" xr:uid="{282DEAC5-22CA-4966-9CE5-939CE4673E32}"/>
    <cellStyle name="Normal 8 4 3 2 2 2 2 2 2" xfId="40060" xr:uid="{7E621C6E-7E4B-4B5F-A131-05723BD13760}"/>
    <cellStyle name="Normal 8 4 3 2 2 2 2 3" xfId="40061" xr:uid="{883236DB-4F2A-4DD0-B6AA-25EA2B083F37}"/>
    <cellStyle name="Normal 8 4 3 2 2 2 2 4" xfId="40062" xr:uid="{938DE3EA-8C7E-4E08-B5FA-E1AB5EE0C057}"/>
    <cellStyle name="Normal 8 4 3 2 2 2 2 5" xfId="40063" xr:uid="{B2A9F7BD-4922-437A-923A-8E02F78108EF}"/>
    <cellStyle name="Normal 8 4 3 2 2 2 3" xfId="40064" xr:uid="{5C2326AC-CFAA-4D5B-9DAE-BCFD75321919}"/>
    <cellStyle name="Normal 8 4 3 2 2 2 3 2" xfId="40065" xr:uid="{71BEA88C-D2B9-4E39-9AE0-1F9173234CA7}"/>
    <cellStyle name="Normal 8 4 3 2 2 2 4" xfId="40066" xr:uid="{B7141062-4BC9-439D-B332-EE26438D1D89}"/>
    <cellStyle name="Normal 8 4 3 2 2 2 5" xfId="40067" xr:uid="{7CCB170F-EE20-4F92-BE50-616BA429E787}"/>
    <cellStyle name="Normal 8 4 3 2 2 3" xfId="40068" xr:uid="{695FA737-59D2-4C8D-9F56-CAB8448E5303}"/>
    <cellStyle name="Normal 8 4 3 2 2 4" xfId="40069" xr:uid="{B135D57F-926F-4C9E-973C-8E98BF6F680F}"/>
    <cellStyle name="Normal 8 4 3 2 2 5" xfId="40070" xr:uid="{29011FB4-0565-4A8A-9931-5D3162403BC9}"/>
    <cellStyle name="Normal 8 4 3 2 2 6" xfId="40071" xr:uid="{B80B2C62-C977-41B1-B648-BCA9E8734809}"/>
    <cellStyle name="Normal 8 4 3 2 2 6 2" xfId="40072" xr:uid="{12C114AD-2A83-4DA2-BD9B-5B48239A7D5A}"/>
    <cellStyle name="Normal 8 4 3 2 2 7" xfId="40073" xr:uid="{C4E4E5F1-FBFB-42F0-89AD-0098402F9342}"/>
    <cellStyle name="Normal 8 4 3 2 2 8" xfId="40074" xr:uid="{99BE6539-C378-4D87-AC65-FAE04DB25772}"/>
    <cellStyle name="Normal 8 4 3 2 2 9" xfId="40075" xr:uid="{7EFBCEB7-CCD1-44CF-AF6C-2A8998A79C12}"/>
    <cellStyle name="Normal 8 4 3 2 3" xfId="40076" xr:uid="{F46885B5-8630-4A14-9157-45F5A4EAEE8D}"/>
    <cellStyle name="Normal 8 4 3 2 3 2" xfId="40077" xr:uid="{6EFA0EBB-41BA-47CF-AB5B-F3043923289E}"/>
    <cellStyle name="Normal 8 4 3 2 3 2 2" xfId="40078" xr:uid="{2284F2EB-A219-42BB-820C-AA572BF5F202}"/>
    <cellStyle name="Normal 8 4 3 2 3 2 2 2" xfId="40079" xr:uid="{77686E68-0B4E-4285-AF01-6D7F3BD389A2}"/>
    <cellStyle name="Normal 8 4 3 2 3 2 3" xfId="40080" xr:uid="{4923A0FB-A861-4137-9412-82F4DECFFAF4}"/>
    <cellStyle name="Normal 8 4 3 2 3 2 4" xfId="40081" xr:uid="{E613309B-4541-480A-98CF-924B199D2995}"/>
    <cellStyle name="Normal 8 4 3 2 3 2 5" xfId="40082" xr:uid="{4BFD7F0F-22AC-4655-A609-E06541FADBFC}"/>
    <cellStyle name="Normal 8 4 3 2 3 3" xfId="40083" xr:uid="{0184BFD0-00E7-4051-9253-3AB7C9A85824}"/>
    <cellStyle name="Normal 8 4 3 2 3 3 2" xfId="40084" xr:uid="{DF5F8718-DBCA-49B1-B2C7-99F57FBB80F9}"/>
    <cellStyle name="Normal 8 4 3 2 3 4" xfId="40085" xr:uid="{342BE62D-6285-4516-ADC6-1C1BDD486528}"/>
    <cellStyle name="Normal 8 4 3 2 3 5" xfId="40086" xr:uid="{0728163C-6C25-42E6-B9E9-4AA1DF9AA9E4}"/>
    <cellStyle name="Normal 8 4 3 2 4" xfId="40087" xr:uid="{32EFD18E-4924-488A-A027-517BC5294A07}"/>
    <cellStyle name="Normal 8 4 3 2 5" xfId="40088" xr:uid="{40FE0B76-9630-4FB4-9A6A-68DD9FCDC854}"/>
    <cellStyle name="Normal 8 4 3 2 6" xfId="40089" xr:uid="{9756CFAC-2DC7-469D-A558-800464F85C6A}"/>
    <cellStyle name="Normal 8 4 3 2 6 2" xfId="40090" xr:uid="{1A78FD4D-3CE1-4BC4-B302-E0A65C50E940}"/>
    <cellStyle name="Normal 8 4 3 2 7" xfId="40091" xr:uid="{0C4B0029-AD0F-47D1-9148-9356BBE1E615}"/>
    <cellStyle name="Normal 8 4 3 2 8" xfId="40092" xr:uid="{E3C9B430-DDBB-4426-A52C-6EBD04A2996C}"/>
    <cellStyle name="Normal 8 4 3 2 9" xfId="40093" xr:uid="{4E2109C9-0EB6-4498-8B35-7E79B65652DE}"/>
    <cellStyle name="Normal 8 4 3 3" xfId="40094" xr:uid="{0AC1D7B4-3BF6-4F73-9F69-643B93776B5A}"/>
    <cellStyle name="Normal 8 4 3 4" xfId="40095" xr:uid="{964A3D73-EC34-4187-885A-82FA48BE7407}"/>
    <cellStyle name="Normal 8 4 3 5" xfId="40096" xr:uid="{0D522D0A-491E-4ADA-BF32-C5EE49E2B845}"/>
    <cellStyle name="Normal 8 4 3 6" xfId="40097" xr:uid="{EEDAB355-22F4-488B-8F75-1E42E8B2C757}"/>
    <cellStyle name="Normal 8 4 3 7" xfId="40098" xr:uid="{D08C4150-421C-4853-BAC8-15B818F22E98}"/>
    <cellStyle name="Normal 8 4 3 8" xfId="40099" xr:uid="{6934E280-BA05-4318-997D-F81F3A7D9E4F}"/>
    <cellStyle name="Normal 8 4 3 8 2" xfId="40100" xr:uid="{24B16B83-5FC2-43D2-8E07-23C79580CF16}"/>
    <cellStyle name="Normal 8 4 3 8 2 2" xfId="40101" xr:uid="{35CCDC58-A334-47B3-B708-49C5E7C42DE6}"/>
    <cellStyle name="Normal 8 4 3 8 2 2 2" xfId="40102" xr:uid="{7512C494-E5C5-4D17-8E7D-0112ADBE266C}"/>
    <cellStyle name="Normal 8 4 3 8 2 3" xfId="40103" xr:uid="{F4E20F13-2787-47F0-A3F0-733662921801}"/>
    <cellStyle name="Normal 8 4 3 8 2 4" xfId="40104" xr:uid="{A92BE026-5CF4-406B-BCE5-7BB32C8BE3D9}"/>
    <cellStyle name="Normal 8 4 3 8 2 5" xfId="40105" xr:uid="{B7A9F5EF-5327-4367-84C6-6E3CD49FA83E}"/>
    <cellStyle name="Normal 8 4 3 8 3" xfId="40106" xr:uid="{4F20B79F-3AF8-4B44-B27F-D586644F14E7}"/>
    <cellStyle name="Normal 8 4 3 8 3 2" xfId="40107" xr:uid="{3834B1B3-51F5-437B-898B-1061EE20B1BA}"/>
    <cellStyle name="Normal 8 4 3 8 4" xfId="40108" xr:uid="{179C4DD4-E402-43DB-89F4-C60C8C5B9E16}"/>
    <cellStyle name="Normal 8 4 3 8 5" xfId="40109" xr:uid="{5D0F6409-C042-4BE0-B259-A566F5D53415}"/>
    <cellStyle name="Normal 8 4 3 9" xfId="40110" xr:uid="{B7B3FD10-AA59-4CB7-BAEA-0B232025E98B}"/>
    <cellStyle name="Normal 8 4 4" xfId="40111" xr:uid="{863AF22B-36DC-4E52-8226-6BEFC6B35D24}"/>
    <cellStyle name="Normal 8 4 4 2" xfId="40112" xr:uid="{03C9701E-E597-46DE-8D03-D53E073C807A}"/>
    <cellStyle name="Normal 8 4 4 2 2" xfId="40113" xr:uid="{C2F42583-3B08-441B-9AC7-B65EC491E4B1}"/>
    <cellStyle name="Normal 8 4 4 2 2 2" xfId="40114" xr:uid="{7A76ABAB-1B98-413B-87B1-2623E5779C5A}"/>
    <cellStyle name="Normal 8 4 4 2 2 2 2" xfId="40115" xr:uid="{CB0CE46A-7D29-4E8C-9CAD-9DD95E61C22C}"/>
    <cellStyle name="Normal 8 4 4 2 2 2 2 2" xfId="40116" xr:uid="{1BA72869-75DC-4C25-B8D2-8134A2F4F7B7}"/>
    <cellStyle name="Normal 8 4 4 2 2 2 3" xfId="40117" xr:uid="{0687EED6-1F36-44EA-B399-4B626B5109BA}"/>
    <cellStyle name="Normal 8 4 4 2 2 2 4" xfId="40118" xr:uid="{AAFE2E9B-48EA-4B0A-B550-6BE4730D1BEE}"/>
    <cellStyle name="Normal 8 4 4 2 2 2 5" xfId="40119" xr:uid="{88220B61-DA2C-4844-88EB-F5DE7ED270C9}"/>
    <cellStyle name="Normal 8 4 4 2 2 3" xfId="40120" xr:uid="{6FFB1D8C-446B-4EB1-9988-DF17F00EB75F}"/>
    <cellStyle name="Normal 8 4 4 2 2 3 2" xfId="40121" xr:uid="{92EA24B5-F879-4461-8D3B-01BE8644FF88}"/>
    <cellStyle name="Normal 8 4 4 2 2 4" xfId="40122" xr:uid="{F9C29E88-F08C-42C4-892E-1342F39E6514}"/>
    <cellStyle name="Normal 8 4 4 2 2 5" xfId="40123" xr:uid="{CE3C88AD-8B46-4487-8BF6-EF962062A69D}"/>
    <cellStyle name="Normal 8 4 4 2 3" xfId="40124" xr:uid="{E447F756-071C-45CD-973F-EF07CE54559E}"/>
    <cellStyle name="Normal 8 4 4 2 4" xfId="40125" xr:uid="{E0BD3002-053A-48E8-B60B-AC3B05E3914A}"/>
    <cellStyle name="Normal 8 4 4 2 5" xfId="40126" xr:uid="{6C08D077-C766-4C6C-BF56-49E54326FCCD}"/>
    <cellStyle name="Normal 8 4 4 2 6" xfId="40127" xr:uid="{CB080D7D-8DA3-4376-86BC-5E9B358CF7F9}"/>
    <cellStyle name="Normal 8 4 4 2 6 2" xfId="40128" xr:uid="{971B5B2A-7724-4C29-B69B-3EDE0CEA33FE}"/>
    <cellStyle name="Normal 8 4 4 2 7" xfId="40129" xr:uid="{8CDB0FDD-9045-4C49-BBBD-F37BE946F336}"/>
    <cellStyle name="Normal 8 4 4 2 8" xfId="40130" xr:uid="{34E7748D-FC8B-4CFA-AD49-ADDE447948B6}"/>
    <cellStyle name="Normal 8 4 4 2 9" xfId="40131" xr:uid="{20B7B64C-C73B-48F3-A8E3-B2F651801342}"/>
    <cellStyle name="Normal 8 4 4 3" xfId="40132" xr:uid="{3E18551D-9E5C-4A2B-A43C-91D7E94F3D17}"/>
    <cellStyle name="Normal 8 4 4 3 2" xfId="40133" xr:uid="{0351F6F0-C671-4C22-A6A7-9DD40D98CBFC}"/>
    <cellStyle name="Normal 8 4 4 3 2 2" xfId="40134" xr:uid="{67096C5D-18B3-4502-B06F-A12DA51AAF83}"/>
    <cellStyle name="Normal 8 4 4 3 2 2 2" xfId="40135" xr:uid="{C9142CCA-8636-4C52-B1CC-F10DA7A9506D}"/>
    <cellStyle name="Normal 8 4 4 3 2 3" xfId="40136" xr:uid="{EB8E7FFC-2B4C-45F5-A8E8-70D0F9A465FD}"/>
    <cellStyle name="Normal 8 4 4 3 2 4" xfId="40137" xr:uid="{41177637-BDDF-46F4-8200-26FB23197EE2}"/>
    <cellStyle name="Normal 8 4 4 3 2 5" xfId="40138" xr:uid="{158B131C-4132-40CA-92C8-401618AD865C}"/>
    <cellStyle name="Normal 8 4 4 3 3" xfId="40139" xr:uid="{2DEF5C13-11F4-416E-B8C1-1739B0F99C1C}"/>
    <cellStyle name="Normal 8 4 4 3 3 2" xfId="40140" xr:uid="{9CFE4362-5B83-4DAE-9359-4F356BB9E65A}"/>
    <cellStyle name="Normal 8 4 4 3 4" xfId="40141" xr:uid="{1DFFE39D-C2B4-42B1-B0BE-3DE7994AAA41}"/>
    <cellStyle name="Normal 8 4 4 3 5" xfId="40142" xr:uid="{4F85E5E2-9F15-4D20-82E5-BCC5B343BEBD}"/>
    <cellStyle name="Normal 8 4 4 4" xfId="40143" xr:uid="{4E6831EB-83AE-4470-BFEB-683E82C03E75}"/>
    <cellStyle name="Normal 8 4 4 5" xfId="40144" xr:uid="{BC3A001F-A3EA-44EE-9BBB-D77B65668949}"/>
    <cellStyle name="Normal 8 4 4 6" xfId="40145" xr:uid="{C6768687-13C9-49E6-93E2-27927247DD82}"/>
    <cellStyle name="Normal 8 4 4 6 2" xfId="40146" xr:uid="{60A57F60-1344-4712-968C-BEE5107943DC}"/>
    <cellStyle name="Normal 8 4 4 7" xfId="40147" xr:uid="{2ED56F2C-3D45-4FB1-B342-4DA419BADBEF}"/>
    <cellStyle name="Normal 8 4 4 8" xfId="40148" xr:uid="{F2CC842B-465C-4E03-A648-A89782C9BD08}"/>
    <cellStyle name="Normal 8 4 4 9" xfId="40149" xr:uid="{1B5986C0-F5D9-468F-8D8B-677E06795461}"/>
    <cellStyle name="Normal 8 4 5" xfId="40150" xr:uid="{BB8F2438-732A-4934-81A0-53D2EDDBE7BD}"/>
    <cellStyle name="Normal 8 4 5 2" xfId="40151" xr:uid="{B6E58ADA-8DF2-4AD1-B730-7871C074BC86}"/>
    <cellStyle name="Normal 8 4 5 3" xfId="40152" xr:uid="{659A5109-8864-4781-8AB1-C6180E7C024A}"/>
    <cellStyle name="Normal 8 4 6" xfId="40153" xr:uid="{980BC77B-1D69-4E22-9A51-E54F9EB01F16}"/>
    <cellStyle name="Normal 8 4 6 2" xfId="40154" xr:uid="{120AD609-8FC0-4880-842D-575558F58DD3}"/>
    <cellStyle name="Normal 8 4 6 3" xfId="40155" xr:uid="{550830C5-B224-4E64-9347-4CC84A2CF5A8}"/>
    <cellStyle name="Normal 8 4 7" xfId="40156" xr:uid="{1A6664E7-1425-4918-8EED-CCCB84D2D03A}"/>
    <cellStyle name="Normal 8 4 7 2" xfId="40157" xr:uid="{78E2BE0C-E215-4D9E-81FA-24741E282BE0}"/>
    <cellStyle name="Normal 8 4 7 3" xfId="40158" xr:uid="{0D667DAE-3053-4654-A3CA-3CCBF6729199}"/>
    <cellStyle name="Normal 8 4 8" xfId="40159" xr:uid="{07EE9959-C836-45A5-A95F-4C11A0AE52C5}"/>
    <cellStyle name="Normal 8 4 8 2" xfId="40160" xr:uid="{C2851B0D-9CC9-4F53-9EC6-677B4901F602}"/>
    <cellStyle name="Normal 8 4 8 3" xfId="40161" xr:uid="{6C943336-1B96-4DED-9BA4-61226A2755B6}"/>
    <cellStyle name="Normal 8 4 9" xfId="40162" xr:uid="{FB21FEC6-E552-432A-9512-D55317868F61}"/>
    <cellStyle name="Normal 8 4 9 2" xfId="40163" xr:uid="{7CCDF6B4-F32B-4E9F-984B-938661870E5F}"/>
    <cellStyle name="Normal 8 4 9 2 2" xfId="40164" xr:uid="{327C3F3C-1F12-4450-8B36-7E6763316B7D}"/>
    <cellStyle name="Normal 8 4 9 2 2 2" xfId="40165" xr:uid="{1B3D1F3F-31F7-4A88-B8A6-F02896F1AD18}"/>
    <cellStyle name="Normal 8 4 9 2 3" xfId="40166" xr:uid="{E25893A7-DB2C-459B-A9F7-91786D7D280D}"/>
    <cellStyle name="Normal 8 4 9 2 4" xfId="40167" xr:uid="{387FF2F8-83ED-4976-99E5-48246494EA29}"/>
    <cellStyle name="Normal 8 4 9 2 5" xfId="40168" xr:uid="{E1B8D016-401D-475D-B545-81742E46E797}"/>
    <cellStyle name="Normal 8 4 9 3" xfId="40169" xr:uid="{97709BFC-90A2-41C6-8FBD-78DDD6BE8C48}"/>
    <cellStyle name="Normal 8 4 9 3 2" xfId="40170" xr:uid="{BBEC98DF-0DE9-4F65-B424-1A6698F439FA}"/>
    <cellStyle name="Normal 8 4 9 4" xfId="40171" xr:uid="{7DB26E88-D42F-4532-A560-06BA00EE074F}"/>
    <cellStyle name="Normal 8 4 9 5" xfId="40172" xr:uid="{9176D71D-4C38-4CC4-BA47-D6ABFDC0C3A3}"/>
    <cellStyle name="Normal 8 40" xfId="40173" xr:uid="{4AD7BC12-1239-48D8-8371-2E6D13218CBC}"/>
    <cellStyle name="Normal 8 41" xfId="40174" xr:uid="{DB630BCE-6312-498E-8F32-8FFE13F96C4E}"/>
    <cellStyle name="Normal 8 42" xfId="40175" xr:uid="{3C4A04FC-A22D-42A3-B029-B7F5AE29ADCA}"/>
    <cellStyle name="Normal 8 43" xfId="40176" xr:uid="{9E24364F-0CF0-4808-A21B-8EB192B2540B}"/>
    <cellStyle name="Normal 8 44" xfId="40177" xr:uid="{71D3E1EF-BDF5-4161-8CA6-F21385C6581F}"/>
    <cellStyle name="Normal 8 45" xfId="40178" xr:uid="{DCC80777-35C5-4EEE-AE95-DA25F11226D8}"/>
    <cellStyle name="Normal 8 46" xfId="40179" xr:uid="{A97D0547-81BA-41BA-8C81-9F68D6F1451A}"/>
    <cellStyle name="Normal 8 47" xfId="40180" xr:uid="{962B0986-8B40-4B96-A059-5FDC51E48DDB}"/>
    <cellStyle name="Normal 8 48" xfId="40181" xr:uid="{93552583-727B-49BD-B87B-74AAE9065FA9}"/>
    <cellStyle name="Normal 8 49" xfId="40182" xr:uid="{F9A325E8-2FE4-483F-A602-DEB59444DAB7}"/>
    <cellStyle name="Normal 8 5" xfId="40183" xr:uid="{8696D384-3E39-4CDC-959D-A39D983FDD0F}"/>
    <cellStyle name="Normal 8 5 10" xfId="40184" xr:uid="{E90F5F76-A17C-4382-9F57-2D423A249E48}"/>
    <cellStyle name="Normal 8 5 11" xfId="40185" xr:uid="{3C3EB617-8811-49F0-AF2F-4F08C20D92B9}"/>
    <cellStyle name="Normal 8 5 12" xfId="40186" xr:uid="{462388A7-3942-4B6E-AD27-47EE6DEFECC4}"/>
    <cellStyle name="Normal 8 5 12 2" xfId="40187" xr:uid="{74EE1F05-4F87-416B-A283-6538C604B5EC}"/>
    <cellStyle name="Normal 8 5 13" xfId="40188" xr:uid="{6BFFA59E-98F0-4741-9F9A-19A5F0D3F2F7}"/>
    <cellStyle name="Normal 8 5 14" xfId="40189" xr:uid="{27EB7983-42DA-4657-A66E-13A066A4637B}"/>
    <cellStyle name="Normal 8 5 15" xfId="40190" xr:uid="{2AC1BBB3-1797-4C79-A05B-8329E5A7F97E}"/>
    <cellStyle name="Normal 8 5 2" xfId="40191" xr:uid="{1A0E1150-1366-45FA-B384-B206F1FAFF21}"/>
    <cellStyle name="Normal 8 5 2 2" xfId="40192" xr:uid="{4D31C72F-375A-4F2B-9640-406909753EC1}"/>
    <cellStyle name="Normal 8 5 2 2 2" xfId="40193" xr:uid="{02D53748-3CD2-49EB-8EA8-253C2EAA8C98}"/>
    <cellStyle name="Normal 8 5 2 2 2 2" xfId="40194" xr:uid="{EC489DCF-934A-4AE7-B589-49EEA9713038}"/>
    <cellStyle name="Normal 8 5 2 2 2 2 2" xfId="40195" xr:uid="{E5E6B657-B9EC-44BD-979B-8AA970B12EAE}"/>
    <cellStyle name="Normal 8 5 2 2 2 2 2 2" xfId="40196" xr:uid="{8ACA398E-E2F2-454D-B5AF-5AC28B9B5BB0}"/>
    <cellStyle name="Normal 8 5 2 2 2 2 3" xfId="40197" xr:uid="{F1C8B069-25A0-4A57-A4E2-F65748E3B8C5}"/>
    <cellStyle name="Normal 8 5 2 2 2 2 4" xfId="40198" xr:uid="{2A339FC1-74E0-4A53-80F2-C8A8F51ED7E4}"/>
    <cellStyle name="Normal 8 5 2 2 2 2 5" xfId="40199" xr:uid="{4F428D0E-AB69-4F3A-BFBB-50B97C020B94}"/>
    <cellStyle name="Normal 8 5 2 2 2 3" xfId="40200" xr:uid="{356F5A4E-A650-4B30-A27A-542213A5114F}"/>
    <cellStyle name="Normal 8 5 2 2 2 3 2" xfId="40201" xr:uid="{7879FDC6-7578-4E54-AEFC-D62A87C4E849}"/>
    <cellStyle name="Normal 8 5 2 2 2 4" xfId="40202" xr:uid="{66919FA9-DE20-421E-9C1B-61E7D3DC3DEF}"/>
    <cellStyle name="Normal 8 5 2 2 2 5" xfId="40203" xr:uid="{F43B4526-3A89-46F7-B8AE-BE1B1D24407D}"/>
    <cellStyle name="Normal 8 5 2 2 3" xfId="40204" xr:uid="{C03A1BC6-2A08-4D7A-AEB7-5556417DBED7}"/>
    <cellStyle name="Normal 8 5 2 2 4" xfId="40205" xr:uid="{D32CA4D8-242B-4EE3-9984-E3E89949A9C6}"/>
    <cellStyle name="Normal 8 5 2 2 5" xfId="40206" xr:uid="{01FB42FE-4581-4B81-BC1D-DED34DAC45B9}"/>
    <cellStyle name="Normal 8 5 2 2 6" xfId="40207" xr:uid="{74BBE347-B72C-484C-969C-94DBC315E73E}"/>
    <cellStyle name="Normal 8 5 2 2 6 2" xfId="40208" xr:uid="{32D7654D-9982-4888-B2E9-BB8A304751DB}"/>
    <cellStyle name="Normal 8 5 2 2 7" xfId="40209" xr:uid="{25870D36-9D20-4DE2-84F7-AE4D01CAF4B2}"/>
    <cellStyle name="Normal 8 5 2 2 8" xfId="40210" xr:uid="{19AA47AB-BB1A-497B-AA9E-1BFB97755B0E}"/>
    <cellStyle name="Normal 8 5 2 2 9" xfId="40211" xr:uid="{888BA324-F375-4AAF-9BD8-12346712EA2E}"/>
    <cellStyle name="Normal 8 5 2 3" xfId="40212" xr:uid="{1B61866F-1CC6-45C1-BD12-DB960CDAEA1D}"/>
    <cellStyle name="Normal 8 5 2 3 2" xfId="40213" xr:uid="{85209D35-68FB-40E2-A70D-FE8B8EDECFE5}"/>
    <cellStyle name="Normal 8 5 2 3 2 2" xfId="40214" xr:uid="{E6BECDF8-3746-4AC2-9D64-6F88EB4E77B9}"/>
    <cellStyle name="Normal 8 5 2 3 2 2 2" xfId="40215" xr:uid="{D17848CC-E5B9-4F55-BC61-E78EB57C5359}"/>
    <cellStyle name="Normal 8 5 2 3 2 3" xfId="40216" xr:uid="{284E4FE3-DE94-4E50-BB72-15A88FC6BDE6}"/>
    <cellStyle name="Normal 8 5 2 3 2 4" xfId="40217" xr:uid="{FBB270CF-D7AC-4AFD-A92D-03E8070B22C8}"/>
    <cellStyle name="Normal 8 5 2 3 2 5" xfId="40218" xr:uid="{79AF7D7A-B7F4-4E81-B804-E3FDDFC812E5}"/>
    <cellStyle name="Normal 8 5 2 3 3" xfId="40219" xr:uid="{33F9D35D-4515-40B0-86B4-AA30F8A89E65}"/>
    <cellStyle name="Normal 8 5 2 3 3 2" xfId="40220" xr:uid="{5C8AE76C-78AB-4AF4-9DC7-A604754A83D8}"/>
    <cellStyle name="Normal 8 5 2 3 4" xfId="40221" xr:uid="{39D154DA-9614-4E89-A63D-3A3B344F83CE}"/>
    <cellStyle name="Normal 8 5 2 3 5" xfId="40222" xr:uid="{99C321E8-FF8C-4170-A0B7-CA7683A410CD}"/>
    <cellStyle name="Normal 8 5 2 4" xfId="40223" xr:uid="{7464872A-B2E7-49BD-9777-6D983D1972B1}"/>
    <cellStyle name="Normal 8 5 2 5" xfId="40224" xr:uid="{79ADCA25-13AB-499E-B2DC-FD6977B140A8}"/>
    <cellStyle name="Normal 8 5 2 6" xfId="40225" xr:uid="{5C304B75-7436-491F-8C02-A164C843B9F0}"/>
    <cellStyle name="Normal 8 5 2 6 2" xfId="40226" xr:uid="{B7352D02-92D3-451B-80DF-E01583A35A37}"/>
    <cellStyle name="Normal 8 5 2 7" xfId="40227" xr:uid="{AE9A28F5-2102-4B33-A0D1-4F7E3DFB3256}"/>
    <cellStyle name="Normal 8 5 2 8" xfId="40228" xr:uid="{938ED91D-193F-4CFC-95B3-F74501D03282}"/>
    <cellStyle name="Normal 8 5 2 9" xfId="40229" xr:uid="{6A12294D-D3AA-4640-B12F-079DF9157703}"/>
    <cellStyle name="Normal 8 5 3" xfId="40230" xr:uid="{C464BF68-7298-4DBE-8BAC-0D86AF6DEC97}"/>
    <cellStyle name="Normal 8 5 3 2" xfId="40231" xr:uid="{F7B30D7B-041C-4838-9A33-E8F9DAA72629}"/>
    <cellStyle name="Normal 8 5 3 3" xfId="40232" xr:uid="{D0B7C641-D7DB-4CE5-87E0-85026E590B53}"/>
    <cellStyle name="Normal 8 5 4" xfId="40233" xr:uid="{E459C6BF-A1B0-42F8-B7C9-F55BFB958E54}"/>
    <cellStyle name="Normal 8 5 4 2" xfId="40234" xr:uid="{488DA553-A333-407B-A349-6384D949DF69}"/>
    <cellStyle name="Normal 8 5 4 3" xfId="40235" xr:uid="{CD2F0900-8903-4DD0-9272-D6FD238FF765}"/>
    <cellStyle name="Normal 8 5 5" xfId="40236" xr:uid="{9BE44002-E495-4271-BC8C-FE73AA308837}"/>
    <cellStyle name="Normal 8 5 5 2" xfId="40237" xr:uid="{33CF1388-E0E5-4CEB-8200-549919EA0CEE}"/>
    <cellStyle name="Normal 8 5 5 3" xfId="40238" xr:uid="{90BE59EF-3022-41CA-BD25-47E6B7D3AF73}"/>
    <cellStyle name="Normal 8 5 6" xfId="40239" xr:uid="{0809C8F4-188E-457F-B3DC-7D56978C0B66}"/>
    <cellStyle name="Normal 8 5 6 2" xfId="40240" xr:uid="{9B09C1C3-BB3E-4322-8DE3-F247E6D7E54C}"/>
    <cellStyle name="Normal 8 5 6 3" xfId="40241" xr:uid="{6C5C89D0-9B8C-48D7-A03A-A9B1AEE468B9}"/>
    <cellStyle name="Normal 8 5 7" xfId="40242" xr:uid="{0336FA0B-25AF-4681-86A1-96E1D708301B}"/>
    <cellStyle name="Normal 8 5 7 2" xfId="40243" xr:uid="{2BA65102-64C0-41E6-8E1A-466DF5E19CEE}"/>
    <cellStyle name="Normal 8 5 7 3" xfId="40244" xr:uid="{B503B758-29F0-4BE1-9BF1-A411D1B402D2}"/>
    <cellStyle name="Normal 8 5 8" xfId="40245" xr:uid="{BBFA5429-98EA-4923-BF07-AA993DB6BA73}"/>
    <cellStyle name="Normal 8 5 8 2" xfId="40246" xr:uid="{CA08F0BC-E1A0-453F-AA78-F79641EE8D09}"/>
    <cellStyle name="Normal 8 5 8 2 2" xfId="40247" xr:uid="{D5CEA8C5-0D7E-4117-B5FC-D3831781A42A}"/>
    <cellStyle name="Normal 8 5 8 2 2 2" xfId="40248" xr:uid="{931C69A7-7FE5-4E4F-86FD-DC35654AE7FE}"/>
    <cellStyle name="Normal 8 5 8 2 3" xfId="40249" xr:uid="{5DE94545-F71C-416B-BCB8-14E05D2EEA59}"/>
    <cellStyle name="Normal 8 5 8 2 4" xfId="40250" xr:uid="{86F8F102-A6F3-4FCD-ACE9-3AF6F3DDB9D7}"/>
    <cellStyle name="Normal 8 5 8 2 5" xfId="40251" xr:uid="{31E82263-51A7-460D-9432-0969BBEC3D12}"/>
    <cellStyle name="Normal 8 5 8 3" xfId="40252" xr:uid="{BC07380E-E44B-4020-A787-EE2EEB4F8428}"/>
    <cellStyle name="Normal 8 5 8 3 2" xfId="40253" xr:uid="{2F9D71B7-AC08-4772-9FC8-878C30AE0BF6}"/>
    <cellStyle name="Normal 8 5 8 4" xfId="40254" xr:uid="{6DB7D2E5-10F0-40E9-88AE-F130B2514DE2}"/>
    <cellStyle name="Normal 8 5 8 5" xfId="40255" xr:uid="{F984A8BB-CE23-42B2-8418-200D735AB869}"/>
    <cellStyle name="Normal 8 5 9" xfId="40256" xr:uid="{AA062823-81AD-45BF-A21F-526E54D8F3BF}"/>
    <cellStyle name="Normal 8 50" xfId="40257" xr:uid="{AEC12EFE-4F0E-40E9-A438-CACD88197C97}"/>
    <cellStyle name="Normal 8 51" xfId="40258" xr:uid="{567E3B71-D809-4067-BE98-6C09D3324BDC}"/>
    <cellStyle name="Normal 8 52" xfId="40259" xr:uid="{88FAE676-B3A5-4773-87AC-75133A7410D1}"/>
    <cellStyle name="Normal 8 53" xfId="40260" xr:uid="{4755B404-F0EA-4D18-8CEB-2C391E5F85B2}"/>
    <cellStyle name="Normal 8 53 2" xfId="40261" xr:uid="{61FCAE04-D92E-4EA6-8AF1-18CB0CBAE5CC}"/>
    <cellStyle name="Normal 8 54" xfId="40262" xr:uid="{E00F535E-BF69-4366-BBB1-619D26E5D4A7}"/>
    <cellStyle name="Normal 8 55" xfId="40263" xr:uid="{39330ED0-8C11-472C-84FF-28B985A23C17}"/>
    <cellStyle name="Normal 8 56" xfId="40264" xr:uid="{C0D29467-C61F-4B94-8442-8A4E3810C69D}"/>
    <cellStyle name="Normal 8 57" xfId="40265" xr:uid="{FDB698B5-9C7A-4264-8274-F95793B6C72E}"/>
    <cellStyle name="Normal 8 6" xfId="40266" xr:uid="{0138C0B8-D28B-4CC3-B22C-1616E40AB3B3}"/>
    <cellStyle name="Normal 8 6 2" xfId="40267" xr:uid="{71939090-AA1C-401F-93B8-2F4A23C0A18A}"/>
    <cellStyle name="Normal 8 6 3" xfId="40268" xr:uid="{D69D6C02-B64C-44A7-96DD-8D51840584E0}"/>
    <cellStyle name="Normal 8 7" xfId="40269" xr:uid="{62B03EAE-21A0-4941-88F1-8CD66299711D}"/>
    <cellStyle name="Normal 8 7 2" xfId="40270" xr:uid="{8AD00658-E5CF-42DC-B15A-9C30454FCCD1}"/>
    <cellStyle name="Normal 8 7 2 2" xfId="40271" xr:uid="{4F5AF5F4-3EEE-408C-B312-E84843681F66}"/>
    <cellStyle name="Normal 8 7 2 2 2" xfId="40272" xr:uid="{73385086-44BF-497B-9A9B-4FD07F9A7359}"/>
    <cellStyle name="Normal 8 7 2 2 2 2" xfId="40273" xr:uid="{01C4F7A6-C863-4E0E-9A72-0B16BFC2F98E}"/>
    <cellStyle name="Normal 8 7 2 2 2 2 2" xfId="40274" xr:uid="{007C75F3-3627-473F-B5E1-37959047FCAB}"/>
    <cellStyle name="Normal 8 7 2 2 2 3" xfId="40275" xr:uid="{43B31218-9FB7-4058-86B3-0EE9B1018703}"/>
    <cellStyle name="Normal 8 7 2 2 2 4" xfId="40276" xr:uid="{61A6BFF0-97EE-4476-95D0-E329E8E86521}"/>
    <cellStyle name="Normal 8 7 2 2 2 5" xfId="40277" xr:uid="{B8415A64-3F88-4A10-8128-E662A7F44458}"/>
    <cellStyle name="Normal 8 7 2 2 3" xfId="40278" xr:uid="{BE3CEF56-5CCD-4A47-8F12-E49239F83EE0}"/>
    <cellStyle name="Normal 8 7 2 2 3 2" xfId="40279" xr:uid="{B3A5B978-7984-45FC-ADB7-FA702B9F4C38}"/>
    <cellStyle name="Normal 8 7 2 2 4" xfId="40280" xr:uid="{2B9F0ABD-313C-4A3C-9427-0A887758E0CF}"/>
    <cellStyle name="Normal 8 7 2 2 5" xfId="40281" xr:uid="{B54FA6AB-F84B-483B-A380-86CFD58A9EC7}"/>
    <cellStyle name="Normal 8 7 2 3" xfId="40282" xr:uid="{B3D2D466-EAAF-4050-A368-E351527728A3}"/>
    <cellStyle name="Normal 8 7 2 4" xfId="40283" xr:uid="{4BD31073-9FDC-4944-A114-66658E20E690}"/>
    <cellStyle name="Normal 8 7 2 5" xfId="40284" xr:uid="{0BF0B410-4D23-41FC-BC14-D964CB736828}"/>
    <cellStyle name="Normal 8 7 2 6" xfId="40285" xr:uid="{1D1DDE0F-6B56-477F-A114-1877498C6322}"/>
    <cellStyle name="Normal 8 7 2 6 2" xfId="40286" xr:uid="{C6EFFADA-F1C3-46E5-8E3F-60F8CF0E9C99}"/>
    <cellStyle name="Normal 8 7 2 7" xfId="40287" xr:uid="{72E1116E-FFA5-4C47-B044-FB955090204B}"/>
    <cellStyle name="Normal 8 7 2 8" xfId="40288" xr:uid="{34CB0C02-C7F7-470D-96FC-F998A7556CED}"/>
    <cellStyle name="Normal 8 7 2 9" xfId="40289" xr:uid="{CFA35FAA-251B-43D2-8127-CD8B18CABAD6}"/>
    <cellStyle name="Normal 8 7 3" xfId="40290" xr:uid="{F03AB13E-25CC-4CAD-944D-4083A4DD53F5}"/>
    <cellStyle name="Normal 8 7 3 2" xfId="40291" xr:uid="{6CD60461-8299-458C-AE69-89E9C18684F4}"/>
    <cellStyle name="Normal 8 7 3 2 2" xfId="40292" xr:uid="{F8AB385B-8A45-4090-975E-C80DD2F5EFAF}"/>
    <cellStyle name="Normal 8 7 3 2 2 2" xfId="40293" xr:uid="{3EEAB908-05C5-4712-8517-B649D22EA0CD}"/>
    <cellStyle name="Normal 8 7 3 2 3" xfId="40294" xr:uid="{16B9345F-B837-46C9-837B-4A85E2B0ED18}"/>
    <cellStyle name="Normal 8 7 3 2 4" xfId="40295" xr:uid="{ECDDD114-B4AC-4EA4-A2A3-A2BA0BA926BD}"/>
    <cellStyle name="Normal 8 7 3 2 5" xfId="40296" xr:uid="{642C39A8-5829-465E-8411-A3E66B0EA33A}"/>
    <cellStyle name="Normal 8 7 3 3" xfId="40297" xr:uid="{64778F0D-2320-494C-850C-A43B53D6EA96}"/>
    <cellStyle name="Normal 8 7 3 3 2" xfId="40298" xr:uid="{24F9478E-5974-48A7-AE9C-A2FFD521D935}"/>
    <cellStyle name="Normal 8 7 3 4" xfId="40299" xr:uid="{B7EB0E00-88C3-494E-B869-6F76BF3CDAA2}"/>
    <cellStyle name="Normal 8 7 3 5" xfId="40300" xr:uid="{67301D6E-E0D6-4AE1-AB58-73F5C35FEF7E}"/>
    <cellStyle name="Normal 8 7 4" xfId="40301" xr:uid="{1CF93B36-01EB-47D5-A4C9-F9294F4DC34D}"/>
    <cellStyle name="Normal 8 7 5" xfId="40302" xr:uid="{27531138-EA6A-4B6C-84EC-B4257EBEC313}"/>
    <cellStyle name="Normal 8 7 6" xfId="40303" xr:uid="{6D2437CE-D447-4CDF-BC5A-83DF4A991AC0}"/>
    <cellStyle name="Normal 8 7 6 2" xfId="40304" xr:uid="{555F7D39-671D-47A5-8938-AF5537CBD27C}"/>
    <cellStyle name="Normal 8 7 7" xfId="40305" xr:uid="{A0BFEB0E-2B9D-4BE1-9BC2-186FC5DAD8FF}"/>
    <cellStyle name="Normal 8 7 8" xfId="40306" xr:uid="{D2AB9A1F-5A8B-4579-9F85-82BD0E5605B4}"/>
    <cellStyle name="Normal 8 7 9" xfId="40307" xr:uid="{7A656ECF-A207-4D18-8710-BB27D88EA200}"/>
    <cellStyle name="Normal 8 8" xfId="40308" xr:uid="{A635008C-B6FA-483A-A1EF-5D265EC1E90C}"/>
    <cellStyle name="Normal 8 9" xfId="40309" xr:uid="{01F02F22-185F-4330-9B62-C415267E37A3}"/>
    <cellStyle name="Normal 8_2006-2009 Updated Graph" xfId="40310" xr:uid="{4198DB04-D3E3-4A47-ADFC-A4E32AEE3375}"/>
    <cellStyle name="Normal 80" xfId="40311" xr:uid="{1120ECB2-01B3-47B1-A6A0-BB5F5F4D8950}"/>
    <cellStyle name="Normal 81" xfId="40312" xr:uid="{9A006A65-46E5-4ED5-9E6B-F4CA4DDE4AAA}"/>
    <cellStyle name="Normal 82" xfId="40313" xr:uid="{99C7EB87-C5A6-4CC4-AC18-D4F89A734B8A}"/>
    <cellStyle name="Normal 83" xfId="40314" xr:uid="{57BB9404-8A09-41C9-A413-8362849A5F26}"/>
    <cellStyle name="Normal 84" xfId="40315" xr:uid="{FEDB9C84-224E-45A7-8037-D60A7D575F0E}"/>
    <cellStyle name="Normal 85" xfId="40316" xr:uid="{E5F446EF-C326-46B3-B330-C92D5FD8DD0C}"/>
    <cellStyle name="Normal 86" xfId="40317" xr:uid="{C3701C1C-1B6A-44A6-AB50-52C632510852}"/>
    <cellStyle name="Normal 87" xfId="40318" xr:uid="{7CE4AFD3-BDB5-4B16-9E3A-7418023BBE1C}"/>
    <cellStyle name="Normal 88" xfId="43125" xr:uid="{869CA0E0-8D4A-4A0F-A6E6-58F8C764537C}"/>
    <cellStyle name="Normal 89" xfId="40319" xr:uid="{45E4EC8E-F86C-416B-8BE5-A9C74C71A3BF}"/>
    <cellStyle name="Normal 9" xfId="333" xr:uid="{06F8AE8A-EE5F-454F-AE2B-AB6502C0AFE7}"/>
    <cellStyle name="Normal 9 10" xfId="40321" xr:uid="{7DABB36D-4BEC-42A5-B3DE-624FFD32441C}"/>
    <cellStyle name="Normal 9 11" xfId="40322" xr:uid="{920E67B3-7ADD-48ED-AD80-687391388EF3}"/>
    <cellStyle name="Normal 9 11 2" xfId="40323" xr:uid="{141E2367-3B3E-4CD8-80EE-2661703EE5AC}"/>
    <cellStyle name="Normal 9 11 2 2" xfId="40324" xr:uid="{F8AC018D-81A3-49C8-B5FC-EC9CE2D363C8}"/>
    <cellStyle name="Normal 9 11 2 2 2" xfId="40325" xr:uid="{DFAD205B-122D-4552-9A39-0D50172D0E7A}"/>
    <cellStyle name="Normal 9 11 2 3" xfId="40326" xr:uid="{56B4C858-E240-4C60-AEB7-291B8A8F05CF}"/>
    <cellStyle name="Normal 9 11 2 4" xfId="40327" xr:uid="{55C43A65-F02C-42B5-B352-AC63B899E258}"/>
    <cellStyle name="Normal 9 11 2 5" xfId="40328" xr:uid="{5D654EB9-7E35-48E9-9489-CD1955ACC262}"/>
    <cellStyle name="Normal 9 11 3" xfId="40329" xr:uid="{E9DA0D9B-6952-4088-AA10-310AE0275CAB}"/>
    <cellStyle name="Normal 9 11 3 2" xfId="40330" xr:uid="{176BC7A9-CACB-4B88-A591-48F701A42CDE}"/>
    <cellStyle name="Normal 9 11 4" xfId="40331" xr:uid="{2F77D3D5-77BA-4203-9EB7-54B98803FB72}"/>
    <cellStyle name="Normal 9 11 5" xfId="40332" xr:uid="{9D264DC9-2A7B-4A57-8031-899BEC67C94D}"/>
    <cellStyle name="Normal 9 12" xfId="40333" xr:uid="{25BAE1CB-5079-4D4E-8AD1-762C26426AF3}"/>
    <cellStyle name="Normal 9 13" xfId="40334" xr:uid="{70549AC4-DA7C-44B3-ABBF-964AF4503388}"/>
    <cellStyle name="Normal 9 14" xfId="40335" xr:uid="{39BB5FAE-D3DA-4170-BEBD-108D9C6F9A09}"/>
    <cellStyle name="Normal 9 15" xfId="40336" xr:uid="{88AAF710-59FF-4817-82FF-2E29CBF358C6}"/>
    <cellStyle name="Normal 9 16" xfId="40337" xr:uid="{C04D09FB-8601-4257-959F-13CB2F904440}"/>
    <cellStyle name="Normal 9 17" xfId="40338" xr:uid="{0E682F64-C81F-49C8-BF61-B5CCB53633DE}"/>
    <cellStyle name="Normal 9 18" xfId="40339" xr:uid="{A55ED6AB-9D03-4000-A94A-D66F2F3D7D9B}"/>
    <cellStyle name="Normal 9 19" xfId="40340" xr:uid="{548B36F9-996F-4D33-9992-B122E29C8139}"/>
    <cellStyle name="Normal 9 2" xfId="334" xr:uid="{2E7076D8-2540-48A0-8021-6C37720B1B2B}"/>
    <cellStyle name="Normal 9 2 10" xfId="40342" xr:uid="{74FFF6BF-43C9-4924-9EB1-3B9416587425}"/>
    <cellStyle name="Normal 9 2 11" xfId="40343" xr:uid="{1371A42C-A68E-49B9-A8BE-4B2EE2399DA8}"/>
    <cellStyle name="Normal 9 2 12" xfId="40344" xr:uid="{76631D1F-8E76-4A6B-971B-240CF9325FC1}"/>
    <cellStyle name="Normal 9 2 13" xfId="40345" xr:uid="{C460E862-3F17-4BF6-840F-5E12C576FE3E}"/>
    <cellStyle name="Normal 9 2 13 2" xfId="40346" xr:uid="{B4A39547-3998-413A-958A-87D6D6AF6874}"/>
    <cellStyle name="Normal 9 2 14" xfId="40347" xr:uid="{100FAB7E-9C4E-4CBE-BBF3-8B93B67F785A}"/>
    <cellStyle name="Normal 9 2 15" xfId="40348" xr:uid="{BA3F512B-1D0C-4F79-9447-D24E1EF06C67}"/>
    <cellStyle name="Normal 9 2 16" xfId="40349" xr:uid="{B94591B3-5DCE-4C78-A3AE-08B5A2FB6C74}"/>
    <cellStyle name="Normal 9 2 17" xfId="40341" xr:uid="{C625E122-D17B-4160-94D9-27983259BEC1}"/>
    <cellStyle name="Normal 9 2 2" xfId="40350" xr:uid="{F60C3CDF-4A73-43F6-B57D-E1F7B24890A6}"/>
    <cellStyle name="Normal 9 2 2 10" xfId="40351" xr:uid="{7D325181-5476-4114-A381-18A868DB6976}"/>
    <cellStyle name="Normal 9 2 2 11" xfId="40352" xr:uid="{7E6A6F7D-5730-42F2-A6C9-11E6D3BDCA55}"/>
    <cellStyle name="Normal 9 2 2 12" xfId="40353" xr:uid="{37DDCA28-DCA9-4C70-838B-BA297C057639}"/>
    <cellStyle name="Normal 9 2 2 13" xfId="40354" xr:uid="{AF79EC36-4406-4025-852E-0A4EC9F9737C}"/>
    <cellStyle name="Normal 9 2 2 13 2" xfId="40355" xr:uid="{03D3F736-9012-4E0F-8CEE-7B0D0D0C299E}"/>
    <cellStyle name="Normal 9 2 2 14" xfId="40356" xr:uid="{C4276A75-A4C5-42C9-8673-82E09F2E8AB4}"/>
    <cellStyle name="Normal 9 2 2 15" xfId="40357" xr:uid="{3A9041CA-3687-4269-979C-440283070857}"/>
    <cellStyle name="Normal 9 2 2 16" xfId="40358" xr:uid="{7E3DCB62-FAB7-4AF1-9B28-E012BD236594}"/>
    <cellStyle name="Normal 9 2 2 2" xfId="40359" xr:uid="{81EDA6DF-8EF9-4400-A381-C88DD67A9D53}"/>
    <cellStyle name="Normal 9 2 2 2 10" xfId="40360" xr:uid="{05126FFE-A2A2-40FA-A5C3-1A959E88BA2F}"/>
    <cellStyle name="Normal 9 2 2 2 11" xfId="40361" xr:uid="{933932F8-7560-4479-B92A-55190E84BDCF}"/>
    <cellStyle name="Normal 9 2 2 2 12" xfId="40362" xr:uid="{3818A2BA-3B2F-479B-A81B-C133849682E7}"/>
    <cellStyle name="Normal 9 2 2 2 12 2" xfId="40363" xr:uid="{1E87BA4F-7F41-4424-B8CA-D03119588BCA}"/>
    <cellStyle name="Normal 9 2 2 2 13" xfId="40364" xr:uid="{7DE86F90-72F6-47DA-A7A5-62E921E6D2AD}"/>
    <cellStyle name="Normal 9 2 2 2 14" xfId="40365" xr:uid="{6DAD2435-7F24-4D9E-8956-325E22852E27}"/>
    <cellStyle name="Normal 9 2 2 2 15" xfId="40366" xr:uid="{A2D76281-B61E-48C1-A485-23364F366ABC}"/>
    <cellStyle name="Normal 9 2 2 2 2" xfId="40367" xr:uid="{95F202A9-D77C-4DC6-9FFC-64E218614F56}"/>
    <cellStyle name="Normal 9 2 2 2 2 2" xfId="40368" xr:uid="{FA2D51B6-610B-4FF4-9F5B-B4AB7D587E2B}"/>
    <cellStyle name="Normal 9 2 2 2 2 2 2" xfId="40369" xr:uid="{1EA53B1F-374E-4C9E-A7BA-9836C3BFA833}"/>
    <cellStyle name="Normal 9 2 2 2 2 2 2 2" xfId="40370" xr:uid="{8C7AAD22-AFCB-4019-9889-5D4511AC66E6}"/>
    <cellStyle name="Normal 9 2 2 2 2 2 2 2 2" xfId="40371" xr:uid="{1E452A91-39C6-4803-9B02-BFFE1880F9F8}"/>
    <cellStyle name="Normal 9 2 2 2 2 2 2 2 2 2" xfId="40372" xr:uid="{22D73B62-85E2-41F7-A0EA-6ACCEA47D7EF}"/>
    <cellStyle name="Normal 9 2 2 2 2 2 2 2 3" xfId="40373" xr:uid="{21CD67A7-1A7A-4F30-8260-3BF127F7B376}"/>
    <cellStyle name="Normal 9 2 2 2 2 2 2 2 4" xfId="40374" xr:uid="{FA0B5885-C926-42DB-85D6-18AAA072B446}"/>
    <cellStyle name="Normal 9 2 2 2 2 2 2 2 5" xfId="40375" xr:uid="{85FECF43-0EC0-4625-8CFB-E28AE4387584}"/>
    <cellStyle name="Normal 9 2 2 2 2 2 2 3" xfId="40376" xr:uid="{F76AB33B-EEE4-4742-9902-5E680E84B7E2}"/>
    <cellStyle name="Normal 9 2 2 2 2 2 2 3 2" xfId="40377" xr:uid="{8B7AC7D5-6C6B-4B78-A2BE-9D2281826D2D}"/>
    <cellStyle name="Normal 9 2 2 2 2 2 2 4" xfId="40378" xr:uid="{AA9771C4-7AB3-4768-90F4-D1C7D9CF0FF4}"/>
    <cellStyle name="Normal 9 2 2 2 2 2 2 5" xfId="40379" xr:uid="{5193A8BD-89F8-4ADD-8299-931CF5D927CE}"/>
    <cellStyle name="Normal 9 2 2 2 2 2 3" xfId="40380" xr:uid="{1E679F00-71C9-4D2F-B037-216ECA3736C2}"/>
    <cellStyle name="Normal 9 2 2 2 2 2 4" xfId="40381" xr:uid="{72947D74-62A0-4D24-914F-0184892C5C88}"/>
    <cellStyle name="Normal 9 2 2 2 2 2 5" xfId="40382" xr:uid="{7165C807-A8FF-44EC-9B96-11558E48E333}"/>
    <cellStyle name="Normal 9 2 2 2 2 2 6" xfId="40383" xr:uid="{AC3AEA53-8C08-452F-B21D-16F85D3925AF}"/>
    <cellStyle name="Normal 9 2 2 2 2 2 6 2" xfId="40384" xr:uid="{D8024053-921A-40FC-BDDD-91A1F42107A9}"/>
    <cellStyle name="Normal 9 2 2 2 2 2 7" xfId="40385" xr:uid="{86E0D4D7-D239-4819-944E-0EF9B77BB6CE}"/>
    <cellStyle name="Normal 9 2 2 2 2 2 8" xfId="40386" xr:uid="{0C31A85E-D3B8-4CFA-847E-17372857A2E7}"/>
    <cellStyle name="Normal 9 2 2 2 2 2 9" xfId="40387" xr:uid="{A69D84F6-7FBD-4E76-BE74-0847E9EBE1A8}"/>
    <cellStyle name="Normal 9 2 2 2 2 3" xfId="40388" xr:uid="{989F21AB-6F5F-4E38-BEE6-C4F575302528}"/>
    <cellStyle name="Normal 9 2 2 2 2 3 2" xfId="40389" xr:uid="{B66AE033-9483-4B0B-9E7A-161669E5DB23}"/>
    <cellStyle name="Normal 9 2 2 2 2 3 2 2" xfId="40390" xr:uid="{247E1C4A-F2A8-4133-AD74-272D4AD364FD}"/>
    <cellStyle name="Normal 9 2 2 2 2 3 2 2 2" xfId="40391" xr:uid="{C79EDAEB-2D91-43A1-8674-782EC6AF01EC}"/>
    <cellStyle name="Normal 9 2 2 2 2 3 2 3" xfId="40392" xr:uid="{00E1FD11-E426-4747-B675-DBFDA5A9967B}"/>
    <cellStyle name="Normal 9 2 2 2 2 3 2 4" xfId="40393" xr:uid="{C4AD9EA9-A9C5-4122-8268-E9864A07643B}"/>
    <cellStyle name="Normal 9 2 2 2 2 3 2 5" xfId="40394" xr:uid="{36AA29F3-F0CC-4401-9674-C38C6E5698A0}"/>
    <cellStyle name="Normal 9 2 2 2 2 3 3" xfId="40395" xr:uid="{20EF3B97-18BC-4E91-ADA0-CC287392D491}"/>
    <cellStyle name="Normal 9 2 2 2 2 3 3 2" xfId="40396" xr:uid="{486CB2A3-5933-40CD-AEFF-1EC69D2A49F4}"/>
    <cellStyle name="Normal 9 2 2 2 2 3 4" xfId="40397" xr:uid="{51475A4B-51C6-4203-8F11-170F78F7AAE1}"/>
    <cellStyle name="Normal 9 2 2 2 2 3 5" xfId="40398" xr:uid="{B6697CB2-0C5E-491A-93BF-0BB073FFD08E}"/>
    <cellStyle name="Normal 9 2 2 2 2 4" xfId="40399" xr:uid="{7CDDC2EA-FC22-4ABF-9B73-C68782D481C4}"/>
    <cellStyle name="Normal 9 2 2 2 2 5" xfId="40400" xr:uid="{41C12C0A-CFF4-48FF-8CE9-BEF98B75EC00}"/>
    <cellStyle name="Normal 9 2 2 2 2 6" xfId="40401" xr:uid="{7BCD221D-5912-4E62-94A2-E64B81386786}"/>
    <cellStyle name="Normal 9 2 2 2 2 6 2" xfId="40402" xr:uid="{BBFACF83-BB65-4BBB-AA00-60E210966EDF}"/>
    <cellStyle name="Normal 9 2 2 2 2 7" xfId="40403" xr:uid="{C002D2D8-B670-4A72-A84D-A853396D8DA6}"/>
    <cellStyle name="Normal 9 2 2 2 2 8" xfId="40404" xr:uid="{529761D2-14DB-4BFE-AE76-A1198B03EB0C}"/>
    <cellStyle name="Normal 9 2 2 2 2 9" xfId="40405" xr:uid="{CE847011-3A2B-4D01-A7B4-9AEBBC4613B4}"/>
    <cellStyle name="Normal 9 2 2 2 3" xfId="40406" xr:uid="{6BC7B11F-C7D9-4B93-84F7-63FFBA69D9C8}"/>
    <cellStyle name="Normal 9 2 2 2 3 2" xfId="40407" xr:uid="{CF8FD314-3F59-4D92-8782-5A915A3B6503}"/>
    <cellStyle name="Normal 9 2 2 2 3 3" xfId="40408" xr:uid="{13D39F54-A755-49E7-846F-479A7996AC04}"/>
    <cellStyle name="Normal 9 2 2 2 4" xfId="40409" xr:uid="{D7181D40-09AD-466C-AD16-2763A644943C}"/>
    <cellStyle name="Normal 9 2 2 2 4 2" xfId="40410" xr:uid="{5C04D7FE-ADA5-433C-B70D-54AD61F08053}"/>
    <cellStyle name="Normal 9 2 2 2 4 3" xfId="40411" xr:uid="{B783A225-F05C-4D16-902D-BCADB93F8434}"/>
    <cellStyle name="Normal 9 2 2 2 5" xfId="40412" xr:uid="{2376AFAB-A7F7-4DCC-BA0B-FD969AC2DC41}"/>
    <cellStyle name="Normal 9 2 2 2 5 2" xfId="40413" xr:uid="{8C6DF1A2-5EAC-4E55-9B4E-A13025E0A551}"/>
    <cellStyle name="Normal 9 2 2 2 5 3" xfId="40414" xr:uid="{0BFF9EE8-BCBE-48B6-A3A4-EC6934793ADF}"/>
    <cellStyle name="Normal 9 2 2 2 6" xfId="40415" xr:uid="{1C1FC387-909B-4306-A488-66581C4135E2}"/>
    <cellStyle name="Normal 9 2 2 2 6 2" xfId="40416" xr:uid="{91AA4702-8D0B-47B2-A371-FDA529AA2ABF}"/>
    <cellStyle name="Normal 9 2 2 2 6 3" xfId="40417" xr:uid="{D332582B-1EF4-4B78-A324-F7F69ED9782D}"/>
    <cellStyle name="Normal 9 2 2 2 7" xfId="40418" xr:uid="{83751D9D-A6D8-4A2C-97EE-7FB7A3ECFC0E}"/>
    <cellStyle name="Normal 9 2 2 2 7 2" xfId="40419" xr:uid="{177F60FB-0214-4C1C-9686-E4F200B0A2FD}"/>
    <cellStyle name="Normal 9 2 2 2 7 3" xfId="40420" xr:uid="{74D3DC73-BF0B-4414-B29D-347C7386074B}"/>
    <cellStyle name="Normal 9 2 2 2 8" xfId="40421" xr:uid="{7F2BBA4B-BBD3-49D0-9277-0E30B2D21B77}"/>
    <cellStyle name="Normal 9 2 2 2 8 2" xfId="40422" xr:uid="{D8347ACD-ACC5-474A-9A6B-2AABD5DACA46}"/>
    <cellStyle name="Normal 9 2 2 2 8 2 2" xfId="40423" xr:uid="{ED72E2D8-B890-4325-8EE6-F9856AF8582D}"/>
    <cellStyle name="Normal 9 2 2 2 8 2 2 2" xfId="40424" xr:uid="{D3979E1C-328C-4C37-918A-5CD585F7CE89}"/>
    <cellStyle name="Normal 9 2 2 2 8 2 3" xfId="40425" xr:uid="{4C270A32-FD42-417A-AC43-1359BDA4DFA8}"/>
    <cellStyle name="Normal 9 2 2 2 8 2 4" xfId="40426" xr:uid="{DAB3ED1D-2120-4877-B425-B1FC55628220}"/>
    <cellStyle name="Normal 9 2 2 2 8 2 5" xfId="40427" xr:uid="{B99B1FF8-56C4-468C-8B55-5860670C19A0}"/>
    <cellStyle name="Normal 9 2 2 2 8 3" xfId="40428" xr:uid="{19113B0F-5BCE-4A60-82C4-65D7DA8C3EC8}"/>
    <cellStyle name="Normal 9 2 2 2 8 3 2" xfId="40429" xr:uid="{4BE1FA9F-7ADA-43E4-9979-A7AE187376BC}"/>
    <cellStyle name="Normal 9 2 2 2 8 4" xfId="40430" xr:uid="{C36FD8E5-47F4-47F3-ADF3-1990DA54C535}"/>
    <cellStyle name="Normal 9 2 2 2 8 5" xfId="40431" xr:uid="{F7505038-5F87-4C7F-9CD3-A73276635788}"/>
    <cellStyle name="Normal 9 2 2 2 9" xfId="40432" xr:uid="{47AD3316-111C-4748-ABB2-DE3CF9FB6090}"/>
    <cellStyle name="Normal 9 2 2 3" xfId="40433" xr:uid="{272FABA7-AC32-4D0E-A3C3-99046FF38B17}"/>
    <cellStyle name="Normal 9 2 2 3 2" xfId="40434" xr:uid="{0831B1D5-0BAE-4683-8518-D5F8DC6921B1}"/>
    <cellStyle name="Normal 9 2 2 3 3" xfId="40435" xr:uid="{B190443D-F0BF-49C2-B573-817B38D1592A}"/>
    <cellStyle name="Normal 9 2 2 4" xfId="40436" xr:uid="{2BE866B6-438D-4C01-B03C-96338C185B91}"/>
    <cellStyle name="Normal 9 2 2 4 2" xfId="40437" xr:uid="{D321033C-0489-4956-A848-4759ADD28563}"/>
    <cellStyle name="Normal 9 2 2 4 2 2" xfId="40438" xr:uid="{7CF9E6AD-1F79-4EDA-A4FE-3527B59DC93E}"/>
    <cellStyle name="Normal 9 2 2 4 2 2 2" xfId="40439" xr:uid="{28546196-2D17-4849-BA6F-2674E9A45B3A}"/>
    <cellStyle name="Normal 9 2 2 4 2 2 2 2" xfId="40440" xr:uid="{ACB9DF1A-B662-48B6-94DA-C13005807ADA}"/>
    <cellStyle name="Normal 9 2 2 4 2 2 2 2 2" xfId="40441" xr:uid="{8B15096D-3620-4C2D-9B8F-44BE2FEDF81F}"/>
    <cellStyle name="Normal 9 2 2 4 2 2 2 3" xfId="40442" xr:uid="{8B09EA5D-0F17-4840-9A73-A0F77B2EF9E7}"/>
    <cellStyle name="Normal 9 2 2 4 2 2 2 4" xfId="40443" xr:uid="{77684DDA-9751-4572-9DE2-BF79564D109F}"/>
    <cellStyle name="Normal 9 2 2 4 2 2 2 5" xfId="40444" xr:uid="{4BAF2484-5DC7-41E7-A20E-77604DAED12B}"/>
    <cellStyle name="Normal 9 2 2 4 2 2 3" xfId="40445" xr:uid="{4C7E9229-0077-44F6-9FA6-A2606B614611}"/>
    <cellStyle name="Normal 9 2 2 4 2 2 3 2" xfId="40446" xr:uid="{9D1A51FB-B401-47F8-A743-95990E904EDE}"/>
    <cellStyle name="Normal 9 2 2 4 2 2 4" xfId="40447" xr:uid="{CA00DA26-C699-4902-A232-9C373E4657BB}"/>
    <cellStyle name="Normal 9 2 2 4 2 2 5" xfId="40448" xr:uid="{ABA4906A-3007-4DA2-B0C4-BEB9FD8458E5}"/>
    <cellStyle name="Normal 9 2 2 4 2 3" xfId="40449" xr:uid="{8A8962F9-4283-40F6-A5F6-EC4D71F577A1}"/>
    <cellStyle name="Normal 9 2 2 4 2 4" xfId="40450" xr:uid="{F54C1491-A0A8-4640-9F05-3E535F5850B1}"/>
    <cellStyle name="Normal 9 2 2 4 2 5" xfId="40451" xr:uid="{36C582CB-73D8-4F13-B919-CB9B8DC3CD32}"/>
    <cellStyle name="Normal 9 2 2 4 2 6" xfId="40452" xr:uid="{3873D36A-09AF-46EA-93D4-238EEB1F2D93}"/>
    <cellStyle name="Normal 9 2 2 4 2 6 2" xfId="40453" xr:uid="{6952A189-BBD7-40E9-8F44-CE9F4F3EB0F7}"/>
    <cellStyle name="Normal 9 2 2 4 2 7" xfId="40454" xr:uid="{CEA04D9D-2DF4-469B-A4C2-65CEE9430A61}"/>
    <cellStyle name="Normal 9 2 2 4 2 8" xfId="40455" xr:uid="{020A6D1A-AAC4-42D2-8F8B-60AD6E2CBE1E}"/>
    <cellStyle name="Normal 9 2 2 4 2 9" xfId="40456" xr:uid="{A9394ED9-6981-4BAF-A53A-14B26950AE9A}"/>
    <cellStyle name="Normal 9 2 2 4 3" xfId="40457" xr:uid="{9E3D9474-66BA-419F-B7EA-633E57857AC6}"/>
    <cellStyle name="Normal 9 2 2 4 3 2" xfId="40458" xr:uid="{DE692C1C-29B9-48B2-A886-157F4C579B25}"/>
    <cellStyle name="Normal 9 2 2 4 3 2 2" xfId="40459" xr:uid="{2AC66005-A332-4A62-A74C-245885D080C8}"/>
    <cellStyle name="Normal 9 2 2 4 3 2 2 2" xfId="40460" xr:uid="{4C6F4C78-17C0-4B32-A0A5-650021C02604}"/>
    <cellStyle name="Normal 9 2 2 4 3 2 3" xfId="40461" xr:uid="{CA1CEA13-F512-45B7-A1F5-276DC97AA758}"/>
    <cellStyle name="Normal 9 2 2 4 3 2 4" xfId="40462" xr:uid="{3AB6A818-BBCF-4FDD-84BA-28EF09656F72}"/>
    <cellStyle name="Normal 9 2 2 4 3 2 5" xfId="40463" xr:uid="{9D11A5CD-F445-4F49-82B5-3DA7D8D668A6}"/>
    <cellStyle name="Normal 9 2 2 4 3 3" xfId="40464" xr:uid="{A21E9D0B-187D-4DEE-BD56-C69C063CD048}"/>
    <cellStyle name="Normal 9 2 2 4 3 3 2" xfId="40465" xr:uid="{CF2B1D41-960C-4383-BA66-0052D822819D}"/>
    <cellStyle name="Normal 9 2 2 4 3 4" xfId="40466" xr:uid="{96210870-4CF4-4E82-928B-35C33885763A}"/>
    <cellStyle name="Normal 9 2 2 4 3 5" xfId="40467" xr:uid="{16BC6CA9-9BAE-46D8-AED3-F6F44C70FD90}"/>
    <cellStyle name="Normal 9 2 2 4 4" xfId="40468" xr:uid="{FCBBCDF0-EC43-40D7-B9D3-CD3EDF6D65CD}"/>
    <cellStyle name="Normal 9 2 2 4 5" xfId="40469" xr:uid="{2D683BFC-D1BC-433A-9C81-213ABC06A176}"/>
    <cellStyle name="Normal 9 2 2 4 6" xfId="40470" xr:uid="{090386B4-AC6C-4A97-8E58-A8295A5650ED}"/>
    <cellStyle name="Normal 9 2 2 4 6 2" xfId="40471" xr:uid="{F8897ABF-D4D7-4301-A72A-D55B55929DE5}"/>
    <cellStyle name="Normal 9 2 2 4 7" xfId="40472" xr:uid="{E018BE47-5DB8-4F8C-A68E-9FD6AD3EB15B}"/>
    <cellStyle name="Normal 9 2 2 4 8" xfId="40473" xr:uid="{95F56698-5E2D-4487-80D5-CF8CA42446C7}"/>
    <cellStyle name="Normal 9 2 2 4 9" xfId="40474" xr:uid="{F1810D06-0CEF-4A7A-A5FC-7E8841AFBD61}"/>
    <cellStyle name="Normal 9 2 2 5" xfId="40475" xr:uid="{D06C0265-3C50-4637-A231-843A4C503938}"/>
    <cellStyle name="Normal 9 2 2 6" xfId="40476" xr:uid="{C011F88B-0C48-4F19-801B-3DCA1C0FD1E2}"/>
    <cellStyle name="Normal 9 2 2 7" xfId="40477" xr:uid="{A26A282F-75A9-4732-9056-4A84B7B9BDB5}"/>
    <cellStyle name="Normal 9 2 2 8" xfId="40478" xr:uid="{32E94E4D-0721-4CBE-9DCB-25FE2EEFFBF6}"/>
    <cellStyle name="Normal 9 2 2 9" xfId="40479" xr:uid="{545D05FD-623A-413D-AB71-3391345939C9}"/>
    <cellStyle name="Normal 9 2 2 9 2" xfId="40480" xr:uid="{85E295EE-9696-4381-AFB2-EB65025A5877}"/>
    <cellStyle name="Normal 9 2 2 9 2 2" xfId="40481" xr:uid="{C8F9070B-AB58-49BB-967E-54D79DF956DF}"/>
    <cellStyle name="Normal 9 2 2 9 2 2 2" xfId="40482" xr:uid="{026C2DA8-3A6D-425D-A195-5835FE522257}"/>
    <cellStyle name="Normal 9 2 2 9 2 3" xfId="40483" xr:uid="{4C398D21-2C86-40E6-84C6-6DAAD0A88595}"/>
    <cellStyle name="Normal 9 2 2 9 2 4" xfId="40484" xr:uid="{BA35F6FB-A3D1-4C81-A65E-ED1ACFBB9490}"/>
    <cellStyle name="Normal 9 2 2 9 2 5" xfId="40485" xr:uid="{325192F0-5993-4219-9A59-77237E4FEFF6}"/>
    <cellStyle name="Normal 9 2 2 9 3" xfId="40486" xr:uid="{65799062-2C6E-4154-843A-217CE643535F}"/>
    <cellStyle name="Normal 9 2 2 9 3 2" xfId="40487" xr:uid="{C5A09474-3608-4440-9C72-A6A7926B7382}"/>
    <cellStyle name="Normal 9 2 2 9 4" xfId="40488" xr:uid="{869AD278-39AB-42B3-B32E-D4BC74DFF319}"/>
    <cellStyle name="Normal 9 2 2 9 5" xfId="40489" xr:uid="{65602319-35BD-4AE1-9640-40CE3D3477C4}"/>
    <cellStyle name="Normal 9 2 3" xfId="40490" xr:uid="{14B1C9BC-AE06-453F-A28C-568D44FD7891}"/>
    <cellStyle name="Normal 9 2 3 10" xfId="40491" xr:uid="{053577D8-10C3-4561-B2C3-CCE421CFB085}"/>
    <cellStyle name="Normal 9 2 3 11" xfId="40492" xr:uid="{7E74D6C4-0B67-4CBE-AA76-76B64798A7D6}"/>
    <cellStyle name="Normal 9 2 3 12" xfId="40493" xr:uid="{C2979609-FD30-49F6-9904-D64057A021CA}"/>
    <cellStyle name="Normal 9 2 3 12 2" xfId="40494" xr:uid="{5D990E8B-378A-4F75-8E9F-D8BCA3733D74}"/>
    <cellStyle name="Normal 9 2 3 13" xfId="40495" xr:uid="{BDFD9D17-4643-4D58-B40B-BEFFA5CBB8D7}"/>
    <cellStyle name="Normal 9 2 3 14" xfId="40496" xr:uid="{37B9E552-FED0-4300-B10C-E9E118899884}"/>
    <cellStyle name="Normal 9 2 3 15" xfId="40497" xr:uid="{42C9139C-806B-4B21-855F-6512BB64DE8D}"/>
    <cellStyle name="Normal 9 2 3 2" xfId="40498" xr:uid="{60A33205-6368-4825-8FF1-885D21E0907B}"/>
    <cellStyle name="Normal 9 2 3 2 2" xfId="40499" xr:uid="{792782FA-8EFC-42DA-B95C-D802F71F1DA7}"/>
    <cellStyle name="Normal 9 2 3 2 2 2" xfId="40500" xr:uid="{B97FEC46-20B6-49B3-83E2-1AC937543EFA}"/>
    <cellStyle name="Normal 9 2 3 2 2 2 2" xfId="40501" xr:uid="{6E84A88D-D058-4803-855A-A18D8C0EF1FC}"/>
    <cellStyle name="Normal 9 2 3 2 2 2 2 2" xfId="40502" xr:uid="{F5168E32-AEF2-4A42-971D-173F1E1FA39E}"/>
    <cellStyle name="Normal 9 2 3 2 2 2 2 2 2" xfId="40503" xr:uid="{DD3EAA53-C3E4-48DD-8509-F451A8FF311C}"/>
    <cellStyle name="Normal 9 2 3 2 2 2 2 3" xfId="40504" xr:uid="{FEC5E5E0-4C82-47A9-85DC-91B9E07A3293}"/>
    <cellStyle name="Normal 9 2 3 2 2 2 2 4" xfId="40505" xr:uid="{4C1B53C4-8183-4EC4-8C1C-F7CC5F307694}"/>
    <cellStyle name="Normal 9 2 3 2 2 2 2 5" xfId="40506" xr:uid="{8829D441-57E0-4E0E-A888-C5B30EB122B3}"/>
    <cellStyle name="Normal 9 2 3 2 2 2 3" xfId="40507" xr:uid="{CFDD3DA6-0627-4CF7-B824-7242D99C2DB8}"/>
    <cellStyle name="Normal 9 2 3 2 2 2 3 2" xfId="40508" xr:uid="{DB5E9FE5-17AD-4270-9177-2FDD2F7F1D8A}"/>
    <cellStyle name="Normal 9 2 3 2 2 2 4" xfId="40509" xr:uid="{38440115-B9EC-4678-85B9-FDD855BBD8CA}"/>
    <cellStyle name="Normal 9 2 3 2 2 2 5" xfId="40510" xr:uid="{75F6861F-FA51-473C-B006-4118C7FDA846}"/>
    <cellStyle name="Normal 9 2 3 2 2 3" xfId="40511" xr:uid="{82643911-0EBA-4C14-A703-F19CE4BF8534}"/>
    <cellStyle name="Normal 9 2 3 2 2 4" xfId="40512" xr:uid="{4FF183FF-7809-460F-AC21-B284AB00C28C}"/>
    <cellStyle name="Normal 9 2 3 2 2 5" xfId="40513" xr:uid="{7B8462E4-4F3C-407E-9213-8EEDB9ADD2EC}"/>
    <cellStyle name="Normal 9 2 3 2 2 6" xfId="40514" xr:uid="{A116E705-B1C8-4FE7-B0FF-7EA4EEB00206}"/>
    <cellStyle name="Normal 9 2 3 2 2 6 2" xfId="40515" xr:uid="{7C31D5E1-5FA0-427A-B1A6-0B82C2DF8DE8}"/>
    <cellStyle name="Normal 9 2 3 2 2 7" xfId="40516" xr:uid="{7C221E9D-65F6-439D-A665-4503A50ECD84}"/>
    <cellStyle name="Normal 9 2 3 2 2 8" xfId="40517" xr:uid="{EFFA83AA-2993-49CB-9BDF-222B6B5B5670}"/>
    <cellStyle name="Normal 9 2 3 2 2 9" xfId="40518" xr:uid="{2F900C28-FD51-4EBF-A634-D7EB683F2AC3}"/>
    <cellStyle name="Normal 9 2 3 2 3" xfId="40519" xr:uid="{25DF62DC-ACC9-4B5B-918A-48321C03E52C}"/>
    <cellStyle name="Normal 9 2 3 2 3 2" xfId="40520" xr:uid="{F41345E3-5382-464B-9F6F-40DD018D4EFA}"/>
    <cellStyle name="Normal 9 2 3 2 3 2 2" xfId="40521" xr:uid="{7B9DC322-6784-4226-A7D4-E9CFAB01A47E}"/>
    <cellStyle name="Normal 9 2 3 2 3 2 2 2" xfId="40522" xr:uid="{97B1CBA0-895F-4DE1-98A8-53CCC2C43A59}"/>
    <cellStyle name="Normal 9 2 3 2 3 2 3" xfId="40523" xr:uid="{3ECB99C9-D60D-4308-BAC6-8D98ED843425}"/>
    <cellStyle name="Normal 9 2 3 2 3 2 4" xfId="40524" xr:uid="{26B8F5C1-4D0C-416E-B318-D3C1D785CA84}"/>
    <cellStyle name="Normal 9 2 3 2 3 2 5" xfId="40525" xr:uid="{AFDD8FE4-42CA-4A44-9C3F-36F71695BF39}"/>
    <cellStyle name="Normal 9 2 3 2 3 3" xfId="40526" xr:uid="{3C4210DB-C62F-417C-8FBE-6072E46E1955}"/>
    <cellStyle name="Normal 9 2 3 2 3 3 2" xfId="40527" xr:uid="{10E2EA66-FD3F-4D76-9E83-2663D4907582}"/>
    <cellStyle name="Normal 9 2 3 2 3 4" xfId="40528" xr:uid="{E538922A-1CFC-4968-9E5F-BF9573EBF4D8}"/>
    <cellStyle name="Normal 9 2 3 2 3 5" xfId="40529" xr:uid="{195066B3-3AED-443C-BF9E-5DF16EA8F7BC}"/>
    <cellStyle name="Normal 9 2 3 2 4" xfId="40530" xr:uid="{E2A3F122-B31C-4449-80B4-B7CBC46AEEF4}"/>
    <cellStyle name="Normal 9 2 3 2 5" xfId="40531" xr:uid="{B1365DB3-954F-4128-8296-D368B9FAF471}"/>
    <cellStyle name="Normal 9 2 3 2 6" xfId="40532" xr:uid="{3A6AEA04-AB80-428A-B146-6B82B8F0FBA0}"/>
    <cellStyle name="Normal 9 2 3 2 6 2" xfId="40533" xr:uid="{A25BD665-A430-44E6-B56F-D54B0961CEA8}"/>
    <cellStyle name="Normal 9 2 3 2 7" xfId="40534" xr:uid="{C1CFF828-3889-42AF-9058-2A7D40F78656}"/>
    <cellStyle name="Normal 9 2 3 2 8" xfId="40535" xr:uid="{E7F5EA2D-5B28-4EA4-8FE8-322BC4CBDC9D}"/>
    <cellStyle name="Normal 9 2 3 2 9" xfId="40536" xr:uid="{6353748F-4147-420A-A486-17D81AC474D3}"/>
    <cellStyle name="Normal 9 2 3 3" xfId="40537" xr:uid="{C830F0A0-0438-42E6-B934-0874ED930841}"/>
    <cellStyle name="Normal 9 2 3 4" xfId="40538" xr:uid="{425332C1-FE56-4224-8D17-8E5C257C512A}"/>
    <cellStyle name="Normal 9 2 3 5" xfId="40539" xr:uid="{D864627A-ADB5-4619-AD01-C3AE58C7A3BA}"/>
    <cellStyle name="Normal 9 2 3 6" xfId="40540" xr:uid="{E31A4548-F644-425A-9FF3-3F2CD148B65A}"/>
    <cellStyle name="Normal 9 2 3 7" xfId="40541" xr:uid="{387ECA25-9E7E-49A3-8C45-7E51F2653CC5}"/>
    <cellStyle name="Normal 9 2 3 8" xfId="40542" xr:uid="{A0A29A2E-459C-43B2-AD19-9C5BD5176C9C}"/>
    <cellStyle name="Normal 9 2 3 8 2" xfId="40543" xr:uid="{7A6057F2-ED5D-4F2C-8285-D7D999D7FB9F}"/>
    <cellStyle name="Normal 9 2 3 8 2 2" xfId="40544" xr:uid="{7DF53AC7-2CF0-4657-A4F3-423ADFF25E9C}"/>
    <cellStyle name="Normal 9 2 3 8 2 2 2" xfId="40545" xr:uid="{0C4AFF60-309A-4B0E-84AA-E9A1915DDEB7}"/>
    <cellStyle name="Normal 9 2 3 8 2 3" xfId="40546" xr:uid="{66060461-579D-4AFE-9D42-39701EC28725}"/>
    <cellStyle name="Normal 9 2 3 8 2 4" xfId="40547" xr:uid="{19F88327-0C92-402D-86E4-C6A89BFF0788}"/>
    <cellStyle name="Normal 9 2 3 8 2 5" xfId="40548" xr:uid="{6B55535B-3D1B-4D19-9961-A4C7CA3764F7}"/>
    <cellStyle name="Normal 9 2 3 8 3" xfId="40549" xr:uid="{24C07C58-65BF-48FE-AF17-E0A42B23A3F9}"/>
    <cellStyle name="Normal 9 2 3 8 3 2" xfId="40550" xr:uid="{6FE1A174-05E5-4555-83A6-336B4A7C3BB1}"/>
    <cellStyle name="Normal 9 2 3 8 4" xfId="40551" xr:uid="{CFD89F6F-61AA-425A-AF4B-9EFA9AA33F65}"/>
    <cellStyle name="Normal 9 2 3 8 5" xfId="40552" xr:uid="{DDA1E3BE-0D8E-4008-84F0-C031A8CC2836}"/>
    <cellStyle name="Normal 9 2 3 9" xfId="40553" xr:uid="{6B6D7BB4-8266-4E83-9F81-B6033ECAB077}"/>
    <cellStyle name="Normal 9 2 4" xfId="40554" xr:uid="{4689C2CE-5DB1-469B-A745-BF2F7439CD2A}"/>
    <cellStyle name="Normal 9 2 4 2" xfId="40555" xr:uid="{31C1C76D-95B4-4B0B-B614-45DC8B8E313D}"/>
    <cellStyle name="Normal 9 2 4 2 2" xfId="40556" xr:uid="{3A5AF9C4-5D95-485C-858F-7BA5721BB26D}"/>
    <cellStyle name="Normal 9 2 4 2 2 2" xfId="40557" xr:uid="{1250C5ED-EDBB-474F-AFE3-BDE73492492E}"/>
    <cellStyle name="Normal 9 2 4 2 2 2 2" xfId="40558" xr:uid="{5B808BDB-5FC7-4778-A7A3-D7E5C8A48B4D}"/>
    <cellStyle name="Normal 9 2 4 2 2 2 2 2" xfId="40559" xr:uid="{262DB317-56F4-45E3-A4CB-AEF019E0D5A3}"/>
    <cellStyle name="Normal 9 2 4 2 2 2 3" xfId="40560" xr:uid="{13759E69-C645-4666-A8DB-1D2D34340A05}"/>
    <cellStyle name="Normal 9 2 4 2 2 2 4" xfId="40561" xr:uid="{62FB6EFA-4064-450D-9319-5280CA4B0DB9}"/>
    <cellStyle name="Normal 9 2 4 2 2 2 5" xfId="40562" xr:uid="{E4B277F3-96F4-42AE-8C6F-DFFE62AA3ADF}"/>
    <cellStyle name="Normal 9 2 4 2 2 3" xfId="40563" xr:uid="{512A2B3A-1D23-4461-BC11-A5FD53E3B720}"/>
    <cellStyle name="Normal 9 2 4 2 2 3 2" xfId="40564" xr:uid="{AEFBAF2F-3BBB-4175-A7CE-FB3919AB1D06}"/>
    <cellStyle name="Normal 9 2 4 2 2 4" xfId="40565" xr:uid="{114D521A-B28B-4C3D-87B4-C55543526429}"/>
    <cellStyle name="Normal 9 2 4 2 2 5" xfId="40566" xr:uid="{5F533AB1-935A-4C1B-96E3-CE63E1041CEF}"/>
    <cellStyle name="Normal 9 2 4 2 3" xfId="40567" xr:uid="{3E84B719-033A-4401-9BBB-C339D1095813}"/>
    <cellStyle name="Normal 9 2 4 2 4" xfId="40568" xr:uid="{371C3EFB-E62C-4E1B-B421-3B3148F28CC1}"/>
    <cellStyle name="Normal 9 2 4 2 5" xfId="40569" xr:uid="{51E3E6FA-6E63-429D-946E-E14E74BEBCB2}"/>
    <cellStyle name="Normal 9 2 4 2 6" xfId="40570" xr:uid="{A2EE7A07-F878-4FD1-AFA5-92F28756D504}"/>
    <cellStyle name="Normal 9 2 4 2 6 2" xfId="40571" xr:uid="{DB3DCE2D-9542-4805-B92A-B56AFAE7944C}"/>
    <cellStyle name="Normal 9 2 4 2 7" xfId="40572" xr:uid="{901ADA41-F792-4D77-B878-40A4FADA625E}"/>
    <cellStyle name="Normal 9 2 4 2 8" xfId="40573" xr:uid="{4B75DBE7-D9B1-4233-84BA-35E31194C2DE}"/>
    <cellStyle name="Normal 9 2 4 2 9" xfId="40574" xr:uid="{6D06702C-E028-4E7B-BFBA-5D15478709DE}"/>
    <cellStyle name="Normal 9 2 4 3" xfId="40575" xr:uid="{095A3AEF-D093-4C76-A5AE-B7FA204AD52C}"/>
    <cellStyle name="Normal 9 2 4 3 2" xfId="40576" xr:uid="{EC206564-9E89-4660-B4C4-DB0E1A969DAD}"/>
    <cellStyle name="Normal 9 2 4 3 2 2" xfId="40577" xr:uid="{7A38CC64-AD68-41EE-880E-F28559085A73}"/>
    <cellStyle name="Normal 9 2 4 3 2 2 2" xfId="40578" xr:uid="{6FFBCE46-7151-4359-883A-84CF333E92A1}"/>
    <cellStyle name="Normal 9 2 4 3 2 3" xfId="40579" xr:uid="{A0FAE36F-6048-4E8E-B86D-3A8E6B9BD543}"/>
    <cellStyle name="Normal 9 2 4 3 2 4" xfId="40580" xr:uid="{9C7EEE4E-B087-4E85-A9F8-B5B887FF64EF}"/>
    <cellStyle name="Normal 9 2 4 3 2 5" xfId="40581" xr:uid="{0BEF0A58-B341-4B7A-AFA8-16CB6885C492}"/>
    <cellStyle name="Normal 9 2 4 3 3" xfId="40582" xr:uid="{9DC54495-CE29-463B-9CF0-C994AD8EC0BE}"/>
    <cellStyle name="Normal 9 2 4 3 3 2" xfId="40583" xr:uid="{F68D2DAE-506F-4F4D-8493-B9B26C6185E2}"/>
    <cellStyle name="Normal 9 2 4 3 4" xfId="40584" xr:uid="{F3973328-CFF6-4C94-B26B-DD20065CF5F4}"/>
    <cellStyle name="Normal 9 2 4 3 5" xfId="40585" xr:uid="{25BCB053-A2AD-4B68-B192-1A5E2F1C80F2}"/>
    <cellStyle name="Normal 9 2 4 4" xfId="40586" xr:uid="{A678D6CD-27CB-431E-BB03-DE61E671EF4E}"/>
    <cellStyle name="Normal 9 2 4 5" xfId="40587" xr:uid="{A13E747F-048B-4B65-8836-E9DEA2115ABE}"/>
    <cellStyle name="Normal 9 2 4 6" xfId="40588" xr:uid="{49E6D75B-546F-4061-ABFC-F6D864195B99}"/>
    <cellStyle name="Normal 9 2 4 6 2" xfId="40589" xr:uid="{65AE2284-594C-4385-98DC-E705B9B6D930}"/>
    <cellStyle name="Normal 9 2 4 7" xfId="40590" xr:uid="{60676398-F4D7-49B5-B3F9-2F140A30FDDD}"/>
    <cellStyle name="Normal 9 2 4 8" xfId="40591" xr:uid="{F437310A-01EA-42EE-B5DC-52BD3D434C68}"/>
    <cellStyle name="Normal 9 2 4 9" xfId="40592" xr:uid="{39EDCEF6-3C18-4D8D-B239-F4FEE21D66C1}"/>
    <cellStyle name="Normal 9 2 5" xfId="40593" xr:uid="{4A448779-AE34-43FA-A256-BE0D3DE18FE8}"/>
    <cellStyle name="Normal 9 2 5 2" xfId="40594" xr:uid="{50F97D76-8D3C-4059-BCC9-97A2A7038106}"/>
    <cellStyle name="Normal 9 2 5 3" xfId="40595" xr:uid="{EB2222C8-75D4-41EA-BB0A-D9CD0702523B}"/>
    <cellStyle name="Normal 9 2 6" xfId="40596" xr:uid="{222F1FE0-9205-41F5-8089-4B785A281A74}"/>
    <cellStyle name="Normal 9 2 6 2" xfId="40597" xr:uid="{5F46611A-6B2E-4998-8D57-4A1455DB7BAE}"/>
    <cellStyle name="Normal 9 2 6 3" xfId="40598" xr:uid="{6D12592E-C2E8-46B6-A2B6-0111FABCD07E}"/>
    <cellStyle name="Normal 9 2 7" xfId="40599" xr:uid="{10713180-F1B5-4C97-B5BD-32EB061CFD86}"/>
    <cellStyle name="Normal 9 2 7 2" xfId="40600" xr:uid="{34085B45-E990-4E64-9894-55126A0FED3B}"/>
    <cellStyle name="Normal 9 2 7 3" xfId="40601" xr:uid="{543EA82F-3BA6-45F7-95C9-0D63B5C1303F}"/>
    <cellStyle name="Normal 9 2 8" xfId="40602" xr:uid="{2FEA3ADC-7693-48BB-B21B-454EFE6E58E1}"/>
    <cellStyle name="Normal 9 2 8 2" xfId="40603" xr:uid="{4731748B-E05C-4E0C-90F7-253712605DE3}"/>
    <cellStyle name="Normal 9 2 8 3" xfId="40604" xr:uid="{F36CEB1E-873C-4D7A-B142-9677C50C17ED}"/>
    <cellStyle name="Normal 9 2 9" xfId="40605" xr:uid="{421BE8D4-76B6-4A79-A677-9F326B2D70F3}"/>
    <cellStyle name="Normal 9 2 9 2" xfId="40606" xr:uid="{93DDE12B-994E-421F-9852-4EDD8855793D}"/>
    <cellStyle name="Normal 9 2 9 2 2" xfId="40607" xr:uid="{F24692EF-1CD1-4664-A56D-7DFEFB05A502}"/>
    <cellStyle name="Normal 9 2 9 2 2 2" xfId="40608" xr:uid="{6FD4844C-AC7E-491A-A3B3-857C33C4A98F}"/>
    <cellStyle name="Normal 9 2 9 2 3" xfId="40609" xr:uid="{FB14100B-C88B-476C-B90B-3CA0B6705BAF}"/>
    <cellStyle name="Normal 9 2 9 2 4" xfId="40610" xr:uid="{D37372D4-3833-4E95-9579-45A1BB054DDA}"/>
    <cellStyle name="Normal 9 2 9 2 5" xfId="40611" xr:uid="{B8418C79-0119-42C8-80CE-3EF2CBA95784}"/>
    <cellStyle name="Normal 9 2 9 3" xfId="40612" xr:uid="{B552800F-2ECD-4E08-8E75-0FBBE0332A60}"/>
    <cellStyle name="Normal 9 2 9 3 2" xfId="40613" xr:uid="{C09A8D8F-EB13-4A81-AEA6-DC3314D652C2}"/>
    <cellStyle name="Normal 9 2 9 4" xfId="40614" xr:uid="{E5E05553-2386-4FE8-A616-D51F3DADDB0B}"/>
    <cellStyle name="Normal 9 2 9 5" xfId="40615" xr:uid="{5D066852-541B-4736-8882-A34E3B9AE2FF}"/>
    <cellStyle name="Normal 9 20" xfId="40616" xr:uid="{84EE0BA5-27ED-4964-88A6-5CD6057E8BD7}"/>
    <cellStyle name="Normal 9 21" xfId="40617" xr:uid="{903D6C89-93E5-4718-9380-5FD26198549B}"/>
    <cellStyle name="Normal 9 22" xfId="40618" xr:uid="{01EBBB6E-C475-4FD3-8E99-8B4847A38244}"/>
    <cellStyle name="Normal 9 23" xfId="40619" xr:uid="{A75654D2-72A4-4FE9-B53D-150C033875B7}"/>
    <cellStyle name="Normal 9 24" xfId="40620" xr:uid="{D7ED12C1-CF90-4FED-9DD8-4791D65D9549}"/>
    <cellStyle name="Normal 9 25" xfId="40621" xr:uid="{EB800F30-BA5F-4997-A97E-04D3C816859A}"/>
    <cellStyle name="Normal 9 26" xfId="40622" xr:uid="{3D82704D-B903-4165-8C57-74B75C859500}"/>
    <cellStyle name="Normal 9 27" xfId="40623" xr:uid="{1A748D86-57A1-4C50-B4C6-5FA15A422881}"/>
    <cellStyle name="Normal 9 28" xfId="40624" xr:uid="{58AC4CBC-6306-480B-949A-4C617FA00DE0}"/>
    <cellStyle name="Normal 9 29" xfId="40625" xr:uid="{85D99A8E-936B-4B11-92CF-E748B924FCC9}"/>
    <cellStyle name="Normal 9 3" xfId="40626" xr:uid="{94B11947-2F68-41F5-AB61-B5B12186A248}"/>
    <cellStyle name="Normal 9 3 2" xfId="40627" xr:uid="{B3183B38-3EE2-4E40-A40B-6CD5929219F7}"/>
    <cellStyle name="Normal 9 3 3" xfId="40628" xr:uid="{382BDF9B-4E51-4112-9332-98D035DF0C5B}"/>
    <cellStyle name="Normal 9 30" xfId="40629" xr:uid="{39CAEEF4-6F38-4791-9A22-6EF28C1183F9}"/>
    <cellStyle name="Normal 9 31" xfId="40630" xr:uid="{3992F4A0-4E3E-4CD9-9770-DEEC4132235B}"/>
    <cellStyle name="Normal 9 32" xfId="40631" xr:uid="{AB4FA7B6-5BA7-4893-BCC9-DAB79D73082E}"/>
    <cellStyle name="Normal 9 33" xfId="40632" xr:uid="{3D2B6EC7-CA4F-4853-8FD0-850A129E3279}"/>
    <cellStyle name="Normal 9 34" xfId="40633" xr:uid="{78AEF264-73AF-4216-9FAB-E67EA3D8F760}"/>
    <cellStyle name="Normal 9 35" xfId="40634" xr:uid="{91F26ABF-651A-42FF-AFE3-BD7E38B8CEB5}"/>
    <cellStyle name="Normal 9 36" xfId="40635" xr:uid="{704DEE17-76EC-4649-AC9A-9666AF6D9B40}"/>
    <cellStyle name="Normal 9 37" xfId="40636" xr:uid="{A6A69EA0-D31C-4BF7-8286-2D53E9B77AE2}"/>
    <cellStyle name="Normal 9 38" xfId="40637" xr:uid="{F70B0F2A-9ABA-49BB-8F39-1D25C77F8FBF}"/>
    <cellStyle name="Normal 9 39" xfId="40638" xr:uid="{9467FB33-73C5-415A-A584-1CE253B6C521}"/>
    <cellStyle name="Normal 9 4" xfId="40639" xr:uid="{47D3FCE0-EB83-4DEE-96C5-E291AE1DBCBE}"/>
    <cellStyle name="Normal 9 4 10" xfId="40640" xr:uid="{CC8B0B05-D9C4-4E6F-B07F-FFD3A4B6BE3E}"/>
    <cellStyle name="Normal 9 4 11" xfId="40641" xr:uid="{970238ED-0269-474A-B301-F601DBDCC797}"/>
    <cellStyle name="Normal 9 4 12" xfId="40642" xr:uid="{120BFB20-A035-4B6C-A7F1-BE43306F9B70}"/>
    <cellStyle name="Normal 9 4 12 2" xfId="40643" xr:uid="{B6CC73FD-A288-4E03-B2E8-C5EE787AA75D}"/>
    <cellStyle name="Normal 9 4 13" xfId="40644" xr:uid="{2ADA3BBD-008A-4C71-94F6-C81F1EBCCAFA}"/>
    <cellStyle name="Normal 9 4 14" xfId="40645" xr:uid="{34DC026A-2304-43F7-9A1D-E7A0CEF32B61}"/>
    <cellStyle name="Normal 9 4 15" xfId="40646" xr:uid="{8E36D620-36B7-4900-8EC2-037DF5E5E91D}"/>
    <cellStyle name="Normal 9 4 2" xfId="40647" xr:uid="{78CFE3FD-AE3C-4464-8163-5D74E0197390}"/>
    <cellStyle name="Normal 9 4 2 2" xfId="40648" xr:uid="{78AC0041-774E-4BD7-A4E1-F982CFAB3F69}"/>
    <cellStyle name="Normal 9 4 2 2 2" xfId="40649" xr:uid="{346F3684-D6E2-4279-8592-EB8726D43F89}"/>
    <cellStyle name="Normal 9 4 2 2 2 2" xfId="40650" xr:uid="{5FB3DC57-3B0A-42AB-9EA9-49D5304FE3EC}"/>
    <cellStyle name="Normal 9 4 2 2 2 2 2" xfId="40651" xr:uid="{520E74F0-C595-42C4-B5C4-B8E2EAA331AD}"/>
    <cellStyle name="Normal 9 4 2 2 2 2 2 2" xfId="40652" xr:uid="{1C4C2D84-50B4-4583-BFE5-827D072226B0}"/>
    <cellStyle name="Normal 9 4 2 2 2 2 3" xfId="40653" xr:uid="{8B772375-C975-4F33-BFE1-1E169962B389}"/>
    <cellStyle name="Normal 9 4 2 2 2 2 4" xfId="40654" xr:uid="{95485913-DF17-4509-8572-BF485175AF8D}"/>
    <cellStyle name="Normal 9 4 2 2 2 2 5" xfId="40655" xr:uid="{A5722B91-7D27-48DE-B7FA-A48E8896683A}"/>
    <cellStyle name="Normal 9 4 2 2 2 3" xfId="40656" xr:uid="{31490E4E-6CE8-40E9-9D51-2514689C65F3}"/>
    <cellStyle name="Normal 9 4 2 2 2 3 2" xfId="40657" xr:uid="{080DE85E-FDC1-4F74-9D36-C7FE341764CD}"/>
    <cellStyle name="Normal 9 4 2 2 2 4" xfId="40658" xr:uid="{4087FFE4-6D1C-4DF9-9554-FEDEC4EDACD9}"/>
    <cellStyle name="Normal 9 4 2 2 2 5" xfId="40659" xr:uid="{9C4CBBEE-BD12-4AF3-89E6-7829B57A635B}"/>
    <cellStyle name="Normal 9 4 2 2 3" xfId="40660" xr:uid="{AC2BB00E-030C-421E-A9CB-68AF2BF1C8D2}"/>
    <cellStyle name="Normal 9 4 2 2 4" xfId="40661" xr:uid="{E03CEE1D-A373-43B3-ACFF-CCD50F92595D}"/>
    <cellStyle name="Normal 9 4 2 2 5" xfId="40662" xr:uid="{AC24E779-217B-4505-956B-1B05C6130E1A}"/>
    <cellStyle name="Normal 9 4 2 2 6" xfId="40663" xr:uid="{A977D025-E96F-43E9-8F41-E0139E0E4923}"/>
    <cellStyle name="Normal 9 4 2 2 6 2" xfId="40664" xr:uid="{7DF24023-B1A7-4CC2-8C79-7D7D23B50DBE}"/>
    <cellStyle name="Normal 9 4 2 2 7" xfId="40665" xr:uid="{930E8827-FCA9-4A5F-8A9E-F86E53755947}"/>
    <cellStyle name="Normal 9 4 2 2 8" xfId="40666" xr:uid="{CBF49556-82A3-4CE2-8515-C45A45B5F31B}"/>
    <cellStyle name="Normal 9 4 2 2 9" xfId="40667" xr:uid="{53EBB6E0-19C2-485A-A7D8-D770EA4E0E48}"/>
    <cellStyle name="Normal 9 4 2 3" xfId="40668" xr:uid="{ABC8EAED-BDF1-46A5-B4F7-3197ACCA482C}"/>
    <cellStyle name="Normal 9 4 2 3 2" xfId="40669" xr:uid="{C9B41B52-941A-408A-A9A2-E3EC7D30A789}"/>
    <cellStyle name="Normal 9 4 2 3 2 2" xfId="40670" xr:uid="{B4A27AE5-219A-402E-A7F5-7E1B738A6D23}"/>
    <cellStyle name="Normal 9 4 2 3 2 2 2" xfId="40671" xr:uid="{8FC416BF-EAD9-4AA7-B539-190F8B87A43F}"/>
    <cellStyle name="Normal 9 4 2 3 2 3" xfId="40672" xr:uid="{6ABC50BC-10EF-4B3E-9AB0-847085DAF529}"/>
    <cellStyle name="Normal 9 4 2 3 2 4" xfId="40673" xr:uid="{8393F8DC-9C5F-4C49-A3C0-FD2859A7CD0E}"/>
    <cellStyle name="Normal 9 4 2 3 2 5" xfId="40674" xr:uid="{DC698847-E865-40E3-B551-BEA20714FC29}"/>
    <cellStyle name="Normal 9 4 2 3 3" xfId="40675" xr:uid="{18A606BF-5DFA-49B1-9685-A554D0FA42B4}"/>
    <cellStyle name="Normal 9 4 2 3 3 2" xfId="40676" xr:uid="{444E8348-CFF5-4DE5-B7E9-1D859C642EBF}"/>
    <cellStyle name="Normal 9 4 2 3 4" xfId="40677" xr:uid="{8B3FDB33-9177-4152-9EB4-C459D0C47AF3}"/>
    <cellStyle name="Normal 9 4 2 3 5" xfId="40678" xr:uid="{17736202-B89F-472C-8DDA-B76F4B04D8F3}"/>
    <cellStyle name="Normal 9 4 2 4" xfId="40679" xr:uid="{95EDF3F5-20A6-43B7-9B1E-334FF67275D4}"/>
    <cellStyle name="Normal 9 4 2 5" xfId="40680" xr:uid="{59247C92-4F58-46D9-BA68-FBEA8133E0F2}"/>
    <cellStyle name="Normal 9 4 2 6" xfId="40681" xr:uid="{7F11EBF1-EBDC-454F-A02E-7D6B731BE370}"/>
    <cellStyle name="Normal 9 4 2 6 2" xfId="40682" xr:uid="{95027789-6485-4F3B-BF3D-68925218D989}"/>
    <cellStyle name="Normal 9 4 2 7" xfId="40683" xr:uid="{9A3FEEB3-D606-4325-A90A-6029216B357F}"/>
    <cellStyle name="Normal 9 4 2 8" xfId="40684" xr:uid="{0A00A799-9D4A-46B6-B998-C014BF00C8D4}"/>
    <cellStyle name="Normal 9 4 2 9" xfId="40685" xr:uid="{0EADB55A-BDD3-4E4C-92C0-641A0A5F10D7}"/>
    <cellStyle name="Normal 9 4 3" xfId="40686" xr:uid="{43CB4F04-DD6B-427E-B43A-BC7F6EB46925}"/>
    <cellStyle name="Normal 9 4 3 2" xfId="40687" xr:uid="{42B80E5D-956D-401A-9A72-630DC0555281}"/>
    <cellStyle name="Normal 9 4 3 3" xfId="40688" xr:uid="{0EB0EF39-A7E9-448A-AC25-B6EECA631574}"/>
    <cellStyle name="Normal 9 4 4" xfId="40689" xr:uid="{F8B9D66F-F5C5-4B83-B84A-EF2DD927166A}"/>
    <cellStyle name="Normal 9 4 4 2" xfId="40690" xr:uid="{6BCE9F98-C46D-4EBE-B3AB-7F65BB82666C}"/>
    <cellStyle name="Normal 9 4 4 3" xfId="40691" xr:uid="{D0C584D1-80D7-439A-8F16-A21D73168158}"/>
    <cellStyle name="Normal 9 4 5" xfId="40692" xr:uid="{5A2819D6-E8F0-43C5-A83B-CFDCA2C06AE2}"/>
    <cellStyle name="Normal 9 4 5 2" xfId="40693" xr:uid="{BB369B18-E75B-4AF5-8924-880BB518747A}"/>
    <cellStyle name="Normal 9 4 5 3" xfId="40694" xr:uid="{FBF41D8F-3395-4D05-8C4C-8130E36B8CEF}"/>
    <cellStyle name="Normal 9 4 6" xfId="40695" xr:uid="{D908C675-FD25-45B6-B93B-545D9E4819A7}"/>
    <cellStyle name="Normal 9 4 6 2" xfId="40696" xr:uid="{8F56B32D-7526-40B4-910B-0E58ABFA6B2C}"/>
    <cellStyle name="Normal 9 4 6 3" xfId="40697" xr:uid="{AE326CC1-29BA-465D-B10C-E32743EDFD88}"/>
    <cellStyle name="Normal 9 4 7" xfId="40698" xr:uid="{EA3D6FCB-BA27-433C-B464-FE42EC16F205}"/>
    <cellStyle name="Normal 9 4 7 2" xfId="40699" xr:uid="{F8E752A0-C354-44F8-9FFD-E8CA0B15D779}"/>
    <cellStyle name="Normal 9 4 7 3" xfId="40700" xr:uid="{ED8E033F-7C4E-4E14-9710-CDCB1E9E4448}"/>
    <cellStyle name="Normal 9 4 8" xfId="40701" xr:uid="{C23E2321-DB38-4C81-820E-72FB2D12DD8C}"/>
    <cellStyle name="Normal 9 4 8 2" xfId="40702" xr:uid="{75EC7D3D-E140-424B-AF43-FE1602115A02}"/>
    <cellStyle name="Normal 9 4 8 2 2" xfId="40703" xr:uid="{D8139A04-5708-4645-8EE1-42A30FF5E114}"/>
    <cellStyle name="Normal 9 4 8 2 2 2" xfId="40704" xr:uid="{3C82674F-B753-4618-BD66-17E447ABC858}"/>
    <cellStyle name="Normal 9 4 8 2 3" xfId="40705" xr:uid="{825513B1-D0BC-4908-AFF3-C8155733E27C}"/>
    <cellStyle name="Normal 9 4 8 2 4" xfId="40706" xr:uid="{60967130-F3C2-4B44-A3CE-D6B7E57E41FB}"/>
    <cellStyle name="Normal 9 4 8 2 5" xfId="40707" xr:uid="{778909AD-147B-4E60-AFB7-31105BEE1D90}"/>
    <cellStyle name="Normal 9 4 8 3" xfId="40708" xr:uid="{B608E53B-0742-429A-A1FA-DE1F2AA234B8}"/>
    <cellStyle name="Normal 9 4 8 3 2" xfId="40709" xr:uid="{7103FCB2-9672-471F-B26D-387AD8E021ED}"/>
    <cellStyle name="Normal 9 4 8 4" xfId="40710" xr:uid="{7C981E67-F535-4DA6-A0DC-399DBEC35DC6}"/>
    <cellStyle name="Normal 9 4 8 5" xfId="40711" xr:uid="{8EB120EA-7217-40AF-A5E4-ECFB748C7211}"/>
    <cellStyle name="Normal 9 4 9" xfId="40712" xr:uid="{483E07D9-3843-4270-AD8E-867106539446}"/>
    <cellStyle name="Normal 9 40" xfId="40713" xr:uid="{F6D5FE0C-4FD4-4066-B6A9-6BA7C57D2357}"/>
    <cellStyle name="Normal 9 41" xfId="40714" xr:uid="{B9F69A68-E0FD-4AC9-8107-AE47787260EB}"/>
    <cellStyle name="Normal 9 42" xfId="40715" xr:uid="{DB33C26B-8219-417E-A170-6551F714EE8F}"/>
    <cellStyle name="Normal 9 43" xfId="40716" xr:uid="{7FD19D2C-008F-4539-9B47-A6D096581EB5}"/>
    <cellStyle name="Normal 9 44" xfId="40717" xr:uid="{7A759F8D-6F51-4EC3-BD04-37EA3B3095E7}"/>
    <cellStyle name="Normal 9 45" xfId="40718" xr:uid="{C32E3B56-FE03-4DE2-81E0-A4D8B06FEA13}"/>
    <cellStyle name="Normal 9 46" xfId="40719" xr:uid="{AFF46FF0-6901-4127-B0BF-CC3AA1A3E505}"/>
    <cellStyle name="Normal 9 47" xfId="40720" xr:uid="{6BEA2C2F-5C68-4FC5-B84E-F0FC0AE4DBBA}"/>
    <cellStyle name="Normal 9 48" xfId="40721" xr:uid="{CAB4D39E-EABB-452B-88FE-878BDF0DA37A}"/>
    <cellStyle name="Normal 9 49" xfId="40722" xr:uid="{DF36EF1A-2001-4919-9205-171F8DE6F451}"/>
    <cellStyle name="Normal 9 5" xfId="40723" xr:uid="{C50FFD66-8E5C-4800-BD80-DBB2CF2A2EF4}"/>
    <cellStyle name="Normal 9 5 2" xfId="40724" xr:uid="{ECD0D39F-835C-417D-843A-A16677995ED2}"/>
    <cellStyle name="Normal 9 5 3" xfId="40725" xr:uid="{BABE6A03-8B35-4FD2-AFCE-B3A9952D6CB8}"/>
    <cellStyle name="Normal 9 50" xfId="40726" xr:uid="{8B1C6F96-2BC1-40A8-AF48-B6D29D199433}"/>
    <cellStyle name="Normal 9 51" xfId="40727" xr:uid="{76A965F7-499E-4B1B-99C2-9C8A6F06E674}"/>
    <cellStyle name="Normal 9 52" xfId="40728" xr:uid="{A7FCB049-0518-490E-B719-6F33D6B9D994}"/>
    <cellStyle name="Normal 9 52 2" xfId="40729" xr:uid="{37054FE3-F0A5-490B-B0C9-284DD9D3328E}"/>
    <cellStyle name="Normal 9 53" xfId="40730" xr:uid="{06F1F3EC-19D4-4855-812C-C3DA8E2717AD}"/>
    <cellStyle name="Normal 9 54" xfId="40731" xr:uid="{57D989A7-2CA0-4898-AE85-6BD1E285BCC6}"/>
    <cellStyle name="Normal 9 55" xfId="40732" xr:uid="{DCF2E3AB-53D5-417D-AB94-F5A767901022}"/>
    <cellStyle name="Normal 9 56" xfId="40320" xr:uid="{E72CAB3F-14C7-4AF4-800A-8520C3E1B2D4}"/>
    <cellStyle name="Normal 9 57" xfId="445" xr:uid="{1E786D9B-B428-4FA8-92E5-8446D04E8129}"/>
    <cellStyle name="Normal 9 6" xfId="40733" xr:uid="{D5FD8219-56E3-4FDC-85A0-0A7EBA471960}"/>
    <cellStyle name="Normal 9 6 2" xfId="40734" xr:uid="{1DD68952-B12F-48D7-8CEB-78F55C6E6144}"/>
    <cellStyle name="Normal 9 6 2 2" xfId="40735" xr:uid="{41E2D44A-4D00-4EA1-9895-9AA057D34067}"/>
    <cellStyle name="Normal 9 6 2 2 2" xfId="40736" xr:uid="{EA5EE78C-7C5A-45E4-86E2-29F03AAE6712}"/>
    <cellStyle name="Normal 9 6 2 2 2 2" xfId="40737" xr:uid="{1D0BD3F9-762F-4875-9936-9EFD15D71B66}"/>
    <cellStyle name="Normal 9 6 2 2 2 2 2" xfId="40738" xr:uid="{9A8F1484-ABC8-43D0-895A-7BF623C5418A}"/>
    <cellStyle name="Normal 9 6 2 2 2 3" xfId="40739" xr:uid="{F3AD0F0B-56F2-443A-A8D6-00A7627796D2}"/>
    <cellStyle name="Normal 9 6 2 2 2 4" xfId="40740" xr:uid="{868D4C5E-A253-4932-8AAC-B17CF209080D}"/>
    <cellStyle name="Normal 9 6 2 2 2 5" xfId="40741" xr:uid="{16100A05-8EBC-4E36-BFBA-5B749C2928EF}"/>
    <cellStyle name="Normal 9 6 2 2 3" xfId="40742" xr:uid="{CEECED95-4AC4-4F1C-A4D0-38852B2D74D6}"/>
    <cellStyle name="Normal 9 6 2 2 3 2" xfId="40743" xr:uid="{89FA0266-BEED-4C1D-B189-6BAF911212BF}"/>
    <cellStyle name="Normal 9 6 2 2 4" xfId="40744" xr:uid="{402A3BA8-751F-4C03-81F0-DBF84B459954}"/>
    <cellStyle name="Normal 9 6 2 2 5" xfId="40745" xr:uid="{5BF56EE1-7335-47D2-8335-1DDEE5BD28B0}"/>
    <cellStyle name="Normal 9 6 2 3" xfId="40746" xr:uid="{4F7AD830-CCD8-47DA-BFF9-3634D771590E}"/>
    <cellStyle name="Normal 9 6 2 4" xfId="40747" xr:uid="{605BF882-6DE0-4059-996C-0A5CD2C96034}"/>
    <cellStyle name="Normal 9 6 2 5" xfId="40748" xr:uid="{2E53A9D6-8EFC-40C4-A361-157F743D6CB4}"/>
    <cellStyle name="Normal 9 6 2 6" xfId="40749" xr:uid="{52B6797F-110D-4A40-8254-ED59FC4C3B9F}"/>
    <cellStyle name="Normal 9 6 2 6 2" xfId="40750" xr:uid="{683A2E37-BD0C-4710-89B8-47CA34BF741F}"/>
    <cellStyle name="Normal 9 6 2 7" xfId="40751" xr:uid="{8EB5B6E2-61F7-4CDF-B720-0F2FCE174D50}"/>
    <cellStyle name="Normal 9 6 2 8" xfId="40752" xr:uid="{BDA4E221-30EB-4ED9-A045-158697D81DCB}"/>
    <cellStyle name="Normal 9 6 2 9" xfId="40753" xr:uid="{83C6582A-BD26-40F8-86D9-8264CD6CCE01}"/>
    <cellStyle name="Normal 9 6 3" xfId="40754" xr:uid="{4220C1FD-48A9-4A75-B123-41F2415BE116}"/>
    <cellStyle name="Normal 9 6 3 2" xfId="40755" xr:uid="{947A08C8-CBC4-4CCA-A42F-FE928FD0F48C}"/>
    <cellStyle name="Normal 9 6 3 2 2" xfId="40756" xr:uid="{B6371EBB-F006-455B-A231-FAAE66716DCB}"/>
    <cellStyle name="Normal 9 6 3 2 2 2" xfId="40757" xr:uid="{CDDF1CA8-BFEA-4C18-B6D9-0FB2EB1BAFDD}"/>
    <cellStyle name="Normal 9 6 3 2 3" xfId="40758" xr:uid="{D3295AFC-6767-4FD8-BAE1-5C1632FEC19E}"/>
    <cellStyle name="Normal 9 6 3 2 4" xfId="40759" xr:uid="{D97A0B04-DC75-4D86-B7F0-7416C80DA498}"/>
    <cellStyle name="Normal 9 6 3 2 5" xfId="40760" xr:uid="{A5390372-43B1-4573-AAD8-AF508D0746E2}"/>
    <cellStyle name="Normal 9 6 3 3" xfId="40761" xr:uid="{84D2FC52-1C48-4675-9C5A-F041C3109870}"/>
    <cellStyle name="Normal 9 6 3 3 2" xfId="40762" xr:uid="{7D79C07D-D172-483B-8385-45A56D068A2B}"/>
    <cellStyle name="Normal 9 6 3 4" xfId="40763" xr:uid="{FAA400D3-6EFD-4398-9E69-B4DDFE1D38AE}"/>
    <cellStyle name="Normal 9 6 3 5" xfId="40764" xr:uid="{142559EB-A95C-4446-9540-B42BD994EA8E}"/>
    <cellStyle name="Normal 9 6 4" xfId="40765" xr:uid="{C2BDC916-90CD-4E42-BE0C-128B8D6E9636}"/>
    <cellStyle name="Normal 9 6 5" xfId="40766" xr:uid="{89FD2748-C064-440B-AD15-88E7841AE37A}"/>
    <cellStyle name="Normal 9 6 6" xfId="40767" xr:uid="{B5A4F9FB-51D6-4BC5-BEC5-37FAFA59A8AB}"/>
    <cellStyle name="Normal 9 6 6 2" xfId="40768" xr:uid="{B5C75F8B-05A8-4E6C-ACE6-3F2A039538E9}"/>
    <cellStyle name="Normal 9 6 7" xfId="40769" xr:uid="{3058E5E5-2529-48C8-A860-4F077AE4E8E3}"/>
    <cellStyle name="Normal 9 6 8" xfId="40770" xr:uid="{D961367C-8E47-4389-9E79-1C672185ED2D}"/>
    <cellStyle name="Normal 9 6 9" xfId="40771" xr:uid="{8D083A2C-4D25-47BF-8CEE-1B99AE4F35F9}"/>
    <cellStyle name="Normal 9 7" xfId="40772" xr:uid="{8DA8D583-AF9F-451C-A958-33CB6DB39200}"/>
    <cellStyle name="Normal 9 8" xfId="40773" xr:uid="{6284EC11-B009-41AF-999A-B777734433B3}"/>
    <cellStyle name="Normal 9 9" xfId="40774" xr:uid="{96CA2BA9-CB70-4EAC-901E-24DA2EF7016C}"/>
    <cellStyle name="Normal 90" xfId="40775" xr:uid="{3200F312-D385-4937-A6B2-BE1C45419F61}"/>
    <cellStyle name="Normal 91" xfId="40776" xr:uid="{79F61421-CADA-4159-80FA-C889E907D9B3}"/>
    <cellStyle name="Normal 92" xfId="40777" xr:uid="{E6C21924-9486-4048-ACEB-FD43DCC614C1}"/>
    <cellStyle name="Normal 93" xfId="40778" xr:uid="{5DBD3051-1197-43A7-8EE2-81866C826ED3}"/>
    <cellStyle name="Normal 94" xfId="40779" xr:uid="{0EA3B9E8-D07C-4373-8F72-776889D31DB6}"/>
    <cellStyle name="Normal 95" xfId="40780" xr:uid="{2D9C36D8-8A81-4D6B-90AF-0CCD28E4344C}"/>
    <cellStyle name="Normal GHG Numbers (0.00)" xfId="40781" xr:uid="{78487657-0CF2-4703-9B9B-97FC7F470AE1}"/>
    <cellStyle name="Normal GHG Numbers (0.00) 2" xfId="40782" xr:uid="{48B0ED6D-CF6C-414D-9045-96E707D293C3}"/>
    <cellStyle name="Normal GHG Textfiels Bold" xfId="40783" xr:uid="{1E902AF1-79AB-4033-BE27-A3B905FDCA1A}"/>
    <cellStyle name="Normal GHG Textfiels Bold 2" xfId="40784" xr:uid="{2D0D321E-3FE0-46A8-BB51-D1AAE6B53FC0}"/>
    <cellStyle name="Normal GHG Textfiels Bold 3" xfId="40785" xr:uid="{5F2DB186-E639-4C7D-BAFB-C13BEDA3A025}"/>
    <cellStyle name="Normal GHG whole table" xfId="40786" xr:uid="{736818B9-F017-4186-B76F-F9B3ACEFD760}"/>
    <cellStyle name="Normal GHG-Shade" xfId="40787" xr:uid="{3DA73B68-FBCE-47BF-A069-BCB8DA254CE3}"/>
    <cellStyle name="Normal GHG-Shade 2" xfId="40788" xr:uid="{458DF665-9765-4148-ACC4-2C84F24FA21E}"/>
    <cellStyle name="Normal GHG-Shade 2 2" xfId="40789" xr:uid="{1BF961D4-3597-41A6-BD27-F3ECDF683AA0}"/>
    <cellStyle name="Normal GHG-Shade 3" xfId="40790" xr:uid="{7CC2AEE1-7240-4F83-8101-22533BE46ADA}"/>
    <cellStyle name="Normal GHG-Shade 4" xfId="40791" xr:uid="{BAA8160D-FBB0-4357-8F18-459836C4149D}"/>
    <cellStyle name="Normal GHG-Shade 5" xfId="40792" xr:uid="{04C7DB3E-D19F-428E-9950-1BF477313BC4}"/>
    <cellStyle name="Normál_Munka1" xfId="40793" xr:uid="{01E36B8C-DD53-4866-B2D4-511ADE19D34D}"/>
    <cellStyle name="Note" xfId="17" builtinId="10" customBuiltin="1"/>
    <cellStyle name="Note 10" xfId="40794" xr:uid="{3351BB3F-76A5-4B90-81DC-DDA7AF184C8C}"/>
    <cellStyle name="Note 10 2" xfId="40795" xr:uid="{FE18BB17-A19D-451A-B0E7-5BC1E882EE78}"/>
    <cellStyle name="Note 10 2 2" xfId="40796" xr:uid="{CDB2FAA9-B944-46D1-B188-2A0D2192B9A8}"/>
    <cellStyle name="Note 10 2 3" xfId="40797" xr:uid="{17B30BC5-B666-4880-B243-43FB6AE5ADC9}"/>
    <cellStyle name="Note 10 3" xfId="40798" xr:uid="{DE387BD4-281C-4DA3-84DE-803C94E9ED7D}"/>
    <cellStyle name="Note 10 3 2" xfId="40799" xr:uid="{72908626-8805-44C4-BCF6-80AA4072BFEC}"/>
    <cellStyle name="Note 10 3 3" xfId="40800" xr:uid="{3496F872-AD76-4733-8816-9BBC1E1FD2FE}"/>
    <cellStyle name="Note 10 4" xfId="40801" xr:uid="{20582E50-38CF-4A81-9393-C9639C55FE33}"/>
    <cellStyle name="Note 10 5" xfId="40802" xr:uid="{853BF402-AE1F-4713-A8FB-F8B6FC1C2560}"/>
    <cellStyle name="Note 11" xfId="40803" xr:uid="{E3942219-FF4B-4B44-8F14-D326C10FE346}"/>
    <cellStyle name="Note 11 2" xfId="40804" xr:uid="{4149AF0E-5972-4EFF-8867-D0DDF702A654}"/>
    <cellStyle name="Note 11 2 2" xfId="40805" xr:uid="{2DB717AD-F21E-4523-A299-28192E9ACF36}"/>
    <cellStyle name="Note 11 2 3" xfId="40806" xr:uid="{0CD8C2FB-0669-4A80-BB50-7491B24A52EA}"/>
    <cellStyle name="Note 11 3" xfId="40807" xr:uid="{2D0FA1AF-61B0-4B85-98CE-8A154F4A52B8}"/>
    <cellStyle name="Note 11 3 2" xfId="40808" xr:uid="{F85FDEB6-A1DE-4D21-A5C9-08CE97BA3F6C}"/>
    <cellStyle name="Note 11 3 3" xfId="40809" xr:uid="{309346E7-4F14-4CFD-B125-158261B45E61}"/>
    <cellStyle name="Note 11 4" xfId="40810" xr:uid="{5806EA98-CBDB-4B09-A590-ACC2BFE2B378}"/>
    <cellStyle name="Note 11 5" xfId="40811" xr:uid="{D87AD297-7412-4438-8A37-2999647879AF}"/>
    <cellStyle name="Note 12" xfId="40812" xr:uid="{C71ED10B-6669-46D1-991A-B2289A169563}"/>
    <cellStyle name="Note 12 2" xfId="40813" xr:uid="{A937410B-3B9D-4B09-AB03-80E29B083247}"/>
    <cellStyle name="Note 12 2 2" xfId="40814" xr:uid="{BDCA4CF6-4D5B-4273-B6E6-9ED2460C71C1}"/>
    <cellStyle name="Note 12 2 3" xfId="40815" xr:uid="{A90AA281-0B34-49CD-9299-D9D1F4EC350F}"/>
    <cellStyle name="Note 12 3" xfId="40816" xr:uid="{2DA706D2-6038-49BE-BE49-83CC1167C91A}"/>
    <cellStyle name="Note 12 3 2" xfId="40817" xr:uid="{4F95B8C2-FED8-4437-8BD4-DFD23B7E8DE2}"/>
    <cellStyle name="Note 12 3 3" xfId="40818" xr:uid="{35743FD5-0241-4B66-B5C6-FB87603F6E58}"/>
    <cellStyle name="Note 12 4" xfId="40819" xr:uid="{91870763-2D5A-466F-BDB0-2FEBFF144755}"/>
    <cellStyle name="Note 12 5" xfId="40820" xr:uid="{6080C078-6587-4599-A620-25C9F46A6667}"/>
    <cellStyle name="Note 13" xfId="40821" xr:uid="{EA549EE2-9BA1-4C07-B6F8-6A8D6F318DE0}"/>
    <cellStyle name="Note 13 2" xfId="40822" xr:uid="{1C72081D-ACCC-457C-867D-3BF0436D82FB}"/>
    <cellStyle name="Note 13 2 2" xfId="40823" xr:uid="{1A0F7BF4-D825-491E-AD28-7D100ADF6CEA}"/>
    <cellStyle name="Note 13 2 3" xfId="40824" xr:uid="{55B8AAF0-831C-446C-BD7D-25303F323DFB}"/>
    <cellStyle name="Note 13 3" xfId="40825" xr:uid="{806E515A-6215-40A1-B1D9-1BBF8BA76109}"/>
    <cellStyle name="Note 13 3 2" xfId="40826" xr:uid="{FC28A261-5033-42E9-9CCE-063DD587DA85}"/>
    <cellStyle name="Note 13 3 3" xfId="40827" xr:uid="{3DE1E273-EF47-488C-BF82-CEF3D70DA38B}"/>
    <cellStyle name="Note 13 4" xfId="40828" xr:uid="{A32933AF-C4EF-4273-86CF-E42374F341A8}"/>
    <cellStyle name="Note 13 5" xfId="40829" xr:uid="{FEB9C4C1-044E-4C5D-8F09-FC7AF5F73AAF}"/>
    <cellStyle name="Note 14" xfId="40830" xr:uid="{3CD48EC9-FFC2-4A55-8E02-B656E4BE8307}"/>
    <cellStyle name="Note 14 2" xfId="40831" xr:uid="{1A881A0A-5BFA-48C5-AB44-C133B6B96EA1}"/>
    <cellStyle name="Note 14 2 2" xfId="40832" xr:uid="{3FD91102-9594-4CA8-83E0-D5C56F62D16C}"/>
    <cellStyle name="Note 14 2 3" xfId="40833" xr:uid="{08AEA35A-5335-4AE6-BB0F-A799894CAD49}"/>
    <cellStyle name="Note 14 3" xfId="40834" xr:uid="{FEBF9AE8-8749-4609-8C47-06919EBFDE71}"/>
    <cellStyle name="Note 14 3 2" xfId="40835" xr:uid="{9E3E51BC-85A1-42F1-8A69-EEB81C558F20}"/>
    <cellStyle name="Note 14 3 3" xfId="40836" xr:uid="{3A0C1B65-D4A5-4419-B187-5F70A24A3C98}"/>
    <cellStyle name="Note 14 4" xfId="40837" xr:uid="{22AFC081-A02C-4B80-B61E-1CD0B8B4477D}"/>
    <cellStyle name="Note 14 5" xfId="40838" xr:uid="{1BACCF8C-27F2-4373-AA6A-1BB73A0556FB}"/>
    <cellStyle name="Note 15" xfId="40839" xr:uid="{881FA467-41A4-475A-B544-63D51913EBB2}"/>
    <cellStyle name="Note 15 2" xfId="40840" xr:uid="{95F2E9CC-5C86-4E2A-9809-31523747BED6}"/>
    <cellStyle name="Note 15 2 2" xfId="40841" xr:uid="{132F7F67-2C1E-4881-BF69-3385F96778E8}"/>
    <cellStyle name="Note 15 2 3" xfId="40842" xr:uid="{06658EB1-6099-4036-B296-A076A6B185B2}"/>
    <cellStyle name="Note 15 3" xfId="40843" xr:uid="{F6341926-693A-4742-A693-612A6F7474F2}"/>
    <cellStyle name="Note 15 3 2" xfId="40844" xr:uid="{BD6D6185-EF4D-4ACC-9094-CCB6332C02D0}"/>
    <cellStyle name="Note 15 3 3" xfId="40845" xr:uid="{4D3BDB6C-C92A-4E2C-9853-6E6C058B5A85}"/>
    <cellStyle name="Note 15 4" xfId="40846" xr:uid="{0414C896-F7CE-4EFE-B184-CE361D7A83AA}"/>
    <cellStyle name="Note 15 5" xfId="40847" xr:uid="{151264C2-A8EA-40D0-81AB-62C46E0067D2}"/>
    <cellStyle name="Note 16" xfId="40848" xr:uid="{2D1F9820-7DF4-4489-A735-5662EFB21080}"/>
    <cellStyle name="Note 16 2" xfId="40849" xr:uid="{AEECA7BC-067E-4FDC-B164-AA6A20618DD4}"/>
    <cellStyle name="Note 16 2 2" xfId="40850" xr:uid="{CDEF68B9-9E3F-4763-8121-D0387460E127}"/>
    <cellStyle name="Note 16 2 3" xfId="40851" xr:uid="{AC4CD654-0DB9-4E29-AA53-BDBD0004703E}"/>
    <cellStyle name="Note 16 3" xfId="40852" xr:uid="{777B184F-0FF8-4D46-A3CF-D4980033871D}"/>
    <cellStyle name="Note 16 3 2" xfId="40853" xr:uid="{4A53A13C-DC64-477B-A82A-267CEC7F9503}"/>
    <cellStyle name="Note 16 3 3" xfId="40854" xr:uid="{1567372F-7B91-4F2E-8FB0-BDB86FCB717A}"/>
    <cellStyle name="Note 16 4" xfId="40855" xr:uid="{0068D615-4226-4A2F-B361-BF719BCC9AA6}"/>
    <cellStyle name="Note 16 5" xfId="40856" xr:uid="{C4F132B4-54B3-4658-900E-21FE9D1709FF}"/>
    <cellStyle name="Note 17" xfId="40857" xr:uid="{A8C45A65-8EDB-48A3-BF31-B9C8277B562B}"/>
    <cellStyle name="Note 17 2" xfId="40858" xr:uid="{73833B6A-58FC-4712-9CE9-CE1C1DBA6EAE}"/>
    <cellStyle name="Note 17 2 2" xfId="40859" xr:uid="{E05542E5-3E4A-41E9-A6AB-F0604B1CDDD9}"/>
    <cellStyle name="Note 17 2 3" xfId="40860" xr:uid="{57C0A7A4-9AC9-4C97-9D99-FED2ED3B09EE}"/>
    <cellStyle name="Note 17 3" xfId="40861" xr:uid="{B3560D1C-C588-4F18-B963-4E75DA9E3C0C}"/>
    <cellStyle name="Note 17 3 2" xfId="40862" xr:uid="{950E71A0-62C7-4F6B-82FE-CFA9DE6E8554}"/>
    <cellStyle name="Note 17 3 3" xfId="40863" xr:uid="{3FAC9E1A-28B5-45FC-BDB8-B6AC3A79B6E3}"/>
    <cellStyle name="Note 17 4" xfId="40864" xr:uid="{37846E82-309D-4137-BEC0-B0C9E84E2C62}"/>
    <cellStyle name="Note 17 5" xfId="40865" xr:uid="{7DD184E2-89EB-4AE4-A87A-009B30CAB112}"/>
    <cellStyle name="Note 18" xfId="40866" xr:uid="{78726A53-3AA0-477D-8A84-033D3E94C0CC}"/>
    <cellStyle name="Note 18 2" xfId="40867" xr:uid="{ED925A50-BF55-4F10-B4F1-170B260C090A}"/>
    <cellStyle name="Note 18 2 2" xfId="40868" xr:uid="{792D2AC0-35AE-48D6-B04E-3D140E85FA5C}"/>
    <cellStyle name="Note 18 2 3" xfId="40869" xr:uid="{5E75FF25-EE19-45B8-A5A5-9791B04E9760}"/>
    <cellStyle name="Note 18 3" xfId="40870" xr:uid="{92C0E249-7951-4E96-AEE8-AFC70161FE67}"/>
    <cellStyle name="Note 18 3 2" xfId="40871" xr:uid="{C8178B7D-A684-44C0-A750-988C9D1CEBD1}"/>
    <cellStyle name="Note 18 3 3" xfId="40872" xr:uid="{118C82E7-30D7-4C6E-882A-853C115C1EA7}"/>
    <cellStyle name="Note 18 4" xfId="40873" xr:uid="{BEDD05B5-1571-4FDA-998E-891164708943}"/>
    <cellStyle name="Note 18 5" xfId="40874" xr:uid="{988ED7D7-3561-48F2-80F0-6E26951AFB7A}"/>
    <cellStyle name="Note 19" xfId="40875" xr:uid="{73F89979-2DCC-4BCA-AFF0-3B0F5621F7F5}"/>
    <cellStyle name="Note 19 2" xfId="40876" xr:uid="{56B139FA-76D5-459D-BE9E-E5C07EC67F76}"/>
    <cellStyle name="Note 19 2 2" xfId="40877" xr:uid="{98077158-E8E5-451F-80BA-5A602D7F1F94}"/>
    <cellStyle name="Note 19 2 3" xfId="40878" xr:uid="{928F4A11-F062-4E92-8CCD-D9D40288F5E3}"/>
    <cellStyle name="Note 19 3" xfId="40879" xr:uid="{ACFA17F4-1C8B-40AF-931C-32690A4B66D7}"/>
    <cellStyle name="Note 19 3 2" xfId="40880" xr:uid="{C9274DBE-077B-4308-9ADB-C0678E60C7F4}"/>
    <cellStyle name="Note 19 3 3" xfId="40881" xr:uid="{AC3B72D9-E0D1-412A-A228-60B8B25DDD79}"/>
    <cellStyle name="Note 19 4" xfId="40882" xr:uid="{BC4B6C83-70C1-49DD-95C6-B55483E9D85A}"/>
    <cellStyle name="Note 19 5" xfId="40883" xr:uid="{7B380EE7-FF0C-4EC0-8A86-D05DBE17D933}"/>
    <cellStyle name="Note 2" xfId="433" xr:uid="{9D501B15-7F8F-481B-87BD-387999215C5F}"/>
    <cellStyle name="Note 2 10" xfId="40884" xr:uid="{2D3DA7BC-43AB-4D9A-9F90-4E6C7D7C2937}"/>
    <cellStyle name="Note 2 2" xfId="40885" xr:uid="{116FFCD4-6755-48FD-92B4-DFD855174DC7}"/>
    <cellStyle name="Note 2 2 2" xfId="40886" xr:uid="{B4B183FB-2E79-4E39-9CD0-58B47C0F46AF}"/>
    <cellStyle name="Note 2 2 2 2" xfId="40887" xr:uid="{88147D77-32C1-4525-ADA9-8E24D50A2417}"/>
    <cellStyle name="Note 2 2 2 3" xfId="40888" xr:uid="{34BEDD85-380A-436C-B1FD-E19C939B9D07}"/>
    <cellStyle name="Note 2 2 3" xfId="40889" xr:uid="{CEEEDE10-5371-403C-86CA-5F6A5DCD3F56}"/>
    <cellStyle name="Note 2 2 3 2" xfId="40890" xr:uid="{0737BDC1-E0B1-4616-AF74-E4220B2FA886}"/>
    <cellStyle name="Note 2 2 3 3" xfId="40891" xr:uid="{FB28D51A-79DF-4895-856C-B4FDBF37D5A0}"/>
    <cellStyle name="Note 2 2 4" xfId="40892" xr:uid="{DF99F1C4-B84B-4136-A843-D461CB026A9D}"/>
    <cellStyle name="Note 2 2 5" xfId="40893" xr:uid="{CF2F75BD-FB5D-442A-BD60-658DE56F1369}"/>
    <cellStyle name="Note 2 2 6" xfId="40894" xr:uid="{911C3D72-3DA1-441E-8FA7-37C303931D91}"/>
    <cellStyle name="Note 2 3" xfId="40895" xr:uid="{5DA63FEF-B906-4A72-8941-78330572C2C5}"/>
    <cellStyle name="Note 2 3 2" xfId="40896" xr:uid="{4519E627-F886-41B8-ACD0-CF0CCAC0799E}"/>
    <cellStyle name="Note 2 3 2 2" xfId="40897" xr:uid="{8C02239F-8D34-43CA-84F7-7C57A9FE8A65}"/>
    <cellStyle name="Note 2 3 2 3" xfId="40898" xr:uid="{ACA9E8DE-7765-4D76-A9B0-7568794F53DA}"/>
    <cellStyle name="Note 2 3 3" xfId="40899" xr:uid="{841CAD51-D1D7-42C0-A857-98F335801A00}"/>
    <cellStyle name="Note 2 3 3 2" xfId="40900" xr:uid="{FB1078F7-7440-445E-9BD0-0CD46BC2F8D0}"/>
    <cellStyle name="Note 2 3 3 3" xfId="40901" xr:uid="{76EB1DE8-E316-4EEF-8B99-52C410B41518}"/>
    <cellStyle name="Note 2 3 4" xfId="40902" xr:uid="{8388738D-8922-4F62-A91C-B163A1338B1A}"/>
    <cellStyle name="Note 2 3 5" xfId="40903" xr:uid="{3E9E093E-94FA-4F43-A9C9-068FA2D15021}"/>
    <cellStyle name="Note 2 3 6" xfId="40904" xr:uid="{81F2EC14-B858-4B5E-A065-29A1DB042B39}"/>
    <cellStyle name="Note 2 4" xfId="40905" xr:uid="{96B1FB17-7ACD-4D57-82CF-98D82FFA2417}"/>
    <cellStyle name="Note 2 4 2" xfId="40906" xr:uid="{2D82BBB7-ED44-44EC-8BB7-655C360EE6C0}"/>
    <cellStyle name="Note 2 4 3" xfId="40907" xr:uid="{229542CF-08F6-4100-8FB0-95653F54486E}"/>
    <cellStyle name="Note 2 5" xfId="40908" xr:uid="{8115BC65-C7E4-4AC4-82B8-B5306EEE9C02}"/>
    <cellStyle name="Note 2 5 2" xfId="40909" xr:uid="{B3BBFC86-BAC3-4211-93E2-9CCB03FC2620}"/>
    <cellStyle name="Note 2 5 3" xfId="40910" xr:uid="{AFB2C6C6-AC12-46B1-9F68-25FE86BA782F}"/>
    <cellStyle name="Note 2 6" xfId="40911" xr:uid="{85F7A170-3D51-4669-AFDD-3DEB9A1491A0}"/>
    <cellStyle name="Note 2 7" xfId="40912" xr:uid="{E7CE04CC-A58E-448E-B756-3A38A836A9C7}"/>
    <cellStyle name="Note 2 8" xfId="40913" xr:uid="{00385689-3110-4EAF-9790-4D3262257975}"/>
    <cellStyle name="Note 2 9" xfId="43177" xr:uid="{A5DFC891-F7A8-4D0E-928D-59DC7C3F48F6}"/>
    <cellStyle name="Note 20" xfId="40914" xr:uid="{3B95BF44-DF4D-4AAC-9019-C63EC8E68736}"/>
    <cellStyle name="Note 21" xfId="40915" xr:uid="{7BD7E042-DD2F-40A2-BC37-21862218FB62}"/>
    <cellStyle name="Note 22" xfId="40916" xr:uid="{CC9FAB0B-E6F6-473B-809A-D5F56B101439}"/>
    <cellStyle name="Note 23" xfId="40917" xr:uid="{4A63797C-5A5D-4B7E-8446-B00946B66CF8}"/>
    <cellStyle name="Note 3" xfId="40918" xr:uid="{ADD6CBCE-FFD5-4C54-B8E4-3EFB97E76E04}"/>
    <cellStyle name="Note 3 2" xfId="40919" xr:uid="{16476131-A040-4801-AB54-A5A1F364579C}"/>
    <cellStyle name="Note 3 2 2" xfId="40920" xr:uid="{98B219AE-5AAA-4E6C-91E1-C554EC9E46D5}"/>
    <cellStyle name="Note 3 2 3" xfId="40921" xr:uid="{F81F2584-983C-4790-9369-EEE654D68ABF}"/>
    <cellStyle name="Note 3 2 4" xfId="40922" xr:uid="{8756F4B5-A995-4412-8D03-C02A0004E061}"/>
    <cellStyle name="Note 3 3" xfId="40923" xr:uid="{FEC35317-A8DA-474F-B168-81242001E72F}"/>
    <cellStyle name="Note 3 3 2" xfId="40924" xr:uid="{7AADFD34-3262-4316-8B22-969605343821}"/>
    <cellStyle name="Note 3 3 3" xfId="40925" xr:uid="{B98B9AA4-7E6A-4DAD-B480-2D2E00324B27}"/>
    <cellStyle name="Note 3 3 4" xfId="40926" xr:uid="{42B01D52-167C-407C-9A8E-05C26E7FDABE}"/>
    <cellStyle name="Note 3 4" xfId="40927" xr:uid="{BF2FB2D7-0A07-40FD-86D3-071AFE590AFC}"/>
    <cellStyle name="Note 3 5" xfId="40928" xr:uid="{9D2405D1-4CDF-4189-ADA3-5F465DD3BADC}"/>
    <cellStyle name="Note 3 6" xfId="40929" xr:uid="{A03E79EC-076E-4FEB-9674-BABC7B5C2986}"/>
    <cellStyle name="Note 4" xfId="40930" xr:uid="{E54655ED-EACF-485A-B799-489B3CDAA2A8}"/>
    <cellStyle name="Note 4 2" xfId="40931" xr:uid="{10843AEB-6CE6-4E0F-912A-953685002126}"/>
    <cellStyle name="Note 4 2 2" xfId="40932" xr:uid="{50A13082-BB22-48A7-8C8D-2C4D69A8FF4C}"/>
    <cellStyle name="Note 4 2 3" xfId="40933" xr:uid="{A42F4769-D4C8-4913-B0F8-0726A9327837}"/>
    <cellStyle name="Note 4 3" xfId="40934" xr:uid="{DF5C341B-9BA2-4331-A661-C8A6F2FAFF14}"/>
    <cellStyle name="Note 4 3 2" xfId="40935" xr:uid="{BCEF5C9A-21EA-45C1-B819-13C86DE9881B}"/>
    <cellStyle name="Note 4 3 3" xfId="40936" xr:uid="{29391A30-B525-4348-9D57-02BF220622D1}"/>
    <cellStyle name="Note 4 4" xfId="40937" xr:uid="{29D1E39C-DD06-4DF3-A9C5-4E5A5685739F}"/>
    <cellStyle name="Note 4 5" xfId="40938" xr:uid="{2465E4ED-E93F-4AD3-A13E-FCB630CC810B}"/>
    <cellStyle name="Note 5" xfId="40939" xr:uid="{C920ECFA-8D60-402C-9755-3B208EE962C2}"/>
    <cellStyle name="Note 5 2" xfId="40940" xr:uid="{9898669A-808B-4E0F-B8BD-438DBC9788AB}"/>
    <cellStyle name="Note 5 2 2" xfId="40941" xr:uid="{A02A6EA1-652F-4B87-92E5-4C84B0B70243}"/>
    <cellStyle name="Note 5 2 3" xfId="40942" xr:uid="{34729446-F006-4765-92DD-429AD0036374}"/>
    <cellStyle name="Note 5 3" xfId="40943" xr:uid="{985D3866-B531-4228-B853-F7D600C1E914}"/>
    <cellStyle name="Note 5 3 2" xfId="40944" xr:uid="{C4280302-6297-4CB7-9087-6161C75CDD8A}"/>
    <cellStyle name="Note 5 3 3" xfId="40945" xr:uid="{78A996BC-9C88-4B8B-A28F-1E8C70071406}"/>
    <cellStyle name="Note 5 4" xfId="40946" xr:uid="{5623C46D-4713-4106-9557-F27D31412A89}"/>
    <cellStyle name="Note 5 5" xfId="40947" xr:uid="{324992BE-7717-432E-B1FD-F1AE6D213B93}"/>
    <cellStyle name="Note 6" xfId="40948" xr:uid="{FB8D66F7-8CF3-4B47-952F-877654E0AF43}"/>
    <cellStyle name="Note 6 2" xfId="40949" xr:uid="{F6B3366D-6B0A-45AE-B78A-0B5224611A16}"/>
    <cellStyle name="Note 6 2 2" xfId="40950" xr:uid="{DABB00A4-7D00-40F3-9B04-908501857736}"/>
    <cellStyle name="Note 6 2 3" xfId="40951" xr:uid="{EC65C3DD-A037-4C97-9C48-8E2310DF7179}"/>
    <cellStyle name="Note 6 3" xfId="40952" xr:uid="{C8D9E007-CC90-429C-A07A-8C32807D1E17}"/>
    <cellStyle name="Note 6 3 2" xfId="40953" xr:uid="{924B385D-EC9A-4BED-9099-07DBEA431937}"/>
    <cellStyle name="Note 6 3 3" xfId="40954" xr:uid="{A1A862D6-1BB4-4968-9832-2054DB7614E4}"/>
    <cellStyle name="Note 6 4" xfId="40955" xr:uid="{6EF8CE90-6FEB-43C3-AA59-A24B77F027E8}"/>
    <cellStyle name="Note 6 5" xfId="40956" xr:uid="{6873EE91-967C-49A1-8688-2D61D11C7F8D}"/>
    <cellStyle name="Note 7" xfId="40957" xr:uid="{BEE3D056-214E-4EF0-BE95-9FE878972E14}"/>
    <cellStyle name="Note 7 2" xfId="40958" xr:uid="{8CCCCBB1-F779-46F6-95B7-AC4DA9D7E4B5}"/>
    <cellStyle name="Note 7 2 2" xfId="40959" xr:uid="{50C5FA9B-6DF1-4EBB-8A8C-125AE902FACF}"/>
    <cellStyle name="Note 7 2 3" xfId="40960" xr:uid="{236D319E-A258-4FFB-A248-A75E7365262A}"/>
    <cellStyle name="Note 7 3" xfId="40961" xr:uid="{483B0291-B878-4006-898C-7E51B5FC466D}"/>
    <cellStyle name="Note 7 3 2" xfId="40962" xr:uid="{69194295-735C-4137-9E5A-5FD95748F085}"/>
    <cellStyle name="Note 7 3 3" xfId="40963" xr:uid="{7F6E2917-6DCE-4423-99BD-6F614E04747B}"/>
    <cellStyle name="Note 7 4" xfId="40964" xr:uid="{D140416F-5CAC-426C-8F23-D2D7FE4B0A46}"/>
    <cellStyle name="Note 7 5" xfId="40965" xr:uid="{02074ABE-E974-4CC8-B548-F2A52A0E1B91}"/>
    <cellStyle name="Note 8" xfId="40966" xr:uid="{6FCFBD76-C356-491C-B91C-DFF34FB02CF0}"/>
    <cellStyle name="Note 8 2" xfId="40967" xr:uid="{2461D03D-8433-46F7-8B12-1F5A7FCFAD97}"/>
    <cellStyle name="Note 8 2 2" xfId="40968" xr:uid="{FB4E210F-FC4B-41C1-A92E-6E0202873C3E}"/>
    <cellStyle name="Note 8 2 3" xfId="40969" xr:uid="{DDE74E91-600B-4422-9619-EA0D351A0C24}"/>
    <cellStyle name="Note 8 3" xfId="40970" xr:uid="{43B1E851-EC18-467D-8A3B-ADAFF2F82F33}"/>
    <cellStyle name="Note 8 3 2" xfId="40971" xr:uid="{E0AF9E9D-F64A-44E6-9708-7340DC69882E}"/>
    <cellStyle name="Note 8 3 3" xfId="40972" xr:uid="{2C3865FB-19AA-4E5B-BBF5-48FF617BDBCD}"/>
    <cellStyle name="Note 8 4" xfId="40973" xr:uid="{FACDD235-7B8B-4B35-9857-9A217897C525}"/>
    <cellStyle name="Note 8 5" xfId="40974" xr:uid="{7792DDAE-59B5-4176-8499-DF62C84EEBD2}"/>
    <cellStyle name="Note 9" xfId="40975" xr:uid="{22E06FEF-4E7B-480B-967B-8B672A8CACEA}"/>
    <cellStyle name="Note 9 2" xfId="40976" xr:uid="{030F1516-DC5B-4617-BEB8-4B5A3FF104AE}"/>
    <cellStyle name="Note 9 2 2" xfId="40977" xr:uid="{89E3DB24-D522-44AB-80C4-DCEDA4A29B30}"/>
    <cellStyle name="Note 9 2 3" xfId="40978" xr:uid="{A620A7FB-0F5A-4BE3-AA79-17EE6A0C4FBE}"/>
    <cellStyle name="Note 9 3" xfId="40979" xr:uid="{3D402B28-1BC7-4BC8-B53E-6D8274CF74F0}"/>
    <cellStyle name="Note 9 3 2" xfId="40980" xr:uid="{2D009AF2-0E06-4E46-A463-00EA62B193EF}"/>
    <cellStyle name="Note 9 3 3" xfId="40981" xr:uid="{0BA57991-7772-48E6-944C-E4805B491E82}"/>
    <cellStyle name="Note 9 4" xfId="40982" xr:uid="{1CA0E464-0D03-4D78-ABEA-9ECFD8FC2CEB}"/>
    <cellStyle name="Note 9 5" xfId="40983" xr:uid="{C9590A2D-8477-428B-A751-E2F6FD4ECC8D}"/>
    <cellStyle name="Notiz" xfId="40984" xr:uid="{01CA2047-5126-4CA4-B7C4-4CF237004A42}"/>
    <cellStyle name="Output" xfId="12" builtinId="21" customBuiltin="1"/>
    <cellStyle name="Output 10" xfId="40985" xr:uid="{801EF81E-3875-41B1-9682-4E23837E8EB6}"/>
    <cellStyle name="Output 11" xfId="40986" xr:uid="{B83B58D1-C7E2-4E75-BE87-848ACDEF4C0A}"/>
    <cellStyle name="Output 12" xfId="40987" xr:uid="{5B52E88D-DBCC-45A6-A3E9-AAB3B9DCAD54}"/>
    <cellStyle name="Output 13" xfId="40988" xr:uid="{5582E065-7738-4F97-A2BC-262C89F13B1B}"/>
    <cellStyle name="Output 14" xfId="40989" xr:uid="{A1252F93-244E-4FD2-A7BE-C12E03102404}"/>
    <cellStyle name="Output 15" xfId="40990" xr:uid="{31BBBDC1-EA71-4A17-8BE0-6B859A4BF69F}"/>
    <cellStyle name="Output 16" xfId="40991" xr:uid="{832B9010-D5EA-4409-8DFE-F0666432D771}"/>
    <cellStyle name="Output 17" xfId="40992" xr:uid="{6E381D0C-47A2-4104-A88A-DDA92FE620C9}"/>
    <cellStyle name="Output 18" xfId="40993" xr:uid="{EFB3A364-47B2-4214-B23E-65666B986F87}"/>
    <cellStyle name="Output 19" xfId="40994" xr:uid="{C3EFECD6-E287-4817-B754-BED1E7672151}"/>
    <cellStyle name="Output 2" xfId="434" xr:uid="{989B3FE2-55A6-4183-9848-9584F5DD54CA}"/>
    <cellStyle name="Output 2 2" xfId="40995" xr:uid="{0FD886C5-84A7-451D-9A1A-C393B300843A}"/>
    <cellStyle name="Output 2 2 2" xfId="40996" xr:uid="{0AB36E38-5492-4AD1-BD30-8C20456C86F4}"/>
    <cellStyle name="Output 2 3" xfId="40997" xr:uid="{30436728-D084-4DCF-853D-103FE9881188}"/>
    <cellStyle name="Output 20" xfId="40998" xr:uid="{3F7FC7F1-0C92-41A4-902A-739626777672}"/>
    <cellStyle name="Output 21" xfId="40999" xr:uid="{A49251E0-AA1A-4C5D-88F1-0226B9413CAD}"/>
    <cellStyle name="Output 22" xfId="41000" xr:uid="{F7E4F8EB-6D85-4922-B64C-E2EED0549A3E}"/>
    <cellStyle name="Output 23" xfId="41001" xr:uid="{7EC1C2C2-4AC0-434D-8126-962811F4B821}"/>
    <cellStyle name="Output 3" xfId="41002" xr:uid="{12A5B735-C221-49E1-8037-E49BBE8DE4E7}"/>
    <cellStyle name="Output 3 2" xfId="41003" xr:uid="{14F1E97A-7382-4F85-9ED5-88149AD09226}"/>
    <cellStyle name="Output 3 3" xfId="41004" xr:uid="{9DF7E062-E455-47C9-A086-A45E4AC036DB}"/>
    <cellStyle name="Output 4" xfId="41005" xr:uid="{279A0352-97C3-4205-AEBE-E1C17A5BEA1A}"/>
    <cellStyle name="Output 5" xfId="41006" xr:uid="{88B3BBD3-04FD-4A00-B5E5-CF45DA44C969}"/>
    <cellStyle name="Output 6" xfId="41007" xr:uid="{F0F5166C-92E0-41AE-9411-E244E3969C7E}"/>
    <cellStyle name="Output 7" xfId="41008" xr:uid="{12B5221D-3DEF-4310-8689-1371C75B0FFA}"/>
    <cellStyle name="Output 8" xfId="41009" xr:uid="{ADAAEA48-BD79-4DAA-A3C8-9E4D2B7C207A}"/>
    <cellStyle name="Output 9" xfId="41010" xr:uid="{EAF55910-65B8-49B8-AE82-53B37A6FB64B}"/>
    <cellStyle name="OUTPUT AMOUNTS" xfId="41011" xr:uid="{A4664990-0571-4E9A-84B5-076CCE10C296}"/>
    <cellStyle name="Output Amounts 2" xfId="41012" xr:uid="{11CFF1B8-CCAE-429C-865F-1546BCE66E2E}"/>
    <cellStyle name="OUTPUT AMOUNTS 2 2" xfId="41013" xr:uid="{9AD5E29D-483D-49A2-8152-CEAB5045BAF1}"/>
    <cellStyle name="Output Amounts 3" xfId="41014" xr:uid="{327E5D6E-5C53-40FE-8312-CE88FBC86AB5}"/>
    <cellStyle name="OUTPUT COLUMN HEADINGS" xfId="41015" xr:uid="{987E59E6-4F3E-4CAC-A2E8-48373E2B4D14}"/>
    <cellStyle name="Output Column Headings 2" xfId="41016" xr:uid="{465EBCBB-64D1-41E5-8423-D0D998C34139}"/>
    <cellStyle name="OUTPUT COLUMN HEADINGS 2 2" xfId="41017" xr:uid="{523107B1-669B-46AC-9169-46158858EBC1}"/>
    <cellStyle name="Output Column Headings 3" xfId="41018" xr:uid="{D300AD18-937F-4436-B615-1FA67EC75A3C}"/>
    <cellStyle name="OUTPUT LINE ITEMS" xfId="41019" xr:uid="{EF8B1E44-FA7C-4312-A5D7-36DCFB613D76}"/>
    <cellStyle name="Output Line Items 2" xfId="41020" xr:uid="{97922949-789B-4F70-A57F-1F3E02D78832}"/>
    <cellStyle name="OUTPUT LINE ITEMS 2 2" xfId="41021" xr:uid="{71D20EB2-ADE5-48FD-AB5A-90BB6F018FDD}"/>
    <cellStyle name="Output Line Items 3" xfId="41022" xr:uid="{CB5960C8-AAB6-47B8-BB62-9816CD644247}"/>
    <cellStyle name="Output Line Items_TEP Revenue_Summary_Report-Monthly 11-08 run 12-15-08" xfId="41023" xr:uid="{40DBE530-62C7-46BA-8470-3B4E3B20CDF3}"/>
    <cellStyle name="Output Report Heading" xfId="41024" xr:uid="{284E813F-AC22-46EC-96E4-186EF26F94D1}"/>
    <cellStyle name="OUTPUT REPORT TITLE" xfId="41025" xr:uid="{414EE716-BEDB-48F5-B4C0-2D682BD4C983}"/>
    <cellStyle name="Page Heading Large" xfId="41026" xr:uid="{953A037C-B640-4E96-B2E4-E0B431E1C619}"/>
    <cellStyle name="Page Heading Small" xfId="41027" xr:uid="{B33083A8-348D-42F2-9CB6-E724EF6744CE}"/>
    <cellStyle name="Pattern" xfId="41028" xr:uid="{7ABFA0C0-3240-4F2B-940C-1489FF654E2E}"/>
    <cellStyle name="Percent" xfId="3" builtinId="5"/>
    <cellStyle name="Percent 10" xfId="365" xr:uid="{603F3BAF-88C8-4FF9-BE97-378B06EE7579}"/>
    <cellStyle name="Percent 10 10" xfId="41029" xr:uid="{BFFCC1AE-97CD-442F-9D66-A77207F6AE04}"/>
    <cellStyle name="Percent 10 2" xfId="41030" xr:uid="{0F97AF94-B935-472A-98B2-A2E462287E0E}"/>
    <cellStyle name="Percent 10 2 2" xfId="41031" xr:uid="{502B3EEA-E845-4E40-9CC4-3066966C8E1C}"/>
    <cellStyle name="Percent 10 3" xfId="41032" xr:uid="{D68513F0-9935-4B83-AFE4-BA7CBCFC4486}"/>
    <cellStyle name="Percent 11" xfId="41033" xr:uid="{803D40BA-F1C6-47DB-A4C0-E791194B7B69}"/>
    <cellStyle name="Percent 11 2" xfId="41034" xr:uid="{A9CCE273-04CB-490F-9251-58959DAB3CF0}"/>
    <cellStyle name="Percent 11 3" xfId="41035" xr:uid="{F8DFC512-70FD-4E40-A3B6-7354E6002188}"/>
    <cellStyle name="Percent 12" xfId="41036" xr:uid="{2ECF5728-0B93-436C-A572-65CA9D34ED80}"/>
    <cellStyle name="Percent 12 2" xfId="41037" xr:uid="{6C07916F-18EE-435F-9580-EED04911D375}"/>
    <cellStyle name="Percent 13" xfId="41038" xr:uid="{F1837E2E-AFCD-4254-BD6E-0631DC766736}"/>
    <cellStyle name="Percent 14" xfId="41039" xr:uid="{88A5F6F6-3260-4983-93FE-4F521780433D}"/>
    <cellStyle name="Percent 14 2" xfId="41040" xr:uid="{57E7B353-D58B-401F-9374-1AD47204ABC7}"/>
    <cellStyle name="Percent 14 2 2" xfId="41041" xr:uid="{ED7A7026-5D5C-49CA-987A-4CE13EDFBD2E}"/>
    <cellStyle name="Percent 14 2 3" xfId="41042" xr:uid="{742E8D2C-F302-4EF4-803B-227117BE2B09}"/>
    <cellStyle name="Percent 14 3" xfId="41043" xr:uid="{8CF89B77-5BD5-4761-B5F6-310D76C63C3C}"/>
    <cellStyle name="Percent 14 4" xfId="41044" xr:uid="{CC662B02-EA6B-44F7-821C-F62AB56942B4}"/>
    <cellStyle name="Percent 15" xfId="41045" xr:uid="{AC1590BC-5047-4038-ADD3-569DDE96D23F}"/>
    <cellStyle name="Percent 15 2" xfId="41046" xr:uid="{B95D5B03-A21C-4EFD-9F22-D1B5A9DF3132}"/>
    <cellStyle name="Percent 15 3" xfId="41047" xr:uid="{75D49AF2-DFBC-4BEE-BB61-2FC0622524C5}"/>
    <cellStyle name="Percent 16" xfId="41048" xr:uid="{6FA2BDD3-731C-40D4-B4B6-4AA696C7BF18}"/>
    <cellStyle name="Percent 17" xfId="41049" xr:uid="{D698FA55-B35F-4CBC-9D46-502024278E62}"/>
    <cellStyle name="Percent 18" xfId="41050" xr:uid="{A972F92C-1D09-45E4-A349-2E28108B5E2F}"/>
    <cellStyle name="Percent 18 2" xfId="41051" xr:uid="{6C427E5F-8BB6-4FC1-B0E6-D5952DFB59AB}"/>
    <cellStyle name="Percent 18 3" xfId="41052" xr:uid="{67A4EE25-E698-417E-92C3-1DEDC835BC09}"/>
    <cellStyle name="Percent 19" xfId="41053" xr:uid="{DE64A59A-3005-4D85-9189-369975E9AB07}"/>
    <cellStyle name="Percent 19 2" xfId="41054" xr:uid="{EB2102AE-E625-4241-9575-0EEEF716BD01}"/>
    <cellStyle name="Percent 19 3" xfId="41055" xr:uid="{B172D1B4-C279-477F-8D19-6894F4325398}"/>
    <cellStyle name="Percent 2" xfId="336" xr:uid="{A42CF86F-56E6-4F0C-B681-35B9AB556D8D}"/>
    <cellStyle name="Percent 2 10" xfId="41057" xr:uid="{141EF2BD-6FD6-459D-86FB-153F17B7F749}"/>
    <cellStyle name="Percent 2 11" xfId="41058" xr:uid="{514974A2-E777-47E9-8A54-9F09D3F559E9}"/>
    <cellStyle name="Percent 2 11 2" xfId="41059" xr:uid="{B0AAE167-49C2-4AC3-8D28-E18AA65FBD18}"/>
    <cellStyle name="Percent 2 12" xfId="41060" xr:uid="{E9855B58-0153-4228-A371-ECD141316036}"/>
    <cellStyle name="Percent 2 12 2" xfId="41061" xr:uid="{AAA301B3-6742-4FC3-A26D-54D404EF3D20}"/>
    <cellStyle name="Percent 2 12 3" xfId="41062" xr:uid="{CE271A8F-8BEC-4442-A75B-C9B52E004A96}"/>
    <cellStyle name="Percent 2 13" xfId="41063" xr:uid="{7BBDD13D-8E45-4D7E-B9AF-0E23766F95CF}"/>
    <cellStyle name="Percent 2 13 2" xfId="41064" xr:uid="{2546AEEF-F45F-4673-86C2-9343516AA36E}"/>
    <cellStyle name="Percent 2 13 3" xfId="41065" xr:uid="{B4E5F5CB-5A76-413D-ADB1-C258255E0A23}"/>
    <cellStyle name="Percent 2 14" xfId="41066" xr:uid="{5D9D4188-3D3A-413C-8FD8-AC2B3297B60C}"/>
    <cellStyle name="Percent 2 14 2" xfId="41067" xr:uid="{D1085B94-EA0C-4CE9-95F1-054E5F7EF291}"/>
    <cellStyle name="Percent 2 14 3" xfId="41068" xr:uid="{CFFE3EDC-7B78-4323-A095-599F87ED1735}"/>
    <cellStyle name="Percent 2 15" xfId="41069" xr:uid="{C3E7246F-7A62-40E2-9FE2-13F8D92AB7F6}"/>
    <cellStyle name="Percent 2 15 2" xfId="41070" xr:uid="{5F2740B4-CC8C-487B-9896-0FE100F8C7CB}"/>
    <cellStyle name="Percent 2 15 3" xfId="41071" xr:uid="{E9AD4008-9936-4504-94A9-4356319FFECE}"/>
    <cellStyle name="Percent 2 16" xfId="41072" xr:uid="{7074D374-807D-43D2-B3A2-5716F42C7F03}"/>
    <cellStyle name="Percent 2 16 2" xfId="41073" xr:uid="{3B84C9C3-67B7-46AA-B6D6-0A8769C2CF67}"/>
    <cellStyle name="Percent 2 16 2 2" xfId="41074" xr:uid="{DD8A07E1-D88B-4BE7-A95D-CF760E0A0058}"/>
    <cellStyle name="Percent 2 16 2 2 2" xfId="41075" xr:uid="{019E76E3-DDEA-4023-B193-AFCA63B524CB}"/>
    <cellStyle name="Percent 2 16 2 3" xfId="41076" xr:uid="{7F7BA4B5-430F-40EF-9D54-D35520B8D105}"/>
    <cellStyle name="Percent 2 16 2 4" xfId="41077" xr:uid="{25B3BC83-0441-4457-ACAD-3FB9FB11C7EB}"/>
    <cellStyle name="Percent 2 16 2 5" xfId="41078" xr:uid="{45CCDDF3-6234-41C4-ADAB-00E39FFBCA2B}"/>
    <cellStyle name="Percent 2 16 3" xfId="41079" xr:uid="{CB466DD6-8E65-4E77-9CB6-C3D5E71B375F}"/>
    <cellStyle name="Percent 2 16 3 2" xfId="41080" xr:uid="{64C93959-22CA-4495-AE67-E1BA7B9A1E27}"/>
    <cellStyle name="Percent 2 16 4" xfId="41081" xr:uid="{20F9CDCF-3165-41C9-A8AF-295601A9FE47}"/>
    <cellStyle name="Percent 2 16 5" xfId="41082" xr:uid="{8204A225-FCE3-43A6-9288-585DDFE0C15E}"/>
    <cellStyle name="Percent 2 17" xfId="41083" xr:uid="{D03D2E8D-EF95-4389-AFCC-D15C25C84C4F}"/>
    <cellStyle name="Percent 2 18" xfId="41084" xr:uid="{0264026B-1BE2-402D-86D0-9849B5EE37E7}"/>
    <cellStyle name="Percent 2 19" xfId="41085" xr:uid="{76F84C2C-84A1-4BE6-9FF6-1585023FE70A}"/>
    <cellStyle name="Percent 2 2" xfId="337" xr:uid="{13442691-4D81-43D5-B316-E4096101EBB0}"/>
    <cellStyle name="Percent 2 2 10" xfId="41087" xr:uid="{BB4868F0-F1BC-48FA-90EA-454F0D183583}"/>
    <cellStyle name="Percent 2 2 10 2" xfId="41088" xr:uid="{68F06084-3C22-4A1F-9B1F-B2B995B09C83}"/>
    <cellStyle name="Percent 2 2 10 2 2" xfId="41089" xr:uid="{06C3336C-35FE-4550-895A-4D4B7BA5F269}"/>
    <cellStyle name="Percent 2 2 10 2 2 2" xfId="41090" xr:uid="{F22B785B-8171-47F7-BE08-555B8F688604}"/>
    <cellStyle name="Percent 2 2 10 2 2 2 2" xfId="41091" xr:uid="{911A7CBA-0B6C-455E-8A93-3CD3F4280B00}"/>
    <cellStyle name="Percent 2 2 10 2 2 2 2 2" xfId="41092" xr:uid="{DC155A3F-6C31-42D7-86EE-891B15E4EE0E}"/>
    <cellStyle name="Percent 2 2 10 2 2 2 3" xfId="41093" xr:uid="{5FED3608-89EC-469E-9D70-DB76391F41AB}"/>
    <cellStyle name="Percent 2 2 10 2 2 2 4" xfId="41094" xr:uid="{5FF6C7A9-AA5E-4330-A3E8-564A46004A06}"/>
    <cellStyle name="Percent 2 2 10 2 2 2 5" xfId="41095" xr:uid="{6050B89F-DF96-417F-BB23-D4167218A2B3}"/>
    <cellStyle name="Percent 2 2 10 2 2 3" xfId="41096" xr:uid="{DB774632-8221-47E2-9010-98E9739B6D70}"/>
    <cellStyle name="Percent 2 2 10 2 2 3 2" xfId="41097" xr:uid="{7019297A-2180-4C17-8CC9-1A73744D21FD}"/>
    <cellStyle name="Percent 2 2 10 2 2 4" xfId="41098" xr:uid="{2C71A1AA-CFD0-4B4A-923F-E49A1F12FFF1}"/>
    <cellStyle name="Percent 2 2 10 2 2 5" xfId="41099" xr:uid="{7F1EED21-B412-4E12-98B1-4D8F75FAFF41}"/>
    <cellStyle name="Percent 2 2 10 2 3" xfId="41100" xr:uid="{EB0CD90A-5DB2-420E-BDFD-5190696987E3}"/>
    <cellStyle name="Percent 2 2 10 2 4" xfId="41101" xr:uid="{EF328DD4-27C7-49B5-B9C3-FD306FCC1B30}"/>
    <cellStyle name="Percent 2 2 10 2 5" xfId="41102" xr:uid="{DAF4087E-6690-48F9-BB22-20953CC956B7}"/>
    <cellStyle name="Percent 2 2 10 2 6" xfId="41103" xr:uid="{649C572B-9EEA-4237-8662-EA472A87BDDD}"/>
    <cellStyle name="Percent 2 2 10 2 6 2" xfId="41104" xr:uid="{2CA8191E-0C48-4C55-B185-7A37ED6CB018}"/>
    <cellStyle name="Percent 2 2 10 2 7" xfId="41105" xr:uid="{491886E3-439F-45A0-B880-82C90335C0A0}"/>
    <cellStyle name="Percent 2 2 10 2 8" xfId="41106" xr:uid="{C5C67466-E67B-4914-B56B-D5A47E8D6129}"/>
    <cellStyle name="Percent 2 2 10 2 9" xfId="41107" xr:uid="{40C8B4C7-E060-4224-85F5-B3284F6BE1D9}"/>
    <cellStyle name="Percent 2 2 10 3" xfId="41108" xr:uid="{4AB85C6E-45E5-4825-A903-F84AB4E4F55E}"/>
    <cellStyle name="Percent 2 2 10 3 2" xfId="41109" xr:uid="{244F112A-7C9A-4135-8AD1-6D4F174C10B4}"/>
    <cellStyle name="Percent 2 2 10 3 2 2" xfId="41110" xr:uid="{25F8D12C-6F3E-4A9A-BD6C-019CDF098115}"/>
    <cellStyle name="Percent 2 2 10 3 2 2 2" xfId="41111" xr:uid="{228CAB1C-3B37-408D-94E4-296858A9AF92}"/>
    <cellStyle name="Percent 2 2 10 3 2 3" xfId="41112" xr:uid="{FE93F333-2828-47D1-875B-0077378E8328}"/>
    <cellStyle name="Percent 2 2 10 3 2 4" xfId="41113" xr:uid="{6A140D1B-20F9-47C4-B90A-8E4798A2B016}"/>
    <cellStyle name="Percent 2 2 10 3 2 5" xfId="41114" xr:uid="{8CA347A6-9E39-444E-900B-2F4DB7B71E44}"/>
    <cellStyle name="Percent 2 2 10 3 3" xfId="41115" xr:uid="{02414CEC-C377-4793-B6FC-20B37EEEBAFB}"/>
    <cellStyle name="Percent 2 2 10 3 3 2" xfId="41116" xr:uid="{8EB5C456-D2F4-4172-B70A-D9B50CDCAF49}"/>
    <cellStyle name="Percent 2 2 10 3 4" xfId="41117" xr:uid="{EA810242-64FD-4196-956D-41DDC1E2957C}"/>
    <cellStyle name="Percent 2 2 10 3 5" xfId="41118" xr:uid="{00910635-F6C3-417B-B4BF-6EE0146D0FF1}"/>
    <cellStyle name="Percent 2 2 10 4" xfId="41119" xr:uid="{D0A95C00-D6BC-4AD9-A86F-45635500A999}"/>
    <cellStyle name="Percent 2 2 10 5" xfId="41120" xr:uid="{B276E2CE-D2B6-4DB8-A02F-EBAFE761DCB8}"/>
    <cellStyle name="Percent 2 2 10 6" xfId="41121" xr:uid="{1701B89C-4664-4245-9D64-0C18417952A4}"/>
    <cellStyle name="Percent 2 2 10 6 2" xfId="41122" xr:uid="{9B681670-A601-4335-BF2B-F66C5ED314A0}"/>
    <cellStyle name="Percent 2 2 10 7" xfId="41123" xr:uid="{8B187FC3-B0B7-42CD-BEEC-7FE88A3CA7C2}"/>
    <cellStyle name="Percent 2 2 10 8" xfId="41124" xr:uid="{494614EA-CEE9-4B64-8945-859F65251ABF}"/>
    <cellStyle name="Percent 2 2 10 9" xfId="41125" xr:uid="{507E73E8-00C5-4726-AB45-A3B91D0A8CE9}"/>
    <cellStyle name="Percent 2 2 11" xfId="41126" xr:uid="{8C3993D6-CD6F-4B32-AF5A-78F1BD824F02}"/>
    <cellStyle name="Percent 2 2 12" xfId="41127" xr:uid="{AF6727A3-1F32-442A-9EBA-8E15D760BABF}"/>
    <cellStyle name="Percent 2 2 13" xfId="41128" xr:uid="{DB30CBD4-A9EA-4C3B-8FD7-5B1AB831A1B7}"/>
    <cellStyle name="Percent 2 2 14" xfId="41129" xr:uid="{6EE4D0F1-B4C8-4E4B-82AB-9C4B8EA22B9E}"/>
    <cellStyle name="Percent 2 2 15" xfId="41130" xr:uid="{D49C0A51-2867-4ACF-9BF2-34BB44E7D23A}"/>
    <cellStyle name="Percent 2 2 15 2" xfId="41131" xr:uid="{77F1542B-0026-4E79-8475-ACF5AAB83D29}"/>
    <cellStyle name="Percent 2 2 15 2 2" xfId="41132" xr:uid="{DDE7A39C-1334-40D0-9630-75F41E4476EA}"/>
    <cellStyle name="Percent 2 2 15 2 2 2" xfId="41133" xr:uid="{155A0D5C-EA81-4C33-9033-A4136C008160}"/>
    <cellStyle name="Percent 2 2 15 2 3" xfId="41134" xr:uid="{036BE348-82C7-4D20-92AE-333DBF3E0F73}"/>
    <cellStyle name="Percent 2 2 15 2 4" xfId="41135" xr:uid="{49D4C6B2-3888-40B7-9EAC-D0DD612D46F1}"/>
    <cellStyle name="Percent 2 2 15 2 5" xfId="41136" xr:uid="{168EE6C0-ED5A-4ECE-8FF1-9DDF40045391}"/>
    <cellStyle name="Percent 2 2 15 3" xfId="41137" xr:uid="{6166D805-0C4C-47B2-AED0-5CEBA8F9E71B}"/>
    <cellStyle name="Percent 2 2 15 3 2" xfId="41138" xr:uid="{1AA360FF-AFF4-4968-A8A0-C8C5E2445728}"/>
    <cellStyle name="Percent 2 2 15 4" xfId="41139" xr:uid="{D8D74B50-8635-4DE7-BA18-018DF3722029}"/>
    <cellStyle name="Percent 2 2 15 5" xfId="41140" xr:uid="{928F8815-E92C-49D1-ADDD-B3150A9C257C}"/>
    <cellStyle name="Percent 2 2 16" xfId="41141" xr:uid="{BCC72996-DEBD-43B4-945F-BD508131A8BE}"/>
    <cellStyle name="Percent 2 2 17" xfId="41142" xr:uid="{1E9622A3-761B-4384-A136-513D484185CA}"/>
    <cellStyle name="Percent 2 2 18" xfId="41143" xr:uid="{04E728E0-2681-48A1-BC85-04F935C36DCE}"/>
    <cellStyle name="Percent 2 2 19" xfId="41144" xr:uid="{CA091E59-6B43-4C93-A1ED-16858B6EB389}"/>
    <cellStyle name="Percent 2 2 19 2" xfId="41145" xr:uid="{B4C060B1-059E-452D-ADB7-45781C4615E0}"/>
    <cellStyle name="Percent 2 2 2" xfId="338" xr:uid="{406A2F85-5561-4FA4-B2C5-539029DE5D80}"/>
    <cellStyle name="Percent 2 2 2 2" xfId="41147" xr:uid="{35A07651-31F1-44DC-9521-DE7EDF7B2DE8}"/>
    <cellStyle name="Percent 2 2 2 3" xfId="41148" xr:uid="{A16605B5-2988-4E24-A10F-F54850E27098}"/>
    <cellStyle name="Percent 2 2 2 4" xfId="41146" xr:uid="{60477184-E97B-4963-BD97-3E3220BF30BE}"/>
    <cellStyle name="Percent 2 2 20" xfId="41149" xr:uid="{42AD51DF-3A93-4586-8C41-624731237465}"/>
    <cellStyle name="Percent 2 2 21" xfId="41150" xr:uid="{4A6497E7-E3DA-475A-803F-63B5EE5611AF}"/>
    <cellStyle name="Percent 2 2 22" xfId="41151" xr:uid="{CF8987DB-10D5-46AE-B2C6-FC9F5026914F}"/>
    <cellStyle name="Percent 2 2 23" xfId="41086" xr:uid="{F784A85C-BECD-4E60-8D7D-0107B0C07D1F}"/>
    <cellStyle name="Percent 2 2 24" xfId="436" xr:uid="{16365B1A-128B-48DC-B749-18ED77DB752F}"/>
    <cellStyle name="Percent 2 2 3" xfId="41152" xr:uid="{E7D705E8-CC9D-4616-BBAC-98AB4AE2C504}"/>
    <cellStyle name="Percent 2 2 3 2" xfId="41153" xr:uid="{21401EE6-F20F-4C88-92FB-646186EA9C7A}"/>
    <cellStyle name="Percent 2 2 3 3" xfId="41154" xr:uid="{C96261F3-0B34-4B4F-B8A2-FB76C64B229E}"/>
    <cellStyle name="Percent 2 2 4" xfId="41155" xr:uid="{B2C7D8CD-2851-4CB9-A1C0-250E2A81F642}"/>
    <cellStyle name="Percent 2 2 4 2" xfId="41156" xr:uid="{CE3CAC4A-5D1E-4EC4-AD06-6125B763D2F7}"/>
    <cellStyle name="Percent 2 2 4 3" xfId="41157" xr:uid="{3AC03DAC-A790-4FE8-93D7-8A6E64F33005}"/>
    <cellStyle name="Percent 2 2 5" xfId="41158" xr:uid="{8250B39B-B9CA-425B-A220-62B25FBAAD88}"/>
    <cellStyle name="Percent 2 2 5 2" xfId="41159" xr:uid="{DCC00202-CF18-4C60-98D5-99BF4A9236BA}"/>
    <cellStyle name="Percent 2 2 5 3" xfId="41160" xr:uid="{A699686D-6E73-4AFF-A516-F28E1DEDBB3C}"/>
    <cellStyle name="Percent 2 2 6" xfId="41161" xr:uid="{62B8BF04-609A-46B1-9B58-E1B9B0E8D919}"/>
    <cellStyle name="Percent 2 2 6 2" xfId="41162" xr:uid="{B6EE10F0-953F-4C11-B425-AA829C61F5D0}"/>
    <cellStyle name="Percent 2 2 6 3" xfId="41163" xr:uid="{1C617D06-B527-4753-97FF-3F391889B342}"/>
    <cellStyle name="Percent 2 2 7" xfId="41164" xr:uid="{3AB7CA3F-5B6F-4FF0-94D2-9BA46BF987E3}"/>
    <cellStyle name="Percent 2 2 7 10" xfId="41165" xr:uid="{4442C088-0A21-464F-91C4-20EB0B71DE42}"/>
    <cellStyle name="Percent 2 2 7 11" xfId="41166" xr:uid="{B3E33FA9-72AA-4673-8984-053E854B0153}"/>
    <cellStyle name="Percent 2 2 7 12" xfId="41167" xr:uid="{6D6E0D1A-95B1-473D-8FE3-2D392487224E}"/>
    <cellStyle name="Percent 2 2 7 13" xfId="41168" xr:uid="{D266EF51-4136-41C5-AAFA-3FE340802934}"/>
    <cellStyle name="Percent 2 2 7 13 2" xfId="41169" xr:uid="{367DB815-064F-4478-8A9D-C82B7588C66B}"/>
    <cellStyle name="Percent 2 2 7 14" xfId="41170" xr:uid="{409F1B3B-41AF-4D42-8791-D916095BBD4D}"/>
    <cellStyle name="Percent 2 2 7 15" xfId="41171" xr:uid="{ADAE0B92-1265-4703-AC8A-C8E5BF405BE0}"/>
    <cellStyle name="Percent 2 2 7 16" xfId="41172" xr:uid="{834AFC2A-8ED6-4FCF-B4F3-CB4CEE7A0E56}"/>
    <cellStyle name="Percent 2 2 7 2" xfId="41173" xr:uid="{F0EA6A99-B2EA-48BC-ABB6-69C56CBD1E27}"/>
    <cellStyle name="Percent 2 2 7 2 10" xfId="41174" xr:uid="{5AEB689F-6473-48A7-A758-E78ACA8D0421}"/>
    <cellStyle name="Percent 2 2 7 2 11" xfId="41175" xr:uid="{565F350C-8778-40D5-A4B3-409137F4578C}"/>
    <cellStyle name="Percent 2 2 7 2 12" xfId="41176" xr:uid="{8B0AA7E0-3EC1-470E-A394-635AA359107E}"/>
    <cellStyle name="Percent 2 2 7 2 13" xfId="41177" xr:uid="{250C1C5F-02D6-4E5F-A4C0-6CC70397FAB4}"/>
    <cellStyle name="Percent 2 2 7 2 13 2" xfId="41178" xr:uid="{5856444D-328F-40CF-8276-D7FBB8198C96}"/>
    <cellStyle name="Percent 2 2 7 2 14" xfId="41179" xr:uid="{0B71E780-25CD-4C2C-8191-F37A11B3EDB6}"/>
    <cellStyle name="Percent 2 2 7 2 15" xfId="41180" xr:uid="{9626ABAB-F449-484A-8BFE-0E37F123DEBE}"/>
    <cellStyle name="Percent 2 2 7 2 16" xfId="41181" xr:uid="{C500D5B2-F702-4A44-814E-F73F3F2B23BF}"/>
    <cellStyle name="Percent 2 2 7 2 2" xfId="41182" xr:uid="{37E1F6F8-E36B-4EF3-A3C9-009EAD3AD219}"/>
    <cellStyle name="Percent 2 2 7 2 2 10" xfId="41183" xr:uid="{18FFDBF1-8043-48E3-BFB6-5AADD893DF9E}"/>
    <cellStyle name="Percent 2 2 7 2 2 11" xfId="41184" xr:uid="{E1522406-95BB-4B1C-94A4-24616C3EE72F}"/>
    <cellStyle name="Percent 2 2 7 2 2 12" xfId="41185" xr:uid="{B11AD281-33EE-4733-B75A-BEA14B8B83AD}"/>
    <cellStyle name="Percent 2 2 7 2 2 12 2" xfId="41186" xr:uid="{09D73E1F-E4DD-4BFB-9907-E68A3A5FF16F}"/>
    <cellStyle name="Percent 2 2 7 2 2 13" xfId="41187" xr:uid="{FAA723D0-9FA6-4E0E-A9DF-241E0C839610}"/>
    <cellStyle name="Percent 2 2 7 2 2 14" xfId="41188" xr:uid="{DEB67C54-1674-4F51-B659-0DAA66D401C5}"/>
    <cellStyle name="Percent 2 2 7 2 2 15" xfId="41189" xr:uid="{6C844279-27F1-4068-9272-9FB3090D8669}"/>
    <cellStyle name="Percent 2 2 7 2 2 2" xfId="41190" xr:uid="{CDB7356A-4C2E-4336-BCA3-8DF02FD6F8D8}"/>
    <cellStyle name="Percent 2 2 7 2 2 2 2" xfId="41191" xr:uid="{A749EE20-38F0-4495-AFAE-715B72B2D0B6}"/>
    <cellStyle name="Percent 2 2 7 2 2 2 2 2" xfId="41192" xr:uid="{177FE1DB-A892-411A-80B0-4740D3B4EAF3}"/>
    <cellStyle name="Percent 2 2 7 2 2 2 2 2 2" xfId="41193" xr:uid="{096A8BC4-EA37-42FE-9F78-158CE80CB61F}"/>
    <cellStyle name="Percent 2 2 7 2 2 2 2 2 2 2" xfId="41194" xr:uid="{EAFE96B5-F574-4DF1-B25B-D8CA4C42B144}"/>
    <cellStyle name="Percent 2 2 7 2 2 2 2 2 2 2 2" xfId="41195" xr:uid="{B3073FEC-6F72-4F8B-A8CA-17EA21EC95C0}"/>
    <cellStyle name="Percent 2 2 7 2 2 2 2 2 2 3" xfId="41196" xr:uid="{06B3A2A7-6E5F-41B5-9E43-9A4EE8CFB7BD}"/>
    <cellStyle name="Percent 2 2 7 2 2 2 2 2 2 4" xfId="41197" xr:uid="{256B4BEB-300D-40FC-8D42-66E8856CCD19}"/>
    <cellStyle name="Percent 2 2 7 2 2 2 2 2 2 5" xfId="41198" xr:uid="{A8CF124A-4852-4A74-A7D7-80AB9665B30D}"/>
    <cellStyle name="Percent 2 2 7 2 2 2 2 2 3" xfId="41199" xr:uid="{7976CB48-BDD7-4FC8-A9B2-79D1C0B2FDB2}"/>
    <cellStyle name="Percent 2 2 7 2 2 2 2 2 3 2" xfId="41200" xr:uid="{D808E9BD-C85C-40C0-9D66-3CC3947AB214}"/>
    <cellStyle name="Percent 2 2 7 2 2 2 2 2 4" xfId="41201" xr:uid="{ED857F91-2AC5-4E52-A52A-931635A6BDB8}"/>
    <cellStyle name="Percent 2 2 7 2 2 2 2 2 5" xfId="41202" xr:uid="{0D3FB87A-7CB7-4866-9CB1-B27B52AC42FE}"/>
    <cellStyle name="Percent 2 2 7 2 2 2 2 3" xfId="41203" xr:uid="{960B4396-2FF3-4251-9318-DF0D070EC8B4}"/>
    <cellStyle name="Percent 2 2 7 2 2 2 2 4" xfId="41204" xr:uid="{1FAD5BB5-8AC2-474D-AC6C-9E1D2D92831A}"/>
    <cellStyle name="Percent 2 2 7 2 2 2 2 5" xfId="41205" xr:uid="{65BE9B5E-321D-4F03-9A18-4473B3157F30}"/>
    <cellStyle name="Percent 2 2 7 2 2 2 2 6" xfId="41206" xr:uid="{00114256-A353-491F-A458-96356F7EDD3F}"/>
    <cellStyle name="Percent 2 2 7 2 2 2 2 6 2" xfId="41207" xr:uid="{0E61170D-F358-48D5-861F-B10FA5A1F793}"/>
    <cellStyle name="Percent 2 2 7 2 2 2 2 7" xfId="41208" xr:uid="{A4A899A7-74BC-4764-A4E2-8B94F072B99A}"/>
    <cellStyle name="Percent 2 2 7 2 2 2 2 8" xfId="41209" xr:uid="{967AFDB2-EAF0-4F72-B0EE-A14B092B05BF}"/>
    <cellStyle name="Percent 2 2 7 2 2 2 2 9" xfId="41210" xr:uid="{0EE97474-22CF-41B1-B81E-064CE9E94973}"/>
    <cellStyle name="Percent 2 2 7 2 2 2 3" xfId="41211" xr:uid="{2C076A4D-B59F-494E-996F-665273A48780}"/>
    <cellStyle name="Percent 2 2 7 2 2 2 3 2" xfId="41212" xr:uid="{C4E445CB-4321-44E0-8BB6-88B672DFFC0B}"/>
    <cellStyle name="Percent 2 2 7 2 2 2 3 2 2" xfId="41213" xr:uid="{838D85F4-311E-42CC-8490-8D55C699C338}"/>
    <cellStyle name="Percent 2 2 7 2 2 2 3 2 2 2" xfId="41214" xr:uid="{FEDD517E-9CD9-43CF-918A-4CE50A5B775D}"/>
    <cellStyle name="Percent 2 2 7 2 2 2 3 2 3" xfId="41215" xr:uid="{5671F800-3DBF-4808-A75D-D4A0E3514D7C}"/>
    <cellStyle name="Percent 2 2 7 2 2 2 3 2 4" xfId="41216" xr:uid="{E78D2C53-D556-4C82-9163-B34AC5B7A8D7}"/>
    <cellStyle name="Percent 2 2 7 2 2 2 3 2 5" xfId="41217" xr:uid="{01793524-8925-4EC9-9B36-9E0F7F5CCD0C}"/>
    <cellStyle name="Percent 2 2 7 2 2 2 3 3" xfId="41218" xr:uid="{CEA8A119-4DB8-4FF8-BED7-AD23B89490BF}"/>
    <cellStyle name="Percent 2 2 7 2 2 2 3 3 2" xfId="41219" xr:uid="{C652703A-BBDD-420A-A08D-E0DA24DBE899}"/>
    <cellStyle name="Percent 2 2 7 2 2 2 3 4" xfId="41220" xr:uid="{5D3BBCF7-4A34-42EF-8622-4EA62260EA9F}"/>
    <cellStyle name="Percent 2 2 7 2 2 2 3 5" xfId="41221" xr:uid="{2F52981D-39AF-4E7A-8D95-30A60DECE3C4}"/>
    <cellStyle name="Percent 2 2 7 2 2 2 4" xfId="41222" xr:uid="{719D35A6-3C8A-4A51-BFDE-8D6A74C4459E}"/>
    <cellStyle name="Percent 2 2 7 2 2 2 5" xfId="41223" xr:uid="{DBE80BB8-4B3B-42AE-B8B9-47439F7783F4}"/>
    <cellStyle name="Percent 2 2 7 2 2 2 6" xfId="41224" xr:uid="{DA5763C7-D524-43E5-A2F1-49EF6693ABC8}"/>
    <cellStyle name="Percent 2 2 7 2 2 2 6 2" xfId="41225" xr:uid="{FE00A227-EECB-4CDE-B9F6-C843E044AF07}"/>
    <cellStyle name="Percent 2 2 7 2 2 2 7" xfId="41226" xr:uid="{979AC69D-93A4-4C79-B17E-265FB220D629}"/>
    <cellStyle name="Percent 2 2 7 2 2 2 8" xfId="41227" xr:uid="{FA93A64B-C5FF-4D6A-9F38-444FCA690AD6}"/>
    <cellStyle name="Percent 2 2 7 2 2 2 9" xfId="41228" xr:uid="{8D20C698-178C-45EF-AC27-358614F19439}"/>
    <cellStyle name="Percent 2 2 7 2 2 3" xfId="41229" xr:uid="{526D0D28-6C10-46BA-8D92-A33C23E99194}"/>
    <cellStyle name="Percent 2 2 7 2 2 3 2" xfId="41230" xr:uid="{2FDB85C9-A612-49C1-A4A8-081DA5BEC19A}"/>
    <cellStyle name="Percent 2 2 7 2 2 3 3" xfId="41231" xr:uid="{4395649B-513A-4E10-ACEF-7B97C5495CE7}"/>
    <cellStyle name="Percent 2 2 7 2 2 4" xfId="41232" xr:uid="{8D48CBAD-6B99-477F-9578-F6F1AF217AE6}"/>
    <cellStyle name="Percent 2 2 7 2 2 4 2" xfId="41233" xr:uid="{211624F3-FAA6-4FC7-978C-DF88355E0162}"/>
    <cellStyle name="Percent 2 2 7 2 2 4 3" xfId="41234" xr:uid="{D66F7810-B0C8-4099-8384-F0F561D83891}"/>
    <cellStyle name="Percent 2 2 7 2 2 5" xfId="41235" xr:uid="{4B1EAADE-E334-45E4-AD00-9FB265CBA6C4}"/>
    <cellStyle name="Percent 2 2 7 2 2 5 2" xfId="41236" xr:uid="{9A3F81AF-F7BD-4600-BB6E-DC8440EA4ACB}"/>
    <cellStyle name="Percent 2 2 7 2 2 5 3" xfId="41237" xr:uid="{2DBAFC12-5EFB-4FDB-9658-D8CE7463E0E3}"/>
    <cellStyle name="Percent 2 2 7 2 2 6" xfId="41238" xr:uid="{59C3756C-B69C-41BB-9CEA-0AB5064989AF}"/>
    <cellStyle name="Percent 2 2 7 2 2 6 2" xfId="41239" xr:uid="{5763BAFC-039B-418B-9A23-61A6FD53CACC}"/>
    <cellStyle name="Percent 2 2 7 2 2 6 3" xfId="41240" xr:uid="{5318A0E9-1D62-427A-A4E8-E88496452D6C}"/>
    <cellStyle name="Percent 2 2 7 2 2 7" xfId="41241" xr:uid="{F2F8DBA5-ADDC-46EC-9CD8-FD1D7A187289}"/>
    <cellStyle name="Percent 2 2 7 2 2 7 2" xfId="41242" xr:uid="{8795E3FB-EC18-4241-B1A6-3152209ED42D}"/>
    <cellStyle name="Percent 2 2 7 2 2 7 3" xfId="41243" xr:uid="{7B3AFE4C-D02D-444A-9727-C677E79B9E82}"/>
    <cellStyle name="Percent 2 2 7 2 2 8" xfId="41244" xr:uid="{487536CA-3F97-444E-A4EF-05EC16DDE5C0}"/>
    <cellStyle name="Percent 2 2 7 2 2 8 2" xfId="41245" xr:uid="{B4AF61E0-1E12-46BA-B1FA-2B3BBF29E5AD}"/>
    <cellStyle name="Percent 2 2 7 2 2 8 2 2" xfId="41246" xr:uid="{E0D5EF72-E034-494C-8615-9737DC0DBEFC}"/>
    <cellStyle name="Percent 2 2 7 2 2 8 2 2 2" xfId="41247" xr:uid="{3B49BB77-9DA3-4C50-8071-5FCBB741031C}"/>
    <cellStyle name="Percent 2 2 7 2 2 8 2 3" xfId="41248" xr:uid="{E2889AF6-6295-4571-93DB-75C732BB4DD5}"/>
    <cellStyle name="Percent 2 2 7 2 2 8 2 4" xfId="41249" xr:uid="{2639C3D8-8F01-4EDF-AC91-9EE269F4AE6B}"/>
    <cellStyle name="Percent 2 2 7 2 2 8 2 5" xfId="41250" xr:uid="{B069CAC5-F345-4112-9FBB-D81013DAE2EB}"/>
    <cellStyle name="Percent 2 2 7 2 2 8 3" xfId="41251" xr:uid="{A0EA6C9F-2374-4A01-B506-00E0454BEADA}"/>
    <cellStyle name="Percent 2 2 7 2 2 8 3 2" xfId="41252" xr:uid="{D1D12CE0-A4B6-4BDE-ACAE-D84CA645C254}"/>
    <cellStyle name="Percent 2 2 7 2 2 8 4" xfId="41253" xr:uid="{52F438D7-2603-44A0-87A1-7133A1C53CC6}"/>
    <cellStyle name="Percent 2 2 7 2 2 8 5" xfId="41254" xr:uid="{38BF9C51-A7C8-4624-A7EE-8A92A33F7E26}"/>
    <cellStyle name="Percent 2 2 7 2 2 9" xfId="41255" xr:uid="{0A6F656A-2DAE-4A96-86D8-7699D2F04433}"/>
    <cellStyle name="Percent 2 2 7 2 3" xfId="41256" xr:uid="{B57F8611-B458-4051-B736-164B12DE9009}"/>
    <cellStyle name="Percent 2 2 7 2 3 2" xfId="41257" xr:uid="{4AE96BCF-18DC-4C03-B654-9EE2019FD304}"/>
    <cellStyle name="Percent 2 2 7 2 3 3" xfId="41258" xr:uid="{68067D81-1E9E-43BB-8E2D-EC5A0B87E9B4}"/>
    <cellStyle name="Percent 2 2 7 2 4" xfId="41259" xr:uid="{207816E0-5E71-4901-98EF-CC968275EE66}"/>
    <cellStyle name="Percent 2 2 7 2 4 2" xfId="41260" xr:uid="{7D421171-DB3E-48E5-90B2-9139457E957C}"/>
    <cellStyle name="Percent 2 2 7 2 4 2 2" xfId="41261" xr:uid="{D628B4CE-9259-438E-9FD2-D44AAE2CA75F}"/>
    <cellStyle name="Percent 2 2 7 2 4 2 2 2" xfId="41262" xr:uid="{1A5B6AC2-6A52-4228-9B47-28C4FE8088B1}"/>
    <cellStyle name="Percent 2 2 7 2 4 2 2 2 2" xfId="41263" xr:uid="{1038A2D8-7295-48E5-8F8A-9F9685363A41}"/>
    <cellStyle name="Percent 2 2 7 2 4 2 2 2 2 2" xfId="41264" xr:uid="{7679AEB4-5683-4229-981B-5893822DEFC3}"/>
    <cellStyle name="Percent 2 2 7 2 4 2 2 2 3" xfId="41265" xr:uid="{00478142-627E-469D-9C81-17FAC689397B}"/>
    <cellStyle name="Percent 2 2 7 2 4 2 2 2 4" xfId="41266" xr:uid="{5F9CFC34-C3EC-4FAC-9995-45269A7F08A8}"/>
    <cellStyle name="Percent 2 2 7 2 4 2 2 2 5" xfId="41267" xr:uid="{AEAC1F1A-494F-4371-AD88-ACA157B18128}"/>
    <cellStyle name="Percent 2 2 7 2 4 2 2 3" xfId="41268" xr:uid="{A46058ED-658A-4E0D-8862-1A1F9037F24C}"/>
    <cellStyle name="Percent 2 2 7 2 4 2 2 3 2" xfId="41269" xr:uid="{3E2B4506-A759-4728-A9D0-5EE909C10D9A}"/>
    <cellStyle name="Percent 2 2 7 2 4 2 2 4" xfId="41270" xr:uid="{DE0834C3-93A2-49CF-AE08-A20A5FEC8A76}"/>
    <cellStyle name="Percent 2 2 7 2 4 2 2 5" xfId="41271" xr:uid="{EACCCDFA-80B4-4C15-BCFD-D691FF3E2D74}"/>
    <cellStyle name="Percent 2 2 7 2 4 2 3" xfId="41272" xr:uid="{9A3D5712-B750-49AE-9AF9-2C5FC2EA5658}"/>
    <cellStyle name="Percent 2 2 7 2 4 2 4" xfId="41273" xr:uid="{FC292345-9E29-4820-B812-F63DECF150C4}"/>
    <cellStyle name="Percent 2 2 7 2 4 2 5" xfId="41274" xr:uid="{B70EC76F-8EAB-4993-9987-CA30334A5936}"/>
    <cellStyle name="Percent 2 2 7 2 4 2 6" xfId="41275" xr:uid="{4EC7AF8E-E828-4D02-BE39-0258A0CC8B31}"/>
    <cellStyle name="Percent 2 2 7 2 4 2 6 2" xfId="41276" xr:uid="{A3DD725E-7E7E-4759-904A-F3E060ECF4C2}"/>
    <cellStyle name="Percent 2 2 7 2 4 2 7" xfId="41277" xr:uid="{915E4B89-37AD-4822-90CA-8DD535666EDF}"/>
    <cellStyle name="Percent 2 2 7 2 4 2 8" xfId="41278" xr:uid="{A3AC32B7-8CE8-482B-8CF9-A4B02084E917}"/>
    <cellStyle name="Percent 2 2 7 2 4 2 9" xfId="41279" xr:uid="{51B66C6B-F5F8-42F7-9849-57BDC84A8C3C}"/>
    <cellStyle name="Percent 2 2 7 2 4 3" xfId="41280" xr:uid="{37CD8462-429B-41FB-9670-9CCBD1F84FCF}"/>
    <cellStyle name="Percent 2 2 7 2 4 3 2" xfId="41281" xr:uid="{9F878F18-CF72-4AF9-BC1A-3578A1DAE2E8}"/>
    <cellStyle name="Percent 2 2 7 2 4 3 2 2" xfId="41282" xr:uid="{0AAF23AE-1D8A-4530-89AD-D3F913E5DCC2}"/>
    <cellStyle name="Percent 2 2 7 2 4 3 2 2 2" xfId="41283" xr:uid="{DD0A0EB2-5E38-4DAF-8BC6-AC60F7F497D7}"/>
    <cellStyle name="Percent 2 2 7 2 4 3 2 3" xfId="41284" xr:uid="{0D6B7589-1720-4629-A67C-765771B4938A}"/>
    <cellStyle name="Percent 2 2 7 2 4 3 2 4" xfId="41285" xr:uid="{CA2595DD-52B9-459F-835C-C638BB33B7E3}"/>
    <cellStyle name="Percent 2 2 7 2 4 3 2 5" xfId="41286" xr:uid="{19036921-2145-4FF5-B136-5FE39CC05D27}"/>
    <cellStyle name="Percent 2 2 7 2 4 3 3" xfId="41287" xr:uid="{ED424093-B5F8-4B3B-9303-A98BC0674CF2}"/>
    <cellStyle name="Percent 2 2 7 2 4 3 3 2" xfId="41288" xr:uid="{F555F6CE-5A9C-4D1C-8E7D-FADB0562DDA0}"/>
    <cellStyle name="Percent 2 2 7 2 4 3 4" xfId="41289" xr:uid="{9ED2A817-7C24-4FE2-BA22-9AE6F39F4D62}"/>
    <cellStyle name="Percent 2 2 7 2 4 3 5" xfId="41290" xr:uid="{A76C6945-9983-4AE3-8C9D-FF3C4F014799}"/>
    <cellStyle name="Percent 2 2 7 2 4 4" xfId="41291" xr:uid="{38D873B3-633A-4E48-8202-AB038A276C0C}"/>
    <cellStyle name="Percent 2 2 7 2 4 5" xfId="41292" xr:uid="{00EBAB19-542E-4C05-9CDA-ACA8AAF990EC}"/>
    <cellStyle name="Percent 2 2 7 2 4 6" xfId="41293" xr:uid="{214FFC69-6E27-401F-95E5-503E6C75BA2E}"/>
    <cellStyle name="Percent 2 2 7 2 4 6 2" xfId="41294" xr:uid="{CF8E9444-728D-4393-BD34-318C061D6994}"/>
    <cellStyle name="Percent 2 2 7 2 4 7" xfId="41295" xr:uid="{AE69E0D6-6461-4DE4-B5CE-70DD47685041}"/>
    <cellStyle name="Percent 2 2 7 2 4 8" xfId="41296" xr:uid="{720AA8A5-1D1D-45C7-A5A1-FB242F4EDB0D}"/>
    <cellStyle name="Percent 2 2 7 2 4 9" xfId="41297" xr:uid="{132FCB4C-B260-454D-91CC-E5DBF688F971}"/>
    <cellStyle name="Percent 2 2 7 2 5" xfId="41298" xr:uid="{C3526CBA-0024-4CF2-B2D2-B758B1DCE4BE}"/>
    <cellStyle name="Percent 2 2 7 2 6" xfId="41299" xr:uid="{6B9C4209-C40F-431A-8331-BC2DEDB1DBB5}"/>
    <cellStyle name="Percent 2 2 7 2 7" xfId="41300" xr:uid="{0F8BBB25-3EA4-44CF-9FB8-060F17468509}"/>
    <cellStyle name="Percent 2 2 7 2 8" xfId="41301" xr:uid="{1B632D99-78A1-4BC2-A21E-C2019A12E1B7}"/>
    <cellStyle name="Percent 2 2 7 2 9" xfId="41302" xr:uid="{679231C3-CD23-4F37-93A5-E8EA764C3662}"/>
    <cellStyle name="Percent 2 2 7 2 9 2" xfId="41303" xr:uid="{5D2012AA-D54C-4D0F-9CD7-9B5EAEBBBBCA}"/>
    <cellStyle name="Percent 2 2 7 2 9 2 2" xfId="41304" xr:uid="{1203030C-737C-4FC9-B5B1-90DA6943EDC0}"/>
    <cellStyle name="Percent 2 2 7 2 9 2 2 2" xfId="41305" xr:uid="{5D291372-8AC6-4B61-80F5-B1748C9EAE17}"/>
    <cellStyle name="Percent 2 2 7 2 9 2 3" xfId="41306" xr:uid="{F749A580-9E6A-4ABB-A899-43A1ABAD80A9}"/>
    <cellStyle name="Percent 2 2 7 2 9 2 4" xfId="41307" xr:uid="{3A50621F-3903-4E33-8EEB-A5CA31365B6E}"/>
    <cellStyle name="Percent 2 2 7 2 9 2 5" xfId="41308" xr:uid="{1C4F0EC1-3115-47DA-A890-3AE1DCDE3E26}"/>
    <cellStyle name="Percent 2 2 7 2 9 3" xfId="41309" xr:uid="{546AFE62-C068-45B6-B69C-D758410ADD35}"/>
    <cellStyle name="Percent 2 2 7 2 9 3 2" xfId="41310" xr:uid="{AAAE43B4-8656-43B6-8809-850B5BACF77F}"/>
    <cellStyle name="Percent 2 2 7 2 9 4" xfId="41311" xr:uid="{635BE584-B25C-40B1-A8E4-D39589920BD2}"/>
    <cellStyle name="Percent 2 2 7 2 9 5" xfId="41312" xr:uid="{4864643A-5121-4E6A-8598-509FD6BCBBE7}"/>
    <cellStyle name="Percent 2 2 7 3" xfId="41313" xr:uid="{25928D8B-3177-48EF-971F-A8B38460F751}"/>
    <cellStyle name="Percent 2 2 7 3 10" xfId="41314" xr:uid="{C4057E4F-82DB-4E49-B2A8-31C5CE9F08A2}"/>
    <cellStyle name="Percent 2 2 7 3 11" xfId="41315" xr:uid="{9E3F56E9-0DC1-4FD8-8251-FFB2C332114C}"/>
    <cellStyle name="Percent 2 2 7 3 12" xfId="41316" xr:uid="{05499586-42AD-413D-9F65-B3AF7F9B1478}"/>
    <cellStyle name="Percent 2 2 7 3 12 2" xfId="41317" xr:uid="{EE6055DF-93FE-4162-A666-C0DA67B0E11E}"/>
    <cellStyle name="Percent 2 2 7 3 13" xfId="41318" xr:uid="{1303275B-37F6-4A71-AB4B-F0D6D144060C}"/>
    <cellStyle name="Percent 2 2 7 3 14" xfId="41319" xr:uid="{F04F96E3-8140-4836-AB93-BC490A70ADCB}"/>
    <cellStyle name="Percent 2 2 7 3 15" xfId="41320" xr:uid="{8DC9CE22-7037-46C2-9A60-5FE78776B873}"/>
    <cellStyle name="Percent 2 2 7 3 2" xfId="41321" xr:uid="{94D28C03-D0EE-4194-AE91-2D0A74BB2A34}"/>
    <cellStyle name="Percent 2 2 7 3 2 2" xfId="41322" xr:uid="{E4CAFA55-1EF8-448A-82AF-0B3DE56B167C}"/>
    <cellStyle name="Percent 2 2 7 3 2 2 2" xfId="41323" xr:uid="{86D22BD1-F595-4DE6-8D91-4C3C2C6BEC91}"/>
    <cellStyle name="Percent 2 2 7 3 2 2 2 2" xfId="41324" xr:uid="{C7910C07-B86B-4542-BC0A-2F6C02898BE1}"/>
    <cellStyle name="Percent 2 2 7 3 2 2 2 2 2" xfId="41325" xr:uid="{9851E445-1DAA-40E9-BD1B-95295F5FE2E6}"/>
    <cellStyle name="Percent 2 2 7 3 2 2 2 2 2 2" xfId="41326" xr:uid="{B0BAF1CA-8748-4CDD-AD54-38BEF0B11276}"/>
    <cellStyle name="Percent 2 2 7 3 2 2 2 2 3" xfId="41327" xr:uid="{ECA2FD77-F1A4-453F-B539-9A76E1F5E8E9}"/>
    <cellStyle name="Percent 2 2 7 3 2 2 2 2 4" xfId="41328" xr:uid="{38AE7E87-CE1C-482C-95FD-A1A66DDE530F}"/>
    <cellStyle name="Percent 2 2 7 3 2 2 2 2 5" xfId="41329" xr:uid="{9A19CE68-69FF-4226-A7C0-14E73EA9F2FB}"/>
    <cellStyle name="Percent 2 2 7 3 2 2 2 3" xfId="41330" xr:uid="{CB73004A-A7F5-4B38-B979-464F7CC85613}"/>
    <cellStyle name="Percent 2 2 7 3 2 2 2 3 2" xfId="41331" xr:uid="{B50325F2-B709-4DEF-ACD3-62B8FF869CCF}"/>
    <cellStyle name="Percent 2 2 7 3 2 2 2 4" xfId="41332" xr:uid="{2E9B25EC-32F2-4EA8-ABB8-6048349DD6D9}"/>
    <cellStyle name="Percent 2 2 7 3 2 2 2 5" xfId="41333" xr:uid="{92540EA5-4B89-4C18-B012-301469308191}"/>
    <cellStyle name="Percent 2 2 7 3 2 2 3" xfId="41334" xr:uid="{5E1D124F-518B-4659-B90A-316670F6FAEA}"/>
    <cellStyle name="Percent 2 2 7 3 2 2 4" xfId="41335" xr:uid="{AF4C2B20-3132-45CE-A41A-990106E56DE2}"/>
    <cellStyle name="Percent 2 2 7 3 2 2 5" xfId="41336" xr:uid="{C37FA01E-B3B4-48FB-83FE-33D1C4C26ADF}"/>
    <cellStyle name="Percent 2 2 7 3 2 2 6" xfId="41337" xr:uid="{EBE155DD-F3F7-4B4B-80E7-3E7708929A94}"/>
    <cellStyle name="Percent 2 2 7 3 2 2 6 2" xfId="41338" xr:uid="{36079119-4A92-43A4-AA13-D6AC7832919E}"/>
    <cellStyle name="Percent 2 2 7 3 2 2 7" xfId="41339" xr:uid="{079C1013-AEA8-46D0-A89D-219666B9EDFF}"/>
    <cellStyle name="Percent 2 2 7 3 2 2 8" xfId="41340" xr:uid="{F68E96CA-425B-4A0E-9CEA-3D740282F075}"/>
    <cellStyle name="Percent 2 2 7 3 2 2 9" xfId="41341" xr:uid="{BCC577D9-D2D9-42E0-84B1-C248F3C5526A}"/>
    <cellStyle name="Percent 2 2 7 3 2 3" xfId="41342" xr:uid="{D3F9DDEC-297A-4978-8803-CE7FDB5E9328}"/>
    <cellStyle name="Percent 2 2 7 3 2 3 2" xfId="41343" xr:uid="{25149EED-A7C3-44B4-B5CF-48FDC1100D71}"/>
    <cellStyle name="Percent 2 2 7 3 2 3 2 2" xfId="41344" xr:uid="{2DF7DB97-47B2-440C-9F7E-AAD7AAB46162}"/>
    <cellStyle name="Percent 2 2 7 3 2 3 2 2 2" xfId="41345" xr:uid="{3BAF15B5-DF02-4A92-B967-8F677AA86790}"/>
    <cellStyle name="Percent 2 2 7 3 2 3 2 3" xfId="41346" xr:uid="{38A069B1-809E-464C-B23A-7B65781AB489}"/>
    <cellStyle name="Percent 2 2 7 3 2 3 2 4" xfId="41347" xr:uid="{B253561C-E7A1-4E35-9E17-10702C29CBFD}"/>
    <cellStyle name="Percent 2 2 7 3 2 3 2 5" xfId="41348" xr:uid="{445123E8-5412-41A0-88A3-12277890966C}"/>
    <cellStyle name="Percent 2 2 7 3 2 3 3" xfId="41349" xr:uid="{4A0258CD-8D40-4E11-B969-9A95FE95A21F}"/>
    <cellStyle name="Percent 2 2 7 3 2 3 3 2" xfId="41350" xr:uid="{747AD6B3-A03D-4FB0-A712-72FAC916EBD7}"/>
    <cellStyle name="Percent 2 2 7 3 2 3 4" xfId="41351" xr:uid="{D1301728-2A67-4DED-8328-83CD042866E6}"/>
    <cellStyle name="Percent 2 2 7 3 2 3 5" xfId="41352" xr:uid="{141D1CA4-C895-4401-90E6-52120319E8F8}"/>
    <cellStyle name="Percent 2 2 7 3 2 4" xfId="41353" xr:uid="{2335F94F-BB96-44E4-80CA-665DE9732893}"/>
    <cellStyle name="Percent 2 2 7 3 2 5" xfId="41354" xr:uid="{44B2E85C-4110-4502-B672-AC2C7CD2FF50}"/>
    <cellStyle name="Percent 2 2 7 3 2 6" xfId="41355" xr:uid="{2A7E5A71-1E2D-43C7-BE4C-CF2870C9EEE0}"/>
    <cellStyle name="Percent 2 2 7 3 2 6 2" xfId="41356" xr:uid="{14008FD7-A24F-4E0E-96DA-5EA1A9F6C669}"/>
    <cellStyle name="Percent 2 2 7 3 2 7" xfId="41357" xr:uid="{7FA77174-D8A2-4024-B179-50D46FC6E80B}"/>
    <cellStyle name="Percent 2 2 7 3 2 8" xfId="41358" xr:uid="{53F0D293-F977-4B37-A2D0-47D821AA6D5D}"/>
    <cellStyle name="Percent 2 2 7 3 2 9" xfId="41359" xr:uid="{9D2D9A0F-AC08-41A1-BA93-19079F7D6A41}"/>
    <cellStyle name="Percent 2 2 7 3 3" xfId="41360" xr:uid="{D5DFCF2F-124E-46D4-90A9-F1D5F4F4EEB9}"/>
    <cellStyle name="Percent 2 2 7 3 4" xfId="41361" xr:uid="{6E883071-B529-4A39-A69F-D6DAD2E17E4F}"/>
    <cellStyle name="Percent 2 2 7 3 5" xfId="41362" xr:uid="{2D6F0A14-1248-4964-A462-6F74CE3E167A}"/>
    <cellStyle name="Percent 2 2 7 3 6" xfId="41363" xr:uid="{2AF4AA78-E811-4135-8482-1FAD5C4F865F}"/>
    <cellStyle name="Percent 2 2 7 3 7" xfId="41364" xr:uid="{39F184AE-EA02-446D-8EF8-36AFC46165AF}"/>
    <cellStyle name="Percent 2 2 7 3 8" xfId="41365" xr:uid="{5545EA34-D5EA-4F84-B97C-04E28489A08B}"/>
    <cellStyle name="Percent 2 2 7 3 8 2" xfId="41366" xr:uid="{49C78165-1285-4AA0-9097-6E61C84F01FD}"/>
    <cellStyle name="Percent 2 2 7 3 8 2 2" xfId="41367" xr:uid="{429D3FB1-CCBB-4110-A44F-B07F3EDCA2B6}"/>
    <cellStyle name="Percent 2 2 7 3 8 2 2 2" xfId="41368" xr:uid="{172D6185-D540-4DDB-BF74-EB4BCD04BD77}"/>
    <cellStyle name="Percent 2 2 7 3 8 2 3" xfId="41369" xr:uid="{E978C1B0-C14A-4A2B-A2A4-2C72963CF153}"/>
    <cellStyle name="Percent 2 2 7 3 8 2 4" xfId="41370" xr:uid="{8E24C82A-48F2-4DD8-84DD-093A6EC26FF6}"/>
    <cellStyle name="Percent 2 2 7 3 8 2 5" xfId="41371" xr:uid="{C0EF2C9A-0B0D-46AC-A90F-5E1EDAD4B94D}"/>
    <cellStyle name="Percent 2 2 7 3 8 3" xfId="41372" xr:uid="{D2642DF1-AECA-4319-B9BC-567E71EA96C6}"/>
    <cellStyle name="Percent 2 2 7 3 8 3 2" xfId="41373" xr:uid="{D871D392-2017-4499-906E-1ED8164E26C4}"/>
    <cellStyle name="Percent 2 2 7 3 8 4" xfId="41374" xr:uid="{4A50C681-F89B-49F2-80C9-69F5CA3D5E00}"/>
    <cellStyle name="Percent 2 2 7 3 8 5" xfId="41375" xr:uid="{5B20C77C-E3DC-4F12-A4A2-8CF3542B4C9C}"/>
    <cellStyle name="Percent 2 2 7 3 9" xfId="41376" xr:uid="{7142DC33-739D-4F12-9493-6DFB0DADA9CC}"/>
    <cellStyle name="Percent 2 2 7 4" xfId="41377" xr:uid="{03B9E4E8-5321-425D-A473-0AD4941B9142}"/>
    <cellStyle name="Percent 2 2 7 4 2" xfId="41378" xr:uid="{D9DEF3D2-3561-4210-8439-9E21758B5138}"/>
    <cellStyle name="Percent 2 2 7 4 2 2" xfId="41379" xr:uid="{A26D070A-6797-4D31-B702-4AACA7A9E4B9}"/>
    <cellStyle name="Percent 2 2 7 4 2 2 2" xfId="41380" xr:uid="{E87143D0-4D69-45CB-9C8D-BCA7BA531D56}"/>
    <cellStyle name="Percent 2 2 7 4 2 2 2 2" xfId="41381" xr:uid="{163ACEB5-33E1-4EB9-BF46-2D91E3995039}"/>
    <cellStyle name="Percent 2 2 7 4 2 2 2 2 2" xfId="41382" xr:uid="{8AA5287D-A9BB-484C-9B3B-A63B6DD6039A}"/>
    <cellStyle name="Percent 2 2 7 4 2 2 2 3" xfId="41383" xr:uid="{A7C375CC-1634-4D9A-9B58-7C92A60D3358}"/>
    <cellStyle name="Percent 2 2 7 4 2 2 2 4" xfId="41384" xr:uid="{0C3DC98A-08DE-469C-A470-C8A32B28C731}"/>
    <cellStyle name="Percent 2 2 7 4 2 2 2 5" xfId="41385" xr:uid="{3D7FE43F-229F-403C-9808-117F8AEA1285}"/>
    <cellStyle name="Percent 2 2 7 4 2 2 3" xfId="41386" xr:uid="{C5EE5221-13E6-4739-BC2E-E56A34CD2F9B}"/>
    <cellStyle name="Percent 2 2 7 4 2 2 3 2" xfId="41387" xr:uid="{0C0F0E79-B96F-4AA7-A1BF-DDA605EAD35C}"/>
    <cellStyle name="Percent 2 2 7 4 2 2 4" xfId="41388" xr:uid="{F53A9282-F86D-4A20-9B71-87029328A026}"/>
    <cellStyle name="Percent 2 2 7 4 2 2 5" xfId="41389" xr:uid="{F1066596-170E-41E9-A132-E4B89DEDB3D7}"/>
    <cellStyle name="Percent 2 2 7 4 2 3" xfId="41390" xr:uid="{9850D473-D6CD-4B0D-9CEF-041026D15C5F}"/>
    <cellStyle name="Percent 2 2 7 4 2 4" xfId="41391" xr:uid="{815E84A9-625C-4B0D-945C-3F8B225E57EE}"/>
    <cellStyle name="Percent 2 2 7 4 2 5" xfId="41392" xr:uid="{51C4318A-ED26-49B8-B517-69341B1E7B1B}"/>
    <cellStyle name="Percent 2 2 7 4 2 6" xfId="41393" xr:uid="{68810198-B3BB-4ACB-8853-3EF7E1E3C0B9}"/>
    <cellStyle name="Percent 2 2 7 4 2 6 2" xfId="41394" xr:uid="{E46E3EC8-20FD-4F56-9CF6-E5448405A1C5}"/>
    <cellStyle name="Percent 2 2 7 4 2 7" xfId="41395" xr:uid="{FD7871DC-C7EE-473A-BDE8-8FEF88237E14}"/>
    <cellStyle name="Percent 2 2 7 4 2 8" xfId="41396" xr:uid="{76CB506E-B3FB-4D24-893E-7AF396C43A48}"/>
    <cellStyle name="Percent 2 2 7 4 2 9" xfId="41397" xr:uid="{6E91D6A4-0A7A-4C2A-950F-232BD544A649}"/>
    <cellStyle name="Percent 2 2 7 4 3" xfId="41398" xr:uid="{907CA19D-F042-4504-8FE9-E2780F00D0C6}"/>
    <cellStyle name="Percent 2 2 7 4 3 2" xfId="41399" xr:uid="{7A9FADD5-B62C-4A74-8304-0B8D37E42506}"/>
    <cellStyle name="Percent 2 2 7 4 3 2 2" xfId="41400" xr:uid="{272E7E97-1DD7-4542-8E0E-C15792B75CA6}"/>
    <cellStyle name="Percent 2 2 7 4 3 2 2 2" xfId="41401" xr:uid="{0893BAB8-4B76-4885-8229-96FF3250801D}"/>
    <cellStyle name="Percent 2 2 7 4 3 2 3" xfId="41402" xr:uid="{6C75DBC2-FBDB-462F-AB5C-11CE25CBD13C}"/>
    <cellStyle name="Percent 2 2 7 4 3 2 4" xfId="41403" xr:uid="{3498EDCE-97E9-4DA0-A2C9-BA0CA4DC8C03}"/>
    <cellStyle name="Percent 2 2 7 4 3 2 5" xfId="41404" xr:uid="{A2264D12-67F8-4797-A89C-471613CEA479}"/>
    <cellStyle name="Percent 2 2 7 4 3 3" xfId="41405" xr:uid="{D7DF33E0-9A95-48FD-89B5-79E179023924}"/>
    <cellStyle name="Percent 2 2 7 4 3 3 2" xfId="41406" xr:uid="{732F713F-4DF1-439B-A8C7-F53765E5CBC8}"/>
    <cellStyle name="Percent 2 2 7 4 3 4" xfId="41407" xr:uid="{FF1D97D4-8EF9-4DFB-B488-ABEC4EE2E44D}"/>
    <cellStyle name="Percent 2 2 7 4 3 5" xfId="41408" xr:uid="{F32C3E7A-27C8-4CBC-93C3-664C759FFC29}"/>
    <cellStyle name="Percent 2 2 7 4 4" xfId="41409" xr:uid="{895752CE-13FB-444F-B355-FD39D81A4EF0}"/>
    <cellStyle name="Percent 2 2 7 4 5" xfId="41410" xr:uid="{3C24C66D-1935-4870-89D7-D428ECEEF5EB}"/>
    <cellStyle name="Percent 2 2 7 4 6" xfId="41411" xr:uid="{126F936D-4404-47B4-BACA-C822D6AFF3A4}"/>
    <cellStyle name="Percent 2 2 7 4 6 2" xfId="41412" xr:uid="{4A34D6B8-20B3-4D94-ACA2-CBA4DAE11C79}"/>
    <cellStyle name="Percent 2 2 7 4 7" xfId="41413" xr:uid="{7EA97BA4-F5C4-460F-ABEB-284617B5B68F}"/>
    <cellStyle name="Percent 2 2 7 4 8" xfId="41414" xr:uid="{59B2A434-D8D7-4E00-9885-EB3AF8FB7A5C}"/>
    <cellStyle name="Percent 2 2 7 4 9" xfId="41415" xr:uid="{150222E5-6FC1-48E1-A74F-0BC3F0E543C0}"/>
    <cellStyle name="Percent 2 2 7 5" xfId="41416" xr:uid="{8A958C96-24DB-406E-ADE1-3AB521AFB45D}"/>
    <cellStyle name="Percent 2 2 7 5 2" xfId="41417" xr:uid="{4A09998E-0425-42A1-B2F9-B9D85296BE17}"/>
    <cellStyle name="Percent 2 2 7 5 3" xfId="41418" xr:uid="{8932F6C9-F020-4FEB-935D-4F7CB924347C}"/>
    <cellStyle name="Percent 2 2 7 6" xfId="41419" xr:uid="{BE09E4E0-4244-4145-B23D-21EDEE30D752}"/>
    <cellStyle name="Percent 2 2 7 6 2" xfId="41420" xr:uid="{B85D748B-EEDD-4433-A28E-8F277F1F2351}"/>
    <cellStyle name="Percent 2 2 7 6 3" xfId="41421" xr:uid="{B19E1E22-94AE-4CBD-8D98-2C51010BBAA8}"/>
    <cellStyle name="Percent 2 2 7 7" xfId="41422" xr:uid="{C7D9AA19-A4C7-4D4C-81B8-7100E380C90D}"/>
    <cellStyle name="Percent 2 2 7 7 2" xfId="41423" xr:uid="{5F73B3C2-9EB8-40F1-A55B-5664964907FA}"/>
    <cellStyle name="Percent 2 2 7 7 3" xfId="41424" xr:uid="{57599762-866F-421C-B51F-557C906AAA3B}"/>
    <cellStyle name="Percent 2 2 7 8" xfId="41425" xr:uid="{4AA44987-8645-4D71-AD32-8ECF7A3135EB}"/>
    <cellStyle name="Percent 2 2 7 8 2" xfId="41426" xr:uid="{E7A51EE6-D29A-4BA2-BB33-C82363F6BE79}"/>
    <cellStyle name="Percent 2 2 7 8 3" xfId="41427" xr:uid="{66629601-79E0-4448-8A12-42D657ADA930}"/>
    <cellStyle name="Percent 2 2 7 9" xfId="41428" xr:uid="{545D72E9-5285-4740-9C22-74D313E72511}"/>
    <cellStyle name="Percent 2 2 7 9 2" xfId="41429" xr:uid="{9F49381C-937A-4E94-88AB-524ED94D78CE}"/>
    <cellStyle name="Percent 2 2 7 9 2 2" xfId="41430" xr:uid="{D1F78C5C-58BB-46F0-BAFE-FA8DEBD0EB3F}"/>
    <cellStyle name="Percent 2 2 7 9 2 2 2" xfId="41431" xr:uid="{9445E9A1-F3CC-47D2-8AF6-6B286F5E143F}"/>
    <cellStyle name="Percent 2 2 7 9 2 3" xfId="41432" xr:uid="{02D7D783-CAB6-40F0-B4F7-A29F2EB51FD9}"/>
    <cellStyle name="Percent 2 2 7 9 2 4" xfId="41433" xr:uid="{21F60577-646B-45C9-A7EF-4E52BEBA729D}"/>
    <cellStyle name="Percent 2 2 7 9 2 5" xfId="41434" xr:uid="{57BB9C50-E8CE-4488-B200-5525FFDFE8B1}"/>
    <cellStyle name="Percent 2 2 7 9 3" xfId="41435" xr:uid="{A4EBA0C9-78E5-4CD1-98B1-689C65799630}"/>
    <cellStyle name="Percent 2 2 7 9 3 2" xfId="41436" xr:uid="{B99464A5-D42A-4B4A-B0FC-67F9FF8D0963}"/>
    <cellStyle name="Percent 2 2 7 9 4" xfId="41437" xr:uid="{2BFCA53A-746C-42FB-9E14-D3E12071B15C}"/>
    <cellStyle name="Percent 2 2 7 9 5" xfId="41438" xr:uid="{A5604E81-B1E8-4EC5-B4A6-B1C81B926A85}"/>
    <cellStyle name="Percent 2 2 8" xfId="41439" xr:uid="{F1E398C9-0EFC-4EA0-A433-60F6454E778A}"/>
    <cellStyle name="Percent 2 2 8 10" xfId="41440" xr:uid="{8CC72712-F5C3-4003-8552-10D3601C2943}"/>
    <cellStyle name="Percent 2 2 8 11" xfId="41441" xr:uid="{19DDB8E1-F28B-4384-9340-C8B0C8EAA438}"/>
    <cellStyle name="Percent 2 2 8 12" xfId="41442" xr:uid="{267E9576-B19F-4129-9B05-99F5ACDE4789}"/>
    <cellStyle name="Percent 2 2 8 12 2" xfId="41443" xr:uid="{36BED6AA-51A6-463B-B6A3-8F7E815CCF3C}"/>
    <cellStyle name="Percent 2 2 8 13" xfId="41444" xr:uid="{1CE66300-4114-4FCC-A512-F3F3F241E64C}"/>
    <cellStyle name="Percent 2 2 8 14" xfId="41445" xr:uid="{EA3000DD-4E87-4299-9CC3-420B57427BF3}"/>
    <cellStyle name="Percent 2 2 8 15" xfId="41446" xr:uid="{8C189E9A-8E85-41EF-AB4B-CF8293F0D943}"/>
    <cellStyle name="Percent 2 2 8 2" xfId="41447" xr:uid="{2FB69E8B-9D53-4FD9-8029-CD5935237BD5}"/>
    <cellStyle name="Percent 2 2 8 2 2" xfId="41448" xr:uid="{FA38D749-97D0-4CB5-B88C-24AA119FF931}"/>
    <cellStyle name="Percent 2 2 8 2 2 2" xfId="41449" xr:uid="{B081362D-F043-4C65-A6E9-97CAE4C80DD2}"/>
    <cellStyle name="Percent 2 2 8 2 2 2 2" xfId="41450" xr:uid="{97077438-8D0A-4734-BC3A-014E7860DA2B}"/>
    <cellStyle name="Percent 2 2 8 2 2 2 2 2" xfId="41451" xr:uid="{AE7E8229-4C16-48F1-AD65-0A96117A076A}"/>
    <cellStyle name="Percent 2 2 8 2 2 2 2 2 2" xfId="41452" xr:uid="{5AF254D9-A0FB-4519-A5BB-A1CD611775F2}"/>
    <cellStyle name="Percent 2 2 8 2 2 2 2 3" xfId="41453" xr:uid="{191CF609-3DF4-4D3C-8EB0-9339E121EE82}"/>
    <cellStyle name="Percent 2 2 8 2 2 2 2 4" xfId="41454" xr:uid="{A78709D6-7ED2-46BE-AA13-90FC5110A4AB}"/>
    <cellStyle name="Percent 2 2 8 2 2 2 2 5" xfId="41455" xr:uid="{34C52442-4AB7-4D15-AEAB-0439D24C696F}"/>
    <cellStyle name="Percent 2 2 8 2 2 2 3" xfId="41456" xr:uid="{CC2F7544-1A8D-4539-8851-54BFA2E561C1}"/>
    <cellStyle name="Percent 2 2 8 2 2 2 3 2" xfId="41457" xr:uid="{27D32E07-D9C9-4A53-9766-8381A2DA2FDB}"/>
    <cellStyle name="Percent 2 2 8 2 2 2 4" xfId="41458" xr:uid="{8770EF54-3057-4657-B1C8-76334ADB181B}"/>
    <cellStyle name="Percent 2 2 8 2 2 2 5" xfId="41459" xr:uid="{0C875E7B-CD05-44F7-AF99-E3B8F3587B46}"/>
    <cellStyle name="Percent 2 2 8 2 2 3" xfId="41460" xr:uid="{2D735356-5A7F-42A9-A032-E7D48D6AA230}"/>
    <cellStyle name="Percent 2 2 8 2 2 4" xfId="41461" xr:uid="{F9A07A36-D653-459A-8FCD-5AD4E9FF1890}"/>
    <cellStyle name="Percent 2 2 8 2 2 5" xfId="41462" xr:uid="{9C93CC93-2AD5-418C-AD25-43DA62F8DBC8}"/>
    <cellStyle name="Percent 2 2 8 2 2 6" xfId="41463" xr:uid="{1E5DC03E-04CD-4D8D-88EB-B5B348BA9197}"/>
    <cellStyle name="Percent 2 2 8 2 2 6 2" xfId="41464" xr:uid="{792C9AD6-948B-4AB7-A163-DFE4EC383AE2}"/>
    <cellStyle name="Percent 2 2 8 2 2 7" xfId="41465" xr:uid="{09F1BB5B-00E3-4385-B284-0A0F5F9A78C6}"/>
    <cellStyle name="Percent 2 2 8 2 2 8" xfId="41466" xr:uid="{EF0013C3-7800-4855-A9FA-17F910AA1444}"/>
    <cellStyle name="Percent 2 2 8 2 2 9" xfId="41467" xr:uid="{0789603B-3374-4093-88BB-D787CB160CBD}"/>
    <cellStyle name="Percent 2 2 8 2 3" xfId="41468" xr:uid="{AF6FD236-F378-4610-8319-03EF300274D0}"/>
    <cellStyle name="Percent 2 2 8 2 3 2" xfId="41469" xr:uid="{6E2EDB17-541F-4D0B-87CE-B4215975BCF1}"/>
    <cellStyle name="Percent 2 2 8 2 3 2 2" xfId="41470" xr:uid="{5D593076-8AF1-4F35-896C-0954362560AF}"/>
    <cellStyle name="Percent 2 2 8 2 3 2 2 2" xfId="41471" xr:uid="{DE624418-11DC-4BF3-9DF2-FEB6B95D7E62}"/>
    <cellStyle name="Percent 2 2 8 2 3 2 3" xfId="41472" xr:uid="{CD566A89-655C-432D-A8C8-B7E69AC08F2E}"/>
    <cellStyle name="Percent 2 2 8 2 3 2 4" xfId="41473" xr:uid="{BE697C3A-57CE-4DFA-B2E2-4304EF3C10C1}"/>
    <cellStyle name="Percent 2 2 8 2 3 2 5" xfId="41474" xr:uid="{438FBD34-9615-4A4D-BBD0-4686BF3D2812}"/>
    <cellStyle name="Percent 2 2 8 2 3 3" xfId="41475" xr:uid="{DEE4603B-7E60-4C60-8579-50A8BB8E242A}"/>
    <cellStyle name="Percent 2 2 8 2 3 3 2" xfId="41476" xr:uid="{3E920C2A-B6AD-4BC5-80CE-EFBFA0D83140}"/>
    <cellStyle name="Percent 2 2 8 2 3 4" xfId="41477" xr:uid="{6B0ECDF5-4C20-41D9-8413-F99269B2ABDC}"/>
    <cellStyle name="Percent 2 2 8 2 3 5" xfId="41478" xr:uid="{F116736C-8876-456E-987E-A1E1F962E1CD}"/>
    <cellStyle name="Percent 2 2 8 2 4" xfId="41479" xr:uid="{89EE2CCD-3CF6-467F-ADD8-3184E62BF63B}"/>
    <cellStyle name="Percent 2 2 8 2 5" xfId="41480" xr:uid="{AF0F1818-A82E-4761-B635-F2F5E64C040F}"/>
    <cellStyle name="Percent 2 2 8 2 6" xfId="41481" xr:uid="{3A6F26B2-A667-4E4A-94F7-530687387584}"/>
    <cellStyle name="Percent 2 2 8 2 6 2" xfId="41482" xr:uid="{A4B8A592-CCDA-451A-B9CC-0F7642CD2870}"/>
    <cellStyle name="Percent 2 2 8 2 7" xfId="41483" xr:uid="{E0007A61-4170-4161-928B-064A58299A57}"/>
    <cellStyle name="Percent 2 2 8 2 8" xfId="41484" xr:uid="{7729E225-2758-4DC1-8EBC-42555693DAF6}"/>
    <cellStyle name="Percent 2 2 8 2 9" xfId="41485" xr:uid="{45E18F07-BE79-4117-B25B-C0B8D5D83E7D}"/>
    <cellStyle name="Percent 2 2 8 3" xfId="41486" xr:uid="{90AE840E-AEE6-48BF-92D6-A3EE74CA32FA}"/>
    <cellStyle name="Percent 2 2 8 3 2" xfId="41487" xr:uid="{8BB62B65-623E-40B6-B6CE-FE4F036501DB}"/>
    <cellStyle name="Percent 2 2 8 3 3" xfId="41488" xr:uid="{05992583-A682-4882-B676-17319FD66935}"/>
    <cellStyle name="Percent 2 2 8 4" xfId="41489" xr:uid="{8AEE21DB-B731-4DAA-9363-F6B92BC484BF}"/>
    <cellStyle name="Percent 2 2 8 4 2" xfId="41490" xr:uid="{7FD54DC5-1077-4E0C-9EAA-4BB62E23F411}"/>
    <cellStyle name="Percent 2 2 8 4 3" xfId="41491" xr:uid="{B95CD6DC-2E0F-435B-A505-084852B03AA8}"/>
    <cellStyle name="Percent 2 2 8 5" xfId="41492" xr:uid="{AB13C503-2130-4693-BA34-D1F65CFD70B2}"/>
    <cellStyle name="Percent 2 2 8 5 2" xfId="41493" xr:uid="{AA41501A-1899-409E-B523-98C7FB244B1B}"/>
    <cellStyle name="Percent 2 2 8 5 3" xfId="41494" xr:uid="{73082B2B-E25C-4D02-9AE3-68B6F9FA606F}"/>
    <cellStyle name="Percent 2 2 8 6" xfId="41495" xr:uid="{ACC090C5-F17F-4DA6-9554-7677D446AD1B}"/>
    <cellStyle name="Percent 2 2 8 6 2" xfId="41496" xr:uid="{6A3CB557-FEFE-4027-BF4C-3699284CA7EC}"/>
    <cellStyle name="Percent 2 2 8 6 3" xfId="41497" xr:uid="{4DDA4747-1049-4D00-A20B-2680E2587289}"/>
    <cellStyle name="Percent 2 2 8 7" xfId="41498" xr:uid="{6D215884-8E54-4E1C-AE6B-8FF33BC35499}"/>
    <cellStyle name="Percent 2 2 8 7 2" xfId="41499" xr:uid="{0CFDDDC7-442A-40C0-8A83-DAA3737096C9}"/>
    <cellStyle name="Percent 2 2 8 7 3" xfId="41500" xr:uid="{8FE7BC9C-644F-4FDE-88E3-7DB395641C92}"/>
    <cellStyle name="Percent 2 2 8 8" xfId="41501" xr:uid="{3B22C63B-D4A9-4431-BC6D-B63659003513}"/>
    <cellStyle name="Percent 2 2 8 8 2" xfId="41502" xr:uid="{93354A68-2E3F-44FC-B434-43C6D36234F4}"/>
    <cellStyle name="Percent 2 2 8 8 2 2" xfId="41503" xr:uid="{D5D3A54B-71FB-40BD-9765-01EABAB59E0D}"/>
    <cellStyle name="Percent 2 2 8 8 2 2 2" xfId="41504" xr:uid="{14BBE68D-730F-4D8C-A188-26E2B3321B3C}"/>
    <cellStyle name="Percent 2 2 8 8 2 3" xfId="41505" xr:uid="{98B9274B-3674-44AE-B0DD-CDDD1B68FBFE}"/>
    <cellStyle name="Percent 2 2 8 8 2 4" xfId="41506" xr:uid="{C78EE907-3106-4AFA-AE0D-1F8699B5521D}"/>
    <cellStyle name="Percent 2 2 8 8 2 5" xfId="41507" xr:uid="{18E86041-DC2D-45D9-A5C9-2A5EB5896A88}"/>
    <cellStyle name="Percent 2 2 8 8 3" xfId="41508" xr:uid="{59EEA555-D8A4-4C9F-B0AC-85315CB829E0}"/>
    <cellStyle name="Percent 2 2 8 8 3 2" xfId="41509" xr:uid="{DDF7DA62-DD59-4F66-B59E-034286C15C73}"/>
    <cellStyle name="Percent 2 2 8 8 4" xfId="41510" xr:uid="{B5F6C948-36C3-490C-88BA-60ABAE13E169}"/>
    <cellStyle name="Percent 2 2 8 8 5" xfId="41511" xr:uid="{E42CBD10-817D-4181-A996-1997471C4D7B}"/>
    <cellStyle name="Percent 2 2 8 9" xfId="41512" xr:uid="{A5248568-9710-40C4-A829-2E053768E941}"/>
    <cellStyle name="Percent 2 2 9" xfId="41513" xr:uid="{838DE935-0682-41EF-980E-2DFAD4DB37F3}"/>
    <cellStyle name="Percent 2 2 9 2" xfId="41514" xr:uid="{9D00E869-00D0-4E82-B38A-F847BD5D9DD3}"/>
    <cellStyle name="Percent 2 2 9 3" xfId="41515" xr:uid="{53165D20-51BA-49F4-9AC7-607202FF4A52}"/>
    <cellStyle name="Percent 2 20" xfId="41516" xr:uid="{8B3854A0-4992-4694-B5F8-195CA14FEC58}"/>
    <cellStyle name="Percent 2 21" xfId="41517" xr:uid="{CF08D385-BF05-460C-9EDA-4A14F07881F3}"/>
    <cellStyle name="Percent 2 22" xfId="41518" xr:uid="{86EC749F-F7E4-4348-9F5A-EBD6CBC9202A}"/>
    <cellStyle name="Percent 2 23" xfId="41519" xr:uid="{729EDD05-5521-4F38-8A51-01A6A585A474}"/>
    <cellStyle name="Percent 2 24" xfId="41520" xr:uid="{0E242DF9-A008-4BC0-B246-6667B883AE67}"/>
    <cellStyle name="Percent 2 25" xfId="41521" xr:uid="{9C7282BB-5E5A-46A3-95F5-E242C206DA95}"/>
    <cellStyle name="Percent 2 26" xfId="41522" xr:uid="{7F71999B-514A-4552-9060-6D5798D717AE}"/>
    <cellStyle name="Percent 2 27" xfId="41523" xr:uid="{96275D5D-7566-47EF-A8C5-3853743D3CF6}"/>
    <cellStyle name="Percent 2 28" xfId="41524" xr:uid="{BDC77346-E20E-4C9B-AF68-AA68713FEC7A}"/>
    <cellStyle name="Percent 2 29" xfId="41525" xr:uid="{30C228CA-04EA-4551-8F49-202FBBA81EDC}"/>
    <cellStyle name="Percent 2 3" xfId="41526" xr:uid="{DB09B19C-2335-4B68-878E-6B1936A2C9F8}"/>
    <cellStyle name="Percent 2 3 10" xfId="41527" xr:uid="{146105DA-D381-4A7E-8AAB-C9E095F002F2}"/>
    <cellStyle name="Percent 2 3 11" xfId="41528" xr:uid="{79BABB38-00D8-4E1F-B180-0D513C96BDEE}"/>
    <cellStyle name="Percent 2 3 12" xfId="41529" xr:uid="{AC24E489-BBEB-4CC4-B4AD-817A6E30457A}"/>
    <cellStyle name="Percent 2 3 12 2" xfId="41530" xr:uid="{CB58971E-DB1D-4155-ABBB-DB1B90565DDA}"/>
    <cellStyle name="Percent 2 3 12 3" xfId="41531" xr:uid="{341C4748-BB85-48DB-B35B-95E87DD57602}"/>
    <cellStyle name="Percent 2 3 13" xfId="41532" xr:uid="{EED65B09-E39D-4C27-BEFE-FCF5241CC193}"/>
    <cellStyle name="Percent 2 3 14" xfId="41533" xr:uid="{8406DFD5-5BC9-4EFB-A19F-77CFA5999E0A}"/>
    <cellStyle name="Percent 2 3 15" xfId="41534" xr:uid="{0CF069E1-7C0A-4160-AFF0-37BDE60B2A6B}"/>
    <cellStyle name="Percent 2 3 16" xfId="41535" xr:uid="{9CDCD6DF-45EA-4534-87EC-D9A6135D5C4D}"/>
    <cellStyle name="Percent 2 3 17" xfId="41536" xr:uid="{F550CCAA-BB42-44AA-BFC6-BD4CEC79C1C7}"/>
    <cellStyle name="Percent 2 3 18" xfId="41537" xr:uid="{6F9A9BF2-FDC6-46D6-9C1B-B792D6671D82}"/>
    <cellStyle name="Percent 2 3 19" xfId="41538" xr:uid="{CC41194E-1249-45D8-9F92-930C52C76C3E}"/>
    <cellStyle name="Percent 2 3 2" xfId="41539" xr:uid="{B7194658-5C6F-43A3-93A9-F66376B913D2}"/>
    <cellStyle name="Percent 2 3 2 2" xfId="41540" xr:uid="{32BF72D4-1AA3-48D2-BF60-BFFCDD6069F1}"/>
    <cellStyle name="Percent 2 3 2 3" xfId="41541" xr:uid="{E37AD65E-648A-4772-AEFA-37B7F30E0FB3}"/>
    <cellStyle name="Percent 2 3 2 4" xfId="41542" xr:uid="{17E0D24A-93A8-4899-8A4D-C820F270A895}"/>
    <cellStyle name="Percent 2 3 20" xfId="41543" xr:uid="{143CCDED-3F37-4DB2-BF68-A1E937F6FF49}"/>
    <cellStyle name="Percent 2 3 21" xfId="41544" xr:uid="{9249F623-2F4F-491B-B6CC-6F4C7D32EB9C}"/>
    <cellStyle name="Percent 2 3 22" xfId="41545" xr:uid="{4BCC2FC8-2A90-4B38-999E-6FAD1CD2E3E4}"/>
    <cellStyle name="Percent 2 3 23" xfId="41546" xr:uid="{1357A68F-72C2-44D2-A6F8-A5DE095F0CED}"/>
    <cellStyle name="Percent 2 3 24" xfId="41547" xr:uid="{42208DBB-36B2-463E-ABBB-54D9A94F40D6}"/>
    <cellStyle name="Percent 2 3 25" xfId="41548" xr:uid="{31F8BD9B-9E9F-4F1A-8BC7-A3294F8C6CF2}"/>
    <cellStyle name="Percent 2 3 26" xfId="41549" xr:uid="{650716D4-A95B-45DD-B17B-560029606513}"/>
    <cellStyle name="Percent 2 3 27" xfId="41550" xr:uid="{8E4E72CC-71BA-4905-B50C-08A3B65C51FA}"/>
    <cellStyle name="Percent 2 3 28" xfId="41551" xr:uid="{CB146678-A0D5-4451-94A2-4B5F1241AAE4}"/>
    <cellStyle name="Percent 2 3 29" xfId="41552" xr:uid="{8D532872-2E94-44B8-BC19-026E578DFE7C}"/>
    <cellStyle name="Percent 2 3 3" xfId="41553" xr:uid="{9616FEC8-8A31-4562-8CD0-C75ABC7F4AF9}"/>
    <cellStyle name="Percent 2 3 3 2" xfId="41554" xr:uid="{FF92637B-ADA1-4088-A9DB-8C18299B7DDF}"/>
    <cellStyle name="Percent 2 3 3 3" xfId="41555" xr:uid="{D4873645-ACA9-40C9-B950-D8AF5794B093}"/>
    <cellStyle name="Percent 2 3 30" xfId="41556" xr:uid="{6104A7D3-152C-4415-B64B-AC72B2E421D5}"/>
    <cellStyle name="Percent 2 3 31" xfId="41557" xr:uid="{383FD2A4-21E4-45F2-87C1-297F94D8FF4C}"/>
    <cellStyle name="Percent 2 3 32" xfId="41558" xr:uid="{83F90700-D362-4950-8B68-F49BDA6C7CA1}"/>
    <cellStyle name="Percent 2 3 33" xfId="41559" xr:uid="{B83CA0C9-62A8-46C0-8EE3-7F541B444370}"/>
    <cellStyle name="Percent 2 3 4" xfId="41560" xr:uid="{0A708709-52F8-4E75-9FC1-0F7DB942FD5E}"/>
    <cellStyle name="Percent 2 3 4 2" xfId="41561" xr:uid="{7D1591E8-235C-4777-9EBC-5A0BD558F0B8}"/>
    <cellStyle name="Percent 2 3 4 3" xfId="41562" xr:uid="{00E164A8-DEB5-4A2E-9D69-2DB3E3A65E0A}"/>
    <cellStyle name="Percent 2 3 5" xfId="41563" xr:uid="{4A050D2F-6504-48F3-958C-F924BD2A6493}"/>
    <cellStyle name="Percent 2 3 5 2" xfId="41564" xr:uid="{07CFEDA5-DD78-4B89-B9B3-1028C70481AE}"/>
    <cellStyle name="Percent 2 3 5 3" xfId="41565" xr:uid="{201B0E49-D8B4-46DF-89B4-183F69345D2E}"/>
    <cellStyle name="Percent 2 3 6" xfId="41566" xr:uid="{1D58FBAA-B404-478D-9CE7-22BFDB0289F8}"/>
    <cellStyle name="Percent 2 3 6 2" xfId="41567" xr:uid="{1243702C-F121-40C9-A9F4-DB17509C53FF}"/>
    <cellStyle name="Percent 2 3 6 3" xfId="41568" xr:uid="{855166AB-9C36-4844-8869-F0D4C9A90485}"/>
    <cellStyle name="Percent 2 3 7" xfId="41569" xr:uid="{C0B2FA72-A45A-48F8-8218-29C60A8C4727}"/>
    <cellStyle name="Percent 2 3 8" xfId="41570" xr:uid="{502B0A9C-A003-4534-A30D-7B321C27768E}"/>
    <cellStyle name="Percent 2 3 9" xfId="41571" xr:uid="{E2D91FA2-291C-45B6-B10E-308F9816F0B4}"/>
    <cellStyle name="Percent 2 30" xfId="41572" xr:uid="{5C3BA058-5FFB-423E-A83E-57E42A44702F}"/>
    <cellStyle name="Percent 2 31" xfId="41573" xr:uid="{CD7D085D-997F-49E4-82C0-BAEB4CA4A5DA}"/>
    <cellStyle name="Percent 2 32" xfId="41574" xr:uid="{5D0D80CE-8DA4-4A11-871C-D99428B3A322}"/>
    <cellStyle name="Percent 2 33" xfId="41575" xr:uid="{72EB4EBF-966E-4E99-88D7-C7D20FB30882}"/>
    <cellStyle name="Percent 2 34" xfId="41576" xr:uid="{9733C1A7-DAD8-4B69-897A-FE1EE07FA1F5}"/>
    <cellStyle name="Percent 2 35" xfId="41577" xr:uid="{5222F74C-C7C7-4D10-87DA-DFBA74839606}"/>
    <cellStyle name="Percent 2 36" xfId="41578" xr:uid="{B75639C3-98B1-49FF-9F46-03CDE228DA27}"/>
    <cellStyle name="Percent 2 37" xfId="41579" xr:uid="{669A76E9-9BAA-4124-9301-C3E6A36397DE}"/>
    <cellStyle name="Percent 2 38" xfId="41580" xr:uid="{FDF54B50-7240-44C0-A262-8035BD35EE4B}"/>
    <cellStyle name="Percent 2 39" xfId="41581" xr:uid="{A5E99850-3770-402A-8450-09D353FBA91B}"/>
    <cellStyle name="Percent 2 4" xfId="41582" xr:uid="{AA5B2361-4850-4429-8FB6-099C3D735B5A}"/>
    <cellStyle name="Percent 2 4 2" xfId="41583" xr:uid="{3E892C82-6E8D-4B0B-9FA0-7AFFE120A1D5}"/>
    <cellStyle name="Percent 2 4 3" xfId="41584" xr:uid="{F8A13DE4-1A0E-4AD1-842E-D0AC17F11A73}"/>
    <cellStyle name="Percent 2 40" xfId="41585" xr:uid="{682E0A03-8B50-4C65-BA67-3EE4807A1E5D}"/>
    <cellStyle name="Percent 2 41" xfId="41586" xr:uid="{FD6D4D61-8AC7-4CAA-9B60-4E0B723A06BB}"/>
    <cellStyle name="Percent 2 42" xfId="41587" xr:uid="{3984DD50-2109-4958-B5D8-9CF0C306956D}"/>
    <cellStyle name="Percent 2 43" xfId="41588" xr:uid="{ACAA6BD1-C53E-4538-8F2A-2B7F656032AD}"/>
    <cellStyle name="Percent 2 44" xfId="41589" xr:uid="{866C0E12-1193-4D8B-9C59-510BA53FB2F9}"/>
    <cellStyle name="Percent 2 45" xfId="41590" xr:uid="{B810B8CE-363B-4303-ABAB-B1DBB3DAE4CC}"/>
    <cellStyle name="Percent 2 46" xfId="41591" xr:uid="{057807A7-9230-44BC-8445-89659C7725E4}"/>
    <cellStyle name="Percent 2 47" xfId="41592" xr:uid="{B4B8ABC0-C9C9-4CD8-93A3-CA8E54DBCCF6}"/>
    <cellStyle name="Percent 2 48" xfId="41593" xr:uid="{09032635-5FAB-40EA-8747-7A4D59C235BD}"/>
    <cellStyle name="Percent 2 49" xfId="41594" xr:uid="{9CF8718B-FAFA-429B-A794-3BF876E025E2}"/>
    <cellStyle name="Percent 2 5" xfId="41595" xr:uid="{3B82C5EF-C539-4132-A72F-FDB66056898E}"/>
    <cellStyle name="Percent 2 5 2" xfId="41596" xr:uid="{D930816F-AACA-4F23-937C-D1F3A4F1586D}"/>
    <cellStyle name="Percent 2 5 3" xfId="41597" xr:uid="{A7C48606-45EC-451B-A3A9-FDE4D40272A5}"/>
    <cellStyle name="Percent 2 50" xfId="41598" xr:uid="{5EC7CFE4-140E-406C-8BE2-FBEAC14207D6}"/>
    <cellStyle name="Percent 2 51" xfId="41599" xr:uid="{175BF3E8-3611-4D14-9BEB-D844C9C1FDE5}"/>
    <cellStyle name="Percent 2 52" xfId="41600" xr:uid="{38BADB24-DBB2-44BE-951A-16562DCC8CF5}"/>
    <cellStyle name="Percent 2 53" xfId="41601" xr:uid="{F23BEFCC-4C46-4D05-99B6-CE27483E8C5D}"/>
    <cellStyle name="Percent 2 54" xfId="41602" xr:uid="{003434CF-ACDC-49E5-8C64-F03085DC01DE}"/>
    <cellStyle name="Percent 2 55" xfId="41603" xr:uid="{5C24826A-6081-4647-A2A7-164C07B15450}"/>
    <cellStyle name="Percent 2 56" xfId="41604" xr:uid="{0E5A21C2-0AB9-4348-A1DA-988D3BE1F3AA}"/>
    <cellStyle name="Percent 2 57" xfId="41605" xr:uid="{76F63BB2-B41E-47CB-B684-F9959FE13BF5}"/>
    <cellStyle name="Percent 2 58" xfId="41056" xr:uid="{B79C63A2-8CEF-43B0-8047-BAD632334B6D}"/>
    <cellStyle name="Percent 2 6" xfId="41606" xr:uid="{06606B7F-553D-40A6-AA63-5E1AEEF3A5C2}"/>
    <cellStyle name="Percent 2 6 2" xfId="41607" xr:uid="{499BDF25-5B56-41CC-990A-1291041AC5E8}"/>
    <cellStyle name="Percent 2 6 3" xfId="41608" xr:uid="{E8E2D349-9D45-4AAA-9AD7-FC95F56C019F}"/>
    <cellStyle name="Percent 2 7" xfId="41609" xr:uid="{5B6DC86F-A32A-4C8C-B780-B6FF68885D72}"/>
    <cellStyle name="Percent 2 7 2" xfId="41610" xr:uid="{2F383B87-ECF1-4EA8-999D-3E483F34D352}"/>
    <cellStyle name="Percent 2 7 3" xfId="41611" xr:uid="{6C280E78-A186-4B70-B47A-2639FAD09F6C}"/>
    <cellStyle name="Percent 2 8" xfId="41612" xr:uid="{610B9247-052F-49E1-B9F4-5F16A50868BA}"/>
    <cellStyle name="Percent 2 8 2" xfId="41613" xr:uid="{7BD68CBD-DEEA-4065-B324-EFC8E16ACFB3}"/>
    <cellStyle name="Percent 2 8 3" xfId="41614" xr:uid="{C5BAA1D3-90C5-4C45-8320-39EF8736A375}"/>
    <cellStyle name="Percent 2 9" xfId="41615" xr:uid="{F7339203-8E00-441C-B95C-76FD27A86F78}"/>
    <cellStyle name="Percent 2 9 2" xfId="41616" xr:uid="{0ED7A9F8-479C-4229-924D-78EDF81F6C55}"/>
    <cellStyle name="Percent 20" xfId="41617" xr:uid="{C1EEC526-49D3-45A2-91AA-A4107A874101}"/>
    <cellStyle name="Percent 20 2" xfId="41618" xr:uid="{2789D61A-7678-4E5B-983D-6B52372C4911}"/>
    <cellStyle name="Percent 20 3" xfId="41619" xr:uid="{3B67ADD4-61D1-4E29-9AB3-3931986A9896}"/>
    <cellStyle name="Percent 21" xfId="41620" xr:uid="{756F693D-EB10-43AB-B49A-7E8D002B4102}"/>
    <cellStyle name="Percent 22" xfId="41621" xr:uid="{B4313C42-FC48-4D09-A106-E2FDCCABFBD3}"/>
    <cellStyle name="Percent 22 2" xfId="41622" xr:uid="{9F716E55-ACA3-4247-9D2C-26485E7EBC38}"/>
    <cellStyle name="Percent 22 3" xfId="41623" xr:uid="{2971DF96-3626-4B0F-ADC4-C9C87D246AE3}"/>
    <cellStyle name="Percent 23" xfId="41624" xr:uid="{66C3DC61-331A-40F5-A30D-3168ABDF5B78}"/>
    <cellStyle name="Percent 24" xfId="41625" xr:uid="{0A67D7E6-1F54-4464-B5E3-F619A38E6FED}"/>
    <cellStyle name="Percent 25" xfId="41626" xr:uid="{F24842C0-39D0-4590-AB52-F259E1D5D8CA}"/>
    <cellStyle name="Percent 27" xfId="41627" xr:uid="{8A91D5F0-C216-4AC0-BE5C-5DB7B31E0931}"/>
    <cellStyle name="Percent 3" xfId="339" xr:uid="{FD5EF513-0C8D-4DFF-B4A1-667D73B0E72E}"/>
    <cellStyle name="Percent 3 10" xfId="41629" xr:uid="{5B0B2436-95D6-49BB-B5D2-2BBB1D926155}"/>
    <cellStyle name="Percent 3 10 2" xfId="41630" xr:uid="{18A38212-CF8C-4AF8-89CA-98A38412B192}"/>
    <cellStyle name="Percent 3 10 3" xfId="41631" xr:uid="{2279A55C-06F9-4DB2-BF01-1D9F95FB9526}"/>
    <cellStyle name="Percent 3 11" xfId="41632" xr:uid="{25DBE86C-BBD7-4CDE-852C-A40B473E8BFC}"/>
    <cellStyle name="Percent 3 11 2" xfId="41633" xr:uid="{B7341CFC-7648-4A9A-BFE8-7A92CA398CC8}"/>
    <cellStyle name="Percent 3 11 3" xfId="41634" xr:uid="{EB74BCF9-5F0B-469D-B5D1-5995EC277F59}"/>
    <cellStyle name="Percent 3 12" xfId="41635" xr:uid="{E25B309E-C487-4B4B-BBD9-5D1BD352ADE7}"/>
    <cellStyle name="Percent 3 12 2" xfId="41636" xr:uid="{3EA9EED7-37A6-4460-B279-C76922216D07}"/>
    <cellStyle name="Percent 3 12 3" xfId="41637" xr:uid="{76DBE36C-0173-420E-B406-07A25F712510}"/>
    <cellStyle name="Percent 3 13" xfId="41638" xr:uid="{1C16278F-FDE6-450C-911F-44BA2A32FA08}"/>
    <cellStyle name="Percent 3 13 2" xfId="41639" xr:uid="{D09BD532-D145-475E-8786-924DCCF51D27}"/>
    <cellStyle name="Percent 3 13 3" xfId="41640" xr:uid="{9270506B-0A5C-4E57-A9C0-718AC1E91AEA}"/>
    <cellStyle name="Percent 3 14" xfId="41641" xr:uid="{7B0F7A12-FBE6-415A-B397-EB9CD7D851AD}"/>
    <cellStyle name="Percent 3 14 2" xfId="41642" xr:uid="{BA825479-17BE-4BEA-BC69-E345CE8AB5DB}"/>
    <cellStyle name="Percent 3 14 3" xfId="41643" xr:uid="{CBBE47B0-B426-4D8A-8F65-FFF33D86A84E}"/>
    <cellStyle name="Percent 3 15" xfId="41644" xr:uid="{F9A4460F-366B-4AC1-863E-23043FE29098}"/>
    <cellStyle name="Percent 3 15 2" xfId="41645" xr:uid="{2379C07B-8F12-4177-AF22-855B76F869A3}"/>
    <cellStyle name="Percent 3 15 3" xfId="41646" xr:uid="{3872BDF4-588B-431F-A067-477C12341B4E}"/>
    <cellStyle name="Percent 3 16" xfId="41647" xr:uid="{361DCE86-E43C-4782-A4F4-C08C7B9CF172}"/>
    <cellStyle name="Percent 3 16 2" xfId="41648" xr:uid="{9DBD9127-9A75-48A6-9064-9BD4538C4DAE}"/>
    <cellStyle name="Percent 3 16 3" xfId="41649" xr:uid="{E2911A09-3D45-4B9F-97ED-EE8A10290EC3}"/>
    <cellStyle name="Percent 3 17" xfId="41650" xr:uid="{C9B662F6-A908-45E3-A5A8-C1894E4827A6}"/>
    <cellStyle name="Percent 3 17 2" xfId="41651" xr:uid="{2254B878-D704-4C21-8DBD-EE9407DCDF38}"/>
    <cellStyle name="Percent 3 17 3" xfId="41652" xr:uid="{9243B2EA-4E3C-40CB-942F-FEA66E67E2E9}"/>
    <cellStyle name="Percent 3 18" xfId="41653" xr:uid="{BF3199F1-79D5-41B3-947F-B63517079B11}"/>
    <cellStyle name="Percent 3 18 2" xfId="41654" xr:uid="{88733B5E-54C2-4C3A-88E0-3BD6BB76FD1B}"/>
    <cellStyle name="Percent 3 18 3" xfId="41655" xr:uid="{7DD6FE67-3F5D-4373-B51A-9B84515B489E}"/>
    <cellStyle name="Percent 3 19" xfId="41656" xr:uid="{30EE8480-472D-4B37-88EB-645D1A0B083B}"/>
    <cellStyle name="Percent 3 19 2" xfId="41657" xr:uid="{FD62CB5C-0EC0-4639-91BE-F0B8282FA965}"/>
    <cellStyle name="Percent 3 19 3" xfId="41658" xr:uid="{5B12B53F-A263-4A5D-8EBF-1EDEC3E7103B}"/>
    <cellStyle name="Percent 3 2" xfId="340" xr:uid="{EE0BBAB0-A8D0-4D7F-97AE-5D29CB408F83}"/>
    <cellStyle name="Percent 3 2 10" xfId="41660" xr:uid="{DC7C1C5A-57A3-42CC-9950-1F52F313B9C3}"/>
    <cellStyle name="Percent 3 2 10 2" xfId="41661" xr:uid="{15E056D6-8663-4815-A005-F9E3C1256828}"/>
    <cellStyle name="Percent 3 2 10 3" xfId="41662" xr:uid="{3669B7B2-1643-453E-8FB8-116A56A858F9}"/>
    <cellStyle name="Percent 3 2 11" xfId="41663" xr:uid="{F880E5C6-FA4D-4036-AD70-456AD88D5744}"/>
    <cellStyle name="Percent 3 2 11 2" xfId="41664" xr:uid="{7765BE47-65BF-4128-B3B7-A3D64CB22F1A}"/>
    <cellStyle name="Percent 3 2 11 3" xfId="41665" xr:uid="{F797C45C-199A-4CB0-84E4-1E0D3269FAAB}"/>
    <cellStyle name="Percent 3 2 12" xfId="41666" xr:uid="{AF155B0E-3273-4EDD-8347-DB6160A07D3B}"/>
    <cellStyle name="Percent 3 2 12 2" xfId="41667" xr:uid="{D3D03536-A01A-4FC4-8F6E-35E0D10A0AE7}"/>
    <cellStyle name="Percent 3 2 12 3" xfId="41668" xr:uid="{0A2633E0-F286-4550-995B-EBF866097E55}"/>
    <cellStyle name="Percent 3 2 13" xfId="41669" xr:uid="{2FB7B3DD-C69D-4626-A3DB-1BB5251E7688}"/>
    <cellStyle name="Percent 3 2 13 2" xfId="41670" xr:uid="{144ED7C4-7E3E-4C71-AA6E-DFF7B8537208}"/>
    <cellStyle name="Percent 3 2 13 3" xfId="41671" xr:uid="{89E87DA8-DD05-487C-8AC0-C8900D83A2C4}"/>
    <cellStyle name="Percent 3 2 14" xfId="41672" xr:uid="{27C62E8B-DE45-45C7-A66E-CF4BF2B39D52}"/>
    <cellStyle name="Percent 3 2 14 2" xfId="41673" xr:uid="{04CE54BB-7F22-4EBB-8DB2-2467FAE2F737}"/>
    <cellStyle name="Percent 3 2 14 3" xfId="41674" xr:uid="{4B988FF3-2BFA-4FB6-83E4-B60E482DB677}"/>
    <cellStyle name="Percent 3 2 15" xfId="41675" xr:uid="{66E451F6-12A5-4A26-9305-4C13137534F0}"/>
    <cellStyle name="Percent 3 2 15 2" xfId="41676" xr:uid="{06101D97-64D6-4AAE-830D-2BC41FCBD8FE}"/>
    <cellStyle name="Percent 3 2 15 3" xfId="41677" xr:uid="{F1310223-DC08-499E-813D-518A4E1DBEB1}"/>
    <cellStyle name="Percent 3 2 16" xfId="41678" xr:uid="{97E7ABB5-7A99-45A2-8C11-26458D442199}"/>
    <cellStyle name="Percent 3 2 16 2" xfId="41679" xr:uid="{6B976AC0-98F3-4AE1-9521-4101CE7D616B}"/>
    <cellStyle name="Percent 3 2 16 3" xfId="41680" xr:uid="{CFFB85D3-C988-40D2-8ADE-1DF6D0692529}"/>
    <cellStyle name="Percent 3 2 17" xfId="41681" xr:uid="{08A6FE13-E316-4EFF-AC75-FF791D4EE168}"/>
    <cellStyle name="Percent 3 2 17 2" xfId="41682" xr:uid="{6DB407FE-7D8B-4B61-AFC0-6497F7F68AB3}"/>
    <cellStyle name="Percent 3 2 17 3" xfId="41683" xr:uid="{38FD1B59-460D-4A01-848B-CE7D0AF456C7}"/>
    <cellStyle name="Percent 3 2 18" xfId="41684" xr:uid="{4FA5113F-C9A9-42EE-95A6-743322AEC99F}"/>
    <cellStyle name="Percent 3 2 18 2" xfId="41685" xr:uid="{8E2024DF-CA9E-4906-A06F-3827BFE7FA3B}"/>
    <cellStyle name="Percent 3 2 18 3" xfId="41686" xr:uid="{55A3B5D3-FE54-4974-91E6-E51B23C6CF8C}"/>
    <cellStyle name="Percent 3 2 19" xfId="41687" xr:uid="{CCF940B5-6A6A-499B-835F-AE686276F009}"/>
    <cellStyle name="Percent 3 2 19 2" xfId="41688" xr:uid="{91EC6F2F-2175-4D08-9378-A66BBF8FB270}"/>
    <cellStyle name="Percent 3 2 19 3" xfId="41689" xr:uid="{8A141968-64A7-4164-AE12-5B8899C97D58}"/>
    <cellStyle name="Percent 3 2 2" xfId="341" xr:uid="{1BCE24DF-6B81-4FBF-8520-0B18FA229BAF}"/>
    <cellStyle name="Percent 3 2 2 2" xfId="342" xr:uid="{3F6DAB52-48B9-443F-ACAD-B8BBB9DD47EC}"/>
    <cellStyle name="Percent 3 2 2 2 2" xfId="41691" xr:uid="{46B2F278-14F7-4B91-BA81-C39A06F5E959}"/>
    <cellStyle name="Percent 3 2 2 3" xfId="41692" xr:uid="{87603BC4-B42D-4018-95BF-BCC96E0162A6}"/>
    <cellStyle name="Percent 3 2 2 4" xfId="41690" xr:uid="{A9FA6D73-F882-4FCF-A82C-634D3E83EB89}"/>
    <cellStyle name="Percent 3 2 20" xfId="41693" xr:uid="{504035D7-BDB8-439A-B766-9C4E7006CB9D}"/>
    <cellStyle name="Percent 3 2 20 2" xfId="41694" xr:uid="{FE2D3FCE-5FED-4A09-819D-7BC15E8E5043}"/>
    <cellStyle name="Percent 3 2 20 3" xfId="41695" xr:uid="{DFF3647B-CD9F-49F9-AD2D-2635591F0913}"/>
    <cellStyle name="Percent 3 2 21" xfId="41696" xr:uid="{0281A7EC-DD29-4D93-B066-F20C59C1D24D}"/>
    <cellStyle name="Percent 3 2 21 2" xfId="41697" xr:uid="{69035F7C-022F-433E-A7C4-E9CAFF890980}"/>
    <cellStyle name="Percent 3 2 21 3" xfId="41698" xr:uid="{76B3F9D7-65C0-4DC1-A49C-F49EDE588A83}"/>
    <cellStyle name="Percent 3 2 22" xfId="41699" xr:uid="{39952BC7-8549-43C7-B7E8-D6058C54D2AC}"/>
    <cellStyle name="Percent 3 2 23" xfId="41700" xr:uid="{EF8E8F01-9E05-4A06-ADE4-767A84B37559}"/>
    <cellStyle name="Percent 3 2 24" xfId="41701" xr:uid="{D8BCFABC-C46D-4714-B341-FBE598F69C18}"/>
    <cellStyle name="Percent 3 2 25" xfId="41702" xr:uid="{D82B5A7B-4EF4-42D0-8BA8-0EF605CE846F}"/>
    <cellStyle name="Percent 3 2 26" xfId="41703" xr:uid="{1111881F-AB58-48D6-B950-C1343BC4E39B}"/>
    <cellStyle name="Percent 3 2 27" xfId="41704" xr:uid="{50A7B861-2F55-4758-9949-09B63681B5D4}"/>
    <cellStyle name="Percent 3 2 28" xfId="41659" xr:uid="{F2D7B992-67E8-41AC-8ABB-DDC63678C347}"/>
    <cellStyle name="Percent 3 2 3" xfId="41705" xr:uid="{ECDA6219-0B51-4227-8D9F-8161B4A419D4}"/>
    <cellStyle name="Percent 3 2 3 2" xfId="41706" xr:uid="{3389FA3B-88C6-4C53-AA77-DA45125D404B}"/>
    <cellStyle name="Percent 3 2 3 3" xfId="41707" xr:uid="{2AF6B305-5145-455E-BDCE-C26FD22BAB0D}"/>
    <cellStyle name="Percent 3 2 4" xfId="41708" xr:uid="{823183BE-1457-4EC6-99FB-B096F2042A44}"/>
    <cellStyle name="Percent 3 2 4 2" xfId="41709" xr:uid="{9F945A86-34B3-4740-984F-69A887F51D48}"/>
    <cellStyle name="Percent 3 2 4 3" xfId="41710" xr:uid="{94950058-4FD0-4889-B5B0-4B3EBC65FA59}"/>
    <cellStyle name="Percent 3 2 5" xfId="41711" xr:uid="{41007181-568A-4175-8E88-9EA3D0696467}"/>
    <cellStyle name="Percent 3 2 5 2" xfId="41712" xr:uid="{7E54E292-3271-4F9B-8A1C-5922BA10FC26}"/>
    <cellStyle name="Percent 3 2 5 3" xfId="41713" xr:uid="{7000CB4D-A0A9-42FD-865E-FB78F9F7A8CC}"/>
    <cellStyle name="Percent 3 2 6" xfId="41714" xr:uid="{2E525517-F580-4991-84CB-ED50CB0A5ED4}"/>
    <cellStyle name="Percent 3 2 6 2" xfId="41715" xr:uid="{91E415B8-FB89-41FD-9C06-312BE1A2E810}"/>
    <cellStyle name="Percent 3 2 6 3" xfId="41716" xr:uid="{406FAD4C-F1D6-4265-89A5-DA8524DF6A30}"/>
    <cellStyle name="Percent 3 2 7" xfId="41717" xr:uid="{84689F70-7C12-41E5-BCFB-A030742C8B60}"/>
    <cellStyle name="Percent 3 2 7 2" xfId="41718" xr:uid="{FC3ABD68-3F39-4381-834B-CF674C0A9A95}"/>
    <cellStyle name="Percent 3 2 7 3" xfId="41719" xr:uid="{2B38B86B-9CE8-4138-BEDE-F999CDA305C7}"/>
    <cellStyle name="Percent 3 2 8" xfId="41720" xr:uid="{A65C5C9A-9FAB-4618-A1A2-8D12DECF32FC}"/>
    <cellStyle name="Percent 3 2 8 2" xfId="41721" xr:uid="{0305B915-9768-495A-A592-652D4BF068AD}"/>
    <cellStyle name="Percent 3 2 8 3" xfId="41722" xr:uid="{6BC3214C-7F52-4F6A-A31A-3C13DDAE134E}"/>
    <cellStyle name="Percent 3 2 9" xfId="41723" xr:uid="{250A4117-3F80-44ED-BD77-54E548C995CB}"/>
    <cellStyle name="Percent 3 2 9 2" xfId="41724" xr:uid="{C495CDA4-532F-4C6C-B2D9-37EB98569A51}"/>
    <cellStyle name="Percent 3 2 9 3" xfId="41725" xr:uid="{28C9304A-CBF3-4370-9F36-CCDF25E3BD5B}"/>
    <cellStyle name="Percent 3 20" xfId="41726" xr:uid="{77CD3139-7BF3-4166-9232-BD014C16473A}"/>
    <cellStyle name="Percent 3 20 2" xfId="41727" xr:uid="{2192E9B7-4805-46DE-BA5A-ADEC70181F67}"/>
    <cellStyle name="Percent 3 20 3" xfId="41728" xr:uid="{D7A8BFEA-1606-4571-9395-398B0E932B55}"/>
    <cellStyle name="Percent 3 21" xfId="41729" xr:uid="{4ED7E20B-6513-442A-9BCE-9ADA9760550B}"/>
    <cellStyle name="Percent 3 22" xfId="41730" xr:uid="{9C108D55-A2E7-431E-A69B-D97FD82FF480}"/>
    <cellStyle name="Percent 3 23" xfId="41731" xr:uid="{CED0C085-7715-4A71-ACDC-430A2F4D168A}"/>
    <cellStyle name="Percent 3 24" xfId="41732" xr:uid="{98E3BFD8-A380-4A15-86A6-D40F42D5F6EE}"/>
    <cellStyle name="Percent 3 25" xfId="41733" xr:uid="{5588C49C-F343-4F69-9251-A5CE40BA1E29}"/>
    <cellStyle name="Percent 3 26" xfId="41734" xr:uid="{4F3EE3A8-6E8B-4649-BAFF-B5E57B0C7EB7}"/>
    <cellStyle name="Percent 3 27" xfId="41735" xr:uid="{5B0948EE-1E08-4266-8E16-9CFCBCC58DC8}"/>
    <cellStyle name="Percent 3 28" xfId="41736" xr:uid="{6BD3A44B-F4B0-46C3-824F-CD664457EC7C}"/>
    <cellStyle name="Percent 3 29" xfId="41737" xr:uid="{040FD505-617A-4260-853F-3E25D369FE18}"/>
    <cellStyle name="Percent 3 3" xfId="41738" xr:uid="{6D06A98E-5396-46B5-9771-9330C302AC31}"/>
    <cellStyle name="Percent 3 3 2" xfId="41739" xr:uid="{F23FA930-F68E-408F-9B49-37283F115533}"/>
    <cellStyle name="Percent 3 3 2 2" xfId="41740" xr:uid="{31CC3741-A4F7-48A0-AA34-F64D59FD7E0F}"/>
    <cellStyle name="Percent 3 3 2 3" xfId="41741" xr:uid="{F23744E0-8B2A-4410-B711-14D9A5118AAD}"/>
    <cellStyle name="Percent 3 3 3" xfId="41742" xr:uid="{2ADF0B9E-A2D6-419A-AF87-098FCFE6D4ED}"/>
    <cellStyle name="Percent 3 3 3 2" xfId="41743" xr:uid="{823A5593-1CE1-424B-B841-95EBD451E578}"/>
    <cellStyle name="Percent 3 3 3 3" xfId="41744" xr:uid="{87CCF511-21A0-4861-A3E0-63D79A70B227}"/>
    <cellStyle name="Percent 3 3 4" xfId="41745" xr:uid="{4DB6E911-FCA1-4091-B16B-6D73F137F5C0}"/>
    <cellStyle name="Percent 3 3 4 2" xfId="41746" xr:uid="{584C6CF8-0DF5-47F0-B3FD-872A4647305F}"/>
    <cellStyle name="Percent 3 3 4 3" xfId="41747" xr:uid="{43C272FB-703C-452A-BC3E-DBE4C67DEFAB}"/>
    <cellStyle name="Percent 3 3 5" xfId="41748" xr:uid="{A676DD0E-AB61-4B11-BAAA-4B46DEC669C6}"/>
    <cellStyle name="Percent 3 3 5 2" xfId="41749" xr:uid="{75E29654-BD85-4805-941E-905EF84EB401}"/>
    <cellStyle name="Percent 3 3 5 3" xfId="41750" xr:uid="{BF252E82-19A5-466D-9E3B-F08173CDCBE5}"/>
    <cellStyle name="Percent 3 3 6" xfId="41751" xr:uid="{59CD3B0D-5C0D-4702-8DB3-435F2C6502E0}"/>
    <cellStyle name="Percent 3 3 6 2" xfId="41752" xr:uid="{2DE0EB6B-8F2B-495E-BB42-4D9470A91CFA}"/>
    <cellStyle name="Percent 3 3 6 3" xfId="41753" xr:uid="{47C5C942-D5D2-439E-8B95-6FE7A0A85002}"/>
    <cellStyle name="Percent 3 3 7" xfId="41754" xr:uid="{1FD2F5E3-04B3-4B1A-9004-61A9D07959D7}"/>
    <cellStyle name="Percent 3 3 8" xfId="41755" xr:uid="{1AC666B0-C5AB-420A-BE44-714E3414B7CB}"/>
    <cellStyle name="Percent 3 30" xfId="41756" xr:uid="{FDEEC0F6-260D-446E-B388-9562BC00BF27}"/>
    <cellStyle name="Percent 3 31" xfId="41757" xr:uid="{0985E175-8D22-4520-9326-6BC2ACE4968D}"/>
    <cellStyle name="Percent 3 32" xfId="41758" xr:uid="{E837E4A4-3A6E-48A1-B1D5-D5F303CE28AF}"/>
    <cellStyle name="Percent 3 33" xfId="41759" xr:uid="{0BC05781-E6E3-4C65-84FF-085FE6722F7C}"/>
    <cellStyle name="Percent 3 34" xfId="41760" xr:uid="{C16CF49F-013A-4F6C-91F4-C051B00E4336}"/>
    <cellStyle name="Percent 3 35" xfId="41761" xr:uid="{6E856353-3CED-4731-B36A-398A8DE7C592}"/>
    <cellStyle name="Percent 3 36" xfId="41762" xr:uid="{D37C996D-A682-45F9-A8FA-65B4E20D40E4}"/>
    <cellStyle name="Percent 3 37" xfId="41763" xr:uid="{DF2A3A68-878B-453E-A3E4-82A6370AA801}"/>
    <cellStyle name="Percent 3 38" xfId="41764" xr:uid="{082D9B34-DAA2-4A9E-A133-4FC3CC7C113D}"/>
    <cellStyle name="Percent 3 39" xfId="41765" xr:uid="{8F5E2622-0EF5-4774-A867-8A6A16BD3626}"/>
    <cellStyle name="Percent 3 4" xfId="41766" xr:uid="{F549608E-9415-403F-8734-0F1F40755609}"/>
    <cellStyle name="Percent 3 4 2" xfId="41767" xr:uid="{6DBF47E5-8B59-44F0-A2A4-DDAE864445DA}"/>
    <cellStyle name="Percent 3 4 3" xfId="41768" xr:uid="{DED5B369-AC56-4C14-86D1-257128FD82FB}"/>
    <cellStyle name="Percent 3 40" xfId="41769" xr:uid="{52715397-A190-4F88-8785-387B3AA7F621}"/>
    <cellStyle name="Percent 3 41" xfId="41770" xr:uid="{8E159373-9D45-42A0-9811-D369FCB0E5AE}"/>
    <cellStyle name="Percent 3 42" xfId="41771" xr:uid="{7C7EE54C-FAB1-44F8-A99C-5A0B9A21AD83}"/>
    <cellStyle name="Percent 3 43" xfId="41772" xr:uid="{BDC03F8C-FC23-4C92-8479-BEF77F2E62C2}"/>
    <cellStyle name="Percent 3 44" xfId="41773" xr:uid="{7B6D15D1-2259-4FA7-9F04-C6656AB1DE59}"/>
    <cellStyle name="Percent 3 45" xfId="41774" xr:uid="{14419C21-1667-40B5-B44C-852A3BF99E95}"/>
    <cellStyle name="Percent 3 46" xfId="41775" xr:uid="{61A12969-E9E5-4D9A-944A-3C86DCF690A0}"/>
    <cellStyle name="Percent 3 47" xfId="41776" xr:uid="{E6787293-73B8-456F-9194-78066E46081D}"/>
    <cellStyle name="Percent 3 48" xfId="41777" xr:uid="{2C8E030B-F9F0-4072-A5E2-C41309E13054}"/>
    <cellStyle name="Percent 3 49" xfId="41778" xr:uid="{23B1B012-68CE-4258-9C71-B72898746274}"/>
    <cellStyle name="Percent 3 5" xfId="41779" xr:uid="{A8991FF3-E0F9-411B-97D7-A6D4F895CD35}"/>
    <cellStyle name="Percent 3 5 2" xfId="41780" xr:uid="{56AD37A2-2534-4EEC-9B0F-344800E12714}"/>
    <cellStyle name="Percent 3 5 3" xfId="41781" xr:uid="{F02D8BA3-C31C-4373-9D77-DCC347320C88}"/>
    <cellStyle name="Percent 3 50" xfId="41782" xr:uid="{4440308B-5754-45C0-A767-471E177C2154}"/>
    <cellStyle name="Percent 3 51" xfId="41783" xr:uid="{61B1662D-DC70-4A41-80B3-B612DD50710C}"/>
    <cellStyle name="Percent 3 52" xfId="41784" xr:uid="{F08814B2-F32E-4DC7-9823-2BB084B34767}"/>
    <cellStyle name="Percent 3 53" xfId="41785" xr:uid="{C072807C-4D64-4F34-87CA-E56B74E9D93F}"/>
    <cellStyle name="Percent 3 54" xfId="41786" xr:uid="{BE50786D-9C97-4823-9415-58629B70A089}"/>
    <cellStyle name="Percent 3 55" xfId="41787" xr:uid="{3DA714EC-23DA-421F-8441-0E9B36DD6D63}"/>
    <cellStyle name="Percent 3 56" xfId="41788" xr:uid="{178FEAE5-0F3A-49BB-A38D-412655DD84D9}"/>
    <cellStyle name="Percent 3 57" xfId="41789" xr:uid="{DFA64A00-D8DD-4700-8716-CB3EE3A5A254}"/>
    <cellStyle name="Percent 3 58" xfId="41790" xr:uid="{B4471DDC-1928-418B-89D2-75189286B34D}"/>
    <cellStyle name="Percent 3 59" xfId="41791" xr:uid="{3B920379-CF61-42F9-B45F-39DFEB247ADA}"/>
    <cellStyle name="Percent 3 6" xfId="41792" xr:uid="{F450147B-5E76-452A-BB8F-277200BDCB5C}"/>
    <cellStyle name="Percent 3 6 2" xfId="41793" xr:uid="{09B47556-9316-412F-8069-68BDA8EA3D32}"/>
    <cellStyle name="Percent 3 6 3" xfId="41794" xr:uid="{31A49CDF-D25E-499D-975E-5A691352963A}"/>
    <cellStyle name="Percent 3 60" xfId="41795" xr:uid="{4E2AC25F-507A-4F32-BB93-1B02407D7114}"/>
    <cellStyle name="Percent 3 61" xfId="41796" xr:uid="{F60407A5-2C36-462C-A388-20EDD983EFE7}"/>
    <cellStyle name="Percent 3 62" xfId="41797" xr:uid="{AFAF16D0-CD1C-498F-A883-0230359BFD58}"/>
    <cellStyle name="Percent 3 63" xfId="41798" xr:uid="{4D8E2FD1-F9C2-43A4-AE68-96720199D864}"/>
    <cellStyle name="Percent 3 64" xfId="41799" xr:uid="{50C31900-CF8D-4379-A599-B40CDE378AF6}"/>
    <cellStyle name="Percent 3 65" xfId="41800" xr:uid="{6398ECDD-6056-4B7E-9FEC-ED710589EBB9}"/>
    <cellStyle name="Percent 3 66" xfId="41801" xr:uid="{0A262657-6A12-4183-9803-7CBC49A2F66E}"/>
    <cellStyle name="Percent 3 67" xfId="41802" xr:uid="{4BD42034-721B-428C-A4EF-0BBF8AE73182}"/>
    <cellStyle name="Percent 3 68" xfId="41803" xr:uid="{CD858235-B9EA-4D5F-BEC1-C5FE3EF64E60}"/>
    <cellStyle name="Percent 3 69" xfId="41804" xr:uid="{9831001B-F23C-4021-AB7E-A1730F61875A}"/>
    <cellStyle name="Percent 3 7" xfId="41805" xr:uid="{9CFBE4CF-F2A2-4279-BBBD-7C695E749582}"/>
    <cellStyle name="Percent 3 7 2" xfId="41806" xr:uid="{68FD9585-5D3B-4E75-8705-2CA8AC01387F}"/>
    <cellStyle name="Percent 3 7 3" xfId="41807" xr:uid="{F0AC9D50-A412-46ED-A3CE-1669BD9B4574}"/>
    <cellStyle name="Percent 3 70" xfId="41808" xr:uid="{0556BDCE-6452-4B1E-BA68-8B8B1DBC7BF4}"/>
    <cellStyle name="Percent 3 71" xfId="41809" xr:uid="{698BA285-363B-462D-A023-6D808B48B003}"/>
    <cellStyle name="Percent 3 71 2" xfId="41810" xr:uid="{8B61A51A-2CFD-4F3B-8FB2-20A956BCE526}"/>
    <cellStyle name="Percent 3 72" xfId="41811" xr:uid="{05B086C5-4CA2-47EE-80DE-823EE500F439}"/>
    <cellStyle name="Percent 3 72 2" xfId="41812" xr:uid="{B7DC639E-8466-4A39-B5D5-73DEF0AF87E5}"/>
    <cellStyle name="Percent 3 72 3" xfId="41813" xr:uid="{AE9897EC-9861-4A08-8FB6-FE2F56ED468C}"/>
    <cellStyle name="Percent 3 72 4" xfId="41814" xr:uid="{32E9B097-6E0A-4647-BAAA-C8E8D7B9FBDA}"/>
    <cellStyle name="Percent 3 73" xfId="41628" xr:uid="{42A6D73A-7C20-46DD-A453-FB314BD13E60}"/>
    <cellStyle name="Percent 3 74" xfId="437" xr:uid="{52436EDB-AD93-4014-80F0-664EC30A7555}"/>
    <cellStyle name="Percent 3 8" xfId="41815" xr:uid="{C27BED52-83D3-4AB6-8408-F42F82A548F1}"/>
    <cellStyle name="Percent 3 8 2" xfId="41816" xr:uid="{5B724A2B-E830-4D7E-84A9-A74DF3DCDE36}"/>
    <cellStyle name="Percent 3 8 3" xfId="41817" xr:uid="{9DAEAE4E-60BB-4502-AE7F-5C735B6716ED}"/>
    <cellStyle name="Percent 3 9" xfId="41818" xr:uid="{DCD34F76-9386-4B3B-A1F9-D6F08F6AD4F7}"/>
    <cellStyle name="Percent 3 9 2" xfId="41819" xr:uid="{57E8FE06-4EC9-4EC3-9D49-21083D0F1450}"/>
    <cellStyle name="Percent 3 9 3" xfId="41820" xr:uid="{42891A1F-5FF1-4F85-9DA3-0BCE09C04A74}"/>
    <cellStyle name="Percent 32" xfId="41821" xr:uid="{FF2DF1E8-B485-4AC1-B12A-8F1A661F3C1E}"/>
    <cellStyle name="Percent 32 2" xfId="41822" xr:uid="{CD19F917-A7BC-4448-9D9B-30F059F0CC14}"/>
    <cellStyle name="Percent 32 3" xfId="41823" xr:uid="{E7E9AD13-EE95-414D-9123-49FBD82BC11B}"/>
    <cellStyle name="Percent 34" xfId="41824" xr:uid="{94EB0135-571A-4F12-812A-E14E183503E8}"/>
    <cellStyle name="Percent 4" xfId="343" xr:uid="{2885F111-849B-4911-9709-9F9E27E7C03C}"/>
    <cellStyle name="Percent 4 10" xfId="41825" xr:uid="{57CCBA80-AEA4-4518-BDA2-3BB8CC1C3DBF}"/>
    <cellStyle name="Percent 4 10 2" xfId="41826" xr:uid="{98D73808-8C73-45D3-B0D7-6BBDE9CF88E1}"/>
    <cellStyle name="Percent 4 10 3" xfId="41827" xr:uid="{78A6C906-277B-45C3-B39A-36F500949A7E}"/>
    <cellStyle name="Percent 4 11" xfId="41828" xr:uid="{6702DFD7-AB24-4F7B-B208-73F67669359E}"/>
    <cellStyle name="Percent 4 11 2" xfId="41829" xr:uid="{6A73F5A4-954F-4609-B303-9022C577BA09}"/>
    <cellStyle name="Percent 4 11 3" xfId="41830" xr:uid="{7B0A5D3B-9AC4-4F29-BAD0-D1D493A9AF56}"/>
    <cellStyle name="Percent 4 12" xfId="41831" xr:uid="{6DB83FD7-93EC-4740-8ED9-40D9CA5B43F4}"/>
    <cellStyle name="Percent 4 12 2" xfId="41832" xr:uid="{1CE0967B-A3AF-4A85-9533-78F652FFC3A8}"/>
    <cellStyle name="Percent 4 12 2 2" xfId="41833" xr:uid="{59C93D00-105A-4AEF-95D4-BA9BC487F48F}"/>
    <cellStyle name="Percent 4 12 2 2 2" xfId="41834" xr:uid="{2F83C6E6-081B-4014-A6A8-C41B7DC41B11}"/>
    <cellStyle name="Percent 4 12 2 3" xfId="41835" xr:uid="{237512D2-74FD-4846-A960-24BB614976E5}"/>
    <cellStyle name="Percent 4 12 2 4" xfId="41836" xr:uid="{AEB7D2F8-73B7-436D-9C9B-975F9532E1B2}"/>
    <cellStyle name="Percent 4 12 2 5" xfId="41837" xr:uid="{8BB23782-9EC1-4320-8780-9656DE86FB6F}"/>
    <cellStyle name="Percent 4 12 3" xfId="41838" xr:uid="{5CFE0A48-7B4F-4C67-AC68-E6C0862161F8}"/>
    <cellStyle name="Percent 4 12 3 2" xfId="41839" xr:uid="{887A66C9-60D7-463A-B9AC-84E647D5507F}"/>
    <cellStyle name="Percent 4 12 4" xfId="41840" xr:uid="{744A2C35-0D3F-47E7-AB72-B80433C23FB1}"/>
    <cellStyle name="Percent 4 12 5" xfId="41841" xr:uid="{AF937AE2-7C7E-4C4D-951C-FB29F3F99D62}"/>
    <cellStyle name="Percent 4 13" xfId="41842" xr:uid="{EAA20E21-0D43-4115-BDE1-AEAE7A8FAD42}"/>
    <cellStyle name="Percent 4 14" xfId="41843" xr:uid="{DEAD3F59-155A-42B3-AD20-332DCABEEB32}"/>
    <cellStyle name="Percent 4 15" xfId="41844" xr:uid="{467348A7-7704-4156-A7C0-67817B4097A1}"/>
    <cellStyle name="Percent 4 16" xfId="41845" xr:uid="{CEF7B5A8-9B25-4A42-9EAE-993E89AD4D02}"/>
    <cellStyle name="Percent 4 17" xfId="41846" xr:uid="{05724770-1B5C-4FF0-8E38-7436DE8B7210}"/>
    <cellStyle name="Percent 4 18" xfId="41847" xr:uid="{07F9C396-7444-4F23-823C-1900792764BF}"/>
    <cellStyle name="Percent 4 19" xfId="41848" xr:uid="{57D05F72-474B-4653-8017-4C9A198BAFF9}"/>
    <cellStyle name="Percent 4 2" xfId="344" xr:uid="{AFB05ED4-F861-4F78-B9F6-F2C3A441E481}"/>
    <cellStyle name="Percent 4 2 10" xfId="41850" xr:uid="{8354048E-076C-4A18-B1C7-51ED50C20060}"/>
    <cellStyle name="Percent 4 2 11" xfId="41851" xr:uid="{89EF5A7D-5C4C-42F3-98D3-A52EBBEA36E0}"/>
    <cellStyle name="Percent 4 2 12" xfId="41852" xr:uid="{ACB67C53-2799-4A79-B279-0C4B7CDEC9A4}"/>
    <cellStyle name="Percent 4 2 12 2" xfId="41853" xr:uid="{8021F1E5-F370-4F8B-89A2-3FFC5F448DEB}"/>
    <cellStyle name="Percent 4 2 12 2 2" xfId="41854" xr:uid="{984FC9BF-1F3D-4724-AC23-3056C76D32DD}"/>
    <cellStyle name="Percent 4 2 12 2 2 2" xfId="41855" xr:uid="{11C1184A-3F17-4879-BA68-ED82B7EE7D06}"/>
    <cellStyle name="Percent 4 2 12 2 3" xfId="41856" xr:uid="{13787C5B-D887-4B7B-B34D-C868BB329738}"/>
    <cellStyle name="Percent 4 2 12 2 4" xfId="41857" xr:uid="{B17A09DF-E89B-4C9F-8D26-9C9085AAED70}"/>
    <cellStyle name="Percent 4 2 12 2 5" xfId="41858" xr:uid="{A3ECD68D-A69E-4CB2-B041-32C27F8AE8C7}"/>
    <cellStyle name="Percent 4 2 12 3" xfId="41859" xr:uid="{5B3C9D62-3D4D-4178-9915-B3064A86EEF2}"/>
    <cellStyle name="Percent 4 2 12 3 2" xfId="41860" xr:uid="{FD3B584C-806E-4186-AFBD-AE73FE6C9CDD}"/>
    <cellStyle name="Percent 4 2 12 4" xfId="41861" xr:uid="{25481FDF-A480-4785-8CA4-BE28A20D0977}"/>
    <cellStyle name="Percent 4 2 12 5" xfId="41862" xr:uid="{68D82AF2-6559-441E-97F6-B36D8BCC1E7D}"/>
    <cellStyle name="Percent 4 2 13" xfId="41863" xr:uid="{993D8513-6D7F-411C-AF98-C0F2CAE5A147}"/>
    <cellStyle name="Percent 4 2 14" xfId="41864" xr:uid="{8ECDA232-8266-4D7F-AA9A-0FA913F445BE}"/>
    <cellStyle name="Percent 4 2 15" xfId="41865" xr:uid="{9D0E77BA-9D6F-4C42-8DDE-7BB25DE649F0}"/>
    <cellStyle name="Percent 4 2 16" xfId="41866" xr:uid="{B5A38341-ED51-493D-9CB8-56FA0C4AAD65}"/>
    <cellStyle name="Percent 4 2 16 2" xfId="41867" xr:uid="{2EDF240D-41CA-4FA7-9CC6-F43EFA9FA8DD}"/>
    <cellStyle name="Percent 4 2 17" xfId="41868" xr:uid="{961312AA-887B-4967-B778-8BE9F7C63B32}"/>
    <cellStyle name="Percent 4 2 18" xfId="41869" xr:uid="{44A93357-1540-472C-AEA0-0DBB198984DD}"/>
    <cellStyle name="Percent 4 2 19" xfId="41870" xr:uid="{3D80E021-3A84-4DC4-9EBF-0C38732E544B}"/>
    <cellStyle name="Percent 4 2 2" xfId="41871" xr:uid="{9B99B50E-85D9-4904-B6D7-A035EE7AD5A3}"/>
    <cellStyle name="Percent 4 2 2 2" xfId="41872" xr:uid="{E38CE87B-544C-47F0-B52D-9EF54E15B7E0}"/>
    <cellStyle name="Percent 4 2 2 3" xfId="41873" xr:uid="{2EC8C859-FA19-4B36-9813-C64A1B573A07}"/>
    <cellStyle name="Percent 4 2 20" xfId="41849" xr:uid="{704DD942-9B35-4984-8342-B24FBB86AA9E}"/>
    <cellStyle name="Percent 4 2 3" xfId="41874" xr:uid="{B60C59F6-043E-4DA7-85D5-D12DFE785626}"/>
    <cellStyle name="Percent 4 2 3 2" xfId="41875" xr:uid="{41BB3F52-BA0E-4026-8491-F1B7153B3D69}"/>
    <cellStyle name="Percent 4 2 3 3" xfId="41876" xr:uid="{F4F1696F-A25A-4BDF-8ACE-321FD5C5078C}"/>
    <cellStyle name="Percent 4 2 4" xfId="41877" xr:uid="{01C6AD3D-D103-44CC-B3C8-7706B058D609}"/>
    <cellStyle name="Percent 4 2 4 10" xfId="41878" xr:uid="{7D4CB4E3-F0A3-41CA-A52D-6609D3D6E74D}"/>
    <cellStyle name="Percent 4 2 4 11" xfId="41879" xr:uid="{2D184BC7-EA78-4324-9A93-7089731952ED}"/>
    <cellStyle name="Percent 4 2 4 12" xfId="41880" xr:uid="{F7D863D6-17B9-47B3-BE3A-DA1403889CC1}"/>
    <cellStyle name="Percent 4 2 4 13" xfId="41881" xr:uid="{B897CD6F-B98D-4E4D-A533-3D63FFAA4296}"/>
    <cellStyle name="Percent 4 2 4 13 2" xfId="41882" xr:uid="{A5550A80-F3A9-4F1D-AE29-488A4EA68929}"/>
    <cellStyle name="Percent 4 2 4 14" xfId="41883" xr:uid="{8C555957-B3F9-4BA0-A220-A83538486B60}"/>
    <cellStyle name="Percent 4 2 4 15" xfId="41884" xr:uid="{AAE47638-7183-40DB-991E-9CDFD0EBAA1A}"/>
    <cellStyle name="Percent 4 2 4 16" xfId="41885" xr:uid="{A79C5149-FE8F-4D7D-A83D-188F975DB889}"/>
    <cellStyle name="Percent 4 2 4 2" xfId="41886" xr:uid="{693F51E3-A15D-4970-9993-CF50C3E01011}"/>
    <cellStyle name="Percent 4 2 4 2 10" xfId="41887" xr:uid="{8E864F82-7584-4518-823A-63A084B22A58}"/>
    <cellStyle name="Percent 4 2 4 2 11" xfId="41888" xr:uid="{258A7E86-7FE6-45C0-ABD9-23617D1D75F7}"/>
    <cellStyle name="Percent 4 2 4 2 12" xfId="41889" xr:uid="{106BEE85-DAB1-4268-8CFC-4C7A44071CC6}"/>
    <cellStyle name="Percent 4 2 4 2 13" xfId="41890" xr:uid="{0D506534-B93B-4854-8FDD-C07DD896247C}"/>
    <cellStyle name="Percent 4 2 4 2 13 2" xfId="41891" xr:uid="{D441F66A-26B3-429A-A937-043D69EB9826}"/>
    <cellStyle name="Percent 4 2 4 2 14" xfId="41892" xr:uid="{F604751E-94DB-43C8-A5AD-0B25AACECAB9}"/>
    <cellStyle name="Percent 4 2 4 2 15" xfId="41893" xr:uid="{0FAE1E78-94D7-49AB-A848-D581EAA29B71}"/>
    <cellStyle name="Percent 4 2 4 2 16" xfId="41894" xr:uid="{C9C3A097-24DC-4F74-86A6-67CD80115716}"/>
    <cellStyle name="Percent 4 2 4 2 2" xfId="41895" xr:uid="{AE8557CD-54F6-4429-9EFE-505DBB7274C0}"/>
    <cellStyle name="Percent 4 2 4 2 2 10" xfId="41896" xr:uid="{E1303DBB-7DE5-4B60-A416-B40929BAC8DE}"/>
    <cellStyle name="Percent 4 2 4 2 2 11" xfId="41897" xr:uid="{E2568944-4994-4E87-BF6A-7E07DED61DBC}"/>
    <cellStyle name="Percent 4 2 4 2 2 12" xfId="41898" xr:uid="{403CEA38-23C8-4623-A0EC-FB94C4310898}"/>
    <cellStyle name="Percent 4 2 4 2 2 12 2" xfId="41899" xr:uid="{1E274E67-73A2-4C8A-B203-A42210D553B5}"/>
    <cellStyle name="Percent 4 2 4 2 2 13" xfId="41900" xr:uid="{B7FF1D0F-5B06-4C0D-8BEB-BAB5C0B01F1C}"/>
    <cellStyle name="Percent 4 2 4 2 2 14" xfId="41901" xr:uid="{398C689D-B83E-4DC1-914D-5916FF0601EE}"/>
    <cellStyle name="Percent 4 2 4 2 2 15" xfId="41902" xr:uid="{DD440196-EA67-4009-85EB-4D9B0137071E}"/>
    <cellStyle name="Percent 4 2 4 2 2 2" xfId="41903" xr:uid="{75F886B9-3285-4DED-9690-89CF104BCD12}"/>
    <cellStyle name="Percent 4 2 4 2 2 2 2" xfId="41904" xr:uid="{C4577FA9-C204-40C7-9B4A-9A8CB2008B94}"/>
    <cellStyle name="Percent 4 2 4 2 2 2 2 2" xfId="41905" xr:uid="{9ED3C9EB-A40D-42AE-8C58-28E4C3DA8EC2}"/>
    <cellStyle name="Percent 4 2 4 2 2 2 2 2 2" xfId="41906" xr:uid="{B883C3B2-7CDC-49A1-A3B6-19AA9B46BCF4}"/>
    <cellStyle name="Percent 4 2 4 2 2 2 2 2 2 2" xfId="41907" xr:uid="{DB4711BE-C978-4D28-A0E3-4A8B8279098F}"/>
    <cellStyle name="Percent 4 2 4 2 2 2 2 2 2 2 2" xfId="41908" xr:uid="{893C09B0-6766-4160-ABA6-774340FCAFE4}"/>
    <cellStyle name="Percent 4 2 4 2 2 2 2 2 2 3" xfId="41909" xr:uid="{43914AEE-35CB-457A-855D-7ABBEECA050B}"/>
    <cellStyle name="Percent 4 2 4 2 2 2 2 2 2 4" xfId="41910" xr:uid="{9839A6BD-9F7B-4F53-9915-794E5D57FD50}"/>
    <cellStyle name="Percent 4 2 4 2 2 2 2 2 2 5" xfId="41911" xr:uid="{BAC1C4F0-9FD4-4F05-9B9B-FB23714D0CCD}"/>
    <cellStyle name="Percent 4 2 4 2 2 2 2 2 3" xfId="41912" xr:uid="{99BDF51F-D5D2-4866-B824-446823540061}"/>
    <cellStyle name="Percent 4 2 4 2 2 2 2 2 3 2" xfId="41913" xr:uid="{54E4556F-337A-4F56-81F0-30C1770E4155}"/>
    <cellStyle name="Percent 4 2 4 2 2 2 2 2 4" xfId="41914" xr:uid="{3F27F110-A305-443C-93A9-E0A91B538AF2}"/>
    <cellStyle name="Percent 4 2 4 2 2 2 2 2 5" xfId="41915" xr:uid="{CB581F44-1E88-492A-984B-C315AD779F9A}"/>
    <cellStyle name="Percent 4 2 4 2 2 2 2 3" xfId="41916" xr:uid="{8EC74965-F04C-422A-8D81-348EA3034D48}"/>
    <cellStyle name="Percent 4 2 4 2 2 2 2 4" xfId="41917" xr:uid="{A0841BF0-BC2C-45A5-8839-D11BA5E7CBCA}"/>
    <cellStyle name="Percent 4 2 4 2 2 2 2 5" xfId="41918" xr:uid="{F84E0706-5C62-43EE-9AF3-C1AD1278E2F0}"/>
    <cellStyle name="Percent 4 2 4 2 2 2 2 6" xfId="41919" xr:uid="{EFC31080-BD20-4B8D-A832-B9EBCD003612}"/>
    <cellStyle name="Percent 4 2 4 2 2 2 2 6 2" xfId="41920" xr:uid="{BA0FB6DB-9956-4FAC-9F62-FF9551619953}"/>
    <cellStyle name="Percent 4 2 4 2 2 2 2 7" xfId="41921" xr:uid="{FDD4EFCB-0D60-42DA-8B70-A5E3154268FB}"/>
    <cellStyle name="Percent 4 2 4 2 2 2 2 8" xfId="41922" xr:uid="{2B6B818E-9CCE-4C1A-8D96-E62DBD5E2731}"/>
    <cellStyle name="Percent 4 2 4 2 2 2 2 9" xfId="41923" xr:uid="{EE81F43D-0BDD-4830-A287-977702A3E393}"/>
    <cellStyle name="Percent 4 2 4 2 2 2 3" xfId="41924" xr:uid="{A260D5B4-1BB4-4E56-9E72-AB4830AF5031}"/>
    <cellStyle name="Percent 4 2 4 2 2 2 3 2" xfId="41925" xr:uid="{497BAEA9-F9F5-4CAD-B143-F6B5837FF376}"/>
    <cellStyle name="Percent 4 2 4 2 2 2 3 2 2" xfId="41926" xr:uid="{33799D9D-344E-4A80-AAD0-E27439DB0F79}"/>
    <cellStyle name="Percent 4 2 4 2 2 2 3 2 2 2" xfId="41927" xr:uid="{62A76160-BDC7-431C-8143-4C7DC1A2C597}"/>
    <cellStyle name="Percent 4 2 4 2 2 2 3 2 3" xfId="41928" xr:uid="{CE4AD7FA-E68B-49EF-840C-F4527DAF13B4}"/>
    <cellStyle name="Percent 4 2 4 2 2 2 3 2 4" xfId="41929" xr:uid="{012370E9-3B8C-49A8-B540-3AA88691C071}"/>
    <cellStyle name="Percent 4 2 4 2 2 2 3 2 5" xfId="41930" xr:uid="{E4FE6372-597C-4861-B9C0-7B0D4DC5F4DF}"/>
    <cellStyle name="Percent 4 2 4 2 2 2 3 3" xfId="41931" xr:uid="{F943A1A6-5B9D-4886-A58F-C333E90E9B75}"/>
    <cellStyle name="Percent 4 2 4 2 2 2 3 3 2" xfId="41932" xr:uid="{3FBEC39A-B0E6-4B1A-BF90-020090BED27B}"/>
    <cellStyle name="Percent 4 2 4 2 2 2 3 4" xfId="41933" xr:uid="{94E2090D-9609-4B1E-AD6B-ED6BA6288863}"/>
    <cellStyle name="Percent 4 2 4 2 2 2 3 5" xfId="41934" xr:uid="{463AB8BA-FB7F-4523-BE9C-AA85317AB5EA}"/>
    <cellStyle name="Percent 4 2 4 2 2 2 4" xfId="41935" xr:uid="{7FB612DF-B20C-4538-A8C5-4E36A48E9302}"/>
    <cellStyle name="Percent 4 2 4 2 2 2 5" xfId="41936" xr:uid="{4604610C-9BD5-4777-9CB5-AB6AB38A9F19}"/>
    <cellStyle name="Percent 4 2 4 2 2 2 6" xfId="41937" xr:uid="{F4AAA702-4D32-49EB-9D96-FDF3364D7317}"/>
    <cellStyle name="Percent 4 2 4 2 2 2 6 2" xfId="41938" xr:uid="{B42AEE2A-77FA-4726-9200-28217B0835CB}"/>
    <cellStyle name="Percent 4 2 4 2 2 2 7" xfId="41939" xr:uid="{DD00FB98-D8D8-4359-A74C-0B7602C1DBC2}"/>
    <cellStyle name="Percent 4 2 4 2 2 2 8" xfId="41940" xr:uid="{B725C9B3-5684-4651-89ED-9A24121AA467}"/>
    <cellStyle name="Percent 4 2 4 2 2 2 9" xfId="41941" xr:uid="{9FC44C63-C070-4D9F-91B7-E68AEE4B0C48}"/>
    <cellStyle name="Percent 4 2 4 2 2 3" xfId="41942" xr:uid="{9F7514B5-6FCF-42C7-B830-8FA0453BBDAD}"/>
    <cellStyle name="Percent 4 2 4 2 2 3 2" xfId="41943" xr:uid="{87AEFDD1-1B0D-4FFB-9F85-7679B3DFD5AD}"/>
    <cellStyle name="Percent 4 2 4 2 2 3 3" xfId="41944" xr:uid="{5A305DE7-3669-408E-BD34-42D24A8B6B4E}"/>
    <cellStyle name="Percent 4 2 4 2 2 4" xfId="41945" xr:uid="{6283484F-C1A2-486C-8EDE-1F8950B4A998}"/>
    <cellStyle name="Percent 4 2 4 2 2 4 2" xfId="41946" xr:uid="{D389EEB7-A43D-4DDC-8556-5684E41E7470}"/>
    <cellStyle name="Percent 4 2 4 2 2 4 3" xfId="41947" xr:uid="{E6DA8745-EB9A-4D05-AEC1-1EF078D3FA65}"/>
    <cellStyle name="Percent 4 2 4 2 2 5" xfId="41948" xr:uid="{9D5976CC-0480-4DE3-BB6C-6E37629B866B}"/>
    <cellStyle name="Percent 4 2 4 2 2 5 2" xfId="41949" xr:uid="{49B70FAD-845E-4A2C-A440-5C984A4AD4C3}"/>
    <cellStyle name="Percent 4 2 4 2 2 5 3" xfId="41950" xr:uid="{83EF25A4-D1D3-4272-8C6B-DCB220CBC433}"/>
    <cellStyle name="Percent 4 2 4 2 2 6" xfId="41951" xr:uid="{702BD6A2-1B51-450A-BEC1-386A60A8ECC4}"/>
    <cellStyle name="Percent 4 2 4 2 2 6 2" xfId="41952" xr:uid="{AA4B74C6-FF0A-405A-A06F-25ADA9A71245}"/>
    <cellStyle name="Percent 4 2 4 2 2 6 3" xfId="41953" xr:uid="{CB48C489-42A4-4223-8B24-C4C56573C985}"/>
    <cellStyle name="Percent 4 2 4 2 2 7" xfId="41954" xr:uid="{99857FF2-87D6-4151-B247-82075F0ED6B1}"/>
    <cellStyle name="Percent 4 2 4 2 2 7 2" xfId="41955" xr:uid="{C912D765-DB80-42C6-914E-5E692F6E1B1E}"/>
    <cellStyle name="Percent 4 2 4 2 2 7 3" xfId="41956" xr:uid="{7D04C006-B710-4F38-9810-76C06B725665}"/>
    <cellStyle name="Percent 4 2 4 2 2 8" xfId="41957" xr:uid="{6F6BFA16-2FC2-43AF-86EB-AF4DBB9AEE17}"/>
    <cellStyle name="Percent 4 2 4 2 2 8 2" xfId="41958" xr:uid="{01B0424C-408E-49CF-B1EB-D9268B1B7C47}"/>
    <cellStyle name="Percent 4 2 4 2 2 8 2 2" xfId="41959" xr:uid="{CB513E06-11F8-436D-9DBB-8F21C0B07969}"/>
    <cellStyle name="Percent 4 2 4 2 2 8 2 2 2" xfId="41960" xr:uid="{1199286A-58CC-4C32-AAFF-AA0ED540367B}"/>
    <cellStyle name="Percent 4 2 4 2 2 8 2 3" xfId="41961" xr:uid="{CD550DA9-4FB7-4126-A557-89FA1EF33148}"/>
    <cellStyle name="Percent 4 2 4 2 2 8 2 4" xfId="41962" xr:uid="{0A2CD546-9F67-4907-8BB8-9FD3EDDE710A}"/>
    <cellStyle name="Percent 4 2 4 2 2 8 2 5" xfId="41963" xr:uid="{3D29CE6D-09B4-4EB7-B940-EE2D4BFE2E68}"/>
    <cellStyle name="Percent 4 2 4 2 2 8 3" xfId="41964" xr:uid="{DB8B0266-BB0E-42C1-AC1E-AF54EA41DF62}"/>
    <cellStyle name="Percent 4 2 4 2 2 8 3 2" xfId="41965" xr:uid="{20BC2AE7-AB0F-460A-A6F0-7323B082A374}"/>
    <cellStyle name="Percent 4 2 4 2 2 8 4" xfId="41966" xr:uid="{4454E7A7-1F31-47A1-AF1F-5CD0849EB64E}"/>
    <cellStyle name="Percent 4 2 4 2 2 8 5" xfId="41967" xr:uid="{60A10E50-0253-44BC-8B02-48E23C626CA7}"/>
    <cellStyle name="Percent 4 2 4 2 2 9" xfId="41968" xr:uid="{BAAB641C-B845-49A6-809E-7A46B1199BC8}"/>
    <cellStyle name="Percent 4 2 4 2 3" xfId="41969" xr:uid="{865F98D8-BE11-4390-A1D5-CE2A9ED87E99}"/>
    <cellStyle name="Percent 4 2 4 2 3 2" xfId="41970" xr:uid="{C2D4934E-67D5-4EB0-AE0C-B72CA348DE9D}"/>
    <cellStyle name="Percent 4 2 4 2 3 3" xfId="41971" xr:uid="{B546A522-D877-4C94-80A2-28D64B8E8AD0}"/>
    <cellStyle name="Percent 4 2 4 2 4" xfId="41972" xr:uid="{C614D2BD-157B-42E3-BF38-751AEA25E778}"/>
    <cellStyle name="Percent 4 2 4 2 4 2" xfId="41973" xr:uid="{077770EF-1839-4A53-9010-1AF232BBA592}"/>
    <cellStyle name="Percent 4 2 4 2 4 2 2" xfId="41974" xr:uid="{1B97665E-EC2D-4E14-A6D7-D283D1022BD1}"/>
    <cellStyle name="Percent 4 2 4 2 4 2 2 2" xfId="41975" xr:uid="{B58E483A-6D71-433B-B338-91BBF77378D1}"/>
    <cellStyle name="Percent 4 2 4 2 4 2 2 2 2" xfId="41976" xr:uid="{D95F9D01-6ACF-4973-BE6E-8DA1BA30E5C8}"/>
    <cellStyle name="Percent 4 2 4 2 4 2 2 2 2 2" xfId="41977" xr:uid="{3DB532AF-4EA6-4DE3-8E74-64FFBD817510}"/>
    <cellStyle name="Percent 4 2 4 2 4 2 2 2 3" xfId="41978" xr:uid="{A230E483-BAFF-4A69-BA78-FA17483AA136}"/>
    <cellStyle name="Percent 4 2 4 2 4 2 2 2 4" xfId="41979" xr:uid="{C8F6A5A6-65EB-42D6-B045-EEEDD94E9DDD}"/>
    <cellStyle name="Percent 4 2 4 2 4 2 2 2 5" xfId="41980" xr:uid="{18A3B996-8CA3-4866-8CE5-ECBAE9EA5152}"/>
    <cellStyle name="Percent 4 2 4 2 4 2 2 3" xfId="41981" xr:uid="{72A15748-B740-45F8-89EA-A981D64020D8}"/>
    <cellStyle name="Percent 4 2 4 2 4 2 2 3 2" xfId="41982" xr:uid="{DD657D3F-14F7-4C71-9992-8FF4E8BB858A}"/>
    <cellStyle name="Percent 4 2 4 2 4 2 2 4" xfId="41983" xr:uid="{2593CB0E-809E-49C2-9775-BA761BF8DFD0}"/>
    <cellStyle name="Percent 4 2 4 2 4 2 2 5" xfId="41984" xr:uid="{28328011-BBE2-4C32-84A3-31202BE55E8E}"/>
    <cellStyle name="Percent 4 2 4 2 4 2 3" xfId="41985" xr:uid="{0424AD6A-5495-434C-AD63-CE780A5B4382}"/>
    <cellStyle name="Percent 4 2 4 2 4 2 4" xfId="41986" xr:uid="{81946A96-0F60-476F-A737-DB01FCFA42B0}"/>
    <cellStyle name="Percent 4 2 4 2 4 2 5" xfId="41987" xr:uid="{98058849-F2BB-4AE6-B508-649D9D1A3488}"/>
    <cellStyle name="Percent 4 2 4 2 4 2 6" xfId="41988" xr:uid="{965CA482-5B3D-449F-9BB2-8EA01201E8F4}"/>
    <cellStyle name="Percent 4 2 4 2 4 2 6 2" xfId="41989" xr:uid="{BE108211-3ED6-4C3A-9A24-F7AC3F3E3E62}"/>
    <cellStyle name="Percent 4 2 4 2 4 2 7" xfId="41990" xr:uid="{052087D7-A70A-4B46-90B1-AF62765C01F5}"/>
    <cellStyle name="Percent 4 2 4 2 4 2 8" xfId="41991" xr:uid="{594A061F-6481-4445-AE48-D37BD137EB85}"/>
    <cellStyle name="Percent 4 2 4 2 4 2 9" xfId="41992" xr:uid="{84A49E38-299B-4BCD-8CDF-FD51DB8CE986}"/>
    <cellStyle name="Percent 4 2 4 2 4 3" xfId="41993" xr:uid="{E73766D9-66CA-4D9E-B439-DE619CF2489A}"/>
    <cellStyle name="Percent 4 2 4 2 4 3 2" xfId="41994" xr:uid="{E6F6150B-BA03-467F-9DFE-E086E683832A}"/>
    <cellStyle name="Percent 4 2 4 2 4 3 2 2" xfId="41995" xr:uid="{14E9D359-1E4B-44C9-A0D0-F0F85997C87C}"/>
    <cellStyle name="Percent 4 2 4 2 4 3 2 2 2" xfId="41996" xr:uid="{FB15C69B-05D7-4D3F-8149-8240BB2C7513}"/>
    <cellStyle name="Percent 4 2 4 2 4 3 2 3" xfId="41997" xr:uid="{177B4D2F-A190-48F1-864D-B56325F98E7C}"/>
    <cellStyle name="Percent 4 2 4 2 4 3 2 4" xfId="41998" xr:uid="{E43BD727-E75B-4C83-ADD8-0AB9AB39D5F7}"/>
    <cellStyle name="Percent 4 2 4 2 4 3 2 5" xfId="41999" xr:uid="{6B3F4D21-350F-4027-92DF-F57BE736D42B}"/>
    <cellStyle name="Percent 4 2 4 2 4 3 3" xfId="42000" xr:uid="{5E83F129-A438-4F32-92B3-80404BD7F995}"/>
    <cellStyle name="Percent 4 2 4 2 4 3 3 2" xfId="42001" xr:uid="{1C70F6CD-41F9-446B-BBE7-A138C010B8ED}"/>
    <cellStyle name="Percent 4 2 4 2 4 3 4" xfId="42002" xr:uid="{4788CA64-884D-4416-815B-A86ACB7D4B3B}"/>
    <cellStyle name="Percent 4 2 4 2 4 3 5" xfId="42003" xr:uid="{7D06F5C4-D855-4562-AB38-9CB16863232B}"/>
    <cellStyle name="Percent 4 2 4 2 4 4" xfId="42004" xr:uid="{A3DB4DE1-5567-418C-B93C-97609D790D4D}"/>
    <cellStyle name="Percent 4 2 4 2 4 5" xfId="42005" xr:uid="{FA0BEDDC-33C0-4B2C-B6E5-8EBDEC6F32C8}"/>
    <cellStyle name="Percent 4 2 4 2 4 6" xfId="42006" xr:uid="{CD161D13-5BC3-4969-8578-32375243E831}"/>
    <cellStyle name="Percent 4 2 4 2 4 6 2" xfId="42007" xr:uid="{C3F92B4C-16E9-4702-986D-BF8ACB8AAAE5}"/>
    <cellStyle name="Percent 4 2 4 2 4 7" xfId="42008" xr:uid="{E74F62DA-ADAE-4F7C-9CA4-3F98DBAA5CC2}"/>
    <cellStyle name="Percent 4 2 4 2 4 8" xfId="42009" xr:uid="{192B80B2-4E97-4374-B0CF-523013284B95}"/>
    <cellStyle name="Percent 4 2 4 2 4 9" xfId="42010" xr:uid="{49CABE11-6CC6-44DE-A331-4E9AE7A0196D}"/>
    <cellStyle name="Percent 4 2 4 2 5" xfId="42011" xr:uid="{5BDBAABB-DF9B-4C66-843A-A868E2102704}"/>
    <cellStyle name="Percent 4 2 4 2 6" xfId="42012" xr:uid="{C3494111-11A5-4516-9661-D153DE94AC88}"/>
    <cellStyle name="Percent 4 2 4 2 7" xfId="42013" xr:uid="{FEBFA276-2581-4FC5-B2BC-A8E675C6D805}"/>
    <cellStyle name="Percent 4 2 4 2 8" xfId="42014" xr:uid="{5FEF3912-DF3D-440B-B40F-7E41F88D6F5B}"/>
    <cellStyle name="Percent 4 2 4 2 9" xfId="42015" xr:uid="{CE16FF12-452A-4978-85AD-10D3E4B1D23D}"/>
    <cellStyle name="Percent 4 2 4 2 9 2" xfId="42016" xr:uid="{4705B1DB-B5A5-4B62-8532-00FE36D0F214}"/>
    <cellStyle name="Percent 4 2 4 2 9 2 2" xfId="42017" xr:uid="{5D87A2EA-84D9-4F5C-880D-91DA02674020}"/>
    <cellStyle name="Percent 4 2 4 2 9 2 2 2" xfId="42018" xr:uid="{3960CD8F-E6DB-43A9-99AE-FEB7C8345CCF}"/>
    <cellStyle name="Percent 4 2 4 2 9 2 3" xfId="42019" xr:uid="{39CE0607-A646-43CC-8382-9C6FADBE1EDB}"/>
    <cellStyle name="Percent 4 2 4 2 9 2 4" xfId="42020" xr:uid="{2753BE79-5F5A-4A3D-811B-23C0D220AE00}"/>
    <cellStyle name="Percent 4 2 4 2 9 2 5" xfId="42021" xr:uid="{620B89D1-C485-41D9-82C1-CDF40648C6BD}"/>
    <cellStyle name="Percent 4 2 4 2 9 3" xfId="42022" xr:uid="{D117602D-D651-4CC3-91AE-A56452F496F7}"/>
    <cellStyle name="Percent 4 2 4 2 9 3 2" xfId="42023" xr:uid="{37ECE15B-A885-446B-9560-9C23CEAADEC1}"/>
    <cellStyle name="Percent 4 2 4 2 9 4" xfId="42024" xr:uid="{6A726EB9-69B1-4B73-9CF4-37E350790880}"/>
    <cellStyle name="Percent 4 2 4 2 9 5" xfId="42025" xr:uid="{8B6F350E-4ADE-4552-ADB2-440D90527D0B}"/>
    <cellStyle name="Percent 4 2 4 3" xfId="42026" xr:uid="{4B4613E9-147A-43EE-ABCC-4B6A1349415A}"/>
    <cellStyle name="Percent 4 2 4 3 10" xfId="42027" xr:uid="{45FED4BE-BB4C-4DB6-BB5C-63BEF7036367}"/>
    <cellStyle name="Percent 4 2 4 3 11" xfId="42028" xr:uid="{1C890565-373C-4A9C-B942-09EA1D17A696}"/>
    <cellStyle name="Percent 4 2 4 3 12" xfId="42029" xr:uid="{498BA96A-0500-4DC7-A3D8-33DDC9F9EF10}"/>
    <cellStyle name="Percent 4 2 4 3 12 2" xfId="42030" xr:uid="{94BEFCC9-99CC-414E-B84E-B46318F1CBA9}"/>
    <cellStyle name="Percent 4 2 4 3 13" xfId="42031" xr:uid="{B7395826-B37C-4CB4-B732-74F74DCA4E67}"/>
    <cellStyle name="Percent 4 2 4 3 14" xfId="42032" xr:uid="{CA244DC3-40A2-4F3B-BDD8-92D6350D8DF0}"/>
    <cellStyle name="Percent 4 2 4 3 15" xfId="42033" xr:uid="{2B2E4AD1-458F-4BBC-B218-6A880B5B216A}"/>
    <cellStyle name="Percent 4 2 4 3 2" xfId="42034" xr:uid="{22D67AD1-04FD-47F4-82B6-E65225D9B150}"/>
    <cellStyle name="Percent 4 2 4 3 2 2" xfId="42035" xr:uid="{076703A3-D589-432D-914F-FC956E6C2A4A}"/>
    <cellStyle name="Percent 4 2 4 3 2 2 2" xfId="42036" xr:uid="{DEC740A8-476B-43BD-8BA4-582E929B4004}"/>
    <cellStyle name="Percent 4 2 4 3 2 2 2 2" xfId="42037" xr:uid="{376FAEB5-CD82-494D-B652-6FF4B4D8359E}"/>
    <cellStyle name="Percent 4 2 4 3 2 2 2 2 2" xfId="42038" xr:uid="{6589F878-CE10-44C7-B58F-0767DB21DDCB}"/>
    <cellStyle name="Percent 4 2 4 3 2 2 2 2 2 2" xfId="42039" xr:uid="{843AC908-78CD-45DD-B0BA-145F15DAFE1E}"/>
    <cellStyle name="Percent 4 2 4 3 2 2 2 2 3" xfId="42040" xr:uid="{1AF25AD9-E55D-4F68-87CB-D386F8D71D9D}"/>
    <cellStyle name="Percent 4 2 4 3 2 2 2 2 4" xfId="42041" xr:uid="{BE349082-8FCC-487A-B7BF-3C17338185A5}"/>
    <cellStyle name="Percent 4 2 4 3 2 2 2 2 5" xfId="42042" xr:uid="{AB99616C-11EE-46B4-B8B8-574261D54FBB}"/>
    <cellStyle name="Percent 4 2 4 3 2 2 2 3" xfId="42043" xr:uid="{67915E0F-2959-4CF9-8DA0-0D67EA1EF24B}"/>
    <cellStyle name="Percent 4 2 4 3 2 2 2 3 2" xfId="42044" xr:uid="{E4FE60AA-22CA-4C10-A202-EBE89D374B87}"/>
    <cellStyle name="Percent 4 2 4 3 2 2 2 4" xfId="42045" xr:uid="{31531259-723D-4E2B-AEDA-78AD3E0495A4}"/>
    <cellStyle name="Percent 4 2 4 3 2 2 2 5" xfId="42046" xr:uid="{856BF638-C326-4330-972E-3D8447C6A481}"/>
    <cellStyle name="Percent 4 2 4 3 2 2 3" xfId="42047" xr:uid="{1473F12A-5C97-4C77-8EA5-A8809CFB617B}"/>
    <cellStyle name="Percent 4 2 4 3 2 2 4" xfId="42048" xr:uid="{31D84497-194B-4497-9660-B93D90A0D508}"/>
    <cellStyle name="Percent 4 2 4 3 2 2 5" xfId="42049" xr:uid="{758C0331-8E0B-46A0-892C-18D1490FC85E}"/>
    <cellStyle name="Percent 4 2 4 3 2 2 6" xfId="42050" xr:uid="{8013A2BF-FC23-44BC-B204-58222311CFD4}"/>
    <cellStyle name="Percent 4 2 4 3 2 2 6 2" xfId="42051" xr:uid="{297BD6C2-2904-45F9-A3CE-EDCED29F29CF}"/>
    <cellStyle name="Percent 4 2 4 3 2 2 7" xfId="42052" xr:uid="{9D00B999-8989-4F34-B229-1CE2DA474AD0}"/>
    <cellStyle name="Percent 4 2 4 3 2 2 8" xfId="42053" xr:uid="{EB9305DA-A10F-4F65-890B-170F5243071F}"/>
    <cellStyle name="Percent 4 2 4 3 2 2 9" xfId="42054" xr:uid="{79F2B341-A3BA-49A3-93C7-D4B15E387221}"/>
    <cellStyle name="Percent 4 2 4 3 2 3" xfId="42055" xr:uid="{46EEDAB4-DF3B-47C7-91DF-C24F8336A5E3}"/>
    <cellStyle name="Percent 4 2 4 3 2 3 2" xfId="42056" xr:uid="{8C147404-C32F-4101-8E46-2D602C1B3EBC}"/>
    <cellStyle name="Percent 4 2 4 3 2 3 2 2" xfId="42057" xr:uid="{B1912EB9-A5B4-44C6-BACC-762AC05DF5AC}"/>
    <cellStyle name="Percent 4 2 4 3 2 3 2 2 2" xfId="42058" xr:uid="{5F09136D-AA2D-457A-8C02-AEB8A994C59E}"/>
    <cellStyle name="Percent 4 2 4 3 2 3 2 3" xfId="42059" xr:uid="{19AF6B91-1CC2-4098-B56B-0AE3A00920CA}"/>
    <cellStyle name="Percent 4 2 4 3 2 3 2 4" xfId="42060" xr:uid="{53267645-B7EC-4150-9D0E-5F72378F0A10}"/>
    <cellStyle name="Percent 4 2 4 3 2 3 2 5" xfId="42061" xr:uid="{22908B76-1DFB-40B8-AA84-911369FCCD1B}"/>
    <cellStyle name="Percent 4 2 4 3 2 3 3" xfId="42062" xr:uid="{CFCF5A91-B4B3-4E9F-8170-BE84DE2BE422}"/>
    <cellStyle name="Percent 4 2 4 3 2 3 3 2" xfId="42063" xr:uid="{C59962FE-8AFB-4F80-97DC-5F64DD6ED897}"/>
    <cellStyle name="Percent 4 2 4 3 2 3 4" xfId="42064" xr:uid="{52351729-23A3-4BF6-B4B8-5844C2500910}"/>
    <cellStyle name="Percent 4 2 4 3 2 3 5" xfId="42065" xr:uid="{325F4174-9090-492F-8030-CA504743EE5F}"/>
    <cellStyle name="Percent 4 2 4 3 2 4" xfId="42066" xr:uid="{44D7EEC3-2584-4322-A935-EA0023D0303A}"/>
    <cellStyle name="Percent 4 2 4 3 2 5" xfId="42067" xr:uid="{B5C5126A-31D2-4E07-B240-0A56F367C63A}"/>
    <cellStyle name="Percent 4 2 4 3 2 6" xfId="42068" xr:uid="{0DB51A3E-1F17-479B-ABC9-2DF421688CE2}"/>
    <cellStyle name="Percent 4 2 4 3 2 6 2" xfId="42069" xr:uid="{F2EA0022-F497-46D3-9E3C-FEDF7A4D0525}"/>
    <cellStyle name="Percent 4 2 4 3 2 7" xfId="42070" xr:uid="{20585E00-02FE-4C0A-83D0-627589BB6F26}"/>
    <cellStyle name="Percent 4 2 4 3 2 8" xfId="42071" xr:uid="{DADF1DE4-AFA4-41D3-80F6-3F7B5883A5BB}"/>
    <cellStyle name="Percent 4 2 4 3 2 9" xfId="42072" xr:uid="{3791ECFA-2896-43C8-B7F0-2321425BE828}"/>
    <cellStyle name="Percent 4 2 4 3 3" xfId="42073" xr:uid="{7FB0557C-0FF1-48BE-B067-CE171E1F5E97}"/>
    <cellStyle name="Percent 4 2 4 3 4" xfId="42074" xr:uid="{6E5A4B85-D83B-4FD2-9D67-329DAF6735DF}"/>
    <cellStyle name="Percent 4 2 4 3 5" xfId="42075" xr:uid="{96913443-0845-4733-ACFA-AF1CDD6CD7A3}"/>
    <cellStyle name="Percent 4 2 4 3 6" xfId="42076" xr:uid="{DB8DA961-DA5A-4ED4-B881-24599E96F54F}"/>
    <cellStyle name="Percent 4 2 4 3 7" xfId="42077" xr:uid="{4B9BCC12-AE60-4539-AA19-76BCD41FE64E}"/>
    <cellStyle name="Percent 4 2 4 3 8" xfId="42078" xr:uid="{B602F537-CAE7-4053-9D7F-25306674C018}"/>
    <cellStyle name="Percent 4 2 4 3 8 2" xfId="42079" xr:uid="{C573959B-4E30-41D2-8093-0DBA00D0E7D8}"/>
    <cellStyle name="Percent 4 2 4 3 8 2 2" xfId="42080" xr:uid="{07307FAC-9AE8-48E2-A0C4-F96E3422987A}"/>
    <cellStyle name="Percent 4 2 4 3 8 2 2 2" xfId="42081" xr:uid="{40970C3D-3406-4CB2-B0A5-36165CFDB5B1}"/>
    <cellStyle name="Percent 4 2 4 3 8 2 3" xfId="42082" xr:uid="{54D27D4D-9039-44A1-8089-4D241F8A4A1F}"/>
    <cellStyle name="Percent 4 2 4 3 8 2 4" xfId="42083" xr:uid="{6D9F852A-45DA-4900-A230-8DB23E12296D}"/>
    <cellStyle name="Percent 4 2 4 3 8 2 5" xfId="42084" xr:uid="{EE609B74-6CB7-45D6-B717-496F74EEE9D7}"/>
    <cellStyle name="Percent 4 2 4 3 8 3" xfId="42085" xr:uid="{8FB7409A-682B-4C6D-B456-65BCD23AD287}"/>
    <cellStyle name="Percent 4 2 4 3 8 3 2" xfId="42086" xr:uid="{4BE08A90-0FAE-44DB-9CC0-5C8E58CA4CC2}"/>
    <cellStyle name="Percent 4 2 4 3 8 4" xfId="42087" xr:uid="{8249ADF5-D385-4673-872A-011C5AC6C7B7}"/>
    <cellStyle name="Percent 4 2 4 3 8 5" xfId="42088" xr:uid="{65F264C4-BF7C-4349-AC10-F151CB6E47E0}"/>
    <cellStyle name="Percent 4 2 4 3 9" xfId="42089" xr:uid="{3CF992FD-7B01-4ACB-B5CD-6315D87F53B0}"/>
    <cellStyle name="Percent 4 2 4 4" xfId="42090" xr:uid="{7456AA60-CE85-4FA6-98F7-DD231236AA88}"/>
    <cellStyle name="Percent 4 2 4 4 2" xfId="42091" xr:uid="{A8BDCCF8-52C2-4E09-AB56-61382CEECBBF}"/>
    <cellStyle name="Percent 4 2 4 4 2 2" xfId="42092" xr:uid="{1A4EA8F0-6084-406B-A383-E2E3779D2712}"/>
    <cellStyle name="Percent 4 2 4 4 2 2 2" xfId="42093" xr:uid="{189F8CF8-C2C1-41D6-A7F8-CC032126D480}"/>
    <cellStyle name="Percent 4 2 4 4 2 2 2 2" xfId="42094" xr:uid="{5C45FEE7-F14E-41D1-8B80-7E6DE584B7B7}"/>
    <cellStyle name="Percent 4 2 4 4 2 2 2 2 2" xfId="42095" xr:uid="{33D0DF59-5A9F-4F1A-A264-DC43E85F1941}"/>
    <cellStyle name="Percent 4 2 4 4 2 2 2 3" xfId="42096" xr:uid="{FF01B6FA-88FC-4B72-B69B-2061A1BA2B95}"/>
    <cellStyle name="Percent 4 2 4 4 2 2 2 4" xfId="42097" xr:uid="{1406D248-AE91-42FB-8D86-36AD7EB0FED9}"/>
    <cellStyle name="Percent 4 2 4 4 2 2 2 5" xfId="42098" xr:uid="{501D73C4-6646-4FCA-8B10-C4FDE1D18680}"/>
    <cellStyle name="Percent 4 2 4 4 2 2 3" xfId="42099" xr:uid="{461BFCFD-C5A8-448F-B087-47828D981E26}"/>
    <cellStyle name="Percent 4 2 4 4 2 2 3 2" xfId="42100" xr:uid="{B62458A3-C9E3-46EF-8531-443B2A0D7DD4}"/>
    <cellStyle name="Percent 4 2 4 4 2 2 4" xfId="42101" xr:uid="{299FD086-7A69-487F-9A4A-8EC2E1D30BAC}"/>
    <cellStyle name="Percent 4 2 4 4 2 2 5" xfId="42102" xr:uid="{9610EB47-1E65-480C-AD59-E9A7158BB45C}"/>
    <cellStyle name="Percent 4 2 4 4 2 3" xfId="42103" xr:uid="{6885D03D-4AC8-468B-8492-EC67B9820C71}"/>
    <cellStyle name="Percent 4 2 4 4 2 4" xfId="42104" xr:uid="{DB6604FC-30A2-40B7-8A90-9555DC47AF66}"/>
    <cellStyle name="Percent 4 2 4 4 2 5" xfId="42105" xr:uid="{BD70B143-0439-4F08-B22C-5E088FD0202D}"/>
    <cellStyle name="Percent 4 2 4 4 2 6" xfId="42106" xr:uid="{723766A0-9FCF-48A9-A3A1-6EEF4CE9F8BF}"/>
    <cellStyle name="Percent 4 2 4 4 2 6 2" xfId="42107" xr:uid="{BE0245A5-2286-49C3-8556-AED9129954BE}"/>
    <cellStyle name="Percent 4 2 4 4 2 7" xfId="42108" xr:uid="{1E0CD826-E230-445A-AAF5-1C9C0A355991}"/>
    <cellStyle name="Percent 4 2 4 4 2 8" xfId="42109" xr:uid="{3F1CE987-D2D7-4285-9D45-94080298EF1E}"/>
    <cellStyle name="Percent 4 2 4 4 2 9" xfId="42110" xr:uid="{D4CC7FC9-92DC-482F-85E8-CDA69C773181}"/>
    <cellStyle name="Percent 4 2 4 4 3" xfId="42111" xr:uid="{371B8AA1-C80F-40EB-86B0-D10D05A376FE}"/>
    <cellStyle name="Percent 4 2 4 4 3 2" xfId="42112" xr:uid="{B9F4C9AF-1D0F-4DC2-BD4B-2FFB3CA34E46}"/>
    <cellStyle name="Percent 4 2 4 4 3 2 2" xfId="42113" xr:uid="{ADC16AF6-DF96-4176-AD91-7268611D4073}"/>
    <cellStyle name="Percent 4 2 4 4 3 2 2 2" xfId="42114" xr:uid="{FAE9640A-851B-404C-A663-68273DD168EE}"/>
    <cellStyle name="Percent 4 2 4 4 3 2 3" xfId="42115" xr:uid="{C5828540-F6E8-49AE-933F-D3E1177575E7}"/>
    <cellStyle name="Percent 4 2 4 4 3 2 4" xfId="42116" xr:uid="{6B7121FC-374D-441A-96CD-AF652DB41B87}"/>
    <cellStyle name="Percent 4 2 4 4 3 2 5" xfId="42117" xr:uid="{A30C74DE-5180-4527-91C3-71FB6235D7D9}"/>
    <cellStyle name="Percent 4 2 4 4 3 3" xfId="42118" xr:uid="{CC2C980A-B495-41F0-8E7A-24E8CD84341C}"/>
    <cellStyle name="Percent 4 2 4 4 3 3 2" xfId="42119" xr:uid="{9DB4AA3A-0634-4624-BE35-DCD8D72A22E8}"/>
    <cellStyle name="Percent 4 2 4 4 3 4" xfId="42120" xr:uid="{106C99C8-1683-4DC0-89D7-D99CBB0404B8}"/>
    <cellStyle name="Percent 4 2 4 4 3 5" xfId="42121" xr:uid="{9ECF6000-C497-4A23-999C-00E819DEDEC5}"/>
    <cellStyle name="Percent 4 2 4 4 4" xfId="42122" xr:uid="{EA4DF5A9-C025-43E7-BA56-F34047C4F88B}"/>
    <cellStyle name="Percent 4 2 4 4 5" xfId="42123" xr:uid="{0C958531-104E-4011-A8C0-8FC80269D041}"/>
    <cellStyle name="Percent 4 2 4 4 6" xfId="42124" xr:uid="{70677D47-5B58-4838-8145-712DDF2EEB36}"/>
    <cellStyle name="Percent 4 2 4 4 6 2" xfId="42125" xr:uid="{424A245A-9507-4FF0-9C3F-0F9B1EB0F6BB}"/>
    <cellStyle name="Percent 4 2 4 4 7" xfId="42126" xr:uid="{383A20C4-80FE-4AD2-B781-B0AB727A300B}"/>
    <cellStyle name="Percent 4 2 4 4 8" xfId="42127" xr:uid="{61D7FB48-AAB7-430E-BB9F-FDE1171133EA}"/>
    <cellStyle name="Percent 4 2 4 4 9" xfId="42128" xr:uid="{DDE47178-CC71-475D-BDD9-2494C2837F8C}"/>
    <cellStyle name="Percent 4 2 4 5" xfId="42129" xr:uid="{41B19928-D8D8-41CC-8DF3-562E9337E6DC}"/>
    <cellStyle name="Percent 4 2 4 5 2" xfId="42130" xr:uid="{3870BB95-4E7A-47FC-9A03-36D4A1AC3F18}"/>
    <cellStyle name="Percent 4 2 4 5 3" xfId="42131" xr:uid="{319EF6E3-E341-4C04-8123-8AF0119ED971}"/>
    <cellStyle name="Percent 4 2 4 6" xfId="42132" xr:uid="{7821ACDC-1D72-4CA8-AD2F-811B90F039E8}"/>
    <cellStyle name="Percent 4 2 4 6 2" xfId="42133" xr:uid="{AC4E7BA8-0375-4FAF-A892-EB812F142FB4}"/>
    <cellStyle name="Percent 4 2 4 6 3" xfId="42134" xr:uid="{32E48CB9-A05C-4D4E-881A-2334DA6F8F0B}"/>
    <cellStyle name="Percent 4 2 4 7" xfId="42135" xr:uid="{6CD3A319-CD62-4DD1-8292-571AF4362EDE}"/>
    <cellStyle name="Percent 4 2 4 7 2" xfId="42136" xr:uid="{D7CF6C6D-9384-4CF6-875B-12F29F28810F}"/>
    <cellStyle name="Percent 4 2 4 7 3" xfId="42137" xr:uid="{A960051D-81F4-45FB-B1E5-B915090C3024}"/>
    <cellStyle name="Percent 4 2 4 8" xfId="42138" xr:uid="{00FCB2E4-7E5B-47F2-A69B-6C17F6CA90A7}"/>
    <cellStyle name="Percent 4 2 4 8 2" xfId="42139" xr:uid="{30D69277-5AA3-4BAD-929D-7A4933845EC3}"/>
    <cellStyle name="Percent 4 2 4 8 3" xfId="42140" xr:uid="{C4BC8A84-86ED-4468-B835-EAD592D997D1}"/>
    <cellStyle name="Percent 4 2 4 9" xfId="42141" xr:uid="{2D114916-C7FF-47B6-B1DE-6DE17273E733}"/>
    <cellStyle name="Percent 4 2 4 9 2" xfId="42142" xr:uid="{02184C89-D8B3-46EC-BA4F-0B584199EB31}"/>
    <cellStyle name="Percent 4 2 4 9 2 2" xfId="42143" xr:uid="{97AED07E-56CE-411F-B820-A960E2DD9989}"/>
    <cellStyle name="Percent 4 2 4 9 2 2 2" xfId="42144" xr:uid="{31E50B44-2B9D-4A1A-BB36-5CF1FA509044}"/>
    <cellStyle name="Percent 4 2 4 9 2 3" xfId="42145" xr:uid="{24872F00-C76D-4379-86CA-7F8165A05EB9}"/>
    <cellStyle name="Percent 4 2 4 9 2 4" xfId="42146" xr:uid="{01BF0D86-41AB-4893-AEEA-2D50276490CA}"/>
    <cellStyle name="Percent 4 2 4 9 2 5" xfId="42147" xr:uid="{F785EA43-2C5A-4FB2-8E29-E42166150D0D}"/>
    <cellStyle name="Percent 4 2 4 9 3" xfId="42148" xr:uid="{FB81C0CA-C74C-461A-9D70-25F03A5C6A0A}"/>
    <cellStyle name="Percent 4 2 4 9 3 2" xfId="42149" xr:uid="{E9A2E586-D743-409F-8BBC-9537D978FE0C}"/>
    <cellStyle name="Percent 4 2 4 9 4" xfId="42150" xr:uid="{226CFCEC-0E30-4E28-8053-478ADF10DB9B}"/>
    <cellStyle name="Percent 4 2 4 9 5" xfId="42151" xr:uid="{E0F19D50-8EC4-467C-A5EB-4C136C973008}"/>
    <cellStyle name="Percent 4 2 5" xfId="42152" xr:uid="{52CBD6B8-4C38-43A8-868F-132B2E7DDF04}"/>
    <cellStyle name="Percent 4 2 5 10" xfId="42153" xr:uid="{923A68B1-98C6-476B-A887-259561C414EC}"/>
    <cellStyle name="Percent 4 2 5 11" xfId="42154" xr:uid="{CF3D8F1A-57C6-4672-BF8F-6AF2DA3AB64C}"/>
    <cellStyle name="Percent 4 2 5 12" xfId="42155" xr:uid="{581BA23C-B929-45BF-BAB8-92105AC16F44}"/>
    <cellStyle name="Percent 4 2 5 12 2" xfId="42156" xr:uid="{0C9596BF-5595-4D13-B6EB-D7C10ED6FA9A}"/>
    <cellStyle name="Percent 4 2 5 13" xfId="42157" xr:uid="{6EC3C469-9E87-43B7-808C-23098CB06944}"/>
    <cellStyle name="Percent 4 2 5 14" xfId="42158" xr:uid="{AF86E174-81B2-45B7-82DF-DC00177752AE}"/>
    <cellStyle name="Percent 4 2 5 15" xfId="42159" xr:uid="{BD148E45-2D4D-4FD9-A0D3-2AD6357EFA86}"/>
    <cellStyle name="Percent 4 2 5 2" xfId="42160" xr:uid="{370303EF-C9CD-48A9-A301-847A47367ACE}"/>
    <cellStyle name="Percent 4 2 5 2 2" xfId="42161" xr:uid="{75007D51-99F1-40BF-9178-6C9340FE0708}"/>
    <cellStyle name="Percent 4 2 5 2 2 2" xfId="42162" xr:uid="{53768C7A-7327-4233-897E-EAD350E3C851}"/>
    <cellStyle name="Percent 4 2 5 2 2 2 2" xfId="42163" xr:uid="{CEC19D55-0364-427E-A2F4-8BFE7C561C8F}"/>
    <cellStyle name="Percent 4 2 5 2 2 2 2 2" xfId="42164" xr:uid="{91D6F57C-5DF8-40EC-B2B9-05E64440D3E4}"/>
    <cellStyle name="Percent 4 2 5 2 2 2 2 2 2" xfId="42165" xr:uid="{18D74A2D-C7D8-402B-9C62-8AA721BC25A6}"/>
    <cellStyle name="Percent 4 2 5 2 2 2 2 3" xfId="42166" xr:uid="{4ED38133-82BB-4EFF-B602-EB330E2BE1BB}"/>
    <cellStyle name="Percent 4 2 5 2 2 2 2 4" xfId="42167" xr:uid="{E3FF16AD-E19E-420F-BBD4-42BE1B22F3B4}"/>
    <cellStyle name="Percent 4 2 5 2 2 2 2 5" xfId="42168" xr:uid="{E6AFAA4E-B55D-4E74-B4DB-F88D15DBD775}"/>
    <cellStyle name="Percent 4 2 5 2 2 2 3" xfId="42169" xr:uid="{3007A93A-F54C-488C-BF49-C27844600FFB}"/>
    <cellStyle name="Percent 4 2 5 2 2 2 3 2" xfId="42170" xr:uid="{34D2BE60-8326-470F-9FF0-E0DB25869DCF}"/>
    <cellStyle name="Percent 4 2 5 2 2 2 4" xfId="42171" xr:uid="{73541248-EA30-4D1F-9277-22C979FEA6BD}"/>
    <cellStyle name="Percent 4 2 5 2 2 2 5" xfId="42172" xr:uid="{EC1DA88D-14FC-467C-A453-C26CC574AE3A}"/>
    <cellStyle name="Percent 4 2 5 2 2 3" xfId="42173" xr:uid="{EEAA3BE1-10D7-40DD-AB1F-54784B07487F}"/>
    <cellStyle name="Percent 4 2 5 2 2 4" xfId="42174" xr:uid="{7656F944-2735-4589-A3E5-A0B0A7A853FD}"/>
    <cellStyle name="Percent 4 2 5 2 2 5" xfId="42175" xr:uid="{46A84D02-5217-4697-8DFD-69FFF54364EC}"/>
    <cellStyle name="Percent 4 2 5 2 2 6" xfId="42176" xr:uid="{185D9C8B-3872-4415-BA49-053431493342}"/>
    <cellStyle name="Percent 4 2 5 2 2 6 2" xfId="42177" xr:uid="{F385B4F6-DA24-4E48-9AB4-0C5EDD706EC7}"/>
    <cellStyle name="Percent 4 2 5 2 2 7" xfId="42178" xr:uid="{52FB7FB5-419D-4A2C-95A1-9A33DBAC5C54}"/>
    <cellStyle name="Percent 4 2 5 2 2 8" xfId="42179" xr:uid="{8E2D407E-F49F-4C7B-AE6E-625850CDE5F9}"/>
    <cellStyle name="Percent 4 2 5 2 2 9" xfId="42180" xr:uid="{C07200AC-FA6A-46BE-886A-47B655EE42F3}"/>
    <cellStyle name="Percent 4 2 5 2 3" xfId="42181" xr:uid="{49124C7F-A272-40C4-9A99-F30C08A9DBFA}"/>
    <cellStyle name="Percent 4 2 5 2 3 2" xfId="42182" xr:uid="{25CC3201-9E59-4CBC-9498-D63B53F5E5C0}"/>
    <cellStyle name="Percent 4 2 5 2 3 2 2" xfId="42183" xr:uid="{98382600-92FD-42C7-AF79-0FE1E5915C1E}"/>
    <cellStyle name="Percent 4 2 5 2 3 2 2 2" xfId="42184" xr:uid="{1A63BE62-410A-4053-8BAF-3C7324DB1940}"/>
    <cellStyle name="Percent 4 2 5 2 3 2 3" xfId="42185" xr:uid="{B51A2FA2-8286-4138-A3C3-A1E8FF8815AA}"/>
    <cellStyle name="Percent 4 2 5 2 3 2 4" xfId="42186" xr:uid="{49CD245F-C8C1-4F81-B8D9-1A4A5020B9EE}"/>
    <cellStyle name="Percent 4 2 5 2 3 2 5" xfId="42187" xr:uid="{2A0D0119-C9DF-484E-81E1-BEF7F1FDAE87}"/>
    <cellStyle name="Percent 4 2 5 2 3 3" xfId="42188" xr:uid="{842452C3-DC6D-4D7E-AE6C-DFB4D7882FAB}"/>
    <cellStyle name="Percent 4 2 5 2 3 3 2" xfId="42189" xr:uid="{45858064-CCFA-4F43-950C-6BE3D39D0184}"/>
    <cellStyle name="Percent 4 2 5 2 3 4" xfId="42190" xr:uid="{56A8018E-81D0-4915-A872-4663BF7D15DE}"/>
    <cellStyle name="Percent 4 2 5 2 3 5" xfId="42191" xr:uid="{AD08F669-310C-4CB3-8DDC-596C00D54CF7}"/>
    <cellStyle name="Percent 4 2 5 2 4" xfId="42192" xr:uid="{559A729A-8AAE-49C0-9C57-3A4151A56B17}"/>
    <cellStyle name="Percent 4 2 5 2 5" xfId="42193" xr:uid="{F73D98A3-971A-4606-8FBB-B559BCBFD2DB}"/>
    <cellStyle name="Percent 4 2 5 2 6" xfId="42194" xr:uid="{600749B9-4AFB-4661-B7F3-3F8BEFE63396}"/>
    <cellStyle name="Percent 4 2 5 2 6 2" xfId="42195" xr:uid="{A54C91F6-15F9-44CC-A194-9F45BC710E0D}"/>
    <cellStyle name="Percent 4 2 5 2 7" xfId="42196" xr:uid="{B58F5DD5-CD39-42C6-8298-983EEF0B0118}"/>
    <cellStyle name="Percent 4 2 5 2 8" xfId="42197" xr:uid="{9CAEFC36-147A-4788-B9B4-05EB21AC6A41}"/>
    <cellStyle name="Percent 4 2 5 2 9" xfId="42198" xr:uid="{76108715-054B-4DCB-9B4C-13387EDFAA4E}"/>
    <cellStyle name="Percent 4 2 5 3" xfId="42199" xr:uid="{ED737FC9-78C0-4581-99AE-2ECCA98960B9}"/>
    <cellStyle name="Percent 4 2 5 3 2" xfId="42200" xr:uid="{94485FFF-F282-411B-8042-1203246D8BF2}"/>
    <cellStyle name="Percent 4 2 5 3 3" xfId="42201" xr:uid="{53357B2E-2DDE-4A3B-B496-26BDA17FF8C3}"/>
    <cellStyle name="Percent 4 2 5 4" xfId="42202" xr:uid="{9B26ABDE-C44A-4622-B3F7-057E3EAA0154}"/>
    <cellStyle name="Percent 4 2 5 4 2" xfId="42203" xr:uid="{6C7631BC-37F5-46C8-9BDA-2D4E90D2E1B4}"/>
    <cellStyle name="Percent 4 2 5 4 3" xfId="42204" xr:uid="{EEEA083F-C0BD-477E-84AF-DB0EE6A5B249}"/>
    <cellStyle name="Percent 4 2 5 5" xfId="42205" xr:uid="{6401D103-8B2E-478E-9ACA-225FDDB66075}"/>
    <cellStyle name="Percent 4 2 5 5 2" xfId="42206" xr:uid="{E3C05E46-E968-435A-8FA5-ED4DA6878AEE}"/>
    <cellStyle name="Percent 4 2 5 5 3" xfId="42207" xr:uid="{C5FAC0D0-EDA8-4F12-ACDC-217EF94FCF35}"/>
    <cellStyle name="Percent 4 2 5 6" xfId="42208" xr:uid="{54803B4A-D1A3-4892-8AA6-CBFCE572CB7E}"/>
    <cellStyle name="Percent 4 2 5 6 2" xfId="42209" xr:uid="{209A3F1D-D14C-4C7F-860D-74261B12D79E}"/>
    <cellStyle name="Percent 4 2 5 6 3" xfId="42210" xr:uid="{DDACA47F-A160-43FF-BC79-621DA473EA17}"/>
    <cellStyle name="Percent 4 2 5 7" xfId="42211" xr:uid="{B31D78FD-EFBC-4A8D-B3EB-E1CE9CFD3AF3}"/>
    <cellStyle name="Percent 4 2 5 7 2" xfId="42212" xr:uid="{9F9D2708-35B7-4D7F-A932-556BEB5369A3}"/>
    <cellStyle name="Percent 4 2 5 7 3" xfId="42213" xr:uid="{16C32BE0-FAA5-4DD0-A659-0A8C433D7D61}"/>
    <cellStyle name="Percent 4 2 5 8" xfId="42214" xr:uid="{1041FBE3-9CF7-4406-93DE-D8A5CC2C236A}"/>
    <cellStyle name="Percent 4 2 5 8 2" xfId="42215" xr:uid="{BD8B8DE9-37A0-4C53-970F-A955FAE34B62}"/>
    <cellStyle name="Percent 4 2 5 8 2 2" xfId="42216" xr:uid="{C8D8040D-6E63-4276-9197-5303B9D6CF3D}"/>
    <cellStyle name="Percent 4 2 5 8 2 2 2" xfId="42217" xr:uid="{E017AB42-5A2F-40CF-B023-077BD4DAD54F}"/>
    <cellStyle name="Percent 4 2 5 8 2 3" xfId="42218" xr:uid="{F5325FCC-D527-4D84-89F9-D9627E74C669}"/>
    <cellStyle name="Percent 4 2 5 8 2 4" xfId="42219" xr:uid="{291CA463-5079-4B50-B191-2BEB81E71648}"/>
    <cellStyle name="Percent 4 2 5 8 2 5" xfId="42220" xr:uid="{0BFC0FCD-DAEF-4989-977D-46EDB26A9A11}"/>
    <cellStyle name="Percent 4 2 5 8 3" xfId="42221" xr:uid="{FB12528D-D492-470B-8FF7-08C3740959FE}"/>
    <cellStyle name="Percent 4 2 5 8 3 2" xfId="42222" xr:uid="{5BFAB54A-B255-4A4E-BEDC-D2724D881993}"/>
    <cellStyle name="Percent 4 2 5 8 4" xfId="42223" xr:uid="{8CBC6E49-3EBD-40EF-B257-EED64A6A2A33}"/>
    <cellStyle name="Percent 4 2 5 8 5" xfId="42224" xr:uid="{9C523EAD-29ED-463C-870C-D032773DEB3F}"/>
    <cellStyle name="Percent 4 2 5 9" xfId="42225" xr:uid="{DCE5D6A7-B0B4-4C76-B51C-243855F571DD}"/>
    <cellStyle name="Percent 4 2 6" xfId="42226" xr:uid="{3093FB78-0E36-42B4-AB50-94A1651129D6}"/>
    <cellStyle name="Percent 4 2 6 2" xfId="42227" xr:uid="{CC9C9938-7740-4ED8-AB57-0C452CA0B8C2}"/>
    <cellStyle name="Percent 4 2 6 3" xfId="42228" xr:uid="{7010B014-A266-4C2C-B7D0-50CB93442CE3}"/>
    <cellStyle name="Percent 4 2 7" xfId="42229" xr:uid="{F5753738-A385-4CBA-AAB3-83BF91FC508D}"/>
    <cellStyle name="Percent 4 2 7 2" xfId="42230" xr:uid="{D8AF60E3-4992-4623-8BE7-2C01AA8A8C29}"/>
    <cellStyle name="Percent 4 2 7 2 2" xfId="42231" xr:uid="{EC3D17B7-963D-45F5-81FD-DC91D39C3483}"/>
    <cellStyle name="Percent 4 2 7 2 2 2" xfId="42232" xr:uid="{5CCD0743-5FAE-4CA3-BAE3-B91DF481BCF1}"/>
    <cellStyle name="Percent 4 2 7 2 2 2 2" xfId="42233" xr:uid="{A40CD463-BA75-4A15-B2E1-EAA9528FAFC3}"/>
    <cellStyle name="Percent 4 2 7 2 2 2 2 2" xfId="42234" xr:uid="{9E9EC779-9512-4750-9CF5-2306725F9EA8}"/>
    <cellStyle name="Percent 4 2 7 2 2 2 3" xfId="42235" xr:uid="{46D03B9E-98AC-4210-9048-7F37AE8957FF}"/>
    <cellStyle name="Percent 4 2 7 2 2 2 4" xfId="42236" xr:uid="{C421ABF5-B2DA-416F-827A-7A9839730CD6}"/>
    <cellStyle name="Percent 4 2 7 2 2 2 5" xfId="42237" xr:uid="{3F2617E2-C12B-4321-8632-6F962822AE43}"/>
    <cellStyle name="Percent 4 2 7 2 2 3" xfId="42238" xr:uid="{14DFF5A3-A9EC-4DD3-B3F3-E3D4767B5C0F}"/>
    <cellStyle name="Percent 4 2 7 2 2 3 2" xfId="42239" xr:uid="{45D7AD51-2E2D-4F3B-8DED-4CF3D045C406}"/>
    <cellStyle name="Percent 4 2 7 2 2 4" xfId="42240" xr:uid="{2BD17AE8-F580-4BEF-9603-0837CFA18079}"/>
    <cellStyle name="Percent 4 2 7 2 2 5" xfId="42241" xr:uid="{F8184B85-F16A-4F7D-96A9-28E394EE29A1}"/>
    <cellStyle name="Percent 4 2 7 2 3" xfId="42242" xr:uid="{00F6AEBF-5141-424B-B026-4C574D3D599F}"/>
    <cellStyle name="Percent 4 2 7 2 4" xfId="42243" xr:uid="{96A2A33C-5DFB-43B7-891F-07D130609BB7}"/>
    <cellStyle name="Percent 4 2 7 2 5" xfId="42244" xr:uid="{5D0BDD06-34F3-443D-BF9E-9113C0FA05E7}"/>
    <cellStyle name="Percent 4 2 7 2 6" xfId="42245" xr:uid="{B3D5D355-95C8-4E3F-9642-7E205A26CDA5}"/>
    <cellStyle name="Percent 4 2 7 2 6 2" xfId="42246" xr:uid="{1350BEE3-6FFE-4804-AEFC-951DBFD22675}"/>
    <cellStyle name="Percent 4 2 7 2 7" xfId="42247" xr:uid="{84D846CD-61FF-4634-BDD7-4A31BE22F287}"/>
    <cellStyle name="Percent 4 2 7 2 8" xfId="42248" xr:uid="{71B94F34-6E36-40FB-8B12-2B32FDD96BC4}"/>
    <cellStyle name="Percent 4 2 7 2 9" xfId="42249" xr:uid="{E9CD793C-94AF-41A5-B584-FE647A7AEF98}"/>
    <cellStyle name="Percent 4 2 7 3" xfId="42250" xr:uid="{1A378EC0-CCE2-4F71-963E-78A67C79F2F1}"/>
    <cellStyle name="Percent 4 2 7 3 2" xfId="42251" xr:uid="{8EE3DC16-8AE0-4C1B-9DC5-ED2FC2F8ABBE}"/>
    <cellStyle name="Percent 4 2 7 3 2 2" xfId="42252" xr:uid="{FAA4F0D3-7E59-417A-97D0-3B2762042951}"/>
    <cellStyle name="Percent 4 2 7 3 2 2 2" xfId="42253" xr:uid="{9F222674-7DB5-491F-BC1E-F8CEF299B44E}"/>
    <cellStyle name="Percent 4 2 7 3 2 3" xfId="42254" xr:uid="{0A445344-C9F6-45F1-AE65-9F8D7779E199}"/>
    <cellStyle name="Percent 4 2 7 3 2 4" xfId="42255" xr:uid="{978B2613-D6A0-493D-8A48-680DA107E4E7}"/>
    <cellStyle name="Percent 4 2 7 3 2 5" xfId="42256" xr:uid="{10699908-FE02-4920-83EF-1D023CFF8594}"/>
    <cellStyle name="Percent 4 2 7 3 3" xfId="42257" xr:uid="{C60EE414-510A-4F3D-B186-ED6676315A96}"/>
    <cellStyle name="Percent 4 2 7 3 3 2" xfId="42258" xr:uid="{6750C3CE-0A69-4EDA-AE7E-2DAC5A525DF1}"/>
    <cellStyle name="Percent 4 2 7 3 4" xfId="42259" xr:uid="{773AF84D-C544-4F2C-8F14-DFED2DC1ECBA}"/>
    <cellStyle name="Percent 4 2 7 3 5" xfId="42260" xr:uid="{193395B2-39BD-4F74-B273-5C961BC99620}"/>
    <cellStyle name="Percent 4 2 7 4" xfId="42261" xr:uid="{250A4D6E-BD32-42C5-92F2-BE49F0D0E15B}"/>
    <cellStyle name="Percent 4 2 7 5" xfId="42262" xr:uid="{364D6900-9DBF-4339-9C18-74AC13AE281F}"/>
    <cellStyle name="Percent 4 2 7 6" xfId="42263" xr:uid="{91D1D173-458A-487D-8F5A-47E0AEF486F7}"/>
    <cellStyle name="Percent 4 2 7 6 2" xfId="42264" xr:uid="{BFFE094A-0FDD-483D-B45E-9CF55126D48F}"/>
    <cellStyle name="Percent 4 2 7 7" xfId="42265" xr:uid="{EAA7D4FC-479F-448F-8AD0-7215B8D82E50}"/>
    <cellStyle name="Percent 4 2 7 8" xfId="42266" xr:uid="{45540645-47F8-4ED3-83E3-B882EA52A53C}"/>
    <cellStyle name="Percent 4 2 7 9" xfId="42267" xr:uid="{C10D9BFD-265D-4AAD-8A03-512ABB854102}"/>
    <cellStyle name="Percent 4 2 8" xfId="42268" xr:uid="{A9133C8E-B3D8-4600-98B7-5AF172E2DED5}"/>
    <cellStyle name="Percent 4 2 9" xfId="42269" xr:uid="{17107669-10E8-4759-9C2D-D2227E087D57}"/>
    <cellStyle name="Percent 4 20" xfId="42270" xr:uid="{64A1D29B-817C-482F-A7CD-E0532C4BC0FC}"/>
    <cellStyle name="Percent 4 21" xfId="42271" xr:uid="{A85F3A1E-8823-461E-89F8-52F335B0CC72}"/>
    <cellStyle name="Percent 4 22" xfId="42272" xr:uid="{7C8E4F9A-5C0E-4A8E-97A5-574D764335BE}"/>
    <cellStyle name="Percent 4 23" xfId="42273" xr:uid="{E5163F5B-0EA8-441A-9882-A67085078831}"/>
    <cellStyle name="Percent 4 24" xfId="42274" xr:uid="{91CA3353-741A-4CFE-A7D3-4B4F4A21D2E6}"/>
    <cellStyle name="Percent 4 25" xfId="42275" xr:uid="{CF8B1A87-2BA2-4E62-8D31-1B93DC2C3B25}"/>
    <cellStyle name="Percent 4 26" xfId="42276" xr:uid="{349DA4AB-08EE-40E7-B7AA-C06FD984474D}"/>
    <cellStyle name="Percent 4 27" xfId="42277" xr:uid="{23BD811E-8A12-4E21-8C51-50AE1FC77C6C}"/>
    <cellStyle name="Percent 4 28" xfId="42278" xr:uid="{4C08B0E2-F373-4F21-B442-4C1C30447E38}"/>
    <cellStyle name="Percent 4 29" xfId="42279" xr:uid="{4D5E2815-1CEC-43AB-869C-E2D751F65891}"/>
    <cellStyle name="Percent 4 3" xfId="42280" xr:uid="{D34E9D06-F90B-4B63-824F-184BDC2B0F71}"/>
    <cellStyle name="Percent 4 3 2" xfId="42281" xr:uid="{7752CF51-1C10-4EA1-8E87-A8677280CF5D}"/>
    <cellStyle name="Percent 4 3 2 2" xfId="42282" xr:uid="{BAFFEDDC-7309-4873-AFB9-701FD53C60A0}"/>
    <cellStyle name="Percent 4 3 2 3" xfId="42283" xr:uid="{77B024FF-8932-4005-B714-B1D2D1177EFA}"/>
    <cellStyle name="Percent 4 3 3" xfId="42284" xr:uid="{5538C857-925C-4F3F-9294-1D8ED3C9E2A1}"/>
    <cellStyle name="Percent 4 3 3 2" xfId="42285" xr:uid="{F766D6DE-7D27-4D23-B5F5-C61B81EB55EC}"/>
    <cellStyle name="Percent 4 3 3 3" xfId="42286" xr:uid="{4D1FD935-E077-459B-AFD1-E35A6A53F852}"/>
    <cellStyle name="Percent 4 3 4" xfId="42287" xr:uid="{1F2C6FEC-6603-48FA-A130-EF36107521F4}"/>
    <cellStyle name="Percent 4 3 5" xfId="42288" xr:uid="{5234CC23-D2D6-48ED-8813-1ABD0AEF0853}"/>
    <cellStyle name="Percent 4 30" xfId="42289" xr:uid="{A13C6BAB-1C46-4D27-9B6D-F5ABA5DE568C}"/>
    <cellStyle name="Percent 4 31" xfId="42290" xr:uid="{B4F163FE-6CEB-4303-92B3-52E55068C9CA}"/>
    <cellStyle name="Percent 4 32" xfId="42291" xr:uid="{C3CBB337-2406-4EA5-8B06-DCAC8B7C3B98}"/>
    <cellStyle name="Percent 4 33" xfId="42292" xr:uid="{8A744A45-53AC-42D4-ACFB-57E66CD27892}"/>
    <cellStyle name="Percent 4 34" xfId="42293" xr:uid="{EB4C99A3-3BBA-4C68-8909-AC462807A8A9}"/>
    <cellStyle name="Percent 4 35" xfId="42294" xr:uid="{2E85A0D4-55BB-4318-8303-276C66AC9F3E}"/>
    <cellStyle name="Percent 4 36" xfId="42295" xr:uid="{1B8B68A9-6C13-40BC-864F-C80A456DA40E}"/>
    <cellStyle name="Percent 4 37" xfId="42296" xr:uid="{FCFECA3E-69FF-4A53-B21A-2627309BC13C}"/>
    <cellStyle name="Percent 4 38" xfId="42297" xr:uid="{1DE2E428-6C95-4A6D-B6D6-8030E3AE5386}"/>
    <cellStyle name="Percent 4 39" xfId="42298" xr:uid="{DBF586CB-2138-4CD5-819A-333325028EA5}"/>
    <cellStyle name="Percent 4 4" xfId="42299" xr:uid="{D19644D0-A882-489E-92A4-971C56289A47}"/>
    <cellStyle name="Percent 4 4 10" xfId="42300" xr:uid="{D30B083E-4168-45D4-BBC5-45845C58CD8F}"/>
    <cellStyle name="Percent 4 4 11" xfId="42301" xr:uid="{D6B85B7A-5971-470D-A906-5E28B1F9BA30}"/>
    <cellStyle name="Percent 4 4 12" xfId="42302" xr:uid="{0B0D3F04-6F51-4F04-AA53-52367E936FC4}"/>
    <cellStyle name="Percent 4 4 13" xfId="42303" xr:uid="{025044B1-3572-4D70-9E3F-BA4EB08F059B}"/>
    <cellStyle name="Percent 4 4 13 2" xfId="42304" xr:uid="{A97F5856-4224-4D85-835C-395E870409CC}"/>
    <cellStyle name="Percent 4 4 14" xfId="42305" xr:uid="{9E6869D4-0C86-4D7F-8F2C-A3DA2BAF66D5}"/>
    <cellStyle name="Percent 4 4 15" xfId="42306" xr:uid="{D67A20C3-2563-43AB-A9D9-128F041B7A7A}"/>
    <cellStyle name="Percent 4 4 16" xfId="42307" xr:uid="{ED1B0FC2-BE15-4046-8B58-FC65336A1802}"/>
    <cellStyle name="Percent 4 4 2" xfId="42308" xr:uid="{0EA38E5C-5843-4301-BF40-0532A922C8A1}"/>
    <cellStyle name="Percent 4 4 2 10" xfId="42309" xr:uid="{9F6661F8-3B20-4260-A35D-B5AAC9D5F92C}"/>
    <cellStyle name="Percent 4 4 2 11" xfId="42310" xr:uid="{82A62FAD-7348-459D-A226-2C4475341694}"/>
    <cellStyle name="Percent 4 4 2 12" xfId="42311" xr:uid="{9B122996-0806-49B4-90F5-0F08B05A3914}"/>
    <cellStyle name="Percent 4 4 2 13" xfId="42312" xr:uid="{1D016C14-B192-45F5-B45D-402ABDE07EE3}"/>
    <cellStyle name="Percent 4 4 2 13 2" xfId="42313" xr:uid="{00D18B00-A223-4408-B647-BC2C9C69084D}"/>
    <cellStyle name="Percent 4 4 2 14" xfId="42314" xr:uid="{2394CE57-2115-4F74-90F7-57510C7079B7}"/>
    <cellStyle name="Percent 4 4 2 15" xfId="42315" xr:uid="{85A4B8C8-894B-40D6-AC35-602542643896}"/>
    <cellStyle name="Percent 4 4 2 16" xfId="42316" xr:uid="{4710B7FA-E92F-4105-8AEB-5D209278DF23}"/>
    <cellStyle name="Percent 4 4 2 2" xfId="42317" xr:uid="{BD77E79C-5409-4C6F-ACCE-B7D7A6C44B98}"/>
    <cellStyle name="Percent 4 4 2 2 10" xfId="42318" xr:uid="{2E376BAE-BB55-4944-94C8-2FC9F305B3B8}"/>
    <cellStyle name="Percent 4 4 2 2 11" xfId="42319" xr:uid="{1E01180C-FC9C-418F-953C-C0E99A176D3F}"/>
    <cellStyle name="Percent 4 4 2 2 12" xfId="42320" xr:uid="{CDEBA426-2F04-4FED-B232-01753D2B1E36}"/>
    <cellStyle name="Percent 4 4 2 2 12 2" xfId="42321" xr:uid="{2CD40B8C-48CE-45A8-9278-7D18C39CEAF4}"/>
    <cellStyle name="Percent 4 4 2 2 13" xfId="42322" xr:uid="{FE34CA12-285F-44B2-86BD-3FD514671199}"/>
    <cellStyle name="Percent 4 4 2 2 14" xfId="42323" xr:uid="{466D42E3-D2B2-4FF1-9615-4F29C52AC708}"/>
    <cellStyle name="Percent 4 4 2 2 15" xfId="42324" xr:uid="{E9DDF6B6-C100-4EFE-9C82-15AB05C2C6E8}"/>
    <cellStyle name="Percent 4 4 2 2 2" xfId="42325" xr:uid="{8B3626A1-74B3-4AA2-A809-8DE7EBACDB36}"/>
    <cellStyle name="Percent 4 4 2 2 2 2" xfId="42326" xr:uid="{4E43DD7E-CBDB-4FDD-8219-90625C185871}"/>
    <cellStyle name="Percent 4 4 2 2 2 2 2" xfId="42327" xr:uid="{6DF75BB0-CC30-4C3E-B7A0-D2F5EA4C84AF}"/>
    <cellStyle name="Percent 4 4 2 2 2 2 2 2" xfId="42328" xr:uid="{10E8625C-F57C-42DA-9E6C-4D02C14FD788}"/>
    <cellStyle name="Percent 4 4 2 2 2 2 2 2 2" xfId="42329" xr:uid="{D869F230-F381-42BD-95CA-E7A07BCB2C79}"/>
    <cellStyle name="Percent 4 4 2 2 2 2 2 2 2 2" xfId="42330" xr:uid="{983BBCD9-5E0F-4506-934F-5AA2957EE42A}"/>
    <cellStyle name="Percent 4 4 2 2 2 2 2 2 3" xfId="42331" xr:uid="{D39B369A-5316-4FA7-9A47-85C17320E818}"/>
    <cellStyle name="Percent 4 4 2 2 2 2 2 2 4" xfId="42332" xr:uid="{0ACCBFD8-FF5A-49ED-B2CE-4C2E8ED5B3D9}"/>
    <cellStyle name="Percent 4 4 2 2 2 2 2 2 5" xfId="42333" xr:uid="{134CB3B6-0240-4DA0-9E74-899F41C7D1CB}"/>
    <cellStyle name="Percent 4 4 2 2 2 2 2 3" xfId="42334" xr:uid="{E6653D8C-283F-4EEA-BF9D-C7B638A7737A}"/>
    <cellStyle name="Percent 4 4 2 2 2 2 2 3 2" xfId="42335" xr:uid="{ED9A2303-100A-434B-AB58-E9488C619572}"/>
    <cellStyle name="Percent 4 4 2 2 2 2 2 4" xfId="42336" xr:uid="{D97C4B84-7B92-4DBA-B7FE-7DA306952C58}"/>
    <cellStyle name="Percent 4 4 2 2 2 2 2 5" xfId="42337" xr:uid="{3EDC2B64-E7D4-4D1E-B612-74EE8E674F69}"/>
    <cellStyle name="Percent 4 4 2 2 2 2 3" xfId="42338" xr:uid="{50F99F8E-73C0-4FC3-A372-5C81E4043206}"/>
    <cellStyle name="Percent 4 4 2 2 2 2 4" xfId="42339" xr:uid="{F3225E3B-8ED7-4A02-B3E1-8B07B1903F0F}"/>
    <cellStyle name="Percent 4 4 2 2 2 2 5" xfId="42340" xr:uid="{41BDD49A-A4AE-4F2D-A663-6ECDA4B5DCFA}"/>
    <cellStyle name="Percent 4 4 2 2 2 2 6" xfId="42341" xr:uid="{FE355521-76E9-4619-B451-DE274383FEC7}"/>
    <cellStyle name="Percent 4 4 2 2 2 2 6 2" xfId="42342" xr:uid="{777E6606-28CD-4D67-94C4-2C3A54B05AB1}"/>
    <cellStyle name="Percent 4 4 2 2 2 2 7" xfId="42343" xr:uid="{5E38C631-2632-42BF-85FC-3D5A7985A6B6}"/>
    <cellStyle name="Percent 4 4 2 2 2 2 8" xfId="42344" xr:uid="{117E8093-9480-4AAE-8AE2-ADC26BBF612F}"/>
    <cellStyle name="Percent 4 4 2 2 2 2 9" xfId="42345" xr:uid="{78B69212-5822-4B41-8BA2-11C4D8F23364}"/>
    <cellStyle name="Percent 4 4 2 2 2 3" xfId="42346" xr:uid="{4965A94F-B2A9-4F4F-82C8-99DFFF92493A}"/>
    <cellStyle name="Percent 4 4 2 2 2 3 2" xfId="42347" xr:uid="{4B900923-E373-4BF0-986A-AE021198EE0E}"/>
    <cellStyle name="Percent 4 4 2 2 2 3 2 2" xfId="42348" xr:uid="{153A0757-4358-4CA8-A627-146F2AFE5E79}"/>
    <cellStyle name="Percent 4 4 2 2 2 3 2 2 2" xfId="42349" xr:uid="{27E21FC8-DC2C-406F-97CE-5FE046A3F9A3}"/>
    <cellStyle name="Percent 4 4 2 2 2 3 2 3" xfId="42350" xr:uid="{9288A41D-AA6C-4CA9-946B-055E79247F4A}"/>
    <cellStyle name="Percent 4 4 2 2 2 3 2 4" xfId="42351" xr:uid="{77A15C8B-A37B-4B42-A319-E0AD9ECB11F7}"/>
    <cellStyle name="Percent 4 4 2 2 2 3 2 5" xfId="42352" xr:uid="{8002EE7A-5218-4479-80CE-ACF4FEE4BFFE}"/>
    <cellStyle name="Percent 4 4 2 2 2 3 3" xfId="42353" xr:uid="{3FE6B8B5-DACC-4411-97E6-84C894DCCE12}"/>
    <cellStyle name="Percent 4 4 2 2 2 3 3 2" xfId="42354" xr:uid="{E140D02B-F34E-4CBE-87C5-A92477D31BCC}"/>
    <cellStyle name="Percent 4 4 2 2 2 3 4" xfId="42355" xr:uid="{86C3786F-A75A-4A31-B26F-048BC03DD134}"/>
    <cellStyle name="Percent 4 4 2 2 2 3 5" xfId="42356" xr:uid="{44DC9728-24CC-423F-9125-8D679C2BE546}"/>
    <cellStyle name="Percent 4 4 2 2 2 4" xfId="42357" xr:uid="{D94E64C5-20C7-4544-986C-419C5E247408}"/>
    <cellStyle name="Percent 4 4 2 2 2 5" xfId="42358" xr:uid="{BFCF2AA9-DB11-4390-9172-54A7A4860351}"/>
    <cellStyle name="Percent 4 4 2 2 2 6" xfId="42359" xr:uid="{42B21362-5D04-447A-B73C-36ECAA65CBB6}"/>
    <cellStyle name="Percent 4 4 2 2 2 6 2" xfId="42360" xr:uid="{1C71F168-1C5E-4E06-AB54-84B68ED993AB}"/>
    <cellStyle name="Percent 4 4 2 2 2 7" xfId="42361" xr:uid="{27145502-FD93-49BE-802A-4DC6ED580763}"/>
    <cellStyle name="Percent 4 4 2 2 2 8" xfId="42362" xr:uid="{5CDD8F10-0F30-46B4-9A56-8A0018C36136}"/>
    <cellStyle name="Percent 4 4 2 2 2 9" xfId="42363" xr:uid="{A45EFD6A-7A11-4230-ACCC-DFFBF60202EB}"/>
    <cellStyle name="Percent 4 4 2 2 3" xfId="42364" xr:uid="{AC43BFC2-869F-4CCF-9CB5-EAC5B5B5D4B5}"/>
    <cellStyle name="Percent 4 4 2 2 4" xfId="42365" xr:uid="{B9DFB269-10A8-44FD-8856-0D992E076C09}"/>
    <cellStyle name="Percent 4 4 2 2 5" xfId="42366" xr:uid="{0841C460-16CE-40C6-B691-D898031BFBDF}"/>
    <cellStyle name="Percent 4 4 2 2 6" xfId="42367" xr:uid="{B1C90F22-A5C8-483B-95FF-56E54F2A5DEB}"/>
    <cellStyle name="Percent 4 4 2 2 7" xfId="42368" xr:uid="{37564EF9-C537-47A7-B544-872A406E43BA}"/>
    <cellStyle name="Percent 4 4 2 2 8" xfId="42369" xr:uid="{421BEC66-59A0-4E3F-BF78-9D8384966826}"/>
    <cellStyle name="Percent 4 4 2 2 8 2" xfId="42370" xr:uid="{3C541DBC-33CC-453B-B68E-5F6E4BE7AC5B}"/>
    <cellStyle name="Percent 4 4 2 2 8 2 2" xfId="42371" xr:uid="{583B77B3-EBE0-4140-B3E6-8639F2892DD5}"/>
    <cellStyle name="Percent 4 4 2 2 8 2 2 2" xfId="42372" xr:uid="{2D59BA86-0F31-4EBD-8F85-CAC913330369}"/>
    <cellStyle name="Percent 4 4 2 2 8 2 3" xfId="42373" xr:uid="{56349FDE-6BE6-41E6-9764-0C3326051EA9}"/>
    <cellStyle name="Percent 4 4 2 2 8 2 4" xfId="42374" xr:uid="{991D6163-A379-4329-9A1F-712D72238D02}"/>
    <cellStyle name="Percent 4 4 2 2 8 2 5" xfId="42375" xr:uid="{33EA3C11-C6C8-4952-A91D-3F1641A21B1B}"/>
    <cellStyle name="Percent 4 4 2 2 8 3" xfId="42376" xr:uid="{AFBD1346-FCC9-4858-8417-BA19E9D415A3}"/>
    <cellStyle name="Percent 4 4 2 2 8 3 2" xfId="42377" xr:uid="{DE0CF040-BF10-4EE5-B798-8C061909475E}"/>
    <cellStyle name="Percent 4 4 2 2 8 4" xfId="42378" xr:uid="{208FCE4F-C591-4941-9EC9-903570B75ABD}"/>
    <cellStyle name="Percent 4 4 2 2 8 5" xfId="42379" xr:uid="{A960AC78-83FD-4C2C-BBA1-9A3CB4074C92}"/>
    <cellStyle name="Percent 4 4 2 2 9" xfId="42380" xr:uid="{CA250560-9883-4A5D-8574-C63595CBA892}"/>
    <cellStyle name="Percent 4 4 2 3" xfId="42381" xr:uid="{78C5E7C6-DF91-49DE-95EB-AB74189092D3}"/>
    <cellStyle name="Percent 4 4 2 4" xfId="42382" xr:uid="{CB6EA3C7-BDF7-4A58-B329-4036BB829910}"/>
    <cellStyle name="Percent 4 4 2 4 2" xfId="42383" xr:uid="{E0352777-D30B-45B2-9689-E1AD0CD8A9C3}"/>
    <cellStyle name="Percent 4 4 2 4 2 2" xfId="42384" xr:uid="{0092BEEF-75D9-4AE5-9928-A6D49DE0DA36}"/>
    <cellStyle name="Percent 4 4 2 4 2 2 2" xfId="42385" xr:uid="{4EFBB4AB-27A4-49F3-B6FA-77D0A8C53CDC}"/>
    <cellStyle name="Percent 4 4 2 4 2 2 2 2" xfId="42386" xr:uid="{97BC7E81-D069-4388-875D-560C6B849161}"/>
    <cellStyle name="Percent 4 4 2 4 2 2 2 2 2" xfId="42387" xr:uid="{A20F5242-3ECC-403B-8AB1-A5820C69A214}"/>
    <cellStyle name="Percent 4 4 2 4 2 2 2 3" xfId="42388" xr:uid="{6F0EBF55-402D-4788-BFA3-C8073E3108D5}"/>
    <cellStyle name="Percent 4 4 2 4 2 2 2 4" xfId="42389" xr:uid="{D2DD793C-AF5F-432A-A978-3438D56364E3}"/>
    <cellStyle name="Percent 4 4 2 4 2 2 2 5" xfId="42390" xr:uid="{3F7955B9-C1ED-47AE-81D4-32983DFD7A99}"/>
    <cellStyle name="Percent 4 4 2 4 2 2 3" xfId="42391" xr:uid="{A26F30AF-6E8D-45B4-BA2E-C66F8E14C0C7}"/>
    <cellStyle name="Percent 4 4 2 4 2 2 3 2" xfId="42392" xr:uid="{AB6874C5-A346-494A-AE17-D376887A524D}"/>
    <cellStyle name="Percent 4 4 2 4 2 2 4" xfId="42393" xr:uid="{35318107-5DB8-4985-9184-1A4DBD930849}"/>
    <cellStyle name="Percent 4 4 2 4 2 2 5" xfId="42394" xr:uid="{F4496C85-37A7-4CA0-9F39-783110634EAE}"/>
    <cellStyle name="Percent 4 4 2 4 2 3" xfId="42395" xr:uid="{8A5D7017-4493-4DFB-9DD2-A60E011D6A93}"/>
    <cellStyle name="Percent 4 4 2 4 2 4" xfId="42396" xr:uid="{BE5AF08A-86D5-4ECF-BAD3-DFEB49526345}"/>
    <cellStyle name="Percent 4 4 2 4 2 5" xfId="42397" xr:uid="{73AEF7B2-0A3D-48D4-8C1F-65648CC1A173}"/>
    <cellStyle name="Percent 4 4 2 4 2 6" xfId="42398" xr:uid="{D4232D02-51A3-49AE-BEC2-9F2B99C4DB52}"/>
    <cellStyle name="Percent 4 4 2 4 2 6 2" xfId="42399" xr:uid="{42E73159-AE63-4BB2-BED0-FCE263F45AA6}"/>
    <cellStyle name="Percent 4 4 2 4 2 7" xfId="42400" xr:uid="{4AD15540-2CB4-452C-8842-7148BFFE688F}"/>
    <cellStyle name="Percent 4 4 2 4 2 8" xfId="42401" xr:uid="{E9BFE03C-0843-4551-92FC-F7D27DE4BEC0}"/>
    <cellStyle name="Percent 4 4 2 4 2 9" xfId="42402" xr:uid="{D64EC44B-7007-4AA3-AB56-B16DB840F326}"/>
    <cellStyle name="Percent 4 4 2 4 3" xfId="42403" xr:uid="{2209AEC0-D158-4C5A-A756-DB3D04AC7DF3}"/>
    <cellStyle name="Percent 4 4 2 4 3 2" xfId="42404" xr:uid="{056F6624-2A38-4328-91FA-87F22A5A831C}"/>
    <cellStyle name="Percent 4 4 2 4 3 2 2" xfId="42405" xr:uid="{4C8D1F98-E964-4ADA-BB60-562659644B89}"/>
    <cellStyle name="Percent 4 4 2 4 3 2 2 2" xfId="42406" xr:uid="{260D77F3-358D-4540-BC7E-6F6396281F50}"/>
    <cellStyle name="Percent 4 4 2 4 3 2 3" xfId="42407" xr:uid="{053D54CF-4195-40BA-9DCE-74EFCA36D09E}"/>
    <cellStyle name="Percent 4 4 2 4 3 2 4" xfId="42408" xr:uid="{DB010625-8432-4ED6-9C4F-54B086AE18DA}"/>
    <cellStyle name="Percent 4 4 2 4 3 2 5" xfId="42409" xr:uid="{00F13C9B-571B-4134-96DC-389DB64C114E}"/>
    <cellStyle name="Percent 4 4 2 4 3 3" xfId="42410" xr:uid="{3031E401-98E3-45E2-9FBE-6623EB58798C}"/>
    <cellStyle name="Percent 4 4 2 4 3 3 2" xfId="42411" xr:uid="{7D00916A-8A02-43C7-A05F-498BBE34992E}"/>
    <cellStyle name="Percent 4 4 2 4 3 4" xfId="42412" xr:uid="{2BA3333D-E8F2-4B18-AE71-A958AE81F1F5}"/>
    <cellStyle name="Percent 4 4 2 4 3 5" xfId="42413" xr:uid="{5DA060B6-2CF7-434F-95B7-312F68B6CBBF}"/>
    <cellStyle name="Percent 4 4 2 4 4" xfId="42414" xr:uid="{7CD1C8EE-37B8-476B-B502-27899B747318}"/>
    <cellStyle name="Percent 4 4 2 4 5" xfId="42415" xr:uid="{7CBA204E-FE93-460A-955F-B635BF112C7B}"/>
    <cellStyle name="Percent 4 4 2 4 6" xfId="42416" xr:uid="{F51EDE95-4DA9-4A0F-A261-DD44065BA524}"/>
    <cellStyle name="Percent 4 4 2 4 6 2" xfId="42417" xr:uid="{C6CB47C5-946C-4CCB-897F-540B67C0C61D}"/>
    <cellStyle name="Percent 4 4 2 4 7" xfId="42418" xr:uid="{6573685F-2F94-4FE4-BC37-B8F208F2FD33}"/>
    <cellStyle name="Percent 4 4 2 4 8" xfId="42419" xr:uid="{55A0CDA3-56FC-42A8-84F9-C279415EC066}"/>
    <cellStyle name="Percent 4 4 2 4 9" xfId="42420" xr:uid="{D203498C-0AFE-4A4E-868E-BF3C7AD90CFC}"/>
    <cellStyle name="Percent 4 4 2 5" xfId="42421" xr:uid="{13CDD6BB-F764-4CB3-A284-69EC3A205015}"/>
    <cellStyle name="Percent 4 4 2 5 2" xfId="42422" xr:uid="{6F99A938-0841-4744-BC6A-C156814E8BB0}"/>
    <cellStyle name="Percent 4 4 2 5 3" xfId="42423" xr:uid="{39B50265-472E-4A39-BD99-0B79404AFBE8}"/>
    <cellStyle name="Percent 4 4 2 6" xfId="42424" xr:uid="{C25FC816-2686-42DC-B347-DEE99E28F60A}"/>
    <cellStyle name="Percent 4 4 2 6 2" xfId="42425" xr:uid="{10933E3D-4E12-4D01-834E-F57456F0AE8D}"/>
    <cellStyle name="Percent 4 4 2 6 3" xfId="42426" xr:uid="{DFC813E1-93D9-41BD-A807-EE44D85D252E}"/>
    <cellStyle name="Percent 4 4 2 7" xfId="42427" xr:uid="{B4D04EB1-6B58-4258-916B-7B51BE3BCE90}"/>
    <cellStyle name="Percent 4 4 2 7 2" xfId="42428" xr:uid="{E9CCAA86-737E-4DD1-A906-9ECE792958B8}"/>
    <cellStyle name="Percent 4 4 2 7 3" xfId="42429" xr:uid="{4A08753B-1201-4B1D-9F50-1C2997AAE7A1}"/>
    <cellStyle name="Percent 4 4 2 8" xfId="42430" xr:uid="{8BF1474C-CF70-410C-9A26-080099837FAA}"/>
    <cellStyle name="Percent 4 4 2 8 2" xfId="42431" xr:uid="{705A4C7A-C591-49A4-ACBC-4CDCC69D88FF}"/>
    <cellStyle name="Percent 4 4 2 8 3" xfId="42432" xr:uid="{1DC39186-2034-46D4-8AE8-2A6E4E69EB3B}"/>
    <cellStyle name="Percent 4 4 2 9" xfId="42433" xr:uid="{DC24676F-F907-4399-AAA9-9221366FD8D9}"/>
    <cellStyle name="Percent 4 4 2 9 2" xfId="42434" xr:uid="{AEC31B8C-EBAE-4157-AFE7-FA2BD7199047}"/>
    <cellStyle name="Percent 4 4 2 9 2 2" xfId="42435" xr:uid="{330795F4-2B5B-429C-9579-E452B64D343E}"/>
    <cellStyle name="Percent 4 4 2 9 2 2 2" xfId="42436" xr:uid="{356B913B-E1D3-4644-8BBC-593565D4C903}"/>
    <cellStyle name="Percent 4 4 2 9 2 3" xfId="42437" xr:uid="{95848076-DC58-4355-9E33-189D58D1CC92}"/>
    <cellStyle name="Percent 4 4 2 9 2 4" xfId="42438" xr:uid="{67FD93B7-D5FD-4A45-9FE5-E3EEC16A9E35}"/>
    <cellStyle name="Percent 4 4 2 9 2 5" xfId="42439" xr:uid="{847CA9D3-F80B-4FA0-8EB2-0DFF6A2FA08A}"/>
    <cellStyle name="Percent 4 4 2 9 3" xfId="42440" xr:uid="{262DC3C5-AD6D-4862-A73A-4E26D8E74B72}"/>
    <cellStyle name="Percent 4 4 2 9 3 2" xfId="42441" xr:uid="{FB799BA1-9231-4AA9-B433-6745AAE811F8}"/>
    <cellStyle name="Percent 4 4 2 9 4" xfId="42442" xr:uid="{2C0B0F9D-4335-4601-BF74-50CE27BA9D8E}"/>
    <cellStyle name="Percent 4 4 2 9 5" xfId="42443" xr:uid="{B4018251-BF28-4465-A4E3-DAE4DB5F6C06}"/>
    <cellStyle name="Percent 4 4 3" xfId="42444" xr:uid="{BB0368F3-14F1-4B82-AAB6-EF510F12DAC4}"/>
    <cellStyle name="Percent 4 4 3 10" xfId="42445" xr:uid="{B012AF68-A55D-4DD5-ADE0-1105868E880D}"/>
    <cellStyle name="Percent 4 4 3 11" xfId="42446" xr:uid="{3B5C4A6D-D913-45AA-BD96-503E1DFCAAC6}"/>
    <cellStyle name="Percent 4 4 3 12" xfId="42447" xr:uid="{7F8C1837-5E0F-4834-8D00-C0E4D7BE66ED}"/>
    <cellStyle name="Percent 4 4 3 12 2" xfId="42448" xr:uid="{C3759527-6556-4F5D-A4B6-2EF634977FFA}"/>
    <cellStyle name="Percent 4 4 3 13" xfId="42449" xr:uid="{09F4ED37-5F6B-403E-8BFA-79784389A2D8}"/>
    <cellStyle name="Percent 4 4 3 14" xfId="42450" xr:uid="{5411BD7C-4F86-4709-82B2-583ADCA2BE94}"/>
    <cellStyle name="Percent 4 4 3 15" xfId="42451" xr:uid="{8B35A010-9AC0-4D76-B684-7861B075E361}"/>
    <cellStyle name="Percent 4 4 3 2" xfId="42452" xr:uid="{9CF87264-826F-4534-8A02-EF37E166D060}"/>
    <cellStyle name="Percent 4 4 3 2 2" xfId="42453" xr:uid="{29BD6645-6EE4-4F46-8176-9440426150BF}"/>
    <cellStyle name="Percent 4 4 3 2 2 2" xfId="42454" xr:uid="{38ABABE6-01AA-4A15-9DE3-1E4C0359AF7C}"/>
    <cellStyle name="Percent 4 4 3 2 2 2 2" xfId="42455" xr:uid="{92F4B75F-26D3-460E-BFB7-AEE73547A652}"/>
    <cellStyle name="Percent 4 4 3 2 2 2 2 2" xfId="42456" xr:uid="{65AC3F6A-F5DB-4FE8-9BDB-D60132FA5FBB}"/>
    <cellStyle name="Percent 4 4 3 2 2 2 2 2 2" xfId="42457" xr:uid="{22A0660D-740B-4DEC-B978-DDCDB715506C}"/>
    <cellStyle name="Percent 4 4 3 2 2 2 2 3" xfId="42458" xr:uid="{B9C94275-51A7-4BAD-A797-956DBCD50233}"/>
    <cellStyle name="Percent 4 4 3 2 2 2 2 4" xfId="42459" xr:uid="{41A40CED-5D73-44A9-9D4C-AA3011088B82}"/>
    <cellStyle name="Percent 4 4 3 2 2 2 2 5" xfId="42460" xr:uid="{2CEE06BA-A169-468C-87D0-39760459A8AD}"/>
    <cellStyle name="Percent 4 4 3 2 2 2 3" xfId="42461" xr:uid="{AD76EC85-9517-4825-89A3-3FEBB068B8FE}"/>
    <cellStyle name="Percent 4 4 3 2 2 2 3 2" xfId="42462" xr:uid="{C5A69247-96B1-4F45-BA77-EEF1C4983250}"/>
    <cellStyle name="Percent 4 4 3 2 2 2 4" xfId="42463" xr:uid="{74FC937D-5A0B-4EA5-A64C-87991B2B673B}"/>
    <cellStyle name="Percent 4 4 3 2 2 2 5" xfId="42464" xr:uid="{0D09E425-E38B-4B78-9F53-68354BDA0F15}"/>
    <cellStyle name="Percent 4 4 3 2 2 3" xfId="42465" xr:uid="{653268F8-6634-469C-BD20-4D400288C30C}"/>
    <cellStyle name="Percent 4 4 3 2 2 4" xfId="42466" xr:uid="{0F3F5F81-ACBC-49CD-ACAD-2A466B68AF00}"/>
    <cellStyle name="Percent 4 4 3 2 2 5" xfId="42467" xr:uid="{34171D83-81BB-4890-8B54-E6918B25DA93}"/>
    <cellStyle name="Percent 4 4 3 2 2 6" xfId="42468" xr:uid="{082C625E-6401-4827-9944-9AF2762B8BFD}"/>
    <cellStyle name="Percent 4 4 3 2 2 6 2" xfId="42469" xr:uid="{C9F7E08D-8C8F-4308-A1B5-F06DDBEB8966}"/>
    <cellStyle name="Percent 4 4 3 2 2 7" xfId="42470" xr:uid="{BE23E56D-E69C-4E91-91D0-6C4DE945F72F}"/>
    <cellStyle name="Percent 4 4 3 2 2 8" xfId="42471" xr:uid="{09905D8E-1645-4D5D-9E47-D0EE82130979}"/>
    <cellStyle name="Percent 4 4 3 2 2 9" xfId="42472" xr:uid="{51F29FEA-A4F5-4062-91CD-F13DF50D95D5}"/>
    <cellStyle name="Percent 4 4 3 2 3" xfId="42473" xr:uid="{2DB96C1F-117D-4640-802E-B796C54512EE}"/>
    <cellStyle name="Percent 4 4 3 2 3 2" xfId="42474" xr:uid="{993AA92E-3EDE-4A86-9EFD-7A2D1339ACE2}"/>
    <cellStyle name="Percent 4 4 3 2 3 2 2" xfId="42475" xr:uid="{38B9B665-A032-4D3C-916C-3F74DBD8FD0B}"/>
    <cellStyle name="Percent 4 4 3 2 3 2 2 2" xfId="42476" xr:uid="{634EE225-CE10-4B67-A3F7-D5AE636F905F}"/>
    <cellStyle name="Percent 4 4 3 2 3 2 3" xfId="42477" xr:uid="{1EBF08CA-4D2D-4EA7-A4B1-33BE9E5CAB06}"/>
    <cellStyle name="Percent 4 4 3 2 3 2 4" xfId="42478" xr:uid="{81933B44-2A16-4FA1-B016-C6C9EF1DF587}"/>
    <cellStyle name="Percent 4 4 3 2 3 2 5" xfId="42479" xr:uid="{1C3B77A8-E731-43CA-9209-5859EE93A1F9}"/>
    <cellStyle name="Percent 4 4 3 2 3 3" xfId="42480" xr:uid="{239756CD-182C-4B77-B2FB-0BECE6E27792}"/>
    <cellStyle name="Percent 4 4 3 2 3 3 2" xfId="42481" xr:uid="{00917742-36F5-45FD-90C5-A4A66034B43C}"/>
    <cellStyle name="Percent 4 4 3 2 3 4" xfId="42482" xr:uid="{1097D236-6FD6-48BE-BA57-2FB974856922}"/>
    <cellStyle name="Percent 4 4 3 2 3 5" xfId="42483" xr:uid="{7F3AA2CB-B33F-4AEE-9B00-34123360EFEF}"/>
    <cellStyle name="Percent 4 4 3 2 4" xfId="42484" xr:uid="{DC5F5C4C-41D4-4DF4-AEC4-79254C9BC55B}"/>
    <cellStyle name="Percent 4 4 3 2 5" xfId="42485" xr:uid="{BF671336-11FE-4CB1-ACD6-C0EB6E945B05}"/>
    <cellStyle name="Percent 4 4 3 2 6" xfId="42486" xr:uid="{66FB7CA7-E357-4469-AAF6-54662AAC83C1}"/>
    <cellStyle name="Percent 4 4 3 2 6 2" xfId="42487" xr:uid="{34860B52-8CA8-4FD4-B84D-21720E086542}"/>
    <cellStyle name="Percent 4 4 3 2 7" xfId="42488" xr:uid="{BEE06CE4-1A1B-40DB-842C-C9E96AF3DDF7}"/>
    <cellStyle name="Percent 4 4 3 2 8" xfId="42489" xr:uid="{2BF3D1C4-F7F8-45A1-962D-07ADB25EEC85}"/>
    <cellStyle name="Percent 4 4 3 2 9" xfId="42490" xr:uid="{74DD92AE-05CC-47C0-8745-BAE69B435AE9}"/>
    <cellStyle name="Percent 4 4 3 3" xfId="42491" xr:uid="{402C2948-B0A8-4785-BF91-5137C62E087F}"/>
    <cellStyle name="Percent 4 4 3 3 2" xfId="42492" xr:uid="{0FEB205C-7A83-460A-A833-7132C07EEE28}"/>
    <cellStyle name="Percent 4 4 3 3 3" xfId="42493" xr:uid="{4A206945-29EE-41D2-B17B-7B1E26007E61}"/>
    <cellStyle name="Percent 4 4 3 4" xfId="42494" xr:uid="{A7D14C3D-057C-4036-94CB-8C0175967DC9}"/>
    <cellStyle name="Percent 4 4 3 4 2" xfId="42495" xr:uid="{F1D2A82A-0E6D-4C0C-855C-855F63DB3009}"/>
    <cellStyle name="Percent 4 4 3 4 3" xfId="42496" xr:uid="{E448E80C-7A5C-4B0A-9300-90F127C19F0B}"/>
    <cellStyle name="Percent 4 4 3 5" xfId="42497" xr:uid="{6F48482B-9BFC-48B2-ADF1-3348B048F542}"/>
    <cellStyle name="Percent 4 4 3 5 2" xfId="42498" xr:uid="{25E2641B-065C-404B-A5E9-5A64695B6E71}"/>
    <cellStyle name="Percent 4 4 3 5 3" xfId="42499" xr:uid="{D8566070-C198-46BC-863C-20E2783B7E41}"/>
    <cellStyle name="Percent 4 4 3 6" xfId="42500" xr:uid="{DCAAE3C4-BD10-449A-A3F6-02D17330BA8D}"/>
    <cellStyle name="Percent 4 4 3 6 2" xfId="42501" xr:uid="{CE6DE26F-E5A2-41DB-B818-60FDECF06DEA}"/>
    <cellStyle name="Percent 4 4 3 6 3" xfId="42502" xr:uid="{F3105785-0CF3-4AD4-9D31-A7EA945E2AA6}"/>
    <cellStyle name="Percent 4 4 3 7" xfId="42503" xr:uid="{4AAE45BB-8812-4DD4-99F5-933A061AC31A}"/>
    <cellStyle name="Percent 4 4 3 7 2" xfId="42504" xr:uid="{2FEA3B6F-1457-4C3B-A680-D6F4A4E453B6}"/>
    <cellStyle name="Percent 4 4 3 7 3" xfId="42505" xr:uid="{29DC851F-162F-4A82-8F4F-7A2EBFCBA310}"/>
    <cellStyle name="Percent 4 4 3 8" xfId="42506" xr:uid="{9D17768E-D70C-4BF9-B48D-1705DFAD3AEF}"/>
    <cellStyle name="Percent 4 4 3 8 2" xfId="42507" xr:uid="{129D7951-B906-429E-A53C-726ABBBDA304}"/>
    <cellStyle name="Percent 4 4 3 8 2 2" xfId="42508" xr:uid="{317824CC-F89B-454B-806A-AEB0C3E7C2AD}"/>
    <cellStyle name="Percent 4 4 3 8 2 2 2" xfId="42509" xr:uid="{58D03A9D-7CB1-4D51-9574-9EEF1C3EE183}"/>
    <cellStyle name="Percent 4 4 3 8 2 3" xfId="42510" xr:uid="{C3549D6A-D636-4369-8E34-6916A4D2848C}"/>
    <cellStyle name="Percent 4 4 3 8 2 4" xfId="42511" xr:uid="{816D38B5-A6DE-420A-8E35-1977546583C9}"/>
    <cellStyle name="Percent 4 4 3 8 2 5" xfId="42512" xr:uid="{F791A698-3184-4FF6-B20A-66718F82ACA4}"/>
    <cellStyle name="Percent 4 4 3 8 3" xfId="42513" xr:uid="{0D9D4B60-5248-4383-9BCC-E9693C217730}"/>
    <cellStyle name="Percent 4 4 3 8 3 2" xfId="42514" xr:uid="{76A97631-1A3B-42AD-8657-F72C29F565A5}"/>
    <cellStyle name="Percent 4 4 3 8 4" xfId="42515" xr:uid="{3C54DA5D-1D01-4CB3-8087-6ACDCCD7A6C2}"/>
    <cellStyle name="Percent 4 4 3 8 5" xfId="42516" xr:uid="{12031424-7E12-4D84-8F92-C426E016610C}"/>
    <cellStyle name="Percent 4 4 3 9" xfId="42517" xr:uid="{D32D4815-155D-436A-BA07-39A197F492AF}"/>
    <cellStyle name="Percent 4 4 4" xfId="42518" xr:uid="{FFFE219F-E88F-4E86-BE54-9A25DFD6DA19}"/>
    <cellStyle name="Percent 4 4 4 2" xfId="42519" xr:uid="{F0D42843-3906-4238-8F80-E92A2BD79A99}"/>
    <cellStyle name="Percent 4 4 4 2 2" xfId="42520" xr:uid="{B68D7243-665A-43FC-906D-844D0FA24238}"/>
    <cellStyle name="Percent 4 4 4 2 2 2" xfId="42521" xr:uid="{66A37DA5-7CC6-4B03-A168-94BA48A1AB63}"/>
    <cellStyle name="Percent 4 4 4 2 2 2 2" xfId="42522" xr:uid="{D1DA1870-C9F6-41E2-A607-8FDE022A768B}"/>
    <cellStyle name="Percent 4 4 4 2 2 2 2 2" xfId="42523" xr:uid="{185970A3-CD42-43F3-9E2F-83F9BE2B050C}"/>
    <cellStyle name="Percent 4 4 4 2 2 2 3" xfId="42524" xr:uid="{94FA259B-B620-49BA-B080-A86353E476E9}"/>
    <cellStyle name="Percent 4 4 4 2 2 2 4" xfId="42525" xr:uid="{E98B6264-91E4-4570-8CD6-C77140E9FBD6}"/>
    <cellStyle name="Percent 4 4 4 2 2 2 5" xfId="42526" xr:uid="{384B59F9-8A7D-450F-B37B-A7BF2D6D6E46}"/>
    <cellStyle name="Percent 4 4 4 2 2 3" xfId="42527" xr:uid="{EEC36106-0DAC-4B4E-9B1F-CDCA2D74D756}"/>
    <cellStyle name="Percent 4 4 4 2 2 3 2" xfId="42528" xr:uid="{9A63C56D-3D09-40DE-989D-B326E2E4A927}"/>
    <cellStyle name="Percent 4 4 4 2 2 4" xfId="42529" xr:uid="{2304B502-0C43-4150-9EAB-3356B86302A5}"/>
    <cellStyle name="Percent 4 4 4 2 2 5" xfId="42530" xr:uid="{EF65469C-CAF2-4676-8436-B0E24055500F}"/>
    <cellStyle name="Percent 4 4 4 2 3" xfId="42531" xr:uid="{EE0CA1DB-6D11-49EB-851A-F6DEECB47408}"/>
    <cellStyle name="Percent 4 4 4 2 4" xfId="42532" xr:uid="{F7D68C69-4C6F-46F0-9F88-C583D93A8698}"/>
    <cellStyle name="Percent 4 4 4 2 5" xfId="42533" xr:uid="{3487361F-1EAC-49EB-991F-761F395E1A1E}"/>
    <cellStyle name="Percent 4 4 4 2 6" xfId="42534" xr:uid="{348F7093-4458-4568-8EE4-5A8B47B87C12}"/>
    <cellStyle name="Percent 4 4 4 2 6 2" xfId="42535" xr:uid="{AAE73506-849C-4CF6-AF71-91015C1A07E6}"/>
    <cellStyle name="Percent 4 4 4 2 7" xfId="42536" xr:uid="{110C22A9-643A-45FF-96DE-E32FD0DAE424}"/>
    <cellStyle name="Percent 4 4 4 2 8" xfId="42537" xr:uid="{0A7CE14B-1658-4275-A82C-BC20145ACDD3}"/>
    <cellStyle name="Percent 4 4 4 2 9" xfId="42538" xr:uid="{0202D04F-521E-4B1D-86FF-42FB103F1555}"/>
    <cellStyle name="Percent 4 4 4 3" xfId="42539" xr:uid="{5BAEC3FB-1494-4584-A064-084004040CF7}"/>
    <cellStyle name="Percent 4 4 4 3 2" xfId="42540" xr:uid="{115F09C0-827F-47C0-8BBB-2EFBE95C643E}"/>
    <cellStyle name="Percent 4 4 4 3 2 2" xfId="42541" xr:uid="{59340B22-5276-4867-9912-1B8AD9B4EB87}"/>
    <cellStyle name="Percent 4 4 4 3 2 2 2" xfId="42542" xr:uid="{26631F9F-6CCA-4933-8A4A-510A4EFC7299}"/>
    <cellStyle name="Percent 4 4 4 3 2 3" xfId="42543" xr:uid="{6479B1C6-438A-4570-8889-823262BAD9F1}"/>
    <cellStyle name="Percent 4 4 4 3 2 4" xfId="42544" xr:uid="{3AF05405-44B5-4396-88EA-F1A7A16EAAD0}"/>
    <cellStyle name="Percent 4 4 4 3 2 5" xfId="42545" xr:uid="{46411184-394E-4214-8B54-CD88979098A3}"/>
    <cellStyle name="Percent 4 4 4 3 3" xfId="42546" xr:uid="{421BD97D-A180-45E5-A31B-EAF6CDE56A3E}"/>
    <cellStyle name="Percent 4 4 4 3 3 2" xfId="42547" xr:uid="{731FDBEE-E4F7-498F-8A23-864667EAF417}"/>
    <cellStyle name="Percent 4 4 4 3 4" xfId="42548" xr:uid="{B10756F3-AE97-4828-8E89-941D08A28C4D}"/>
    <cellStyle name="Percent 4 4 4 3 5" xfId="42549" xr:uid="{9780772B-99DD-476E-9CAD-73280D1C5598}"/>
    <cellStyle name="Percent 4 4 4 4" xfId="42550" xr:uid="{7BE2C42F-FB47-41EA-983F-71E2BC01B2EC}"/>
    <cellStyle name="Percent 4 4 4 5" xfId="42551" xr:uid="{C0E35B60-1D49-448F-BA11-2754E7D10D2B}"/>
    <cellStyle name="Percent 4 4 4 6" xfId="42552" xr:uid="{4C0FD46D-B0CD-450C-B489-8F2B3FD60946}"/>
    <cellStyle name="Percent 4 4 4 6 2" xfId="42553" xr:uid="{F4D79A88-65B0-4FED-956A-E609632B9D48}"/>
    <cellStyle name="Percent 4 4 4 7" xfId="42554" xr:uid="{0EDE86B7-F1F2-4FEC-AC2B-3D263BA73DB3}"/>
    <cellStyle name="Percent 4 4 4 8" xfId="42555" xr:uid="{8F1B0CEA-49B8-4C64-AB8F-8B6BD463FAC8}"/>
    <cellStyle name="Percent 4 4 4 9" xfId="42556" xr:uid="{EAB57D55-8E90-4FE2-B5DD-7665BED5069E}"/>
    <cellStyle name="Percent 4 4 5" xfId="42557" xr:uid="{31EE4DF0-75B8-43CB-878C-1AB73135A658}"/>
    <cellStyle name="Percent 4 4 6" xfId="42558" xr:uid="{240B1038-E45A-42A1-AF24-14A028CDCB31}"/>
    <cellStyle name="Percent 4 4 7" xfId="42559" xr:uid="{A168F1BF-3C7D-4424-B4B9-61BF75460C41}"/>
    <cellStyle name="Percent 4 4 8" xfId="42560" xr:uid="{17D29327-2EDE-4404-AF74-F90F944217DB}"/>
    <cellStyle name="Percent 4 4 9" xfId="42561" xr:uid="{48AD25B4-14D9-4A50-8F41-A1753FF6D4DE}"/>
    <cellStyle name="Percent 4 4 9 2" xfId="42562" xr:uid="{AFA25D26-C98E-4FC6-8F73-88EB752B9039}"/>
    <cellStyle name="Percent 4 4 9 2 2" xfId="42563" xr:uid="{3F7A95FA-0DE0-4C0B-BECE-33A00B92726C}"/>
    <cellStyle name="Percent 4 4 9 2 2 2" xfId="42564" xr:uid="{78966C1D-A47B-4595-9123-0247D00891F1}"/>
    <cellStyle name="Percent 4 4 9 2 3" xfId="42565" xr:uid="{0D7AC1B7-B54D-4135-B90E-4B2CB92B30DD}"/>
    <cellStyle name="Percent 4 4 9 2 4" xfId="42566" xr:uid="{4AA5AB6F-75FD-4D6C-90F9-DFBB04733E1C}"/>
    <cellStyle name="Percent 4 4 9 2 5" xfId="42567" xr:uid="{FE9C7F3D-8CA7-462B-A5DD-77ED4B4DE3D5}"/>
    <cellStyle name="Percent 4 4 9 3" xfId="42568" xr:uid="{D8DECBB7-32A2-4B82-9494-394AF793E7F9}"/>
    <cellStyle name="Percent 4 4 9 3 2" xfId="42569" xr:uid="{50448091-138D-469B-B65F-922F10AF143C}"/>
    <cellStyle name="Percent 4 4 9 4" xfId="42570" xr:uid="{DAF1FDB5-0294-4519-961A-226D85958E0E}"/>
    <cellStyle name="Percent 4 4 9 5" xfId="42571" xr:uid="{C2E2B947-EAC6-4BB0-ACFB-87878090C248}"/>
    <cellStyle name="Percent 4 40" xfId="42572" xr:uid="{51518AA6-6DAE-40A1-83DB-E84B8C2B2E4B}"/>
    <cellStyle name="Percent 4 41" xfId="42573" xr:uid="{2F79215D-095C-4E63-878B-61CFBF9A2C3B}"/>
    <cellStyle name="Percent 4 42" xfId="42574" xr:uid="{9ADF4E8C-6A3B-47A5-8CC7-E969D7DC1CE5}"/>
    <cellStyle name="Percent 4 43" xfId="42575" xr:uid="{4C6F41DC-CFEB-4FF0-9085-86610A7E29C9}"/>
    <cellStyle name="Percent 4 44" xfId="42576" xr:uid="{BB7D4ECA-9B0E-4A55-88BB-A6E74A0D885C}"/>
    <cellStyle name="Percent 4 45" xfId="42577" xr:uid="{3A69ADAE-8D51-4239-9300-96E56D8B4A3A}"/>
    <cellStyle name="Percent 4 46" xfId="42578" xr:uid="{FEA5B4E7-86BF-4276-BB03-D6A065393EB9}"/>
    <cellStyle name="Percent 4 47" xfId="42579" xr:uid="{8AE256FF-0979-4F7B-9546-883598CCD463}"/>
    <cellStyle name="Percent 4 48" xfId="42580" xr:uid="{C63E02C0-C586-4767-83C4-1FB2DB765588}"/>
    <cellStyle name="Percent 4 49" xfId="42581" xr:uid="{49ECC92F-F9AD-4947-B12B-A1D560208E2C}"/>
    <cellStyle name="Percent 4 5" xfId="42582" xr:uid="{4BEDEA1F-1DB0-4D24-BD3C-5A40A70D2106}"/>
    <cellStyle name="Percent 4 5 10" xfId="42583" xr:uid="{754B243C-0BEF-4FDD-A352-A88C9145BD91}"/>
    <cellStyle name="Percent 4 5 11" xfId="42584" xr:uid="{C98B77F6-D591-4D46-9F38-3000CC9E2E68}"/>
    <cellStyle name="Percent 4 5 12" xfId="42585" xr:uid="{E3550D11-5293-4ACC-95D2-0FC5813DD31F}"/>
    <cellStyle name="Percent 4 5 12 2" xfId="42586" xr:uid="{B25A01BB-7C13-4512-AB6E-CB5147A38F4D}"/>
    <cellStyle name="Percent 4 5 13" xfId="42587" xr:uid="{0403D239-8D28-4CD7-9701-3E72856F39B2}"/>
    <cellStyle name="Percent 4 5 14" xfId="42588" xr:uid="{F70399DC-A2A0-4412-A2A3-A7BC86F8C9D2}"/>
    <cellStyle name="Percent 4 5 15" xfId="42589" xr:uid="{F02256F1-A935-4036-B820-A524B767988F}"/>
    <cellStyle name="Percent 4 5 2" xfId="42590" xr:uid="{862A30D3-73D6-4BB8-B4B9-C6FCF709EFA7}"/>
    <cellStyle name="Percent 4 5 2 2" xfId="42591" xr:uid="{4051C023-71FD-42F6-9AFE-56E4D912F135}"/>
    <cellStyle name="Percent 4 5 2 2 2" xfId="42592" xr:uid="{DFDC1DE4-79B3-4A5C-A90C-9878D5F1ED68}"/>
    <cellStyle name="Percent 4 5 2 2 2 2" xfId="42593" xr:uid="{4A507A09-9B4A-4ACA-9E8C-D35EAA78F59A}"/>
    <cellStyle name="Percent 4 5 2 2 2 2 2" xfId="42594" xr:uid="{DD0F2ECF-B046-479B-9072-D0B888C46633}"/>
    <cellStyle name="Percent 4 5 2 2 2 2 2 2" xfId="42595" xr:uid="{303D1BCA-73F8-4444-BE67-BCB18F85D6F9}"/>
    <cellStyle name="Percent 4 5 2 2 2 2 3" xfId="42596" xr:uid="{91885CDF-6B82-4DFE-88C2-938971D74B91}"/>
    <cellStyle name="Percent 4 5 2 2 2 2 4" xfId="42597" xr:uid="{375CB74C-AEBF-4D03-96B8-2FA9671A9682}"/>
    <cellStyle name="Percent 4 5 2 2 2 2 5" xfId="42598" xr:uid="{634B4F56-4318-450A-85AE-F2F0BEDEDDF4}"/>
    <cellStyle name="Percent 4 5 2 2 2 3" xfId="42599" xr:uid="{C1F7EC3B-DCAC-40B6-9DA1-CA074E6A0118}"/>
    <cellStyle name="Percent 4 5 2 2 2 3 2" xfId="42600" xr:uid="{98C61888-7A4B-4C27-973A-8A3C1371D04F}"/>
    <cellStyle name="Percent 4 5 2 2 2 4" xfId="42601" xr:uid="{5DC2BB89-38D8-4567-A687-04700BF8EB0E}"/>
    <cellStyle name="Percent 4 5 2 2 2 5" xfId="42602" xr:uid="{300A348F-070B-48D5-AC29-38353D6650A0}"/>
    <cellStyle name="Percent 4 5 2 2 3" xfId="42603" xr:uid="{6C7220D7-AAC5-4527-8CB5-9FCD1A61F7F2}"/>
    <cellStyle name="Percent 4 5 2 2 4" xfId="42604" xr:uid="{F4B3415F-BA85-4557-AABC-E382D07C35F5}"/>
    <cellStyle name="Percent 4 5 2 2 5" xfId="42605" xr:uid="{7C86C8FB-AA0C-43A9-BC69-0563F486071B}"/>
    <cellStyle name="Percent 4 5 2 2 6" xfId="42606" xr:uid="{F6A0ED16-2923-4E31-BD84-BD184C61BD29}"/>
    <cellStyle name="Percent 4 5 2 2 6 2" xfId="42607" xr:uid="{CC512038-4281-44EC-BC02-614F8BFBAF6A}"/>
    <cellStyle name="Percent 4 5 2 2 7" xfId="42608" xr:uid="{E846CD07-0827-4E01-8DC8-92223245D460}"/>
    <cellStyle name="Percent 4 5 2 2 8" xfId="42609" xr:uid="{2EB5FF88-C3D2-4BF4-A577-1C0B627823EA}"/>
    <cellStyle name="Percent 4 5 2 2 9" xfId="42610" xr:uid="{32CE4C0C-4691-4D43-ACEF-7A3A1B9E41C1}"/>
    <cellStyle name="Percent 4 5 2 3" xfId="42611" xr:uid="{AE2983DC-69C5-4339-9985-5DBF4E30B47D}"/>
    <cellStyle name="Percent 4 5 2 3 2" xfId="42612" xr:uid="{85FBC2C8-FF06-4165-9BA9-E5D2671BD669}"/>
    <cellStyle name="Percent 4 5 2 3 2 2" xfId="42613" xr:uid="{BA2C6A16-62B2-4C8A-8C03-70DD4917D95B}"/>
    <cellStyle name="Percent 4 5 2 3 2 2 2" xfId="42614" xr:uid="{71B23501-1FFC-4E12-B47F-E158BF40C11C}"/>
    <cellStyle name="Percent 4 5 2 3 2 3" xfId="42615" xr:uid="{B063DF00-0F46-45FD-9F1B-1278445A9D99}"/>
    <cellStyle name="Percent 4 5 2 3 2 4" xfId="42616" xr:uid="{3CCDD58F-AD2D-4EC1-8AF3-1096F6C88E3F}"/>
    <cellStyle name="Percent 4 5 2 3 2 5" xfId="42617" xr:uid="{D064AFA5-7DCE-40D4-AEDD-61673269D997}"/>
    <cellStyle name="Percent 4 5 2 3 3" xfId="42618" xr:uid="{0D82DC77-64FF-45D6-A206-D60ADDFCA234}"/>
    <cellStyle name="Percent 4 5 2 3 3 2" xfId="42619" xr:uid="{65264E63-18E8-48FE-AEDD-C7BB45A06E72}"/>
    <cellStyle name="Percent 4 5 2 3 4" xfId="42620" xr:uid="{287C3311-6FA7-4A44-A51E-A83479897CE3}"/>
    <cellStyle name="Percent 4 5 2 3 5" xfId="42621" xr:uid="{A88AD747-1E84-4F54-88EB-E9A4586597F1}"/>
    <cellStyle name="Percent 4 5 2 4" xfId="42622" xr:uid="{4DFE1ADD-F837-4874-B24B-87515A93FE8A}"/>
    <cellStyle name="Percent 4 5 2 5" xfId="42623" xr:uid="{7033FD0D-2183-49B7-B3AC-9191C1EA7A4D}"/>
    <cellStyle name="Percent 4 5 2 6" xfId="42624" xr:uid="{3D267F6B-4B0D-4A1E-8DF9-0DE29BA3077B}"/>
    <cellStyle name="Percent 4 5 2 6 2" xfId="42625" xr:uid="{616DB070-F16F-4AB0-ADD3-AE4FCC342474}"/>
    <cellStyle name="Percent 4 5 2 7" xfId="42626" xr:uid="{D289D086-7795-45FA-B7FA-B1CA14AED345}"/>
    <cellStyle name="Percent 4 5 2 8" xfId="42627" xr:uid="{03AB256F-A606-439B-8A08-4F3E7AA1864E}"/>
    <cellStyle name="Percent 4 5 2 9" xfId="42628" xr:uid="{8C34DC8E-1705-44B5-88A9-9DC74C7BD4FD}"/>
    <cellStyle name="Percent 4 5 3" xfId="42629" xr:uid="{7CEC3CEB-60CB-4249-9396-BCB9EC261773}"/>
    <cellStyle name="Percent 4 5 4" xfId="42630" xr:uid="{E0B4669F-1939-46E5-AAAC-4F9B1CD6593E}"/>
    <cellStyle name="Percent 4 5 5" xfId="42631" xr:uid="{889B50DE-4C79-49F5-9388-369DF7A96980}"/>
    <cellStyle name="Percent 4 5 6" xfId="42632" xr:uid="{B1ED829A-1EDA-4107-B559-28F4A176AB73}"/>
    <cellStyle name="Percent 4 5 7" xfId="42633" xr:uid="{36102125-5FF1-4A81-BF74-A93400686364}"/>
    <cellStyle name="Percent 4 5 8" xfId="42634" xr:uid="{1AD6FA82-DD1C-4F26-92E6-8A68955784E1}"/>
    <cellStyle name="Percent 4 5 8 2" xfId="42635" xr:uid="{8C109425-FF12-4EEE-B63B-307275E0D5CD}"/>
    <cellStyle name="Percent 4 5 8 2 2" xfId="42636" xr:uid="{D45C0211-4E4D-43BD-835B-40AFE82B304C}"/>
    <cellStyle name="Percent 4 5 8 2 2 2" xfId="42637" xr:uid="{A3063F54-C6C4-4CB9-B5DE-E09CD9C65EE0}"/>
    <cellStyle name="Percent 4 5 8 2 3" xfId="42638" xr:uid="{754414E5-012C-4411-B40E-D073847C492C}"/>
    <cellStyle name="Percent 4 5 8 2 4" xfId="42639" xr:uid="{7CCC6560-3611-4480-87F6-C116EA69FC0E}"/>
    <cellStyle name="Percent 4 5 8 2 5" xfId="42640" xr:uid="{47CAAFAC-825E-4541-88DD-CAB8D4D1793E}"/>
    <cellStyle name="Percent 4 5 8 3" xfId="42641" xr:uid="{657F684C-5E07-459F-9B58-D7D697A776A4}"/>
    <cellStyle name="Percent 4 5 8 3 2" xfId="42642" xr:uid="{6EE8FB3C-0744-4B04-8C61-2371BE897A03}"/>
    <cellStyle name="Percent 4 5 8 4" xfId="42643" xr:uid="{5D454FFA-D737-4D80-A427-F2B6F50514C8}"/>
    <cellStyle name="Percent 4 5 8 5" xfId="42644" xr:uid="{A30CAA87-4583-46E4-B976-817D2D6A7E62}"/>
    <cellStyle name="Percent 4 5 9" xfId="42645" xr:uid="{EBE6D41C-ACAC-479D-A7E6-961F0DA1A261}"/>
    <cellStyle name="Percent 4 50" xfId="42646" xr:uid="{CEFB770B-03E6-4094-A8F0-236EA27D9D32}"/>
    <cellStyle name="Percent 4 51" xfId="42647" xr:uid="{C2A9042F-4050-49E0-9A73-EDC6510B8A4C}"/>
    <cellStyle name="Percent 4 52" xfId="42648" xr:uid="{3B0FC6DB-9F9A-4CCD-9548-D35CD4EF3748}"/>
    <cellStyle name="Percent 4 53" xfId="42649" xr:uid="{1D62E69C-C28D-4C13-85DE-3CBD81C32B56}"/>
    <cellStyle name="Percent 4 53 2" xfId="42650" xr:uid="{6A7BE806-85C0-4929-A6E0-BC1CAC654985}"/>
    <cellStyle name="Percent 4 54" xfId="42651" xr:uid="{DA5F925A-54DB-4447-AAAA-92792643D50C}"/>
    <cellStyle name="Percent 4 55" xfId="42652" xr:uid="{445766DF-F913-4AEA-838C-117ED4A40EBC}"/>
    <cellStyle name="Percent 4 56" xfId="42653" xr:uid="{F34C6661-FE48-4880-A34F-A1959AEA43E2}"/>
    <cellStyle name="Percent 4 57" xfId="438" xr:uid="{6C129BBD-1F89-4557-9043-9735BB60A709}"/>
    <cellStyle name="Percent 4 6" xfId="42654" xr:uid="{953A14BA-1343-4EE8-82AE-810193ADC4FF}"/>
    <cellStyle name="Percent 4 7" xfId="42655" xr:uid="{383F83F3-D01B-4AE8-A998-6A047F0A8D49}"/>
    <cellStyle name="Percent 4 7 2" xfId="42656" xr:uid="{9CC06FF9-C054-41BB-9A88-5A1039A2E6B3}"/>
    <cellStyle name="Percent 4 7 2 2" xfId="42657" xr:uid="{E36F8C0B-C2B0-4E04-8888-97F298A9B707}"/>
    <cellStyle name="Percent 4 7 2 2 2" xfId="42658" xr:uid="{64E80113-98E0-48CF-A99B-C7374A4EAABE}"/>
    <cellStyle name="Percent 4 7 2 2 2 2" xfId="42659" xr:uid="{115AA9FF-FF87-45E9-A86C-153CE51979E5}"/>
    <cellStyle name="Percent 4 7 2 2 2 2 2" xfId="42660" xr:uid="{05BD0C83-5FAF-4F9A-B862-D8A18DE3B9A6}"/>
    <cellStyle name="Percent 4 7 2 2 2 3" xfId="42661" xr:uid="{034FA799-C1F7-4833-9590-AC3B6F4BDD35}"/>
    <cellStyle name="Percent 4 7 2 2 2 4" xfId="42662" xr:uid="{8B05624E-B0B0-48E6-B536-EF7E13036A04}"/>
    <cellStyle name="Percent 4 7 2 2 2 5" xfId="42663" xr:uid="{34603435-47D0-4A90-87C2-EDAB900767D1}"/>
    <cellStyle name="Percent 4 7 2 2 3" xfId="42664" xr:uid="{C62A457B-1435-4B0B-A713-B55BB28087FD}"/>
    <cellStyle name="Percent 4 7 2 2 3 2" xfId="42665" xr:uid="{9212AB21-2726-49FA-AC1D-D80C5B877F44}"/>
    <cellStyle name="Percent 4 7 2 2 4" xfId="42666" xr:uid="{22D9132E-AF07-4F79-8E90-2B7D6E7BEFEF}"/>
    <cellStyle name="Percent 4 7 2 2 5" xfId="42667" xr:uid="{079BD6A9-CEED-4B49-B2D3-44E11B7671F1}"/>
    <cellStyle name="Percent 4 7 2 3" xfId="42668" xr:uid="{8A15F17F-2BF8-4E5A-824A-60F4DB190B40}"/>
    <cellStyle name="Percent 4 7 2 4" xfId="42669" xr:uid="{F0220D03-509B-478D-9D24-2CD4BD1A5C03}"/>
    <cellStyle name="Percent 4 7 2 5" xfId="42670" xr:uid="{7ABFCCE1-C04E-42DA-9794-AC273593860F}"/>
    <cellStyle name="Percent 4 7 2 6" xfId="42671" xr:uid="{AE3B0AA7-44E1-4CA9-B927-D926D12E3BD0}"/>
    <cellStyle name="Percent 4 7 2 6 2" xfId="42672" xr:uid="{29946202-1B1E-4F2A-91F0-6FF574CBAF02}"/>
    <cellStyle name="Percent 4 7 2 7" xfId="42673" xr:uid="{71EB4FEA-0A9E-4CB7-B4E8-FA256FA1EBA7}"/>
    <cellStyle name="Percent 4 7 2 8" xfId="42674" xr:uid="{1398B88E-0DCD-483A-A4A1-373B7A0B8DBB}"/>
    <cellStyle name="Percent 4 7 2 9" xfId="42675" xr:uid="{A7ED6F42-B4F4-4320-BFEB-741AC07E3FDD}"/>
    <cellStyle name="Percent 4 7 3" xfId="42676" xr:uid="{D6139F09-FD48-47A9-ACF8-4B7C868CDE4C}"/>
    <cellStyle name="Percent 4 7 3 2" xfId="42677" xr:uid="{68FAAF1B-E398-448E-8CF5-2820ADB778FE}"/>
    <cellStyle name="Percent 4 7 3 2 2" xfId="42678" xr:uid="{8516DA46-3493-4951-AC76-575E7159C1BE}"/>
    <cellStyle name="Percent 4 7 3 2 2 2" xfId="42679" xr:uid="{6DC0A489-C4CF-4503-9820-EAC85EA66C91}"/>
    <cellStyle name="Percent 4 7 3 2 3" xfId="42680" xr:uid="{6C606FFF-B77F-4F67-BD8C-5802905383E0}"/>
    <cellStyle name="Percent 4 7 3 2 4" xfId="42681" xr:uid="{25A72128-13AF-430C-883C-45F8DE04E34F}"/>
    <cellStyle name="Percent 4 7 3 2 5" xfId="42682" xr:uid="{5916EFDC-3A86-420D-A9A3-7658D9FBC3C4}"/>
    <cellStyle name="Percent 4 7 3 3" xfId="42683" xr:uid="{273E633C-523E-43E3-B652-B97A52BA8AE5}"/>
    <cellStyle name="Percent 4 7 3 3 2" xfId="42684" xr:uid="{F0818E0A-4CFF-4CF9-93CE-8EE159B7A8FA}"/>
    <cellStyle name="Percent 4 7 3 4" xfId="42685" xr:uid="{14C32B07-7DB6-417A-8D83-314032ABEE8D}"/>
    <cellStyle name="Percent 4 7 3 5" xfId="42686" xr:uid="{71054954-B7B7-4EC5-91CA-1C1789DDC603}"/>
    <cellStyle name="Percent 4 7 4" xfId="42687" xr:uid="{2C4765D1-27F0-4F8C-BCC7-F2BDD5EAE791}"/>
    <cellStyle name="Percent 4 7 5" xfId="42688" xr:uid="{702200B7-DCBE-47F8-B31D-CE0FCE19AB3C}"/>
    <cellStyle name="Percent 4 7 6" xfId="42689" xr:uid="{BE88C6DB-1574-4FD7-8DDD-38A07B06426A}"/>
    <cellStyle name="Percent 4 7 6 2" xfId="42690" xr:uid="{AC459FAB-AF31-450E-9E5B-B095A3C376C7}"/>
    <cellStyle name="Percent 4 7 7" xfId="42691" xr:uid="{516487B1-2899-4F75-98B2-72CB658D7AE6}"/>
    <cellStyle name="Percent 4 7 8" xfId="42692" xr:uid="{5CA5CFF3-C2DA-4E5C-B93E-4258CD387CEE}"/>
    <cellStyle name="Percent 4 7 9" xfId="42693" xr:uid="{11EA387A-B216-4B8B-B43C-5003E4603946}"/>
    <cellStyle name="Percent 4 8" xfId="42694" xr:uid="{0184E14A-3583-4797-9B79-D7552FA6DE57}"/>
    <cellStyle name="Percent 4 8 2" xfId="42695" xr:uid="{7727A066-FDEA-4902-95DB-2325C2FDD8A3}"/>
    <cellStyle name="Percent 4 8 3" xfId="42696" xr:uid="{87DF7516-0CD6-4A4A-90A1-AF8E8CCE1804}"/>
    <cellStyle name="Percent 4 9" xfId="42697" xr:uid="{4754B96B-FBE6-4CB0-8655-2202B81BECF3}"/>
    <cellStyle name="Percent 4 9 2" xfId="42698" xr:uid="{16381556-C08F-4D41-B8A6-BE2E20B098F3}"/>
    <cellStyle name="Percent 4 9 3" xfId="42699" xr:uid="{AB623137-D4C7-4EE6-90E9-6369E9E2BB77}"/>
    <cellStyle name="Percent 44" xfId="42700" xr:uid="{9D04B469-902E-4842-BCB1-E2C701CF956A}"/>
    <cellStyle name="Percent 44 2" xfId="42701" xr:uid="{B485ED02-8E76-4B7C-8C47-F9716D66375F}"/>
    <cellStyle name="Percent 44 3" xfId="42702" xr:uid="{2208E8A5-838E-439C-954C-D52C65929AC0}"/>
    <cellStyle name="Percent 45" xfId="42703" xr:uid="{FEEE6734-9A51-4FA5-8522-D4E1910DBFB4}"/>
    <cellStyle name="Percent 45 2" xfId="42704" xr:uid="{D9EAF1E3-486A-424B-9A86-6AA890BC7AC3}"/>
    <cellStyle name="Percent 45 3" xfId="42705" xr:uid="{D83534FB-26D9-47E8-A792-92247D1572B6}"/>
    <cellStyle name="Percent 5" xfId="345" xr:uid="{60FB416F-CAC6-49F4-8676-387811F74E1B}"/>
    <cellStyle name="Percent 5 10" xfId="42707" xr:uid="{D2E8C16D-CBAF-4E6E-9723-9BFCAC43C1D1}"/>
    <cellStyle name="Percent 5 11" xfId="42708" xr:uid="{049DEF18-0527-4F18-AD49-9682DD351326}"/>
    <cellStyle name="Percent 5 12" xfId="42709" xr:uid="{54333CB9-7091-4D3D-9ABF-B282ADD2CC06}"/>
    <cellStyle name="Percent 5 13" xfId="42710" xr:uid="{BA7207AB-23C3-4DAD-BAC1-C9C49F37953B}"/>
    <cellStyle name="Percent 5 14" xfId="42711" xr:uid="{962801BF-BFAB-4E15-86D0-7AA9B426B1D7}"/>
    <cellStyle name="Percent 5 15" xfId="42712" xr:uid="{C511D44C-957E-477B-9168-05098C142DDF}"/>
    <cellStyle name="Percent 5 16" xfId="42713" xr:uid="{06DF3419-7933-4FC8-A640-4C3E4C0F89C8}"/>
    <cellStyle name="Percent 5 17" xfId="42714" xr:uid="{6DA57996-FAB4-4928-B3E5-2BD11A6B2380}"/>
    <cellStyle name="Percent 5 18" xfId="42715" xr:uid="{9172DB03-FF94-47B9-A54B-CDD5E7187A11}"/>
    <cellStyle name="Percent 5 19" xfId="42716" xr:uid="{9657D9B7-0DDD-4449-AD9A-F50F116F878C}"/>
    <cellStyle name="Percent 5 2" xfId="346" xr:uid="{316B3EC1-F721-4600-BE29-F5D5EC928CBF}"/>
    <cellStyle name="Percent 5 2 2" xfId="42717" xr:uid="{7576175B-CDC5-4910-BF33-DBCC5DE3CFAD}"/>
    <cellStyle name="Percent 5 2 3" xfId="42718" xr:uid="{12D6E90E-D8CE-446B-AE46-FF67B4DB8BE2}"/>
    <cellStyle name="Percent 5 2 4" xfId="42719" xr:uid="{EBFBD4F9-BF01-477F-9B12-D9EF934A4F93}"/>
    <cellStyle name="Percent 5 20" xfId="42720" xr:uid="{6AE4ECCC-46D5-4744-AD09-014749FBBC12}"/>
    <cellStyle name="Percent 5 21" xfId="42721" xr:uid="{8F3FF9A8-F81E-48F1-BF76-10B3899BE85C}"/>
    <cellStyle name="Percent 5 22" xfId="42722" xr:uid="{0B39FF04-3F06-47D5-AB58-7518F95F3B58}"/>
    <cellStyle name="Percent 5 23" xfId="42723" xr:uid="{A65A33A9-8CB9-4182-B954-684BA833BE14}"/>
    <cellStyle name="Percent 5 24" xfId="42724" xr:uid="{17A82D7C-9218-4D1A-B706-DDB5B7417013}"/>
    <cellStyle name="Percent 5 25" xfId="42725" xr:uid="{04F19EFF-C5BE-4655-9CCC-F5D4EF1BF1A8}"/>
    <cellStyle name="Percent 5 26" xfId="42726" xr:uid="{8EE33095-316F-45B0-AAD8-297E1F207B38}"/>
    <cellStyle name="Percent 5 27" xfId="42727" xr:uid="{2C70111D-7C4E-440A-8469-8DBB1D85769E}"/>
    <cellStyle name="Percent 5 28" xfId="42728" xr:uid="{632FC64B-4415-4367-B8F3-CA5C3B812C72}"/>
    <cellStyle name="Percent 5 29" xfId="42729" xr:uid="{7B9D8178-00BA-4996-938E-EB3249542154}"/>
    <cellStyle name="Percent 5 3" xfId="42730" xr:uid="{7DF34C82-D507-47E2-A838-5FF3C2738315}"/>
    <cellStyle name="Percent 5 30" xfId="42731" xr:uid="{1B13937C-7AB1-4D8C-8C98-6044B30B3E01}"/>
    <cellStyle name="Percent 5 31" xfId="42732" xr:uid="{381E30B5-E77D-4C5E-91D1-AA43AEB3DFE3}"/>
    <cellStyle name="Percent 5 32" xfId="42733" xr:uid="{58E1FAF5-8152-4AA3-B08D-568A67F4672B}"/>
    <cellStyle name="Percent 5 33" xfId="42734" xr:uid="{ABC3F5DF-BB5A-4EC0-A559-BC317D6ACD9F}"/>
    <cellStyle name="Percent 5 34" xfId="42735" xr:uid="{FB573572-62DF-4615-84DA-F414A2B05695}"/>
    <cellStyle name="Percent 5 35" xfId="42736" xr:uid="{1F80BB6C-DBD9-47E2-A1FC-10FF18314BF2}"/>
    <cellStyle name="Percent 5 36" xfId="42737" xr:uid="{2F1BAEE8-195B-4576-8894-77F9F6AFF6D8}"/>
    <cellStyle name="Percent 5 37" xfId="42738" xr:uid="{91B09AAD-A25F-4475-A970-C03CCA524F75}"/>
    <cellStyle name="Percent 5 38" xfId="42739" xr:uid="{161B7DDD-5B68-4BEC-A582-5E314101E80D}"/>
    <cellStyle name="Percent 5 39" xfId="42740" xr:uid="{0C6E94F4-203B-4C4D-90AD-942C58BF6AFE}"/>
    <cellStyle name="Percent 5 4" xfId="42741" xr:uid="{0EA2CBBB-2B7B-41DA-A8B6-EBAE45057265}"/>
    <cellStyle name="Percent 5 40" xfId="42742" xr:uid="{462A9AD6-890B-46D3-9FC0-473C361C8D51}"/>
    <cellStyle name="Percent 5 41" xfId="42743" xr:uid="{C3870D67-A3CC-4AFA-BD11-7FD827DD75E5}"/>
    <cellStyle name="Percent 5 42" xfId="42744" xr:uid="{EC172074-5EC2-4528-B590-056B2C78A087}"/>
    <cellStyle name="Percent 5 43" xfId="42745" xr:uid="{3861757B-E66D-4139-A993-155B06CCB8FD}"/>
    <cellStyle name="Percent 5 44" xfId="42746" xr:uid="{57099B31-D38E-4C9F-B045-6F28C6AF59A0}"/>
    <cellStyle name="Percent 5 45" xfId="42747" xr:uid="{170210AF-272B-41E2-A5DE-37738AD2CFF0}"/>
    <cellStyle name="Percent 5 46" xfId="42748" xr:uid="{B0E5E214-33BF-46CD-B4BD-F154B87D80ED}"/>
    <cellStyle name="Percent 5 47" xfId="42749" xr:uid="{4E759781-B6C7-4080-9804-1C2504D3CA8C}"/>
    <cellStyle name="Percent 5 48" xfId="42750" xr:uid="{CDEFF004-1527-4E04-A6B6-534D7E0D6726}"/>
    <cellStyle name="Percent 5 49" xfId="42706" xr:uid="{5B4D357F-15C7-43CF-AA6C-A09A8F540D46}"/>
    <cellStyle name="Percent 5 5" xfId="42751" xr:uid="{72662850-0243-45FC-A452-68F1830F3124}"/>
    <cellStyle name="Percent 5 6" xfId="42752" xr:uid="{A6DE0710-91E0-4ED6-A0E0-95F93562FA8B}"/>
    <cellStyle name="Percent 5 7" xfId="42753" xr:uid="{085DF69B-C7C8-49FD-8510-99125DBAC6FD}"/>
    <cellStyle name="Percent 5 8" xfId="42754" xr:uid="{559CEBB7-EFF2-4779-8AF7-A2F642EBCA7E}"/>
    <cellStyle name="Percent 5 9" xfId="42755" xr:uid="{76C3B721-172B-440D-922A-309CA3ED7C7E}"/>
    <cellStyle name="Percent 57" xfId="42756" xr:uid="{FDB9325C-B8B3-4DE2-9ECD-F8576D82E02C}"/>
    <cellStyle name="Percent 57 2" xfId="42757" xr:uid="{C9B02FA7-9640-4825-AAAE-E7B0CDC0EF34}"/>
    <cellStyle name="Percent 57 3" xfId="42758" xr:uid="{C54EE30B-09A0-44A8-BE47-A55299272622}"/>
    <cellStyle name="Percent 6" xfId="347" xr:uid="{9C3201A7-33B3-4283-B730-F25C19E7D12B}"/>
    <cellStyle name="Percent 6 2" xfId="348" xr:uid="{89E0D7F1-A055-4BBA-A7B8-A2A97B9FE30F}"/>
    <cellStyle name="Percent 6 2 2" xfId="42759" xr:uid="{EC92C86B-8A89-4967-BF95-64EBD4E027D6}"/>
    <cellStyle name="Percent 6 3" xfId="42760" xr:uid="{E85A93BE-2CBE-4B68-A8E0-48F9AAE0E504}"/>
    <cellStyle name="Percent 7" xfId="349" xr:uid="{1BF87802-D6DC-4F8E-9816-20E26C11EA9A}"/>
    <cellStyle name="Percent 7 2" xfId="350" xr:uid="{06973C06-D043-4EFA-AD09-341F9BBD9631}"/>
    <cellStyle name="Percent 7 2 2" xfId="42761" xr:uid="{89F7202E-A44E-4AE8-B5DB-EAF305534758}"/>
    <cellStyle name="Percent 7 3" xfId="42762" xr:uid="{B98D424D-B5AB-4607-9B74-D9116B1A1B4E}"/>
    <cellStyle name="Percent 7 3 2" xfId="42763" xr:uid="{78589F08-0228-49AB-A9B8-43115CB2F0CB}"/>
    <cellStyle name="Percent 7 4" xfId="42764" xr:uid="{EE3859C2-913D-401C-9FEB-C6AB860B1D0C}"/>
    <cellStyle name="Percent 7 4 2" xfId="42765" xr:uid="{E4A78B91-6CED-4325-A6EA-307E72E0CE5D}"/>
    <cellStyle name="Percent 7 5" xfId="42766" xr:uid="{E239EF29-ADD1-4289-ABF1-55B778118D26}"/>
    <cellStyle name="Percent 8" xfId="335" xr:uid="{8C051824-55CA-45AE-949E-5DC81803EE2F}"/>
    <cellStyle name="Percent 8 2" xfId="42768" xr:uid="{0C64BC98-C9D5-4609-9105-2EEC4CAF17E4}"/>
    <cellStyle name="Percent 8 2 2" xfId="42769" xr:uid="{44592BC2-E4B7-4BA7-AC98-462209138FCC}"/>
    <cellStyle name="Percent 8 3" xfId="42770" xr:uid="{268C6167-C455-4F54-84DD-DC2884BB6302}"/>
    <cellStyle name="Percent 8 3 2" xfId="42771" xr:uid="{50F81B6C-715A-4D5A-93C4-1A7527507845}"/>
    <cellStyle name="Percent 8 4" xfId="42772" xr:uid="{AB63B4F7-69DB-40F6-B518-BCCDF2B5BDE0}"/>
    <cellStyle name="Percent 8 4 2" xfId="42773" xr:uid="{91572C18-2B46-4725-8DBD-7E4E59CCD4B2}"/>
    <cellStyle name="Percent 8 5" xfId="42774" xr:uid="{B4C3C9CD-1B80-4F2A-8967-DE866282B9A8}"/>
    <cellStyle name="Percent 8 5 2" xfId="42775" xr:uid="{154B2035-07ED-4469-A753-D7D744BE0CA4}"/>
    <cellStyle name="Percent 8 6" xfId="42776" xr:uid="{F245D731-E977-475C-AB67-EF832AE81401}"/>
    <cellStyle name="Percent 8 7" xfId="42767" xr:uid="{6514BA3F-7EB1-4D07-B256-B1F1836F3AE6}"/>
    <cellStyle name="Percent 9" xfId="42777" xr:uid="{C47451F7-B71E-4870-9ACF-7CD278634FEC}"/>
    <cellStyle name="Percent 9 2" xfId="42778" xr:uid="{4E91DC21-9E97-4A14-BE00-DA0E3871D14A}"/>
    <cellStyle name="Percent 9 2 2" xfId="42779" xr:uid="{91B872F9-17D3-4E69-AE78-A92443E2F940}"/>
    <cellStyle name="Percent 9 3" xfId="42780" xr:uid="{C80C822F-F68B-4F95-91E0-13FAB432304F}"/>
    <cellStyle name="Percent Hard" xfId="42781" xr:uid="{B21D1D41-2E3B-4184-AFC2-51C4A61E256E}"/>
    <cellStyle name="Pourcentage 2" xfId="42782" xr:uid="{84D15F95-077F-4179-BF99-AB93FC8BF708}"/>
    <cellStyle name="RISKbigPercent" xfId="42783" xr:uid="{6869EE58-8C03-430D-8FA1-5647F76DDC6A}"/>
    <cellStyle name="RISKblandrEdge" xfId="42784" xr:uid="{83B16B14-3682-446F-A04C-12157BDFE12D}"/>
    <cellStyle name="RISKblCorner" xfId="42785" xr:uid="{CECE4BF9-E5F3-4B9A-81EA-6A43DE448072}"/>
    <cellStyle name="RISKbottomEdge" xfId="42786" xr:uid="{C69DF7C2-5EB4-41D4-89A8-C6A7248FF0F2}"/>
    <cellStyle name="RISKbrCorner" xfId="42787" xr:uid="{95818C44-1EBF-4C40-9ACA-8F4937918EE4}"/>
    <cellStyle name="RISKdarkBoxed" xfId="42788" xr:uid="{F70177AB-4D82-4D8C-A8EC-6F2A1839844A}"/>
    <cellStyle name="RISKdarkShade" xfId="42789" xr:uid="{83D62414-19F0-42F7-AB2B-43DC2694924B}"/>
    <cellStyle name="RISKdbottomEdge" xfId="42790" xr:uid="{47FD9877-536D-4389-A65B-04EAE44F5C05}"/>
    <cellStyle name="RISKdrightEdge" xfId="42791" xr:uid="{C154BAB6-75CA-445D-9CCB-C56001804DAB}"/>
    <cellStyle name="RISKdurationTime" xfId="42792" xr:uid="{AB109C03-0955-45CD-A59F-F6074F8AEFB1}"/>
    <cellStyle name="RISKinNumber" xfId="42793" xr:uid="{A02B610A-F5AC-48D9-8347-2F486AD9FB2E}"/>
    <cellStyle name="RISKinNumber 2" xfId="42794" xr:uid="{4950D883-AB02-4B0D-94CB-00528B0C6067}"/>
    <cellStyle name="RISKlandrEdge" xfId="42795" xr:uid="{4F54C0D3-E665-4CCE-A582-153C37AB20B1}"/>
    <cellStyle name="RISKleftEdge" xfId="42796" xr:uid="{3B085DD8-449C-435E-AA28-6EDE65EE4959}"/>
    <cellStyle name="RISKlightBoxed" xfId="42797" xr:uid="{155D6E2A-F594-4006-B008-80A826CA5D8B}"/>
    <cellStyle name="RISKltandbEdge" xfId="42798" xr:uid="{E211EF69-BAB2-4FE6-8F4F-FFA6347DAECF}"/>
    <cellStyle name="RISKnormBoxed" xfId="42799" xr:uid="{513FD7FE-C4F1-42E1-B62B-7915B36FB49B}"/>
    <cellStyle name="RISKnormCenter" xfId="42800" xr:uid="{F0835BD3-BA1B-41FF-B4D1-8B781FC94D4E}"/>
    <cellStyle name="RISKnormHeading" xfId="42801" xr:uid="{EE352D15-129F-4B5A-BA1B-58F094B7BB88}"/>
    <cellStyle name="RISKnormItal" xfId="42802" xr:uid="{885F12F3-5105-4DB7-9D6D-3DD7E99E9B99}"/>
    <cellStyle name="RISKnormLabel" xfId="42803" xr:uid="{932BD6DC-94C0-45DE-9A72-7972934143E8}"/>
    <cellStyle name="RISKnormShade" xfId="42804" xr:uid="{CF612A87-FF55-43B4-947F-6782D82759D5}"/>
    <cellStyle name="RISKnormTitle" xfId="42805" xr:uid="{BDF54AF2-9BD3-491E-902D-40A07AB20881}"/>
    <cellStyle name="RISKoutNumber" xfId="42806" xr:uid="{99B21B7A-B8E7-4168-936B-C95E47731487}"/>
    <cellStyle name="RISKoutNumber 2" xfId="42807" xr:uid="{19F54480-47AC-4B2B-9280-507A2F9A3D51}"/>
    <cellStyle name="RISKrightEdge" xfId="42808" xr:uid="{909BFBE5-80CA-418C-8790-CB80019E5426}"/>
    <cellStyle name="RISKrtandbEdge" xfId="42809" xr:uid="{B13C311E-D23D-43BC-A9BF-A397DF83096E}"/>
    <cellStyle name="RISKssTime" xfId="42810" xr:uid="{A1069289-4CE9-4961-A6BD-99295448A3AD}"/>
    <cellStyle name="RISKtandbEdge" xfId="42811" xr:uid="{8B0EC836-9C84-429C-90FF-FF54A8CB7831}"/>
    <cellStyle name="RISKtlandrEdge" xfId="42812" xr:uid="{C111646C-4526-4017-BB18-2254E943CA4A}"/>
    <cellStyle name="RISKtlCorner" xfId="42813" xr:uid="{061D116B-211B-4C59-8B84-BA1AAF67DBB3}"/>
    <cellStyle name="RISKtopEdge" xfId="42814" xr:uid="{874E7228-3446-48DD-9A4D-3D76948E2A8D}"/>
    <cellStyle name="RISKtrCorner" xfId="42815" xr:uid="{82F2B495-59F6-47A0-A437-7DE7CD1624D9}"/>
    <cellStyle name="Satisfaisant 10" xfId="42816" xr:uid="{738B069E-0857-478B-970E-9BBF96BDFFDB}"/>
    <cellStyle name="Satisfaisant 11" xfId="42817" xr:uid="{6B4741D6-C03C-47C9-AAAB-1FE068965091}"/>
    <cellStyle name="Satisfaisant 12" xfId="42818" xr:uid="{73F72F8C-63C6-4CFE-B2AE-51328E824C23}"/>
    <cellStyle name="Satisfaisant 13" xfId="42819" xr:uid="{13BF6842-0635-4B21-AA0D-F6F5948EEFBD}"/>
    <cellStyle name="Satisfaisant 14" xfId="42820" xr:uid="{4C2457F4-2941-422A-B8AA-25FADB7999EC}"/>
    <cellStyle name="Satisfaisant 15" xfId="42821" xr:uid="{667CF089-1318-486F-A388-94A8156078D9}"/>
    <cellStyle name="Satisfaisant 16" xfId="42822" xr:uid="{20700D2B-BBCD-4172-B667-003176F680DA}"/>
    <cellStyle name="Satisfaisant 17" xfId="42823" xr:uid="{7752B5F7-9DB0-4D3B-B97A-04675F343473}"/>
    <cellStyle name="Satisfaisant 18" xfId="42824" xr:uid="{B0E155C2-4521-4A53-B585-D80BA072903B}"/>
    <cellStyle name="Satisfaisant 19" xfId="42825" xr:uid="{49B85F18-E4D8-47C5-BFF8-529462E22438}"/>
    <cellStyle name="Satisfaisant 2" xfId="42826" xr:uid="{20F34579-3AFE-44DC-9706-948D5D51D0F4}"/>
    <cellStyle name="Satisfaisant 20" xfId="42827" xr:uid="{40366BBA-07CB-4FCE-BBC6-D22B708D2B2C}"/>
    <cellStyle name="Satisfaisant 21" xfId="42828" xr:uid="{BA5FA2CC-993A-4299-B1C8-9F7FF86E025E}"/>
    <cellStyle name="Satisfaisant 22" xfId="42829" xr:uid="{F9316618-BA33-433F-BB86-1B9F580B92DF}"/>
    <cellStyle name="Satisfaisant 23" xfId="42830" xr:uid="{05F44FCE-8EC2-46AD-8EB3-69CDC6D26921}"/>
    <cellStyle name="Satisfaisant 24" xfId="42831" xr:uid="{CF2A3F0F-DFCB-4845-965A-8F958D7671EC}"/>
    <cellStyle name="Satisfaisant 25" xfId="42832" xr:uid="{2D176155-C137-4939-B618-5D4F56764180}"/>
    <cellStyle name="Satisfaisant 26" xfId="42833" xr:uid="{DAA165AB-085D-4858-B964-9B8BEBD6E0B6}"/>
    <cellStyle name="Satisfaisant 3" xfId="42834" xr:uid="{A870BC91-6995-42F0-AD05-3604899C04C4}"/>
    <cellStyle name="Satisfaisant 4" xfId="42835" xr:uid="{9C3DE6BB-49B1-4B82-B1AC-670C97F0DA7F}"/>
    <cellStyle name="Satisfaisant 5" xfId="42836" xr:uid="{1414F9AA-B67A-417C-B770-FC774A2CE948}"/>
    <cellStyle name="Satisfaisant 6" xfId="42837" xr:uid="{B308EA1E-DC0B-4D24-841D-48B0D77B4FF8}"/>
    <cellStyle name="Satisfaisant 7" xfId="42838" xr:uid="{3B954E2E-F40E-49A1-87E9-E960B8EA3821}"/>
    <cellStyle name="Satisfaisant 8" xfId="42839" xr:uid="{93BE9711-0657-49EF-B282-425B22B53D8B}"/>
    <cellStyle name="Satisfaisant 9" xfId="42840" xr:uid="{BC11B825-DD40-491B-A204-81BFBBE28838}"/>
    <cellStyle name="Schlecht" xfId="42841" xr:uid="{58564129-A56B-46B5-9A6D-C44179098C99}"/>
    <cellStyle name="Shade" xfId="42842" xr:uid="{9ACCE3B9-8EBD-4EF9-BC48-B4E1B766290C}"/>
    <cellStyle name="Shaded" xfId="42843" xr:uid="{0116DA08-8BFA-4663-9D53-1883D6281E51}"/>
    <cellStyle name="Sheet Title" xfId="42844" xr:uid="{362A25F4-E11C-4B70-8455-B43EC13F492B}"/>
    <cellStyle name="Sortie 10" xfId="42845" xr:uid="{12F33E71-1D71-4382-BDF0-2B239AD394B9}"/>
    <cellStyle name="Sortie 11" xfId="42846" xr:uid="{EEE153C2-1D31-4737-A48B-20E6EB06D319}"/>
    <cellStyle name="Sortie 12" xfId="42847" xr:uid="{2283F482-242C-47FC-A6F4-1B06E12973D7}"/>
    <cellStyle name="Sortie 13" xfId="42848" xr:uid="{F9CBF358-52AE-4DC8-A4E1-0683FE286E56}"/>
    <cellStyle name="Sortie 14" xfId="42849" xr:uid="{77D022DE-B029-4016-B5E7-5BF1F16947FD}"/>
    <cellStyle name="Sortie 15" xfId="42850" xr:uid="{4905BC0B-C78D-4E82-B627-757793222F08}"/>
    <cellStyle name="Sortie 16" xfId="42851" xr:uid="{5BD42BE7-34E3-4CCE-B34E-3F034CF289F6}"/>
    <cellStyle name="Sortie 17" xfId="42852" xr:uid="{9271C1B6-EE7E-44BD-AC98-5414B6C859EE}"/>
    <cellStyle name="Sortie 18" xfId="42853" xr:uid="{C24A2B9C-87AF-42E1-BB2E-930B2124F4C8}"/>
    <cellStyle name="Sortie 19" xfId="42854" xr:uid="{4DC7EE7B-0FE2-4439-B3DB-042924B85DB0}"/>
    <cellStyle name="Sortie 2" xfId="42855" xr:uid="{4BD519C3-ABF7-421F-9B96-F00483510209}"/>
    <cellStyle name="Sortie 20" xfId="42856" xr:uid="{1B5DD030-B103-46EA-AAA2-4DF50CEE2E5D}"/>
    <cellStyle name="Sortie 21" xfId="42857" xr:uid="{61C146E7-68F6-423B-BF1E-B1007E1D9F64}"/>
    <cellStyle name="Sortie 22" xfId="42858" xr:uid="{7C1FA6A2-8E36-4EBE-8BDC-868642212FBC}"/>
    <cellStyle name="Sortie 23" xfId="42859" xr:uid="{98B3A543-7878-4851-BDB3-7ADD516BE4D4}"/>
    <cellStyle name="Sortie 24" xfId="42860" xr:uid="{3AB09309-9217-453D-BBF6-C06DC6262D31}"/>
    <cellStyle name="Sortie 25" xfId="42861" xr:uid="{3B23504C-39A9-4DC5-A738-2E395E99F3F4}"/>
    <cellStyle name="Sortie 26" xfId="42862" xr:uid="{4AE5C62A-9584-4633-85F7-B033296B7E30}"/>
    <cellStyle name="Sortie 3" xfId="42863" xr:uid="{8085B827-0E1C-4BAA-A1FB-76C6D25EEE2C}"/>
    <cellStyle name="Sortie 4" xfId="42864" xr:uid="{34C90D15-A5B6-4D71-8BDC-6C340320474F}"/>
    <cellStyle name="Sortie 5" xfId="42865" xr:uid="{E7492F22-9BB5-47E4-96CF-E5E610EE15DF}"/>
    <cellStyle name="Sortie 6" xfId="42866" xr:uid="{04DCAB94-4B55-4B66-9D87-4EEB44A48C54}"/>
    <cellStyle name="Sortie 7" xfId="42867" xr:uid="{3AB36B23-A936-48D6-A59E-64081FC3BAB2}"/>
    <cellStyle name="Sortie 8" xfId="42868" xr:uid="{A0624D6F-CAF1-4146-B46A-0DBD10E0AD91}"/>
    <cellStyle name="Sortie 9" xfId="42869" xr:uid="{E3E75D5D-7D88-4EA5-9B03-8DBCE66A0EC3}"/>
    <cellStyle name="Style 1" xfId="439" xr:uid="{9A77A7B1-CC83-4680-9599-5E99B40C6621}"/>
    <cellStyle name="Style 1 2" xfId="43178" xr:uid="{E223C993-2CA9-4FAC-AC77-7F61379CD039}"/>
    <cellStyle name="Style 1 3" xfId="42870" xr:uid="{0D9E4F59-3FFD-4AFB-B441-11019F13E212}"/>
    <cellStyle name="Style 23" xfId="42871" xr:uid="{98E2129B-EB6E-460D-9BD1-F121D6715610}"/>
    <cellStyle name="Switch" xfId="440" xr:uid="{E6FB1833-FE94-42E5-9993-1824DCF98FC9}"/>
    <cellStyle name="Table Col Head" xfId="42872" xr:uid="{830B084A-58B4-4B91-B1A1-93CB0967D001}"/>
    <cellStyle name="Table Sub Head" xfId="42873" xr:uid="{B3DD9F05-C9FE-45B7-8A32-4490BFEF11E6}"/>
    <cellStyle name="Table Title" xfId="42874" xr:uid="{B3D6404A-3408-4E05-B3AB-B4A092A308C8}"/>
    <cellStyle name="Table Units" xfId="42875" xr:uid="{5A384F11-4598-444E-81E6-596FA667B628}"/>
    <cellStyle name="Texte explicatif 10" xfId="42876" xr:uid="{AA970A17-FF03-4980-8E54-5AAD99B081F3}"/>
    <cellStyle name="Texte explicatif 11" xfId="42877" xr:uid="{EAC12C32-65BD-46DA-830A-35940768CC24}"/>
    <cellStyle name="Texte explicatif 12" xfId="42878" xr:uid="{3419ED2C-30A2-4A23-9814-2B1283F53C70}"/>
    <cellStyle name="Texte explicatif 13" xfId="42879" xr:uid="{6856908E-4D1C-46EB-9267-B42975514F26}"/>
    <cellStyle name="Texte explicatif 14" xfId="42880" xr:uid="{D771F5E2-ED1C-4F73-A840-AFEBAD3D97FD}"/>
    <cellStyle name="Texte explicatif 15" xfId="42881" xr:uid="{47018DD8-C6EC-4D6B-A127-28F14668A405}"/>
    <cellStyle name="Texte explicatif 16" xfId="42882" xr:uid="{73C0E6F8-BAE7-4864-9210-4F3518F54C89}"/>
    <cellStyle name="Texte explicatif 17" xfId="42883" xr:uid="{A35A6649-9CC8-4BA5-A926-B1F85F5509C0}"/>
    <cellStyle name="Texte explicatif 18" xfId="42884" xr:uid="{B84A29CA-7897-4552-9C9F-AC7DC66CB7A6}"/>
    <cellStyle name="Texte explicatif 19" xfId="42885" xr:uid="{BE1BD17C-B0AE-4102-A163-D640F851B7D6}"/>
    <cellStyle name="Texte explicatif 2" xfId="42886" xr:uid="{19AFC9B0-FD2F-496D-A63A-354BE3D704A0}"/>
    <cellStyle name="Texte explicatif 20" xfId="42887" xr:uid="{82BE56F5-349D-4091-9256-4F03E6230304}"/>
    <cellStyle name="Texte explicatif 21" xfId="42888" xr:uid="{77510221-6E6E-49D1-B8E5-A439A1D1EB15}"/>
    <cellStyle name="Texte explicatif 22" xfId="42889" xr:uid="{D083F482-7FE9-4976-92C9-035A4CFF3E73}"/>
    <cellStyle name="Texte explicatif 23" xfId="42890" xr:uid="{2837D8E0-9463-4029-9A87-7D0FA95587C0}"/>
    <cellStyle name="Texte explicatif 24" xfId="42891" xr:uid="{CC0DC09C-A889-4F1F-ACE1-F9FE0BBBD25D}"/>
    <cellStyle name="Texte explicatif 25" xfId="42892" xr:uid="{36788A2E-FD9C-4141-99FA-F6B95A22326A}"/>
    <cellStyle name="Texte explicatif 26" xfId="42893" xr:uid="{6993D2C3-5D4B-4E44-878A-7ABC0E57CBD4}"/>
    <cellStyle name="Texte explicatif 3" xfId="42894" xr:uid="{A28E93FA-528E-4E61-B5F1-A2435B1D480A}"/>
    <cellStyle name="Texte explicatif 4" xfId="42895" xr:uid="{60C24A86-9B0D-48BE-A09E-2559A33CC5A0}"/>
    <cellStyle name="Texte explicatif 5" xfId="42896" xr:uid="{46BB45D2-AB3A-4357-96B8-36959B4D7B02}"/>
    <cellStyle name="Texte explicatif 6" xfId="42897" xr:uid="{954E1861-7E98-4CF0-B1FB-1EE3E0821134}"/>
    <cellStyle name="Texte explicatif 7" xfId="42898" xr:uid="{89BA8A90-39DA-4637-887C-6873EACB3E19}"/>
    <cellStyle name="Texte explicatif 8" xfId="42899" xr:uid="{687D8DA8-D067-4350-B83E-F00C734786CB}"/>
    <cellStyle name="Texte explicatif 9" xfId="42900" xr:uid="{116678D8-9AD2-4F82-ABE0-4B3A5772FFF6}"/>
    <cellStyle name="Title 10" xfId="42901" xr:uid="{87738996-46F6-4568-BD15-EE86CF26017A}"/>
    <cellStyle name="Title 11" xfId="42902" xr:uid="{FF17E866-1987-4634-AA7B-E6732EF14490}"/>
    <cellStyle name="Title 12" xfId="42903" xr:uid="{32FCA3BC-EB65-4960-8E11-3B1D468D1421}"/>
    <cellStyle name="Title 13" xfId="42904" xr:uid="{EBD43F11-D57C-4314-BD7D-55EAEB1912E1}"/>
    <cellStyle name="Title 14" xfId="42905" xr:uid="{00343417-D10F-4853-827F-C2D8D7FB5279}"/>
    <cellStyle name="Title 15" xfId="42906" xr:uid="{76957341-3639-458A-AC28-649BAFA01177}"/>
    <cellStyle name="Title 16" xfId="42907" xr:uid="{1077F554-4C2E-4A40-9E71-8277F32F8752}"/>
    <cellStyle name="Title 17" xfId="42908" xr:uid="{D33E5ADD-BB4D-4E2C-B0F3-F5D3A7C18140}"/>
    <cellStyle name="Title 18" xfId="42909" xr:uid="{B6954F4F-AA3D-4810-9406-66022CB9B356}"/>
    <cellStyle name="Title 19" xfId="42910" xr:uid="{A0CF53BB-0B51-4550-9A1F-33C0E6957E99}"/>
    <cellStyle name="Title 2" xfId="441" xr:uid="{AABDB821-02F9-459C-9748-E58D9C554DD6}"/>
    <cellStyle name="Title 2 2" xfId="42911" xr:uid="{401A7400-8882-4BC6-84EC-77804D4F06E9}"/>
    <cellStyle name="Title 2 3" xfId="42912" xr:uid="{0ADBE526-CC00-4647-A6C1-C5FA2B5649CC}"/>
    <cellStyle name="Title 2 4" xfId="42913" xr:uid="{131BCFFA-219F-40B8-99DF-CD73C5F9E969}"/>
    <cellStyle name="Title 2 5" xfId="42914" xr:uid="{9C3396C8-1914-4953-800D-C30C45C27E65}"/>
    <cellStyle name="Title 20" xfId="42915" xr:uid="{35A50CC5-14E8-48DA-85EB-EEA44CDF36E4}"/>
    <cellStyle name="Title 21" xfId="42916" xr:uid="{AE42FE6E-F9DC-494A-BE8E-9715B8E712AA}"/>
    <cellStyle name="Title 22" xfId="42917" xr:uid="{16420C9B-D064-4460-8BB2-E5AFD4D5CC14}"/>
    <cellStyle name="Title 23" xfId="42918" xr:uid="{BD5A3E6C-E2CB-40AD-A07B-27621944417D}"/>
    <cellStyle name="Title 24" xfId="42919" xr:uid="{C660BC1C-D90E-407C-9F03-61A100F2BC3A}"/>
    <cellStyle name="Title 25" xfId="42920" xr:uid="{BE6B88D7-98A9-4E1A-B1CC-2C2458BD5964}"/>
    <cellStyle name="Title 26" xfId="366" xr:uid="{AF3B8A35-D2D0-4444-A66B-08B9589540D5}"/>
    <cellStyle name="Title 3" xfId="42921" xr:uid="{79565106-CF21-4FA7-8CEB-0DF97A6DCEDF}"/>
    <cellStyle name="Title 4" xfId="42922" xr:uid="{C622E78B-AF7E-4E0D-AACE-D42CA008411A}"/>
    <cellStyle name="Title 5" xfId="42923" xr:uid="{4F83EC95-29BE-44AE-9FCB-C2B1EDBC9199}"/>
    <cellStyle name="Title 6" xfId="42924" xr:uid="{CF63F345-E311-48DD-AF0C-2EFA9497C6E4}"/>
    <cellStyle name="Title 7" xfId="42925" xr:uid="{CC3A4F94-445C-45CC-A309-A84D7EDCF3E9}"/>
    <cellStyle name="Title 8" xfId="42926" xr:uid="{A0491316-C4BB-49C2-8EF4-7C778F7E0E66}"/>
    <cellStyle name="Title 9" xfId="42927" xr:uid="{D0172F9F-FFA3-4310-B354-D380561F2F20}"/>
    <cellStyle name="Titre 10" xfId="42928" xr:uid="{E981814D-7612-41A7-B7DF-28DE55653F72}"/>
    <cellStyle name="Titre 11" xfId="42929" xr:uid="{CF182CBF-0CFE-48BF-BBBB-0D999FE31512}"/>
    <cellStyle name="Titre 12" xfId="42930" xr:uid="{5B77AD9A-F856-45B5-B343-121B43CFE75B}"/>
    <cellStyle name="Titre 13" xfId="42931" xr:uid="{88A9D67E-D0C4-44CC-8979-459D22FC86C0}"/>
    <cellStyle name="Titre 14" xfId="42932" xr:uid="{1E34E7F0-E286-4BE7-92BE-5B7EFC125A7D}"/>
    <cellStyle name="Titre 15" xfId="42933" xr:uid="{F4DD44D2-EE64-4174-90D0-89BE2ACFA570}"/>
    <cellStyle name="Titre 16" xfId="42934" xr:uid="{5EF1D988-D49C-4CD8-806C-A2F08CF9D22C}"/>
    <cellStyle name="Titre 17" xfId="42935" xr:uid="{01A5F72C-C83F-4B80-991C-2719C16438ED}"/>
    <cellStyle name="Titre 18" xfId="42936" xr:uid="{E2AF6740-0F26-44B8-80D7-26F7B030F163}"/>
    <cellStyle name="Titre 19" xfId="42937" xr:uid="{8EB1D916-AC69-4626-B0DE-C61AF4112268}"/>
    <cellStyle name="Titre 2" xfId="42938" xr:uid="{1FEEC3BD-C440-42BD-AC8B-2410D76BBE17}"/>
    <cellStyle name="Titre 20" xfId="42939" xr:uid="{CCBB5BFA-D169-4347-BF55-DBE8BD0006D6}"/>
    <cellStyle name="Titre 21" xfId="42940" xr:uid="{CA3D2839-8E9F-4DD6-B494-471CEB01488D}"/>
    <cellStyle name="Titre 22" xfId="42941" xr:uid="{9BE4B380-E6AC-4C19-80F1-59321D9613F3}"/>
    <cellStyle name="Titre 23" xfId="42942" xr:uid="{1CA8316D-690F-425B-A734-FAD345E114C7}"/>
    <cellStyle name="Titre 24" xfId="42943" xr:uid="{477947AC-1C99-4558-AF68-5F1F9A59EE3E}"/>
    <cellStyle name="Titre 25" xfId="42944" xr:uid="{E0406DD8-58DA-4EF1-A0D6-C43D254B415A}"/>
    <cellStyle name="Titre 26" xfId="42945" xr:uid="{9335CFC4-5777-4F81-8D49-F8D6ECE320AC}"/>
    <cellStyle name="Titre 3" xfId="42946" xr:uid="{92AEFD03-B52F-413B-A1B9-292844F000B3}"/>
    <cellStyle name="Titre 4" xfId="42947" xr:uid="{F09889D1-9612-43F4-A809-A474900D5D42}"/>
    <cellStyle name="Titre 5" xfId="42948" xr:uid="{CD68CF4B-D93F-4087-9D45-9D791D945171}"/>
    <cellStyle name="Titre 6" xfId="42949" xr:uid="{936D0087-55D6-43B1-B6BB-080328E55A77}"/>
    <cellStyle name="Titre 7" xfId="42950" xr:uid="{7F81FE48-1C3B-41F2-B58D-8866809A65F5}"/>
    <cellStyle name="Titre 8" xfId="42951" xr:uid="{A5A305B6-A493-49EB-AEA5-E014F982E5C3}"/>
    <cellStyle name="Titre 9" xfId="42952" xr:uid="{1E303F4E-0B16-4397-A6F7-166E62B960EC}"/>
    <cellStyle name="Titre 1 10" xfId="42953" xr:uid="{B2E2CC56-3891-4726-BA48-91A201E1A908}"/>
    <cellStyle name="Titre 1 11" xfId="42954" xr:uid="{0406129C-46D4-45C9-84AB-2E85633F66F5}"/>
    <cellStyle name="Titre 1 12" xfId="42955" xr:uid="{7533A202-7E88-46A6-BDC8-41B018AF811C}"/>
    <cellStyle name="Titre 1 13" xfId="42956" xr:uid="{8D692512-691F-4E01-94FF-117CE0E4575C}"/>
    <cellStyle name="Titre 1 14" xfId="42957" xr:uid="{F37ED808-207D-4457-8151-3FAD48FCA7A7}"/>
    <cellStyle name="Titre 1 15" xfId="42958" xr:uid="{112C9510-17E5-4ECC-A976-C31CC9E03A46}"/>
    <cellStyle name="Titre 1 16" xfId="42959" xr:uid="{56D90CF9-466D-4BE9-BDC7-DD0AE9B8F451}"/>
    <cellStyle name="Titre 1 17" xfId="42960" xr:uid="{45B5D4D4-6862-48D9-A15F-0939A65E10CB}"/>
    <cellStyle name="Titre 1 18" xfId="42961" xr:uid="{10B5AB40-18B7-4140-9098-4506DF707723}"/>
    <cellStyle name="Titre 1 19" xfId="42962" xr:uid="{CF2FCD76-0BBF-4D65-BD1C-EB519E6F60B4}"/>
    <cellStyle name="Titre 1 2" xfId="42963" xr:uid="{8338AE3E-B616-4872-9642-B48826DE381E}"/>
    <cellStyle name="Titre 1 20" xfId="42964" xr:uid="{2FF1AD5F-5228-429E-9BE5-EC1726E28A2A}"/>
    <cellStyle name="Titre 1 21" xfId="42965" xr:uid="{41272B95-913B-4D3C-85D5-8090E947AED8}"/>
    <cellStyle name="Titre 1 22" xfId="42966" xr:uid="{762A5C9A-BF7E-46B4-A0A6-740D6A23202F}"/>
    <cellStyle name="Titre 1 23" xfId="42967" xr:uid="{FC7309F8-1539-43BF-A8FC-24917910A228}"/>
    <cellStyle name="Titre 1 24" xfId="42968" xr:uid="{663923A0-C93B-43E1-87DF-CBD2C27ACC6C}"/>
    <cellStyle name="Titre 1 25" xfId="42969" xr:uid="{5CF07585-25D6-4E35-8F7F-79C132529AEF}"/>
    <cellStyle name="Titre 1 26" xfId="42970" xr:uid="{01C559BA-D94F-47E3-88AD-4B919599CA52}"/>
    <cellStyle name="Titre 1 3" xfId="42971" xr:uid="{AB2F448B-E45D-4800-91C4-F5EC035E8AC5}"/>
    <cellStyle name="Titre 1 4" xfId="42972" xr:uid="{AC485909-E215-4E7C-8A18-53FF9E492F49}"/>
    <cellStyle name="Titre 1 5" xfId="42973" xr:uid="{3D558182-E997-499A-9EF2-3126D21FC26A}"/>
    <cellStyle name="Titre 1 6" xfId="42974" xr:uid="{4F934012-A128-4B0E-AFCF-7E9F50F26DAC}"/>
    <cellStyle name="Titre 1 7" xfId="42975" xr:uid="{F73B7FB6-C127-44F3-AFDF-C31FBA243756}"/>
    <cellStyle name="Titre 1 8" xfId="42976" xr:uid="{7B1D8BE2-38C6-40F3-9AAE-747E5F8AD850}"/>
    <cellStyle name="Titre 1 9" xfId="42977" xr:uid="{FD110705-0C5B-48A6-9A8C-794116382F48}"/>
    <cellStyle name="Titre 2 10" xfId="42978" xr:uid="{3ED43C94-90F7-4EEF-89F8-86B1C34B9454}"/>
    <cellStyle name="Titre 2 11" xfId="42979" xr:uid="{B69C34DB-48CD-4AFE-BC22-4CFAABEE4EBA}"/>
    <cellStyle name="Titre 2 12" xfId="42980" xr:uid="{C221DABF-8989-409C-9DD6-46834C5AA1BA}"/>
    <cellStyle name="Titre 2 13" xfId="42981" xr:uid="{26C6C9E8-5718-45BD-B59F-7631B202885B}"/>
    <cellStyle name="Titre 2 14" xfId="42982" xr:uid="{F0E3FD57-B6B5-4DA5-8CAE-0AA25837E8A5}"/>
    <cellStyle name="Titre 2 15" xfId="42983" xr:uid="{B0524D96-6239-460B-8B1F-31FDF5650BD2}"/>
    <cellStyle name="Titre 2 16" xfId="42984" xr:uid="{3EAAC6CF-9A36-453A-B439-D8525C23DDAB}"/>
    <cellStyle name="Titre 2 17" xfId="42985" xr:uid="{0BCD3B42-0B47-4B32-B235-F7FDBDD26ADC}"/>
    <cellStyle name="Titre 2 18" xfId="42986" xr:uid="{6BBDC99D-7239-41E9-82F4-36B0D2835CDF}"/>
    <cellStyle name="Titre 2 19" xfId="42987" xr:uid="{1945FF6D-3485-4373-92BE-16B3E2B9F17F}"/>
    <cellStyle name="Titre 2 2" xfId="42988" xr:uid="{40EFD09B-429F-48D3-986D-E00AAF47F18F}"/>
    <cellStyle name="Titre 2 20" xfId="42989" xr:uid="{267E2F54-AC90-48A1-B369-231BA4CD7E75}"/>
    <cellStyle name="Titre 2 21" xfId="42990" xr:uid="{486EBAF2-4D1E-4EC1-94E4-DD00BFA2CD24}"/>
    <cellStyle name="Titre 2 22" xfId="42991" xr:uid="{CE1A85A1-0DE2-4AF2-8B8E-41531406B55B}"/>
    <cellStyle name="Titre 2 23" xfId="42992" xr:uid="{0C8AD6BC-D346-46BE-94DC-AB129E0293BC}"/>
    <cellStyle name="Titre 2 24" xfId="42993" xr:uid="{78802B7E-E8B1-41EE-95A8-5C0D6980FC11}"/>
    <cellStyle name="Titre 2 25" xfId="42994" xr:uid="{C47A6303-9835-4AD7-AA54-014A1752B3CF}"/>
    <cellStyle name="Titre 2 26" xfId="42995" xr:uid="{2B3AF840-AA9B-4428-B193-456DC13DC513}"/>
    <cellStyle name="Titre 2 3" xfId="42996" xr:uid="{B57752F9-570F-4082-BFC7-A526B96A0317}"/>
    <cellStyle name="Titre 2 4" xfId="42997" xr:uid="{70D26BD0-9389-42A1-804C-2A00169CF759}"/>
    <cellStyle name="Titre 2 5" xfId="42998" xr:uid="{3E2A2F85-01DB-4E8A-BC15-E9A5AF87C9B3}"/>
    <cellStyle name="Titre 2 6" xfId="42999" xr:uid="{FA55BAE2-0EDD-4E5F-B5F0-62626B655A21}"/>
    <cellStyle name="Titre 2 7" xfId="43000" xr:uid="{7E44DEFF-75E3-4117-9DF8-7ADC3D0B16CF}"/>
    <cellStyle name="Titre 2 8" xfId="43001" xr:uid="{DF88D1E2-B079-44D5-97B4-78D65EBC8849}"/>
    <cellStyle name="Titre 2 9" xfId="43002" xr:uid="{550E0E65-0848-47FD-9933-05E57CCC92A2}"/>
    <cellStyle name="Titre 3 10" xfId="43003" xr:uid="{3FDD5CCF-5919-4D1B-A6E3-C7C5FB49A1B4}"/>
    <cellStyle name="Titre 3 11" xfId="43004" xr:uid="{2A7DE0F6-B736-4FD0-B868-514D6CA816FF}"/>
    <cellStyle name="Titre 3 12" xfId="43005" xr:uid="{5A874891-1C70-4C20-BB2A-A5CC6A9EF5C9}"/>
    <cellStyle name="Titre 3 13" xfId="43006" xr:uid="{BA91086F-8FF8-4649-AA5E-F72C2985675C}"/>
    <cellStyle name="Titre 3 14" xfId="43007" xr:uid="{C17D3F5C-6795-4D3D-9272-68A668CE979F}"/>
    <cellStyle name="Titre 3 15" xfId="43008" xr:uid="{3AEC9EB6-4C71-48FD-9222-B614EC3A0755}"/>
    <cellStyle name="Titre 3 16" xfId="43009" xr:uid="{B31EEC4F-29BB-4D8F-B194-6DD9C4472013}"/>
    <cellStyle name="Titre 3 17" xfId="43010" xr:uid="{F6C9F892-9ACB-41E0-B488-AEE02923687A}"/>
    <cellStyle name="Titre 3 18" xfId="43011" xr:uid="{5B682087-AA8F-4FD3-8EF8-89276E3D14DA}"/>
    <cellStyle name="Titre 3 19" xfId="43012" xr:uid="{F9A1DA5D-4B4C-482D-918B-8583872CAB3D}"/>
    <cellStyle name="Titre 3 2" xfId="43013" xr:uid="{FB7DF356-F54E-4997-BE50-497291B8157F}"/>
    <cellStyle name="Titre 3 20" xfId="43014" xr:uid="{DD470F78-77C6-46B0-94A1-AFD093A5700F}"/>
    <cellStyle name="Titre 3 21" xfId="43015" xr:uid="{E79058C2-0164-4ACD-B8CF-1BE4120F71F9}"/>
    <cellStyle name="Titre 3 22" xfId="43016" xr:uid="{4715149E-0571-4C5F-A38C-6A9FF52581F1}"/>
    <cellStyle name="Titre 3 23" xfId="43017" xr:uid="{94AA5A56-3A26-44A9-9B99-9B0926AFA89B}"/>
    <cellStyle name="Titre 3 24" xfId="43018" xr:uid="{975264E1-1B20-4C6D-9937-A1142719B7B1}"/>
    <cellStyle name="Titre 3 25" xfId="43019" xr:uid="{032E5688-3747-4C35-94AA-0625E20E53A3}"/>
    <cellStyle name="Titre 3 26" xfId="43020" xr:uid="{1D327942-FB5B-4344-99A6-F69633878C59}"/>
    <cellStyle name="Titre 3 3" xfId="43021" xr:uid="{47BDA20F-39F9-44F6-9F5C-7A34F1BAF02B}"/>
    <cellStyle name="Titre 3 4" xfId="43022" xr:uid="{BB768B2C-7FF8-4B46-B4C6-3546577AB93F}"/>
    <cellStyle name="Titre 3 5" xfId="43023" xr:uid="{BDF8156C-6844-4300-88A3-AE52C438FDDD}"/>
    <cellStyle name="Titre 3 6" xfId="43024" xr:uid="{0DF27E46-2EBF-41E8-A154-C6AB44D3E959}"/>
    <cellStyle name="Titre 3 7" xfId="43025" xr:uid="{798BE055-8978-4586-A60F-4DEAC8F347A8}"/>
    <cellStyle name="Titre 3 8" xfId="43026" xr:uid="{F4DDC335-88DB-4188-9FBA-7B632B010347}"/>
    <cellStyle name="Titre 3 9" xfId="43027" xr:uid="{E29274A8-0D61-41BC-AAE3-B2DE0E7DE341}"/>
    <cellStyle name="Titre 4 10" xfId="43028" xr:uid="{A5874DC7-D548-4DBE-A173-149EA7052EB4}"/>
    <cellStyle name="Titre 4 11" xfId="43029" xr:uid="{7A34D773-12A1-4E25-8275-B8392C39B4E7}"/>
    <cellStyle name="Titre 4 12" xfId="43030" xr:uid="{7938E378-3840-4DAE-9CDA-BAB5971479C5}"/>
    <cellStyle name="Titre 4 13" xfId="43031" xr:uid="{E6510D2A-C7F6-4179-8570-68A5F7CE7BFF}"/>
    <cellStyle name="Titre 4 14" xfId="43032" xr:uid="{8BD2E8C1-27B2-4EA6-BFC5-55ADA64769F8}"/>
    <cellStyle name="Titre 4 15" xfId="43033" xr:uid="{E58DBB59-72C0-448C-8517-A04560FAD72F}"/>
    <cellStyle name="Titre 4 16" xfId="43034" xr:uid="{53987457-318D-4DF1-9C64-20A3ED1EBAE9}"/>
    <cellStyle name="Titre 4 17" xfId="43035" xr:uid="{A3859079-7C29-4C2B-815D-086892A2E263}"/>
    <cellStyle name="Titre 4 18" xfId="43036" xr:uid="{929C4CC5-41AA-4A63-874C-4A2CC0958FFA}"/>
    <cellStyle name="Titre 4 19" xfId="43037" xr:uid="{7E156D63-FE77-4DB5-BE63-65160057A470}"/>
    <cellStyle name="Titre 4 2" xfId="43038" xr:uid="{E85C47CE-4348-4A45-870E-0776B117133D}"/>
    <cellStyle name="Titre 4 20" xfId="43039" xr:uid="{9254FF11-EA13-44BF-91ED-CA03C7994488}"/>
    <cellStyle name="Titre 4 21" xfId="43040" xr:uid="{90984969-7BC7-4484-B866-967C95ED81EE}"/>
    <cellStyle name="Titre 4 22" xfId="43041" xr:uid="{A4C0B61A-6247-4121-90A1-889F16C42AC1}"/>
    <cellStyle name="Titre 4 23" xfId="43042" xr:uid="{0D7B9F95-8EC0-4F4C-9279-0C0E191DE685}"/>
    <cellStyle name="Titre 4 24" xfId="43043" xr:uid="{35AB92F0-09BC-4255-AFD8-3EDFD654959B}"/>
    <cellStyle name="Titre 4 25" xfId="43044" xr:uid="{F408AE31-B112-4123-AB21-DE681BF4BA9F}"/>
    <cellStyle name="Titre 4 26" xfId="43045" xr:uid="{9ABE9281-B283-4EE5-B140-C08B43BAC341}"/>
    <cellStyle name="Titre 4 3" xfId="43046" xr:uid="{A0CD00BE-4394-49CE-8B24-DCCDBECB8923}"/>
    <cellStyle name="Titre 4 4" xfId="43047" xr:uid="{65E400EF-411A-45C1-88A1-EEF1EB59B79C}"/>
    <cellStyle name="Titre 4 5" xfId="43048" xr:uid="{36FF313D-B045-4E55-B5D4-A442E9AE898C}"/>
    <cellStyle name="Titre 4 6" xfId="43049" xr:uid="{28F44D62-99CA-4BC6-8496-177E6D5AE091}"/>
    <cellStyle name="Titre 4 7" xfId="43050" xr:uid="{2413C9AF-9465-4E7E-8951-05DFFB7774E3}"/>
    <cellStyle name="Titre 4 8" xfId="43051" xr:uid="{0739ABD8-0F1F-47C7-A0E8-D67C907FB4E1}"/>
    <cellStyle name="Titre 4 9" xfId="43052" xr:uid="{71BBD35E-84AE-4B33-B09A-5FB974E58C3F}"/>
    <cellStyle name="Total" xfId="19" builtinId="25" customBuiltin="1"/>
    <cellStyle name="Total 10" xfId="43053" xr:uid="{A458B47C-F54E-48A8-A8F5-752ADDC60508}"/>
    <cellStyle name="Total 11" xfId="43054" xr:uid="{E9191C2F-F1B1-4676-8F59-E5D49221FCFA}"/>
    <cellStyle name="Total 12" xfId="43055" xr:uid="{5680B661-95D1-4C79-9B01-DDD2DE070F3D}"/>
    <cellStyle name="Total 13" xfId="43056" xr:uid="{6A30466D-A3E5-4A32-8339-191A10031689}"/>
    <cellStyle name="Total 14" xfId="43057" xr:uid="{2C12663A-C380-4B18-877A-423AA562CAFE}"/>
    <cellStyle name="Total 15" xfId="43058" xr:uid="{3A8669BB-16C0-4E52-A8C2-42FC6C69432E}"/>
    <cellStyle name="Total 16" xfId="43059" xr:uid="{818B7AD7-93BC-4362-B09E-879E1A917CA8}"/>
    <cellStyle name="Total 17" xfId="43060" xr:uid="{503A44DA-D15B-407A-A1B9-53995C84EA33}"/>
    <cellStyle name="Total 18" xfId="43061" xr:uid="{A506ECA4-4D9D-42D7-8977-75FDD1055038}"/>
    <cellStyle name="Total 19" xfId="43062" xr:uid="{C1E74B88-A07B-4AEF-88EC-53CF0714C25D}"/>
    <cellStyle name="Total 2" xfId="442" xr:uid="{9A3AA990-A352-40BE-A635-174285FFD6D6}"/>
    <cellStyle name="Total 2 2" xfId="43063" xr:uid="{069068D4-B634-417B-ACE9-CEFB9A297DCB}"/>
    <cellStyle name="Total 2 2 2" xfId="43064" xr:uid="{B7B2C8EC-E2AF-4221-A106-9DCB0C963BD0}"/>
    <cellStyle name="Total 2 3" xfId="43065" xr:uid="{02835A09-1252-4001-9341-406C690CC8BA}"/>
    <cellStyle name="Total 20" xfId="43066" xr:uid="{7C12B456-6B8E-4C29-ACE3-C49D295DAE01}"/>
    <cellStyle name="Total 21" xfId="43067" xr:uid="{A073CA6B-D716-434C-9677-D13A932AD789}"/>
    <cellStyle name="Total 22" xfId="43068" xr:uid="{1A93DF63-2686-4843-A284-035BE95E7E8A}"/>
    <cellStyle name="Total 23" xfId="43069" xr:uid="{5A99E209-F178-406C-A0EC-A51E7B30CE5D}"/>
    <cellStyle name="Total 24" xfId="43070" xr:uid="{1A9FB098-3FEB-4F76-9EFA-179083B47E30}"/>
    <cellStyle name="Total 25" xfId="43071" xr:uid="{A35F5409-6130-49A9-85F3-BB3DF3AE9B81}"/>
    <cellStyle name="Total 26" xfId="43072" xr:uid="{D601CA6A-E23A-4FAE-BF20-50438947823D}"/>
    <cellStyle name="Total 3" xfId="43073" xr:uid="{B30DF912-1EA3-4F78-8697-4B1B064744B2}"/>
    <cellStyle name="Total 3 2" xfId="43074" xr:uid="{AB4AB263-A275-4FAF-9F2D-6668C9A89AED}"/>
    <cellStyle name="Total 3 3" xfId="43075" xr:uid="{A46ED03C-2E46-4690-A4DC-A92CB7FDAB2B}"/>
    <cellStyle name="Total 4" xfId="43076" xr:uid="{ECD1E563-0F2B-49C3-99E1-CE35FC2D93E2}"/>
    <cellStyle name="Total 5" xfId="43077" xr:uid="{2C113343-A365-4CC3-B657-04B9322E4B35}"/>
    <cellStyle name="Total 6" xfId="43078" xr:uid="{6082B00D-0ECC-440E-B43A-58AFEF1FB1F7}"/>
    <cellStyle name="Total 7" xfId="43079" xr:uid="{B1FC4233-8D0E-412B-B932-D5213807AEA8}"/>
    <cellStyle name="Total 8" xfId="43080" xr:uid="{976080CC-4D92-4BDF-B863-33ECAC37B226}"/>
    <cellStyle name="Total 9" xfId="43081" xr:uid="{5C2DD8BE-9409-4705-AAF6-59098836A8B3}"/>
    <cellStyle name="Überschrift" xfId="43082" xr:uid="{C50F2143-D5DD-45D3-A688-28CFFFDB37B4}"/>
    <cellStyle name="Überschrift 1" xfId="43083" xr:uid="{1899E5E6-AFF8-47D0-808F-EBCF143E36E9}"/>
    <cellStyle name="Überschrift 2" xfId="43084" xr:uid="{7731D111-C34A-43F6-8228-54B65D5DC198}"/>
    <cellStyle name="Überschrift 3" xfId="43085" xr:uid="{3D50B264-E058-4868-B7FC-DBEF2DCBC861}"/>
    <cellStyle name="Überschrift 3 2" xfId="43086" xr:uid="{2C37B6C8-894F-46C6-96FE-B8BC949F63FE}"/>
    <cellStyle name="Überschrift 4" xfId="43087" xr:uid="{94E1B029-20A0-42A0-AAE3-1422747E2DD2}"/>
    <cellStyle name="Vérification 10" xfId="43088" xr:uid="{951671D7-F901-4DD3-B832-0B43ADFBF353}"/>
    <cellStyle name="Vérification 11" xfId="43089" xr:uid="{A4B1B871-8174-4C90-A6D7-8023FAECAAD8}"/>
    <cellStyle name="Vérification 12" xfId="43090" xr:uid="{FE696EC0-5764-468C-AE26-78099D5486A6}"/>
    <cellStyle name="Vérification 13" xfId="43091" xr:uid="{910227EF-8340-4642-A33E-A6A167D53886}"/>
    <cellStyle name="Vérification 14" xfId="43092" xr:uid="{D5A5DE47-55C4-4B57-8CB4-71FAAB8AD1BF}"/>
    <cellStyle name="Vérification 15" xfId="43093" xr:uid="{F1C155A5-1556-4679-B247-FD9D9BE100C7}"/>
    <cellStyle name="Vérification 16" xfId="43094" xr:uid="{499DB188-1D84-4C08-8AF4-73A49C19412E}"/>
    <cellStyle name="Vérification 17" xfId="43095" xr:uid="{376800AC-507F-4B4B-B7E5-5BA17E712333}"/>
    <cellStyle name="Vérification 18" xfId="43096" xr:uid="{FCFF0E11-2FA1-4686-80F2-7D3D41684058}"/>
    <cellStyle name="Vérification 19" xfId="43097" xr:uid="{106143A1-0739-40F1-9067-67BEEBA405EF}"/>
    <cellStyle name="Vérification 2" xfId="43098" xr:uid="{F8F16E7A-D4A9-4B61-8CD1-D326D4D04B04}"/>
    <cellStyle name="Vérification 20" xfId="43099" xr:uid="{CDD2EAA4-31FC-4027-A441-ED51170AC2F9}"/>
    <cellStyle name="Vérification 21" xfId="43100" xr:uid="{19E06C71-82BB-47B8-81F7-8482C184ADAB}"/>
    <cellStyle name="Vérification 22" xfId="43101" xr:uid="{C74F2577-08E6-4581-946F-1F95B5433B75}"/>
    <cellStyle name="Vérification 23" xfId="43102" xr:uid="{CC448EF4-DF2E-4445-8042-F888804E150E}"/>
    <cellStyle name="Vérification 24" xfId="43103" xr:uid="{FF529FFA-E05D-4043-B742-D3260F442492}"/>
    <cellStyle name="Vérification 25" xfId="43104" xr:uid="{A4D6B2E5-A307-4D2D-82AF-92E6DCE6C24B}"/>
    <cellStyle name="Vérification 26" xfId="43105" xr:uid="{A2FF5923-EF6A-407A-94F1-62550B7095DE}"/>
    <cellStyle name="Vérification 3" xfId="43106" xr:uid="{7C951DC1-EDE4-4EB1-AEB2-53AEC24E40E8}"/>
    <cellStyle name="Vérification 4" xfId="43107" xr:uid="{C5F7D884-22DC-418D-AEDF-FB2E82EBF232}"/>
    <cellStyle name="Vérification 5" xfId="43108" xr:uid="{54042635-3293-425F-9E40-03760B569866}"/>
    <cellStyle name="Vérification 6" xfId="43109" xr:uid="{ED46ED69-4F95-4C04-B45A-9B72A4D5D208}"/>
    <cellStyle name="Vérification 7" xfId="43110" xr:uid="{9B0FA4FA-7063-4A3F-BA72-E6F1CBCC6FCD}"/>
    <cellStyle name="Vérification 8" xfId="43111" xr:uid="{299F891C-D34A-4987-BB84-A3B6AAACCA49}"/>
    <cellStyle name="Vérification 9" xfId="43112" xr:uid="{6A9E8E46-5E5C-4D0A-B4C4-A72039340AB8}"/>
    <cellStyle name="Verknüpfte Zelle" xfId="43113" xr:uid="{8A6DC307-485E-4EB5-B458-149AA72AC365}"/>
    <cellStyle name="Warnender Text" xfId="43114" xr:uid="{62111B32-FFEE-4C25-A6B1-8457E785D816}"/>
    <cellStyle name="Warning Text" xfId="16" builtinId="11" customBuiltin="1"/>
    <cellStyle name="Warning Text 10" xfId="43115" xr:uid="{8E0062F4-F0F3-46CB-89AB-949BA848B044}"/>
    <cellStyle name="Warning Text 11" xfId="43116" xr:uid="{30F8ABCE-2ED1-4260-A6EA-568AA3E43570}"/>
    <cellStyle name="Warning Text 12" xfId="43117" xr:uid="{DF2809CC-165C-4729-959D-9D184D5E70FF}"/>
    <cellStyle name="Warning Text 13" xfId="43118" xr:uid="{27914848-44B8-4922-AD4F-61070823481B}"/>
    <cellStyle name="Warning Text 14" xfId="43119" xr:uid="{A8A2F0DC-AD82-4846-BC54-A5C1C06FEED2}"/>
    <cellStyle name="Warning Text 15" xfId="43120" xr:uid="{FDFA3C65-EA68-4BF8-BC53-5E967E740534}"/>
    <cellStyle name="Warning Text 16" xfId="43121" xr:uid="{D5EBFBD0-E5DD-4100-A44C-3A681A99B9EA}"/>
    <cellStyle name="Warning Text 17" xfId="43122" xr:uid="{4C335C46-EA9D-4D9E-89D0-84694CC46E95}"/>
    <cellStyle name="Warning Text 18" xfId="43123" xr:uid="{15E97053-A885-491D-8C05-96CC9EDE48A3}"/>
    <cellStyle name="Warning Text 19" xfId="43124" xr:uid="{6D25F472-6935-410E-A451-0F7E2B9D0B0B}"/>
    <cellStyle name="Warning Text 2" xfId="443" xr:uid="{07A2DCE6-B93E-4823-942A-FB68005EDFEA}"/>
    <cellStyle name="Warning Text 2 2" xfId="43126" xr:uid="{0E0A035B-F632-4182-BD19-CC34ED5CF115}"/>
    <cellStyle name="Warning Text 2 3" xfId="43127" xr:uid="{DDBE613C-3BD2-4A01-8988-8B3153A0FA5E}"/>
    <cellStyle name="Warning Text 20" xfId="43128" xr:uid="{272CF8B4-345C-4F4C-885D-6C9198051283}"/>
    <cellStyle name="Warning Text 21" xfId="43129" xr:uid="{2B7BB9CF-51E1-4894-9A0B-5BA405F4534A}"/>
    <cellStyle name="Warning Text 22" xfId="43130" xr:uid="{F6AC85F1-9EAB-47E9-B57E-E2F57C5CD517}"/>
    <cellStyle name="Warning Text 23" xfId="43131" xr:uid="{BF40B26B-4CEC-4951-9D62-4841F669E7C1}"/>
    <cellStyle name="Warning Text 3" xfId="43132" xr:uid="{B539C037-185D-4E43-88AF-29FAF9F9CD5C}"/>
    <cellStyle name="Warning Text 4" xfId="43133" xr:uid="{010A41D9-123B-4FC7-995F-7E9E15650737}"/>
    <cellStyle name="Warning Text 5" xfId="43134" xr:uid="{98786B00-6949-4F6E-AF83-DBDC35E7BB47}"/>
    <cellStyle name="Warning Text 6" xfId="43135" xr:uid="{42242228-3626-48A2-A909-13E03B8A27E0}"/>
    <cellStyle name="Warning Text 7" xfId="43136" xr:uid="{7970EB2A-140E-4BB8-9EC6-B4E7DBB90380}"/>
    <cellStyle name="Warning Text 8" xfId="43137" xr:uid="{6E6F9C83-B291-4167-8CDF-78A82CFF9486}"/>
    <cellStyle name="Warning Text 9" xfId="43138" xr:uid="{BC34F7B2-7E6C-4001-8D8B-1BA715551858}"/>
    <cellStyle name="Year" xfId="43139" xr:uid="{B47AAC81-D877-4544-B70F-C4F384291FCC}"/>
    <cellStyle name="Zelle überprüfen" xfId="43140" xr:uid="{4A256318-CA66-40C2-9CED-DCF419514247}"/>
    <cellStyle name="Гиперссылка" xfId="43141" xr:uid="{2CB9F471-5F93-4D98-AD79-7B940E597E95}"/>
    <cellStyle name="Гиперссылка 2" xfId="43142" xr:uid="{CA421276-5105-40CA-8A0F-526C147CB265}"/>
    <cellStyle name="Обычный_2++" xfId="43143" xr:uid="{F945CDF4-130B-4023-B8BB-180643928F1E}"/>
    <cellStyle name="표준_ENERGY CONSUMP" xfId="43144" xr:uid="{E429EA37-4040-42A3-800A-DA60A75C0A50}"/>
    <cellStyle name="常规 2" xfId="43145" xr:uid="{E083F791-5424-4418-80B7-E54042FDEBFC}"/>
    <cellStyle name="常规_海外市场服务网站资料操作BOM" xfId="43146" xr:uid="{F84CE687-9217-427B-A09B-9D43BC998D07}"/>
  </cellStyles>
  <dxfs count="11">
    <dxf>
      <fill>
        <patternFill patternType="solid">
          <fgColor rgb="FFDDEBF7"/>
          <bgColor rgb="FFDDEBF7"/>
        </patternFill>
      </fill>
      <border>
        <bottom style="thin">
          <color rgb="FF9BC2E6"/>
        </bottom>
      </border>
    </dxf>
    <dxf>
      <fill>
        <patternFill patternType="solid">
          <fgColor rgb="FFDDEBF7"/>
          <bgColor rgb="FFDDEBF7"/>
        </patternFill>
      </fill>
      <border>
        <bottom style="thin">
          <color rgb="FF9BC2E6"/>
        </bottom>
      </border>
    </dxf>
    <dxf>
      <font>
        <b/>
        <color rgb="FF000000"/>
      </font>
    </dxf>
    <dxf>
      <font>
        <b/>
        <color rgb="FF000000"/>
      </font>
      <border>
        <bottom style="thin">
          <color rgb="FF9BC2E6"/>
        </bottom>
      </border>
    </dxf>
    <dxf>
      <font>
        <b/>
        <color rgb="FF000000"/>
      </font>
    </dxf>
    <dxf>
      <font>
        <b/>
        <color rgb="FF000000"/>
      </font>
      <border>
        <top style="thin">
          <color rgb="FF5B9BD5"/>
        </top>
        <bottom style="thin">
          <color rgb="FF5B9BD5"/>
        </bottom>
      </border>
    </dxf>
    <dxf>
      <fill>
        <patternFill patternType="solid">
          <fgColor rgb="FFD9D9D9"/>
          <bgColor rgb="FFD9D9D9"/>
        </patternFill>
      </fill>
    </dxf>
    <dxf>
      <fill>
        <patternFill patternType="solid">
          <fgColor rgb="FFD9D9D9"/>
          <bgColor rgb="FFD9D9D9"/>
        </patternFill>
      </fill>
      <border>
        <left style="thin">
          <color rgb="FFBFBFBF"/>
        </left>
        <right style="thin">
          <color rgb="FFBFBFBF"/>
        </right>
      </border>
    </dxf>
    <dxf>
      <fill>
        <patternFill patternType="solid">
          <fgColor rgb="FFD9D9D9"/>
          <bgColor rgb="FFD9D9D9"/>
        </patternFill>
      </fill>
    </dxf>
    <dxf>
      <font>
        <b/>
        <color rgb="FF000000"/>
      </font>
      <fill>
        <patternFill patternType="solid">
          <fgColor rgb="FFDDEBF7"/>
          <bgColor rgb="FFDDEBF7"/>
        </patternFill>
      </fill>
      <border>
        <top style="thin">
          <color rgb="FF9BC2E6"/>
        </top>
      </border>
    </dxf>
    <dxf>
      <font>
        <b/>
        <color rgb="FF000000"/>
      </font>
      <fill>
        <patternFill patternType="solid">
          <fgColor rgb="FFDDEBF7"/>
          <bgColor rgb="FFDDEBF7"/>
        </patternFill>
      </fill>
      <border>
        <bottom style="thin">
          <color rgb="FF9BC2E6"/>
        </bottom>
      </border>
    </dxf>
  </dxfs>
  <tableStyles count="3" defaultTableStyle="TableStyleMedium2" defaultPivotStyle="PivotStyleLight16">
    <tableStyle name="IESO Standard" pivot="0" count="0" xr9:uid="{C6196F3F-F095-4ED0-BE3F-EFC76D8573C7}"/>
    <tableStyle name="New IESO Standard" pivot="0" count="0" xr9:uid="{B54E96A1-67F4-45C1-87FF-D967FFF9D86C}"/>
    <tableStyle name="PivotStyleLight16 2" table="0" count="11" xr9:uid="{C1D3E860-886E-4CDB-B378-8D2247E76E70}">
      <tableStyleElement type="headerRow" dxfId="10"/>
      <tableStyleElement type="totalRow" dxfId="9"/>
      <tableStyleElement type="firstRowStripe" dxfId="8"/>
      <tableStyleElement type="firstColumnStripe" dxfId="7"/>
      <tableStyleElement type="firstSubtotalColumn"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9933"/>
      <color rgb="FFFF6600"/>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sheetMetadata" Target="metadata.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6.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7.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8.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9.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20.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21.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2.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3.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4.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5.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23.xml"/><Relationship Id="rId1" Type="http://schemas.microsoft.com/office/2011/relationships/chartStyle" Target="style23.xml"/></Relationships>
</file>

<file path=xl/charts/_rels/chart26.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7.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8.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9.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30.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1: Power</a:t>
            </a:r>
            <a:r>
              <a:rPr lang="en-CA" baseline="0"/>
              <a:t> draw for three single family home heating systems during Ontario's forecasted 2023/24 winter peak electricity demand hour</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846E-453F-959F-CB9378476ADB}"/>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2028-44C5-A11A-CE38F886F07C}"/>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2028-44C5-A11A-CE38F886F07C}"/>
              </c:ext>
            </c:extLst>
          </c:dPt>
          <c:cat>
            <c:strRef>
              <c:extLst>
                <c:ext xmlns:c15="http://schemas.microsoft.com/office/drawing/2012/chart" uri="{02D57815-91ED-43cb-92C2-25804820EDAC}">
                  <c15:fullRef>
                    <c15:sqref>'Fig 1'!$A$4:$A$10</c15:sqref>
                  </c15:fullRef>
                </c:ext>
              </c:extLst>
              <c:f>('Fig 1'!$A$4,'Fig 1'!$A$9:$A$10)</c:f>
              <c:strCache>
                <c:ptCount val="3"/>
                <c:pt idx="0">
                  <c:v>ASHP +HPWH</c:v>
                </c:pt>
                <c:pt idx="1">
                  <c:v>Fossil gas space and water heating</c:v>
                </c:pt>
                <c:pt idx="2">
                  <c:v>Electric resistance space and water heating</c:v>
                </c:pt>
              </c:strCache>
            </c:strRef>
          </c:cat>
          <c:val>
            <c:numRef>
              <c:extLst>
                <c:ext xmlns:c15="http://schemas.microsoft.com/office/drawing/2012/chart" uri="{02D57815-91ED-43cb-92C2-25804820EDAC}">
                  <c15:fullRef>
                    <c15:sqref>'Fig 1'!$B$4:$B$10</c15:sqref>
                  </c15:fullRef>
                </c:ext>
              </c:extLst>
              <c:f>('Fig 1'!$B$4,'Fig 1'!$B$9:$B$10)</c:f>
              <c:numCache>
                <c:formatCode>0.00</c:formatCode>
                <c:ptCount val="3"/>
                <c:pt idx="0">
                  <c:v>5.0023173166820678</c:v>
                </c:pt>
                <c:pt idx="1">
                  <c:v>0.67199910436183774</c:v>
                </c:pt>
                <c:pt idx="2">
                  <c:v>9.2197196927214673</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06-846E-453F-959F-CB9378476ADB}"/>
            </c:ext>
          </c:extLst>
        </c:ser>
        <c:dLbls>
          <c:showLegendKey val="0"/>
          <c:showVal val="0"/>
          <c:showCatName val="0"/>
          <c:showSerName val="0"/>
          <c:showPercent val="0"/>
          <c:showBubbleSize val="0"/>
        </c:dLbls>
        <c:gapWidth val="182"/>
        <c:axId val="63022048"/>
        <c:axId val="63016768"/>
      </c:barChart>
      <c:catAx>
        <c:axId val="63022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16768"/>
        <c:crosses val="autoZero"/>
        <c:auto val="1"/>
        <c:lblAlgn val="ctr"/>
        <c:lblOffset val="100"/>
        <c:noMultiLvlLbl val="0"/>
      </c:catAx>
      <c:valAx>
        <c:axId val="63016768"/>
        <c:scaling>
          <c:orientation val="minMax"/>
          <c:max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Power</a:t>
                </a:r>
                <a:r>
                  <a:rPr lang="en-CA" baseline="0"/>
                  <a:t> draw (kW)</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22048"/>
        <c:crosses val="autoZero"/>
        <c:crossBetween val="between"/>
        <c:majorUnit val="2"/>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2: Power</a:t>
            </a:r>
            <a:r>
              <a:rPr lang="en-CA" baseline="0"/>
              <a:t> draw for different heat pump systems during Ontario's forecasted 2023/24 winter peak electricity demand hour</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BAAD-470E-BC0B-A3613FA6C5A0}"/>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33E0-46D2-9E0B-AB429873EBEF}"/>
              </c:ext>
            </c:extLst>
          </c:dPt>
          <c:cat>
            <c:strRef>
              <c:extLst>
                <c:ext xmlns:c15="http://schemas.microsoft.com/office/drawing/2012/chart" uri="{02D57815-91ED-43cb-92C2-25804820EDAC}">
                  <c15:fullRef>
                    <c15:sqref>'Fig 2'!$A$4:$A$10</c15:sqref>
                  </c15:fullRef>
                </c:ext>
              </c:extLst>
              <c:f>('Fig 2'!$A$4,'Fig 2'!$A$8)</c:f>
              <c:strCache>
                <c:ptCount val="2"/>
                <c:pt idx="0">
                  <c:v>ASHP +HPWH</c:v>
                </c:pt>
                <c:pt idx="1">
                  <c:v>GSHP/HPWH</c:v>
                </c:pt>
              </c:strCache>
            </c:strRef>
          </c:cat>
          <c:val>
            <c:numRef>
              <c:extLst>
                <c:ext xmlns:c15="http://schemas.microsoft.com/office/drawing/2012/chart" uri="{02D57815-91ED-43cb-92C2-25804820EDAC}">
                  <c15:fullRef>
                    <c15:sqref>'Fig 2'!$B$4:$B$10</c15:sqref>
                  </c15:fullRef>
                </c:ext>
              </c:extLst>
              <c:f>('Fig 2'!$B$4,'Fig 2'!$B$8)</c:f>
              <c:numCache>
                <c:formatCode>0.00</c:formatCode>
                <c:ptCount val="2"/>
                <c:pt idx="0">
                  <c:v>5.0023173166820678</c:v>
                </c:pt>
                <c:pt idx="1">
                  <c:v>2.1117591584866422</c:v>
                </c:pt>
              </c:numCache>
            </c:numRef>
          </c:val>
          <c:extLst>
            <c:ext xmlns:c15="http://schemas.microsoft.com/office/drawing/2012/chart" uri="{02D57815-91ED-43cb-92C2-25804820EDAC}">
              <c15:categoryFilterExceptions>
                <c15:categoryFilterException>
                  <c15:sqref>'Fig 2'!$B$9</c15:sqref>
                  <c15:spPr xmlns:c15="http://schemas.microsoft.com/office/drawing/2012/chart">
                    <a:solidFill>
                      <a:schemeClr val="accent2">
                        <a:lumMod val="60000"/>
                      </a:schemeClr>
                    </a:solidFill>
                    <a:ln>
                      <a:noFill/>
                    </a:ln>
                    <a:effectLst/>
                  </c15:spPr>
                  <c15:invertIfNegative val="0"/>
                  <c15:bubble3D val="0"/>
                </c15:categoryFilterException>
                <c15:categoryFilterException>
                  <c15:sqref>'Fig 2'!$B$10</c15:sqref>
                  <c15:spPr xmlns:c15="http://schemas.microsoft.com/office/drawing/2012/chart">
                    <a:solidFill>
                      <a:schemeClr val="accent3">
                        <a:lumMod val="60000"/>
                      </a:schemeClr>
                    </a:solidFill>
                    <a:ln>
                      <a:noFill/>
                    </a:ln>
                    <a:effectLst/>
                  </c15:spPr>
                  <c15:invertIfNegative val="0"/>
                  <c15:bubble3D val="0"/>
                </c15:categoryFilterException>
              </c15:categoryFilterExceptions>
            </c:ext>
            <c:ext xmlns:c16="http://schemas.microsoft.com/office/drawing/2014/chart" uri="{C3380CC4-5D6E-409C-BE32-E72D297353CC}">
              <c16:uniqueId val="{00000004-BAAD-470E-BC0B-A3613FA6C5A0}"/>
            </c:ext>
          </c:extLst>
        </c:ser>
        <c:dLbls>
          <c:showLegendKey val="0"/>
          <c:showVal val="0"/>
          <c:showCatName val="0"/>
          <c:showSerName val="0"/>
          <c:showPercent val="0"/>
          <c:showBubbleSize val="0"/>
        </c:dLbls>
        <c:gapWidth val="182"/>
        <c:axId val="63022048"/>
        <c:axId val="63016768"/>
      </c:barChart>
      <c:catAx>
        <c:axId val="63022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16768"/>
        <c:crosses val="autoZero"/>
        <c:auto val="1"/>
        <c:lblAlgn val="ctr"/>
        <c:lblOffset val="100"/>
        <c:noMultiLvlLbl val="0"/>
      </c:catAx>
      <c:valAx>
        <c:axId val="63016768"/>
        <c:scaling>
          <c:orientation val="minMax"/>
          <c:max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Power</a:t>
                </a:r>
                <a:r>
                  <a:rPr lang="en-CA" baseline="0"/>
                  <a:t> draw (kW)</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22048"/>
        <c:crosses val="autoZero"/>
        <c:crossBetween val="between"/>
        <c:majorUnit val="2"/>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Increase</a:t>
            </a:r>
            <a:r>
              <a:rPr lang="en-CA" baseline="0"/>
              <a:t> in peak power draw with 100% heat pump adoption (morning minimum)</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6199781277340333"/>
          <c:y val="0.25257735640187834"/>
          <c:w val="0.80466885389326337"/>
          <c:h val="0.7043990929705215"/>
        </c:manualLayout>
      </c:layout>
      <c:barChart>
        <c:barDir val="col"/>
        <c:grouping val="clustered"/>
        <c:varyColors val="0"/>
        <c:ser>
          <c:idx val="2"/>
          <c:order val="2"/>
          <c:tx>
            <c:strRef>
              <c:f>'Fig 3'!$AG$5</c:f>
              <c:strCache>
                <c:ptCount val="1"/>
              </c:strCache>
            </c:strRef>
          </c:tx>
          <c:spPr>
            <a:solidFill>
              <a:schemeClr val="accent3"/>
            </a:solidFill>
            <a:ln>
              <a:noFill/>
            </a:ln>
            <a:effectLst/>
          </c:spPr>
          <c:invertIfNegative val="0"/>
          <c:dPt>
            <c:idx val="0"/>
            <c:invertIfNegative val="0"/>
            <c:bubble3D val="0"/>
            <c:spPr>
              <a:solidFill>
                <a:schemeClr val="accent3"/>
              </a:solidFill>
              <a:ln>
                <a:noFill/>
              </a:ln>
              <a:effectLst/>
            </c:spPr>
            <c:extLst>
              <c:ext xmlns:c16="http://schemas.microsoft.com/office/drawing/2014/chart" uri="{C3380CC4-5D6E-409C-BE32-E72D297353CC}">
                <c16:uniqueId val="{00000001-3C2E-4420-9D65-F39E336E8E68}"/>
              </c:ext>
            </c:extLst>
          </c:dPt>
          <c:dPt>
            <c:idx val="1"/>
            <c:invertIfNegative val="0"/>
            <c:bubble3D val="0"/>
            <c:spPr>
              <a:solidFill>
                <a:schemeClr val="tx2"/>
              </a:solidFill>
              <a:ln>
                <a:noFill/>
              </a:ln>
              <a:effectLst/>
            </c:spPr>
            <c:extLst>
              <c:ext xmlns:c16="http://schemas.microsoft.com/office/drawing/2014/chart" uri="{C3380CC4-5D6E-409C-BE32-E72D297353CC}">
                <c16:uniqueId val="{00000003-3C2E-4420-9D65-F39E336E8E68}"/>
              </c:ext>
            </c:extLst>
          </c:dPt>
          <c:dPt>
            <c:idx val="2"/>
            <c:invertIfNegative val="0"/>
            <c:bubble3D val="0"/>
            <c:spPr>
              <a:solidFill>
                <a:schemeClr val="accent1"/>
              </a:solidFill>
              <a:ln>
                <a:noFill/>
              </a:ln>
              <a:effectLst/>
            </c:spPr>
            <c:extLst>
              <c:ext xmlns:c16="http://schemas.microsoft.com/office/drawing/2014/chart" uri="{C3380CC4-5D6E-409C-BE32-E72D297353CC}">
                <c16:uniqueId val="{00000005-3C2E-4420-9D65-F39E336E8E68}"/>
              </c:ext>
            </c:extLst>
          </c:dPt>
          <c:dPt>
            <c:idx val="3"/>
            <c:invertIfNegative val="0"/>
            <c:bubble3D val="0"/>
            <c:spPr>
              <a:solidFill>
                <a:schemeClr val="accent2"/>
              </a:solidFill>
              <a:ln>
                <a:noFill/>
              </a:ln>
              <a:effectLst/>
            </c:spPr>
            <c:extLst>
              <c:ext xmlns:c16="http://schemas.microsoft.com/office/drawing/2014/chart" uri="{C3380CC4-5D6E-409C-BE32-E72D297353CC}">
                <c16:uniqueId val="{00000007-3C2E-4420-9D65-F39E336E8E68}"/>
              </c:ext>
            </c:extLst>
          </c:dPt>
          <c:dPt>
            <c:idx val="4"/>
            <c:invertIfNegative val="0"/>
            <c:bubble3D val="0"/>
            <c:spPr>
              <a:solidFill>
                <a:schemeClr val="accent4"/>
              </a:solidFill>
              <a:ln>
                <a:noFill/>
              </a:ln>
              <a:effectLst/>
            </c:spPr>
            <c:extLst>
              <c:ext xmlns:c16="http://schemas.microsoft.com/office/drawing/2014/chart" uri="{C3380CC4-5D6E-409C-BE32-E72D297353CC}">
                <c16:uniqueId val="{00000009-3C2E-4420-9D65-F39E336E8E68}"/>
              </c:ext>
            </c:extLst>
          </c:dPt>
          <c:cat>
            <c:numRef>
              <c:extLst>
                <c:ext xmlns:c15="http://schemas.microsoft.com/office/drawing/2012/chart" uri="{02D57815-91ED-43cb-92C2-25804820EDAC}">
                  <c15:fullRef>
                    <c15:sqref>'Fig 3'!$AD$6:$AD$11</c15:sqref>
                  </c15:fullRef>
                </c:ext>
              </c:extLst>
              <c:f>'Fig 3'!$AD$6:$AD$10</c:f>
              <c:numCache>
                <c:formatCode>General</c:formatCode>
                <c:ptCount val="5"/>
              </c:numCache>
            </c:numRef>
          </c:cat>
          <c:val>
            <c:numRef>
              <c:extLst>
                <c:ext xmlns:c15="http://schemas.microsoft.com/office/drawing/2012/chart" uri="{02D57815-91ED-43cb-92C2-25804820EDAC}">
                  <c15:fullRef>
                    <c15:sqref>'Fig 3'!$AG$6:$AG$11</c15:sqref>
                  </c15:fullRef>
                </c:ext>
              </c:extLst>
              <c:f>'Fig 3'!$AG$6:$AG$10</c:f>
              <c:numCache>
                <c:formatCode>0.00</c:formatCode>
                <c:ptCount val="5"/>
              </c:numCache>
            </c:numRef>
          </c:val>
          <c:extLst>
            <c:ext xmlns:c16="http://schemas.microsoft.com/office/drawing/2014/chart" uri="{C3380CC4-5D6E-409C-BE32-E72D297353CC}">
              <c16:uniqueId val="{0000000A-3C2E-4420-9D65-F39E336E8E68}"/>
            </c:ext>
          </c:extLst>
        </c:ser>
        <c:dLbls>
          <c:showLegendKey val="0"/>
          <c:showVal val="0"/>
          <c:showCatName val="0"/>
          <c:showSerName val="0"/>
          <c:showPercent val="0"/>
          <c:showBubbleSize val="0"/>
        </c:dLbls>
        <c:gapWidth val="219"/>
        <c:overlap val="-27"/>
        <c:axId val="50542176"/>
        <c:axId val="50541216"/>
        <c:extLst>
          <c:ext xmlns:c15="http://schemas.microsoft.com/office/drawing/2012/chart" uri="{02D57815-91ED-43cb-92C2-25804820EDAC}">
            <c15:filteredBarSeries>
              <c15:ser>
                <c:idx val="0"/>
                <c:order val="0"/>
                <c:tx>
                  <c:strRef>
                    <c:extLst>
                      <c:ext uri="{02D57815-91ED-43cb-92C2-25804820EDAC}">
                        <c15:formulaRef>
                          <c15:sqref>'Fig 3'!$AE$5</c15:sqref>
                        </c15:formulaRef>
                      </c:ext>
                    </c:extLst>
                    <c:strCache>
                      <c:ptCount val="1"/>
                    </c:strCache>
                  </c:strRef>
                </c:tx>
                <c:spPr>
                  <a:solidFill>
                    <a:schemeClr val="accent1"/>
                  </a:solidFill>
                  <a:ln>
                    <a:noFill/>
                  </a:ln>
                  <a:effectLst/>
                </c:spPr>
                <c:invertIfNegative val="0"/>
                <c:cat>
                  <c:numRef>
                    <c:extLst>
                      <c:ext uri="{02D57815-91ED-43cb-92C2-25804820EDAC}">
                        <c15:fullRef>
                          <c15:sqref>'Fig 3'!$AD$6:$AD$11</c15:sqref>
                        </c15:fullRef>
                        <c15:formulaRef>
                          <c15:sqref>'Fig 3'!$AD$6:$AD$10</c15:sqref>
                        </c15:formulaRef>
                      </c:ext>
                    </c:extLst>
                    <c:numCache>
                      <c:formatCode>General</c:formatCode>
                      <c:ptCount val="5"/>
                    </c:numCache>
                  </c:numRef>
                </c:cat>
                <c:val>
                  <c:numRef>
                    <c:extLst>
                      <c:ext uri="{02D57815-91ED-43cb-92C2-25804820EDAC}">
                        <c15:fullRef>
                          <c15:sqref>'Fig 3'!$AE$6:$AE$11</c15:sqref>
                        </c15:fullRef>
                        <c15:formulaRef>
                          <c15:sqref>'Fig 3'!$AE$6:$AE$10</c15:sqref>
                        </c15:formulaRef>
                      </c:ext>
                    </c:extLst>
                    <c:numCache>
                      <c:formatCode>0%</c:formatCode>
                      <c:ptCount val="5"/>
                    </c:numCache>
                  </c:numRef>
                </c:val>
                <c:extLst>
                  <c:ext xmlns:c16="http://schemas.microsoft.com/office/drawing/2014/chart" uri="{C3380CC4-5D6E-409C-BE32-E72D297353CC}">
                    <c16:uniqueId val="{0000000B-3C2E-4420-9D65-F39E336E8E68}"/>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'Fig 3'!$AF$5</c15:sqref>
                        </c15:formulaRef>
                      </c:ext>
                    </c:extLst>
                    <c:strCache>
                      <c:ptCount val="1"/>
                    </c:strCache>
                  </c:strRef>
                </c:tx>
                <c:spPr>
                  <a:solidFill>
                    <a:schemeClr val="accent2"/>
                  </a:solidFill>
                  <a:ln>
                    <a:noFill/>
                  </a:ln>
                  <a:effectLst/>
                </c:spPr>
                <c:invertIfNegative val="0"/>
                <c:cat>
                  <c:numRef>
                    <c:extLst>
                      <c:ext xmlns:c15="http://schemas.microsoft.com/office/drawing/2012/chart" uri="{02D57815-91ED-43cb-92C2-25804820EDAC}">
                        <c15:fullRef>
                          <c15:sqref>'Fig 3'!$AD$6:$AD$11</c15:sqref>
                        </c15:fullRef>
                        <c15:formulaRef>
                          <c15:sqref>'Fig 3'!$AD$6:$AD$10</c15:sqref>
                        </c15:formulaRef>
                      </c:ext>
                    </c:extLst>
                    <c:numCache>
                      <c:formatCode>General</c:formatCode>
                      <c:ptCount val="5"/>
                    </c:numCache>
                  </c:numRef>
                </c:cat>
                <c:val>
                  <c:numRef>
                    <c:extLst>
                      <c:ext xmlns:c15="http://schemas.microsoft.com/office/drawing/2012/chart" uri="{02D57815-91ED-43cb-92C2-25804820EDAC}">
                        <c15:fullRef>
                          <c15:sqref>'Fig 3'!$AF$6:$AF$11</c15:sqref>
                        </c15:fullRef>
                        <c15:formulaRef>
                          <c15:sqref>'Fig 3'!$AF$6:$AF$10</c15:sqref>
                        </c15:formulaRef>
                      </c:ext>
                    </c:extLst>
                    <c:numCache>
                      <c:formatCode>0.00</c:formatCode>
                      <c:ptCount val="5"/>
                    </c:numCache>
                  </c:numRef>
                </c:val>
                <c:extLst xmlns:c15="http://schemas.microsoft.com/office/drawing/2012/chart">
                  <c:ext xmlns:c16="http://schemas.microsoft.com/office/drawing/2014/chart" uri="{C3380CC4-5D6E-409C-BE32-E72D297353CC}">
                    <c16:uniqueId val="{0000000C-3C2E-4420-9D65-F39E336E8E68}"/>
                  </c:ext>
                </c:extLst>
              </c15:ser>
            </c15:filteredBarSeries>
          </c:ext>
        </c:extLst>
      </c:barChart>
      <c:catAx>
        <c:axId val="50542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541216"/>
        <c:crosses val="autoZero"/>
        <c:auto val="1"/>
        <c:lblAlgn val="ctr"/>
        <c:lblOffset val="100"/>
        <c:noMultiLvlLbl val="0"/>
      </c:catAx>
      <c:valAx>
        <c:axId val="505412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Increase in power draw (GW)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5421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3: Three scenarios for Ontario's total power draw for home heating during the  forecasted 2023/24 winter peak electricity demand hour</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'Fig 3'!$A$6</c:f>
              <c:strCache>
                <c:ptCount val="1"/>
                <c:pt idx="0">
                  <c:v>existing mix of space and water heating systems</c:v>
                </c:pt>
              </c:strCache>
            </c:strRef>
          </c:tx>
          <c:spPr>
            <a:solidFill>
              <a:schemeClr val="accent1"/>
            </a:solidFill>
            <a:ln>
              <a:noFill/>
            </a:ln>
            <a:effectLst/>
          </c:spPr>
          <c:invertIfNegative val="0"/>
          <c:cat>
            <c:strRef>
              <c:f>'Fig 3'!$C$5</c:f>
              <c:strCache>
                <c:ptCount val="1"/>
                <c:pt idx="0">
                  <c:v>power draw</c:v>
                </c:pt>
              </c:strCache>
              <c:extLst/>
            </c:strRef>
          </c:cat>
          <c:val>
            <c:numRef>
              <c:f>'Fig 3'!$C$6</c:f>
              <c:numCache>
                <c:formatCode>0.00</c:formatCode>
                <c:ptCount val="1"/>
                <c:pt idx="0">
                  <c:v>8.7931228560023236</c:v>
                </c:pt>
              </c:numCache>
              <c:extLst/>
            </c:numRef>
          </c:val>
          <c:extLst>
            <c:ext xmlns:c16="http://schemas.microsoft.com/office/drawing/2014/chart" uri="{C3380CC4-5D6E-409C-BE32-E72D297353CC}">
              <c16:uniqueId val="{00000000-34E2-4679-B855-89451809BE3A}"/>
            </c:ext>
          </c:extLst>
        </c:ser>
        <c:ser>
          <c:idx val="1"/>
          <c:order val="1"/>
          <c:tx>
            <c:strRef>
              <c:f>'Fig 3'!$A$7</c:f>
              <c:strCache>
                <c:ptCount val="1"/>
                <c:pt idx="0">
                  <c:v>100% of homes have ASHPs and HPWHs</c:v>
                </c:pt>
              </c:strCache>
            </c:strRef>
          </c:tx>
          <c:spPr>
            <a:solidFill>
              <a:schemeClr val="accent2"/>
            </a:solidFill>
            <a:ln>
              <a:noFill/>
            </a:ln>
            <a:effectLst/>
          </c:spPr>
          <c:invertIfNegative val="0"/>
          <c:cat>
            <c:strRef>
              <c:f>'Fig 3'!$C$5</c:f>
              <c:strCache>
                <c:ptCount val="1"/>
                <c:pt idx="0">
                  <c:v>power draw</c:v>
                </c:pt>
              </c:strCache>
              <c:extLst/>
            </c:strRef>
          </c:cat>
          <c:val>
            <c:numRef>
              <c:f>'Fig 3'!$C$7</c:f>
              <c:numCache>
                <c:formatCode>0.00</c:formatCode>
                <c:ptCount val="1"/>
                <c:pt idx="0">
                  <c:v>18.766268448292529</c:v>
                </c:pt>
              </c:numCache>
              <c:extLst/>
            </c:numRef>
          </c:val>
          <c:extLst>
            <c:ext xmlns:c16="http://schemas.microsoft.com/office/drawing/2014/chart" uri="{C3380CC4-5D6E-409C-BE32-E72D297353CC}">
              <c16:uniqueId val="{00000001-34E2-4679-B855-89451809BE3A}"/>
            </c:ext>
          </c:extLst>
        </c:ser>
        <c:ser>
          <c:idx val="5"/>
          <c:order val="5"/>
          <c:tx>
            <c:strRef>
              <c:f>'Fig 3'!$A$11</c:f>
              <c:strCache>
                <c:ptCount val="1"/>
                <c:pt idx="0">
                  <c:v>100% of homes have GSHPs and HPWHs </c:v>
                </c:pt>
              </c:strCache>
            </c:strRef>
          </c:tx>
          <c:spPr>
            <a:solidFill>
              <a:schemeClr val="accent6"/>
            </a:solidFill>
            <a:ln>
              <a:noFill/>
            </a:ln>
            <a:effectLst/>
          </c:spPr>
          <c:invertIfNegative val="0"/>
          <c:cat>
            <c:strRef>
              <c:f>'Fig 3'!$C$5</c:f>
              <c:strCache>
                <c:ptCount val="1"/>
                <c:pt idx="0">
                  <c:v>power draw</c:v>
                </c:pt>
              </c:strCache>
              <c:extLst/>
            </c:strRef>
          </c:cat>
          <c:val>
            <c:numRef>
              <c:f>'Fig 3'!$C$11</c:f>
              <c:numCache>
                <c:formatCode>0.00</c:formatCode>
                <c:ptCount val="1"/>
                <c:pt idx="0">
                  <c:v>7.9222961594500152</c:v>
                </c:pt>
              </c:numCache>
              <c:extLst/>
            </c:numRef>
          </c:val>
          <c:extLst>
            <c:ext xmlns:c16="http://schemas.microsoft.com/office/drawing/2014/chart" uri="{C3380CC4-5D6E-409C-BE32-E72D297353CC}">
              <c16:uniqueId val="{00000002-34E2-4679-B855-89451809BE3A}"/>
            </c:ext>
          </c:extLst>
        </c:ser>
        <c:ser>
          <c:idx val="6"/>
          <c:order val="6"/>
          <c:tx>
            <c:strRef>
              <c:f>'Fig 3'!#REF!</c:f>
              <c:strCache>
                <c:ptCount val="1"/>
                <c:pt idx="0">
                  <c:v>#REF!</c:v>
                </c:pt>
              </c:strCache>
              <c:extLst xmlns:c15="http://schemas.microsoft.com/office/drawing/2012/chart"/>
            </c:strRef>
          </c:tx>
          <c:spPr>
            <a:solidFill>
              <a:schemeClr val="accent1">
                <a:lumMod val="60000"/>
              </a:schemeClr>
            </a:solidFill>
            <a:ln>
              <a:noFill/>
            </a:ln>
            <a:effectLst/>
          </c:spPr>
          <c:invertIfNegative val="0"/>
          <c:cat>
            <c:strRef>
              <c:f>'Fig 3'!$C$5</c:f>
              <c:strCache>
                <c:ptCount val="1"/>
                <c:pt idx="0">
                  <c:v>power draw</c:v>
                </c:pt>
              </c:strCache>
              <c:extLst/>
            </c:strRef>
          </c:cat>
          <c:val>
            <c:numRef>
              <c:f>'Fig 3'!#REF!</c:f>
              <c:extLst xmlns:c15="http://schemas.microsoft.com/office/drawing/2012/chart"/>
            </c:numRef>
          </c:val>
          <c:extLst xmlns:c15="http://schemas.microsoft.com/office/drawing/2012/chart">
            <c:ext xmlns:c16="http://schemas.microsoft.com/office/drawing/2014/chart" uri="{C3380CC4-5D6E-409C-BE32-E72D297353CC}">
              <c16:uniqueId val="{00000006-34E2-4679-B855-89451809BE3A}"/>
            </c:ext>
          </c:extLst>
        </c:ser>
        <c:ser>
          <c:idx val="7"/>
          <c:order val="7"/>
          <c:tx>
            <c:strRef>
              <c:f>'Fig 3'!#REF!</c:f>
              <c:strCache>
                <c:ptCount val="1"/>
                <c:pt idx="0">
                  <c:v>#REF!</c:v>
                </c:pt>
              </c:strCache>
              <c:extLst xmlns:c15="http://schemas.microsoft.com/office/drawing/2012/chart"/>
            </c:strRef>
          </c:tx>
          <c:spPr>
            <a:solidFill>
              <a:schemeClr val="accent2">
                <a:lumMod val="60000"/>
              </a:schemeClr>
            </a:solidFill>
            <a:ln>
              <a:noFill/>
            </a:ln>
            <a:effectLst/>
          </c:spPr>
          <c:invertIfNegative val="0"/>
          <c:cat>
            <c:strRef>
              <c:f>'Fig 3'!$C$5</c:f>
              <c:strCache>
                <c:ptCount val="1"/>
                <c:pt idx="0">
                  <c:v>power draw</c:v>
                </c:pt>
              </c:strCache>
              <c:extLst/>
            </c:strRef>
          </c:cat>
          <c:val>
            <c:numRef>
              <c:f>'Fig 3'!#REF!</c:f>
              <c:extLst xmlns:c15="http://schemas.microsoft.com/office/drawing/2012/chart"/>
            </c:numRef>
          </c:val>
          <c:extLst xmlns:c15="http://schemas.microsoft.com/office/drawing/2012/chart">
            <c:ext xmlns:c16="http://schemas.microsoft.com/office/drawing/2014/chart" uri="{C3380CC4-5D6E-409C-BE32-E72D297353CC}">
              <c16:uniqueId val="{00000007-34E2-4679-B855-89451809BE3A}"/>
            </c:ext>
          </c:extLst>
        </c:ser>
        <c:dLbls>
          <c:showLegendKey val="0"/>
          <c:showVal val="0"/>
          <c:showCatName val="0"/>
          <c:showSerName val="0"/>
          <c:showPercent val="0"/>
          <c:showBubbleSize val="0"/>
        </c:dLbls>
        <c:gapWidth val="219"/>
        <c:overlap val="-27"/>
        <c:axId val="697474383"/>
        <c:axId val="1252067407"/>
        <c:extLst>
          <c:ext xmlns:c15="http://schemas.microsoft.com/office/drawing/2012/chart" uri="{02D57815-91ED-43cb-92C2-25804820EDAC}">
            <c15:filteredBarSeries>
              <c15:ser>
                <c:idx val="2"/>
                <c:order val="2"/>
                <c:tx>
                  <c:strRef>
                    <c:extLst>
                      <c:ext uri="{02D57815-91ED-43cb-92C2-25804820EDAC}">
                        <c15:formulaRef>
                          <c15:sqref>'Fig 3'!$A$8</c15:sqref>
                        </c15:formulaRef>
                      </c:ext>
                    </c:extLst>
                    <c:strCache>
                      <c:ptCount val="1"/>
                      <c:pt idx="0">
                        <c:v>ASHP/HPWH + ETS</c:v>
                      </c:pt>
                    </c:strCache>
                  </c:strRef>
                </c:tx>
                <c:spPr>
                  <a:solidFill>
                    <a:schemeClr val="accent3"/>
                  </a:solidFill>
                  <a:ln>
                    <a:noFill/>
                  </a:ln>
                  <a:effectLst/>
                </c:spPr>
                <c:invertIfNegative val="0"/>
                <c:cat>
                  <c:strRef>
                    <c:extLst>
                      <c:ext uri="{02D57815-91ED-43cb-92C2-25804820EDAC}">
                        <c15:formulaRef>
                          <c15:sqref>'Fig 3'!$C$5</c15:sqref>
                        </c15:formulaRef>
                      </c:ext>
                    </c:extLst>
                    <c:strCache>
                      <c:ptCount val="1"/>
                      <c:pt idx="0">
                        <c:v>power draw</c:v>
                      </c:pt>
                    </c:strCache>
                  </c:strRef>
                </c:cat>
                <c:val>
                  <c:numRef>
                    <c:extLst>
                      <c:ext uri="{02D57815-91ED-43cb-92C2-25804820EDAC}">
                        <c15:formulaRef>
                          <c15:sqref>'Fig 3'!$C$8</c15:sqref>
                        </c15:formulaRef>
                      </c:ext>
                    </c:extLst>
                    <c:numCache>
                      <c:formatCode>0.00</c:formatCode>
                      <c:ptCount val="1"/>
                      <c:pt idx="0">
                        <c:v>3.8434219949999999</c:v>
                      </c:pt>
                    </c:numCache>
                  </c:numRef>
                </c:val>
                <c:extLst>
                  <c:ext xmlns:c16="http://schemas.microsoft.com/office/drawing/2014/chart" uri="{C3380CC4-5D6E-409C-BE32-E72D297353CC}">
                    <c16:uniqueId val="{00000003-34E2-4679-B855-89451809BE3A}"/>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'Fig 3'!$A$9</c15:sqref>
                        </c15:formulaRef>
                      </c:ext>
                    </c:extLst>
                    <c:strCache>
                      <c:ptCount val="1"/>
                      <c:pt idx="0">
                        <c:v>ASHP/HPWH + home batteries</c:v>
                      </c:pt>
                    </c:strCache>
                  </c:strRef>
                </c:tx>
                <c:spPr>
                  <a:solidFill>
                    <a:schemeClr val="accent4"/>
                  </a:solidFill>
                  <a:ln>
                    <a:noFill/>
                  </a:ln>
                  <a:effectLst/>
                </c:spPr>
                <c:invertIfNegative val="0"/>
                <c:cat>
                  <c:strRef>
                    <c:extLst xmlns:c15="http://schemas.microsoft.com/office/drawing/2012/chart">
                      <c:ext xmlns:c15="http://schemas.microsoft.com/office/drawing/2012/chart" uri="{02D57815-91ED-43cb-92C2-25804820EDAC}">
                        <c15:formulaRef>
                          <c15:sqref>'Fig 3'!$C$5</c15:sqref>
                        </c15:formulaRef>
                      </c:ext>
                    </c:extLst>
                    <c:strCache>
                      <c:ptCount val="1"/>
                      <c:pt idx="0">
                        <c:v>power draw</c:v>
                      </c:pt>
                    </c:strCache>
                  </c:strRef>
                </c:cat>
                <c:val>
                  <c:numRef>
                    <c:extLst xmlns:c15="http://schemas.microsoft.com/office/drawing/2012/chart">
                      <c:ext xmlns:c15="http://schemas.microsoft.com/office/drawing/2012/chart" uri="{02D57815-91ED-43cb-92C2-25804820EDAC}">
                        <c15:formulaRef>
                          <c15:sqref>'Fig 3'!$C$9</c15:sqref>
                        </c15:formulaRef>
                      </c:ext>
                    </c:extLst>
                    <c:numCache>
                      <c:formatCode>0.00</c:formatCode>
                      <c:ptCount val="1"/>
                      <c:pt idx="0">
                        <c:v>0.51893760273676026</c:v>
                      </c:pt>
                    </c:numCache>
                  </c:numRef>
                </c:val>
                <c:extLst xmlns:c15="http://schemas.microsoft.com/office/drawing/2012/chart">
                  <c:ext xmlns:c16="http://schemas.microsoft.com/office/drawing/2014/chart" uri="{C3380CC4-5D6E-409C-BE32-E72D297353CC}">
                    <c16:uniqueId val="{00000004-34E2-4679-B855-89451809BE3A}"/>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'Fig 3'!$A$10</c15:sqref>
                        </c15:formulaRef>
                      </c:ext>
                    </c:extLst>
                    <c:strCache>
                      <c:ptCount val="1"/>
                      <c:pt idx="0">
                        <c:v>ASHP/HPWH + EV battery</c:v>
                      </c:pt>
                    </c:strCache>
                  </c:strRef>
                </c:tx>
                <c:spPr>
                  <a:solidFill>
                    <a:schemeClr val="accent5"/>
                  </a:solidFill>
                  <a:ln>
                    <a:noFill/>
                  </a:ln>
                  <a:effectLst/>
                </c:spPr>
                <c:invertIfNegative val="0"/>
                <c:cat>
                  <c:strRef>
                    <c:extLst xmlns:c15="http://schemas.microsoft.com/office/drawing/2012/chart">
                      <c:ext xmlns:c15="http://schemas.microsoft.com/office/drawing/2012/chart" uri="{02D57815-91ED-43cb-92C2-25804820EDAC}">
                        <c15:formulaRef>
                          <c15:sqref>'Fig 3'!$C$5</c15:sqref>
                        </c15:formulaRef>
                      </c:ext>
                    </c:extLst>
                    <c:strCache>
                      <c:ptCount val="1"/>
                      <c:pt idx="0">
                        <c:v>power draw</c:v>
                      </c:pt>
                    </c:strCache>
                  </c:strRef>
                </c:cat>
                <c:val>
                  <c:numRef>
                    <c:extLst xmlns:c15="http://schemas.microsoft.com/office/drawing/2012/chart">
                      <c:ext xmlns:c15="http://schemas.microsoft.com/office/drawing/2012/chart" uri="{02D57815-91ED-43cb-92C2-25804820EDAC}">
                        <c15:formulaRef>
                          <c15:sqref>'Fig 3'!$C$10</c15:sqref>
                        </c15:formulaRef>
                      </c:ext>
                    </c:extLst>
                    <c:numCache>
                      <c:formatCode>0.00</c:formatCode>
                      <c:ptCount val="1"/>
                      <c:pt idx="0">
                        <c:v>0</c:v>
                      </c:pt>
                    </c:numCache>
                  </c:numRef>
                </c:val>
                <c:extLst xmlns:c15="http://schemas.microsoft.com/office/drawing/2012/chart">
                  <c:ext xmlns:c16="http://schemas.microsoft.com/office/drawing/2014/chart" uri="{C3380CC4-5D6E-409C-BE32-E72D297353CC}">
                    <c16:uniqueId val="{00000005-34E2-4679-B855-89451809BE3A}"/>
                  </c:ext>
                </c:extLst>
              </c15:ser>
            </c15:filteredBarSeries>
          </c:ext>
        </c:extLst>
      </c:barChart>
      <c:catAx>
        <c:axId val="697474383"/>
        <c:scaling>
          <c:orientation val="minMax"/>
        </c:scaling>
        <c:delete val="1"/>
        <c:axPos val="b"/>
        <c:numFmt formatCode="General" sourceLinked="1"/>
        <c:majorTickMark val="none"/>
        <c:minorTickMark val="none"/>
        <c:tickLblPos val="nextTo"/>
        <c:crossAx val="1252067407"/>
        <c:crosses val="autoZero"/>
        <c:auto val="1"/>
        <c:lblAlgn val="ctr"/>
        <c:lblOffset val="100"/>
        <c:noMultiLvlLbl val="0"/>
      </c:catAx>
      <c:valAx>
        <c:axId val="1252067407"/>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Total power draw (GW)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97474383"/>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4: </a:t>
            </a:r>
            <a:r>
              <a:rPr lang="en-CA"/>
              <a:t>Power</a:t>
            </a:r>
            <a:r>
              <a:rPr lang="en-CA" baseline="0"/>
              <a:t> draws for a single family home's heat pumps with and without electric thermal storage during Ontario's forecasted 2023/24 peak electricity demand hour </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EC29-4767-85DA-A6183789C75F}"/>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EC29-4767-85DA-A6183789C75F}"/>
              </c:ext>
            </c:extLst>
          </c:dPt>
          <c:cat>
            <c:strRef>
              <c:extLst>
                <c:ext xmlns:c15="http://schemas.microsoft.com/office/drawing/2012/chart" uri="{02D57815-91ED-43cb-92C2-25804820EDAC}">
                  <c15:fullRef>
                    <c15:sqref>'Fig 4'!$A$4:$A$10</c15:sqref>
                  </c15:fullRef>
                </c:ext>
              </c:extLst>
              <c:f>'Fig 4'!$A$4:$A$5</c:f>
              <c:strCache>
                <c:ptCount val="2"/>
                <c:pt idx="0">
                  <c:v>ASHP +HPWH</c:v>
                </c:pt>
                <c:pt idx="1">
                  <c:v>ASHP with ETS for peak hours + HPWH</c:v>
                </c:pt>
              </c:strCache>
            </c:strRef>
          </c:cat>
          <c:val>
            <c:numRef>
              <c:extLst>
                <c:ext xmlns:c15="http://schemas.microsoft.com/office/drawing/2012/chart" uri="{02D57815-91ED-43cb-92C2-25804820EDAC}">
                  <c15:fullRef>
                    <c15:sqref>'Fig 4'!$B$4:$B$10</c15:sqref>
                  </c15:fullRef>
                </c:ext>
              </c:extLst>
              <c:f>'Fig 4'!$B$4:$B$5</c:f>
              <c:numCache>
                <c:formatCode>0.00</c:formatCode>
                <c:ptCount val="2"/>
                <c:pt idx="0">
                  <c:v>5.0023173166820678</c:v>
                </c:pt>
                <c:pt idx="1">
                  <c:v>1.0244986345516411</c:v>
                </c:pt>
              </c:numCache>
            </c:numRef>
          </c:val>
          <c:extLst>
            <c:ext xmlns:c15="http://schemas.microsoft.com/office/drawing/2012/chart" uri="{02D57815-91ED-43cb-92C2-25804820EDAC}">
              <c15:categoryFilterExceptions>
                <c15:categoryFilterException>
                  <c15:sqref>'Fig 4'!$B$8</c15:sqref>
                  <c15:spPr xmlns:c15="http://schemas.microsoft.com/office/drawing/2012/chart">
                    <a:solidFill>
                      <a:schemeClr val="accent6"/>
                    </a:solidFill>
                    <a:ln>
                      <a:noFill/>
                    </a:ln>
                    <a:effectLst/>
                  </c15:spPr>
                  <c15:invertIfNegative val="0"/>
                  <c15:bubble3D val="0"/>
                </c15:categoryFilterException>
                <c15:categoryFilterException>
                  <c15:sqref>'Fig 4'!$B$9</c15:sqref>
                  <c15:spPr xmlns:c15="http://schemas.microsoft.com/office/drawing/2012/chart">
                    <a:solidFill>
                      <a:schemeClr val="accent2">
                        <a:lumMod val="60000"/>
                      </a:schemeClr>
                    </a:solidFill>
                    <a:ln>
                      <a:noFill/>
                    </a:ln>
                    <a:effectLst/>
                  </c15:spPr>
                  <c15:invertIfNegative val="0"/>
                  <c15:bubble3D val="0"/>
                </c15:categoryFilterException>
                <c15:categoryFilterException>
                  <c15:sqref>'Fig 4'!$B$10</c15:sqref>
                  <c15:spPr xmlns:c15="http://schemas.microsoft.com/office/drawing/2012/chart">
                    <a:solidFill>
                      <a:schemeClr val="accent3">
                        <a:lumMod val="60000"/>
                      </a:schemeClr>
                    </a:solidFill>
                    <a:ln>
                      <a:noFill/>
                    </a:ln>
                    <a:effectLst/>
                  </c15:spPr>
                  <c15:invertIfNegative val="0"/>
                  <c15:bubble3D val="0"/>
                </c15:categoryFilterException>
              </c15:categoryFilterExceptions>
            </c:ext>
            <c:ext xmlns:c16="http://schemas.microsoft.com/office/drawing/2014/chart" uri="{C3380CC4-5D6E-409C-BE32-E72D297353CC}">
              <c16:uniqueId val="{00000004-EC29-4767-85DA-A6183789C75F}"/>
            </c:ext>
          </c:extLst>
        </c:ser>
        <c:dLbls>
          <c:showLegendKey val="0"/>
          <c:showVal val="0"/>
          <c:showCatName val="0"/>
          <c:showSerName val="0"/>
          <c:showPercent val="0"/>
          <c:showBubbleSize val="0"/>
        </c:dLbls>
        <c:gapWidth val="182"/>
        <c:axId val="63022048"/>
        <c:axId val="63016768"/>
      </c:barChart>
      <c:catAx>
        <c:axId val="63022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16768"/>
        <c:crosses val="autoZero"/>
        <c:auto val="1"/>
        <c:lblAlgn val="ctr"/>
        <c:lblOffset val="100"/>
        <c:noMultiLvlLbl val="0"/>
      </c:catAx>
      <c:valAx>
        <c:axId val="63016768"/>
        <c:scaling>
          <c:orientation val="minMax"/>
          <c:max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Power</a:t>
                </a:r>
                <a:r>
                  <a:rPr lang="en-CA" baseline="0"/>
                  <a:t> draw (kW)</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22048"/>
        <c:crosses val="autoZero"/>
        <c:crossBetween val="between"/>
        <c:majorUnit val="2"/>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5: Power</a:t>
            </a:r>
            <a:r>
              <a:rPr lang="en-CA" baseline="0"/>
              <a:t> draw for a single family home's heat pumps powered with battery systems during Ontario's forecasted 2023/24 peak electricity demand hour </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EC44-4F4F-B892-5D23276C068E}"/>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EC44-4F4F-B892-5D23276C068E}"/>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EC44-4F4F-B892-5D23276C068E}"/>
              </c:ext>
            </c:extLst>
          </c:dPt>
          <c:cat>
            <c:strRef>
              <c:extLst>
                <c:ext xmlns:c15="http://schemas.microsoft.com/office/drawing/2012/chart" uri="{02D57815-91ED-43cb-92C2-25804820EDAC}">
                  <c15:fullRef>
                    <c15:sqref>'Fig 5'!$A$4:$A$10</c15:sqref>
                  </c15:fullRef>
                </c:ext>
              </c:extLst>
              <c:f>('Fig 5'!$A$4,'Fig 5'!$A$6:$A$7)</c:f>
              <c:strCache>
                <c:ptCount val="3"/>
                <c:pt idx="0">
                  <c:v>ASHP +HPWH</c:v>
                </c:pt>
                <c:pt idx="1">
                  <c:v>ASHP/HPWH powered with home batteries</c:v>
                </c:pt>
                <c:pt idx="2">
                  <c:v>ASHP/HPWH powered with EV battery</c:v>
                </c:pt>
              </c:strCache>
            </c:strRef>
          </c:cat>
          <c:val>
            <c:numRef>
              <c:extLst>
                <c:ext xmlns:c15="http://schemas.microsoft.com/office/drawing/2012/chart" uri="{02D57815-91ED-43cb-92C2-25804820EDAC}">
                  <c15:fullRef>
                    <c15:sqref>'Fig 5'!$B$4:$B$10</c15:sqref>
                  </c15:fullRef>
                </c:ext>
              </c:extLst>
              <c:f>('Fig 5'!$B$4,'Fig 5'!$B$6:$B$7)</c:f>
              <c:numCache>
                <c:formatCode>0.00</c:formatCode>
                <c:ptCount val="3"/>
                <c:pt idx="0">
                  <c:v>5.0023173166820678</c:v>
                </c:pt>
                <c:pt idx="1">
                  <c:v>0.13832747642932527</c:v>
                </c:pt>
                <c:pt idx="2">
                  <c:v>0</c:v>
                </c:pt>
              </c:numCache>
            </c:numRef>
          </c:val>
          <c:extLst>
            <c:ext xmlns:c15="http://schemas.microsoft.com/office/drawing/2012/chart" uri="{02D57815-91ED-43cb-92C2-25804820EDAC}">
              <c15:categoryFilterExceptions>
                <c15:categoryFilterException>
                  <c15:sqref>'Fig 5'!$B$5</c15:sqref>
                  <c15:spPr xmlns:c15="http://schemas.microsoft.com/office/drawing/2012/chart">
                    <a:solidFill>
                      <a:schemeClr val="accent2"/>
                    </a:solidFill>
                    <a:ln>
                      <a:noFill/>
                    </a:ln>
                    <a:effectLst/>
                  </c15:spPr>
                  <c15:invertIfNegative val="0"/>
                  <c15:bubble3D val="0"/>
                </c15:categoryFilterException>
                <c15:categoryFilterException>
                  <c15:sqref>'Fig 5'!$B$8</c15:sqref>
                  <c15:spPr xmlns:c15="http://schemas.microsoft.com/office/drawing/2012/chart">
                    <a:solidFill>
                      <a:schemeClr val="accent6"/>
                    </a:solidFill>
                    <a:ln>
                      <a:noFill/>
                    </a:ln>
                    <a:effectLst/>
                  </c15:spPr>
                  <c15:invertIfNegative val="0"/>
                  <c15:bubble3D val="0"/>
                </c15:categoryFilterException>
                <c15:categoryFilterException>
                  <c15:sqref>'Fig 5'!$B$9</c15:sqref>
                  <c15:spPr xmlns:c15="http://schemas.microsoft.com/office/drawing/2012/chart">
                    <a:solidFill>
                      <a:schemeClr val="accent2">
                        <a:lumMod val="60000"/>
                      </a:schemeClr>
                    </a:solidFill>
                    <a:ln>
                      <a:noFill/>
                    </a:ln>
                    <a:effectLst/>
                  </c15:spPr>
                  <c15:invertIfNegative val="0"/>
                  <c15:bubble3D val="0"/>
                </c15:categoryFilterException>
                <c15:categoryFilterException>
                  <c15:sqref>'Fig 5'!$B$10</c15:sqref>
                  <c15:spPr xmlns:c15="http://schemas.microsoft.com/office/drawing/2012/chart">
                    <a:solidFill>
                      <a:schemeClr val="accent3">
                        <a:lumMod val="60000"/>
                      </a:schemeClr>
                    </a:solidFill>
                    <a:ln>
                      <a:noFill/>
                    </a:ln>
                    <a:effectLst/>
                  </c15:spPr>
                  <c15:invertIfNegative val="0"/>
                  <c15:bubble3D val="0"/>
                </c15:categoryFilterException>
              </c15:categoryFilterExceptions>
            </c:ext>
            <c:ext xmlns:c16="http://schemas.microsoft.com/office/drawing/2014/chart" uri="{C3380CC4-5D6E-409C-BE32-E72D297353CC}">
              <c16:uniqueId val="{00000006-EC44-4F4F-B892-5D23276C068E}"/>
            </c:ext>
          </c:extLst>
        </c:ser>
        <c:dLbls>
          <c:showLegendKey val="0"/>
          <c:showVal val="0"/>
          <c:showCatName val="0"/>
          <c:showSerName val="0"/>
          <c:showPercent val="0"/>
          <c:showBubbleSize val="0"/>
        </c:dLbls>
        <c:gapWidth val="182"/>
        <c:axId val="63022048"/>
        <c:axId val="63016768"/>
      </c:barChart>
      <c:catAx>
        <c:axId val="63022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16768"/>
        <c:crosses val="autoZero"/>
        <c:auto val="1"/>
        <c:lblAlgn val="ctr"/>
        <c:lblOffset val="100"/>
        <c:noMultiLvlLbl val="0"/>
      </c:catAx>
      <c:valAx>
        <c:axId val="63016768"/>
        <c:scaling>
          <c:orientation val="minMax"/>
          <c:max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Power</a:t>
                </a:r>
                <a:r>
                  <a:rPr lang="en-CA" baseline="0"/>
                  <a:t> draw (kW)</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22048"/>
        <c:crosses val="autoZero"/>
        <c:crossBetween val="between"/>
        <c:majorUnit val="2"/>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6: Power</a:t>
            </a:r>
            <a:r>
              <a:rPr lang="en-CA" baseline="0"/>
              <a:t> draw for single family home heating systems during Ontario's forecasted 2023/24 winter peak demand hour and on an extreme cold day</a:t>
            </a:r>
            <a:endParaRPr lang="en-CA"/>
          </a:p>
        </c:rich>
      </c:tx>
      <c:overlay val="0"/>
      <c:spPr>
        <a:noFill/>
        <a:ln>
          <a:noFill/>
        </a:ln>
        <a:effectLst/>
      </c:spPr>
    </c:title>
    <c:autoTitleDeleted val="0"/>
    <c:plotArea>
      <c:layout/>
      <c:barChart>
        <c:barDir val="col"/>
        <c:grouping val="clustered"/>
        <c:varyColors val="1"/>
        <c:ser>
          <c:idx val="0"/>
          <c:order val="0"/>
          <c:tx>
            <c:v>extreme cold day</c:v>
          </c:tx>
          <c:spPr>
            <a:solidFill>
              <a:schemeClr val="accent1"/>
            </a:solidFill>
            <a:ln>
              <a:noFill/>
            </a:ln>
            <a:effectLst/>
          </c:spPr>
          <c:invertIfNegative val="0"/>
          <c:cat>
            <c:strRef>
              <c:f>'Fig 6'!$A$4:$A$10</c:f>
              <c:strCache>
                <c:ptCount val="7"/>
                <c:pt idx="0">
                  <c:v>ASHP +HPWH</c:v>
                </c:pt>
                <c:pt idx="1">
                  <c:v>ASHP with ETS for peak hours + HPWH</c:v>
                </c:pt>
                <c:pt idx="2">
                  <c:v>ASHP/HPWH powered with home batteries</c:v>
                </c:pt>
                <c:pt idx="3">
                  <c:v>ASHP/HPWH powered with EV battery</c:v>
                </c:pt>
                <c:pt idx="4">
                  <c:v>GSHP/HPWH</c:v>
                </c:pt>
                <c:pt idx="5">
                  <c:v>Fossil gas space and water heating</c:v>
                </c:pt>
                <c:pt idx="6">
                  <c:v>Electric resistance space and water heating</c:v>
                </c:pt>
              </c:strCache>
            </c:strRef>
          </c:cat>
          <c:val>
            <c:numRef>
              <c:f>'Fig 6'!$B$4:$B$10</c:f>
              <c:numCache>
                <c:formatCode>0.00</c:formatCode>
                <c:ptCount val="7"/>
                <c:pt idx="0">
                  <c:v>9.9806066641275795</c:v>
                </c:pt>
                <c:pt idx="1">
                  <c:v>1.0244986345516411</c:v>
                </c:pt>
                <c:pt idx="2">
                  <c:v>4.9806133281020015</c:v>
                </c:pt>
                <c:pt idx="3">
                  <c:v>0.73507218689754428</c:v>
                </c:pt>
                <c:pt idx="4">
                  <c:v>3.8437349524808275</c:v>
                </c:pt>
                <c:pt idx="5">
                  <c:v>0.67199910436183774</c:v>
                </c:pt>
                <c:pt idx="6">
                  <c:v>12.16817064847919</c:v>
                </c:pt>
              </c:numCache>
            </c:numRef>
          </c:val>
          <c:extLst>
            <c:ext xmlns:c16="http://schemas.microsoft.com/office/drawing/2014/chart" uri="{C3380CC4-5D6E-409C-BE32-E72D297353CC}">
              <c16:uniqueId val="{00000000-A669-48A0-8686-A64ACB2843BC}"/>
            </c:ext>
          </c:extLst>
        </c:ser>
        <c:ser>
          <c:idx val="1"/>
          <c:order val="1"/>
          <c:tx>
            <c:v>winter 2023/24 peak</c:v>
          </c:tx>
          <c:spPr>
            <a:solidFill>
              <a:schemeClr val="accent4"/>
            </a:solidFill>
            <a:ln>
              <a:noFill/>
            </a:ln>
            <a:effectLst/>
          </c:spPr>
          <c:invertIfNegative val="0"/>
          <c:val>
            <c:numRef>
              <c:f>'Fig 6'!$C$4:$C$10</c:f>
              <c:numCache>
                <c:formatCode>0.00</c:formatCode>
                <c:ptCount val="7"/>
                <c:pt idx="0">
                  <c:v>5.0023173166820678</c:v>
                </c:pt>
                <c:pt idx="1">
                  <c:v>1.0244986345516411</c:v>
                </c:pt>
                <c:pt idx="2">
                  <c:v>0.13832747642932527</c:v>
                </c:pt>
                <c:pt idx="3">
                  <c:v>0</c:v>
                </c:pt>
                <c:pt idx="4">
                  <c:v>2.1117591584866422</c:v>
                </c:pt>
                <c:pt idx="5">
                  <c:v>0.67199910436183774</c:v>
                </c:pt>
                <c:pt idx="6">
                  <c:v>9.2197196927214673</c:v>
                </c:pt>
              </c:numCache>
            </c:numRef>
          </c:val>
          <c:extLst>
            <c:ext xmlns:c16="http://schemas.microsoft.com/office/drawing/2014/chart" uri="{C3380CC4-5D6E-409C-BE32-E72D297353CC}">
              <c16:uniqueId val="{00000001-A669-48A0-8686-A64ACB2843BC}"/>
            </c:ext>
          </c:extLst>
        </c:ser>
        <c:dLbls>
          <c:showLegendKey val="0"/>
          <c:showVal val="0"/>
          <c:showCatName val="0"/>
          <c:showSerName val="0"/>
          <c:showPercent val="0"/>
          <c:showBubbleSize val="0"/>
        </c:dLbls>
        <c:gapWidth val="182"/>
        <c:axId val="546421120"/>
        <c:axId val="546413920"/>
      </c:barChart>
      <c:catAx>
        <c:axId val="546421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6413920"/>
        <c:crosses val="autoZero"/>
        <c:auto val="1"/>
        <c:lblAlgn val="ctr"/>
        <c:lblOffset val="100"/>
        <c:noMultiLvlLbl val="0"/>
      </c:catAx>
      <c:valAx>
        <c:axId val="54641392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6421120"/>
        <c:crosses val="autoZero"/>
        <c:crossBetween val="between"/>
        <c:majorUnit val="4"/>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Figure</a:t>
            </a:r>
            <a:r>
              <a:rPr lang="en-US" baseline="0"/>
              <a:t> 7: </a:t>
            </a:r>
            <a:r>
              <a:rPr lang="en-US"/>
              <a:t>Annual energy use for space and water heating in a single family home in kWh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1"/>
        <c:ser>
          <c:idx val="1"/>
          <c:order val="0"/>
          <c:tx>
            <c:strRef>
              <c:f>'Fig 7'!$G$3</c:f>
              <c:strCache>
                <c:ptCount val="1"/>
                <c:pt idx="0">
                  <c:v>Annual kWh energy use for space heating</c:v>
                </c:pt>
              </c:strCache>
            </c:strRef>
          </c:tx>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26FF-4DBF-B725-C354C6BD55C6}"/>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26FF-4DBF-B725-C354C6BD55C6}"/>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26FF-4DBF-B725-C354C6BD55C6}"/>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7-26FF-4DBF-B725-C354C6BD55C6}"/>
              </c:ext>
            </c:extLst>
          </c:dPt>
          <c:dPt>
            <c:idx val="4"/>
            <c:invertIfNegative val="0"/>
            <c:bubble3D val="0"/>
            <c:spPr>
              <a:solidFill>
                <a:schemeClr val="accent5"/>
              </a:solidFill>
              <a:ln>
                <a:noFill/>
              </a:ln>
              <a:effectLst/>
            </c:spPr>
            <c:extLst>
              <c:ext xmlns:c16="http://schemas.microsoft.com/office/drawing/2014/chart" uri="{C3380CC4-5D6E-409C-BE32-E72D297353CC}">
                <c16:uniqueId val="{00000009-26FF-4DBF-B725-C354C6BD55C6}"/>
              </c:ext>
            </c:extLst>
          </c:dPt>
          <c:dPt>
            <c:idx val="5"/>
            <c:invertIfNegative val="0"/>
            <c:bubble3D val="0"/>
            <c:spPr>
              <a:solidFill>
                <a:schemeClr val="accent6"/>
              </a:solidFill>
              <a:ln>
                <a:noFill/>
              </a:ln>
              <a:effectLst/>
            </c:spPr>
            <c:extLst>
              <c:ext xmlns:c16="http://schemas.microsoft.com/office/drawing/2014/chart" uri="{C3380CC4-5D6E-409C-BE32-E72D297353CC}">
                <c16:uniqueId val="{0000000B-26FF-4DBF-B725-C354C6BD55C6}"/>
              </c:ext>
            </c:extLst>
          </c:dPt>
          <c:dPt>
            <c:idx val="6"/>
            <c:invertIfNegative val="0"/>
            <c:bubble3D val="0"/>
            <c:spPr>
              <a:solidFill>
                <a:schemeClr val="accent1">
                  <a:lumMod val="60000"/>
                </a:schemeClr>
              </a:solidFill>
              <a:ln>
                <a:noFill/>
              </a:ln>
              <a:effectLst/>
            </c:spPr>
            <c:extLst>
              <c:ext xmlns:c16="http://schemas.microsoft.com/office/drawing/2014/chart" uri="{C3380CC4-5D6E-409C-BE32-E72D297353CC}">
                <c16:uniqueId val="{0000000D-26FF-4DBF-B725-C354C6BD55C6}"/>
              </c:ext>
            </c:extLst>
          </c:dPt>
          <c:cat>
            <c:strRef>
              <c:f>'Fig 7'!$F$4:$F$10</c:f>
              <c:strCache>
                <c:ptCount val="7"/>
                <c:pt idx="0">
                  <c:v>ASHP +HPWH</c:v>
                </c:pt>
                <c:pt idx="1">
                  <c:v>ASHP with ETS for peak hours + HPWH</c:v>
                </c:pt>
                <c:pt idx="2">
                  <c:v>ASHP/HPWH powered with home batteries</c:v>
                </c:pt>
                <c:pt idx="3">
                  <c:v>ASHP/HPWH powered with EV battery</c:v>
                </c:pt>
                <c:pt idx="4">
                  <c:v>GSHP/HPWH</c:v>
                </c:pt>
                <c:pt idx="5">
                  <c:v>Fossil gas space and water heating</c:v>
                </c:pt>
                <c:pt idx="6">
                  <c:v>Electric resistance space and water heating</c:v>
                </c:pt>
              </c:strCache>
            </c:strRef>
          </c:cat>
          <c:val>
            <c:numRef>
              <c:f>'Fig 7'!$G$4:$G$10</c:f>
              <c:numCache>
                <c:formatCode>_-* #,##0_-;\-* #,##0_-;_-* "-"??_-;_-@_-</c:formatCode>
                <c:ptCount val="7"/>
                <c:pt idx="0">
                  <c:v>9017.9012345679002</c:v>
                </c:pt>
                <c:pt idx="1">
                  <c:v>12391.482385926829</c:v>
                </c:pt>
                <c:pt idx="2">
                  <c:v>9081.8587105624119</c:v>
                </c:pt>
                <c:pt idx="3">
                  <c:v>9145.5029254500132</c:v>
                </c:pt>
                <c:pt idx="4">
                  <c:v>6197.7227227227222</c:v>
                </c:pt>
                <c:pt idx="5">
                  <c:v>26249.01806755695</c:v>
                </c:pt>
                <c:pt idx="6">
                  <c:v>23988.400488400486</c:v>
                </c:pt>
              </c:numCache>
            </c:numRef>
          </c:val>
          <c:extLst>
            <c:ext xmlns:c16="http://schemas.microsoft.com/office/drawing/2014/chart" uri="{C3380CC4-5D6E-409C-BE32-E72D297353CC}">
              <c16:uniqueId val="{0000000E-26FF-4DBF-B725-C354C6BD55C6}"/>
            </c:ext>
          </c:extLst>
        </c:ser>
        <c:dLbls>
          <c:showLegendKey val="0"/>
          <c:showVal val="0"/>
          <c:showCatName val="0"/>
          <c:showSerName val="0"/>
          <c:showPercent val="0"/>
          <c:showBubbleSize val="0"/>
        </c:dLbls>
        <c:gapWidth val="182"/>
        <c:axId val="732621584"/>
        <c:axId val="732623504"/>
      </c:barChart>
      <c:catAx>
        <c:axId val="73262158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2623504"/>
        <c:crosses val="autoZero"/>
        <c:auto val="1"/>
        <c:lblAlgn val="ctr"/>
        <c:lblOffset val="100"/>
        <c:noMultiLvlLbl val="0"/>
      </c:catAx>
      <c:valAx>
        <c:axId val="732623504"/>
        <c:scaling>
          <c:orientation val="minMax"/>
          <c:min val="1.0000000000000003E-4"/>
        </c:scaling>
        <c:delete val="0"/>
        <c:axPos val="t"/>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kWh</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2621584"/>
        <c:crosses val="autoZero"/>
        <c:crossBetween val="between"/>
        <c:majorUnit val="5000"/>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8: Annual cost</a:t>
            </a:r>
            <a:r>
              <a:rPr lang="en-CA" baseline="0"/>
              <a:t> savings by investing in ASHP peak mitigation measures instead of new peak hour electricity grid infrastructure</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8A6A-40B6-BDA1-5E7C1D32EFD7}"/>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8A6A-40B6-BDA1-5E7C1D32EFD7}"/>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8A6A-40B6-BDA1-5E7C1D32EFD7}"/>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9-4F30-470F-8E79-EE95A41FDCDE}"/>
              </c:ext>
            </c:extLst>
          </c:dPt>
          <c:cat>
            <c:strRef>
              <c:f>'Fig 8'!$U$7:$U$10</c:f>
              <c:strCache>
                <c:ptCount val="4"/>
                <c:pt idx="0">
                  <c:v>ETS</c:v>
                </c:pt>
                <c:pt idx="1">
                  <c:v>Home battery</c:v>
                </c:pt>
                <c:pt idx="2">
                  <c:v>EV battery</c:v>
                </c:pt>
                <c:pt idx="3">
                  <c:v>GSHP</c:v>
                </c:pt>
              </c:strCache>
            </c:strRef>
          </c:cat>
          <c:val>
            <c:numRef>
              <c:f>'Fig 8'!$V$7:$V$10</c:f>
              <c:numCache>
                <c:formatCode>"$"#,##0</c:formatCode>
                <c:ptCount val="4"/>
                <c:pt idx="0">
                  <c:v>1372.2372177394211</c:v>
                </c:pt>
                <c:pt idx="1">
                  <c:v>15.786807932206557</c:v>
                </c:pt>
                <c:pt idx="2">
                  <c:v>1995.9925533260555</c:v>
                </c:pt>
                <c:pt idx="3">
                  <c:v>1207.4769452815417</c:v>
                </c:pt>
              </c:numCache>
            </c:numRef>
          </c:val>
          <c:extLst>
            <c:ext xmlns:c16="http://schemas.microsoft.com/office/drawing/2014/chart" uri="{C3380CC4-5D6E-409C-BE32-E72D297353CC}">
              <c16:uniqueId val="{00000000-5CF7-4EEA-B043-7B07EB56144E}"/>
            </c:ext>
          </c:extLst>
        </c:ser>
        <c:dLbls>
          <c:showLegendKey val="0"/>
          <c:showVal val="0"/>
          <c:showCatName val="0"/>
          <c:showSerName val="0"/>
          <c:showPercent val="0"/>
          <c:showBubbleSize val="0"/>
        </c:dLbls>
        <c:gapWidth val="219"/>
        <c:overlap val="-27"/>
        <c:axId val="1154237600"/>
        <c:axId val="1154235936"/>
      </c:barChart>
      <c:catAx>
        <c:axId val="1154237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54235936"/>
        <c:crosses val="autoZero"/>
        <c:auto val="1"/>
        <c:lblAlgn val="ctr"/>
        <c:lblOffset val="100"/>
        <c:noMultiLvlLbl val="0"/>
      </c:catAx>
      <c:valAx>
        <c:axId val="1154235936"/>
        <c:scaling>
          <c:orientation val="minMax"/>
          <c:max val="2000"/>
        </c:scaling>
        <c:delete val="0"/>
        <c:axPos val="l"/>
        <c:majorGridlines>
          <c:spPr>
            <a:ln w="9525" cap="flat" cmpd="sng" algn="ctr">
              <a:solidFill>
                <a:schemeClr val="tx1">
                  <a:lumMod val="15000"/>
                  <a:lumOff val="85000"/>
                </a:schemeClr>
              </a:solidFill>
              <a:round/>
            </a:ln>
            <a:effectLst/>
          </c:spPr>
        </c:majorGridlines>
        <c:numFmt formatCode="&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54237600"/>
        <c:crosses val="autoZero"/>
        <c:crossBetween val="between"/>
        <c:majorUnit val="50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1: Power</a:t>
            </a:r>
            <a:r>
              <a:rPr lang="en-CA" baseline="0"/>
              <a:t> draw for three single family home heating systems during Ontario's forecasted 2023/24 winter peak electricity demand hour</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1D79-4BFD-9E19-3A1FB07AB081}"/>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E66B-4F36-878F-9B68CFF485BA}"/>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E66B-4F36-878F-9B68CFF485BA}"/>
              </c:ext>
            </c:extLst>
          </c:dPt>
          <c:cat>
            <c:strRef>
              <c:extLst>
                <c:ext xmlns:c15="http://schemas.microsoft.com/office/drawing/2012/chart" uri="{02D57815-91ED-43cb-92C2-25804820EDAC}">
                  <c15:fullRef>
                    <c15:sqref>'ON power outcomes'!$A$4:$A$10</c15:sqref>
                  </c15:fullRef>
                </c:ext>
              </c:extLst>
              <c:f>('ON power outcomes'!$A$4,'ON power outcomes'!$A$9:$A$10)</c:f>
              <c:strCache>
                <c:ptCount val="3"/>
                <c:pt idx="0">
                  <c:v>ASHP +HPWH</c:v>
                </c:pt>
                <c:pt idx="1">
                  <c:v>Fossil gas space and water heating</c:v>
                </c:pt>
                <c:pt idx="2">
                  <c:v>Electric resistance space and water heating</c:v>
                </c:pt>
              </c:strCache>
            </c:strRef>
          </c:cat>
          <c:val>
            <c:numRef>
              <c:extLst>
                <c:ext xmlns:c15="http://schemas.microsoft.com/office/drawing/2012/chart" uri="{02D57815-91ED-43cb-92C2-25804820EDAC}">
                  <c15:fullRef>
                    <c15:sqref>'ON power outcomes'!$B$4:$B$10</c15:sqref>
                  </c15:fullRef>
                </c:ext>
              </c:extLst>
              <c:f>('ON power outcomes'!$B$4,'ON power outcomes'!$B$9:$B$10)</c:f>
              <c:numCache>
                <c:formatCode>0.00</c:formatCode>
                <c:ptCount val="3"/>
                <c:pt idx="0">
                  <c:v>5.0023173166820678</c:v>
                </c:pt>
                <c:pt idx="1">
                  <c:v>0.67199910436183774</c:v>
                </c:pt>
                <c:pt idx="2">
                  <c:v>9.2197196927214673</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00-B586-4C34-8829-867A3094B822}"/>
            </c:ext>
          </c:extLst>
        </c:ser>
        <c:dLbls>
          <c:showLegendKey val="0"/>
          <c:showVal val="0"/>
          <c:showCatName val="0"/>
          <c:showSerName val="0"/>
          <c:showPercent val="0"/>
          <c:showBubbleSize val="0"/>
        </c:dLbls>
        <c:gapWidth val="182"/>
        <c:axId val="63022048"/>
        <c:axId val="63016768"/>
      </c:barChart>
      <c:catAx>
        <c:axId val="63022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16768"/>
        <c:crosses val="autoZero"/>
        <c:auto val="1"/>
        <c:lblAlgn val="ctr"/>
        <c:lblOffset val="100"/>
        <c:noMultiLvlLbl val="0"/>
      </c:catAx>
      <c:valAx>
        <c:axId val="63016768"/>
        <c:scaling>
          <c:orientation val="minMax"/>
          <c:max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Power</a:t>
                </a:r>
                <a:r>
                  <a:rPr lang="en-CA" baseline="0"/>
                  <a:t> draw (kW)</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22048"/>
        <c:crosses val="autoZero"/>
        <c:crossBetween val="between"/>
        <c:majorUnit val="2"/>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2: Power</a:t>
            </a:r>
            <a:r>
              <a:rPr lang="en-CA" baseline="0"/>
              <a:t> draw for different heat pump systems during Ontario's forecasted 2023/24 winter peak electricity demand hour</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8A15-42F2-B147-AD0FC67F8977}"/>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E174-4C59-995F-50BFEB5E2595}"/>
              </c:ext>
            </c:extLst>
          </c:dPt>
          <c:cat>
            <c:strRef>
              <c:extLst>
                <c:ext xmlns:c15="http://schemas.microsoft.com/office/drawing/2012/chart" uri="{02D57815-91ED-43cb-92C2-25804820EDAC}">
                  <c15:fullRef>
                    <c15:sqref>'ON power outcomes'!$A$4:$A$10</c15:sqref>
                  </c15:fullRef>
                </c:ext>
              </c:extLst>
              <c:f>('ON power outcomes'!$A$4,'ON power outcomes'!$A$8)</c:f>
              <c:strCache>
                <c:ptCount val="2"/>
                <c:pt idx="0">
                  <c:v>ASHP +HPWH</c:v>
                </c:pt>
                <c:pt idx="1">
                  <c:v>GSHP/HPWH</c:v>
                </c:pt>
              </c:strCache>
            </c:strRef>
          </c:cat>
          <c:val>
            <c:numRef>
              <c:extLst>
                <c:ext xmlns:c15="http://schemas.microsoft.com/office/drawing/2012/chart" uri="{02D57815-91ED-43cb-92C2-25804820EDAC}">
                  <c15:fullRef>
                    <c15:sqref>'ON power outcomes'!$B$4:$B$10</c15:sqref>
                  </c15:fullRef>
                </c:ext>
              </c:extLst>
              <c:f>('ON power outcomes'!$B$4,'ON power outcomes'!$B$8)</c:f>
              <c:numCache>
                <c:formatCode>0.00</c:formatCode>
                <c:ptCount val="2"/>
                <c:pt idx="0">
                  <c:v>5.0023173166820678</c:v>
                </c:pt>
                <c:pt idx="1">
                  <c:v>2.1117591584866422</c:v>
                </c:pt>
              </c:numCache>
            </c:numRef>
          </c:val>
          <c:extLst>
            <c:ext xmlns:c15="http://schemas.microsoft.com/office/drawing/2012/chart" uri="{02D57815-91ED-43cb-92C2-25804820EDAC}">
              <c15:categoryFilterExceptions>
                <c15:categoryFilterException>
                  <c15:sqref>'ON power outcomes'!$B$9</c15:sqref>
                  <c15:spPr xmlns:c15="http://schemas.microsoft.com/office/drawing/2012/chart">
                    <a:solidFill>
                      <a:schemeClr val="accent2">
                        <a:lumMod val="60000"/>
                      </a:schemeClr>
                    </a:solidFill>
                    <a:ln>
                      <a:noFill/>
                    </a:ln>
                    <a:effectLst/>
                  </c15:spPr>
                  <c15:invertIfNegative val="0"/>
                  <c15:bubble3D val="0"/>
                </c15:categoryFilterException>
                <c15:categoryFilterException>
                  <c15:sqref>'ON power outcomes'!$B$10</c15:sqref>
                  <c15:spPr xmlns:c15="http://schemas.microsoft.com/office/drawing/2012/chart">
                    <a:solidFill>
                      <a:schemeClr val="accent3">
                        <a:lumMod val="60000"/>
                      </a:schemeClr>
                    </a:solidFill>
                    <a:ln>
                      <a:noFill/>
                    </a:ln>
                    <a:effectLst/>
                  </c15:spPr>
                  <c15:invertIfNegative val="0"/>
                  <c15:bubble3D val="0"/>
                </c15:categoryFilterException>
              </c15:categoryFilterExceptions>
            </c:ext>
            <c:ext xmlns:c16="http://schemas.microsoft.com/office/drawing/2014/chart" uri="{C3380CC4-5D6E-409C-BE32-E72D297353CC}">
              <c16:uniqueId val="{00000006-8A15-42F2-B147-AD0FC67F8977}"/>
            </c:ext>
          </c:extLst>
        </c:ser>
        <c:dLbls>
          <c:showLegendKey val="0"/>
          <c:showVal val="0"/>
          <c:showCatName val="0"/>
          <c:showSerName val="0"/>
          <c:showPercent val="0"/>
          <c:showBubbleSize val="0"/>
        </c:dLbls>
        <c:gapWidth val="182"/>
        <c:axId val="63022048"/>
        <c:axId val="63016768"/>
      </c:barChart>
      <c:catAx>
        <c:axId val="63022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16768"/>
        <c:crosses val="autoZero"/>
        <c:auto val="1"/>
        <c:lblAlgn val="ctr"/>
        <c:lblOffset val="100"/>
        <c:noMultiLvlLbl val="0"/>
      </c:catAx>
      <c:valAx>
        <c:axId val="63016768"/>
        <c:scaling>
          <c:orientation val="minMax"/>
          <c:max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Power</a:t>
                </a:r>
                <a:r>
                  <a:rPr lang="en-CA" baseline="0"/>
                  <a:t> draw (kW)</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22048"/>
        <c:crosses val="autoZero"/>
        <c:crossBetween val="between"/>
        <c:majorUnit val="2"/>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4: </a:t>
            </a:r>
            <a:r>
              <a:rPr lang="en-CA"/>
              <a:t>Power</a:t>
            </a:r>
            <a:r>
              <a:rPr lang="en-CA" baseline="0"/>
              <a:t> draws for a single family home's heat pumps with and without electric thermal storage during Ontario's forecasted 2023/24 peak electrcity demand hour </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CAD3-4C10-9A73-90695B3A7D16}"/>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8BBA-4166-9325-210901E4ECD4}"/>
              </c:ext>
            </c:extLst>
          </c:dPt>
          <c:cat>
            <c:strRef>
              <c:extLst>
                <c:ext xmlns:c15="http://schemas.microsoft.com/office/drawing/2012/chart" uri="{02D57815-91ED-43cb-92C2-25804820EDAC}">
                  <c15:fullRef>
                    <c15:sqref>'ON power outcomes'!$A$4:$A$10</c15:sqref>
                  </c15:fullRef>
                </c:ext>
              </c:extLst>
              <c:f>'ON power outcomes'!$A$4:$A$5</c:f>
              <c:strCache>
                <c:ptCount val="2"/>
                <c:pt idx="0">
                  <c:v>ASHP +HPWH</c:v>
                </c:pt>
                <c:pt idx="1">
                  <c:v>ASHP with ETS for peak hours + HPWH</c:v>
                </c:pt>
              </c:strCache>
            </c:strRef>
          </c:cat>
          <c:val>
            <c:numRef>
              <c:extLst>
                <c:ext xmlns:c15="http://schemas.microsoft.com/office/drawing/2012/chart" uri="{02D57815-91ED-43cb-92C2-25804820EDAC}">
                  <c15:fullRef>
                    <c15:sqref>'ON power outcomes'!$B$4:$B$10</c15:sqref>
                  </c15:fullRef>
                </c:ext>
              </c:extLst>
              <c:f>'ON power outcomes'!$B$4:$B$5</c:f>
              <c:numCache>
                <c:formatCode>0.00</c:formatCode>
                <c:ptCount val="2"/>
                <c:pt idx="0">
                  <c:v>5.0023173166820678</c:v>
                </c:pt>
                <c:pt idx="1">
                  <c:v>1.0244986345516411</c:v>
                </c:pt>
              </c:numCache>
            </c:numRef>
          </c:val>
          <c:extLst>
            <c:ext xmlns:c15="http://schemas.microsoft.com/office/drawing/2012/chart" uri="{02D57815-91ED-43cb-92C2-25804820EDAC}">
              <c15:categoryFilterExceptions>
                <c15:categoryFilterException>
                  <c15:sqref>'ON power outcomes'!$B$8</c15:sqref>
                  <c15:spPr xmlns:c15="http://schemas.microsoft.com/office/drawing/2012/chart">
                    <a:solidFill>
                      <a:schemeClr val="accent6"/>
                    </a:solidFill>
                    <a:ln>
                      <a:noFill/>
                    </a:ln>
                    <a:effectLst/>
                  </c15:spPr>
                  <c15:invertIfNegative val="0"/>
                  <c15:bubble3D val="0"/>
                </c15:categoryFilterException>
                <c15:categoryFilterException>
                  <c15:sqref>'ON power outcomes'!$B$9</c15:sqref>
                  <c15:spPr xmlns:c15="http://schemas.microsoft.com/office/drawing/2012/chart">
                    <a:solidFill>
                      <a:schemeClr val="accent2">
                        <a:lumMod val="60000"/>
                      </a:schemeClr>
                    </a:solidFill>
                    <a:ln>
                      <a:noFill/>
                    </a:ln>
                    <a:effectLst/>
                  </c15:spPr>
                  <c15:invertIfNegative val="0"/>
                  <c15:bubble3D val="0"/>
                </c15:categoryFilterException>
                <c15:categoryFilterException>
                  <c15:sqref>'ON power outcomes'!$B$10</c15:sqref>
                  <c15:spPr xmlns:c15="http://schemas.microsoft.com/office/drawing/2012/chart">
                    <a:solidFill>
                      <a:schemeClr val="accent3">
                        <a:lumMod val="60000"/>
                      </a:schemeClr>
                    </a:solidFill>
                    <a:ln>
                      <a:noFill/>
                    </a:ln>
                    <a:effectLst/>
                  </c15:spPr>
                  <c15:invertIfNegative val="0"/>
                  <c15:bubble3D val="0"/>
                </c15:categoryFilterException>
              </c15:categoryFilterExceptions>
            </c:ext>
            <c:ext xmlns:c16="http://schemas.microsoft.com/office/drawing/2014/chart" uri="{C3380CC4-5D6E-409C-BE32-E72D297353CC}">
              <c16:uniqueId val="{00000004-CAD3-4C10-9A73-90695B3A7D16}"/>
            </c:ext>
          </c:extLst>
        </c:ser>
        <c:dLbls>
          <c:showLegendKey val="0"/>
          <c:showVal val="0"/>
          <c:showCatName val="0"/>
          <c:showSerName val="0"/>
          <c:showPercent val="0"/>
          <c:showBubbleSize val="0"/>
        </c:dLbls>
        <c:gapWidth val="182"/>
        <c:axId val="63022048"/>
        <c:axId val="63016768"/>
      </c:barChart>
      <c:catAx>
        <c:axId val="63022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16768"/>
        <c:crosses val="autoZero"/>
        <c:auto val="1"/>
        <c:lblAlgn val="ctr"/>
        <c:lblOffset val="100"/>
        <c:noMultiLvlLbl val="0"/>
      </c:catAx>
      <c:valAx>
        <c:axId val="63016768"/>
        <c:scaling>
          <c:orientation val="minMax"/>
          <c:max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Power</a:t>
                </a:r>
                <a:r>
                  <a:rPr lang="en-CA" baseline="0"/>
                  <a:t> draw (kW)</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22048"/>
        <c:crosses val="autoZero"/>
        <c:crossBetween val="between"/>
        <c:majorUnit val="2"/>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5: Power</a:t>
            </a:r>
            <a:r>
              <a:rPr lang="en-CA" baseline="0"/>
              <a:t> draw for a single family home's heat pumps powered with battery systems during Ontario's forecasted 2023/24 peak electricity demand hour </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A2F6-4953-8265-AE3D2FAD74B4}"/>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70FB-47BA-801A-92C825D450EE}"/>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70FB-47BA-801A-92C825D450EE}"/>
              </c:ext>
            </c:extLst>
          </c:dPt>
          <c:cat>
            <c:strRef>
              <c:extLst>
                <c:ext xmlns:c15="http://schemas.microsoft.com/office/drawing/2012/chart" uri="{02D57815-91ED-43cb-92C2-25804820EDAC}">
                  <c15:fullRef>
                    <c15:sqref>'ON power outcomes'!$A$4:$A$10</c15:sqref>
                  </c15:fullRef>
                </c:ext>
              </c:extLst>
              <c:f>('ON power outcomes'!$A$4,'ON power outcomes'!$A$6:$A$7)</c:f>
              <c:strCache>
                <c:ptCount val="3"/>
                <c:pt idx="0">
                  <c:v>ASHP +HPWH</c:v>
                </c:pt>
                <c:pt idx="1">
                  <c:v>ASHP/HPWH powered with home batteries</c:v>
                </c:pt>
                <c:pt idx="2">
                  <c:v>ASHP/HPWH powered with EV battery</c:v>
                </c:pt>
              </c:strCache>
            </c:strRef>
          </c:cat>
          <c:val>
            <c:numRef>
              <c:extLst>
                <c:ext xmlns:c15="http://schemas.microsoft.com/office/drawing/2012/chart" uri="{02D57815-91ED-43cb-92C2-25804820EDAC}">
                  <c15:fullRef>
                    <c15:sqref>'ON power outcomes'!$B$4:$B$10</c15:sqref>
                  </c15:fullRef>
                </c:ext>
              </c:extLst>
              <c:f>('ON power outcomes'!$B$4,'ON power outcomes'!$B$6:$B$7)</c:f>
              <c:numCache>
                <c:formatCode>0.00</c:formatCode>
                <c:ptCount val="3"/>
                <c:pt idx="0">
                  <c:v>5.0023173166820678</c:v>
                </c:pt>
                <c:pt idx="1">
                  <c:v>0.13832747642932527</c:v>
                </c:pt>
                <c:pt idx="2">
                  <c:v>0</c:v>
                </c:pt>
              </c:numCache>
            </c:numRef>
          </c:val>
          <c:extLst>
            <c:ext xmlns:c15="http://schemas.microsoft.com/office/drawing/2012/chart" uri="{02D57815-91ED-43cb-92C2-25804820EDAC}">
              <c15:categoryFilterExceptions>
                <c15:categoryFilterException>
                  <c15:sqref>'ON power outcomes'!$B$5</c15:sqref>
                  <c15:spPr xmlns:c15="http://schemas.microsoft.com/office/drawing/2012/chart">
                    <a:solidFill>
                      <a:schemeClr val="accent2"/>
                    </a:solidFill>
                    <a:ln>
                      <a:noFill/>
                    </a:ln>
                    <a:effectLst/>
                  </c15:spPr>
                  <c15:invertIfNegative val="0"/>
                  <c15:bubble3D val="0"/>
                </c15:categoryFilterException>
                <c15:categoryFilterException>
                  <c15:sqref>'ON power outcomes'!$B$8</c15:sqref>
                  <c15:spPr xmlns:c15="http://schemas.microsoft.com/office/drawing/2012/chart">
                    <a:solidFill>
                      <a:schemeClr val="accent6"/>
                    </a:solidFill>
                    <a:ln>
                      <a:noFill/>
                    </a:ln>
                    <a:effectLst/>
                  </c15:spPr>
                  <c15:invertIfNegative val="0"/>
                  <c15:bubble3D val="0"/>
                </c15:categoryFilterException>
                <c15:categoryFilterException>
                  <c15:sqref>'ON power outcomes'!$B$9</c15:sqref>
                  <c15:spPr xmlns:c15="http://schemas.microsoft.com/office/drawing/2012/chart">
                    <a:solidFill>
                      <a:schemeClr val="accent2">
                        <a:lumMod val="60000"/>
                      </a:schemeClr>
                    </a:solidFill>
                    <a:ln>
                      <a:noFill/>
                    </a:ln>
                    <a:effectLst/>
                  </c15:spPr>
                  <c15:invertIfNegative val="0"/>
                  <c15:bubble3D val="0"/>
                </c15:categoryFilterException>
                <c15:categoryFilterException>
                  <c15:sqref>'ON power outcomes'!$B$10</c15:sqref>
                  <c15:spPr xmlns:c15="http://schemas.microsoft.com/office/drawing/2012/chart">
                    <a:solidFill>
                      <a:schemeClr val="accent3">
                        <a:lumMod val="60000"/>
                      </a:schemeClr>
                    </a:solidFill>
                    <a:ln>
                      <a:noFill/>
                    </a:ln>
                    <a:effectLst/>
                  </c15:spPr>
                  <c15:invertIfNegative val="0"/>
                  <c15:bubble3D val="0"/>
                </c15:categoryFilterException>
              </c15:categoryFilterExceptions>
            </c:ext>
            <c:ext xmlns:c16="http://schemas.microsoft.com/office/drawing/2014/chart" uri="{C3380CC4-5D6E-409C-BE32-E72D297353CC}">
              <c16:uniqueId val="{00000004-A2F6-4953-8265-AE3D2FAD74B4}"/>
            </c:ext>
          </c:extLst>
        </c:ser>
        <c:dLbls>
          <c:showLegendKey val="0"/>
          <c:showVal val="0"/>
          <c:showCatName val="0"/>
          <c:showSerName val="0"/>
          <c:showPercent val="0"/>
          <c:showBubbleSize val="0"/>
        </c:dLbls>
        <c:gapWidth val="182"/>
        <c:axId val="63022048"/>
        <c:axId val="63016768"/>
      </c:barChart>
      <c:catAx>
        <c:axId val="63022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16768"/>
        <c:crosses val="autoZero"/>
        <c:auto val="1"/>
        <c:lblAlgn val="ctr"/>
        <c:lblOffset val="100"/>
        <c:noMultiLvlLbl val="0"/>
      </c:catAx>
      <c:valAx>
        <c:axId val="63016768"/>
        <c:scaling>
          <c:orientation val="minMax"/>
          <c:max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Power</a:t>
                </a:r>
                <a:r>
                  <a:rPr lang="en-CA" baseline="0"/>
                  <a:t> draw (kW)</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22048"/>
        <c:crosses val="autoZero"/>
        <c:crossBetween val="between"/>
        <c:majorUnit val="2"/>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Power</a:t>
            </a:r>
            <a:r>
              <a:rPr lang="en-CA" baseline="0"/>
              <a:t> draw for heat pumps after buiding envelope upgrades </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1"/>
        <c:ser>
          <c:idx val="0"/>
          <c:order val="0"/>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6BAF-49DF-A517-288927020CAF}"/>
              </c:ext>
            </c:extLst>
          </c:dPt>
          <c:cat>
            <c:strRef>
              <c:extLst>
                <c:ext xmlns:c15="http://schemas.microsoft.com/office/drawing/2012/chart" uri="{02D57815-91ED-43cb-92C2-25804820EDAC}">
                  <c15:fullRef>
                    <c15:sqref>'ON power outcomes'!$A$4:$A$10</c15:sqref>
                  </c15:fullRef>
                </c:ext>
              </c:extLst>
              <c:f>'ON power outcomes'!$A$4</c:f>
              <c:strCache>
                <c:ptCount val="1"/>
                <c:pt idx="0">
                  <c:v>ASHP +HPWH</c:v>
                </c:pt>
              </c:strCache>
            </c:strRef>
          </c:cat>
          <c:val>
            <c:numRef>
              <c:extLst>
                <c:ext xmlns:c15="http://schemas.microsoft.com/office/drawing/2012/chart" uri="{02D57815-91ED-43cb-92C2-25804820EDAC}">
                  <c15:fullRef>
                    <c15:sqref>'ON power outcomes'!$B$4:$B$10</c15:sqref>
                  </c15:fullRef>
                </c:ext>
              </c:extLst>
              <c:f>'ON power outcomes'!$B$4</c:f>
              <c:numCache>
                <c:formatCode>0.00</c:formatCode>
                <c:ptCount val="1"/>
                <c:pt idx="0">
                  <c:v>5.0023173166820678</c:v>
                </c:pt>
              </c:numCache>
            </c:numRef>
          </c:val>
          <c:extLst>
            <c:ext xmlns:c15="http://schemas.microsoft.com/office/drawing/2012/chart" uri="{02D57815-91ED-43cb-92C2-25804820EDAC}">
              <c15:categoryFilterExceptions>
                <c15:categoryFilterException>
                  <c15:sqref>'ON power outcomes'!$B$5</c15:sqref>
                  <c15:spPr xmlns:c15="http://schemas.microsoft.com/office/drawing/2012/chart">
                    <a:solidFill>
                      <a:schemeClr val="accent2"/>
                    </a:solidFill>
                    <a:ln>
                      <a:noFill/>
                    </a:ln>
                    <a:effectLst/>
                  </c15:spPr>
                  <c15:invertIfNegative val="0"/>
                  <c15:bubble3D val="0"/>
                </c15:categoryFilterException>
                <c15:categoryFilterException>
                  <c15:sqref>'ON power outcomes'!$B$6</c15:sqref>
                  <c15:spPr xmlns:c15="http://schemas.microsoft.com/office/drawing/2012/chart">
                    <a:solidFill>
                      <a:schemeClr val="accent3"/>
                    </a:solidFill>
                    <a:ln>
                      <a:noFill/>
                    </a:ln>
                    <a:effectLst/>
                  </c15:spPr>
                  <c15:invertIfNegative val="0"/>
                  <c15:bubble3D val="0"/>
                </c15:categoryFilterException>
                <c15:categoryFilterException>
                  <c15:sqref>'ON power outcomes'!$B$7</c15:sqref>
                  <c15:spPr xmlns:c15="http://schemas.microsoft.com/office/drawing/2012/chart">
                    <a:solidFill>
                      <a:schemeClr val="accent4"/>
                    </a:solidFill>
                    <a:ln>
                      <a:noFill/>
                    </a:ln>
                    <a:effectLst/>
                  </c15:spPr>
                  <c15:invertIfNegative val="0"/>
                  <c15:bubble3D val="0"/>
                </c15:categoryFilterException>
                <c15:categoryFilterException>
                  <c15:sqref>'ON power outcomes'!$B$8</c15:sqref>
                  <c15:spPr xmlns:c15="http://schemas.microsoft.com/office/drawing/2012/chart">
                    <a:solidFill>
                      <a:schemeClr val="accent6"/>
                    </a:solidFill>
                    <a:ln>
                      <a:noFill/>
                    </a:ln>
                    <a:effectLst/>
                  </c15:spPr>
                  <c15:invertIfNegative val="0"/>
                  <c15:bubble3D val="0"/>
                </c15:categoryFilterException>
                <c15:categoryFilterException>
                  <c15:sqref>'ON power outcomes'!$B$9</c15:sqref>
                  <c15:spPr xmlns:c15="http://schemas.microsoft.com/office/drawing/2012/chart">
                    <a:solidFill>
                      <a:schemeClr val="accent2">
                        <a:lumMod val="60000"/>
                      </a:schemeClr>
                    </a:solidFill>
                    <a:ln>
                      <a:noFill/>
                    </a:ln>
                    <a:effectLst/>
                  </c15:spPr>
                  <c15:invertIfNegative val="0"/>
                  <c15:bubble3D val="0"/>
                </c15:categoryFilterException>
                <c15:categoryFilterException>
                  <c15:sqref>'ON power outcomes'!$B$10</c15:sqref>
                  <c15:spPr xmlns:c15="http://schemas.microsoft.com/office/drawing/2012/chart">
                    <a:solidFill>
                      <a:schemeClr val="accent3">
                        <a:lumMod val="60000"/>
                      </a:schemeClr>
                    </a:solidFill>
                    <a:ln>
                      <a:noFill/>
                    </a:ln>
                    <a:effectLst/>
                  </c15:spPr>
                  <c15:invertIfNegative val="0"/>
                  <c15:bubble3D val="0"/>
                </c15:categoryFilterException>
              </c15:categoryFilterExceptions>
            </c:ext>
            <c:ext xmlns:c16="http://schemas.microsoft.com/office/drawing/2014/chart" uri="{C3380CC4-5D6E-409C-BE32-E72D297353CC}">
              <c16:uniqueId val="{00000006-6BAF-49DF-A517-288927020CAF}"/>
            </c:ext>
          </c:extLst>
        </c:ser>
        <c:dLbls>
          <c:showLegendKey val="0"/>
          <c:showVal val="0"/>
          <c:showCatName val="0"/>
          <c:showSerName val="0"/>
          <c:showPercent val="0"/>
          <c:showBubbleSize val="0"/>
        </c:dLbls>
        <c:gapWidth val="182"/>
        <c:axId val="63022048"/>
        <c:axId val="63016768"/>
      </c:barChart>
      <c:catAx>
        <c:axId val="63022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16768"/>
        <c:crosses val="autoZero"/>
        <c:auto val="1"/>
        <c:lblAlgn val="ctr"/>
        <c:lblOffset val="100"/>
        <c:noMultiLvlLbl val="0"/>
      </c:catAx>
      <c:valAx>
        <c:axId val="63016768"/>
        <c:scaling>
          <c:orientation val="minMax"/>
          <c:max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Power</a:t>
                </a:r>
                <a:r>
                  <a:rPr lang="en-CA" baseline="0"/>
                  <a:t> draw (kW)</a:t>
                </a:r>
                <a:endParaRPr lang="en-CA"/>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022048"/>
        <c:crosses val="autoZero"/>
        <c:crossBetween val="between"/>
        <c:majorUnit val="2"/>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6: Power</a:t>
            </a:r>
            <a:r>
              <a:rPr lang="en-CA" baseline="0"/>
              <a:t> draw for single family home heating systems during Ontario's forecasted 2023/24 winter peak demand hour and on an extreme cold day</a:t>
            </a:r>
            <a:endParaRPr lang="en-CA"/>
          </a:p>
        </c:rich>
      </c:tx>
      <c:overlay val="0"/>
      <c:spPr>
        <a:noFill/>
        <a:ln>
          <a:noFill/>
        </a:ln>
        <a:effectLst/>
      </c:spPr>
    </c:title>
    <c:autoTitleDeleted val="0"/>
    <c:plotArea>
      <c:layout/>
      <c:barChart>
        <c:barDir val="col"/>
        <c:grouping val="clustered"/>
        <c:varyColors val="1"/>
        <c:ser>
          <c:idx val="0"/>
          <c:order val="0"/>
          <c:tx>
            <c:v>extreme cold day</c:v>
          </c:tx>
          <c:spPr>
            <a:solidFill>
              <a:schemeClr val="accent1"/>
            </a:solidFill>
            <a:ln>
              <a:noFill/>
            </a:ln>
            <a:effectLst/>
          </c:spPr>
          <c:invertIfNegative val="0"/>
          <c:cat>
            <c:strRef>
              <c:f>'ON power outcomes'!$F$4:$F$10</c:f>
              <c:strCache>
                <c:ptCount val="7"/>
                <c:pt idx="0">
                  <c:v>ASHP +HPWH</c:v>
                </c:pt>
                <c:pt idx="1">
                  <c:v>ASHP with ETS for peak hours + HPWH</c:v>
                </c:pt>
                <c:pt idx="2">
                  <c:v>ASHP/HPWH powered with home batteries</c:v>
                </c:pt>
                <c:pt idx="3">
                  <c:v>ASHP/HPWH powered with EV battery</c:v>
                </c:pt>
                <c:pt idx="4">
                  <c:v>GSHP/HPWH</c:v>
                </c:pt>
                <c:pt idx="5">
                  <c:v>Fossil gas space and water heating</c:v>
                </c:pt>
                <c:pt idx="6">
                  <c:v>Electric resistance space and water heating</c:v>
                </c:pt>
              </c:strCache>
            </c:strRef>
          </c:cat>
          <c:val>
            <c:numRef>
              <c:f>'ON power outcomes'!$G$4:$G$10</c:f>
              <c:numCache>
                <c:formatCode>0.00</c:formatCode>
                <c:ptCount val="7"/>
                <c:pt idx="0">
                  <c:v>9.9806066641275795</c:v>
                </c:pt>
                <c:pt idx="1">
                  <c:v>1.0244986345516411</c:v>
                </c:pt>
                <c:pt idx="2">
                  <c:v>4.9806133281020015</c:v>
                </c:pt>
                <c:pt idx="3">
                  <c:v>0.73507218689754428</c:v>
                </c:pt>
                <c:pt idx="4">
                  <c:v>3.8437349524808275</c:v>
                </c:pt>
                <c:pt idx="5">
                  <c:v>0.67199910436183774</c:v>
                </c:pt>
                <c:pt idx="6">
                  <c:v>12.16817064847919</c:v>
                </c:pt>
              </c:numCache>
            </c:numRef>
          </c:val>
          <c:extLst>
            <c:ext xmlns:c16="http://schemas.microsoft.com/office/drawing/2014/chart" uri="{C3380CC4-5D6E-409C-BE32-E72D297353CC}">
              <c16:uniqueId val="{00000000-72BF-41DD-8121-C7B306892F93}"/>
            </c:ext>
          </c:extLst>
        </c:ser>
        <c:ser>
          <c:idx val="1"/>
          <c:order val="1"/>
          <c:tx>
            <c:v>winter 2023/24 peak</c:v>
          </c:tx>
          <c:spPr>
            <a:solidFill>
              <a:schemeClr val="accent4"/>
            </a:solidFill>
            <a:ln>
              <a:noFill/>
            </a:ln>
            <a:effectLst/>
          </c:spPr>
          <c:invertIfNegative val="0"/>
          <c:val>
            <c:numRef>
              <c:f>'ON power outcomes'!$H$4:$H$10</c:f>
              <c:numCache>
                <c:formatCode>0.00</c:formatCode>
                <c:ptCount val="7"/>
                <c:pt idx="0">
                  <c:v>5.0023173166820678</c:v>
                </c:pt>
                <c:pt idx="1">
                  <c:v>1.0244986345516411</c:v>
                </c:pt>
                <c:pt idx="2">
                  <c:v>0.13832747642932527</c:v>
                </c:pt>
                <c:pt idx="3">
                  <c:v>0</c:v>
                </c:pt>
                <c:pt idx="4">
                  <c:v>2.1117591584866422</c:v>
                </c:pt>
                <c:pt idx="5">
                  <c:v>0.67199910436183774</c:v>
                </c:pt>
                <c:pt idx="6">
                  <c:v>9.2197196927214673</c:v>
                </c:pt>
              </c:numCache>
            </c:numRef>
          </c:val>
          <c:extLst>
            <c:ext xmlns:c16="http://schemas.microsoft.com/office/drawing/2014/chart" uri="{C3380CC4-5D6E-409C-BE32-E72D297353CC}">
              <c16:uniqueId val="{00000002-72BF-41DD-8121-C7B306892F93}"/>
            </c:ext>
          </c:extLst>
        </c:ser>
        <c:dLbls>
          <c:showLegendKey val="0"/>
          <c:showVal val="0"/>
          <c:showCatName val="0"/>
          <c:showSerName val="0"/>
          <c:showPercent val="0"/>
          <c:showBubbleSize val="0"/>
        </c:dLbls>
        <c:gapWidth val="182"/>
        <c:axId val="546421120"/>
        <c:axId val="546413920"/>
      </c:barChart>
      <c:catAx>
        <c:axId val="546421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6413920"/>
        <c:crosses val="autoZero"/>
        <c:auto val="1"/>
        <c:lblAlgn val="ctr"/>
        <c:lblOffset val="100"/>
        <c:noMultiLvlLbl val="0"/>
      </c:catAx>
      <c:valAx>
        <c:axId val="54641392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46421120"/>
        <c:crosses val="autoZero"/>
        <c:crossBetween val="between"/>
        <c:majorUnit val="4"/>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Figure</a:t>
            </a:r>
            <a:r>
              <a:rPr lang="en-US" baseline="0"/>
              <a:t> 7: </a:t>
            </a:r>
            <a:r>
              <a:rPr lang="en-US"/>
              <a:t>Annual energy use for space and water heating in a single family home in kWh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1"/>
        <c:ser>
          <c:idx val="1"/>
          <c:order val="0"/>
          <c:tx>
            <c:strRef>
              <c:f>'ON power outcomes'!$B$30</c:f>
              <c:strCache>
                <c:ptCount val="1"/>
                <c:pt idx="0">
                  <c:v>Annual kWh energy use for space heating</c:v>
                </c:pt>
              </c:strCache>
            </c:strRef>
          </c:tx>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1-7475-4EA4-98BE-C46D0AF9A863}"/>
              </c:ext>
            </c:extLst>
          </c:dPt>
          <c:dPt>
            <c:idx val="1"/>
            <c:invertIfNegative val="0"/>
            <c:bubble3D val="0"/>
            <c:spPr>
              <a:solidFill>
                <a:schemeClr val="accent2"/>
              </a:solidFill>
              <a:ln>
                <a:noFill/>
              </a:ln>
              <a:effectLst/>
            </c:spPr>
            <c:extLst>
              <c:ext xmlns:c16="http://schemas.microsoft.com/office/drawing/2014/chart" uri="{C3380CC4-5D6E-409C-BE32-E72D297353CC}">
                <c16:uniqueId val="{00000003-7475-4EA4-98BE-C46D0AF9A863}"/>
              </c:ext>
            </c:extLst>
          </c:dPt>
          <c:dPt>
            <c:idx val="2"/>
            <c:invertIfNegative val="0"/>
            <c:bubble3D val="0"/>
            <c:spPr>
              <a:solidFill>
                <a:schemeClr val="accent3"/>
              </a:solidFill>
              <a:ln>
                <a:noFill/>
              </a:ln>
              <a:effectLst/>
            </c:spPr>
            <c:extLst>
              <c:ext xmlns:c16="http://schemas.microsoft.com/office/drawing/2014/chart" uri="{C3380CC4-5D6E-409C-BE32-E72D297353CC}">
                <c16:uniqueId val="{00000005-7475-4EA4-98BE-C46D0AF9A863}"/>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7-7475-4EA4-98BE-C46D0AF9A863}"/>
              </c:ext>
            </c:extLst>
          </c:dPt>
          <c:dPt>
            <c:idx val="4"/>
            <c:invertIfNegative val="0"/>
            <c:bubble3D val="0"/>
            <c:spPr>
              <a:solidFill>
                <a:schemeClr val="accent5"/>
              </a:solidFill>
              <a:ln>
                <a:noFill/>
              </a:ln>
              <a:effectLst/>
            </c:spPr>
            <c:extLst>
              <c:ext xmlns:c16="http://schemas.microsoft.com/office/drawing/2014/chart" uri="{C3380CC4-5D6E-409C-BE32-E72D297353CC}">
                <c16:uniqueId val="{00000009-7475-4EA4-98BE-C46D0AF9A863}"/>
              </c:ext>
            </c:extLst>
          </c:dPt>
          <c:dPt>
            <c:idx val="5"/>
            <c:invertIfNegative val="0"/>
            <c:bubble3D val="0"/>
            <c:spPr>
              <a:solidFill>
                <a:schemeClr val="accent6"/>
              </a:solidFill>
              <a:ln>
                <a:noFill/>
              </a:ln>
              <a:effectLst/>
            </c:spPr>
            <c:extLst>
              <c:ext xmlns:c16="http://schemas.microsoft.com/office/drawing/2014/chart" uri="{C3380CC4-5D6E-409C-BE32-E72D297353CC}">
                <c16:uniqueId val="{0000000B-7475-4EA4-98BE-C46D0AF9A863}"/>
              </c:ext>
            </c:extLst>
          </c:dPt>
          <c:dPt>
            <c:idx val="6"/>
            <c:invertIfNegative val="0"/>
            <c:bubble3D val="0"/>
            <c:spPr>
              <a:solidFill>
                <a:schemeClr val="accent1">
                  <a:lumMod val="60000"/>
                </a:schemeClr>
              </a:solidFill>
              <a:ln>
                <a:noFill/>
              </a:ln>
              <a:effectLst/>
            </c:spPr>
            <c:extLst>
              <c:ext xmlns:c16="http://schemas.microsoft.com/office/drawing/2014/chart" uri="{C3380CC4-5D6E-409C-BE32-E72D297353CC}">
                <c16:uniqueId val="{0000000D-7475-4EA4-98BE-C46D0AF9A863}"/>
              </c:ext>
            </c:extLst>
          </c:dPt>
          <c:cat>
            <c:strRef>
              <c:f>'ON power outcomes'!$A$31:$A$37</c:f>
              <c:strCache>
                <c:ptCount val="7"/>
                <c:pt idx="0">
                  <c:v>ASHP +HPWH</c:v>
                </c:pt>
                <c:pt idx="1">
                  <c:v>ASHP with ETS for peak hours + HPWH</c:v>
                </c:pt>
                <c:pt idx="2">
                  <c:v>ASHP/HPWH powered with home batteries</c:v>
                </c:pt>
                <c:pt idx="3">
                  <c:v>ASHP/HPWH powered with EV battery</c:v>
                </c:pt>
                <c:pt idx="4">
                  <c:v>GSHP/HPWH</c:v>
                </c:pt>
                <c:pt idx="5">
                  <c:v>Fossil gas space and water heating</c:v>
                </c:pt>
                <c:pt idx="6">
                  <c:v>Electric resistance space and water heating</c:v>
                </c:pt>
              </c:strCache>
            </c:strRef>
          </c:cat>
          <c:val>
            <c:numRef>
              <c:f>'ON power outcomes'!$B$31:$B$37</c:f>
              <c:numCache>
                <c:formatCode>_-* #,##0_-;\-* #,##0_-;_-* "-"??_-;_-@_-</c:formatCode>
                <c:ptCount val="7"/>
                <c:pt idx="0">
                  <c:v>9017.9012345679002</c:v>
                </c:pt>
                <c:pt idx="1">
                  <c:v>12391.482385926829</c:v>
                </c:pt>
                <c:pt idx="2">
                  <c:v>9081.8587105624119</c:v>
                </c:pt>
                <c:pt idx="3">
                  <c:v>9145.5029254500132</c:v>
                </c:pt>
                <c:pt idx="4">
                  <c:v>6197.7227227227222</c:v>
                </c:pt>
                <c:pt idx="5">
                  <c:v>26249.01806755695</c:v>
                </c:pt>
                <c:pt idx="6">
                  <c:v>23988.400488400486</c:v>
                </c:pt>
              </c:numCache>
            </c:numRef>
          </c:val>
          <c:extLst>
            <c:ext xmlns:c16="http://schemas.microsoft.com/office/drawing/2014/chart" uri="{C3380CC4-5D6E-409C-BE32-E72D297353CC}">
              <c16:uniqueId val="{00000013-FB17-4AA1-B8A3-22E95CB0500E}"/>
            </c:ext>
          </c:extLst>
        </c:ser>
        <c:dLbls>
          <c:showLegendKey val="0"/>
          <c:showVal val="0"/>
          <c:showCatName val="0"/>
          <c:showSerName val="0"/>
          <c:showPercent val="0"/>
          <c:showBubbleSize val="0"/>
        </c:dLbls>
        <c:gapWidth val="182"/>
        <c:axId val="732621584"/>
        <c:axId val="732623504"/>
      </c:barChart>
      <c:catAx>
        <c:axId val="732621584"/>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2623504"/>
        <c:crosses val="autoZero"/>
        <c:auto val="1"/>
        <c:lblAlgn val="ctr"/>
        <c:lblOffset val="100"/>
        <c:noMultiLvlLbl val="0"/>
      </c:catAx>
      <c:valAx>
        <c:axId val="732623504"/>
        <c:scaling>
          <c:orientation val="minMax"/>
          <c:min val="1.0000000000000003E-4"/>
        </c:scaling>
        <c:delete val="0"/>
        <c:axPos val="t"/>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kWh</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_-;\-* #,##0_-;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2621584"/>
        <c:crosses val="autoZero"/>
        <c:crossBetween val="between"/>
        <c:majorUnit val="5000"/>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Ontario</a:t>
            </a:r>
            <a:r>
              <a:rPr lang="en-CA" baseline="0"/>
              <a:t> peak power draw for residential space heating with heat pump adoption</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0"/>
          <c:order val="0"/>
          <c:tx>
            <c:strRef>
              <c:f>'steady adoption'!$D$4</c:f>
              <c:strCache>
                <c:ptCount val="1"/>
                <c:pt idx="0">
                  <c:v>at local morning miniumum</c:v>
                </c:pt>
              </c:strCache>
            </c:strRef>
          </c:tx>
          <c:spPr>
            <a:ln w="19050" cap="rnd">
              <a:solidFill>
                <a:schemeClr val="accent1"/>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adoption'!$D$5:$D$21</c:f>
              <c:numCache>
                <c:formatCode>0.00</c:formatCode>
                <c:ptCount val="17"/>
                <c:pt idx="0">
                  <c:v>8.665182934995304</c:v>
                </c:pt>
                <c:pt idx="1">
                  <c:v>10.24371615947633</c:v>
                </c:pt>
                <c:pt idx="2">
                  <c:v>11.30834912309853</c:v>
                </c:pt>
                <c:pt idx="3">
                  <c:v>12.372982086720732</c:v>
                </c:pt>
                <c:pt idx="4">
                  <c:v>13.437615050342936</c:v>
                </c:pt>
                <c:pt idx="5">
                  <c:v>14.502248013965136</c:v>
                </c:pt>
                <c:pt idx="6">
                  <c:v>15.566880977587338</c:v>
                </c:pt>
                <c:pt idx="7">
                  <c:v>16.631513941209541</c:v>
                </c:pt>
                <c:pt idx="8">
                  <c:v>17.696146904831743</c:v>
                </c:pt>
                <c:pt idx="9">
                  <c:v>18.760779868453945</c:v>
                </c:pt>
                <c:pt idx="10">
                  <c:v>19.825412832076147</c:v>
                </c:pt>
                <c:pt idx="11">
                  <c:v>20.890045795698352</c:v>
                </c:pt>
                <c:pt idx="12">
                  <c:v>21.954678759320551</c:v>
                </c:pt>
                <c:pt idx="13">
                  <c:v>23.019311722942753</c:v>
                </c:pt>
                <c:pt idx="14">
                  <c:v>24.083944686564955</c:v>
                </c:pt>
                <c:pt idx="15">
                  <c:v>25.148577650187157</c:v>
                </c:pt>
                <c:pt idx="16">
                  <c:v>26.204440984784469</c:v>
                </c:pt>
              </c:numCache>
            </c:numRef>
          </c:yVal>
          <c:smooth val="1"/>
          <c:extLst>
            <c:ext xmlns:c16="http://schemas.microsoft.com/office/drawing/2014/chart" uri="{C3380CC4-5D6E-409C-BE32-E72D297353CC}">
              <c16:uniqueId val="{00000000-EB98-4D1B-A672-3527235C1C88}"/>
            </c:ext>
          </c:extLst>
        </c:ser>
        <c:ser>
          <c:idx val="1"/>
          <c:order val="1"/>
          <c:tx>
            <c:strRef>
              <c:f>'steady adoption'!$E$4</c:f>
              <c:strCache>
                <c:ptCount val="1"/>
                <c:pt idx="0">
                  <c:v>2023/24 peak hour</c:v>
                </c:pt>
              </c:strCache>
            </c:strRef>
          </c:tx>
          <c:spPr>
            <a:ln w="19050" cap="rnd">
              <a:solidFill>
                <a:schemeClr val="accent2"/>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adoption'!$E$5:$E$21</c:f>
              <c:numCache>
                <c:formatCode>0.00</c:formatCode>
                <c:ptCount val="17"/>
                <c:pt idx="0">
                  <c:v>7.8067677974241709</c:v>
                </c:pt>
                <c:pt idx="1">
                  <c:v>8.7931228560023236</c:v>
                </c:pt>
                <c:pt idx="2">
                  <c:v>9.4583645455100331</c:v>
                </c:pt>
                <c:pt idx="3">
                  <c:v>10.123606235017741</c:v>
                </c:pt>
                <c:pt idx="4">
                  <c:v>10.788847924525452</c:v>
                </c:pt>
                <c:pt idx="5">
                  <c:v>11.45408961403316</c:v>
                </c:pt>
                <c:pt idx="6">
                  <c:v>12.119331303540868</c:v>
                </c:pt>
                <c:pt idx="7">
                  <c:v>12.784572993048579</c:v>
                </c:pt>
                <c:pt idx="8">
                  <c:v>13.449814682556287</c:v>
                </c:pt>
                <c:pt idx="9">
                  <c:v>14.115056372063997</c:v>
                </c:pt>
                <c:pt idx="10">
                  <c:v>14.780298061571706</c:v>
                </c:pt>
                <c:pt idx="11">
                  <c:v>15.445539751079414</c:v>
                </c:pt>
                <c:pt idx="12">
                  <c:v>16.110781440587125</c:v>
                </c:pt>
                <c:pt idx="13">
                  <c:v>16.776023130094831</c:v>
                </c:pt>
                <c:pt idx="14">
                  <c:v>17.441264819602544</c:v>
                </c:pt>
                <c:pt idx="15">
                  <c:v>18.10650650911025</c:v>
                </c:pt>
                <c:pt idx="16">
                  <c:v>18.766268448292529</c:v>
                </c:pt>
              </c:numCache>
            </c:numRef>
          </c:yVal>
          <c:smooth val="1"/>
          <c:extLst>
            <c:ext xmlns:c16="http://schemas.microsoft.com/office/drawing/2014/chart" uri="{C3380CC4-5D6E-409C-BE32-E72D297353CC}">
              <c16:uniqueId val="{00000001-EB98-4D1B-A672-3527235C1C88}"/>
            </c:ext>
          </c:extLst>
        </c:ser>
        <c:ser>
          <c:idx val="2"/>
          <c:order val="2"/>
          <c:tx>
            <c:strRef>
              <c:f>'steady adoption'!$F$4</c:f>
              <c:strCache>
                <c:ptCount val="1"/>
                <c:pt idx="0">
                  <c:v>at local evening minimum</c:v>
                </c:pt>
              </c:strCache>
            </c:strRef>
          </c:tx>
          <c:spPr>
            <a:ln w="19050" cap="rnd">
              <a:solidFill>
                <a:schemeClr val="accent3"/>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adoption'!$F$5:$F$21</c:f>
              <c:numCache>
                <c:formatCode>0.00</c:formatCode>
                <c:ptCount val="17"/>
                <c:pt idx="0">
                  <c:v>7.9967972930565692</c:v>
                </c:pt>
                <c:pt idx="1">
                  <c:v>9.0961143616975697</c:v>
                </c:pt>
                <c:pt idx="2">
                  <c:v>9.8375426513254443</c:v>
                </c:pt>
                <c:pt idx="3">
                  <c:v>10.578970940953319</c:v>
                </c:pt>
                <c:pt idx="4">
                  <c:v>11.320399230581195</c:v>
                </c:pt>
                <c:pt idx="5">
                  <c:v>12.061827520209068</c:v>
                </c:pt>
                <c:pt idx="6">
                  <c:v>12.803255809836944</c:v>
                </c:pt>
                <c:pt idx="7">
                  <c:v>13.544684099464819</c:v>
                </c:pt>
                <c:pt idx="8">
                  <c:v>14.286112389092693</c:v>
                </c:pt>
                <c:pt idx="9">
                  <c:v>15.027540678720566</c:v>
                </c:pt>
                <c:pt idx="10">
                  <c:v>15.768968968348442</c:v>
                </c:pt>
                <c:pt idx="11">
                  <c:v>16.510397257976319</c:v>
                </c:pt>
                <c:pt idx="12">
                  <c:v>17.251825547604192</c:v>
                </c:pt>
                <c:pt idx="13">
                  <c:v>17.993253837232064</c:v>
                </c:pt>
                <c:pt idx="14">
                  <c:v>18.734682126859941</c:v>
                </c:pt>
                <c:pt idx="15">
                  <c:v>19.476110416487813</c:v>
                </c:pt>
                <c:pt idx="16">
                  <c:v>20.211431389067688</c:v>
                </c:pt>
              </c:numCache>
            </c:numRef>
          </c:yVal>
          <c:smooth val="1"/>
          <c:extLst>
            <c:ext xmlns:c16="http://schemas.microsoft.com/office/drawing/2014/chart" uri="{C3380CC4-5D6E-409C-BE32-E72D297353CC}">
              <c16:uniqueId val="{00000002-EB98-4D1B-A672-3527235C1C88}"/>
            </c:ext>
          </c:extLst>
        </c:ser>
        <c:ser>
          <c:idx val="3"/>
          <c:order val="3"/>
          <c:tx>
            <c:strRef>
              <c:f>'steady adoption'!$G$4</c:f>
              <c:strCache>
                <c:ptCount val="1"/>
                <c:pt idx="0">
                  <c:v>extreme cold (5'C below design temp)</c:v>
                </c:pt>
              </c:strCache>
            </c:strRef>
          </c:tx>
          <c:spPr>
            <a:ln w="19050" cap="rnd">
              <a:solidFill>
                <a:schemeClr val="accent4"/>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adoption'!$G$5:$G$21</c:f>
              <c:numCache>
                <c:formatCode>0.00</c:formatCode>
                <c:ptCount val="17"/>
                <c:pt idx="0">
                  <c:v>9.6300355975268257</c:v>
                </c:pt>
                <c:pt idx="1">
                  <c:v>12.133147998611122</c:v>
                </c:pt>
                <c:pt idx="2">
                  <c:v>13.821358251342422</c:v>
                </c:pt>
                <c:pt idx="3">
                  <c:v>15.509568504073721</c:v>
                </c:pt>
                <c:pt idx="4">
                  <c:v>17.197778756805022</c:v>
                </c:pt>
                <c:pt idx="5">
                  <c:v>18.885989009536317</c:v>
                </c:pt>
                <c:pt idx="6">
                  <c:v>20.574199262267616</c:v>
                </c:pt>
                <c:pt idx="7">
                  <c:v>22.262409514998915</c:v>
                </c:pt>
                <c:pt idx="8">
                  <c:v>23.950619767730213</c:v>
                </c:pt>
                <c:pt idx="9">
                  <c:v>25.638830020461512</c:v>
                </c:pt>
                <c:pt idx="10">
                  <c:v>27.327040273192807</c:v>
                </c:pt>
                <c:pt idx="11">
                  <c:v>29.01525052592411</c:v>
                </c:pt>
                <c:pt idx="12">
                  <c:v>30.703460778655405</c:v>
                </c:pt>
                <c:pt idx="13">
                  <c:v>32.391671031386707</c:v>
                </c:pt>
                <c:pt idx="14">
                  <c:v>34.079881284118002</c:v>
                </c:pt>
                <c:pt idx="15">
                  <c:v>35.768091536849305</c:v>
                </c:pt>
                <c:pt idx="16">
                  <c:v>37.442395609574582</c:v>
                </c:pt>
              </c:numCache>
            </c:numRef>
          </c:yVal>
          <c:smooth val="1"/>
          <c:extLst>
            <c:ext xmlns:c16="http://schemas.microsoft.com/office/drawing/2014/chart" uri="{C3380CC4-5D6E-409C-BE32-E72D297353CC}">
              <c16:uniqueId val="{00000003-EB98-4D1B-A672-3527235C1C88}"/>
            </c:ext>
          </c:extLst>
        </c:ser>
        <c:ser>
          <c:idx val="5"/>
          <c:order val="4"/>
          <c:tx>
            <c:strRef>
              <c:f>'steady adoption'!$L$4</c:f>
              <c:strCache>
                <c:ptCount val="1"/>
                <c:pt idx="0">
                  <c:v>current maximum capacity</c:v>
                </c:pt>
              </c:strCache>
            </c:strRef>
          </c:tx>
          <c:spPr>
            <a:ln w="19050" cap="rnd">
              <a:solidFill>
                <a:srgbClr val="FF0000"/>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adoption'!$L$5:$L$21</c:f>
              <c:numCache>
                <c:formatCode>0.00</c:formatCode>
                <c:ptCount val="17"/>
                <c:pt idx="0">
                  <c:v>17.193122856002326</c:v>
                </c:pt>
                <c:pt idx="1">
                  <c:v>17.193122856002326</c:v>
                </c:pt>
                <c:pt idx="2">
                  <c:v>17.193122856002326</c:v>
                </c:pt>
                <c:pt idx="3">
                  <c:v>17.193122856002326</c:v>
                </c:pt>
                <c:pt idx="4">
                  <c:v>17.193122856002326</c:v>
                </c:pt>
                <c:pt idx="5">
                  <c:v>17.193122856002326</c:v>
                </c:pt>
                <c:pt idx="6">
                  <c:v>17.193122856002326</c:v>
                </c:pt>
                <c:pt idx="7">
                  <c:v>17.193122856002326</c:v>
                </c:pt>
                <c:pt idx="8">
                  <c:v>17.193122856002326</c:v>
                </c:pt>
                <c:pt idx="9">
                  <c:v>17.193122856002326</c:v>
                </c:pt>
                <c:pt idx="10">
                  <c:v>17.193122856002326</c:v>
                </c:pt>
                <c:pt idx="11">
                  <c:v>17.193122856002326</c:v>
                </c:pt>
                <c:pt idx="12">
                  <c:v>17.193122856002326</c:v>
                </c:pt>
                <c:pt idx="13">
                  <c:v>17.193122856002326</c:v>
                </c:pt>
                <c:pt idx="14">
                  <c:v>17.193122856002326</c:v>
                </c:pt>
                <c:pt idx="15">
                  <c:v>17.193122856002326</c:v>
                </c:pt>
                <c:pt idx="16">
                  <c:v>17.193122856002326</c:v>
                </c:pt>
              </c:numCache>
            </c:numRef>
          </c:yVal>
          <c:smooth val="1"/>
          <c:extLst>
            <c:ext xmlns:c16="http://schemas.microsoft.com/office/drawing/2014/chart" uri="{C3380CC4-5D6E-409C-BE32-E72D297353CC}">
              <c16:uniqueId val="{00000002-1588-4CAA-9C20-56488A3722C7}"/>
            </c:ext>
          </c:extLst>
        </c:ser>
        <c:dLbls>
          <c:showLegendKey val="0"/>
          <c:showVal val="0"/>
          <c:showCatName val="0"/>
          <c:showSerName val="0"/>
          <c:showPercent val="0"/>
          <c:showBubbleSize val="0"/>
        </c:dLbls>
        <c:axId val="1219450352"/>
        <c:axId val="1219467152"/>
      </c:scatterChart>
      <c:valAx>
        <c:axId val="1219450352"/>
        <c:scaling>
          <c:orientation val="minMax"/>
          <c:max val="1"/>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t>
                </a:r>
                <a:r>
                  <a:rPr lang="en-CA" baseline="0"/>
                  <a:t> ASHP + HPWH adoption</a:t>
                </a:r>
                <a:endParaRPr lang="en-CA"/>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467152"/>
        <c:crosses val="autoZero"/>
        <c:crossBetween val="midCat"/>
      </c:valAx>
      <c:valAx>
        <c:axId val="12194671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GW power draw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450352"/>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aseline="0"/>
              <a:t>Figure 8: Ontario power draw with residential ASHP/HPWH adoption at Ontario projected 2023/24 peak demand hour outdoor temperatures </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1"/>
          <c:order val="1"/>
          <c:tx>
            <c:strRef>
              <c:f>'steady adoption'!$E$4</c:f>
              <c:strCache>
                <c:ptCount val="1"/>
                <c:pt idx="0">
                  <c:v>2023/24 peak hour</c:v>
                </c:pt>
              </c:strCache>
            </c:strRef>
          </c:tx>
          <c:spPr>
            <a:ln w="19050" cap="rnd">
              <a:solidFill>
                <a:schemeClr val="accent2"/>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adoption'!$E$5:$E$21</c:f>
              <c:numCache>
                <c:formatCode>0.00</c:formatCode>
                <c:ptCount val="17"/>
                <c:pt idx="0">
                  <c:v>7.8067677974241709</c:v>
                </c:pt>
                <c:pt idx="1">
                  <c:v>8.7931228560023236</c:v>
                </c:pt>
                <c:pt idx="2">
                  <c:v>9.4583645455100331</c:v>
                </c:pt>
                <c:pt idx="3">
                  <c:v>10.123606235017741</c:v>
                </c:pt>
                <c:pt idx="4">
                  <c:v>10.788847924525452</c:v>
                </c:pt>
                <c:pt idx="5">
                  <c:v>11.45408961403316</c:v>
                </c:pt>
                <c:pt idx="6">
                  <c:v>12.119331303540868</c:v>
                </c:pt>
                <c:pt idx="7">
                  <c:v>12.784572993048579</c:v>
                </c:pt>
                <c:pt idx="8">
                  <c:v>13.449814682556287</c:v>
                </c:pt>
                <c:pt idx="9">
                  <c:v>14.115056372063997</c:v>
                </c:pt>
                <c:pt idx="10">
                  <c:v>14.780298061571706</c:v>
                </c:pt>
                <c:pt idx="11">
                  <c:v>15.445539751079414</c:v>
                </c:pt>
                <c:pt idx="12">
                  <c:v>16.110781440587125</c:v>
                </c:pt>
                <c:pt idx="13">
                  <c:v>16.776023130094831</c:v>
                </c:pt>
                <c:pt idx="14">
                  <c:v>17.441264819602544</c:v>
                </c:pt>
                <c:pt idx="15">
                  <c:v>18.10650650911025</c:v>
                </c:pt>
                <c:pt idx="16">
                  <c:v>18.766268448292529</c:v>
                </c:pt>
              </c:numCache>
            </c:numRef>
          </c:yVal>
          <c:smooth val="1"/>
          <c:extLst>
            <c:ext xmlns:c16="http://schemas.microsoft.com/office/drawing/2014/chart" uri="{C3380CC4-5D6E-409C-BE32-E72D297353CC}">
              <c16:uniqueId val="{00000001-B542-4F2E-BAAB-80283965B44A}"/>
            </c:ext>
          </c:extLst>
        </c:ser>
        <c:ser>
          <c:idx val="4"/>
          <c:order val="4"/>
          <c:tx>
            <c:strRef>
              <c:f>'steady adoption'!$H$4</c:f>
              <c:strCache>
                <c:ptCount val="1"/>
                <c:pt idx="0">
                  <c:v>2023/24 peak hour with all tech</c:v>
                </c:pt>
              </c:strCache>
            </c:strRef>
          </c:tx>
          <c:spPr>
            <a:ln w="19050" cap="rnd">
              <a:solidFill>
                <a:schemeClr val="accent5"/>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adoption'!$H$5:$H$21</c:f>
              <c:numCache>
                <c:formatCode>0.00</c:formatCode>
                <c:ptCount val="17"/>
                <c:pt idx="0">
                  <c:v>7.8067677974241709</c:v>
                </c:pt>
                <c:pt idx="1">
                  <c:v>8.0868431530975116</c:v>
                </c:pt>
                <c:pt idx="2">
                  <c:v>8.279783953672478</c:v>
                </c:pt>
                <c:pt idx="3">
                  <c:v>8.4727247542474444</c:v>
                </c:pt>
                <c:pt idx="4">
                  <c:v>8.6656655548224109</c:v>
                </c:pt>
                <c:pt idx="5">
                  <c:v>8.8586063553973791</c:v>
                </c:pt>
                <c:pt idx="6">
                  <c:v>9.0515471559723473</c:v>
                </c:pt>
                <c:pt idx="7">
                  <c:v>9.2444879565473137</c:v>
                </c:pt>
                <c:pt idx="8">
                  <c:v>9.4374287571222819</c:v>
                </c:pt>
                <c:pt idx="9">
                  <c:v>9.6303695576972501</c:v>
                </c:pt>
                <c:pt idx="10">
                  <c:v>9.8233103582722165</c:v>
                </c:pt>
                <c:pt idx="11">
                  <c:v>10.016251158847183</c:v>
                </c:pt>
                <c:pt idx="12">
                  <c:v>10.209191959422151</c:v>
                </c:pt>
                <c:pt idx="13">
                  <c:v>10.402132759997118</c:v>
                </c:pt>
                <c:pt idx="14">
                  <c:v>10.595073560572086</c:v>
                </c:pt>
                <c:pt idx="15">
                  <c:v>10.788014361147052</c:v>
                </c:pt>
                <c:pt idx="16">
                  <c:v>10.91871619379461</c:v>
                </c:pt>
              </c:numCache>
            </c:numRef>
          </c:yVal>
          <c:smooth val="1"/>
          <c:extLst>
            <c:ext xmlns:c16="http://schemas.microsoft.com/office/drawing/2014/chart" uri="{C3380CC4-5D6E-409C-BE32-E72D297353CC}">
              <c16:uniqueId val="{00000005-B542-4F2E-BAAB-80283965B44A}"/>
            </c:ext>
          </c:extLst>
        </c:ser>
        <c:dLbls>
          <c:showLegendKey val="0"/>
          <c:showVal val="0"/>
          <c:showCatName val="0"/>
          <c:showSerName val="0"/>
          <c:showPercent val="0"/>
          <c:showBubbleSize val="0"/>
        </c:dLbls>
        <c:axId val="1219450352"/>
        <c:axId val="1219467152"/>
        <c:extLst>
          <c:ext xmlns:c15="http://schemas.microsoft.com/office/drawing/2012/chart" uri="{02D57815-91ED-43cb-92C2-25804820EDAC}">
            <c15:filteredScatterSeries>
              <c15:ser>
                <c:idx val="0"/>
                <c:order val="0"/>
                <c:tx>
                  <c:strRef>
                    <c:extLst>
                      <c:ext uri="{02D57815-91ED-43cb-92C2-25804820EDAC}">
                        <c15:formulaRef>
                          <c15:sqref>'steady adoption'!$D$4</c15:sqref>
                        </c15:formulaRef>
                      </c:ext>
                    </c:extLst>
                    <c:strCache>
                      <c:ptCount val="1"/>
                      <c:pt idx="0">
                        <c:v>at local morning miniumum</c:v>
                      </c:pt>
                    </c:strCache>
                  </c:strRef>
                </c:tx>
                <c:spPr>
                  <a:ln w="19050" cap="rnd">
                    <a:solidFill>
                      <a:schemeClr val="accent1"/>
                    </a:solidFill>
                    <a:round/>
                  </a:ln>
                  <a:effectLst/>
                </c:spPr>
                <c:marker>
                  <c:symbol val="none"/>
                </c:marker>
                <c:xVal>
                  <c:numRef>
                    <c:extLst>
                      <c:ex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c:ext uri="{02D57815-91ED-43cb-92C2-25804820EDAC}">
                        <c15:formulaRef>
                          <c15:sqref>'steady adoption'!$D$5:$D$21</c15:sqref>
                        </c15:formulaRef>
                      </c:ext>
                    </c:extLst>
                    <c:numCache>
                      <c:formatCode>0.00</c:formatCode>
                      <c:ptCount val="17"/>
                      <c:pt idx="0">
                        <c:v>8.665182934995304</c:v>
                      </c:pt>
                      <c:pt idx="1">
                        <c:v>10.24371615947633</c:v>
                      </c:pt>
                      <c:pt idx="2">
                        <c:v>11.30834912309853</c:v>
                      </c:pt>
                      <c:pt idx="3">
                        <c:v>12.372982086720732</c:v>
                      </c:pt>
                      <c:pt idx="4">
                        <c:v>13.437615050342936</c:v>
                      </c:pt>
                      <c:pt idx="5">
                        <c:v>14.502248013965136</c:v>
                      </c:pt>
                      <c:pt idx="6">
                        <c:v>15.566880977587338</c:v>
                      </c:pt>
                      <c:pt idx="7">
                        <c:v>16.631513941209541</c:v>
                      </c:pt>
                      <c:pt idx="8">
                        <c:v>17.696146904831743</c:v>
                      </c:pt>
                      <c:pt idx="9">
                        <c:v>18.760779868453945</c:v>
                      </c:pt>
                      <c:pt idx="10">
                        <c:v>19.825412832076147</c:v>
                      </c:pt>
                      <c:pt idx="11">
                        <c:v>20.890045795698352</c:v>
                      </c:pt>
                      <c:pt idx="12">
                        <c:v>21.954678759320551</c:v>
                      </c:pt>
                      <c:pt idx="13">
                        <c:v>23.019311722942753</c:v>
                      </c:pt>
                      <c:pt idx="14">
                        <c:v>24.083944686564955</c:v>
                      </c:pt>
                      <c:pt idx="15">
                        <c:v>25.148577650187157</c:v>
                      </c:pt>
                      <c:pt idx="16">
                        <c:v>26.204440984784469</c:v>
                      </c:pt>
                    </c:numCache>
                  </c:numRef>
                </c:yVal>
                <c:smooth val="1"/>
                <c:extLst>
                  <c:ext xmlns:c16="http://schemas.microsoft.com/office/drawing/2014/chart" uri="{C3380CC4-5D6E-409C-BE32-E72D297353CC}">
                    <c16:uniqueId val="{00000000-B542-4F2E-BAAB-80283965B44A}"/>
                  </c:ext>
                </c:extLst>
              </c15:ser>
            </c15:filteredScatterSeries>
            <c15:filteredScatterSeries>
              <c15:ser>
                <c:idx val="2"/>
                <c:order val="2"/>
                <c:tx>
                  <c:strRef>
                    <c:extLst xmlns:c15="http://schemas.microsoft.com/office/drawing/2012/chart">
                      <c:ext xmlns:c15="http://schemas.microsoft.com/office/drawing/2012/chart" uri="{02D57815-91ED-43cb-92C2-25804820EDAC}">
                        <c15:formulaRef>
                          <c15:sqref>'steady adoption'!$F$4</c15:sqref>
                        </c15:formulaRef>
                      </c:ext>
                    </c:extLst>
                    <c:strCache>
                      <c:ptCount val="1"/>
                      <c:pt idx="0">
                        <c:v>at local evening minimum</c:v>
                      </c:pt>
                    </c:strCache>
                  </c:strRef>
                </c:tx>
                <c:spPr>
                  <a:ln w="19050" cap="rnd">
                    <a:solidFill>
                      <a:schemeClr val="accent3"/>
                    </a:solidFill>
                    <a:round/>
                  </a:ln>
                  <a:effectLst/>
                </c:spPr>
                <c:marker>
                  <c:symbol val="none"/>
                </c:marker>
                <c:xVal>
                  <c:numRef>
                    <c:extLst xmlns:c15="http://schemas.microsoft.com/office/drawing/2012/chart">
                      <c:ext xmlns:c15="http://schemas.microsoft.com/office/drawing/2012/char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xmlns:c15="http://schemas.microsoft.com/office/drawing/2012/chart">
                      <c:ext xmlns:c15="http://schemas.microsoft.com/office/drawing/2012/chart" uri="{02D57815-91ED-43cb-92C2-25804820EDAC}">
                        <c15:formulaRef>
                          <c15:sqref>'steady adoption'!$F$5:$F$21</c15:sqref>
                        </c15:formulaRef>
                      </c:ext>
                    </c:extLst>
                    <c:numCache>
                      <c:formatCode>0.00</c:formatCode>
                      <c:ptCount val="17"/>
                      <c:pt idx="0">
                        <c:v>7.9967972930565692</c:v>
                      </c:pt>
                      <c:pt idx="1">
                        <c:v>9.0961143616975697</c:v>
                      </c:pt>
                      <c:pt idx="2">
                        <c:v>9.8375426513254443</c:v>
                      </c:pt>
                      <c:pt idx="3">
                        <c:v>10.578970940953319</c:v>
                      </c:pt>
                      <c:pt idx="4">
                        <c:v>11.320399230581195</c:v>
                      </c:pt>
                      <c:pt idx="5">
                        <c:v>12.061827520209068</c:v>
                      </c:pt>
                      <c:pt idx="6">
                        <c:v>12.803255809836944</c:v>
                      </c:pt>
                      <c:pt idx="7">
                        <c:v>13.544684099464819</c:v>
                      </c:pt>
                      <c:pt idx="8">
                        <c:v>14.286112389092693</c:v>
                      </c:pt>
                      <c:pt idx="9">
                        <c:v>15.027540678720566</c:v>
                      </c:pt>
                      <c:pt idx="10">
                        <c:v>15.768968968348442</c:v>
                      </c:pt>
                      <c:pt idx="11">
                        <c:v>16.510397257976319</c:v>
                      </c:pt>
                      <c:pt idx="12">
                        <c:v>17.251825547604192</c:v>
                      </c:pt>
                      <c:pt idx="13">
                        <c:v>17.993253837232064</c:v>
                      </c:pt>
                      <c:pt idx="14">
                        <c:v>18.734682126859941</c:v>
                      </c:pt>
                      <c:pt idx="15">
                        <c:v>19.476110416487813</c:v>
                      </c:pt>
                      <c:pt idx="16">
                        <c:v>20.211431389067688</c:v>
                      </c:pt>
                    </c:numCache>
                  </c:numRef>
                </c:yVal>
                <c:smooth val="1"/>
                <c:extLst xmlns:c15="http://schemas.microsoft.com/office/drawing/2012/chart">
                  <c:ext xmlns:c16="http://schemas.microsoft.com/office/drawing/2014/chart" uri="{C3380CC4-5D6E-409C-BE32-E72D297353CC}">
                    <c16:uniqueId val="{00000002-B542-4F2E-BAAB-80283965B44A}"/>
                  </c:ext>
                </c:extLst>
              </c15:ser>
            </c15:filteredScatterSeries>
            <c15:filteredScatterSeries>
              <c15:ser>
                <c:idx val="3"/>
                <c:order val="3"/>
                <c:tx>
                  <c:strRef>
                    <c:extLst xmlns:c15="http://schemas.microsoft.com/office/drawing/2012/chart">
                      <c:ext xmlns:c15="http://schemas.microsoft.com/office/drawing/2012/chart" uri="{02D57815-91ED-43cb-92C2-25804820EDAC}">
                        <c15:formulaRef>
                          <c15:sqref>'steady adoption'!$G$4</c15:sqref>
                        </c15:formulaRef>
                      </c:ext>
                    </c:extLst>
                    <c:strCache>
                      <c:ptCount val="1"/>
                      <c:pt idx="0">
                        <c:v>extreme cold (5'C below design temp)</c:v>
                      </c:pt>
                    </c:strCache>
                  </c:strRef>
                </c:tx>
                <c:spPr>
                  <a:ln w="19050" cap="rnd">
                    <a:solidFill>
                      <a:schemeClr val="accent4"/>
                    </a:solidFill>
                    <a:round/>
                  </a:ln>
                  <a:effectLst/>
                </c:spPr>
                <c:marker>
                  <c:symbol val="none"/>
                </c:marker>
                <c:xVal>
                  <c:numRef>
                    <c:extLst xmlns:c15="http://schemas.microsoft.com/office/drawing/2012/chart">
                      <c:ext xmlns:c15="http://schemas.microsoft.com/office/drawing/2012/char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xmlns:c15="http://schemas.microsoft.com/office/drawing/2012/chart">
                      <c:ext xmlns:c15="http://schemas.microsoft.com/office/drawing/2012/chart" uri="{02D57815-91ED-43cb-92C2-25804820EDAC}">
                        <c15:formulaRef>
                          <c15:sqref>'steady adoption'!$G$5:$G$21</c15:sqref>
                        </c15:formulaRef>
                      </c:ext>
                    </c:extLst>
                    <c:numCache>
                      <c:formatCode>0.00</c:formatCode>
                      <c:ptCount val="17"/>
                      <c:pt idx="0">
                        <c:v>9.6300355975268257</c:v>
                      </c:pt>
                      <c:pt idx="1">
                        <c:v>12.133147998611122</c:v>
                      </c:pt>
                      <c:pt idx="2">
                        <c:v>13.821358251342422</c:v>
                      </c:pt>
                      <c:pt idx="3">
                        <c:v>15.509568504073721</c:v>
                      </c:pt>
                      <c:pt idx="4">
                        <c:v>17.197778756805022</c:v>
                      </c:pt>
                      <c:pt idx="5">
                        <c:v>18.885989009536317</c:v>
                      </c:pt>
                      <c:pt idx="6">
                        <c:v>20.574199262267616</c:v>
                      </c:pt>
                      <c:pt idx="7">
                        <c:v>22.262409514998915</c:v>
                      </c:pt>
                      <c:pt idx="8">
                        <c:v>23.950619767730213</c:v>
                      </c:pt>
                      <c:pt idx="9">
                        <c:v>25.638830020461512</c:v>
                      </c:pt>
                      <c:pt idx="10">
                        <c:v>27.327040273192807</c:v>
                      </c:pt>
                      <c:pt idx="11">
                        <c:v>29.01525052592411</c:v>
                      </c:pt>
                      <c:pt idx="12">
                        <c:v>30.703460778655405</c:v>
                      </c:pt>
                      <c:pt idx="13">
                        <c:v>32.391671031386707</c:v>
                      </c:pt>
                      <c:pt idx="14">
                        <c:v>34.079881284118002</c:v>
                      </c:pt>
                      <c:pt idx="15">
                        <c:v>35.768091536849305</c:v>
                      </c:pt>
                      <c:pt idx="16">
                        <c:v>37.442395609574582</c:v>
                      </c:pt>
                    </c:numCache>
                  </c:numRef>
                </c:yVal>
                <c:smooth val="1"/>
                <c:extLst xmlns:c15="http://schemas.microsoft.com/office/drawing/2012/chart">
                  <c:ext xmlns:c16="http://schemas.microsoft.com/office/drawing/2014/chart" uri="{C3380CC4-5D6E-409C-BE32-E72D297353CC}">
                    <c16:uniqueId val="{00000003-B542-4F2E-BAAB-80283965B44A}"/>
                  </c:ext>
                </c:extLst>
              </c15:ser>
            </c15:filteredScatterSeries>
            <c15:filteredScatterSeries>
              <c15:ser>
                <c:idx val="6"/>
                <c:order val="5"/>
                <c:tx>
                  <c:strRef>
                    <c:extLst xmlns:c15="http://schemas.microsoft.com/office/drawing/2012/chart">
                      <c:ext xmlns:c15="http://schemas.microsoft.com/office/drawing/2012/chart" uri="{02D57815-91ED-43cb-92C2-25804820EDAC}">
                        <c15:formulaRef>
                          <c15:sqref>'steady adoption'!$I$4</c15:sqref>
                        </c15:formulaRef>
                      </c:ext>
                    </c:extLst>
                    <c:strCache>
                      <c:ptCount val="1"/>
                      <c:pt idx="0">
                        <c:v>morning min with tech in 50% of BAU+ adoption</c:v>
                      </c:pt>
                    </c:strCache>
                  </c:strRef>
                </c:tx>
                <c:spPr>
                  <a:ln w="19050" cap="rnd">
                    <a:solidFill>
                      <a:schemeClr val="accent5">
                        <a:lumMod val="60000"/>
                        <a:lumOff val="4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xmlns:c15="http://schemas.microsoft.com/office/drawing/2012/chart">
                      <c:ext xmlns:c15="http://schemas.microsoft.com/office/drawing/2012/chart" uri="{02D57815-91ED-43cb-92C2-25804820EDAC}">
                        <c15:formulaRef>
                          <c15:sqref>'steady adoption'!$I$5:$I$21</c15:sqref>
                        </c15:formulaRef>
                      </c:ext>
                    </c:extLst>
                    <c:numCache>
                      <c:formatCode>0.00</c:formatCode>
                      <c:ptCount val="17"/>
                      <c:pt idx="0">
                        <c:v>8.665182934995304</c:v>
                      </c:pt>
                      <c:pt idx="1">
                        <c:v>9.3038696863582135</c:v>
                      </c:pt>
                      <c:pt idx="2">
                        <c:v>9.7438538928526608</c:v>
                      </c:pt>
                      <c:pt idx="3">
                        <c:v>10.18383809934711</c:v>
                      </c:pt>
                      <c:pt idx="4">
                        <c:v>10.623822305841557</c:v>
                      </c:pt>
                      <c:pt idx="5">
                        <c:v>11.063806512336004</c:v>
                      </c:pt>
                      <c:pt idx="6">
                        <c:v>11.503790718830452</c:v>
                      </c:pt>
                      <c:pt idx="7">
                        <c:v>11.943774925324902</c:v>
                      </c:pt>
                      <c:pt idx="8">
                        <c:v>12.38375913181935</c:v>
                      </c:pt>
                      <c:pt idx="9">
                        <c:v>12.823743338313797</c:v>
                      </c:pt>
                      <c:pt idx="10">
                        <c:v>13.263727544808246</c:v>
                      </c:pt>
                      <c:pt idx="11">
                        <c:v>13.703711751302693</c:v>
                      </c:pt>
                      <c:pt idx="12">
                        <c:v>14.143695957797142</c:v>
                      </c:pt>
                      <c:pt idx="13">
                        <c:v>14.583680164291591</c:v>
                      </c:pt>
                      <c:pt idx="14">
                        <c:v>15.023664370786038</c:v>
                      </c:pt>
                      <c:pt idx="15">
                        <c:v>15.463648577280487</c:v>
                      </c:pt>
                      <c:pt idx="16">
                        <c:v>15.761702394583175</c:v>
                      </c:pt>
                    </c:numCache>
                  </c:numRef>
                </c:yVal>
                <c:smooth val="1"/>
                <c:extLst xmlns:c15="http://schemas.microsoft.com/office/drawing/2012/chart">
                  <c:ext xmlns:c16="http://schemas.microsoft.com/office/drawing/2014/chart" uri="{C3380CC4-5D6E-409C-BE32-E72D297353CC}">
                    <c16:uniqueId val="{00000007-B542-4F2E-BAAB-80283965B44A}"/>
                  </c:ext>
                </c:extLst>
              </c15:ser>
            </c15:filteredScatterSeries>
          </c:ext>
        </c:extLst>
      </c:scatterChart>
      <c:valAx>
        <c:axId val="1219450352"/>
        <c:scaling>
          <c:orientation val="minMax"/>
          <c:max val="1"/>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t>
                </a:r>
                <a:r>
                  <a:rPr lang="en-CA" baseline="0"/>
                  <a:t> ASHP + HPWH adoption</a:t>
                </a:r>
                <a:endParaRPr lang="en-CA"/>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467152"/>
        <c:crosses val="autoZero"/>
        <c:crossBetween val="midCat"/>
      </c:valAx>
      <c:valAx>
        <c:axId val="1219467152"/>
        <c:scaling>
          <c:orientation val="minMax"/>
          <c:max val="2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GW power draw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450352"/>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Ontario</a:t>
            </a:r>
            <a:r>
              <a:rPr lang="en-CA" baseline="0"/>
              <a:t> peak power draw for residential space heating with heat pump adoption</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0"/>
          <c:order val="0"/>
          <c:tx>
            <c:strRef>
              <c:f>'steady adoption'!$D$4</c:f>
              <c:strCache>
                <c:ptCount val="1"/>
                <c:pt idx="0">
                  <c:v>at local morning miniumum</c:v>
                </c:pt>
              </c:strCache>
            </c:strRef>
          </c:tx>
          <c:spPr>
            <a:ln w="19050" cap="rnd">
              <a:solidFill>
                <a:schemeClr val="accent1"/>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adoption'!$D$5:$D$21</c:f>
              <c:numCache>
                <c:formatCode>0.00</c:formatCode>
                <c:ptCount val="17"/>
                <c:pt idx="0">
                  <c:v>8.665182934995304</c:v>
                </c:pt>
                <c:pt idx="1">
                  <c:v>10.24371615947633</c:v>
                </c:pt>
                <c:pt idx="2">
                  <c:v>11.30834912309853</c:v>
                </c:pt>
                <c:pt idx="3">
                  <c:v>12.372982086720732</c:v>
                </c:pt>
                <c:pt idx="4">
                  <c:v>13.437615050342936</c:v>
                </c:pt>
                <c:pt idx="5">
                  <c:v>14.502248013965136</c:v>
                </c:pt>
                <c:pt idx="6">
                  <c:v>15.566880977587338</c:v>
                </c:pt>
                <c:pt idx="7">
                  <c:v>16.631513941209541</c:v>
                </c:pt>
                <c:pt idx="8">
                  <c:v>17.696146904831743</c:v>
                </c:pt>
                <c:pt idx="9">
                  <c:v>18.760779868453945</c:v>
                </c:pt>
                <c:pt idx="10">
                  <c:v>19.825412832076147</c:v>
                </c:pt>
                <c:pt idx="11">
                  <c:v>20.890045795698352</c:v>
                </c:pt>
                <c:pt idx="12">
                  <c:v>21.954678759320551</c:v>
                </c:pt>
                <c:pt idx="13">
                  <c:v>23.019311722942753</c:v>
                </c:pt>
                <c:pt idx="14">
                  <c:v>24.083944686564955</c:v>
                </c:pt>
                <c:pt idx="15">
                  <c:v>25.148577650187157</c:v>
                </c:pt>
                <c:pt idx="16">
                  <c:v>26.204440984784469</c:v>
                </c:pt>
              </c:numCache>
            </c:numRef>
          </c:yVal>
          <c:smooth val="1"/>
          <c:extLst>
            <c:ext xmlns:c16="http://schemas.microsoft.com/office/drawing/2014/chart" uri="{C3380CC4-5D6E-409C-BE32-E72D297353CC}">
              <c16:uniqueId val="{00000000-9199-4335-97FB-D9F4074F01AB}"/>
            </c:ext>
          </c:extLst>
        </c:ser>
        <c:ser>
          <c:idx val="5"/>
          <c:order val="4"/>
          <c:tx>
            <c:strRef>
              <c:f>'steady adoption'!$L$4</c:f>
              <c:strCache>
                <c:ptCount val="1"/>
                <c:pt idx="0">
                  <c:v>current maximum capacity</c:v>
                </c:pt>
              </c:strCache>
            </c:strRef>
          </c:tx>
          <c:spPr>
            <a:ln w="19050" cap="rnd">
              <a:solidFill>
                <a:srgbClr val="FF0000"/>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adoption'!$L$5:$L$21</c:f>
              <c:numCache>
                <c:formatCode>0.00</c:formatCode>
                <c:ptCount val="17"/>
                <c:pt idx="0">
                  <c:v>17.193122856002326</c:v>
                </c:pt>
                <c:pt idx="1">
                  <c:v>17.193122856002326</c:v>
                </c:pt>
                <c:pt idx="2">
                  <c:v>17.193122856002326</c:v>
                </c:pt>
                <c:pt idx="3">
                  <c:v>17.193122856002326</c:v>
                </c:pt>
                <c:pt idx="4">
                  <c:v>17.193122856002326</c:v>
                </c:pt>
                <c:pt idx="5">
                  <c:v>17.193122856002326</c:v>
                </c:pt>
                <c:pt idx="6">
                  <c:v>17.193122856002326</c:v>
                </c:pt>
                <c:pt idx="7">
                  <c:v>17.193122856002326</c:v>
                </c:pt>
                <c:pt idx="8">
                  <c:v>17.193122856002326</c:v>
                </c:pt>
                <c:pt idx="9">
                  <c:v>17.193122856002326</c:v>
                </c:pt>
                <c:pt idx="10">
                  <c:v>17.193122856002326</c:v>
                </c:pt>
                <c:pt idx="11">
                  <c:v>17.193122856002326</c:v>
                </c:pt>
                <c:pt idx="12">
                  <c:v>17.193122856002326</c:v>
                </c:pt>
                <c:pt idx="13">
                  <c:v>17.193122856002326</c:v>
                </c:pt>
                <c:pt idx="14">
                  <c:v>17.193122856002326</c:v>
                </c:pt>
                <c:pt idx="15">
                  <c:v>17.193122856002326</c:v>
                </c:pt>
                <c:pt idx="16">
                  <c:v>17.193122856002326</c:v>
                </c:pt>
              </c:numCache>
            </c:numRef>
          </c:yVal>
          <c:smooth val="1"/>
          <c:extLst>
            <c:ext xmlns:c16="http://schemas.microsoft.com/office/drawing/2014/chart" uri="{C3380CC4-5D6E-409C-BE32-E72D297353CC}">
              <c16:uniqueId val="{00000002-9199-4335-97FB-D9F4074F01AB}"/>
            </c:ext>
          </c:extLst>
        </c:ser>
        <c:ser>
          <c:idx val="6"/>
          <c:order val="6"/>
          <c:tx>
            <c:strRef>
              <c:f>'steady adoption'!$I$4</c:f>
              <c:strCache>
                <c:ptCount val="1"/>
                <c:pt idx="0">
                  <c:v>morning min with tech in 50% of BAU+ adoption</c:v>
                </c:pt>
              </c:strCache>
            </c:strRef>
          </c:tx>
          <c:spPr>
            <a:ln w="19050" cap="rnd">
              <a:solidFill>
                <a:schemeClr val="accent5">
                  <a:lumMod val="60000"/>
                  <a:lumOff val="40000"/>
                </a:schemeClr>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adoption'!$I$5:$I$21</c:f>
              <c:numCache>
                <c:formatCode>0.00</c:formatCode>
                <c:ptCount val="17"/>
                <c:pt idx="0">
                  <c:v>8.665182934995304</c:v>
                </c:pt>
                <c:pt idx="1">
                  <c:v>9.3038696863582135</c:v>
                </c:pt>
                <c:pt idx="2">
                  <c:v>9.7438538928526608</c:v>
                </c:pt>
                <c:pt idx="3">
                  <c:v>10.18383809934711</c:v>
                </c:pt>
                <c:pt idx="4">
                  <c:v>10.623822305841557</c:v>
                </c:pt>
                <c:pt idx="5">
                  <c:v>11.063806512336004</c:v>
                </c:pt>
                <c:pt idx="6">
                  <c:v>11.503790718830452</c:v>
                </c:pt>
                <c:pt idx="7">
                  <c:v>11.943774925324902</c:v>
                </c:pt>
                <c:pt idx="8">
                  <c:v>12.38375913181935</c:v>
                </c:pt>
                <c:pt idx="9">
                  <c:v>12.823743338313797</c:v>
                </c:pt>
                <c:pt idx="10">
                  <c:v>13.263727544808246</c:v>
                </c:pt>
                <c:pt idx="11">
                  <c:v>13.703711751302693</c:v>
                </c:pt>
                <c:pt idx="12">
                  <c:v>14.143695957797142</c:v>
                </c:pt>
                <c:pt idx="13">
                  <c:v>14.583680164291591</c:v>
                </c:pt>
                <c:pt idx="14">
                  <c:v>15.023664370786038</c:v>
                </c:pt>
                <c:pt idx="15">
                  <c:v>15.463648577280487</c:v>
                </c:pt>
                <c:pt idx="16">
                  <c:v>15.761702394583175</c:v>
                </c:pt>
              </c:numCache>
            </c:numRef>
          </c:yVal>
          <c:smooth val="1"/>
          <c:extLst>
            <c:ext xmlns:c16="http://schemas.microsoft.com/office/drawing/2014/chart" uri="{C3380CC4-5D6E-409C-BE32-E72D297353CC}">
              <c16:uniqueId val="{00000004-9199-4335-97FB-D9F4074F01AB}"/>
            </c:ext>
          </c:extLst>
        </c:ser>
        <c:dLbls>
          <c:showLegendKey val="0"/>
          <c:showVal val="0"/>
          <c:showCatName val="0"/>
          <c:showSerName val="0"/>
          <c:showPercent val="0"/>
          <c:showBubbleSize val="0"/>
        </c:dLbls>
        <c:axId val="1219450352"/>
        <c:axId val="1219467152"/>
        <c:extLst>
          <c:ext xmlns:c15="http://schemas.microsoft.com/office/drawing/2012/chart" uri="{02D57815-91ED-43cb-92C2-25804820EDAC}">
            <c15:filteredScatterSeries>
              <c15:ser>
                <c:idx val="1"/>
                <c:order val="1"/>
                <c:tx>
                  <c:strRef>
                    <c:extLst>
                      <c:ext uri="{02D57815-91ED-43cb-92C2-25804820EDAC}">
                        <c15:formulaRef>
                          <c15:sqref>'steady adoption'!$E$4</c15:sqref>
                        </c15:formulaRef>
                      </c:ext>
                    </c:extLst>
                    <c:strCache>
                      <c:ptCount val="1"/>
                      <c:pt idx="0">
                        <c:v>2023/24 peak hour</c:v>
                      </c:pt>
                    </c:strCache>
                  </c:strRef>
                </c:tx>
                <c:spPr>
                  <a:ln w="19050" cap="rnd">
                    <a:solidFill>
                      <a:schemeClr val="accent2"/>
                    </a:solidFill>
                    <a:round/>
                  </a:ln>
                  <a:effectLst/>
                </c:spPr>
                <c:marker>
                  <c:symbol val="none"/>
                </c:marker>
                <c:xVal>
                  <c:numRef>
                    <c:extLst>
                      <c:ex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c:ext uri="{02D57815-91ED-43cb-92C2-25804820EDAC}">
                        <c15:formulaRef>
                          <c15:sqref>'steady adoption'!$E$5:$E$21</c15:sqref>
                        </c15:formulaRef>
                      </c:ext>
                    </c:extLst>
                    <c:numCache>
                      <c:formatCode>0.00</c:formatCode>
                      <c:ptCount val="17"/>
                      <c:pt idx="0">
                        <c:v>7.8067677974241709</c:v>
                      </c:pt>
                      <c:pt idx="1">
                        <c:v>8.7931228560023236</c:v>
                      </c:pt>
                      <c:pt idx="2">
                        <c:v>9.4583645455100331</c:v>
                      </c:pt>
                      <c:pt idx="3">
                        <c:v>10.123606235017741</c:v>
                      </c:pt>
                      <c:pt idx="4">
                        <c:v>10.788847924525452</c:v>
                      </c:pt>
                      <c:pt idx="5">
                        <c:v>11.45408961403316</c:v>
                      </c:pt>
                      <c:pt idx="6">
                        <c:v>12.119331303540868</c:v>
                      </c:pt>
                      <c:pt idx="7">
                        <c:v>12.784572993048579</c:v>
                      </c:pt>
                      <c:pt idx="8">
                        <c:v>13.449814682556287</c:v>
                      </c:pt>
                      <c:pt idx="9">
                        <c:v>14.115056372063997</c:v>
                      </c:pt>
                      <c:pt idx="10">
                        <c:v>14.780298061571706</c:v>
                      </c:pt>
                      <c:pt idx="11">
                        <c:v>15.445539751079414</c:v>
                      </c:pt>
                      <c:pt idx="12">
                        <c:v>16.110781440587125</c:v>
                      </c:pt>
                      <c:pt idx="13">
                        <c:v>16.776023130094831</c:v>
                      </c:pt>
                      <c:pt idx="14">
                        <c:v>17.441264819602544</c:v>
                      </c:pt>
                      <c:pt idx="15">
                        <c:v>18.10650650911025</c:v>
                      </c:pt>
                      <c:pt idx="16">
                        <c:v>18.766268448292529</c:v>
                      </c:pt>
                    </c:numCache>
                  </c:numRef>
                </c:yVal>
                <c:smooth val="1"/>
                <c:extLst>
                  <c:ext xmlns:c16="http://schemas.microsoft.com/office/drawing/2014/chart" uri="{C3380CC4-5D6E-409C-BE32-E72D297353CC}">
                    <c16:uniqueId val="{00000001-9199-4335-97FB-D9F4074F01AB}"/>
                  </c:ext>
                </c:extLst>
              </c15:ser>
            </c15:filteredScatterSeries>
            <c15:filteredScatterSeries>
              <c15:ser>
                <c:idx val="2"/>
                <c:order val="2"/>
                <c:tx>
                  <c:strRef>
                    <c:extLst xmlns:c15="http://schemas.microsoft.com/office/drawing/2012/chart">
                      <c:ext xmlns:c15="http://schemas.microsoft.com/office/drawing/2012/chart" uri="{02D57815-91ED-43cb-92C2-25804820EDAC}">
                        <c15:formulaRef>
                          <c15:sqref>'steady adoption'!$F$4</c15:sqref>
                        </c15:formulaRef>
                      </c:ext>
                    </c:extLst>
                    <c:strCache>
                      <c:ptCount val="1"/>
                      <c:pt idx="0">
                        <c:v>at local evening minimum</c:v>
                      </c:pt>
                    </c:strCache>
                  </c:strRef>
                </c:tx>
                <c:spPr>
                  <a:ln w="19050" cap="rnd">
                    <a:solidFill>
                      <a:schemeClr val="accent3"/>
                    </a:solidFill>
                    <a:round/>
                  </a:ln>
                  <a:effectLst/>
                </c:spPr>
                <c:marker>
                  <c:symbol val="none"/>
                </c:marker>
                <c:xVal>
                  <c:numRef>
                    <c:extLst xmlns:c15="http://schemas.microsoft.com/office/drawing/2012/chart">
                      <c:ext xmlns:c15="http://schemas.microsoft.com/office/drawing/2012/char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xmlns:c15="http://schemas.microsoft.com/office/drawing/2012/chart">
                      <c:ext xmlns:c15="http://schemas.microsoft.com/office/drawing/2012/chart" uri="{02D57815-91ED-43cb-92C2-25804820EDAC}">
                        <c15:formulaRef>
                          <c15:sqref>'steady adoption'!$F$5:$F$21</c15:sqref>
                        </c15:formulaRef>
                      </c:ext>
                    </c:extLst>
                    <c:numCache>
                      <c:formatCode>0.00</c:formatCode>
                      <c:ptCount val="17"/>
                      <c:pt idx="0">
                        <c:v>7.9967972930565692</c:v>
                      </c:pt>
                      <c:pt idx="1">
                        <c:v>9.0961143616975697</c:v>
                      </c:pt>
                      <c:pt idx="2">
                        <c:v>9.8375426513254443</c:v>
                      </c:pt>
                      <c:pt idx="3">
                        <c:v>10.578970940953319</c:v>
                      </c:pt>
                      <c:pt idx="4">
                        <c:v>11.320399230581195</c:v>
                      </c:pt>
                      <c:pt idx="5">
                        <c:v>12.061827520209068</c:v>
                      </c:pt>
                      <c:pt idx="6">
                        <c:v>12.803255809836944</c:v>
                      </c:pt>
                      <c:pt idx="7">
                        <c:v>13.544684099464819</c:v>
                      </c:pt>
                      <c:pt idx="8">
                        <c:v>14.286112389092693</c:v>
                      </c:pt>
                      <c:pt idx="9">
                        <c:v>15.027540678720566</c:v>
                      </c:pt>
                      <c:pt idx="10">
                        <c:v>15.768968968348442</c:v>
                      </c:pt>
                      <c:pt idx="11">
                        <c:v>16.510397257976319</c:v>
                      </c:pt>
                      <c:pt idx="12">
                        <c:v>17.251825547604192</c:v>
                      </c:pt>
                      <c:pt idx="13">
                        <c:v>17.993253837232064</c:v>
                      </c:pt>
                      <c:pt idx="14">
                        <c:v>18.734682126859941</c:v>
                      </c:pt>
                      <c:pt idx="15">
                        <c:v>19.476110416487813</c:v>
                      </c:pt>
                      <c:pt idx="16">
                        <c:v>20.211431389067688</c:v>
                      </c:pt>
                    </c:numCache>
                  </c:numRef>
                </c:yVal>
                <c:smooth val="1"/>
                <c:extLst xmlns:c15="http://schemas.microsoft.com/office/drawing/2012/chart">
                  <c:ext xmlns:c16="http://schemas.microsoft.com/office/drawing/2014/chart" uri="{C3380CC4-5D6E-409C-BE32-E72D297353CC}">
                    <c16:uniqueId val="{00000005-9199-4335-97FB-D9F4074F01AB}"/>
                  </c:ext>
                </c:extLst>
              </c15:ser>
            </c15:filteredScatterSeries>
            <c15:filteredScatterSeries>
              <c15:ser>
                <c:idx val="3"/>
                <c:order val="3"/>
                <c:tx>
                  <c:strRef>
                    <c:extLst xmlns:c15="http://schemas.microsoft.com/office/drawing/2012/chart">
                      <c:ext xmlns:c15="http://schemas.microsoft.com/office/drawing/2012/chart" uri="{02D57815-91ED-43cb-92C2-25804820EDAC}">
                        <c15:formulaRef>
                          <c15:sqref>'steady adoption'!$G$4</c15:sqref>
                        </c15:formulaRef>
                      </c:ext>
                    </c:extLst>
                    <c:strCache>
                      <c:ptCount val="1"/>
                      <c:pt idx="0">
                        <c:v>extreme cold (5'C below design temp)</c:v>
                      </c:pt>
                    </c:strCache>
                  </c:strRef>
                </c:tx>
                <c:spPr>
                  <a:ln w="19050" cap="rnd">
                    <a:solidFill>
                      <a:schemeClr val="accent4"/>
                    </a:solidFill>
                    <a:round/>
                  </a:ln>
                  <a:effectLst/>
                </c:spPr>
                <c:marker>
                  <c:symbol val="none"/>
                </c:marker>
                <c:xVal>
                  <c:numRef>
                    <c:extLst xmlns:c15="http://schemas.microsoft.com/office/drawing/2012/chart">
                      <c:ext xmlns:c15="http://schemas.microsoft.com/office/drawing/2012/char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xmlns:c15="http://schemas.microsoft.com/office/drawing/2012/chart">
                      <c:ext xmlns:c15="http://schemas.microsoft.com/office/drawing/2012/chart" uri="{02D57815-91ED-43cb-92C2-25804820EDAC}">
                        <c15:formulaRef>
                          <c15:sqref>'steady adoption'!$G$5:$G$21</c15:sqref>
                        </c15:formulaRef>
                      </c:ext>
                    </c:extLst>
                    <c:numCache>
                      <c:formatCode>0.00</c:formatCode>
                      <c:ptCount val="17"/>
                      <c:pt idx="0">
                        <c:v>9.6300355975268257</c:v>
                      </c:pt>
                      <c:pt idx="1">
                        <c:v>12.133147998611122</c:v>
                      </c:pt>
                      <c:pt idx="2">
                        <c:v>13.821358251342422</c:v>
                      </c:pt>
                      <c:pt idx="3">
                        <c:v>15.509568504073721</c:v>
                      </c:pt>
                      <c:pt idx="4">
                        <c:v>17.197778756805022</c:v>
                      </c:pt>
                      <c:pt idx="5">
                        <c:v>18.885989009536317</c:v>
                      </c:pt>
                      <c:pt idx="6">
                        <c:v>20.574199262267616</c:v>
                      </c:pt>
                      <c:pt idx="7">
                        <c:v>22.262409514998915</c:v>
                      </c:pt>
                      <c:pt idx="8">
                        <c:v>23.950619767730213</c:v>
                      </c:pt>
                      <c:pt idx="9">
                        <c:v>25.638830020461512</c:v>
                      </c:pt>
                      <c:pt idx="10">
                        <c:v>27.327040273192807</c:v>
                      </c:pt>
                      <c:pt idx="11">
                        <c:v>29.01525052592411</c:v>
                      </c:pt>
                      <c:pt idx="12">
                        <c:v>30.703460778655405</c:v>
                      </c:pt>
                      <c:pt idx="13">
                        <c:v>32.391671031386707</c:v>
                      </c:pt>
                      <c:pt idx="14">
                        <c:v>34.079881284118002</c:v>
                      </c:pt>
                      <c:pt idx="15">
                        <c:v>35.768091536849305</c:v>
                      </c:pt>
                      <c:pt idx="16">
                        <c:v>37.442395609574582</c:v>
                      </c:pt>
                    </c:numCache>
                  </c:numRef>
                </c:yVal>
                <c:smooth val="1"/>
                <c:extLst xmlns:c15="http://schemas.microsoft.com/office/drawing/2012/chart">
                  <c:ext xmlns:c16="http://schemas.microsoft.com/office/drawing/2014/chart" uri="{C3380CC4-5D6E-409C-BE32-E72D297353CC}">
                    <c16:uniqueId val="{00000006-9199-4335-97FB-D9F4074F01AB}"/>
                  </c:ext>
                </c:extLst>
              </c15:ser>
            </c15:filteredScatterSeries>
            <c15:filteredScatterSeries>
              <c15:ser>
                <c:idx val="4"/>
                <c:order val="5"/>
                <c:tx>
                  <c:strRef>
                    <c:extLst xmlns:c15="http://schemas.microsoft.com/office/drawing/2012/chart">
                      <c:ext xmlns:c15="http://schemas.microsoft.com/office/drawing/2012/chart" uri="{02D57815-91ED-43cb-92C2-25804820EDAC}">
                        <c15:formulaRef>
                          <c15:sqref>'steady adoption'!$H$4</c15:sqref>
                        </c15:formulaRef>
                      </c:ext>
                    </c:extLst>
                    <c:strCache>
                      <c:ptCount val="1"/>
                      <c:pt idx="0">
                        <c:v>2023/24 peak hour with all tech</c:v>
                      </c:pt>
                    </c:strCache>
                  </c:strRef>
                </c:tx>
                <c:spPr>
                  <a:ln w="19050" cap="rnd">
                    <a:solidFill>
                      <a:schemeClr val="accent5"/>
                    </a:solidFill>
                    <a:round/>
                  </a:ln>
                  <a:effectLst/>
                </c:spPr>
                <c:marker>
                  <c:symbol val="none"/>
                </c:marker>
                <c:xVal>
                  <c:numRef>
                    <c:extLst xmlns:c15="http://schemas.microsoft.com/office/drawing/2012/chart">
                      <c:ext xmlns:c15="http://schemas.microsoft.com/office/drawing/2012/char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xmlns:c15="http://schemas.microsoft.com/office/drawing/2012/chart">
                      <c:ext xmlns:c15="http://schemas.microsoft.com/office/drawing/2012/chart" uri="{02D57815-91ED-43cb-92C2-25804820EDAC}">
                        <c15:formulaRef>
                          <c15:sqref>'steady adoption'!$H$5:$H$21</c15:sqref>
                        </c15:formulaRef>
                      </c:ext>
                    </c:extLst>
                    <c:numCache>
                      <c:formatCode>0.00</c:formatCode>
                      <c:ptCount val="17"/>
                      <c:pt idx="0">
                        <c:v>7.8067677974241709</c:v>
                      </c:pt>
                      <c:pt idx="1">
                        <c:v>8.0868431530975116</c:v>
                      </c:pt>
                      <c:pt idx="2">
                        <c:v>8.279783953672478</c:v>
                      </c:pt>
                      <c:pt idx="3">
                        <c:v>8.4727247542474444</c:v>
                      </c:pt>
                      <c:pt idx="4">
                        <c:v>8.6656655548224109</c:v>
                      </c:pt>
                      <c:pt idx="5">
                        <c:v>8.8586063553973791</c:v>
                      </c:pt>
                      <c:pt idx="6">
                        <c:v>9.0515471559723473</c:v>
                      </c:pt>
                      <c:pt idx="7">
                        <c:v>9.2444879565473137</c:v>
                      </c:pt>
                      <c:pt idx="8">
                        <c:v>9.4374287571222819</c:v>
                      </c:pt>
                      <c:pt idx="9">
                        <c:v>9.6303695576972501</c:v>
                      </c:pt>
                      <c:pt idx="10">
                        <c:v>9.8233103582722165</c:v>
                      </c:pt>
                      <c:pt idx="11">
                        <c:v>10.016251158847183</c:v>
                      </c:pt>
                      <c:pt idx="12">
                        <c:v>10.209191959422151</c:v>
                      </c:pt>
                      <c:pt idx="13">
                        <c:v>10.402132759997118</c:v>
                      </c:pt>
                      <c:pt idx="14">
                        <c:v>10.595073560572086</c:v>
                      </c:pt>
                      <c:pt idx="15">
                        <c:v>10.788014361147052</c:v>
                      </c:pt>
                      <c:pt idx="16">
                        <c:v>10.91871619379461</c:v>
                      </c:pt>
                    </c:numCache>
                  </c:numRef>
                </c:yVal>
                <c:smooth val="1"/>
                <c:extLst xmlns:c15="http://schemas.microsoft.com/office/drawing/2012/chart">
                  <c:ext xmlns:c16="http://schemas.microsoft.com/office/drawing/2014/chart" uri="{C3380CC4-5D6E-409C-BE32-E72D297353CC}">
                    <c16:uniqueId val="{00000003-9199-4335-97FB-D9F4074F01AB}"/>
                  </c:ext>
                </c:extLst>
              </c15:ser>
            </c15:filteredScatterSeries>
          </c:ext>
        </c:extLst>
      </c:scatterChart>
      <c:valAx>
        <c:axId val="1219450352"/>
        <c:scaling>
          <c:orientation val="minMax"/>
          <c:max val="1"/>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t>
                </a:r>
                <a:r>
                  <a:rPr lang="en-CA" baseline="0"/>
                  <a:t> ASHP + HPWH adoption</a:t>
                </a:r>
                <a:endParaRPr lang="en-CA"/>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467152"/>
        <c:crosses val="autoZero"/>
        <c:crossBetween val="midCat"/>
      </c:valAx>
      <c:valAx>
        <c:axId val="12194671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GW power draw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450352"/>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baseline="0"/>
              <a:t>Figure 9: Ontario power draw with residential ASHP/HPWH adoption during an extreme cold day  </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3"/>
          <c:order val="3"/>
          <c:tx>
            <c:strRef>
              <c:f>'steady adoption'!$G$4</c:f>
              <c:strCache>
                <c:ptCount val="1"/>
                <c:pt idx="0">
                  <c:v>extreme cold (5'C below design temp)</c:v>
                </c:pt>
              </c:strCache>
              <c:extLst xmlns:c15="http://schemas.microsoft.com/office/drawing/2012/chart"/>
            </c:strRef>
          </c:tx>
          <c:spPr>
            <a:ln w="19050" cap="rnd">
              <a:solidFill>
                <a:schemeClr val="accent4"/>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extLst xmlns:c15="http://schemas.microsoft.com/office/drawing/2012/chart"/>
            </c:numRef>
          </c:xVal>
          <c:yVal>
            <c:numRef>
              <c:f>'steady adoption'!$G$5:$G$21</c:f>
              <c:numCache>
                <c:formatCode>0.00</c:formatCode>
                <c:ptCount val="17"/>
                <c:pt idx="0">
                  <c:v>9.6300355975268257</c:v>
                </c:pt>
                <c:pt idx="1">
                  <c:v>12.133147998611122</c:v>
                </c:pt>
                <c:pt idx="2">
                  <c:v>13.821358251342422</c:v>
                </c:pt>
                <c:pt idx="3">
                  <c:v>15.509568504073721</c:v>
                </c:pt>
                <c:pt idx="4">
                  <c:v>17.197778756805022</c:v>
                </c:pt>
                <c:pt idx="5">
                  <c:v>18.885989009536317</c:v>
                </c:pt>
                <c:pt idx="6">
                  <c:v>20.574199262267616</c:v>
                </c:pt>
                <c:pt idx="7">
                  <c:v>22.262409514998915</c:v>
                </c:pt>
                <c:pt idx="8">
                  <c:v>23.950619767730213</c:v>
                </c:pt>
                <c:pt idx="9">
                  <c:v>25.638830020461512</c:v>
                </c:pt>
                <c:pt idx="10">
                  <c:v>27.327040273192807</c:v>
                </c:pt>
                <c:pt idx="11">
                  <c:v>29.01525052592411</c:v>
                </c:pt>
                <c:pt idx="12">
                  <c:v>30.703460778655405</c:v>
                </c:pt>
                <c:pt idx="13">
                  <c:v>32.391671031386707</c:v>
                </c:pt>
                <c:pt idx="14">
                  <c:v>34.079881284118002</c:v>
                </c:pt>
                <c:pt idx="15">
                  <c:v>35.768091536849305</c:v>
                </c:pt>
                <c:pt idx="16">
                  <c:v>37.442395609574582</c:v>
                </c:pt>
              </c:numCache>
              <c:extLst xmlns:c15="http://schemas.microsoft.com/office/drawing/2012/chart"/>
            </c:numRef>
          </c:yVal>
          <c:smooth val="1"/>
          <c:extLst xmlns:c15="http://schemas.microsoft.com/office/drawing/2012/chart">
            <c:ext xmlns:c16="http://schemas.microsoft.com/office/drawing/2014/chart" uri="{C3380CC4-5D6E-409C-BE32-E72D297353CC}">
              <c16:uniqueId val="{00000005-5AD7-4933-8E3D-CD6C2B1353B3}"/>
            </c:ext>
          </c:extLst>
        </c:ser>
        <c:ser>
          <c:idx val="7"/>
          <c:order val="6"/>
          <c:tx>
            <c:strRef>
              <c:f>'steady adoption'!$J$4</c:f>
              <c:strCache>
                <c:ptCount val="1"/>
                <c:pt idx="0">
                  <c:v>extreme cold with all tech</c:v>
                </c:pt>
              </c:strCache>
            </c:strRef>
          </c:tx>
          <c:spPr>
            <a:ln w="19050" cap="rnd">
              <a:solidFill>
                <a:schemeClr val="accent2">
                  <a:lumMod val="60000"/>
                </a:schemeClr>
              </a:solidFill>
              <a:round/>
            </a:ln>
            <a:effectLst/>
          </c:spPr>
          <c:marker>
            <c:symbol val="none"/>
          </c:marker>
          <c:xVal>
            <c:numRef>
              <c:f>'steady adoption'!$C$5:$C$21</c:f>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f>'steady adoption'!$J$5:$J$21</c:f>
              <c:numCache>
                <c:formatCode>0.00</c:formatCode>
                <c:ptCount val="17"/>
                <c:pt idx="0">
                  <c:v>9.6300355975268257</c:v>
                </c:pt>
                <c:pt idx="1">
                  <c:v>10.894929672968438</c:v>
                </c:pt>
                <c:pt idx="2">
                  <c:v>11.766301147161549</c:v>
                </c:pt>
                <c:pt idx="3">
                  <c:v>12.63767262135466</c:v>
                </c:pt>
                <c:pt idx="4">
                  <c:v>13.509044095547772</c:v>
                </c:pt>
                <c:pt idx="5">
                  <c:v>14.380415569740881</c:v>
                </c:pt>
                <c:pt idx="6">
                  <c:v>15.251787043933994</c:v>
                </c:pt>
                <c:pt idx="7">
                  <c:v>16.123158518127106</c:v>
                </c:pt>
                <c:pt idx="8">
                  <c:v>16.994529992320217</c:v>
                </c:pt>
                <c:pt idx="9">
                  <c:v>17.865901466513328</c:v>
                </c:pt>
                <c:pt idx="10">
                  <c:v>18.73727294070644</c:v>
                </c:pt>
                <c:pt idx="11">
                  <c:v>19.608644414899551</c:v>
                </c:pt>
                <c:pt idx="12">
                  <c:v>20.480015889092662</c:v>
                </c:pt>
                <c:pt idx="13">
                  <c:v>21.351387363285774</c:v>
                </c:pt>
                <c:pt idx="14">
                  <c:v>22.222758837478885</c:v>
                </c:pt>
                <c:pt idx="15">
                  <c:v>23.094130311671996</c:v>
                </c:pt>
                <c:pt idx="16">
                  <c:v>23.684414213544745</c:v>
                </c:pt>
              </c:numCache>
            </c:numRef>
          </c:yVal>
          <c:smooth val="1"/>
          <c:extLst>
            <c:ext xmlns:c16="http://schemas.microsoft.com/office/drawing/2014/chart" uri="{C3380CC4-5D6E-409C-BE32-E72D297353CC}">
              <c16:uniqueId val="{00000007-5AD7-4933-8E3D-CD6C2B1353B3}"/>
            </c:ext>
          </c:extLst>
        </c:ser>
        <c:dLbls>
          <c:showLegendKey val="0"/>
          <c:showVal val="0"/>
          <c:showCatName val="0"/>
          <c:showSerName val="0"/>
          <c:showPercent val="0"/>
          <c:showBubbleSize val="0"/>
        </c:dLbls>
        <c:axId val="1219450352"/>
        <c:axId val="1219467152"/>
        <c:extLst>
          <c:ext xmlns:c15="http://schemas.microsoft.com/office/drawing/2012/chart" uri="{02D57815-91ED-43cb-92C2-25804820EDAC}">
            <c15:filteredScatterSeries>
              <c15:ser>
                <c:idx val="0"/>
                <c:order val="0"/>
                <c:tx>
                  <c:strRef>
                    <c:extLst>
                      <c:ext uri="{02D57815-91ED-43cb-92C2-25804820EDAC}">
                        <c15:formulaRef>
                          <c15:sqref>'steady adoption'!$D$4</c15:sqref>
                        </c15:formulaRef>
                      </c:ext>
                    </c:extLst>
                    <c:strCache>
                      <c:ptCount val="1"/>
                      <c:pt idx="0">
                        <c:v>at local morning miniumum</c:v>
                      </c:pt>
                    </c:strCache>
                  </c:strRef>
                </c:tx>
                <c:spPr>
                  <a:ln w="19050" cap="rnd">
                    <a:solidFill>
                      <a:schemeClr val="accent1"/>
                    </a:solidFill>
                    <a:round/>
                  </a:ln>
                  <a:effectLst/>
                </c:spPr>
                <c:marker>
                  <c:symbol val="none"/>
                </c:marker>
                <c:xVal>
                  <c:numRef>
                    <c:extLst>
                      <c:ex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c:ext uri="{02D57815-91ED-43cb-92C2-25804820EDAC}">
                        <c15:formulaRef>
                          <c15:sqref>'steady adoption'!$D$5:$D$21</c15:sqref>
                        </c15:formulaRef>
                      </c:ext>
                    </c:extLst>
                    <c:numCache>
                      <c:formatCode>0.00</c:formatCode>
                      <c:ptCount val="17"/>
                      <c:pt idx="0">
                        <c:v>8.665182934995304</c:v>
                      </c:pt>
                      <c:pt idx="1">
                        <c:v>10.24371615947633</c:v>
                      </c:pt>
                      <c:pt idx="2">
                        <c:v>11.30834912309853</c:v>
                      </c:pt>
                      <c:pt idx="3">
                        <c:v>12.372982086720732</c:v>
                      </c:pt>
                      <c:pt idx="4">
                        <c:v>13.437615050342936</c:v>
                      </c:pt>
                      <c:pt idx="5">
                        <c:v>14.502248013965136</c:v>
                      </c:pt>
                      <c:pt idx="6">
                        <c:v>15.566880977587338</c:v>
                      </c:pt>
                      <c:pt idx="7">
                        <c:v>16.631513941209541</c:v>
                      </c:pt>
                      <c:pt idx="8">
                        <c:v>17.696146904831743</c:v>
                      </c:pt>
                      <c:pt idx="9">
                        <c:v>18.760779868453945</c:v>
                      </c:pt>
                      <c:pt idx="10">
                        <c:v>19.825412832076147</c:v>
                      </c:pt>
                      <c:pt idx="11">
                        <c:v>20.890045795698352</c:v>
                      </c:pt>
                      <c:pt idx="12">
                        <c:v>21.954678759320551</c:v>
                      </c:pt>
                      <c:pt idx="13">
                        <c:v>23.019311722942753</c:v>
                      </c:pt>
                      <c:pt idx="14">
                        <c:v>24.083944686564955</c:v>
                      </c:pt>
                      <c:pt idx="15">
                        <c:v>25.148577650187157</c:v>
                      </c:pt>
                      <c:pt idx="16">
                        <c:v>26.204440984784469</c:v>
                      </c:pt>
                    </c:numCache>
                  </c:numRef>
                </c:yVal>
                <c:smooth val="1"/>
                <c:extLst>
                  <c:ext xmlns:c16="http://schemas.microsoft.com/office/drawing/2014/chart" uri="{C3380CC4-5D6E-409C-BE32-E72D297353CC}">
                    <c16:uniqueId val="{00000003-5AD7-4933-8E3D-CD6C2B1353B3}"/>
                  </c:ext>
                </c:extLst>
              </c15:ser>
            </c15:filteredScatterSeries>
            <c15:filteredScatterSeries>
              <c15:ser>
                <c:idx val="1"/>
                <c:order val="1"/>
                <c:tx>
                  <c:strRef>
                    <c:extLst xmlns:c15="http://schemas.microsoft.com/office/drawing/2012/chart">
                      <c:ext xmlns:c15="http://schemas.microsoft.com/office/drawing/2012/chart" uri="{02D57815-91ED-43cb-92C2-25804820EDAC}">
                        <c15:formulaRef>
                          <c15:sqref>'steady adoption'!$E$4</c15:sqref>
                        </c15:formulaRef>
                      </c:ext>
                    </c:extLst>
                    <c:strCache>
                      <c:ptCount val="1"/>
                      <c:pt idx="0">
                        <c:v>2023/24 peak hour</c:v>
                      </c:pt>
                    </c:strCache>
                  </c:strRef>
                </c:tx>
                <c:spPr>
                  <a:ln w="19050" cap="rnd">
                    <a:solidFill>
                      <a:schemeClr val="accent2"/>
                    </a:solidFill>
                    <a:round/>
                  </a:ln>
                  <a:effectLst/>
                </c:spPr>
                <c:marker>
                  <c:symbol val="none"/>
                </c:marker>
                <c:xVal>
                  <c:numRef>
                    <c:extLst xmlns:c15="http://schemas.microsoft.com/office/drawing/2012/chart">
                      <c:ext xmlns:c15="http://schemas.microsoft.com/office/drawing/2012/char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xmlns:c15="http://schemas.microsoft.com/office/drawing/2012/chart">
                      <c:ext xmlns:c15="http://schemas.microsoft.com/office/drawing/2012/chart" uri="{02D57815-91ED-43cb-92C2-25804820EDAC}">
                        <c15:formulaRef>
                          <c15:sqref>'steady adoption'!$E$5:$E$21</c15:sqref>
                        </c15:formulaRef>
                      </c:ext>
                    </c:extLst>
                    <c:numCache>
                      <c:formatCode>0.00</c:formatCode>
                      <c:ptCount val="17"/>
                      <c:pt idx="0">
                        <c:v>7.8067677974241709</c:v>
                      </c:pt>
                      <c:pt idx="1">
                        <c:v>8.7931228560023236</c:v>
                      </c:pt>
                      <c:pt idx="2">
                        <c:v>9.4583645455100331</c:v>
                      </c:pt>
                      <c:pt idx="3">
                        <c:v>10.123606235017741</c:v>
                      </c:pt>
                      <c:pt idx="4">
                        <c:v>10.788847924525452</c:v>
                      </c:pt>
                      <c:pt idx="5">
                        <c:v>11.45408961403316</c:v>
                      </c:pt>
                      <c:pt idx="6">
                        <c:v>12.119331303540868</c:v>
                      </c:pt>
                      <c:pt idx="7">
                        <c:v>12.784572993048579</c:v>
                      </c:pt>
                      <c:pt idx="8">
                        <c:v>13.449814682556287</c:v>
                      </c:pt>
                      <c:pt idx="9">
                        <c:v>14.115056372063997</c:v>
                      </c:pt>
                      <c:pt idx="10">
                        <c:v>14.780298061571706</c:v>
                      </c:pt>
                      <c:pt idx="11">
                        <c:v>15.445539751079414</c:v>
                      </c:pt>
                      <c:pt idx="12">
                        <c:v>16.110781440587125</c:v>
                      </c:pt>
                      <c:pt idx="13">
                        <c:v>16.776023130094831</c:v>
                      </c:pt>
                      <c:pt idx="14">
                        <c:v>17.441264819602544</c:v>
                      </c:pt>
                      <c:pt idx="15">
                        <c:v>18.10650650911025</c:v>
                      </c:pt>
                      <c:pt idx="16">
                        <c:v>18.766268448292529</c:v>
                      </c:pt>
                    </c:numCache>
                  </c:numRef>
                </c:yVal>
                <c:smooth val="1"/>
                <c:extLst xmlns:c15="http://schemas.microsoft.com/office/drawing/2012/chart">
                  <c:ext xmlns:c16="http://schemas.microsoft.com/office/drawing/2014/chart" uri="{C3380CC4-5D6E-409C-BE32-E72D297353CC}">
                    <c16:uniqueId val="{00000000-5AD7-4933-8E3D-CD6C2B1353B3}"/>
                  </c:ext>
                </c:extLst>
              </c15:ser>
            </c15:filteredScatterSeries>
            <c15:filteredScatterSeries>
              <c15:ser>
                <c:idx val="2"/>
                <c:order val="2"/>
                <c:tx>
                  <c:strRef>
                    <c:extLst xmlns:c15="http://schemas.microsoft.com/office/drawing/2012/chart">
                      <c:ext xmlns:c15="http://schemas.microsoft.com/office/drawing/2012/chart" uri="{02D57815-91ED-43cb-92C2-25804820EDAC}">
                        <c15:formulaRef>
                          <c15:sqref>'steady adoption'!$F$4</c15:sqref>
                        </c15:formulaRef>
                      </c:ext>
                    </c:extLst>
                    <c:strCache>
                      <c:ptCount val="1"/>
                      <c:pt idx="0">
                        <c:v>at local evening minimum</c:v>
                      </c:pt>
                    </c:strCache>
                  </c:strRef>
                </c:tx>
                <c:spPr>
                  <a:ln w="19050" cap="rnd">
                    <a:solidFill>
                      <a:schemeClr val="accent3"/>
                    </a:solidFill>
                    <a:round/>
                  </a:ln>
                  <a:effectLst/>
                </c:spPr>
                <c:marker>
                  <c:symbol val="none"/>
                </c:marker>
                <c:xVal>
                  <c:numRef>
                    <c:extLst xmlns:c15="http://schemas.microsoft.com/office/drawing/2012/chart">
                      <c:ext xmlns:c15="http://schemas.microsoft.com/office/drawing/2012/char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xmlns:c15="http://schemas.microsoft.com/office/drawing/2012/chart">
                      <c:ext xmlns:c15="http://schemas.microsoft.com/office/drawing/2012/chart" uri="{02D57815-91ED-43cb-92C2-25804820EDAC}">
                        <c15:formulaRef>
                          <c15:sqref>'steady adoption'!$F$5:$F$21</c15:sqref>
                        </c15:formulaRef>
                      </c:ext>
                    </c:extLst>
                    <c:numCache>
                      <c:formatCode>0.00</c:formatCode>
                      <c:ptCount val="17"/>
                      <c:pt idx="0">
                        <c:v>7.9967972930565692</c:v>
                      </c:pt>
                      <c:pt idx="1">
                        <c:v>9.0961143616975697</c:v>
                      </c:pt>
                      <c:pt idx="2">
                        <c:v>9.8375426513254443</c:v>
                      </c:pt>
                      <c:pt idx="3">
                        <c:v>10.578970940953319</c:v>
                      </c:pt>
                      <c:pt idx="4">
                        <c:v>11.320399230581195</c:v>
                      </c:pt>
                      <c:pt idx="5">
                        <c:v>12.061827520209068</c:v>
                      </c:pt>
                      <c:pt idx="6">
                        <c:v>12.803255809836944</c:v>
                      </c:pt>
                      <c:pt idx="7">
                        <c:v>13.544684099464819</c:v>
                      </c:pt>
                      <c:pt idx="8">
                        <c:v>14.286112389092693</c:v>
                      </c:pt>
                      <c:pt idx="9">
                        <c:v>15.027540678720566</c:v>
                      </c:pt>
                      <c:pt idx="10">
                        <c:v>15.768968968348442</c:v>
                      </c:pt>
                      <c:pt idx="11">
                        <c:v>16.510397257976319</c:v>
                      </c:pt>
                      <c:pt idx="12">
                        <c:v>17.251825547604192</c:v>
                      </c:pt>
                      <c:pt idx="13">
                        <c:v>17.993253837232064</c:v>
                      </c:pt>
                      <c:pt idx="14">
                        <c:v>18.734682126859941</c:v>
                      </c:pt>
                      <c:pt idx="15">
                        <c:v>19.476110416487813</c:v>
                      </c:pt>
                      <c:pt idx="16">
                        <c:v>20.211431389067688</c:v>
                      </c:pt>
                    </c:numCache>
                  </c:numRef>
                </c:yVal>
                <c:smooth val="1"/>
                <c:extLst xmlns:c15="http://schemas.microsoft.com/office/drawing/2012/chart">
                  <c:ext xmlns:c16="http://schemas.microsoft.com/office/drawing/2014/chart" uri="{C3380CC4-5D6E-409C-BE32-E72D297353CC}">
                    <c16:uniqueId val="{00000004-5AD7-4933-8E3D-CD6C2B1353B3}"/>
                  </c:ext>
                </c:extLst>
              </c15:ser>
            </c15:filteredScatterSeries>
            <c15:filteredScatterSeries>
              <c15:ser>
                <c:idx val="4"/>
                <c:order val="4"/>
                <c:tx>
                  <c:strRef>
                    <c:extLst xmlns:c15="http://schemas.microsoft.com/office/drawing/2012/chart">
                      <c:ext xmlns:c15="http://schemas.microsoft.com/office/drawing/2012/chart" uri="{02D57815-91ED-43cb-92C2-25804820EDAC}">
                        <c15:formulaRef>
                          <c15:sqref>'steady adoption'!$H$4</c15:sqref>
                        </c15:formulaRef>
                      </c:ext>
                    </c:extLst>
                    <c:strCache>
                      <c:ptCount val="1"/>
                      <c:pt idx="0">
                        <c:v>2023/24 peak hour with all tech</c:v>
                      </c:pt>
                    </c:strCache>
                  </c:strRef>
                </c:tx>
                <c:spPr>
                  <a:ln w="19050" cap="rnd">
                    <a:solidFill>
                      <a:schemeClr val="accent5"/>
                    </a:solidFill>
                    <a:round/>
                  </a:ln>
                  <a:effectLst/>
                </c:spPr>
                <c:marker>
                  <c:symbol val="none"/>
                </c:marker>
                <c:xVal>
                  <c:numRef>
                    <c:extLst xmlns:c15="http://schemas.microsoft.com/office/drawing/2012/chart">
                      <c:ext xmlns:c15="http://schemas.microsoft.com/office/drawing/2012/char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xmlns:c15="http://schemas.microsoft.com/office/drawing/2012/chart">
                      <c:ext xmlns:c15="http://schemas.microsoft.com/office/drawing/2012/chart" uri="{02D57815-91ED-43cb-92C2-25804820EDAC}">
                        <c15:formulaRef>
                          <c15:sqref>'steady adoption'!$H$5:$H$21</c15:sqref>
                        </c15:formulaRef>
                      </c:ext>
                    </c:extLst>
                    <c:numCache>
                      <c:formatCode>0.00</c:formatCode>
                      <c:ptCount val="17"/>
                      <c:pt idx="0">
                        <c:v>7.8067677974241709</c:v>
                      </c:pt>
                      <c:pt idx="1">
                        <c:v>8.0868431530975116</c:v>
                      </c:pt>
                      <c:pt idx="2">
                        <c:v>8.279783953672478</c:v>
                      </c:pt>
                      <c:pt idx="3">
                        <c:v>8.4727247542474444</c:v>
                      </c:pt>
                      <c:pt idx="4">
                        <c:v>8.6656655548224109</c:v>
                      </c:pt>
                      <c:pt idx="5">
                        <c:v>8.8586063553973791</c:v>
                      </c:pt>
                      <c:pt idx="6">
                        <c:v>9.0515471559723473</c:v>
                      </c:pt>
                      <c:pt idx="7">
                        <c:v>9.2444879565473137</c:v>
                      </c:pt>
                      <c:pt idx="8">
                        <c:v>9.4374287571222819</c:v>
                      </c:pt>
                      <c:pt idx="9">
                        <c:v>9.6303695576972501</c:v>
                      </c:pt>
                      <c:pt idx="10">
                        <c:v>9.8233103582722165</c:v>
                      </c:pt>
                      <c:pt idx="11">
                        <c:v>10.016251158847183</c:v>
                      </c:pt>
                      <c:pt idx="12">
                        <c:v>10.209191959422151</c:v>
                      </c:pt>
                      <c:pt idx="13">
                        <c:v>10.402132759997118</c:v>
                      </c:pt>
                      <c:pt idx="14">
                        <c:v>10.595073560572086</c:v>
                      </c:pt>
                      <c:pt idx="15">
                        <c:v>10.788014361147052</c:v>
                      </c:pt>
                      <c:pt idx="16">
                        <c:v>10.91871619379461</c:v>
                      </c:pt>
                    </c:numCache>
                  </c:numRef>
                </c:yVal>
                <c:smooth val="1"/>
                <c:extLst xmlns:c15="http://schemas.microsoft.com/office/drawing/2012/chart">
                  <c:ext xmlns:c16="http://schemas.microsoft.com/office/drawing/2014/chart" uri="{C3380CC4-5D6E-409C-BE32-E72D297353CC}">
                    <c16:uniqueId val="{00000002-5AD7-4933-8E3D-CD6C2B1353B3}"/>
                  </c:ext>
                </c:extLst>
              </c15:ser>
            </c15:filteredScatterSeries>
            <c15:filteredScatterSeries>
              <c15:ser>
                <c:idx val="6"/>
                <c:order val="5"/>
                <c:tx>
                  <c:strRef>
                    <c:extLst xmlns:c15="http://schemas.microsoft.com/office/drawing/2012/chart">
                      <c:ext xmlns:c15="http://schemas.microsoft.com/office/drawing/2012/chart" uri="{02D57815-91ED-43cb-92C2-25804820EDAC}">
                        <c15:formulaRef>
                          <c15:sqref>'steady adoption'!$I$4</c15:sqref>
                        </c15:formulaRef>
                      </c:ext>
                    </c:extLst>
                    <c:strCache>
                      <c:ptCount val="1"/>
                      <c:pt idx="0">
                        <c:v>morning min with tech in 50% of BAU+ adoption</c:v>
                      </c:pt>
                    </c:strCache>
                  </c:strRef>
                </c:tx>
                <c:spPr>
                  <a:ln w="19050" cap="rnd">
                    <a:solidFill>
                      <a:schemeClr val="accent5">
                        <a:lumMod val="60000"/>
                        <a:lumOff val="40000"/>
                      </a:schemeClr>
                    </a:solidFill>
                    <a:round/>
                  </a:ln>
                  <a:effectLst/>
                </c:spPr>
                <c:marker>
                  <c:symbol val="none"/>
                </c:marker>
                <c:xVal>
                  <c:numRef>
                    <c:extLst xmlns:c15="http://schemas.microsoft.com/office/drawing/2012/chart">
                      <c:ext xmlns:c15="http://schemas.microsoft.com/office/drawing/2012/chart" uri="{02D57815-91ED-43cb-92C2-25804820EDAC}">
                        <c15:formulaRef>
                          <c15:sqref>'steady adoption'!$C$5:$C$21</c15:sqref>
                        </c15:formulaRef>
                      </c:ext>
                    </c:extLst>
                    <c:numCache>
                      <c:formatCode>0%</c:formatCode>
                      <c:ptCount val="17"/>
                      <c:pt idx="0">
                        <c:v>0</c:v>
                      </c:pt>
                      <c:pt idx="1">
                        <c:v>0.09</c:v>
                      </c:pt>
                      <c:pt idx="2">
                        <c:v>0.1507</c:v>
                      </c:pt>
                      <c:pt idx="3">
                        <c:v>0.2114</c:v>
                      </c:pt>
                      <c:pt idx="4">
                        <c:v>0.27210000000000001</c:v>
                      </c:pt>
                      <c:pt idx="5">
                        <c:v>0.33279999999999998</c:v>
                      </c:pt>
                      <c:pt idx="6">
                        <c:v>0.39349999999999996</c:v>
                      </c:pt>
                      <c:pt idx="7">
                        <c:v>0.45419999999999994</c:v>
                      </c:pt>
                      <c:pt idx="8">
                        <c:v>0.51489999999999991</c:v>
                      </c:pt>
                      <c:pt idx="9">
                        <c:v>0.57559999999999989</c:v>
                      </c:pt>
                      <c:pt idx="10">
                        <c:v>0.63629999999999987</c:v>
                      </c:pt>
                      <c:pt idx="11">
                        <c:v>0.69699999999999984</c:v>
                      </c:pt>
                      <c:pt idx="12">
                        <c:v>0.75769999999999982</c:v>
                      </c:pt>
                      <c:pt idx="13">
                        <c:v>0.81839999999999979</c:v>
                      </c:pt>
                      <c:pt idx="14">
                        <c:v>0.87909999999999977</c:v>
                      </c:pt>
                      <c:pt idx="15">
                        <c:v>0.93979999999999975</c:v>
                      </c:pt>
                      <c:pt idx="16">
                        <c:v>1.0004999999999997</c:v>
                      </c:pt>
                    </c:numCache>
                  </c:numRef>
                </c:xVal>
                <c:yVal>
                  <c:numRef>
                    <c:extLst xmlns:c15="http://schemas.microsoft.com/office/drawing/2012/chart">
                      <c:ext xmlns:c15="http://schemas.microsoft.com/office/drawing/2012/chart" uri="{02D57815-91ED-43cb-92C2-25804820EDAC}">
                        <c15:formulaRef>
                          <c15:sqref>'steady adoption'!$I$5:$I$21</c15:sqref>
                        </c15:formulaRef>
                      </c:ext>
                    </c:extLst>
                    <c:numCache>
                      <c:formatCode>0.00</c:formatCode>
                      <c:ptCount val="17"/>
                      <c:pt idx="0">
                        <c:v>8.665182934995304</c:v>
                      </c:pt>
                      <c:pt idx="1">
                        <c:v>9.3038696863582135</c:v>
                      </c:pt>
                      <c:pt idx="2">
                        <c:v>9.7438538928526608</c:v>
                      </c:pt>
                      <c:pt idx="3">
                        <c:v>10.18383809934711</c:v>
                      </c:pt>
                      <c:pt idx="4">
                        <c:v>10.623822305841557</c:v>
                      </c:pt>
                      <c:pt idx="5">
                        <c:v>11.063806512336004</c:v>
                      </c:pt>
                      <c:pt idx="6">
                        <c:v>11.503790718830452</c:v>
                      </c:pt>
                      <c:pt idx="7">
                        <c:v>11.943774925324902</c:v>
                      </c:pt>
                      <c:pt idx="8">
                        <c:v>12.38375913181935</c:v>
                      </c:pt>
                      <c:pt idx="9">
                        <c:v>12.823743338313797</c:v>
                      </c:pt>
                      <c:pt idx="10">
                        <c:v>13.263727544808246</c:v>
                      </c:pt>
                      <c:pt idx="11">
                        <c:v>13.703711751302693</c:v>
                      </c:pt>
                      <c:pt idx="12">
                        <c:v>14.143695957797142</c:v>
                      </c:pt>
                      <c:pt idx="13">
                        <c:v>14.583680164291591</c:v>
                      </c:pt>
                      <c:pt idx="14">
                        <c:v>15.023664370786038</c:v>
                      </c:pt>
                      <c:pt idx="15">
                        <c:v>15.463648577280487</c:v>
                      </c:pt>
                      <c:pt idx="16">
                        <c:v>15.761702394583175</c:v>
                      </c:pt>
                    </c:numCache>
                  </c:numRef>
                </c:yVal>
                <c:smooth val="1"/>
                <c:extLst xmlns:c15="http://schemas.microsoft.com/office/drawing/2012/chart">
                  <c:ext xmlns:c16="http://schemas.microsoft.com/office/drawing/2014/chart" uri="{C3380CC4-5D6E-409C-BE32-E72D297353CC}">
                    <c16:uniqueId val="{00000006-5AD7-4933-8E3D-CD6C2B1353B3}"/>
                  </c:ext>
                </c:extLst>
              </c15:ser>
            </c15:filteredScatterSeries>
          </c:ext>
        </c:extLst>
      </c:scatterChart>
      <c:valAx>
        <c:axId val="1219450352"/>
        <c:scaling>
          <c:orientation val="minMax"/>
          <c:max val="1"/>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a:t>
                </a:r>
                <a:r>
                  <a:rPr lang="en-CA" baseline="0"/>
                  <a:t> ASHP + HPWH adoption</a:t>
                </a:r>
                <a:endParaRPr lang="en-CA"/>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467152"/>
        <c:crosses val="autoZero"/>
        <c:crossBetween val="midCat"/>
      </c:valAx>
      <c:valAx>
        <c:axId val="1219467152"/>
        <c:scaling>
          <c:orientation val="minMax"/>
          <c:max val="4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CA"/>
                  <a:t>GW power draw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9450352"/>
        <c:crosses val="autoZero"/>
        <c:crossBetween val="midCat"/>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Figure 8:</a:t>
            </a:r>
            <a:r>
              <a:rPr lang="en-US" baseline="0"/>
              <a:t> </a:t>
            </a:r>
            <a:r>
              <a:rPr lang="en-US"/>
              <a:t>Increase</a:t>
            </a:r>
            <a:r>
              <a:rPr lang="en-US" baseline="0"/>
              <a:t> in projected 2023/24 winter peak power draw with 100% heat pump adoption </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2"/>
          <c:order val="2"/>
          <c:tx>
            <c:strRef>
              <c:f>'ON 2024 peak'!$D$9</c:f>
              <c:strCache>
                <c:ptCount val="1"/>
                <c:pt idx="0">
                  <c:v>net increase</c:v>
                </c:pt>
              </c:strCache>
            </c:strRef>
          </c:tx>
          <c:spPr>
            <a:solidFill>
              <a:schemeClr val="accent3"/>
            </a:solidFill>
            <a:ln>
              <a:noFill/>
            </a:ln>
            <a:effectLst/>
          </c:spPr>
          <c:invertIfNegative val="0"/>
          <c:dPt>
            <c:idx val="1"/>
            <c:invertIfNegative val="0"/>
            <c:bubble3D val="0"/>
            <c:spPr>
              <a:solidFill>
                <a:schemeClr val="tx2"/>
              </a:solidFill>
              <a:ln>
                <a:noFill/>
              </a:ln>
              <a:effectLst/>
            </c:spPr>
            <c:extLst>
              <c:ext xmlns:c16="http://schemas.microsoft.com/office/drawing/2014/chart" uri="{C3380CC4-5D6E-409C-BE32-E72D297353CC}">
                <c16:uniqueId val="{00000006-FA82-4DBB-82C7-0F00243EDDF3}"/>
              </c:ext>
            </c:extLst>
          </c:dPt>
          <c:dPt>
            <c:idx val="2"/>
            <c:invertIfNegative val="0"/>
            <c:bubble3D val="0"/>
            <c:spPr>
              <a:solidFill>
                <a:schemeClr val="accent1"/>
              </a:solidFill>
              <a:ln>
                <a:noFill/>
              </a:ln>
              <a:effectLst/>
            </c:spPr>
            <c:extLst>
              <c:ext xmlns:c16="http://schemas.microsoft.com/office/drawing/2014/chart" uri="{C3380CC4-5D6E-409C-BE32-E72D297353CC}">
                <c16:uniqueId val="{00000007-FA82-4DBB-82C7-0F00243EDDF3}"/>
              </c:ext>
            </c:extLst>
          </c:dPt>
          <c:dPt>
            <c:idx val="3"/>
            <c:invertIfNegative val="0"/>
            <c:bubble3D val="0"/>
            <c:spPr>
              <a:solidFill>
                <a:schemeClr val="accent2"/>
              </a:solidFill>
              <a:ln>
                <a:noFill/>
              </a:ln>
              <a:effectLst/>
            </c:spPr>
            <c:extLst>
              <c:ext xmlns:c16="http://schemas.microsoft.com/office/drawing/2014/chart" uri="{C3380CC4-5D6E-409C-BE32-E72D297353CC}">
                <c16:uniqueId val="{00000008-FA82-4DBB-82C7-0F00243EDDF3}"/>
              </c:ext>
            </c:extLst>
          </c:dPt>
          <c:dPt>
            <c:idx val="4"/>
            <c:invertIfNegative val="0"/>
            <c:bubble3D val="0"/>
            <c:spPr>
              <a:solidFill>
                <a:schemeClr val="accent4"/>
              </a:solidFill>
              <a:ln>
                <a:noFill/>
              </a:ln>
              <a:effectLst/>
            </c:spPr>
            <c:extLst>
              <c:ext xmlns:c16="http://schemas.microsoft.com/office/drawing/2014/chart" uri="{C3380CC4-5D6E-409C-BE32-E72D297353CC}">
                <c16:uniqueId val="{00000009-FA82-4DBB-82C7-0F00243EDDF3}"/>
              </c:ext>
            </c:extLst>
          </c:dPt>
          <c:cat>
            <c:strRef>
              <c:extLst>
                <c:ext xmlns:c15="http://schemas.microsoft.com/office/drawing/2012/chart" uri="{02D57815-91ED-43cb-92C2-25804820EDAC}">
                  <c15:fullRef>
                    <c15:sqref>'ON 2024 peak'!$A$11:$A$18</c15:sqref>
                  </c15:fullRef>
                </c:ext>
              </c:extLst>
              <c:f>'ON 2024 peak'!$A$11:$A$15</c:f>
              <c:strCache>
                <c:ptCount val="5"/>
                <c:pt idx="0">
                  <c:v>100% of homes have ASHPs and HPWHs</c:v>
                </c:pt>
                <c:pt idx="1">
                  <c:v>ASHP/HPWH + ETS</c:v>
                </c:pt>
                <c:pt idx="2">
                  <c:v>ASHP/HPWH + home batteries</c:v>
                </c:pt>
                <c:pt idx="3">
                  <c:v>ASHP/HPWH + EV battery</c:v>
                </c:pt>
                <c:pt idx="4">
                  <c:v>100% of homes have GSHPs and HPWHs </c:v>
                </c:pt>
              </c:strCache>
            </c:strRef>
          </c:cat>
          <c:val>
            <c:numRef>
              <c:extLst>
                <c:ext xmlns:c15="http://schemas.microsoft.com/office/drawing/2012/chart" uri="{02D57815-91ED-43cb-92C2-25804820EDAC}">
                  <c15:fullRef>
                    <c15:sqref>'ON 2024 peak'!$D$11:$D$18</c15:sqref>
                  </c15:fullRef>
                </c:ext>
              </c:extLst>
              <c:f>'ON 2024 peak'!$D$11:$D$15</c:f>
              <c:numCache>
                <c:formatCode>0.00</c:formatCode>
                <c:ptCount val="5"/>
                <c:pt idx="0">
                  <c:v>9.973145592290205</c:v>
                </c:pt>
                <c:pt idx="1">
                  <c:v>-4.9497008610023236</c:v>
                </c:pt>
                <c:pt idx="2">
                  <c:v>-8.2741852532655642</c:v>
                </c:pt>
                <c:pt idx="3">
                  <c:v>-8.7931228560023236</c:v>
                </c:pt>
                <c:pt idx="4">
                  <c:v>-0.87082669655230838</c:v>
                </c:pt>
              </c:numCache>
            </c:numRef>
          </c:val>
          <c:extLst>
            <c:ext xmlns:c15="http://schemas.microsoft.com/office/drawing/2012/chart" uri="{02D57815-91ED-43cb-92C2-25804820EDAC}">
              <c15:categoryFilterExceptions>
                <c15:categoryFilterException>
                  <c15:sqref>'ON 2024 peak'!$D$16</c15:sqref>
                  <c15:spPr xmlns:c15="http://schemas.microsoft.com/office/drawing/2012/chart">
                    <a:solidFill>
                      <a:schemeClr val="accent4"/>
                    </a:solidFill>
                    <a:ln>
                      <a:noFill/>
                    </a:ln>
                    <a:effectLst/>
                  </c15:spPr>
                  <c15:invertIfNegative val="0"/>
                  <c15:bubble3D val="0"/>
                </c15:categoryFilterException>
                <c15:categoryFilterException>
                  <c15:sqref>'ON 2024 peak'!$D$18</c15:sqref>
                  <c15:spPr xmlns:c15="http://schemas.microsoft.com/office/drawing/2012/chart">
                    <a:solidFill>
                      <a:schemeClr val="accent5"/>
                    </a:solidFill>
                    <a:ln>
                      <a:noFill/>
                    </a:ln>
                    <a:effectLst/>
                  </c15:spPr>
                </c15:categoryFilterException>
              </c15:categoryFilterExceptions>
            </c:ext>
            <c:ext xmlns:c16="http://schemas.microsoft.com/office/drawing/2014/chart" uri="{C3380CC4-5D6E-409C-BE32-E72D297353CC}">
              <c16:uniqueId val="{00000002-FA82-4DBB-82C7-0F00243EDDF3}"/>
            </c:ext>
          </c:extLst>
        </c:ser>
        <c:dLbls>
          <c:showLegendKey val="0"/>
          <c:showVal val="0"/>
          <c:showCatName val="0"/>
          <c:showSerName val="0"/>
          <c:showPercent val="0"/>
          <c:showBubbleSize val="0"/>
        </c:dLbls>
        <c:gapWidth val="219"/>
        <c:overlap val="-27"/>
        <c:axId val="390853856"/>
        <c:axId val="390834656"/>
        <c:extLst>
          <c:ext xmlns:c15="http://schemas.microsoft.com/office/drawing/2012/chart" uri="{02D57815-91ED-43cb-92C2-25804820EDAC}">
            <c15:filteredBarSeries>
              <c15:ser>
                <c:idx val="0"/>
                <c:order val="0"/>
                <c:tx>
                  <c:strRef>
                    <c:extLst>
                      <c:ext uri="{02D57815-91ED-43cb-92C2-25804820EDAC}">
                        <c15:formulaRef>
                          <c15:sqref>'ON 2024 peak'!$B$9</c15:sqref>
                        </c15:formulaRef>
                      </c:ext>
                    </c:extLst>
                    <c:strCache>
                      <c:ptCount val="1"/>
                      <c:pt idx="0">
                        <c:v>% adoption </c:v>
                      </c:pt>
                    </c:strCache>
                  </c:strRef>
                </c:tx>
                <c:spPr>
                  <a:solidFill>
                    <a:schemeClr val="accent1"/>
                  </a:solidFill>
                  <a:ln>
                    <a:noFill/>
                  </a:ln>
                  <a:effectLst/>
                </c:spPr>
                <c:invertIfNegative val="0"/>
                <c:cat>
                  <c:strRef>
                    <c:extLst>
                      <c:ext uri="{02D57815-91ED-43cb-92C2-25804820EDAC}">
                        <c15:fullRef>
                          <c15:sqref>'ON 2024 peak'!$A$11:$A$18</c15:sqref>
                        </c15:fullRef>
                        <c15:formulaRef>
                          <c15:sqref>'ON 2024 peak'!$A$11:$A$15</c15:sqref>
                        </c15:formulaRef>
                      </c:ext>
                    </c:extLst>
                    <c:strCache>
                      <c:ptCount val="5"/>
                      <c:pt idx="0">
                        <c:v>100% of homes have ASHPs and HPWHs</c:v>
                      </c:pt>
                      <c:pt idx="1">
                        <c:v>ASHP/HPWH + ETS</c:v>
                      </c:pt>
                      <c:pt idx="2">
                        <c:v>ASHP/HPWH + home batteries</c:v>
                      </c:pt>
                      <c:pt idx="3">
                        <c:v>ASHP/HPWH + EV battery</c:v>
                      </c:pt>
                      <c:pt idx="4">
                        <c:v>100% of homes have GSHPs and HPWHs </c:v>
                      </c:pt>
                    </c:strCache>
                  </c:strRef>
                </c:cat>
                <c:val>
                  <c:numRef>
                    <c:extLst>
                      <c:ext uri="{02D57815-91ED-43cb-92C2-25804820EDAC}">
                        <c15:fullRef>
                          <c15:sqref>'ON 2024 peak'!$B$11:$B$18</c15:sqref>
                        </c15:fullRef>
                        <c15:formulaRef>
                          <c15:sqref>'ON 2024 peak'!$B$11:$B$15</c15:sqref>
                        </c15:formulaRef>
                      </c:ext>
                    </c:extLst>
                    <c:numCache>
                      <c:formatCode>0%</c:formatCode>
                      <c:ptCount val="5"/>
                      <c:pt idx="1">
                        <c:v>1</c:v>
                      </c:pt>
                      <c:pt idx="2">
                        <c:v>1</c:v>
                      </c:pt>
                      <c:pt idx="3">
                        <c:v>1</c:v>
                      </c:pt>
                      <c:pt idx="4">
                        <c:v>1</c:v>
                      </c:pt>
                    </c:numCache>
                  </c:numRef>
                </c:val>
                <c:extLst>
                  <c:ext xmlns:c16="http://schemas.microsoft.com/office/drawing/2014/chart" uri="{C3380CC4-5D6E-409C-BE32-E72D297353CC}">
                    <c16:uniqueId val="{00000000-FA82-4DBB-82C7-0F00243EDDF3}"/>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'ON 2024 peak'!$C$9</c15:sqref>
                        </c15:formulaRef>
                      </c:ext>
                    </c:extLst>
                    <c:strCache>
                      <c:ptCount val="1"/>
                      <c:pt idx="0">
                        <c:v>power draw</c:v>
                      </c:pt>
                    </c:strCache>
                  </c:strRef>
                </c:tx>
                <c:spPr>
                  <a:solidFill>
                    <a:schemeClr val="accent2"/>
                  </a:solidFill>
                  <a:ln>
                    <a:noFill/>
                  </a:ln>
                  <a:effectLst/>
                </c:spPr>
                <c:invertIfNegative val="0"/>
                <c:cat>
                  <c:strRef>
                    <c:extLst>
                      <c:ext xmlns:c15="http://schemas.microsoft.com/office/drawing/2012/chart" uri="{02D57815-91ED-43cb-92C2-25804820EDAC}">
                        <c15:fullRef>
                          <c15:sqref>'ON 2024 peak'!$A$11:$A$18</c15:sqref>
                        </c15:fullRef>
                        <c15:formulaRef>
                          <c15:sqref>'ON 2024 peak'!$A$11:$A$15</c15:sqref>
                        </c15:formulaRef>
                      </c:ext>
                    </c:extLst>
                    <c:strCache>
                      <c:ptCount val="5"/>
                      <c:pt idx="0">
                        <c:v>100% of homes have ASHPs and HPWHs</c:v>
                      </c:pt>
                      <c:pt idx="1">
                        <c:v>ASHP/HPWH + ETS</c:v>
                      </c:pt>
                      <c:pt idx="2">
                        <c:v>ASHP/HPWH + home batteries</c:v>
                      </c:pt>
                      <c:pt idx="3">
                        <c:v>ASHP/HPWH + EV battery</c:v>
                      </c:pt>
                      <c:pt idx="4">
                        <c:v>100% of homes have GSHPs and HPWHs </c:v>
                      </c:pt>
                    </c:strCache>
                  </c:strRef>
                </c:cat>
                <c:val>
                  <c:numRef>
                    <c:extLst>
                      <c:ext xmlns:c15="http://schemas.microsoft.com/office/drawing/2012/chart" uri="{02D57815-91ED-43cb-92C2-25804820EDAC}">
                        <c15:fullRef>
                          <c15:sqref>'ON 2024 peak'!$C$11:$C$18</c15:sqref>
                        </c15:fullRef>
                        <c15:formulaRef>
                          <c15:sqref>'ON 2024 peak'!$C$11:$C$15</c15:sqref>
                        </c15:formulaRef>
                      </c:ext>
                    </c:extLst>
                    <c:numCache>
                      <c:formatCode>0.00</c:formatCode>
                      <c:ptCount val="5"/>
                      <c:pt idx="0">
                        <c:v>18.766268448292529</c:v>
                      </c:pt>
                      <c:pt idx="1">
                        <c:v>3.8434219949999999</c:v>
                      </c:pt>
                      <c:pt idx="2">
                        <c:v>0.51893760273676026</c:v>
                      </c:pt>
                      <c:pt idx="3">
                        <c:v>0</c:v>
                      </c:pt>
                      <c:pt idx="4">
                        <c:v>7.9222961594500152</c:v>
                      </c:pt>
                    </c:numCache>
                  </c:numRef>
                </c:val>
                <c:extLst xmlns:c15="http://schemas.microsoft.com/office/drawing/2012/chart">
                  <c:ext xmlns:c16="http://schemas.microsoft.com/office/drawing/2014/chart" uri="{C3380CC4-5D6E-409C-BE32-E72D297353CC}">
                    <c16:uniqueId val="{00000001-FA82-4DBB-82C7-0F00243EDDF3}"/>
                  </c:ext>
                </c:extLst>
              </c15:ser>
            </c15:filteredBarSeries>
          </c:ext>
        </c:extLst>
      </c:barChart>
      <c:catAx>
        <c:axId val="3908538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90834656"/>
        <c:crosses val="autoZero"/>
        <c:auto val="1"/>
        <c:lblAlgn val="ctr"/>
        <c:lblOffset val="100"/>
        <c:noMultiLvlLbl val="0"/>
      </c:catAx>
      <c:valAx>
        <c:axId val="390834656"/>
        <c:scaling>
          <c:orientation val="minMax"/>
          <c:max val="10"/>
          <c:min val="-1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Increase in power draw</a:t>
                </a:r>
                <a:r>
                  <a:rPr lang="en-US" baseline="0"/>
                  <a:t> (GW)</a:t>
                </a:r>
              </a:p>
              <a:p>
                <a:pPr>
                  <a:defRPr/>
                </a:pP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085385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Increase</a:t>
            </a:r>
            <a:r>
              <a:rPr lang="en-CA" baseline="0"/>
              <a:t> in peak power draw with 100% heat pump adoption (extreme cold)</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2"/>
          <c:order val="2"/>
          <c:tx>
            <c:strRef>
              <c:f>'ON 2024 peak'!$S$9</c:f>
              <c:strCache>
                <c:ptCount val="1"/>
                <c:pt idx="0">
                  <c:v>net increase</c:v>
                </c:pt>
              </c:strCache>
            </c:strRef>
          </c:tx>
          <c:spPr>
            <a:solidFill>
              <a:schemeClr val="accent3"/>
            </a:solidFill>
            <a:ln>
              <a:noFill/>
            </a:ln>
            <a:effectLst/>
          </c:spPr>
          <c:invertIfNegative val="0"/>
          <c:dPt>
            <c:idx val="1"/>
            <c:invertIfNegative val="0"/>
            <c:bubble3D val="0"/>
            <c:spPr>
              <a:solidFill>
                <a:schemeClr val="tx2"/>
              </a:solidFill>
              <a:ln>
                <a:noFill/>
              </a:ln>
              <a:effectLst/>
            </c:spPr>
            <c:extLst>
              <c:ext xmlns:c16="http://schemas.microsoft.com/office/drawing/2014/chart" uri="{C3380CC4-5D6E-409C-BE32-E72D297353CC}">
                <c16:uniqueId val="{00000006-6EE4-404B-8CDB-4A6E3B7A26C5}"/>
              </c:ext>
            </c:extLst>
          </c:dPt>
          <c:dPt>
            <c:idx val="2"/>
            <c:invertIfNegative val="0"/>
            <c:bubble3D val="0"/>
            <c:spPr>
              <a:solidFill>
                <a:schemeClr val="accent1"/>
              </a:solidFill>
              <a:ln>
                <a:noFill/>
              </a:ln>
              <a:effectLst/>
            </c:spPr>
            <c:extLst>
              <c:ext xmlns:c16="http://schemas.microsoft.com/office/drawing/2014/chart" uri="{C3380CC4-5D6E-409C-BE32-E72D297353CC}">
                <c16:uniqueId val="{00000007-6EE4-404B-8CDB-4A6E3B7A26C5}"/>
              </c:ext>
            </c:extLst>
          </c:dPt>
          <c:dPt>
            <c:idx val="3"/>
            <c:invertIfNegative val="0"/>
            <c:bubble3D val="0"/>
            <c:spPr>
              <a:solidFill>
                <a:schemeClr val="accent2"/>
              </a:solidFill>
              <a:ln>
                <a:noFill/>
              </a:ln>
              <a:effectLst/>
            </c:spPr>
            <c:extLst>
              <c:ext xmlns:c16="http://schemas.microsoft.com/office/drawing/2014/chart" uri="{C3380CC4-5D6E-409C-BE32-E72D297353CC}">
                <c16:uniqueId val="{00000008-6EE4-404B-8CDB-4A6E3B7A26C5}"/>
              </c:ext>
            </c:extLst>
          </c:dPt>
          <c:dPt>
            <c:idx val="4"/>
            <c:invertIfNegative val="0"/>
            <c:bubble3D val="0"/>
            <c:spPr>
              <a:solidFill>
                <a:schemeClr val="accent4"/>
              </a:solidFill>
              <a:ln>
                <a:noFill/>
              </a:ln>
              <a:effectLst/>
            </c:spPr>
            <c:extLst>
              <c:ext xmlns:c16="http://schemas.microsoft.com/office/drawing/2014/chart" uri="{C3380CC4-5D6E-409C-BE32-E72D297353CC}">
                <c16:uniqueId val="{00000009-6EE4-404B-8CDB-4A6E3B7A26C5}"/>
              </c:ext>
            </c:extLst>
          </c:dPt>
          <c:cat>
            <c:strRef>
              <c:extLst>
                <c:ext xmlns:c15="http://schemas.microsoft.com/office/drawing/2012/chart" uri="{02D57815-91ED-43cb-92C2-25804820EDAC}">
                  <c15:fullRef>
                    <c15:sqref>'ON 2024 peak'!$P$10:$P$17</c15:sqref>
                  </c15:fullRef>
                </c:ext>
              </c:extLst>
              <c:f>('ON 2024 peak'!$P$10:$P$14,'ON 2024 peak'!$P$16)</c:f>
              <c:strCache>
                <c:ptCount val="6"/>
                <c:pt idx="0">
                  <c:v>ASHP +HPWH</c:v>
                </c:pt>
                <c:pt idx="1">
                  <c:v>ASHP with ETS for peak hours + HPWH</c:v>
                </c:pt>
                <c:pt idx="2">
                  <c:v>ASHP/HPWH powered with batteries</c:v>
                </c:pt>
                <c:pt idx="3">
                  <c:v>ASHP/HPWH powered with EV battery</c:v>
                </c:pt>
                <c:pt idx="4">
                  <c:v>ASHP/HPWH + GSHP/EWH (high adoption)</c:v>
                </c:pt>
                <c:pt idx="5">
                  <c:v>half of IESO BAU+ combined</c:v>
                </c:pt>
              </c:strCache>
            </c:strRef>
          </c:cat>
          <c:val>
            <c:numRef>
              <c:extLst>
                <c:ext xmlns:c15="http://schemas.microsoft.com/office/drawing/2012/chart" uri="{02D57815-91ED-43cb-92C2-25804820EDAC}">
                  <c15:fullRef>
                    <c15:sqref>'ON 2024 peak'!$S$10:$S$17</c15:sqref>
                  </c15:fullRef>
                </c:ext>
              </c:extLst>
              <c:f>('ON 2024 peak'!$S$10:$S$14,'ON 2024 peak'!$S$16)</c:f>
              <c:numCache>
                <c:formatCode>0.00</c:formatCode>
                <c:ptCount val="6"/>
                <c:pt idx="0">
                  <c:v>25.30924761096346</c:v>
                </c:pt>
                <c:pt idx="1">
                  <c:v>-8.289726003611122</c:v>
                </c:pt>
                <c:pt idx="2">
                  <c:v>6.5516976109634584</c:v>
                </c:pt>
                <c:pt idx="3">
                  <c:v>-9.375513663382181</c:v>
                </c:pt>
                <c:pt idx="4">
                  <c:v>2.2866813316449903</c:v>
                </c:pt>
                <c:pt idx="5">
                  <c:v>11.551266214933623</c:v>
                </c:pt>
              </c:numCache>
            </c:numRef>
          </c:val>
          <c:extLst>
            <c:ext xmlns:c15="http://schemas.microsoft.com/office/drawing/2012/chart" uri="{02D57815-91ED-43cb-92C2-25804820EDAC}">
              <c15:categoryFilterExceptions>
                <c15:categoryFilterException>
                  <c15:sqref>'ON 2024 peak'!$S$15</c15:sqref>
                  <c15:spPr xmlns:c15="http://schemas.microsoft.com/office/drawing/2012/chart">
                    <a:solidFill>
                      <a:schemeClr val="accent4"/>
                    </a:solidFill>
                    <a:ln>
                      <a:noFill/>
                    </a:ln>
                    <a:effectLst/>
                  </c15:spPr>
                  <c15:invertIfNegative val="0"/>
                  <c15:bubble3D val="0"/>
                </c15:categoryFilterException>
                <c15:categoryFilterException>
                  <c15:sqref>'ON 2024 peak'!$S$17</c15:sqref>
                  <c15:spPr xmlns:c15="http://schemas.microsoft.com/office/drawing/2012/chart">
                    <a:solidFill>
                      <a:schemeClr val="accent5"/>
                    </a:solidFill>
                    <a:ln>
                      <a:noFill/>
                    </a:ln>
                    <a:effectLst/>
                  </c15:spPr>
                </c15:categoryFilterException>
              </c15:categoryFilterExceptions>
            </c:ext>
            <c:ext xmlns:c16="http://schemas.microsoft.com/office/drawing/2014/chart" uri="{C3380CC4-5D6E-409C-BE32-E72D297353CC}">
              <c16:uniqueId val="{00000002-6EE4-404B-8CDB-4A6E3B7A26C5}"/>
            </c:ext>
          </c:extLst>
        </c:ser>
        <c:dLbls>
          <c:showLegendKey val="0"/>
          <c:showVal val="0"/>
          <c:showCatName val="0"/>
          <c:showSerName val="0"/>
          <c:showPercent val="0"/>
          <c:showBubbleSize val="0"/>
        </c:dLbls>
        <c:gapWidth val="219"/>
        <c:overlap val="-27"/>
        <c:axId val="50542176"/>
        <c:axId val="50541216"/>
        <c:extLst>
          <c:ext xmlns:c15="http://schemas.microsoft.com/office/drawing/2012/chart" uri="{02D57815-91ED-43cb-92C2-25804820EDAC}">
            <c15:filteredBarSeries>
              <c15:ser>
                <c:idx val="0"/>
                <c:order val="0"/>
                <c:tx>
                  <c:strRef>
                    <c:extLst>
                      <c:ext uri="{02D57815-91ED-43cb-92C2-25804820EDAC}">
                        <c15:formulaRef>
                          <c15:sqref>'ON 2024 peak'!$Q$9</c15:sqref>
                        </c15:formulaRef>
                      </c:ext>
                    </c:extLst>
                    <c:strCache>
                      <c:ptCount val="1"/>
                      <c:pt idx="0">
                        <c:v>% adoption </c:v>
                      </c:pt>
                    </c:strCache>
                  </c:strRef>
                </c:tx>
                <c:spPr>
                  <a:solidFill>
                    <a:schemeClr val="accent1"/>
                  </a:solidFill>
                  <a:ln>
                    <a:noFill/>
                  </a:ln>
                  <a:effectLst/>
                </c:spPr>
                <c:invertIfNegative val="0"/>
                <c:cat>
                  <c:strRef>
                    <c:extLst>
                      <c:ext uri="{02D57815-91ED-43cb-92C2-25804820EDAC}">
                        <c15:fullRef>
                          <c15:sqref>'ON 2024 peak'!$P$10:$P$17</c15:sqref>
                        </c15:fullRef>
                        <c15:formulaRef>
                          <c15:sqref>('ON 2024 peak'!$P$10:$P$14,'ON 2024 peak'!$P$16)</c15:sqref>
                        </c15:formulaRef>
                      </c:ext>
                    </c:extLst>
                    <c:strCache>
                      <c:ptCount val="6"/>
                      <c:pt idx="0">
                        <c:v>ASHP +HPWH</c:v>
                      </c:pt>
                      <c:pt idx="1">
                        <c:v>ASHP with ETS for peak hours + HPWH</c:v>
                      </c:pt>
                      <c:pt idx="2">
                        <c:v>ASHP/HPWH powered with batteries</c:v>
                      </c:pt>
                      <c:pt idx="3">
                        <c:v>ASHP/HPWH powered with EV battery</c:v>
                      </c:pt>
                      <c:pt idx="4">
                        <c:v>ASHP/HPWH + GSHP/EWH (high adoption)</c:v>
                      </c:pt>
                      <c:pt idx="5">
                        <c:v>half of IESO BAU+ combined</c:v>
                      </c:pt>
                    </c:strCache>
                  </c:strRef>
                </c:cat>
                <c:val>
                  <c:numRef>
                    <c:extLst>
                      <c:ext uri="{02D57815-91ED-43cb-92C2-25804820EDAC}">
                        <c15:fullRef>
                          <c15:sqref>'ON 2024 peak'!$Q$10:$Q$17</c15:sqref>
                        </c15:fullRef>
                        <c15:formulaRef>
                          <c15:sqref>('ON 2024 peak'!$Q$10:$Q$14,'ON 2024 peak'!$Q$16)</c15:sqref>
                        </c15:formulaRef>
                      </c:ext>
                    </c:extLst>
                    <c:numCache>
                      <c:formatCode>0%</c:formatCode>
                      <c:ptCount val="6"/>
                      <c:pt idx="1">
                        <c:v>1</c:v>
                      </c:pt>
                      <c:pt idx="2">
                        <c:v>1</c:v>
                      </c:pt>
                      <c:pt idx="3">
                        <c:v>1</c:v>
                      </c:pt>
                      <c:pt idx="4">
                        <c:v>1</c:v>
                      </c:pt>
                    </c:numCache>
                  </c:numRef>
                </c:val>
                <c:extLst>
                  <c:ext xmlns:c16="http://schemas.microsoft.com/office/drawing/2014/chart" uri="{C3380CC4-5D6E-409C-BE32-E72D297353CC}">
                    <c16:uniqueId val="{00000000-6EE4-404B-8CDB-4A6E3B7A26C5}"/>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'ON 2024 peak'!$R$9</c15:sqref>
                        </c15:formulaRef>
                      </c:ext>
                    </c:extLst>
                    <c:strCache>
                      <c:ptCount val="1"/>
                      <c:pt idx="0">
                        <c:v>power draw</c:v>
                      </c:pt>
                    </c:strCache>
                  </c:strRef>
                </c:tx>
                <c:spPr>
                  <a:solidFill>
                    <a:schemeClr val="accent2"/>
                  </a:solidFill>
                  <a:ln>
                    <a:noFill/>
                  </a:ln>
                  <a:effectLst/>
                </c:spPr>
                <c:invertIfNegative val="0"/>
                <c:cat>
                  <c:strRef>
                    <c:extLst>
                      <c:ext xmlns:c15="http://schemas.microsoft.com/office/drawing/2012/chart" uri="{02D57815-91ED-43cb-92C2-25804820EDAC}">
                        <c15:fullRef>
                          <c15:sqref>'ON 2024 peak'!$P$10:$P$17</c15:sqref>
                        </c15:fullRef>
                        <c15:formulaRef>
                          <c15:sqref>('ON 2024 peak'!$P$10:$P$14,'ON 2024 peak'!$P$16)</c15:sqref>
                        </c15:formulaRef>
                      </c:ext>
                    </c:extLst>
                    <c:strCache>
                      <c:ptCount val="6"/>
                      <c:pt idx="0">
                        <c:v>ASHP +HPWH</c:v>
                      </c:pt>
                      <c:pt idx="1">
                        <c:v>ASHP with ETS for peak hours + HPWH</c:v>
                      </c:pt>
                      <c:pt idx="2">
                        <c:v>ASHP/HPWH powered with batteries</c:v>
                      </c:pt>
                      <c:pt idx="3">
                        <c:v>ASHP/HPWH powered with EV battery</c:v>
                      </c:pt>
                      <c:pt idx="4">
                        <c:v>ASHP/HPWH + GSHP/EWH (high adoption)</c:v>
                      </c:pt>
                      <c:pt idx="5">
                        <c:v>half of IESO BAU+ combined</c:v>
                      </c:pt>
                    </c:strCache>
                  </c:strRef>
                </c:cat>
                <c:val>
                  <c:numRef>
                    <c:extLst>
                      <c:ext xmlns:c15="http://schemas.microsoft.com/office/drawing/2012/chart" uri="{02D57815-91ED-43cb-92C2-25804820EDAC}">
                        <c15:fullRef>
                          <c15:sqref>'ON 2024 peak'!$R$10:$R$17</c15:sqref>
                        </c15:fullRef>
                        <c15:formulaRef>
                          <c15:sqref>('ON 2024 peak'!$R$10:$R$14,'ON 2024 peak'!$R$16)</c15:sqref>
                        </c15:formulaRef>
                      </c:ext>
                    </c:extLst>
                    <c:numCache>
                      <c:formatCode>0.00</c:formatCode>
                      <c:ptCount val="6"/>
                      <c:pt idx="0">
                        <c:v>37.442395609574582</c:v>
                      </c:pt>
                      <c:pt idx="1">
                        <c:v>3.8434219949999999</c:v>
                      </c:pt>
                      <c:pt idx="2">
                        <c:v>18.68484560957458</c:v>
                      </c:pt>
                      <c:pt idx="3">
                        <c:v>2.757634335228941</c:v>
                      </c:pt>
                      <c:pt idx="4">
                        <c:v>14.419829330256112</c:v>
                      </c:pt>
                      <c:pt idx="5" formatCode="General">
                        <c:v>23.684414213544745</c:v>
                      </c:pt>
                    </c:numCache>
                  </c:numRef>
                </c:val>
                <c:extLst xmlns:c15="http://schemas.microsoft.com/office/drawing/2012/chart">
                  <c:ext xmlns:c16="http://schemas.microsoft.com/office/drawing/2014/chart" uri="{C3380CC4-5D6E-409C-BE32-E72D297353CC}">
                    <c16:uniqueId val="{00000001-6EE4-404B-8CDB-4A6E3B7A26C5}"/>
                  </c:ext>
                </c:extLst>
              </c15:ser>
            </c15:filteredBarSeries>
          </c:ext>
        </c:extLst>
      </c:barChart>
      <c:catAx>
        <c:axId val="50542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541216"/>
        <c:crosses val="autoZero"/>
        <c:auto val="1"/>
        <c:lblAlgn val="ctr"/>
        <c:lblOffset val="100"/>
        <c:noMultiLvlLbl val="0"/>
      </c:catAx>
      <c:valAx>
        <c:axId val="505412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Increase in power draw (GW)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5421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Increase</a:t>
            </a:r>
            <a:r>
              <a:rPr lang="en-CA" baseline="0"/>
              <a:t> in peak power draw with 100% heat pump adoption (morning minimum)</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6199781277340333"/>
          <c:y val="0.25257735640187834"/>
          <c:w val="0.80466885389326337"/>
          <c:h val="0.7043990929705215"/>
        </c:manualLayout>
      </c:layout>
      <c:barChart>
        <c:barDir val="col"/>
        <c:grouping val="clustered"/>
        <c:varyColors val="0"/>
        <c:ser>
          <c:idx val="2"/>
          <c:order val="2"/>
          <c:tx>
            <c:strRef>
              <c:f>'ON 2024 peak'!$AG$9</c:f>
              <c:strCache>
                <c:ptCount val="1"/>
                <c:pt idx="0">
                  <c:v>net increase</c:v>
                </c:pt>
              </c:strCache>
            </c:strRef>
          </c:tx>
          <c:spPr>
            <a:solidFill>
              <a:schemeClr val="accent3"/>
            </a:solidFill>
            <a:ln>
              <a:noFill/>
            </a:ln>
            <a:effectLst/>
          </c:spPr>
          <c:invertIfNegative val="0"/>
          <c:dPt>
            <c:idx val="0"/>
            <c:invertIfNegative val="0"/>
            <c:bubble3D val="0"/>
            <c:spPr>
              <a:solidFill>
                <a:schemeClr val="accent3"/>
              </a:solidFill>
              <a:ln>
                <a:noFill/>
              </a:ln>
              <a:effectLst/>
            </c:spPr>
            <c:extLst>
              <c:ext xmlns:c16="http://schemas.microsoft.com/office/drawing/2014/chart" uri="{C3380CC4-5D6E-409C-BE32-E72D297353CC}">
                <c16:uniqueId val="{00000001-1D11-4767-B670-BAD5C1A35117}"/>
              </c:ext>
            </c:extLst>
          </c:dPt>
          <c:dPt>
            <c:idx val="1"/>
            <c:invertIfNegative val="0"/>
            <c:bubble3D val="0"/>
            <c:spPr>
              <a:solidFill>
                <a:schemeClr val="tx2"/>
              </a:solidFill>
              <a:ln>
                <a:noFill/>
              </a:ln>
              <a:effectLst/>
            </c:spPr>
            <c:extLst>
              <c:ext xmlns:c16="http://schemas.microsoft.com/office/drawing/2014/chart" uri="{C3380CC4-5D6E-409C-BE32-E72D297353CC}">
                <c16:uniqueId val="{00000003-1D11-4767-B670-BAD5C1A35117}"/>
              </c:ext>
            </c:extLst>
          </c:dPt>
          <c:dPt>
            <c:idx val="2"/>
            <c:invertIfNegative val="0"/>
            <c:bubble3D val="0"/>
            <c:spPr>
              <a:solidFill>
                <a:schemeClr val="accent1"/>
              </a:solidFill>
              <a:ln>
                <a:noFill/>
              </a:ln>
              <a:effectLst/>
            </c:spPr>
            <c:extLst>
              <c:ext xmlns:c16="http://schemas.microsoft.com/office/drawing/2014/chart" uri="{C3380CC4-5D6E-409C-BE32-E72D297353CC}">
                <c16:uniqueId val="{00000005-1D11-4767-B670-BAD5C1A35117}"/>
              </c:ext>
            </c:extLst>
          </c:dPt>
          <c:dPt>
            <c:idx val="3"/>
            <c:invertIfNegative val="0"/>
            <c:bubble3D val="0"/>
            <c:spPr>
              <a:solidFill>
                <a:schemeClr val="accent2"/>
              </a:solidFill>
              <a:ln>
                <a:noFill/>
              </a:ln>
              <a:effectLst/>
            </c:spPr>
            <c:extLst>
              <c:ext xmlns:c16="http://schemas.microsoft.com/office/drawing/2014/chart" uri="{C3380CC4-5D6E-409C-BE32-E72D297353CC}">
                <c16:uniqueId val="{00000007-1D11-4767-B670-BAD5C1A35117}"/>
              </c:ext>
            </c:extLst>
          </c:dPt>
          <c:dPt>
            <c:idx val="4"/>
            <c:invertIfNegative val="0"/>
            <c:bubble3D val="0"/>
            <c:spPr>
              <a:solidFill>
                <a:schemeClr val="accent4"/>
              </a:solidFill>
              <a:ln>
                <a:noFill/>
              </a:ln>
              <a:effectLst/>
            </c:spPr>
            <c:extLst>
              <c:ext xmlns:c16="http://schemas.microsoft.com/office/drawing/2014/chart" uri="{C3380CC4-5D6E-409C-BE32-E72D297353CC}">
                <c16:uniqueId val="{00000009-1D11-4767-B670-BAD5C1A35117}"/>
              </c:ext>
            </c:extLst>
          </c:dPt>
          <c:cat>
            <c:strRef>
              <c:extLst>
                <c:ext xmlns:c15="http://schemas.microsoft.com/office/drawing/2012/chart" uri="{02D57815-91ED-43cb-92C2-25804820EDAC}">
                  <c15:fullRef>
                    <c15:sqref>'ON 2024 peak'!$AD$10:$AD$17</c15:sqref>
                  </c15:fullRef>
                </c:ext>
              </c:extLst>
              <c:f>('ON 2024 peak'!$AD$10:$AD$14,'ON 2024 peak'!$AD$16)</c:f>
              <c:strCache>
                <c:ptCount val="6"/>
                <c:pt idx="0">
                  <c:v>ASHP +HPWH</c:v>
                </c:pt>
                <c:pt idx="1">
                  <c:v>ASHP with ETS for peak hours + HPWH</c:v>
                </c:pt>
                <c:pt idx="2">
                  <c:v>ASHP/HPWH powered with batteries</c:v>
                </c:pt>
                <c:pt idx="3">
                  <c:v>ASHP/HPWH powered with EV battery</c:v>
                </c:pt>
                <c:pt idx="4">
                  <c:v>ASHP/HPWH + GSHP/EWH (high adoption)</c:v>
                </c:pt>
                <c:pt idx="5">
                  <c:v>half of IESO BAU+ combined</c:v>
                </c:pt>
              </c:strCache>
            </c:strRef>
          </c:cat>
          <c:val>
            <c:numRef>
              <c:extLst>
                <c:ext xmlns:c15="http://schemas.microsoft.com/office/drawing/2012/chart" uri="{02D57815-91ED-43cb-92C2-25804820EDAC}">
                  <c15:fullRef>
                    <c15:sqref>'ON 2024 peak'!$AG$10:$AG$17</c15:sqref>
                  </c15:fullRef>
                </c:ext>
              </c:extLst>
              <c:f>('ON 2024 peak'!$AG$10:$AG$14,'ON 2024 peak'!$AG$16)</c:f>
              <c:numCache>
                <c:formatCode>0.00</c:formatCode>
                <c:ptCount val="6"/>
                <c:pt idx="0">
                  <c:v>15.960724825308139</c:v>
                </c:pt>
                <c:pt idx="1">
                  <c:v>-6.40029416447633</c:v>
                </c:pt>
                <c:pt idx="2">
                  <c:v>-2.3864593969749306</c:v>
                </c:pt>
                <c:pt idx="3">
                  <c:v>-9.8301322938703688</c:v>
                </c:pt>
                <c:pt idx="4">
                  <c:v>-1.0821235650561736</c:v>
                </c:pt>
                <c:pt idx="5">
                  <c:v>5.5179862351068447</c:v>
                </c:pt>
              </c:numCache>
            </c:numRef>
          </c:val>
          <c:extLst>
            <c:ext xmlns:c15="http://schemas.microsoft.com/office/drawing/2012/chart" uri="{02D57815-91ED-43cb-92C2-25804820EDAC}">
              <c15:categoryFilterExceptions>
                <c15:categoryFilterException>
                  <c15:sqref>'ON 2024 peak'!$AG$17</c15:sqref>
                  <c15:spPr xmlns:c15="http://schemas.microsoft.com/office/drawing/2012/chart">
                    <a:solidFill>
                      <a:schemeClr val="accent5"/>
                    </a:solidFill>
                    <a:ln>
                      <a:noFill/>
                    </a:ln>
                    <a:effectLst/>
                  </c15:spPr>
                </c15:categoryFilterException>
              </c15:categoryFilterExceptions>
            </c:ext>
            <c:ext xmlns:c16="http://schemas.microsoft.com/office/drawing/2014/chart" uri="{C3380CC4-5D6E-409C-BE32-E72D297353CC}">
              <c16:uniqueId val="{0000000A-1D11-4767-B670-BAD5C1A35117}"/>
            </c:ext>
          </c:extLst>
        </c:ser>
        <c:dLbls>
          <c:showLegendKey val="0"/>
          <c:showVal val="0"/>
          <c:showCatName val="0"/>
          <c:showSerName val="0"/>
          <c:showPercent val="0"/>
          <c:showBubbleSize val="0"/>
        </c:dLbls>
        <c:gapWidth val="219"/>
        <c:overlap val="-27"/>
        <c:axId val="50542176"/>
        <c:axId val="50541216"/>
        <c:extLst>
          <c:ext xmlns:c15="http://schemas.microsoft.com/office/drawing/2012/chart" uri="{02D57815-91ED-43cb-92C2-25804820EDAC}">
            <c15:filteredBarSeries>
              <c15:ser>
                <c:idx val="0"/>
                <c:order val="0"/>
                <c:tx>
                  <c:strRef>
                    <c:extLst>
                      <c:ext uri="{02D57815-91ED-43cb-92C2-25804820EDAC}">
                        <c15:formulaRef>
                          <c15:sqref>'ON 2024 peak'!$AE$9</c15:sqref>
                        </c15:formulaRef>
                      </c:ext>
                    </c:extLst>
                    <c:strCache>
                      <c:ptCount val="1"/>
                      <c:pt idx="0">
                        <c:v>% adoption </c:v>
                      </c:pt>
                    </c:strCache>
                  </c:strRef>
                </c:tx>
                <c:spPr>
                  <a:solidFill>
                    <a:schemeClr val="accent1"/>
                  </a:solidFill>
                  <a:ln>
                    <a:noFill/>
                  </a:ln>
                  <a:effectLst/>
                </c:spPr>
                <c:invertIfNegative val="0"/>
                <c:cat>
                  <c:strRef>
                    <c:extLst>
                      <c:ext uri="{02D57815-91ED-43cb-92C2-25804820EDAC}">
                        <c15:fullRef>
                          <c15:sqref>'ON 2024 peak'!$AD$10:$AD$17</c15:sqref>
                        </c15:fullRef>
                        <c15:formulaRef>
                          <c15:sqref>('ON 2024 peak'!$AD$10:$AD$14,'ON 2024 peak'!$AD$16)</c15:sqref>
                        </c15:formulaRef>
                      </c:ext>
                    </c:extLst>
                    <c:strCache>
                      <c:ptCount val="6"/>
                      <c:pt idx="0">
                        <c:v>ASHP +HPWH</c:v>
                      </c:pt>
                      <c:pt idx="1">
                        <c:v>ASHP with ETS for peak hours + HPWH</c:v>
                      </c:pt>
                      <c:pt idx="2">
                        <c:v>ASHP/HPWH powered with batteries</c:v>
                      </c:pt>
                      <c:pt idx="3">
                        <c:v>ASHP/HPWH powered with EV battery</c:v>
                      </c:pt>
                      <c:pt idx="4">
                        <c:v>ASHP/HPWH + GSHP/EWH (high adoption)</c:v>
                      </c:pt>
                      <c:pt idx="5">
                        <c:v>half of IESO BAU+ combined</c:v>
                      </c:pt>
                    </c:strCache>
                  </c:strRef>
                </c:cat>
                <c:val>
                  <c:numRef>
                    <c:extLst>
                      <c:ext uri="{02D57815-91ED-43cb-92C2-25804820EDAC}">
                        <c15:fullRef>
                          <c15:sqref>'ON 2024 peak'!$AE$10:$AE$17</c15:sqref>
                        </c15:fullRef>
                        <c15:formulaRef>
                          <c15:sqref>('ON 2024 peak'!$AE$10:$AE$14,'ON 2024 peak'!$AE$16)</c15:sqref>
                        </c15:formulaRef>
                      </c:ext>
                    </c:extLst>
                    <c:numCache>
                      <c:formatCode>0%</c:formatCode>
                      <c:ptCount val="6"/>
                      <c:pt idx="1">
                        <c:v>1</c:v>
                      </c:pt>
                      <c:pt idx="2">
                        <c:v>1</c:v>
                      </c:pt>
                      <c:pt idx="3">
                        <c:v>1</c:v>
                      </c:pt>
                      <c:pt idx="4">
                        <c:v>1</c:v>
                      </c:pt>
                    </c:numCache>
                  </c:numRef>
                </c:val>
                <c:extLst>
                  <c:ext xmlns:c16="http://schemas.microsoft.com/office/drawing/2014/chart" uri="{C3380CC4-5D6E-409C-BE32-E72D297353CC}">
                    <c16:uniqueId val="{0000000B-1D11-4767-B670-BAD5C1A35117}"/>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'ON 2024 peak'!$AF$9</c15:sqref>
                        </c15:formulaRef>
                      </c:ext>
                    </c:extLst>
                    <c:strCache>
                      <c:ptCount val="1"/>
                      <c:pt idx="0">
                        <c:v>power draw</c:v>
                      </c:pt>
                    </c:strCache>
                  </c:strRef>
                </c:tx>
                <c:spPr>
                  <a:solidFill>
                    <a:schemeClr val="accent2"/>
                  </a:solidFill>
                  <a:ln>
                    <a:noFill/>
                  </a:ln>
                  <a:effectLst/>
                </c:spPr>
                <c:invertIfNegative val="0"/>
                <c:cat>
                  <c:strRef>
                    <c:extLst>
                      <c:ext xmlns:c15="http://schemas.microsoft.com/office/drawing/2012/chart" uri="{02D57815-91ED-43cb-92C2-25804820EDAC}">
                        <c15:fullRef>
                          <c15:sqref>'ON 2024 peak'!$AD$10:$AD$17</c15:sqref>
                        </c15:fullRef>
                        <c15:formulaRef>
                          <c15:sqref>('ON 2024 peak'!$AD$10:$AD$14,'ON 2024 peak'!$AD$16)</c15:sqref>
                        </c15:formulaRef>
                      </c:ext>
                    </c:extLst>
                    <c:strCache>
                      <c:ptCount val="6"/>
                      <c:pt idx="0">
                        <c:v>ASHP +HPWH</c:v>
                      </c:pt>
                      <c:pt idx="1">
                        <c:v>ASHP with ETS for peak hours + HPWH</c:v>
                      </c:pt>
                      <c:pt idx="2">
                        <c:v>ASHP/HPWH powered with batteries</c:v>
                      </c:pt>
                      <c:pt idx="3">
                        <c:v>ASHP/HPWH powered with EV battery</c:v>
                      </c:pt>
                      <c:pt idx="4">
                        <c:v>ASHP/HPWH + GSHP/EWH (high adoption)</c:v>
                      </c:pt>
                      <c:pt idx="5">
                        <c:v>half of IESO BAU+ combined</c:v>
                      </c:pt>
                    </c:strCache>
                  </c:strRef>
                </c:cat>
                <c:val>
                  <c:numRef>
                    <c:extLst>
                      <c:ext xmlns:c15="http://schemas.microsoft.com/office/drawing/2012/chart" uri="{02D57815-91ED-43cb-92C2-25804820EDAC}">
                        <c15:fullRef>
                          <c15:sqref>'ON 2024 peak'!$AF$10:$AF$17</c15:sqref>
                        </c15:fullRef>
                        <c15:formulaRef>
                          <c15:sqref>('ON 2024 peak'!$AF$10:$AF$14,'ON 2024 peak'!$AF$16)</c15:sqref>
                        </c15:formulaRef>
                      </c:ext>
                    </c:extLst>
                    <c:numCache>
                      <c:formatCode>0.00</c:formatCode>
                      <c:ptCount val="6"/>
                      <c:pt idx="0">
                        <c:v>26.204440984784469</c:v>
                      </c:pt>
                      <c:pt idx="1">
                        <c:v>3.8434219949999999</c:v>
                      </c:pt>
                      <c:pt idx="2">
                        <c:v>7.8572567625013994</c:v>
                      </c:pt>
                      <c:pt idx="3">
                        <c:v>0.41358386560596061</c:v>
                      </c:pt>
                      <c:pt idx="4">
                        <c:v>9.1615925944201564</c:v>
                      </c:pt>
                      <c:pt idx="5" formatCode="General">
                        <c:v>15.761702394583175</c:v>
                      </c:pt>
                    </c:numCache>
                  </c:numRef>
                </c:val>
                <c:extLst xmlns:c15="http://schemas.microsoft.com/office/drawing/2012/chart">
                  <c:ext xmlns:c16="http://schemas.microsoft.com/office/drawing/2014/chart" uri="{C3380CC4-5D6E-409C-BE32-E72D297353CC}">
                    <c16:uniqueId val="{0000000C-1D11-4767-B670-BAD5C1A35117}"/>
                  </c:ext>
                </c:extLst>
              </c15:ser>
            </c15:filteredBarSeries>
          </c:ext>
        </c:extLst>
      </c:barChart>
      <c:catAx>
        <c:axId val="50542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541216"/>
        <c:crosses val="autoZero"/>
        <c:auto val="1"/>
        <c:lblAlgn val="ctr"/>
        <c:lblOffset val="100"/>
        <c:noMultiLvlLbl val="0"/>
      </c:catAx>
      <c:valAx>
        <c:axId val="5054121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Increase in power draw (GW)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5421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9: Annual utility savings from investing in technologies to mitigate the peak power draw from heat pumps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2"/>
          <c:order val="2"/>
          <c:tx>
            <c:strRef>
              <c:f>'ON 2024 peak'!$J$9</c:f>
              <c:strCache>
                <c:ptCount val="1"/>
                <c:pt idx="0">
                  <c:v>cost savings ($M)</c:v>
                </c:pt>
              </c:strCache>
            </c:strRef>
          </c:tx>
          <c:spPr>
            <a:solidFill>
              <a:schemeClr val="accent3"/>
            </a:solidFill>
            <a:ln>
              <a:noFill/>
            </a:ln>
            <a:effectLst/>
          </c:spPr>
          <c:invertIfNegative val="0"/>
          <c:dPt>
            <c:idx val="1"/>
            <c:invertIfNegative val="0"/>
            <c:bubble3D val="0"/>
            <c:spPr>
              <a:solidFill>
                <a:schemeClr val="tx2"/>
              </a:solidFill>
              <a:ln>
                <a:noFill/>
              </a:ln>
              <a:effectLst/>
            </c:spPr>
            <c:extLst>
              <c:ext xmlns:c16="http://schemas.microsoft.com/office/drawing/2014/chart" uri="{C3380CC4-5D6E-409C-BE32-E72D297353CC}">
                <c16:uniqueId val="{00000008-67BD-4FB6-B115-1DA1C01A968E}"/>
              </c:ext>
            </c:extLst>
          </c:dPt>
          <c:dPt>
            <c:idx val="2"/>
            <c:invertIfNegative val="0"/>
            <c:bubble3D val="0"/>
            <c:spPr>
              <a:solidFill>
                <a:schemeClr val="accent1"/>
              </a:solidFill>
              <a:ln>
                <a:noFill/>
              </a:ln>
              <a:effectLst/>
            </c:spPr>
            <c:extLst>
              <c:ext xmlns:c16="http://schemas.microsoft.com/office/drawing/2014/chart" uri="{C3380CC4-5D6E-409C-BE32-E72D297353CC}">
                <c16:uniqueId val="{00000009-67BD-4FB6-B115-1DA1C01A968E}"/>
              </c:ext>
            </c:extLst>
          </c:dPt>
          <c:dPt>
            <c:idx val="3"/>
            <c:invertIfNegative val="0"/>
            <c:bubble3D val="0"/>
            <c:spPr>
              <a:solidFill>
                <a:schemeClr val="accent2"/>
              </a:solidFill>
              <a:ln>
                <a:noFill/>
              </a:ln>
              <a:effectLst/>
            </c:spPr>
            <c:extLst>
              <c:ext xmlns:c16="http://schemas.microsoft.com/office/drawing/2014/chart" uri="{C3380CC4-5D6E-409C-BE32-E72D297353CC}">
                <c16:uniqueId val="{0000000A-67BD-4FB6-B115-1DA1C01A968E}"/>
              </c:ext>
            </c:extLst>
          </c:dPt>
          <c:dPt>
            <c:idx val="4"/>
            <c:invertIfNegative val="0"/>
            <c:bubble3D val="0"/>
            <c:spPr>
              <a:solidFill>
                <a:schemeClr val="accent4"/>
              </a:solidFill>
              <a:ln>
                <a:noFill/>
              </a:ln>
              <a:effectLst/>
            </c:spPr>
            <c:extLst>
              <c:ext xmlns:c16="http://schemas.microsoft.com/office/drawing/2014/chart" uri="{C3380CC4-5D6E-409C-BE32-E72D297353CC}">
                <c16:uniqueId val="{0000000B-67BD-4FB6-B115-1DA1C01A968E}"/>
              </c:ext>
            </c:extLst>
          </c:dPt>
          <c:cat>
            <c:strRef>
              <c:extLst>
                <c:ext xmlns:c15="http://schemas.microsoft.com/office/drawing/2012/chart" uri="{02D57815-91ED-43cb-92C2-25804820EDAC}">
                  <c15:fullRef>
                    <c15:sqref>'ON 2024 peak'!$G$10:$G$16</c15:sqref>
                  </c15:fullRef>
                </c:ext>
              </c:extLst>
              <c:f>'ON 2024 peak'!$G$10:$G$14</c:f>
              <c:strCache>
                <c:ptCount val="5"/>
                <c:pt idx="0">
                  <c:v>ASHP/HPWH</c:v>
                </c:pt>
                <c:pt idx="1">
                  <c:v>ASHP/HPWH + ETS</c:v>
                </c:pt>
                <c:pt idx="2">
                  <c:v>ASHP/HPWH + home batteries</c:v>
                </c:pt>
                <c:pt idx="3">
                  <c:v>ASHP/HPWH + EV battery</c:v>
                </c:pt>
                <c:pt idx="4">
                  <c:v>ASHP/HPWH and GSHP/HPWH</c:v>
                </c:pt>
              </c:strCache>
            </c:strRef>
          </c:cat>
          <c:val>
            <c:numRef>
              <c:extLst>
                <c:ext xmlns:c15="http://schemas.microsoft.com/office/drawing/2012/chart" uri="{02D57815-91ED-43cb-92C2-25804820EDAC}">
                  <c15:fullRef>
                    <c15:sqref>'ON 2024 peak'!$J$10:$J$16</c15:sqref>
                  </c15:fullRef>
                </c:ext>
              </c:extLst>
              <c:f>'ON 2024 peak'!$J$10:$J$14</c:f>
              <c:numCache>
                <c:formatCode>General</c:formatCode>
                <c:ptCount val="5"/>
                <c:pt idx="1">
                  <c:v>5150.7357235905383</c:v>
                </c:pt>
                <c:pt idx="2">
                  <c:v>62.608140128104424</c:v>
                </c:pt>
                <c:pt idx="3">
                  <c:v>7491.4759262415282</c:v>
                </c:pt>
                <c:pt idx="4">
                  <c:v>4531.8787241254877</c:v>
                </c:pt>
              </c:numCache>
            </c:numRef>
          </c:val>
          <c:extLst>
            <c:ext xmlns:c16="http://schemas.microsoft.com/office/drawing/2014/chart" uri="{C3380CC4-5D6E-409C-BE32-E72D297353CC}">
              <c16:uniqueId val="{00000007-67BD-4FB6-B115-1DA1C01A968E}"/>
            </c:ext>
          </c:extLst>
        </c:ser>
        <c:dLbls>
          <c:showLegendKey val="0"/>
          <c:showVal val="0"/>
          <c:showCatName val="0"/>
          <c:showSerName val="0"/>
          <c:showPercent val="0"/>
          <c:showBubbleSize val="0"/>
        </c:dLbls>
        <c:gapWidth val="182"/>
        <c:axId val="352778688"/>
        <c:axId val="1552136015"/>
        <c:extLst>
          <c:ext xmlns:c15="http://schemas.microsoft.com/office/drawing/2012/chart" uri="{02D57815-91ED-43cb-92C2-25804820EDAC}">
            <c15:filteredBarSeries>
              <c15:ser>
                <c:idx val="0"/>
                <c:order val="0"/>
                <c:tx>
                  <c:strRef>
                    <c:extLst>
                      <c:ext uri="{02D57815-91ED-43cb-92C2-25804820EDAC}">
                        <c15:formulaRef>
                          <c15:sqref>'ON 2024 peak'!$H$9</c15:sqref>
                        </c15:formulaRef>
                      </c:ext>
                    </c:extLst>
                    <c:strCache>
                      <c:ptCount val="1"/>
                      <c:pt idx="0">
                        <c:v>decreased power draw</c:v>
                      </c:pt>
                    </c:strCache>
                  </c:strRef>
                </c:tx>
                <c:spPr>
                  <a:solidFill>
                    <a:schemeClr val="accent1"/>
                  </a:solidFill>
                  <a:ln>
                    <a:noFill/>
                  </a:ln>
                  <a:effectLst/>
                </c:spPr>
                <c:invertIfNegative val="0"/>
                <c:cat>
                  <c:strRef>
                    <c:extLst>
                      <c:ext uri="{02D57815-91ED-43cb-92C2-25804820EDAC}">
                        <c15:fullRef>
                          <c15:sqref>'ON 2024 peak'!$G$10:$G$16</c15:sqref>
                        </c15:fullRef>
                        <c15:formulaRef>
                          <c15:sqref>'ON 2024 peak'!$G$10:$G$14</c15:sqref>
                        </c15:formulaRef>
                      </c:ext>
                    </c:extLst>
                    <c:strCache>
                      <c:ptCount val="5"/>
                      <c:pt idx="0">
                        <c:v>ASHP/HPWH</c:v>
                      </c:pt>
                      <c:pt idx="1">
                        <c:v>ASHP/HPWH + ETS</c:v>
                      </c:pt>
                      <c:pt idx="2">
                        <c:v>ASHP/HPWH + home batteries</c:v>
                      </c:pt>
                      <c:pt idx="3">
                        <c:v>ASHP/HPWH + EV battery</c:v>
                      </c:pt>
                      <c:pt idx="4">
                        <c:v>ASHP/HPWH and GSHP/HPWH</c:v>
                      </c:pt>
                    </c:strCache>
                  </c:strRef>
                </c:cat>
                <c:val>
                  <c:numRef>
                    <c:extLst>
                      <c:ext uri="{02D57815-91ED-43cb-92C2-25804820EDAC}">
                        <c15:fullRef>
                          <c15:sqref>'ON 2024 peak'!$H$10:$H$16</c15:sqref>
                        </c15:fullRef>
                        <c15:formulaRef>
                          <c15:sqref>'ON 2024 peak'!$H$10:$H$14</c15:sqref>
                        </c15:formulaRef>
                      </c:ext>
                    </c:extLst>
                    <c:numCache>
                      <c:formatCode>0.00</c:formatCode>
                      <c:ptCount val="5"/>
                      <c:pt idx="0">
                        <c:v>0</c:v>
                      </c:pt>
                      <c:pt idx="1">
                        <c:v>14.922846453292529</c:v>
                      </c:pt>
                      <c:pt idx="2">
                        <c:v>18.247330845555769</c:v>
                      </c:pt>
                      <c:pt idx="3">
                        <c:v>18.766268448292529</c:v>
                      </c:pt>
                      <c:pt idx="4">
                        <c:v>10.843972288842513</c:v>
                      </c:pt>
                    </c:numCache>
                  </c:numRef>
                </c:val>
                <c:extLst>
                  <c:ext xmlns:c16="http://schemas.microsoft.com/office/drawing/2014/chart" uri="{C3380CC4-5D6E-409C-BE32-E72D297353CC}">
                    <c16:uniqueId val="{00000000-67BD-4FB6-B115-1DA1C01A968E}"/>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'ON 2024 peak'!$I$9</c15:sqref>
                        </c15:formulaRef>
                      </c:ext>
                    </c:extLst>
                    <c:strCache>
                      <c:ptCount val="1"/>
                      <c:pt idx="0">
                        <c:v>cost ($M)</c:v>
                      </c:pt>
                    </c:strCache>
                  </c:strRef>
                </c:tx>
                <c:spPr>
                  <a:solidFill>
                    <a:schemeClr val="accent2"/>
                  </a:solidFill>
                  <a:ln>
                    <a:noFill/>
                  </a:ln>
                  <a:effectLst/>
                </c:spPr>
                <c:invertIfNegative val="0"/>
                <c:dPt>
                  <c:idx val="1"/>
                  <c:invertIfNegative val="0"/>
                  <c:bubble3D val="0"/>
                  <c:spPr>
                    <a:solidFill>
                      <a:schemeClr val="tx2"/>
                    </a:solidFill>
                    <a:ln>
                      <a:noFill/>
                    </a:ln>
                    <a:effectLst/>
                  </c:spPr>
                  <c:extLst xmlns:c15="http://schemas.microsoft.com/office/drawing/2012/chart">
                    <c:ext xmlns:c16="http://schemas.microsoft.com/office/drawing/2014/chart" uri="{C3380CC4-5D6E-409C-BE32-E72D297353CC}">
                      <c16:uniqueId val="{00000002-67BD-4FB6-B115-1DA1C01A968E}"/>
                    </c:ext>
                  </c:extLst>
                </c:dPt>
                <c:dPt>
                  <c:idx val="2"/>
                  <c:invertIfNegative val="0"/>
                  <c:bubble3D val="0"/>
                  <c:spPr>
                    <a:solidFill>
                      <a:schemeClr val="accent1"/>
                    </a:solidFill>
                    <a:ln>
                      <a:noFill/>
                    </a:ln>
                    <a:effectLst/>
                  </c:spPr>
                  <c:extLst xmlns:c15="http://schemas.microsoft.com/office/drawing/2012/chart">
                    <c:ext xmlns:c16="http://schemas.microsoft.com/office/drawing/2014/chart" uri="{C3380CC4-5D6E-409C-BE32-E72D297353CC}">
                      <c16:uniqueId val="{00000003-67BD-4FB6-B115-1DA1C01A968E}"/>
                    </c:ext>
                  </c:extLst>
                </c:dPt>
                <c:dPt>
                  <c:idx val="4"/>
                  <c:invertIfNegative val="0"/>
                  <c:bubble3D val="0"/>
                  <c:spPr>
                    <a:solidFill>
                      <a:schemeClr val="accent4"/>
                    </a:solidFill>
                    <a:ln>
                      <a:noFill/>
                    </a:ln>
                    <a:effectLst/>
                  </c:spPr>
                  <c:extLst xmlns:c15="http://schemas.microsoft.com/office/drawing/2012/chart">
                    <c:ext xmlns:c16="http://schemas.microsoft.com/office/drawing/2014/chart" uri="{C3380CC4-5D6E-409C-BE32-E72D297353CC}">
                      <c16:uniqueId val="{00000006-67BD-4FB6-B115-1DA1C01A968E}"/>
                    </c:ext>
                  </c:extLst>
                </c:dPt>
                <c:cat>
                  <c:strRef>
                    <c:extLst>
                      <c:ext xmlns:c15="http://schemas.microsoft.com/office/drawing/2012/chart" uri="{02D57815-91ED-43cb-92C2-25804820EDAC}">
                        <c15:fullRef>
                          <c15:sqref>'ON 2024 peak'!$G$10:$G$16</c15:sqref>
                        </c15:fullRef>
                        <c15:formulaRef>
                          <c15:sqref>'ON 2024 peak'!$G$10:$G$14</c15:sqref>
                        </c15:formulaRef>
                      </c:ext>
                    </c:extLst>
                    <c:strCache>
                      <c:ptCount val="5"/>
                      <c:pt idx="0">
                        <c:v>ASHP/HPWH</c:v>
                      </c:pt>
                      <c:pt idx="1">
                        <c:v>ASHP/HPWH + ETS</c:v>
                      </c:pt>
                      <c:pt idx="2">
                        <c:v>ASHP/HPWH + home batteries</c:v>
                      </c:pt>
                      <c:pt idx="3">
                        <c:v>ASHP/HPWH + EV battery</c:v>
                      </c:pt>
                      <c:pt idx="4">
                        <c:v>ASHP/HPWH and GSHP/HPWH</c:v>
                      </c:pt>
                    </c:strCache>
                  </c:strRef>
                </c:cat>
                <c:val>
                  <c:numRef>
                    <c:extLst>
                      <c:ext xmlns:c15="http://schemas.microsoft.com/office/drawing/2012/chart" uri="{02D57815-91ED-43cb-92C2-25804820EDAC}">
                        <c15:fullRef>
                          <c15:sqref>'ON 2024 peak'!$I$10:$I$16</c15:sqref>
                        </c15:fullRef>
                        <c15:formulaRef>
                          <c15:sqref>'ON 2024 peak'!$I$10:$I$14</c15:sqref>
                        </c15:formulaRef>
                      </c:ext>
                    </c:extLst>
                    <c:numCache>
                      <c:formatCode>General</c:formatCode>
                      <c:ptCount val="5"/>
                      <c:pt idx="0">
                        <c:v>0</c:v>
                      </c:pt>
                      <c:pt idx="1">
                        <c:v>9013.3992577886875</c:v>
                      </c:pt>
                      <c:pt idx="2">
                        <c:v>11021.387830715685</c:v>
                      </c:pt>
                      <c:pt idx="3">
                        <c:v>11334.826142768687</c:v>
                      </c:pt>
                      <c:pt idx="4">
                        <c:v>6549.7592624608778</c:v>
                      </c:pt>
                    </c:numCache>
                  </c:numRef>
                </c:val>
                <c:extLst xmlns:c15="http://schemas.microsoft.com/office/drawing/2012/chart">
                  <c:ext xmlns:c15="http://schemas.microsoft.com/office/drawing/2012/chart" uri="{02D57815-91ED-43cb-92C2-25804820EDAC}">
                    <c15:categoryFilterExceptions>
                      <c15:categoryFilterException>
                        <c15:sqref>'ON 2024 peak'!$I$15</c15:sqref>
                        <c15:spPr xmlns:c15="http://schemas.microsoft.com/office/drawing/2012/chart">
                          <a:solidFill>
                            <a:schemeClr val="accent4"/>
                          </a:solidFill>
                          <a:ln>
                            <a:noFill/>
                          </a:ln>
                          <a:effectLst/>
                        </c15:spPr>
                      </c15:categoryFilterException>
                      <c15:categoryFilterException>
                        <c15:sqref>'ON 2024 peak'!$I$16</c15:sqref>
                        <c15:spPr xmlns:c15="http://schemas.microsoft.com/office/drawing/2012/chart">
                          <a:solidFill>
                            <a:schemeClr val="bg1">
                              <a:lumMod val="75000"/>
                            </a:schemeClr>
                          </a:solidFill>
                          <a:ln>
                            <a:noFill/>
                          </a:ln>
                          <a:effectLst/>
                        </c15:spPr>
                        <c15:invertIfNegative val="0"/>
                        <c15:bubble3D val="0"/>
                      </c15:categoryFilterException>
                    </c15:categoryFilterExceptions>
                  </c:ext>
                  <c:ext xmlns:c16="http://schemas.microsoft.com/office/drawing/2014/chart" uri="{C3380CC4-5D6E-409C-BE32-E72D297353CC}">
                    <c16:uniqueId val="{00000001-67BD-4FB6-B115-1DA1C01A968E}"/>
                  </c:ext>
                </c:extLst>
              </c15:ser>
            </c15:filteredBarSeries>
          </c:ext>
        </c:extLst>
      </c:barChart>
      <c:catAx>
        <c:axId val="352778688"/>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52136015"/>
        <c:crosses val="autoZero"/>
        <c:auto val="1"/>
        <c:lblAlgn val="ctr"/>
        <c:lblOffset val="100"/>
        <c:noMultiLvlLbl val="0"/>
      </c:catAx>
      <c:valAx>
        <c:axId val="1552136015"/>
        <c:scaling>
          <c:orientation val="minMax"/>
        </c:scaling>
        <c:delete val="0"/>
        <c:axPos val="t"/>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cost savings ($M)</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77868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10: Increase in projected 2023/24 winter peak power draw with 100% heat pump adoption and 10-30% peak mitigation technology adoption</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2"/>
          <c:order val="2"/>
          <c:tx>
            <c:v>10% technology adoption</c:v>
          </c:tx>
          <c:spPr>
            <a:solidFill>
              <a:schemeClr val="accent5"/>
            </a:solidFill>
            <a:ln>
              <a:noFill/>
            </a:ln>
            <a:effectLst/>
          </c:spPr>
          <c:invertIfNegative val="0"/>
          <c:dPt>
            <c:idx val="0"/>
            <c:invertIfNegative val="0"/>
            <c:bubble3D val="0"/>
            <c:spPr>
              <a:solidFill>
                <a:schemeClr val="accent1"/>
              </a:solidFill>
              <a:ln>
                <a:noFill/>
              </a:ln>
              <a:effectLst/>
            </c:spPr>
            <c:extLst>
              <c:ext xmlns:c16="http://schemas.microsoft.com/office/drawing/2014/chart" uri="{C3380CC4-5D6E-409C-BE32-E72D297353CC}">
                <c16:uniqueId val="{00000006-ACC4-4699-BA65-6FED1AABA401}"/>
              </c:ext>
            </c:extLst>
          </c:dPt>
          <c:cat>
            <c:strRef>
              <c:extLst>
                <c:ext xmlns:c15="http://schemas.microsoft.com/office/drawing/2012/chart" uri="{02D57815-91ED-43cb-92C2-25804820EDAC}">
                  <c15:fullRef>
                    <c15:sqref>'ON 2024 peak'!$A$22:$A$28</c15:sqref>
                  </c15:fullRef>
                </c:ext>
              </c:extLst>
              <c:f>'ON 2024 peak'!$A$23:$A$28</c:f>
              <c:strCache>
                <c:ptCount val="6"/>
                <c:pt idx="0">
                  <c:v>ASHP/HPWH</c:v>
                </c:pt>
                <c:pt idx="1">
                  <c:v>ASHP/HPWH + ETS</c:v>
                </c:pt>
                <c:pt idx="2">
                  <c:v>ASHP/HPWH + home batteries</c:v>
                </c:pt>
                <c:pt idx="3">
                  <c:v>ASHP/HPWH + EV battery</c:v>
                </c:pt>
                <c:pt idx="4">
                  <c:v>ASHP/HPWH and GSHP/EWH</c:v>
                </c:pt>
                <c:pt idx="5">
                  <c:v>all together</c:v>
                </c:pt>
              </c:strCache>
            </c:strRef>
          </c:cat>
          <c:val>
            <c:numRef>
              <c:extLst>
                <c:ext xmlns:c15="http://schemas.microsoft.com/office/drawing/2012/chart" uri="{02D57815-91ED-43cb-92C2-25804820EDAC}">
                  <c15:fullRef>
                    <c15:sqref>'ON 2024 peak'!$D$22:$D$28</c15:sqref>
                  </c15:fullRef>
                </c:ext>
              </c:extLst>
              <c:f>'ON 2024 peak'!$D$23:$D$28</c:f>
              <c:numCache>
                <c:formatCode>0.00</c:formatCode>
                <c:ptCount val="6"/>
                <c:pt idx="0">
                  <c:v>9.973145592290205</c:v>
                </c:pt>
                <c:pt idx="1">
                  <c:v>8.4808609469609522</c:v>
                </c:pt>
                <c:pt idx="2">
                  <c:v>8.1484125077346263</c:v>
                </c:pt>
                <c:pt idx="3">
                  <c:v>8.096518747460955</c:v>
                </c:pt>
                <c:pt idx="4">
                  <c:v>8.8887483634059521</c:v>
                </c:pt>
                <c:pt idx="5">
                  <c:v>3.6951037886918723</c:v>
                </c:pt>
              </c:numCache>
            </c:numRef>
          </c:val>
          <c:extLst>
            <c:ext xmlns:c16="http://schemas.microsoft.com/office/drawing/2014/chart" uri="{C3380CC4-5D6E-409C-BE32-E72D297353CC}">
              <c16:uniqueId val="{00000002-ACC4-4699-BA65-6FED1AABA401}"/>
            </c:ext>
          </c:extLst>
        </c:ser>
        <c:ser>
          <c:idx val="5"/>
          <c:order val="5"/>
          <c:tx>
            <c:v>30% technology adoption</c:v>
          </c:tx>
          <c:spPr>
            <a:solidFill>
              <a:schemeClr val="accent5">
                <a:lumMod val="60000"/>
              </a:schemeClr>
            </a:solidFill>
            <a:ln>
              <a:noFill/>
            </a:ln>
            <a:effectLst/>
          </c:spPr>
          <c:invertIfNegative val="0"/>
          <c:cat>
            <c:strRef>
              <c:extLst>
                <c:ext xmlns:c15="http://schemas.microsoft.com/office/drawing/2012/chart" uri="{02D57815-91ED-43cb-92C2-25804820EDAC}">
                  <c15:fullRef>
                    <c15:sqref>'ON 2024 peak'!$A$22:$A$28</c15:sqref>
                  </c15:fullRef>
                </c:ext>
              </c:extLst>
              <c:f>'ON 2024 peak'!$A$23:$A$28</c:f>
              <c:strCache>
                <c:ptCount val="6"/>
                <c:pt idx="0">
                  <c:v>ASHP/HPWH</c:v>
                </c:pt>
                <c:pt idx="1">
                  <c:v>ASHP/HPWH + ETS</c:v>
                </c:pt>
                <c:pt idx="2">
                  <c:v>ASHP/HPWH + home batteries</c:v>
                </c:pt>
                <c:pt idx="3">
                  <c:v>ASHP/HPWH + EV battery</c:v>
                </c:pt>
                <c:pt idx="4">
                  <c:v>ASHP/HPWH and GSHP/EWH</c:v>
                </c:pt>
                <c:pt idx="5">
                  <c:v>all together</c:v>
                </c:pt>
              </c:strCache>
            </c:strRef>
          </c:cat>
          <c:val>
            <c:numRef>
              <c:extLst>
                <c:ext xmlns:c15="http://schemas.microsoft.com/office/drawing/2012/chart" uri="{02D57815-91ED-43cb-92C2-25804820EDAC}">
                  <c15:fullRef>
                    <c15:sqref>'ON 2024 peak'!$G$22:$G$28</c15:sqref>
                  </c15:fullRef>
                </c:ext>
              </c:extLst>
              <c:f>'ON 2024 peak'!$G$23:$G$28</c:f>
              <c:numCache>
                <c:formatCode>General</c:formatCode>
                <c:ptCount val="6"/>
                <c:pt idx="1" formatCode="0.00">
                  <c:v>5.4962916563024447</c:v>
                </c:pt>
                <c:pt idx="2" formatCode="0.00">
                  <c:v>4.4989463386234725</c:v>
                </c:pt>
                <c:pt idx="3" formatCode="0.00">
                  <c:v>4.3432650578024443</c:v>
                </c:pt>
                <c:pt idx="4" formatCode="0.00">
                  <c:v>6.7199539056374498</c:v>
                </c:pt>
              </c:numCache>
            </c:numRef>
          </c:val>
          <c:extLst>
            <c:ext xmlns:c16="http://schemas.microsoft.com/office/drawing/2014/chart" uri="{C3380CC4-5D6E-409C-BE32-E72D297353CC}">
              <c16:uniqueId val="{00000005-ACC4-4699-BA65-6FED1AABA401}"/>
            </c:ext>
          </c:extLst>
        </c:ser>
        <c:dLbls>
          <c:showLegendKey val="0"/>
          <c:showVal val="0"/>
          <c:showCatName val="0"/>
          <c:showSerName val="0"/>
          <c:showPercent val="0"/>
          <c:showBubbleSize val="0"/>
        </c:dLbls>
        <c:gapWidth val="219"/>
        <c:overlap val="-27"/>
        <c:axId val="1226639328"/>
        <c:axId val="1556460816"/>
        <c:extLst>
          <c:ext xmlns:c15="http://schemas.microsoft.com/office/drawing/2012/chart" uri="{02D57815-91ED-43cb-92C2-25804820EDAC}">
            <c15:filteredBarSeries>
              <c15:ser>
                <c:idx val="0"/>
                <c:order val="0"/>
                <c:spPr>
                  <a:solidFill>
                    <a:schemeClr val="accent1"/>
                  </a:solidFill>
                  <a:ln>
                    <a:noFill/>
                  </a:ln>
                  <a:effectLst/>
                </c:spPr>
                <c:invertIfNegative val="0"/>
                <c:cat>
                  <c:strRef>
                    <c:extLst>
                      <c:ext uri="{02D57815-91ED-43cb-92C2-25804820EDAC}">
                        <c15:fullRef>
                          <c15:sqref>'ON 2024 peak'!$A$22:$A$28</c15:sqref>
                        </c15:fullRef>
                        <c15:formulaRef>
                          <c15:sqref>'ON 2024 peak'!$A$23:$A$28</c15:sqref>
                        </c15:formulaRef>
                      </c:ext>
                    </c:extLst>
                    <c:strCache>
                      <c:ptCount val="6"/>
                      <c:pt idx="0">
                        <c:v>ASHP/HPWH</c:v>
                      </c:pt>
                      <c:pt idx="1">
                        <c:v>ASHP/HPWH + ETS</c:v>
                      </c:pt>
                      <c:pt idx="2">
                        <c:v>ASHP/HPWH + home batteries</c:v>
                      </c:pt>
                      <c:pt idx="3">
                        <c:v>ASHP/HPWH + EV battery</c:v>
                      </c:pt>
                      <c:pt idx="4">
                        <c:v>ASHP/HPWH and GSHP/EWH</c:v>
                      </c:pt>
                      <c:pt idx="5">
                        <c:v>all together</c:v>
                      </c:pt>
                    </c:strCache>
                  </c:strRef>
                </c:cat>
                <c:val>
                  <c:numRef>
                    <c:extLst>
                      <c:ext uri="{02D57815-91ED-43cb-92C2-25804820EDAC}">
                        <c15:fullRef>
                          <c15:sqref>'ON 2024 peak'!$B$22:$B$28</c15:sqref>
                        </c15:fullRef>
                        <c15:formulaRef>
                          <c15:sqref>'ON 2024 peak'!$B$23:$B$28</c15:sqref>
                        </c15:formulaRef>
                      </c:ext>
                    </c:extLst>
                    <c:numCache>
                      <c:formatCode>General</c:formatCode>
                      <c:ptCount val="6"/>
                      <c:pt idx="1" formatCode="0%">
                        <c:v>0.1</c:v>
                      </c:pt>
                      <c:pt idx="2" formatCode="0%">
                        <c:v>0.1</c:v>
                      </c:pt>
                      <c:pt idx="3" formatCode="0%">
                        <c:v>0.1</c:v>
                      </c:pt>
                      <c:pt idx="4" formatCode="0%">
                        <c:v>0.1</c:v>
                      </c:pt>
                    </c:numCache>
                  </c:numRef>
                </c:val>
                <c:extLst>
                  <c:ext xmlns:c16="http://schemas.microsoft.com/office/drawing/2014/chart" uri="{C3380CC4-5D6E-409C-BE32-E72D297353CC}">
                    <c16:uniqueId val="{00000000-ACC4-4699-BA65-6FED1AABA401}"/>
                  </c:ext>
                </c:extLst>
              </c15:ser>
            </c15:filteredBarSeries>
            <c15:filteredBarSeries>
              <c15:ser>
                <c:idx val="1"/>
                <c:order val="1"/>
                <c:spPr>
                  <a:solidFill>
                    <a:schemeClr val="accent3"/>
                  </a:solidFill>
                  <a:ln>
                    <a:noFill/>
                  </a:ln>
                  <a:effectLst/>
                </c:spPr>
                <c:invertIfNegative val="0"/>
                <c:cat>
                  <c:strRef>
                    <c:extLst>
                      <c:ext xmlns:c15="http://schemas.microsoft.com/office/drawing/2012/chart" uri="{02D57815-91ED-43cb-92C2-25804820EDAC}">
                        <c15:fullRef>
                          <c15:sqref>'ON 2024 peak'!$A$22:$A$28</c15:sqref>
                        </c15:fullRef>
                        <c15:formulaRef>
                          <c15:sqref>'ON 2024 peak'!$A$23:$A$28</c15:sqref>
                        </c15:formulaRef>
                      </c:ext>
                    </c:extLst>
                    <c:strCache>
                      <c:ptCount val="6"/>
                      <c:pt idx="0">
                        <c:v>ASHP/HPWH</c:v>
                      </c:pt>
                      <c:pt idx="1">
                        <c:v>ASHP/HPWH + ETS</c:v>
                      </c:pt>
                      <c:pt idx="2">
                        <c:v>ASHP/HPWH + home batteries</c:v>
                      </c:pt>
                      <c:pt idx="3">
                        <c:v>ASHP/HPWH + EV battery</c:v>
                      </c:pt>
                      <c:pt idx="4">
                        <c:v>ASHP/HPWH and GSHP/EWH</c:v>
                      </c:pt>
                      <c:pt idx="5">
                        <c:v>all together</c:v>
                      </c:pt>
                    </c:strCache>
                  </c:strRef>
                </c:cat>
                <c:val>
                  <c:numRef>
                    <c:extLst>
                      <c:ext xmlns:c15="http://schemas.microsoft.com/office/drawing/2012/chart" uri="{02D57815-91ED-43cb-92C2-25804820EDAC}">
                        <c15:fullRef>
                          <c15:sqref>'ON 2024 peak'!$C$22:$C$28</c15:sqref>
                        </c15:fullRef>
                        <c15:formulaRef>
                          <c15:sqref>'ON 2024 peak'!$C$23:$C$28</c15:sqref>
                        </c15:formulaRef>
                      </c:ext>
                    </c:extLst>
                    <c:numCache>
                      <c:formatCode>0.00</c:formatCode>
                      <c:ptCount val="6"/>
                      <c:pt idx="0">
                        <c:v>18.766268448292529</c:v>
                      </c:pt>
                      <c:pt idx="1">
                        <c:v>17.273983802963276</c:v>
                      </c:pt>
                      <c:pt idx="2">
                        <c:v>16.94153536373695</c:v>
                      </c:pt>
                      <c:pt idx="3">
                        <c:v>16.889641603463279</c:v>
                      </c:pt>
                      <c:pt idx="4">
                        <c:v>17.681871219408276</c:v>
                      </c:pt>
                      <c:pt idx="5" formatCode="General">
                        <c:v>12.488226644694196</c:v>
                      </c:pt>
                    </c:numCache>
                  </c:numRef>
                </c:val>
                <c:extLst xmlns:c15="http://schemas.microsoft.com/office/drawing/2012/chart">
                  <c:ext xmlns:c16="http://schemas.microsoft.com/office/drawing/2014/chart" uri="{C3380CC4-5D6E-409C-BE32-E72D297353CC}">
                    <c16:uniqueId val="{00000001-ACC4-4699-BA65-6FED1AABA401}"/>
                  </c:ext>
                </c:extLst>
              </c15:ser>
            </c15:filteredBarSeries>
            <c15:filteredBarSeries>
              <c15:ser>
                <c:idx val="3"/>
                <c:order val="3"/>
                <c:spPr>
                  <a:solidFill>
                    <a:schemeClr val="accent1">
                      <a:lumMod val="60000"/>
                    </a:schemeClr>
                  </a:solidFill>
                  <a:ln>
                    <a:noFill/>
                  </a:ln>
                  <a:effectLst/>
                </c:spPr>
                <c:invertIfNegative val="0"/>
                <c:cat>
                  <c:strRef>
                    <c:extLst>
                      <c:ext xmlns:c15="http://schemas.microsoft.com/office/drawing/2012/chart" uri="{02D57815-91ED-43cb-92C2-25804820EDAC}">
                        <c15:fullRef>
                          <c15:sqref>'ON 2024 peak'!$A$22:$A$28</c15:sqref>
                        </c15:fullRef>
                        <c15:formulaRef>
                          <c15:sqref>'ON 2024 peak'!$A$23:$A$28</c15:sqref>
                        </c15:formulaRef>
                      </c:ext>
                    </c:extLst>
                    <c:strCache>
                      <c:ptCount val="6"/>
                      <c:pt idx="0">
                        <c:v>ASHP/HPWH</c:v>
                      </c:pt>
                      <c:pt idx="1">
                        <c:v>ASHP/HPWH + ETS</c:v>
                      </c:pt>
                      <c:pt idx="2">
                        <c:v>ASHP/HPWH + home batteries</c:v>
                      </c:pt>
                      <c:pt idx="3">
                        <c:v>ASHP/HPWH + EV battery</c:v>
                      </c:pt>
                      <c:pt idx="4">
                        <c:v>ASHP/HPWH and GSHP/EWH</c:v>
                      </c:pt>
                      <c:pt idx="5">
                        <c:v>all together</c:v>
                      </c:pt>
                    </c:strCache>
                  </c:strRef>
                </c:cat>
                <c:val>
                  <c:numRef>
                    <c:extLst>
                      <c:ext xmlns:c15="http://schemas.microsoft.com/office/drawing/2012/chart" uri="{02D57815-91ED-43cb-92C2-25804820EDAC}">
                        <c15:fullRef>
                          <c15:sqref>'ON 2024 peak'!$E$22:$E$28</c15:sqref>
                        </c15:fullRef>
                        <c15:formulaRef>
                          <c15:sqref>'ON 2024 peak'!$E$23:$E$28</c15:sqref>
                        </c15:formulaRef>
                      </c:ext>
                    </c:extLst>
                    <c:numCache>
                      <c:formatCode>0.00</c:formatCode>
                      <c:ptCount val="6"/>
                      <c:pt idx="1" formatCode="0%">
                        <c:v>0.3</c:v>
                      </c:pt>
                      <c:pt idx="2" formatCode="0%">
                        <c:v>0.3</c:v>
                      </c:pt>
                      <c:pt idx="3" formatCode="0%">
                        <c:v>0.3</c:v>
                      </c:pt>
                      <c:pt idx="4" formatCode="0%">
                        <c:v>0.3</c:v>
                      </c:pt>
                    </c:numCache>
                  </c:numRef>
                </c:val>
                <c:extLst xmlns:c15="http://schemas.microsoft.com/office/drawing/2012/chart">
                  <c:ext xmlns:c16="http://schemas.microsoft.com/office/drawing/2014/chart" uri="{C3380CC4-5D6E-409C-BE32-E72D297353CC}">
                    <c16:uniqueId val="{00000003-ACC4-4699-BA65-6FED1AABA401}"/>
                  </c:ext>
                </c:extLst>
              </c15:ser>
            </c15:filteredBarSeries>
            <c15:filteredBarSeries>
              <c15:ser>
                <c:idx val="4"/>
                <c:order val="4"/>
                <c:spPr>
                  <a:solidFill>
                    <a:schemeClr val="accent3">
                      <a:lumMod val="60000"/>
                    </a:schemeClr>
                  </a:solidFill>
                  <a:ln>
                    <a:noFill/>
                  </a:ln>
                  <a:effectLst/>
                </c:spPr>
                <c:invertIfNegative val="0"/>
                <c:cat>
                  <c:strRef>
                    <c:extLst>
                      <c:ext xmlns:c15="http://schemas.microsoft.com/office/drawing/2012/chart" uri="{02D57815-91ED-43cb-92C2-25804820EDAC}">
                        <c15:fullRef>
                          <c15:sqref>'ON 2024 peak'!$A$22:$A$28</c15:sqref>
                        </c15:fullRef>
                        <c15:formulaRef>
                          <c15:sqref>'ON 2024 peak'!$A$23:$A$28</c15:sqref>
                        </c15:formulaRef>
                      </c:ext>
                    </c:extLst>
                    <c:strCache>
                      <c:ptCount val="6"/>
                      <c:pt idx="0">
                        <c:v>ASHP/HPWH</c:v>
                      </c:pt>
                      <c:pt idx="1">
                        <c:v>ASHP/HPWH + ETS</c:v>
                      </c:pt>
                      <c:pt idx="2">
                        <c:v>ASHP/HPWH + home batteries</c:v>
                      </c:pt>
                      <c:pt idx="3">
                        <c:v>ASHP/HPWH + EV battery</c:v>
                      </c:pt>
                      <c:pt idx="4">
                        <c:v>ASHP/HPWH and GSHP/EWH</c:v>
                      </c:pt>
                      <c:pt idx="5">
                        <c:v>all together</c:v>
                      </c:pt>
                    </c:strCache>
                  </c:strRef>
                </c:cat>
                <c:val>
                  <c:numRef>
                    <c:extLst>
                      <c:ext xmlns:c15="http://schemas.microsoft.com/office/drawing/2012/chart" uri="{02D57815-91ED-43cb-92C2-25804820EDAC}">
                        <c15:fullRef>
                          <c15:sqref>'ON 2024 peak'!$F$22:$F$28</c15:sqref>
                        </c15:fullRef>
                        <c15:formulaRef>
                          <c15:sqref>'ON 2024 peak'!$F$23:$F$28</c15:sqref>
                        </c15:formulaRef>
                      </c:ext>
                    </c:extLst>
                    <c:numCache>
                      <c:formatCode>General</c:formatCode>
                      <c:ptCount val="6"/>
                      <c:pt idx="1" formatCode="0.00">
                        <c:v>14.289414512304768</c:v>
                      </c:pt>
                      <c:pt idx="2" formatCode="0.00">
                        <c:v>13.292069194625796</c:v>
                      </c:pt>
                      <c:pt idx="3" formatCode="0.00">
                        <c:v>13.136387913804768</c:v>
                      </c:pt>
                      <c:pt idx="4" formatCode="0.00">
                        <c:v>15.513076761639773</c:v>
                      </c:pt>
                    </c:numCache>
                  </c:numRef>
                </c:val>
                <c:extLst xmlns:c15="http://schemas.microsoft.com/office/drawing/2012/chart">
                  <c:ext xmlns:c16="http://schemas.microsoft.com/office/drawing/2014/chart" uri="{C3380CC4-5D6E-409C-BE32-E72D297353CC}">
                    <c16:uniqueId val="{00000004-ACC4-4699-BA65-6FED1AABA401}"/>
                  </c:ext>
                </c:extLst>
              </c15:ser>
            </c15:filteredBarSeries>
          </c:ext>
        </c:extLst>
      </c:barChart>
      <c:catAx>
        <c:axId val="12266393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56460816"/>
        <c:crosses val="autoZero"/>
        <c:auto val="1"/>
        <c:lblAlgn val="ctr"/>
        <c:lblOffset val="100"/>
        <c:noMultiLvlLbl val="0"/>
      </c:catAx>
      <c:valAx>
        <c:axId val="155646081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2663932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Figure 8:</a:t>
            </a:r>
            <a:r>
              <a:rPr lang="en-US" baseline="0"/>
              <a:t> Total projected 2023/24 winter peak power draw from 100% heat pump adoption </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1"/>
          <c:tx>
            <c:strRef>
              <c:f>'ON 2024 peak'!$C$9</c:f>
              <c:strCache>
                <c:ptCount val="1"/>
                <c:pt idx="0">
                  <c:v>power draw</c:v>
                </c:pt>
              </c:strCache>
              <c:extLst xmlns:c15="http://schemas.microsoft.com/office/drawing/2012/chart"/>
            </c:strRef>
          </c:tx>
          <c:spPr>
            <a:solidFill>
              <a:schemeClr val="accent2"/>
            </a:solidFill>
            <a:ln>
              <a:noFill/>
            </a:ln>
            <a:effectLst/>
          </c:spPr>
          <c:invertIfNegative val="0"/>
          <c:dPt>
            <c:idx val="0"/>
            <c:invertIfNegative val="0"/>
            <c:bubble3D val="0"/>
            <c:spPr>
              <a:solidFill>
                <a:schemeClr val="accent3"/>
              </a:solidFill>
              <a:ln>
                <a:noFill/>
              </a:ln>
              <a:effectLst/>
            </c:spPr>
            <c:extLst>
              <c:ext xmlns:c16="http://schemas.microsoft.com/office/drawing/2014/chart" uri="{C3380CC4-5D6E-409C-BE32-E72D297353CC}">
                <c16:uniqueId val="{0000000E-7FD0-4CC8-8BF1-8DED817A9A51}"/>
              </c:ext>
            </c:extLst>
          </c:dPt>
          <c:dPt>
            <c:idx val="1"/>
            <c:invertIfNegative val="0"/>
            <c:bubble3D val="0"/>
            <c:spPr>
              <a:solidFill>
                <a:schemeClr val="tx2"/>
              </a:solidFill>
              <a:ln>
                <a:noFill/>
              </a:ln>
              <a:effectLst/>
            </c:spPr>
            <c:extLst>
              <c:ext xmlns:c16="http://schemas.microsoft.com/office/drawing/2014/chart" uri="{C3380CC4-5D6E-409C-BE32-E72D297353CC}">
                <c16:uniqueId val="{0000000F-7FD0-4CC8-8BF1-8DED817A9A51}"/>
              </c:ext>
            </c:extLst>
          </c:dPt>
          <c:dPt>
            <c:idx val="2"/>
            <c:invertIfNegative val="0"/>
            <c:bubble3D val="0"/>
            <c:spPr>
              <a:solidFill>
                <a:schemeClr val="accent1"/>
              </a:solidFill>
              <a:ln>
                <a:noFill/>
              </a:ln>
              <a:effectLst/>
            </c:spPr>
            <c:extLst>
              <c:ext xmlns:c16="http://schemas.microsoft.com/office/drawing/2014/chart" uri="{C3380CC4-5D6E-409C-BE32-E72D297353CC}">
                <c16:uniqueId val="{00000010-7FD0-4CC8-8BF1-8DED817A9A51}"/>
              </c:ext>
            </c:extLst>
          </c:dPt>
          <c:dPt>
            <c:idx val="4"/>
            <c:invertIfNegative val="0"/>
            <c:bubble3D val="0"/>
            <c:spPr>
              <a:solidFill>
                <a:schemeClr val="accent4"/>
              </a:solidFill>
              <a:ln>
                <a:noFill/>
              </a:ln>
              <a:effectLst/>
            </c:spPr>
            <c:extLst>
              <c:ext xmlns:c16="http://schemas.microsoft.com/office/drawing/2014/chart" uri="{C3380CC4-5D6E-409C-BE32-E72D297353CC}">
                <c16:uniqueId val="{00000011-7FD0-4CC8-8BF1-8DED817A9A51}"/>
              </c:ext>
            </c:extLst>
          </c:dPt>
          <c:cat>
            <c:strRef>
              <c:extLst>
                <c:ext xmlns:c15="http://schemas.microsoft.com/office/drawing/2012/chart" uri="{02D57815-91ED-43cb-92C2-25804820EDAC}">
                  <c15:fullRef>
                    <c15:sqref>'ON 2024 peak'!$A$11:$A$18</c15:sqref>
                  </c15:fullRef>
                </c:ext>
              </c:extLst>
              <c:f>'ON 2024 peak'!$A$11:$A$15</c:f>
              <c:strCache>
                <c:ptCount val="5"/>
                <c:pt idx="0">
                  <c:v>100% of homes have ASHPs and HPWHs</c:v>
                </c:pt>
                <c:pt idx="1">
                  <c:v>ASHP/HPWH + ETS</c:v>
                </c:pt>
                <c:pt idx="2">
                  <c:v>ASHP/HPWH + home batteries</c:v>
                </c:pt>
                <c:pt idx="3">
                  <c:v>ASHP/HPWH + EV battery</c:v>
                </c:pt>
                <c:pt idx="4">
                  <c:v>100% of homes have GSHPs and HPWHs </c:v>
                </c:pt>
              </c:strCache>
            </c:strRef>
          </c:cat>
          <c:val>
            <c:numRef>
              <c:extLst>
                <c:ext xmlns:c15="http://schemas.microsoft.com/office/drawing/2012/chart" uri="{02D57815-91ED-43cb-92C2-25804820EDAC}">
                  <c15:fullRef>
                    <c15:sqref>'ON 2024 peak'!$C$11:$C$18</c15:sqref>
                  </c15:fullRef>
                </c:ext>
              </c:extLst>
              <c:f>'ON 2024 peak'!$C$11:$C$15</c:f>
              <c:numCache>
                <c:formatCode>0.00</c:formatCode>
                <c:ptCount val="5"/>
                <c:pt idx="0">
                  <c:v>18.766268448292529</c:v>
                </c:pt>
                <c:pt idx="1">
                  <c:v>3.8434219949999999</c:v>
                </c:pt>
                <c:pt idx="2">
                  <c:v>0.51893760273676026</c:v>
                </c:pt>
                <c:pt idx="3">
                  <c:v>0</c:v>
                </c:pt>
                <c:pt idx="4">
                  <c:v>7.9222961594500152</c:v>
                </c:pt>
              </c:numCache>
            </c:numRef>
          </c:val>
          <c:extLst xmlns:c15="http://schemas.microsoft.com/office/drawing/2012/chart">
            <c:ext xmlns:c16="http://schemas.microsoft.com/office/drawing/2014/chart" uri="{C3380CC4-5D6E-409C-BE32-E72D297353CC}">
              <c16:uniqueId val="{0000000A-7FD0-4CC8-8BF1-8DED817A9A51}"/>
            </c:ext>
          </c:extLst>
        </c:ser>
        <c:dLbls>
          <c:showLegendKey val="0"/>
          <c:showVal val="0"/>
          <c:showCatName val="0"/>
          <c:showSerName val="0"/>
          <c:showPercent val="0"/>
          <c:showBubbleSize val="0"/>
        </c:dLbls>
        <c:gapWidth val="219"/>
        <c:overlap val="-27"/>
        <c:axId val="390853856"/>
        <c:axId val="390834656"/>
        <c:extLst>
          <c:ext xmlns:c15="http://schemas.microsoft.com/office/drawing/2012/chart" uri="{02D57815-91ED-43cb-92C2-25804820EDAC}">
            <c15:filteredBarSeries>
              <c15:ser>
                <c:idx val="0"/>
                <c:order val="0"/>
                <c:tx>
                  <c:strRef>
                    <c:extLst>
                      <c:ext uri="{02D57815-91ED-43cb-92C2-25804820EDAC}">
                        <c15:formulaRef>
                          <c15:sqref>'ON 2024 peak'!$B$9</c15:sqref>
                        </c15:formulaRef>
                      </c:ext>
                    </c:extLst>
                    <c:strCache>
                      <c:ptCount val="1"/>
                      <c:pt idx="0">
                        <c:v>% adoption </c:v>
                      </c:pt>
                    </c:strCache>
                  </c:strRef>
                </c:tx>
                <c:spPr>
                  <a:solidFill>
                    <a:schemeClr val="accent1"/>
                  </a:solidFill>
                  <a:ln>
                    <a:noFill/>
                  </a:ln>
                  <a:effectLst/>
                </c:spPr>
                <c:invertIfNegative val="0"/>
                <c:cat>
                  <c:strRef>
                    <c:extLst>
                      <c:ext uri="{02D57815-91ED-43cb-92C2-25804820EDAC}">
                        <c15:fullRef>
                          <c15:sqref>'ON 2024 peak'!$A$11:$A$18</c15:sqref>
                        </c15:fullRef>
                        <c15:formulaRef>
                          <c15:sqref>'ON 2024 peak'!$A$11:$A$15</c15:sqref>
                        </c15:formulaRef>
                      </c:ext>
                    </c:extLst>
                    <c:strCache>
                      <c:ptCount val="5"/>
                      <c:pt idx="0">
                        <c:v>100% of homes have ASHPs and HPWHs</c:v>
                      </c:pt>
                      <c:pt idx="1">
                        <c:v>ASHP/HPWH + ETS</c:v>
                      </c:pt>
                      <c:pt idx="2">
                        <c:v>ASHP/HPWH + home batteries</c:v>
                      </c:pt>
                      <c:pt idx="3">
                        <c:v>ASHP/HPWH + EV battery</c:v>
                      </c:pt>
                      <c:pt idx="4">
                        <c:v>100% of homes have GSHPs and HPWHs </c:v>
                      </c:pt>
                    </c:strCache>
                  </c:strRef>
                </c:cat>
                <c:val>
                  <c:numRef>
                    <c:extLst>
                      <c:ext uri="{02D57815-91ED-43cb-92C2-25804820EDAC}">
                        <c15:fullRef>
                          <c15:sqref>'ON 2024 peak'!$B$11:$B$18</c15:sqref>
                        </c15:fullRef>
                        <c15:formulaRef>
                          <c15:sqref>'ON 2024 peak'!$B$11:$B$15</c15:sqref>
                        </c15:formulaRef>
                      </c:ext>
                    </c:extLst>
                    <c:numCache>
                      <c:formatCode>0%</c:formatCode>
                      <c:ptCount val="5"/>
                      <c:pt idx="1">
                        <c:v>1</c:v>
                      </c:pt>
                      <c:pt idx="2">
                        <c:v>1</c:v>
                      </c:pt>
                      <c:pt idx="3">
                        <c:v>1</c:v>
                      </c:pt>
                      <c:pt idx="4">
                        <c:v>1</c:v>
                      </c:pt>
                    </c:numCache>
                  </c:numRef>
                </c:val>
                <c:extLst>
                  <c:ext xmlns:c16="http://schemas.microsoft.com/office/drawing/2014/chart" uri="{C3380CC4-5D6E-409C-BE32-E72D297353CC}">
                    <c16:uniqueId val="{00000009-7FD0-4CC8-8BF1-8DED817A9A51}"/>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'ON 2024 peak'!$D$9</c15:sqref>
                        </c15:formulaRef>
                      </c:ext>
                    </c:extLst>
                    <c:strCache>
                      <c:ptCount val="1"/>
                      <c:pt idx="0">
                        <c:v>net increase</c:v>
                      </c:pt>
                    </c:strCache>
                  </c:strRef>
                </c:tx>
                <c:spPr>
                  <a:solidFill>
                    <a:schemeClr val="accent3"/>
                  </a:solidFill>
                  <a:ln>
                    <a:noFill/>
                  </a:ln>
                  <a:effectLst/>
                </c:spPr>
                <c:invertIfNegative val="0"/>
                <c:dPt>
                  <c:idx val="1"/>
                  <c:invertIfNegative val="0"/>
                  <c:bubble3D val="0"/>
                  <c:spPr>
                    <a:solidFill>
                      <a:schemeClr val="tx2"/>
                    </a:solidFill>
                    <a:ln>
                      <a:noFill/>
                    </a:ln>
                    <a:effectLst/>
                  </c:spPr>
                  <c:extLst xmlns:c15="http://schemas.microsoft.com/office/drawing/2012/chart">
                    <c:ext xmlns:c16="http://schemas.microsoft.com/office/drawing/2014/chart" uri="{C3380CC4-5D6E-409C-BE32-E72D297353CC}">
                      <c16:uniqueId val="{00000001-7FD0-4CC8-8BF1-8DED817A9A51}"/>
                    </c:ext>
                  </c:extLst>
                </c:dPt>
                <c:dPt>
                  <c:idx val="2"/>
                  <c:invertIfNegative val="0"/>
                  <c:bubble3D val="0"/>
                  <c:spPr>
                    <a:solidFill>
                      <a:schemeClr val="accent1"/>
                    </a:solidFill>
                    <a:ln>
                      <a:noFill/>
                    </a:ln>
                    <a:effectLst/>
                  </c:spPr>
                  <c:extLst xmlns:c15="http://schemas.microsoft.com/office/drawing/2012/chart">
                    <c:ext xmlns:c16="http://schemas.microsoft.com/office/drawing/2014/chart" uri="{C3380CC4-5D6E-409C-BE32-E72D297353CC}">
                      <c16:uniqueId val="{00000003-7FD0-4CC8-8BF1-8DED817A9A51}"/>
                    </c:ext>
                  </c:extLst>
                </c:dPt>
                <c:dPt>
                  <c:idx val="3"/>
                  <c:invertIfNegative val="0"/>
                  <c:bubble3D val="0"/>
                  <c:spPr>
                    <a:solidFill>
                      <a:schemeClr val="accent2"/>
                    </a:solidFill>
                    <a:ln>
                      <a:noFill/>
                    </a:ln>
                    <a:effectLst/>
                  </c:spPr>
                  <c:extLst xmlns:c15="http://schemas.microsoft.com/office/drawing/2012/chart">
                    <c:ext xmlns:c16="http://schemas.microsoft.com/office/drawing/2014/chart" uri="{C3380CC4-5D6E-409C-BE32-E72D297353CC}">
                      <c16:uniqueId val="{00000005-7FD0-4CC8-8BF1-8DED817A9A51}"/>
                    </c:ext>
                  </c:extLst>
                </c:dPt>
                <c:dPt>
                  <c:idx val="4"/>
                  <c:invertIfNegative val="0"/>
                  <c:bubble3D val="0"/>
                  <c:spPr>
                    <a:solidFill>
                      <a:schemeClr val="accent4"/>
                    </a:solidFill>
                    <a:ln>
                      <a:noFill/>
                    </a:ln>
                    <a:effectLst/>
                  </c:spPr>
                  <c:extLst xmlns:c15="http://schemas.microsoft.com/office/drawing/2012/chart">
                    <c:ext xmlns:c16="http://schemas.microsoft.com/office/drawing/2014/chart" uri="{C3380CC4-5D6E-409C-BE32-E72D297353CC}">
                      <c16:uniqueId val="{00000007-7FD0-4CC8-8BF1-8DED817A9A51}"/>
                    </c:ext>
                  </c:extLst>
                </c:dPt>
                <c:cat>
                  <c:strRef>
                    <c:extLst>
                      <c:ext xmlns:c15="http://schemas.microsoft.com/office/drawing/2012/chart" uri="{02D57815-91ED-43cb-92C2-25804820EDAC}">
                        <c15:fullRef>
                          <c15:sqref>'ON 2024 peak'!$A$11:$A$18</c15:sqref>
                        </c15:fullRef>
                        <c15:formulaRef>
                          <c15:sqref>'ON 2024 peak'!$A$11:$A$15</c15:sqref>
                        </c15:formulaRef>
                      </c:ext>
                    </c:extLst>
                    <c:strCache>
                      <c:ptCount val="5"/>
                      <c:pt idx="0">
                        <c:v>100% of homes have ASHPs and HPWHs</c:v>
                      </c:pt>
                      <c:pt idx="1">
                        <c:v>ASHP/HPWH + ETS</c:v>
                      </c:pt>
                      <c:pt idx="2">
                        <c:v>ASHP/HPWH + home batteries</c:v>
                      </c:pt>
                      <c:pt idx="3">
                        <c:v>ASHP/HPWH + EV battery</c:v>
                      </c:pt>
                      <c:pt idx="4">
                        <c:v>100% of homes have GSHPs and HPWHs </c:v>
                      </c:pt>
                    </c:strCache>
                  </c:strRef>
                </c:cat>
                <c:val>
                  <c:numRef>
                    <c:extLst>
                      <c:ext xmlns:c15="http://schemas.microsoft.com/office/drawing/2012/chart" uri="{02D57815-91ED-43cb-92C2-25804820EDAC}">
                        <c15:fullRef>
                          <c15:sqref>'ON 2024 peak'!$D$11:$D$18</c15:sqref>
                        </c15:fullRef>
                        <c15:formulaRef>
                          <c15:sqref>'ON 2024 peak'!$D$11:$D$15</c15:sqref>
                        </c15:formulaRef>
                      </c:ext>
                    </c:extLst>
                    <c:numCache>
                      <c:formatCode>0.00</c:formatCode>
                      <c:ptCount val="5"/>
                      <c:pt idx="0">
                        <c:v>9.973145592290205</c:v>
                      </c:pt>
                      <c:pt idx="1">
                        <c:v>-4.9497008610023236</c:v>
                      </c:pt>
                      <c:pt idx="2">
                        <c:v>-8.2741852532655642</c:v>
                      </c:pt>
                      <c:pt idx="3">
                        <c:v>-8.7931228560023236</c:v>
                      </c:pt>
                      <c:pt idx="4">
                        <c:v>-0.87082669655230838</c:v>
                      </c:pt>
                    </c:numCache>
                  </c:numRef>
                </c:val>
                <c:extLst xmlns:c15="http://schemas.microsoft.com/office/drawing/2012/chart">
                  <c:ext xmlns:c15="http://schemas.microsoft.com/office/drawing/2012/chart" uri="{02D57815-91ED-43cb-92C2-25804820EDAC}">
                    <c15:categoryFilterExceptions>
                      <c15:categoryFilterException>
                        <c15:sqref>'ON 2024 peak'!$D$16</c15:sqref>
                        <c15:spPr xmlns:c15="http://schemas.microsoft.com/office/drawing/2012/chart">
                          <a:solidFill>
                            <a:schemeClr val="accent4"/>
                          </a:solidFill>
                          <a:ln>
                            <a:noFill/>
                          </a:ln>
                          <a:effectLst/>
                        </c15:spPr>
                        <c15:invertIfNegative val="0"/>
                        <c15:bubble3D val="0"/>
                      </c15:categoryFilterException>
                      <c15:categoryFilterException>
                        <c15:sqref>'ON 2024 peak'!$D$18</c15:sqref>
                        <c15:spPr xmlns:c15="http://schemas.microsoft.com/office/drawing/2012/chart">
                          <a:solidFill>
                            <a:schemeClr val="accent5"/>
                          </a:solidFill>
                          <a:ln>
                            <a:noFill/>
                          </a:ln>
                          <a:effectLst/>
                        </c15:spPr>
                      </c15:categoryFilterException>
                    </c15:categoryFilterExceptions>
                  </c:ext>
                  <c:ext xmlns:c16="http://schemas.microsoft.com/office/drawing/2014/chart" uri="{C3380CC4-5D6E-409C-BE32-E72D297353CC}">
                    <c16:uniqueId val="{00000008-7FD0-4CC8-8BF1-8DED817A9A51}"/>
                  </c:ext>
                </c:extLst>
              </c15:ser>
            </c15:filteredBarSeries>
          </c:ext>
        </c:extLst>
      </c:barChart>
      <c:catAx>
        <c:axId val="3908538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90834656"/>
        <c:crosses val="autoZero"/>
        <c:auto val="1"/>
        <c:lblAlgn val="ctr"/>
        <c:lblOffset val="100"/>
        <c:noMultiLvlLbl val="0"/>
      </c:catAx>
      <c:valAx>
        <c:axId val="39083465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Total power draw</a:t>
                </a:r>
                <a:r>
                  <a:rPr lang="en-US" baseline="0"/>
                  <a:t> (GW)</a:t>
                </a:r>
              </a:p>
              <a:p>
                <a:pPr>
                  <a:defRPr/>
                </a:pPr>
                <a:endParaRPr lang="en-US"/>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9085385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a:t>
            </a:r>
            <a:r>
              <a:rPr lang="en-CA" baseline="0"/>
              <a:t> 3: Three scenarios for Ontario's total power draw for home heating during the  forecasted 2023/24 winter peak electricity demand hour</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'ON 2024 peak'!$A$10</c:f>
              <c:strCache>
                <c:ptCount val="1"/>
                <c:pt idx="0">
                  <c:v>existing mix of space and water heating systems</c:v>
                </c:pt>
              </c:strCache>
            </c:strRef>
          </c:tx>
          <c:spPr>
            <a:solidFill>
              <a:schemeClr val="accent1"/>
            </a:solidFill>
            <a:ln>
              <a:noFill/>
            </a:ln>
            <a:effectLst/>
          </c:spPr>
          <c:invertIfNegative val="0"/>
          <c:cat>
            <c:strRef>
              <c:extLst>
                <c:ext xmlns:c15="http://schemas.microsoft.com/office/drawing/2012/chart" uri="{02D57815-91ED-43cb-92C2-25804820EDAC}">
                  <c15:fullRef>
                    <c15:sqref>'ON 2024 peak'!$B$9:$C$9</c15:sqref>
                  </c15:fullRef>
                </c:ext>
              </c:extLst>
              <c:f>'ON 2024 peak'!$C$9</c:f>
              <c:strCache>
                <c:ptCount val="1"/>
                <c:pt idx="0">
                  <c:v>power draw</c:v>
                </c:pt>
              </c:strCache>
            </c:strRef>
          </c:cat>
          <c:val>
            <c:numRef>
              <c:extLst>
                <c:ext xmlns:c15="http://schemas.microsoft.com/office/drawing/2012/chart" uri="{02D57815-91ED-43cb-92C2-25804820EDAC}">
                  <c15:fullRef>
                    <c15:sqref>'ON 2024 peak'!$B$10:$C$10</c15:sqref>
                  </c15:fullRef>
                </c:ext>
              </c:extLst>
              <c:f>'ON 2024 peak'!$C$10</c:f>
              <c:numCache>
                <c:formatCode>0.00</c:formatCode>
                <c:ptCount val="1"/>
                <c:pt idx="0">
                  <c:v>8.7931228560023236</c:v>
                </c:pt>
              </c:numCache>
            </c:numRef>
          </c:val>
          <c:extLst>
            <c:ext xmlns:c16="http://schemas.microsoft.com/office/drawing/2014/chart" uri="{C3380CC4-5D6E-409C-BE32-E72D297353CC}">
              <c16:uniqueId val="{00000000-D746-4092-84D9-98F661B2798A}"/>
            </c:ext>
          </c:extLst>
        </c:ser>
        <c:ser>
          <c:idx val="1"/>
          <c:order val="1"/>
          <c:tx>
            <c:strRef>
              <c:f>'ON 2024 peak'!$A$11</c:f>
              <c:strCache>
                <c:ptCount val="1"/>
                <c:pt idx="0">
                  <c:v>100% of homes have ASHPs and HPWHs</c:v>
                </c:pt>
              </c:strCache>
            </c:strRef>
          </c:tx>
          <c:spPr>
            <a:solidFill>
              <a:schemeClr val="accent2"/>
            </a:solidFill>
            <a:ln>
              <a:noFill/>
            </a:ln>
            <a:effectLst/>
          </c:spPr>
          <c:invertIfNegative val="0"/>
          <c:cat>
            <c:strRef>
              <c:extLst>
                <c:ext xmlns:c15="http://schemas.microsoft.com/office/drawing/2012/chart" uri="{02D57815-91ED-43cb-92C2-25804820EDAC}">
                  <c15:fullRef>
                    <c15:sqref>'ON 2024 peak'!$B$9:$C$9</c15:sqref>
                  </c15:fullRef>
                </c:ext>
              </c:extLst>
              <c:f>'ON 2024 peak'!$C$9</c:f>
              <c:strCache>
                <c:ptCount val="1"/>
                <c:pt idx="0">
                  <c:v>power draw</c:v>
                </c:pt>
              </c:strCache>
            </c:strRef>
          </c:cat>
          <c:val>
            <c:numRef>
              <c:extLst>
                <c:ext xmlns:c15="http://schemas.microsoft.com/office/drawing/2012/chart" uri="{02D57815-91ED-43cb-92C2-25804820EDAC}">
                  <c15:fullRef>
                    <c15:sqref>'ON 2024 peak'!$B$11:$C$11</c15:sqref>
                  </c15:fullRef>
                </c:ext>
              </c:extLst>
              <c:f>'ON 2024 peak'!$C$11</c:f>
              <c:numCache>
                <c:formatCode>0.00</c:formatCode>
                <c:ptCount val="1"/>
                <c:pt idx="0">
                  <c:v>18.766268448292529</c:v>
                </c:pt>
              </c:numCache>
            </c:numRef>
          </c:val>
          <c:extLst>
            <c:ext xmlns:c16="http://schemas.microsoft.com/office/drawing/2014/chart" uri="{C3380CC4-5D6E-409C-BE32-E72D297353CC}">
              <c16:uniqueId val="{00000001-D746-4092-84D9-98F661B2798A}"/>
            </c:ext>
          </c:extLst>
        </c:ser>
        <c:ser>
          <c:idx val="5"/>
          <c:order val="5"/>
          <c:tx>
            <c:strRef>
              <c:f>'ON 2024 peak'!$A$15</c:f>
              <c:strCache>
                <c:ptCount val="1"/>
                <c:pt idx="0">
                  <c:v>100% of homes have GSHPs and HPWHs </c:v>
                </c:pt>
              </c:strCache>
            </c:strRef>
          </c:tx>
          <c:spPr>
            <a:solidFill>
              <a:schemeClr val="accent6"/>
            </a:solidFill>
            <a:ln>
              <a:noFill/>
            </a:ln>
            <a:effectLst/>
          </c:spPr>
          <c:invertIfNegative val="0"/>
          <c:cat>
            <c:strRef>
              <c:extLst>
                <c:ext xmlns:c15="http://schemas.microsoft.com/office/drawing/2012/chart" uri="{02D57815-91ED-43cb-92C2-25804820EDAC}">
                  <c15:fullRef>
                    <c15:sqref>'ON 2024 peak'!$B$9:$C$9</c15:sqref>
                  </c15:fullRef>
                </c:ext>
              </c:extLst>
              <c:f>'ON 2024 peak'!$C$9</c:f>
              <c:strCache>
                <c:ptCount val="1"/>
                <c:pt idx="0">
                  <c:v>power draw</c:v>
                </c:pt>
              </c:strCache>
            </c:strRef>
          </c:cat>
          <c:val>
            <c:numRef>
              <c:extLst>
                <c:ext xmlns:c15="http://schemas.microsoft.com/office/drawing/2012/chart" uri="{02D57815-91ED-43cb-92C2-25804820EDAC}">
                  <c15:fullRef>
                    <c15:sqref>'ON 2024 peak'!$B$15:$C$15</c15:sqref>
                  </c15:fullRef>
                </c:ext>
              </c:extLst>
              <c:f>'ON 2024 peak'!$C$15</c:f>
              <c:numCache>
                <c:formatCode>0.00</c:formatCode>
                <c:ptCount val="1"/>
                <c:pt idx="0">
                  <c:v>7.9222961594500152</c:v>
                </c:pt>
              </c:numCache>
            </c:numRef>
          </c:val>
          <c:extLst>
            <c:ext xmlns:c16="http://schemas.microsoft.com/office/drawing/2014/chart" uri="{C3380CC4-5D6E-409C-BE32-E72D297353CC}">
              <c16:uniqueId val="{00000005-D746-4092-84D9-98F661B2798A}"/>
            </c:ext>
          </c:extLst>
        </c:ser>
        <c:dLbls>
          <c:showLegendKey val="0"/>
          <c:showVal val="0"/>
          <c:showCatName val="0"/>
          <c:showSerName val="0"/>
          <c:showPercent val="0"/>
          <c:showBubbleSize val="0"/>
        </c:dLbls>
        <c:gapWidth val="219"/>
        <c:overlap val="-27"/>
        <c:axId val="697474383"/>
        <c:axId val="1252067407"/>
        <c:extLst>
          <c:ext xmlns:c15="http://schemas.microsoft.com/office/drawing/2012/chart" uri="{02D57815-91ED-43cb-92C2-25804820EDAC}">
            <c15:filteredBarSeries>
              <c15:ser>
                <c:idx val="2"/>
                <c:order val="2"/>
                <c:tx>
                  <c:strRef>
                    <c:extLst>
                      <c:ext uri="{02D57815-91ED-43cb-92C2-25804820EDAC}">
                        <c15:formulaRef>
                          <c15:sqref>'ON 2024 peak'!$A$12</c15:sqref>
                        </c15:formulaRef>
                      </c:ext>
                    </c:extLst>
                    <c:strCache>
                      <c:ptCount val="1"/>
                      <c:pt idx="0">
                        <c:v>ASHP/HPWH + ETS</c:v>
                      </c:pt>
                    </c:strCache>
                  </c:strRef>
                </c:tx>
                <c:spPr>
                  <a:solidFill>
                    <a:schemeClr val="accent3"/>
                  </a:solidFill>
                  <a:ln>
                    <a:noFill/>
                  </a:ln>
                  <a:effectLst/>
                </c:spPr>
                <c:invertIfNegative val="0"/>
                <c:cat>
                  <c:strRef>
                    <c:extLst>
                      <c:ext uri="{02D57815-91ED-43cb-92C2-25804820EDAC}">
                        <c15:fullRef>
                          <c15:sqref>'ON 2024 peak'!$B$9:$C$9</c15:sqref>
                        </c15:fullRef>
                        <c15:formulaRef>
                          <c15:sqref>'ON 2024 peak'!$C$9</c15:sqref>
                        </c15:formulaRef>
                      </c:ext>
                    </c:extLst>
                    <c:strCache>
                      <c:ptCount val="1"/>
                      <c:pt idx="0">
                        <c:v>power draw</c:v>
                      </c:pt>
                    </c:strCache>
                  </c:strRef>
                </c:cat>
                <c:val>
                  <c:numRef>
                    <c:extLst>
                      <c:ext uri="{02D57815-91ED-43cb-92C2-25804820EDAC}">
                        <c15:fullRef>
                          <c15:sqref>'ON 2024 peak'!$B$12:$C$12</c15:sqref>
                        </c15:fullRef>
                        <c15:formulaRef>
                          <c15:sqref>'ON 2024 peak'!$C$12</c15:sqref>
                        </c15:formulaRef>
                      </c:ext>
                    </c:extLst>
                    <c:numCache>
                      <c:formatCode>0.00</c:formatCode>
                      <c:ptCount val="1"/>
                      <c:pt idx="0">
                        <c:v>3.8434219949999999</c:v>
                      </c:pt>
                    </c:numCache>
                  </c:numRef>
                </c:val>
                <c:extLst>
                  <c:ext xmlns:c16="http://schemas.microsoft.com/office/drawing/2014/chart" uri="{C3380CC4-5D6E-409C-BE32-E72D297353CC}">
                    <c16:uniqueId val="{00000002-D746-4092-84D9-98F661B2798A}"/>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'ON 2024 peak'!$A$13</c15:sqref>
                        </c15:formulaRef>
                      </c:ext>
                    </c:extLst>
                    <c:strCache>
                      <c:ptCount val="1"/>
                      <c:pt idx="0">
                        <c:v>ASHP/HPWH + home batteries</c:v>
                      </c:pt>
                    </c:strCache>
                  </c:strRef>
                </c:tx>
                <c:spPr>
                  <a:solidFill>
                    <a:schemeClr val="accent4"/>
                  </a:solidFill>
                  <a:ln>
                    <a:noFill/>
                  </a:ln>
                  <a:effectLst/>
                </c:spPr>
                <c:invertIfNegative val="0"/>
                <c:cat>
                  <c:strRef>
                    <c:extLst>
                      <c:ext xmlns:c15="http://schemas.microsoft.com/office/drawing/2012/chart" uri="{02D57815-91ED-43cb-92C2-25804820EDAC}">
                        <c15:fullRef>
                          <c15:sqref>'ON 2024 peak'!$B$9:$C$9</c15:sqref>
                        </c15:fullRef>
                        <c15:formulaRef>
                          <c15:sqref>'ON 2024 peak'!$C$9</c15:sqref>
                        </c15:formulaRef>
                      </c:ext>
                    </c:extLst>
                    <c:strCache>
                      <c:ptCount val="1"/>
                      <c:pt idx="0">
                        <c:v>power draw</c:v>
                      </c:pt>
                    </c:strCache>
                  </c:strRef>
                </c:cat>
                <c:val>
                  <c:numRef>
                    <c:extLst>
                      <c:ext xmlns:c15="http://schemas.microsoft.com/office/drawing/2012/chart" uri="{02D57815-91ED-43cb-92C2-25804820EDAC}">
                        <c15:fullRef>
                          <c15:sqref>'ON 2024 peak'!$B$13:$C$13</c15:sqref>
                        </c15:fullRef>
                        <c15:formulaRef>
                          <c15:sqref>'ON 2024 peak'!$C$13</c15:sqref>
                        </c15:formulaRef>
                      </c:ext>
                    </c:extLst>
                    <c:numCache>
                      <c:formatCode>0.00</c:formatCode>
                      <c:ptCount val="1"/>
                      <c:pt idx="0">
                        <c:v>0.51893760273676026</c:v>
                      </c:pt>
                    </c:numCache>
                  </c:numRef>
                </c:val>
                <c:extLst xmlns:c15="http://schemas.microsoft.com/office/drawing/2012/chart">
                  <c:ext xmlns:c16="http://schemas.microsoft.com/office/drawing/2014/chart" uri="{C3380CC4-5D6E-409C-BE32-E72D297353CC}">
                    <c16:uniqueId val="{00000003-D746-4092-84D9-98F661B2798A}"/>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'ON 2024 peak'!$A$14</c15:sqref>
                        </c15:formulaRef>
                      </c:ext>
                    </c:extLst>
                    <c:strCache>
                      <c:ptCount val="1"/>
                      <c:pt idx="0">
                        <c:v>ASHP/HPWH + EV battery</c:v>
                      </c:pt>
                    </c:strCache>
                  </c:strRef>
                </c:tx>
                <c:spPr>
                  <a:solidFill>
                    <a:schemeClr val="accent5"/>
                  </a:solidFill>
                  <a:ln>
                    <a:noFill/>
                  </a:ln>
                  <a:effectLst/>
                </c:spPr>
                <c:invertIfNegative val="0"/>
                <c:cat>
                  <c:strRef>
                    <c:extLst>
                      <c:ext xmlns:c15="http://schemas.microsoft.com/office/drawing/2012/chart" uri="{02D57815-91ED-43cb-92C2-25804820EDAC}">
                        <c15:fullRef>
                          <c15:sqref>'ON 2024 peak'!$B$9:$C$9</c15:sqref>
                        </c15:fullRef>
                        <c15:formulaRef>
                          <c15:sqref>'ON 2024 peak'!$C$9</c15:sqref>
                        </c15:formulaRef>
                      </c:ext>
                    </c:extLst>
                    <c:strCache>
                      <c:ptCount val="1"/>
                      <c:pt idx="0">
                        <c:v>power draw</c:v>
                      </c:pt>
                    </c:strCache>
                  </c:strRef>
                </c:cat>
                <c:val>
                  <c:numRef>
                    <c:extLst>
                      <c:ext xmlns:c15="http://schemas.microsoft.com/office/drawing/2012/chart" uri="{02D57815-91ED-43cb-92C2-25804820EDAC}">
                        <c15:fullRef>
                          <c15:sqref>'ON 2024 peak'!$B$14:$C$14</c15:sqref>
                        </c15:fullRef>
                        <c15:formulaRef>
                          <c15:sqref>'ON 2024 peak'!$C$14</c15:sqref>
                        </c15:formulaRef>
                      </c:ext>
                    </c:extLst>
                    <c:numCache>
                      <c:formatCode>0.00</c:formatCode>
                      <c:ptCount val="1"/>
                      <c:pt idx="0">
                        <c:v>0</c:v>
                      </c:pt>
                    </c:numCache>
                  </c:numRef>
                </c:val>
                <c:extLst xmlns:c15="http://schemas.microsoft.com/office/drawing/2012/chart">
                  <c:ext xmlns:c16="http://schemas.microsoft.com/office/drawing/2014/chart" uri="{C3380CC4-5D6E-409C-BE32-E72D297353CC}">
                    <c16:uniqueId val="{00000004-D746-4092-84D9-98F661B2798A}"/>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'ON 2024 peak'!$A$16</c15:sqref>
                        </c15:formulaRef>
                      </c:ext>
                    </c:extLst>
                    <c:strCache>
                      <c:ptCount val="1"/>
                      <c:pt idx="0">
                        <c:v>100% of homes have GSHPs and HPWHs </c:v>
                      </c:pt>
                    </c:strCache>
                  </c:strRef>
                </c:tx>
                <c:spPr>
                  <a:solidFill>
                    <a:schemeClr val="accent1">
                      <a:lumMod val="60000"/>
                    </a:schemeClr>
                  </a:solidFill>
                  <a:ln>
                    <a:noFill/>
                  </a:ln>
                  <a:effectLst/>
                </c:spPr>
                <c:invertIfNegative val="0"/>
                <c:cat>
                  <c:strRef>
                    <c:extLst>
                      <c:ext xmlns:c15="http://schemas.microsoft.com/office/drawing/2012/chart" uri="{02D57815-91ED-43cb-92C2-25804820EDAC}">
                        <c15:fullRef>
                          <c15:sqref>'ON 2024 peak'!$B$9:$C$9</c15:sqref>
                        </c15:fullRef>
                        <c15:formulaRef>
                          <c15:sqref>'ON 2024 peak'!$C$9</c15:sqref>
                        </c15:formulaRef>
                      </c:ext>
                    </c:extLst>
                    <c:strCache>
                      <c:ptCount val="1"/>
                      <c:pt idx="0">
                        <c:v>power draw</c:v>
                      </c:pt>
                    </c:strCache>
                  </c:strRef>
                </c:cat>
                <c:val>
                  <c:numRef>
                    <c:extLst>
                      <c:ext xmlns:c15="http://schemas.microsoft.com/office/drawing/2012/chart" uri="{02D57815-91ED-43cb-92C2-25804820EDAC}">
                        <c15:fullRef>
                          <c15:sqref>'ON 2024 peak'!$B$16:$C$16</c15:sqref>
                        </c15:fullRef>
                        <c15:formulaRef>
                          <c15:sqref>'ON 2024 peak'!$C$16</c15:sqref>
                        </c15:formulaRef>
                      </c:ext>
                    </c:extLst>
                    <c:numCache>
                      <c:formatCode>0.00</c:formatCode>
                      <c:ptCount val="1"/>
                      <c:pt idx="0">
                        <c:v>7.9222961594500152</c:v>
                      </c:pt>
                    </c:numCache>
                  </c:numRef>
                </c:val>
                <c:extLst xmlns:c15="http://schemas.microsoft.com/office/drawing/2012/chart">
                  <c:ext xmlns:c16="http://schemas.microsoft.com/office/drawing/2014/chart" uri="{C3380CC4-5D6E-409C-BE32-E72D297353CC}">
                    <c16:uniqueId val="{00000006-D746-4092-84D9-98F661B2798A}"/>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'ON 2024 peak'!$A$17</c15:sqref>
                        </c15:formulaRef>
                      </c:ext>
                    </c:extLst>
                    <c:strCache>
                      <c:ptCount val="1"/>
                      <c:pt idx="0">
                        <c:v>ASHP/HPWH + all tech</c:v>
                      </c:pt>
                    </c:strCache>
                  </c:strRef>
                </c:tx>
                <c:spPr>
                  <a:solidFill>
                    <a:schemeClr val="accent2">
                      <a:lumMod val="60000"/>
                    </a:schemeClr>
                  </a:solidFill>
                  <a:ln>
                    <a:noFill/>
                  </a:ln>
                  <a:effectLst/>
                </c:spPr>
                <c:invertIfNegative val="0"/>
                <c:cat>
                  <c:strRef>
                    <c:extLst>
                      <c:ext xmlns:c15="http://schemas.microsoft.com/office/drawing/2012/chart" uri="{02D57815-91ED-43cb-92C2-25804820EDAC}">
                        <c15:fullRef>
                          <c15:sqref>'ON 2024 peak'!$B$9:$C$9</c15:sqref>
                        </c15:fullRef>
                        <c15:formulaRef>
                          <c15:sqref>'ON 2024 peak'!$C$9</c15:sqref>
                        </c15:formulaRef>
                      </c:ext>
                    </c:extLst>
                    <c:strCache>
                      <c:ptCount val="1"/>
                      <c:pt idx="0">
                        <c:v>power draw</c:v>
                      </c:pt>
                    </c:strCache>
                  </c:strRef>
                </c:cat>
                <c:val>
                  <c:numRef>
                    <c:extLst>
                      <c:ext xmlns:c15="http://schemas.microsoft.com/office/drawing/2012/chart" uri="{02D57815-91ED-43cb-92C2-25804820EDAC}">
                        <c15:fullRef>
                          <c15:sqref>'ON 2024 peak'!$B$17:$C$17</c15:sqref>
                        </c15:fullRef>
                        <c15:formulaRef>
                          <c15:sqref>'ON 2024 peak'!$C$17</c15:sqref>
                        </c15:formulaRef>
                      </c:ext>
                    </c:extLst>
                    <c:numCache>
                      <c:formatCode>General</c:formatCode>
                      <c:ptCount val="1"/>
                      <c:pt idx="0">
                        <c:v>10.91871619379461</c:v>
                      </c:pt>
                    </c:numCache>
                  </c:numRef>
                </c:val>
                <c:extLst xmlns:c15="http://schemas.microsoft.com/office/drawing/2012/chart">
                  <c:ext xmlns:c16="http://schemas.microsoft.com/office/drawing/2014/chart" uri="{C3380CC4-5D6E-409C-BE32-E72D297353CC}">
                    <c16:uniqueId val="{00000007-D746-4092-84D9-98F661B2798A}"/>
                  </c:ext>
                </c:extLst>
              </c15:ser>
            </c15:filteredBarSeries>
          </c:ext>
        </c:extLst>
      </c:barChart>
      <c:catAx>
        <c:axId val="697474383"/>
        <c:scaling>
          <c:orientation val="minMax"/>
        </c:scaling>
        <c:delete val="1"/>
        <c:axPos val="b"/>
        <c:numFmt formatCode="General" sourceLinked="1"/>
        <c:majorTickMark val="none"/>
        <c:minorTickMark val="none"/>
        <c:tickLblPos val="nextTo"/>
        <c:crossAx val="1252067407"/>
        <c:crosses val="autoZero"/>
        <c:auto val="1"/>
        <c:lblAlgn val="ctr"/>
        <c:lblOffset val="100"/>
        <c:noMultiLvlLbl val="0"/>
      </c:catAx>
      <c:valAx>
        <c:axId val="1252067407"/>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Total power draw (GW)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97474383"/>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Single family home heat pump peak power draw at different times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'by region'!$A$10</c:f>
              <c:strCache>
                <c:ptCount val="1"/>
                <c:pt idx="0">
                  <c:v>ASHP+HPWH at afternoon max</c:v>
                </c:pt>
              </c:strCache>
            </c:strRef>
          </c:tx>
          <c:spPr>
            <a:solidFill>
              <a:schemeClr val="accent1"/>
            </a:solidFill>
            <a:ln>
              <a:noFill/>
            </a:ln>
            <a:effectLst/>
          </c:spPr>
          <c:invertIfNegative val="0"/>
          <c:cat>
            <c:strRef>
              <c:f>'by region'!$B$9:$G$9</c:f>
              <c:strCache>
                <c:ptCount val="6"/>
                <c:pt idx="0">
                  <c:v>Toronto</c:v>
                </c:pt>
                <c:pt idx="1">
                  <c:v>Windsor</c:v>
                </c:pt>
                <c:pt idx="2">
                  <c:v>Ottawa</c:v>
                </c:pt>
                <c:pt idx="3">
                  <c:v>Thunder Bay</c:v>
                </c:pt>
                <c:pt idx="4">
                  <c:v>North Bay</c:v>
                </c:pt>
                <c:pt idx="5">
                  <c:v>Kapuskasing</c:v>
                </c:pt>
              </c:strCache>
            </c:strRef>
          </c:cat>
          <c:val>
            <c:numRef>
              <c:f>'by region'!$B$10:$G$10</c:f>
              <c:numCache>
                <c:formatCode>0.00</c:formatCode>
                <c:ptCount val="6"/>
                <c:pt idx="0">
                  <c:v>4.7489032185060598</c:v>
                </c:pt>
                <c:pt idx="1">
                  <c:v>4.0390797960053648</c:v>
                </c:pt>
                <c:pt idx="2">
                  <c:v>4.8475160126025161</c:v>
                </c:pt>
                <c:pt idx="3">
                  <c:v>4.8475160126025161</c:v>
                </c:pt>
                <c:pt idx="4">
                  <c:v>6.1798761515950957</c:v>
                </c:pt>
                <c:pt idx="5">
                  <c:v>6.1798761515950957</c:v>
                </c:pt>
              </c:numCache>
            </c:numRef>
          </c:val>
          <c:extLst>
            <c:ext xmlns:c16="http://schemas.microsoft.com/office/drawing/2014/chart" uri="{C3380CC4-5D6E-409C-BE32-E72D297353CC}">
              <c16:uniqueId val="{00000000-3C38-4F2A-A848-815ECB05AED1}"/>
            </c:ext>
          </c:extLst>
        </c:ser>
        <c:ser>
          <c:idx val="1"/>
          <c:order val="1"/>
          <c:tx>
            <c:strRef>
              <c:f>'by region'!$A$11</c:f>
              <c:strCache>
                <c:ptCount val="1"/>
                <c:pt idx="0">
                  <c:v>ASHP+HPWH at morning min</c:v>
                </c:pt>
              </c:strCache>
            </c:strRef>
          </c:tx>
          <c:spPr>
            <a:solidFill>
              <a:schemeClr val="accent2"/>
            </a:solidFill>
            <a:ln>
              <a:noFill/>
            </a:ln>
            <a:effectLst/>
          </c:spPr>
          <c:invertIfNegative val="0"/>
          <c:cat>
            <c:strRef>
              <c:f>'by region'!$B$9:$G$9</c:f>
              <c:strCache>
                <c:ptCount val="6"/>
                <c:pt idx="0">
                  <c:v>Toronto</c:v>
                </c:pt>
                <c:pt idx="1">
                  <c:v>Windsor</c:v>
                </c:pt>
                <c:pt idx="2">
                  <c:v>Ottawa</c:v>
                </c:pt>
                <c:pt idx="3">
                  <c:v>Thunder Bay</c:v>
                </c:pt>
                <c:pt idx="4">
                  <c:v>North Bay</c:v>
                </c:pt>
                <c:pt idx="5">
                  <c:v>Kapuskasing</c:v>
                </c:pt>
              </c:strCache>
            </c:strRef>
          </c:cat>
          <c:val>
            <c:numRef>
              <c:f>'by region'!$B$11:$G$11</c:f>
              <c:numCache>
                <c:formatCode>0.00</c:formatCode>
                <c:ptCount val="6"/>
                <c:pt idx="0">
                  <c:v>6.7747114054941617</c:v>
                </c:pt>
                <c:pt idx="1">
                  <c:v>4.0390797960053648</c:v>
                </c:pt>
                <c:pt idx="2">
                  <c:v>8.3180741337351289</c:v>
                </c:pt>
                <c:pt idx="3">
                  <c:v>8.3180741337351289</c:v>
                </c:pt>
                <c:pt idx="4">
                  <c:v>11.792043808697287</c:v>
                </c:pt>
                <c:pt idx="5">
                  <c:v>11.792043808697287</c:v>
                </c:pt>
              </c:numCache>
            </c:numRef>
          </c:val>
          <c:extLst>
            <c:ext xmlns:c16="http://schemas.microsoft.com/office/drawing/2014/chart" uri="{C3380CC4-5D6E-409C-BE32-E72D297353CC}">
              <c16:uniqueId val="{00000001-3C38-4F2A-A848-815ECB05AED1}"/>
            </c:ext>
          </c:extLst>
        </c:ser>
        <c:ser>
          <c:idx val="2"/>
          <c:order val="2"/>
          <c:tx>
            <c:strRef>
              <c:f>'by region'!$A$12</c:f>
              <c:strCache>
                <c:ptCount val="1"/>
                <c:pt idx="0">
                  <c:v>ASHP+HPWH at afternoon min</c:v>
                </c:pt>
              </c:strCache>
            </c:strRef>
          </c:tx>
          <c:spPr>
            <a:solidFill>
              <a:schemeClr val="accent3"/>
            </a:solidFill>
            <a:ln>
              <a:noFill/>
            </a:ln>
            <a:effectLst/>
          </c:spPr>
          <c:invertIfNegative val="0"/>
          <c:cat>
            <c:strRef>
              <c:f>'by region'!$B$9:$G$9</c:f>
              <c:strCache>
                <c:ptCount val="6"/>
                <c:pt idx="0">
                  <c:v>Toronto</c:v>
                </c:pt>
                <c:pt idx="1">
                  <c:v>Windsor</c:v>
                </c:pt>
                <c:pt idx="2">
                  <c:v>Ottawa</c:v>
                </c:pt>
                <c:pt idx="3">
                  <c:v>Thunder Bay</c:v>
                </c:pt>
                <c:pt idx="4">
                  <c:v>North Bay</c:v>
                </c:pt>
                <c:pt idx="5">
                  <c:v>Kapuskasing</c:v>
                </c:pt>
              </c:strCache>
            </c:strRef>
          </c:cat>
          <c:val>
            <c:numRef>
              <c:f>'by region'!$B$12:$G$12</c:f>
              <c:numCache>
                <c:formatCode>0.00</c:formatCode>
                <c:ptCount val="6"/>
                <c:pt idx="0">
                  <c:v>5.1194406422717869</c:v>
                </c:pt>
                <c:pt idx="1">
                  <c:v>4.0390797960053648</c:v>
                </c:pt>
                <c:pt idx="2">
                  <c:v>6.1798761515950957</c:v>
                </c:pt>
                <c:pt idx="3">
                  <c:v>8.3180741337351289</c:v>
                </c:pt>
                <c:pt idx="4">
                  <c:v>8.3180741337351289</c:v>
                </c:pt>
                <c:pt idx="5">
                  <c:v>11.792043808697287</c:v>
                </c:pt>
              </c:numCache>
            </c:numRef>
          </c:val>
          <c:extLst>
            <c:ext xmlns:c16="http://schemas.microsoft.com/office/drawing/2014/chart" uri="{C3380CC4-5D6E-409C-BE32-E72D297353CC}">
              <c16:uniqueId val="{00000002-3C38-4F2A-A848-815ECB05AED1}"/>
            </c:ext>
          </c:extLst>
        </c:ser>
        <c:dLbls>
          <c:showLegendKey val="0"/>
          <c:showVal val="0"/>
          <c:showCatName val="0"/>
          <c:showSerName val="0"/>
          <c:showPercent val="0"/>
          <c:showBubbleSize val="0"/>
        </c:dLbls>
        <c:gapWidth val="219"/>
        <c:overlap val="-27"/>
        <c:axId val="1237315056"/>
        <c:axId val="1237315472"/>
      </c:barChart>
      <c:catAx>
        <c:axId val="1237315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37315472"/>
        <c:crosses val="autoZero"/>
        <c:auto val="1"/>
        <c:lblAlgn val="ctr"/>
        <c:lblOffset val="100"/>
        <c:noMultiLvlLbl val="0"/>
      </c:catAx>
      <c:valAx>
        <c:axId val="1237315472"/>
        <c:scaling>
          <c:orientation val="minMax"/>
          <c:max val="2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373150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Figure 10: Hourly Ontario</a:t>
            </a:r>
            <a:r>
              <a:rPr lang="en-CA" baseline="0"/>
              <a:t> power demand during the 2023/24 winter peak day </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'hourly demand'!$AN$4</c:f>
              <c:strCache>
                <c:ptCount val="1"/>
                <c:pt idx="0">
                  <c:v>capacity used</c:v>
                </c:pt>
              </c:strCache>
            </c:strRef>
          </c:tx>
          <c:spPr>
            <a:solidFill>
              <a:schemeClr val="accent1"/>
            </a:solidFill>
            <a:ln>
              <a:noFill/>
            </a:ln>
            <a:effectLst/>
          </c:spPr>
          <c:invertIfNegative val="0"/>
          <c:val>
            <c:numRef>
              <c:f>'hourly demand'!$AN$5:$AN$28</c:f>
              <c:numCache>
                <c:formatCode>#,##0;\-#,##0;\-\ \ </c:formatCode>
                <c:ptCount val="24"/>
                <c:pt idx="0">
                  <c:v>17191</c:v>
                </c:pt>
                <c:pt idx="1">
                  <c:v>16755</c:v>
                </c:pt>
                <c:pt idx="2">
                  <c:v>16544</c:v>
                </c:pt>
                <c:pt idx="3">
                  <c:v>16548</c:v>
                </c:pt>
                <c:pt idx="4">
                  <c:v>16711</c:v>
                </c:pt>
                <c:pt idx="5">
                  <c:v>17305</c:v>
                </c:pt>
                <c:pt idx="6">
                  <c:v>18594</c:v>
                </c:pt>
                <c:pt idx="7">
                  <c:v>20164</c:v>
                </c:pt>
                <c:pt idx="8">
                  <c:v>20358</c:v>
                </c:pt>
                <c:pt idx="9">
                  <c:v>20048</c:v>
                </c:pt>
                <c:pt idx="10">
                  <c:v>19600</c:v>
                </c:pt>
                <c:pt idx="11">
                  <c:v>19328</c:v>
                </c:pt>
                <c:pt idx="12">
                  <c:v>18974</c:v>
                </c:pt>
                <c:pt idx="13">
                  <c:v>18850</c:v>
                </c:pt>
                <c:pt idx="14">
                  <c:v>18860</c:v>
                </c:pt>
                <c:pt idx="15">
                  <c:v>19292</c:v>
                </c:pt>
                <c:pt idx="16">
                  <c:v>20124</c:v>
                </c:pt>
                <c:pt idx="17">
                  <c:v>21394</c:v>
                </c:pt>
                <c:pt idx="18">
                  <c:v>21930</c:v>
                </c:pt>
                <c:pt idx="19">
                  <c:v>21963</c:v>
                </c:pt>
                <c:pt idx="20">
                  <c:v>21819</c:v>
                </c:pt>
                <c:pt idx="21">
                  <c:v>21068</c:v>
                </c:pt>
                <c:pt idx="22">
                  <c:v>19866</c:v>
                </c:pt>
                <c:pt idx="23">
                  <c:v>18642</c:v>
                </c:pt>
              </c:numCache>
            </c:numRef>
          </c:val>
          <c:extLst>
            <c:ext xmlns:c16="http://schemas.microsoft.com/office/drawing/2014/chart" uri="{C3380CC4-5D6E-409C-BE32-E72D297353CC}">
              <c16:uniqueId val="{00000000-888E-4856-BAFF-9504067E248B}"/>
            </c:ext>
          </c:extLst>
        </c:ser>
        <c:dLbls>
          <c:showLegendKey val="0"/>
          <c:showVal val="0"/>
          <c:showCatName val="0"/>
          <c:showSerName val="0"/>
          <c:showPercent val="0"/>
          <c:showBubbleSize val="0"/>
        </c:dLbls>
        <c:gapWidth val="20"/>
        <c:overlap val="100"/>
        <c:axId val="2015007871"/>
        <c:axId val="1481718639"/>
      </c:barChart>
      <c:catAx>
        <c:axId val="20150078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81718639"/>
        <c:crosses val="autoZero"/>
        <c:auto val="1"/>
        <c:lblAlgn val="ctr"/>
        <c:lblOffset val="100"/>
        <c:noMultiLvlLbl val="0"/>
      </c:catAx>
      <c:valAx>
        <c:axId val="1481718639"/>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MW</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500787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2"/>
          <c:order val="2"/>
          <c:tx>
            <c:strRef>
              <c:f>'other data'!$A$29</c:f>
              <c:strCache>
                <c:ptCount val="1"/>
                <c:pt idx="0">
                  <c:v>2024 Hourly Maximum</c:v>
                </c:pt>
              </c:strCache>
            </c:strRef>
          </c:tx>
          <c:spPr>
            <a:ln w="28575" cap="rnd">
              <a:solidFill>
                <a:schemeClr val="accent3"/>
              </a:solidFill>
              <a:round/>
            </a:ln>
            <a:effectLst/>
          </c:spPr>
          <c:marker>
            <c:symbol val="none"/>
          </c:marker>
          <c:cat>
            <c:numRef>
              <c:f>'other data'!$B$26:$Y$26</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numCache>
            </c:numRef>
          </c:cat>
          <c:val>
            <c:numRef>
              <c:f>'other data'!$B$29:$Y$29</c:f>
              <c:numCache>
                <c:formatCode>#,##0.00</c:formatCode>
                <c:ptCount val="24"/>
                <c:pt idx="0">
                  <c:v>18.25</c:v>
                </c:pt>
                <c:pt idx="1">
                  <c:v>17.82</c:v>
                </c:pt>
                <c:pt idx="2">
                  <c:v>17.489999999999998</c:v>
                </c:pt>
                <c:pt idx="3">
                  <c:v>17.41</c:v>
                </c:pt>
                <c:pt idx="4">
                  <c:v>17.47</c:v>
                </c:pt>
                <c:pt idx="5">
                  <c:v>17.93</c:v>
                </c:pt>
                <c:pt idx="6">
                  <c:v>19.23</c:v>
                </c:pt>
                <c:pt idx="7">
                  <c:v>20.96</c:v>
                </c:pt>
                <c:pt idx="8">
                  <c:v>21.16</c:v>
                </c:pt>
                <c:pt idx="9">
                  <c:v>21.12</c:v>
                </c:pt>
                <c:pt idx="10">
                  <c:v>21.29</c:v>
                </c:pt>
                <c:pt idx="11">
                  <c:v>21.41</c:v>
                </c:pt>
                <c:pt idx="12">
                  <c:v>21.28</c:v>
                </c:pt>
                <c:pt idx="13">
                  <c:v>21.21</c:v>
                </c:pt>
                <c:pt idx="14">
                  <c:v>21.04</c:v>
                </c:pt>
                <c:pt idx="15">
                  <c:v>20.91</c:v>
                </c:pt>
                <c:pt idx="16">
                  <c:v>20.99</c:v>
                </c:pt>
                <c:pt idx="17">
                  <c:v>22.01</c:v>
                </c:pt>
                <c:pt idx="18">
                  <c:v>22.54</c:v>
                </c:pt>
                <c:pt idx="19">
                  <c:v>22.6</c:v>
                </c:pt>
                <c:pt idx="20">
                  <c:v>22.44</c:v>
                </c:pt>
                <c:pt idx="21">
                  <c:v>21.68</c:v>
                </c:pt>
                <c:pt idx="22">
                  <c:v>20.47</c:v>
                </c:pt>
                <c:pt idx="23">
                  <c:v>19.13</c:v>
                </c:pt>
              </c:numCache>
            </c:numRef>
          </c:val>
          <c:smooth val="0"/>
          <c:extLst>
            <c:ext xmlns:c16="http://schemas.microsoft.com/office/drawing/2014/chart" uri="{C3380CC4-5D6E-409C-BE32-E72D297353CC}">
              <c16:uniqueId val="{00000002-767B-4BB5-887B-1D11EA138BBC}"/>
            </c:ext>
          </c:extLst>
        </c:ser>
        <c:ser>
          <c:idx val="5"/>
          <c:order val="5"/>
          <c:tx>
            <c:strRef>
              <c:f>'other data'!$A$32</c:f>
              <c:strCache>
                <c:ptCount val="1"/>
                <c:pt idx="0">
                  <c:v>2043 Hourly Maximum</c:v>
                </c:pt>
              </c:strCache>
            </c:strRef>
          </c:tx>
          <c:spPr>
            <a:ln w="28575" cap="rnd">
              <a:solidFill>
                <a:schemeClr val="accent6"/>
              </a:solidFill>
              <a:round/>
            </a:ln>
            <a:effectLst/>
          </c:spPr>
          <c:marker>
            <c:symbol val="none"/>
          </c:marker>
          <c:cat>
            <c:numRef>
              <c:f>'other data'!$B$26:$Y$26</c:f>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numCache>
            </c:numRef>
          </c:cat>
          <c:val>
            <c:numRef>
              <c:f>'other data'!$B$32:$Y$32</c:f>
              <c:numCache>
                <c:formatCode>#,##0.00</c:formatCode>
                <c:ptCount val="24"/>
                <c:pt idx="0">
                  <c:v>30.19</c:v>
                </c:pt>
                <c:pt idx="1">
                  <c:v>29.75</c:v>
                </c:pt>
                <c:pt idx="2">
                  <c:v>29.13</c:v>
                </c:pt>
                <c:pt idx="3">
                  <c:v>28.29</c:v>
                </c:pt>
                <c:pt idx="4">
                  <c:v>27.37</c:v>
                </c:pt>
                <c:pt idx="5">
                  <c:v>26.93</c:v>
                </c:pt>
                <c:pt idx="6">
                  <c:v>27.52</c:v>
                </c:pt>
                <c:pt idx="7">
                  <c:v>28.88</c:v>
                </c:pt>
                <c:pt idx="8">
                  <c:v>29.07</c:v>
                </c:pt>
                <c:pt idx="9">
                  <c:v>29.25</c:v>
                </c:pt>
                <c:pt idx="10">
                  <c:v>29.56</c:v>
                </c:pt>
                <c:pt idx="11">
                  <c:v>29.65</c:v>
                </c:pt>
                <c:pt idx="12">
                  <c:v>29.27</c:v>
                </c:pt>
                <c:pt idx="13">
                  <c:v>28.93</c:v>
                </c:pt>
                <c:pt idx="14">
                  <c:v>28.53</c:v>
                </c:pt>
                <c:pt idx="15">
                  <c:v>27.86</c:v>
                </c:pt>
                <c:pt idx="16">
                  <c:v>27.33</c:v>
                </c:pt>
                <c:pt idx="17">
                  <c:v>28.29</c:v>
                </c:pt>
                <c:pt idx="18">
                  <c:v>29.04</c:v>
                </c:pt>
                <c:pt idx="19">
                  <c:v>29.8</c:v>
                </c:pt>
                <c:pt idx="20">
                  <c:v>30.87</c:v>
                </c:pt>
                <c:pt idx="21">
                  <c:v>31.46</c:v>
                </c:pt>
                <c:pt idx="22">
                  <c:v>31.13</c:v>
                </c:pt>
                <c:pt idx="23">
                  <c:v>30.37</c:v>
                </c:pt>
              </c:numCache>
            </c:numRef>
          </c:val>
          <c:smooth val="0"/>
          <c:extLst>
            <c:ext xmlns:c16="http://schemas.microsoft.com/office/drawing/2014/chart" uri="{C3380CC4-5D6E-409C-BE32-E72D297353CC}">
              <c16:uniqueId val="{00000005-767B-4BB5-887B-1D11EA138BBC}"/>
            </c:ext>
          </c:extLst>
        </c:ser>
        <c:dLbls>
          <c:showLegendKey val="0"/>
          <c:showVal val="0"/>
          <c:showCatName val="0"/>
          <c:showSerName val="0"/>
          <c:showPercent val="0"/>
          <c:showBubbleSize val="0"/>
        </c:dLbls>
        <c:smooth val="0"/>
        <c:axId val="1917315232"/>
        <c:axId val="1917314816"/>
        <c:extLst>
          <c:ext xmlns:c15="http://schemas.microsoft.com/office/drawing/2012/chart" uri="{02D57815-91ED-43cb-92C2-25804820EDAC}">
            <c15:filteredLineSeries>
              <c15:ser>
                <c:idx val="0"/>
                <c:order val="0"/>
                <c:tx>
                  <c:strRef>
                    <c:extLst>
                      <c:ext uri="{02D57815-91ED-43cb-92C2-25804820EDAC}">
                        <c15:formulaRef>
                          <c15:sqref>'other data'!$A$27</c15:sqref>
                        </c15:formulaRef>
                      </c:ext>
                    </c:extLst>
                    <c:strCache>
                      <c:ptCount val="1"/>
                      <c:pt idx="0">
                        <c:v>2024 Hourly Minimum</c:v>
                      </c:pt>
                    </c:strCache>
                  </c:strRef>
                </c:tx>
                <c:spPr>
                  <a:ln w="28575" cap="rnd">
                    <a:solidFill>
                      <a:schemeClr val="accent1"/>
                    </a:solidFill>
                    <a:round/>
                  </a:ln>
                  <a:effectLst/>
                </c:spPr>
                <c:marker>
                  <c:symbol val="none"/>
                </c:marker>
                <c:cat>
                  <c:numRef>
                    <c:extLst>
                      <c:ext uri="{02D57815-91ED-43cb-92C2-25804820EDAC}">
                        <c15:formulaRef>
                          <c15:sqref>'other data'!$B$26:$Y$26</c15:sqref>
                        </c15:formulaRef>
                      </c:ext>
                    </c:extLst>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numCache>
                  </c:numRef>
                </c:cat>
                <c:val>
                  <c:numRef>
                    <c:extLst>
                      <c:ext uri="{02D57815-91ED-43cb-92C2-25804820EDAC}">
                        <c15:formulaRef>
                          <c15:sqref>'other data'!$B$27:$Y$27</c15:sqref>
                        </c15:formulaRef>
                      </c:ext>
                    </c:extLst>
                    <c:numCache>
                      <c:formatCode>#,##0.00</c:formatCode>
                      <c:ptCount val="24"/>
                      <c:pt idx="0">
                        <c:v>15.38</c:v>
                      </c:pt>
                      <c:pt idx="1">
                        <c:v>15.07</c:v>
                      </c:pt>
                      <c:pt idx="2">
                        <c:v>14.79</c:v>
                      </c:pt>
                      <c:pt idx="3">
                        <c:v>14.61</c:v>
                      </c:pt>
                      <c:pt idx="4">
                        <c:v>14.57</c:v>
                      </c:pt>
                      <c:pt idx="5">
                        <c:v>14.67</c:v>
                      </c:pt>
                      <c:pt idx="6">
                        <c:v>15.03</c:v>
                      </c:pt>
                      <c:pt idx="7">
                        <c:v>15.6</c:v>
                      </c:pt>
                      <c:pt idx="8">
                        <c:v>15.91</c:v>
                      </c:pt>
                      <c:pt idx="9">
                        <c:v>16.45</c:v>
                      </c:pt>
                      <c:pt idx="10">
                        <c:v>17.079999999999998</c:v>
                      </c:pt>
                      <c:pt idx="11">
                        <c:v>17.54</c:v>
                      </c:pt>
                      <c:pt idx="12">
                        <c:v>17.829999999999998</c:v>
                      </c:pt>
                      <c:pt idx="13">
                        <c:v>17.93</c:v>
                      </c:pt>
                      <c:pt idx="14">
                        <c:v>17.82</c:v>
                      </c:pt>
                      <c:pt idx="15">
                        <c:v>17.850000000000001</c:v>
                      </c:pt>
                      <c:pt idx="16">
                        <c:v>18.329999999999998</c:v>
                      </c:pt>
                      <c:pt idx="17">
                        <c:v>18.73</c:v>
                      </c:pt>
                      <c:pt idx="18">
                        <c:v>18.96</c:v>
                      </c:pt>
                      <c:pt idx="19">
                        <c:v>18.7</c:v>
                      </c:pt>
                      <c:pt idx="20">
                        <c:v>18.41</c:v>
                      </c:pt>
                      <c:pt idx="21">
                        <c:v>17.809999999999999</c:v>
                      </c:pt>
                      <c:pt idx="22">
                        <c:v>16.920000000000002</c:v>
                      </c:pt>
                      <c:pt idx="23">
                        <c:v>15.75</c:v>
                      </c:pt>
                    </c:numCache>
                  </c:numRef>
                </c:val>
                <c:smooth val="0"/>
                <c:extLst>
                  <c:ext xmlns:c16="http://schemas.microsoft.com/office/drawing/2014/chart" uri="{C3380CC4-5D6E-409C-BE32-E72D297353CC}">
                    <c16:uniqueId val="{00000000-767B-4BB5-887B-1D11EA138BBC}"/>
                  </c:ext>
                </c:extLst>
              </c15:ser>
            </c15:filteredLineSeries>
            <c15:filteredLineSeries>
              <c15:ser>
                <c:idx val="1"/>
                <c:order val="1"/>
                <c:tx>
                  <c:strRef>
                    <c:extLst xmlns:c15="http://schemas.microsoft.com/office/drawing/2012/chart">
                      <c:ext xmlns:c15="http://schemas.microsoft.com/office/drawing/2012/chart" uri="{02D57815-91ED-43cb-92C2-25804820EDAC}">
                        <c15:formulaRef>
                          <c15:sqref>'other data'!$A$28</c15:sqref>
                        </c15:formulaRef>
                      </c:ext>
                    </c:extLst>
                    <c:strCache>
                      <c:ptCount val="1"/>
                      <c:pt idx="0">
                        <c:v>2024 Hourly Median </c:v>
                      </c:pt>
                    </c:strCache>
                  </c:strRef>
                </c:tx>
                <c:spPr>
                  <a:ln w="28575" cap="rnd">
                    <a:solidFill>
                      <a:schemeClr val="accent2"/>
                    </a:solidFill>
                    <a:round/>
                  </a:ln>
                  <a:effectLst/>
                </c:spPr>
                <c:marker>
                  <c:symbol val="none"/>
                </c:marker>
                <c:cat>
                  <c:numRef>
                    <c:extLst xmlns:c15="http://schemas.microsoft.com/office/drawing/2012/chart">
                      <c:ext xmlns:c15="http://schemas.microsoft.com/office/drawing/2012/chart" uri="{02D57815-91ED-43cb-92C2-25804820EDAC}">
                        <c15:formulaRef>
                          <c15:sqref>'other data'!$B$26:$Y$26</c15:sqref>
                        </c15:formulaRef>
                      </c:ext>
                    </c:extLst>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numCache>
                  </c:numRef>
                </c:cat>
                <c:val>
                  <c:numRef>
                    <c:extLst xmlns:c15="http://schemas.microsoft.com/office/drawing/2012/chart">
                      <c:ext xmlns:c15="http://schemas.microsoft.com/office/drawing/2012/chart" uri="{02D57815-91ED-43cb-92C2-25804820EDAC}">
                        <c15:formulaRef>
                          <c15:sqref>'other data'!$B$28:$Y$28</c15:sqref>
                        </c15:formulaRef>
                      </c:ext>
                    </c:extLst>
                    <c:numCache>
                      <c:formatCode>#,##0.00</c:formatCode>
                      <c:ptCount val="24"/>
                      <c:pt idx="0">
                        <c:v>16.47</c:v>
                      </c:pt>
                      <c:pt idx="1">
                        <c:v>16.079999999999998</c:v>
                      </c:pt>
                      <c:pt idx="2">
                        <c:v>15.89</c:v>
                      </c:pt>
                      <c:pt idx="3">
                        <c:v>15.82</c:v>
                      </c:pt>
                      <c:pt idx="4">
                        <c:v>15.97</c:v>
                      </c:pt>
                      <c:pt idx="5">
                        <c:v>16.5</c:v>
                      </c:pt>
                      <c:pt idx="6">
                        <c:v>17.61</c:v>
                      </c:pt>
                      <c:pt idx="7">
                        <c:v>19.059999999999999</c:v>
                      </c:pt>
                      <c:pt idx="8">
                        <c:v>19.440000000000001</c:v>
                      </c:pt>
                      <c:pt idx="9">
                        <c:v>19.59</c:v>
                      </c:pt>
                      <c:pt idx="10">
                        <c:v>19.850000000000001</c:v>
                      </c:pt>
                      <c:pt idx="11">
                        <c:v>19.95</c:v>
                      </c:pt>
                      <c:pt idx="12">
                        <c:v>19.989999999999998</c:v>
                      </c:pt>
                      <c:pt idx="13">
                        <c:v>19.98</c:v>
                      </c:pt>
                      <c:pt idx="14">
                        <c:v>19.86</c:v>
                      </c:pt>
                      <c:pt idx="15">
                        <c:v>19.87</c:v>
                      </c:pt>
                      <c:pt idx="16">
                        <c:v>20.21</c:v>
                      </c:pt>
                      <c:pt idx="17">
                        <c:v>20.88</c:v>
                      </c:pt>
                      <c:pt idx="18">
                        <c:v>20.72</c:v>
                      </c:pt>
                      <c:pt idx="19">
                        <c:v>20.39</c:v>
                      </c:pt>
                      <c:pt idx="20">
                        <c:v>20.03</c:v>
                      </c:pt>
                      <c:pt idx="21">
                        <c:v>19.309999999999999</c:v>
                      </c:pt>
                      <c:pt idx="22">
                        <c:v>18.32</c:v>
                      </c:pt>
                      <c:pt idx="23">
                        <c:v>17.16</c:v>
                      </c:pt>
                    </c:numCache>
                  </c:numRef>
                </c:val>
                <c:smooth val="0"/>
                <c:extLst xmlns:c15="http://schemas.microsoft.com/office/drawing/2012/chart">
                  <c:ext xmlns:c16="http://schemas.microsoft.com/office/drawing/2014/chart" uri="{C3380CC4-5D6E-409C-BE32-E72D297353CC}">
                    <c16:uniqueId val="{00000001-767B-4BB5-887B-1D11EA138BBC}"/>
                  </c:ext>
                </c:extLst>
              </c15:ser>
            </c15:filteredLineSeries>
            <c15:filteredLineSeries>
              <c15:ser>
                <c:idx val="3"/>
                <c:order val="3"/>
                <c:tx>
                  <c:strRef>
                    <c:extLst xmlns:c15="http://schemas.microsoft.com/office/drawing/2012/chart">
                      <c:ext xmlns:c15="http://schemas.microsoft.com/office/drawing/2012/chart" uri="{02D57815-91ED-43cb-92C2-25804820EDAC}">
                        <c15:formulaRef>
                          <c15:sqref>'other data'!$A$30</c15:sqref>
                        </c15:formulaRef>
                      </c:ext>
                    </c:extLst>
                    <c:strCache>
                      <c:ptCount val="1"/>
                      <c:pt idx="0">
                        <c:v>2043 Hourly Minimum</c:v>
                      </c:pt>
                    </c:strCache>
                  </c:strRef>
                </c:tx>
                <c:spPr>
                  <a:ln w="28575" cap="rnd">
                    <a:solidFill>
                      <a:schemeClr val="accent4"/>
                    </a:solidFill>
                    <a:round/>
                  </a:ln>
                  <a:effectLst/>
                </c:spPr>
                <c:marker>
                  <c:symbol val="none"/>
                </c:marker>
                <c:cat>
                  <c:numRef>
                    <c:extLst xmlns:c15="http://schemas.microsoft.com/office/drawing/2012/chart">
                      <c:ext xmlns:c15="http://schemas.microsoft.com/office/drawing/2012/chart" uri="{02D57815-91ED-43cb-92C2-25804820EDAC}">
                        <c15:formulaRef>
                          <c15:sqref>'other data'!$B$26:$Y$26</c15:sqref>
                        </c15:formulaRef>
                      </c:ext>
                    </c:extLst>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numCache>
                  </c:numRef>
                </c:cat>
                <c:val>
                  <c:numRef>
                    <c:extLst xmlns:c15="http://schemas.microsoft.com/office/drawing/2012/chart">
                      <c:ext xmlns:c15="http://schemas.microsoft.com/office/drawing/2012/chart" uri="{02D57815-91ED-43cb-92C2-25804820EDAC}">
                        <c15:formulaRef>
                          <c15:sqref>'other data'!$B$30:$Y$30</c15:sqref>
                        </c15:formulaRef>
                      </c:ext>
                    </c:extLst>
                    <c:numCache>
                      <c:formatCode>#,##0.00</c:formatCode>
                      <c:ptCount val="24"/>
                      <c:pt idx="0">
                        <c:v>25.08</c:v>
                      </c:pt>
                      <c:pt idx="1">
                        <c:v>24.69</c:v>
                      </c:pt>
                      <c:pt idx="2">
                        <c:v>24.44</c:v>
                      </c:pt>
                      <c:pt idx="3">
                        <c:v>23.74</c:v>
                      </c:pt>
                      <c:pt idx="4">
                        <c:v>22.99</c:v>
                      </c:pt>
                      <c:pt idx="5">
                        <c:v>22.4</c:v>
                      </c:pt>
                      <c:pt idx="6">
                        <c:v>22.24</c:v>
                      </c:pt>
                      <c:pt idx="7">
                        <c:v>22.68</c:v>
                      </c:pt>
                      <c:pt idx="8">
                        <c:v>22.9</c:v>
                      </c:pt>
                      <c:pt idx="9">
                        <c:v>23.56</c:v>
                      </c:pt>
                      <c:pt idx="10">
                        <c:v>24.28</c:v>
                      </c:pt>
                      <c:pt idx="11">
                        <c:v>24.53</c:v>
                      </c:pt>
                      <c:pt idx="12">
                        <c:v>24.71</c:v>
                      </c:pt>
                      <c:pt idx="13">
                        <c:v>24.5</c:v>
                      </c:pt>
                      <c:pt idx="14">
                        <c:v>24.12</c:v>
                      </c:pt>
                      <c:pt idx="15">
                        <c:v>23.88</c:v>
                      </c:pt>
                      <c:pt idx="16">
                        <c:v>24.29</c:v>
                      </c:pt>
                      <c:pt idx="17">
                        <c:v>25.35</c:v>
                      </c:pt>
                      <c:pt idx="18">
                        <c:v>25.86</c:v>
                      </c:pt>
                      <c:pt idx="19">
                        <c:v>26.35</c:v>
                      </c:pt>
                      <c:pt idx="20">
                        <c:v>26.99</c:v>
                      </c:pt>
                      <c:pt idx="21">
                        <c:v>26.95</c:v>
                      </c:pt>
                      <c:pt idx="22">
                        <c:v>26.66</c:v>
                      </c:pt>
                      <c:pt idx="23">
                        <c:v>26.11</c:v>
                      </c:pt>
                    </c:numCache>
                  </c:numRef>
                </c:val>
                <c:smooth val="0"/>
                <c:extLst xmlns:c15="http://schemas.microsoft.com/office/drawing/2012/chart">
                  <c:ext xmlns:c16="http://schemas.microsoft.com/office/drawing/2014/chart" uri="{C3380CC4-5D6E-409C-BE32-E72D297353CC}">
                    <c16:uniqueId val="{00000003-767B-4BB5-887B-1D11EA138BBC}"/>
                  </c:ext>
                </c:extLst>
              </c15:ser>
            </c15:filteredLineSeries>
            <c15:filteredLineSeries>
              <c15:ser>
                <c:idx val="4"/>
                <c:order val="4"/>
                <c:tx>
                  <c:strRef>
                    <c:extLst xmlns:c15="http://schemas.microsoft.com/office/drawing/2012/chart">
                      <c:ext xmlns:c15="http://schemas.microsoft.com/office/drawing/2012/chart" uri="{02D57815-91ED-43cb-92C2-25804820EDAC}">
                        <c15:formulaRef>
                          <c15:sqref>'other data'!$A$31</c15:sqref>
                        </c15:formulaRef>
                      </c:ext>
                    </c:extLst>
                    <c:strCache>
                      <c:ptCount val="1"/>
                      <c:pt idx="0">
                        <c:v>2043 Hourly Median  </c:v>
                      </c:pt>
                    </c:strCache>
                  </c:strRef>
                </c:tx>
                <c:spPr>
                  <a:ln w="28575" cap="rnd">
                    <a:solidFill>
                      <a:schemeClr val="accent5"/>
                    </a:solidFill>
                    <a:round/>
                  </a:ln>
                  <a:effectLst/>
                </c:spPr>
                <c:marker>
                  <c:symbol val="none"/>
                </c:marker>
                <c:cat>
                  <c:numRef>
                    <c:extLst xmlns:c15="http://schemas.microsoft.com/office/drawing/2012/chart">
                      <c:ext xmlns:c15="http://schemas.microsoft.com/office/drawing/2012/chart" uri="{02D57815-91ED-43cb-92C2-25804820EDAC}">
                        <c15:formulaRef>
                          <c15:sqref>'other data'!$B$26:$Y$26</c15:sqref>
                        </c15:formulaRef>
                      </c:ext>
                    </c:extLst>
                    <c:numCache>
                      <c:formatCode>General</c:formatCode>
                      <c:ptCount val="24"/>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numCache>
                  </c:numRef>
                </c:cat>
                <c:val>
                  <c:numRef>
                    <c:extLst xmlns:c15="http://schemas.microsoft.com/office/drawing/2012/chart">
                      <c:ext xmlns:c15="http://schemas.microsoft.com/office/drawing/2012/chart" uri="{02D57815-91ED-43cb-92C2-25804820EDAC}">
                        <c15:formulaRef>
                          <c15:sqref>'other data'!$B$31:$Y$31</c15:sqref>
                        </c15:formulaRef>
                      </c:ext>
                    </c:extLst>
                    <c:numCache>
                      <c:formatCode>#,##0.00</c:formatCode>
                      <c:ptCount val="24"/>
                      <c:pt idx="0">
                        <c:v>28.04</c:v>
                      </c:pt>
                      <c:pt idx="1">
                        <c:v>27.57</c:v>
                      </c:pt>
                      <c:pt idx="2">
                        <c:v>27.46</c:v>
                      </c:pt>
                      <c:pt idx="3">
                        <c:v>26.76</c:v>
                      </c:pt>
                      <c:pt idx="4">
                        <c:v>26.02</c:v>
                      </c:pt>
                      <c:pt idx="5">
                        <c:v>25.55</c:v>
                      </c:pt>
                      <c:pt idx="6">
                        <c:v>25.94</c:v>
                      </c:pt>
                      <c:pt idx="7">
                        <c:v>27.07</c:v>
                      </c:pt>
                      <c:pt idx="8">
                        <c:v>27.18</c:v>
                      </c:pt>
                      <c:pt idx="9">
                        <c:v>27.01</c:v>
                      </c:pt>
                      <c:pt idx="10">
                        <c:v>26.78</c:v>
                      </c:pt>
                      <c:pt idx="11">
                        <c:v>26.51</c:v>
                      </c:pt>
                      <c:pt idx="12">
                        <c:v>26.28</c:v>
                      </c:pt>
                      <c:pt idx="13">
                        <c:v>25.93</c:v>
                      </c:pt>
                      <c:pt idx="14">
                        <c:v>25.71</c:v>
                      </c:pt>
                      <c:pt idx="15">
                        <c:v>25.66</c:v>
                      </c:pt>
                      <c:pt idx="16">
                        <c:v>26.27</c:v>
                      </c:pt>
                      <c:pt idx="17">
                        <c:v>27.25</c:v>
                      </c:pt>
                      <c:pt idx="18">
                        <c:v>28.14</c:v>
                      </c:pt>
                      <c:pt idx="19">
                        <c:v>28.78</c:v>
                      </c:pt>
                      <c:pt idx="20">
                        <c:v>29.6</c:v>
                      </c:pt>
                      <c:pt idx="21">
                        <c:v>29.67</c:v>
                      </c:pt>
                      <c:pt idx="22">
                        <c:v>29.11</c:v>
                      </c:pt>
                      <c:pt idx="23">
                        <c:v>28.29</c:v>
                      </c:pt>
                    </c:numCache>
                  </c:numRef>
                </c:val>
                <c:smooth val="0"/>
                <c:extLst xmlns:c15="http://schemas.microsoft.com/office/drawing/2012/chart">
                  <c:ext xmlns:c16="http://schemas.microsoft.com/office/drawing/2014/chart" uri="{C3380CC4-5D6E-409C-BE32-E72D297353CC}">
                    <c16:uniqueId val="{00000004-767B-4BB5-887B-1D11EA138BBC}"/>
                  </c:ext>
                </c:extLst>
              </c15:ser>
            </c15:filteredLineSeries>
          </c:ext>
        </c:extLst>
      </c:lineChart>
      <c:catAx>
        <c:axId val="1917315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7314816"/>
        <c:crosses val="autoZero"/>
        <c:auto val="1"/>
        <c:lblAlgn val="ctr"/>
        <c:lblOffset val="100"/>
        <c:noMultiLvlLbl val="0"/>
      </c:catAx>
      <c:valAx>
        <c:axId val="1917314816"/>
        <c:scaling>
          <c:orientation val="minMax"/>
          <c:min val="17"/>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7315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1" Type="http://schemas.openxmlformats.org/officeDocument/2006/relationships/chart" Target="../charts/chart7.xml"/></Relationships>
</file>

<file path=xl/drawings/_rels/drawing7.xml.rels><?xml version="1.0" encoding="UTF-8" standalone="yes"?>
<Relationships xmlns="http://schemas.openxmlformats.org/package/2006/relationships"><Relationship Id="rId1" Type="http://schemas.openxmlformats.org/officeDocument/2006/relationships/chart" Target="../charts/chart8.xml"/></Relationships>
</file>

<file path=xl/drawings/_rels/drawing8.xml.rels><?xml version="1.0" encoding="UTF-8" standalone="yes"?>
<Relationships xmlns="http://schemas.openxmlformats.org/package/2006/relationships"><Relationship Id="rId1" Type="http://schemas.openxmlformats.org/officeDocument/2006/relationships/chart" Target="../charts/chart9.xml"/></Relationships>
</file>

<file path=xl/drawings/_rels/drawing9.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_rels/drawing10.xml.rels><?xml version="1.0" encoding="UTF-8" standalone="yes"?>
<Relationships xmlns="http://schemas.openxmlformats.org/package/2006/relationships"><Relationship Id="rId3" Type="http://schemas.openxmlformats.org/officeDocument/2006/relationships/chart" Target="../charts/chart12.xml"/><Relationship Id="rId7" Type="http://schemas.openxmlformats.org/officeDocument/2006/relationships/chart" Target="../charts/chart16.xml"/><Relationship Id="rId2" Type="http://schemas.openxmlformats.org/officeDocument/2006/relationships/chart" Target="../charts/chart11.xml"/><Relationship Id="rId1" Type="http://schemas.openxmlformats.org/officeDocument/2006/relationships/chart" Target="../charts/chart10.xml"/><Relationship Id="rId6" Type="http://schemas.openxmlformats.org/officeDocument/2006/relationships/chart" Target="../charts/chart15.xml"/><Relationship Id="rId5" Type="http://schemas.openxmlformats.org/officeDocument/2006/relationships/chart" Target="../charts/chart14.xml"/><Relationship Id="rId4" Type="http://schemas.openxmlformats.org/officeDocument/2006/relationships/chart" Target="../charts/chart13.xml"/></Relationships>
</file>

<file path=xl/drawings/_rels/drawing11.xml.rels><?xml version="1.0" encoding="UTF-8" standalone="yes"?>
<Relationships xmlns="http://schemas.openxmlformats.org/package/2006/relationships"><Relationship Id="rId3" Type="http://schemas.openxmlformats.org/officeDocument/2006/relationships/chart" Target="../charts/chart19.xml"/><Relationship Id="rId2" Type="http://schemas.openxmlformats.org/officeDocument/2006/relationships/chart" Target="../charts/chart18.xml"/><Relationship Id="rId1" Type="http://schemas.openxmlformats.org/officeDocument/2006/relationships/chart" Target="../charts/chart17.xml"/><Relationship Id="rId4" Type="http://schemas.openxmlformats.org/officeDocument/2006/relationships/chart" Target="../charts/chart20.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23.xml"/><Relationship Id="rId7" Type="http://schemas.openxmlformats.org/officeDocument/2006/relationships/chart" Target="../charts/chart27.xml"/><Relationship Id="rId2" Type="http://schemas.openxmlformats.org/officeDocument/2006/relationships/chart" Target="../charts/chart22.xml"/><Relationship Id="rId1" Type="http://schemas.openxmlformats.org/officeDocument/2006/relationships/chart" Target="../charts/chart21.xml"/><Relationship Id="rId6" Type="http://schemas.openxmlformats.org/officeDocument/2006/relationships/chart" Target="../charts/chart26.xml"/><Relationship Id="rId5" Type="http://schemas.openxmlformats.org/officeDocument/2006/relationships/chart" Target="../charts/chart25.xml"/><Relationship Id="rId4" Type="http://schemas.openxmlformats.org/officeDocument/2006/relationships/chart" Target="../charts/chart24.xml"/></Relationships>
</file>

<file path=xl/drawings/_rels/drawing13.xml.rels><?xml version="1.0" encoding="UTF-8" standalone="yes"?>
<Relationships xmlns="http://schemas.openxmlformats.org/package/2006/relationships"><Relationship Id="rId1" Type="http://schemas.openxmlformats.org/officeDocument/2006/relationships/image" Target="../media/image11.emf"/></Relationships>
</file>

<file path=xl/drawings/_rels/drawing14.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16.xml.rels><?xml version="1.0" encoding="UTF-8" standalone="yes"?>
<Relationships xmlns="http://schemas.openxmlformats.org/package/2006/relationships"><Relationship Id="rId2" Type="http://schemas.openxmlformats.org/officeDocument/2006/relationships/chart" Target="../charts/chart30.xml"/><Relationship Id="rId1" Type="http://schemas.openxmlformats.org/officeDocument/2006/relationships/image" Target="../media/image12.png"/></Relationships>
</file>

<file path=xl/drawings/drawing1.xml><?xml version="1.0" encoding="utf-8"?>
<xdr:wsDr xmlns:xdr="http://schemas.openxmlformats.org/drawingml/2006/spreadsheetDrawing" xmlns:a="http://schemas.openxmlformats.org/drawingml/2006/main">
  <xdr:twoCellAnchor>
    <xdr:from>
      <xdr:col>4</xdr:col>
      <xdr:colOff>191189</xdr:colOff>
      <xdr:row>0</xdr:row>
      <xdr:rowOff>108518</xdr:rowOff>
    </xdr:from>
    <xdr:to>
      <xdr:col>12</xdr:col>
      <xdr:colOff>689</xdr:colOff>
      <xdr:row>14</xdr:row>
      <xdr:rowOff>162822</xdr:rowOff>
    </xdr:to>
    <xdr:graphicFrame macro="">
      <xdr:nvGraphicFramePr>
        <xdr:cNvPr id="2" name="Chart 1">
          <a:extLst>
            <a:ext uri="{FF2B5EF4-FFF2-40B4-BE49-F238E27FC236}">
              <a16:creationId xmlns:a16="http://schemas.microsoft.com/office/drawing/2014/main" id="{18B31B31-6292-400E-B4AF-E75711E9576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238126</xdr:colOff>
      <xdr:row>0</xdr:row>
      <xdr:rowOff>173905</xdr:rowOff>
    </xdr:from>
    <xdr:to>
      <xdr:col>11</xdr:col>
      <xdr:colOff>542925</xdr:colOff>
      <xdr:row>15</xdr:row>
      <xdr:rowOff>83867</xdr:rowOff>
    </xdr:to>
    <xdr:graphicFrame macro="">
      <xdr:nvGraphicFramePr>
        <xdr:cNvPr id="3" name="Chart 2">
          <a:extLst>
            <a:ext uri="{FF2B5EF4-FFF2-40B4-BE49-F238E27FC236}">
              <a16:creationId xmlns:a16="http://schemas.microsoft.com/office/drawing/2014/main" id="{CA3D13E2-8C09-47B8-8052-9175820B49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34</xdr:col>
      <xdr:colOff>0</xdr:colOff>
      <xdr:row>1</xdr:row>
      <xdr:rowOff>0</xdr:rowOff>
    </xdr:from>
    <xdr:to>
      <xdr:col>41</xdr:col>
      <xdr:colOff>304800</xdr:colOff>
      <xdr:row>15</xdr:row>
      <xdr:rowOff>0</xdr:rowOff>
    </xdr:to>
    <xdr:graphicFrame macro="">
      <xdr:nvGraphicFramePr>
        <xdr:cNvPr id="4" name="Chart 3">
          <a:extLst>
            <a:ext uri="{FF2B5EF4-FFF2-40B4-BE49-F238E27FC236}">
              <a16:creationId xmlns:a16="http://schemas.microsoft.com/office/drawing/2014/main" id="{BD8847C6-9163-4ABB-9FDC-3DE19E504B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512233</xdr:colOff>
      <xdr:row>1</xdr:row>
      <xdr:rowOff>105303</xdr:rowOff>
    </xdr:from>
    <xdr:to>
      <xdr:col>13</xdr:col>
      <xdr:colOff>541867</xdr:colOff>
      <xdr:row>13</xdr:row>
      <xdr:rowOff>133878</xdr:rowOff>
    </xdr:to>
    <xdr:graphicFrame macro="">
      <xdr:nvGraphicFramePr>
        <xdr:cNvPr id="8" name="Chart 7">
          <a:extLst>
            <a:ext uri="{FF2B5EF4-FFF2-40B4-BE49-F238E27FC236}">
              <a16:creationId xmlns:a16="http://schemas.microsoft.com/office/drawing/2014/main" id="{5B1046F5-2F5E-4B30-9482-A5E919F963E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607324</xdr:colOff>
      <xdr:row>1</xdr:row>
      <xdr:rowOff>95550</xdr:rowOff>
    </xdr:from>
    <xdr:to>
      <xdr:col>12</xdr:col>
      <xdr:colOff>302523</xdr:colOff>
      <xdr:row>15</xdr:row>
      <xdr:rowOff>83868</xdr:rowOff>
    </xdr:to>
    <xdr:graphicFrame macro="">
      <xdr:nvGraphicFramePr>
        <xdr:cNvPr id="4" name="Chart 3">
          <a:extLst>
            <a:ext uri="{FF2B5EF4-FFF2-40B4-BE49-F238E27FC236}">
              <a16:creationId xmlns:a16="http://schemas.microsoft.com/office/drawing/2014/main" id="{EDA691D5-A5C6-49C3-9571-E1531BA4FB6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4</xdr:col>
      <xdr:colOff>56551</xdr:colOff>
      <xdr:row>0</xdr:row>
      <xdr:rowOff>28275</xdr:rowOff>
    </xdr:from>
    <xdr:to>
      <xdr:col>11</xdr:col>
      <xdr:colOff>361351</xdr:colOff>
      <xdr:row>14</xdr:row>
      <xdr:rowOff>35943</xdr:rowOff>
    </xdr:to>
    <xdr:graphicFrame macro="">
      <xdr:nvGraphicFramePr>
        <xdr:cNvPr id="5" name="Chart 4">
          <a:extLst>
            <a:ext uri="{FF2B5EF4-FFF2-40B4-BE49-F238E27FC236}">
              <a16:creationId xmlns:a16="http://schemas.microsoft.com/office/drawing/2014/main" id="{BEE2DC78-FB24-4318-91FD-3289902B57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5</xdr:col>
      <xdr:colOff>45229</xdr:colOff>
      <xdr:row>1</xdr:row>
      <xdr:rowOff>137961</xdr:rowOff>
    </xdr:from>
    <xdr:to>
      <xdr:col>13</xdr:col>
      <xdr:colOff>64279</xdr:colOff>
      <xdr:row>23</xdr:row>
      <xdr:rowOff>119810</xdr:rowOff>
    </xdr:to>
    <xdr:graphicFrame macro="">
      <xdr:nvGraphicFramePr>
        <xdr:cNvPr id="7" name="Chart 6">
          <a:extLst>
            <a:ext uri="{FF2B5EF4-FFF2-40B4-BE49-F238E27FC236}">
              <a16:creationId xmlns:a16="http://schemas.microsoft.com/office/drawing/2014/main" id="{A0C38968-3C75-4D80-9CCC-C4A713B3EE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350030</xdr:colOff>
      <xdr:row>13</xdr:row>
      <xdr:rowOff>30012</xdr:rowOff>
    </xdr:from>
    <xdr:to>
      <xdr:col>6</xdr:col>
      <xdr:colOff>43792</xdr:colOff>
      <xdr:row>26</xdr:row>
      <xdr:rowOff>10963</xdr:rowOff>
    </xdr:to>
    <xdr:graphicFrame macro="">
      <xdr:nvGraphicFramePr>
        <xdr:cNvPr id="8" name="Chart 7">
          <a:extLst>
            <a:ext uri="{FF2B5EF4-FFF2-40B4-BE49-F238E27FC236}">
              <a16:creationId xmlns:a16="http://schemas.microsoft.com/office/drawing/2014/main" id="{EEBB84BC-8AA4-4ECB-BD51-B042D91EC66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89437</xdr:colOff>
      <xdr:row>12</xdr:row>
      <xdr:rowOff>184310</xdr:rowOff>
    </xdr:from>
    <xdr:to>
      <xdr:col>8</xdr:col>
      <xdr:colOff>121187</xdr:colOff>
      <xdr:row>27</xdr:row>
      <xdr:rowOff>165260</xdr:rowOff>
    </xdr:to>
    <xdr:graphicFrame macro="">
      <xdr:nvGraphicFramePr>
        <xdr:cNvPr id="2" name="Chart 1">
          <a:extLst>
            <a:ext uri="{FF2B5EF4-FFF2-40B4-BE49-F238E27FC236}">
              <a16:creationId xmlns:a16="http://schemas.microsoft.com/office/drawing/2014/main" id="{84F7FF5B-106A-4539-C590-883BFF94F26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10</xdr:row>
      <xdr:rowOff>0</xdr:rowOff>
    </xdr:from>
    <xdr:to>
      <xdr:col>3</xdr:col>
      <xdr:colOff>1181100</xdr:colOff>
      <xdr:row>11</xdr:row>
      <xdr:rowOff>171450</xdr:rowOff>
    </xdr:to>
    <xdr:pic>
      <xdr:nvPicPr>
        <xdr:cNvPr id="13" name="Picture 12">
          <a:extLst>
            <a:ext uri="{FF2B5EF4-FFF2-40B4-BE49-F238E27FC236}">
              <a16:creationId xmlns:a16="http://schemas.microsoft.com/office/drawing/2014/main" id="{5906A3BB-7781-4625-96D0-8BB5F2746FEB}"/>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552450"/>
          <a:ext cx="5943600"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13</xdr:row>
      <xdr:rowOff>0</xdr:rowOff>
    </xdr:from>
    <xdr:to>
      <xdr:col>3</xdr:col>
      <xdr:colOff>298450</xdr:colOff>
      <xdr:row>14</xdr:row>
      <xdr:rowOff>177800</xdr:rowOff>
    </xdr:to>
    <xdr:pic>
      <xdr:nvPicPr>
        <xdr:cNvPr id="14" name="Picture 13">
          <a:extLst>
            <a:ext uri="{FF2B5EF4-FFF2-40B4-BE49-F238E27FC236}">
              <a16:creationId xmlns:a16="http://schemas.microsoft.com/office/drawing/2014/main" id="{245D4F28-9BA1-4A70-A9B1-7762BA1C4AF0}"/>
            </a:ext>
          </a:extLst>
        </xdr:cNvPr>
        <xdr:cNvPicPr>
          <a:picLocks noChangeAspect="1" noChangeArrowheads="1"/>
        </xdr:cNvPicPr>
      </xdr:nvPicPr>
      <xdr:blipFill>
        <a:blip xmlns:r="http://schemas.openxmlformats.org/officeDocument/2006/relationships" r:embed="rId2">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1104900"/>
          <a:ext cx="5060950" cy="361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15</xdr:row>
      <xdr:rowOff>0</xdr:rowOff>
    </xdr:from>
    <xdr:to>
      <xdr:col>3</xdr:col>
      <xdr:colOff>1181100</xdr:colOff>
      <xdr:row>17</xdr:row>
      <xdr:rowOff>165100</xdr:rowOff>
    </xdr:to>
    <xdr:pic>
      <xdr:nvPicPr>
        <xdr:cNvPr id="15" name="Picture 14">
          <a:extLst>
            <a:ext uri="{FF2B5EF4-FFF2-40B4-BE49-F238E27FC236}">
              <a16:creationId xmlns:a16="http://schemas.microsoft.com/office/drawing/2014/main" id="{1AD14F95-5E8F-4415-A845-F32CDE7B176C}"/>
            </a:ext>
          </a:extLst>
        </xdr:cNvPr>
        <xdr:cNvPicPr>
          <a:picLocks noChangeAspect="1" noChangeArrowheads="1"/>
        </xdr:cNvPicPr>
      </xdr:nvPicPr>
      <xdr:blipFill>
        <a:blip xmlns:r="http://schemas.openxmlformats.org/officeDocument/2006/relationships" r:embed="rId3">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1473200"/>
          <a:ext cx="5943600"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23</xdr:row>
      <xdr:rowOff>0</xdr:rowOff>
    </xdr:from>
    <xdr:to>
      <xdr:col>1</xdr:col>
      <xdr:colOff>2978150</xdr:colOff>
      <xdr:row>26</xdr:row>
      <xdr:rowOff>76200</xdr:rowOff>
    </xdr:to>
    <xdr:pic>
      <xdr:nvPicPr>
        <xdr:cNvPr id="16" name="Picture 15">
          <a:extLst>
            <a:ext uri="{FF2B5EF4-FFF2-40B4-BE49-F238E27FC236}">
              <a16:creationId xmlns:a16="http://schemas.microsoft.com/office/drawing/2014/main" id="{A3A012B8-13B4-4B18-AC05-96184A6E728D}"/>
            </a:ext>
          </a:extLst>
        </xdr:cNvPr>
        <xdr:cNvPicPr>
          <a:picLocks noChangeAspect="1" noChangeArrowheads="1"/>
        </xdr:cNvPicPr>
      </xdr:nvPicPr>
      <xdr:blipFill>
        <a:blip xmlns:r="http://schemas.openxmlformats.org/officeDocument/2006/relationships" r:embed="rId4">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2946400"/>
          <a:ext cx="3587750" cy="628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27</xdr:row>
      <xdr:rowOff>0</xdr:rowOff>
    </xdr:from>
    <xdr:to>
      <xdr:col>3</xdr:col>
      <xdr:colOff>1181100</xdr:colOff>
      <xdr:row>29</xdr:row>
      <xdr:rowOff>165100</xdr:rowOff>
    </xdr:to>
    <xdr:pic>
      <xdr:nvPicPr>
        <xdr:cNvPr id="17" name="Picture 16">
          <a:extLst>
            <a:ext uri="{FF2B5EF4-FFF2-40B4-BE49-F238E27FC236}">
              <a16:creationId xmlns:a16="http://schemas.microsoft.com/office/drawing/2014/main" id="{45E0742E-4A03-467E-B6F2-A1932F91743B}"/>
            </a:ext>
          </a:extLst>
        </xdr:cNvPr>
        <xdr:cNvPicPr>
          <a:picLocks noChangeAspect="1" noChangeArrowheads="1"/>
        </xdr:cNvPicPr>
      </xdr:nvPicPr>
      <xdr:blipFill>
        <a:blip xmlns:r="http://schemas.openxmlformats.org/officeDocument/2006/relationships" r:embed="rId5">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3683000"/>
          <a:ext cx="5943600" cy="53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7</xdr:row>
      <xdr:rowOff>0</xdr:rowOff>
    </xdr:from>
    <xdr:to>
      <xdr:col>3</xdr:col>
      <xdr:colOff>107950</xdr:colOff>
      <xdr:row>7</xdr:row>
      <xdr:rowOff>177800</xdr:rowOff>
    </xdr:to>
    <xdr:pic>
      <xdr:nvPicPr>
        <xdr:cNvPr id="18" name="Picture 17">
          <a:extLst>
            <a:ext uri="{FF2B5EF4-FFF2-40B4-BE49-F238E27FC236}">
              <a16:creationId xmlns:a16="http://schemas.microsoft.com/office/drawing/2014/main" id="{19D4C51B-BD84-4831-8A21-18F1CA2437D2}"/>
            </a:ext>
          </a:extLst>
        </xdr:cNvPr>
        <xdr:cNvPicPr>
          <a:picLocks noChangeAspect="1" noChangeArrowheads="1"/>
        </xdr:cNvPicPr>
      </xdr:nvPicPr>
      <xdr:blipFill>
        <a:blip xmlns:r="http://schemas.openxmlformats.org/officeDocument/2006/relationships" r:embed="rId6">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0"/>
          <a:ext cx="4870450" cy="177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22</xdr:row>
      <xdr:rowOff>38100</xdr:rowOff>
    </xdr:from>
    <xdr:to>
      <xdr:col>3</xdr:col>
      <xdr:colOff>107950</xdr:colOff>
      <xdr:row>23</xdr:row>
      <xdr:rowOff>31750</xdr:rowOff>
    </xdr:to>
    <xdr:pic>
      <xdr:nvPicPr>
        <xdr:cNvPr id="19" name="Picture 18">
          <a:extLst>
            <a:ext uri="{FF2B5EF4-FFF2-40B4-BE49-F238E27FC236}">
              <a16:creationId xmlns:a16="http://schemas.microsoft.com/office/drawing/2014/main" id="{54820EF3-0D9A-4289-929A-3160CD67580A}"/>
            </a:ext>
          </a:extLst>
        </xdr:cNvPr>
        <xdr:cNvPicPr>
          <a:picLocks noChangeAspect="1" noChangeArrowheads="1"/>
        </xdr:cNvPicPr>
      </xdr:nvPicPr>
      <xdr:blipFill>
        <a:blip xmlns:r="http://schemas.openxmlformats.org/officeDocument/2006/relationships" r:embed="rId6">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2800350"/>
          <a:ext cx="4870450" cy="1778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33</xdr:row>
      <xdr:rowOff>0</xdr:rowOff>
    </xdr:from>
    <xdr:to>
      <xdr:col>3</xdr:col>
      <xdr:colOff>1181100</xdr:colOff>
      <xdr:row>34</xdr:row>
      <xdr:rowOff>171450</xdr:rowOff>
    </xdr:to>
    <xdr:pic>
      <xdr:nvPicPr>
        <xdr:cNvPr id="20" name="Picture 19">
          <a:extLst>
            <a:ext uri="{FF2B5EF4-FFF2-40B4-BE49-F238E27FC236}">
              <a16:creationId xmlns:a16="http://schemas.microsoft.com/office/drawing/2014/main" id="{0B7F42BE-2E76-4797-AFB4-6EBA48B76A8B}"/>
            </a:ext>
          </a:extLst>
        </xdr:cNvPr>
        <xdr:cNvPicPr>
          <a:picLocks noChangeAspect="1" noChangeArrowheads="1"/>
        </xdr:cNvPicPr>
      </xdr:nvPicPr>
      <xdr:blipFill>
        <a:blip xmlns:r="http://schemas.openxmlformats.org/officeDocument/2006/relationships" r:embed="rId7">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4787900"/>
          <a:ext cx="5943600" cy="355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38</xdr:row>
      <xdr:rowOff>0</xdr:rowOff>
    </xdr:from>
    <xdr:to>
      <xdr:col>1</xdr:col>
      <xdr:colOff>2082800</xdr:colOff>
      <xdr:row>39</xdr:row>
      <xdr:rowOff>177800</xdr:rowOff>
    </xdr:to>
    <xdr:pic>
      <xdr:nvPicPr>
        <xdr:cNvPr id="21" name="Picture 20">
          <a:extLst>
            <a:ext uri="{FF2B5EF4-FFF2-40B4-BE49-F238E27FC236}">
              <a16:creationId xmlns:a16="http://schemas.microsoft.com/office/drawing/2014/main" id="{4271EFC7-2A80-4669-8C79-68F738105C1D}"/>
            </a:ext>
          </a:extLst>
        </xdr:cNvPr>
        <xdr:cNvPicPr>
          <a:picLocks noChangeAspect="1" noChangeArrowheads="1"/>
        </xdr:cNvPicPr>
      </xdr:nvPicPr>
      <xdr:blipFill>
        <a:blip xmlns:r="http://schemas.openxmlformats.org/officeDocument/2006/relationships" r:embed="rId8">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5708650"/>
          <a:ext cx="2692400" cy="361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41</xdr:row>
      <xdr:rowOff>0</xdr:rowOff>
    </xdr:from>
    <xdr:to>
      <xdr:col>3</xdr:col>
      <xdr:colOff>1117600</xdr:colOff>
      <xdr:row>42</xdr:row>
      <xdr:rowOff>177800</xdr:rowOff>
    </xdr:to>
    <xdr:pic>
      <xdr:nvPicPr>
        <xdr:cNvPr id="22" name="Picture 21">
          <a:extLst>
            <a:ext uri="{FF2B5EF4-FFF2-40B4-BE49-F238E27FC236}">
              <a16:creationId xmlns:a16="http://schemas.microsoft.com/office/drawing/2014/main" id="{FB2CDE7F-A464-4008-8128-8600BED5C4F6}"/>
            </a:ext>
          </a:extLst>
        </xdr:cNvPr>
        <xdr:cNvPicPr>
          <a:picLocks noChangeAspect="1" noChangeArrowheads="1"/>
        </xdr:cNvPicPr>
      </xdr:nvPicPr>
      <xdr:blipFill>
        <a:blip xmlns:r="http://schemas.openxmlformats.org/officeDocument/2006/relationships" r:embed="rId9">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6261100"/>
          <a:ext cx="5880100" cy="361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44</xdr:row>
      <xdr:rowOff>0</xdr:rowOff>
    </xdr:from>
    <xdr:to>
      <xdr:col>3</xdr:col>
      <xdr:colOff>831850</xdr:colOff>
      <xdr:row>45</xdr:row>
      <xdr:rowOff>177800</xdr:rowOff>
    </xdr:to>
    <xdr:pic>
      <xdr:nvPicPr>
        <xdr:cNvPr id="23" name="Picture 22">
          <a:extLst>
            <a:ext uri="{FF2B5EF4-FFF2-40B4-BE49-F238E27FC236}">
              <a16:creationId xmlns:a16="http://schemas.microsoft.com/office/drawing/2014/main" id="{5E0198CA-1BF4-4675-BB8B-6A6312E8BC72}"/>
            </a:ext>
          </a:extLst>
        </xdr:cNvPr>
        <xdr:cNvPicPr>
          <a:picLocks noChangeAspect="1" noChangeArrowheads="1"/>
        </xdr:cNvPicPr>
      </xdr:nvPicPr>
      <xdr:blipFill>
        <a:blip xmlns:r="http://schemas.openxmlformats.org/officeDocument/2006/relationships" r:embed="rId10">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0" y="6813550"/>
          <a:ext cx="5594350" cy="3619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334962</xdr:colOff>
      <xdr:row>12</xdr:row>
      <xdr:rowOff>144462</xdr:rowOff>
    </xdr:from>
    <xdr:to>
      <xdr:col>6</xdr:col>
      <xdr:colOff>144462</xdr:colOff>
      <xdr:row>29</xdr:row>
      <xdr:rowOff>19050</xdr:rowOff>
    </xdr:to>
    <xdr:graphicFrame macro="">
      <xdr:nvGraphicFramePr>
        <xdr:cNvPr id="3" name="Chart 2">
          <a:extLst>
            <a:ext uri="{FF2B5EF4-FFF2-40B4-BE49-F238E27FC236}">
              <a16:creationId xmlns:a16="http://schemas.microsoft.com/office/drawing/2014/main" id="{33DA2715-5C2C-6BF7-46E8-983676139F5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238125</xdr:colOff>
      <xdr:row>21</xdr:row>
      <xdr:rowOff>161925</xdr:rowOff>
    </xdr:from>
    <xdr:to>
      <xdr:col>12</xdr:col>
      <xdr:colOff>542925</xdr:colOff>
      <xdr:row>36</xdr:row>
      <xdr:rowOff>47625</xdr:rowOff>
    </xdr:to>
    <xdr:graphicFrame macro="">
      <xdr:nvGraphicFramePr>
        <xdr:cNvPr id="4" name="Chart 3">
          <a:extLst>
            <a:ext uri="{FF2B5EF4-FFF2-40B4-BE49-F238E27FC236}">
              <a16:creationId xmlns:a16="http://schemas.microsoft.com/office/drawing/2014/main" id="{ED204B28-30A3-4DBA-859D-36E55760D7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463550</xdr:colOff>
      <xdr:row>21</xdr:row>
      <xdr:rowOff>47625</xdr:rowOff>
    </xdr:from>
    <xdr:to>
      <xdr:col>19</xdr:col>
      <xdr:colOff>158750</xdr:colOff>
      <xdr:row>35</xdr:row>
      <xdr:rowOff>123825</xdr:rowOff>
    </xdr:to>
    <xdr:graphicFrame macro="">
      <xdr:nvGraphicFramePr>
        <xdr:cNvPr id="6" name="Chart 5">
          <a:extLst>
            <a:ext uri="{FF2B5EF4-FFF2-40B4-BE49-F238E27FC236}">
              <a16:creationId xmlns:a16="http://schemas.microsoft.com/office/drawing/2014/main" id="{39CF4DF8-AA6D-4DFD-8162-D71DD15C77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19</xdr:col>
      <xdr:colOff>152400</xdr:colOff>
      <xdr:row>13</xdr:row>
      <xdr:rowOff>76200</xdr:rowOff>
    </xdr:from>
    <xdr:to>
      <xdr:col>26</xdr:col>
      <xdr:colOff>457200</xdr:colOff>
      <xdr:row>27</xdr:row>
      <xdr:rowOff>152400</xdr:rowOff>
    </xdr:to>
    <xdr:graphicFrame macro="">
      <xdr:nvGraphicFramePr>
        <xdr:cNvPr id="7" name="Chart 6">
          <a:extLst>
            <a:ext uri="{FF2B5EF4-FFF2-40B4-BE49-F238E27FC236}">
              <a16:creationId xmlns:a16="http://schemas.microsoft.com/office/drawing/2014/main" id="{5AE2961E-A921-4A02-B3DE-22283BD3969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26</xdr:col>
      <xdr:colOff>409575</xdr:colOff>
      <xdr:row>13</xdr:row>
      <xdr:rowOff>76200</xdr:rowOff>
    </xdr:from>
    <xdr:to>
      <xdr:col>34</xdr:col>
      <xdr:colOff>104775</xdr:colOff>
      <xdr:row>27</xdr:row>
      <xdr:rowOff>152400</xdr:rowOff>
    </xdr:to>
    <xdr:graphicFrame macro="">
      <xdr:nvGraphicFramePr>
        <xdr:cNvPr id="8" name="Chart 7">
          <a:extLst>
            <a:ext uri="{FF2B5EF4-FFF2-40B4-BE49-F238E27FC236}">
              <a16:creationId xmlns:a16="http://schemas.microsoft.com/office/drawing/2014/main" id="{9F1662EE-D775-4326-8547-D25362DC709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428625</xdr:colOff>
      <xdr:row>0</xdr:row>
      <xdr:rowOff>161925</xdr:rowOff>
    </xdr:from>
    <xdr:to>
      <xdr:col>17</xdr:col>
      <xdr:colOff>447675</xdr:colOff>
      <xdr:row>19</xdr:row>
      <xdr:rowOff>152400</xdr:rowOff>
    </xdr:to>
    <xdr:graphicFrame macro="">
      <xdr:nvGraphicFramePr>
        <xdr:cNvPr id="2" name="Chart 1">
          <a:extLst>
            <a:ext uri="{FF2B5EF4-FFF2-40B4-BE49-F238E27FC236}">
              <a16:creationId xmlns:a16="http://schemas.microsoft.com/office/drawing/2014/main" id="{25670890-1A09-9311-E6B1-19DD703FC4D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98425</xdr:colOff>
      <xdr:row>29</xdr:row>
      <xdr:rowOff>53975</xdr:rowOff>
    </xdr:from>
    <xdr:to>
      <xdr:col>23</xdr:col>
      <xdr:colOff>403225</xdr:colOff>
      <xdr:row>42</xdr:row>
      <xdr:rowOff>34925</xdr:rowOff>
    </xdr:to>
    <xdr:graphicFrame macro="">
      <xdr:nvGraphicFramePr>
        <xdr:cNvPr id="5" name="Chart 4">
          <a:extLst>
            <a:ext uri="{FF2B5EF4-FFF2-40B4-BE49-F238E27FC236}">
              <a16:creationId xmlns:a16="http://schemas.microsoft.com/office/drawing/2014/main" id="{3375D8E5-3509-E173-BBA9-7050F3A29BF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11</xdr:col>
      <xdr:colOff>117474</xdr:colOff>
      <xdr:row>1</xdr:row>
      <xdr:rowOff>114300</xdr:rowOff>
    </xdr:from>
    <xdr:to>
      <xdr:col>20</xdr:col>
      <xdr:colOff>476249</xdr:colOff>
      <xdr:row>21</xdr:row>
      <xdr:rowOff>95250</xdr:rowOff>
    </xdr:to>
    <xdr:graphicFrame macro="">
      <xdr:nvGraphicFramePr>
        <xdr:cNvPr id="5" name="Chart 4">
          <a:extLst>
            <a:ext uri="{FF2B5EF4-FFF2-40B4-BE49-F238E27FC236}">
              <a16:creationId xmlns:a16="http://schemas.microsoft.com/office/drawing/2014/main" id="{180F6099-D905-A94C-7AAC-B14F29E4A02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0</xdr:colOff>
      <xdr:row>1</xdr:row>
      <xdr:rowOff>0</xdr:rowOff>
    </xdr:from>
    <xdr:to>
      <xdr:col>30</xdr:col>
      <xdr:colOff>358775</xdr:colOff>
      <xdr:row>20</xdr:row>
      <xdr:rowOff>165100</xdr:rowOff>
    </xdr:to>
    <xdr:graphicFrame macro="">
      <xdr:nvGraphicFramePr>
        <xdr:cNvPr id="3" name="Chart 2">
          <a:extLst>
            <a:ext uri="{FF2B5EF4-FFF2-40B4-BE49-F238E27FC236}">
              <a16:creationId xmlns:a16="http://schemas.microsoft.com/office/drawing/2014/main" id="{9F17227A-BB2D-40D1-8E41-41521BB61E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0</xdr:colOff>
      <xdr:row>23</xdr:row>
      <xdr:rowOff>0</xdr:rowOff>
    </xdr:from>
    <xdr:to>
      <xdr:col>20</xdr:col>
      <xdr:colOff>358775</xdr:colOff>
      <xdr:row>42</xdr:row>
      <xdr:rowOff>161925</xdr:rowOff>
    </xdr:to>
    <xdr:graphicFrame macro="">
      <xdr:nvGraphicFramePr>
        <xdr:cNvPr id="4" name="Chart 3">
          <a:extLst>
            <a:ext uri="{FF2B5EF4-FFF2-40B4-BE49-F238E27FC236}">
              <a16:creationId xmlns:a16="http://schemas.microsoft.com/office/drawing/2014/main" id="{E41D3DF9-0B5F-4F26-99A1-92E9C049A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21</xdr:col>
      <xdr:colOff>76200</xdr:colOff>
      <xdr:row>22</xdr:row>
      <xdr:rowOff>161925</xdr:rowOff>
    </xdr:from>
    <xdr:to>
      <xdr:col>30</xdr:col>
      <xdr:colOff>434975</xdr:colOff>
      <xdr:row>42</xdr:row>
      <xdr:rowOff>139700</xdr:rowOff>
    </xdr:to>
    <xdr:graphicFrame macro="">
      <xdr:nvGraphicFramePr>
        <xdr:cNvPr id="6" name="Chart 5">
          <a:extLst>
            <a:ext uri="{FF2B5EF4-FFF2-40B4-BE49-F238E27FC236}">
              <a16:creationId xmlns:a16="http://schemas.microsoft.com/office/drawing/2014/main" id="{53523C10-E93B-4440-B54C-80A7716F5E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13</xdr:col>
      <xdr:colOff>473075</xdr:colOff>
      <xdr:row>20</xdr:row>
      <xdr:rowOff>44451</xdr:rowOff>
    </xdr:from>
    <xdr:to>
      <xdr:col>21</xdr:col>
      <xdr:colOff>168275</xdr:colOff>
      <xdr:row>34</xdr:row>
      <xdr:rowOff>84666</xdr:rowOff>
    </xdr:to>
    <xdr:graphicFrame macro="">
      <xdr:nvGraphicFramePr>
        <xdr:cNvPr id="2" name="Chart 1">
          <a:extLst>
            <a:ext uri="{FF2B5EF4-FFF2-40B4-BE49-F238E27FC236}">
              <a16:creationId xmlns:a16="http://schemas.microsoft.com/office/drawing/2014/main" id="{8166B3EF-A444-82CE-F573-3C6E676D939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19</xdr:col>
      <xdr:colOff>509587</xdr:colOff>
      <xdr:row>5</xdr:row>
      <xdr:rowOff>65087</xdr:rowOff>
    </xdr:from>
    <xdr:to>
      <xdr:col>27</xdr:col>
      <xdr:colOff>204787</xdr:colOff>
      <xdr:row>20</xdr:row>
      <xdr:rowOff>103187</xdr:rowOff>
    </xdr:to>
    <xdr:graphicFrame macro="">
      <xdr:nvGraphicFramePr>
        <xdr:cNvPr id="3" name="Chart 2">
          <a:extLst>
            <a:ext uri="{FF2B5EF4-FFF2-40B4-BE49-F238E27FC236}">
              <a16:creationId xmlns:a16="http://schemas.microsoft.com/office/drawing/2014/main" id="{0D314636-B91E-D173-AFE1-02F70D527C6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xdr:col>
      <xdr:colOff>0</xdr:colOff>
      <xdr:row>5</xdr:row>
      <xdr:rowOff>0</xdr:rowOff>
    </xdr:from>
    <xdr:to>
      <xdr:col>41</xdr:col>
      <xdr:colOff>304800</xdr:colOff>
      <xdr:row>34</xdr:row>
      <xdr:rowOff>101600</xdr:rowOff>
    </xdr:to>
    <xdr:graphicFrame macro="">
      <xdr:nvGraphicFramePr>
        <xdr:cNvPr id="4" name="Chart 3">
          <a:extLst>
            <a:ext uri="{FF2B5EF4-FFF2-40B4-BE49-F238E27FC236}">
              <a16:creationId xmlns:a16="http://schemas.microsoft.com/office/drawing/2014/main" id="{80F66AF7-4A64-4EB5-84F4-A49A3F261B7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295275</xdr:colOff>
      <xdr:row>5</xdr:row>
      <xdr:rowOff>4762</xdr:rowOff>
    </xdr:from>
    <xdr:to>
      <xdr:col>17</xdr:col>
      <xdr:colOff>600075</xdr:colOff>
      <xdr:row>19</xdr:row>
      <xdr:rowOff>80962</xdr:rowOff>
    </xdr:to>
    <xdr:graphicFrame macro="">
      <xdr:nvGraphicFramePr>
        <xdr:cNvPr id="5" name="Chart 4">
          <a:extLst>
            <a:ext uri="{FF2B5EF4-FFF2-40B4-BE49-F238E27FC236}">
              <a16:creationId xmlns:a16="http://schemas.microsoft.com/office/drawing/2014/main" id="{DE3BEC92-DAF5-33DD-C722-34E77AAF5E7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324908</xdr:colOff>
      <xdr:row>21</xdr:row>
      <xdr:rowOff>47625</xdr:rowOff>
    </xdr:from>
    <xdr:to>
      <xdr:col>14</xdr:col>
      <xdr:colOff>324908</xdr:colOff>
      <xdr:row>39</xdr:row>
      <xdr:rowOff>84667</xdr:rowOff>
    </xdr:to>
    <xdr:graphicFrame macro="">
      <xdr:nvGraphicFramePr>
        <xdr:cNvPr id="6" name="Chart 5">
          <a:extLst>
            <a:ext uri="{FF2B5EF4-FFF2-40B4-BE49-F238E27FC236}">
              <a16:creationId xmlns:a16="http://schemas.microsoft.com/office/drawing/2014/main" id="{2F6EC9D7-667F-62C3-29F8-3C4F50D6615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22</xdr:col>
      <xdr:colOff>0</xdr:colOff>
      <xdr:row>21</xdr:row>
      <xdr:rowOff>0</xdr:rowOff>
    </xdr:from>
    <xdr:to>
      <xdr:col>29</xdr:col>
      <xdr:colOff>304800</xdr:colOff>
      <xdr:row>35</xdr:row>
      <xdr:rowOff>40215</xdr:rowOff>
    </xdr:to>
    <xdr:graphicFrame macro="">
      <xdr:nvGraphicFramePr>
        <xdr:cNvPr id="7" name="Chart 6">
          <a:extLst>
            <a:ext uri="{FF2B5EF4-FFF2-40B4-BE49-F238E27FC236}">
              <a16:creationId xmlns:a16="http://schemas.microsoft.com/office/drawing/2014/main" id="{6C93BB50-D2E7-47AD-806B-BFC6177F266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14</xdr:col>
      <xdr:colOff>152400</xdr:colOff>
      <xdr:row>32</xdr:row>
      <xdr:rowOff>84137</xdr:rowOff>
    </xdr:from>
    <xdr:to>
      <xdr:col>21</xdr:col>
      <xdr:colOff>457200</xdr:colOff>
      <xdr:row>45</xdr:row>
      <xdr:rowOff>112712</xdr:rowOff>
    </xdr:to>
    <xdr:graphicFrame macro="">
      <xdr:nvGraphicFramePr>
        <xdr:cNvPr id="8" name="Chart 7">
          <a:extLst>
            <a:ext uri="{FF2B5EF4-FFF2-40B4-BE49-F238E27FC236}">
              <a16:creationId xmlns:a16="http://schemas.microsoft.com/office/drawing/2014/main" id="{98D4ED36-3EC4-D694-22B7-FBAAA1DD4B2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3.xml><?xml version="1.0" encoding="utf-8"?>
<c:userShapes xmlns:c="http://schemas.openxmlformats.org/drawingml/2006/chart">
  <cdr:relSizeAnchor xmlns:cdr="http://schemas.openxmlformats.org/drawingml/2006/chartDrawing">
    <cdr:from>
      <cdr:x>0</cdr:x>
      <cdr:y>0</cdr:y>
    </cdr:from>
    <cdr:to>
      <cdr:x>1</cdr:x>
      <cdr:y>1</cdr:y>
    </cdr:to>
    <cdr:pic>
      <cdr:nvPicPr>
        <cdr:cNvPr id="2" name="chart">
          <a:extLst xmlns:a="http://schemas.openxmlformats.org/drawingml/2006/main">
            <a:ext uri="{FF2B5EF4-FFF2-40B4-BE49-F238E27FC236}">
              <a16:creationId xmlns:a16="http://schemas.microsoft.com/office/drawing/2014/main" id="{7C66FF9F-937A-441F-66B5-1954CD2BB9CB}"/>
            </a:ext>
          </a:extLst>
        </cdr:cNvPr>
        <cdr:cNvPicPr>
          <a:picLocks xmlns:a="http://schemas.openxmlformats.org/drawingml/2006/main" noChangeAspect="1"/>
        </cdr:cNvPicPr>
      </cdr:nvPicPr>
      <cdr:blipFill>
        <a:blip xmlns:a="http://schemas.openxmlformats.org/drawingml/2006/main" xmlns:r="http://schemas.openxmlformats.org/officeDocument/2006/relationships" r:embed="rId1"/>
        <a:stretch xmlns:a="http://schemas.openxmlformats.org/drawingml/2006/main">
          <a:fillRect/>
        </a:stretch>
      </cdr:blipFill>
      <cdr:spPr>
        <a:xfrm xmlns:a="http://schemas.openxmlformats.org/drawingml/2006/main">
          <a:off x="0" y="0"/>
          <a:ext cx="19094450" cy="13696950"/>
        </a:xfrm>
        <a:prstGeom xmlns:a="http://schemas.openxmlformats.org/drawingml/2006/main" prst="rect">
          <a:avLst/>
        </a:prstGeom>
      </cdr:spPr>
    </cdr:pic>
  </cdr:relSizeAnchor>
</c:userShapes>
</file>

<file path=xl/drawings/drawing14.xml><?xml version="1.0" encoding="utf-8"?>
<xdr:wsDr xmlns:xdr="http://schemas.openxmlformats.org/drawingml/2006/spreadsheetDrawing" xmlns:a="http://schemas.openxmlformats.org/drawingml/2006/main">
  <xdr:twoCellAnchor>
    <xdr:from>
      <xdr:col>7</xdr:col>
      <xdr:colOff>492125</xdr:colOff>
      <xdr:row>8</xdr:row>
      <xdr:rowOff>168275</xdr:rowOff>
    </xdr:from>
    <xdr:to>
      <xdr:col>15</xdr:col>
      <xdr:colOff>187325</xdr:colOff>
      <xdr:row>23</xdr:row>
      <xdr:rowOff>149225</xdr:rowOff>
    </xdr:to>
    <xdr:graphicFrame macro="">
      <xdr:nvGraphicFramePr>
        <xdr:cNvPr id="4" name="Chart 3">
          <a:extLst>
            <a:ext uri="{FF2B5EF4-FFF2-40B4-BE49-F238E27FC236}">
              <a16:creationId xmlns:a16="http://schemas.microsoft.com/office/drawing/2014/main" id="{1DE83F15-FE02-30C5-5C6E-1CF80D2E8DE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44</xdr:col>
      <xdr:colOff>17462</xdr:colOff>
      <xdr:row>8</xdr:row>
      <xdr:rowOff>36512</xdr:rowOff>
    </xdr:from>
    <xdr:to>
      <xdr:col>51</xdr:col>
      <xdr:colOff>115887</xdr:colOff>
      <xdr:row>25</xdr:row>
      <xdr:rowOff>20637</xdr:rowOff>
    </xdr:to>
    <xdr:graphicFrame macro="">
      <xdr:nvGraphicFramePr>
        <xdr:cNvPr id="4" name="Chart 3">
          <a:extLst>
            <a:ext uri="{FF2B5EF4-FFF2-40B4-BE49-F238E27FC236}">
              <a16:creationId xmlns:a16="http://schemas.microsoft.com/office/drawing/2014/main" id="{47401E2E-8B43-DA0D-855B-D4C156A3250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35</xdr:row>
      <xdr:rowOff>0</xdr:rowOff>
    </xdr:from>
    <xdr:to>
      <xdr:col>6</xdr:col>
      <xdr:colOff>0</xdr:colOff>
      <xdr:row>59</xdr:row>
      <xdr:rowOff>177800</xdr:rowOff>
    </xdr:to>
    <xdr:pic>
      <xdr:nvPicPr>
        <xdr:cNvPr id="2" name="Picture 1" descr="Table&#10;&#10;Description automatically generated">
          <a:extLst>
            <a:ext uri="{FF2B5EF4-FFF2-40B4-BE49-F238E27FC236}">
              <a16:creationId xmlns:a16="http://schemas.microsoft.com/office/drawing/2014/main" id="{E18122B3-D3A7-4891-B8C6-2030D091B1C2}"/>
            </a:ext>
          </a:extLst>
        </xdr:cNvPr>
        <xdr:cNvPicPr>
          <a:picLocks noChangeAspect="1"/>
        </xdr:cNvPicPr>
      </xdr:nvPicPr>
      <xdr:blipFill>
        <a:blip xmlns:r="http://schemas.openxmlformats.org/officeDocument/2006/relationships" r:embed="rId1"/>
        <a:stretch>
          <a:fillRect/>
        </a:stretch>
      </xdr:blipFill>
      <xdr:spPr>
        <a:xfrm>
          <a:off x="0" y="6457950"/>
          <a:ext cx="5124450" cy="4597400"/>
        </a:xfrm>
        <a:prstGeom prst="rect">
          <a:avLst/>
        </a:prstGeom>
      </xdr:spPr>
    </xdr:pic>
    <xdr:clientData/>
  </xdr:twoCellAnchor>
  <xdr:twoCellAnchor>
    <xdr:from>
      <xdr:col>9</xdr:col>
      <xdr:colOff>485775</xdr:colOff>
      <xdr:row>33</xdr:row>
      <xdr:rowOff>79375</xdr:rowOff>
    </xdr:from>
    <xdr:to>
      <xdr:col>17</xdr:col>
      <xdr:colOff>180975</xdr:colOff>
      <xdr:row>48</xdr:row>
      <xdr:rowOff>60325</xdr:rowOff>
    </xdr:to>
    <xdr:graphicFrame macro="">
      <xdr:nvGraphicFramePr>
        <xdr:cNvPr id="3" name="Chart 2">
          <a:extLst>
            <a:ext uri="{FF2B5EF4-FFF2-40B4-BE49-F238E27FC236}">
              <a16:creationId xmlns:a16="http://schemas.microsoft.com/office/drawing/2014/main" id="{9A5545D1-E74A-3FAE-B934-8B3FFC90562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9BB6FC4-4A11-4BEF-8D20-7B86E949C0C4}" name="Table1" displayName="Table1" ref="A4:E16" totalsRowShown="0">
  <autoFilter ref="A4:E16" xr:uid="{79BB6FC4-4A11-4BEF-8D20-7B86E949C0C4}"/>
  <tableColumns count="5">
    <tableColumn id="1" xr3:uid="{2B147AB2-D750-4B3D-8F0F-84DEB65ED305}" name="Column1"/>
    <tableColumn id="2" xr3:uid="{4178B5D6-AF80-4D6E-A44E-7ACE474A8F24}" name="ETS"/>
    <tableColumn id="3" xr3:uid="{7BF98CFB-56CA-4A54-AB76-C22995FEFA2D}" name="home battery"/>
    <tableColumn id="4" xr3:uid="{102D2E4F-A5C8-45B6-91D3-4BCF8CC0210D}" name="EV battery"/>
    <tableColumn id="5" xr3:uid="{025CBCF4-B176-4393-88C7-3B78764BB294}" name="GSHP/HPWH"/>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Custom 1">
      <a:dk1>
        <a:sysClr val="windowText" lastClr="000000"/>
      </a:dk1>
      <a:lt1>
        <a:sysClr val="window" lastClr="FFFFFF"/>
      </a:lt1>
      <a:dk2>
        <a:srgbClr val="70AD47"/>
      </a:dk2>
      <a:lt2>
        <a:srgbClr val="E2EFD9"/>
      </a:lt2>
      <a:accent1>
        <a:srgbClr val="375623"/>
      </a:accent1>
      <a:accent2>
        <a:srgbClr val="538135"/>
      </a:accent2>
      <a:accent3>
        <a:srgbClr val="A5A5A5"/>
      </a:accent3>
      <a:accent4>
        <a:srgbClr val="FFC000"/>
      </a:accent4>
      <a:accent5>
        <a:srgbClr val="BF9000"/>
      </a:accent5>
      <a:accent6>
        <a:srgbClr val="70AD47"/>
      </a:accent6>
      <a:hlink>
        <a:srgbClr val="833C0B"/>
      </a:hlink>
      <a:folHlink>
        <a:srgbClr val="C55A11"/>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12.statcan.gc.ca/census-recensement/2021/dp-pd/prof/details/page.cfm?Lang=E&amp;SearchText=Ontario&amp;DGUIDlist=2021A000235&amp;GENDERlist=1,2,3&amp;STATISTIClist=1&amp;HEADERlist=0" TargetMode="External"/><Relationship Id="rId13" Type="http://schemas.openxmlformats.org/officeDocument/2006/relationships/hyperlink" Target="https://www3.dps.ny.gov/W/PSCWeb.nsf/ca7cd46b41e6d01f0525685800545955/06f2fee55575bd8a852576e4006f9af7/$FILE/TRM%20Version%202%20December%2010,%202014.pdf" TargetMode="External"/><Relationship Id="rId18" Type="http://schemas.openxmlformats.org/officeDocument/2006/relationships/hyperlink" Target="https://www.ford.com/trucks/f150/f150-lightning/features/capability/" TargetMode="External"/><Relationship Id="rId3" Type="http://schemas.openxmlformats.org/officeDocument/2006/relationships/hyperlink" Target="https://www.ndh-ltd.co.uk/sites/default/files/2020-08/Tesla%20Battery%20User%20Guide.pdf" TargetMode="External"/><Relationship Id="rId7" Type="http://schemas.openxmlformats.org/officeDocument/2006/relationships/hyperlink" Target="https://oee.nrcan.gc.ca/corporate/statistics/neud/dpa/showTable.cfm?type=CP&amp;sector=res&amp;juris=on&amp;rn=15&amp;page=0" TargetMode="External"/><Relationship Id="rId12" Type="http://schemas.openxmlformats.org/officeDocument/2006/relationships/hyperlink" Target="https://oee.nrcan.gc.ca/corporate/statistics/neud/dpa/showTable.cfm?type=CP&amp;sector=res&amp;juris=on&amp;rn=23&amp;page=0" TargetMode="External"/><Relationship Id="rId17" Type="http://schemas.openxmlformats.org/officeDocument/2006/relationships/hyperlink" Target="https://www.tesla.com/en_ca/powerwall" TargetMode="External"/><Relationship Id="rId2" Type="http://schemas.openxmlformats.org/officeDocument/2006/relationships/hyperlink" Target="https://www.ndh-ltd.co.uk/sites/default/files/2020-08/Tesla%20Battery%20User%20Guide.pdf" TargetMode="External"/><Relationship Id="rId16" Type="http://schemas.openxmlformats.org/officeDocument/2006/relationships/hyperlink" Target="https://kubyenergy.ca/blog/complete-guide-to-tesla-powerwall-in-canada" TargetMode="External"/><Relationship Id="rId1" Type="http://schemas.openxmlformats.org/officeDocument/2006/relationships/hyperlink" Target="https://www.steffes.com/wp-content/uploads/2020/12/Steffes-Forced-Air-Furnace.pdf" TargetMode="External"/><Relationship Id="rId6" Type="http://schemas.openxmlformats.org/officeDocument/2006/relationships/hyperlink" Target="https://oee.nrcan.gc.ca/corporate/statistics/neud/dpa/showTable.cfm?type=CP&amp;sector=res&amp;juris=on&amp;rn=15&amp;page=0" TargetMode="External"/><Relationship Id="rId11" Type="http://schemas.openxmlformats.org/officeDocument/2006/relationships/hyperlink" Target="https://oee.nrcan.gc.ca/corporate/statistics/neud/dpa/showTable.cfm?type=CP&amp;sector=res&amp;juris=on&amp;rn=23&amp;page=0" TargetMode="External"/><Relationship Id="rId5" Type="http://schemas.openxmlformats.org/officeDocument/2006/relationships/hyperlink" Target="https://insideevs.com/news/508674/battery-capacity-ford-f150-lightning/%20%20%20%20(240V*48amps%20considering%20a%20Lvl.%202%20Charger,%20std.%20Range%20baterry)" TargetMode="External"/><Relationship Id="rId15" Type="http://schemas.openxmlformats.org/officeDocument/2006/relationships/hyperlink" Target="https://kubyenergy.ca/blog/complete-guide-to-tesla-powerwall-in-canada" TargetMode="External"/><Relationship Id="rId10" Type="http://schemas.openxmlformats.org/officeDocument/2006/relationships/hyperlink" Target="https://oee.nrcan.gc.ca/corporate/statistics/neud/dpa/showTable.cfm?type=CP&amp;sector=res&amp;juris=on&amp;rn=15&amp;page=0" TargetMode="External"/><Relationship Id="rId19" Type="http://schemas.openxmlformats.org/officeDocument/2006/relationships/hyperlink" Target="https://www.caranddriver.com/ford/f-150-lightning" TargetMode="External"/><Relationship Id="rId4" Type="http://schemas.openxmlformats.org/officeDocument/2006/relationships/hyperlink" Target="https://www12.statcan.gc.ca/census-recensement/2021/dp-pd/prof/details/page.cfm?Lang=E&amp;SearchText=Ontario&amp;DGUIDlist=2021A000235&amp;GENDERlist=1,2,3&amp;STATISTIClist=1&amp;HEADERlist=0" TargetMode="External"/><Relationship Id="rId9" Type="http://schemas.openxmlformats.org/officeDocument/2006/relationships/hyperlink" Target="https://www12.statcan.gc.ca/census-recensement/2021/dp-pd/prof/details/page.cfm?Lang=E&amp;SearchText=Ontario&amp;DGUIDlist=2021A000235&amp;GENDERlist=1,2,3&amp;STATISTIClist=1&amp;HEADERlist=0" TargetMode="External"/><Relationship Id="rId14" Type="http://schemas.openxmlformats.org/officeDocument/2006/relationships/hyperlink" Target="https://www.tesla.com/en_ca/powerwall"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hyperlink" Target="https://www.torontohydro.com/for-home/rates"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_rels/sheet15.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5.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C2900-C64F-4E8F-88DC-C4C96E04C7B1}">
  <dimension ref="A2:A16"/>
  <sheetViews>
    <sheetView workbookViewId="0">
      <selection activeCell="A4" sqref="A4"/>
    </sheetView>
  </sheetViews>
  <sheetFormatPr defaultColWidth="8.7109375" defaultRowHeight="15"/>
  <cols>
    <col min="1" max="1" width="148.140625" style="221" customWidth="1"/>
    <col min="2" max="16384" width="8.7109375" style="65"/>
  </cols>
  <sheetData>
    <row r="2" spans="1:1" ht="42">
      <c r="A2" s="220" t="s">
        <v>750</v>
      </c>
    </row>
    <row r="4" spans="1:1" ht="45">
      <c r="A4" s="223" t="s">
        <v>815</v>
      </c>
    </row>
    <row r="6" spans="1:1" ht="30">
      <c r="A6" s="222" t="s">
        <v>804</v>
      </c>
    </row>
    <row r="8" spans="1:1" ht="30">
      <c r="A8" s="222" t="s">
        <v>813</v>
      </c>
    </row>
    <row r="10" spans="1:1" ht="30">
      <c r="A10" s="222" t="s">
        <v>814</v>
      </c>
    </row>
    <row r="12" spans="1:1">
      <c r="A12" s="231" t="s">
        <v>803</v>
      </c>
    </row>
    <row r="13" spans="1:1">
      <c r="A13" s="185"/>
    </row>
    <row r="14" spans="1:1">
      <c r="A14" s="232" t="s">
        <v>801</v>
      </c>
    </row>
    <row r="16" spans="1:1">
      <c r="A16" s="232" t="s">
        <v>802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205"/>
  <sheetViews>
    <sheetView workbookViewId="0">
      <pane xSplit="1" ySplit="4" topLeftCell="B5" activePane="bottomRight" state="frozen"/>
      <selection pane="topRight" activeCell="B1" sqref="B1"/>
      <selection pane="bottomLeft" activeCell="A3" sqref="A3"/>
      <selection pane="bottomRight" activeCell="A11" sqref="A11"/>
    </sheetView>
  </sheetViews>
  <sheetFormatPr defaultRowHeight="15"/>
  <cols>
    <col min="5" max="10" width="8.7109375" style="2"/>
    <col min="11" max="16" width="9.42578125" customWidth="1"/>
    <col min="17" max="18" width="12" style="2" bestFit="1" customWidth="1"/>
    <col min="19" max="19" width="8.7109375" style="2"/>
    <col min="20" max="21" width="12" style="2" bestFit="1" customWidth="1"/>
    <col min="22" max="22" width="12" style="2" customWidth="1"/>
    <col min="29" max="34" width="8.7109375" style="174"/>
  </cols>
  <sheetData>
    <row r="1" spans="1:40" ht="18.75">
      <c r="A1" s="236" t="s">
        <v>806</v>
      </c>
      <c r="B1" s="236"/>
      <c r="C1" s="236"/>
      <c r="D1" s="236"/>
      <c r="E1" s="236"/>
      <c r="F1" s="236"/>
      <c r="G1" s="236"/>
      <c r="H1" s="236"/>
      <c r="I1" s="236"/>
      <c r="J1" s="236"/>
    </row>
    <row r="2" spans="1:40" s="228" customFormat="1" ht="18.75">
      <c r="A2" s="227"/>
      <c r="B2" s="227"/>
      <c r="C2" s="227"/>
      <c r="D2" s="227"/>
      <c r="E2" s="227"/>
      <c r="F2" s="227"/>
      <c r="G2" s="227"/>
      <c r="H2" s="227"/>
      <c r="I2" s="227"/>
      <c r="J2" s="227"/>
    </row>
    <row r="3" spans="1:40" s="3" customFormat="1">
      <c r="E3" s="239" t="s">
        <v>20</v>
      </c>
      <c r="F3" s="239"/>
      <c r="G3" s="239"/>
      <c r="H3" s="239"/>
      <c r="I3" s="239"/>
      <c r="J3" s="50"/>
      <c r="K3" s="237" t="s">
        <v>43</v>
      </c>
      <c r="L3" s="237"/>
      <c r="M3" s="237"/>
      <c r="N3" s="237"/>
      <c r="O3" s="237"/>
      <c r="P3" s="201"/>
      <c r="Q3" s="239" t="s">
        <v>451</v>
      </c>
      <c r="R3" s="239"/>
      <c r="S3" s="239"/>
      <c r="T3" s="239"/>
      <c r="U3" s="239"/>
      <c r="V3" s="50"/>
      <c r="W3" s="237" t="s">
        <v>176</v>
      </c>
      <c r="X3" s="237"/>
      <c r="Y3" s="237"/>
      <c r="Z3" s="237"/>
      <c r="AA3" s="237"/>
      <c r="AB3" s="237"/>
      <c r="AC3" s="238" t="s">
        <v>520</v>
      </c>
      <c r="AD3" s="238"/>
      <c r="AE3" s="238"/>
      <c r="AF3" s="238"/>
      <c r="AG3" s="238"/>
      <c r="AH3" s="238"/>
      <c r="AI3" s="237" t="s">
        <v>682</v>
      </c>
      <c r="AJ3" s="237"/>
      <c r="AK3" s="237"/>
      <c r="AL3" s="237"/>
      <c r="AM3" s="237"/>
      <c r="AN3" s="237"/>
    </row>
    <row r="4" spans="1:40" s="3" customFormat="1">
      <c r="A4" s="3" t="s">
        <v>0</v>
      </c>
      <c r="B4" s="3" t="s">
        <v>812</v>
      </c>
      <c r="C4" s="3" t="s">
        <v>1</v>
      </c>
      <c r="D4" s="3" t="s">
        <v>2</v>
      </c>
      <c r="E4" s="4" t="s">
        <v>3</v>
      </c>
      <c r="F4" s="4" t="s">
        <v>7</v>
      </c>
      <c r="G4" s="4" t="s">
        <v>4</v>
      </c>
      <c r="H4" s="4" t="s">
        <v>5</v>
      </c>
      <c r="I4" s="4" t="s">
        <v>6</v>
      </c>
      <c r="J4" s="4" t="s">
        <v>171</v>
      </c>
      <c r="K4" s="3">
        <v>-10</v>
      </c>
      <c r="L4" s="3">
        <v>-13.5</v>
      </c>
      <c r="M4" s="3">
        <v>-15</v>
      </c>
      <c r="N4" s="3">
        <v>-20</v>
      </c>
      <c r="O4" s="3">
        <v>-25</v>
      </c>
      <c r="P4" s="3">
        <v>-30</v>
      </c>
      <c r="Q4" s="4">
        <v>-10</v>
      </c>
      <c r="R4" s="4">
        <v>-13.5</v>
      </c>
      <c r="S4" s="4">
        <v>-15</v>
      </c>
      <c r="T4" s="4">
        <v>-20</v>
      </c>
      <c r="U4" s="4">
        <v>-25</v>
      </c>
      <c r="V4" s="4">
        <v>-30</v>
      </c>
      <c r="W4" s="3">
        <v>-10</v>
      </c>
      <c r="X4" s="3">
        <v>-13.5</v>
      </c>
      <c r="Y4" s="3">
        <v>-15</v>
      </c>
      <c r="Z4" s="3">
        <v>-20</v>
      </c>
      <c r="AA4" s="3">
        <v>-25</v>
      </c>
      <c r="AB4" s="3">
        <v>-30</v>
      </c>
      <c r="AC4" s="173">
        <v>-10</v>
      </c>
      <c r="AD4" s="173">
        <v>-13.5</v>
      </c>
      <c r="AE4" s="173">
        <v>-15</v>
      </c>
      <c r="AF4" s="173">
        <v>-20</v>
      </c>
      <c r="AG4" s="173">
        <v>-25</v>
      </c>
      <c r="AH4" s="173">
        <v>-30</v>
      </c>
      <c r="AI4" s="3">
        <v>-10</v>
      </c>
      <c r="AJ4" s="3">
        <v>-13.5</v>
      </c>
      <c r="AK4" s="3">
        <v>-15</v>
      </c>
      <c r="AL4" s="3">
        <v>-20</v>
      </c>
      <c r="AM4" s="3">
        <v>-25</v>
      </c>
      <c r="AN4" s="3">
        <v>-30</v>
      </c>
    </row>
    <row r="5" spans="1:40" s="3" customFormat="1" ht="21">
      <c r="A5" s="79" t="s">
        <v>467</v>
      </c>
      <c r="E5" s="4"/>
      <c r="F5" s="4"/>
      <c r="G5" s="4"/>
      <c r="H5" s="4"/>
      <c r="I5" s="4"/>
      <c r="J5" s="4"/>
      <c r="Q5" s="4"/>
      <c r="R5" s="4"/>
      <c r="S5" s="4"/>
      <c r="T5" s="4"/>
      <c r="U5" s="4"/>
      <c r="V5" s="4"/>
      <c r="AC5" s="173"/>
      <c r="AD5" s="173"/>
      <c r="AE5" s="173"/>
      <c r="AF5" s="173"/>
      <c r="AG5" s="173"/>
      <c r="AH5" s="173"/>
    </row>
    <row r="7" spans="1:40">
      <c r="A7" s="59" t="s">
        <v>406</v>
      </c>
      <c r="B7" s="9"/>
      <c r="C7" s="9"/>
      <c r="D7" s="9"/>
      <c r="E7" s="10"/>
      <c r="F7" s="10"/>
      <c r="G7" s="10"/>
      <c r="H7" s="10"/>
      <c r="I7" s="10"/>
      <c r="J7" s="10"/>
      <c r="O7" s="202"/>
      <c r="P7" s="202"/>
    </row>
    <row r="8" spans="1:40">
      <c r="A8" s="9" t="s">
        <v>169</v>
      </c>
      <c r="B8" t="s">
        <v>170</v>
      </c>
      <c r="C8" s="9" t="s">
        <v>45</v>
      </c>
      <c r="D8" s="9"/>
      <c r="E8" s="10">
        <v>6.86</v>
      </c>
      <c r="F8" s="10">
        <v>6.93</v>
      </c>
      <c r="G8" s="10">
        <v>7.1</v>
      </c>
      <c r="H8" s="10">
        <v>7.46</v>
      </c>
      <c r="I8" s="10">
        <v>7.83</v>
      </c>
      <c r="J8" s="10">
        <v>7.59</v>
      </c>
      <c r="K8">
        <v>50440</v>
      </c>
      <c r="L8">
        <v>48830</v>
      </c>
      <c r="M8">
        <v>47060</v>
      </c>
      <c r="N8">
        <v>43290</v>
      </c>
      <c r="O8" s="9">
        <v>38960</v>
      </c>
      <c r="P8" s="9">
        <v>33120</v>
      </c>
      <c r="Q8" s="2">
        <f>MAX(ASHPs!I$81 -K8,0)</f>
        <v>0</v>
      </c>
      <c r="R8" s="2">
        <f>MAX(ASHPs!J$81 -L8,0)</f>
        <v>0</v>
      </c>
      <c r="S8" s="2">
        <f>MAX(ASHPs!K$81 -M8,0)</f>
        <v>0</v>
      </c>
      <c r="T8" s="2">
        <f>MAX(ASHPs!L$81 -N8,0)</f>
        <v>0</v>
      </c>
      <c r="U8" s="2">
        <f>MAX(ASHPs!M$81 -O8,0)</f>
        <v>2355.7029443042557</v>
      </c>
      <c r="V8" s="2">
        <f>MAX(ASHPs!N$81 -P8,0)</f>
        <v>12932.545049567409</v>
      </c>
      <c r="W8">
        <f t="shared" ref="W8:AB12" si="0">K8/(E8*3412)</f>
        <v>2.1549735285170843</v>
      </c>
      <c r="X8">
        <f t="shared" si="0"/>
        <v>2.0651160744947381</v>
      </c>
      <c r="Y8">
        <f t="shared" si="0"/>
        <v>1.9426052210095275</v>
      </c>
      <c r="Z8">
        <f t="shared" si="0"/>
        <v>1.7007470872398003</v>
      </c>
      <c r="AA8">
        <f t="shared" si="0"/>
        <v>1.4583043244562426</v>
      </c>
      <c r="AB8">
        <f t="shared" si="0"/>
        <v>1.2789086646062029</v>
      </c>
      <c r="AC8" s="174">
        <f>IF(ASHPs!I$81/K8&lt;1, ASHPs!I$81/K8,1)</f>
        <v>0.53737463577547151</v>
      </c>
      <c r="AD8" s="174">
        <f>IF(ASHPs!J$81/L8&lt;1, ASHPs!J$81/L8,1)</f>
        <v>0.62299746267046874</v>
      </c>
      <c r="AE8" s="174">
        <f>IF(ASHPs!K$81/M8&lt;1, ASHPs!K$81/M8,1)</f>
        <v>0.67662598244322003</v>
      </c>
      <c r="AF8" s="174">
        <f>IF(ASHPs!L$81/N8&lt;1, ASHPs!L$81/N8,1)</f>
        <v>0.84497253035437969</v>
      </c>
      <c r="AG8" s="174">
        <f>IF(ASHPs!M$81/O8&lt;1, ASHPs!M$81/O8,1)</f>
        <v>1</v>
      </c>
      <c r="AH8" s="174">
        <f>IF(ASHPs!N$81/P8&lt;1, ASHPs!N$81/P8,1)</f>
        <v>1</v>
      </c>
      <c r="AI8">
        <f t="shared" ref="AI8:AN12" si="1">Q8/(15*3412)</f>
        <v>0</v>
      </c>
      <c r="AJ8">
        <f t="shared" si="1"/>
        <v>0</v>
      </c>
      <c r="AK8">
        <f t="shared" si="1"/>
        <v>0</v>
      </c>
      <c r="AL8">
        <f t="shared" si="1"/>
        <v>0</v>
      </c>
      <c r="AM8">
        <f t="shared" si="1"/>
        <v>4.6027802741388346E-2</v>
      </c>
      <c r="AN8">
        <f t="shared" si="1"/>
        <v>0.25268747654488882</v>
      </c>
    </row>
    <row r="9" spans="1:40">
      <c r="A9" t="s">
        <v>175</v>
      </c>
      <c r="B9" s="51" t="s">
        <v>402</v>
      </c>
      <c r="C9" t="s">
        <v>45</v>
      </c>
      <c r="D9" s="9"/>
      <c r="E9" s="2">
        <v>6.67</v>
      </c>
      <c r="F9" s="2">
        <v>6.47</v>
      </c>
      <c r="G9" s="2">
        <v>6.41</v>
      </c>
      <c r="H9" s="2">
        <v>6.03</v>
      </c>
      <c r="I9" s="8">
        <f>AVERAGE(E9:H9)</f>
        <v>6.3950000000000005</v>
      </c>
      <c r="J9" s="8">
        <f>AVERAGE(E9:I9)</f>
        <v>6.3950000000000005</v>
      </c>
      <c r="K9">
        <f>15.3*3412</f>
        <v>52203.600000000006</v>
      </c>
      <c r="L9">
        <f>14.1*3412</f>
        <v>48109.2</v>
      </c>
      <c r="M9">
        <f>13.7*3412</f>
        <v>46744.399999999994</v>
      </c>
      <c r="N9">
        <f>11.9*3412</f>
        <v>40602.800000000003</v>
      </c>
      <c r="O9" s="202">
        <f>0.9*N9</f>
        <v>36542.520000000004</v>
      </c>
      <c r="P9" s="202">
        <f>0.5*N9</f>
        <v>20301.400000000001</v>
      </c>
      <c r="Q9" s="2">
        <f>MAX(ASHPs!I$81 -K9,0)</f>
        <v>0</v>
      </c>
      <c r="R9" s="2">
        <f>MAX(ASHPs!J$81 -L9,0)</f>
        <v>0</v>
      </c>
      <c r="S9" s="2">
        <f>MAX(ASHPs!K$81 -M9,0)</f>
        <v>0</v>
      </c>
      <c r="T9" s="2">
        <f>MAX(ASHPs!L$81 -N9,0)</f>
        <v>0</v>
      </c>
      <c r="U9" s="2">
        <f>MAX(ASHPs!M$81 -O9,0)</f>
        <v>4773.1829443042516</v>
      </c>
      <c r="V9" s="2">
        <f>MAX(ASHPs!N$81 -P9,0)</f>
        <v>25751.145049567407</v>
      </c>
      <c r="W9">
        <f t="shared" si="0"/>
        <v>2.2938530734632687</v>
      </c>
      <c r="X9">
        <f t="shared" si="0"/>
        <v>2.1792890262751157</v>
      </c>
      <c r="Y9">
        <f t="shared" si="0"/>
        <v>2.1372854914196564</v>
      </c>
      <c r="Z9">
        <f t="shared" si="0"/>
        <v>1.9734660033167497</v>
      </c>
      <c r="AA9">
        <f t="shared" si="0"/>
        <v>1.6747458952306491</v>
      </c>
      <c r="AB9">
        <f t="shared" si="0"/>
        <v>0.93041438623924944</v>
      </c>
      <c r="AC9" s="174">
        <f>IF(ASHPs!I$81/K9&lt;1, ASHPs!I$81/K9,1)</f>
        <v>0.51922044894441721</v>
      </c>
      <c r="AD9" s="174">
        <f>IF(ASHPs!J$81/L9&lt;1, ASHPs!J$81/L9,1)</f>
        <v>0.63233157280102326</v>
      </c>
      <c r="AE9" s="174">
        <f>IF(ASHPs!K$81/M9&lt;1, ASHPs!K$81/M9,1)</f>
        <v>0.68119429779348839</v>
      </c>
      <c r="AF9" s="174">
        <f>IF(ASHPs!L$81/N9&lt;1, ASHPs!L$81/N9,1)</f>
        <v>0.90089503283126027</v>
      </c>
      <c r="AG9" s="174">
        <f>IF(ASHPs!M$81/O9&lt;1, ASHPs!M$81/O9,1)</f>
        <v>1</v>
      </c>
      <c r="AH9" s="174">
        <f>IF(ASHPs!N$81/P9&lt;1, ASHPs!N$81/P9,1)</f>
        <v>1</v>
      </c>
      <c r="AI9">
        <f t="shared" si="1"/>
        <v>0</v>
      </c>
      <c r="AJ9">
        <f t="shared" si="1"/>
        <v>0</v>
      </c>
      <c r="AK9">
        <f t="shared" si="1"/>
        <v>0</v>
      </c>
      <c r="AL9">
        <f t="shared" si="1"/>
        <v>0</v>
      </c>
      <c r="AM9">
        <f t="shared" si="1"/>
        <v>9.3262660107546927E-2</v>
      </c>
      <c r="AN9">
        <f t="shared" si="1"/>
        <v>0.50314859416896063</v>
      </c>
    </row>
    <row r="10" spans="1:40">
      <c r="A10" s="9" t="s">
        <v>16</v>
      </c>
      <c r="B10" t="s">
        <v>166</v>
      </c>
      <c r="C10" s="9" t="s">
        <v>45</v>
      </c>
      <c r="E10" s="2">
        <v>6.34</v>
      </c>
      <c r="F10" s="2">
        <v>6.37</v>
      </c>
      <c r="G10" s="2">
        <v>6.39</v>
      </c>
      <c r="H10" s="2">
        <v>6.34</v>
      </c>
      <c r="I10" s="2">
        <v>6.29</v>
      </c>
      <c r="J10" s="8">
        <f>AVERAGE(E10:I10)</f>
        <v>6.3460000000000001</v>
      </c>
      <c r="K10">
        <v>51000</v>
      </c>
      <c r="L10">
        <v>51000</v>
      </c>
      <c r="M10">
        <v>51000</v>
      </c>
      <c r="N10">
        <v>45500</v>
      </c>
      <c r="O10" s="9">
        <v>39000</v>
      </c>
      <c r="P10" s="202">
        <f>_xlfn.FORECAST.LINEAR(P$4,L10:O10,L$4:O$4)</f>
        <v>34039.40321346595</v>
      </c>
      <c r="Q10" s="2">
        <f>MAX(ASHPs!I$81 -K10,0)</f>
        <v>0</v>
      </c>
      <c r="R10" s="2">
        <f>MAX(ASHPs!J$81 -L10,0)</f>
        <v>0</v>
      </c>
      <c r="S10" s="2">
        <f>MAX(ASHPs!K$81 -M10,0)</f>
        <v>0</v>
      </c>
      <c r="T10" s="2">
        <f>MAX(ASHPs!L$81 -N10,0)</f>
        <v>0</v>
      </c>
      <c r="U10" s="2">
        <f>MAX(ASHPs!M$81 -O10,0)</f>
        <v>2315.7029443042557</v>
      </c>
      <c r="V10" s="2">
        <f>MAX(ASHPs!N$81 -P10,0)</f>
        <v>12013.141836101458</v>
      </c>
      <c r="W10">
        <f t="shared" si="0"/>
        <v>2.3576096242247626</v>
      </c>
      <c r="X10">
        <f t="shared" si="0"/>
        <v>2.3465062821954468</v>
      </c>
      <c r="Y10">
        <f t="shared" si="0"/>
        <v>2.3391619745829413</v>
      </c>
      <c r="Z10">
        <f t="shared" si="0"/>
        <v>2.1033576059260137</v>
      </c>
      <c r="AA10">
        <f t="shared" si="0"/>
        <v>1.8172092511793223</v>
      </c>
      <c r="AB10">
        <f t="shared" si="0"/>
        <v>1.5720735003183897</v>
      </c>
      <c r="AC10" s="174">
        <f>IF(ASHPs!I$81/K10&lt;1, ASHPs!I$81/K10,1)</f>
        <v>0.53147405153950555</v>
      </c>
      <c r="AD10" s="174">
        <f>IF(ASHPs!J$81/L10&lt;1, ASHPs!J$81/L10,1)</f>
        <v>0.59648953141566641</v>
      </c>
      <c r="AE10" s="174">
        <f>IF(ASHPs!K$81/M10&lt;1, ASHPs!K$81/M10,1)</f>
        <v>0.62435330850544968</v>
      </c>
      <c r="AF10" s="174">
        <f>IF(ASHPs!L$81/N10&lt;1, ASHPs!L$81/N10,1)</f>
        <v>0.80393100745145263</v>
      </c>
      <c r="AG10" s="174">
        <f>IF(ASHPs!M$81/O10&lt;1, ASHPs!M$81/O10,1)</f>
        <v>1</v>
      </c>
      <c r="AH10" s="174">
        <f>IF(ASHPs!N$81/P10&lt;1, ASHPs!N$81/P10,1)</f>
        <v>1</v>
      </c>
      <c r="AI10">
        <f t="shared" si="1"/>
        <v>0</v>
      </c>
      <c r="AJ10">
        <f t="shared" si="1"/>
        <v>0</v>
      </c>
      <c r="AK10">
        <f t="shared" si="1"/>
        <v>0</v>
      </c>
      <c r="AL10">
        <f t="shared" si="1"/>
        <v>0</v>
      </c>
      <c r="AM10">
        <f t="shared" si="1"/>
        <v>4.5246247446351223E-2</v>
      </c>
      <c r="AN10">
        <f t="shared" si="1"/>
        <v>0.23472336530092727</v>
      </c>
    </row>
    <row r="11" spans="1:40" s="3" customFormat="1">
      <c r="A11" t="s">
        <v>11</v>
      </c>
      <c r="B11" t="s">
        <v>168</v>
      </c>
      <c r="C11" t="s">
        <v>45</v>
      </c>
      <c r="D11"/>
      <c r="E11" s="2">
        <v>7.67</v>
      </c>
      <c r="F11" s="2">
        <v>7.6</v>
      </c>
      <c r="G11" s="2">
        <v>7.54</v>
      </c>
      <c r="H11" s="2">
        <v>7.35</v>
      </c>
      <c r="I11" s="2">
        <v>7.1</v>
      </c>
      <c r="J11" s="8">
        <f>AVERAGE(E11:I11)</f>
        <v>7.452</v>
      </c>
      <c r="K11">
        <v>48000</v>
      </c>
      <c r="L11">
        <v>48000</v>
      </c>
      <c r="M11">
        <v>48000</v>
      </c>
      <c r="N11">
        <v>43200</v>
      </c>
      <c r="O11" s="9">
        <v>38400</v>
      </c>
      <c r="P11" s="202">
        <f>_xlfn.FORECAST.LINEAR(P$4,L11:O11,L$4:O$4)</f>
        <v>34239.02065799541</v>
      </c>
      <c r="Q11" s="2">
        <f>MAX(ASHPs!I$81 -K11,0)</f>
        <v>0</v>
      </c>
      <c r="R11" s="2">
        <f>MAX(ASHPs!J$81 -L11,0)</f>
        <v>0</v>
      </c>
      <c r="S11" s="2">
        <f>MAX(ASHPs!K$81 -M11,0)</f>
        <v>0</v>
      </c>
      <c r="T11" s="2">
        <f>MAX(ASHPs!L$81 -N11,0)</f>
        <v>0</v>
      </c>
      <c r="U11" s="2">
        <f>MAX(ASHPs!M$81 -O11,0)</f>
        <v>2915.7029443042557</v>
      </c>
      <c r="V11" s="2">
        <f>MAX(ASHPs!N$81 -P11,0)</f>
        <v>11813.524391571998</v>
      </c>
      <c r="W11">
        <f t="shared" si="0"/>
        <v>1.8341584498915553</v>
      </c>
      <c r="X11">
        <f t="shared" si="0"/>
        <v>1.8510520145616094</v>
      </c>
      <c r="Y11">
        <f t="shared" si="0"/>
        <v>1.8657818714414098</v>
      </c>
      <c r="Z11">
        <f t="shared" si="0"/>
        <v>1.7226116706940691</v>
      </c>
      <c r="AA11">
        <f t="shared" si="0"/>
        <v>1.5851262321879698</v>
      </c>
      <c r="AB11">
        <f t="shared" si="0"/>
        <v>1.3466026515771832</v>
      </c>
      <c r="AC11" s="174">
        <f>IF(ASHPs!I$81/K11&lt;1, ASHPs!I$81/K11,1)</f>
        <v>0.56469117976072458</v>
      </c>
      <c r="AD11" s="174">
        <f>IF(ASHPs!J$81/L11&lt;1, ASHPs!J$81/L11,1)</f>
        <v>0.6337701271291456</v>
      </c>
      <c r="AE11" s="174">
        <f>IF(ASHPs!K$81/M11&lt;1, ASHPs!K$81/M11,1)</f>
        <v>0.66337539028704029</v>
      </c>
      <c r="AF11" s="174">
        <f>IF(ASHPs!L$81/N11&lt;1, ASHPs!L$81/N11,1)</f>
        <v>0.84673288979261796</v>
      </c>
      <c r="AG11" s="174">
        <f>IF(ASHPs!M$81/O11&lt;1, ASHPs!M$81/O11,1)</f>
        <v>1</v>
      </c>
      <c r="AH11" s="174">
        <f>IF(ASHPs!N$81/P11&lt;1, ASHPs!N$81/P11,1)</f>
        <v>1</v>
      </c>
      <c r="AI11">
        <f t="shared" si="1"/>
        <v>0</v>
      </c>
      <c r="AJ11">
        <f t="shared" si="1"/>
        <v>0</v>
      </c>
      <c r="AK11">
        <f t="shared" si="1"/>
        <v>0</v>
      </c>
      <c r="AL11">
        <f t="shared" si="1"/>
        <v>0</v>
      </c>
      <c r="AM11">
        <f t="shared" si="1"/>
        <v>5.6969576871908081E-2</v>
      </c>
      <c r="AN11">
        <f t="shared" si="1"/>
        <v>0.23082306353208282</v>
      </c>
    </row>
    <row r="12" spans="1:40">
      <c r="A12" t="s">
        <v>18</v>
      </c>
      <c r="B12" t="s">
        <v>174</v>
      </c>
      <c r="C12" t="s">
        <v>44</v>
      </c>
      <c r="D12" s="9"/>
      <c r="E12" s="10">
        <v>7.1</v>
      </c>
      <c r="F12" s="10">
        <v>7.13</v>
      </c>
      <c r="G12" s="10">
        <v>7.16</v>
      </c>
      <c r="H12" s="10">
        <v>7</v>
      </c>
      <c r="I12" s="10">
        <v>6.7</v>
      </c>
      <c r="J12" s="10">
        <v>6.35</v>
      </c>
      <c r="K12">
        <v>49000</v>
      </c>
      <c r="L12">
        <v>46500</v>
      </c>
      <c r="M12">
        <v>44000</v>
      </c>
      <c r="N12">
        <v>37000</v>
      </c>
      <c r="O12" s="9">
        <v>32000</v>
      </c>
      <c r="P12" s="9">
        <v>27000</v>
      </c>
      <c r="Q12" s="2">
        <f>MAX(ASHPs!I$81 -K12,0)</f>
        <v>0</v>
      </c>
      <c r="R12" s="2">
        <f>MAX(ASHPs!J$81 -L12,0)</f>
        <v>0</v>
      </c>
      <c r="S12" s="2">
        <f>MAX(ASHPs!K$81 -M12,0)</f>
        <v>0</v>
      </c>
      <c r="T12" s="2">
        <f>MAX(ASHPs!L$81 -N12,0)</f>
        <v>0</v>
      </c>
      <c r="U12" s="2">
        <f>MAX(ASHPs!M$81 -O12,0)</f>
        <v>9315.7029443042557</v>
      </c>
      <c r="V12" s="2">
        <f>MAX(ASHPs!N$81 -P12,0)</f>
        <v>19052.545049567409</v>
      </c>
      <c r="W12">
        <f t="shared" si="0"/>
        <v>2.0226871191981908</v>
      </c>
      <c r="X12">
        <f t="shared" si="0"/>
        <v>1.911412406340792</v>
      </c>
      <c r="Y12">
        <f t="shared" si="0"/>
        <v>1.8010701631442099</v>
      </c>
      <c r="Z12">
        <f t="shared" si="0"/>
        <v>1.5491542455200134</v>
      </c>
      <c r="AA12">
        <f t="shared" si="0"/>
        <v>1.3998005284246995</v>
      </c>
      <c r="AB12">
        <f t="shared" si="0"/>
        <v>1.2461806869686425</v>
      </c>
      <c r="AC12" s="174">
        <f>IF(ASHPs!I$81/K12&lt;1, ASHPs!I$81/K12,1)</f>
        <v>0.55316686996968945</v>
      </c>
      <c r="AD12" s="174">
        <f>IF(ASHPs!J$81/L12&lt;1, ASHPs!J$81/L12,1)</f>
        <v>0.65421432477847286</v>
      </c>
      <c r="AE12" s="174">
        <f>IF(ASHPs!K$81/M12&lt;1, ASHPs!K$81/M12,1)</f>
        <v>0.72368224394949854</v>
      </c>
      <c r="AF12" s="174">
        <f>IF(ASHPs!L$81/N12&lt;1, ASHPs!L$81/N12,1)</f>
        <v>0.98861786051462419</v>
      </c>
      <c r="AG12" s="174">
        <f>IF(ASHPs!M$81/O12&lt;1, ASHPs!M$81/O12,1)</f>
        <v>1</v>
      </c>
      <c r="AH12" s="174">
        <f>IF(ASHPs!N$81/P12&lt;1, ASHPs!N$81/P12,1)</f>
        <v>1</v>
      </c>
      <c r="AI12">
        <f t="shared" si="1"/>
        <v>0</v>
      </c>
      <c r="AJ12">
        <f t="shared" si="1"/>
        <v>0</v>
      </c>
      <c r="AK12">
        <f t="shared" si="1"/>
        <v>0</v>
      </c>
      <c r="AL12">
        <f t="shared" si="1"/>
        <v>0</v>
      </c>
      <c r="AM12">
        <f t="shared" si="1"/>
        <v>0.18201842407784791</v>
      </c>
      <c r="AN12">
        <f t="shared" si="1"/>
        <v>0.37226543668556877</v>
      </c>
    </row>
    <row r="14" spans="1:40" s="3" customFormat="1">
      <c r="A14" s="3" t="s">
        <v>21</v>
      </c>
      <c r="E14" s="5">
        <f t="shared" ref="E14:J14" si="2">AVERAGE(E7:E12)</f>
        <v>6.9279999999999999</v>
      </c>
      <c r="F14" s="5">
        <f t="shared" si="2"/>
        <v>6.9</v>
      </c>
      <c r="G14" s="5">
        <f t="shared" si="2"/>
        <v>6.919999999999999</v>
      </c>
      <c r="H14" s="5">
        <f t="shared" si="2"/>
        <v>6.8360000000000003</v>
      </c>
      <c r="I14" s="5">
        <f t="shared" si="2"/>
        <v>6.8630000000000013</v>
      </c>
      <c r="J14" s="5">
        <f t="shared" si="2"/>
        <v>6.8266000000000009</v>
      </c>
      <c r="K14" s="5">
        <f t="shared" ref="K14:AN14" si="3">AVERAGE(K7:K12)</f>
        <v>50128.72</v>
      </c>
      <c r="L14" s="5">
        <f t="shared" si="3"/>
        <v>48487.840000000004</v>
      </c>
      <c r="M14" s="5">
        <f t="shared" si="3"/>
        <v>47360.88</v>
      </c>
      <c r="N14" s="5">
        <f t="shared" si="3"/>
        <v>41918.559999999998</v>
      </c>
      <c r="O14" s="5">
        <f t="shared" si="3"/>
        <v>36980.504000000001</v>
      </c>
      <c r="P14" s="5">
        <f t="shared" si="3"/>
        <v>29739.964774292275</v>
      </c>
      <c r="Q14" s="5">
        <f t="shared" si="3"/>
        <v>0</v>
      </c>
      <c r="R14" s="5">
        <f t="shared" si="3"/>
        <v>0</v>
      </c>
      <c r="S14" s="5">
        <f t="shared" si="3"/>
        <v>0</v>
      </c>
      <c r="T14" s="5">
        <f t="shared" si="3"/>
        <v>0</v>
      </c>
      <c r="U14" s="5">
        <f t="shared" si="3"/>
        <v>4335.1989443042548</v>
      </c>
      <c r="V14" s="5">
        <f t="shared" si="3"/>
        <v>16312.580275275137</v>
      </c>
      <c r="W14" s="5">
        <f t="shared" si="3"/>
        <v>2.1326563590589722</v>
      </c>
      <c r="X14" s="5">
        <f t="shared" si="3"/>
        <v>2.0706751607735407</v>
      </c>
      <c r="Y14" s="5">
        <f t="shared" si="3"/>
        <v>2.0171809443195494</v>
      </c>
      <c r="Z14" s="5">
        <f t="shared" si="3"/>
        <v>1.8098673225393291</v>
      </c>
      <c r="AA14" s="5">
        <f t="shared" si="3"/>
        <v>1.5870372462957767</v>
      </c>
      <c r="AB14" s="5">
        <f t="shared" si="3"/>
        <v>1.2748359779419336</v>
      </c>
      <c r="AC14" s="5">
        <f t="shared" si="3"/>
        <v>0.54118543719796164</v>
      </c>
      <c r="AD14" s="5">
        <f t="shared" si="3"/>
        <v>0.62796060375895535</v>
      </c>
      <c r="AE14" s="5">
        <f t="shared" si="3"/>
        <v>0.67384624459573939</v>
      </c>
      <c r="AF14" s="5">
        <f t="shared" si="3"/>
        <v>0.87702986418886708</v>
      </c>
      <c r="AG14" s="5">
        <f t="shared" si="3"/>
        <v>1</v>
      </c>
      <c r="AH14" s="5">
        <f t="shared" si="3"/>
        <v>1</v>
      </c>
      <c r="AI14" s="5">
        <f t="shared" si="3"/>
        <v>0</v>
      </c>
      <c r="AJ14" s="5">
        <f t="shared" si="3"/>
        <v>0</v>
      </c>
      <c r="AK14" s="5">
        <f t="shared" si="3"/>
        <v>0</v>
      </c>
      <c r="AL14" s="5">
        <f t="shared" si="3"/>
        <v>0</v>
      </c>
      <c r="AM14" s="5">
        <f t="shared" si="3"/>
        <v>8.47049422490085E-2</v>
      </c>
      <c r="AN14" s="5">
        <f t="shared" si="3"/>
        <v>0.31872958724648565</v>
      </c>
    </row>
    <row r="15" spans="1:40" s="3" customFormat="1">
      <c r="E15" s="4"/>
      <c r="F15" s="4"/>
      <c r="G15" s="4"/>
      <c r="H15" s="4"/>
      <c r="I15" s="4"/>
      <c r="J15" s="4"/>
      <c r="K15" s="5"/>
      <c r="L15" s="5"/>
      <c r="M15" s="5"/>
      <c r="N15" s="5"/>
      <c r="O15" s="5"/>
      <c r="P15" s="5"/>
      <c r="Q15" s="2"/>
      <c r="R15" s="2"/>
      <c r="S15" s="2"/>
      <c r="T15" s="2"/>
      <c r="U15" s="2"/>
      <c r="V15" s="2"/>
      <c r="W15"/>
      <c r="X15"/>
      <c r="Y15"/>
      <c r="Z15"/>
      <c r="AA15"/>
      <c r="AB15"/>
      <c r="AC15" s="173"/>
      <c r="AD15" s="173"/>
      <c r="AE15" s="173"/>
      <c r="AF15" s="173"/>
      <c r="AG15" s="173"/>
      <c r="AH15" s="173"/>
    </row>
    <row r="16" spans="1:40" s="3" customFormat="1">
      <c r="A16" s="58" t="s">
        <v>405</v>
      </c>
      <c r="E16" s="4"/>
      <c r="F16" s="4"/>
      <c r="G16" s="4"/>
      <c r="H16" s="4"/>
      <c r="I16" s="4"/>
      <c r="J16" s="4"/>
      <c r="K16" s="5"/>
      <c r="L16" s="5"/>
      <c r="M16" s="5"/>
      <c r="N16" s="5"/>
      <c r="O16" s="5"/>
      <c r="P16" s="5"/>
      <c r="Q16" s="2"/>
      <c r="R16" s="2"/>
      <c r="S16" s="2"/>
      <c r="T16" s="2"/>
      <c r="U16" s="2"/>
      <c r="V16" s="2"/>
      <c r="W16"/>
      <c r="X16"/>
      <c r="Y16"/>
      <c r="Z16"/>
      <c r="AA16"/>
      <c r="AB16"/>
      <c r="AC16" s="173"/>
      <c r="AD16" s="173"/>
      <c r="AE16" s="173"/>
      <c r="AF16" s="173"/>
      <c r="AG16" s="173"/>
      <c r="AH16" s="173"/>
    </row>
    <row r="17" spans="1:40">
      <c r="A17" s="9" t="s">
        <v>169</v>
      </c>
      <c r="B17" t="s">
        <v>170</v>
      </c>
      <c r="C17" s="9" t="s">
        <v>45</v>
      </c>
      <c r="D17" s="9"/>
      <c r="E17" s="10">
        <v>6.86</v>
      </c>
      <c r="F17" s="10">
        <v>6.93</v>
      </c>
      <c r="G17" s="10">
        <v>7.1</v>
      </c>
      <c r="H17" s="10">
        <v>7.46</v>
      </c>
      <c r="I17" s="10">
        <v>7.83</v>
      </c>
      <c r="J17" s="10">
        <v>7.59</v>
      </c>
      <c r="K17">
        <v>50440</v>
      </c>
      <c r="L17">
        <v>48830</v>
      </c>
      <c r="M17">
        <v>47060</v>
      </c>
      <c r="N17">
        <v>43290</v>
      </c>
      <c r="O17" s="9">
        <v>38960</v>
      </c>
      <c r="P17" s="9">
        <v>33120</v>
      </c>
      <c r="Q17" s="2">
        <f>MAX(ASHPs!I$81 -K17,0)</f>
        <v>0</v>
      </c>
      <c r="R17" s="2">
        <f>MAX(ASHPs!J$81 -L17,0)</f>
        <v>0</v>
      </c>
      <c r="S17" s="2">
        <f>MAX(ASHPs!K$81 -M17,0)</f>
        <v>0</v>
      </c>
      <c r="T17" s="2">
        <f>MAX(ASHPs!L$81 -N17,0)</f>
        <v>0</v>
      </c>
      <c r="U17" s="2">
        <f>MAX(ASHPs!M$81 -O17,0)</f>
        <v>2355.7029443042557</v>
      </c>
      <c r="V17" s="2">
        <f>MAX(ASHPs!N$81 -P17,0)</f>
        <v>12932.545049567409</v>
      </c>
      <c r="W17">
        <f t="shared" ref="W17:AB21" si="4">K17/(E17*3412)</f>
        <v>2.1549735285170843</v>
      </c>
      <c r="X17">
        <f t="shared" si="4"/>
        <v>2.0651160744947381</v>
      </c>
      <c r="Y17">
        <f t="shared" si="4"/>
        <v>1.9426052210095275</v>
      </c>
      <c r="Z17">
        <f t="shared" si="4"/>
        <v>1.7007470872398003</v>
      </c>
      <c r="AA17">
        <f t="shared" si="4"/>
        <v>1.4583043244562426</v>
      </c>
      <c r="AB17">
        <f t="shared" si="4"/>
        <v>1.2789086646062029</v>
      </c>
      <c r="AC17" s="174">
        <f>IF(ASHPs!I$81/K17&lt;1, ASHPs!I$81/K17,1)</f>
        <v>0.53737463577547151</v>
      </c>
      <c r="AD17" s="174">
        <f>IF(ASHPs!J$81/L17&lt;1, ASHPs!J$81/L17,1)</f>
        <v>0.62299746267046874</v>
      </c>
      <c r="AE17" s="174">
        <f>IF(ASHPs!K$81/M17&lt;1, ASHPs!K$81/M17,1)</f>
        <v>0.67662598244322003</v>
      </c>
      <c r="AF17" s="174">
        <f>IF(ASHPs!L$81/N17&lt;1, ASHPs!L$81/N17,1)</f>
        <v>0.84497253035437969</v>
      </c>
      <c r="AG17" s="174">
        <f>IF(ASHPs!M$81/O17&lt;1, ASHPs!M$81/O17,1)</f>
        <v>1</v>
      </c>
      <c r="AH17" s="174">
        <f>IF(ASHPs!N$81/P17&lt;1, ASHPs!N$81/P17,1)</f>
        <v>1</v>
      </c>
      <c r="AI17">
        <f t="shared" ref="AI17:AN21" si="5">Q17/(10*3412)</f>
        <v>0</v>
      </c>
      <c r="AJ17">
        <f t="shared" si="5"/>
        <v>0</v>
      </c>
      <c r="AK17">
        <f t="shared" si="5"/>
        <v>0</v>
      </c>
      <c r="AL17">
        <f t="shared" si="5"/>
        <v>0</v>
      </c>
      <c r="AM17">
        <f t="shared" si="5"/>
        <v>6.9041704112082519E-2</v>
      </c>
      <c r="AN17">
        <f t="shared" si="5"/>
        <v>0.37903121481733321</v>
      </c>
    </row>
    <row r="18" spans="1:40">
      <c r="A18" t="s">
        <v>175</v>
      </c>
      <c r="B18" s="51" t="s">
        <v>402</v>
      </c>
      <c r="C18" t="s">
        <v>45</v>
      </c>
      <c r="D18" s="9"/>
      <c r="E18" s="2">
        <v>6.67</v>
      </c>
      <c r="F18" s="2">
        <v>6.47</v>
      </c>
      <c r="G18" s="2">
        <v>6.41</v>
      </c>
      <c r="H18" s="2">
        <v>6.03</v>
      </c>
      <c r="I18" s="8">
        <f>AVERAGE(E18:H18)</f>
        <v>6.3950000000000005</v>
      </c>
      <c r="J18" s="8">
        <f>AVERAGE(E18:I18)</f>
        <v>6.3950000000000005</v>
      </c>
      <c r="K18">
        <f>15.3*3412</f>
        <v>52203.600000000006</v>
      </c>
      <c r="L18">
        <f>14.1*3412</f>
        <v>48109.2</v>
      </c>
      <c r="M18">
        <f>13.7*3412</f>
        <v>46744.399999999994</v>
      </c>
      <c r="N18">
        <f>11.9*3412</f>
        <v>40602.800000000003</v>
      </c>
      <c r="O18" s="202">
        <f>0.9*N18</f>
        <v>36542.520000000004</v>
      </c>
      <c r="P18" s="202">
        <f>0.5*N18</f>
        <v>20301.400000000001</v>
      </c>
      <c r="Q18" s="2">
        <f>MAX(ASHPs!I$81 -K18,0)</f>
        <v>0</v>
      </c>
      <c r="R18" s="2">
        <f>MAX(ASHPs!J$81 -L18,0)</f>
        <v>0</v>
      </c>
      <c r="S18" s="2">
        <f>MAX(ASHPs!K$81 -M18,0)</f>
        <v>0</v>
      </c>
      <c r="T18" s="2">
        <f>MAX(ASHPs!L$81 -N18,0)</f>
        <v>0</v>
      </c>
      <c r="U18" s="2">
        <f>MAX(ASHPs!M$81 -O18,0)</f>
        <v>4773.1829443042516</v>
      </c>
      <c r="V18" s="2">
        <f>MAX(ASHPs!N$81 -P18,0)</f>
        <v>25751.145049567407</v>
      </c>
      <c r="W18">
        <f t="shared" si="4"/>
        <v>2.2938530734632687</v>
      </c>
      <c r="X18">
        <f t="shared" si="4"/>
        <v>2.1792890262751157</v>
      </c>
      <c r="Y18">
        <f t="shared" si="4"/>
        <v>2.1372854914196564</v>
      </c>
      <c r="Z18">
        <f t="shared" si="4"/>
        <v>1.9734660033167497</v>
      </c>
      <c r="AA18">
        <f t="shared" si="4"/>
        <v>1.6747458952306491</v>
      </c>
      <c r="AB18">
        <f t="shared" si="4"/>
        <v>0.93041438623924944</v>
      </c>
      <c r="AC18" s="174">
        <f>IF(ASHPs!I$81/K18&lt;1, ASHPs!I$81/K18,1)</f>
        <v>0.51922044894441721</v>
      </c>
      <c r="AD18" s="174">
        <f>IF(ASHPs!J$81/L18&lt;1, ASHPs!J$81/L18,1)</f>
        <v>0.63233157280102326</v>
      </c>
      <c r="AE18" s="174">
        <f>IF(ASHPs!K$81/M18&lt;1, ASHPs!K$81/M18,1)</f>
        <v>0.68119429779348839</v>
      </c>
      <c r="AF18" s="174">
        <f>IF(ASHPs!L$81/N18&lt;1, ASHPs!L$81/N18,1)</f>
        <v>0.90089503283126027</v>
      </c>
      <c r="AG18" s="174">
        <f>IF(ASHPs!M$81/O18&lt;1, ASHPs!M$81/O18,1)</f>
        <v>1</v>
      </c>
      <c r="AH18" s="174">
        <f>IF(ASHPs!N$81/P18&lt;1, ASHPs!N$81/P18,1)</f>
        <v>1</v>
      </c>
      <c r="AI18">
        <f t="shared" si="5"/>
        <v>0</v>
      </c>
      <c r="AJ18">
        <f t="shared" si="5"/>
        <v>0</v>
      </c>
      <c r="AK18">
        <f t="shared" si="5"/>
        <v>0</v>
      </c>
      <c r="AL18">
        <f t="shared" si="5"/>
        <v>0</v>
      </c>
      <c r="AM18">
        <f t="shared" si="5"/>
        <v>0.1398939901613204</v>
      </c>
      <c r="AN18">
        <f t="shared" si="5"/>
        <v>0.75472289125344105</v>
      </c>
    </row>
    <row r="19" spans="1:40">
      <c r="A19" s="9" t="s">
        <v>16</v>
      </c>
      <c r="B19" t="s">
        <v>166</v>
      </c>
      <c r="C19" s="9" t="s">
        <v>45</v>
      </c>
      <c r="E19" s="2">
        <v>6.34</v>
      </c>
      <c r="F19" s="2">
        <v>6.37</v>
      </c>
      <c r="G19" s="2">
        <v>6.39</v>
      </c>
      <c r="H19" s="2">
        <v>6.34</v>
      </c>
      <c r="I19" s="2">
        <v>6.29</v>
      </c>
      <c r="J19" s="8">
        <f>AVERAGE(E19:I19)</f>
        <v>6.3460000000000001</v>
      </c>
      <c r="K19">
        <v>51000</v>
      </c>
      <c r="L19">
        <v>51000</v>
      </c>
      <c r="M19">
        <v>51000</v>
      </c>
      <c r="N19">
        <v>45500</v>
      </c>
      <c r="O19" s="9">
        <v>39000</v>
      </c>
      <c r="P19" s="202">
        <f>_xlfn.FORECAST.LINEAR(P$4,L19:O19,L$4:O$4)</f>
        <v>34039.40321346595</v>
      </c>
      <c r="Q19" s="2">
        <f>MAX(ASHPs!I$81 -K19,0)</f>
        <v>0</v>
      </c>
      <c r="R19" s="2">
        <f>MAX(ASHPs!J$81 -L19,0)</f>
        <v>0</v>
      </c>
      <c r="S19" s="2">
        <f>MAX(ASHPs!K$81 -M19,0)</f>
        <v>0</v>
      </c>
      <c r="T19" s="2">
        <f>MAX(ASHPs!L$81 -N19,0)</f>
        <v>0</v>
      </c>
      <c r="U19" s="2">
        <f>MAX(ASHPs!M$81 -O19,0)</f>
        <v>2315.7029443042557</v>
      </c>
      <c r="V19" s="2">
        <f>MAX(ASHPs!N$81 -P19,0)</f>
        <v>12013.141836101458</v>
      </c>
      <c r="W19">
        <f t="shared" si="4"/>
        <v>2.3576096242247626</v>
      </c>
      <c r="X19">
        <f t="shared" si="4"/>
        <v>2.3465062821954468</v>
      </c>
      <c r="Y19">
        <f t="shared" si="4"/>
        <v>2.3391619745829413</v>
      </c>
      <c r="Z19">
        <f t="shared" si="4"/>
        <v>2.1033576059260137</v>
      </c>
      <c r="AA19">
        <f t="shared" si="4"/>
        <v>1.8172092511793223</v>
      </c>
      <c r="AB19">
        <f t="shared" si="4"/>
        <v>1.5720735003183897</v>
      </c>
      <c r="AC19" s="174">
        <f>IF(ASHPs!I$81/K19&lt;1, ASHPs!I$81/K19,1)</f>
        <v>0.53147405153950555</v>
      </c>
      <c r="AD19" s="174">
        <f>IF(ASHPs!J$81/L19&lt;1, ASHPs!J$81/L19,1)</f>
        <v>0.59648953141566641</v>
      </c>
      <c r="AE19" s="174">
        <f>IF(ASHPs!K$81/M19&lt;1, ASHPs!K$81/M19,1)</f>
        <v>0.62435330850544968</v>
      </c>
      <c r="AF19" s="174">
        <f>IF(ASHPs!L$81/N19&lt;1, ASHPs!L$81/N19,1)</f>
        <v>0.80393100745145263</v>
      </c>
      <c r="AG19" s="174">
        <f>IF(ASHPs!M$81/O19&lt;1, ASHPs!M$81/O19,1)</f>
        <v>1</v>
      </c>
      <c r="AH19" s="174">
        <f>IF(ASHPs!N$81/P19&lt;1, ASHPs!N$81/P19,1)</f>
        <v>1</v>
      </c>
      <c r="AI19">
        <f t="shared" si="5"/>
        <v>0</v>
      </c>
      <c r="AJ19">
        <f t="shared" si="5"/>
        <v>0</v>
      </c>
      <c r="AK19">
        <f t="shared" si="5"/>
        <v>0</v>
      </c>
      <c r="AL19">
        <f t="shared" si="5"/>
        <v>0</v>
      </c>
      <c r="AM19">
        <f t="shared" si="5"/>
        <v>6.7869371169526835E-2</v>
      </c>
      <c r="AN19">
        <f t="shared" si="5"/>
        <v>0.35208504795139095</v>
      </c>
    </row>
    <row r="20" spans="1:40" s="3" customFormat="1">
      <c r="A20" t="s">
        <v>11</v>
      </c>
      <c r="B20" t="s">
        <v>168</v>
      </c>
      <c r="C20" t="s">
        <v>45</v>
      </c>
      <c r="D20"/>
      <c r="E20" s="2">
        <v>7.67</v>
      </c>
      <c r="F20" s="2">
        <v>7.6</v>
      </c>
      <c r="G20" s="2">
        <v>7.54</v>
      </c>
      <c r="H20" s="2">
        <v>7.35</v>
      </c>
      <c r="I20" s="2">
        <v>7.1</v>
      </c>
      <c r="J20" s="8">
        <f>AVERAGE(E20:I20)</f>
        <v>7.452</v>
      </c>
      <c r="K20">
        <v>48000</v>
      </c>
      <c r="L20">
        <v>48000</v>
      </c>
      <c r="M20">
        <v>48000</v>
      </c>
      <c r="N20">
        <v>43200</v>
      </c>
      <c r="O20" s="9">
        <v>38400</v>
      </c>
      <c r="P20" s="202">
        <f>_xlfn.FORECAST.LINEAR(P$4,L20:O20,L$4:O$4)</f>
        <v>34239.02065799541</v>
      </c>
      <c r="Q20" s="2">
        <f>MAX(ASHPs!I$81 -K20,0)</f>
        <v>0</v>
      </c>
      <c r="R20" s="2">
        <f>MAX(ASHPs!J$81 -L20,0)</f>
        <v>0</v>
      </c>
      <c r="S20" s="2">
        <f>MAX(ASHPs!K$81 -M20,0)</f>
        <v>0</v>
      </c>
      <c r="T20" s="2">
        <f>MAX(ASHPs!L$81 -N20,0)</f>
        <v>0</v>
      </c>
      <c r="U20" s="2">
        <f>MAX(ASHPs!M$81 -O20,0)</f>
        <v>2915.7029443042557</v>
      </c>
      <c r="V20" s="2">
        <f>MAX(ASHPs!N$81 -P20,0)</f>
        <v>11813.524391571998</v>
      </c>
      <c r="W20">
        <f t="shared" si="4"/>
        <v>1.8341584498915553</v>
      </c>
      <c r="X20">
        <f t="shared" si="4"/>
        <v>1.8510520145616094</v>
      </c>
      <c r="Y20">
        <f t="shared" si="4"/>
        <v>1.8657818714414098</v>
      </c>
      <c r="Z20">
        <f t="shared" si="4"/>
        <v>1.7226116706940691</v>
      </c>
      <c r="AA20">
        <f t="shared" si="4"/>
        <v>1.5851262321879698</v>
      </c>
      <c r="AB20">
        <f t="shared" si="4"/>
        <v>1.3466026515771832</v>
      </c>
      <c r="AC20" s="174">
        <f>IF(ASHPs!I$81/K20&lt;1, ASHPs!I$81/K20,1)</f>
        <v>0.56469117976072458</v>
      </c>
      <c r="AD20" s="174">
        <f>IF(ASHPs!J$81/L20&lt;1, ASHPs!J$81/L20,1)</f>
        <v>0.6337701271291456</v>
      </c>
      <c r="AE20" s="174">
        <f>IF(ASHPs!K$81/M20&lt;1, ASHPs!K$81/M20,1)</f>
        <v>0.66337539028704029</v>
      </c>
      <c r="AF20" s="174">
        <f>IF(ASHPs!L$81/N20&lt;1, ASHPs!L$81/N20,1)</f>
        <v>0.84673288979261796</v>
      </c>
      <c r="AG20" s="174">
        <f>IF(ASHPs!M$81/O20&lt;1, ASHPs!M$81/O20,1)</f>
        <v>1</v>
      </c>
      <c r="AH20" s="174">
        <f>IF(ASHPs!N$81/P20&lt;1, ASHPs!N$81/P20,1)</f>
        <v>1</v>
      </c>
      <c r="AI20">
        <f t="shared" si="5"/>
        <v>0</v>
      </c>
      <c r="AJ20">
        <f t="shared" si="5"/>
        <v>0</v>
      </c>
      <c r="AK20">
        <f t="shared" si="5"/>
        <v>0</v>
      </c>
      <c r="AL20">
        <f t="shared" si="5"/>
        <v>0</v>
      </c>
      <c r="AM20">
        <f t="shared" si="5"/>
        <v>8.5454365307862129E-2</v>
      </c>
      <c r="AN20">
        <f t="shared" si="5"/>
        <v>0.34623459529812423</v>
      </c>
    </row>
    <row r="21" spans="1:40">
      <c r="A21" t="s">
        <v>18</v>
      </c>
      <c r="B21" t="s">
        <v>174</v>
      </c>
      <c r="C21" t="s">
        <v>44</v>
      </c>
      <c r="D21" s="9"/>
      <c r="E21" s="10">
        <v>7.1</v>
      </c>
      <c r="F21" s="10">
        <v>7.13</v>
      </c>
      <c r="G21" s="10">
        <v>7.16</v>
      </c>
      <c r="H21" s="10">
        <v>7</v>
      </c>
      <c r="I21" s="10">
        <v>6.7</v>
      </c>
      <c r="J21" s="10">
        <v>6.35</v>
      </c>
      <c r="K21">
        <v>49000</v>
      </c>
      <c r="L21">
        <v>46500</v>
      </c>
      <c r="M21">
        <v>44000</v>
      </c>
      <c r="N21">
        <v>37000</v>
      </c>
      <c r="O21" s="9">
        <v>32000</v>
      </c>
      <c r="P21" s="9">
        <v>27000</v>
      </c>
      <c r="Q21" s="2">
        <f>MAX(ASHPs!I$81 -K21,0)</f>
        <v>0</v>
      </c>
      <c r="R21" s="2">
        <f>MAX(ASHPs!J$81 -L21,0)</f>
        <v>0</v>
      </c>
      <c r="S21" s="2">
        <f>MAX(ASHPs!K$81 -M21,0)</f>
        <v>0</v>
      </c>
      <c r="T21" s="2">
        <f>MAX(ASHPs!L$81 -N21,0)</f>
        <v>0</v>
      </c>
      <c r="U21" s="2">
        <f>MAX(ASHPs!M$81 -O21,0)</f>
        <v>9315.7029443042557</v>
      </c>
      <c r="V21" s="2">
        <f>MAX(ASHPs!N$81 -P21,0)</f>
        <v>19052.545049567409</v>
      </c>
      <c r="W21">
        <f t="shared" si="4"/>
        <v>2.0226871191981908</v>
      </c>
      <c r="X21">
        <f t="shared" si="4"/>
        <v>1.911412406340792</v>
      </c>
      <c r="Y21">
        <f t="shared" si="4"/>
        <v>1.8010701631442099</v>
      </c>
      <c r="Z21">
        <f t="shared" si="4"/>
        <v>1.5491542455200134</v>
      </c>
      <c r="AA21">
        <f t="shared" si="4"/>
        <v>1.3998005284246995</v>
      </c>
      <c r="AB21">
        <f t="shared" si="4"/>
        <v>1.2461806869686425</v>
      </c>
      <c r="AC21" s="174">
        <f>IF(ASHPs!I$81/K21&lt;1, ASHPs!I$81/K21,1)</f>
        <v>0.55316686996968945</v>
      </c>
      <c r="AD21" s="174">
        <f>IF(ASHPs!J$81/L21&lt;1, ASHPs!J$81/L21,1)</f>
        <v>0.65421432477847286</v>
      </c>
      <c r="AE21" s="174">
        <f>IF(ASHPs!K$81/M21&lt;1, ASHPs!K$81/M21,1)</f>
        <v>0.72368224394949854</v>
      </c>
      <c r="AF21" s="174">
        <f>IF(ASHPs!L$81/N21&lt;1, ASHPs!L$81/N21,1)</f>
        <v>0.98861786051462419</v>
      </c>
      <c r="AG21" s="174">
        <f>IF(ASHPs!M$81/O21&lt;1, ASHPs!M$81/O21,1)</f>
        <v>1</v>
      </c>
      <c r="AH21" s="174">
        <f>IF(ASHPs!N$81/P21&lt;1, ASHPs!N$81/P21,1)</f>
        <v>1</v>
      </c>
      <c r="AI21">
        <f t="shared" si="5"/>
        <v>0</v>
      </c>
      <c r="AJ21">
        <f t="shared" si="5"/>
        <v>0</v>
      </c>
      <c r="AK21">
        <f t="shared" si="5"/>
        <v>0</v>
      </c>
      <c r="AL21">
        <f t="shared" si="5"/>
        <v>0</v>
      </c>
      <c r="AM21">
        <f t="shared" si="5"/>
        <v>0.27302763611677183</v>
      </c>
      <c r="AN21">
        <f t="shared" si="5"/>
        <v>0.5583981550283531</v>
      </c>
    </row>
    <row r="23" spans="1:40" s="3" customFormat="1">
      <c r="A23" s="3" t="s">
        <v>21</v>
      </c>
      <c r="E23" s="5">
        <f t="shared" ref="E23:J23" si="6">AVERAGE(E17:E21)</f>
        <v>6.9279999999999999</v>
      </c>
      <c r="F23" s="5">
        <f t="shared" si="6"/>
        <v>6.9</v>
      </c>
      <c r="G23" s="5">
        <f t="shared" si="6"/>
        <v>6.919999999999999</v>
      </c>
      <c r="H23" s="5">
        <f t="shared" si="6"/>
        <v>6.8360000000000003</v>
      </c>
      <c r="I23" s="5">
        <f t="shared" si="6"/>
        <v>6.8630000000000013</v>
      </c>
      <c r="J23" s="5">
        <f t="shared" si="6"/>
        <v>6.8266000000000009</v>
      </c>
      <c r="K23" s="5">
        <f t="shared" ref="K23:AN23" si="7">AVERAGE(K17:K21)</f>
        <v>50128.72</v>
      </c>
      <c r="L23" s="5">
        <f t="shared" si="7"/>
        <v>48487.840000000004</v>
      </c>
      <c r="M23" s="5">
        <f t="shared" si="7"/>
        <v>47360.88</v>
      </c>
      <c r="N23" s="5">
        <f t="shared" si="7"/>
        <v>41918.559999999998</v>
      </c>
      <c r="O23" s="5">
        <f t="shared" si="7"/>
        <v>36980.504000000001</v>
      </c>
      <c r="P23" s="5">
        <f t="shared" si="7"/>
        <v>29739.964774292275</v>
      </c>
      <c r="Q23" s="5">
        <f t="shared" si="7"/>
        <v>0</v>
      </c>
      <c r="R23" s="5">
        <f t="shared" si="7"/>
        <v>0</v>
      </c>
      <c r="S23" s="5">
        <f t="shared" si="7"/>
        <v>0</v>
      </c>
      <c r="T23" s="5">
        <f t="shared" si="7"/>
        <v>0</v>
      </c>
      <c r="U23" s="5">
        <f t="shared" si="7"/>
        <v>4335.1989443042548</v>
      </c>
      <c r="V23" s="5">
        <f t="shared" si="7"/>
        <v>16312.580275275137</v>
      </c>
      <c r="W23" s="5">
        <f t="shared" si="7"/>
        <v>2.1326563590589722</v>
      </c>
      <c r="X23" s="5">
        <f t="shared" si="7"/>
        <v>2.0706751607735407</v>
      </c>
      <c r="Y23" s="5">
        <f t="shared" si="7"/>
        <v>2.0171809443195494</v>
      </c>
      <c r="Z23" s="5">
        <f t="shared" si="7"/>
        <v>1.8098673225393291</v>
      </c>
      <c r="AA23" s="5">
        <f t="shared" si="7"/>
        <v>1.5870372462957767</v>
      </c>
      <c r="AB23" s="5">
        <f t="shared" si="7"/>
        <v>1.2748359779419336</v>
      </c>
      <c r="AC23" s="5">
        <f t="shared" si="7"/>
        <v>0.54118543719796164</v>
      </c>
      <c r="AD23" s="5">
        <f t="shared" si="7"/>
        <v>0.62796060375895535</v>
      </c>
      <c r="AE23" s="5">
        <f t="shared" si="7"/>
        <v>0.67384624459573939</v>
      </c>
      <c r="AF23" s="5">
        <f t="shared" si="7"/>
        <v>0.87702986418886708</v>
      </c>
      <c r="AG23" s="5">
        <f t="shared" si="7"/>
        <v>1</v>
      </c>
      <c r="AH23" s="5">
        <f t="shared" si="7"/>
        <v>1</v>
      </c>
      <c r="AI23" s="5">
        <f t="shared" si="7"/>
        <v>0</v>
      </c>
      <c r="AJ23" s="5">
        <f t="shared" si="7"/>
        <v>0</v>
      </c>
      <c r="AK23" s="5">
        <f t="shared" si="7"/>
        <v>0</v>
      </c>
      <c r="AL23" s="5">
        <f t="shared" si="7"/>
        <v>0</v>
      </c>
      <c r="AM23" s="5">
        <f t="shared" si="7"/>
        <v>0.12705741337351276</v>
      </c>
      <c r="AN23" s="5">
        <f t="shared" si="7"/>
        <v>0.4780943808697285</v>
      </c>
    </row>
    <row r="24" spans="1:40" s="3" customFormat="1">
      <c r="A24"/>
      <c r="B24"/>
      <c r="C24"/>
      <c r="E24" s="4"/>
      <c r="F24" s="4"/>
      <c r="G24" s="4"/>
      <c r="H24" s="4"/>
      <c r="I24" s="4"/>
      <c r="J24" s="4"/>
      <c r="Q24" s="2"/>
      <c r="R24" s="2"/>
      <c r="S24" s="2"/>
      <c r="T24" s="2"/>
      <c r="U24" s="2"/>
      <c r="V24" s="2"/>
      <c r="W24"/>
      <c r="X24"/>
      <c r="Y24"/>
      <c r="Z24"/>
      <c r="AA24"/>
      <c r="AB24"/>
      <c r="AC24" s="173"/>
      <c r="AD24" s="173"/>
      <c r="AE24" s="173"/>
      <c r="AF24" s="173"/>
      <c r="AG24" s="173"/>
      <c r="AH24" s="173"/>
    </row>
    <row r="25" spans="1:40" s="3" customFormat="1">
      <c r="A25" s="58" t="s">
        <v>404</v>
      </c>
      <c r="E25" s="4"/>
      <c r="F25" s="4"/>
      <c r="G25" s="4"/>
      <c r="H25" s="4"/>
      <c r="I25" s="4"/>
      <c r="J25" s="4"/>
      <c r="Q25" s="2"/>
      <c r="R25" s="2"/>
      <c r="S25" s="2"/>
      <c r="T25" s="2"/>
      <c r="U25" s="2"/>
      <c r="V25" s="2"/>
      <c r="W25"/>
      <c r="X25"/>
      <c r="Y25"/>
      <c r="Z25"/>
      <c r="AA25"/>
      <c r="AB25"/>
      <c r="AC25" s="173"/>
      <c r="AD25" s="173"/>
      <c r="AE25" s="173"/>
      <c r="AF25" s="173"/>
      <c r="AG25" s="173"/>
      <c r="AH25" s="173"/>
    </row>
    <row r="26" spans="1:40">
      <c r="A26" t="s">
        <v>8</v>
      </c>
      <c r="B26" t="s">
        <v>10</v>
      </c>
      <c r="C26" t="s">
        <v>9</v>
      </c>
      <c r="E26" s="2">
        <v>6.44</v>
      </c>
      <c r="F26" s="2">
        <v>6.33</v>
      </c>
      <c r="G26" s="2">
        <v>6.25</v>
      </c>
      <c r="H26" s="2">
        <v>6.56</v>
      </c>
      <c r="I26" s="2">
        <v>6.89</v>
      </c>
      <c r="J26" s="2">
        <v>6.91</v>
      </c>
      <c r="K26">
        <v>42840</v>
      </c>
      <c r="L26">
        <v>40720</v>
      </c>
      <c r="M26">
        <v>38890</v>
      </c>
      <c r="N26">
        <v>35780</v>
      </c>
      <c r="O26">
        <v>32200</v>
      </c>
      <c r="P26">
        <v>27690</v>
      </c>
      <c r="Q26" s="2">
        <f>MAX(ASHPs!I$81 -K26,0)</f>
        <v>0</v>
      </c>
      <c r="R26" s="2">
        <f>MAX(ASHPs!J$81 -L26,0)</f>
        <v>0</v>
      </c>
      <c r="S26" s="2">
        <f>MAX(ASHPs!K$81 -M26,0)</f>
        <v>0</v>
      </c>
      <c r="T26" s="2">
        <f>MAX(ASHPs!L$81 -N26,0)</f>
        <v>798.86083904109546</v>
      </c>
      <c r="U26" s="2">
        <f>MAX(ASHPs!M$81 -O26,0)</f>
        <v>9115.7029443042557</v>
      </c>
      <c r="V26" s="2">
        <f>MAX(ASHPs!N$81 -P26,0)</f>
        <v>18362.545049567409</v>
      </c>
      <c r="W26">
        <f t="shared" ref="W26:AB30" si="8">K26/(E26*3412)</f>
        <v>1.9496406544676077</v>
      </c>
      <c r="X26">
        <f t="shared" si="8"/>
        <v>1.8853632472696495</v>
      </c>
      <c r="Y26">
        <f t="shared" si="8"/>
        <v>1.8236811254396248</v>
      </c>
      <c r="Z26">
        <f t="shared" si="8"/>
        <v>1.5985545992622883</v>
      </c>
      <c r="AA26">
        <f t="shared" si="8"/>
        <v>1.3697068487043935</v>
      </c>
      <c r="AB26">
        <f t="shared" si="8"/>
        <v>1.1744536606138545</v>
      </c>
      <c r="AC26" s="174">
        <f>IF(ASHPs!I$81/K26&lt;1, ASHPs!I$81/K26,1)</f>
        <v>0.63270720421369708</v>
      </c>
      <c r="AD26" s="174">
        <f>IF(ASHPs!J$81/L26&lt;1, ASHPs!J$81/L26,1)</f>
        <v>0.74707677068268641</v>
      </c>
      <c r="AE26" s="174">
        <f>IF(ASHPs!K$81/M26&lt;1, ASHPs!K$81/M26,1)</f>
        <v>0.81877137397217625</v>
      </c>
      <c r="AF26" s="174">
        <f>IF(ASHPs!L$81/N26&lt;1, ASHPs!L$81/N26,1)</f>
        <v>1</v>
      </c>
      <c r="AG26" s="174">
        <f>IF(ASHPs!M$81/O26&lt;1, ASHPs!M$81/O26,1)</f>
        <v>1</v>
      </c>
      <c r="AH26" s="174">
        <f>IF(ASHPs!N$81/P26&lt;1, ASHPs!N$81/P26,1)</f>
        <v>1</v>
      </c>
      <c r="AI26">
        <f t="shared" ref="AI26:AN30" si="9">Q26/(10*3412)</f>
        <v>0</v>
      </c>
      <c r="AJ26">
        <f t="shared" si="9"/>
        <v>0</v>
      </c>
      <c r="AK26">
        <f t="shared" si="9"/>
        <v>0</v>
      </c>
      <c r="AL26">
        <f t="shared" si="9"/>
        <v>2.341327195313879E-2</v>
      </c>
      <c r="AM26">
        <f t="shared" si="9"/>
        <v>0.26716597140399345</v>
      </c>
      <c r="AN26">
        <f t="shared" si="9"/>
        <v>0.53817541176926753</v>
      </c>
    </row>
    <row r="27" spans="1:40">
      <c r="A27" t="s">
        <v>175</v>
      </c>
      <c r="B27" s="51" t="s">
        <v>401</v>
      </c>
      <c r="C27" t="s">
        <v>9</v>
      </c>
      <c r="D27" s="9"/>
      <c r="E27" s="2">
        <v>5.25</v>
      </c>
      <c r="F27" s="2">
        <v>5.9</v>
      </c>
      <c r="G27" s="2">
        <v>6.09</v>
      </c>
      <c r="H27" s="2">
        <v>7.42</v>
      </c>
      <c r="I27" s="8">
        <f>AVERAGE(E27:H27)</f>
        <v>6.1650000000000009</v>
      </c>
      <c r="J27" s="8">
        <f>AVERAGE(E27:I27)</f>
        <v>6.1650000000000009</v>
      </c>
      <c r="K27">
        <f>11.7*3412</f>
        <v>39920.399999999994</v>
      </c>
      <c r="L27">
        <f>11.7*3412</f>
        <v>39920.399999999994</v>
      </c>
      <c r="M27">
        <f>11.7*3412</f>
        <v>39920.399999999994</v>
      </c>
      <c r="N27">
        <f>11.7*3412</f>
        <v>39920.399999999994</v>
      </c>
      <c r="O27" s="202">
        <f>0.9*N27</f>
        <v>35928.359999999993</v>
      </c>
      <c r="P27" s="202">
        <f>0.5*N27</f>
        <v>19960.199999999997</v>
      </c>
      <c r="Q27" s="2">
        <f>MAX(ASHPs!I$81 -K27,0)</f>
        <v>0</v>
      </c>
      <c r="R27" s="2">
        <f>MAX(ASHPs!J$81 -L27,0)</f>
        <v>0</v>
      </c>
      <c r="S27" s="2">
        <f>MAX(ASHPs!K$81 -M27,0)</f>
        <v>0</v>
      </c>
      <c r="T27" s="2">
        <f>MAX(ASHPs!L$81 -N27,0)</f>
        <v>0</v>
      </c>
      <c r="U27" s="2">
        <f>MAX(ASHPs!M$81 -O27,0)</f>
        <v>5387.3429443042623</v>
      </c>
      <c r="V27" s="2">
        <f>MAX(ASHPs!N$81 -P27,0)</f>
        <v>26092.345049567411</v>
      </c>
      <c r="W27">
        <f t="shared" si="8"/>
        <v>2.2285714285714282</v>
      </c>
      <c r="X27">
        <f t="shared" si="8"/>
        <v>1.9830508474576265</v>
      </c>
      <c r="Y27">
        <f t="shared" si="8"/>
        <v>1.9211822660098521</v>
      </c>
      <c r="Z27">
        <f t="shared" si="8"/>
        <v>1.5768194070080859</v>
      </c>
      <c r="AA27">
        <f t="shared" si="8"/>
        <v>1.7080291970802914</v>
      </c>
      <c r="AB27">
        <f t="shared" si="8"/>
        <v>0.94890510948905082</v>
      </c>
      <c r="AC27" s="174">
        <f>IF(ASHPs!I$81/K27&lt;1, ASHPs!I$81/K27,1)</f>
        <v>0.67898058708116116</v>
      </c>
      <c r="AD27" s="174">
        <f>IF(ASHPs!J$81/L27&lt;1, ASHPs!J$81/L27,1)</f>
        <v>0.76204061337559226</v>
      </c>
      <c r="AE27" s="174">
        <f>IF(ASHPs!K$81/M27&lt;1, ASHPs!K$81/M27,1)</f>
        <v>0.79763776750177706</v>
      </c>
      <c r="AF27" s="174">
        <f>IF(ASHPs!L$81/N27&lt;1, ASHPs!L$81/N27,1)</f>
        <v>0.91629494792239308</v>
      </c>
      <c r="AG27" s="174">
        <f>IF(ASHPs!M$81/O27&lt;1, ASHPs!M$81/O27,1)</f>
        <v>1</v>
      </c>
      <c r="AH27" s="174">
        <f>IF(ASHPs!N$81/P27&lt;1, ASHPs!N$81/P27,1)</f>
        <v>1</v>
      </c>
      <c r="AI27">
        <f t="shared" si="9"/>
        <v>0</v>
      </c>
      <c r="AJ27">
        <f t="shared" si="9"/>
        <v>0</v>
      </c>
      <c r="AK27">
        <f t="shared" si="9"/>
        <v>0</v>
      </c>
      <c r="AL27">
        <f t="shared" si="9"/>
        <v>0</v>
      </c>
      <c r="AM27">
        <f t="shared" si="9"/>
        <v>0.15789399016132069</v>
      </c>
      <c r="AN27">
        <f t="shared" si="9"/>
        <v>0.76472289125344117</v>
      </c>
    </row>
    <row r="28" spans="1:40">
      <c r="A28" t="s">
        <v>11</v>
      </c>
      <c r="B28" t="s">
        <v>12</v>
      </c>
      <c r="C28" t="s">
        <v>9</v>
      </c>
      <c r="E28" s="2">
        <v>5.69</v>
      </c>
      <c r="F28" s="2">
        <v>5.98</v>
      </c>
      <c r="G28" s="2">
        <v>6.1</v>
      </c>
      <c r="H28" s="2">
        <v>6.12</v>
      </c>
      <c r="I28" s="2">
        <v>6.15</v>
      </c>
      <c r="J28" s="8">
        <f>AVERAGE(E28:I28)</f>
        <v>6.0080000000000009</v>
      </c>
      <c r="K28">
        <v>38000</v>
      </c>
      <c r="L28">
        <v>38000</v>
      </c>
      <c r="M28">
        <v>38000</v>
      </c>
      <c r="N28">
        <v>34200</v>
      </c>
      <c r="O28">
        <v>30400</v>
      </c>
      <c r="P28" s="202">
        <f>_xlfn.FORECAST.LINEAR(P$4,L28:O28,L$4:O$4)</f>
        <v>27105.891354246367</v>
      </c>
      <c r="Q28" s="2">
        <f>MAX(ASHPs!I$81 -K28,0)</f>
        <v>0</v>
      </c>
      <c r="R28" s="2">
        <f>MAX(ASHPs!J$81 -L28,0)</f>
        <v>0</v>
      </c>
      <c r="S28" s="2">
        <f>MAX(ASHPs!K$81 -M28,0)</f>
        <v>0</v>
      </c>
      <c r="T28" s="2">
        <f>MAX(ASHPs!L$81 -N28,0)</f>
        <v>2378.8608390410955</v>
      </c>
      <c r="U28" s="2">
        <f>MAX(ASHPs!M$81 -O28,0)</f>
        <v>10915.702944304256</v>
      </c>
      <c r="V28" s="2">
        <f>MAX(ASHPs!N$81 -P28,0)</f>
        <v>18946.653695321042</v>
      </c>
      <c r="W28">
        <f t="shared" si="8"/>
        <v>1.9573221360771553</v>
      </c>
      <c r="X28">
        <f t="shared" si="8"/>
        <v>1.862401831819233</v>
      </c>
      <c r="Y28">
        <f t="shared" si="8"/>
        <v>1.825764418734265</v>
      </c>
      <c r="Z28">
        <f t="shared" si="8"/>
        <v>1.6378180815116199</v>
      </c>
      <c r="AA28">
        <f t="shared" si="8"/>
        <v>1.4487366444590586</v>
      </c>
      <c r="AB28">
        <f t="shared" si="8"/>
        <v>1.3222840118141796</v>
      </c>
      <c r="AC28" s="174">
        <f>IF(ASHPs!I$81/K28&lt;1, ASHPs!I$81/K28,1)</f>
        <v>0.71329412180302054</v>
      </c>
      <c r="AD28" s="174">
        <f>IF(ASHPs!J$81/L28&lt;1, ASHPs!J$81/L28,1)</f>
        <v>0.80055173953155234</v>
      </c>
      <c r="AE28" s="174">
        <f>IF(ASHPs!K$81/M28&lt;1, ASHPs!K$81/M28,1)</f>
        <v>0.83794786141520883</v>
      </c>
      <c r="AF28" s="174">
        <f>IF(ASHPs!L$81/N28&lt;1, ASHPs!L$81/N28,1)</f>
        <v>1</v>
      </c>
      <c r="AG28" s="174">
        <f>IF(ASHPs!M$81/O28&lt;1, ASHPs!M$81/O28,1)</f>
        <v>1</v>
      </c>
      <c r="AH28" s="174">
        <f>IF(ASHPs!N$81/P28&lt;1, ASHPs!N$81/P28,1)</f>
        <v>1</v>
      </c>
      <c r="AI28">
        <f t="shared" si="9"/>
        <v>0</v>
      </c>
      <c r="AJ28">
        <f t="shared" si="9"/>
        <v>0</v>
      </c>
      <c r="AK28">
        <f t="shared" si="9"/>
        <v>0</v>
      </c>
      <c r="AL28">
        <f t="shared" si="9"/>
        <v>6.9720423184088373E-2</v>
      </c>
      <c r="AM28">
        <f t="shared" si="9"/>
        <v>0.31992095381899927</v>
      </c>
      <c r="AN28">
        <f t="shared" si="9"/>
        <v>0.55529465695548186</v>
      </c>
    </row>
    <row r="29" spans="1:40">
      <c r="A29" t="s">
        <v>16</v>
      </c>
      <c r="B29" t="s">
        <v>17</v>
      </c>
      <c r="C29" t="s">
        <v>9</v>
      </c>
      <c r="E29" s="2">
        <v>5.82</v>
      </c>
      <c r="F29" s="2">
        <v>5.85</v>
      </c>
      <c r="G29" s="2">
        <v>5.85</v>
      </c>
      <c r="H29" s="2">
        <v>5.8</v>
      </c>
      <c r="I29" s="2">
        <v>5.75</v>
      </c>
      <c r="J29" s="8">
        <f>AVERAGE(E29:I29)</f>
        <v>5.8140000000000001</v>
      </c>
      <c r="K29">
        <v>44150</v>
      </c>
      <c r="L29">
        <v>43000</v>
      </c>
      <c r="M29">
        <v>42000</v>
      </c>
      <c r="N29">
        <v>38000</v>
      </c>
      <c r="O29">
        <v>32000</v>
      </c>
      <c r="P29" s="202">
        <f>_xlfn.FORECAST.LINEAR(P$4,L29:O29,L$4:O$4)</f>
        <v>27703.136954858452</v>
      </c>
      <c r="Q29" s="2">
        <f>MAX(ASHPs!I$81 -K29,0)</f>
        <v>0</v>
      </c>
      <c r="R29" s="2">
        <f>MAX(ASHPs!J$81 -L29,0)</f>
        <v>0</v>
      </c>
      <c r="S29" s="2">
        <f>MAX(ASHPs!K$81 -M29,0)</f>
        <v>0</v>
      </c>
      <c r="T29" s="2">
        <f>MAX(ASHPs!L$81 -N29,0)</f>
        <v>0</v>
      </c>
      <c r="U29" s="2">
        <f>MAX(ASHPs!M$81 -O29,0)</f>
        <v>9315.7029443042557</v>
      </c>
      <c r="V29" s="2">
        <f>MAX(ASHPs!N$81 -P29,0)</f>
        <v>18349.408094708957</v>
      </c>
      <c r="W29">
        <f t="shared" si="8"/>
        <v>2.2233032394258387</v>
      </c>
      <c r="X29">
        <f t="shared" si="8"/>
        <v>2.1542870311920725</v>
      </c>
      <c r="Y29">
        <f t="shared" si="8"/>
        <v>2.1041873327922569</v>
      </c>
      <c r="Z29">
        <f t="shared" si="8"/>
        <v>1.9202005093584511</v>
      </c>
      <c r="AA29">
        <f t="shared" si="8"/>
        <v>1.6310719200774759</v>
      </c>
      <c r="AB29">
        <f t="shared" si="8"/>
        <v>1.3965127306635867</v>
      </c>
      <c r="AC29" s="174">
        <f>IF(ASHPs!I$81/K29&lt;1, ASHPs!I$81/K29,1)</f>
        <v>0.61393378547032351</v>
      </c>
      <c r="AD29" s="174">
        <f>IF(ASHPs!J$81/L29&lt;1, ASHPs!J$81/L29,1)</f>
        <v>0.70746432795811598</v>
      </c>
      <c r="AE29" s="174">
        <f>IF(ASHPs!K$81/M29&lt;1, ASHPs!K$81/M29,1)</f>
        <v>0.75814330318518897</v>
      </c>
      <c r="AF29" s="174">
        <f>IF(ASHPs!L$81/N29&lt;1, ASHPs!L$81/N29,1)</f>
        <v>0.96260160102739722</v>
      </c>
      <c r="AG29" s="174">
        <f>IF(ASHPs!M$81/O29&lt;1, ASHPs!M$81/O29,1)</f>
        <v>1</v>
      </c>
      <c r="AH29" s="174">
        <f>IF(ASHPs!N$81/P29&lt;1, ASHPs!N$81/P29,1)</f>
        <v>1</v>
      </c>
      <c r="AI29">
        <f t="shared" si="9"/>
        <v>0</v>
      </c>
      <c r="AJ29">
        <f t="shared" si="9"/>
        <v>0</v>
      </c>
      <c r="AK29">
        <f t="shared" si="9"/>
        <v>0</v>
      </c>
      <c r="AL29">
        <f t="shared" si="9"/>
        <v>0</v>
      </c>
      <c r="AM29">
        <f t="shared" si="9"/>
        <v>0.27302763611677183</v>
      </c>
      <c r="AN29">
        <f t="shared" si="9"/>
        <v>0.53779038964563175</v>
      </c>
    </row>
    <row r="30" spans="1:40">
      <c r="A30" t="s">
        <v>18</v>
      </c>
      <c r="B30" t="s">
        <v>173</v>
      </c>
      <c r="C30" t="s">
        <v>45</v>
      </c>
      <c r="E30" s="2">
        <v>6.88</v>
      </c>
      <c r="F30" s="2">
        <v>6.9</v>
      </c>
      <c r="G30" s="2">
        <v>6.92</v>
      </c>
      <c r="H30" s="2">
        <v>6.2</v>
      </c>
      <c r="I30" s="2">
        <v>5.9</v>
      </c>
      <c r="J30" s="2">
        <v>5.7</v>
      </c>
      <c r="K30">
        <v>48000</v>
      </c>
      <c r="L30">
        <v>45500</v>
      </c>
      <c r="M30">
        <v>43000</v>
      </c>
      <c r="N30">
        <v>34200</v>
      </c>
      <c r="O30">
        <v>28500</v>
      </c>
      <c r="P30">
        <v>26400</v>
      </c>
      <c r="Q30" s="2">
        <f>MAX(ASHPs!I$81 -K30,0)</f>
        <v>0</v>
      </c>
      <c r="R30" s="2">
        <f>MAX(ASHPs!J$81 -L30,0)</f>
        <v>0</v>
      </c>
      <c r="S30" s="2">
        <f>MAX(ASHPs!K$81 -M30,0)</f>
        <v>0</v>
      </c>
      <c r="T30" s="2">
        <f>MAX(ASHPs!L$81 -N30,0)</f>
        <v>2378.8608390410955</v>
      </c>
      <c r="U30" s="2">
        <f>MAX(ASHPs!M$81 -O30,0)</f>
        <v>12815.702944304256</v>
      </c>
      <c r="V30" s="2">
        <f>MAX(ASHPs!N$81 -P30,0)</f>
        <v>19652.545049567409</v>
      </c>
      <c r="W30">
        <f t="shared" si="8"/>
        <v>2.0447667602715449</v>
      </c>
      <c r="X30">
        <f t="shared" si="8"/>
        <v>1.9326503219668008</v>
      </c>
      <c r="Y30">
        <f t="shared" si="8"/>
        <v>1.8211819555597719</v>
      </c>
      <c r="Z30">
        <f t="shared" si="8"/>
        <v>1.6166849449759859</v>
      </c>
      <c r="AA30">
        <f t="shared" si="8"/>
        <v>1.4157410535100441</v>
      </c>
      <c r="AB30">
        <f t="shared" si="8"/>
        <v>1.3574381440118466</v>
      </c>
      <c r="AC30" s="174">
        <f>IF(ASHPs!I$81/K30&lt;1, ASHPs!I$81/K30,1)</f>
        <v>0.56469117976072458</v>
      </c>
      <c r="AD30" s="174">
        <f>IF(ASHPs!J$81/L30&lt;1, ASHPs!J$81/L30,1)</f>
        <v>0.66859266158679098</v>
      </c>
      <c r="AE30" s="174">
        <f>IF(ASHPs!K$81/M30&lt;1, ASHPs!K$81/M30,1)</f>
        <v>0.74051206357623101</v>
      </c>
      <c r="AF30" s="174">
        <f>IF(ASHPs!L$81/N30&lt;1, ASHPs!L$81/N30,1)</f>
        <v>1</v>
      </c>
      <c r="AG30" s="174">
        <f>IF(ASHPs!M$81/O30&lt;1, ASHPs!M$81/O30,1)</f>
        <v>1</v>
      </c>
      <c r="AH30" s="174">
        <f>IF(ASHPs!N$81/P30&lt;1, ASHPs!N$81/P30,1)</f>
        <v>1</v>
      </c>
      <c r="AI30">
        <f t="shared" si="9"/>
        <v>0</v>
      </c>
      <c r="AJ30">
        <f t="shared" si="9"/>
        <v>0</v>
      </c>
      <c r="AK30">
        <f t="shared" si="9"/>
        <v>0</v>
      </c>
      <c r="AL30">
        <f t="shared" si="9"/>
        <v>6.9720423184088373E-2</v>
      </c>
      <c r="AM30">
        <f t="shared" si="9"/>
        <v>0.37560676859039438</v>
      </c>
      <c r="AN30">
        <f t="shared" si="9"/>
        <v>0.57598314916668836</v>
      </c>
    </row>
    <row r="32" spans="1:40" s="3" customFormat="1">
      <c r="A32" s="3" t="s">
        <v>21</v>
      </c>
      <c r="E32" s="5">
        <f t="shared" ref="E32:J32" si="10">AVERAGE(E26:E30)</f>
        <v>6.016</v>
      </c>
      <c r="F32" s="5">
        <f t="shared" si="10"/>
        <v>6.1920000000000002</v>
      </c>
      <c r="G32" s="5">
        <f t="shared" si="10"/>
        <v>6.242</v>
      </c>
      <c r="H32" s="5">
        <f t="shared" si="10"/>
        <v>6.42</v>
      </c>
      <c r="I32" s="5">
        <f t="shared" si="10"/>
        <v>6.1709999999999994</v>
      </c>
      <c r="J32" s="5">
        <f t="shared" si="10"/>
        <v>6.1194000000000006</v>
      </c>
      <c r="K32" s="5">
        <f t="shared" ref="K32:AN32" si="11">AVERAGE(K26:K30)</f>
        <v>42582.080000000002</v>
      </c>
      <c r="L32" s="5">
        <f t="shared" si="11"/>
        <v>41428.080000000002</v>
      </c>
      <c r="M32" s="5">
        <f t="shared" si="11"/>
        <v>40362.080000000002</v>
      </c>
      <c r="N32" s="5">
        <f t="shared" si="11"/>
        <v>36420.080000000002</v>
      </c>
      <c r="O32" s="5">
        <f t="shared" si="11"/>
        <v>31805.671999999999</v>
      </c>
      <c r="P32" s="5">
        <f t="shared" si="11"/>
        <v>25771.845661820964</v>
      </c>
      <c r="Q32" s="5">
        <f t="shared" si="11"/>
        <v>0</v>
      </c>
      <c r="R32" s="5">
        <f t="shared" si="11"/>
        <v>0</v>
      </c>
      <c r="S32" s="5">
        <f t="shared" si="11"/>
        <v>0</v>
      </c>
      <c r="T32" s="5">
        <f t="shared" si="11"/>
        <v>1111.3165034246572</v>
      </c>
      <c r="U32" s="5">
        <f t="shared" si="11"/>
        <v>9510.030944304257</v>
      </c>
      <c r="V32" s="5">
        <f t="shared" si="11"/>
        <v>20280.699387746445</v>
      </c>
      <c r="W32" s="5">
        <f t="shared" si="11"/>
        <v>2.0807208437627152</v>
      </c>
      <c r="X32" s="5">
        <f t="shared" si="11"/>
        <v>1.9635506559410765</v>
      </c>
      <c r="Y32" s="5">
        <f t="shared" si="11"/>
        <v>1.8991994197071542</v>
      </c>
      <c r="Z32" s="5">
        <f t="shared" si="11"/>
        <v>1.6700155084232862</v>
      </c>
      <c r="AA32" s="5">
        <f t="shared" si="11"/>
        <v>1.5146571327662528</v>
      </c>
      <c r="AB32" s="5">
        <f t="shared" si="11"/>
        <v>1.2399187313185038</v>
      </c>
      <c r="AC32" s="5">
        <f t="shared" si="11"/>
        <v>0.64072137566578535</v>
      </c>
      <c r="AD32" s="5">
        <f t="shared" si="11"/>
        <v>0.7371452226269477</v>
      </c>
      <c r="AE32" s="5">
        <f t="shared" si="11"/>
        <v>0.79060247393011651</v>
      </c>
      <c r="AF32" s="5">
        <f t="shared" si="11"/>
        <v>0.97577930978995808</v>
      </c>
      <c r="AG32" s="5">
        <f t="shared" si="11"/>
        <v>1</v>
      </c>
      <c r="AH32" s="5">
        <f t="shared" si="11"/>
        <v>1</v>
      </c>
      <c r="AI32" s="5">
        <f t="shared" si="11"/>
        <v>0</v>
      </c>
      <c r="AJ32" s="5">
        <f t="shared" si="11"/>
        <v>0</v>
      </c>
      <c r="AK32" s="5">
        <f t="shared" si="11"/>
        <v>0</v>
      </c>
      <c r="AL32" s="5">
        <f t="shared" si="11"/>
        <v>3.2570823664263102E-2</v>
      </c>
      <c r="AM32" s="5">
        <f t="shared" si="11"/>
        <v>0.27872306401829594</v>
      </c>
      <c r="AN32" s="5">
        <f t="shared" si="11"/>
        <v>0.59439329975810218</v>
      </c>
    </row>
    <row r="34" spans="1:40">
      <c r="A34" t="s">
        <v>8</v>
      </c>
      <c r="B34" t="s">
        <v>39</v>
      </c>
      <c r="C34" t="s">
        <v>36</v>
      </c>
      <c r="E34" s="2">
        <v>3.84</v>
      </c>
      <c r="F34" s="2">
        <v>3.97</v>
      </c>
      <c r="G34" s="2">
        <v>4.13</v>
      </c>
      <c r="H34" s="2">
        <v>4.34</v>
      </c>
      <c r="I34" s="2">
        <v>4.55</v>
      </c>
      <c r="J34" s="2">
        <v>4.5199999999999996</v>
      </c>
      <c r="K34">
        <v>29620</v>
      </c>
      <c r="L34">
        <v>29080</v>
      </c>
      <c r="M34">
        <v>28550</v>
      </c>
      <c r="N34">
        <v>26270</v>
      </c>
      <c r="O34">
        <v>23900</v>
      </c>
      <c r="P34">
        <v>21040</v>
      </c>
      <c r="Q34" s="2">
        <f>MAX(ASHPs!I$81 -K34,0)</f>
        <v>0</v>
      </c>
      <c r="R34" s="2">
        <f>MAX(ASHPs!J$81 -L34,0)</f>
        <v>1340.9661021989887</v>
      </c>
      <c r="S34" s="2">
        <f>MAX(ASHPs!K$81 -M34,0)</f>
        <v>3292.0187337779353</v>
      </c>
      <c r="T34" s="2">
        <f>MAX(ASHPs!L$81 -N34,0)</f>
        <v>10308.860839041095</v>
      </c>
      <c r="U34" s="2">
        <f>MAX(ASHPs!M$81 -O34,0)</f>
        <v>17415.702944304256</v>
      </c>
      <c r="V34" s="2">
        <f>MAX(ASHPs!N$81 -P34,0)</f>
        <v>25012.545049567409</v>
      </c>
      <c r="W34">
        <f t="shared" ref="W34:AB38" si="12">K34/(E34*3412)</f>
        <v>2.2607097499023054</v>
      </c>
      <c r="X34">
        <f t="shared" si="12"/>
        <v>2.1468162449319483</v>
      </c>
      <c r="Y34">
        <f t="shared" si="12"/>
        <v>2.0260354424918177</v>
      </c>
      <c r="Z34">
        <f t="shared" si="12"/>
        <v>1.7740314747084025</v>
      </c>
      <c r="AA34">
        <f t="shared" si="12"/>
        <v>1.5394921608286205</v>
      </c>
      <c r="AB34">
        <f t="shared" si="12"/>
        <v>1.3642635570448911</v>
      </c>
      <c r="AC34" s="174">
        <f>IF(ASHPs!I$81/K34&lt;1, ASHPs!I$81/K34,1)</f>
        <v>0.91509711777565095</v>
      </c>
      <c r="AD34" s="174">
        <f>IF(ASHPs!J$81/L34&lt;1, ASHPs!J$81/L34,1)</f>
        <v>1</v>
      </c>
      <c r="AE34" s="174">
        <f>IF(ASHPs!K$81/M34&lt;1, ASHPs!K$81/M34,1)</f>
        <v>1</v>
      </c>
      <c r="AF34" s="174">
        <f>IF(ASHPs!L$81/N34&lt;1, ASHPs!L$81/N34,1)</f>
        <v>1</v>
      </c>
      <c r="AG34" s="174">
        <f>IF(ASHPs!M$81/O34&lt;1, ASHPs!M$81/O34,1)</f>
        <v>1</v>
      </c>
      <c r="AH34" s="174">
        <f>IF(ASHPs!N$81/P34&lt;1, ASHPs!N$81/P34,1)</f>
        <v>1</v>
      </c>
      <c r="AI34">
        <f t="shared" ref="AI34:AN38" si="13">Q34/(10*3412)</f>
        <v>0</v>
      </c>
      <c r="AJ34">
        <f t="shared" si="13"/>
        <v>3.930146841145922E-2</v>
      </c>
      <c r="AK34">
        <f t="shared" si="13"/>
        <v>9.6483550227958237E-2</v>
      </c>
      <c r="AL34">
        <f t="shared" si="13"/>
        <v>0.30213542904575308</v>
      </c>
      <c r="AM34">
        <f t="shared" si="13"/>
        <v>0.51042505698429819</v>
      </c>
      <c r="AN34">
        <f t="shared" si="13"/>
        <v>0.73307576346915027</v>
      </c>
    </row>
    <row r="35" spans="1:40">
      <c r="A35" t="s">
        <v>175</v>
      </c>
      <c r="B35" s="51" t="s">
        <v>400</v>
      </c>
      <c r="C35" t="s">
        <v>36</v>
      </c>
      <c r="D35" s="9"/>
      <c r="E35" s="2">
        <v>4.1100000000000003</v>
      </c>
      <c r="F35" s="2">
        <v>4.6100000000000003</v>
      </c>
      <c r="G35" s="2">
        <v>4.7699999999999996</v>
      </c>
      <c r="H35" s="2">
        <v>5.81</v>
      </c>
      <c r="I35" s="8">
        <f>AVERAGE(E35:H35)</f>
        <v>4.8250000000000002</v>
      </c>
      <c r="J35" s="8">
        <f>AVERAGE(E35:I35)</f>
        <v>4.8250000000000002</v>
      </c>
      <c r="K35">
        <f>9.96*3412</f>
        <v>33983.520000000004</v>
      </c>
      <c r="L35">
        <f>9.96*3412</f>
        <v>33983.520000000004</v>
      </c>
      <c r="M35">
        <f>9.96*3412</f>
        <v>33983.520000000004</v>
      </c>
      <c r="N35">
        <f>9.96*3412</f>
        <v>33983.520000000004</v>
      </c>
      <c r="O35" s="202">
        <f>0.9*N35</f>
        <v>30585.168000000005</v>
      </c>
      <c r="P35" s="202">
        <f>0.5*N35</f>
        <v>16991.760000000002</v>
      </c>
      <c r="Q35" s="2">
        <f>MAX(ASHPs!I$81 -K35,0)</f>
        <v>0</v>
      </c>
      <c r="R35" s="2">
        <f>MAX(ASHPs!J$81 -L35,0)</f>
        <v>0</v>
      </c>
      <c r="S35" s="2">
        <f>MAX(ASHPs!K$81 -M35,0)</f>
        <v>0</v>
      </c>
      <c r="T35" s="2">
        <f>MAX(ASHPs!L$81 -N35,0)</f>
        <v>2595.3408390410914</v>
      </c>
      <c r="U35" s="2">
        <f>MAX(ASHPs!M$81 -O35,0)</f>
        <v>10730.534944304251</v>
      </c>
      <c r="V35" s="2">
        <f>MAX(ASHPs!N$81 -P35,0)</f>
        <v>29060.785049567407</v>
      </c>
      <c r="W35">
        <f t="shared" si="12"/>
        <v>2.4233576642335768</v>
      </c>
      <c r="X35">
        <f t="shared" si="12"/>
        <v>2.1605206073752714</v>
      </c>
      <c r="Y35">
        <f t="shared" si="12"/>
        <v>2.0880503144654092</v>
      </c>
      <c r="Z35">
        <f t="shared" si="12"/>
        <v>1.7142857142857146</v>
      </c>
      <c r="AA35">
        <f t="shared" si="12"/>
        <v>1.8578238341968913</v>
      </c>
      <c r="AB35">
        <f t="shared" si="12"/>
        <v>1.0321243523316062</v>
      </c>
      <c r="AC35" s="174">
        <f>IF(ASHPs!I$81/K35&lt;1, ASHPs!I$81/K35,1)</f>
        <v>0.79759767759533973</v>
      </c>
      <c r="AD35" s="174">
        <f>IF(ASHPs!J$81/L35&lt;1, ASHPs!J$81/L35,1)</f>
        <v>0.89516819041108708</v>
      </c>
      <c r="AE35" s="174">
        <f>IF(ASHPs!K$81/M35&lt;1, ASHPs!K$81/M35,1)</f>
        <v>0.93698412447497881</v>
      </c>
      <c r="AF35" s="174">
        <f>IF(ASHPs!L$81/N35&lt;1, ASHPs!L$81/N35,1)</f>
        <v>1</v>
      </c>
      <c r="AG35" s="174">
        <f>IF(ASHPs!M$81/O35&lt;1, ASHPs!M$81/O35,1)</f>
        <v>1</v>
      </c>
      <c r="AH35" s="174">
        <f>IF(ASHPs!N$81/P35&lt;1, ASHPs!N$81/P35,1)</f>
        <v>1</v>
      </c>
      <c r="AI35">
        <f t="shared" si="13"/>
        <v>0</v>
      </c>
      <c r="AJ35">
        <f t="shared" si="13"/>
        <v>0</v>
      </c>
      <c r="AK35">
        <f t="shared" si="13"/>
        <v>0</v>
      </c>
      <c r="AL35">
        <f t="shared" si="13"/>
        <v>7.6065089069199635E-2</v>
      </c>
      <c r="AM35">
        <f t="shared" si="13"/>
        <v>0.31449399016132035</v>
      </c>
      <c r="AN35">
        <f t="shared" si="13"/>
        <v>0.85172289125344103</v>
      </c>
    </row>
    <row r="36" spans="1:40">
      <c r="A36" t="s">
        <v>11</v>
      </c>
      <c r="B36" t="s">
        <v>38</v>
      </c>
      <c r="C36" t="s">
        <v>36</v>
      </c>
      <c r="E36" s="2">
        <v>4.58</v>
      </c>
      <c r="F36" s="2">
        <v>4.7300000000000004</v>
      </c>
      <c r="G36" s="2">
        <v>4.87</v>
      </c>
      <c r="H36" s="2">
        <v>4.91</v>
      </c>
      <c r="I36" s="2">
        <v>4.95</v>
      </c>
      <c r="J36" s="8">
        <f>AVERAGE(E36:I36)</f>
        <v>4.8079999999999998</v>
      </c>
      <c r="K36">
        <v>32000</v>
      </c>
      <c r="L36">
        <v>32000</v>
      </c>
      <c r="M36">
        <v>32000</v>
      </c>
      <c r="N36">
        <v>28800</v>
      </c>
      <c r="O36">
        <v>25600</v>
      </c>
      <c r="P36" s="202">
        <f>_xlfn.FORECAST.LINEAR(P$4,L36:O36,L$4:O$4)</f>
        <v>22826.013771996935</v>
      </c>
      <c r="Q36" s="2">
        <f>MAX(ASHPs!I$81 -K36,0)</f>
        <v>0</v>
      </c>
      <c r="R36" s="2">
        <f>MAX(ASHPs!J$81 -L36,0)</f>
        <v>0</v>
      </c>
      <c r="S36" s="2">
        <f>MAX(ASHPs!K$81 -M36,0)</f>
        <v>0</v>
      </c>
      <c r="T36" s="2">
        <f>MAX(ASHPs!L$81 -N36,0)</f>
        <v>7778.8608390410955</v>
      </c>
      <c r="U36" s="2">
        <f>MAX(ASHPs!M$81 -O36,0)</f>
        <v>15715.702944304256</v>
      </c>
      <c r="V36" s="2">
        <f>MAX(ASHPs!N$81 -P36,0)</f>
        <v>23226.531277570473</v>
      </c>
      <c r="W36">
        <f t="shared" si="12"/>
        <v>2.0477431311016345</v>
      </c>
      <c r="X36">
        <f t="shared" si="12"/>
        <v>1.9828041311724069</v>
      </c>
      <c r="Y36">
        <f t="shared" si="12"/>
        <v>1.9258036017341862</v>
      </c>
      <c r="Z36">
        <f t="shared" si="12"/>
        <v>1.7191032966193354</v>
      </c>
      <c r="AA36">
        <f t="shared" si="12"/>
        <v>1.5157436024962401</v>
      </c>
      <c r="AB36">
        <f t="shared" si="12"/>
        <v>1.3914147198493019</v>
      </c>
      <c r="AC36" s="174">
        <f>IF(ASHPs!I$81/K36&lt;1, ASHPs!I$81/K36,1)</f>
        <v>0.84703676964108698</v>
      </c>
      <c r="AD36" s="174">
        <f>IF(ASHPs!J$81/L36&lt;1, ASHPs!J$81/L36,1)</f>
        <v>0.9506551906937184</v>
      </c>
      <c r="AE36" s="174">
        <f>IF(ASHPs!K$81/M36&lt;1, ASHPs!K$81/M36,1)</f>
        <v>0.99506308543056043</v>
      </c>
      <c r="AF36" s="174">
        <f>IF(ASHPs!L$81/N36&lt;1, ASHPs!L$81/N36,1)</f>
        <v>1</v>
      </c>
      <c r="AG36" s="174">
        <f>IF(ASHPs!M$81/O36&lt;1, ASHPs!M$81/O36,1)</f>
        <v>1</v>
      </c>
      <c r="AH36" s="174">
        <f>IF(ASHPs!N$81/P36&lt;1, ASHPs!N$81/P36,1)</f>
        <v>1</v>
      </c>
      <c r="AI36">
        <f t="shared" si="13"/>
        <v>0</v>
      </c>
      <c r="AJ36">
        <f t="shared" si="13"/>
        <v>0</v>
      </c>
      <c r="AK36">
        <f t="shared" si="13"/>
        <v>0</v>
      </c>
      <c r="AL36">
        <f t="shared" si="13"/>
        <v>0.22798537042910597</v>
      </c>
      <c r="AM36">
        <f t="shared" si="13"/>
        <v>0.46060090692568156</v>
      </c>
      <c r="AN36">
        <f t="shared" si="13"/>
        <v>0.6807306939498966</v>
      </c>
    </row>
    <row r="37" spans="1:40">
      <c r="A37" t="s">
        <v>16</v>
      </c>
      <c r="B37" t="s">
        <v>37</v>
      </c>
      <c r="C37" t="s">
        <v>36</v>
      </c>
      <c r="E37" s="2">
        <v>4.9800000000000004</v>
      </c>
      <c r="F37" s="2">
        <v>5</v>
      </c>
      <c r="G37" s="2">
        <v>5.01</v>
      </c>
      <c r="H37" s="2">
        <v>4.97</v>
      </c>
      <c r="I37" s="2">
        <v>4.93</v>
      </c>
      <c r="J37" s="8">
        <f>AVERAGE(E37:I37)</f>
        <v>4.9779999999999998</v>
      </c>
      <c r="K37">
        <v>34290</v>
      </c>
      <c r="L37">
        <v>33600</v>
      </c>
      <c r="M37">
        <v>33000</v>
      </c>
      <c r="N37">
        <v>29000</v>
      </c>
      <c r="O37">
        <v>26000</v>
      </c>
      <c r="P37" s="202">
        <f>_xlfn.FORECAST.LINEAR(P$4,L37:O37,L$4:O$4)</f>
        <v>22459.066564651879</v>
      </c>
      <c r="Q37" s="2">
        <f>MAX(ASHPs!I$81 -K37,0)</f>
        <v>0</v>
      </c>
      <c r="R37" s="2">
        <f>MAX(ASHPs!J$81 -L37,0)</f>
        <v>0</v>
      </c>
      <c r="S37" s="2">
        <f>MAX(ASHPs!K$81 -M37,0)</f>
        <v>0</v>
      </c>
      <c r="T37" s="2">
        <f>MAX(ASHPs!L$81 -N37,0)</f>
        <v>7578.8608390410955</v>
      </c>
      <c r="U37" s="2">
        <f>MAX(ASHPs!M$81 -O37,0)</f>
        <v>15315.702944304256</v>
      </c>
      <c r="V37" s="2">
        <f>MAX(ASHPs!N$81 -P37,0)</f>
        <v>23593.478484915529</v>
      </c>
      <c r="W37">
        <f t="shared" si="12"/>
        <v>2.0180369779234169</v>
      </c>
      <c r="X37">
        <f t="shared" si="12"/>
        <v>1.9695193434935521</v>
      </c>
      <c r="Y37">
        <f t="shared" si="12"/>
        <v>1.9304883784599618</v>
      </c>
      <c r="Z37">
        <f t="shared" si="12"/>
        <v>1.7101436284766041</v>
      </c>
      <c r="AA37">
        <f t="shared" si="12"/>
        <v>1.5456722366352855</v>
      </c>
      <c r="AB37">
        <f t="shared" si="12"/>
        <v>1.3222932700277399</v>
      </c>
      <c r="AC37" s="174">
        <f>IF(ASHPs!I$81/K37&lt;1, ASHPs!I$81/K37,1)</f>
        <v>0.79046884305963205</v>
      </c>
      <c r="AD37" s="174">
        <f>IF(ASHPs!J$81/L37&lt;1, ASHPs!J$81/L37,1)</f>
        <v>0.90538589589877938</v>
      </c>
      <c r="AE37" s="174">
        <f>IF(ASHPs!K$81/M37&lt;1, ASHPs!K$81/M37,1)</f>
        <v>0.96490965859933142</v>
      </c>
      <c r="AF37" s="174">
        <f>IF(ASHPs!L$81/N37&lt;1, ASHPs!L$81/N37,1)</f>
        <v>1</v>
      </c>
      <c r="AG37" s="174">
        <f>IF(ASHPs!M$81/O37&lt;1, ASHPs!M$81/O37,1)</f>
        <v>1</v>
      </c>
      <c r="AH37" s="174">
        <f>IF(ASHPs!N$81/P37&lt;1, ASHPs!N$81/P37,1)</f>
        <v>1</v>
      </c>
      <c r="AI37">
        <f t="shared" si="13"/>
        <v>0</v>
      </c>
      <c r="AJ37">
        <f t="shared" si="13"/>
        <v>0</v>
      </c>
      <c r="AK37">
        <f t="shared" si="13"/>
        <v>0</v>
      </c>
      <c r="AL37">
        <f t="shared" si="13"/>
        <v>0.22212370571632753</v>
      </c>
      <c r="AM37">
        <f t="shared" si="13"/>
        <v>0.44887757750012475</v>
      </c>
      <c r="AN37">
        <f t="shared" si="13"/>
        <v>0.69148530143363218</v>
      </c>
    </row>
    <row r="38" spans="1:40">
      <c r="A38" t="s">
        <v>18</v>
      </c>
      <c r="B38" t="s">
        <v>19</v>
      </c>
      <c r="C38" t="s">
        <v>9</v>
      </c>
      <c r="E38" s="2">
        <v>5.45</v>
      </c>
      <c r="F38" s="2">
        <v>4.8</v>
      </c>
      <c r="G38" s="2">
        <v>4.8</v>
      </c>
      <c r="H38" s="2">
        <v>4.63</v>
      </c>
      <c r="I38" s="2">
        <v>4.43</v>
      </c>
      <c r="J38" s="2">
        <v>4.1500000000000004</v>
      </c>
      <c r="K38">
        <v>36000</v>
      </c>
      <c r="L38">
        <v>33000</v>
      </c>
      <c r="M38">
        <v>30000</v>
      </c>
      <c r="N38">
        <v>25200</v>
      </c>
      <c r="O38">
        <v>21100</v>
      </c>
      <c r="P38">
        <v>18400</v>
      </c>
      <c r="Q38" s="2">
        <f>MAX(ASHPs!I$81 -K38,0)</f>
        <v>0</v>
      </c>
      <c r="R38" s="2">
        <f>MAX(ASHPs!J$81 -L38,0)</f>
        <v>0</v>
      </c>
      <c r="S38" s="2">
        <f>MAX(ASHPs!K$81 -M38,0)</f>
        <v>1842.0187337779353</v>
      </c>
      <c r="T38" s="2">
        <f>MAX(ASHPs!L$81 -N38,0)</f>
        <v>11378.860839041095</v>
      </c>
      <c r="U38" s="2">
        <f>MAX(ASHPs!M$81 -O38,0)</f>
        <v>20215.702944304256</v>
      </c>
      <c r="V38" s="2">
        <f>MAX(ASHPs!N$81 -P38,0)</f>
        <v>27652.545049567409</v>
      </c>
      <c r="W38">
        <f t="shared" si="12"/>
        <v>1.9359626574314077</v>
      </c>
      <c r="X38">
        <f t="shared" si="12"/>
        <v>2.0149472450175852</v>
      </c>
      <c r="Y38">
        <f t="shared" si="12"/>
        <v>1.8317702227432593</v>
      </c>
      <c r="Z38">
        <f t="shared" si="12"/>
        <v>1.5951830535854905</v>
      </c>
      <c r="AA38">
        <f t="shared" si="12"/>
        <v>1.3959494970612285</v>
      </c>
      <c r="AB38">
        <f t="shared" si="12"/>
        <v>1.2994533821099168</v>
      </c>
      <c r="AC38" s="174">
        <f>IF(ASHPs!I$81/K38&lt;1, ASHPs!I$81/K38,1)</f>
        <v>0.75292157301429952</v>
      </c>
      <c r="AD38" s="174">
        <f>IF(ASHPs!J$81/L38&lt;1, ASHPs!J$81/L38,1)</f>
        <v>0.92184745764239362</v>
      </c>
      <c r="AE38" s="174">
        <f>IF(ASHPs!K$81/M38&lt;1, ASHPs!K$81/M38,1)</f>
        <v>1</v>
      </c>
      <c r="AF38" s="174">
        <f>IF(ASHPs!L$81/N38&lt;1, ASHPs!L$81/N38,1)</f>
        <v>1</v>
      </c>
      <c r="AG38" s="174">
        <f>IF(ASHPs!M$81/O38&lt;1, ASHPs!M$81/O38,1)</f>
        <v>1</v>
      </c>
      <c r="AH38" s="174">
        <f>IF(ASHPs!N$81/P38&lt;1, ASHPs!N$81/P38,1)</f>
        <v>1</v>
      </c>
      <c r="AI38">
        <f t="shared" si="13"/>
        <v>0</v>
      </c>
      <c r="AJ38">
        <f t="shared" si="13"/>
        <v>0</v>
      </c>
      <c r="AK38">
        <f t="shared" si="13"/>
        <v>5.3986481060314631E-2</v>
      </c>
      <c r="AL38">
        <f t="shared" si="13"/>
        <v>0.33349533525911768</v>
      </c>
      <c r="AM38">
        <f t="shared" si="13"/>
        <v>0.59248836296319629</v>
      </c>
      <c r="AN38">
        <f t="shared" si="13"/>
        <v>0.81044973767782558</v>
      </c>
    </row>
    <row r="40" spans="1:40">
      <c r="A40" s="3" t="s">
        <v>21</v>
      </c>
      <c r="E40" s="5">
        <f t="shared" ref="E40:J40" si="14">AVERAGE(E34:E38)</f>
        <v>4.5920000000000005</v>
      </c>
      <c r="F40" s="5">
        <f t="shared" si="14"/>
        <v>4.6220000000000008</v>
      </c>
      <c r="G40" s="5">
        <f t="shared" si="14"/>
        <v>4.7160000000000002</v>
      </c>
      <c r="H40" s="5">
        <f t="shared" si="14"/>
        <v>4.9319999999999995</v>
      </c>
      <c r="I40" s="5">
        <f t="shared" si="14"/>
        <v>4.7370000000000001</v>
      </c>
      <c r="J40" s="5">
        <f t="shared" si="14"/>
        <v>4.6562000000000001</v>
      </c>
      <c r="K40" s="5">
        <f t="shared" ref="K40:AN40" si="15">AVERAGE(K34:K38)</f>
        <v>33178.704000000005</v>
      </c>
      <c r="L40" s="5">
        <f t="shared" si="15"/>
        <v>32332.704000000005</v>
      </c>
      <c r="M40" s="5">
        <f t="shared" si="15"/>
        <v>31506.704000000005</v>
      </c>
      <c r="N40" s="5">
        <f t="shared" si="15"/>
        <v>28650.704000000005</v>
      </c>
      <c r="O40" s="5">
        <f t="shared" si="15"/>
        <v>25437.033600000002</v>
      </c>
      <c r="P40" s="5">
        <f t="shared" si="15"/>
        <v>20343.368067329764</v>
      </c>
      <c r="Q40" s="5">
        <f t="shared" si="15"/>
        <v>0</v>
      </c>
      <c r="R40" s="5">
        <f t="shared" si="15"/>
        <v>268.19322043979776</v>
      </c>
      <c r="S40" s="5">
        <f t="shared" si="15"/>
        <v>1026.807493511174</v>
      </c>
      <c r="T40" s="5">
        <f t="shared" si="15"/>
        <v>7928.1568390410948</v>
      </c>
      <c r="U40" s="5">
        <f t="shared" si="15"/>
        <v>15878.669344304255</v>
      </c>
      <c r="V40" s="5">
        <f t="shared" si="15"/>
        <v>25709.176982237645</v>
      </c>
      <c r="W40" s="5">
        <f t="shared" si="15"/>
        <v>2.1371620361184682</v>
      </c>
      <c r="X40" s="5">
        <f t="shared" si="15"/>
        <v>2.0549215143981527</v>
      </c>
      <c r="Y40" s="5">
        <f t="shared" si="15"/>
        <v>1.960429591978927</v>
      </c>
      <c r="Z40" s="5">
        <f t="shared" si="15"/>
        <v>1.7025494335351095</v>
      </c>
      <c r="AA40" s="5">
        <f t="shared" si="15"/>
        <v>1.570936266243653</v>
      </c>
      <c r="AB40" s="5">
        <f t="shared" si="15"/>
        <v>1.2819098562726912</v>
      </c>
      <c r="AC40" s="5">
        <f t="shared" si="15"/>
        <v>0.82062439621720196</v>
      </c>
      <c r="AD40" s="5">
        <f t="shared" si="15"/>
        <v>0.93461134692919567</v>
      </c>
      <c r="AE40" s="5">
        <f t="shared" si="15"/>
        <v>0.97939137370097418</v>
      </c>
      <c r="AF40" s="5">
        <f t="shared" si="15"/>
        <v>1</v>
      </c>
      <c r="AG40" s="5">
        <f t="shared" si="15"/>
        <v>1</v>
      </c>
      <c r="AH40" s="5">
        <f t="shared" si="15"/>
        <v>1</v>
      </c>
      <c r="AI40" s="5">
        <f t="shared" si="15"/>
        <v>0</v>
      </c>
      <c r="AJ40" s="5">
        <f t="shared" si="15"/>
        <v>7.8602936822918437E-3</v>
      </c>
      <c r="AK40" s="5">
        <f t="shared" si="15"/>
        <v>3.0094006257654571E-2</v>
      </c>
      <c r="AL40" s="5">
        <f t="shared" si="15"/>
        <v>0.23236098590390078</v>
      </c>
      <c r="AM40" s="5">
        <f t="shared" si="15"/>
        <v>0.46537717890692426</v>
      </c>
      <c r="AN40" s="5">
        <f t="shared" si="15"/>
        <v>0.75349287755678918</v>
      </c>
    </row>
    <row r="41" spans="1:40">
      <c r="A41" s="3"/>
      <c r="K41" s="5"/>
      <c r="L41" s="5"/>
      <c r="M41" s="5"/>
      <c r="N41" s="5"/>
      <c r="O41" s="5"/>
      <c r="P41" s="5"/>
    </row>
    <row r="43" spans="1:40" ht="21">
      <c r="A43" s="79" t="s">
        <v>466</v>
      </c>
    </row>
    <row r="45" spans="1:40" s="3" customFormat="1">
      <c r="A45" s="58" t="s">
        <v>405</v>
      </c>
      <c r="E45" s="4"/>
      <c r="F45" s="4"/>
      <c r="G45" s="4"/>
      <c r="H45" s="4"/>
      <c r="I45" s="4"/>
      <c r="J45" s="4"/>
      <c r="K45" s="5"/>
      <c r="L45" s="5"/>
      <c r="M45" s="5"/>
      <c r="N45" s="5"/>
      <c r="O45" s="5"/>
      <c r="P45" s="5"/>
      <c r="Q45" s="2"/>
      <c r="R45" s="2"/>
      <c r="S45" s="2"/>
      <c r="T45" s="2"/>
      <c r="U45" s="2"/>
      <c r="V45" s="2"/>
      <c r="W45"/>
      <c r="X45"/>
      <c r="Y45"/>
      <c r="Z45"/>
      <c r="AA45"/>
      <c r="AB45"/>
      <c r="AC45" s="173"/>
      <c r="AD45" s="173"/>
      <c r="AE45" s="173"/>
      <c r="AF45" s="173"/>
      <c r="AG45" s="173"/>
      <c r="AH45" s="173"/>
    </row>
    <row r="46" spans="1:40">
      <c r="A46" s="9" t="s">
        <v>169</v>
      </c>
      <c r="B46" t="s">
        <v>170</v>
      </c>
      <c r="C46" s="9" t="s">
        <v>45</v>
      </c>
      <c r="D46" s="9"/>
      <c r="E46" s="10">
        <v>6.86</v>
      </c>
      <c r="F46" s="10">
        <v>6.93</v>
      </c>
      <c r="G46" s="10">
        <v>7.1</v>
      </c>
      <c r="H46" s="10">
        <v>7.46</v>
      </c>
      <c r="I46" s="10">
        <v>7.83</v>
      </c>
      <c r="J46" s="10">
        <v>7.59</v>
      </c>
      <c r="K46">
        <v>50440</v>
      </c>
      <c r="L46">
        <v>48830</v>
      </c>
      <c r="M46">
        <v>47060</v>
      </c>
      <c r="N46">
        <v>43290</v>
      </c>
      <c r="O46" s="9">
        <v>38960</v>
      </c>
      <c r="P46" s="9">
        <v>33120</v>
      </c>
      <c r="Q46" s="2">
        <f>MAX(ASHPs!I$84 -K46,0)</f>
        <v>0</v>
      </c>
      <c r="R46" s="2">
        <f>MAX(ASHPs!J$84 -L46,0)</f>
        <v>0</v>
      </c>
      <c r="S46" s="2">
        <f>MAX(ASHPs!K$84 -M46,0)</f>
        <v>0</v>
      </c>
      <c r="T46" s="2">
        <f>MAX(ASHPs!L$84 -N46,0)</f>
        <v>0</v>
      </c>
      <c r="U46" s="2">
        <f>MAX(ASHPs!M$84 -O46,0)</f>
        <v>0</v>
      </c>
      <c r="V46" s="2">
        <f>MAX(ASHPs!N$84 -P46,0)</f>
        <v>5353.5976811463624</v>
      </c>
      <c r="W46">
        <f t="shared" ref="W46:AB50" si="16">K46/(E46*3412)</f>
        <v>2.1549735285170843</v>
      </c>
      <c r="X46">
        <f t="shared" si="16"/>
        <v>2.0651160744947381</v>
      </c>
      <c r="Y46">
        <f t="shared" si="16"/>
        <v>1.9426052210095275</v>
      </c>
      <c r="Z46">
        <f t="shared" si="16"/>
        <v>1.7007470872398003</v>
      </c>
      <c r="AA46">
        <f t="shared" si="16"/>
        <v>1.4583043244562426</v>
      </c>
      <c r="AB46">
        <f t="shared" si="16"/>
        <v>1.2789086646062029</v>
      </c>
      <c r="AC46" s="174">
        <f>IF(ASHPs!I$84/K46&lt;1, ASHPs!I$84/K46,1)</f>
        <v>0.44972490081157485</v>
      </c>
      <c r="AD46" s="174">
        <f>IF(ASHPs!J$84/L46&lt;1, ASHPs!J$84/L46,1)</f>
        <v>0.52114032135311639</v>
      </c>
      <c r="AE46" s="174">
        <f>IF(ASHPs!K$84/M46&lt;1, ASHPs!K$84/M46,1)</f>
        <v>0.56590506625559855</v>
      </c>
      <c r="AF46" s="174">
        <f>IF(ASHPs!L$84/N46&lt;1, ASHPs!L$84/N46,1)</f>
        <v>0.70637239175424116</v>
      </c>
      <c r="AG46" s="174">
        <f>IF(ASHPs!M$84/O46&lt;1, ASHPs!M$84/O46,1)</f>
        <v>0.88619684959172818</v>
      </c>
      <c r="AH46" s="174">
        <f>IF(ASHPs!N$84/P46&lt;1, ASHPs!N$84/P46,1)</f>
        <v>1</v>
      </c>
      <c r="AI46">
        <f t="shared" ref="AI46:AN46" si="17">Q46/(10*3412)</f>
        <v>0</v>
      </c>
      <c r="AJ46">
        <f t="shared" si="17"/>
        <v>0</v>
      </c>
      <c r="AK46">
        <f t="shared" si="17"/>
        <v>0</v>
      </c>
      <c r="AL46">
        <f t="shared" si="17"/>
        <v>0</v>
      </c>
      <c r="AM46">
        <f t="shared" si="17"/>
        <v>0</v>
      </c>
      <c r="AN46">
        <f t="shared" si="17"/>
        <v>0.15690497306994028</v>
      </c>
    </row>
    <row r="47" spans="1:40">
      <c r="A47" t="s">
        <v>175</v>
      </c>
      <c r="B47" s="51" t="s">
        <v>402</v>
      </c>
      <c r="C47" t="s">
        <v>45</v>
      </c>
      <c r="D47" s="9"/>
      <c r="E47" s="2">
        <v>6.67</v>
      </c>
      <c r="F47" s="2">
        <v>6.47</v>
      </c>
      <c r="G47" s="2">
        <v>6.41</v>
      </c>
      <c r="H47" s="2">
        <v>6.03</v>
      </c>
      <c r="I47" s="8">
        <f>AVERAGE(E47:H47)</f>
        <v>6.3950000000000005</v>
      </c>
      <c r="J47" s="8">
        <f>AVERAGE(E47:I47)</f>
        <v>6.3950000000000005</v>
      </c>
      <c r="K47">
        <f>15.3*3412</f>
        <v>52203.600000000006</v>
      </c>
      <c r="L47">
        <f>14.1*3412</f>
        <v>48109.2</v>
      </c>
      <c r="M47">
        <f>13.7*3412</f>
        <v>46744.399999999994</v>
      </c>
      <c r="N47">
        <f>11.9*3412</f>
        <v>40602.800000000003</v>
      </c>
      <c r="O47" s="202">
        <f>0.9*N47</f>
        <v>36542.520000000004</v>
      </c>
      <c r="P47" s="202">
        <f>0.5*N47</f>
        <v>20301.400000000001</v>
      </c>
      <c r="Q47" s="2">
        <f>MAX(ASHPs!I$84 -K47,0)</f>
        <v>0</v>
      </c>
      <c r="R47" s="2">
        <f>MAX(ASHPs!J$84 -L47,0)</f>
        <v>0</v>
      </c>
      <c r="S47" s="2">
        <f>MAX(ASHPs!K$84 -M47,0)</f>
        <v>0</v>
      </c>
      <c r="T47" s="2">
        <f>MAX(ASHPs!L$84 -N47,0)</f>
        <v>0</v>
      </c>
      <c r="U47" s="2">
        <f>MAX(ASHPs!M$84 -O47,0)</f>
        <v>0</v>
      </c>
      <c r="V47" s="2">
        <f>MAX(ASHPs!N$84 -P47,0)</f>
        <v>18172.197681146361</v>
      </c>
      <c r="W47">
        <f t="shared" si="16"/>
        <v>2.2938530734632687</v>
      </c>
      <c r="X47">
        <f t="shared" si="16"/>
        <v>2.1792890262751157</v>
      </c>
      <c r="Y47">
        <f t="shared" si="16"/>
        <v>2.1372854914196564</v>
      </c>
      <c r="Z47">
        <f t="shared" si="16"/>
        <v>1.9734660033167497</v>
      </c>
      <c r="AA47">
        <f t="shared" si="16"/>
        <v>1.6747458952306491</v>
      </c>
      <c r="AB47">
        <f t="shared" si="16"/>
        <v>0.93041438623924944</v>
      </c>
      <c r="AC47" s="174">
        <f>IF(ASHPs!I$84/K47&lt;1, ASHPs!I$84/K47,1)</f>
        <v>0.43453179468342862</v>
      </c>
      <c r="AD47" s="174">
        <f>IF(ASHPs!J$84/L47&lt;1, ASHPs!J$84/L47,1)</f>
        <v>0.52894834858348672</v>
      </c>
      <c r="AE47" s="174">
        <f>IF(ASHPs!K$84/M47&lt;1, ASHPs!K$84/M47,1)</f>
        <v>0.56972583706258861</v>
      </c>
      <c r="AF47" s="174">
        <f>IF(ASHPs!L$84/N47&lt;1, ASHPs!L$84/N47,1)</f>
        <v>0.75312197284524951</v>
      </c>
      <c r="AG47" s="174">
        <f>IF(ASHPs!M$84/O47&lt;1, ASHPs!M$84/O47,1)</f>
        <v>0.94482343473010966</v>
      </c>
      <c r="AH47" s="174">
        <f>IF(ASHPs!N$84/P47&lt;1, ASHPs!N$84/P47,1)</f>
        <v>1</v>
      </c>
      <c r="AI47">
        <f t="shared" ref="AI47:AI67" si="18">Q47/(10*3412)</f>
        <v>0</v>
      </c>
      <c r="AJ47">
        <f t="shared" ref="AJ47:AJ67" si="19">R47/(10*3412)</f>
        <v>0</v>
      </c>
      <c r="AK47">
        <f t="shared" ref="AK47:AK67" si="20">S47/(10*3412)</f>
        <v>0</v>
      </c>
      <c r="AL47">
        <f t="shared" ref="AL47:AL67" si="21">T47/(10*3412)</f>
        <v>0</v>
      </c>
      <c r="AM47">
        <f t="shared" ref="AM47:AM67" si="22">U47/(10*3412)</f>
        <v>0</v>
      </c>
      <c r="AN47">
        <f t="shared" ref="AN47:AN67" si="23">V47/(10*3412)</f>
        <v>0.53259664950604813</v>
      </c>
    </row>
    <row r="48" spans="1:40">
      <c r="A48" s="9" t="s">
        <v>16</v>
      </c>
      <c r="B48" t="s">
        <v>166</v>
      </c>
      <c r="C48" s="9" t="s">
        <v>45</v>
      </c>
      <c r="E48" s="2">
        <v>6.34</v>
      </c>
      <c r="F48" s="2">
        <v>6.37</v>
      </c>
      <c r="G48" s="2">
        <v>6.39</v>
      </c>
      <c r="H48" s="2">
        <v>6.34</v>
      </c>
      <c r="I48" s="2">
        <v>6.29</v>
      </c>
      <c r="J48" s="8">
        <f>AVERAGE(E48:I48)</f>
        <v>6.3460000000000001</v>
      </c>
      <c r="K48">
        <v>51000</v>
      </c>
      <c r="L48">
        <v>51000</v>
      </c>
      <c r="M48">
        <v>51000</v>
      </c>
      <c r="N48">
        <v>45500</v>
      </c>
      <c r="O48" s="9">
        <v>39000</v>
      </c>
      <c r="P48" s="202">
        <f>_xlfn.FORECAST.LINEAR(P$4,L48:O48,L$4:O$4)</f>
        <v>34039.40321346595</v>
      </c>
      <c r="Q48" s="2">
        <f>MAX(ASHPs!I$84 -K48,0)</f>
        <v>0</v>
      </c>
      <c r="R48" s="2">
        <f>MAX(ASHPs!J$84 -L48,0)</f>
        <v>0</v>
      </c>
      <c r="S48" s="2">
        <f>MAX(ASHPs!K$84 -M48,0)</f>
        <v>0</v>
      </c>
      <c r="T48" s="2">
        <f>MAX(ASHPs!L$84 -N48,0)</f>
        <v>0</v>
      </c>
      <c r="U48" s="2">
        <f>MAX(ASHPs!M$84 -O48,0)</f>
        <v>0</v>
      </c>
      <c r="V48" s="2">
        <f>MAX(ASHPs!N$84 -P48,0)</f>
        <v>4434.1944676804123</v>
      </c>
      <c r="W48">
        <f t="shared" si="16"/>
        <v>2.3576096242247626</v>
      </c>
      <c r="X48">
        <f t="shared" si="16"/>
        <v>2.3465062821954468</v>
      </c>
      <c r="Y48">
        <f t="shared" si="16"/>
        <v>2.3391619745829413</v>
      </c>
      <c r="Z48">
        <f t="shared" si="16"/>
        <v>2.1033576059260137</v>
      </c>
      <c r="AA48">
        <f t="shared" si="16"/>
        <v>1.8172092511793223</v>
      </c>
      <c r="AB48">
        <f t="shared" si="16"/>
        <v>1.5720735003183897</v>
      </c>
      <c r="AC48" s="174">
        <f>IF(ASHPs!I$84/K48&lt;1, ASHPs!I$84/K48,1)</f>
        <v>0.44478674503795756</v>
      </c>
      <c r="AD48" s="174">
        <f>IF(ASHPs!J$84/L48&lt;1, ASHPs!J$84/L48,1)</f>
        <v>0.49896631160142502</v>
      </c>
      <c r="AE48" s="174">
        <f>IF(ASHPs!K$84/M48&lt;1, ASHPs!K$84/M48,1)</f>
        <v>0.52218612584291113</v>
      </c>
      <c r="AF48" s="174">
        <f>IF(ASHPs!L$84/N48&lt;1, ASHPs!L$84/N48,1)</f>
        <v>0.6720628755833209</v>
      </c>
      <c r="AG48" s="174">
        <f>IF(ASHPs!M$84/O48&lt;1, ASHPs!M$84/O48,1)</f>
        <v>0.88528792974599302</v>
      </c>
      <c r="AH48" s="174">
        <f>IF(ASHPs!N$84/P48&lt;1, ASHPs!N$84/P48,1)</f>
        <v>1</v>
      </c>
      <c r="AI48">
        <f t="shared" si="18"/>
        <v>0</v>
      </c>
      <c r="AJ48">
        <f t="shared" si="19"/>
        <v>0</v>
      </c>
      <c r="AK48">
        <f t="shared" si="20"/>
        <v>0</v>
      </c>
      <c r="AL48">
        <f t="shared" si="21"/>
        <v>0</v>
      </c>
      <c r="AM48">
        <f t="shared" si="22"/>
        <v>0</v>
      </c>
      <c r="AN48">
        <f t="shared" si="23"/>
        <v>0.12995880620399802</v>
      </c>
    </row>
    <row r="49" spans="1:40" s="3" customFormat="1">
      <c r="A49" t="s">
        <v>11</v>
      </c>
      <c r="B49" t="s">
        <v>168</v>
      </c>
      <c r="C49" t="s">
        <v>45</v>
      </c>
      <c r="D49"/>
      <c r="E49" s="2">
        <v>7.67</v>
      </c>
      <c r="F49" s="2">
        <v>7.6</v>
      </c>
      <c r="G49" s="2">
        <v>7.54</v>
      </c>
      <c r="H49" s="2">
        <v>7.35</v>
      </c>
      <c r="I49" s="2">
        <v>7.1</v>
      </c>
      <c r="J49" s="8">
        <f>AVERAGE(E49:I49)</f>
        <v>7.452</v>
      </c>
      <c r="K49">
        <v>48000</v>
      </c>
      <c r="L49">
        <v>48000</v>
      </c>
      <c r="M49">
        <v>48000</v>
      </c>
      <c r="N49">
        <v>43200</v>
      </c>
      <c r="O49" s="9">
        <v>38400</v>
      </c>
      <c r="P49" s="202">
        <f>_xlfn.FORECAST.LINEAR(P$4,L49:O49,L$4:O$4)</f>
        <v>34239.02065799541</v>
      </c>
      <c r="Q49" s="2">
        <f>MAX(ASHPs!I$84 -K49,0)</f>
        <v>0</v>
      </c>
      <c r="R49" s="2">
        <f>MAX(ASHPs!J$84 -L49,0)</f>
        <v>0</v>
      </c>
      <c r="S49" s="2">
        <f>MAX(ASHPs!K$84 -M49,0)</f>
        <v>0</v>
      </c>
      <c r="T49" s="2">
        <f>MAX(ASHPs!L$84 -N49,0)</f>
        <v>0</v>
      </c>
      <c r="U49" s="2">
        <f>MAX(ASHPs!M$84 -O49,0)</f>
        <v>0</v>
      </c>
      <c r="V49" s="2">
        <f>MAX(ASHPs!N$84 -P49,0)</f>
        <v>4234.5770231509523</v>
      </c>
      <c r="W49">
        <f t="shared" si="16"/>
        <v>1.8341584498915553</v>
      </c>
      <c r="X49">
        <f t="shared" si="16"/>
        <v>1.8510520145616094</v>
      </c>
      <c r="Y49">
        <f t="shared" si="16"/>
        <v>1.8657818714414098</v>
      </c>
      <c r="Z49">
        <f t="shared" si="16"/>
        <v>1.7226116706940691</v>
      </c>
      <c r="AA49">
        <f t="shared" si="16"/>
        <v>1.5851262321879698</v>
      </c>
      <c r="AB49">
        <f t="shared" si="16"/>
        <v>1.3466026515771832</v>
      </c>
      <c r="AC49" s="174">
        <f>IF(ASHPs!I$84/K49&lt;1, ASHPs!I$84/K49,1)</f>
        <v>0.47258591660282989</v>
      </c>
      <c r="AD49" s="174">
        <f>IF(ASHPs!J$84/L49&lt;1, ASHPs!J$84/L49,1)</f>
        <v>0.53015170607651407</v>
      </c>
      <c r="AE49" s="174">
        <f>IF(ASHPs!K$84/M49&lt;1, ASHPs!K$84/M49,1)</f>
        <v>0.55482275870809306</v>
      </c>
      <c r="AF49" s="174">
        <f>IF(ASHPs!L$84/N49&lt;1, ASHPs!L$84/N49,1)</f>
        <v>0.70784400090372912</v>
      </c>
      <c r="AG49" s="174">
        <f>IF(ASHPs!M$84/O49&lt;1, ASHPs!M$84/O49,1)</f>
        <v>0.89912055364827415</v>
      </c>
      <c r="AH49" s="174">
        <f>IF(ASHPs!N$84/P49&lt;1, ASHPs!N$84/P49,1)</f>
        <v>1</v>
      </c>
      <c r="AI49">
        <f t="shared" si="18"/>
        <v>0</v>
      </c>
      <c r="AJ49">
        <f t="shared" si="19"/>
        <v>0</v>
      </c>
      <c r="AK49">
        <f t="shared" si="20"/>
        <v>0</v>
      </c>
      <c r="AL49">
        <f t="shared" si="21"/>
        <v>0</v>
      </c>
      <c r="AM49">
        <f t="shared" si="22"/>
        <v>0</v>
      </c>
      <c r="AN49">
        <f t="shared" si="23"/>
        <v>0.12410835355073131</v>
      </c>
    </row>
    <row r="50" spans="1:40">
      <c r="A50" t="s">
        <v>18</v>
      </c>
      <c r="B50" t="s">
        <v>174</v>
      </c>
      <c r="C50" t="s">
        <v>44</v>
      </c>
      <c r="D50" s="9"/>
      <c r="E50" s="10">
        <v>7.1</v>
      </c>
      <c r="F50" s="10">
        <v>7.13</v>
      </c>
      <c r="G50" s="10">
        <v>7.16</v>
      </c>
      <c r="H50" s="10">
        <v>7</v>
      </c>
      <c r="I50" s="10">
        <v>6.7</v>
      </c>
      <c r="J50" s="10">
        <v>6.35</v>
      </c>
      <c r="K50">
        <v>49000</v>
      </c>
      <c r="L50">
        <v>46500</v>
      </c>
      <c r="M50">
        <v>44000</v>
      </c>
      <c r="N50">
        <v>37000</v>
      </c>
      <c r="O50" s="9">
        <v>32000</v>
      </c>
      <c r="P50" s="9">
        <v>27000</v>
      </c>
      <c r="Q50" s="2">
        <f>MAX(ASHPs!I$84 -K50,0)</f>
        <v>0</v>
      </c>
      <c r="R50" s="2">
        <f>MAX(ASHPs!J$84 -L50,0)</f>
        <v>0</v>
      </c>
      <c r="S50" s="2">
        <f>MAX(ASHPs!K$84 -M50,0)</f>
        <v>0</v>
      </c>
      <c r="T50" s="2">
        <f>MAX(ASHPs!L$84 -N50,0)</f>
        <v>0</v>
      </c>
      <c r="U50" s="2">
        <f>MAX(ASHPs!M$84 -O50,0)</f>
        <v>2526.229260093729</v>
      </c>
      <c r="V50" s="2">
        <f>MAX(ASHPs!N$84 -P50,0)</f>
        <v>11473.597681146362</v>
      </c>
      <c r="W50">
        <f t="shared" si="16"/>
        <v>2.0226871191981908</v>
      </c>
      <c r="X50">
        <f t="shared" si="16"/>
        <v>1.911412406340792</v>
      </c>
      <c r="Y50">
        <f t="shared" si="16"/>
        <v>1.8010701631442099</v>
      </c>
      <c r="Z50">
        <f t="shared" si="16"/>
        <v>1.5491542455200134</v>
      </c>
      <c r="AA50">
        <f t="shared" si="16"/>
        <v>1.3998005284246995</v>
      </c>
      <c r="AB50">
        <f t="shared" si="16"/>
        <v>1.2461806869686425</v>
      </c>
      <c r="AC50" s="174">
        <f>IF(ASHPs!I$84/K50&lt;1, ASHPs!I$84/K50,1)</f>
        <v>0.46294130605991501</v>
      </c>
      <c r="AD50" s="174">
        <f>IF(ASHPs!J$84/L50&lt;1, ASHPs!J$84/L50,1)</f>
        <v>0.54725337401446617</v>
      </c>
      <c r="AE50" s="174">
        <f>IF(ASHPs!K$84/M50&lt;1, ASHPs!K$84/M50,1)</f>
        <v>0.60526119131791967</v>
      </c>
      <c r="AF50" s="174">
        <f>IF(ASHPs!L$84/N50&lt;1, ASHPs!L$84/N50,1)</f>
        <v>0.82645569835246213</v>
      </c>
      <c r="AG50" s="174">
        <f>IF(ASHPs!M$84/O50&lt;1, ASHPs!M$84/O50,1)</f>
        <v>1</v>
      </c>
      <c r="AH50" s="174">
        <f>IF(ASHPs!N$84/P50&lt;1, ASHPs!N$84/P50,1)</f>
        <v>1</v>
      </c>
      <c r="AI50">
        <f t="shared" si="18"/>
        <v>0</v>
      </c>
      <c r="AJ50">
        <f t="shared" si="19"/>
        <v>0</v>
      </c>
      <c r="AK50">
        <f t="shared" si="20"/>
        <v>0</v>
      </c>
      <c r="AL50">
        <f t="shared" si="21"/>
        <v>0</v>
      </c>
      <c r="AM50">
        <f t="shared" si="22"/>
        <v>7.4039544551398856E-2</v>
      </c>
      <c r="AN50">
        <f t="shared" si="23"/>
        <v>0.33627191328096023</v>
      </c>
    </row>
    <row r="52" spans="1:40" s="3" customFormat="1">
      <c r="A52" s="3" t="s">
        <v>21</v>
      </c>
      <c r="E52" s="5">
        <f t="shared" ref="E52:J52" si="24">AVERAGE(E46:E50)</f>
        <v>6.9279999999999999</v>
      </c>
      <c r="F52" s="5">
        <f t="shared" si="24"/>
        <v>6.9</v>
      </c>
      <c r="G52" s="5">
        <f t="shared" si="24"/>
        <v>6.919999999999999</v>
      </c>
      <c r="H52" s="5">
        <f t="shared" si="24"/>
        <v>6.8360000000000003</v>
      </c>
      <c r="I52" s="5">
        <f t="shared" si="24"/>
        <v>6.8630000000000013</v>
      </c>
      <c r="J52" s="5">
        <f t="shared" si="24"/>
        <v>6.8266000000000009</v>
      </c>
      <c r="K52" s="5">
        <f t="shared" ref="K52:AN52" si="25">AVERAGE(K46:K50)</f>
        <v>50128.72</v>
      </c>
      <c r="L52" s="5">
        <f t="shared" si="25"/>
        <v>48487.840000000004</v>
      </c>
      <c r="M52" s="5">
        <f t="shared" si="25"/>
        <v>47360.88</v>
      </c>
      <c r="N52" s="5">
        <f t="shared" si="25"/>
        <v>41918.559999999998</v>
      </c>
      <c r="O52" s="5">
        <f t="shared" si="25"/>
        <v>36980.504000000001</v>
      </c>
      <c r="P52" s="5">
        <f t="shared" si="25"/>
        <v>29739.964774292275</v>
      </c>
      <c r="Q52" s="5">
        <f t="shared" si="25"/>
        <v>0</v>
      </c>
      <c r="R52" s="5">
        <f t="shared" si="25"/>
        <v>0</v>
      </c>
      <c r="S52" s="5">
        <f t="shared" si="25"/>
        <v>0</v>
      </c>
      <c r="T52" s="5">
        <f t="shared" si="25"/>
        <v>0</v>
      </c>
      <c r="U52" s="5">
        <f t="shared" si="25"/>
        <v>505.24585201874578</v>
      </c>
      <c r="V52" s="5">
        <f t="shared" si="25"/>
        <v>8733.6329068540908</v>
      </c>
      <c r="W52" s="5">
        <f t="shared" si="25"/>
        <v>2.1326563590589722</v>
      </c>
      <c r="X52" s="5">
        <f t="shared" si="25"/>
        <v>2.0706751607735407</v>
      </c>
      <c r="Y52" s="5">
        <f t="shared" si="25"/>
        <v>2.0171809443195494</v>
      </c>
      <c r="Z52" s="5">
        <f t="shared" si="25"/>
        <v>1.8098673225393291</v>
      </c>
      <c r="AA52" s="5">
        <f t="shared" si="25"/>
        <v>1.5870372462957767</v>
      </c>
      <c r="AB52" s="5">
        <f t="shared" si="25"/>
        <v>1.2748359779419336</v>
      </c>
      <c r="AC52" s="5">
        <f t="shared" si="25"/>
        <v>0.45291413263914126</v>
      </c>
      <c r="AD52" s="5">
        <f t="shared" si="25"/>
        <v>0.52529201232580169</v>
      </c>
      <c r="AE52" s="5">
        <f t="shared" si="25"/>
        <v>0.56358019583742225</v>
      </c>
      <c r="AF52" s="5">
        <f t="shared" si="25"/>
        <v>0.73317138788780056</v>
      </c>
      <c r="AG52" s="5">
        <f t="shared" si="25"/>
        <v>0.92308575354322109</v>
      </c>
      <c r="AH52" s="5">
        <f t="shared" si="25"/>
        <v>1</v>
      </c>
      <c r="AI52" s="5">
        <f t="shared" si="25"/>
        <v>0</v>
      </c>
      <c r="AJ52" s="5">
        <f t="shared" si="25"/>
        <v>0</v>
      </c>
      <c r="AK52" s="5">
        <f t="shared" si="25"/>
        <v>0</v>
      </c>
      <c r="AL52" s="5">
        <f t="shared" si="25"/>
        <v>0</v>
      </c>
      <c r="AM52" s="5">
        <f t="shared" si="25"/>
        <v>1.4807908910279772E-2</v>
      </c>
      <c r="AN52" s="5">
        <f t="shared" si="25"/>
        <v>0.25596813912233563</v>
      </c>
    </row>
    <row r="53" spans="1:40" s="3" customFormat="1">
      <c r="A53"/>
      <c r="B53"/>
      <c r="C53"/>
      <c r="E53" s="4"/>
      <c r="F53" s="4"/>
      <c r="G53" s="4"/>
      <c r="H53" s="4"/>
      <c r="I53" s="4"/>
      <c r="J53" s="4"/>
      <c r="Q53" s="2"/>
      <c r="R53" s="2"/>
      <c r="S53" s="2"/>
      <c r="T53" s="2"/>
      <c r="U53" s="2"/>
      <c r="V53" s="2"/>
      <c r="W53"/>
      <c r="X53"/>
      <c r="Y53"/>
      <c r="Z53"/>
      <c r="AA53"/>
      <c r="AB53"/>
      <c r="AC53" s="173"/>
      <c r="AD53" s="173"/>
      <c r="AE53" s="173"/>
      <c r="AF53" s="173"/>
      <c r="AG53" s="173"/>
      <c r="AH53" s="173"/>
      <c r="AI53"/>
      <c r="AJ53"/>
      <c r="AK53"/>
      <c r="AL53"/>
      <c r="AM53"/>
      <c r="AN53"/>
    </row>
    <row r="54" spans="1:40" s="3" customFormat="1">
      <c r="A54" s="58" t="s">
        <v>404</v>
      </c>
      <c r="E54" s="4"/>
      <c r="F54" s="4"/>
      <c r="G54" s="4"/>
      <c r="H54" s="4"/>
      <c r="I54" s="4"/>
      <c r="J54" s="4"/>
      <c r="Q54" s="2"/>
      <c r="R54" s="2"/>
      <c r="S54" s="2"/>
      <c r="T54" s="2"/>
      <c r="U54" s="2"/>
      <c r="V54" s="2"/>
      <c r="W54"/>
      <c r="X54"/>
      <c r="Y54"/>
      <c r="Z54"/>
      <c r="AA54"/>
      <c r="AB54"/>
      <c r="AC54" s="173"/>
      <c r="AD54" s="173"/>
      <c r="AE54" s="173"/>
      <c r="AF54" s="173"/>
      <c r="AG54" s="173"/>
      <c r="AH54" s="173"/>
      <c r="AI54"/>
      <c r="AJ54"/>
      <c r="AK54"/>
      <c r="AL54"/>
      <c r="AM54"/>
      <c r="AN54"/>
    </row>
    <row r="55" spans="1:40">
      <c r="A55" t="s">
        <v>8</v>
      </c>
      <c r="B55" t="s">
        <v>10</v>
      </c>
      <c r="C55" t="s">
        <v>9</v>
      </c>
      <c r="E55" s="2">
        <v>6.44</v>
      </c>
      <c r="F55" s="2">
        <v>6.33</v>
      </c>
      <c r="G55" s="2">
        <v>6.25</v>
      </c>
      <c r="H55" s="2">
        <v>6.56</v>
      </c>
      <c r="I55" s="2">
        <v>6.89</v>
      </c>
      <c r="J55" s="2">
        <v>6.91</v>
      </c>
      <c r="K55">
        <v>42840</v>
      </c>
      <c r="L55">
        <v>40720</v>
      </c>
      <c r="M55">
        <v>38890</v>
      </c>
      <c r="N55">
        <v>35780</v>
      </c>
      <c r="O55">
        <v>32200</v>
      </c>
      <c r="P55">
        <v>27690</v>
      </c>
      <c r="Q55" s="2">
        <f>MAX(ASHPs!I$84 -K55,0)</f>
        <v>0</v>
      </c>
      <c r="R55" s="2">
        <f>MAX(ASHPs!J$84 -L55,0)</f>
        <v>0</v>
      </c>
      <c r="S55" s="2">
        <f>MAX(ASHPs!K$84 -M55,0)</f>
        <v>0</v>
      </c>
      <c r="T55" s="2">
        <f>MAX(ASHPs!L$84 -N55,0)</f>
        <v>0</v>
      </c>
      <c r="U55" s="2">
        <f>MAX(ASHPs!M$84 -O55,0)</f>
        <v>2326.229260093729</v>
      </c>
      <c r="V55" s="2">
        <f>MAX(ASHPs!N$84 -P55,0)</f>
        <v>10783.597681146362</v>
      </c>
      <c r="W55">
        <f t="shared" ref="W55:AB59" si="26">K55/(E55*3412)</f>
        <v>1.9496406544676077</v>
      </c>
      <c r="X55">
        <f t="shared" si="26"/>
        <v>1.8853632472696495</v>
      </c>
      <c r="Y55">
        <f t="shared" si="26"/>
        <v>1.8236811254396248</v>
      </c>
      <c r="Z55">
        <f t="shared" si="26"/>
        <v>1.5985545992622883</v>
      </c>
      <c r="AA55">
        <f t="shared" si="26"/>
        <v>1.3697068487043935</v>
      </c>
      <c r="AB55">
        <f t="shared" si="26"/>
        <v>1.1744536606138545</v>
      </c>
      <c r="AC55" s="174">
        <f>IF(ASHPs!I$84/K55&lt;1, ASHPs!I$84/K55,1)</f>
        <v>0.52950802980709233</v>
      </c>
      <c r="AD55" s="174">
        <f>IF(ASHPs!J$84/L55&lt;1, ASHPs!J$84/L55,1)</f>
        <v>0.62493324881317969</v>
      </c>
      <c r="AE55" s="174">
        <f>IF(ASHPs!K$84/M55&lt;1, ASHPs!K$84/M55,1)</f>
        <v>0.68479023959857199</v>
      </c>
      <c r="AF55" s="174">
        <f>IF(ASHPs!L$84/N55&lt;1, ASHPs!L$84/N55,1)</f>
        <v>0.85463557403692281</v>
      </c>
      <c r="AG55" s="174">
        <f>IF(ASHPs!M$84/O55&lt;1, ASHPs!M$84/O55,1)</f>
        <v>1</v>
      </c>
      <c r="AH55" s="174">
        <f>IF(ASHPs!N$84/P55&lt;1, ASHPs!N$84/P55,1)</f>
        <v>1</v>
      </c>
      <c r="AI55">
        <f t="shared" si="18"/>
        <v>0</v>
      </c>
      <c r="AJ55">
        <f t="shared" si="19"/>
        <v>0</v>
      </c>
      <c r="AK55">
        <f t="shared" si="20"/>
        <v>0</v>
      </c>
      <c r="AL55">
        <f t="shared" si="21"/>
        <v>0</v>
      </c>
      <c r="AM55">
        <f t="shared" si="22"/>
        <v>6.817787983862042E-2</v>
      </c>
      <c r="AN55">
        <f t="shared" si="23"/>
        <v>0.31604917002187466</v>
      </c>
    </row>
    <row r="56" spans="1:40">
      <c r="A56" t="s">
        <v>175</v>
      </c>
      <c r="B56" s="51" t="s">
        <v>401</v>
      </c>
      <c r="C56" t="s">
        <v>9</v>
      </c>
      <c r="D56" s="9"/>
      <c r="E56" s="2">
        <v>5.25</v>
      </c>
      <c r="F56" s="2">
        <v>5.9</v>
      </c>
      <c r="G56" s="2">
        <v>6.09</v>
      </c>
      <c r="H56" s="2">
        <v>7.42</v>
      </c>
      <c r="I56" s="8">
        <f>AVERAGE(E56:H56)</f>
        <v>6.1650000000000009</v>
      </c>
      <c r="J56" s="8">
        <f>AVERAGE(E56:I56)</f>
        <v>6.1650000000000009</v>
      </c>
      <c r="K56">
        <f>11.7*3412</f>
        <v>39920.399999999994</v>
      </c>
      <c r="L56">
        <f>11.7*3412</f>
        <v>39920.399999999994</v>
      </c>
      <c r="M56">
        <f>11.7*3412</f>
        <v>39920.399999999994</v>
      </c>
      <c r="N56">
        <f>11.7*3412</f>
        <v>39920.399999999994</v>
      </c>
      <c r="O56" s="202">
        <f>0.9*N56</f>
        <v>35928.359999999993</v>
      </c>
      <c r="P56" s="202">
        <f>0.5*N56</f>
        <v>19960.199999999997</v>
      </c>
      <c r="Q56" s="2">
        <f>MAX(ASHPs!I$84 -K56,0)</f>
        <v>0</v>
      </c>
      <c r="R56" s="2">
        <f>MAX(ASHPs!J$84 -L56,0)</f>
        <v>0</v>
      </c>
      <c r="S56" s="2">
        <f>MAX(ASHPs!K$84 -M56,0)</f>
        <v>0</v>
      </c>
      <c r="T56" s="2">
        <f>MAX(ASHPs!L$84 -N56,0)</f>
        <v>0</v>
      </c>
      <c r="U56" s="2">
        <f>MAX(ASHPs!M$84 -O56,0)</f>
        <v>0</v>
      </c>
      <c r="V56" s="2">
        <f>MAX(ASHPs!N$84 -P56,0)</f>
        <v>18513.397681146365</v>
      </c>
      <c r="W56">
        <f t="shared" si="26"/>
        <v>2.2285714285714282</v>
      </c>
      <c r="X56">
        <f t="shared" si="26"/>
        <v>1.9830508474576265</v>
      </c>
      <c r="Y56">
        <f t="shared" si="26"/>
        <v>1.9211822660098521</v>
      </c>
      <c r="Z56">
        <f t="shared" si="26"/>
        <v>1.5768194070080859</v>
      </c>
      <c r="AA56">
        <f t="shared" si="26"/>
        <v>1.7080291970802914</v>
      </c>
      <c r="AB56">
        <f t="shared" si="26"/>
        <v>0.94890510948905082</v>
      </c>
      <c r="AC56" s="174">
        <f>IF(ASHPs!I$84/K56&lt;1, ASHPs!I$84/K56,1)</f>
        <v>0.56823388535525288</v>
      </c>
      <c r="AD56" s="174">
        <f>IF(ASHPs!J$84/L56&lt;1, ASHPs!J$84/L56,1)</f>
        <v>0.63745057393394555</v>
      </c>
      <c r="AE56" s="174">
        <f>IF(ASHPs!K$84/M56&lt;1, ASHPs!K$84/M56,1)</f>
        <v>0.66711486903909956</v>
      </c>
      <c r="AF56" s="174">
        <f>IF(ASHPs!L$84/N56&lt;1, ASHPs!L$84/N56,1)</f>
        <v>0.76599585272294624</v>
      </c>
      <c r="AG56" s="174">
        <f>IF(ASHPs!M$84/O56&lt;1, ASHPs!M$84/O56,1)</f>
        <v>0.96097426267421437</v>
      </c>
      <c r="AH56" s="174">
        <f>IF(ASHPs!N$84/P56&lt;1, ASHPs!N$84/P56,1)</f>
        <v>1</v>
      </c>
      <c r="AI56">
        <f t="shared" si="18"/>
        <v>0</v>
      </c>
      <c r="AJ56">
        <f t="shared" si="19"/>
        <v>0</v>
      </c>
      <c r="AK56">
        <f t="shared" si="20"/>
        <v>0</v>
      </c>
      <c r="AL56">
        <f t="shared" si="21"/>
        <v>0</v>
      </c>
      <c r="AM56">
        <f t="shared" si="22"/>
        <v>0</v>
      </c>
      <c r="AN56">
        <f t="shared" si="23"/>
        <v>0.54259664950604825</v>
      </c>
    </row>
    <row r="57" spans="1:40">
      <c r="A57" t="s">
        <v>11</v>
      </c>
      <c r="B57" t="s">
        <v>12</v>
      </c>
      <c r="C57" t="s">
        <v>9</v>
      </c>
      <c r="E57" s="2">
        <v>5.69</v>
      </c>
      <c r="F57" s="2">
        <v>5.98</v>
      </c>
      <c r="G57" s="2">
        <v>6.1</v>
      </c>
      <c r="H57" s="2">
        <v>6.12</v>
      </c>
      <c r="I57" s="2">
        <v>6.15</v>
      </c>
      <c r="J57" s="8">
        <f>AVERAGE(E57:I57)</f>
        <v>6.0080000000000009</v>
      </c>
      <c r="K57">
        <v>38000</v>
      </c>
      <c r="L57">
        <v>38000</v>
      </c>
      <c r="M57">
        <v>38000</v>
      </c>
      <c r="N57">
        <v>34200</v>
      </c>
      <c r="O57">
        <v>30400</v>
      </c>
      <c r="P57" s="202">
        <f>_xlfn.FORECAST.LINEAR(P$4,L57:O57,L$4:O$4)</f>
        <v>27105.891354246367</v>
      </c>
      <c r="Q57" s="2">
        <f>MAX(ASHPs!I$84 -K57,0)</f>
        <v>0</v>
      </c>
      <c r="R57" s="2">
        <f>MAX(ASHPs!J$84 -L57,0)</f>
        <v>0</v>
      </c>
      <c r="S57" s="2">
        <f>MAX(ASHPs!K$84 -M57,0)</f>
        <v>0</v>
      </c>
      <c r="T57" s="2">
        <f>MAX(ASHPs!L$84 -N57,0)</f>
        <v>0</v>
      </c>
      <c r="U57" s="2">
        <f>MAX(ASHPs!M$84 -O57,0)</f>
        <v>4126.229260093729</v>
      </c>
      <c r="V57" s="2">
        <f>MAX(ASHPs!N$84 -P57,0)</f>
        <v>11367.706326899995</v>
      </c>
      <c r="W57">
        <f t="shared" si="26"/>
        <v>1.9573221360771553</v>
      </c>
      <c r="X57">
        <f t="shared" si="26"/>
        <v>1.862401831819233</v>
      </c>
      <c r="Y57">
        <f t="shared" si="26"/>
        <v>1.825764418734265</v>
      </c>
      <c r="Z57">
        <f t="shared" si="26"/>
        <v>1.6378180815116199</v>
      </c>
      <c r="AA57">
        <f t="shared" si="26"/>
        <v>1.4487366444590586</v>
      </c>
      <c r="AB57">
        <f t="shared" si="26"/>
        <v>1.3222840118141796</v>
      </c>
      <c r="AC57" s="174">
        <f>IF(ASHPs!I$84/K57&lt;1, ASHPs!I$84/K57,1)</f>
        <v>0.59695063149831151</v>
      </c>
      <c r="AD57" s="174">
        <f>IF(ASHPs!J$84/L57&lt;1, ASHPs!J$84/L57,1)</f>
        <v>0.66966531293875464</v>
      </c>
      <c r="AE57" s="174">
        <f>IF(ASHPs!K$84/M57&lt;1, ASHPs!K$84/M57,1)</f>
        <v>0.70082874784180171</v>
      </c>
      <c r="AF57" s="174">
        <f>IF(ASHPs!L$84/N57&lt;1, ASHPs!L$84/N57,1)</f>
        <v>0.89411873798365782</v>
      </c>
      <c r="AG57" s="174">
        <f>IF(ASHPs!M$84/O57&lt;1, ASHPs!M$84/O57,1)</f>
        <v>1</v>
      </c>
      <c r="AH57" s="174">
        <f>IF(ASHPs!N$84/P57&lt;1, ASHPs!N$84/P57,1)</f>
        <v>1</v>
      </c>
      <c r="AI57">
        <f t="shared" si="18"/>
        <v>0</v>
      </c>
      <c r="AJ57">
        <f t="shared" si="19"/>
        <v>0</v>
      </c>
      <c r="AK57">
        <f t="shared" si="20"/>
        <v>0</v>
      </c>
      <c r="AL57">
        <f t="shared" si="21"/>
        <v>0</v>
      </c>
      <c r="AM57">
        <f t="shared" si="22"/>
        <v>0.12093286225362629</v>
      </c>
      <c r="AN57">
        <f t="shared" si="23"/>
        <v>0.33316841520808899</v>
      </c>
    </row>
    <row r="58" spans="1:40">
      <c r="A58" t="s">
        <v>16</v>
      </c>
      <c r="B58" t="s">
        <v>17</v>
      </c>
      <c r="C58" t="s">
        <v>9</v>
      </c>
      <c r="E58" s="2">
        <v>5.82</v>
      </c>
      <c r="F58" s="2">
        <v>5.85</v>
      </c>
      <c r="G58" s="2">
        <v>5.85</v>
      </c>
      <c r="H58" s="2">
        <v>5.8</v>
      </c>
      <c r="I58" s="2">
        <v>5.75</v>
      </c>
      <c r="J58" s="8">
        <f>AVERAGE(E58:I58)</f>
        <v>5.8140000000000001</v>
      </c>
      <c r="K58">
        <v>44150</v>
      </c>
      <c r="L58">
        <v>43000</v>
      </c>
      <c r="M58">
        <v>42000</v>
      </c>
      <c r="N58">
        <v>38000</v>
      </c>
      <c r="O58">
        <v>32000</v>
      </c>
      <c r="P58" s="202">
        <f>_xlfn.FORECAST.LINEAR(P$4,L58:O58,L$4:O$4)</f>
        <v>27703.136954858452</v>
      </c>
      <c r="Q58" s="2">
        <f>MAX(ASHPs!I$84 -K58,0)</f>
        <v>0</v>
      </c>
      <c r="R58" s="2">
        <f>MAX(ASHPs!J$84 -L58,0)</f>
        <v>0</v>
      </c>
      <c r="S58" s="2">
        <f>MAX(ASHPs!K$84 -M58,0)</f>
        <v>0</v>
      </c>
      <c r="T58" s="2">
        <f>MAX(ASHPs!L$84 -N58,0)</f>
        <v>0</v>
      </c>
      <c r="U58" s="2">
        <f>MAX(ASHPs!M$84 -O58,0)</f>
        <v>2526.229260093729</v>
      </c>
      <c r="V58" s="2">
        <f>MAX(ASHPs!N$84 -P58,0)</f>
        <v>10770.460726287911</v>
      </c>
      <c r="W58">
        <f t="shared" si="26"/>
        <v>2.2233032394258387</v>
      </c>
      <c r="X58">
        <f t="shared" si="26"/>
        <v>2.1542870311920725</v>
      </c>
      <c r="Y58">
        <f t="shared" si="26"/>
        <v>2.1041873327922569</v>
      </c>
      <c r="Z58">
        <f t="shared" si="26"/>
        <v>1.9202005093584511</v>
      </c>
      <c r="AA58">
        <f t="shared" si="26"/>
        <v>1.6310719200774759</v>
      </c>
      <c r="AB58">
        <f t="shared" si="26"/>
        <v>1.3965127306635867</v>
      </c>
      <c r="AC58" s="174">
        <f>IF(ASHPs!I$84/K58&lt;1, ASHPs!I$84/K58,1)</f>
        <v>0.51379669302232922</v>
      </c>
      <c r="AD58" s="174">
        <f>IF(ASHPs!J$84/L58&lt;1, ASHPs!J$84/L58,1)</f>
        <v>0.59179725329471333</v>
      </c>
      <c r="AE58" s="174">
        <f>IF(ASHPs!K$84/M58&lt;1, ASHPs!K$84/M58,1)</f>
        <v>0.63408315280924921</v>
      </c>
      <c r="AF58" s="174">
        <f>IF(ASHPs!L$84/N58&lt;1, ASHPs!L$84/N58,1)</f>
        <v>0.80470686418529214</v>
      </c>
      <c r="AG58" s="174">
        <f>IF(ASHPs!M$84/O58&lt;1, ASHPs!M$84/O58,1)</f>
        <v>1</v>
      </c>
      <c r="AH58" s="174">
        <f>IF(ASHPs!N$84/P58&lt;1, ASHPs!N$84/P58,1)</f>
        <v>1</v>
      </c>
      <c r="AI58">
        <f t="shared" si="18"/>
        <v>0</v>
      </c>
      <c r="AJ58">
        <f t="shared" si="19"/>
        <v>0</v>
      </c>
      <c r="AK58">
        <f t="shared" si="20"/>
        <v>0</v>
      </c>
      <c r="AL58">
        <f t="shared" si="21"/>
        <v>0</v>
      </c>
      <c r="AM58">
        <f t="shared" si="22"/>
        <v>7.4039544551398856E-2</v>
      </c>
      <c r="AN58">
        <f t="shared" si="23"/>
        <v>0.31566414789823888</v>
      </c>
    </row>
    <row r="59" spans="1:40">
      <c r="A59" t="s">
        <v>18</v>
      </c>
      <c r="B59" t="s">
        <v>173</v>
      </c>
      <c r="C59" t="s">
        <v>45</v>
      </c>
      <c r="E59" s="2">
        <v>6.88</v>
      </c>
      <c r="F59" s="2">
        <v>6.9</v>
      </c>
      <c r="G59" s="2">
        <v>6.92</v>
      </c>
      <c r="H59" s="2">
        <v>6.2</v>
      </c>
      <c r="I59" s="2">
        <v>5.9</v>
      </c>
      <c r="J59" s="2">
        <v>5.7</v>
      </c>
      <c r="K59">
        <v>48000</v>
      </c>
      <c r="L59">
        <v>45500</v>
      </c>
      <c r="M59">
        <v>43000</v>
      </c>
      <c r="N59">
        <v>34200</v>
      </c>
      <c r="O59">
        <v>28500</v>
      </c>
      <c r="P59">
        <v>26400</v>
      </c>
      <c r="Q59" s="2">
        <f>MAX(ASHPs!I$84 -K59,0)</f>
        <v>0</v>
      </c>
      <c r="R59" s="2">
        <f>MAX(ASHPs!J$84 -L59,0)</f>
        <v>0</v>
      </c>
      <c r="S59" s="2">
        <f>MAX(ASHPs!K$84 -M59,0)</f>
        <v>0</v>
      </c>
      <c r="T59" s="2">
        <f>MAX(ASHPs!L$84 -N59,0)</f>
        <v>0</v>
      </c>
      <c r="U59" s="2">
        <f>MAX(ASHPs!M$84 -O59,0)</f>
        <v>6026.229260093729</v>
      </c>
      <c r="V59" s="2">
        <f>MAX(ASHPs!N$84 -P59,0)</f>
        <v>12073.597681146362</v>
      </c>
      <c r="W59">
        <f t="shared" si="26"/>
        <v>2.0447667602715449</v>
      </c>
      <c r="X59">
        <f t="shared" si="26"/>
        <v>1.9326503219668008</v>
      </c>
      <c r="Y59">
        <f t="shared" si="26"/>
        <v>1.8211819555597719</v>
      </c>
      <c r="Z59">
        <f t="shared" si="26"/>
        <v>1.6166849449759859</v>
      </c>
      <c r="AA59">
        <f t="shared" si="26"/>
        <v>1.4157410535100441</v>
      </c>
      <c r="AB59">
        <f t="shared" si="26"/>
        <v>1.3574381440118466</v>
      </c>
      <c r="AC59" s="174">
        <f>IF(ASHPs!I$84/K59&lt;1, ASHPs!I$84/K59,1)</f>
        <v>0.47258591660282989</v>
      </c>
      <c r="AD59" s="174">
        <f>IF(ASHPs!J$84/L59&lt;1, ASHPs!J$84/L59,1)</f>
        <v>0.5592809206961028</v>
      </c>
      <c r="AE59" s="174">
        <f>IF(ASHPs!K$84/M59&lt;1, ASHPs!K$84/M59,1)</f>
        <v>0.61933703297647591</v>
      </c>
      <c r="AF59" s="174">
        <f>IF(ASHPs!L$84/N59&lt;1, ASHPs!L$84/N59,1)</f>
        <v>0.89411873798365782</v>
      </c>
      <c r="AG59" s="174">
        <f>IF(ASHPs!M$84/O59&lt;1, ASHPs!M$84/O59,1)</f>
        <v>1</v>
      </c>
      <c r="AH59" s="174">
        <f>IF(ASHPs!N$84/P59&lt;1, ASHPs!N$84/P59,1)</f>
        <v>1</v>
      </c>
      <c r="AI59">
        <f t="shared" si="18"/>
        <v>0</v>
      </c>
      <c r="AJ59">
        <f t="shared" si="19"/>
        <v>0</v>
      </c>
      <c r="AK59">
        <f t="shared" si="20"/>
        <v>0</v>
      </c>
      <c r="AL59">
        <f t="shared" si="21"/>
        <v>0</v>
      </c>
      <c r="AM59">
        <f t="shared" si="22"/>
        <v>0.17661867702502138</v>
      </c>
      <c r="AN59">
        <f t="shared" si="23"/>
        <v>0.35385690741929549</v>
      </c>
    </row>
    <row r="61" spans="1:40" s="3" customFormat="1">
      <c r="A61" s="3" t="s">
        <v>21</v>
      </c>
      <c r="E61" s="5">
        <f t="shared" ref="E61:J61" si="27">AVERAGE(E55:E59)</f>
        <v>6.016</v>
      </c>
      <c r="F61" s="5">
        <f t="shared" si="27"/>
        <v>6.1920000000000002</v>
      </c>
      <c r="G61" s="5">
        <f t="shared" si="27"/>
        <v>6.242</v>
      </c>
      <c r="H61" s="5">
        <f t="shared" si="27"/>
        <v>6.42</v>
      </c>
      <c r="I61" s="5">
        <f t="shared" si="27"/>
        <v>6.1709999999999994</v>
      </c>
      <c r="J61" s="5">
        <f t="shared" si="27"/>
        <v>6.1194000000000006</v>
      </c>
      <c r="K61" s="5">
        <f t="shared" ref="K61:AN61" si="28">AVERAGE(K55:K59)</f>
        <v>42582.080000000002</v>
      </c>
      <c r="L61" s="5">
        <f t="shared" si="28"/>
        <v>41428.080000000002</v>
      </c>
      <c r="M61" s="5">
        <f t="shared" si="28"/>
        <v>40362.080000000002</v>
      </c>
      <c r="N61" s="5">
        <f t="shared" si="28"/>
        <v>36420.080000000002</v>
      </c>
      <c r="O61" s="5">
        <f t="shared" si="28"/>
        <v>31805.671999999999</v>
      </c>
      <c r="P61" s="5">
        <f t="shared" si="28"/>
        <v>25771.845661820964</v>
      </c>
      <c r="Q61" s="5">
        <f t="shared" si="28"/>
        <v>0</v>
      </c>
      <c r="R61" s="5">
        <f t="shared" si="28"/>
        <v>0</v>
      </c>
      <c r="S61" s="5">
        <f t="shared" si="28"/>
        <v>0</v>
      </c>
      <c r="T61" s="5">
        <f t="shared" si="28"/>
        <v>0</v>
      </c>
      <c r="U61" s="5">
        <f t="shared" si="28"/>
        <v>3000.9834080749833</v>
      </c>
      <c r="V61" s="5">
        <f t="shared" si="28"/>
        <v>12701.752019325399</v>
      </c>
      <c r="W61" s="5">
        <f t="shared" si="28"/>
        <v>2.0807208437627152</v>
      </c>
      <c r="X61" s="5">
        <f t="shared" si="28"/>
        <v>1.9635506559410765</v>
      </c>
      <c r="Y61" s="5">
        <f t="shared" si="28"/>
        <v>1.8991994197071542</v>
      </c>
      <c r="Z61" s="5">
        <f t="shared" si="28"/>
        <v>1.6700155084232862</v>
      </c>
      <c r="AA61" s="5">
        <f t="shared" si="28"/>
        <v>1.5146571327662528</v>
      </c>
      <c r="AB61" s="5">
        <f t="shared" si="28"/>
        <v>1.2399187313185038</v>
      </c>
      <c r="AC61" s="5">
        <f t="shared" si="28"/>
        <v>0.53621503125716308</v>
      </c>
      <c r="AD61" s="5">
        <f t="shared" si="28"/>
        <v>0.61662546193533918</v>
      </c>
      <c r="AE61" s="5">
        <f t="shared" si="28"/>
        <v>0.66123080845303972</v>
      </c>
      <c r="AF61" s="5">
        <f t="shared" si="28"/>
        <v>0.84271515338249547</v>
      </c>
      <c r="AG61" s="5">
        <f t="shared" si="28"/>
        <v>0.99219485253484285</v>
      </c>
      <c r="AH61" s="5">
        <f t="shared" si="28"/>
        <v>1</v>
      </c>
      <c r="AI61" s="5">
        <f t="shared" si="28"/>
        <v>0</v>
      </c>
      <c r="AJ61" s="5">
        <f t="shared" si="28"/>
        <v>0</v>
      </c>
      <c r="AK61" s="5">
        <f t="shared" si="28"/>
        <v>0</v>
      </c>
      <c r="AL61" s="5">
        <f t="shared" si="28"/>
        <v>0</v>
      </c>
      <c r="AM61" s="5">
        <f t="shared" si="28"/>
        <v>8.7953792733733396E-2</v>
      </c>
      <c r="AN61" s="5">
        <f t="shared" si="28"/>
        <v>0.37226705801070925</v>
      </c>
    </row>
    <row r="63" spans="1:40">
      <c r="A63" t="s">
        <v>8</v>
      </c>
      <c r="B63" t="s">
        <v>39</v>
      </c>
      <c r="C63" t="s">
        <v>36</v>
      </c>
      <c r="E63" s="2">
        <v>3.84</v>
      </c>
      <c r="F63" s="2">
        <v>3.97</v>
      </c>
      <c r="G63" s="2">
        <v>4.13</v>
      </c>
      <c r="H63" s="2">
        <v>4.34</v>
      </c>
      <c r="I63" s="2">
        <v>4.55</v>
      </c>
      <c r="J63" s="2">
        <v>4.5199999999999996</v>
      </c>
      <c r="K63">
        <v>29620</v>
      </c>
      <c r="L63">
        <v>29080</v>
      </c>
      <c r="M63">
        <v>28550</v>
      </c>
      <c r="N63">
        <v>26270</v>
      </c>
      <c r="O63">
        <v>23900</v>
      </c>
      <c r="P63">
        <v>21040</v>
      </c>
      <c r="Q63" s="2">
        <f>MAX(ASHPs!I$84 -K63,0)</f>
        <v>0</v>
      </c>
      <c r="R63" s="2">
        <f>MAX(ASHPs!J$84 -L63,0)</f>
        <v>0</v>
      </c>
      <c r="S63" s="2">
        <f>MAX(ASHPs!K$84 -M63,0)</f>
        <v>0</v>
      </c>
      <c r="T63" s="2">
        <f>MAX(ASHPs!L$84 -N63,0)</f>
        <v>4308.8608390410991</v>
      </c>
      <c r="U63" s="2">
        <f>MAX(ASHPs!M$84 -O63,0)</f>
        <v>10626.229260093729</v>
      </c>
      <c r="V63" s="2">
        <f>MAX(ASHPs!N$84 -P63,0)</f>
        <v>17433.597681146362</v>
      </c>
      <c r="W63">
        <f t="shared" ref="W63:AB67" si="29">K63/(E63*3412)</f>
        <v>2.2607097499023054</v>
      </c>
      <c r="X63">
        <f t="shared" si="29"/>
        <v>2.1468162449319483</v>
      </c>
      <c r="Y63">
        <f t="shared" si="29"/>
        <v>2.0260354424918177</v>
      </c>
      <c r="Z63">
        <f t="shared" si="29"/>
        <v>1.7740314747084025</v>
      </c>
      <c r="AA63">
        <f t="shared" si="29"/>
        <v>1.5394921608286205</v>
      </c>
      <c r="AB63">
        <f t="shared" si="29"/>
        <v>1.3642635570448911</v>
      </c>
      <c r="AC63" s="174">
        <f>IF(ASHPs!I$84/K63&lt;1, ASHPs!I$84/K63,1)</f>
        <v>0.76583808227332328</v>
      </c>
      <c r="AD63" s="174">
        <f>IF(ASHPs!J$84/L63&lt;1, ASHPs!J$84/L63,1)</f>
        <v>0.87507846945229284</v>
      </c>
      <c r="AE63" s="174">
        <f>IF(ASHPs!K$84/M63&lt;1, ASHPs!K$84/M63,1)</f>
        <v>0.93280183600660127</v>
      </c>
      <c r="AF63" s="174">
        <f>IF(ASHPs!L$84/N63&lt;1, ASHPs!L$84/N63,1)</f>
        <v>1</v>
      </c>
      <c r="AG63" s="174">
        <f>IF(ASHPs!M$84/O63&lt;1, ASHPs!M$84/O63,1)</f>
        <v>1</v>
      </c>
      <c r="AH63" s="174">
        <f>IF(ASHPs!N$84/P63&lt;1, ASHPs!N$84/P63,1)</f>
        <v>1</v>
      </c>
      <c r="AI63">
        <f t="shared" si="18"/>
        <v>0</v>
      </c>
      <c r="AJ63">
        <f t="shared" si="19"/>
        <v>0</v>
      </c>
      <c r="AK63">
        <f t="shared" si="20"/>
        <v>0</v>
      </c>
      <c r="AL63">
        <f t="shared" si="21"/>
        <v>0.12628548766240033</v>
      </c>
      <c r="AM63">
        <f t="shared" si="22"/>
        <v>0.31143696541892524</v>
      </c>
      <c r="AN63">
        <f t="shared" si="23"/>
        <v>0.51094952172175745</v>
      </c>
    </row>
    <row r="64" spans="1:40">
      <c r="A64" t="s">
        <v>175</v>
      </c>
      <c r="B64" s="51" t="s">
        <v>400</v>
      </c>
      <c r="C64" t="s">
        <v>36</v>
      </c>
      <c r="D64" s="9"/>
      <c r="E64" s="2">
        <v>4.1100000000000003</v>
      </c>
      <c r="F64" s="2">
        <v>4.6100000000000003</v>
      </c>
      <c r="G64" s="2">
        <v>4.7699999999999996</v>
      </c>
      <c r="H64" s="2">
        <v>5.81</v>
      </c>
      <c r="I64" s="8">
        <f>AVERAGE(E64:H64)</f>
        <v>4.8250000000000002</v>
      </c>
      <c r="J64" s="8">
        <f>AVERAGE(E64:I64)</f>
        <v>4.8250000000000002</v>
      </c>
      <c r="K64">
        <f>9.96*3412</f>
        <v>33983.520000000004</v>
      </c>
      <c r="L64">
        <f>9.96*3412</f>
        <v>33983.520000000004</v>
      </c>
      <c r="M64">
        <f>9.96*3412</f>
        <v>33983.520000000004</v>
      </c>
      <c r="N64">
        <f>9.96*3412</f>
        <v>33983.520000000004</v>
      </c>
      <c r="O64" s="202">
        <f>0.9*N64</f>
        <v>30585.168000000005</v>
      </c>
      <c r="P64" s="202">
        <f>0.5*N64</f>
        <v>16991.760000000002</v>
      </c>
      <c r="Q64" s="2">
        <f>MAX(ASHPs!I$84 -K64,0)</f>
        <v>0</v>
      </c>
      <c r="R64" s="2">
        <f>MAX(ASHPs!J$84 -L64,0)</f>
        <v>0</v>
      </c>
      <c r="S64" s="2">
        <f>MAX(ASHPs!K$84 -M64,0)</f>
        <v>0</v>
      </c>
      <c r="T64" s="2">
        <f>MAX(ASHPs!L$84 -N64,0)</f>
        <v>0</v>
      </c>
      <c r="U64" s="2">
        <f>MAX(ASHPs!M$84 -O64,0)</f>
        <v>3941.0612600937238</v>
      </c>
      <c r="V64" s="2">
        <f>MAX(ASHPs!N$84 -P64,0)</f>
        <v>21481.83768114636</v>
      </c>
      <c r="W64">
        <f t="shared" si="29"/>
        <v>2.4233576642335768</v>
      </c>
      <c r="X64">
        <f t="shared" si="29"/>
        <v>2.1605206073752714</v>
      </c>
      <c r="Y64">
        <f t="shared" si="29"/>
        <v>2.0880503144654092</v>
      </c>
      <c r="Z64">
        <f t="shared" si="29"/>
        <v>1.7142857142857146</v>
      </c>
      <c r="AA64">
        <f t="shared" si="29"/>
        <v>1.8578238341968913</v>
      </c>
      <c r="AB64">
        <f t="shared" si="29"/>
        <v>1.0321243523316062</v>
      </c>
      <c r="AC64" s="174">
        <f>IF(ASHPs!I$84/K64&lt;1, ASHPs!I$84/K64,1)</f>
        <v>0.66750366050767651</v>
      </c>
      <c r="AD64" s="174">
        <f>IF(ASHPs!J$84/L64&lt;1, ASHPs!J$84/L64,1)</f>
        <v>0.74881242118746594</v>
      </c>
      <c r="AE64" s="174">
        <f>IF(ASHPs!K$84/M64&lt;1, ASHPs!K$84/M64,1)</f>
        <v>0.78365903290737582</v>
      </c>
      <c r="AF64" s="174">
        <f>IF(ASHPs!L$84/N64&lt;1, ASHPs!L$84/N64,1)</f>
        <v>0.89981440530707513</v>
      </c>
      <c r="AG64" s="174">
        <f>IF(ASHPs!M$84/O64&lt;1, ASHPs!M$84/O64,1)</f>
        <v>1</v>
      </c>
      <c r="AH64" s="174">
        <f>IF(ASHPs!N$84/P64&lt;1, ASHPs!N$84/P64,1)</f>
        <v>1</v>
      </c>
      <c r="AI64">
        <f t="shared" si="18"/>
        <v>0</v>
      </c>
      <c r="AJ64">
        <f t="shared" si="19"/>
        <v>0</v>
      </c>
      <c r="AK64">
        <f t="shared" si="20"/>
        <v>0</v>
      </c>
      <c r="AL64">
        <f t="shared" si="21"/>
        <v>0</v>
      </c>
      <c r="AM64">
        <f t="shared" si="22"/>
        <v>0.11550589859594736</v>
      </c>
      <c r="AN64">
        <f t="shared" si="23"/>
        <v>0.6295966495060481</v>
      </c>
    </row>
    <row r="65" spans="1:40">
      <c r="A65" t="s">
        <v>11</v>
      </c>
      <c r="B65" t="s">
        <v>38</v>
      </c>
      <c r="C65" t="s">
        <v>36</v>
      </c>
      <c r="E65" s="2">
        <v>4.58</v>
      </c>
      <c r="F65" s="2">
        <v>4.7300000000000004</v>
      </c>
      <c r="G65" s="2">
        <v>4.87</v>
      </c>
      <c r="H65" s="2">
        <v>4.91</v>
      </c>
      <c r="I65" s="2">
        <v>4.95</v>
      </c>
      <c r="J65" s="8">
        <f>AVERAGE(E65:I65)</f>
        <v>4.8079999999999998</v>
      </c>
      <c r="K65">
        <v>32000</v>
      </c>
      <c r="L65">
        <v>32000</v>
      </c>
      <c r="M65">
        <v>32000</v>
      </c>
      <c r="N65">
        <v>28800</v>
      </c>
      <c r="O65">
        <v>25600</v>
      </c>
      <c r="P65" s="202">
        <f>_xlfn.FORECAST.LINEAR(P$4,L65:O65,L$4:O$4)</f>
        <v>22826.013771996935</v>
      </c>
      <c r="Q65" s="2">
        <f>MAX(ASHPs!I$84 -K65,0)</f>
        <v>0</v>
      </c>
      <c r="R65" s="2">
        <f>MAX(ASHPs!J$84 -L65,0)</f>
        <v>0</v>
      </c>
      <c r="S65" s="2">
        <f>MAX(ASHPs!K$84 -M65,0)</f>
        <v>0</v>
      </c>
      <c r="T65" s="2">
        <f>MAX(ASHPs!L$84 -N65,0)</f>
        <v>1778.8608390410991</v>
      </c>
      <c r="U65" s="2">
        <f>MAX(ASHPs!M$84 -O65,0)</f>
        <v>8926.229260093729</v>
      </c>
      <c r="V65" s="2">
        <f>MAX(ASHPs!N$84 -P65,0)</f>
        <v>15647.583909149427</v>
      </c>
      <c r="W65">
        <f t="shared" si="29"/>
        <v>2.0477431311016345</v>
      </c>
      <c r="X65">
        <f t="shared" si="29"/>
        <v>1.9828041311724069</v>
      </c>
      <c r="Y65">
        <f t="shared" si="29"/>
        <v>1.9258036017341862</v>
      </c>
      <c r="Z65">
        <f t="shared" si="29"/>
        <v>1.7191032966193354</v>
      </c>
      <c r="AA65">
        <f t="shared" si="29"/>
        <v>1.5157436024962401</v>
      </c>
      <c r="AB65">
        <f t="shared" si="29"/>
        <v>1.3914147198493019</v>
      </c>
      <c r="AC65" s="174">
        <f>IF(ASHPs!I$84/K65&lt;1, ASHPs!I$84/K65,1)</f>
        <v>0.70887887490424484</v>
      </c>
      <c r="AD65" s="174">
        <f>IF(ASHPs!J$84/L65&lt;1, ASHPs!J$84/L65,1)</f>
        <v>0.79522755911477117</v>
      </c>
      <c r="AE65" s="174">
        <f>IF(ASHPs!K$84/M65&lt;1, ASHPs!K$84/M65,1)</f>
        <v>0.83223413806213953</v>
      </c>
      <c r="AF65" s="174">
        <f>IF(ASHPs!L$84/N65&lt;1, ASHPs!L$84/N65,1)</f>
        <v>1</v>
      </c>
      <c r="AG65" s="174">
        <f>IF(ASHPs!M$84/O65&lt;1, ASHPs!M$84/O65,1)</f>
        <v>1</v>
      </c>
      <c r="AH65" s="174">
        <f>IF(ASHPs!N$84/P65&lt;1, ASHPs!N$84/P65,1)</f>
        <v>1</v>
      </c>
      <c r="AI65">
        <f t="shared" si="18"/>
        <v>0</v>
      </c>
      <c r="AJ65">
        <f t="shared" si="19"/>
        <v>0</v>
      </c>
      <c r="AK65">
        <f t="shared" si="20"/>
        <v>0</v>
      </c>
      <c r="AL65">
        <f t="shared" si="21"/>
        <v>5.2135429045753197E-2</v>
      </c>
      <c r="AM65">
        <f t="shared" si="22"/>
        <v>0.26161281536030856</v>
      </c>
      <c r="AN65">
        <f t="shared" si="23"/>
        <v>0.45860445220250373</v>
      </c>
    </row>
    <row r="66" spans="1:40">
      <c r="A66" t="s">
        <v>16</v>
      </c>
      <c r="B66" t="s">
        <v>37</v>
      </c>
      <c r="C66" t="s">
        <v>36</v>
      </c>
      <c r="E66" s="2">
        <v>4.9800000000000004</v>
      </c>
      <c r="F66" s="2">
        <v>5</v>
      </c>
      <c r="G66" s="2">
        <v>5.01</v>
      </c>
      <c r="H66" s="2">
        <v>4.97</v>
      </c>
      <c r="I66" s="2">
        <v>4.93</v>
      </c>
      <c r="J66" s="8">
        <f>AVERAGE(E66:I66)</f>
        <v>4.9779999999999998</v>
      </c>
      <c r="K66">
        <v>34290</v>
      </c>
      <c r="L66">
        <v>33600</v>
      </c>
      <c r="M66">
        <v>33000</v>
      </c>
      <c r="N66">
        <v>29000</v>
      </c>
      <c r="O66">
        <v>26000</v>
      </c>
      <c r="P66" s="202">
        <f>_xlfn.FORECAST.LINEAR(P$4,L66:O66,L$4:O$4)</f>
        <v>22459.066564651879</v>
      </c>
      <c r="Q66" s="2">
        <f>MAX(ASHPs!I$84 -K66,0)</f>
        <v>0</v>
      </c>
      <c r="R66" s="2">
        <f>MAX(ASHPs!J$84 -L66,0)</f>
        <v>0</v>
      </c>
      <c r="S66" s="2">
        <f>MAX(ASHPs!K$84 -M66,0)</f>
        <v>0</v>
      </c>
      <c r="T66" s="2">
        <f>MAX(ASHPs!L$84 -N66,0)</f>
        <v>1578.8608390410991</v>
      </c>
      <c r="U66" s="2">
        <f>MAX(ASHPs!M$84 -O66,0)</f>
        <v>8526.229260093729</v>
      </c>
      <c r="V66" s="2">
        <f>MAX(ASHPs!N$84 -P66,0)</f>
        <v>16014.531116494483</v>
      </c>
      <c r="W66">
        <f t="shared" si="29"/>
        <v>2.0180369779234169</v>
      </c>
      <c r="X66">
        <f t="shared" si="29"/>
        <v>1.9695193434935521</v>
      </c>
      <c r="Y66">
        <f t="shared" si="29"/>
        <v>1.9304883784599618</v>
      </c>
      <c r="Z66">
        <f t="shared" si="29"/>
        <v>1.7101436284766041</v>
      </c>
      <c r="AA66">
        <f t="shared" si="29"/>
        <v>1.5456722366352855</v>
      </c>
      <c r="AB66">
        <f t="shared" si="29"/>
        <v>1.3222932700277399</v>
      </c>
      <c r="AC66" s="174">
        <f>IF(ASHPs!I$84/K66&lt;1, ASHPs!I$84/K66,1)</f>
        <v>0.66153759104508125</v>
      </c>
      <c r="AD66" s="174">
        <f>IF(ASHPs!J$84/L66&lt;1, ASHPs!J$84/L66,1)</f>
        <v>0.75735958010930582</v>
      </c>
      <c r="AE66" s="174">
        <f>IF(ASHPs!K$84/M66&lt;1, ASHPs!K$84/M66,1)</f>
        <v>0.80701492175722622</v>
      </c>
      <c r="AF66" s="174">
        <f>IF(ASHPs!L$84/N66&lt;1, ASHPs!L$84/N66,1)</f>
        <v>1</v>
      </c>
      <c r="AG66" s="174">
        <f>IF(ASHPs!M$84/O66&lt;1, ASHPs!M$84/O66,1)</f>
        <v>1</v>
      </c>
      <c r="AH66" s="174">
        <f>IF(ASHPs!N$84/P66&lt;1, ASHPs!N$84/P66,1)</f>
        <v>1</v>
      </c>
      <c r="AI66">
        <f t="shared" si="18"/>
        <v>0</v>
      </c>
      <c r="AJ66">
        <f t="shared" si="19"/>
        <v>0</v>
      </c>
      <c r="AK66">
        <f t="shared" si="20"/>
        <v>0</v>
      </c>
      <c r="AL66">
        <f t="shared" si="21"/>
        <v>4.6273764332974768E-2</v>
      </c>
      <c r="AM66">
        <f t="shared" si="22"/>
        <v>0.24988948593475172</v>
      </c>
      <c r="AN66">
        <f t="shared" si="23"/>
        <v>0.46935905968623925</v>
      </c>
    </row>
    <row r="67" spans="1:40">
      <c r="A67" t="s">
        <v>18</v>
      </c>
      <c r="B67" t="s">
        <v>19</v>
      </c>
      <c r="C67" t="s">
        <v>9</v>
      </c>
      <c r="E67" s="2">
        <v>5.45</v>
      </c>
      <c r="F67" s="2">
        <v>4.8</v>
      </c>
      <c r="G67" s="2">
        <v>4.8</v>
      </c>
      <c r="H67" s="2">
        <v>4.63</v>
      </c>
      <c r="I67" s="2">
        <v>4.43</v>
      </c>
      <c r="J67" s="2">
        <v>4.1500000000000004</v>
      </c>
      <c r="K67">
        <v>36000</v>
      </c>
      <c r="L67">
        <v>33000</v>
      </c>
      <c r="M67">
        <v>30000</v>
      </c>
      <c r="N67">
        <v>25200</v>
      </c>
      <c r="O67">
        <v>21100</v>
      </c>
      <c r="P67">
        <v>18400</v>
      </c>
      <c r="Q67" s="2">
        <f>MAX(ASHPs!I$84 -K67,0)</f>
        <v>0</v>
      </c>
      <c r="R67" s="2">
        <f>MAX(ASHPs!J$84 -L67,0)</f>
        <v>0</v>
      </c>
      <c r="S67" s="2">
        <f>MAX(ASHPs!K$84 -M67,0)</f>
        <v>0</v>
      </c>
      <c r="T67" s="2">
        <f>MAX(ASHPs!L$84 -N67,0)</f>
        <v>5378.8608390410991</v>
      </c>
      <c r="U67" s="2">
        <f>MAX(ASHPs!M$84 -O67,0)</f>
        <v>13426.229260093729</v>
      </c>
      <c r="V67" s="2">
        <f>MAX(ASHPs!N$84 -P67,0)</f>
        <v>20073.597681146362</v>
      </c>
      <c r="W67">
        <f t="shared" si="29"/>
        <v>1.9359626574314077</v>
      </c>
      <c r="X67">
        <f t="shared" si="29"/>
        <v>2.0149472450175852</v>
      </c>
      <c r="Y67">
        <f t="shared" si="29"/>
        <v>1.8317702227432593</v>
      </c>
      <c r="Z67">
        <f t="shared" si="29"/>
        <v>1.5951830535854905</v>
      </c>
      <c r="AA67">
        <f t="shared" si="29"/>
        <v>1.3959494970612285</v>
      </c>
      <c r="AB67">
        <f t="shared" si="29"/>
        <v>1.2994533821099168</v>
      </c>
      <c r="AC67" s="174">
        <f>IF(ASHPs!I$84/K67&lt;1, ASHPs!I$84/K67,1)</f>
        <v>0.63011455547043993</v>
      </c>
      <c r="AD67" s="174">
        <f>IF(ASHPs!J$84/L67&lt;1, ASHPs!J$84/L67,1)</f>
        <v>0.77112975429311137</v>
      </c>
      <c r="AE67" s="174">
        <f>IF(ASHPs!K$84/M67&lt;1, ASHPs!K$84/M67,1)</f>
        <v>0.88771641393294887</v>
      </c>
      <c r="AF67" s="174">
        <f>IF(ASHPs!L$84/N67&lt;1, ASHPs!L$84/N67,1)</f>
        <v>1</v>
      </c>
      <c r="AG67" s="174">
        <f>IF(ASHPs!M$84/O67&lt;1, ASHPs!M$84/O67,1)</f>
        <v>1</v>
      </c>
      <c r="AH67" s="174">
        <f>IF(ASHPs!N$84/P67&lt;1, ASHPs!N$84/P67,1)</f>
        <v>1</v>
      </c>
      <c r="AI67">
        <f t="shared" si="18"/>
        <v>0</v>
      </c>
      <c r="AJ67">
        <f t="shared" si="19"/>
        <v>0</v>
      </c>
      <c r="AK67">
        <f t="shared" si="20"/>
        <v>0</v>
      </c>
      <c r="AL67">
        <f t="shared" si="21"/>
        <v>0.15764539387576493</v>
      </c>
      <c r="AM67">
        <f t="shared" si="22"/>
        <v>0.39350027139782323</v>
      </c>
      <c r="AN67">
        <f t="shared" si="23"/>
        <v>0.58832349593043265</v>
      </c>
    </row>
    <row r="69" spans="1:40">
      <c r="A69" s="3" t="s">
        <v>21</v>
      </c>
      <c r="E69" s="5">
        <f t="shared" ref="E69:J69" si="30">AVERAGE(E63:E67)</f>
        <v>4.5920000000000005</v>
      </c>
      <c r="F69" s="5">
        <f t="shared" si="30"/>
        <v>4.6220000000000008</v>
      </c>
      <c r="G69" s="5">
        <f t="shared" si="30"/>
        <v>4.7160000000000002</v>
      </c>
      <c r="H69" s="5">
        <f t="shared" si="30"/>
        <v>4.9319999999999995</v>
      </c>
      <c r="I69" s="5">
        <f t="shared" si="30"/>
        <v>4.7370000000000001</v>
      </c>
      <c r="J69" s="5">
        <f t="shared" si="30"/>
        <v>4.6562000000000001</v>
      </c>
      <c r="K69" s="5">
        <f t="shared" ref="K69:AN69" si="31">AVERAGE(K63:K67)</f>
        <v>33178.704000000005</v>
      </c>
      <c r="L69" s="5">
        <f t="shared" si="31"/>
        <v>32332.704000000005</v>
      </c>
      <c r="M69" s="5">
        <f t="shared" si="31"/>
        <v>31506.704000000005</v>
      </c>
      <c r="N69" s="5">
        <f t="shared" si="31"/>
        <v>28650.704000000005</v>
      </c>
      <c r="O69" s="5">
        <f t="shared" si="31"/>
        <v>25437.033600000002</v>
      </c>
      <c r="P69" s="5">
        <f t="shared" si="31"/>
        <v>20343.368067329764</v>
      </c>
      <c r="Q69" s="5">
        <f t="shared" si="31"/>
        <v>0</v>
      </c>
      <c r="R69" s="5">
        <f t="shared" si="31"/>
        <v>0</v>
      </c>
      <c r="S69" s="5">
        <f t="shared" si="31"/>
        <v>0</v>
      </c>
      <c r="T69" s="5">
        <f t="shared" si="31"/>
        <v>2609.0886712328793</v>
      </c>
      <c r="U69" s="5">
        <f t="shared" si="31"/>
        <v>9089.1956600937283</v>
      </c>
      <c r="V69" s="5">
        <f t="shared" si="31"/>
        <v>18130.229613816598</v>
      </c>
      <c r="W69" s="5">
        <f t="shared" si="31"/>
        <v>2.1371620361184682</v>
      </c>
      <c r="X69" s="5">
        <f t="shared" si="31"/>
        <v>2.0549215143981527</v>
      </c>
      <c r="Y69" s="5">
        <f t="shared" si="31"/>
        <v>1.960429591978927</v>
      </c>
      <c r="Z69" s="5">
        <f t="shared" si="31"/>
        <v>1.7025494335351095</v>
      </c>
      <c r="AA69" s="5">
        <f t="shared" si="31"/>
        <v>1.570936266243653</v>
      </c>
      <c r="AB69" s="5">
        <f t="shared" si="31"/>
        <v>1.2819098562726912</v>
      </c>
      <c r="AC69" s="5">
        <f t="shared" si="31"/>
        <v>0.68677455284015321</v>
      </c>
      <c r="AD69" s="5">
        <f t="shared" si="31"/>
        <v>0.78952155683138936</v>
      </c>
      <c r="AE69" s="5">
        <f t="shared" si="31"/>
        <v>0.84868526853325821</v>
      </c>
      <c r="AF69" s="5">
        <f t="shared" si="31"/>
        <v>0.97996288106141505</v>
      </c>
      <c r="AG69" s="5">
        <f t="shared" si="31"/>
        <v>1</v>
      </c>
      <c r="AH69" s="5">
        <f t="shared" si="31"/>
        <v>1</v>
      </c>
      <c r="AI69" s="5">
        <f t="shared" si="31"/>
        <v>0</v>
      </c>
      <c r="AJ69" s="5">
        <f t="shared" si="31"/>
        <v>0</v>
      </c>
      <c r="AK69" s="5">
        <f t="shared" si="31"/>
        <v>0</v>
      </c>
      <c r="AL69" s="5">
        <f t="shared" si="31"/>
        <v>7.6468014983378643E-2</v>
      </c>
      <c r="AM69" s="5">
        <f t="shared" si="31"/>
        <v>0.2663890873415512</v>
      </c>
      <c r="AN69" s="5">
        <f t="shared" si="31"/>
        <v>0.53136663580939625</v>
      </c>
    </row>
    <row r="70" spans="1:40">
      <c r="A70" s="3"/>
      <c r="K70" s="5"/>
      <c r="L70" s="5"/>
      <c r="M70" s="5"/>
      <c r="N70" s="5"/>
      <c r="O70" s="5"/>
      <c r="P70" s="5"/>
    </row>
    <row r="71" spans="1:40" ht="21">
      <c r="A71" s="79"/>
      <c r="K71" s="5"/>
      <c r="L71" s="5"/>
      <c r="M71" s="5"/>
      <c r="N71" s="5"/>
      <c r="O71" s="5"/>
      <c r="P71" s="5"/>
    </row>
    <row r="72" spans="1:40">
      <c r="B72" s="233" t="s">
        <v>748</v>
      </c>
      <c r="C72" s="233"/>
      <c r="D72" s="233"/>
      <c r="E72" s="233"/>
      <c r="F72" s="233"/>
      <c r="G72" s="233"/>
      <c r="H72" s="233"/>
      <c r="I72" s="233"/>
      <c r="J72"/>
      <c r="Q72"/>
    </row>
    <row r="73" spans="1:40">
      <c r="E73"/>
      <c r="F73"/>
      <c r="G73"/>
      <c r="H73"/>
      <c r="I73"/>
      <c r="J73"/>
      <c r="Q73"/>
    </row>
    <row r="74" spans="1:40">
      <c r="B74" s="234"/>
      <c r="C74" s="234"/>
      <c r="D74" s="234"/>
      <c r="E74" s="234"/>
      <c r="F74" s="234"/>
      <c r="G74" s="234"/>
      <c r="H74"/>
      <c r="I74"/>
      <c r="J74"/>
      <c r="Q74"/>
    </row>
    <row r="75" spans="1:40">
      <c r="B75" t="s">
        <v>40</v>
      </c>
      <c r="C75" t="s">
        <v>519</v>
      </c>
      <c r="D75" t="s">
        <v>41</v>
      </c>
      <c r="E75"/>
      <c r="F75" t="s">
        <v>678</v>
      </c>
      <c r="G75"/>
      <c r="H75"/>
      <c r="I75"/>
      <c r="J75"/>
      <c r="Q75"/>
    </row>
    <row r="76" spans="1:40">
      <c r="A76" s="234" t="s">
        <v>167</v>
      </c>
      <c r="B76">
        <v>18</v>
      </c>
      <c r="C76">
        <v>-20</v>
      </c>
      <c r="D76" cm="1">
        <f t="array" ref="D76:E76">LINEST(B77:C77,B76:C76)</f>
        <v>-1263.1578947368421</v>
      </c>
      <c r="E76">
        <v>22736.842105263157</v>
      </c>
      <c r="F76" s="169">
        <f>Input!B86*947817/(365*24)/2</f>
        <v>578.8608390410958</v>
      </c>
      <c r="G76"/>
      <c r="H76">
        <v>-5</v>
      </c>
      <c r="I76">
        <v>-10</v>
      </c>
      <c r="J76">
        <v>-13.5</v>
      </c>
      <c r="K76">
        <v>-15</v>
      </c>
      <c r="L76">
        <v>-20</v>
      </c>
      <c r="M76">
        <v>-25</v>
      </c>
      <c r="N76">
        <v>-30</v>
      </c>
      <c r="O76">
        <v>-35</v>
      </c>
      <c r="P76">
        <v>-40</v>
      </c>
      <c r="Q76"/>
    </row>
    <row r="77" spans="1:40">
      <c r="A77" s="234"/>
      <c r="B77">
        <v>0</v>
      </c>
      <c r="C77">
        <v>48000</v>
      </c>
      <c r="E77"/>
      <c r="F77"/>
      <c r="G77"/>
      <c r="H77" s="169">
        <f t="shared" ref="H77:P77" si="32">$D76*H76+$E76+$F76</f>
        <v>29631.492417988462</v>
      </c>
      <c r="I77" s="169">
        <f t="shared" si="32"/>
        <v>35947.281891672668</v>
      </c>
      <c r="J77" s="169">
        <f t="shared" si="32"/>
        <v>40368.334523251615</v>
      </c>
      <c r="K77" s="169">
        <f t="shared" si="32"/>
        <v>42263.071365356882</v>
      </c>
      <c r="L77" s="169">
        <f t="shared" si="32"/>
        <v>48578.860839041095</v>
      </c>
      <c r="M77" s="169">
        <f t="shared" si="32"/>
        <v>54894.650312725309</v>
      </c>
      <c r="N77" s="169">
        <f t="shared" si="32"/>
        <v>61210.439786409508</v>
      </c>
      <c r="O77" s="169">
        <f t="shared" si="32"/>
        <v>67526.229260093722</v>
      </c>
      <c r="P77" s="169">
        <f t="shared" si="32"/>
        <v>73842.018733777935</v>
      </c>
      <c r="Q77"/>
    </row>
    <row r="78" spans="1:40">
      <c r="A78" s="234" t="s">
        <v>452</v>
      </c>
      <c r="B78">
        <v>18</v>
      </c>
      <c r="C78">
        <v>-20</v>
      </c>
      <c r="D78" cm="1">
        <f t="array" ref="D78:E78">LINEST(B79:C79,B78:C78)</f>
        <v>-1105.2631578947371</v>
      </c>
      <c r="E78">
        <v>19894.736842105263</v>
      </c>
      <c r="F78" s="169">
        <f>F$76</f>
        <v>578.8608390410958</v>
      </c>
      <c r="G78"/>
      <c r="H78">
        <v>-5</v>
      </c>
      <c r="I78">
        <v>-10</v>
      </c>
      <c r="J78">
        <v>-13.5</v>
      </c>
      <c r="K78">
        <v>-15</v>
      </c>
      <c r="L78">
        <v>-20</v>
      </c>
      <c r="M78">
        <v>-25</v>
      </c>
      <c r="N78">
        <v>-30</v>
      </c>
      <c r="O78">
        <v>-35</v>
      </c>
      <c r="P78">
        <v>-40</v>
      </c>
      <c r="Q78"/>
    </row>
    <row r="79" spans="1:40">
      <c r="A79" s="234"/>
      <c r="B79">
        <v>0</v>
      </c>
      <c r="C79">
        <v>42000</v>
      </c>
      <c r="E79"/>
      <c r="F79"/>
      <c r="G79"/>
      <c r="H79" s="169">
        <f t="shared" ref="H79:P79" si="33">$D78*H78+$E78+$F78</f>
        <v>25999.913470620042</v>
      </c>
      <c r="I79" s="169">
        <f t="shared" si="33"/>
        <v>31526.229260093729</v>
      </c>
      <c r="J79" s="169">
        <f t="shared" si="33"/>
        <v>35394.650312725309</v>
      </c>
      <c r="K79" s="169">
        <f t="shared" si="33"/>
        <v>37052.545049567416</v>
      </c>
      <c r="L79" s="169">
        <f t="shared" si="33"/>
        <v>42578.860839041095</v>
      </c>
      <c r="M79" s="169">
        <f t="shared" si="33"/>
        <v>48105.17662851479</v>
      </c>
      <c r="N79" s="169">
        <f t="shared" si="33"/>
        <v>53631.492417988469</v>
      </c>
      <c r="O79" s="169">
        <f t="shared" si="33"/>
        <v>59157.808207462163</v>
      </c>
      <c r="P79" s="169">
        <f t="shared" si="33"/>
        <v>64684.123996935843</v>
      </c>
      <c r="Q79"/>
    </row>
    <row r="80" spans="1:40">
      <c r="A80" s="235" t="s">
        <v>518</v>
      </c>
      <c r="B80" s="174">
        <v>18</v>
      </c>
      <c r="C80" s="174">
        <v>-20</v>
      </c>
      <c r="D80" s="174" cm="1">
        <f t="array" ref="D80:E80">LINEST(B81:C81,B80:C80)</f>
        <v>-947.36842105263145</v>
      </c>
      <c r="E80" s="174">
        <v>17052.63157894737</v>
      </c>
      <c r="F80" s="198">
        <f>F$76</f>
        <v>578.8608390410958</v>
      </c>
      <c r="G80" s="174"/>
      <c r="H80" s="174">
        <v>-5</v>
      </c>
      <c r="I80" s="174">
        <v>-10</v>
      </c>
      <c r="J80" s="174">
        <v>-13.5</v>
      </c>
      <c r="K80" s="174">
        <v>-15</v>
      </c>
      <c r="L80" s="174">
        <v>-20</v>
      </c>
      <c r="M80" s="174">
        <v>-25</v>
      </c>
      <c r="N80" s="174">
        <v>-30</v>
      </c>
      <c r="O80" s="174">
        <v>-35</v>
      </c>
      <c r="P80" s="174">
        <v>-40</v>
      </c>
      <c r="Q80"/>
    </row>
    <row r="81" spans="1:29">
      <c r="A81" s="235"/>
      <c r="B81" s="174">
        <v>0</v>
      </c>
      <c r="C81" s="174">
        <v>36000</v>
      </c>
      <c r="D81" s="174"/>
      <c r="E81" s="174"/>
      <c r="F81" s="200"/>
      <c r="G81" s="174"/>
      <c r="H81" s="198">
        <f t="shared" ref="H81:P81" si="34">$D80*H80+$E80+$F80</f>
        <v>22368.334523251622</v>
      </c>
      <c r="I81" s="198">
        <f t="shared" si="34"/>
        <v>27105.176628514782</v>
      </c>
      <c r="J81" s="198">
        <f t="shared" si="34"/>
        <v>30420.966102198989</v>
      </c>
      <c r="K81" s="198">
        <f t="shared" si="34"/>
        <v>31842.018733777935</v>
      </c>
      <c r="L81" s="198">
        <f t="shared" si="34"/>
        <v>36578.860839041095</v>
      </c>
      <c r="M81" s="198">
        <f t="shared" si="34"/>
        <v>41315.702944304256</v>
      </c>
      <c r="N81" s="198">
        <f t="shared" si="34"/>
        <v>46052.545049567409</v>
      </c>
      <c r="O81" s="198">
        <f t="shared" si="34"/>
        <v>50789.387154830561</v>
      </c>
      <c r="P81" s="198">
        <f t="shared" si="34"/>
        <v>55526.229260093722</v>
      </c>
      <c r="Q81"/>
    </row>
    <row r="82" spans="1:29">
      <c r="A82" s="174" t="s">
        <v>415</v>
      </c>
      <c r="B82" s="174"/>
      <c r="C82" s="174"/>
      <c r="D82" s="174"/>
      <c r="E82" s="174"/>
      <c r="F82" s="200"/>
      <c r="G82" s="174"/>
      <c r="H82" s="174">
        <f t="shared" ref="H82:P82" si="35">H81/3412</f>
        <v>6.5557838579283771</v>
      </c>
      <c r="I82" s="174">
        <f t="shared" si="35"/>
        <v>7.9440728688495845</v>
      </c>
      <c r="J82" s="174">
        <f t="shared" si="35"/>
        <v>8.9158751764944277</v>
      </c>
      <c r="K82" s="174">
        <f t="shared" si="35"/>
        <v>9.3323618797707901</v>
      </c>
      <c r="L82" s="174">
        <f t="shared" si="35"/>
        <v>10.720650890691998</v>
      </c>
      <c r="M82" s="174">
        <f t="shared" si="35"/>
        <v>12.108939901613205</v>
      </c>
      <c r="N82" s="174">
        <f t="shared" si="35"/>
        <v>13.49722891253441</v>
      </c>
      <c r="O82" s="174">
        <f t="shared" si="35"/>
        <v>14.885517923455616</v>
      </c>
      <c r="P82" s="174">
        <f t="shared" si="35"/>
        <v>16.273806934376825</v>
      </c>
      <c r="Q82"/>
    </row>
    <row r="83" spans="1:29">
      <c r="A83" s="234" t="s">
        <v>450</v>
      </c>
      <c r="B83">
        <v>18</v>
      </c>
      <c r="C83">
        <v>-20</v>
      </c>
      <c r="D83" cm="1">
        <f t="array" ref="D83:E83">LINEST(B84:C84,B83:C83)</f>
        <v>-789.47368421052647</v>
      </c>
      <c r="E83">
        <v>14210.526315789473</v>
      </c>
      <c r="F83" s="169">
        <f>F$76</f>
        <v>578.8608390410958</v>
      </c>
      <c r="G83"/>
      <c r="H83">
        <v>-5</v>
      </c>
      <c r="I83">
        <v>-10</v>
      </c>
      <c r="J83">
        <v>-13.5</v>
      </c>
      <c r="K83">
        <v>-15</v>
      </c>
      <c r="L83">
        <v>-20</v>
      </c>
      <c r="M83">
        <v>-25</v>
      </c>
      <c r="N83">
        <v>-30</v>
      </c>
      <c r="O83">
        <v>-35</v>
      </c>
      <c r="P83">
        <v>-40</v>
      </c>
      <c r="Q83"/>
    </row>
    <row r="84" spans="1:29">
      <c r="A84" s="234"/>
      <c r="B84">
        <v>0</v>
      </c>
      <c r="C84">
        <v>30000</v>
      </c>
      <c r="E84"/>
      <c r="F84" t="s">
        <v>414</v>
      </c>
      <c r="G84"/>
      <c r="H84" s="169">
        <f t="shared" ref="H84:P84" si="36">$D83*H83+$E83+$F83</f>
        <v>18736.755575883202</v>
      </c>
      <c r="I84" s="169">
        <f t="shared" si="36"/>
        <v>22684.123996935836</v>
      </c>
      <c r="J84" s="169">
        <f t="shared" si="36"/>
        <v>25447.281891672676</v>
      </c>
      <c r="K84" s="169">
        <f t="shared" si="36"/>
        <v>26631.492417988466</v>
      </c>
      <c r="L84" s="169">
        <f t="shared" si="36"/>
        <v>30578.860839041099</v>
      </c>
      <c r="M84" s="169">
        <f t="shared" si="36"/>
        <v>34526.229260093729</v>
      </c>
      <c r="N84" s="169">
        <f t="shared" si="36"/>
        <v>38473.597681146362</v>
      </c>
      <c r="O84" s="169">
        <f t="shared" si="36"/>
        <v>42420.966102198996</v>
      </c>
      <c r="P84" s="169">
        <f t="shared" si="36"/>
        <v>46368.334523251629</v>
      </c>
      <c r="Q84"/>
    </row>
    <row r="85" spans="1:29">
      <c r="A85" s="52"/>
      <c r="E85"/>
      <c r="F85" t="s">
        <v>415</v>
      </c>
      <c r="G85"/>
      <c r="H85">
        <f t="shared" ref="H85:P85" si="37">H84/3412</f>
        <v>5.491428949555452</v>
      </c>
      <c r="I85">
        <f t="shared" si="37"/>
        <v>6.6483364586564582</v>
      </c>
      <c r="J85">
        <f t="shared" si="37"/>
        <v>7.458171715027162</v>
      </c>
      <c r="K85">
        <f t="shared" si="37"/>
        <v>7.8052439677574634</v>
      </c>
      <c r="L85">
        <f t="shared" si="37"/>
        <v>8.9621514768584696</v>
      </c>
      <c r="M85">
        <f t="shared" si="37"/>
        <v>10.119058985959475</v>
      </c>
      <c r="N85">
        <f t="shared" si="37"/>
        <v>11.275966495060482</v>
      </c>
      <c r="O85">
        <f t="shared" si="37"/>
        <v>12.432874004161487</v>
      </c>
      <c r="P85">
        <f t="shared" si="37"/>
        <v>13.589781513262494</v>
      </c>
      <c r="Q85"/>
    </row>
    <row r="86" spans="1:29">
      <c r="A86" s="234" t="s">
        <v>42</v>
      </c>
      <c r="B86">
        <v>18</v>
      </c>
      <c r="C86">
        <v>-20</v>
      </c>
      <c r="D86" cm="1">
        <f t="array" ref="D86:E86">LINEST(B87:C87,B86:C86)</f>
        <v>-631.57894736842104</v>
      </c>
      <c r="E86">
        <v>11368.421052631578</v>
      </c>
      <c r="F86" s="169">
        <f>F$76</f>
        <v>578.8608390410958</v>
      </c>
      <c r="G86"/>
      <c r="H86">
        <v>-5</v>
      </c>
      <c r="I86">
        <v>-10</v>
      </c>
      <c r="J86">
        <v>-13.5</v>
      </c>
      <c r="K86">
        <v>-15</v>
      </c>
      <c r="L86">
        <v>-20</v>
      </c>
      <c r="M86">
        <v>-25</v>
      </c>
      <c r="N86">
        <v>-30</v>
      </c>
      <c r="O86">
        <v>-35</v>
      </c>
      <c r="P86">
        <v>-40</v>
      </c>
      <c r="Q86"/>
    </row>
    <row r="87" spans="1:29">
      <c r="A87" s="234"/>
      <c r="B87">
        <v>0</v>
      </c>
      <c r="C87">
        <v>24000</v>
      </c>
      <c r="E87"/>
      <c r="F87"/>
      <c r="G87"/>
      <c r="H87" s="169">
        <f t="shared" ref="H87:P87" si="38">$D86*H86+$E86+$F86</f>
        <v>15105.176628514779</v>
      </c>
      <c r="I87" s="169">
        <f t="shared" si="38"/>
        <v>18263.071365356882</v>
      </c>
      <c r="J87" s="169">
        <f t="shared" si="38"/>
        <v>20473.597681146355</v>
      </c>
      <c r="K87" s="169">
        <f t="shared" si="38"/>
        <v>21420.966102198989</v>
      </c>
      <c r="L87" s="169">
        <f t="shared" si="38"/>
        <v>24578.860839041095</v>
      </c>
      <c r="M87" s="169">
        <f t="shared" si="38"/>
        <v>27736.755575883202</v>
      </c>
      <c r="N87" s="169">
        <f t="shared" si="38"/>
        <v>30894.650312725302</v>
      </c>
      <c r="O87" s="169">
        <f t="shared" si="38"/>
        <v>34052.545049567409</v>
      </c>
      <c r="P87" s="169">
        <f t="shared" si="38"/>
        <v>37210.439786409515</v>
      </c>
      <c r="Q87"/>
      <c r="AC87" s="173"/>
    </row>
    <row r="90" spans="1:29">
      <c r="A90" s="3"/>
      <c r="B90" s="3"/>
      <c r="C90" s="3"/>
      <c r="D90" s="3"/>
      <c r="E90" s="4"/>
      <c r="F90" s="4"/>
      <c r="G90" s="4"/>
      <c r="H90" s="4"/>
      <c r="I90" s="4"/>
      <c r="J90" s="4"/>
      <c r="K90" s="5"/>
      <c r="L90" s="5"/>
      <c r="M90" s="5"/>
      <c r="N90" s="5"/>
      <c r="O90" s="5"/>
      <c r="P90" s="5"/>
      <c r="Q90" s="4"/>
      <c r="R90" s="4"/>
      <c r="S90" s="4"/>
      <c r="T90" s="4"/>
      <c r="U90" s="4"/>
      <c r="V90" s="4"/>
      <c r="AC90" s="173"/>
    </row>
    <row r="91" spans="1:29">
      <c r="D91" s="3"/>
      <c r="E91" s="4"/>
      <c r="F91" s="4"/>
      <c r="G91" s="4"/>
      <c r="H91" s="4"/>
      <c r="I91" s="4"/>
      <c r="J91" s="4"/>
      <c r="K91" s="3"/>
      <c r="L91" s="3"/>
      <c r="M91" s="3"/>
      <c r="N91" s="3"/>
      <c r="O91" s="3"/>
      <c r="P91" s="3"/>
      <c r="Q91" s="4"/>
      <c r="R91" s="4"/>
      <c r="S91" s="4"/>
      <c r="T91" s="4"/>
      <c r="U91" s="4"/>
      <c r="V91" s="4"/>
      <c r="AC91" s="173"/>
    </row>
    <row r="92" spans="1:29">
      <c r="B92" s="51"/>
      <c r="D92" s="9"/>
      <c r="I92" s="8"/>
      <c r="J92" s="8"/>
      <c r="O92" s="202"/>
      <c r="P92" s="202"/>
    </row>
    <row r="93" spans="1:29">
      <c r="A93" s="3"/>
      <c r="B93" s="3"/>
      <c r="C93" s="3"/>
      <c r="D93" s="3"/>
      <c r="E93" s="4"/>
      <c r="F93" s="4"/>
      <c r="G93" s="4"/>
      <c r="H93" s="4"/>
      <c r="I93" s="4"/>
      <c r="J93" s="4"/>
      <c r="K93" s="3"/>
      <c r="L93" s="3"/>
      <c r="M93" s="3"/>
      <c r="N93" s="3"/>
      <c r="O93" s="3"/>
      <c r="P93" s="3"/>
      <c r="Q93" s="4"/>
      <c r="R93" s="4"/>
      <c r="S93" s="4"/>
      <c r="T93" s="4"/>
      <c r="U93" s="4"/>
      <c r="V93" s="4"/>
      <c r="AC93" s="173"/>
    </row>
    <row r="95" spans="1:29">
      <c r="B95" s="51"/>
      <c r="D95" s="9"/>
      <c r="I95" s="8"/>
      <c r="J95" s="8"/>
      <c r="O95" s="202"/>
      <c r="P95" s="202"/>
    </row>
    <row r="96" spans="1:29">
      <c r="J96" s="8"/>
      <c r="P96" s="202"/>
    </row>
    <row r="97" spans="1:29">
      <c r="J97" s="8"/>
      <c r="P97" s="202"/>
    </row>
    <row r="98" spans="1:29">
      <c r="B98" s="1"/>
      <c r="H98" s="8"/>
      <c r="I98" s="8"/>
      <c r="J98" s="8"/>
      <c r="N98" s="202"/>
      <c r="O98" s="202"/>
      <c r="P98" s="202"/>
    </row>
    <row r="101" spans="1:29">
      <c r="A101" s="3"/>
      <c r="B101" s="3"/>
      <c r="C101" s="3"/>
      <c r="D101" s="3"/>
      <c r="E101" s="4"/>
      <c r="F101" s="4"/>
      <c r="G101" s="4"/>
      <c r="H101" s="4"/>
      <c r="I101" s="4"/>
      <c r="J101" s="4"/>
      <c r="K101" s="5"/>
      <c r="L101" s="5"/>
      <c r="M101" s="5"/>
      <c r="N101" s="5"/>
      <c r="O101" s="5"/>
      <c r="P101" s="5"/>
      <c r="Q101" s="4"/>
      <c r="R101" s="4"/>
      <c r="S101" s="4"/>
      <c r="T101" s="4"/>
      <c r="U101" s="4"/>
      <c r="V101" s="4"/>
      <c r="AC101" s="173"/>
    </row>
    <row r="104" spans="1:29">
      <c r="B104" s="51"/>
      <c r="D104" s="9"/>
      <c r="I104" s="8"/>
      <c r="J104" s="8"/>
      <c r="O104" s="202"/>
      <c r="P104" s="202"/>
    </row>
    <row r="105" spans="1:29">
      <c r="J105" s="8"/>
      <c r="P105" s="202"/>
    </row>
    <row r="106" spans="1:29">
      <c r="J106" s="8"/>
      <c r="P106" s="202"/>
    </row>
    <row r="107" spans="1:29">
      <c r="B107" s="1"/>
      <c r="H107" s="8"/>
      <c r="I107" s="8"/>
      <c r="J107" s="8"/>
      <c r="N107" s="202"/>
      <c r="O107" s="202"/>
      <c r="P107" s="202"/>
    </row>
    <row r="109" spans="1:29">
      <c r="A109" s="3"/>
      <c r="K109" s="5"/>
      <c r="L109" s="5"/>
      <c r="M109" s="5"/>
      <c r="N109" s="5"/>
      <c r="O109" s="5"/>
      <c r="P109" s="5"/>
    </row>
    <row r="112" spans="1:29">
      <c r="B112" s="51"/>
      <c r="D112" s="9"/>
      <c r="I112" s="8"/>
      <c r="J112" s="8"/>
      <c r="O112" s="202"/>
      <c r="P112" s="202"/>
    </row>
    <row r="113" spans="1:16">
      <c r="B113" s="1"/>
      <c r="H113" s="8"/>
      <c r="I113" s="8"/>
      <c r="J113" s="8"/>
    </row>
    <row r="117" spans="1:16">
      <c r="A117" s="3"/>
    </row>
    <row r="126" spans="1:16">
      <c r="A126" s="9"/>
      <c r="B126" s="9"/>
      <c r="C126" s="9"/>
      <c r="D126" s="9"/>
      <c r="E126" s="10"/>
      <c r="F126" s="10"/>
      <c r="G126" s="10"/>
      <c r="H126" s="10"/>
      <c r="I126" s="10"/>
      <c r="J126" s="8"/>
      <c r="O126" s="202"/>
      <c r="P126" s="202"/>
    </row>
    <row r="127" spans="1:16">
      <c r="B127" s="9"/>
      <c r="J127" s="8"/>
      <c r="O127" s="202"/>
      <c r="P127" s="202"/>
    </row>
    <row r="128" spans="1:16">
      <c r="B128" s="9"/>
      <c r="J128" s="8"/>
      <c r="O128" s="202"/>
      <c r="P128" s="202"/>
    </row>
    <row r="129" spans="10:16">
      <c r="J129" s="8"/>
      <c r="O129" s="202"/>
      <c r="P129" s="202"/>
    </row>
    <row r="130" spans="10:16">
      <c r="J130" s="8"/>
      <c r="O130" s="202"/>
      <c r="P130" s="202"/>
    </row>
    <row r="201" spans="1:16">
      <c r="A201" s="9"/>
      <c r="B201" s="9"/>
      <c r="C201" s="9"/>
      <c r="D201" s="9"/>
      <c r="E201" s="10"/>
      <c r="F201" s="10"/>
      <c r="G201" s="10"/>
      <c r="H201" s="10"/>
      <c r="I201" s="10"/>
      <c r="J201" s="8"/>
      <c r="O201" s="202"/>
      <c r="P201" s="202"/>
    </row>
    <row r="202" spans="1:16">
      <c r="B202" s="9"/>
      <c r="J202" s="8"/>
      <c r="O202" s="202"/>
      <c r="P202" s="202"/>
    </row>
    <row r="203" spans="1:16">
      <c r="B203" s="9"/>
      <c r="J203" s="8"/>
      <c r="O203" s="202"/>
      <c r="P203" s="202"/>
    </row>
    <row r="204" spans="1:16">
      <c r="J204" s="8"/>
      <c r="O204" s="202"/>
      <c r="P204" s="202"/>
    </row>
    <row r="205" spans="1:16">
      <c r="J205" s="8"/>
      <c r="O205" s="202"/>
      <c r="P205" s="202"/>
    </row>
  </sheetData>
  <mergeCells count="16">
    <mergeCell ref="A1:J1"/>
    <mergeCell ref="AI3:AN3"/>
    <mergeCell ref="AC3:AH3"/>
    <mergeCell ref="E3:I3"/>
    <mergeCell ref="Q3:U3"/>
    <mergeCell ref="K3:O3"/>
    <mergeCell ref="W3:AB3"/>
    <mergeCell ref="B72:I72"/>
    <mergeCell ref="F74:G74"/>
    <mergeCell ref="A80:A81"/>
    <mergeCell ref="A83:A84"/>
    <mergeCell ref="A86:A87"/>
    <mergeCell ref="B74:C74"/>
    <mergeCell ref="D74:E74"/>
    <mergeCell ref="A78:A79"/>
    <mergeCell ref="A76:A77"/>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39"/>
  <sheetViews>
    <sheetView topLeftCell="A3" workbookViewId="0">
      <selection activeCell="A14" sqref="A14"/>
    </sheetView>
  </sheetViews>
  <sheetFormatPr defaultRowHeight="15"/>
  <cols>
    <col min="10" max="10" width="10.140625" bestFit="1" customWidth="1"/>
  </cols>
  <sheetData>
    <row r="1" spans="1:45" ht="18.75">
      <c r="A1" s="236" t="s">
        <v>807</v>
      </c>
      <c r="B1" s="236"/>
      <c r="C1" s="236"/>
      <c r="D1" s="236"/>
      <c r="E1" s="236"/>
      <c r="F1" s="236"/>
      <c r="G1" s="236"/>
      <c r="H1" s="236"/>
      <c r="I1" s="236"/>
      <c r="J1" s="236"/>
      <c r="K1" s="236"/>
    </row>
    <row r="3" spans="1:45">
      <c r="A3" s="3"/>
      <c r="B3" s="3"/>
      <c r="C3" s="3"/>
      <c r="D3" s="3"/>
      <c r="E3" s="239" t="s">
        <v>684</v>
      </c>
      <c r="F3" s="239"/>
      <c r="G3" s="239"/>
      <c r="H3" s="239"/>
      <c r="I3" s="239"/>
      <c r="J3" s="50"/>
      <c r="K3" s="50"/>
      <c r="L3" s="237" t="s">
        <v>686</v>
      </c>
      <c r="M3" s="237"/>
      <c r="N3" s="237"/>
      <c r="O3" s="237"/>
      <c r="P3" s="237"/>
      <c r="Q3" s="237"/>
      <c r="R3" s="237"/>
      <c r="S3" s="239" t="s">
        <v>451</v>
      </c>
      <c r="T3" s="239"/>
      <c r="U3" s="239"/>
      <c r="V3" s="239"/>
      <c r="W3" s="239"/>
      <c r="X3" s="239"/>
      <c r="Y3" s="239"/>
      <c r="Z3" s="240"/>
      <c r="AA3" s="240"/>
      <c r="AB3" s="240"/>
      <c r="AC3" s="240"/>
      <c r="AD3" s="240"/>
      <c r="AE3" s="240"/>
      <c r="AF3" s="240"/>
      <c r="AG3" s="240"/>
      <c r="AH3" s="240"/>
      <c r="AI3" s="240"/>
      <c r="AJ3" s="240"/>
      <c r="AK3" s="240"/>
      <c r="AL3" s="240"/>
    </row>
    <row r="4" spans="1:45">
      <c r="A4" s="3" t="s">
        <v>0</v>
      </c>
      <c r="B4" s="3"/>
      <c r="C4" s="3" t="s">
        <v>1</v>
      </c>
      <c r="D4" s="3" t="s">
        <v>2</v>
      </c>
      <c r="E4" s="4" t="s">
        <v>3</v>
      </c>
      <c r="F4" s="4" t="s">
        <v>7</v>
      </c>
      <c r="G4" s="4" t="s">
        <v>4</v>
      </c>
      <c r="H4" s="4" t="s">
        <v>5</v>
      </c>
      <c r="I4" s="4" t="s">
        <v>6</v>
      </c>
      <c r="J4" s="4" t="s">
        <v>172</v>
      </c>
      <c r="K4" s="4" t="s">
        <v>680</v>
      </c>
      <c r="L4" s="3">
        <v>-10</v>
      </c>
      <c r="M4" s="3">
        <v>-13.5</v>
      </c>
      <c r="N4" s="3">
        <v>-15</v>
      </c>
      <c r="O4" s="3">
        <v>-20</v>
      </c>
      <c r="P4" s="3">
        <v>-25</v>
      </c>
      <c r="Q4" s="3">
        <v>-30</v>
      </c>
      <c r="R4" s="3">
        <v>-35</v>
      </c>
      <c r="S4" s="4">
        <v>-10</v>
      </c>
      <c r="T4" s="4">
        <v>-13.5</v>
      </c>
      <c r="U4" s="4">
        <v>-15</v>
      </c>
      <c r="V4" s="4">
        <v>-20</v>
      </c>
      <c r="W4" s="4">
        <v>-25</v>
      </c>
      <c r="X4" s="4">
        <v>-30</v>
      </c>
      <c r="Y4" s="4">
        <v>-35</v>
      </c>
      <c r="Z4" s="3"/>
      <c r="AA4" s="3"/>
      <c r="AB4" s="3"/>
      <c r="AC4" s="3"/>
      <c r="AD4" s="3"/>
      <c r="AE4" s="3"/>
      <c r="AF4" s="3"/>
      <c r="AG4" s="3"/>
      <c r="AH4" s="3"/>
      <c r="AI4" s="3"/>
      <c r="AJ4" s="3"/>
      <c r="AK4" s="3"/>
      <c r="AL4" s="3"/>
      <c r="AM4" s="3"/>
    </row>
    <row r="5" spans="1:45" ht="21">
      <c r="A5" s="79" t="s">
        <v>467</v>
      </c>
      <c r="B5" s="3"/>
      <c r="C5" s="3"/>
      <c r="D5" s="3"/>
      <c r="E5" s="4"/>
      <c r="F5" s="4"/>
      <c r="G5" s="4"/>
      <c r="H5" s="4"/>
      <c r="I5" s="4"/>
      <c r="J5" s="4"/>
      <c r="K5" s="4"/>
      <c r="L5" s="3"/>
      <c r="M5" s="3"/>
      <c r="N5" s="3"/>
      <c r="O5" s="3"/>
      <c r="P5" s="3"/>
      <c r="Q5" s="3"/>
      <c r="R5" s="3"/>
      <c r="S5" s="4"/>
      <c r="T5" s="4"/>
      <c r="U5" s="4"/>
      <c r="V5" s="4"/>
      <c r="W5" s="4"/>
      <c r="X5" s="4"/>
      <c r="Y5" s="4"/>
      <c r="Z5" s="3"/>
      <c r="AA5" s="3"/>
      <c r="AB5" s="3"/>
      <c r="AC5" s="3"/>
      <c r="AD5" s="3"/>
      <c r="AE5" s="3"/>
      <c r="AF5" s="3"/>
      <c r="AG5" s="3"/>
      <c r="AH5" s="3"/>
      <c r="AI5" s="3"/>
      <c r="AJ5" s="3"/>
      <c r="AK5" s="3"/>
      <c r="AL5" s="3"/>
      <c r="AM5" s="3"/>
    </row>
    <row r="6" spans="1:45" ht="21">
      <c r="A6" s="79"/>
      <c r="B6" s="3"/>
      <c r="C6" s="3"/>
      <c r="D6" s="3"/>
      <c r="E6" s="4"/>
      <c r="F6" s="4"/>
      <c r="G6" s="4"/>
      <c r="H6" s="4"/>
      <c r="I6" s="4"/>
      <c r="J6" s="4"/>
      <c r="K6" s="4"/>
      <c r="L6" s="3"/>
      <c r="M6" s="3"/>
      <c r="N6" s="3"/>
      <c r="O6" s="3"/>
      <c r="P6" s="3"/>
      <c r="Q6" s="3"/>
      <c r="R6" s="3"/>
      <c r="S6" s="4"/>
      <c r="T6" s="4"/>
      <c r="U6" s="4"/>
      <c r="V6" s="4"/>
      <c r="W6" s="4"/>
      <c r="X6" s="4"/>
      <c r="Y6" s="4"/>
      <c r="Z6" s="3"/>
      <c r="AA6" s="3"/>
      <c r="AB6" s="3"/>
      <c r="AC6" s="3"/>
      <c r="AD6" s="3"/>
      <c r="AE6" s="3"/>
      <c r="AF6" s="3"/>
      <c r="AG6" s="3"/>
      <c r="AH6" s="3"/>
      <c r="AI6" s="3"/>
      <c r="AJ6" s="3"/>
      <c r="AK6" s="3"/>
      <c r="AL6" s="3"/>
      <c r="AM6" s="3"/>
    </row>
    <row r="7" spans="1:45">
      <c r="A7" s="58" t="s">
        <v>404</v>
      </c>
      <c r="B7" s="3"/>
      <c r="C7" s="3"/>
      <c r="D7" s="3"/>
      <c r="E7" s="4"/>
      <c r="F7" s="4"/>
      <c r="G7" s="4"/>
      <c r="H7" s="4"/>
      <c r="I7" s="4"/>
      <c r="J7" s="4"/>
      <c r="K7" s="4"/>
      <c r="L7" s="3"/>
      <c r="M7" s="3"/>
      <c r="N7" s="3"/>
      <c r="O7" s="3"/>
      <c r="P7" s="3"/>
      <c r="Q7" s="3"/>
      <c r="R7" s="3"/>
      <c r="S7" s="4"/>
      <c r="T7" s="4"/>
      <c r="U7" s="4"/>
      <c r="V7" s="4"/>
      <c r="W7" s="4"/>
      <c r="X7" s="4"/>
      <c r="Y7" s="4"/>
      <c r="Z7" s="3"/>
      <c r="AA7" s="3"/>
      <c r="AB7" s="3"/>
      <c r="AC7" s="3"/>
      <c r="AD7" s="3"/>
      <c r="AE7" s="3"/>
      <c r="AF7" s="3"/>
      <c r="AG7" s="3"/>
      <c r="AH7" s="3"/>
      <c r="AI7" s="3"/>
      <c r="AJ7" s="3"/>
      <c r="AK7" s="3"/>
      <c r="AL7" s="3"/>
      <c r="AM7" s="3"/>
    </row>
    <row r="8" spans="1:45">
      <c r="A8" t="s">
        <v>724</v>
      </c>
      <c r="B8" s="1"/>
      <c r="C8" t="s">
        <v>9</v>
      </c>
      <c r="E8" s="2">
        <f>4080/245/10</f>
        <v>1.6653061224489796</v>
      </c>
      <c r="F8" s="2">
        <f>2930/159/10</f>
        <v>1.8427672955974841</v>
      </c>
      <c r="G8" s="2">
        <f>1850/92/10</f>
        <v>2.0108695652173916</v>
      </c>
      <c r="H8" s="2">
        <f>990/45/10</f>
        <v>2.2000000000000002</v>
      </c>
      <c r="I8" s="2">
        <f>70/3/10</f>
        <v>2.333333333333333</v>
      </c>
      <c r="J8" s="225">
        <f>20/1/10</f>
        <v>2</v>
      </c>
      <c r="K8" s="226">
        <f>J8</f>
        <v>2</v>
      </c>
      <c r="L8">
        <v>36000</v>
      </c>
      <c r="M8">
        <v>36000</v>
      </c>
      <c r="N8">
        <v>36000</v>
      </c>
      <c r="O8">
        <v>36000</v>
      </c>
      <c r="P8">
        <v>36000</v>
      </c>
      <c r="Q8">
        <v>36000</v>
      </c>
      <c r="R8">
        <v>36000</v>
      </c>
      <c r="S8" s="2">
        <f>MAX(GSHPs!I$33-L8,0)</f>
        <v>0</v>
      </c>
      <c r="T8" s="2">
        <f>MAX(GSHPs!J$33-M8,0)</f>
        <v>0</v>
      </c>
      <c r="U8" s="2">
        <f>MAX(GSHPs!K$33-N8,0)</f>
        <v>0</v>
      </c>
      <c r="V8" s="2">
        <f>MAX(GSHPs!L$33-O8,0)</f>
        <v>289.43041952054773</v>
      </c>
      <c r="W8" s="2">
        <f>MAX(GSHPs!M$33-P8,0)</f>
        <v>5026.2725247837079</v>
      </c>
      <c r="X8" s="2">
        <f>MAX(GSHPs!N$33-Q8,0)</f>
        <v>9763.1146300468608</v>
      </c>
      <c r="Y8" s="2">
        <f>MAX(GSHPs!O$33-R8,0)</f>
        <v>14499.956735310014</v>
      </c>
      <c r="AG8" s="61"/>
      <c r="AH8" s="61"/>
      <c r="AI8" s="61"/>
      <c r="AJ8" s="61"/>
      <c r="AK8" s="61"/>
      <c r="AL8" s="61"/>
      <c r="AM8" s="61"/>
      <c r="AN8" s="61"/>
      <c r="AO8" s="61"/>
      <c r="AP8" s="61"/>
      <c r="AQ8" s="61"/>
      <c r="AR8" s="61"/>
      <c r="AS8" s="61"/>
    </row>
    <row r="9" spans="1:45">
      <c r="E9" s="2"/>
      <c r="F9" s="2"/>
      <c r="G9" s="2"/>
      <c r="H9" s="2"/>
      <c r="I9" s="2"/>
      <c r="J9" s="2"/>
      <c r="K9" s="2"/>
      <c r="S9" s="2"/>
      <c r="T9" s="2"/>
      <c r="U9" s="2"/>
      <c r="V9" s="2"/>
      <c r="W9" s="2"/>
      <c r="X9" s="2"/>
      <c r="Y9" s="2"/>
      <c r="AN9" s="61"/>
      <c r="AO9" s="61"/>
      <c r="AP9" s="61"/>
      <c r="AQ9" s="61"/>
      <c r="AR9" s="61"/>
      <c r="AS9" s="61"/>
    </row>
    <row r="10" spans="1:45" s="3" customFormat="1">
      <c r="A10" s="3" t="s">
        <v>498</v>
      </c>
      <c r="B10" s="3" t="s">
        <v>681</v>
      </c>
      <c r="E10" s="4">
        <f t="shared" ref="E10:Y10" si="0">AVERAGE(E8:E8)</f>
        <v>1.6653061224489796</v>
      </c>
      <c r="F10" s="4">
        <f t="shared" si="0"/>
        <v>1.8427672955974841</v>
      </c>
      <c r="G10" s="4">
        <f t="shared" si="0"/>
        <v>2.0108695652173916</v>
      </c>
      <c r="H10" s="4">
        <f t="shared" si="0"/>
        <v>2.2000000000000002</v>
      </c>
      <c r="I10" s="4">
        <f t="shared" si="0"/>
        <v>2.333333333333333</v>
      </c>
      <c r="J10" s="4">
        <f t="shared" si="0"/>
        <v>2</v>
      </c>
      <c r="K10" s="4">
        <f t="shared" si="0"/>
        <v>2</v>
      </c>
      <c r="L10" s="3">
        <f t="shared" si="0"/>
        <v>36000</v>
      </c>
      <c r="M10" s="3">
        <f t="shared" si="0"/>
        <v>36000</v>
      </c>
      <c r="N10" s="3">
        <f t="shared" si="0"/>
        <v>36000</v>
      </c>
      <c r="O10" s="3">
        <f t="shared" si="0"/>
        <v>36000</v>
      </c>
      <c r="P10" s="3">
        <f t="shared" si="0"/>
        <v>36000</v>
      </c>
      <c r="Q10" s="3">
        <f t="shared" si="0"/>
        <v>36000</v>
      </c>
      <c r="R10" s="3">
        <f t="shared" si="0"/>
        <v>36000</v>
      </c>
      <c r="S10" s="4">
        <f t="shared" si="0"/>
        <v>0</v>
      </c>
      <c r="T10" s="4">
        <f t="shared" si="0"/>
        <v>0</v>
      </c>
      <c r="U10" s="4">
        <f t="shared" si="0"/>
        <v>0</v>
      </c>
      <c r="V10" s="4">
        <f t="shared" si="0"/>
        <v>289.43041952054773</v>
      </c>
      <c r="W10" s="4">
        <f t="shared" si="0"/>
        <v>5026.2725247837079</v>
      </c>
      <c r="X10" s="4">
        <f t="shared" si="0"/>
        <v>9763.1146300468608</v>
      </c>
      <c r="Y10" s="4">
        <f t="shared" si="0"/>
        <v>14499.956735310014</v>
      </c>
      <c r="Z10"/>
      <c r="AA10"/>
      <c r="AB10"/>
      <c r="AC10"/>
      <c r="AD10"/>
      <c r="AE10"/>
      <c r="AF10"/>
      <c r="AN10" s="203"/>
      <c r="AO10" s="203"/>
      <c r="AP10" s="203"/>
      <c r="AQ10" s="203"/>
      <c r="AR10" s="203"/>
      <c r="AS10" s="203"/>
    </row>
    <row r="11" spans="1:45" s="3" customFormat="1">
      <c r="E11" s="4"/>
      <c r="F11" s="4"/>
      <c r="G11" s="4"/>
      <c r="H11" s="4"/>
      <c r="I11" s="4"/>
      <c r="J11" s="4"/>
      <c r="K11" s="4"/>
      <c r="S11" s="2"/>
      <c r="T11" s="2"/>
      <c r="U11" s="2"/>
      <c r="V11" s="2"/>
      <c r="W11" s="2"/>
      <c r="X11" s="2"/>
      <c r="Y11" s="2"/>
      <c r="Z11"/>
      <c r="AA11"/>
      <c r="AB11"/>
      <c r="AC11"/>
      <c r="AD11"/>
      <c r="AE11"/>
      <c r="AF11"/>
      <c r="AN11" s="203"/>
      <c r="AO11" s="203"/>
      <c r="AP11" s="203"/>
      <c r="AQ11" s="203"/>
      <c r="AR11" s="203"/>
      <c r="AS11" s="203"/>
    </row>
    <row r="12" spans="1:45">
      <c r="E12" s="2"/>
      <c r="F12" s="2"/>
      <c r="G12" s="2"/>
      <c r="H12" s="2"/>
      <c r="I12" s="2"/>
      <c r="J12" s="2"/>
      <c r="K12" s="2"/>
      <c r="S12" s="2"/>
      <c r="T12" s="2"/>
      <c r="U12" s="2"/>
      <c r="V12" s="2"/>
      <c r="W12" s="2"/>
      <c r="X12" s="2"/>
      <c r="Y12" s="2"/>
      <c r="AN12" s="61"/>
      <c r="AO12" s="61"/>
      <c r="AP12" s="61"/>
      <c r="AQ12" s="61"/>
      <c r="AR12" s="61"/>
      <c r="AS12" s="61"/>
    </row>
    <row r="13" spans="1:45">
      <c r="A13" s="58" t="s">
        <v>405</v>
      </c>
      <c r="E13" s="2"/>
      <c r="F13" s="2"/>
      <c r="G13" s="2"/>
      <c r="H13" s="2"/>
      <c r="I13" s="2"/>
      <c r="J13" s="2"/>
      <c r="K13" s="2"/>
      <c r="S13" s="2"/>
      <c r="T13" s="2"/>
      <c r="U13" s="2"/>
      <c r="V13" s="2"/>
      <c r="W13" s="2"/>
      <c r="X13" s="2"/>
      <c r="Y13" s="2"/>
      <c r="AN13" s="61"/>
      <c r="AO13" s="61"/>
      <c r="AP13" s="61"/>
      <c r="AQ13" s="61"/>
      <c r="AR13" s="61"/>
      <c r="AS13" s="61"/>
    </row>
    <row r="14" spans="1:45">
      <c r="A14" t="s">
        <v>725</v>
      </c>
      <c r="C14" t="s">
        <v>45</v>
      </c>
      <c r="E14" s="2">
        <f>6100/340/10</f>
        <v>1.7941176470588236</v>
      </c>
      <c r="F14" s="2">
        <f>5410/275/10</f>
        <v>1.9672727272727273</v>
      </c>
      <c r="G14" s="2">
        <f>4540/212/10</f>
        <v>2.141509433962264</v>
      </c>
      <c r="H14" s="2">
        <f>3480/150/10</f>
        <v>2.3199999999999998</v>
      </c>
      <c r="I14" s="2">
        <f>1210/44/10</f>
        <v>2.75</v>
      </c>
      <c r="J14" s="2">
        <f>130/4/10</f>
        <v>3.25</v>
      </c>
      <c r="K14" s="2">
        <f>30/1/10</f>
        <v>3</v>
      </c>
      <c r="L14">
        <v>48000</v>
      </c>
      <c r="M14">
        <v>48000</v>
      </c>
      <c r="N14">
        <v>48000</v>
      </c>
      <c r="O14">
        <v>48000</v>
      </c>
      <c r="P14">
        <v>48000</v>
      </c>
      <c r="Q14">
        <v>48000</v>
      </c>
      <c r="R14">
        <v>48000</v>
      </c>
      <c r="S14" s="2">
        <f>MAX(GSHPs!I$33-L14,0)</f>
        <v>0</v>
      </c>
      <c r="T14" s="2">
        <f>MAX(GSHPs!J$33-M14,0)</f>
        <v>0</v>
      </c>
      <c r="U14" s="2">
        <f>MAX(GSHPs!K$33-N14,0)</f>
        <v>0</v>
      </c>
      <c r="V14" s="2">
        <f>MAX(GSHPs!L$33-O14,0)</f>
        <v>0</v>
      </c>
      <c r="W14" s="2">
        <f>MAX(GSHPs!M$33-P14,0)</f>
        <v>0</v>
      </c>
      <c r="X14" s="2">
        <f>MAX(GSHPs!N$33-Q14,0)</f>
        <v>0</v>
      </c>
      <c r="Y14" s="2">
        <f>MAX(GSHPs!O$33-R14,0)</f>
        <v>2499.9567353100138</v>
      </c>
      <c r="AG14" s="61"/>
      <c r="AH14" s="61"/>
      <c r="AI14" s="61"/>
      <c r="AJ14" s="61"/>
      <c r="AK14" s="61"/>
      <c r="AL14" s="61"/>
      <c r="AM14" s="61"/>
      <c r="AN14" s="61"/>
      <c r="AO14" s="61"/>
      <c r="AP14" s="61"/>
      <c r="AQ14" s="61"/>
      <c r="AR14" s="61"/>
      <c r="AS14" s="61"/>
    </row>
    <row r="15" spans="1:45">
      <c r="E15" s="2"/>
      <c r="F15" s="2"/>
      <c r="G15" s="2"/>
      <c r="H15" s="2"/>
      <c r="I15" s="2"/>
      <c r="J15" s="2"/>
      <c r="K15" s="2"/>
      <c r="S15" s="2"/>
      <c r="T15" s="2"/>
      <c r="U15" s="2"/>
      <c r="V15" s="2"/>
      <c r="W15" s="2"/>
      <c r="X15" s="2"/>
      <c r="Y15" s="2"/>
      <c r="AG15" s="61"/>
      <c r="AH15" s="61"/>
      <c r="AI15" s="61"/>
      <c r="AJ15" s="61"/>
      <c r="AK15" s="61"/>
      <c r="AL15" s="61"/>
      <c r="AM15" s="61"/>
      <c r="AN15" s="61"/>
      <c r="AO15" s="61"/>
      <c r="AP15" s="61"/>
      <c r="AQ15" s="61"/>
      <c r="AR15" s="61"/>
      <c r="AS15" s="61"/>
    </row>
    <row r="16" spans="1:45" s="3" customFormat="1">
      <c r="A16" s="3" t="s">
        <v>498</v>
      </c>
      <c r="B16" s="3" t="s">
        <v>687</v>
      </c>
      <c r="E16" s="4">
        <f t="shared" ref="E16:Y16" si="1">AVERAGE(E14:E14)</f>
        <v>1.7941176470588236</v>
      </c>
      <c r="F16" s="4">
        <f t="shared" si="1"/>
        <v>1.9672727272727273</v>
      </c>
      <c r="G16" s="4">
        <f t="shared" si="1"/>
        <v>2.141509433962264</v>
      </c>
      <c r="H16" s="4">
        <f t="shared" si="1"/>
        <v>2.3199999999999998</v>
      </c>
      <c r="I16" s="4">
        <f t="shared" si="1"/>
        <v>2.75</v>
      </c>
      <c r="J16" s="4">
        <f t="shared" si="1"/>
        <v>3.25</v>
      </c>
      <c r="K16" s="4">
        <f t="shared" si="1"/>
        <v>3</v>
      </c>
      <c r="L16" s="3">
        <f t="shared" si="1"/>
        <v>48000</v>
      </c>
      <c r="M16" s="3">
        <f t="shared" si="1"/>
        <v>48000</v>
      </c>
      <c r="N16" s="3">
        <f t="shared" si="1"/>
        <v>48000</v>
      </c>
      <c r="O16" s="3">
        <f t="shared" si="1"/>
        <v>48000</v>
      </c>
      <c r="P16" s="3">
        <f t="shared" si="1"/>
        <v>48000</v>
      </c>
      <c r="Q16" s="3">
        <f t="shared" si="1"/>
        <v>48000</v>
      </c>
      <c r="R16" s="3">
        <f t="shared" si="1"/>
        <v>48000</v>
      </c>
      <c r="S16" s="4">
        <f t="shared" si="1"/>
        <v>0</v>
      </c>
      <c r="T16" s="4">
        <f t="shared" si="1"/>
        <v>0</v>
      </c>
      <c r="U16" s="4">
        <f t="shared" si="1"/>
        <v>0</v>
      </c>
      <c r="V16" s="4">
        <f t="shared" si="1"/>
        <v>0</v>
      </c>
      <c r="W16" s="4">
        <f t="shared" si="1"/>
        <v>0</v>
      </c>
      <c r="X16" s="4">
        <f t="shared" si="1"/>
        <v>0</v>
      </c>
      <c r="Y16" s="4">
        <f t="shared" si="1"/>
        <v>2499.9567353100138</v>
      </c>
      <c r="Z16"/>
      <c r="AA16"/>
      <c r="AB16"/>
      <c r="AC16"/>
      <c r="AD16"/>
      <c r="AE16"/>
      <c r="AF16"/>
    </row>
    <row r="17" spans="1:45" s="3" customFormat="1">
      <c r="E17" s="4"/>
      <c r="F17" s="4"/>
      <c r="G17" s="4"/>
      <c r="H17" s="4"/>
      <c r="I17" s="4"/>
      <c r="J17" s="4"/>
      <c r="K17" s="4"/>
      <c r="S17" s="4"/>
      <c r="T17" s="4"/>
      <c r="U17" s="4"/>
      <c r="V17" s="4"/>
      <c r="W17" s="4"/>
      <c r="X17" s="4"/>
      <c r="Y17" s="4"/>
      <c r="Z17"/>
      <c r="AA17"/>
      <c r="AB17"/>
      <c r="AC17"/>
      <c r="AD17"/>
      <c r="AE17"/>
      <c r="AF17"/>
    </row>
    <row r="18" spans="1:45" s="3" customFormat="1">
      <c r="E18" s="4"/>
      <c r="F18" s="4"/>
      <c r="G18" s="4"/>
      <c r="H18" s="4"/>
      <c r="I18" s="4"/>
      <c r="J18" s="4"/>
      <c r="K18" s="4"/>
      <c r="S18" s="4"/>
      <c r="T18" s="4"/>
      <c r="U18" s="4"/>
      <c r="V18" s="4"/>
      <c r="W18" s="4"/>
      <c r="X18" s="4"/>
      <c r="Y18" s="4"/>
      <c r="Z18"/>
      <c r="AA18"/>
      <c r="AB18"/>
      <c r="AC18"/>
      <c r="AD18"/>
      <c r="AE18"/>
      <c r="AF18"/>
    </row>
    <row r="19" spans="1:45" s="3" customFormat="1">
      <c r="A19" s="58" t="s">
        <v>406</v>
      </c>
      <c r="E19" s="4"/>
      <c r="F19" s="4"/>
      <c r="G19" s="4"/>
      <c r="H19" s="4"/>
      <c r="I19" s="4"/>
      <c r="J19" s="4"/>
      <c r="K19" s="4"/>
      <c r="S19" s="2"/>
      <c r="T19" s="2"/>
      <c r="U19" s="2"/>
      <c r="V19" s="2"/>
      <c r="W19" s="2"/>
      <c r="X19" s="2"/>
      <c r="Y19" s="2"/>
      <c r="Z19"/>
      <c r="AA19"/>
      <c r="AB19"/>
      <c r="AC19"/>
      <c r="AD19"/>
      <c r="AE19"/>
      <c r="AF19"/>
    </row>
    <row r="20" spans="1:45">
      <c r="A20" t="s">
        <v>725</v>
      </c>
      <c r="C20" t="s">
        <v>45</v>
      </c>
      <c r="E20" s="2">
        <f>6590/345/10</f>
        <v>1.9101449275362321</v>
      </c>
      <c r="F20" s="2">
        <f>6790/325/10</f>
        <v>2.0892307692307694</v>
      </c>
      <c r="G20" s="2">
        <f>6070/268/10</f>
        <v>2.2649253731343282</v>
      </c>
      <c r="H20" s="2">
        <f>6100/248/10</f>
        <v>2.459677419354839</v>
      </c>
      <c r="I20" s="2">
        <f>3870/134/10</f>
        <v>2.8880597014925375</v>
      </c>
      <c r="J20" s="2">
        <f>1290/39/10</f>
        <v>3.3076923076923079</v>
      </c>
      <c r="K20" s="2">
        <f>70/2/10</f>
        <v>3.5</v>
      </c>
      <c r="L20">
        <v>48000</v>
      </c>
      <c r="M20">
        <v>48000</v>
      </c>
      <c r="N20">
        <v>48000</v>
      </c>
      <c r="O20">
        <v>48000</v>
      </c>
      <c r="P20">
        <v>48000</v>
      </c>
      <c r="Q20">
        <v>48000</v>
      </c>
      <c r="R20">
        <v>48000</v>
      </c>
      <c r="S20" s="2">
        <f>MAX(GSHPs!I$33-L20,0)</f>
        <v>0</v>
      </c>
      <c r="T20" s="2">
        <f>MAX(GSHPs!J$33-M20,0)</f>
        <v>0</v>
      </c>
      <c r="U20" s="2">
        <f>MAX(GSHPs!K$33-N20,0)</f>
        <v>0</v>
      </c>
      <c r="V20" s="2">
        <f>MAX(GSHPs!L$33-O20,0)</f>
        <v>0</v>
      </c>
      <c r="W20" s="2">
        <f>MAX(GSHPs!M$33-P20,0)</f>
        <v>0</v>
      </c>
      <c r="X20" s="2">
        <f>MAX(GSHPs!N$33-Q20,0)</f>
        <v>0</v>
      </c>
      <c r="Y20" s="2">
        <f>MAX(GSHPs!O$33-R20,0)</f>
        <v>2499.9567353100138</v>
      </c>
      <c r="AG20" s="61"/>
      <c r="AH20" s="61"/>
      <c r="AI20" s="61"/>
      <c r="AJ20" s="61"/>
      <c r="AK20" s="61"/>
      <c r="AL20" s="61"/>
      <c r="AM20" s="61"/>
      <c r="AN20" s="61"/>
      <c r="AO20" s="61"/>
      <c r="AP20" s="61"/>
      <c r="AQ20" s="61"/>
      <c r="AR20" s="61"/>
      <c r="AS20" s="61"/>
    </row>
    <row r="21" spans="1:45" s="3" customFormat="1">
      <c r="E21" s="4"/>
      <c r="F21" s="4"/>
      <c r="G21" s="4"/>
      <c r="H21" s="4"/>
      <c r="I21" s="4"/>
      <c r="J21" s="4"/>
      <c r="K21" s="4"/>
      <c r="S21" s="2"/>
      <c r="T21" s="2"/>
      <c r="U21" s="2"/>
      <c r="V21" s="2"/>
      <c r="W21" s="2"/>
      <c r="X21" s="2"/>
      <c r="Y21" s="2"/>
      <c r="Z21"/>
      <c r="AA21"/>
      <c r="AB21"/>
      <c r="AC21"/>
      <c r="AD21"/>
      <c r="AE21"/>
      <c r="AF21"/>
    </row>
    <row r="22" spans="1:45" s="3" customFormat="1">
      <c r="A22" s="3" t="s">
        <v>498</v>
      </c>
      <c r="B22" s="3" t="s">
        <v>685</v>
      </c>
      <c r="E22" s="4">
        <f t="shared" ref="E22:Y22" si="2">AVERAGE(E20:E20)</f>
        <v>1.9101449275362321</v>
      </c>
      <c r="F22" s="4">
        <f t="shared" si="2"/>
        <v>2.0892307692307694</v>
      </c>
      <c r="G22" s="4">
        <f t="shared" si="2"/>
        <v>2.2649253731343282</v>
      </c>
      <c r="H22" s="4">
        <f t="shared" si="2"/>
        <v>2.459677419354839</v>
      </c>
      <c r="I22" s="4">
        <f t="shared" si="2"/>
        <v>2.8880597014925375</v>
      </c>
      <c r="J22" s="4">
        <f t="shared" si="2"/>
        <v>3.3076923076923079</v>
      </c>
      <c r="K22" s="4">
        <f t="shared" si="2"/>
        <v>3.5</v>
      </c>
      <c r="L22" s="3">
        <f t="shared" si="2"/>
        <v>48000</v>
      </c>
      <c r="M22" s="3">
        <f t="shared" si="2"/>
        <v>48000</v>
      </c>
      <c r="N22" s="3">
        <f t="shared" si="2"/>
        <v>48000</v>
      </c>
      <c r="O22" s="3">
        <f t="shared" si="2"/>
        <v>48000</v>
      </c>
      <c r="P22" s="3">
        <f t="shared" si="2"/>
        <v>48000</v>
      </c>
      <c r="Q22" s="3">
        <f t="shared" si="2"/>
        <v>48000</v>
      </c>
      <c r="R22" s="3">
        <f t="shared" si="2"/>
        <v>48000</v>
      </c>
      <c r="S22" s="4">
        <f t="shared" si="2"/>
        <v>0</v>
      </c>
      <c r="T22" s="4">
        <f t="shared" si="2"/>
        <v>0</v>
      </c>
      <c r="U22" s="4">
        <f t="shared" si="2"/>
        <v>0</v>
      </c>
      <c r="V22" s="4">
        <f t="shared" si="2"/>
        <v>0</v>
      </c>
      <c r="W22" s="4">
        <f t="shared" si="2"/>
        <v>0</v>
      </c>
      <c r="X22" s="4">
        <f t="shared" si="2"/>
        <v>0</v>
      </c>
      <c r="Y22" s="4">
        <f t="shared" si="2"/>
        <v>2499.9567353100138</v>
      </c>
      <c r="Z22"/>
      <c r="AA22"/>
      <c r="AB22"/>
      <c r="AC22"/>
      <c r="AD22"/>
      <c r="AE22"/>
      <c r="AF22"/>
    </row>
    <row r="25" spans="1:45">
      <c r="C25" s="233" t="s">
        <v>749</v>
      </c>
      <c r="D25" s="233"/>
      <c r="E25" s="233"/>
      <c r="F25" s="233"/>
      <c r="G25" s="233"/>
      <c r="H25" s="233"/>
      <c r="I25" s="233"/>
      <c r="J25" s="233"/>
    </row>
    <row r="26" spans="1:45">
      <c r="C26" s="197"/>
      <c r="D26" s="197"/>
      <c r="E26" s="197"/>
      <c r="F26" s="197"/>
      <c r="G26" s="197"/>
      <c r="H26" s="197"/>
      <c r="I26" s="197"/>
      <c r="J26" s="197"/>
    </row>
    <row r="27" spans="1:45">
      <c r="B27" t="s">
        <v>40</v>
      </c>
      <c r="C27" t="s">
        <v>519</v>
      </c>
      <c r="D27" t="s">
        <v>41</v>
      </c>
      <c r="F27" t="s">
        <v>679</v>
      </c>
    </row>
    <row r="28" spans="1:45">
      <c r="A28" s="234" t="s">
        <v>167</v>
      </c>
      <c r="B28">
        <v>18</v>
      </c>
      <c r="C28">
        <v>-20</v>
      </c>
      <c r="D28" cm="1">
        <f t="array" ref="D28:E28">LINEST(B29:C29,B28:C28)</f>
        <v>-1263.1578947368421</v>
      </c>
      <c r="E28">
        <v>22736.842105263157</v>
      </c>
      <c r="F28" s="17">
        <f>Input!B86*947817/(365*24)/4</f>
        <v>289.4304195205479</v>
      </c>
      <c r="H28">
        <v>-5</v>
      </c>
      <c r="I28">
        <v>-10</v>
      </c>
      <c r="J28">
        <v>-13.5</v>
      </c>
      <c r="K28">
        <v>-15</v>
      </c>
      <c r="L28">
        <v>-20</v>
      </c>
      <c r="M28">
        <v>-25</v>
      </c>
      <c r="N28">
        <v>-30</v>
      </c>
      <c r="O28">
        <v>-35</v>
      </c>
      <c r="P28">
        <v>-40</v>
      </c>
    </row>
    <row r="29" spans="1:45">
      <c r="A29" s="234"/>
      <c r="B29">
        <v>0</v>
      </c>
      <c r="C29">
        <v>48000</v>
      </c>
      <c r="H29" s="169">
        <f t="shared" ref="H29:P29" si="3">$D28*H28+$E28+$F28</f>
        <v>29342.061998467914</v>
      </c>
      <c r="I29" s="169">
        <f t="shared" si="3"/>
        <v>35657.851472152121</v>
      </c>
      <c r="J29" s="169">
        <f t="shared" si="3"/>
        <v>40078.904103731067</v>
      </c>
      <c r="K29" s="169">
        <f t="shared" si="3"/>
        <v>41973.640945836334</v>
      </c>
      <c r="L29" s="169">
        <f t="shared" si="3"/>
        <v>48289.430419520548</v>
      </c>
      <c r="M29" s="169">
        <f t="shared" si="3"/>
        <v>54605.219893204761</v>
      </c>
      <c r="N29" s="169">
        <f t="shared" si="3"/>
        <v>60921.00936688896</v>
      </c>
      <c r="O29" s="169">
        <f t="shared" si="3"/>
        <v>67236.798840573174</v>
      </c>
      <c r="P29" s="169">
        <f t="shared" si="3"/>
        <v>73552.588314257388</v>
      </c>
    </row>
    <row r="30" spans="1:45">
      <c r="A30" s="234" t="s">
        <v>452</v>
      </c>
      <c r="B30">
        <v>18</v>
      </c>
      <c r="C30">
        <v>-20</v>
      </c>
      <c r="D30" cm="1">
        <f t="array" ref="D30:E30">LINEST(B31:C31,B30:C30)</f>
        <v>-1105.2631578947371</v>
      </c>
      <c r="E30">
        <v>19894.736842105263</v>
      </c>
      <c r="F30" s="17">
        <f>F$28</f>
        <v>289.4304195205479</v>
      </c>
      <c r="H30">
        <v>-5</v>
      </c>
      <c r="I30">
        <v>-10</v>
      </c>
      <c r="J30">
        <v>-13.5</v>
      </c>
      <c r="K30">
        <v>-15</v>
      </c>
      <c r="L30">
        <v>-20</v>
      </c>
      <c r="M30">
        <v>-25</v>
      </c>
      <c r="N30">
        <v>-30</v>
      </c>
      <c r="O30">
        <v>-35</v>
      </c>
      <c r="P30">
        <v>-40</v>
      </c>
    </row>
    <row r="31" spans="1:45">
      <c r="A31" s="234"/>
      <c r="B31">
        <v>0</v>
      </c>
      <c r="C31">
        <v>42000</v>
      </c>
      <c r="H31">
        <f t="shared" ref="H31:P31" si="4">$D30*H30+$E30</f>
        <v>25421.052631578947</v>
      </c>
      <c r="I31">
        <f t="shared" si="4"/>
        <v>30947.368421052633</v>
      </c>
      <c r="J31">
        <f t="shared" si="4"/>
        <v>34815.789473684214</v>
      </c>
      <c r="K31">
        <f t="shared" si="4"/>
        <v>36473.68421052632</v>
      </c>
      <c r="L31">
        <f t="shared" si="4"/>
        <v>42000</v>
      </c>
      <c r="M31">
        <f t="shared" si="4"/>
        <v>47526.315789473694</v>
      </c>
      <c r="N31">
        <f t="shared" si="4"/>
        <v>53052.631578947374</v>
      </c>
      <c r="O31">
        <f t="shared" si="4"/>
        <v>58578.947368421068</v>
      </c>
      <c r="P31">
        <f t="shared" si="4"/>
        <v>64105.263157894748</v>
      </c>
    </row>
    <row r="32" spans="1:45">
      <c r="A32" s="235" t="s">
        <v>518</v>
      </c>
      <c r="B32" s="174">
        <v>18</v>
      </c>
      <c r="C32" s="174">
        <v>-20</v>
      </c>
      <c r="D32" s="174" cm="1">
        <f t="array" ref="D32:E32">LINEST(B33:C33,B32:C32)</f>
        <v>-947.36842105263145</v>
      </c>
      <c r="E32" s="174">
        <v>17052.63157894737</v>
      </c>
      <c r="F32" s="199">
        <f>F$28</f>
        <v>289.4304195205479</v>
      </c>
      <c r="G32" s="174"/>
      <c r="H32" s="174">
        <v>-5</v>
      </c>
      <c r="I32" s="174">
        <v>-10</v>
      </c>
      <c r="J32" s="174">
        <v>-13.5</v>
      </c>
      <c r="K32" s="174">
        <v>-15</v>
      </c>
      <c r="L32" s="174">
        <v>-20</v>
      </c>
      <c r="M32" s="174">
        <v>-25</v>
      </c>
      <c r="N32" s="174">
        <v>-30</v>
      </c>
      <c r="O32" s="174">
        <v>-35</v>
      </c>
      <c r="P32" s="174">
        <v>-40</v>
      </c>
    </row>
    <row r="33" spans="1:16">
      <c r="A33" s="235"/>
      <c r="B33" s="174">
        <v>0</v>
      </c>
      <c r="C33" s="174">
        <v>36000</v>
      </c>
      <c r="D33" s="174"/>
      <c r="E33" s="174"/>
      <c r="F33" s="174"/>
      <c r="G33" s="174"/>
      <c r="H33" s="198">
        <f t="shared" ref="H33:P33" si="5">$D32*H32+$E32+$F32</f>
        <v>22078.904103731074</v>
      </c>
      <c r="I33" s="198">
        <f t="shared" si="5"/>
        <v>26815.746208994235</v>
      </c>
      <c r="J33" s="198">
        <f t="shared" si="5"/>
        <v>30131.535682678441</v>
      </c>
      <c r="K33" s="198">
        <f t="shared" si="5"/>
        <v>31552.588314257388</v>
      </c>
      <c r="L33" s="198">
        <f t="shared" si="5"/>
        <v>36289.430419520548</v>
      </c>
      <c r="M33" s="198">
        <f t="shared" si="5"/>
        <v>41026.272524783708</v>
      </c>
      <c r="N33" s="198">
        <f t="shared" si="5"/>
        <v>45763.114630046861</v>
      </c>
      <c r="O33" s="198">
        <f t="shared" si="5"/>
        <v>50499.956735310014</v>
      </c>
      <c r="P33" s="198">
        <f t="shared" si="5"/>
        <v>55236.798840573174</v>
      </c>
    </row>
    <row r="34" spans="1:16">
      <c r="A34" s="174" t="s">
        <v>415</v>
      </c>
      <c r="B34" s="174"/>
      <c r="C34" s="174"/>
      <c r="D34" s="174"/>
      <c r="E34" s="174"/>
      <c r="F34" s="200"/>
      <c r="G34" s="174"/>
      <c r="H34" s="174">
        <f t="shared" ref="H34:P34" si="6">H33/3412</f>
        <v>6.4709566540829639</v>
      </c>
      <c r="I34" s="174">
        <f t="shared" si="6"/>
        <v>7.8592456650041722</v>
      </c>
      <c r="J34" s="174">
        <f t="shared" si="6"/>
        <v>8.8310479726490154</v>
      </c>
      <c r="K34" s="174">
        <f t="shared" si="6"/>
        <v>9.2475346759253778</v>
      </c>
      <c r="L34" s="174">
        <f t="shared" si="6"/>
        <v>10.635823686846585</v>
      </c>
      <c r="M34" s="174">
        <f t="shared" si="6"/>
        <v>12.024112697767793</v>
      </c>
      <c r="N34" s="174">
        <f t="shared" si="6"/>
        <v>13.412401708688998</v>
      </c>
      <c r="O34" s="174">
        <f t="shared" si="6"/>
        <v>14.800690719610204</v>
      </c>
      <c r="P34" s="174">
        <f t="shared" si="6"/>
        <v>16.188979730531411</v>
      </c>
    </row>
    <row r="35" spans="1:16">
      <c r="A35" s="234" t="s">
        <v>450</v>
      </c>
      <c r="B35">
        <v>18</v>
      </c>
      <c r="C35">
        <v>-20</v>
      </c>
      <c r="D35" cm="1">
        <f t="array" ref="D35:E35">LINEST(B36:C36,B35:C35)</f>
        <v>-789.47368421052647</v>
      </c>
      <c r="E35">
        <v>14210.526315789473</v>
      </c>
      <c r="F35" s="17">
        <f>F$28</f>
        <v>289.4304195205479</v>
      </c>
      <c r="H35">
        <v>-5</v>
      </c>
      <c r="I35">
        <v>-10</v>
      </c>
      <c r="J35">
        <v>-13.5</v>
      </c>
      <c r="K35">
        <v>-15</v>
      </c>
      <c r="L35">
        <v>-20</v>
      </c>
      <c r="M35">
        <v>-25</v>
      </c>
      <c r="N35">
        <v>-30</v>
      </c>
      <c r="O35">
        <v>-35</v>
      </c>
      <c r="P35">
        <v>-40</v>
      </c>
    </row>
    <row r="36" spans="1:16">
      <c r="A36" s="234"/>
      <c r="B36">
        <v>0</v>
      </c>
      <c r="C36">
        <v>30000</v>
      </c>
      <c r="H36" s="169">
        <f t="shared" ref="H36:P36" si="7">$D35*H35+$E35+$F35</f>
        <v>18447.325156362655</v>
      </c>
      <c r="I36" s="169">
        <f t="shared" si="7"/>
        <v>22394.693577415288</v>
      </c>
      <c r="J36" s="169">
        <f t="shared" si="7"/>
        <v>25157.851472152128</v>
      </c>
      <c r="K36" s="169">
        <f t="shared" si="7"/>
        <v>26342.061998467918</v>
      </c>
      <c r="L36" s="169">
        <f t="shared" si="7"/>
        <v>30289.430419520551</v>
      </c>
      <c r="M36" s="169">
        <f t="shared" si="7"/>
        <v>34236.798840573181</v>
      </c>
      <c r="N36" s="169">
        <f t="shared" si="7"/>
        <v>38184.167261625815</v>
      </c>
      <c r="O36" s="169">
        <f t="shared" si="7"/>
        <v>42131.535682678448</v>
      </c>
      <c r="P36" s="169">
        <f t="shared" si="7"/>
        <v>46078.904103731082</v>
      </c>
    </row>
    <row r="37" spans="1:16">
      <c r="A37" s="52"/>
      <c r="H37">
        <f t="shared" ref="H37:P37" si="8">H36/3412</f>
        <v>5.4066017457100397</v>
      </c>
      <c r="I37">
        <f t="shared" si="8"/>
        <v>6.5635092548110459</v>
      </c>
      <c r="J37">
        <f t="shared" si="8"/>
        <v>7.3733445111817488</v>
      </c>
      <c r="K37">
        <f t="shared" si="8"/>
        <v>7.7204167639120511</v>
      </c>
      <c r="L37">
        <f t="shared" si="8"/>
        <v>8.8773242730130573</v>
      </c>
      <c r="M37">
        <f t="shared" si="8"/>
        <v>10.034231782114063</v>
      </c>
      <c r="N37">
        <f t="shared" si="8"/>
        <v>11.19113929121507</v>
      </c>
      <c r="O37">
        <f t="shared" si="8"/>
        <v>12.348046800316075</v>
      </c>
      <c r="P37">
        <f t="shared" si="8"/>
        <v>13.504954309417082</v>
      </c>
    </row>
    <row r="38" spans="1:16">
      <c r="A38" s="234" t="s">
        <v>42</v>
      </c>
      <c r="B38">
        <v>18</v>
      </c>
      <c r="C38">
        <v>-20</v>
      </c>
      <c r="D38" cm="1">
        <f t="array" ref="D38:E38">LINEST(B39:C39,B38:C38)</f>
        <v>-631.57894736842104</v>
      </c>
      <c r="E38">
        <v>11368.421052631578</v>
      </c>
      <c r="F38" s="17">
        <f>F$28</f>
        <v>289.4304195205479</v>
      </c>
      <c r="H38">
        <v>-5</v>
      </c>
      <c r="I38">
        <v>-10</v>
      </c>
      <c r="J38">
        <v>-13.5</v>
      </c>
      <c r="K38">
        <v>-15</v>
      </c>
      <c r="L38">
        <v>-20</v>
      </c>
      <c r="M38">
        <v>-25</v>
      </c>
      <c r="N38">
        <v>-30</v>
      </c>
      <c r="O38">
        <v>-35</v>
      </c>
      <c r="P38">
        <v>-40</v>
      </c>
    </row>
    <row r="39" spans="1:16">
      <c r="A39" s="234"/>
      <c r="B39">
        <v>0</v>
      </c>
      <c r="C39">
        <v>24000</v>
      </c>
      <c r="H39" s="169">
        <f t="shared" ref="H39:P39" si="9">$D38*H38+$E38+$F38</f>
        <v>14815.746208994231</v>
      </c>
      <c r="I39" s="169">
        <f t="shared" si="9"/>
        <v>17973.640945836334</v>
      </c>
      <c r="J39" s="169">
        <f t="shared" si="9"/>
        <v>20184.167261625807</v>
      </c>
      <c r="K39" s="169">
        <f t="shared" si="9"/>
        <v>21131.535682678441</v>
      </c>
      <c r="L39" s="169">
        <f t="shared" si="9"/>
        <v>24289.430419520548</v>
      </c>
      <c r="M39" s="169">
        <f t="shared" si="9"/>
        <v>27447.325156362655</v>
      </c>
      <c r="N39" s="169">
        <f t="shared" si="9"/>
        <v>30605.219893204754</v>
      </c>
      <c r="O39" s="169">
        <f t="shared" si="9"/>
        <v>33763.114630046861</v>
      </c>
      <c r="P39" s="169">
        <f t="shared" si="9"/>
        <v>36921.009366888968</v>
      </c>
    </row>
  </sheetData>
  <mergeCells count="12">
    <mergeCell ref="A1:K1"/>
    <mergeCell ref="E3:I3"/>
    <mergeCell ref="AG3:AL3"/>
    <mergeCell ref="Z3:AF3"/>
    <mergeCell ref="L3:R3"/>
    <mergeCell ref="S3:Y3"/>
    <mergeCell ref="A38:A39"/>
    <mergeCell ref="C25:J25"/>
    <mergeCell ref="A28:A29"/>
    <mergeCell ref="A30:A31"/>
    <mergeCell ref="A32:A33"/>
    <mergeCell ref="A35:A3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5437A-A688-4AE6-BEE4-D45C746B4D0C}">
  <dimension ref="A1:I154"/>
  <sheetViews>
    <sheetView topLeftCell="A28" workbookViewId="0">
      <selection activeCell="C36" sqref="C36"/>
    </sheetView>
  </sheetViews>
  <sheetFormatPr defaultRowHeight="15"/>
  <cols>
    <col min="1" max="1" width="31.42578125" customWidth="1"/>
    <col min="2" max="2" width="12.7109375" style="37" customWidth="1"/>
    <col min="3" max="3" width="10.42578125" bestFit="1" customWidth="1"/>
    <col min="4" max="4" width="9.42578125" bestFit="1" customWidth="1"/>
    <col min="5" max="5" width="10.42578125" bestFit="1" customWidth="1"/>
    <col min="6" max="6" width="8.85546875" bestFit="1" customWidth="1"/>
    <col min="7" max="7" width="9.42578125" bestFit="1" customWidth="1"/>
    <col min="10" max="10" width="9.85546875" bestFit="1" customWidth="1"/>
  </cols>
  <sheetData>
    <row r="1" spans="1:4">
      <c r="A1" s="11" t="s">
        <v>46</v>
      </c>
      <c r="B1" s="12" t="s">
        <v>47</v>
      </c>
      <c r="C1" s="13" t="s">
        <v>48</v>
      </c>
      <c r="D1" s="14"/>
    </row>
    <row r="2" spans="1:4">
      <c r="A2" s="15" t="s">
        <v>55</v>
      </c>
      <c r="B2" s="36">
        <v>10000</v>
      </c>
      <c r="C2" s="7" t="s">
        <v>111</v>
      </c>
    </row>
    <row r="3" spans="1:4">
      <c r="A3" s="15" t="s">
        <v>420</v>
      </c>
      <c r="B3" s="36">
        <f>-PMT(B$88,15,B2)</f>
        <v>1029.627639553127</v>
      </c>
      <c r="C3" s="7" t="s">
        <v>426</v>
      </c>
    </row>
    <row r="4" spans="1:4">
      <c r="A4" s="15" t="s">
        <v>149</v>
      </c>
      <c r="B4" s="34">
        <v>0.24</v>
      </c>
      <c r="C4" s="7" t="s">
        <v>648</v>
      </c>
    </row>
    <row r="5" spans="1:4">
      <c r="A5" s="15" t="s">
        <v>146</v>
      </c>
      <c r="B5" s="42">
        <v>0.78</v>
      </c>
      <c r="C5" s="7"/>
    </row>
    <row r="6" spans="1:4">
      <c r="A6" s="15" t="s">
        <v>49</v>
      </c>
      <c r="B6" s="33">
        <v>14</v>
      </c>
      <c r="C6" s="16" t="s">
        <v>50</v>
      </c>
    </row>
    <row r="7" spans="1:4">
      <c r="A7" s="15" t="s">
        <v>51</v>
      </c>
      <c r="B7" s="33">
        <f>B10/(B6*0.78)</f>
        <v>10.989010989010989</v>
      </c>
      <c r="C7" s="7" t="s">
        <v>52</v>
      </c>
    </row>
    <row r="8" spans="1:4">
      <c r="A8" s="15" t="s">
        <v>53</v>
      </c>
      <c r="B8" s="33">
        <v>0.84</v>
      </c>
      <c r="C8" s="7" t="s">
        <v>26</v>
      </c>
    </row>
    <row r="9" spans="1:4">
      <c r="A9" s="15" t="s">
        <v>54</v>
      </c>
      <c r="B9" s="33">
        <f>409440/30621</f>
        <v>13.37121583227197</v>
      </c>
      <c r="C9" s="7" t="s">
        <v>738</v>
      </c>
    </row>
    <row r="10" spans="1:4">
      <c r="A10" s="15" t="s">
        <v>56</v>
      </c>
      <c r="B10" s="33">
        <v>120</v>
      </c>
      <c r="C10" s="7" t="s">
        <v>50</v>
      </c>
    </row>
    <row r="11" spans="1:4">
      <c r="A11" s="15" t="s">
        <v>57</v>
      </c>
      <c r="B11" s="34">
        <v>1</v>
      </c>
      <c r="C11" s="7"/>
    </row>
    <row r="12" spans="1:4" ht="30">
      <c r="A12" s="15" t="s">
        <v>819</v>
      </c>
      <c r="B12" s="35">
        <v>1</v>
      </c>
      <c r="C12" s="7" t="s">
        <v>58</v>
      </c>
    </row>
    <row r="13" spans="1:4">
      <c r="A13" s="11" t="s">
        <v>59</v>
      </c>
      <c r="B13" s="12" t="s">
        <v>47</v>
      </c>
      <c r="C13" s="13" t="s">
        <v>48</v>
      </c>
    </row>
    <row r="14" spans="1:4">
      <c r="A14" s="15" t="s">
        <v>60</v>
      </c>
      <c r="B14" s="36">
        <v>21500</v>
      </c>
      <c r="C14" s="16" t="s">
        <v>162</v>
      </c>
      <c r="D14" t="s">
        <v>163</v>
      </c>
    </row>
    <row r="15" spans="1:4">
      <c r="A15" s="15" t="s">
        <v>164</v>
      </c>
      <c r="B15" s="32">
        <v>10</v>
      </c>
      <c r="C15" s="16" t="s">
        <v>162</v>
      </c>
    </row>
    <row r="16" spans="1:4">
      <c r="A16" s="15" t="s">
        <v>421</v>
      </c>
      <c r="B16" s="36">
        <f>-PMT(B$88,B15,B14)</f>
        <v>2921.1611017382525</v>
      </c>
      <c r="C16" s="7" t="s">
        <v>426</v>
      </c>
    </row>
    <row r="17" spans="1:4">
      <c r="A17" s="15" t="s">
        <v>149</v>
      </c>
      <c r="B17" s="34">
        <v>0.27</v>
      </c>
      <c r="C17" s="7" t="s">
        <v>648</v>
      </c>
    </row>
    <row r="18" spans="1:4">
      <c r="A18" s="15" t="s">
        <v>61</v>
      </c>
      <c r="B18" s="33">
        <v>13.5</v>
      </c>
      <c r="C18" s="7" t="s">
        <v>62</v>
      </c>
      <c r="D18" s="17"/>
    </row>
    <row r="19" spans="1:4">
      <c r="A19" s="15" t="s">
        <v>63</v>
      </c>
      <c r="B19" s="34">
        <v>0.9</v>
      </c>
      <c r="C19" s="170" t="s">
        <v>62</v>
      </c>
    </row>
    <row r="20" spans="1:4">
      <c r="A20" s="15" t="s">
        <v>144</v>
      </c>
      <c r="B20" s="30">
        <f>B18/B24*B19</f>
        <v>2.4300000000000002</v>
      </c>
      <c r="C20" s="7"/>
    </row>
    <row r="21" spans="1:4">
      <c r="A21" s="15" t="s">
        <v>148</v>
      </c>
      <c r="B21" s="194">
        <v>2</v>
      </c>
      <c r="C21" s="7"/>
    </row>
    <row r="22" spans="1:4">
      <c r="A22" s="15" t="s">
        <v>49</v>
      </c>
      <c r="B22" s="33">
        <f>B24/B19</f>
        <v>5.5555555555555554</v>
      </c>
      <c r="C22" s="7" t="s">
        <v>62</v>
      </c>
    </row>
    <row r="23" spans="1:4">
      <c r="A23" s="15" t="s">
        <v>64</v>
      </c>
      <c r="B23" s="33">
        <f>B18/B22/B19</f>
        <v>2.7</v>
      </c>
      <c r="C23" s="16" t="s">
        <v>65</v>
      </c>
    </row>
    <row r="24" spans="1:4" ht="30">
      <c r="A24" s="15" t="s">
        <v>66</v>
      </c>
      <c r="B24" s="33">
        <v>5</v>
      </c>
      <c r="C24" s="16" t="s">
        <v>62</v>
      </c>
    </row>
    <row r="25" spans="1:4" ht="30">
      <c r="A25" s="15" t="s">
        <v>470</v>
      </c>
      <c r="B25" s="33">
        <f>B22*B23</f>
        <v>15</v>
      </c>
      <c r="C25" s="16" t="s">
        <v>65</v>
      </c>
    </row>
    <row r="26" spans="1:4">
      <c r="A26" s="11" t="s">
        <v>67</v>
      </c>
      <c r="B26" s="12" t="s">
        <v>47</v>
      </c>
      <c r="C26" s="13" t="s">
        <v>48</v>
      </c>
    </row>
    <row r="27" spans="1:4">
      <c r="A27" s="15" t="s">
        <v>143</v>
      </c>
      <c r="B27" s="40">
        <v>9950</v>
      </c>
      <c r="C27" s="43" t="s">
        <v>516</v>
      </c>
      <c r="D27" t="s">
        <v>517</v>
      </c>
    </row>
    <row r="28" spans="1:4">
      <c r="A28" s="15" t="s">
        <v>165</v>
      </c>
      <c r="B28" s="66">
        <v>15</v>
      </c>
      <c r="C28" s="43" t="s">
        <v>422</v>
      </c>
    </row>
    <row r="29" spans="1:4">
      <c r="A29" s="15" t="s">
        <v>420</v>
      </c>
      <c r="B29" s="36">
        <f>-PMT(B$88,B28,B27)</f>
        <v>1024.4795013553614</v>
      </c>
      <c r="C29" s="43"/>
    </row>
    <row r="30" spans="1:4">
      <c r="A30" s="15" t="s">
        <v>149</v>
      </c>
      <c r="B30" s="34">
        <v>0.31</v>
      </c>
      <c r="C30" s="7" t="s">
        <v>648</v>
      </c>
    </row>
    <row r="31" spans="1:4">
      <c r="A31" s="15" t="s">
        <v>68</v>
      </c>
      <c r="B31" s="35">
        <v>98</v>
      </c>
      <c r="C31" s="16" t="s">
        <v>69</v>
      </c>
      <c r="D31" s="17"/>
    </row>
    <row r="32" spans="1:4">
      <c r="A32" s="15" t="s">
        <v>63</v>
      </c>
      <c r="B32" s="46">
        <f>B33/(B31/B35)</f>
        <v>0.90024489795918361</v>
      </c>
      <c r="C32" s="7" t="s">
        <v>630</v>
      </c>
    </row>
    <row r="33" spans="1:5">
      <c r="A33" s="15" t="s">
        <v>147</v>
      </c>
      <c r="B33" s="35">
        <v>9.19</v>
      </c>
      <c r="C33" s="7"/>
    </row>
    <row r="34" spans="1:5">
      <c r="A34" s="15" t="s">
        <v>148</v>
      </c>
      <c r="B34" s="37">
        <v>4</v>
      </c>
      <c r="C34" s="7"/>
    </row>
    <row r="35" spans="1:5" ht="30">
      <c r="A35" s="15" t="s">
        <v>66</v>
      </c>
      <c r="B35" s="35">
        <v>9.6</v>
      </c>
      <c r="C35" s="170" t="s">
        <v>70</v>
      </c>
    </row>
    <row r="36" spans="1:5" ht="30">
      <c r="A36" s="15" t="s">
        <v>71</v>
      </c>
      <c r="B36" s="35">
        <v>11.52</v>
      </c>
      <c r="C36" s="16" t="s">
        <v>820</v>
      </c>
    </row>
    <row r="37" spans="1:5">
      <c r="A37" s="15" t="s">
        <v>72</v>
      </c>
      <c r="B37" s="35">
        <f>((B31*80%)-(B31*15%))/B36/B32</f>
        <v>6.1422329650787901</v>
      </c>
      <c r="C37" s="18" t="s">
        <v>73</v>
      </c>
    </row>
    <row r="38" spans="1:5">
      <c r="A38" s="11" t="s">
        <v>74</v>
      </c>
      <c r="B38" s="12" t="s">
        <v>47</v>
      </c>
      <c r="C38" s="13" t="s">
        <v>48</v>
      </c>
    </row>
    <row r="39" spans="1:5">
      <c r="A39" s="15" t="s">
        <v>75</v>
      </c>
      <c r="B39" s="36">
        <v>19000</v>
      </c>
      <c r="C39" s="7" t="s">
        <v>76</v>
      </c>
    </row>
    <row r="40" spans="1:5">
      <c r="A40" s="15" t="s">
        <v>427</v>
      </c>
      <c r="B40" s="32">
        <v>15</v>
      </c>
      <c r="C40" s="7"/>
    </row>
    <row r="41" spans="1:5">
      <c r="A41" s="15" t="s">
        <v>420</v>
      </c>
      <c r="B41" s="36">
        <f>-PMT(B$88,B40,B39)</f>
        <v>1956.2925151509414</v>
      </c>
      <c r="C41" s="7"/>
      <c r="E41" s="29"/>
    </row>
    <row r="42" spans="1:5">
      <c r="A42" s="15" t="s">
        <v>149</v>
      </c>
      <c r="B42" s="34">
        <v>1</v>
      </c>
      <c r="C42" s="7"/>
    </row>
    <row r="43" spans="1:5">
      <c r="A43" s="15" t="s">
        <v>77</v>
      </c>
      <c r="B43" s="30">
        <v>2.7</v>
      </c>
      <c r="C43" s="7" t="s">
        <v>78</v>
      </c>
    </row>
    <row r="44" spans="1:5">
      <c r="A44" s="15" t="s">
        <v>79</v>
      </c>
      <c r="B44" s="33">
        <v>4.01</v>
      </c>
      <c r="C44" s="7" t="s">
        <v>80</v>
      </c>
    </row>
    <row r="45" spans="1:5">
      <c r="A45" s="19" t="s">
        <v>122</v>
      </c>
      <c r="B45" s="37">
        <v>1</v>
      </c>
      <c r="C45" s="7" t="s">
        <v>567</v>
      </c>
    </row>
    <row r="46" spans="1:5">
      <c r="A46" s="11" t="s">
        <v>82</v>
      </c>
      <c r="B46" s="12" t="s">
        <v>47</v>
      </c>
      <c r="C46" s="13" t="s">
        <v>48</v>
      </c>
    </row>
    <row r="47" spans="1:5">
      <c r="A47" s="15" t="s">
        <v>75</v>
      </c>
      <c r="B47" s="36">
        <v>27000</v>
      </c>
      <c r="C47" s="20" t="s">
        <v>83</v>
      </c>
    </row>
    <row r="48" spans="1:5">
      <c r="A48" s="15" t="s">
        <v>427</v>
      </c>
      <c r="B48" s="32">
        <v>20</v>
      </c>
      <c r="C48" s="20"/>
    </row>
    <row r="49" spans="1:4">
      <c r="A49" s="15" t="s">
        <v>423</v>
      </c>
      <c r="B49" s="36">
        <f>-PMT(B$88,B48,(B47-B39))</f>
        <v>697.47645581481163</v>
      </c>
      <c r="C49" s="20" t="s">
        <v>561</v>
      </c>
    </row>
    <row r="50" spans="1:4">
      <c r="A50" s="15" t="s">
        <v>150</v>
      </c>
      <c r="B50" s="34">
        <v>0.3</v>
      </c>
      <c r="C50" s="7" t="s">
        <v>152</v>
      </c>
    </row>
    <row r="51" spans="1:4">
      <c r="A51" s="15" t="s">
        <v>151</v>
      </c>
      <c r="B51" s="34">
        <v>0.1</v>
      </c>
      <c r="C51" s="7" t="s">
        <v>152</v>
      </c>
    </row>
    <row r="52" spans="1:4">
      <c r="A52" s="15" t="s">
        <v>77</v>
      </c>
      <c r="B52" s="30">
        <v>3.7</v>
      </c>
      <c r="C52" s="20" t="s">
        <v>84</v>
      </c>
    </row>
    <row r="53" spans="1:4">
      <c r="A53" s="15" t="s">
        <v>79</v>
      </c>
      <c r="B53" s="33">
        <v>5.79</v>
      </c>
      <c r="C53" s="21" t="s">
        <v>85</v>
      </c>
    </row>
    <row r="54" spans="1:4">
      <c r="A54" s="19" t="s">
        <v>122</v>
      </c>
      <c r="B54" s="33">
        <v>1</v>
      </c>
      <c r="C54" s="7" t="s">
        <v>521</v>
      </c>
    </row>
    <row r="55" spans="1:4">
      <c r="A55" s="11" t="s">
        <v>413</v>
      </c>
      <c r="B55" s="12" t="s">
        <v>47</v>
      </c>
      <c r="C55" s="13" t="s">
        <v>48</v>
      </c>
    </row>
    <row r="56" spans="1:4">
      <c r="A56" t="s">
        <v>416</v>
      </c>
      <c r="B56" s="37">
        <v>15</v>
      </c>
      <c r="C56" s="7" t="s">
        <v>417</v>
      </c>
    </row>
    <row r="57" spans="1:4">
      <c r="A57" t="s">
        <v>551</v>
      </c>
      <c r="B57" s="37">
        <v>1</v>
      </c>
      <c r="C57" s="7"/>
    </row>
    <row r="58" spans="1:4">
      <c r="A58" t="s">
        <v>552</v>
      </c>
      <c r="B58" s="37">
        <v>0.9</v>
      </c>
      <c r="C58" s="7" t="s">
        <v>81</v>
      </c>
    </row>
    <row r="59" spans="1:4" ht="30">
      <c r="A59" s="11" t="s">
        <v>754</v>
      </c>
      <c r="B59" s="12" t="s">
        <v>47</v>
      </c>
      <c r="C59" s="13" t="s">
        <v>48</v>
      </c>
    </row>
    <row r="60" spans="1:4">
      <c r="A60" t="s">
        <v>816</v>
      </c>
      <c r="B60" s="37">
        <v>0.84</v>
      </c>
      <c r="C60" s="7" t="s">
        <v>588</v>
      </c>
    </row>
    <row r="61" spans="1:4">
      <c r="A61" t="s">
        <v>550</v>
      </c>
      <c r="B61" s="37">
        <v>0.95</v>
      </c>
      <c r="C61" s="7"/>
    </row>
    <row r="62" spans="1:4">
      <c r="A62" t="s">
        <v>569</v>
      </c>
      <c r="B62" s="37">
        <v>0.8</v>
      </c>
      <c r="C62" s="170" t="s">
        <v>497</v>
      </c>
      <c r="D62" t="s">
        <v>568</v>
      </c>
    </row>
    <row r="63" spans="1:4" ht="15.75" thickBot="1">
      <c r="A63" t="s">
        <v>553</v>
      </c>
      <c r="B63" s="56">
        <v>0.67</v>
      </c>
      <c r="C63" s="179" t="s">
        <v>554</v>
      </c>
    </row>
    <row r="64" spans="1:4">
      <c r="A64" s="11" t="s">
        <v>86</v>
      </c>
      <c r="B64" s="12" t="s">
        <v>47</v>
      </c>
      <c r="C64" s="13" t="s">
        <v>48</v>
      </c>
    </row>
    <row r="65" spans="1:4">
      <c r="A65" s="15" t="s">
        <v>75</v>
      </c>
      <c r="B65" s="36">
        <v>3750</v>
      </c>
      <c r="C65" s="7" t="s">
        <v>87</v>
      </c>
    </row>
    <row r="66" spans="1:4">
      <c r="A66" s="15" t="s">
        <v>427</v>
      </c>
      <c r="B66" s="32">
        <v>15</v>
      </c>
      <c r="C66" s="7"/>
    </row>
    <row r="67" spans="1:4">
      <c r="A67" s="15" t="s">
        <v>420</v>
      </c>
      <c r="B67" s="36">
        <f>-PMT(B$88,B66,B65)</f>
        <v>386.11036483242265</v>
      </c>
      <c r="C67" s="7"/>
    </row>
    <row r="68" spans="1:4">
      <c r="A68" s="15" t="s">
        <v>88</v>
      </c>
      <c r="B68" s="33">
        <v>3.75</v>
      </c>
      <c r="C68" s="7" t="s">
        <v>89</v>
      </c>
    </row>
    <row r="69" spans="1:4">
      <c r="A69" s="15" t="s">
        <v>90</v>
      </c>
      <c r="B69" s="33">
        <v>1.23</v>
      </c>
      <c r="C69" s="7" t="s">
        <v>91</v>
      </c>
      <c r="D69" t="s">
        <v>121</v>
      </c>
    </row>
    <row r="70" spans="1:4">
      <c r="A70" s="15" t="s">
        <v>122</v>
      </c>
      <c r="B70" s="33">
        <v>0.15</v>
      </c>
      <c r="C70" s="7" t="s">
        <v>123</v>
      </c>
    </row>
    <row r="71" spans="1:4" ht="30">
      <c r="A71" s="15" t="s">
        <v>719</v>
      </c>
      <c r="B71" s="33">
        <v>7.4999999999999997E-2</v>
      </c>
      <c r="C71" s="7" t="s">
        <v>720</v>
      </c>
    </row>
    <row r="72" spans="1:4">
      <c r="A72" s="11" t="s">
        <v>118</v>
      </c>
      <c r="B72" s="12" t="s">
        <v>47</v>
      </c>
      <c r="C72" s="13" t="s">
        <v>48</v>
      </c>
    </row>
    <row r="73" spans="1:4">
      <c r="A73" s="15" t="s">
        <v>75</v>
      </c>
      <c r="B73" s="38">
        <v>2200</v>
      </c>
      <c r="C73" s="23" t="s">
        <v>119</v>
      </c>
    </row>
    <row r="74" spans="1:4">
      <c r="A74" s="15" t="s">
        <v>427</v>
      </c>
      <c r="B74" s="32">
        <v>15</v>
      </c>
    </row>
    <row r="75" spans="1:4">
      <c r="A75" s="15" t="s">
        <v>420</v>
      </c>
      <c r="B75" s="36">
        <f>-PMT(B$88,B74,(B73-B65))</f>
        <v>-159.5922841307347</v>
      </c>
      <c r="C75" t="s">
        <v>727</v>
      </c>
    </row>
    <row r="76" spans="1:4">
      <c r="A76" s="15" t="s">
        <v>88</v>
      </c>
      <c r="B76" s="39">
        <v>0.91</v>
      </c>
      <c r="C76" s="23" t="s">
        <v>120</v>
      </c>
    </row>
    <row r="77" spans="1:4">
      <c r="A77" s="15" t="s">
        <v>90</v>
      </c>
      <c r="B77" s="33">
        <v>4.5</v>
      </c>
      <c r="C77" s="7" t="s">
        <v>91</v>
      </c>
    </row>
    <row r="78" spans="1:4">
      <c r="A78" s="15" t="s">
        <v>122</v>
      </c>
      <c r="B78" s="33">
        <v>0.2</v>
      </c>
      <c r="C78" s="7" t="s">
        <v>123</v>
      </c>
    </row>
    <row r="79" spans="1:4">
      <c r="A79" s="11" t="s">
        <v>92</v>
      </c>
      <c r="B79" s="12" t="s">
        <v>47</v>
      </c>
      <c r="C79" s="13" t="s">
        <v>48</v>
      </c>
    </row>
    <row r="80" spans="1:4" ht="30">
      <c r="A80" s="15" t="s">
        <v>93</v>
      </c>
      <c r="B80" s="40">
        <v>2000</v>
      </c>
      <c r="C80" s="7" t="s">
        <v>94</v>
      </c>
    </row>
    <row r="81" spans="1:3">
      <c r="A81" s="15" t="s">
        <v>420</v>
      </c>
      <c r="B81" s="36">
        <f>-PMT(B$88,15,B80,1)</f>
        <v>205.96849067458072</v>
      </c>
      <c r="C81" s="7"/>
    </row>
    <row r="82" spans="1:3" ht="30">
      <c r="A82" s="15" t="s">
        <v>545</v>
      </c>
      <c r="B82" s="40">
        <v>10000</v>
      </c>
      <c r="C82" s="7" t="s">
        <v>556</v>
      </c>
    </row>
    <row r="83" spans="1:3" ht="30">
      <c r="A83" s="15" t="s">
        <v>546</v>
      </c>
      <c r="B83" s="40">
        <f>-PMT(B$88,15,B82)</f>
        <v>1029.627639553127</v>
      </c>
      <c r="C83" s="7" t="s">
        <v>547</v>
      </c>
    </row>
    <row r="84" spans="1:3">
      <c r="A84" s="22" t="s">
        <v>95</v>
      </c>
      <c r="B84" s="35">
        <v>74.599999999999994</v>
      </c>
      <c r="C84" s="7" t="s">
        <v>96</v>
      </c>
    </row>
    <row r="85" spans="1:3">
      <c r="A85" s="22" t="s">
        <v>97</v>
      </c>
      <c r="B85" s="35">
        <v>20.7</v>
      </c>
      <c r="C85" s="7" t="s">
        <v>98</v>
      </c>
    </row>
    <row r="86" spans="1:3">
      <c r="A86" s="22" t="s">
        <v>99</v>
      </c>
      <c r="B86" s="35">
        <v>10.7</v>
      </c>
      <c r="C86" s="7" t="s">
        <v>100</v>
      </c>
    </row>
    <row r="87" spans="1:3">
      <c r="A87" s="196" t="s">
        <v>142</v>
      </c>
      <c r="B87" s="37">
        <v>3.5999999999999999E-3</v>
      </c>
      <c r="C87" s="7"/>
    </row>
    <row r="88" spans="1:3" ht="15" customHeight="1">
      <c r="A88" t="s">
        <v>424</v>
      </c>
      <c r="B88" s="46">
        <v>0.06</v>
      </c>
      <c r="C88" s="7" t="s">
        <v>425</v>
      </c>
    </row>
    <row r="89" spans="1:3" ht="15" customHeight="1">
      <c r="A89" s="11" t="s">
        <v>101</v>
      </c>
      <c r="B89" s="12" t="s">
        <v>23</v>
      </c>
      <c r="C89" s="44" t="s">
        <v>24</v>
      </c>
    </row>
    <row r="90" spans="1:3" s="9" customFormat="1" ht="15" customHeight="1">
      <c r="A90" s="25" t="s">
        <v>140</v>
      </c>
      <c r="B90" s="31">
        <f>'other data'!C10+'other data'!D10+'other data'!E10</f>
        <v>2764290</v>
      </c>
      <c r="C90" s="16" t="s">
        <v>102</v>
      </c>
    </row>
    <row r="91" spans="1:3" ht="15" customHeight="1">
      <c r="A91" s="22" t="s">
        <v>817</v>
      </c>
      <c r="B91" s="32">
        <v>3751515</v>
      </c>
      <c r="C91" s="16" t="s">
        <v>102</v>
      </c>
    </row>
    <row r="92" spans="1:3" ht="15" customHeight="1">
      <c r="A92" s="22" t="s">
        <v>103</v>
      </c>
      <c r="B92" s="32">
        <v>3214900</v>
      </c>
      <c r="C92" s="16" t="s">
        <v>104</v>
      </c>
    </row>
    <row r="93" spans="1:3" ht="15" customHeight="1">
      <c r="A93" s="22" t="s">
        <v>105</v>
      </c>
      <c r="B93" s="32">
        <v>919500</v>
      </c>
      <c r="C93" s="16" t="s">
        <v>104</v>
      </c>
    </row>
    <row r="94" spans="1:3" ht="15" customHeight="1">
      <c r="A94" s="22" t="s">
        <v>106</v>
      </c>
      <c r="B94" s="34">
        <v>0.46600000000000003</v>
      </c>
      <c r="C94" s="16" t="s">
        <v>104</v>
      </c>
    </row>
    <row r="95" spans="1:3" ht="15" customHeight="1">
      <c r="A95" s="22" t="s">
        <v>107</v>
      </c>
      <c r="B95" s="34">
        <v>0.33200000000000002</v>
      </c>
      <c r="C95" s="16" t="s">
        <v>104</v>
      </c>
    </row>
    <row r="96" spans="1:3" ht="15" customHeight="1">
      <c r="A96" s="22" t="s">
        <v>108</v>
      </c>
      <c r="B96" s="34">
        <v>0.2</v>
      </c>
      <c r="C96" s="16" t="s">
        <v>109</v>
      </c>
    </row>
    <row r="97" spans="1:9" ht="15" customHeight="1">
      <c r="A97" s="22" t="s">
        <v>110</v>
      </c>
      <c r="B97" s="41">
        <v>0.19500000000000001</v>
      </c>
      <c r="C97" s="16" t="s">
        <v>109</v>
      </c>
    </row>
    <row r="98" spans="1:9" ht="15" customHeight="1"/>
    <row r="99" spans="1:9" ht="15" customHeight="1">
      <c r="A99" s="11" t="s">
        <v>101</v>
      </c>
      <c r="B99" s="12" t="s">
        <v>23</v>
      </c>
      <c r="C99" s="44" t="s">
        <v>24</v>
      </c>
    </row>
    <row r="101" spans="1:9">
      <c r="A101" t="s">
        <v>177</v>
      </c>
      <c r="B101" s="16" t="s">
        <v>102</v>
      </c>
    </row>
    <row r="102" spans="1:9">
      <c r="B102" s="16" t="s">
        <v>104</v>
      </c>
    </row>
    <row r="103" spans="1:9">
      <c r="A103" t="s">
        <v>178</v>
      </c>
      <c r="B103" s="37" t="s">
        <v>180</v>
      </c>
      <c r="C103" t="s">
        <v>181</v>
      </c>
      <c r="D103" t="s">
        <v>182</v>
      </c>
      <c r="E103" t="s">
        <v>183</v>
      </c>
      <c r="F103" t="s">
        <v>192</v>
      </c>
      <c r="G103" t="s">
        <v>191</v>
      </c>
      <c r="I103" t="s">
        <v>185</v>
      </c>
    </row>
    <row r="104" spans="1:9">
      <c r="A104" t="s">
        <v>184</v>
      </c>
      <c r="C104">
        <v>-18</v>
      </c>
      <c r="D104">
        <v>-19</v>
      </c>
      <c r="E104">
        <v>-24</v>
      </c>
      <c r="F104">
        <v>-31</v>
      </c>
      <c r="G104" s="68">
        <v>-30</v>
      </c>
      <c r="I104" t="s">
        <v>186</v>
      </c>
    </row>
    <row r="105" spans="1:9">
      <c r="A105" t="s">
        <v>187</v>
      </c>
      <c r="C105" t="s">
        <v>188</v>
      </c>
      <c r="D105" t="s">
        <v>189</v>
      </c>
      <c r="E105" t="s">
        <v>190</v>
      </c>
      <c r="F105" t="s">
        <v>194</v>
      </c>
      <c r="G105" t="s">
        <v>195</v>
      </c>
    </row>
    <row r="106" spans="1:9">
      <c r="A106" s="25" t="s">
        <v>179</v>
      </c>
      <c r="B106" s="37">
        <f>'Census data'!D13</f>
        <v>3751515</v>
      </c>
      <c r="C106">
        <f>SUM('Census data'!E13:I13)</f>
        <v>2480935</v>
      </c>
      <c r="D106">
        <f>SUM('Census data'!L13:M13)</f>
        <v>427055</v>
      </c>
      <c r="E106">
        <f>SUM('Census data'!J13:K13)</f>
        <v>575690</v>
      </c>
      <c r="F106">
        <f>'Census data'!O13</f>
        <v>79155</v>
      </c>
      <c r="G106">
        <f>'Census data'!N13</f>
        <v>188675</v>
      </c>
      <c r="I106" t="s">
        <v>726</v>
      </c>
    </row>
    <row r="107" spans="1:9">
      <c r="A107" s="22" t="s">
        <v>393</v>
      </c>
      <c r="B107" s="34">
        <v>0.15</v>
      </c>
      <c r="C107" s="34">
        <v>0.15</v>
      </c>
      <c r="D107" s="34">
        <v>0.15</v>
      </c>
      <c r="E107" s="34">
        <v>0.15</v>
      </c>
      <c r="F107" s="34">
        <v>0.15</v>
      </c>
      <c r="G107" s="34">
        <v>0.15</v>
      </c>
      <c r="I107" t="s">
        <v>721</v>
      </c>
    </row>
    <row r="108" spans="1:9">
      <c r="A108" s="22" t="s">
        <v>394</v>
      </c>
      <c r="B108" s="34">
        <v>0.09</v>
      </c>
      <c r="C108" s="34">
        <v>0.09</v>
      </c>
      <c r="D108" s="34">
        <v>0.09</v>
      </c>
      <c r="E108" s="34">
        <v>0.09</v>
      </c>
      <c r="F108" s="34">
        <v>0.09</v>
      </c>
      <c r="G108" s="34">
        <v>0.09</v>
      </c>
      <c r="I108" t="s">
        <v>722</v>
      </c>
    </row>
    <row r="109" spans="1:9">
      <c r="A109" s="22" t="s">
        <v>443</v>
      </c>
      <c r="B109" s="67">
        <f t="shared" ref="B109:G109" si="0">B106*(1-B108)</f>
        <v>3413878.65</v>
      </c>
      <c r="C109" s="67">
        <f t="shared" si="0"/>
        <v>2257650.85</v>
      </c>
      <c r="D109" s="67">
        <f t="shared" si="0"/>
        <v>388620.05</v>
      </c>
      <c r="E109" s="67">
        <f t="shared" si="0"/>
        <v>523877.9</v>
      </c>
      <c r="F109" s="67">
        <f t="shared" si="0"/>
        <v>72031.05</v>
      </c>
      <c r="G109" s="67">
        <f t="shared" si="0"/>
        <v>171694.25</v>
      </c>
    </row>
    <row r="110" spans="1:9">
      <c r="A110" s="22" t="s">
        <v>444</v>
      </c>
      <c r="B110" s="34">
        <f t="shared" ref="B110:G110" si="1">B107/(1-B108)</f>
        <v>0.16483516483516483</v>
      </c>
      <c r="C110" s="34">
        <f t="shared" si="1"/>
        <v>0.16483516483516483</v>
      </c>
      <c r="D110" s="34">
        <f t="shared" si="1"/>
        <v>0.16483516483516483</v>
      </c>
      <c r="E110" s="34">
        <f t="shared" si="1"/>
        <v>0.16483516483516483</v>
      </c>
      <c r="F110" s="34">
        <f t="shared" si="1"/>
        <v>0.16483516483516483</v>
      </c>
      <c r="G110" s="34">
        <f t="shared" si="1"/>
        <v>0.16483516483516483</v>
      </c>
    </row>
    <row r="111" spans="1:9">
      <c r="A111" s="22" t="s">
        <v>818</v>
      </c>
      <c r="B111" s="34">
        <v>1</v>
      </c>
      <c r="C111" s="34">
        <f>C106/$B106</f>
        <v>0.66131549520660315</v>
      </c>
      <c r="D111" s="34">
        <f t="shared" ref="D111:G111" si="2">D106/$B106</f>
        <v>0.11383534385441615</v>
      </c>
      <c r="E111" s="34">
        <f t="shared" si="2"/>
        <v>0.15345533737703301</v>
      </c>
      <c r="F111" s="34">
        <f t="shared" si="2"/>
        <v>2.1099475811772045E-2</v>
      </c>
      <c r="G111" s="34">
        <f t="shared" si="2"/>
        <v>5.0293014955291399E-2</v>
      </c>
      <c r="I111" s="68"/>
    </row>
    <row r="112" spans="1:9">
      <c r="A112" s="22"/>
      <c r="B112" s="34"/>
      <c r="C112" s="34"/>
      <c r="D112" s="34"/>
      <c r="E112" s="34"/>
      <c r="F112" s="34"/>
      <c r="G112" s="34"/>
    </row>
    <row r="113" spans="1:3">
      <c r="A113" s="11" t="s">
        <v>112</v>
      </c>
      <c r="B113" s="12" t="s">
        <v>23</v>
      </c>
      <c r="C113" s="44" t="s">
        <v>24</v>
      </c>
    </row>
    <row r="114" spans="1:3">
      <c r="A114" t="s">
        <v>522</v>
      </c>
      <c r="B114" s="29">
        <v>1955</v>
      </c>
      <c r="C114" t="s">
        <v>523</v>
      </c>
    </row>
    <row r="115" spans="1:3">
      <c r="A115" t="s">
        <v>524</v>
      </c>
      <c r="B115" s="37">
        <v>31</v>
      </c>
      <c r="C115" t="s">
        <v>532</v>
      </c>
    </row>
    <row r="116" spans="1:3">
      <c r="A116" t="s">
        <v>525</v>
      </c>
      <c r="B116" s="34">
        <v>0.06</v>
      </c>
      <c r="C116" t="s">
        <v>526</v>
      </c>
    </row>
    <row r="117" spans="1:3">
      <c r="A117" t="s">
        <v>527</v>
      </c>
      <c r="B117" s="175">
        <f>PMT(B116,B115,-B114)</f>
        <v>140.35378926706883</v>
      </c>
    </row>
    <row r="118" spans="1:3">
      <c r="A118" t="s">
        <v>528</v>
      </c>
      <c r="B118" s="177">
        <v>4810</v>
      </c>
      <c r="C118" t="s">
        <v>523</v>
      </c>
    </row>
    <row r="119" spans="1:3">
      <c r="A119" t="s">
        <v>524</v>
      </c>
      <c r="B119" s="37">
        <v>12</v>
      </c>
      <c r="C119" t="s">
        <v>532</v>
      </c>
    </row>
    <row r="120" spans="1:3">
      <c r="A120" t="s">
        <v>529</v>
      </c>
      <c r="B120" s="56">
        <v>0.06</v>
      </c>
      <c r="C120" t="s">
        <v>526</v>
      </c>
    </row>
    <row r="121" spans="1:3">
      <c r="A121" t="s">
        <v>530</v>
      </c>
      <c r="B121" s="176">
        <f>PMT(B120,B119,-B118)</f>
        <v>573.72251132099223</v>
      </c>
    </row>
    <row r="122" spans="1:3">
      <c r="A122" t="s">
        <v>531</v>
      </c>
      <c r="B122" s="56">
        <v>0.6</v>
      </c>
      <c r="C122" t="s">
        <v>532</v>
      </c>
    </row>
    <row r="123" spans="1:3">
      <c r="A123" t="s">
        <v>418</v>
      </c>
      <c r="B123" s="64">
        <v>0.11799999999999999</v>
      </c>
      <c r="C123" t="s">
        <v>419</v>
      </c>
    </row>
    <row r="124" spans="1:3">
      <c r="A124" t="s">
        <v>502</v>
      </c>
      <c r="B124" s="64">
        <v>5.7000000000000002E-2</v>
      </c>
    </row>
    <row r="125" spans="1:3">
      <c r="A125" t="s">
        <v>534</v>
      </c>
      <c r="B125" s="175">
        <f>(B117+(B121)*B122)*(1+B123)*(1+B124)</f>
        <v>572.64940702340255</v>
      </c>
    </row>
    <row r="126" spans="1:3">
      <c r="B126" s="175"/>
    </row>
    <row r="128" spans="1:3">
      <c r="A128" t="s">
        <v>159</v>
      </c>
      <c r="B128" s="49">
        <v>116.8</v>
      </c>
      <c r="C128" t="s">
        <v>161</v>
      </c>
    </row>
    <row r="129" spans="1:3">
      <c r="A129" t="s">
        <v>562</v>
      </c>
      <c r="B129" s="180">
        <v>2.8000000000000001E-2</v>
      </c>
      <c r="C129" t="s">
        <v>563</v>
      </c>
    </row>
    <row r="130" spans="1:3">
      <c r="A130" t="s">
        <v>564</v>
      </c>
      <c r="B130" s="28">
        <f>B128*250/1000*(1+B129)</f>
        <v>30.017600000000002</v>
      </c>
    </row>
    <row r="131" spans="1:3">
      <c r="A131" t="s">
        <v>160</v>
      </c>
      <c r="B131" s="28">
        <v>4.46</v>
      </c>
      <c r="C131" t="s">
        <v>161</v>
      </c>
    </row>
    <row r="132" spans="1:3">
      <c r="A132" t="s">
        <v>565</v>
      </c>
      <c r="B132" s="45">
        <v>2.92E-2</v>
      </c>
      <c r="C132" t="s">
        <v>566</v>
      </c>
    </row>
    <row r="133" spans="1:3">
      <c r="A133" t="s">
        <v>564</v>
      </c>
      <c r="B133" s="181">
        <f>B131*250/1000*(1+B132)</f>
        <v>1.1475579999999999</v>
      </c>
      <c r="C133" t="s">
        <v>549</v>
      </c>
    </row>
    <row r="135" spans="1:3">
      <c r="A135" t="s">
        <v>533</v>
      </c>
      <c r="B135" s="175">
        <f>B125+B130+B133</f>
        <v>603.81456502340257</v>
      </c>
    </row>
    <row r="136" spans="1:3">
      <c r="B136" s="175"/>
    </row>
    <row r="137" spans="1:3">
      <c r="B137" s="175"/>
    </row>
    <row r="138" spans="1:3">
      <c r="B138" s="175"/>
    </row>
    <row r="139" spans="1:3">
      <c r="B139" s="175"/>
    </row>
    <row r="142" spans="1:3">
      <c r="B142"/>
    </row>
    <row r="143" spans="1:3">
      <c r="B143" s="29"/>
      <c r="C143" s="27"/>
    </row>
    <row r="144" spans="1:3">
      <c r="B144" s="29"/>
      <c r="C144" s="27"/>
    </row>
    <row r="145" spans="2:4">
      <c r="B145" s="48"/>
      <c r="C145" s="29"/>
      <c r="D145" s="47"/>
    </row>
    <row r="146" spans="2:4">
      <c r="B146" s="29"/>
      <c r="C146" s="29"/>
    </row>
    <row r="147" spans="2:4">
      <c r="B147" s="64"/>
      <c r="C147" s="64"/>
    </row>
    <row r="148" spans="2:4">
      <c r="B148" s="29"/>
      <c r="C148" s="29"/>
    </row>
    <row r="149" spans="2:4">
      <c r="B149" s="49"/>
      <c r="C149" s="49"/>
    </row>
    <row r="150" spans="2:4">
      <c r="B150" s="28"/>
      <c r="C150" s="28"/>
    </row>
    <row r="151" spans="2:4">
      <c r="B151" s="49"/>
      <c r="C151" s="49"/>
    </row>
    <row r="152" spans="2:4">
      <c r="B152" s="45"/>
      <c r="C152" s="45"/>
    </row>
    <row r="153" spans="2:4">
      <c r="B153" s="29"/>
      <c r="C153" s="29"/>
    </row>
    <row r="154" spans="2:4">
      <c r="B154" s="172"/>
    </row>
  </sheetData>
  <phoneticPr fontId="110" type="noConversion"/>
  <hyperlinks>
    <hyperlink ref="C6" r:id="rId1" xr:uid="{65255799-A923-45C6-955D-CB1B08864A44}"/>
    <hyperlink ref="C25" r:id="rId2" xr:uid="{9D697782-8B0D-4789-9AB2-4102708A792D}"/>
    <hyperlink ref="C23" r:id="rId3" xr:uid="{7DC886FC-21DF-40F0-8D4A-10A03F67D75E}"/>
    <hyperlink ref="C91" r:id="rId4" xr:uid="{85D2B484-65F7-45F7-AB48-1C8090E34CAD}"/>
    <hyperlink ref="C36" r:id="rId5" display="https://insideevs.com/news/508674/battery-capacity-ford-f150-lightning/    (240V*48amps considering a Lvl. 2 Charger, std. Range baterry)" xr:uid="{A39C3AB2-BFC9-4E14-8B4D-78C9319374A3}"/>
    <hyperlink ref="C92" r:id="rId6" xr:uid="{74E77E59-AD20-4199-B140-2DBD44B04A97}"/>
    <hyperlink ref="C93" r:id="rId7" xr:uid="{AD91AFA3-6EBD-42BC-8650-D6011ECFC083}"/>
    <hyperlink ref="C90" r:id="rId8" xr:uid="{EF7A3556-D883-4287-8283-B84D0F26DF2D}"/>
    <hyperlink ref="B101" r:id="rId9" xr:uid="{09BABA6E-7490-4EB4-A845-7154C6FC093F}"/>
    <hyperlink ref="B102" r:id="rId10" xr:uid="{DCD6E63F-C6D2-400B-97A3-8F868F22B372}"/>
    <hyperlink ref="C96" r:id="rId11" xr:uid="{0D834834-01AA-4DE3-BF15-8CA06FAC8D0C}"/>
    <hyperlink ref="C97" r:id="rId12" xr:uid="{50834556-9523-4B41-AD2D-4CB018166324}"/>
    <hyperlink ref="C62" r:id="rId13" xr:uid="{F1124275-0B1D-4EAC-9739-15109095951F}"/>
    <hyperlink ref="C19" r:id="rId14" xr:uid="{B09846CD-A97E-48B1-9265-445F55EA40A8}"/>
    <hyperlink ref="C15" r:id="rId15" xr:uid="{7A72C2A6-2C5F-46FA-AD4E-27450C2A16EA}"/>
    <hyperlink ref="C14" r:id="rId16" xr:uid="{5EED5291-93A0-4EB1-A753-D072F977D91E}"/>
    <hyperlink ref="C24" r:id="rId17" xr:uid="{93D8770A-2668-47DF-A827-F4C4B965FE81}"/>
    <hyperlink ref="C35" r:id="rId18" xr:uid="{2B900203-F376-4552-BA3C-B81C56FD335E}"/>
    <hyperlink ref="C31" r:id="rId19" xr:uid="{912C58BE-1462-4F6E-AF94-8BF06F5A7B8A}"/>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9FF4B-D38C-4D6E-8629-35060748F1FB}">
  <dimension ref="A2:AB48"/>
  <sheetViews>
    <sheetView topLeftCell="A32" workbookViewId="0">
      <selection activeCell="B40" sqref="B40"/>
    </sheetView>
  </sheetViews>
  <sheetFormatPr defaultRowHeight="15"/>
  <cols>
    <col min="1" max="1" width="26.5703125" customWidth="1"/>
    <col min="10" max="10" width="26.5703125" customWidth="1"/>
    <col min="11" max="11" width="14.28515625" bestFit="1" customWidth="1"/>
    <col min="12" max="12" width="12" bestFit="1" customWidth="1"/>
    <col min="13" max="13" width="12.42578125" bestFit="1" customWidth="1"/>
    <col min="19" max="19" width="27.42578125" customWidth="1"/>
  </cols>
  <sheetData>
    <row r="2" spans="1:28">
      <c r="A2" s="242" t="s">
        <v>461</v>
      </c>
      <c r="B2" s="242"/>
      <c r="C2" s="242"/>
      <c r="D2" s="242"/>
      <c r="E2" s="242"/>
      <c r="F2" s="242"/>
      <c r="G2" s="242"/>
      <c r="J2" s="242" t="s">
        <v>408</v>
      </c>
      <c r="K2" s="242"/>
      <c r="L2" s="242"/>
      <c r="M2" s="242"/>
      <c r="N2" s="242"/>
      <c r="O2" s="242"/>
      <c r="P2" s="60"/>
      <c r="S2" s="242" t="s">
        <v>410</v>
      </c>
      <c r="T2" s="242"/>
      <c r="U2" s="242"/>
      <c r="V2" s="242"/>
      <c r="W2" s="242"/>
      <c r="X2" s="242"/>
      <c r="Y2" s="60"/>
      <c r="Z2" s="60"/>
    </row>
    <row r="3" spans="1:28">
      <c r="A3" t="s">
        <v>22</v>
      </c>
      <c r="B3" s="3" t="s">
        <v>31</v>
      </c>
      <c r="C3" s="3" t="s">
        <v>32</v>
      </c>
      <c r="D3" s="3" t="s">
        <v>33</v>
      </c>
      <c r="E3" s="3" t="s">
        <v>34</v>
      </c>
      <c r="F3" s="3" t="s">
        <v>35</v>
      </c>
      <c r="G3" s="3" t="s">
        <v>407</v>
      </c>
      <c r="J3" t="s">
        <v>22</v>
      </c>
      <c r="K3" s="3" t="s">
        <v>31</v>
      </c>
      <c r="L3" s="3" t="s">
        <v>32</v>
      </c>
      <c r="M3" s="3" t="s">
        <v>33</v>
      </c>
      <c r="N3" s="3" t="s">
        <v>34</v>
      </c>
      <c r="O3" s="3" t="s">
        <v>35</v>
      </c>
      <c r="P3" s="3" t="s">
        <v>407</v>
      </c>
      <c r="S3" t="s">
        <v>22</v>
      </c>
      <c r="T3" s="3" t="s">
        <v>31</v>
      </c>
      <c r="U3" s="3" t="s">
        <v>32</v>
      </c>
      <c r="V3" s="3" t="s">
        <v>33</v>
      </c>
      <c r="W3" s="3" t="s">
        <v>34</v>
      </c>
      <c r="X3" s="3" t="s">
        <v>35</v>
      </c>
      <c r="Y3" s="3" t="s">
        <v>407</v>
      </c>
      <c r="Z3" s="3" t="s">
        <v>539</v>
      </c>
    </row>
    <row r="5" spans="1:28">
      <c r="A5" t="s">
        <v>25</v>
      </c>
      <c r="B5" s="6">
        <f>ASHPs!E32*ASHPs!AC32*Input!$B45 + 10*ASHPs!AI32*Input!$B45</f>
        <v>3.8545797960053645</v>
      </c>
      <c r="C5" s="6">
        <f>ASHPs!F32*ASHPs!AD32*Input!$B45 + 10*ASHPs!AJ32*Input!$B45</f>
        <v>4.5644032185060599</v>
      </c>
      <c r="D5" s="6">
        <f>ASHPs!G32*ASHPs!AE32*Input!$B45 + 10*ASHPs!AK32*Input!$B45</f>
        <v>4.934940642271787</v>
      </c>
      <c r="E5" s="6">
        <f>ASHPs!H32*ASHPs!AF32*Input!$B45 + 10*ASHPs!AL32*Input!$B45</f>
        <v>6.5902114054941618</v>
      </c>
      <c r="F5" s="6">
        <f>ASHPs!I32*ASHPs!AG32*Input!$B45 + 10*ASHPs!AM32*Input!$B45</f>
        <v>8.9582306401829577</v>
      </c>
      <c r="G5" s="6">
        <f>ASHPs!J32*ASHPs!AH32*Input!$B45 + 10*ASHPs!AN32*Input!$B45</f>
        <v>12.063332997581021</v>
      </c>
      <c r="J5" t="s">
        <v>25</v>
      </c>
      <c r="K5" s="6">
        <f>ASHPs!E23*ASHPs!AC23*Input!$B45+10*ASHPs!AI23*Input!$B45</f>
        <v>3.7493327089074784</v>
      </c>
      <c r="L5" s="6">
        <f>ASHPs!F23*ASHPs!AD23*Input!$B45+10*ASHPs!AJ23*Input!$B45</f>
        <v>4.3329281659367922</v>
      </c>
      <c r="M5" s="6">
        <f>ASHPs!G23*ASHPs!AE23*Input!$B45+10*ASHPs!AK23*Input!$B45</f>
        <v>4.6630160126025162</v>
      </c>
      <c r="N5" s="6">
        <f>ASHPs!H23*ASHPs!AF23*Input!$B45+10*ASHPs!AL23*Input!$B45</f>
        <v>5.9953761515950958</v>
      </c>
      <c r="O5" s="6">
        <f>ASHPs!I23*ASHPs!AG23*Input!$B45+10*ASHPs!AM23*Input!$B45</f>
        <v>8.1335741337351291</v>
      </c>
      <c r="P5" s="6">
        <f>ASHPs!J23*ASHPs!AH23*Input!$B45+10*ASHPs!AN23*Input!$B45</f>
        <v>11.607543808697287</v>
      </c>
      <c r="S5" t="s">
        <v>25</v>
      </c>
      <c r="T5" s="6">
        <f>ASHPs!E14*ASHPs!AC14*Input!$B45+15*ASHPs!AI14*Input!$B45</f>
        <v>3.7493327089074784</v>
      </c>
      <c r="U5" s="6">
        <f>ASHPs!F14*ASHPs!AD14*Input!$B45+15*ASHPs!AJ14*Input!$B45</f>
        <v>4.3329281659367922</v>
      </c>
      <c r="V5" s="6">
        <f>ASHPs!G14*ASHPs!AE14*Input!$B45+15*ASHPs!AK14*Input!$B45</f>
        <v>4.6630160126025162</v>
      </c>
      <c r="W5" s="6">
        <f>ASHPs!H14*ASHPs!AF14*Input!$B45+15*ASHPs!AL14*Input!$B45</f>
        <v>5.9953761515950958</v>
      </c>
      <c r="X5" s="6">
        <f>ASHPs!I14*ASHPs!AG14*Input!$B45+15*ASHPs!AM14*Input!$B45</f>
        <v>8.1335741337351291</v>
      </c>
      <c r="Y5" s="6">
        <f>ASHPs!J14*ASHPs!AH14*Input!$B45+15*ASHPs!AN14*Input!$B45</f>
        <v>11.607543808697287</v>
      </c>
      <c r="Z5">
        <f>15</f>
        <v>15</v>
      </c>
    </row>
    <row r="6" spans="1:28">
      <c r="A6" t="s">
        <v>28</v>
      </c>
      <c r="B6" s="6">
        <f>Input!$B8*Input!$B12</f>
        <v>0.84</v>
      </c>
      <c r="C6" s="6">
        <f>Input!$B8*Input!$B12</f>
        <v>0.84</v>
      </c>
      <c r="D6" s="6">
        <f>Input!$B8*Input!$B12</f>
        <v>0.84</v>
      </c>
      <c r="E6" s="6">
        <f>Input!$B8*Input!$B12</f>
        <v>0.84</v>
      </c>
      <c r="F6" s="6">
        <f>Input!$B8*Input!$B12</f>
        <v>0.84</v>
      </c>
      <c r="G6" s="6">
        <f>Input!$B8*Input!$B12</f>
        <v>0.84</v>
      </c>
      <c r="J6" t="s">
        <v>28</v>
      </c>
      <c r="K6" s="6">
        <f>Input!$B8*Input!$B12</f>
        <v>0.84</v>
      </c>
      <c r="L6" s="6">
        <f>Input!$B8*Input!$B12</f>
        <v>0.84</v>
      </c>
      <c r="M6" s="6">
        <f>Input!$B8*Input!$B12</f>
        <v>0.84</v>
      </c>
      <c r="N6" s="6">
        <f>Input!$B8*Input!$B12</f>
        <v>0.84</v>
      </c>
      <c r="O6" s="6">
        <f>Input!$B8*Input!$B12</f>
        <v>0.84</v>
      </c>
      <c r="P6" s="6">
        <f>Input!$B8*Input!$B12</f>
        <v>0.84</v>
      </c>
      <c r="S6" t="s">
        <v>28</v>
      </c>
      <c r="T6" s="6">
        <f>Input!$B8*Input!$B12</f>
        <v>0.84</v>
      </c>
      <c r="U6" s="6">
        <f>Input!$B8*Input!$B12</f>
        <v>0.84</v>
      </c>
      <c r="V6" s="6">
        <f>Input!$B8*Input!$B12</f>
        <v>0.84</v>
      </c>
      <c r="W6" s="6">
        <f>Input!$B8*Input!$B12</f>
        <v>0.84</v>
      </c>
      <c r="X6" s="6">
        <f>Input!$B8*Input!$B12</f>
        <v>0.84</v>
      </c>
      <c r="Y6" s="6">
        <f>Input!$B8*Input!$B12</f>
        <v>0.84</v>
      </c>
      <c r="Z6" s="6">
        <f>Input!$B8*Input!$B12</f>
        <v>0.84</v>
      </c>
    </row>
    <row r="7" spans="1:28">
      <c r="A7" t="s">
        <v>705</v>
      </c>
      <c r="B7" s="6">
        <f>IF((B5-Input!$B24)&lt;0,0,B5-Input!$B24)</f>
        <v>0</v>
      </c>
      <c r="C7" s="6">
        <f>IF((C5-Input!$B24)&lt;0,0,C5-Input!$B24)</f>
        <v>0</v>
      </c>
      <c r="D7" s="6">
        <f>IF((D5-Input!$B24)&lt;0,0,D5-Input!$B24)</f>
        <v>0</v>
      </c>
      <c r="E7" s="6">
        <f>IF((E5-Input!$B24)&lt;0,0,E5-Input!$B24)</f>
        <v>1.5902114054941618</v>
      </c>
      <c r="F7" s="6">
        <f>IF((F5-Input!$B24)&lt;0,0,F5-Input!$B24)</f>
        <v>3.9582306401829577</v>
      </c>
      <c r="G7" s="6">
        <f>IF((G5-Input!$B24)&lt;0,0,G5-Input!$B24)</f>
        <v>7.0633329975810213</v>
      </c>
      <c r="J7" t="s">
        <v>705</v>
      </c>
      <c r="K7" s="6">
        <f>MAX(K5-Input!$B24,0)</f>
        <v>0</v>
      </c>
      <c r="L7" s="6">
        <f>MAX(L5-Input!$B24,0)</f>
        <v>0</v>
      </c>
      <c r="M7" s="6">
        <f>MAX(M5-Input!$B24,0)</f>
        <v>0</v>
      </c>
      <c r="N7" s="6">
        <f>MAX(N5-Input!$B24,0)</f>
        <v>0.99537615159509585</v>
      </c>
      <c r="O7" s="6">
        <f>MAX(O5-Input!$B24,0)</f>
        <v>3.1335741337351291</v>
      </c>
      <c r="P7" s="6">
        <f>MAX(P5-Input!$B24,0)</f>
        <v>6.6075438086972866</v>
      </c>
      <c r="S7" t="s">
        <v>705</v>
      </c>
      <c r="T7" s="6">
        <f>MAX(T5-Input!$B24,0)</f>
        <v>0</v>
      </c>
      <c r="U7" s="6">
        <f>MAX(U5-Input!$B24,0)</f>
        <v>0</v>
      </c>
      <c r="V7" s="6">
        <f>MAX(V5-Input!$B24,0)</f>
        <v>0</v>
      </c>
      <c r="W7" s="6">
        <f>MAX(W5-Input!$B24,0)</f>
        <v>0.99537615159509585</v>
      </c>
      <c r="X7" s="6">
        <f>MAX(X5-Input!$B24,0)</f>
        <v>3.1335741337351291</v>
      </c>
      <c r="Y7" s="6">
        <f>MAX(Y5-Input!$B24,0)</f>
        <v>6.6075438086972866</v>
      </c>
      <c r="Z7" s="6">
        <f>MAX(Z5-Input!$B24,0)</f>
        <v>10</v>
      </c>
    </row>
    <row r="8" spans="1:28">
      <c r="A8" t="s">
        <v>27</v>
      </c>
      <c r="B8" s="6">
        <f>MAX(B5-Input!$B35,0)</f>
        <v>0</v>
      </c>
      <c r="C8" s="6">
        <f>MAX(C5-Input!$B35,0)</f>
        <v>0</v>
      </c>
      <c r="D8" s="6">
        <f>MAX(D5-Input!$B35,0)</f>
        <v>0</v>
      </c>
      <c r="E8" s="6">
        <f>MAX(E5-Input!$B35,0)</f>
        <v>0</v>
      </c>
      <c r="F8" s="6">
        <f>MAX(F5-Input!$B35,0)</f>
        <v>0</v>
      </c>
      <c r="G8" s="6">
        <f>MAX(G5-Input!$B35,0)</f>
        <v>2.4633329975810216</v>
      </c>
      <c r="J8" t="s">
        <v>27</v>
      </c>
      <c r="K8" s="6">
        <f>MAX(K5 -Input!$B35,0)</f>
        <v>0</v>
      </c>
      <c r="L8" s="6">
        <f>MAX(L5 -Input!$B35,0)</f>
        <v>0</v>
      </c>
      <c r="M8" s="6">
        <f>MAX(M5 -Input!$B35,0)</f>
        <v>0</v>
      </c>
      <c r="N8" s="6">
        <f>MAX(N5 -Input!$B35,0)</f>
        <v>0</v>
      </c>
      <c r="O8" s="6">
        <f>MAX(O5 -Input!$B35,0)</f>
        <v>0</v>
      </c>
      <c r="P8" s="6">
        <f>MAX(P5 -Input!$B35,0)</f>
        <v>2.007543808697287</v>
      </c>
      <c r="Q8" s="6"/>
      <c r="R8" s="6"/>
      <c r="S8" s="6" t="s">
        <v>27</v>
      </c>
      <c r="T8" s="6">
        <f>MAX(T5-Input!$B35,0)</f>
        <v>0</v>
      </c>
      <c r="U8" s="6">
        <f>MAX(U5-Input!$B35,0)</f>
        <v>0</v>
      </c>
      <c r="V8" s="6">
        <f>MAX(V5-Input!$B35,0)</f>
        <v>0</v>
      </c>
      <c r="W8" s="6">
        <f>MAX(W5-Input!$B35,0)</f>
        <v>0</v>
      </c>
      <c r="X8" s="6">
        <f>MAX(X5-Input!$B35,0)</f>
        <v>0</v>
      </c>
      <c r="Y8" s="6">
        <f>MAX(Y5-Input!$B35,0)</f>
        <v>2.007543808697287</v>
      </c>
      <c r="Z8" s="6">
        <f>MAX(Z5-Input!$B35,0)</f>
        <v>5.4</v>
      </c>
      <c r="AA8" s="6"/>
      <c r="AB8" s="6"/>
    </row>
    <row r="9" spans="1:28">
      <c r="A9" t="s">
        <v>464</v>
      </c>
      <c r="B9" s="6">
        <f>ASHPs!E69*ASHPs!AC69*Input!$B45 + 10*ASHPs!AI69*Input!$B45</f>
        <v>3.1536687466419839</v>
      </c>
      <c r="C9" s="6">
        <f>ASHPs!F69*ASHPs!AD69*Input!$B45 + 10*ASHPs!AJ69*Input!$B45</f>
        <v>3.6491686356746822</v>
      </c>
      <c r="D9" s="6">
        <f>ASHPs!G69*ASHPs!AE69*Input!$B45 + 10*ASHPs!AK69*Input!$B45</f>
        <v>4.0023997264028459</v>
      </c>
      <c r="E9" s="6">
        <f>ASHPs!H69*ASHPs!AF69*Input!$B45 + 10*ASHPs!AL69*Input!$B45</f>
        <v>5.5978570792286853</v>
      </c>
      <c r="F9" s="6">
        <f>ASHPs!I69*ASHPs!AG69*Input!$B45 + 10*ASHPs!AM69*Input!$B45</f>
        <v>7.4008908734155119</v>
      </c>
      <c r="G9" s="6">
        <f>ASHPs!J69*ASHPs!AH69*Input!$B45 + 10*ASHPs!AN69*Input!$B45</f>
        <v>9.969866358093963</v>
      </c>
      <c r="J9" t="s">
        <v>464</v>
      </c>
      <c r="K9" s="6">
        <f>ASHPs!E61*ASHPs!AC61*Input!$B45 +10*ASHPs!AI61*Input!$B45</f>
        <v>3.225869628043093</v>
      </c>
      <c r="L9" s="6">
        <f>ASHPs!F61*ASHPs!AD61*Input!$B45 +10*ASHPs!AJ61*Input!$B45</f>
        <v>3.8181448603036201</v>
      </c>
      <c r="M9" s="6">
        <f>ASHPs!G61*ASHPs!AE61*Input!$B45 +10*ASHPs!AK61*Input!$B45</f>
        <v>4.1274027063638741</v>
      </c>
      <c r="N9" s="6">
        <f>ASHPs!H61*ASHPs!AF61*Input!$B45 +10*ASHPs!AL61*Input!$B45</f>
        <v>5.4102312847156213</v>
      </c>
      <c r="O9" s="6">
        <f>ASHPs!I61*ASHPs!AG61*Input!$B45 +10*ASHPs!AM61*Input!$B45</f>
        <v>7.0023723623298491</v>
      </c>
      <c r="P9" s="6">
        <f>ASHPs!J61*ASHPs!AH61*Input!$B45 +10*ASHPs!AN61*Input!$B45</f>
        <v>9.8420705801070927</v>
      </c>
      <c r="S9" t="s">
        <v>464</v>
      </c>
      <c r="T9" s="6">
        <f>ASHPs!E52*ASHPs!AC52*Input!$B45+15*ASHPs!AI52*Input!$B45</f>
        <v>3.1377891109239706</v>
      </c>
      <c r="U9" s="6">
        <f>ASHPs!F52*ASHPs!AD52*Input!$B45+15*ASHPs!AJ52*Input!$B45</f>
        <v>3.6245148850480318</v>
      </c>
      <c r="V9" s="6">
        <f>ASHPs!G52*ASHPs!AE52*Input!$B45+15*ASHPs!AK52*Input!$B45</f>
        <v>3.8999749551949616</v>
      </c>
      <c r="W9" s="6">
        <f>ASHPs!H52*ASHPs!AF52*Input!$B45+15*ASHPs!AL52*Input!$B45</f>
        <v>5.0119596076010051</v>
      </c>
      <c r="X9" s="6">
        <f>ASHPs!I52*ASHPs!AG52*Input!$B45+15*ASHPs!AM52*Input!$B45</f>
        <v>6.557256160221324</v>
      </c>
      <c r="Y9" s="6">
        <f>ASHPs!J52*ASHPs!AH52*Input!$B45+15*ASHPs!AN52*Input!$B45</f>
        <v>10.666122086835035</v>
      </c>
      <c r="Z9" s="6">
        <v>15</v>
      </c>
    </row>
    <row r="10" spans="1:28">
      <c r="A10" t="s">
        <v>29</v>
      </c>
      <c r="B10" s="6">
        <f>GSHPs!E10*Input!$B54+GSHPs!S10/3412*Input!$B54</f>
        <v>1.6653061224489796</v>
      </c>
      <c r="C10" s="6">
        <f>GSHPs!F10*Input!$B54+GSHPs!T10/3412*Input!$B54</f>
        <v>1.8427672955974841</v>
      </c>
      <c r="D10" s="6">
        <f>GSHPs!G10*Input!$B54+GSHPs!U10/3412*Input!$B54</f>
        <v>2.0108695652173916</v>
      </c>
      <c r="E10" s="6">
        <f>GSHPs!H10*Input!$B54+GSHPs!V10/3412*Input!$B54</f>
        <v>2.2848272038454129</v>
      </c>
      <c r="F10" s="6">
        <f>GSHPs!I10*Input!$B54+GSHPs!W10/3412*Input!$B54</f>
        <v>3.8064495480999532</v>
      </c>
      <c r="G10" s="6">
        <f>GSHPs!J10*Input!$B54+GSHPs!X10/3412*Input!$B54</f>
        <v>4.8614052256878253</v>
      </c>
      <c r="J10" t="s">
        <v>29</v>
      </c>
      <c r="K10" s="6">
        <f>GSHPs!E16*Input!$B54+GSHPs!S16/3412*Input!$B54</f>
        <v>1.7941176470588236</v>
      </c>
      <c r="L10" s="6">
        <f>GSHPs!F16*Input!$B54+GSHPs!T16/3412*Input!$B54</f>
        <v>1.9672727272727273</v>
      </c>
      <c r="M10" s="6">
        <f>GSHPs!G16*Input!$B54+GSHPs!U16/3412*Input!$B54</f>
        <v>2.141509433962264</v>
      </c>
      <c r="N10" s="6">
        <f>GSHPs!H16*Input!$B54+GSHPs!V16/3412*Input!$B54</f>
        <v>2.3199999999999998</v>
      </c>
      <c r="O10" s="6">
        <f>GSHPs!I16*Input!$B54+GSHPs!W16/3412*Input!$B54</f>
        <v>2.75</v>
      </c>
      <c r="P10" s="6">
        <f>GSHPs!J16*Input!$B54+GSHPs!X16/3412*Input!$B54</f>
        <v>3.25</v>
      </c>
      <c r="S10" t="s">
        <v>29</v>
      </c>
      <c r="T10" s="6">
        <f>GSHPs!E22*Input!$B54+GSHPs!S22/3412*Input!$B54</f>
        <v>1.9101449275362321</v>
      </c>
      <c r="U10" s="6">
        <f>GSHPs!F22*Input!$B54+GSHPs!T22/3412*Input!$B54</f>
        <v>2.0892307692307694</v>
      </c>
      <c r="V10" s="6">
        <f>GSHPs!G22*Input!$B54+GSHPs!U22/3412*Input!$B54</f>
        <v>2.2649253731343282</v>
      </c>
      <c r="W10" s="6">
        <f>GSHPs!H22*Input!$B54+GSHPs!V22/3412*Input!$B54</f>
        <v>2.459677419354839</v>
      </c>
      <c r="X10" s="6">
        <f>GSHPs!I22*Input!$B54+GSHPs!W22/3412*Input!$B54</f>
        <v>2.8880597014925375</v>
      </c>
      <c r="Y10" s="6">
        <f>GSHPs!J22*Input!$B54+GSHPs!X22/3412*Input!$B54</f>
        <v>3.3076923076923079</v>
      </c>
      <c r="Z10" s="6">
        <f>GSHPs!K22*Input!$B54+GSHPs!Y22/3412*Input!$B54</f>
        <v>4.2326954089419733</v>
      </c>
    </row>
    <row r="11" spans="1:28">
      <c r="A11" t="s">
        <v>30</v>
      </c>
      <c r="B11" s="6">
        <f>MIN(ASHPs!E26:E30)*ASHPs!AC32*Input!$B45 + 10*ASHPs!AI32*Input!$B45</f>
        <v>3.3637872222453731</v>
      </c>
      <c r="C11" s="6">
        <f>MIN(ASHPs!F26:F30)*ASHPs!AD32*Input!$B45 + 10*ASHPs!AJ32*Input!$B45</f>
        <v>4.3122995523676435</v>
      </c>
      <c r="D11" s="6">
        <f>MIN(ASHPs!G26:G30)*ASHPs!AE32*Input!$B45 + 10*ASHPs!AK32*Input!$B45</f>
        <v>4.6250244724911811</v>
      </c>
      <c r="E11" s="6">
        <f>MIN(ASHPs!H26:H30)*ASHPs!AF32*Input!$B45 + 10*ASHPs!AL32*Input!$B45</f>
        <v>5.9852282334243885</v>
      </c>
      <c r="F11" s="6">
        <f>MIN(ASHPs!I26:I30)*ASHPs!AG32*Input!$B45 + 10*ASHPs!AM32*Input!$B45</f>
        <v>8.5372306401829583</v>
      </c>
      <c r="G11" s="6">
        <f>MIN(ASHPs!J26:J30)*ASHPs!AH32*Input!$B45 + 10*ASHPs!AN32*Input!$B45</f>
        <v>11.643932997581022</v>
      </c>
      <c r="J11" t="s">
        <v>30</v>
      </c>
      <c r="K11" s="6">
        <f>MIN(ASHPs!E17:E21)*ASHPs!AC23*Input!$B45</f>
        <v>3.4311156718350766</v>
      </c>
      <c r="L11" s="6">
        <f>MIN(ASHPs!F17:F21)*ASHPs!AD23*Input!$B45</f>
        <v>4.0001090459445461</v>
      </c>
      <c r="M11" s="6">
        <f>MIN(ASHPs!G17:G21)*ASHPs!AE23*Input!$B45</f>
        <v>4.3058775029667746</v>
      </c>
      <c r="N11" s="6">
        <f>MIN(ASHPs!H17:H21)*ASHPs!AF23*Input!$B45</f>
        <v>5.2884900810588684</v>
      </c>
      <c r="O11" s="6">
        <f>MIN(ASHPs!I17:I21)*ASHPs!AG23*Input!$B45</f>
        <v>6.29</v>
      </c>
      <c r="P11" s="6">
        <f>MIN(ASHPs!J17:J21)*ASHPs!AH23*Input!$B45</f>
        <v>6.3460000000000001</v>
      </c>
      <c r="S11" t="s">
        <v>30</v>
      </c>
      <c r="T11" s="6">
        <f>MIN(ASHPs!E8:E12)*ASHPs!AC14*Input!$B45</f>
        <v>3.4311156718350766</v>
      </c>
      <c r="U11" s="6">
        <f>MIN(ASHPs!F8:F12)*ASHPs!AD14*Input!$B45</f>
        <v>4.0001090459445461</v>
      </c>
      <c r="V11" s="6">
        <f>MIN(ASHPs!G8:G12)*ASHPs!AE14*Input!$B45</f>
        <v>4.3058775029667746</v>
      </c>
      <c r="W11" s="6">
        <f>MIN(ASHPs!H8:H12)*ASHPs!AF14*Input!$B45</f>
        <v>5.2884900810588684</v>
      </c>
      <c r="X11" s="6">
        <f>MIN(ASHPs!I8:I12)*ASHPs!AG14*Input!$B45</f>
        <v>6.29</v>
      </c>
      <c r="Y11" s="6">
        <f>MIN(ASHPs!J8:J12)*ASHPs!AH14*Input!$B45</f>
        <v>6.3460000000000001</v>
      </c>
      <c r="Z11" s="178">
        <v>15</v>
      </c>
    </row>
    <row r="12" spans="1:28">
      <c r="A12" t="s">
        <v>752</v>
      </c>
      <c r="B12" s="6">
        <f>Input!$B60*Input!$B62</f>
        <v>0.67200000000000004</v>
      </c>
      <c r="C12" s="6">
        <f>Input!$B60*Input!$B62</f>
        <v>0.67200000000000004</v>
      </c>
      <c r="D12" s="6">
        <f>Input!$B60*Input!$B62</f>
        <v>0.67200000000000004</v>
      </c>
      <c r="E12" s="6">
        <f>Input!$B60*Input!$B62</f>
        <v>0.67200000000000004</v>
      </c>
      <c r="F12" s="6">
        <f>Input!$B60*Input!$B62</f>
        <v>0.67200000000000004</v>
      </c>
      <c r="G12" s="6">
        <f>Input!$B60*Input!$B62</f>
        <v>0.67200000000000004</v>
      </c>
      <c r="J12" t="s">
        <v>753</v>
      </c>
      <c r="K12" s="6">
        <f>Input!$B60*Input!$B62</f>
        <v>0.67200000000000004</v>
      </c>
      <c r="L12" s="6">
        <f>Input!$B60*Input!$B62</f>
        <v>0.67200000000000004</v>
      </c>
      <c r="M12" s="6">
        <f>Input!$B60*Input!$B62</f>
        <v>0.67200000000000004</v>
      </c>
      <c r="N12" s="6">
        <f>Input!$B60*Input!$B62</f>
        <v>0.67200000000000004</v>
      </c>
      <c r="O12" s="6">
        <f>Input!$B60*Input!$B62</f>
        <v>0.67200000000000004</v>
      </c>
      <c r="P12" s="6">
        <f>Input!$B60*Input!$B62</f>
        <v>0.67200000000000004</v>
      </c>
      <c r="S12" t="s">
        <v>753</v>
      </c>
      <c r="T12" s="6">
        <f>Input!$B60*Input!$B62</f>
        <v>0.67200000000000004</v>
      </c>
      <c r="U12" s="6">
        <f>Input!$B60*Input!$B62</f>
        <v>0.67200000000000004</v>
      </c>
      <c r="V12" s="6">
        <f>Input!$B60*Input!$B62</f>
        <v>0.67200000000000004</v>
      </c>
      <c r="W12" s="6">
        <f>Input!$B60*Input!$B62</f>
        <v>0.67200000000000004</v>
      </c>
      <c r="X12" s="6">
        <f>Input!$B60*Input!$B62</f>
        <v>0.67200000000000004</v>
      </c>
      <c r="Y12" s="6">
        <f>Input!$B60*Input!$B62</f>
        <v>0.67200000000000004</v>
      </c>
      <c r="Z12" s="6">
        <f>Input!$B60*Input!$B62</f>
        <v>0.67200000000000004</v>
      </c>
    </row>
    <row r="13" spans="1:28">
      <c r="A13" t="s">
        <v>463</v>
      </c>
      <c r="B13" s="6">
        <f>ASHPs!I82*Input!$B58</f>
        <v>7.1496655819646264</v>
      </c>
      <c r="C13" s="6">
        <f>ASHPs!J82*Input!$B58</f>
        <v>8.024287658844985</v>
      </c>
      <c r="D13" s="6">
        <f>ASHPs!K82*Input!$B58</f>
        <v>8.3991256917937118</v>
      </c>
      <c r="E13" s="6">
        <f>ASHPs!L82*Input!$B58</f>
        <v>9.6485858016227972</v>
      </c>
      <c r="F13" s="6">
        <f>ASHPs!M82*Input!$B58</f>
        <v>10.898045911451884</v>
      </c>
      <c r="G13" s="6">
        <f>ASHPs!N82*Input!$B58</f>
        <v>12.14750602128097</v>
      </c>
      <c r="J13" t="s">
        <v>412</v>
      </c>
      <c r="K13" s="6">
        <f>ASHPs!I82*Input!$B58</f>
        <v>7.1496655819646264</v>
      </c>
      <c r="L13" s="6">
        <f>ASHPs!J82*Input!$B58</f>
        <v>8.024287658844985</v>
      </c>
      <c r="M13" s="6">
        <f>ASHPs!K82*Input!$B58</f>
        <v>8.3991256917937118</v>
      </c>
      <c r="N13" s="6">
        <f>ASHPs!L82*Input!$B58</f>
        <v>9.6485858016227972</v>
      </c>
      <c r="O13" s="6">
        <f>ASHPs!M82*Input!$B58</f>
        <v>10.898045911451884</v>
      </c>
      <c r="P13" s="6">
        <f>ASHPs!N82*Input!$B58</f>
        <v>12.14750602128097</v>
      </c>
      <c r="S13" t="s">
        <v>412</v>
      </c>
      <c r="T13" s="6">
        <f>ASHPs!I82*Input!$B58</f>
        <v>7.1496655819646264</v>
      </c>
      <c r="U13" s="6">
        <f>ASHPs!J82*Input!$B58</f>
        <v>8.024287658844985</v>
      </c>
      <c r="V13" s="6">
        <f>ASHPs!K82*Input!$B58</f>
        <v>8.3991256917937118</v>
      </c>
      <c r="W13" s="6">
        <f>ASHPs!L82*Input!$B58</f>
        <v>9.6485858016227972</v>
      </c>
      <c r="X13" s="6">
        <f>ASHPs!M82*Input!$B58</f>
        <v>10.898045911451884</v>
      </c>
      <c r="Y13" s="6">
        <f>ASHPs!N82*Input!$B58</f>
        <v>12.14750602128097</v>
      </c>
      <c r="Z13" s="6">
        <f>ASHPs!O82*Input!$B58</f>
        <v>13.396966131110055</v>
      </c>
    </row>
    <row r="15" spans="1:28">
      <c r="A15" s="242" t="s">
        <v>460</v>
      </c>
      <c r="B15" s="242"/>
      <c r="C15" s="242"/>
      <c r="D15" s="242"/>
      <c r="E15" s="242"/>
      <c r="F15" s="242"/>
      <c r="G15" s="242"/>
      <c r="J15" s="242" t="s">
        <v>409</v>
      </c>
      <c r="K15" s="242"/>
      <c r="L15" s="242"/>
      <c r="M15" s="242"/>
      <c r="N15" s="242"/>
      <c r="O15" s="242"/>
      <c r="P15" s="60"/>
      <c r="S15" s="242" t="s">
        <v>411</v>
      </c>
      <c r="T15" s="242"/>
      <c r="U15" s="242"/>
      <c r="V15" s="242"/>
      <c r="W15" s="242"/>
      <c r="X15" s="242"/>
      <c r="Y15" s="60"/>
      <c r="Z15" s="60"/>
    </row>
    <row r="16" spans="1:28">
      <c r="A16" t="s">
        <v>22</v>
      </c>
      <c r="B16" s="3" t="s">
        <v>31</v>
      </c>
      <c r="C16" s="3" t="s">
        <v>32</v>
      </c>
      <c r="D16" s="3" t="s">
        <v>33</v>
      </c>
      <c r="E16" s="3" t="s">
        <v>34</v>
      </c>
      <c r="F16" s="3" t="s">
        <v>35</v>
      </c>
      <c r="G16" s="3" t="s">
        <v>407</v>
      </c>
      <c r="J16" t="s">
        <v>22</v>
      </c>
      <c r="K16" s="3" t="s">
        <v>31</v>
      </c>
      <c r="L16" s="3" t="s">
        <v>32</v>
      </c>
      <c r="M16" s="3" t="s">
        <v>33</v>
      </c>
      <c r="N16" s="3" t="s">
        <v>34</v>
      </c>
      <c r="O16" s="3" t="s">
        <v>35</v>
      </c>
      <c r="P16" s="3" t="s">
        <v>407</v>
      </c>
      <c r="S16" t="s">
        <v>22</v>
      </c>
      <c r="T16" s="3" t="s">
        <v>31</v>
      </c>
      <c r="U16" s="3" t="s">
        <v>32</v>
      </c>
      <c r="V16" s="3" t="s">
        <v>33</v>
      </c>
      <c r="W16" s="3" t="s">
        <v>34</v>
      </c>
      <c r="X16" s="3" t="s">
        <v>35</v>
      </c>
      <c r="Y16" s="3" t="s">
        <v>407</v>
      </c>
      <c r="Z16" s="3" t="s">
        <v>540</v>
      </c>
    </row>
    <row r="18" spans="1:27">
      <c r="A18" t="s">
        <v>113</v>
      </c>
      <c r="B18" s="6">
        <f>B5+Input!$B69*Input!$B70</f>
        <v>4.0390797960053648</v>
      </c>
      <c r="C18" s="6">
        <f>C5+Input!$B69*Input!$B70</f>
        <v>4.7489032185060598</v>
      </c>
      <c r="D18" s="6">
        <f>D5+Input!$B69*Input!$B70</f>
        <v>5.1194406422717869</v>
      </c>
      <c r="E18" s="6">
        <f>E5+Input!$B69*Input!$B70</f>
        <v>6.7747114054941617</v>
      </c>
      <c r="F18" s="6">
        <f>F5+Input!$B69*Input!$B70</f>
        <v>9.1427306401829576</v>
      </c>
      <c r="G18" s="6">
        <f>G5+Input!$B69*Input!$B70</f>
        <v>12.247832997581021</v>
      </c>
      <c r="J18" t="s">
        <v>113</v>
      </c>
      <c r="K18" s="6">
        <f>K5+Input!$B69*Input!$B70</f>
        <v>3.9338327089074783</v>
      </c>
      <c r="L18" s="6">
        <f>L5+Input!$B69*Input!$B70</f>
        <v>4.5174281659367921</v>
      </c>
      <c r="M18" s="6">
        <f>M5+Input!$B69*Input!$B70</f>
        <v>4.8475160126025161</v>
      </c>
      <c r="N18" s="6">
        <f>N5+Input!$B69*Input!$B70</f>
        <v>6.1798761515950957</v>
      </c>
      <c r="O18" s="6">
        <f>O5+Input!$B69*Input!$B70</f>
        <v>8.3180741337351289</v>
      </c>
      <c r="P18" s="6">
        <f>P5+Input!$B69*Input!$B70</f>
        <v>11.792043808697287</v>
      </c>
      <c r="S18" t="s">
        <v>113</v>
      </c>
      <c r="T18" s="6">
        <f>T5+Input!$B69*Input!$B70</f>
        <v>3.9338327089074783</v>
      </c>
      <c r="U18" s="6">
        <f>U5+Input!$B69*Input!$B70</f>
        <v>4.5174281659367921</v>
      </c>
      <c r="V18" s="6">
        <f>V5+Input!$B69*Input!$B70</f>
        <v>4.8475160126025161</v>
      </c>
      <c r="W18" s="6">
        <f>W5+Input!$B69*Input!$B70</f>
        <v>6.1798761515950957</v>
      </c>
      <c r="X18" s="6">
        <f>X5+Input!$B69*Input!$B70</f>
        <v>8.3180741337351289</v>
      </c>
      <c r="Y18" s="6">
        <f>Y5+Input!$B69*Input!$B70</f>
        <v>11.792043808697287</v>
      </c>
      <c r="Z18" s="6">
        <f>Z5+Input!$B69*Input!$B70</f>
        <v>15.1845</v>
      </c>
    </row>
    <row r="19" spans="1:27">
      <c r="A19" t="s">
        <v>114</v>
      </c>
      <c r="B19" s="6">
        <f>B6+Input!$B69*Input!$B70</f>
        <v>1.0245</v>
      </c>
      <c r="C19" s="6">
        <f>C6+Input!$B69*Input!$B70</f>
        <v>1.0245</v>
      </c>
      <c r="D19" s="6">
        <f>D6+Input!$B69*Input!$B70</f>
        <v>1.0245</v>
      </c>
      <c r="E19" s="6">
        <f>E6+Input!$B69*Input!$B70</f>
        <v>1.0245</v>
      </c>
      <c r="F19" s="6">
        <f>F6+Input!$B69*Input!$B70</f>
        <v>1.0245</v>
      </c>
      <c r="G19" s="6">
        <f>G6+Input!$B69*Input!$B70</f>
        <v>1.0245</v>
      </c>
      <c r="J19" t="s">
        <v>114</v>
      </c>
      <c r="K19" s="6">
        <f>K6+Input!$B69*Input!$B70</f>
        <v>1.0245</v>
      </c>
      <c r="L19" s="6">
        <f>L6+Input!$B69*Input!$B70</f>
        <v>1.0245</v>
      </c>
      <c r="M19" s="6">
        <f>M6+Input!$B69*Input!$B70</f>
        <v>1.0245</v>
      </c>
      <c r="N19" s="6">
        <f>N6+Input!$B69*Input!$B70</f>
        <v>1.0245</v>
      </c>
      <c r="O19" s="6">
        <f>O6+Input!$B69*Input!$B70</f>
        <v>1.0245</v>
      </c>
      <c r="P19" s="6">
        <f>P6+Input!$B69*Input!$B70</f>
        <v>1.0245</v>
      </c>
      <c r="S19" t="s">
        <v>114</v>
      </c>
      <c r="T19" s="6">
        <f>T6+Input!$B69*Input!$B70</f>
        <v>1.0245</v>
      </c>
      <c r="U19" s="6">
        <f>U6+Input!$B69*Input!$B70</f>
        <v>1.0245</v>
      </c>
      <c r="V19" s="6">
        <f>V6+Input!$B69*Input!$B70</f>
        <v>1.0245</v>
      </c>
      <c r="W19" s="6">
        <f>W6+Input!$B69*Input!$B70</f>
        <v>1.0245</v>
      </c>
      <c r="X19" s="6">
        <f>X6+Input!$B69*Input!$B70</f>
        <v>1.0245</v>
      </c>
      <c r="Y19" s="6">
        <f>Y6+Input!$B69*Input!$B70</f>
        <v>1.0245</v>
      </c>
      <c r="Z19" s="6">
        <f>Z6+Input!$B69*Input!$B70</f>
        <v>1.0245</v>
      </c>
    </row>
    <row r="20" spans="1:27">
      <c r="A20" t="s">
        <v>706</v>
      </c>
      <c r="B20" s="6">
        <f>MAX((B5 + Input!$B69*Input!$B70 -Input!$B24),0)</f>
        <v>0</v>
      </c>
      <c r="C20" s="6">
        <f>MAX((C5 + Input!$B69*Input!$B70 -Input!$B24),0)</f>
        <v>0</v>
      </c>
      <c r="D20" s="6">
        <f>MAX((D5 + Input!$B69*Input!$B70 -Input!$B24),0)</f>
        <v>0.11944064227178686</v>
      </c>
      <c r="E20" s="6">
        <f>MAX((E5 + Input!$B69*Input!$B70 -Input!$B24),0)</f>
        <v>1.7747114054941617</v>
      </c>
      <c r="F20" s="6">
        <f>MAX((F5 + Input!$B69*Input!$B70 -Input!$B24),0)</f>
        <v>4.1427306401829576</v>
      </c>
      <c r="G20" s="6">
        <f>MAX((G5 + Input!$B69*Input!$B70 -Input!$B24),0)</f>
        <v>7.2478329975810212</v>
      </c>
      <c r="J20" t="s">
        <v>706</v>
      </c>
      <c r="K20" s="6">
        <f>MAX((K5 + Input!$B69*Input!$B70 -Input!$B24),0)</f>
        <v>0</v>
      </c>
      <c r="L20" s="6">
        <f>MAX((L5 + Input!$B69*Input!$B70 -Input!$B24),0)</f>
        <v>0</v>
      </c>
      <c r="M20" s="6">
        <f>MAX((M5 + Input!$B69*Input!$B70 -Input!$B24),0)</f>
        <v>0</v>
      </c>
      <c r="N20" s="6">
        <f>MAX((N5 + Input!$B69*Input!$B70 -Input!$B24),0)</f>
        <v>1.1798761515950957</v>
      </c>
      <c r="O20" s="6">
        <f>MAX((O5 + Input!$B69*Input!$B70 -Input!$B24),0)</f>
        <v>3.3180741337351289</v>
      </c>
      <c r="P20" s="6">
        <f>MAX((P5 + Input!$B69*Input!$B70 -Input!$B24),0)</f>
        <v>6.7920438086972865</v>
      </c>
      <c r="S20" t="s">
        <v>706</v>
      </c>
      <c r="T20" s="6">
        <f>MAX((T5 + Input!$B69*Input!$B70 -Input!$B24),0)</f>
        <v>0</v>
      </c>
      <c r="U20" s="6">
        <f>MAX((U5 + Input!$B69*Input!$B70 -Input!$B24),0)</f>
        <v>0</v>
      </c>
      <c r="V20" s="6">
        <f>MAX((V5 + Input!$B69*Input!$B70 -Input!$B24),0)</f>
        <v>0</v>
      </c>
      <c r="W20" s="6">
        <f>MAX((W5 + Input!$B69*Input!$B70 -Input!$B24),0)</f>
        <v>1.1798761515950957</v>
      </c>
      <c r="X20" s="6">
        <f>MAX((X5 + Input!$B69*Input!$B70 -Input!$B24),0)</f>
        <v>3.3180741337351289</v>
      </c>
      <c r="Y20" s="6">
        <f>MAX((Y5 + Input!$B69*Input!$B70 -Input!$B24),0)</f>
        <v>6.7920438086972865</v>
      </c>
      <c r="Z20" s="6">
        <f>MAX((Z5 + Input!$B69*Input!$B70 -Input!$B24),0)</f>
        <v>10.1845</v>
      </c>
    </row>
    <row r="21" spans="1:27">
      <c r="A21" t="s">
        <v>116</v>
      </c>
      <c r="B21" s="6">
        <f>MAX((B5 + Input!$B69*Input!$B70 -Input!$B35),0)</f>
        <v>0</v>
      </c>
      <c r="C21" s="6">
        <f>MAX((C5 + Input!$B69*Input!$B70 -Input!$B35),0)</f>
        <v>0</v>
      </c>
      <c r="D21" s="6">
        <f>MAX((D5 + Input!$B69*Input!$B70 -Input!$B35),0)</f>
        <v>0</v>
      </c>
      <c r="E21" s="6">
        <f>MAX((E5 + Input!$B69*Input!$B70 -Input!$B35),0)</f>
        <v>0</v>
      </c>
      <c r="F21" s="6">
        <f>MAX((F5 + Input!$B69*Input!$B70 -Input!$B35),0)</f>
        <v>0</v>
      </c>
      <c r="G21" s="6">
        <f>MAX((G5 + Input!$B69*Input!$B70 -Input!$B35),0)</f>
        <v>2.6478329975810215</v>
      </c>
      <c r="J21" t="s">
        <v>116</v>
      </c>
      <c r="K21" s="6">
        <f>MAX((K5 + Input!$B69*Input!$B70 -Input!$B35),0)</f>
        <v>0</v>
      </c>
      <c r="L21" s="6">
        <f>MAX((L5 + Input!$B69*Input!$B70 -Input!$B35),0)</f>
        <v>0</v>
      </c>
      <c r="M21" s="6">
        <f>MAX((M5 + Input!$B69*Input!$B70 -Input!$B35),0)</f>
        <v>0</v>
      </c>
      <c r="N21" s="6">
        <f>MAX((N5 + Input!$B69*Input!$B70 -Input!$B35),0)</f>
        <v>0</v>
      </c>
      <c r="O21" s="6">
        <f>MAX((O5 + Input!$B69*Input!$B70 -Input!$B35),0)</f>
        <v>0</v>
      </c>
      <c r="P21" s="6">
        <f>MAX((P5 + Input!$B69*Input!$B70 -Input!$B35),0)</f>
        <v>2.1920438086972869</v>
      </c>
      <c r="S21" t="s">
        <v>116</v>
      </c>
      <c r="T21" s="6">
        <f>MAX((T5 + Input!$B69*Input!$B70 -Input!$B35),0)</f>
        <v>0</v>
      </c>
      <c r="U21" s="6">
        <f>MAX((U5 + Input!$B69*Input!$B70 -Input!$B35),0)</f>
        <v>0</v>
      </c>
      <c r="V21" s="6">
        <f>MAX((V5 + Input!$B69*Input!$B70 -Input!$B35),0)</f>
        <v>0</v>
      </c>
      <c r="W21" s="6">
        <f>MAX((W5 + Input!$B69*Input!$B70 -Input!$B35),0)</f>
        <v>0</v>
      </c>
      <c r="X21" s="6">
        <f>MAX((X5 + Input!$B69*Input!$B70 -Input!$B35),0)</f>
        <v>0</v>
      </c>
      <c r="Y21" s="6">
        <f>MAX((Y5 + Input!$B69*Input!$B70 -Input!$B35),0)</f>
        <v>2.1920438086972869</v>
      </c>
      <c r="Z21" s="6">
        <f>MAX((Z5 + Input!$B69*Input!$B70 -Input!$B35),0)</f>
        <v>5.5845000000000002</v>
      </c>
    </row>
    <row r="22" spans="1:27">
      <c r="A22" t="s">
        <v>715</v>
      </c>
      <c r="B22" s="6">
        <f>B10+Input!$B69*Input!$B71</f>
        <v>1.7575561224489795</v>
      </c>
      <c r="C22" s="6">
        <f>C10+Input!$B69*Input!$B71</f>
        <v>1.935017295597484</v>
      </c>
      <c r="D22" s="6">
        <f>D10+Input!$B69*Input!$B71</f>
        <v>2.1031195652173915</v>
      </c>
      <c r="E22" s="6">
        <f>E10+Input!$B69*Input!$B71</f>
        <v>2.3770772038454129</v>
      </c>
      <c r="F22" s="6">
        <f>F10+Input!$B69*Input!$B71</f>
        <v>3.8986995480999531</v>
      </c>
      <c r="G22" s="6">
        <f>G10+Input!$B69*Input!$B71</f>
        <v>4.9536552256878252</v>
      </c>
      <c r="J22" t="s">
        <v>715</v>
      </c>
      <c r="K22" s="6">
        <f>K10+Input!$B69*Input!$B71</f>
        <v>1.8863676470588235</v>
      </c>
      <c r="L22" s="6">
        <f>L10+Input!$B69*Input!$B71</f>
        <v>2.0595227272727272</v>
      </c>
      <c r="M22" s="6">
        <f>M10+Input!$B69*Input!$B71</f>
        <v>2.233759433962264</v>
      </c>
      <c r="N22" s="6">
        <f>N10+Input!$B69*Input!$B71</f>
        <v>2.4122499999999998</v>
      </c>
      <c r="O22" s="6">
        <f>O10+Input!$B69*Input!$B71</f>
        <v>2.8422499999999999</v>
      </c>
      <c r="P22" s="6">
        <f>P10+Input!$B69*Input!$B71</f>
        <v>3.3422499999999999</v>
      </c>
      <c r="S22" t="s">
        <v>715</v>
      </c>
      <c r="T22" s="6">
        <f>T10+Input!$B69*Input!$B71</f>
        <v>2.002394927536232</v>
      </c>
      <c r="U22" s="6">
        <f>U10+Input!$B69*Input!$B71</f>
        <v>2.1814807692307694</v>
      </c>
      <c r="V22" s="6">
        <f>V10+Input!$B69*Input!$B71</f>
        <v>2.3571753731343281</v>
      </c>
      <c r="W22" s="6">
        <f>W10+Input!$B69*Input!$B71</f>
        <v>2.5519274193548389</v>
      </c>
      <c r="X22" s="6">
        <f>X10+Input!$B69*Input!$B71</f>
        <v>2.9803097014925375</v>
      </c>
      <c r="Y22" s="6">
        <f>Y10+Input!$B69*Input!$B71</f>
        <v>3.3999423076923079</v>
      </c>
      <c r="Z22" s="6">
        <f>Z10+Input!$B69*Input!$B71</f>
        <v>4.3249454089419732</v>
      </c>
    </row>
    <row r="23" spans="1:27">
      <c r="A23" t="s">
        <v>743</v>
      </c>
      <c r="B23" s="6">
        <f t="shared" ref="B23:G23" si="0">B12</f>
        <v>0.67200000000000004</v>
      </c>
      <c r="C23" s="6">
        <f t="shared" si="0"/>
        <v>0.67200000000000004</v>
      </c>
      <c r="D23" s="6">
        <f t="shared" si="0"/>
        <v>0.67200000000000004</v>
      </c>
      <c r="E23" s="6">
        <f t="shared" si="0"/>
        <v>0.67200000000000004</v>
      </c>
      <c r="F23" s="6">
        <f t="shared" si="0"/>
        <v>0.67200000000000004</v>
      </c>
      <c r="G23" s="6">
        <f t="shared" si="0"/>
        <v>0.67200000000000004</v>
      </c>
      <c r="J23" t="s">
        <v>751</v>
      </c>
      <c r="K23" s="6">
        <f t="shared" ref="K23:P23" si="1">K12</f>
        <v>0.67200000000000004</v>
      </c>
      <c r="L23" s="6">
        <f t="shared" si="1"/>
        <v>0.67200000000000004</v>
      </c>
      <c r="M23" s="6">
        <f t="shared" si="1"/>
        <v>0.67200000000000004</v>
      </c>
      <c r="N23" s="6">
        <f t="shared" si="1"/>
        <v>0.67200000000000004</v>
      </c>
      <c r="O23" s="6">
        <f t="shared" si="1"/>
        <v>0.67200000000000004</v>
      </c>
      <c r="P23" s="6">
        <f t="shared" si="1"/>
        <v>0.67200000000000004</v>
      </c>
      <c r="S23" t="s">
        <v>751</v>
      </c>
      <c r="T23" s="6">
        <f t="shared" ref="T23:Z23" si="2">T12</f>
        <v>0.67200000000000004</v>
      </c>
      <c r="U23" s="6">
        <f t="shared" si="2"/>
        <v>0.67200000000000004</v>
      </c>
      <c r="V23" s="6">
        <f t="shared" si="2"/>
        <v>0.67200000000000004</v>
      </c>
      <c r="W23" s="6">
        <f t="shared" si="2"/>
        <v>0.67200000000000004</v>
      </c>
      <c r="X23" s="6">
        <f t="shared" si="2"/>
        <v>0.67200000000000004</v>
      </c>
      <c r="Y23" s="6">
        <f t="shared" si="2"/>
        <v>0.67200000000000004</v>
      </c>
      <c r="Z23" s="6">
        <f t="shared" si="2"/>
        <v>0.67200000000000004</v>
      </c>
    </row>
    <row r="24" spans="1:27">
      <c r="A24" t="s">
        <v>742</v>
      </c>
      <c r="B24" s="6">
        <f>B13+Input!$B77*Input!$B78</f>
        <v>8.0496655819646268</v>
      </c>
      <c r="C24" s="6">
        <f>C13+Input!$B77*Input!$B78</f>
        <v>8.9242876588449853</v>
      </c>
      <c r="D24" s="6">
        <f>D13+Input!$B77*Input!$B78</f>
        <v>9.2991256917937122</v>
      </c>
      <c r="E24" s="6">
        <f>E13+Input!$B77*Input!$B78</f>
        <v>10.548585801622798</v>
      </c>
      <c r="F24" s="6">
        <f>F13+Input!$B77*Input!$B78</f>
        <v>11.798045911451885</v>
      </c>
      <c r="G24" s="6">
        <f>G13+Input!$B77*Input!$B78</f>
        <v>13.04750602128097</v>
      </c>
      <c r="J24" t="s">
        <v>429</v>
      </c>
      <c r="K24" s="6">
        <f>K13+Input!$B77*Input!$B78</f>
        <v>8.0496655819646268</v>
      </c>
      <c r="L24" s="6">
        <f>L13+Input!$B77*Input!$B78</f>
        <v>8.9242876588449853</v>
      </c>
      <c r="M24" s="6">
        <f>M13+Input!$B77*Input!$B78</f>
        <v>9.2991256917937122</v>
      </c>
      <c r="N24" s="6">
        <f>N13+Input!$B77*Input!$B78</f>
        <v>10.548585801622798</v>
      </c>
      <c r="O24" s="6">
        <f>O13+Input!$B77*Input!$B78</f>
        <v>11.798045911451885</v>
      </c>
      <c r="P24" s="6">
        <f>P13+Input!$B77*Input!$B78</f>
        <v>13.04750602128097</v>
      </c>
      <c r="S24" t="s">
        <v>429</v>
      </c>
      <c r="T24" s="6">
        <f>T13+Input!$B77*Input!$B78</f>
        <v>8.0496655819646268</v>
      </c>
      <c r="U24" s="6">
        <f>U13+Input!$B77*Input!$B78</f>
        <v>8.9242876588449853</v>
      </c>
      <c r="V24" s="6">
        <f>V13+Input!$B77*Input!$B78</f>
        <v>9.2991256917937122</v>
      </c>
      <c r="W24" s="6">
        <f>W13+Input!$B77*Input!$B78</f>
        <v>10.548585801622798</v>
      </c>
      <c r="X24" s="6">
        <f>X13+Input!$B77*Input!$B78</f>
        <v>11.798045911451885</v>
      </c>
      <c r="Y24" s="6">
        <f>Y13+Input!$B77*Input!$B78</f>
        <v>13.04750602128097</v>
      </c>
      <c r="Z24" s="6">
        <f>Z13+Input!$B77*Input!$B78</f>
        <v>14.296966131110056</v>
      </c>
    </row>
    <row r="25" spans="1:27">
      <c r="K25" s="3"/>
      <c r="L25" s="3"/>
      <c r="M25" s="3"/>
      <c r="N25" s="3"/>
      <c r="O25" s="3"/>
      <c r="P25" s="3"/>
    </row>
    <row r="26" spans="1:27">
      <c r="A26" s="242" t="s">
        <v>448</v>
      </c>
      <c r="B26" s="242"/>
      <c r="C26" s="242"/>
      <c r="D26" s="242"/>
      <c r="E26" s="242"/>
      <c r="F26" s="242"/>
      <c r="G26" s="242"/>
      <c r="H26" s="242"/>
      <c r="J26" s="242" t="s">
        <v>601</v>
      </c>
      <c r="K26" s="242"/>
      <c r="L26" s="242"/>
      <c r="M26" s="242"/>
      <c r="N26" s="242"/>
      <c r="O26" s="242"/>
      <c r="P26" s="60"/>
      <c r="Q26" s="60"/>
      <c r="S26" s="242" t="s">
        <v>445</v>
      </c>
      <c r="T26" s="242"/>
      <c r="U26" s="242"/>
      <c r="V26" s="242"/>
      <c r="W26" s="242"/>
      <c r="X26" s="242"/>
      <c r="Y26" s="60"/>
      <c r="Z26" s="60"/>
    </row>
    <row r="27" spans="1:27" s="210" customFormat="1" ht="30.6" customHeight="1">
      <c r="A27" s="241" t="s">
        <v>821</v>
      </c>
      <c r="B27" s="241"/>
      <c r="C27" s="241"/>
      <c r="D27" s="241"/>
      <c r="E27" s="241"/>
      <c r="F27" s="241"/>
      <c r="G27" s="241"/>
      <c r="H27" s="241"/>
      <c r="J27" s="209"/>
      <c r="K27" s="209"/>
      <c r="L27" s="209"/>
      <c r="M27" s="209"/>
      <c r="N27" s="209"/>
      <c r="O27" s="209"/>
      <c r="S27" s="209"/>
      <c r="T27" s="209"/>
      <c r="U27" s="209"/>
      <c r="V27" s="209"/>
      <c r="W27" s="209"/>
      <c r="X27" s="209"/>
    </row>
    <row r="28" spans="1:27">
      <c r="A28" t="s">
        <v>22</v>
      </c>
      <c r="B28" s="3" t="s">
        <v>149</v>
      </c>
      <c r="C28" s="3" t="s">
        <v>31</v>
      </c>
      <c r="D28" s="3" t="s">
        <v>32</v>
      </c>
      <c r="E28" s="3" t="s">
        <v>33</v>
      </c>
      <c r="F28" s="3" t="s">
        <v>34</v>
      </c>
      <c r="G28" s="3" t="s">
        <v>35</v>
      </c>
      <c r="H28" s="3" t="s">
        <v>407</v>
      </c>
      <c r="J28" t="s">
        <v>22</v>
      </c>
      <c r="K28" s="3" t="s">
        <v>149</v>
      </c>
      <c r="L28" s="3" t="s">
        <v>31</v>
      </c>
      <c r="M28" s="3" t="s">
        <v>32</v>
      </c>
      <c r="N28" s="3" t="s">
        <v>33</v>
      </c>
      <c r="O28" s="3" t="s">
        <v>34</v>
      </c>
      <c r="P28" s="3" t="s">
        <v>35</v>
      </c>
      <c r="Q28" s="3" t="s">
        <v>407</v>
      </c>
      <c r="R28" s="3"/>
      <c r="S28" t="s">
        <v>22</v>
      </c>
      <c r="T28" s="3" t="s">
        <v>149</v>
      </c>
      <c r="U28" s="3" t="s">
        <v>31</v>
      </c>
      <c r="V28" s="3" t="s">
        <v>32</v>
      </c>
      <c r="W28" s="3" t="s">
        <v>33</v>
      </c>
      <c r="X28" s="3" t="s">
        <v>34</v>
      </c>
      <c r="Y28" s="3" t="s">
        <v>35</v>
      </c>
      <c r="Z28" s="3" t="s">
        <v>407</v>
      </c>
      <c r="AA28" s="3" t="s">
        <v>540</v>
      </c>
    </row>
    <row r="30" spans="1:27">
      <c r="A30" t="s">
        <v>113</v>
      </c>
      <c r="B30" s="61">
        <f>'full adoption'!B33</f>
        <v>1</v>
      </c>
      <c r="C30" s="6">
        <f>$B30*(('regional outcomes'!B18-B23)*(Input!$C106+Input!$D106)*(1-Input!$B$107-Input!$B$108)+('regional outcomes'!B18-'regional outcomes'!B24)*(Input!$C106+Input!$D106)*Input!$B$107)/1000000</f>
        <v>5.6920786217923363</v>
      </c>
      <c r="D30" s="6">
        <f>$B30*(('regional outcomes'!C18-C23)*(Input!$C106+Input!$D106)*(1-Input!$B$107-Input!$B$108)+('regional outcomes'!C18-'regional outcomes'!C24)*(Input!$C106+Input!$D106)*Input!$B$107)/1000000</f>
        <v>7.1889548508922347</v>
      </c>
      <c r="E30" s="6">
        <f>$B30*(('regional outcomes'!D18-D23)*(Input!$C106+Input!$D106)*(1-Input!$B$107-Input!$B$108)+('regional outcomes'!D18-'regional outcomes'!D24)*(Input!$C106+Input!$D106)*Input!$B$107)/1000000</f>
        <v>8.0059934650492597</v>
      </c>
      <c r="F30" s="6">
        <f>$B30*(('regional outcomes'!E18-E23)*(Input!$C106+Input!$D106)*(1-Input!$B$107-Input!$B$108)+('regional outcomes'!E18-'regional outcomes'!E24)*(Input!$C106+Input!$D106)*Input!$B$107)/1000000</f>
        <v>11.841275691668139</v>
      </c>
      <c r="G30" s="6">
        <f>$B30*(('regional outcomes'!F18-F23)*(Input!$C106+Input!$D106)*(1-Input!$B$107-Input!$B$108)+('regional outcomes'!F18-'regional outcomes'!F24)*(Input!$C106+Input!$D106)*Input!$B$107)/1000000</f>
        <v>17.562683457348086</v>
      </c>
      <c r="H30" s="6">
        <f>$B30*(('regional outcomes'!G18-G23)*(Input!$C106+Input!$D106)*(1-Input!$B$107-Input!$B$108)+('regional outcomes'!G18-'regional outcomes'!G24)*(Input!$C106+Input!$D106)*Input!$B$107)/1000000</f>
        <v>25.234612841534698</v>
      </c>
      <c r="J30" t="s">
        <v>113</v>
      </c>
      <c r="K30" s="61">
        <f>'full adoption'!B33</f>
        <v>1</v>
      </c>
      <c r="L30" s="6">
        <f>$K30*((K18-K23)*(Input!$E106)*(1-Input!$C108-Input!$C107)+(K18-K24)*(Input!$E106)*Input!$C107)/1000000</f>
        <v>1.0717148248615787</v>
      </c>
      <c r="M30" s="6">
        <f>$K30*((L18-L23)*(Input!$E106)*(1-Input!$C108-Input!$C107)+(L18-L24)*(Input!$E106)*Input!$C107)/1000000</f>
        <v>1.3019209098237476</v>
      </c>
      <c r="N30" s="6">
        <f>$K30*((M18-M23)*(Input!$E106)*(1-Input!$C108-Input!$C107)+(M18-M24)*(Input!$E106)*Input!$C107)/1000000</f>
        <v>1.4424780616722714</v>
      </c>
      <c r="O30" s="6">
        <f>$K30*((N18-N23)*(Input!$E106)*(1-Input!$C108-Input!$C107)+(N18-N24)*(Input!$E106)*Input!$C107)/1000000</f>
        <v>2.0325768397372865</v>
      </c>
      <c r="P30" s="6">
        <f>$K30*((O18-O23)*(Input!$E106)*(1-Input!$C108-Input!$C107)+(O18-O24)*(Input!$E106)*Input!$C107)/1000000</f>
        <v>3.0448362548109182</v>
      </c>
      <c r="Q30" s="6">
        <f>$K30*((P18-P23)*(Input!$E106)*(1-Input!$C108-Input!$C107)+(P18-P24)*(Input!$E106)*Input!$C107)/1000000</f>
        <v>4.7568769391996497</v>
      </c>
      <c r="R30" s="6"/>
      <c r="S30" t="s">
        <v>113</v>
      </c>
      <c r="T30" s="61">
        <f>'full adoption'!B33</f>
        <v>1</v>
      </c>
      <c r="U30" s="6">
        <f>$K30*((T18-T23)*(Input!$F106+Input!$G106)*(1-Input!$B107-Input!$B$108)+(T18-T24)*(Input!$F106+Input!$G106)*Input!$C107)/1000000</f>
        <v>0.49859712960564984</v>
      </c>
      <c r="V30" s="6">
        <f>$K30*((U18-U23)*(Input!$F106+Input!$G106)*(1-Input!$B107-Input!$B$108)+(U18-U24)*(Input!$F106+Input!$G106)*Input!$C107)/1000000</f>
        <v>0.60569660282112658</v>
      </c>
      <c r="W30" s="6">
        <f>$K30*((V18-V23)*(Input!$F106+Input!$G106)*(1-Input!$B107-Input!$B$108)+(V18-V24)*(Input!$F106+Input!$G106)*Input!$C107)/1000000</f>
        <v>0.67108843172138555</v>
      </c>
      <c r="X30" s="6">
        <f>$K30*((W18-W23)*(Input!$F106+Input!$G106)*(1-Input!$B107-Input!$B$108)+(W18-W24)*(Input!$F106+Input!$G106)*Input!$C107)/1000000</f>
        <v>0.94562187112306528</v>
      </c>
      <c r="Y30" s="6">
        <f>$K30*((X18-X23)*(Input!$F106+Input!$G106)*(1-Input!$B107-Input!$B$108)+(X18-X24)*(Input!$F106+Input!$G106)*Input!$C107)/1000000</f>
        <v>1.4165583805972106</v>
      </c>
      <c r="Z30" s="6">
        <f>$K30*((Y18-Y23)*(Input!$F106+Input!$G106)*(1-Input!$B107-Input!$B$108)+(Y18-Y24)*(Input!$F106+Input!$G106)*Input!$C107)/1000000</f>
        <v>2.2130562466359365</v>
      </c>
      <c r="AA30" s="6">
        <f>$K30*((Z18-Z23)*(Input!$F106+Input!$G106)*(1-Input!$B107-Input!$B$108)+(Z18-Z24)*(Input!$F106+Input!$G106)*Input!$C107)/1000000</f>
        <v>2.9896872144157189</v>
      </c>
    </row>
    <row r="31" spans="1:27">
      <c r="A31" t="s">
        <v>114</v>
      </c>
      <c r="B31" s="61">
        <f>'full adoption'!B34</f>
        <v>0.24</v>
      </c>
      <c r="C31" s="6">
        <f>(1-$B31)*C$30+('regional outcomes'!$B31*(('regional outcomes'!B19-B$23)*(1-Input!$B$107-Input!$B$108)+Input!$B$107*('regional outcomes'!B19-'regional outcomes'!B$24))*(Input!$C$106+Input!$D$106))/1000000</f>
        <v>3.7775038722170722</v>
      </c>
      <c r="D31" s="6">
        <f>(1-$B31)*D$30+('regional outcomes'!$B31*(('regional outcomes'!C19-C$23)*(1-Input!$B$107-Input!$B$108)+Input!$B$107*('regional outcomes'!C19-'regional outcomes'!C$24))*(Input!$C$106+Input!$D$106))/1000000</f>
        <v>4.8235676852124918</v>
      </c>
      <c r="E31" s="6">
        <f>(1-$B31)*E$30+('regional outcomes'!$B31*(('regional outcomes'!D19-D$23)*(1-Input!$B$107-Input!$B$108)+Input!$B$107*('regional outcomes'!D19-'regional outcomes'!D$24))*(Input!$C$106+Input!$D$106))/1000000</f>
        <v>5.4052761229201867</v>
      </c>
      <c r="F31" s="6">
        <f>(1-$B31)*F$30+('regional outcomes'!$B31*(('regional outcomes'!E19-E$23)*(1-Input!$B$107-Input!$B$108)+Input!$B$107*('regional outcomes'!E19-'regional outcomes'!E$24))*(Input!$C$106+Input!$D$106))/1000000</f>
        <v>8.1892875849783877</v>
      </c>
      <c r="G31" s="6">
        <f>(1-$B31)*G$30+('regional outcomes'!$B31*(('regional outcomes'!F19-F$23)*(1-Input!$B$107-Input!$B$108)+Input!$B$107*('regional outcomes'!F19-'regional outcomes'!F$24))*(Input!$C$106+Input!$D$106))/1000000</f>
        <v>12.406754456723</v>
      </c>
      <c r="H31" s="6">
        <f>(1-$B31)*H$30+('regional outcomes'!$B31*(('regional outcomes'!G19-G$23)*(1-Input!$B$107-Input!$B$108)+Input!$B$107*('regional outcomes'!G19-'regional outcomes'!G$24))*(Input!$C$106+Input!$D$106))/1000000</f>
        <v>18.106617758532675</v>
      </c>
      <c r="J31" t="s">
        <v>114</v>
      </c>
      <c r="K31" s="61">
        <f>'full adoption'!B34</f>
        <v>0.24</v>
      </c>
      <c r="L31" s="6">
        <f>(1-$K31)*L$30+($K31*(K19-K$23)*(1-Input!$B$107-Input!$B$108)+Input!$B$107*(K19-K$24))*(Input!$E$106)/1000000</f>
        <v>0.24487019505261731</v>
      </c>
      <c r="M31" s="6">
        <f>(1-$K31)*M$30+($K31*(L19-L$23)*(1-Input!$B$107-Input!$B$108)+Input!$B$107*(L19-L$24))*(Input!$E$106)/1000000</f>
        <v>0.34430014210797766</v>
      </c>
      <c r="N31" s="6">
        <f>(1-$K31)*N$30+($K31*(M19-M$23)*(1-Input!$B$107-Input!$B$108)+Input!$B$107*(M19-M$24))*(Input!$E$106)/1000000</f>
        <v>0.41875500143461786</v>
      </c>
      <c r="O31" s="6">
        <f>(1-$K31)*O$30+($K31*(N19-N$23)*(1-Input!$B$107-Input!$B$108)+Input!$B$107*(N19-N$24))*(Input!$E$106)/1000000</f>
        <v>0.75933481916990364</v>
      </c>
      <c r="P31" s="6">
        <f>(1-$K31)*P$30+($K31*(O19-O$23)*(1-Input!$B$107-Input!$B$108)+Input!$B$107*(O19-O$24))*(Input!$E$106)/1000000</f>
        <v>1.4207567210317376</v>
      </c>
      <c r="Q31" s="6">
        <f>(1-$K31)*Q$30+($K31*(P19-P$23)*(1-Input!$B$107-Input!$B$108)+Input!$B$107*(P19-P$24))*(Input!$E$106)/1000000</f>
        <v>2.6140123875730472</v>
      </c>
      <c r="R31" s="6"/>
      <c r="S31" t="s">
        <v>114</v>
      </c>
      <c r="T31" s="61">
        <f>'full adoption'!B34</f>
        <v>0.24</v>
      </c>
      <c r="U31" s="6">
        <f>(1-$T31)*U$30+($T31*(T19-T$23)*(1-Input!$B$107-Input!$B$108)+Input!$B$107*(T19-T$24))*(Input!$F$106+Input!$G$106)/1000000</f>
        <v>0.11392170150765601</v>
      </c>
      <c r="V31" s="6">
        <f>(1-$T31)*V$30+($T31*(U19-U$23)*(1-Input!$B$107-Input!$B$108)+Input!$B$107*(U19-U$24))*(Input!$F$106+Input!$G$106)/1000000</f>
        <v>0.16017979652378828</v>
      </c>
      <c r="W31" s="6">
        <f>(1-$T31)*W$30+($T31*(V19-V$23)*(1-Input!$B$107-Input!$B$108)+Input!$B$107*(V19-V$24))*(Input!$F$106+Input!$G$106)/1000000</f>
        <v>0.19481865593328646</v>
      </c>
      <c r="X31" s="6">
        <f>(1-$T31)*X$30+($T31*(W19-W$23)*(1-Input!$B$107-Input!$B$108)+Input!$B$107*(W19-W$24))*(Input!$F$106+Input!$G$106)/1000000</f>
        <v>0.35326763469623462</v>
      </c>
      <c r="Y31" s="6">
        <f>(1-$T31)*Y$30+($T31*(X19-X$23)*(1-Input!$B$107-Input!$B$108)+Input!$B$107*(X19-X$24))*(Input!$F$106+Input!$G$106)/1000000</f>
        <v>0.66098294671425628</v>
      </c>
      <c r="Z31" s="6">
        <f>(1-$T31)*Z$30+($T31*(Y19-Y$23)*(1-Input!$B$107-Input!$B$108)+Input!$B$107*(Y19-Y$24))*(Input!$F$106+Input!$G$106)/1000000</f>
        <v>1.2161248897213595</v>
      </c>
      <c r="AA31" s="6">
        <f>(1-$T31)*AA$30+($T31*(Z19-Z$23)*(1-Input!$B$107-Input!$B$108)+Input!$B$107*(Z19-Z$24))*(Input!$F$106+Input!$G$106)/1000000</f>
        <v>1.7561679900516656</v>
      </c>
    </row>
    <row r="32" spans="1:27">
      <c r="A32" t="s">
        <v>706</v>
      </c>
      <c r="B32" s="61">
        <f>'full adoption'!B35</f>
        <v>0.27</v>
      </c>
      <c r="C32" s="6">
        <f>(1-$B32)*C$30+('regional outcomes'!$B32*(('regional outcomes'!B20-B$23)*(1-Input!$B$107-Input!$B$108)+Input!$B$107*('regional outcomes'!B20-'regional outcomes'!B$24))*(Input!$C$106+Input!$D$106))/1000000</f>
        <v>2.8061838035166637</v>
      </c>
      <c r="D32" s="6">
        <f>(1-$B32)*D$30+('regional outcomes'!$B32*(('regional outcomes'!C20-C$23)*(1-Input!$B$107-Input!$B$108)+Input!$B$107*('regional outcomes'!C20-'regional outcomes'!C$24))*(Input!$C$106+Input!$D$106))/1000000</f>
        <v>3.7958960644990238</v>
      </c>
      <c r="E32" s="6">
        <f>(1-$B32)*E$30+('regional outcomes'!$B32*(('regional outcomes'!D20-D$23)*(1-Input!$B$107-Input!$B$108)+Input!$B$107*('regional outcomes'!D20-'regional outcomes'!D$24))*(Input!$C$106+Input!$D$106))/1000000</f>
        <v>4.4335277500492598</v>
      </c>
      <c r="F32" s="6">
        <f>(1-$B32)*F$30+('regional outcomes'!$B32*(('regional outcomes'!E20-E$23)*(1-Input!$B$107-Input!$B$108)+Input!$B$107*('regional outcomes'!E20-'regional outcomes'!E$24))*(Input!$C$106+Input!$D$106))/1000000</f>
        <v>8.2688099766681393</v>
      </c>
      <c r="G32" s="6">
        <f>(1-$B32)*G$30+('regional outcomes'!$B32*(('regional outcomes'!F20-F$23)*(1-Input!$B$107-Input!$B$108)+Input!$B$107*('regional outcomes'!F20-'regional outcomes'!F$24))*(Input!$C$106+Input!$D$106))/1000000</f>
        <v>13.990217742348086</v>
      </c>
      <c r="H32" s="6">
        <f>(1-$B32)*H$30+('regional outcomes'!$B32*(('regional outcomes'!G20-G$23)*(1-Input!$B$107-Input!$B$108)+Input!$B$107*('regional outcomes'!G20-'regional outcomes'!G$24))*(Input!$C$106+Input!$D$106))/1000000</f>
        <v>21.662147126534698</v>
      </c>
      <c r="J32" t="s">
        <v>706</v>
      </c>
      <c r="K32" s="61">
        <f>'full adoption'!B35</f>
        <v>0.27</v>
      </c>
      <c r="L32" s="6">
        <f>(1-$K32)*L$30+($K32*(K20-K$23)*(1-Input!$B$107-Input!$B$108)+Input!$B$107*(K20-K$24))*(Input!$E$106)/1000000</f>
        <v>7.850598180770052E-3</v>
      </c>
      <c r="M32" s="6">
        <f>(1-$K32)*M$30+($K32*(L20-L$23)*(1-Input!$B$107-Input!$B$108)+Input!$B$107*(L20-L$24))*(Input!$E$106)/1000000</f>
        <v>0.10037436268726529</v>
      </c>
      <c r="N32" s="6">
        <f>(1-$K32)*N$30+($K32*(M20-M$23)*(1-Input!$B$107-Input!$B$108)+Input!$B$107*(M20-M$24))*(Input!$E$106)/1000000</f>
        <v>0.17061250745844969</v>
      </c>
      <c r="O32" s="6">
        <f>(1-$K32)*O$30+($K32*(N20-N$23)*(1-Input!$B$107-Input!$B$108)+Input!$B$107*(N20-N$24))*(Input!$E$106)/1000000</f>
        <v>0.73475644053980937</v>
      </c>
      <c r="P32" s="6">
        <f>(1-$K32)*P$30+($K32*(O20-O$23)*(1-Input!$B$107-Input!$B$108)+Input!$B$107*(O20-O$24))*(Input!$E$106)/1000000</f>
        <v>1.8030401624887615</v>
      </c>
      <c r="Q32" s="6">
        <f>(1-$K32)*Q$30+($K32*(P20-P$23)*(1-Input!$B$107-Input!$B$108)+Input!$B$107*(P20-P$24))*(Input!$E$106)/1000000</f>
        <v>3.6553096031923777</v>
      </c>
      <c r="R32" s="6"/>
      <c r="S32" t="s">
        <v>706</v>
      </c>
      <c r="T32" s="61">
        <f>'full adoption'!B35</f>
        <v>0.27</v>
      </c>
      <c r="U32" s="6">
        <f>(1-$T32)*U$30+($T32*(T20-T$23)*(1-Input!$B$107-Input!$B$108)+Input!$B$107*(T20-T$24))*(Input!$F$106+Input!$G$106)/1000000</f>
        <v>3.6523575374864947E-3</v>
      </c>
      <c r="V32" s="6">
        <f>(1-$T32)*V$30+($T32*(U20-U$23)*(1-Input!$B$107-Input!$B$108)+Input!$B$107*(U20-U$24))*(Input!$F$106+Input!$G$106)/1000000</f>
        <v>4.6697468357154548E-2</v>
      </c>
      <c r="W32" s="6">
        <f>(1-$T32)*W$30+($T32*(V20-V$23)*(1-Input!$B$107-Input!$B$108)+Input!$B$107*(V20-V$24))*(Input!$F$106+Input!$G$106)/1000000</f>
        <v>7.9374572899645002E-2</v>
      </c>
      <c r="X32" s="6">
        <f>(1-$T32)*X$30+($T32*(W20-W$23)*(1-Input!$B$107-Input!$B$108)+Input!$B$107*(W20-W$24))*(Input!$F$106+Input!$G$106)/1000000</f>
        <v>0.34183296126348761</v>
      </c>
      <c r="Y32" s="6">
        <f>(1-$T32)*Y$30+($T32*(X20-X$23)*(1-Input!$B$107-Input!$B$108)+Input!$B$107*(X20-X$24))*(Input!$F$106+Input!$G$106)/1000000</f>
        <v>0.83883382848297694</v>
      </c>
      <c r="Z32" s="6">
        <f>(1-$T32)*Z$30+($T32*(Y20-Y$23)*(1-Input!$B$107-Input!$B$108)+Input!$B$107*(Y20-Y$24))*(Input!$F$106+Input!$G$106)/1000000</f>
        <v>1.7005707429745429</v>
      </c>
      <c r="AA32" s="6">
        <f>(1-$T32)*AA$30+($T32*(Z20-Z$23)*(1-Input!$B$107-Input!$B$108)+Input!$B$107*(Z20-Z$24))*(Input!$F$106+Input!$G$106)/1000000</f>
        <v>2.5400501818891938</v>
      </c>
    </row>
    <row r="33" spans="1:27">
      <c r="A33" t="s">
        <v>116</v>
      </c>
      <c r="B33" s="61">
        <f>'full adoption'!B36</f>
        <v>0.31</v>
      </c>
      <c r="C33" s="6">
        <f>(1-$B33)*C$30+('regional outcomes'!$B33*(('regional outcomes'!B21-B$23)*(1-Input!$B$107-Input!$B$108)+Input!$B$107*('regional outcomes'!B21-'regional outcomes'!B$24))*(Input!$C$106+Input!$D$106))/1000000</f>
        <v>2.3786438304387865</v>
      </c>
      <c r="D33" s="6">
        <f>(1-$B33)*D$30+('regional outcomes'!$B33*(('regional outcomes'!C21-C$23)*(1-Input!$B$107-Input!$B$108)+Input!$B$107*('regional outcomes'!C21-'regional outcomes'!C$24))*(Input!$C$106+Input!$D$106))/1000000</f>
        <v>3.2932206887370654</v>
      </c>
      <c r="E33" s="6">
        <f>(1-$B33)*E$30+('regional outcomes'!$B33*(('regional outcomes'!D21-D$23)*(1-Input!$B$107-Input!$B$108)+Input!$B$107*('regional outcomes'!D21-'regional outcomes'!D$24))*(Input!$C$106+Input!$D$106))/1000000</f>
        <v>3.806291158313706</v>
      </c>
      <c r="F33" s="6">
        <f>(1-$B33)*F$30+('regional outcomes'!$B33*(('regional outcomes'!E21-E$23)*(1-Input!$B$107-Input!$B$108)+Input!$B$107*('regional outcomes'!E21-'regional outcomes'!E$24))*(Input!$C$106+Input!$D$106))/1000000</f>
        <v>6.2836819807083755</v>
      </c>
      <c r="G33" s="6">
        <f>(1-$B33)*G$30+('regional outcomes'!$B33*(('regional outcomes'!F21-F$23)*(1-Input!$B$107-Input!$B$108)+Input!$B$107*('regional outcomes'!F21-'regional outcomes'!F$24))*(Input!$C$106+Input!$D$106))/1000000</f>
        <v>10.062499425055179</v>
      </c>
      <c r="H33" s="6">
        <f>(1-$B33)*H$30+('regional outcomes'!$B33*(('regional outcomes'!G21-G$23)*(1-Input!$B$107-Input!$B$108)+Input!$B$107*('regional outcomes'!G21-'regional outcomes'!G$24))*(Input!$C$106+Input!$D$106))/1000000</f>
        <v>17.359310643134698</v>
      </c>
      <c r="J33" t="s">
        <v>116</v>
      </c>
      <c r="K33" s="61">
        <f>'full adoption'!B36</f>
        <v>0.31</v>
      </c>
      <c r="L33" s="6">
        <f>(1-$K33)*L$30+($K33*(K21-K$23)*(1-Input!$B$107-Input!$B$108)+Input!$B$107*(K21-K$24))*(Input!$E$106)/1000000</f>
        <v>-4.6778650685693202E-2</v>
      </c>
      <c r="M33" s="6">
        <f>(1-$K33)*M$30+($K33*(L21-L$23)*(1-Input!$B$107-Input!$B$108)+Input!$B$107*(L21-L$24))*(Input!$E$106)/1000000</f>
        <v>3.6536870422315237E-2</v>
      </c>
      <c r="N33" s="6">
        <f>(1-$K33)*N$30+($K33*(M21-M$23)*(1-Input!$B$107-Input!$B$108)+Input!$B$107*(M21-M$24))*(Input!$E$106)/1000000</f>
        <v>0.10115272911955886</v>
      </c>
      <c r="O33" s="6">
        <f>(1-$K33)*O$30+($K33*(N21-N$23)*(1-Input!$B$107-Input!$B$108)+Input!$B$107*(N21-N$24))*(Input!$E$106)/1000000</f>
        <v>0.4004256323902935</v>
      </c>
      <c r="P33" s="6">
        <f>(1-$K33)*P$30+($K33*(O21-O$23)*(1-Input!$B$107-Input!$B$108)+Input!$B$107*(O21-O$24))*(Input!$E$106)/1000000</f>
        <v>0.99098937519697294</v>
      </c>
      <c r="Q33" s="6">
        <f>(1-$K33)*Q$30+($K33*(P21-P$23)*(1-Input!$B$107-Input!$B$108)+Input!$B$107*(P21-P$24))*(Input!$E$106)/1000000</f>
        <v>2.5510053710393517</v>
      </c>
      <c r="R33" s="6"/>
      <c r="S33" t="s">
        <v>116</v>
      </c>
      <c r="T33" s="61">
        <f>'full adoption'!B36</f>
        <v>0.31</v>
      </c>
      <c r="U33" s="6">
        <f>(1-$T33)*U$30+($T33*(T21-T$23)*(1-Input!$B$107-Input!$B$108)+Input!$B$107*(T21-T$24))*(Input!$F$106+Input!$G$106)/1000000</f>
        <v>-2.1762973150739495E-2</v>
      </c>
      <c r="V33" s="6">
        <f>(1-$T33)*V$30+($T33*(U21-U$23)*(1-Input!$B$107-Input!$B$108)+Input!$B$107*(U21-U$24))*(Input!$F$106+Input!$G$106)/1000000</f>
        <v>1.699815874030941E-2</v>
      </c>
      <c r="W33" s="6">
        <f>(1-$T33)*W$30+($T33*(V21-V$23)*(1-Input!$B$107-Input!$B$108)+Input!$B$107*(V21-V$24))*(Input!$F$106+Input!$G$106)/1000000</f>
        <v>4.7059590126789452E-2</v>
      </c>
      <c r="X33" s="6">
        <f>(1-$T33)*X$30+($T33*(W21-W$23)*(1-Input!$B$107-Input!$B$108)+Input!$B$107*(W21-W$24))*(Input!$F$106+Input!$G$106)/1000000</f>
        <v>0.18629122813161991</v>
      </c>
      <c r="Y33" s="6">
        <f>(1-$T33)*Y$30+($T33*(X21-X$23)*(1-Input!$B$107-Input!$B$108)+Input!$B$107*(X21-X$24))*(Input!$F$106+Input!$G$106)/1000000</f>
        <v>0.46104098448645148</v>
      </c>
      <c r="Z33" s="6">
        <f>(1-$T33)*Z$30+($T33*(Y21-Y$23)*(1-Input!$B$107-Input!$B$108)+Input!$B$107*(Y21-Y$24))*(Input!$F$106+Input!$G$106)/1000000</f>
        <v>1.1868119448409205</v>
      </c>
      <c r="AA33" s="6">
        <f>(1-$T33)*AA$30+($T33*(Z21-Z$23)*(1-Input!$B$107-Input!$B$108)+Input!$B$107*(Z21-Z$24))*(Input!$F$106+Input!$G$106)/1000000</f>
        <v>2.022847631912565</v>
      </c>
    </row>
    <row r="34" spans="1:27">
      <c r="A34" t="s">
        <v>715</v>
      </c>
      <c r="B34" s="61">
        <f>'full adoption'!B37</f>
        <v>1</v>
      </c>
      <c r="C34" s="6">
        <f>(1-$B34)*C$30+('regional outcomes'!$B34*(('regional outcomes'!B22-B$23)*(1-Input!$B$107-Input!$B$108)+Input!$B$107*('regional outcomes'!B22-'regional outcomes'!B$24))*(Input!$C$106+Input!$D$106))/1000000</f>
        <v>-0.34545108320102608</v>
      </c>
      <c r="D34" s="6">
        <f>(1-$B34)*D$30+('regional outcomes'!$B34*(('regional outcomes'!C22-C$23)*(1-Input!$B$107-Input!$B$108)+Input!$B$107*('regional outcomes'!C22-'regional outcomes'!C$24))*(Input!$C$106+Input!$D$106))/1000000</f>
        <v>-0.2573495828203739</v>
      </c>
      <c r="E34" s="6">
        <f>(1-$B34)*E$30+('regional outcomes'!$B34*(('regional outcomes'!D22-D$23)*(1-Input!$B$107-Input!$B$108)+Input!$B$107*('regional outcomes'!D22-'regional outcomes'!D$24))*(Input!$C$106+Input!$D$106))/1000000</f>
        <v>2.3990773783555706E-2</v>
      </c>
      <c r="F34" s="6">
        <f>(1-$B34)*F$30+('regional outcomes'!$B34*(('regional outcomes'!E22-E$23)*(1-Input!$B$107-Input!$B$108)+Input!$B$107*('regional outcomes'!E22-'regional outcomes'!E$24))*(Input!$C$106+Input!$D$106))/1000000</f>
        <v>0.20394427500032189</v>
      </c>
      <c r="G34" s="6">
        <f>(1-$B34)*G$30+('regional outcomes'!$B34*(('regional outcomes'!F22-F$23)*(1-Input!$B$107-Input!$B$108)+Input!$B$107*('regional outcomes'!F22-'regional outcomes'!F$24))*(Input!$C$106+Input!$D$106))/1000000</f>
        <v>3.6855565796736118</v>
      </c>
      <c r="H34" s="6">
        <f>(1-$B34)*H$30+('regional outcomes'!$B34*(('regional outcomes'!G22-G$23)*(1-Input!$B$107-Input!$B$108)+Input!$B$107*('regional outcomes'!G22-'regional outcomes'!G$24))*(Input!$C$106+Input!$D$106))/1000000</f>
        <v>5.9322424643468983</v>
      </c>
      <c r="J34" t="s">
        <v>117</v>
      </c>
      <c r="K34" s="61">
        <f>'full adoption'!B37</f>
        <v>1</v>
      </c>
      <c r="L34" s="6">
        <f>(1-$K34)*L$30+($K34*(K22-K$23)*(1-Input!$B$107-Input!$B$108)+Input!$B$107*(K22-K$24))*(Input!$E$106)/1000000</f>
        <v>-9.0687206306472854E-4</v>
      </c>
      <c r="M34" s="6">
        <f>(1-$K34)*M$30+($K34*(L22-L$23)*(1-Input!$B$107-Input!$B$108)+Input!$B$107*(L22-L$24))*(Input!$E$106)/1000000</f>
        <v>1.4278570217838564E-2</v>
      </c>
      <c r="N34" s="6">
        <f>(1-$K34)*N$30+($K34*(M22-M$23)*(1-Input!$B$107-Input!$B$108)+Input!$B$107*(M22-M$24))*(Input!$E$106)/1000000</f>
        <v>7.3188754143031221E-2</v>
      </c>
      <c r="O34" s="6">
        <f>(1-$K34)*O$30+($K34*(N22-N$23)*(1-Input!$B$107-Input!$B$108)+Input!$B$107*(N22-N$24))*(Input!$E$106)/1000000</f>
        <v>5.8800763454565655E-2</v>
      </c>
      <c r="P34" s="6">
        <f>(1-$K34)*P$30+($K34*(O22-O$23)*(1-Input!$B$107-Input!$B$108)+Input!$B$107*(O22-O$24))*(Input!$E$106)/1000000</f>
        <v>0.1761730068604396</v>
      </c>
      <c r="Q34" s="6">
        <f>(1-$K34)*Q$30+($K34*(P22-P$23)*(1-Input!$B$107-Input!$B$108)+Input!$B$107*(P22-P$24))*(Input!$E$106)/1000000</f>
        <v>0.33021670326631364</v>
      </c>
      <c r="R34" s="6"/>
      <c r="S34" t="s">
        <v>117</v>
      </c>
      <c r="T34" s="61">
        <f>'full adoption'!B37</f>
        <v>1</v>
      </c>
      <c r="U34" s="6">
        <f>(1-$T34)*U$30+($T34*(T22-T$23)*(1-Input!$B$107-Input!$B$108)+Input!$B$107*(T22-T$24))*(Input!$F$106+Input!$G$106)/1000000</f>
        <v>2.7856876909608509E-2</v>
      </c>
      <c r="V34" s="6">
        <f>(1-$T34)*V$30+($T34*(U22-U$23)*(1-Input!$B$107-Input!$B$108)+Input!$B$107*(U22-U$24))*(Input!$F$106+Input!$G$106)/1000000</f>
        <v>3.6367122774732183E-2</v>
      </c>
      <c r="W34" s="6">
        <f>(1-$T34)*W$30+($T34*(V22-V$23)*(1-Input!$B$107-Input!$B$108)+Input!$B$107*(V22-V$24))*(Input!$F$106+Input!$G$106)/1000000</f>
        <v>6.4129412264809588E-2</v>
      </c>
      <c r="X34" s="6">
        <f>(1-$T34)*X$30+($T34*(W22-W$23)*(1-Input!$B$107-Input!$B$108)+Input!$B$107*(W22-W$24))*(Input!$F$106+Input!$G$106)/1000000</f>
        <v>6.1398977973188808E-2</v>
      </c>
      <c r="Y34" s="6">
        <f>(1-$T34)*Y$30+($T34*(X22-X$23)*(1-Input!$B$107-Input!$B$108)+Input!$B$107*(X22-X$24))*(Input!$F$106+Input!$G$106)/1000000</f>
        <v>0.11561014301955537</v>
      </c>
      <c r="Z34" s="6">
        <f>(1-$T34)*Z$30+($T34*(Y22-Y$23)*(1-Input!$B$107-Input!$B$108)+Input!$B$107*(Y22-Y$24))*(Input!$F$106+Input!$G$106)/1000000</f>
        <v>0.16768879067304765</v>
      </c>
      <c r="AA34" s="6">
        <f>(1-$T34)*AA$30+($T34*(Z22-Z$23)*(1-Input!$B$107-Input!$B$108)+Input!$B$107*(Z22-Z$24))*(Input!$F$106+Input!$G$106)/1000000</f>
        <v>0.34293901384372416</v>
      </c>
    </row>
    <row r="35" spans="1:27">
      <c r="K35" s="61"/>
      <c r="L35" s="6"/>
      <c r="M35" s="6"/>
      <c r="N35" s="6"/>
      <c r="O35" s="6"/>
      <c r="P35" s="6"/>
      <c r="Q35" s="6"/>
      <c r="R35" s="6"/>
    </row>
    <row r="36" spans="1:27">
      <c r="K36" s="61"/>
      <c r="L36" s="6"/>
      <c r="M36" s="6"/>
      <c r="N36" s="6"/>
      <c r="O36" s="6"/>
      <c r="P36" s="6"/>
    </row>
    <row r="37" spans="1:27">
      <c r="K37" s="3"/>
    </row>
    <row r="38" spans="1:27">
      <c r="B38" s="233" t="s">
        <v>465</v>
      </c>
      <c r="C38" s="233"/>
      <c r="D38" s="233"/>
      <c r="E38" s="233"/>
      <c r="K38" s="61"/>
      <c r="L38" s="63"/>
      <c r="M38" s="26"/>
      <c r="N38" s="26"/>
    </row>
    <row r="39" spans="1:27" ht="42.95" customHeight="1">
      <c r="B39" s="241" t="s">
        <v>755</v>
      </c>
      <c r="C39" s="241"/>
      <c r="D39" s="241"/>
      <c r="E39" s="241"/>
      <c r="K39" s="61"/>
      <c r="L39" s="63"/>
      <c r="M39" s="26"/>
      <c r="N39" s="26"/>
    </row>
    <row r="40" spans="1:27">
      <c r="B40" s="3" t="s">
        <v>822</v>
      </c>
      <c r="C40" s="3" t="s">
        <v>449</v>
      </c>
      <c r="D40" s="3" t="s">
        <v>459</v>
      </c>
      <c r="E40" s="3" t="s">
        <v>541</v>
      </c>
      <c r="K40" s="61"/>
      <c r="L40" s="29"/>
      <c r="M40" s="26"/>
      <c r="N40" s="26"/>
    </row>
    <row r="41" spans="1:27">
      <c r="K41" s="61"/>
      <c r="L41" s="29"/>
      <c r="M41" s="26"/>
      <c r="N41" s="26"/>
    </row>
    <row r="42" spans="1:27">
      <c r="A42" t="s">
        <v>113</v>
      </c>
      <c r="B42" s="6">
        <f>(Input!$C$111*'regional outcomes'!E18+Input!$D$111*'regional outcomes'!B18+Input!$E$111*'regional outcomes'!O18+Input!$F$111*'regional outcomes'!X18+Input!$G$111*'regional outcomes'!Y18)</f>
        <v>6.9850289775689207</v>
      </c>
      <c r="C42" s="6">
        <f>(Input!$C$111*'regional outcomes'!D18+Input!$D$111*'regional outcomes'!B18+Input!$E$111*'regional outcomes'!M18+Input!$F$111*'regional outcomes'!V18+Input!$G$111*'regional outcomes'!W18)</f>
        <v>5.0023173166820678</v>
      </c>
      <c r="D42" s="6">
        <f>(Input!$C$111*'regional outcomes'!D18+Input!$D$111*'regional outcomes'!B18+Input!$E$111*'regional outcomes'!N18+Input!$F$111*'regional outcomes'!X18+Input!$G$111*'regional outcomes'!X18)</f>
        <v>5.3875384715422134</v>
      </c>
      <c r="E42" s="6">
        <f>(Input!$C$111*'regional outcomes'!F18+Input!$D$111*'regional outcomes'!F18+Input!$E$111*'regional outcomes'!P18+Input!$F$111*'regional outcomes'!Z18+Input!$G$111*'regional outcomes'!Z18)</f>
        <v>9.9806066641275795</v>
      </c>
      <c r="K42" s="61"/>
      <c r="L42" s="29"/>
      <c r="M42" s="26"/>
      <c r="N42" s="26"/>
    </row>
    <row r="43" spans="1:27">
      <c r="A43" t="s">
        <v>114</v>
      </c>
      <c r="B43" s="6">
        <f>(Input!$C$111*'regional outcomes'!E19+Input!$D$111*'regional outcomes'!B19+Input!$E$111*'regional outcomes'!O19+Input!$F$111*'regional outcomes'!X19+Input!$G$111*'regional outcomes'!Y19)</f>
        <v>1.0244986345516411</v>
      </c>
      <c r="C43" s="6">
        <f>(Input!$C$111*'regional outcomes'!D19+Input!$D$111*'regional outcomes'!B19+Input!$E$111*'regional outcomes'!M19+Input!$F$111*'regional outcomes'!V19+Input!$G$111*'regional outcomes'!W19)</f>
        <v>1.0244986345516411</v>
      </c>
      <c r="D43" s="6">
        <f>(Input!$C$111*'regional outcomes'!D19+Input!$D$111*'regional outcomes'!B19+Input!$E$111*'regional outcomes'!N19+Input!$F$111*'regional outcomes'!X19+Input!$G$111*'regional outcomes'!X19)</f>
        <v>1.0244986345516411</v>
      </c>
      <c r="E43" s="6">
        <f>(Input!$C$111*'regional outcomes'!F19+Input!$D$111*'regional outcomes'!F19+Input!$E$111*'regional outcomes'!P19+Input!$F$111*'regional outcomes'!Z19+Input!$G$111*'regional outcomes'!Z19)</f>
        <v>1.0244986345516411</v>
      </c>
      <c r="K43" s="61"/>
      <c r="L43" s="29"/>
      <c r="M43" s="26"/>
      <c r="N43" s="26"/>
    </row>
    <row r="44" spans="1:27">
      <c r="A44" t="s">
        <v>115</v>
      </c>
      <c r="B44" s="6">
        <f>(Input!$C$111*'regional outcomes'!E20+Input!$D$111*'regional outcomes'!B20+Input!$E$111*'regional outcomes'!O20+Input!$F$111*'regional outcomes'!X20+Input!$G$111*'regional outcomes'!Y20)</f>
        <v>2.094422323381727</v>
      </c>
      <c r="C44" s="6">
        <f>(Input!$C$111*'regional outcomes'!D20+Input!$D$111*'regional outcomes'!B20+Input!$E$111*'regional outcomes'!M20+Input!$F$111*'regional outcomes'!V20+Input!$G$111*'regional outcomes'!W20)</f>
        <v>0.13832747642932527</v>
      </c>
      <c r="D44" s="6">
        <f>(Input!$C$111*'regional outcomes'!D20+Input!$D$111*'regional outcomes'!B20+Input!$E$111*'regional outcomes'!N20+Input!$F$111*'regional outcomes'!X20+Input!$G$111*'regional outcomes'!X20)</f>
        <v>0.49693181735501946</v>
      </c>
      <c r="E44" s="6">
        <f>(Input!$C$111*'regional outcomes'!F20+Input!$D$111*'regional outcomes'!F20+Input!$E$111*'regional outcomes'!P20+Input!$F$111*'regional outcomes'!Z20+Input!$G$111*'regional outcomes'!Z20)</f>
        <v>4.9806133281020015</v>
      </c>
      <c r="K44" s="61"/>
      <c r="L44" s="29"/>
      <c r="M44" s="26"/>
      <c r="N44" s="26"/>
    </row>
    <row r="45" spans="1:27">
      <c r="A45" t="s">
        <v>116</v>
      </c>
      <c r="B45" s="6">
        <f>(Input!$C$111*'regional outcomes'!E21+Input!$D$111*'regional outcomes'!B21+Input!$E$111*'regional outcomes'!O21+Input!$F$111*'regional outcomes'!X21+Input!$G$111*'regional outcomes'!Y21)</f>
        <v>0.11024449205346656</v>
      </c>
      <c r="C45" s="6">
        <f>(Input!$C$111*'regional outcomes'!D21+Input!$D$111*'regional outcomes'!B21+Input!$E$111*'regional outcomes'!M21+Input!$F$111*'regional outcomes'!V21+Input!$G$111*'regional outcomes'!W21)</f>
        <v>0</v>
      </c>
      <c r="D45" s="6">
        <f>(Input!$C$111*'regional outcomes'!D21+Input!$D$111*'regional outcomes'!B21+Input!$E$111*'regional outcomes'!N21+Input!$F$111*'regional outcomes'!X21+Input!$G$111*'regional outcomes'!X21)</f>
        <v>0</v>
      </c>
      <c r="E45" s="6">
        <f>(Input!$C$111*'regional outcomes'!F21+Input!$D$111*'regional outcomes'!F21+Input!$E$111*'regional outcomes'!P21+Input!$F$111*'regional outcomes'!Z21+Input!$G$111*'regional outcomes'!Z21)</f>
        <v>0.73507218689754428</v>
      </c>
      <c r="K45" s="61"/>
      <c r="L45" s="29"/>
      <c r="M45" s="26"/>
      <c r="N45" s="26"/>
    </row>
    <row r="46" spans="1:27">
      <c r="A46" t="s">
        <v>715</v>
      </c>
      <c r="B46" s="6">
        <f>(Input!$C$111*'regional outcomes'!E22+Input!$D$111*'regional outcomes'!B22+Input!$E$111*'regional outcomes'!O22+Input!$F$111*'regional outcomes'!X22+Input!$G$111*'regional outcomes'!Y22)</f>
        <v>2.442104748193771</v>
      </c>
      <c r="C46" s="6">
        <f>(Input!$C$111*'regional outcomes'!D22+Input!$D$111*'regional outcomes'!B22+Input!$E$111*'regional outcomes'!M22+Input!$F$111*'regional outcomes'!V22+Input!$G$111*'regional outcomes'!W22)</f>
        <v>2.1117591584866422</v>
      </c>
      <c r="D46" s="6">
        <f>(Input!$C$111*'regional outcomes'!D22+Input!$D$111*'regional outcomes'!B22+Input!$E$111*'regional outcomes'!N22+Input!$F$111*'regional outcomes'!X22+Input!$G$111*'regional outcomes'!X22)</f>
        <v>2.1738419327273926</v>
      </c>
      <c r="E46" s="6">
        <f>(Input!$C$111*'regional outcomes'!F22+Input!$D$111*'regional outcomes'!F22+Input!$E$111*'regional outcomes'!P22+Input!$F$111*'regional outcomes'!Z22+Input!$G$111*'regional outcomes'!Z22)</f>
        <v>3.8437349524808275</v>
      </c>
      <c r="K46" s="61"/>
      <c r="L46" s="29"/>
      <c r="M46" s="26"/>
      <c r="N46" s="26"/>
      <c r="O46" s="26"/>
      <c r="P46" s="26"/>
    </row>
    <row r="47" spans="1:27">
      <c r="A47" t="s">
        <v>428</v>
      </c>
      <c r="B47" s="6">
        <f>(Input!$C$111*'regional outcomes'!E23+Input!$D$111*'regional outcomes'!B23+Input!$E$111*'regional outcomes'!O23+Input!$F$111*'regional outcomes'!X23+Input!$G$111*'regional outcomes'!Y23)</f>
        <v>0.67199910436183774</v>
      </c>
      <c r="C47" s="6">
        <f>(Input!$C$111*'regional outcomes'!D23+Input!$D$111*'regional outcomes'!B23+Input!$E$111*'regional outcomes'!M23+Input!$F$111*'regional outcomes'!V23+Input!$G$111*'regional outcomes'!W23)</f>
        <v>0.67199910436183774</v>
      </c>
      <c r="D47" s="6">
        <f>(Input!$C$111*'regional outcomes'!D23+Input!$D$111*'regional outcomes'!B23+Input!$E$111*'regional outcomes'!N23+Input!$F$111*'regional outcomes'!X23+Input!$G$111*'regional outcomes'!X23)</f>
        <v>0.67199910436183774</v>
      </c>
      <c r="E47" s="6">
        <f>(Input!$C$111*'regional outcomes'!F23+Input!$D$111*'regional outcomes'!F23+Input!$E$111*'regional outcomes'!P23+Input!$F$111*'regional outcomes'!Z23+Input!$G$111*'regional outcomes'!Z23)</f>
        <v>0.67199910436183774</v>
      </c>
      <c r="K47" s="61"/>
      <c r="L47" s="29"/>
      <c r="M47" s="26"/>
      <c r="N47" s="26"/>
    </row>
    <row r="48" spans="1:27">
      <c r="A48" t="s">
        <v>429</v>
      </c>
      <c r="B48" s="6">
        <f>(Input!$C$111*'regional outcomes'!E24+Input!$D$111*'regional outcomes'!B24+Input!$E$111*'regional outcomes'!O24+Input!$F$111*'regional outcomes'!X24+Input!$G$111*'regional outcomes'!Y24)</f>
        <v>10.607883808089493</v>
      </c>
      <c r="C48" s="6">
        <f>(Input!$C$111*'regional outcomes'!D24+Input!$D$111*'regional outcomes'!B24+Input!$E$111*'regional outcomes'!M24+Input!$F$111*'regional outcomes'!V24+Input!$G$111*'regional outcomes'!W24)</f>
        <v>9.2197196927214673</v>
      </c>
      <c r="D48" s="6">
        <f>(Input!$C$111*'regional outcomes'!D24+Input!$D$111*'regional outcomes'!B24+Input!$E$111*'regional outcomes'!N24+Input!$F$111*'regional outcomes'!X24+Input!$G$111*'regional outcomes'!X24)</f>
        <v>9.5270210381343325</v>
      </c>
      <c r="E48" s="6">
        <f>(Input!$C$111*'regional outcomes'!F24+Input!$D$111*'regional outcomes'!F24+Input!$E$111*'regional outcomes'!P24+Input!$F$111*'regional outcomes'!Z24+Input!$G$111*'regional outcomes'!Z24)</f>
        <v>12.16817064847919</v>
      </c>
    </row>
  </sheetData>
  <mergeCells count="12">
    <mergeCell ref="A27:H27"/>
    <mergeCell ref="B38:E38"/>
    <mergeCell ref="B39:E39"/>
    <mergeCell ref="S2:X2"/>
    <mergeCell ref="S15:X15"/>
    <mergeCell ref="J26:O26"/>
    <mergeCell ref="S26:X26"/>
    <mergeCell ref="A2:G2"/>
    <mergeCell ref="A15:G15"/>
    <mergeCell ref="A26:H26"/>
    <mergeCell ref="J2:O2"/>
    <mergeCell ref="J15:O1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AA7C6-B6C7-4E27-800B-A578DF31646A}">
  <dimension ref="A2:H37"/>
  <sheetViews>
    <sheetView topLeftCell="C1" zoomScale="98" zoomScaleNormal="98" workbookViewId="0">
      <selection activeCell="C15" sqref="C15"/>
    </sheetView>
  </sheetViews>
  <sheetFormatPr defaultRowHeight="15"/>
  <cols>
    <col min="1" max="1" width="25.7109375" customWidth="1"/>
    <col min="2" max="2" width="9.140625" bestFit="1" customWidth="1"/>
    <col min="4" max="4" width="19" customWidth="1"/>
  </cols>
  <sheetData>
    <row r="2" spans="1:8" ht="43.5" customHeight="1">
      <c r="A2" s="243" t="s">
        <v>756</v>
      </c>
      <c r="B2" s="243"/>
      <c r="C2" s="243"/>
      <c r="D2" s="229" t="s">
        <v>808</v>
      </c>
    </row>
    <row r="3" spans="1:8">
      <c r="B3" t="s">
        <v>537</v>
      </c>
    </row>
    <row r="4" spans="1:8">
      <c r="A4" t="str">
        <f>'regional outcomes'!A18</f>
        <v>ASHP +HPWH</v>
      </c>
      <c r="B4" s="6">
        <f>'regional outcomes'!C42</f>
        <v>5.0023173166820678</v>
      </c>
      <c r="G4" s="6"/>
      <c r="H4" s="6"/>
    </row>
    <row r="5" spans="1:8">
      <c r="A5" t="str">
        <f>'regional outcomes'!A19</f>
        <v>ASHP with ETS for peak hours + HPWH</v>
      </c>
      <c r="B5" s="6">
        <f>'regional outcomes'!C43</f>
        <v>1.0244986345516411</v>
      </c>
      <c r="G5" s="6"/>
      <c r="H5" s="6"/>
    </row>
    <row r="6" spans="1:8">
      <c r="A6" t="str">
        <f>'regional outcomes'!A20</f>
        <v>ASHP/HPWH powered with home batteries</v>
      </c>
      <c r="B6" s="6">
        <f>'regional outcomes'!C44</f>
        <v>0.13832747642932527</v>
      </c>
      <c r="G6" s="6"/>
      <c r="H6" s="6"/>
    </row>
    <row r="7" spans="1:8">
      <c r="A7" t="str">
        <f>'regional outcomes'!A21</f>
        <v>ASHP/HPWH powered with EV battery</v>
      </c>
      <c r="B7" s="6">
        <f>'regional outcomes'!C45</f>
        <v>0</v>
      </c>
      <c r="G7" s="6"/>
      <c r="H7" s="6"/>
    </row>
    <row r="8" spans="1:8">
      <c r="A8" t="str">
        <f>'regional outcomes'!A22</f>
        <v>GSHP/HPWH</v>
      </c>
      <c r="B8" s="6">
        <f>'regional outcomes'!C46</f>
        <v>2.1117591584866422</v>
      </c>
      <c r="G8" s="6"/>
      <c r="H8" s="6"/>
    </row>
    <row r="9" spans="1:8">
      <c r="A9" t="str">
        <f>'regional outcomes'!A23</f>
        <v>Fossil gas space and water heating</v>
      </c>
      <c r="B9" s="6">
        <f>'regional outcomes'!C47</f>
        <v>0.67199910436183774</v>
      </c>
      <c r="G9" s="6"/>
      <c r="H9" s="6"/>
    </row>
    <row r="10" spans="1:8">
      <c r="A10" t="str">
        <f>'regional outcomes'!A24</f>
        <v>Electric resistance space and water heating</v>
      </c>
      <c r="B10" s="6">
        <f>'regional outcomes'!C48</f>
        <v>9.2197196927214673</v>
      </c>
      <c r="G10" s="6"/>
      <c r="H10" s="6"/>
    </row>
    <row r="16" spans="1:8" ht="14.45" customHeight="1"/>
    <row r="27" spans="2:5">
      <c r="D27" s="57"/>
      <c r="E27" s="6"/>
    </row>
    <row r="31" spans="2:5">
      <c r="B31" s="169"/>
      <c r="C31" s="17"/>
      <c r="E31" s="17"/>
    </row>
    <row r="32" spans="2:5">
      <c r="B32" s="169"/>
      <c r="C32" s="17"/>
    </row>
    <row r="33" spans="2:4">
      <c r="B33" s="169"/>
      <c r="C33" s="17"/>
    </row>
    <row r="34" spans="2:4">
      <c r="B34" s="169"/>
      <c r="C34" s="17"/>
    </row>
    <row r="35" spans="2:4">
      <c r="B35" s="169"/>
      <c r="C35" s="17"/>
      <c r="D35" s="17"/>
    </row>
    <row r="36" spans="2:4">
      <c r="B36" s="169"/>
      <c r="C36" s="17"/>
      <c r="D36" s="17"/>
    </row>
    <row r="37" spans="2:4">
      <c r="B37" s="169"/>
      <c r="C37" s="17"/>
      <c r="D37" s="17"/>
    </row>
  </sheetData>
  <mergeCells count="1">
    <mergeCell ref="A2:C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6D983-6E52-418D-8EDC-063E66764F92}">
  <dimension ref="A2:H37"/>
  <sheetViews>
    <sheetView topLeftCell="A2" zoomScale="104" zoomScaleNormal="104" workbookViewId="0">
      <selection activeCell="D2" sqref="D2"/>
    </sheetView>
  </sheetViews>
  <sheetFormatPr defaultRowHeight="15"/>
  <cols>
    <col min="1" max="1" width="25.7109375" customWidth="1"/>
    <col min="2" max="2" width="9.140625" bestFit="1" customWidth="1"/>
    <col min="4" max="4" width="20.28515625" customWidth="1"/>
  </cols>
  <sheetData>
    <row r="2" spans="1:8" ht="31.5" customHeight="1">
      <c r="A2" s="243" t="s">
        <v>756</v>
      </c>
      <c r="B2" s="243"/>
      <c r="C2" s="243"/>
      <c r="D2" s="229" t="s">
        <v>808</v>
      </c>
    </row>
    <row r="3" spans="1:8">
      <c r="B3" t="s">
        <v>537</v>
      </c>
    </row>
    <row r="4" spans="1:8">
      <c r="A4" t="str">
        <f>'regional outcomes'!A18</f>
        <v>ASHP +HPWH</v>
      </c>
      <c r="B4" s="6">
        <f>'regional outcomes'!C42</f>
        <v>5.0023173166820678</v>
      </c>
      <c r="G4" s="6"/>
      <c r="H4" s="6"/>
    </row>
    <row r="5" spans="1:8">
      <c r="A5" t="str">
        <f>'regional outcomes'!A19</f>
        <v>ASHP with ETS for peak hours + HPWH</v>
      </c>
      <c r="B5" s="6">
        <f>'regional outcomes'!C43</f>
        <v>1.0244986345516411</v>
      </c>
      <c r="G5" s="6"/>
      <c r="H5" s="6"/>
    </row>
    <row r="6" spans="1:8">
      <c r="A6" t="str">
        <f>'regional outcomes'!A20</f>
        <v>ASHP/HPWH powered with home batteries</v>
      </c>
      <c r="B6" s="6">
        <f>'regional outcomes'!C44</f>
        <v>0.13832747642932527</v>
      </c>
      <c r="G6" s="6"/>
      <c r="H6" s="6"/>
    </row>
    <row r="7" spans="1:8">
      <c r="A7" t="str">
        <f>'regional outcomes'!A21</f>
        <v>ASHP/HPWH powered with EV battery</v>
      </c>
      <c r="B7" s="6">
        <f>'regional outcomes'!C45</f>
        <v>0</v>
      </c>
      <c r="G7" s="6"/>
      <c r="H7" s="6"/>
    </row>
    <row r="8" spans="1:8">
      <c r="A8" t="str">
        <f>'regional outcomes'!A22</f>
        <v>GSHP/HPWH</v>
      </c>
      <c r="B8" s="6">
        <f>'regional outcomes'!C46</f>
        <v>2.1117591584866422</v>
      </c>
      <c r="G8" s="6"/>
      <c r="H8" s="6"/>
    </row>
    <row r="9" spans="1:8">
      <c r="A9" t="str">
        <f>'regional outcomes'!A23</f>
        <v>Fossil gas space and water heating</v>
      </c>
      <c r="B9" s="6">
        <f>'regional outcomes'!C47</f>
        <v>0.67199910436183774</v>
      </c>
      <c r="G9" s="6"/>
      <c r="H9" s="6"/>
    </row>
    <row r="10" spans="1:8">
      <c r="A10" t="str">
        <f>'regional outcomes'!A24</f>
        <v>Electric resistance space and water heating</v>
      </c>
      <c r="B10" s="6">
        <f>'regional outcomes'!C48</f>
        <v>9.2197196927214673</v>
      </c>
      <c r="G10" s="6"/>
      <c r="H10" s="6"/>
    </row>
    <row r="17" spans="2:5">
      <c r="B17" s="244"/>
      <c r="C17" s="244"/>
      <c r="D17" s="244"/>
      <c r="E17" s="244"/>
    </row>
    <row r="18" spans="2:5">
      <c r="B18" s="3"/>
      <c r="C18" s="3"/>
      <c r="D18" s="3"/>
      <c r="E18" s="3"/>
    </row>
    <row r="20" spans="2:5">
      <c r="B20" s="6"/>
      <c r="C20" s="6"/>
      <c r="D20" s="6"/>
      <c r="E20" s="6"/>
    </row>
    <row r="21" spans="2:5">
      <c r="B21" s="6"/>
      <c r="C21" s="6"/>
      <c r="D21" s="6"/>
      <c r="E21" s="6"/>
    </row>
    <row r="22" spans="2:5">
      <c r="B22" s="6"/>
      <c r="C22" s="6"/>
      <c r="D22" s="6"/>
      <c r="E22" s="6"/>
    </row>
    <row r="23" spans="2:5">
      <c r="B23" s="6"/>
      <c r="C23" s="6"/>
      <c r="D23" s="6"/>
      <c r="E23" s="6"/>
    </row>
    <row r="24" spans="2:5">
      <c r="B24" s="6"/>
      <c r="C24" s="6"/>
      <c r="D24" s="6"/>
      <c r="E24" s="6"/>
    </row>
    <row r="25" spans="2:5">
      <c r="B25" s="6"/>
      <c r="C25" s="6"/>
      <c r="D25" s="6"/>
      <c r="E25" s="6"/>
    </row>
    <row r="26" spans="2:5">
      <c r="B26" s="6"/>
      <c r="C26" s="6"/>
      <c r="D26" s="6"/>
      <c r="E26" s="6"/>
    </row>
    <row r="27" spans="2:5">
      <c r="D27" s="57"/>
      <c r="E27" s="6"/>
    </row>
    <row r="31" spans="2:5">
      <c r="B31" s="169"/>
      <c r="C31" s="17"/>
      <c r="E31" s="17"/>
    </row>
    <row r="32" spans="2:5">
      <c r="B32" s="169"/>
      <c r="C32" s="17"/>
    </row>
    <row r="33" spans="2:4">
      <c r="B33" s="169"/>
      <c r="C33" s="17"/>
    </row>
    <row r="34" spans="2:4">
      <c r="B34" s="169"/>
      <c r="C34" s="17"/>
    </row>
    <row r="35" spans="2:4">
      <c r="B35" s="169"/>
      <c r="C35" s="17"/>
      <c r="D35" s="17"/>
    </row>
    <row r="36" spans="2:4">
      <c r="B36" s="169"/>
      <c r="C36" s="17"/>
      <c r="D36" s="17"/>
    </row>
    <row r="37" spans="2:4">
      <c r="B37" s="169"/>
      <c r="C37" s="17"/>
      <c r="D37" s="17"/>
    </row>
  </sheetData>
  <mergeCells count="2">
    <mergeCell ref="B17:E17"/>
    <mergeCell ref="A2:C2"/>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40819-8A37-48EC-834E-47EA5028CDBC}">
  <dimension ref="A2:AG34"/>
  <sheetViews>
    <sheetView zoomScale="96" zoomScaleNormal="96" workbookViewId="0">
      <selection activeCell="B18" sqref="B18"/>
    </sheetView>
  </sheetViews>
  <sheetFormatPr defaultRowHeight="15"/>
  <cols>
    <col min="6" max="6" width="22.28515625" customWidth="1"/>
    <col min="10" max="10" width="12.7109375" bestFit="1" customWidth="1"/>
  </cols>
  <sheetData>
    <row r="2" spans="1:33" ht="27.95" customHeight="1">
      <c r="A2" s="243" t="s">
        <v>756</v>
      </c>
      <c r="B2" s="243"/>
      <c r="C2" s="243"/>
    </row>
    <row r="3" spans="1:33">
      <c r="A3" t="s">
        <v>504</v>
      </c>
    </row>
    <row r="4" spans="1:33">
      <c r="A4" t="s">
        <v>585</v>
      </c>
      <c r="B4" s="6">
        <f>'steady adoption'!E6</f>
        <v>8.7931228560023236</v>
      </c>
      <c r="Q4" s="6"/>
      <c r="AE4" s="6"/>
    </row>
    <row r="5" spans="1:33">
      <c r="B5" t="s">
        <v>581</v>
      </c>
      <c r="C5" t="s">
        <v>584</v>
      </c>
      <c r="D5" t="s">
        <v>580</v>
      </c>
    </row>
    <row r="6" spans="1:33">
      <c r="A6" t="s">
        <v>745</v>
      </c>
      <c r="C6" s="6">
        <f>'steady adoption'!E6</f>
        <v>8.7931228560023236</v>
      </c>
      <c r="E6" s="6"/>
      <c r="H6" s="6"/>
      <c r="L6" s="57"/>
      <c r="M6" s="57"/>
      <c r="N6" s="57"/>
      <c r="O6" s="57"/>
      <c r="R6" s="6"/>
      <c r="S6" s="6"/>
      <c r="AF6" s="6"/>
      <c r="AG6" s="6"/>
    </row>
    <row r="7" spans="1:33">
      <c r="A7" t="s">
        <v>747</v>
      </c>
      <c r="C7" s="6">
        <f>C20*Input!$B$106/1000000</f>
        <v>18.766268448292529</v>
      </c>
      <c r="D7" s="6">
        <f t="shared" ref="D7:D11" si="0">C7-B$4</f>
        <v>9.973145592290205</v>
      </c>
      <c r="H7" s="6"/>
      <c r="K7" s="6"/>
      <c r="Q7" s="57"/>
      <c r="R7" s="6"/>
      <c r="S7" s="6"/>
      <c r="AE7" s="57"/>
      <c r="AF7" s="6"/>
      <c r="AG7" s="6"/>
    </row>
    <row r="8" spans="1:33">
      <c r="A8" t="s">
        <v>692</v>
      </c>
      <c r="B8" s="57">
        <v>1</v>
      </c>
      <c r="C8" s="6">
        <f>(C21*B8+C$20*(1-B8))*Input!B$106/1000000</f>
        <v>3.8434219949999999</v>
      </c>
      <c r="D8" s="6">
        <f t="shared" si="0"/>
        <v>-4.9497008610023236</v>
      </c>
      <c r="H8" s="6"/>
      <c r="K8" s="6"/>
      <c r="Q8" s="57"/>
      <c r="R8" s="6"/>
      <c r="S8" s="6"/>
      <c r="AE8" s="57"/>
      <c r="AF8" s="6"/>
      <c r="AG8" s="6"/>
    </row>
    <row r="9" spans="1:33">
      <c r="A9" t="s">
        <v>708</v>
      </c>
      <c r="B9" s="57">
        <v>1</v>
      </c>
      <c r="C9" s="6">
        <f>(C22*B9+C$20*(1-B9))*Input!B$106/1000000</f>
        <v>0.51893760273676026</v>
      </c>
      <c r="D9" s="6">
        <f t="shared" si="0"/>
        <v>-8.2741852532655642</v>
      </c>
      <c r="H9" s="6"/>
      <c r="K9" s="6"/>
      <c r="Q9" s="57"/>
      <c r="R9" s="6"/>
      <c r="S9" s="6"/>
      <c r="AE9" s="57"/>
      <c r="AF9" s="6"/>
      <c r="AG9" s="6"/>
    </row>
    <row r="10" spans="1:33">
      <c r="A10" t="s">
        <v>693</v>
      </c>
      <c r="B10" s="57">
        <v>1</v>
      </c>
      <c r="C10" s="6">
        <f>(C23*B10+C$20*(1-B10))*Input!B$106/1000000</f>
        <v>0</v>
      </c>
      <c r="D10" s="6">
        <f t="shared" si="0"/>
        <v>-8.7931228560023236</v>
      </c>
      <c r="H10" s="6"/>
      <c r="Q10" s="57"/>
      <c r="R10" s="6"/>
      <c r="S10" s="6"/>
      <c r="AE10" s="57"/>
      <c r="AF10" s="6"/>
      <c r="AG10" s="6"/>
    </row>
    <row r="11" spans="1:33">
      <c r="A11" t="s">
        <v>746</v>
      </c>
      <c r="B11" s="57">
        <v>1</v>
      </c>
      <c r="C11" s="6">
        <f>(C24*B11+C$20*(1-B11))*Input!B$106/1000000</f>
        <v>7.9222961594500152</v>
      </c>
      <c r="D11" s="6">
        <f t="shared" si="0"/>
        <v>-0.87082669655230838</v>
      </c>
      <c r="H11" s="6"/>
      <c r="Q11" s="57"/>
      <c r="R11" s="6"/>
      <c r="S11" s="6"/>
      <c r="AE11" s="57"/>
      <c r="AF11" s="6"/>
      <c r="AG11" s="6"/>
    </row>
    <row r="15" spans="1:33">
      <c r="A15" s="68"/>
      <c r="D15" s="6"/>
    </row>
    <row r="17" spans="1:10" ht="30">
      <c r="B17" s="233" t="s">
        <v>465</v>
      </c>
      <c r="C17" s="233"/>
      <c r="D17" s="233"/>
      <c r="E17" s="233"/>
      <c r="F17" s="229" t="s">
        <v>808</v>
      </c>
      <c r="G17" s="240"/>
      <c r="H17" s="240"/>
      <c r="I17" s="240"/>
      <c r="J17" s="240"/>
    </row>
    <row r="18" spans="1:10">
      <c r="B18" s="3" t="s">
        <v>822</v>
      </c>
      <c r="C18" s="3" t="s">
        <v>449</v>
      </c>
      <c r="D18" s="3" t="s">
        <v>459</v>
      </c>
      <c r="E18" s="3" t="s">
        <v>541</v>
      </c>
      <c r="F18" s="3"/>
      <c r="G18" s="3"/>
      <c r="H18" s="3"/>
      <c r="I18" s="3"/>
      <c r="J18" s="3"/>
    </row>
    <row r="20" spans="1:10">
      <c r="A20" t="s">
        <v>113</v>
      </c>
      <c r="B20" s="6">
        <f>'regional outcomes'!B42</f>
        <v>6.9850289775689207</v>
      </c>
      <c r="C20" s="6">
        <f>'regional outcomes'!C42</f>
        <v>5.0023173166820678</v>
      </c>
      <c r="D20" s="6">
        <f>'regional outcomes'!D42</f>
        <v>5.3875384715422134</v>
      </c>
      <c r="E20" s="6">
        <f>'regional outcomes'!E42</f>
        <v>9.9806066641275795</v>
      </c>
      <c r="F20" s="6"/>
      <c r="G20" s="6"/>
      <c r="H20" s="6"/>
      <c r="I20" s="6"/>
      <c r="J20" s="6"/>
    </row>
    <row r="21" spans="1:10">
      <c r="A21" t="s">
        <v>114</v>
      </c>
      <c r="B21" s="6">
        <f>'regional outcomes'!B43</f>
        <v>1.0244986345516411</v>
      </c>
      <c r="C21" s="6">
        <f>'regional outcomes'!C43</f>
        <v>1.0244986345516411</v>
      </c>
      <c r="D21" s="6">
        <f>'regional outcomes'!D43</f>
        <v>1.0244986345516411</v>
      </c>
      <c r="E21" s="6">
        <f>'regional outcomes'!E43</f>
        <v>1.0244986345516411</v>
      </c>
      <c r="F21" s="6"/>
      <c r="G21" s="6"/>
      <c r="H21" s="6"/>
      <c r="I21" s="6"/>
      <c r="J21" s="6"/>
    </row>
    <row r="22" spans="1:10">
      <c r="A22" t="s">
        <v>115</v>
      </c>
      <c r="B22" s="6">
        <f>'regional outcomes'!B44</f>
        <v>2.094422323381727</v>
      </c>
      <c r="C22" s="6">
        <f>'regional outcomes'!C44</f>
        <v>0.13832747642932527</v>
      </c>
      <c r="D22" s="6">
        <f>'regional outcomes'!D44</f>
        <v>0.49693181735501946</v>
      </c>
      <c r="E22" s="6">
        <f>'regional outcomes'!E44</f>
        <v>4.9806133281020015</v>
      </c>
      <c r="F22" s="6"/>
      <c r="G22" s="6"/>
      <c r="H22" s="6"/>
      <c r="I22" s="6"/>
      <c r="J22" s="6"/>
    </row>
    <row r="23" spans="1:10">
      <c r="A23" t="s">
        <v>116</v>
      </c>
      <c r="B23" s="6">
        <f>'regional outcomes'!B45</f>
        <v>0.11024449205346656</v>
      </c>
      <c r="C23" s="6">
        <f>'regional outcomes'!C45</f>
        <v>0</v>
      </c>
      <c r="D23" s="6">
        <f>'regional outcomes'!D45</f>
        <v>0</v>
      </c>
      <c r="E23" s="6">
        <f>'regional outcomes'!E45</f>
        <v>0.73507218689754428</v>
      </c>
      <c r="F23" s="6"/>
      <c r="G23" s="6"/>
      <c r="H23" s="6"/>
      <c r="I23" s="6"/>
      <c r="J23" s="6"/>
    </row>
    <row r="24" spans="1:10">
      <c r="A24" t="s">
        <v>117</v>
      </c>
      <c r="B24" s="6">
        <f>'regional outcomes'!B46</f>
        <v>2.442104748193771</v>
      </c>
      <c r="C24" s="6">
        <f>'regional outcomes'!C46</f>
        <v>2.1117591584866422</v>
      </c>
      <c r="D24" s="6">
        <f>'regional outcomes'!D46</f>
        <v>2.1738419327273926</v>
      </c>
      <c r="E24" s="6">
        <f>'regional outcomes'!E46</f>
        <v>3.8437349524808275</v>
      </c>
      <c r="F24" s="6"/>
      <c r="G24" s="6"/>
      <c r="H24" s="6"/>
      <c r="I24" s="6"/>
      <c r="J24" s="6"/>
    </row>
    <row r="25" spans="1:10">
      <c r="A25" t="s">
        <v>428</v>
      </c>
      <c r="B25" s="6">
        <f>'regional outcomes'!B47</f>
        <v>0.67199910436183774</v>
      </c>
      <c r="C25" s="6">
        <f>'regional outcomes'!C47</f>
        <v>0.67199910436183774</v>
      </c>
      <c r="D25" s="6">
        <f>'regional outcomes'!D47</f>
        <v>0.67199910436183774</v>
      </c>
      <c r="E25" s="6">
        <f>'regional outcomes'!E47</f>
        <v>0.67199910436183774</v>
      </c>
      <c r="F25" s="6"/>
    </row>
    <row r="26" spans="1:10">
      <c r="A26" t="s">
        <v>429</v>
      </c>
      <c r="B26" s="6">
        <f>'regional outcomes'!B48</f>
        <v>10.607883808089493</v>
      </c>
      <c r="C26" s="6">
        <f>'regional outcomes'!C48</f>
        <v>9.2197196927214673</v>
      </c>
      <c r="D26" s="6">
        <f>'regional outcomes'!D48</f>
        <v>9.5270210381343325</v>
      </c>
      <c r="E26" s="6">
        <f>'regional outcomes'!E48</f>
        <v>12.16817064847919</v>
      </c>
      <c r="F26" s="6"/>
    </row>
    <row r="27" spans="1:10">
      <c r="D27" s="57"/>
      <c r="E27" s="6"/>
      <c r="F27" s="6"/>
      <c r="G27" s="6"/>
      <c r="H27" s="6"/>
      <c r="I27" s="6"/>
    </row>
    <row r="28" spans="1:10">
      <c r="A28" s="245"/>
      <c r="B28" s="245"/>
      <c r="C28" s="245"/>
      <c r="D28" s="245"/>
      <c r="E28" s="245"/>
      <c r="F28" s="245"/>
      <c r="G28" s="245"/>
      <c r="H28" s="245"/>
      <c r="I28" s="245"/>
    </row>
    <row r="29" spans="1:10">
      <c r="C29" s="3"/>
      <c r="D29" s="3"/>
      <c r="E29" s="3"/>
      <c r="F29" s="3"/>
    </row>
    <row r="30" spans="1:10">
      <c r="B30" s="61"/>
      <c r="C30" s="6"/>
      <c r="D30" s="6"/>
      <c r="E30" s="6"/>
      <c r="F30" s="6"/>
    </row>
    <row r="31" spans="1:10">
      <c r="B31" s="61"/>
      <c r="C31" s="6"/>
      <c r="D31" s="6"/>
      <c r="E31" s="6"/>
      <c r="F31" s="6"/>
    </row>
    <row r="32" spans="1:10">
      <c r="B32" s="61"/>
      <c r="C32" s="6"/>
      <c r="D32" s="6"/>
      <c r="E32" s="6"/>
      <c r="F32" s="6"/>
    </row>
    <row r="33" spans="2:6">
      <c r="B33" s="61"/>
      <c r="C33" s="6"/>
      <c r="D33" s="6"/>
      <c r="E33" s="6"/>
      <c r="F33" s="6"/>
    </row>
    <row r="34" spans="2:6">
      <c r="B34" s="61"/>
      <c r="C34" s="6"/>
      <c r="D34" s="6"/>
      <c r="E34" s="6"/>
      <c r="F34" s="6"/>
    </row>
  </sheetData>
  <mergeCells count="4">
    <mergeCell ref="B17:E17"/>
    <mergeCell ref="G17:J17"/>
    <mergeCell ref="A28:I28"/>
    <mergeCell ref="A2:C2"/>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E5130-430D-4B35-9DD9-E69BEE068D32}">
  <dimension ref="A1:H37"/>
  <sheetViews>
    <sheetView zoomScale="104" zoomScaleNormal="104" workbookViewId="0">
      <selection activeCell="D1" sqref="D1"/>
    </sheetView>
  </sheetViews>
  <sheetFormatPr defaultRowHeight="15"/>
  <cols>
    <col min="1" max="1" width="25.7109375" customWidth="1"/>
    <col min="2" max="2" width="9.140625" bestFit="1" customWidth="1"/>
    <col min="4" max="4" width="21.140625" customWidth="1"/>
  </cols>
  <sheetData>
    <row r="1" spans="1:8" ht="30.6" customHeight="1">
      <c r="A1" s="243" t="s">
        <v>756</v>
      </c>
      <c r="B1" s="243"/>
      <c r="C1" s="243"/>
      <c r="D1" s="229" t="s">
        <v>808</v>
      </c>
    </row>
    <row r="3" spans="1:8">
      <c r="B3" t="s">
        <v>537</v>
      </c>
    </row>
    <row r="4" spans="1:8">
      <c r="A4" t="str">
        <f>'regional outcomes'!A18</f>
        <v>ASHP +HPWH</v>
      </c>
      <c r="B4" s="6">
        <f>'regional outcomes'!C42</f>
        <v>5.0023173166820678</v>
      </c>
      <c r="G4" s="6"/>
      <c r="H4" s="6"/>
    </row>
    <row r="5" spans="1:8">
      <c r="A5" t="str">
        <f>'regional outcomes'!A19</f>
        <v>ASHP with ETS for peak hours + HPWH</v>
      </c>
      <c r="B5" s="6">
        <f>'regional outcomes'!C43</f>
        <v>1.0244986345516411</v>
      </c>
      <c r="G5" s="6"/>
      <c r="H5" s="6"/>
    </row>
    <row r="6" spans="1:8">
      <c r="A6" t="str">
        <f>'regional outcomes'!A20</f>
        <v>ASHP/HPWH powered with home batteries</v>
      </c>
      <c r="B6" s="6">
        <f>'regional outcomes'!C44</f>
        <v>0.13832747642932527</v>
      </c>
      <c r="G6" s="6"/>
      <c r="H6" s="6"/>
    </row>
    <row r="7" spans="1:8">
      <c r="A7" t="str">
        <f>'regional outcomes'!A21</f>
        <v>ASHP/HPWH powered with EV battery</v>
      </c>
      <c r="B7" s="6">
        <f>'regional outcomes'!C45</f>
        <v>0</v>
      </c>
      <c r="G7" s="6"/>
      <c r="H7" s="6"/>
    </row>
    <row r="8" spans="1:8">
      <c r="A8" t="str">
        <f>'regional outcomes'!A22</f>
        <v>GSHP/HPWH</v>
      </c>
      <c r="B8" s="6">
        <f>'regional outcomes'!C46</f>
        <v>2.1117591584866422</v>
      </c>
      <c r="G8" s="6"/>
      <c r="H8" s="6"/>
    </row>
    <row r="9" spans="1:8">
      <c r="A9" t="str">
        <f>'regional outcomes'!A23</f>
        <v>Fossil gas space and water heating</v>
      </c>
      <c r="B9" s="6">
        <f>'regional outcomes'!C47</f>
        <v>0.67199910436183774</v>
      </c>
      <c r="G9" s="6"/>
      <c r="H9" s="6"/>
    </row>
    <row r="10" spans="1:8">
      <c r="A10" t="str">
        <f>'regional outcomes'!A24</f>
        <v>Electric resistance space and water heating</v>
      </c>
      <c r="B10" s="6">
        <f>'regional outcomes'!C48</f>
        <v>9.2197196927214673</v>
      </c>
      <c r="G10" s="6"/>
      <c r="H10" s="6"/>
    </row>
    <row r="17" spans="2:5">
      <c r="B17" s="244"/>
      <c r="C17" s="244"/>
      <c r="D17" s="244"/>
      <c r="E17" s="244"/>
    </row>
    <row r="18" spans="2:5">
      <c r="B18" s="3"/>
      <c r="C18" s="3"/>
      <c r="D18" s="3"/>
      <c r="E18" s="3"/>
    </row>
    <row r="20" spans="2:5">
      <c r="B20" s="6"/>
      <c r="C20" s="6"/>
      <c r="D20" s="6"/>
      <c r="E20" s="6"/>
    </row>
    <row r="21" spans="2:5">
      <c r="B21" s="6"/>
      <c r="C21" s="6"/>
      <c r="D21" s="6"/>
      <c r="E21" s="6"/>
    </row>
    <row r="22" spans="2:5">
      <c r="B22" s="6"/>
      <c r="C22" s="6"/>
      <c r="D22" s="6"/>
      <c r="E22" s="6"/>
    </row>
    <row r="23" spans="2:5">
      <c r="B23" s="6"/>
      <c r="C23" s="6"/>
      <c r="D23" s="6"/>
      <c r="E23" s="6"/>
    </row>
    <row r="24" spans="2:5">
      <c r="B24" s="6"/>
      <c r="C24" s="6"/>
      <c r="D24" s="6"/>
      <c r="E24" s="6"/>
    </row>
    <row r="25" spans="2:5">
      <c r="B25" s="6"/>
      <c r="C25" s="6"/>
      <c r="D25" s="6"/>
      <c r="E25" s="6"/>
    </row>
    <row r="26" spans="2:5">
      <c r="B26" s="6"/>
      <c r="C26" s="6"/>
      <c r="D26" s="6"/>
      <c r="E26" s="6"/>
    </row>
    <row r="27" spans="2:5">
      <c r="D27" s="57"/>
      <c r="E27" s="6"/>
    </row>
    <row r="31" spans="2:5">
      <c r="B31" s="169"/>
      <c r="C31" s="17"/>
      <c r="E31" s="17"/>
    </row>
    <row r="32" spans="2:5">
      <c r="B32" s="169"/>
      <c r="C32" s="17"/>
    </row>
    <row r="33" spans="2:4">
      <c r="B33" s="169"/>
      <c r="C33" s="17"/>
    </row>
    <row r="34" spans="2:4">
      <c r="B34" s="169"/>
      <c r="C34" s="17"/>
    </row>
    <row r="35" spans="2:4">
      <c r="B35" s="169"/>
      <c r="C35" s="17"/>
      <c r="D35" s="17"/>
    </row>
    <row r="36" spans="2:4">
      <c r="B36" s="169"/>
      <c r="C36" s="17"/>
      <c r="D36" s="17"/>
    </row>
    <row r="37" spans="2:4">
      <c r="B37" s="169"/>
      <c r="C37" s="17"/>
      <c r="D37" s="17"/>
    </row>
  </sheetData>
  <mergeCells count="2">
    <mergeCell ref="B17:E17"/>
    <mergeCell ref="A1:C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C59C0-ECBB-42DE-83AF-0038C58BDC6E}">
  <dimension ref="A1:H37"/>
  <sheetViews>
    <sheetView zoomScaleNormal="100" workbookViewId="0">
      <selection activeCell="D1" sqref="D1"/>
    </sheetView>
  </sheetViews>
  <sheetFormatPr defaultRowHeight="15"/>
  <cols>
    <col min="1" max="1" width="25.7109375" customWidth="1"/>
    <col min="2" max="2" width="9.140625" bestFit="1" customWidth="1"/>
    <col min="4" max="4" width="26" customWidth="1"/>
  </cols>
  <sheetData>
    <row r="1" spans="1:8" ht="29.45" customHeight="1">
      <c r="A1" s="243" t="s">
        <v>756</v>
      </c>
      <c r="B1" s="243"/>
      <c r="C1" s="243"/>
      <c r="D1" s="229" t="s">
        <v>808</v>
      </c>
    </row>
    <row r="3" spans="1:8">
      <c r="B3" t="s">
        <v>537</v>
      </c>
    </row>
    <row r="4" spans="1:8">
      <c r="A4" t="str">
        <f>'regional outcomes'!A18</f>
        <v>ASHP +HPWH</v>
      </c>
      <c r="B4" s="6">
        <f>'regional outcomes'!C42</f>
        <v>5.0023173166820678</v>
      </c>
      <c r="G4" s="6"/>
      <c r="H4" s="6"/>
    </row>
    <row r="5" spans="1:8">
      <c r="A5" t="str">
        <f>'regional outcomes'!A19</f>
        <v>ASHP with ETS for peak hours + HPWH</v>
      </c>
      <c r="B5" s="6">
        <f>'regional outcomes'!C43</f>
        <v>1.0244986345516411</v>
      </c>
      <c r="G5" s="6"/>
      <c r="H5" s="6"/>
    </row>
    <row r="6" spans="1:8">
      <c r="A6" t="str">
        <f>'regional outcomes'!A20</f>
        <v>ASHP/HPWH powered with home batteries</v>
      </c>
      <c r="B6" s="6">
        <f>'regional outcomes'!C44</f>
        <v>0.13832747642932527</v>
      </c>
      <c r="G6" s="6"/>
      <c r="H6" s="6"/>
    </row>
    <row r="7" spans="1:8">
      <c r="A7" t="str">
        <f>'regional outcomes'!A21</f>
        <v>ASHP/HPWH powered with EV battery</v>
      </c>
      <c r="B7" s="6">
        <f>'regional outcomes'!C45</f>
        <v>0</v>
      </c>
      <c r="G7" s="6"/>
      <c r="H7" s="6"/>
    </row>
    <row r="8" spans="1:8">
      <c r="A8" t="str">
        <f>'regional outcomes'!A22</f>
        <v>GSHP/HPWH</v>
      </c>
      <c r="B8" s="6">
        <f>'regional outcomes'!C46</f>
        <v>2.1117591584866422</v>
      </c>
      <c r="G8" s="6"/>
      <c r="H8" s="6"/>
    </row>
    <row r="9" spans="1:8">
      <c r="A9" t="str">
        <f>'regional outcomes'!A23</f>
        <v>Fossil gas space and water heating</v>
      </c>
      <c r="B9" s="6">
        <f>'regional outcomes'!C47</f>
        <v>0.67199910436183774</v>
      </c>
      <c r="G9" s="6"/>
      <c r="H9" s="6"/>
    </row>
    <row r="10" spans="1:8">
      <c r="A10" t="str">
        <f>'regional outcomes'!A24</f>
        <v>Electric resistance space and water heating</v>
      </c>
      <c r="B10" s="6">
        <f>'regional outcomes'!C48</f>
        <v>9.2197196927214673</v>
      </c>
      <c r="G10" s="6"/>
      <c r="H10" s="6"/>
    </row>
    <row r="17" spans="2:5">
      <c r="B17" s="244"/>
      <c r="C17" s="244"/>
      <c r="D17" s="244"/>
      <c r="E17" s="244"/>
    </row>
    <row r="18" spans="2:5">
      <c r="B18" s="3"/>
      <c r="C18" s="3"/>
      <c r="D18" s="3"/>
      <c r="E18" s="3"/>
    </row>
    <row r="20" spans="2:5">
      <c r="B20" s="6"/>
      <c r="C20" s="6"/>
      <c r="D20" s="6"/>
      <c r="E20" s="6"/>
    </row>
    <row r="21" spans="2:5">
      <c r="B21" s="6"/>
      <c r="C21" s="6"/>
      <c r="D21" s="6"/>
      <c r="E21" s="6"/>
    </row>
    <row r="22" spans="2:5">
      <c r="B22" s="6"/>
      <c r="C22" s="6"/>
      <c r="D22" s="6"/>
      <c r="E22" s="6"/>
    </row>
    <row r="23" spans="2:5">
      <c r="B23" s="6"/>
      <c r="C23" s="6"/>
      <c r="D23" s="6"/>
      <c r="E23" s="6"/>
    </row>
    <row r="24" spans="2:5">
      <c r="B24" s="6"/>
      <c r="C24" s="6"/>
      <c r="D24" s="6"/>
      <c r="E24" s="6"/>
    </row>
    <row r="25" spans="2:5">
      <c r="B25" s="6"/>
      <c r="C25" s="6"/>
      <c r="D25" s="6"/>
      <c r="E25" s="6"/>
    </row>
    <row r="26" spans="2:5">
      <c r="B26" s="6"/>
      <c r="C26" s="6"/>
      <c r="D26" s="6"/>
      <c r="E26" s="6"/>
    </row>
    <row r="27" spans="2:5">
      <c r="D27" s="57"/>
      <c r="E27" s="6"/>
    </row>
    <row r="31" spans="2:5">
      <c r="B31" s="169"/>
      <c r="C31" s="17"/>
      <c r="E31" s="17"/>
    </row>
    <row r="32" spans="2:5">
      <c r="B32" s="169"/>
      <c r="C32" s="17"/>
    </row>
    <row r="33" spans="2:4">
      <c r="B33" s="169"/>
      <c r="C33" s="17"/>
    </row>
    <row r="34" spans="2:4">
      <c r="B34" s="169"/>
      <c r="C34" s="17"/>
    </row>
    <row r="35" spans="2:4">
      <c r="B35" s="169"/>
      <c r="C35" s="17"/>
      <c r="D35" s="17"/>
    </row>
    <row r="36" spans="2:4">
      <c r="B36" s="169"/>
      <c r="C36" s="17"/>
      <c r="D36" s="17"/>
    </row>
    <row r="37" spans="2:4">
      <c r="B37" s="169"/>
      <c r="C37" s="17"/>
      <c r="D37" s="17"/>
    </row>
  </sheetData>
  <mergeCells count="2">
    <mergeCell ref="B17:E17"/>
    <mergeCell ref="A1:C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4B209-783E-4D2D-83A8-ACA0F3DE7DFC}">
  <dimension ref="A1:E37"/>
  <sheetViews>
    <sheetView zoomScaleNormal="100" workbookViewId="0">
      <selection activeCell="D1" sqref="D1"/>
    </sheetView>
  </sheetViews>
  <sheetFormatPr defaultRowHeight="15"/>
  <cols>
    <col min="1" max="1" width="25.7109375" customWidth="1"/>
    <col min="2" max="2" width="9.140625" bestFit="1" customWidth="1"/>
    <col min="4" max="4" width="22.5703125" customWidth="1"/>
  </cols>
  <sheetData>
    <row r="1" spans="1:4" ht="28.5" customHeight="1">
      <c r="A1" s="243" t="s">
        <v>756</v>
      </c>
      <c r="B1" s="243"/>
      <c r="C1" s="243"/>
      <c r="D1" s="229" t="s">
        <v>808</v>
      </c>
    </row>
    <row r="3" spans="1:4">
      <c r="B3" t="s">
        <v>538</v>
      </c>
      <c r="C3" t="s">
        <v>537</v>
      </c>
    </row>
    <row r="4" spans="1:4">
      <c r="A4" t="s">
        <v>113</v>
      </c>
      <c r="B4" s="6">
        <f>'regional outcomes'!E42</f>
        <v>9.9806066641275795</v>
      </c>
      <c r="C4" s="6">
        <f>'regional outcomes'!C42</f>
        <v>5.0023173166820678</v>
      </c>
    </row>
    <row r="5" spans="1:4">
      <c r="A5" t="s">
        <v>114</v>
      </c>
      <c r="B5" s="6">
        <f>'regional outcomes'!E43</f>
        <v>1.0244986345516411</v>
      </c>
      <c r="C5" s="6">
        <f>'regional outcomes'!C43</f>
        <v>1.0244986345516411</v>
      </c>
    </row>
    <row r="6" spans="1:4">
      <c r="A6" t="s">
        <v>706</v>
      </c>
      <c r="B6" s="6">
        <f>'regional outcomes'!E44</f>
        <v>4.9806133281020015</v>
      </c>
      <c r="C6" s="6">
        <f>'regional outcomes'!C44</f>
        <v>0.13832747642932527</v>
      </c>
    </row>
    <row r="7" spans="1:4">
      <c r="A7" t="s">
        <v>116</v>
      </c>
      <c r="B7" s="6">
        <f>'regional outcomes'!E45</f>
        <v>0.73507218689754428</v>
      </c>
      <c r="C7" s="6">
        <f>'regional outcomes'!C45</f>
        <v>0</v>
      </c>
    </row>
    <row r="8" spans="1:4">
      <c r="A8" t="s">
        <v>715</v>
      </c>
      <c r="B8" s="6">
        <f>'regional outcomes'!E46</f>
        <v>3.8437349524808275</v>
      </c>
      <c r="C8" s="6">
        <f>'regional outcomes'!C46</f>
        <v>2.1117591584866422</v>
      </c>
    </row>
    <row r="9" spans="1:4">
      <c r="A9" t="s">
        <v>743</v>
      </c>
      <c r="B9" s="6">
        <f>'regional outcomes'!E47</f>
        <v>0.67199910436183774</v>
      </c>
      <c r="C9" s="6">
        <f>'regional outcomes'!C47</f>
        <v>0.67199910436183774</v>
      </c>
    </row>
    <row r="10" spans="1:4">
      <c r="A10" t="s">
        <v>742</v>
      </c>
      <c r="B10" s="6">
        <f>'regional outcomes'!E48</f>
        <v>12.16817064847919</v>
      </c>
      <c r="C10" s="6">
        <f>'regional outcomes'!C48</f>
        <v>9.2197196927214673</v>
      </c>
    </row>
    <row r="17" spans="2:5">
      <c r="B17" s="244"/>
      <c r="C17" s="244"/>
      <c r="D17" s="244"/>
      <c r="E17" s="244"/>
    </row>
    <row r="18" spans="2:5">
      <c r="B18" s="3"/>
      <c r="C18" s="3"/>
      <c r="D18" s="3"/>
      <c r="E18" s="3"/>
    </row>
    <row r="20" spans="2:5">
      <c r="B20" s="6"/>
      <c r="C20" s="6"/>
      <c r="D20" s="6"/>
      <c r="E20" s="6"/>
    </row>
    <row r="21" spans="2:5">
      <c r="B21" s="6"/>
      <c r="C21" s="6"/>
      <c r="D21" s="6"/>
      <c r="E21" s="6"/>
    </row>
    <row r="22" spans="2:5">
      <c r="B22" s="6"/>
      <c r="C22" s="6"/>
      <c r="D22" s="6"/>
      <c r="E22" s="6"/>
    </row>
    <row r="23" spans="2:5">
      <c r="B23" s="6"/>
      <c r="C23" s="6"/>
      <c r="D23" s="6"/>
      <c r="E23" s="6"/>
    </row>
    <row r="24" spans="2:5">
      <c r="B24" s="6"/>
      <c r="C24" s="6"/>
      <c r="D24" s="6"/>
      <c r="E24" s="6"/>
    </row>
    <row r="25" spans="2:5">
      <c r="B25" s="6"/>
      <c r="C25" s="6"/>
      <c r="D25" s="6"/>
      <c r="E25" s="6"/>
    </row>
    <row r="26" spans="2:5">
      <c r="B26" s="6"/>
      <c r="C26" s="6"/>
      <c r="D26" s="6"/>
      <c r="E26" s="6"/>
    </row>
    <row r="27" spans="2:5">
      <c r="D27" s="57"/>
      <c r="E27" s="6"/>
    </row>
    <row r="31" spans="2:5">
      <c r="B31" s="169"/>
      <c r="C31" s="17"/>
      <c r="E31" s="17"/>
    </row>
    <row r="32" spans="2:5">
      <c r="B32" s="169"/>
      <c r="C32" s="17"/>
    </row>
    <row r="33" spans="2:4">
      <c r="B33" s="169"/>
      <c r="C33" s="17"/>
    </row>
    <row r="34" spans="2:4">
      <c r="B34" s="169"/>
      <c r="C34" s="17"/>
    </row>
    <row r="35" spans="2:4">
      <c r="B35" s="169"/>
      <c r="C35" s="17"/>
      <c r="D35" s="17"/>
    </row>
    <row r="36" spans="2:4">
      <c r="B36" s="169"/>
      <c r="C36" s="17"/>
      <c r="D36" s="17"/>
    </row>
    <row r="37" spans="2:4">
      <c r="B37" s="169"/>
      <c r="C37" s="17"/>
      <c r="D37" s="17"/>
    </row>
  </sheetData>
  <mergeCells count="2">
    <mergeCell ref="B17:E17"/>
    <mergeCell ref="A1:C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EC0E4-5450-459B-9673-0E2A10D640AB}">
  <dimension ref="A1:K27"/>
  <sheetViews>
    <sheetView zoomScaleNormal="100" workbookViewId="0">
      <selection activeCell="K9" sqref="K9"/>
    </sheetView>
  </sheetViews>
  <sheetFormatPr defaultRowHeight="15"/>
  <cols>
    <col min="1" max="1" width="25.7109375" customWidth="1"/>
    <col min="2" max="2" width="9.140625" bestFit="1" customWidth="1"/>
    <col min="4" max="4" width="19.140625" customWidth="1"/>
    <col min="6" max="6" width="14.42578125" customWidth="1"/>
  </cols>
  <sheetData>
    <row r="1" spans="1:11" ht="27.6" customHeight="1">
      <c r="A1" s="243" t="s">
        <v>756</v>
      </c>
      <c r="B1" s="243"/>
      <c r="C1" s="243"/>
      <c r="D1" s="229" t="s">
        <v>808</v>
      </c>
      <c r="F1" s="243" t="s">
        <v>809</v>
      </c>
      <c r="G1" s="243"/>
      <c r="H1" s="243"/>
      <c r="I1" s="243"/>
      <c r="J1" s="243"/>
    </row>
    <row r="3" spans="1:11">
      <c r="B3" t="s">
        <v>537</v>
      </c>
      <c r="G3" t="s">
        <v>548</v>
      </c>
      <c r="H3" t="s">
        <v>542</v>
      </c>
      <c r="I3" t="s">
        <v>555</v>
      </c>
      <c r="J3" t="s">
        <v>557</v>
      </c>
      <c r="K3" t="s">
        <v>14</v>
      </c>
    </row>
    <row r="4" spans="1:11">
      <c r="A4" t="str">
        <f>'regional outcomes'!A18</f>
        <v>ASHP +HPWH</v>
      </c>
      <c r="B4" s="6">
        <f>'regional outcomes'!C42</f>
        <v>5.0023173166820678</v>
      </c>
      <c r="F4" t="str">
        <f>'regional outcomes'!A18</f>
        <v>ASHP +HPWH</v>
      </c>
      <c r="G4" s="169">
        <f>(H4+I4+J4)/Input!B$87</f>
        <v>9017.9012345679002</v>
      </c>
      <c r="H4" s="17">
        <f>Input!B84/Input!B43</f>
        <v>27.629629629629626</v>
      </c>
      <c r="I4">
        <f>Input!B86/Input!B68</f>
        <v>2.8533333333333331</v>
      </c>
      <c r="J4" s="17">
        <f>6/12*Input!B86/Input!B43</f>
        <v>1.9814814814814812</v>
      </c>
      <c r="K4" t="s">
        <v>558</v>
      </c>
    </row>
    <row r="5" spans="1:11">
      <c r="A5" t="str">
        <f>'regional outcomes'!A19</f>
        <v>ASHP with ETS for peak hours + HPWH</v>
      </c>
      <c r="B5" s="6">
        <f>'regional outcomes'!C43</f>
        <v>1.0244986345516411</v>
      </c>
      <c r="F5" t="str">
        <f>'regional outcomes'!A19</f>
        <v>ASHP with ETS for peak hours + HPWH</v>
      </c>
      <c r="G5" s="169">
        <f>(H5+I5+J5)/Input!B$87</f>
        <v>12391.482385926829</v>
      </c>
      <c r="H5" s="17">
        <f>(6/24*5/7*Input!B$84/Input!B5+(1-6/24*5/7)*Input!B$84/Input!B$43)</f>
        <v>39.774521774521773</v>
      </c>
      <c r="I5">
        <f t="shared" ref="I5:J7" si="0">I$4</f>
        <v>2.8533333333333331</v>
      </c>
      <c r="J5">
        <f t="shared" si="0"/>
        <v>1.9814814814814812</v>
      </c>
      <c r="K5" t="s">
        <v>543</v>
      </c>
    </row>
    <row r="6" spans="1:11">
      <c r="A6" t="str">
        <f>'regional outcomes'!A20</f>
        <v>ASHP/HPWH powered with home batteries</v>
      </c>
      <c r="B6" s="6">
        <f>'regional outcomes'!C44</f>
        <v>0.13832747642932527</v>
      </c>
      <c r="F6" t="str">
        <f>'regional outcomes'!A20</f>
        <v>ASHP/HPWH powered with home batteries</v>
      </c>
      <c r="G6" s="169">
        <f>(H6+I6+J6)/Input!B$87</f>
        <v>9081.8587105624119</v>
      </c>
      <c r="H6" s="17">
        <f>(2/24*Input!B84/Input!B43*(1-Input!B19) + Input!B84/Input!B43)</f>
        <v>27.859876543209872</v>
      </c>
      <c r="I6">
        <f t="shared" si="0"/>
        <v>2.8533333333333331</v>
      </c>
      <c r="J6">
        <f t="shared" si="0"/>
        <v>1.9814814814814812</v>
      </c>
      <c r="K6" t="s">
        <v>670</v>
      </c>
    </row>
    <row r="7" spans="1:11">
      <c r="A7" t="str">
        <f>'regional outcomes'!A21</f>
        <v>ASHP/HPWH powered with EV battery</v>
      </c>
      <c r="B7" s="6">
        <f>'regional outcomes'!C45</f>
        <v>0</v>
      </c>
      <c r="F7" t="str">
        <f>'regional outcomes'!A21</f>
        <v>ASHP/HPWH powered with EV battery</v>
      </c>
      <c r="G7" s="169">
        <f>(H7+I7+J7)/Input!B$87</f>
        <v>9145.5029254500132</v>
      </c>
      <c r="H7" s="17">
        <f>(4/24*Input!B84/Input!B43*(1-Input!B32) + Input!B84/Input!B43)</f>
        <v>28.088995716805236</v>
      </c>
      <c r="I7">
        <f t="shared" si="0"/>
        <v>2.8533333333333331</v>
      </c>
      <c r="J7">
        <f t="shared" si="0"/>
        <v>1.9814814814814812</v>
      </c>
      <c r="K7" t="s">
        <v>671</v>
      </c>
    </row>
    <row r="8" spans="1:11">
      <c r="A8" t="str">
        <f>'regional outcomes'!A22</f>
        <v>GSHP/HPWH</v>
      </c>
      <c r="B8" s="6">
        <f>'regional outcomes'!C46</f>
        <v>2.1117591584866422</v>
      </c>
      <c r="F8" t="str">
        <f>'regional outcomes'!A22</f>
        <v>GSHP/HPWH</v>
      </c>
      <c r="G8" s="169">
        <f>(H8+I8+J8)/Input!B$87</f>
        <v>6197.7227227227222</v>
      </c>
      <c r="H8" s="17">
        <f>Input!B84/Input!B52</f>
        <v>20.162162162162161</v>
      </c>
      <c r="I8" s="17">
        <f>0.5*Input!B86/Input!B68+ 0.25*Input!B86/Input!B52</f>
        <v>2.1496396396396396</v>
      </c>
      <c r="K8" t="s">
        <v>672</v>
      </c>
    </row>
    <row r="9" spans="1:11">
      <c r="A9" t="str">
        <f>'regional outcomes'!A23</f>
        <v>Fossil gas space and water heating</v>
      </c>
      <c r="B9" s="6">
        <f>'regional outcomes'!C47</f>
        <v>0.67199910436183774</v>
      </c>
      <c r="F9" t="str">
        <f>'regional outcomes'!A23</f>
        <v>Fossil gas space and water heating</v>
      </c>
      <c r="G9" s="169">
        <f>(H9+I9+J9)/Input!B$87</f>
        <v>26249.01806755695</v>
      </c>
      <c r="H9" s="17">
        <f>Input!B84/Input!B61</f>
        <v>78.526315789473685</v>
      </c>
      <c r="I9" s="17">
        <f>Input!B86/Input!B63</f>
        <v>15.970149253731341</v>
      </c>
    </row>
    <row r="10" spans="1:11">
      <c r="A10" t="str">
        <f>'regional outcomes'!A24</f>
        <v>Electric resistance space and water heating</v>
      </c>
      <c r="B10" s="6">
        <f>'regional outcomes'!C48</f>
        <v>9.2197196927214673</v>
      </c>
      <c r="F10" t="str">
        <f>'regional outcomes'!A24</f>
        <v>Electric resistance space and water heating</v>
      </c>
      <c r="G10" s="169">
        <f>(H10+I10+J10)/Input!B$87</f>
        <v>23988.400488400486</v>
      </c>
      <c r="H10" s="17">
        <f>Input!B84/Input!B57</f>
        <v>74.599999999999994</v>
      </c>
      <c r="I10" s="17">
        <f>Input!B86/Input!B76</f>
        <v>11.758241758241757</v>
      </c>
    </row>
    <row r="17" spans="2:5">
      <c r="B17" s="233"/>
      <c r="C17" s="233"/>
      <c r="D17" s="233"/>
      <c r="E17" s="233"/>
    </row>
    <row r="18" spans="2:5">
      <c r="B18" s="3"/>
      <c r="C18" s="3"/>
      <c r="D18" s="3"/>
      <c r="E18" s="3"/>
    </row>
    <row r="20" spans="2:5">
      <c r="B20" s="6"/>
      <c r="C20" s="6"/>
      <c r="D20" s="6"/>
      <c r="E20" s="6"/>
    </row>
    <row r="21" spans="2:5">
      <c r="B21" s="6"/>
      <c r="C21" s="6"/>
      <c r="D21" s="6"/>
      <c r="E21" s="6"/>
    </row>
    <row r="22" spans="2:5">
      <c r="B22" s="6"/>
      <c r="C22" s="6"/>
      <c r="D22" s="6"/>
      <c r="E22" s="6"/>
    </row>
    <row r="23" spans="2:5">
      <c r="B23" s="6"/>
      <c r="C23" s="6"/>
      <c r="D23" s="6"/>
      <c r="E23" s="6"/>
    </row>
    <row r="24" spans="2:5">
      <c r="B24" s="6"/>
      <c r="C24" s="6"/>
      <c r="D24" s="6"/>
      <c r="E24" s="6"/>
    </row>
    <row r="25" spans="2:5">
      <c r="B25" s="6"/>
      <c r="C25" s="6"/>
      <c r="D25" s="6"/>
      <c r="E25" s="6"/>
    </row>
    <row r="26" spans="2:5">
      <c r="B26" s="6"/>
      <c r="C26" s="6"/>
      <c r="D26" s="6"/>
      <c r="E26" s="6"/>
    </row>
    <row r="27" spans="2:5">
      <c r="D27" s="57"/>
      <c r="E27" s="6"/>
    </row>
  </sheetData>
  <mergeCells count="3">
    <mergeCell ref="B17:E17"/>
    <mergeCell ref="A1:C1"/>
    <mergeCell ref="F1:J1"/>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B6C64-FBB1-4E41-BE2B-D961C87986DA}">
  <dimension ref="A2:J34"/>
  <sheetViews>
    <sheetView topLeftCell="A2" workbookViewId="0">
      <selection activeCell="E18" sqref="E18"/>
    </sheetView>
  </sheetViews>
  <sheetFormatPr defaultRowHeight="15"/>
  <cols>
    <col min="1" max="1" width="16.42578125" customWidth="1"/>
    <col min="2" max="3" width="12.5703125" customWidth="1"/>
    <col min="4" max="6" width="12" customWidth="1"/>
    <col min="7" max="8" width="11.5703125" customWidth="1"/>
  </cols>
  <sheetData>
    <row r="2" spans="1:8">
      <c r="A2" s="184" t="s">
        <v>609</v>
      </c>
    </row>
    <row r="3" spans="1:8">
      <c r="A3" s="185"/>
    </row>
    <row r="4" spans="1:8">
      <c r="A4" s="185"/>
      <c r="B4" s="186" t="s">
        <v>610</v>
      </c>
      <c r="C4" s="186" t="s">
        <v>610</v>
      </c>
      <c r="D4" s="186" t="s">
        <v>610</v>
      </c>
      <c r="E4" s="186" t="s">
        <v>610</v>
      </c>
      <c r="F4" s="186" t="s">
        <v>610</v>
      </c>
      <c r="G4" s="186" t="s">
        <v>610</v>
      </c>
      <c r="H4" s="186" t="s">
        <v>610</v>
      </c>
    </row>
    <row r="5" spans="1:8">
      <c r="A5" s="185" t="s">
        <v>24</v>
      </c>
      <c r="B5" s="187" t="s">
        <v>611</v>
      </c>
      <c r="C5" s="191" t="s">
        <v>620</v>
      </c>
      <c r="D5" s="191" t="s">
        <v>621</v>
      </c>
      <c r="E5" s="191" t="s">
        <v>641</v>
      </c>
      <c r="F5" s="191" t="s">
        <v>622</v>
      </c>
      <c r="G5" s="191" t="s">
        <v>623</v>
      </c>
      <c r="H5" s="191" t="s">
        <v>643</v>
      </c>
    </row>
    <row r="6" spans="1:8">
      <c r="A6" t="s">
        <v>612</v>
      </c>
      <c r="B6" s="188">
        <f>(7.4*24*2 + 7.4*12*5 + 10.2*6*5 + 15.1*6*5)/(7*24)/100</f>
        <v>9.2749999999999999E-2</v>
      </c>
      <c r="C6" s="188">
        <f>0.074</f>
        <v>7.3999999999999996E-2</v>
      </c>
      <c r="D6" s="188">
        <v>0.151</v>
      </c>
      <c r="E6" s="188">
        <v>0.10199999999999999</v>
      </c>
      <c r="F6" s="188">
        <v>2.4E-2</v>
      </c>
      <c r="G6" s="188">
        <v>0.24</v>
      </c>
      <c r="H6" s="188">
        <v>0.10199999999999999</v>
      </c>
    </row>
    <row r="7" spans="1:8">
      <c r="A7" t="s">
        <v>613</v>
      </c>
      <c r="B7" s="188">
        <v>3.0400000000000002E-3</v>
      </c>
      <c r="C7" s="188">
        <v>3.0400000000000002E-3</v>
      </c>
      <c r="D7" s="188">
        <v>3.0400000000000002E-3</v>
      </c>
      <c r="E7" s="188">
        <v>3.0400000000000002E-3</v>
      </c>
      <c r="F7" s="188">
        <v>3.0400000000000002E-3</v>
      </c>
      <c r="G7" s="188">
        <v>3.0400000000000002E-3</v>
      </c>
      <c r="H7" s="188">
        <v>3.0400000000000002E-3</v>
      </c>
    </row>
    <row r="8" spans="1:8">
      <c r="A8" t="s">
        <v>614</v>
      </c>
      <c r="B8" s="188">
        <v>1.891E-2</v>
      </c>
      <c r="C8" s="188">
        <v>1.891E-2</v>
      </c>
      <c r="D8" s="188">
        <v>1.891E-2</v>
      </c>
      <c r="E8" s="188">
        <v>1.891E-2</v>
      </c>
      <c r="F8" s="188">
        <v>1.891E-2</v>
      </c>
      <c r="G8" s="188">
        <v>1.891E-2</v>
      </c>
      <c r="H8" s="188">
        <v>1.891E-2</v>
      </c>
    </row>
    <row r="9" spans="1:8">
      <c r="A9" t="s">
        <v>615</v>
      </c>
      <c r="B9" s="188">
        <v>5.1999999999999998E-3</v>
      </c>
      <c r="C9" s="188">
        <v>5.1999999999999998E-3</v>
      </c>
      <c r="D9" s="188">
        <v>5.1999999999999998E-3</v>
      </c>
      <c r="E9" s="188">
        <v>5.1999999999999998E-3</v>
      </c>
      <c r="F9" s="188">
        <v>5.1999999999999998E-3</v>
      </c>
      <c r="G9" s="188">
        <v>5.1999999999999998E-3</v>
      </c>
      <c r="H9" s="188">
        <v>5.1999999999999998E-3</v>
      </c>
    </row>
    <row r="10" spans="1:8">
      <c r="A10" t="s">
        <v>616</v>
      </c>
      <c r="B10" s="57">
        <v>0.13</v>
      </c>
      <c r="C10" s="57">
        <v>0.13</v>
      </c>
      <c r="D10" s="57">
        <v>0.13</v>
      </c>
      <c r="E10" s="57">
        <v>0.13</v>
      </c>
      <c r="F10" s="57">
        <v>0.13</v>
      </c>
      <c r="G10" s="57">
        <v>0.13</v>
      </c>
      <c r="H10" s="57">
        <v>0.13</v>
      </c>
    </row>
    <row r="11" spans="1:8">
      <c r="A11" t="s">
        <v>617</v>
      </c>
      <c r="B11" s="189">
        <v>0.11700000000000001</v>
      </c>
      <c r="C11" s="189">
        <v>0.11700000000000001</v>
      </c>
      <c r="D11" s="189">
        <v>0.11700000000000001</v>
      </c>
      <c r="E11" s="189">
        <v>0.11700000000000001</v>
      </c>
      <c r="F11" s="189">
        <v>0.11700000000000001</v>
      </c>
      <c r="G11" s="189">
        <v>0.11700000000000001</v>
      </c>
      <c r="H11" s="189">
        <v>0.11700000000000001</v>
      </c>
    </row>
    <row r="12" spans="1:8">
      <c r="A12" t="s">
        <v>618</v>
      </c>
      <c r="B12">
        <v>1.0295000000000001</v>
      </c>
      <c r="C12">
        <v>1.0295000000000001</v>
      </c>
      <c r="D12">
        <v>1.0295000000000001</v>
      </c>
      <c r="E12">
        <v>1.0295000000000001</v>
      </c>
      <c r="F12">
        <v>1.0295000000000001</v>
      </c>
      <c r="G12">
        <v>1.0295000000000001</v>
      </c>
      <c r="H12">
        <v>1.0295000000000001</v>
      </c>
    </row>
    <row r="13" spans="1:8">
      <c r="A13" s="186" t="s">
        <v>619</v>
      </c>
      <c r="B13" s="190">
        <f t="shared" ref="B13:H13" si="0">(SUM(B6:B9)*B12*(1-B11))*(1+B10)</f>
        <v>0.12316425411949999</v>
      </c>
      <c r="C13" s="190">
        <f t="shared" si="0"/>
        <v>0.10390378902575</v>
      </c>
      <c r="D13" s="190">
        <f t="shared" si="0"/>
        <v>0.18300009901074998</v>
      </c>
      <c r="E13" s="190">
        <f t="shared" si="0"/>
        <v>0.13266608356574999</v>
      </c>
      <c r="F13" s="190">
        <f t="shared" si="0"/>
        <v>5.254254877575E-2</v>
      </c>
      <c r="G13" s="190">
        <f t="shared" si="0"/>
        <v>0.27442310665574998</v>
      </c>
      <c r="H13" s="190">
        <f t="shared" si="0"/>
        <v>0.13266608356574999</v>
      </c>
    </row>
    <row r="15" spans="1:8">
      <c r="A15" t="s">
        <v>636</v>
      </c>
      <c r="B15" s="26">
        <f>365*(5/12)*5/7</f>
        <v>108.63095238095239</v>
      </c>
    </row>
    <row r="16" spans="1:8">
      <c r="A16" t="s">
        <v>637</v>
      </c>
      <c r="B16" s="26">
        <f>365*(5/12)*2/7</f>
        <v>43.452380952380956</v>
      </c>
    </row>
    <row r="17" spans="1:10">
      <c r="B17" s="26"/>
    </row>
    <row r="18" spans="1:10">
      <c r="A18" t="s">
        <v>639</v>
      </c>
      <c r="B18" s="26">
        <f>365*5/7</f>
        <v>260.71428571428572</v>
      </c>
    </row>
    <row r="19" spans="1:10">
      <c r="A19" t="s">
        <v>638</v>
      </c>
      <c r="B19" s="26">
        <f>365*2/7</f>
        <v>104.28571428571429</v>
      </c>
    </row>
    <row r="20" spans="1:10">
      <c r="B20" s="26"/>
    </row>
    <row r="21" spans="1:10">
      <c r="A21" s="193"/>
      <c r="B21" s="193" t="s">
        <v>633</v>
      </c>
      <c r="C21" s="193" t="s">
        <v>627</v>
      </c>
      <c r="D21" s="193" t="s">
        <v>628</v>
      </c>
      <c r="E21" s="193" t="s">
        <v>629</v>
      </c>
      <c r="F21" s="193" t="s">
        <v>631</v>
      </c>
      <c r="G21" s="193" t="s">
        <v>632</v>
      </c>
      <c r="H21" s="193"/>
      <c r="I21" s="193" t="s">
        <v>14</v>
      </c>
    </row>
    <row r="22" spans="1:10">
      <c r="A22" t="s">
        <v>46</v>
      </c>
      <c r="B22" s="28">
        <f>Input!B3</f>
        <v>1029.627639553127</v>
      </c>
      <c r="C22" s="17">
        <f>Input!B6</f>
        <v>14</v>
      </c>
      <c r="D22" t="s">
        <v>654</v>
      </c>
      <c r="E22" s="17">
        <f>Input!B9</f>
        <v>13.37121583227197</v>
      </c>
      <c r="F22" s="28">
        <f>-Input!$B84/Input!B87*(6/24*5/7*('customer cost'!D13/Input!B11-'customer cost'!C13/Input!$B43))</f>
        <v>-534.77104059054068</v>
      </c>
      <c r="G22" s="28">
        <f>-Input!$B84/Input!B87*(6/24*5/7*('customer cost'!F13/Input!B11-'customer cost'!G13/Input!$B43))</f>
        <v>181.67334623213154</v>
      </c>
      <c r="I22" t="s">
        <v>644</v>
      </c>
      <c r="J22" t="s">
        <v>645</v>
      </c>
    </row>
    <row r="23" spans="1:10">
      <c r="A23" t="s">
        <v>499</v>
      </c>
      <c r="B23" s="28">
        <f>Input!B16</f>
        <v>2921.1611017382525</v>
      </c>
      <c r="C23" s="17">
        <f>Input!B22</f>
        <v>5.5555555555555554</v>
      </c>
      <c r="D23" s="6">
        <f>Input!B21/Input!B19</f>
        <v>2.2222222222222223</v>
      </c>
      <c r="E23" s="6">
        <f>Input!B21</f>
        <v>2</v>
      </c>
      <c r="F23" s="28">
        <f>-(D23*C$13-E23*D$13)*B$18</f>
        <v>35.223253223226386</v>
      </c>
      <c r="G23" s="28">
        <f>-(D23*F$13-D23*G$13)*B$18-(D23*F$13-D23*H$13)*B$19</f>
        <v>147.11815826276188</v>
      </c>
      <c r="H23" s="192"/>
      <c r="I23" t="s">
        <v>640</v>
      </c>
      <c r="J23" t="s">
        <v>646</v>
      </c>
    </row>
    <row r="24" spans="1:10">
      <c r="A24" t="s">
        <v>624</v>
      </c>
      <c r="B24" s="28">
        <f>Input!B29</f>
        <v>1024.4795013553614</v>
      </c>
      <c r="C24" s="17">
        <f>Input!B36</f>
        <v>11.52</v>
      </c>
      <c r="D24" s="17">
        <f>Input!B34/(Input!B35/Input!B36)</f>
        <v>4.8</v>
      </c>
      <c r="E24">
        <f>Input!B34</f>
        <v>4</v>
      </c>
      <c r="F24" s="28">
        <f>-(D24*C$13-E24*D$13)*B$18</f>
        <v>60.814790130414991</v>
      </c>
      <c r="G24" s="28">
        <f>-(D24*F$13-D24*G$13)*B$18-(D24*F$13-D24*H$13)*B$19</f>
        <v>317.77522184756572</v>
      </c>
      <c r="I24" t="s">
        <v>640</v>
      </c>
      <c r="J24" t="s">
        <v>646</v>
      </c>
    </row>
    <row r="27" spans="1:10">
      <c r="A27" t="s">
        <v>14</v>
      </c>
    </row>
    <row r="29" spans="1:10">
      <c r="A29" t="s">
        <v>625</v>
      </c>
    </row>
    <row r="30" spans="1:10">
      <c r="A30" t="s">
        <v>626</v>
      </c>
    </row>
    <row r="31" spans="1:10">
      <c r="A31" t="s">
        <v>634</v>
      </c>
    </row>
    <row r="32" spans="1:10">
      <c r="A32" t="s">
        <v>635</v>
      </c>
    </row>
    <row r="33" spans="1:1">
      <c r="A33" t="s">
        <v>642</v>
      </c>
    </row>
    <row r="34" spans="1:1">
      <c r="A34" t="s">
        <v>653</v>
      </c>
    </row>
  </sheetData>
  <hyperlinks>
    <hyperlink ref="B5" r:id="rId1" xr:uid="{B0A99CCA-2CAA-430A-B9E0-AEB3A0F38644}"/>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Y22"/>
  <sheetViews>
    <sheetView topLeftCell="O1" zoomScale="101" zoomScaleNormal="100" workbookViewId="0">
      <selection activeCell="V5" sqref="V5"/>
    </sheetView>
  </sheetViews>
  <sheetFormatPr defaultRowHeight="15"/>
  <cols>
    <col min="1" max="1" width="8.85546875" bestFit="1" customWidth="1"/>
    <col min="2" max="2" width="9.140625" bestFit="1" customWidth="1"/>
    <col min="3" max="3" width="9.28515625" customWidth="1"/>
    <col min="4" max="5" width="9.140625" bestFit="1" customWidth="1"/>
    <col min="6" max="7" width="8.85546875" customWidth="1"/>
    <col min="8" max="8" width="11.42578125" bestFit="1" customWidth="1"/>
    <col min="9" max="9" width="13.140625" bestFit="1" customWidth="1"/>
    <col min="10" max="10" width="11.28515625" bestFit="1" customWidth="1"/>
    <col min="11" max="11" width="9.42578125" bestFit="1" customWidth="1"/>
    <col min="13" max="13" width="12.28515625" bestFit="1" customWidth="1"/>
    <col min="14" max="15" width="12.140625" bestFit="1" customWidth="1"/>
    <col min="16" max="16" width="8.140625" customWidth="1"/>
    <col min="17" max="17" width="12.28515625" bestFit="1" customWidth="1"/>
    <col min="18" max="20" width="12.140625" bestFit="1" customWidth="1"/>
    <col min="22" max="22" width="9.28515625" bestFit="1" customWidth="1"/>
    <col min="23" max="23" width="12" bestFit="1" customWidth="1"/>
  </cols>
  <sheetData>
    <row r="3" spans="1:25" ht="30" customHeight="1">
      <c r="B3" s="233" t="s">
        <v>465</v>
      </c>
      <c r="C3" s="233"/>
      <c r="D3" s="233"/>
      <c r="E3" s="233"/>
      <c r="F3" s="183"/>
      <c r="G3" s="183"/>
      <c r="H3" s="248" t="s">
        <v>574</v>
      </c>
      <c r="I3" s="248"/>
      <c r="J3" s="248"/>
      <c r="K3" s="248"/>
      <c r="L3" s="182"/>
      <c r="M3" s="250" t="s">
        <v>810</v>
      </c>
      <c r="N3" s="250"/>
      <c r="O3" s="250"/>
      <c r="P3" s="182"/>
      <c r="Q3" s="246" t="s">
        <v>535</v>
      </c>
      <c r="R3" s="246"/>
      <c r="S3" s="246"/>
      <c r="T3" s="246"/>
      <c r="V3" s="247" t="s">
        <v>501</v>
      </c>
      <c r="W3" s="247"/>
      <c r="X3" s="247"/>
      <c r="Y3" s="247"/>
    </row>
    <row r="4" spans="1:25">
      <c r="B4" s="3" t="s">
        <v>822</v>
      </c>
      <c r="C4" s="3" t="s">
        <v>449</v>
      </c>
      <c r="D4" s="3" t="s">
        <v>459</v>
      </c>
      <c r="E4" s="3" t="s">
        <v>541</v>
      </c>
      <c r="F4" s="3"/>
      <c r="G4" s="3"/>
      <c r="H4" s="3" t="s">
        <v>822</v>
      </c>
      <c r="I4" s="3" t="s">
        <v>449</v>
      </c>
      <c r="J4" s="3" t="s">
        <v>459</v>
      </c>
      <c r="K4" s="3" t="s">
        <v>541</v>
      </c>
      <c r="L4" s="3" t="s">
        <v>503</v>
      </c>
    </row>
    <row r="5" spans="1:25">
      <c r="Q5" s="3" t="s">
        <v>822</v>
      </c>
      <c r="R5" s="3" t="s">
        <v>449</v>
      </c>
      <c r="S5" s="3" t="s">
        <v>459</v>
      </c>
      <c r="T5" s="3" t="s">
        <v>541</v>
      </c>
      <c r="U5" s="3" t="s">
        <v>503</v>
      </c>
      <c r="V5" s="230" t="s">
        <v>449</v>
      </c>
      <c r="W5" s="230" t="s">
        <v>541</v>
      </c>
      <c r="X5" s="3" t="s">
        <v>503</v>
      </c>
    </row>
    <row r="6" spans="1:25">
      <c r="A6" t="s">
        <v>113</v>
      </c>
      <c r="B6" s="6">
        <f>'regional outcomes'!B42</f>
        <v>6.9850289775689207</v>
      </c>
      <c r="C6" s="6">
        <f>'regional outcomes'!C42</f>
        <v>5.0023173166820678</v>
      </c>
      <c r="D6" s="6">
        <f>'regional outcomes'!D42</f>
        <v>5.3875384715422134</v>
      </c>
      <c r="E6" s="6">
        <f>'regional outcomes'!E42</f>
        <v>9.9806066641275795</v>
      </c>
      <c r="F6" s="6"/>
      <c r="G6" s="6"/>
      <c r="H6" s="6">
        <f>(B6-B$11)*(1-Input!$B$107-Input!$B$108)+(B6-B$12)*(Input!$B$107)</f>
        <v>4.2544744790592972</v>
      </c>
      <c r="I6" s="6">
        <f>(C6-C$11)*(1-Input!$B$107-Input!$B$108)+(C6-C$12)*(Input!$B$107)</f>
        <v>2.6584314849574651</v>
      </c>
      <c r="J6" s="6">
        <f>(D6-D$11)*(1-Input!$B$107-Input!$B$108)+(D6-D$12)*(Input!$B$107)</f>
        <v>2.9628875340682677</v>
      </c>
      <c r="K6" s="6">
        <f>(E6-E$11)*(1-Input!$B$107-Input!$B$108)+(E6-E$12)*(Input!$B$107)</f>
        <v>6.7464071477692222</v>
      </c>
    </row>
    <row r="7" spans="1:25">
      <c r="A7" t="s">
        <v>114</v>
      </c>
      <c r="B7" s="6">
        <f>'regional outcomes'!B43</f>
        <v>1.0244986345516411</v>
      </c>
      <c r="C7" s="6">
        <f>'regional outcomes'!C43</f>
        <v>1.0244986345516411</v>
      </c>
      <c r="D7" s="6">
        <f>'regional outcomes'!D43</f>
        <v>1.0244986345516411</v>
      </c>
      <c r="E7" s="6">
        <f>'regional outcomes'!E43</f>
        <v>1.0244986345516411</v>
      </c>
      <c r="F7" s="6"/>
      <c r="G7" s="6"/>
      <c r="H7" s="6">
        <f>(B7-B$11)*(1-Input!$B$107-Input!$B$108)+(B7-B$12)*(Input!$B$107)</f>
        <v>-1.1696081330864272</v>
      </c>
      <c r="I7" s="6">
        <f>(C7-C$11)*(1-Input!$B$107-Input!$B$108)+(C7-C$12)*(Input!$B$107)</f>
        <v>-0.96138351578122339</v>
      </c>
      <c r="J7" s="6">
        <f>(D7-D$11)*(1-Input!$B$107-Input!$B$108)+(D7-D$12)*(Input!$B$107)</f>
        <v>-1.007478717593153</v>
      </c>
      <c r="K7" s="6">
        <f>(E7-E$11)*(1-Input!$B$107-Input!$B$108)+(E7-E$12)*(Input!$B$107)</f>
        <v>-1.4036511591448817</v>
      </c>
      <c r="M7">
        <f>Input!$B$3</f>
        <v>1029.627639553127</v>
      </c>
      <c r="N7">
        <f>Input!$B$3</f>
        <v>1029.627639553127</v>
      </c>
      <c r="O7">
        <f>Input!$B$3</f>
        <v>1029.627639553127</v>
      </c>
      <c r="Q7">
        <f>Input!$B$135*('Fig 8'!B$6-'Fig 8'!B7)</f>
        <v>3599.0550363777711</v>
      </c>
      <c r="R7">
        <f>Input!$B$135*('Fig 8'!C$6-'Fig 8'!C7)</f>
        <v>2401.8648572925481</v>
      </c>
      <c r="S7">
        <f>Input!$B$135*('Fig 8'!D$6-'Fig 8'!D7)</f>
        <v>2634.46700135224</v>
      </c>
      <c r="T7">
        <f>Input!$B$135*('Fig 8'!E$6-'Fig 8'!E7)</f>
        <v>5407.8284741809985</v>
      </c>
      <c r="U7" t="s">
        <v>46</v>
      </c>
      <c r="V7" s="29">
        <f t="shared" ref="V7:V10" si="0">R7-N7</f>
        <v>1372.2372177394211</v>
      </c>
      <c r="W7">
        <f t="shared" ref="W7:W10" si="1">T7-O7</f>
        <v>4378.2008346278717</v>
      </c>
    </row>
    <row r="8" spans="1:25">
      <c r="A8" t="s">
        <v>115</v>
      </c>
      <c r="B8" s="6">
        <f>'regional outcomes'!B44</f>
        <v>2.094422323381727</v>
      </c>
      <c r="C8" s="6">
        <f>'regional outcomes'!C44</f>
        <v>0.13832747642932527</v>
      </c>
      <c r="D8" s="6">
        <f>'regional outcomes'!D44</f>
        <v>0.49693181735501946</v>
      </c>
      <c r="E8" s="6">
        <f>'regional outcomes'!E44</f>
        <v>4.9806133281020015</v>
      </c>
      <c r="F8" s="6"/>
      <c r="G8" s="6"/>
      <c r="H8" s="6">
        <f>(B8-B$11)*(1-Input!$B$107-Input!$B$108)+(B8-B$12)*(Input!$B$107)</f>
        <v>-0.19597757625104917</v>
      </c>
      <c r="I8" s="6">
        <f>(C8-C$11)*(1-Input!$B$107-Input!$B$108)+(C8-C$12)*(Input!$B$107)</f>
        <v>-1.7677992696725306</v>
      </c>
      <c r="J8" s="6">
        <f>(D8-D$11)*(1-Input!$B$107-Input!$B$108)+(D8-D$12)*(Input!$B$107)</f>
        <v>-1.4875645212420789</v>
      </c>
      <c r="K8" s="6">
        <f>(E8-E$11)*(1-Input!$B$107-Input!$B$108)+(E8-E$12)*(Input!$B$107)</f>
        <v>2.1964132119859463</v>
      </c>
      <c r="M8">
        <f>Input!$B$16</f>
        <v>2921.1611017382525</v>
      </c>
      <c r="N8">
        <f>Input!$B$16</f>
        <v>2921.1611017382525</v>
      </c>
      <c r="O8">
        <f>Input!$B$16</f>
        <v>2921.1611017382525</v>
      </c>
      <c r="Q8">
        <f>Input!$B$135*('Fig 8'!B$6-'Fig 8'!B8)</f>
        <v>2953.0195295985982</v>
      </c>
      <c r="R8">
        <f>Input!$B$135*('Fig 8'!C$6-'Fig 8'!C8)</f>
        <v>2936.947909670459</v>
      </c>
      <c r="S8">
        <f>Input!$B$135*('Fig 8'!D$6-'Fig 8'!D8)</f>
        <v>2953.0195295985986</v>
      </c>
      <c r="T8">
        <f>Input!$B$135*('Fig 8'!E$6-'Fig 8'!E8)</f>
        <v>3019.0688013121958</v>
      </c>
      <c r="U8" t="s">
        <v>744</v>
      </c>
      <c r="V8" s="29">
        <f t="shared" si="0"/>
        <v>15.786807932206557</v>
      </c>
      <c r="W8">
        <f t="shared" si="1"/>
        <v>97.907699573943319</v>
      </c>
    </row>
    <row r="9" spans="1:25">
      <c r="A9" t="s">
        <v>116</v>
      </c>
      <c r="B9" s="6">
        <f>'regional outcomes'!B45</f>
        <v>0.11024449205346656</v>
      </c>
      <c r="C9" s="6">
        <f>'regional outcomes'!C45</f>
        <v>0</v>
      </c>
      <c r="D9" s="6">
        <f>'regional outcomes'!D45</f>
        <v>0</v>
      </c>
      <c r="E9" s="6">
        <f>'regional outcomes'!E45</f>
        <v>0.73507218689754428</v>
      </c>
      <c r="F9" s="6"/>
      <c r="G9" s="6"/>
      <c r="H9" s="6">
        <f>(B9-B$11)*(1-Input!$B$107-Input!$B$108)+(B9-B$12)*(Input!$B$107)</f>
        <v>-2.0015794027597664</v>
      </c>
      <c r="I9" s="6">
        <f>(C9-C$11)*(1-Input!$B$107-Input!$B$108)+(C9-C$12)*(Input!$B$107)</f>
        <v>-1.8936772732232168</v>
      </c>
      <c r="J9" s="6">
        <f>(D9-D$11)*(1-Input!$B$107-Input!$B$108)+(D9-D$12)*(Input!$B$107)</f>
        <v>-1.9397724750351464</v>
      </c>
      <c r="K9" s="6">
        <f>(E9-E$11)*(1-Input!$B$107-Input!$B$108)+(E9-E$12)*(Input!$B$107)</f>
        <v>-1.6670292265101099</v>
      </c>
      <c r="M9">
        <f>Input!$B$29</f>
        <v>1024.4795013553614</v>
      </c>
      <c r="N9">
        <f>Input!$B$29</f>
        <v>1024.4795013553614</v>
      </c>
      <c r="O9">
        <f>Input!$B$29</f>
        <v>1024.4795013553614</v>
      </c>
      <c r="Q9">
        <f>Input!$B$135*('Fig 8'!B$6-'Fig 8'!B9)</f>
        <v>4151.0950037511502</v>
      </c>
      <c r="R9">
        <f>Input!$B$135*('Fig 8'!C$6-'Fig 8'!C9)</f>
        <v>3020.4720546814169</v>
      </c>
      <c r="S9">
        <f>Input!$B$135*('Fig 8'!D$6-'Fig 8'!D9)</f>
        <v>3253.0741987411088</v>
      </c>
      <c r="T9">
        <f>Input!$B$135*('Fig 8'!E$6-'Fig 8'!E9)</f>
        <v>5582.5883787775247</v>
      </c>
      <c r="U9" t="s">
        <v>500</v>
      </c>
      <c r="V9" s="29">
        <f t="shared" si="0"/>
        <v>1995.9925533260555</v>
      </c>
      <c r="W9">
        <f t="shared" si="1"/>
        <v>4558.1088774221635</v>
      </c>
    </row>
    <row r="10" spans="1:25">
      <c r="A10" t="s">
        <v>715</v>
      </c>
      <c r="B10" s="6">
        <f>'regional outcomes'!B46</f>
        <v>2.442104748193771</v>
      </c>
      <c r="C10" s="6">
        <f>'regional outcomes'!C46</f>
        <v>2.1117591584866422</v>
      </c>
      <c r="D10" s="6">
        <f>'regional outcomes'!D46</f>
        <v>2.1738419327273926</v>
      </c>
      <c r="E10" s="6">
        <f>'regional outcomes'!E46</f>
        <v>3.8437349524808275</v>
      </c>
      <c r="F10" s="6"/>
      <c r="G10" s="6"/>
      <c r="H10" s="6">
        <f>(B10-B$11)*(1-Input!$B$107-Input!$B$108)+(B10-B$12)*(Input!$B$107)</f>
        <v>0.12041343032791096</v>
      </c>
      <c r="I10" s="6">
        <f>(C10-C$11)*(1-Input!$B$107-Input!$B$108)+(C10-C$12)*(Input!$B$107)</f>
        <v>2.8023560999627328E-2</v>
      </c>
      <c r="J10" s="6">
        <f>(D10-D$11)*(1-Input!$B$107-Input!$B$108)+(D10-D$12)*(Input!$B$107)</f>
        <v>3.8423683746780624E-2</v>
      </c>
      <c r="K10" s="6">
        <f>(E10-E$11)*(1-Input!$B$107-Input!$B$108)+(E10-E$12)*(Input!$B$107)</f>
        <v>1.1618538901706779</v>
      </c>
      <c r="M10">
        <f>(Input!$B$49+Input!$B75)</f>
        <v>537.88417168407693</v>
      </c>
      <c r="N10">
        <f>(Input!$B$49+Input!$B75)</f>
        <v>537.88417168407693</v>
      </c>
      <c r="O10">
        <f>(Input!$B$49+Input!$B75)</f>
        <v>537.88417168407693</v>
      </c>
      <c r="Q10">
        <f>Input!$B$135*('Fig 8'!B$6-'Fig 8'!B10)</f>
        <v>2743.083817494432</v>
      </c>
      <c r="R10">
        <f>Input!$B$135*('Fig 8'!C$6-'Fig 8'!C10)</f>
        <v>1745.3611169656185</v>
      </c>
      <c r="S10">
        <f>Input!$B$135*('Fig 8'!D$6-'Fig 8'!D10)</f>
        <v>1940.4767777016855</v>
      </c>
      <c r="T10">
        <f>Input!$B$135*('Fig 8'!E$6-'Fig 8'!E10)</f>
        <v>3705.5325231724073</v>
      </c>
      <c r="U10" t="s">
        <v>82</v>
      </c>
      <c r="V10" s="29">
        <f t="shared" si="0"/>
        <v>1207.4769452815417</v>
      </c>
      <c r="W10">
        <f t="shared" si="1"/>
        <v>3167.6483514883303</v>
      </c>
    </row>
    <row r="11" spans="1:25">
      <c r="A11" t="s">
        <v>428</v>
      </c>
      <c r="B11" s="6">
        <f>'regional outcomes'!B47</f>
        <v>0.67199910436183774</v>
      </c>
      <c r="C11" s="6">
        <f>'regional outcomes'!C47</f>
        <v>0.67199910436183774</v>
      </c>
      <c r="D11" s="6">
        <f>'regional outcomes'!D47</f>
        <v>0.67199910436183774</v>
      </c>
      <c r="E11" s="6">
        <f>'regional outcomes'!E47</f>
        <v>0.67199910436183774</v>
      </c>
      <c r="F11" s="6"/>
      <c r="G11" s="6"/>
    </row>
    <row r="12" spans="1:25">
      <c r="A12" t="s">
        <v>429</v>
      </c>
      <c r="B12" s="6">
        <f>'regional outcomes'!B48</f>
        <v>10.607883808089493</v>
      </c>
      <c r="C12" s="6">
        <f>'regional outcomes'!C48</f>
        <v>9.2197196927214673</v>
      </c>
      <c r="D12" s="6">
        <f>'regional outcomes'!D48</f>
        <v>9.5270210381343325</v>
      </c>
      <c r="E12" s="6">
        <f>'regional outcomes'!E48</f>
        <v>12.16817064847919</v>
      </c>
      <c r="F12" s="6"/>
      <c r="G12" s="6"/>
    </row>
    <row r="13" spans="1:25">
      <c r="D13" s="57"/>
      <c r="E13" s="6"/>
      <c r="H13" s="249"/>
      <c r="I13" s="249"/>
      <c r="J13" s="249"/>
      <c r="K13" s="249"/>
      <c r="L13" s="6"/>
      <c r="M13" s="6"/>
    </row>
    <row r="14" spans="1:25">
      <c r="D14" s="57"/>
      <c r="H14" s="6"/>
      <c r="I14" s="6"/>
      <c r="J14" s="6"/>
      <c r="K14" s="6"/>
    </row>
    <row r="15" spans="1:25">
      <c r="D15" s="57"/>
      <c r="H15" s="6"/>
      <c r="I15" s="6"/>
      <c r="J15" s="6"/>
      <c r="K15" s="6"/>
    </row>
    <row r="16" spans="1:25">
      <c r="H16" s="6"/>
      <c r="I16" s="6"/>
      <c r="J16" s="6"/>
      <c r="K16" s="6"/>
    </row>
    <row r="17" spans="1:11">
      <c r="H17" s="6"/>
      <c r="I17" s="6"/>
      <c r="J17" s="6"/>
      <c r="K17" s="6"/>
    </row>
    <row r="18" spans="1:11">
      <c r="H18" s="6"/>
      <c r="I18" s="6"/>
      <c r="J18" s="6"/>
      <c r="K18" s="6"/>
    </row>
    <row r="19" spans="1:11">
      <c r="H19" s="6"/>
      <c r="I19" s="6"/>
      <c r="J19" s="6"/>
      <c r="K19" s="6"/>
    </row>
    <row r="20" spans="1:11">
      <c r="H20" s="6"/>
      <c r="I20" s="6"/>
      <c r="J20" s="6"/>
      <c r="K20" s="6"/>
    </row>
    <row r="22" spans="1:11">
      <c r="A22" s="6"/>
    </row>
  </sheetData>
  <mergeCells count="6">
    <mergeCell ref="Q3:T3"/>
    <mergeCell ref="V3:Y3"/>
    <mergeCell ref="B3:E3"/>
    <mergeCell ref="H3:K3"/>
    <mergeCell ref="H13:K13"/>
    <mergeCell ref="M3:O3"/>
  </mergeCell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450E3-D897-40BD-BD84-826EFCA3C89B}">
  <dimension ref="A2:E16"/>
  <sheetViews>
    <sheetView workbookViewId="0">
      <selection activeCell="A11" sqref="A11"/>
    </sheetView>
  </sheetViews>
  <sheetFormatPr defaultRowHeight="15"/>
  <cols>
    <col min="1" max="1" width="15.42578125" customWidth="1"/>
    <col min="2" max="2" width="11.140625" bestFit="1" customWidth="1"/>
    <col min="3" max="3" width="14.42578125" customWidth="1"/>
    <col min="4" max="4" width="11.5703125" customWidth="1"/>
    <col min="5" max="5" width="13.85546875" customWidth="1"/>
  </cols>
  <sheetData>
    <row r="2" spans="1:5">
      <c r="A2" s="206" t="s">
        <v>728</v>
      </c>
    </row>
    <row r="4" spans="1:5">
      <c r="A4" t="s">
        <v>739</v>
      </c>
      <c r="B4" t="s">
        <v>46</v>
      </c>
      <c r="C4" t="s">
        <v>707</v>
      </c>
      <c r="D4" t="s">
        <v>500</v>
      </c>
      <c r="E4" t="s">
        <v>715</v>
      </c>
    </row>
    <row r="5" spans="1:5">
      <c r="A5" t="s">
        <v>729</v>
      </c>
      <c r="B5">
        <v>120</v>
      </c>
      <c r="C5">
        <v>13.5</v>
      </c>
      <c r="D5">
        <v>98</v>
      </c>
      <c r="E5" t="s">
        <v>598</v>
      </c>
    </row>
    <row r="6" spans="1:5">
      <c r="A6" t="s">
        <v>730</v>
      </c>
      <c r="B6">
        <v>15</v>
      </c>
      <c r="C6">
        <v>10</v>
      </c>
      <c r="D6">
        <v>15</v>
      </c>
      <c r="E6">
        <v>20</v>
      </c>
    </row>
    <row r="7" spans="1:5">
      <c r="A7" t="s">
        <v>731</v>
      </c>
      <c r="B7" s="207">
        <f>Input!B2</f>
        <v>10000</v>
      </c>
      <c r="C7" s="207">
        <f>Input!B14</f>
        <v>21500</v>
      </c>
      <c r="D7" s="207">
        <f>Input!B27</f>
        <v>9950</v>
      </c>
      <c r="E7" s="207">
        <f>Input!B47-Input!B39</f>
        <v>8000</v>
      </c>
    </row>
    <row r="8" spans="1:5">
      <c r="A8" t="s">
        <v>732</v>
      </c>
      <c r="B8" s="207">
        <f>Input!B3</f>
        <v>1029.627639553127</v>
      </c>
      <c r="C8" s="207">
        <f>Input!B16</f>
        <v>2921.1611017382525</v>
      </c>
      <c r="D8" s="207">
        <f>Input!B29</f>
        <v>1024.4795013553614</v>
      </c>
      <c r="E8" s="207">
        <f>Input!B49</f>
        <v>697.47645581481163</v>
      </c>
    </row>
    <row r="9" spans="1:5">
      <c r="A9" t="s">
        <v>733</v>
      </c>
      <c r="B9" s="17">
        <f>Input!B9</f>
        <v>13.37121583227197</v>
      </c>
      <c r="C9">
        <f>Input!B20</f>
        <v>2.4300000000000002</v>
      </c>
      <c r="D9" s="17">
        <f>Input!B33</f>
        <v>9.19</v>
      </c>
      <c r="E9" t="s">
        <v>598</v>
      </c>
    </row>
    <row r="10" spans="1:5">
      <c r="A10" t="s">
        <v>734</v>
      </c>
      <c r="B10" s="6">
        <f>'ON power outcomes'!H4-'ON power outcomes'!H5</f>
        <v>3.9778186821304269</v>
      </c>
      <c r="C10" s="6">
        <f>'ON power outcomes'!H4-'ON power outcomes'!H6</f>
        <v>4.8639898402527422</v>
      </c>
      <c r="D10" s="6">
        <f>'ON power outcomes'!H4-'ON power outcomes'!H7</f>
        <v>5.0023173166820678</v>
      </c>
      <c r="E10" s="6">
        <f>'ON power outcomes'!H4-'ON power outcomes'!H8</f>
        <v>2.8905581581954256</v>
      </c>
    </row>
    <row r="11" spans="1:5">
      <c r="A11" t="s">
        <v>824</v>
      </c>
      <c r="B11" s="207">
        <f>B8/B10</f>
        <v>258.84227558649872</v>
      </c>
      <c r="C11" s="207">
        <f t="shared" ref="C11:E11" si="0">C8/C10</f>
        <v>600.56891516583914</v>
      </c>
      <c r="D11" s="207">
        <f t="shared" si="0"/>
        <v>204.80098252441076</v>
      </c>
      <c r="E11" s="207">
        <f t="shared" si="0"/>
        <v>241.29473189712465</v>
      </c>
    </row>
    <row r="12" spans="1:5">
      <c r="A12" t="s">
        <v>823</v>
      </c>
      <c r="B12" s="207">
        <f>(B15-B11)*B10</f>
        <v>1372.2372177394211</v>
      </c>
      <c r="C12" s="207">
        <f t="shared" ref="C12:E12" si="1">(C15-C11)*C10</f>
        <v>15.786807932206241</v>
      </c>
      <c r="D12" s="207">
        <f t="shared" si="1"/>
        <v>1995.9925533260555</v>
      </c>
      <c r="E12" s="207">
        <f t="shared" si="1"/>
        <v>1047.884661150807</v>
      </c>
    </row>
    <row r="13" spans="1:5">
      <c r="A13" t="s">
        <v>735</v>
      </c>
      <c r="B13" s="6">
        <f>'ON power outcomes'!G4-'ON power outcomes'!G5</f>
        <v>8.9561080295759385</v>
      </c>
      <c r="C13" s="6">
        <f>'ON power outcomes'!G4-'ON power outcomes'!G6</f>
        <v>4.9999933360255779</v>
      </c>
      <c r="D13" s="6">
        <f>'ON power outcomes'!G4-'ON power outcomes'!G7</f>
        <v>9.2455344772300343</v>
      </c>
      <c r="E13" s="6">
        <f>'ON power outcomes'!G4-'ON power outcomes'!G8</f>
        <v>6.1368717116467515</v>
      </c>
    </row>
    <row r="14" spans="1:5">
      <c r="A14" t="s">
        <v>736</v>
      </c>
      <c r="B14" s="208">
        <f>B8/B13</f>
        <v>114.96373605063344</v>
      </c>
      <c r="C14" s="208">
        <f t="shared" ref="C14:E14" si="2">C8/C13</f>
        <v>584.23299901040286</v>
      </c>
      <c r="D14" s="208">
        <f t="shared" si="2"/>
        <v>110.80803428708818</v>
      </c>
      <c r="E14" s="208">
        <f t="shared" si="2"/>
        <v>113.65341962275642</v>
      </c>
    </row>
    <row r="15" spans="1:5">
      <c r="A15" t="s">
        <v>737</v>
      </c>
      <c r="B15" s="207">
        <f>Input!$B135</f>
        <v>603.81456502340257</v>
      </c>
      <c r="C15" s="207">
        <f>Input!$B135</f>
        <v>603.81456502340257</v>
      </c>
      <c r="D15" s="207">
        <f>Input!$B135</f>
        <v>603.81456502340257</v>
      </c>
      <c r="E15" s="207">
        <f>Input!$B135</f>
        <v>603.81456502340257</v>
      </c>
    </row>
    <row r="16" spans="1:5">
      <c r="A16" t="s">
        <v>740</v>
      </c>
      <c r="B16" s="208">
        <f>(B15-B14)*B13</f>
        <v>4378.2008346278717</v>
      </c>
      <c r="C16" s="208">
        <f t="shared" ref="C16:E16" si="3">(C15-C14)*C13</f>
        <v>97.907699573943447</v>
      </c>
      <c r="D16" s="208">
        <f t="shared" si="3"/>
        <v>4558.1088774221635</v>
      </c>
      <c r="E16" s="208">
        <f t="shared" si="3"/>
        <v>3008.0560673575956</v>
      </c>
    </row>
  </sheetData>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53"/>
  <sheetViews>
    <sheetView topLeftCell="A29" workbookViewId="0">
      <selection activeCell="A38" sqref="A38"/>
    </sheetView>
  </sheetViews>
  <sheetFormatPr defaultRowHeight="15"/>
  <sheetData>
    <row r="1" spans="1:3" ht="15.75">
      <c r="A1" s="224" t="s">
        <v>14</v>
      </c>
      <c r="B1" s="211"/>
    </row>
    <row r="3" spans="1:3">
      <c r="A3" t="s">
        <v>514</v>
      </c>
    </row>
    <row r="4" spans="1:3">
      <c r="A4" t="s">
        <v>664</v>
      </c>
    </row>
    <row r="5" spans="1:3">
      <c r="A5" t="s">
        <v>403</v>
      </c>
    </row>
    <row r="6" spans="1:3">
      <c r="A6" t="s">
        <v>453</v>
      </c>
    </row>
    <row r="7" spans="1:3">
      <c r="B7" t="s">
        <v>130</v>
      </c>
      <c r="C7" s="68" t="s">
        <v>457</v>
      </c>
    </row>
    <row r="8" spans="1:3">
      <c r="B8" t="s">
        <v>192</v>
      </c>
      <c r="C8" s="68">
        <v>-31</v>
      </c>
    </row>
    <row r="9" spans="1:3">
      <c r="B9" t="s">
        <v>454</v>
      </c>
      <c r="C9" s="68">
        <v>-19</v>
      </c>
    </row>
    <row r="10" spans="1:3">
      <c r="B10" t="s">
        <v>455</v>
      </c>
      <c r="C10" s="68">
        <v>-24</v>
      </c>
    </row>
    <row r="11" spans="1:3">
      <c r="B11" t="s">
        <v>456</v>
      </c>
      <c r="C11" s="68">
        <v>-34</v>
      </c>
    </row>
    <row r="12" spans="1:3">
      <c r="B12" t="s">
        <v>193</v>
      </c>
      <c r="C12" s="68">
        <v>-28</v>
      </c>
    </row>
    <row r="13" spans="1:3">
      <c r="A13" t="s">
        <v>15</v>
      </c>
    </row>
    <row r="14" spans="1:3">
      <c r="A14" t="s">
        <v>825</v>
      </c>
    </row>
    <row r="15" spans="1:3">
      <c r="A15" t="s">
        <v>683</v>
      </c>
    </row>
    <row r="16" spans="1:3">
      <c r="A16" t="s">
        <v>515</v>
      </c>
    </row>
    <row r="17" spans="1:1">
      <c r="A17" t="s">
        <v>665</v>
      </c>
    </row>
    <row r="18" spans="1:1">
      <c r="A18" t="s">
        <v>493</v>
      </c>
    </row>
    <row r="19" spans="1:1">
      <c r="A19" t="s">
        <v>494</v>
      </c>
    </row>
    <row r="20" spans="1:1">
      <c r="A20" t="s">
        <v>688</v>
      </c>
    </row>
    <row r="21" spans="1:1">
      <c r="A21" t="s">
        <v>145</v>
      </c>
    </row>
    <row r="22" spans="1:1">
      <c r="A22" t="s">
        <v>667</v>
      </c>
    </row>
    <row r="23" spans="1:1">
      <c r="A23" t="s">
        <v>669</v>
      </c>
    </row>
    <row r="24" spans="1:1">
      <c r="A24" t="s">
        <v>496</v>
      </c>
    </row>
    <row r="25" spans="1:1">
      <c r="A25" t="s">
        <v>158</v>
      </c>
    </row>
    <row r="26" spans="1:1">
      <c r="A26" t="s">
        <v>462</v>
      </c>
    </row>
    <row r="27" spans="1:1">
      <c r="A27" t="s">
        <v>495</v>
      </c>
    </row>
    <row r="28" spans="1:1">
      <c r="A28" t="s">
        <v>559</v>
      </c>
    </row>
    <row r="29" spans="1:1">
      <c r="A29" t="s">
        <v>718</v>
      </c>
    </row>
    <row r="30" spans="1:1">
      <c r="A30" t="s">
        <v>543</v>
      </c>
    </row>
    <row r="31" spans="1:1">
      <c r="A31" t="s">
        <v>544</v>
      </c>
    </row>
    <row r="32" spans="1:1">
      <c r="A32" t="s">
        <v>666</v>
      </c>
    </row>
    <row r="33" spans="1:1">
      <c r="A33" t="s">
        <v>560</v>
      </c>
    </row>
    <row r="34" spans="1:1">
      <c r="A34" t="s">
        <v>673</v>
      </c>
    </row>
    <row r="36" spans="1:1">
      <c r="A36" t="s">
        <v>571</v>
      </c>
    </row>
    <row r="37" spans="1:1">
      <c r="A37" t="s">
        <v>602</v>
      </c>
    </row>
    <row r="38" spans="1:1">
      <c r="A38" t="s">
        <v>826</v>
      </c>
    </row>
    <row r="39" spans="1:1">
      <c r="A39" t="s">
        <v>668</v>
      </c>
    </row>
    <row r="40" spans="1:1">
      <c r="A40" t="s">
        <v>811</v>
      </c>
    </row>
    <row r="41" spans="1:1">
      <c r="A41" t="s">
        <v>674</v>
      </c>
    </row>
    <row r="42" spans="1:1">
      <c r="A42" t="s">
        <v>675</v>
      </c>
    </row>
    <row r="43" spans="1:1">
      <c r="A43" t="s">
        <v>741</v>
      </c>
    </row>
    <row r="44" spans="1:1">
      <c r="A44" t="s">
        <v>676</v>
      </c>
    </row>
    <row r="45" spans="1:1">
      <c r="A45" t="s">
        <v>677</v>
      </c>
    </row>
    <row r="49" spans="1:1">
      <c r="A49" t="s">
        <v>395</v>
      </c>
    </row>
    <row r="50" spans="1:1">
      <c r="A50" t="s">
        <v>396</v>
      </c>
    </row>
    <row r="51" spans="1:1">
      <c r="A51" t="s">
        <v>397</v>
      </c>
    </row>
    <row r="52" spans="1:1">
      <c r="A52" t="s">
        <v>398</v>
      </c>
    </row>
    <row r="53" spans="1:1">
      <c r="A53" t="s">
        <v>399</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34038B-C764-4B64-94AE-029E8466D6E3}">
  <dimension ref="A1:D75"/>
  <sheetViews>
    <sheetView tabSelected="1" topLeftCell="A63" workbookViewId="0">
      <selection activeCell="A73" sqref="A73"/>
    </sheetView>
  </sheetViews>
  <sheetFormatPr defaultRowHeight="15"/>
  <cols>
    <col min="2" max="2" width="43.140625" customWidth="1"/>
    <col min="3" max="3" width="16.42578125" customWidth="1"/>
    <col min="4" max="4" width="17.28515625" customWidth="1"/>
  </cols>
  <sheetData>
    <row r="1" spans="1:2">
      <c r="A1" s="211" t="s">
        <v>805</v>
      </c>
      <c r="B1" s="211"/>
    </row>
    <row r="3" spans="1:2">
      <c r="A3" s="219" t="s">
        <v>799</v>
      </c>
      <c r="B3" s="219"/>
    </row>
    <row r="6" spans="1:2">
      <c r="A6" s="211" t="s">
        <v>74</v>
      </c>
    </row>
    <row r="21" spans="1:2">
      <c r="A21" s="211" t="s">
        <v>82</v>
      </c>
    </row>
    <row r="32" spans="1:2">
      <c r="A32" s="211" t="s">
        <v>800</v>
      </c>
      <c r="B32" s="211"/>
    </row>
    <row r="37" spans="1:4">
      <c r="A37" s="211" t="s">
        <v>757</v>
      </c>
      <c r="B37" s="211"/>
    </row>
    <row r="48" spans="1:4">
      <c r="A48" s="211" t="s">
        <v>827</v>
      </c>
      <c r="B48" s="211"/>
      <c r="C48" s="211"/>
      <c r="D48" s="211"/>
    </row>
    <row r="50" spans="1:4" ht="15.75" thickBot="1"/>
    <row r="51" spans="1:4" ht="30.75" thickBot="1">
      <c r="A51" s="212" t="s">
        <v>758</v>
      </c>
      <c r="B51" s="213" t="s">
        <v>759</v>
      </c>
      <c r="C51" s="213" t="s">
        <v>760</v>
      </c>
      <c r="D51" s="213" t="s">
        <v>48</v>
      </c>
    </row>
    <row r="52" spans="1:4" ht="30.75" thickBot="1">
      <c r="A52" s="214">
        <v>1</v>
      </c>
      <c r="B52" s="215" t="s">
        <v>761</v>
      </c>
      <c r="C52" s="216" t="s">
        <v>762</v>
      </c>
      <c r="D52" s="215" t="s">
        <v>763</v>
      </c>
    </row>
    <row r="53" spans="1:4" ht="30.75" thickBot="1">
      <c r="A53" s="214">
        <v>2</v>
      </c>
      <c r="B53" s="215" t="s">
        <v>764</v>
      </c>
      <c r="C53" s="216" t="s">
        <v>765</v>
      </c>
      <c r="D53" s="215"/>
    </row>
    <row r="54" spans="1:4" ht="30.75" thickBot="1">
      <c r="A54" s="214">
        <v>3</v>
      </c>
      <c r="B54" s="215" t="s">
        <v>766</v>
      </c>
      <c r="C54" s="216" t="s">
        <v>767</v>
      </c>
      <c r="D54" s="215" t="s">
        <v>763</v>
      </c>
    </row>
    <row r="55" spans="1:4" ht="30.75" thickBot="1">
      <c r="A55" s="214">
        <v>4</v>
      </c>
      <c r="B55" s="215" t="s">
        <v>768</v>
      </c>
      <c r="C55" s="216" t="s">
        <v>769</v>
      </c>
      <c r="D55" s="215"/>
    </row>
    <row r="56" spans="1:4" ht="30.75" thickBot="1">
      <c r="A56" s="214">
        <v>5</v>
      </c>
      <c r="B56" s="215" t="s">
        <v>770</v>
      </c>
      <c r="C56" s="216" t="s">
        <v>771</v>
      </c>
      <c r="D56" s="215" t="s">
        <v>763</v>
      </c>
    </row>
    <row r="57" spans="1:4" ht="45.75" thickBot="1">
      <c r="A57" s="214">
        <v>6</v>
      </c>
      <c r="B57" s="215" t="s">
        <v>772</v>
      </c>
      <c r="C57" s="216" t="s">
        <v>773</v>
      </c>
      <c r="D57" s="215" t="s">
        <v>774</v>
      </c>
    </row>
    <row r="58" spans="1:4" ht="30.75" thickBot="1">
      <c r="A58" s="214">
        <v>7</v>
      </c>
      <c r="B58" s="215" t="s">
        <v>775</v>
      </c>
      <c r="C58" s="216" t="s">
        <v>776</v>
      </c>
      <c r="D58" s="215" t="s">
        <v>13</v>
      </c>
    </row>
    <row r="59" spans="1:4" ht="30.75" thickBot="1">
      <c r="A59" s="214">
        <v>8</v>
      </c>
      <c r="B59" s="215" t="s">
        <v>777</v>
      </c>
      <c r="C59" s="216" t="s">
        <v>778</v>
      </c>
      <c r="D59" s="215" t="s">
        <v>779</v>
      </c>
    </row>
    <row r="60" spans="1:4" ht="45.75" thickBot="1">
      <c r="A60" s="214">
        <v>9</v>
      </c>
      <c r="B60" s="215" t="s">
        <v>780</v>
      </c>
      <c r="C60" s="215" t="s">
        <v>781</v>
      </c>
      <c r="D60" s="215"/>
    </row>
    <row r="61" spans="1:4" ht="45.75" thickBot="1">
      <c r="A61" s="214">
        <v>10</v>
      </c>
      <c r="B61" s="215" t="s">
        <v>782</v>
      </c>
      <c r="C61" s="216" t="s">
        <v>783</v>
      </c>
      <c r="D61" s="215" t="s">
        <v>784</v>
      </c>
    </row>
    <row r="62" spans="1:4" ht="45.75" thickBot="1">
      <c r="A62" s="214">
        <v>11</v>
      </c>
      <c r="B62" s="215" t="s">
        <v>785</v>
      </c>
      <c r="C62" s="216" t="s">
        <v>786</v>
      </c>
      <c r="D62" s="215" t="s">
        <v>784</v>
      </c>
    </row>
    <row r="63" spans="1:4" ht="30.75" thickBot="1">
      <c r="A63" s="214">
        <v>12</v>
      </c>
      <c r="B63" s="215" t="s">
        <v>787</v>
      </c>
      <c r="C63" s="215" t="s">
        <v>788</v>
      </c>
      <c r="D63" s="215"/>
    </row>
    <row r="66" spans="1:1">
      <c r="A66" s="217" t="s">
        <v>789</v>
      </c>
    </row>
    <row r="67" spans="1:1">
      <c r="A67" s="218" t="s">
        <v>790</v>
      </c>
    </row>
    <row r="68" spans="1:1">
      <c r="A68" s="218" t="s">
        <v>791</v>
      </c>
    </row>
    <row r="69" spans="1:1">
      <c r="A69" s="218" t="s">
        <v>792</v>
      </c>
    </row>
    <row r="70" spans="1:1">
      <c r="A70" s="218" t="s">
        <v>793</v>
      </c>
    </row>
    <row r="71" spans="1:1">
      <c r="A71" s="218" t="s">
        <v>794</v>
      </c>
    </row>
    <row r="72" spans="1:1">
      <c r="A72" s="218" t="s">
        <v>795</v>
      </c>
    </row>
    <row r="73" spans="1:1">
      <c r="A73" s="218" t="s">
        <v>796</v>
      </c>
    </row>
    <row r="74" spans="1:1">
      <c r="A74" s="218" t="s">
        <v>797</v>
      </c>
    </row>
    <row r="75" spans="1:1">
      <c r="A75" s="218" t="s">
        <v>798</v>
      </c>
    </row>
  </sheetData>
  <hyperlinks>
    <hyperlink ref="A75" location="_ftnref10" display="_ftnref10" xr:uid="{770ACB9D-8C31-419F-A364-5693F8A970E5}"/>
    <hyperlink ref="A74" location="_ftnref9" display="_ftnref9" xr:uid="{326B6DF3-4A03-4318-930A-ACE818175F10}"/>
    <hyperlink ref="A73" location="_ftnref8" display="_ftnref8" xr:uid="{F626544E-B727-4F13-8A01-18AB41EE9F9B}"/>
    <hyperlink ref="A72" location="_ftnref7" display="_ftnref7" xr:uid="{680C2371-76E1-4A09-83D2-1A9A1FEAB210}"/>
    <hyperlink ref="A71" location="_ftnref6" display="_ftnref6" xr:uid="{CDD44220-BAC6-4A0B-B5FA-1C539C35860B}"/>
    <hyperlink ref="A70" location="_ftnref5" display="_ftnref5" xr:uid="{7796D5FE-4474-45FC-878F-EB66C41099C4}"/>
    <hyperlink ref="A69" location="_ftnref4" display="_ftnref4" xr:uid="{83BFE0B2-04C9-4EFE-AFD8-1479FE03C963}"/>
    <hyperlink ref="A68" location="_ftnref3" display="_ftnref3" xr:uid="{B44748C7-37EE-4CC2-BFF1-2EC28D7D65C5}"/>
    <hyperlink ref="A67" location="_ftnref2" display="_ftnref2" xr:uid="{5EDD202A-F1EF-4E34-8418-D44A1D3201F5}"/>
    <hyperlink ref="C62" location="_ftn10" display="_ftn10" xr:uid="{81700566-5930-4839-9B13-66237C2F3238}"/>
    <hyperlink ref="C61" location="_ftn9" display="_ftn9" xr:uid="{B833470D-5E80-4CF8-842D-C125A8EAF46C}"/>
    <hyperlink ref="C59" location="_ftn8" display="_ftn8" xr:uid="{2A67DD30-E3D9-49BA-87E3-6F3FBCE5C10F}"/>
    <hyperlink ref="C58" location="_ftn7" display="_ftn7" xr:uid="{82DAE09A-8591-4DEF-8059-A2447DB4D8D4}"/>
    <hyperlink ref="C57" location="_ftn6" display="_ftn6" xr:uid="{6B8B8C5E-1C74-40A8-A3EF-B010099592EE}"/>
    <hyperlink ref="C56" location="_ftn5" display="_ftn5" xr:uid="{CE97195A-DF81-4AEF-B08A-DE34A179C6DC}"/>
    <hyperlink ref="C55" location="_ftn4" display="_ftn4" xr:uid="{586BD53F-1D48-4234-B5D7-018F8AE85580}"/>
    <hyperlink ref="C54" location="_ftn3" display="_ftn3" xr:uid="{D490E711-BE1F-4B31-9AB2-AF0D15E78BF9}"/>
    <hyperlink ref="C53" location="_ftn2" display="_ftn2" xr:uid="{29D61C6B-CA0A-4EFA-A41B-F80AC25D0655}"/>
    <hyperlink ref="C52" location="_ftn1" display="_ftn1" xr:uid="{EEC89426-B961-4F49-A76C-B72788ACAF3D}"/>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85FE6-2032-4584-ACDB-E183A46D2818}">
  <dimension ref="A2:I37"/>
  <sheetViews>
    <sheetView zoomScale="53" workbookViewId="0">
      <selection activeCell="A9" sqref="A9:XFD9"/>
    </sheetView>
  </sheetViews>
  <sheetFormatPr defaultRowHeight="15"/>
  <cols>
    <col min="1" max="1" width="25.7109375" customWidth="1"/>
    <col min="2" max="2" width="9.140625" bestFit="1" customWidth="1"/>
  </cols>
  <sheetData>
    <row r="2" spans="1:9">
      <c r="A2" t="s">
        <v>536</v>
      </c>
    </row>
    <row r="3" spans="1:9">
      <c r="B3" t="s">
        <v>537</v>
      </c>
      <c r="G3" t="s">
        <v>538</v>
      </c>
      <c r="H3" t="s">
        <v>537</v>
      </c>
    </row>
    <row r="4" spans="1:9">
      <c r="A4" t="str">
        <f>'regional outcomes'!A18</f>
        <v>ASHP +HPWH</v>
      </c>
      <c r="B4" s="6">
        <f>'Fig 8'!C6</f>
        <v>5.0023173166820678</v>
      </c>
      <c r="D4">
        <f>B5/B4</f>
        <v>0.20480480739098128</v>
      </c>
      <c r="F4" t="s">
        <v>113</v>
      </c>
      <c r="G4" s="6">
        <f>'Fig 8'!E6</f>
        <v>9.9806066641275795</v>
      </c>
      <c r="H4" s="6">
        <f>'Fig 8'!C6</f>
        <v>5.0023173166820678</v>
      </c>
    </row>
    <row r="5" spans="1:9">
      <c r="A5" t="str">
        <f>'regional outcomes'!A19</f>
        <v>ASHP with ETS for peak hours + HPWH</v>
      </c>
      <c r="B5" s="6">
        <f>'Fig 8'!C7</f>
        <v>1.0244986345516411</v>
      </c>
      <c r="D5">
        <f>B10/B4</f>
        <v>1.8430897340268517</v>
      </c>
      <c r="F5" t="s">
        <v>114</v>
      </c>
      <c r="G5" s="6">
        <f>'Fig 8'!E7</f>
        <v>1.0244986345516411</v>
      </c>
      <c r="H5" s="6">
        <f>'Fig 8'!C7</f>
        <v>1.0244986345516411</v>
      </c>
      <c r="I5">
        <f>H5/H4</f>
        <v>0.20480480739098128</v>
      </c>
    </row>
    <row r="6" spans="1:9">
      <c r="A6" t="str">
        <f>'regional outcomes'!A20</f>
        <v>ASHP/HPWH powered with home batteries</v>
      </c>
      <c r="B6" s="6">
        <f>'Fig 8'!C8</f>
        <v>0.13832747642932527</v>
      </c>
      <c r="C6">
        <f>B6/B4</f>
        <v>2.7652679282863846E-2</v>
      </c>
      <c r="F6" t="s">
        <v>706</v>
      </c>
      <c r="G6" s="6">
        <f>'Fig 8'!E8</f>
        <v>4.9806133281020015</v>
      </c>
      <c r="H6" s="6">
        <f>'Fig 8'!C8</f>
        <v>0.13832747642932527</v>
      </c>
    </row>
    <row r="7" spans="1:9">
      <c r="A7" t="str">
        <f>'regional outcomes'!A21</f>
        <v>ASHP/HPWH powered with EV battery</v>
      </c>
      <c r="B7" s="6">
        <f>'Fig 8'!C9</f>
        <v>0</v>
      </c>
      <c r="F7" t="s">
        <v>116</v>
      </c>
      <c r="G7" s="6">
        <f>'Fig 8'!E9</f>
        <v>0.73507218689754428</v>
      </c>
      <c r="H7" s="6">
        <f>'Fig 8'!C9</f>
        <v>0</v>
      </c>
    </row>
    <row r="8" spans="1:9">
      <c r="A8" t="str">
        <f>'regional outcomes'!A22</f>
        <v>GSHP/HPWH</v>
      </c>
      <c r="B8" s="6">
        <f>'Fig 8'!C10</f>
        <v>2.1117591584866422</v>
      </c>
      <c r="D8">
        <f>B8/B4</f>
        <v>0.42215617778668385</v>
      </c>
      <c r="F8" t="s">
        <v>715</v>
      </c>
      <c r="G8" s="6">
        <f>'Fig 8'!E10</f>
        <v>3.8437349524808275</v>
      </c>
      <c r="H8" s="6">
        <f>'Fig 8'!C10</f>
        <v>2.1117591584866422</v>
      </c>
    </row>
    <row r="9" spans="1:9">
      <c r="A9" t="str">
        <f>'regional outcomes'!A23</f>
        <v>Fossil gas space and water heating</v>
      </c>
      <c r="B9" s="6">
        <f>'Fig 8'!C11</f>
        <v>0.67199910436183774</v>
      </c>
      <c r="F9" t="s">
        <v>743</v>
      </c>
      <c r="G9" s="6">
        <f>'Fig 8'!E11</f>
        <v>0.67199910436183774</v>
      </c>
      <c r="H9" s="6">
        <f>'Fig 8'!C11</f>
        <v>0.67199910436183774</v>
      </c>
    </row>
    <row r="10" spans="1:9">
      <c r="A10" t="str">
        <f>'regional outcomes'!A24</f>
        <v>Electric resistance space and water heating</v>
      </c>
      <c r="B10" s="6">
        <f>'Fig 8'!C12</f>
        <v>9.2197196927214673</v>
      </c>
      <c r="F10" t="s">
        <v>742</v>
      </c>
      <c r="G10" s="6">
        <f>'Fig 8'!E12</f>
        <v>12.16817064847919</v>
      </c>
      <c r="H10" s="6">
        <f>'Fig 8'!C12</f>
        <v>9.2197196927214673</v>
      </c>
    </row>
    <row r="30" spans="1:6">
      <c r="B30" t="s">
        <v>548</v>
      </c>
      <c r="C30" t="s">
        <v>542</v>
      </c>
      <c r="D30" t="s">
        <v>555</v>
      </c>
      <c r="E30" t="s">
        <v>557</v>
      </c>
      <c r="F30" t="s">
        <v>14</v>
      </c>
    </row>
    <row r="31" spans="1:6">
      <c r="A31" t="str">
        <f>'regional outcomes'!A18</f>
        <v>ASHP +HPWH</v>
      </c>
      <c r="B31" s="169">
        <f>(C31+D31+E31)/Input!B$87</f>
        <v>9017.9012345679002</v>
      </c>
      <c r="C31" s="17">
        <f>Input!B84/Input!B43</f>
        <v>27.629629629629626</v>
      </c>
      <c r="D31">
        <f>Input!B86/Input!B68</f>
        <v>2.8533333333333331</v>
      </c>
      <c r="E31" s="17">
        <f>6/12*Input!B86/Input!B43</f>
        <v>1.9814814814814812</v>
      </c>
      <c r="F31" t="s">
        <v>558</v>
      </c>
    </row>
    <row r="32" spans="1:6">
      <c r="A32" t="str">
        <f>'regional outcomes'!A19</f>
        <v>ASHP with ETS for peak hours + HPWH</v>
      </c>
      <c r="B32" s="169">
        <f>(C32+D32+E32)/Input!B$87</f>
        <v>12391.482385926829</v>
      </c>
      <c r="C32" s="17">
        <f>(6/24*5/7*Input!B$84/Input!B5+(1-6/24*5/7)*Input!B$84/Input!B$43)</f>
        <v>39.774521774521773</v>
      </c>
      <c r="D32">
        <f t="shared" ref="D32:E34" si="0">D$31</f>
        <v>2.8533333333333331</v>
      </c>
      <c r="E32">
        <f t="shared" si="0"/>
        <v>1.9814814814814812</v>
      </c>
      <c r="F32" t="s">
        <v>543</v>
      </c>
    </row>
    <row r="33" spans="1:6">
      <c r="A33" t="str">
        <f>'regional outcomes'!A20</f>
        <v>ASHP/HPWH powered with home batteries</v>
      </c>
      <c r="B33" s="169">
        <f>(C33+D33+E33)/Input!B$87</f>
        <v>9081.8587105624119</v>
      </c>
      <c r="C33" s="17">
        <f>(2/24*Input!B84/Input!B43*(1-Input!B19) + Input!B84/Input!B43)</f>
        <v>27.859876543209872</v>
      </c>
      <c r="D33">
        <f t="shared" si="0"/>
        <v>2.8533333333333331</v>
      </c>
      <c r="E33">
        <f t="shared" si="0"/>
        <v>1.9814814814814812</v>
      </c>
      <c r="F33" t="s">
        <v>670</v>
      </c>
    </row>
    <row r="34" spans="1:6">
      <c r="A34" t="str">
        <f>'regional outcomes'!A21</f>
        <v>ASHP/HPWH powered with EV battery</v>
      </c>
      <c r="B34" s="169">
        <f>(C34+D34+E34)/Input!B$87</f>
        <v>9145.5029254500132</v>
      </c>
      <c r="C34" s="17">
        <f>(4/24*Input!B84/Input!B43*(1-Input!B32) + Input!B84/Input!B43)</f>
        <v>28.088995716805236</v>
      </c>
      <c r="D34">
        <f t="shared" si="0"/>
        <v>2.8533333333333331</v>
      </c>
      <c r="E34">
        <f t="shared" si="0"/>
        <v>1.9814814814814812</v>
      </c>
      <c r="F34" t="s">
        <v>671</v>
      </c>
    </row>
    <row r="35" spans="1:6">
      <c r="A35" t="str">
        <f>'regional outcomes'!A22</f>
        <v>GSHP/HPWH</v>
      </c>
      <c r="B35" s="169">
        <f>(C35+D35+E35)/Input!B$87</f>
        <v>6197.7227227227222</v>
      </c>
      <c r="C35" s="17">
        <f>Input!B84/Input!B52</f>
        <v>20.162162162162161</v>
      </c>
      <c r="D35" s="17">
        <f>0.5*Input!B86/Input!B68+ 0.25*Input!B86/Input!B52</f>
        <v>2.1496396396396396</v>
      </c>
      <c r="F35" t="s">
        <v>672</v>
      </c>
    </row>
    <row r="36" spans="1:6">
      <c r="A36" t="str">
        <f>'regional outcomes'!A23</f>
        <v>Fossil gas space and water heating</v>
      </c>
      <c r="B36" s="169">
        <f>(C36+D36+E36)/Input!B$87</f>
        <v>26249.01806755695</v>
      </c>
      <c r="C36" s="17">
        <f>Input!B84/Input!B61</f>
        <v>78.526315789473685</v>
      </c>
      <c r="D36" s="17">
        <f>Input!B86/Input!B63</f>
        <v>15.970149253731341</v>
      </c>
    </row>
    <row r="37" spans="1:6">
      <c r="A37" t="str">
        <f>'regional outcomes'!A24</f>
        <v>Electric resistance space and water heating</v>
      </c>
      <c r="B37" s="169">
        <f>(C37+D37+E37)/Input!B$87</f>
        <v>23988.400488400486</v>
      </c>
      <c r="C37" s="17">
        <f>Input!B84/Input!B57</f>
        <v>74.599999999999994</v>
      </c>
      <c r="D37" s="17">
        <f>Input!B86/Input!B76</f>
        <v>11.758241758241757</v>
      </c>
    </row>
  </sheetData>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65546-4407-478C-8075-7B5798AC33D1}">
  <dimension ref="A2:L103"/>
  <sheetViews>
    <sheetView topLeftCell="A51" workbookViewId="0">
      <selection activeCell="G67" sqref="G67"/>
    </sheetView>
  </sheetViews>
  <sheetFormatPr defaultRowHeight="15"/>
  <cols>
    <col min="3" max="3" width="10.85546875" bestFit="1" customWidth="1"/>
    <col min="4" max="6" width="9.42578125" bestFit="1" customWidth="1"/>
    <col min="9" max="9" width="10.140625" customWidth="1"/>
  </cols>
  <sheetData>
    <row r="2" spans="1:12" ht="14.45" customHeight="1">
      <c r="A2" s="233" t="s">
        <v>572</v>
      </c>
      <c r="B2" s="233"/>
      <c r="C2" s="233"/>
      <c r="D2" s="233"/>
      <c r="E2" s="233"/>
      <c r="F2" s="233"/>
      <c r="K2" t="s">
        <v>690</v>
      </c>
    </row>
    <row r="3" spans="1:12">
      <c r="K3">
        <v>8.4</v>
      </c>
    </row>
    <row r="4" spans="1:12">
      <c r="A4" t="s">
        <v>22</v>
      </c>
      <c r="B4" t="s">
        <v>600</v>
      </c>
      <c r="C4" s="3" t="s">
        <v>149</v>
      </c>
      <c r="D4" s="3" t="s">
        <v>575</v>
      </c>
      <c r="E4" s="3" t="s">
        <v>689</v>
      </c>
      <c r="F4" s="3" t="s">
        <v>459</v>
      </c>
      <c r="G4" s="3" t="s">
        <v>541</v>
      </c>
      <c r="H4" s="3" t="s">
        <v>703</v>
      </c>
      <c r="I4" s="3" t="s">
        <v>652</v>
      </c>
      <c r="J4" s="3" t="s">
        <v>704</v>
      </c>
      <c r="K4" s="3" t="s">
        <v>576</v>
      </c>
      <c r="L4" s="3" t="s">
        <v>577</v>
      </c>
    </row>
    <row r="5" spans="1:12">
      <c r="A5" t="s">
        <v>573</v>
      </c>
      <c r="C5" s="45">
        <v>0</v>
      </c>
      <c r="D5" s="6">
        <f>(Input!$B110*'steady adoption'!B54+(1-Input!$B110)*'steady adoption'!B53)*Input!$B106/1000000</f>
        <v>8.665182934995304</v>
      </c>
      <c r="E5" s="6">
        <f>(Input!$B110*'steady adoption'!C54+(1-Input!$B110)*'steady adoption'!C53)*Input!$B106/1000000</f>
        <v>7.8067677974241709</v>
      </c>
      <c r="F5" s="6">
        <f>(Input!$B110*'steady adoption'!D54+(1-Input!$B110)*'steady adoption'!D53)*Input!$B106/1000000</f>
        <v>7.9967972930565692</v>
      </c>
      <c r="G5" s="6">
        <f>(Input!$B110*'steady adoption'!E54+(1-Input!$B110)*'steady adoption'!E53)*Input!$B106/1000000</f>
        <v>9.6300355975268257</v>
      </c>
      <c r="H5" s="6">
        <f>E26</f>
        <v>7.8067677974241709</v>
      </c>
      <c r="I5" s="6">
        <f>G26</f>
        <v>8.665182934995304</v>
      </c>
      <c r="J5" s="6">
        <f>H26</f>
        <v>9.6300355975268257</v>
      </c>
      <c r="K5" s="6">
        <f t="shared" ref="K5:K21" si="0">$E$6</f>
        <v>8.7931228560023236</v>
      </c>
      <c r="L5" s="6">
        <f t="shared" ref="L5:L21" si="1">K5+K$3</f>
        <v>17.193122856002326</v>
      </c>
    </row>
    <row r="6" spans="1:12">
      <c r="A6" t="s">
        <v>570</v>
      </c>
      <c r="B6">
        <v>2023</v>
      </c>
      <c r="C6" s="57">
        <f>Input!B108</f>
        <v>0.09</v>
      </c>
      <c r="D6" s="6">
        <f>($C6*B48+Input!$B107*B54+(1-$C6-Input!$B107)*B53)*Input!$B106/1000000</f>
        <v>10.24371615947633</v>
      </c>
      <c r="E6" s="6">
        <f>($C6*C48+Input!$B107*C54+(1-$C6-Input!$B107)*C53)*Input!$B106/1000000</f>
        <v>8.7931228560023236</v>
      </c>
      <c r="F6" s="6">
        <f>($C6*D48+Input!$B107*D54+(1-$C6-Input!$B107)*D53)*Input!$B106/1000000</f>
        <v>9.0961143616975697</v>
      </c>
      <c r="G6" s="6">
        <f>($C6*E48+Input!$B107*E54+(1-$C6-Input!$B107)*E53)*Input!$B106/1000000</f>
        <v>12.133147998611122</v>
      </c>
      <c r="H6" s="6">
        <f t="shared" ref="H6:H21" si="2">E27</f>
        <v>8.0868431530975116</v>
      </c>
      <c r="I6" s="6">
        <f t="shared" ref="I6:I21" si="3">G27</f>
        <v>9.3038696863582135</v>
      </c>
      <c r="J6" s="6">
        <f t="shared" ref="J6:J21" si="4">H27</f>
        <v>10.894929672968438</v>
      </c>
      <c r="K6" s="6">
        <f t="shared" si="0"/>
        <v>8.7931228560023236</v>
      </c>
      <c r="L6" s="6">
        <f t="shared" si="1"/>
        <v>17.193122856002326</v>
      </c>
    </row>
    <row r="7" spans="1:12">
      <c r="A7" t="s">
        <v>113</v>
      </c>
      <c r="B7">
        <v>2024</v>
      </c>
      <c r="C7" s="57">
        <f>C6+0.0607</f>
        <v>0.1507</v>
      </c>
      <c r="D7" s="6">
        <f t="shared" ref="D7:G20" si="5">$C7*D$21+(1-$C7)*D$5</f>
        <v>11.30834912309853</v>
      </c>
      <c r="E7" s="6">
        <f t="shared" si="5"/>
        <v>9.4583645455100331</v>
      </c>
      <c r="F7" s="6">
        <f t="shared" si="5"/>
        <v>9.8375426513254443</v>
      </c>
      <c r="G7" s="6">
        <f t="shared" si="5"/>
        <v>13.821358251342422</v>
      </c>
      <c r="H7" s="6">
        <f t="shared" si="2"/>
        <v>8.279783953672478</v>
      </c>
      <c r="I7" s="6">
        <f t="shared" si="3"/>
        <v>9.7438538928526608</v>
      </c>
      <c r="J7" s="6">
        <f t="shared" si="4"/>
        <v>11.766301147161549</v>
      </c>
      <c r="K7" s="6">
        <f t="shared" si="0"/>
        <v>8.7931228560023236</v>
      </c>
      <c r="L7" s="6">
        <f t="shared" si="1"/>
        <v>17.193122856002326</v>
      </c>
    </row>
    <row r="8" spans="1:12">
      <c r="A8" t="s">
        <v>113</v>
      </c>
      <c r="B8">
        <v>2025</v>
      </c>
      <c r="C8" s="57">
        <f t="shared" ref="C8:C21" si="6">C7+0.0607</f>
        <v>0.2114</v>
      </c>
      <c r="D8" s="6">
        <f t="shared" si="5"/>
        <v>12.372982086720732</v>
      </c>
      <c r="E8" s="6">
        <f t="shared" si="5"/>
        <v>10.123606235017741</v>
      </c>
      <c r="F8" s="6">
        <f t="shared" si="5"/>
        <v>10.578970940953319</v>
      </c>
      <c r="G8" s="6">
        <f t="shared" si="5"/>
        <v>15.509568504073721</v>
      </c>
      <c r="H8" s="6">
        <f t="shared" si="2"/>
        <v>8.4727247542474444</v>
      </c>
      <c r="I8" s="6">
        <f t="shared" si="3"/>
        <v>10.18383809934711</v>
      </c>
      <c r="J8" s="6">
        <f t="shared" si="4"/>
        <v>12.63767262135466</v>
      </c>
      <c r="K8" s="6">
        <f t="shared" si="0"/>
        <v>8.7931228560023236</v>
      </c>
      <c r="L8" s="6">
        <f t="shared" si="1"/>
        <v>17.193122856002326</v>
      </c>
    </row>
    <row r="9" spans="1:12">
      <c r="A9" t="s">
        <v>113</v>
      </c>
      <c r="B9">
        <v>2026</v>
      </c>
      <c r="C9" s="57">
        <f t="shared" si="6"/>
        <v>0.27210000000000001</v>
      </c>
      <c r="D9" s="6">
        <f t="shared" si="5"/>
        <v>13.437615050342936</v>
      </c>
      <c r="E9" s="6">
        <f t="shared" si="5"/>
        <v>10.788847924525452</v>
      </c>
      <c r="F9" s="6">
        <f t="shared" si="5"/>
        <v>11.320399230581195</v>
      </c>
      <c r="G9" s="6">
        <f t="shared" si="5"/>
        <v>17.197778756805022</v>
      </c>
      <c r="H9" s="6">
        <f t="shared" si="2"/>
        <v>8.6656655548224109</v>
      </c>
      <c r="I9" s="6">
        <f t="shared" si="3"/>
        <v>10.623822305841557</v>
      </c>
      <c r="J9" s="6">
        <f t="shared" si="4"/>
        <v>13.509044095547772</v>
      </c>
      <c r="K9" s="6">
        <f t="shared" si="0"/>
        <v>8.7931228560023236</v>
      </c>
      <c r="L9" s="6">
        <f t="shared" si="1"/>
        <v>17.193122856002326</v>
      </c>
    </row>
    <row r="10" spans="1:12">
      <c r="A10" t="s">
        <v>113</v>
      </c>
      <c r="B10">
        <v>2027</v>
      </c>
      <c r="C10" s="57">
        <f t="shared" si="6"/>
        <v>0.33279999999999998</v>
      </c>
      <c r="D10" s="6">
        <f t="shared" si="5"/>
        <v>14.502248013965136</v>
      </c>
      <c r="E10" s="6">
        <f t="shared" si="5"/>
        <v>11.45408961403316</v>
      </c>
      <c r="F10" s="6">
        <f t="shared" si="5"/>
        <v>12.061827520209068</v>
      </c>
      <c r="G10" s="6">
        <f t="shared" si="5"/>
        <v>18.885989009536317</v>
      </c>
      <c r="H10" s="6">
        <f t="shared" si="2"/>
        <v>8.8586063553973791</v>
      </c>
      <c r="I10" s="6">
        <f t="shared" si="3"/>
        <v>11.063806512336004</v>
      </c>
      <c r="J10" s="6">
        <f t="shared" si="4"/>
        <v>14.380415569740881</v>
      </c>
      <c r="K10" s="6">
        <f t="shared" si="0"/>
        <v>8.7931228560023236</v>
      </c>
      <c r="L10" s="6">
        <f t="shared" si="1"/>
        <v>17.193122856002326</v>
      </c>
    </row>
    <row r="11" spans="1:12">
      <c r="A11" t="s">
        <v>113</v>
      </c>
      <c r="B11">
        <v>2028</v>
      </c>
      <c r="C11" s="57">
        <f t="shared" si="6"/>
        <v>0.39349999999999996</v>
      </c>
      <c r="D11" s="6">
        <f t="shared" si="5"/>
        <v>15.566880977587338</v>
      </c>
      <c r="E11" s="6">
        <f t="shared" si="5"/>
        <v>12.119331303540868</v>
      </c>
      <c r="F11" s="6">
        <f t="shared" si="5"/>
        <v>12.803255809836944</v>
      </c>
      <c r="G11" s="6">
        <f t="shared" si="5"/>
        <v>20.574199262267616</v>
      </c>
      <c r="H11" s="6">
        <f t="shared" si="2"/>
        <v>9.0515471559723473</v>
      </c>
      <c r="I11" s="6">
        <f t="shared" si="3"/>
        <v>11.503790718830452</v>
      </c>
      <c r="J11" s="6">
        <f t="shared" si="4"/>
        <v>15.251787043933994</v>
      </c>
      <c r="K11" s="6">
        <f t="shared" si="0"/>
        <v>8.7931228560023236</v>
      </c>
      <c r="L11" s="6">
        <f t="shared" si="1"/>
        <v>17.193122856002326</v>
      </c>
    </row>
    <row r="12" spans="1:12">
      <c r="A12" t="s">
        <v>113</v>
      </c>
      <c r="B12">
        <v>2029</v>
      </c>
      <c r="C12" s="57">
        <f t="shared" si="6"/>
        <v>0.45419999999999994</v>
      </c>
      <c r="D12" s="6">
        <f t="shared" si="5"/>
        <v>16.631513941209541</v>
      </c>
      <c r="E12" s="6">
        <f t="shared" si="5"/>
        <v>12.784572993048579</v>
      </c>
      <c r="F12" s="6">
        <f t="shared" si="5"/>
        <v>13.544684099464819</v>
      </c>
      <c r="G12" s="6">
        <f t="shared" si="5"/>
        <v>22.262409514998915</v>
      </c>
      <c r="H12" s="6">
        <f t="shared" si="2"/>
        <v>9.2444879565473137</v>
      </c>
      <c r="I12" s="6">
        <f t="shared" si="3"/>
        <v>11.943774925324902</v>
      </c>
      <c r="J12" s="6">
        <f t="shared" si="4"/>
        <v>16.123158518127106</v>
      </c>
      <c r="K12" s="6">
        <f t="shared" si="0"/>
        <v>8.7931228560023236</v>
      </c>
      <c r="L12" s="6">
        <f t="shared" si="1"/>
        <v>17.193122856002326</v>
      </c>
    </row>
    <row r="13" spans="1:12">
      <c r="A13" t="s">
        <v>113</v>
      </c>
      <c r="B13">
        <v>2030</v>
      </c>
      <c r="C13" s="57">
        <f t="shared" si="6"/>
        <v>0.51489999999999991</v>
      </c>
      <c r="D13" s="6">
        <f t="shared" si="5"/>
        <v>17.696146904831743</v>
      </c>
      <c r="E13" s="6">
        <f t="shared" si="5"/>
        <v>13.449814682556287</v>
      </c>
      <c r="F13" s="6">
        <f t="shared" si="5"/>
        <v>14.286112389092693</v>
      </c>
      <c r="G13" s="6">
        <f t="shared" si="5"/>
        <v>23.950619767730213</v>
      </c>
      <c r="H13" s="6">
        <f t="shared" si="2"/>
        <v>9.4374287571222819</v>
      </c>
      <c r="I13" s="6">
        <f t="shared" si="3"/>
        <v>12.38375913181935</v>
      </c>
      <c r="J13" s="6">
        <f t="shared" si="4"/>
        <v>16.994529992320217</v>
      </c>
      <c r="K13" s="6">
        <f t="shared" si="0"/>
        <v>8.7931228560023236</v>
      </c>
      <c r="L13" s="6">
        <f t="shared" si="1"/>
        <v>17.193122856002326</v>
      </c>
    </row>
    <row r="14" spans="1:12">
      <c r="A14" t="s">
        <v>113</v>
      </c>
      <c r="B14">
        <v>2031</v>
      </c>
      <c r="C14" s="57">
        <f t="shared" si="6"/>
        <v>0.57559999999999989</v>
      </c>
      <c r="D14" s="6">
        <f t="shared" si="5"/>
        <v>18.760779868453945</v>
      </c>
      <c r="E14" s="6">
        <f t="shared" si="5"/>
        <v>14.115056372063997</v>
      </c>
      <c r="F14" s="6">
        <f t="shared" si="5"/>
        <v>15.027540678720566</v>
      </c>
      <c r="G14" s="6">
        <f t="shared" si="5"/>
        <v>25.638830020461512</v>
      </c>
      <c r="H14" s="6">
        <f t="shared" si="2"/>
        <v>9.6303695576972501</v>
      </c>
      <c r="I14" s="6">
        <f t="shared" si="3"/>
        <v>12.823743338313797</v>
      </c>
      <c r="J14" s="6">
        <f t="shared" si="4"/>
        <v>17.865901466513328</v>
      </c>
      <c r="K14" s="6">
        <f t="shared" si="0"/>
        <v>8.7931228560023236</v>
      </c>
      <c r="L14" s="6">
        <f t="shared" si="1"/>
        <v>17.193122856002326</v>
      </c>
    </row>
    <row r="15" spans="1:12">
      <c r="A15" t="s">
        <v>113</v>
      </c>
      <c r="B15">
        <v>2032</v>
      </c>
      <c r="C15" s="57">
        <f t="shared" si="6"/>
        <v>0.63629999999999987</v>
      </c>
      <c r="D15" s="6">
        <f t="shared" si="5"/>
        <v>19.825412832076147</v>
      </c>
      <c r="E15" s="6">
        <f t="shared" si="5"/>
        <v>14.780298061571706</v>
      </c>
      <c r="F15" s="6">
        <f t="shared" si="5"/>
        <v>15.768968968348442</v>
      </c>
      <c r="G15" s="6">
        <f t="shared" si="5"/>
        <v>27.327040273192807</v>
      </c>
      <c r="H15" s="6">
        <f t="shared" si="2"/>
        <v>9.8233103582722165</v>
      </c>
      <c r="I15" s="6">
        <f t="shared" si="3"/>
        <v>13.263727544808246</v>
      </c>
      <c r="J15" s="6">
        <f t="shared" si="4"/>
        <v>18.73727294070644</v>
      </c>
      <c r="K15" s="6">
        <f t="shared" si="0"/>
        <v>8.7931228560023236</v>
      </c>
      <c r="L15" s="6">
        <f t="shared" si="1"/>
        <v>17.193122856002326</v>
      </c>
    </row>
    <row r="16" spans="1:12">
      <c r="A16" t="s">
        <v>113</v>
      </c>
      <c r="B16">
        <v>2033</v>
      </c>
      <c r="C16" s="57">
        <f t="shared" si="6"/>
        <v>0.69699999999999984</v>
      </c>
      <c r="D16" s="6">
        <f t="shared" si="5"/>
        <v>20.890045795698352</v>
      </c>
      <c r="E16" s="6">
        <f t="shared" si="5"/>
        <v>15.445539751079414</v>
      </c>
      <c r="F16" s="6">
        <f t="shared" si="5"/>
        <v>16.510397257976319</v>
      </c>
      <c r="G16" s="6">
        <f t="shared" si="5"/>
        <v>29.01525052592411</v>
      </c>
      <c r="H16" s="6">
        <f t="shared" si="2"/>
        <v>10.016251158847183</v>
      </c>
      <c r="I16" s="6">
        <f t="shared" si="3"/>
        <v>13.703711751302693</v>
      </c>
      <c r="J16" s="6">
        <f t="shared" si="4"/>
        <v>19.608644414899551</v>
      </c>
      <c r="K16" s="6">
        <f t="shared" si="0"/>
        <v>8.7931228560023236</v>
      </c>
      <c r="L16" s="6">
        <f t="shared" si="1"/>
        <v>17.193122856002326</v>
      </c>
    </row>
    <row r="17" spans="1:12">
      <c r="A17" t="s">
        <v>113</v>
      </c>
      <c r="B17">
        <v>2034</v>
      </c>
      <c r="C17" s="57">
        <f t="shared" si="6"/>
        <v>0.75769999999999982</v>
      </c>
      <c r="D17" s="6">
        <f t="shared" si="5"/>
        <v>21.954678759320551</v>
      </c>
      <c r="E17" s="6">
        <f t="shared" si="5"/>
        <v>16.110781440587125</v>
      </c>
      <c r="F17" s="6">
        <f t="shared" si="5"/>
        <v>17.251825547604192</v>
      </c>
      <c r="G17" s="6">
        <f t="shared" si="5"/>
        <v>30.703460778655405</v>
      </c>
      <c r="H17" s="6">
        <f t="shared" si="2"/>
        <v>10.209191959422151</v>
      </c>
      <c r="I17" s="6">
        <f t="shared" si="3"/>
        <v>14.143695957797142</v>
      </c>
      <c r="J17" s="6">
        <f t="shared" si="4"/>
        <v>20.480015889092662</v>
      </c>
      <c r="K17" s="6">
        <f t="shared" si="0"/>
        <v>8.7931228560023236</v>
      </c>
      <c r="L17" s="6">
        <f t="shared" si="1"/>
        <v>17.193122856002326</v>
      </c>
    </row>
    <row r="18" spans="1:12">
      <c r="A18" t="s">
        <v>113</v>
      </c>
      <c r="B18">
        <v>2035</v>
      </c>
      <c r="C18" s="57">
        <f t="shared" si="6"/>
        <v>0.81839999999999979</v>
      </c>
      <c r="D18" s="6">
        <f t="shared" si="5"/>
        <v>23.019311722942753</v>
      </c>
      <c r="E18" s="6">
        <f t="shared" si="5"/>
        <v>16.776023130094831</v>
      </c>
      <c r="F18" s="6">
        <f t="shared" si="5"/>
        <v>17.993253837232064</v>
      </c>
      <c r="G18" s="6">
        <f t="shared" si="5"/>
        <v>32.391671031386707</v>
      </c>
      <c r="H18" s="6">
        <f t="shared" si="2"/>
        <v>10.402132759997118</v>
      </c>
      <c r="I18" s="6">
        <f t="shared" si="3"/>
        <v>14.583680164291591</v>
      </c>
      <c r="J18" s="6">
        <f t="shared" si="4"/>
        <v>21.351387363285774</v>
      </c>
      <c r="K18" s="6">
        <f t="shared" si="0"/>
        <v>8.7931228560023236</v>
      </c>
      <c r="L18" s="6">
        <f t="shared" si="1"/>
        <v>17.193122856002326</v>
      </c>
    </row>
    <row r="19" spans="1:12">
      <c r="A19" t="s">
        <v>113</v>
      </c>
      <c r="B19">
        <v>2036</v>
      </c>
      <c r="C19" s="57">
        <f t="shared" si="6"/>
        <v>0.87909999999999977</v>
      </c>
      <c r="D19" s="6">
        <f t="shared" si="5"/>
        <v>24.083944686564955</v>
      </c>
      <c r="E19" s="6">
        <f t="shared" si="5"/>
        <v>17.441264819602544</v>
      </c>
      <c r="F19" s="6">
        <f t="shared" si="5"/>
        <v>18.734682126859941</v>
      </c>
      <c r="G19" s="6">
        <f t="shared" si="5"/>
        <v>34.079881284118002</v>
      </c>
      <c r="H19" s="6">
        <f t="shared" si="2"/>
        <v>10.595073560572086</v>
      </c>
      <c r="I19" s="6">
        <f t="shared" si="3"/>
        <v>15.023664370786038</v>
      </c>
      <c r="J19" s="6">
        <f t="shared" si="4"/>
        <v>22.222758837478885</v>
      </c>
      <c r="K19" s="6">
        <f t="shared" si="0"/>
        <v>8.7931228560023236</v>
      </c>
      <c r="L19" s="6">
        <f t="shared" si="1"/>
        <v>17.193122856002326</v>
      </c>
    </row>
    <row r="20" spans="1:12">
      <c r="A20" t="s">
        <v>113</v>
      </c>
      <c r="B20">
        <v>2037</v>
      </c>
      <c r="C20" s="57">
        <f t="shared" si="6"/>
        <v>0.93979999999999975</v>
      </c>
      <c r="D20" s="6">
        <f t="shared" si="5"/>
        <v>25.148577650187157</v>
      </c>
      <c r="E20" s="6">
        <f t="shared" si="5"/>
        <v>18.10650650911025</v>
      </c>
      <c r="F20" s="6">
        <f t="shared" si="5"/>
        <v>19.476110416487813</v>
      </c>
      <c r="G20" s="6">
        <f t="shared" si="5"/>
        <v>35.768091536849305</v>
      </c>
      <c r="H20" s="6">
        <f t="shared" si="2"/>
        <v>10.788014361147052</v>
      </c>
      <c r="I20" s="6">
        <f t="shared" si="3"/>
        <v>15.463648577280487</v>
      </c>
      <c r="J20" s="6">
        <f t="shared" si="4"/>
        <v>23.094130311671996</v>
      </c>
      <c r="K20" s="6">
        <f t="shared" si="0"/>
        <v>8.7931228560023236</v>
      </c>
      <c r="L20" s="6">
        <f t="shared" si="1"/>
        <v>17.193122856002326</v>
      </c>
    </row>
    <row r="21" spans="1:12">
      <c r="A21" t="s">
        <v>506</v>
      </c>
      <c r="B21">
        <v>2038</v>
      </c>
      <c r="C21" s="57">
        <f t="shared" si="6"/>
        <v>1.0004999999999997</v>
      </c>
      <c r="D21" s="6">
        <f>B48*Input!$B106/1000000</f>
        <v>26.204440984784469</v>
      </c>
      <c r="E21" s="6">
        <f>C48*Input!$B106/1000000</f>
        <v>18.766268448292529</v>
      </c>
      <c r="F21" s="6">
        <f>D48*Input!$B106/1000000</f>
        <v>20.211431389067688</v>
      </c>
      <c r="G21" s="6">
        <f>E48*Input!$B106/1000000</f>
        <v>37.442395609574582</v>
      </c>
      <c r="H21" s="6">
        <f t="shared" si="2"/>
        <v>10.91871619379461</v>
      </c>
      <c r="I21" s="6">
        <f t="shared" si="3"/>
        <v>15.761702394583175</v>
      </c>
      <c r="J21" s="6">
        <f t="shared" si="4"/>
        <v>23.684414213544745</v>
      </c>
      <c r="K21" s="6">
        <f t="shared" si="0"/>
        <v>8.7931228560023236</v>
      </c>
      <c r="L21" s="6">
        <f t="shared" si="1"/>
        <v>17.193122856002326</v>
      </c>
    </row>
    <row r="23" spans="1:12">
      <c r="A23" s="233" t="s">
        <v>607</v>
      </c>
      <c r="B23" s="233"/>
      <c r="C23" s="233"/>
      <c r="D23" s="233"/>
      <c r="E23" s="233"/>
      <c r="F23" s="233"/>
    </row>
    <row r="25" spans="1:12">
      <c r="A25" t="s">
        <v>22</v>
      </c>
      <c r="B25" t="s">
        <v>600</v>
      </c>
      <c r="C25" s="3" t="s">
        <v>149</v>
      </c>
      <c r="D25" s="3" t="s">
        <v>608</v>
      </c>
      <c r="E25" s="3" t="s">
        <v>650</v>
      </c>
      <c r="F25" s="3" t="s">
        <v>651</v>
      </c>
      <c r="G25" s="3" t="s">
        <v>650</v>
      </c>
      <c r="H25" s="3" t="s">
        <v>691</v>
      </c>
    </row>
    <row r="26" spans="1:12">
      <c r="A26" t="s">
        <v>573</v>
      </c>
      <c r="C26" s="45">
        <v>0</v>
      </c>
      <c r="D26" s="6">
        <f>(Input!$B110*'steady adoption'!C54+(1-Input!$B110)*'steady adoption'!C53)*Input!$B106/1000000</f>
        <v>7.8067677974241709</v>
      </c>
      <c r="E26" s="6">
        <f>(Input!$B110*'steady adoption'!C54+(1-Input!$B110)*'steady adoption'!C53)*Input!$B106/1000000</f>
        <v>7.8067677974241709</v>
      </c>
      <c r="F26" s="6">
        <f>D5</f>
        <v>8.665182934995304</v>
      </c>
      <c r="G26" s="6">
        <f>D5</f>
        <v>8.665182934995304</v>
      </c>
      <c r="H26" s="6">
        <f>G5</f>
        <v>9.6300355975268257</v>
      </c>
    </row>
    <row r="27" spans="1:12">
      <c r="A27" t="s">
        <v>570</v>
      </c>
      <c r="B27">
        <v>2023</v>
      </c>
      <c r="C27" s="57">
        <f>Input!B108</f>
        <v>0.09</v>
      </c>
      <c r="D27" s="6">
        <f>($C27*C48+Input!$B107*C54+(1-$C27-Input!$B107)*C53)*Input!$B106/1000000</f>
        <v>8.7931228560023236</v>
      </c>
      <c r="E27" s="6">
        <f>$C27*E$42+(1-$C27)*E$26</f>
        <v>8.0868431530975116</v>
      </c>
      <c r="F27" s="6">
        <f t="shared" ref="F27:F42" si="7">D6</f>
        <v>10.24371615947633</v>
      </c>
      <c r="G27" s="6">
        <f>$C27*G$42+(1-$C27)*G$26</f>
        <v>9.3038696863582135</v>
      </c>
      <c r="H27" s="6">
        <f>$C27*H$42+(1-$C27)*H$26</f>
        <v>10.894929672968438</v>
      </c>
    </row>
    <row r="28" spans="1:12">
      <c r="A28" t="s">
        <v>113</v>
      </c>
      <c r="B28">
        <v>2024</v>
      </c>
      <c r="C28" s="57">
        <f>C27+0.062</f>
        <v>0.152</v>
      </c>
      <c r="D28" s="6">
        <f>$C28*D$42+(1-$C28)*D$26</f>
        <v>9.4726118963561596</v>
      </c>
      <c r="E28" s="6">
        <f>$C28*E$42+(1-$C28)*E$26</f>
        <v>8.279783953672478</v>
      </c>
      <c r="F28" s="6">
        <f t="shared" si="7"/>
        <v>11.30834912309853</v>
      </c>
      <c r="G28" s="6">
        <f t="shared" ref="G28:H41" si="8">$C28*G$42+(1-$C28)*G$26</f>
        <v>9.7438538928526608</v>
      </c>
      <c r="H28" s="6">
        <f t="shared" si="8"/>
        <v>11.766301147161549</v>
      </c>
    </row>
    <row r="29" spans="1:12">
      <c r="A29" t="s">
        <v>113</v>
      </c>
      <c r="B29">
        <v>2025</v>
      </c>
      <c r="C29" s="57">
        <f t="shared" ref="C29:C42" si="9">C28+0.062</f>
        <v>0.214</v>
      </c>
      <c r="D29" s="6">
        <f t="shared" ref="D29:E41" si="10">$C29*D$42+(1-$C29)*D$26</f>
        <v>10.152100936709999</v>
      </c>
      <c r="E29" s="6">
        <f t="shared" si="10"/>
        <v>8.4727247542474444</v>
      </c>
      <c r="F29" s="6">
        <f t="shared" si="7"/>
        <v>12.372982086720732</v>
      </c>
      <c r="G29" s="6">
        <f t="shared" si="8"/>
        <v>10.18383809934711</v>
      </c>
      <c r="H29" s="6">
        <f t="shared" si="8"/>
        <v>12.63767262135466</v>
      </c>
    </row>
    <row r="30" spans="1:12">
      <c r="A30" t="s">
        <v>113</v>
      </c>
      <c r="B30">
        <v>2026</v>
      </c>
      <c r="C30" s="57">
        <f t="shared" si="9"/>
        <v>0.27600000000000002</v>
      </c>
      <c r="D30" s="6">
        <f t="shared" si="10"/>
        <v>10.831589977063839</v>
      </c>
      <c r="E30" s="6">
        <f t="shared" si="10"/>
        <v>8.6656655548224109</v>
      </c>
      <c r="F30" s="6">
        <f t="shared" si="7"/>
        <v>13.437615050342936</v>
      </c>
      <c r="G30" s="6">
        <f t="shared" si="8"/>
        <v>10.623822305841557</v>
      </c>
      <c r="H30" s="6">
        <f t="shared" si="8"/>
        <v>13.509044095547772</v>
      </c>
    </row>
    <row r="31" spans="1:12">
      <c r="A31" t="s">
        <v>113</v>
      </c>
      <c r="B31">
        <v>2027</v>
      </c>
      <c r="C31" s="57">
        <f t="shared" si="9"/>
        <v>0.33800000000000002</v>
      </c>
      <c r="D31" s="6">
        <f t="shared" si="10"/>
        <v>11.511079017417675</v>
      </c>
      <c r="E31" s="6">
        <f t="shared" si="10"/>
        <v>8.8586063553973791</v>
      </c>
      <c r="F31" s="6">
        <f t="shared" si="7"/>
        <v>14.502248013965136</v>
      </c>
      <c r="G31" s="6">
        <f t="shared" si="8"/>
        <v>11.063806512336004</v>
      </c>
      <c r="H31" s="6">
        <f t="shared" si="8"/>
        <v>14.380415569740881</v>
      </c>
    </row>
    <row r="32" spans="1:12">
      <c r="A32" t="s">
        <v>113</v>
      </c>
      <c r="B32">
        <v>2028</v>
      </c>
      <c r="C32" s="57">
        <f t="shared" si="9"/>
        <v>0.4</v>
      </c>
      <c r="D32" s="6">
        <f t="shared" si="10"/>
        <v>12.190568057771515</v>
      </c>
      <c r="E32" s="6">
        <f t="shared" si="10"/>
        <v>9.0515471559723473</v>
      </c>
      <c r="F32" s="6">
        <f t="shared" si="7"/>
        <v>15.566880977587338</v>
      </c>
      <c r="G32" s="6">
        <f t="shared" si="8"/>
        <v>11.503790718830452</v>
      </c>
      <c r="H32" s="6">
        <f t="shared" si="8"/>
        <v>15.251787043933994</v>
      </c>
    </row>
    <row r="33" spans="1:10">
      <c r="A33" t="s">
        <v>113</v>
      </c>
      <c r="B33">
        <v>2029</v>
      </c>
      <c r="C33" s="57">
        <f t="shared" si="9"/>
        <v>0.46200000000000002</v>
      </c>
      <c r="D33" s="6">
        <f t="shared" si="10"/>
        <v>12.870057098125354</v>
      </c>
      <c r="E33" s="6">
        <f t="shared" si="10"/>
        <v>9.2444879565473137</v>
      </c>
      <c r="F33" s="6">
        <f t="shared" si="7"/>
        <v>16.631513941209541</v>
      </c>
      <c r="G33" s="6">
        <f t="shared" si="8"/>
        <v>11.943774925324902</v>
      </c>
      <c r="H33" s="6">
        <f t="shared" si="8"/>
        <v>16.123158518127106</v>
      </c>
    </row>
    <row r="34" spans="1:10">
      <c r="A34" t="s">
        <v>113</v>
      </c>
      <c r="B34">
        <v>2030</v>
      </c>
      <c r="C34" s="57">
        <f t="shared" si="9"/>
        <v>0.52400000000000002</v>
      </c>
      <c r="D34" s="6">
        <f t="shared" si="10"/>
        <v>13.54954613847919</v>
      </c>
      <c r="E34" s="6">
        <f t="shared" si="10"/>
        <v>9.4374287571222819</v>
      </c>
      <c r="F34" s="6">
        <f t="shared" si="7"/>
        <v>17.696146904831743</v>
      </c>
      <c r="G34" s="6">
        <f t="shared" si="8"/>
        <v>12.38375913181935</v>
      </c>
      <c r="H34" s="6">
        <f t="shared" si="8"/>
        <v>16.994529992320217</v>
      </c>
    </row>
    <row r="35" spans="1:10">
      <c r="A35" t="s">
        <v>113</v>
      </c>
      <c r="B35">
        <v>2031</v>
      </c>
      <c r="C35" s="57">
        <f t="shared" si="9"/>
        <v>0.58600000000000008</v>
      </c>
      <c r="D35" s="6">
        <f t="shared" si="10"/>
        <v>14.22903517883303</v>
      </c>
      <c r="E35" s="6">
        <f t="shared" si="10"/>
        <v>9.6303695576972501</v>
      </c>
      <c r="F35" s="6">
        <f t="shared" si="7"/>
        <v>18.760779868453945</v>
      </c>
      <c r="G35" s="6">
        <f t="shared" si="8"/>
        <v>12.823743338313797</v>
      </c>
      <c r="H35" s="6">
        <f t="shared" si="8"/>
        <v>17.865901466513328</v>
      </c>
    </row>
    <row r="36" spans="1:10">
      <c r="A36" t="s">
        <v>113</v>
      </c>
      <c r="B36">
        <v>2032</v>
      </c>
      <c r="C36" s="57">
        <f t="shared" si="9"/>
        <v>0.64800000000000013</v>
      </c>
      <c r="D36" s="6">
        <f t="shared" si="10"/>
        <v>14.908524219186869</v>
      </c>
      <c r="E36" s="6">
        <f t="shared" si="10"/>
        <v>9.8233103582722165</v>
      </c>
      <c r="F36" s="6">
        <f t="shared" si="7"/>
        <v>19.825412832076147</v>
      </c>
      <c r="G36" s="6">
        <f t="shared" si="8"/>
        <v>13.263727544808246</v>
      </c>
      <c r="H36" s="6">
        <f t="shared" si="8"/>
        <v>18.73727294070644</v>
      </c>
    </row>
    <row r="37" spans="1:10">
      <c r="A37" t="s">
        <v>113</v>
      </c>
      <c r="B37">
        <v>2033</v>
      </c>
      <c r="C37" s="57">
        <f t="shared" si="9"/>
        <v>0.71000000000000019</v>
      </c>
      <c r="D37" s="6">
        <f t="shared" si="10"/>
        <v>15.588013259540705</v>
      </c>
      <c r="E37" s="6">
        <f t="shared" si="10"/>
        <v>10.016251158847183</v>
      </c>
      <c r="F37" s="6">
        <f t="shared" si="7"/>
        <v>20.890045795698352</v>
      </c>
      <c r="G37" s="6">
        <f t="shared" si="8"/>
        <v>13.703711751302693</v>
      </c>
      <c r="H37" s="6">
        <f t="shared" si="8"/>
        <v>19.608644414899551</v>
      </c>
    </row>
    <row r="38" spans="1:10">
      <c r="A38" t="s">
        <v>113</v>
      </c>
      <c r="B38">
        <v>2034</v>
      </c>
      <c r="C38" s="57">
        <f t="shared" si="9"/>
        <v>0.77200000000000024</v>
      </c>
      <c r="D38" s="6">
        <f t="shared" si="10"/>
        <v>16.267502299894545</v>
      </c>
      <c r="E38" s="6">
        <f t="shared" si="10"/>
        <v>10.209191959422151</v>
      </c>
      <c r="F38" s="6">
        <f t="shared" si="7"/>
        <v>21.954678759320551</v>
      </c>
      <c r="G38" s="6">
        <f t="shared" si="8"/>
        <v>14.143695957797142</v>
      </c>
      <c r="H38" s="6">
        <f t="shared" si="8"/>
        <v>20.480015889092662</v>
      </c>
    </row>
    <row r="39" spans="1:10">
      <c r="A39" t="s">
        <v>113</v>
      </c>
      <c r="B39">
        <v>2035</v>
      </c>
      <c r="C39" s="57">
        <f t="shared" si="9"/>
        <v>0.8340000000000003</v>
      </c>
      <c r="D39" s="6">
        <f t="shared" si="10"/>
        <v>16.946991340248385</v>
      </c>
      <c r="E39" s="6">
        <f t="shared" si="10"/>
        <v>10.402132759997118</v>
      </c>
      <c r="F39" s="6">
        <f t="shared" si="7"/>
        <v>23.019311722942753</v>
      </c>
      <c r="G39" s="6">
        <f t="shared" si="8"/>
        <v>14.583680164291591</v>
      </c>
      <c r="H39" s="6">
        <f t="shared" si="8"/>
        <v>21.351387363285774</v>
      </c>
    </row>
    <row r="40" spans="1:10">
      <c r="A40" t="s">
        <v>113</v>
      </c>
      <c r="B40">
        <v>2036</v>
      </c>
      <c r="C40" s="57">
        <f t="shared" si="9"/>
        <v>0.89600000000000035</v>
      </c>
      <c r="D40" s="6">
        <f t="shared" si="10"/>
        <v>17.626480380602224</v>
      </c>
      <c r="E40" s="6">
        <f t="shared" si="10"/>
        <v>10.595073560572086</v>
      </c>
      <c r="F40" s="6">
        <f t="shared" si="7"/>
        <v>24.083944686564955</v>
      </c>
      <c r="G40" s="6">
        <f t="shared" si="8"/>
        <v>15.023664370786038</v>
      </c>
      <c r="H40" s="6">
        <f t="shared" si="8"/>
        <v>22.222758837478885</v>
      </c>
    </row>
    <row r="41" spans="1:10">
      <c r="A41" t="s">
        <v>113</v>
      </c>
      <c r="B41">
        <v>2037</v>
      </c>
      <c r="C41" s="57">
        <f t="shared" si="9"/>
        <v>0.95800000000000041</v>
      </c>
      <c r="D41" s="6">
        <f t="shared" si="10"/>
        <v>18.305969420956064</v>
      </c>
      <c r="E41" s="6">
        <f t="shared" si="10"/>
        <v>10.788014361147052</v>
      </c>
      <c r="F41" s="6">
        <f t="shared" si="7"/>
        <v>25.148577650187157</v>
      </c>
      <c r="G41" s="6">
        <f t="shared" si="8"/>
        <v>15.463648577280487</v>
      </c>
      <c r="H41" s="6">
        <f t="shared" si="8"/>
        <v>23.094130311671996</v>
      </c>
    </row>
    <row r="42" spans="1:10">
      <c r="A42" t="s">
        <v>506</v>
      </c>
      <c r="B42">
        <v>2038</v>
      </c>
      <c r="C42" s="57">
        <f t="shared" si="9"/>
        <v>1.0200000000000005</v>
      </c>
      <c r="D42" s="6">
        <f>C48*Input!$B106/1000000</f>
        <v>18.766268448292529</v>
      </c>
      <c r="E42">
        <f>'ON 2024 peak'!C17</f>
        <v>10.91871619379461</v>
      </c>
      <c r="F42" s="6">
        <f t="shared" si="7"/>
        <v>26.204440984784469</v>
      </c>
      <c r="G42" s="6">
        <f>'ON 2024 peak'!AF16</f>
        <v>15.761702394583175</v>
      </c>
      <c r="H42" s="6">
        <f>'ON 2024 peak'!R16</f>
        <v>23.684414213544745</v>
      </c>
    </row>
    <row r="45" spans="1:10">
      <c r="B45" s="233" t="s">
        <v>465</v>
      </c>
      <c r="C45" s="233"/>
      <c r="D45" s="233"/>
      <c r="E45" s="233"/>
      <c r="F45" s="171"/>
      <c r="G45" s="250" t="s">
        <v>574</v>
      </c>
      <c r="H45" s="250"/>
      <c r="I45" s="250"/>
      <c r="J45" s="250"/>
    </row>
    <row r="46" spans="1:10">
      <c r="B46" s="3" t="s">
        <v>458</v>
      </c>
      <c r="C46" s="3" t="s">
        <v>449</v>
      </c>
      <c r="D46" s="3" t="s">
        <v>459</v>
      </c>
      <c r="E46" s="3" t="s">
        <v>541</v>
      </c>
      <c r="F46" s="3"/>
      <c r="G46" s="3" t="s">
        <v>458</v>
      </c>
      <c r="H46" s="3" t="s">
        <v>449</v>
      </c>
      <c r="I46" s="3" t="s">
        <v>459</v>
      </c>
      <c r="J46" s="3" t="s">
        <v>541</v>
      </c>
    </row>
    <row r="48" spans="1:10">
      <c r="A48" t="s">
        <v>113</v>
      </c>
      <c r="B48" s="6">
        <f>'Fig 8'!B6</f>
        <v>6.9850289775689207</v>
      </c>
      <c r="C48" s="6">
        <f>'Fig 8'!C6</f>
        <v>5.0023173166820678</v>
      </c>
      <c r="D48" s="6">
        <f>'Fig 8'!D6</f>
        <v>5.3875384715422134</v>
      </c>
      <c r="E48" s="6">
        <f>'Fig 8'!E6</f>
        <v>9.9806066641275795</v>
      </c>
      <c r="F48" s="6"/>
      <c r="G48" s="6">
        <f>'Fig 8'!H6</f>
        <v>4.2544744790592972</v>
      </c>
      <c r="H48" s="6">
        <f>'Fig 8'!I6</f>
        <v>2.6584314849574651</v>
      </c>
      <c r="I48" s="6">
        <f>'Fig 8'!J6</f>
        <v>2.9628875340682677</v>
      </c>
      <c r="J48" s="6">
        <f>'Fig 8'!K6</f>
        <v>6.7464071477692222</v>
      </c>
    </row>
    <row r="49" spans="1:12">
      <c r="A49" t="s">
        <v>114</v>
      </c>
      <c r="B49" s="6">
        <f>'Fig 8'!B7</f>
        <v>1.0244986345516411</v>
      </c>
      <c r="C49" s="6">
        <f>'Fig 8'!C7</f>
        <v>1.0244986345516411</v>
      </c>
      <c r="D49" s="6">
        <f>'Fig 8'!D7</f>
        <v>1.0244986345516411</v>
      </c>
      <c r="E49" s="6">
        <f>'Fig 8'!E7</f>
        <v>1.0244986345516411</v>
      </c>
      <c r="F49" s="6"/>
      <c r="G49" s="6">
        <f>'Fig 8'!H7</f>
        <v>-1.1696081330864272</v>
      </c>
      <c r="H49" s="6">
        <f>'Fig 8'!I7</f>
        <v>-0.96138351578122339</v>
      </c>
      <c r="I49" s="6">
        <f>'Fig 8'!J7</f>
        <v>-1.007478717593153</v>
      </c>
      <c r="J49" s="6">
        <f>'Fig 8'!K7</f>
        <v>-1.4036511591448817</v>
      </c>
    </row>
    <row r="50" spans="1:12">
      <c r="A50" t="s">
        <v>115</v>
      </c>
      <c r="B50" s="6">
        <f>'Fig 8'!B8</f>
        <v>2.094422323381727</v>
      </c>
      <c r="C50" s="6">
        <f>'Fig 8'!C8</f>
        <v>0.13832747642932527</v>
      </c>
      <c r="D50" s="6">
        <f>'Fig 8'!D8</f>
        <v>0.49693181735501946</v>
      </c>
      <c r="E50" s="6">
        <f>'Fig 8'!E8</f>
        <v>4.9806133281020015</v>
      </c>
      <c r="F50" s="6"/>
      <c r="G50" s="6">
        <f>'Fig 8'!H8</f>
        <v>-0.19597757625104917</v>
      </c>
      <c r="H50" s="6">
        <f>'Fig 8'!I8</f>
        <v>-1.7677992696725306</v>
      </c>
      <c r="I50" s="6">
        <f>'Fig 8'!J8</f>
        <v>-1.4875645212420789</v>
      </c>
      <c r="J50" s="6">
        <f>'Fig 8'!K8</f>
        <v>2.1964132119859463</v>
      </c>
    </row>
    <row r="51" spans="1:12">
      <c r="A51" t="s">
        <v>116</v>
      </c>
      <c r="B51" s="6">
        <f>'Fig 8'!B9</f>
        <v>0.11024449205346656</v>
      </c>
      <c r="C51" s="6">
        <f>'Fig 8'!C9</f>
        <v>0</v>
      </c>
      <c r="D51" s="6">
        <f>'Fig 8'!D9</f>
        <v>0</v>
      </c>
      <c r="E51" s="6">
        <f>'Fig 8'!E9</f>
        <v>0.73507218689754428</v>
      </c>
      <c r="F51" s="6"/>
      <c r="G51" s="6">
        <f>'Fig 8'!H9</f>
        <v>-2.0015794027597664</v>
      </c>
      <c r="H51" s="6">
        <f>'Fig 8'!I9</f>
        <v>-1.8936772732232168</v>
      </c>
      <c r="I51" s="6">
        <f>'Fig 8'!J9</f>
        <v>-1.9397724750351464</v>
      </c>
      <c r="J51" s="6">
        <f>'Fig 8'!K9</f>
        <v>-1.6670292265101099</v>
      </c>
    </row>
    <row r="52" spans="1:12">
      <c r="A52" t="s">
        <v>117</v>
      </c>
      <c r="B52" s="6">
        <f>'Fig 8'!B10</f>
        <v>2.442104748193771</v>
      </c>
      <c r="C52" s="6">
        <f>'Fig 8'!C10</f>
        <v>2.1117591584866422</v>
      </c>
      <c r="D52" s="6">
        <f>'Fig 8'!D10</f>
        <v>2.1738419327273926</v>
      </c>
      <c r="E52" s="6">
        <f>'Fig 8'!E10</f>
        <v>3.8437349524808275</v>
      </c>
      <c r="F52" s="6"/>
      <c r="G52" s="6">
        <f>'Fig 8'!H10</f>
        <v>0.12041343032791096</v>
      </c>
      <c r="H52" s="6">
        <f>'Fig 8'!I10</f>
        <v>2.8023560999627328E-2</v>
      </c>
      <c r="I52" s="6">
        <f>'Fig 8'!J10</f>
        <v>3.8423683746780624E-2</v>
      </c>
      <c r="J52" s="6">
        <f>'Fig 8'!K10</f>
        <v>1.1618538901706779</v>
      </c>
    </row>
    <row r="53" spans="1:12">
      <c r="A53" t="s">
        <v>428</v>
      </c>
      <c r="B53" s="6">
        <f>'Fig 8'!B11</f>
        <v>0.67199910436183774</v>
      </c>
      <c r="C53" s="6">
        <f>'Fig 8'!C11</f>
        <v>0.67199910436183774</v>
      </c>
      <c r="D53" s="6">
        <f>'Fig 8'!D11</f>
        <v>0.67199910436183774</v>
      </c>
      <c r="E53" s="6">
        <f>'Fig 8'!E11</f>
        <v>0.67199910436183774</v>
      </c>
      <c r="F53" s="6"/>
    </row>
    <row r="54" spans="1:12">
      <c r="A54" t="s">
        <v>429</v>
      </c>
      <c r="B54" s="6">
        <f>'Fig 8'!B12</f>
        <v>10.607883808089493</v>
      </c>
      <c r="C54" s="6">
        <f>'Fig 8'!C12</f>
        <v>9.2197196927214673</v>
      </c>
      <c r="D54" s="6">
        <f>'Fig 8'!D12</f>
        <v>9.5270210381343325</v>
      </c>
      <c r="E54" s="6">
        <f>'Fig 8'!E12</f>
        <v>12.16817064847919</v>
      </c>
      <c r="F54" s="6"/>
    </row>
    <row r="55" spans="1:12">
      <c r="D55" s="57"/>
      <c r="E55" s="6"/>
      <c r="F55" s="6"/>
      <c r="G55" s="6"/>
      <c r="H55" s="6"/>
      <c r="I55" s="6"/>
    </row>
    <row r="56" spans="1:12">
      <c r="A56" s="251" t="s">
        <v>572</v>
      </c>
      <c r="B56" s="251"/>
      <c r="C56" s="251"/>
      <c r="D56" s="251"/>
      <c r="E56" s="251"/>
      <c r="F56" s="251"/>
      <c r="G56" s="251"/>
      <c r="H56" s="251"/>
      <c r="I56" s="251"/>
    </row>
    <row r="57" spans="1:12">
      <c r="B57" t="s">
        <v>149</v>
      </c>
      <c r="C57" s="3" t="s">
        <v>458</v>
      </c>
      <c r="D57" s="3" t="s">
        <v>449</v>
      </c>
      <c r="E57" s="3" t="s">
        <v>459</v>
      </c>
      <c r="F57" s="3" t="s">
        <v>541</v>
      </c>
    </row>
    <row r="58" spans="1:12">
      <c r="A58" t="s">
        <v>113</v>
      </c>
      <c r="B58" s="45">
        <v>1</v>
      </c>
      <c r="C58" s="6">
        <f>G48*Input!$B$106/1000000</f>
        <v>15.960724825308139</v>
      </c>
      <c r="D58" s="6">
        <f>H48*Input!$B$106/1000000</f>
        <v>9.9731455922902033</v>
      </c>
      <c r="E58" s="6">
        <f>I48*Input!$B$106/1000000</f>
        <v>11.115317027370118</v>
      </c>
      <c r="F58" s="6">
        <f>J48*Input!$B$106/1000000</f>
        <v>25.309247610963453</v>
      </c>
      <c r="I58" s="6"/>
      <c r="J58" s="6"/>
      <c r="K58" s="6"/>
      <c r="L58" s="6"/>
    </row>
    <row r="59" spans="1:12">
      <c r="A59" t="s">
        <v>114</v>
      </c>
      <c r="B59" s="45">
        <v>1</v>
      </c>
      <c r="C59" s="6">
        <f>G49*Input!$B$106/1000000</f>
        <v>-4.387802455395728</v>
      </c>
      <c r="D59" s="6">
        <f>H49*Input!$B$106/1000000</f>
        <v>-3.6066446802059962</v>
      </c>
      <c r="E59" s="6">
        <f>I49*Input!$B$106/1000000</f>
        <v>-3.7795715212314773</v>
      </c>
      <c r="F59" s="6">
        <f>J49*Input!$B$106/1000000</f>
        <v>-5.2658183782994108</v>
      </c>
    </row>
    <row r="60" spans="1:12">
      <c r="A60" t="s">
        <v>115</v>
      </c>
      <c r="B60" s="45">
        <v>1</v>
      </c>
      <c r="C60" s="6">
        <f>G50*Input!$B$106/1000000</f>
        <v>-0.73521281696945473</v>
      </c>
      <c r="D60" s="6">
        <f>H50*Input!$B$106/1000000</f>
        <v>-6.6319254771655434</v>
      </c>
      <c r="E60" s="6">
        <f>I50*Input!$B$106/1000000</f>
        <v>-5.5806206149074784</v>
      </c>
      <c r="F60" s="6">
        <f>J50*Input!$B$106/1000000</f>
        <v>8.239877110963457</v>
      </c>
    </row>
    <row r="61" spans="1:12">
      <c r="A61" t="s">
        <v>116</v>
      </c>
      <c r="B61" s="45">
        <v>1</v>
      </c>
      <c r="C61" s="6">
        <f>G51*Input!$B$106/1000000</f>
        <v>-7.5089551531443055</v>
      </c>
      <c r="D61" s="6">
        <f>H51*Input!$B$106/1000000</f>
        <v>-7.1041586956559959</v>
      </c>
      <c r="E61" s="6">
        <f>I51*Input!$B$106/1000000</f>
        <v>-7.2770855366814766</v>
      </c>
      <c r="F61" s="6">
        <f>J51*Input!$B$106/1000000</f>
        <v>-6.2538851486910749</v>
      </c>
    </row>
    <row r="62" spans="1:12">
      <c r="A62" t="s">
        <v>117</v>
      </c>
      <c r="B62" s="45">
        <v>1</v>
      </c>
      <c r="C62" s="6">
        <f>G52*Input!$B$106/1000000</f>
        <v>0.45173279007661288</v>
      </c>
      <c r="D62" s="6">
        <f>H52*Input!$B$106/1000000</f>
        <v>0.10513080944351692</v>
      </c>
      <c r="E62" s="6">
        <f>I52*Input!$B$106/1000000</f>
        <v>0.14414702593130371</v>
      </c>
      <c r="F62" s="6">
        <f>J52*Input!$B$106/1000000</f>
        <v>4.3587122967836507</v>
      </c>
    </row>
    <row r="82" spans="1:10" ht="14.45" customHeight="1">
      <c r="B82" s="171"/>
      <c r="C82" s="171"/>
      <c r="D82" s="171"/>
      <c r="E82" s="171"/>
      <c r="F82" s="171"/>
    </row>
    <row r="83" spans="1:10">
      <c r="B83" s="3"/>
      <c r="C83" s="3"/>
      <c r="D83" s="3"/>
      <c r="E83" s="3"/>
      <c r="F83" s="3"/>
      <c r="G83" s="3"/>
      <c r="H83" s="3"/>
      <c r="I83" s="3"/>
      <c r="J83" s="3"/>
    </row>
    <row r="85" spans="1:10">
      <c r="B85" s="6"/>
      <c r="C85" s="6"/>
      <c r="D85" s="6"/>
      <c r="E85" s="6"/>
      <c r="F85" s="6"/>
      <c r="G85" s="6"/>
      <c r="H85" s="6"/>
      <c r="I85" s="6"/>
      <c r="J85" s="6"/>
    </row>
    <row r="86" spans="1:10">
      <c r="B86" s="6"/>
      <c r="C86" s="6"/>
      <c r="D86" s="6"/>
      <c r="E86" s="6"/>
      <c r="F86" s="6"/>
      <c r="G86" s="6"/>
      <c r="H86" s="6"/>
      <c r="I86" s="6"/>
      <c r="J86" s="6"/>
    </row>
    <row r="87" spans="1:10">
      <c r="B87" s="6"/>
      <c r="C87" s="6"/>
      <c r="D87" s="6"/>
      <c r="E87" s="6"/>
      <c r="F87" s="6"/>
      <c r="G87" s="6"/>
      <c r="H87" s="6"/>
      <c r="I87" s="6"/>
      <c r="J87" s="6"/>
    </row>
    <row r="88" spans="1:10">
      <c r="B88" s="6"/>
      <c r="C88" s="6"/>
      <c r="D88" s="6"/>
      <c r="E88" s="6"/>
      <c r="F88" s="6"/>
      <c r="G88" s="6"/>
      <c r="H88" s="6"/>
      <c r="I88" s="6"/>
      <c r="J88" s="6"/>
    </row>
    <row r="89" spans="1:10">
      <c r="B89" s="6"/>
      <c r="C89" s="6"/>
      <c r="D89" s="6"/>
      <c r="E89" s="6"/>
      <c r="F89" s="6"/>
      <c r="G89" s="6"/>
      <c r="H89" s="6"/>
      <c r="I89" s="6"/>
      <c r="J89" s="6"/>
    </row>
    <row r="90" spans="1:10">
      <c r="B90" s="6"/>
      <c r="C90" s="6"/>
      <c r="D90" s="6"/>
      <c r="E90" s="6"/>
      <c r="F90" s="6"/>
      <c r="G90" s="6"/>
      <c r="H90" s="6"/>
      <c r="I90" s="6"/>
      <c r="J90" s="6"/>
    </row>
    <row r="91" spans="1:10">
      <c r="B91" s="6"/>
      <c r="C91" s="6"/>
      <c r="D91" s="6"/>
      <c r="E91" s="6"/>
      <c r="F91" s="6"/>
      <c r="G91" s="6"/>
      <c r="H91" s="6"/>
      <c r="I91" s="6"/>
      <c r="J91" s="6"/>
    </row>
    <row r="92" spans="1:10">
      <c r="B92" s="6"/>
      <c r="C92" s="6"/>
      <c r="D92" s="6"/>
      <c r="E92" s="6"/>
      <c r="F92" s="6"/>
    </row>
    <row r="93" spans="1:10">
      <c r="B93" s="6"/>
      <c r="C93" s="6"/>
      <c r="D93" s="6"/>
      <c r="E93" s="6"/>
      <c r="F93" s="6"/>
    </row>
    <row r="94" spans="1:10">
      <c r="D94" s="57"/>
      <c r="E94" s="6"/>
      <c r="F94" s="6"/>
      <c r="G94" s="6"/>
      <c r="H94" s="6"/>
      <c r="I94" s="6"/>
    </row>
    <row r="95" spans="1:10">
      <c r="A95" s="245"/>
      <c r="B95" s="245"/>
      <c r="C95" s="245"/>
      <c r="D95" s="245"/>
      <c r="E95" s="245"/>
      <c r="F95" s="245"/>
      <c r="G95" s="245"/>
      <c r="H95" s="245"/>
      <c r="I95" s="245"/>
    </row>
    <row r="96" spans="1:10">
      <c r="C96" s="3"/>
      <c r="D96" s="3"/>
      <c r="E96" s="3"/>
      <c r="F96" s="3"/>
    </row>
    <row r="97" spans="2:6">
      <c r="B97" s="61"/>
      <c r="C97" s="6"/>
      <c r="D97" s="6"/>
      <c r="E97" s="6"/>
      <c r="F97" s="6"/>
    </row>
    <row r="98" spans="2:6">
      <c r="B98" s="61"/>
      <c r="C98" s="6"/>
      <c r="D98" s="6"/>
      <c r="E98" s="6"/>
      <c r="F98" s="6"/>
    </row>
    <row r="99" spans="2:6">
      <c r="B99" s="61"/>
      <c r="C99" s="6"/>
      <c r="D99" s="6"/>
      <c r="E99" s="6"/>
      <c r="F99" s="6"/>
    </row>
    <row r="100" spans="2:6">
      <c r="B100" s="61"/>
      <c r="C100" s="6"/>
      <c r="D100" s="6"/>
      <c r="E100" s="6"/>
      <c r="F100" s="6"/>
    </row>
    <row r="101" spans="2:6">
      <c r="B101" s="61"/>
      <c r="C101" s="6"/>
      <c r="D101" s="6"/>
      <c r="E101" s="6"/>
      <c r="F101" s="6"/>
    </row>
    <row r="102" spans="2:6">
      <c r="B102" s="61"/>
      <c r="C102" s="6"/>
      <c r="D102" s="6"/>
      <c r="E102" s="6"/>
      <c r="F102" s="6"/>
    </row>
    <row r="103" spans="2:6">
      <c r="B103" s="61"/>
      <c r="C103" s="6"/>
      <c r="D103" s="6"/>
      <c r="E103" s="6"/>
      <c r="F103" s="6"/>
    </row>
  </sheetData>
  <mergeCells count="6">
    <mergeCell ref="A95:I95"/>
    <mergeCell ref="B45:E45"/>
    <mergeCell ref="G45:J45"/>
    <mergeCell ref="A56:I56"/>
    <mergeCell ref="A2:F2"/>
    <mergeCell ref="A23:F23"/>
  </mergeCells>
  <pageMargins left="0.7" right="0.7" top="0.75" bottom="0.75" header="0.3" footer="0.3"/>
  <ignoredErrors>
    <ignoredError sqref="F27:F41" formula="1"/>
  </ignoredErrors>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5DBBC-2709-42E6-8220-4E4E971FFFC8}">
  <dimension ref="A2:AH55"/>
  <sheetViews>
    <sheetView topLeftCell="A22" zoomScale="60" zoomScaleNormal="90" workbookViewId="0">
      <selection activeCell="E33" sqref="E33"/>
    </sheetView>
  </sheetViews>
  <sheetFormatPr defaultRowHeight="15"/>
  <cols>
    <col min="10" max="10" width="12.7109375" bestFit="1" customWidth="1"/>
  </cols>
  <sheetData>
    <row r="2" spans="1:34">
      <c r="A2" t="s">
        <v>578</v>
      </c>
    </row>
    <row r="3" spans="1:34">
      <c r="A3" t="s">
        <v>579</v>
      </c>
    </row>
    <row r="4" spans="1:34">
      <c r="A4" s="3" t="s">
        <v>586</v>
      </c>
    </row>
    <row r="5" spans="1:34">
      <c r="A5" s="3"/>
    </row>
    <row r="6" spans="1:34">
      <c r="P6" t="s">
        <v>605</v>
      </c>
      <c r="AD6" t="s">
        <v>606</v>
      </c>
    </row>
    <row r="7" spans="1:34">
      <c r="A7" t="s">
        <v>504</v>
      </c>
      <c r="G7" t="s">
        <v>709</v>
      </c>
    </row>
    <row r="8" spans="1:34">
      <c r="A8" t="s">
        <v>585</v>
      </c>
      <c r="B8" s="6">
        <f>'steady adoption'!E6</f>
        <v>8.7931228560023236</v>
      </c>
      <c r="P8" t="s">
        <v>585</v>
      </c>
      <c r="Q8" s="6">
        <f>'steady adoption'!G6</f>
        <v>12.133147998611122</v>
      </c>
      <c r="AD8" t="s">
        <v>585</v>
      </c>
      <c r="AE8" s="6">
        <f>'steady adoption'!D6</f>
        <v>10.24371615947633</v>
      </c>
    </row>
    <row r="9" spans="1:34">
      <c r="B9" t="s">
        <v>581</v>
      </c>
      <c r="C9" t="s">
        <v>584</v>
      </c>
      <c r="D9" t="s">
        <v>580</v>
      </c>
      <c r="H9" t="s">
        <v>710</v>
      </c>
      <c r="I9" t="s">
        <v>712</v>
      </c>
      <c r="J9" t="s">
        <v>711</v>
      </c>
      <c r="Q9" t="s">
        <v>581</v>
      </c>
      <c r="R9" t="s">
        <v>584</v>
      </c>
      <c r="S9" t="s">
        <v>580</v>
      </c>
      <c r="AE9" t="s">
        <v>581</v>
      </c>
      <c r="AF9" t="s">
        <v>584</v>
      </c>
      <c r="AG9" t="s">
        <v>580</v>
      </c>
    </row>
    <row r="10" spans="1:34">
      <c r="A10" t="s">
        <v>745</v>
      </c>
      <c r="C10" s="6">
        <f>'steady adoption'!E6</f>
        <v>8.7931228560023236</v>
      </c>
      <c r="E10" s="6"/>
      <c r="G10" t="s">
        <v>713</v>
      </c>
      <c r="H10" s="6">
        <f t="shared" ref="H10:H17" si="0">D$11-D11</f>
        <v>0</v>
      </c>
      <c r="I10">
        <f>H10*604</f>
        <v>0</v>
      </c>
      <c r="L10" s="57"/>
      <c r="M10" s="57"/>
      <c r="N10" s="57"/>
      <c r="O10" s="57"/>
      <c r="P10" t="s">
        <v>113</v>
      </c>
      <c r="R10" s="6">
        <f>E41*Input!$B$106/1000000</f>
        <v>37.442395609574582</v>
      </c>
      <c r="S10" s="6">
        <f>R10-Q$8</f>
        <v>25.30924761096346</v>
      </c>
      <c r="AD10" t="s">
        <v>113</v>
      </c>
      <c r="AF10" s="6">
        <f>B41*Input!$B$106/1000000</f>
        <v>26.204440984784469</v>
      </c>
      <c r="AG10" s="6">
        <f>AF10-AE$8</f>
        <v>15.960724825308139</v>
      </c>
    </row>
    <row r="11" spans="1:34">
      <c r="A11" t="s">
        <v>747</v>
      </c>
      <c r="C11" s="6">
        <f>C41*Input!$B$106/1000000</f>
        <v>18.766268448292529</v>
      </c>
      <c r="D11" s="6">
        <f t="shared" ref="D11:D18" si="1">C11-B$8</f>
        <v>9.973145592290205</v>
      </c>
      <c r="G11" t="s">
        <v>692</v>
      </c>
      <c r="H11" s="6">
        <f t="shared" si="0"/>
        <v>14.922846453292529</v>
      </c>
      <c r="I11">
        <f t="shared" ref="I11:I17" si="2">H11*604</f>
        <v>9013.3992577886875</v>
      </c>
      <c r="J11">
        <f>I11-B12*Input!B$106*Input!B3/1000000</f>
        <v>5150.7357235905383</v>
      </c>
      <c r="K11" s="6"/>
      <c r="P11" t="s">
        <v>114</v>
      </c>
      <c r="Q11" s="57">
        <f>B12</f>
        <v>1</v>
      </c>
      <c r="R11" s="6">
        <f>(E42*Q11+E$41*(1-Q11))*Input!B$106/1000000</f>
        <v>3.8434219949999999</v>
      </c>
      <c r="S11" s="6">
        <f t="shared" ref="S11:S16" si="3">R11-Q$8</f>
        <v>-8.289726003611122</v>
      </c>
      <c r="AD11" t="s">
        <v>114</v>
      </c>
      <c r="AE11" s="57">
        <f>B12</f>
        <v>1</v>
      </c>
      <c r="AF11" s="6">
        <f>(B42*AE11+B$41*(1-AE11))*Input!B$106/1000000</f>
        <v>3.8434219949999999</v>
      </c>
      <c r="AG11" s="6">
        <f t="shared" ref="AG11:AG16" si="4">AF11-AE$8</f>
        <v>-6.40029416447633</v>
      </c>
    </row>
    <row r="12" spans="1:34">
      <c r="A12" t="s">
        <v>692</v>
      </c>
      <c r="B12" s="57">
        <v>1</v>
      </c>
      <c r="C12" s="6">
        <f>(C42*B12+C$41*(1-B12))*Input!B$106/1000000</f>
        <v>3.8434219949999999</v>
      </c>
      <c r="D12" s="6">
        <f t="shared" si="1"/>
        <v>-4.9497008610023236</v>
      </c>
      <c r="G12" t="s">
        <v>708</v>
      </c>
      <c r="H12" s="6">
        <f t="shared" si="0"/>
        <v>18.247330845555769</v>
      </c>
      <c r="I12">
        <f t="shared" si="2"/>
        <v>11021.387830715685</v>
      </c>
      <c r="J12">
        <f>I12-B13*Input!B$106*Input!B16/1000000</f>
        <v>62.608140128104424</v>
      </c>
      <c r="K12" s="6"/>
      <c r="P12" t="s">
        <v>115</v>
      </c>
      <c r="Q12" s="57">
        <f>B13</f>
        <v>1</v>
      </c>
      <c r="R12" s="6">
        <f>(E43*Q12+E$41*(1-Q12))*Input!B$106/1000000</f>
        <v>18.68484560957458</v>
      </c>
      <c r="S12" s="6">
        <f t="shared" si="3"/>
        <v>6.5516976109634584</v>
      </c>
      <c r="AD12" t="s">
        <v>115</v>
      </c>
      <c r="AE12" s="57">
        <f>B13</f>
        <v>1</v>
      </c>
      <c r="AF12" s="6">
        <f>(B43*AE12+B$41*(1-AE12))*Input!B$106/1000000</f>
        <v>7.8572567625013994</v>
      </c>
      <c r="AG12" s="6">
        <f t="shared" si="4"/>
        <v>-2.3864593969749306</v>
      </c>
    </row>
    <row r="13" spans="1:34">
      <c r="A13" t="s">
        <v>708</v>
      </c>
      <c r="B13" s="57">
        <v>1</v>
      </c>
      <c r="C13" s="6">
        <f>(C43*B13+C$41*(1-B13))*Input!B$106/1000000</f>
        <v>0.51893760273676026</v>
      </c>
      <c r="D13" s="6">
        <f t="shared" si="1"/>
        <v>-8.2741852532655642</v>
      </c>
      <c r="G13" t="s">
        <v>693</v>
      </c>
      <c r="H13" s="6">
        <f t="shared" si="0"/>
        <v>18.766268448292529</v>
      </c>
      <c r="I13">
        <f t="shared" si="2"/>
        <v>11334.826142768687</v>
      </c>
      <c r="J13">
        <f>I13-B14*Input!B$106*Input!B29/1000000</f>
        <v>7491.4759262415282</v>
      </c>
      <c r="K13" s="6"/>
      <c r="P13" t="s">
        <v>116</v>
      </c>
      <c r="Q13" s="57">
        <f>B14</f>
        <v>1</v>
      </c>
      <c r="R13" s="6">
        <f>(E44*Q13+E$41*(1-Q13))*Input!B$106/1000000</f>
        <v>2.757634335228941</v>
      </c>
      <c r="S13" s="6">
        <f t="shared" si="3"/>
        <v>-9.375513663382181</v>
      </c>
      <c r="AD13" t="s">
        <v>116</v>
      </c>
      <c r="AE13" s="57">
        <f>B14</f>
        <v>1</v>
      </c>
      <c r="AF13" s="6">
        <f>(B44*AE13+B$41*(1-AE13))*Input!B$106/1000000</f>
        <v>0.41358386560596061</v>
      </c>
      <c r="AG13" s="6">
        <f t="shared" si="4"/>
        <v>-9.8301322938703688</v>
      </c>
    </row>
    <row r="14" spans="1:34">
      <c r="A14" t="s">
        <v>693</v>
      </c>
      <c r="B14" s="57">
        <v>1</v>
      </c>
      <c r="C14" s="6">
        <f>(C44*B14+C$41*(1-B14))*Input!B$106/1000000</f>
        <v>0</v>
      </c>
      <c r="D14" s="6">
        <f t="shared" si="1"/>
        <v>-8.7931228560023236</v>
      </c>
      <c r="E14">
        <f>D15/D11</f>
        <v>-8.7317154702474781E-2</v>
      </c>
      <c r="G14" t="s">
        <v>717</v>
      </c>
      <c r="H14" s="6">
        <f t="shared" si="0"/>
        <v>10.843972288842513</v>
      </c>
      <c r="I14">
        <f t="shared" si="2"/>
        <v>6549.7592624608778</v>
      </c>
      <c r="J14">
        <f>I14-B15*Input!B$106*(Input!B49+Input!B75)/1000000</f>
        <v>4531.8787241254877</v>
      </c>
      <c r="P14" t="s">
        <v>582</v>
      </c>
      <c r="Q14" s="57">
        <f>B15</f>
        <v>1</v>
      </c>
      <c r="R14" s="6">
        <f>(E45*Q14+E$41*(1-Q14))*Input!B$106/1000000</f>
        <v>14.419829330256112</v>
      </c>
      <c r="S14" s="6">
        <f t="shared" si="3"/>
        <v>2.2866813316449903</v>
      </c>
      <c r="AD14" t="s">
        <v>582</v>
      </c>
      <c r="AE14" s="57">
        <f>B15</f>
        <v>1</v>
      </c>
      <c r="AF14" s="6">
        <f>(B45*AE14+B$41*(1-AE14))*Input!B$106/1000000</f>
        <v>9.1615925944201564</v>
      </c>
      <c r="AG14" s="6">
        <f t="shared" si="4"/>
        <v>-1.0821235650561736</v>
      </c>
    </row>
    <row r="15" spans="1:34">
      <c r="A15" t="s">
        <v>746</v>
      </c>
      <c r="B15" s="57">
        <v>1</v>
      </c>
      <c r="C15" s="6">
        <f>(C45*B15+C$41*(1-B15))*Input!B$106/1000000</f>
        <v>7.9222961594500152</v>
      </c>
      <c r="D15" s="6">
        <f t="shared" si="1"/>
        <v>-0.87082669655230838</v>
      </c>
      <c r="G15" t="s">
        <v>716</v>
      </c>
      <c r="H15" s="6">
        <f t="shared" si="0"/>
        <v>10.843972288842513</v>
      </c>
      <c r="I15">
        <f t="shared" si="2"/>
        <v>6549.7592624608778</v>
      </c>
      <c r="J15">
        <f>I15-B16*Input!B$106*(Input!B49+Input!B75)/1000000</f>
        <v>4531.8787241254877</v>
      </c>
      <c r="P15" t="s">
        <v>583</v>
      </c>
      <c r="Q15" s="57">
        <f>B16</f>
        <v>1</v>
      </c>
      <c r="R15" s="6">
        <f>(E45*Q15+E$41*(1-Q15))*Input!B$106/1000000</f>
        <v>14.419829330256112</v>
      </c>
      <c r="S15" s="6">
        <f t="shared" si="3"/>
        <v>2.2866813316449903</v>
      </c>
      <c r="AD15" t="s">
        <v>583</v>
      </c>
      <c r="AE15" s="57">
        <f>B16</f>
        <v>1</v>
      </c>
      <c r="AF15" s="6">
        <f>(B45*AE15+B$41*(1-AE15))*Input!B$106/1000000</f>
        <v>9.1615925944201564</v>
      </c>
      <c r="AG15" s="6">
        <f t="shared" si="4"/>
        <v>-1.0821235650561736</v>
      </c>
    </row>
    <row r="16" spans="1:34">
      <c r="A16" t="s">
        <v>746</v>
      </c>
      <c r="B16" s="57">
        <v>1</v>
      </c>
      <c r="C16" s="6">
        <f>(C45*B16+C$41*(1-B16))*Input!B$106/1000000</f>
        <v>7.9222961594500152</v>
      </c>
      <c r="D16" s="6">
        <f t="shared" si="1"/>
        <v>-0.87082669655230838</v>
      </c>
      <c r="E16">
        <f>D17/D11</f>
        <v>0.21313168629920418</v>
      </c>
      <c r="G16" s="68" t="s">
        <v>702</v>
      </c>
      <c r="H16" s="6">
        <f t="shared" si="0"/>
        <v>7.8475522544979182</v>
      </c>
      <c r="I16">
        <f t="shared" si="2"/>
        <v>4739.9215617167429</v>
      </c>
      <c r="J16">
        <f>I16-0.5*(B12*Input!B3+'ON 2024 peak'!B13*Input!B16+'ON 2024 peak'!B14*Input!B29+'ON 2024 peak'!B15*(Input!B49+Input!B75))*Input!B106/1000000</f>
        <v>-5601.4154281073952</v>
      </c>
      <c r="P16" t="s">
        <v>649</v>
      </c>
      <c r="R16">
        <f>0.5*R17+0.5*R10</f>
        <v>23.684414213544745</v>
      </c>
      <c r="S16" s="6">
        <f t="shared" si="3"/>
        <v>11.551266214933623</v>
      </c>
      <c r="AD16" t="s">
        <v>649</v>
      </c>
      <c r="AF16">
        <f>0.5*AF17+0.5*AF10</f>
        <v>15.761702394583175</v>
      </c>
      <c r="AG16" s="6">
        <f t="shared" si="4"/>
        <v>5.5179862351068447</v>
      </c>
      <c r="AH16">
        <f>AG16/AG10</f>
        <v>0.34572278486734165</v>
      </c>
    </row>
    <row r="17" spans="1:33">
      <c r="A17" s="68" t="s">
        <v>702</v>
      </c>
      <c r="C17">
        <f>0.5*C18+0.5*C11</f>
        <v>10.91871619379461</v>
      </c>
      <c r="D17" s="6">
        <f t="shared" si="1"/>
        <v>2.1255933377922869</v>
      </c>
      <c r="G17" t="s">
        <v>604</v>
      </c>
      <c r="H17" s="6">
        <f t="shared" si="0"/>
        <v>15.695104508995835</v>
      </c>
      <c r="I17">
        <f t="shared" si="2"/>
        <v>9479.8431234334839</v>
      </c>
      <c r="P17" t="s">
        <v>604</v>
      </c>
      <c r="R17">
        <f>(Q11*E42+Q12*E43+Q13*E44+Q14*E45)/(Q11+Q12+Q13+Q14)*Input!B106/1000000</f>
        <v>9.9264328175149075</v>
      </c>
      <c r="S17" s="6">
        <f>R17-Q$8</f>
        <v>-2.2067151810962145</v>
      </c>
      <c r="AD17" t="s">
        <v>604</v>
      </c>
      <c r="AF17">
        <f>(AE11*B42+AE12*B43+AE13*B44+AE14*B45)/(AE11+AE12+AE13+AE14)*Input!B106/1000000</f>
        <v>5.3189638043818794</v>
      </c>
      <c r="AG17" s="6">
        <f>AF17-AE$8</f>
        <v>-4.9247523550944505</v>
      </c>
    </row>
    <row r="18" spans="1:33">
      <c r="A18" t="s">
        <v>604</v>
      </c>
      <c r="C18">
        <f>(B12*C42+B13*C43+B14*C44+B15*C45)/(B12+B13+B14+B15)*Input!B106/1000000</f>
        <v>3.0711639392966936</v>
      </c>
      <c r="D18" s="6">
        <f t="shared" si="1"/>
        <v>-5.7219589167056295</v>
      </c>
    </row>
    <row r="19" spans="1:33">
      <c r="A19" t="s">
        <v>647</v>
      </c>
      <c r="C19">
        <f>1-C18/(C11+C18)</f>
        <v>0.85936240649600748</v>
      </c>
      <c r="P19" t="s">
        <v>647</v>
      </c>
      <c r="R19">
        <f>1-R17/(R10+R17)</f>
        <v>0.79044377606269578</v>
      </c>
      <c r="AD19" t="s">
        <v>647</v>
      </c>
      <c r="AF19">
        <f>1-AF17/(AF10+AF17)</f>
        <v>0.83126937461368866</v>
      </c>
    </row>
    <row r="22" spans="1:33">
      <c r="B22" t="s">
        <v>581</v>
      </c>
      <c r="C22" t="s">
        <v>584</v>
      </c>
      <c r="D22" s="57">
        <v>0.1</v>
      </c>
      <c r="G22" s="57">
        <v>0.3</v>
      </c>
    </row>
    <row r="23" spans="1:33">
      <c r="A23" t="s">
        <v>713</v>
      </c>
      <c r="C23" s="6">
        <f>C41*Input!$B$106/1000000</f>
        <v>18.766268448292529</v>
      </c>
      <c r="D23" s="6">
        <f>C23-B$8</f>
        <v>9.973145592290205</v>
      </c>
      <c r="E23" s="6"/>
    </row>
    <row r="24" spans="1:33">
      <c r="A24" t="s">
        <v>692</v>
      </c>
      <c r="B24" s="57">
        <v>0.1</v>
      </c>
      <c r="C24" s="6">
        <f>(C42*B24+C$41*(1-B24))*Input!B$106/1000000</f>
        <v>17.273983802963276</v>
      </c>
      <c r="D24" s="6">
        <f t="shared" ref="D24" si="5">C24-B$8</f>
        <v>8.4808609469609522</v>
      </c>
      <c r="E24" s="57">
        <v>0.3</v>
      </c>
      <c r="F24" s="6">
        <f>(C42*E24+C$41*(1-E24))*Input!B$106/1000000</f>
        <v>14.289414512304768</v>
      </c>
      <c r="G24" s="6">
        <f>F24-B$8</f>
        <v>5.4962916563024447</v>
      </c>
    </row>
    <row r="25" spans="1:33">
      <c r="A25" t="s">
        <v>708</v>
      </c>
      <c r="B25" s="57">
        <v>0.1</v>
      </c>
      <c r="C25" s="6">
        <f>(C43*B25+C$41*(1-B25))*Input!B$106/1000000</f>
        <v>16.94153536373695</v>
      </c>
      <c r="D25" s="6">
        <f>C25-B$8</f>
        <v>8.1484125077346263</v>
      </c>
      <c r="E25" s="57">
        <v>0.3</v>
      </c>
      <c r="F25" s="6">
        <f>(C43*E25+C$41*(1-E25))*Input!B$106/1000000</f>
        <v>13.292069194625796</v>
      </c>
      <c r="G25" s="6">
        <f>F25-B$8</f>
        <v>4.4989463386234725</v>
      </c>
    </row>
    <row r="26" spans="1:33">
      <c r="A26" t="s">
        <v>693</v>
      </c>
      <c r="B26" s="57">
        <v>0.1</v>
      </c>
      <c r="C26" s="6">
        <f>(C44*B26+C$41*(1-B26))*Input!B$106/1000000</f>
        <v>16.889641603463279</v>
      </c>
      <c r="D26" s="6">
        <f>C26-B$8</f>
        <v>8.096518747460955</v>
      </c>
      <c r="E26" s="57">
        <v>0.3</v>
      </c>
      <c r="F26" s="6">
        <f>(C44*E26+C$41*(1-E26))*Input!B$106/1000000</f>
        <v>13.136387913804768</v>
      </c>
      <c r="G26" s="6">
        <f>F26-B$8</f>
        <v>4.3432650578024443</v>
      </c>
    </row>
    <row r="27" spans="1:33">
      <c r="A27" t="s">
        <v>701</v>
      </c>
      <c r="B27" s="57">
        <v>0.1</v>
      </c>
      <c r="C27" s="6">
        <f>(C45*B27+C$41*(1-B27))*Input!B$106/1000000</f>
        <v>17.681871219408276</v>
      </c>
      <c r="D27" s="6">
        <f>C27-B$8</f>
        <v>8.8887483634059521</v>
      </c>
      <c r="E27" s="57">
        <v>0.3</v>
      </c>
      <c r="F27" s="6">
        <f>(C45*E27+C$41*(1-E27))*Input!B$106/1000000</f>
        <v>15.513076761639773</v>
      </c>
      <c r="G27" s="6">
        <f>F27-B$8</f>
        <v>6.7199539056374498</v>
      </c>
    </row>
    <row r="28" spans="1:33">
      <c r="A28" t="s">
        <v>714</v>
      </c>
      <c r="C28">
        <f>(C45*B27+C44*B26+C43*B25+C42*B24+C$41*(1-B27-B26-B25-B24))*Input!B$106/1000000</f>
        <v>12.488226644694196</v>
      </c>
      <c r="D28" s="6">
        <f>C28-B$8</f>
        <v>3.6951037886918723</v>
      </c>
    </row>
    <row r="29" spans="1:33">
      <c r="A29" s="68"/>
      <c r="D29" s="6"/>
    </row>
    <row r="30" spans="1:33">
      <c r="D30" s="6"/>
    </row>
    <row r="31" spans="1:33">
      <c r="E31">
        <f>9.97/21.4</f>
        <v>0.46588785046728975</v>
      </c>
    </row>
    <row r="38" spans="1:10">
      <c r="B38" s="233" t="s">
        <v>465</v>
      </c>
      <c r="C38" s="233"/>
      <c r="D38" s="233"/>
      <c r="E38" s="233"/>
      <c r="F38" s="171"/>
      <c r="G38" s="250" t="s">
        <v>574</v>
      </c>
      <c r="H38" s="250"/>
      <c r="I38" s="250"/>
      <c r="J38" s="250"/>
    </row>
    <row r="39" spans="1:10">
      <c r="B39" s="3" t="s">
        <v>458</v>
      </c>
      <c r="C39" s="3" t="s">
        <v>449</v>
      </c>
      <c r="D39" s="3" t="s">
        <v>459</v>
      </c>
      <c r="E39" s="3" t="s">
        <v>541</v>
      </c>
      <c r="F39" s="3"/>
      <c r="G39" s="3" t="s">
        <v>458</v>
      </c>
      <c r="H39" s="3" t="s">
        <v>449</v>
      </c>
      <c r="I39" s="3" t="s">
        <v>459</v>
      </c>
      <c r="J39" s="3" t="s">
        <v>541</v>
      </c>
    </row>
    <row r="41" spans="1:10">
      <c r="A41" t="s">
        <v>113</v>
      </c>
      <c r="B41" s="6">
        <f>'Fig 8'!B6</f>
        <v>6.9850289775689207</v>
      </c>
      <c r="C41" s="6">
        <f>'Fig 8'!C6</f>
        <v>5.0023173166820678</v>
      </c>
      <c r="D41" s="6">
        <f>'Fig 8'!D6</f>
        <v>5.3875384715422134</v>
      </c>
      <c r="E41" s="6">
        <f>'Fig 8'!E6</f>
        <v>9.9806066641275795</v>
      </c>
      <c r="F41" s="6"/>
      <c r="G41" s="6">
        <f>'Fig 8'!H6</f>
        <v>4.2544744790592972</v>
      </c>
      <c r="H41" s="6">
        <f>'Fig 8'!I6</f>
        <v>2.6584314849574651</v>
      </c>
      <c r="I41" s="6">
        <f>'Fig 8'!J6</f>
        <v>2.9628875340682677</v>
      </c>
      <c r="J41" s="6">
        <f>'Fig 8'!K6</f>
        <v>6.7464071477692222</v>
      </c>
    </row>
    <row r="42" spans="1:10">
      <c r="A42" t="s">
        <v>114</v>
      </c>
      <c r="B42" s="6">
        <f>'Fig 8'!B7</f>
        <v>1.0244986345516411</v>
      </c>
      <c r="C42" s="6">
        <f>'Fig 8'!C7</f>
        <v>1.0244986345516411</v>
      </c>
      <c r="D42" s="6">
        <f>'Fig 8'!D7</f>
        <v>1.0244986345516411</v>
      </c>
      <c r="E42" s="6">
        <f>'Fig 8'!E7</f>
        <v>1.0244986345516411</v>
      </c>
      <c r="F42" s="6"/>
      <c r="G42" s="6">
        <f>'Fig 8'!H7</f>
        <v>-1.1696081330864272</v>
      </c>
      <c r="H42" s="6">
        <f>'Fig 8'!I7</f>
        <v>-0.96138351578122339</v>
      </c>
      <c r="I42" s="6">
        <f>'Fig 8'!J7</f>
        <v>-1.007478717593153</v>
      </c>
      <c r="J42" s="6">
        <f>'Fig 8'!K7</f>
        <v>-1.4036511591448817</v>
      </c>
    </row>
    <row r="43" spans="1:10">
      <c r="A43" t="s">
        <v>115</v>
      </c>
      <c r="B43" s="6">
        <f>'Fig 8'!B8</f>
        <v>2.094422323381727</v>
      </c>
      <c r="C43" s="6">
        <f>'Fig 8'!C8</f>
        <v>0.13832747642932527</v>
      </c>
      <c r="D43" s="6">
        <f>'Fig 8'!D8</f>
        <v>0.49693181735501946</v>
      </c>
      <c r="E43" s="6">
        <f>'Fig 8'!E8</f>
        <v>4.9806133281020015</v>
      </c>
      <c r="F43" s="6"/>
      <c r="G43" s="6">
        <f>'Fig 8'!H8</f>
        <v>-0.19597757625104917</v>
      </c>
      <c r="H43" s="6">
        <f>'Fig 8'!I8</f>
        <v>-1.7677992696725306</v>
      </c>
      <c r="I43" s="6">
        <f>'Fig 8'!J8</f>
        <v>-1.4875645212420789</v>
      </c>
      <c r="J43" s="6">
        <f>'Fig 8'!K8</f>
        <v>2.1964132119859463</v>
      </c>
    </row>
    <row r="44" spans="1:10">
      <c r="A44" t="s">
        <v>116</v>
      </c>
      <c r="B44" s="6">
        <f>'Fig 8'!B9</f>
        <v>0.11024449205346656</v>
      </c>
      <c r="C44" s="6">
        <f>'Fig 8'!C9</f>
        <v>0</v>
      </c>
      <c r="D44" s="6">
        <f>'Fig 8'!D9</f>
        <v>0</v>
      </c>
      <c r="E44" s="6">
        <f>'Fig 8'!E9</f>
        <v>0.73507218689754428</v>
      </c>
      <c r="F44" s="6"/>
      <c r="G44" s="6">
        <f>'Fig 8'!H9</f>
        <v>-2.0015794027597664</v>
      </c>
      <c r="H44" s="6">
        <f>'Fig 8'!I9</f>
        <v>-1.8936772732232168</v>
      </c>
      <c r="I44" s="6">
        <f>'Fig 8'!J9</f>
        <v>-1.9397724750351464</v>
      </c>
      <c r="J44" s="6">
        <f>'Fig 8'!K9</f>
        <v>-1.6670292265101099</v>
      </c>
    </row>
    <row r="45" spans="1:10">
      <c r="A45" t="s">
        <v>117</v>
      </c>
      <c r="B45" s="6">
        <f>'Fig 8'!B10</f>
        <v>2.442104748193771</v>
      </c>
      <c r="C45" s="6">
        <f>'Fig 8'!C10</f>
        <v>2.1117591584866422</v>
      </c>
      <c r="D45" s="6">
        <f>'Fig 8'!D10</f>
        <v>2.1738419327273926</v>
      </c>
      <c r="E45" s="6">
        <f>'Fig 8'!E10</f>
        <v>3.8437349524808275</v>
      </c>
      <c r="F45" s="6"/>
      <c r="G45" s="6">
        <f>'Fig 8'!H10</f>
        <v>0.12041343032791096</v>
      </c>
      <c r="H45" s="6">
        <f>'Fig 8'!I10</f>
        <v>2.8023560999627328E-2</v>
      </c>
      <c r="I45" s="6">
        <f>'Fig 8'!J10</f>
        <v>3.8423683746780624E-2</v>
      </c>
      <c r="J45" s="6">
        <f>'Fig 8'!K10</f>
        <v>1.1618538901706779</v>
      </c>
    </row>
    <row r="46" spans="1:10">
      <c r="A46" t="s">
        <v>428</v>
      </c>
      <c r="B46" s="6">
        <f>'Fig 8'!B11</f>
        <v>0.67199910436183774</v>
      </c>
      <c r="C46" s="6">
        <f>'Fig 8'!C11</f>
        <v>0.67199910436183774</v>
      </c>
      <c r="D46" s="6">
        <f>'Fig 8'!D11</f>
        <v>0.67199910436183774</v>
      </c>
      <c r="E46" s="6">
        <f>'Fig 8'!E11</f>
        <v>0.67199910436183774</v>
      </c>
      <c r="F46" s="6"/>
    </row>
    <row r="47" spans="1:10">
      <c r="A47" t="s">
        <v>429</v>
      </c>
      <c r="B47" s="6">
        <f>'Fig 8'!B12</f>
        <v>10.607883808089493</v>
      </c>
      <c r="C47" s="6">
        <f>'Fig 8'!C12</f>
        <v>9.2197196927214673</v>
      </c>
      <c r="D47" s="6">
        <f>'Fig 8'!D12</f>
        <v>9.5270210381343325</v>
      </c>
      <c r="E47" s="6">
        <f>'Fig 8'!E12</f>
        <v>12.16817064847919</v>
      </c>
      <c r="F47" s="6"/>
    </row>
    <row r="48" spans="1:10">
      <c r="D48" s="57"/>
      <c r="E48" s="6"/>
      <c r="F48" s="6"/>
      <c r="G48" s="6"/>
      <c r="H48" s="6"/>
      <c r="I48" s="6"/>
    </row>
    <row r="49" spans="1:9">
      <c r="A49" s="251" t="s">
        <v>572</v>
      </c>
      <c r="B49" s="251"/>
      <c r="C49" s="251"/>
      <c r="D49" s="251"/>
      <c r="E49" s="251"/>
      <c r="F49" s="251"/>
      <c r="G49" s="251"/>
      <c r="H49" s="251"/>
      <c r="I49" s="251"/>
    </row>
    <row r="50" spans="1:9">
      <c r="B50" t="s">
        <v>149</v>
      </c>
      <c r="C50" s="3" t="s">
        <v>458</v>
      </c>
      <c r="D50" s="3" t="s">
        <v>449</v>
      </c>
      <c r="E50" s="3" t="s">
        <v>459</v>
      </c>
      <c r="F50" s="3" t="s">
        <v>541</v>
      </c>
    </row>
    <row r="51" spans="1:9">
      <c r="A51" t="s">
        <v>113</v>
      </c>
      <c r="B51" s="45">
        <v>1</v>
      </c>
      <c r="C51" s="6">
        <f>'steady adoption'!C58</f>
        <v>15.960724825308139</v>
      </c>
      <c r="D51" s="6">
        <f>'steady adoption'!D58</f>
        <v>9.9731455922902033</v>
      </c>
      <c r="E51" s="6">
        <f>'steady adoption'!E58</f>
        <v>11.115317027370118</v>
      </c>
      <c r="F51" s="6">
        <f>'steady adoption'!F58</f>
        <v>25.309247610963453</v>
      </c>
    </row>
    <row r="52" spans="1:9">
      <c r="A52" t="s">
        <v>114</v>
      </c>
      <c r="B52" s="45">
        <v>1</v>
      </c>
      <c r="C52" s="6">
        <f>'steady adoption'!C59</f>
        <v>-4.387802455395728</v>
      </c>
      <c r="D52" s="6">
        <f>'steady adoption'!D59</f>
        <v>-3.6066446802059962</v>
      </c>
      <c r="E52" s="6">
        <f>'steady adoption'!E59</f>
        <v>-3.7795715212314773</v>
      </c>
      <c r="F52" s="6">
        <f>'steady adoption'!F59</f>
        <v>-5.2658183782994108</v>
      </c>
    </row>
    <row r="53" spans="1:9">
      <c r="A53" t="s">
        <v>115</v>
      </c>
      <c r="B53" s="45">
        <v>1</v>
      </c>
      <c r="C53" s="6">
        <f>'steady adoption'!C60</f>
        <v>-0.73521281696945473</v>
      </c>
      <c r="D53" s="6">
        <f>'steady adoption'!D60</f>
        <v>-6.6319254771655434</v>
      </c>
      <c r="E53" s="6">
        <f>'steady adoption'!E60</f>
        <v>-5.5806206149074784</v>
      </c>
      <c r="F53" s="6">
        <f>'steady adoption'!F60</f>
        <v>8.239877110963457</v>
      </c>
    </row>
    <row r="54" spans="1:9">
      <c r="A54" t="s">
        <v>116</v>
      </c>
      <c r="B54" s="45">
        <v>1</v>
      </c>
      <c r="C54" s="6">
        <f>'steady adoption'!C61</f>
        <v>-7.5089551531443055</v>
      </c>
      <c r="D54" s="6">
        <f>'steady adoption'!D61</f>
        <v>-7.1041586956559959</v>
      </c>
      <c r="E54" s="6">
        <f>'steady adoption'!E61</f>
        <v>-7.2770855366814766</v>
      </c>
      <c r="F54" s="6">
        <f>'steady adoption'!F61</f>
        <v>-6.2538851486910749</v>
      </c>
    </row>
    <row r="55" spans="1:9">
      <c r="A55" t="s">
        <v>117</v>
      </c>
      <c r="B55" s="45">
        <v>1</v>
      </c>
      <c r="C55" s="6">
        <f>'steady adoption'!C62</f>
        <v>0.45173279007661288</v>
      </c>
      <c r="D55" s="6">
        <f>'steady adoption'!D62</f>
        <v>0.10513080944351692</v>
      </c>
      <c r="E55" s="6">
        <f>'steady adoption'!E62</f>
        <v>0.14414702593130371</v>
      </c>
      <c r="F55" s="6">
        <f>'steady adoption'!F62</f>
        <v>4.3587122967836507</v>
      </c>
    </row>
  </sheetData>
  <mergeCells count="3">
    <mergeCell ref="B38:E38"/>
    <mergeCell ref="G38:J38"/>
    <mergeCell ref="A49:I49"/>
  </mergeCell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8C57A-E3E3-4EF3-ADB1-4EDE9274202E}">
  <dimension ref="A3:S36"/>
  <sheetViews>
    <sheetView topLeftCell="A24" workbookViewId="0">
      <selection activeCell="I34" sqref="I34"/>
    </sheetView>
  </sheetViews>
  <sheetFormatPr defaultRowHeight="15"/>
  <cols>
    <col min="17" max="17" width="12.5703125" bestFit="1" customWidth="1"/>
    <col min="19" max="19" width="10.5703125" customWidth="1"/>
  </cols>
  <sheetData>
    <row r="3" spans="1:19">
      <c r="B3" s="3" t="s">
        <v>471</v>
      </c>
      <c r="C3" s="3" t="s">
        <v>472</v>
      </c>
      <c r="D3" s="3" t="s">
        <v>473</v>
      </c>
      <c r="E3" s="3" t="s">
        <v>587</v>
      </c>
      <c r="F3" s="3" t="s">
        <v>589</v>
      </c>
      <c r="G3" s="3" t="s">
        <v>595</v>
      </c>
      <c r="H3" s="3" t="s">
        <v>590</v>
      </c>
      <c r="I3" s="3" t="s">
        <v>594</v>
      </c>
      <c r="K3" s="3"/>
      <c r="N3" t="s">
        <v>694</v>
      </c>
      <c r="O3" t="s">
        <v>696</v>
      </c>
      <c r="P3" t="s">
        <v>695</v>
      </c>
      <c r="Q3" t="s">
        <v>697</v>
      </c>
    </row>
    <row r="4" spans="1:19">
      <c r="A4" t="s">
        <v>659</v>
      </c>
      <c r="B4" s="17">
        <f>Input!B84/Input!B87/(5/12*365*24)</f>
        <v>5.6773211567732114</v>
      </c>
      <c r="C4" s="17">
        <f>Input!B$7</f>
        <v>10.989010989010989</v>
      </c>
      <c r="D4" s="17">
        <f t="shared" ref="D4:D10" si="0">B4*C4</f>
        <v>62.388144579925402</v>
      </c>
      <c r="E4" s="17">
        <f>Input!B$9</f>
        <v>13.37121583227197</v>
      </c>
      <c r="F4" s="45">
        <f>$A$15*1000000/Input!$B$106/($B4)</f>
        <v>3.2465112512775405</v>
      </c>
      <c r="G4" s="45">
        <f>$A$16*1000000/Input!$B$106/($B4*2)</f>
        <v>1.5933005425057607</v>
      </c>
      <c r="H4" s="45">
        <f>$A$17*1000000/Input!$B$106/($B4*4)</f>
        <v>0.73807822390424516</v>
      </c>
      <c r="I4" s="45">
        <f>$A$18*1000000/Input!$B$106/($B4*6)</f>
        <v>0.4222117320902623</v>
      </c>
      <c r="L4" s="3"/>
    </row>
    <row r="5" spans="1:19">
      <c r="A5" t="s">
        <v>660</v>
      </c>
      <c r="B5" s="17">
        <f>B28-Input!B77*Input!B78</f>
        <v>9.7078838080894929</v>
      </c>
      <c r="C5" s="17">
        <f>Input!B$7</f>
        <v>10.989010989010989</v>
      </c>
      <c r="D5" s="17">
        <f t="shared" si="0"/>
        <v>106.68004184713729</v>
      </c>
      <c r="E5" s="17">
        <f>Input!B$9</f>
        <v>13.37121583227197</v>
      </c>
      <c r="F5" s="45">
        <f>$A$15*1000000/Input!$B$106/($B5)</f>
        <v>1.8986101787931844</v>
      </c>
      <c r="G5" s="45">
        <f>$A$16*1000000/Input!$B$106/($B5*2)</f>
        <v>0.93178689175580243</v>
      </c>
      <c r="H5" s="45">
        <f>$A$17*1000000/Input!$B$106/($B5*4)</f>
        <v>0.43163960331225026</v>
      </c>
      <c r="I5" s="45">
        <f>$A$18*1000000/Input!$B$106/($B5*6)</f>
        <v>0.24691597536802865</v>
      </c>
      <c r="K5" s="17"/>
    </row>
    <row r="6" spans="1:19">
      <c r="A6" t="s">
        <v>661</v>
      </c>
      <c r="B6" s="17">
        <f>C28-Input!B77*Input!B78</f>
        <v>8.3197196927214669</v>
      </c>
      <c r="C6" s="17">
        <f>Input!B$7</f>
        <v>10.989010989010989</v>
      </c>
      <c r="D6" s="17">
        <f t="shared" si="0"/>
        <v>91.425491128807323</v>
      </c>
      <c r="E6" s="17">
        <f>Input!B$9</f>
        <v>13.37121583227197</v>
      </c>
      <c r="F6" s="45">
        <f>$A$15*1000000/Input!$B$106/($B6)</f>
        <v>2.2153975967129154</v>
      </c>
      <c r="G6" s="45">
        <f>$A$16*1000000/Input!$B$106/($B6*2)</f>
        <v>1.087257649675365</v>
      </c>
      <c r="H6" s="45">
        <f>$A$17*1000000/Input!$B$106/($B6*4)</f>
        <v>0.50365965088836706</v>
      </c>
      <c r="I6" s="45">
        <f>$A$18*1000000/Input!$B$106/($B6*6)</f>
        <v>0.28811446632402293</v>
      </c>
      <c r="K6" s="17"/>
      <c r="N6" s="45">
        <v>0.24</v>
      </c>
      <c r="O6" s="45">
        <f>N6/SUM(N6:N10)</f>
        <v>0.29268292682926828</v>
      </c>
      <c r="P6" s="17">
        <f>B6*6</f>
        <v>49.918318156328802</v>
      </c>
      <c r="Q6" s="17">
        <f>0.5*N6*6*B6*Input!B106/1000000</f>
        <v>22.47231832058878</v>
      </c>
      <c r="R6" s="17"/>
      <c r="S6" s="45"/>
    </row>
    <row r="7" spans="1:19">
      <c r="A7" t="s">
        <v>662</v>
      </c>
      <c r="B7" s="17">
        <f>D28-Input!B77*Input!B78</f>
        <v>8.6270210381343322</v>
      </c>
      <c r="C7" s="17">
        <f>Input!B$7</f>
        <v>10.989010989010989</v>
      </c>
      <c r="D7" s="17">
        <f t="shared" si="0"/>
        <v>94.802428990487172</v>
      </c>
      <c r="E7" s="17">
        <f>Input!B$9</f>
        <v>13.37121583227197</v>
      </c>
      <c r="F7" s="45">
        <f>$A$15*1000000/Input!$B$106/($B7)</f>
        <v>2.1364833737053481</v>
      </c>
      <c r="G7" s="45">
        <f>$A$16*1000000/Input!$B$106/($B7*2)</f>
        <v>1.0485286681325166</v>
      </c>
      <c r="H7" s="45">
        <f>$A$17*1000000/Input!$B$106/($B7*4)</f>
        <v>0.48571889385717276</v>
      </c>
      <c r="I7" s="45">
        <f>$A$18*1000000/Input!$B$106/($B7*6)</f>
        <v>0.27785160006428916</v>
      </c>
      <c r="K7" s="17"/>
      <c r="N7" s="45"/>
      <c r="O7" s="45"/>
      <c r="R7" s="17"/>
    </row>
    <row r="8" spans="1:19">
      <c r="A8" t="s">
        <v>663</v>
      </c>
      <c r="B8" s="17">
        <f>E28-Input!B77*Input!B78</f>
        <v>11.26817064847919</v>
      </c>
      <c r="C8" s="17">
        <f>Input!B$7</f>
        <v>10.989010989010989</v>
      </c>
      <c r="D8" s="17">
        <f t="shared" si="0"/>
        <v>123.8260510821889</v>
      </c>
      <c r="E8" s="17">
        <f>Input!B$9</f>
        <v>13.37121583227197</v>
      </c>
      <c r="F8" s="45">
        <f>$A$15*1000000/Input!$B$106/($B8)</f>
        <v>1.6357124494797974</v>
      </c>
      <c r="G8" s="45">
        <f>$A$16*1000000/Input!$B$106/($B8*2)</f>
        <v>0.80276374588691934</v>
      </c>
      <c r="H8" s="45">
        <f>$A$17*1000000/Input!$B$106/($B8*4)</f>
        <v>0.37187110904206189</v>
      </c>
      <c r="I8" s="45">
        <f>$A$18*1000000/Input!$B$106/($B8*6)</f>
        <v>0.21272588728121766</v>
      </c>
      <c r="K8" s="17"/>
      <c r="N8" s="45"/>
      <c r="O8" s="45"/>
      <c r="R8" s="17"/>
    </row>
    <row r="9" spans="1:19">
      <c r="A9" t="s">
        <v>468</v>
      </c>
      <c r="B9" s="17">
        <f>Input!B22</f>
        <v>5.5555555555555554</v>
      </c>
      <c r="C9" s="17">
        <f>Input!B21/Input!B19</f>
        <v>2.2222222222222223</v>
      </c>
      <c r="D9" s="17">
        <f t="shared" si="0"/>
        <v>12.345679012345679</v>
      </c>
      <c r="E9" s="6">
        <f>Input!B21</f>
        <v>2</v>
      </c>
      <c r="F9" s="45">
        <f>$A$15*1000000/Input!$B$106/($B9)</f>
        <v>3.3176676622644456</v>
      </c>
      <c r="G9" s="45">
        <f>$A$16*1000000/Input!$B$106/($B9*2)</f>
        <v>1.6282221982319145</v>
      </c>
      <c r="H9" s="45" t="s">
        <v>598</v>
      </c>
      <c r="I9" s="45" t="s">
        <v>598</v>
      </c>
      <c r="N9" s="45">
        <v>0.27</v>
      </c>
      <c r="O9" s="45">
        <f>N9/SUM(N6:N10)</f>
        <v>0.32926829268292684</v>
      </c>
      <c r="P9" s="17">
        <f>B9*2</f>
        <v>11.111111111111111</v>
      </c>
      <c r="Q9" s="17">
        <f>0.5*N9*2*B9*Input!B106/1000000</f>
        <v>5.6272725000000001</v>
      </c>
      <c r="R9" s="17"/>
    </row>
    <row r="10" spans="1:19">
      <c r="A10" t="s">
        <v>469</v>
      </c>
      <c r="B10" s="17">
        <f>Input!B36</f>
        <v>11.52</v>
      </c>
      <c r="C10" s="17">
        <f>Input!B34/(Input!B35/Input!B36)</f>
        <v>4.8</v>
      </c>
      <c r="D10" s="17">
        <f t="shared" si="0"/>
        <v>55.295999999999999</v>
      </c>
      <c r="E10" s="17">
        <f>Input!B34</f>
        <v>4</v>
      </c>
      <c r="F10" s="45">
        <f>$A$15*1000000/Input!$B$106/($B10)</f>
        <v>1.5999554698420357</v>
      </c>
      <c r="G10" s="45">
        <f>$A$16*1000000/Input!$B$106/($B10*2)</f>
        <v>0.78521518047449579</v>
      </c>
      <c r="H10" s="45">
        <f>$A$17*1000000/Input!$B$106/($B10*4)</f>
        <v>0.36374193714628178</v>
      </c>
      <c r="I10" s="45" t="s">
        <v>598</v>
      </c>
      <c r="N10" s="45">
        <v>0.31</v>
      </c>
      <c r="O10" s="45">
        <f>N10/SUM(N6:N10)</f>
        <v>0.37804878048780483</v>
      </c>
      <c r="P10" s="17">
        <f>B10*4</f>
        <v>46.08</v>
      </c>
      <c r="Q10" s="17">
        <f>0.5*N10*4*B10*Input!B106/1000000</f>
        <v>26.794820735999998</v>
      </c>
      <c r="R10" s="17"/>
    </row>
    <row r="11" spans="1:19">
      <c r="B11" s="17"/>
      <c r="C11" s="17"/>
      <c r="D11" s="17"/>
      <c r="E11" s="17"/>
      <c r="F11" s="45"/>
      <c r="G11" s="45"/>
      <c r="H11" s="45"/>
      <c r="I11" s="45"/>
    </row>
    <row r="12" spans="1:19">
      <c r="A12" s="195" t="s">
        <v>599</v>
      </c>
      <c r="Q12" s="17">
        <f>SUM(Q6:Q10)</f>
        <v>54.894411556588778</v>
      </c>
      <c r="R12" t="s">
        <v>700</v>
      </c>
    </row>
    <row r="14" spans="1:19">
      <c r="A14" s="65" t="s">
        <v>597</v>
      </c>
    </row>
    <row r="15" spans="1:19">
      <c r="A15">
        <f>'hourly demand'!M28/1000</f>
        <v>69.146000000000001</v>
      </c>
      <c r="B15" t="s">
        <v>655</v>
      </c>
    </row>
    <row r="16" spans="1:19">
      <c r="A16">
        <f>'hourly demand'!M29/1000</f>
        <v>67.87</v>
      </c>
      <c r="B16" t="s">
        <v>656</v>
      </c>
    </row>
    <row r="17" spans="1:10">
      <c r="A17">
        <f>'hourly demand'!M30/1000</f>
        <v>62.88</v>
      </c>
      <c r="B17" t="s">
        <v>657</v>
      </c>
    </row>
    <row r="18" spans="1:10">
      <c r="A18">
        <f>'hourly demand'!M31/1000</f>
        <v>53.954999999999998</v>
      </c>
      <c r="B18" t="s">
        <v>658</v>
      </c>
    </row>
    <row r="19" spans="1:10">
      <c r="B19" s="233" t="s">
        <v>465</v>
      </c>
      <c r="C19" s="233"/>
      <c r="D19" s="233"/>
      <c r="E19" s="233"/>
      <c r="F19" s="171"/>
      <c r="G19" s="250" t="s">
        <v>574</v>
      </c>
      <c r="H19" s="250"/>
      <c r="I19" s="250"/>
      <c r="J19" s="250"/>
    </row>
    <row r="20" spans="1:10">
      <c r="B20" s="3" t="s">
        <v>458</v>
      </c>
      <c r="C20" s="3" t="s">
        <v>449</v>
      </c>
      <c r="D20" s="3" t="s">
        <v>459</v>
      </c>
      <c r="E20" s="3" t="s">
        <v>541</v>
      </c>
      <c r="F20" s="3"/>
      <c r="G20" s="3" t="s">
        <v>458</v>
      </c>
      <c r="H20" s="3" t="s">
        <v>449</v>
      </c>
      <c r="I20" s="3" t="s">
        <v>459</v>
      </c>
      <c r="J20" s="3" t="s">
        <v>541</v>
      </c>
    </row>
    <row r="22" spans="1:10">
      <c r="A22" t="s">
        <v>113</v>
      </c>
      <c r="B22" s="6">
        <f>(Input!$C$111*'regional outcomes'!E18+Input!$D$111*'regional outcomes'!B18+Input!$E$111*'regional outcomes'!O18+Input!$F$111*'regional outcomes'!X18+Input!$G$111*'regional outcomes'!Y18)</f>
        <v>6.9850289775689207</v>
      </c>
      <c r="C22" s="6">
        <f>(Input!$C$111*'regional outcomes'!D18+Input!$D$111*'regional outcomes'!B18+Input!$E$111*'regional outcomes'!M18+Input!$F$111*'regional outcomes'!V18+Input!$G$111*'regional outcomes'!W18)</f>
        <v>5.0023173166820678</v>
      </c>
      <c r="D22" s="6">
        <f>(Input!$C$111*'regional outcomes'!D18+Input!$D$111*'regional outcomes'!B18+Input!$E$111*'regional outcomes'!N18+Input!$F$111*'regional outcomes'!X18+Input!$G$111*'regional outcomes'!X18)</f>
        <v>5.3875384715422134</v>
      </c>
      <c r="E22" s="6">
        <f>(Input!$C$111*'regional outcomes'!F18+Input!$D$111*'regional outcomes'!F18+Input!$E$111*'regional outcomes'!P18+Input!$F$111*'regional outcomes'!Z18+Input!$G$111*'regional outcomes'!Z18)</f>
        <v>9.9806066641275795</v>
      </c>
      <c r="F22" s="6"/>
      <c r="G22" s="6">
        <f>(B22-B$27)*(1-Input!$B$107-Input!$B$108)+(B22-B$28)*(Input!$B$107)</f>
        <v>4.2544744790592972</v>
      </c>
      <c r="H22" s="6">
        <f>(C22-C$27)*(1-Input!$B$107-Input!$B$108)+(C22-C$28)*(Input!$B$107)</f>
        <v>2.6584314849574651</v>
      </c>
      <c r="I22" s="6">
        <f>(D22-D$27)*(1-Input!$B$107-Input!$B$108)+(D22-D$28)*(Input!$B$107)</f>
        <v>2.9628875340682677</v>
      </c>
      <c r="J22" s="6">
        <f>(E22-E$27)*(1-Input!$B$107-Input!$B$108)+(E22-E$28)*(Input!$B$107)</f>
        <v>6.7464071477692222</v>
      </c>
    </row>
    <row r="23" spans="1:10">
      <c r="A23" t="s">
        <v>114</v>
      </c>
      <c r="B23" s="6">
        <f>(Input!$C$111*'regional outcomes'!E19+Input!$D$111*'regional outcomes'!B19+Input!$E$111*'regional outcomes'!O19+Input!$F$111*'regional outcomes'!X19+Input!$G$111*'regional outcomes'!Y19)</f>
        <v>1.0244986345516411</v>
      </c>
      <c r="C23" s="6">
        <f>(Input!$C$111*'regional outcomes'!D19+Input!$D$111*'regional outcomes'!B19+Input!$E$111*'regional outcomes'!M19+Input!$F$111*'regional outcomes'!V19+Input!$G$111*'regional outcomes'!W19)</f>
        <v>1.0244986345516411</v>
      </c>
      <c r="D23" s="6">
        <f>(Input!$C$111*'regional outcomes'!D19+Input!$D$111*'regional outcomes'!B19+Input!$E$111*'regional outcomes'!N19+Input!$F$111*'regional outcomes'!X19+Input!$G$111*'regional outcomes'!X19)</f>
        <v>1.0244986345516411</v>
      </c>
      <c r="E23" s="6">
        <f>(Input!$C$111*'regional outcomes'!F19+Input!$D$111*'regional outcomes'!F19+Input!$E$111*'regional outcomes'!P19+Input!$F$111*'regional outcomes'!Z19+Input!$G$111*'regional outcomes'!Z19)</f>
        <v>1.0244986345516411</v>
      </c>
      <c r="F23" s="6"/>
      <c r="G23" s="6">
        <f>(B23-B$27)*(1-Input!$B$107-Input!$B$108)+(B23-B$28)*(Input!$B$107)</f>
        <v>-1.1696081330864272</v>
      </c>
      <c r="H23" s="6">
        <f>(C23-C$27)*(1-Input!$B$107-Input!$B$108)+(C23-C$28)*(Input!$B$107)</f>
        <v>-0.96138351578122339</v>
      </c>
      <c r="I23" s="6">
        <f>(D23-D$27)*(1-Input!$B$107-Input!$B$108)+(D23-D$28)*(Input!$B$107)</f>
        <v>-1.007478717593153</v>
      </c>
      <c r="J23" s="6">
        <f>(E23-E$27)*(1-Input!$B$107-Input!$B$108)+(E23-E$28)*(Input!$B$107)</f>
        <v>-1.4036511591448817</v>
      </c>
    </row>
    <row r="24" spans="1:10">
      <c r="A24" t="s">
        <v>115</v>
      </c>
      <c r="B24" s="6">
        <f>(Input!$C$111*'regional outcomes'!E20+Input!$D$111*'regional outcomes'!B20+Input!$E$111*'regional outcomes'!O20+Input!$F$111*'regional outcomes'!X20+Input!$G$111*'regional outcomes'!Y20)</f>
        <v>2.094422323381727</v>
      </c>
      <c r="C24" s="6">
        <f>(Input!$C$111*'regional outcomes'!D20+Input!$D$111*'regional outcomes'!B20+Input!$E$111*'regional outcomes'!M20+Input!$F$111*'regional outcomes'!V20+Input!$G$111*'regional outcomes'!W20)</f>
        <v>0.13832747642932527</v>
      </c>
      <c r="D24" s="6">
        <f>(Input!$C$111*'regional outcomes'!D20+Input!$D$111*'regional outcomes'!B20+Input!$E$111*'regional outcomes'!N20+Input!$F$111*'regional outcomes'!X20+Input!$G$111*'regional outcomes'!X20)</f>
        <v>0.49693181735501946</v>
      </c>
      <c r="E24" s="6">
        <f>(Input!$C$111*'regional outcomes'!F20+Input!$D$111*'regional outcomes'!F20+Input!$E$111*'regional outcomes'!P20+Input!$F$111*'regional outcomes'!Z20+Input!$G$111*'regional outcomes'!Z20)</f>
        <v>4.9806133281020015</v>
      </c>
      <c r="F24" s="6"/>
      <c r="G24" s="6">
        <f>(B24-B$27)*(1-Input!$B$107-Input!$B$108)+(B24-B$28)*(Input!$B$107)</f>
        <v>-0.19597757625104917</v>
      </c>
      <c r="H24" s="6">
        <f>(C24-C$27)*(1-Input!$B$107-Input!$B$108)+(C24-C$28)*(Input!$B$107)</f>
        <v>-1.7677992696725306</v>
      </c>
      <c r="I24" s="6">
        <f>(D24-D$27)*(1-Input!$B$107-Input!$B$108)+(D24-D$28)*(Input!$B$107)</f>
        <v>-1.4875645212420789</v>
      </c>
      <c r="J24" s="6">
        <f>(E24-E$27)*(1-Input!$B$107-Input!$B$108)+(E24-E$28)*(Input!$B$107)</f>
        <v>2.1964132119859463</v>
      </c>
    </row>
    <row r="25" spans="1:10">
      <c r="A25" t="s">
        <v>116</v>
      </c>
      <c r="B25" s="6">
        <f>(Input!$C$111*'regional outcomes'!E21+Input!$D$111*'regional outcomes'!B21+Input!$E$111*'regional outcomes'!O21+Input!$F$111*'regional outcomes'!X21+Input!$G$111*'regional outcomes'!Y21)</f>
        <v>0.11024449205346656</v>
      </c>
      <c r="C25" s="6">
        <f>(Input!$C$111*'regional outcomes'!D21+Input!$D$111*'regional outcomes'!B21+Input!$E$111*'regional outcomes'!M21+Input!$F$111*'regional outcomes'!V21+Input!$G$111*'regional outcomes'!W21)</f>
        <v>0</v>
      </c>
      <c r="D25" s="6">
        <f>(Input!$C$111*'regional outcomes'!D21+Input!$D$111*'regional outcomes'!B21+Input!$E$111*'regional outcomes'!N21+Input!$F$111*'regional outcomes'!X21+Input!$G$111*'regional outcomes'!X21)</f>
        <v>0</v>
      </c>
      <c r="E25" s="6">
        <f>(Input!$C$111*'regional outcomes'!F21+Input!$D$111*'regional outcomes'!F21+Input!$E$111*'regional outcomes'!P21+Input!$F$111*'regional outcomes'!Z21+Input!$G$111*'regional outcomes'!Z21)</f>
        <v>0.73507218689754428</v>
      </c>
      <c r="F25" s="6"/>
      <c r="G25" s="6">
        <f>(B25-B$27)*(1-Input!$B$107-Input!$B$108)+(B25-B$28)*(Input!$B$107)</f>
        <v>-2.0015794027597664</v>
      </c>
      <c r="H25" s="6">
        <f>(C25-C$27)*(1-Input!$B$107-Input!$B$108)+(C25-C$28)*(Input!$B$107)</f>
        <v>-1.8936772732232168</v>
      </c>
      <c r="I25" s="6">
        <f>(D25-D$27)*(1-Input!$B$107-Input!$B$108)+(D25-D$28)*(Input!$B$107)</f>
        <v>-1.9397724750351464</v>
      </c>
      <c r="J25" s="6">
        <f>(E25-E$27)*(1-Input!$B$107-Input!$B$108)+(E25-E$28)*(Input!$B$107)</f>
        <v>-1.6670292265101099</v>
      </c>
    </row>
    <row r="26" spans="1:10">
      <c r="A26" t="s">
        <v>117</v>
      </c>
      <c r="B26" s="6">
        <f>(Input!$C$111*'regional outcomes'!E22+Input!$D$111*'regional outcomes'!B22+Input!$E$111*'regional outcomes'!O22+Input!$F$111*'regional outcomes'!X22+Input!$G$111*'regional outcomes'!Y22)</f>
        <v>2.442104748193771</v>
      </c>
      <c r="C26" s="6">
        <f>(Input!$C$111*'regional outcomes'!D22+Input!$D$111*'regional outcomes'!B22+Input!$E$111*'regional outcomes'!M22+Input!$F$111*'regional outcomes'!V22+Input!$G$111*'regional outcomes'!W22)</f>
        <v>2.1117591584866422</v>
      </c>
      <c r="D26" s="6">
        <f>(Input!$C$111*'regional outcomes'!D22+Input!$D$111*'regional outcomes'!B22+Input!$E$111*'regional outcomes'!N22+Input!$F$111*'regional outcomes'!X22+Input!$G$111*'regional outcomes'!X22)</f>
        <v>2.1738419327273926</v>
      </c>
      <c r="E26" s="6">
        <f>(Input!$C$111*'regional outcomes'!F22+Input!$D$111*'regional outcomes'!F22+Input!$E$111*'regional outcomes'!P22+Input!$F$111*'regional outcomes'!Z22+Input!$G$111*'regional outcomes'!Z22)</f>
        <v>3.8437349524808275</v>
      </c>
      <c r="F26" s="6"/>
      <c r="G26" s="6">
        <f>(B26-B$27)*(1-Input!$B$107-Input!$B$108)+(B26-B$28)*(Input!$B$107)</f>
        <v>0.12041343032791096</v>
      </c>
      <c r="H26" s="6">
        <f>(C26-C$27)*(1-Input!$B$107-Input!$B$108)+(C26-C$28)*(Input!$B$107)</f>
        <v>2.8023560999627328E-2</v>
      </c>
      <c r="I26" s="6">
        <f>(D26-D$27)*(1-Input!$B$107-Input!$B$108)+(D26-D$28)*(Input!$B$107)</f>
        <v>3.8423683746780624E-2</v>
      </c>
      <c r="J26" s="6">
        <f>(E26-E$27)*(1-Input!$B$107-Input!$B$108)+(E26-E$28)*(Input!$B$107)</f>
        <v>1.1618538901706779</v>
      </c>
    </row>
    <row r="27" spans="1:10">
      <c r="A27" t="s">
        <v>428</v>
      </c>
      <c r="B27" s="6">
        <f>(Input!$C$111*'regional outcomes'!E23+Input!$D$111*'regional outcomes'!B23+Input!$E$111*'regional outcomes'!O23+Input!$F$111*'regional outcomes'!X23+Input!$G$111*'regional outcomes'!Y23)</f>
        <v>0.67199910436183774</v>
      </c>
      <c r="C27" s="6">
        <f>(Input!$C$111*'regional outcomes'!D23+Input!$D$111*'regional outcomes'!B23+Input!$E$111*'regional outcomes'!M23+Input!$F$111*'regional outcomes'!V23+Input!$G$111*'regional outcomes'!W23)</f>
        <v>0.67199910436183774</v>
      </c>
      <c r="D27" s="6">
        <f>(Input!$C$111*'regional outcomes'!D23+Input!$D$111*'regional outcomes'!B23+Input!$E$111*'regional outcomes'!N23+Input!$F$111*'regional outcomes'!X23+Input!$G$111*'regional outcomes'!X23)</f>
        <v>0.67199910436183774</v>
      </c>
      <c r="E27" s="6">
        <f>(Input!$C$111*'regional outcomes'!F23+Input!$D$111*'regional outcomes'!F23+Input!$E$111*'regional outcomes'!P23+Input!$F$111*'regional outcomes'!Z23+Input!$G$111*'regional outcomes'!Z23)</f>
        <v>0.67199910436183774</v>
      </c>
      <c r="F27" s="6"/>
    </row>
    <row r="28" spans="1:10">
      <c r="A28" t="s">
        <v>429</v>
      </c>
      <c r="B28" s="6">
        <f>(Input!$C$111*'regional outcomes'!E24+Input!$D$111*'regional outcomes'!B24+Input!$E$111*'regional outcomes'!O24+Input!$F$111*'regional outcomes'!X24+Input!$G$111*'regional outcomes'!Y24)</f>
        <v>10.607883808089493</v>
      </c>
      <c r="C28" s="6">
        <f>(Input!$C$111*'regional outcomes'!D24+Input!$D$111*'regional outcomes'!B24+Input!$E$111*'regional outcomes'!M24+Input!$F$111*'regional outcomes'!V24+Input!$G$111*'regional outcomes'!W24)</f>
        <v>9.2197196927214673</v>
      </c>
      <c r="D28" s="6">
        <f>(Input!$C$111*'regional outcomes'!D24+Input!$D$111*'regional outcomes'!B24+Input!$E$111*'regional outcomes'!N24+Input!$F$111*'regional outcomes'!X24+Input!$G$111*'regional outcomes'!X24)</f>
        <v>9.5270210381343325</v>
      </c>
      <c r="E28" s="6">
        <f>(Input!$C$111*'regional outcomes'!F24+Input!$D$111*'regional outcomes'!F24+Input!$E$111*'regional outcomes'!P24+Input!$F$111*'regional outcomes'!Z24+Input!$G$111*'regional outcomes'!Z24)</f>
        <v>12.16817064847919</v>
      </c>
      <c r="F28" s="6"/>
    </row>
    <row r="29" spans="1:10">
      <c r="D29" s="57"/>
      <c r="E29" s="6"/>
      <c r="F29" s="6"/>
      <c r="G29" s="6"/>
      <c r="H29" s="6"/>
      <c r="I29" s="6"/>
    </row>
    <row r="30" spans="1:10">
      <c r="A30" s="251" t="s">
        <v>572</v>
      </c>
      <c r="B30" s="251"/>
      <c r="C30" s="251"/>
      <c r="D30" s="251"/>
      <c r="E30" s="251"/>
      <c r="F30" s="251"/>
      <c r="G30" s="251"/>
      <c r="H30" s="251"/>
      <c r="I30" s="251"/>
    </row>
    <row r="31" spans="1:10">
      <c r="B31" t="s">
        <v>149</v>
      </c>
      <c r="C31" s="3" t="s">
        <v>458</v>
      </c>
      <c r="D31" s="3" t="s">
        <v>449</v>
      </c>
      <c r="E31" s="3" t="s">
        <v>459</v>
      </c>
      <c r="F31" s="3" t="s">
        <v>541</v>
      </c>
    </row>
    <row r="32" spans="1:10">
      <c r="A32" t="s">
        <v>113</v>
      </c>
      <c r="B32" s="45">
        <v>1</v>
      </c>
      <c r="C32" s="6">
        <f>G22*Input!$B$106/1000000</f>
        <v>15.960724825308139</v>
      </c>
      <c r="D32" s="6">
        <f>H22*Input!$B$106/1000000</f>
        <v>9.9731455922902033</v>
      </c>
      <c r="E32" s="6">
        <f>I22*Input!$B$106/1000000</f>
        <v>11.115317027370118</v>
      </c>
      <c r="F32" s="6">
        <f>J22*Input!$B$106/1000000</f>
        <v>25.309247610963453</v>
      </c>
    </row>
    <row r="33" spans="1:6">
      <c r="A33" t="s">
        <v>114</v>
      </c>
      <c r="B33" s="45">
        <v>1</v>
      </c>
      <c r="C33" s="6">
        <f>G23*Input!$B$106/1000000</f>
        <v>-4.387802455395728</v>
      </c>
      <c r="D33" s="6">
        <f>H23*Input!$B$106/1000000</f>
        <v>-3.6066446802059962</v>
      </c>
      <c r="E33" s="6">
        <f>I23*Input!$B$106/1000000</f>
        <v>-3.7795715212314773</v>
      </c>
      <c r="F33" s="6">
        <f>J23*Input!$B$106/1000000</f>
        <v>-5.2658183782994108</v>
      </c>
    </row>
    <row r="34" spans="1:6">
      <c r="A34" t="s">
        <v>115</v>
      </c>
      <c r="B34" s="45">
        <v>1</v>
      </c>
      <c r="C34" s="6">
        <f>G24*Input!$B$106/1000000</f>
        <v>-0.73521281696945473</v>
      </c>
      <c r="D34" s="6">
        <f>H24*Input!$B$106/1000000</f>
        <v>-6.6319254771655434</v>
      </c>
      <c r="E34" s="6">
        <f>I24*Input!$B$106/1000000</f>
        <v>-5.5806206149074784</v>
      </c>
      <c r="F34" s="6">
        <f>J24*Input!$B$106/1000000</f>
        <v>8.239877110963457</v>
      </c>
    </row>
    <row r="35" spans="1:6">
      <c r="A35" t="s">
        <v>116</v>
      </c>
      <c r="B35" s="45">
        <v>1</v>
      </c>
      <c r="C35" s="6">
        <f>G25*Input!$B$106/1000000</f>
        <v>-7.5089551531443055</v>
      </c>
      <c r="D35" s="6">
        <f>H25*Input!$B$106/1000000</f>
        <v>-7.1041586956559959</v>
      </c>
      <c r="E35" s="6">
        <f>I25*Input!$B$106/1000000</f>
        <v>-7.2770855366814766</v>
      </c>
      <c r="F35" s="6">
        <f>J25*Input!$B$106/1000000</f>
        <v>-6.2538851486910749</v>
      </c>
    </row>
    <row r="36" spans="1:6">
      <c r="A36" t="s">
        <v>117</v>
      </c>
      <c r="B36" s="45">
        <v>1</v>
      </c>
      <c r="C36" s="6">
        <f>G26*Input!$B$106/1000000</f>
        <v>0.45173279007661288</v>
      </c>
      <c r="D36" s="6">
        <f>H26*Input!$B$106/1000000</f>
        <v>0.10513080944351692</v>
      </c>
      <c r="E36" s="6">
        <f>I26*Input!$B$106/1000000</f>
        <v>0.14414702593130371</v>
      </c>
      <c r="F36" s="6">
        <f>J26*Input!$B$106/1000000</f>
        <v>4.3587122967836507</v>
      </c>
    </row>
  </sheetData>
  <mergeCells count="3">
    <mergeCell ref="B19:E19"/>
    <mergeCell ref="G19:J19"/>
    <mergeCell ref="A30:I30"/>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9483E-E7BA-4146-96CD-F47E07EC9C57}">
  <dimension ref="A2:O62"/>
  <sheetViews>
    <sheetView topLeftCell="A8" workbookViewId="0">
      <selection activeCell="M12" sqref="M12"/>
    </sheetView>
  </sheetViews>
  <sheetFormatPr defaultRowHeight="15"/>
  <cols>
    <col min="1" max="1" width="20.140625" customWidth="1"/>
    <col min="2" max="2" width="10.85546875" bestFit="1" customWidth="1"/>
  </cols>
  <sheetData>
    <row r="2" spans="1:10" ht="14.45" customHeight="1">
      <c r="B2" s="233" t="s">
        <v>465</v>
      </c>
      <c r="C2" s="233"/>
      <c r="D2" s="233"/>
      <c r="E2" s="233"/>
      <c r="F2" s="171"/>
      <c r="G2" s="250" t="s">
        <v>574</v>
      </c>
      <c r="H2" s="250"/>
      <c r="I2" s="250"/>
      <c r="J2" s="250"/>
    </row>
    <row r="3" spans="1:10">
      <c r="B3" s="3" t="s">
        <v>458</v>
      </c>
      <c r="C3" s="3" t="s">
        <v>449</v>
      </c>
      <c r="D3" s="3" t="s">
        <v>459</v>
      </c>
      <c r="E3" s="3" t="s">
        <v>541</v>
      </c>
      <c r="F3" s="3"/>
      <c r="G3" s="3" t="s">
        <v>458</v>
      </c>
      <c r="H3" s="3" t="s">
        <v>449</v>
      </c>
      <c r="I3" s="3" t="s">
        <v>459</v>
      </c>
      <c r="J3" s="3" t="s">
        <v>541</v>
      </c>
    </row>
    <row r="5" spans="1:10">
      <c r="A5" t="s">
        <v>113</v>
      </c>
      <c r="B5" s="6">
        <f>'Fig 8'!B6</f>
        <v>6.9850289775689207</v>
      </c>
      <c r="C5" s="6">
        <f>'Fig 8'!C6</f>
        <v>5.0023173166820678</v>
      </c>
      <c r="D5" s="6">
        <f>'Fig 8'!D6</f>
        <v>5.3875384715422134</v>
      </c>
      <c r="E5" s="6">
        <f>'Fig 8'!E6</f>
        <v>9.9806066641275795</v>
      </c>
      <c r="F5" s="6"/>
      <c r="G5" s="6">
        <f>'Fig 8'!H6</f>
        <v>4.2544744790592972</v>
      </c>
      <c r="H5" s="6">
        <f>'Fig 8'!I6</f>
        <v>2.6584314849574651</v>
      </c>
      <c r="I5" s="6">
        <f>'Fig 8'!J6</f>
        <v>2.9628875340682677</v>
      </c>
      <c r="J5" s="6">
        <f>'Fig 8'!K6</f>
        <v>6.7464071477692222</v>
      </c>
    </row>
    <row r="6" spans="1:10">
      <c r="A6" t="s">
        <v>114</v>
      </c>
      <c r="B6" s="6">
        <f>'Fig 8'!B7</f>
        <v>1.0244986345516411</v>
      </c>
      <c r="C6" s="6">
        <f>'Fig 8'!C7</f>
        <v>1.0244986345516411</v>
      </c>
      <c r="D6" s="6">
        <f>'Fig 8'!D7</f>
        <v>1.0244986345516411</v>
      </c>
      <c r="E6" s="6">
        <f>'Fig 8'!E7</f>
        <v>1.0244986345516411</v>
      </c>
      <c r="F6" s="6"/>
      <c r="G6" s="6">
        <f>'Fig 8'!H7</f>
        <v>-1.1696081330864272</v>
      </c>
      <c r="H6" s="6">
        <f>'Fig 8'!I7</f>
        <v>-0.96138351578122339</v>
      </c>
      <c r="I6" s="6">
        <f>'Fig 8'!J7</f>
        <v>-1.007478717593153</v>
      </c>
      <c r="J6" s="6">
        <f>'Fig 8'!K7</f>
        <v>-1.4036511591448817</v>
      </c>
    </row>
    <row r="7" spans="1:10">
      <c r="A7" t="s">
        <v>115</v>
      </c>
      <c r="B7" s="6">
        <f>'Fig 8'!B8</f>
        <v>2.094422323381727</v>
      </c>
      <c r="C7" s="6">
        <f>'Fig 8'!C8</f>
        <v>0.13832747642932527</v>
      </c>
      <c r="D7" s="6">
        <f>'Fig 8'!D8</f>
        <v>0.49693181735501946</v>
      </c>
      <c r="E7" s="6">
        <f>'Fig 8'!E8</f>
        <v>4.9806133281020015</v>
      </c>
      <c r="F7" s="6"/>
      <c r="G7" s="6">
        <f>'Fig 8'!H8</f>
        <v>-0.19597757625104917</v>
      </c>
      <c r="H7" s="6">
        <f>'Fig 8'!I8</f>
        <v>-1.7677992696725306</v>
      </c>
      <c r="I7" s="6">
        <f>'Fig 8'!J8</f>
        <v>-1.4875645212420789</v>
      </c>
      <c r="J7" s="6">
        <f>'Fig 8'!K8</f>
        <v>2.1964132119859463</v>
      </c>
    </row>
    <row r="8" spans="1:10">
      <c r="A8" t="s">
        <v>116</v>
      </c>
      <c r="B8" s="6">
        <f>'Fig 8'!B9</f>
        <v>0.11024449205346656</v>
      </c>
      <c r="C8" s="6">
        <f>'Fig 8'!C9</f>
        <v>0</v>
      </c>
      <c r="D8" s="6">
        <f>'Fig 8'!D9</f>
        <v>0</v>
      </c>
      <c r="E8" s="6">
        <f>'Fig 8'!E9</f>
        <v>0.73507218689754428</v>
      </c>
      <c r="F8" s="6"/>
      <c r="G8" s="6">
        <f>'Fig 8'!H9</f>
        <v>-2.0015794027597664</v>
      </c>
      <c r="H8" s="6">
        <f>'Fig 8'!I9</f>
        <v>-1.8936772732232168</v>
      </c>
      <c r="I8" s="6">
        <f>'Fig 8'!J9</f>
        <v>-1.9397724750351464</v>
      </c>
      <c r="J8" s="6">
        <f>'Fig 8'!K9</f>
        <v>-1.6670292265101099</v>
      </c>
    </row>
    <row r="9" spans="1:10">
      <c r="A9" t="s">
        <v>117</v>
      </c>
      <c r="B9" s="6">
        <f>'Fig 8'!B10</f>
        <v>2.442104748193771</v>
      </c>
      <c r="C9" s="6">
        <f>'Fig 8'!C10</f>
        <v>2.1117591584866422</v>
      </c>
      <c r="D9" s="6">
        <f>'Fig 8'!D10</f>
        <v>2.1738419327273926</v>
      </c>
      <c r="E9" s="6">
        <f>'Fig 8'!E10</f>
        <v>3.8437349524808275</v>
      </c>
      <c r="F9" s="6"/>
      <c r="G9" s="6">
        <f>'Fig 8'!H10</f>
        <v>0.12041343032791096</v>
      </c>
      <c r="H9" s="6">
        <f>'Fig 8'!I10</f>
        <v>2.8023560999627328E-2</v>
      </c>
      <c r="I9" s="6">
        <f>'Fig 8'!J10</f>
        <v>3.8423683746780624E-2</v>
      </c>
      <c r="J9" s="6">
        <f>'Fig 8'!K10</f>
        <v>1.1618538901706779</v>
      </c>
    </row>
    <row r="10" spans="1:10">
      <c r="A10" t="s">
        <v>428</v>
      </c>
      <c r="B10" s="6">
        <f>'Fig 8'!B11</f>
        <v>0.67199910436183774</v>
      </c>
      <c r="C10" s="6">
        <f>'Fig 8'!C11</f>
        <v>0.67199910436183774</v>
      </c>
      <c r="D10" s="6">
        <f>'Fig 8'!D11</f>
        <v>0.67199910436183774</v>
      </c>
      <c r="E10" s="6">
        <f>'Fig 8'!E11</f>
        <v>0.67199910436183774</v>
      </c>
      <c r="F10" s="6"/>
      <c r="G10" s="6"/>
      <c r="H10" s="6"/>
      <c r="I10" s="6"/>
      <c r="J10" s="6"/>
    </row>
    <row r="11" spans="1:10">
      <c r="A11" t="s">
        <v>429</v>
      </c>
      <c r="B11" s="6">
        <f>'Fig 8'!B12</f>
        <v>10.607883808089493</v>
      </c>
      <c r="C11" s="6">
        <f>'Fig 8'!C12</f>
        <v>9.2197196927214673</v>
      </c>
      <c r="D11" s="6">
        <f>'Fig 8'!D12</f>
        <v>9.5270210381343325</v>
      </c>
      <c r="E11" s="6">
        <f>'Fig 8'!E12</f>
        <v>12.16817064847919</v>
      </c>
      <c r="F11" s="6"/>
      <c r="G11" s="6"/>
      <c r="H11" s="6"/>
      <c r="I11" s="6"/>
      <c r="J11" s="6"/>
    </row>
    <row r="12" spans="1:10">
      <c r="D12" s="57"/>
      <c r="E12" s="6"/>
      <c r="F12" s="6"/>
      <c r="G12" s="6"/>
      <c r="H12" s="6"/>
      <c r="I12" s="6"/>
    </row>
    <row r="13" spans="1:10">
      <c r="A13" s="251" t="s">
        <v>572</v>
      </c>
      <c r="B13" s="251"/>
      <c r="C13" s="251"/>
      <c r="D13" s="251"/>
      <c r="E13" s="251"/>
      <c r="F13" s="251"/>
      <c r="G13" s="251"/>
      <c r="H13" s="251"/>
      <c r="I13" s="251"/>
    </row>
    <row r="14" spans="1:10">
      <c r="B14" t="s">
        <v>149</v>
      </c>
      <c r="C14" s="3" t="s">
        <v>458</v>
      </c>
      <c r="D14" s="3" t="s">
        <v>449</v>
      </c>
      <c r="E14" s="3" t="s">
        <v>459</v>
      </c>
      <c r="F14" s="3" t="s">
        <v>541</v>
      </c>
    </row>
    <row r="15" spans="1:10">
      <c r="A15" t="s">
        <v>113</v>
      </c>
      <c r="B15" s="45">
        <v>1</v>
      </c>
      <c r="C15" s="6">
        <f>'steady adoption'!C58</f>
        <v>15.960724825308139</v>
      </c>
      <c r="D15" s="6">
        <f>'steady adoption'!D58</f>
        <v>9.9731455922902033</v>
      </c>
      <c r="E15" s="6">
        <f>'steady adoption'!E58</f>
        <v>11.115317027370118</v>
      </c>
      <c r="F15" s="6">
        <f>'steady adoption'!F58</f>
        <v>25.309247610963453</v>
      </c>
    </row>
    <row r="16" spans="1:10">
      <c r="A16" t="s">
        <v>114</v>
      </c>
      <c r="B16" s="45">
        <v>1</v>
      </c>
      <c r="C16" s="6">
        <f>'steady adoption'!C59</f>
        <v>-4.387802455395728</v>
      </c>
      <c r="D16" s="6">
        <f>'steady adoption'!D59</f>
        <v>-3.6066446802059962</v>
      </c>
      <c r="E16" s="6">
        <f>'steady adoption'!E59</f>
        <v>-3.7795715212314773</v>
      </c>
      <c r="F16" s="6">
        <f>'steady adoption'!F59</f>
        <v>-5.2658183782994108</v>
      </c>
    </row>
    <row r="17" spans="1:13">
      <c r="A17" t="s">
        <v>115</v>
      </c>
      <c r="B17" s="45">
        <v>1</v>
      </c>
      <c r="C17" s="6">
        <f>'steady adoption'!C60</f>
        <v>-0.73521281696945473</v>
      </c>
      <c r="D17" s="6">
        <f>'steady adoption'!D60</f>
        <v>-6.6319254771655434</v>
      </c>
      <c r="E17" s="6">
        <f>'steady adoption'!E60</f>
        <v>-5.5806206149074784</v>
      </c>
      <c r="F17" s="6">
        <f>'steady adoption'!F60</f>
        <v>8.239877110963457</v>
      </c>
    </row>
    <row r="18" spans="1:13">
      <c r="A18" t="s">
        <v>116</v>
      </c>
      <c r="B18" s="45">
        <v>1</v>
      </c>
      <c r="C18" s="6">
        <f>'steady adoption'!C61</f>
        <v>-7.5089551531443055</v>
      </c>
      <c r="D18" s="6">
        <f>'steady adoption'!D61</f>
        <v>-7.1041586956559959</v>
      </c>
      <c r="E18" s="6">
        <f>'steady adoption'!E61</f>
        <v>-7.2770855366814766</v>
      </c>
      <c r="F18" s="6">
        <f>'steady adoption'!F61</f>
        <v>-6.2538851486910749</v>
      </c>
    </row>
    <row r="19" spans="1:13">
      <c r="A19" t="s">
        <v>117</v>
      </c>
      <c r="B19" s="45">
        <v>1</v>
      </c>
      <c r="C19" s="6">
        <f>'steady adoption'!C62</f>
        <v>0.45173279007661288</v>
      </c>
      <c r="D19" s="6">
        <f>'steady adoption'!D62</f>
        <v>0.10513080944351692</v>
      </c>
      <c r="E19" s="6">
        <f>'steady adoption'!E62</f>
        <v>0.14414702593130371</v>
      </c>
      <c r="F19" s="6">
        <f>'steady adoption'!F62</f>
        <v>4.3587122967836507</v>
      </c>
    </row>
    <row r="21" spans="1:13">
      <c r="A21" t="s">
        <v>113</v>
      </c>
      <c r="B21" s="61">
        <f>Input!B42</f>
        <v>1</v>
      </c>
      <c r="C21" s="6">
        <f>C15</f>
        <v>15.960724825308139</v>
      </c>
      <c r="D21" s="6">
        <f>D15</f>
        <v>9.9731455922902033</v>
      </c>
      <c r="E21" s="6">
        <f>E15</f>
        <v>11.115317027370118</v>
      </c>
      <c r="F21" s="6">
        <f>F15</f>
        <v>25.309247610963453</v>
      </c>
    </row>
    <row r="22" spans="1:13">
      <c r="A22" t="s">
        <v>153</v>
      </c>
      <c r="B22" s="61">
        <f>Input!B4</f>
        <v>0.24</v>
      </c>
      <c r="C22" s="6">
        <f t="shared" ref="C22:F25" si="0">(1-$B22)*C$21 +($B22)*C16</f>
        <v>11.077078277939211</v>
      </c>
      <c r="D22" s="6">
        <f t="shared" si="0"/>
        <v>6.7139959268911156</v>
      </c>
      <c r="E22" s="6">
        <f t="shared" si="0"/>
        <v>7.5405437757057348</v>
      </c>
      <c r="F22" s="6">
        <f t="shared" si="0"/>
        <v>17.971231773540367</v>
      </c>
    </row>
    <row r="23" spans="1:13">
      <c r="A23" t="s">
        <v>154</v>
      </c>
      <c r="B23" s="61">
        <f>Input!B17</f>
        <v>0.27</v>
      </c>
      <c r="C23" s="6">
        <f t="shared" si="0"/>
        <v>11.452821661893188</v>
      </c>
      <c r="D23" s="6">
        <f t="shared" si="0"/>
        <v>5.4897764035371512</v>
      </c>
      <c r="E23" s="6">
        <f t="shared" si="0"/>
        <v>6.6074138639551663</v>
      </c>
      <c r="F23" s="6">
        <f t="shared" si="0"/>
        <v>20.700517575963456</v>
      </c>
    </row>
    <row r="24" spans="1:13">
      <c r="A24" t="s">
        <v>155</v>
      </c>
      <c r="B24" s="61">
        <f>Input!B30</f>
        <v>0.31</v>
      </c>
      <c r="C24" s="6">
        <f t="shared" si="0"/>
        <v>8.6851240319878809</v>
      </c>
      <c r="D24" s="6">
        <f t="shared" si="0"/>
        <v>4.679181263026881</v>
      </c>
      <c r="E24" s="6">
        <f t="shared" si="0"/>
        <v>5.4136722325141227</v>
      </c>
      <c r="F24" s="6">
        <f t="shared" si="0"/>
        <v>15.52467645547055</v>
      </c>
    </row>
    <row r="25" spans="1:13">
      <c r="A25" t="s">
        <v>141</v>
      </c>
      <c r="B25" s="61">
        <v>1</v>
      </c>
      <c r="C25" s="6">
        <f t="shared" si="0"/>
        <v>0.45173279007661288</v>
      </c>
      <c r="D25" s="6">
        <f t="shared" si="0"/>
        <v>0.10513080944351692</v>
      </c>
      <c r="E25" s="6">
        <f t="shared" si="0"/>
        <v>0.14414702593130371</v>
      </c>
      <c r="F25" s="6">
        <f t="shared" si="0"/>
        <v>4.3587122967836507</v>
      </c>
    </row>
    <row r="26" spans="1:13">
      <c r="A26" t="s">
        <v>156</v>
      </c>
      <c r="B26" s="61">
        <f>Input!B50</f>
        <v>0.3</v>
      </c>
      <c r="C26" s="6">
        <f>(1-$B26)*C$21 +($B26)*C19</f>
        <v>11.308027214738681</v>
      </c>
      <c r="D26" s="6">
        <f>(1-$B26)*D$21 +($B26)*D19</f>
        <v>7.0127411574361975</v>
      </c>
      <c r="E26" s="6">
        <f>(1-$B26)*E$21 +($B26)*E19</f>
        <v>7.8239660269384732</v>
      </c>
      <c r="F26" s="6">
        <f>(1-$B26)*F$21 +($B26)*F19</f>
        <v>19.024087016709508</v>
      </c>
    </row>
    <row r="27" spans="1:13">
      <c r="A27" t="s">
        <v>157</v>
      </c>
      <c r="B27" s="61">
        <f>Input!B51</f>
        <v>0.1</v>
      </c>
      <c r="C27" s="6">
        <f>(1-$B27)*C$21 +($B27)*C19</f>
        <v>14.409825621784988</v>
      </c>
      <c r="D27" s="6">
        <f>(1-$B27)*D$21 +($B27)*D19</f>
        <v>8.9863441140055347</v>
      </c>
      <c r="E27" s="6">
        <f>(1-$B27)*E$21 +($B27)*E19</f>
        <v>10.018200027226237</v>
      </c>
      <c r="F27" s="6">
        <f>(1-$B27)*F$21 +($B27)*F19</f>
        <v>23.214194079545475</v>
      </c>
    </row>
    <row r="30" spans="1:13">
      <c r="A30" s="242" t="s">
        <v>447</v>
      </c>
      <c r="B30" s="242"/>
      <c r="C30" s="242"/>
      <c r="D30" s="242"/>
      <c r="E30" s="242"/>
      <c r="F30" s="242"/>
      <c r="G30" s="242"/>
      <c r="H30" s="242"/>
      <c r="I30" s="242"/>
      <c r="J30" s="242"/>
      <c r="K30" s="242"/>
      <c r="L30" s="242"/>
      <c r="M30" s="242"/>
    </row>
    <row r="31" spans="1:13">
      <c r="A31" t="s">
        <v>22</v>
      </c>
      <c r="B31" s="3" t="s">
        <v>149</v>
      </c>
      <c r="C31" s="3" t="s">
        <v>31</v>
      </c>
      <c r="D31" s="3" t="s">
        <v>32</v>
      </c>
      <c r="E31" s="3" t="s">
        <v>33</v>
      </c>
      <c r="F31" s="3" t="s">
        <v>34</v>
      </c>
      <c r="G31" s="3" t="s">
        <v>35</v>
      </c>
      <c r="H31" s="3" t="s">
        <v>446</v>
      </c>
      <c r="J31" s="3" t="s">
        <v>458</v>
      </c>
      <c r="K31" s="3" t="s">
        <v>449</v>
      </c>
      <c r="L31" s="3" t="s">
        <v>459</v>
      </c>
    </row>
    <row r="33" spans="1:15">
      <c r="A33" t="s">
        <v>113</v>
      </c>
      <c r="B33" s="61">
        <f>Input!B42</f>
        <v>1</v>
      </c>
      <c r="C33" s="62">
        <f>'regional outcomes'!C30+'regional outcomes'!L30+'regional outcomes'!U30</f>
        <v>7.2623905762595653</v>
      </c>
      <c r="D33" s="62">
        <f>'regional outcomes'!D30+'regional outcomes'!M30+'regional outcomes'!V30</f>
        <v>9.0965723635371081</v>
      </c>
      <c r="E33" s="62">
        <f>'regional outcomes'!E30+'regional outcomes'!N30+'regional outcomes'!W30</f>
        <v>10.119559958442917</v>
      </c>
      <c r="F33" s="62">
        <f>'regional outcomes'!F30+'regional outcomes'!O30+'regional outcomes'!X30</f>
        <v>14.819474402528492</v>
      </c>
      <c r="G33" s="62">
        <f>'regional outcomes'!G30+'regional outcomes'!P30+'regional outcomes'!Y30</f>
        <v>22.024078092756213</v>
      </c>
      <c r="H33" s="62">
        <f>'regional outcomes'!H30+'regional outcomes'!Q30+'regional outcomes'!Z30</f>
        <v>32.204546027370284</v>
      </c>
      <c r="J33" t="s">
        <v>603</v>
      </c>
      <c r="K33" s="6"/>
      <c r="L33" s="6"/>
      <c r="M33" s="6"/>
    </row>
    <row r="34" spans="1:15">
      <c r="A34" t="s">
        <v>153</v>
      </c>
      <c r="B34" s="61">
        <f>Input!B4</f>
        <v>0.24</v>
      </c>
      <c r="C34" s="62">
        <f>'regional outcomes'!C31+'regional outcomes'!L31+'regional outcomes'!U31</f>
        <v>4.1362957687773454</v>
      </c>
      <c r="D34" s="62">
        <f>'regional outcomes'!D31+'regional outcomes'!M31+'regional outcomes'!V31</f>
        <v>5.3280476238442578</v>
      </c>
      <c r="E34" s="62">
        <f>'regional outcomes'!E31+'regional outcomes'!N31+'regional outcomes'!W31</f>
        <v>6.0188497802880905</v>
      </c>
      <c r="F34" s="62">
        <f>'regional outcomes'!F31+'regional outcomes'!O31+'regional outcomes'!X31</f>
        <v>9.301890038844526</v>
      </c>
      <c r="G34" s="62">
        <f>'regional outcomes'!G31+'regional outcomes'!P31+'regional outcomes'!Y31</f>
        <v>14.488494124468994</v>
      </c>
      <c r="H34" s="62">
        <f>'regional outcomes'!H31+'regional outcomes'!Q31+'regional outcomes'!Z31</f>
        <v>21.936755035827083</v>
      </c>
      <c r="K34" s="6"/>
      <c r="L34" s="6"/>
      <c r="M34" s="6"/>
    </row>
    <row r="35" spans="1:15">
      <c r="A35" t="s">
        <v>154</v>
      </c>
      <c r="B35" s="61">
        <f>Input!B17</f>
        <v>0.27</v>
      </c>
      <c r="C35" s="62">
        <f>'regional outcomes'!C32+'regional outcomes'!L32+'regional outcomes'!U32</f>
        <v>2.8176867592349204</v>
      </c>
      <c r="D35" s="62">
        <f>'regional outcomes'!D32+'regional outcomes'!M32+'regional outcomes'!V32</f>
        <v>3.9429678955434437</v>
      </c>
      <c r="E35" s="62">
        <f>'regional outcomes'!E32+'regional outcomes'!N32+'regional outcomes'!W32</f>
        <v>4.6835148304073542</v>
      </c>
      <c r="F35" s="62">
        <f>'regional outcomes'!F32+'regional outcomes'!O32+'regional outcomes'!X32</f>
        <v>9.3453993784714378</v>
      </c>
      <c r="G35" s="62">
        <f>'regional outcomes'!G32+'regional outcomes'!P32+'regional outcomes'!Y32</f>
        <v>16.632091733319825</v>
      </c>
      <c r="H35" s="62">
        <f>'regional outcomes'!H32+'regional outcomes'!Q32+'regional outcomes'!Z32</f>
        <v>27.018027472701618</v>
      </c>
      <c r="K35" s="6"/>
      <c r="L35" s="6"/>
      <c r="M35" s="6"/>
    </row>
    <row r="36" spans="1:15">
      <c r="A36" t="s">
        <v>155</v>
      </c>
      <c r="B36" s="61">
        <f>Input!B30</f>
        <v>0.31</v>
      </c>
      <c r="C36" s="62">
        <f>'regional outcomes'!C33+'regional outcomes'!L33+'regional outcomes'!U33</f>
        <v>2.310102206602354</v>
      </c>
      <c r="D36" s="62">
        <f>'regional outcomes'!D33+'regional outcomes'!M33+'regional outcomes'!V33</f>
        <v>3.3467557178996903</v>
      </c>
      <c r="E36" s="62">
        <f>'regional outcomes'!E33+'regional outcomes'!N33+'regional outcomes'!W33</f>
        <v>3.9545034775600545</v>
      </c>
      <c r="F36" s="62">
        <f>'regional outcomes'!F33+'regional outcomes'!O33+'regional outcomes'!X33</f>
        <v>6.8703988412302888</v>
      </c>
      <c r="G36" s="62">
        <f>'regional outcomes'!G33+'regional outcomes'!P33+'regional outcomes'!Y33</f>
        <v>11.514529784738604</v>
      </c>
      <c r="H36" s="62">
        <f>'regional outcomes'!H33+'regional outcomes'!Q33+'regional outcomes'!Z33</f>
        <v>21.097127959014969</v>
      </c>
      <c r="K36" s="6"/>
      <c r="L36" s="6"/>
      <c r="M36" s="6"/>
    </row>
    <row r="37" spans="1:15">
      <c r="A37" t="s">
        <v>141</v>
      </c>
      <c r="B37" s="61">
        <v>1</v>
      </c>
      <c r="C37" s="62">
        <f>'regional outcomes'!C34+'regional outcomes'!L34+'regional outcomes'!U34</f>
        <v>-0.31850107835448227</v>
      </c>
      <c r="D37" s="62">
        <f>'regional outcomes'!D34+'regional outcomes'!M34+'regional outcomes'!V34</f>
        <v>-0.20670388982780313</v>
      </c>
      <c r="E37" s="62">
        <f>'regional outcomes'!E34+'regional outcomes'!N34+'regional outcomes'!W34</f>
        <v>0.16130894019139652</v>
      </c>
      <c r="F37" s="62">
        <f>'regional outcomes'!F34+'regional outcomes'!O34+'regional outcomes'!X34</f>
        <v>0.32414401642807639</v>
      </c>
      <c r="G37" s="62">
        <f>'regional outcomes'!G34+'regional outcomes'!P34+'regional outcomes'!Y34</f>
        <v>3.977339729553607</v>
      </c>
      <c r="H37" s="62">
        <f>'regional outcomes'!H34+'regional outcomes'!Q34+'regional outcomes'!Z34</f>
        <v>6.43014795828626</v>
      </c>
      <c r="K37" s="6"/>
      <c r="L37" s="6"/>
      <c r="M37" s="6"/>
    </row>
    <row r="38" spans="1:15">
      <c r="A38" t="s">
        <v>156</v>
      </c>
      <c r="B38" s="61">
        <f>Input!B50</f>
        <v>0.3</v>
      </c>
      <c r="C38" s="62">
        <f t="shared" ref="C38:H39" si="1">$B38*C$37+(1-$B38)*C$33</f>
        <v>4.9881230798753506</v>
      </c>
      <c r="D38" s="62">
        <f t="shared" si="1"/>
        <v>6.3055894875276346</v>
      </c>
      <c r="E38" s="62">
        <f t="shared" si="1"/>
        <v>7.1320846529674604</v>
      </c>
      <c r="F38" s="62">
        <f t="shared" si="1"/>
        <v>10.470875286698368</v>
      </c>
      <c r="G38" s="62">
        <f t="shared" si="1"/>
        <v>16.61005658379543</v>
      </c>
      <c r="H38" s="62">
        <f t="shared" si="1"/>
        <v>24.472226606645076</v>
      </c>
      <c r="K38" s="62"/>
      <c r="L38" s="62"/>
      <c r="M38" s="62"/>
    </row>
    <row r="39" spans="1:15">
      <c r="A39" t="s">
        <v>157</v>
      </c>
      <c r="B39" s="61">
        <f>Input!B51</f>
        <v>0.1</v>
      </c>
      <c r="C39" s="62">
        <f t="shared" si="1"/>
        <v>6.5043014107981607</v>
      </c>
      <c r="D39" s="62">
        <f t="shared" si="1"/>
        <v>8.166244738200616</v>
      </c>
      <c r="E39" s="62">
        <f t="shared" si="1"/>
        <v>9.1237348566177658</v>
      </c>
      <c r="F39" s="62">
        <f t="shared" si="1"/>
        <v>13.36994136391845</v>
      </c>
      <c r="G39" s="62">
        <f t="shared" si="1"/>
        <v>20.219404256435954</v>
      </c>
      <c r="H39" s="62">
        <f t="shared" si="1"/>
        <v>29.627106220461883</v>
      </c>
      <c r="K39" s="62"/>
      <c r="L39" s="62"/>
      <c r="M39" s="62"/>
    </row>
    <row r="41" spans="1:15">
      <c r="A41" s="245"/>
      <c r="B41" s="245"/>
      <c r="C41" s="245"/>
      <c r="D41" s="245"/>
      <c r="E41" s="245"/>
      <c r="F41" s="245"/>
      <c r="G41" s="245"/>
      <c r="H41" s="245"/>
      <c r="I41" s="245"/>
    </row>
    <row r="42" spans="1:15">
      <c r="B42" s="3"/>
    </row>
    <row r="43" spans="1:15">
      <c r="B43" s="61"/>
      <c r="C43" s="63"/>
      <c r="D43" s="63"/>
      <c r="E43" s="26"/>
      <c r="F43" s="26"/>
      <c r="G43" s="26"/>
      <c r="H43" s="29"/>
      <c r="I43" s="29"/>
      <c r="J43" s="29"/>
      <c r="K43" s="29"/>
      <c r="L43" s="29"/>
      <c r="M43" s="29"/>
      <c r="N43" s="29"/>
      <c r="O43" s="29"/>
    </row>
    <row r="44" spans="1:15">
      <c r="B44" s="61"/>
      <c r="C44" s="29"/>
      <c r="D44" s="29"/>
      <c r="E44" s="26"/>
      <c r="F44" s="26"/>
      <c r="G44" s="26"/>
      <c r="H44" s="29"/>
      <c r="I44" s="29"/>
      <c r="J44" s="29"/>
      <c r="K44" s="29"/>
      <c r="L44" s="29"/>
      <c r="M44" s="29"/>
      <c r="N44" s="29"/>
      <c r="O44" s="29"/>
    </row>
    <row r="45" spans="1:15">
      <c r="B45" s="61"/>
      <c r="C45" s="29"/>
      <c r="D45" s="29"/>
      <c r="E45" s="26"/>
      <c r="F45" s="26"/>
      <c r="G45" s="26"/>
      <c r="H45" s="29"/>
      <c r="I45" s="29"/>
      <c r="J45" s="29"/>
      <c r="K45" s="29"/>
      <c r="L45" s="29"/>
      <c r="M45" s="29"/>
      <c r="N45" s="29"/>
      <c r="O45" s="29"/>
    </row>
    <row r="46" spans="1:15">
      <c r="B46" s="61"/>
      <c r="C46" s="29"/>
      <c r="D46" s="29"/>
      <c r="E46" s="26"/>
      <c r="F46" s="26"/>
      <c r="G46" s="26"/>
      <c r="H46" s="29"/>
      <c r="I46" s="29"/>
      <c r="J46" s="29"/>
      <c r="K46" s="29"/>
      <c r="L46" s="29"/>
      <c r="M46" s="29"/>
      <c r="N46" s="29"/>
      <c r="O46" s="29"/>
    </row>
    <row r="47" spans="1:15">
      <c r="B47" s="61"/>
      <c r="C47" s="29"/>
      <c r="D47" s="29"/>
      <c r="E47" s="26"/>
      <c r="F47" s="26"/>
      <c r="G47" s="26"/>
      <c r="H47" s="29"/>
      <c r="I47" s="29"/>
      <c r="J47" s="29"/>
      <c r="K47" s="29"/>
      <c r="L47" s="29"/>
      <c r="M47" s="29"/>
      <c r="N47" s="29"/>
      <c r="O47" s="29"/>
    </row>
    <row r="48" spans="1:15">
      <c r="B48" s="61"/>
      <c r="C48" s="29"/>
      <c r="D48" s="29"/>
      <c r="E48" s="26"/>
      <c r="F48" s="26"/>
      <c r="G48" s="26"/>
      <c r="H48" s="29"/>
      <c r="I48" s="29"/>
      <c r="J48" s="29"/>
      <c r="K48" s="29"/>
      <c r="L48" s="29"/>
      <c r="M48" s="29"/>
      <c r="N48" s="29"/>
      <c r="O48" s="29"/>
    </row>
    <row r="49" spans="2:15">
      <c r="B49" s="61"/>
      <c r="C49" s="29"/>
      <c r="D49" s="29"/>
      <c r="E49" s="26"/>
      <c r="F49" s="26"/>
      <c r="G49" s="26"/>
      <c r="H49" s="29"/>
      <c r="I49" s="29"/>
      <c r="J49" s="29"/>
      <c r="K49" s="29"/>
      <c r="L49" s="29"/>
      <c r="M49" s="29"/>
      <c r="N49" s="29"/>
      <c r="O49" s="29"/>
    </row>
    <row r="50" spans="2:15">
      <c r="B50" s="61"/>
      <c r="C50" s="29"/>
      <c r="D50" s="29"/>
      <c r="E50" s="26"/>
      <c r="F50" s="26"/>
      <c r="G50" s="26"/>
      <c r="H50" s="29"/>
      <c r="I50" s="29"/>
      <c r="J50" s="29"/>
      <c r="K50" s="29"/>
      <c r="L50" s="29"/>
      <c r="M50" s="29"/>
      <c r="N50" s="29"/>
      <c r="O50" s="29"/>
    </row>
    <row r="51" spans="2:15">
      <c r="B51" s="61"/>
      <c r="C51" s="29"/>
      <c r="D51" s="29"/>
      <c r="E51" s="26"/>
      <c r="F51" s="26"/>
      <c r="G51" s="26"/>
      <c r="H51" s="29"/>
      <c r="I51" s="29"/>
      <c r="J51" s="29"/>
      <c r="K51" s="29"/>
      <c r="L51" s="29"/>
      <c r="M51" s="29"/>
      <c r="N51" s="29"/>
      <c r="O51" s="29"/>
    </row>
    <row r="52" spans="2:15">
      <c r="B52" s="61"/>
      <c r="E52" s="26"/>
      <c r="F52" s="26"/>
    </row>
    <row r="53" spans="2:15">
      <c r="B53" s="61"/>
      <c r="E53" s="26"/>
      <c r="F53" s="26"/>
    </row>
    <row r="57" spans="2:15">
      <c r="B57" s="245"/>
      <c r="C57" s="245"/>
      <c r="D57" s="245"/>
      <c r="E57" s="245"/>
      <c r="F57" s="245"/>
      <c r="G57" s="245"/>
      <c r="H57" s="245"/>
      <c r="I57" s="245"/>
      <c r="J57" s="245"/>
      <c r="K57" s="245"/>
      <c r="L57" s="245"/>
    </row>
    <row r="59" spans="2:15">
      <c r="C59" s="3"/>
      <c r="D59" s="3"/>
      <c r="E59" s="3"/>
      <c r="F59" s="3"/>
      <c r="G59" s="58"/>
      <c r="H59" s="58"/>
      <c r="I59" s="3"/>
      <c r="J59" s="58"/>
      <c r="K59" s="58"/>
      <c r="L59" s="3"/>
    </row>
    <row r="60" spans="2:15">
      <c r="C60" s="17"/>
      <c r="D60" s="17"/>
      <c r="E60" s="17"/>
      <c r="F60" s="17"/>
      <c r="H60" s="169"/>
      <c r="I60" s="61"/>
      <c r="K60" s="169"/>
      <c r="L60" s="61"/>
    </row>
    <row r="61" spans="2:15">
      <c r="C61" s="17"/>
      <c r="D61" s="17"/>
      <c r="E61" s="17"/>
      <c r="F61" s="17"/>
      <c r="H61" s="169"/>
      <c r="I61" s="61"/>
      <c r="K61" s="169"/>
      <c r="L61" s="61"/>
    </row>
    <row r="62" spans="2:15">
      <c r="C62" s="17"/>
      <c r="D62" s="17"/>
      <c r="E62" s="17"/>
      <c r="F62" s="17"/>
      <c r="H62" s="169"/>
      <c r="I62" s="61"/>
      <c r="K62" s="169"/>
      <c r="L62" s="61"/>
    </row>
  </sheetData>
  <mergeCells count="6">
    <mergeCell ref="B57:L57"/>
    <mergeCell ref="A30:M30"/>
    <mergeCell ref="A41:I41"/>
    <mergeCell ref="A13:I13"/>
    <mergeCell ref="B2:E2"/>
    <mergeCell ref="G2:J2"/>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01A4F-5D3F-4E1F-8E31-6C2563B449AA}">
  <dimension ref="A1:S12"/>
  <sheetViews>
    <sheetView workbookViewId="0">
      <selection activeCell="E11" sqref="E11"/>
    </sheetView>
  </sheetViews>
  <sheetFormatPr defaultRowHeight="15"/>
  <sheetData>
    <row r="1" spans="1:19">
      <c r="B1" t="s">
        <v>503</v>
      </c>
    </row>
    <row r="2" spans="1:19">
      <c r="B2" t="s">
        <v>504</v>
      </c>
    </row>
    <row r="3" spans="1:19">
      <c r="B3" s="240" t="s">
        <v>505</v>
      </c>
      <c r="C3" s="240"/>
      <c r="D3" s="240"/>
      <c r="E3" s="240" t="s">
        <v>454</v>
      </c>
      <c r="F3" s="240"/>
      <c r="G3" s="240"/>
      <c r="H3" s="240" t="s">
        <v>455</v>
      </c>
      <c r="I3" s="240"/>
      <c r="J3" s="240"/>
      <c r="K3" s="240" t="s">
        <v>192</v>
      </c>
      <c r="L3" s="240"/>
      <c r="M3" s="240"/>
      <c r="N3" s="240" t="s">
        <v>193</v>
      </c>
      <c r="O3" s="240"/>
      <c r="P3" s="240"/>
      <c r="Q3" s="240" t="s">
        <v>456</v>
      </c>
      <c r="R3" s="240"/>
      <c r="S3" s="240"/>
    </row>
    <row r="4" spans="1:19">
      <c r="B4" t="s">
        <v>510</v>
      </c>
      <c r="C4" t="s">
        <v>507</v>
      </c>
      <c r="D4" t="s">
        <v>508</v>
      </c>
      <c r="E4" t="s">
        <v>510</v>
      </c>
      <c r="F4" t="s">
        <v>507</v>
      </c>
      <c r="G4" t="s">
        <v>508</v>
      </c>
      <c r="H4" t="s">
        <v>510</v>
      </c>
      <c r="I4" t="s">
        <v>507</v>
      </c>
      <c r="J4" t="s">
        <v>508</v>
      </c>
      <c r="K4" t="s">
        <v>510</v>
      </c>
      <c r="L4" t="s">
        <v>507</v>
      </c>
      <c r="M4" t="s">
        <v>508</v>
      </c>
      <c r="N4" t="s">
        <v>510</v>
      </c>
      <c r="O4" t="s">
        <v>507</v>
      </c>
      <c r="P4" t="s">
        <v>508</v>
      </c>
      <c r="Q4" t="s">
        <v>510</v>
      </c>
      <c r="R4" t="s">
        <v>507</v>
      </c>
      <c r="S4" t="s">
        <v>508</v>
      </c>
    </row>
    <row r="5" spans="1:19">
      <c r="A5" t="s">
        <v>506</v>
      </c>
      <c r="B5" s="6">
        <f>'regional outcomes'!C18</f>
        <v>4.7489032185060598</v>
      </c>
      <c r="C5" s="6">
        <f>'regional outcomes'!E18</f>
        <v>6.7747114054941617</v>
      </c>
      <c r="D5" s="6">
        <f>'regional outcomes'!D18</f>
        <v>5.1194406422717869</v>
      </c>
      <c r="E5" s="6">
        <f>'regional outcomes'!B18</f>
        <v>4.0390797960053648</v>
      </c>
      <c r="F5" s="6">
        <f>'regional outcomes'!B18</f>
        <v>4.0390797960053648</v>
      </c>
      <c r="G5" s="6">
        <f>'regional outcomes'!B18</f>
        <v>4.0390797960053648</v>
      </c>
      <c r="H5" s="6">
        <f>'regional outcomes'!M18</f>
        <v>4.8475160126025161</v>
      </c>
      <c r="I5" s="6">
        <f>'regional outcomes'!O18</f>
        <v>8.3180741337351289</v>
      </c>
      <c r="J5" s="6">
        <f>'regional outcomes'!N18</f>
        <v>6.1798761515950957</v>
      </c>
      <c r="K5" s="6">
        <f>'regional outcomes'!V18</f>
        <v>4.8475160126025161</v>
      </c>
      <c r="L5" s="6">
        <f>'regional outcomes'!X18</f>
        <v>8.3180741337351289</v>
      </c>
      <c r="M5" s="6">
        <f>'regional outcomes'!X18</f>
        <v>8.3180741337351289</v>
      </c>
      <c r="N5" s="6">
        <f>'regional outcomes'!W18</f>
        <v>6.1798761515950957</v>
      </c>
      <c r="O5" s="6">
        <f>'regional outcomes'!Y18</f>
        <v>11.792043808697287</v>
      </c>
      <c r="P5" s="6">
        <f>'regional outcomes'!X18</f>
        <v>8.3180741337351289</v>
      </c>
      <c r="Q5" s="6">
        <f>'regional outcomes'!W18</f>
        <v>6.1798761515950957</v>
      </c>
      <c r="R5" s="6">
        <f>'regional outcomes'!Y18</f>
        <v>11.792043808697287</v>
      </c>
      <c r="S5" s="6">
        <f>'regional outcomes'!X18</f>
        <v>8.3180741337351289</v>
      </c>
    </row>
    <row r="6" spans="1:19">
      <c r="A6" t="s">
        <v>509</v>
      </c>
      <c r="B6">
        <v>-13.5</v>
      </c>
      <c r="C6">
        <f>-18.5</f>
        <v>-18.5</v>
      </c>
      <c r="D6">
        <v>-15</v>
      </c>
      <c r="E6">
        <v>-8.9</v>
      </c>
      <c r="F6">
        <v>-11.6</v>
      </c>
      <c r="G6">
        <v>-11.5</v>
      </c>
      <c r="H6">
        <v>-17.2</v>
      </c>
      <c r="I6">
        <v>-24</v>
      </c>
      <c r="J6">
        <v>-19.7</v>
      </c>
      <c r="K6">
        <v>-15.9</v>
      </c>
      <c r="L6">
        <v>-23.8</v>
      </c>
      <c r="M6">
        <v>-25.2</v>
      </c>
      <c r="N6">
        <v>-22.1</v>
      </c>
      <c r="O6">
        <v>-28.5</v>
      </c>
      <c r="P6">
        <v>-25</v>
      </c>
      <c r="Q6">
        <v>-21.1</v>
      </c>
      <c r="R6">
        <v>-31.6</v>
      </c>
      <c r="S6">
        <v>-24.7</v>
      </c>
    </row>
    <row r="8" spans="1:19">
      <c r="B8" t="s">
        <v>510</v>
      </c>
    </row>
    <row r="9" spans="1:19">
      <c r="B9" t="s">
        <v>130</v>
      </c>
      <c r="C9" t="s">
        <v>454</v>
      </c>
      <c r="D9" t="s">
        <v>455</v>
      </c>
      <c r="E9" t="s">
        <v>192</v>
      </c>
      <c r="F9" t="s">
        <v>193</v>
      </c>
      <c r="G9" t="s">
        <v>456</v>
      </c>
    </row>
    <row r="10" spans="1:19">
      <c r="A10" t="s">
        <v>511</v>
      </c>
      <c r="B10" s="6">
        <f>B5</f>
        <v>4.7489032185060598</v>
      </c>
      <c r="C10" s="6">
        <f>E5</f>
        <v>4.0390797960053648</v>
      </c>
      <c r="D10" s="6">
        <f>H5</f>
        <v>4.8475160126025161</v>
      </c>
      <c r="E10" s="6">
        <f>K5</f>
        <v>4.8475160126025161</v>
      </c>
      <c r="F10" s="6">
        <f>N5</f>
        <v>6.1798761515950957</v>
      </c>
      <c r="G10" s="6">
        <f>Q5</f>
        <v>6.1798761515950957</v>
      </c>
    </row>
    <row r="11" spans="1:19">
      <c r="A11" t="s">
        <v>512</v>
      </c>
      <c r="B11" s="6">
        <f>C5</f>
        <v>6.7747114054941617</v>
      </c>
      <c r="C11" s="6">
        <f>G5</f>
        <v>4.0390797960053648</v>
      </c>
      <c r="D11" s="6">
        <f>I5</f>
        <v>8.3180741337351289</v>
      </c>
      <c r="E11" s="6">
        <f>L5</f>
        <v>8.3180741337351289</v>
      </c>
      <c r="F11" s="6">
        <f>O5</f>
        <v>11.792043808697287</v>
      </c>
      <c r="G11" s="6">
        <f>R5</f>
        <v>11.792043808697287</v>
      </c>
    </row>
    <row r="12" spans="1:19">
      <c r="A12" t="s">
        <v>513</v>
      </c>
      <c r="B12" s="6">
        <f>D5</f>
        <v>5.1194406422717869</v>
      </c>
      <c r="C12" s="6">
        <f>G5</f>
        <v>4.0390797960053648</v>
      </c>
      <c r="D12" s="6">
        <f>J5</f>
        <v>6.1798761515950957</v>
      </c>
      <c r="E12" s="6">
        <f>M5</f>
        <v>8.3180741337351289</v>
      </c>
      <c r="F12" s="6">
        <f>P5</f>
        <v>8.3180741337351289</v>
      </c>
      <c r="G12" s="6">
        <f>R5</f>
        <v>11.792043808697287</v>
      </c>
    </row>
  </sheetData>
  <mergeCells count="6">
    <mergeCell ref="Q3:S3"/>
    <mergeCell ref="B3:D3"/>
    <mergeCell ref="E3:G3"/>
    <mergeCell ref="H3:J3"/>
    <mergeCell ref="K3:M3"/>
    <mergeCell ref="N3:P3"/>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86B5B-F7AF-4C32-831B-FD6380C2C75C}">
  <dimension ref="B1:AO8822"/>
  <sheetViews>
    <sheetView topLeftCell="A13" workbookViewId="0">
      <selection activeCell="M31" sqref="M31"/>
    </sheetView>
  </sheetViews>
  <sheetFormatPr defaultColWidth="9.140625" defaultRowHeight="11.25"/>
  <cols>
    <col min="1" max="1" width="2.7109375" style="80" customWidth="1"/>
    <col min="2" max="3" width="4.140625" style="80" customWidth="1"/>
    <col min="4" max="4" width="3.85546875" style="80" customWidth="1"/>
    <col min="5" max="6" width="5.28515625" style="80" customWidth="1"/>
    <col min="7" max="7" width="6.28515625" style="80" customWidth="1"/>
    <col min="8" max="9" width="5.28515625" style="80" customWidth="1"/>
    <col min="10" max="10" width="6.28515625" style="80" customWidth="1"/>
    <col min="11" max="11" width="4.28515625" style="80" bestFit="1" customWidth="1"/>
    <col min="12" max="12" width="0.85546875" style="80" customWidth="1"/>
    <col min="13" max="13" width="6.5703125" style="80" customWidth="1"/>
    <col min="14" max="32" width="5.7109375" style="80" customWidth="1"/>
    <col min="33" max="33" width="2.7109375" style="80" customWidth="1"/>
    <col min="34" max="16384" width="9.140625" style="80"/>
  </cols>
  <sheetData>
    <row r="1" spans="2:41" ht="23.25">
      <c r="B1" s="165" t="s">
        <v>489</v>
      </c>
    </row>
    <row r="2" spans="2:41" s="166" customFormat="1" ht="12.75">
      <c r="B2" s="166" t="s">
        <v>490</v>
      </c>
    </row>
    <row r="3" spans="2:41" s="166" customFormat="1" ht="12.75">
      <c r="M3" s="167"/>
    </row>
    <row r="4" spans="2:41" s="166" customFormat="1" ht="12.75">
      <c r="H4" s="166" t="s">
        <v>491</v>
      </c>
      <c r="M4" s="166">
        <f>_xlfn.MAXIFS(M39:M8822,$J39:$J8822,"Winter")</f>
        <v>21963</v>
      </c>
      <c r="N4" s="166">
        <f t="shared" ref="N4:AF4" si="0">_xlfn.MAXIFS(N39:N8822,$J39:$J8822,"Winter")</f>
        <v>22833</v>
      </c>
      <c r="O4" s="166">
        <f t="shared" si="0"/>
        <v>23135</v>
      </c>
      <c r="P4" s="166">
        <f t="shared" si="0"/>
        <v>23723</v>
      </c>
      <c r="Q4" s="166">
        <f t="shared" si="0"/>
        <v>23551</v>
      </c>
      <c r="R4" s="166">
        <f t="shared" si="0"/>
        <v>24243</v>
      </c>
      <c r="S4" s="166">
        <f t="shared" si="0"/>
        <v>24840</v>
      </c>
      <c r="T4" s="166">
        <f t="shared" si="0"/>
        <v>25280</v>
      </c>
      <c r="U4" s="166">
        <f t="shared" si="0"/>
        <v>25271</v>
      </c>
      <c r="V4" s="166">
        <f t="shared" si="0"/>
        <v>25671</v>
      </c>
      <c r="W4" s="166">
        <f t="shared" si="0"/>
        <v>26316</v>
      </c>
      <c r="X4" s="166">
        <f t="shared" si="0"/>
        <v>27348</v>
      </c>
      <c r="Y4" s="166">
        <f t="shared" si="0"/>
        <v>28109</v>
      </c>
      <c r="Z4" s="166">
        <f t="shared" si="0"/>
        <v>28458</v>
      </c>
      <c r="AA4" s="166">
        <f t="shared" si="0"/>
        <v>29173</v>
      </c>
      <c r="AB4" s="166">
        <f t="shared" si="0"/>
        <v>29766</v>
      </c>
      <c r="AC4" s="166">
        <f t="shared" si="0"/>
        <v>29930</v>
      </c>
      <c r="AD4" s="166">
        <f t="shared" si="0"/>
        <v>30502</v>
      </c>
      <c r="AE4" s="166">
        <f t="shared" si="0"/>
        <v>30693</v>
      </c>
      <c r="AF4" s="166">
        <f t="shared" si="0"/>
        <v>30691</v>
      </c>
      <c r="AN4" s="166" t="s">
        <v>698</v>
      </c>
      <c r="AO4" s="166" t="s">
        <v>699</v>
      </c>
    </row>
    <row r="5" spans="2:41" s="166" customFormat="1" ht="12.75">
      <c r="M5" s="81">
        <v>20687</v>
      </c>
      <c r="AF5" s="138">
        <v>29629</v>
      </c>
      <c r="AN5" s="81">
        <v>17191</v>
      </c>
      <c r="AO5" s="204">
        <f>AN$28-AN5</f>
        <v>1451</v>
      </c>
    </row>
    <row r="6" spans="2:41" s="166" customFormat="1" ht="12.75">
      <c r="M6" s="122">
        <v>19990</v>
      </c>
      <c r="AF6" s="126">
        <v>28937</v>
      </c>
      <c r="AN6" s="122">
        <v>16755</v>
      </c>
      <c r="AO6" s="204">
        <f t="shared" ref="AO6:AO28" si="1">AN$28-AN6</f>
        <v>1887</v>
      </c>
    </row>
    <row r="7" spans="2:41" s="166" customFormat="1" ht="12.75">
      <c r="M7" s="81">
        <v>18946</v>
      </c>
      <c r="AF7" s="138">
        <v>28529</v>
      </c>
      <c r="AN7" s="81">
        <v>16544</v>
      </c>
      <c r="AO7" s="204">
        <f t="shared" si="1"/>
        <v>2098</v>
      </c>
    </row>
    <row r="8" spans="2:41" s="166" customFormat="1" ht="12.75">
      <c r="M8" s="122">
        <v>17810</v>
      </c>
      <c r="AF8" s="126">
        <v>27984</v>
      </c>
      <c r="AN8" s="122">
        <v>16548</v>
      </c>
      <c r="AO8" s="204">
        <f t="shared" si="1"/>
        <v>2094</v>
      </c>
    </row>
    <row r="9" spans="2:41" s="166" customFormat="1" ht="12.75">
      <c r="M9" s="81">
        <v>17191</v>
      </c>
      <c r="AF9" s="138">
        <v>27710</v>
      </c>
      <c r="AN9" s="81">
        <v>16711</v>
      </c>
      <c r="AO9" s="204">
        <f t="shared" si="1"/>
        <v>1931</v>
      </c>
    </row>
    <row r="10" spans="2:41" s="166" customFormat="1" ht="12.75">
      <c r="M10" s="122">
        <v>16755</v>
      </c>
      <c r="AF10" s="126">
        <v>26989</v>
      </c>
      <c r="AN10" s="122">
        <v>17305</v>
      </c>
      <c r="AO10" s="204">
        <f t="shared" si="1"/>
        <v>1337</v>
      </c>
    </row>
    <row r="11" spans="2:41" s="166" customFormat="1" ht="12.75">
      <c r="M11" s="81">
        <v>16544</v>
      </c>
      <c r="AF11" s="138">
        <v>26160</v>
      </c>
      <c r="AN11" s="81">
        <v>18594</v>
      </c>
      <c r="AO11" s="204">
        <f t="shared" si="1"/>
        <v>48</v>
      </c>
    </row>
    <row r="12" spans="2:41" s="166" customFormat="1" ht="12.75">
      <c r="M12" s="122">
        <v>16548</v>
      </c>
      <c r="AF12" s="126">
        <v>25759</v>
      </c>
      <c r="AN12" s="122">
        <v>20164</v>
      </c>
      <c r="AO12" s="204">
        <f t="shared" si="1"/>
        <v>-1522</v>
      </c>
    </row>
    <row r="13" spans="2:41" s="166" customFormat="1" ht="12.75">
      <c r="M13" s="81">
        <v>16711</v>
      </c>
      <c r="AF13" s="138">
        <v>26347</v>
      </c>
      <c r="AN13" s="81">
        <v>20358</v>
      </c>
      <c r="AO13" s="204">
        <f t="shared" si="1"/>
        <v>-1716</v>
      </c>
    </row>
    <row r="14" spans="2:41" s="166" customFormat="1" ht="12.75">
      <c r="M14" s="122">
        <v>17305</v>
      </c>
      <c r="AF14" s="126">
        <v>27404</v>
      </c>
      <c r="AN14" s="122">
        <v>20048</v>
      </c>
      <c r="AO14" s="204">
        <f t="shared" si="1"/>
        <v>-1406</v>
      </c>
    </row>
    <row r="15" spans="2:41" s="166" customFormat="1" ht="12.75">
      <c r="M15" s="81">
        <v>18594</v>
      </c>
      <c r="AF15" s="138">
        <v>27424</v>
      </c>
      <c r="AN15" s="81">
        <v>19600</v>
      </c>
      <c r="AO15" s="204">
        <f t="shared" si="1"/>
        <v>-958</v>
      </c>
    </row>
    <row r="16" spans="2:41" s="166" customFormat="1" ht="12.75">
      <c r="M16" s="122">
        <v>20164</v>
      </c>
      <c r="AF16" s="126">
        <v>27309</v>
      </c>
      <c r="AN16" s="122">
        <v>19328</v>
      </c>
      <c r="AO16" s="204">
        <f t="shared" si="1"/>
        <v>-686</v>
      </c>
    </row>
    <row r="17" spans="8:41" s="166" customFormat="1" ht="12.75">
      <c r="M17" s="81">
        <v>20358</v>
      </c>
      <c r="AF17" s="138">
        <v>26606</v>
      </c>
      <c r="AN17" s="81">
        <v>18974</v>
      </c>
      <c r="AO17" s="204">
        <f t="shared" si="1"/>
        <v>-332</v>
      </c>
    </row>
    <row r="18" spans="8:41" s="166" customFormat="1" ht="12.75">
      <c r="M18" s="122">
        <v>20048</v>
      </c>
      <c r="AF18" s="126">
        <v>26099</v>
      </c>
      <c r="AN18" s="122">
        <v>18850</v>
      </c>
      <c r="AO18" s="204">
        <f t="shared" si="1"/>
        <v>-208</v>
      </c>
    </row>
    <row r="19" spans="8:41" s="166" customFormat="1" ht="12.75">
      <c r="M19" s="81">
        <v>19600</v>
      </c>
      <c r="AF19" s="138">
        <v>25357</v>
      </c>
      <c r="AN19" s="81">
        <v>18860</v>
      </c>
      <c r="AO19" s="204">
        <f t="shared" si="1"/>
        <v>-218</v>
      </c>
    </row>
    <row r="20" spans="8:41" s="166" customFormat="1" ht="12.75">
      <c r="M20" s="122">
        <v>19328</v>
      </c>
      <c r="AF20" s="126">
        <v>24962</v>
      </c>
      <c r="AN20" s="122">
        <v>19292</v>
      </c>
      <c r="AO20" s="204">
        <f t="shared" si="1"/>
        <v>-650</v>
      </c>
    </row>
    <row r="21" spans="8:41" s="166" customFormat="1" ht="12.75">
      <c r="M21" s="81">
        <v>18974</v>
      </c>
      <c r="AF21" s="138">
        <v>24760</v>
      </c>
      <c r="AN21" s="81">
        <v>20124</v>
      </c>
      <c r="AO21" s="204">
        <f t="shared" si="1"/>
        <v>-1482</v>
      </c>
    </row>
    <row r="22" spans="8:41" s="166" customFormat="1" ht="12.75">
      <c r="M22" s="122">
        <v>18850</v>
      </c>
      <c r="AF22" s="126">
        <v>24946</v>
      </c>
      <c r="AN22" s="122">
        <v>21394</v>
      </c>
      <c r="AO22" s="204">
        <f t="shared" si="1"/>
        <v>-2752</v>
      </c>
    </row>
    <row r="23" spans="8:41" s="166" customFormat="1" ht="12.75">
      <c r="M23" s="81">
        <v>18860</v>
      </c>
      <c r="AF23" s="138">
        <v>25531</v>
      </c>
      <c r="AN23" s="81">
        <v>21930</v>
      </c>
      <c r="AO23" s="204">
        <f t="shared" si="1"/>
        <v>-3288</v>
      </c>
    </row>
    <row r="24" spans="8:41" s="166" customFormat="1" ht="12.75">
      <c r="M24" s="122">
        <v>19292</v>
      </c>
      <c r="AF24" s="126">
        <v>26584</v>
      </c>
      <c r="AN24" s="122">
        <v>21963</v>
      </c>
      <c r="AO24" s="204">
        <f t="shared" si="1"/>
        <v>-3321</v>
      </c>
    </row>
    <row r="25" spans="8:41" s="166" customFormat="1" ht="12.75">
      <c r="M25" s="81">
        <v>20124</v>
      </c>
      <c r="AF25" s="138">
        <v>27596</v>
      </c>
      <c r="AN25" s="81">
        <v>21819</v>
      </c>
      <c r="AO25" s="204">
        <f t="shared" si="1"/>
        <v>-3177</v>
      </c>
    </row>
    <row r="26" spans="8:41" s="166" customFormat="1" ht="12.75">
      <c r="M26" s="122">
        <v>21394</v>
      </c>
      <c r="AF26" s="126">
        <v>28821</v>
      </c>
      <c r="AN26" s="122">
        <v>21068</v>
      </c>
      <c r="AO26" s="204">
        <f t="shared" si="1"/>
        <v>-2426</v>
      </c>
    </row>
    <row r="27" spans="8:41" s="166" customFormat="1" ht="12.75">
      <c r="M27" s="81">
        <v>21930</v>
      </c>
      <c r="AF27" s="138">
        <v>30055</v>
      </c>
      <c r="AN27" s="81">
        <v>19866</v>
      </c>
      <c r="AO27" s="204">
        <f t="shared" si="1"/>
        <v>-1224</v>
      </c>
    </row>
    <row r="28" spans="8:41" s="166" customFormat="1" ht="12.75">
      <c r="H28" s="166" t="s">
        <v>492</v>
      </c>
      <c r="K28" s="166" t="s">
        <v>591</v>
      </c>
      <c r="M28" s="168">
        <f>23*M4-SUM(M5:M27)</f>
        <v>69146</v>
      </c>
      <c r="AF28" s="168">
        <f>23*AF4-SUM(AF5:AF27)</f>
        <v>84395</v>
      </c>
      <c r="AN28" s="122">
        <v>18642</v>
      </c>
      <c r="AO28" s="204">
        <f t="shared" si="1"/>
        <v>0</v>
      </c>
    </row>
    <row r="29" spans="8:41" s="166" customFormat="1" ht="12.75">
      <c r="K29" s="166" t="s">
        <v>596</v>
      </c>
      <c r="M29" s="168">
        <f>22*M4-SUM(M6:M27)</f>
        <v>67870</v>
      </c>
      <c r="AF29" s="168"/>
    </row>
    <row r="30" spans="8:41" s="166" customFormat="1" ht="12.75">
      <c r="K30" s="166" t="s">
        <v>592</v>
      </c>
      <c r="M30" s="168">
        <f>20*M4-SUM(M8:M27)</f>
        <v>62880</v>
      </c>
      <c r="AF30" s="168"/>
    </row>
    <row r="31" spans="8:41" s="166" customFormat="1" ht="12.75">
      <c r="K31" s="166" t="s">
        <v>593</v>
      </c>
      <c r="M31" s="168">
        <f>18*M4-SUM(M10:M27)</f>
        <v>53955</v>
      </c>
      <c r="AF31" s="168"/>
    </row>
    <row r="32" spans="8:41" s="166" customFormat="1" ht="12.75">
      <c r="M32" s="168"/>
      <c r="AF32" s="168"/>
    </row>
    <row r="33" spans="2:32" s="166" customFormat="1" ht="12.75">
      <c r="M33" s="204">
        <f>MAX(M39:M1048576)</f>
        <v>23236</v>
      </c>
    </row>
    <row r="34" spans="2:32" ht="15">
      <c r="B34" s="82" t="s">
        <v>137</v>
      </c>
      <c r="C34" s="83"/>
      <c r="D34" s="83"/>
      <c r="E34" s="83"/>
      <c r="F34" s="83"/>
      <c r="G34" s="83"/>
      <c r="H34" s="83"/>
      <c r="I34" s="83"/>
      <c r="J34" s="83"/>
      <c r="K34" s="84" t="s">
        <v>474</v>
      </c>
      <c r="M34" s="85" t="s">
        <v>475</v>
      </c>
      <c r="N34" s="86"/>
      <c r="O34" s="86"/>
      <c r="P34" s="86"/>
      <c r="Q34" s="86"/>
      <c r="R34" s="86"/>
      <c r="S34" s="86"/>
      <c r="T34" s="86"/>
      <c r="U34" s="86"/>
      <c r="V34" s="86"/>
      <c r="W34" s="86"/>
      <c r="X34" s="86"/>
      <c r="Y34" s="86"/>
      <c r="Z34" s="86"/>
      <c r="AA34" s="86"/>
      <c r="AB34" s="86"/>
      <c r="AC34" s="86"/>
      <c r="AD34" s="86"/>
      <c r="AE34" s="86"/>
      <c r="AF34" s="87"/>
    </row>
    <row r="35" spans="2:32" ht="11.25" customHeight="1">
      <c r="B35" s="88"/>
      <c r="C35" s="89"/>
      <c r="D35" s="89"/>
      <c r="E35" s="89"/>
      <c r="F35" s="89"/>
      <c r="G35" s="89"/>
      <c r="H35" s="89"/>
      <c r="I35" s="89"/>
      <c r="J35" s="90"/>
      <c r="K35" s="91"/>
      <c r="M35" s="92">
        <v>1</v>
      </c>
      <c r="N35" s="92">
        <f>M35+1</f>
        <v>2</v>
      </c>
      <c r="O35" s="92">
        <f t="shared" ref="O35:AD36" si="2">N35+1</f>
        <v>3</v>
      </c>
      <c r="P35" s="92">
        <f t="shared" si="2"/>
        <v>4</v>
      </c>
      <c r="Q35" s="92">
        <f t="shared" si="2"/>
        <v>5</v>
      </c>
      <c r="R35" s="92">
        <f t="shared" si="2"/>
        <v>6</v>
      </c>
      <c r="S35" s="92">
        <f t="shared" si="2"/>
        <v>7</v>
      </c>
      <c r="T35" s="92">
        <f t="shared" si="2"/>
        <v>8</v>
      </c>
      <c r="U35" s="92">
        <f t="shared" si="2"/>
        <v>9</v>
      </c>
      <c r="V35" s="92">
        <f t="shared" si="2"/>
        <v>10</v>
      </c>
      <c r="W35" s="92">
        <f t="shared" si="2"/>
        <v>11</v>
      </c>
      <c r="X35" s="92">
        <f t="shared" si="2"/>
        <v>12</v>
      </c>
      <c r="Y35" s="92">
        <f t="shared" si="2"/>
        <v>13</v>
      </c>
      <c r="Z35" s="92">
        <f t="shared" si="2"/>
        <v>14</v>
      </c>
      <c r="AA35" s="92">
        <f t="shared" si="2"/>
        <v>15</v>
      </c>
      <c r="AB35" s="92">
        <f t="shared" si="2"/>
        <v>16</v>
      </c>
      <c r="AC35" s="92">
        <f t="shared" si="2"/>
        <v>17</v>
      </c>
      <c r="AD35" s="92">
        <f t="shared" si="2"/>
        <v>18</v>
      </c>
      <c r="AE35" s="92">
        <f>AD35+1</f>
        <v>19</v>
      </c>
      <c r="AF35" s="92">
        <f>AE35+1</f>
        <v>20</v>
      </c>
    </row>
    <row r="36" spans="2:32" ht="34.700000000000003" customHeight="1">
      <c r="B36" s="93" t="s">
        <v>476</v>
      </c>
      <c r="C36" s="94" t="s">
        <v>477</v>
      </c>
      <c r="D36" s="94" t="s">
        <v>478</v>
      </c>
      <c r="E36" s="95" t="s">
        <v>479</v>
      </c>
      <c r="F36" s="96"/>
      <c r="G36" s="97"/>
      <c r="H36" s="95" t="s">
        <v>480</v>
      </c>
      <c r="I36" s="96"/>
      <c r="J36" s="97"/>
      <c r="K36" s="94" t="s">
        <v>481</v>
      </c>
      <c r="M36" s="92">
        <v>2024</v>
      </c>
      <c r="N36" s="92">
        <f>M36+1</f>
        <v>2025</v>
      </c>
      <c r="O36" s="92">
        <f t="shared" si="2"/>
        <v>2026</v>
      </c>
      <c r="P36" s="92">
        <f t="shared" si="2"/>
        <v>2027</v>
      </c>
      <c r="Q36" s="92">
        <f t="shared" si="2"/>
        <v>2028</v>
      </c>
      <c r="R36" s="92">
        <f t="shared" si="2"/>
        <v>2029</v>
      </c>
      <c r="S36" s="92">
        <f t="shared" si="2"/>
        <v>2030</v>
      </c>
      <c r="T36" s="92">
        <f t="shared" si="2"/>
        <v>2031</v>
      </c>
      <c r="U36" s="92">
        <f t="shared" si="2"/>
        <v>2032</v>
      </c>
      <c r="V36" s="92">
        <f t="shared" si="2"/>
        <v>2033</v>
      </c>
      <c r="W36" s="92">
        <f t="shared" si="2"/>
        <v>2034</v>
      </c>
      <c r="X36" s="92">
        <f t="shared" si="2"/>
        <v>2035</v>
      </c>
      <c r="Y36" s="92">
        <f t="shared" si="2"/>
        <v>2036</v>
      </c>
      <c r="Z36" s="92">
        <f t="shared" si="2"/>
        <v>2037</v>
      </c>
      <c r="AA36" s="92">
        <f t="shared" si="2"/>
        <v>2038</v>
      </c>
      <c r="AB36" s="92">
        <f t="shared" si="2"/>
        <v>2039</v>
      </c>
      <c r="AC36" s="92">
        <f t="shared" si="2"/>
        <v>2040</v>
      </c>
      <c r="AD36" s="92">
        <f t="shared" si="2"/>
        <v>2041</v>
      </c>
      <c r="AE36" s="92">
        <f>AD36+1</f>
        <v>2042</v>
      </c>
      <c r="AF36" s="92">
        <f>AE36+1</f>
        <v>2043</v>
      </c>
    </row>
    <row r="37" spans="2:32" ht="33.75">
      <c r="B37" s="98"/>
      <c r="C37" s="98"/>
      <c r="D37" s="98"/>
      <c r="E37" s="99" t="s">
        <v>482</v>
      </c>
      <c r="F37" s="99" t="s">
        <v>483</v>
      </c>
      <c r="G37" s="99" t="s">
        <v>484</v>
      </c>
      <c r="H37" s="99" t="s">
        <v>482</v>
      </c>
      <c r="I37" s="99" t="s">
        <v>483</v>
      </c>
      <c r="J37" s="92" t="s">
        <v>484</v>
      </c>
      <c r="K37" s="98"/>
      <c r="M37" s="99" t="s">
        <v>480</v>
      </c>
      <c r="N37" s="99" t="s">
        <v>479</v>
      </c>
      <c r="O37" s="99" t="s">
        <v>479</v>
      </c>
      <c r="P37" s="99" t="s">
        <v>479</v>
      </c>
      <c r="Q37" s="99" t="s">
        <v>480</v>
      </c>
      <c r="R37" s="99" t="s">
        <v>479</v>
      </c>
      <c r="S37" s="99" t="s">
        <v>479</v>
      </c>
      <c r="T37" s="99" t="s">
        <v>479</v>
      </c>
      <c r="U37" s="99" t="s">
        <v>480</v>
      </c>
      <c r="V37" s="99" t="s">
        <v>479</v>
      </c>
      <c r="W37" s="99" t="s">
        <v>479</v>
      </c>
      <c r="X37" s="99" t="s">
        <v>479</v>
      </c>
      <c r="Y37" s="99" t="s">
        <v>480</v>
      </c>
      <c r="Z37" s="99" t="s">
        <v>479</v>
      </c>
      <c r="AA37" s="99" t="s">
        <v>479</v>
      </c>
      <c r="AB37" s="99" t="s">
        <v>479</v>
      </c>
      <c r="AC37" s="99" t="s">
        <v>480</v>
      </c>
      <c r="AD37" s="99" t="s">
        <v>479</v>
      </c>
      <c r="AE37" s="99" t="s">
        <v>479</v>
      </c>
      <c r="AF37" s="99" t="s">
        <v>479</v>
      </c>
    </row>
    <row r="38" spans="2:32" ht="5.0999999999999996" customHeight="1"/>
    <row r="39" spans="2:32">
      <c r="B39" s="100">
        <v>1</v>
      </c>
      <c r="C39" s="101">
        <v>1</v>
      </c>
      <c r="D39" s="102">
        <v>1</v>
      </c>
      <c r="E39" s="103">
        <v>1</v>
      </c>
      <c r="F39" s="104">
        <v>1</v>
      </c>
      <c r="G39" s="105" t="s">
        <v>485</v>
      </c>
      <c r="H39" s="106">
        <v>1</v>
      </c>
      <c r="I39" s="101">
        <v>1</v>
      </c>
      <c r="J39" s="102" t="s">
        <v>485</v>
      </c>
      <c r="K39" s="107">
        <v>1</v>
      </c>
      <c r="L39" s="108"/>
      <c r="M39" s="109">
        <v>16081</v>
      </c>
      <c r="N39" s="110">
        <v>16738</v>
      </c>
      <c r="O39" s="111">
        <v>17426</v>
      </c>
      <c r="P39" s="110">
        <v>17893</v>
      </c>
      <c r="Q39" s="111">
        <v>18323</v>
      </c>
      <c r="R39" s="110">
        <v>18974</v>
      </c>
      <c r="S39" s="111">
        <v>19629</v>
      </c>
      <c r="T39" s="110">
        <v>20213</v>
      </c>
      <c r="U39" s="111">
        <v>20868</v>
      </c>
      <c r="V39" s="110">
        <v>21667</v>
      </c>
      <c r="W39" s="111">
        <v>22358</v>
      </c>
      <c r="X39" s="110">
        <v>23126</v>
      </c>
      <c r="Y39" s="111">
        <v>23811</v>
      </c>
      <c r="Z39" s="110">
        <v>24421</v>
      </c>
      <c r="AA39" s="111">
        <v>25010</v>
      </c>
      <c r="AB39" s="110">
        <v>25507</v>
      </c>
      <c r="AC39" s="111">
        <v>25951</v>
      </c>
      <c r="AD39" s="110">
        <v>26274</v>
      </c>
      <c r="AE39" s="112">
        <v>26519</v>
      </c>
      <c r="AF39" s="113">
        <v>26721</v>
      </c>
    </row>
    <row r="40" spans="2:32">
      <c r="B40" s="114">
        <v>2</v>
      </c>
      <c r="C40" s="115">
        <v>2</v>
      </c>
      <c r="D40" s="116">
        <v>1</v>
      </c>
      <c r="E40" s="117">
        <v>1</v>
      </c>
      <c r="F40" s="118">
        <v>1</v>
      </c>
      <c r="G40" s="119" t="s">
        <v>485</v>
      </c>
      <c r="H40" s="120">
        <v>1</v>
      </c>
      <c r="I40" s="115">
        <v>1</v>
      </c>
      <c r="J40" s="116" t="s">
        <v>485</v>
      </c>
      <c r="K40" s="121">
        <v>2</v>
      </c>
      <c r="L40" s="108"/>
      <c r="M40" s="122">
        <v>15639</v>
      </c>
      <c r="N40" s="123">
        <v>16308</v>
      </c>
      <c r="O40" s="124">
        <v>17008</v>
      </c>
      <c r="P40" s="123">
        <v>17464</v>
      </c>
      <c r="Q40" s="124">
        <v>17928</v>
      </c>
      <c r="R40" s="123">
        <v>18588</v>
      </c>
      <c r="S40" s="124">
        <v>19238</v>
      </c>
      <c r="T40" s="123">
        <v>19846</v>
      </c>
      <c r="U40" s="124">
        <v>20504</v>
      </c>
      <c r="V40" s="123">
        <v>21276</v>
      </c>
      <c r="W40" s="124">
        <v>21958</v>
      </c>
      <c r="X40" s="123">
        <v>22701</v>
      </c>
      <c r="Y40" s="124">
        <v>23368</v>
      </c>
      <c r="Z40" s="123">
        <v>23965</v>
      </c>
      <c r="AA40" s="124">
        <v>24535</v>
      </c>
      <c r="AB40" s="123">
        <v>25017</v>
      </c>
      <c r="AC40" s="124">
        <v>25448</v>
      </c>
      <c r="AD40" s="123">
        <v>25764</v>
      </c>
      <c r="AE40" s="125">
        <v>26005</v>
      </c>
      <c r="AF40" s="126">
        <v>26203</v>
      </c>
    </row>
    <row r="41" spans="2:32">
      <c r="B41" s="127">
        <v>3</v>
      </c>
      <c r="C41" s="128">
        <v>3</v>
      </c>
      <c r="D41" s="129">
        <v>1</v>
      </c>
      <c r="E41" s="130">
        <v>1</v>
      </c>
      <c r="F41" s="131">
        <v>1</v>
      </c>
      <c r="G41" s="132" t="s">
        <v>485</v>
      </c>
      <c r="H41" s="133">
        <v>1</v>
      </c>
      <c r="I41" s="128">
        <v>1</v>
      </c>
      <c r="J41" s="129" t="s">
        <v>485</v>
      </c>
      <c r="K41" s="134">
        <v>3</v>
      </c>
      <c r="L41" s="108"/>
      <c r="M41" s="81">
        <v>15384</v>
      </c>
      <c r="N41" s="135">
        <v>16052</v>
      </c>
      <c r="O41" s="136">
        <v>16778</v>
      </c>
      <c r="P41" s="135">
        <v>17254</v>
      </c>
      <c r="Q41" s="136">
        <v>17747</v>
      </c>
      <c r="R41" s="135">
        <v>18431</v>
      </c>
      <c r="S41" s="136">
        <v>19100</v>
      </c>
      <c r="T41" s="135">
        <v>19728</v>
      </c>
      <c r="U41" s="136">
        <v>20396</v>
      </c>
      <c r="V41" s="135">
        <v>21159</v>
      </c>
      <c r="W41" s="136">
        <v>21811</v>
      </c>
      <c r="X41" s="135">
        <v>22524</v>
      </c>
      <c r="Y41" s="136">
        <v>23171</v>
      </c>
      <c r="Z41" s="135">
        <v>23737</v>
      </c>
      <c r="AA41" s="136">
        <v>24285</v>
      </c>
      <c r="AB41" s="135">
        <v>24745</v>
      </c>
      <c r="AC41" s="136">
        <v>25163</v>
      </c>
      <c r="AD41" s="135">
        <v>25472</v>
      </c>
      <c r="AE41" s="137">
        <v>25707</v>
      </c>
      <c r="AF41" s="138">
        <v>25900</v>
      </c>
    </row>
    <row r="42" spans="2:32">
      <c r="B42" s="114">
        <v>4</v>
      </c>
      <c r="C42" s="115">
        <v>4</v>
      </c>
      <c r="D42" s="116">
        <v>1</v>
      </c>
      <c r="E42" s="117">
        <v>1</v>
      </c>
      <c r="F42" s="118">
        <v>1</v>
      </c>
      <c r="G42" s="119" t="s">
        <v>485</v>
      </c>
      <c r="H42" s="120">
        <v>1</v>
      </c>
      <c r="I42" s="115">
        <v>1</v>
      </c>
      <c r="J42" s="116" t="s">
        <v>485</v>
      </c>
      <c r="K42" s="121">
        <v>4</v>
      </c>
      <c r="L42" s="108"/>
      <c r="M42" s="122">
        <v>15249</v>
      </c>
      <c r="N42" s="123">
        <v>15911</v>
      </c>
      <c r="O42" s="124">
        <v>16633</v>
      </c>
      <c r="P42" s="123">
        <v>17095</v>
      </c>
      <c r="Q42" s="124">
        <v>17567</v>
      </c>
      <c r="R42" s="123">
        <v>18229</v>
      </c>
      <c r="S42" s="124">
        <v>18867</v>
      </c>
      <c r="T42" s="123">
        <v>19449</v>
      </c>
      <c r="U42" s="124">
        <v>20060</v>
      </c>
      <c r="V42" s="123">
        <v>20760</v>
      </c>
      <c r="W42" s="124">
        <v>21338</v>
      </c>
      <c r="X42" s="123">
        <v>21978</v>
      </c>
      <c r="Y42" s="124">
        <v>22559</v>
      </c>
      <c r="Z42" s="123">
        <v>23063</v>
      </c>
      <c r="AA42" s="124">
        <v>23565</v>
      </c>
      <c r="AB42" s="123">
        <v>23978</v>
      </c>
      <c r="AC42" s="124">
        <v>24358</v>
      </c>
      <c r="AD42" s="123">
        <v>24641</v>
      </c>
      <c r="AE42" s="125">
        <v>24860</v>
      </c>
      <c r="AF42" s="126">
        <v>25043</v>
      </c>
    </row>
    <row r="43" spans="2:32">
      <c r="B43" s="127">
        <v>5</v>
      </c>
      <c r="C43" s="128">
        <v>5</v>
      </c>
      <c r="D43" s="129">
        <v>1</v>
      </c>
      <c r="E43" s="130">
        <v>1</v>
      </c>
      <c r="F43" s="131">
        <v>1</v>
      </c>
      <c r="G43" s="132" t="s">
        <v>485</v>
      </c>
      <c r="H43" s="133">
        <v>1</v>
      </c>
      <c r="I43" s="128">
        <v>1</v>
      </c>
      <c r="J43" s="129" t="s">
        <v>485</v>
      </c>
      <c r="K43" s="134">
        <v>5</v>
      </c>
      <c r="L43" s="108"/>
      <c r="M43" s="81">
        <v>15172</v>
      </c>
      <c r="N43" s="135">
        <v>15867</v>
      </c>
      <c r="O43" s="136">
        <v>16531</v>
      </c>
      <c r="P43" s="135">
        <v>16968</v>
      </c>
      <c r="Q43" s="136">
        <v>17405</v>
      </c>
      <c r="R43" s="135">
        <v>18025</v>
      </c>
      <c r="S43" s="136">
        <v>18609</v>
      </c>
      <c r="T43" s="135">
        <v>19126</v>
      </c>
      <c r="U43" s="136">
        <v>19704</v>
      </c>
      <c r="V43" s="135">
        <v>20277</v>
      </c>
      <c r="W43" s="136">
        <v>20772</v>
      </c>
      <c r="X43" s="135">
        <v>21372</v>
      </c>
      <c r="Y43" s="136">
        <v>21872</v>
      </c>
      <c r="Z43" s="135">
        <v>22310</v>
      </c>
      <c r="AA43" s="136">
        <v>22744</v>
      </c>
      <c r="AB43" s="135">
        <v>23112</v>
      </c>
      <c r="AC43" s="136">
        <v>23448</v>
      </c>
      <c r="AD43" s="135">
        <v>23694</v>
      </c>
      <c r="AE43" s="137">
        <v>23892</v>
      </c>
      <c r="AF43" s="138">
        <v>24062</v>
      </c>
    </row>
    <row r="44" spans="2:32">
      <c r="B44" s="114">
        <v>6</v>
      </c>
      <c r="C44" s="115">
        <v>6</v>
      </c>
      <c r="D44" s="116">
        <v>1</v>
      </c>
      <c r="E44" s="117">
        <v>1</v>
      </c>
      <c r="F44" s="118">
        <v>1</v>
      </c>
      <c r="G44" s="119" t="s">
        <v>485</v>
      </c>
      <c r="H44" s="120">
        <v>1</v>
      </c>
      <c r="I44" s="115">
        <v>1</v>
      </c>
      <c r="J44" s="116" t="s">
        <v>485</v>
      </c>
      <c r="K44" s="121">
        <v>6</v>
      </c>
      <c r="L44" s="108"/>
      <c r="M44" s="122">
        <v>15203</v>
      </c>
      <c r="N44" s="123">
        <v>15937</v>
      </c>
      <c r="O44" s="124">
        <v>16533</v>
      </c>
      <c r="P44" s="123">
        <v>16932</v>
      </c>
      <c r="Q44" s="124">
        <v>17366</v>
      </c>
      <c r="R44" s="123">
        <v>17887</v>
      </c>
      <c r="S44" s="124">
        <v>18407</v>
      </c>
      <c r="T44" s="123">
        <v>18880</v>
      </c>
      <c r="U44" s="124">
        <v>19367</v>
      </c>
      <c r="V44" s="123">
        <v>19795</v>
      </c>
      <c r="W44" s="124">
        <v>20244</v>
      </c>
      <c r="X44" s="123">
        <v>20756</v>
      </c>
      <c r="Y44" s="124">
        <v>21157</v>
      </c>
      <c r="Z44" s="123">
        <v>21517</v>
      </c>
      <c r="AA44" s="124">
        <v>21885</v>
      </c>
      <c r="AB44" s="123">
        <v>22197</v>
      </c>
      <c r="AC44" s="124">
        <v>22487</v>
      </c>
      <c r="AD44" s="123">
        <v>22695</v>
      </c>
      <c r="AE44" s="125">
        <v>22862</v>
      </c>
      <c r="AF44" s="126">
        <v>23017</v>
      </c>
    </row>
    <row r="45" spans="2:32">
      <c r="B45" s="127">
        <v>7</v>
      </c>
      <c r="C45" s="128">
        <v>7</v>
      </c>
      <c r="D45" s="129">
        <v>1</v>
      </c>
      <c r="E45" s="130">
        <v>1</v>
      </c>
      <c r="F45" s="131">
        <v>1</v>
      </c>
      <c r="G45" s="132" t="s">
        <v>485</v>
      </c>
      <c r="H45" s="133">
        <v>1</v>
      </c>
      <c r="I45" s="128">
        <v>1</v>
      </c>
      <c r="J45" s="129" t="s">
        <v>485</v>
      </c>
      <c r="K45" s="134">
        <v>7</v>
      </c>
      <c r="L45" s="108"/>
      <c r="M45" s="81">
        <v>15462</v>
      </c>
      <c r="N45" s="135">
        <v>16167</v>
      </c>
      <c r="O45" s="136">
        <v>16774</v>
      </c>
      <c r="P45" s="135">
        <v>17077</v>
      </c>
      <c r="Q45" s="136">
        <v>17510</v>
      </c>
      <c r="R45" s="135">
        <v>17961</v>
      </c>
      <c r="S45" s="136">
        <v>18370</v>
      </c>
      <c r="T45" s="135">
        <v>18811</v>
      </c>
      <c r="U45" s="136">
        <v>19158</v>
      </c>
      <c r="V45" s="135">
        <v>19507</v>
      </c>
      <c r="W45" s="136">
        <v>19933</v>
      </c>
      <c r="X45" s="135">
        <v>20310</v>
      </c>
      <c r="Y45" s="136">
        <v>20627</v>
      </c>
      <c r="Z45" s="135">
        <v>20925</v>
      </c>
      <c r="AA45" s="136">
        <v>21241</v>
      </c>
      <c r="AB45" s="135">
        <v>21508</v>
      </c>
      <c r="AC45" s="136">
        <v>21762</v>
      </c>
      <c r="AD45" s="135">
        <v>21937</v>
      </c>
      <c r="AE45" s="137">
        <v>22081</v>
      </c>
      <c r="AF45" s="138">
        <v>22225</v>
      </c>
    </row>
    <row r="46" spans="2:32">
      <c r="B46" s="114">
        <v>8</v>
      </c>
      <c r="C46" s="115">
        <v>8</v>
      </c>
      <c r="D46" s="116">
        <v>1</v>
      </c>
      <c r="E46" s="117">
        <v>1</v>
      </c>
      <c r="F46" s="118">
        <v>1</v>
      </c>
      <c r="G46" s="119" t="s">
        <v>485</v>
      </c>
      <c r="H46" s="120">
        <v>1</v>
      </c>
      <c r="I46" s="115">
        <v>1</v>
      </c>
      <c r="J46" s="116" t="s">
        <v>485</v>
      </c>
      <c r="K46" s="121">
        <v>8</v>
      </c>
      <c r="L46" s="108"/>
      <c r="M46" s="122">
        <v>16042</v>
      </c>
      <c r="N46" s="123">
        <v>16681</v>
      </c>
      <c r="O46" s="124">
        <v>17314</v>
      </c>
      <c r="P46" s="123">
        <v>17583</v>
      </c>
      <c r="Q46" s="124">
        <v>18075</v>
      </c>
      <c r="R46" s="123">
        <v>18427</v>
      </c>
      <c r="S46" s="124">
        <v>18801</v>
      </c>
      <c r="T46" s="123">
        <v>19160</v>
      </c>
      <c r="U46" s="124">
        <v>19461</v>
      </c>
      <c r="V46" s="123">
        <v>19939</v>
      </c>
      <c r="W46" s="124">
        <v>20277</v>
      </c>
      <c r="X46" s="123">
        <v>20483</v>
      </c>
      <c r="Y46" s="124">
        <v>20760</v>
      </c>
      <c r="Z46" s="123">
        <v>21024</v>
      </c>
      <c r="AA46" s="124">
        <v>21312</v>
      </c>
      <c r="AB46" s="123">
        <v>21683</v>
      </c>
      <c r="AC46" s="124">
        <v>21918</v>
      </c>
      <c r="AD46" s="123">
        <v>21950</v>
      </c>
      <c r="AE46" s="125">
        <v>22084</v>
      </c>
      <c r="AF46" s="126">
        <v>22222</v>
      </c>
    </row>
    <row r="47" spans="2:32">
      <c r="B47" s="127">
        <v>9</v>
      </c>
      <c r="C47" s="128">
        <v>9</v>
      </c>
      <c r="D47" s="129">
        <v>1</v>
      </c>
      <c r="E47" s="130">
        <v>1</v>
      </c>
      <c r="F47" s="131">
        <v>1</v>
      </c>
      <c r="G47" s="132" t="s">
        <v>485</v>
      </c>
      <c r="H47" s="133">
        <v>1</v>
      </c>
      <c r="I47" s="128">
        <v>1</v>
      </c>
      <c r="J47" s="129" t="s">
        <v>485</v>
      </c>
      <c r="K47" s="134">
        <v>9</v>
      </c>
      <c r="L47" s="108"/>
      <c r="M47" s="81">
        <v>16660</v>
      </c>
      <c r="N47" s="135">
        <v>17229</v>
      </c>
      <c r="O47" s="136">
        <v>17840</v>
      </c>
      <c r="P47" s="135">
        <v>18139</v>
      </c>
      <c r="Q47" s="136">
        <v>18567</v>
      </c>
      <c r="R47" s="135">
        <v>18919</v>
      </c>
      <c r="S47" s="136">
        <v>19340</v>
      </c>
      <c r="T47" s="135">
        <v>19632</v>
      </c>
      <c r="U47" s="136">
        <v>19908</v>
      </c>
      <c r="V47" s="135">
        <v>20415</v>
      </c>
      <c r="W47" s="136">
        <v>20668</v>
      </c>
      <c r="X47" s="135">
        <v>20848</v>
      </c>
      <c r="Y47" s="136">
        <v>21102</v>
      </c>
      <c r="Z47" s="135">
        <v>21348</v>
      </c>
      <c r="AA47" s="136">
        <v>21623</v>
      </c>
      <c r="AB47" s="135">
        <v>21982</v>
      </c>
      <c r="AC47" s="136">
        <v>22207</v>
      </c>
      <c r="AD47" s="135">
        <v>22241</v>
      </c>
      <c r="AE47" s="137">
        <v>22376</v>
      </c>
      <c r="AF47" s="138">
        <v>22515</v>
      </c>
    </row>
    <row r="48" spans="2:32">
      <c r="B48" s="114">
        <v>10</v>
      </c>
      <c r="C48" s="115">
        <v>10</v>
      </c>
      <c r="D48" s="116">
        <v>1</v>
      </c>
      <c r="E48" s="117">
        <v>1</v>
      </c>
      <c r="F48" s="118">
        <v>1</v>
      </c>
      <c r="G48" s="119" t="s">
        <v>485</v>
      </c>
      <c r="H48" s="120">
        <v>1</v>
      </c>
      <c r="I48" s="115">
        <v>1</v>
      </c>
      <c r="J48" s="116" t="s">
        <v>485</v>
      </c>
      <c r="K48" s="121">
        <v>10</v>
      </c>
      <c r="L48" s="108"/>
      <c r="M48" s="122">
        <v>17136</v>
      </c>
      <c r="N48" s="123">
        <v>17707</v>
      </c>
      <c r="O48" s="124">
        <v>18319</v>
      </c>
      <c r="P48" s="123">
        <v>18614</v>
      </c>
      <c r="Q48" s="124">
        <v>19044</v>
      </c>
      <c r="R48" s="123">
        <v>19409</v>
      </c>
      <c r="S48" s="124">
        <v>19843</v>
      </c>
      <c r="T48" s="123">
        <v>20147</v>
      </c>
      <c r="U48" s="124">
        <v>20431</v>
      </c>
      <c r="V48" s="123">
        <v>20947</v>
      </c>
      <c r="W48" s="124">
        <v>21210</v>
      </c>
      <c r="X48" s="123">
        <v>21404</v>
      </c>
      <c r="Y48" s="124">
        <v>21672</v>
      </c>
      <c r="Z48" s="123">
        <v>21930</v>
      </c>
      <c r="AA48" s="124">
        <v>22216</v>
      </c>
      <c r="AB48" s="123">
        <v>22585</v>
      </c>
      <c r="AC48" s="124">
        <v>22813</v>
      </c>
      <c r="AD48" s="123">
        <v>22857</v>
      </c>
      <c r="AE48" s="125">
        <v>23005</v>
      </c>
      <c r="AF48" s="126">
        <v>23149</v>
      </c>
    </row>
    <row r="49" spans="2:32">
      <c r="B49" s="127">
        <v>11</v>
      </c>
      <c r="C49" s="128">
        <v>11</v>
      </c>
      <c r="D49" s="129">
        <v>1</v>
      </c>
      <c r="E49" s="130">
        <v>1</v>
      </c>
      <c r="F49" s="131">
        <v>1</v>
      </c>
      <c r="G49" s="132" t="s">
        <v>485</v>
      </c>
      <c r="H49" s="133">
        <v>1</v>
      </c>
      <c r="I49" s="128">
        <v>1</v>
      </c>
      <c r="J49" s="129" t="s">
        <v>485</v>
      </c>
      <c r="K49" s="134">
        <v>11</v>
      </c>
      <c r="L49" s="108"/>
      <c r="M49" s="81">
        <v>17422</v>
      </c>
      <c r="N49" s="135">
        <v>17985</v>
      </c>
      <c r="O49" s="136">
        <v>18556</v>
      </c>
      <c r="P49" s="135">
        <v>18810</v>
      </c>
      <c r="Q49" s="136">
        <v>19207</v>
      </c>
      <c r="R49" s="135">
        <v>19556</v>
      </c>
      <c r="S49" s="136">
        <v>19968</v>
      </c>
      <c r="T49" s="135">
        <v>20257</v>
      </c>
      <c r="U49" s="136">
        <v>20518</v>
      </c>
      <c r="V49" s="135">
        <v>21025</v>
      </c>
      <c r="W49" s="136">
        <v>21300</v>
      </c>
      <c r="X49" s="135">
        <v>21508</v>
      </c>
      <c r="Y49" s="136">
        <v>21789</v>
      </c>
      <c r="Z49" s="135">
        <v>22060</v>
      </c>
      <c r="AA49" s="136">
        <v>22358</v>
      </c>
      <c r="AB49" s="135">
        <v>22736</v>
      </c>
      <c r="AC49" s="136">
        <v>22972</v>
      </c>
      <c r="AD49" s="135">
        <v>23027</v>
      </c>
      <c r="AE49" s="137">
        <v>23178</v>
      </c>
      <c r="AF49" s="138">
        <v>23326</v>
      </c>
    </row>
    <row r="50" spans="2:32">
      <c r="B50" s="114">
        <v>12</v>
      </c>
      <c r="C50" s="115">
        <v>12</v>
      </c>
      <c r="D50" s="116">
        <v>1</v>
      </c>
      <c r="E50" s="117">
        <v>1</v>
      </c>
      <c r="F50" s="118">
        <v>1</v>
      </c>
      <c r="G50" s="119" t="s">
        <v>485</v>
      </c>
      <c r="H50" s="120">
        <v>1</v>
      </c>
      <c r="I50" s="115">
        <v>1</v>
      </c>
      <c r="J50" s="116" t="s">
        <v>485</v>
      </c>
      <c r="K50" s="121">
        <v>12</v>
      </c>
      <c r="L50" s="108"/>
      <c r="M50" s="122">
        <v>17565</v>
      </c>
      <c r="N50" s="123">
        <v>18122</v>
      </c>
      <c r="O50" s="124">
        <v>18653</v>
      </c>
      <c r="P50" s="123">
        <v>18864</v>
      </c>
      <c r="Q50" s="124">
        <v>19218</v>
      </c>
      <c r="R50" s="123">
        <v>19534</v>
      </c>
      <c r="S50" s="124">
        <v>19910</v>
      </c>
      <c r="T50" s="123">
        <v>20170</v>
      </c>
      <c r="U50" s="124">
        <v>20400</v>
      </c>
      <c r="V50" s="123">
        <v>20888</v>
      </c>
      <c r="W50" s="124">
        <v>21168</v>
      </c>
      <c r="X50" s="123">
        <v>21381</v>
      </c>
      <c r="Y50" s="124">
        <v>21666</v>
      </c>
      <c r="Z50" s="123">
        <v>21941</v>
      </c>
      <c r="AA50" s="124">
        <v>22241</v>
      </c>
      <c r="AB50" s="123">
        <v>22622</v>
      </c>
      <c r="AC50" s="124">
        <v>22860</v>
      </c>
      <c r="AD50" s="123">
        <v>22919</v>
      </c>
      <c r="AE50" s="125">
        <v>23066</v>
      </c>
      <c r="AF50" s="126">
        <v>23221</v>
      </c>
    </row>
    <row r="51" spans="2:32">
      <c r="B51" s="127">
        <v>13</v>
      </c>
      <c r="C51" s="128">
        <v>13</v>
      </c>
      <c r="D51" s="129">
        <v>1</v>
      </c>
      <c r="E51" s="130">
        <v>1</v>
      </c>
      <c r="F51" s="131">
        <v>1</v>
      </c>
      <c r="G51" s="132" t="s">
        <v>485</v>
      </c>
      <c r="H51" s="133">
        <v>1</v>
      </c>
      <c r="I51" s="128">
        <v>1</v>
      </c>
      <c r="J51" s="129" t="s">
        <v>485</v>
      </c>
      <c r="K51" s="134">
        <v>13</v>
      </c>
      <c r="L51" s="108"/>
      <c r="M51" s="81">
        <v>17621</v>
      </c>
      <c r="N51" s="135">
        <v>18173</v>
      </c>
      <c r="O51" s="136">
        <v>18680</v>
      </c>
      <c r="P51" s="135">
        <v>18869</v>
      </c>
      <c r="Q51" s="136">
        <v>19200</v>
      </c>
      <c r="R51" s="135">
        <v>19495</v>
      </c>
      <c r="S51" s="136">
        <v>19850</v>
      </c>
      <c r="T51" s="135">
        <v>20092</v>
      </c>
      <c r="U51" s="136">
        <v>20303</v>
      </c>
      <c r="V51" s="135">
        <v>20778</v>
      </c>
      <c r="W51" s="136">
        <v>21058</v>
      </c>
      <c r="X51" s="135">
        <v>21270</v>
      </c>
      <c r="Y51" s="136">
        <v>21551</v>
      </c>
      <c r="Z51" s="135">
        <v>21825</v>
      </c>
      <c r="AA51" s="136">
        <v>22123</v>
      </c>
      <c r="AB51" s="135">
        <v>22502</v>
      </c>
      <c r="AC51" s="136">
        <v>22739</v>
      </c>
      <c r="AD51" s="135">
        <v>22796</v>
      </c>
      <c r="AE51" s="137">
        <v>22948</v>
      </c>
      <c r="AF51" s="138">
        <v>23096</v>
      </c>
    </row>
    <row r="52" spans="2:32">
      <c r="B52" s="114">
        <v>14</v>
      </c>
      <c r="C52" s="115">
        <v>14</v>
      </c>
      <c r="D52" s="116">
        <v>1</v>
      </c>
      <c r="E52" s="117">
        <v>1</v>
      </c>
      <c r="F52" s="118">
        <v>1</v>
      </c>
      <c r="G52" s="119" t="s">
        <v>485</v>
      </c>
      <c r="H52" s="120">
        <v>1</v>
      </c>
      <c r="I52" s="115">
        <v>1</v>
      </c>
      <c r="J52" s="116" t="s">
        <v>485</v>
      </c>
      <c r="K52" s="121">
        <v>14</v>
      </c>
      <c r="L52" s="108"/>
      <c r="M52" s="122">
        <v>17563</v>
      </c>
      <c r="N52" s="123">
        <v>18115</v>
      </c>
      <c r="O52" s="124">
        <v>18623</v>
      </c>
      <c r="P52" s="123">
        <v>18806</v>
      </c>
      <c r="Q52" s="124">
        <v>19131</v>
      </c>
      <c r="R52" s="123">
        <v>19418</v>
      </c>
      <c r="S52" s="124">
        <v>19764</v>
      </c>
      <c r="T52" s="123">
        <v>19997</v>
      </c>
      <c r="U52" s="124">
        <v>20199</v>
      </c>
      <c r="V52" s="123">
        <v>20664</v>
      </c>
      <c r="W52" s="124">
        <v>20937</v>
      </c>
      <c r="X52" s="123">
        <v>21142</v>
      </c>
      <c r="Y52" s="124">
        <v>21414</v>
      </c>
      <c r="Z52" s="123">
        <v>21681</v>
      </c>
      <c r="AA52" s="124">
        <v>21972</v>
      </c>
      <c r="AB52" s="123">
        <v>22346</v>
      </c>
      <c r="AC52" s="124">
        <v>22578</v>
      </c>
      <c r="AD52" s="123">
        <v>22631</v>
      </c>
      <c r="AE52" s="125">
        <v>22780</v>
      </c>
      <c r="AF52" s="126">
        <v>22928</v>
      </c>
    </row>
    <row r="53" spans="2:32">
      <c r="B53" s="127">
        <v>15</v>
      </c>
      <c r="C53" s="128">
        <v>15</v>
      </c>
      <c r="D53" s="129">
        <v>1</v>
      </c>
      <c r="E53" s="130">
        <v>1</v>
      </c>
      <c r="F53" s="131">
        <v>1</v>
      </c>
      <c r="G53" s="132" t="s">
        <v>485</v>
      </c>
      <c r="H53" s="133">
        <v>1</v>
      </c>
      <c r="I53" s="128">
        <v>1</v>
      </c>
      <c r="J53" s="129" t="s">
        <v>485</v>
      </c>
      <c r="K53" s="134">
        <v>15</v>
      </c>
      <c r="L53" s="108"/>
      <c r="M53" s="81">
        <v>17580</v>
      </c>
      <c r="N53" s="135">
        <v>18129</v>
      </c>
      <c r="O53" s="136">
        <v>18635</v>
      </c>
      <c r="P53" s="135">
        <v>18821</v>
      </c>
      <c r="Q53" s="136">
        <v>19147</v>
      </c>
      <c r="R53" s="135">
        <v>19432</v>
      </c>
      <c r="S53" s="136">
        <v>19775</v>
      </c>
      <c r="T53" s="135">
        <v>20005</v>
      </c>
      <c r="U53" s="136">
        <v>20203</v>
      </c>
      <c r="V53" s="135">
        <v>20662</v>
      </c>
      <c r="W53" s="136">
        <v>20927</v>
      </c>
      <c r="X53" s="135">
        <v>21124</v>
      </c>
      <c r="Y53" s="136">
        <v>21388</v>
      </c>
      <c r="Z53" s="135">
        <v>21648</v>
      </c>
      <c r="AA53" s="136">
        <v>21932</v>
      </c>
      <c r="AB53" s="135">
        <v>22300</v>
      </c>
      <c r="AC53" s="136">
        <v>22527</v>
      </c>
      <c r="AD53" s="135">
        <v>22576</v>
      </c>
      <c r="AE53" s="137">
        <v>22721</v>
      </c>
      <c r="AF53" s="138">
        <v>22866</v>
      </c>
    </row>
    <row r="54" spans="2:32">
      <c r="B54" s="114">
        <v>16</v>
      </c>
      <c r="C54" s="115">
        <v>16</v>
      </c>
      <c r="D54" s="116">
        <v>1</v>
      </c>
      <c r="E54" s="117">
        <v>1</v>
      </c>
      <c r="F54" s="118">
        <v>1</v>
      </c>
      <c r="G54" s="119" t="s">
        <v>485</v>
      </c>
      <c r="H54" s="120">
        <v>1</v>
      </c>
      <c r="I54" s="115">
        <v>1</v>
      </c>
      <c r="J54" s="116" t="s">
        <v>485</v>
      </c>
      <c r="K54" s="121">
        <v>16</v>
      </c>
      <c r="L54" s="108"/>
      <c r="M54" s="122">
        <v>17845</v>
      </c>
      <c r="N54" s="123">
        <v>18398</v>
      </c>
      <c r="O54" s="124">
        <v>18918</v>
      </c>
      <c r="P54" s="123">
        <v>19107</v>
      </c>
      <c r="Q54" s="124">
        <v>19431</v>
      </c>
      <c r="R54" s="123">
        <v>19710</v>
      </c>
      <c r="S54" s="124">
        <v>20046</v>
      </c>
      <c r="T54" s="123">
        <v>20266</v>
      </c>
      <c r="U54" s="124">
        <v>20453</v>
      </c>
      <c r="V54" s="123">
        <v>20899</v>
      </c>
      <c r="W54" s="124">
        <v>21146</v>
      </c>
      <c r="X54" s="123">
        <v>21325</v>
      </c>
      <c r="Y54" s="124">
        <v>21569</v>
      </c>
      <c r="Z54" s="123">
        <v>21814</v>
      </c>
      <c r="AA54" s="124">
        <v>22085</v>
      </c>
      <c r="AB54" s="123">
        <v>22441</v>
      </c>
      <c r="AC54" s="124">
        <v>22659</v>
      </c>
      <c r="AD54" s="123">
        <v>22701</v>
      </c>
      <c r="AE54" s="125">
        <v>22829</v>
      </c>
      <c r="AF54" s="126">
        <v>22986</v>
      </c>
    </row>
    <row r="55" spans="2:32">
      <c r="B55" s="127">
        <v>17</v>
      </c>
      <c r="C55" s="128">
        <v>17</v>
      </c>
      <c r="D55" s="129">
        <v>1</v>
      </c>
      <c r="E55" s="130">
        <v>1</v>
      </c>
      <c r="F55" s="131">
        <v>1</v>
      </c>
      <c r="G55" s="132" t="s">
        <v>485</v>
      </c>
      <c r="H55" s="133">
        <v>1</v>
      </c>
      <c r="I55" s="128">
        <v>1</v>
      </c>
      <c r="J55" s="129" t="s">
        <v>485</v>
      </c>
      <c r="K55" s="134">
        <v>17</v>
      </c>
      <c r="L55" s="108"/>
      <c r="M55" s="81">
        <v>18658</v>
      </c>
      <c r="N55" s="135">
        <v>19146</v>
      </c>
      <c r="O55" s="136">
        <v>19754</v>
      </c>
      <c r="P55" s="135">
        <v>19957</v>
      </c>
      <c r="Q55" s="136">
        <v>20288</v>
      </c>
      <c r="R55" s="135">
        <v>20565</v>
      </c>
      <c r="S55" s="136">
        <v>20900</v>
      </c>
      <c r="T55" s="135">
        <v>21125</v>
      </c>
      <c r="U55" s="136">
        <v>21242</v>
      </c>
      <c r="V55" s="135">
        <v>21775</v>
      </c>
      <c r="W55" s="136">
        <v>22035</v>
      </c>
      <c r="X55" s="135">
        <v>22138</v>
      </c>
      <c r="Y55" s="136">
        <v>22397</v>
      </c>
      <c r="Z55" s="135">
        <v>22649</v>
      </c>
      <c r="AA55" s="136">
        <v>22924</v>
      </c>
      <c r="AB55" s="135">
        <v>23286</v>
      </c>
      <c r="AC55" s="136">
        <v>23507</v>
      </c>
      <c r="AD55" s="135">
        <v>23550</v>
      </c>
      <c r="AE55" s="137">
        <v>23679</v>
      </c>
      <c r="AF55" s="138">
        <v>23839</v>
      </c>
    </row>
    <row r="56" spans="2:32">
      <c r="B56" s="114">
        <v>18</v>
      </c>
      <c r="C56" s="115">
        <v>18</v>
      </c>
      <c r="D56" s="116">
        <v>1</v>
      </c>
      <c r="E56" s="117">
        <v>1</v>
      </c>
      <c r="F56" s="118">
        <v>1</v>
      </c>
      <c r="G56" s="119" t="s">
        <v>485</v>
      </c>
      <c r="H56" s="120">
        <v>1</v>
      </c>
      <c r="I56" s="115">
        <v>1</v>
      </c>
      <c r="J56" s="116" t="s">
        <v>485</v>
      </c>
      <c r="K56" s="121">
        <v>18</v>
      </c>
      <c r="L56" s="108"/>
      <c r="M56" s="122">
        <v>19646</v>
      </c>
      <c r="N56" s="123">
        <v>20173</v>
      </c>
      <c r="O56" s="124">
        <v>20820</v>
      </c>
      <c r="P56" s="123">
        <v>21071</v>
      </c>
      <c r="Q56" s="124">
        <v>21340</v>
      </c>
      <c r="R56" s="123">
        <v>21685</v>
      </c>
      <c r="S56" s="124">
        <v>22023</v>
      </c>
      <c r="T56" s="123">
        <v>22190</v>
      </c>
      <c r="U56" s="124">
        <v>22439</v>
      </c>
      <c r="V56" s="123">
        <v>23008</v>
      </c>
      <c r="W56" s="124">
        <v>23255</v>
      </c>
      <c r="X56" s="123">
        <v>23491</v>
      </c>
      <c r="Y56" s="124">
        <v>23821</v>
      </c>
      <c r="Z56" s="123">
        <v>24110</v>
      </c>
      <c r="AA56" s="124">
        <v>24415</v>
      </c>
      <c r="AB56" s="123">
        <v>24802</v>
      </c>
      <c r="AC56" s="124">
        <v>25039</v>
      </c>
      <c r="AD56" s="123">
        <v>25096</v>
      </c>
      <c r="AE56" s="125">
        <v>25231</v>
      </c>
      <c r="AF56" s="126">
        <v>25393</v>
      </c>
    </row>
    <row r="57" spans="2:32">
      <c r="B57" s="127">
        <v>19</v>
      </c>
      <c r="C57" s="128">
        <v>19</v>
      </c>
      <c r="D57" s="129">
        <v>1</v>
      </c>
      <c r="E57" s="130">
        <v>1</v>
      </c>
      <c r="F57" s="131">
        <v>1</v>
      </c>
      <c r="G57" s="132" t="s">
        <v>485</v>
      </c>
      <c r="H57" s="133">
        <v>1</v>
      </c>
      <c r="I57" s="128">
        <v>1</v>
      </c>
      <c r="J57" s="129" t="s">
        <v>485</v>
      </c>
      <c r="K57" s="134">
        <v>19</v>
      </c>
      <c r="L57" s="108"/>
      <c r="M57" s="81">
        <v>19480</v>
      </c>
      <c r="N57" s="135">
        <v>20022</v>
      </c>
      <c r="O57" s="136">
        <v>20604</v>
      </c>
      <c r="P57" s="135">
        <v>20955</v>
      </c>
      <c r="Q57" s="136">
        <v>21252</v>
      </c>
      <c r="R57" s="135">
        <v>21520</v>
      </c>
      <c r="S57" s="136">
        <v>21957</v>
      </c>
      <c r="T57" s="135">
        <v>22161</v>
      </c>
      <c r="U57" s="136">
        <v>22466</v>
      </c>
      <c r="V57" s="135">
        <v>23104</v>
      </c>
      <c r="W57" s="136">
        <v>23436</v>
      </c>
      <c r="X57" s="135">
        <v>23753</v>
      </c>
      <c r="Y57" s="136">
        <v>24163</v>
      </c>
      <c r="Z57" s="135">
        <v>24518</v>
      </c>
      <c r="AA57" s="136">
        <v>24879</v>
      </c>
      <c r="AB57" s="135">
        <v>25314</v>
      </c>
      <c r="AC57" s="136">
        <v>25589</v>
      </c>
      <c r="AD57" s="135">
        <v>25658</v>
      </c>
      <c r="AE57" s="137">
        <v>25798</v>
      </c>
      <c r="AF57" s="138">
        <v>25967</v>
      </c>
    </row>
    <row r="58" spans="2:32">
      <c r="B58" s="114">
        <v>20</v>
      </c>
      <c r="C58" s="115">
        <v>20</v>
      </c>
      <c r="D58" s="116">
        <v>1</v>
      </c>
      <c r="E58" s="117">
        <v>1</v>
      </c>
      <c r="F58" s="118">
        <v>1</v>
      </c>
      <c r="G58" s="119" t="s">
        <v>485</v>
      </c>
      <c r="H58" s="120">
        <v>1</v>
      </c>
      <c r="I58" s="115">
        <v>1</v>
      </c>
      <c r="J58" s="116" t="s">
        <v>485</v>
      </c>
      <c r="K58" s="121">
        <v>20</v>
      </c>
      <c r="L58" s="108"/>
      <c r="M58" s="122">
        <v>19007</v>
      </c>
      <c r="N58" s="123">
        <v>19655</v>
      </c>
      <c r="O58" s="124">
        <v>20268</v>
      </c>
      <c r="P58" s="123">
        <v>20578</v>
      </c>
      <c r="Q58" s="124">
        <v>20996</v>
      </c>
      <c r="R58" s="123">
        <v>21303</v>
      </c>
      <c r="S58" s="124">
        <v>21713</v>
      </c>
      <c r="T58" s="123">
        <v>22060</v>
      </c>
      <c r="U58" s="124">
        <v>22446</v>
      </c>
      <c r="V58" s="123">
        <v>23096</v>
      </c>
      <c r="W58" s="124">
        <v>23605</v>
      </c>
      <c r="X58" s="123">
        <v>24024</v>
      </c>
      <c r="Y58" s="124">
        <v>24511</v>
      </c>
      <c r="Z58" s="123">
        <v>24942</v>
      </c>
      <c r="AA58" s="124">
        <v>25374</v>
      </c>
      <c r="AB58" s="123">
        <v>25872</v>
      </c>
      <c r="AC58" s="124">
        <v>26193</v>
      </c>
      <c r="AD58" s="123">
        <v>26284</v>
      </c>
      <c r="AE58" s="125">
        <v>26447</v>
      </c>
      <c r="AF58" s="126">
        <v>26618</v>
      </c>
    </row>
    <row r="59" spans="2:32">
      <c r="B59" s="127">
        <v>21</v>
      </c>
      <c r="C59" s="128">
        <v>21</v>
      </c>
      <c r="D59" s="129">
        <v>1</v>
      </c>
      <c r="E59" s="130">
        <v>1</v>
      </c>
      <c r="F59" s="131">
        <v>1</v>
      </c>
      <c r="G59" s="132" t="s">
        <v>485</v>
      </c>
      <c r="H59" s="133">
        <v>1</v>
      </c>
      <c r="I59" s="128">
        <v>1</v>
      </c>
      <c r="J59" s="129" t="s">
        <v>485</v>
      </c>
      <c r="K59" s="134">
        <v>21</v>
      </c>
      <c r="L59" s="108"/>
      <c r="M59" s="81">
        <v>18638</v>
      </c>
      <c r="N59" s="135">
        <v>19310</v>
      </c>
      <c r="O59" s="136">
        <v>19950</v>
      </c>
      <c r="P59" s="135">
        <v>20298</v>
      </c>
      <c r="Q59" s="136">
        <v>20765</v>
      </c>
      <c r="R59" s="135">
        <v>21135</v>
      </c>
      <c r="S59" s="136">
        <v>21609</v>
      </c>
      <c r="T59" s="135">
        <v>22038</v>
      </c>
      <c r="U59" s="136">
        <v>22518</v>
      </c>
      <c r="V59" s="135">
        <v>23272</v>
      </c>
      <c r="W59" s="136">
        <v>23888</v>
      </c>
      <c r="X59" s="135">
        <v>24416</v>
      </c>
      <c r="Y59" s="136">
        <v>25005</v>
      </c>
      <c r="Z59" s="135">
        <v>25524</v>
      </c>
      <c r="AA59" s="136">
        <v>26028</v>
      </c>
      <c r="AB59" s="135">
        <v>26593</v>
      </c>
      <c r="AC59" s="136">
        <v>26971</v>
      </c>
      <c r="AD59" s="135">
        <v>27091</v>
      </c>
      <c r="AE59" s="137">
        <v>27287</v>
      </c>
      <c r="AF59" s="138">
        <v>27479</v>
      </c>
    </row>
    <row r="60" spans="2:32">
      <c r="B60" s="114">
        <v>22</v>
      </c>
      <c r="C60" s="115">
        <v>22</v>
      </c>
      <c r="D60" s="116">
        <v>1</v>
      </c>
      <c r="E60" s="117">
        <v>1</v>
      </c>
      <c r="F60" s="118">
        <v>1</v>
      </c>
      <c r="G60" s="119" t="s">
        <v>485</v>
      </c>
      <c r="H60" s="120">
        <v>1</v>
      </c>
      <c r="I60" s="115">
        <v>1</v>
      </c>
      <c r="J60" s="116" t="s">
        <v>485</v>
      </c>
      <c r="K60" s="121">
        <v>22</v>
      </c>
      <c r="L60" s="108"/>
      <c r="M60" s="122">
        <v>18068</v>
      </c>
      <c r="N60" s="123">
        <v>18756</v>
      </c>
      <c r="O60" s="124">
        <v>19417</v>
      </c>
      <c r="P60" s="123">
        <v>19795</v>
      </c>
      <c r="Q60" s="124">
        <v>20296</v>
      </c>
      <c r="R60" s="123">
        <v>20723</v>
      </c>
      <c r="S60" s="124">
        <v>21256</v>
      </c>
      <c r="T60" s="123">
        <v>21749</v>
      </c>
      <c r="U60" s="124">
        <v>22295</v>
      </c>
      <c r="V60" s="123">
        <v>23108</v>
      </c>
      <c r="W60" s="124">
        <v>23788</v>
      </c>
      <c r="X60" s="123">
        <v>24382</v>
      </c>
      <c r="Y60" s="124">
        <v>25035</v>
      </c>
      <c r="Z60" s="123">
        <v>25616</v>
      </c>
      <c r="AA60" s="124">
        <v>26159</v>
      </c>
      <c r="AB60" s="123">
        <v>26758</v>
      </c>
      <c r="AC60" s="124">
        <v>27174</v>
      </c>
      <c r="AD60" s="123">
        <v>27335</v>
      </c>
      <c r="AE60" s="125">
        <v>27544</v>
      </c>
      <c r="AF60" s="126">
        <v>27746</v>
      </c>
    </row>
    <row r="61" spans="2:32">
      <c r="B61" s="127">
        <v>23</v>
      </c>
      <c r="C61" s="128">
        <v>23</v>
      </c>
      <c r="D61" s="129">
        <v>1</v>
      </c>
      <c r="E61" s="130">
        <v>1</v>
      </c>
      <c r="F61" s="131">
        <v>1</v>
      </c>
      <c r="G61" s="132" t="s">
        <v>485</v>
      </c>
      <c r="H61" s="133">
        <v>1</v>
      </c>
      <c r="I61" s="128">
        <v>1</v>
      </c>
      <c r="J61" s="129" t="s">
        <v>485</v>
      </c>
      <c r="K61" s="134">
        <v>23</v>
      </c>
      <c r="L61" s="108"/>
      <c r="M61" s="81">
        <v>17299</v>
      </c>
      <c r="N61" s="135">
        <v>17977</v>
      </c>
      <c r="O61" s="136">
        <v>18681</v>
      </c>
      <c r="P61" s="135">
        <v>19083</v>
      </c>
      <c r="Q61" s="136">
        <v>19607</v>
      </c>
      <c r="R61" s="135">
        <v>20067</v>
      </c>
      <c r="S61" s="136">
        <v>20638</v>
      </c>
      <c r="T61" s="135">
        <v>21172</v>
      </c>
      <c r="U61" s="136">
        <v>21746</v>
      </c>
      <c r="V61" s="135">
        <v>22620</v>
      </c>
      <c r="W61" s="136">
        <v>23333</v>
      </c>
      <c r="X61" s="135">
        <v>23951</v>
      </c>
      <c r="Y61" s="136">
        <v>24633</v>
      </c>
      <c r="Z61" s="135">
        <v>25242</v>
      </c>
      <c r="AA61" s="136">
        <v>25801</v>
      </c>
      <c r="AB61" s="135">
        <v>26430</v>
      </c>
      <c r="AC61" s="136">
        <v>26869</v>
      </c>
      <c r="AD61" s="135">
        <v>27043</v>
      </c>
      <c r="AE61" s="137">
        <v>27260</v>
      </c>
      <c r="AF61" s="138">
        <v>27467</v>
      </c>
    </row>
    <row r="62" spans="2:32">
      <c r="B62" s="114">
        <v>24</v>
      </c>
      <c r="C62" s="115">
        <v>24</v>
      </c>
      <c r="D62" s="116">
        <v>1</v>
      </c>
      <c r="E62" s="117">
        <v>1</v>
      </c>
      <c r="F62" s="118">
        <v>1</v>
      </c>
      <c r="G62" s="119" t="s">
        <v>485</v>
      </c>
      <c r="H62" s="120">
        <v>1</v>
      </c>
      <c r="I62" s="115">
        <v>1</v>
      </c>
      <c r="J62" s="116" t="s">
        <v>485</v>
      </c>
      <c r="K62" s="121">
        <v>24</v>
      </c>
      <c r="L62" s="108"/>
      <c r="M62" s="122">
        <v>16594</v>
      </c>
      <c r="N62" s="123">
        <v>17271</v>
      </c>
      <c r="O62" s="124">
        <v>18008</v>
      </c>
      <c r="P62" s="123">
        <v>18453</v>
      </c>
      <c r="Q62" s="124">
        <v>18874</v>
      </c>
      <c r="R62" s="123">
        <v>19527</v>
      </c>
      <c r="S62" s="124">
        <v>20152</v>
      </c>
      <c r="T62" s="123">
        <v>20723</v>
      </c>
      <c r="U62" s="124">
        <v>21371</v>
      </c>
      <c r="V62" s="123">
        <v>22168</v>
      </c>
      <c r="W62" s="124">
        <v>22873</v>
      </c>
      <c r="X62" s="123">
        <v>23642</v>
      </c>
      <c r="Y62" s="124">
        <v>24343</v>
      </c>
      <c r="Z62" s="123">
        <v>24967</v>
      </c>
      <c r="AA62" s="124">
        <v>25545</v>
      </c>
      <c r="AB62" s="123">
        <v>26060</v>
      </c>
      <c r="AC62" s="124">
        <v>26508</v>
      </c>
      <c r="AD62" s="123">
        <v>26817</v>
      </c>
      <c r="AE62" s="125">
        <v>27046</v>
      </c>
      <c r="AF62" s="126">
        <v>27256</v>
      </c>
    </row>
    <row r="63" spans="2:32">
      <c r="B63" s="127">
        <v>25</v>
      </c>
      <c r="C63" s="128">
        <v>25</v>
      </c>
      <c r="D63" s="129">
        <v>2</v>
      </c>
      <c r="E63" s="130">
        <v>1</v>
      </c>
      <c r="F63" s="131">
        <v>2</v>
      </c>
      <c r="G63" s="132" t="s">
        <v>485</v>
      </c>
      <c r="H63" s="133">
        <v>1</v>
      </c>
      <c r="I63" s="128">
        <v>2</v>
      </c>
      <c r="J63" s="129" t="s">
        <v>485</v>
      </c>
      <c r="K63" s="134">
        <v>1</v>
      </c>
      <c r="L63" s="108"/>
      <c r="M63" s="81">
        <v>15963</v>
      </c>
      <c r="N63" s="135">
        <v>16948</v>
      </c>
      <c r="O63" s="136">
        <v>17940</v>
      </c>
      <c r="P63" s="135">
        <v>18083</v>
      </c>
      <c r="Q63" s="136">
        <v>17693</v>
      </c>
      <c r="R63" s="135">
        <v>19246</v>
      </c>
      <c r="S63" s="136">
        <v>20023</v>
      </c>
      <c r="T63" s="135">
        <v>20776</v>
      </c>
      <c r="U63" s="136">
        <v>21504</v>
      </c>
      <c r="V63" s="135">
        <v>20670</v>
      </c>
      <c r="W63" s="136">
        <v>20651</v>
      </c>
      <c r="X63" s="135">
        <v>23356</v>
      </c>
      <c r="Y63" s="136">
        <v>24371</v>
      </c>
      <c r="Z63" s="135">
        <v>25544</v>
      </c>
      <c r="AA63" s="136">
        <v>25335</v>
      </c>
      <c r="AB63" s="135">
        <v>24093</v>
      </c>
      <c r="AC63" s="136">
        <v>23791</v>
      </c>
      <c r="AD63" s="135">
        <v>26910</v>
      </c>
      <c r="AE63" s="137">
        <v>27368</v>
      </c>
      <c r="AF63" s="138">
        <v>27934</v>
      </c>
    </row>
    <row r="64" spans="2:32">
      <c r="B64" s="114">
        <v>26</v>
      </c>
      <c r="C64" s="115">
        <v>26</v>
      </c>
      <c r="D64" s="116">
        <v>2</v>
      </c>
      <c r="E64" s="117">
        <v>1</v>
      </c>
      <c r="F64" s="118">
        <v>2</v>
      </c>
      <c r="G64" s="119" t="s">
        <v>485</v>
      </c>
      <c r="H64" s="120">
        <v>1</v>
      </c>
      <c r="I64" s="115">
        <v>2</v>
      </c>
      <c r="J64" s="116" t="s">
        <v>485</v>
      </c>
      <c r="K64" s="121">
        <v>2</v>
      </c>
      <c r="L64" s="108"/>
      <c r="M64" s="122">
        <v>15553</v>
      </c>
      <c r="N64" s="123">
        <v>16550</v>
      </c>
      <c r="O64" s="124">
        <v>17454</v>
      </c>
      <c r="P64" s="123">
        <v>17631</v>
      </c>
      <c r="Q64" s="124">
        <v>17249</v>
      </c>
      <c r="R64" s="123">
        <v>18871</v>
      </c>
      <c r="S64" s="124">
        <v>19633</v>
      </c>
      <c r="T64" s="123">
        <v>20373</v>
      </c>
      <c r="U64" s="124">
        <v>21048</v>
      </c>
      <c r="V64" s="123">
        <v>20249</v>
      </c>
      <c r="W64" s="124">
        <v>20322</v>
      </c>
      <c r="X64" s="123">
        <v>22951</v>
      </c>
      <c r="Y64" s="124">
        <v>23918</v>
      </c>
      <c r="Z64" s="123">
        <v>24877</v>
      </c>
      <c r="AA64" s="124">
        <v>24843</v>
      </c>
      <c r="AB64" s="123">
        <v>23571</v>
      </c>
      <c r="AC64" s="124">
        <v>23399</v>
      </c>
      <c r="AD64" s="123">
        <v>26380</v>
      </c>
      <c r="AE64" s="125">
        <v>26873</v>
      </c>
      <c r="AF64" s="126">
        <v>27193</v>
      </c>
    </row>
    <row r="65" spans="2:32">
      <c r="B65" s="127">
        <v>27</v>
      </c>
      <c r="C65" s="128">
        <v>27</v>
      </c>
      <c r="D65" s="129">
        <v>2</v>
      </c>
      <c r="E65" s="130">
        <v>1</v>
      </c>
      <c r="F65" s="131">
        <v>2</v>
      </c>
      <c r="G65" s="132" t="s">
        <v>485</v>
      </c>
      <c r="H65" s="133">
        <v>1</v>
      </c>
      <c r="I65" s="128">
        <v>2</v>
      </c>
      <c r="J65" s="129" t="s">
        <v>485</v>
      </c>
      <c r="K65" s="134">
        <v>3</v>
      </c>
      <c r="L65" s="108"/>
      <c r="M65" s="81">
        <v>15392</v>
      </c>
      <c r="N65" s="135">
        <v>16395</v>
      </c>
      <c r="O65" s="136">
        <v>17282</v>
      </c>
      <c r="P65" s="135">
        <v>17474</v>
      </c>
      <c r="Q65" s="136">
        <v>17100</v>
      </c>
      <c r="R65" s="135">
        <v>18848</v>
      </c>
      <c r="S65" s="136">
        <v>19600</v>
      </c>
      <c r="T65" s="135">
        <v>20340</v>
      </c>
      <c r="U65" s="136">
        <v>20987</v>
      </c>
      <c r="V65" s="135">
        <v>20185</v>
      </c>
      <c r="W65" s="136">
        <v>20221</v>
      </c>
      <c r="X65" s="135">
        <v>22928</v>
      </c>
      <c r="Y65" s="136">
        <v>23809</v>
      </c>
      <c r="Z65" s="135">
        <v>24568</v>
      </c>
      <c r="AA65" s="136">
        <v>24694</v>
      </c>
      <c r="AB65" s="135">
        <v>23352</v>
      </c>
      <c r="AC65" s="136">
        <v>23161</v>
      </c>
      <c r="AD65" s="135">
        <v>26185</v>
      </c>
      <c r="AE65" s="137">
        <v>26661</v>
      </c>
      <c r="AF65" s="138">
        <v>26808</v>
      </c>
    </row>
    <row r="66" spans="2:32">
      <c r="B66" s="114">
        <v>28</v>
      </c>
      <c r="C66" s="115">
        <v>28</v>
      </c>
      <c r="D66" s="116">
        <v>2</v>
      </c>
      <c r="E66" s="117">
        <v>1</v>
      </c>
      <c r="F66" s="118">
        <v>2</v>
      </c>
      <c r="G66" s="119" t="s">
        <v>485</v>
      </c>
      <c r="H66" s="120">
        <v>1</v>
      </c>
      <c r="I66" s="115">
        <v>2</v>
      </c>
      <c r="J66" s="116" t="s">
        <v>485</v>
      </c>
      <c r="K66" s="121">
        <v>4</v>
      </c>
      <c r="L66" s="108"/>
      <c r="M66" s="122">
        <v>15338</v>
      </c>
      <c r="N66" s="123">
        <v>16356</v>
      </c>
      <c r="O66" s="124">
        <v>17154</v>
      </c>
      <c r="P66" s="123">
        <v>17308</v>
      </c>
      <c r="Q66" s="124">
        <v>16937</v>
      </c>
      <c r="R66" s="123">
        <v>18723</v>
      </c>
      <c r="S66" s="124">
        <v>19441</v>
      </c>
      <c r="T66" s="123">
        <v>20139</v>
      </c>
      <c r="U66" s="124">
        <v>20653</v>
      </c>
      <c r="V66" s="123">
        <v>19861</v>
      </c>
      <c r="W66" s="124">
        <v>19837</v>
      </c>
      <c r="X66" s="123">
        <v>22494</v>
      </c>
      <c r="Y66" s="124">
        <v>23285</v>
      </c>
      <c r="Z66" s="123">
        <v>23890</v>
      </c>
      <c r="AA66" s="124">
        <v>24008</v>
      </c>
      <c r="AB66" s="123">
        <v>22728</v>
      </c>
      <c r="AC66" s="124">
        <v>22516</v>
      </c>
      <c r="AD66" s="123">
        <v>25464</v>
      </c>
      <c r="AE66" s="125">
        <v>25881</v>
      </c>
      <c r="AF66" s="126">
        <v>25937</v>
      </c>
    </row>
    <row r="67" spans="2:32">
      <c r="B67" s="127">
        <v>29</v>
      </c>
      <c r="C67" s="128">
        <v>29</v>
      </c>
      <c r="D67" s="129">
        <v>2</v>
      </c>
      <c r="E67" s="130">
        <v>1</v>
      </c>
      <c r="F67" s="131">
        <v>2</v>
      </c>
      <c r="G67" s="132" t="s">
        <v>485</v>
      </c>
      <c r="H67" s="133">
        <v>1</v>
      </c>
      <c r="I67" s="128">
        <v>2</v>
      </c>
      <c r="J67" s="129" t="s">
        <v>485</v>
      </c>
      <c r="K67" s="134">
        <v>5</v>
      </c>
      <c r="L67" s="108"/>
      <c r="M67" s="81">
        <v>15469</v>
      </c>
      <c r="N67" s="135">
        <v>16445</v>
      </c>
      <c r="O67" s="136">
        <v>17164</v>
      </c>
      <c r="P67" s="135">
        <v>17235</v>
      </c>
      <c r="Q67" s="136">
        <v>16837</v>
      </c>
      <c r="R67" s="135">
        <v>18787</v>
      </c>
      <c r="S67" s="136">
        <v>19374</v>
      </c>
      <c r="T67" s="135">
        <v>20052</v>
      </c>
      <c r="U67" s="136">
        <v>20374</v>
      </c>
      <c r="V67" s="135">
        <v>19470</v>
      </c>
      <c r="W67" s="136">
        <v>19473</v>
      </c>
      <c r="X67" s="135">
        <v>22160</v>
      </c>
      <c r="Y67" s="136">
        <v>22782</v>
      </c>
      <c r="Z67" s="135">
        <v>23232</v>
      </c>
      <c r="AA67" s="136">
        <v>23237</v>
      </c>
      <c r="AB67" s="135">
        <v>21992</v>
      </c>
      <c r="AC67" s="136">
        <v>21806</v>
      </c>
      <c r="AD67" s="135">
        <v>24708</v>
      </c>
      <c r="AE67" s="137">
        <v>25035</v>
      </c>
      <c r="AF67" s="138">
        <v>25058</v>
      </c>
    </row>
    <row r="68" spans="2:32">
      <c r="B68" s="114">
        <v>30</v>
      </c>
      <c r="C68" s="115">
        <v>30</v>
      </c>
      <c r="D68" s="116">
        <v>2</v>
      </c>
      <c r="E68" s="117">
        <v>1</v>
      </c>
      <c r="F68" s="118">
        <v>2</v>
      </c>
      <c r="G68" s="119" t="s">
        <v>485</v>
      </c>
      <c r="H68" s="120">
        <v>1</v>
      </c>
      <c r="I68" s="115">
        <v>2</v>
      </c>
      <c r="J68" s="116" t="s">
        <v>485</v>
      </c>
      <c r="K68" s="121">
        <v>6</v>
      </c>
      <c r="L68" s="108"/>
      <c r="M68" s="122">
        <v>15943</v>
      </c>
      <c r="N68" s="123">
        <v>16890</v>
      </c>
      <c r="O68" s="124">
        <v>17489</v>
      </c>
      <c r="P68" s="123">
        <v>17340</v>
      </c>
      <c r="Q68" s="124">
        <v>16834</v>
      </c>
      <c r="R68" s="123">
        <v>19184</v>
      </c>
      <c r="S68" s="124">
        <v>19661</v>
      </c>
      <c r="T68" s="123">
        <v>20279</v>
      </c>
      <c r="U68" s="124">
        <v>20355</v>
      </c>
      <c r="V68" s="123">
        <v>19171</v>
      </c>
      <c r="W68" s="124">
        <v>19239</v>
      </c>
      <c r="X68" s="123">
        <v>22140</v>
      </c>
      <c r="Y68" s="124">
        <v>22615</v>
      </c>
      <c r="Z68" s="123">
        <v>22783</v>
      </c>
      <c r="AA68" s="124">
        <v>22500</v>
      </c>
      <c r="AB68" s="123">
        <v>21281</v>
      </c>
      <c r="AC68" s="124">
        <v>21269</v>
      </c>
      <c r="AD68" s="123">
        <v>24281</v>
      </c>
      <c r="AE68" s="125">
        <v>24490</v>
      </c>
      <c r="AF68" s="126">
        <v>24404</v>
      </c>
    </row>
    <row r="69" spans="2:32">
      <c r="B69" s="127">
        <v>31</v>
      </c>
      <c r="C69" s="128">
        <v>31</v>
      </c>
      <c r="D69" s="129">
        <v>2</v>
      </c>
      <c r="E69" s="130">
        <v>1</v>
      </c>
      <c r="F69" s="131">
        <v>2</v>
      </c>
      <c r="G69" s="132" t="s">
        <v>485</v>
      </c>
      <c r="H69" s="133">
        <v>1</v>
      </c>
      <c r="I69" s="128">
        <v>2</v>
      </c>
      <c r="J69" s="129" t="s">
        <v>485</v>
      </c>
      <c r="K69" s="134">
        <v>7</v>
      </c>
      <c r="L69" s="108"/>
      <c r="M69" s="81">
        <v>17027</v>
      </c>
      <c r="N69" s="135">
        <v>18056</v>
      </c>
      <c r="O69" s="136">
        <v>18406</v>
      </c>
      <c r="P69" s="135">
        <v>17775</v>
      </c>
      <c r="Q69" s="136">
        <v>17193</v>
      </c>
      <c r="R69" s="135">
        <v>20037</v>
      </c>
      <c r="S69" s="136">
        <v>20603</v>
      </c>
      <c r="T69" s="135">
        <v>21233</v>
      </c>
      <c r="U69" s="136">
        <v>21084</v>
      </c>
      <c r="V69" s="135">
        <v>19372</v>
      </c>
      <c r="W69" s="136">
        <v>19247</v>
      </c>
      <c r="X69" s="135">
        <v>22561</v>
      </c>
      <c r="Y69" s="136">
        <v>23167</v>
      </c>
      <c r="Z69" s="135">
        <v>23112</v>
      </c>
      <c r="AA69" s="136">
        <v>22336</v>
      </c>
      <c r="AB69" s="135">
        <v>21180</v>
      </c>
      <c r="AC69" s="136">
        <v>21144</v>
      </c>
      <c r="AD69" s="135">
        <v>24628</v>
      </c>
      <c r="AE69" s="137">
        <v>24985</v>
      </c>
      <c r="AF69" s="138">
        <v>24606</v>
      </c>
    </row>
    <row r="70" spans="2:32">
      <c r="B70" s="114">
        <v>32</v>
      </c>
      <c r="C70" s="115">
        <v>32</v>
      </c>
      <c r="D70" s="116">
        <v>2</v>
      </c>
      <c r="E70" s="117">
        <v>1</v>
      </c>
      <c r="F70" s="118">
        <v>2</v>
      </c>
      <c r="G70" s="119" t="s">
        <v>485</v>
      </c>
      <c r="H70" s="120">
        <v>1</v>
      </c>
      <c r="I70" s="115">
        <v>2</v>
      </c>
      <c r="J70" s="116" t="s">
        <v>485</v>
      </c>
      <c r="K70" s="121">
        <v>8</v>
      </c>
      <c r="L70" s="108"/>
      <c r="M70" s="122">
        <v>18327</v>
      </c>
      <c r="N70" s="123">
        <v>19511</v>
      </c>
      <c r="O70" s="124">
        <v>19668</v>
      </c>
      <c r="P70" s="123">
        <v>18617</v>
      </c>
      <c r="Q70" s="124">
        <v>17821</v>
      </c>
      <c r="R70" s="123">
        <v>21209</v>
      </c>
      <c r="S70" s="124">
        <v>21927</v>
      </c>
      <c r="T70" s="123">
        <v>22622</v>
      </c>
      <c r="U70" s="124">
        <v>22324</v>
      </c>
      <c r="V70" s="123">
        <v>19943</v>
      </c>
      <c r="W70" s="124">
        <v>19611</v>
      </c>
      <c r="X70" s="123">
        <v>23456</v>
      </c>
      <c r="Y70" s="124">
        <v>24237</v>
      </c>
      <c r="Z70" s="123">
        <v>24123</v>
      </c>
      <c r="AA70" s="124">
        <v>23006</v>
      </c>
      <c r="AB70" s="123">
        <v>21689</v>
      </c>
      <c r="AC70" s="124">
        <v>21435</v>
      </c>
      <c r="AD70" s="123">
        <v>25568</v>
      </c>
      <c r="AE70" s="125">
        <v>26050</v>
      </c>
      <c r="AF70" s="126">
        <v>25562</v>
      </c>
    </row>
    <row r="71" spans="2:32">
      <c r="B71" s="127">
        <v>33</v>
      </c>
      <c r="C71" s="128">
        <v>33</v>
      </c>
      <c r="D71" s="129">
        <v>2</v>
      </c>
      <c r="E71" s="130">
        <v>1</v>
      </c>
      <c r="F71" s="131">
        <v>2</v>
      </c>
      <c r="G71" s="132" t="s">
        <v>485</v>
      </c>
      <c r="H71" s="133">
        <v>1</v>
      </c>
      <c r="I71" s="128">
        <v>2</v>
      </c>
      <c r="J71" s="129" t="s">
        <v>485</v>
      </c>
      <c r="K71" s="134">
        <v>9</v>
      </c>
      <c r="L71" s="108"/>
      <c r="M71" s="81">
        <v>18661</v>
      </c>
      <c r="N71" s="135">
        <v>19832</v>
      </c>
      <c r="O71" s="136">
        <v>20113</v>
      </c>
      <c r="P71" s="135">
        <v>19207</v>
      </c>
      <c r="Q71" s="136">
        <v>18389</v>
      </c>
      <c r="R71" s="135">
        <v>21584</v>
      </c>
      <c r="S71" s="136">
        <v>22280</v>
      </c>
      <c r="T71" s="135">
        <v>22957</v>
      </c>
      <c r="U71" s="136">
        <v>22729</v>
      </c>
      <c r="V71" s="135">
        <v>20506</v>
      </c>
      <c r="W71" s="136">
        <v>19870</v>
      </c>
      <c r="X71" s="135">
        <v>23750</v>
      </c>
      <c r="Y71" s="136">
        <v>24425</v>
      </c>
      <c r="Z71" s="135">
        <v>24445</v>
      </c>
      <c r="AA71" s="136">
        <v>23471</v>
      </c>
      <c r="AB71" s="135">
        <v>22199</v>
      </c>
      <c r="AC71" s="136">
        <v>21604</v>
      </c>
      <c r="AD71" s="135">
        <v>25667</v>
      </c>
      <c r="AE71" s="137">
        <v>26300</v>
      </c>
      <c r="AF71" s="138">
        <v>25855</v>
      </c>
    </row>
    <row r="72" spans="2:32">
      <c r="B72" s="114">
        <v>34</v>
      </c>
      <c r="C72" s="115">
        <v>34</v>
      </c>
      <c r="D72" s="116">
        <v>2</v>
      </c>
      <c r="E72" s="117">
        <v>1</v>
      </c>
      <c r="F72" s="118">
        <v>2</v>
      </c>
      <c r="G72" s="119" t="s">
        <v>485</v>
      </c>
      <c r="H72" s="120">
        <v>1</v>
      </c>
      <c r="I72" s="115">
        <v>2</v>
      </c>
      <c r="J72" s="116" t="s">
        <v>485</v>
      </c>
      <c r="K72" s="121">
        <v>10</v>
      </c>
      <c r="L72" s="108"/>
      <c r="M72" s="122">
        <v>18715</v>
      </c>
      <c r="N72" s="123">
        <v>19827</v>
      </c>
      <c r="O72" s="124">
        <v>20174</v>
      </c>
      <c r="P72" s="123">
        <v>19587</v>
      </c>
      <c r="Q72" s="124">
        <v>18838</v>
      </c>
      <c r="R72" s="123">
        <v>21769</v>
      </c>
      <c r="S72" s="124">
        <v>22369</v>
      </c>
      <c r="T72" s="123">
        <v>22952</v>
      </c>
      <c r="U72" s="124">
        <v>22796</v>
      </c>
      <c r="V72" s="123">
        <v>20987</v>
      </c>
      <c r="W72" s="124">
        <v>20308</v>
      </c>
      <c r="X72" s="123">
        <v>24069</v>
      </c>
      <c r="Y72" s="124">
        <v>24593</v>
      </c>
      <c r="Z72" s="123">
        <v>24592</v>
      </c>
      <c r="AA72" s="124">
        <v>23940</v>
      </c>
      <c r="AB72" s="123">
        <v>22804</v>
      </c>
      <c r="AC72" s="124">
        <v>22157</v>
      </c>
      <c r="AD72" s="123">
        <v>25879</v>
      </c>
      <c r="AE72" s="125">
        <v>26441</v>
      </c>
      <c r="AF72" s="126">
        <v>26033</v>
      </c>
    </row>
    <row r="73" spans="2:32">
      <c r="B73" s="127">
        <v>35</v>
      </c>
      <c r="C73" s="128">
        <v>35</v>
      </c>
      <c r="D73" s="129">
        <v>2</v>
      </c>
      <c r="E73" s="130">
        <v>1</v>
      </c>
      <c r="F73" s="131">
        <v>2</v>
      </c>
      <c r="G73" s="132" t="s">
        <v>485</v>
      </c>
      <c r="H73" s="133">
        <v>1</v>
      </c>
      <c r="I73" s="128">
        <v>2</v>
      </c>
      <c r="J73" s="129" t="s">
        <v>485</v>
      </c>
      <c r="K73" s="134">
        <v>11</v>
      </c>
      <c r="L73" s="108"/>
      <c r="M73" s="81">
        <v>18689</v>
      </c>
      <c r="N73" s="135">
        <v>19788</v>
      </c>
      <c r="O73" s="136">
        <v>20135</v>
      </c>
      <c r="P73" s="135">
        <v>19433</v>
      </c>
      <c r="Q73" s="136">
        <v>18875</v>
      </c>
      <c r="R73" s="135">
        <v>21807</v>
      </c>
      <c r="S73" s="136">
        <v>22354</v>
      </c>
      <c r="T73" s="135">
        <v>22736</v>
      </c>
      <c r="U73" s="136">
        <v>22585</v>
      </c>
      <c r="V73" s="135">
        <v>20922</v>
      </c>
      <c r="W73" s="136">
        <v>20405</v>
      </c>
      <c r="X73" s="135">
        <v>24175</v>
      </c>
      <c r="Y73" s="136">
        <v>24602</v>
      </c>
      <c r="Z73" s="135">
        <v>24407</v>
      </c>
      <c r="AA73" s="136">
        <v>23648</v>
      </c>
      <c r="AB73" s="135">
        <v>23226</v>
      </c>
      <c r="AC73" s="136">
        <v>22731</v>
      </c>
      <c r="AD73" s="135">
        <v>25932</v>
      </c>
      <c r="AE73" s="137">
        <v>26272</v>
      </c>
      <c r="AF73" s="138">
        <v>25881</v>
      </c>
    </row>
    <row r="74" spans="2:32">
      <c r="B74" s="114">
        <v>36</v>
      </c>
      <c r="C74" s="115">
        <v>36</v>
      </c>
      <c r="D74" s="116">
        <v>2</v>
      </c>
      <c r="E74" s="117">
        <v>1</v>
      </c>
      <c r="F74" s="118">
        <v>2</v>
      </c>
      <c r="G74" s="119" t="s">
        <v>485</v>
      </c>
      <c r="H74" s="120">
        <v>1</v>
      </c>
      <c r="I74" s="115">
        <v>2</v>
      </c>
      <c r="J74" s="116" t="s">
        <v>485</v>
      </c>
      <c r="K74" s="121">
        <v>12</v>
      </c>
      <c r="L74" s="108"/>
      <c r="M74" s="122">
        <v>18577</v>
      </c>
      <c r="N74" s="123">
        <v>19780</v>
      </c>
      <c r="O74" s="124">
        <v>20057</v>
      </c>
      <c r="P74" s="123">
        <v>19271</v>
      </c>
      <c r="Q74" s="124">
        <v>18841</v>
      </c>
      <c r="R74" s="123">
        <v>21518</v>
      </c>
      <c r="S74" s="124">
        <v>22177</v>
      </c>
      <c r="T74" s="123">
        <v>22526</v>
      </c>
      <c r="U74" s="124">
        <v>22320</v>
      </c>
      <c r="V74" s="123">
        <v>20743</v>
      </c>
      <c r="W74" s="124">
        <v>20345</v>
      </c>
      <c r="X74" s="123">
        <v>23784</v>
      </c>
      <c r="Y74" s="124">
        <v>24362</v>
      </c>
      <c r="Z74" s="123">
        <v>23955</v>
      </c>
      <c r="AA74" s="124">
        <v>23197</v>
      </c>
      <c r="AB74" s="123">
        <v>23265</v>
      </c>
      <c r="AC74" s="124">
        <v>22886</v>
      </c>
      <c r="AD74" s="123">
        <v>25710</v>
      </c>
      <c r="AE74" s="125">
        <v>25856</v>
      </c>
      <c r="AF74" s="126">
        <v>25445</v>
      </c>
    </row>
    <row r="75" spans="2:32">
      <c r="B75" s="127">
        <v>37</v>
      </c>
      <c r="C75" s="128">
        <v>37</v>
      </c>
      <c r="D75" s="129">
        <v>2</v>
      </c>
      <c r="E75" s="130">
        <v>1</v>
      </c>
      <c r="F75" s="131">
        <v>2</v>
      </c>
      <c r="G75" s="132" t="s">
        <v>485</v>
      </c>
      <c r="H75" s="133">
        <v>1</v>
      </c>
      <c r="I75" s="128">
        <v>2</v>
      </c>
      <c r="J75" s="129" t="s">
        <v>485</v>
      </c>
      <c r="K75" s="134">
        <v>13</v>
      </c>
      <c r="L75" s="108"/>
      <c r="M75" s="81">
        <v>18518</v>
      </c>
      <c r="N75" s="135">
        <v>19603</v>
      </c>
      <c r="O75" s="136">
        <v>19954</v>
      </c>
      <c r="P75" s="135">
        <v>19122</v>
      </c>
      <c r="Q75" s="136">
        <v>18806</v>
      </c>
      <c r="R75" s="135">
        <v>21418</v>
      </c>
      <c r="S75" s="136">
        <v>22090</v>
      </c>
      <c r="T75" s="135">
        <v>22267</v>
      </c>
      <c r="U75" s="136">
        <v>22139</v>
      </c>
      <c r="V75" s="135">
        <v>20633</v>
      </c>
      <c r="W75" s="136">
        <v>20340</v>
      </c>
      <c r="X75" s="135">
        <v>23632</v>
      </c>
      <c r="Y75" s="136">
        <v>24241</v>
      </c>
      <c r="Z75" s="135">
        <v>23751</v>
      </c>
      <c r="AA75" s="136">
        <v>22821</v>
      </c>
      <c r="AB75" s="135">
        <v>23307</v>
      </c>
      <c r="AC75" s="136">
        <v>23000</v>
      </c>
      <c r="AD75" s="135">
        <v>25578</v>
      </c>
      <c r="AE75" s="137">
        <v>25500</v>
      </c>
      <c r="AF75" s="138">
        <v>25249</v>
      </c>
    </row>
    <row r="76" spans="2:32">
      <c r="B76" s="114">
        <v>38</v>
      </c>
      <c r="C76" s="115">
        <v>38</v>
      </c>
      <c r="D76" s="116">
        <v>2</v>
      </c>
      <c r="E76" s="117">
        <v>1</v>
      </c>
      <c r="F76" s="118">
        <v>2</v>
      </c>
      <c r="G76" s="119" t="s">
        <v>485</v>
      </c>
      <c r="H76" s="120">
        <v>1</v>
      </c>
      <c r="I76" s="115">
        <v>2</v>
      </c>
      <c r="J76" s="116" t="s">
        <v>485</v>
      </c>
      <c r="K76" s="121">
        <v>14</v>
      </c>
      <c r="L76" s="108"/>
      <c r="M76" s="122">
        <v>18477</v>
      </c>
      <c r="N76" s="123">
        <v>19540</v>
      </c>
      <c r="O76" s="124">
        <v>19857</v>
      </c>
      <c r="P76" s="123">
        <v>18900</v>
      </c>
      <c r="Q76" s="124">
        <v>18720</v>
      </c>
      <c r="R76" s="123">
        <v>21254</v>
      </c>
      <c r="S76" s="124">
        <v>22147</v>
      </c>
      <c r="T76" s="123">
        <v>22111</v>
      </c>
      <c r="U76" s="124">
        <v>22003</v>
      </c>
      <c r="V76" s="123">
        <v>20502</v>
      </c>
      <c r="W76" s="124">
        <v>20223</v>
      </c>
      <c r="X76" s="123">
        <v>23383</v>
      </c>
      <c r="Y76" s="124">
        <v>24250</v>
      </c>
      <c r="Z76" s="123">
        <v>23476</v>
      </c>
      <c r="AA76" s="124">
        <v>22437</v>
      </c>
      <c r="AB76" s="123">
        <v>23308</v>
      </c>
      <c r="AC76" s="124">
        <v>23012</v>
      </c>
      <c r="AD76" s="123">
        <v>25555</v>
      </c>
      <c r="AE76" s="125">
        <v>25162</v>
      </c>
      <c r="AF76" s="126">
        <v>24953</v>
      </c>
    </row>
    <row r="77" spans="2:32">
      <c r="B77" s="127">
        <v>39</v>
      </c>
      <c r="C77" s="128">
        <v>39</v>
      </c>
      <c r="D77" s="129">
        <v>2</v>
      </c>
      <c r="E77" s="130">
        <v>1</v>
      </c>
      <c r="F77" s="131">
        <v>2</v>
      </c>
      <c r="G77" s="132" t="s">
        <v>485</v>
      </c>
      <c r="H77" s="133">
        <v>1</v>
      </c>
      <c r="I77" s="128">
        <v>2</v>
      </c>
      <c r="J77" s="129" t="s">
        <v>485</v>
      </c>
      <c r="K77" s="134">
        <v>15</v>
      </c>
      <c r="L77" s="108"/>
      <c r="M77" s="81">
        <v>18530</v>
      </c>
      <c r="N77" s="135">
        <v>19522</v>
      </c>
      <c r="O77" s="136">
        <v>19717</v>
      </c>
      <c r="P77" s="135">
        <v>18893</v>
      </c>
      <c r="Q77" s="136">
        <v>18769</v>
      </c>
      <c r="R77" s="135">
        <v>21166</v>
      </c>
      <c r="S77" s="136">
        <v>22081</v>
      </c>
      <c r="T77" s="135">
        <v>22075</v>
      </c>
      <c r="U77" s="136">
        <v>21824</v>
      </c>
      <c r="V77" s="135">
        <v>20528</v>
      </c>
      <c r="W77" s="136">
        <v>20249</v>
      </c>
      <c r="X77" s="135">
        <v>23187</v>
      </c>
      <c r="Y77" s="136">
        <v>24109</v>
      </c>
      <c r="Z77" s="135">
        <v>23175</v>
      </c>
      <c r="AA77" s="136">
        <v>22352</v>
      </c>
      <c r="AB77" s="135">
        <v>23015</v>
      </c>
      <c r="AC77" s="136">
        <v>22710</v>
      </c>
      <c r="AD77" s="135">
        <v>25397</v>
      </c>
      <c r="AE77" s="137">
        <v>25063</v>
      </c>
      <c r="AF77" s="138">
        <v>24618</v>
      </c>
    </row>
    <row r="78" spans="2:32">
      <c r="B78" s="114">
        <v>40</v>
      </c>
      <c r="C78" s="115">
        <v>40</v>
      </c>
      <c r="D78" s="116">
        <v>2</v>
      </c>
      <c r="E78" s="117">
        <v>1</v>
      </c>
      <c r="F78" s="118">
        <v>2</v>
      </c>
      <c r="G78" s="119" t="s">
        <v>485</v>
      </c>
      <c r="H78" s="120">
        <v>1</v>
      </c>
      <c r="I78" s="115">
        <v>2</v>
      </c>
      <c r="J78" s="116" t="s">
        <v>485</v>
      </c>
      <c r="K78" s="121">
        <v>16</v>
      </c>
      <c r="L78" s="108"/>
      <c r="M78" s="122">
        <v>18841</v>
      </c>
      <c r="N78" s="123">
        <v>19503</v>
      </c>
      <c r="O78" s="124">
        <v>19702</v>
      </c>
      <c r="P78" s="123">
        <v>19147</v>
      </c>
      <c r="Q78" s="124">
        <v>19108</v>
      </c>
      <c r="R78" s="123">
        <v>21528</v>
      </c>
      <c r="S78" s="124">
        <v>22223</v>
      </c>
      <c r="T78" s="123">
        <v>21941</v>
      </c>
      <c r="U78" s="124">
        <v>21666</v>
      </c>
      <c r="V78" s="123">
        <v>20784</v>
      </c>
      <c r="W78" s="124">
        <v>20365</v>
      </c>
      <c r="X78" s="123">
        <v>23540</v>
      </c>
      <c r="Y78" s="124">
        <v>24124</v>
      </c>
      <c r="Z78" s="123">
        <v>23258</v>
      </c>
      <c r="AA78" s="124">
        <v>22545</v>
      </c>
      <c r="AB78" s="123">
        <v>22854</v>
      </c>
      <c r="AC78" s="124">
        <v>22408</v>
      </c>
      <c r="AD78" s="123">
        <v>25372</v>
      </c>
      <c r="AE78" s="125">
        <v>24978</v>
      </c>
      <c r="AF78" s="126">
        <v>24634</v>
      </c>
    </row>
    <row r="79" spans="2:32">
      <c r="B79" s="127">
        <v>41</v>
      </c>
      <c r="C79" s="128">
        <v>41</v>
      </c>
      <c r="D79" s="129">
        <v>2</v>
      </c>
      <c r="E79" s="130">
        <v>1</v>
      </c>
      <c r="F79" s="131">
        <v>2</v>
      </c>
      <c r="G79" s="132" t="s">
        <v>485</v>
      </c>
      <c r="H79" s="133">
        <v>1</v>
      </c>
      <c r="I79" s="128">
        <v>2</v>
      </c>
      <c r="J79" s="129" t="s">
        <v>485</v>
      </c>
      <c r="K79" s="134">
        <v>17</v>
      </c>
      <c r="L79" s="108"/>
      <c r="M79" s="81">
        <v>19492</v>
      </c>
      <c r="N79" s="135">
        <v>20092</v>
      </c>
      <c r="O79" s="136">
        <v>20238</v>
      </c>
      <c r="P79" s="135">
        <v>19915</v>
      </c>
      <c r="Q79" s="136">
        <v>19964</v>
      </c>
      <c r="R79" s="135">
        <v>22063</v>
      </c>
      <c r="S79" s="136">
        <v>22751</v>
      </c>
      <c r="T79" s="135">
        <v>22452</v>
      </c>
      <c r="U79" s="136">
        <v>22187</v>
      </c>
      <c r="V79" s="135">
        <v>21706</v>
      </c>
      <c r="W79" s="136">
        <v>21025</v>
      </c>
      <c r="X79" s="135">
        <v>24050</v>
      </c>
      <c r="Y79" s="136">
        <v>24635</v>
      </c>
      <c r="Z79" s="135">
        <v>23940</v>
      </c>
      <c r="AA79" s="136">
        <v>23423</v>
      </c>
      <c r="AB79" s="135">
        <v>23555</v>
      </c>
      <c r="AC79" s="136">
        <v>22937</v>
      </c>
      <c r="AD79" s="135">
        <v>25908</v>
      </c>
      <c r="AE79" s="137">
        <v>25477</v>
      </c>
      <c r="AF79" s="138">
        <v>25329</v>
      </c>
    </row>
    <row r="80" spans="2:32">
      <c r="B80" s="114">
        <v>42</v>
      </c>
      <c r="C80" s="115">
        <v>42</v>
      </c>
      <c r="D80" s="116">
        <v>2</v>
      </c>
      <c r="E80" s="117">
        <v>1</v>
      </c>
      <c r="F80" s="118">
        <v>2</v>
      </c>
      <c r="G80" s="119" t="s">
        <v>485</v>
      </c>
      <c r="H80" s="120">
        <v>1</v>
      </c>
      <c r="I80" s="115">
        <v>2</v>
      </c>
      <c r="J80" s="116" t="s">
        <v>485</v>
      </c>
      <c r="K80" s="121">
        <v>18</v>
      </c>
      <c r="L80" s="108"/>
      <c r="M80" s="122">
        <v>20255</v>
      </c>
      <c r="N80" s="123">
        <v>21308</v>
      </c>
      <c r="O80" s="124">
        <v>21195</v>
      </c>
      <c r="P80" s="123">
        <v>21042</v>
      </c>
      <c r="Q80" s="124">
        <v>21337</v>
      </c>
      <c r="R80" s="123">
        <v>22644</v>
      </c>
      <c r="S80" s="124">
        <v>23398</v>
      </c>
      <c r="T80" s="123">
        <v>23788</v>
      </c>
      <c r="U80" s="124">
        <v>23271</v>
      </c>
      <c r="V80" s="123">
        <v>23055</v>
      </c>
      <c r="W80" s="124">
        <v>22324</v>
      </c>
      <c r="X80" s="123">
        <v>24594</v>
      </c>
      <c r="Y80" s="124">
        <v>25437</v>
      </c>
      <c r="Z80" s="123">
        <v>25192</v>
      </c>
      <c r="AA80" s="124">
        <v>24967</v>
      </c>
      <c r="AB80" s="123">
        <v>25018</v>
      </c>
      <c r="AC80" s="124">
        <v>24158</v>
      </c>
      <c r="AD80" s="123">
        <v>26838</v>
      </c>
      <c r="AE80" s="125">
        <v>26636</v>
      </c>
      <c r="AF80" s="126">
        <v>26693</v>
      </c>
    </row>
    <row r="81" spans="2:32">
      <c r="B81" s="127">
        <v>43</v>
      </c>
      <c r="C81" s="128">
        <v>43</v>
      </c>
      <c r="D81" s="129">
        <v>2</v>
      </c>
      <c r="E81" s="130">
        <v>1</v>
      </c>
      <c r="F81" s="131">
        <v>2</v>
      </c>
      <c r="G81" s="132" t="s">
        <v>485</v>
      </c>
      <c r="H81" s="133">
        <v>1</v>
      </c>
      <c r="I81" s="128">
        <v>2</v>
      </c>
      <c r="J81" s="129" t="s">
        <v>485</v>
      </c>
      <c r="K81" s="134">
        <v>19</v>
      </c>
      <c r="L81" s="108"/>
      <c r="M81" s="81">
        <v>19963</v>
      </c>
      <c r="N81" s="135">
        <v>21319</v>
      </c>
      <c r="O81" s="136">
        <v>21032</v>
      </c>
      <c r="P81" s="135">
        <v>20885</v>
      </c>
      <c r="Q81" s="136">
        <v>21380</v>
      </c>
      <c r="R81" s="135">
        <v>22421</v>
      </c>
      <c r="S81" s="136">
        <v>23243</v>
      </c>
      <c r="T81" s="135">
        <v>24023</v>
      </c>
      <c r="U81" s="136">
        <v>23212</v>
      </c>
      <c r="V81" s="135">
        <v>23235</v>
      </c>
      <c r="W81" s="136">
        <v>22400</v>
      </c>
      <c r="X81" s="135">
        <v>24744</v>
      </c>
      <c r="Y81" s="136">
        <v>25689</v>
      </c>
      <c r="Z81" s="135">
        <v>25692</v>
      </c>
      <c r="AA81" s="136">
        <v>25305</v>
      </c>
      <c r="AB81" s="135">
        <v>25542</v>
      </c>
      <c r="AC81" s="136">
        <v>24532</v>
      </c>
      <c r="AD81" s="135">
        <v>27316</v>
      </c>
      <c r="AE81" s="137">
        <v>27289</v>
      </c>
      <c r="AF81" s="138">
        <v>27355</v>
      </c>
    </row>
    <row r="82" spans="2:32">
      <c r="B82" s="114">
        <v>44</v>
      </c>
      <c r="C82" s="115">
        <v>44</v>
      </c>
      <c r="D82" s="116">
        <v>2</v>
      </c>
      <c r="E82" s="117">
        <v>1</v>
      </c>
      <c r="F82" s="118">
        <v>2</v>
      </c>
      <c r="G82" s="119" t="s">
        <v>485</v>
      </c>
      <c r="H82" s="120">
        <v>1</v>
      </c>
      <c r="I82" s="115">
        <v>2</v>
      </c>
      <c r="J82" s="116" t="s">
        <v>485</v>
      </c>
      <c r="K82" s="121">
        <v>20</v>
      </c>
      <c r="L82" s="108"/>
      <c r="M82" s="122">
        <v>19628</v>
      </c>
      <c r="N82" s="123">
        <v>21173</v>
      </c>
      <c r="O82" s="124">
        <v>20693</v>
      </c>
      <c r="P82" s="123">
        <v>20462</v>
      </c>
      <c r="Q82" s="124">
        <v>21087</v>
      </c>
      <c r="R82" s="123">
        <v>22299</v>
      </c>
      <c r="S82" s="124">
        <v>23149</v>
      </c>
      <c r="T82" s="123">
        <v>24065</v>
      </c>
      <c r="U82" s="124">
        <v>23199</v>
      </c>
      <c r="V82" s="123">
        <v>23153</v>
      </c>
      <c r="W82" s="124">
        <v>22590</v>
      </c>
      <c r="X82" s="123">
        <v>25090</v>
      </c>
      <c r="Y82" s="124">
        <v>26148</v>
      </c>
      <c r="Z82" s="123">
        <v>26206</v>
      </c>
      <c r="AA82" s="124">
        <v>25564</v>
      </c>
      <c r="AB82" s="123">
        <v>25747</v>
      </c>
      <c r="AC82" s="124">
        <v>25007</v>
      </c>
      <c r="AD82" s="123">
        <v>28059</v>
      </c>
      <c r="AE82" s="125">
        <v>28078</v>
      </c>
      <c r="AF82" s="126">
        <v>28057</v>
      </c>
    </row>
    <row r="83" spans="2:32">
      <c r="B83" s="127">
        <v>45</v>
      </c>
      <c r="C83" s="128">
        <v>45</v>
      </c>
      <c r="D83" s="129">
        <v>2</v>
      </c>
      <c r="E83" s="130">
        <v>1</v>
      </c>
      <c r="F83" s="131">
        <v>2</v>
      </c>
      <c r="G83" s="132" t="s">
        <v>485</v>
      </c>
      <c r="H83" s="133">
        <v>1</v>
      </c>
      <c r="I83" s="128">
        <v>2</v>
      </c>
      <c r="J83" s="129" t="s">
        <v>485</v>
      </c>
      <c r="K83" s="134">
        <v>21</v>
      </c>
      <c r="L83" s="108"/>
      <c r="M83" s="81">
        <v>19279</v>
      </c>
      <c r="N83" s="135">
        <v>21005</v>
      </c>
      <c r="O83" s="136">
        <v>20387</v>
      </c>
      <c r="P83" s="135">
        <v>20156</v>
      </c>
      <c r="Q83" s="136">
        <v>20848</v>
      </c>
      <c r="R83" s="135">
        <v>22149</v>
      </c>
      <c r="S83" s="136">
        <v>22973</v>
      </c>
      <c r="T83" s="135">
        <v>24164</v>
      </c>
      <c r="U83" s="136">
        <v>23226</v>
      </c>
      <c r="V83" s="135">
        <v>23208</v>
      </c>
      <c r="W83" s="136">
        <v>22808</v>
      </c>
      <c r="X83" s="135">
        <v>25464</v>
      </c>
      <c r="Y83" s="136">
        <v>26558</v>
      </c>
      <c r="Z83" s="135">
        <v>26777</v>
      </c>
      <c r="AA83" s="136">
        <v>26107</v>
      </c>
      <c r="AB83" s="135">
        <v>26228</v>
      </c>
      <c r="AC83" s="136">
        <v>25593</v>
      </c>
      <c r="AD83" s="135">
        <v>28767</v>
      </c>
      <c r="AE83" s="137">
        <v>29094</v>
      </c>
      <c r="AF83" s="138">
        <v>28886</v>
      </c>
    </row>
    <row r="84" spans="2:32">
      <c r="B84" s="114">
        <v>46</v>
      </c>
      <c r="C84" s="115">
        <v>46</v>
      </c>
      <c r="D84" s="116">
        <v>2</v>
      </c>
      <c r="E84" s="117">
        <v>1</v>
      </c>
      <c r="F84" s="118">
        <v>2</v>
      </c>
      <c r="G84" s="119" t="s">
        <v>485</v>
      </c>
      <c r="H84" s="120">
        <v>1</v>
      </c>
      <c r="I84" s="115">
        <v>2</v>
      </c>
      <c r="J84" s="116" t="s">
        <v>485</v>
      </c>
      <c r="K84" s="121">
        <v>22</v>
      </c>
      <c r="L84" s="108"/>
      <c r="M84" s="122">
        <v>18585</v>
      </c>
      <c r="N84" s="123">
        <v>20270</v>
      </c>
      <c r="O84" s="124">
        <v>19824</v>
      </c>
      <c r="P84" s="123">
        <v>19624</v>
      </c>
      <c r="Q84" s="124">
        <v>20258</v>
      </c>
      <c r="R84" s="123">
        <v>21628</v>
      </c>
      <c r="S84" s="124">
        <v>22505</v>
      </c>
      <c r="T84" s="123">
        <v>23566</v>
      </c>
      <c r="U84" s="124">
        <v>22883</v>
      </c>
      <c r="V84" s="123">
        <v>22829</v>
      </c>
      <c r="W84" s="124">
        <v>22543</v>
      </c>
      <c r="X84" s="123">
        <v>25298</v>
      </c>
      <c r="Y84" s="124">
        <v>26470</v>
      </c>
      <c r="Z84" s="123">
        <v>26730</v>
      </c>
      <c r="AA84" s="124">
        <v>26113</v>
      </c>
      <c r="AB84" s="123">
        <v>26088</v>
      </c>
      <c r="AC84" s="124">
        <v>25530</v>
      </c>
      <c r="AD84" s="123">
        <v>28881</v>
      </c>
      <c r="AE84" s="125">
        <v>29278</v>
      </c>
      <c r="AF84" s="126">
        <v>29001</v>
      </c>
    </row>
    <row r="85" spans="2:32">
      <c r="B85" s="127">
        <v>47</v>
      </c>
      <c r="C85" s="128">
        <v>47</v>
      </c>
      <c r="D85" s="129">
        <v>2</v>
      </c>
      <c r="E85" s="130">
        <v>1</v>
      </c>
      <c r="F85" s="131">
        <v>2</v>
      </c>
      <c r="G85" s="132" t="s">
        <v>485</v>
      </c>
      <c r="H85" s="133">
        <v>1</v>
      </c>
      <c r="I85" s="128">
        <v>2</v>
      </c>
      <c r="J85" s="129" t="s">
        <v>485</v>
      </c>
      <c r="K85" s="134">
        <v>23</v>
      </c>
      <c r="L85" s="108"/>
      <c r="M85" s="81">
        <v>17651</v>
      </c>
      <c r="N85" s="135">
        <v>19261</v>
      </c>
      <c r="O85" s="136">
        <v>19008</v>
      </c>
      <c r="P85" s="135">
        <v>18946</v>
      </c>
      <c r="Q85" s="136">
        <v>19545</v>
      </c>
      <c r="R85" s="135">
        <v>20799</v>
      </c>
      <c r="S85" s="136">
        <v>21762</v>
      </c>
      <c r="T85" s="135">
        <v>22743</v>
      </c>
      <c r="U85" s="136">
        <v>22277</v>
      </c>
      <c r="V85" s="135">
        <v>22303</v>
      </c>
      <c r="W85" s="136">
        <v>22105</v>
      </c>
      <c r="X85" s="135">
        <v>24707</v>
      </c>
      <c r="Y85" s="136">
        <v>25959</v>
      </c>
      <c r="Z85" s="135">
        <v>26217</v>
      </c>
      <c r="AA85" s="136">
        <v>25772</v>
      </c>
      <c r="AB85" s="135">
        <v>25720</v>
      </c>
      <c r="AC85" s="136">
        <v>25246</v>
      </c>
      <c r="AD85" s="135">
        <v>28471</v>
      </c>
      <c r="AE85" s="137">
        <v>29028</v>
      </c>
      <c r="AF85" s="138">
        <v>28591</v>
      </c>
    </row>
    <row r="86" spans="2:32">
      <c r="B86" s="114">
        <v>48</v>
      </c>
      <c r="C86" s="115">
        <v>48</v>
      </c>
      <c r="D86" s="116">
        <v>2</v>
      </c>
      <c r="E86" s="117">
        <v>1</v>
      </c>
      <c r="F86" s="118">
        <v>2</v>
      </c>
      <c r="G86" s="119" t="s">
        <v>485</v>
      </c>
      <c r="H86" s="120">
        <v>1</v>
      </c>
      <c r="I86" s="115">
        <v>2</v>
      </c>
      <c r="J86" s="116" t="s">
        <v>485</v>
      </c>
      <c r="K86" s="121">
        <v>24</v>
      </c>
      <c r="L86" s="108"/>
      <c r="M86" s="122">
        <v>16642</v>
      </c>
      <c r="N86" s="123">
        <v>18103</v>
      </c>
      <c r="O86" s="124">
        <v>18100</v>
      </c>
      <c r="P86" s="123">
        <v>18167</v>
      </c>
      <c r="Q86" s="124">
        <v>18783</v>
      </c>
      <c r="R86" s="123">
        <v>19943</v>
      </c>
      <c r="S86" s="124">
        <v>20988</v>
      </c>
      <c r="T86" s="123">
        <v>21865</v>
      </c>
      <c r="U86" s="124">
        <v>21671</v>
      </c>
      <c r="V86" s="123">
        <v>21756</v>
      </c>
      <c r="W86" s="124">
        <v>21635</v>
      </c>
      <c r="X86" s="123">
        <v>24046</v>
      </c>
      <c r="Y86" s="124">
        <v>25363</v>
      </c>
      <c r="Z86" s="123">
        <v>25675</v>
      </c>
      <c r="AA86" s="124">
        <v>25361</v>
      </c>
      <c r="AB86" s="123">
        <v>25236</v>
      </c>
      <c r="AC86" s="124">
        <v>24796</v>
      </c>
      <c r="AD86" s="123">
        <v>27933</v>
      </c>
      <c r="AE86" s="125">
        <v>28402</v>
      </c>
      <c r="AF86" s="126">
        <v>28110</v>
      </c>
    </row>
    <row r="87" spans="2:32">
      <c r="B87" s="127">
        <v>49</v>
      </c>
      <c r="C87" s="128">
        <v>49</v>
      </c>
      <c r="D87" s="129">
        <v>3</v>
      </c>
      <c r="E87" s="130">
        <v>1</v>
      </c>
      <c r="F87" s="131">
        <v>3</v>
      </c>
      <c r="G87" s="132" t="s">
        <v>485</v>
      </c>
      <c r="H87" s="133">
        <v>1</v>
      </c>
      <c r="I87" s="128">
        <v>3</v>
      </c>
      <c r="J87" s="129" t="s">
        <v>485</v>
      </c>
      <c r="K87" s="134">
        <v>1</v>
      </c>
      <c r="L87" s="108"/>
      <c r="M87" s="81">
        <v>16051</v>
      </c>
      <c r="N87" s="135">
        <v>17277</v>
      </c>
      <c r="O87" s="136">
        <v>17735</v>
      </c>
      <c r="P87" s="135">
        <v>17396</v>
      </c>
      <c r="Q87" s="136">
        <v>17202</v>
      </c>
      <c r="R87" s="135">
        <v>19442</v>
      </c>
      <c r="S87" s="136">
        <v>20229</v>
      </c>
      <c r="T87" s="135">
        <v>20923</v>
      </c>
      <c r="U87" s="136">
        <v>21248</v>
      </c>
      <c r="V87" s="135">
        <v>20155</v>
      </c>
      <c r="W87" s="136">
        <v>22379</v>
      </c>
      <c r="X87" s="135">
        <v>23748</v>
      </c>
      <c r="Y87" s="136">
        <v>24716</v>
      </c>
      <c r="Z87" s="135">
        <v>24836</v>
      </c>
      <c r="AA87" s="136">
        <v>23745</v>
      </c>
      <c r="AB87" s="135">
        <v>23490</v>
      </c>
      <c r="AC87" s="136">
        <v>25842</v>
      </c>
      <c r="AD87" s="135">
        <v>27205</v>
      </c>
      <c r="AE87" s="137">
        <v>27822</v>
      </c>
      <c r="AF87" s="138">
        <v>27179</v>
      </c>
    </row>
    <row r="88" spans="2:32">
      <c r="B88" s="114">
        <v>50</v>
      </c>
      <c r="C88" s="115">
        <v>50</v>
      </c>
      <c r="D88" s="116">
        <v>3</v>
      </c>
      <c r="E88" s="117">
        <v>1</v>
      </c>
      <c r="F88" s="118">
        <v>3</v>
      </c>
      <c r="G88" s="119" t="s">
        <v>485</v>
      </c>
      <c r="H88" s="120">
        <v>1</v>
      </c>
      <c r="I88" s="115">
        <v>3</v>
      </c>
      <c r="J88" s="116" t="s">
        <v>485</v>
      </c>
      <c r="K88" s="121">
        <v>2</v>
      </c>
      <c r="L88" s="108"/>
      <c r="M88" s="122">
        <v>15647</v>
      </c>
      <c r="N88" s="123">
        <v>16824</v>
      </c>
      <c r="O88" s="124">
        <v>17312</v>
      </c>
      <c r="P88" s="123">
        <v>16979</v>
      </c>
      <c r="Q88" s="124">
        <v>16914</v>
      </c>
      <c r="R88" s="123">
        <v>19059</v>
      </c>
      <c r="S88" s="124">
        <v>19874</v>
      </c>
      <c r="T88" s="123">
        <v>20520</v>
      </c>
      <c r="U88" s="124">
        <v>20878</v>
      </c>
      <c r="V88" s="123">
        <v>19903</v>
      </c>
      <c r="W88" s="124">
        <v>21997</v>
      </c>
      <c r="X88" s="123">
        <v>23335</v>
      </c>
      <c r="Y88" s="124">
        <v>24268</v>
      </c>
      <c r="Z88" s="123">
        <v>24370</v>
      </c>
      <c r="AA88" s="124">
        <v>23261</v>
      </c>
      <c r="AB88" s="123">
        <v>23131</v>
      </c>
      <c r="AC88" s="124">
        <v>25347</v>
      </c>
      <c r="AD88" s="123">
        <v>26734</v>
      </c>
      <c r="AE88" s="125">
        <v>27103</v>
      </c>
      <c r="AF88" s="126">
        <v>26657</v>
      </c>
    </row>
    <row r="89" spans="2:32">
      <c r="B89" s="127">
        <v>51</v>
      </c>
      <c r="C89" s="128">
        <v>51</v>
      </c>
      <c r="D89" s="129">
        <v>3</v>
      </c>
      <c r="E89" s="130">
        <v>1</v>
      </c>
      <c r="F89" s="131">
        <v>3</v>
      </c>
      <c r="G89" s="132" t="s">
        <v>485</v>
      </c>
      <c r="H89" s="133">
        <v>1</v>
      </c>
      <c r="I89" s="128">
        <v>3</v>
      </c>
      <c r="J89" s="129" t="s">
        <v>485</v>
      </c>
      <c r="K89" s="134">
        <v>3</v>
      </c>
      <c r="L89" s="108"/>
      <c r="M89" s="81">
        <v>15444</v>
      </c>
      <c r="N89" s="135">
        <v>16578</v>
      </c>
      <c r="O89" s="136">
        <v>17085</v>
      </c>
      <c r="P89" s="135">
        <v>16766</v>
      </c>
      <c r="Q89" s="136">
        <v>16717</v>
      </c>
      <c r="R89" s="135">
        <v>18973</v>
      </c>
      <c r="S89" s="136">
        <v>19788</v>
      </c>
      <c r="T89" s="135">
        <v>20405</v>
      </c>
      <c r="U89" s="136">
        <v>20782</v>
      </c>
      <c r="V89" s="135">
        <v>19777</v>
      </c>
      <c r="W89" s="136">
        <v>21888</v>
      </c>
      <c r="X89" s="135">
        <v>23235</v>
      </c>
      <c r="Y89" s="136">
        <v>24147</v>
      </c>
      <c r="Z89" s="135">
        <v>24219</v>
      </c>
      <c r="AA89" s="136">
        <v>23042</v>
      </c>
      <c r="AB89" s="135">
        <v>22886</v>
      </c>
      <c r="AC89" s="136">
        <v>25170</v>
      </c>
      <c r="AD89" s="135">
        <v>26511</v>
      </c>
      <c r="AE89" s="137">
        <v>26698</v>
      </c>
      <c r="AF89" s="138">
        <v>26440</v>
      </c>
    </row>
    <row r="90" spans="2:32">
      <c r="B90" s="114">
        <v>52</v>
      </c>
      <c r="C90" s="115">
        <v>52</v>
      </c>
      <c r="D90" s="116">
        <v>3</v>
      </c>
      <c r="E90" s="117">
        <v>1</v>
      </c>
      <c r="F90" s="118">
        <v>3</v>
      </c>
      <c r="G90" s="119" t="s">
        <v>485</v>
      </c>
      <c r="H90" s="120">
        <v>1</v>
      </c>
      <c r="I90" s="115">
        <v>3</v>
      </c>
      <c r="J90" s="116" t="s">
        <v>485</v>
      </c>
      <c r="K90" s="121">
        <v>4</v>
      </c>
      <c r="L90" s="108"/>
      <c r="M90" s="122">
        <v>15372</v>
      </c>
      <c r="N90" s="123">
        <v>16466</v>
      </c>
      <c r="O90" s="124">
        <v>16931</v>
      </c>
      <c r="P90" s="123">
        <v>16607</v>
      </c>
      <c r="Q90" s="124">
        <v>16536</v>
      </c>
      <c r="R90" s="123">
        <v>18837</v>
      </c>
      <c r="S90" s="124">
        <v>19629</v>
      </c>
      <c r="T90" s="123">
        <v>20125</v>
      </c>
      <c r="U90" s="124">
        <v>20455</v>
      </c>
      <c r="V90" s="123">
        <v>19443</v>
      </c>
      <c r="W90" s="124">
        <v>21476</v>
      </c>
      <c r="X90" s="123">
        <v>22776</v>
      </c>
      <c r="Y90" s="124">
        <v>23615</v>
      </c>
      <c r="Z90" s="123">
        <v>23594</v>
      </c>
      <c r="AA90" s="124">
        <v>22451</v>
      </c>
      <c r="AB90" s="123">
        <v>22269</v>
      </c>
      <c r="AC90" s="124">
        <v>24475</v>
      </c>
      <c r="AD90" s="123">
        <v>25748</v>
      </c>
      <c r="AE90" s="125">
        <v>25843</v>
      </c>
      <c r="AF90" s="126">
        <v>25632</v>
      </c>
    </row>
    <row r="91" spans="2:32">
      <c r="B91" s="127">
        <v>53</v>
      </c>
      <c r="C91" s="128">
        <v>53</v>
      </c>
      <c r="D91" s="129">
        <v>3</v>
      </c>
      <c r="E91" s="130">
        <v>1</v>
      </c>
      <c r="F91" s="131">
        <v>3</v>
      </c>
      <c r="G91" s="132" t="s">
        <v>485</v>
      </c>
      <c r="H91" s="133">
        <v>1</v>
      </c>
      <c r="I91" s="128">
        <v>3</v>
      </c>
      <c r="J91" s="129" t="s">
        <v>485</v>
      </c>
      <c r="K91" s="134">
        <v>5</v>
      </c>
      <c r="L91" s="108"/>
      <c r="M91" s="81">
        <v>15453</v>
      </c>
      <c r="N91" s="135">
        <v>16478</v>
      </c>
      <c r="O91" s="136">
        <v>16866</v>
      </c>
      <c r="P91" s="135">
        <v>16518</v>
      </c>
      <c r="Q91" s="136">
        <v>16410</v>
      </c>
      <c r="R91" s="135">
        <v>18806</v>
      </c>
      <c r="S91" s="136">
        <v>19596</v>
      </c>
      <c r="T91" s="135">
        <v>19914</v>
      </c>
      <c r="U91" s="136">
        <v>20122</v>
      </c>
      <c r="V91" s="135">
        <v>19131</v>
      </c>
      <c r="W91" s="136">
        <v>21161</v>
      </c>
      <c r="X91" s="135">
        <v>22340</v>
      </c>
      <c r="Y91" s="136">
        <v>23047</v>
      </c>
      <c r="Z91" s="135">
        <v>22875</v>
      </c>
      <c r="AA91" s="136">
        <v>21744</v>
      </c>
      <c r="AB91" s="135">
        <v>21584</v>
      </c>
      <c r="AC91" s="136">
        <v>23861</v>
      </c>
      <c r="AD91" s="135">
        <v>24910</v>
      </c>
      <c r="AE91" s="137">
        <v>24965</v>
      </c>
      <c r="AF91" s="138">
        <v>24690</v>
      </c>
    </row>
    <row r="92" spans="2:32">
      <c r="B92" s="114">
        <v>54</v>
      </c>
      <c r="C92" s="115">
        <v>54</v>
      </c>
      <c r="D92" s="116">
        <v>3</v>
      </c>
      <c r="E92" s="117">
        <v>1</v>
      </c>
      <c r="F92" s="118">
        <v>3</v>
      </c>
      <c r="G92" s="119" t="s">
        <v>485</v>
      </c>
      <c r="H92" s="120">
        <v>1</v>
      </c>
      <c r="I92" s="115">
        <v>3</v>
      </c>
      <c r="J92" s="116" t="s">
        <v>485</v>
      </c>
      <c r="K92" s="121">
        <v>6</v>
      </c>
      <c r="L92" s="108"/>
      <c r="M92" s="122">
        <v>15941</v>
      </c>
      <c r="N92" s="123">
        <v>16825</v>
      </c>
      <c r="O92" s="124">
        <v>17004</v>
      </c>
      <c r="P92" s="123">
        <v>16548</v>
      </c>
      <c r="Q92" s="124">
        <v>16463</v>
      </c>
      <c r="R92" s="123">
        <v>19155</v>
      </c>
      <c r="S92" s="124">
        <v>19901</v>
      </c>
      <c r="T92" s="123">
        <v>19994</v>
      </c>
      <c r="U92" s="124">
        <v>19881</v>
      </c>
      <c r="V92" s="123">
        <v>18966</v>
      </c>
      <c r="W92" s="124">
        <v>21104</v>
      </c>
      <c r="X92" s="123">
        <v>22250</v>
      </c>
      <c r="Y92" s="124">
        <v>22765</v>
      </c>
      <c r="Z92" s="123">
        <v>22193</v>
      </c>
      <c r="AA92" s="124">
        <v>21072</v>
      </c>
      <c r="AB92" s="123">
        <v>21072</v>
      </c>
      <c r="AC92" s="124">
        <v>23482</v>
      </c>
      <c r="AD92" s="123">
        <v>24379</v>
      </c>
      <c r="AE92" s="125">
        <v>24309</v>
      </c>
      <c r="AF92" s="126">
        <v>23799</v>
      </c>
    </row>
    <row r="93" spans="2:32">
      <c r="B93" s="127">
        <v>55</v>
      </c>
      <c r="C93" s="128">
        <v>55</v>
      </c>
      <c r="D93" s="129">
        <v>3</v>
      </c>
      <c r="E93" s="130">
        <v>1</v>
      </c>
      <c r="F93" s="131">
        <v>3</v>
      </c>
      <c r="G93" s="132" t="s">
        <v>485</v>
      </c>
      <c r="H93" s="133">
        <v>1</v>
      </c>
      <c r="I93" s="128">
        <v>3</v>
      </c>
      <c r="J93" s="129" t="s">
        <v>485</v>
      </c>
      <c r="K93" s="134">
        <v>7</v>
      </c>
      <c r="L93" s="108"/>
      <c r="M93" s="81">
        <v>17067</v>
      </c>
      <c r="N93" s="135">
        <v>17757</v>
      </c>
      <c r="O93" s="136">
        <v>17472</v>
      </c>
      <c r="P93" s="135">
        <v>16923</v>
      </c>
      <c r="Q93" s="136">
        <v>16759</v>
      </c>
      <c r="R93" s="135">
        <v>20150</v>
      </c>
      <c r="S93" s="136">
        <v>20922</v>
      </c>
      <c r="T93" s="135">
        <v>20807</v>
      </c>
      <c r="U93" s="136">
        <v>20057</v>
      </c>
      <c r="V93" s="135">
        <v>19034</v>
      </c>
      <c r="W93" s="136">
        <v>21576</v>
      </c>
      <c r="X93" s="135">
        <v>22861</v>
      </c>
      <c r="Y93" s="136">
        <v>23381</v>
      </c>
      <c r="Z93" s="135">
        <v>22064</v>
      </c>
      <c r="AA93" s="136">
        <v>20991</v>
      </c>
      <c r="AB93" s="135">
        <v>20957</v>
      </c>
      <c r="AC93" s="136">
        <v>23568</v>
      </c>
      <c r="AD93" s="135">
        <v>24874</v>
      </c>
      <c r="AE93" s="137">
        <v>24508</v>
      </c>
      <c r="AF93" s="138">
        <v>23534</v>
      </c>
    </row>
    <row r="94" spans="2:32">
      <c r="B94" s="114">
        <v>56</v>
      </c>
      <c r="C94" s="115">
        <v>56</v>
      </c>
      <c r="D94" s="116">
        <v>3</v>
      </c>
      <c r="E94" s="117">
        <v>1</v>
      </c>
      <c r="F94" s="118">
        <v>3</v>
      </c>
      <c r="G94" s="119" t="s">
        <v>485</v>
      </c>
      <c r="H94" s="120">
        <v>1</v>
      </c>
      <c r="I94" s="115">
        <v>3</v>
      </c>
      <c r="J94" s="116" t="s">
        <v>485</v>
      </c>
      <c r="K94" s="121">
        <v>8</v>
      </c>
      <c r="L94" s="108"/>
      <c r="M94" s="122">
        <v>18420</v>
      </c>
      <c r="N94" s="123">
        <v>19015</v>
      </c>
      <c r="O94" s="124">
        <v>18333</v>
      </c>
      <c r="P94" s="123">
        <v>17553</v>
      </c>
      <c r="Q94" s="124">
        <v>17228</v>
      </c>
      <c r="R94" s="123">
        <v>21500</v>
      </c>
      <c r="S94" s="124">
        <v>22345</v>
      </c>
      <c r="T94" s="123">
        <v>22094</v>
      </c>
      <c r="U94" s="124">
        <v>20921</v>
      </c>
      <c r="V94" s="123">
        <v>19439</v>
      </c>
      <c r="W94" s="124">
        <v>22641</v>
      </c>
      <c r="X94" s="123">
        <v>23977</v>
      </c>
      <c r="Y94" s="124">
        <v>24592</v>
      </c>
      <c r="Z94" s="123">
        <v>22753</v>
      </c>
      <c r="AA94" s="124">
        <v>21510</v>
      </c>
      <c r="AB94" s="123">
        <v>21254</v>
      </c>
      <c r="AC94" s="124">
        <v>24352</v>
      </c>
      <c r="AD94" s="123">
        <v>25951</v>
      </c>
      <c r="AE94" s="125">
        <v>25468</v>
      </c>
      <c r="AF94" s="126">
        <v>24165</v>
      </c>
    </row>
    <row r="95" spans="2:32">
      <c r="B95" s="127">
        <v>57</v>
      </c>
      <c r="C95" s="128">
        <v>57</v>
      </c>
      <c r="D95" s="129">
        <v>3</v>
      </c>
      <c r="E95" s="130">
        <v>1</v>
      </c>
      <c r="F95" s="131">
        <v>3</v>
      </c>
      <c r="G95" s="132" t="s">
        <v>485</v>
      </c>
      <c r="H95" s="133">
        <v>1</v>
      </c>
      <c r="I95" s="128">
        <v>3</v>
      </c>
      <c r="J95" s="129" t="s">
        <v>485</v>
      </c>
      <c r="K95" s="134">
        <v>9</v>
      </c>
      <c r="L95" s="108"/>
      <c r="M95" s="81">
        <v>18797</v>
      </c>
      <c r="N95" s="135">
        <v>19454</v>
      </c>
      <c r="O95" s="136">
        <v>18942</v>
      </c>
      <c r="P95" s="135">
        <v>18133</v>
      </c>
      <c r="Q95" s="136">
        <v>17519</v>
      </c>
      <c r="R95" s="135">
        <v>21868</v>
      </c>
      <c r="S95" s="136">
        <v>22705</v>
      </c>
      <c r="T95" s="135">
        <v>22531</v>
      </c>
      <c r="U95" s="136">
        <v>21584</v>
      </c>
      <c r="V95" s="135">
        <v>19735</v>
      </c>
      <c r="W95" s="136">
        <v>23099</v>
      </c>
      <c r="X95" s="135">
        <v>24207</v>
      </c>
      <c r="Y95" s="136">
        <v>24854</v>
      </c>
      <c r="Z95" s="135">
        <v>23240</v>
      </c>
      <c r="AA95" s="136">
        <v>22048</v>
      </c>
      <c r="AB95" s="135">
        <v>21449</v>
      </c>
      <c r="AC95" s="136">
        <v>24709</v>
      </c>
      <c r="AD95" s="135">
        <v>26220</v>
      </c>
      <c r="AE95" s="137">
        <v>25771</v>
      </c>
      <c r="AF95" s="138">
        <v>24617</v>
      </c>
    </row>
    <row r="96" spans="2:32">
      <c r="B96" s="114">
        <v>58</v>
      </c>
      <c r="C96" s="115">
        <v>58</v>
      </c>
      <c r="D96" s="116">
        <v>3</v>
      </c>
      <c r="E96" s="117">
        <v>1</v>
      </c>
      <c r="F96" s="118">
        <v>3</v>
      </c>
      <c r="G96" s="119" t="s">
        <v>485</v>
      </c>
      <c r="H96" s="120">
        <v>1</v>
      </c>
      <c r="I96" s="115">
        <v>3</v>
      </c>
      <c r="J96" s="116" t="s">
        <v>485</v>
      </c>
      <c r="K96" s="121">
        <v>10</v>
      </c>
      <c r="L96" s="108"/>
      <c r="M96" s="122">
        <v>18859</v>
      </c>
      <c r="N96" s="123">
        <v>19560</v>
      </c>
      <c r="O96" s="124">
        <v>19367</v>
      </c>
      <c r="P96" s="123">
        <v>18631</v>
      </c>
      <c r="Q96" s="124">
        <v>17968</v>
      </c>
      <c r="R96" s="123">
        <v>21941</v>
      </c>
      <c r="S96" s="124">
        <v>22760</v>
      </c>
      <c r="T96" s="123">
        <v>22657</v>
      </c>
      <c r="U96" s="124">
        <v>22062</v>
      </c>
      <c r="V96" s="123">
        <v>20243</v>
      </c>
      <c r="W96" s="124">
        <v>23522</v>
      </c>
      <c r="X96" s="123">
        <v>24364</v>
      </c>
      <c r="Y96" s="124">
        <v>24913</v>
      </c>
      <c r="Z96" s="123">
        <v>23701</v>
      </c>
      <c r="AA96" s="124">
        <v>22648</v>
      </c>
      <c r="AB96" s="123">
        <v>21998</v>
      </c>
      <c r="AC96" s="124">
        <v>25150</v>
      </c>
      <c r="AD96" s="123">
        <v>26364</v>
      </c>
      <c r="AE96" s="125">
        <v>25954</v>
      </c>
      <c r="AF96" s="126">
        <v>25129</v>
      </c>
    </row>
    <row r="97" spans="2:32">
      <c r="B97" s="127">
        <v>59</v>
      </c>
      <c r="C97" s="128">
        <v>59</v>
      </c>
      <c r="D97" s="129">
        <v>3</v>
      </c>
      <c r="E97" s="130">
        <v>1</v>
      </c>
      <c r="F97" s="131">
        <v>3</v>
      </c>
      <c r="G97" s="132" t="s">
        <v>485</v>
      </c>
      <c r="H97" s="133">
        <v>1</v>
      </c>
      <c r="I97" s="128">
        <v>3</v>
      </c>
      <c r="J97" s="129" t="s">
        <v>485</v>
      </c>
      <c r="K97" s="134">
        <v>11</v>
      </c>
      <c r="L97" s="108"/>
      <c r="M97" s="81">
        <v>18821</v>
      </c>
      <c r="N97" s="135">
        <v>19692</v>
      </c>
      <c r="O97" s="136">
        <v>19432</v>
      </c>
      <c r="P97" s="135">
        <v>18913</v>
      </c>
      <c r="Q97" s="136">
        <v>18410</v>
      </c>
      <c r="R97" s="135">
        <v>21873</v>
      </c>
      <c r="S97" s="136">
        <v>22878</v>
      </c>
      <c r="T97" s="135">
        <v>22808</v>
      </c>
      <c r="U97" s="136">
        <v>22148</v>
      </c>
      <c r="V97" s="135">
        <v>20729</v>
      </c>
      <c r="W97" s="136">
        <v>23846</v>
      </c>
      <c r="X97" s="135">
        <v>24313</v>
      </c>
      <c r="Y97" s="136">
        <v>24637</v>
      </c>
      <c r="Z97" s="135">
        <v>23355</v>
      </c>
      <c r="AA97" s="136">
        <v>23015</v>
      </c>
      <c r="AB97" s="135">
        <v>22521</v>
      </c>
      <c r="AC97" s="136">
        <v>25082</v>
      </c>
      <c r="AD97" s="135">
        <v>26147</v>
      </c>
      <c r="AE97" s="137">
        <v>25753</v>
      </c>
      <c r="AF97" s="138">
        <v>24824</v>
      </c>
    </row>
    <row r="98" spans="2:32">
      <c r="B98" s="114">
        <v>60</v>
      </c>
      <c r="C98" s="115">
        <v>60</v>
      </c>
      <c r="D98" s="116">
        <v>3</v>
      </c>
      <c r="E98" s="117">
        <v>1</v>
      </c>
      <c r="F98" s="118">
        <v>3</v>
      </c>
      <c r="G98" s="119" t="s">
        <v>485</v>
      </c>
      <c r="H98" s="120">
        <v>1</v>
      </c>
      <c r="I98" s="115">
        <v>3</v>
      </c>
      <c r="J98" s="116" t="s">
        <v>485</v>
      </c>
      <c r="K98" s="121">
        <v>12</v>
      </c>
      <c r="L98" s="108"/>
      <c r="M98" s="122">
        <v>18835</v>
      </c>
      <c r="N98" s="123">
        <v>19766</v>
      </c>
      <c r="O98" s="124">
        <v>19445</v>
      </c>
      <c r="P98" s="123">
        <v>19066</v>
      </c>
      <c r="Q98" s="124">
        <v>18672</v>
      </c>
      <c r="R98" s="123">
        <v>21746</v>
      </c>
      <c r="S98" s="124">
        <v>22889</v>
      </c>
      <c r="T98" s="123">
        <v>22778</v>
      </c>
      <c r="U98" s="124">
        <v>22030</v>
      </c>
      <c r="V98" s="123">
        <v>20904</v>
      </c>
      <c r="W98" s="124">
        <v>23699</v>
      </c>
      <c r="X98" s="123">
        <v>24090</v>
      </c>
      <c r="Y98" s="124">
        <v>24235</v>
      </c>
      <c r="Z98" s="123">
        <v>22934</v>
      </c>
      <c r="AA98" s="124">
        <v>23075</v>
      </c>
      <c r="AB98" s="123">
        <v>22689</v>
      </c>
      <c r="AC98" s="124">
        <v>24555</v>
      </c>
      <c r="AD98" s="123">
        <v>25744</v>
      </c>
      <c r="AE98" s="125">
        <v>25338</v>
      </c>
      <c r="AF98" s="126">
        <v>24401</v>
      </c>
    </row>
    <row r="99" spans="2:32">
      <c r="B99" s="127">
        <v>61</v>
      </c>
      <c r="C99" s="128">
        <v>61</v>
      </c>
      <c r="D99" s="129">
        <v>3</v>
      </c>
      <c r="E99" s="130">
        <v>1</v>
      </c>
      <c r="F99" s="131">
        <v>3</v>
      </c>
      <c r="G99" s="132" t="s">
        <v>485</v>
      </c>
      <c r="H99" s="133">
        <v>1</v>
      </c>
      <c r="I99" s="128">
        <v>3</v>
      </c>
      <c r="J99" s="129" t="s">
        <v>485</v>
      </c>
      <c r="K99" s="134">
        <v>13</v>
      </c>
      <c r="L99" s="108"/>
      <c r="M99" s="81">
        <v>18702</v>
      </c>
      <c r="N99" s="135">
        <v>19659</v>
      </c>
      <c r="O99" s="136">
        <v>19328</v>
      </c>
      <c r="P99" s="135">
        <v>19069</v>
      </c>
      <c r="Q99" s="136">
        <v>18804</v>
      </c>
      <c r="R99" s="135">
        <v>21587</v>
      </c>
      <c r="S99" s="136">
        <v>22695</v>
      </c>
      <c r="T99" s="135">
        <v>22678</v>
      </c>
      <c r="U99" s="136">
        <v>21853</v>
      </c>
      <c r="V99" s="135">
        <v>20996</v>
      </c>
      <c r="W99" s="136">
        <v>23585</v>
      </c>
      <c r="X99" s="135">
        <v>23895</v>
      </c>
      <c r="Y99" s="136">
        <v>23856</v>
      </c>
      <c r="Z99" s="135">
        <v>22488</v>
      </c>
      <c r="AA99" s="136">
        <v>23038</v>
      </c>
      <c r="AB99" s="135">
        <v>22745</v>
      </c>
      <c r="AC99" s="136">
        <v>24263</v>
      </c>
      <c r="AD99" s="135">
        <v>25313</v>
      </c>
      <c r="AE99" s="137">
        <v>25063</v>
      </c>
      <c r="AF99" s="138">
        <v>23925</v>
      </c>
    </row>
    <row r="100" spans="2:32">
      <c r="B100" s="114">
        <v>62</v>
      </c>
      <c r="C100" s="115">
        <v>62</v>
      </c>
      <c r="D100" s="116">
        <v>3</v>
      </c>
      <c r="E100" s="117">
        <v>1</v>
      </c>
      <c r="F100" s="118">
        <v>3</v>
      </c>
      <c r="G100" s="119" t="s">
        <v>485</v>
      </c>
      <c r="H100" s="120">
        <v>1</v>
      </c>
      <c r="I100" s="115">
        <v>3</v>
      </c>
      <c r="J100" s="116" t="s">
        <v>485</v>
      </c>
      <c r="K100" s="121">
        <v>14</v>
      </c>
      <c r="L100" s="108"/>
      <c r="M100" s="122">
        <v>18766</v>
      </c>
      <c r="N100" s="123">
        <v>19650</v>
      </c>
      <c r="O100" s="124">
        <v>19203</v>
      </c>
      <c r="P100" s="123">
        <v>19102</v>
      </c>
      <c r="Q100" s="124">
        <v>18892</v>
      </c>
      <c r="R100" s="123">
        <v>21643</v>
      </c>
      <c r="S100" s="124">
        <v>22695</v>
      </c>
      <c r="T100" s="123">
        <v>22712</v>
      </c>
      <c r="U100" s="124">
        <v>21745</v>
      </c>
      <c r="V100" s="123">
        <v>21079</v>
      </c>
      <c r="W100" s="124">
        <v>23503</v>
      </c>
      <c r="X100" s="123">
        <v>23917</v>
      </c>
      <c r="Y100" s="124">
        <v>23582</v>
      </c>
      <c r="Z100" s="123">
        <v>22110</v>
      </c>
      <c r="AA100" s="124">
        <v>23052</v>
      </c>
      <c r="AB100" s="123">
        <v>22767</v>
      </c>
      <c r="AC100" s="124">
        <v>23868</v>
      </c>
      <c r="AD100" s="123">
        <v>24980</v>
      </c>
      <c r="AE100" s="125">
        <v>24771</v>
      </c>
      <c r="AF100" s="126">
        <v>23510</v>
      </c>
    </row>
    <row r="101" spans="2:32">
      <c r="B101" s="127">
        <v>63</v>
      </c>
      <c r="C101" s="128">
        <v>63</v>
      </c>
      <c r="D101" s="129">
        <v>3</v>
      </c>
      <c r="E101" s="130">
        <v>1</v>
      </c>
      <c r="F101" s="131">
        <v>3</v>
      </c>
      <c r="G101" s="132" t="s">
        <v>485</v>
      </c>
      <c r="H101" s="133">
        <v>1</v>
      </c>
      <c r="I101" s="128">
        <v>3</v>
      </c>
      <c r="J101" s="129" t="s">
        <v>485</v>
      </c>
      <c r="K101" s="134">
        <v>15</v>
      </c>
      <c r="L101" s="108"/>
      <c r="M101" s="81">
        <v>18727</v>
      </c>
      <c r="N101" s="135">
        <v>19365</v>
      </c>
      <c r="O101" s="136">
        <v>19037</v>
      </c>
      <c r="P101" s="135">
        <v>18958</v>
      </c>
      <c r="Q101" s="136">
        <v>18750</v>
      </c>
      <c r="R101" s="135">
        <v>21549</v>
      </c>
      <c r="S101" s="136">
        <v>22408</v>
      </c>
      <c r="T101" s="135">
        <v>22262</v>
      </c>
      <c r="U101" s="136">
        <v>21411</v>
      </c>
      <c r="V101" s="135">
        <v>20800</v>
      </c>
      <c r="W101" s="136">
        <v>23170</v>
      </c>
      <c r="X101" s="135">
        <v>23761</v>
      </c>
      <c r="Y101" s="136">
        <v>23517</v>
      </c>
      <c r="Z101" s="135">
        <v>22008</v>
      </c>
      <c r="AA101" s="136">
        <v>22731</v>
      </c>
      <c r="AB101" s="135">
        <v>22441</v>
      </c>
      <c r="AC101" s="136">
        <v>23805</v>
      </c>
      <c r="AD101" s="135">
        <v>24856</v>
      </c>
      <c r="AE101" s="137">
        <v>24410</v>
      </c>
      <c r="AF101" s="138">
        <v>23381</v>
      </c>
    </row>
    <row r="102" spans="2:32">
      <c r="B102" s="114">
        <v>64</v>
      </c>
      <c r="C102" s="115">
        <v>64</v>
      </c>
      <c r="D102" s="116">
        <v>3</v>
      </c>
      <c r="E102" s="117">
        <v>1</v>
      </c>
      <c r="F102" s="118">
        <v>3</v>
      </c>
      <c r="G102" s="119" t="s">
        <v>485</v>
      </c>
      <c r="H102" s="120">
        <v>1</v>
      </c>
      <c r="I102" s="115">
        <v>3</v>
      </c>
      <c r="J102" s="116" t="s">
        <v>485</v>
      </c>
      <c r="K102" s="121">
        <v>16</v>
      </c>
      <c r="L102" s="108"/>
      <c r="M102" s="122">
        <v>19048</v>
      </c>
      <c r="N102" s="123">
        <v>19332</v>
      </c>
      <c r="O102" s="124">
        <v>19244</v>
      </c>
      <c r="P102" s="123">
        <v>19220</v>
      </c>
      <c r="Q102" s="124">
        <v>18865</v>
      </c>
      <c r="R102" s="123">
        <v>21822</v>
      </c>
      <c r="S102" s="124">
        <v>22133</v>
      </c>
      <c r="T102" s="123">
        <v>21945</v>
      </c>
      <c r="U102" s="124">
        <v>21351</v>
      </c>
      <c r="V102" s="123">
        <v>20702</v>
      </c>
      <c r="W102" s="124">
        <v>23271</v>
      </c>
      <c r="X102" s="123">
        <v>23922</v>
      </c>
      <c r="Y102" s="124">
        <v>23673</v>
      </c>
      <c r="Z102" s="123">
        <v>22331</v>
      </c>
      <c r="AA102" s="124">
        <v>22690</v>
      </c>
      <c r="AB102" s="123">
        <v>22266</v>
      </c>
      <c r="AC102" s="124">
        <v>24492</v>
      </c>
      <c r="AD102" s="123">
        <v>24899</v>
      </c>
      <c r="AE102" s="125">
        <v>24559</v>
      </c>
      <c r="AF102" s="126">
        <v>23663</v>
      </c>
    </row>
    <row r="103" spans="2:32">
      <c r="B103" s="127">
        <v>65</v>
      </c>
      <c r="C103" s="128">
        <v>65</v>
      </c>
      <c r="D103" s="129">
        <v>3</v>
      </c>
      <c r="E103" s="130">
        <v>1</v>
      </c>
      <c r="F103" s="131">
        <v>3</v>
      </c>
      <c r="G103" s="132" t="s">
        <v>485</v>
      </c>
      <c r="H103" s="133">
        <v>1</v>
      </c>
      <c r="I103" s="128">
        <v>3</v>
      </c>
      <c r="J103" s="129" t="s">
        <v>485</v>
      </c>
      <c r="K103" s="134">
        <v>17</v>
      </c>
      <c r="L103" s="108"/>
      <c r="M103" s="81">
        <v>19749</v>
      </c>
      <c r="N103" s="135">
        <v>19820</v>
      </c>
      <c r="O103" s="136">
        <v>19939</v>
      </c>
      <c r="P103" s="135">
        <v>19991</v>
      </c>
      <c r="Q103" s="136">
        <v>19498</v>
      </c>
      <c r="R103" s="135">
        <v>22442</v>
      </c>
      <c r="S103" s="136">
        <v>22498</v>
      </c>
      <c r="T103" s="135">
        <v>22300</v>
      </c>
      <c r="U103" s="136">
        <v>21919</v>
      </c>
      <c r="V103" s="135">
        <v>21151</v>
      </c>
      <c r="W103" s="136">
        <v>23709</v>
      </c>
      <c r="X103" s="135">
        <v>24493</v>
      </c>
      <c r="Y103" s="136">
        <v>24499</v>
      </c>
      <c r="Z103" s="135">
        <v>23274</v>
      </c>
      <c r="AA103" s="136">
        <v>23460</v>
      </c>
      <c r="AB103" s="135">
        <v>22849</v>
      </c>
      <c r="AC103" s="136">
        <v>25285</v>
      </c>
      <c r="AD103" s="135">
        <v>25467</v>
      </c>
      <c r="AE103" s="137">
        <v>25308</v>
      </c>
      <c r="AF103" s="138">
        <v>24626</v>
      </c>
    </row>
    <row r="104" spans="2:32">
      <c r="B104" s="114">
        <v>66</v>
      </c>
      <c r="C104" s="115">
        <v>66</v>
      </c>
      <c r="D104" s="116">
        <v>3</v>
      </c>
      <c r="E104" s="117">
        <v>1</v>
      </c>
      <c r="F104" s="118">
        <v>3</v>
      </c>
      <c r="G104" s="119" t="s">
        <v>485</v>
      </c>
      <c r="H104" s="120">
        <v>1</v>
      </c>
      <c r="I104" s="115">
        <v>3</v>
      </c>
      <c r="J104" s="116" t="s">
        <v>485</v>
      </c>
      <c r="K104" s="121">
        <v>18</v>
      </c>
      <c r="L104" s="108"/>
      <c r="M104" s="122">
        <v>20594</v>
      </c>
      <c r="N104" s="123">
        <v>20686</v>
      </c>
      <c r="O104" s="124">
        <v>20942</v>
      </c>
      <c r="P104" s="123">
        <v>21244</v>
      </c>
      <c r="Q104" s="124">
        <v>20562</v>
      </c>
      <c r="R104" s="123">
        <v>23187</v>
      </c>
      <c r="S104" s="124">
        <v>23658</v>
      </c>
      <c r="T104" s="123">
        <v>23178</v>
      </c>
      <c r="U104" s="124">
        <v>23013</v>
      </c>
      <c r="V104" s="123">
        <v>22205</v>
      </c>
      <c r="W104" s="124">
        <v>24412</v>
      </c>
      <c r="X104" s="123">
        <v>25263</v>
      </c>
      <c r="Y104" s="124">
        <v>25819</v>
      </c>
      <c r="Z104" s="123">
        <v>24820</v>
      </c>
      <c r="AA104" s="124">
        <v>24925</v>
      </c>
      <c r="AB104" s="123">
        <v>24075</v>
      </c>
      <c r="AC104" s="124">
        <v>26162</v>
      </c>
      <c r="AD104" s="123">
        <v>26637</v>
      </c>
      <c r="AE104" s="125">
        <v>26684</v>
      </c>
      <c r="AF104" s="126">
        <v>26253</v>
      </c>
    </row>
    <row r="105" spans="2:32">
      <c r="B105" s="127">
        <v>67</v>
      </c>
      <c r="C105" s="128">
        <v>67</v>
      </c>
      <c r="D105" s="129">
        <v>3</v>
      </c>
      <c r="E105" s="130">
        <v>1</v>
      </c>
      <c r="F105" s="131">
        <v>3</v>
      </c>
      <c r="G105" s="132" t="s">
        <v>485</v>
      </c>
      <c r="H105" s="133">
        <v>1</v>
      </c>
      <c r="I105" s="128">
        <v>3</v>
      </c>
      <c r="J105" s="129" t="s">
        <v>485</v>
      </c>
      <c r="K105" s="134">
        <v>19</v>
      </c>
      <c r="L105" s="108"/>
      <c r="M105" s="81">
        <v>20378</v>
      </c>
      <c r="N105" s="135">
        <v>20500</v>
      </c>
      <c r="O105" s="136">
        <v>20740</v>
      </c>
      <c r="P105" s="135">
        <v>21255</v>
      </c>
      <c r="Q105" s="136">
        <v>20341</v>
      </c>
      <c r="R105" s="135">
        <v>23005</v>
      </c>
      <c r="S105" s="136">
        <v>23848</v>
      </c>
      <c r="T105" s="135">
        <v>23048</v>
      </c>
      <c r="U105" s="136">
        <v>22994</v>
      </c>
      <c r="V105" s="135">
        <v>22195</v>
      </c>
      <c r="W105" s="136">
        <v>24459</v>
      </c>
      <c r="X105" s="135">
        <v>25429</v>
      </c>
      <c r="Y105" s="136">
        <v>26407</v>
      </c>
      <c r="Z105" s="135">
        <v>25079</v>
      </c>
      <c r="AA105" s="136">
        <v>25396</v>
      </c>
      <c r="AB105" s="135">
        <v>24401</v>
      </c>
      <c r="AC105" s="136">
        <v>26624</v>
      </c>
      <c r="AD105" s="135">
        <v>27266</v>
      </c>
      <c r="AE105" s="137">
        <v>27329</v>
      </c>
      <c r="AF105" s="138">
        <v>26671</v>
      </c>
    </row>
    <row r="106" spans="2:32">
      <c r="B106" s="114">
        <v>68</v>
      </c>
      <c r="C106" s="115">
        <v>68</v>
      </c>
      <c r="D106" s="116">
        <v>3</v>
      </c>
      <c r="E106" s="117">
        <v>1</v>
      </c>
      <c r="F106" s="118">
        <v>3</v>
      </c>
      <c r="G106" s="119" t="s">
        <v>485</v>
      </c>
      <c r="H106" s="120">
        <v>1</v>
      </c>
      <c r="I106" s="115">
        <v>3</v>
      </c>
      <c r="J106" s="116" t="s">
        <v>485</v>
      </c>
      <c r="K106" s="121">
        <v>20</v>
      </c>
      <c r="L106" s="108"/>
      <c r="M106" s="122">
        <v>20027</v>
      </c>
      <c r="N106" s="123">
        <v>20142</v>
      </c>
      <c r="O106" s="124">
        <v>20281</v>
      </c>
      <c r="P106" s="123">
        <v>20942</v>
      </c>
      <c r="Q106" s="124">
        <v>20254</v>
      </c>
      <c r="R106" s="123">
        <v>22859</v>
      </c>
      <c r="S106" s="124">
        <v>23830</v>
      </c>
      <c r="T106" s="123">
        <v>22945</v>
      </c>
      <c r="U106" s="124">
        <v>22680</v>
      </c>
      <c r="V106" s="123">
        <v>22300</v>
      </c>
      <c r="W106" s="124">
        <v>24745</v>
      </c>
      <c r="X106" s="123">
        <v>25818</v>
      </c>
      <c r="Y106" s="124">
        <v>26906</v>
      </c>
      <c r="Z106" s="123">
        <v>25278</v>
      </c>
      <c r="AA106" s="124">
        <v>25563</v>
      </c>
      <c r="AB106" s="123">
        <v>24851</v>
      </c>
      <c r="AC106" s="124">
        <v>27339</v>
      </c>
      <c r="AD106" s="123">
        <v>28056</v>
      </c>
      <c r="AE106" s="125">
        <v>28035</v>
      </c>
      <c r="AF106" s="126">
        <v>27049</v>
      </c>
    </row>
    <row r="107" spans="2:32">
      <c r="B107" s="127">
        <v>69</v>
      </c>
      <c r="C107" s="128">
        <v>69</v>
      </c>
      <c r="D107" s="129">
        <v>3</v>
      </c>
      <c r="E107" s="130">
        <v>1</v>
      </c>
      <c r="F107" s="131">
        <v>3</v>
      </c>
      <c r="G107" s="132" t="s">
        <v>485</v>
      </c>
      <c r="H107" s="133">
        <v>1</v>
      </c>
      <c r="I107" s="128">
        <v>3</v>
      </c>
      <c r="J107" s="129" t="s">
        <v>485</v>
      </c>
      <c r="K107" s="134">
        <v>21</v>
      </c>
      <c r="L107" s="108"/>
      <c r="M107" s="81">
        <v>19651</v>
      </c>
      <c r="N107" s="135">
        <v>19819</v>
      </c>
      <c r="O107" s="136">
        <v>19949</v>
      </c>
      <c r="P107" s="135">
        <v>20670</v>
      </c>
      <c r="Q107" s="136">
        <v>20107</v>
      </c>
      <c r="R107" s="135">
        <v>22615</v>
      </c>
      <c r="S107" s="136">
        <v>23846</v>
      </c>
      <c r="T107" s="135">
        <v>22878</v>
      </c>
      <c r="U107" s="136">
        <v>22670</v>
      </c>
      <c r="V107" s="135">
        <v>22433</v>
      </c>
      <c r="W107" s="136">
        <v>25054</v>
      </c>
      <c r="X107" s="135">
        <v>26121</v>
      </c>
      <c r="Y107" s="136">
        <v>27505</v>
      </c>
      <c r="Z107" s="135">
        <v>25754</v>
      </c>
      <c r="AA107" s="136">
        <v>25990</v>
      </c>
      <c r="AB107" s="135">
        <v>25405</v>
      </c>
      <c r="AC107" s="136">
        <v>28090</v>
      </c>
      <c r="AD107" s="135">
        <v>29049</v>
      </c>
      <c r="AE107" s="137">
        <v>28853</v>
      </c>
      <c r="AF107" s="138">
        <v>27771</v>
      </c>
    </row>
    <row r="108" spans="2:32">
      <c r="B108" s="114">
        <v>70</v>
      </c>
      <c r="C108" s="115">
        <v>70</v>
      </c>
      <c r="D108" s="116">
        <v>3</v>
      </c>
      <c r="E108" s="117">
        <v>1</v>
      </c>
      <c r="F108" s="118">
        <v>3</v>
      </c>
      <c r="G108" s="119" t="s">
        <v>485</v>
      </c>
      <c r="H108" s="120">
        <v>1</v>
      </c>
      <c r="I108" s="115">
        <v>3</v>
      </c>
      <c r="J108" s="116" t="s">
        <v>485</v>
      </c>
      <c r="K108" s="121">
        <v>22</v>
      </c>
      <c r="L108" s="108"/>
      <c r="M108" s="122">
        <v>18933</v>
      </c>
      <c r="N108" s="123">
        <v>19229</v>
      </c>
      <c r="O108" s="124">
        <v>19376</v>
      </c>
      <c r="P108" s="123">
        <v>20043</v>
      </c>
      <c r="Q108" s="124">
        <v>19577</v>
      </c>
      <c r="R108" s="123">
        <v>22066</v>
      </c>
      <c r="S108" s="124">
        <v>23170</v>
      </c>
      <c r="T108" s="123">
        <v>22448</v>
      </c>
      <c r="U108" s="124">
        <v>22318</v>
      </c>
      <c r="V108" s="123">
        <v>22102</v>
      </c>
      <c r="W108" s="124">
        <v>24797</v>
      </c>
      <c r="X108" s="123">
        <v>25946</v>
      </c>
      <c r="Y108" s="124">
        <v>27193</v>
      </c>
      <c r="Z108" s="123">
        <v>25686</v>
      </c>
      <c r="AA108" s="124">
        <v>25794</v>
      </c>
      <c r="AB108" s="123">
        <v>25294</v>
      </c>
      <c r="AC108" s="124">
        <v>28128</v>
      </c>
      <c r="AD108" s="123">
        <v>29196</v>
      </c>
      <c r="AE108" s="125">
        <v>28935</v>
      </c>
      <c r="AF108" s="126">
        <v>27862</v>
      </c>
    </row>
    <row r="109" spans="2:32">
      <c r="B109" s="127">
        <v>71</v>
      </c>
      <c r="C109" s="128">
        <v>71</v>
      </c>
      <c r="D109" s="129">
        <v>3</v>
      </c>
      <c r="E109" s="130">
        <v>1</v>
      </c>
      <c r="F109" s="131">
        <v>3</v>
      </c>
      <c r="G109" s="132" t="s">
        <v>485</v>
      </c>
      <c r="H109" s="133">
        <v>1</v>
      </c>
      <c r="I109" s="128">
        <v>3</v>
      </c>
      <c r="J109" s="129" t="s">
        <v>485</v>
      </c>
      <c r="K109" s="134">
        <v>23</v>
      </c>
      <c r="L109" s="108"/>
      <c r="M109" s="81">
        <v>17994</v>
      </c>
      <c r="N109" s="135">
        <v>18423</v>
      </c>
      <c r="O109" s="136">
        <v>18698</v>
      </c>
      <c r="P109" s="135">
        <v>19332</v>
      </c>
      <c r="Q109" s="136">
        <v>19008</v>
      </c>
      <c r="R109" s="135">
        <v>21295</v>
      </c>
      <c r="S109" s="136">
        <v>22331</v>
      </c>
      <c r="T109" s="135">
        <v>21830</v>
      </c>
      <c r="U109" s="136">
        <v>21837</v>
      </c>
      <c r="V109" s="135">
        <v>21673</v>
      </c>
      <c r="W109" s="136">
        <v>24158</v>
      </c>
      <c r="X109" s="135">
        <v>25409</v>
      </c>
      <c r="Y109" s="136">
        <v>26615</v>
      </c>
      <c r="Z109" s="135">
        <v>25347</v>
      </c>
      <c r="AA109" s="136">
        <v>25421</v>
      </c>
      <c r="AB109" s="135">
        <v>25006</v>
      </c>
      <c r="AC109" s="136">
        <v>27640</v>
      </c>
      <c r="AD109" s="135">
        <v>28941</v>
      </c>
      <c r="AE109" s="137">
        <v>28530</v>
      </c>
      <c r="AF109" s="138">
        <v>27610</v>
      </c>
    </row>
    <row r="110" spans="2:32">
      <c r="B110" s="114">
        <v>72</v>
      </c>
      <c r="C110" s="115">
        <v>72</v>
      </c>
      <c r="D110" s="116">
        <v>3</v>
      </c>
      <c r="E110" s="117">
        <v>1</v>
      </c>
      <c r="F110" s="118">
        <v>3</v>
      </c>
      <c r="G110" s="119" t="s">
        <v>485</v>
      </c>
      <c r="H110" s="120">
        <v>1</v>
      </c>
      <c r="I110" s="115">
        <v>3</v>
      </c>
      <c r="J110" s="116" t="s">
        <v>485</v>
      </c>
      <c r="K110" s="121">
        <v>24</v>
      </c>
      <c r="L110" s="108"/>
      <c r="M110" s="122">
        <v>16964</v>
      </c>
      <c r="N110" s="123">
        <v>17463</v>
      </c>
      <c r="O110" s="124">
        <v>17863</v>
      </c>
      <c r="P110" s="123">
        <v>18537</v>
      </c>
      <c r="Q110" s="124">
        <v>18313</v>
      </c>
      <c r="R110" s="123">
        <v>20458</v>
      </c>
      <c r="S110" s="124">
        <v>21387</v>
      </c>
      <c r="T110" s="123">
        <v>21149</v>
      </c>
      <c r="U110" s="124">
        <v>21302</v>
      </c>
      <c r="V110" s="123">
        <v>21189</v>
      </c>
      <c r="W110" s="124">
        <v>23467</v>
      </c>
      <c r="X110" s="123">
        <v>24786</v>
      </c>
      <c r="Y110" s="124">
        <v>25854</v>
      </c>
      <c r="Z110" s="123">
        <v>24909</v>
      </c>
      <c r="AA110" s="124">
        <v>24931</v>
      </c>
      <c r="AB110" s="123">
        <v>24545</v>
      </c>
      <c r="AC110" s="124">
        <v>27010</v>
      </c>
      <c r="AD110" s="123">
        <v>28295</v>
      </c>
      <c r="AE110" s="125">
        <v>28039</v>
      </c>
      <c r="AF110" s="126">
        <v>27230</v>
      </c>
    </row>
    <row r="111" spans="2:32">
      <c r="B111" s="127">
        <v>73</v>
      </c>
      <c r="C111" s="128">
        <v>73</v>
      </c>
      <c r="D111" s="129">
        <v>4</v>
      </c>
      <c r="E111" s="130">
        <v>1</v>
      </c>
      <c r="F111" s="131">
        <v>4</v>
      </c>
      <c r="G111" s="132" t="s">
        <v>485</v>
      </c>
      <c r="H111" s="133">
        <v>1</v>
      </c>
      <c r="I111" s="128">
        <v>4</v>
      </c>
      <c r="J111" s="129" t="s">
        <v>485</v>
      </c>
      <c r="K111" s="134">
        <v>1</v>
      </c>
      <c r="L111" s="108"/>
      <c r="M111" s="81">
        <v>16346</v>
      </c>
      <c r="N111" s="135">
        <v>17020</v>
      </c>
      <c r="O111" s="136">
        <v>17021</v>
      </c>
      <c r="P111" s="135">
        <v>16856</v>
      </c>
      <c r="Q111" s="136">
        <v>18550</v>
      </c>
      <c r="R111" s="135">
        <v>19587</v>
      </c>
      <c r="S111" s="136">
        <v>20336</v>
      </c>
      <c r="T111" s="135">
        <v>20636</v>
      </c>
      <c r="U111" s="136">
        <v>20136</v>
      </c>
      <c r="V111" s="135">
        <v>21755</v>
      </c>
      <c r="W111" s="136">
        <v>23064</v>
      </c>
      <c r="X111" s="135">
        <v>24018</v>
      </c>
      <c r="Y111" s="136">
        <v>25044</v>
      </c>
      <c r="Z111" s="135">
        <v>23266</v>
      </c>
      <c r="AA111" s="136">
        <v>23095</v>
      </c>
      <c r="AB111" s="135">
        <v>25464</v>
      </c>
      <c r="AC111" s="136">
        <v>26714</v>
      </c>
      <c r="AD111" s="135">
        <v>27623</v>
      </c>
      <c r="AE111" s="137">
        <v>27023</v>
      </c>
      <c r="AF111" s="138">
        <v>25319</v>
      </c>
    </row>
    <row r="112" spans="2:32">
      <c r="B112" s="114">
        <v>74</v>
      </c>
      <c r="C112" s="115">
        <v>74</v>
      </c>
      <c r="D112" s="116">
        <v>4</v>
      </c>
      <c r="E112" s="117">
        <v>1</v>
      </c>
      <c r="F112" s="118">
        <v>4</v>
      </c>
      <c r="G112" s="119" t="s">
        <v>485</v>
      </c>
      <c r="H112" s="120">
        <v>1</v>
      </c>
      <c r="I112" s="115">
        <v>4</v>
      </c>
      <c r="J112" s="116" t="s">
        <v>485</v>
      </c>
      <c r="K112" s="121">
        <v>2</v>
      </c>
      <c r="L112" s="108"/>
      <c r="M112" s="122">
        <v>15997</v>
      </c>
      <c r="N112" s="123">
        <v>16583</v>
      </c>
      <c r="O112" s="124">
        <v>16588</v>
      </c>
      <c r="P112" s="123">
        <v>16543</v>
      </c>
      <c r="Q112" s="124">
        <v>18146</v>
      </c>
      <c r="R112" s="123">
        <v>19218</v>
      </c>
      <c r="S112" s="124">
        <v>19920</v>
      </c>
      <c r="T112" s="123">
        <v>20249</v>
      </c>
      <c r="U112" s="124">
        <v>19763</v>
      </c>
      <c r="V112" s="123">
        <v>21385</v>
      </c>
      <c r="W112" s="124">
        <v>22629</v>
      </c>
      <c r="X112" s="123">
        <v>23591</v>
      </c>
      <c r="Y112" s="124">
        <v>24409</v>
      </c>
      <c r="Z112" s="123">
        <v>22796</v>
      </c>
      <c r="AA112" s="124">
        <v>22747</v>
      </c>
      <c r="AB112" s="123">
        <v>24974</v>
      </c>
      <c r="AC112" s="124">
        <v>26187</v>
      </c>
      <c r="AD112" s="123">
        <v>26904</v>
      </c>
      <c r="AE112" s="125">
        <v>26502</v>
      </c>
      <c r="AF112" s="126">
        <v>24800</v>
      </c>
    </row>
    <row r="113" spans="2:32">
      <c r="B113" s="127">
        <v>75</v>
      </c>
      <c r="C113" s="128">
        <v>75</v>
      </c>
      <c r="D113" s="129">
        <v>4</v>
      </c>
      <c r="E113" s="130">
        <v>1</v>
      </c>
      <c r="F113" s="131">
        <v>4</v>
      </c>
      <c r="G113" s="132" t="s">
        <v>485</v>
      </c>
      <c r="H113" s="133">
        <v>1</v>
      </c>
      <c r="I113" s="128">
        <v>4</v>
      </c>
      <c r="J113" s="129" t="s">
        <v>485</v>
      </c>
      <c r="K113" s="134">
        <v>3</v>
      </c>
      <c r="L113" s="108"/>
      <c r="M113" s="81">
        <v>15847</v>
      </c>
      <c r="N113" s="135">
        <v>16348</v>
      </c>
      <c r="O113" s="136">
        <v>16385</v>
      </c>
      <c r="P113" s="135">
        <v>16361</v>
      </c>
      <c r="Q113" s="136">
        <v>18059</v>
      </c>
      <c r="R113" s="135">
        <v>19169</v>
      </c>
      <c r="S113" s="136">
        <v>19852</v>
      </c>
      <c r="T113" s="135">
        <v>20202</v>
      </c>
      <c r="U113" s="136">
        <v>19716</v>
      </c>
      <c r="V113" s="135">
        <v>21369</v>
      </c>
      <c r="W113" s="136">
        <v>22557</v>
      </c>
      <c r="X113" s="135">
        <v>23514</v>
      </c>
      <c r="Y113" s="136">
        <v>24121</v>
      </c>
      <c r="Z113" s="135">
        <v>22607</v>
      </c>
      <c r="AA113" s="136">
        <v>22529</v>
      </c>
      <c r="AB113" s="135">
        <v>24817</v>
      </c>
      <c r="AC113" s="136">
        <v>25934</v>
      </c>
      <c r="AD113" s="135">
        <v>26524</v>
      </c>
      <c r="AE113" s="137">
        <v>26300</v>
      </c>
      <c r="AF113" s="138">
        <v>24561</v>
      </c>
    </row>
    <row r="114" spans="2:32">
      <c r="B114" s="114">
        <v>76</v>
      </c>
      <c r="C114" s="115">
        <v>76</v>
      </c>
      <c r="D114" s="116">
        <v>4</v>
      </c>
      <c r="E114" s="117">
        <v>1</v>
      </c>
      <c r="F114" s="118">
        <v>4</v>
      </c>
      <c r="G114" s="119" t="s">
        <v>485</v>
      </c>
      <c r="H114" s="120">
        <v>1</v>
      </c>
      <c r="I114" s="115">
        <v>4</v>
      </c>
      <c r="J114" s="116" t="s">
        <v>485</v>
      </c>
      <c r="K114" s="121">
        <v>4</v>
      </c>
      <c r="L114" s="108"/>
      <c r="M114" s="122">
        <v>15836</v>
      </c>
      <c r="N114" s="123">
        <v>16231</v>
      </c>
      <c r="O114" s="124">
        <v>16260</v>
      </c>
      <c r="P114" s="123">
        <v>16219</v>
      </c>
      <c r="Q114" s="124">
        <v>17949</v>
      </c>
      <c r="R114" s="123">
        <v>19076</v>
      </c>
      <c r="S114" s="124">
        <v>19655</v>
      </c>
      <c r="T114" s="123">
        <v>19966</v>
      </c>
      <c r="U114" s="124">
        <v>19471</v>
      </c>
      <c r="V114" s="123">
        <v>21062</v>
      </c>
      <c r="W114" s="124">
        <v>22189</v>
      </c>
      <c r="X114" s="123">
        <v>23063</v>
      </c>
      <c r="Y114" s="124">
        <v>23521</v>
      </c>
      <c r="Z114" s="123">
        <v>22077</v>
      </c>
      <c r="AA114" s="124">
        <v>21966</v>
      </c>
      <c r="AB114" s="123">
        <v>24175</v>
      </c>
      <c r="AC114" s="124">
        <v>25240</v>
      </c>
      <c r="AD114" s="123">
        <v>25701</v>
      </c>
      <c r="AE114" s="125">
        <v>25517</v>
      </c>
      <c r="AF114" s="126">
        <v>23881</v>
      </c>
    </row>
    <row r="115" spans="2:32">
      <c r="B115" s="127">
        <v>77</v>
      </c>
      <c r="C115" s="128">
        <v>77</v>
      </c>
      <c r="D115" s="129">
        <v>4</v>
      </c>
      <c r="E115" s="130">
        <v>1</v>
      </c>
      <c r="F115" s="131">
        <v>4</v>
      </c>
      <c r="G115" s="132" t="s">
        <v>485</v>
      </c>
      <c r="H115" s="133">
        <v>1</v>
      </c>
      <c r="I115" s="128">
        <v>4</v>
      </c>
      <c r="J115" s="129" t="s">
        <v>485</v>
      </c>
      <c r="K115" s="134">
        <v>5</v>
      </c>
      <c r="L115" s="108"/>
      <c r="M115" s="81">
        <v>15950</v>
      </c>
      <c r="N115" s="135">
        <v>16208</v>
      </c>
      <c r="O115" s="136">
        <v>16217</v>
      </c>
      <c r="P115" s="135">
        <v>16141</v>
      </c>
      <c r="Q115" s="136">
        <v>18019</v>
      </c>
      <c r="R115" s="135">
        <v>19118</v>
      </c>
      <c r="S115" s="136">
        <v>19535</v>
      </c>
      <c r="T115" s="135">
        <v>19734</v>
      </c>
      <c r="U115" s="136">
        <v>19159</v>
      </c>
      <c r="V115" s="135">
        <v>20849</v>
      </c>
      <c r="W115" s="136">
        <v>21793</v>
      </c>
      <c r="X115" s="135">
        <v>22603</v>
      </c>
      <c r="Y115" s="136">
        <v>22951</v>
      </c>
      <c r="Z115" s="135">
        <v>21444</v>
      </c>
      <c r="AA115" s="136">
        <v>21345</v>
      </c>
      <c r="AB115" s="135">
        <v>23624</v>
      </c>
      <c r="AC115" s="136">
        <v>24463</v>
      </c>
      <c r="AD115" s="135">
        <v>24865</v>
      </c>
      <c r="AE115" s="137">
        <v>24619</v>
      </c>
      <c r="AF115" s="138">
        <v>23074</v>
      </c>
    </row>
    <row r="116" spans="2:32">
      <c r="B116" s="114">
        <v>78</v>
      </c>
      <c r="C116" s="115">
        <v>78</v>
      </c>
      <c r="D116" s="116">
        <v>4</v>
      </c>
      <c r="E116" s="117">
        <v>1</v>
      </c>
      <c r="F116" s="118">
        <v>4</v>
      </c>
      <c r="G116" s="119" t="s">
        <v>485</v>
      </c>
      <c r="H116" s="120">
        <v>1</v>
      </c>
      <c r="I116" s="115">
        <v>4</v>
      </c>
      <c r="J116" s="116" t="s">
        <v>485</v>
      </c>
      <c r="K116" s="121">
        <v>6</v>
      </c>
      <c r="L116" s="108"/>
      <c r="M116" s="122">
        <v>16383</v>
      </c>
      <c r="N116" s="123">
        <v>16337</v>
      </c>
      <c r="O116" s="124">
        <v>16250</v>
      </c>
      <c r="P116" s="123">
        <v>16195</v>
      </c>
      <c r="Q116" s="124">
        <v>18329</v>
      </c>
      <c r="R116" s="123">
        <v>19439</v>
      </c>
      <c r="S116" s="124">
        <v>19661</v>
      </c>
      <c r="T116" s="123">
        <v>19554</v>
      </c>
      <c r="U116" s="124">
        <v>18896</v>
      </c>
      <c r="V116" s="123">
        <v>20835</v>
      </c>
      <c r="W116" s="124">
        <v>21674</v>
      </c>
      <c r="X116" s="123">
        <v>22395</v>
      </c>
      <c r="Y116" s="124">
        <v>22553</v>
      </c>
      <c r="Z116" s="123">
        <v>20796</v>
      </c>
      <c r="AA116" s="124">
        <v>20846</v>
      </c>
      <c r="AB116" s="123">
        <v>23260</v>
      </c>
      <c r="AC116" s="124">
        <v>23965</v>
      </c>
      <c r="AD116" s="123">
        <v>24203</v>
      </c>
      <c r="AE116" s="125">
        <v>23706</v>
      </c>
      <c r="AF116" s="126">
        <v>22253</v>
      </c>
    </row>
    <row r="117" spans="2:32">
      <c r="B117" s="127">
        <v>79</v>
      </c>
      <c r="C117" s="128">
        <v>79</v>
      </c>
      <c r="D117" s="129">
        <v>4</v>
      </c>
      <c r="E117" s="130">
        <v>1</v>
      </c>
      <c r="F117" s="131">
        <v>4</v>
      </c>
      <c r="G117" s="132" t="s">
        <v>485</v>
      </c>
      <c r="H117" s="133">
        <v>1</v>
      </c>
      <c r="I117" s="128">
        <v>4</v>
      </c>
      <c r="J117" s="129" t="s">
        <v>485</v>
      </c>
      <c r="K117" s="134">
        <v>7</v>
      </c>
      <c r="L117" s="108"/>
      <c r="M117" s="81">
        <v>17542</v>
      </c>
      <c r="N117" s="135">
        <v>16796</v>
      </c>
      <c r="O117" s="136">
        <v>16636</v>
      </c>
      <c r="P117" s="135">
        <v>16486</v>
      </c>
      <c r="Q117" s="136">
        <v>19139</v>
      </c>
      <c r="R117" s="135">
        <v>20464</v>
      </c>
      <c r="S117" s="136">
        <v>20508</v>
      </c>
      <c r="T117" s="135">
        <v>19780</v>
      </c>
      <c r="U117" s="136">
        <v>19126</v>
      </c>
      <c r="V117" s="135">
        <v>21349</v>
      </c>
      <c r="W117" s="136">
        <v>22271</v>
      </c>
      <c r="X117" s="135">
        <v>23082</v>
      </c>
      <c r="Y117" s="136">
        <v>22924</v>
      </c>
      <c r="Z117" s="135">
        <v>20741</v>
      </c>
      <c r="AA117" s="136">
        <v>20749</v>
      </c>
      <c r="AB117" s="135">
        <v>23372</v>
      </c>
      <c r="AC117" s="136">
        <v>24319</v>
      </c>
      <c r="AD117" s="135">
        <v>24398</v>
      </c>
      <c r="AE117" s="137">
        <v>23438</v>
      </c>
      <c r="AF117" s="138">
        <v>22097</v>
      </c>
    </row>
    <row r="118" spans="2:32">
      <c r="B118" s="114">
        <v>80</v>
      </c>
      <c r="C118" s="115">
        <v>80</v>
      </c>
      <c r="D118" s="116">
        <v>4</v>
      </c>
      <c r="E118" s="117">
        <v>1</v>
      </c>
      <c r="F118" s="118">
        <v>4</v>
      </c>
      <c r="G118" s="119" t="s">
        <v>485</v>
      </c>
      <c r="H118" s="120">
        <v>1</v>
      </c>
      <c r="I118" s="115">
        <v>4</v>
      </c>
      <c r="J118" s="116" t="s">
        <v>485</v>
      </c>
      <c r="K118" s="121">
        <v>8</v>
      </c>
      <c r="L118" s="108"/>
      <c r="M118" s="122">
        <v>18997</v>
      </c>
      <c r="N118" s="123">
        <v>17629</v>
      </c>
      <c r="O118" s="124">
        <v>17261</v>
      </c>
      <c r="P118" s="123">
        <v>16923</v>
      </c>
      <c r="Q118" s="124">
        <v>20397</v>
      </c>
      <c r="R118" s="123">
        <v>21869</v>
      </c>
      <c r="S118" s="124">
        <v>21797</v>
      </c>
      <c r="T118" s="123">
        <v>20645</v>
      </c>
      <c r="U118" s="124">
        <v>19700</v>
      </c>
      <c r="V118" s="123">
        <v>22437</v>
      </c>
      <c r="W118" s="124">
        <v>23448</v>
      </c>
      <c r="X118" s="123">
        <v>24330</v>
      </c>
      <c r="Y118" s="124">
        <v>23972</v>
      </c>
      <c r="Z118" s="123">
        <v>21267</v>
      </c>
      <c r="AA118" s="124">
        <v>21059</v>
      </c>
      <c r="AB118" s="123">
        <v>24178</v>
      </c>
      <c r="AC118" s="124">
        <v>25341</v>
      </c>
      <c r="AD118" s="123">
        <v>25363</v>
      </c>
      <c r="AE118" s="125">
        <v>24070</v>
      </c>
      <c r="AF118" s="126">
        <v>22588</v>
      </c>
    </row>
    <row r="119" spans="2:32">
      <c r="B119" s="127">
        <v>81</v>
      </c>
      <c r="C119" s="128">
        <v>81</v>
      </c>
      <c r="D119" s="129">
        <v>4</v>
      </c>
      <c r="E119" s="130">
        <v>1</v>
      </c>
      <c r="F119" s="131">
        <v>4</v>
      </c>
      <c r="G119" s="132" t="s">
        <v>485</v>
      </c>
      <c r="H119" s="133">
        <v>1</v>
      </c>
      <c r="I119" s="128">
        <v>4</v>
      </c>
      <c r="J119" s="129" t="s">
        <v>485</v>
      </c>
      <c r="K119" s="134">
        <v>9</v>
      </c>
      <c r="L119" s="108"/>
      <c r="M119" s="81">
        <v>19329</v>
      </c>
      <c r="N119" s="135">
        <v>18248</v>
      </c>
      <c r="O119" s="136">
        <v>17847</v>
      </c>
      <c r="P119" s="135">
        <v>17202</v>
      </c>
      <c r="Q119" s="136">
        <v>20926</v>
      </c>
      <c r="R119" s="135">
        <v>22225</v>
      </c>
      <c r="S119" s="136">
        <v>22240</v>
      </c>
      <c r="T119" s="135">
        <v>21334</v>
      </c>
      <c r="U119" s="136">
        <v>20296</v>
      </c>
      <c r="V119" s="135">
        <v>22922</v>
      </c>
      <c r="W119" s="136">
        <v>23843</v>
      </c>
      <c r="X119" s="135">
        <v>24615</v>
      </c>
      <c r="Y119" s="136">
        <v>24327</v>
      </c>
      <c r="Z119" s="135">
        <v>21815</v>
      </c>
      <c r="AA119" s="136">
        <v>21263</v>
      </c>
      <c r="AB119" s="135">
        <v>24546</v>
      </c>
      <c r="AC119" s="136">
        <v>25558</v>
      </c>
      <c r="AD119" s="135">
        <v>25671</v>
      </c>
      <c r="AE119" s="137">
        <v>24520</v>
      </c>
      <c r="AF119" s="138">
        <v>23107</v>
      </c>
    </row>
    <row r="120" spans="2:32">
      <c r="B120" s="114">
        <v>82</v>
      </c>
      <c r="C120" s="115">
        <v>82</v>
      </c>
      <c r="D120" s="116">
        <v>4</v>
      </c>
      <c r="E120" s="117">
        <v>1</v>
      </c>
      <c r="F120" s="118">
        <v>4</v>
      </c>
      <c r="G120" s="119" t="s">
        <v>485</v>
      </c>
      <c r="H120" s="120">
        <v>1</v>
      </c>
      <c r="I120" s="115">
        <v>4</v>
      </c>
      <c r="J120" s="116" t="s">
        <v>485</v>
      </c>
      <c r="K120" s="121">
        <v>10</v>
      </c>
      <c r="L120" s="108"/>
      <c r="M120" s="122">
        <v>19331</v>
      </c>
      <c r="N120" s="123">
        <v>18654</v>
      </c>
      <c r="O120" s="124">
        <v>18318</v>
      </c>
      <c r="P120" s="123">
        <v>17613</v>
      </c>
      <c r="Q120" s="124">
        <v>21129</v>
      </c>
      <c r="R120" s="123">
        <v>22230</v>
      </c>
      <c r="S120" s="124">
        <v>22304</v>
      </c>
      <c r="T120" s="123">
        <v>21745</v>
      </c>
      <c r="U120" s="124">
        <v>20782</v>
      </c>
      <c r="V120" s="123">
        <v>23261</v>
      </c>
      <c r="W120" s="124">
        <v>24021</v>
      </c>
      <c r="X120" s="123">
        <v>24672</v>
      </c>
      <c r="Y120" s="124">
        <v>24471</v>
      </c>
      <c r="Z120" s="123">
        <v>22414</v>
      </c>
      <c r="AA120" s="124">
        <v>21816</v>
      </c>
      <c r="AB120" s="123">
        <v>24985</v>
      </c>
      <c r="AC120" s="124">
        <v>25876</v>
      </c>
      <c r="AD120" s="123">
        <v>25858</v>
      </c>
      <c r="AE120" s="125">
        <v>25029</v>
      </c>
      <c r="AF120" s="126">
        <v>23748</v>
      </c>
    </row>
    <row r="121" spans="2:32">
      <c r="B121" s="127">
        <v>83</v>
      </c>
      <c r="C121" s="128">
        <v>83</v>
      </c>
      <c r="D121" s="129">
        <v>4</v>
      </c>
      <c r="E121" s="130">
        <v>1</v>
      </c>
      <c r="F121" s="131">
        <v>4</v>
      </c>
      <c r="G121" s="132" t="s">
        <v>485</v>
      </c>
      <c r="H121" s="133">
        <v>1</v>
      </c>
      <c r="I121" s="128">
        <v>4</v>
      </c>
      <c r="J121" s="129" t="s">
        <v>485</v>
      </c>
      <c r="K121" s="134">
        <v>11</v>
      </c>
      <c r="L121" s="108"/>
      <c r="M121" s="81">
        <v>19298</v>
      </c>
      <c r="N121" s="135">
        <v>18601</v>
      </c>
      <c r="O121" s="136">
        <v>18437</v>
      </c>
      <c r="P121" s="135">
        <v>17846</v>
      </c>
      <c r="Q121" s="136">
        <v>21039</v>
      </c>
      <c r="R121" s="135">
        <v>22059</v>
      </c>
      <c r="S121" s="136">
        <v>22126</v>
      </c>
      <c r="T121" s="135">
        <v>21469</v>
      </c>
      <c r="U121" s="136">
        <v>20712</v>
      </c>
      <c r="V121" s="135">
        <v>23156</v>
      </c>
      <c r="W121" s="136">
        <v>23932</v>
      </c>
      <c r="X121" s="135">
        <v>24453</v>
      </c>
      <c r="Y121" s="136">
        <v>24296</v>
      </c>
      <c r="Z121" s="135">
        <v>22845</v>
      </c>
      <c r="AA121" s="136">
        <v>22406</v>
      </c>
      <c r="AB121" s="135">
        <v>24977</v>
      </c>
      <c r="AC121" s="136">
        <v>26334</v>
      </c>
      <c r="AD121" s="135">
        <v>25729</v>
      </c>
      <c r="AE121" s="137">
        <v>24788</v>
      </c>
      <c r="AF121" s="138">
        <v>24213</v>
      </c>
    </row>
    <row r="122" spans="2:32">
      <c r="B122" s="114">
        <v>84</v>
      </c>
      <c r="C122" s="115">
        <v>84</v>
      </c>
      <c r="D122" s="116">
        <v>4</v>
      </c>
      <c r="E122" s="117">
        <v>1</v>
      </c>
      <c r="F122" s="118">
        <v>4</v>
      </c>
      <c r="G122" s="119" t="s">
        <v>485</v>
      </c>
      <c r="H122" s="120">
        <v>1</v>
      </c>
      <c r="I122" s="115">
        <v>4</v>
      </c>
      <c r="J122" s="116" t="s">
        <v>485</v>
      </c>
      <c r="K122" s="121">
        <v>12</v>
      </c>
      <c r="L122" s="108"/>
      <c r="M122" s="122">
        <v>19191</v>
      </c>
      <c r="N122" s="123">
        <v>18422</v>
      </c>
      <c r="O122" s="124">
        <v>18372</v>
      </c>
      <c r="P122" s="123">
        <v>17861</v>
      </c>
      <c r="Q122" s="124">
        <v>20644</v>
      </c>
      <c r="R122" s="123">
        <v>21744</v>
      </c>
      <c r="S122" s="124">
        <v>21731</v>
      </c>
      <c r="T122" s="123">
        <v>20965</v>
      </c>
      <c r="U122" s="124">
        <v>20352</v>
      </c>
      <c r="V122" s="123">
        <v>22561</v>
      </c>
      <c r="W122" s="124">
        <v>23568</v>
      </c>
      <c r="X122" s="123">
        <v>24003</v>
      </c>
      <c r="Y122" s="124">
        <v>23809</v>
      </c>
      <c r="Z122" s="123">
        <v>22864</v>
      </c>
      <c r="AA122" s="124">
        <v>22533</v>
      </c>
      <c r="AB122" s="123">
        <v>24406</v>
      </c>
      <c r="AC122" s="124">
        <v>26391</v>
      </c>
      <c r="AD122" s="123">
        <v>25270</v>
      </c>
      <c r="AE122" s="125">
        <v>24325</v>
      </c>
      <c r="AF122" s="126">
        <v>24233</v>
      </c>
    </row>
    <row r="123" spans="2:32">
      <c r="B123" s="127">
        <v>85</v>
      </c>
      <c r="C123" s="128">
        <v>85</v>
      </c>
      <c r="D123" s="129">
        <v>4</v>
      </c>
      <c r="E123" s="130">
        <v>1</v>
      </c>
      <c r="F123" s="131">
        <v>4</v>
      </c>
      <c r="G123" s="132" t="s">
        <v>485</v>
      </c>
      <c r="H123" s="133">
        <v>1</v>
      </c>
      <c r="I123" s="128">
        <v>4</v>
      </c>
      <c r="J123" s="129" t="s">
        <v>485</v>
      </c>
      <c r="K123" s="134">
        <v>13</v>
      </c>
      <c r="L123" s="108"/>
      <c r="M123" s="81">
        <v>19015</v>
      </c>
      <c r="N123" s="135">
        <v>18312</v>
      </c>
      <c r="O123" s="136">
        <v>18366</v>
      </c>
      <c r="P123" s="135">
        <v>17979</v>
      </c>
      <c r="Q123" s="136">
        <v>20514</v>
      </c>
      <c r="R123" s="135">
        <v>21496</v>
      </c>
      <c r="S123" s="136">
        <v>21564</v>
      </c>
      <c r="T123" s="135">
        <v>20718</v>
      </c>
      <c r="U123" s="136">
        <v>20247</v>
      </c>
      <c r="V123" s="135">
        <v>22355</v>
      </c>
      <c r="W123" s="136">
        <v>23377</v>
      </c>
      <c r="X123" s="135">
        <v>23696</v>
      </c>
      <c r="Y123" s="136">
        <v>23599</v>
      </c>
      <c r="Z123" s="135">
        <v>22904</v>
      </c>
      <c r="AA123" s="136">
        <v>22660</v>
      </c>
      <c r="AB123" s="135">
        <v>24183</v>
      </c>
      <c r="AC123" s="136">
        <v>26358</v>
      </c>
      <c r="AD123" s="135">
        <v>25059</v>
      </c>
      <c r="AE123" s="137">
        <v>23920</v>
      </c>
      <c r="AF123" s="138">
        <v>24251</v>
      </c>
    </row>
    <row r="124" spans="2:32">
      <c r="B124" s="114">
        <v>86</v>
      </c>
      <c r="C124" s="115">
        <v>86</v>
      </c>
      <c r="D124" s="116">
        <v>4</v>
      </c>
      <c r="E124" s="117">
        <v>1</v>
      </c>
      <c r="F124" s="118">
        <v>4</v>
      </c>
      <c r="G124" s="119" t="s">
        <v>485</v>
      </c>
      <c r="H124" s="120">
        <v>1</v>
      </c>
      <c r="I124" s="115">
        <v>4</v>
      </c>
      <c r="J124" s="116" t="s">
        <v>485</v>
      </c>
      <c r="K124" s="121">
        <v>14</v>
      </c>
      <c r="L124" s="108"/>
      <c r="M124" s="122">
        <v>18924</v>
      </c>
      <c r="N124" s="123">
        <v>18069</v>
      </c>
      <c r="O124" s="124">
        <v>18233</v>
      </c>
      <c r="P124" s="123">
        <v>17889</v>
      </c>
      <c r="Q124" s="124">
        <v>20274</v>
      </c>
      <c r="R124" s="123">
        <v>21278</v>
      </c>
      <c r="S124" s="124">
        <v>21357</v>
      </c>
      <c r="T124" s="123">
        <v>20357</v>
      </c>
      <c r="U124" s="124">
        <v>20036</v>
      </c>
      <c r="V124" s="123">
        <v>22006</v>
      </c>
      <c r="W124" s="124">
        <v>23292</v>
      </c>
      <c r="X124" s="123">
        <v>23398</v>
      </c>
      <c r="Y124" s="124">
        <v>23300</v>
      </c>
      <c r="Z124" s="123">
        <v>22891</v>
      </c>
      <c r="AA124" s="124">
        <v>22654</v>
      </c>
      <c r="AB124" s="123">
        <v>23761</v>
      </c>
      <c r="AC124" s="124">
        <v>26476</v>
      </c>
      <c r="AD124" s="123">
        <v>24731</v>
      </c>
      <c r="AE124" s="125">
        <v>23474</v>
      </c>
      <c r="AF124" s="126">
        <v>24207</v>
      </c>
    </row>
    <row r="125" spans="2:32">
      <c r="B125" s="127">
        <v>87</v>
      </c>
      <c r="C125" s="128">
        <v>87</v>
      </c>
      <c r="D125" s="129">
        <v>4</v>
      </c>
      <c r="E125" s="130">
        <v>1</v>
      </c>
      <c r="F125" s="131">
        <v>4</v>
      </c>
      <c r="G125" s="132" t="s">
        <v>485</v>
      </c>
      <c r="H125" s="133">
        <v>1</v>
      </c>
      <c r="I125" s="128">
        <v>4</v>
      </c>
      <c r="J125" s="129" t="s">
        <v>485</v>
      </c>
      <c r="K125" s="134">
        <v>15</v>
      </c>
      <c r="L125" s="108"/>
      <c r="M125" s="81">
        <v>18893</v>
      </c>
      <c r="N125" s="135">
        <v>18074</v>
      </c>
      <c r="O125" s="136">
        <v>18280</v>
      </c>
      <c r="P125" s="135">
        <v>17971</v>
      </c>
      <c r="Q125" s="136">
        <v>20337</v>
      </c>
      <c r="R125" s="135">
        <v>21258</v>
      </c>
      <c r="S125" s="136">
        <v>21203</v>
      </c>
      <c r="T125" s="135">
        <v>20340</v>
      </c>
      <c r="U125" s="136">
        <v>20080</v>
      </c>
      <c r="V125" s="135">
        <v>22014</v>
      </c>
      <c r="W125" s="136">
        <v>23290</v>
      </c>
      <c r="X125" s="135">
        <v>23339</v>
      </c>
      <c r="Y125" s="136">
        <v>22980</v>
      </c>
      <c r="Z125" s="135">
        <v>22575</v>
      </c>
      <c r="AA125" s="136">
        <v>22334</v>
      </c>
      <c r="AB125" s="135">
        <v>23706</v>
      </c>
      <c r="AC125" s="136">
        <v>26111</v>
      </c>
      <c r="AD125" s="135">
        <v>24374</v>
      </c>
      <c r="AE125" s="137">
        <v>23347</v>
      </c>
      <c r="AF125" s="138">
        <v>23872</v>
      </c>
    </row>
    <row r="126" spans="2:32">
      <c r="B126" s="114">
        <v>88</v>
      </c>
      <c r="C126" s="115">
        <v>88</v>
      </c>
      <c r="D126" s="116">
        <v>4</v>
      </c>
      <c r="E126" s="117">
        <v>1</v>
      </c>
      <c r="F126" s="118">
        <v>4</v>
      </c>
      <c r="G126" s="119" t="s">
        <v>485</v>
      </c>
      <c r="H126" s="120">
        <v>1</v>
      </c>
      <c r="I126" s="115">
        <v>4</v>
      </c>
      <c r="J126" s="116" t="s">
        <v>485</v>
      </c>
      <c r="K126" s="121">
        <v>16</v>
      </c>
      <c r="L126" s="108"/>
      <c r="M126" s="122">
        <v>19032</v>
      </c>
      <c r="N126" s="123">
        <v>18487</v>
      </c>
      <c r="O126" s="124">
        <v>18811</v>
      </c>
      <c r="P126" s="123">
        <v>18410</v>
      </c>
      <c r="Q126" s="124">
        <v>20907</v>
      </c>
      <c r="R126" s="123">
        <v>21413</v>
      </c>
      <c r="S126" s="124">
        <v>21361</v>
      </c>
      <c r="T126" s="123">
        <v>20801</v>
      </c>
      <c r="U126" s="124">
        <v>20653</v>
      </c>
      <c r="V126" s="123">
        <v>22664</v>
      </c>
      <c r="W126" s="124">
        <v>23581</v>
      </c>
      <c r="X126" s="123">
        <v>23430</v>
      </c>
      <c r="Y126" s="124">
        <v>23121</v>
      </c>
      <c r="Z126" s="123">
        <v>22465</v>
      </c>
      <c r="AA126" s="124">
        <v>22080</v>
      </c>
      <c r="AB126" s="123">
        <v>24318</v>
      </c>
      <c r="AC126" s="124">
        <v>25695</v>
      </c>
      <c r="AD126" s="123">
        <v>24442</v>
      </c>
      <c r="AE126" s="125">
        <v>23548</v>
      </c>
      <c r="AF126" s="126">
        <v>23734</v>
      </c>
    </row>
    <row r="127" spans="2:32">
      <c r="B127" s="127">
        <v>89</v>
      </c>
      <c r="C127" s="128">
        <v>89</v>
      </c>
      <c r="D127" s="129">
        <v>4</v>
      </c>
      <c r="E127" s="130">
        <v>1</v>
      </c>
      <c r="F127" s="131">
        <v>4</v>
      </c>
      <c r="G127" s="132" t="s">
        <v>485</v>
      </c>
      <c r="H127" s="133">
        <v>1</v>
      </c>
      <c r="I127" s="128">
        <v>4</v>
      </c>
      <c r="J127" s="129" t="s">
        <v>485</v>
      </c>
      <c r="K127" s="134">
        <v>17</v>
      </c>
      <c r="L127" s="108"/>
      <c r="M127" s="81">
        <v>19719</v>
      </c>
      <c r="N127" s="135">
        <v>19337</v>
      </c>
      <c r="O127" s="136">
        <v>19784</v>
      </c>
      <c r="P127" s="135">
        <v>19286</v>
      </c>
      <c r="Q127" s="136">
        <v>21725</v>
      </c>
      <c r="R127" s="135">
        <v>22091</v>
      </c>
      <c r="S127" s="136">
        <v>22051</v>
      </c>
      <c r="T127" s="135">
        <v>21725</v>
      </c>
      <c r="U127" s="136">
        <v>21758</v>
      </c>
      <c r="V127" s="135">
        <v>23481</v>
      </c>
      <c r="W127" s="136">
        <v>24417</v>
      </c>
      <c r="X127" s="135">
        <v>24236</v>
      </c>
      <c r="Y127" s="136">
        <v>23849</v>
      </c>
      <c r="Z127" s="135">
        <v>23209</v>
      </c>
      <c r="AA127" s="136">
        <v>22644</v>
      </c>
      <c r="AB127" s="135">
        <v>25094</v>
      </c>
      <c r="AC127" s="136">
        <v>26183</v>
      </c>
      <c r="AD127" s="135">
        <v>25190</v>
      </c>
      <c r="AE127" s="137">
        <v>24494</v>
      </c>
      <c r="AF127" s="138">
        <v>24504</v>
      </c>
    </row>
    <row r="128" spans="2:32">
      <c r="B128" s="114">
        <v>90</v>
      </c>
      <c r="C128" s="115">
        <v>90</v>
      </c>
      <c r="D128" s="116">
        <v>4</v>
      </c>
      <c r="E128" s="117">
        <v>1</v>
      </c>
      <c r="F128" s="118">
        <v>4</v>
      </c>
      <c r="G128" s="119" t="s">
        <v>485</v>
      </c>
      <c r="H128" s="120">
        <v>1</v>
      </c>
      <c r="I128" s="115">
        <v>4</v>
      </c>
      <c r="J128" s="116" t="s">
        <v>485</v>
      </c>
      <c r="K128" s="121">
        <v>18</v>
      </c>
      <c r="L128" s="108"/>
      <c r="M128" s="122">
        <v>20803</v>
      </c>
      <c r="N128" s="123">
        <v>20293</v>
      </c>
      <c r="O128" s="124">
        <v>20986</v>
      </c>
      <c r="P128" s="123">
        <v>20324</v>
      </c>
      <c r="Q128" s="124">
        <v>22485</v>
      </c>
      <c r="R128" s="123">
        <v>23243</v>
      </c>
      <c r="S128" s="124">
        <v>22890</v>
      </c>
      <c r="T128" s="123">
        <v>22762</v>
      </c>
      <c r="U128" s="124">
        <v>22876</v>
      </c>
      <c r="V128" s="123">
        <v>24110</v>
      </c>
      <c r="W128" s="124">
        <v>25166</v>
      </c>
      <c r="X128" s="123">
        <v>25472</v>
      </c>
      <c r="Y128" s="124">
        <v>25060</v>
      </c>
      <c r="Z128" s="123">
        <v>24628</v>
      </c>
      <c r="AA128" s="124">
        <v>23822</v>
      </c>
      <c r="AB128" s="123">
        <v>25913</v>
      </c>
      <c r="AC128" s="124">
        <v>27141</v>
      </c>
      <c r="AD128" s="123">
        <v>26533</v>
      </c>
      <c r="AE128" s="125">
        <v>26090</v>
      </c>
      <c r="AF128" s="126">
        <v>25986</v>
      </c>
    </row>
    <row r="129" spans="2:32">
      <c r="B129" s="127">
        <v>91</v>
      </c>
      <c r="C129" s="128">
        <v>91</v>
      </c>
      <c r="D129" s="129">
        <v>4</v>
      </c>
      <c r="E129" s="130">
        <v>1</v>
      </c>
      <c r="F129" s="131">
        <v>4</v>
      </c>
      <c r="G129" s="132" t="s">
        <v>485</v>
      </c>
      <c r="H129" s="133">
        <v>1</v>
      </c>
      <c r="I129" s="128">
        <v>4</v>
      </c>
      <c r="J129" s="129" t="s">
        <v>485</v>
      </c>
      <c r="K129" s="134">
        <v>19</v>
      </c>
      <c r="L129" s="108"/>
      <c r="M129" s="81">
        <v>20765</v>
      </c>
      <c r="N129" s="135">
        <v>20029</v>
      </c>
      <c r="O129" s="136">
        <v>20948</v>
      </c>
      <c r="P129" s="135">
        <v>20054</v>
      </c>
      <c r="Q129" s="136">
        <v>22318</v>
      </c>
      <c r="R129" s="135">
        <v>23387</v>
      </c>
      <c r="S129" s="136">
        <v>22690</v>
      </c>
      <c r="T129" s="135">
        <v>22654</v>
      </c>
      <c r="U129" s="136">
        <v>22964</v>
      </c>
      <c r="V129" s="135">
        <v>24032</v>
      </c>
      <c r="W129" s="136">
        <v>25339</v>
      </c>
      <c r="X129" s="135">
        <v>25975</v>
      </c>
      <c r="Y129" s="136">
        <v>25465</v>
      </c>
      <c r="Z129" s="135">
        <v>25037</v>
      </c>
      <c r="AA129" s="136">
        <v>24095</v>
      </c>
      <c r="AB129" s="135">
        <v>26321</v>
      </c>
      <c r="AC129" s="136">
        <v>27619</v>
      </c>
      <c r="AD129" s="135">
        <v>27158</v>
      </c>
      <c r="AE129" s="137">
        <v>26488</v>
      </c>
      <c r="AF129" s="138">
        <v>26515</v>
      </c>
    </row>
    <row r="130" spans="2:32">
      <c r="B130" s="114">
        <v>92</v>
      </c>
      <c r="C130" s="115">
        <v>92</v>
      </c>
      <c r="D130" s="116">
        <v>4</v>
      </c>
      <c r="E130" s="117">
        <v>1</v>
      </c>
      <c r="F130" s="118">
        <v>4</v>
      </c>
      <c r="G130" s="119" t="s">
        <v>485</v>
      </c>
      <c r="H130" s="120">
        <v>1</v>
      </c>
      <c r="I130" s="115">
        <v>4</v>
      </c>
      <c r="J130" s="116" t="s">
        <v>485</v>
      </c>
      <c r="K130" s="121">
        <v>20</v>
      </c>
      <c r="L130" s="108"/>
      <c r="M130" s="122">
        <v>20626</v>
      </c>
      <c r="N130" s="123">
        <v>19583</v>
      </c>
      <c r="O130" s="124">
        <v>20638</v>
      </c>
      <c r="P130" s="123">
        <v>19977</v>
      </c>
      <c r="Q130" s="124">
        <v>22130</v>
      </c>
      <c r="R130" s="123">
        <v>23371</v>
      </c>
      <c r="S130" s="124">
        <v>22571</v>
      </c>
      <c r="T130" s="123">
        <v>22304</v>
      </c>
      <c r="U130" s="124">
        <v>22848</v>
      </c>
      <c r="V130" s="123">
        <v>24257</v>
      </c>
      <c r="W130" s="124">
        <v>25633</v>
      </c>
      <c r="X130" s="123">
        <v>26408</v>
      </c>
      <c r="Y130" s="124">
        <v>25928</v>
      </c>
      <c r="Z130" s="123">
        <v>25168</v>
      </c>
      <c r="AA130" s="124">
        <v>24527</v>
      </c>
      <c r="AB130" s="123">
        <v>27014</v>
      </c>
      <c r="AC130" s="124">
        <v>28410</v>
      </c>
      <c r="AD130" s="123">
        <v>27875</v>
      </c>
      <c r="AE130" s="125">
        <v>26882</v>
      </c>
      <c r="AF130" s="126">
        <v>26801</v>
      </c>
    </row>
    <row r="131" spans="2:32">
      <c r="B131" s="127">
        <v>93</v>
      </c>
      <c r="C131" s="128">
        <v>93</v>
      </c>
      <c r="D131" s="129">
        <v>4</v>
      </c>
      <c r="E131" s="130">
        <v>1</v>
      </c>
      <c r="F131" s="131">
        <v>4</v>
      </c>
      <c r="G131" s="132" t="s">
        <v>485</v>
      </c>
      <c r="H131" s="133">
        <v>1</v>
      </c>
      <c r="I131" s="128">
        <v>4</v>
      </c>
      <c r="J131" s="129" t="s">
        <v>485</v>
      </c>
      <c r="K131" s="134">
        <v>21</v>
      </c>
      <c r="L131" s="108"/>
      <c r="M131" s="81">
        <v>20438</v>
      </c>
      <c r="N131" s="135">
        <v>19250</v>
      </c>
      <c r="O131" s="136">
        <v>20340</v>
      </c>
      <c r="P131" s="135">
        <v>19806</v>
      </c>
      <c r="Q131" s="136">
        <v>21972</v>
      </c>
      <c r="R131" s="135">
        <v>23326</v>
      </c>
      <c r="S131" s="136">
        <v>22427</v>
      </c>
      <c r="T131" s="135">
        <v>22209</v>
      </c>
      <c r="U131" s="136">
        <v>22820</v>
      </c>
      <c r="V131" s="135">
        <v>24471</v>
      </c>
      <c r="W131" s="136">
        <v>25871</v>
      </c>
      <c r="X131" s="135">
        <v>26903</v>
      </c>
      <c r="Y131" s="136">
        <v>26405</v>
      </c>
      <c r="Z131" s="135">
        <v>25536</v>
      </c>
      <c r="AA131" s="136">
        <v>25027</v>
      </c>
      <c r="AB131" s="135">
        <v>27725</v>
      </c>
      <c r="AC131" s="136">
        <v>29106</v>
      </c>
      <c r="AD131" s="135">
        <v>28671</v>
      </c>
      <c r="AE131" s="137">
        <v>27594</v>
      </c>
      <c r="AF131" s="138">
        <v>27369</v>
      </c>
    </row>
    <row r="132" spans="2:32">
      <c r="B132" s="114">
        <v>94</v>
      </c>
      <c r="C132" s="115">
        <v>94</v>
      </c>
      <c r="D132" s="116">
        <v>4</v>
      </c>
      <c r="E132" s="117">
        <v>1</v>
      </c>
      <c r="F132" s="118">
        <v>4</v>
      </c>
      <c r="G132" s="119" t="s">
        <v>485</v>
      </c>
      <c r="H132" s="120">
        <v>1</v>
      </c>
      <c r="I132" s="115">
        <v>4</v>
      </c>
      <c r="J132" s="116" t="s">
        <v>485</v>
      </c>
      <c r="K132" s="121">
        <v>22</v>
      </c>
      <c r="L132" s="108"/>
      <c r="M132" s="122">
        <v>19711</v>
      </c>
      <c r="N132" s="123">
        <v>18696</v>
      </c>
      <c r="O132" s="124">
        <v>19724</v>
      </c>
      <c r="P132" s="123">
        <v>19293</v>
      </c>
      <c r="Q132" s="124">
        <v>21393</v>
      </c>
      <c r="R132" s="123">
        <v>22645</v>
      </c>
      <c r="S132" s="124">
        <v>21975</v>
      </c>
      <c r="T132" s="123">
        <v>21835</v>
      </c>
      <c r="U132" s="124">
        <v>22401</v>
      </c>
      <c r="V132" s="123">
        <v>24193</v>
      </c>
      <c r="W132" s="124">
        <v>25701</v>
      </c>
      <c r="X132" s="123">
        <v>26556</v>
      </c>
      <c r="Y132" s="124">
        <v>26301</v>
      </c>
      <c r="Z132" s="123">
        <v>25330</v>
      </c>
      <c r="AA132" s="124">
        <v>24907</v>
      </c>
      <c r="AB132" s="123">
        <v>27741</v>
      </c>
      <c r="AC132" s="124">
        <v>29227</v>
      </c>
      <c r="AD132" s="123">
        <v>28761</v>
      </c>
      <c r="AE132" s="125">
        <v>27703</v>
      </c>
      <c r="AF132" s="126">
        <v>27288</v>
      </c>
    </row>
    <row r="133" spans="2:32">
      <c r="B133" s="127">
        <v>95</v>
      </c>
      <c r="C133" s="128">
        <v>95</v>
      </c>
      <c r="D133" s="129">
        <v>4</v>
      </c>
      <c r="E133" s="130">
        <v>1</v>
      </c>
      <c r="F133" s="131">
        <v>4</v>
      </c>
      <c r="G133" s="132" t="s">
        <v>485</v>
      </c>
      <c r="H133" s="133">
        <v>1</v>
      </c>
      <c r="I133" s="128">
        <v>4</v>
      </c>
      <c r="J133" s="129" t="s">
        <v>485</v>
      </c>
      <c r="K133" s="134">
        <v>23</v>
      </c>
      <c r="L133" s="108"/>
      <c r="M133" s="81">
        <v>18663</v>
      </c>
      <c r="N133" s="135">
        <v>17957</v>
      </c>
      <c r="O133" s="136">
        <v>18947</v>
      </c>
      <c r="P133" s="135">
        <v>18666</v>
      </c>
      <c r="Q133" s="136">
        <v>20468</v>
      </c>
      <c r="R133" s="135">
        <v>21718</v>
      </c>
      <c r="S133" s="136">
        <v>21266</v>
      </c>
      <c r="T133" s="135">
        <v>21262</v>
      </c>
      <c r="U133" s="136">
        <v>21823</v>
      </c>
      <c r="V133" s="135">
        <v>23481</v>
      </c>
      <c r="W133" s="136">
        <v>25163</v>
      </c>
      <c r="X133" s="135">
        <v>25894</v>
      </c>
      <c r="Y133" s="136">
        <v>25732</v>
      </c>
      <c r="Z133" s="135">
        <v>24895</v>
      </c>
      <c r="AA133" s="136">
        <v>24570</v>
      </c>
      <c r="AB133" s="135">
        <v>27196</v>
      </c>
      <c r="AC133" s="136">
        <v>28851</v>
      </c>
      <c r="AD133" s="135">
        <v>28303</v>
      </c>
      <c r="AE133" s="137">
        <v>27407</v>
      </c>
      <c r="AF133" s="138">
        <v>26923</v>
      </c>
    </row>
    <row r="134" spans="2:32">
      <c r="B134" s="114">
        <v>96</v>
      </c>
      <c r="C134" s="115">
        <v>96</v>
      </c>
      <c r="D134" s="116">
        <v>4</v>
      </c>
      <c r="E134" s="117">
        <v>1</v>
      </c>
      <c r="F134" s="118">
        <v>4</v>
      </c>
      <c r="G134" s="119" t="s">
        <v>485</v>
      </c>
      <c r="H134" s="120">
        <v>1</v>
      </c>
      <c r="I134" s="115">
        <v>4</v>
      </c>
      <c r="J134" s="116" t="s">
        <v>485</v>
      </c>
      <c r="K134" s="121">
        <v>24</v>
      </c>
      <c r="L134" s="108"/>
      <c r="M134" s="122">
        <v>17494</v>
      </c>
      <c r="N134" s="123">
        <v>17112</v>
      </c>
      <c r="O134" s="124">
        <v>18101</v>
      </c>
      <c r="P134" s="123">
        <v>17942</v>
      </c>
      <c r="Q134" s="124">
        <v>19529</v>
      </c>
      <c r="R134" s="123">
        <v>20723</v>
      </c>
      <c r="S134" s="124">
        <v>20531</v>
      </c>
      <c r="T134" s="123">
        <v>20665</v>
      </c>
      <c r="U134" s="124">
        <v>21238</v>
      </c>
      <c r="V134" s="123">
        <v>22782</v>
      </c>
      <c r="W134" s="124">
        <v>24539</v>
      </c>
      <c r="X134" s="123">
        <v>25118</v>
      </c>
      <c r="Y134" s="124">
        <v>25175</v>
      </c>
      <c r="Z134" s="123">
        <v>24407</v>
      </c>
      <c r="AA134" s="124">
        <v>24104</v>
      </c>
      <c r="AB134" s="123">
        <v>26560</v>
      </c>
      <c r="AC134" s="124">
        <v>28303</v>
      </c>
      <c r="AD134" s="123">
        <v>27788</v>
      </c>
      <c r="AE134" s="125">
        <v>27020</v>
      </c>
      <c r="AF134" s="126">
        <v>26470</v>
      </c>
    </row>
    <row r="135" spans="2:32">
      <c r="B135" s="127">
        <v>97</v>
      </c>
      <c r="C135" s="128">
        <v>97</v>
      </c>
      <c r="D135" s="129">
        <v>5</v>
      </c>
      <c r="E135" s="130">
        <v>1</v>
      </c>
      <c r="F135" s="131">
        <v>5</v>
      </c>
      <c r="G135" s="132" t="s">
        <v>485</v>
      </c>
      <c r="H135" s="133">
        <v>1</v>
      </c>
      <c r="I135" s="128">
        <v>5</v>
      </c>
      <c r="J135" s="129" t="s">
        <v>485</v>
      </c>
      <c r="K135" s="134">
        <v>1</v>
      </c>
      <c r="L135" s="108"/>
      <c r="M135" s="81">
        <v>16555</v>
      </c>
      <c r="N135" s="135">
        <v>16226</v>
      </c>
      <c r="O135" s="136">
        <v>16392</v>
      </c>
      <c r="P135" s="135">
        <v>18132</v>
      </c>
      <c r="Q135" s="136">
        <v>18916</v>
      </c>
      <c r="R135" s="135">
        <v>19711</v>
      </c>
      <c r="S135" s="136">
        <v>20082</v>
      </c>
      <c r="T135" s="135">
        <v>19651</v>
      </c>
      <c r="U135" s="136">
        <v>19626</v>
      </c>
      <c r="V135" s="135">
        <v>22465</v>
      </c>
      <c r="W135" s="136">
        <v>23322</v>
      </c>
      <c r="X135" s="135">
        <v>24148</v>
      </c>
      <c r="Y135" s="136">
        <v>24101</v>
      </c>
      <c r="Z135" s="135">
        <v>22422</v>
      </c>
      <c r="AA135" s="136">
        <v>24819</v>
      </c>
      <c r="AB135" s="135">
        <v>26086</v>
      </c>
      <c r="AC135" s="136">
        <v>26766</v>
      </c>
      <c r="AD135" s="135">
        <v>26611</v>
      </c>
      <c r="AE135" s="137">
        <v>24974</v>
      </c>
      <c r="AF135" s="138">
        <v>24439</v>
      </c>
    </row>
    <row r="136" spans="2:32">
      <c r="B136" s="114">
        <v>98</v>
      </c>
      <c r="C136" s="115">
        <v>98</v>
      </c>
      <c r="D136" s="116">
        <v>5</v>
      </c>
      <c r="E136" s="117">
        <v>1</v>
      </c>
      <c r="F136" s="118">
        <v>5</v>
      </c>
      <c r="G136" s="119" t="s">
        <v>485</v>
      </c>
      <c r="H136" s="120">
        <v>1</v>
      </c>
      <c r="I136" s="115">
        <v>5</v>
      </c>
      <c r="J136" s="116" t="s">
        <v>485</v>
      </c>
      <c r="K136" s="121">
        <v>2</v>
      </c>
      <c r="L136" s="108"/>
      <c r="M136" s="122">
        <v>16032</v>
      </c>
      <c r="N136" s="123">
        <v>15717</v>
      </c>
      <c r="O136" s="124">
        <v>15991</v>
      </c>
      <c r="P136" s="123">
        <v>17618</v>
      </c>
      <c r="Q136" s="124">
        <v>18393</v>
      </c>
      <c r="R136" s="123">
        <v>19175</v>
      </c>
      <c r="S136" s="124">
        <v>19563</v>
      </c>
      <c r="T136" s="123">
        <v>19137</v>
      </c>
      <c r="U136" s="124">
        <v>19223</v>
      </c>
      <c r="V136" s="123">
        <v>21901</v>
      </c>
      <c r="W136" s="124">
        <v>22771</v>
      </c>
      <c r="X136" s="123">
        <v>23520</v>
      </c>
      <c r="Y136" s="124">
        <v>23637</v>
      </c>
      <c r="Z136" s="123">
        <v>22072</v>
      </c>
      <c r="AA136" s="124">
        <v>24329</v>
      </c>
      <c r="AB136" s="123">
        <v>25561</v>
      </c>
      <c r="AC136" s="124">
        <v>26284</v>
      </c>
      <c r="AD136" s="123">
        <v>26076</v>
      </c>
      <c r="AE136" s="125">
        <v>24438</v>
      </c>
      <c r="AF136" s="126">
        <v>24044</v>
      </c>
    </row>
    <row r="137" spans="2:32">
      <c r="B137" s="127">
        <v>99</v>
      </c>
      <c r="C137" s="128">
        <v>99</v>
      </c>
      <c r="D137" s="129">
        <v>5</v>
      </c>
      <c r="E137" s="130">
        <v>1</v>
      </c>
      <c r="F137" s="131">
        <v>5</v>
      </c>
      <c r="G137" s="132" t="s">
        <v>485</v>
      </c>
      <c r="H137" s="133">
        <v>1</v>
      </c>
      <c r="I137" s="128">
        <v>5</v>
      </c>
      <c r="J137" s="129" t="s">
        <v>485</v>
      </c>
      <c r="K137" s="134">
        <v>3</v>
      </c>
      <c r="L137" s="108"/>
      <c r="M137" s="81">
        <v>15774</v>
      </c>
      <c r="N137" s="135">
        <v>15431</v>
      </c>
      <c r="O137" s="136">
        <v>15729</v>
      </c>
      <c r="P137" s="135">
        <v>17437</v>
      </c>
      <c r="Q137" s="136">
        <v>18206</v>
      </c>
      <c r="R137" s="135">
        <v>19001</v>
      </c>
      <c r="S137" s="136">
        <v>19402</v>
      </c>
      <c r="T137" s="135">
        <v>18963</v>
      </c>
      <c r="U137" s="136">
        <v>19046</v>
      </c>
      <c r="V137" s="135">
        <v>21734</v>
      </c>
      <c r="W137" s="136">
        <v>22600</v>
      </c>
      <c r="X137" s="135">
        <v>23279</v>
      </c>
      <c r="Y137" s="136">
        <v>23540</v>
      </c>
      <c r="Z137" s="135">
        <v>21893</v>
      </c>
      <c r="AA137" s="136">
        <v>24207</v>
      </c>
      <c r="AB137" s="135">
        <v>25341</v>
      </c>
      <c r="AC137" s="136">
        <v>26106</v>
      </c>
      <c r="AD137" s="135">
        <v>25897</v>
      </c>
      <c r="AE137" s="137">
        <v>24211</v>
      </c>
      <c r="AF137" s="138">
        <v>23812</v>
      </c>
    </row>
    <row r="138" spans="2:32">
      <c r="B138" s="114">
        <v>100</v>
      </c>
      <c r="C138" s="115">
        <v>100</v>
      </c>
      <c r="D138" s="116">
        <v>5</v>
      </c>
      <c r="E138" s="117">
        <v>1</v>
      </c>
      <c r="F138" s="118">
        <v>5</v>
      </c>
      <c r="G138" s="119" t="s">
        <v>485</v>
      </c>
      <c r="H138" s="120">
        <v>1</v>
      </c>
      <c r="I138" s="115">
        <v>5</v>
      </c>
      <c r="J138" s="116" t="s">
        <v>485</v>
      </c>
      <c r="K138" s="121">
        <v>4</v>
      </c>
      <c r="L138" s="108"/>
      <c r="M138" s="122">
        <v>15668</v>
      </c>
      <c r="N138" s="123">
        <v>15294</v>
      </c>
      <c r="O138" s="124">
        <v>15560</v>
      </c>
      <c r="P138" s="123">
        <v>17313</v>
      </c>
      <c r="Q138" s="124">
        <v>18067</v>
      </c>
      <c r="R138" s="123">
        <v>18807</v>
      </c>
      <c r="S138" s="124">
        <v>19175</v>
      </c>
      <c r="T138" s="123">
        <v>18731</v>
      </c>
      <c r="U138" s="124">
        <v>18763</v>
      </c>
      <c r="V138" s="123">
        <v>21402</v>
      </c>
      <c r="W138" s="124">
        <v>22190</v>
      </c>
      <c r="X138" s="123">
        <v>22722</v>
      </c>
      <c r="Y138" s="124">
        <v>22954</v>
      </c>
      <c r="Z138" s="123">
        <v>21333</v>
      </c>
      <c r="AA138" s="124">
        <v>23573</v>
      </c>
      <c r="AB138" s="123">
        <v>24655</v>
      </c>
      <c r="AC138" s="124">
        <v>25353</v>
      </c>
      <c r="AD138" s="123">
        <v>25100</v>
      </c>
      <c r="AE138" s="125">
        <v>23520</v>
      </c>
      <c r="AF138" s="126">
        <v>23121</v>
      </c>
    </row>
    <row r="139" spans="2:32">
      <c r="B139" s="127">
        <v>101</v>
      </c>
      <c r="C139" s="128">
        <v>101</v>
      </c>
      <c r="D139" s="129">
        <v>5</v>
      </c>
      <c r="E139" s="130">
        <v>1</v>
      </c>
      <c r="F139" s="131">
        <v>5</v>
      </c>
      <c r="G139" s="132" t="s">
        <v>485</v>
      </c>
      <c r="H139" s="133">
        <v>1</v>
      </c>
      <c r="I139" s="128">
        <v>5</v>
      </c>
      <c r="J139" s="129" t="s">
        <v>485</v>
      </c>
      <c r="K139" s="134">
        <v>5</v>
      </c>
      <c r="L139" s="108"/>
      <c r="M139" s="81">
        <v>15710</v>
      </c>
      <c r="N139" s="135">
        <v>15245</v>
      </c>
      <c r="O139" s="136">
        <v>15490</v>
      </c>
      <c r="P139" s="135">
        <v>17402</v>
      </c>
      <c r="Q139" s="136">
        <v>18051</v>
      </c>
      <c r="R139" s="135">
        <v>18728</v>
      </c>
      <c r="S139" s="136">
        <v>18999</v>
      </c>
      <c r="T139" s="135">
        <v>18474</v>
      </c>
      <c r="U139" s="136">
        <v>18533</v>
      </c>
      <c r="V139" s="135">
        <v>21080</v>
      </c>
      <c r="W139" s="136">
        <v>21812</v>
      </c>
      <c r="X139" s="135">
        <v>22229</v>
      </c>
      <c r="Y139" s="136">
        <v>22325</v>
      </c>
      <c r="Z139" s="135">
        <v>20757</v>
      </c>
      <c r="AA139" s="136">
        <v>23060</v>
      </c>
      <c r="AB139" s="135">
        <v>23912</v>
      </c>
      <c r="AC139" s="136">
        <v>24557</v>
      </c>
      <c r="AD139" s="135">
        <v>24208</v>
      </c>
      <c r="AE139" s="137">
        <v>22711</v>
      </c>
      <c r="AF139" s="138">
        <v>22376</v>
      </c>
    </row>
    <row r="140" spans="2:32">
      <c r="B140" s="114">
        <v>102</v>
      </c>
      <c r="C140" s="115">
        <v>102</v>
      </c>
      <c r="D140" s="116">
        <v>5</v>
      </c>
      <c r="E140" s="117">
        <v>1</v>
      </c>
      <c r="F140" s="118">
        <v>5</v>
      </c>
      <c r="G140" s="119" t="s">
        <v>485</v>
      </c>
      <c r="H140" s="120">
        <v>1</v>
      </c>
      <c r="I140" s="115">
        <v>5</v>
      </c>
      <c r="J140" s="116" t="s">
        <v>485</v>
      </c>
      <c r="K140" s="121">
        <v>6</v>
      </c>
      <c r="L140" s="108"/>
      <c r="M140" s="122">
        <v>16069</v>
      </c>
      <c r="N140" s="123">
        <v>15319</v>
      </c>
      <c r="O140" s="124">
        <v>15595</v>
      </c>
      <c r="P140" s="123">
        <v>17771</v>
      </c>
      <c r="Q140" s="124">
        <v>18419</v>
      </c>
      <c r="R140" s="123">
        <v>18921</v>
      </c>
      <c r="S140" s="124">
        <v>18918</v>
      </c>
      <c r="T140" s="123">
        <v>18309</v>
      </c>
      <c r="U140" s="124">
        <v>18421</v>
      </c>
      <c r="V140" s="123">
        <v>21063</v>
      </c>
      <c r="W140" s="124">
        <v>21721</v>
      </c>
      <c r="X140" s="123">
        <v>21949</v>
      </c>
      <c r="Y140" s="124">
        <v>21713</v>
      </c>
      <c r="Z140" s="123">
        <v>20322</v>
      </c>
      <c r="AA140" s="124">
        <v>22762</v>
      </c>
      <c r="AB140" s="123">
        <v>23477</v>
      </c>
      <c r="AC140" s="124">
        <v>24051</v>
      </c>
      <c r="AD140" s="123">
        <v>23343</v>
      </c>
      <c r="AE140" s="125">
        <v>21917</v>
      </c>
      <c r="AF140" s="126">
        <v>21797</v>
      </c>
    </row>
    <row r="141" spans="2:32">
      <c r="B141" s="127">
        <v>103</v>
      </c>
      <c r="C141" s="128">
        <v>103</v>
      </c>
      <c r="D141" s="129">
        <v>5</v>
      </c>
      <c r="E141" s="130">
        <v>1</v>
      </c>
      <c r="F141" s="131">
        <v>5</v>
      </c>
      <c r="G141" s="132" t="s">
        <v>485</v>
      </c>
      <c r="H141" s="133">
        <v>1</v>
      </c>
      <c r="I141" s="128">
        <v>5</v>
      </c>
      <c r="J141" s="129" t="s">
        <v>485</v>
      </c>
      <c r="K141" s="134">
        <v>7</v>
      </c>
      <c r="L141" s="108"/>
      <c r="M141" s="81">
        <v>16984</v>
      </c>
      <c r="N141" s="135">
        <v>15674</v>
      </c>
      <c r="O141" s="136">
        <v>15897</v>
      </c>
      <c r="P141" s="135">
        <v>18616</v>
      </c>
      <c r="Q141" s="136">
        <v>19412</v>
      </c>
      <c r="R141" s="135">
        <v>19783</v>
      </c>
      <c r="S141" s="136">
        <v>19194</v>
      </c>
      <c r="T141" s="135">
        <v>18592</v>
      </c>
      <c r="U141" s="136">
        <v>18492</v>
      </c>
      <c r="V141" s="135">
        <v>21711</v>
      </c>
      <c r="W141" s="136">
        <v>22462</v>
      </c>
      <c r="X141" s="135">
        <v>22379</v>
      </c>
      <c r="Y141" s="136">
        <v>21617</v>
      </c>
      <c r="Z141" s="135">
        <v>20234</v>
      </c>
      <c r="AA141" s="136">
        <v>22898</v>
      </c>
      <c r="AB141" s="135">
        <v>23855</v>
      </c>
      <c r="AC141" s="136">
        <v>24551</v>
      </c>
      <c r="AD141" s="135">
        <v>23072</v>
      </c>
      <c r="AE141" s="137">
        <v>21746</v>
      </c>
      <c r="AF141" s="138">
        <v>21627</v>
      </c>
    </row>
    <row r="142" spans="2:32">
      <c r="B142" s="114">
        <v>104</v>
      </c>
      <c r="C142" s="115">
        <v>104</v>
      </c>
      <c r="D142" s="116">
        <v>5</v>
      </c>
      <c r="E142" s="117">
        <v>1</v>
      </c>
      <c r="F142" s="118">
        <v>5</v>
      </c>
      <c r="G142" s="119" t="s">
        <v>485</v>
      </c>
      <c r="H142" s="120">
        <v>1</v>
      </c>
      <c r="I142" s="115">
        <v>5</v>
      </c>
      <c r="J142" s="116" t="s">
        <v>485</v>
      </c>
      <c r="K142" s="121">
        <v>8</v>
      </c>
      <c r="L142" s="108"/>
      <c r="M142" s="122">
        <v>18235</v>
      </c>
      <c r="N142" s="123">
        <v>16325</v>
      </c>
      <c r="O142" s="124">
        <v>16346</v>
      </c>
      <c r="P142" s="123">
        <v>19917</v>
      </c>
      <c r="Q142" s="124">
        <v>20754</v>
      </c>
      <c r="R142" s="123">
        <v>21089</v>
      </c>
      <c r="S142" s="124">
        <v>20100</v>
      </c>
      <c r="T142" s="123">
        <v>19214</v>
      </c>
      <c r="U142" s="124">
        <v>18902</v>
      </c>
      <c r="V142" s="123">
        <v>22946</v>
      </c>
      <c r="W142" s="124">
        <v>23751</v>
      </c>
      <c r="X142" s="123">
        <v>23472</v>
      </c>
      <c r="Y142" s="124">
        <v>22344</v>
      </c>
      <c r="Z142" s="123">
        <v>20571</v>
      </c>
      <c r="AA142" s="124">
        <v>23752</v>
      </c>
      <c r="AB142" s="123">
        <v>24908</v>
      </c>
      <c r="AC142" s="124">
        <v>25648</v>
      </c>
      <c r="AD142" s="123">
        <v>23719</v>
      </c>
      <c r="AE142" s="125">
        <v>22255</v>
      </c>
      <c r="AF142" s="126">
        <v>21946</v>
      </c>
    </row>
    <row r="143" spans="2:32">
      <c r="B143" s="127">
        <v>105</v>
      </c>
      <c r="C143" s="128">
        <v>105</v>
      </c>
      <c r="D143" s="129">
        <v>5</v>
      </c>
      <c r="E143" s="130">
        <v>1</v>
      </c>
      <c r="F143" s="131">
        <v>5</v>
      </c>
      <c r="G143" s="132" t="s">
        <v>485</v>
      </c>
      <c r="H143" s="133">
        <v>1</v>
      </c>
      <c r="I143" s="128">
        <v>5</v>
      </c>
      <c r="J143" s="129" t="s">
        <v>485</v>
      </c>
      <c r="K143" s="134">
        <v>9</v>
      </c>
      <c r="L143" s="108"/>
      <c r="M143" s="81">
        <v>18660</v>
      </c>
      <c r="N143" s="135">
        <v>16924</v>
      </c>
      <c r="O143" s="136">
        <v>16634</v>
      </c>
      <c r="P143" s="135">
        <v>20436</v>
      </c>
      <c r="Q143" s="136">
        <v>21180</v>
      </c>
      <c r="R143" s="135">
        <v>21532</v>
      </c>
      <c r="S143" s="136">
        <v>20803</v>
      </c>
      <c r="T143" s="135">
        <v>19836</v>
      </c>
      <c r="U143" s="136">
        <v>19224</v>
      </c>
      <c r="V143" s="135">
        <v>23379</v>
      </c>
      <c r="W143" s="136">
        <v>24056</v>
      </c>
      <c r="X143" s="135">
        <v>23851</v>
      </c>
      <c r="Y143" s="136">
        <v>22857</v>
      </c>
      <c r="Z143" s="135">
        <v>20793</v>
      </c>
      <c r="AA143" s="136">
        <v>24137</v>
      </c>
      <c r="AB143" s="135">
        <v>25145</v>
      </c>
      <c r="AC143" s="136">
        <v>25922</v>
      </c>
      <c r="AD143" s="135">
        <v>24186</v>
      </c>
      <c r="AE143" s="137">
        <v>22779</v>
      </c>
      <c r="AF143" s="138">
        <v>22123</v>
      </c>
    </row>
    <row r="144" spans="2:32">
      <c r="B144" s="114">
        <v>106</v>
      </c>
      <c r="C144" s="115">
        <v>106</v>
      </c>
      <c r="D144" s="116">
        <v>5</v>
      </c>
      <c r="E144" s="117">
        <v>1</v>
      </c>
      <c r="F144" s="118">
        <v>5</v>
      </c>
      <c r="G144" s="119" t="s">
        <v>485</v>
      </c>
      <c r="H144" s="120">
        <v>1</v>
      </c>
      <c r="I144" s="115">
        <v>5</v>
      </c>
      <c r="J144" s="116" t="s">
        <v>485</v>
      </c>
      <c r="K144" s="121">
        <v>10</v>
      </c>
      <c r="L144" s="108"/>
      <c r="M144" s="122">
        <v>18699</v>
      </c>
      <c r="N144" s="123">
        <v>17359</v>
      </c>
      <c r="O144" s="124">
        <v>17004</v>
      </c>
      <c r="P144" s="123">
        <v>20561</v>
      </c>
      <c r="Q144" s="124">
        <v>21227</v>
      </c>
      <c r="R144" s="123">
        <v>21545</v>
      </c>
      <c r="S144" s="124">
        <v>21154</v>
      </c>
      <c r="T144" s="123">
        <v>20268</v>
      </c>
      <c r="U144" s="124">
        <v>19612</v>
      </c>
      <c r="V144" s="123">
        <v>23496</v>
      </c>
      <c r="W144" s="124">
        <v>24047</v>
      </c>
      <c r="X144" s="123">
        <v>23931</v>
      </c>
      <c r="Y144" s="124">
        <v>23265</v>
      </c>
      <c r="Z144" s="123">
        <v>21290</v>
      </c>
      <c r="AA144" s="124">
        <v>24515</v>
      </c>
      <c r="AB144" s="123">
        <v>25412</v>
      </c>
      <c r="AC144" s="124">
        <v>26021</v>
      </c>
      <c r="AD144" s="123">
        <v>24638</v>
      </c>
      <c r="AE144" s="125">
        <v>23366</v>
      </c>
      <c r="AF144" s="126">
        <v>22646</v>
      </c>
    </row>
    <row r="145" spans="2:32">
      <c r="B145" s="127">
        <v>107</v>
      </c>
      <c r="C145" s="128">
        <v>107</v>
      </c>
      <c r="D145" s="129">
        <v>5</v>
      </c>
      <c r="E145" s="130">
        <v>1</v>
      </c>
      <c r="F145" s="131">
        <v>5</v>
      </c>
      <c r="G145" s="132" t="s">
        <v>485</v>
      </c>
      <c r="H145" s="133">
        <v>1</v>
      </c>
      <c r="I145" s="128">
        <v>5</v>
      </c>
      <c r="J145" s="129" t="s">
        <v>485</v>
      </c>
      <c r="K145" s="134">
        <v>11</v>
      </c>
      <c r="L145" s="108"/>
      <c r="M145" s="81">
        <v>18497</v>
      </c>
      <c r="N145" s="135">
        <v>17318</v>
      </c>
      <c r="O145" s="136">
        <v>17077</v>
      </c>
      <c r="P145" s="135">
        <v>20274</v>
      </c>
      <c r="Q145" s="136">
        <v>21000</v>
      </c>
      <c r="R145" s="135">
        <v>21195</v>
      </c>
      <c r="S145" s="136">
        <v>20695</v>
      </c>
      <c r="T145" s="135">
        <v>20023</v>
      </c>
      <c r="U145" s="136">
        <v>19495</v>
      </c>
      <c r="V145" s="135">
        <v>23191</v>
      </c>
      <c r="W145" s="136">
        <v>23605</v>
      </c>
      <c r="X145" s="135">
        <v>23536</v>
      </c>
      <c r="Y145" s="136">
        <v>22776</v>
      </c>
      <c r="Z145" s="135">
        <v>21668</v>
      </c>
      <c r="AA145" s="136">
        <v>24290</v>
      </c>
      <c r="AB145" s="135">
        <v>25657</v>
      </c>
      <c r="AC145" s="136">
        <v>25668</v>
      </c>
      <c r="AD145" s="135">
        <v>24186</v>
      </c>
      <c r="AE145" s="137">
        <v>23624</v>
      </c>
      <c r="AF145" s="138">
        <v>23049</v>
      </c>
    </row>
    <row r="146" spans="2:32">
      <c r="B146" s="114">
        <v>108</v>
      </c>
      <c r="C146" s="115">
        <v>108</v>
      </c>
      <c r="D146" s="116">
        <v>5</v>
      </c>
      <c r="E146" s="117">
        <v>1</v>
      </c>
      <c r="F146" s="118">
        <v>5</v>
      </c>
      <c r="G146" s="119" t="s">
        <v>485</v>
      </c>
      <c r="H146" s="120">
        <v>1</v>
      </c>
      <c r="I146" s="115">
        <v>5</v>
      </c>
      <c r="J146" s="116" t="s">
        <v>485</v>
      </c>
      <c r="K146" s="121">
        <v>12</v>
      </c>
      <c r="L146" s="108"/>
      <c r="M146" s="122">
        <v>18412</v>
      </c>
      <c r="N146" s="123">
        <v>17354</v>
      </c>
      <c r="O146" s="124">
        <v>17198</v>
      </c>
      <c r="P146" s="123">
        <v>19976</v>
      </c>
      <c r="Q146" s="124">
        <v>20857</v>
      </c>
      <c r="R146" s="123">
        <v>20887</v>
      </c>
      <c r="S146" s="124">
        <v>20271</v>
      </c>
      <c r="T146" s="123">
        <v>19746</v>
      </c>
      <c r="U146" s="124">
        <v>19292</v>
      </c>
      <c r="V146" s="123">
        <v>22858</v>
      </c>
      <c r="W146" s="124">
        <v>23186</v>
      </c>
      <c r="X146" s="123">
        <v>23098</v>
      </c>
      <c r="Y146" s="124">
        <v>22360</v>
      </c>
      <c r="Z146" s="123">
        <v>21852</v>
      </c>
      <c r="AA146" s="124">
        <v>23765</v>
      </c>
      <c r="AB146" s="123">
        <v>25759</v>
      </c>
      <c r="AC146" s="124">
        <v>25282</v>
      </c>
      <c r="AD146" s="123">
        <v>23771</v>
      </c>
      <c r="AE146" s="125">
        <v>23692</v>
      </c>
      <c r="AF146" s="126">
        <v>23228</v>
      </c>
    </row>
    <row r="147" spans="2:32">
      <c r="B147" s="127">
        <v>109</v>
      </c>
      <c r="C147" s="128">
        <v>109</v>
      </c>
      <c r="D147" s="129">
        <v>5</v>
      </c>
      <c r="E147" s="130">
        <v>1</v>
      </c>
      <c r="F147" s="131">
        <v>5</v>
      </c>
      <c r="G147" s="132" t="s">
        <v>485</v>
      </c>
      <c r="H147" s="133">
        <v>1</v>
      </c>
      <c r="I147" s="128">
        <v>5</v>
      </c>
      <c r="J147" s="129" t="s">
        <v>485</v>
      </c>
      <c r="K147" s="134">
        <v>13</v>
      </c>
      <c r="L147" s="108"/>
      <c r="M147" s="81">
        <v>18283</v>
      </c>
      <c r="N147" s="135">
        <v>17327</v>
      </c>
      <c r="O147" s="136">
        <v>17310</v>
      </c>
      <c r="P147" s="135">
        <v>19838</v>
      </c>
      <c r="Q147" s="136">
        <v>20692</v>
      </c>
      <c r="R147" s="135">
        <v>20702</v>
      </c>
      <c r="S147" s="136">
        <v>20017</v>
      </c>
      <c r="T147" s="135">
        <v>19628</v>
      </c>
      <c r="U147" s="136">
        <v>19274</v>
      </c>
      <c r="V147" s="135">
        <v>22642</v>
      </c>
      <c r="W147" s="136">
        <v>22861</v>
      </c>
      <c r="X147" s="135">
        <v>22862</v>
      </c>
      <c r="Y147" s="136">
        <v>21952</v>
      </c>
      <c r="Z147" s="135">
        <v>21955</v>
      </c>
      <c r="AA147" s="136">
        <v>23515</v>
      </c>
      <c r="AB147" s="135">
        <v>25697</v>
      </c>
      <c r="AC147" s="136">
        <v>24879</v>
      </c>
      <c r="AD147" s="135">
        <v>23340</v>
      </c>
      <c r="AE147" s="137">
        <v>23683</v>
      </c>
      <c r="AF147" s="138">
        <v>23310</v>
      </c>
    </row>
    <row r="148" spans="2:32">
      <c r="B148" s="114">
        <v>110</v>
      </c>
      <c r="C148" s="115">
        <v>110</v>
      </c>
      <c r="D148" s="116">
        <v>5</v>
      </c>
      <c r="E148" s="117">
        <v>1</v>
      </c>
      <c r="F148" s="118">
        <v>5</v>
      </c>
      <c r="G148" s="119" t="s">
        <v>485</v>
      </c>
      <c r="H148" s="120">
        <v>1</v>
      </c>
      <c r="I148" s="115">
        <v>5</v>
      </c>
      <c r="J148" s="116" t="s">
        <v>485</v>
      </c>
      <c r="K148" s="121">
        <v>14</v>
      </c>
      <c r="L148" s="108"/>
      <c r="M148" s="122">
        <v>18160</v>
      </c>
      <c r="N148" s="123">
        <v>17212</v>
      </c>
      <c r="O148" s="124">
        <v>17254</v>
      </c>
      <c r="P148" s="123">
        <v>19637</v>
      </c>
      <c r="Q148" s="124">
        <v>20675</v>
      </c>
      <c r="R148" s="123">
        <v>20513</v>
      </c>
      <c r="S148" s="124">
        <v>19676</v>
      </c>
      <c r="T148" s="123">
        <v>19431</v>
      </c>
      <c r="U148" s="124">
        <v>19100</v>
      </c>
      <c r="V148" s="123">
        <v>22567</v>
      </c>
      <c r="W148" s="124">
        <v>22578</v>
      </c>
      <c r="X148" s="123">
        <v>22596</v>
      </c>
      <c r="Y148" s="124">
        <v>21572</v>
      </c>
      <c r="Z148" s="123">
        <v>21985</v>
      </c>
      <c r="AA148" s="124">
        <v>23124</v>
      </c>
      <c r="AB148" s="123">
        <v>25842</v>
      </c>
      <c r="AC148" s="124">
        <v>24536</v>
      </c>
      <c r="AD148" s="123">
        <v>22920</v>
      </c>
      <c r="AE148" s="125">
        <v>23659</v>
      </c>
      <c r="AF148" s="126">
        <v>23308</v>
      </c>
    </row>
    <row r="149" spans="2:32">
      <c r="B149" s="127">
        <v>111</v>
      </c>
      <c r="C149" s="128">
        <v>111</v>
      </c>
      <c r="D149" s="129">
        <v>5</v>
      </c>
      <c r="E149" s="130">
        <v>1</v>
      </c>
      <c r="F149" s="131">
        <v>5</v>
      </c>
      <c r="G149" s="132" t="s">
        <v>485</v>
      </c>
      <c r="H149" s="133">
        <v>1</v>
      </c>
      <c r="I149" s="128">
        <v>5</v>
      </c>
      <c r="J149" s="129" t="s">
        <v>485</v>
      </c>
      <c r="K149" s="134">
        <v>15</v>
      </c>
      <c r="L149" s="108"/>
      <c r="M149" s="81">
        <v>18013</v>
      </c>
      <c r="N149" s="135">
        <v>17250</v>
      </c>
      <c r="O149" s="136">
        <v>17316</v>
      </c>
      <c r="P149" s="135">
        <v>19687</v>
      </c>
      <c r="Q149" s="136">
        <v>20635</v>
      </c>
      <c r="R149" s="135">
        <v>20316</v>
      </c>
      <c r="S149" s="136">
        <v>19608</v>
      </c>
      <c r="T149" s="135">
        <v>19416</v>
      </c>
      <c r="U149" s="136">
        <v>19084</v>
      </c>
      <c r="V149" s="135">
        <v>22495</v>
      </c>
      <c r="W149" s="136">
        <v>22455</v>
      </c>
      <c r="X149" s="135">
        <v>22327</v>
      </c>
      <c r="Y149" s="136">
        <v>21517</v>
      </c>
      <c r="Z149" s="135">
        <v>21708</v>
      </c>
      <c r="AA149" s="136">
        <v>23116</v>
      </c>
      <c r="AB149" s="135">
        <v>25521</v>
      </c>
      <c r="AC149" s="136">
        <v>24453</v>
      </c>
      <c r="AD149" s="135">
        <v>22836</v>
      </c>
      <c r="AE149" s="137">
        <v>23369</v>
      </c>
      <c r="AF149" s="138">
        <v>23005</v>
      </c>
    </row>
    <row r="150" spans="2:32">
      <c r="B150" s="114">
        <v>112</v>
      </c>
      <c r="C150" s="115">
        <v>112</v>
      </c>
      <c r="D150" s="116">
        <v>5</v>
      </c>
      <c r="E150" s="117">
        <v>1</v>
      </c>
      <c r="F150" s="118">
        <v>5</v>
      </c>
      <c r="G150" s="119" t="s">
        <v>485</v>
      </c>
      <c r="H150" s="120">
        <v>1</v>
      </c>
      <c r="I150" s="115">
        <v>5</v>
      </c>
      <c r="J150" s="116" t="s">
        <v>485</v>
      </c>
      <c r="K150" s="121">
        <v>16</v>
      </c>
      <c r="L150" s="108"/>
      <c r="M150" s="122">
        <v>18246</v>
      </c>
      <c r="N150" s="123">
        <v>17845</v>
      </c>
      <c r="O150" s="124">
        <v>17832</v>
      </c>
      <c r="P150" s="123">
        <v>20327</v>
      </c>
      <c r="Q150" s="124">
        <v>21035</v>
      </c>
      <c r="R150" s="123">
        <v>20585</v>
      </c>
      <c r="S150" s="124">
        <v>20182</v>
      </c>
      <c r="T150" s="123">
        <v>20102</v>
      </c>
      <c r="U150" s="124">
        <v>19654</v>
      </c>
      <c r="V150" s="123">
        <v>22926</v>
      </c>
      <c r="W150" s="124">
        <v>22694</v>
      </c>
      <c r="X150" s="123">
        <v>22542</v>
      </c>
      <c r="Y150" s="124">
        <v>21825</v>
      </c>
      <c r="Z150" s="123">
        <v>21516</v>
      </c>
      <c r="AA150" s="124">
        <v>23790</v>
      </c>
      <c r="AB150" s="123">
        <v>25163</v>
      </c>
      <c r="AC150" s="124">
        <v>24470</v>
      </c>
      <c r="AD150" s="123">
        <v>23091</v>
      </c>
      <c r="AE150" s="125">
        <v>23284</v>
      </c>
      <c r="AF150" s="126">
        <v>22782</v>
      </c>
    </row>
    <row r="151" spans="2:32">
      <c r="B151" s="127">
        <v>113</v>
      </c>
      <c r="C151" s="128">
        <v>113</v>
      </c>
      <c r="D151" s="129">
        <v>5</v>
      </c>
      <c r="E151" s="130">
        <v>1</v>
      </c>
      <c r="F151" s="131">
        <v>5</v>
      </c>
      <c r="G151" s="132" t="s">
        <v>485</v>
      </c>
      <c r="H151" s="133">
        <v>1</v>
      </c>
      <c r="I151" s="128">
        <v>5</v>
      </c>
      <c r="J151" s="129" t="s">
        <v>485</v>
      </c>
      <c r="K151" s="134">
        <v>17</v>
      </c>
      <c r="L151" s="108"/>
      <c r="M151" s="81">
        <v>18958</v>
      </c>
      <c r="N151" s="135">
        <v>18883</v>
      </c>
      <c r="O151" s="136">
        <v>18781</v>
      </c>
      <c r="P151" s="135">
        <v>21233</v>
      </c>
      <c r="Q151" s="136">
        <v>21938</v>
      </c>
      <c r="R151" s="135">
        <v>21373</v>
      </c>
      <c r="S151" s="136">
        <v>21202</v>
      </c>
      <c r="T151" s="135">
        <v>21302</v>
      </c>
      <c r="U151" s="136">
        <v>20592</v>
      </c>
      <c r="V151" s="135">
        <v>23876</v>
      </c>
      <c r="W151" s="136">
        <v>23610</v>
      </c>
      <c r="X151" s="135">
        <v>23314</v>
      </c>
      <c r="Y151" s="136">
        <v>22796</v>
      </c>
      <c r="Z151" s="135">
        <v>22122</v>
      </c>
      <c r="AA151" s="136">
        <v>24607</v>
      </c>
      <c r="AB151" s="135">
        <v>25696</v>
      </c>
      <c r="AC151" s="136">
        <v>25071</v>
      </c>
      <c r="AD151" s="135">
        <v>24086</v>
      </c>
      <c r="AE151" s="137">
        <v>24099</v>
      </c>
      <c r="AF151" s="138">
        <v>23415</v>
      </c>
    </row>
    <row r="152" spans="2:32">
      <c r="B152" s="114">
        <v>114</v>
      </c>
      <c r="C152" s="115">
        <v>114</v>
      </c>
      <c r="D152" s="116">
        <v>5</v>
      </c>
      <c r="E152" s="117">
        <v>1</v>
      </c>
      <c r="F152" s="118">
        <v>5</v>
      </c>
      <c r="G152" s="119" t="s">
        <v>485</v>
      </c>
      <c r="H152" s="120">
        <v>1</v>
      </c>
      <c r="I152" s="115">
        <v>5</v>
      </c>
      <c r="J152" s="116" t="s">
        <v>485</v>
      </c>
      <c r="K152" s="121">
        <v>18</v>
      </c>
      <c r="L152" s="108"/>
      <c r="M152" s="122">
        <v>19853</v>
      </c>
      <c r="N152" s="123">
        <v>20146</v>
      </c>
      <c r="O152" s="124">
        <v>19878</v>
      </c>
      <c r="P152" s="123">
        <v>22130</v>
      </c>
      <c r="Q152" s="124">
        <v>22768</v>
      </c>
      <c r="R152" s="123">
        <v>22355</v>
      </c>
      <c r="S152" s="124">
        <v>22363</v>
      </c>
      <c r="T152" s="123">
        <v>22532</v>
      </c>
      <c r="U152" s="124">
        <v>21745</v>
      </c>
      <c r="V152" s="123">
        <v>24722</v>
      </c>
      <c r="W152" s="124">
        <v>24944</v>
      </c>
      <c r="X152" s="123">
        <v>24494</v>
      </c>
      <c r="Y152" s="124">
        <v>24308</v>
      </c>
      <c r="Z152" s="123">
        <v>23296</v>
      </c>
      <c r="AA152" s="124">
        <v>25439</v>
      </c>
      <c r="AB152" s="123">
        <v>26654</v>
      </c>
      <c r="AC152" s="124">
        <v>26244</v>
      </c>
      <c r="AD152" s="123">
        <v>25711</v>
      </c>
      <c r="AE152" s="125">
        <v>25611</v>
      </c>
      <c r="AF152" s="126">
        <v>24673</v>
      </c>
    </row>
    <row r="153" spans="2:32">
      <c r="B153" s="127">
        <v>115</v>
      </c>
      <c r="C153" s="128">
        <v>115</v>
      </c>
      <c r="D153" s="129">
        <v>5</v>
      </c>
      <c r="E153" s="130">
        <v>1</v>
      </c>
      <c r="F153" s="131">
        <v>5</v>
      </c>
      <c r="G153" s="132" t="s">
        <v>485</v>
      </c>
      <c r="H153" s="133">
        <v>1</v>
      </c>
      <c r="I153" s="128">
        <v>5</v>
      </c>
      <c r="J153" s="129" t="s">
        <v>485</v>
      </c>
      <c r="K153" s="134">
        <v>19</v>
      </c>
      <c r="L153" s="108"/>
      <c r="M153" s="81">
        <v>19706</v>
      </c>
      <c r="N153" s="135">
        <v>20168</v>
      </c>
      <c r="O153" s="136">
        <v>19674</v>
      </c>
      <c r="P153" s="135">
        <v>22030</v>
      </c>
      <c r="Q153" s="136">
        <v>22775</v>
      </c>
      <c r="R153" s="135">
        <v>22244</v>
      </c>
      <c r="S153" s="136">
        <v>22340</v>
      </c>
      <c r="T153" s="135">
        <v>22697</v>
      </c>
      <c r="U153" s="136">
        <v>21790</v>
      </c>
      <c r="V153" s="135">
        <v>24947</v>
      </c>
      <c r="W153" s="136">
        <v>25508</v>
      </c>
      <c r="X153" s="135">
        <v>24853</v>
      </c>
      <c r="Y153" s="136">
        <v>24516</v>
      </c>
      <c r="Z153" s="135">
        <v>23557</v>
      </c>
      <c r="AA153" s="136">
        <v>25829</v>
      </c>
      <c r="AB153" s="135">
        <v>27120</v>
      </c>
      <c r="AC153" s="136">
        <v>26873</v>
      </c>
      <c r="AD153" s="135">
        <v>26133</v>
      </c>
      <c r="AE153" s="137">
        <v>26170</v>
      </c>
      <c r="AF153" s="138">
        <v>25056</v>
      </c>
    </row>
    <row r="154" spans="2:32">
      <c r="B154" s="114">
        <v>116</v>
      </c>
      <c r="C154" s="115">
        <v>116</v>
      </c>
      <c r="D154" s="116">
        <v>5</v>
      </c>
      <c r="E154" s="117">
        <v>1</v>
      </c>
      <c r="F154" s="118">
        <v>5</v>
      </c>
      <c r="G154" s="119" t="s">
        <v>485</v>
      </c>
      <c r="H154" s="120">
        <v>1</v>
      </c>
      <c r="I154" s="115">
        <v>5</v>
      </c>
      <c r="J154" s="116" t="s">
        <v>485</v>
      </c>
      <c r="K154" s="121">
        <v>20</v>
      </c>
      <c r="L154" s="108"/>
      <c r="M154" s="122">
        <v>19365</v>
      </c>
      <c r="N154" s="123">
        <v>19858</v>
      </c>
      <c r="O154" s="124">
        <v>19593</v>
      </c>
      <c r="P154" s="123">
        <v>21808</v>
      </c>
      <c r="Q154" s="124">
        <v>22720</v>
      </c>
      <c r="R154" s="123">
        <v>22117</v>
      </c>
      <c r="S154" s="124">
        <v>21968</v>
      </c>
      <c r="T154" s="123">
        <v>22553</v>
      </c>
      <c r="U154" s="124">
        <v>21916</v>
      </c>
      <c r="V154" s="123">
        <v>25191</v>
      </c>
      <c r="W154" s="124">
        <v>25901</v>
      </c>
      <c r="X154" s="123">
        <v>25207</v>
      </c>
      <c r="Y154" s="124">
        <v>24642</v>
      </c>
      <c r="Z154" s="123">
        <v>23928</v>
      </c>
      <c r="AA154" s="124">
        <v>26445</v>
      </c>
      <c r="AB154" s="123">
        <v>27849</v>
      </c>
      <c r="AC154" s="124">
        <v>27644</v>
      </c>
      <c r="AD154" s="123">
        <v>26497</v>
      </c>
      <c r="AE154" s="125">
        <v>26417</v>
      </c>
      <c r="AF154" s="126">
        <v>25550</v>
      </c>
    </row>
    <row r="155" spans="2:32">
      <c r="B155" s="127">
        <v>117</v>
      </c>
      <c r="C155" s="128">
        <v>117</v>
      </c>
      <c r="D155" s="129">
        <v>5</v>
      </c>
      <c r="E155" s="130">
        <v>1</v>
      </c>
      <c r="F155" s="131">
        <v>5</v>
      </c>
      <c r="G155" s="132" t="s">
        <v>485</v>
      </c>
      <c r="H155" s="133">
        <v>1</v>
      </c>
      <c r="I155" s="128">
        <v>5</v>
      </c>
      <c r="J155" s="129" t="s">
        <v>485</v>
      </c>
      <c r="K155" s="134">
        <v>21</v>
      </c>
      <c r="L155" s="108"/>
      <c r="M155" s="81">
        <v>19036</v>
      </c>
      <c r="N155" s="135">
        <v>19567</v>
      </c>
      <c r="O155" s="136">
        <v>19406</v>
      </c>
      <c r="P155" s="135">
        <v>21619</v>
      </c>
      <c r="Q155" s="136">
        <v>22480</v>
      </c>
      <c r="R155" s="135">
        <v>21932</v>
      </c>
      <c r="S155" s="136">
        <v>21819</v>
      </c>
      <c r="T155" s="135">
        <v>22478</v>
      </c>
      <c r="U155" s="136">
        <v>21994</v>
      </c>
      <c r="V155" s="135">
        <v>25347</v>
      </c>
      <c r="W155" s="136">
        <v>26316</v>
      </c>
      <c r="X155" s="135">
        <v>25579</v>
      </c>
      <c r="Y155" s="136">
        <v>25026</v>
      </c>
      <c r="Z155" s="135">
        <v>24363</v>
      </c>
      <c r="AA155" s="136">
        <v>27095</v>
      </c>
      <c r="AB155" s="135">
        <v>28486</v>
      </c>
      <c r="AC155" s="136">
        <v>28601</v>
      </c>
      <c r="AD155" s="135">
        <v>27184</v>
      </c>
      <c r="AE155" s="137">
        <v>26980</v>
      </c>
      <c r="AF155" s="138">
        <v>26180</v>
      </c>
    </row>
    <row r="156" spans="2:32">
      <c r="B156" s="114">
        <v>118</v>
      </c>
      <c r="C156" s="115">
        <v>118</v>
      </c>
      <c r="D156" s="116">
        <v>5</v>
      </c>
      <c r="E156" s="117">
        <v>1</v>
      </c>
      <c r="F156" s="118">
        <v>5</v>
      </c>
      <c r="G156" s="119" t="s">
        <v>485</v>
      </c>
      <c r="H156" s="120">
        <v>1</v>
      </c>
      <c r="I156" s="115">
        <v>5</v>
      </c>
      <c r="J156" s="116" t="s">
        <v>485</v>
      </c>
      <c r="K156" s="121">
        <v>22</v>
      </c>
      <c r="L156" s="108"/>
      <c r="M156" s="122">
        <v>18471</v>
      </c>
      <c r="N156" s="123">
        <v>18952</v>
      </c>
      <c r="O156" s="124">
        <v>18879</v>
      </c>
      <c r="P156" s="123">
        <v>21002</v>
      </c>
      <c r="Q156" s="124">
        <v>21945</v>
      </c>
      <c r="R156" s="123">
        <v>21441</v>
      </c>
      <c r="S156" s="124">
        <v>21390</v>
      </c>
      <c r="T156" s="123">
        <v>22013</v>
      </c>
      <c r="U156" s="124">
        <v>21657</v>
      </c>
      <c r="V156" s="123">
        <v>25124</v>
      </c>
      <c r="W156" s="124">
        <v>25906</v>
      </c>
      <c r="X156" s="123">
        <v>25428</v>
      </c>
      <c r="Y156" s="124">
        <v>24944</v>
      </c>
      <c r="Z156" s="123">
        <v>24226</v>
      </c>
      <c r="AA156" s="124">
        <v>27083</v>
      </c>
      <c r="AB156" s="123">
        <v>28586</v>
      </c>
      <c r="AC156" s="124">
        <v>28741</v>
      </c>
      <c r="AD156" s="123">
        <v>27283</v>
      </c>
      <c r="AE156" s="125">
        <v>26904</v>
      </c>
      <c r="AF156" s="126">
        <v>26158</v>
      </c>
    </row>
    <row r="157" spans="2:32">
      <c r="B157" s="127">
        <v>119</v>
      </c>
      <c r="C157" s="128">
        <v>119</v>
      </c>
      <c r="D157" s="129">
        <v>5</v>
      </c>
      <c r="E157" s="130">
        <v>1</v>
      </c>
      <c r="F157" s="131">
        <v>5</v>
      </c>
      <c r="G157" s="132" t="s">
        <v>485</v>
      </c>
      <c r="H157" s="133">
        <v>1</v>
      </c>
      <c r="I157" s="128">
        <v>5</v>
      </c>
      <c r="J157" s="129" t="s">
        <v>485</v>
      </c>
      <c r="K157" s="134">
        <v>23</v>
      </c>
      <c r="L157" s="108"/>
      <c r="M157" s="81">
        <v>17634</v>
      </c>
      <c r="N157" s="135">
        <v>18159</v>
      </c>
      <c r="O157" s="136">
        <v>18232</v>
      </c>
      <c r="P157" s="135">
        <v>20050</v>
      </c>
      <c r="Q157" s="136">
        <v>21152</v>
      </c>
      <c r="R157" s="135">
        <v>20679</v>
      </c>
      <c r="S157" s="136">
        <v>20764</v>
      </c>
      <c r="T157" s="135">
        <v>21374</v>
      </c>
      <c r="U157" s="136">
        <v>21121</v>
      </c>
      <c r="V157" s="135">
        <v>24514</v>
      </c>
      <c r="W157" s="136">
        <v>25177</v>
      </c>
      <c r="X157" s="135">
        <v>24870</v>
      </c>
      <c r="Y157" s="136">
        <v>24590</v>
      </c>
      <c r="Z157" s="135">
        <v>23907</v>
      </c>
      <c r="AA157" s="136">
        <v>26561</v>
      </c>
      <c r="AB157" s="135">
        <v>28238</v>
      </c>
      <c r="AC157" s="136">
        <v>28461</v>
      </c>
      <c r="AD157" s="135">
        <v>27022</v>
      </c>
      <c r="AE157" s="137">
        <v>26581</v>
      </c>
      <c r="AF157" s="138">
        <v>25900</v>
      </c>
    </row>
    <row r="158" spans="2:32">
      <c r="B158" s="114">
        <v>120</v>
      </c>
      <c r="C158" s="115">
        <v>120</v>
      </c>
      <c r="D158" s="116">
        <v>5</v>
      </c>
      <c r="E158" s="117">
        <v>1</v>
      </c>
      <c r="F158" s="118">
        <v>5</v>
      </c>
      <c r="G158" s="119" t="s">
        <v>485</v>
      </c>
      <c r="H158" s="120">
        <v>1</v>
      </c>
      <c r="I158" s="115">
        <v>5</v>
      </c>
      <c r="J158" s="116" t="s">
        <v>485</v>
      </c>
      <c r="K158" s="121">
        <v>24</v>
      </c>
      <c r="L158" s="108"/>
      <c r="M158" s="122">
        <v>16650</v>
      </c>
      <c r="N158" s="123">
        <v>17283</v>
      </c>
      <c r="O158" s="124">
        <v>17451</v>
      </c>
      <c r="P158" s="123">
        <v>19062</v>
      </c>
      <c r="Q158" s="124">
        <v>20233</v>
      </c>
      <c r="R158" s="123">
        <v>19867</v>
      </c>
      <c r="S158" s="124">
        <v>20090</v>
      </c>
      <c r="T158" s="123">
        <v>20707</v>
      </c>
      <c r="U158" s="124">
        <v>20578</v>
      </c>
      <c r="V158" s="123">
        <v>23850</v>
      </c>
      <c r="W158" s="124">
        <v>24355</v>
      </c>
      <c r="X158" s="123">
        <v>24280</v>
      </c>
      <c r="Y158" s="124">
        <v>24126</v>
      </c>
      <c r="Z158" s="123">
        <v>23432</v>
      </c>
      <c r="AA158" s="124">
        <v>25911</v>
      </c>
      <c r="AB158" s="123">
        <v>27676</v>
      </c>
      <c r="AC158" s="124">
        <v>27808</v>
      </c>
      <c r="AD158" s="123">
        <v>26620</v>
      </c>
      <c r="AE158" s="125">
        <v>26126</v>
      </c>
      <c r="AF158" s="126">
        <v>25452</v>
      </c>
    </row>
    <row r="159" spans="2:32">
      <c r="B159" s="127">
        <v>121</v>
      </c>
      <c r="C159" s="128">
        <v>121</v>
      </c>
      <c r="D159" s="129">
        <v>6</v>
      </c>
      <c r="E159" s="130">
        <v>1</v>
      </c>
      <c r="F159" s="131">
        <v>6</v>
      </c>
      <c r="G159" s="132" t="s">
        <v>485</v>
      </c>
      <c r="H159" s="133">
        <v>1</v>
      </c>
      <c r="I159" s="128">
        <v>6</v>
      </c>
      <c r="J159" s="129" t="s">
        <v>485</v>
      </c>
      <c r="K159" s="134">
        <v>1</v>
      </c>
      <c r="L159" s="108"/>
      <c r="M159" s="81">
        <v>16299</v>
      </c>
      <c r="N159" s="135">
        <v>15680</v>
      </c>
      <c r="O159" s="136">
        <v>17679</v>
      </c>
      <c r="P159" s="135">
        <v>18444</v>
      </c>
      <c r="Q159" s="136">
        <v>18873</v>
      </c>
      <c r="R159" s="135">
        <v>19377</v>
      </c>
      <c r="S159" s="136">
        <v>19041</v>
      </c>
      <c r="T159" s="135">
        <v>18967</v>
      </c>
      <c r="U159" s="136">
        <v>21007</v>
      </c>
      <c r="V159" s="135">
        <v>22459</v>
      </c>
      <c r="W159" s="136">
        <v>23223</v>
      </c>
      <c r="X159" s="135">
        <v>23567</v>
      </c>
      <c r="Y159" s="136">
        <v>22747</v>
      </c>
      <c r="Z159" s="135">
        <v>24435</v>
      </c>
      <c r="AA159" s="136">
        <v>25756</v>
      </c>
      <c r="AB159" s="135">
        <v>26472</v>
      </c>
      <c r="AC159" s="136">
        <v>27295</v>
      </c>
      <c r="AD159" s="135">
        <v>24927</v>
      </c>
      <c r="AE159" s="137">
        <v>24430</v>
      </c>
      <c r="AF159" s="138">
        <v>26638</v>
      </c>
    </row>
    <row r="160" spans="2:32">
      <c r="B160" s="114">
        <v>122</v>
      </c>
      <c r="C160" s="115">
        <v>122</v>
      </c>
      <c r="D160" s="116">
        <v>6</v>
      </c>
      <c r="E160" s="117">
        <v>1</v>
      </c>
      <c r="F160" s="118">
        <v>6</v>
      </c>
      <c r="G160" s="119" t="s">
        <v>485</v>
      </c>
      <c r="H160" s="120">
        <v>1</v>
      </c>
      <c r="I160" s="115">
        <v>6</v>
      </c>
      <c r="J160" s="116" t="s">
        <v>485</v>
      </c>
      <c r="K160" s="121">
        <v>2</v>
      </c>
      <c r="L160" s="108"/>
      <c r="M160" s="122">
        <v>15873</v>
      </c>
      <c r="N160" s="123">
        <v>15374</v>
      </c>
      <c r="O160" s="124">
        <v>17263</v>
      </c>
      <c r="P160" s="123">
        <v>18018</v>
      </c>
      <c r="Q160" s="124">
        <v>18509</v>
      </c>
      <c r="R160" s="123">
        <v>18979</v>
      </c>
      <c r="S160" s="124">
        <v>18661</v>
      </c>
      <c r="T160" s="123">
        <v>18709</v>
      </c>
      <c r="U160" s="124">
        <v>20654</v>
      </c>
      <c r="V160" s="123">
        <v>22091</v>
      </c>
      <c r="W160" s="124">
        <v>22780</v>
      </c>
      <c r="X160" s="123">
        <v>23151</v>
      </c>
      <c r="Y160" s="124">
        <v>22302</v>
      </c>
      <c r="Z160" s="123">
        <v>23984</v>
      </c>
      <c r="AA160" s="124">
        <v>25270</v>
      </c>
      <c r="AB160" s="123">
        <v>26026</v>
      </c>
      <c r="AC160" s="124">
        <v>26602</v>
      </c>
      <c r="AD160" s="123">
        <v>24419</v>
      </c>
      <c r="AE160" s="125">
        <v>24066</v>
      </c>
      <c r="AF160" s="126">
        <v>26147</v>
      </c>
    </row>
    <row r="161" spans="2:32">
      <c r="B161" s="127">
        <v>123</v>
      </c>
      <c r="C161" s="128">
        <v>123</v>
      </c>
      <c r="D161" s="129">
        <v>6</v>
      </c>
      <c r="E161" s="130">
        <v>1</v>
      </c>
      <c r="F161" s="131">
        <v>6</v>
      </c>
      <c r="G161" s="132" t="s">
        <v>485</v>
      </c>
      <c r="H161" s="133">
        <v>1</v>
      </c>
      <c r="I161" s="128">
        <v>6</v>
      </c>
      <c r="J161" s="129" t="s">
        <v>485</v>
      </c>
      <c r="K161" s="134">
        <v>3</v>
      </c>
      <c r="L161" s="108"/>
      <c r="M161" s="81">
        <v>15604</v>
      </c>
      <c r="N161" s="135">
        <v>15105</v>
      </c>
      <c r="O161" s="136">
        <v>17099</v>
      </c>
      <c r="P161" s="135">
        <v>17857</v>
      </c>
      <c r="Q161" s="136">
        <v>18416</v>
      </c>
      <c r="R161" s="135">
        <v>18868</v>
      </c>
      <c r="S161" s="136">
        <v>18555</v>
      </c>
      <c r="T161" s="135">
        <v>18614</v>
      </c>
      <c r="U161" s="136">
        <v>20620</v>
      </c>
      <c r="V161" s="135">
        <v>22051</v>
      </c>
      <c r="W161" s="136">
        <v>22676</v>
      </c>
      <c r="X161" s="135">
        <v>23040</v>
      </c>
      <c r="Y161" s="136">
        <v>22114</v>
      </c>
      <c r="Z161" s="135">
        <v>23843</v>
      </c>
      <c r="AA161" s="136">
        <v>25028</v>
      </c>
      <c r="AB161" s="135">
        <v>25823</v>
      </c>
      <c r="AC161" s="136">
        <v>26214</v>
      </c>
      <c r="AD161" s="135">
        <v>24155</v>
      </c>
      <c r="AE161" s="137">
        <v>23797</v>
      </c>
      <c r="AF161" s="138">
        <v>25942</v>
      </c>
    </row>
    <row r="162" spans="2:32">
      <c r="B162" s="114">
        <v>124</v>
      </c>
      <c r="C162" s="115">
        <v>124</v>
      </c>
      <c r="D162" s="116">
        <v>6</v>
      </c>
      <c r="E162" s="117">
        <v>1</v>
      </c>
      <c r="F162" s="118">
        <v>6</v>
      </c>
      <c r="G162" s="119" t="s">
        <v>485</v>
      </c>
      <c r="H162" s="120">
        <v>1</v>
      </c>
      <c r="I162" s="115">
        <v>6</v>
      </c>
      <c r="J162" s="116" t="s">
        <v>485</v>
      </c>
      <c r="K162" s="121">
        <v>4</v>
      </c>
      <c r="L162" s="108"/>
      <c r="M162" s="122">
        <v>15482</v>
      </c>
      <c r="N162" s="123">
        <v>14951</v>
      </c>
      <c r="O162" s="124">
        <v>17006</v>
      </c>
      <c r="P162" s="123">
        <v>17748</v>
      </c>
      <c r="Q162" s="124">
        <v>18338</v>
      </c>
      <c r="R162" s="123">
        <v>18690</v>
      </c>
      <c r="S162" s="124">
        <v>18375</v>
      </c>
      <c r="T162" s="123">
        <v>18392</v>
      </c>
      <c r="U162" s="124">
        <v>20361</v>
      </c>
      <c r="V162" s="123">
        <v>21742</v>
      </c>
      <c r="W162" s="124">
        <v>22213</v>
      </c>
      <c r="X162" s="123">
        <v>22535</v>
      </c>
      <c r="Y162" s="124">
        <v>21617</v>
      </c>
      <c r="Z162" s="123">
        <v>23275</v>
      </c>
      <c r="AA162" s="124">
        <v>24398</v>
      </c>
      <c r="AB162" s="123">
        <v>25129</v>
      </c>
      <c r="AC162" s="124">
        <v>25400</v>
      </c>
      <c r="AD162" s="123">
        <v>23492</v>
      </c>
      <c r="AE162" s="125">
        <v>23122</v>
      </c>
      <c r="AF162" s="126">
        <v>25212</v>
      </c>
    </row>
    <row r="163" spans="2:32">
      <c r="B163" s="127">
        <v>125</v>
      </c>
      <c r="C163" s="128">
        <v>125</v>
      </c>
      <c r="D163" s="129">
        <v>6</v>
      </c>
      <c r="E163" s="130">
        <v>1</v>
      </c>
      <c r="F163" s="131">
        <v>6</v>
      </c>
      <c r="G163" s="132" t="s">
        <v>485</v>
      </c>
      <c r="H163" s="133">
        <v>1</v>
      </c>
      <c r="I163" s="128">
        <v>6</v>
      </c>
      <c r="J163" s="129" t="s">
        <v>485</v>
      </c>
      <c r="K163" s="134">
        <v>5</v>
      </c>
      <c r="L163" s="108"/>
      <c r="M163" s="81">
        <v>15464</v>
      </c>
      <c r="N163" s="135">
        <v>14911</v>
      </c>
      <c r="O163" s="136">
        <v>17123</v>
      </c>
      <c r="P163" s="135">
        <v>17769</v>
      </c>
      <c r="Q163" s="136">
        <v>18415</v>
      </c>
      <c r="R163" s="135">
        <v>18568</v>
      </c>
      <c r="S163" s="136">
        <v>18176</v>
      </c>
      <c r="T163" s="135">
        <v>18228</v>
      </c>
      <c r="U163" s="136">
        <v>20221</v>
      </c>
      <c r="V163" s="135">
        <v>21460</v>
      </c>
      <c r="W163" s="136">
        <v>21817</v>
      </c>
      <c r="X163" s="135">
        <v>21991</v>
      </c>
      <c r="Y163" s="136">
        <v>21041</v>
      </c>
      <c r="Z163" s="135">
        <v>22821</v>
      </c>
      <c r="AA163" s="136">
        <v>23712</v>
      </c>
      <c r="AB163" s="135">
        <v>24382</v>
      </c>
      <c r="AC163" s="136">
        <v>24595</v>
      </c>
      <c r="AD163" s="135">
        <v>22711</v>
      </c>
      <c r="AE163" s="137">
        <v>22392</v>
      </c>
      <c r="AF163" s="138">
        <v>24573</v>
      </c>
    </row>
    <row r="164" spans="2:32">
      <c r="B164" s="114">
        <v>126</v>
      </c>
      <c r="C164" s="115">
        <v>126</v>
      </c>
      <c r="D164" s="116">
        <v>6</v>
      </c>
      <c r="E164" s="117">
        <v>1</v>
      </c>
      <c r="F164" s="118">
        <v>6</v>
      </c>
      <c r="G164" s="119" t="s">
        <v>485</v>
      </c>
      <c r="H164" s="120">
        <v>1</v>
      </c>
      <c r="I164" s="115">
        <v>6</v>
      </c>
      <c r="J164" s="116" t="s">
        <v>485</v>
      </c>
      <c r="K164" s="121">
        <v>6</v>
      </c>
      <c r="L164" s="108"/>
      <c r="M164" s="122">
        <v>15615</v>
      </c>
      <c r="N164" s="123">
        <v>15006</v>
      </c>
      <c r="O164" s="124">
        <v>17496</v>
      </c>
      <c r="P164" s="123">
        <v>18166</v>
      </c>
      <c r="Q164" s="124">
        <v>18774</v>
      </c>
      <c r="R164" s="123">
        <v>18529</v>
      </c>
      <c r="S164" s="124">
        <v>18070</v>
      </c>
      <c r="T164" s="123">
        <v>18183</v>
      </c>
      <c r="U164" s="124">
        <v>20295</v>
      </c>
      <c r="V164" s="123">
        <v>21460</v>
      </c>
      <c r="W164" s="124">
        <v>21624</v>
      </c>
      <c r="X164" s="123">
        <v>21462</v>
      </c>
      <c r="Y164" s="124">
        <v>20462</v>
      </c>
      <c r="Z164" s="123">
        <v>22570</v>
      </c>
      <c r="AA164" s="124">
        <v>23318</v>
      </c>
      <c r="AB164" s="123">
        <v>23907</v>
      </c>
      <c r="AC164" s="124">
        <v>23972</v>
      </c>
      <c r="AD164" s="123">
        <v>21925</v>
      </c>
      <c r="AE164" s="125">
        <v>21801</v>
      </c>
      <c r="AF164" s="126">
        <v>24119</v>
      </c>
    </row>
    <row r="165" spans="2:32">
      <c r="B165" s="127">
        <v>127</v>
      </c>
      <c r="C165" s="128">
        <v>127</v>
      </c>
      <c r="D165" s="129">
        <v>6</v>
      </c>
      <c r="E165" s="130">
        <v>1</v>
      </c>
      <c r="F165" s="131">
        <v>6</v>
      </c>
      <c r="G165" s="132" t="s">
        <v>485</v>
      </c>
      <c r="H165" s="133">
        <v>1</v>
      </c>
      <c r="I165" s="128">
        <v>6</v>
      </c>
      <c r="J165" s="129" t="s">
        <v>485</v>
      </c>
      <c r="K165" s="134">
        <v>7</v>
      </c>
      <c r="L165" s="108"/>
      <c r="M165" s="81">
        <v>16079</v>
      </c>
      <c r="N165" s="135">
        <v>15347</v>
      </c>
      <c r="O165" s="136">
        <v>18401</v>
      </c>
      <c r="P165" s="135">
        <v>19205</v>
      </c>
      <c r="Q165" s="136">
        <v>19809</v>
      </c>
      <c r="R165" s="135">
        <v>18854</v>
      </c>
      <c r="S165" s="136">
        <v>18422</v>
      </c>
      <c r="T165" s="135">
        <v>18330</v>
      </c>
      <c r="U165" s="136">
        <v>20882</v>
      </c>
      <c r="V165" s="135">
        <v>22294</v>
      </c>
      <c r="W165" s="136">
        <v>22137</v>
      </c>
      <c r="X165" s="135">
        <v>21450</v>
      </c>
      <c r="Y165" s="136">
        <v>20446</v>
      </c>
      <c r="Z165" s="135">
        <v>22763</v>
      </c>
      <c r="AA165" s="136">
        <v>23743</v>
      </c>
      <c r="AB165" s="135">
        <v>24446</v>
      </c>
      <c r="AC165" s="136">
        <v>24182</v>
      </c>
      <c r="AD165" s="135">
        <v>21775</v>
      </c>
      <c r="AE165" s="137">
        <v>21640</v>
      </c>
      <c r="AF165" s="138">
        <v>24141</v>
      </c>
    </row>
    <row r="166" spans="2:32">
      <c r="B166" s="114">
        <v>128</v>
      </c>
      <c r="C166" s="115">
        <v>128</v>
      </c>
      <c r="D166" s="116">
        <v>6</v>
      </c>
      <c r="E166" s="117">
        <v>1</v>
      </c>
      <c r="F166" s="118">
        <v>6</v>
      </c>
      <c r="G166" s="119" t="s">
        <v>485</v>
      </c>
      <c r="H166" s="120">
        <v>1</v>
      </c>
      <c r="I166" s="115">
        <v>6</v>
      </c>
      <c r="J166" s="116" t="s">
        <v>485</v>
      </c>
      <c r="K166" s="121">
        <v>8</v>
      </c>
      <c r="L166" s="108"/>
      <c r="M166" s="122">
        <v>16911</v>
      </c>
      <c r="N166" s="123">
        <v>15785</v>
      </c>
      <c r="O166" s="124">
        <v>19716</v>
      </c>
      <c r="P166" s="123">
        <v>20552</v>
      </c>
      <c r="Q166" s="124">
        <v>21214</v>
      </c>
      <c r="R166" s="123">
        <v>19756</v>
      </c>
      <c r="S166" s="124">
        <v>19055</v>
      </c>
      <c r="T166" s="123">
        <v>18760</v>
      </c>
      <c r="U166" s="124">
        <v>22017</v>
      </c>
      <c r="V166" s="123">
        <v>23615</v>
      </c>
      <c r="W166" s="124">
        <v>23252</v>
      </c>
      <c r="X166" s="123">
        <v>22199</v>
      </c>
      <c r="Y166" s="124">
        <v>21003</v>
      </c>
      <c r="Z166" s="123">
        <v>23632</v>
      </c>
      <c r="AA166" s="124">
        <v>24819</v>
      </c>
      <c r="AB166" s="123">
        <v>25548</v>
      </c>
      <c r="AC166" s="124">
        <v>25163</v>
      </c>
      <c r="AD166" s="123">
        <v>22276</v>
      </c>
      <c r="AE166" s="125">
        <v>21946</v>
      </c>
      <c r="AF166" s="126">
        <v>24912</v>
      </c>
    </row>
    <row r="167" spans="2:32">
      <c r="B167" s="127">
        <v>129</v>
      </c>
      <c r="C167" s="128">
        <v>129</v>
      </c>
      <c r="D167" s="129">
        <v>6</v>
      </c>
      <c r="E167" s="130">
        <v>1</v>
      </c>
      <c r="F167" s="131">
        <v>6</v>
      </c>
      <c r="G167" s="132" t="s">
        <v>485</v>
      </c>
      <c r="H167" s="133">
        <v>1</v>
      </c>
      <c r="I167" s="128">
        <v>6</v>
      </c>
      <c r="J167" s="129" t="s">
        <v>485</v>
      </c>
      <c r="K167" s="134">
        <v>9</v>
      </c>
      <c r="L167" s="108"/>
      <c r="M167" s="81">
        <v>17518</v>
      </c>
      <c r="N167" s="135">
        <v>16053</v>
      </c>
      <c r="O167" s="136">
        <v>20226</v>
      </c>
      <c r="P167" s="135">
        <v>20966</v>
      </c>
      <c r="Q167" s="136">
        <v>21548</v>
      </c>
      <c r="R167" s="135">
        <v>20438</v>
      </c>
      <c r="S167" s="136">
        <v>19669</v>
      </c>
      <c r="T167" s="135">
        <v>19086</v>
      </c>
      <c r="U167" s="136">
        <v>22512</v>
      </c>
      <c r="V167" s="135">
        <v>23925</v>
      </c>
      <c r="W167" s="136">
        <v>23633</v>
      </c>
      <c r="X167" s="135">
        <v>22721</v>
      </c>
      <c r="Y167" s="136">
        <v>21562</v>
      </c>
      <c r="Z167" s="135">
        <v>24019</v>
      </c>
      <c r="AA167" s="136">
        <v>25064</v>
      </c>
      <c r="AB167" s="135">
        <v>25816</v>
      </c>
      <c r="AC167" s="136">
        <v>25472</v>
      </c>
      <c r="AD167" s="135">
        <v>22788</v>
      </c>
      <c r="AE167" s="137">
        <v>22115</v>
      </c>
      <c r="AF167" s="138">
        <v>25260</v>
      </c>
    </row>
    <row r="168" spans="2:32">
      <c r="B168" s="114">
        <v>130</v>
      </c>
      <c r="C168" s="115">
        <v>130</v>
      </c>
      <c r="D168" s="116">
        <v>6</v>
      </c>
      <c r="E168" s="117">
        <v>1</v>
      </c>
      <c r="F168" s="118">
        <v>6</v>
      </c>
      <c r="G168" s="119" t="s">
        <v>485</v>
      </c>
      <c r="H168" s="120">
        <v>1</v>
      </c>
      <c r="I168" s="115">
        <v>6</v>
      </c>
      <c r="J168" s="116" t="s">
        <v>485</v>
      </c>
      <c r="K168" s="121">
        <v>10</v>
      </c>
      <c r="L168" s="108"/>
      <c r="M168" s="122">
        <v>17921</v>
      </c>
      <c r="N168" s="123">
        <v>16471</v>
      </c>
      <c r="O168" s="124">
        <v>20372</v>
      </c>
      <c r="P168" s="123">
        <v>21047</v>
      </c>
      <c r="Q168" s="124">
        <v>21554</v>
      </c>
      <c r="R168" s="123">
        <v>20821</v>
      </c>
      <c r="S168" s="124">
        <v>20135</v>
      </c>
      <c r="T168" s="123">
        <v>19512</v>
      </c>
      <c r="U168" s="124">
        <v>22824</v>
      </c>
      <c r="V168" s="123">
        <v>23938</v>
      </c>
      <c r="W168" s="124">
        <v>23738</v>
      </c>
      <c r="X168" s="123">
        <v>23156</v>
      </c>
      <c r="Y168" s="124">
        <v>22141</v>
      </c>
      <c r="Z168" s="123">
        <v>24420</v>
      </c>
      <c r="AA168" s="124">
        <v>25355</v>
      </c>
      <c r="AB168" s="123">
        <v>25946</v>
      </c>
      <c r="AC168" s="124">
        <v>25647</v>
      </c>
      <c r="AD168" s="123">
        <v>23407</v>
      </c>
      <c r="AE168" s="125">
        <v>22679</v>
      </c>
      <c r="AF168" s="126">
        <v>25723</v>
      </c>
    </row>
    <row r="169" spans="2:32">
      <c r="B169" s="127">
        <v>131</v>
      </c>
      <c r="C169" s="128">
        <v>131</v>
      </c>
      <c r="D169" s="129">
        <v>6</v>
      </c>
      <c r="E169" s="130">
        <v>1</v>
      </c>
      <c r="F169" s="131">
        <v>6</v>
      </c>
      <c r="G169" s="132" t="s">
        <v>485</v>
      </c>
      <c r="H169" s="133">
        <v>1</v>
      </c>
      <c r="I169" s="128">
        <v>6</v>
      </c>
      <c r="J169" s="129" t="s">
        <v>485</v>
      </c>
      <c r="K169" s="134">
        <v>11</v>
      </c>
      <c r="L169" s="108"/>
      <c r="M169" s="81">
        <v>17793</v>
      </c>
      <c r="N169" s="135">
        <v>16695</v>
      </c>
      <c r="O169" s="136">
        <v>20217</v>
      </c>
      <c r="P169" s="135">
        <v>20963</v>
      </c>
      <c r="Q169" s="136">
        <v>21330</v>
      </c>
      <c r="R169" s="135">
        <v>20504</v>
      </c>
      <c r="S169" s="136">
        <v>20025</v>
      </c>
      <c r="T169" s="135">
        <v>19538</v>
      </c>
      <c r="U169" s="136">
        <v>22630</v>
      </c>
      <c r="V169" s="135">
        <v>23589</v>
      </c>
      <c r="W169" s="136">
        <v>23438</v>
      </c>
      <c r="X169" s="135">
        <v>22766</v>
      </c>
      <c r="Y169" s="136">
        <v>22469</v>
      </c>
      <c r="Z169" s="135">
        <v>24288</v>
      </c>
      <c r="AA169" s="136">
        <v>25707</v>
      </c>
      <c r="AB169" s="135">
        <v>25695</v>
      </c>
      <c r="AC169" s="136">
        <v>25418</v>
      </c>
      <c r="AD169" s="135">
        <v>23768</v>
      </c>
      <c r="AE169" s="137">
        <v>23190</v>
      </c>
      <c r="AF169" s="138">
        <v>25652</v>
      </c>
    </row>
    <row r="170" spans="2:32">
      <c r="B170" s="114">
        <v>132</v>
      </c>
      <c r="C170" s="115">
        <v>132</v>
      </c>
      <c r="D170" s="116">
        <v>6</v>
      </c>
      <c r="E170" s="117">
        <v>1</v>
      </c>
      <c r="F170" s="118">
        <v>6</v>
      </c>
      <c r="G170" s="119" t="s">
        <v>485</v>
      </c>
      <c r="H170" s="120">
        <v>1</v>
      </c>
      <c r="I170" s="115">
        <v>6</v>
      </c>
      <c r="J170" s="116" t="s">
        <v>485</v>
      </c>
      <c r="K170" s="121">
        <v>12</v>
      </c>
      <c r="L170" s="108"/>
      <c r="M170" s="122">
        <v>17663</v>
      </c>
      <c r="N170" s="123">
        <v>16864</v>
      </c>
      <c r="O170" s="124">
        <v>19969</v>
      </c>
      <c r="P170" s="123">
        <v>20872</v>
      </c>
      <c r="Q170" s="124">
        <v>21115</v>
      </c>
      <c r="R170" s="123">
        <v>20151</v>
      </c>
      <c r="S170" s="124">
        <v>19816</v>
      </c>
      <c r="T170" s="123">
        <v>19418</v>
      </c>
      <c r="U170" s="124">
        <v>22150</v>
      </c>
      <c r="V170" s="123">
        <v>23214</v>
      </c>
      <c r="W170" s="124">
        <v>23044</v>
      </c>
      <c r="X170" s="123">
        <v>22283</v>
      </c>
      <c r="Y170" s="124">
        <v>22469</v>
      </c>
      <c r="Z170" s="123">
        <v>23694</v>
      </c>
      <c r="AA170" s="124">
        <v>25738</v>
      </c>
      <c r="AB170" s="123">
        <v>25240</v>
      </c>
      <c r="AC170" s="124">
        <v>24938</v>
      </c>
      <c r="AD170" s="123">
        <v>23769</v>
      </c>
      <c r="AE170" s="125">
        <v>23304</v>
      </c>
      <c r="AF170" s="126">
        <v>25076</v>
      </c>
    </row>
    <row r="171" spans="2:32">
      <c r="B171" s="127">
        <v>133</v>
      </c>
      <c r="C171" s="128">
        <v>133</v>
      </c>
      <c r="D171" s="129">
        <v>6</v>
      </c>
      <c r="E171" s="130">
        <v>1</v>
      </c>
      <c r="F171" s="131">
        <v>6</v>
      </c>
      <c r="G171" s="132" t="s">
        <v>485</v>
      </c>
      <c r="H171" s="133">
        <v>1</v>
      </c>
      <c r="I171" s="128">
        <v>6</v>
      </c>
      <c r="J171" s="129" t="s">
        <v>485</v>
      </c>
      <c r="K171" s="134">
        <v>13</v>
      </c>
      <c r="L171" s="108"/>
      <c r="M171" s="81">
        <v>17498</v>
      </c>
      <c r="N171" s="135">
        <v>16951</v>
      </c>
      <c r="O171" s="136">
        <v>19805</v>
      </c>
      <c r="P171" s="135">
        <v>20665</v>
      </c>
      <c r="Q171" s="136">
        <v>20783</v>
      </c>
      <c r="R171" s="135">
        <v>19849</v>
      </c>
      <c r="S171" s="136">
        <v>19637</v>
      </c>
      <c r="T171" s="135">
        <v>19335</v>
      </c>
      <c r="U171" s="136">
        <v>21842</v>
      </c>
      <c r="V171" s="135">
        <v>22804</v>
      </c>
      <c r="W171" s="136">
        <v>22719</v>
      </c>
      <c r="X171" s="135">
        <v>21878</v>
      </c>
      <c r="Y171" s="136">
        <v>22472</v>
      </c>
      <c r="Z171" s="135">
        <v>23444</v>
      </c>
      <c r="AA171" s="136">
        <v>25673</v>
      </c>
      <c r="AB171" s="135">
        <v>24834</v>
      </c>
      <c r="AC171" s="136">
        <v>24687</v>
      </c>
      <c r="AD171" s="135">
        <v>23758</v>
      </c>
      <c r="AE171" s="137">
        <v>23394</v>
      </c>
      <c r="AF171" s="138">
        <v>24811</v>
      </c>
    </row>
    <row r="172" spans="2:32">
      <c r="B172" s="114">
        <v>134</v>
      </c>
      <c r="C172" s="115">
        <v>134</v>
      </c>
      <c r="D172" s="116">
        <v>6</v>
      </c>
      <c r="E172" s="117">
        <v>1</v>
      </c>
      <c r="F172" s="118">
        <v>6</v>
      </c>
      <c r="G172" s="119" t="s">
        <v>485</v>
      </c>
      <c r="H172" s="120">
        <v>1</v>
      </c>
      <c r="I172" s="115">
        <v>6</v>
      </c>
      <c r="J172" s="116" t="s">
        <v>485</v>
      </c>
      <c r="K172" s="121">
        <v>14</v>
      </c>
      <c r="L172" s="108"/>
      <c r="M172" s="122">
        <v>17338</v>
      </c>
      <c r="N172" s="123">
        <v>16999</v>
      </c>
      <c r="O172" s="124">
        <v>19682</v>
      </c>
      <c r="P172" s="123">
        <v>20716</v>
      </c>
      <c r="Q172" s="124">
        <v>20642</v>
      </c>
      <c r="R172" s="123">
        <v>19590</v>
      </c>
      <c r="S172" s="124">
        <v>19521</v>
      </c>
      <c r="T172" s="123">
        <v>19249</v>
      </c>
      <c r="U172" s="124">
        <v>21587</v>
      </c>
      <c r="V172" s="123">
        <v>22608</v>
      </c>
      <c r="W172" s="124">
        <v>22545</v>
      </c>
      <c r="X172" s="123">
        <v>21543</v>
      </c>
      <c r="Y172" s="124">
        <v>22517</v>
      </c>
      <c r="Z172" s="123">
        <v>23097</v>
      </c>
      <c r="AA172" s="124">
        <v>25857</v>
      </c>
      <c r="AB172" s="123">
        <v>24526</v>
      </c>
      <c r="AC172" s="124">
        <v>24419</v>
      </c>
      <c r="AD172" s="123">
        <v>23772</v>
      </c>
      <c r="AE172" s="125">
        <v>23423</v>
      </c>
      <c r="AF172" s="126">
        <v>24421</v>
      </c>
    </row>
    <row r="173" spans="2:32">
      <c r="B173" s="127">
        <v>135</v>
      </c>
      <c r="C173" s="128">
        <v>135</v>
      </c>
      <c r="D173" s="129">
        <v>6</v>
      </c>
      <c r="E173" s="130">
        <v>1</v>
      </c>
      <c r="F173" s="131">
        <v>6</v>
      </c>
      <c r="G173" s="132" t="s">
        <v>485</v>
      </c>
      <c r="H173" s="133">
        <v>1</v>
      </c>
      <c r="I173" s="128">
        <v>6</v>
      </c>
      <c r="J173" s="129" t="s">
        <v>485</v>
      </c>
      <c r="K173" s="134">
        <v>15</v>
      </c>
      <c r="L173" s="108"/>
      <c r="M173" s="81">
        <v>17419</v>
      </c>
      <c r="N173" s="135">
        <v>17132</v>
      </c>
      <c r="O173" s="136">
        <v>19831</v>
      </c>
      <c r="P173" s="135">
        <v>20767</v>
      </c>
      <c r="Q173" s="136">
        <v>20686</v>
      </c>
      <c r="R173" s="135">
        <v>19632</v>
      </c>
      <c r="S173" s="136">
        <v>19618</v>
      </c>
      <c r="T173" s="135">
        <v>19351</v>
      </c>
      <c r="U173" s="136">
        <v>21648</v>
      </c>
      <c r="V173" s="135">
        <v>22616</v>
      </c>
      <c r="W173" s="136">
        <v>22401</v>
      </c>
      <c r="X173" s="135">
        <v>21543</v>
      </c>
      <c r="Y173" s="136">
        <v>22295</v>
      </c>
      <c r="Z173" s="135">
        <v>23143</v>
      </c>
      <c r="AA173" s="136">
        <v>25584</v>
      </c>
      <c r="AB173" s="135">
        <v>24497</v>
      </c>
      <c r="AC173" s="136">
        <v>24147</v>
      </c>
      <c r="AD173" s="135">
        <v>23528</v>
      </c>
      <c r="AE173" s="137">
        <v>23167</v>
      </c>
      <c r="AF173" s="138">
        <v>24433</v>
      </c>
    </row>
    <row r="174" spans="2:32">
      <c r="B174" s="114">
        <v>136</v>
      </c>
      <c r="C174" s="115">
        <v>136</v>
      </c>
      <c r="D174" s="116">
        <v>6</v>
      </c>
      <c r="E174" s="117">
        <v>1</v>
      </c>
      <c r="F174" s="118">
        <v>6</v>
      </c>
      <c r="G174" s="119" t="s">
        <v>485</v>
      </c>
      <c r="H174" s="120">
        <v>1</v>
      </c>
      <c r="I174" s="115">
        <v>6</v>
      </c>
      <c r="J174" s="116" t="s">
        <v>485</v>
      </c>
      <c r="K174" s="121">
        <v>16</v>
      </c>
      <c r="L174" s="108"/>
      <c r="M174" s="122">
        <v>17756</v>
      </c>
      <c r="N174" s="123">
        <v>17469</v>
      </c>
      <c r="O174" s="124">
        <v>20226</v>
      </c>
      <c r="P174" s="123">
        <v>20959</v>
      </c>
      <c r="Q174" s="124">
        <v>20741</v>
      </c>
      <c r="R174" s="123">
        <v>19976</v>
      </c>
      <c r="S174" s="124">
        <v>20057</v>
      </c>
      <c r="T174" s="123">
        <v>19660</v>
      </c>
      <c r="U174" s="124">
        <v>22146</v>
      </c>
      <c r="V174" s="123">
        <v>22595</v>
      </c>
      <c r="W174" s="124">
        <v>22359</v>
      </c>
      <c r="X174" s="123">
        <v>21808</v>
      </c>
      <c r="Y174" s="124">
        <v>22184</v>
      </c>
      <c r="Z174" s="123">
        <v>23772</v>
      </c>
      <c r="AA174" s="124">
        <v>25173</v>
      </c>
      <c r="AB174" s="123">
        <v>24464</v>
      </c>
      <c r="AC174" s="124">
        <v>24211</v>
      </c>
      <c r="AD174" s="123">
        <v>23380</v>
      </c>
      <c r="AE174" s="125">
        <v>22881</v>
      </c>
      <c r="AF174" s="126">
        <v>25013</v>
      </c>
    </row>
    <row r="175" spans="2:32">
      <c r="B175" s="127">
        <v>137</v>
      </c>
      <c r="C175" s="128">
        <v>137</v>
      </c>
      <c r="D175" s="129">
        <v>6</v>
      </c>
      <c r="E175" s="130">
        <v>1</v>
      </c>
      <c r="F175" s="131">
        <v>6</v>
      </c>
      <c r="G175" s="132" t="s">
        <v>485</v>
      </c>
      <c r="H175" s="133">
        <v>1</v>
      </c>
      <c r="I175" s="128">
        <v>6</v>
      </c>
      <c r="J175" s="129" t="s">
        <v>485</v>
      </c>
      <c r="K175" s="134">
        <v>17</v>
      </c>
      <c r="L175" s="108"/>
      <c r="M175" s="81">
        <v>18543</v>
      </c>
      <c r="N175" s="135">
        <v>18281</v>
      </c>
      <c r="O175" s="136">
        <v>20988</v>
      </c>
      <c r="P175" s="135">
        <v>21702</v>
      </c>
      <c r="Q175" s="136">
        <v>21355</v>
      </c>
      <c r="R175" s="135">
        <v>20822</v>
      </c>
      <c r="S175" s="136">
        <v>21067</v>
      </c>
      <c r="T175" s="135">
        <v>20396</v>
      </c>
      <c r="U175" s="136">
        <v>22876</v>
      </c>
      <c r="V175" s="135">
        <v>23298</v>
      </c>
      <c r="W175" s="136">
        <v>22925</v>
      </c>
      <c r="X175" s="135">
        <v>22700</v>
      </c>
      <c r="Y175" s="136">
        <v>22904</v>
      </c>
      <c r="Z175" s="135">
        <v>24511</v>
      </c>
      <c r="AA175" s="136">
        <v>25627</v>
      </c>
      <c r="AB175" s="135">
        <v>24995</v>
      </c>
      <c r="AC175" s="136">
        <v>24930</v>
      </c>
      <c r="AD175" s="135">
        <v>24121</v>
      </c>
      <c r="AE175" s="137">
        <v>23438</v>
      </c>
      <c r="AF175" s="138">
        <v>25770</v>
      </c>
    </row>
    <row r="176" spans="2:32">
      <c r="B176" s="114">
        <v>138</v>
      </c>
      <c r="C176" s="115">
        <v>138</v>
      </c>
      <c r="D176" s="116">
        <v>6</v>
      </c>
      <c r="E176" s="117">
        <v>1</v>
      </c>
      <c r="F176" s="118">
        <v>6</v>
      </c>
      <c r="G176" s="119" t="s">
        <v>485</v>
      </c>
      <c r="H176" s="120">
        <v>1</v>
      </c>
      <c r="I176" s="115">
        <v>6</v>
      </c>
      <c r="J176" s="116" t="s">
        <v>485</v>
      </c>
      <c r="K176" s="121">
        <v>18</v>
      </c>
      <c r="L176" s="108"/>
      <c r="M176" s="122">
        <v>19588</v>
      </c>
      <c r="N176" s="123">
        <v>19366</v>
      </c>
      <c r="O176" s="124">
        <v>21966</v>
      </c>
      <c r="P176" s="123">
        <v>22608</v>
      </c>
      <c r="Q176" s="124">
        <v>22709</v>
      </c>
      <c r="R176" s="123">
        <v>22067</v>
      </c>
      <c r="S176" s="124">
        <v>22364</v>
      </c>
      <c r="T176" s="123">
        <v>21594</v>
      </c>
      <c r="U176" s="124">
        <v>23730</v>
      </c>
      <c r="V176" s="123">
        <v>24668</v>
      </c>
      <c r="W176" s="124">
        <v>24139</v>
      </c>
      <c r="X176" s="123">
        <v>24155</v>
      </c>
      <c r="Y176" s="124">
        <v>24320</v>
      </c>
      <c r="Z176" s="123">
        <v>25319</v>
      </c>
      <c r="AA176" s="124">
        <v>26560</v>
      </c>
      <c r="AB176" s="123">
        <v>26145</v>
      </c>
      <c r="AC176" s="124">
        <v>26288</v>
      </c>
      <c r="AD176" s="123">
        <v>25636</v>
      </c>
      <c r="AE176" s="125">
        <v>24689</v>
      </c>
      <c r="AF176" s="126">
        <v>26659</v>
      </c>
    </row>
    <row r="177" spans="2:32">
      <c r="B177" s="127">
        <v>139</v>
      </c>
      <c r="C177" s="128">
        <v>139</v>
      </c>
      <c r="D177" s="129">
        <v>6</v>
      </c>
      <c r="E177" s="130">
        <v>1</v>
      </c>
      <c r="F177" s="131">
        <v>6</v>
      </c>
      <c r="G177" s="132" t="s">
        <v>485</v>
      </c>
      <c r="H177" s="133">
        <v>1</v>
      </c>
      <c r="I177" s="128">
        <v>6</v>
      </c>
      <c r="J177" s="129" t="s">
        <v>485</v>
      </c>
      <c r="K177" s="134">
        <v>19</v>
      </c>
      <c r="L177" s="108"/>
      <c r="M177" s="81">
        <v>19319</v>
      </c>
      <c r="N177" s="135">
        <v>19079</v>
      </c>
      <c r="O177" s="136">
        <v>21776</v>
      </c>
      <c r="P177" s="135">
        <v>22506</v>
      </c>
      <c r="Q177" s="136">
        <v>22864</v>
      </c>
      <c r="R177" s="135">
        <v>21925</v>
      </c>
      <c r="S177" s="136">
        <v>22396</v>
      </c>
      <c r="T177" s="135">
        <v>21477</v>
      </c>
      <c r="U177" s="136">
        <v>23605</v>
      </c>
      <c r="V177" s="135">
        <v>25017</v>
      </c>
      <c r="W177" s="136">
        <v>24300</v>
      </c>
      <c r="X177" s="135">
        <v>24285</v>
      </c>
      <c r="Y177" s="136">
        <v>24703</v>
      </c>
      <c r="Z177" s="135">
        <v>25649</v>
      </c>
      <c r="AA177" s="136">
        <v>26979</v>
      </c>
      <c r="AB177" s="135">
        <v>26739</v>
      </c>
      <c r="AC177" s="136">
        <v>26936</v>
      </c>
      <c r="AD177" s="135">
        <v>26189</v>
      </c>
      <c r="AE177" s="137">
        <v>25063</v>
      </c>
      <c r="AF177" s="138">
        <v>27156</v>
      </c>
    </row>
    <row r="178" spans="2:32">
      <c r="B178" s="114">
        <v>140</v>
      </c>
      <c r="C178" s="115">
        <v>140</v>
      </c>
      <c r="D178" s="116">
        <v>6</v>
      </c>
      <c r="E178" s="117">
        <v>1</v>
      </c>
      <c r="F178" s="118">
        <v>6</v>
      </c>
      <c r="G178" s="119" t="s">
        <v>485</v>
      </c>
      <c r="H178" s="120">
        <v>1</v>
      </c>
      <c r="I178" s="115">
        <v>6</v>
      </c>
      <c r="J178" s="116" t="s">
        <v>485</v>
      </c>
      <c r="K178" s="121">
        <v>20</v>
      </c>
      <c r="L178" s="108"/>
      <c r="M178" s="122">
        <v>18838</v>
      </c>
      <c r="N178" s="123">
        <v>18923</v>
      </c>
      <c r="O178" s="124">
        <v>21461</v>
      </c>
      <c r="P178" s="123">
        <v>22350</v>
      </c>
      <c r="Q178" s="124">
        <v>22806</v>
      </c>
      <c r="R178" s="123">
        <v>21458</v>
      </c>
      <c r="S178" s="124">
        <v>22144</v>
      </c>
      <c r="T178" s="123">
        <v>21475</v>
      </c>
      <c r="U178" s="124">
        <v>23715</v>
      </c>
      <c r="V178" s="123">
        <v>25230</v>
      </c>
      <c r="W178" s="124">
        <v>24492</v>
      </c>
      <c r="X178" s="123">
        <v>24325</v>
      </c>
      <c r="Y178" s="124">
        <v>24742</v>
      </c>
      <c r="Z178" s="123">
        <v>26196</v>
      </c>
      <c r="AA178" s="124">
        <v>27648</v>
      </c>
      <c r="AB178" s="123">
        <v>27461</v>
      </c>
      <c r="AC178" s="124">
        <v>27610</v>
      </c>
      <c r="AD178" s="123">
        <v>26433</v>
      </c>
      <c r="AE178" s="125">
        <v>25555</v>
      </c>
      <c r="AF178" s="126">
        <v>27926</v>
      </c>
    </row>
    <row r="179" spans="2:32">
      <c r="B179" s="127">
        <v>141</v>
      </c>
      <c r="C179" s="128">
        <v>141</v>
      </c>
      <c r="D179" s="129">
        <v>6</v>
      </c>
      <c r="E179" s="130">
        <v>1</v>
      </c>
      <c r="F179" s="131">
        <v>6</v>
      </c>
      <c r="G179" s="132" t="s">
        <v>485</v>
      </c>
      <c r="H179" s="133">
        <v>1</v>
      </c>
      <c r="I179" s="128">
        <v>6</v>
      </c>
      <c r="J179" s="129" t="s">
        <v>485</v>
      </c>
      <c r="K179" s="134">
        <v>21</v>
      </c>
      <c r="L179" s="108"/>
      <c r="M179" s="81">
        <v>18486</v>
      </c>
      <c r="N179" s="135">
        <v>18706</v>
      </c>
      <c r="O179" s="136">
        <v>21215</v>
      </c>
      <c r="P179" s="135">
        <v>22044</v>
      </c>
      <c r="Q179" s="136">
        <v>22720</v>
      </c>
      <c r="R179" s="135">
        <v>21222</v>
      </c>
      <c r="S179" s="136">
        <v>21976</v>
      </c>
      <c r="T179" s="135">
        <v>21454</v>
      </c>
      <c r="U179" s="136">
        <v>23831</v>
      </c>
      <c r="V179" s="135">
        <v>25509</v>
      </c>
      <c r="W179" s="136">
        <v>24718</v>
      </c>
      <c r="X179" s="135">
        <v>24615</v>
      </c>
      <c r="Y179" s="136">
        <v>25037</v>
      </c>
      <c r="Z179" s="135">
        <v>26771</v>
      </c>
      <c r="AA179" s="136">
        <v>28211</v>
      </c>
      <c r="AB179" s="135">
        <v>28355</v>
      </c>
      <c r="AC179" s="136">
        <v>28348</v>
      </c>
      <c r="AD179" s="135">
        <v>26968</v>
      </c>
      <c r="AE179" s="137">
        <v>26170</v>
      </c>
      <c r="AF179" s="138">
        <v>28727</v>
      </c>
    </row>
    <row r="180" spans="2:32">
      <c r="B180" s="114">
        <v>142</v>
      </c>
      <c r="C180" s="115">
        <v>142</v>
      </c>
      <c r="D180" s="116">
        <v>6</v>
      </c>
      <c r="E180" s="117">
        <v>1</v>
      </c>
      <c r="F180" s="118">
        <v>6</v>
      </c>
      <c r="G180" s="119" t="s">
        <v>485</v>
      </c>
      <c r="H180" s="120">
        <v>1</v>
      </c>
      <c r="I180" s="115">
        <v>6</v>
      </c>
      <c r="J180" s="116" t="s">
        <v>485</v>
      </c>
      <c r="K180" s="121">
        <v>22</v>
      </c>
      <c r="L180" s="108"/>
      <c r="M180" s="122">
        <v>17905</v>
      </c>
      <c r="N180" s="123">
        <v>18157</v>
      </c>
      <c r="O180" s="124">
        <v>20546</v>
      </c>
      <c r="P180" s="123">
        <v>21450</v>
      </c>
      <c r="Q180" s="124">
        <v>21989</v>
      </c>
      <c r="R180" s="123">
        <v>20725</v>
      </c>
      <c r="S180" s="124">
        <v>21434</v>
      </c>
      <c r="T180" s="123">
        <v>21040</v>
      </c>
      <c r="U180" s="124">
        <v>23465</v>
      </c>
      <c r="V180" s="123">
        <v>25012</v>
      </c>
      <c r="W180" s="124">
        <v>24484</v>
      </c>
      <c r="X180" s="123">
        <v>24447</v>
      </c>
      <c r="Y180" s="124">
        <v>24778</v>
      </c>
      <c r="Z180" s="123">
        <v>26689</v>
      </c>
      <c r="AA180" s="124">
        <v>28248</v>
      </c>
      <c r="AB180" s="123">
        <v>28442</v>
      </c>
      <c r="AC180" s="124">
        <v>28400</v>
      </c>
      <c r="AD180" s="123">
        <v>26852</v>
      </c>
      <c r="AE180" s="125">
        <v>26118</v>
      </c>
      <c r="AF180" s="126">
        <v>28815</v>
      </c>
    </row>
    <row r="181" spans="2:32">
      <c r="B181" s="127">
        <v>143</v>
      </c>
      <c r="C181" s="128">
        <v>143</v>
      </c>
      <c r="D181" s="129">
        <v>6</v>
      </c>
      <c r="E181" s="130">
        <v>1</v>
      </c>
      <c r="F181" s="131">
        <v>6</v>
      </c>
      <c r="G181" s="132" t="s">
        <v>485</v>
      </c>
      <c r="H181" s="133">
        <v>1</v>
      </c>
      <c r="I181" s="128">
        <v>6</v>
      </c>
      <c r="J181" s="129" t="s">
        <v>485</v>
      </c>
      <c r="K181" s="134">
        <v>23</v>
      </c>
      <c r="L181" s="108"/>
      <c r="M181" s="81">
        <v>17194</v>
      </c>
      <c r="N181" s="135">
        <v>17514</v>
      </c>
      <c r="O181" s="136">
        <v>19606</v>
      </c>
      <c r="P181" s="135">
        <v>20668</v>
      </c>
      <c r="Q181" s="136">
        <v>21052</v>
      </c>
      <c r="R181" s="135">
        <v>20108</v>
      </c>
      <c r="S181" s="136">
        <v>20808</v>
      </c>
      <c r="T181" s="135">
        <v>20518</v>
      </c>
      <c r="U181" s="136">
        <v>22729</v>
      </c>
      <c r="V181" s="135">
        <v>24314</v>
      </c>
      <c r="W181" s="136">
        <v>23941</v>
      </c>
      <c r="X181" s="135">
        <v>24051</v>
      </c>
      <c r="Y181" s="136">
        <v>24366</v>
      </c>
      <c r="Z181" s="135">
        <v>26143</v>
      </c>
      <c r="AA181" s="136">
        <v>27877</v>
      </c>
      <c r="AB181" s="135">
        <v>28150</v>
      </c>
      <c r="AC181" s="136">
        <v>27971</v>
      </c>
      <c r="AD181" s="135">
        <v>26528</v>
      </c>
      <c r="AE181" s="137">
        <v>25863</v>
      </c>
      <c r="AF181" s="138">
        <v>28369</v>
      </c>
    </row>
    <row r="182" spans="2:32">
      <c r="B182" s="114">
        <v>144</v>
      </c>
      <c r="C182" s="115">
        <v>144</v>
      </c>
      <c r="D182" s="116">
        <v>6</v>
      </c>
      <c r="E182" s="117">
        <v>1</v>
      </c>
      <c r="F182" s="118">
        <v>6</v>
      </c>
      <c r="G182" s="119" t="s">
        <v>485</v>
      </c>
      <c r="H182" s="120">
        <v>1</v>
      </c>
      <c r="I182" s="115">
        <v>6</v>
      </c>
      <c r="J182" s="116" t="s">
        <v>485</v>
      </c>
      <c r="K182" s="121">
        <v>24</v>
      </c>
      <c r="L182" s="108"/>
      <c r="M182" s="122">
        <v>16350</v>
      </c>
      <c r="N182" s="123">
        <v>16735</v>
      </c>
      <c r="O182" s="124">
        <v>18582</v>
      </c>
      <c r="P182" s="123">
        <v>19733</v>
      </c>
      <c r="Q182" s="124">
        <v>19995</v>
      </c>
      <c r="R182" s="123">
        <v>19410</v>
      </c>
      <c r="S182" s="124">
        <v>20120</v>
      </c>
      <c r="T182" s="123">
        <v>19954</v>
      </c>
      <c r="U182" s="124">
        <v>21994</v>
      </c>
      <c r="V182" s="123">
        <v>23504</v>
      </c>
      <c r="W182" s="124">
        <v>23365</v>
      </c>
      <c r="X182" s="123">
        <v>23567</v>
      </c>
      <c r="Y182" s="124">
        <v>23851</v>
      </c>
      <c r="Z182" s="123">
        <v>25483</v>
      </c>
      <c r="AA182" s="124">
        <v>27304</v>
      </c>
      <c r="AB182" s="123">
        <v>27473</v>
      </c>
      <c r="AC182" s="124">
        <v>27452</v>
      </c>
      <c r="AD182" s="123">
        <v>26057</v>
      </c>
      <c r="AE182" s="125">
        <v>25412</v>
      </c>
      <c r="AF182" s="126">
        <v>27748</v>
      </c>
    </row>
    <row r="183" spans="2:32">
      <c r="B183" s="127">
        <v>145</v>
      </c>
      <c r="C183" s="128">
        <v>145</v>
      </c>
      <c r="D183" s="129">
        <v>7</v>
      </c>
      <c r="E183" s="130">
        <v>1</v>
      </c>
      <c r="F183" s="131">
        <v>7</v>
      </c>
      <c r="G183" s="132" t="s">
        <v>485</v>
      </c>
      <c r="H183" s="133">
        <v>1</v>
      </c>
      <c r="I183" s="128">
        <v>7</v>
      </c>
      <c r="J183" s="129" t="s">
        <v>485</v>
      </c>
      <c r="K183" s="134">
        <v>1</v>
      </c>
      <c r="L183" s="108"/>
      <c r="M183" s="81">
        <v>15233</v>
      </c>
      <c r="N183" s="135">
        <v>16604</v>
      </c>
      <c r="O183" s="136">
        <v>17624</v>
      </c>
      <c r="P183" s="135">
        <v>18044</v>
      </c>
      <c r="Q183" s="136">
        <v>18669</v>
      </c>
      <c r="R183" s="135">
        <v>18138</v>
      </c>
      <c r="S183" s="136">
        <v>18121</v>
      </c>
      <c r="T183" s="135">
        <v>20061</v>
      </c>
      <c r="U183" s="136">
        <v>21233</v>
      </c>
      <c r="V183" s="135">
        <v>22152</v>
      </c>
      <c r="W183" s="136">
        <v>22468</v>
      </c>
      <c r="X183" s="135">
        <v>21812</v>
      </c>
      <c r="Y183" s="136">
        <v>21747</v>
      </c>
      <c r="Z183" s="135">
        <v>24834</v>
      </c>
      <c r="AA183" s="136">
        <v>25620</v>
      </c>
      <c r="AB183" s="135">
        <v>26496</v>
      </c>
      <c r="AC183" s="136">
        <v>26135</v>
      </c>
      <c r="AD183" s="135">
        <v>23891</v>
      </c>
      <c r="AE183" s="137">
        <v>26126</v>
      </c>
      <c r="AF183" s="138">
        <v>27182</v>
      </c>
    </row>
    <row r="184" spans="2:32">
      <c r="B184" s="114">
        <v>146</v>
      </c>
      <c r="C184" s="115">
        <v>146</v>
      </c>
      <c r="D184" s="116">
        <v>7</v>
      </c>
      <c r="E184" s="117">
        <v>1</v>
      </c>
      <c r="F184" s="118">
        <v>7</v>
      </c>
      <c r="G184" s="119" t="s">
        <v>485</v>
      </c>
      <c r="H184" s="120">
        <v>1</v>
      </c>
      <c r="I184" s="115">
        <v>7</v>
      </c>
      <c r="J184" s="116" t="s">
        <v>485</v>
      </c>
      <c r="K184" s="121">
        <v>2</v>
      </c>
      <c r="L184" s="108"/>
      <c r="M184" s="122">
        <v>14799</v>
      </c>
      <c r="N184" s="123">
        <v>16163</v>
      </c>
      <c r="O184" s="124">
        <v>17178</v>
      </c>
      <c r="P184" s="123">
        <v>17655</v>
      </c>
      <c r="Q184" s="124">
        <v>18243</v>
      </c>
      <c r="R184" s="123">
        <v>17735</v>
      </c>
      <c r="S184" s="124">
        <v>17843</v>
      </c>
      <c r="T184" s="123">
        <v>19694</v>
      </c>
      <c r="U184" s="124">
        <v>20828</v>
      </c>
      <c r="V184" s="123">
        <v>21727</v>
      </c>
      <c r="W184" s="124">
        <v>22066</v>
      </c>
      <c r="X184" s="123">
        <v>21368</v>
      </c>
      <c r="Y184" s="124">
        <v>21420</v>
      </c>
      <c r="Z184" s="123">
        <v>24341</v>
      </c>
      <c r="AA184" s="124">
        <v>25168</v>
      </c>
      <c r="AB184" s="123">
        <v>25796</v>
      </c>
      <c r="AC184" s="124">
        <v>25611</v>
      </c>
      <c r="AD184" s="123">
        <v>23498</v>
      </c>
      <c r="AE184" s="125">
        <v>25605</v>
      </c>
      <c r="AF184" s="126">
        <v>26632</v>
      </c>
    </row>
    <row r="185" spans="2:32">
      <c r="B185" s="127">
        <v>147</v>
      </c>
      <c r="C185" s="128">
        <v>147</v>
      </c>
      <c r="D185" s="129">
        <v>7</v>
      </c>
      <c r="E185" s="130">
        <v>1</v>
      </c>
      <c r="F185" s="131">
        <v>7</v>
      </c>
      <c r="G185" s="132" t="s">
        <v>485</v>
      </c>
      <c r="H185" s="133">
        <v>1</v>
      </c>
      <c r="I185" s="128">
        <v>7</v>
      </c>
      <c r="J185" s="129" t="s">
        <v>485</v>
      </c>
      <c r="K185" s="134">
        <v>3</v>
      </c>
      <c r="L185" s="108"/>
      <c r="M185" s="81">
        <v>14544</v>
      </c>
      <c r="N185" s="135">
        <v>15985</v>
      </c>
      <c r="O185" s="136">
        <v>17001</v>
      </c>
      <c r="P185" s="135">
        <v>17543</v>
      </c>
      <c r="Q185" s="136">
        <v>18121</v>
      </c>
      <c r="R185" s="135">
        <v>17603</v>
      </c>
      <c r="S185" s="136">
        <v>17723</v>
      </c>
      <c r="T185" s="135">
        <v>19644</v>
      </c>
      <c r="U185" s="136">
        <v>20757</v>
      </c>
      <c r="V185" s="135">
        <v>21641</v>
      </c>
      <c r="W185" s="136">
        <v>21968</v>
      </c>
      <c r="X185" s="135">
        <v>21234</v>
      </c>
      <c r="Y185" s="136">
        <v>21255</v>
      </c>
      <c r="Z185" s="135">
        <v>24157</v>
      </c>
      <c r="AA185" s="136">
        <v>25025</v>
      </c>
      <c r="AB185" s="135">
        <v>25468</v>
      </c>
      <c r="AC185" s="136">
        <v>25439</v>
      </c>
      <c r="AD185" s="135">
        <v>23272</v>
      </c>
      <c r="AE185" s="137">
        <v>25444</v>
      </c>
      <c r="AF185" s="138">
        <v>26379</v>
      </c>
    </row>
    <row r="186" spans="2:32">
      <c r="B186" s="114">
        <v>148</v>
      </c>
      <c r="C186" s="115">
        <v>148</v>
      </c>
      <c r="D186" s="116">
        <v>7</v>
      </c>
      <c r="E186" s="117">
        <v>1</v>
      </c>
      <c r="F186" s="118">
        <v>7</v>
      </c>
      <c r="G186" s="119" t="s">
        <v>485</v>
      </c>
      <c r="H186" s="120">
        <v>1</v>
      </c>
      <c r="I186" s="115">
        <v>7</v>
      </c>
      <c r="J186" s="116" t="s">
        <v>485</v>
      </c>
      <c r="K186" s="121">
        <v>4</v>
      </c>
      <c r="L186" s="108"/>
      <c r="M186" s="122">
        <v>14419</v>
      </c>
      <c r="N186" s="123">
        <v>15891</v>
      </c>
      <c r="O186" s="124">
        <v>16885</v>
      </c>
      <c r="P186" s="123">
        <v>17466</v>
      </c>
      <c r="Q186" s="124">
        <v>17945</v>
      </c>
      <c r="R186" s="123">
        <v>17420</v>
      </c>
      <c r="S186" s="124">
        <v>17509</v>
      </c>
      <c r="T186" s="123">
        <v>19405</v>
      </c>
      <c r="U186" s="124">
        <v>20477</v>
      </c>
      <c r="V186" s="123">
        <v>21225</v>
      </c>
      <c r="W186" s="124">
        <v>21503</v>
      </c>
      <c r="X186" s="123">
        <v>20786</v>
      </c>
      <c r="Y186" s="124">
        <v>20754</v>
      </c>
      <c r="Z186" s="123">
        <v>23563</v>
      </c>
      <c r="AA186" s="124">
        <v>24368</v>
      </c>
      <c r="AB186" s="123">
        <v>24683</v>
      </c>
      <c r="AC186" s="124">
        <v>24676</v>
      </c>
      <c r="AD186" s="123">
        <v>22607</v>
      </c>
      <c r="AE186" s="125">
        <v>24706</v>
      </c>
      <c r="AF186" s="126">
        <v>25631</v>
      </c>
    </row>
    <row r="187" spans="2:32">
      <c r="B187" s="127">
        <v>149</v>
      </c>
      <c r="C187" s="128">
        <v>149</v>
      </c>
      <c r="D187" s="129">
        <v>7</v>
      </c>
      <c r="E187" s="130">
        <v>1</v>
      </c>
      <c r="F187" s="131">
        <v>7</v>
      </c>
      <c r="G187" s="132" t="s">
        <v>485</v>
      </c>
      <c r="H187" s="133">
        <v>1</v>
      </c>
      <c r="I187" s="128">
        <v>7</v>
      </c>
      <c r="J187" s="129" t="s">
        <v>485</v>
      </c>
      <c r="K187" s="134">
        <v>5</v>
      </c>
      <c r="L187" s="108"/>
      <c r="M187" s="81">
        <v>14373</v>
      </c>
      <c r="N187" s="135">
        <v>16006</v>
      </c>
      <c r="O187" s="136">
        <v>16919</v>
      </c>
      <c r="P187" s="135">
        <v>17571</v>
      </c>
      <c r="Q187" s="136">
        <v>17898</v>
      </c>
      <c r="R187" s="135">
        <v>17251</v>
      </c>
      <c r="S187" s="136">
        <v>17386</v>
      </c>
      <c r="T187" s="135">
        <v>19325</v>
      </c>
      <c r="U187" s="136">
        <v>20232</v>
      </c>
      <c r="V187" s="135">
        <v>20911</v>
      </c>
      <c r="W187" s="136">
        <v>21028</v>
      </c>
      <c r="X187" s="135">
        <v>20266</v>
      </c>
      <c r="Y187" s="136">
        <v>20225</v>
      </c>
      <c r="Z187" s="135">
        <v>22928</v>
      </c>
      <c r="AA187" s="136">
        <v>23666</v>
      </c>
      <c r="AB187" s="135">
        <v>23914</v>
      </c>
      <c r="AC187" s="136">
        <v>23824</v>
      </c>
      <c r="AD187" s="135">
        <v>21885</v>
      </c>
      <c r="AE187" s="137">
        <v>24067</v>
      </c>
      <c r="AF187" s="138">
        <v>24781</v>
      </c>
    </row>
    <row r="188" spans="2:32">
      <c r="B188" s="114">
        <v>150</v>
      </c>
      <c r="C188" s="115">
        <v>150</v>
      </c>
      <c r="D188" s="116">
        <v>7</v>
      </c>
      <c r="E188" s="117">
        <v>1</v>
      </c>
      <c r="F188" s="118">
        <v>7</v>
      </c>
      <c r="G188" s="119" t="s">
        <v>485</v>
      </c>
      <c r="H188" s="120">
        <v>1</v>
      </c>
      <c r="I188" s="115">
        <v>7</v>
      </c>
      <c r="J188" s="116" t="s">
        <v>485</v>
      </c>
      <c r="K188" s="121">
        <v>6</v>
      </c>
      <c r="L188" s="108"/>
      <c r="M188" s="122">
        <v>14459</v>
      </c>
      <c r="N188" s="123">
        <v>16402</v>
      </c>
      <c r="O188" s="124">
        <v>17340</v>
      </c>
      <c r="P188" s="123">
        <v>17993</v>
      </c>
      <c r="Q188" s="124">
        <v>18124</v>
      </c>
      <c r="R188" s="123">
        <v>17203</v>
      </c>
      <c r="S188" s="124">
        <v>17424</v>
      </c>
      <c r="T188" s="123">
        <v>19495</v>
      </c>
      <c r="U188" s="124">
        <v>20308</v>
      </c>
      <c r="V188" s="123">
        <v>20843</v>
      </c>
      <c r="W188" s="124">
        <v>20607</v>
      </c>
      <c r="X188" s="123">
        <v>19770</v>
      </c>
      <c r="Y188" s="124">
        <v>19837</v>
      </c>
      <c r="Z188" s="123">
        <v>22599</v>
      </c>
      <c r="AA188" s="124">
        <v>23250</v>
      </c>
      <c r="AB188" s="123">
        <v>23339</v>
      </c>
      <c r="AC188" s="124">
        <v>22985</v>
      </c>
      <c r="AD188" s="123">
        <v>21314</v>
      </c>
      <c r="AE188" s="125">
        <v>23628</v>
      </c>
      <c r="AF188" s="126">
        <v>24226</v>
      </c>
    </row>
    <row r="189" spans="2:32">
      <c r="B189" s="127">
        <v>151</v>
      </c>
      <c r="C189" s="128">
        <v>151</v>
      </c>
      <c r="D189" s="129">
        <v>7</v>
      </c>
      <c r="E189" s="130">
        <v>1</v>
      </c>
      <c r="F189" s="131">
        <v>7</v>
      </c>
      <c r="G189" s="132" t="s">
        <v>485</v>
      </c>
      <c r="H189" s="133">
        <v>1</v>
      </c>
      <c r="I189" s="128">
        <v>7</v>
      </c>
      <c r="J189" s="129" t="s">
        <v>485</v>
      </c>
      <c r="K189" s="134">
        <v>7</v>
      </c>
      <c r="L189" s="108"/>
      <c r="M189" s="81">
        <v>14840</v>
      </c>
      <c r="N189" s="135">
        <v>17362</v>
      </c>
      <c r="O189" s="136">
        <v>18406</v>
      </c>
      <c r="P189" s="135">
        <v>19075</v>
      </c>
      <c r="Q189" s="136">
        <v>19024</v>
      </c>
      <c r="R189" s="135">
        <v>17605</v>
      </c>
      <c r="S189" s="136">
        <v>17648</v>
      </c>
      <c r="T189" s="135">
        <v>20190</v>
      </c>
      <c r="U189" s="136">
        <v>21067</v>
      </c>
      <c r="V189" s="135">
        <v>21462</v>
      </c>
      <c r="W189" s="136">
        <v>20691</v>
      </c>
      <c r="X189" s="135">
        <v>19814</v>
      </c>
      <c r="Y189" s="136">
        <v>19802</v>
      </c>
      <c r="Z189" s="135">
        <v>23077</v>
      </c>
      <c r="AA189" s="136">
        <v>23827</v>
      </c>
      <c r="AB189" s="135">
        <v>23577</v>
      </c>
      <c r="AC189" s="136">
        <v>22755</v>
      </c>
      <c r="AD189" s="135">
        <v>21164</v>
      </c>
      <c r="AE189" s="137">
        <v>23660</v>
      </c>
      <c r="AF189" s="138">
        <v>24530</v>
      </c>
    </row>
    <row r="190" spans="2:32">
      <c r="B190" s="114">
        <v>152</v>
      </c>
      <c r="C190" s="115">
        <v>152</v>
      </c>
      <c r="D190" s="116">
        <v>7</v>
      </c>
      <c r="E190" s="117">
        <v>1</v>
      </c>
      <c r="F190" s="118">
        <v>7</v>
      </c>
      <c r="G190" s="119" t="s">
        <v>485</v>
      </c>
      <c r="H190" s="120">
        <v>1</v>
      </c>
      <c r="I190" s="115">
        <v>7</v>
      </c>
      <c r="J190" s="116" t="s">
        <v>485</v>
      </c>
      <c r="K190" s="121">
        <v>8</v>
      </c>
      <c r="L190" s="108"/>
      <c r="M190" s="122">
        <v>15514</v>
      </c>
      <c r="N190" s="123">
        <v>18738</v>
      </c>
      <c r="O190" s="124">
        <v>19778</v>
      </c>
      <c r="P190" s="123">
        <v>20500</v>
      </c>
      <c r="Q190" s="124">
        <v>20331</v>
      </c>
      <c r="R190" s="123">
        <v>18268</v>
      </c>
      <c r="S190" s="124">
        <v>18124</v>
      </c>
      <c r="T190" s="123">
        <v>21410</v>
      </c>
      <c r="U190" s="124">
        <v>22365</v>
      </c>
      <c r="V190" s="123">
        <v>22652</v>
      </c>
      <c r="W190" s="124">
        <v>21508</v>
      </c>
      <c r="X190" s="123">
        <v>20402</v>
      </c>
      <c r="Y190" s="124">
        <v>20156</v>
      </c>
      <c r="Z190" s="123">
        <v>24198</v>
      </c>
      <c r="AA190" s="124">
        <v>24953</v>
      </c>
      <c r="AB190" s="123">
        <v>24578</v>
      </c>
      <c r="AC190" s="124">
        <v>23415</v>
      </c>
      <c r="AD190" s="123">
        <v>21480</v>
      </c>
      <c r="AE190" s="125">
        <v>24449</v>
      </c>
      <c r="AF190" s="126">
        <v>25529</v>
      </c>
    </row>
    <row r="191" spans="2:32">
      <c r="B191" s="127">
        <v>153</v>
      </c>
      <c r="C191" s="128">
        <v>153</v>
      </c>
      <c r="D191" s="129">
        <v>7</v>
      </c>
      <c r="E191" s="130">
        <v>1</v>
      </c>
      <c r="F191" s="131">
        <v>7</v>
      </c>
      <c r="G191" s="132" t="s">
        <v>485</v>
      </c>
      <c r="H191" s="133">
        <v>1</v>
      </c>
      <c r="I191" s="128">
        <v>7</v>
      </c>
      <c r="J191" s="129" t="s">
        <v>485</v>
      </c>
      <c r="K191" s="134">
        <v>9</v>
      </c>
      <c r="L191" s="108"/>
      <c r="M191" s="81">
        <v>16129</v>
      </c>
      <c r="N191" s="135">
        <v>19264</v>
      </c>
      <c r="O191" s="136">
        <v>20228</v>
      </c>
      <c r="P191" s="135">
        <v>20853</v>
      </c>
      <c r="Q191" s="136">
        <v>20776</v>
      </c>
      <c r="R191" s="135">
        <v>18902</v>
      </c>
      <c r="S191" s="136">
        <v>18482</v>
      </c>
      <c r="T191" s="135">
        <v>21959</v>
      </c>
      <c r="U191" s="136">
        <v>22842</v>
      </c>
      <c r="V191" s="135">
        <v>23082</v>
      </c>
      <c r="W191" s="136">
        <v>22093</v>
      </c>
      <c r="X191" s="135">
        <v>21006</v>
      </c>
      <c r="Y191" s="136">
        <v>20411</v>
      </c>
      <c r="Z191" s="135">
        <v>24490</v>
      </c>
      <c r="AA191" s="136">
        <v>25258</v>
      </c>
      <c r="AB191" s="135">
        <v>24921</v>
      </c>
      <c r="AC191" s="136">
        <v>23891</v>
      </c>
      <c r="AD191" s="135">
        <v>21677</v>
      </c>
      <c r="AE191" s="137">
        <v>24822</v>
      </c>
      <c r="AF191" s="138">
        <v>25746</v>
      </c>
    </row>
    <row r="192" spans="2:32">
      <c r="B192" s="114">
        <v>154</v>
      </c>
      <c r="C192" s="115">
        <v>154</v>
      </c>
      <c r="D192" s="116">
        <v>7</v>
      </c>
      <c r="E192" s="117">
        <v>1</v>
      </c>
      <c r="F192" s="118">
        <v>7</v>
      </c>
      <c r="G192" s="119" t="s">
        <v>485</v>
      </c>
      <c r="H192" s="120">
        <v>1</v>
      </c>
      <c r="I192" s="115">
        <v>7</v>
      </c>
      <c r="J192" s="116" t="s">
        <v>485</v>
      </c>
      <c r="K192" s="121">
        <v>10</v>
      </c>
      <c r="L192" s="108"/>
      <c r="M192" s="122">
        <v>16655</v>
      </c>
      <c r="N192" s="123">
        <v>19433</v>
      </c>
      <c r="O192" s="124">
        <v>20359</v>
      </c>
      <c r="P192" s="123">
        <v>20916</v>
      </c>
      <c r="Q192" s="124">
        <v>20900</v>
      </c>
      <c r="R192" s="123">
        <v>19426</v>
      </c>
      <c r="S192" s="124">
        <v>18970</v>
      </c>
      <c r="T192" s="123">
        <v>22330</v>
      </c>
      <c r="U192" s="124">
        <v>23071</v>
      </c>
      <c r="V192" s="123">
        <v>23251</v>
      </c>
      <c r="W192" s="124">
        <v>22601</v>
      </c>
      <c r="X192" s="123">
        <v>21590</v>
      </c>
      <c r="Y192" s="124">
        <v>20954</v>
      </c>
      <c r="Z192" s="123">
        <v>24791</v>
      </c>
      <c r="AA192" s="124">
        <v>25393</v>
      </c>
      <c r="AB192" s="123">
        <v>25103</v>
      </c>
      <c r="AC192" s="124">
        <v>24386</v>
      </c>
      <c r="AD192" s="123">
        <v>22250</v>
      </c>
      <c r="AE192" s="125">
        <v>25295</v>
      </c>
      <c r="AF192" s="126">
        <v>26091</v>
      </c>
    </row>
    <row r="193" spans="2:32">
      <c r="B193" s="127">
        <v>155</v>
      </c>
      <c r="C193" s="128">
        <v>155</v>
      </c>
      <c r="D193" s="129">
        <v>7</v>
      </c>
      <c r="E193" s="130">
        <v>1</v>
      </c>
      <c r="F193" s="131">
        <v>7</v>
      </c>
      <c r="G193" s="132" t="s">
        <v>485</v>
      </c>
      <c r="H193" s="133">
        <v>1</v>
      </c>
      <c r="I193" s="128">
        <v>7</v>
      </c>
      <c r="J193" s="129" t="s">
        <v>485</v>
      </c>
      <c r="K193" s="134">
        <v>11</v>
      </c>
      <c r="L193" s="108"/>
      <c r="M193" s="81">
        <v>17037</v>
      </c>
      <c r="N193" s="135">
        <v>19593</v>
      </c>
      <c r="O193" s="136">
        <v>20652</v>
      </c>
      <c r="P193" s="135">
        <v>21111</v>
      </c>
      <c r="Q193" s="136">
        <v>21125</v>
      </c>
      <c r="R193" s="135">
        <v>19803</v>
      </c>
      <c r="S193" s="136">
        <v>19516</v>
      </c>
      <c r="T193" s="135">
        <v>22678</v>
      </c>
      <c r="U193" s="136">
        <v>23454</v>
      </c>
      <c r="V193" s="135">
        <v>23514</v>
      </c>
      <c r="W193" s="136">
        <v>22787</v>
      </c>
      <c r="X193" s="135">
        <v>22019</v>
      </c>
      <c r="Y193" s="136">
        <v>21544</v>
      </c>
      <c r="Z193" s="135">
        <v>25236</v>
      </c>
      <c r="AA193" s="136">
        <v>25241</v>
      </c>
      <c r="AB193" s="135">
        <v>24976</v>
      </c>
      <c r="AC193" s="136">
        <v>24143</v>
      </c>
      <c r="AD193" s="135">
        <v>22861</v>
      </c>
      <c r="AE193" s="137">
        <v>25326</v>
      </c>
      <c r="AF193" s="138">
        <v>26581</v>
      </c>
    </row>
    <row r="194" spans="2:32">
      <c r="B194" s="114">
        <v>156</v>
      </c>
      <c r="C194" s="115">
        <v>156</v>
      </c>
      <c r="D194" s="116">
        <v>7</v>
      </c>
      <c r="E194" s="117">
        <v>1</v>
      </c>
      <c r="F194" s="118">
        <v>7</v>
      </c>
      <c r="G194" s="119" t="s">
        <v>485</v>
      </c>
      <c r="H194" s="120">
        <v>1</v>
      </c>
      <c r="I194" s="115">
        <v>7</v>
      </c>
      <c r="J194" s="116" t="s">
        <v>485</v>
      </c>
      <c r="K194" s="121">
        <v>12</v>
      </c>
      <c r="L194" s="108"/>
      <c r="M194" s="122">
        <v>17254</v>
      </c>
      <c r="N194" s="123">
        <v>19587</v>
      </c>
      <c r="O194" s="124">
        <v>20816</v>
      </c>
      <c r="P194" s="123">
        <v>21178</v>
      </c>
      <c r="Q194" s="124">
        <v>21138</v>
      </c>
      <c r="R194" s="123">
        <v>19917</v>
      </c>
      <c r="S194" s="124">
        <v>19737</v>
      </c>
      <c r="T194" s="123">
        <v>22557</v>
      </c>
      <c r="U194" s="124">
        <v>23537</v>
      </c>
      <c r="V194" s="123">
        <v>23467</v>
      </c>
      <c r="W194" s="124">
        <v>22658</v>
      </c>
      <c r="X194" s="123">
        <v>22083</v>
      </c>
      <c r="Y194" s="124">
        <v>21724</v>
      </c>
      <c r="Z194" s="123">
        <v>25328</v>
      </c>
      <c r="AA194" s="124">
        <v>24847</v>
      </c>
      <c r="AB194" s="123">
        <v>24548</v>
      </c>
      <c r="AC194" s="124">
        <v>23722</v>
      </c>
      <c r="AD194" s="123">
        <v>23045</v>
      </c>
      <c r="AE194" s="125">
        <v>24814</v>
      </c>
      <c r="AF194" s="126">
        <v>26691</v>
      </c>
    </row>
    <row r="195" spans="2:32">
      <c r="B195" s="127">
        <v>157</v>
      </c>
      <c r="C195" s="128">
        <v>157</v>
      </c>
      <c r="D195" s="129">
        <v>7</v>
      </c>
      <c r="E195" s="130">
        <v>1</v>
      </c>
      <c r="F195" s="131">
        <v>7</v>
      </c>
      <c r="G195" s="132" t="s">
        <v>485</v>
      </c>
      <c r="H195" s="133">
        <v>1</v>
      </c>
      <c r="I195" s="128">
        <v>7</v>
      </c>
      <c r="J195" s="129" t="s">
        <v>485</v>
      </c>
      <c r="K195" s="134">
        <v>13</v>
      </c>
      <c r="L195" s="108"/>
      <c r="M195" s="81">
        <v>17295</v>
      </c>
      <c r="N195" s="135">
        <v>19548</v>
      </c>
      <c r="O195" s="136">
        <v>20757</v>
      </c>
      <c r="P195" s="135">
        <v>21025</v>
      </c>
      <c r="Q195" s="136">
        <v>21066</v>
      </c>
      <c r="R195" s="135">
        <v>19949</v>
      </c>
      <c r="S195" s="136">
        <v>19886</v>
      </c>
      <c r="T195" s="135">
        <v>22494</v>
      </c>
      <c r="U195" s="136">
        <v>23483</v>
      </c>
      <c r="V195" s="135">
        <v>23405</v>
      </c>
      <c r="W195" s="136">
        <v>22513</v>
      </c>
      <c r="X195" s="135">
        <v>22098</v>
      </c>
      <c r="Y195" s="136">
        <v>21835</v>
      </c>
      <c r="Z195" s="135">
        <v>25272</v>
      </c>
      <c r="AA195" s="136">
        <v>24452</v>
      </c>
      <c r="AB195" s="135">
        <v>24306</v>
      </c>
      <c r="AC195" s="136">
        <v>23298</v>
      </c>
      <c r="AD195" s="135">
        <v>23140</v>
      </c>
      <c r="AE195" s="137">
        <v>24560</v>
      </c>
      <c r="AF195" s="138">
        <v>26625</v>
      </c>
    </row>
    <row r="196" spans="2:32">
      <c r="B196" s="114">
        <v>158</v>
      </c>
      <c r="C196" s="115">
        <v>158</v>
      </c>
      <c r="D196" s="116">
        <v>7</v>
      </c>
      <c r="E196" s="117">
        <v>1</v>
      </c>
      <c r="F196" s="118">
        <v>7</v>
      </c>
      <c r="G196" s="119" t="s">
        <v>485</v>
      </c>
      <c r="H196" s="120">
        <v>1</v>
      </c>
      <c r="I196" s="115">
        <v>7</v>
      </c>
      <c r="J196" s="116" t="s">
        <v>485</v>
      </c>
      <c r="K196" s="121">
        <v>14</v>
      </c>
      <c r="L196" s="108"/>
      <c r="M196" s="122">
        <v>17273</v>
      </c>
      <c r="N196" s="123">
        <v>19501</v>
      </c>
      <c r="O196" s="124">
        <v>20869</v>
      </c>
      <c r="P196" s="123">
        <v>20973</v>
      </c>
      <c r="Q196" s="124">
        <v>21045</v>
      </c>
      <c r="R196" s="123">
        <v>19953</v>
      </c>
      <c r="S196" s="124">
        <v>19934</v>
      </c>
      <c r="T196" s="123">
        <v>22401</v>
      </c>
      <c r="U196" s="124">
        <v>23649</v>
      </c>
      <c r="V196" s="123">
        <v>23411</v>
      </c>
      <c r="W196" s="124">
        <v>22357</v>
      </c>
      <c r="X196" s="123">
        <v>22099</v>
      </c>
      <c r="Y196" s="124">
        <v>21849</v>
      </c>
      <c r="Z196" s="123">
        <v>25407</v>
      </c>
      <c r="AA196" s="124">
        <v>24098</v>
      </c>
      <c r="AB196" s="123">
        <v>23995</v>
      </c>
      <c r="AC196" s="124">
        <v>22862</v>
      </c>
      <c r="AD196" s="123">
        <v>23114</v>
      </c>
      <c r="AE196" s="125">
        <v>24124</v>
      </c>
      <c r="AF196" s="126">
        <v>26738</v>
      </c>
    </row>
    <row r="197" spans="2:32">
      <c r="B197" s="127">
        <v>159</v>
      </c>
      <c r="C197" s="128">
        <v>159</v>
      </c>
      <c r="D197" s="129">
        <v>7</v>
      </c>
      <c r="E197" s="130">
        <v>1</v>
      </c>
      <c r="F197" s="131">
        <v>7</v>
      </c>
      <c r="G197" s="132" t="s">
        <v>485</v>
      </c>
      <c r="H197" s="133">
        <v>1</v>
      </c>
      <c r="I197" s="128">
        <v>7</v>
      </c>
      <c r="J197" s="129" t="s">
        <v>485</v>
      </c>
      <c r="K197" s="134">
        <v>15</v>
      </c>
      <c r="L197" s="108"/>
      <c r="M197" s="81">
        <v>17187</v>
      </c>
      <c r="N197" s="135">
        <v>19448</v>
      </c>
      <c r="O197" s="136">
        <v>20692</v>
      </c>
      <c r="P197" s="135">
        <v>20769</v>
      </c>
      <c r="Q197" s="136">
        <v>20674</v>
      </c>
      <c r="R197" s="135">
        <v>19759</v>
      </c>
      <c r="S197" s="136">
        <v>19729</v>
      </c>
      <c r="T197" s="135">
        <v>22129</v>
      </c>
      <c r="U197" s="136">
        <v>23339</v>
      </c>
      <c r="V197" s="135">
        <v>22905</v>
      </c>
      <c r="W197" s="136">
        <v>21994</v>
      </c>
      <c r="X197" s="135">
        <v>21800</v>
      </c>
      <c r="Y197" s="136">
        <v>21542</v>
      </c>
      <c r="Z197" s="135">
        <v>25054</v>
      </c>
      <c r="AA197" s="136">
        <v>23990</v>
      </c>
      <c r="AB197" s="135">
        <v>23644</v>
      </c>
      <c r="AC197" s="136">
        <v>22740</v>
      </c>
      <c r="AD197" s="135">
        <v>22779</v>
      </c>
      <c r="AE197" s="137">
        <v>24049</v>
      </c>
      <c r="AF197" s="138">
        <v>26367</v>
      </c>
    </row>
    <row r="198" spans="2:32">
      <c r="B198" s="114">
        <v>160</v>
      </c>
      <c r="C198" s="115">
        <v>160</v>
      </c>
      <c r="D198" s="116">
        <v>7</v>
      </c>
      <c r="E198" s="117">
        <v>1</v>
      </c>
      <c r="F198" s="118">
        <v>7</v>
      </c>
      <c r="G198" s="119" t="s">
        <v>485</v>
      </c>
      <c r="H198" s="120">
        <v>1</v>
      </c>
      <c r="I198" s="115">
        <v>7</v>
      </c>
      <c r="J198" s="116" t="s">
        <v>485</v>
      </c>
      <c r="K198" s="121">
        <v>16</v>
      </c>
      <c r="L198" s="108"/>
      <c r="M198" s="122">
        <v>17422</v>
      </c>
      <c r="N198" s="123">
        <v>19613</v>
      </c>
      <c r="O198" s="124">
        <v>20636</v>
      </c>
      <c r="P198" s="123">
        <v>20539</v>
      </c>
      <c r="Q198" s="124">
        <v>20406</v>
      </c>
      <c r="R198" s="123">
        <v>19838</v>
      </c>
      <c r="S198" s="124">
        <v>19643</v>
      </c>
      <c r="T198" s="123">
        <v>22157</v>
      </c>
      <c r="U198" s="124">
        <v>23029</v>
      </c>
      <c r="V198" s="123">
        <v>22388</v>
      </c>
      <c r="W198" s="124">
        <v>21781</v>
      </c>
      <c r="X198" s="123">
        <v>21697</v>
      </c>
      <c r="Y198" s="124">
        <v>21292</v>
      </c>
      <c r="Z198" s="123">
        <v>24647</v>
      </c>
      <c r="AA198" s="124">
        <v>23962</v>
      </c>
      <c r="AB198" s="123">
        <v>23714</v>
      </c>
      <c r="AC198" s="124">
        <v>22930</v>
      </c>
      <c r="AD198" s="123">
        <v>22487</v>
      </c>
      <c r="AE198" s="125">
        <v>24621</v>
      </c>
      <c r="AF198" s="126">
        <v>25926</v>
      </c>
    </row>
    <row r="199" spans="2:32">
      <c r="B199" s="127">
        <v>161</v>
      </c>
      <c r="C199" s="128">
        <v>161</v>
      </c>
      <c r="D199" s="129">
        <v>7</v>
      </c>
      <c r="E199" s="130">
        <v>1</v>
      </c>
      <c r="F199" s="131">
        <v>7</v>
      </c>
      <c r="G199" s="132" t="s">
        <v>485</v>
      </c>
      <c r="H199" s="133">
        <v>1</v>
      </c>
      <c r="I199" s="128">
        <v>7</v>
      </c>
      <c r="J199" s="129" t="s">
        <v>485</v>
      </c>
      <c r="K199" s="134">
        <v>17</v>
      </c>
      <c r="L199" s="108"/>
      <c r="M199" s="81">
        <v>18175</v>
      </c>
      <c r="N199" s="135">
        <v>20240</v>
      </c>
      <c r="O199" s="136">
        <v>21200</v>
      </c>
      <c r="P199" s="135">
        <v>20942</v>
      </c>
      <c r="Q199" s="136">
        <v>20798</v>
      </c>
      <c r="R199" s="135">
        <v>20591</v>
      </c>
      <c r="S199" s="136">
        <v>20090</v>
      </c>
      <c r="T199" s="135">
        <v>22575</v>
      </c>
      <c r="U199" s="136">
        <v>23435</v>
      </c>
      <c r="V199" s="135">
        <v>22593</v>
      </c>
      <c r="W199" s="136">
        <v>22312</v>
      </c>
      <c r="X199" s="135">
        <v>22401</v>
      </c>
      <c r="Y199" s="136">
        <v>21810</v>
      </c>
      <c r="Z199" s="135">
        <v>25084</v>
      </c>
      <c r="AA199" s="136">
        <v>24475</v>
      </c>
      <c r="AB199" s="135">
        <v>24430</v>
      </c>
      <c r="AC199" s="136">
        <v>23845</v>
      </c>
      <c r="AD199" s="135">
        <v>23030</v>
      </c>
      <c r="AE199" s="137">
        <v>25369</v>
      </c>
      <c r="AF199" s="138">
        <v>26393</v>
      </c>
    </row>
    <row r="200" spans="2:32">
      <c r="B200" s="114">
        <v>162</v>
      </c>
      <c r="C200" s="115">
        <v>162</v>
      </c>
      <c r="D200" s="116">
        <v>7</v>
      </c>
      <c r="E200" s="117">
        <v>1</v>
      </c>
      <c r="F200" s="118">
        <v>7</v>
      </c>
      <c r="G200" s="119" t="s">
        <v>485</v>
      </c>
      <c r="H200" s="120">
        <v>1</v>
      </c>
      <c r="I200" s="115">
        <v>7</v>
      </c>
      <c r="J200" s="116" t="s">
        <v>485</v>
      </c>
      <c r="K200" s="121">
        <v>18</v>
      </c>
      <c r="L200" s="108"/>
      <c r="M200" s="122">
        <v>19313</v>
      </c>
      <c r="N200" s="123">
        <v>21082</v>
      </c>
      <c r="O200" s="124">
        <v>21975</v>
      </c>
      <c r="P200" s="123">
        <v>22109</v>
      </c>
      <c r="Q200" s="124">
        <v>21667</v>
      </c>
      <c r="R200" s="123">
        <v>21704</v>
      </c>
      <c r="S200" s="124">
        <v>21057</v>
      </c>
      <c r="T200" s="123">
        <v>23192</v>
      </c>
      <c r="U200" s="124">
        <v>24108</v>
      </c>
      <c r="V200" s="123">
        <v>23496</v>
      </c>
      <c r="W200" s="124">
        <v>23461</v>
      </c>
      <c r="X200" s="123">
        <v>23720</v>
      </c>
      <c r="Y200" s="124">
        <v>22915</v>
      </c>
      <c r="Z200" s="123">
        <v>25942</v>
      </c>
      <c r="AA200" s="124">
        <v>25561</v>
      </c>
      <c r="AB200" s="123">
        <v>25722</v>
      </c>
      <c r="AC200" s="124">
        <v>25437</v>
      </c>
      <c r="AD200" s="123">
        <v>24244</v>
      </c>
      <c r="AE200" s="125">
        <v>26203</v>
      </c>
      <c r="AF200" s="126">
        <v>27368</v>
      </c>
    </row>
    <row r="201" spans="2:32">
      <c r="B201" s="127">
        <v>163</v>
      </c>
      <c r="C201" s="128">
        <v>163</v>
      </c>
      <c r="D201" s="129">
        <v>7</v>
      </c>
      <c r="E201" s="130">
        <v>1</v>
      </c>
      <c r="F201" s="131">
        <v>7</v>
      </c>
      <c r="G201" s="132" t="s">
        <v>485</v>
      </c>
      <c r="H201" s="133">
        <v>1</v>
      </c>
      <c r="I201" s="128">
        <v>7</v>
      </c>
      <c r="J201" s="129" t="s">
        <v>485</v>
      </c>
      <c r="K201" s="134">
        <v>19</v>
      </c>
      <c r="L201" s="108"/>
      <c r="M201" s="81">
        <v>19276</v>
      </c>
      <c r="N201" s="135">
        <v>20866</v>
      </c>
      <c r="O201" s="136">
        <v>21871</v>
      </c>
      <c r="P201" s="135">
        <v>22251</v>
      </c>
      <c r="Q201" s="136">
        <v>21484</v>
      </c>
      <c r="R201" s="135">
        <v>21746</v>
      </c>
      <c r="S201" s="136">
        <v>20933</v>
      </c>
      <c r="T201" s="135">
        <v>23043</v>
      </c>
      <c r="U201" s="136">
        <v>24170</v>
      </c>
      <c r="V201" s="135">
        <v>23592</v>
      </c>
      <c r="W201" s="136">
        <v>23537</v>
      </c>
      <c r="X201" s="135">
        <v>24047</v>
      </c>
      <c r="Y201" s="136">
        <v>23117</v>
      </c>
      <c r="Z201" s="135">
        <v>26307</v>
      </c>
      <c r="AA201" s="136">
        <v>26115</v>
      </c>
      <c r="AB201" s="135">
        <v>26328</v>
      </c>
      <c r="AC201" s="136">
        <v>25847</v>
      </c>
      <c r="AD201" s="135">
        <v>24617</v>
      </c>
      <c r="AE201" s="137">
        <v>26699</v>
      </c>
      <c r="AF201" s="138">
        <v>27903</v>
      </c>
    </row>
    <row r="202" spans="2:32">
      <c r="B202" s="114">
        <v>164</v>
      </c>
      <c r="C202" s="115">
        <v>164</v>
      </c>
      <c r="D202" s="116">
        <v>7</v>
      </c>
      <c r="E202" s="117">
        <v>1</v>
      </c>
      <c r="F202" s="118">
        <v>7</v>
      </c>
      <c r="G202" s="119" t="s">
        <v>485</v>
      </c>
      <c r="H202" s="120">
        <v>1</v>
      </c>
      <c r="I202" s="115">
        <v>7</v>
      </c>
      <c r="J202" s="116" t="s">
        <v>485</v>
      </c>
      <c r="K202" s="121">
        <v>20</v>
      </c>
      <c r="L202" s="108"/>
      <c r="M202" s="122">
        <v>18915</v>
      </c>
      <c r="N202" s="123">
        <v>20521</v>
      </c>
      <c r="O202" s="124">
        <v>21665</v>
      </c>
      <c r="P202" s="123">
        <v>22150</v>
      </c>
      <c r="Q202" s="124">
        <v>21277</v>
      </c>
      <c r="R202" s="123">
        <v>21449</v>
      </c>
      <c r="S202" s="124">
        <v>20867</v>
      </c>
      <c r="T202" s="123">
        <v>23058</v>
      </c>
      <c r="U202" s="124">
        <v>24223</v>
      </c>
      <c r="V202" s="123">
        <v>23657</v>
      </c>
      <c r="W202" s="124">
        <v>23469</v>
      </c>
      <c r="X202" s="123">
        <v>24023</v>
      </c>
      <c r="Y202" s="124">
        <v>23422</v>
      </c>
      <c r="Z202" s="123">
        <v>26901</v>
      </c>
      <c r="AA202" s="124">
        <v>26779</v>
      </c>
      <c r="AB202" s="123">
        <v>26959</v>
      </c>
      <c r="AC202" s="124">
        <v>26184</v>
      </c>
      <c r="AD202" s="123">
        <v>25098</v>
      </c>
      <c r="AE202" s="125">
        <v>27460</v>
      </c>
      <c r="AF202" s="126">
        <v>28737</v>
      </c>
    </row>
    <row r="203" spans="2:32">
      <c r="B203" s="127">
        <v>165</v>
      </c>
      <c r="C203" s="128">
        <v>165</v>
      </c>
      <c r="D203" s="129">
        <v>7</v>
      </c>
      <c r="E203" s="130">
        <v>1</v>
      </c>
      <c r="F203" s="131">
        <v>7</v>
      </c>
      <c r="G203" s="132" t="s">
        <v>485</v>
      </c>
      <c r="H203" s="133">
        <v>1</v>
      </c>
      <c r="I203" s="128">
        <v>7</v>
      </c>
      <c r="J203" s="129" t="s">
        <v>485</v>
      </c>
      <c r="K203" s="134">
        <v>21</v>
      </c>
      <c r="L203" s="108"/>
      <c r="M203" s="81">
        <v>18596</v>
      </c>
      <c r="N203" s="135">
        <v>20240</v>
      </c>
      <c r="O203" s="136">
        <v>21329</v>
      </c>
      <c r="P203" s="135">
        <v>22038</v>
      </c>
      <c r="Q203" s="136">
        <v>21027</v>
      </c>
      <c r="R203" s="135">
        <v>21240</v>
      </c>
      <c r="S203" s="136">
        <v>20792</v>
      </c>
      <c r="T203" s="135">
        <v>23083</v>
      </c>
      <c r="U203" s="136">
        <v>24251</v>
      </c>
      <c r="V203" s="135">
        <v>23780</v>
      </c>
      <c r="W203" s="136">
        <v>23667</v>
      </c>
      <c r="X203" s="135">
        <v>24247</v>
      </c>
      <c r="Y203" s="136">
        <v>23799</v>
      </c>
      <c r="Z203" s="135">
        <v>27399</v>
      </c>
      <c r="AA203" s="136">
        <v>27612</v>
      </c>
      <c r="AB203" s="135">
        <v>27658</v>
      </c>
      <c r="AC203" s="136">
        <v>26844</v>
      </c>
      <c r="AD203" s="135">
        <v>25711</v>
      </c>
      <c r="AE203" s="137">
        <v>28256</v>
      </c>
      <c r="AF203" s="138">
        <v>29485</v>
      </c>
    </row>
    <row r="204" spans="2:32">
      <c r="B204" s="114">
        <v>166</v>
      </c>
      <c r="C204" s="115">
        <v>166</v>
      </c>
      <c r="D204" s="116">
        <v>7</v>
      </c>
      <c r="E204" s="117">
        <v>1</v>
      </c>
      <c r="F204" s="118">
        <v>7</v>
      </c>
      <c r="G204" s="119" t="s">
        <v>485</v>
      </c>
      <c r="H204" s="120">
        <v>1</v>
      </c>
      <c r="I204" s="115">
        <v>7</v>
      </c>
      <c r="J204" s="116" t="s">
        <v>485</v>
      </c>
      <c r="K204" s="121">
        <v>22</v>
      </c>
      <c r="L204" s="108"/>
      <c r="M204" s="122">
        <v>17968</v>
      </c>
      <c r="N204" s="123">
        <v>19567</v>
      </c>
      <c r="O204" s="124">
        <v>20721</v>
      </c>
      <c r="P204" s="123">
        <v>21304</v>
      </c>
      <c r="Q204" s="124">
        <v>20502</v>
      </c>
      <c r="R204" s="123">
        <v>20677</v>
      </c>
      <c r="S204" s="124">
        <v>20348</v>
      </c>
      <c r="T204" s="123">
        <v>22665</v>
      </c>
      <c r="U204" s="124">
        <v>23953</v>
      </c>
      <c r="V204" s="123">
        <v>23499</v>
      </c>
      <c r="W204" s="124">
        <v>23456</v>
      </c>
      <c r="X204" s="123">
        <v>23953</v>
      </c>
      <c r="Y204" s="124">
        <v>23619</v>
      </c>
      <c r="Z204" s="123">
        <v>27409</v>
      </c>
      <c r="AA204" s="124">
        <v>27687</v>
      </c>
      <c r="AB204" s="123">
        <v>27701</v>
      </c>
      <c r="AC204" s="124">
        <v>26907</v>
      </c>
      <c r="AD204" s="123">
        <v>25665</v>
      </c>
      <c r="AE204" s="125">
        <v>28360</v>
      </c>
      <c r="AF204" s="126">
        <v>29680</v>
      </c>
    </row>
    <row r="205" spans="2:32">
      <c r="B205" s="127">
        <v>167</v>
      </c>
      <c r="C205" s="128">
        <v>167</v>
      </c>
      <c r="D205" s="129">
        <v>7</v>
      </c>
      <c r="E205" s="130">
        <v>1</v>
      </c>
      <c r="F205" s="131">
        <v>7</v>
      </c>
      <c r="G205" s="132" t="s">
        <v>485</v>
      </c>
      <c r="H205" s="133">
        <v>1</v>
      </c>
      <c r="I205" s="128">
        <v>7</v>
      </c>
      <c r="J205" s="129" t="s">
        <v>485</v>
      </c>
      <c r="K205" s="134">
        <v>23</v>
      </c>
      <c r="L205" s="108"/>
      <c r="M205" s="81">
        <v>17189</v>
      </c>
      <c r="N205" s="135">
        <v>18606</v>
      </c>
      <c r="O205" s="136">
        <v>19926</v>
      </c>
      <c r="P205" s="135">
        <v>20352</v>
      </c>
      <c r="Q205" s="136">
        <v>19748</v>
      </c>
      <c r="R205" s="135">
        <v>20034</v>
      </c>
      <c r="S205" s="136">
        <v>19811</v>
      </c>
      <c r="T205" s="135">
        <v>21895</v>
      </c>
      <c r="U205" s="136">
        <v>23371</v>
      </c>
      <c r="V205" s="135">
        <v>22943</v>
      </c>
      <c r="W205" s="136">
        <v>23046</v>
      </c>
      <c r="X205" s="135">
        <v>23505</v>
      </c>
      <c r="Y205" s="136">
        <v>23279</v>
      </c>
      <c r="Z205" s="135">
        <v>27007</v>
      </c>
      <c r="AA205" s="136">
        <v>27367</v>
      </c>
      <c r="AB205" s="135">
        <v>27243</v>
      </c>
      <c r="AC205" s="136">
        <v>26619</v>
      </c>
      <c r="AD205" s="135">
        <v>25398</v>
      </c>
      <c r="AE205" s="137">
        <v>27893</v>
      </c>
      <c r="AF205" s="138">
        <v>29363</v>
      </c>
    </row>
    <row r="206" spans="2:32">
      <c r="B206" s="114">
        <v>168</v>
      </c>
      <c r="C206" s="115">
        <v>168</v>
      </c>
      <c r="D206" s="116">
        <v>7</v>
      </c>
      <c r="E206" s="117">
        <v>1</v>
      </c>
      <c r="F206" s="118">
        <v>7</v>
      </c>
      <c r="G206" s="119" t="s">
        <v>485</v>
      </c>
      <c r="H206" s="120">
        <v>1</v>
      </c>
      <c r="I206" s="115">
        <v>7</v>
      </c>
      <c r="J206" s="116" t="s">
        <v>485</v>
      </c>
      <c r="K206" s="121">
        <v>24</v>
      </c>
      <c r="L206" s="108"/>
      <c r="M206" s="122">
        <v>16320</v>
      </c>
      <c r="N206" s="123">
        <v>17571</v>
      </c>
      <c r="O206" s="124">
        <v>18950</v>
      </c>
      <c r="P206" s="123">
        <v>19269</v>
      </c>
      <c r="Q206" s="124">
        <v>18914</v>
      </c>
      <c r="R206" s="123">
        <v>19303</v>
      </c>
      <c r="S206" s="124">
        <v>19206</v>
      </c>
      <c r="T206" s="123">
        <v>21122</v>
      </c>
      <c r="U206" s="124">
        <v>22705</v>
      </c>
      <c r="V206" s="123">
        <v>22369</v>
      </c>
      <c r="W206" s="124">
        <v>22550</v>
      </c>
      <c r="X206" s="123">
        <v>22980</v>
      </c>
      <c r="Y206" s="124">
        <v>22803</v>
      </c>
      <c r="Z206" s="123">
        <v>26432</v>
      </c>
      <c r="AA206" s="124">
        <v>26688</v>
      </c>
      <c r="AB206" s="123">
        <v>26719</v>
      </c>
      <c r="AC206" s="124">
        <v>26205</v>
      </c>
      <c r="AD206" s="123">
        <v>24946</v>
      </c>
      <c r="AE206" s="125">
        <v>27288</v>
      </c>
      <c r="AF206" s="126">
        <v>28834</v>
      </c>
    </row>
    <row r="207" spans="2:32">
      <c r="B207" s="127">
        <v>169</v>
      </c>
      <c r="C207" s="128">
        <v>169</v>
      </c>
      <c r="D207" s="129">
        <v>8</v>
      </c>
      <c r="E207" s="130">
        <v>1</v>
      </c>
      <c r="F207" s="131">
        <v>8</v>
      </c>
      <c r="G207" s="132" t="s">
        <v>485</v>
      </c>
      <c r="H207" s="133">
        <v>1</v>
      </c>
      <c r="I207" s="128">
        <v>8</v>
      </c>
      <c r="J207" s="129" t="s">
        <v>485</v>
      </c>
      <c r="K207" s="134">
        <v>1</v>
      </c>
      <c r="L207" s="108"/>
      <c r="M207" s="81">
        <v>14900</v>
      </c>
      <c r="N207" s="135">
        <v>17144</v>
      </c>
      <c r="O207" s="136">
        <v>17853</v>
      </c>
      <c r="P207" s="135">
        <v>18507</v>
      </c>
      <c r="Q207" s="136">
        <v>18678</v>
      </c>
      <c r="R207" s="135">
        <v>17850</v>
      </c>
      <c r="S207" s="136">
        <v>19784</v>
      </c>
      <c r="T207" s="135">
        <v>20869</v>
      </c>
      <c r="U207" s="136">
        <v>21605</v>
      </c>
      <c r="V207" s="135">
        <v>22045</v>
      </c>
      <c r="W207" s="136">
        <v>21437</v>
      </c>
      <c r="X207" s="135">
        <v>21442</v>
      </c>
      <c r="Y207" s="136">
        <v>23811</v>
      </c>
      <c r="Z207" s="135">
        <v>25395</v>
      </c>
      <c r="AA207" s="136">
        <v>26275</v>
      </c>
      <c r="AB207" s="135">
        <v>25971</v>
      </c>
      <c r="AC207" s="136">
        <v>24614</v>
      </c>
      <c r="AD207" s="135">
        <v>26180</v>
      </c>
      <c r="AE207" s="137">
        <v>27270</v>
      </c>
      <c r="AF207" s="138">
        <v>27717</v>
      </c>
    </row>
    <row r="208" spans="2:32">
      <c r="B208" s="114">
        <v>170</v>
      </c>
      <c r="C208" s="115">
        <v>170</v>
      </c>
      <c r="D208" s="116">
        <v>8</v>
      </c>
      <c r="E208" s="117">
        <v>1</v>
      </c>
      <c r="F208" s="118">
        <v>8</v>
      </c>
      <c r="G208" s="119" t="s">
        <v>485</v>
      </c>
      <c r="H208" s="120">
        <v>1</v>
      </c>
      <c r="I208" s="115">
        <v>8</v>
      </c>
      <c r="J208" s="116" t="s">
        <v>485</v>
      </c>
      <c r="K208" s="121">
        <v>2</v>
      </c>
      <c r="L208" s="108"/>
      <c r="M208" s="122">
        <v>14591</v>
      </c>
      <c r="N208" s="123">
        <v>16718</v>
      </c>
      <c r="O208" s="124">
        <v>17461</v>
      </c>
      <c r="P208" s="123">
        <v>18068</v>
      </c>
      <c r="Q208" s="124">
        <v>18255</v>
      </c>
      <c r="R208" s="123">
        <v>17561</v>
      </c>
      <c r="S208" s="124">
        <v>19411</v>
      </c>
      <c r="T208" s="123">
        <v>20460</v>
      </c>
      <c r="U208" s="124">
        <v>21241</v>
      </c>
      <c r="V208" s="123">
        <v>21670</v>
      </c>
      <c r="W208" s="124">
        <v>21015</v>
      </c>
      <c r="X208" s="123">
        <v>21140</v>
      </c>
      <c r="Y208" s="124">
        <v>23362</v>
      </c>
      <c r="Z208" s="123">
        <v>24909</v>
      </c>
      <c r="AA208" s="124">
        <v>25597</v>
      </c>
      <c r="AB208" s="123">
        <v>25460</v>
      </c>
      <c r="AC208" s="124">
        <v>24092</v>
      </c>
      <c r="AD208" s="123">
        <v>25671</v>
      </c>
      <c r="AE208" s="125">
        <v>26725</v>
      </c>
      <c r="AF208" s="126">
        <v>27220</v>
      </c>
    </row>
    <row r="209" spans="2:32">
      <c r="B209" s="127">
        <v>171</v>
      </c>
      <c r="C209" s="128">
        <v>171</v>
      </c>
      <c r="D209" s="129">
        <v>8</v>
      </c>
      <c r="E209" s="130">
        <v>1</v>
      </c>
      <c r="F209" s="131">
        <v>8</v>
      </c>
      <c r="G209" s="132" t="s">
        <v>485</v>
      </c>
      <c r="H209" s="133">
        <v>1</v>
      </c>
      <c r="I209" s="128">
        <v>8</v>
      </c>
      <c r="J209" s="129" t="s">
        <v>485</v>
      </c>
      <c r="K209" s="134">
        <v>3</v>
      </c>
      <c r="L209" s="108"/>
      <c r="M209" s="81">
        <v>14323</v>
      </c>
      <c r="N209" s="135">
        <v>16511</v>
      </c>
      <c r="O209" s="136">
        <v>17321</v>
      </c>
      <c r="P209" s="135">
        <v>17913</v>
      </c>
      <c r="Q209" s="136">
        <v>18115</v>
      </c>
      <c r="R209" s="135">
        <v>17413</v>
      </c>
      <c r="S209" s="136">
        <v>19345</v>
      </c>
      <c r="T209" s="135">
        <v>20377</v>
      </c>
      <c r="U209" s="136">
        <v>21191</v>
      </c>
      <c r="V209" s="135">
        <v>21600</v>
      </c>
      <c r="W209" s="136">
        <v>20899</v>
      </c>
      <c r="X209" s="135">
        <v>20992</v>
      </c>
      <c r="Y209" s="136">
        <v>23286</v>
      </c>
      <c r="Z209" s="135">
        <v>24786</v>
      </c>
      <c r="AA209" s="136">
        <v>25273</v>
      </c>
      <c r="AB209" s="135">
        <v>25306</v>
      </c>
      <c r="AC209" s="136">
        <v>23867</v>
      </c>
      <c r="AD209" s="135">
        <v>25510</v>
      </c>
      <c r="AE209" s="137">
        <v>26475</v>
      </c>
      <c r="AF209" s="138">
        <v>27013</v>
      </c>
    </row>
    <row r="210" spans="2:32">
      <c r="B210" s="114">
        <v>172</v>
      </c>
      <c r="C210" s="115">
        <v>172</v>
      </c>
      <c r="D210" s="116">
        <v>8</v>
      </c>
      <c r="E210" s="117">
        <v>1</v>
      </c>
      <c r="F210" s="118">
        <v>8</v>
      </c>
      <c r="G210" s="119" t="s">
        <v>485</v>
      </c>
      <c r="H210" s="120">
        <v>1</v>
      </c>
      <c r="I210" s="115">
        <v>8</v>
      </c>
      <c r="J210" s="116" t="s">
        <v>485</v>
      </c>
      <c r="K210" s="121">
        <v>4</v>
      </c>
      <c r="L210" s="108"/>
      <c r="M210" s="122">
        <v>14146</v>
      </c>
      <c r="N210" s="123">
        <v>16407</v>
      </c>
      <c r="O210" s="124">
        <v>17252</v>
      </c>
      <c r="P210" s="123">
        <v>17751</v>
      </c>
      <c r="Q210" s="124">
        <v>17917</v>
      </c>
      <c r="R210" s="123">
        <v>17210</v>
      </c>
      <c r="S210" s="124">
        <v>19137</v>
      </c>
      <c r="T210" s="123">
        <v>20139</v>
      </c>
      <c r="U210" s="124">
        <v>20910</v>
      </c>
      <c r="V210" s="123">
        <v>21193</v>
      </c>
      <c r="W210" s="124">
        <v>20497</v>
      </c>
      <c r="X210" s="123">
        <v>20533</v>
      </c>
      <c r="Y210" s="124">
        <v>22752</v>
      </c>
      <c r="Z210" s="123">
        <v>24181</v>
      </c>
      <c r="AA210" s="124">
        <v>24528</v>
      </c>
      <c r="AB210" s="123">
        <v>24567</v>
      </c>
      <c r="AC210" s="124">
        <v>23208</v>
      </c>
      <c r="AD210" s="123">
        <v>24776</v>
      </c>
      <c r="AE210" s="125">
        <v>25722</v>
      </c>
      <c r="AF210" s="126">
        <v>26215</v>
      </c>
    </row>
    <row r="211" spans="2:32">
      <c r="B211" s="127">
        <v>173</v>
      </c>
      <c r="C211" s="128">
        <v>173</v>
      </c>
      <c r="D211" s="129">
        <v>8</v>
      </c>
      <c r="E211" s="130">
        <v>1</v>
      </c>
      <c r="F211" s="131">
        <v>8</v>
      </c>
      <c r="G211" s="132" t="s">
        <v>485</v>
      </c>
      <c r="H211" s="133">
        <v>1</v>
      </c>
      <c r="I211" s="128">
        <v>8</v>
      </c>
      <c r="J211" s="129" t="s">
        <v>485</v>
      </c>
      <c r="K211" s="134">
        <v>5</v>
      </c>
      <c r="L211" s="108"/>
      <c r="M211" s="81">
        <v>14113</v>
      </c>
      <c r="N211" s="135">
        <v>16458</v>
      </c>
      <c r="O211" s="136">
        <v>17396</v>
      </c>
      <c r="P211" s="135">
        <v>17748</v>
      </c>
      <c r="Q211" s="136">
        <v>17831</v>
      </c>
      <c r="R211" s="135">
        <v>17133</v>
      </c>
      <c r="S211" s="136">
        <v>19125</v>
      </c>
      <c r="T211" s="135">
        <v>19978</v>
      </c>
      <c r="U211" s="136">
        <v>20715</v>
      </c>
      <c r="V211" s="135">
        <v>20809</v>
      </c>
      <c r="W211" s="136">
        <v>20055</v>
      </c>
      <c r="X211" s="135">
        <v>20075</v>
      </c>
      <c r="Y211" s="136">
        <v>22363</v>
      </c>
      <c r="Z211" s="135">
        <v>23566</v>
      </c>
      <c r="AA211" s="136">
        <v>23821</v>
      </c>
      <c r="AB211" s="135">
        <v>23761</v>
      </c>
      <c r="AC211" s="136">
        <v>22453</v>
      </c>
      <c r="AD211" s="135">
        <v>24164</v>
      </c>
      <c r="AE211" s="137">
        <v>24893</v>
      </c>
      <c r="AF211" s="138">
        <v>25366</v>
      </c>
    </row>
    <row r="212" spans="2:32">
      <c r="B212" s="114">
        <v>174</v>
      </c>
      <c r="C212" s="115">
        <v>174</v>
      </c>
      <c r="D212" s="116">
        <v>8</v>
      </c>
      <c r="E212" s="117">
        <v>1</v>
      </c>
      <c r="F212" s="118">
        <v>8</v>
      </c>
      <c r="G212" s="119" t="s">
        <v>485</v>
      </c>
      <c r="H212" s="120">
        <v>1</v>
      </c>
      <c r="I212" s="115">
        <v>8</v>
      </c>
      <c r="J212" s="116" t="s">
        <v>485</v>
      </c>
      <c r="K212" s="121">
        <v>6</v>
      </c>
      <c r="L212" s="108"/>
      <c r="M212" s="122">
        <v>14220</v>
      </c>
      <c r="N212" s="123">
        <v>16894</v>
      </c>
      <c r="O212" s="124">
        <v>17865</v>
      </c>
      <c r="P212" s="123">
        <v>18021</v>
      </c>
      <c r="Q212" s="124">
        <v>17846</v>
      </c>
      <c r="R212" s="123">
        <v>17211</v>
      </c>
      <c r="S212" s="124">
        <v>19368</v>
      </c>
      <c r="T212" s="123">
        <v>20134</v>
      </c>
      <c r="U212" s="124">
        <v>20829</v>
      </c>
      <c r="V212" s="123">
        <v>20479</v>
      </c>
      <c r="W212" s="124">
        <v>19633</v>
      </c>
      <c r="X212" s="123">
        <v>19760</v>
      </c>
      <c r="Y212" s="124">
        <v>22184</v>
      </c>
      <c r="Z212" s="123">
        <v>23203</v>
      </c>
      <c r="AA212" s="124">
        <v>23301</v>
      </c>
      <c r="AB212" s="123">
        <v>22965</v>
      </c>
      <c r="AC212" s="124">
        <v>21702</v>
      </c>
      <c r="AD212" s="123">
        <v>23748</v>
      </c>
      <c r="AE212" s="125">
        <v>24351</v>
      </c>
      <c r="AF212" s="126">
        <v>24806</v>
      </c>
    </row>
    <row r="213" spans="2:32">
      <c r="B213" s="127">
        <v>175</v>
      </c>
      <c r="C213" s="128">
        <v>175</v>
      </c>
      <c r="D213" s="129">
        <v>8</v>
      </c>
      <c r="E213" s="130">
        <v>1</v>
      </c>
      <c r="F213" s="131">
        <v>8</v>
      </c>
      <c r="G213" s="132" t="s">
        <v>485</v>
      </c>
      <c r="H213" s="133">
        <v>1</v>
      </c>
      <c r="I213" s="128">
        <v>8</v>
      </c>
      <c r="J213" s="129" t="s">
        <v>485</v>
      </c>
      <c r="K213" s="134">
        <v>7</v>
      </c>
      <c r="L213" s="108"/>
      <c r="M213" s="81">
        <v>14559</v>
      </c>
      <c r="N213" s="135">
        <v>17955</v>
      </c>
      <c r="O213" s="136">
        <v>18964</v>
      </c>
      <c r="P213" s="135">
        <v>18922</v>
      </c>
      <c r="Q213" s="136">
        <v>18184</v>
      </c>
      <c r="R213" s="135">
        <v>17435</v>
      </c>
      <c r="S213" s="136">
        <v>20116</v>
      </c>
      <c r="T213" s="135">
        <v>20930</v>
      </c>
      <c r="U213" s="136">
        <v>21737</v>
      </c>
      <c r="V213" s="135">
        <v>20608</v>
      </c>
      <c r="W213" s="136">
        <v>19708</v>
      </c>
      <c r="X213" s="135">
        <v>19754</v>
      </c>
      <c r="Y213" s="136">
        <v>22410</v>
      </c>
      <c r="Z213" s="135">
        <v>23744</v>
      </c>
      <c r="AA213" s="136">
        <v>23553</v>
      </c>
      <c r="AB213" s="135">
        <v>22735</v>
      </c>
      <c r="AC213" s="136">
        <v>21553</v>
      </c>
      <c r="AD213" s="135">
        <v>23777</v>
      </c>
      <c r="AE213" s="137">
        <v>24640</v>
      </c>
      <c r="AF213" s="138">
        <v>25273</v>
      </c>
    </row>
    <row r="214" spans="2:32">
      <c r="B214" s="114">
        <v>176</v>
      </c>
      <c r="C214" s="115">
        <v>176</v>
      </c>
      <c r="D214" s="116">
        <v>8</v>
      </c>
      <c r="E214" s="117">
        <v>1</v>
      </c>
      <c r="F214" s="118">
        <v>8</v>
      </c>
      <c r="G214" s="119" t="s">
        <v>485</v>
      </c>
      <c r="H214" s="120">
        <v>1</v>
      </c>
      <c r="I214" s="115">
        <v>8</v>
      </c>
      <c r="J214" s="116" t="s">
        <v>485</v>
      </c>
      <c r="K214" s="121">
        <v>8</v>
      </c>
      <c r="L214" s="108"/>
      <c r="M214" s="122">
        <v>15014</v>
      </c>
      <c r="N214" s="123">
        <v>19355</v>
      </c>
      <c r="O214" s="124">
        <v>20403</v>
      </c>
      <c r="P214" s="123">
        <v>20229</v>
      </c>
      <c r="Q214" s="124">
        <v>19116</v>
      </c>
      <c r="R214" s="123">
        <v>17914</v>
      </c>
      <c r="S214" s="124">
        <v>21398</v>
      </c>
      <c r="T214" s="123">
        <v>22277</v>
      </c>
      <c r="U214" s="124">
        <v>23130</v>
      </c>
      <c r="V214" s="123">
        <v>21479</v>
      </c>
      <c r="W214" s="124">
        <v>20337</v>
      </c>
      <c r="X214" s="123">
        <v>20144</v>
      </c>
      <c r="Y214" s="124">
        <v>23321</v>
      </c>
      <c r="Z214" s="123">
        <v>24956</v>
      </c>
      <c r="AA214" s="124">
        <v>24580</v>
      </c>
      <c r="AB214" s="123">
        <v>23420</v>
      </c>
      <c r="AC214" s="124">
        <v>22079</v>
      </c>
      <c r="AD214" s="123">
        <v>24591</v>
      </c>
      <c r="AE214" s="125">
        <v>25655</v>
      </c>
      <c r="AF214" s="126">
        <v>26388</v>
      </c>
    </row>
    <row r="215" spans="2:32">
      <c r="B215" s="127">
        <v>177</v>
      </c>
      <c r="C215" s="128">
        <v>177</v>
      </c>
      <c r="D215" s="129">
        <v>8</v>
      </c>
      <c r="E215" s="130">
        <v>1</v>
      </c>
      <c r="F215" s="131">
        <v>8</v>
      </c>
      <c r="G215" s="132" t="s">
        <v>485</v>
      </c>
      <c r="H215" s="133">
        <v>1</v>
      </c>
      <c r="I215" s="128">
        <v>8</v>
      </c>
      <c r="J215" s="129" t="s">
        <v>485</v>
      </c>
      <c r="K215" s="134">
        <v>9</v>
      </c>
      <c r="L215" s="108"/>
      <c r="M215" s="81">
        <v>15279</v>
      </c>
      <c r="N215" s="135">
        <v>19779</v>
      </c>
      <c r="O215" s="136">
        <v>20741</v>
      </c>
      <c r="P215" s="135">
        <v>20640</v>
      </c>
      <c r="Q215" s="136">
        <v>19783</v>
      </c>
      <c r="R215" s="135">
        <v>18239</v>
      </c>
      <c r="S215" s="136">
        <v>21932</v>
      </c>
      <c r="T215" s="135">
        <v>22754</v>
      </c>
      <c r="U215" s="136">
        <v>23467</v>
      </c>
      <c r="V215" s="135">
        <v>22078</v>
      </c>
      <c r="W215" s="136">
        <v>20944</v>
      </c>
      <c r="X215" s="135">
        <v>20400</v>
      </c>
      <c r="Y215" s="136">
        <v>23738</v>
      </c>
      <c r="Z215" s="135">
        <v>25207</v>
      </c>
      <c r="AA215" s="136">
        <v>24913</v>
      </c>
      <c r="AB215" s="135">
        <v>23893</v>
      </c>
      <c r="AC215" s="136">
        <v>22602</v>
      </c>
      <c r="AD215" s="135">
        <v>24947</v>
      </c>
      <c r="AE215" s="137">
        <v>25860</v>
      </c>
      <c r="AF215" s="138">
        <v>26651</v>
      </c>
    </row>
    <row r="216" spans="2:32">
      <c r="B216" s="114">
        <v>178</v>
      </c>
      <c r="C216" s="115">
        <v>178</v>
      </c>
      <c r="D216" s="116">
        <v>8</v>
      </c>
      <c r="E216" s="117">
        <v>1</v>
      </c>
      <c r="F216" s="118">
        <v>8</v>
      </c>
      <c r="G216" s="119" t="s">
        <v>485</v>
      </c>
      <c r="H216" s="120">
        <v>1</v>
      </c>
      <c r="I216" s="115">
        <v>8</v>
      </c>
      <c r="J216" s="116" t="s">
        <v>485</v>
      </c>
      <c r="K216" s="121">
        <v>10</v>
      </c>
      <c r="L216" s="108"/>
      <c r="M216" s="122">
        <v>15737</v>
      </c>
      <c r="N216" s="123">
        <v>19908</v>
      </c>
      <c r="O216" s="124">
        <v>20799</v>
      </c>
      <c r="P216" s="123">
        <v>20752</v>
      </c>
      <c r="Q216" s="124">
        <v>20218</v>
      </c>
      <c r="R216" s="123">
        <v>18710</v>
      </c>
      <c r="S216" s="124">
        <v>22271</v>
      </c>
      <c r="T216" s="123">
        <v>22965</v>
      </c>
      <c r="U216" s="124">
        <v>23548</v>
      </c>
      <c r="V216" s="123">
        <v>22576</v>
      </c>
      <c r="W216" s="124">
        <v>21516</v>
      </c>
      <c r="X216" s="123">
        <v>20932</v>
      </c>
      <c r="Y216" s="124">
        <v>24136</v>
      </c>
      <c r="Z216" s="123">
        <v>25286</v>
      </c>
      <c r="AA216" s="124">
        <v>25087</v>
      </c>
      <c r="AB216" s="123">
        <v>24380</v>
      </c>
      <c r="AC216" s="124">
        <v>23223</v>
      </c>
      <c r="AD216" s="123">
        <v>25408</v>
      </c>
      <c r="AE216" s="125">
        <v>26200</v>
      </c>
      <c r="AF216" s="126">
        <v>26801</v>
      </c>
    </row>
    <row r="217" spans="2:32">
      <c r="B217" s="127">
        <v>179</v>
      </c>
      <c r="C217" s="128">
        <v>179</v>
      </c>
      <c r="D217" s="129">
        <v>8</v>
      </c>
      <c r="E217" s="130">
        <v>1</v>
      </c>
      <c r="F217" s="131">
        <v>8</v>
      </c>
      <c r="G217" s="132" t="s">
        <v>485</v>
      </c>
      <c r="H217" s="133">
        <v>1</v>
      </c>
      <c r="I217" s="128">
        <v>8</v>
      </c>
      <c r="J217" s="129" t="s">
        <v>485</v>
      </c>
      <c r="K217" s="134">
        <v>11</v>
      </c>
      <c r="L217" s="108"/>
      <c r="M217" s="81">
        <v>16049</v>
      </c>
      <c r="N217" s="135">
        <v>19961</v>
      </c>
      <c r="O217" s="136">
        <v>20762</v>
      </c>
      <c r="P217" s="135">
        <v>20743</v>
      </c>
      <c r="Q217" s="136">
        <v>20126</v>
      </c>
      <c r="R217" s="135">
        <v>19018</v>
      </c>
      <c r="S217" s="136">
        <v>22363</v>
      </c>
      <c r="T217" s="135">
        <v>23107</v>
      </c>
      <c r="U217" s="136">
        <v>23541</v>
      </c>
      <c r="V217" s="135">
        <v>22525</v>
      </c>
      <c r="W217" s="136">
        <v>21707</v>
      </c>
      <c r="X217" s="135">
        <v>21288</v>
      </c>
      <c r="Y217" s="136">
        <v>23869</v>
      </c>
      <c r="Z217" s="135">
        <v>24879</v>
      </c>
      <c r="AA217" s="136">
        <v>24723</v>
      </c>
      <c r="AB217" s="135">
        <v>23902</v>
      </c>
      <c r="AC217" s="136">
        <v>23458</v>
      </c>
      <c r="AD217" s="135">
        <v>25202</v>
      </c>
      <c r="AE217" s="137">
        <v>26458</v>
      </c>
      <c r="AF217" s="138">
        <v>26441</v>
      </c>
    </row>
    <row r="218" spans="2:32">
      <c r="B218" s="114">
        <v>180</v>
      </c>
      <c r="C218" s="115">
        <v>180</v>
      </c>
      <c r="D218" s="116">
        <v>8</v>
      </c>
      <c r="E218" s="117">
        <v>1</v>
      </c>
      <c r="F218" s="118">
        <v>8</v>
      </c>
      <c r="G218" s="119" t="s">
        <v>485</v>
      </c>
      <c r="H218" s="120">
        <v>1</v>
      </c>
      <c r="I218" s="115">
        <v>8</v>
      </c>
      <c r="J218" s="116" t="s">
        <v>485</v>
      </c>
      <c r="K218" s="121">
        <v>12</v>
      </c>
      <c r="L218" s="108"/>
      <c r="M218" s="122">
        <v>16407</v>
      </c>
      <c r="N218" s="123">
        <v>20120</v>
      </c>
      <c r="O218" s="124">
        <v>20834</v>
      </c>
      <c r="P218" s="123">
        <v>20759</v>
      </c>
      <c r="Q218" s="124">
        <v>20064</v>
      </c>
      <c r="R218" s="123">
        <v>19237</v>
      </c>
      <c r="S218" s="124">
        <v>22226</v>
      </c>
      <c r="T218" s="123">
        <v>23180</v>
      </c>
      <c r="U218" s="124">
        <v>23518</v>
      </c>
      <c r="V218" s="123">
        <v>22374</v>
      </c>
      <c r="W218" s="124">
        <v>21747</v>
      </c>
      <c r="X218" s="123">
        <v>21446</v>
      </c>
      <c r="Y218" s="124">
        <v>23322</v>
      </c>
      <c r="Z218" s="123">
        <v>24471</v>
      </c>
      <c r="AA218" s="124">
        <v>24270</v>
      </c>
      <c r="AB218" s="123">
        <v>23454</v>
      </c>
      <c r="AC218" s="124">
        <v>23500</v>
      </c>
      <c r="AD218" s="123">
        <v>24667</v>
      </c>
      <c r="AE218" s="125">
        <v>26547</v>
      </c>
      <c r="AF218" s="126">
        <v>26028</v>
      </c>
    </row>
    <row r="219" spans="2:32">
      <c r="B219" s="127">
        <v>181</v>
      </c>
      <c r="C219" s="128">
        <v>181</v>
      </c>
      <c r="D219" s="129">
        <v>8</v>
      </c>
      <c r="E219" s="130">
        <v>1</v>
      </c>
      <c r="F219" s="131">
        <v>8</v>
      </c>
      <c r="G219" s="132" t="s">
        <v>485</v>
      </c>
      <c r="H219" s="133">
        <v>1</v>
      </c>
      <c r="I219" s="128">
        <v>8</v>
      </c>
      <c r="J219" s="129" t="s">
        <v>485</v>
      </c>
      <c r="K219" s="134">
        <v>13</v>
      </c>
      <c r="L219" s="108"/>
      <c r="M219" s="81">
        <v>16561</v>
      </c>
      <c r="N219" s="135">
        <v>20001</v>
      </c>
      <c r="O219" s="136">
        <v>20638</v>
      </c>
      <c r="P219" s="135">
        <v>20642</v>
      </c>
      <c r="Q219" s="136">
        <v>19915</v>
      </c>
      <c r="R219" s="135">
        <v>19346</v>
      </c>
      <c r="S219" s="136">
        <v>22117</v>
      </c>
      <c r="T219" s="135">
        <v>23080</v>
      </c>
      <c r="U219" s="136">
        <v>23318</v>
      </c>
      <c r="V219" s="135">
        <v>22183</v>
      </c>
      <c r="W219" s="136">
        <v>21715</v>
      </c>
      <c r="X219" s="135">
        <v>21520</v>
      </c>
      <c r="Y219" s="136">
        <v>23033</v>
      </c>
      <c r="Z219" s="135">
        <v>24082</v>
      </c>
      <c r="AA219" s="136">
        <v>23985</v>
      </c>
      <c r="AB219" s="135">
        <v>22991</v>
      </c>
      <c r="AC219" s="136">
        <v>23455</v>
      </c>
      <c r="AD219" s="135">
        <v>24365</v>
      </c>
      <c r="AE219" s="137">
        <v>26437</v>
      </c>
      <c r="AF219" s="138">
        <v>25590</v>
      </c>
    </row>
    <row r="220" spans="2:32">
      <c r="B220" s="114">
        <v>182</v>
      </c>
      <c r="C220" s="115">
        <v>182</v>
      </c>
      <c r="D220" s="116">
        <v>8</v>
      </c>
      <c r="E220" s="117">
        <v>1</v>
      </c>
      <c r="F220" s="118">
        <v>8</v>
      </c>
      <c r="G220" s="119" t="s">
        <v>485</v>
      </c>
      <c r="H220" s="120">
        <v>1</v>
      </c>
      <c r="I220" s="115">
        <v>8</v>
      </c>
      <c r="J220" s="116" t="s">
        <v>485</v>
      </c>
      <c r="K220" s="121">
        <v>14</v>
      </c>
      <c r="L220" s="108"/>
      <c r="M220" s="122">
        <v>16591</v>
      </c>
      <c r="N220" s="123">
        <v>20034</v>
      </c>
      <c r="O220" s="124">
        <v>20503</v>
      </c>
      <c r="P220" s="123">
        <v>20534</v>
      </c>
      <c r="Q220" s="124">
        <v>19695</v>
      </c>
      <c r="R220" s="123">
        <v>19318</v>
      </c>
      <c r="S220" s="124">
        <v>21951</v>
      </c>
      <c r="T220" s="123">
        <v>23165</v>
      </c>
      <c r="U220" s="124">
        <v>23217</v>
      </c>
      <c r="V220" s="123">
        <v>21966</v>
      </c>
      <c r="W220" s="124">
        <v>21650</v>
      </c>
      <c r="X220" s="123">
        <v>21470</v>
      </c>
      <c r="Y220" s="124">
        <v>22571</v>
      </c>
      <c r="Z220" s="123">
        <v>23680</v>
      </c>
      <c r="AA220" s="124">
        <v>23594</v>
      </c>
      <c r="AB220" s="123">
        <v>22491</v>
      </c>
      <c r="AC220" s="124">
        <v>23343</v>
      </c>
      <c r="AD220" s="123">
        <v>23859</v>
      </c>
      <c r="AE220" s="125">
        <v>26472</v>
      </c>
      <c r="AF220" s="126">
        <v>25143</v>
      </c>
    </row>
    <row r="221" spans="2:32">
      <c r="B221" s="127">
        <v>183</v>
      </c>
      <c r="C221" s="128">
        <v>183</v>
      </c>
      <c r="D221" s="129">
        <v>8</v>
      </c>
      <c r="E221" s="130">
        <v>1</v>
      </c>
      <c r="F221" s="131">
        <v>8</v>
      </c>
      <c r="G221" s="132" t="s">
        <v>485</v>
      </c>
      <c r="H221" s="133">
        <v>1</v>
      </c>
      <c r="I221" s="128">
        <v>8</v>
      </c>
      <c r="J221" s="129" t="s">
        <v>485</v>
      </c>
      <c r="K221" s="134">
        <v>15</v>
      </c>
      <c r="L221" s="108"/>
      <c r="M221" s="81">
        <v>16660</v>
      </c>
      <c r="N221" s="135">
        <v>20015</v>
      </c>
      <c r="O221" s="136">
        <v>20461</v>
      </c>
      <c r="P221" s="135">
        <v>20330</v>
      </c>
      <c r="Q221" s="136">
        <v>19598</v>
      </c>
      <c r="R221" s="135">
        <v>19277</v>
      </c>
      <c r="S221" s="136">
        <v>21841</v>
      </c>
      <c r="T221" s="135">
        <v>23010</v>
      </c>
      <c r="U221" s="136">
        <v>23008</v>
      </c>
      <c r="V221" s="135">
        <v>21739</v>
      </c>
      <c r="W221" s="136">
        <v>21490</v>
      </c>
      <c r="X221" s="135">
        <v>21306</v>
      </c>
      <c r="Y221" s="136">
        <v>22670</v>
      </c>
      <c r="Z221" s="135">
        <v>23739</v>
      </c>
      <c r="AA221" s="136">
        <v>23387</v>
      </c>
      <c r="AB221" s="135">
        <v>22503</v>
      </c>
      <c r="AC221" s="136">
        <v>23149</v>
      </c>
      <c r="AD221" s="135">
        <v>23921</v>
      </c>
      <c r="AE221" s="137">
        <v>26235</v>
      </c>
      <c r="AF221" s="138">
        <v>25145</v>
      </c>
    </row>
    <row r="222" spans="2:32">
      <c r="B222" s="114">
        <v>184</v>
      </c>
      <c r="C222" s="115">
        <v>184</v>
      </c>
      <c r="D222" s="116">
        <v>8</v>
      </c>
      <c r="E222" s="117">
        <v>1</v>
      </c>
      <c r="F222" s="118">
        <v>8</v>
      </c>
      <c r="G222" s="119" t="s">
        <v>485</v>
      </c>
      <c r="H222" s="120">
        <v>1</v>
      </c>
      <c r="I222" s="115">
        <v>8</v>
      </c>
      <c r="J222" s="116" t="s">
        <v>485</v>
      </c>
      <c r="K222" s="121">
        <v>16</v>
      </c>
      <c r="L222" s="108"/>
      <c r="M222" s="122">
        <v>16947</v>
      </c>
      <c r="N222" s="123">
        <v>20130</v>
      </c>
      <c r="O222" s="124">
        <v>20421</v>
      </c>
      <c r="P222" s="123">
        <v>20259</v>
      </c>
      <c r="Q222" s="124">
        <v>19766</v>
      </c>
      <c r="R222" s="123">
        <v>19384</v>
      </c>
      <c r="S222" s="124">
        <v>22028</v>
      </c>
      <c r="T222" s="123">
        <v>22893</v>
      </c>
      <c r="U222" s="124">
        <v>22678</v>
      </c>
      <c r="V222" s="123">
        <v>21689</v>
      </c>
      <c r="W222" s="124">
        <v>21548</v>
      </c>
      <c r="X222" s="123">
        <v>21219</v>
      </c>
      <c r="Y222" s="124">
        <v>23443</v>
      </c>
      <c r="Z222" s="123">
        <v>23920</v>
      </c>
      <c r="AA222" s="124">
        <v>23620</v>
      </c>
      <c r="AB222" s="123">
        <v>22847</v>
      </c>
      <c r="AC222" s="124">
        <v>23143</v>
      </c>
      <c r="AD222" s="123">
        <v>24643</v>
      </c>
      <c r="AE222" s="125">
        <v>25941</v>
      </c>
      <c r="AF222" s="126">
        <v>25220</v>
      </c>
    </row>
    <row r="223" spans="2:32">
      <c r="B223" s="127">
        <v>185</v>
      </c>
      <c r="C223" s="128">
        <v>185</v>
      </c>
      <c r="D223" s="129">
        <v>8</v>
      </c>
      <c r="E223" s="130">
        <v>1</v>
      </c>
      <c r="F223" s="131">
        <v>8</v>
      </c>
      <c r="G223" s="132" t="s">
        <v>485</v>
      </c>
      <c r="H223" s="133">
        <v>1</v>
      </c>
      <c r="I223" s="128">
        <v>8</v>
      </c>
      <c r="J223" s="129" t="s">
        <v>485</v>
      </c>
      <c r="K223" s="134">
        <v>17</v>
      </c>
      <c r="L223" s="108"/>
      <c r="M223" s="81">
        <v>17722</v>
      </c>
      <c r="N223" s="135">
        <v>20819</v>
      </c>
      <c r="O223" s="136">
        <v>20943</v>
      </c>
      <c r="P223" s="135">
        <v>20779</v>
      </c>
      <c r="Q223" s="136">
        <v>20486</v>
      </c>
      <c r="R223" s="135">
        <v>19963</v>
      </c>
      <c r="S223" s="136">
        <v>22574</v>
      </c>
      <c r="T223" s="135">
        <v>23418</v>
      </c>
      <c r="U223" s="136">
        <v>23144</v>
      </c>
      <c r="V223" s="135">
        <v>22311</v>
      </c>
      <c r="W223" s="136">
        <v>22346</v>
      </c>
      <c r="X223" s="135">
        <v>21825</v>
      </c>
      <c r="Y223" s="136">
        <v>24272</v>
      </c>
      <c r="Z223" s="135">
        <v>24807</v>
      </c>
      <c r="AA223" s="136">
        <v>24421</v>
      </c>
      <c r="AB223" s="135">
        <v>23857</v>
      </c>
      <c r="AC223" s="136">
        <v>23980</v>
      </c>
      <c r="AD223" s="135">
        <v>25492</v>
      </c>
      <c r="AE223" s="137">
        <v>26504</v>
      </c>
      <c r="AF223" s="138">
        <v>25848</v>
      </c>
    </row>
    <row r="224" spans="2:32">
      <c r="B224" s="114">
        <v>186</v>
      </c>
      <c r="C224" s="115">
        <v>186</v>
      </c>
      <c r="D224" s="116">
        <v>8</v>
      </c>
      <c r="E224" s="117">
        <v>1</v>
      </c>
      <c r="F224" s="118">
        <v>8</v>
      </c>
      <c r="G224" s="119" t="s">
        <v>485</v>
      </c>
      <c r="H224" s="120">
        <v>1</v>
      </c>
      <c r="I224" s="115">
        <v>8</v>
      </c>
      <c r="J224" s="116" t="s">
        <v>485</v>
      </c>
      <c r="K224" s="121">
        <v>18</v>
      </c>
      <c r="L224" s="108"/>
      <c r="M224" s="122">
        <v>18672</v>
      </c>
      <c r="N224" s="123">
        <v>21655</v>
      </c>
      <c r="O224" s="124">
        <v>22116</v>
      </c>
      <c r="P224" s="123">
        <v>21677</v>
      </c>
      <c r="Q224" s="124">
        <v>21593</v>
      </c>
      <c r="R224" s="123">
        <v>20991</v>
      </c>
      <c r="S224" s="124">
        <v>23251</v>
      </c>
      <c r="T224" s="123">
        <v>24137</v>
      </c>
      <c r="U224" s="124">
        <v>24266</v>
      </c>
      <c r="V224" s="123">
        <v>23423</v>
      </c>
      <c r="W224" s="124">
        <v>23652</v>
      </c>
      <c r="X224" s="123">
        <v>22907</v>
      </c>
      <c r="Y224" s="124">
        <v>25043</v>
      </c>
      <c r="Z224" s="123">
        <v>26167</v>
      </c>
      <c r="AA224" s="124">
        <v>25736</v>
      </c>
      <c r="AB224" s="123">
        <v>25452</v>
      </c>
      <c r="AC224" s="124">
        <v>25489</v>
      </c>
      <c r="AD224" s="123">
        <v>26357</v>
      </c>
      <c r="AE224" s="125">
        <v>27502</v>
      </c>
      <c r="AF224" s="126">
        <v>27030</v>
      </c>
    </row>
    <row r="225" spans="2:32">
      <c r="B225" s="127">
        <v>187</v>
      </c>
      <c r="C225" s="128">
        <v>187</v>
      </c>
      <c r="D225" s="129">
        <v>8</v>
      </c>
      <c r="E225" s="130">
        <v>1</v>
      </c>
      <c r="F225" s="131">
        <v>8</v>
      </c>
      <c r="G225" s="132" t="s">
        <v>485</v>
      </c>
      <c r="H225" s="133">
        <v>1</v>
      </c>
      <c r="I225" s="128">
        <v>8</v>
      </c>
      <c r="J225" s="129" t="s">
        <v>485</v>
      </c>
      <c r="K225" s="134">
        <v>19</v>
      </c>
      <c r="L225" s="108"/>
      <c r="M225" s="81">
        <v>18362</v>
      </c>
      <c r="N225" s="135">
        <v>21515</v>
      </c>
      <c r="O225" s="136">
        <v>22215</v>
      </c>
      <c r="P225" s="135">
        <v>21450</v>
      </c>
      <c r="Q225" s="136">
        <v>21460</v>
      </c>
      <c r="R225" s="135">
        <v>20847</v>
      </c>
      <c r="S225" s="136">
        <v>23062</v>
      </c>
      <c r="T225" s="135">
        <v>24130</v>
      </c>
      <c r="U225" s="136">
        <v>24558</v>
      </c>
      <c r="V225" s="135">
        <v>23400</v>
      </c>
      <c r="W225" s="136">
        <v>23902</v>
      </c>
      <c r="X225" s="135">
        <v>23041</v>
      </c>
      <c r="Y225" s="136">
        <v>25298</v>
      </c>
      <c r="Z225" s="135">
        <v>26818</v>
      </c>
      <c r="AA225" s="136">
        <v>26281</v>
      </c>
      <c r="AB225" s="135">
        <v>25819</v>
      </c>
      <c r="AC225" s="136">
        <v>26031</v>
      </c>
      <c r="AD225" s="135">
        <v>26838</v>
      </c>
      <c r="AE225" s="137">
        <v>28018</v>
      </c>
      <c r="AF225" s="138">
        <v>27678</v>
      </c>
    </row>
    <row r="226" spans="2:32">
      <c r="B226" s="114">
        <v>188</v>
      </c>
      <c r="C226" s="115">
        <v>188</v>
      </c>
      <c r="D226" s="116">
        <v>8</v>
      </c>
      <c r="E226" s="117">
        <v>1</v>
      </c>
      <c r="F226" s="118">
        <v>8</v>
      </c>
      <c r="G226" s="119" t="s">
        <v>485</v>
      </c>
      <c r="H226" s="120">
        <v>1</v>
      </c>
      <c r="I226" s="115">
        <v>8</v>
      </c>
      <c r="J226" s="116" t="s">
        <v>485</v>
      </c>
      <c r="K226" s="121">
        <v>20</v>
      </c>
      <c r="L226" s="108"/>
      <c r="M226" s="122">
        <v>18193</v>
      </c>
      <c r="N226" s="123">
        <v>21274</v>
      </c>
      <c r="O226" s="124">
        <v>22105</v>
      </c>
      <c r="P226" s="123">
        <v>21239</v>
      </c>
      <c r="Q226" s="124">
        <v>20991</v>
      </c>
      <c r="R226" s="123">
        <v>20779</v>
      </c>
      <c r="S226" s="124">
        <v>23029</v>
      </c>
      <c r="T226" s="123">
        <v>24126</v>
      </c>
      <c r="U226" s="124">
        <v>24684</v>
      </c>
      <c r="V226" s="123">
        <v>23264</v>
      </c>
      <c r="W226" s="124">
        <v>23827</v>
      </c>
      <c r="X226" s="123">
        <v>23305</v>
      </c>
      <c r="Y226" s="124">
        <v>25792</v>
      </c>
      <c r="Z226" s="123">
        <v>27403</v>
      </c>
      <c r="AA226" s="124">
        <v>26874</v>
      </c>
      <c r="AB226" s="123">
        <v>26144</v>
      </c>
      <c r="AC226" s="124">
        <v>26278</v>
      </c>
      <c r="AD226" s="123">
        <v>27600</v>
      </c>
      <c r="AE226" s="125">
        <v>28861</v>
      </c>
      <c r="AF226" s="126">
        <v>28489</v>
      </c>
    </row>
    <row r="227" spans="2:32">
      <c r="B227" s="127">
        <v>189</v>
      </c>
      <c r="C227" s="128">
        <v>189</v>
      </c>
      <c r="D227" s="129">
        <v>8</v>
      </c>
      <c r="E227" s="130">
        <v>1</v>
      </c>
      <c r="F227" s="131">
        <v>8</v>
      </c>
      <c r="G227" s="132" t="s">
        <v>485</v>
      </c>
      <c r="H227" s="133">
        <v>1</v>
      </c>
      <c r="I227" s="128">
        <v>8</v>
      </c>
      <c r="J227" s="129" t="s">
        <v>485</v>
      </c>
      <c r="K227" s="134">
        <v>21</v>
      </c>
      <c r="L227" s="108"/>
      <c r="M227" s="81">
        <v>17977</v>
      </c>
      <c r="N227" s="135">
        <v>20916</v>
      </c>
      <c r="O227" s="136">
        <v>21963</v>
      </c>
      <c r="P227" s="135">
        <v>20957</v>
      </c>
      <c r="Q227" s="136">
        <v>20716</v>
      </c>
      <c r="R227" s="135">
        <v>20657</v>
      </c>
      <c r="S227" s="136">
        <v>22976</v>
      </c>
      <c r="T227" s="135">
        <v>24054</v>
      </c>
      <c r="U227" s="136">
        <v>24868</v>
      </c>
      <c r="V227" s="135">
        <v>23352</v>
      </c>
      <c r="W227" s="136">
        <v>23965</v>
      </c>
      <c r="X227" s="135">
        <v>23601</v>
      </c>
      <c r="Y227" s="136">
        <v>26290</v>
      </c>
      <c r="Z227" s="135">
        <v>28087</v>
      </c>
      <c r="AA227" s="136">
        <v>27514</v>
      </c>
      <c r="AB227" s="135">
        <v>26744</v>
      </c>
      <c r="AC227" s="136">
        <v>26797</v>
      </c>
      <c r="AD227" s="135">
        <v>28377</v>
      </c>
      <c r="AE227" s="137">
        <v>29598</v>
      </c>
      <c r="AF227" s="138">
        <v>29514</v>
      </c>
    </row>
    <row r="228" spans="2:32">
      <c r="B228" s="114">
        <v>190</v>
      </c>
      <c r="C228" s="115">
        <v>190</v>
      </c>
      <c r="D228" s="116">
        <v>8</v>
      </c>
      <c r="E228" s="117">
        <v>1</v>
      </c>
      <c r="F228" s="118">
        <v>8</v>
      </c>
      <c r="G228" s="119" t="s">
        <v>485</v>
      </c>
      <c r="H228" s="120">
        <v>1</v>
      </c>
      <c r="I228" s="115">
        <v>8</v>
      </c>
      <c r="J228" s="116" t="s">
        <v>485</v>
      </c>
      <c r="K228" s="121">
        <v>22</v>
      </c>
      <c r="L228" s="108"/>
      <c r="M228" s="122">
        <v>17428</v>
      </c>
      <c r="N228" s="123">
        <v>20276</v>
      </c>
      <c r="O228" s="124">
        <v>21203</v>
      </c>
      <c r="P228" s="123">
        <v>20401</v>
      </c>
      <c r="Q228" s="124">
        <v>20190</v>
      </c>
      <c r="R228" s="123">
        <v>20165</v>
      </c>
      <c r="S228" s="124">
        <v>22492</v>
      </c>
      <c r="T228" s="123">
        <v>23678</v>
      </c>
      <c r="U228" s="124">
        <v>24312</v>
      </c>
      <c r="V228" s="123">
        <v>23075</v>
      </c>
      <c r="W228" s="124">
        <v>23610</v>
      </c>
      <c r="X228" s="123">
        <v>23362</v>
      </c>
      <c r="Y228" s="124">
        <v>26176</v>
      </c>
      <c r="Z228" s="123">
        <v>27835</v>
      </c>
      <c r="AA228" s="124">
        <v>27502</v>
      </c>
      <c r="AB228" s="123">
        <v>26769</v>
      </c>
      <c r="AC228" s="124">
        <v>26658</v>
      </c>
      <c r="AD228" s="123">
        <v>28448</v>
      </c>
      <c r="AE228" s="125">
        <v>29770</v>
      </c>
      <c r="AF228" s="126">
        <v>29682</v>
      </c>
    </row>
    <row r="229" spans="2:32">
      <c r="B229" s="127">
        <v>191</v>
      </c>
      <c r="C229" s="128">
        <v>191</v>
      </c>
      <c r="D229" s="129">
        <v>8</v>
      </c>
      <c r="E229" s="130">
        <v>1</v>
      </c>
      <c r="F229" s="131">
        <v>8</v>
      </c>
      <c r="G229" s="132" t="s">
        <v>485</v>
      </c>
      <c r="H229" s="133">
        <v>1</v>
      </c>
      <c r="I229" s="128">
        <v>8</v>
      </c>
      <c r="J229" s="129" t="s">
        <v>485</v>
      </c>
      <c r="K229" s="134">
        <v>23</v>
      </c>
      <c r="L229" s="108"/>
      <c r="M229" s="81">
        <v>16750</v>
      </c>
      <c r="N229" s="135">
        <v>19384</v>
      </c>
      <c r="O229" s="136">
        <v>20197</v>
      </c>
      <c r="P229" s="135">
        <v>19599</v>
      </c>
      <c r="Q229" s="136">
        <v>19520</v>
      </c>
      <c r="R229" s="135">
        <v>19568</v>
      </c>
      <c r="S229" s="136">
        <v>21654</v>
      </c>
      <c r="T229" s="135">
        <v>23024</v>
      </c>
      <c r="U229" s="136">
        <v>23552</v>
      </c>
      <c r="V229" s="135">
        <v>22598</v>
      </c>
      <c r="W229" s="136">
        <v>23104</v>
      </c>
      <c r="X229" s="135">
        <v>22964</v>
      </c>
      <c r="Y229" s="136">
        <v>25559</v>
      </c>
      <c r="Z229" s="135">
        <v>27251</v>
      </c>
      <c r="AA229" s="136">
        <v>26997</v>
      </c>
      <c r="AB229" s="135">
        <v>26442</v>
      </c>
      <c r="AC229" s="136">
        <v>26276</v>
      </c>
      <c r="AD229" s="135">
        <v>27939</v>
      </c>
      <c r="AE229" s="137">
        <v>29419</v>
      </c>
      <c r="AF229" s="138">
        <v>29413</v>
      </c>
    </row>
    <row r="230" spans="2:32">
      <c r="B230" s="114">
        <v>192</v>
      </c>
      <c r="C230" s="115">
        <v>192</v>
      </c>
      <c r="D230" s="116">
        <v>8</v>
      </c>
      <c r="E230" s="117">
        <v>1</v>
      </c>
      <c r="F230" s="118">
        <v>8</v>
      </c>
      <c r="G230" s="119" t="s">
        <v>485</v>
      </c>
      <c r="H230" s="120">
        <v>1</v>
      </c>
      <c r="I230" s="115">
        <v>8</v>
      </c>
      <c r="J230" s="116" t="s">
        <v>485</v>
      </c>
      <c r="K230" s="121">
        <v>24</v>
      </c>
      <c r="L230" s="108"/>
      <c r="M230" s="122">
        <v>15969</v>
      </c>
      <c r="N230" s="123">
        <v>18354</v>
      </c>
      <c r="O230" s="124">
        <v>19050</v>
      </c>
      <c r="P230" s="123">
        <v>18716</v>
      </c>
      <c r="Q230" s="124">
        <v>18769</v>
      </c>
      <c r="R230" s="123">
        <v>18909</v>
      </c>
      <c r="S230" s="124">
        <v>20814</v>
      </c>
      <c r="T230" s="123">
        <v>22299</v>
      </c>
      <c r="U230" s="124">
        <v>22703</v>
      </c>
      <c r="V230" s="123">
        <v>22084</v>
      </c>
      <c r="W230" s="124">
        <v>22560</v>
      </c>
      <c r="X230" s="123">
        <v>22465</v>
      </c>
      <c r="Y230" s="124">
        <v>24888</v>
      </c>
      <c r="Z230" s="123">
        <v>26497</v>
      </c>
      <c r="AA230" s="124">
        <v>26454</v>
      </c>
      <c r="AB230" s="123">
        <v>26012</v>
      </c>
      <c r="AC230" s="124">
        <v>25783</v>
      </c>
      <c r="AD230" s="123">
        <v>27312</v>
      </c>
      <c r="AE230" s="125">
        <v>28877</v>
      </c>
      <c r="AF230" s="126">
        <v>28760</v>
      </c>
    </row>
    <row r="231" spans="2:32">
      <c r="B231" s="127">
        <v>193</v>
      </c>
      <c r="C231" s="128">
        <v>193</v>
      </c>
      <c r="D231" s="129">
        <v>9</v>
      </c>
      <c r="E231" s="130">
        <v>1</v>
      </c>
      <c r="F231" s="131">
        <v>9</v>
      </c>
      <c r="G231" s="132" t="s">
        <v>485</v>
      </c>
      <c r="H231" s="133">
        <v>1</v>
      </c>
      <c r="I231" s="128">
        <v>9</v>
      </c>
      <c r="J231" s="129" t="s">
        <v>485</v>
      </c>
      <c r="K231" s="134">
        <v>1</v>
      </c>
      <c r="L231" s="108"/>
      <c r="M231" s="81">
        <v>16054</v>
      </c>
      <c r="N231" s="135">
        <v>17148</v>
      </c>
      <c r="O231" s="136">
        <v>18233</v>
      </c>
      <c r="P231" s="135">
        <v>18446</v>
      </c>
      <c r="Q231" s="136">
        <v>17947</v>
      </c>
      <c r="R231" s="135">
        <v>19100</v>
      </c>
      <c r="S231" s="136">
        <v>20179</v>
      </c>
      <c r="T231" s="135">
        <v>21217</v>
      </c>
      <c r="U231" s="136">
        <v>22079</v>
      </c>
      <c r="V231" s="135">
        <v>21061</v>
      </c>
      <c r="W231" s="136">
        <v>22156</v>
      </c>
      <c r="X231" s="135">
        <v>23064</v>
      </c>
      <c r="Y231" s="136">
        <v>24428</v>
      </c>
      <c r="Z231" s="135">
        <v>25916</v>
      </c>
      <c r="AA231" s="136">
        <v>25878</v>
      </c>
      <c r="AB231" s="135">
        <v>24575</v>
      </c>
      <c r="AC231" s="136">
        <v>25504</v>
      </c>
      <c r="AD231" s="135">
        <v>26937</v>
      </c>
      <c r="AE231" s="137">
        <v>27818</v>
      </c>
      <c r="AF231" s="138">
        <v>28410</v>
      </c>
    </row>
    <row r="232" spans="2:32">
      <c r="B232" s="114">
        <v>194</v>
      </c>
      <c r="C232" s="115">
        <v>194</v>
      </c>
      <c r="D232" s="116">
        <v>9</v>
      </c>
      <c r="E232" s="117">
        <v>1</v>
      </c>
      <c r="F232" s="118">
        <v>9</v>
      </c>
      <c r="G232" s="119" t="s">
        <v>485</v>
      </c>
      <c r="H232" s="120">
        <v>1</v>
      </c>
      <c r="I232" s="115">
        <v>9</v>
      </c>
      <c r="J232" s="116" t="s">
        <v>485</v>
      </c>
      <c r="K232" s="121">
        <v>2</v>
      </c>
      <c r="L232" s="108"/>
      <c r="M232" s="122">
        <v>15623</v>
      </c>
      <c r="N232" s="123">
        <v>16792</v>
      </c>
      <c r="O232" s="124">
        <v>17821</v>
      </c>
      <c r="P232" s="123">
        <v>17961</v>
      </c>
      <c r="Q232" s="124">
        <v>17568</v>
      </c>
      <c r="R232" s="123">
        <v>18713</v>
      </c>
      <c r="S232" s="124">
        <v>19758</v>
      </c>
      <c r="T232" s="123">
        <v>20889</v>
      </c>
      <c r="U232" s="124">
        <v>21708</v>
      </c>
      <c r="V232" s="123">
        <v>20729</v>
      </c>
      <c r="W232" s="124">
        <v>21886</v>
      </c>
      <c r="X232" s="123">
        <v>22641</v>
      </c>
      <c r="Y232" s="124">
        <v>23961</v>
      </c>
      <c r="Z232" s="123">
        <v>25458</v>
      </c>
      <c r="AA232" s="124">
        <v>25349</v>
      </c>
      <c r="AB232" s="123">
        <v>24166</v>
      </c>
      <c r="AC232" s="124">
        <v>25150</v>
      </c>
      <c r="AD232" s="123">
        <v>26400</v>
      </c>
      <c r="AE232" s="125">
        <v>27433</v>
      </c>
      <c r="AF232" s="126">
        <v>27877</v>
      </c>
    </row>
    <row r="233" spans="2:32">
      <c r="B233" s="127">
        <v>195</v>
      </c>
      <c r="C233" s="128">
        <v>195</v>
      </c>
      <c r="D233" s="129">
        <v>9</v>
      </c>
      <c r="E233" s="130">
        <v>1</v>
      </c>
      <c r="F233" s="131">
        <v>9</v>
      </c>
      <c r="G233" s="132" t="s">
        <v>485</v>
      </c>
      <c r="H233" s="133">
        <v>1</v>
      </c>
      <c r="I233" s="128">
        <v>9</v>
      </c>
      <c r="J233" s="129" t="s">
        <v>485</v>
      </c>
      <c r="K233" s="134">
        <v>3</v>
      </c>
      <c r="L233" s="108"/>
      <c r="M233" s="81">
        <v>15446</v>
      </c>
      <c r="N233" s="135">
        <v>16636</v>
      </c>
      <c r="O233" s="136">
        <v>17673</v>
      </c>
      <c r="P233" s="135">
        <v>17790</v>
      </c>
      <c r="Q233" s="136">
        <v>17461</v>
      </c>
      <c r="R233" s="135">
        <v>18647</v>
      </c>
      <c r="S233" s="136">
        <v>19696</v>
      </c>
      <c r="T233" s="135">
        <v>20869</v>
      </c>
      <c r="U233" s="136">
        <v>21697</v>
      </c>
      <c r="V233" s="135">
        <v>20730</v>
      </c>
      <c r="W233" s="136">
        <v>21953</v>
      </c>
      <c r="X233" s="135">
        <v>22572</v>
      </c>
      <c r="Y233" s="136">
        <v>23789</v>
      </c>
      <c r="Z233" s="135">
        <v>25282</v>
      </c>
      <c r="AA233" s="136">
        <v>25160</v>
      </c>
      <c r="AB233" s="135">
        <v>24102</v>
      </c>
      <c r="AC233" s="136">
        <v>25135</v>
      </c>
      <c r="AD233" s="135">
        <v>26144</v>
      </c>
      <c r="AE233" s="137">
        <v>27159</v>
      </c>
      <c r="AF233" s="138">
        <v>27632</v>
      </c>
    </row>
    <row r="234" spans="2:32">
      <c r="B234" s="114">
        <v>196</v>
      </c>
      <c r="C234" s="115">
        <v>196</v>
      </c>
      <c r="D234" s="116">
        <v>9</v>
      </c>
      <c r="E234" s="117">
        <v>1</v>
      </c>
      <c r="F234" s="118">
        <v>9</v>
      </c>
      <c r="G234" s="119" t="s">
        <v>485</v>
      </c>
      <c r="H234" s="120">
        <v>1</v>
      </c>
      <c r="I234" s="115">
        <v>9</v>
      </c>
      <c r="J234" s="116" t="s">
        <v>485</v>
      </c>
      <c r="K234" s="121">
        <v>4</v>
      </c>
      <c r="L234" s="108"/>
      <c r="M234" s="122">
        <v>15375</v>
      </c>
      <c r="N234" s="123">
        <v>16602</v>
      </c>
      <c r="O234" s="124">
        <v>17548</v>
      </c>
      <c r="P234" s="123">
        <v>17616</v>
      </c>
      <c r="Q234" s="124">
        <v>17365</v>
      </c>
      <c r="R234" s="123">
        <v>18495</v>
      </c>
      <c r="S234" s="124">
        <v>19519</v>
      </c>
      <c r="T234" s="123">
        <v>20683</v>
      </c>
      <c r="U234" s="124">
        <v>21383</v>
      </c>
      <c r="V234" s="123">
        <v>20493</v>
      </c>
      <c r="W234" s="124">
        <v>21697</v>
      </c>
      <c r="X234" s="123">
        <v>22108</v>
      </c>
      <c r="Y234" s="124">
        <v>23240</v>
      </c>
      <c r="Z234" s="123">
        <v>24600</v>
      </c>
      <c r="AA234" s="124">
        <v>24453</v>
      </c>
      <c r="AB234" s="123">
        <v>23603</v>
      </c>
      <c r="AC234" s="124">
        <v>24644</v>
      </c>
      <c r="AD234" s="123">
        <v>25410</v>
      </c>
      <c r="AE234" s="125">
        <v>26353</v>
      </c>
      <c r="AF234" s="126">
        <v>26757</v>
      </c>
    </row>
    <row r="235" spans="2:32">
      <c r="B235" s="127">
        <v>197</v>
      </c>
      <c r="C235" s="128">
        <v>197</v>
      </c>
      <c r="D235" s="129">
        <v>9</v>
      </c>
      <c r="E235" s="130">
        <v>1</v>
      </c>
      <c r="F235" s="131">
        <v>9</v>
      </c>
      <c r="G235" s="132" t="s">
        <v>485</v>
      </c>
      <c r="H235" s="133">
        <v>1</v>
      </c>
      <c r="I235" s="128">
        <v>9</v>
      </c>
      <c r="J235" s="129" t="s">
        <v>485</v>
      </c>
      <c r="K235" s="134">
        <v>5</v>
      </c>
      <c r="L235" s="108"/>
      <c r="M235" s="81">
        <v>15478</v>
      </c>
      <c r="N235" s="135">
        <v>16724</v>
      </c>
      <c r="O235" s="136">
        <v>17558</v>
      </c>
      <c r="P235" s="135">
        <v>17532</v>
      </c>
      <c r="Q235" s="136">
        <v>17193</v>
      </c>
      <c r="R235" s="135">
        <v>18503</v>
      </c>
      <c r="S235" s="136">
        <v>19394</v>
      </c>
      <c r="T235" s="135">
        <v>20532</v>
      </c>
      <c r="U235" s="136">
        <v>21156</v>
      </c>
      <c r="V235" s="135">
        <v>20084</v>
      </c>
      <c r="W235" s="136">
        <v>21538</v>
      </c>
      <c r="X235" s="135">
        <v>21763</v>
      </c>
      <c r="Y235" s="136">
        <v>22657</v>
      </c>
      <c r="Z235" s="135">
        <v>23905</v>
      </c>
      <c r="AA235" s="136">
        <v>23703</v>
      </c>
      <c r="AB235" s="135">
        <v>22906</v>
      </c>
      <c r="AC235" s="136">
        <v>24242</v>
      </c>
      <c r="AD235" s="135">
        <v>24575</v>
      </c>
      <c r="AE235" s="137">
        <v>25461</v>
      </c>
      <c r="AF235" s="138">
        <v>25840</v>
      </c>
    </row>
    <row r="236" spans="2:32">
      <c r="B236" s="114">
        <v>198</v>
      </c>
      <c r="C236" s="115">
        <v>198</v>
      </c>
      <c r="D236" s="116">
        <v>9</v>
      </c>
      <c r="E236" s="117">
        <v>1</v>
      </c>
      <c r="F236" s="118">
        <v>9</v>
      </c>
      <c r="G236" s="119" t="s">
        <v>485</v>
      </c>
      <c r="H236" s="120">
        <v>1</v>
      </c>
      <c r="I236" s="115">
        <v>9</v>
      </c>
      <c r="J236" s="116" t="s">
        <v>485</v>
      </c>
      <c r="K236" s="121">
        <v>6</v>
      </c>
      <c r="L236" s="108"/>
      <c r="M236" s="122">
        <v>15874</v>
      </c>
      <c r="N236" s="123">
        <v>17213</v>
      </c>
      <c r="O236" s="124">
        <v>17866</v>
      </c>
      <c r="P236" s="123">
        <v>17596</v>
      </c>
      <c r="Q236" s="124">
        <v>17189</v>
      </c>
      <c r="R236" s="123">
        <v>18793</v>
      </c>
      <c r="S236" s="124">
        <v>19616</v>
      </c>
      <c r="T236" s="123">
        <v>20733</v>
      </c>
      <c r="U236" s="124">
        <v>21168</v>
      </c>
      <c r="V236" s="123">
        <v>19754</v>
      </c>
      <c r="W236" s="124">
        <v>21715</v>
      </c>
      <c r="X236" s="123">
        <v>21662</v>
      </c>
      <c r="Y236" s="124">
        <v>22402</v>
      </c>
      <c r="Z236" s="123">
        <v>23447</v>
      </c>
      <c r="AA236" s="124">
        <v>23020</v>
      </c>
      <c r="AB236" s="123">
        <v>22224</v>
      </c>
      <c r="AC236" s="124">
        <v>24088</v>
      </c>
      <c r="AD236" s="123">
        <v>24062</v>
      </c>
      <c r="AE236" s="125">
        <v>24876</v>
      </c>
      <c r="AF236" s="126">
        <v>25169</v>
      </c>
    </row>
    <row r="237" spans="2:32">
      <c r="B237" s="127">
        <v>199</v>
      </c>
      <c r="C237" s="128">
        <v>199</v>
      </c>
      <c r="D237" s="129">
        <v>9</v>
      </c>
      <c r="E237" s="130">
        <v>1</v>
      </c>
      <c r="F237" s="131">
        <v>9</v>
      </c>
      <c r="G237" s="132" t="s">
        <v>485</v>
      </c>
      <c r="H237" s="133">
        <v>1</v>
      </c>
      <c r="I237" s="128">
        <v>9</v>
      </c>
      <c r="J237" s="129" t="s">
        <v>485</v>
      </c>
      <c r="K237" s="134">
        <v>7</v>
      </c>
      <c r="L237" s="108"/>
      <c r="M237" s="81">
        <v>16839</v>
      </c>
      <c r="N237" s="135">
        <v>18312</v>
      </c>
      <c r="O237" s="136">
        <v>18861</v>
      </c>
      <c r="P237" s="135">
        <v>17953</v>
      </c>
      <c r="Q237" s="136">
        <v>17574</v>
      </c>
      <c r="R237" s="135">
        <v>19586</v>
      </c>
      <c r="S237" s="136">
        <v>20459</v>
      </c>
      <c r="T237" s="135">
        <v>21676</v>
      </c>
      <c r="U237" s="136">
        <v>21871</v>
      </c>
      <c r="V237" s="135">
        <v>19881</v>
      </c>
      <c r="W237" s="136">
        <v>22717</v>
      </c>
      <c r="X237" s="135">
        <v>21972</v>
      </c>
      <c r="Y237" s="136">
        <v>22923</v>
      </c>
      <c r="Z237" s="135">
        <v>23881</v>
      </c>
      <c r="AA237" s="136">
        <v>22786</v>
      </c>
      <c r="AB237" s="135">
        <v>22133</v>
      </c>
      <c r="AC237" s="136">
        <v>24857</v>
      </c>
      <c r="AD237" s="135">
        <v>24378</v>
      </c>
      <c r="AE237" s="137">
        <v>25351</v>
      </c>
      <c r="AF237" s="138">
        <v>25472</v>
      </c>
    </row>
    <row r="238" spans="2:32">
      <c r="B238" s="114">
        <v>200</v>
      </c>
      <c r="C238" s="115">
        <v>200</v>
      </c>
      <c r="D238" s="116">
        <v>9</v>
      </c>
      <c r="E238" s="117">
        <v>1</v>
      </c>
      <c r="F238" s="118">
        <v>9</v>
      </c>
      <c r="G238" s="119" t="s">
        <v>485</v>
      </c>
      <c r="H238" s="120">
        <v>1</v>
      </c>
      <c r="I238" s="115">
        <v>9</v>
      </c>
      <c r="J238" s="116" t="s">
        <v>485</v>
      </c>
      <c r="K238" s="121">
        <v>8</v>
      </c>
      <c r="L238" s="108"/>
      <c r="M238" s="122">
        <v>18233</v>
      </c>
      <c r="N238" s="123">
        <v>19788</v>
      </c>
      <c r="O238" s="124">
        <v>20223</v>
      </c>
      <c r="P238" s="123">
        <v>18796</v>
      </c>
      <c r="Q238" s="124">
        <v>18218</v>
      </c>
      <c r="R238" s="123">
        <v>20871</v>
      </c>
      <c r="S238" s="124">
        <v>21820</v>
      </c>
      <c r="T238" s="123">
        <v>23135</v>
      </c>
      <c r="U238" s="124">
        <v>23144</v>
      </c>
      <c r="V238" s="123">
        <v>20515</v>
      </c>
      <c r="W238" s="124">
        <v>24103</v>
      </c>
      <c r="X238" s="123">
        <v>22942</v>
      </c>
      <c r="Y238" s="124">
        <v>24080</v>
      </c>
      <c r="Z238" s="123">
        <v>25028</v>
      </c>
      <c r="AA238" s="124">
        <v>23357</v>
      </c>
      <c r="AB238" s="123">
        <v>22638</v>
      </c>
      <c r="AC238" s="124">
        <v>26204</v>
      </c>
      <c r="AD238" s="123">
        <v>25405</v>
      </c>
      <c r="AE238" s="125">
        <v>26527</v>
      </c>
      <c r="AF238" s="126">
        <v>26566</v>
      </c>
    </row>
    <row r="239" spans="2:32">
      <c r="B239" s="127">
        <v>201</v>
      </c>
      <c r="C239" s="128">
        <v>201</v>
      </c>
      <c r="D239" s="129">
        <v>9</v>
      </c>
      <c r="E239" s="130">
        <v>1</v>
      </c>
      <c r="F239" s="131">
        <v>9</v>
      </c>
      <c r="G239" s="132" t="s">
        <v>485</v>
      </c>
      <c r="H239" s="133">
        <v>1</v>
      </c>
      <c r="I239" s="128">
        <v>9</v>
      </c>
      <c r="J239" s="129" t="s">
        <v>485</v>
      </c>
      <c r="K239" s="134">
        <v>9</v>
      </c>
      <c r="L239" s="108"/>
      <c r="M239" s="81">
        <v>18710</v>
      </c>
      <c r="N239" s="135">
        <v>20103</v>
      </c>
      <c r="O239" s="136">
        <v>20577</v>
      </c>
      <c r="P239" s="135">
        <v>19512</v>
      </c>
      <c r="Q239" s="136">
        <v>18836</v>
      </c>
      <c r="R239" s="135">
        <v>21378</v>
      </c>
      <c r="S239" s="136">
        <v>22297</v>
      </c>
      <c r="T239" s="135">
        <v>23447</v>
      </c>
      <c r="U239" s="136">
        <v>23513</v>
      </c>
      <c r="V239" s="135">
        <v>21177</v>
      </c>
      <c r="W239" s="136">
        <v>24401</v>
      </c>
      <c r="X239" s="135">
        <v>23374</v>
      </c>
      <c r="Y239" s="136">
        <v>24377</v>
      </c>
      <c r="Z239" s="135">
        <v>25332</v>
      </c>
      <c r="AA239" s="136">
        <v>23895</v>
      </c>
      <c r="AB239" s="135">
        <v>23137</v>
      </c>
      <c r="AC239" s="136">
        <v>26464</v>
      </c>
      <c r="AD239" s="135">
        <v>25613</v>
      </c>
      <c r="AE239" s="137">
        <v>26844</v>
      </c>
      <c r="AF239" s="138">
        <v>26858</v>
      </c>
    </row>
    <row r="240" spans="2:32">
      <c r="B240" s="114">
        <v>202</v>
      </c>
      <c r="C240" s="115">
        <v>202</v>
      </c>
      <c r="D240" s="116">
        <v>9</v>
      </c>
      <c r="E240" s="117">
        <v>1</v>
      </c>
      <c r="F240" s="118">
        <v>9</v>
      </c>
      <c r="G240" s="119" t="s">
        <v>485</v>
      </c>
      <c r="H240" s="120">
        <v>1</v>
      </c>
      <c r="I240" s="115">
        <v>9</v>
      </c>
      <c r="J240" s="116" t="s">
        <v>485</v>
      </c>
      <c r="K240" s="121">
        <v>10</v>
      </c>
      <c r="L240" s="108"/>
      <c r="M240" s="122">
        <v>18864</v>
      </c>
      <c r="N240" s="123">
        <v>20140</v>
      </c>
      <c r="O240" s="124">
        <v>20634</v>
      </c>
      <c r="P240" s="123">
        <v>19912</v>
      </c>
      <c r="Q240" s="124">
        <v>19333</v>
      </c>
      <c r="R240" s="123">
        <v>21672</v>
      </c>
      <c r="S240" s="124">
        <v>22474</v>
      </c>
      <c r="T240" s="123">
        <v>23474</v>
      </c>
      <c r="U240" s="124">
        <v>23550</v>
      </c>
      <c r="V240" s="123">
        <v>21700</v>
      </c>
      <c r="W240" s="124">
        <v>24448</v>
      </c>
      <c r="X240" s="123">
        <v>23799</v>
      </c>
      <c r="Y240" s="124">
        <v>24706</v>
      </c>
      <c r="Z240" s="123">
        <v>25510</v>
      </c>
      <c r="AA240" s="124">
        <v>24373</v>
      </c>
      <c r="AB240" s="123">
        <v>23705</v>
      </c>
      <c r="AC240" s="124">
        <v>26624</v>
      </c>
      <c r="AD240" s="123">
        <v>25990</v>
      </c>
      <c r="AE240" s="125">
        <v>27175</v>
      </c>
      <c r="AF240" s="126">
        <v>27054</v>
      </c>
    </row>
    <row r="241" spans="2:32">
      <c r="B241" s="127">
        <v>203</v>
      </c>
      <c r="C241" s="128">
        <v>203</v>
      </c>
      <c r="D241" s="129">
        <v>9</v>
      </c>
      <c r="E241" s="130">
        <v>1</v>
      </c>
      <c r="F241" s="131">
        <v>9</v>
      </c>
      <c r="G241" s="132" t="s">
        <v>485</v>
      </c>
      <c r="H241" s="133">
        <v>1</v>
      </c>
      <c r="I241" s="128">
        <v>9</v>
      </c>
      <c r="J241" s="129" t="s">
        <v>485</v>
      </c>
      <c r="K241" s="134">
        <v>11</v>
      </c>
      <c r="L241" s="108"/>
      <c r="M241" s="81">
        <v>18795</v>
      </c>
      <c r="N241" s="135">
        <v>20111</v>
      </c>
      <c r="O241" s="136">
        <v>20602</v>
      </c>
      <c r="P241" s="135">
        <v>19763</v>
      </c>
      <c r="Q241" s="136">
        <v>19382</v>
      </c>
      <c r="R241" s="135">
        <v>21600</v>
      </c>
      <c r="S241" s="136">
        <v>22427</v>
      </c>
      <c r="T241" s="135">
        <v>23240</v>
      </c>
      <c r="U241" s="136">
        <v>23298</v>
      </c>
      <c r="V241" s="135">
        <v>21627</v>
      </c>
      <c r="W241" s="136">
        <v>24145</v>
      </c>
      <c r="X241" s="135">
        <v>23739</v>
      </c>
      <c r="Y241" s="136">
        <v>25134</v>
      </c>
      <c r="Z241" s="135">
        <v>25793</v>
      </c>
      <c r="AA241" s="136">
        <v>24115</v>
      </c>
      <c r="AB241" s="135">
        <v>23648</v>
      </c>
      <c r="AC241" s="136">
        <v>26825</v>
      </c>
      <c r="AD241" s="135">
        <v>26462</v>
      </c>
      <c r="AE241" s="137">
        <v>27478</v>
      </c>
      <c r="AF241" s="138">
        <v>27361</v>
      </c>
    </row>
    <row r="242" spans="2:32">
      <c r="B242" s="114">
        <v>204</v>
      </c>
      <c r="C242" s="115">
        <v>204</v>
      </c>
      <c r="D242" s="116">
        <v>9</v>
      </c>
      <c r="E242" s="117">
        <v>1</v>
      </c>
      <c r="F242" s="118">
        <v>9</v>
      </c>
      <c r="G242" s="119" t="s">
        <v>485</v>
      </c>
      <c r="H242" s="120">
        <v>1</v>
      </c>
      <c r="I242" s="115">
        <v>9</v>
      </c>
      <c r="J242" s="116" t="s">
        <v>485</v>
      </c>
      <c r="K242" s="121">
        <v>12</v>
      </c>
      <c r="L242" s="108"/>
      <c r="M242" s="122">
        <v>18678</v>
      </c>
      <c r="N242" s="123">
        <v>20071</v>
      </c>
      <c r="O242" s="124">
        <v>20464</v>
      </c>
      <c r="P242" s="123">
        <v>19528</v>
      </c>
      <c r="Q242" s="124">
        <v>19258</v>
      </c>
      <c r="R242" s="123">
        <v>21243</v>
      </c>
      <c r="S242" s="124">
        <v>22242</v>
      </c>
      <c r="T242" s="123">
        <v>22914</v>
      </c>
      <c r="U242" s="124">
        <v>22827</v>
      </c>
      <c r="V242" s="123">
        <v>21287</v>
      </c>
      <c r="W242" s="124">
        <v>23682</v>
      </c>
      <c r="X242" s="123">
        <v>23241</v>
      </c>
      <c r="Y242" s="124">
        <v>25261</v>
      </c>
      <c r="Z242" s="123">
        <v>25682</v>
      </c>
      <c r="AA242" s="124">
        <v>23612</v>
      </c>
      <c r="AB242" s="123">
        <v>23383</v>
      </c>
      <c r="AC242" s="124">
        <v>26753</v>
      </c>
      <c r="AD242" s="123">
        <v>26610</v>
      </c>
      <c r="AE242" s="125">
        <v>27488</v>
      </c>
      <c r="AF242" s="126">
        <v>27240</v>
      </c>
    </row>
    <row r="243" spans="2:32">
      <c r="B243" s="127">
        <v>205</v>
      </c>
      <c r="C243" s="128">
        <v>205</v>
      </c>
      <c r="D243" s="129">
        <v>9</v>
      </c>
      <c r="E243" s="130">
        <v>1</v>
      </c>
      <c r="F243" s="131">
        <v>9</v>
      </c>
      <c r="G243" s="132" t="s">
        <v>485</v>
      </c>
      <c r="H243" s="133">
        <v>1</v>
      </c>
      <c r="I243" s="128">
        <v>9</v>
      </c>
      <c r="J243" s="129" t="s">
        <v>485</v>
      </c>
      <c r="K243" s="134">
        <v>13</v>
      </c>
      <c r="L243" s="108"/>
      <c r="M243" s="81">
        <v>18537</v>
      </c>
      <c r="N243" s="135">
        <v>19816</v>
      </c>
      <c r="O243" s="136">
        <v>20252</v>
      </c>
      <c r="P243" s="135">
        <v>19332</v>
      </c>
      <c r="Q243" s="136">
        <v>19123</v>
      </c>
      <c r="R243" s="135">
        <v>21034</v>
      </c>
      <c r="S243" s="136">
        <v>22027</v>
      </c>
      <c r="T243" s="135">
        <v>22566</v>
      </c>
      <c r="U243" s="136">
        <v>22519</v>
      </c>
      <c r="V243" s="135">
        <v>21071</v>
      </c>
      <c r="W243" s="136">
        <v>23370</v>
      </c>
      <c r="X243" s="135">
        <v>22970</v>
      </c>
      <c r="Y243" s="136">
        <v>25170</v>
      </c>
      <c r="Z243" s="135">
        <v>25492</v>
      </c>
      <c r="AA243" s="136">
        <v>23296</v>
      </c>
      <c r="AB243" s="135">
        <v>23018</v>
      </c>
      <c r="AC243" s="136">
        <v>26553</v>
      </c>
      <c r="AD243" s="135">
        <v>26516</v>
      </c>
      <c r="AE243" s="137">
        <v>27142</v>
      </c>
      <c r="AF243" s="138">
        <v>27048</v>
      </c>
    </row>
    <row r="244" spans="2:32">
      <c r="B244" s="114">
        <v>206</v>
      </c>
      <c r="C244" s="115">
        <v>206</v>
      </c>
      <c r="D244" s="116">
        <v>9</v>
      </c>
      <c r="E244" s="117">
        <v>1</v>
      </c>
      <c r="F244" s="118">
        <v>9</v>
      </c>
      <c r="G244" s="119" t="s">
        <v>485</v>
      </c>
      <c r="H244" s="120">
        <v>1</v>
      </c>
      <c r="I244" s="115">
        <v>9</v>
      </c>
      <c r="J244" s="116" t="s">
        <v>485</v>
      </c>
      <c r="K244" s="121">
        <v>14</v>
      </c>
      <c r="L244" s="108"/>
      <c r="M244" s="122">
        <v>18309</v>
      </c>
      <c r="N244" s="123">
        <v>19615</v>
      </c>
      <c r="O244" s="124">
        <v>19977</v>
      </c>
      <c r="P244" s="123">
        <v>18970</v>
      </c>
      <c r="Q244" s="124">
        <v>18846</v>
      </c>
      <c r="R244" s="123">
        <v>20665</v>
      </c>
      <c r="S244" s="124">
        <v>21889</v>
      </c>
      <c r="T244" s="123">
        <v>22270</v>
      </c>
      <c r="U244" s="124">
        <v>22160</v>
      </c>
      <c r="V244" s="123">
        <v>20722</v>
      </c>
      <c r="W244" s="124">
        <v>23085</v>
      </c>
      <c r="X244" s="123">
        <v>22495</v>
      </c>
      <c r="Y244" s="124">
        <v>25219</v>
      </c>
      <c r="Z244" s="123">
        <v>25309</v>
      </c>
      <c r="AA244" s="124">
        <v>22792</v>
      </c>
      <c r="AB244" s="123">
        <v>22623</v>
      </c>
      <c r="AC244" s="124">
        <v>26458</v>
      </c>
      <c r="AD244" s="123">
        <v>26537</v>
      </c>
      <c r="AE244" s="125">
        <v>26934</v>
      </c>
      <c r="AF244" s="126">
        <v>26838</v>
      </c>
    </row>
    <row r="245" spans="2:32">
      <c r="B245" s="127">
        <v>207</v>
      </c>
      <c r="C245" s="128">
        <v>207</v>
      </c>
      <c r="D245" s="129">
        <v>9</v>
      </c>
      <c r="E245" s="130">
        <v>1</v>
      </c>
      <c r="F245" s="131">
        <v>9</v>
      </c>
      <c r="G245" s="132" t="s">
        <v>485</v>
      </c>
      <c r="H245" s="133">
        <v>1</v>
      </c>
      <c r="I245" s="128">
        <v>9</v>
      </c>
      <c r="J245" s="129" t="s">
        <v>485</v>
      </c>
      <c r="K245" s="134">
        <v>15</v>
      </c>
      <c r="L245" s="108"/>
      <c r="M245" s="81">
        <v>18453</v>
      </c>
      <c r="N245" s="135">
        <v>19620</v>
      </c>
      <c r="O245" s="136">
        <v>19858</v>
      </c>
      <c r="P245" s="135">
        <v>19003</v>
      </c>
      <c r="Q245" s="136">
        <v>18943</v>
      </c>
      <c r="R245" s="135">
        <v>20746</v>
      </c>
      <c r="S245" s="136">
        <v>21927</v>
      </c>
      <c r="T245" s="135">
        <v>22233</v>
      </c>
      <c r="U245" s="136">
        <v>22012</v>
      </c>
      <c r="V245" s="135">
        <v>20811</v>
      </c>
      <c r="W245" s="136">
        <v>23016</v>
      </c>
      <c r="X245" s="135">
        <v>22517</v>
      </c>
      <c r="Y245" s="136">
        <v>24912</v>
      </c>
      <c r="Z245" s="135">
        <v>24778</v>
      </c>
      <c r="AA245" s="136">
        <v>22765</v>
      </c>
      <c r="AB245" s="135">
        <v>22612</v>
      </c>
      <c r="AC245" s="136">
        <v>26018</v>
      </c>
      <c r="AD245" s="135">
        <v>26204</v>
      </c>
      <c r="AE245" s="137">
        <v>26418</v>
      </c>
      <c r="AF245" s="138">
        <v>26264</v>
      </c>
    </row>
    <row r="246" spans="2:32">
      <c r="B246" s="114">
        <v>208</v>
      </c>
      <c r="C246" s="115">
        <v>208</v>
      </c>
      <c r="D246" s="116">
        <v>9</v>
      </c>
      <c r="E246" s="117">
        <v>1</v>
      </c>
      <c r="F246" s="118">
        <v>9</v>
      </c>
      <c r="G246" s="119" t="s">
        <v>485</v>
      </c>
      <c r="H246" s="120">
        <v>1</v>
      </c>
      <c r="I246" s="115">
        <v>9</v>
      </c>
      <c r="J246" s="116" t="s">
        <v>485</v>
      </c>
      <c r="K246" s="121">
        <v>16</v>
      </c>
      <c r="L246" s="108"/>
      <c r="M246" s="122">
        <v>18821</v>
      </c>
      <c r="N246" s="123">
        <v>19680</v>
      </c>
      <c r="O246" s="124">
        <v>19910</v>
      </c>
      <c r="P246" s="123">
        <v>19343</v>
      </c>
      <c r="Q246" s="124">
        <v>19426</v>
      </c>
      <c r="R246" s="123">
        <v>21233</v>
      </c>
      <c r="S246" s="124">
        <v>22153</v>
      </c>
      <c r="T246" s="123">
        <v>22300</v>
      </c>
      <c r="U246" s="124">
        <v>22042</v>
      </c>
      <c r="V246" s="123">
        <v>21315</v>
      </c>
      <c r="W246" s="124">
        <v>23216</v>
      </c>
      <c r="X246" s="123">
        <v>23077</v>
      </c>
      <c r="Y246" s="124">
        <v>24455</v>
      </c>
      <c r="Z246" s="123">
        <v>24078</v>
      </c>
      <c r="AA246" s="124">
        <v>23008</v>
      </c>
      <c r="AB246" s="123">
        <v>22944</v>
      </c>
      <c r="AC246" s="124">
        <v>25588</v>
      </c>
      <c r="AD246" s="123">
        <v>25701</v>
      </c>
      <c r="AE246" s="125">
        <v>25605</v>
      </c>
      <c r="AF246" s="126">
        <v>25499</v>
      </c>
    </row>
    <row r="247" spans="2:32">
      <c r="B247" s="127">
        <v>209</v>
      </c>
      <c r="C247" s="128">
        <v>209</v>
      </c>
      <c r="D247" s="129">
        <v>9</v>
      </c>
      <c r="E247" s="130">
        <v>1</v>
      </c>
      <c r="F247" s="131">
        <v>9</v>
      </c>
      <c r="G247" s="132" t="s">
        <v>485</v>
      </c>
      <c r="H247" s="133">
        <v>1</v>
      </c>
      <c r="I247" s="128">
        <v>9</v>
      </c>
      <c r="J247" s="129" t="s">
        <v>485</v>
      </c>
      <c r="K247" s="134">
        <v>17</v>
      </c>
      <c r="L247" s="108"/>
      <c r="M247" s="81">
        <v>19667</v>
      </c>
      <c r="N247" s="135">
        <v>20297</v>
      </c>
      <c r="O247" s="136">
        <v>20538</v>
      </c>
      <c r="P247" s="135">
        <v>20214</v>
      </c>
      <c r="Q247" s="136">
        <v>20569</v>
      </c>
      <c r="R247" s="135">
        <v>22040</v>
      </c>
      <c r="S247" s="136">
        <v>22959</v>
      </c>
      <c r="T247" s="135">
        <v>23036</v>
      </c>
      <c r="U247" s="136">
        <v>22628</v>
      </c>
      <c r="V247" s="135">
        <v>22506</v>
      </c>
      <c r="W247" s="136">
        <v>23980</v>
      </c>
      <c r="X247" s="135">
        <v>23836</v>
      </c>
      <c r="Y247" s="136">
        <v>24912</v>
      </c>
      <c r="Z247" s="135">
        <v>24380</v>
      </c>
      <c r="AA247" s="136">
        <v>23895</v>
      </c>
      <c r="AB247" s="135">
        <v>24099</v>
      </c>
      <c r="AC247" s="136">
        <v>25914</v>
      </c>
      <c r="AD247" s="135">
        <v>26197</v>
      </c>
      <c r="AE247" s="137">
        <v>25459</v>
      </c>
      <c r="AF247" s="138">
        <v>25818</v>
      </c>
    </row>
    <row r="248" spans="2:32">
      <c r="B248" s="114">
        <v>210</v>
      </c>
      <c r="C248" s="115">
        <v>210</v>
      </c>
      <c r="D248" s="116">
        <v>9</v>
      </c>
      <c r="E248" s="117">
        <v>1</v>
      </c>
      <c r="F248" s="118">
        <v>9</v>
      </c>
      <c r="G248" s="119" t="s">
        <v>485</v>
      </c>
      <c r="H248" s="120">
        <v>1</v>
      </c>
      <c r="I248" s="115">
        <v>9</v>
      </c>
      <c r="J248" s="116" t="s">
        <v>485</v>
      </c>
      <c r="K248" s="121">
        <v>18</v>
      </c>
      <c r="L248" s="108"/>
      <c r="M248" s="122">
        <v>20557</v>
      </c>
      <c r="N248" s="123">
        <v>21472</v>
      </c>
      <c r="O248" s="124">
        <v>21410</v>
      </c>
      <c r="P248" s="123">
        <v>21301</v>
      </c>
      <c r="Q248" s="124">
        <v>21750</v>
      </c>
      <c r="R248" s="123">
        <v>22763</v>
      </c>
      <c r="S248" s="124">
        <v>23696</v>
      </c>
      <c r="T248" s="123">
        <v>24163</v>
      </c>
      <c r="U248" s="124">
        <v>23540</v>
      </c>
      <c r="V248" s="123">
        <v>23767</v>
      </c>
      <c r="W248" s="124">
        <v>24859</v>
      </c>
      <c r="X248" s="123">
        <v>24570</v>
      </c>
      <c r="Y248" s="124">
        <v>25759</v>
      </c>
      <c r="Z248" s="123">
        <v>25463</v>
      </c>
      <c r="AA248" s="124">
        <v>25233</v>
      </c>
      <c r="AB248" s="123">
        <v>25810</v>
      </c>
      <c r="AC248" s="124">
        <v>26959</v>
      </c>
      <c r="AD248" s="123">
        <v>27177</v>
      </c>
      <c r="AE248" s="125">
        <v>26496</v>
      </c>
      <c r="AF248" s="126">
        <v>26998</v>
      </c>
    </row>
    <row r="249" spans="2:32">
      <c r="B249" s="127">
        <v>211</v>
      </c>
      <c r="C249" s="128">
        <v>211</v>
      </c>
      <c r="D249" s="129">
        <v>9</v>
      </c>
      <c r="E249" s="130">
        <v>1</v>
      </c>
      <c r="F249" s="131">
        <v>9</v>
      </c>
      <c r="G249" s="132" t="s">
        <v>485</v>
      </c>
      <c r="H249" s="133">
        <v>1</v>
      </c>
      <c r="I249" s="128">
        <v>9</v>
      </c>
      <c r="J249" s="129" t="s">
        <v>485</v>
      </c>
      <c r="K249" s="134">
        <v>19</v>
      </c>
      <c r="L249" s="108"/>
      <c r="M249" s="81">
        <v>20308</v>
      </c>
      <c r="N249" s="135">
        <v>21594</v>
      </c>
      <c r="O249" s="136">
        <v>21207</v>
      </c>
      <c r="P249" s="135">
        <v>21090</v>
      </c>
      <c r="Q249" s="136">
        <v>21796</v>
      </c>
      <c r="R249" s="135">
        <v>22550</v>
      </c>
      <c r="S249" s="136">
        <v>23651</v>
      </c>
      <c r="T249" s="135">
        <v>24448</v>
      </c>
      <c r="U249" s="136">
        <v>23606</v>
      </c>
      <c r="V249" s="135">
        <v>23952</v>
      </c>
      <c r="W249" s="136">
        <v>25027</v>
      </c>
      <c r="X249" s="135">
        <v>24772</v>
      </c>
      <c r="Y249" s="136">
        <v>26059</v>
      </c>
      <c r="Z249" s="135">
        <v>25945</v>
      </c>
      <c r="AA249" s="136">
        <v>25595</v>
      </c>
      <c r="AB249" s="135">
        <v>26237</v>
      </c>
      <c r="AC249" s="136">
        <v>27402</v>
      </c>
      <c r="AD249" s="135">
        <v>27703</v>
      </c>
      <c r="AE249" s="137">
        <v>27063</v>
      </c>
      <c r="AF249" s="138">
        <v>27655</v>
      </c>
    </row>
    <row r="250" spans="2:32">
      <c r="B250" s="114">
        <v>212</v>
      </c>
      <c r="C250" s="115">
        <v>212</v>
      </c>
      <c r="D250" s="116">
        <v>9</v>
      </c>
      <c r="E250" s="117">
        <v>1</v>
      </c>
      <c r="F250" s="118">
        <v>9</v>
      </c>
      <c r="G250" s="119" t="s">
        <v>485</v>
      </c>
      <c r="H250" s="120">
        <v>1</v>
      </c>
      <c r="I250" s="115">
        <v>9</v>
      </c>
      <c r="J250" s="116" t="s">
        <v>485</v>
      </c>
      <c r="K250" s="121">
        <v>20</v>
      </c>
      <c r="L250" s="108"/>
      <c r="M250" s="122">
        <v>19929</v>
      </c>
      <c r="N250" s="123">
        <v>21465</v>
      </c>
      <c r="O250" s="124">
        <v>20992</v>
      </c>
      <c r="P250" s="123">
        <v>20549</v>
      </c>
      <c r="Q250" s="124">
        <v>21518</v>
      </c>
      <c r="R250" s="123">
        <v>22452</v>
      </c>
      <c r="S250" s="124">
        <v>23576</v>
      </c>
      <c r="T250" s="123">
        <v>24501</v>
      </c>
      <c r="U250" s="124">
        <v>23685</v>
      </c>
      <c r="V250" s="123">
        <v>23787</v>
      </c>
      <c r="W250" s="124">
        <v>25041</v>
      </c>
      <c r="X250" s="123">
        <v>25149</v>
      </c>
      <c r="Y250" s="124">
        <v>26580</v>
      </c>
      <c r="Z250" s="123">
        <v>26468</v>
      </c>
      <c r="AA250" s="124">
        <v>25792</v>
      </c>
      <c r="AB250" s="123">
        <v>26512</v>
      </c>
      <c r="AC250" s="124">
        <v>27618</v>
      </c>
      <c r="AD250" s="123">
        <v>28510</v>
      </c>
      <c r="AE250" s="125">
        <v>27802</v>
      </c>
      <c r="AF250" s="126">
        <v>28414</v>
      </c>
    </row>
    <row r="251" spans="2:32">
      <c r="B251" s="127">
        <v>213</v>
      </c>
      <c r="C251" s="128">
        <v>213</v>
      </c>
      <c r="D251" s="129">
        <v>9</v>
      </c>
      <c r="E251" s="130">
        <v>1</v>
      </c>
      <c r="F251" s="131">
        <v>9</v>
      </c>
      <c r="G251" s="132" t="s">
        <v>485</v>
      </c>
      <c r="H251" s="133">
        <v>1</v>
      </c>
      <c r="I251" s="128">
        <v>9</v>
      </c>
      <c r="J251" s="129" t="s">
        <v>485</v>
      </c>
      <c r="K251" s="134">
        <v>21</v>
      </c>
      <c r="L251" s="108"/>
      <c r="M251" s="81">
        <v>19623</v>
      </c>
      <c r="N251" s="135">
        <v>21298</v>
      </c>
      <c r="O251" s="136">
        <v>20661</v>
      </c>
      <c r="P251" s="135">
        <v>20267</v>
      </c>
      <c r="Q251" s="136">
        <v>21222</v>
      </c>
      <c r="R251" s="135">
        <v>22341</v>
      </c>
      <c r="S251" s="136">
        <v>23428</v>
      </c>
      <c r="T251" s="135">
        <v>24569</v>
      </c>
      <c r="U251" s="136">
        <v>23701</v>
      </c>
      <c r="V251" s="135">
        <v>23760</v>
      </c>
      <c r="W251" s="136">
        <v>25080</v>
      </c>
      <c r="X251" s="135">
        <v>25556</v>
      </c>
      <c r="Y251" s="136">
        <v>26994</v>
      </c>
      <c r="Z251" s="135">
        <v>26989</v>
      </c>
      <c r="AA251" s="136">
        <v>26360</v>
      </c>
      <c r="AB251" s="135">
        <v>26896</v>
      </c>
      <c r="AC251" s="136">
        <v>28010</v>
      </c>
      <c r="AD251" s="135">
        <v>29221</v>
      </c>
      <c r="AE251" s="137">
        <v>28865</v>
      </c>
      <c r="AF251" s="138">
        <v>29197</v>
      </c>
    </row>
    <row r="252" spans="2:32">
      <c r="B252" s="114">
        <v>214</v>
      </c>
      <c r="C252" s="115">
        <v>214</v>
      </c>
      <c r="D252" s="116">
        <v>9</v>
      </c>
      <c r="E252" s="117">
        <v>1</v>
      </c>
      <c r="F252" s="118">
        <v>9</v>
      </c>
      <c r="G252" s="119" t="s">
        <v>485</v>
      </c>
      <c r="H252" s="120">
        <v>1</v>
      </c>
      <c r="I252" s="115">
        <v>9</v>
      </c>
      <c r="J252" s="116" t="s">
        <v>485</v>
      </c>
      <c r="K252" s="121">
        <v>22</v>
      </c>
      <c r="L252" s="108"/>
      <c r="M252" s="122">
        <v>18918</v>
      </c>
      <c r="N252" s="123">
        <v>20535</v>
      </c>
      <c r="O252" s="124">
        <v>20093</v>
      </c>
      <c r="P252" s="123">
        <v>19728</v>
      </c>
      <c r="Q252" s="124">
        <v>20601</v>
      </c>
      <c r="R252" s="123">
        <v>21807</v>
      </c>
      <c r="S252" s="124">
        <v>22999</v>
      </c>
      <c r="T252" s="123">
        <v>23939</v>
      </c>
      <c r="U252" s="124">
        <v>23339</v>
      </c>
      <c r="V252" s="123">
        <v>23341</v>
      </c>
      <c r="W252" s="124">
        <v>24614</v>
      </c>
      <c r="X252" s="123">
        <v>25372</v>
      </c>
      <c r="Y252" s="124">
        <v>26938</v>
      </c>
      <c r="Z252" s="123">
        <v>26910</v>
      </c>
      <c r="AA252" s="124">
        <v>26339</v>
      </c>
      <c r="AB252" s="123">
        <v>26697</v>
      </c>
      <c r="AC252" s="124">
        <v>27735</v>
      </c>
      <c r="AD252" s="123">
        <v>29368</v>
      </c>
      <c r="AE252" s="125">
        <v>29256</v>
      </c>
      <c r="AF252" s="126">
        <v>29254</v>
      </c>
    </row>
    <row r="253" spans="2:32">
      <c r="B253" s="127">
        <v>215</v>
      </c>
      <c r="C253" s="128">
        <v>215</v>
      </c>
      <c r="D253" s="129">
        <v>9</v>
      </c>
      <c r="E253" s="130">
        <v>1</v>
      </c>
      <c r="F253" s="131">
        <v>9</v>
      </c>
      <c r="G253" s="132" t="s">
        <v>485</v>
      </c>
      <c r="H253" s="133">
        <v>1</v>
      </c>
      <c r="I253" s="128">
        <v>9</v>
      </c>
      <c r="J253" s="129" t="s">
        <v>485</v>
      </c>
      <c r="K253" s="134">
        <v>23</v>
      </c>
      <c r="L253" s="108"/>
      <c r="M253" s="81">
        <v>17941</v>
      </c>
      <c r="N253" s="135">
        <v>19453</v>
      </c>
      <c r="O253" s="136">
        <v>19273</v>
      </c>
      <c r="P253" s="135">
        <v>19032</v>
      </c>
      <c r="Q253" s="136">
        <v>19890</v>
      </c>
      <c r="R253" s="135">
        <v>20944</v>
      </c>
      <c r="S253" s="136">
        <v>22308</v>
      </c>
      <c r="T253" s="135">
        <v>23035</v>
      </c>
      <c r="U253" s="136">
        <v>22735</v>
      </c>
      <c r="V253" s="135">
        <v>22809</v>
      </c>
      <c r="W253" s="136">
        <v>23894</v>
      </c>
      <c r="X253" s="135">
        <v>24733</v>
      </c>
      <c r="Y253" s="136">
        <v>26483</v>
      </c>
      <c r="Z253" s="135">
        <v>26496</v>
      </c>
      <c r="AA253" s="136">
        <v>25991</v>
      </c>
      <c r="AB253" s="135">
        <v>26281</v>
      </c>
      <c r="AC253" s="136">
        <v>27142</v>
      </c>
      <c r="AD253" s="135">
        <v>29019</v>
      </c>
      <c r="AE253" s="137">
        <v>29079</v>
      </c>
      <c r="AF253" s="138">
        <v>28936</v>
      </c>
    </row>
    <row r="254" spans="2:32">
      <c r="B254" s="114">
        <v>216</v>
      </c>
      <c r="C254" s="115">
        <v>216</v>
      </c>
      <c r="D254" s="116">
        <v>9</v>
      </c>
      <c r="E254" s="117">
        <v>1</v>
      </c>
      <c r="F254" s="118">
        <v>9</v>
      </c>
      <c r="G254" s="119" t="s">
        <v>485</v>
      </c>
      <c r="H254" s="120">
        <v>1</v>
      </c>
      <c r="I254" s="115">
        <v>9</v>
      </c>
      <c r="J254" s="116" t="s">
        <v>485</v>
      </c>
      <c r="K254" s="121">
        <v>24</v>
      </c>
      <c r="L254" s="108"/>
      <c r="M254" s="122">
        <v>16917</v>
      </c>
      <c r="N254" s="123">
        <v>18283</v>
      </c>
      <c r="O254" s="124">
        <v>18309</v>
      </c>
      <c r="P254" s="123">
        <v>18270</v>
      </c>
      <c r="Q254" s="124">
        <v>19161</v>
      </c>
      <c r="R254" s="123">
        <v>20075</v>
      </c>
      <c r="S254" s="124">
        <v>21552</v>
      </c>
      <c r="T254" s="123">
        <v>22144</v>
      </c>
      <c r="U254" s="124">
        <v>22069</v>
      </c>
      <c r="V254" s="123">
        <v>22337</v>
      </c>
      <c r="W254" s="124">
        <v>23227</v>
      </c>
      <c r="X254" s="123">
        <v>24076</v>
      </c>
      <c r="Y254" s="124">
        <v>25913</v>
      </c>
      <c r="Z254" s="123">
        <v>25915</v>
      </c>
      <c r="AA254" s="124">
        <v>25571</v>
      </c>
      <c r="AB254" s="123">
        <v>25881</v>
      </c>
      <c r="AC254" s="124">
        <v>26539</v>
      </c>
      <c r="AD254" s="123">
        <v>28494</v>
      </c>
      <c r="AE254" s="125">
        <v>28520</v>
      </c>
      <c r="AF254" s="126">
        <v>28406</v>
      </c>
    </row>
    <row r="255" spans="2:32">
      <c r="B255" s="127">
        <v>217</v>
      </c>
      <c r="C255" s="128">
        <v>217</v>
      </c>
      <c r="D255" s="129">
        <v>10</v>
      </c>
      <c r="E255" s="130">
        <v>1</v>
      </c>
      <c r="F255" s="131">
        <v>10</v>
      </c>
      <c r="G255" s="132" t="s">
        <v>485</v>
      </c>
      <c r="H255" s="133">
        <v>1</v>
      </c>
      <c r="I255" s="128">
        <v>10</v>
      </c>
      <c r="J255" s="129" t="s">
        <v>485</v>
      </c>
      <c r="K255" s="134">
        <v>1</v>
      </c>
      <c r="L255" s="108"/>
      <c r="M255" s="81">
        <v>16221</v>
      </c>
      <c r="N255" s="135">
        <v>17356</v>
      </c>
      <c r="O255" s="136">
        <v>17897</v>
      </c>
      <c r="P255" s="135">
        <v>17463</v>
      </c>
      <c r="Q255" s="136">
        <v>18322</v>
      </c>
      <c r="R255" s="135">
        <v>19468</v>
      </c>
      <c r="S255" s="136">
        <v>20501</v>
      </c>
      <c r="T255" s="135">
        <v>21311</v>
      </c>
      <c r="U255" s="136">
        <v>21543</v>
      </c>
      <c r="V255" s="135">
        <v>21469</v>
      </c>
      <c r="W255" s="136">
        <v>22805</v>
      </c>
      <c r="X255" s="135">
        <v>23667</v>
      </c>
      <c r="Y255" s="136">
        <v>24964</v>
      </c>
      <c r="Z255" s="135">
        <v>25228</v>
      </c>
      <c r="AA255" s="136">
        <v>24069</v>
      </c>
      <c r="AB255" s="135">
        <v>25040</v>
      </c>
      <c r="AC255" s="136">
        <v>26517</v>
      </c>
      <c r="AD255" s="135">
        <v>27496</v>
      </c>
      <c r="AE255" s="137">
        <v>28132</v>
      </c>
      <c r="AF255" s="138">
        <v>27606</v>
      </c>
    </row>
    <row r="256" spans="2:32">
      <c r="B256" s="114">
        <v>218</v>
      </c>
      <c r="C256" s="115">
        <v>218</v>
      </c>
      <c r="D256" s="116">
        <v>10</v>
      </c>
      <c r="E256" s="117">
        <v>1</v>
      </c>
      <c r="F256" s="118">
        <v>10</v>
      </c>
      <c r="G256" s="119" t="s">
        <v>485</v>
      </c>
      <c r="H256" s="120">
        <v>1</v>
      </c>
      <c r="I256" s="115">
        <v>10</v>
      </c>
      <c r="J256" s="116" t="s">
        <v>485</v>
      </c>
      <c r="K256" s="121">
        <v>2</v>
      </c>
      <c r="L256" s="108"/>
      <c r="M256" s="122">
        <v>15816</v>
      </c>
      <c r="N256" s="123">
        <v>16925</v>
      </c>
      <c r="O256" s="124">
        <v>17414</v>
      </c>
      <c r="P256" s="123">
        <v>17065</v>
      </c>
      <c r="Q256" s="124">
        <v>18042</v>
      </c>
      <c r="R256" s="123">
        <v>19050</v>
      </c>
      <c r="S256" s="124">
        <v>20180</v>
      </c>
      <c r="T256" s="123">
        <v>20947</v>
      </c>
      <c r="U256" s="124">
        <v>21131</v>
      </c>
      <c r="V256" s="123">
        <v>21237</v>
      </c>
      <c r="W256" s="124">
        <v>22457</v>
      </c>
      <c r="X256" s="123">
        <v>23223</v>
      </c>
      <c r="Y256" s="124">
        <v>24604</v>
      </c>
      <c r="Z256" s="123">
        <v>24704</v>
      </c>
      <c r="AA256" s="124">
        <v>23672</v>
      </c>
      <c r="AB256" s="123">
        <v>24696</v>
      </c>
      <c r="AC256" s="124">
        <v>26075</v>
      </c>
      <c r="AD256" s="123">
        <v>27117</v>
      </c>
      <c r="AE256" s="125">
        <v>27604</v>
      </c>
      <c r="AF256" s="126">
        <v>27024</v>
      </c>
    </row>
    <row r="257" spans="2:32">
      <c r="B257" s="127">
        <v>219</v>
      </c>
      <c r="C257" s="128">
        <v>219</v>
      </c>
      <c r="D257" s="129">
        <v>10</v>
      </c>
      <c r="E257" s="130">
        <v>1</v>
      </c>
      <c r="F257" s="131">
        <v>10</v>
      </c>
      <c r="G257" s="132" t="s">
        <v>485</v>
      </c>
      <c r="H257" s="133">
        <v>1</v>
      </c>
      <c r="I257" s="128">
        <v>10</v>
      </c>
      <c r="J257" s="129" t="s">
        <v>485</v>
      </c>
      <c r="K257" s="134">
        <v>3</v>
      </c>
      <c r="L257" s="108"/>
      <c r="M257" s="81">
        <v>15600</v>
      </c>
      <c r="N257" s="135">
        <v>16714</v>
      </c>
      <c r="O257" s="136">
        <v>17190</v>
      </c>
      <c r="P257" s="135">
        <v>16895</v>
      </c>
      <c r="Q257" s="136">
        <v>17994</v>
      </c>
      <c r="R257" s="135">
        <v>18929</v>
      </c>
      <c r="S257" s="136">
        <v>20109</v>
      </c>
      <c r="T257" s="135">
        <v>20883</v>
      </c>
      <c r="U257" s="136">
        <v>21020</v>
      </c>
      <c r="V257" s="135">
        <v>21278</v>
      </c>
      <c r="W257" s="136">
        <v>22430</v>
      </c>
      <c r="X257" s="135">
        <v>23077</v>
      </c>
      <c r="Y257" s="136">
        <v>24437</v>
      </c>
      <c r="Z257" s="135">
        <v>24533</v>
      </c>
      <c r="AA257" s="136">
        <v>23626</v>
      </c>
      <c r="AB257" s="135">
        <v>24694</v>
      </c>
      <c r="AC257" s="136">
        <v>26000</v>
      </c>
      <c r="AD257" s="135">
        <v>26849</v>
      </c>
      <c r="AE257" s="137">
        <v>27362</v>
      </c>
      <c r="AF257" s="138">
        <v>26789</v>
      </c>
    </row>
    <row r="258" spans="2:32">
      <c r="B258" s="114">
        <v>220</v>
      </c>
      <c r="C258" s="115">
        <v>220</v>
      </c>
      <c r="D258" s="116">
        <v>10</v>
      </c>
      <c r="E258" s="117">
        <v>1</v>
      </c>
      <c r="F258" s="118">
        <v>10</v>
      </c>
      <c r="G258" s="119" t="s">
        <v>485</v>
      </c>
      <c r="H258" s="120">
        <v>1</v>
      </c>
      <c r="I258" s="115">
        <v>10</v>
      </c>
      <c r="J258" s="116" t="s">
        <v>485</v>
      </c>
      <c r="K258" s="121">
        <v>4</v>
      </c>
      <c r="L258" s="108"/>
      <c r="M258" s="122">
        <v>15507</v>
      </c>
      <c r="N258" s="123">
        <v>16596</v>
      </c>
      <c r="O258" s="124">
        <v>17021</v>
      </c>
      <c r="P258" s="123">
        <v>16788</v>
      </c>
      <c r="Q258" s="124">
        <v>17920</v>
      </c>
      <c r="R258" s="123">
        <v>18762</v>
      </c>
      <c r="S258" s="124">
        <v>19951</v>
      </c>
      <c r="T258" s="123">
        <v>20605</v>
      </c>
      <c r="U258" s="124">
        <v>20669</v>
      </c>
      <c r="V258" s="123">
        <v>21055</v>
      </c>
      <c r="W258" s="124">
        <v>22032</v>
      </c>
      <c r="X258" s="123">
        <v>22592</v>
      </c>
      <c r="Y258" s="124">
        <v>23875</v>
      </c>
      <c r="Z258" s="123">
        <v>23876</v>
      </c>
      <c r="AA258" s="124">
        <v>23158</v>
      </c>
      <c r="AB258" s="123">
        <v>24229</v>
      </c>
      <c r="AC258" s="124">
        <v>25346</v>
      </c>
      <c r="AD258" s="123">
        <v>26056</v>
      </c>
      <c r="AE258" s="125">
        <v>26490</v>
      </c>
      <c r="AF258" s="126">
        <v>25962</v>
      </c>
    </row>
    <row r="259" spans="2:32">
      <c r="B259" s="127">
        <v>221</v>
      </c>
      <c r="C259" s="128">
        <v>221</v>
      </c>
      <c r="D259" s="129">
        <v>10</v>
      </c>
      <c r="E259" s="130">
        <v>1</v>
      </c>
      <c r="F259" s="131">
        <v>10</v>
      </c>
      <c r="G259" s="132" t="s">
        <v>485</v>
      </c>
      <c r="H259" s="133">
        <v>1</v>
      </c>
      <c r="I259" s="128">
        <v>10</v>
      </c>
      <c r="J259" s="129" t="s">
        <v>485</v>
      </c>
      <c r="K259" s="134">
        <v>5</v>
      </c>
      <c r="L259" s="108"/>
      <c r="M259" s="81">
        <v>15545</v>
      </c>
      <c r="N259" s="135">
        <v>16622</v>
      </c>
      <c r="O259" s="136">
        <v>16970</v>
      </c>
      <c r="P259" s="135">
        <v>16646</v>
      </c>
      <c r="Q259" s="136">
        <v>18103</v>
      </c>
      <c r="R259" s="135">
        <v>18697</v>
      </c>
      <c r="S259" s="136">
        <v>19873</v>
      </c>
      <c r="T259" s="135">
        <v>20464</v>
      </c>
      <c r="U259" s="136">
        <v>20337</v>
      </c>
      <c r="V259" s="135">
        <v>20968</v>
      </c>
      <c r="W259" s="136">
        <v>21768</v>
      </c>
      <c r="X259" s="135">
        <v>22095</v>
      </c>
      <c r="Y259" s="136">
        <v>23290</v>
      </c>
      <c r="Z259" s="135">
        <v>23201</v>
      </c>
      <c r="AA259" s="136">
        <v>22505</v>
      </c>
      <c r="AB259" s="135">
        <v>23867</v>
      </c>
      <c r="AC259" s="136">
        <v>24735</v>
      </c>
      <c r="AD259" s="135">
        <v>25201</v>
      </c>
      <c r="AE259" s="137">
        <v>25602</v>
      </c>
      <c r="AF259" s="138">
        <v>25062</v>
      </c>
    </row>
    <row r="260" spans="2:32">
      <c r="B260" s="114">
        <v>222</v>
      </c>
      <c r="C260" s="115">
        <v>222</v>
      </c>
      <c r="D260" s="116">
        <v>10</v>
      </c>
      <c r="E260" s="117">
        <v>1</v>
      </c>
      <c r="F260" s="118">
        <v>10</v>
      </c>
      <c r="G260" s="119" t="s">
        <v>485</v>
      </c>
      <c r="H260" s="120">
        <v>1</v>
      </c>
      <c r="I260" s="115">
        <v>10</v>
      </c>
      <c r="J260" s="116" t="s">
        <v>485</v>
      </c>
      <c r="K260" s="121">
        <v>6</v>
      </c>
      <c r="L260" s="108"/>
      <c r="M260" s="122">
        <v>15989</v>
      </c>
      <c r="N260" s="123">
        <v>16980</v>
      </c>
      <c r="O260" s="124">
        <v>17079</v>
      </c>
      <c r="P260" s="123">
        <v>16680</v>
      </c>
      <c r="Q260" s="124">
        <v>18628</v>
      </c>
      <c r="R260" s="123">
        <v>18985</v>
      </c>
      <c r="S260" s="124">
        <v>20163</v>
      </c>
      <c r="T260" s="123">
        <v>20587</v>
      </c>
      <c r="U260" s="124">
        <v>20099</v>
      </c>
      <c r="V260" s="123">
        <v>21218</v>
      </c>
      <c r="W260" s="124">
        <v>21898</v>
      </c>
      <c r="X260" s="123">
        <v>21921</v>
      </c>
      <c r="Y260" s="124">
        <v>22973</v>
      </c>
      <c r="Z260" s="123">
        <v>22576</v>
      </c>
      <c r="AA260" s="124">
        <v>21863</v>
      </c>
      <c r="AB260" s="123">
        <v>23740</v>
      </c>
      <c r="AC260" s="124">
        <v>24502</v>
      </c>
      <c r="AD260" s="123">
        <v>24631</v>
      </c>
      <c r="AE260" s="125">
        <v>24938</v>
      </c>
      <c r="AF260" s="126">
        <v>24226</v>
      </c>
    </row>
    <row r="261" spans="2:32">
      <c r="B261" s="127">
        <v>223</v>
      </c>
      <c r="C261" s="128">
        <v>223</v>
      </c>
      <c r="D261" s="129">
        <v>10</v>
      </c>
      <c r="E261" s="130">
        <v>1</v>
      </c>
      <c r="F261" s="131">
        <v>10</v>
      </c>
      <c r="G261" s="132" t="s">
        <v>485</v>
      </c>
      <c r="H261" s="133">
        <v>1</v>
      </c>
      <c r="I261" s="128">
        <v>10</v>
      </c>
      <c r="J261" s="129" t="s">
        <v>485</v>
      </c>
      <c r="K261" s="134">
        <v>7</v>
      </c>
      <c r="L261" s="108"/>
      <c r="M261" s="81">
        <v>17078</v>
      </c>
      <c r="N261" s="135">
        <v>17994</v>
      </c>
      <c r="O261" s="136">
        <v>17484</v>
      </c>
      <c r="P261" s="135">
        <v>17093</v>
      </c>
      <c r="Q261" s="136">
        <v>19826</v>
      </c>
      <c r="R261" s="135">
        <v>19902</v>
      </c>
      <c r="S261" s="136">
        <v>21189</v>
      </c>
      <c r="T261" s="135">
        <v>21384</v>
      </c>
      <c r="U261" s="136">
        <v>20304</v>
      </c>
      <c r="V261" s="135">
        <v>22297</v>
      </c>
      <c r="W261" s="136">
        <v>22435</v>
      </c>
      <c r="X261" s="135">
        <v>22499</v>
      </c>
      <c r="Y261" s="136">
        <v>23566</v>
      </c>
      <c r="Z261" s="135">
        <v>22383</v>
      </c>
      <c r="AA261" s="136">
        <v>21796</v>
      </c>
      <c r="AB261" s="135">
        <v>24516</v>
      </c>
      <c r="AC261" s="136">
        <v>24765</v>
      </c>
      <c r="AD261" s="135">
        <v>25113</v>
      </c>
      <c r="AE261" s="137">
        <v>25236</v>
      </c>
      <c r="AF261" s="138">
        <v>23895</v>
      </c>
    </row>
    <row r="262" spans="2:32">
      <c r="B262" s="114">
        <v>224</v>
      </c>
      <c r="C262" s="115">
        <v>224</v>
      </c>
      <c r="D262" s="116">
        <v>10</v>
      </c>
      <c r="E262" s="117">
        <v>1</v>
      </c>
      <c r="F262" s="118">
        <v>10</v>
      </c>
      <c r="G262" s="119" t="s">
        <v>485</v>
      </c>
      <c r="H262" s="120">
        <v>1</v>
      </c>
      <c r="I262" s="115">
        <v>10</v>
      </c>
      <c r="J262" s="116" t="s">
        <v>485</v>
      </c>
      <c r="K262" s="121">
        <v>8</v>
      </c>
      <c r="L262" s="108"/>
      <c r="M262" s="122">
        <v>18440</v>
      </c>
      <c r="N262" s="123">
        <v>19341</v>
      </c>
      <c r="O262" s="124">
        <v>18347</v>
      </c>
      <c r="P262" s="123">
        <v>17732</v>
      </c>
      <c r="Q262" s="124">
        <v>21256</v>
      </c>
      <c r="R262" s="123">
        <v>21280</v>
      </c>
      <c r="S262" s="124">
        <v>22683</v>
      </c>
      <c r="T262" s="123">
        <v>22708</v>
      </c>
      <c r="U262" s="124">
        <v>21118</v>
      </c>
      <c r="V262" s="123">
        <v>23722</v>
      </c>
      <c r="W262" s="124">
        <v>23354</v>
      </c>
      <c r="X262" s="123">
        <v>23687</v>
      </c>
      <c r="Y262" s="124">
        <v>24862</v>
      </c>
      <c r="Z262" s="123">
        <v>22957</v>
      </c>
      <c r="AA262" s="124">
        <v>22296</v>
      </c>
      <c r="AB262" s="123">
        <v>25855</v>
      </c>
      <c r="AC262" s="124">
        <v>25463</v>
      </c>
      <c r="AD262" s="123">
        <v>26284</v>
      </c>
      <c r="AE262" s="125">
        <v>26315</v>
      </c>
      <c r="AF262" s="126">
        <v>24416</v>
      </c>
    </row>
    <row r="263" spans="2:32">
      <c r="B263" s="127">
        <v>225</v>
      </c>
      <c r="C263" s="128">
        <v>225</v>
      </c>
      <c r="D263" s="129">
        <v>10</v>
      </c>
      <c r="E263" s="130">
        <v>1</v>
      </c>
      <c r="F263" s="131">
        <v>10</v>
      </c>
      <c r="G263" s="132" t="s">
        <v>485</v>
      </c>
      <c r="H263" s="133">
        <v>1</v>
      </c>
      <c r="I263" s="128">
        <v>10</v>
      </c>
      <c r="J263" s="129" t="s">
        <v>485</v>
      </c>
      <c r="K263" s="134">
        <v>9</v>
      </c>
      <c r="L263" s="108"/>
      <c r="M263" s="81">
        <v>18848</v>
      </c>
      <c r="N263" s="135">
        <v>19693</v>
      </c>
      <c r="O263" s="136">
        <v>19069</v>
      </c>
      <c r="P263" s="135">
        <v>18351</v>
      </c>
      <c r="Q263" s="136">
        <v>21572</v>
      </c>
      <c r="R263" s="135">
        <v>21762</v>
      </c>
      <c r="S263" s="136">
        <v>23011</v>
      </c>
      <c r="T263" s="135">
        <v>23105</v>
      </c>
      <c r="U263" s="136">
        <v>21791</v>
      </c>
      <c r="V263" s="135">
        <v>24053</v>
      </c>
      <c r="W263" s="136">
        <v>23576</v>
      </c>
      <c r="X263" s="135">
        <v>24007</v>
      </c>
      <c r="Y263" s="136">
        <v>25186</v>
      </c>
      <c r="Z263" s="135">
        <v>23509</v>
      </c>
      <c r="AA263" s="136">
        <v>22814</v>
      </c>
      <c r="AB263" s="135">
        <v>26126</v>
      </c>
      <c r="AC263" s="136">
        <v>25571</v>
      </c>
      <c r="AD263" s="135">
        <v>26601</v>
      </c>
      <c r="AE263" s="137">
        <v>26605</v>
      </c>
      <c r="AF263" s="138">
        <v>24914</v>
      </c>
    </row>
    <row r="264" spans="2:32">
      <c r="B264" s="114">
        <v>226</v>
      </c>
      <c r="C264" s="115">
        <v>226</v>
      </c>
      <c r="D264" s="116">
        <v>10</v>
      </c>
      <c r="E264" s="117">
        <v>1</v>
      </c>
      <c r="F264" s="118">
        <v>10</v>
      </c>
      <c r="G264" s="119" t="s">
        <v>485</v>
      </c>
      <c r="H264" s="120">
        <v>1</v>
      </c>
      <c r="I264" s="115">
        <v>10</v>
      </c>
      <c r="J264" s="116" t="s">
        <v>485</v>
      </c>
      <c r="K264" s="121">
        <v>10</v>
      </c>
      <c r="L264" s="108"/>
      <c r="M264" s="122">
        <v>18995</v>
      </c>
      <c r="N264" s="123">
        <v>19778</v>
      </c>
      <c r="O264" s="124">
        <v>19486</v>
      </c>
      <c r="P264" s="123">
        <v>18871</v>
      </c>
      <c r="Q264" s="124">
        <v>21596</v>
      </c>
      <c r="R264" s="123">
        <v>21951</v>
      </c>
      <c r="S264" s="124">
        <v>23066</v>
      </c>
      <c r="T264" s="123">
        <v>23176</v>
      </c>
      <c r="U264" s="124">
        <v>22255</v>
      </c>
      <c r="V264" s="123">
        <v>24140</v>
      </c>
      <c r="W264" s="124">
        <v>23860</v>
      </c>
      <c r="X264" s="123">
        <v>24295</v>
      </c>
      <c r="Y264" s="124">
        <v>25391</v>
      </c>
      <c r="Z264" s="123">
        <v>23948</v>
      </c>
      <c r="AA264" s="124">
        <v>23348</v>
      </c>
      <c r="AB264" s="123">
        <v>26252</v>
      </c>
      <c r="AC264" s="124">
        <v>25944</v>
      </c>
      <c r="AD264" s="123">
        <v>26900</v>
      </c>
      <c r="AE264" s="125">
        <v>26773</v>
      </c>
      <c r="AF264" s="126">
        <v>25404</v>
      </c>
    </row>
    <row r="265" spans="2:32">
      <c r="B265" s="127">
        <v>227</v>
      </c>
      <c r="C265" s="128">
        <v>227</v>
      </c>
      <c r="D265" s="129">
        <v>10</v>
      </c>
      <c r="E265" s="130">
        <v>1</v>
      </c>
      <c r="F265" s="131">
        <v>10</v>
      </c>
      <c r="G265" s="132" t="s">
        <v>485</v>
      </c>
      <c r="H265" s="133">
        <v>1</v>
      </c>
      <c r="I265" s="128">
        <v>10</v>
      </c>
      <c r="J265" s="129" t="s">
        <v>485</v>
      </c>
      <c r="K265" s="134">
        <v>11</v>
      </c>
      <c r="L265" s="108"/>
      <c r="M265" s="81">
        <v>19175</v>
      </c>
      <c r="N265" s="135">
        <v>19891</v>
      </c>
      <c r="O265" s="136">
        <v>19545</v>
      </c>
      <c r="P265" s="135">
        <v>19162</v>
      </c>
      <c r="Q265" s="136">
        <v>21650</v>
      </c>
      <c r="R265" s="135">
        <v>22200</v>
      </c>
      <c r="S265" s="136">
        <v>23175</v>
      </c>
      <c r="T265" s="135">
        <v>23297</v>
      </c>
      <c r="U265" s="136">
        <v>22347</v>
      </c>
      <c r="V265" s="135">
        <v>24237</v>
      </c>
      <c r="W265" s="136">
        <v>24109</v>
      </c>
      <c r="X265" s="135">
        <v>24638</v>
      </c>
      <c r="Y265" s="136">
        <v>25582</v>
      </c>
      <c r="Z265" s="135">
        <v>23604</v>
      </c>
      <c r="AA265" s="136">
        <v>23203</v>
      </c>
      <c r="AB265" s="135">
        <v>26377</v>
      </c>
      <c r="AC265" s="136">
        <v>26264</v>
      </c>
      <c r="AD265" s="135">
        <v>27130</v>
      </c>
      <c r="AE265" s="137">
        <v>26999</v>
      </c>
      <c r="AF265" s="138">
        <v>25097</v>
      </c>
    </row>
    <row r="266" spans="2:32">
      <c r="B266" s="114">
        <v>228</v>
      </c>
      <c r="C266" s="115">
        <v>228</v>
      </c>
      <c r="D266" s="116">
        <v>10</v>
      </c>
      <c r="E266" s="117">
        <v>1</v>
      </c>
      <c r="F266" s="118">
        <v>10</v>
      </c>
      <c r="G266" s="119" t="s">
        <v>485</v>
      </c>
      <c r="H266" s="120">
        <v>1</v>
      </c>
      <c r="I266" s="115">
        <v>10</v>
      </c>
      <c r="J266" s="116" t="s">
        <v>485</v>
      </c>
      <c r="K266" s="121">
        <v>12</v>
      </c>
      <c r="L266" s="108"/>
      <c r="M266" s="122">
        <v>19332</v>
      </c>
      <c r="N266" s="123">
        <v>19914</v>
      </c>
      <c r="O266" s="124">
        <v>19498</v>
      </c>
      <c r="P266" s="123">
        <v>19262</v>
      </c>
      <c r="Q266" s="124">
        <v>21603</v>
      </c>
      <c r="R266" s="123">
        <v>22287</v>
      </c>
      <c r="S266" s="124">
        <v>23143</v>
      </c>
      <c r="T266" s="123">
        <v>23145</v>
      </c>
      <c r="U266" s="124">
        <v>22180</v>
      </c>
      <c r="V266" s="123">
        <v>24104</v>
      </c>
      <c r="W266" s="124">
        <v>23909</v>
      </c>
      <c r="X266" s="123">
        <v>24692</v>
      </c>
      <c r="Y266" s="124">
        <v>25520</v>
      </c>
      <c r="Z266" s="123">
        <v>23028</v>
      </c>
      <c r="AA266" s="124">
        <v>22872</v>
      </c>
      <c r="AB266" s="123">
        <v>26217</v>
      </c>
      <c r="AC266" s="124">
        <v>26045</v>
      </c>
      <c r="AD266" s="123">
        <v>27062</v>
      </c>
      <c r="AE266" s="125">
        <v>26815</v>
      </c>
      <c r="AF266" s="126">
        <v>24519</v>
      </c>
    </row>
    <row r="267" spans="2:32">
      <c r="B267" s="127">
        <v>229</v>
      </c>
      <c r="C267" s="128">
        <v>229</v>
      </c>
      <c r="D267" s="129">
        <v>10</v>
      </c>
      <c r="E267" s="130">
        <v>1</v>
      </c>
      <c r="F267" s="131">
        <v>10</v>
      </c>
      <c r="G267" s="132" t="s">
        <v>485</v>
      </c>
      <c r="H267" s="133">
        <v>1</v>
      </c>
      <c r="I267" s="128">
        <v>10</v>
      </c>
      <c r="J267" s="129" t="s">
        <v>485</v>
      </c>
      <c r="K267" s="134">
        <v>13</v>
      </c>
      <c r="L267" s="108"/>
      <c r="M267" s="81">
        <v>19256</v>
      </c>
      <c r="N267" s="135">
        <v>19827</v>
      </c>
      <c r="O267" s="136">
        <v>19441</v>
      </c>
      <c r="P267" s="135">
        <v>19276</v>
      </c>
      <c r="Q267" s="136">
        <v>21532</v>
      </c>
      <c r="R267" s="135">
        <v>22232</v>
      </c>
      <c r="S267" s="136">
        <v>22970</v>
      </c>
      <c r="T267" s="135">
        <v>23042</v>
      </c>
      <c r="U267" s="136">
        <v>22084</v>
      </c>
      <c r="V267" s="135">
        <v>23992</v>
      </c>
      <c r="W267" s="136">
        <v>23799</v>
      </c>
      <c r="X267" s="135">
        <v>24636</v>
      </c>
      <c r="Y267" s="136">
        <v>25266</v>
      </c>
      <c r="Z267" s="135">
        <v>22759</v>
      </c>
      <c r="AA267" s="136">
        <v>22553</v>
      </c>
      <c r="AB267" s="135">
        <v>26067</v>
      </c>
      <c r="AC267" s="136">
        <v>25899</v>
      </c>
      <c r="AD267" s="135">
        <v>26753</v>
      </c>
      <c r="AE267" s="137">
        <v>26656</v>
      </c>
      <c r="AF267" s="138">
        <v>24229</v>
      </c>
    </row>
    <row r="268" spans="2:32">
      <c r="B268" s="114">
        <v>230</v>
      </c>
      <c r="C268" s="115">
        <v>230</v>
      </c>
      <c r="D268" s="116">
        <v>10</v>
      </c>
      <c r="E268" s="117">
        <v>1</v>
      </c>
      <c r="F268" s="118">
        <v>10</v>
      </c>
      <c r="G268" s="119" t="s">
        <v>485</v>
      </c>
      <c r="H268" s="120">
        <v>1</v>
      </c>
      <c r="I268" s="115">
        <v>10</v>
      </c>
      <c r="J268" s="116" t="s">
        <v>485</v>
      </c>
      <c r="K268" s="121">
        <v>14</v>
      </c>
      <c r="L268" s="108"/>
      <c r="M268" s="122">
        <v>19333</v>
      </c>
      <c r="N268" s="123">
        <v>19744</v>
      </c>
      <c r="O268" s="124">
        <v>19274</v>
      </c>
      <c r="P268" s="123">
        <v>19223</v>
      </c>
      <c r="Q268" s="124">
        <v>21568</v>
      </c>
      <c r="R268" s="123">
        <v>22347</v>
      </c>
      <c r="S268" s="124">
        <v>22949</v>
      </c>
      <c r="T268" s="123">
        <v>22977</v>
      </c>
      <c r="U268" s="124">
        <v>21937</v>
      </c>
      <c r="V268" s="123">
        <v>24026</v>
      </c>
      <c r="W268" s="124">
        <v>23595</v>
      </c>
      <c r="X268" s="123">
        <v>24758</v>
      </c>
      <c r="Y268" s="124">
        <v>25182</v>
      </c>
      <c r="Z268" s="123">
        <v>22323</v>
      </c>
      <c r="AA268" s="124">
        <v>22233</v>
      </c>
      <c r="AB268" s="123">
        <v>26043</v>
      </c>
      <c r="AC268" s="124">
        <v>25613</v>
      </c>
      <c r="AD268" s="123">
        <v>26618</v>
      </c>
      <c r="AE268" s="125">
        <v>26512</v>
      </c>
      <c r="AF268" s="126">
        <v>23757</v>
      </c>
    </row>
    <row r="269" spans="2:32">
      <c r="B269" s="127">
        <v>231</v>
      </c>
      <c r="C269" s="128">
        <v>231</v>
      </c>
      <c r="D269" s="129">
        <v>10</v>
      </c>
      <c r="E269" s="130">
        <v>1</v>
      </c>
      <c r="F269" s="131">
        <v>10</v>
      </c>
      <c r="G269" s="132" t="s">
        <v>485</v>
      </c>
      <c r="H269" s="133">
        <v>1</v>
      </c>
      <c r="I269" s="128">
        <v>10</v>
      </c>
      <c r="J269" s="129" t="s">
        <v>485</v>
      </c>
      <c r="K269" s="134">
        <v>15</v>
      </c>
      <c r="L269" s="108"/>
      <c r="M269" s="81">
        <v>19211</v>
      </c>
      <c r="N269" s="135">
        <v>19475</v>
      </c>
      <c r="O269" s="136">
        <v>19139</v>
      </c>
      <c r="P269" s="135">
        <v>19114</v>
      </c>
      <c r="Q269" s="136">
        <v>21307</v>
      </c>
      <c r="R269" s="135">
        <v>22129</v>
      </c>
      <c r="S269" s="136">
        <v>22638</v>
      </c>
      <c r="T269" s="135">
        <v>22532</v>
      </c>
      <c r="U269" s="136">
        <v>21635</v>
      </c>
      <c r="V269" s="135">
        <v>23623</v>
      </c>
      <c r="W269" s="136">
        <v>23196</v>
      </c>
      <c r="X269" s="135">
        <v>24448</v>
      </c>
      <c r="Y269" s="136">
        <v>24725</v>
      </c>
      <c r="Z269" s="135">
        <v>22296</v>
      </c>
      <c r="AA269" s="136">
        <v>22211</v>
      </c>
      <c r="AB269" s="135">
        <v>25598</v>
      </c>
      <c r="AC269" s="136">
        <v>25155</v>
      </c>
      <c r="AD269" s="135">
        <v>26095</v>
      </c>
      <c r="AE269" s="137">
        <v>25938</v>
      </c>
      <c r="AF269" s="138">
        <v>23709</v>
      </c>
    </row>
    <row r="270" spans="2:32">
      <c r="B270" s="114">
        <v>232</v>
      </c>
      <c r="C270" s="115">
        <v>232</v>
      </c>
      <c r="D270" s="116">
        <v>10</v>
      </c>
      <c r="E270" s="117">
        <v>1</v>
      </c>
      <c r="F270" s="118">
        <v>10</v>
      </c>
      <c r="G270" s="119" t="s">
        <v>485</v>
      </c>
      <c r="H270" s="120">
        <v>1</v>
      </c>
      <c r="I270" s="115">
        <v>10</v>
      </c>
      <c r="J270" s="116" t="s">
        <v>485</v>
      </c>
      <c r="K270" s="121">
        <v>16</v>
      </c>
      <c r="L270" s="108"/>
      <c r="M270" s="122">
        <v>19209</v>
      </c>
      <c r="N270" s="123">
        <v>19339</v>
      </c>
      <c r="O270" s="124">
        <v>19234</v>
      </c>
      <c r="P270" s="123">
        <v>19295</v>
      </c>
      <c r="Q270" s="124">
        <v>21196</v>
      </c>
      <c r="R270" s="123">
        <v>21971</v>
      </c>
      <c r="S270" s="124">
        <v>22284</v>
      </c>
      <c r="T270" s="123">
        <v>22097</v>
      </c>
      <c r="U270" s="124">
        <v>21457</v>
      </c>
      <c r="V270" s="123">
        <v>23296</v>
      </c>
      <c r="W270" s="124">
        <v>23274</v>
      </c>
      <c r="X270" s="123">
        <v>24088</v>
      </c>
      <c r="Y270" s="124">
        <v>24120</v>
      </c>
      <c r="Z270" s="123">
        <v>22640</v>
      </c>
      <c r="AA270" s="124">
        <v>22629</v>
      </c>
      <c r="AB270" s="123">
        <v>25259</v>
      </c>
      <c r="AC270" s="124">
        <v>25248</v>
      </c>
      <c r="AD270" s="123">
        <v>25373</v>
      </c>
      <c r="AE270" s="125">
        <v>25261</v>
      </c>
      <c r="AF270" s="126">
        <v>24004</v>
      </c>
    </row>
    <row r="271" spans="2:32">
      <c r="B271" s="127">
        <v>233</v>
      </c>
      <c r="C271" s="128">
        <v>233</v>
      </c>
      <c r="D271" s="129">
        <v>10</v>
      </c>
      <c r="E271" s="130">
        <v>1</v>
      </c>
      <c r="F271" s="131">
        <v>10</v>
      </c>
      <c r="G271" s="132" t="s">
        <v>485</v>
      </c>
      <c r="H271" s="133">
        <v>1</v>
      </c>
      <c r="I271" s="128">
        <v>10</v>
      </c>
      <c r="J271" s="129" t="s">
        <v>485</v>
      </c>
      <c r="K271" s="134">
        <v>17</v>
      </c>
      <c r="L271" s="108"/>
      <c r="M271" s="81">
        <v>19857</v>
      </c>
      <c r="N271" s="135">
        <v>19811</v>
      </c>
      <c r="O271" s="136">
        <v>19903</v>
      </c>
      <c r="P271" s="135">
        <v>20209</v>
      </c>
      <c r="Q271" s="136">
        <v>21590</v>
      </c>
      <c r="R271" s="135">
        <v>22503</v>
      </c>
      <c r="S271" s="136">
        <v>22703</v>
      </c>
      <c r="T271" s="135">
        <v>22338</v>
      </c>
      <c r="U271" s="136">
        <v>22000</v>
      </c>
      <c r="V271" s="135">
        <v>23664</v>
      </c>
      <c r="W271" s="136">
        <v>23651</v>
      </c>
      <c r="X271" s="135">
        <v>24563</v>
      </c>
      <c r="Y271" s="136">
        <v>24248</v>
      </c>
      <c r="Z271" s="135">
        <v>23540</v>
      </c>
      <c r="AA271" s="136">
        <v>23799</v>
      </c>
      <c r="AB271" s="135">
        <v>25606</v>
      </c>
      <c r="AC271" s="136">
        <v>25664</v>
      </c>
      <c r="AD271" s="135">
        <v>25231</v>
      </c>
      <c r="AE271" s="137">
        <v>25585</v>
      </c>
      <c r="AF271" s="138">
        <v>24920</v>
      </c>
    </row>
    <row r="272" spans="2:32">
      <c r="B272" s="114">
        <v>234</v>
      </c>
      <c r="C272" s="115">
        <v>234</v>
      </c>
      <c r="D272" s="116">
        <v>10</v>
      </c>
      <c r="E272" s="117">
        <v>1</v>
      </c>
      <c r="F272" s="118">
        <v>10</v>
      </c>
      <c r="G272" s="119" t="s">
        <v>485</v>
      </c>
      <c r="H272" s="120">
        <v>1</v>
      </c>
      <c r="I272" s="115">
        <v>10</v>
      </c>
      <c r="J272" s="116" t="s">
        <v>485</v>
      </c>
      <c r="K272" s="121">
        <v>18</v>
      </c>
      <c r="L272" s="108"/>
      <c r="M272" s="122">
        <v>20702</v>
      </c>
      <c r="N272" s="123">
        <v>20688</v>
      </c>
      <c r="O272" s="124">
        <v>20964</v>
      </c>
      <c r="P272" s="123">
        <v>21382</v>
      </c>
      <c r="Q272" s="124">
        <v>22510</v>
      </c>
      <c r="R272" s="123">
        <v>23287</v>
      </c>
      <c r="S272" s="124">
        <v>23838</v>
      </c>
      <c r="T272" s="123">
        <v>23235</v>
      </c>
      <c r="U272" s="124">
        <v>23075</v>
      </c>
      <c r="V272" s="123">
        <v>24505</v>
      </c>
      <c r="W272" s="124">
        <v>24198</v>
      </c>
      <c r="X272" s="123">
        <v>25392</v>
      </c>
      <c r="Y272" s="124">
        <v>25434</v>
      </c>
      <c r="Z272" s="123">
        <v>24857</v>
      </c>
      <c r="AA272" s="124">
        <v>25481</v>
      </c>
      <c r="AB272" s="123">
        <v>26646</v>
      </c>
      <c r="AC272" s="124">
        <v>26177</v>
      </c>
      <c r="AD272" s="123">
        <v>26260</v>
      </c>
      <c r="AE272" s="125">
        <v>26761</v>
      </c>
      <c r="AF272" s="126">
        <v>26324</v>
      </c>
    </row>
    <row r="273" spans="2:32">
      <c r="B273" s="127">
        <v>235</v>
      </c>
      <c r="C273" s="128">
        <v>235</v>
      </c>
      <c r="D273" s="129">
        <v>10</v>
      </c>
      <c r="E273" s="130">
        <v>1</v>
      </c>
      <c r="F273" s="131">
        <v>10</v>
      </c>
      <c r="G273" s="132" t="s">
        <v>485</v>
      </c>
      <c r="H273" s="133">
        <v>1</v>
      </c>
      <c r="I273" s="128">
        <v>10</v>
      </c>
      <c r="J273" s="129" t="s">
        <v>485</v>
      </c>
      <c r="K273" s="134">
        <v>19</v>
      </c>
      <c r="L273" s="108"/>
      <c r="M273" s="81">
        <v>20565</v>
      </c>
      <c r="N273" s="135">
        <v>20450</v>
      </c>
      <c r="O273" s="136">
        <v>20717</v>
      </c>
      <c r="P273" s="135">
        <v>21404</v>
      </c>
      <c r="Q273" s="136">
        <v>22498</v>
      </c>
      <c r="R273" s="135">
        <v>23227</v>
      </c>
      <c r="S273" s="136">
        <v>24078</v>
      </c>
      <c r="T273" s="135">
        <v>23246</v>
      </c>
      <c r="U273" s="136">
        <v>22934</v>
      </c>
      <c r="V273" s="135">
        <v>24599</v>
      </c>
      <c r="W273" s="136">
        <v>24251</v>
      </c>
      <c r="X273" s="135">
        <v>25608</v>
      </c>
      <c r="Y273" s="136">
        <v>25941</v>
      </c>
      <c r="Z273" s="135">
        <v>25148</v>
      </c>
      <c r="AA273" s="136">
        <v>25863</v>
      </c>
      <c r="AB273" s="135">
        <v>27049</v>
      </c>
      <c r="AC273" s="136">
        <v>26555</v>
      </c>
      <c r="AD273" s="135">
        <v>26809</v>
      </c>
      <c r="AE273" s="137">
        <v>27399</v>
      </c>
      <c r="AF273" s="138">
        <v>26774</v>
      </c>
    </row>
    <row r="274" spans="2:32">
      <c r="B274" s="114">
        <v>236</v>
      </c>
      <c r="C274" s="115">
        <v>236</v>
      </c>
      <c r="D274" s="116">
        <v>10</v>
      </c>
      <c r="E274" s="117">
        <v>1</v>
      </c>
      <c r="F274" s="118">
        <v>10</v>
      </c>
      <c r="G274" s="119" t="s">
        <v>485</v>
      </c>
      <c r="H274" s="120">
        <v>1</v>
      </c>
      <c r="I274" s="115">
        <v>10</v>
      </c>
      <c r="J274" s="116" t="s">
        <v>485</v>
      </c>
      <c r="K274" s="121">
        <v>20</v>
      </c>
      <c r="L274" s="108"/>
      <c r="M274" s="122">
        <v>20276</v>
      </c>
      <c r="N274" s="123">
        <v>20206</v>
      </c>
      <c r="O274" s="124">
        <v>20144</v>
      </c>
      <c r="P274" s="123">
        <v>21114</v>
      </c>
      <c r="Q274" s="124">
        <v>22238</v>
      </c>
      <c r="R274" s="123">
        <v>23097</v>
      </c>
      <c r="S274" s="124">
        <v>24069</v>
      </c>
      <c r="T274" s="123">
        <v>23230</v>
      </c>
      <c r="U274" s="124">
        <v>22651</v>
      </c>
      <c r="V274" s="123">
        <v>24520</v>
      </c>
      <c r="W274" s="124">
        <v>24463</v>
      </c>
      <c r="X274" s="123">
        <v>26053</v>
      </c>
      <c r="Y274" s="124">
        <v>26393</v>
      </c>
      <c r="Z274" s="123">
        <v>25296</v>
      </c>
      <c r="AA274" s="124">
        <v>26110</v>
      </c>
      <c r="AB274" s="123">
        <v>27244</v>
      </c>
      <c r="AC274" s="124">
        <v>27168</v>
      </c>
      <c r="AD274" s="123">
        <v>27555</v>
      </c>
      <c r="AE274" s="125">
        <v>28157</v>
      </c>
      <c r="AF274" s="126">
        <v>27100</v>
      </c>
    </row>
    <row r="275" spans="2:32">
      <c r="B275" s="127">
        <v>237</v>
      </c>
      <c r="C275" s="128">
        <v>237</v>
      </c>
      <c r="D275" s="129">
        <v>10</v>
      </c>
      <c r="E275" s="130">
        <v>1</v>
      </c>
      <c r="F275" s="131">
        <v>10</v>
      </c>
      <c r="G275" s="132" t="s">
        <v>485</v>
      </c>
      <c r="H275" s="133">
        <v>1</v>
      </c>
      <c r="I275" s="128">
        <v>10</v>
      </c>
      <c r="J275" s="129" t="s">
        <v>485</v>
      </c>
      <c r="K275" s="134">
        <v>21</v>
      </c>
      <c r="L275" s="108"/>
      <c r="M275" s="81">
        <v>19890</v>
      </c>
      <c r="N275" s="135">
        <v>19855</v>
      </c>
      <c r="O275" s="136">
        <v>19823</v>
      </c>
      <c r="P275" s="135">
        <v>20780</v>
      </c>
      <c r="Q275" s="136">
        <v>21916</v>
      </c>
      <c r="R275" s="135">
        <v>22860</v>
      </c>
      <c r="S275" s="136">
        <v>24050</v>
      </c>
      <c r="T275" s="135">
        <v>23131</v>
      </c>
      <c r="U275" s="136">
        <v>22648</v>
      </c>
      <c r="V275" s="135">
        <v>24470</v>
      </c>
      <c r="W275" s="136">
        <v>24681</v>
      </c>
      <c r="X275" s="135">
        <v>26355</v>
      </c>
      <c r="Y275" s="136">
        <v>27026</v>
      </c>
      <c r="Z275" s="135">
        <v>25778</v>
      </c>
      <c r="AA275" s="136">
        <v>26429</v>
      </c>
      <c r="AB275" s="135">
        <v>27585</v>
      </c>
      <c r="AC275" s="136">
        <v>27845</v>
      </c>
      <c r="AD275" s="135">
        <v>28580</v>
      </c>
      <c r="AE275" s="137">
        <v>28916</v>
      </c>
      <c r="AF275" s="138">
        <v>27841</v>
      </c>
    </row>
    <row r="276" spans="2:32">
      <c r="B276" s="114">
        <v>238</v>
      </c>
      <c r="C276" s="115">
        <v>238</v>
      </c>
      <c r="D276" s="116">
        <v>10</v>
      </c>
      <c r="E276" s="117">
        <v>1</v>
      </c>
      <c r="F276" s="118">
        <v>10</v>
      </c>
      <c r="G276" s="119" t="s">
        <v>485</v>
      </c>
      <c r="H276" s="120">
        <v>1</v>
      </c>
      <c r="I276" s="115">
        <v>10</v>
      </c>
      <c r="J276" s="116" t="s">
        <v>485</v>
      </c>
      <c r="K276" s="121">
        <v>22</v>
      </c>
      <c r="L276" s="108"/>
      <c r="M276" s="122">
        <v>19246</v>
      </c>
      <c r="N276" s="123">
        <v>19285</v>
      </c>
      <c r="O276" s="124">
        <v>19274</v>
      </c>
      <c r="P276" s="123">
        <v>20159</v>
      </c>
      <c r="Q276" s="124">
        <v>21222</v>
      </c>
      <c r="R276" s="123">
        <v>22386</v>
      </c>
      <c r="S276" s="124">
        <v>23377</v>
      </c>
      <c r="T276" s="123">
        <v>22715</v>
      </c>
      <c r="U276" s="124">
        <v>22318</v>
      </c>
      <c r="V276" s="123">
        <v>23969</v>
      </c>
      <c r="W276" s="124">
        <v>24455</v>
      </c>
      <c r="X276" s="123">
        <v>26256</v>
      </c>
      <c r="Y276" s="124">
        <v>26973</v>
      </c>
      <c r="Z276" s="123">
        <v>25734</v>
      </c>
      <c r="AA276" s="124">
        <v>26231</v>
      </c>
      <c r="AB276" s="123">
        <v>27315</v>
      </c>
      <c r="AC276" s="124">
        <v>27889</v>
      </c>
      <c r="AD276" s="123">
        <v>28979</v>
      </c>
      <c r="AE276" s="125">
        <v>28994</v>
      </c>
      <c r="AF276" s="126">
        <v>27956</v>
      </c>
    </row>
    <row r="277" spans="2:32">
      <c r="B277" s="127">
        <v>239</v>
      </c>
      <c r="C277" s="128">
        <v>239</v>
      </c>
      <c r="D277" s="129">
        <v>10</v>
      </c>
      <c r="E277" s="130">
        <v>1</v>
      </c>
      <c r="F277" s="131">
        <v>10</v>
      </c>
      <c r="G277" s="132" t="s">
        <v>485</v>
      </c>
      <c r="H277" s="133">
        <v>1</v>
      </c>
      <c r="I277" s="128">
        <v>10</v>
      </c>
      <c r="J277" s="129" t="s">
        <v>485</v>
      </c>
      <c r="K277" s="134">
        <v>23</v>
      </c>
      <c r="L277" s="108"/>
      <c r="M277" s="81">
        <v>18324</v>
      </c>
      <c r="N277" s="135">
        <v>18435</v>
      </c>
      <c r="O277" s="136">
        <v>18538</v>
      </c>
      <c r="P277" s="135">
        <v>19404</v>
      </c>
      <c r="Q277" s="136">
        <v>20271</v>
      </c>
      <c r="R277" s="135">
        <v>21638</v>
      </c>
      <c r="S277" s="136">
        <v>22409</v>
      </c>
      <c r="T277" s="135">
        <v>22050</v>
      </c>
      <c r="U277" s="136">
        <v>21777</v>
      </c>
      <c r="V277" s="135">
        <v>23211</v>
      </c>
      <c r="W277" s="136">
        <v>23831</v>
      </c>
      <c r="X277" s="135">
        <v>25748</v>
      </c>
      <c r="Y277" s="136">
        <v>26447</v>
      </c>
      <c r="Z277" s="135">
        <v>25350</v>
      </c>
      <c r="AA277" s="136">
        <v>25784</v>
      </c>
      <c r="AB277" s="135">
        <v>26689</v>
      </c>
      <c r="AC277" s="136">
        <v>27444</v>
      </c>
      <c r="AD277" s="135">
        <v>28772</v>
      </c>
      <c r="AE277" s="137">
        <v>28657</v>
      </c>
      <c r="AF277" s="138">
        <v>27652</v>
      </c>
    </row>
    <row r="278" spans="2:32">
      <c r="B278" s="114">
        <v>240</v>
      </c>
      <c r="C278" s="115">
        <v>240</v>
      </c>
      <c r="D278" s="116">
        <v>10</v>
      </c>
      <c r="E278" s="117">
        <v>1</v>
      </c>
      <c r="F278" s="118">
        <v>10</v>
      </c>
      <c r="G278" s="119" t="s">
        <v>485</v>
      </c>
      <c r="H278" s="120">
        <v>1</v>
      </c>
      <c r="I278" s="115">
        <v>10</v>
      </c>
      <c r="J278" s="116" t="s">
        <v>485</v>
      </c>
      <c r="K278" s="121">
        <v>24</v>
      </c>
      <c r="L278" s="108"/>
      <c r="M278" s="122">
        <v>17304</v>
      </c>
      <c r="N278" s="123">
        <v>17446</v>
      </c>
      <c r="O278" s="124">
        <v>17746</v>
      </c>
      <c r="P278" s="123">
        <v>18655</v>
      </c>
      <c r="Q278" s="124">
        <v>19375</v>
      </c>
      <c r="R278" s="123">
        <v>20834</v>
      </c>
      <c r="S278" s="124">
        <v>21462</v>
      </c>
      <c r="T278" s="123">
        <v>21324</v>
      </c>
      <c r="U278" s="124">
        <v>21263</v>
      </c>
      <c r="V278" s="123">
        <v>22535</v>
      </c>
      <c r="W278" s="124">
        <v>23201</v>
      </c>
      <c r="X278" s="123">
        <v>25162</v>
      </c>
      <c r="Y278" s="124">
        <v>25769</v>
      </c>
      <c r="Z278" s="123">
        <v>24927</v>
      </c>
      <c r="AA278" s="124">
        <v>25381</v>
      </c>
      <c r="AB278" s="123">
        <v>26087</v>
      </c>
      <c r="AC278" s="124">
        <v>26862</v>
      </c>
      <c r="AD278" s="123">
        <v>28227</v>
      </c>
      <c r="AE278" s="125">
        <v>28150</v>
      </c>
      <c r="AF278" s="126">
        <v>27285</v>
      </c>
    </row>
    <row r="279" spans="2:32">
      <c r="B279" s="127">
        <v>241</v>
      </c>
      <c r="C279" s="128">
        <v>241</v>
      </c>
      <c r="D279" s="129">
        <v>11</v>
      </c>
      <c r="E279" s="130">
        <v>1</v>
      </c>
      <c r="F279" s="131">
        <v>11</v>
      </c>
      <c r="G279" s="132" t="s">
        <v>485</v>
      </c>
      <c r="H279" s="133">
        <v>1</v>
      </c>
      <c r="I279" s="128">
        <v>11</v>
      </c>
      <c r="J279" s="129" t="s">
        <v>485</v>
      </c>
      <c r="K279" s="134">
        <v>1</v>
      </c>
      <c r="L279" s="108"/>
      <c r="M279" s="81">
        <v>16100</v>
      </c>
      <c r="N279" s="135">
        <v>16965</v>
      </c>
      <c r="O279" s="136">
        <v>16894</v>
      </c>
      <c r="P279" s="135">
        <v>17748</v>
      </c>
      <c r="Q279" s="136">
        <v>18482</v>
      </c>
      <c r="R279" s="135">
        <v>19672</v>
      </c>
      <c r="S279" s="136">
        <v>20533</v>
      </c>
      <c r="T279" s="135">
        <v>20751</v>
      </c>
      <c r="U279" s="136">
        <v>20174</v>
      </c>
      <c r="V279" s="135">
        <v>21980</v>
      </c>
      <c r="W279" s="136">
        <v>22594</v>
      </c>
      <c r="X279" s="135">
        <v>24198</v>
      </c>
      <c r="Y279" s="136">
        <v>25089</v>
      </c>
      <c r="Z279" s="135">
        <v>23427</v>
      </c>
      <c r="AA279" s="136">
        <v>24480</v>
      </c>
      <c r="AB279" s="135">
        <v>25958</v>
      </c>
      <c r="AC279" s="136">
        <v>26464</v>
      </c>
      <c r="AD279" s="135">
        <v>27753</v>
      </c>
      <c r="AE279" s="137">
        <v>27283</v>
      </c>
      <c r="AF279" s="138">
        <v>25529</v>
      </c>
    </row>
    <row r="280" spans="2:32">
      <c r="B280" s="114">
        <v>242</v>
      </c>
      <c r="C280" s="115">
        <v>242</v>
      </c>
      <c r="D280" s="116">
        <v>11</v>
      </c>
      <c r="E280" s="117">
        <v>1</v>
      </c>
      <c r="F280" s="118">
        <v>11</v>
      </c>
      <c r="G280" s="119" t="s">
        <v>485</v>
      </c>
      <c r="H280" s="120">
        <v>1</v>
      </c>
      <c r="I280" s="115">
        <v>11</v>
      </c>
      <c r="J280" s="116" t="s">
        <v>485</v>
      </c>
      <c r="K280" s="121">
        <v>2</v>
      </c>
      <c r="L280" s="108"/>
      <c r="M280" s="122">
        <v>15764</v>
      </c>
      <c r="N280" s="123">
        <v>16493</v>
      </c>
      <c r="O280" s="124">
        <v>16484</v>
      </c>
      <c r="P280" s="123">
        <v>17453</v>
      </c>
      <c r="Q280" s="124">
        <v>18127</v>
      </c>
      <c r="R280" s="123">
        <v>19348</v>
      </c>
      <c r="S280" s="124">
        <v>20169</v>
      </c>
      <c r="T280" s="123">
        <v>20338</v>
      </c>
      <c r="U280" s="124">
        <v>19858</v>
      </c>
      <c r="V280" s="123">
        <v>21660</v>
      </c>
      <c r="W280" s="124">
        <v>22233</v>
      </c>
      <c r="X280" s="123">
        <v>23805</v>
      </c>
      <c r="Y280" s="124">
        <v>24654</v>
      </c>
      <c r="Z280" s="123">
        <v>23047</v>
      </c>
      <c r="AA280" s="124">
        <v>24147</v>
      </c>
      <c r="AB280" s="123">
        <v>25535</v>
      </c>
      <c r="AC280" s="124">
        <v>25985</v>
      </c>
      <c r="AD280" s="123">
        <v>27238</v>
      </c>
      <c r="AE280" s="125">
        <v>26708</v>
      </c>
      <c r="AF280" s="126">
        <v>25104</v>
      </c>
    </row>
    <row r="281" spans="2:32">
      <c r="B281" s="127">
        <v>243</v>
      </c>
      <c r="C281" s="128">
        <v>243</v>
      </c>
      <c r="D281" s="129">
        <v>11</v>
      </c>
      <c r="E281" s="130">
        <v>1</v>
      </c>
      <c r="F281" s="131">
        <v>11</v>
      </c>
      <c r="G281" s="132" t="s">
        <v>485</v>
      </c>
      <c r="H281" s="133">
        <v>1</v>
      </c>
      <c r="I281" s="128">
        <v>11</v>
      </c>
      <c r="J281" s="129" t="s">
        <v>485</v>
      </c>
      <c r="K281" s="134">
        <v>3</v>
      </c>
      <c r="L281" s="108"/>
      <c r="M281" s="81">
        <v>15592</v>
      </c>
      <c r="N281" s="135">
        <v>16222</v>
      </c>
      <c r="O281" s="136">
        <v>16278</v>
      </c>
      <c r="P281" s="135">
        <v>17372</v>
      </c>
      <c r="Q281" s="136">
        <v>18055</v>
      </c>
      <c r="R281" s="135">
        <v>19262</v>
      </c>
      <c r="S281" s="136">
        <v>20093</v>
      </c>
      <c r="T281" s="135">
        <v>20216</v>
      </c>
      <c r="U281" s="136">
        <v>19810</v>
      </c>
      <c r="V281" s="135">
        <v>21657</v>
      </c>
      <c r="W281" s="136">
        <v>22134</v>
      </c>
      <c r="X281" s="135">
        <v>23677</v>
      </c>
      <c r="Y281" s="136">
        <v>24501</v>
      </c>
      <c r="Z281" s="135">
        <v>23013</v>
      </c>
      <c r="AA281" s="136">
        <v>24155</v>
      </c>
      <c r="AB281" s="135">
        <v>25469</v>
      </c>
      <c r="AC281" s="136">
        <v>25848</v>
      </c>
      <c r="AD281" s="135">
        <v>27000</v>
      </c>
      <c r="AE281" s="137">
        <v>26473</v>
      </c>
      <c r="AF281" s="138">
        <v>25030</v>
      </c>
    </row>
    <row r="282" spans="2:32">
      <c r="B282" s="114">
        <v>244</v>
      </c>
      <c r="C282" s="115">
        <v>244</v>
      </c>
      <c r="D282" s="116">
        <v>11</v>
      </c>
      <c r="E282" s="117">
        <v>1</v>
      </c>
      <c r="F282" s="118">
        <v>11</v>
      </c>
      <c r="G282" s="119" t="s">
        <v>485</v>
      </c>
      <c r="H282" s="120">
        <v>1</v>
      </c>
      <c r="I282" s="115">
        <v>11</v>
      </c>
      <c r="J282" s="116" t="s">
        <v>485</v>
      </c>
      <c r="K282" s="121">
        <v>4</v>
      </c>
      <c r="L282" s="108"/>
      <c r="M282" s="122">
        <v>15568</v>
      </c>
      <c r="N282" s="123">
        <v>16077</v>
      </c>
      <c r="O282" s="124">
        <v>16190</v>
      </c>
      <c r="P282" s="123">
        <v>17319</v>
      </c>
      <c r="Q282" s="124">
        <v>17942</v>
      </c>
      <c r="R282" s="123">
        <v>19151</v>
      </c>
      <c r="S282" s="124">
        <v>19875</v>
      </c>
      <c r="T282" s="123">
        <v>19933</v>
      </c>
      <c r="U282" s="124">
        <v>19606</v>
      </c>
      <c r="V282" s="123">
        <v>21340</v>
      </c>
      <c r="W282" s="124">
        <v>21720</v>
      </c>
      <c r="X282" s="123">
        <v>23199</v>
      </c>
      <c r="Y282" s="124">
        <v>23892</v>
      </c>
      <c r="Z282" s="123">
        <v>22598</v>
      </c>
      <c r="AA282" s="124">
        <v>23736</v>
      </c>
      <c r="AB282" s="123">
        <v>24853</v>
      </c>
      <c r="AC282" s="124">
        <v>25157</v>
      </c>
      <c r="AD282" s="123">
        <v>26164</v>
      </c>
      <c r="AE282" s="125">
        <v>25666</v>
      </c>
      <c r="AF282" s="126">
        <v>24476</v>
      </c>
    </row>
    <row r="283" spans="2:32">
      <c r="B283" s="127">
        <v>245</v>
      </c>
      <c r="C283" s="128">
        <v>245</v>
      </c>
      <c r="D283" s="129">
        <v>11</v>
      </c>
      <c r="E283" s="130">
        <v>1</v>
      </c>
      <c r="F283" s="131">
        <v>11</v>
      </c>
      <c r="G283" s="132" t="s">
        <v>485</v>
      </c>
      <c r="H283" s="133">
        <v>1</v>
      </c>
      <c r="I283" s="128">
        <v>11</v>
      </c>
      <c r="J283" s="129" t="s">
        <v>485</v>
      </c>
      <c r="K283" s="134">
        <v>5</v>
      </c>
      <c r="L283" s="108"/>
      <c r="M283" s="81">
        <v>15724</v>
      </c>
      <c r="N283" s="135">
        <v>16045</v>
      </c>
      <c r="O283" s="136">
        <v>16076</v>
      </c>
      <c r="P283" s="135">
        <v>17533</v>
      </c>
      <c r="Q283" s="136">
        <v>18010</v>
      </c>
      <c r="R283" s="135">
        <v>19134</v>
      </c>
      <c r="S283" s="136">
        <v>19809</v>
      </c>
      <c r="T283" s="135">
        <v>19687</v>
      </c>
      <c r="U283" s="136">
        <v>19281</v>
      </c>
      <c r="V283" s="135">
        <v>21164</v>
      </c>
      <c r="W283" s="136">
        <v>21363</v>
      </c>
      <c r="X283" s="135">
        <v>22723</v>
      </c>
      <c r="Y283" s="136">
        <v>23290</v>
      </c>
      <c r="Z283" s="135">
        <v>22003</v>
      </c>
      <c r="AA283" s="136">
        <v>23424</v>
      </c>
      <c r="AB283" s="135">
        <v>24286</v>
      </c>
      <c r="AC283" s="136">
        <v>24508</v>
      </c>
      <c r="AD283" s="135">
        <v>25298</v>
      </c>
      <c r="AE283" s="137">
        <v>24788</v>
      </c>
      <c r="AF283" s="138">
        <v>23707</v>
      </c>
    </row>
    <row r="284" spans="2:32">
      <c r="B284" s="114">
        <v>246</v>
      </c>
      <c r="C284" s="115">
        <v>246</v>
      </c>
      <c r="D284" s="116">
        <v>11</v>
      </c>
      <c r="E284" s="117">
        <v>1</v>
      </c>
      <c r="F284" s="118">
        <v>11</v>
      </c>
      <c r="G284" s="119" t="s">
        <v>485</v>
      </c>
      <c r="H284" s="120">
        <v>1</v>
      </c>
      <c r="I284" s="115">
        <v>11</v>
      </c>
      <c r="J284" s="116" t="s">
        <v>485</v>
      </c>
      <c r="K284" s="121">
        <v>6</v>
      </c>
      <c r="L284" s="108"/>
      <c r="M284" s="122">
        <v>16250</v>
      </c>
      <c r="N284" s="123">
        <v>16175</v>
      </c>
      <c r="O284" s="124">
        <v>16153</v>
      </c>
      <c r="P284" s="123">
        <v>18101</v>
      </c>
      <c r="Q284" s="124">
        <v>18503</v>
      </c>
      <c r="R284" s="123">
        <v>19486</v>
      </c>
      <c r="S284" s="124">
        <v>20025</v>
      </c>
      <c r="T284" s="123">
        <v>19558</v>
      </c>
      <c r="U284" s="124">
        <v>19043</v>
      </c>
      <c r="V284" s="123">
        <v>21393</v>
      </c>
      <c r="W284" s="124">
        <v>21397</v>
      </c>
      <c r="X284" s="123">
        <v>22507</v>
      </c>
      <c r="Y284" s="124">
        <v>22922</v>
      </c>
      <c r="Z284" s="123">
        <v>21421</v>
      </c>
      <c r="AA284" s="124">
        <v>23346</v>
      </c>
      <c r="AB284" s="123">
        <v>24103</v>
      </c>
      <c r="AC284" s="124">
        <v>24204</v>
      </c>
      <c r="AD284" s="123">
        <v>24663</v>
      </c>
      <c r="AE284" s="125">
        <v>23968</v>
      </c>
      <c r="AF284" s="126">
        <v>22955</v>
      </c>
    </row>
    <row r="285" spans="2:32">
      <c r="B285" s="127">
        <v>247</v>
      </c>
      <c r="C285" s="128">
        <v>247</v>
      </c>
      <c r="D285" s="129">
        <v>11</v>
      </c>
      <c r="E285" s="130">
        <v>1</v>
      </c>
      <c r="F285" s="131">
        <v>11</v>
      </c>
      <c r="G285" s="132" t="s">
        <v>485</v>
      </c>
      <c r="H285" s="133">
        <v>1</v>
      </c>
      <c r="I285" s="128">
        <v>11</v>
      </c>
      <c r="J285" s="129" t="s">
        <v>485</v>
      </c>
      <c r="K285" s="134">
        <v>7</v>
      </c>
      <c r="L285" s="108"/>
      <c r="M285" s="81">
        <v>17380</v>
      </c>
      <c r="N285" s="135">
        <v>16592</v>
      </c>
      <c r="O285" s="136">
        <v>16595</v>
      </c>
      <c r="P285" s="135">
        <v>19313</v>
      </c>
      <c r="Q285" s="136">
        <v>19476</v>
      </c>
      <c r="R285" s="135">
        <v>20545</v>
      </c>
      <c r="S285" s="136">
        <v>20894</v>
      </c>
      <c r="T285" s="135">
        <v>19843</v>
      </c>
      <c r="U285" s="136">
        <v>19249</v>
      </c>
      <c r="V285" s="135">
        <v>21997</v>
      </c>
      <c r="W285" s="136">
        <v>22154</v>
      </c>
      <c r="X285" s="135">
        <v>23128</v>
      </c>
      <c r="Y285" s="136">
        <v>23413</v>
      </c>
      <c r="Z285" s="135">
        <v>21386</v>
      </c>
      <c r="AA285" s="136">
        <v>24153</v>
      </c>
      <c r="AB285" s="135">
        <v>24404</v>
      </c>
      <c r="AC285" s="136">
        <v>24571</v>
      </c>
      <c r="AD285" s="135">
        <v>24974</v>
      </c>
      <c r="AE285" s="137">
        <v>23642</v>
      </c>
      <c r="AF285" s="138">
        <v>22824</v>
      </c>
    </row>
    <row r="286" spans="2:32">
      <c r="B286" s="114">
        <v>248</v>
      </c>
      <c r="C286" s="115">
        <v>248</v>
      </c>
      <c r="D286" s="116">
        <v>11</v>
      </c>
      <c r="E286" s="117">
        <v>1</v>
      </c>
      <c r="F286" s="118">
        <v>11</v>
      </c>
      <c r="G286" s="119" t="s">
        <v>485</v>
      </c>
      <c r="H286" s="120">
        <v>1</v>
      </c>
      <c r="I286" s="115">
        <v>11</v>
      </c>
      <c r="J286" s="116" t="s">
        <v>485</v>
      </c>
      <c r="K286" s="121">
        <v>8</v>
      </c>
      <c r="L286" s="108"/>
      <c r="M286" s="122">
        <v>18843</v>
      </c>
      <c r="N286" s="123">
        <v>17483</v>
      </c>
      <c r="O286" s="124">
        <v>17250</v>
      </c>
      <c r="P286" s="123">
        <v>20740</v>
      </c>
      <c r="Q286" s="124">
        <v>20687</v>
      </c>
      <c r="R286" s="123">
        <v>22056</v>
      </c>
      <c r="S286" s="124">
        <v>22253</v>
      </c>
      <c r="T286" s="123">
        <v>20690</v>
      </c>
      <c r="U286" s="124">
        <v>19920</v>
      </c>
      <c r="V286" s="123">
        <v>22984</v>
      </c>
      <c r="W286" s="124">
        <v>23374</v>
      </c>
      <c r="X286" s="123">
        <v>24526</v>
      </c>
      <c r="Y286" s="124">
        <v>24575</v>
      </c>
      <c r="Z286" s="123">
        <v>21892</v>
      </c>
      <c r="AA286" s="124">
        <v>25516</v>
      </c>
      <c r="AB286" s="123">
        <v>25135</v>
      </c>
      <c r="AC286" s="124">
        <v>25505</v>
      </c>
      <c r="AD286" s="123">
        <v>26039</v>
      </c>
      <c r="AE286" s="125">
        <v>24162</v>
      </c>
      <c r="AF286" s="126">
        <v>23298</v>
      </c>
    </row>
    <row r="287" spans="2:32">
      <c r="B287" s="127">
        <v>249</v>
      </c>
      <c r="C287" s="128">
        <v>249</v>
      </c>
      <c r="D287" s="129">
        <v>11</v>
      </c>
      <c r="E287" s="130">
        <v>1</v>
      </c>
      <c r="F287" s="131">
        <v>11</v>
      </c>
      <c r="G287" s="132" t="s">
        <v>485</v>
      </c>
      <c r="H287" s="133">
        <v>1</v>
      </c>
      <c r="I287" s="128">
        <v>11</v>
      </c>
      <c r="J287" s="129" t="s">
        <v>485</v>
      </c>
      <c r="K287" s="134">
        <v>9</v>
      </c>
      <c r="L287" s="108"/>
      <c r="M287" s="81">
        <v>19197</v>
      </c>
      <c r="N287" s="135">
        <v>18214</v>
      </c>
      <c r="O287" s="136">
        <v>17914</v>
      </c>
      <c r="P287" s="135">
        <v>21080</v>
      </c>
      <c r="Q287" s="136">
        <v>20970</v>
      </c>
      <c r="R287" s="135">
        <v>22419</v>
      </c>
      <c r="S287" s="136">
        <v>22689</v>
      </c>
      <c r="T287" s="135">
        <v>21424</v>
      </c>
      <c r="U287" s="136">
        <v>20645</v>
      </c>
      <c r="V287" s="135">
        <v>23266</v>
      </c>
      <c r="W287" s="136">
        <v>23585</v>
      </c>
      <c r="X287" s="135">
        <v>24864</v>
      </c>
      <c r="Y287" s="136">
        <v>24930</v>
      </c>
      <c r="Z287" s="135">
        <v>22457</v>
      </c>
      <c r="AA287" s="136">
        <v>25837</v>
      </c>
      <c r="AB287" s="135">
        <v>25285</v>
      </c>
      <c r="AC287" s="136">
        <v>25571</v>
      </c>
      <c r="AD287" s="135">
        <v>26363</v>
      </c>
      <c r="AE287" s="137">
        <v>24713</v>
      </c>
      <c r="AF287" s="138">
        <v>23839</v>
      </c>
    </row>
    <row r="288" spans="2:32">
      <c r="B288" s="114">
        <v>250</v>
      </c>
      <c r="C288" s="115">
        <v>250</v>
      </c>
      <c r="D288" s="116">
        <v>11</v>
      </c>
      <c r="E288" s="117">
        <v>1</v>
      </c>
      <c r="F288" s="118">
        <v>11</v>
      </c>
      <c r="G288" s="119" t="s">
        <v>485</v>
      </c>
      <c r="H288" s="120">
        <v>1</v>
      </c>
      <c r="I288" s="115">
        <v>11</v>
      </c>
      <c r="J288" s="116" t="s">
        <v>485</v>
      </c>
      <c r="K288" s="121">
        <v>10</v>
      </c>
      <c r="L288" s="108"/>
      <c r="M288" s="122">
        <v>19270</v>
      </c>
      <c r="N288" s="123">
        <v>18683</v>
      </c>
      <c r="O288" s="124">
        <v>18468</v>
      </c>
      <c r="P288" s="123">
        <v>21132</v>
      </c>
      <c r="Q288" s="124">
        <v>21125</v>
      </c>
      <c r="R288" s="123">
        <v>22501</v>
      </c>
      <c r="S288" s="124">
        <v>22785</v>
      </c>
      <c r="T288" s="123">
        <v>21910</v>
      </c>
      <c r="U288" s="124">
        <v>21240</v>
      </c>
      <c r="V288" s="123">
        <v>23566</v>
      </c>
      <c r="W288" s="124">
        <v>23763</v>
      </c>
      <c r="X288" s="123">
        <v>25036</v>
      </c>
      <c r="Y288" s="124">
        <v>25101</v>
      </c>
      <c r="Z288" s="123">
        <v>23015</v>
      </c>
      <c r="AA288" s="124">
        <v>25989</v>
      </c>
      <c r="AB288" s="123">
        <v>25670</v>
      </c>
      <c r="AC288" s="124">
        <v>25727</v>
      </c>
      <c r="AD288" s="123">
        <v>26567</v>
      </c>
      <c r="AE288" s="125">
        <v>25223</v>
      </c>
      <c r="AF288" s="126">
        <v>24435</v>
      </c>
    </row>
    <row r="289" spans="2:32">
      <c r="B289" s="127">
        <v>251</v>
      </c>
      <c r="C289" s="128">
        <v>251</v>
      </c>
      <c r="D289" s="129">
        <v>11</v>
      </c>
      <c r="E289" s="130">
        <v>1</v>
      </c>
      <c r="F289" s="131">
        <v>11</v>
      </c>
      <c r="G289" s="132" t="s">
        <v>485</v>
      </c>
      <c r="H289" s="133">
        <v>1</v>
      </c>
      <c r="I289" s="128">
        <v>11</v>
      </c>
      <c r="J289" s="129" t="s">
        <v>485</v>
      </c>
      <c r="K289" s="134">
        <v>11</v>
      </c>
      <c r="L289" s="108"/>
      <c r="M289" s="81">
        <v>19482</v>
      </c>
      <c r="N289" s="135">
        <v>18874</v>
      </c>
      <c r="O289" s="136">
        <v>18889</v>
      </c>
      <c r="P289" s="135">
        <v>21312</v>
      </c>
      <c r="Q289" s="136">
        <v>21349</v>
      </c>
      <c r="R289" s="135">
        <v>22733</v>
      </c>
      <c r="S289" s="136">
        <v>23028</v>
      </c>
      <c r="T289" s="135">
        <v>22119</v>
      </c>
      <c r="U289" s="136">
        <v>21688</v>
      </c>
      <c r="V289" s="135">
        <v>23926</v>
      </c>
      <c r="W289" s="136">
        <v>23954</v>
      </c>
      <c r="X289" s="135">
        <v>25325</v>
      </c>
      <c r="Y289" s="136">
        <v>25418</v>
      </c>
      <c r="Z289" s="135">
        <v>22990</v>
      </c>
      <c r="AA289" s="136">
        <v>26228</v>
      </c>
      <c r="AB289" s="135">
        <v>26106</v>
      </c>
      <c r="AC289" s="136">
        <v>25461</v>
      </c>
      <c r="AD289" s="135">
        <v>26921</v>
      </c>
      <c r="AE289" s="137">
        <v>25039</v>
      </c>
      <c r="AF289" s="138">
        <v>24440</v>
      </c>
    </row>
    <row r="290" spans="2:32">
      <c r="B290" s="114">
        <v>252</v>
      </c>
      <c r="C290" s="115">
        <v>252</v>
      </c>
      <c r="D290" s="116">
        <v>11</v>
      </c>
      <c r="E290" s="117">
        <v>1</v>
      </c>
      <c r="F290" s="118">
        <v>11</v>
      </c>
      <c r="G290" s="119" t="s">
        <v>485</v>
      </c>
      <c r="H290" s="120">
        <v>1</v>
      </c>
      <c r="I290" s="115">
        <v>11</v>
      </c>
      <c r="J290" s="116" t="s">
        <v>485</v>
      </c>
      <c r="K290" s="121">
        <v>12</v>
      </c>
      <c r="L290" s="108"/>
      <c r="M290" s="122">
        <v>19567</v>
      </c>
      <c r="N290" s="123">
        <v>18877</v>
      </c>
      <c r="O290" s="124">
        <v>19027</v>
      </c>
      <c r="P290" s="123">
        <v>21306</v>
      </c>
      <c r="Q290" s="124">
        <v>21240</v>
      </c>
      <c r="R290" s="123">
        <v>22731</v>
      </c>
      <c r="S290" s="124">
        <v>22920</v>
      </c>
      <c r="T290" s="123">
        <v>21982</v>
      </c>
      <c r="U290" s="124">
        <v>21707</v>
      </c>
      <c r="V290" s="123">
        <v>23738</v>
      </c>
      <c r="W290" s="124">
        <v>23850</v>
      </c>
      <c r="X290" s="123">
        <v>25283</v>
      </c>
      <c r="Y290" s="124">
        <v>25268</v>
      </c>
      <c r="Z290" s="123">
        <v>22673</v>
      </c>
      <c r="AA290" s="124">
        <v>26095</v>
      </c>
      <c r="AB290" s="123">
        <v>25912</v>
      </c>
      <c r="AC290" s="124">
        <v>24943</v>
      </c>
      <c r="AD290" s="123">
        <v>26762</v>
      </c>
      <c r="AE290" s="125">
        <v>24479</v>
      </c>
      <c r="AF290" s="126">
        <v>24119</v>
      </c>
    </row>
    <row r="291" spans="2:32">
      <c r="B291" s="127">
        <v>253</v>
      </c>
      <c r="C291" s="128">
        <v>253</v>
      </c>
      <c r="D291" s="129">
        <v>11</v>
      </c>
      <c r="E291" s="130">
        <v>1</v>
      </c>
      <c r="F291" s="131">
        <v>11</v>
      </c>
      <c r="G291" s="132" t="s">
        <v>485</v>
      </c>
      <c r="H291" s="133">
        <v>1</v>
      </c>
      <c r="I291" s="128">
        <v>11</v>
      </c>
      <c r="J291" s="129" t="s">
        <v>485</v>
      </c>
      <c r="K291" s="134">
        <v>13</v>
      </c>
      <c r="L291" s="108"/>
      <c r="M291" s="81">
        <v>19392</v>
      </c>
      <c r="N291" s="135">
        <v>18779</v>
      </c>
      <c r="O291" s="136">
        <v>19015</v>
      </c>
      <c r="P291" s="135">
        <v>21217</v>
      </c>
      <c r="Q291" s="136">
        <v>21127</v>
      </c>
      <c r="R291" s="135">
        <v>22527</v>
      </c>
      <c r="S291" s="136">
        <v>22775</v>
      </c>
      <c r="T291" s="135">
        <v>21858</v>
      </c>
      <c r="U291" s="136">
        <v>21662</v>
      </c>
      <c r="V291" s="135">
        <v>23600</v>
      </c>
      <c r="W291" s="136">
        <v>23776</v>
      </c>
      <c r="X291" s="135">
        <v>25057</v>
      </c>
      <c r="Y291" s="136">
        <v>25087</v>
      </c>
      <c r="Z291" s="135">
        <v>22321</v>
      </c>
      <c r="AA291" s="136">
        <v>25906</v>
      </c>
      <c r="AB291" s="135">
        <v>25733</v>
      </c>
      <c r="AC291" s="136">
        <v>24646</v>
      </c>
      <c r="AD291" s="135">
        <v>26569</v>
      </c>
      <c r="AE291" s="137">
        <v>24156</v>
      </c>
      <c r="AF291" s="138">
        <v>23745</v>
      </c>
    </row>
    <row r="292" spans="2:32">
      <c r="B292" s="114">
        <v>254</v>
      </c>
      <c r="C292" s="115">
        <v>254</v>
      </c>
      <c r="D292" s="116">
        <v>11</v>
      </c>
      <c r="E292" s="117">
        <v>1</v>
      </c>
      <c r="F292" s="118">
        <v>11</v>
      </c>
      <c r="G292" s="119" t="s">
        <v>485</v>
      </c>
      <c r="H292" s="120">
        <v>1</v>
      </c>
      <c r="I292" s="115">
        <v>11</v>
      </c>
      <c r="J292" s="116" t="s">
        <v>485</v>
      </c>
      <c r="K292" s="121">
        <v>14</v>
      </c>
      <c r="L292" s="108"/>
      <c r="M292" s="122">
        <v>19349</v>
      </c>
      <c r="N292" s="123">
        <v>18581</v>
      </c>
      <c r="O292" s="124">
        <v>18931</v>
      </c>
      <c r="P292" s="123">
        <v>21227</v>
      </c>
      <c r="Q292" s="124">
        <v>20971</v>
      </c>
      <c r="R292" s="123">
        <v>22481</v>
      </c>
      <c r="S292" s="124">
        <v>22682</v>
      </c>
      <c r="T292" s="123">
        <v>21683</v>
      </c>
      <c r="U292" s="124">
        <v>21603</v>
      </c>
      <c r="V292" s="123">
        <v>23385</v>
      </c>
      <c r="W292" s="124">
        <v>23800</v>
      </c>
      <c r="X292" s="123">
        <v>24987</v>
      </c>
      <c r="Y292" s="124">
        <v>24954</v>
      </c>
      <c r="Z292" s="123">
        <v>21985</v>
      </c>
      <c r="AA292" s="124">
        <v>25865</v>
      </c>
      <c r="AB292" s="123">
        <v>25433</v>
      </c>
      <c r="AC292" s="124">
        <v>24361</v>
      </c>
      <c r="AD292" s="123">
        <v>26402</v>
      </c>
      <c r="AE292" s="125">
        <v>23664</v>
      </c>
      <c r="AF292" s="126">
        <v>23374</v>
      </c>
    </row>
    <row r="293" spans="2:32">
      <c r="B293" s="127">
        <v>255</v>
      </c>
      <c r="C293" s="128">
        <v>255</v>
      </c>
      <c r="D293" s="129">
        <v>11</v>
      </c>
      <c r="E293" s="130">
        <v>1</v>
      </c>
      <c r="F293" s="131">
        <v>11</v>
      </c>
      <c r="G293" s="132" t="s">
        <v>485</v>
      </c>
      <c r="H293" s="133">
        <v>1</v>
      </c>
      <c r="I293" s="128">
        <v>11</v>
      </c>
      <c r="J293" s="129" t="s">
        <v>485</v>
      </c>
      <c r="K293" s="134">
        <v>15</v>
      </c>
      <c r="L293" s="108"/>
      <c r="M293" s="81">
        <v>19230</v>
      </c>
      <c r="N293" s="135">
        <v>18492</v>
      </c>
      <c r="O293" s="136">
        <v>18864</v>
      </c>
      <c r="P293" s="135">
        <v>21015</v>
      </c>
      <c r="Q293" s="136">
        <v>20780</v>
      </c>
      <c r="R293" s="135">
        <v>22214</v>
      </c>
      <c r="S293" s="136">
        <v>22281</v>
      </c>
      <c r="T293" s="135">
        <v>21423</v>
      </c>
      <c r="U293" s="136">
        <v>21382</v>
      </c>
      <c r="V293" s="135">
        <v>23015</v>
      </c>
      <c r="W293" s="136">
        <v>23577</v>
      </c>
      <c r="X293" s="135">
        <v>24579</v>
      </c>
      <c r="Y293" s="136">
        <v>24434</v>
      </c>
      <c r="Z293" s="135">
        <v>21985</v>
      </c>
      <c r="AA293" s="136">
        <v>25442</v>
      </c>
      <c r="AB293" s="135">
        <v>24994</v>
      </c>
      <c r="AC293" s="136">
        <v>24411</v>
      </c>
      <c r="AD293" s="135">
        <v>25846</v>
      </c>
      <c r="AE293" s="137">
        <v>23628</v>
      </c>
      <c r="AF293" s="138">
        <v>23354</v>
      </c>
    </row>
    <row r="294" spans="2:32">
      <c r="B294" s="114">
        <v>256</v>
      </c>
      <c r="C294" s="115">
        <v>256</v>
      </c>
      <c r="D294" s="116">
        <v>11</v>
      </c>
      <c r="E294" s="117">
        <v>1</v>
      </c>
      <c r="F294" s="118">
        <v>11</v>
      </c>
      <c r="G294" s="119" t="s">
        <v>485</v>
      </c>
      <c r="H294" s="120">
        <v>1</v>
      </c>
      <c r="I294" s="115">
        <v>11</v>
      </c>
      <c r="J294" s="116" t="s">
        <v>485</v>
      </c>
      <c r="K294" s="121">
        <v>16</v>
      </c>
      <c r="L294" s="108"/>
      <c r="M294" s="122">
        <v>19086</v>
      </c>
      <c r="N294" s="123">
        <v>18586</v>
      </c>
      <c r="O294" s="124">
        <v>19045</v>
      </c>
      <c r="P294" s="123">
        <v>20914</v>
      </c>
      <c r="Q294" s="124">
        <v>20975</v>
      </c>
      <c r="R294" s="123">
        <v>21874</v>
      </c>
      <c r="S294" s="124">
        <v>21858</v>
      </c>
      <c r="T294" s="123">
        <v>21255</v>
      </c>
      <c r="U294" s="124">
        <v>21326</v>
      </c>
      <c r="V294" s="123">
        <v>23060</v>
      </c>
      <c r="W294" s="124">
        <v>23405</v>
      </c>
      <c r="X294" s="123">
        <v>24002</v>
      </c>
      <c r="Y294" s="124">
        <v>23800</v>
      </c>
      <c r="Z294" s="123">
        <v>22375</v>
      </c>
      <c r="AA294" s="124">
        <v>25075</v>
      </c>
      <c r="AB294" s="123">
        <v>25056</v>
      </c>
      <c r="AC294" s="124">
        <v>24825</v>
      </c>
      <c r="AD294" s="123">
        <v>25138</v>
      </c>
      <c r="AE294" s="125">
        <v>23889</v>
      </c>
      <c r="AF294" s="126">
        <v>23718</v>
      </c>
    </row>
    <row r="295" spans="2:32">
      <c r="B295" s="127">
        <v>257</v>
      </c>
      <c r="C295" s="128">
        <v>257</v>
      </c>
      <c r="D295" s="129">
        <v>11</v>
      </c>
      <c r="E295" s="130">
        <v>1</v>
      </c>
      <c r="F295" s="131">
        <v>11</v>
      </c>
      <c r="G295" s="132" t="s">
        <v>485</v>
      </c>
      <c r="H295" s="133">
        <v>1</v>
      </c>
      <c r="I295" s="128">
        <v>11</v>
      </c>
      <c r="J295" s="129" t="s">
        <v>485</v>
      </c>
      <c r="K295" s="134">
        <v>17</v>
      </c>
      <c r="L295" s="108"/>
      <c r="M295" s="81">
        <v>19480</v>
      </c>
      <c r="N295" s="135">
        <v>19186</v>
      </c>
      <c r="O295" s="136">
        <v>19887</v>
      </c>
      <c r="P295" s="135">
        <v>21247</v>
      </c>
      <c r="Q295" s="136">
        <v>21448</v>
      </c>
      <c r="R295" s="135">
        <v>22237</v>
      </c>
      <c r="S295" s="136">
        <v>22032</v>
      </c>
      <c r="T295" s="135">
        <v>21729</v>
      </c>
      <c r="U295" s="136">
        <v>22055</v>
      </c>
      <c r="V295" s="135">
        <v>23340</v>
      </c>
      <c r="W295" s="136">
        <v>23706</v>
      </c>
      <c r="X295" s="135">
        <v>24314</v>
      </c>
      <c r="Y295" s="136">
        <v>24030</v>
      </c>
      <c r="Z295" s="135">
        <v>23455</v>
      </c>
      <c r="AA295" s="136">
        <v>25331</v>
      </c>
      <c r="AB295" s="135">
        <v>25388</v>
      </c>
      <c r="AC295" s="136">
        <v>25456</v>
      </c>
      <c r="AD295" s="135">
        <v>25382</v>
      </c>
      <c r="AE295" s="137">
        <v>24717</v>
      </c>
      <c r="AF295" s="138">
        <v>24823</v>
      </c>
    </row>
    <row r="296" spans="2:32">
      <c r="B296" s="114">
        <v>258</v>
      </c>
      <c r="C296" s="115">
        <v>258</v>
      </c>
      <c r="D296" s="116">
        <v>11</v>
      </c>
      <c r="E296" s="117">
        <v>1</v>
      </c>
      <c r="F296" s="118">
        <v>11</v>
      </c>
      <c r="G296" s="119" t="s">
        <v>485</v>
      </c>
      <c r="H296" s="120">
        <v>1</v>
      </c>
      <c r="I296" s="115">
        <v>11</v>
      </c>
      <c r="J296" s="116" t="s">
        <v>485</v>
      </c>
      <c r="K296" s="121">
        <v>18</v>
      </c>
      <c r="L296" s="108"/>
      <c r="M296" s="122">
        <v>20606</v>
      </c>
      <c r="N296" s="123">
        <v>20208</v>
      </c>
      <c r="O296" s="124">
        <v>21019</v>
      </c>
      <c r="P296" s="123">
        <v>22155</v>
      </c>
      <c r="Q296" s="124">
        <v>22049</v>
      </c>
      <c r="R296" s="123">
        <v>23360</v>
      </c>
      <c r="S296" s="124">
        <v>22888</v>
      </c>
      <c r="T296" s="123">
        <v>22753</v>
      </c>
      <c r="U296" s="124">
        <v>23276</v>
      </c>
      <c r="V296" s="123">
        <v>23815</v>
      </c>
      <c r="W296" s="124">
        <v>24406</v>
      </c>
      <c r="X296" s="123">
        <v>25686</v>
      </c>
      <c r="Y296" s="124">
        <v>25054</v>
      </c>
      <c r="Z296" s="123">
        <v>25099</v>
      </c>
      <c r="AA296" s="124">
        <v>26320</v>
      </c>
      <c r="AB296" s="123">
        <v>25875</v>
      </c>
      <c r="AC296" s="124">
        <v>26345</v>
      </c>
      <c r="AD296" s="123">
        <v>26537</v>
      </c>
      <c r="AE296" s="125">
        <v>26103</v>
      </c>
      <c r="AF296" s="126">
        <v>26546</v>
      </c>
    </row>
    <row r="297" spans="2:32">
      <c r="B297" s="127">
        <v>259</v>
      </c>
      <c r="C297" s="128">
        <v>259</v>
      </c>
      <c r="D297" s="129">
        <v>11</v>
      </c>
      <c r="E297" s="130">
        <v>1</v>
      </c>
      <c r="F297" s="131">
        <v>11</v>
      </c>
      <c r="G297" s="132" t="s">
        <v>485</v>
      </c>
      <c r="H297" s="133">
        <v>1</v>
      </c>
      <c r="I297" s="128">
        <v>11</v>
      </c>
      <c r="J297" s="129" t="s">
        <v>485</v>
      </c>
      <c r="K297" s="134">
        <v>19</v>
      </c>
      <c r="L297" s="108"/>
      <c r="M297" s="81">
        <v>20730</v>
      </c>
      <c r="N297" s="135">
        <v>19967</v>
      </c>
      <c r="O297" s="136">
        <v>21042</v>
      </c>
      <c r="P297" s="135">
        <v>22126</v>
      </c>
      <c r="Q297" s="136">
        <v>21788</v>
      </c>
      <c r="R297" s="135">
        <v>23607</v>
      </c>
      <c r="S297" s="136">
        <v>22884</v>
      </c>
      <c r="T297" s="135">
        <v>22577</v>
      </c>
      <c r="U297" s="136">
        <v>23443</v>
      </c>
      <c r="V297" s="135">
        <v>23800</v>
      </c>
      <c r="W297" s="136">
        <v>24432</v>
      </c>
      <c r="X297" s="135">
        <v>26304</v>
      </c>
      <c r="Y297" s="136">
        <v>25483</v>
      </c>
      <c r="Z297" s="135">
        <v>25463</v>
      </c>
      <c r="AA297" s="136">
        <v>26708</v>
      </c>
      <c r="AB297" s="135">
        <v>26230</v>
      </c>
      <c r="AC297" s="136">
        <v>26778</v>
      </c>
      <c r="AD297" s="135">
        <v>27193</v>
      </c>
      <c r="AE297" s="137">
        <v>26575</v>
      </c>
      <c r="AF297" s="138">
        <v>27027</v>
      </c>
    </row>
    <row r="298" spans="2:32">
      <c r="B298" s="114">
        <v>260</v>
      </c>
      <c r="C298" s="115">
        <v>260</v>
      </c>
      <c r="D298" s="116">
        <v>11</v>
      </c>
      <c r="E298" s="117">
        <v>1</v>
      </c>
      <c r="F298" s="118">
        <v>11</v>
      </c>
      <c r="G298" s="119" t="s">
        <v>485</v>
      </c>
      <c r="H298" s="120">
        <v>1</v>
      </c>
      <c r="I298" s="115">
        <v>11</v>
      </c>
      <c r="J298" s="116" t="s">
        <v>485</v>
      </c>
      <c r="K298" s="121">
        <v>20</v>
      </c>
      <c r="L298" s="108"/>
      <c r="M298" s="122">
        <v>20583</v>
      </c>
      <c r="N298" s="123">
        <v>19383</v>
      </c>
      <c r="O298" s="124">
        <v>20721</v>
      </c>
      <c r="P298" s="123">
        <v>21840</v>
      </c>
      <c r="Q298" s="124">
        <v>21588</v>
      </c>
      <c r="R298" s="123">
        <v>23558</v>
      </c>
      <c r="S298" s="124">
        <v>22788</v>
      </c>
      <c r="T298" s="123">
        <v>22214</v>
      </c>
      <c r="U298" s="124">
        <v>23197</v>
      </c>
      <c r="V298" s="123">
        <v>23909</v>
      </c>
      <c r="W298" s="124">
        <v>24633</v>
      </c>
      <c r="X298" s="123">
        <v>26626</v>
      </c>
      <c r="Y298" s="124">
        <v>25933</v>
      </c>
      <c r="Z298" s="123">
        <v>25653</v>
      </c>
      <c r="AA298" s="124">
        <v>26857</v>
      </c>
      <c r="AB298" s="123">
        <v>26781</v>
      </c>
      <c r="AC298" s="124">
        <v>27416</v>
      </c>
      <c r="AD298" s="123">
        <v>27918</v>
      </c>
      <c r="AE298" s="125">
        <v>26889</v>
      </c>
      <c r="AF298" s="126">
        <v>27363</v>
      </c>
    </row>
    <row r="299" spans="2:32">
      <c r="B299" s="127">
        <v>261</v>
      </c>
      <c r="C299" s="128">
        <v>261</v>
      </c>
      <c r="D299" s="129">
        <v>11</v>
      </c>
      <c r="E299" s="130">
        <v>1</v>
      </c>
      <c r="F299" s="131">
        <v>11</v>
      </c>
      <c r="G299" s="132" t="s">
        <v>485</v>
      </c>
      <c r="H299" s="133">
        <v>1</v>
      </c>
      <c r="I299" s="128">
        <v>11</v>
      </c>
      <c r="J299" s="129" t="s">
        <v>485</v>
      </c>
      <c r="K299" s="134">
        <v>21</v>
      </c>
      <c r="L299" s="108"/>
      <c r="M299" s="81">
        <v>20394</v>
      </c>
      <c r="N299" s="135">
        <v>19042</v>
      </c>
      <c r="O299" s="136">
        <v>20373</v>
      </c>
      <c r="P299" s="135">
        <v>21511</v>
      </c>
      <c r="Q299" s="136">
        <v>21335</v>
      </c>
      <c r="R299" s="135">
        <v>23483</v>
      </c>
      <c r="S299" s="136">
        <v>22615</v>
      </c>
      <c r="T299" s="135">
        <v>22132</v>
      </c>
      <c r="U299" s="136">
        <v>23076</v>
      </c>
      <c r="V299" s="135">
        <v>24041</v>
      </c>
      <c r="W299" s="136">
        <v>24806</v>
      </c>
      <c r="X299" s="135">
        <v>27084</v>
      </c>
      <c r="Y299" s="136">
        <v>26365</v>
      </c>
      <c r="Z299" s="135">
        <v>25921</v>
      </c>
      <c r="AA299" s="136">
        <v>27158</v>
      </c>
      <c r="AB299" s="135">
        <v>27420</v>
      </c>
      <c r="AC299" s="136">
        <v>28075</v>
      </c>
      <c r="AD299" s="135">
        <v>28667</v>
      </c>
      <c r="AE299" s="137">
        <v>27624</v>
      </c>
      <c r="AF299" s="138">
        <v>27825</v>
      </c>
    </row>
    <row r="300" spans="2:32">
      <c r="B300" s="114">
        <v>262</v>
      </c>
      <c r="C300" s="115">
        <v>262</v>
      </c>
      <c r="D300" s="116">
        <v>11</v>
      </c>
      <c r="E300" s="117">
        <v>1</v>
      </c>
      <c r="F300" s="118">
        <v>11</v>
      </c>
      <c r="G300" s="119" t="s">
        <v>485</v>
      </c>
      <c r="H300" s="120">
        <v>1</v>
      </c>
      <c r="I300" s="115">
        <v>11</v>
      </c>
      <c r="J300" s="116" t="s">
        <v>485</v>
      </c>
      <c r="K300" s="121">
        <v>22</v>
      </c>
      <c r="L300" s="108"/>
      <c r="M300" s="122">
        <v>19643</v>
      </c>
      <c r="N300" s="123">
        <v>18488</v>
      </c>
      <c r="O300" s="124">
        <v>19735</v>
      </c>
      <c r="P300" s="123">
        <v>20809</v>
      </c>
      <c r="Q300" s="124">
        <v>20752</v>
      </c>
      <c r="R300" s="123">
        <v>22772</v>
      </c>
      <c r="S300" s="124">
        <v>22144</v>
      </c>
      <c r="T300" s="123">
        <v>21740</v>
      </c>
      <c r="U300" s="124">
        <v>22614</v>
      </c>
      <c r="V300" s="123">
        <v>23757</v>
      </c>
      <c r="W300" s="124">
        <v>24531</v>
      </c>
      <c r="X300" s="123">
        <v>26698</v>
      </c>
      <c r="Y300" s="124">
        <v>26242</v>
      </c>
      <c r="Z300" s="123">
        <v>25681</v>
      </c>
      <c r="AA300" s="124">
        <v>26848</v>
      </c>
      <c r="AB300" s="123">
        <v>27437</v>
      </c>
      <c r="AC300" s="124">
        <v>28107</v>
      </c>
      <c r="AD300" s="123">
        <v>28725</v>
      </c>
      <c r="AE300" s="125">
        <v>27724</v>
      </c>
      <c r="AF300" s="126">
        <v>27708</v>
      </c>
    </row>
    <row r="301" spans="2:32">
      <c r="B301" s="127">
        <v>263</v>
      </c>
      <c r="C301" s="128">
        <v>263</v>
      </c>
      <c r="D301" s="129">
        <v>11</v>
      </c>
      <c r="E301" s="130">
        <v>1</v>
      </c>
      <c r="F301" s="131">
        <v>11</v>
      </c>
      <c r="G301" s="132" t="s">
        <v>485</v>
      </c>
      <c r="H301" s="133">
        <v>1</v>
      </c>
      <c r="I301" s="128">
        <v>11</v>
      </c>
      <c r="J301" s="129" t="s">
        <v>485</v>
      </c>
      <c r="K301" s="134">
        <v>23</v>
      </c>
      <c r="L301" s="108"/>
      <c r="M301" s="81">
        <v>18562</v>
      </c>
      <c r="N301" s="135">
        <v>17767</v>
      </c>
      <c r="O301" s="136">
        <v>18965</v>
      </c>
      <c r="P301" s="135">
        <v>19845</v>
      </c>
      <c r="Q301" s="136">
        <v>19912</v>
      </c>
      <c r="R301" s="135">
        <v>21776</v>
      </c>
      <c r="S301" s="136">
        <v>21447</v>
      </c>
      <c r="T301" s="135">
        <v>21167</v>
      </c>
      <c r="U301" s="136">
        <v>22039</v>
      </c>
      <c r="V301" s="135">
        <v>23107</v>
      </c>
      <c r="W301" s="136">
        <v>23882</v>
      </c>
      <c r="X301" s="135">
        <v>25939</v>
      </c>
      <c r="Y301" s="136">
        <v>25805</v>
      </c>
      <c r="Z301" s="135">
        <v>25229</v>
      </c>
      <c r="AA301" s="136">
        <v>26228</v>
      </c>
      <c r="AB301" s="135">
        <v>26984</v>
      </c>
      <c r="AC301" s="136">
        <v>27603</v>
      </c>
      <c r="AD301" s="135">
        <v>28391</v>
      </c>
      <c r="AE301" s="137">
        <v>27434</v>
      </c>
      <c r="AF301" s="138">
        <v>27323</v>
      </c>
    </row>
    <row r="302" spans="2:32">
      <c r="B302" s="114">
        <v>264</v>
      </c>
      <c r="C302" s="115">
        <v>264</v>
      </c>
      <c r="D302" s="116">
        <v>11</v>
      </c>
      <c r="E302" s="117">
        <v>1</v>
      </c>
      <c r="F302" s="118">
        <v>11</v>
      </c>
      <c r="G302" s="119" t="s">
        <v>485</v>
      </c>
      <c r="H302" s="120">
        <v>1</v>
      </c>
      <c r="I302" s="115">
        <v>11</v>
      </c>
      <c r="J302" s="116" t="s">
        <v>485</v>
      </c>
      <c r="K302" s="121">
        <v>24</v>
      </c>
      <c r="L302" s="108"/>
      <c r="M302" s="122">
        <v>17367</v>
      </c>
      <c r="N302" s="123">
        <v>16943</v>
      </c>
      <c r="O302" s="124">
        <v>18147</v>
      </c>
      <c r="P302" s="123">
        <v>18895</v>
      </c>
      <c r="Q302" s="124">
        <v>19030</v>
      </c>
      <c r="R302" s="123">
        <v>20762</v>
      </c>
      <c r="S302" s="124">
        <v>20649</v>
      </c>
      <c r="T302" s="123">
        <v>20580</v>
      </c>
      <c r="U302" s="124">
        <v>21535</v>
      </c>
      <c r="V302" s="123">
        <v>22453</v>
      </c>
      <c r="W302" s="124">
        <v>23238</v>
      </c>
      <c r="X302" s="123">
        <v>25171</v>
      </c>
      <c r="Y302" s="124">
        <v>25191</v>
      </c>
      <c r="Z302" s="123">
        <v>24802</v>
      </c>
      <c r="AA302" s="124">
        <v>25603</v>
      </c>
      <c r="AB302" s="123">
        <v>26377</v>
      </c>
      <c r="AC302" s="124">
        <v>27025</v>
      </c>
      <c r="AD302" s="123">
        <v>27860</v>
      </c>
      <c r="AE302" s="125">
        <v>27049</v>
      </c>
      <c r="AF302" s="126">
        <v>26942</v>
      </c>
    </row>
    <row r="303" spans="2:32">
      <c r="B303" s="127">
        <v>265</v>
      </c>
      <c r="C303" s="128">
        <v>265</v>
      </c>
      <c r="D303" s="129">
        <v>12</v>
      </c>
      <c r="E303" s="130">
        <v>1</v>
      </c>
      <c r="F303" s="131">
        <v>12</v>
      </c>
      <c r="G303" s="132" t="s">
        <v>485</v>
      </c>
      <c r="H303" s="133">
        <v>1</v>
      </c>
      <c r="I303" s="128">
        <v>12</v>
      </c>
      <c r="J303" s="129" t="s">
        <v>485</v>
      </c>
      <c r="K303" s="134">
        <v>1</v>
      </c>
      <c r="L303" s="108"/>
      <c r="M303" s="81">
        <v>16629</v>
      </c>
      <c r="N303" s="135">
        <v>16362</v>
      </c>
      <c r="O303" s="136">
        <v>17501</v>
      </c>
      <c r="P303" s="135">
        <v>18220</v>
      </c>
      <c r="Q303" s="136">
        <v>18486</v>
      </c>
      <c r="R303" s="135">
        <v>20070</v>
      </c>
      <c r="S303" s="136">
        <v>20353</v>
      </c>
      <c r="T303" s="135">
        <v>19824</v>
      </c>
      <c r="U303" s="136">
        <v>20873</v>
      </c>
      <c r="V303" s="135">
        <v>22087</v>
      </c>
      <c r="W303" s="136">
        <v>22240</v>
      </c>
      <c r="X303" s="135">
        <v>24569</v>
      </c>
      <c r="Y303" s="136">
        <v>24712</v>
      </c>
      <c r="Z303" s="135">
        <v>24172</v>
      </c>
      <c r="AA303" s="136">
        <v>25689</v>
      </c>
      <c r="AB303" s="135">
        <v>26221</v>
      </c>
      <c r="AC303" s="136">
        <v>26171</v>
      </c>
      <c r="AD303" s="135">
        <v>27258</v>
      </c>
      <c r="AE303" s="137">
        <v>25561</v>
      </c>
      <c r="AF303" s="138">
        <v>26279</v>
      </c>
    </row>
    <row r="304" spans="2:32">
      <c r="B304" s="114">
        <v>266</v>
      </c>
      <c r="C304" s="115">
        <v>266</v>
      </c>
      <c r="D304" s="116">
        <v>12</v>
      </c>
      <c r="E304" s="117">
        <v>1</v>
      </c>
      <c r="F304" s="118">
        <v>12</v>
      </c>
      <c r="G304" s="119" t="s">
        <v>485</v>
      </c>
      <c r="H304" s="120">
        <v>1</v>
      </c>
      <c r="I304" s="115">
        <v>12</v>
      </c>
      <c r="J304" s="116" t="s">
        <v>485</v>
      </c>
      <c r="K304" s="121">
        <v>2</v>
      </c>
      <c r="L304" s="108"/>
      <c r="M304" s="122">
        <v>16222</v>
      </c>
      <c r="N304" s="123">
        <v>15956</v>
      </c>
      <c r="O304" s="124">
        <v>17218</v>
      </c>
      <c r="P304" s="123">
        <v>17868</v>
      </c>
      <c r="Q304" s="124">
        <v>18131</v>
      </c>
      <c r="R304" s="123">
        <v>19719</v>
      </c>
      <c r="S304" s="124">
        <v>19953</v>
      </c>
      <c r="T304" s="123">
        <v>19517</v>
      </c>
      <c r="U304" s="124">
        <v>20665</v>
      </c>
      <c r="V304" s="123">
        <v>21774</v>
      </c>
      <c r="W304" s="124">
        <v>21882</v>
      </c>
      <c r="X304" s="123">
        <v>24176</v>
      </c>
      <c r="Y304" s="124">
        <v>24235</v>
      </c>
      <c r="Z304" s="123">
        <v>23876</v>
      </c>
      <c r="AA304" s="124">
        <v>25301</v>
      </c>
      <c r="AB304" s="123">
        <v>25770</v>
      </c>
      <c r="AC304" s="124">
        <v>25702</v>
      </c>
      <c r="AD304" s="123">
        <v>26710</v>
      </c>
      <c r="AE304" s="125">
        <v>25170</v>
      </c>
      <c r="AF304" s="126">
        <v>25942</v>
      </c>
    </row>
    <row r="305" spans="2:32">
      <c r="B305" s="127">
        <v>267</v>
      </c>
      <c r="C305" s="128">
        <v>267</v>
      </c>
      <c r="D305" s="129">
        <v>12</v>
      </c>
      <c r="E305" s="130">
        <v>1</v>
      </c>
      <c r="F305" s="131">
        <v>12</v>
      </c>
      <c r="G305" s="132" t="s">
        <v>485</v>
      </c>
      <c r="H305" s="133">
        <v>1</v>
      </c>
      <c r="I305" s="128">
        <v>12</v>
      </c>
      <c r="J305" s="129" t="s">
        <v>485</v>
      </c>
      <c r="K305" s="134">
        <v>3</v>
      </c>
      <c r="L305" s="108"/>
      <c r="M305" s="81">
        <v>15979</v>
      </c>
      <c r="N305" s="135">
        <v>15690</v>
      </c>
      <c r="O305" s="136">
        <v>17092</v>
      </c>
      <c r="P305" s="135">
        <v>17754</v>
      </c>
      <c r="Q305" s="136">
        <v>17994</v>
      </c>
      <c r="R305" s="135">
        <v>19610</v>
      </c>
      <c r="S305" s="136">
        <v>19806</v>
      </c>
      <c r="T305" s="135">
        <v>19437</v>
      </c>
      <c r="U305" s="136">
        <v>20693</v>
      </c>
      <c r="V305" s="135">
        <v>21691</v>
      </c>
      <c r="W305" s="136">
        <v>21745</v>
      </c>
      <c r="X305" s="135">
        <v>24036</v>
      </c>
      <c r="Y305" s="136">
        <v>24071</v>
      </c>
      <c r="Z305" s="135">
        <v>23889</v>
      </c>
      <c r="AA305" s="136">
        <v>25236</v>
      </c>
      <c r="AB305" s="135">
        <v>25633</v>
      </c>
      <c r="AC305" s="136">
        <v>25522</v>
      </c>
      <c r="AD305" s="135">
        <v>26465</v>
      </c>
      <c r="AE305" s="137">
        <v>25068</v>
      </c>
      <c r="AF305" s="138">
        <v>25906</v>
      </c>
    </row>
    <row r="306" spans="2:32">
      <c r="B306" s="114">
        <v>268</v>
      </c>
      <c r="C306" s="115">
        <v>268</v>
      </c>
      <c r="D306" s="116">
        <v>12</v>
      </c>
      <c r="E306" s="117">
        <v>1</v>
      </c>
      <c r="F306" s="118">
        <v>12</v>
      </c>
      <c r="G306" s="119" t="s">
        <v>485</v>
      </c>
      <c r="H306" s="120">
        <v>1</v>
      </c>
      <c r="I306" s="115">
        <v>12</v>
      </c>
      <c r="J306" s="116" t="s">
        <v>485</v>
      </c>
      <c r="K306" s="121">
        <v>4</v>
      </c>
      <c r="L306" s="108"/>
      <c r="M306" s="122">
        <v>15859</v>
      </c>
      <c r="N306" s="123">
        <v>15563</v>
      </c>
      <c r="O306" s="124">
        <v>17014</v>
      </c>
      <c r="P306" s="123">
        <v>17629</v>
      </c>
      <c r="Q306" s="124">
        <v>17848</v>
      </c>
      <c r="R306" s="123">
        <v>19399</v>
      </c>
      <c r="S306" s="124">
        <v>19537</v>
      </c>
      <c r="T306" s="123">
        <v>19252</v>
      </c>
      <c r="U306" s="124">
        <v>20501</v>
      </c>
      <c r="V306" s="123">
        <v>21322</v>
      </c>
      <c r="W306" s="124">
        <v>21317</v>
      </c>
      <c r="X306" s="123">
        <v>23464</v>
      </c>
      <c r="Y306" s="124">
        <v>23458</v>
      </c>
      <c r="Z306" s="123">
        <v>23479</v>
      </c>
      <c r="AA306" s="124">
        <v>24628</v>
      </c>
      <c r="AB306" s="123">
        <v>24956</v>
      </c>
      <c r="AC306" s="124">
        <v>24804</v>
      </c>
      <c r="AD306" s="123">
        <v>25640</v>
      </c>
      <c r="AE306" s="125">
        <v>24495</v>
      </c>
      <c r="AF306" s="126">
        <v>25360</v>
      </c>
    </row>
    <row r="307" spans="2:32">
      <c r="B307" s="127">
        <v>269</v>
      </c>
      <c r="C307" s="128">
        <v>269</v>
      </c>
      <c r="D307" s="129">
        <v>12</v>
      </c>
      <c r="E307" s="130">
        <v>1</v>
      </c>
      <c r="F307" s="131">
        <v>12</v>
      </c>
      <c r="G307" s="132" t="s">
        <v>485</v>
      </c>
      <c r="H307" s="133">
        <v>1</v>
      </c>
      <c r="I307" s="128">
        <v>12</v>
      </c>
      <c r="J307" s="129" t="s">
        <v>485</v>
      </c>
      <c r="K307" s="134">
        <v>5</v>
      </c>
      <c r="L307" s="108"/>
      <c r="M307" s="81">
        <v>15911</v>
      </c>
      <c r="N307" s="135">
        <v>15471</v>
      </c>
      <c r="O307" s="136">
        <v>17246</v>
      </c>
      <c r="P307" s="135">
        <v>17731</v>
      </c>
      <c r="Q307" s="136">
        <v>17890</v>
      </c>
      <c r="R307" s="135">
        <v>19385</v>
      </c>
      <c r="S307" s="136">
        <v>19359</v>
      </c>
      <c r="T307" s="135">
        <v>18989</v>
      </c>
      <c r="U307" s="136">
        <v>20489</v>
      </c>
      <c r="V307" s="135">
        <v>21051</v>
      </c>
      <c r="W307" s="136">
        <v>20929</v>
      </c>
      <c r="X307" s="135">
        <v>22949</v>
      </c>
      <c r="Y307" s="136">
        <v>22862</v>
      </c>
      <c r="Z307" s="135">
        <v>23215</v>
      </c>
      <c r="AA307" s="136">
        <v>24111</v>
      </c>
      <c r="AB307" s="135">
        <v>24352</v>
      </c>
      <c r="AC307" s="136">
        <v>24062</v>
      </c>
      <c r="AD307" s="135">
        <v>24797</v>
      </c>
      <c r="AE307" s="137">
        <v>23747</v>
      </c>
      <c r="AF307" s="138">
        <v>24932</v>
      </c>
    </row>
    <row r="308" spans="2:32">
      <c r="B308" s="114">
        <v>270</v>
      </c>
      <c r="C308" s="115">
        <v>270</v>
      </c>
      <c r="D308" s="116">
        <v>12</v>
      </c>
      <c r="E308" s="117">
        <v>1</v>
      </c>
      <c r="F308" s="118">
        <v>12</v>
      </c>
      <c r="G308" s="119" t="s">
        <v>485</v>
      </c>
      <c r="H308" s="120">
        <v>1</v>
      </c>
      <c r="I308" s="115">
        <v>12</v>
      </c>
      <c r="J308" s="116" t="s">
        <v>485</v>
      </c>
      <c r="K308" s="121">
        <v>6</v>
      </c>
      <c r="L308" s="108"/>
      <c r="M308" s="122">
        <v>16295</v>
      </c>
      <c r="N308" s="123">
        <v>15550</v>
      </c>
      <c r="O308" s="124">
        <v>17831</v>
      </c>
      <c r="P308" s="123">
        <v>18250</v>
      </c>
      <c r="Q308" s="124">
        <v>18335</v>
      </c>
      <c r="R308" s="123">
        <v>19637</v>
      </c>
      <c r="S308" s="124">
        <v>19299</v>
      </c>
      <c r="T308" s="123">
        <v>18820</v>
      </c>
      <c r="U308" s="124">
        <v>20815</v>
      </c>
      <c r="V308" s="123">
        <v>21158</v>
      </c>
      <c r="W308" s="124">
        <v>20868</v>
      </c>
      <c r="X308" s="123">
        <v>22668</v>
      </c>
      <c r="Y308" s="124">
        <v>22312</v>
      </c>
      <c r="Z308" s="123">
        <v>23169</v>
      </c>
      <c r="AA308" s="124">
        <v>23964</v>
      </c>
      <c r="AB308" s="123">
        <v>24079</v>
      </c>
      <c r="AC308" s="124">
        <v>23571</v>
      </c>
      <c r="AD308" s="123">
        <v>23988</v>
      </c>
      <c r="AE308" s="125">
        <v>22991</v>
      </c>
      <c r="AF308" s="126">
        <v>24737</v>
      </c>
    </row>
    <row r="309" spans="2:32">
      <c r="B309" s="127">
        <v>271</v>
      </c>
      <c r="C309" s="128">
        <v>271</v>
      </c>
      <c r="D309" s="129">
        <v>12</v>
      </c>
      <c r="E309" s="130">
        <v>1</v>
      </c>
      <c r="F309" s="131">
        <v>12</v>
      </c>
      <c r="G309" s="132" t="s">
        <v>485</v>
      </c>
      <c r="H309" s="133">
        <v>1</v>
      </c>
      <c r="I309" s="128">
        <v>12</v>
      </c>
      <c r="J309" s="129" t="s">
        <v>485</v>
      </c>
      <c r="K309" s="134">
        <v>7</v>
      </c>
      <c r="L309" s="108"/>
      <c r="M309" s="81">
        <v>17310</v>
      </c>
      <c r="N309" s="135">
        <v>15967</v>
      </c>
      <c r="O309" s="136">
        <v>19050</v>
      </c>
      <c r="P309" s="135">
        <v>19252</v>
      </c>
      <c r="Q309" s="136">
        <v>19387</v>
      </c>
      <c r="R309" s="135">
        <v>20516</v>
      </c>
      <c r="S309" s="136">
        <v>19635</v>
      </c>
      <c r="T309" s="135">
        <v>19078</v>
      </c>
      <c r="U309" s="136">
        <v>21929</v>
      </c>
      <c r="V309" s="135">
        <v>21968</v>
      </c>
      <c r="W309" s="136">
        <v>21692</v>
      </c>
      <c r="X309" s="135">
        <v>23211</v>
      </c>
      <c r="Y309" s="136">
        <v>22162</v>
      </c>
      <c r="Z309" s="135">
        <v>23986</v>
      </c>
      <c r="AA309" s="136">
        <v>24278</v>
      </c>
      <c r="AB309" s="135">
        <v>24467</v>
      </c>
      <c r="AC309" s="136">
        <v>24112</v>
      </c>
      <c r="AD309" s="135">
        <v>23660</v>
      </c>
      <c r="AE309" s="137">
        <v>22840</v>
      </c>
      <c r="AF309" s="138">
        <v>25472</v>
      </c>
    </row>
    <row r="310" spans="2:32">
      <c r="B310" s="114">
        <v>272</v>
      </c>
      <c r="C310" s="115">
        <v>272</v>
      </c>
      <c r="D310" s="116">
        <v>12</v>
      </c>
      <c r="E310" s="117">
        <v>1</v>
      </c>
      <c r="F310" s="118">
        <v>12</v>
      </c>
      <c r="G310" s="119" t="s">
        <v>485</v>
      </c>
      <c r="H310" s="120">
        <v>1</v>
      </c>
      <c r="I310" s="115">
        <v>12</v>
      </c>
      <c r="J310" s="116" t="s">
        <v>485</v>
      </c>
      <c r="K310" s="121">
        <v>8</v>
      </c>
      <c r="L310" s="108"/>
      <c r="M310" s="122">
        <v>18649</v>
      </c>
      <c r="N310" s="123">
        <v>16651</v>
      </c>
      <c r="O310" s="124">
        <v>20468</v>
      </c>
      <c r="P310" s="123">
        <v>20487</v>
      </c>
      <c r="Q310" s="124">
        <v>20775</v>
      </c>
      <c r="R310" s="123">
        <v>21886</v>
      </c>
      <c r="S310" s="124">
        <v>20509</v>
      </c>
      <c r="T310" s="123">
        <v>19781</v>
      </c>
      <c r="U310" s="124">
        <v>23387</v>
      </c>
      <c r="V310" s="123">
        <v>23233</v>
      </c>
      <c r="W310" s="124">
        <v>23027</v>
      </c>
      <c r="X310" s="123">
        <v>24421</v>
      </c>
      <c r="Y310" s="124">
        <v>22767</v>
      </c>
      <c r="Z310" s="123">
        <v>25361</v>
      </c>
      <c r="AA310" s="124">
        <v>25039</v>
      </c>
      <c r="AB310" s="123">
        <v>25427</v>
      </c>
      <c r="AC310" s="124">
        <v>25262</v>
      </c>
      <c r="AD310" s="123">
        <v>24182</v>
      </c>
      <c r="AE310" s="125">
        <v>23323</v>
      </c>
      <c r="AF310" s="126">
        <v>26807</v>
      </c>
    </row>
    <row r="311" spans="2:32">
      <c r="B311" s="127">
        <v>273</v>
      </c>
      <c r="C311" s="128">
        <v>273</v>
      </c>
      <c r="D311" s="129">
        <v>12</v>
      </c>
      <c r="E311" s="130">
        <v>1</v>
      </c>
      <c r="F311" s="131">
        <v>12</v>
      </c>
      <c r="G311" s="132" t="s">
        <v>485</v>
      </c>
      <c r="H311" s="133">
        <v>1</v>
      </c>
      <c r="I311" s="128">
        <v>12</v>
      </c>
      <c r="J311" s="129" t="s">
        <v>485</v>
      </c>
      <c r="K311" s="134">
        <v>9</v>
      </c>
      <c r="L311" s="108"/>
      <c r="M311" s="81">
        <v>19006</v>
      </c>
      <c r="N311" s="135">
        <v>17287</v>
      </c>
      <c r="O311" s="136">
        <v>20784</v>
      </c>
      <c r="P311" s="135">
        <v>20731</v>
      </c>
      <c r="Q311" s="136">
        <v>21099</v>
      </c>
      <c r="R311" s="135">
        <v>22290</v>
      </c>
      <c r="S311" s="136">
        <v>21225</v>
      </c>
      <c r="T311" s="135">
        <v>20499</v>
      </c>
      <c r="U311" s="136">
        <v>23745</v>
      </c>
      <c r="V311" s="135">
        <v>23451</v>
      </c>
      <c r="W311" s="136">
        <v>23421</v>
      </c>
      <c r="X311" s="135">
        <v>24774</v>
      </c>
      <c r="Y311" s="136">
        <v>23349</v>
      </c>
      <c r="Z311" s="135">
        <v>25667</v>
      </c>
      <c r="AA311" s="136">
        <v>25185</v>
      </c>
      <c r="AB311" s="135">
        <v>25482</v>
      </c>
      <c r="AC311" s="136">
        <v>25530</v>
      </c>
      <c r="AD311" s="135">
        <v>24705</v>
      </c>
      <c r="AE311" s="137">
        <v>23824</v>
      </c>
      <c r="AF311" s="138">
        <v>27076</v>
      </c>
    </row>
    <row r="312" spans="2:32">
      <c r="B312" s="114">
        <v>274</v>
      </c>
      <c r="C312" s="115">
        <v>274</v>
      </c>
      <c r="D312" s="116">
        <v>12</v>
      </c>
      <c r="E312" s="117">
        <v>1</v>
      </c>
      <c r="F312" s="118">
        <v>12</v>
      </c>
      <c r="G312" s="119" t="s">
        <v>485</v>
      </c>
      <c r="H312" s="120">
        <v>1</v>
      </c>
      <c r="I312" s="115">
        <v>12</v>
      </c>
      <c r="J312" s="116" t="s">
        <v>485</v>
      </c>
      <c r="K312" s="121">
        <v>10</v>
      </c>
      <c r="L312" s="108"/>
      <c r="M312" s="122">
        <v>19088</v>
      </c>
      <c r="N312" s="123">
        <v>17815</v>
      </c>
      <c r="O312" s="124">
        <v>20794</v>
      </c>
      <c r="P312" s="123">
        <v>20813</v>
      </c>
      <c r="Q312" s="124">
        <v>21140</v>
      </c>
      <c r="R312" s="123">
        <v>22342</v>
      </c>
      <c r="S312" s="124">
        <v>21654</v>
      </c>
      <c r="T312" s="123">
        <v>21042</v>
      </c>
      <c r="U312" s="124">
        <v>23811</v>
      </c>
      <c r="V312" s="123">
        <v>23575</v>
      </c>
      <c r="W312" s="124">
        <v>23598</v>
      </c>
      <c r="X312" s="123">
        <v>24890</v>
      </c>
      <c r="Y312" s="124">
        <v>23767</v>
      </c>
      <c r="Z312" s="123">
        <v>25771</v>
      </c>
      <c r="AA312" s="124">
        <v>25523</v>
      </c>
      <c r="AB312" s="123">
        <v>25589</v>
      </c>
      <c r="AC312" s="124">
        <v>25697</v>
      </c>
      <c r="AD312" s="123">
        <v>25166</v>
      </c>
      <c r="AE312" s="125">
        <v>24379</v>
      </c>
      <c r="AF312" s="126">
        <v>27213</v>
      </c>
    </row>
    <row r="313" spans="2:32">
      <c r="B313" s="127">
        <v>275</v>
      </c>
      <c r="C313" s="128">
        <v>275</v>
      </c>
      <c r="D313" s="129">
        <v>12</v>
      </c>
      <c r="E313" s="130">
        <v>1</v>
      </c>
      <c r="F313" s="131">
        <v>12</v>
      </c>
      <c r="G313" s="132" t="s">
        <v>485</v>
      </c>
      <c r="H313" s="133">
        <v>1</v>
      </c>
      <c r="I313" s="128">
        <v>12</v>
      </c>
      <c r="J313" s="129" t="s">
        <v>485</v>
      </c>
      <c r="K313" s="134">
        <v>11</v>
      </c>
      <c r="L313" s="108"/>
      <c r="M313" s="81">
        <v>19290</v>
      </c>
      <c r="N313" s="135">
        <v>18199</v>
      </c>
      <c r="O313" s="136">
        <v>20941</v>
      </c>
      <c r="P313" s="135">
        <v>20976</v>
      </c>
      <c r="Q313" s="136">
        <v>21205</v>
      </c>
      <c r="R313" s="135">
        <v>22550</v>
      </c>
      <c r="S313" s="136">
        <v>21818</v>
      </c>
      <c r="T313" s="135">
        <v>21451</v>
      </c>
      <c r="U313" s="136">
        <v>23991</v>
      </c>
      <c r="V313" s="135">
        <v>23722</v>
      </c>
      <c r="W313" s="136">
        <v>23719</v>
      </c>
      <c r="X313" s="135">
        <v>25162</v>
      </c>
      <c r="Y313" s="136">
        <v>23504</v>
      </c>
      <c r="Z313" s="135">
        <v>25970</v>
      </c>
      <c r="AA313" s="136">
        <v>25915</v>
      </c>
      <c r="AB313" s="135">
        <v>25283</v>
      </c>
      <c r="AC313" s="136">
        <v>25372</v>
      </c>
      <c r="AD313" s="135">
        <v>24943</v>
      </c>
      <c r="AE313" s="137">
        <v>24350</v>
      </c>
      <c r="AF313" s="138">
        <v>27438</v>
      </c>
    </row>
    <row r="314" spans="2:32">
      <c r="B314" s="114">
        <v>276</v>
      </c>
      <c r="C314" s="115">
        <v>276</v>
      </c>
      <c r="D314" s="116">
        <v>12</v>
      </c>
      <c r="E314" s="117">
        <v>1</v>
      </c>
      <c r="F314" s="118">
        <v>12</v>
      </c>
      <c r="G314" s="119" t="s">
        <v>485</v>
      </c>
      <c r="H314" s="120">
        <v>1</v>
      </c>
      <c r="I314" s="115">
        <v>12</v>
      </c>
      <c r="J314" s="116" t="s">
        <v>485</v>
      </c>
      <c r="K314" s="121">
        <v>12</v>
      </c>
      <c r="L314" s="108"/>
      <c r="M314" s="122">
        <v>19355</v>
      </c>
      <c r="N314" s="123">
        <v>18393</v>
      </c>
      <c r="O314" s="124">
        <v>20986</v>
      </c>
      <c r="P314" s="123">
        <v>20914</v>
      </c>
      <c r="Q314" s="124">
        <v>21176</v>
      </c>
      <c r="R314" s="123">
        <v>22476</v>
      </c>
      <c r="S314" s="124">
        <v>21711</v>
      </c>
      <c r="T314" s="123">
        <v>21503</v>
      </c>
      <c r="U314" s="124">
        <v>23900</v>
      </c>
      <c r="V314" s="123">
        <v>23630</v>
      </c>
      <c r="W314" s="124">
        <v>23575</v>
      </c>
      <c r="X314" s="123">
        <v>25021</v>
      </c>
      <c r="Y314" s="124">
        <v>22959</v>
      </c>
      <c r="Z314" s="123">
        <v>25856</v>
      </c>
      <c r="AA314" s="124">
        <v>25725</v>
      </c>
      <c r="AB314" s="123">
        <v>24780</v>
      </c>
      <c r="AC314" s="124">
        <v>24825</v>
      </c>
      <c r="AD314" s="123">
        <v>24397</v>
      </c>
      <c r="AE314" s="125">
        <v>24047</v>
      </c>
      <c r="AF314" s="126">
        <v>27317</v>
      </c>
    </row>
    <row r="315" spans="2:32">
      <c r="B315" s="127">
        <v>277</v>
      </c>
      <c r="C315" s="128">
        <v>277</v>
      </c>
      <c r="D315" s="129">
        <v>12</v>
      </c>
      <c r="E315" s="130">
        <v>1</v>
      </c>
      <c r="F315" s="131">
        <v>12</v>
      </c>
      <c r="G315" s="132" t="s">
        <v>485</v>
      </c>
      <c r="H315" s="133">
        <v>1</v>
      </c>
      <c r="I315" s="128">
        <v>12</v>
      </c>
      <c r="J315" s="129" t="s">
        <v>485</v>
      </c>
      <c r="K315" s="134">
        <v>13</v>
      </c>
      <c r="L315" s="108"/>
      <c r="M315" s="81">
        <v>19280</v>
      </c>
      <c r="N315" s="135">
        <v>18419</v>
      </c>
      <c r="O315" s="136">
        <v>20941</v>
      </c>
      <c r="P315" s="135">
        <v>20844</v>
      </c>
      <c r="Q315" s="136">
        <v>21151</v>
      </c>
      <c r="R315" s="135">
        <v>22368</v>
      </c>
      <c r="S315" s="136">
        <v>21628</v>
      </c>
      <c r="T315" s="135">
        <v>21497</v>
      </c>
      <c r="U315" s="136">
        <v>23801</v>
      </c>
      <c r="V315" s="135">
        <v>23594</v>
      </c>
      <c r="W315" s="136">
        <v>23458</v>
      </c>
      <c r="X315" s="135">
        <v>24882</v>
      </c>
      <c r="Y315" s="136">
        <v>22692</v>
      </c>
      <c r="Z315" s="135">
        <v>25708</v>
      </c>
      <c r="AA315" s="136">
        <v>25584</v>
      </c>
      <c r="AB315" s="135">
        <v>24521</v>
      </c>
      <c r="AC315" s="136">
        <v>24472</v>
      </c>
      <c r="AD315" s="135">
        <v>24113</v>
      </c>
      <c r="AE315" s="137">
        <v>23722</v>
      </c>
      <c r="AF315" s="138">
        <v>27148</v>
      </c>
    </row>
    <row r="316" spans="2:32">
      <c r="B316" s="114">
        <v>278</v>
      </c>
      <c r="C316" s="115">
        <v>278</v>
      </c>
      <c r="D316" s="116">
        <v>12</v>
      </c>
      <c r="E316" s="117">
        <v>1</v>
      </c>
      <c r="F316" s="118">
        <v>12</v>
      </c>
      <c r="G316" s="119" t="s">
        <v>485</v>
      </c>
      <c r="H316" s="120">
        <v>1</v>
      </c>
      <c r="I316" s="115">
        <v>12</v>
      </c>
      <c r="J316" s="116" t="s">
        <v>485</v>
      </c>
      <c r="K316" s="121">
        <v>14</v>
      </c>
      <c r="L316" s="108"/>
      <c r="M316" s="122">
        <v>19180</v>
      </c>
      <c r="N316" s="123">
        <v>18323</v>
      </c>
      <c r="O316" s="124">
        <v>20948</v>
      </c>
      <c r="P316" s="123">
        <v>20700</v>
      </c>
      <c r="Q316" s="124">
        <v>21164</v>
      </c>
      <c r="R316" s="123">
        <v>22265</v>
      </c>
      <c r="S316" s="124">
        <v>21447</v>
      </c>
      <c r="T316" s="123">
        <v>21426</v>
      </c>
      <c r="U316" s="124">
        <v>23815</v>
      </c>
      <c r="V316" s="123">
        <v>23624</v>
      </c>
      <c r="W316" s="124">
        <v>23448</v>
      </c>
      <c r="X316" s="123">
        <v>24752</v>
      </c>
      <c r="Y316" s="124">
        <v>22243</v>
      </c>
      <c r="Z316" s="123">
        <v>25678</v>
      </c>
      <c r="AA316" s="124">
        <v>25291</v>
      </c>
      <c r="AB316" s="123">
        <v>24238</v>
      </c>
      <c r="AC316" s="124">
        <v>24144</v>
      </c>
      <c r="AD316" s="123">
        <v>23627</v>
      </c>
      <c r="AE316" s="125">
        <v>23347</v>
      </c>
      <c r="AF316" s="126">
        <v>27080</v>
      </c>
    </row>
    <row r="317" spans="2:32">
      <c r="B317" s="127">
        <v>279</v>
      </c>
      <c r="C317" s="128">
        <v>279</v>
      </c>
      <c r="D317" s="129">
        <v>12</v>
      </c>
      <c r="E317" s="130">
        <v>1</v>
      </c>
      <c r="F317" s="131">
        <v>12</v>
      </c>
      <c r="G317" s="132" t="s">
        <v>485</v>
      </c>
      <c r="H317" s="133">
        <v>1</v>
      </c>
      <c r="I317" s="128">
        <v>12</v>
      </c>
      <c r="J317" s="129" t="s">
        <v>485</v>
      </c>
      <c r="K317" s="134">
        <v>15</v>
      </c>
      <c r="L317" s="108"/>
      <c r="M317" s="81">
        <v>18921</v>
      </c>
      <c r="N317" s="135">
        <v>18253</v>
      </c>
      <c r="O317" s="136">
        <v>20749</v>
      </c>
      <c r="P317" s="135">
        <v>20541</v>
      </c>
      <c r="Q317" s="136">
        <v>21050</v>
      </c>
      <c r="R317" s="135">
        <v>21880</v>
      </c>
      <c r="S317" s="136">
        <v>21197</v>
      </c>
      <c r="T317" s="135">
        <v>21217</v>
      </c>
      <c r="U317" s="136">
        <v>23431</v>
      </c>
      <c r="V317" s="135">
        <v>23392</v>
      </c>
      <c r="W317" s="136">
        <v>23197</v>
      </c>
      <c r="X317" s="135">
        <v>24235</v>
      </c>
      <c r="Y317" s="136">
        <v>22225</v>
      </c>
      <c r="Z317" s="135">
        <v>25243</v>
      </c>
      <c r="AA317" s="136">
        <v>24850</v>
      </c>
      <c r="AB317" s="135">
        <v>24277</v>
      </c>
      <c r="AC317" s="136">
        <v>24153</v>
      </c>
      <c r="AD317" s="135">
        <v>23579</v>
      </c>
      <c r="AE317" s="137">
        <v>23317</v>
      </c>
      <c r="AF317" s="138">
        <v>26617</v>
      </c>
    </row>
    <row r="318" spans="2:32">
      <c r="B318" s="114">
        <v>280</v>
      </c>
      <c r="C318" s="115">
        <v>280</v>
      </c>
      <c r="D318" s="116">
        <v>12</v>
      </c>
      <c r="E318" s="117">
        <v>1</v>
      </c>
      <c r="F318" s="118">
        <v>12</v>
      </c>
      <c r="G318" s="119" t="s">
        <v>485</v>
      </c>
      <c r="H318" s="120">
        <v>1</v>
      </c>
      <c r="I318" s="115">
        <v>12</v>
      </c>
      <c r="J318" s="116" t="s">
        <v>485</v>
      </c>
      <c r="K318" s="121">
        <v>16</v>
      </c>
      <c r="L318" s="108"/>
      <c r="M318" s="122">
        <v>18800</v>
      </c>
      <c r="N318" s="123">
        <v>18495</v>
      </c>
      <c r="O318" s="124">
        <v>20716</v>
      </c>
      <c r="P318" s="123">
        <v>20790</v>
      </c>
      <c r="Q318" s="124">
        <v>21139</v>
      </c>
      <c r="R318" s="123">
        <v>21538</v>
      </c>
      <c r="S318" s="124">
        <v>21101</v>
      </c>
      <c r="T318" s="123">
        <v>21231</v>
      </c>
      <c r="U318" s="124">
        <v>23126</v>
      </c>
      <c r="V318" s="123">
        <v>23264</v>
      </c>
      <c r="W318" s="124">
        <v>22973</v>
      </c>
      <c r="X318" s="123">
        <v>23652</v>
      </c>
      <c r="Y318" s="124">
        <v>22574</v>
      </c>
      <c r="Z318" s="123">
        <v>24914</v>
      </c>
      <c r="AA318" s="124">
        <v>24949</v>
      </c>
      <c r="AB318" s="123">
        <v>24727</v>
      </c>
      <c r="AC318" s="124">
        <v>24494</v>
      </c>
      <c r="AD318" s="123">
        <v>23873</v>
      </c>
      <c r="AE318" s="125">
        <v>23709</v>
      </c>
      <c r="AF318" s="126">
        <v>26261</v>
      </c>
    </row>
    <row r="319" spans="2:32">
      <c r="B319" s="127">
        <v>281</v>
      </c>
      <c r="C319" s="128">
        <v>281</v>
      </c>
      <c r="D319" s="129">
        <v>12</v>
      </c>
      <c r="E319" s="130">
        <v>1</v>
      </c>
      <c r="F319" s="131">
        <v>12</v>
      </c>
      <c r="G319" s="132" t="s">
        <v>485</v>
      </c>
      <c r="H319" s="133">
        <v>1</v>
      </c>
      <c r="I319" s="128">
        <v>12</v>
      </c>
      <c r="J319" s="129" t="s">
        <v>485</v>
      </c>
      <c r="K319" s="134">
        <v>17</v>
      </c>
      <c r="L319" s="108"/>
      <c r="M319" s="81">
        <v>19228</v>
      </c>
      <c r="N319" s="135">
        <v>19349</v>
      </c>
      <c r="O319" s="136">
        <v>21092</v>
      </c>
      <c r="P319" s="135">
        <v>21313</v>
      </c>
      <c r="Q319" s="136">
        <v>21585</v>
      </c>
      <c r="R319" s="135">
        <v>21775</v>
      </c>
      <c r="S319" s="136">
        <v>21625</v>
      </c>
      <c r="T319" s="135">
        <v>22005</v>
      </c>
      <c r="U319" s="136">
        <v>23451</v>
      </c>
      <c r="V319" s="135">
        <v>23587</v>
      </c>
      <c r="W319" s="136">
        <v>23466</v>
      </c>
      <c r="X319" s="135">
        <v>23906</v>
      </c>
      <c r="Y319" s="136">
        <v>23413</v>
      </c>
      <c r="Z319" s="135">
        <v>25189</v>
      </c>
      <c r="AA319" s="136">
        <v>25308</v>
      </c>
      <c r="AB319" s="135">
        <v>25385</v>
      </c>
      <c r="AC319" s="136">
        <v>25398</v>
      </c>
      <c r="AD319" s="135">
        <v>24730</v>
      </c>
      <c r="AE319" s="137">
        <v>24832</v>
      </c>
      <c r="AF319" s="138">
        <v>26565</v>
      </c>
    </row>
    <row r="320" spans="2:32">
      <c r="B320" s="114">
        <v>282</v>
      </c>
      <c r="C320" s="115">
        <v>282</v>
      </c>
      <c r="D320" s="116">
        <v>12</v>
      </c>
      <c r="E320" s="117">
        <v>1</v>
      </c>
      <c r="F320" s="118">
        <v>12</v>
      </c>
      <c r="G320" s="119" t="s">
        <v>485</v>
      </c>
      <c r="H320" s="120">
        <v>1</v>
      </c>
      <c r="I320" s="115">
        <v>12</v>
      </c>
      <c r="J320" s="116" t="s">
        <v>485</v>
      </c>
      <c r="K320" s="121">
        <v>18</v>
      </c>
      <c r="L320" s="108"/>
      <c r="M320" s="122">
        <v>20061</v>
      </c>
      <c r="N320" s="123">
        <v>20485</v>
      </c>
      <c r="O320" s="124">
        <v>21982</v>
      </c>
      <c r="P320" s="123">
        <v>21961</v>
      </c>
      <c r="Q320" s="124">
        <v>22358</v>
      </c>
      <c r="R320" s="123">
        <v>22663</v>
      </c>
      <c r="S320" s="124">
        <v>22655</v>
      </c>
      <c r="T320" s="123">
        <v>23215</v>
      </c>
      <c r="U320" s="124">
        <v>24246</v>
      </c>
      <c r="V320" s="123">
        <v>24252</v>
      </c>
      <c r="W320" s="124">
        <v>24473</v>
      </c>
      <c r="X320" s="123">
        <v>24885</v>
      </c>
      <c r="Y320" s="124">
        <v>24688</v>
      </c>
      <c r="Z320" s="123">
        <v>26172</v>
      </c>
      <c r="AA320" s="124">
        <v>25786</v>
      </c>
      <c r="AB320" s="123">
        <v>26263</v>
      </c>
      <c r="AC320" s="124">
        <v>26630</v>
      </c>
      <c r="AD320" s="123">
        <v>26125</v>
      </c>
      <c r="AE320" s="125">
        <v>26559</v>
      </c>
      <c r="AF320" s="126">
        <v>27621</v>
      </c>
    </row>
    <row r="321" spans="2:32">
      <c r="B321" s="127">
        <v>283</v>
      </c>
      <c r="C321" s="128">
        <v>283</v>
      </c>
      <c r="D321" s="129">
        <v>12</v>
      </c>
      <c r="E321" s="130">
        <v>1</v>
      </c>
      <c r="F321" s="131">
        <v>12</v>
      </c>
      <c r="G321" s="132" t="s">
        <v>485</v>
      </c>
      <c r="H321" s="133">
        <v>1</v>
      </c>
      <c r="I321" s="128">
        <v>12</v>
      </c>
      <c r="J321" s="129" t="s">
        <v>485</v>
      </c>
      <c r="K321" s="134">
        <v>19</v>
      </c>
      <c r="L321" s="108"/>
      <c r="M321" s="81">
        <v>19804</v>
      </c>
      <c r="N321" s="135">
        <v>20474</v>
      </c>
      <c r="O321" s="136">
        <v>21921</v>
      </c>
      <c r="P321" s="135">
        <v>21648</v>
      </c>
      <c r="Q321" s="136">
        <v>22170</v>
      </c>
      <c r="R321" s="135">
        <v>22608</v>
      </c>
      <c r="S321" s="136">
        <v>22416</v>
      </c>
      <c r="T321" s="135">
        <v>23297</v>
      </c>
      <c r="U321" s="136">
        <v>24295</v>
      </c>
      <c r="V321" s="135">
        <v>24163</v>
      </c>
      <c r="W321" s="136">
        <v>24682</v>
      </c>
      <c r="X321" s="135">
        <v>25212</v>
      </c>
      <c r="Y321" s="136">
        <v>24918</v>
      </c>
      <c r="Z321" s="135">
        <v>26498</v>
      </c>
      <c r="AA321" s="136">
        <v>26070</v>
      </c>
      <c r="AB321" s="135">
        <v>26625</v>
      </c>
      <c r="AC321" s="136">
        <v>27093</v>
      </c>
      <c r="AD321" s="135">
        <v>26568</v>
      </c>
      <c r="AE321" s="137">
        <v>27014</v>
      </c>
      <c r="AF321" s="138">
        <v>28072</v>
      </c>
    </row>
    <row r="322" spans="2:32">
      <c r="B322" s="114">
        <v>284</v>
      </c>
      <c r="C322" s="115">
        <v>284</v>
      </c>
      <c r="D322" s="116">
        <v>12</v>
      </c>
      <c r="E322" s="117">
        <v>1</v>
      </c>
      <c r="F322" s="118">
        <v>12</v>
      </c>
      <c r="G322" s="119" t="s">
        <v>485</v>
      </c>
      <c r="H322" s="120">
        <v>1</v>
      </c>
      <c r="I322" s="115">
        <v>12</v>
      </c>
      <c r="J322" s="116" t="s">
        <v>485</v>
      </c>
      <c r="K322" s="121">
        <v>20</v>
      </c>
      <c r="L322" s="108"/>
      <c r="M322" s="122">
        <v>19534</v>
      </c>
      <c r="N322" s="123">
        <v>20134</v>
      </c>
      <c r="O322" s="124">
        <v>21637</v>
      </c>
      <c r="P322" s="123">
        <v>21420</v>
      </c>
      <c r="Q322" s="124">
        <v>21883</v>
      </c>
      <c r="R322" s="123">
        <v>22487</v>
      </c>
      <c r="S322" s="124">
        <v>22010</v>
      </c>
      <c r="T322" s="123">
        <v>23000</v>
      </c>
      <c r="U322" s="124">
        <v>24162</v>
      </c>
      <c r="V322" s="123">
        <v>24275</v>
      </c>
      <c r="W322" s="124">
        <v>24674</v>
      </c>
      <c r="X322" s="123">
        <v>25586</v>
      </c>
      <c r="Y322" s="124">
        <v>24996</v>
      </c>
      <c r="Z322" s="123">
        <v>26615</v>
      </c>
      <c r="AA322" s="124">
        <v>26587</v>
      </c>
      <c r="AB322" s="123">
        <v>27231</v>
      </c>
      <c r="AC322" s="124">
        <v>27583</v>
      </c>
      <c r="AD322" s="123">
        <v>26874</v>
      </c>
      <c r="AE322" s="125">
        <v>27351</v>
      </c>
      <c r="AF322" s="126">
        <v>28319</v>
      </c>
    </row>
    <row r="323" spans="2:32">
      <c r="B323" s="127">
        <v>285</v>
      </c>
      <c r="C323" s="128">
        <v>285</v>
      </c>
      <c r="D323" s="129">
        <v>12</v>
      </c>
      <c r="E323" s="130">
        <v>1</v>
      </c>
      <c r="F323" s="131">
        <v>12</v>
      </c>
      <c r="G323" s="132" t="s">
        <v>485</v>
      </c>
      <c r="H323" s="133">
        <v>1</v>
      </c>
      <c r="I323" s="128">
        <v>12</v>
      </c>
      <c r="J323" s="129" t="s">
        <v>485</v>
      </c>
      <c r="K323" s="134">
        <v>21</v>
      </c>
      <c r="L323" s="108"/>
      <c r="M323" s="81">
        <v>19181</v>
      </c>
      <c r="N323" s="135">
        <v>19783</v>
      </c>
      <c r="O323" s="136">
        <v>21285</v>
      </c>
      <c r="P323" s="135">
        <v>21116</v>
      </c>
      <c r="Q323" s="136">
        <v>21551</v>
      </c>
      <c r="R323" s="135">
        <v>22247</v>
      </c>
      <c r="S323" s="136">
        <v>21849</v>
      </c>
      <c r="T323" s="135">
        <v>22811</v>
      </c>
      <c r="U323" s="136">
        <v>24024</v>
      </c>
      <c r="V323" s="135">
        <v>24338</v>
      </c>
      <c r="W323" s="136">
        <v>24872</v>
      </c>
      <c r="X323" s="135">
        <v>25902</v>
      </c>
      <c r="Y323" s="136">
        <v>25391</v>
      </c>
      <c r="Z323" s="135">
        <v>26847</v>
      </c>
      <c r="AA323" s="136">
        <v>27156</v>
      </c>
      <c r="AB323" s="135">
        <v>27824</v>
      </c>
      <c r="AC323" s="136">
        <v>28250</v>
      </c>
      <c r="AD323" s="135">
        <v>27584</v>
      </c>
      <c r="AE323" s="137">
        <v>27808</v>
      </c>
      <c r="AF323" s="138">
        <v>28748</v>
      </c>
    </row>
    <row r="324" spans="2:32">
      <c r="B324" s="114">
        <v>286</v>
      </c>
      <c r="C324" s="115">
        <v>286</v>
      </c>
      <c r="D324" s="116">
        <v>12</v>
      </c>
      <c r="E324" s="117">
        <v>1</v>
      </c>
      <c r="F324" s="118">
        <v>12</v>
      </c>
      <c r="G324" s="119" t="s">
        <v>485</v>
      </c>
      <c r="H324" s="120">
        <v>1</v>
      </c>
      <c r="I324" s="115">
        <v>12</v>
      </c>
      <c r="J324" s="116" t="s">
        <v>485</v>
      </c>
      <c r="K324" s="121">
        <v>22</v>
      </c>
      <c r="L324" s="108"/>
      <c r="M324" s="122">
        <v>18593</v>
      </c>
      <c r="N324" s="123">
        <v>19131</v>
      </c>
      <c r="O324" s="124">
        <v>20552</v>
      </c>
      <c r="P324" s="123">
        <v>20493</v>
      </c>
      <c r="Q324" s="124">
        <v>20906</v>
      </c>
      <c r="R324" s="123">
        <v>21725</v>
      </c>
      <c r="S324" s="124">
        <v>21390</v>
      </c>
      <c r="T324" s="123">
        <v>22292</v>
      </c>
      <c r="U324" s="124">
        <v>23464</v>
      </c>
      <c r="V324" s="123">
        <v>23993</v>
      </c>
      <c r="W324" s="124">
        <v>24542</v>
      </c>
      <c r="X324" s="123">
        <v>25712</v>
      </c>
      <c r="Y324" s="124">
        <v>25282</v>
      </c>
      <c r="Z324" s="123">
        <v>26496</v>
      </c>
      <c r="AA324" s="124">
        <v>27125</v>
      </c>
      <c r="AB324" s="123">
        <v>27812</v>
      </c>
      <c r="AC324" s="124">
        <v>28207</v>
      </c>
      <c r="AD324" s="123">
        <v>27655</v>
      </c>
      <c r="AE324" s="125">
        <v>27672</v>
      </c>
      <c r="AF324" s="126">
        <v>28512</v>
      </c>
    </row>
    <row r="325" spans="2:32">
      <c r="B325" s="127">
        <v>287</v>
      </c>
      <c r="C325" s="128">
        <v>287</v>
      </c>
      <c r="D325" s="129">
        <v>12</v>
      </c>
      <c r="E325" s="130">
        <v>1</v>
      </c>
      <c r="F325" s="131">
        <v>12</v>
      </c>
      <c r="G325" s="132" t="s">
        <v>485</v>
      </c>
      <c r="H325" s="133">
        <v>1</v>
      </c>
      <c r="I325" s="128">
        <v>12</v>
      </c>
      <c r="J325" s="129" t="s">
        <v>485</v>
      </c>
      <c r="K325" s="134">
        <v>23</v>
      </c>
      <c r="L325" s="108"/>
      <c r="M325" s="81">
        <v>17748</v>
      </c>
      <c r="N325" s="135">
        <v>18344</v>
      </c>
      <c r="O325" s="136">
        <v>19548</v>
      </c>
      <c r="P325" s="135">
        <v>19628</v>
      </c>
      <c r="Q325" s="136">
        <v>20010</v>
      </c>
      <c r="R325" s="135">
        <v>20979</v>
      </c>
      <c r="S325" s="136">
        <v>20771</v>
      </c>
      <c r="T325" s="135">
        <v>21678</v>
      </c>
      <c r="U325" s="136">
        <v>22670</v>
      </c>
      <c r="V325" s="135">
        <v>23304</v>
      </c>
      <c r="W325" s="136">
        <v>23968</v>
      </c>
      <c r="X325" s="135">
        <v>25225</v>
      </c>
      <c r="Y325" s="136">
        <v>24881</v>
      </c>
      <c r="Z325" s="135">
        <v>25849</v>
      </c>
      <c r="AA325" s="136">
        <v>26645</v>
      </c>
      <c r="AB325" s="135">
        <v>27284</v>
      </c>
      <c r="AC325" s="136">
        <v>27802</v>
      </c>
      <c r="AD325" s="135">
        <v>27349</v>
      </c>
      <c r="AE325" s="137">
        <v>27286</v>
      </c>
      <c r="AF325" s="138">
        <v>27922</v>
      </c>
    </row>
    <row r="326" spans="2:32">
      <c r="B326" s="114">
        <v>288</v>
      </c>
      <c r="C326" s="115">
        <v>288</v>
      </c>
      <c r="D326" s="116">
        <v>12</v>
      </c>
      <c r="E326" s="117">
        <v>1</v>
      </c>
      <c r="F326" s="118">
        <v>12</v>
      </c>
      <c r="G326" s="119" t="s">
        <v>485</v>
      </c>
      <c r="H326" s="120">
        <v>1</v>
      </c>
      <c r="I326" s="115">
        <v>12</v>
      </c>
      <c r="J326" s="116" t="s">
        <v>485</v>
      </c>
      <c r="K326" s="121">
        <v>24</v>
      </c>
      <c r="L326" s="108"/>
      <c r="M326" s="122">
        <v>16757</v>
      </c>
      <c r="N326" s="123">
        <v>17507</v>
      </c>
      <c r="O326" s="124">
        <v>18567</v>
      </c>
      <c r="P326" s="123">
        <v>18713</v>
      </c>
      <c r="Q326" s="124">
        <v>19114</v>
      </c>
      <c r="R326" s="123">
        <v>20135</v>
      </c>
      <c r="S326" s="124">
        <v>20141</v>
      </c>
      <c r="T326" s="123">
        <v>21126</v>
      </c>
      <c r="U326" s="124">
        <v>21962</v>
      </c>
      <c r="V326" s="123">
        <v>22653</v>
      </c>
      <c r="W326" s="124">
        <v>23368</v>
      </c>
      <c r="X326" s="123">
        <v>24605</v>
      </c>
      <c r="Y326" s="124">
        <v>24435</v>
      </c>
      <c r="Z326" s="123">
        <v>25227</v>
      </c>
      <c r="AA326" s="124">
        <v>26038</v>
      </c>
      <c r="AB326" s="123">
        <v>26710</v>
      </c>
      <c r="AC326" s="124">
        <v>27282</v>
      </c>
      <c r="AD326" s="123">
        <v>26957</v>
      </c>
      <c r="AE326" s="125">
        <v>26909</v>
      </c>
      <c r="AF326" s="126">
        <v>27350</v>
      </c>
    </row>
    <row r="327" spans="2:32">
      <c r="B327" s="127">
        <v>289</v>
      </c>
      <c r="C327" s="128">
        <v>289</v>
      </c>
      <c r="D327" s="129">
        <v>13</v>
      </c>
      <c r="E327" s="130">
        <v>1</v>
      </c>
      <c r="F327" s="131">
        <v>13</v>
      </c>
      <c r="G327" s="132" t="s">
        <v>485</v>
      </c>
      <c r="H327" s="133">
        <v>1</v>
      </c>
      <c r="I327" s="128">
        <v>13</v>
      </c>
      <c r="J327" s="129" t="s">
        <v>485</v>
      </c>
      <c r="K327" s="134">
        <v>1</v>
      </c>
      <c r="L327" s="108"/>
      <c r="M327" s="81">
        <v>16418</v>
      </c>
      <c r="N327" s="135">
        <v>16732</v>
      </c>
      <c r="O327" s="136">
        <v>17737</v>
      </c>
      <c r="P327" s="135">
        <v>18015</v>
      </c>
      <c r="Q327" s="136">
        <v>17845</v>
      </c>
      <c r="R327" s="135">
        <v>19728</v>
      </c>
      <c r="S327" s="136">
        <v>19315</v>
      </c>
      <c r="T327" s="135">
        <v>20330</v>
      </c>
      <c r="U327" s="136">
        <v>21466</v>
      </c>
      <c r="V327" s="135">
        <v>21529</v>
      </c>
      <c r="W327" s="136">
        <v>22597</v>
      </c>
      <c r="X327" s="135">
        <v>24025</v>
      </c>
      <c r="Y327" s="136">
        <v>23147</v>
      </c>
      <c r="Z327" s="135">
        <v>25125</v>
      </c>
      <c r="AA327" s="136">
        <v>25727</v>
      </c>
      <c r="AB327" s="135">
        <v>25731</v>
      </c>
      <c r="AC327" s="136">
        <v>26629</v>
      </c>
      <c r="AD327" s="135">
        <v>25370</v>
      </c>
      <c r="AE327" s="137">
        <v>26113</v>
      </c>
      <c r="AF327" s="138">
        <v>27450</v>
      </c>
    </row>
    <row r="328" spans="2:32">
      <c r="B328" s="114">
        <v>290</v>
      </c>
      <c r="C328" s="115">
        <v>290</v>
      </c>
      <c r="D328" s="116">
        <v>13</v>
      </c>
      <c r="E328" s="117">
        <v>1</v>
      </c>
      <c r="F328" s="118">
        <v>13</v>
      </c>
      <c r="G328" s="119" t="s">
        <v>485</v>
      </c>
      <c r="H328" s="120">
        <v>1</v>
      </c>
      <c r="I328" s="115">
        <v>13</v>
      </c>
      <c r="J328" s="116" t="s">
        <v>485</v>
      </c>
      <c r="K328" s="121">
        <v>2</v>
      </c>
      <c r="L328" s="108"/>
      <c r="M328" s="122">
        <v>15958</v>
      </c>
      <c r="N328" s="123">
        <v>16409</v>
      </c>
      <c r="O328" s="124">
        <v>17350</v>
      </c>
      <c r="P328" s="123">
        <v>17618</v>
      </c>
      <c r="Q328" s="124">
        <v>17493</v>
      </c>
      <c r="R328" s="123">
        <v>19287</v>
      </c>
      <c r="S328" s="124">
        <v>18964</v>
      </c>
      <c r="T328" s="123">
        <v>20084</v>
      </c>
      <c r="U328" s="124">
        <v>21143</v>
      </c>
      <c r="V328" s="123">
        <v>21165</v>
      </c>
      <c r="W328" s="124">
        <v>22165</v>
      </c>
      <c r="X328" s="123">
        <v>23556</v>
      </c>
      <c r="Y328" s="124">
        <v>22782</v>
      </c>
      <c r="Z328" s="123">
        <v>24738</v>
      </c>
      <c r="AA328" s="124">
        <v>25288</v>
      </c>
      <c r="AB328" s="123">
        <v>25260</v>
      </c>
      <c r="AC328" s="124">
        <v>26063</v>
      </c>
      <c r="AD328" s="123">
        <v>24960</v>
      </c>
      <c r="AE328" s="125">
        <v>25761</v>
      </c>
      <c r="AF328" s="126">
        <v>27002</v>
      </c>
    </row>
    <row r="329" spans="2:32">
      <c r="B329" s="127">
        <v>291</v>
      </c>
      <c r="C329" s="128">
        <v>291</v>
      </c>
      <c r="D329" s="129">
        <v>13</v>
      </c>
      <c r="E329" s="130">
        <v>1</v>
      </c>
      <c r="F329" s="131">
        <v>13</v>
      </c>
      <c r="G329" s="132" t="s">
        <v>485</v>
      </c>
      <c r="H329" s="133">
        <v>1</v>
      </c>
      <c r="I329" s="128">
        <v>13</v>
      </c>
      <c r="J329" s="129" t="s">
        <v>485</v>
      </c>
      <c r="K329" s="134">
        <v>3</v>
      </c>
      <c r="L329" s="108"/>
      <c r="M329" s="81">
        <v>15730</v>
      </c>
      <c r="N329" s="135">
        <v>16308</v>
      </c>
      <c r="O329" s="136">
        <v>17263</v>
      </c>
      <c r="P329" s="135">
        <v>17517</v>
      </c>
      <c r="Q329" s="136">
        <v>17409</v>
      </c>
      <c r="R329" s="135">
        <v>19187</v>
      </c>
      <c r="S329" s="136">
        <v>18939</v>
      </c>
      <c r="T329" s="135">
        <v>20175</v>
      </c>
      <c r="U329" s="136">
        <v>21211</v>
      </c>
      <c r="V329" s="135">
        <v>21137</v>
      </c>
      <c r="W329" s="136">
        <v>22096</v>
      </c>
      <c r="X329" s="135">
        <v>23449</v>
      </c>
      <c r="Y329" s="136">
        <v>22780</v>
      </c>
      <c r="Z329" s="135">
        <v>24723</v>
      </c>
      <c r="AA329" s="136">
        <v>25199</v>
      </c>
      <c r="AB329" s="135">
        <v>25122</v>
      </c>
      <c r="AC329" s="136">
        <v>25896</v>
      </c>
      <c r="AD329" s="135">
        <v>24896</v>
      </c>
      <c r="AE329" s="137">
        <v>25758</v>
      </c>
      <c r="AF329" s="138">
        <v>26928</v>
      </c>
    </row>
    <row r="330" spans="2:32">
      <c r="B330" s="114">
        <v>292</v>
      </c>
      <c r="C330" s="115">
        <v>292</v>
      </c>
      <c r="D330" s="116">
        <v>13</v>
      </c>
      <c r="E330" s="117">
        <v>1</v>
      </c>
      <c r="F330" s="118">
        <v>13</v>
      </c>
      <c r="G330" s="119" t="s">
        <v>485</v>
      </c>
      <c r="H330" s="120">
        <v>1</v>
      </c>
      <c r="I330" s="115">
        <v>13</v>
      </c>
      <c r="J330" s="116" t="s">
        <v>485</v>
      </c>
      <c r="K330" s="121">
        <v>4</v>
      </c>
      <c r="L330" s="108"/>
      <c r="M330" s="122">
        <v>15611</v>
      </c>
      <c r="N330" s="123">
        <v>16294</v>
      </c>
      <c r="O330" s="124">
        <v>17196</v>
      </c>
      <c r="P330" s="123">
        <v>17435</v>
      </c>
      <c r="Q330" s="124">
        <v>17339</v>
      </c>
      <c r="R330" s="123">
        <v>18998</v>
      </c>
      <c r="S330" s="124">
        <v>18836</v>
      </c>
      <c r="T330" s="123">
        <v>20077</v>
      </c>
      <c r="U330" s="124">
        <v>20980</v>
      </c>
      <c r="V330" s="123">
        <v>20842</v>
      </c>
      <c r="W330" s="124">
        <v>21700</v>
      </c>
      <c r="X330" s="123">
        <v>22933</v>
      </c>
      <c r="Y330" s="124">
        <v>22418</v>
      </c>
      <c r="Z330" s="123">
        <v>24199</v>
      </c>
      <c r="AA330" s="124">
        <v>24596</v>
      </c>
      <c r="AB330" s="123">
        <v>24475</v>
      </c>
      <c r="AC330" s="124">
        <v>25181</v>
      </c>
      <c r="AD330" s="123">
        <v>24367</v>
      </c>
      <c r="AE330" s="125">
        <v>25249</v>
      </c>
      <c r="AF330" s="126">
        <v>26245</v>
      </c>
    </row>
    <row r="331" spans="2:32">
      <c r="B331" s="127">
        <v>293</v>
      </c>
      <c r="C331" s="128">
        <v>293</v>
      </c>
      <c r="D331" s="129">
        <v>13</v>
      </c>
      <c r="E331" s="130">
        <v>1</v>
      </c>
      <c r="F331" s="131">
        <v>13</v>
      </c>
      <c r="G331" s="132" t="s">
        <v>485</v>
      </c>
      <c r="H331" s="133">
        <v>1</v>
      </c>
      <c r="I331" s="128">
        <v>13</v>
      </c>
      <c r="J331" s="129" t="s">
        <v>485</v>
      </c>
      <c r="K331" s="134">
        <v>5</v>
      </c>
      <c r="L331" s="108"/>
      <c r="M331" s="81">
        <v>15590</v>
      </c>
      <c r="N331" s="135">
        <v>16524</v>
      </c>
      <c r="O331" s="136">
        <v>17317</v>
      </c>
      <c r="P331" s="135">
        <v>17506</v>
      </c>
      <c r="Q331" s="136">
        <v>17348</v>
      </c>
      <c r="R331" s="135">
        <v>18866</v>
      </c>
      <c r="S331" s="136">
        <v>18621</v>
      </c>
      <c r="T331" s="135">
        <v>20122</v>
      </c>
      <c r="U331" s="136">
        <v>20880</v>
      </c>
      <c r="V331" s="135">
        <v>20541</v>
      </c>
      <c r="W331" s="136">
        <v>21331</v>
      </c>
      <c r="X331" s="135">
        <v>22412</v>
      </c>
      <c r="Y331" s="136">
        <v>21879</v>
      </c>
      <c r="Z331" s="135">
        <v>23735</v>
      </c>
      <c r="AA331" s="136">
        <v>24039</v>
      </c>
      <c r="AB331" s="135">
        <v>23772</v>
      </c>
      <c r="AC331" s="136">
        <v>24450</v>
      </c>
      <c r="AD331" s="135">
        <v>23624</v>
      </c>
      <c r="AE331" s="137">
        <v>24826</v>
      </c>
      <c r="AF331" s="138">
        <v>25576</v>
      </c>
    </row>
    <row r="332" spans="2:32">
      <c r="B332" s="114">
        <v>294</v>
      </c>
      <c r="C332" s="115">
        <v>294</v>
      </c>
      <c r="D332" s="116">
        <v>13</v>
      </c>
      <c r="E332" s="117">
        <v>1</v>
      </c>
      <c r="F332" s="118">
        <v>13</v>
      </c>
      <c r="G332" s="119" t="s">
        <v>485</v>
      </c>
      <c r="H332" s="120">
        <v>1</v>
      </c>
      <c r="I332" s="115">
        <v>13</v>
      </c>
      <c r="J332" s="116" t="s">
        <v>485</v>
      </c>
      <c r="K332" s="121">
        <v>6</v>
      </c>
      <c r="L332" s="108"/>
      <c r="M332" s="122">
        <v>15716</v>
      </c>
      <c r="N332" s="123">
        <v>17129</v>
      </c>
      <c r="O332" s="124">
        <v>17841</v>
      </c>
      <c r="P332" s="123">
        <v>17981</v>
      </c>
      <c r="Q332" s="124">
        <v>17772</v>
      </c>
      <c r="R332" s="123">
        <v>18847</v>
      </c>
      <c r="S332" s="124">
        <v>18506</v>
      </c>
      <c r="T332" s="123">
        <v>20512</v>
      </c>
      <c r="U332" s="124">
        <v>21164</v>
      </c>
      <c r="V332" s="123">
        <v>20568</v>
      </c>
      <c r="W332" s="124">
        <v>21343</v>
      </c>
      <c r="X332" s="123">
        <v>21954</v>
      </c>
      <c r="Y332" s="124">
        <v>21342</v>
      </c>
      <c r="Z332" s="123">
        <v>23641</v>
      </c>
      <c r="AA332" s="124">
        <v>23816</v>
      </c>
      <c r="AB332" s="123">
        <v>23321</v>
      </c>
      <c r="AC332" s="124">
        <v>24000</v>
      </c>
      <c r="AD332" s="123">
        <v>22884</v>
      </c>
      <c r="AE332" s="125">
        <v>24634</v>
      </c>
      <c r="AF332" s="126">
        <v>25280</v>
      </c>
    </row>
    <row r="333" spans="2:32">
      <c r="B333" s="127">
        <v>295</v>
      </c>
      <c r="C333" s="128">
        <v>295</v>
      </c>
      <c r="D333" s="129">
        <v>13</v>
      </c>
      <c r="E333" s="130">
        <v>1</v>
      </c>
      <c r="F333" s="131">
        <v>13</v>
      </c>
      <c r="G333" s="132" t="s">
        <v>485</v>
      </c>
      <c r="H333" s="133">
        <v>1</v>
      </c>
      <c r="I333" s="128">
        <v>13</v>
      </c>
      <c r="J333" s="129" t="s">
        <v>485</v>
      </c>
      <c r="K333" s="134">
        <v>7</v>
      </c>
      <c r="L333" s="108"/>
      <c r="M333" s="81">
        <v>16144</v>
      </c>
      <c r="N333" s="135">
        <v>18347</v>
      </c>
      <c r="O333" s="136">
        <v>18899</v>
      </c>
      <c r="P333" s="135">
        <v>19078</v>
      </c>
      <c r="Q333" s="136">
        <v>18971</v>
      </c>
      <c r="R333" s="135">
        <v>19227</v>
      </c>
      <c r="S333" s="136">
        <v>18822</v>
      </c>
      <c r="T333" s="135">
        <v>21691</v>
      </c>
      <c r="U333" s="136">
        <v>21835</v>
      </c>
      <c r="V333" s="135">
        <v>21473</v>
      </c>
      <c r="W333" s="136">
        <v>22077</v>
      </c>
      <c r="X333" s="135">
        <v>21903</v>
      </c>
      <c r="Y333" s="136">
        <v>21363</v>
      </c>
      <c r="Z333" s="135">
        <v>24035</v>
      </c>
      <c r="AA333" s="136">
        <v>24272</v>
      </c>
      <c r="AB333" s="135">
        <v>23916</v>
      </c>
      <c r="AC333" s="136">
        <v>24373</v>
      </c>
      <c r="AD333" s="135">
        <v>22774</v>
      </c>
      <c r="AE333" s="137">
        <v>25389</v>
      </c>
      <c r="AF333" s="138">
        <v>25524</v>
      </c>
    </row>
    <row r="334" spans="2:32">
      <c r="B334" s="114">
        <v>296</v>
      </c>
      <c r="C334" s="115">
        <v>296</v>
      </c>
      <c r="D334" s="116">
        <v>13</v>
      </c>
      <c r="E334" s="117">
        <v>1</v>
      </c>
      <c r="F334" s="118">
        <v>13</v>
      </c>
      <c r="G334" s="119" t="s">
        <v>485</v>
      </c>
      <c r="H334" s="120">
        <v>1</v>
      </c>
      <c r="I334" s="115">
        <v>13</v>
      </c>
      <c r="J334" s="116" t="s">
        <v>485</v>
      </c>
      <c r="K334" s="121">
        <v>8</v>
      </c>
      <c r="L334" s="108"/>
      <c r="M334" s="122">
        <v>17025</v>
      </c>
      <c r="N334" s="123">
        <v>19724</v>
      </c>
      <c r="O334" s="124">
        <v>20126</v>
      </c>
      <c r="P334" s="123">
        <v>20444</v>
      </c>
      <c r="Q334" s="124">
        <v>20319</v>
      </c>
      <c r="R334" s="123">
        <v>20062</v>
      </c>
      <c r="S334" s="124">
        <v>19497</v>
      </c>
      <c r="T334" s="123">
        <v>23130</v>
      </c>
      <c r="U334" s="124">
        <v>22815</v>
      </c>
      <c r="V334" s="123">
        <v>22798</v>
      </c>
      <c r="W334" s="124">
        <v>23327</v>
      </c>
      <c r="X334" s="123">
        <v>22520</v>
      </c>
      <c r="Y334" s="124">
        <v>21881</v>
      </c>
      <c r="Z334" s="123">
        <v>24797</v>
      </c>
      <c r="AA334" s="124">
        <v>25230</v>
      </c>
      <c r="AB334" s="123">
        <v>25063</v>
      </c>
      <c r="AC334" s="124">
        <v>25518</v>
      </c>
      <c r="AD334" s="123">
        <v>23239</v>
      </c>
      <c r="AE334" s="125">
        <v>26708</v>
      </c>
      <c r="AF334" s="126">
        <v>26178</v>
      </c>
    </row>
    <row r="335" spans="2:32">
      <c r="B335" s="127">
        <v>297</v>
      </c>
      <c r="C335" s="128">
        <v>297</v>
      </c>
      <c r="D335" s="129">
        <v>13</v>
      </c>
      <c r="E335" s="130">
        <v>1</v>
      </c>
      <c r="F335" s="131">
        <v>13</v>
      </c>
      <c r="G335" s="132" t="s">
        <v>485</v>
      </c>
      <c r="H335" s="133">
        <v>1</v>
      </c>
      <c r="I335" s="128">
        <v>13</v>
      </c>
      <c r="J335" s="129" t="s">
        <v>485</v>
      </c>
      <c r="K335" s="134">
        <v>9</v>
      </c>
      <c r="L335" s="108"/>
      <c r="M335" s="81">
        <v>17706</v>
      </c>
      <c r="N335" s="135">
        <v>20045</v>
      </c>
      <c r="O335" s="136">
        <v>20369</v>
      </c>
      <c r="P335" s="135">
        <v>20765</v>
      </c>
      <c r="Q335" s="136">
        <v>20690</v>
      </c>
      <c r="R335" s="135">
        <v>20760</v>
      </c>
      <c r="S335" s="136">
        <v>20213</v>
      </c>
      <c r="T335" s="135">
        <v>23496</v>
      </c>
      <c r="U335" s="136">
        <v>23081</v>
      </c>
      <c r="V335" s="135">
        <v>23205</v>
      </c>
      <c r="W335" s="136">
        <v>23655</v>
      </c>
      <c r="X335" s="135">
        <v>23112</v>
      </c>
      <c r="Y335" s="136">
        <v>22431</v>
      </c>
      <c r="Z335" s="135">
        <v>24944</v>
      </c>
      <c r="AA335" s="136">
        <v>25300</v>
      </c>
      <c r="AB335" s="135">
        <v>25332</v>
      </c>
      <c r="AC335" s="136">
        <v>25820</v>
      </c>
      <c r="AD335" s="135">
        <v>23735</v>
      </c>
      <c r="AE335" s="137">
        <v>26974</v>
      </c>
      <c r="AF335" s="138">
        <v>26278</v>
      </c>
    </row>
    <row r="336" spans="2:32">
      <c r="B336" s="114">
        <v>298</v>
      </c>
      <c r="C336" s="115">
        <v>298</v>
      </c>
      <c r="D336" s="116">
        <v>13</v>
      </c>
      <c r="E336" s="117">
        <v>1</v>
      </c>
      <c r="F336" s="118">
        <v>13</v>
      </c>
      <c r="G336" s="119" t="s">
        <v>485</v>
      </c>
      <c r="H336" s="120">
        <v>1</v>
      </c>
      <c r="I336" s="115">
        <v>13</v>
      </c>
      <c r="J336" s="116" t="s">
        <v>485</v>
      </c>
      <c r="K336" s="121">
        <v>10</v>
      </c>
      <c r="L336" s="108"/>
      <c r="M336" s="122">
        <v>18066</v>
      </c>
      <c r="N336" s="123">
        <v>19973</v>
      </c>
      <c r="O336" s="124">
        <v>20345</v>
      </c>
      <c r="P336" s="123">
        <v>20703</v>
      </c>
      <c r="Q336" s="124">
        <v>20708</v>
      </c>
      <c r="R336" s="123">
        <v>21073</v>
      </c>
      <c r="S336" s="124">
        <v>20635</v>
      </c>
      <c r="T336" s="123">
        <v>23439</v>
      </c>
      <c r="U336" s="124">
        <v>23197</v>
      </c>
      <c r="V336" s="123">
        <v>23237</v>
      </c>
      <c r="W336" s="124">
        <v>23650</v>
      </c>
      <c r="X336" s="123">
        <v>23472</v>
      </c>
      <c r="Y336" s="124">
        <v>22889</v>
      </c>
      <c r="Z336" s="123">
        <v>25221</v>
      </c>
      <c r="AA336" s="124">
        <v>25352</v>
      </c>
      <c r="AB336" s="123">
        <v>25444</v>
      </c>
      <c r="AC336" s="124">
        <v>25867</v>
      </c>
      <c r="AD336" s="123">
        <v>24231</v>
      </c>
      <c r="AE336" s="125">
        <v>27061</v>
      </c>
      <c r="AF336" s="126">
        <v>26614</v>
      </c>
    </row>
    <row r="337" spans="2:32">
      <c r="B337" s="127">
        <v>299</v>
      </c>
      <c r="C337" s="128">
        <v>299</v>
      </c>
      <c r="D337" s="129">
        <v>13</v>
      </c>
      <c r="E337" s="130">
        <v>1</v>
      </c>
      <c r="F337" s="131">
        <v>13</v>
      </c>
      <c r="G337" s="132" t="s">
        <v>485</v>
      </c>
      <c r="H337" s="133">
        <v>1</v>
      </c>
      <c r="I337" s="128">
        <v>13</v>
      </c>
      <c r="J337" s="129" t="s">
        <v>485</v>
      </c>
      <c r="K337" s="134">
        <v>11</v>
      </c>
      <c r="L337" s="108"/>
      <c r="M337" s="81">
        <v>18033</v>
      </c>
      <c r="N337" s="135">
        <v>19921</v>
      </c>
      <c r="O337" s="136">
        <v>20248</v>
      </c>
      <c r="P337" s="135">
        <v>20479</v>
      </c>
      <c r="Q337" s="136">
        <v>20454</v>
      </c>
      <c r="R337" s="135">
        <v>20869</v>
      </c>
      <c r="S337" s="136">
        <v>20639</v>
      </c>
      <c r="T337" s="135">
        <v>23184</v>
      </c>
      <c r="U337" s="136">
        <v>23041</v>
      </c>
      <c r="V337" s="135">
        <v>22852</v>
      </c>
      <c r="W337" s="136">
        <v>23401</v>
      </c>
      <c r="X337" s="135">
        <v>23198</v>
      </c>
      <c r="Y337" s="136">
        <v>22823</v>
      </c>
      <c r="Z337" s="135">
        <v>25598</v>
      </c>
      <c r="AA337" s="136">
        <v>25037</v>
      </c>
      <c r="AB337" s="135">
        <v>25111</v>
      </c>
      <c r="AC337" s="136">
        <v>25650</v>
      </c>
      <c r="AD337" s="135">
        <v>24196</v>
      </c>
      <c r="AE337" s="137">
        <v>27283</v>
      </c>
      <c r="AF337" s="138">
        <v>27047</v>
      </c>
    </row>
    <row r="338" spans="2:32">
      <c r="B338" s="114">
        <v>300</v>
      </c>
      <c r="C338" s="115">
        <v>300</v>
      </c>
      <c r="D338" s="116">
        <v>13</v>
      </c>
      <c r="E338" s="117">
        <v>1</v>
      </c>
      <c r="F338" s="118">
        <v>13</v>
      </c>
      <c r="G338" s="119" t="s">
        <v>485</v>
      </c>
      <c r="H338" s="120">
        <v>1</v>
      </c>
      <c r="I338" s="115">
        <v>13</v>
      </c>
      <c r="J338" s="116" t="s">
        <v>485</v>
      </c>
      <c r="K338" s="121">
        <v>12</v>
      </c>
      <c r="L338" s="108"/>
      <c r="M338" s="122">
        <v>17881</v>
      </c>
      <c r="N338" s="123">
        <v>19795</v>
      </c>
      <c r="O338" s="124">
        <v>19983</v>
      </c>
      <c r="P338" s="123">
        <v>20210</v>
      </c>
      <c r="Q338" s="124">
        <v>20080</v>
      </c>
      <c r="R338" s="123">
        <v>20460</v>
      </c>
      <c r="S338" s="124">
        <v>20352</v>
      </c>
      <c r="T338" s="123">
        <v>22728</v>
      </c>
      <c r="U338" s="124">
        <v>22472</v>
      </c>
      <c r="V338" s="123">
        <v>22268</v>
      </c>
      <c r="W338" s="124">
        <v>22936</v>
      </c>
      <c r="X338" s="123">
        <v>22627</v>
      </c>
      <c r="Y338" s="124">
        <v>22498</v>
      </c>
      <c r="Z338" s="123">
        <v>25381</v>
      </c>
      <c r="AA338" s="124">
        <v>24506</v>
      </c>
      <c r="AB338" s="123">
        <v>24529</v>
      </c>
      <c r="AC338" s="124">
        <v>25171</v>
      </c>
      <c r="AD338" s="123">
        <v>23867</v>
      </c>
      <c r="AE338" s="125">
        <v>27145</v>
      </c>
      <c r="AF338" s="126">
        <v>26841</v>
      </c>
    </row>
    <row r="339" spans="2:32">
      <c r="B339" s="127">
        <v>301</v>
      </c>
      <c r="C339" s="128">
        <v>301</v>
      </c>
      <c r="D339" s="129">
        <v>13</v>
      </c>
      <c r="E339" s="130">
        <v>1</v>
      </c>
      <c r="F339" s="131">
        <v>13</v>
      </c>
      <c r="G339" s="132" t="s">
        <v>485</v>
      </c>
      <c r="H339" s="133">
        <v>1</v>
      </c>
      <c r="I339" s="128">
        <v>13</v>
      </c>
      <c r="J339" s="129" t="s">
        <v>485</v>
      </c>
      <c r="K339" s="134">
        <v>13</v>
      </c>
      <c r="L339" s="108"/>
      <c r="M339" s="81">
        <v>17751</v>
      </c>
      <c r="N339" s="135">
        <v>19680</v>
      </c>
      <c r="O339" s="136">
        <v>19832</v>
      </c>
      <c r="P339" s="135">
        <v>20091</v>
      </c>
      <c r="Q339" s="136">
        <v>19858</v>
      </c>
      <c r="R339" s="135">
        <v>20258</v>
      </c>
      <c r="S339" s="136">
        <v>20214</v>
      </c>
      <c r="T339" s="135">
        <v>22486</v>
      </c>
      <c r="U339" s="136">
        <v>22213</v>
      </c>
      <c r="V339" s="135">
        <v>21995</v>
      </c>
      <c r="W339" s="136">
        <v>22649</v>
      </c>
      <c r="X339" s="135">
        <v>22366</v>
      </c>
      <c r="Y339" s="136">
        <v>22174</v>
      </c>
      <c r="Z339" s="135">
        <v>25240</v>
      </c>
      <c r="AA339" s="136">
        <v>24246</v>
      </c>
      <c r="AB339" s="135">
        <v>24173</v>
      </c>
      <c r="AC339" s="136">
        <v>24806</v>
      </c>
      <c r="AD339" s="135">
        <v>23541</v>
      </c>
      <c r="AE339" s="137">
        <v>26974</v>
      </c>
      <c r="AF339" s="138">
        <v>26683</v>
      </c>
    </row>
    <row r="340" spans="2:32">
      <c r="B340" s="114">
        <v>302</v>
      </c>
      <c r="C340" s="115">
        <v>302</v>
      </c>
      <c r="D340" s="116">
        <v>13</v>
      </c>
      <c r="E340" s="117">
        <v>1</v>
      </c>
      <c r="F340" s="118">
        <v>13</v>
      </c>
      <c r="G340" s="119" t="s">
        <v>485</v>
      </c>
      <c r="H340" s="120">
        <v>1</v>
      </c>
      <c r="I340" s="115">
        <v>13</v>
      </c>
      <c r="J340" s="116" t="s">
        <v>485</v>
      </c>
      <c r="K340" s="121">
        <v>14</v>
      </c>
      <c r="L340" s="108"/>
      <c r="M340" s="122">
        <v>17511</v>
      </c>
      <c r="N340" s="123">
        <v>19658</v>
      </c>
      <c r="O340" s="124">
        <v>19632</v>
      </c>
      <c r="P340" s="123">
        <v>20009</v>
      </c>
      <c r="Q340" s="124">
        <v>19728</v>
      </c>
      <c r="R340" s="123">
        <v>19949</v>
      </c>
      <c r="S340" s="124">
        <v>19996</v>
      </c>
      <c r="T340" s="123">
        <v>22337</v>
      </c>
      <c r="U340" s="124">
        <v>21830</v>
      </c>
      <c r="V340" s="123">
        <v>21804</v>
      </c>
      <c r="W340" s="124">
        <v>22463</v>
      </c>
      <c r="X340" s="123">
        <v>21979</v>
      </c>
      <c r="Y340" s="124">
        <v>21894</v>
      </c>
      <c r="Z340" s="123">
        <v>25015</v>
      </c>
      <c r="AA340" s="124">
        <v>24025</v>
      </c>
      <c r="AB340" s="123">
        <v>23901</v>
      </c>
      <c r="AC340" s="124">
        <v>24549</v>
      </c>
      <c r="AD340" s="123">
        <v>23225</v>
      </c>
      <c r="AE340" s="125">
        <v>26965</v>
      </c>
      <c r="AF340" s="126">
        <v>26407</v>
      </c>
    </row>
    <row r="341" spans="2:32">
      <c r="B341" s="127">
        <v>303</v>
      </c>
      <c r="C341" s="128">
        <v>303</v>
      </c>
      <c r="D341" s="129">
        <v>13</v>
      </c>
      <c r="E341" s="130">
        <v>1</v>
      </c>
      <c r="F341" s="131">
        <v>13</v>
      </c>
      <c r="G341" s="132" t="s">
        <v>485</v>
      </c>
      <c r="H341" s="133">
        <v>1</v>
      </c>
      <c r="I341" s="128">
        <v>13</v>
      </c>
      <c r="J341" s="129" t="s">
        <v>485</v>
      </c>
      <c r="K341" s="134">
        <v>15</v>
      </c>
      <c r="L341" s="108"/>
      <c r="M341" s="81">
        <v>17603</v>
      </c>
      <c r="N341" s="135">
        <v>19671</v>
      </c>
      <c r="O341" s="136">
        <v>19726</v>
      </c>
      <c r="P341" s="135">
        <v>20162</v>
      </c>
      <c r="Q341" s="136">
        <v>19885</v>
      </c>
      <c r="R341" s="135">
        <v>20020</v>
      </c>
      <c r="S341" s="136">
        <v>20130</v>
      </c>
      <c r="T341" s="135">
        <v>22321</v>
      </c>
      <c r="U341" s="136">
        <v>21830</v>
      </c>
      <c r="V341" s="135">
        <v>21948</v>
      </c>
      <c r="W341" s="136">
        <v>22390</v>
      </c>
      <c r="X341" s="135">
        <v>22020</v>
      </c>
      <c r="Y341" s="136">
        <v>21938</v>
      </c>
      <c r="Z341" s="135">
        <v>24635</v>
      </c>
      <c r="AA341" s="136">
        <v>24117</v>
      </c>
      <c r="AB341" s="135">
        <v>23969</v>
      </c>
      <c r="AC341" s="136">
        <v>24402</v>
      </c>
      <c r="AD341" s="135">
        <v>23246</v>
      </c>
      <c r="AE341" s="137">
        <v>26554</v>
      </c>
      <c r="AF341" s="138">
        <v>25987</v>
      </c>
    </row>
    <row r="342" spans="2:32">
      <c r="B342" s="114">
        <v>304</v>
      </c>
      <c r="C342" s="115">
        <v>304</v>
      </c>
      <c r="D342" s="116">
        <v>13</v>
      </c>
      <c r="E342" s="117">
        <v>1</v>
      </c>
      <c r="F342" s="118">
        <v>13</v>
      </c>
      <c r="G342" s="119" t="s">
        <v>485</v>
      </c>
      <c r="H342" s="120">
        <v>1</v>
      </c>
      <c r="I342" s="115">
        <v>13</v>
      </c>
      <c r="J342" s="116" t="s">
        <v>485</v>
      </c>
      <c r="K342" s="121">
        <v>16</v>
      </c>
      <c r="L342" s="108"/>
      <c r="M342" s="122">
        <v>18047</v>
      </c>
      <c r="N342" s="123">
        <v>19989</v>
      </c>
      <c r="O342" s="124">
        <v>20340</v>
      </c>
      <c r="P342" s="123">
        <v>20717</v>
      </c>
      <c r="Q342" s="124">
        <v>20396</v>
      </c>
      <c r="R342" s="123">
        <v>20492</v>
      </c>
      <c r="S342" s="124">
        <v>20750</v>
      </c>
      <c r="T342" s="123">
        <v>22673</v>
      </c>
      <c r="U342" s="124">
        <v>22583</v>
      </c>
      <c r="V342" s="123">
        <v>22431</v>
      </c>
      <c r="W342" s="124">
        <v>22471</v>
      </c>
      <c r="X342" s="123">
        <v>22446</v>
      </c>
      <c r="Y342" s="124">
        <v>22422</v>
      </c>
      <c r="Z342" s="123">
        <v>24817</v>
      </c>
      <c r="AA342" s="124">
        <v>24634</v>
      </c>
      <c r="AB342" s="123">
        <v>24380</v>
      </c>
      <c r="AC342" s="124">
        <v>24410</v>
      </c>
      <c r="AD342" s="123">
        <v>23695</v>
      </c>
      <c r="AE342" s="125">
        <v>26246</v>
      </c>
      <c r="AF342" s="126">
        <v>26112</v>
      </c>
    </row>
    <row r="343" spans="2:32">
      <c r="B343" s="127">
        <v>305</v>
      </c>
      <c r="C343" s="128">
        <v>305</v>
      </c>
      <c r="D343" s="129">
        <v>13</v>
      </c>
      <c r="E343" s="130">
        <v>1</v>
      </c>
      <c r="F343" s="131">
        <v>13</v>
      </c>
      <c r="G343" s="132" t="s">
        <v>485</v>
      </c>
      <c r="H343" s="133">
        <v>1</v>
      </c>
      <c r="I343" s="128">
        <v>13</v>
      </c>
      <c r="J343" s="129" t="s">
        <v>485</v>
      </c>
      <c r="K343" s="134">
        <v>17</v>
      </c>
      <c r="L343" s="108"/>
      <c r="M343" s="81">
        <v>18773</v>
      </c>
      <c r="N343" s="135">
        <v>20489</v>
      </c>
      <c r="O343" s="136">
        <v>21019</v>
      </c>
      <c r="P343" s="135">
        <v>21363</v>
      </c>
      <c r="Q343" s="136">
        <v>21182</v>
      </c>
      <c r="R343" s="135">
        <v>21277</v>
      </c>
      <c r="S343" s="136">
        <v>21805</v>
      </c>
      <c r="T343" s="135">
        <v>23305</v>
      </c>
      <c r="U343" s="136">
        <v>23222</v>
      </c>
      <c r="V343" s="135">
        <v>23257</v>
      </c>
      <c r="W343" s="136">
        <v>23006</v>
      </c>
      <c r="X343" s="135">
        <v>23207</v>
      </c>
      <c r="Y343" s="136">
        <v>23458</v>
      </c>
      <c r="Z343" s="135">
        <v>25106</v>
      </c>
      <c r="AA343" s="136">
        <v>25219</v>
      </c>
      <c r="AB343" s="135">
        <v>25213</v>
      </c>
      <c r="AC343" s="136">
        <v>24945</v>
      </c>
      <c r="AD343" s="135">
        <v>24760</v>
      </c>
      <c r="AE343" s="137">
        <v>26481</v>
      </c>
      <c r="AF343" s="138">
        <v>26418</v>
      </c>
    </row>
    <row r="344" spans="2:32">
      <c r="B344" s="114">
        <v>306</v>
      </c>
      <c r="C344" s="115">
        <v>306</v>
      </c>
      <c r="D344" s="116">
        <v>13</v>
      </c>
      <c r="E344" s="117">
        <v>1</v>
      </c>
      <c r="F344" s="118">
        <v>13</v>
      </c>
      <c r="G344" s="119" t="s">
        <v>485</v>
      </c>
      <c r="H344" s="120">
        <v>1</v>
      </c>
      <c r="I344" s="115">
        <v>13</v>
      </c>
      <c r="J344" s="116" t="s">
        <v>485</v>
      </c>
      <c r="K344" s="121">
        <v>18</v>
      </c>
      <c r="L344" s="108"/>
      <c r="M344" s="122">
        <v>19753</v>
      </c>
      <c r="N344" s="123">
        <v>21345</v>
      </c>
      <c r="O344" s="124">
        <v>21684</v>
      </c>
      <c r="P344" s="123">
        <v>22146</v>
      </c>
      <c r="Q344" s="124">
        <v>22008</v>
      </c>
      <c r="R344" s="123">
        <v>22314</v>
      </c>
      <c r="S344" s="124">
        <v>22989</v>
      </c>
      <c r="T344" s="123">
        <v>24060</v>
      </c>
      <c r="U344" s="124">
        <v>23683</v>
      </c>
      <c r="V344" s="123">
        <v>24197</v>
      </c>
      <c r="W344" s="124">
        <v>23842</v>
      </c>
      <c r="X344" s="123">
        <v>24408</v>
      </c>
      <c r="Y344" s="124">
        <v>25064</v>
      </c>
      <c r="Z344" s="123">
        <v>25537</v>
      </c>
      <c r="AA344" s="124">
        <v>26056</v>
      </c>
      <c r="AB344" s="123">
        <v>26414</v>
      </c>
      <c r="AC344" s="124">
        <v>26080</v>
      </c>
      <c r="AD344" s="123">
        <v>26470</v>
      </c>
      <c r="AE344" s="125">
        <v>27514</v>
      </c>
      <c r="AF344" s="126">
        <v>26929</v>
      </c>
    </row>
    <row r="345" spans="2:32">
      <c r="B345" s="127">
        <v>307</v>
      </c>
      <c r="C345" s="128">
        <v>307</v>
      </c>
      <c r="D345" s="129">
        <v>13</v>
      </c>
      <c r="E345" s="130">
        <v>1</v>
      </c>
      <c r="F345" s="131">
        <v>13</v>
      </c>
      <c r="G345" s="132" t="s">
        <v>485</v>
      </c>
      <c r="H345" s="133">
        <v>1</v>
      </c>
      <c r="I345" s="128">
        <v>13</v>
      </c>
      <c r="J345" s="129" t="s">
        <v>485</v>
      </c>
      <c r="K345" s="134">
        <v>19</v>
      </c>
      <c r="L345" s="108"/>
      <c r="M345" s="81">
        <v>19462</v>
      </c>
      <c r="N345" s="135">
        <v>21263</v>
      </c>
      <c r="O345" s="136">
        <v>21349</v>
      </c>
      <c r="P345" s="135">
        <v>21926</v>
      </c>
      <c r="Q345" s="136">
        <v>21909</v>
      </c>
      <c r="R345" s="135">
        <v>22046</v>
      </c>
      <c r="S345" s="136">
        <v>23038</v>
      </c>
      <c r="T345" s="135">
        <v>24048</v>
      </c>
      <c r="U345" s="136">
        <v>23572</v>
      </c>
      <c r="V345" s="135">
        <v>24291</v>
      </c>
      <c r="W345" s="136">
        <v>24065</v>
      </c>
      <c r="X345" s="135">
        <v>24569</v>
      </c>
      <c r="Y345" s="136">
        <v>25348</v>
      </c>
      <c r="Z345" s="135">
        <v>25768</v>
      </c>
      <c r="AA345" s="136">
        <v>26374</v>
      </c>
      <c r="AB345" s="135">
        <v>26838</v>
      </c>
      <c r="AC345" s="136">
        <v>26644</v>
      </c>
      <c r="AD345" s="135">
        <v>26921</v>
      </c>
      <c r="AE345" s="137">
        <v>27958</v>
      </c>
      <c r="AF345" s="138">
        <v>27329</v>
      </c>
    </row>
    <row r="346" spans="2:32">
      <c r="B346" s="114">
        <v>308</v>
      </c>
      <c r="C346" s="115">
        <v>308</v>
      </c>
      <c r="D346" s="116">
        <v>13</v>
      </c>
      <c r="E346" s="117">
        <v>1</v>
      </c>
      <c r="F346" s="118">
        <v>13</v>
      </c>
      <c r="G346" s="119" t="s">
        <v>485</v>
      </c>
      <c r="H346" s="120">
        <v>1</v>
      </c>
      <c r="I346" s="115">
        <v>13</v>
      </c>
      <c r="J346" s="116" t="s">
        <v>485</v>
      </c>
      <c r="K346" s="121">
        <v>20</v>
      </c>
      <c r="L346" s="108"/>
      <c r="M346" s="122">
        <v>18880</v>
      </c>
      <c r="N346" s="123">
        <v>20959</v>
      </c>
      <c r="O346" s="124">
        <v>21087</v>
      </c>
      <c r="P346" s="123">
        <v>21595</v>
      </c>
      <c r="Q346" s="124">
        <v>21622</v>
      </c>
      <c r="R346" s="123">
        <v>21615</v>
      </c>
      <c r="S346" s="124">
        <v>22704</v>
      </c>
      <c r="T346" s="123">
        <v>23856</v>
      </c>
      <c r="U346" s="124">
        <v>23610</v>
      </c>
      <c r="V346" s="123">
        <v>24183</v>
      </c>
      <c r="W346" s="124">
        <v>24154</v>
      </c>
      <c r="X346" s="123">
        <v>24554</v>
      </c>
      <c r="Y346" s="124">
        <v>25474</v>
      </c>
      <c r="Z346" s="123">
        <v>26212</v>
      </c>
      <c r="AA346" s="124">
        <v>26907</v>
      </c>
      <c r="AB346" s="123">
        <v>27272</v>
      </c>
      <c r="AC346" s="124">
        <v>27073</v>
      </c>
      <c r="AD346" s="123">
        <v>27241</v>
      </c>
      <c r="AE346" s="125">
        <v>28200</v>
      </c>
      <c r="AF346" s="126">
        <v>27970</v>
      </c>
    </row>
    <row r="347" spans="2:32">
      <c r="B347" s="127">
        <v>309</v>
      </c>
      <c r="C347" s="128">
        <v>309</v>
      </c>
      <c r="D347" s="129">
        <v>13</v>
      </c>
      <c r="E347" s="130">
        <v>1</v>
      </c>
      <c r="F347" s="131">
        <v>13</v>
      </c>
      <c r="G347" s="132" t="s">
        <v>485</v>
      </c>
      <c r="H347" s="133">
        <v>1</v>
      </c>
      <c r="I347" s="128">
        <v>13</v>
      </c>
      <c r="J347" s="129" t="s">
        <v>485</v>
      </c>
      <c r="K347" s="134">
        <v>21</v>
      </c>
      <c r="L347" s="108"/>
      <c r="M347" s="81">
        <v>18531</v>
      </c>
      <c r="N347" s="135">
        <v>20596</v>
      </c>
      <c r="O347" s="136">
        <v>20762</v>
      </c>
      <c r="P347" s="135">
        <v>21231</v>
      </c>
      <c r="Q347" s="136">
        <v>21378</v>
      </c>
      <c r="R347" s="135">
        <v>21406</v>
      </c>
      <c r="S347" s="136">
        <v>22472</v>
      </c>
      <c r="T347" s="135">
        <v>23665</v>
      </c>
      <c r="U347" s="136">
        <v>23647</v>
      </c>
      <c r="V347" s="135">
        <v>24290</v>
      </c>
      <c r="W347" s="136">
        <v>24422</v>
      </c>
      <c r="X347" s="135">
        <v>24873</v>
      </c>
      <c r="Y347" s="136">
        <v>25694</v>
      </c>
      <c r="Z347" s="135">
        <v>26723</v>
      </c>
      <c r="AA347" s="136">
        <v>27459</v>
      </c>
      <c r="AB347" s="135">
        <v>27901</v>
      </c>
      <c r="AC347" s="136">
        <v>27826</v>
      </c>
      <c r="AD347" s="135">
        <v>27695</v>
      </c>
      <c r="AE347" s="137">
        <v>28627</v>
      </c>
      <c r="AF347" s="138">
        <v>28728</v>
      </c>
    </row>
    <row r="348" spans="2:32">
      <c r="B348" s="114">
        <v>310</v>
      </c>
      <c r="C348" s="115">
        <v>310</v>
      </c>
      <c r="D348" s="116">
        <v>13</v>
      </c>
      <c r="E348" s="117">
        <v>1</v>
      </c>
      <c r="F348" s="118">
        <v>13</v>
      </c>
      <c r="G348" s="119" t="s">
        <v>485</v>
      </c>
      <c r="H348" s="120">
        <v>1</v>
      </c>
      <c r="I348" s="115">
        <v>13</v>
      </c>
      <c r="J348" s="116" t="s">
        <v>485</v>
      </c>
      <c r="K348" s="121">
        <v>22</v>
      </c>
      <c r="L348" s="108"/>
      <c r="M348" s="122">
        <v>17949</v>
      </c>
      <c r="N348" s="123">
        <v>19844</v>
      </c>
      <c r="O348" s="124">
        <v>20101</v>
      </c>
      <c r="P348" s="123">
        <v>20541</v>
      </c>
      <c r="Q348" s="124">
        <v>20735</v>
      </c>
      <c r="R348" s="123">
        <v>20900</v>
      </c>
      <c r="S348" s="124">
        <v>21900</v>
      </c>
      <c r="T348" s="123">
        <v>23055</v>
      </c>
      <c r="U348" s="124">
        <v>23281</v>
      </c>
      <c r="V348" s="123">
        <v>23892</v>
      </c>
      <c r="W348" s="124">
        <v>24082</v>
      </c>
      <c r="X348" s="123">
        <v>24694</v>
      </c>
      <c r="Y348" s="124">
        <v>25390</v>
      </c>
      <c r="Z348" s="123">
        <v>26629</v>
      </c>
      <c r="AA348" s="124">
        <v>27396</v>
      </c>
      <c r="AB348" s="123">
        <v>27828</v>
      </c>
      <c r="AC348" s="124">
        <v>27762</v>
      </c>
      <c r="AD348" s="123">
        <v>27534</v>
      </c>
      <c r="AE348" s="125">
        <v>28377</v>
      </c>
      <c r="AF348" s="126">
        <v>28803</v>
      </c>
    </row>
    <row r="349" spans="2:32">
      <c r="B349" s="127">
        <v>311</v>
      </c>
      <c r="C349" s="128">
        <v>311</v>
      </c>
      <c r="D349" s="129">
        <v>13</v>
      </c>
      <c r="E349" s="130">
        <v>1</v>
      </c>
      <c r="F349" s="131">
        <v>13</v>
      </c>
      <c r="G349" s="132" t="s">
        <v>485</v>
      </c>
      <c r="H349" s="133">
        <v>1</v>
      </c>
      <c r="I349" s="128">
        <v>13</v>
      </c>
      <c r="J349" s="129" t="s">
        <v>485</v>
      </c>
      <c r="K349" s="134">
        <v>23</v>
      </c>
      <c r="L349" s="108"/>
      <c r="M349" s="81">
        <v>17253</v>
      </c>
      <c r="N349" s="135">
        <v>18860</v>
      </c>
      <c r="O349" s="136">
        <v>19234</v>
      </c>
      <c r="P349" s="135">
        <v>19648</v>
      </c>
      <c r="Q349" s="136">
        <v>19928</v>
      </c>
      <c r="R349" s="135">
        <v>20276</v>
      </c>
      <c r="S349" s="136">
        <v>21279</v>
      </c>
      <c r="T349" s="135">
        <v>22258</v>
      </c>
      <c r="U349" s="136">
        <v>22618</v>
      </c>
      <c r="V349" s="135">
        <v>23320</v>
      </c>
      <c r="W349" s="136">
        <v>23537</v>
      </c>
      <c r="X349" s="135">
        <v>24280</v>
      </c>
      <c r="Y349" s="136">
        <v>24943</v>
      </c>
      <c r="Z349" s="135">
        <v>26153</v>
      </c>
      <c r="AA349" s="136">
        <v>26881</v>
      </c>
      <c r="AB349" s="135">
        <v>27424</v>
      </c>
      <c r="AC349" s="136">
        <v>27380</v>
      </c>
      <c r="AD349" s="135">
        <v>27171</v>
      </c>
      <c r="AE349" s="137">
        <v>27823</v>
      </c>
      <c r="AF349" s="138">
        <v>28421</v>
      </c>
    </row>
    <row r="350" spans="2:32">
      <c r="B350" s="114">
        <v>312</v>
      </c>
      <c r="C350" s="115">
        <v>312</v>
      </c>
      <c r="D350" s="116">
        <v>13</v>
      </c>
      <c r="E350" s="117">
        <v>1</v>
      </c>
      <c r="F350" s="118">
        <v>13</v>
      </c>
      <c r="G350" s="119" t="s">
        <v>485</v>
      </c>
      <c r="H350" s="120">
        <v>1</v>
      </c>
      <c r="I350" s="115">
        <v>13</v>
      </c>
      <c r="J350" s="116" t="s">
        <v>485</v>
      </c>
      <c r="K350" s="121">
        <v>24</v>
      </c>
      <c r="L350" s="108"/>
      <c r="M350" s="122">
        <v>16421</v>
      </c>
      <c r="N350" s="123">
        <v>17810</v>
      </c>
      <c r="O350" s="124">
        <v>18255</v>
      </c>
      <c r="P350" s="123">
        <v>18699</v>
      </c>
      <c r="Q350" s="124">
        <v>19010</v>
      </c>
      <c r="R350" s="123">
        <v>19574</v>
      </c>
      <c r="S350" s="124">
        <v>20654</v>
      </c>
      <c r="T350" s="123">
        <v>21466</v>
      </c>
      <c r="U350" s="124">
        <v>21921</v>
      </c>
      <c r="V350" s="123">
        <v>22683</v>
      </c>
      <c r="W350" s="124">
        <v>22877</v>
      </c>
      <c r="X350" s="123">
        <v>23790</v>
      </c>
      <c r="Y350" s="124">
        <v>24489</v>
      </c>
      <c r="Z350" s="123">
        <v>25523</v>
      </c>
      <c r="AA350" s="124">
        <v>26269</v>
      </c>
      <c r="AB350" s="123">
        <v>26887</v>
      </c>
      <c r="AC350" s="124">
        <v>26824</v>
      </c>
      <c r="AD350" s="123">
        <v>26770</v>
      </c>
      <c r="AE350" s="125">
        <v>27239</v>
      </c>
      <c r="AF350" s="126">
        <v>27846</v>
      </c>
    </row>
    <row r="351" spans="2:32">
      <c r="B351" s="127">
        <v>313</v>
      </c>
      <c r="C351" s="128">
        <v>313</v>
      </c>
      <c r="D351" s="129">
        <v>14</v>
      </c>
      <c r="E351" s="130">
        <v>1</v>
      </c>
      <c r="F351" s="131">
        <v>14</v>
      </c>
      <c r="G351" s="132" t="s">
        <v>485</v>
      </c>
      <c r="H351" s="133">
        <v>1</v>
      </c>
      <c r="I351" s="128">
        <v>14</v>
      </c>
      <c r="J351" s="129" t="s">
        <v>485</v>
      </c>
      <c r="K351" s="134">
        <v>1</v>
      </c>
      <c r="L351" s="108"/>
      <c r="M351" s="81">
        <v>15736</v>
      </c>
      <c r="N351" s="135">
        <v>16971</v>
      </c>
      <c r="O351" s="136">
        <v>17572</v>
      </c>
      <c r="P351" s="135">
        <v>17441</v>
      </c>
      <c r="Q351" s="136">
        <v>18205</v>
      </c>
      <c r="R351" s="135">
        <v>18826</v>
      </c>
      <c r="S351" s="136">
        <v>19895</v>
      </c>
      <c r="T351" s="135">
        <v>20927</v>
      </c>
      <c r="U351" s="136">
        <v>21439</v>
      </c>
      <c r="V351" s="135">
        <v>21962</v>
      </c>
      <c r="W351" s="136">
        <v>21892</v>
      </c>
      <c r="X351" s="135">
        <v>22588</v>
      </c>
      <c r="Y351" s="136">
        <v>23731</v>
      </c>
      <c r="Z351" s="135">
        <v>25190</v>
      </c>
      <c r="AA351" s="136">
        <v>25265</v>
      </c>
      <c r="AB351" s="135">
        <v>26221</v>
      </c>
      <c r="AC351" s="136">
        <v>25655</v>
      </c>
      <c r="AD351" s="135">
        <v>25959</v>
      </c>
      <c r="AE351" s="137">
        <v>27317</v>
      </c>
      <c r="AF351" s="138">
        <v>27589</v>
      </c>
    </row>
    <row r="352" spans="2:32">
      <c r="B352" s="114">
        <v>314</v>
      </c>
      <c r="C352" s="115">
        <v>314</v>
      </c>
      <c r="D352" s="116">
        <v>14</v>
      </c>
      <c r="E352" s="117">
        <v>1</v>
      </c>
      <c r="F352" s="118">
        <v>14</v>
      </c>
      <c r="G352" s="119" t="s">
        <v>485</v>
      </c>
      <c r="H352" s="120">
        <v>1</v>
      </c>
      <c r="I352" s="115">
        <v>14</v>
      </c>
      <c r="J352" s="116" t="s">
        <v>485</v>
      </c>
      <c r="K352" s="121">
        <v>2</v>
      </c>
      <c r="L352" s="108"/>
      <c r="M352" s="122">
        <v>15308</v>
      </c>
      <c r="N352" s="123">
        <v>16598</v>
      </c>
      <c r="O352" s="124">
        <v>17174</v>
      </c>
      <c r="P352" s="123">
        <v>17078</v>
      </c>
      <c r="Q352" s="124">
        <v>17800</v>
      </c>
      <c r="R352" s="123">
        <v>18462</v>
      </c>
      <c r="S352" s="124">
        <v>19643</v>
      </c>
      <c r="T352" s="123">
        <v>20605</v>
      </c>
      <c r="U352" s="124">
        <v>21114</v>
      </c>
      <c r="V352" s="123">
        <v>21555</v>
      </c>
      <c r="W352" s="124">
        <v>21445</v>
      </c>
      <c r="X352" s="123">
        <v>22245</v>
      </c>
      <c r="Y352" s="124">
        <v>23436</v>
      </c>
      <c r="Z352" s="123">
        <v>24763</v>
      </c>
      <c r="AA352" s="124">
        <v>24808</v>
      </c>
      <c r="AB352" s="123">
        <v>25666</v>
      </c>
      <c r="AC352" s="124">
        <v>25082</v>
      </c>
      <c r="AD352" s="123">
        <v>25606</v>
      </c>
      <c r="AE352" s="125">
        <v>26878</v>
      </c>
      <c r="AF352" s="126">
        <v>27099</v>
      </c>
    </row>
    <row r="353" spans="2:32">
      <c r="B353" s="127">
        <v>315</v>
      </c>
      <c r="C353" s="128">
        <v>315</v>
      </c>
      <c r="D353" s="129">
        <v>14</v>
      </c>
      <c r="E353" s="130">
        <v>1</v>
      </c>
      <c r="F353" s="131">
        <v>14</v>
      </c>
      <c r="G353" s="132" t="s">
        <v>485</v>
      </c>
      <c r="H353" s="133">
        <v>1</v>
      </c>
      <c r="I353" s="128">
        <v>14</v>
      </c>
      <c r="J353" s="129" t="s">
        <v>485</v>
      </c>
      <c r="K353" s="134">
        <v>3</v>
      </c>
      <c r="L353" s="108"/>
      <c r="M353" s="81">
        <v>15080</v>
      </c>
      <c r="N353" s="135">
        <v>16466</v>
      </c>
      <c r="O353" s="136">
        <v>17047</v>
      </c>
      <c r="P353" s="135">
        <v>16972</v>
      </c>
      <c r="Q353" s="136">
        <v>17705</v>
      </c>
      <c r="R353" s="135">
        <v>18418</v>
      </c>
      <c r="S353" s="136">
        <v>19726</v>
      </c>
      <c r="T353" s="135">
        <v>20680</v>
      </c>
      <c r="U353" s="136">
        <v>21139</v>
      </c>
      <c r="V353" s="135">
        <v>21538</v>
      </c>
      <c r="W353" s="136">
        <v>21362</v>
      </c>
      <c r="X353" s="135">
        <v>22245</v>
      </c>
      <c r="Y353" s="136">
        <v>23477</v>
      </c>
      <c r="Z353" s="135">
        <v>24677</v>
      </c>
      <c r="AA353" s="136">
        <v>24672</v>
      </c>
      <c r="AB353" s="135">
        <v>25497</v>
      </c>
      <c r="AC353" s="136">
        <v>24865</v>
      </c>
      <c r="AD353" s="135">
        <v>25585</v>
      </c>
      <c r="AE353" s="137">
        <v>26793</v>
      </c>
      <c r="AF353" s="138">
        <v>26946</v>
      </c>
    </row>
    <row r="354" spans="2:32">
      <c r="B354" s="114">
        <v>316</v>
      </c>
      <c r="C354" s="115">
        <v>316</v>
      </c>
      <c r="D354" s="116">
        <v>14</v>
      </c>
      <c r="E354" s="117">
        <v>1</v>
      </c>
      <c r="F354" s="118">
        <v>14</v>
      </c>
      <c r="G354" s="119" t="s">
        <v>485</v>
      </c>
      <c r="H354" s="120">
        <v>1</v>
      </c>
      <c r="I354" s="115">
        <v>14</v>
      </c>
      <c r="J354" s="116" t="s">
        <v>485</v>
      </c>
      <c r="K354" s="121">
        <v>4</v>
      </c>
      <c r="L354" s="108"/>
      <c r="M354" s="122">
        <v>14991</v>
      </c>
      <c r="N354" s="123">
        <v>16409</v>
      </c>
      <c r="O354" s="124">
        <v>16986</v>
      </c>
      <c r="P354" s="123">
        <v>16928</v>
      </c>
      <c r="Q354" s="124">
        <v>17620</v>
      </c>
      <c r="R354" s="123">
        <v>18344</v>
      </c>
      <c r="S354" s="124">
        <v>19674</v>
      </c>
      <c r="T354" s="123">
        <v>20513</v>
      </c>
      <c r="U354" s="124">
        <v>20905</v>
      </c>
      <c r="V354" s="123">
        <v>21237</v>
      </c>
      <c r="W354" s="124">
        <v>20872</v>
      </c>
      <c r="X354" s="123">
        <v>21928</v>
      </c>
      <c r="Y354" s="124">
        <v>23141</v>
      </c>
      <c r="Z354" s="123">
        <v>24113</v>
      </c>
      <c r="AA354" s="124">
        <v>24063</v>
      </c>
      <c r="AB354" s="123">
        <v>24813</v>
      </c>
      <c r="AC354" s="124">
        <v>24047</v>
      </c>
      <c r="AD354" s="123">
        <v>25086</v>
      </c>
      <c r="AE354" s="125">
        <v>26095</v>
      </c>
      <c r="AF354" s="126">
        <v>26204</v>
      </c>
    </row>
    <row r="355" spans="2:32">
      <c r="B355" s="127">
        <v>317</v>
      </c>
      <c r="C355" s="128">
        <v>317</v>
      </c>
      <c r="D355" s="129">
        <v>14</v>
      </c>
      <c r="E355" s="130">
        <v>1</v>
      </c>
      <c r="F355" s="131">
        <v>14</v>
      </c>
      <c r="G355" s="132" t="s">
        <v>485</v>
      </c>
      <c r="H355" s="133">
        <v>1</v>
      </c>
      <c r="I355" s="128">
        <v>14</v>
      </c>
      <c r="J355" s="129" t="s">
        <v>485</v>
      </c>
      <c r="K355" s="134">
        <v>5</v>
      </c>
      <c r="L355" s="108"/>
      <c r="M355" s="81">
        <v>14915</v>
      </c>
      <c r="N355" s="135">
        <v>16548</v>
      </c>
      <c r="O355" s="136">
        <v>17095</v>
      </c>
      <c r="P355" s="135">
        <v>16991</v>
      </c>
      <c r="Q355" s="136">
        <v>17721</v>
      </c>
      <c r="R355" s="135">
        <v>18192</v>
      </c>
      <c r="S355" s="136">
        <v>19797</v>
      </c>
      <c r="T355" s="135">
        <v>20515</v>
      </c>
      <c r="U355" s="136">
        <v>20749</v>
      </c>
      <c r="V355" s="135">
        <v>20998</v>
      </c>
      <c r="W355" s="136">
        <v>20401</v>
      </c>
      <c r="X355" s="135">
        <v>21446</v>
      </c>
      <c r="Y355" s="136">
        <v>22919</v>
      </c>
      <c r="Z355" s="135">
        <v>23608</v>
      </c>
      <c r="AA355" s="136">
        <v>23405</v>
      </c>
      <c r="AB355" s="135">
        <v>24118</v>
      </c>
      <c r="AC355" s="136">
        <v>23140</v>
      </c>
      <c r="AD355" s="135">
        <v>24671</v>
      </c>
      <c r="AE355" s="137">
        <v>25430</v>
      </c>
      <c r="AF355" s="138">
        <v>25488</v>
      </c>
    </row>
    <row r="356" spans="2:32">
      <c r="B356" s="114">
        <v>318</v>
      </c>
      <c r="C356" s="115">
        <v>318</v>
      </c>
      <c r="D356" s="116">
        <v>14</v>
      </c>
      <c r="E356" s="117">
        <v>1</v>
      </c>
      <c r="F356" s="118">
        <v>14</v>
      </c>
      <c r="G356" s="119" t="s">
        <v>485</v>
      </c>
      <c r="H356" s="120">
        <v>1</v>
      </c>
      <c r="I356" s="115">
        <v>14</v>
      </c>
      <c r="J356" s="116" t="s">
        <v>485</v>
      </c>
      <c r="K356" s="121">
        <v>6</v>
      </c>
      <c r="L356" s="108"/>
      <c r="M356" s="122">
        <v>14990</v>
      </c>
      <c r="N356" s="123">
        <v>17080</v>
      </c>
      <c r="O356" s="124">
        <v>17578</v>
      </c>
      <c r="P356" s="123">
        <v>17461</v>
      </c>
      <c r="Q356" s="124">
        <v>18189</v>
      </c>
      <c r="R356" s="123">
        <v>18116</v>
      </c>
      <c r="S356" s="124">
        <v>20250</v>
      </c>
      <c r="T356" s="123">
        <v>20878</v>
      </c>
      <c r="U356" s="124">
        <v>20928</v>
      </c>
      <c r="V356" s="123">
        <v>21116</v>
      </c>
      <c r="W356" s="124">
        <v>19998</v>
      </c>
      <c r="X356" s="123">
        <v>20976</v>
      </c>
      <c r="Y356" s="124">
        <v>22914</v>
      </c>
      <c r="Z356" s="123">
        <v>23437</v>
      </c>
      <c r="AA356" s="124">
        <v>22999</v>
      </c>
      <c r="AB356" s="123">
        <v>23701</v>
      </c>
      <c r="AC356" s="124">
        <v>22311</v>
      </c>
      <c r="AD356" s="123">
        <v>24485</v>
      </c>
      <c r="AE356" s="125">
        <v>25136</v>
      </c>
      <c r="AF356" s="126">
        <v>25097</v>
      </c>
    </row>
    <row r="357" spans="2:32">
      <c r="B357" s="127">
        <v>319</v>
      </c>
      <c r="C357" s="128">
        <v>319</v>
      </c>
      <c r="D357" s="129">
        <v>14</v>
      </c>
      <c r="E357" s="130">
        <v>1</v>
      </c>
      <c r="F357" s="131">
        <v>14</v>
      </c>
      <c r="G357" s="132" t="s">
        <v>485</v>
      </c>
      <c r="H357" s="133">
        <v>1</v>
      </c>
      <c r="I357" s="128">
        <v>14</v>
      </c>
      <c r="J357" s="129" t="s">
        <v>485</v>
      </c>
      <c r="K357" s="134">
        <v>7</v>
      </c>
      <c r="L357" s="108"/>
      <c r="M357" s="81">
        <v>15410</v>
      </c>
      <c r="N357" s="135">
        <v>18198</v>
      </c>
      <c r="O357" s="136">
        <v>18671</v>
      </c>
      <c r="P357" s="135">
        <v>18667</v>
      </c>
      <c r="Q357" s="136">
        <v>19173</v>
      </c>
      <c r="R357" s="135">
        <v>18439</v>
      </c>
      <c r="S357" s="136">
        <v>21464</v>
      </c>
      <c r="T357" s="135">
        <v>21609</v>
      </c>
      <c r="U357" s="136">
        <v>21792</v>
      </c>
      <c r="V357" s="135">
        <v>21908</v>
      </c>
      <c r="W357" s="136">
        <v>20030</v>
      </c>
      <c r="X357" s="135">
        <v>21040</v>
      </c>
      <c r="Y357" s="136">
        <v>23781</v>
      </c>
      <c r="Z357" s="135">
        <v>23929</v>
      </c>
      <c r="AA357" s="136">
        <v>23617</v>
      </c>
      <c r="AB357" s="135">
        <v>24087</v>
      </c>
      <c r="AC357" s="136">
        <v>22102</v>
      </c>
      <c r="AD357" s="135">
        <v>25242</v>
      </c>
      <c r="AE357" s="137">
        <v>25363</v>
      </c>
      <c r="AF357" s="138">
        <v>25410</v>
      </c>
    </row>
    <row r="358" spans="2:32">
      <c r="B358" s="114">
        <v>320</v>
      </c>
      <c r="C358" s="115">
        <v>320</v>
      </c>
      <c r="D358" s="116">
        <v>14</v>
      </c>
      <c r="E358" s="117">
        <v>1</v>
      </c>
      <c r="F358" s="118">
        <v>14</v>
      </c>
      <c r="G358" s="119" t="s">
        <v>485</v>
      </c>
      <c r="H358" s="120">
        <v>1</v>
      </c>
      <c r="I358" s="115">
        <v>14</v>
      </c>
      <c r="J358" s="116" t="s">
        <v>485</v>
      </c>
      <c r="K358" s="121">
        <v>8</v>
      </c>
      <c r="L358" s="108"/>
      <c r="M358" s="122">
        <v>16102</v>
      </c>
      <c r="N358" s="123">
        <v>19462</v>
      </c>
      <c r="O358" s="124">
        <v>20055</v>
      </c>
      <c r="P358" s="123">
        <v>20030</v>
      </c>
      <c r="Q358" s="124">
        <v>20557</v>
      </c>
      <c r="R358" s="123">
        <v>19130</v>
      </c>
      <c r="S358" s="124">
        <v>22931</v>
      </c>
      <c r="T358" s="123">
        <v>22647</v>
      </c>
      <c r="U358" s="124">
        <v>23058</v>
      </c>
      <c r="V358" s="123">
        <v>23208</v>
      </c>
      <c r="W358" s="124">
        <v>20704</v>
      </c>
      <c r="X358" s="123">
        <v>21611</v>
      </c>
      <c r="Y358" s="124">
        <v>25194</v>
      </c>
      <c r="Z358" s="123">
        <v>24948</v>
      </c>
      <c r="AA358" s="124">
        <v>24817</v>
      </c>
      <c r="AB358" s="123">
        <v>25267</v>
      </c>
      <c r="AC358" s="124">
        <v>22645</v>
      </c>
      <c r="AD358" s="123">
        <v>26583</v>
      </c>
      <c r="AE358" s="125">
        <v>26051</v>
      </c>
      <c r="AF358" s="126">
        <v>26307</v>
      </c>
    </row>
    <row r="359" spans="2:32">
      <c r="B359" s="127">
        <v>321</v>
      </c>
      <c r="C359" s="128">
        <v>321</v>
      </c>
      <c r="D359" s="129">
        <v>14</v>
      </c>
      <c r="E359" s="130">
        <v>1</v>
      </c>
      <c r="F359" s="131">
        <v>14</v>
      </c>
      <c r="G359" s="132" t="s">
        <v>485</v>
      </c>
      <c r="H359" s="133">
        <v>1</v>
      </c>
      <c r="I359" s="128">
        <v>14</v>
      </c>
      <c r="J359" s="129" t="s">
        <v>485</v>
      </c>
      <c r="K359" s="134">
        <v>9</v>
      </c>
      <c r="L359" s="108"/>
      <c r="M359" s="81">
        <v>16723</v>
      </c>
      <c r="N359" s="135">
        <v>19697</v>
      </c>
      <c r="O359" s="136">
        <v>20376</v>
      </c>
      <c r="P359" s="135">
        <v>20376</v>
      </c>
      <c r="Q359" s="136">
        <v>20924</v>
      </c>
      <c r="R359" s="135">
        <v>19826</v>
      </c>
      <c r="S359" s="136">
        <v>23288</v>
      </c>
      <c r="T359" s="135">
        <v>22928</v>
      </c>
      <c r="U359" s="136">
        <v>23280</v>
      </c>
      <c r="V359" s="135">
        <v>23546</v>
      </c>
      <c r="W359" s="136">
        <v>21316</v>
      </c>
      <c r="X359" s="135">
        <v>22172</v>
      </c>
      <c r="Y359" s="136">
        <v>25508</v>
      </c>
      <c r="Z359" s="135">
        <v>25034</v>
      </c>
      <c r="AA359" s="136">
        <v>25089</v>
      </c>
      <c r="AB359" s="135">
        <v>25570</v>
      </c>
      <c r="AC359" s="136">
        <v>23192</v>
      </c>
      <c r="AD359" s="135">
        <v>26843</v>
      </c>
      <c r="AE359" s="137">
        <v>26155</v>
      </c>
      <c r="AF359" s="138">
        <v>26317</v>
      </c>
    </row>
    <row r="360" spans="2:32">
      <c r="B360" s="114">
        <v>322</v>
      </c>
      <c r="C360" s="115">
        <v>322</v>
      </c>
      <c r="D360" s="116">
        <v>14</v>
      </c>
      <c r="E360" s="117">
        <v>1</v>
      </c>
      <c r="F360" s="118">
        <v>14</v>
      </c>
      <c r="G360" s="119" t="s">
        <v>485</v>
      </c>
      <c r="H360" s="120">
        <v>1</v>
      </c>
      <c r="I360" s="115">
        <v>14</v>
      </c>
      <c r="J360" s="116" t="s">
        <v>485</v>
      </c>
      <c r="K360" s="121">
        <v>10</v>
      </c>
      <c r="L360" s="108"/>
      <c r="M360" s="122">
        <v>17241</v>
      </c>
      <c r="N360" s="123">
        <v>19725</v>
      </c>
      <c r="O360" s="124">
        <v>20377</v>
      </c>
      <c r="P360" s="123">
        <v>20448</v>
      </c>
      <c r="Q360" s="124">
        <v>20965</v>
      </c>
      <c r="R360" s="123">
        <v>20299</v>
      </c>
      <c r="S360" s="124">
        <v>23279</v>
      </c>
      <c r="T360" s="123">
        <v>23087</v>
      </c>
      <c r="U360" s="124">
        <v>23328</v>
      </c>
      <c r="V360" s="123">
        <v>23580</v>
      </c>
      <c r="W360" s="124">
        <v>21752</v>
      </c>
      <c r="X360" s="123">
        <v>22679</v>
      </c>
      <c r="Y360" s="124">
        <v>25613</v>
      </c>
      <c r="Z360" s="123">
        <v>25134</v>
      </c>
      <c r="AA360" s="124">
        <v>25249</v>
      </c>
      <c r="AB360" s="123">
        <v>25670</v>
      </c>
      <c r="AC360" s="124">
        <v>23681</v>
      </c>
      <c r="AD360" s="123">
        <v>26982</v>
      </c>
      <c r="AE360" s="125">
        <v>26538</v>
      </c>
      <c r="AF360" s="126">
        <v>26462</v>
      </c>
    </row>
    <row r="361" spans="2:32">
      <c r="B361" s="127">
        <v>323</v>
      </c>
      <c r="C361" s="128">
        <v>323</v>
      </c>
      <c r="D361" s="129">
        <v>14</v>
      </c>
      <c r="E361" s="130">
        <v>1</v>
      </c>
      <c r="F361" s="131">
        <v>14</v>
      </c>
      <c r="G361" s="132" t="s">
        <v>485</v>
      </c>
      <c r="H361" s="133">
        <v>1</v>
      </c>
      <c r="I361" s="128">
        <v>14</v>
      </c>
      <c r="J361" s="129" t="s">
        <v>485</v>
      </c>
      <c r="K361" s="134">
        <v>11</v>
      </c>
      <c r="L361" s="108"/>
      <c r="M361" s="81">
        <v>17433</v>
      </c>
      <c r="N361" s="135">
        <v>19642</v>
      </c>
      <c r="O361" s="136">
        <v>20194</v>
      </c>
      <c r="P361" s="135">
        <v>20231</v>
      </c>
      <c r="Q361" s="136">
        <v>20839</v>
      </c>
      <c r="R361" s="135">
        <v>20328</v>
      </c>
      <c r="S361" s="136">
        <v>23042</v>
      </c>
      <c r="T361" s="135">
        <v>22938</v>
      </c>
      <c r="U361" s="136">
        <v>22989</v>
      </c>
      <c r="V361" s="135">
        <v>23299</v>
      </c>
      <c r="W361" s="136">
        <v>21687</v>
      </c>
      <c r="X361" s="135">
        <v>22620</v>
      </c>
      <c r="Y361" s="136">
        <v>25821</v>
      </c>
      <c r="Z361" s="135">
        <v>24825</v>
      </c>
      <c r="AA361" s="136">
        <v>24922</v>
      </c>
      <c r="AB361" s="135">
        <v>25461</v>
      </c>
      <c r="AC361" s="136">
        <v>23670</v>
      </c>
      <c r="AD361" s="135">
        <v>27216</v>
      </c>
      <c r="AE361" s="137">
        <v>26985</v>
      </c>
      <c r="AF361" s="138">
        <v>26194</v>
      </c>
    </row>
    <row r="362" spans="2:32">
      <c r="B362" s="114">
        <v>324</v>
      </c>
      <c r="C362" s="115">
        <v>324</v>
      </c>
      <c r="D362" s="116">
        <v>14</v>
      </c>
      <c r="E362" s="117">
        <v>1</v>
      </c>
      <c r="F362" s="118">
        <v>14</v>
      </c>
      <c r="G362" s="119" t="s">
        <v>485</v>
      </c>
      <c r="H362" s="120">
        <v>1</v>
      </c>
      <c r="I362" s="115">
        <v>14</v>
      </c>
      <c r="J362" s="116" t="s">
        <v>485</v>
      </c>
      <c r="K362" s="121">
        <v>12</v>
      </c>
      <c r="L362" s="108"/>
      <c r="M362" s="122">
        <v>17519</v>
      </c>
      <c r="N362" s="123">
        <v>19497</v>
      </c>
      <c r="O362" s="124">
        <v>20056</v>
      </c>
      <c r="P362" s="123">
        <v>19995</v>
      </c>
      <c r="Q362" s="124">
        <v>20687</v>
      </c>
      <c r="R362" s="123">
        <v>20185</v>
      </c>
      <c r="S362" s="124">
        <v>22726</v>
      </c>
      <c r="T362" s="123">
        <v>22530</v>
      </c>
      <c r="U362" s="124">
        <v>22605</v>
      </c>
      <c r="V362" s="123">
        <v>22951</v>
      </c>
      <c r="W362" s="124">
        <v>21440</v>
      </c>
      <c r="X362" s="123">
        <v>22332</v>
      </c>
      <c r="Y362" s="124">
        <v>25708</v>
      </c>
      <c r="Z362" s="123">
        <v>24328</v>
      </c>
      <c r="AA362" s="124">
        <v>24372</v>
      </c>
      <c r="AB362" s="123">
        <v>25025</v>
      </c>
      <c r="AC362" s="124">
        <v>23329</v>
      </c>
      <c r="AD362" s="123">
        <v>27113</v>
      </c>
      <c r="AE362" s="125">
        <v>26810</v>
      </c>
      <c r="AF362" s="126">
        <v>25707</v>
      </c>
    </row>
    <row r="363" spans="2:32">
      <c r="B363" s="127">
        <v>325</v>
      </c>
      <c r="C363" s="128">
        <v>325</v>
      </c>
      <c r="D363" s="129">
        <v>14</v>
      </c>
      <c r="E363" s="130">
        <v>1</v>
      </c>
      <c r="F363" s="131">
        <v>14</v>
      </c>
      <c r="G363" s="132" t="s">
        <v>485</v>
      </c>
      <c r="H363" s="133">
        <v>1</v>
      </c>
      <c r="I363" s="128">
        <v>14</v>
      </c>
      <c r="J363" s="129" t="s">
        <v>485</v>
      </c>
      <c r="K363" s="134">
        <v>13</v>
      </c>
      <c r="L363" s="108"/>
      <c r="M363" s="81">
        <v>17485</v>
      </c>
      <c r="N363" s="135">
        <v>19360</v>
      </c>
      <c r="O363" s="136">
        <v>19952</v>
      </c>
      <c r="P363" s="135">
        <v>19784</v>
      </c>
      <c r="Q363" s="136">
        <v>20427</v>
      </c>
      <c r="R363" s="135">
        <v>20028</v>
      </c>
      <c r="S363" s="136">
        <v>22455</v>
      </c>
      <c r="T363" s="135">
        <v>22232</v>
      </c>
      <c r="U363" s="136">
        <v>22346</v>
      </c>
      <c r="V363" s="135">
        <v>22594</v>
      </c>
      <c r="W363" s="136">
        <v>21177</v>
      </c>
      <c r="X363" s="135">
        <v>22074</v>
      </c>
      <c r="Y363" s="136">
        <v>25620</v>
      </c>
      <c r="Z363" s="135">
        <v>24134</v>
      </c>
      <c r="AA363" s="136">
        <v>24080</v>
      </c>
      <c r="AB363" s="135">
        <v>24718</v>
      </c>
      <c r="AC363" s="136">
        <v>23134</v>
      </c>
      <c r="AD363" s="135">
        <v>27006</v>
      </c>
      <c r="AE363" s="137">
        <v>26714</v>
      </c>
      <c r="AF363" s="138">
        <v>25496</v>
      </c>
    </row>
    <row r="364" spans="2:32">
      <c r="B364" s="114">
        <v>326</v>
      </c>
      <c r="C364" s="115">
        <v>326</v>
      </c>
      <c r="D364" s="116">
        <v>14</v>
      </c>
      <c r="E364" s="117">
        <v>1</v>
      </c>
      <c r="F364" s="118">
        <v>14</v>
      </c>
      <c r="G364" s="119" t="s">
        <v>485</v>
      </c>
      <c r="H364" s="120">
        <v>1</v>
      </c>
      <c r="I364" s="115">
        <v>14</v>
      </c>
      <c r="J364" s="116" t="s">
        <v>485</v>
      </c>
      <c r="K364" s="121">
        <v>14</v>
      </c>
      <c r="L364" s="108"/>
      <c r="M364" s="122">
        <v>17352</v>
      </c>
      <c r="N364" s="123">
        <v>19213</v>
      </c>
      <c r="O364" s="124">
        <v>19887</v>
      </c>
      <c r="P364" s="123">
        <v>19675</v>
      </c>
      <c r="Q364" s="124">
        <v>20319</v>
      </c>
      <c r="R364" s="123">
        <v>19832</v>
      </c>
      <c r="S364" s="124">
        <v>22323</v>
      </c>
      <c r="T364" s="123">
        <v>21883</v>
      </c>
      <c r="U364" s="124">
        <v>22207</v>
      </c>
      <c r="V364" s="123">
        <v>22430</v>
      </c>
      <c r="W364" s="124">
        <v>20870</v>
      </c>
      <c r="X364" s="123">
        <v>21806</v>
      </c>
      <c r="Y364" s="124">
        <v>25650</v>
      </c>
      <c r="Z364" s="123">
        <v>23923</v>
      </c>
      <c r="AA364" s="124">
        <v>23818</v>
      </c>
      <c r="AB364" s="123">
        <v>24468</v>
      </c>
      <c r="AC364" s="124">
        <v>22751</v>
      </c>
      <c r="AD364" s="123">
        <v>26999</v>
      </c>
      <c r="AE364" s="125">
        <v>26451</v>
      </c>
      <c r="AF364" s="126">
        <v>25253</v>
      </c>
    </row>
    <row r="365" spans="2:32">
      <c r="B365" s="127">
        <v>327</v>
      </c>
      <c r="C365" s="128">
        <v>327</v>
      </c>
      <c r="D365" s="129">
        <v>14</v>
      </c>
      <c r="E365" s="130">
        <v>1</v>
      </c>
      <c r="F365" s="131">
        <v>14</v>
      </c>
      <c r="G365" s="132" t="s">
        <v>485</v>
      </c>
      <c r="H365" s="133">
        <v>1</v>
      </c>
      <c r="I365" s="128">
        <v>14</v>
      </c>
      <c r="J365" s="129" t="s">
        <v>485</v>
      </c>
      <c r="K365" s="134">
        <v>15</v>
      </c>
      <c r="L365" s="108"/>
      <c r="M365" s="81">
        <v>17400</v>
      </c>
      <c r="N365" s="135">
        <v>19263</v>
      </c>
      <c r="O365" s="136">
        <v>19965</v>
      </c>
      <c r="P365" s="135">
        <v>19752</v>
      </c>
      <c r="Q365" s="136">
        <v>20190</v>
      </c>
      <c r="R365" s="135">
        <v>19876</v>
      </c>
      <c r="S365" s="136">
        <v>22222</v>
      </c>
      <c r="T365" s="135">
        <v>21794</v>
      </c>
      <c r="U365" s="136">
        <v>22256</v>
      </c>
      <c r="V365" s="135">
        <v>22261</v>
      </c>
      <c r="W365" s="136">
        <v>20737</v>
      </c>
      <c r="X365" s="135">
        <v>21816</v>
      </c>
      <c r="Y365" s="136">
        <v>25234</v>
      </c>
      <c r="Z365" s="135">
        <v>23978</v>
      </c>
      <c r="AA365" s="136">
        <v>23849</v>
      </c>
      <c r="AB365" s="135">
        <v>24284</v>
      </c>
      <c r="AC365" s="136">
        <v>22612</v>
      </c>
      <c r="AD365" s="135">
        <v>26552</v>
      </c>
      <c r="AE365" s="137">
        <v>25987</v>
      </c>
      <c r="AF365" s="138">
        <v>25287</v>
      </c>
    </row>
    <row r="366" spans="2:32">
      <c r="B366" s="114">
        <v>328</v>
      </c>
      <c r="C366" s="115">
        <v>328</v>
      </c>
      <c r="D366" s="116">
        <v>14</v>
      </c>
      <c r="E366" s="117">
        <v>1</v>
      </c>
      <c r="F366" s="118">
        <v>14</v>
      </c>
      <c r="G366" s="119" t="s">
        <v>485</v>
      </c>
      <c r="H366" s="120">
        <v>1</v>
      </c>
      <c r="I366" s="115">
        <v>14</v>
      </c>
      <c r="J366" s="116" t="s">
        <v>485</v>
      </c>
      <c r="K366" s="121">
        <v>16</v>
      </c>
      <c r="L366" s="108"/>
      <c r="M366" s="122">
        <v>17786</v>
      </c>
      <c r="N366" s="123">
        <v>19621</v>
      </c>
      <c r="O366" s="124">
        <v>20320</v>
      </c>
      <c r="P366" s="123">
        <v>20059</v>
      </c>
      <c r="Q366" s="124">
        <v>20128</v>
      </c>
      <c r="R366" s="123">
        <v>20277</v>
      </c>
      <c r="S366" s="124">
        <v>22354</v>
      </c>
      <c r="T366" s="123">
        <v>22268</v>
      </c>
      <c r="U366" s="124">
        <v>22585</v>
      </c>
      <c r="V366" s="123">
        <v>22121</v>
      </c>
      <c r="W366" s="124">
        <v>20792</v>
      </c>
      <c r="X366" s="123">
        <v>22180</v>
      </c>
      <c r="Y366" s="124">
        <v>24839</v>
      </c>
      <c r="Z366" s="123">
        <v>24373</v>
      </c>
      <c r="AA366" s="124">
        <v>24138</v>
      </c>
      <c r="AB366" s="123">
        <v>24170</v>
      </c>
      <c r="AC366" s="124">
        <v>22712</v>
      </c>
      <c r="AD366" s="123">
        <v>26114</v>
      </c>
      <c r="AE366" s="125">
        <v>25979</v>
      </c>
      <c r="AF366" s="126">
        <v>25644</v>
      </c>
    </row>
    <row r="367" spans="2:32">
      <c r="B367" s="127">
        <v>329</v>
      </c>
      <c r="C367" s="128">
        <v>329</v>
      </c>
      <c r="D367" s="129">
        <v>14</v>
      </c>
      <c r="E367" s="130">
        <v>1</v>
      </c>
      <c r="F367" s="131">
        <v>14</v>
      </c>
      <c r="G367" s="132" t="s">
        <v>485</v>
      </c>
      <c r="H367" s="133">
        <v>1</v>
      </c>
      <c r="I367" s="128">
        <v>14</v>
      </c>
      <c r="J367" s="129" t="s">
        <v>485</v>
      </c>
      <c r="K367" s="134">
        <v>17</v>
      </c>
      <c r="L367" s="108"/>
      <c r="M367" s="81">
        <v>18702</v>
      </c>
      <c r="N367" s="135">
        <v>20274</v>
      </c>
      <c r="O367" s="136">
        <v>20925</v>
      </c>
      <c r="P367" s="135">
        <v>20799</v>
      </c>
      <c r="Q367" s="136">
        <v>20510</v>
      </c>
      <c r="R367" s="135">
        <v>21277</v>
      </c>
      <c r="S367" s="136">
        <v>22921</v>
      </c>
      <c r="T367" s="135">
        <v>22835</v>
      </c>
      <c r="U367" s="136">
        <v>23168</v>
      </c>
      <c r="V367" s="135">
        <v>22572</v>
      </c>
      <c r="W367" s="136">
        <v>21260</v>
      </c>
      <c r="X367" s="135">
        <v>23226</v>
      </c>
      <c r="Y367" s="136">
        <v>25066</v>
      </c>
      <c r="Z367" s="135">
        <v>24967</v>
      </c>
      <c r="AA367" s="136">
        <v>24985</v>
      </c>
      <c r="AB367" s="135">
        <v>24718</v>
      </c>
      <c r="AC367" s="136">
        <v>23345</v>
      </c>
      <c r="AD367" s="135">
        <v>26360</v>
      </c>
      <c r="AE367" s="137">
        <v>26300</v>
      </c>
      <c r="AF367" s="138">
        <v>26271</v>
      </c>
    </row>
    <row r="368" spans="2:32">
      <c r="B368" s="114">
        <v>330</v>
      </c>
      <c r="C368" s="115">
        <v>330</v>
      </c>
      <c r="D368" s="116">
        <v>14</v>
      </c>
      <c r="E368" s="117">
        <v>1</v>
      </c>
      <c r="F368" s="118">
        <v>14</v>
      </c>
      <c r="G368" s="119" t="s">
        <v>485</v>
      </c>
      <c r="H368" s="120">
        <v>1</v>
      </c>
      <c r="I368" s="115">
        <v>14</v>
      </c>
      <c r="J368" s="116" t="s">
        <v>485</v>
      </c>
      <c r="K368" s="121">
        <v>18</v>
      </c>
      <c r="L368" s="108"/>
      <c r="M368" s="122">
        <v>19855</v>
      </c>
      <c r="N368" s="123">
        <v>21031</v>
      </c>
      <c r="O368" s="124">
        <v>21843</v>
      </c>
      <c r="P368" s="123">
        <v>21718</v>
      </c>
      <c r="Q368" s="124">
        <v>21464</v>
      </c>
      <c r="R368" s="123">
        <v>22618</v>
      </c>
      <c r="S368" s="124">
        <v>23825</v>
      </c>
      <c r="T368" s="123">
        <v>23471</v>
      </c>
      <c r="U368" s="124">
        <v>23984</v>
      </c>
      <c r="V368" s="123">
        <v>23538</v>
      </c>
      <c r="W368" s="124">
        <v>22389</v>
      </c>
      <c r="X368" s="123">
        <v>24761</v>
      </c>
      <c r="Y368" s="124">
        <v>25980</v>
      </c>
      <c r="Z368" s="123">
        <v>25751</v>
      </c>
      <c r="AA368" s="124">
        <v>26145</v>
      </c>
      <c r="AB368" s="123">
        <v>25811</v>
      </c>
      <c r="AC368" s="124">
        <v>24406</v>
      </c>
      <c r="AD368" s="123">
        <v>27380</v>
      </c>
      <c r="AE368" s="125">
        <v>26788</v>
      </c>
      <c r="AF368" s="126">
        <v>27154</v>
      </c>
    </row>
    <row r="369" spans="2:32">
      <c r="B369" s="127">
        <v>331</v>
      </c>
      <c r="C369" s="128">
        <v>331</v>
      </c>
      <c r="D369" s="129">
        <v>14</v>
      </c>
      <c r="E369" s="130">
        <v>1</v>
      </c>
      <c r="F369" s="131">
        <v>14</v>
      </c>
      <c r="G369" s="132" t="s">
        <v>485</v>
      </c>
      <c r="H369" s="133">
        <v>1</v>
      </c>
      <c r="I369" s="128">
        <v>14</v>
      </c>
      <c r="J369" s="129" t="s">
        <v>485</v>
      </c>
      <c r="K369" s="134">
        <v>19</v>
      </c>
      <c r="L369" s="108"/>
      <c r="M369" s="81">
        <v>19797</v>
      </c>
      <c r="N369" s="135">
        <v>20678</v>
      </c>
      <c r="O369" s="136">
        <v>21582</v>
      </c>
      <c r="P369" s="135">
        <v>21556</v>
      </c>
      <c r="Q369" s="136">
        <v>21366</v>
      </c>
      <c r="R369" s="135">
        <v>22621</v>
      </c>
      <c r="S369" s="136">
        <v>23754</v>
      </c>
      <c r="T369" s="135">
        <v>23272</v>
      </c>
      <c r="U369" s="136">
        <v>23774</v>
      </c>
      <c r="V369" s="135">
        <v>23629</v>
      </c>
      <c r="W369" s="136">
        <v>22537</v>
      </c>
      <c r="X369" s="135">
        <v>24966</v>
      </c>
      <c r="Y369" s="136">
        <v>26224</v>
      </c>
      <c r="Z369" s="135">
        <v>25999</v>
      </c>
      <c r="AA369" s="136">
        <v>26502</v>
      </c>
      <c r="AB369" s="135">
        <v>26324</v>
      </c>
      <c r="AC369" s="136">
        <v>24918</v>
      </c>
      <c r="AD369" s="135">
        <v>27803</v>
      </c>
      <c r="AE369" s="137">
        <v>27165</v>
      </c>
      <c r="AF369" s="138">
        <v>27578</v>
      </c>
    </row>
    <row r="370" spans="2:32">
      <c r="B370" s="114">
        <v>332</v>
      </c>
      <c r="C370" s="115">
        <v>332</v>
      </c>
      <c r="D370" s="116">
        <v>14</v>
      </c>
      <c r="E370" s="117">
        <v>1</v>
      </c>
      <c r="F370" s="118">
        <v>14</v>
      </c>
      <c r="G370" s="119" t="s">
        <v>485</v>
      </c>
      <c r="H370" s="120">
        <v>1</v>
      </c>
      <c r="I370" s="115">
        <v>14</v>
      </c>
      <c r="J370" s="116" t="s">
        <v>485</v>
      </c>
      <c r="K370" s="121">
        <v>20</v>
      </c>
      <c r="L370" s="108"/>
      <c r="M370" s="122">
        <v>19462</v>
      </c>
      <c r="N370" s="123">
        <v>20423</v>
      </c>
      <c r="O370" s="124">
        <v>21237</v>
      </c>
      <c r="P370" s="123">
        <v>21268</v>
      </c>
      <c r="Q370" s="124">
        <v>21104</v>
      </c>
      <c r="R370" s="123">
        <v>22293</v>
      </c>
      <c r="S370" s="124">
        <v>23541</v>
      </c>
      <c r="T370" s="123">
        <v>23262</v>
      </c>
      <c r="U370" s="124">
        <v>23820</v>
      </c>
      <c r="V370" s="123">
        <v>23638</v>
      </c>
      <c r="W370" s="124">
        <v>22565</v>
      </c>
      <c r="X370" s="123">
        <v>25050</v>
      </c>
      <c r="Y370" s="124">
        <v>26300</v>
      </c>
      <c r="Z370" s="123">
        <v>26491</v>
      </c>
      <c r="AA370" s="124">
        <v>26908</v>
      </c>
      <c r="AB370" s="123">
        <v>26730</v>
      </c>
      <c r="AC370" s="124">
        <v>25331</v>
      </c>
      <c r="AD370" s="123">
        <v>28057</v>
      </c>
      <c r="AE370" s="125">
        <v>27829</v>
      </c>
      <c r="AF370" s="126">
        <v>28289</v>
      </c>
    </row>
    <row r="371" spans="2:32">
      <c r="B371" s="127">
        <v>333</v>
      </c>
      <c r="C371" s="128">
        <v>333</v>
      </c>
      <c r="D371" s="129">
        <v>14</v>
      </c>
      <c r="E371" s="130">
        <v>1</v>
      </c>
      <c r="F371" s="131">
        <v>14</v>
      </c>
      <c r="G371" s="132" t="s">
        <v>485</v>
      </c>
      <c r="H371" s="133">
        <v>1</v>
      </c>
      <c r="I371" s="128">
        <v>14</v>
      </c>
      <c r="J371" s="129" t="s">
        <v>485</v>
      </c>
      <c r="K371" s="134">
        <v>21</v>
      </c>
      <c r="L371" s="108"/>
      <c r="M371" s="81">
        <v>19122</v>
      </c>
      <c r="N371" s="135">
        <v>20055</v>
      </c>
      <c r="O371" s="136">
        <v>20840</v>
      </c>
      <c r="P371" s="135">
        <v>20997</v>
      </c>
      <c r="Q371" s="136">
        <v>20898</v>
      </c>
      <c r="R371" s="135">
        <v>22019</v>
      </c>
      <c r="S371" s="136">
        <v>23299</v>
      </c>
      <c r="T371" s="135">
        <v>23206</v>
      </c>
      <c r="U371" s="136">
        <v>23797</v>
      </c>
      <c r="V371" s="135">
        <v>23798</v>
      </c>
      <c r="W371" s="136">
        <v>22830</v>
      </c>
      <c r="X371" s="135">
        <v>25194</v>
      </c>
      <c r="Y371" s="136">
        <v>26488</v>
      </c>
      <c r="Z371" s="135">
        <v>26972</v>
      </c>
      <c r="AA371" s="136">
        <v>27488</v>
      </c>
      <c r="AB371" s="135">
        <v>27434</v>
      </c>
      <c r="AC371" s="136">
        <v>26066</v>
      </c>
      <c r="AD371" s="135">
        <v>28477</v>
      </c>
      <c r="AE371" s="137">
        <v>28572</v>
      </c>
      <c r="AF371" s="138">
        <v>29031</v>
      </c>
    </row>
    <row r="372" spans="2:32">
      <c r="B372" s="114">
        <v>334</v>
      </c>
      <c r="C372" s="115">
        <v>334</v>
      </c>
      <c r="D372" s="116">
        <v>14</v>
      </c>
      <c r="E372" s="117">
        <v>1</v>
      </c>
      <c r="F372" s="118">
        <v>14</v>
      </c>
      <c r="G372" s="119" t="s">
        <v>485</v>
      </c>
      <c r="H372" s="120">
        <v>1</v>
      </c>
      <c r="I372" s="115">
        <v>14</v>
      </c>
      <c r="J372" s="116" t="s">
        <v>485</v>
      </c>
      <c r="K372" s="121">
        <v>22</v>
      </c>
      <c r="L372" s="108"/>
      <c r="M372" s="122">
        <v>18483</v>
      </c>
      <c r="N372" s="123">
        <v>19385</v>
      </c>
      <c r="O372" s="124">
        <v>20140</v>
      </c>
      <c r="P372" s="123">
        <v>20356</v>
      </c>
      <c r="Q372" s="124">
        <v>20283</v>
      </c>
      <c r="R372" s="123">
        <v>21432</v>
      </c>
      <c r="S372" s="124">
        <v>22669</v>
      </c>
      <c r="T372" s="123">
        <v>22805</v>
      </c>
      <c r="U372" s="124">
        <v>23409</v>
      </c>
      <c r="V372" s="123">
        <v>23415</v>
      </c>
      <c r="W372" s="124">
        <v>22695</v>
      </c>
      <c r="X372" s="123">
        <v>24868</v>
      </c>
      <c r="Y372" s="124">
        <v>26115</v>
      </c>
      <c r="Z372" s="123">
        <v>26887</v>
      </c>
      <c r="AA372" s="124">
        <v>27396</v>
      </c>
      <c r="AB372" s="123">
        <v>27372</v>
      </c>
      <c r="AC372" s="124">
        <v>26206</v>
      </c>
      <c r="AD372" s="123">
        <v>28243</v>
      </c>
      <c r="AE372" s="125">
        <v>28666</v>
      </c>
      <c r="AF372" s="126">
        <v>29127</v>
      </c>
    </row>
    <row r="373" spans="2:32">
      <c r="B373" s="127">
        <v>335</v>
      </c>
      <c r="C373" s="128">
        <v>335</v>
      </c>
      <c r="D373" s="129">
        <v>14</v>
      </c>
      <c r="E373" s="130">
        <v>1</v>
      </c>
      <c r="F373" s="131">
        <v>14</v>
      </c>
      <c r="G373" s="132" t="s">
        <v>485</v>
      </c>
      <c r="H373" s="133">
        <v>1</v>
      </c>
      <c r="I373" s="128">
        <v>14</v>
      </c>
      <c r="J373" s="129" t="s">
        <v>485</v>
      </c>
      <c r="K373" s="134">
        <v>23</v>
      </c>
      <c r="L373" s="108"/>
      <c r="M373" s="81">
        <v>17674</v>
      </c>
      <c r="N373" s="135">
        <v>18460</v>
      </c>
      <c r="O373" s="136">
        <v>19177</v>
      </c>
      <c r="P373" s="135">
        <v>19476</v>
      </c>
      <c r="Q373" s="136">
        <v>19424</v>
      </c>
      <c r="R373" s="135">
        <v>20728</v>
      </c>
      <c r="S373" s="136">
        <v>21780</v>
      </c>
      <c r="T373" s="135">
        <v>22033</v>
      </c>
      <c r="U373" s="136">
        <v>22652</v>
      </c>
      <c r="V373" s="135">
        <v>22782</v>
      </c>
      <c r="W373" s="136">
        <v>22366</v>
      </c>
      <c r="X373" s="135">
        <v>24361</v>
      </c>
      <c r="Y373" s="136">
        <v>25451</v>
      </c>
      <c r="Z373" s="135">
        <v>26313</v>
      </c>
      <c r="AA373" s="136">
        <v>26946</v>
      </c>
      <c r="AB373" s="135">
        <v>26943</v>
      </c>
      <c r="AC373" s="136">
        <v>26083</v>
      </c>
      <c r="AD373" s="135">
        <v>27654</v>
      </c>
      <c r="AE373" s="137">
        <v>28246</v>
      </c>
      <c r="AF373" s="138">
        <v>28641</v>
      </c>
    </row>
    <row r="374" spans="2:32">
      <c r="B374" s="114">
        <v>336</v>
      </c>
      <c r="C374" s="115">
        <v>336</v>
      </c>
      <c r="D374" s="116">
        <v>14</v>
      </c>
      <c r="E374" s="117">
        <v>1</v>
      </c>
      <c r="F374" s="118">
        <v>14</v>
      </c>
      <c r="G374" s="119" t="s">
        <v>485</v>
      </c>
      <c r="H374" s="120">
        <v>1</v>
      </c>
      <c r="I374" s="115">
        <v>14</v>
      </c>
      <c r="J374" s="116" t="s">
        <v>485</v>
      </c>
      <c r="K374" s="121">
        <v>24</v>
      </c>
      <c r="L374" s="108"/>
      <c r="M374" s="122">
        <v>16804</v>
      </c>
      <c r="N374" s="123">
        <v>17468</v>
      </c>
      <c r="O374" s="124">
        <v>18196</v>
      </c>
      <c r="P374" s="123">
        <v>18537</v>
      </c>
      <c r="Q374" s="124">
        <v>18525</v>
      </c>
      <c r="R374" s="123">
        <v>20069</v>
      </c>
      <c r="S374" s="124">
        <v>20950</v>
      </c>
      <c r="T374" s="123">
        <v>21298</v>
      </c>
      <c r="U374" s="124">
        <v>21954</v>
      </c>
      <c r="V374" s="123">
        <v>22134</v>
      </c>
      <c r="W374" s="124">
        <v>22074</v>
      </c>
      <c r="X374" s="123">
        <v>23901</v>
      </c>
      <c r="Y374" s="124">
        <v>24799</v>
      </c>
      <c r="Z374" s="123">
        <v>25708</v>
      </c>
      <c r="AA374" s="124">
        <v>26398</v>
      </c>
      <c r="AB374" s="123">
        <v>26389</v>
      </c>
      <c r="AC374" s="124">
        <v>25867</v>
      </c>
      <c r="AD374" s="123">
        <v>27065</v>
      </c>
      <c r="AE374" s="125">
        <v>27688</v>
      </c>
      <c r="AF374" s="126">
        <v>28108</v>
      </c>
    </row>
    <row r="375" spans="2:32">
      <c r="B375" s="127">
        <v>337</v>
      </c>
      <c r="C375" s="128">
        <v>337</v>
      </c>
      <c r="D375" s="129">
        <v>15</v>
      </c>
      <c r="E375" s="130">
        <v>1</v>
      </c>
      <c r="F375" s="131">
        <v>15</v>
      </c>
      <c r="G375" s="132" t="s">
        <v>485</v>
      </c>
      <c r="H375" s="133">
        <v>1</v>
      </c>
      <c r="I375" s="128">
        <v>15</v>
      </c>
      <c r="J375" s="129" t="s">
        <v>485</v>
      </c>
      <c r="K375" s="134">
        <v>1</v>
      </c>
      <c r="L375" s="108"/>
      <c r="M375" s="81">
        <v>16018</v>
      </c>
      <c r="N375" s="135">
        <v>16744</v>
      </c>
      <c r="O375" s="136">
        <v>16910</v>
      </c>
      <c r="P375" s="135">
        <v>17699</v>
      </c>
      <c r="Q375" s="136">
        <v>17640</v>
      </c>
      <c r="R375" s="135">
        <v>19290</v>
      </c>
      <c r="S375" s="136">
        <v>20316</v>
      </c>
      <c r="T375" s="135">
        <v>20768</v>
      </c>
      <c r="U375" s="136">
        <v>20839</v>
      </c>
      <c r="V375" s="135">
        <v>21182</v>
      </c>
      <c r="W375" s="136">
        <v>20465</v>
      </c>
      <c r="X375" s="135">
        <v>23114</v>
      </c>
      <c r="Y375" s="136">
        <v>24582</v>
      </c>
      <c r="Z375" s="135">
        <v>24643</v>
      </c>
      <c r="AA375" s="136">
        <v>25687</v>
      </c>
      <c r="AB375" s="135">
        <v>25195</v>
      </c>
      <c r="AC375" s="136">
        <v>23633</v>
      </c>
      <c r="AD375" s="135">
        <v>27074</v>
      </c>
      <c r="AE375" s="137">
        <v>27386</v>
      </c>
      <c r="AF375" s="138">
        <v>27099</v>
      </c>
    </row>
    <row r="376" spans="2:32">
      <c r="B376" s="114">
        <v>338</v>
      </c>
      <c r="C376" s="115">
        <v>338</v>
      </c>
      <c r="D376" s="116">
        <v>15</v>
      </c>
      <c r="E376" s="117">
        <v>1</v>
      </c>
      <c r="F376" s="118">
        <v>15</v>
      </c>
      <c r="G376" s="119" t="s">
        <v>485</v>
      </c>
      <c r="H376" s="120">
        <v>1</v>
      </c>
      <c r="I376" s="115">
        <v>15</v>
      </c>
      <c r="J376" s="116" t="s">
        <v>485</v>
      </c>
      <c r="K376" s="121">
        <v>2</v>
      </c>
      <c r="L376" s="108"/>
      <c r="M376" s="122">
        <v>15711</v>
      </c>
      <c r="N376" s="123">
        <v>16340</v>
      </c>
      <c r="O376" s="124">
        <v>16550</v>
      </c>
      <c r="P376" s="123">
        <v>17291</v>
      </c>
      <c r="Q376" s="124">
        <v>17214</v>
      </c>
      <c r="R376" s="123">
        <v>19040</v>
      </c>
      <c r="S376" s="124">
        <v>20002</v>
      </c>
      <c r="T376" s="123">
        <v>20452</v>
      </c>
      <c r="U376" s="124">
        <v>20509</v>
      </c>
      <c r="V376" s="123">
        <v>20778</v>
      </c>
      <c r="W376" s="124">
        <v>20052</v>
      </c>
      <c r="X376" s="123">
        <v>22835</v>
      </c>
      <c r="Y376" s="124">
        <v>24216</v>
      </c>
      <c r="Z376" s="123">
        <v>24208</v>
      </c>
      <c r="AA376" s="124">
        <v>25140</v>
      </c>
      <c r="AB376" s="123">
        <v>24633</v>
      </c>
      <c r="AC376" s="124">
        <v>23119</v>
      </c>
      <c r="AD376" s="123">
        <v>26635</v>
      </c>
      <c r="AE376" s="125">
        <v>26895</v>
      </c>
      <c r="AF376" s="126">
        <v>26591</v>
      </c>
    </row>
    <row r="377" spans="2:32">
      <c r="B377" s="127">
        <v>339</v>
      </c>
      <c r="C377" s="128">
        <v>339</v>
      </c>
      <c r="D377" s="129">
        <v>15</v>
      </c>
      <c r="E377" s="130">
        <v>1</v>
      </c>
      <c r="F377" s="131">
        <v>15</v>
      </c>
      <c r="G377" s="132" t="s">
        <v>485</v>
      </c>
      <c r="H377" s="133">
        <v>1</v>
      </c>
      <c r="I377" s="128">
        <v>15</v>
      </c>
      <c r="J377" s="129" t="s">
        <v>485</v>
      </c>
      <c r="K377" s="134">
        <v>3</v>
      </c>
      <c r="L377" s="108"/>
      <c r="M377" s="81">
        <v>15587</v>
      </c>
      <c r="N377" s="135">
        <v>16166</v>
      </c>
      <c r="O377" s="136">
        <v>16404</v>
      </c>
      <c r="P377" s="135">
        <v>17147</v>
      </c>
      <c r="Q377" s="136">
        <v>17074</v>
      </c>
      <c r="R377" s="135">
        <v>19076</v>
      </c>
      <c r="S377" s="136">
        <v>20043</v>
      </c>
      <c r="T377" s="135">
        <v>20446</v>
      </c>
      <c r="U377" s="136">
        <v>20489</v>
      </c>
      <c r="V377" s="135">
        <v>20709</v>
      </c>
      <c r="W377" s="136">
        <v>19976</v>
      </c>
      <c r="X377" s="135">
        <v>22899</v>
      </c>
      <c r="Y377" s="136">
        <v>24213</v>
      </c>
      <c r="Z377" s="135">
        <v>24097</v>
      </c>
      <c r="AA377" s="136">
        <v>24988</v>
      </c>
      <c r="AB377" s="135">
        <v>24438</v>
      </c>
      <c r="AC377" s="136">
        <v>22931</v>
      </c>
      <c r="AD377" s="135">
        <v>26552</v>
      </c>
      <c r="AE377" s="137">
        <v>26749</v>
      </c>
      <c r="AF377" s="138">
        <v>26405</v>
      </c>
    </row>
    <row r="378" spans="2:32">
      <c r="B378" s="114">
        <v>340</v>
      </c>
      <c r="C378" s="115">
        <v>340</v>
      </c>
      <c r="D378" s="116">
        <v>15</v>
      </c>
      <c r="E378" s="117">
        <v>1</v>
      </c>
      <c r="F378" s="118">
        <v>15</v>
      </c>
      <c r="G378" s="119" t="s">
        <v>485</v>
      </c>
      <c r="H378" s="120">
        <v>1</v>
      </c>
      <c r="I378" s="115">
        <v>15</v>
      </c>
      <c r="J378" s="116" t="s">
        <v>485</v>
      </c>
      <c r="K378" s="121">
        <v>4</v>
      </c>
      <c r="L378" s="108"/>
      <c r="M378" s="122">
        <v>15561</v>
      </c>
      <c r="N378" s="123">
        <v>16081</v>
      </c>
      <c r="O378" s="124">
        <v>16352</v>
      </c>
      <c r="P378" s="123">
        <v>17057</v>
      </c>
      <c r="Q378" s="124">
        <v>16846</v>
      </c>
      <c r="R378" s="123">
        <v>19017</v>
      </c>
      <c r="S378" s="124">
        <v>19889</v>
      </c>
      <c r="T378" s="123">
        <v>20240</v>
      </c>
      <c r="U378" s="124">
        <v>20251</v>
      </c>
      <c r="V378" s="123">
        <v>20264</v>
      </c>
      <c r="W378" s="124">
        <v>19590</v>
      </c>
      <c r="X378" s="123">
        <v>22597</v>
      </c>
      <c r="Y378" s="124">
        <v>23716</v>
      </c>
      <c r="Z378" s="123">
        <v>23522</v>
      </c>
      <c r="AA378" s="124">
        <v>24340</v>
      </c>
      <c r="AB378" s="123">
        <v>23635</v>
      </c>
      <c r="AC378" s="124">
        <v>22279</v>
      </c>
      <c r="AD378" s="123">
        <v>25853</v>
      </c>
      <c r="AE378" s="125">
        <v>26003</v>
      </c>
      <c r="AF378" s="126">
        <v>25645</v>
      </c>
    </row>
    <row r="379" spans="2:32">
      <c r="B379" s="127">
        <v>341</v>
      </c>
      <c r="C379" s="128">
        <v>341</v>
      </c>
      <c r="D379" s="129">
        <v>15</v>
      </c>
      <c r="E379" s="130">
        <v>1</v>
      </c>
      <c r="F379" s="131">
        <v>15</v>
      </c>
      <c r="G379" s="132" t="s">
        <v>485</v>
      </c>
      <c r="H379" s="133">
        <v>1</v>
      </c>
      <c r="I379" s="128">
        <v>15</v>
      </c>
      <c r="J379" s="129" t="s">
        <v>485</v>
      </c>
      <c r="K379" s="134">
        <v>5</v>
      </c>
      <c r="L379" s="108"/>
      <c r="M379" s="81">
        <v>15810</v>
      </c>
      <c r="N379" s="135">
        <v>16221</v>
      </c>
      <c r="O379" s="136">
        <v>16448</v>
      </c>
      <c r="P379" s="135">
        <v>17198</v>
      </c>
      <c r="Q379" s="136">
        <v>16724</v>
      </c>
      <c r="R379" s="135">
        <v>19183</v>
      </c>
      <c r="S379" s="136">
        <v>19962</v>
      </c>
      <c r="T379" s="135">
        <v>20167</v>
      </c>
      <c r="U379" s="136">
        <v>20083</v>
      </c>
      <c r="V379" s="135">
        <v>19889</v>
      </c>
      <c r="W379" s="136">
        <v>19141</v>
      </c>
      <c r="X379" s="135">
        <v>22445</v>
      </c>
      <c r="Y379" s="136">
        <v>23319</v>
      </c>
      <c r="Z379" s="135">
        <v>22935</v>
      </c>
      <c r="AA379" s="136">
        <v>23707</v>
      </c>
      <c r="AB379" s="135">
        <v>22780</v>
      </c>
      <c r="AC379" s="136">
        <v>21564</v>
      </c>
      <c r="AD379" s="135">
        <v>25218</v>
      </c>
      <c r="AE379" s="137">
        <v>25306</v>
      </c>
      <c r="AF379" s="138">
        <v>24840</v>
      </c>
    </row>
    <row r="380" spans="2:32">
      <c r="B380" s="114">
        <v>342</v>
      </c>
      <c r="C380" s="115">
        <v>342</v>
      </c>
      <c r="D380" s="116">
        <v>15</v>
      </c>
      <c r="E380" s="117">
        <v>1</v>
      </c>
      <c r="F380" s="118">
        <v>15</v>
      </c>
      <c r="G380" s="119" t="s">
        <v>485</v>
      </c>
      <c r="H380" s="120">
        <v>1</v>
      </c>
      <c r="I380" s="115">
        <v>15</v>
      </c>
      <c r="J380" s="116" t="s">
        <v>485</v>
      </c>
      <c r="K380" s="121">
        <v>6</v>
      </c>
      <c r="L380" s="108"/>
      <c r="M380" s="122">
        <v>16417</v>
      </c>
      <c r="N380" s="123">
        <v>16729</v>
      </c>
      <c r="O380" s="124">
        <v>16957</v>
      </c>
      <c r="P380" s="123">
        <v>17711</v>
      </c>
      <c r="Q380" s="124">
        <v>16725</v>
      </c>
      <c r="R380" s="123">
        <v>19673</v>
      </c>
      <c r="S380" s="124">
        <v>20394</v>
      </c>
      <c r="T380" s="123">
        <v>20424</v>
      </c>
      <c r="U380" s="124">
        <v>20205</v>
      </c>
      <c r="V380" s="123">
        <v>19576</v>
      </c>
      <c r="W380" s="124">
        <v>18581</v>
      </c>
      <c r="X380" s="123">
        <v>22511</v>
      </c>
      <c r="Y380" s="124">
        <v>23282</v>
      </c>
      <c r="Z380" s="123">
        <v>22593</v>
      </c>
      <c r="AA380" s="124">
        <v>23343</v>
      </c>
      <c r="AB380" s="123">
        <v>21995</v>
      </c>
      <c r="AC380" s="124">
        <v>20730</v>
      </c>
      <c r="AD380" s="123">
        <v>24946</v>
      </c>
      <c r="AE380" s="125">
        <v>24921</v>
      </c>
      <c r="AF380" s="126">
        <v>24288</v>
      </c>
    </row>
    <row r="381" spans="2:32">
      <c r="B381" s="127">
        <v>343</v>
      </c>
      <c r="C381" s="128">
        <v>343</v>
      </c>
      <c r="D381" s="129">
        <v>15</v>
      </c>
      <c r="E381" s="130">
        <v>1</v>
      </c>
      <c r="F381" s="131">
        <v>15</v>
      </c>
      <c r="G381" s="132" t="s">
        <v>485</v>
      </c>
      <c r="H381" s="133">
        <v>1</v>
      </c>
      <c r="I381" s="128">
        <v>15</v>
      </c>
      <c r="J381" s="129" t="s">
        <v>485</v>
      </c>
      <c r="K381" s="134">
        <v>7</v>
      </c>
      <c r="L381" s="108"/>
      <c r="M381" s="81">
        <v>17617</v>
      </c>
      <c r="N381" s="135">
        <v>17861</v>
      </c>
      <c r="O381" s="136">
        <v>18208</v>
      </c>
      <c r="P381" s="135">
        <v>18732</v>
      </c>
      <c r="Q381" s="136">
        <v>17151</v>
      </c>
      <c r="R381" s="135">
        <v>20922</v>
      </c>
      <c r="S381" s="136">
        <v>21215</v>
      </c>
      <c r="T381" s="135">
        <v>21367</v>
      </c>
      <c r="U381" s="136">
        <v>21177</v>
      </c>
      <c r="V381" s="135">
        <v>19694</v>
      </c>
      <c r="W381" s="136">
        <v>18545</v>
      </c>
      <c r="X381" s="135">
        <v>23431</v>
      </c>
      <c r="Y381" s="136">
        <v>23717</v>
      </c>
      <c r="Z381" s="135">
        <v>23253</v>
      </c>
      <c r="AA381" s="136">
        <v>23769</v>
      </c>
      <c r="AB381" s="135">
        <v>21812</v>
      </c>
      <c r="AC381" s="136">
        <v>20425</v>
      </c>
      <c r="AD381" s="135">
        <v>25190</v>
      </c>
      <c r="AE381" s="137">
        <v>25243</v>
      </c>
      <c r="AF381" s="138">
        <v>24824</v>
      </c>
    </row>
    <row r="382" spans="2:32">
      <c r="B382" s="114">
        <v>344</v>
      </c>
      <c r="C382" s="115">
        <v>344</v>
      </c>
      <c r="D382" s="116">
        <v>15</v>
      </c>
      <c r="E382" s="117">
        <v>1</v>
      </c>
      <c r="F382" s="118">
        <v>15</v>
      </c>
      <c r="G382" s="119" t="s">
        <v>485</v>
      </c>
      <c r="H382" s="120">
        <v>1</v>
      </c>
      <c r="I382" s="115">
        <v>15</v>
      </c>
      <c r="J382" s="116" t="s">
        <v>485</v>
      </c>
      <c r="K382" s="121">
        <v>8</v>
      </c>
      <c r="L382" s="108"/>
      <c r="M382" s="122">
        <v>18990</v>
      </c>
      <c r="N382" s="123">
        <v>19251</v>
      </c>
      <c r="O382" s="124">
        <v>19564</v>
      </c>
      <c r="P382" s="123">
        <v>20116</v>
      </c>
      <c r="Q382" s="124">
        <v>18014</v>
      </c>
      <c r="R382" s="123">
        <v>22379</v>
      </c>
      <c r="S382" s="124">
        <v>22313</v>
      </c>
      <c r="T382" s="123">
        <v>22672</v>
      </c>
      <c r="U382" s="124">
        <v>22547</v>
      </c>
      <c r="V382" s="123">
        <v>20415</v>
      </c>
      <c r="W382" s="124">
        <v>19335</v>
      </c>
      <c r="X382" s="123">
        <v>24848</v>
      </c>
      <c r="Y382" s="124">
        <v>24533</v>
      </c>
      <c r="Z382" s="123">
        <v>24451</v>
      </c>
      <c r="AA382" s="124">
        <v>24955</v>
      </c>
      <c r="AB382" s="123">
        <v>22350</v>
      </c>
      <c r="AC382" s="124">
        <v>21071</v>
      </c>
      <c r="AD382" s="123">
        <v>25876</v>
      </c>
      <c r="AE382" s="125">
        <v>26126</v>
      </c>
      <c r="AF382" s="126">
        <v>25943</v>
      </c>
    </row>
    <row r="383" spans="2:32">
      <c r="B383" s="127">
        <v>345</v>
      </c>
      <c r="C383" s="128">
        <v>345</v>
      </c>
      <c r="D383" s="129">
        <v>15</v>
      </c>
      <c r="E383" s="130">
        <v>1</v>
      </c>
      <c r="F383" s="131">
        <v>15</v>
      </c>
      <c r="G383" s="132" t="s">
        <v>485</v>
      </c>
      <c r="H383" s="133">
        <v>1</v>
      </c>
      <c r="I383" s="128">
        <v>15</v>
      </c>
      <c r="J383" s="129" t="s">
        <v>485</v>
      </c>
      <c r="K383" s="134">
        <v>9</v>
      </c>
      <c r="L383" s="108"/>
      <c r="M383" s="81">
        <v>19302</v>
      </c>
      <c r="N383" s="135">
        <v>19589</v>
      </c>
      <c r="O383" s="136">
        <v>19923</v>
      </c>
      <c r="P383" s="135">
        <v>20479</v>
      </c>
      <c r="Q383" s="136">
        <v>18663</v>
      </c>
      <c r="R383" s="135">
        <v>22728</v>
      </c>
      <c r="S383" s="136">
        <v>22605</v>
      </c>
      <c r="T383" s="135">
        <v>22927</v>
      </c>
      <c r="U383" s="136">
        <v>22965</v>
      </c>
      <c r="V383" s="135">
        <v>21060</v>
      </c>
      <c r="W383" s="136">
        <v>19962</v>
      </c>
      <c r="X383" s="135">
        <v>25185</v>
      </c>
      <c r="Y383" s="136">
        <v>24698</v>
      </c>
      <c r="Z383" s="135">
        <v>24740</v>
      </c>
      <c r="AA383" s="136">
        <v>25273</v>
      </c>
      <c r="AB383" s="135">
        <v>22909</v>
      </c>
      <c r="AC383" s="136">
        <v>21622</v>
      </c>
      <c r="AD383" s="135">
        <v>25991</v>
      </c>
      <c r="AE383" s="137">
        <v>26154</v>
      </c>
      <c r="AF383" s="138">
        <v>26198</v>
      </c>
    </row>
    <row r="384" spans="2:32">
      <c r="B384" s="114">
        <v>346</v>
      </c>
      <c r="C384" s="115">
        <v>346</v>
      </c>
      <c r="D384" s="116">
        <v>15</v>
      </c>
      <c r="E384" s="117">
        <v>1</v>
      </c>
      <c r="F384" s="118">
        <v>15</v>
      </c>
      <c r="G384" s="119" t="s">
        <v>485</v>
      </c>
      <c r="H384" s="120">
        <v>1</v>
      </c>
      <c r="I384" s="115">
        <v>15</v>
      </c>
      <c r="J384" s="116" t="s">
        <v>485</v>
      </c>
      <c r="K384" s="121">
        <v>10</v>
      </c>
      <c r="L384" s="108"/>
      <c r="M384" s="122">
        <v>19302</v>
      </c>
      <c r="N384" s="123">
        <v>19629</v>
      </c>
      <c r="O384" s="124">
        <v>20023</v>
      </c>
      <c r="P384" s="123">
        <v>20554</v>
      </c>
      <c r="Q384" s="124">
        <v>19092</v>
      </c>
      <c r="R384" s="123">
        <v>22750</v>
      </c>
      <c r="S384" s="124">
        <v>22787</v>
      </c>
      <c r="T384" s="123">
        <v>23018</v>
      </c>
      <c r="U384" s="124">
        <v>23098</v>
      </c>
      <c r="V384" s="123">
        <v>21548</v>
      </c>
      <c r="W384" s="124">
        <v>20522</v>
      </c>
      <c r="X384" s="123">
        <v>25271</v>
      </c>
      <c r="Y384" s="124">
        <v>25002</v>
      </c>
      <c r="Z384" s="123">
        <v>24878</v>
      </c>
      <c r="AA384" s="124">
        <v>25353</v>
      </c>
      <c r="AB384" s="123">
        <v>23381</v>
      </c>
      <c r="AC384" s="124">
        <v>22236</v>
      </c>
      <c r="AD384" s="123">
        <v>26353</v>
      </c>
      <c r="AE384" s="125">
        <v>26281</v>
      </c>
      <c r="AF384" s="126">
        <v>26370</v>
      </c>
    </row>
    <row r="385" spans="2:32">
      <c r="B385" s="127">
        <v>347</v>
      </c>
      <c r="C385" s="128">
        <v>347</v>
      </c>
      <c r="D385" s="129">
        <v>15</v>
      </c>
      <c r="E385" s="130">
        <v>1</v>
      </c>
      <c r="F385" s="131">
        <v>15</v>
      </c>
      <c r="G385" s="132" t="s">
        <v>485</v>
      </c>
      <c r="H385" s="133">
        <v>1</v>
      </c>
      <c r="I385" s="128">
        <v>15</v>
      </c>
      <c r="J385" s="129" t="s">
        <v>485</v>
      </c>
      <c r="K385" s="134">
        <v>11</v>
      </c>
      <c r="L385" s="108"/>
      <c r="M385" s="81">
        <v>19405</v>
      </c>
      <c r="N385" s="135">
        <v>19626</v>
      </c>
      <c r="O385" s="136">
        <v>20030</v>
      </c>
      <c r="P385" s="135">
        <v>20693</v>
      </c>
      <c r="Q385" s="136">
        <v>19391</v>
      </c>
      <c r="R385" s="135">
        <v>22843</v>
      </c>
      <c r="S385" s="136">
        <v>22987</v>
      </c>
      <c r="T385" s="135">
        <v>23076</v>
      </c>
      <c r="U385" s="136">
        <v>23119</v>
      </c>
      <c r="V385" s="135">
        <v>21903</v>
      </c>
      <c r="W385" s="136">
        <v>20858</v>
      </c>
      <c r="X385" s="135">
        <v>25409</v>
      </c>
      <c r="Y385" s="136">
        <v>25314</v>
      </c>
      <c r="Z385" s="135">
        <v>24476</v>
      </c>
      <c r="AA385" s="136">
        <v>25073</v>
      </c>
      <c r="AB385" s="135">
        <v>23297</v>
      </c>
      <c r="AC385" s="136">
        <v>22621</v>
      </c>
      <c r="AD385" s="135">
        <v>26728</v>
      </c>
      <c r="AE385" s="137">
        <v>25947</v>
      </c>
      <c r="AF385" s="138">
        <v>25996</v>
      </c>
    </row>
    <row r="386" spans="2:32">
      <c r="B386" s="114">
        <v>348</v>
      </c>
      <c r="C386" s="115">
        <v>348</v>
      </c>
      <c r="D386" s="116">
        <v>15</v>
      </c>
      <c r="E386" s="117">
        <v>1</v>
      </c>
      <c r="F386" s="118">
        <v>15</v>
      </c>
      <c r="G386" s="119" t="s">
        <v>485</v>
      </c>
      <c r="H386" s="120">
        <v>1</v>
      </c>
      <c r="I386" s="115">
        <v>15</v>
      </c>
      <c r="J386" s="116" t="s">
        <v>485</v>
      </c>
      <c r="K386" s="121">
        <v>12</v>
      </c>
      <c r="L386" s="108"/>
      <c r="M386" s="122">
        <v>19493</v>
      </c>
      <c r="N386" s="123">
        <v>19650</v>
      </c>
      <c r="O386" s="124">
        <v>19994</v>
      </c>
      <c r="P386" s="123">
        <v>20766</v>
      </c>
      <c r="Q386" s="124">
        <v>19515</v>
      </c>
      <c r="R386" s="123">
        <v>22802</v>
      </c>
      <c r="S386" s="124">
        <v>22852</v>
      </c>
      <c r="T386" s="123">
        <v>22995</v>
      </c>
      <c r="U386" s="124">
        <v>22966</v>
      </c>
      <c r="V386" s="123">
        <v>21955</v>
      </c>
      <c r="W386" s="124">
        <v>20919</v>
      </c>
      <c r="X386" s="123">
        <v>25301</v>
      </c>
      <c r="Y386" s="124">
        <v>25131</v>
      </c>
      <c r="Z386" s="123">
        <v>23923</v>
      </c>
      <c r="AA386" s="124">
        <v>24626</v>
      </c>
      <c r="AB386" s="123">
        <v>22955</v>
      </c>
      <c r="AC386" s="124">
        <v>22687</v>
      </c>
      <c r="AD386" s="123">
        <v>26551</v>
      </c>
      <c r="AE386" s="125">
        <v>25458</v>
      </c>
      <c r="AF386" s="126">
        <v>25455</v>
      </c>
    </row>
    <row r="387" spans="2:32">
      <c r="B387" s="127">
        <v>349</v>
      </c>
      <c r="C387" s="128">
        <v>349</v>
      </c>
      <c r="D387" s="129">
        <v>15</v>
      </c>
      <c r="E387" s="130">
        <v>1</v>
      </c>
      <c r="F387" s="131">
        <v>15</v>
      </c>
      <c r="G387" s="132" t="s">
        <v>485</v>
      </c>
      <c r="H387" s="133">
        <v>1</v>
      </c>
      <c r="I387" s="128">
        <v>15</v>
      </c>
      <c r="J387" s="129" t="s">
        <v>485</v>
      </c>
      <c r="K387" s="134">
        <v>13</v>
      </c>
      <c r="L387" s="108"/>
      <c r="M387" s="81">
        <v>19423</v>
      </c>
      <c r="N387" s="135">
        <v>19596</v>
      </c>
      <c r="O387" s="136">
        <v>19865</v>
      </c>
      <c r="P387" s="135">
        <v>20615</v>
      </c>
      <c r="Q387" s="136">
        <v>19466</v>
      </c>
      <c r="R387" s="135">
        <v>22680</v>
      </c>
      <c r="S387" s="136">
        <v>22717</v>
      </c>
      <c r="T387" s="135">
        <v>22917</v>
      </c>
      <c r="U387" s="136">
        <v>22811</v>
      </c>
      <c r="V387" s="135">
        <v>21878</v>
      </c>
      <c r="W387" s="136">
        <v>20887</v>
      </c>
      <c r="X387" s="135">
        <v>25136</v>
      </c>
      <c r="Y387" s="136">
        <v>24964</v>
      </c>
      <c r="Z387" s="135">
        <v>23551</v>
      </c>
      <c r="AA387" s="136">
        <v>24238</v>
      </c>
      <c r="AB387" s="135">
        <v>22674</v>
      </c>
      <c r="AC387" s="136">
        <v>22638</v>
      </c>
      <c r="AD387" s="135">
        <v>26375</v>
      </c>
      <c r="AE387" s="137">
        <v>25166</v>
      </c>
      <c r="AF387" s="138">
        <v>25085</v>
      </c>
    </row>
    <row r="388" spans="2:32">
      <c r="B388" s="114">
        <v>350</v>
      </c>
      <c r="C388" s="115">
        <v>350</v>
      </c>
      <c r="D388" s="116">
        <v>15</v>
      </c>
      <c r="E388" s="117">
        <v>1</v>
      </c>
      <c r="F388" s="118">
        <v>15</v>
      </c>
      <c r="G388" s="119" t="s">
        <v>485</v>
      </c>
      <c r="H388" s="120">
        <v>1</v>
      </c>
      <c r="I388" s="115">
        <v>15</v>
      </c>
      <c r="J388" s="116" t="s">
        <v>485</v>
      </c>
      <c r="K388" s="121">
        <v>14</v>
      </c>
      <c r="L388" s="108"/>
      <c r="M388" s="122">
        <v>19517</v>
      </c>
      <c r="N388" s="123">
        <v>19631</v>
      </c>
      <c r="O388" s="124">
        <v>19882</v>
      </c>
      <c r="P388" s="123">
        <v>20646</v>
      </c>
      <c r="Q388" s="124">
        <v>19390</v>
      </c>
      <c r="R388" s="123">
        <v>22733</v>
      </c>
      <c r="S388" s="124">
        <v>22577</v>
      </c>
      <c r="T388" s="123">
        <v>22993</v>
      </c>
      <c r="U388" s="124">
        <v>22868</v>
      </c>
      <c r="V388" s="123">
        <v>21815</v>
      </c>
      <c r="W388" s="124">
        <v>20862</v>
      </c>
      <c r="X388" s="123">
        <v>25170</v>
      </c>
      <c r="Y388" s="124">
        <v>24756</v>
      </c>
      <c r="Z388" s="123">
        <v>23290</v>
      </c>
      <c r="AA388" s="124">
        <v>23991</v>
      </c>
      <c r="AB388" s="123">
        <v>22294</v>
      </c>
      <c r="AC388" s="124">
        <v>22570</v>
      </c>
      <c r="AD388" s="123">
        <v>26110</v>
      </c>
      <c r="AE388" s="125">
        <v>24917</v>
      </c>
      <c r="AF388" s="126">
        <v>24802</v>
      </c>
    </row>
    <row r="389" spans="2:32">
      <c r="B389" s="127">
        <v>351</v>
      </c>
      <c r="C389" s="128">
        <v>351</v>
      </c>
      <c r="D389" s="129">
        <v>15</v>
      </c>
      <c r="E389" s="130">
        <v>1</v>
      </c>
      <c r="F389" s="131">
        <v>15</v>
      </c>
      <c r="G389" s="132" t="s">
        <v>485</v>
      </c>
      <c r="H389" s="133">
        <v>1</v>
      </c>
      <c r="I389" s="128">
        <v>15</v>
      </c>
      <c r="J389" s="129" t="s">
        <v>485</v>
      </c>
      <c r="K389" s="134">
        <v>15</v>
      </c>
      <c r="L389" s="108"/>
      <c r="M389" s="81">
        <v>19438</v>
      </c>
      <c r="N389" s="135">
        <v>19678</v>
      </c>
      <c r="O389" s="136">
        <v>19908</v>
      </c>
      <c r="P389" s="135">
        <v>20448</v>
      </c>
      <c r="Q389" s="136">
        <v>19201</v>
      </c>
      <c r="R389" s="135">
        <v>22524</v>
      </c>
      <c r="S389" s="136">
        <v>22362</v>
      </c>
      <c r="T389" s="135">
        <v>22890</v>
      </c>
      <c r="U389" s="136">
        <v>22739</v>
      </c>
      <c r="V389" s="135">
        <v>21498</v>
      </c>
      <c r="W389" s="136">
        <v>20768</v>
      </c>
      <c r="X389" s="135">
        <v>24835</v>
      </c>
      <c r="Y389" s="136">
        <v>24411</v>
      </c>
      <c r="Z389" s="135">
        <v>23401</v>
      </c>
      <c r="AA389" s="136">
        <v>23889</v>
      </c>
      <c r="AB389" s="135">
        <v>22228</v>
      </c>
      <c r="AC389" s="136">
        <v>22446</v>
      </c>
      <c r="AD389" s="135">
        <v>25722</v>
      </c>
      <c r="AE389" s="137">
        <v>25024</v>
      </c>
      <c r="AF389" s="138">
        <v>24882</v>
      </c>
    </row>
    <row r="390" spans="2:32">
      <c r="B390" s="114">
        <v>352</v>
      </c>
      <c r="C390" s="115">
        <v>352</v>
      </c>
      <c r="D390" s="116">
        <v>15</v>
      </c>
      <c r="E390" s="117">
        <v>1</v>
      </c>
      <c r="F390" s="118">
        <v>15</v>
      </c>
      <c r="G390" s="119" t="s">
        <v>485</v>
      </c>
      <c r="H390" s="120">
        <v>1</v>
      </c>
      <c r="I390" s="115">
        <v>15</v>
      </c>
      <c r="J390" s="116" t="s">
        <v>485</v>
      </c>
      <c r="K390" s="121">
        <v>16</v>
      </c>
      <c r="L390" s="108"/>
      <c r="M390" s="122">
        <v>19452</v>
      </c>
      <c r="N390" s="123">
        <v>19878</v>
      </c>
      <c r="O390" s="124">
        <v>20045</v>
      </c>
      <c r="P390" s="123">
        <v>20185</v>
      </c>
      <c r="Q390" s="124">
        <v>19081</v>
      </c>
      <c r="R390" s="123">
        <v>22387</v>
      </c>
      <c r="S390" s="124">
        <v>22514</v>
      </c>
      <c r="T390" s="123">
        <v>22884</v>
      </c>
      <c r="U390" s="124">
        <v>22621</v>
      </c>
      <c r="V390" s="123">
        <v>21175</v>
      </c>
      <c r="W390" s="124">
        <v>20698</v>
      </c>
      <c r="X390" s="123">
        <v>24517</v>
      </c>
      <c r="Y390" s="124">
        <v>24524</v>
      </c>
      <c r="Z390" s="123">
        <v>23765</v>
      </c>
      <c r="AA390" s="124">
        <v>23850</v>
      </c>
      <c r="AB390" s="123">
        <v>22396</v>
      </c>
      <c r="AC390" s="124">
        <v>22315</v>
      </c>
      <c r="AD390" s="123">
        <v>25777</v>
      </c>
      <c r="AE390" s="125">
        <v>25440</v>
      </c>
      <c r="AF390" s="126">
        <v>25184</v>
      </c>
    </row>
    <row r="391" spans="2:32">
      <c r="B391" s="127">
        <v>353</v>
      </c>
      <c r="C391" s="128">
        <v>353</v>
      </c>
      <c r="D391" s="129">
        <v>15</v>
      </c>
      <c r="E391" s="130">
        <v>1</v>
      </c>
      <c r="F391" s="131">
        <v>15</v>
      </c>
      <c r="G391" s="132" t="s">
        <v>485</v>
      </c>
      <c r="H391" s="133">
        <v>1</v>
      </c>
      <c r="I391" s="128">
        <v>15</v>
      </c>
      <c r="J391" s="129" t="s">
        <v>485</v>
      </c>
      <c r="K391" s="134">
        <v>17</v>
      </c>
      <c r="L391" s="108"/>
      <c r="M391" s="81">
        <v>19766</v>
      </c>
      <c r="N391" s="135">
        <v>20359</v>
      </c>
      <c r="O391" s="136">
        <v>20581</v>
      </c>
      <c r="P391" s="135">
        <v>20347</v>
      </c>
      <c r="Q391" s="136">
        <v>19368</v>
      </c>
      <c r="R391" s="135">
        <v>22681</v>
      </c>
      <c r="S391" s="136">
        <v>22777</v>
      </c>
      <c r="T391" s="135">
        <v>23135</v>
      </c>
      <c r="U391" s="136">
        <v>23005</v>
      </c>
      <c r="V391" s="135">
        <v>21255</v>
      </c>
      <c r="W391" s="136">
        <v>21182</v>
      </c>
      <c r="X391" s="135">
        <v>24738</v>
      </c>
      <c r="Y391" s="136">
        <v>24828</v>
      </c>
      <c r="Z391" s="135">
        <v>24610</v>
      </c>
      <c r="AA391" s="136">
        <v>24392</v>
      </c>
      <c r="AB391" s="135">
        <v>23037</v>
      </c>
      <c r="AC391" s="136">
        <v>22760</v>
      </c>
      <c r="AD391" s="135">
        <v>26099</v>
      </c>
      <c r="AE391" s="137">
        <v>26066</v>
      </c>
      <c r="AF391" s="138">
        <v>26053</v>
      </c>
    </row>
    <row r="392" spans="2:32">
      <c r="B392" s="114">
        <v>354</v>
      </c>
      <c r="C392" s="115">
        <v>354</v>
      </c>
      <c r="D392" s="116">
        <v>15</v>
      </c>
      <c r="E392" s="117">
        <v>1</v>
      </c>
      <c r="F392" s="118">
        <v>15</v>
      </c>
      <c r="G392" s="119" t="s">
        <v>485</v>
      </c>
      <c r="H392" s="120">
        <v>1</v>
      </c>
      <c r="I392" s="115">
        <v>15</v>
      </c>
      <c r="J392" s="116" t="s">
        <v>485</v>
      </c>
      <c r="K392" s="121">
        <v>18</v>
      </c>
      <c r="L392" s="108"/>
      <c r="M392" s="122">
        <v>20559</v>
      </c>
      <c r="N392" s="123">
        <v>21154</v>
      </c>
      <c r="O392" s="124">
        <v>21318</v>
      </c>
      <c r="P392" s="123">
        <v>21120</v>
      </c>
      <c r="Q392" s="124">
        <v>20158</v>
      </c>
      <c r="R392" s="123">
        <v>23382</v>
      </c>
      <c r="S392" s="124">
        <v>23175</v>
      </c>
      <c r="T392" s="123">
        <v>23686</v>
      </c>
      <c r="U392" s="124">
        <v>23812</v>
      </c>
      <c r="V392" s="123">
        <v>22021</v>
      </c>
      <c r="W392" s="124">
        <v>22209</v>
      </c>
      <c r="X392" s="123">
        <v>25608</v>
      </c>
      <c r="Y392" s="124">
        <v>25227</v>
      </c>
      <c r="Z392" s="123">
        <v>25758</v>
      </c>
      <c r="AA392" s="124">
        <v>25484</v>
      </c>
      <c r="AB392" s="123">
        <v>24091</v>
      </c>
      <c r="AC392" s="124">
        <v>23991</v>
      </c>
      <c r="AD392" s="123">
        <v>26603</v>
      </c>
      <c r="AE392" s="125">
        <v>26958</v>
      </c>
      <c r="AF392" s="126">
        <v>27290</v>
      </c>
    </row>
    <row r="393" spans="2:32">
      <c r="B393" s="127">
        <v>355</v>
      </c>
      <c r="C393" s="128">
        <v>355</v>
      </c>
      <c r="D393" s="129">
        <v>15</v>
      </c>
      <c r="E393" s="130">
        <v>1</v>
      </c>
      <c r="F393" s="131">
        <v>15</v>
      </c>
      <c r="G393" s="132" t="s">
        <v>485</v>
      </c>
      <c r="H393" s="133">
        <v>1</v>
      </c>
      <c r="I393" s="128">
        <v>15</v>
      </c>
      <c r="J393" s="129" t="s">
        <v>485</v>
      </c>
      <c r="K393" s="134">
        <v>19</v>
      </c>
      <c r="L393" s="108"/>
      <c r="M393" s="81">
        <v>20456</v>
      </c>
      <c r="N393" s="135">
        <v>20884</v>
      </c>
      <c r="O393" s="136">
        <v>21151</v>
      </c>
      <c r="P393" s="135">
        <v>21006</v>
      </c>
      <c r="Q393" s="136">
        <v>19977</v>
      </c>
      <c r="R393" s="135">
        <v>23308</v>
      </c>
      <c r="S393" s="136">
        <v>22958</v>
      </c>
      <c r="T393" s="135">
        <v>23432</v>
      </c>
      <c r="U393" s="136">
        <v>23810</v>
      </c>
      <c r="V393" s="135">
        <v>22096</v>
      </c>
      <c r="W393" s="136">
        <v>22288</v>
      </c>
      <c r="X393" s="135">
        <v>25810</v>
      </c>
      <c r="Y393" s="136">
        <v>25393</v>
      </c>
      <c r="Z393" s="135">
        <v>26070</v>
      </c>
      <c r="AA393" s="136">
        <v>25958</v>
      </c>
      <c r="AB393" s="135">
        <v>24577</v>
      </c>
      <c r="AC393" s="136">
        <v>24444</v>
      </c>
      <c r="AD393" s="135">
        <v>26985</v>
      </c>
      <c r="AE393" s="137">
        <v>27386</v>
      </c>
      <c r="AF393" s="138">
        <v>27775</v>
      </c>
    </row>
    <row r="394" spans="2:32">
      <c r="B394" s="114">
        <v>356</v>
      </c>
      <c r="C394" s="115">
        <v>356</v>
      </c>
      <c r="D394" s="116">
        <v>15</v>
      </c>
      <c r="E394" s="117">
        <v>1</v>
      </c>
      <c r="F394" s="118">
        <v>15</v>
      </c>
      <c r="G394" s="119" t="s">
        <v>485</v>
      </c>
      <c r="H394" s="120">
        <v>1</v>
      </c>
      <c r="I394" s="115">
        <v>15</v>
      </c>
      <c r="J394" s="116" t="s">
        <v>485</v>
      </c>
      <c r="K394" s="121">
        <v>20</v>
      </c>
      <c r="L394" s="108"/>
      <c r="M394" s="122">
        <v>20152</v>
      </c>
      <c r="N394" s="123">
        <v>20491</v>
      </c>
      <c r="O394" s="124">
        <v>20827</v>
      </c>
      <c r="P394" s="123">
        <v>20698</v>
      </c>
      <c r="Q394" s="124">
        <v>19639</v>
      </c>
      <c r="R394" s="123">
        <v>23057</v>
      </c>
      <c r="S394" s="124">
        <v>22874</v>
      </c>
      <c r="T394" s="123">
        <v>23389</v>
      </c>
      <c r="U394" s="124">
        <v>23621</v>
      </c>
      <c r="V394" s="123">
        <v>22008</v>
      </c>
      <c r="W394" s="124">
        <v>22268</v>
      </c>
      <c r="X394" s="123">
        <v>25816</v>
      </c>
      <c r="Y394" s="124">
        <v>25788</v>
      </c>
      <c r="Z394" s="123">
        <v>26408</v>
      </c>
      <c r="AA394" s="124">
        <v>26290</v>
      </c>
      <c r="AB394" s="123">
        <v>24950</v>
      </c>
      <c r="AC394" s="124">
        <v>24736</v>
      </c>
      <c r="AD394" s="123">
        <v>27628</v>
      </c>
      <c r="AE394" s="125">
        <v>28081</v>
      </c>
      <c r="AF394" s="126">
        <v>28295</v>
      </c>
    </row>
    <row r="395" spans="2:32">
      <c r="B395" s="127">
        <v>357</v>
      </c>
      <c r="C395" s="128">
        <v>357</v>
      </c>
      <c r="D395" s="129">
        <v>15</v>
      </c>
      <c r="E395" s="130">
        <v>1</v>
      </c>
      <c r="F395" s="131">
        <v>15</v>
      </c>
      <c r="G395" s="132" t="s">
        <v>485</v>
      </c>
      <c r="H395" s="133">
        <v>1</v>
      </c>
      <c r="I395" s="128">
        <v>15</v>
      </c>
      <c r="J395" s="129" t="s">
        <v>485</v>
      </c>
      <c r="K395" s="134">
        <v>21</v>
      </c>
      <c r="L395" s="108"/>
      <c r="M395" s="81">
        <v>19774</v>
      </c>
      <c r="N395" s="135">
        <v>20108</v>
      </c>
      <c r="O395" s="136">
        <v>20529</v>
      </c>
      <c r="P395" s="135">
        <v>20455</v>
      </c>
      <c r="Q395" s="136">
        <v>19422</v>
      </c>
      <c r="R395" s="135">
        <v>22765</v>
      </c>
      <c r="S395" s="136">
        <v>22732</v>
      </c>
      <c r="T395" s="135">
        <v>23263</v>
      </c>
      <c r="U395" s="136">
        <v>23619</v>
      </c>
      <c r="V395" s="135">
        <v>22155</v>
      </c>
      <c r="W395" s="136">
        <v>22438</v>
      </c>
      <c r="X395" s="135">
        <v>25919</v>
      </c>
      <c r="Y395" s="136">
        <v>26205</v>
      </c>
      <c r="Z395" s="135">
        <v>26894</v>
      </c>
      <c r="AA395" s="136">
        <v>26927</v>
      </c>
      <c r="AB395" s="135">
        <v>25614</v>
      </c>
      <c r="AC395" s="136">
        <v>25282</v>
      </c>
      <c r="AD395" s="135">
        <v>28341</v>
      </c>
      <c r="AE395" s="137">
        <v>28796</v>
      </c>
      <c r="AF395" s="138">
        <v>29043</v>
      </c>
    </row>
    <row r="396" spans="2:32">
      <c r="B396" s="114">
        <v>358</v>
      </c>
      <c r="C396" s="115">
        <v>358</v>
      </c>
      <c r="D396" s="116">
        <v>15</v>
      </c>
      <c r="E396" s="117">
        <v>1</v>
      </c>
      <c r="F396" s="118">
        <v>15</v>
      </c>
      <c r="G396" s="119" t="s">
        <v>485</v>
      </c>
      <c r="H396" s="120">
        <v>1</v>
      </c>
      <c r="I396" s="115">
        <v>15</v>
      </c>
      <c r="J396" s="116" t="s">
        <v>485</v>
      </c>
      <c r="K396" s="121">
        <v>22</v>
      </c>
      <c r="L396" s="108"/>
      <c r="M396" s="122">
        <v>19029</v>
      </c>
      <c r="N396" s="123">
        <v>19372</v>
      </c>
      <c r="O396" s="124">
        <v>19858</v>
      </c>
      <c r="P396" s="123">
        <v>19815</v>
      </c>
      <c r="Q396" s="124">
        <v>18974</v>
      </c>
      <c r="R396" s="123">
        <v>22094</v>
      </c>
      <c r="S396" s="124">
        <v>22260</v>
      </c>
      <c r="T396" s="123">
        <v>22795</v>
      </c>
      <c r="U396" s="124">
        <v>23167</v>
      </c>
      <c r="V396" s="123">
        <v>21956</v>
      </c>
      <c r="W396" s="124">
        <v>22175</v>
      </c>
      <c r="X396" s="123">
        <v>25497</v>
      </c>
      <c r="Y396" s="124">
        <v>26083</v>
      </c>
      <c r="Z396" s="123">
        <v>26754</v>
      </c>
      <c r="AA396" s="124">
        <v>26818</v>
      </c>
      <c r="AB396" s="123">
        <v>25721</v>
      </c>
      <c r="AC396" s="124">
        <v>25234</v>
      </c>
      <c r="AD396" s="123">
        <v>28410</v>
      </c>
      <c r="AE396" s="125">
        <v>28874</v>
      </c>
      <c r="AF396" s="126">
        <v>29055</v>
      </c>
    </row>
    <row r="397" spans="2:32">
      <c r="B397" s="127">
        <v>359</v>
      </c>
      <c r="C397" s="128">
        <v>359</v>
      </c>
      <c r="D397" s="129">
        <v>15</v>
      </c>
      <c r="E397" s="130">
        <v>1</v>
      </c>
      <c r="F397" s="131">
        <v>15</v>
      </c>
      <c r="G397" s="132" t="s">
        <v>485</v>
      </c>
      <c r="H397" s="133">
        <v>1</v>
      </c>
      <c r="I397" s="128">
        <v>15</v>
      </c>
      <c r="J397" s="129" t="s">
        <v>485</v>
      </c>
      <c r="K397" s="134">
        <v>23</v>
      </c>
      <c r="L397" s="108"/>
      <c r="M397" s="81">
        <v>18019</v>
      </c>
      <c r="N397" s="135">
        <v>18381</v>
      </c>
      <c r="O397" s="136">
        <v>18962</v>
      </c>
      <c r="P397" s="135">
        <v>18957</v>
      </c>
      <c r="Q397" s="136">
        <v>18456</v>
      </c>
      <c r="R397" s="135">
        <v>21195</v>
      </c>
      <c r="S397" s="136">
        <v>21470</v>
      </c>
      <c r="T397" s="135">
        <v>22016</v>
      </c>
      <c r="U397" s="136">
        <v>22522</v>
      </c>
      <c r="V397" s="135">
        <v>21618</v>
      </c>
      <c r="W397" s="136">
        <v>21736</v>
      </c>
      <c r="X397" s="135">
        <v>24795</v>
      </c>
      <c r="Y397" s="136">
        <v>25553</v>
      </c>
      <c r="Z397" s="135">
        <v>26283</v>
      </c>
      <c r="AA397" s="136">
        <v>26367</v>
      </c>
      <c r="AB397" s="135">
        <v>25575</v>
      </c>
      <c r="AC397" s="136">
        <v>24907</v>
      </c>
      <c r="AD397" s="135">
        <v>27977</v>
      </c>
      <c r="AE397" s="137">
        <v>28386</v>
      </c>
      <c r="AF397" s="138">
        <v>28689</v>
      </c>
    </row>
    <row r="398" spans="2:32">
      <c r="B398" s="114">
        <v>360</v>
      </c>
      <c r="C398" s="115">
        <v>360</v>
      </c>
      <c r="D398" s="116">
        <v>15</v>
      </c>
      <c r="E398" s="117">
        <v>1</v>
      </c>
      <c r="F398" s="118">
        <v>15</v>
      </c>
      <c r="G398" s="119" t="s">
        <v>485</v>
      </c>
      <c r="H398" s="120">
        <v>1</v>
      </c>
      <c r="I398" s="115">
        <v>15</v>
      </c>
      <c r="J398" s="116" t="s">
        <v>485</v>
      </c>
      <c r="K398" s="121">
        <v>24</v>
      </c>
      <c r="L398" s="108"/>
      <c r="M398" s="122">
        <v>16973</v>
      </c>
      <c r="N398" s="123">
        <v>17368</v>
      </c>
      <c r="O398" s="124">
        <v>17982</v>
      </c>
      <c r="P398" s="123">
        <v>18031</v>
      </c>
      <c r="Q398" s="124">
        <v>17901</v>
      </c>
      <c r="R398" s="123">
        <v>20331</v>
      </c>
      <c r="S398" s="124">
        <v>20686</v>
      </c>
      <c r="T398" s="123">
        <v>21276</v>
      </c>
      <c r="U398" s="124">
        <v>21874</v>
      </c>
      <c r="V398" s="123">
        <v>21329</v>
      </c>
      <c r="W398" s="124">
        <v>21325</v>
      </c>
      <c r="X398" s="123">
        <v>24147</v>
      </c>
      <c r="Y398" s="124">
        <v>24931</v>
      </c>
      <c r="Z398" s="123">
        <v>25735</v>
      </c>
      <c r="AA398" s="124">
        <v>25818</v>
      </c>
      <c r="AB398" s="123">
        <v>25357</v>
      </c>
      <c r="AC398" s="124">
        <v>24547</v>
      </c>
      <c r="AD398" s="123">
        <v>27413</v>
      </c>
      <c r="AE398" s="125">
        <v>27862</v>
      </c>
      <c r="AF398" s="126">
        <v>28209</v>
      </c>
    </row>
    <row r="399" spans="2:32">
      <c r="B399" s="127">
        <v>361</v>
      </c>
      <c r="C399" s="128">
        <v>361</v>
      </c>
      <c r="D399" s="129">
        <v>16</v>
      </c>
      <c r="E399" s="130">
        <v>1</v>
      </c>
      <c r="F399" s="131">
        <v>16</v>
      </c>
      <c r="G399" s="132" t="s">
        <v>485</v>
      </c>
      <c r="H399" s="133">
        <v>1</v>
      </c>
      <c r="I399" s="128">
        <v>16</v>
      </c>
      <c r="J399" s="129" t="s">
        <v>485</v>
      </c>
      <c r="K399" s="134">
        <v>1</v>
      </c>
      <c r="L399" s="108"/>
      <c r="M399" s="81">
        <v>16059</v>
      </c>
      <c r="N399" s="135">
        <v>16049</v>
      </c>
      <c r="O399" s="136">
        <v>17090</v>
      </c>
      <c r="P399" s="135">
        <v>17098</v>
      </c>
      <c r="Q399" s="136">
        <v>16823</v>
      </c>
      <c r="R399" s="135">
        <v>19578</v>
      </c>
      <c r="S399" s="136">
        <v>20053</v>
      </c>
      <c r="T399" s="135">
        <v>20069</v>
      </c>
      <c r="U399" s="136">
        <v>21066</v>
      </c>
      <c r="V399" s="135">
        <v>19792</v>
      </c>
      <c r="W399" s="136">
        <v>20966</v>
      </c>
      <c r="X399" s="135">
        <v>23823</v>
      </c>
      <c r="Y399" s="136">
        <v>24497</v>
      </c>
      <c r="Z399" s="135">
        <v>24986</v>
      </c>
      <c r="AA399" s="136">
        <v>24618</v>
      </c>
      <c r="AB399" s="135">
        <v>23175</v>
      </c>
      <c r="AC399" s="136">
        <v>24105</v>
      </c>
      <c r="AD399" s="135">
        <v>27057</v>
      </c>
      <c r="AE399" s="137">
        <v>26813</v>
      </c>
      <c r="AF399" s="138">
        <v>27495</v>
      </c>
    </row>
    <row r="400" spans="2:32">
      <c r="B400" s="114">
        <v>362</v>
      </c>
      <c r="C400" s="115">
        <v>362</v>
      </c>
      <c r="D400" s="116">
        <v>16</v>
      </c>
      <c r="E400" s="117">
        <v>1</v>
      </c>
      <c r="F400" s="118">
        <v>16</v>
      </c>
      <c r="G400" s="119" t="s">
        <v>485</v>
      </c>
      <c r="H400" s="120">
        <v>1</v>
      </c>
      <c r="I400" s="115">
        <v>16</v>
      </c>
      <c r="J400" s="116" t="s">
        <v>485</v>
      </c>
      <c r="K400" s="121">
        <v>2</v>
      </c>
      <c r="L400" s="108"/>
      <c r="M400" s="122">
        <v>15696</v>
      </c>
      <c r="N400" s="123">
        <v>15638</v>
      </c>
      <c r="O400" s="124">
        <v>16667</v>
      </c>
      <c r="P400" s="123">
        <v>16646</v>
      </c>
      <c r="Q400" s="124">
        <v>16373</v>
      </c>
      <c r="R400" s="123">
        <v>19241</v>
      </c>
      <c r="S400" s="124">
        <v>19721</v>
      </c>
      <c r="T400" s="123">
        <v>19727</v>
      </c>
      <c r="U400" s="124">
        <v>20680</v>
      </c>
      <c r="V400" s="123">
        <v>19393</v>
      </c>
      <c r="W400" s="124">
        <v>20711</v>
      </c>
      <c r="X400" s="123">
        <v>23468</v>
      </c>
      <c r="Y400" s="124">
        <v>24074</v>
      </c>
      <c r="Z400" s="123">
        <v>24449</v>
      </c>
      <c r="AA400" s="124">
        <v>24063</v>
      </c>
      <c r="AB400" s="123">
        <v>22663</v>
      </c>
      <c r="AC400" s="124">
        <v>23769</v>
      </c>
      <c r="AD400" s="123">
        <v>26562</v>
      </c>
      <c r="AE400" s="125">
        <v>26306</v>
      </c>
      <c r="AF400" s="126">
        <v>26884</v>
      </c>
    </row>
    <row r="401" spans="2:32">
      <c r="B401" s="127">
        <v>363</v>
      </c>
      <c r="C401" s="128">
        <v>363</v>
      </c>
      <c r="D401" s="129">
        <v>16</v>
      </c>
      <c r="E401" s="130">
        <v>1</v>
      </c>
      <c r="F401" s="131">
        <v>16</v>
      </c>
      <c r="G401" s="132" t="s">
        <v>485</v>
      </c>
      <c r="H401" s="133">
        <v>1</v>
      </c>
      <c r="I401" s="128">
        <v>16</v>
      </c>
      <c r="J401" s="129" t="s">
        <v>485</v>
      </c>
      <c r="K401" s="134">
        <v>3</v>
      </c>
      <c r="L401" s="108"/>
      <c r="M401" s="81">
        <v>15539</v>
      </c>
      <c r="N401" s="135">
        <v>15471</v>
      </c>
      <c r="O401" s="136">
        <v>16492</v>
      </c>
      <c r="P401" s="135">
        <v>16474</v>
      </c>
      <c r="Q401" s="136">
        <v>16234</v>
      </c>
      <c r="R401" s="135">
        <v>19251</v>
      </c>
      <c r="S401" s="136">
        <v>19705</v>
      </c>
      <c r="T401" s="135">
        <v>19697</v>
      </c>
      <c r="U401" s="136">
        <v>20644</v>
      </c>
      <c r="V401" s="135">
        <v>19344</v>
      </c>
      <c r="W401" s="136">
        <v>20833</v>
      </c>
      <c r="X401" s="135">
        <v>23485</v>
      </c>
      <c r="Y401" s="136">
        <v>24019</v>
      </c>
      <c r="Z401" s="135">
        <v>24319</v>
      </c>
      <c r="AA401" s="136">
        <v>23886</v>
      </c>
      <c r="AB401" s="135">
        <v>22488</v>
      </c>
      <c r="AC401" s="136">
        <v>23792</v>
      </c>
      <c r="AD401" s="135">
        <v>26433</v>
      </c>
      <c r="AE401" s="137">
        <v>26124</v>
      </c>
      <c r="AF401" s="138">
        <v>26681</v>
      </c>
    </row>
    <row r="402" spans="2:32">
      <c r="B402" s="114">
        <v>364</v>
      </c>
      <c r="C402" s="115">
        <v>364</v>
      </c>
      <c r="D402" s="116">
        <v>16</v>
      </c>
      <c r="E402" s="117">
        <v>1</v>
      </c>
      <c r="F402" s="118">
        <v>16</v>
      </c>
      <c r="G402" s="119" t="s">
        <v>485</v>
      </c>
      <c r="H402" s="120">
        <v>1</v>
      </c>
      <c r="I402" s="115">
        <v>16</v>
      </c>
      <c r="J402" s="116" t="s">
        <v>485</v>
      </c>
      <c r="K402" s="121">
        <v>4</v>
      </c>
      <c r="L402" s="108"/>
      <c r="M402" s="122">
        <v>15480</v>
      </c>
      <c r="N402" s="123">
        <v>15430</v>
      </c>
      <c r="O402" s="124">
        <v>16419</v>
      </c>
      <c r="P402" s="123">
        <v>16268</v>
      </c>
      <c r="Q402" s="124">
        <v>16067</v>
      </c>
      <c r="R402" s="123">
        <v>19131</v>
      </c>
      <c r="S402" s="124">
        <v>19543</v>
      </c>
      <c r="T402" s="123">
        <v>19521</v>
      </c>
      <c r="U402" s="124">
        <v>20391</v>
      </c>
      <c r="V402" s="123">
        <v>19022</v>
      </c>
      <c r="W402" s="124">
        <v>20669</v>
      </c>
      <c r="X402" s="123">
        <v>23059</v>
      </c>
      <c r="Y402" s="124">
        <v>23498</v>
      </c>
      <c r="Z402" s="123">
        <v>23724</v>
      </c>
      <c r="AA402" s="124">
        <v>23128</v>
      </c>
      <c r="AB402" s="123">
        <v>21870</v>
      </c>
      <c r="AC402" s="124">
        <v>23376</v>
      </c>
      <c r="AD402" s="123">
        <v>25691</v>
      </c>
      <c r="AE402" s="125">
        <v>25377</v>
      </c>
      <c r="AF402" s="126">
        <v>25895</v>
      </c>
    </row>
    <row r="403" spans="2:32">
      <c r="B403" s="127">
        <v>365</v>
      </c>
      <c r="C403" s="128">
        <v>365</v>
      </c>
      <c r="D403" s="129">
        <v>16</v>
      </c>
      <c r="E403" s="130">
        <v>1</v>
      </c>
      <c r="F403" s="131">
        <v>16</v>
      </c>
      <c r="G403" s="132" t="s">
        <v>485</v>
      </c>
      <c r="H403" s="133">
        <v>1</v>
      </c>
      <c r="I403" s="128">
        <v>16</v>
      </c>
      <c r="J403" s="129" t="s">
        <v>485</v>
      </c>
      <c r="K403" s="134">
        <v>5</v>
      </c>
      <c r="L403" s="108"/>
      <c r="M403" s="81">
        <v>15647</v>
      </c>
      <c r="N403" s="135">
        <v>15545</v>
      </c>
      <c r="O403" s="136">
        <v>16594</v>
      </c>
      <c r="P403" s="135">
        <v>16186</v>
      </c>
      <c r="Q403" s="136">
        <v>15923</v>
      </c>
      <c r="R403" s="135">
        <v>19257</v>
      </c>
      <c r="S403" s="136">
        <v>19542</v>
      </c>
      <c r="T403" s="135">
        <v>19438</v>
      </c>
      <c r="U403" s="136">
        <v>20258</v>
      </c>
      <c r="V403" s="135">
        <v>18650</v>
      </c>
      <c r="W403" s="136">
        <v>20504</v>
      </c>
      <c r="X403" s="135">
        <v>22746</v>
      </c>
      <c r="Y403" s="136">
        <v>23084</v>
      </c>
      <c r="Z403" s="135">
        <v>23166</v>
      </c>
      <c r="AA403" s="136">
        <v>22340</v>
      </c>
      <c r="AB403" s="135">
        <v>21199</v>
      </c>
      <c r="AC403" s="136">
        <v>22912</v>
      </c>
      <c r="AD403" s="135">
        <v>25036</v>
      </c>
      <c r="AE403" s="137">
        <v>24594</v>
      </c>
      <c r="AF403" s="138">
        <v>25114</v>
      </c>
    </row>
    <row r="404" spans="2:32">
      <c r="B404" s="114">
        <v>366</v>
      </c>
      <c r="C404" s="115">
        <v>366</v>
      </c>
      <c r="D404" s="116">
        <v>16</v>
      </c>
      <c r="E404" s="117">
        <v>1</v>
      </c>
      <c r="F404" s="118">
        <v>16</v>
      </c>
      <c r="G404" s="119" t="s">
        <v>485</v>
      </c>
      <c r="H404" s="120">
        <v>1</v>
      </c>
      <c r="I404" s="115">
        <v>16</v>
      </c>
      <c r="J404" s="116" t="s">
        <v>485</v>
      </c>
      <c r="K404" s="121">
        <v>6</v>
      </c>
      <c r="L404" s="108"/>
      <c r="M404" s="122">
        <v>16189</v>
      </c>
      <c r="N404" s="123">
        <v>16090</v>
      </c>
      <c r="O404" s="124">
        <v>17156</v>
      </c>
      <c r="P404" s="123">
        <v>16238</v>
      </c>
      <c r="Q404" s="124">
        <v>15730</v>
      </c>
      <c r="R404" s="123">
        <v>19752</v>
      </c>
      <c r="S404" s="124">
        <v>19883</v>
      </c>
      <c r="T404" s="123">
        <v>19669</v>
      </c>
      <c r="U404" s="124">
        <v>20478</v>
      </c>
      <c r="V404" s="123">
        <v>18172</v>
      </c>
      <c r="W404" s="124">
        <v>20660</v>
      </c>
      <c r="X404" s="123">
        <v>22795</v>
      </c>
      <c r="Y404" s="124">
        <v>22993</v>
      </c>
      <c r="Z404" s="123">
        <v>22875</v>
      </c>
      <c r="AA404" s="124">
        <v>21617</v>
      </c>
      <c r="AB404" s="123">
        <v>20406</v>
      </c>
      <c r="AC404" s="124">
        <v>22753</v>
      </c>
      <c r="AD404" s="123">
        <v>24685</v>
      </c>
      <c r="AE404" s="125">
        <v>24058</v>
      </c>
      <c r="AF404" s="126">
        <v>24612</v>
      </c>
    </row>
    <row r="405" spans="2:32">
      <c r="B405" s="127">
        <v>367</v>
      </c>
      <c r="C405" s="128">
        <v>367</v>
      </c>
      <c r="D405" s="129">
        <v>16</v>
      </c>
      <c r="E405" s="130">
        <v>1</v>
      </c>
      <c r="F405" s="131">
        <v>16</v>
      </c>
      <c r="G405" s="132" t="s">
        <v>485</v>
      </c>
      <c r="H405" s="133">
        <v>1</v>
      </c>
      <c r="I405" s="128">
        <v>16</v>
      </c>
      <c r="J405" s="129" t="s">
        <v>485</v>
      </c>
      <c r="K405" s="134">
        <v>7</v>
      </c>
      <c r="L405" s="108"/>
      <c r="M405" s="81">
        <v>17339</v>
      </c>
      <c r="N405" s="135">
        <v>17339</v>
      </c>
      <c r="O405" s="136">
        <v>18198</v>
      </c>
      <c r="P405" s="135">
        <v>16679</v>
      </c>
      <c r="Q405" s="136">
        <v>15902</v>
      </c>
      <c r="R405" s="135">
        <v>20620</v>
      </c>
      <c r="S405" s="136">
        <v>20878</v>
      </c>
      <c r="T405" s="135">
        <v>20710</v>
      </c>
      <c r="U405" s="136">
        <v>21351</v>
      </c>
      <c r="V405" s="135">
        <v>18183</v>
      </c>
      <c r="W405" s="136">
        <v>21710</v>
      </c>
      <c r="X405" s="135">
        <v>23293</v>
      </c>
      <c r="Y405" s="136">
        <v>23532</v>
      </c>
      <c r="Z405" s="135">
        <v>23333</v>
      </c>
      <c r="AA405" s="136">
        <v>21462</v>
      </c>
      <c r="AB405" s="135">
        <v>20111</v>
      </c>
      <c r="AC405" s="136">
        <v>23654</v>
      </c>
      <c r="AD405" s="135">
        <v>25018</v>
      </c>
      <c r="AE405" s="137">
        <v>24585</v>
      </c>
      <c r="AF405" s="138">
        <v>24932</v>
      </c>
    </row>
    <row r="406" spans="2:32">
      <c r="B406" s="114">
        <v>368</v>
      </c>
      <c r="C406" s="115">
        <v>368</v>
      </c>
      <c r="D406" s="116">
        <v>16</v>
      </c>
      <c r="E406" s="117">
        <v>1</v>
      </c>
      <c r="F406" s="118">
        <v>16</v>
      </c>
      <c r="G406" s="119" t="s">
        <v>485</v>
      </c>
      <c r="H406" s="120">
        <v>1</v>
      </c>
      <c r="I406" s="115">
        <v>16</v>
      </c>
      <c r="J406" s="116" t="s">
        <v>485</v>
      </c>
      <c r="K406" s="121">
        <v>8</v>
      </c>
      <c r="L406" s="108"/>
      <c r="M406" s="122">
        <v>18612</v>
      </c>
      <c r="N406" s="123">
        <v>18716</v>
      </c>
      <c r="O406" s="124">
        <v>19591</v>
      </c>
      <c r="P406" s="123">
        <v>17543</v>
      </c>
      <c r="Q406" s="124">
        <v>16771</v>
      </c>
      <c r="R406" s="123">
        <v>21750</v>
      </c>
      <c r="S406" s="124">
        <v>22227</v>
      </c>
      <c r="T406" s="123">
        <v>22133</v>
      </c>
      <c r="U406" s="124">
        <v>22713</v>
      </c>
      <c r="V406" s="123">
        <v>19009</v>
      </c>
      <c r="W406" s="124">
        <v>23256</v>
      </c>
      <c r="X406" s="123">
        <v>24160</v>
      </c>
      <c r="Y406" s="124">
        <v>24578</v>
      </c>
      <c r="Z406" s="123">
        <v>24550</v>
      </c>
      <c r="AA406" s="124">
        <v>22023</v>
      </c>
      <c r="AB406" s="123">
        <v>20770</v>
      </c>
      <c r="AC406" s="124">
        <v>25134</v>
      </c>
      <c r="AD406" s="123">
        <v>25931</v>
      </c>
      <c r="AE406" s="125">
        <v>25718</v>
      </c>
      <c r="AF406" s="126">
        <v>26081</v>
      </c>
    </row>
    <row r="407" spans="2:32">
      <c r="B407" s="127">
        <v>369</v>
      </c>
      <c r="C407" s="128">
        <v>369</v>
      </c>
      <c r="D407" s="129">
        <v>16</v>
      </c>
      <c r="E407" s="130">
        <v>1</v>
      </c>
      <c r="F407" s="131">
        <v>16</v>
      </c>
      <c r="G407" s="132" t="s">
        <v>485</v>
      </c>
      <c r="H407" s="133">
        <v>1</v>
      </c>
      <c r="I407" s="128">
        <v>16</v>
      </c>
      <c r="J407" s="129" t="s">
        <v>485</v>
      </c>
      <c r="K407" s="134">
        <v>9</v>
      </c>
      <c r="L407" s="108"/>
      <c r="M407" s="81">
        <v>18819</v>
      </c>
      <c r="N407" s="135">
        <v>19030</v>
      </c>
      <c r="O407" s="136">
        <v>19939</v>
      </c>
      <c r="P407" s="135">
        <v>18165</v>
      </c>
      <c r="Q407" s="136">
        <v>17459</v>
      </c>
      <c r="R407" s="135">
        <v>22008</v>
      </c>
      <c r="S407" s="136">
        <v>22473</v>
      </c>
      <c r="T407" s="135">
        <v>22541</v>
      </c>
      <c r="U407" s="136">
        <v>23049</v>
      </c>
      <c r="V407" s="135">
        <v>19644</v>
      </c>
      <c r="W407" s="136">
        <v>23674</v>
      </c>
      <c r="X407" s="135">
        <v>24339</v>
      </c>
      <c r="Y407" s="136">
        <v>24678</v>
      </c>
      <c r="Z407" s="135">
        <v>24857</v>
      </c>
      <c r="AA407" s="136">
        <v>22562</v>
      </c>
      <c r="AB407" s="135">
        <v>21306</v>
      </c>
      <c r="AC407" s="136">
        <v>25427</v>
      </c>
      <c r="AD407" s="135">
        <v>25942</v>
      </c>
      <c r="AE407" s="137">
        <v>25955</v>
      </c>
      <c r="AF407" s="138">
        <v>26361</v>
      </c>
    </row>
    <row r="408" spans="2:32">
      <c r="B408" s="114">
        <v>370</v>
      </c>
      <c r="C408" s="115">
        <v>370</v>
      </c>
      <c r="D408" s="116">
        <v>16</v>
      </c>
      <c r="E408" s="117">
        <v>1</v>
      </c>
      <c r="F408" s="118">
        <v>16</v>
      </c>
      <c r="G408" s="119" t="s">
        <v>485</v>
      </c>
      <c r="H408" s="120">
        <v>1</v>
      </c>
      <c r="I408" s="115">
        <v>16</v>
      </c>
      <c r="J408" s="116" t="s">
        <v>485</v>
      </c>
      <c r="K408" s="121">
        <v>10</v>
      </c>
      <c r="L408" s="108"/>
      <c r="M408" s="122">
        <v>18821</v>
      </c>
      <c r="N408" s="123">
        <v>19084</v>
      </c>
      <c r="O408" s="124">
        <v>19990</v>
      </c>
      <c r="P408" s="123">
        <v>18565</v>
      </c>
      <c r="Q408" s="124">
        <v>17922</v>
      </c>
      <c r="R408" s="123">
        <v>22132</v>
      </c>
      <c r="S408" s="124">
        <v>22520</v>
      </c>
      <c r="T408" s="123">
        <v>22636</v>
      </c>
      <c r="U408" s="124">
        <v>23099</v>
      </c>
      <c r="V408" s="123">
        <v>20169</v>
      </c>
      <c r="W408" s="124">
        <v>23798</v>
      </c>
      <c r="X408" s="123">
        <v>24598</v>
      </c>
      <c r="Y408" s="124">
        <v>24732</v>
      </c>
      <c r="Z408" s="123">
        <v>24908</v>
      </c>
      <c r="AA408" s="124">
        <v>22999</v>
      </c>
      <c r="AB408" s="123">
        <v>21886</v>
      </c>
      <c r="AC408" s="124">
        <v>25617</v>
      </c>
      <c r="AD408" s="123">
        <v>26041</v>
      </c>
      <c r="AE408" s="125">
        <v>26093</v>
      </c>
      <c r="AF408" s="126">
        <v>26425</v>
      </c>
    </row>
    <row r="409" spans="2:32">
      <c r="B409" s="127">
        <v>371</v>
      </c>
      <c r="C409" s="128">
        <v>371</v>
      </c>
      <c r="D409" s="129">
        <v>16</v>
      </c>
      <c r="E409" s="130">
        <v>1</v>
      </c>
      <c r="F409" s="131">
        <v>16</v>
      </c>
      <c r="G409" s="132" t="s">
        <v>485</v>
      </c>
      <c r="H409" s="133">
        <v>1</v>
      </c>
      <c r="I409" s="128">
        <v>16</v>
      </c>
      <c r="J409" s="129" t="s">
        <v>485</v>
      </c>
      <c r="K409" s="134">
        <v>11</v>
      </c>
      <c r="L409" s="108"/>
      <c r="M409" s="81">
        <v>18698</v>
      </c>
      <c r="N409" s="135">
        <v>18923</v>
      </c>
      <c r="O409" s="136">
        <v>19973</v>
      </c>
      <c r="P409" s="135">
        <v>18701</v>
      </c>
      <c r="Q409" s="136">
        <v>18039</v>
      </c>
      <c r="R409" s="135">
        <v>22141</v>
      </c>
      <c r="S409" s="136">
        <v>22399</v>
      </c>
      <c r="T409" s="135">
        <v>22485</v>
      </c>
      <c r="U409" s="136">
        <v>23076</v>
      </c>
      <c r="V409" s="135">
        <v>20336</v>
      </c>
      <c r="W409" s="136">
        <v>23804</v>
      </c>
      <c r="X409" s="135">
        <v>24733</v>
      </c>
      <c r="Y409" s="136">
        <v>24183</v>
      </c>
      <c r="Z409" s="135">
        <v>24456</v>
      </c>
      <c r="AA409" s="136">
        <v>22744</v>
      </c>
      <c r="AB409" s="135">
        <v>22103</v>
      </c>
      <c r="AC409" s="136">
        <v>25670</v>
      </c>
      <c r="AD409" s="135">
        <v>25536</v>
      </c>
      <c r="AE409" s="137">
        <v>25555</v>
      </c>
      <c r="AF409" s="138">
        <v>26002</v>
      </c>
    </row>
    <row r="410" spans="2:32">
      <c r="B410" s="114">
        <v>372</v>
      </c>
      <c r="C410" s="115">
        <v>372</v>
      </c>
      <c r="D410" s="116">
        <v>16</v>
      </c>
      <c r="E410" s="117">
        <v>1</v>
      </c>
      <c r="F410" s="118">
        <v>16</v>
      </c>
      <c r="G410" s="119" t="s">
        <v>485</v>
      </c>
      <c r="H410" s="120">
        <v>1</v>
      </c>
      <c r="I410" s="115">
        <v>16</v>
      </c>
      <c r="J410" s="116" t="s">
        <v>485</v>
      </c>
      <c r="K410" s="121">
        <v>12</v>
      </c>
      <c r="L410" s="108"/>
      <c r="M410" s="122">
        <v>18599</v>
      </c>
      <c r="N410" s="123">
        <v>18819</v>
      </c>
      <c r="O410" s="124">
        <v>19976</v>
      </c>
      <c r="P410" s="123">
        <v>18747</v>
      </c>
      <c r="Q410" s="124">
        <v>18063</v>
      </c>
      <c r="R410" s="123">
        <v>21927</v>
      </c>
      <c r="S410" s="124">
        <v>22224</v>
      </c>
      <c r="T410" s="123">
        <v>22239</v>
      </c>
      <c r="U410" s="124">
        <v>22934</v>
      </c>
      <c r="V410" s="123">
        <v>20287</v>
      </c>
      <c r="W410" s="124">
        <v>23618</v>
      </c>
      <c r="X410" s="123">
        <v>24455</v>
      </c>
      <c r="Y410" s="124">
        <v>23575</v>
      </c>
      <c r="Z410" s="123">
        <v>23907</v>
      </c>
      <c r="AA410" s="124">
        <v>22299</v>
      </c>
      <c r="AB410" s="123">
        <v>22062</v>
      </c>
      <c r="AC410" s="124">
        <v>25467</v>
      </c>
      <c r="AD410" s="123">
        <v>24940</v>
      </c>
      <c r="AE410" s="125">
        <v>24910</v>
      </c>
      <c r="AF410" s="126">
        <v>25447</v>
      </c>
    </row>
    <row r="411" spans="2:32">
      <c r="B411" s="127">
        <v>373</v>
      </c>
      <c r="C411" s="128">
        <v>373</v>
      </c>
      <c r="D411" s="129">
        <v>16</v>
      </c>
      <c r="E411" s="130">
        <v>1</v>
      </c>
      <c r="F411" s="131">
        <v>16</v>
      </c>
      <c r="G411" s="132" t="s">
        <v>485</v>
      </c>
      <c r="H411" s="133">
        <v>1</v>
      </c>
      <c r="I411" s="128">
        <v>16</v>
      </c>
      <c r="J411" s="129" t="s">
        <v>485</v>
      </c>
      <c r="K411" s="134">
        <v>13</v>
      </c>
      <c r="L411" s="108"/>
      <c r="M411" s="81">
        <v>18521</v>
      </c>
      <c r="N411" s="135">
        <v>18736</v>
      </c>
      <c r="O411" s="136">
        <v>19855</v>
      </c>
      <c r="P411" s="135">
        <v>18733</v>
      </c>
      <c r="Q411" s="136">
        <v>18082</v>
      </c>
      <c r="R411" s="135">
        <v>21823</v>
      </c>
      <c r="S411" s="136">
        <v>22174</v>
      </c>
      <c r="T411" s="135">
        <v>22117</v>
      </c>
      <c r="U411" s="136">
        <v>22796</v>
      </c>
      <c r="V411" s="135">
        <v>20284</v>
      </c>
      <c r="W411" s="136">
        <v>23429</v>
      </c>
      <c r="X411" s="135">
        <v>24316</v>
      </c>
      <c r="Y411" s="136">
        <v>23324</v>
      </c>
      <c r="Z411" s="135">
        <v>23547</v>
      </c>
      <c r="AA411" s="136">
        <v>22049</v>
      </c>
      <c r="AB411" s="135">
        <v>22045</v>
      </c>
      <c r="AC411" s="136">
        <v>25250</v>
      </c>
      <c r="AD411" s="135">
        <v>24672</v>
      </c>
      <c r="AE411" s="137">
        <v>24566</v>
      </c>
      <c r="AF411" s="138">
        <v>25088</v>
      </c>
    </row>
    <row r="412" spans="2:32">
      <c r="B412" s="114">
        <v>374</v>
      </c>
      <c r="C412" s="115">
        <v>374</v>
      </c>
      <c r="D412" s="116">
        <v>16</v>
      </c>
      <c r="E412" s="117">
        <v>1</v>
      </c>
      <c r="F412" s="118">
        <v>16</v>
      </c>
      <c r="G412" s="119" t="s">
        <v>485</v>
      </c>
      <c r="H412" s="120">
        <v>1</v>
      </c>
      <c r="I412" s="115">
        <v>16</v>
      </c>
      <c r="J412" s="116" t="s">
        <v>485</v>
      </c>
      <c r="K412" s="121">
        <v>14</v>
      </c>
      <c r="L412" s="108"/>
      <c r="M412" s="122">
        <v>18498</v>
      </c>
      <c r="N412" s="123">
        <v>18748</v>
      </c>
      <c r="O412" s="124">
        <v>19887</v>
      </c>
      <c r="P412" s="123">
        <v>18658</v>
      </c>
      <c r="Q412" s="124">
        <v>18049</v>
      </c>
      <c r="R412" s="123">
        <v>21697</v>
      </c>
      <c r="S412" s="124">
        <v>22259</v>
      </c>
      <c r="T412" s="123">
        <v>22175</v>
      </c>
      <c r="U412" s="124">
        <v>22871</v>
      </c>
      <c r="V412" s="123">
        <v>20275</v>
      </c>
      <c r="W412" s="124">
        <v>23436</v>
      </c>
      <c r="X412" s="123">
        <v>24124</v>
      </c>
      <c r="Y412" s="124">
        <v>23126</v>
      </c>
      <c r="Z412" s="123">
        <v>23310</v>
      </c>
      <c r="AA412" s="124">
        <v>21684</v>
      </c>
      <c r="AB412" s="123">
        <v>21990</v>
      </c>
      <c r="AC412" s="124">
        <v>25210</v>
      </c>
      <c r="AD412" s="123">
        <v>24441</v>
      </c>
      <c r="AE412" s="125">
        <v>24288</v>
      </c>
      <c r="AF412" s="126">
        <v>24826</v>
      </c>
    </row>
    <row r="413" spans="2:32">
      <c r="B413" s="127">
        <v>375</v>
      </c>
      <c r="C413" s="128">
        <v>375</v>
      </c>
      <c r="D413" s="129">
        <v>16</v>
      </c>
      <c r="E413" s="130">
        <v>1</v>
      </c>
      <c r="F413" s="131">
        <v>16</v>
      </c>
      <c r="G413" s="132" t="s">
        <v>485</v>
      </c>
      <c r="H413" s="133">
        <v>1</v>
      </c>
      <c r="I413" s="128">
        <v>16</v>
      </c>
      <c r="J413" s="129" t="s">
        <v>485</v>
      </c>
      <c r="K413" s="134">
        <v>15</v>
      </c>
      <c r="L413" s="108"/>
      <c r="M413" s="81">
        <v>18537</v>
      </c>
      <c r="N413" s="135">
        <v>18791</v>
      </c>
      <c r="O413" s="136">
        <v>19709</v>
      </c>
      <c r="P413" s="135">
        <v>18489</v>
      </c>
      <c r="Q413" s="136">
        <v>18060</v>
      </c>
      <c r="R413" s="135">
        <v>21516</v>
      </c>
      <c r="S413" s="136">
        <v>22167</v>
      </c>
      <c r="T413" s="135">
        <v>22064</v>
      </c>
      <c r="U413" s="136">
        <v>22532</v>
      </c>
      <c r="V413" s="135">
        <v>20178</v>
      </c>
      <c r="W413" s="136">
        <v>23215</v>
      </c>
      <c r="X413" s="135">
        <v>23788</v>
      </c>
      <c r="Y413" s="136">
        <v>23246</v>
      </c>
      <c r="Z413" s="135">
        <v>23208</v>
      </c>
      <c r="AA413" s="136">
        <v>21616</v>
      </c>
      <c r="AB413" s="135">
        <v>21861</v>
      </c>
      <c r="AC413" s="136">
        <v>24939</v>
      </c>
      <c r="AD413" s="135">
        <v>24537</v>
      </c>
      <c r="AE413" s="137">
        <v>24362</v>
      </c>
      <c r="AF413" s="138">
        <v>24696</v>
      </c>
    </row>
    <row r="414" spans="2:32">
      <c r="B414" s="114">
        <v>376</v>
      </c>
      <c r="C414" s="115">
        <v>376</v>
      </c>
      <c r="D414" s="116">
        <v>16</v>
      </c>
      <c r="E414" s="117">
        <v>1</v>
      </c>
      <c r="F414" s="118">
        <v>16</v>
      </c>
      <c r="G414" s="119" t="s">
        <v>485</v>
      </c>
      <c r="H414" s="120">
        <v>1</v>
      </c>
      <c r="I414" s="115">
        <v>16</v>
      </c>
      <c r="J414" s="116" t="s">
        <v>485</v>
      </c>
      <c r="K414" s="121">
        <v>16</v>
      </c>
      <c r="L414" s="108"/>
      <c r="M414" s="122">
        <v>18835</v>
      </c>
      <c r="N414" s="123">
        <v>19047</v>
      </c>
      <c r="O414" s="124">
        <v>19574</v>
      </c>
      <c r="P414" s="123">
        <v>18493</v>
      </c>
      <c r="Q414" s="124">
        <v>18258</v>
      </c>
      <c r="R414" s="123">
        <v>21794</v>
      </c>
      <c r="S414" s="124">
        <v>22283</v>
      </c>
      <c r="T414" s="123">
        <v>22077</v>
      </c>
      <c r="U414" s="124">
        <v>22114</v>
      </c>
      <c r="V414" s="123">
        <v>20206</v>
      </c>
      <c r="W414" s="124">
        <v>23133</v>
      </c>
      <c r="X414" s="123">
        <v>23974</v>
      </c>
      <c r="Y414" s="124">
        <v>23797</v>
      </c>
      <c r="Z414" s="123">
        <v>23263</v>
      </c>
      <c r="AA414" s="124">
        <v>21877</v>
      </c>
      <c r="AB414" s="123">
        <v>21822</v>
      </c>
      <c r="AC414" s="124">
        <v>24791</v>
      </c>
      <c r="AD414" s="123">
        <v>25038</v>
      </c>
      <c r="AE414" s="125">
        <v>24755</v>
      </c>
      <c r="AF414" s="126">
        <v>24690</v>
      </c>
    </row>
    <row r="415" spans="2:32">
      <c r="B415" s="127">
        <v>377</v>
      </c>
      <c r="C415" s="128">
        <v>377</v>
      </c>
      <c r="D415" s="129">
        <v>16</v>
      </c>
      <c r="E415" s="130">
        <v>1</v>
      </c>
      <c r="F415" s="131">
        <v>16</v>
      </c>
      <c r="G415" s="132" t="s">
        <v>485</v>
      </c>
      <c r="H415" s="133">
        <v>1</v>
      </c>
      <c r="I415" s="128">
        <v>16</v>
      </c>
      <c r="J415" s="129" t="s">
        <v>485</v>
      </c>
      <c r="K415" s="134">
        <v>17</v>
      </c>
      <c r="L415" s="108"/>
      <c r="M415" s="81">
        <v>19466</v>
      </c>
      <c r="N415" s="135">
        <v>19746</v>
      </c>
      <c r="O415" s="136">
        <v>19901</v>
      </c>
      <c r="P415" s="135">
        <v>18950</v>
      </c>
      <c r="Q415" s="136">
        <v>18989</v>
      </c>
      <c r="R415" s="135">
        <v>22228</v>
      </c>
      <c r="S415" s="136">
        <v>22703</v>
      </c>
      <c r="T415" s="135">
        <v>22624</v>
      </c>
      <c r="U415" s="136">
        <v>22339</v>
      </c>
      <c r="V415" s="135">
        <v>20816</v>
      </c>
      <c r="W415" s="136">
        <v>23750</v>
      </c>
      <c r="X415" s="135">
        <v>24411</v>
      </c>
      <c r="Y415" s="136">
        <v>24533</v>
      </c>
      <c r="Z415" s="135">
        <v>23947</v>
      </c>
      <c r="AA415" s="136">
        <v>22655</v>
      </c>
      <c r="AB415" s="135">
        <v>22404</v>
      </c>
      <c r="AC415" s="136">
        <v>25466</v>
      </c>
      <c r="AD415" s="135">
        <v>25803</v>
      </c>
      <c r="AE415" s="137">
        <v>25757</v>
      </c>
      <c r="AF415" s="138">
        <v>25390</v>
      </c>
    </row>
    <row r="416" spans="2:32">
      <c r="B416" s="114">
        <v>378</v>
      </c>
      <c r="C416" s="115">
        <v>378</v>
      </c>
      <c r="D416" s="116">
        <v>16</v>
      </c>
      <c r="E416" s="117">
        <v>1</v>
      </c>
      <c r="F416" s="118">
        <v>16</v>
      </c>
      <c r="G416" s="119" t="s">
        <v>485</v>
      </c>
      <c r="H416" s="120">
        <v>1</v>
      </c>
      <c r="I416" s="115">
        <v>16</v>
      </c>
      <c r="J416" s="116" t="s">
        <v>485</v>
      </c>
      <c r="K416" s="121">
        <v>18</v>
      </c>
      <c r="L416" s="108"/>
      <c r="M416" s="122">
        <v>20194</v>
      </c>
      <c r="N416" s="123">
        <v>20517</v>
      </c>
      <c r="O416" s="124">
        <v>20721</v>
      </c>
      <c r="P416" s="123">
        <v>19821</v>
      </c>
      <c r="Q416" s="124">
        <v>20076</v>
      </c>
      <c r="R416" s="123">
        <v>22751</v>
      </c>
      <c r="S416" s="124">
        <v>23343</v>
      </c>
      <c r="T416" s="123">
        <v>23467</v>
      </c>
      <c r="U416" s="124">
        <v>23061</v>
      </c>
      <c r="V416" s="123">
        <v>21859</v>
      </c>
      <c r="W416" s="124">
        <v>24727</v>
      </c>
      <c r="X416" s="123">
        <v>24843</v>
      </c>
      <c r="Y416" s="124">
        <v>25374</v>
      </c>
      <c r="Z416" s="123">
        <v>25074</v>
      </c>
      <c r="AA416" s="124">
        <v>23765</v>
      </c>
      <c r="AB416" s="123">
        <v>23696</v>
      </c>
      <c r="AC416" s="124">
        <v>26669</v>
      </c>
      <c r="AD416" s="123">
        <v>26771</v>
      </c>
      <c r="AE416" s="125">
        <v>27065</v>
      </c>
      <c r="AF416" s="126">
        <v>26631</v>
      </c>
    </row>
    <row r="417" spans="2:32">
      <c r="B417" s="127">
        <v>379</v>
      </c>
      <c r="C417" s="128">
        <v>379</v>
      </c>
      <c r="D417" s="129">
        <v>16</v>
      </c>
      <c r="E417" s="130">
        <v>1</v>
      </c>
      <c r="F417" s="131">
        <v>16</v>
      </c>
      <c r="G417" s="132" t="s">
        <v>485</v>
      </c>
      <c r="H417" s="133">
        <v>1</v>
      </c>
      <c r="I417" s="128">
        <v>16</v>
      </c>
      <c r="J417" s="129" t="s">
        <v>485</v>
      </c>
      <c r="K417" s="134">
        <v>19</v>
      </c>
      <c r="L417" s="108"/>
      <c r="M417" s="81">
        <v>19847</v>
      </c>
      <c r="N417" s="135">
        <v>20338</v>
      </c>
      <c r="O417" s="136">
        <v>20592</v>
      </c>
      <c r="P417" s="135">
        <v>19618</v>
      </c>
      <c r="Q417" s="136">
        <v>20032</v>
      </c>
      <c r="R417" s="135">
        <v>22518</v>
      </c>
      <c r="S417" s="136">
        <v>23072</v>
      </c>
      <c r="T417" s="135">
        <v>23411</v>
      </c>
      <c r="U417" s="136">
        <v>23088</v>
      </c>
      <c r="V417" s="135">
        <v>21866</v>
      </c>
      <c r="W417" s="136">
        <v>24947</v>
      </c>
      <c r="X417" s="135">
        <v>24941</v>
      </c>
      <c r="Y417" s="136">
        <v>25565</v>
      </c>
      <c r="Z417" s="135">
        <v>25498</v>
      </c>
      <c r="AA417" s="136">
        <v>24211</v>
      </c>
      <c r="AB417" s="135">
        <v>24119</v>
      </c>
      <c r="AC417" s="136">
        <v>27089</v>
      </c>
      <c r="AD417" s="135">
        <v>27190</v>
      </c>
      <c r="AE417" s="137">
        <v>27551</v>
      </c>
      <c r="AF417" s="138">
        <v>27223</v>
      </c>
    </row>
    <row r="418" spans="2:32">
      <c r="B418" s="114">
        <v>380</v>
      </c>
      <c r="C418" s="115">
        <v>380</v>
      </c>
      <c r="D418" s="116">
        <v>16</v>
      </c>
      <c r="E418" s="117">
        <v>1</v>
      </c>
      <c r="F418" s="118">
        <v>16</v>
      </c>
      <c r="G418" s="119" t="s">
        <v>485</v>
      </c>
      <c r="H418" s="120">
        <v>1</v>
      </c>
      <c r="I418" s="115">
        <v>16</v>
      </c>
      <c r="J418" s="116" t="s">
        <v>485</v>
      </c>
      <c r="K418" s="121">
        <v>20</v>
      </c>
      <c r="L418" s="108"/>
      <c r="M418" s="122">
        <v>19554</v>
      </c>
      <c r="N418" s="123">
        <v>20008</v>
      </c>
      <c r="O418" s="124">
        <v>20246</v>
      </c>
      <c r="P418" s="123">
        <v>19249</v>
      </c>
      <c r="Q418" s="124">
        <v>19652</v>
      </c>
      <c r="R418" s="123">
        <v>22372</v>
      </c>
      <c r="S418" s="124">
        <v>22956</v>
      </c>
      <c r="T418" s="123">
        <v>23141</v>
      </c>
      <c r="U418" s="124">
        <v>22977</v>
      </c>
      <c r="V418" s="123">
        <v>21760</v>
      </c>
      <c r="W418" s="124">
        <v>24859</v>
      </c>
      <c r="X418" s="123">
        <v>25248</v>
      </c>
      <c r="Y418" s="124">
        <v>25970</v>
      </c>
      <c r="Z418" s="123">
        <v>25774</v>
      </c>
      <c r="AA418" s="124">
        <v>24531</v>
      </c>
      <c r="AB418" s="123">
        <v>24374</v>
      </c>
      <c r="AC418" s="124">
        <v>27372</v>
      </c>
      <c r="AD418" s="123">
        <v>27869</v>
      </c>
      <c r="AE418" s="125">
        <v>28066</v>
      </c>
      <c r="AF418" s="126">
        <v>27688</v>
      </c>
    </row>
    <row r="419" spans="2:32">
      <c r="B419" s="127">
        <v>381</v>
      </c>
      <c r="C419" s="128">
        <v>381</v>
      </c>
      <c r="D419" s="129">
        <v>16</v>
      </c>
      <c r="E419" s="130">
        <v>1</v>
      </c>
      <c r="F419" s="131">
        <v>16</v>
      </c>
      <c r="G419" s="132" t="s">
        <v>485</v>
      </c>
      <c r="H419" s="133">
        <v>1</v>
      </c>
      <c r="I419" s="128">
        <v>16</v>
      </c>
      <c r="J419" s="129" t="s">
        <v>485</v>
      </c>
      <c r="K419" s="134">
        <v>21</v>
      </c>
      <c r="L419" s="108"/>
      <c r="M419" s="81">
        <v>19152</v>
      </c>
      <c r="N419" s="135">
        <v>19714</v>
      </c>
      <c r="O419" s="136">
        <v>19980</v>
      </c>
      <c r="P419" s="135">
        <v>19002</v>
      </c>
      <c r="Q419" s="136">
        <v>19459</v>
      </c>
      <c r="R419" s="135">
        <v>22173</v>
      </c>
      <c r="S419" s="136">
        <v>22747</v>
      </c>
      <c r="T419" s="135">
        <v>23052</v>
      </c>
      <c r="U419" s="136">
        <v>23033</v>
      </c>
      <c r="V419" s="135">
        <v>21853</v>
      </c>
      <c r="W419" s="136">
        <v>24897</v>
      </c>
      <c r="X419" s="135">
        <v>25577</v>
      </c>
      <c r="Y419" s="136">
        <v>26349</v>
      </c>
      <c r="Z419" s="135">
        <v>26337</v>
      </c>
      <c r="AA419" s="136">
        <v>25138</v>
      </c>
      <c r="AB419" s="135">
        <v>24883</v>
      </c>
      <c r="AC419" s="136">
        <v>27782</v>
      </c>
      <c r="AD419" s="135">
        <v>28563</v>
      </c>
      <c r="AE419" s="137">
        <v>28805</v>
      </c>
      <c r="AF419" s="138">
        <v>28511</v>
      </c>
    </row>
    <row r="420" spans="2:32">
      <c r="B420" s="114">
        <v>382</v>
      </c>
      <c r="C420" s="115">
        <v>382</v>
      </c>
      <c r="D420" s="116">
        <v>16</v>
      </c>
      <c r="E420" s="117">
        <v>1</v>
      </c>
      <c r="F420" s="118">
        <v>16</v>
      </c>
      <c r="G420" s="119" t="s">
        <v>485</v>
      </c>
      <c r="H420" s="120">
        <v>1</v>
      </c>
      <c r="I420" s="115">
        <v>16</v>
      </c>
      <c r="J420" s="116" t="s">
        <v>485</v>
      </c>
      <c r="K420" s="121">
        <v>22</v>
      </c>
      <c r="L420" s="108"/>
      <c r="M420" s="122">
        <v>18447</v>
      </c>
      <c r="N420" s="123">
        <v>19018</v>
      </c>
      <c r="O420" s="124">
        <v>19322</v>
      </c>
      <c r="P420" s="123">
        <v>18538</v>
      </c>
      <c r="Q420" s="124">
        <v>18950</v>
      </c>
      <c r="R420" s="123">
        <v>21645</v>
      </c>
      <c r="S420" s="124">
        <v>22223</v>
      </c>
      <c r="T420" s="123">
        <v>22541</v>
      </c>
      <c r="U420" s="124">
        <v>22575</v>
      </c>
      <c r="V420" s="123">
        <v>21548</v>
      </c>
      <c r="W420" s="124">
        <v>24331</v>
      </c>
      <c r="X420" s="123">
        <v>25395</v>
      </c>
      <c r="Y420" s="124">
        <v>26206</v>
      </c>
      <c r="Z420" s="123">
        <v>26186</v>
      </c>
      <c r="AA420" s="124">
        <v>25210</v>
      </c>
      <c r="AB420" s="123">
        <v>24813</v>
      </c>
      <c r="AC420" s="124">
        <v>27410</v>
      </c>
      <c r="AD420" s="123">
        <v>28622</v>
      </c>
      <c r="AE420" s="125">
        <v>28813</v>
      </c>
      <c r="AF420" s="126">
        <v>28506</v>
      </c>
    </row>
    <row r="421" spans="2:32">
      <c r="B421" s="127">
        <v>383</v>
      </c>
      <c r="C421" s="128">
        <v>383</v>
      </c>
      <c r="D421" s="129">
        <v>16</v>
      </c>
      <c r="E421" s="130">
        <v>1</v>
      </c>
      <c r="F421" s="131">
        <v>16</v>
      </c>
      <c r="G421" s="132" t="s">
        <v>485</v>
      </c>
      <c r="H421" s="133">
        <v>1</v>
      </c>
      <c r="I421" s="128">
        <v>16</v>
      </c>
      <c r="J421" s="129" t="s">
        <v>485</v>
      </c>
      <c r="K421" s="134">
        <v>23</v>
      </c>
      <c r="L421" s="108"/>
      <c r="M421" s="81">
        <v>17552</v>
      </c>
      <c r="N421" s="135">
        <v>18117</v>
      </c>
      <c r="O421" s="136">
        <v>18450</v>
      </c>
      <c r="P421" s="135">
        <v>18006</v>
      </c>
      <c r="Q421" s="136">
        <v>18327</v>
      </c>
      <c r="R421" s="135">
        <v>20834</v>
      </c>
      <c r="S421" s="136">
        <v>21412</v>
      </c>
      <c r="T421" s="135">
        <v>21858</v>
      </c>
      <c r="U421" s="136">
        <v>21952</v>
      </c>
      <c r="V421" s="135">
        <v>21098</v>
      </c>
      <c r="W421" s="136">
        <v>23582</v>
      </c>
      <c r="X421" s="135">
        <v>24845</v>
      </c>
      <c r="Y421" s="136">
        <v>25620</v>
      </c>
      <c r="Z421" s="135">
        <v>25724</v>
      </c>
      <c r="AA421" s="136">
        <v>25058</v>
      </c>
      <c r="AB421" s="135">
        <v>24490</v>
      </c>
      <c r="AC421" s="136">
        <v>26766</v>
      </c>
      <c r="AD421" s="135">
        <v>28133</v>
      </c>
      <c r="AE421" s="137">
        <v>28456</v>
      </c>
      <c r="AF421" s="138">
        <v>28144</v>
      </c>
    </row>
    <row r="422" spans="2:32">
      <c r="B422" s="114">
        <v>384</v>
      </c>
      <c r="C422" s="115">
        <v>384</v>
      </c>
      <c r="D422" s="116">
        <v>16</v>
      </c>
      <c r="E422" s="117">
        <v>1</v>
      </c>
      <c r="F422" s="118">
        <v>16</v>
      </c>
      <c r="G422" s="119" t="s">
        <v>485</v>
      </c>
      <c r="H422" s="120">
        <v>1</v>
      </c>
      <c r="I422" s="115">
        <v>16</v>
      </c>
      <c r="J422" s="116" t="s">
        <v>485</v>
      </c>
      <c r="K422" s="121">
        <v>24</v>
      </c>
      <c r="L422" s="108"/>
      <c r="M422" s="122">
        <v>16562</v>
      </c>
      <c r="N422" s="123">
        <v>17085</v>
      </c>
      <c r="O422" s="124">
        <v>17476</v>
      </c>
      <c r="P422" s="123">
        <v>17398</v>
      </c>
      <c r="Q422" s="124">
        <v>17664</v>
      </c>
      <c r="R422" s="123">
        <v>19994</v>
      </c>
      <c r="S422" s="124">
        <v>20613</v>
      </c>
      <c r="T422" s="123">
        <v>21145</v>
      </c>
      <c r="U422" s="124">
        <v>21259</v>
      </c>
      <c r="V422" s="123">
        <v>20666</v>
      </c>
      <c r="W422" s="124">
        <v>22830</v>
      </c>
      <c r="X422" s="123">
        <v>24194</v>
      </c>
      <c r="Y422" s="124">
        <v>25003</v>
      </c>
      <c r="Z422" s="123">
        <v>25151</v>
      </c>
      <c r="AA422" s="124">
        <v>24811</v>
      </c>
      <c r="AB422" s="123">
        <v>24106</v>
      </c>
      <c r="AC422" s="124">
        <v>26064</v>
      </c>
      <c r="AD422" s="123">
        <v>27580</v>
      </c>
      <c r="AE422" s="125">
        <v>27963</v>
      </c>
      <c r="AF422" s="126">
        <v>27630</v>
      </c>
    </row>
    <row r="423" spans="2:32">
      <c r="B423" s="127">
        <v>385</v>
      </c>
      <c r="C423" s="128">
        <v>385</v>
      </c>
      <c r="D423" s="129">
        <v>17</v>
      </c>
      <c r="E423" s="130">
        <v>1</v>
      </c>
      <c r="F423" s="131">
        <v>17</v>
      </c>
      <c r="G423" s="132" t="s">
        <v>485</v>
      </c>
      <c r="H423" s="133">
        <v>1</v>
      </c>
      <c r="I423" s="128">
        <v>17</v>
      </c>
      <c r="J423" s="129" t="s">
        <v>485</v>
      </c>
      <c r="K423" s="134">
        <v>1</v>
      </c>
      <c r="L423" s="108"/>
      <c r="M423" s="81">
        <v>15772</v>
      </c>
      <c r="N423" s="135">
        <v>16189</v>
      </c>
      <c r="O423" s="136">
        <v>16539</v>
      </c>
      <c r="P423" s="135">
        <v>16368</v>
      </c>
      <c r="Q423" s="136">
        <v>17270</v>
      </c>
      <c r="R423" s="135">
        <v>19301</v>
      </c>
      <c r="S423" s="136">
        <v>19355</v>
      </c>
      <c r="T423" s="135">
        <v>20292</v>
      </c>
      <c r="U423" s="136">
        <v>20257</v>
      </c>
      <c r="V423" s="135">
        <v>20313</v>
      </c>
      <c r="W423" s="136">
        <v>22530</v>
      </c>
      <c r="X423" s="135">
        <v>23712</v>
      </c>
      <c r="Y423" s="136">
        <v>23874</v>
      </c>
      <c r="Z423" s="135">
        <v>23955</v>
      </c>
      <c r="AA423" s="136">
        <v>22677</v>
      </c>
      <c r="AB423" s="135">
        <v>23653</v>
      </c>
      <c r="AC423" s="136">
        <v>26111</v>
      </c>
      <c r="AD423" s="135">
        <v>26504</v>
      </c>
      <c r="AE423" s="137">
        <v>27217</v>
      </c>
      <c r="AF423" s="138">
        <v>26342</v>
      </c>
    </row>
    <row r="424" spans="2:32">
      <c r="B424" s="114">
        <v>386</v>
      </c>
      <c r="C424" s="115">
        <v>386</v>
      </c>
      <c r="D424" s="116">
        <v>17</v>
      </c>
      <c r="E424" s="117">
        <v>1</v>
      </c>
      <c r="F424" s="118">
        <v>17</v>
      </c>
      <c r="G424" s="119" t="s">
        <v>485</v>
      </c>
      <c r="H424" s="120">
        <v>1</v>
      </c>
      <c r="I424" s="115">
        <v>17</v>
      </c>
      <c r="J424" s="116" t="s">
        <v>485</v>
      </c>
      <c r="K424" s="121">
        <v>2</v>
      </c>
      <c r="L424" s="108"/>
      <c r="M424" s="122">
        <v>15353</v>
      </c>
      <c r="N424" s="123">
        <v>15754</v>
      </c>
      <c r="O424" s="124">
        <v>16072</v>
      </c>
      <c r="P424" s="123">
        <v>15892</v>
      </c>
      <c r="Q424" s="124">
        <v>16979</v>
      </c>
      <c r="R424" s="123">
        <v>18942</v>
      </c>
      <c r="S424" s="124">
        <v>18993</v>
      </c>
      <c r="T424" s="123">
        <v>19886</v>
      </c>
      <c r="U424" s="124">
        <v>19833</v>
      </c>
      <c r="V424" s="123">
        <v>20052</v>
      </c>
      <c r="W424" s="124">
        <v>22121</v>
      </c>
      <c r="X424" s="123">
        <v>23314</v>
      </c>
      <c r="Y424" s="124">
        <v>23449</v>
      </c>
      <c r="Z424" s="123">
        <v>23422</v>
      </c>
      <c r="AA424" s="124">
        <v>22182</v>
      </c>
      <c r="AB424" s="123">
        <v>23331</v>
      </c>
      <c r="AC424" s="124">
        <v>25585</v>
      </c>
      <c r="AD424" s="123">
        <v>26001</v>
      </c>
      <c r="AE424" s="125">
        <v>26614</v>
      </c>
      <c r="AF424" s="126">
        <v>25743</v>
      </c>
    </row>
    <row r="425" spans="2:32">
      <c r="B425" s="127">
        <v>387</v>
      </c>
      <c r="C425" s="128">
        <v>387</v>
      </c>
      <c r="D425" s="129">
        <v>17</v>
      </c>
      <c r="E425" s="130">
        <v>1</v>
      </c>
      <c r="F425" s="131">
        <v>17</v>
      </c>
      <c r="G425" s="132" t="s">
        <v>485</v>
      </c>
      <c r="H425" s="133">
        <v>1</v>
      </c>
      <c r="I425" s="128">
        <v>17</v>
      </c>
      <c r="J425" s="129" t="s">
        <v>485</v>
      </c>
      <c r="K425" s="134">
        <v>3</v>
      </c>
      <c r="L425" s="108"/>
      <c r="M425" s="81">
        <v>15188</v>
      </c>
      <c r="N425" s="135">
        <v>15557</v>
      </c>
      <c r="O425" s="136">
        <v>15880</v>
      </c>
      <c r="P425" s="135">
        <v>15738</v>
      </c>
      <c r="Q425" s="136">
        <v>17024</v>
      </c>
      <c r="R425" s="135">
        <v>18918</v>
      </c>
      <c r="S425" s="136">
        <v>18969</v>
      </c>
      <c r="T425" s="135">
        <v>19859</v>
      </c>
      <c r="U425" s="136">
        <v>19788</v>
      </c>
      <c r="V425" s="135">
        <v>20220</v>
      </c>
      <c r="W425" s="136">
        <v>22088</v>
      </c>
      <c r="X425" s="135">
        <v>23286</v>
      </c>
      <c r="Y425" s="136">
        <v>23363</v>
      </c>
      <c r="Z425" s="135">
        <v>23269</v>
      </c>
      <c r="AA425" s="136">
        <v>22026</v>
      </c>
      <c r="AB425" s="135">
        <v>23369</v>
      </c>
      <c r="AC425" s="136">
        <v>25402</v>
      </c>
      <c r="AD425" s="135">
        <v>25826</v>
      </c>
      <c r="AE425" s="137">
        <v>26415</v>
      </c>
      <c r="AF425" s="138">
        <v>25519</v>
      </c>
    </row>
    <row r="426" spans="2:32">
      <c r="B426" s="114">
        <v>388</v>
      </c>
      <c r="C426" s="115">
        <v>388</v>
      </c>
      <c r="D426" s="116">
        <v>17</v>
      </c>
      <c r="E426" s="117">
        <v>1</v>
      </c>
      <c r="F426" s="118">
        <v>17</v>
      </c>
      <c r="G426" s="119" t="s">
        <v>485</v>
      </c>
      <c r="H426" s="120">
        <v>1</v>
      </c>
      <c r="I426" s="115">
        <v>17</v>
      </c>
      <c r="J426" s="116" t="s">
        <v>485</v>
      </c>
      <c r="K426" s="121">
        <v>4</v>
      </c>
      <c r="L426" s="108"/>
      <c r="M426" s="122">
        <v>15122</v>
      </c>
      <c r="N426" s="123">
        <v>15489</v>
      </c>
      <c r="O426" s="124">
        <v>15706</v>
      </c>
      <c r="P426" s="123">
        <v>15589</v>
      </c>
      <c r="Q426" s="124">
        <v>17062</v>
      </c>
      <c r="R426" s="123">
        <v>18798</v>
      </c>
      <c r="S426" s="124">
        <v>18850</v>
      </c>
      <c r="T426" s="123">
        <v>19677</v>
      </c>
      <c r="U426" s="124">
        <v>19429</v>
      </c>
      <c r="V426" s="123">
        <v>20127</v>
      </c>
      <c r="W426" s="124">
        <v>21742</v>
      </c>
      <c r="X426" s="123">
        <v>22838</v>
      </c>
      <c r="Y426" s="124">
        <v>22863</v>
      </c>
      <c r="Z426" s="123">
        <v>22572</v>
      </c>
      <c r="AA426" s="124">
        <v>21448</v>
      </c>
      <c r="AB426" s="123">
        <v>22982</v>
      </c>
      <c r="AC426" s="124">
        <v>24746</v>
      </c>
      <c r="AD426" s="123">
        <v>25109</v>
      </c>
      <c r="AE426" s="125">
        <v>25646</v>
      </c>
      <c r="AF426" s="126">
        <v>24641</v>
      </c>
    </row>
    <row r="427" spans="2:32">
      <c r="B427" s="127">
        <v>389</v>
      </c>
      <c r="C427" s="128">
        <v>389</v>
      </c>
      <c r="D427" s="129">
        <v>17</v>
      </c>
      <c r="E427" s="130">
        <v>1</v>
      </c>
      <c r="F427" s="131">
        <v>17</v>
      </c>
      <c r="G427" s="132" t="s">
        <v>485</v>
      </c>
      <c r="H427" s="133">
        <v>1</v>
      </c>
      <c r="I427" s="128">
        <v>17</v>
      </c>
      <c r="J427" s="129" t="s">
        <v>485</v>
      </c>
      <c r="K427" s="134">
        <v>5</v>
      </c>
      <c r="L427" s="108"/>
      <c r="M427" s="81">
        <v>15278</v>
      </c>
      <c r="N427" s="135">
        <v>15664</v>
      </c>
      <c r="O427" s="136">
        <v>15636</v>
      </c>
      <c r="P427" s="135">
        <v>15454</v>
      </c>
      <c r="Q427" s="136">
        <v>17162</v>
      </c>
      <c r="R427" s="135">
        <v>18834</v>
      </c>
      <c r="S427" s="136">
        <v>18817</v>
      </c>
      <c r="T427" s="135">
        <v>19609</v>
      </c>
      <c r="U427" s="136">
        <v>19132</v>
      </c>
      <c r="V427" s="135">
        <v>20015</v>
      </c>
      <c r="W427" s="136">
        <v>21466</v>
      </c>
      <c r="X427" s="135">
        <v>22495</v>
      </c>
      <c r="Y427" s="136">
        <v>22351</v>
      </c>
      <c r="Z427" s="135">
        <v>21831</v>
      </c>
      <c r="AA427" s="136">
        <v>20810</v>
      </c>
      <c r="AB427" s="135">
        <v>22541</v>
      </c>
      <c r="AC427" s="136">
        <v>24113</v>
      </c>
      <c r="AD427" s="135">
        <v>24337</v>
      </c>
      <c r="AE427" s="137">
        <v>24868</v>
      </c>
      <c r="AF427" s="138">
        <v>23683</v>
      </c>
    </row>
    <row r="428" spans="2:32">
      <c r="B428" s="114">
        <v>390</v>
      </c>
      <c r="C428" s="115">
        <v>390</v>
      </c>
      <c r="D428" s="116">
        <v>17</v>
      </c>
      <c r="E428" s="117">
        <v>1</v>
      </c>
      <c r="F428" s="118">
        <v>17</v>
      </c>
      <c r="G428" s="119" t="s">
        <v>485</v>
      </c>
      <c r="H428" s="120">
        <v>1</v>
      </c>
      <c r="I428" s="115">
        <v>17</v>
      </c>
      <c r="J428" s="116" t="s">
        <v>485</v>
      </c>
      <c r="K428" s="121">
        <v>6</v>
      </c>
      <c r="L428" s="108"/>
      <c r="M428" s="122">
        <v>15797</v>
      </c>
      <c r="N428" s="123">
        <v>16233</v>
      </c>
      <c r="O428" s="124">
        <v>15722</v>
      </c>
      <c r="P428" s="123">
        <v>15287</v>
      </c>
      <c r="Q428" s="124">
        <v>17690</v>
      </c>
      <c r="R428" s="123">
        <v>19229</v>
      </c>
      <c r="S428" s="124">
        <v>19122</v>
      </c>
      <c r="T428" s="123">
        <v>19923</v>
      </c>
      <c r="U428" s="124">
        <v>18912</v>
      </c>
      <c r="V428" s="123">
        <v>20235</v>
      </c>
      <c r="W428" s="124">
        <v>21582</v>
      </c>
      <c r="X428" s="123">
        <v>22477</v>
      </c>
      <c r="Y428" s="124">
        <v>22086</v>
      </c>
      <c r="Z428" s="123">
        <v>21161</v>
      </c>
      <c r="AA428" s="124">
        <v>20051</v>
      </c>
      <c r="AB428" s="123">
        <v>22410</v>
      </c>
      <c r="AC428" s="124">
        <v>23818</v>
      </c>
      <c r="AD428" s="123">
        <v>23810</v>
      </c>
      <c r="AE428" s="125">
        <v>24365</v>
      </c>
      <c r="AF428" s="126">
        <v>22782</v>
      </c>
    </row>
    <row r="429" spans="2:32">
      <c r="B429" s="127">
        <v>391</v>
      </c>
      <c r="C429" s="128">
        <v>391</v>
      </c>
      <c r="D429" s="129">
        <v>17</v>
      </c>
      <c r="E429" s="130">
        <v>1</v>
      </c>
      <c r="F429" s="131">
        <v>17</v>
      </c>
      <c r="G429" s="132" t="s">
        <v>485</v>
      </c>
      <c r="H429" s="133">
        <v>1</v>
      </c>
      <c r="I429" s="128">
        <v>17</v>
      </c>
      <c r="J429" s="129" t="s">
        <v>485</v>
      </c>
      <c r="K429" s="134">
        <v>7</v>
      </c>
      <c r="L429" s="108"/>
      <c r="M429" s="81">
        <v>16948</v>
      </c>
      <c r="N429" s="135">
        <v>17330</v>
      </c>
      <c r="O429" s="136">
        <v>16211</v>
      </c>
      <c r="P429" s="135">
        <v>15486</v>
      </c>
      <c r="Q429" s="136">
        <v>19053</v>
      </c>
      <c r="R429" s="135">
        <v>20286</v>
      </c>
      <c r="S429" s="136">
        <v>20232</v>
      </c>
      <c r="T429" s="135">
        <v>20881</v>
      </c>
      <c r="U429" s="136">
        <v>19094</v>
      </c>
      <c r="V429" s="135">
        <v>21356</v>
      </c>
      <c r="W429" s="136">
        <v>22241</v>
      </c>
      <c r="X429" s="135">
        <v>23101</v>
      </c>
      <c r="Y429" s="136">
        <v>22812</v>
      </c>
      <c r="Z429" s="135">
        <v>21069</v>
      </c>
      <c r="AA429" s="136">
        <v>19803</v>
      </c>
      <c r="AB429" s="135">
        <v>23353</v>
      </c>
      <c r="AC429" s="136">
        <v>24135</v>
      </c>
      <c r="AD429" s="135">
        <v>24364</v>
      </c>
      <c r="AE429" s="137">
        <v>24717</v>
      </c>
      <c r="AF429" s="138">
        <v>22550</v>
      </c>
    </row>
    <row r="430" spans="2:32">
      <c r="B430" s="114">
        <v>392</v>
      </c>
      <c r="C430" s="115">
        <v>392</v>
      </c>
      <c r="D430" s="116">
        <v>17</v>
      </c>
      <c r="E430" s="117">
        <v>1</v>
      </c>
      <c r="F430" s="118">
        <v>17</v>
      </c>
      <c r="G430" s="119" t="s">
        <v>485</v>
      </c>
      <c r="H430" s="120">
        <v>1</v>
      </c>
      <c r="I430" s="115">
        <v>17</v>
      </c>
      <c r="J430" s="116" t="s">
        <v>485</v>
      </c>
      <c r="K430" s="121">
        <v>8</v>
      </c>
      <c r="L430" s="108"/>
      <c r="M430" s="122">
        <v>18311</v>
      </c>
      <c r="N430" s="123">
        <v>18675</v>
      </c>
      <c r="O430" s="124">
        <v>17079</v>
      </c>
      <c r="P430" s="123">
        <v>16318</v>
      </c>
      <c r="Q430" s="124">
        <v>20562</v>
      </c>
      <c r="R430" s="123">
        <v>21622</v>
      </c>
      <c r="S430" s="124">
        <v>21636</v>
      </c>
      <c r="T430" s="123">
        <v>22236</v>
      </c>
      <c r="U430" s="124">
        <v>19820</v>
      </c>
      <c r="V430" s="123">
        <v>22881</v>
      </c>
      <c r="W430" s="124">
        <v>23203</v>
      </c>
      <c r="X430" s="123">
        <v>24172</v>
      </c>
      <c r="Y430" s="124">
        <v>24033</v>
      </c>
      <c r="Z430" s="123">
        <v>21636</v>
      </c>
      <c r="AA430" s="124">
        <v>20458</v>
      </c>
      <c r="AB430" s="123">
        <v>24800</v>
      </c>
      <c r="AC430" s="124">
        <v>24983</v>
      </c>
      <c r="AD430" s="123">
        <v>25484</v>
      </c>
      <c r="AE430" s="125">
        <v>25845</v>
      </c>
      <c r="AF430" s="126">
        <v>23065</v>
      </c>
    </row>
    <row r="431" spans="2:32">
      <c r="B431" s="127">
        <v>393</v>
      </c>
      <c r="C431" s="128">
        <v>393</v>
      </c>
      <c r="D431" s="129">
        <v>17</v>
      </c>
      <c r="E431" s="130">
        <v>1</v>
      </c>
      <c r="F431" s="131">
        <v>17</v>
      </c>
      <c r="G431" s="132" t="s">
        <v>485</v>
      </c>
      <c r="H431" s="133">
        <v>1</v>
      </c>
      <c r="I431" s="128">
        <v>17</v>
      </c>
      <c r="J431" s="129" t="s">
        <v>485</v>
      </c>
      <c r="K431" s="134">
        <v>9</v>
      </c>
      <c r="L431" s="108"/>
      <c r="M431" s="81">
        <v>18613</v>
      </c>
      <c r="N431" s="135">
        <v>18994</v>
      </c>
      <c r="O431" s="136">
        <v>17691</v>
      </c>
      <c r="P431" s="135">
        <v>16984</v>
      </c>
      <c r="Q431" s="136">
        <v>20930</v>
      </c>
      <c r="R431" s="135">
        <v>21854</v>
      </c>
      <c r="S431" s="136">
        <v>22043</v>
      </c>
      <c r="T431" s="135">
        <v>22575</v>
      </c>
      <c r="U431" s="136">
        <v>20444</v>
      </c>
      <c r="V431" s="135">
        <v>23305</v>
      </c>
      <c r="W431" s="136">
        <v>23474</v>
      </c>
      <c r="X431" s="135">
        <v>24280</v>
      </c>
      <c r="Y431" s="136">
        <v>24296</v>
      </c>
      <c r="Z431" s="135">
        <v>22164</v>
      </c>
      <c r="AA431" s="136">
        <v>20987</v>
      </c>
      <c r="AB431" s="135">
        <v>25089</v>
      </c>
      <c r="AC431" s="136">
        <v>25209</v>
      </c>
      <c r="AD431" s="135">
        <v>25702</v>
      </c>
      <c r="AE431" s="137">
        <v>26101</v>
      </c>
      <c r="AF431" s="138">
        <v>23585</v>
      </c>
    </row>
    <row r="432" spans="2:32">
      <c r="B432" s="114">
        <v>394</v>
      </c>
      <c r="C432" s="115">
        <v>394</v>
      </c>
      <c r="D432" s="116">
        <v>17</v>
      </c>
      <c r="E432" s="117">
        <v>1</v>
      </c>
      <c r="F432" s="118">
        <v>17</v>
      </c>
      <c r="G432" s="119" t="s">
        <v>485</v>
      </c>
      <c r="H432" s="120">
        <v>1</v>
      </c>
      <c r="I432" s="115">
        <v>17</v>
      </c>
      <c r="J432" s="116" t="s">
        <v>485</v>
      </c>
      <c r="K432" s="121">
        <v>10</v>
      </c>
      <c r="L432" s="108"/>
      <c r="M432" s="122">
        <v>18577</v>
      </c>
      <c r="N432" s="123">
        <v>19002</v>
      </c>
      <c r="O432" s="124">
        <v>18026</v>
      </c>
      <c r="P432" s="123">
        <v>17371</v>
      </c>
      <c r="Q432" s="124">
        <v>20908</v>
      </c>
      <c r="R432" s="123">
        <v>21796</v>
      </c>
      <c r="S432" s="124">
        <v>22040</v>
      </c>
      <c r="T432" s="123">
        <v>22523</v>
      </c>
      <c r="U432" s="124">
        <v>20793</v>
      </c>
      <c r="V432" s="123">
        <v>23318</v>
      </c>
      <c r="W432" s="124">
        <v>23676</v>
      </c>
      <c r="X432" s="123">
        <v>24292</v>
      </c>
      <c r="Y432" s="124">
        <v>24366</v>
      </c>
      <c r="Z432" s="123">
        <v>22561</v>
      </c>
      <c r="AA432" s="124">
        <v>21530</v>
      </c>
      <c r="AB432" s="123">
        <v>25237</v>
      </c>
      <c r="AC432" s="124">
        <v>25572</v>
      </c>
      <c r="AD432" s="123">
        <v>25811</v>
      </c>
      <c r="AE432" s="125">
        <v>26140</v>
      </c>
      <c r="AF432" s="126">
        <v>24026</v>
      </c>
    </row>
    <row r="433" spans="2:32">
      <c r="B433" s="127">
        <v>395</v>
      </c>
      <c r="C433" s="128">
        <v>395</v>
      </c>
      <c r="D433" s="129">
        <v>17</v>
      </c>
      <c r="E433" s="130">
        <v>1</v>
      </c>
      <c r="F433" s="131">
        <v>17</v>
      </c>
      <c r="G433" s="132" t="s">
        <v>485</v>
      </c>
      <c r="H433" s="133">
        <v>1</v>
      </c>
      <c r="I433" s="128">
        <v>17</v>
      </c>
      <c r="J433" s="129" t="s">
        <v>485</v>
      </c>
      <c r="K433" s="134">
        <v>11</v>
      </c>
      <c r="L433" s="108"/>
      <c r="M433" s="81">
        <v>18158</v>
      </c>
      <c r="N433" s="135">
        <v>18733</v>
      </c>
      <c r="O433" s="136">
        <v>17878</v>
      </c>
      <c r="P433" s="135">
        <v>17153</v>
      </c>
      <c r="Q433" s="136">
        <v>20490</v>
      </c>
      <c r="R433" s="135">
        <v>21249</v>
      </c>
      <c r="S433" s="136">
        <v>21434</v>
      </c>
      <c r="T433" s="135">
        <v>22008</v>
      </c>
      <c r="U433" s="136">
        <v>20455</v>
      </c>
      <c r="V433" s="135">
        <v>22774</v>
      </c>
      <c r="W433" s="136">
        <v>23511</v>
      </c>
      <c r="X433" s="135">
        <v>23691</v>
      </c>
      <c r="Y433" s="136">
        <v>23748</v>
      </c>
      <c r="Z433" s="135">
        <v>22256</v>
      </c>
      <c r="AA433" s="136">
        <v>21699</v>
      </c>
      <c r="AB433" s="135">
        <v>25241</v>
      </c>
      <c r="AC433" s="136">
        <v>25998</v>
      </c>
      <c r="AD433" s="135">
        <v>25235</v>
      </c>
      <c r="AE433" s="137">
        <v>25670</v>
      </c>
      <c r="AF433" s="138">
        <v>23771</v>
      </c>
    </row>
    <row r="434" spans="2:32">
      <c r="B434" s="114">
        <v>396</v>
      </c>
      <c r="C434" s="115">
        <v>396</v>
      </c>
      <c r="D434" s="116">
        <v>17</v>
      </c>
      <c r="E434" s="117">
        <v>1</v>
      </c>
      <c r="F434" s="118">
        <v>17</v>
      </c>
      <c r="G434" s="119" t="s">
        <v>485</v>
      </c>
      <c r="H434" s="120">
        <v>1</v>
      </c>
      <c r="I434" s="115">
        <v>17</v>
      </c>
      <c r="J434" s="116" t="s">
        <v>485</v>
      </c>
      <c r="K434" s="121">
        <v>12</v>
      </c>
      <c r="L434" s="108"/>
      <c r="M434" s="122">
        <v>17909</v>
      </c>
      <c r="N434" s="123">
        <v>18580</v>
      </c>
      <c r="O434" s="124">
        <v>17734</v>
      </c>
      <c r="P434" s="123">
        <v>16958</v>
      </c>
      <c r="Q434" s="124">
        <v>20095</v>
      </c>
      <c r="R434" s="123">
        <v>20786</v>
      </c>
      <c r="S434" s="124">
        <v>20860</v>
      </c>
      <c r="T434" s="123">
        <v>21516</v>
      </c>
      <c r="U434" s="124">
        <v>20014</v>
      </c>
      <c r="V434" s="123">
        <v>22159</v>
      </c>
      <c r="W434" s="124">
        <v>22966</v>
      </c>
      <c r="X434" s="123">
        <v>23076</v>
      </c>
      <c r="Y434" s="124">
        <v>23074</v>
      </c>
      <c r="Z434" s="123">
        <v>21807</v>
      </c>
      <c r="AA434" s="124">
        <v>21654</v>
      </c>
      <c r="AB434" s="123">
        <v>25035</v>
      </c>
      <c r="AC434" s="124">
        <v>25865</v>
      </c>
      <c r="AD434" s="123">
        <v>24574</v>
      </c>
      <c r="AE434" s="125">
        <v>25118</v>
      </c>
      <c r="AF434" s="126">
        <v>23330</v>
      </c>
    </row>
    <row r="435" spans="2:32">
      <c r="B435" s="127">
        <v>397</v>
      </c>
      <c r="C435" s="128">
        <v>397</v>
      </c>
      <c r="D435" s="129">
        <v>17</v>
      </c>
      <c r="E435" s="130">
        <v>1</v>
      </c>
      <c r="F435" s="131">
        <v>17</v>
      </c>
      <c r="G435" s="132" t="s">
        <v>485</v>
      </c>
      <c r="H435" s="133">
        <v>1</v>
      </c>
      <c r="I435" s="128">
        <v>17</v>
      </c>
      <c r="J435" s="129" t="s">
        <v>485</v>
      </c>
      <c r="K435" s="134">
        <v>13</v>
      </c>
      <c r="L435" s="108"/>
      <c r="M435" s="81">
        <v>17778</v>
      </c>
      <c r="N435" s="135">
        <v>18377</v>
      </c>
      <c r="O435" s="136">
        <v>17609</v>
      </c>
      <c r="P435" s="135">
        <v>16849</v>
      </c>
      <c r="Q435" s="136">
        <v>19806</v>
      </c>
      <c r="R435" s="135">
        <v>20580</v>
      </c>
      <c r="S435" s="136">
        <v>20560</v>
      </c>
      <c r="T435" s="135">
        <v>21193</v>
      </c>
      <c r="U435" s="136">
        <v>19766</v>
      </c>
      <c r="V435" s="135">
        <v>21766</v>
      </c>
      <c r="W435" s="136">
        <v>22658</v>
      </c>
      <c r="X435" s="135">
        <v>22797</v>
      </c>
      <c r="Y435" s="136">
        <v>22707</v>
      </c>
      <c r="Z435" s="135">
        <v>21536</v>
      </c>
      <c r="AA435" s="136">
        <v>21615</v>
      </c>
      <c r="AB435" s="135">
        <v>24798</v>
      </c>
      <c r="AC435" s="136">
        <v>25715</v>
      </c>
      <c r="AD435" s="135">
        <v>24213</v>
      </c>
      <c r="AE435" s="137">
        <v>24734</v>
      </c>
      <c r="AF435" s="138">
        <v>23045</v>
      </c>
    </row>
    <row r="436" spans="2:32">
      <c r="B436" s="114">
        <v>398</v>
      </c>
      <c r="C436" s="115">
        <v>398</v>
      </c>
      <c r="D436" s="116">
        <v>17</v>
      </c>
      <c r="E436" s="117">
        <v>1</v>
      </c>
      <c r="F436" s="118">
        <v>17</v>
      </c>
      <c r="G436" s="119" t="s">
        <v>485</v>
      </c>
      <c r="H436" s="120">
        <v>1</v>
      </c>
      <c r="I436" s="115">
        <v>17</v>
      </c>
      <c r="J436" s="116" t="s">
        <v>485</v>
      </c>
      <c r="K436" s="121">
        <v>14</v>
      </c>
      <c r="L436" s="108"/>
      <c r="M436" s="122">
        <v>17635</v>
      </c>
      <c r="N436" s="123">
        <v>18209</v>
      </c>
      <c r="O436" s="124">
        <v>17304</v>
      </c>
      <c r="P436" s="123">
        <v>16572</v>
      </c>
      <c r="Q436" s="124">
        <v>19555</v>
      </c>
      <c r="R436" s="123">
        <v>20379</v>
      </c>
      <c r="S436" s="124">
        <v>20312</v>
      </c>
      <c r="T436" s="123">
        <v>20945</v>
      </c>
      <c r="U436" s="124">
        <v>19371</v>
      </c>
      <c r="V436" s="123">
        <v>21432</v>
      </c>
      <c r="W436" s="124">
        <v>22298</v>
      </c>
      <c r="X436" s="123">
        <v>22522</v>
      </c>
      <c r="Y436" s="124">
        <v>22376</v>
      </c>
      <c r="Z436" s="123">
        <v>21088</v>
      </c>
      <c r="AA436" s="124">
        <v>21484</v>
      </c>
      <c r="AB436" s="123">
        <v>24671</v>
      </c>
      <c r="AC436" s="124">
        <v>25542</v>
      </c>
      <c r="AD436" s="123">
        <v>23848</v>
      </c>
      <c r="AE436" s="125">
        <v>24392</v>
      </c>
      <c r="AF436" s="126">
        <v>22563</v>
      </c>
    </row>
    <row r="437" spans="2:32">
      <c r="B437" s="127">
        <v>399</v>
      </c>
      <c r="C437" s="128">
        <v>399</v>
      </c>
      <c r="D437" s="129">
        <v>17</v>
      </c>
      <c r="E437" s="130">
        <v>1</v>
      </c>
      <c r="F437" s="131">
        <v>17</v>
      </c>
      <c r="G437" s="132" t="s">
        <v>485</v>
      </c>
      <c r="H437" s="133">
        <v>1</v>
      </c>
      <c r="I437" s="128">
        <v>17</v>
      </c>
      <c r="J437" s="129" t="s">
        <v>485</v>
      </c>
      <c r="K437" s="134">
        <v>15</v>
      </c>
      <c r="L437" s="108"/>
      <c r="M437" s="81">
        <v>17785</v>
      </c>
      <c r="N437" s="135">
        <v>18159</v>
      </c>
      <c r="O437" s="136">
        <v>17298</v>
      </c>
      <c r="P437" s="135">
        <v>16761</v>
      </c>
      <c r="Q437" s="136">
        <v>19656</v>
      </c>
      <c r="R437" s="135">
        <v>20517</v>
      </c>
      <c r="S437" s="136">
        <v>20454</v>
      </c>
      <c r="T437" s="135">
        <v>20882</v>
      </c>
      <c r="U437" s="136">
        <v>19343</v>
      </c>
      <c r="V437" s="135">
        <v>21504</v>
      </c>
      <c r="W437" s="136">
        <v>22165</v>
      </c>
      <c r="X437" s="135">
        <v>22634</v>
      </c>
      <c r="Y437" s="136">
        <v>22471</v>
      </c>
      <c r="Z437" s="135">
        <v>21015</v>
      </c>
      <c r="AA437" s="136">
        <v>21337</v>
      </c>
      <c r="AB437" s="135">
        <v>24394</v>
      </c>
      <c r="AC437" s="136">
        <v>25049</v>
      </c>
      <c r="AD437" s="135">
        <v>23909</v>
      </c>
      <c r="AE437" s="137">
        <v>24242</v>
      </c>
      <c r="AF437" s="138">
        <v>22458</v>
      </c>
    </row>
    <row r="438" spans="2:32">
      <c r="B438" s="114">
        <v>400</v>
      </c>
      <c r="C438" s="115">
        <v>400</v>
      </c>
      <c r="D438" s="116">
        <v>17</v>
      </c>
      <c r="E438" s="117">
        <v>1</v>
      </c>
      <c r="F438" s="118">
        <v>17</v>
      </c>
      <c r="G438" s="119" t="s">
        <v>485</v>
      </c>
      <c r="H438" s="120">
        <v>1</v>
      </c>
      <c r="I438" s="115">
        <v>17</v>
      </c>
      <c r="J438" s="116" t="s">
        <v>485</v>
      </c>
      <c r="K438" s="121">
        <v>16</v>
      </c>
      <c r="L438" s="108"/>
      <c r="M438" s="122">
        <v>18405</v>
      </c>
      <c r="N438" s="123">
        <v>18389</v>
      </c>
      <c r="O438" s="124">
        <v>17716</v>
      </c>
      <c r="P438" s="123">
        <v>17423</v>
      </c>
      <c r="Q438" s="124">
        <v>20257</v>
      </c>
      <c r="R438" s="123">
        <v>21198</v>
      </c>
      <c r="S438" s="124">
        <v>21079</v>
      </c>
      <c r="T438" s="123">
        <v>21126</v>
      </c>
      <c r="U438" s="124">
        <v>19796</v>
      </c>
      <c r="V438" s="123">
        <v>22119</v>
      </c>
      <c r="W438" s="124">
        <v>22660</v>
      </c>
      <c r="X438" s="123">
        <v>23287</v>
      </c>
      <c r="Y438" s="124">
        <v>23021</v>
      </c>
      <c r="Z438" s="123">
        <v>21382</v>
      </c>
      <c r="AA438" s="124">
        <v>21387</v>
      </c>
      <c r="AB438" s="123">
        <v>24336</v>
      </c>
      <c r="AC438" s="124">
        <v>24889</v>
      </c>
      <c r="AD438" s="123">
        <v>24390</v>
      </c>
      <c r="AE438" s="125">
        <v>24329</v>
      </c>
      <c r="AF438" s="126">
        <v>22764</v>
      </c>
    </row>
    <row r="439" spans="2:32">
      <c r="B439" s="127">
        <v>401</v>
      </c>
      <c r="C439" s="128">
        <v>401</v>
      </c>
      <c r="D439" s="129">
        <v>17</v>
      </c>
      <c r="E439" s="130">
        <v>1</v>
      </c>
      <c r="F439" s="131">
        <v>17</v>
      </c>
      <c r="G439" s="132" t="s">
        <v>485</v>
      </c>
      <c r="H439" s="133">
        <v>1</v>
      </c>
      <c r="I439" s="128">
        <v>17</v>
      </c>
      <c r="J439" s="129" t="s">
        <v>485</v>
      </c>
      <c r="K439" s="134">
        <v>17</v>
      </c>
      <c r="L439" s="108"/>
      <c r="M439" s="81">
        <v>19291</v>
      </c>
      <c r="N439" s="135">
        <v>18995</v>
      </c>
      <c r="O439" s="136">
        <v>18480</v>
      </c>
      <c r="P439" s="135">
        <v>18508</v>
      </c>
      <c r="Q439" s="136">
        <v>21338</v>
      </c>
      <c r="R439" s="135">
        <v>22049</v>
      </c>
      <c r="S439" s="136">
        <v>22077</v>
      </c>
      <c r="T439" s="135">
        <v>21832</v>
      </c>
      <c r="U439" s="136">
        <v>20517</v>
      </c>
      <c r="V439" s="135">
        <v>23240</v>
      </c>
      <c r="W439" s="136">
        <v>23418</v>
      </c>
      <c r="X439" s="135">
        <v>24086</v>
      </c>
      <c r="Y439" s="136">
        <v>24071</v>
      </c>
      <c r="Z439" s="135">
        <v>22221</v>
      </c>
      <c r="AA439" s="136">
        <v>22032</v>
      </c>
      <c r="AB439" s="135">
        <v>25074</v>
      </c>
      <c r="AC439" s="136">
        <v>25243</v>
      </c>
      <c r="AD439" s="135">
        <v>25464</v>
      </c>
      <c r="AE439" s="137">
        <v>25087</v>
      </c>
      <c r="AF439" s="138">
        <v>23607</v>
      </c>
    </row>
    <row r="440" spans="2:32">
      <c r="B440" s="114">
        <v>402</v>
      </c>
      <c r="C440" s="115">
        <v>402</v>
      </c>
      <c r="D440" s="116">
        <v>17</v>
      </c>
      <c r="E440" s="117">
        <v>1</v>
      </c>
      <c r="F440" s="118">
        <v>17</v>
      </c>
      <c r="G440" s="119" t="s">
        <v>485</v>
      </c>
      <c r="H440" s="120">
        <v>1</v>
      </c>
      <c r="I440" s="115">
        <v>17</v>
      </c>
      <c r="J440" s="116" t="s">
        <v>485</v>
      </c>
      <c r="K440" s="121">
        <v>18</v>
      </c>
      <c r="L440" s="108"/>
      <c r="M440" s="122">
        <v>20264</v>
      </c>
      <c r="N440" s="123">
        <v>19918</v>
      </c>
      <c r="O440" s="124">
        <v>19452</v>
      </c>
      <c r="P440" s="123">
        <v>19724</v>
      </c>
      <c r="Q440" s="124">
        <v>22356</v>
      </c>
      <c r="R440" s="123">
        <v>22887</v>
      </c>
      <c r="S440" s="124">
        <v>23075</v>
      </c>
      <c r="T440" s="123">
        <v>22683</v>
      </c>
      <c r="U440" s="124">
        <v>21505</v>
      </c>
      <c r="V440" s="123">
        <v>24329</v>
      </c>
      <c r="W440" s="124">
        <v>23987</v>
      </c>
      <c r="X440" s="123">
        <v>24957</v>
      </c>
      <c r="Y440" s="124">
        <v>25321</v>
      </c>
      <c r="Z440" s="123">
        <v>23370</v>
      </c>
      <c r="AA440" s="124">
        <v>23359</v>
      </c>
      <c r="AB440" s="123">
        <v>26315</v>
      </c>
      <c r="AC440" s="124">
        <v>25955</v>
      </c>
      <c r="AD440" s="123">
        <v>26832</v>
      </c>
      <c r="AE440" s="125">
        <v>26377</v>
      </c>
      <c r="AF440" s="126">
        <v>24839</v>
      </c>
    </row>
    <row r="441" spans="2:32">
      <c r="B441" s="127">
        <v>403</v>
      </c>
      <c r="C441" s="128">
        <v>403</v>
      </c>
      <c r="D441" s="129">
        <v>17</v>
      </c>
      <c r="E441" s="130">
        <v>1</v>
      </c>
      <c r="F441" s="131">
        <v>17</v>
      </c>
      <c r="G441" s="132" t="s">
        <v>485</v>
      </c>
      <c r="H441" s="133">
        <v>1</v>
      </c>
      <c r="I441" s="128">
        <v>17</v>
      </c>
      <c r="J441" s="129" t="s">
        <v>485</v>
      </c>
      <c r="K441" s="134">
        <v>19</v>
      </c>
      <c r="L441" s="108"/>
      <c r="M441" s="81">
        <v>19970</v>
      </c>
      <c r="N441" s="135">
        <v>19742</v>
      </c>
      <c r="O441" s="136">
        <v>19185</v>
      </c>
      <c r="P441" s="135">
        <v>19628</v>
      </c>
      <c r="Q441" s="136">
        <v>22337</v>
      </c>
      <c r="R441" s="135">
        <v>22566</v>
      </c>
      <c r="S441" s="136">
        <v>22953</v>
      </c>
      <c r="T441" s="135">
        <v>22631</v>
      </c>
      <c r="U441" s="136">
        <v>21483</v>
      </c>
      <c r="V441" s="135">
        <v>24444</v>
      </c>
      <c r="W441" s="136">
        <v>24244</v>
      </c>
      <c r="X441" s="135">
        <v>25055</v>
      </c>
      <c r="Y441" s="136">
        <v>25533</v>
      </c>
      <c r="Z441" s="135">
        <v>23722</v>
      </c>
      <c r="AA441" s="136">
        <v>23721</v>
      </c>
      <c r="AB441" s="135">
        <v>26690</v>
      </c>
      <c r="AC441" s="136">
        <v>26562</v>
      </c>
      <c r="AD441" s="135">
        <v>27272</v>
      </c>
      <c r="AE441" s="137">
        <v>26932</v>
      </c>
      <c r="AF441" s="138">
        <v>25352</v>
      </c>
    </row>
    <row r="442" spans="2:32">
      <c r="B442" s="114">
        <v>404</v>
      </c>
      <c r="C442" s="115">
        <v>404</v>
      </c>
      <c r="D442" s="116">
        <v>17</v>
      </c>
      <c r="E442" s="117">
        <v>1</v>
      </c>
      <c r="F442" s="118">
        <v>17</v>
      </c>
      <c r="G442" s="119" t="s">
        <v>485</v>
      </c>
      <c r="H442" s="120">
        <v>1</v>
      </c>
      <c r="I442" s="115">
        <v>17</v>
      </c>
      <c r="J442" s="116" t="s">
        <v>485</v>
      </c>
      <c r="K442" s="121">
        <v>20</v>
      </c>
      <c r="L442" s="108"/>
      <c r="M442" s="122">
        <v>19553</v>
      </c>
      <c r="N442" s="123">
        <v>19378</v>
      </c>
      <c r="O442" s="124">
        <v>18786</v>
      </c>
      <c r="P442" s="123">
        <v>19238</v>
      </c>
      <c r="Q442" s="124">
        <v>22070</v>
      </c>
      <c r="R442" s="123">
        <v>22407</v>
      </c>
      <c r="S442" s="124">
        <v>22630</v>
      </c>
      <c r="T442" s="123">
        <v>22448</v>
      </c>
      <c r="U442" s="124">
        <v>21312</v>
      </c>
      <c r="V442" s="123">
        <v>24280</v>
      </c>
      <c r="W442" s="124">
        <v>24505</v>
      </c>
      <c r="X442" s="123">
        <v>25371</v>
      </c>
      <c r="Y442" s="124">
        <v>25786</v>
      </c>
      <c r="Z442" s="123">
        <v>23972</v>
      </c>
      <c r="AA442" s="124">
        <v>23929</v>
      </c>
      <c r="AB442" s="123">
        <v>26941</v>
      </c>
      <c r="AC442" s="124">
        <v>27126</v>
      </c>
      <c r="AD442" s="123">
        <v>27773</v>
      </c>
      <c r="AE442" s="125">
        <v>27387</v>
      </c>
      <c r="AF442" s="126">
        <v>25787</v>
      </c>
    </row>
    <row r="443" spans="2:32">
      <c r="B443" s="127">
        <v>405</v>
      </c>
      <c r="C443" s="128">
        <v>405</v>
      </c>
      <c r="D443" s="129">
        <v>17</v>
      </c>
      <c r="E443" s="130">
        <v>1</v>
      </c>
      <c r="F443" s="131">
        <v>17</v>
      </c>
      <c r="G443" s="132" t="s">
        <v>485</v>
      </c>
      <c r="H443" s="133">
        <v>1</v>
      </c>
      <c r="I443" s="128">
        <v>17</v>
      </c>
      <c r="J443" s="129" t="s">
        <v>485</v>
      </c>
      <c r="K443" s="134">
        <v>21</v>
      </c>
      <c r="L443" s="108"/>
      <c r="M443" s="81">
        <v>19146</v>
      </c>
      <c r="N443" s="135">
        <v>19080</v>
      </c>
      <c r="O443" s="136">
        <v>18495</v>
      </c>
      <c r="P443" s="135">
        <v>18994</v>
      </c>
      <c r="Q443" s="136">
        <v>21748</v>
      </c>
      <c r="R443" s="135">
        <v>22110</v>
      </c>
      <c r="S443" s="136">
        <v>22445</v>
      </c>
      <c r="T443" s="135">
        <v>22396</v>
      </c>
      <c r="U443" s="136">
        <v>21347</v>
      </c>
      <c r="V443" s="135">
        <v>24230</v>
      </c>
      <c r="W443" s="136">
        <v>24724</v>
      </c>
      <c r="X443" s="135">
        <v>25628</v>
      </c>
      <c r="Y443" s="136">
        <v>26173</v>
      </c>
      <c r="Z443" s="135">
        <v>24483</v>
      </c>
      <c r="AA443" s="136">
        <v>24371</v>
      </c>
      <c r="AB443" s="135">
        <v>27294</v>
      </c>
      <c r="AC443" s="136">
        <v>27802</v>
      </c>
      <c r="AD443" s="135">
        <v>28464</v>
      </c>
      <c r="AE443" s="137">
        <v>28179</v>
      </c>
      <c r="AF443" s="138">
        <v>26563</v>
      </c>
    </row>
    <row r="444" spans="2:32">
      <c r="B444" s="114">
        <v>406</v>
      </c>
      <c r="C444" s="115">
        <v>406</v>
      </c>
      <c r="D444" s="116">
        <v>17</v>
      </c>
      <c r="E444" s="117">
        <v>1</v>
      </c>
      <c r="F444" s="118">
        <v>17</v>
      </c>
      <c r="G444" s="119" t="s">
        <v>485</v>
      </c>
      <c r="H444" s="120">
        <v>1</v>
      </c>
      <c r="I444" s="115">
        <v>17</v>
      </c>
      <c r="J444" s="116" t="s">
        <v>485</v>
      </c>
      <c r="K444" s="121">
        <v>22</v>
      </c>
      <c r="L444" s="108"/>
      <c r="M444" s="122">
        <v>18402</v>
      </c>
      <c r="N444" s="123">
        <v>18452</v>
      </c>
      <c r="O444" s="124">
        <v>18024</v>
      </c>
      <c r="P444" s="123">
        <v>18489</v>
      </c>
      <c r="Q444" s="124">
        <v>20978</v>
      </c>
      <c r="R444" s="123">
        <v>21538</v>
      </c>
      <c r="S444" s="124">
        <v>21896</v>
      </c>
      <c r="T444" s="123">
        <v>21895</v>
      </c>
      <c r="U444" s="124">
        <v>21105</v>
      </c>
      <c r="V444" s="123">
        <v>23637</v>
      </c>
      <c r="W444" s="124">
        <v>24434</v>
      </c>
      <c r="X444" s="123">
        <v>25437</v>
      </c>
      <c r="Y444" s="124">
        <v>25993</v>
      </c>
      <c r="Z444" s="123">
        <v>24527</v>
      </c>
      <c r="AA444" s="124">
        <v>24283</v>
      </c>
      <c r="AB444" s="123">
        <v>26907</v>
      </c>
      <c r="AC444" s="124">
        <v>27768</v>
      </c>
      <c r="AD444" s="123">
        <v>28472</v>
      </c>
      <c r="AE444" s="125">
        <v>28191</v>
      </c>
      <c r="AF444" s="126">
        <v>26754</v>
      </c>
    </row>
    <row r="445" spans="2:32">
      <c r="B445" s="127">
        <v>407</v>
      </c>
      <c r="C445" s="128">
        <v>407</v>
      </c>
      <c r="D445" s="129">
        <v>17</v>
      </c>
      <c r="E445" s="130">
        <v>1</v>
      </c>
      <c r="F445" s="131">
        <v>17</v>
      </c>
      <c r="G445" s="132" t="s">
        <v>485</v>
      </c>
      <c r="H445" s="133">
        <v>1</v>
      </c>
      <c r="I445" s="128">
        <v>17</v>
      </c>
      <c r="J445" s="129" t="s">
        <v>485</v>
      </c>
      <c r="K445" s="134">
        <v>23</v>
      </c>
      <c r="L445" s="108"/>
      <c r="M445" s="81">
        <v>17406</v>
      </c>
      <c r="N445" s="135">
        <v>17576</v>
      </c>
      <c r="O445" s="136">
        <v>17479</v>
      </c>
      <c r="P445" s="135">
        <v>17850</v>
      </c>
      <c r="Q445" s="136">
        <v>20041</v>
      </c>
      <c r="R445" s="135">
        <v>20694</v>
      </c>
      <c r="S445" s="136">
        <v>21170</v>
      </c>
      <c r="T445" s="135">
        <v>21224</v>
      </c>
      <c r="U445" s="136">
        <v>20748</v>
      </c>
      <c r="V445" s="135">
        <v>22863</v>
      </c>
      <c r="W445" s="136">
        <v>23766</v>
      </c>
      <c r="X445" s="135">
        <v>24815</v>
      </c>
      <c r="Y445" s="136">
        <v>25518</v>
      </c>
      <c r="Z445" s="135">
        <v>24361</v>
      </c>
      <c r="AA445" s="136">
        <v>23946</v>
      </c>
      <c r="AB445" s="135">
        <v>26265</v>
      </c>
      <c r="AC445" s="136">
        <v>27263</v>
      </c>
      <c r="AD445" s="135">
        <v>28110</v>
      </c>
      <c r="AE445" s="137">
        <v>27829</v>
      </c>
      <c r="AF445" s="138">
        <v>26681</v>
      </c>
    </row>
    <row r="446" spans="2:32">
      <c r="B446" s="114">
        <v>408</v>
      </c>
      <c r="C446" s="115">
        <v>408</v>
      </c>
      <c r="D446" s="116">
        <v>17</v>
      </c>
      <c r="E446" s="117">
        <v>1</v>
      </c>
      <c r="F446" s="118">
        <v>17</v>
      </c>
      <c r="G446" s="119" t="s">
        <v>485</v>
      </c>
      <c r="H446" s="120">
        <v>1</v>
      </c>
      <c r="I446" s="115">
        <v>17</v>
      </c>
      <c r="J446" s="116" t="s">
        <v>485</v>
      </c>
      <c r="K446" s="121">
        <v>24</v>
      </c>
      <c r="L446" s="108"/>
      <c r="M446" s="122">
        <v>16404</v>
      </c>
      <c r="N446" s="123">
        <v>16590</v>
      </c>
      <c r="O446" s="124">
        <v>16833</v>
      </c>
      <c r="P446" s="123">
        <v>17178</v>
      </c>
      <c r="Q446" s="124">
        <v>19066</v>
      </c>
      <c r="R446" s="123">
        <v>19861</v>
      </c>
      <c r="S446" s="124">
        <v>20415</v>
      </c>
      <c r="T446" s="123">
        <v>20487</v>
      </c>
      <c r="U446" s="124">
        <v>20416</v>
      </c>
      <c r="V446" s="123">
        <v>22129</v>
      </c>
      <c r="W446" s="124">
        <v>23079</v>
      </c>
      <c r="X446" s="123">
        <v>24196</v>
      </c>
      <c r="Y446" s="124">
        <v>24959</v>
      </c>
      <c r="Z446" s="123">
        <v>24123</v>
      </c>
      <c r="AA446" s="124">
        <v>23580</v>
      </c>
      <c r="AB446" s="123">
        <v>25574</v>
      </c>
      <c r="AC446" s="124">
        <v>26665</v>
      </c>
      <c r="AD446" s="123">
        <v>27623</v>
      </c>
      <c r="AE446" s="125">
        <v>27334</v>
      </c>
      <c r="AF446" s="126">
        <v>26507</v>
      </c>
    </row>
    <row r="447" spans="2:32">
      <c r="B447" s="127">
        <v>409</v>
      </c>
      <c r="C447" s="128">
        <v>409</v>
      </c>
      <c r="D447" s="129">
        <v>18</v>
      </c>
      <c r="E447" s="130">
        <v>1</v>
      </c>
      <c r="F447" s="131">
        <v>18</v>
      </c>
      <c r="G447" s="132" t="s">
        <v>485</v>
      </c>
      <c r="H447" s="133">
        <v>1</v>
      </c>
      <c r="I447" s="128">
        <v>18</v>
      </c>
      <c r="J447" s="129" t="s">
        <v>485</v>
      </c>
      <c r="K447" s="134">
        <v>1</v>
      </c>
      <c r="L447" s="108"/>
      <c r="M447" s="81">
        <v>14995</v>
      </c>
      <c r="N447" s="135">
        <v>15589</v>
      </c>
      <c r="O447" s="136">
        <v>15777</v>
      </c>
      <c r="P447" s="135">
        <v>16691</v>
      </c>
      <c r="Q447" s="136">
        <v>18274</v>
      </c>
      <c r="R447" s="135">
        <v>18481</v>
      </c>
      <c r="S447" s="136">
        <v>19448</v>
      </c>
      <c r="T447" s="135">
        <v>19407</v>
      </c>
      <c r="U447" s="136">
        <v>18879</v>
      </c>
      <c r="V447" s="135">
        <v>21673</v>
      </c>
      <c r="W447" s="136">
        <v>22373</v>
      </c>
      <c r="X447" s="135">
        <v>22959</v>
      </c>
      <c r="Y447" s="136">
        <v>24096</v>
      </c>
      <c r="Z447" s="135">
        <v>21991</v>
      </c>
      <c r="AA447" s="136">
        <v>23053</v>
      </c>
      <c r="AB447" s="135">
        <v>25505</v>
      </c>
      <c r="AC447" s="136">
        <v>26049</v>
      </c>
      <c r="AD447" s="135">
        <v>26787</v>
      </c>
      <c r="AE447" s="137">
        <v>25968</v>
      </c>
      <c r="AF447" s="138">
        <v>24035</v>
      </c>
    </row>
    <row r="448" spans="2:32">
      <c r="B448" s="114">
        <v>410</v>
      </c>
      <c r="C448" s="115">
        <v>410</v>
      </c>
      <c r="D448" s="116">
        <v>18</v>
      </c>
      <c r="E448" s="117">
        <v>1</v>
      </c>
      <c r="F448" s="118">
        <v>18</v>
      </c>
      <c r="G448" s="119" t="s">
        <v>485</v>
      </c>
      <c r="H448" s="120">
        <v>1</v>
      </c>
      <c r="I448" s="115">
        <v>18</v>
      </c>
      <c r="J448" s="116" t="s">
        <v>485</v>
      </c>
      <c r="K448" s="121">
        <v>2</v>
      </c>
      <c r="L448" s="108"/>
      <c r="M448" s="122">
        <v>14581</v>
      </c>
      <c r="N448" s="123">
        <v>15135</v>
      </c>
      <c r="O448" s="124">
        <v>15303</v>
      </c>
      <c r="P448" s="123">
        <v>16388</v>
      </c>
      <c r="Q448" s="124">
        <v>17884</v>
      </c>
      <c r="R448" s="123">
        <v>18122</v>
      </c>
      <c r="S448" s="124">
        <v>19049</v>
      </c>
      <c r="T448" s="123">
        <v>18990</v>
      </c>
      <c r="U448" s="124">
        <v>18476</v>
      </c>
      <c r="V448" s="123">
        <v>21294</v>
      </c>
      <c r="W448" s="124">
        <v>21932</v>
      </c>
      <c r="X448" s="123">
        <v>22566</v>
      </c>
      <c r="Y448" s="124">
        <v>23594</v>
      </c>
      <c r="Z448" s="123">
        <v>21522</v>
      </c>
      <c r="AA448" s="124">
        <v>22751</v>
      </c>
      <c r="AB448" s="123">
        <v>25004</v>
      </c>
      <c r="AC448" s="124">
        <v>25516</v>
      </c>
      <c r="AD448" s="123">
        <v>26201</v>
      </c>
      <c r="AE448" s="125">
        <v>25383</v>
      </c>
      <c r="AF448" s="126">
        <v>23512</v>
      </c>
    </row>
    <row r="449" spans="2:32">
      <c r="B449" s="127">
        <v>411</v>
      </c>
      <c r="C449" s="128">
        <v>411</v>
      </c>
      <c r="D449" s="129">
        <v>18</v>
      </c>
      <c r="E449" s="130">
        <v>1</v>
      </c>
      <c r="F449" s="131">
        <v>18</v>
      </c>
      <c r="G449" s="132" t="s">
        <v>485</v>
      </c>
      <c r="H449" s="133">
        <v>1</v>
      </c>
      <c r="I449" s="128">
        <v>18</v>
      </c>
      <c r="J449" s="129" t="s">
        <v>485</v>
      </c>
      <c r="K449" s="134">
        <v>3</v>
      </c>
      <c r="L449" s="108"/>
      <c r="M449" s="81">
        <v>14432</v>
      </c>
      <c r="N449" s="135">
        <v>14899</v>
      </c>
      <c r="O449" s="136">
        <v>15117</v>
      </c>
      <c r="P449" s="135">
        <v>16393</v>
      </c>
      <c r="Q449" s="136">
        <v>17792</v>
      </c>
      <c r="R449" s="135">
        <v>18078</v>
      </c>
      <c r="S449" s="136">
        <v>19009</v>
      </c>
      <c r="T449" s="135">
        <v>18932</v>
      </c>
      <c r="U449" s="136">
        <v>18454</v>
      </c>
      <c r="V449" s="135">
        <v>21291</v>
      </c>
      <c r="W449" s="136">
        <v>21848</v>
      </c>
      <c r="X449" s="135">
        <v>22513</v>
      </c>
      <c r="Y449" s="136">
        <v>23490</v>
      </c>
      <c r="Z449" s="135">
        <v>21385</v>
      </c>
      <c r="AA449" s="136">
        <v>22804</v>
      </c>
      <c r="AB449" s="135">
        <v>24835</v>
      </c>
      <c r="AC449" s="136">
        <v>25270</v>
      </c>
      <c r="AD449" s="135">
        <v>26009</v>
      </c>
      <c r="AE449" s="137">
        <v>25158</v>
      </c>
      <c r="AF449" s="138">
        <v>23321</v>
      </c>
    </row>
    <row r="450" spans="2:32">
      <c r="B450" s="114">
        <v>412</v>
      </c>
      <c r="C450" s="115">
        <v>412</v>
      </c>
      <c r="D450" s="116">
        <v>18</v>
      </c>
      <c r="E450" s="117">
        <v>1</v>
      </c>
      <c r="F450" s="118">
        <v>18</v>
      </c>
      <c r="G450" s="119" t="s">
        <v>485</v>
      </c>
      <c r="H450" s="120">
        <v>1</v>
      </c>
      <c r="I450" s="115">
        <v>18</v>
      </c>
      <c r="J450" s="116" t="s">
        <v>485</v>
      </c>
      <c r="K450" s="121">
        <v>4</v>
      </c>
      <c r="L450" s="108"/>
      <c r="M450" s="122">
        <v>14406</v>
      </c>
      <c r="N450" s="123">
        <v>14737</v>
      </c>
      <c r="O450" s="124">
        <v>14973</v>
      </c>
      <c r="P450" s="123">
        <v>16433</v>
      </c>
      <c r="Q450" s="124">
        <v>17697</v>
      </c>
      <c r="R450" s="123">
        <v>17986</v>
      </c>
      <c r="S450" s="124">
        <v>18869</v>
      </c>
      <c r="T450" s="123">
        <v>18625</v>
      </c>
      <c r="U450" s="124">
        <v>18191</v>
      </c>
      <c r="V450" s="123">
        <v>21011</v>
      </c>
      <c r="W450" s="124">
        <v>21432</v>
      </c>
      <c r="X450" s="123">
        <v>22077</v>
      </c>
      <c r="Y450" s="124">
        <v>22964</v>
      </c>
      <c r="Z450" s="123">
        <v>20848</v>
      </c>
      <c r="AA450" s="124">
        <v>22457</v>
      </c>
      <c r="AB450" s="123">
        <v>24211</v>
      </c>
      <c r="AC450" s="124">
        <v>24518</v>
      </c>
      <c r="AD450" s="123">
        <v>25257</v>
      </c>
      <c r="AE450" s="125">
        <v>24292</v>
      </c>
      <c r="AF450" s="126">
        <v>22637</v>
      </c>
    </row>
    <row r="451" spans="2:32">
      <c r="B451" s="127">
        <v>413</v>
      </c>
      <c r="C451" s="128">
        <v>413</v>
      </c>
      <c r="D451" s="129">
        <v>18</v>
      </c>
      <c r="E451" s="130">
        <v>1</v>
      </c>
      <c r="F451" s="131">
        <v>18</v>
      </c>
      <c r="G451" s="132" t="s">
        <v>485</v>
      </c>
      <c r="H451" s="133">
        <v>1</v>
      </c>
      <c r="I451" s="128">
        <v>18</v>
      </c>
      <c r="J451" s="129" t="s">
        <v>485</v>
      </c>
      <c r="K451" s="134">
        <v>5</v>
      </c>
      <c r="L451" s="108"/>
      <c r="M451" s="81">
        <v>14520</v>
      </c>
      <c r="N451" s="135">
        <v>14676</v>
      </c>
      <c r="O451" s="136">
        <v>14852</v>
      </c>
      <c r="P451" s="135">
        <v>16550</v>
      </c>
      <c r="Q451" s="136">
        <v>17816</v>
      </c>
      <c r="R451" s="135">
        <v>17999</v>
      </c>
      <c r="S451" s="136">
        <v>18862</v>
      </c>
      <c r="T451" s="135">
        <v>18401</v>
      </c>
      <c r="U451" s="136">
        <v>17870</v>
      </c>
      <c r="V451" s="135">
        <v>20811</v>
      </c>
      <c r="W451" s="136">
        <v>21149</v>
      </c>
      <c r="X451" s="135">
        <v>21648</v>
      </c>
      <c r="Y451" s="136">
        <v>22471</v>
      </c>
      <c r="Z451" s="135">
        <v>20257</v>
      </c>
      <c r="AA451" s="136">
        <v>22055</v>
      </c>
      <c r="AB451" s="135">
        <v>23616</v>
      </c>
      <c r="AC451" s="136">
        <v>23806</v>
      </c>
      <c r="AD451" s="135">
        <v>24498</v>
      </c>
      <c r="AE451" s="137">
        <v>23340</v>
      </c>
      <c r="AF451" s="138">
        <v>21870</v>
      </c>
    </row>
    <row r="452" spans="2:32">
      <c r="B452" s="114">
        <v>414</v>
      </c>
      <c r="C452" s="115">
        <v>414</v>
      </c>
      <c r="D452" s="116">
        <v>18</v>
      </c>
      <c r="E452" s="117">
        <v>1</v>
      </c>
      <c r="F452" s="118">
        <v>18</v>
      </c>
      <c r="G452" s="119" t="s">
        <v>485</v>
      </c>
      <c r="H452" s="120">
        <v>1</v>
      </c>
      <c r="I452" s="115">
        <v>18</v>
      </c>
      <c r="J452" s="116" t="s">
        <v>485</v>
      </c>
      <c r="K452" s="121">
        <v>6</v>
      </c>
      <c r="L452" s="108"/>
      <c r="M452" s="122">
        <v>15102</v>
      </c>
      <c r="N452" s="123">
        <v>14784</v>
      </c>
      <c r="O452" s="124">
        <v>14747</v>
      </c>
      <c r="P452" s="123">
        <v>17137</v>
      </c>
      <c r="Q452" s="124">
        <v>18370</v>
      </c>
      <c r="R452" s="123">
        <v>18384</v>
      </c>
      <c r="S452" s="124">
        <v>19285</v>
      </c>
      <c r="T452" s="123">
        <v>18306</v>
      </c>
      <c r="U452" s="124">
        <v>17487</v>
      </c>
      <c r="V452" s="123">
        <v>21036</v>
      </c>
      <c r="W452" s="124">
        <v>21275</v>
      </c>
      <c r="X452" s="123">
        <v>21510</v>
      </c>
      <c r="Y452" s="124">
        <v>22278</v>
      </c>
      <c r="Z452" s="123">
        <v>19574</v>
      </c>
      <c r="AA452" s="124">
        <v>21992</v>
      </c>
      <c r="AB452" s="123">
        <v>23389</v>
      </c>
      <c r="AC452" s="124">
        <v>23527</v>
      </c>
      <c r="AD452" s="123">
        <v>24042</v>
      </c>
      <c r="AE452" s="125">
        <v>22480</v>
      </c>
      <c r="AF452" s="126">
        <v>21015</v>
      </c>
    </row>
    <row r="453" spans="2:32">
      <c r="B453" s="127">
        <v>415</v>
      </c>
      <c r="C453" s="128">
        <v>415</v>
      </c>
      <c r="D453" s="129">
        <v>18</v>
      </c>
      <c r="E453" s="130">
        <v>1</v>
      </c>
      <c r="F453" s="131">
        <v>18</v>
      </c>
      <c r="G453" s="132" t="s">
        <v>485</v>
      </c>
      <c r="H453" s="133">
        <v>1</v>
      </c>
      <c r="I453" s="128">
        <v>18</v>
      </c>
      <c r="J453" s="129" t="s">
        <v>485</v>
      </c>
      <c r="K453" s="134">
        <v>7</v>
      </c>
      <c r="L453" s="108"/>
      <c r="M453" s="81">
        <v>16335</v>
      </c>
      <c r="N453" s="135">
        <v>15243</v>
      </c>
      <c r="O453" s="136">
        <v>14944</v>
      </c>
      <c r="P453" s="135">
        <v>18483</v>
      </c>
      <c r="Q453" s="136">
        <v>19344</v>
      </c>
      <c r="R453" s="135">
        <v>19493</v>
      </c>
      <c r="S453" s="136">
        <v>20274</v>
      </c>
      <c r="T453" s="135">
        <v>18538</v>
      </c>
      <c r="U453" s="136">
        <v>17525</v>
      </c>
      <c r="V453" s="135">
        <v>21734</v>
      </c>
      <c r="W453" s="136">
        <v>22119</v>
      </c>
      <c r="X453" s="135">
        <v>22277</v>
      </c>
      <c r="Y453" s="136">
        <v>22780</v>
      </c>
      <c r="Z453" s="135">
        <v>19325</v>
      </c>
      <c r="AA453" s="136">
        <v>22923</v>
      </c>
      <c r="AB453" s="135">
        <v>23709</v>
      </c>
      <c r="AC453" s="136">
        <v>24128</v>
      </c>
      <c r="AD453" s="135">
        <v>24371</v>
      </c>
      <c r="AE453" s="137">
        <v>22219</v>
      </c>
      <c r="AF453" s="138">
        <v>20666</v>
      </c>
    </row>
    <row r="454" spans="2:32">
      <c r="B454" s="114">
        <v>416</v>
      </c>
      <c r="C454" s="115">
        <v>416</v>
      </c>
      <c r="D454" s="116">
        <v>18</v>
      </c>
      <c r="E454" s="117">
        <v>1</v>
      </c>
      <c r="F454" s="118">
        <v>18</v>
      </c>
      <c r="G454" s="119" t="s">
        <v>485</v>
      </c>
      <c r="H454" s="120">
        <v>1</v>
      </c>
      <c r="I454" s="115">
        <v>18</v>
      </c>
      <c r="J454" s="116" t="s">
        <v>485</v>
      </c>
      <c r="K454" s="121">
        <v>8</v>
      </c>
      <c r="L454" s="108"/>
      <c r="M454" s="122">
        <v>17646</v>
      </c>
      <c r="N454" s="123">
        <v>16127</v>
      </c>
      <c r="O454" s="124">
        <v>15786</v>
      </c>
      <c r="P454" s="123">
        <v>19975</v>
      </c>
      <c r="Q454" s="124">
        <v>20542</v>
      </c>
      <c r="R454" s="123">
        <v>20890</v>
      </c>
      <c r="S454" s="124">
        <v>21651</v>
      </c>
      <c r="T454" s="123">
        <v>19294</v>
      </c>
      <c r="U454" s="124">
        <v>18329</v>
      </c>
      <c r="V454" s="123">
        <v>22748</v>
      </c>
      <c r="W454" s="124">
        <v>23332</v>
      </c>
      <c r="X454" s="123">
        <v>23521</v>
      </c>
      <c r="Y454" s="124">
        <v>24008</v>
      </c>
      <c r="Z454" s="123">
        <v>19982</v>
      </c>
      <c r="AA454" s="124">
        <v>24376</v>
      </c>
      <c r="AB454" s="123">
        <v>24567</v>
      </c>
      <c r="AC454" s="124">
        <v>25176</v>
      </c>
      <c r="AD454" s="123">
        <v>25503</v>
      </c>
      <c r="AE454" s="125">
        <v>22723</v>
      </c>
      <c r="AF454" s="126">
        <v>21294</v>
      </c>
    </row>
    <row r="455" spans="2:32">
      <c r="B455" s="127">
        <v>417</v>
      </c>
      <c r="C455" s="128">
        <v>417</v>
      </c>
      <c r="D455" s="129">
        <v>18</v>
      </c>
      <c r="E455" s="130">
        <v>1</v>
      </c>
      <c r="F455" s="131">
        <v>18</v>
      </c>
      <c r="G455" s="132" t="s">
        <v>485</v>
      </c>
      <c r="H455" s="133">
        <v>1</v>
      </c>
      <c r="I455" s="128">
        <v>18</v>
      </c>
      <c r="J455" s="129" t="s">
        <v>485</v>
      </c>
      <c r="K455" s="134">
        <v>9</v>
      </c>
      <c r="L455" s="108"/>
      <c r="M455" s="81">
        <v>17967</v>
      </c>
      <c r="N455" s="135">
        <v>16769</v>
      </c>
      <c r="O455" s="136">
        <v>16499</v>
      </c>
      <c r="P455" s="135">
        <v>20377</v>
      </c>
      <c r="Q455" s="136">
        <v>20886</v>
      </c>
      <c r="R455" s="135">
        <v>21335</v>
      </c>
      <c r="S455" s="136">
        <v>22043</v>
      </c>
      <c r="T455" s="135">
        <v>19979</v>
      </c>
      <c r="U455" s="136">
        <v>19008</v>
      </c>
      <c r="V455" s="135">
        <v>23090</v>
      </c>
      <c r="W455" s="136">
        <v>23372</v>
      </c>
      <c r="X455" s="135">
        <v>23846</v>
      </c>
      <c r="Y455" s="136">
        <v>24353</v>
      </c>
      <c r="Z455" s="135">
        <v>20562</v>
      </c>
      <c r="AA455" s="136">
        <v>24707</v>
      </c>
      <c r="AB455" s="135">
        <v>24830</v>
      </c>
      <c r="AC455" s="136">
        <v>25072</v>
      </c>
      <c r="AD455" s="135">
        <v>25799</v>
      </c>
      <c r="AE455" s="137">
        <v>23281</v>
      </c>
      <c r="AF455" s="138">
        <v>21847</v>
      </c>
    </row>
    <row r="456" spans="2:32">
      <c r="B456" s="114">
        <v>418</v>
      </c>
      <c r="C456" s="115">
        <v>418</v>
      </c>
      <c r="D456" s="116">
        <v>18</v>
      </c>
      <c r="E456" s="117">
        <v>1</v>
      </c>
      <c r="F456" s="118">
        <v>18</v>
      </c>
      <c r="G456" s="119" t="s">
        <v>485</v>
      </c>
      <c r="H456" s="120">
        <v>1</v>
      </c>
      <c r="I456" s="115">
        <v>18</v>
      </c>
      <c r="J456" s="116" t="s">
        <v>485</v>
      </c>
      <c r="K456" s="121">
        <v>10</v>
      </c>
      <c r="L456" s="108"/>
      <c r="M456" s="122">
        <v>17894</v>
      </c>
      <c r="N456" s="123">
        <v>17066</v>
      </c>
      <c r="O456" s="124">
        <v>16834</v>
      </c>
      <c r="P456" s="123">
        <v>20300</v>
      </c>
      <c r="Q456" s="124">
        <v>20893</v>
      </c>
      <c r="R456" s="123">
        <v>21274</v>
      </c>
      <c r="S456" s="124">
        <v>21932</v>
      </c>
      <c r="T456" s="123">
        <v>20265</v>
      </c>
      <c r="U456" s="124">
        <v>19364</v>
      </c>
      <c r="V456" s="123">
        <v>23217</v>
      </c>
      <c r="W456" s="124">
        <v>23229</v>
      </c>
      <c r="X456" s="123">
        <v>23844</v>
      </c>
      <c r="Y456" s="124">
        <v>24300</v>
      </c>
      <c r="Z456" s="123">
        <v>21037</v>
      </c>
      <c r="AA456" s="124">
        <v>24782</v>
      </c>
      <c r="AB456" s="123">
        <v>25125</v>
      </c>
      <c r="AC456" s="124">
        <v>25059</v>
      </c>
      <c r="AD456" s="123">
        <v>25777</v>
      </c>
      <c r="AE456" s="125">
        <v>23660</v>
      </c>
      <c r="AF456" s="126">
        <v>22366</v>
      </c>
    </row>
    <row r="457" spans="2:32">
      <c r="B457" s="127">
        <v>419</v>
      </c>
      <c r="C457" s="128">
        <v>419</v>
      </c>
      <c r="D457" s="129">
        <v>18</v>
      </c>
      <c r="E457" s="130">
        <v>1</v>
      </c>
      <c r="F457" s="131">
        <v>18</v>
      </c>
      <c r="G457" s="132" t="s">
        <v>485</v>
      </c>
      <c r="H457" s="133">
        <v>1</v>
      </c>
      <c r="I457" s="128">
        <v>18</v>
      </c>
      <c r="J457" s="129" t="s">
        <v>485</v>
      </c>
      <c r="K457" s="134">
        <v>11</v>
      </c>
      <c r="L457" s="108"/>
      <c r="M457" s="81">
        <v>17515</v>
      </c>
      <c r="N457" s="135">
        <v>17008</v>
      </c>
      <c r="O457" s="136">
        <v>16695</v>
      </c>
      <c r="P457" s="135">
        <v>19958</v>
      </c>
      <c r="Q457" s="136">
        <v>20779</v>
      </c>
      <c r="R457" s="135">
        <v>20737</v>
      </c>
      <c r="S457" s="136">
        <v>21480</v>
      </c>
      <c r="T457" s="135">
        <v>19987</v>
      </c>
      <c r="U457" s="136">
        <v>19033</v>
      </c>
      <c r="V457" s="135">
        <v>23070</v>
      </c>
      <c r="W457" s="136">
        <v>22781</v>
      </c>
      <c r="X457" s="135">
        <v>23244</v>
      </c>
      <c r="Y457" s="136">
        <v>23827</v>
      </c>
      <c r="Z457" s="135">
        <v>21231</v>
      </c>
      <c r="AA457" s="136">
        <v>24813</v>
      </c>
      <c r="AB457" s="135">
        <v>25573</v>
      </c>
      <c r="AC457" s="136">
        <v>25174</v>
      </c>
      <c r="AD457" s="135">
        <v>25341</v>
      </c>
      <c r="AE457" s="137">
        <v>23432</v>
      </c>
      <c r="AF457" s="138">
        <v>22596</v>
      </c>
    </row>
    <row r="458" spans="2:32">
      <c r="B458" s="114">
        <v>420</v>
      </c>
      <c r="C458" s="115">
        <v>420</v>
      </c>
      <c r="D458" s="116">
        <v>18</v>
      </c>
      <c r="E458" s="117">
        <v>1</v>
      </c>
      <c r="F458" s="118">
        <v>18</v>
      </c>
      <c r="G458" s="119" t="s">
        <v>485</v>
      </c>
      <c r="H458" s="120">
        <v>1</v>
      </c>
      <c r="I458" s="115">
        <v>18</v>
      </c>
      <c r="J458" s="116" t="s">
        <v>485</v>
      </c>
      <c r="K458" s="121">
        <v>12</v>
      </c>
      <c r="L458" s="108"/>
      <c r="M458" s="122">
        <v>17282</v>
      </c>
      <c r="N458" s="123">
        <v>16933</v>
      </c>
      <c r="O458" s="124">
        <v>16579</v>
      </c>
      <c r="P458" s="123">
        <v>19650</v>
      </c>
      <c r="Q458" s="124">
        <v>20477</v>
      </c>
      <c r="R458" s="123">
        <v>20236</v>
      </c>
      <c r="S458" s="124">
        <v>21048</v>
      </c>
      <c r="T458" s="123">
        <v>19611</v>
      </c>
      <c r="U458" s="124">
        <v>18620</v>
      </c>
      <c r="V458" s="123">
        <v>22545</v>
      </c>
      <c r="W458" s="124">
        <v>22309</v>
      </c>
      <c r="X458" s="123">
        <v>22589</v>
      </c>
      <c r="Y458" s="124">
        <v>23285</v>
      </c>
      <c r="Z458" s="123">
        <v>21207</v>
      </c>
      <c r="AA458" s="124">
        <v>24634</v>
      </c>
      <c r="AB458" s="123">
        <v>25474</v>
      </c>
      <c r="AC458" s="124">
        <v>25134</v>
      </c>
      <c r="AD458" s="123">
        <v>24812</v>
      </c>
      <c r="AE458" s="125">
        <v>23012</v>
      </c>
      <c r="AF458" s="126">
        <v>22575</v>
      </c>
    </row>
    <row r="459" spans="2:32">
      <c r="B459" s="127">
        <v>421</v>
      </c>
      <c r="C459" s="128">
        <v>421</v>
      </c>
      <c r="D459" s="129">
        <v>18</v>
      </c>
      <c r="E459" s="130">
        <v>1</v>
      </c>
      <c r="F459" s="131">
        <v>18</v>
      </c>
      <c r="G459" s="132" t="s">
        <v>485</v>
      </c>
      <c r="H459" s="133">
        <v>1</v>
      </c>
      <c r="I459" s="128">
        <v>18</v>
      </c>
      <c r="J459" s="129" t="s">
        <v>485</v>
      </c>
      <c r="K459" s="134">
        <v>13</v>
      </c>
      <c r="L459" s="108"/>
      <c r="M459" s="81">
        <v>17147</v>
      </c>
      <c r="N459" s="135">
        <v>16847</v>
      </c>
      <c r="O459" s="136">
        <v>16529</v>
      </c>
      <c r="P459" s="135">
        <v>19420</v>
      </c>
      <c r="Q459" s="136">
        <v>20301</v>
      </c>
      <c r="R459" s="135">
        <v>19989</v>
      </c>
      <c r="S459" s="136">
        <v>20775</v>
      </c>
      <c r="T459" s="135">
        <v>19419</v>
      </c>
      <c r="U459" s="136">
        <v>18456</v>
      </c>
      <c r="V459" s="135">
        <v>22270</v>
      </c>
      <c r="W459" s="136">
        <v>21983</v>
      </c>
      <c r="X459" s="135">
        <v>22266</v>
      </c>
      <c r="Y459" s="136">
        <v>22945</v>
      </c>
      <c r="Z459" s="135">
        <v>21211</v>
      </c>
      <c r="AA459" s="136">
        <v>24440</v>
      </c>
      <c r="AB459" s="135">
        <v>25367</v>
      </c>
      <c r="AC459" s="136">
        <v>24986</v>
      </c>
      <c r="AD459" s="135">
        <v>24463</v>
      </c>
      <c r="AE459" s="137">
        <v>22768</v>
      </c>
      <c r="AF459" s="138">
        <v>22570</v>
      </c>
    </row>
    <row r="460" spans="2:32">
      <c r="B460" s="114">
        <v>422</v>
      </c>
      <c r="C460" s="115">
        <v>422</v>
      </c>
      <c r="D460" s="116">
        <v>18</v>
      </c>
      <c r="E460" s="117">
        <v>1</v>
      </c>
      <c r="F460" s="118">
        <v>18</v>
      </c>
      <c r="G460" s="119" t="s">
        <v>485</v>
      </c>
      <c r="H460" s="120">
        <v>1</v>
      </c>
      <c r="I460" s="115">
        <v>18</v>
      </c>
      <c r="J460" s="116" t="s">
        <v>485</v>
      </c>
      <c r="K460" s="121">
        <v>14</v>
      </c>
      <c r="L460" s="108"/>
      <c r="M460" s="122">
        <v>16979</v>
      </c>
      <c r="N460" s="123">
        <v>16577</v>
      </c>
      <c r="O460" s="124">
        <v>16268</v>
      </c>
      <c r="P460" s="123">
        <v>19193</v>
      </c>
      <c r="Q460" s="124">
        <v>20092</v>
      </c>
      <c r="R460" s="123">
        <v>19763</v>
      </c>
      <c r="S460" s="124">
        <v>20545</v>
      </c>
      <c r="T460" s="123">
        <v>19045</v>
      </c>
      <c r="U460" s="124">
        <v>18120</v>
      </c>
      <c r="V460" s="123">
        <v>21930</v>
      </c>
      <c r="W460" s="124">
        <v>21823</v>
      </c>
      <c r="X460" s="123">
        <v>21957</v>
      </c>
      <c r="Y460" s="124">
        <v>22635</v>
      </c>
      <c r="Z460" s="123">
        <v>21092</v>
      </c>
      <c r="AA460" s="124">
        <v>24325</v>
      </c>
      <c r="AB460" s="123">
        <v>25208</v>
      </c>
      <c r="AC460" s="124">
        <v>25045</v>
      </c>
      <c r="AD460" s="123">
        <v>24121</v>
      </c>
      <c r="AE460" s="125">
        <v>22295</v>
      </c>
      <c r="AF460" s="126">
        <v>22423</v>
      </c>
    </row>
    <row r="461" spans="2:32">
      <c r="B461" s="127">
        <v>423</v>
      </c>
      <c r="C461" s="128">
        <v>423</v>
      </c>
      <c r="D461" s="129">
        <v>18</v>
      </c>
      <c r="E461" s="130">
        <v>1</v>
      </c>
      <c r="F461" s="131">
        <v>18</v>
      </c>
      <c r="G461" s="132" t="s">
        <v>485</v>
      </c>
      <c r="H461" s="133">
        <v>1</v>
      </c>
      <c r="I461" s="128">
        <v>18</v>
      </c>
      <c r="J461" s="129" t="s">
        <v>485</v>
      </c>
      <c r="K461" s="134">
        <v>15</v>
      </c>
      <c r="L461" s="108"/>
      <c r="M461" s="81">
        <v>17144</v>
      </c>
      <c r="N461" s="135">
        <v>16578</v>
      </c>
      <c r="O461" s="136">
        <v>16462</v>
      </c>
      <c r="P461" s="135">
        <v>19308</v>
      </c>
      <c r="Q461" s="136">
        <v>20050</v>
      </c>
      <c r="R461" s="135">
        <v>19913</v>
      </c>
      <c r="S461" s="136">
        <v>20497</v>
      </c>
      <c r="T461" s="135">
        <v>19030</v>
      </c>
      <c r="U461" s="136">
        <v>18317</v>
      </c>
      <c r="V461" s="135">
        <v>21818</v>
      </c>
      <c r="W461" s="136">
        <v>21815</v>
      </c>
      <c r="X461" s="135">
        <v>22067</v>
      </c>
      <c r="Y461" s="136">
        <v>22535</v>
      </c>
      <c r="Z461" s="135">
        <v>20960</v>
      </c>
      <c r="AA461" s="136">
        <v>24057</v>
      </c>
      <c r="AB461" s="135">
        <v>24727</v>
      </c>
      <c r="AC461" s="136">
        <v>24702</v>
      </c>
      <c r="AD461" s="135">
        <v>23985</v>
      </c>
      <c r="AE461" s="137">
        <v>22203</v>
      </c>
      <c r="AF461" s="138">
        <v>22274</v>
      </c>
    </row>
    <row r="462" spans="2:32">
      <c r="B462" s="114">
        <v>424</v>
      </c>
      <c r="C462" s="115">
        <v>424</v>
      </c>
      <c r="D462" s="116">
        <v>18</v>
      </c>
      <c r="E462" s="117">
        <v>1</v>
      </c>
      <c r="F462" s="118">
        <v>18</v>
      </c>
      <c r="G462" s="119" t="s">
        <v>485</v>
      </c>
      <c r="H462" s="120">
        <v>1</v>
      </c>
      <c r="I462" s="115">
        <v>18</v>
      </c>
      <c r="J462" s="116" t="s">
        <v>485</v>
      </c>
      <c r="K462" s="121">
        <v>16</v>
      </c>
      <c r="L462" s="108"/>
      <c r="M462" s="122">
        <v>17702</v>
      </c>
      <c r="N462" s="123">
        <v>16929</v>
      </c>
      <c r="O462" s="124">
        <v>17071</v>
      </c>
      <c r="P462" s="123">
        <v>19855</v>
      </c>
      <c r="Q462" s="124">
        <v>20448</v>
      </c>
      <c r="R462" s="123">
        <v>20502</v>
      </c>
      <c r="S462" s="124">
        <v>20710</v>
      </c>
      <c r="T462" s="123">
        <v>19449</v>
      </c>
      <c r="U462" s="124">
        <v>18990</v>
      </c>
      <c r="V462" s="123">
        <v>22289</v>
      </c>
      <c r="W462" s="124">
        <v>22161</v>
      </c>
      <c r="X462" s="123">
        <v>22603</v>
      </c>
      <c r="Y462" s="124">
        <v>22666</v>
      </c>
      <c r="Z462" s="123">
        <v>20985</v>
      </c>
      <c r="AA462" s="124">
        <v>23974</v>
      </c>
      <c r="AB462" s="123">
        <v>24551</v>
      </c>
      <c r="AC462" s="124">
        <v>24370</v>
      </c>
      <c r="AD462" s="123">
        <v>24040</v>
      </c>
      <c r="AE462" s="125">
        <v>22477</v>
      </c>
      <c r="AF462" s="126">
        <v>22272</v>
      </c>
    </row>
    <row r="463" spans="2:32">
      <c r="B463" s="127">
        <v>425</v>
      </c>
      <c r="C463" s="128">
        <v>425</v>
      </c>
      <c r="D463" s="129">
        <v>18</v>
      </c>
      <c r="E463" s="130">
        <v>1</v>
      </c>
      <c r="F463" s="131">
        <v>18</v>
      </c>
      <c r="G463" s="132" t="s">
        <v>485</v>
      </c>
      <c r="H463" s="133">
        <v>1</v>
      </c>
      <c r="I463" s="128">
        <v>18</v>
      </c>
      <c r="J463" s="129" t="s">
        <v>485</v>
      </c>
      <c r="K463" s="134">
        <v>17</v>
      </c>
      <c r="L463" s="108"/>
      <c r="M463" s="81">
        <v>18644</v>
      </c>
      <c r="N463" s="135">
        <v>17691</v>
      </c>
      <c r="O463" s="136">
        <v>18140</v>
      </c>
      <c r="P463" s="135">
        <v>20929</v>
      </c>
      <c r="Q463" s="136">
        <v>21127</v>
      </c>
      <c r="R463" s="135">
        <v>21499</v>
      </c>
      <c r="S463" s="136">
        <v>21411</v>
      </c>
      <c r="T463" s="135">
        <v>20160</v>
      </c>
      <c r="U463" s="136">
        <v>20102</v>
      </c>
      <c r="V463" s="135">
        <v>23038</v>
      </c>
      <c r="W463" s="136">
        <v>22900</v>
      </c>
      <c r="X463" s="135">
        <v>23646</v>
      </c>
      <c r="Y463" s="136">
        <v>23410</v>
      </c>
      <c r="Z463" s="135">
        <v>21624</v>
      </c>
      <c r="AA463" s="136">
        <v>24705</v>
      </c>
      <c r="AB463" s="135">
        <v>24887</v>
      </c>
      <c r="AC463" s="136">
        <v>24793</v>
      </c>
      <c r="AD463" s="135">
        <v>24791</v>
      </c>
      <c r="AE463" s="137">
        <v>23324</v>
      </c>
      <c r="AF463" s="138">
        <v>22934</v>
      </c>
    </row>
    <row r="464" spans="2:32">
      <c r="B464" s="114">
        <v>426</v>
      </c>
      <c r="C464" s="115">
        <v>426</v>
      </c>
      <c r="D464" s="116">
        <v>18</v>
      </c>
      <c r="E464" s="117">
        <v>1</v>
      </c>
      <c r="F464" s="118">
        <v>18</v>
      </c>
      <c r="G464" s="119" t="s">
        <v>485</v>
      </c>
      <c r="H464" s="120">
        <v>1</v>
      </c>
      <c r="I464" s="115">
        <v>18</v>
      </c>
      <c r="J464" s="116" t="s">
        <v>485</v>
      </c>
      <c r="K464" s="121">
        <v>18</v>
      </c>
      <c r="L464" s="108"/>
      <c r="M464" s="122">
        <v>19421</v>
      </c>
      <c r="N464" s="123">
        <v>18563</v>
      </c>
      <c r="O464" s="124">
        <v>19256</v>
      </c>
      <c r="P464" s="123">
        <v>21859</v>
      </c>
      <c r="Q464" s="124">
        <v>21777</v>
      </c>
      <c r="R464" s="123">
        <v>22429</v>
      </c>
      <c r="S464" s="124">
        <v>22173</v>
      </c>
      <c r="T464" s="123">
        <v>21041</v>
      </c>
      <c r="U464" s="124">
        <v>21214</v>
      </c>
      <c r="V464" s="123">
        <v>23472</v>
      </c>
      <c r="W464" s="124">
        <v>23849</v>
      </c>
      <c r="X464" s="123">
        <v>24749</v>
      </c>
      <c r="Y464" s="124">
        <v>24495</v>
      </c>
      <c r="Z464" s="123">
        <v>22851</v>
      </c>
      <c r="AA464" s="124">
        <v>25848</v>
      </c>
      <c r="AB464" s="123">
        <v>25496</v>
      </c>
      <c r="AC464" s="124">
        <v>25765</v>
      </c>
      <c r="AD464" s="123">
        <v>25998</v>
      </c>
      <c r="AE464" s="125">
        <v>24469</v>
      </c>
      <c r="AF464" s="126">
        <v>24230</v>
      </c>
    </row>
    <row r="465" spans="2:32">
      <c r="B465" s="127">
        <v>427</v>
      </c>
      <c r="C465" s="128">
        <v>427</v>
      </c>
      <c r="D465" s="129">
        <v>18</v>
      </c>
      <c r="E465" s="130">
        <v>1</v>
      </c>
      <c r="F465" s="131">
        <v>18</v>
      </c>
      <c r="G465" s="132" t="s">
        <v>485</v>
      </c>
      <c r="H465" s="133">
        <v>1</v>
      </c>
      <c r="I465" s="128">
        <v>18</v>
      </c>
      <c r="J465" s="129" t="s">
        <v>485</v>
      </c>
      <c r="K465" s="134">
        <v>19</v>
      </c>
      <c r="L465" s="108"/>
      <c r="M465" s="81">
        <v>19225</v>
      </c>
      <c r="N465" s="135">
        <v>18297</v>
      </c>
      <c r="O465" s="136">
        <v>19151</v>
      </c>
      <c r="P465" s="135">
        <v>21828</v>
      </c>
      <c r="Q465" s="136">
        <v>21791</v>
      </c>
      <c r="R465" s="135">
        <v>22303</v>
      </c>
      <c r="S465" s="136">
        <v>22097</v>
      </c>
      <c r="T465" s="135">
        <v>20977</v>
      </c>
      <c r="U465" s="136">
        <v>21154</v>
      </c>
      <c r="V465" s="135">
        <v>23654</v>
      </c>
      <c r="W465" s="136">
        <v>24268</v>
      </c>
      <c r="X465" s="135">
        <v>24910</v>
      </c>
      <c r="Y465" s="136">
        <v>24834</v>
      </c>
      <c r="Z465" s="135">
        <v>23183</v>
      </c>
      <c r="AA465" s="136">
        <v>26197</v>
      </c>
      <c r="AB465" s="135">
        <v>26082</v>
      </c>
      <c r="AC465" s="136">
        <v>26551</v>
      </c>
      <c r="AD465" s="135">
        <v>26569</v>
      </c>
      <c r="AE465" s="137">
        <v>24992</v>
      </c>
      <c r="AF465" s="138">
        <v>24678</v>
      </c>
    </row>
    <row r="466" spans="2:32">
      <c r="B466" s="114">
        <v>428</v>
      </c>
      <c r="C466" s="115">
        <v>428</v>
      </c>
      <c r="D466" s="116">
        <v>18</v>
      </c>
      <c r="E466" s="117">
        <v>1</v>
      </c>
      <c r="F466" s="118">
        <v>18</v>
      </c>
      <c r="G466" s="119" t="s">
        <v>485</v>
      </c>
      <c r="H466" s="120">
        <v>1</v>
      </c>
      <c r="I466" s="115">
        <v>18</v>
      </c>
      <c r="J466" s="116" t="s">
        <v>485</v>
      </c>
      <c r="K466" s="121">
        <v>20</v>
      </c>
      <c r="L466" s="108"/>
      <c r="M466" s="122">
        <v>18910</v>
      </c>
      <c r="N466" s="123">
        <v>17907</v>
      </c>
      <c r="O466" s="124">
        <v>18749</v>
      </c>
      <c r="P466" s="123">
        <v>21568</v>
      </c>
      <c r="Q466" s="124">
        <v>21653</v>
      </c>
      <c r="R466" s="123">
        <v>21972</v>
      </c>
      <c r="S466" s="124">
        <v>21878</v>
      </c>
      <c r="T466" s="123">
        <v>20746</v>
      </c>
      <c r="U466" s="124">
        <v>21006</v>
      </c>
      <c r="V466" s="123">
        <v>23834</v>
      </c>
      <c r="W466" s="124">
        <v>24769</v>
      </c>
      <c r="X466" s="123">
        <v>25098</v>
      </c>
      <c r="Y466" s="124">
        <v>25038</v>
      </c>
      <c r="Z466" s="123">
        <v>23363</v>
      </c>
      <c r="AA466" s="124">
        <v>26423</v>
      </c>
      <c r="AB466" s="123">
        <v>26617</v>
      </c>
      <c r="AC466" s="124">
        <v>27455</v>
      </c>
      <c r="AD466" s="123">
        <v>27028</v>
      </c>
      <c r="AE466" s="125">
        <v>25437</v>
      </c>
      <c r="AF466" s="126">
        <v>24997</v>
      </c>
    </row>
    <row r="467" spans="2:32">
      <c r="B467" s="127">
        <v>429</v>
      </c>
      <c r="C467" s="128">
        <v>429</v>
      </c>
      <c r="D467" s="129">
        <v>18</v>
      </c>
      <c r="E467" s="130">
        <v>1</v>
      </c>
      <c r="F467" s="131">
        <v>18</v>
      </c>
      <c r="G467" s="132" t="s">
        <v>485</v>
      </c>
      <c r="H467" s="133">
        <v>1</v>
      </c>
      <c r="I467" s="128">
        <v>18</v>
      </c>
      <c r="J467" s="129" t="s">
        <v>485</v>
      </c>
      <c r="K467" s="134">
        <v>21</v>
      </c>
      <c r="L467" s="108"/>
      <c r="M467" s="81">
        <v>18618</v>
      </c>
      <c r="N467" s="135">
        <v>17632</v>
      </c>
      <c r="O467" s="136">
        <v>18506</v>
      </c>
      <c r="P467" s="135">
        <v>21252</v>
      </c>
      <c r="Q467" s="136">
        <v>21420</v>
      </c>
      <c r="R467" s="135">
        <v>21751</v>
      </c>
      <c r="S467" s="136">
        <v>21767</v>
      </c>
      <c r="T467" s="135">
        <v>20711</v>
      </c>
      <c r="U467" s="136">
        <v>21020</v>
      </c>
      <c r="V467" s="135">
        <v>23979</v>
      </c>
      <c r="W467" s="136">
        <v>25104</v>
      </c>
      <c r="X467" s="135">
        <v>25407</v>
      </c>
      <c r="Y467" s="136">
        <v>25517</v>
      </c>
      <c r="Z467" s="135">
        <v>23766</v>
      </c>
      <c r="AA467" s="136">
        <v>26750</v>
      </c>
      <c r="AB467" s="135">
        <v>27269</v>
      </c>
      <c r="AC467" s="136">
        <v>28286</v>
      </c>
      <c r="AD467" s="135">
        <v>27822</v>
      </c>
      <c r="AE467" s="137">
        <v>26220</v>
      </c>
      <c r="AF467" s="138">
        <v>25606</v>
      </c>
    </row>
    <row r="468" spans="2:32">
      <c r="B468" s="114">
        <v>430</v>
      </c>
      <c r="C468" s="115">
        <v>430</v>
      </c>
      <c r="D468" s="116">
        <v>18</v>
      </c>
      <c r="E468" s="117">
        <v>1</v>
      </c>
      <c r="F468" s="118">
        <v>18</v>
      </c>
      <c r="G468" s="119" t="s">
        <v>485</v>
      </c>
      <c r="H468" s="120">
        <v>1</v>
      </c>
      <c r="I468" s="115">
        <v>18</v>
      </c>
      <c r="J468" s="116" t="s">
        <v>485</v>
      </c>
      <c r="K468" s="121">
        <v>22</v>
      </c>
      <c r="L468" s="108"/>
      <c r="M468" s="122">
        <v>17913</v>
      </c>
      <c r="N468" s="123">
        <v>17150</v>
      </c>
      <c r="O468" s="124">
        <v>17981</v>
      </c>
      <c r="P468" s="123">
        <v>20473</v>
      </c>
      <c r="Q468" s="124">
        <v>20787</v>
      </c>
      <c r="R468" s="123">
        <v>21160</v>
      </c>
      <c r="S468" s="124">
        <v>21211</v>
      </c>
      <c r="T468" s="123">
        <v>20406</v>
      </c>
      <c r="U468" s="124">
        <v>20684</v>
      </c>
      <c r="V468" s="123">
        <v>23639</v>
      </c>
      <c r="W468" s="124">
        <v>24836</v>
      </c>
      <c r="X468" s="123">
        <v>25164</v>
      </c>
      <c r="Y468" s="124">
        <v>25320</v>
      </c>
      <c r="Z468" s="123">
        <v>23643</v>
      </c>
      <c r="AA468" s="124">
        <v>26346</v>
      </c>
      <c r="AB468" s="123">
        <v>27217</v>
      </c>
      <c r="AC468" s="124">
        <v>28320</v>
      </c>
      <c r="AD468" s="123">
        <v>27819</v>
      </c>
      <c r="AE468" s="125">
        <v>26410</v>
      </c>
      <c r="AF468" s="126">
        <v>25608</v>
      </c>
    </row>
    <row r="469" spans="2:32">
      <c r="B469" s="127">
        <v>431</v>
      </c>
      <c r="C469" s="128">
        <v>431</v>
      </c>
      <c r="D469" s="129">
        <v>18</v>
      </c>
      <c r="E469" s="130">
        <v>1</v>
      </c>
      <c r="F469" s="131">
        <v>18</v>
      </c>
      <c r="G469" s="132" t="s">
        <v>485</v>
      </c>
      <c r="H469" s="133">
        <v>1</v>
      </c>
      <c r="I469" s="128">
        <v>18</v>
      </c>
      <c r="J469" s="129" t="s">
        <v>485</v>
      </c>
      <c r="K469" s="134">
        <v>23</v>
      </c>
      <c r="L469" s="108"/>
      <c r="M469" s="81">
        <v>17020</v>
      </c>
      <c r="N469" s="135">
        <v>16607</v>
      </c>
      <c r="O469" s="136">
        <v>17333</v>
      </c>
      <c r="P469" s="135">
        <v>19534</v>
      </c>
      <c r="Q469" s="136">
        <v>19873</v>
      </c>
      <c r="R469" s="135">
        <v>20402</v>
      </c>
      <c r="S469" s="136">
        <v>20510</v>
      </c>
      <c r="T469" s="135">
        <v>20024</v>
      </c>
      <c r="U469" s="136">
        <v>20216</v>
      </c>
      <c r="V469" s="135">
        <v>22948</v>
      </c>
      <c r="W469" s="136">
        <v>24033</v>
      </c>
      <c r="X469" s="135">
        <v>24663</v>
      </c>
      <c r="Y469" s="136">
        <v>24856</v>
      </c>
      <c r="Z469" s="135">
        <v>23304</v>
      </c>
      <c r="AA469" s="136">
        <v>25706</v>
      </c>
      <c r="AB469" s="135">
        <v>26697</v>
      </c>
      <c r="AC469" s="136">
        <v>27681</v>
      </c>
      <c r="AD469" s="135">
        <v>27461</v>
      </c>
      <c r="AE469" s="137">
        <v>26351</v>
      </c>
      <c r="AF469" s="138">
        <v>25332</v>
      </c>
    </row>
    <row r="470" spans="2:32">
      <c r="B470" s="114">
        <v>432</v>
      </c>
      <c r="C470" s="115">
        <v>432</v>
      </c>
      <c r="D470" s="116">
        <v>18</v>
      </c>
      <c r="E470" s="117">
        <v>1</v>
      </c>
      <c r="F470" s="118">
        <v>18</v>
      </c>
      <c r="G470" s="119" t="s">
        <v>485</v>
      </c>
      <c r="H470" s="120">
        <v>1</v>
      </c>
      <c r="I470" s="115">
        <v>18</v>
      </c>
      <c r="J470" s="116" t="s">
        <v>485</v>
      </c>
      <c r="K470" s="121">
        <v>24</v>
      </c>
      <c r="L470" s="108"/>
      <c r="M470" s="122">
        <v>15987</v>
      </c>
      <c r="N470" s="123">
        <v>15897</v>
      </c>
      <c r="O470" s="124">
        <v>16599</v>
      </c>
      <c r="P470" s="123">
        <v>18516</v>
      </c>
      <c r="Q470" s="124">
        <v>18953</v>
      </c>
      <c r="R470" s="123">
        <v>19586</v>
      </c>
      <c r="S470" s="124">
        <v>19708</v>
      </c>
      <c r="T470" s="123">
        <v>19622</v>
      </c>
      <c r="U470" s="124">
        <v>19764</v>
      </c>
      <c r="V470" s="123">
        <v>22250</v>
      </c>
      <c r="W470" s="124">
        <v>23186</v>
      </c>
      <c r="X470" s="123">
        <v>24077</v>
      </c>
      <c r="Y470" s="124">
        <v>24277</v>
      </c>
      <c r="Z470" s="123">
        <v>22921</v>
      </c>
      <c r="AA470" s="124">
        <v>25000</v>
      </c>
      <c r="AB470" s="123">
        <v>26086</v>
      </c>
      <c r="AC470" s="124">
        <v>26905</v>
      </c>
      <c r="AD470" s="123">
        <v>26942</v>
      </c>
      <c r="AE470" s="125">
        <v>26170</v>
      </c>
      <c r="AF470" s="126">
        <v>24992</v>
      </c>
    </row>
    <row r="471" spans="2:32">
      <c r="B471" s="127">
        <v>433</v>
      </c>
      <c r="C471" s="128">
        <v>433</v>
      </c>
      <c r="D471" s="129">
        <v>19</v>
      </c>
      <c r="E471" s="130">
        <v>1</v>
      </c>
      <c r="F471" s="131">
        <v>19</v>
      </c>
      <c r="G471" s="132" t="s">
        <v>485</v>
      </c>
      <c r="H471" s="133">
        <v>1</v>
      </c>
      <c r="I471" s="128">
        <v>19</v>
      </c>
      <c r="J471" s="129" t="s">
        <v>485</v>
      </c>
      <c r="K471" s="134">
        <v>1</v>
      </c>
      <c r="L471" s="108"/>
      <c r="M471" s="81">
        <v>15242</v>
      </c>
      <c r="N471" s="135">
        <v>15141</v>
      </c>
      <c r="O471" s="136">
        <v>16328</v>
      </c>
      <c r="P471" s="135">
        <v>17900</v>
      </c>
      <c r="Q471" s="136">
        <v>18258</v>
      </c>
      <c r="R471" s="135">
        <v>18818</v>
      </c>
      <c r="S471" s="136">
        <v>18857</v>
      </c>
      <c r="T471" s="135">
        <v>18398</v>
      </c>
      <c r="U471" s="136">
        <v>19544</v>
      </c>
      <c r="V471" s="135">
        <v>21741</v>
      </c>
      <c r="W471" s="136">
        <v>22597</v>
      </c>
      <c r="X471" s="135">
        <v>23424</v>
      </c>
      <c r="Y471" s="136">
        <v>23243</v>
      </c>
      <c r="Z471" s="135">
        <v>22625</v>
      </c>
      <c r="AA471" s="136">
        <v>25100</v>
      </c>
      <c r="AB471" s="135">
        <v>25676</v>
      </c>
      <c r="AC471" s="136">
        <v>26399</v>
      </c>
      <c r="AD471" s="135">
        <v>25794</v>
      </c>
      <c r="AE471" s="137">
        <v>23937</v>
      </c>
      <c r="AF471" s="138">
        <v>24650</v>
      </c>
    </row>
    <row r="472" spans="2:32">
      <c r="B472" s="114">
        <v>434</v>
      </c>
      <c r="C472" s="115">
        <v>434</v>
      </c>
      <c r="D472" s="116">
        <v>19</v>
      </c>
      <c r="E472" s="117">
        <v>1</v>
      </c>
      <c r="F472" s="118">
        <v>19</v>
      </c>
      <c r="G472" s="119" t="s">
        <v>485</v>
      </c>
      <c r="H472" s="120">
        <v>1</v>
      </c>
      <c r="I472" s="115">
        <v>19</v>
      </c>
      <c r="J472" s="116" t="s">
        <v>485</v>
      </c>
      <c r="K472" s="121">
        <v>2</v>
      </c>
      <c r="L472" s="108"/>
      <c r="M472" s="122">
        <v>14845</v>
      </c>
      <c r="N472" s="123">
        <v>14689</v>
      </c>
      <c r="O472" s="124">
        <v>16031</v>
      </c>
      <c r="P472" s="123">
        <v>17515</v>
      </c>
      <c r="Q472" s="124">
        <v>17855</v>
      </c>
      <c r="R472" s="123">
        <v>18433</v>
      </c>
      <c r="S472" s="124">
        <v>18453</v>
      </c>
      <c r="T472" s="123">
        <v>18007</v>
      </c>
      <c r="U472" s="124">
        <v>19314</v>
      </c>
      <c r="V472" s="123">
        <v>21346</v>
      </c>
      <c r="W472" s="124">
        <v>22181</v>
      </c>
      <c r="X472" s="123">
        <v>22964</v>
      </c>
      <c r="Y472" s="124">
        <v>22760</v>
      </c>
      <c r="Z472" s="123">
        <v>22356</v>
      </c>
      <c r="AA472" s="124">
        <v>24631</v>
      </c>
      <c r="AB472" s="123">
        <v>25176</v>
      </c>
      <c r="AC472" s="124">
        <v>25888</v>
      </c>
      <c r="AD472" s="123">
        <v>25237</v>
      </c>
      <c r="AE472" s="125">
        <v>23436</v>
      </c>
      <c r="AF472" s="126">
        <v>24342</v>
      </c>
    </row>
    <row r="473" spans="2:32">
      <c r="B473" s="127">
        <v>435</v>
      </c>
      <c r="C473" s="128">
        <v>435</v>
      </c>
      <c r="D473" s="129">
        <v>19</v>
      </c>
      <c r="E473" s="130">
        <v>1</v>
      </c>
      <c r="F473" s="131">
        <v>19</v>
      </c>
      <c r="G473" s="132" t="s">
        <v>485</v>
      </c>
      <c r="H473" s="133">
        <v>1</v>
      </c>
      <c r="I473" s="128">
        <v>19</v>
      </c>
      <c r="J473" s="129" t="s">
        <v>485</v>
      </c>
      <c r="K473" s="134">
        <v>3</v>
      </c>
      <c r="L473" s="108"/>
      <c r="M473" s="81">
        <v>14640</v>
      </c>
      <c r="N473" s="135">
        <v>14453</v>
      </c>
      <c r="O473" s="136">
        <v>15995</v>
      </c>
      <c r="P473" s="135">
        <v>17384</v>
      </c>
      <c r="Q473" s="136">
        <v>17735</v>
      </c>
      <c r="R473" s="135">
        <v>18363</v>
      </c>
      <c r="S473" s="136">
        <v>18373</v>
      </c>
      <c r="T473" s="135">
        <v>17959</v>
      </c>
      <c r="U473" s="136">
        <v>19477</v>
      </c>
      <c r="V473" s="135">
        <v>21289</v>
      </c>
      <c r="W473" s="136">
        <v>22109</v>
      </c>
      <c r="X473" s="135">
        <v>22883</v>
      </c>
      <c r="Y473" s="136">
        <v>22622</v>
      </c>
      <c r="Z473" s="135">
        <v>22423</v>
      </c>
      <c r="AA473" s="136">
        <v>24473</v>
      </c>
      <c r="AB473" s="135">
        <v>24937</v>
      </c>
      <c r="AC473" s="136">
        <v>25652</v>
      </c>
      <c r="AD473" s="135">
        <v>25014</v>
      </c>
      <c r="AE473" s="137">
        <v>23235</v>
      </c>
      <c r="AF473" s="138">
        <v>24366</v>
      </c>
    </row>
    <row r="474" spans="2:32">
      <c r="B474" s="114">
        <v>436</v>
      </c>
      <c r="C474" s="115">
        <v>436</v>
      </c>
      <c r="D474" s="116">
        <v>19</v>
      </c>
      <c r="E474" s="117">
        <v>1</v>
      </c>
      <c r="F474" s="118">
        <v>19</v>
      </c>
      <c r="G474" s="119" t="s">
        <v>485</v>
      </c>
      <c r="H474" s="120">
        <v>1</v>
      </c>
      <c r="I474" s="115">
        <v>19</v>
      </c>
      <c r="J474" s="116" t="s">
        <v>485</v>
      </c>
      <c r="K474" s="121">
        <v>4</v>
      </c>
      <c r="L474" s="108"/>
      <c r="M474" s="122">
        <v>14576</v>
      </c>
      <c r="N474" s="123">
        <v>14312</v>
      </c>
      <c r="O474" s="124">
        <v>16037</v>
      </c>
      <c r="P474" s="123">
        <v>17304</v>
      </c>
      <c r="Q474" s="124">
        <v>17605</v>
      </c>
      <c r="R474" s="123">
        <v>18257</v>
      </c>
      <c r="S474" s="124">
        <v>18112</v>
      </c>
      <c r="T474" s="123">
        <v>17743</v>
      </c>
      <c r="U474" s="124">
        <v>19429</v>
      </c>
      <c r="V474" s="123">
        <v>20949</v>
      </c>
      <c r="W474" s="124">
        <v>21697</v>
      </c>
      <c r="X474" s="123">
        <v>22430</v>
      </c>
      <c r="Y474" s="124">
        <v>21988</v>
      </c>
      <c r="Z474" s="123">
        <v>22109</v>
      </c>
      <c r="AA474" s="124">
        <v>23895</v>
      </c>
      <c r="AB474" s="123">
        <v>24224</v>
      </c>
      <c r="AC474" s="124">
        <v>24894</v>
      </c>
      <c r="AD474" s="123">
        <v>24162</v>
      </c>
      <c r="AE474" s="125">
        <v>22568</v>
      </c>
      <c r="AF474" s="126">
        <v>23923</v>
      </c>
    </row>
    <row r="475" spans="2:32">
      <c r="B475" s="127">
        <v>437</v>
      </c>
      <c r="C475" s="128">
        <v>437</v>
      </c>
      <c r="D475" s="129">
        <v>19</v>
      </c>
      <c r="E475" s="130">
        <v>1</v>
      </c>
      <c r="F475" s="131">
        <v>19</v>
      </c>
      <c r="G475" s="132" t="s">
        <v>485</v>
      </c>
      <c r="H475" s="133">
        <v>1</v>
      </c>
      <c r="I475" s="128">
        <v>19</v>
      </c>
      <c r="J475" s="129" t="s">
        <v>485</v>
      </c>
      <c r="K475" s="134">
        <v>5</v>
      </c>
      <c r="L475" s="108"/>
      <c r="M475" s="81">
        <v>14748</v>
      </c>
      <c r="N475" s="135">
        <v>14178</v>
      </c>
      <c r="O475" s="136">
        <v>16148</v>
      </c>
      <c r="P475" s="135">
        <v>17434</v>
      </c>
      <c r="Q475" s="136">
        <v>17648</v>
      </c>
      <c r="R475" s="135">
        <v>18279</v>
      </c>
      <c r="S475" s="136">
        <v>17936</v>
      </c>
      <c r="T475" s="135">
        <v>17464</v>
      </c>
      <c r="U475" s="136">
        <v>19360</v>
      </c>
      <c r="V475" s="135">
        <v>20734</v>
      </c>
      <c r="W475" s="136">
        <v>21367</v>
      </c>
      <c r="X475" s="135">
        <v>22005</v>
      </c>
      <c r="Y475" s="136">
        <v>21303</v>
      </c>
      <c r="Z475" s="135">
        <v>21738</v>
      </c>
      <c r="AA475" s="136">
        <v>23332</v>
      </c>
      <c r="AB475" s="135">
        <v>23539</v>
      </c>
      <c r="AC475" s="136">
        <v>24213</v>
      </c>
      <c r="AD475" s="135">
        <v>23223</v>
      </c>
      <c r="AE475" s="137">
        <v>21794</v>
      </c>
      <c r="AF475" s="138">
        <v>23383</v>
      </c>
    </row>
    <row r="476" spans="2:32">
      <c r="B476" s="114">
        <v>438</v>
      </c>
      <c r="C476" s="115">
        <v>438</v>
      </c>
      <c r="D476" s="116">
        <v>19</v>
      </c>
      <c r="E476" s="117">
        <v>1</v>
      </c>
      <c r="F476" s="118">
        <v>19</v>
      </c>
      <c r="G476" s="119" t="s">
        <v>485</v>
      </c>
      <c r="H476" s="120">
        <v>1</v>
      </c>
      <c r="I476" s="115">
        <v>19</v>
      </c>
      <c r="J476" s="116" t="s">
        <v>485</v>
      </c>
      <c r="K476" s="121">
        <v>6</v>
      </c>
      <c r="L476" s="108"/>
      <c r="M476" s="122">
        <v>15325</v>
      </c>
      <c r="N476" s="123">
        <v>14066</v>
      </c>
      <c r="O476" s="124">
        <v>16731</v>
      </c>
      <c r="P476" s="123">
        <v>17996</v>
      </c>
      <c r="Q476" s="124">
        <v>18118</v>
      </c>
      <c r="R476" s="123">
        <v>18719</v>
      </c>
      <c r="S476" s="124">
        <v>17895</v>
      </c>
      <c r="T476" s="123">
        <v>17131</v>
      </c>
      <c r="U476" s="124">
        <v>19647</v>
      </c>
      <c r="V476" s="123">
        <v>20913</v>
      </c>
      <c r="W476" s="124">
        <v>21333</v>
      </c>
      <c r="X476" s="123">
        <v>21879</v>
      </c>
      <c r="Y476" s="124">
        <v>20709</v>
      </c>
      <c r="Z476" s="123">
        <v>21691</v>
      </c>
      <c r="AA476" s="124">
        <v>23122</v>
      </c>
      <c r="AB476" s="123">
        <v>23272</v>
      </c>
      <c r="AC476" s="124">
        <v>23810</v>
      </c>
      <c r="AD476" s="123">
        <v>22358</v>
      </c>
      <c r="AE476" s="125">
        <v>20915</v>
      </c>
      <c r="AF476" s="126">
        <v>23175</v>
      </c>
    </row>
    <row r="477" spans="2:32">
      <c r="B477" s="127">
        <v>439</v>
      </c>
      <c r="C477" s="128">
        <v>439</v>
      </c>
      <c r="D477" s="129">
        <v>19</v>
      </c>
      <c r="E477" s="130">
        <v>1</v>
      </c>
      <c r="F477" s="131">
        <v>19</v>
      </c>
      <c r="G477" s="132" t="s">
        <v>485</v>
      </c>
      <c r="H477" s="133">
        <v>1</v>
      </c>
      <c r="I477" s="128">
        <v>19</v>
      </c>
      <c r="J477" s="129" t="s">
        <v>485</v>
      </c>
      <c r="K477" s="134">
        <v>7</v>
      </c>
      <c r="L477" s="108"/>
      <c r="M477" s="81">
        <v>16416</v>
      </c>
      <c r="N477" s="135">
        <v>14280</v>
      </c>
      <c r="O477" s="136">
        <v>18113</v>
      </c>
      <c r="P477" s="135">
        <v>19027</v>
      </c>
      <c r="Q477" s="136">
        <v>19388</v>
      </c>
      <c r="R477" s="135">
        <v>19750</v>
      </c>
      <c r="S477" s="136">
        <v>18204</v>
      </c>
      <c r="T477" s="135">
        <v>17248</v>
      </c>
      <c r="U477" s="136">
        <v>20797</v>
      </c>
      <c r="V477" s="135">
        <v>21835</v>
      </c>
      <c r="W477" s="136">
        <v>22155</v>
      </c>
      <c r="X477" s="135">
        <v>22467</v>
      </c>
      <c r="Y477" s="136">
        <v>20649</v>
      </c>
      <c r="Z477" s="135">
        <v>22661</v>
      </c>
      <c r="AA477" s="136">
        <v>23489</v>
      </c>
      <c r="AB477" s="135">
        <v>23919</v>
      </c>
      <c r="AC477" s="136">
        <v>24312</v>
      </c>
      <c r="AD477" s="135">
        <v>22120</v>
      </c>
      <c r="AE477" s="137">
        <v>20578</v>
      </c>
      <c r="AF477" s="138">
        <v>24049</v>
      </c>
    </row>
    <row r="478" spans="2:32">
      <c r="B478" s="114">
        <v>440</v>
      </c>
      <c r="C478" s="115">
        <v>440</v>
      </c>
      <c r="D478" s="116">
        <v>19</v>
      </c>
      <c r="E478" s="117">
        <v>1</v>
      </c>
      <c r="F478" s="118">
        <v>19</v>
      </c>
      <c r="G478" s="119" t="s">
        <v>485</v>
      </c>
      <c r="H478" s="120">
        <v>1</v>
      </c>
      <c r="I478" s="115">
        <v>19</v>
      </c>
      <c r="J478" s="116" t="s">
        <v>485</v>
      </c>
      <c r="K478" s="121">
        <v>8</v>
      </c>
      <c r="L478" s="108"/>
      <c r="M478" s="122">
        <v>17734</v>
      </c>
      <c r="N478" s="123">
        <v>15151</v>
      </c>
      <c r="O478" s="124">
        <v>19618</v>
      </c>
      <c r="P478" s="123">
        <v>20262</v>
      </c>
      <c r="Q478" s="124">
        <v>20852</v>
      </c>
      <c r="R478" s="123">
        <v>21139</v>
      </c>
      <c r="S478" s="124">
        <v>19000</v>
      </c>
      <c r="T478" s="123">
        <v>18098</v>
      </c>
      <c r="U478" s="124">
        <v>22339</v>
      </c>
      <c r="V478" s="123">
        <v>23098</v>
      </c>
      <c r="W478" s="124">
        <v>23570</v>
      </c>
      <c r="X478" s="123">
        <v>23737</v>
      </c>
      <c r="Y478" s="124">
        <v>21247</v>
      </c>
      <c r="Z478" s="123">
        <v>24141</v>
      </c>
      <c r="AA478" s="124">
        <v>24377</v>
      </c>
      <c r="AB478" s="123">
        <v>24996</v>
      </c>
      <c r="AC478" s="124">
        <v>25565</v>
      </c>
      <c r="AD478" s="123">
        <v>22641</v>
      </c>
      <c r="AE478" s="125">
        <v>21218</v>
      </c>
      <c r="AF478" s="126">
        <v>25512</v>
      </c>
    </row>
    <row r="479" spans="2:32">
      <c r="B479" s="127">
        <v>441</v>
      </c>
      <c r="C479" s="128">
        <v>441</v>
      </c>
      <c r="D479" s="129">
        <v>19</v>
      </c>
      <c r="E479" s="130">
        <v>1</v>
      </c>
      <c r="F479" s="131">
        <v>19</v>
      </c>
      <c r="G479" s="132" t="s">
        <v>485</v>
      </c>
      <c r="H479" s="133">
        <v>1</v>
      </c>
      <c r="I479" s="128">
        <v>19</v>
      </c>
      <c r="J479" s="129" t="s">
        <v>485</v>
      </c>
      <c r="K479" s="134">
        <v>9</v>
      </c>
      <c r="L479" s="108"/>
      <c r="M479" s="81">
        <v>18084</v>
      </c>
      <c r="N479" s="135">
        <v>15866</v>
      </c>
      <c r="O479" s="136">
        <v>20023</v>
      </c>
      <c r="P479" s="135">
        <v>20586</v>
      </c>
      <c r="Q479" s="136">
        <v>20981</v>
      </c>
      <c r="R479" s="135">
        <v>21522</v>
      </c>
      <c r="S479" s="136">
        <v>19682</v>
      </c>
      <c r="T479" s="135">
        <v>18788</v>
      </c>
      <c r="U479" s="136">
        <v>22816</v>
      </c>
      <c r="V479" s="135">
        <v>23165</v>
      </c>
      <c r="W479" s="136">
        <v>23836</v>
      </c>
      <c r="X479" s="135">
        <v>24096</v>
      </c>
      <c r="Y479" s="136">
        <v>21828</v>
      </c>
      <c r="Z479" s="135">
        <v>24474</v>
      </c>
      <c r="AA479" s="136">
        <v>24656</v>
      </c>
      <c r="AB479" s="135">
        <v>24909</v>
      </c>
      <c r="AC479" s="136">
        <v>25754</v>
      </c>
      <c r="AD479" s="135">
        <v>23187</v>
      </c>
      <c r="AE479" s="137">
        <v>21765</v>
      </c>
      <c r="AF479" s="138">
        <v>25825</v>
      </c>
    </row>
    <row r="480" spans="2:32">
      <c r="B480" s="114">
        <v>442</v>
      </c>
      <c r="C480" s="115">
        <v>442</v>
      </c>
      <c r="D480" s="116">
        <v>19</v>
      </c>
      <c r="E480" s="117">
        <v>1</v>
      </c>
      <c r="F480" s="118">
        <v>19</v>
      </c>
      <c r="G480" s="119" t="s">
        <v>485</v>
      </c>
      <c r="H480" s="120">
        <v>1</v>
      </c>
      <c r="I480" s="115">
        <v>19</v>
      </c>
      <c r="J480" s="116" t="s">
        <v>485</v>
      </c>
      <c r="K480" s="121">
        <v>10</v>
      </c>
      <c r="L480" s="108"/>
      <c r="M480" s="122">
        <v>17940</v>
      </c>
      <c r="N480" s="123">
        <v>16104</v>
      </c>
      <c r="O480" s="124">
        <v>19853</v>
      </c>
      <c r="P480" s="123">
        <v>20464</v>
      </c>
      <c r="Q480" s="124">
        <v>20673</v>
      </c>
      <c r="R480" s="123">
        <v>21311</v>
      </c>
      <c r="S480" s="124">
        <v>19855</v>
      </c>
      <c r="T480" s="123">
        <v>19035</v>
      </c>
      <c r="U480" s="124">
        <v>22659</v>
      </c>
      <c r="V480" s="123">
        <v>22908</v>
      </c>
      <c r="W480" s="124">
        <v>23721</v>
      </c>
      <c r="X480" s="123">
        <v>23926</v>
      </c>
      <c r="Y480" s="124">
        <v>22051</v>
      </c>
      <c r="Z480" s="123">
        <v>24437</v>
      </c>
      <c r="AA480" s="124">
        <v>24835</v>
      </c>
      <c r="AB480" s="123">
        <v>24785</v>
      </c>
      <c r="AC480" s="124">
        <v>25804</v>
      </c>
      <c r="AD480" s="123">
        <v>23455</v>
      </c>
      <c r="AE480" s="125">
        <v>22174</v>
      </c>
      <c r="AF480" s="126">
        <v>25833</v>
      </c>
    </row>
    <row r="481" spans="2:32">
      <c r="B481" s="127">
        <v>443</v>
      </c>
      <c r="C481" s="128">
        <v>443</v>
      </c>
      <c r="D481" s="129">
        <v>19</v>
      </c>
      <c r="E481" s="130">
        <v>1</v>
      </c>
      <c r="F481" s="131">
        <v>19</v>
      </c>
      <c r="G481" s="132" t="s">
        <v>485</v>
      </c>
      <c r="H481" s="133">
        <v>1</v>
      </c>
      <c r="I481" s="128">
        <v>19</v>
      </c>
      <c r="J481" s="129" t="s">
        <v>485</v>
      </c>
      <c r="K481" s="134">
        <v>11</v>
      </c>
      <c r="L481" s="108"/>
      <c r="M481" s="81">
        <v>17677</v>
      </c>
      <c r="N481" s="135">
        <v>15980</v>
      </c>
      <c r="O481" s="136">
        <v>19520</v>
      </c>
      <c r="P481" s="135">
        <v>20328</v>
      </c>
      <c r="Q481" s="136">
        <v>20277</v>
      </c>
      <c r="R481" s="135">
        <v>20862</v>
      </c>
      <c r="S481" s="136">
        <v>19560</v>
      </c>
      <c r="T481" s="135">
        <v>18698</v>
      </c>
      <c r="U481" s="136">
        <v>22126</v>
      </c>
      <c r="V481" s="135">
        <v>22413</v>
      </c>
      <c r="W481" s="136">
        <v>23271</v>
      </c>
      <c r="X481" s="135">
        <v>23405</v>
      </c>
      <c r="Y481" s="136">
        <v>21730</v>
      </c>
      <c r="Z481" s="135">
        <v>24423</v>
      </c>
      <c r="AA481" s="136">
        <v>25236</v>
      </c>
      <c r="AB481" s="135">
        <v>24856</v>
      </c>
      <c r="AC481" s="136">
        <v>25929</v>
      </c>
      <c r="AD481" s="135">
        <v>23183</v>
      </c>
      <c r="AE481" s="137">
        <v>22366</v>
      </c>
      <c r="AF481" s="138">
        <v>25858</v>
      </c>
    </row>
    <row r="482" spans="2:32">
      <c r="B482" s="114">
        <v>444</v>
      </c>
      <c r="C482" s="115">
        <v>444</v>
      </c>
      <c r="D482" s="116">
        <v>19</v>
      </c>
      <c r="E482" s="117">
        <v>1</v>
      </c>
      <c r="F482" s="118">
        <v>19</v>
      </c>
      <c r="G482" s="119" t="s">
        <v>485</v>
      </c>
      <c r="H482" s="120">
        <v>1</v>
      </c>
      <c r="I482" s="115">
        <v>19</v>
      </c>
      <c r="J482" s="116" t="s">
        <v>485</v>
      </c>
      <c r="K482" s="121">
        <v>12</v>
      </c>
      <c r="L482" s="108"/>
      <c r="M482" s="122">
        <v>17575</v>
      </c>
      <c r="N482" s="123">
        <v>15928</v>
      </c>
      <c r="O482" s="124">
        <v>19283</v>
      </c>
      <c r="P482" s="123">
        <v>20102</v>
      </c>
      <c r="Q482" s="124">
        <v>20017</v>
      </c>
      <c r="R482" s="123">
        <v>20501</v>
      </c>
      <c r="S482" s="124">
        <v>19234</v>
      </c>
      <c r="T482" s="123">
        <v>18340</v>
      </c>
      <c r="U482" s="124">
        <v>21585</v>
      </c>
      <c r="V482" s="123">
        <v>21953</v>
      </c>
      <c r="W482" s="124">
        <v>22792</v>
      </c>
      <c r="X482" s="123">
        <v>22877</v>
      </c>
      <c r="Y482" s="124">
        <v>21303</v>
      </c>
      <c r="Z482" s="123">
        <v>24248</v>
      </c>
      <c r="AA482" s="124">
        <v>25138</v>
      </c>
      <c r="AB482" s="123">
        <v>24826</v>
      </c>
      <c r="AC482" s="124">
        <v>25877</v>
      </c>
      <c r="AD482" s="123">
        <v>22771</v>
      </c>
      <c r="AE482" s="125">
        <v>22355</v>
      </c>
      <c r="AF482" s="126">
        <v>25681</v>
      </c>
    </row>
    <row r="483" spans="2:32">
      <c r="B483" s="127">
        <v>445</v>
      </c>
      <c r="C483" s="128">
        <v>445</v>
      </c>
      <c r="D483" s="129">
        <v>19</v>
      </c>
      <c r="E483" s="130">
        <v>1</v>
      </c>
      <c r="F483" s="131">
        <v>19</v>
      </c>
      <c r="G483" s="132" t="s">
        <v>485</v>
      </c>
      <c r="H483" s="133">
        <v>1</v>
      </c>
      <c r="I483" s="128">
        <v>19</v>
      </c>
      <c r="J483" s="129" t="s">
        <v>485</v>
      </c>
      <c r="K483" s="134">
        <v>13</v>
      </c>
      <c r="L483" s="108"/>
      <c r="M483" s="81">
        <v>17413</v>
      </c>
      <c r="N483" s="135">
        <v>15873</v>
      </c>
      <c r="O483" s="136">
        <v>19066</v>
      </c>
      <c r="P483" s="135">
        <v>19942</v>
      </c>
      <c r="Q483" s="136">
        <v>19762</v>
      </c>
      <c r="R483" s="135">
        <v>20233</v>
      </c>
      <c r="S483" s="136">
        <v>19051</v>
      </c>
      <c r="T483" s="135">
        <v>18183</v>
      </c>
      <c r="U483" s="136">
        <v>21231</v>
      </c>
      <c r="V483" s="135">
        <v>21617</v>
      </c>
      <c r="W483" s="136">
        <v>22456</v>
      </c>
      <c r="X483" s="135">
        <v>22532</v>
      </c>
      <c r="Y483" s="136">
        <v>21064</v>
      </c>
      <c r="Z483" s="135">
        <v>24050</v>
      </c>
      <c r="AA483" s="136">
        <v>25031</v>
      </c>
      <c r="AB483" s="135">
        <v>24676</v>
      </c>
      <c r="AC483" s="136">
        <v>25692</v>
      </c>
      <c r="AD483" s="135">
        <v>22519</v>
      </c>
      <c r="AE483" s="137">
        <v>22342</v>
      </c>
      <c r="AF483" s="138">
        <v>25465</v>
      </c>
    </row>
    <row r="484" spans="2:32">
      <c r="B484" s="114">
        <v>446</v>
      </c>
      <c r="C484" s="115">
        <v>446</v>
      </c>
      <c r="D484" s="116">
        <v>19</v>
      </c>
      <c r="E484" s="117">
        <v>1</v>
      </c>
      <c r="F484" s="118">
        <v>19</v>
      </c>
      <c r="G484" s="119" t="s">
        <v>485</v>
      </c>
      <c r="H484" s="120">
        <v>1</v>
      </c>
      <c r="I484" s="115">
        <v>19</v>
      </c>
      <c r="J484" s="116" t="s">
        <v>485</v>
      </c>
      <c r="K484" s="121">
        <v>14</v>
      </c>
      <c r="L484" s="108"/>
      <c r="M484" s="122">
        <v>17400</v>
      </c>
      <c r="N484" s="123">
        <v>15771</v>
      </c>
      <c r="O484" s="124">
        <v>19000</v>
      </c>
      <c r="P484" s="123">
        <v>19907</v>
      </c>
      <c r="Q484" s="124">
        <v>19811</v>
      </c>
      <c r="R484" s="123">
        <v>20154</v>
      </c>
      <c r="S484" s="124">
        <v>18830</v>
      </c>
      <c r="T484" s="123">
        <v>17995</v>
      </c>
      <c r="U484" s="124">
        <v>21061</v>
      </c>
      <c r="V484" s="123">
        <v>21606</v>
      </c>
      <c r="W484" s="124">
        <v>22316</v>
      </c>
      <c r="X484" s="123">
        <v>22373</v>
      </c>
      <c r="Y484" s="124">
        <v>20770</v>
      </c>
      <c r="Z484" s="123">
        <v>24088</v>
      </c>
      <c r="AA484" s="124">
        <v>25022</v>
      </c>
      <c r="AB484" s="123">
        <v>24880</v>
      </c>
      <c r="AC484" s="124">
        <v>25754</v>
      </c>
      <c r="AD484" s="123">
        <v>22190</v>
      </c>
      <c r="AE484" s="125">
        <v>22332</v>
      </c>
      <c r="AF484" s="126">
        <v>25469</v>
      </c>
    </row>
    <row r="485" spans="2:32">
      <c r="B485" s="127">
        <v>447</v>
      </c>
      <c r="C485" s="128">
        <v>447</v>
      </c>
      <c r="D485" s="129">
        <v>19</v>
      </c>
      <c r="E485" s="130">
        <v>1</v>
      </c>
      <c r="F485" s="131">
        <v>19</v>
      </c>
      <c r="G485" s="132" t="s">
        <v>485</v>
      </c>
      <c r="H485" s="133">
        <v>1</v>
      </c>
      <c r="I485" s="128">
        <v>19</v>
      </c>
      <c r="J485" s="129" t="s">
        <v>485</v>
      </c>
      <c r="K485" s="134">
        <v>15</v>
      </c>
      <c r="L485" s="108"/>
      <c r="M485" s="81">
        <v>17349</v>
      </c>
      <c r="N485" s="135">
        <v>15941</v>
      </c>
      <c r="O485" s="136">
        <v>19098</v>
      </c>
      <c r="P485" s="135">
        <v>19870</v>
      </c>
      <c r="Q485" s="136">
        <v>19796</v>
      </c>
      <c r="R485" s="135">
        <v>20096</v>
      </c>
      <c r="S485" s="136">
        <v>18807</v>
      </c>
      <c r="T485" s="135">
        <v>18182</v>
      </c>
      <c r="U485" s="136">
        <v>21132</v>
      </c>
      <c r="V485" s="135">
        <v>21589</v>
      </c>
      <c r="W485" s="136">
        <v>22305</v>
      </c>
      <c r="X485" s="135">
        <v>22270</v>
      </c>
      <c r="Y485" s="136">
        <v>20702</v>
      </c>
      <c r="Z485" s="135">
        <v>23816</v>
      </c>
      <c r="AA485" s="136">
        <v>24534</v>
      </c>
      <c r="AB485" s="135">
        <v>24526</v>
      </c>
      <c r="AC485" s="136">
        <v>25386</v>
      </c>
      <c r="AD485" s="135">
        <v>22088</v>
      </c>
      <c r="AE485" s="137">
        <v>22175</v>
      </c>
      <c r="AF485" s="138">
        <v>25166</v>
      </c>
    </row>
    <row r="486" spans="2:32">
      <c r="B486" s="114">
        <v>448</v>
      </c>
      <c r="C486" s="115">
        <v>448</v>
      </c>
      <c r="D486" s="116">
        <v>19</v>
      </c>
      <c r="E486" s="117">
        <v>1</v>
      </c>
      <c r="F486" s="118">
        <v>19</v>
      </c>
      <c r="G486" s="119" t="s">
        <v>485</v>
      </c>
      <c r="H486" s="120">
        <v>1</v>
      </c>
      <c r="I486" s="115">
        <v>19</v>
      </c>
      <c r="J486" s="116" t="s">
        <v>485</v>
      </c>
      <c r="K486" s="121">
        <v>16</v>
      </c>
      <c r="L486" s="108"/>
      <c r="M486" s="122">
        <v>17567</v>
      </c>
      <c r="N486" s="123">
        <v>16540</v>
      </c>
      <c r="O486" s="124">
        <v>19633</v>
      </c>
      <c r="P486" s="123">
        <v>20252</v>
      </c>
      <c r="Q486" s="124">
        <v>20146</v>
      </c>
      <c r="R486" s="123">
        <v>20317</v>
      </c>
      <c r="S486" s="124">
        <v>19231</v>
      </c>
      <c r="T486" s="123">
        <v>18856</v>
      </c>
      <c r="U486" s="124">
        <v>21715</v>
      </c>
      <c r="V486" s="123">
        <v>21957</v>
      </c>
      <c r="W486" s="124">
        <v>22604</v>
      </c>
      <c r="X486" s="123">
        <v>22430</v>
      </c>
      <c r="Y486" s="124">
        <v>21058</v>
      </c>
      <c r="Z486" s="123">
        <v>23749</v>
      </c>
      <c r="AA486" s="124">
        <v>24376</v>
      </c>
      <c r="AB486" s="123">
        <v>24208</v>
      </c>
      <c r="AC486" s="124">
        <v>24979</v>
      </c>
      <c r="AD486" s="123">
        <v>22373</v>
      </c>
      <c r="AE486" s="125">
        <v>22180</v>
      </c>
      <c r="AF486" s="126">
        <v>25067</v>
      </c>
    </row>
    <row r="487" spans="2:32">
      <c r="B487" s="127">
        <v>449</v>
      </c>
      <c r="C487" s="128">
        <v>449</v>
      </c>
      <c r="D487" s="129">
        <v>19</v>
      </c>
      <c r="E487" s="130">
        <v>1</v>
      </c>
      <c r="F487" s="131">
        <v>19</v>
      </c>
      <c r="G487" s="132" t="s">
        <v>485</v>
      </c>
      <c r="H487" s="133">
        <v>1</v>
      </c>
      <c r="I487" s="128">
        <v>19</v>
      </c>
      <c r="J487" s="129" t="s">
        <v>485</v>
      </c>
      <c r="K487" s="134">
        <v>17</v>
      </c>
      <c r="L487" s="108"/>
      <c r="M487" s="81">
        <v>18188</v>
      </c>
      <c r="N487" s="135">
        <v>17606</v>
      </c>
      <c r="O487" s="136">
        <v>20708</v>
      </c>
      <c r="P487" s="135">
        <v>20950</v>
      </c>
      <c r="Q487" s="136">
        <v>20950</v>
      </c>
      <c r="R487" s="135">
        <v>21040</v>
      </c>
      <c r="S487" s="136">
        <v>19956</v>
      </c>
      <c r="T487" s="135">
        <v>19974</v>
      </c>
      <c r="U487" s="136">
        <v>22843</v>
      </c>
      <c r="V487" s="135">
        <v>22704</v>
      </c>
      <c r="W487" s="136">
        <v>23344</v>
      </c>
      <c r="X487" s="135">
        <v>23187</v>
      </c>
      <c r="Y487" s="136">
        <v>21912</v>
      </c>
      <c r="Z487" s="135">
        <v>24497</v>
      </c>
      <c r="AA487" s="136">
        <v>24728</v>
      </c>
      <c r="AB487" s="135">
        <v>24645</v>
      </c>
      <c r="AC487" s="136">
        <v>25227</v>
      </c>
      <c r="AD487" s="135">
        <v>23240</v>
      </c>
      <c r="AE487" s="137">
        <v>22857</v>
      </c>
      <c r="AF487" s="138">
        <v>25833</v>
      </c>
    </row>
    <row r="488" spans="2:32">
      <c r="B488" s="114">
        <v>450</v>
      </c>
      <c r="C488" s="115">
        <v>450</v>
      </c>
      <c r="D488" s="116">
        <v>19</v>
      </c>
      <c r="E488" s="117">
        <v>1</v>
      </c>
      <c r="F488" s="118">
        <v>19</v>
      </c>
      <c r="G488" s="119" t="s">
        <v>485</v>
      </c>
      <c r="H488" s="120">
        <v>1</v>
      </c>
      <c r="I488" s="115">
        <v>19</v>
      </c>
      <c r="J488" s="116" t="s">
        <v>485</v>
      </c>
      <c r="K488" s="121">
        <v>18</v>
      </c>
      <c r="L488" s="108"/>
      <c r="M488" s="122">
        <v>18992</v>
      </c>
      <c r="N488" s="123">
        <v>18705</v>
      </c>
      <c r="O488" s="124">
        <v>21597</v>
      </c>
      <c r="P488" s="123">
        <v>21622</v>
      </c>
      <c r="Q488" s="124">
        <v>21936</v>
      </c>
      <c r="R488" s="123">
        <v>21812</v>
      </c>
      <c r="S488" s="124">
        <v>20817</v>
      </c>
      <c r="T488" s="123">
        <v>21053</v>
      </c>
      <c r="U488" s="124">
        <v>23826</v>
      </c>
      <c r="V488" s="123">
        <v>23596</v>
      </c>
      <c r="W488" s="124">
        <v>24416</v>
      </c>
      <c r="X488" s="123">
        <v>24201</v>
      </c>
      <c r="Y488" s="124">
        <v>22940</v>
      </c>
      <c r="Z488" s="123">
        <v>25598</v>
      </c>
      <c r="AA488" s="124">
        <v>25311</v>
      </c>
      <c r="AB488" s="123">
        <v>25581</v>
      </c>
      <c r="AC488" s="124">
        <v>26421</v>
      </c>
      <c r="AD488" s="123">
        <v>24379</v>
      </c>
      <c r="AE488" s="125">
        <v>24146</v>
      </c>
      <c r="AF488" s="126">
        <v>27024</v>
      </c>
    </row>
    <row r="489" spans="2:32">
      <c r="B489" s="127">
        <v>451</v>
      </c>
      <c r="C489" s="128">
        <v>451</v>
      </c>
      <c r="D489" s="129">
        <v>19</v>
      </c>
      <c r="E489" s="130">
        <v>1</v>
      </c>
      <c r="F489" s="131">
        <v>19</v>
      </c>
      <c r="G489" s="132" t="s">
        <v>485</v>
      </c>
      <c r="H489" s="133">
        <v>1</v>
      </c>
      <c r="I489" s="128">
        <v>19</v>
      </c>
      <c r="J489" s="129" t="s">
        <v>485</v>
      </c>
      <c r="K489" s="134">
        <v>19</v>
      </c>
      <c r="L489" s="108"/>
      <c r="M489" s="81">
        <v>18842</v>
      </c>
      <c r="N489" s="135">
        <v>18591</v>
      </c>
      <c r="O489" s="136">
        <v>21575</v>
      </c>
      <c r="P489" s="135">
        <v>21632</v>
      </c>
      <c r="Q489" s="136">
        <v>22038</v>
      </c>
      <c r="R489" s="135">
        <v>21739</v>
      </c>
      <c r="S489" s="136">
        <v>20741</v>
      </c>
      <c r="T489" s="135">
        <v>20967</v>
      </c>
      <c r="U489" s="136">
        <v>23922</v>
      </c>
      <c r="V489" s="135">
        <v>23942</v>
      </c>
      <c r="W489" s="136">
        <v>24654</v>
      </c>
      <c r="X489" s="135">
        <v>24486</v>
      </c>
      <c r="Y489" s="136">
        <v>23261</v>
      </c>
      <c r="Z489" s="135">
        <v>25928</v>
      </c>
      <c r="AA489" s="136">
        <v>25865</v>
      </c>
      <c r="AB489" s="135">
        <v>26336</v>
      </c>
      <c r="AC489" s="136">
        <v>27093</v>
      </c>
      <c r="AD489" s="135">
        <v>24921</v>
      </c>
      <c r="AE489" s="137">
        <v>24609</v>
      </c>
      <c r="AF489" s="138">
        <v>27481</v>
      </c>
    </row>
    <row r="490" spans="2:32">
      <c r="B490" s="114">
        <v>452</v>
      </c>
      <c r="C490" s="115">
        <v>452</v>
      </c>
      <c r="D490" s="116">
        <v>19</v>
      </c>
      <c r="E490" s="117">
        <v>1</v>
      </c>
      <c r="F490" s="118">
        <v>19</v>
      </c>
      <c r="G490" s="119" t="s">
        <v>485</v>
      </c>
      <c r="H490" s="120">
        <v>1</v>
      </c>
      <c r="I490" s="115">
        <v>19</v>
      </c>
      <c r="J490" s="116" t="s">
        <v>485</v>
      </c>
      <c r="K490" s="121">
        <v>20</v>
      </c>
      <c r="L490" s="108"/>
      <c r="M490" s="122">
        <v>18454</v>
      </c>
      <c r="N490" s="123">
        <v>18144</v>
      </c>
      <c r="O490" s="124">
        <v>21277</v>
      </c>
      <c r="P490" s="123">
        <v>21426</v>
      </c>
      <c r="Q490" s="124">
        <v>22075</v>
      </c>
      <c r="R490" s="123">
        <v>21459</v>
      </c>
      <c r="S490" s="124">
        <v>20432</v>
      </c>
      <c r="T490" s="123">
        <v>20731</v>
      </c>
      <c r="U490" s="124">
        <v>23694</v>
      </c>
      <c r="V490" s="123">
        <v>24319</v>
      </c>
      <c r="W490" s="124">
        <v>24867</v>
      </c>
      <c r="X490" s="123">
        <v>24580</v>
      </c>
      <c r="Y490" s="124">
        <v>23430</v>
      </c>
      <c r="Z490" s="123">
        <v>26092</v>
      </c>
      <c r="AA490" s="124">
        <v>26330</v>
      </c>
      <c r="AB490" s="123">
        <v>27190</v>
      </c>
      <c r="AC490" s="124">
        <v>27725</v>
      </c>
      <c r="AD490" s="123">
        <v>25326</v>
      </c>
      <c r="AE490" s="125">
        <v>24898</v>
      </c>
      <c r="AF490" s="126">
        <v>27771</v>
      </c>
    </row>
    <row r="491" spans="2:32">
      <c r="B491" s="127">
        <v>453</v>
      </c>
      <c r="C491" s="128">
        <v>453</v>
      </c>
      <c r="D491" s="129">
        <v>19</v>
      </c>
      <c r="E491" s="130">
        <v>1</v>
      </c>
      <c r="F491" s="131">
        <v>19</v>
      </c>
      <c r="G491" s="132" t="s">
        <v>485</v>
      </c>
      <c r="H491" s="133">
        <v>1</v>
      </c>
      <c r="I491" s="128">
        <v>19</v>
      </c>
      <c r="J491" s="129" t="s">
        <v>485</v>
      </c>
      <c r="K491" s="134">
        <v>21</v>
      </c>
      <c r="L491" s="108"/>
      <c r="M491" s="81">
        <v>18155</v>
      </c>
      <c r="N491" s="135">
        <v>17886</v>
      </c>
      <c r="O491" s="136">
        <v>20920</v>
      </c>
      <c r="P491" s="135">
        <v>21128</v>
      </c>
      <c r="Q491" s="136">
        <v>21877</v>
      </c>
      <c r="R491" s="135">
        <v>21271</v>
      </c>
      <c r="S491" s="136">
        <v>20309</v>
      </c>
      <c r="T491" s="135">
        <v>20657</v>
      </c>
      <c r="U491" s="136">
        <v>23567</v>
      </c>
      <c r="V491" s="135">
        <v>24534</v>
      </c>
      <c r="W491" s="136">
        <v>25012</v>
      </c>
      <c r="X491" s="135">
        <v>24939</v>
      </c>
      <c r="Y491" s="136">
        <v>23874</v>
      </c>
      <c r="Z491" s="135">
        <v>26342</v>
      </c>
      <c r="AA491" s="136">
        <v>26904</v>
      </c>
      <c r="AB491" s="135">
        <v>27943</v>
      </c>
      <c r="AC491" s="136">
        <v>28327</v>
      </c>
      <c r="AD491" s="135">
        <v>26075</v>
      </c>
      <c r="AE491" s="137">
        <v>25479</v>
      </c>
      <c r="AF491" s="138">
        <v>28212</v>
      </c>
    </row>
    <row r="492" spans="2:32">
      <c r="B492" s="114">
        <v>454</v>
      </c>
      <c r="C492" s="115">
        <v>454</v>
      </c>
      <c r="D492" s="116">
        <v>19</v>
      </c>
      <c r="E492" s="117">
        <v>1</v>
      </c>
      <c r="F492" s="118">
        <v>19</v>
      </c>
      <c r="G492" s="119" t="s">
        <v>485</v>
      </c>
      <c r="H492" s="120">
        <v>1</v>
      </c>
      <c r="I492" s="115">
        <v>19</v>
      </c>
      <c r="J492" s="116" t="s">
        <v>485</v>
      </c>
      <c r="K492" s="121">
        <v>22</v>
      </c>
      <c r="L492" s="108"/>
      <c r="M492" s="122">
        <v>17543</v>
      </c>
      <c r="N492" s="123">
        <v>17345</v>
      </c>
      <c r="O492" s="124">
        <v>20141</v>
      </c>
      <c r="P492" s="123">
        <v>20466</v>
      </c>
      <c r="Q492" s="124">
        <v>21242</v>
      </c>
      <c r="R492" s="123">
        <v>20688</v>
      </c>
      <c r="S492" s="124">
        <v>19959</v>
      </c>
      <c r="T492" s="123">
        <v>20281</v>
      </c>
      <c r="U492" s="124">
        <v>22943</v>
      </c>
      <c r="V492" s="123">
        <v>24218</v>
      </c>
      <c r="W492" s="124">
        <v>24626</v>
      </c>
      <c r="X492" s="123">
        <v>24691</v>
      </c>
      <c r="Y492" s="124">
        <v>23871</v>
      </c>
      <c r="Z492" s="123">
        <v>25910</v>
      </c>
      <c r="AA492" s="124">
        <v>26817</v>
      </c>
      <c r="AB492" s="123">
        <v>27949</v>
      </c>
      <c r="AC492" s="124">
        <v>28214</v>
      </c>
      <c r="AD492" s="123">
        <v>26252</v>
      </c>
      <c r="AE492" s="125">
        <v>25485</v>
      </c>
      <c r="AF492" s="126">
        <v>27890</v>
      </c>
    </row>
    <row r="493" spans="2:32">
      <c r="B493" s="127">
        <v>455</v>
      </c>
      <c r="C493" s="128">
        <v>455</v>
      </c>
      <c r="D493" s="129">
        <v>19</v>
      </c>
      <c r="E493" s="130">
        <v>1</v>
      </c>
      <c r="F493" s="131">
        <v>19</v>
      </c>
      <c r="G493" s="132" t="s">
        <v>485</v>
      </c>
      <c r="H493" s="133">
        <v>1</v>
      </c>
      <c r="I493" s="128">
        <v>19</v>
      </c>
      <c r="J493" s="129" t="s">
        <v>485</v>
      </c>
      <c r="K493" s="134">
        <v>23</v>
      </c>
      <c r="L493" s="108"/>
      <c r="M493" s="81">
        <v>16691</v>
      </c>
      <c r="N493" s="135">
        <v>16690</v>
      </c>
      <c r="O493" s="136">
        <v>19188</v>
      </c>
      <c r="P493" s="135">
        <v>19548</v>
      </c>
      <c r="Q493" s="136">
        <v>20227</v>
      </c>
      <c r="R493" s="135">
        <v>19960</v>
      </c>
      <c r="S493" s="136">
        <v>19540</v>
      </c>
      <c r="T493" s="135">
        <v>19788</v>
      </c>
      <c r="U493" s="136">
        <v>22158</v>
      </c>
      <c r="V493" s="135">
        <v>23392</v>
      </c>
      <c r="W493" s="136">
        <v>23970</v>
      </c>
      <c r="X493" s="135">
        <v>24205</v>
      </c>
      <c r="Y493" s="136">
        <v>23707</v>
      </c>
      <c r="Z493" s="135">
        <v>25263</v>
      </c>
      <c r="AA493" s="136">
        <v>26294</v>
      </c>
      <c r="AB493" s="135">
        <v>27311</v>
      </c>
      <c r="AC493" s="136">
        <v>27694</v>
      </c>
      <c r="AD493" s="135">
        <v>26194</v>
      </c>
      <c r="AE493" s="137">
        <v>25224</v>
      </c>
      <c r="AF493" s="138">
        <v>27298</v>
      </c>
    </row>
    <row r="494" spans="2:32">
      <c r="B494" s="114">
        <v>456</v>
      </c>
      <c r="C494" s="115">
        <v>456</v>
      </c>
      <c r="D494" s="116">
        <v>19</v>
      </c>
      <c r="E494" s="117">
        <v>1</v>
      </c>
      <c r="F494" s="118">
        <v>19</v>
      </c>
      <c r="G494" s="119" t="s">
        <v>485</v>
      </c>
      <c r="H494" s="120">
        <v>1</v>
      </c>
      <c r="I494" s="115">
        <v>19</v>
      </c>
      <c r="J494" s="116" t="s">
        <v>485</v>
      </c>
      <c r="K494" s="121">
        <v>24</v>
      </c>
      <c r="L494" s="108"/>
      <c r="M494" s="122">
        <v>15685</v>
      </c>
      <c r="N494" s="123">
        <v>15918</v>
      </c>
      <c r="O494" s="124">
        <v>18112</v>
      </c>
      <c r="P494" s="123">
        <v>18578</v>
      </c>
      <c r="Q494" s="124">
        <v>19116</v>
      </c>
      <c r="R494" s="123">
        <v>19090</v>
      </c>
      <c r="S494" s="124">
        <v>19070</v>
      </c>
      <c r="T494" s="123">
        <v>19268</v>
      </c>
      <c r="U494" s="124">
        <v>21373</v>
      </c>
      <c r="V494" s="123">
        <v>22520</v>
      </c>
      <c r="W494" s="124">
        <v>23235</v>
      </c>
      <c r="X494" s="123">
        <v>23589</v>
      </c>
      <c r="Y494" s="124">
        <v>23427</v>
      </c>
      <c r="Z494" s="123">
        <v>24534</v>
      </c>
      <c r="AA494" s="124">
        <v>25666</v>
      </c>
      <c r="AB494" s="123">
        <v>26508</v>
      </c>
      <c r="AC494" s="124">
        <v>27049</v>
      </c>
      <c r="AD494" s="123">
        <v>25981</v>
      </c>
      <c r="AE494" s="125">
        <v>24873</v>
      </c>
      <c r="AF494" s="126">
        <v>26616</v>
      </c>
    </row>
    <row r="495" spans="2:32">
      <c r="B495" s="127">
        <v>457</v>
      </c>
      <c r="C495" s="128">
        <v>457</v>
      </c>
      <c r="D495" s="129">
        <v>20</v>
      </c>
      <c r="E495" s="130">
        <v>1</v>
      </c>
      <c r="F495" s="131">
        <v>20</v>
      </c>
      <c r="G495" s="132" t="s">
        <v>485</v>
      </c>
      <c r="H495" s="133">
        <v>1</v>
      </c>
      <c r="I495" s="128">
        <v>20</v>
      </c>
      <c r="J495" s="129" t="s">
        <v>485</v>
      </c>
      <c r="K495" s="134">
        <v>1</v>
      </c>
      <c r="L495" s="108"/>
      <c r="M495" s="81">
        <v>14786</v>
      </c>
      <c r="N495" s="135">
        <v>15494</v>
      </c>
      <c r="O495" s="136">
        <v>17314</v>
      </c>
      <c r="P495" s="135">
        <v>17705</v>
      </c>
      <c r="Q495" s="136">
        <v>18191</v>
      </c>
      <c r="R495" s="135">
        <v>18095</v>
      </c>
      <c r="S495" s="136">
        <v>17779</v>
      </c>
      <c r="T495" s="135">
        <v>18888</v>
      </c>
      <c r="U495" s="136">
        <v>20902</v>
      </c>
      <c r="V495" s="135">
        <v>21767</v>
      </c>
      <c r="W495" s="136">
        <v>22609</v>
      </c>
      <c r="X495" s="135">
        <v>22435</v>
      </c>
      <c r="Y495" s="136">
        <v>21462</v>
      </c>
      <c r="Z495" s="135">
        <v>24429</v>
      </c>
      <c r="AA495" s="136">
        <v>25088</v>
      </c>
      <c r="AB495" s="135">
        <v>25846</v>
      </c>
      <c r="AC495" s="136">
        <v>26482</v>
      </c>
      <c r="AD495" s="135">
        <v>23633</v>
      </c>
      <c r="AE495" s="137">
        <v>24385</v>
      </c>
      <c r="AF495" s="138">
        <v>26712</v>
      </c>
    </row>
    <row r="496" spans="2:32">
      <c r="B496" s="114">
        <v>458</v>
      </c>
      <c r="C496" s="115">
        <v>458</v>
      </c>
      <c r="D496" s="116">
        <v>20</v>
      </c>
      <c r="E496" s="117">
        <v>1</v>
      </c>
      <c r="F496" s="118">
        <v>20</v>
      </c>
      <c r="G496" s="119" t="s">
        <v>485</v>
      </c>
      <c r="H496" s="120">
        <v>1</v>
      </c>
      <c r="I496" s="115">
        <v>20</v>
      </c>
      <c r="J496" s="116" t="s">
        <v>485</v>
      </c>
      <c r="K496" s="121">
        <v>2</v>
      </c>
      <c r="L496" s="108"/>
      <c r="M496" s="122">
        <v>14335</v>
      </c>
      <c r="N496" s="123">
        <v>15162</v>
      </c>
      <c r="O496" s="124">
        <v>16890</v>
      </c>
      <c r="P496" s="123">
        <v>17254</v>
      </c>
      <c r="Q496" s="124">
        <v>17752</v>
      </c>
      <c r="R496" s="123">
        <v>17645</v>
      </c>
      <c r="S496" s="124">
        <v>17344</v>
      </c>
      <c r="T496" s="123">
        <v>18614</v>
      </c>
      <c r="U496" s="124">
        <v>20515</v>
      </c>
      <c r="V496" s="123">
        <v>21340</v>
      </c>
      <c r="W496" s="124">
        <v>22134</v>
      </c>
      <c r="X496" s="123">
        <v>21939</v>
      </c>
      <c r="Y496" s="124">
        <v>20993</v>
      </c>
      <c r="Z496" s="123">
        <v>23950</v>
      </c>
      <c r="AA496" s="124">
        <v>24561</v>
      </c>
      <c r="AB496" s="123">
        <v>25312</v>
      </c>
      <c r="AC496" s="124">
        <v>25899</v>
      </c>
      <c r="AD496" s="123">
        <v>23098</v>
      </c>
      <c r="AE496" s="125">
        <v>24038</v>
      </c>
      <c r="AF496" s="126">
        <v>26172</v>
      </c>
    </row>
    <row r="497" spans="2:32">
      <c r="B497" s="127">
        <v>459</v>
      </c>
      <c r="C497" s="128">
        <v>459</v>
      </c>
      <c r="D497" s="129">
        <v>20</v>
      </c>
      <c r="E497" s="130">
        <v>1</v>
      </c>
      <c r="F497" s="131">
        <v>20</v>
      </c>
      <c r="G497" s="132" t="s">
        <v>485</v>
      </c>
      <c r="H497" s="133">
        <v>1</v>
      </c>
      <c r="I497" s="128">
        <v>20</v>
      </c>
      <c r="J497" s="129" t="s">
        <v>485</v>
      </c>
      <c r="K497" s="134">
        <v>3</v>
      </c>
      <c r="L497" s="108"/>
      <c r="M497" s="81">
        <v>14104</v>
      </c>
      <c r="N497" s="135">
        <v>15089</v>
      </c>
      <c r="O497" s="136">
        <v>16739</v>
      </c>
      <c r="P497" s="135">
        <v>17118</v>
      </c>
      <c r="Q497" s="136">
        <v>17650</v>
      </c>
      <c r="R497" s="135">
        <v>17551</v>
      </c>
      <c r="S497" s="136">
        <v>17289</v>
      </c>
      <c r="T497" s="135">
        <v>18768</v>
      </c>
      <c r="U497" s="136">
        <v>20520</v>
      </c>
      <c r="V497" s="135">
        <v>21308</v>
      </c>
      <c r="W497" s="136">
        <v>22030</v>
      </c>
      <c r="X497" s="135">
        <v>21841</v>
      </c>
      <c r="Y497" s="136">
        <v>20880</v>
      </c>
      <c r="Z497" s="135">
        <v>23825</v>
      </c>
      <c r="AA497" s="136">
        <v>24354</v>
      </c>
      <c r="AB497" s="135">
        <v>25098</v>
      </c>
      <c r="AC497" s="136">
        <v>25663</v>
      </c>
      <c r="AD497" s="135">
        <v>22917</v>
      </c>
      <c r="AE497" s="137">
        <v>24071</v>
      </c>
      <c r="AF497" s="138">
        <v>25983</v>
      </c>
    </row>
    <row r="498" spans="2:32">
      <c r="B498" s="114">
        <v>460</v>
      </c>
      <c r="C498" s="115">
        <v>460</v>
      </c>
      <c r="D498" s="116">
        <v>20</v>
      </c>
      <c r="E498" s="117">
        <v>1</v>
      </c>
      <c r="F498" s="118">
        <v>20</v>
      </c>
      <c r="G498" s="119" t="s">
        <v>485</v>
      </c>
      <c r="H498" s="120">
        <v>1</v>
      </c>
      <c r="I498" s="115">
        <v>20</v>
      </c>
      <c r="J498" s="116" t="s">
        <v>485</v>
      </c>
      <c r="K498" s="121">
        <v>4</v>
      </c>
      <c r="L498" s="108"/>
      <c r="M498" s="122">
        <v>13954</v>
      </c>
      <c r="N498" s="123">
        <v>15104</v>
      </c>
      <c r="O498" s="124">
        <v>16657</v>
      </c>
      <c r="P498" s="123">
        <v>16996</v>
      </c>
      <c r="Q498" s="124">
        <v>17523</v>
      </c>
      <c r="R498" s="123">
        <v>17310</v>
      </c>
      <c r="S498" s="124">
        <v>17094</v>
      </c>
      <c r="T498" s="123">
        <v>18747</v>
      </c>
      <c r="U498" s="124">
        <v>20291</v>
      </c>
      <c r="V498" s="123">
        <v>20964</v>
      </c>
      <c r="W498" s="124">
        <v>21594</v>
      </c>
      <c r="X498" s="123">
        <v>21263</v>
      </c>
      <c r="Y498" s="124">
        <v>20386</v>
      </c>
      <c r="Z498" s="123">
        <v>23282</v>
      </c>
      <c r="AA498" s="124">
        <v>23683</v>
      </c>
      <c r="AB498" s="123">
        <v>24378</v>
      </c>
      <c r="AC498" s="124">
        <v>24882</v>
      </c>
      <c r="AD498" s="123">
        <v>22250</v>
      </c>
      <c r="AE498" s="125">
        <v>23624</v>
      </c>
      <c r="AF498" s="126">
        <v>25273</v>
      </c>
    </row>
    <row r="499" spans="2:32">
      <c r="B499" s="127">
        <v>461</v>
      </c>
      <c r="C499" s="128">
        <v>461</v>
      </c>
      <c r="D499" s="129">
        <v>20</v>
      </c>
      <c r="E499" s="130">
        <v>1</v>
      </c>
      <c r="F499" s="131">
        <v>20</v>
      </c>
      <c r="G499" s="132" t="s">
        <v>485</v>
      </c>
      <c r="H499" s="133">
        <v>1</v>
      </c>
      <c r="I499" s="128">
        <v>20</v>
      </c>
      <c r="J499" s="129" t="s">
        <v>485</v>
      </c>
      <c r="K499" s="134">
        <v>5</v>
      </c>
      <c r="L499" s="108"/>
      <c r="M499" s="81">
        <v>13903</v>
      </c>
      <c r="N499" s="135">
        <v>15239</v>
      </c>
      <c r="O499" s="136">
        <v>16816</v>
      </c>
      <c r="P499" s="135">
        <v>17083</v>
      </c>
      <c r="Q499" s="136">
        <v>17583</v>
      </c>
      <c r="R499" s="135">
        <v>17194</v>
      </c>
      <c r="S499" s="136">
        <v>16878</v>
      </c>
      <c r="T499" s="135">
        <v>18749</v>
      </c>
      <c r="U499" s="136">
        <v>20162</v>
      </c>
      <c r="V499" s="135">
        <v>20736</v>
      </c>
      <c r="W499" s="136">
        <v>21153</v>
      </c>
      <c r="X499" s="135">
        <v>20673</v>
      </c>
      <c r="Y499" s="136">
        <v>19851</v>
      </c>
      <c r="Z499" s="135">
        <v>22788</v>
      </c>
      <c r="AA499" s="136">
        <v>23062</v>
      </c>
      <c r="AB499" s="135">
        <v>23753</v>
      </c>
      <c r="AC499" s="136">
        <v>24031</v>
      </c>
      <c r="AD499" s="135">
        <v>21514</v>
      </c>
      <c r="AE499" s="137">
        <v>23106</v>
      </c>
      <c r="AF499" s="138">
        <v>24581</v>
      </c>
    </row>
    <row r="500" spans="2:32">
      <c r="B500" s="114">
        <v>462</v>
      </c>
      <c r="C500" s="115">
        <v>462</v>
      </c>
      <c r="D500" s="116">
        <v>20</v>
      </c>
      <c r="E500" s="117">
        <v>1</v>
      </c>
      <c r="F500" s="118">
        <v>20</v>
      </c>
      <c r="G500" s="119" t="s">
        <v>485</v>
      </c>
      <c r="H500" s="120">
        <v>1</v>
      </c>
      <c r="I500" s="115">
        <v>20</v>
      </c>
      <c r="J500" s="116" t="s">
        <v>485</v>
      </c>
      <c r="K500" s="121">
        <v>6</v>
      </c>
      <c r="L500" s="108"/>
      <c r="M500" s="122">
        <v>14013</v>
      </c>
      <c r="N500" s="123">
        <v>15861</v>
      </c>
      <c r="O500" s="124">
        <v>17421</v>
      </c>
      <c r="P500" s="123">
        <v>17620</v>
      </c>
      <c r="Q500" s="124">
        <v>18011</v>
      </c>
      <c r="R500" s="123">
        <v>17235</v>
      </c>
      <c r="S500" s="124">
        <v>16638</v>
      </c>
      <c r="T500" s="123">
        <v>19140</v>
      </c>
      <c r="U500" s="124">
        <v>20464</v>
      </c>
      <c r="V500" s="123">
        <v>20832</v>
      </c>
      <c r="W500" s="124">
        <v>21021</v>
      </c>
      <c r="X500" s="123">
        <v>20201</v>
      </c>
      <c r="Y500" s="124">
        <v>19224</v>
      </c>
      <c r="Z500" s="123">
        <v>22661</v>
      </c>
      <c r="AA500" s="124">
        <v>22874</v>
      </c>
      <c r="AB500" s="123">
        <v>23417</v>
      </c>
      <c r="AC500" s="124">
        <v>23462</v>
      </c>
      <c r="AD500" s="123">
        <v>20679</v>
      </c>
      <c r="AE500" s="125">
        <v>22931</v>
      </c>
      <c r="AF500" s="126">
        <v>24250</v>
      </c>
    </row>
    <row r="501" spans="2:32">
      <c r="B501" s="127">
        <v>463</v>
      </c>
      <c r="C501" s="128">
        <v>463</v>
      </c>
      <c r="D501" s="129">
        <v>20</v>
      </c>
      <c r="E501" s="130">
        <v>1</v>
      </c>
      <c r="F501" s="131">
        <v>20</v>
      </c>
      <c r="G501" s="132" t="s">
        <v>485</v>
      </c>
      <c r="H501" s="133">
        <v>1</v>
      </c>
      <c r="I501" s="128">
        <v>20</v>
      </c>
      <c r="J501" s="129" t="s">
        <v>485</v>
      </c>
      <c r="K501" s="134">
        <v>7</v>
      </c>
      <c r="L501" s="108"/>
      <c r="M501" s="81">
        <v>14495</v>
      </c>
      <c r="N501" s="135">
        <v>17251</v>
      </c>
      <c r="O501" s="136">
        <v>18503</v>
      </c>
      <c r="P501" s="135">
        <v>18932</v>
      </c>
      <c r="Q501" s="136">
        <v>19113</v>
      </c>
      <c r="R501" s="135">
        <v>17588</v>
      </c>
      <c r="S501" s="136">
        <v>16817</v>
      </c>
      <c r="T501" s="135">
        <v>20360</v>
      </c>
      <c r="U501" s="136">
        <v>21252</v>
      </c>
      <c r="V501" s="135">
        <v>21739</v>
      </c>
      <c r="W501" s="136">
        <v>21684</v>
      </c>
      <c r="X501" s="135">
        <v>20222</v>
      </c>
      <c r="Y501" s="136">
        <v>19034</v>
      </c>
      <c r="Z501" s="135">
        <v>23077</v>
      </c>
      <c r="AA501" s="136">
        <v>23568</v>
      </c>
      <c r="AB501" s="135">
        <v>23951</v>
      </c>
      <c r="AC501" s="136">
        <v>23866</v>
      </c>
      <c r="AD501" s="135">
        <v>20356</v>
      </c>
      <c r="AE501" s="137">
        <v>23809</v>
      </c>
      <c r="AF501" s="138">
        <v>24516</v>
      </c>
    </row>
    <row r="502" spans="2:32">
      <c r="B502" s="114">
        <v>464</v>
      </c>
      <c r="C502" s="115">
        <v>464</v>
      </c>
      <c r="D502" s="116">
        <v>20</v>
      </c>
      <c r="E502" s="117">
        <v>1</v>
      </c>
      <c r="F502" s="118">
        <v>20</v>
      </c>
      <c r="G502" s="119" t="s">
        <v>485</v>
      </c>
      <c r="H502" s="120">
        <v>1</v>
      </c>
      <c r="I502" s="115">
        <v>20</v>
      </c>
      <c r="J502" s="116" t="s">
        <v>485</v>
      </c>
      <c r="K502" s="121">
        <v>8</v>
      </c>
      <c r="L502" s="108"/>
      <c r="M502" s="122">
        <v>15420</v>
      </c>
      <c r="N502" s="123">
        <v>18798</v>
      </c>
      <c r="O502" s="124">
        <v>19786</v>
      </c>
      <c r="P502" s="123">
        <v>20427</v>
      </c>
      <c r="Q502" s="124">
        <v>20648</v>
      </c>
      <c r="R502" s="123">
        <v>18401</v>
      </c>
      <c r="S502" s="124">
        <v>17694</v>
      </c>
      <c r="T502" s="123">
        <v>21941</v>
      </c>
      <c r="U502" s="124">
        <v>22331</v>
      </c>
      <c r="V502" s="123">
        <v>23204</v>
      </c>
      <c r="W502" s="124">
        <v>22902</v>
      </c>
      <c r="X502" s="123">
        <v>20861</v>
      </c>
      <c r="Y502" s="124">
        <v>19735</v>
      </c>
      <c r="Z502" s="123">
        <v>24007</v>
      </c>
      <c r="AA502" s="124">
        <v>24672</v>
      </c>
      <c r="AB502" s="123">
        <v>25214</v>
      </c>
      <c r="AC502" s="124">
        <v>24941</v>
      </c>
      <c r="AD502" s="123">
        <v>21007</v>
      </c>
      <c r="AE502" s="125">
        <v>25278</v>
      </c>
      <c r="AF502" s="126">
        <v>25339</v>
      </c>
    </row>
    <row r="503" spans="2:32">
      <c r="B503" s="127">
        <v>465</v>
      </c>
      <c r="C503" s="128">
        <v>465</v>
      </c>
      <c r="D503" s="129">
        <v>20</v>
      </c>
      <c r="E503" s="130">
        <v>1</v>
      </c>
      <c r="F503" s="131">
        <v>20</v>
      </c>
      <c r="G503" s="132" t="s">
        <v>485</v>
      </c>
      <c r="H503" s="133">
        <v>1</v>
      </c>
      <c r="I503" s="128">
        <v>20</v>
      </c>
      <c r="J503" s="129" t="s">
        <v>485</v>
      </c>
      <c r="K503" s="134">
        <v>9</v>
      </c>
      <c r="L503" s="108"/>
      <c r="M503" s="81">
        <v>16041</v>
      </c>
      <c r="N503" s="135">
        <v>19192</v>
      </c>
      <c r="O503" s="136">
        <v>20103</v>
      </c>
      <c r="P503" s="135">
        <v>20549</v>
      </c>
      <c r="Q503" s="136">
        <v>20991</v>
      </c>
      <c r="R503" s="135">
        <v>19059</v>
      </c>
      <c r="S503" s="136">
        <v>18375</v>
      </c>
      <c r="T503" s="135">
        <v>22421</v>
      </c>
      <c r="U503" s="136">
        <v>22673</v>
      </c>
      <c r="V503" s="135">
        <v>23474</v>
      </c>
      <c r="W503" s="136">
        <v>23299</v>
      </c>
      <c r="X503" s="135">
        <v>21445</v>
      </c>
      <c r="Y503" s="136">
        <v>20310</v>
      </c>
      <c r="Z503" s="135">
        <v>24286</v>
      </c>
      <c r="AA503" s="136">
        <v>24591</v>
      </c>
      <c r="AB503" s="135">
        <v>25395</v>
      </c>
      <c r="AC503" s="136">
        <v>25211</v>
      </c>
      <c r="AD503" s="135">
        <v>21539</v>
      </c>
      <c r="AE503" s="137">
        <v>25577</v>
      </c>
      <c r="AF503" s="138">
        <v>25577</v>
      </c>
    </row>
    <row r="504" spans="2:32">
      <c r="B504" s="114">
        <v>466</v>
      </c>
      <c r="C504" s="115">
        <v>466</v>
      </c>
      <c r="D504" s="116">
        <v>20</v>
      </c>
      <c r="E504" s="117">
        <v>1</v>
      </c>
      <c r="F504" s="118">
        <v>20</v>
      </c>
      <c r="G504" s="119" t="s">
        <v>485</v>
      </c>
      <c r="H504" s="120">
        <v>1</v>
      </c>
      <c r="I504" s="115">
        <v>20</v>
      </c>
      <c r="J504" s="116" t="s">
        <v>485</v>
      </c>
      <c r="K504" s="121">
        <v>10</v>
      </c>
      <c r="L504" s="108"/>
      <c r="M504" s="122">
        <v>16431</v>
      </c>
      <c r="N504" s="123">
        <v>19208</v>
      </c>
      <c r="O504" s="124">
        <v>20154</v>
      </c>
      <c r="P504" s="123">
        <v>20426</v>
      </c>
      <c r="Q504" s="124">
        <v>21008</v>
      </c>
      <c r="R504" s="123">
        <v>19410</v>
      </c>
      <c r="S504" s="124">
        <v>18800</v>
      </c>
      <c r="T504" s="123">
        <v>22449</v>
      </c>
      <c r="U504" s="124">
        <v>22865</v>
      </c>
      <c r="V504" s="123">
        <v>23521</v>
      </c>
      <c r="W504" s="124">
        <v>23320</v>
      </c>
      <c r="X504" s="123">
        <v>21843</v>
      </c>
      <c r="Y504" s="124">
        <v>20858</v>
      </c>
      <c r="Z504" s="123">
        <v>24638</v>
      </c>
      <c r="AA504" s="124">
        <v>24648</v>
      </c>
      <c r="AB504" s="123">
        <v>25622</v>
      </c>
      <c r="AC504" s="124">
        <v>25298</v>
      </c>
      <c r="AD504" s="123">
        <v>22129</v>
      </c>
      <c r="AE504" s="125">
        <v>25773</v>
      </c>
      <c r="AF504" s="126">
        <v>25980</v>
      </c>
    </row>
    <row r="505" spans="2:32">
      <c r="B505" s="127">
        <v>467</v>
      </c>
      <c r="C505" s="128">
        <v>467</v>
      </c>
      <c r="D505" s="129">
        <v>20</v>
      </c>
      <c r="E505" s="130">
        <v>1</v>
      </c>
      <c r="F505" s="131">
        <v>20</v>
      </c>
      <c r="G505" s="132" t="s">
        <v>485</v>
      </c>
      <c r="H505" s="133">
        <v>1</v>
      </c>
      <c r="I505" s="128">
        <v>20</v>
      </c>
      <c r="J505" s="129" t="s">
        <v>485</v>
      </c>
      <c r="K505" s="134">
        <v>11</v>
      </c>
      <c r="L505" s="108"/>
      <c r="M505" s="81">
        <v>16566</v>
      </c>
      <c r="N505" s="135">
        <v>19120</v>
      </c>
      <c r="O505" s="136">
        <v>20253</v>
      </c>
      <c r="P505" s="135">
        <v>20278</v>
      </c>
      <c r="Q505" s="136">
        <v>20893</v>
      </c>
      <c r="R505" s="135">
        <v>19355</v>
      </c>
      <c r="S505" s="136">
        <v>18695</v>
      </c>
      <c r="T505" s="135">
        <v>22157</v>
      </c>
      <c r="U505" s="136">
        <v>22895</v>
      </c>
      <c r="V505" s="135">
        <v>23261</v>
      </c>
      <c r="W505" s="136">
        <v>23016</v>
      </c>
      <c r="X505" s="135">
        <v>21721</v>
      </c>
      <c r="Y505" s="136">
        <v>21217</v>
      </c>
      <c r="Z505" s="135">
        <v>25229</v>
      </c>
      <c r="AA505" s="136">
        <v>24921</v>
      </c>
      <c r="AB505" s="135">
        <v>25951</v>
      </c>
      <c r="AC505" s="136">
        <v>25074</v>
      </c>
      <c r="AD505" s="135">
        <v>22525</v>
      </c>
      <c r="AE505" s="137">
        <v>26000</v>
      </c>
      <c r="AF505" s="138">
        <v>26635</v>
      </c>
    </row>
    <row r="506" spans="2:32">
      <c r="B506" s="114">
        <v>468</v>
      </c>
      <c r="C506" s="115">
        <v>468</v>
      </c>
      <c r="D506" s="116">
        <v>20</v>
      </c>
      <c r="E506" s="117">
        <v>1</v>
      </c>
      <c r="F506" s="118">
        <v>20</v>
      </c>
      <c r="G506" s="119" t="s">
        <v>485</v>
      </c>
      <c r="H506" s="120">
        <v>1</v>
      </c>
      <c r="I506" s="115">
        <v>20</v>
      </c>
      <c r="J506" s="116" t="s">
        <v>485</v>
      </c>
      <c r="K506" s="121">
        <v>12</v>
      </c>
      <c r="L506" s="108"/>
      <c r="M506" s="122">
        <v>16626</v>
      </c>
      <c r="N506" s="123">
        <v>19042</v>
      </c>
      <c r="O506" s="124">
        <v>20196</v>
      </c>
      <c r="P506" s="123">
        <v>20192</v>
      </c>
      <c r="Q506" s="124">
        <v>20736</v>
      </c>
      <c r="R506" s="123">
        <v>19190</v>
      </c>
      <c r="S506" s="124">
        <v>18489</v>
      </c>
      <c r="T506" s="123">
        <v>21773</v>
      </c>
      <c r="U506" s="124">
        <v>22526</v>
      </c>
      <c r="V506" s="123">
        <v>22887</v>
      </c>
      <c r="W506" s="124">
        <v>22587</v>
      </c>
      <c r="X506" s="123">
        <v>21403</v>
      </c>
      <c r="Y506" s="124">
        <v>21313</v>
      </c>
      <c r="Z506" s="123">
        <v>25256</v>
      </c>
      <c r="AA506" s="124">
        <v>25001</v>
      </c>
      <c r="AB506" s="123">
        <v>26017</v>
      </c>
      <c r="AC506" s="124">
        <v>24762</v>
      </c>
      <c r="AD506" s="123">
        <v>22624</v>
      </c>
      <c r="AE506" s="125">
        <v>25937</v>
      </c>
      <c r="AF506" s="126">
        <v>26658</v>
      </c>
    </row>
    <row r="507" spans="2:32">
      <c r="B507" s="127">
        <v>469</v>
      </c>
      <c r="C507" s="128">
        <v>469</v>
      </c>
      <c r="D507" s="129">
        <v>20</v>
      </c>
      <c r="E507" s="130">
        <v>1</v>
      </c>
      <c r="F507" s="131">
        <v>20</v>
      </c>
      <c r="G507" s="132" t="s">
        <v>485</v>
      </c>
      <c r="H507" s="133">
        <v>1</v>
      </c>
      <c r="I507" s="128">
        <v>20</v>
      </c>
      <c r="J507" s="129" t="s">
        <v>485</v>
      </c>
      <c r="K507" s="134">
        <v>13</v>
      </c>
      <c r="L507" s="108"/>
      <c r="M507" s="81">
        <v>16529</v>
      </c>
      <c r="N507" s="135">
        <v>18840</v>
      </c>
      <c r="O507" s="136">
        <v>20055</v>
      </c>
      <c r="P507" s="135">
        <v>19953</v>
      </c>
      <c r="Q507" s="136">
        <v>20489</v>
      </c>
      <c r="R507" s="135">
        <v>19023</v>
      </c>
      <c r="S507" s="136">
        <v>18346</v>
      </c>
      <c r="T507" s="135">
        <v>21435</v>
      </c>
      <c r="U507" s="136">
        <v>22252</v>
      </c>
      <c r="V507" s="135">
        <v>22560</v>
      </c>
      <c r="W507" s="136">
        <v>22262</v>
      </c>
      <c r="X507" s="135">
        <v>21165</v>
      </c>
      <c r="Y507" s="136">
        <v>21306</v>
      </c>
      <c r="Z507" s="135">
        <v>25141</v>
      </c>
      <c r="AA507" s="136">
        <v>24848</v>
      </c>
      <c r="AB507" s="135">
        <v>25833</v>
      </c>
      <c r="AC507" s="136">
        <v>24329</v>
      </c>
      <c r="AD507" s="135">
        <v>22605</v>
      </c>
      <c r="AE507" s="137">
        <v>25717</v>
      </c>
      <c r="AF507" s="138">
        <v>26527</v>
      </c>
    </row>
    <row r="508" spans="2:32">
      <c r="B508" s="114">
        <v>470</v>
      </c>
      <c r="C508" s="115">
        <v>470</v>
      </c>
      <c r="D508" s="116">
        <v>20</v>
      </c>
      <c r="E508" s="117">
        <v>1</v>
      </c>
      <c r="F508" s="118">
        <v>20</v>
      </c>
      <c r="G508" s="119" t="s">
        <v>485</v>
      </c>
      <c r="H508" s="120">
        <v>1</v>
      </c>
      <c r="I508" s="115">
        <v>20</v>
      </c>
      <c r="J508" s="116" t="s">
        <v>485</v>
      </c>
      <c r="K508" s="121">
        <v>14</v>
      </c>
      <c r="L508" s="108"/>
      <c r="M508" s="122">
        <v>16331</v>
      </c>
      <c r="N508" s="123">
        <v>18701</v>
      </c>
      <c r="O508" s="124">
        <v>19961</v>
      </c>
      <c r="P508" s="123">
        <v>19926</v>
      </c>
      <c r="Q508" s="124">
        <v>20342</v>
      </c>
      <c r="R508" s="123">
        <v>18731</v>
      </c>
      <c r="S508" s="124">
        <v>18083</v>
      </c>
      <c r="T508" s="123">
        <v>21193</v>
      </c>
      <c r="U508" s="124">
        <v>21985</v>
      </c>
      <c r="V508" s="123">
        <v>22342</v>
      </c>
      <c r="W508" s="124">
        <v>22032</v>
      </c>
      <c r="X508" s="123">
        <v>20795</v>
      </c>
      <c r="Y508" s="124">
        <v>21242</v>
      </c>
      <c r="Z508" s="123">
        <v>25057</v>
      </c>
      <c r="AA508" s="124">
        <v>24971</v>
      </c>
      <c r="AB508" s="123">
        <v>25809</v>
      </c>
      <c r="AC508" s="124">
        <v>24063</v>
      </c>
      <c r="AD508" s="123">
        <v>22511</v>
      </c>
      <c r="AE508" s="125">
        <v>25637</v>
      </c>
      <c r="AF508" s="126">
        <v>26396</v>
      </c>
    </row>
    <row r="509" spans="2:32">
      <c r="B509" s="127">
        <v>471</v>
      </c>
      <c r="C509" s="128">
        <v>471</v>
      </c>
      <c r="D509" s="129">
        <v>20</v>
      </c>
      <c r="E509" s="130">
        <v>1</v>
      </c>
      <c r="F509" s="131">
        <v>20</v>
      </c>
      <c r="G509" s="132" t="s">
        <v>485</v>
      </c>
      <c r="H509" s="133">
        <v>1</v>
      </c>
      <c r="I509" s="128">
        <v>20</v>
      </c>
      <c r="J509" s="129" t="s">
        <v>485</v>
      </c>
      <c r="K509" s="134">
        <v>15</v>
      </c>
      <c r="L509" s="108"/>
      <c r="M509" s="81">
        <v>16333</v>
      </c>
      <c r="N509" s="135">
        <v>18797</v>
      </c>
      <c r="O509" s="136">
        <v>19942</v>
      </c>
      <c r="P509" s="135">
        <v>19913</v>
      </c>
      <c r="Q509" s="136">
        <v>20381</v>
      </c>
      <c r="R509" s="135">
        <v>18719</v>
      </c>
      <c r="S509" s="136">
        <v>18278</v>
      </c>
      <c r="T509" s="135">
        <v>21274</v>
      </c>
      <c r="U509" s="136">
        <v>21878</v>
      </c>
      <c r="V509" s="135">
        <v>22352</v>
      </c>
      <c r="W509" s="136">
        <v>21959</v>
      </c>
      <c r="X509" s="135">
        <v>20743</v>
      </c>
      <c r="Y509" s="136">
        <v>21112</v>
      </c>
      <c r="Z509" s="135">
        <v>24587</v>
      </c>
      <c r="AA509" s="136">
        <v>24628</v>
      </c>
      <c r="AB509" s="135">
        <v>25458</v>
      </c>
      <c r="AC509" s="136">
        <v>23886</v>
      </c>
      <c r="AD509" s="135">
        <v>22362</v>
      </c>
      <c r="AE509" s="137">
        <v>25345</v>
      </c>
      <c r="AF509" s="138">
        <v>25889</v>
      </c>
    </row>
    <row r="510" spans="2:32">
      <c r="B510" s="114">
        <v>472</v>
      </c>
      <c r="C510" s="115">
        <v>472</v>
      </c>
      <c r="D510" s="116">
        <v>20</v>
      </c>
      <c r="E510" s="117">
        <v>1</v>
      </c>
      <c r="F510" s="118">
        <v>20</v>
      </c>
      <c r="G510" s="119" t="s">
        <v>485</v>
      </c>
      <c r="H510" s="120">
        <v>1</v>
      </c>
      <c r="I510" s="115">
        <v>20</v>
      </c>
      <c r="J510" s="116" t="s">
        <v>485</v>
      </c>
      <c r="K510" s="121">
        <v>16</v>
      </c>
      <c r="L510" s="108"/>
      <c r="M510" s="122">
        <v>16584</v>
      </c>
      <c r="N510" s="123">
        <v>19233</v>
      </c>
      <c r="O510" s="124">
        <v>20168</v>
      </c>
      <c r="P510" s="123">
        <v>20157</v>
      </c>
      <c r="Q510" s="124">
        <v>20636</v>
      </c>
      <c r="R510" s="123">
        <v>19049</v>
      </c>
      <c r="S510" s="124">
        <v>18855</v>
      </c>
      <c r="T510" s="123">
        <v>21760</v>
      </c>
      <c r="U510" s="124">
        <v>22262</v>
      </c>
      <c r="V510" s="123">
        <v>22582</v>
      </c>
      <c r="W510" s="124">
        <v>22023</v>
      </c>
      <c r="X510" s="123">
        <v>21029</v>
      </c>
      <c r="Y510" s="124">
        <v>21063</v>
      </c>
      <c r="Z510" s="123">
        <v>24356</v>
      </c>
      <c r="AA510" s="124">
        <v>24229</v>
      </c>
      <c r="AB510" s="123">
        <v>24974</v>
      </c>
      <c r="AC510" s="124">
        <v>23693</v>
      </c>
      <c r="AD510" s="123">
        <v>22277</v>
      </c>
      <c r="AE510" s="125">
        <v>25154</v>
      </c>
      <c r="AF510" s="126">
        <v>25599</v>
      </c>
    </row>
    <row r="511" spans="2:32">
      <c r="B511" s="127">
        <v>473</v>
      </c>
      <c r="C511" s="128">
        <v>473</v>
      </c>
      <c r="D511" s="129">
        <v>20</v>
      </c>
      <c r="E511" s="130">
        <v>1</v>
      </c>
      <c r="F511" s="131">
        <v>20</v>
      </c>
      <c r="G511" s="132" t="s">
        <v>485</v>
      </c>
      <c r="H511" s="133">
        <v>1</v>
      </c>
      <c r="I511" s="128">
        <v>20</v>
      </c>
      <c r="J511" s="129" t="s">
        <v>485</v>
      </c>
      <c r="K511" s="134">
        <v>17</v>
      </c>
      <c r="L511" s="108"/>
      <c r="M511" s="81">
        <v>17102</v>
      </c>
      <c r="N511" s="135">
        <v>20029</v>
      </c>
      <c r="O511" s="136">
        <v>20603</v>
      </c>
      <c r="P511" s="135">
        <v>20698</v>
      </c>
      <c r="Q511" s="136">
        <v>21095</v>
      </c>
      <c r="R511" s="135">
        <v>19517</v>
      </c>
      <c r="S511" s="136">
        <v>19710</v>
      </c>
      <c r="T511" s="135">
        <v>22618</v>
      </c>
      <c r="U511" s="136">
        <v>22768</v>
      </c>
      <c r="V511" s="135">
        <v>23054</v>
      </c>
      <c r="W511" s="136">
        <v>22551</v>
      </c>
      <c r="X511" s="135">
        <v>21620</v>
      </c>
      <c r="Y511" s="136">
        <v>21456</v>
      </c>
      <c r="Z511" s="135">
        <v>24452</v>
      </c>
      <c r="AA511" s="136">
        <v>24402</v>
      </c>
      <c r="AB511" s="135">
        <v>24960</v>
      </c>
      <c r="AC511" s="136">
        <v>24184</v>
      </c>
      <c r="AD511" s="135">
        <v>22695</v>
      </c>
      <c r="AE511" s="137">
        <v>25665</v>
      </c>
      <c r="AF511" s="138">
        <v>25722</v>
      </c>
    </row>
    <row r="512" spans="2:32">
      <c r="B512" s="114">
        <v>474</v>
      </c>
      <c r="C512" s="115">
        <v>474</v>
      </c>
      <c r="D512" s="116">
        <v>20</v>
      </c>
      <c r="E512" s="117">
        <v>1</v>
      </c>
      <c r="F512" s="118">
        <v>20</v>
      </c>
      <c r="G512" s="119" t="s">
        <v>485</v>
      </c>
      <c r="H512" s="120">
        <v>1</v>
      </c>
      <c r="I512" s="115">
        <v>20</v>
      </c>
      <c r="J512" s="116" t="s">
        <v>485</v>
      </c>
      <c r="K512" s="121">
        <v>18</v>
      </c>
      <c r="L512" s="108"/>
      <c r="M512" s="122">
        <v>17849</v>
      </c>
      <c r="N512" s="123">
        <v>20833</v>
      </c>
      <c r="O512" s="124">
        <v>21239</v>
      </c>
      <c r="P512" s="123">
        <v>21629</v>
      </c>
      <c r="Q512" s="124">
        <v>22020</v>
      </c>
      <c r="R512" s="123">
        <v>20324</v>
      </c>
      <c r="S512" s="124">
        <v>20705</v>
      </c>
      <c r="T512" s="123">
        <v>23498</v>
      </c>
      <c r="U512" s="124">
        <v>23103</v>
      </c>
      <c r="V512" s="123">
        <v>23997</v>
      </c>
      <c r="W512" s="124">
        <v>23372</v>
      </c>
      <c r="X512" s="123">
        <v>22509</v>
      </c>
      <c r="Y512" s="124">
        <v>22561</v>
      </c>
      <c r="Z512" s="123">
        <v>24924</v>
      </c>
      <c r="AA512" s="124">
        <v>25235</v>
      </c>
      <c r="AB512" s="123">
        <v>26064</v>
      </c>
      <c r="AC512" s="124">
        <v>25448</v>
      </c>
      <c r="AD512" s="123">
        <v>23904</v>
      </c>
      <c r="AE512" s="125">
        <v>26765</v>
      </c>
      <c r="AF512" s="126">
        <v>26277</v>
      </c>
    </row>
    <row r="513" spans="2:32">
      <c r="B513" s="127">
        <v>475</v>
      </c>
      <c r="C513" s="128">
        <v>475</v>
      </c>
      <c r="D513" s="129">
        <v>20</v>
      </c>
      <c r="E513" s="130">
        <v>1</v>
      </c>
      <c r="F513" s="131">
        <v>20</v>
      </c>
      <c r="G513" s="132" t="s">
        <v>485</v>
      </c>
      <c r="H513" s="133">
        <v>1</v>
      </c>
      <c r="I513" s="128">
        <v>20</v>
      </c>
      <c r="J513" s="129" t="s">
        <v>485</v>
      </c>
      <c r="K513" s="134">
        <v>19</v>
      </c>
      <c r="L513" s="108"/>
      <c r="M513" s="81">
        <v>17555</v>
      </c>
      <c r="N513" s="135">
        <v>20760</v>
      </c>
      <c r="O513" s="136">
        <v>21202</v>
      </c>
      <c r="P513" s="135">
        <v>21668</v>
      </c>
      <c r="Q513" s="136">
        <v>22024</v>
      </c>
      <c r="R513" s="135">
        <v>20200</v>
      </c>
      <c r="S513" s="136">
        <v>20561</v>
      </c>
      <c r="T513" s="135">
        <v>23518</v>
      </c>
      <c r="U513" s="136">
        <v>23214</v>
      </c>
      <c r="V513" s="135">
        <v>24104</v>
      </c>
      <c r="W513" s="136">
        <v>23586</v>
      </c>
      <c r="X513" s="135">
        <v>22732</v>
      </c>
      <c r="Y513" s="136">
        <v>22826</v>
      </c>
      <c r="Z513" s="135">
        <v>25399</v>
      </c>
      <c r="AA513" s="136">
        <v>25919</v>
      </c>
      <c r="AB513" s="135">
        <v>26658</v>
      </c>
      <c r="AC513" s="136">
        <v>25942</v>
      </c>
      <c r="AD513" s="135">
        <v>24338</v>
      </c>
      <c r="AE513" s="137">
        <v>27187</v>
      </c>
      <c r="AF513" s="138">
        <v>26915</v>
      </c>
    </row>
    <row r="514" spans="2:32">
      <c r="B514" s="114">
        <v>476</v>
      </c>
      <c r="C514" s="115">
        <v>476</v>
      </c>
      <c r="D514" s="116">
        <v>20</v>
      </c>
      <c r="E514" s="117">
        <v>1</v>
      </c>
      <c r="F514" s="118">
        <v>20</v>
      </c>
      <c r="G514" s="119" t="s">
        <v>485</v>
      </c>
      <c r="H514" s="120">
        <v>1</v>
      </c>
      <c r="I514" s="115">
        <v>20</v>
      </c>
      <c r="J514" s="116" t="s">
        <v>485</v>
      </c>
      <c r="K514" s="121">
        <v>20</v>
      </c>
      <c r="L514" s="108"/>
      <c r="M514" s="122">
        <v>17125</v>
      </c>
      <c r="N514" s="123">
        <v>20433</v>
      </c>
      <c r="O514" s="124">
        <v>20945</v>
      </c>
      <c r="P514" s="123">
        <v>21647</v>
      </c>
      <c r="Q514" s="124">
        <v>21744</v>
      </c>
      <c r="R514" s="123">
        <v>19844</v>
      </c>
      <c r="S514" s="124">
        <v>20273</v>
      </c>
      <c r="T514" s="123">
        <v>23218</v>
      </c>
      <c r="U514" s="124">
        <v>23268</v>
      </c>
      <c r="V514" s="123">
        <v>24195</v>
      </c>
      <c r="W514" s="124">
        <v>23612</v>
      </c>
      <c r="X514" s="123">
        <v>22802</v>
      </c>
      <c r="Y514" s="124">
        <v>22911</v>
      </c>
      <c r="Z514" s="123">
        <v>25786</v>
      </c>
      <c r="AA514" s="124">
        <v>26687</v>
      </c>
      <c r="AB514" s="123">
        <v>27223</v>
      </c>
      <c r="AC514" s="124">
        <v>26490</v>
      </c>
      <c r="AD514" s="123">
        <v>24609</v>
      </c>
      <c r="AE514" s="125">
        <v>27467</v>
      </c>
      <c r="AF514" s="126">
        <v>27500</v>
      </c>
    </row>
    <row r="515" spans="2:32">
      <c r="B515" s="127">
        <v>477</v>
      </c>
      <c r="C515" s="128">
        <v>477</v>
      </c>
      <c r="D515" s="129">
        <v>20</v>
      </c>
      <c r="E515" s="130">
        <v>1</v>
      </c>
      <c r="F515" s="131">
        <v>20</v>
      </c>
      <c r="G515" s="132" t="s">
        <v>485</v>
      </c>
      <c r="H515" s="133">
        <v>1</v>
      </c>
      <c r="I515" s="128">
        <v>20</v>
      </c>
      <c r="J515" s="129" t="s">
        <v>485</v>
      </c>
      <c r="K515" s="134">
        <v>21</v>
      </c>
      <c r="L515" s="108"/>
      <c r="M515" s="81">
        <v>16834</v>
      </c>
      <c r="N515" s="135">
        <v>20079</v>
      </c>
      <c r="O515" s="136">
        <v>20623</v>
      </c>
      <c r="P515" s="135">
        <v>21412</v>
      </c>
      <c r="Q515" s="136">
        <v>21458</v>
      </c>
      <c r="R515" s="135">
        <v>19675</v>
      </c>
      <c r="S515" s="136">
        <v>20151</v>
      </c>
      <c r="T515" s="135">
        <v>23027</v>
      </c>
      <c r="U515" s="136">
        <v>23308</v>
      </c>
      <c r="V515" s="135">
        <v>24254</v>
      </c>
      <c r="W515" s="136">
        <v>23770</v>
      </c>
      <c r="X515" s="135">
        <v>23161</v>
      </c>
      <c r="Y515" s="136">
        <v>23248</v>
      </c>
      <c r="Z515" s="135">
        <v>26300</v>
      </c>
      <c r="AA515" s="136">
        <v>27387</v>
      </c>
      <c r="AB515" s="135">
        <v>27787</v>
      </c>
      <c r="AC515" s="136">
        <v>27115</v>
      </c>
      <c r="AD515" s="135">
        <v>25186</v>
      </c>
      <c r="AE515" s="137">
        <v>27912</v>
      </c>
      <c r="AF515" s="138">
        <v>28260</v>
      </c>
    </row>
    <row r="516" spans="2:32">
      <c r="B516" s="114">
        <v>478</v>
      </c>
      <c r="C516" s="115">
        <v>478</v>
      </c>
      <c r="D516" s="116">
        <v>20</v>
      </c>
      <c r="E516" s="117">
        <v>1</v>
      </c>
      <c r="F516" s="118">
        <v>20</v>
      </c>
      <c r="G516" s="119" t="s">
        <v>485</v>
      </c>
      <c r="H516" s="120">
        <v>1</v>
      </c>
      <c r="I516" s="115">
        <v>20</v>
      </c>
      <c r="J516" s="116" t="s">
        <v>485</v>
      </c>
      <c r="K516" s="121">
        <v>22</v>
      </c>
      <c r="L516" s="108"/>
      <c r="M516" s="122">
        <v>16351</v>
      </c>
      <c r="N516" s="123">
        <v>19299</v>
      </c>
      <c r="O516" s="124">
        <v>19919</v>
      </c>
      <c r="P516" s="123">
        <v>20729</v>
      </c>
      <c r="Q516" s="124">
        <v>20757</v>
      </c>
      <c r="R516" s="123">
        <v>19265</v>
      </c>
      <c r="S516" s="124">
        <v>19718</v>
      </c>
      <c r="T516" s="123">
        <v>22344</v>
      </c>
      <c r="U516" s="124">
        <v>22901</v>
      </c>
      <c r="V516" s="123">
        <v>23793</v>
      </c>
      <c r="W516" s="124">
        <v>23557</v>
      </c>
      <c r="X516" s="123">
        <v>23087</v>
      </c>
      <c r="Y516" s="124">
        <v>23084</v>
      </c>
      <c r="Z516" s="123">
        <v>26157</v>
      </c>
      <c r="AA516" s="124">
        <v>27342</v>
      </c>
      <c r="AB516" s="123">
        <v>27632</v>
      </c>
      <c r="AC516" s="124">
        <v>27181</v>
      </c>
      <c r="AD516" s="123">
        <v>25167</v>
      </c>
      <c r="AE516" s="125">
        <v>27576</v>
      </c>
      <c r="AF516" s="126">
        <v>28283</v>
      </c>
    </row>
    <row r="517" spans="2:32">
      <c r="B517" s="127">
        <v>479</v>
      </c>
      <c r="C517" s="128">
        <v>479</v>
      </c>
      <c r="D517" s="129">
        <v>20</v>
      </c>
      <c r="E517" s="130">
        <v>1</v>
      </c>
      <c r="F517" s="131">
        <v>20</v>
      </c>
      <c r="G517" s="132" t="s">
        <v>485</v>
      </c>
      <c r="H517" s="133">
        <v>1</v>
      </c>
      <c r="I517" s="128">
        <v>20</v>
      </c>
      <c r="J517" s="129" t="s">
        <v>485</v>
      </c>
      <c r="K517" s="134">
        <v>23</v>
      </c>
      <c r="L517" s="108"/>
      <c r="M517" s="81">
        <v>15808</v>
      </c>
      <c r="N517" s="135">
        <v>18317</v>
      </c>
      <c r="O517" s="136">
        <v>18968</v>
      </c>
      <c r="P517" s="135">
        <v>19683</v>
      </c>
      <c r="Q517" s="136">
        <v>19846</v>
      </c>
      <c r="R517" s="135">
        <v>18802</v>
      </c>
      <c r="S517" s="136">
        <v>19183</v>
      </c>
      <c r="T517" s="135">
        <v>21520</v>
      </c>
      <c r="U517" s="136">
        <v>22178</v>
      </c>
      <c r="V517" s="135">
        <v>23107</v>
      </c>
      <c r="W517" s="136">
        <v>23027</v>
      </c>
      <c r="X517" s="135">
        <v>22880</v>
      </c>
      <c r="Y517" s="136">
        <v>22726</v>
      </c>
      <c r="Z517" s="135">
        <v>25606</v>
      </c>
      <c r="AA517" s="136">
        <v>26683</v>
      </c>
      <c r="AB517" s="135">
        <v>27105</v>
      </c>
      <c r="AC517" s="136">
        <v>26783</v>
      </c>
      <c r="AD517" s="135">
        <v>24891</v>
      </c>
      <c r="AE517" s="137">
        <v>26980</v>
      </c>
      <c r="AF517" s="138">
        <v>27817</v>
      </c>
    </row>
    <row r="518" spans="2:32">
      <c r="B518" s="114">
        <v>480</v>
      </c>
      <c r="C518" s="115">
        <v>480</v>
      </c>
      <c r="D518" s="116">
        <v>20</v>
      </c>
      <c r="E518" s="117">
        <v>1</v>
      </c>
      <c r="F518" s="118">
        <v>20</v>
      </c>
      <c r="G518" s="119" t="s">
        <v>485</v>
      </c>
      <c r="H518" s="120">
        <v>1</v>
      </c>
      <c r="I518" s="115">
        <v>20</v>
      </c>
      <c r="J518" s="116" t="s">
        <v>485</v>
      </c>
      <c r="K518" s="121">
        <v>24</v>
      </c>
      <c r="L518" s="108"/>
      <c r="M518" s="122">
        <v>15066</v>
      </c>
      <c r="N518" s="123">
        <v>17211</v>
      </c>
      <c r="O518" s="124">
        <v>17957</v>
      </c>
      <c r="P518" s="123">
        <v>18535</v>
      </c>
      <c r="Q518" s="124">
        <v>18844</v>
      </c>
      <c r="R518" s="123">
        <v>18284</v>
      </c>
      <c r="S518" s="124">
        <v>18618</v>
      </c>
      <c r="T518" s="123">
        <v>20684</v>
      </c>
      <c r="U518" s="124">
        <v>21425</v>
      </c>
      <c r="V518" s="123">
        <v>22357</v>
      </c>
      <c r="W518" s="124">
        <v>22436</v>
      </c>
      <c r="X518" s="123">
        <v>22580</v>
      </c>
      <c r="Y518" s="124">
        <v>22319</v>
      </c>
      <c r="Z518" s="123">
        <v>24962</v>
      </c>
      <c r="AA518" s="124">
        <v>25877</v>
      </c>
      <c r="AB518" s="123">
        <v>26449</v>
      </c>
      <c r="AC518" s="124">
        <v>26292</v>
      </c>
      <c r="AD518" s="123">
        <v>24532</v>
      </c>
      <c r="AE518" s="125">
        <v>26298</v>
      </c>
      <c r="AF518" s="126">
        <v>27224</v>
      </c>
    </row>
    <row r="519" spans="2:32">
      <c r="B519" s="127">
        <v>481</v>
      </c>
      <c r="C519" s="128">
        <v>481</v>
      </c>
      <c r="D519" s="129">
        <v>21</v>
      </c>
      <c r="E519" s="130">
        <v>1</v>
      </c>
      <c r="F519" s="131">
        <v>21</v>
      </c>
      <c r="G519" s="132" t="s">
        <v>485</v>
      </c>
      <c r="H519" s="133">
        <v>1</v>
      </c>
      <c r="I519" s="128">
        <v>21</v>
      </c>
      <c r="J519" s="129" t="s">
        <v>485</v>
      </c>
      <c r="K519" s="134">
        <v>1</v>
      </c>
      <c r="L519" s="108"/>
      <c r="M519" s="81">
        <v>14322</v>
      </c>
      <c r="N519" s="135">
        <v>16471</v>
      </c>
      <c r="O519" s="136">
        <v>17163</v>
      </c>
      <c r="P519" s="135">
        <v>17672</v>
      </c>
      <c r="Q519" s="136">
        <v>18109</v>
      </c>
      <c r="R519" s="135">
        <v>17164</v>
      </c>
      <c r="S519" s="136">
        <v>18322</v>
      </c>
      <c r="T519" s="135">
        <v>20215</v>
      </c>
      <c r="U519" s="136">
        <v>20820</v>
      </c>
      <c r="V519" s="135">
        <v>21808</v>
      </c>
      <c r="W519" s="136">
        <v>21236</v>
      </c>
      <c r="X519" s="135">
        <v>20822</v>
      </c>
      <c r="Y519" s="136">
        <v>21976</v>
      </c>
      <c r="Z519" s="135">
        <v>24457</v>
      </c>
      <c r="AA519" s="136">
        <v>25289</v>
      </c>
      <c r="AB519" s="135">
        <v>25969</v>
      </c>
      <c r="AC519" s="136">
        <v>24943</v>
      </c>
      <c r="AD519" s="135">
        <v>24137</v>
      </c>
      <c r="AE519" s="137">
        <v>26477</v>
      </c>
      <c r="AF519" s="138">
        <v>26810</v>
      </c>
    </row>
    <row r="520" spans="2:32">
      <c r="B520" s="114">
        <v>482</v>
      </c>
      <c r="C520" s="115">
        <v>482</v>
      </c>
      <c r="D520" s="116">
        <v>21</v>
      </c>
      <c r="E520" s="117">
        <v>1</v>
      </c>
      <c r="F520" s="118">
        <v>21</v>
      </c>
      <c r="G520" s="119" t="s">
        <v>485</v>
      </c>
      <c r="H520" s="120">
        <v>1</v>
      </c>
      <c r="I520" s="115">
        <v>21</v>
      </c>
      <c r="J520" s="116" t="s">
        <v>485</v>
      </c>
      <c r="K520" s="121">
        <v>2</v>
      </c>
      <c r="L520" s="108"/>
      <c r="M520" s="122">
        <v>13901</v>
      </c>
      <c r="N520" s="123">
        <v>16102</v>
      </c>
      <c r="O520" s="124">
        <v>16769</v>
      </c>
      <c r="P520" s="123">
        <v>17278</v>
      </c>
      <c r="Q520" s="124">
        <v>17744</v>
      </c>
      <c r="R520" s="123">
        <v>16782</v>
      </c>
      <c r="S520" s="124">
        <v>18101</v>
      </c>
      <c r="T520" s="123">
        <v>19893</v>
      </c>
      <c r="U520" s="124">
        <v>20470</v>
      </c>
      <c r="V520" s="123">
        <v>21428</v>
      </c>
      <c r="W520" s="124">
        <v>20729</v>
      </c>
      <c r="X520" s="123">
        <v>20420</v>
      </c>
      <c r="Y520" s="124">
        <v>21734</v>
      </c>
      <c r="Z520" s="123">
        <v>23996</v>
      </c>
      <c r="AA520" s="124">
        <v>24817</v>
      </c>
      <c r="AB520" s="123">
        <v>25445</v>
      </c>
      <c r="AC520" s="124">
        <v>24294</v>
      </c>
      <c r="AD520" s="123">
        <v>23838</v>
      </c>
      <c r="AE520" s="125">
        <v>25980</v>
      </c>
      <c r="AF520" s="126">
        <v>26286</v>
      </c>
    </row>
    <row r="521" spans="2:32">
      <c r="B521" s="127">
        <v>483</v>
      </c>
      <c r="C521" s="128">
        <v>483</v>
      </c>
      <c r="D521" s="129">
        <v>21</v>
      </c>
      <c r="E521" s="130">
        <v>1</v>
      </c>
      <c r="F521" s="131">
        <v>21</v>
      </c>
      <c r="G521" s="132" t="s">
        <v>485</v>
      </c>
      <c r="H521" s="133">
        <v>1</v>
      </c>
      <c r="I521" s="128">
        <v>21</v>
      </c>
      <c r="J521" s="129" t="s">
        <v>485</v>
      </c>
      <c r="K521" s="134">
        <v>3</v>
      </c>
      <c r="L521" s="108"/>
      <c r="M521" s="81">
        <v>13638</v>
      </c>
      <c r="N521" s="135">
        <v>15892</v>
      </c>
      <c r="O521" s="136">
        <v>16568</v>
      </c>
      <c r="P521" s="135">
        <v>17107</v>
      </c>
      <c r="Q521" s="136">
        <v>17561</v>
      </c>
      <c r="R521" s="135">
        <v>16657</v>
      </c>
      <c r="S521" s="136">
        <v>18184</v>
      </c>
      <c r="T521" s="135">
        <v>19841</v>
      </c>
      <c r="U521" s="136">
        <v>20384</v>
      </c>
      <c r="V521" s="135">
        <v>21307</v>
      </c>
      <c r="W521" s="136">
        <v>20601</v>
      </c>
      <c r="X521" s="135">
        <v>20305</v>
      </c>
      <c r="Y521" s="136">
        <v>21803</v>
      </c>
      <c r="Z521" s="135">
        <v>23786</v>
      </c>
      <c r="AA521" s="136">
        <v>24600</v>
      </c>
      <c r="AB521" s="135">
        <v>25195</v>
      </c>
      <c r="AC521" s="136">
        <v>24027</v>
      </c>
      <c r="AD521" s="135">
        <v>23846</v>
      </c>
      <c r="AE521" s="137">
        <v>25773</v>
      </c>
      <c r="AF521" s="138">
        <v>26003</v>
      </c>
    </row>
    <row r="522" spans="2:32">
      <c r="B522" s="114">
        <v>484</v>
      </c>
      <c r="C522" s="115">
        <v>484</v>
      </c>
      <c r="D522" s="116">
        <v>21</v>
      </c>
      <c r="E522" s="117">
        <v>1</v>
      </c>
      <c r="F522" s="118">
        <v>21</v>
      </c>
      <c r="G522" s="119" t="s">
        <v>485</v>
      </c>
      <c r="H522" s="120">
        <v>1</v>
      </c>
      <c r="I522" s="115">
        <v>21</v>
      </c>
      <c r="J522" s="116" t="s">
        <v>485</v>
      </c>
      <c r="K522" s="121">
        <v>4</v>
      </c>
      <c r="L522" s="108"/>
      <c r="M522" s="122">
        <v>13520</v>
      </c>
      <c r="N522" s="123">
        <v>15835</v>
      </c>
      <c r="O522" s="124">
        <v>16480</v>
      </c>
      <c r="P522" s="123">
        <v>17019</v>
      </c>
      <c r="Q522" s="124">
        <v>17440</v>
      </c>
      <c r="R522" s="123">
        <v>16503</v>
      </c>
      <c r="S522" s="124">
        <v>18213</v>
      </c>
      <c r="T522" s="123">
        <v>19677</v>
      </c>
      <c r="U522" s="124">
        <v>20115</v>
      </c>
      <c r="V522" s="123">
        <v>20966</v>
      </c>
      <c r="W522" s="124">
        <v>20115</v>
      </c>
      <c r="X522" s="123">
        <v>19891</v>
      </c>
      <c r="Y522" s="124">
        <v>21559</v>
      </c>
      <c r="Z522" s="123">
        <v>23184</v>
      </c>
      <c r="AA522" s="124">
        <v>23943</v>
      </c>
      <c r="AB522" s="123">
        <v>24477</v>
      </c>
      <c r="AC522" s="124">
        <v>23215</v>
      </c>
      <c r="AD522" s="123">
        <v>23433</v>
      </c>
      <c r="AE522" s="125">
        <v>25094</v>
      </c>
      <c r="AF522" s="126">
        <v>25221</v>
      </c>
    </row>
    <row r="523" spans="2:32">
      <c r="B523" s="127">
        <v>485</v>
      </c>
      <c r="C523" s="128">
        <v>485</v>
      </c>
      <c r="D523" s="129">
        <v>21</v>
      </c>
      <c r="E523" s="130">
        <v>1</v>
      </c>
      <c r="F523" s="131">
        <v>21</v>
      </c>
      <c r="G523" s="132" t="s">
        <v>485</v>
      </c>
      <c r="H523" s="133">
        <v>1</v>
      </c>
      <c r="I523" s="128">
        <v>21</v>
      </c>
      <c r="J523" s="129" t="s">
        <v>485</v>
      </c>
      <c r="K523" s="134">
        <v>5</v>
      </c>
      <c r="L523" s="108"/>
      <c r="M523" s="81">
        <v>13399</v>
      </c>
      <c r="N523" s="135">
        <v>15995</v>
      </c>
      <c r="O523" s="136">
        <v>16583</v>
      </c>
      <c r="P523" s="135">
        <v>17103</v>
      </c>
      <c r="Q523" s="136">
        <v>17383</v>
      </c>
      <c r="R523" s="135">
        <v>16317</v>
      </c>
      <c r="S523" s="136">
        <v>18256</v>
      </c>
      <c r="T523" s="135">
        <v>19613</v>
      </c>
      <c r="U523" s="136">
        <v>19990</v>
      </c>
      <c r="V523" s="135">
        <v>20613</v>
      </c>
      <c r="W523" s="136">
        <v>19506</v>
      </c>
      <c r="X523" s="135">
        <v>19414</v>
      </c>
      <c r="Y523" s="136">
        <v>21250</v>
      </c>
      <c r="Z523" s="135">
        <v>22617</v>
      </c>
      <c r="AA523" s="136">
        <v>23364</v>
      </c>
      <c r="AB523" s="135">
        <v>23663</v>
      </c>
      <c r="AC523" s="136">
        <v>22224</v>
      </c>
      <c r="AD523" s="135">
        <v>22925</v>
      </c>
      <c r="AE523" s="137">
        <v>24407</v>
      </c>
      <c r="AF523" s="138">
        <v>24428</v>
      </c>
    </row>
    <row r="524" spans="2:32">
      <c r="B524" s="114">
        <v>486</v>
      </c>
      <c r="C524" s="115">
        <v>486</v>
      </c>
      <c r="D524" s="116">
        <v>21</v>
      </c>
      <c r="E524" s="117">
        <v>1</v>
      </c>
      <c r="F524" s="118">
        <v>21</v>
      </c>
      <c r="G524" s="119" t="s">
        <v>485</v>
      </c>
      <c r="H524" s="120">
        <v>1</v>
      </c>
      <c r="I524" s="115">
        <v>21</v>
      </c>
      <c r="J524" s="116" t="s">
        <v>485</v>
      </c>
      <c r="K524" s="121">
        <v>6</v>
      </c>
      <c r="L524" s="108"/>
      <c r="M524" s="122">
        <v>13320</v>
      </c>
      <c r="N524" s="123">
        <v>16617</v>
      </c>
      <c r="O524" s="124">
        <v>17126</v>
      </c>
      <c r="P524" s="123">
        <v>17570</v>
      </c>
      <c r="Q524" s="124">
        <v>17740</v>
      </c>
      <c r="R524" s="123">
        <v>16110</v>
      </c>
      <c r="S524" s="124">
        <v>18702</v>
      </c>
      <c r="T524" s="123">
        <v>19983</v>
      </c>
      <c r="U524" s="124">
        <v>20273</v>
      </c>
      <c r="V524" s="123">
        <v>20578</v>
      </c>
      <c r="W524" s="124">
        <v>18957</v>
      </c>
      <c r="X524" s="123">
        <v>18859</v>
      </c>
      <c r="Y524" s="124">
        <v>21280</v>
      </c>
      <c r="Z524" s="123">
        <v>22485</v>
      </c>
      <c r="AA524" s="124">
        <v>23075</v>
      </c>
      <c r="AB524" s="123">
        <v>23132</v>
      </c>
      <c r="AC524" s="124">
        <v>21223</v>
      </c>
      <c r="AD524" s="123">
        <v>22761</v>
      </c>
      <c r="AE524" s="125">
        <v>24081</v>
      </c>
      <c r="AF524" s="126">
        <v>24075</v>
      </c>
    </row>
    <row r="525" spans="2:32">
      <c r="B525" s="127">
        <v>487</v>
      </c>
      <c r="C525" s="128">
        <v>487</v>
      </c>
      <c r="D525" s="129">
        <v>21</v>
      </c>
      <c r="E525" s="130">
        <v>1</v>
      </c>
      <c r="F525" s="131">
        <v>21</v>
      </c>
      <c r="G525" s="132" t="s">
        <v>485</v>
      </c>
      <c r="H525" s="133">
        <v>1</v>
      </c>
      <c r="I525" s="128">
        <v>21</v>
      </c>
      <c r="J525" s="129" t="s">
        <v>485</v>
      </c>
      <c r="K525" s="134">
        <v>7</v>
      </c>
      <c r="L525" s="108"/>
      <c r="M525" s="81">
        <v>13539</v>
      </c>
      <c r="N525" s="135">
        <v>17728</v>
      </c>
      <c r="O525" s="136">
        <v>18450</v>
      </c>
      <c r="P525" s="135">
        <v>18696</v>
      </c>
      <c r="Q525" s="136">
        <v>18786</v>
      </c>
      <c r="R525" s="135">
        <v>16316</v>
      </c>
      <c r="S525" s="136">
        <v>19977</v>
      </c>
      <c r="T525" s="135">
        <v>20854</v>
      </c>
      <c r="U525" s="136">
        <v>21278</v>
      </c>
      <c r="V525" s="135">
        <v>21326</v>
      </c>
      <c r="W525" s="136">
        <v>18918</v>
      </c>
      <c r="X525" s="135">
        <v>18714</v>
      </c>
      <c r="Y525" s="136">
        <v>22280</v>
      </c>
      <c r="Z525" s="135">
        <v>23217</v>
      </c>
      <c r="AA525" s="136">
        <v>23630</v>
      </c>
      <c r="AB525" s="135">
        <v>23550</v>
      </c>
      <c r="AC525" s="136">
        <v>20837</v>
      </c>
      <c r="AD525" s="135">
        <v>23641</v>
      </c>
      <c r="AE525" s="137">
        <v>24339</v>
      </c>
      <c r="AF525" s="138">
        <v>24620</v>
      </c>
    </row>
    <row r="526" spans="2:32">
      <c r="B526" s="114">
        <v>488</v>
      </c>
      <c r="C526" s="115">
        <v>488</v>
      </c>
      <c r="D526" s="116">
        <v>21</v>
      </c>
      <c r="E526" s="117">
        <v>1</v>
      </c>
      <c r="F526" s="118">
        <v>21</v>
      </c>
      <c r="G526" s="119" t="s">
        <v>485</v>
      </c>
      <c r="H526" s="120">
        <v>1</v>
      </c>
      <c r="I526" s="115">
        <v>21</v>
      </c>
      <c r="J526" s="116" t="s">
        <v>485</v>
      </c>
      <c r="K526" s="121">
        <v>8</v>
      </c>
      <c r="L526" s="108"/>
      <c r="M526" s="122">
        <v>14445</v>
      </c>
      <c r="N526" s="123">
        <v>19063</v>
      </c>
      <c r="O526" s="124">
        <v>19970</v>
      </c>
      <c r="P526" s="123">
        <v>20243</v>
      </c>
      <c r="Q526" s="124">
        <v>20112</v>
      </c>
      <c r="R526" s="123">
        <v>17219</v>
      </c>
      <c r="S526" s="124">
        <v>21610</v>
      </c>
      <c r="T526" s="123">
        <v>22007</v>
      </c>
      <c r="U526" s="124">
        <v>22616</v>
      </c>
      <c r="V526" s="123">
        <v>22615</v>
      </c>
      <c r="W526" s="124">
        <v>19818</v>
      </c>
      <c r="X526" s="123">
        <v>19447</v>
      </c>
      <c r="Y526" s="124">
        <v>23789</v>
      </c>
      <c r="Z526" s="123">
        <v>24365</v>
      </c>
      <c r="AA526" s="124">
        <v>24921</v>
      </c>
      <c r="AB526" s="123">
        <v>24645</v>
      </c>
      <c r="AC526" s="124">
        <v>21652</v>
      </c>
      <c r="AD526" s="123">
        <v>25112</v>
      </c>
      <c r="AE526" s="125">
        <v>25174</v>
      </c>
      <c r="AF526" s="126">
        <v>25658</v>
      </c>
    </row>
    <row r="527" spans="2:32">
      <c r="B527" s="127">
        <v>489</v>
      </c>
      <c r="C527" s="128">
        <v>489</v>
      </c>
      <c r="D527" s="129">
        <v>21</v>
      </c>
      <c r="E527" s="130">
        <v>1</v>
      </c>
      <c r="F527" s="131">
        <v>21</v>
      </c>
      <c r="G527" s="132" t="s">
        <v>485</v>
      </c>
      <c r="H527" s="133">
        <v>1</v>
      </c>
      <c r="I527" s="128">
        <v>21</v>
      </c>
      <c r="J527" s="129" t="s">
        <v>485</v>
      </c>
      <c r="K527" s="134">
        <v>9</v>
      </c>
      <c r="L527" s="108"/>
      <c r="M527" s="81">
        <v>15154</v>
      </c>
      <c r="N527" s="135">
        <v>19388</v>
      </c>
      <c r="O527" s="136">
        <v>20109</v>
      </c>
      <c r="P527" s="135">
        <v>20581</v>
      </c>
      <c r="Q527" s="136">
        <v>20502</v>
      </c>
      <c r="R527" s="135">
        <v>17894</v>
      </c>
      <c r="S527" s="136">
        <v>22100</v>
      </c>
      <c r="T527" s="135">
        <v>22377</v>
      </c>
      <c r="U527" s="136">
        <v>22703</v>
      </c>
      <c r="V527" s="135">
        <v>23035</v>
      </c>
      <c r="W527" s="136">
        <v>20522</v>
      </c>
      <c r="X527" s="135">
        <v>20046</v>
      </c>
      <c r="Y527" s="136">
        <v>24135</v>
      </c>
      <c r="Z527" s="135">
        <v>24322</v>
      </c>
      <c r="AA527" s="136">
        <v>25125</v>
      </c>
      <c r="AB527" s="135">
        <v>24928</v>
      </c>
      <c r="AC527" s="136">
        <v>22311</v>
      </c>
      <c r="AD527" s="135">
        <v>25423</v>
      </c>
      <c r="AE527" s="137">
        <v>25417</v>
      </c>
      <c r="AF527" s="138">
        <v>25529</v>
      </c>
    </row>
    <row r="528" spans="2:32">
      <c r="B528" s="114">
        <v>490</v>
      </c>
      <c r="C528" s="115">
        <v>490</v>
      </c>
      <c r="D528" s="116">
        <v>21</v>
      </c>
      <c r="E528" s="117">
        <v>1</v>
      </c>
      <c r="F528" s="118">
        <v>21</v>
      </c>
      <c r="G528" s="119" t="s">
        <v>485</v>
      </c>
      <c r="H528" s="120">
        <v>1</v>
      </c>
      <c r="I528" s="115">
        <v>21</v>
      </c>
      <c r="J528" s="116" t="s">
        <v>485</v>
      </c>
      <c r="K528" s="121">
        <v>10</v>
      </c>
      <c r="L528" s="108"/>
      <c r="M528" s="122">
        <v>15649</v>
      </c>
      <c r="N528" s="123">
        <v>19489</v>
      </c>
      <c r="O528" s="124">
        <v>20065</v>
      </c>
      <c r="P528" s="123">
        <v>20669</v>
      </c>
      <c r="Q528" s="124">
        <v>20585</v>
      </c>
      <c r="R528" s="123">
        <v>18399</v>
      </c>
      <c r="S528" s="124">
        <v>22213</v>
      </c>
      <c r="T528" s="123">
        <v>22654</v>
      </c>
      <c r="U528" s="124">
        <v>22729</v>
      </c>
      <c r="V528" s="123">
        <v>23146</v>
      </c>
      <c r="W528" s="124">
        <v>21026</v>
      </c>
      <c r="X528" s="123">
        <v>20617</v>
      </c>
      <c r="Y528" s="124">
        <v>24309</v>
      </c>
      <c r="Z528" s="123">
        <v>24403</v>
      </c>
      <c r="AA528" s="124">
        <v>25373</v>
      </c>
      <c r="AB528" s="123">
        <v>25044</v>
      </c>
      <c r="AC528" s="124">
        <v>22879</v>
      </c>
      <c r="AD528" s="123">
        <v>25640</v>
      </c>
      <c r="AE528" s="125">
        <v>25856</v>
      </c>
      <c r="AF528" s="126">
        <v>25655</v>
      </c>
    </row>
    <row r="529" spans="2:32">
      <c r="B529" s="127">
        <v>491</v>
      </c>
      <c r="C529" s="128">
        <v>491</v>
      </c>
      <c r="D529" s="129">
        <v>21</v>
      </c>
      <c r="E529" s="130">
        <v>1</v>
      </c>
      <c r="F529" s="131">
        <v>21</v>
      </c>
      <c r="G529" s="132" t="s">
        <v>485</v>
      </c>
      <c r="H529" s="133">
        <v>1</v>
      </c>
      <c r="I529" s="128">
        <v>21</v>
      </c>
      <c r="J529" s="129" t="s">
        <v>485</v>
      </c>
      <c r="K529" s="134">
        <v>11</v>
      </c>
      <c r="L529" s="108"/>
      <c r="M529" s="81">
        <v>16049</v>
      </c>
      <c r="N529" s="135">
        <v>19897</v>
      </c>
      <c r="O529" s="136">
        <v>20300</v>
      </c>
      <c r="P529" s="135">
        <v>20977</v>
      </c>
      <c r="Q529" s="136">
        <v>20830</v>
      </c>
      <c r="R529" s="135">
        <v>18783</v>
      </c>
      <c r="S529" s="136">
        <v>22447</v>
      </c>
      <c r="T529" s="135">
        <v>23235</v>
      </c>
      <c r="U529" s="136">
        <v>23028</v>
      </c>
      <c r="V529" s="135">
        <v>23414</v>
      </c>
      <c r="W529" s="136">
        <v>21326</v>
      </c>
      <c r="X529" s="135">
        <v>21058</v>
      </c>
      <c r="Y529" s="136">
        <v>24590</v>
      </c>
      <c r="Z529" s="135">
        <v>24759</v>
      </c>
      <c r="AA529" s="136">
        <v>25784</v>
      </c>
      <c r="AB529" s="135">
        <v>24903</v>
      </c>
      <c r="AC529" s="136">
        <v>23236</v>
      </c>
      <c r="AD529" s="135">
        <v>25957</v>
      </c>
      <c r="AE529" s="137">
        <v>26595</v>
      </c>
      <c r="AF529" s="138">
        <v>26051</v>
      </c>
    </row>
    <row r="530" spans="2:32">
      <c r="B530" s="114">
        <v>492</v>
      </c>
      <c r="C530" s="115">
        <v>492</v>
      </c>
      <c r="D530" s="116">
        <v>21</v>
      </c>
      <c r="E530" s="117">
        <v>1</v>
      </c>
      <c r="F530" s="118">
        <v>21</v>
      </c>
      <c r="G530" s="119" t="s">
        <v>485</v>
      </c>
      <c r="H530" s="120">
        <v>1</v>
      </c>
      <c r="I530" s="115">
        <v>21</v>
      </c>
      <c r="J530" s="116" t="s">
        <v>485</v>
      </c>
      <c r="K530" s="121">
        <v>12</v>
      </c>
      <c r="L530" s="108"/>
      <c r="M530" s="122">
        <v>16249</v>
      </c>
      <c r="N530" s="123">
        <v>20021</v>
      </c>
      <c r="O530" s="124">
        <v>20426</v>
      </c>
      <c r="P530" s="123">
        <v>21073</v>
      </c>
      <c r="Q530" s="124">
        <v>20839</v>
      </c>
      <c r="R530" s="123">
        <v>18884</v>
      </c>
      <c r="S530" s="124">
        <v>22380</v>
      </c>
      <c r="T530" s="123">
        <v>23223</v>
      </c>
      <c r="U530" s="124">
        <v>23046</v>
      </c>
      <c r="V530" s="123">
        <v>23339</v>
      </c>
      <c r="W530" s="124">
        <v>21261</v>
      </c>
      <c r="X530" s="123">
        <v>21109</v>
      </c>
      <c r="Y530" s="124">
        <v>24481</v>
      </c>
      <c r="Z530" s="123">
        <v>24784</v>
      </c>
      <c r="AA530" s="124">
        <v>25800</v>
      </c>
      <c r="AB530" s="123">
        <v>24560</v>
      </c>
      <c r="AC530" s="124">
        <v>23181</v>
      </c>
      <c r="AD530" s="123">
        <v>25853</v>
      </c>
      <c r="AE530" s="125">
        <v>26569</v>
      </c>
      <c r="AF530" s="126">
        <v>26086</v>
      </c>
    </row>
    <row r="531" spans="2:32">
      <c r="B531" s="127">
        <v>493</v>
      </c>
      <c r="C531" s="128">
        <v>493</v>
      </c>
      <c r="D531" s="129">
        <v>21</v>
      </c>
      <c r="E531" s="130">
        <v>1</v>
      </c>
      <c r="F531" s="131">
        <v>21</v>
      </c>
      <c r="G531" s="132" t="s">
        <v>485</v>
      </c>
      <c r="H531" s="133">
        <v>1</v>
      </c>
      <c r="I531" s="128">
        <v>21</v>
      </c>
      <c r="J531" s="129" t="s">
        <v>485</v>
      </c>
      <c r="K531" s="134">
        <v>13</v>
      </c>
      <c r="L531" s="108"/>
      <c r="M531" s="81">
        <v>16322</v>
      </c>
      <c r="N531" s="135">
        <v>20039</v>
      </c>
      <c r="O531" s="136">
        <v>20352</v>
      </c>
      <c r="P531" s="135">
        <v>21020</v>
      </c>
      <c r="Q531" s="136">
        <v>20770</v>
      </c>
      <c r="R531" s="135">
        <v>18952</v>
      </c>
      <c r="S531" s="136">
        <v>22263</v>
      </c>
      <c r="T531" s="135">
        <v>23192</v>
      </c>
      <c r="U531" s="136">
        <v>22966</v>
      </c>
      <c r="V531" s="135">
        <v>23267</v>
      </c>
      <c r="W531" s="136">
        <v>21181</v>
      </c>
      <c r="X531" s="135">
        <v>21158</v>
      </c>
      <c r="Y531" s="136">
        <v>24336</v>
      </c>
      <c r="Z531" s="135">
        <v>24683</v>
      </c>
      <c r="AA531" s="136">
        <v>25672</v>
      </c>
      <c r="AB531" s="135">
        <v>24177</v>
      </c>
      <c r="AC531" s="136">
        <v>23084</v>
      </c>
      <c r="AD531" s="135">
        <v>25676</v>
      </c>
      <c r="AE531" s="137">
        <v>26488</v>
      </c>
      <c r="AF531" s="138">
        <v>25969</v>
      </c>
    </row>
    <row r="532" spans="2:32">
      <c r="B532" s="114">
        <v>494</v>
      </c>
      <c r="C532" s="115">
        <v>494</v>
      </c>
      <c r="D532" s="116">
        <v>21</v>
      </c>
      <c r="E532" s="117">
        <v>1</v>
      </c>
      <c r="F532" s="118">
        <v>21</v>
      </c>
      <c r="G532" s="119" t="s">
        <v>485</v>
      </c>
      <c r="H532" s="120">
        <v>1</v>
      </c>
      <c r="I532" s="115">
        <v>21</v>
      </c>
      <c r="J532" s="116" t="s">
        <v>485</v>
      </c>
      <c r="K532" s="121">
        <v>14</v>
      </c>
      <c r="L532" s="108"/>
      <c r="M532" s="122">
        <v>16149</v>
      </c>
      <c r="N532" s="123">
        <v>19978</v>
      </c>
      <c r="O532" s="124">
        <v>20366</v>
      </c>
      <c r="P532" s="123">
        <v>20944</v>
      </c>
      <c r="Q532" s="124">
        <v>20695</v>
      </c>
      <c r="R532" s="123">
        <v>18796</v>
      </c>
      <c r="S532" s="124">
        <v>22146</v>
      </c>
      <c r="T532" s="123">
        <v>23083</v>
      </c>
      <c r="U532" s="124">
        <v>23025</v>
      </c>
      <c r="V532" s="123">
        <v>23215</v>
      </c>
      <c r="W532" s="124">
        <v>21027</v>
      </c>
      <c r="X532" s="123">
        <v>21005</v>
      </c>
      <c r="Y532" s="124">
        <v>24188</v>
      </c>
      <c r="Z532" s="123">
        <v>24714</v>
      </c>
      <c r="AA532" s="124">
        <v>25557</v>
      </c>
      <c r="AB532" s="123">
        <v>23819</v>
      </c>
      <c r="AC532" s="124">
        <v>22876</v>
      </c>
      <c r="AD532" s="123">
        <v>25497</v>
      </c>
      <c r="AE532" s="125">
        <v>26268</v>
      </c>
      <c r="AF532" s="126">
        <v>25971</v>
      </c>
    </row>
    <row r="533" spans="2:32">
      <c r="B533" s="127">
        <v>495</v>
      </c>
      <c r="C533" s="128">
        <v>495</v>
      </c>
      <c r="D533" s="129">
        <v>21</v>
      </c>
      <c r="E533" s="130">
        <v>1</v>
      </c>
      <c r="F533" s="131">
        <v>21</v>
      </c>
      <c r="G533" s="132" t="s">
        <v>485</v>
      </c>
      <c r="H533" s="133">
        <v>1</v>
      </c>
      <c r="I533" s="128">
        <v>21</v>
      </c>
      <c r="J533" s="129" t="s">
        <v>485</v>
      </c>
      <c r="K533" s="134">
        <v>15</v>
      </c>
      <c r="L533" s="108"/>
      <c r="M533" s="81">
        <v>16101</v>
      </c>
      <c r="N533" s="135">
        <v>19751</v>
      </c>
      <c r="O533" s="136">
        <v>20100</v>
      </c>
      <c r="P533" s="135">
        <v>20712</v>
      </c>
      <c r="Q533" s="136">
        <v>20371</v>
      </c>
      <c r="R533" s="135">
        <v>18670</v>
      </c>
      <c r="S533" s="136">
        <v>21891</v>
      </c>
      <c r="T533" s="135">
        <v>22615</v>
      </c>
      <c r="U533" s="136">
        <v>22631</v>
      </c>
      <c r="V533" s="135">
        <v>22752</v>
      </c>
      <c r="W533" s="136">
        <v>20693</v>
      </c>
      <c r="X533" s="135">
        <v>20784</v>
      </c>
      <c r="Y533" s="136">
        <v>23835</v>
      </c>
      <c r="Z533" s="135">
        <v>24277</v>
      </c>
      <c r="AA533" s="136">
        <v>25114</v>
      </c>
      <c r="AB533" s="135">
        <v>23550</v>
      </c>
      <c r="AC533" s="136">
        <v>22497</v>
      </c>
      <c r="AD533" s="135">
        <v>25114</v>
      </c>
      <c r="AE533" s="137">
        <v>25661</v>
      </c>
      <c r="AF533" s="138">
        <v>25517</v>
      </c>
    </row>
    <row r="534" spans="2:32">
      <c r="B534" s="114">
        <v>496</v>
      </c>
      <c r="C534" s="115">
        <v>496</v>
      </c>
      <c r="D534" s="116">
        <v>21</v>
      </c>
      <c r="E534" s="117">
        <v>1</v>
      </c>
      <c r="F534" s="118">
        <v>21</v>
      </c>
      <c r="G534" s="119" t="s">
        <v>485</v>
      </c>
      <c r="H534" s="120">
        <v>1</v>
      </c>
      <c r="I534" s="115">
        <v>21</v>
      </c>
      <c r="J534" s="116" t="s">
        <v>485</v>
      </c>
      <c r="K534" s="121">
        <v>16</v>
      </c>
      <c r="L534" s="108"/>
      <c r="M534" s="122">
        <v>16300</v>
      </c>
      <c r="N534" s="123">
        <v>19639</v>
      </c>
      <c r="O534" s="124">
        <v>19971</v>
      </c>
      <c r="P534" s="123">
        <v>20552</v>
      </c>
      <c r="Q534" s="124">
        <v>20037</v>
      </c>
      <c r="R534" s="123">
        <v>18739</v>
      </c>
      <c r="S534" s="124">
        <v>21834</v>
      </c>
      <c r="T534" s="123">
        <v>22368</v>
      </c>
      <c r="U534" s="124">
        <v>22280</v>
      </c>
      <c r="V534" s="123">
        <v>22179</v>
      </c>
      <c r="W534" s="124">
        <v>20381</v>
      </c>
      <c r="X534" s="123">
        <v>20692</v>
      </c>
      <c r="Y534" s="124">
        <v>23629</v>
      </c>
      <c r="Z534" s="123">
        <v>23831</v>
      </c>
      <c r="AA534" s="124">
        <v>24585</v>
      </c>
      <c r="AB534" s="123">
        <v>23311</v>
      </c>
      <c r="AC534" s="124">
        <v>22092</v>
      </c>
      <c r="AD534" s="123">
        <v>24874</v>
      </c>
      <c r="AE534" s="125">
        <v>25318</v>
      </c>
      <c r="AF534" s="126">
        <v>25036</v>
      </c>
    </row>
    <row r="535" spans="2:32">
      <c r="B535" s="127">
        <v>497</v>
      </c>
      <c r="C535" s="128">
        <v>497</v>
      </c>
      <c r="D535" s="129">
        <v>21</v>
      </c>
      <c r="E535" s="130">
        <v>1</v>
      </c>
      <c r="F535" s="131">
        <v>21</v>
      </c>
      <c r="G535" s="132" t="s">
        <v>485</v>
      </c>
      <c r="H535" s="133">
        <v>1</v>
      </c>
      <c r="I535" s="128">
        <v>21</v>
      </c>
      <c r="J535" s="129" t="s">
        <v>485</v>
      </c>
      <c r="K535" s="134">
        <v>17</v>
      </c>
      <c r="L535" s="108"/>
      <c r="M535" s="81">
        <v>16952</v>
      </c>
      <c r="N535" s="135">
        <v>19911</v>
      </c>
      <c r="O535" s="136">
        <v>20321</v>
      </c>
      <c r="P535" s="135">
        <v>20786</v>
      </c>
      <c r="Q535" s="136">
        <v>20298</v>
      </c>
      <c r="R535" s="135">
        <v>19305</v>
      </c>
      <c r="S535" s="136">
        <v>22358</v>
      </c>
      <c r="T535" s="135">
        <v>22519</v>
      </c>
      <c r="U535" s="136">
        <v>22374</v>
      </c>
      <c r="V535" s="135">
        <v>22292</v>
      </c>
      <c r="W535" s="136">
        <v>20736</v>
      </c>
      <c r="X535" s="135">
        <v>21114</v>
      </c>
      <c r="Y535" s="136">
        <v>24147</v>
      </c>
      <c r="Z535" s="135">
        <v>24033</v>
      </c>
      <c r="AA535" s="136">
        <v>24605</v>
      </c>
      <c r="AB535" s="135">
        <v>23831</v>
      </c>
      <c r="AC535" s="136">
        <v>22484</v>
      </c>
      <c r="AD535" s="135">
        <v>25411</v>
      </c>
      <c r="AE535" s="137">
        <v>25476</v>
      </c>
      <c r="AF535" s="138">
        <v>25273</v>
      </c>
    </row>
    <row r="536" spans="2:32">
      <c r="B536" s="114">
        <v>498</v>
      </c>
      <c r="C536" s="115">
        <v>498</v>
      </c>
      <c r="D536" s="116">
        <v>21</v>
      </c>
      <c r="E536" s="117">
        <v>1</v>
      </c>
      <c r="F536" s="118">
        <v>21</v>
      </c>
      <c r="G536" s="119" t="s">
        <v>485</v>
      </c>
      <c r="H536" s="120">
        <v>1</v>
      </c>
      <c r="I536" s="115">
        <v>21</v>
      </c>
      <c r="J536" s="116" t="s">
        <v>485</v>
      </c>
      <c r="K536" s="121">
        <v>18</v>
      </c>
      <c r="L536" s="108"/>
      <c r="M536" s="122">
        <v>17928</v>
      </c>
      <c r="N536" s="123">
        <v>20533</v>
      </c>
      <c r="O536" s="124">
        <v>21267</v>
      </c>
      <c r="P536" s="123">
        <v>21682</v>
      </c>
      <c r="Q536" s="124">
        <v>20921</v>
      </c>
      <c r="R536" s="123">
        <v>20281</v>
      </c>
      <c r="S536" s="124">
        <v>23173</v>
      </c>
      <c r="T536" s="123">
        <v>22806</v>
      </c>
      <c r="U536" s="124">
        <v>23100</v>
      </c>
      <c r="V536" s="123">
        <v>22977</v>
      </c>
      <c r="W536" s="124">
        <v>21480</v>
      </c>
      <c r="X536" s="123">
        <v>22195</v>
      </c>
      <c r="Y536" s="124">
        <v>25168</v>
      </c>
      <c r="Z536" s="123">
        <v>24865</v>
      </c>
      <c r="AA536" s="124">
        <v>25707</v>
      </c>
      <c r="AB536" s="123">
        <v>25093</v>
      </c>
      <c r="AC536" s="124">
        <v>23531</v>
      </c>
      <c r="AD536" s="123">
        <v>26551</v>
      </c>
      <c r="AE536" s="125">
        <v>26050</v>
      </c>
      <c r="AF536" s="126">
        <v>26212</v>
      </c>
    </row>
    <row r="537" spans="2:32">
      <c r="B537" s="127">
        <v>499</v>
      </c>
      <c r="C537" s="128">
        <v>499</v>
      </c>
      <c r="D537" s="129">
        <v>21</v>
      </c>
      <c r="E537" s="130">
        <v>1</v>
      </c>
      <c r="F537" s="131">
        <v>21</v>
      </c>
      <c r="G537" s="132" t="s">
        <v>485</v>
      </c>
      <c r="H537" s="133">
        <v>1</v>
      </c>
      <c r="I537" s="128">
        <v>21</v>
      </c>
      <c r="J537" s="129" t="s">
        <v>485</v>
      </c>
      <c r="K537" s="134">
        <v>19</v>
      </c>
      <c r="L537" s="108"/>
      <c r="M537" s="81">
        <v>17784</v>
      </c>
      <c r="N537" s="135">
        <v>20541</v>
      </c>
      <c r="O537" s="136">
        <v>21316</v>
      </c>
      <c r="P537" s="135">
        <v>21680</v>
      </c>
      <c r="Q537" s="136">
        <v>20876</v>
      </c>
      <c r="R537" s="135">
        <v>20152</v>
      </c>
      <c r="S537" s="136">
        <v>23185</v>
      </c>
      <c r="T537" s="135">
        <v>22892</v>
      </c>
      <c r="U537" s="136">
        <v>23369</v>
      </c>
      <c r="V537" s="135">
        <v>23117</v>
      </c>
      <c r="W537" s="136">
        <v>21731</v>
      </c>
      <c r="X537" s="135">
        <v>22424</v>
      </c>
      <c r="Y537" s="136">
        <v>25439</v>
      </c>
      <c r="Z537" s="135">
        <v>25513</v>
      </c>
      <c r="AA537" s="136">
        <v>26286</v>
      </c>
      <c r="AB537" s="135">
        <v>25580</v>
      </c>
      <c r="AC537" s="136">
        <v>24136</v>
      </c>
      <c r="AD537" s="135">
        <v>26991</v>
      </c>
      <c r="AE537" s="137">
        <v>26714</v>
      </c>
      <c r="AF537" s="138">
        <v>27044</v>
      </c>
    </row>
    <row r="538" spans="2:32">
      <c r="B538" s="114">
        <v>500</v>
      </c>
      <c r="C538" s="115">
        <v>500</v>
      </c>
      <c r="D538" s="116">
        <v>21</v>
      </c>
      <c r="E538" s="117">
        <v>1</v>
      </c>
      <c r="F538" s="118">
        <v>21</v>
      </c>
      <c r="G538" s="119" t="s">
        <v>485</v>
      </c>
      <c r="H538" s="120">
        <v>1</v>
      </c>
      <c r="I538" s="115">
        <v>21</v>
      </c>
      <c r="J538" s="116" t="s">
        <v>485</v>
      </c>
      <c r="K538" s="121">
        <v>20</v>
      </c>
      <c r="L538" s="108"/>
      <c r="M538" s="122">
        <v>17331</v>
      </c>
      <c r="N538" s="123">
        <v>20266</v>
      </c>
      <c r="O538" s="124">
        <v>21271</v>
      </c>
      <c r="P538" s="123">
        <v>21378</v>
      </c>
      <c r="Q538" s="124">
        <v>20593</v>
      </c>
      <c r="R538" s="123">
        <v>19855</v>
      </c>
      <c r="S538" s="124">
        <v>22861</v>
      </c>
      <c r="T538" s="123">
        <v>22890</v>
      </c>
      <c r="U538" s="124">
        <v>23655</v>
      </c>
      <c r="V538" s="123">
        <v>23054</v>
      </c>
      <c r="W538" s="124">
        <v>21736</v>
      </c>
      <c r="X538" s="123">
        <v>22467</v>
      </c>
      <c r="Y538" s="124">
        <v>25558</v>
      </c>
      <c r="Z538" s="123">
        <v>26252</v>
      </c>
      <c r="AA538" s="124">
        <v>26825</v>
      </c>
      <c r="AB538" s="123">
        <v>26114</v>
      </c>
      <c r="AC538" s="124">
        <v>24452</v>
      </c>
      <c r="AD538" s="123">
        <v>27287</v>
      </c>
      <c r="AE538" s="125">
        <v>27322</v>
      </c>
      <c r="AF538" s="126">
        <v>28003</v>
      </c>
    </row>
    <row r="539" spans="2:32">
      <c r="B539" s="127">
        <v>501</v>
      </c>
      <c r="C539" s="128">
        <v>501</v>
      </c>
      <c r="D539" s="129">
        <v>21</v>
      </c>
      <c r="E539" s="130">
        <v>1</v>
      </c>
      <c r="F539" s="131">
        <v>21</v>
      </c>
      <c r="G539" s="132" t="s">
        <v>485</v>
      </c>
      <c r="H539" s="133">
        <v>1</v>
      </c>
      <c r="I539" s="128">
        <v>21</v>
      </c>
      <c r="J539" s="129" t="s">
        <v>485</v>
      </c>
      <c r="K539" s="134">
        <v>21</v>
      </c>
      <c r="L539" s="108"/>
      <c r="M539" s="81">
        <v>17075</v>
      </c>
      <c r="N539" s="135">
        <v>19918</v>
      </c>
      <c r="O539" s="136">
        <v>21000</v>
      </c>
      <c r="P539" s="135">
        <v>21066</v>
      </c>
      <c r="Q539" s="136">
        <v>20285</v>
      </c>
      <c r="R539" s="135">
        <v>19689</v>
      </c>
      <c r="S539" s="136">
        <v>22620</v>
      </c>
      <c r="T539" s="135">
        <v>22839</v>
      </c>
      <c r="U539" s="136">
        <v>23774</v>
      </c>
      <c r="V539" s="135">
        <v>23107</v>
      </c>
      <c r="W539" s="136">
        <v>21983</v>
      </c>
      <c r="X539" s="135">
        <v>22728</v>
      </c>
      <c r="Y539" s="136">
        <v>25757</v>
      </c>
      <c r="Z539" s="135">
        <v>26872</v>
      </c>
      <c r="AA539" s="136">
        <v>27327</v>
      </c>
      <c r="AB539" s="135">
        <v>26685</v>
      </c>
      <c r="AC539" s="136">
        <v>25162</v>
      </c>
      <c r="AD539" s="135">
        <v>27724</v>
      </c>
      <c r="AE539" s="137">
        <v>28068</v>
      </c>
      <c r="AF539" s="138">
        <v>28890</v>
      </c>
    </row>
    <row r="540" spans="2:32">
      <c r="B540" s="114">
        <v>502</v>
      </c>
      <c r="C540" s="115">
        <v>502</v>
      </c>
      <c r="D540" s="116">
        <v>21</v>
      </c>
      <c r="E540" s="117">
        <v>1</v>
      </c>
      <c r="F540" s="118">
        <v>21</v>
      </c>
      <c r="G540" s="119" t="s">
        <v>485</v>
      </c>
      <c r="H540" s="120">
        <v>1</v>
      </c>
      <c r="I540" s="115">
        <v>21</v>
      </c>
      <c r="J540" s="116" t="s">
        <v>485</v>
      </c>
      <c r="K540" s="121">
        <v>22</v>
      </c>
      <c r="L540" s="108"/>
      <c r="M540" s="122">
        <v>16474</v>
      </c>
      <c r="N540" s="123">
        <v>19167</v>
      </c>
      <c r="O540" s="124">
        <v>20251</v>
      </c>
      <c r="P540" s="123">
        <v>20313</v>
      </c>
      <c r="Q540" s="124">
        <v>19715</v>
      </c>
      <c r="R540" s="123">
        <v>19179</v>
      </c>
      <c r="S540" s="124">
        <v>21860</v>
      </c>
      <c r="T540" s="123">
        <v>22329</v>
      </c>
      <c r="U540" s="124">
        <v>23340</v>
      </c>
      <c r="V540" s="123">
        <v>22779</v>
      </c>
      <c r="W540" s="124">
        <v>21885</v>
      </c>
      <c r="X540" s="123">
        <v>22483</v>
      </c>
      <c r="Y540" s="124">
        <v>25241</v>
      </c>
      <c r="Z540" s="123">
        <v>26751</v>
      </c>
      <c r="AA540" s="124">
        <v>27108</v>
      </c>
      <c r="AB540" s="123">
        <v>26695</v>
      </c>
      <c r="AC540" s="124">
        <v>25345</v>
      </c>
      <c r="AD540" s="123">
        <v>27339</v>
      </c>
      <c r="AE540" s="125">
        <v>28052</v>
      </c>
      <c r="AF540" s="126">
        <v>28951</v>
      </c>
    </row>
    <row r="541" spans="2:32">
      <c r="B541" s="127">
        <v>503</v>
      </c>
      <c r="C541" s="128">
        <v>503</v>
      </c>
      <c r="D541" s="129">
        <v>21</v>
      </c>
      <c r="E541" s="130">
        <v>1</v>
      </c>
      <c r="F541" s="131">
        <v>21</v>
      </c>
      <c r="G541" s="132" t="s">
        <v>485</v>
      </c>
      <c r="H541" s="133">
        <v>1</v>
      </c>
      <c r="I541" s="128">
        <v>21</v>
      </c>
      <c r="J541" s="129" t="s">
        <v>485</v>
      </c>
      <c r="K541" s="134">
        <v>23</v>
      </c>
      <c r="L541" s="108"/>
      <c r="M541" s="81">
        <v>15803</v>
      </c>
      <c r="N541" s="135">
        <v>18184</v>
      </c>
      <c r="O541" s="136">
        <v>19178</v>
      </c>
      <c r="P541" s="135">
        <v>19382</v>
      </c>
      <c r="Q541" s="136">
        <v>18948</v>
      </c>
      <c r="R541" s="135">
        <v>18615</v>
      </c>
      <c r="S541" s="136">
        <v>21008</v>
      </c>
      <c r="T541" s="135">
        <v>21551</v>
      </c>
      <c r="U541" s="136">
        <v>22471</v>
      </c>
      <c r="V541" s="135">
        <v>22222</v>
      </c>
      <c r="W541" s="136">
        <v>21675</v>
      </c>
      <c r="X541" s="135">
        <v>22096</v>
      </c>
      <c r="Y541" s="136">
        <v>24570</v>
      </c>
      <c r="Z541" s="135">
        <v>26063</v>
      </c>
      <c r="AA541" s="136">
        <v>26563</v>
      </c>
      <c r="AB541" s="135">
        <v>26281</v>
      </c>
      <c r="AC541" s="136">
        <v>25297</v>
      </c>
      <c r="AD541" s="135">
        <v>26741</v>
      </c>
      <c r="AE541" s="137">
        <v>27578</v>
      </c>
      <c r="AF541" s="138">
        <v>28358</v>
      </c>
    </row>
    <row r="542" spans="2:32">
      <c r="B542" s="114">
        <v>504</v>
      </c>
      <c r="C542" s="115">
        <v>504</v>
      </c>
      <c r="D542" s="116">
        <v>21</v>
      </c>
      <c r="E542" s="117">
        <v>1</v>
      </c>
      <c r="F542" s="118">
        <v>21</v>
      </c>
      <c r="G542" s="119" t="s">
        <v>485</v>
      </c>
      <c r="H542" s="120">
        <v>1</v>
      </c>
      <c r="I542" s="115">
        <v>21</v>
      </c>
      <c r="J542" s="116" t="s">
        <v>485</v>
      </c>
      <c r="K542" s="121">
        <v>24</v>
      </c>
      <c r="L542" s="108"/>
      <c r="M542" s="122">
        <v>15006</v>
      </c>
      <c r="N542" s="123">
        <v>17132</v>
      </c>
      <c r="O542" s="124">
        <v>17991</v>
      </c>
      <c r="P542" s="123">
        <v>18348</v>
      </c>
      <c r="Q542" s="124">
        <v>18084</v>
      </c>
      <c r="R542" s="123">
        <v>18003</v>
      </c>
      <c r="S542" s="124">
        <v>20120</v>
      </c>
      <c r="T542" s="123">
        <v>20759</v>
      </c>
      <c r="U542" s="124">
        <v>21567</v>
      </c>
      <c r="V542" s="123">
        <v>21635</v>
      </c>
      <c r="W542" s="124">
        <v>21340</v>
      </c>
      <c r="X542" s="123">
        <v>21671</v>
      </c>
      <c r="Y542" s="124">
        <v>23833</v>
      </c>
      <c r="Z542" s="123">
        <v>25236</v>
      </c>
      <c r="AA542" s="124">
        <v>25888</v>
      </c>
      <c r="AB542" s="123">
        <v>25777</v>
      </c>
      <c r="AC542" s="124">
        <v>25060</v>
      </c>
      <c r="AD542" s="123">
        <v>26048</v>
      </c>
      <c r="AE542" s="125">
        <v>26987</v>
      </c>
      <c r="AF542" s="126">
        <v>27594</v>
      </c>
    </row>
    <row r="543" spans="2:32">
      <c r="B543" s="127">
        <v>505</v>
      </c>
      <c r="C543" s="128">
        <v>505</v>
      </c>
      <c r="D543" s="129">
        <v>22</v>
      </c>
      <c r="E543" s="130">
        <v>1</v>
      </c>
      <c r="F543" s="131">
        <v>22</v>
      </c>
      <c r="G543" s="132" t="s">
        <v>485</v>
      </c>
      <c r="H543" s="133">
        <v>1</v>
      </c>
      <c r="I543" s="128">
        <v>22</v>
      </c>
      <c r="J543" s="129" t="s">
        <v>485</v>
      </c>
      <c r="K543" s="134">
        <v>1</v>
      </c>
      <c r="L543" s="108"/>
      <c r="M543" s="81">
        <v>14614</v>
      </c>
      <c r="N543" s="135">
        <v>16280</v>
      </c>
      <c r="O543" s="136">
        <v>17059</v>
      </c>
      <c r="P543" s="135">
        <v>17522</v>
      </c>
      <c r="Q543" s="136">
        <v>16979</v>
      </c>
      <c r="R543" s="135">
        <v>17642</v>
      </c>
      <c r="S543" s="136">
        <v>19515</v>
      </c>
      <c r="T543" s="135">
        <v>20053</v>
      </c>
      <c r="U543" s="136">
        <v>20812</v>
      </c>
      <c r="V543" s="135">
        <v>20419</v>
      </c>
      <c r="W543" s="136">
        <v>19882</v>
      </c>
      <c r="X543" s="135">
        <v>21279</v>
      </c>
      <c r="Y543" s="136">
        <v>23701</v>
      </c>
      <c r="Z543" s="135">
        <v>24579</v>
      </c>
      <c r="AA543" s="136">
        <v>25337</v>
      </c>
      <c r="AB543" s="135">
        <v>24391</v>
      </c>
      <c r="AC543" s="136">
        <v>23061</v>
      </c>
      <c r="AD543" s="135">
        <v>26134</v>
      </c>
      <c r="AE543" s="137">
        <v>26494</v>
      </c>
      <c r="AF543" s="138">
        <v>26998</v>
      </c>
    </row>
    <row r="544" spans="2:32">
      <c r="B544" s="114">
        <v>506</v>
      </c>
      <c r="C544" s="115">
        <v>506</v>
      </c>
      <c r="D544" s="116">
        <v>22</v>
      </c>
      <c r="E544" s="117">
        <v>1</v>
      </c>
      <c r="F544" s="118">
        <v>22</v>
      </c>
      <c r="G544" s="119" t="s">
        <v>485</v>
      </c>
      <c r="H544" s="120">
        <v>1</v>
      </c>
      <c r="I544" s="115">
        <v>22</v>
      </c>
      <c r="J544" s="116" t="s">
        <v>485</v>
      </c>
      <c r="K544" s="121">
        <v>2</v>
      </c>
      <c r="L544" s="108"/>
      <c r="M544" s="122">
        <v>14314</v>
      </c>
      <c r="N544" s="123">
        <v>15855</v>
      </c>
      <c r="O544" s="124">
        <v>16636</v>
      </c>
      <c r="P544" s="123">
        <v>17113</v>
      </c>
      <c r="Q544" s="124">
        <v>16464</v>
      </c>
      <c r="R544" s="123">
        <v>17377</v>
      </c>
      <c r="S544" s="124">
        <v>19159</v>
      </c>
      <c r="T544" s="123">
        <v>19672</v>
      </c>
      <c r="U544" s="124">
        <v>20437</v>
      </c>
      <c r="V544" s="123">
        <v>19913</v>
      </c>
      <c r="W544" s="124">
        <v>19520</v>
      </c>
      <c r="X544" s="123">
        <v>21028</v>
      </c>
      <c r="Y544" s="124">
        <v>23260</v>
      </c>
      <c r="Z544" s="123">
        <v>24099</v>
      </c>
      <c r="AA544" s="124">
        <v>24803</v>
      </c>
      <c r="AB544" s="123">
        <v>23729</v>
      </c>
      <c r="AC544" s="124">
        <v>22575</v>
      </c>
      <c r="AD544" s="123">
        <v>25619</v>
      </c>
      <c r="AE544" s="125">
        <v>25952</v>
      </c>
      <c r="AF544" s="126">
        <v>26449</v>
      </c>
    </row>
    <row r="545" spans="2:32">
      <c r="B545" s="127">
        <v>507</v>
      </c>
      <c r="C545" s="128">
        <v>507</v>
      </c>
      <c r="D545" s="129">
        <v>22</v>
      </c>
      <c r="E545" s="130">
        <v>1</v>
      </c>
      <c r="F545" s="131">
        <v>22</v>
      </c>
      <c r="G545" s="132" t="s">
        <v>485</v>
      </c>
      <c r="H545" s="133">
        <v>1</v>
      </c>
      <c r="I545" s="128">
        <v>22</v>
      </c>
      <c r="J545" s="129" t="s">
        <v>485</v>
      </c>
      <c r="K545" s="134">
        <v>3</v>
      </c>
      <c r="L545" s="108"/>
      <c r="M545" s="81">
        <v>14210</v>
      </c>
      <c r="N545" s="135">
        <v>15645</v>
      </c>
      <c r="O545" s="136">
        <v>16458</v>
      </c>
      <c r="P545" s="135">
        <v>16918</v>
      </c>
      <c r="Q545" s="136">
        <v>16330</v>
      </c>
      <c r="R545" s="135">
        <v>17450</v>
      </c>
      <c r="S545" s="136">
        <v>19113</v>
      </c>
      <c r="T545" s="135">
        <v>19599</v>
      </c>
      <c r="U545" s="136">
        <v>20386</v>
      </c>
      <c r="V545" s="135">
        <v>19842</v>
      </c>
      <c r="W545" s="136">
        <v>19466</v>
      </c>
      <c r="X545" s="135">
        <v>21139</v>
      </c>
      <c r="Y545" s="136">
        <v>23160</v>
      </c>
      <c r="Z545" s="135">
        <v>23925</v>
      </c>
      <c r="AA545" s="136">
        <v>24590</v>
      </c>
      <c r="AB545" s="135">
        <v>23504</v>
      </c>
      <c r="AC545" s="136">
        <v>22434</v>
      </c>
      <c r="AD545" s="135">
        <v>25439</v>
      </c>
      <c r="AE545" s="137">
        <v>25698</v>
      </c>
      <c r="AF545" s="138">
        <v>26196</v>
      </c>
    </row>
    <row r="546" spans="2:32">
      <c r="B546" s="114">
        <v>508</v>
      </c>
      <c r="C546" s="115">
        <v>508</v>
      </c>
      <c r="D546" s="116">
        <v>22</v>
      </c>
      <c r="E546" s="117">
        <v>1</v>
      </c>
      <c r="F546" s="118">
        <v>22</v>
      </c>
      <c r="G546" s="119" t="s">
        <v>485</v>
      </c>
      <c r="H546" s="120">
        <v>1</v>
      </c>
      <c r="I546" s="115">
        <v>22</v>
      </c>
      <c r="J546" s="116" t="s">
        <v>485</v>
      </c>
      <c r="K546" s="121">
        <v>4</v>
      </c>
      <c r="L546" s="108"/>
      <c r="M546" s="122">
        <v>14229</v>
      </c>
      <c r="N546" s="123">
        <v>15560</v>
      </c>
      <c r="O546" s="124">
        <v>16366</v>
      </c>
      <c r="P546" s="123">
        <v>16799</v>
      </c>
      <c r="Q546" s="124">
        <v>16104</v>
      </c>
      <c r="R546" s="123">
        <v>17479</v>
      </c>
      <c r="S546" s="124">
        <v>18970</v>
      </c>
      <c r="T546" s="123">
        <v>19368</v>
      </c>
      <c r="U546" s="124">
        <v>20110</v>
      </c>
      <c r="V546" s="123">
        <v>19408</v>
      </c>
      <c r="W546" s="124">
        <v>19081</v>
      </c>
      <c r="X546" s="123">
        <v>20929</v>
      </c>
      <c r="Y546" s="124">
        <v>22678</v>
      </c>
      <c r="Z546" s="123">
        <v>23310</v>
      </c>
      <c r="AA546" s="124">
        <v>23910</v>
      </c>
      <c r="AB546" s="123">
        <v>22713</v>
      </c>
      <c r="AC546" s="124">
        <v>21790</v>
      </c>
      <c r="AD546" s="123">
        <v>24767</v>
      </c>
      <c r="AE546" s="125">
        <v>24913</v>
      </c>
      <c r="AF546" s="126">
        <v>25394</v>
      </c>
    </row>
    <row r="547" spans="2:32">
      <c r="B547" s="127">
        <v>509</v>
      </c>
      <c r="C547" s="128">
        <v>509</v>
      </c>
      <c r="D547" s="129">
        <v>22</v>
      </c>
      <c r="E547" s="130">
        <v>1</v>
      </c>
      <c r="F547" s="131">
        <v>22</v>
      </c>
      <c r="G547" s="132" t="s">
        <v>485</v>
      </c>
      <c r="H547" s="133">
        <v>1</v>
      </c>
      <c r="I547" s="128">
        <v>22</v>
      </c>
      <c r="J547" s="129" t="s">
        <v>485</v>
      </c>
      <c r="K547" s="134">
        <v>5</v>
      </c>
      <c r="L547" s="108"/>
      <c r="M547" s="81">
        <v>14359</v>
      </c>
      <c r="N547" s="135">
        <v>15674</v>
      </c>
      <c r="O547" s="136">
        <v>16471</v>
      </c>
      <c r="P547" s="135">
        <v>16771</v>
      </c>
      <c r="Q547" s="136">
        <v>15918</v>
      </c>
      <c r="R547" s="135">
        <v>17554</v>
      </c>
      <c r="S547" s="136">
        <v>18963</v>
      </c>
      <c r="T547" s="135">
        <v>19313</v>
      </c>
      <c r="U547" s="136">
        <v>19959</v>
      </c>
      <c r="V547" s="135">
        <v>18882</v>
      </c>
      <c r="W547" s="136">
        <v>18647</v>
      </c>
      <c r="X547" s="135">
        <v>20682</v>
      </c>
      <c r="Y547" s="136">
        <v>22244</v>
      </c>
      <c r="Z547" s="135">
        <v>22792</v>
      </c>
      <c r="AA547" s="136">
        <v>23150</v>
      </c>
      <c r="AB547" s="135">
        <v>21759</v>
      </c>
      <c r="AC547" s="136">
        <v>20996</v>
      </c>
      <c r="AD547" s="135">
        <v>24094</v>
      </c>
      <c r="AE547" s="137">
        <v>24143</v>
      </c>
      <c r="AF547" s="138">
        <v>24660</v>
      </c>
    </row>
    <row r="548" spans="2:32">
      <c r="B548" s="114">
        <v>510</v>
      </c>
      <c r="C548" s="115">
        <v>510</v>
      </c>
      <c r="D548" s="116">
        <v>22</v>
      </c>
      <c r="E548" s="117">
        <v>1</v>
      </c>
      <c r="F548" s="118">
        <v>22</v>
      </c>
      <c r="G548" s="119" t="s">
        <v>485</v>
      </c>
      <c r="H548" s="120">
        <v>1</v>
      </c>
      <c r="I548" s="115">
        <v>22</v>
      </c>
      <c r="J548" s="116" t="s">
        <v>485</v>
      </c>
      <c r="K548" s="121">
        <v>6</v>
      </c>
      <c r="L548" s="108"/>
      <c r="M548" s="122">
        <v>14960</v>
      </c>
      <c r="N548" s="123">
        <v>16231</v>
      </c>
      <c r="O548" s="124">
        <v>16967</v>
      </c>
      <c r="P548" s="123">
        <v>17163</v>
      </c>
      <c r="Q548" s="124">
        <v>15808</v>
      </c>
      <c r="R548" s="123">
        <v>18025</v>
      </c>
      <c r="S548" s="124">
        <v>19393</v>
      </c>
      <c r="T548" s="123">
        <v>19663</v>
      </c>
      <c r="U548" s="124">
        <v>20126</v>
      </c>
      <c r="V548" s="123">
        <v>18410</v>
      </c>
      <c r="W548" s="124">
        <v>18223</v>
      </c>
      <c r="X548" s="123">
        <v>20773</v>
      </c>
      <c r="Y548" s="124">
        <v>22165</v>
      </c>
      <c r="Z548" s="123">
        <v>22553</v>
      </c>
      <c r="AA548" s="124">
        <v>22660</v>
      </c>
      <c r="AB548" s="123">
        <v>20787</v>
      </c>
      <c r="AC548" s="124">
        <v>20244</v>
      </c>
      <c r="AD548" s="123">
        <v>23778</v>
      </c>
      <c r="AE548" s="125">
        <v>23783</v>
      </c>
      <c r="AF548" s="126">
        <v>24218</v>
      </c>
    </row>
    <row r="549" spans="2:32">
      <c r="B549" s="127">
        <v>511</v>
      </c>
      <c r="C549" s="128">
        <v>511</v>
      </c>
      <c r="D549" s="129">
        <v>22</v>
      </c>
      <c r="E549" s="130">
        <v>1</v>
      </c>
      <c r="F549" s="131">
        <v>22</v>
      </c>
      <c r="G549" s="132" t="s">
        <v>485</v>
      </c>
      <c r="H549" s="133">
        <v>1</v>
      </c>
      <c r="I549" s="128">
        <v>22</v>
      </c>
      <c r="J549" s="129" t="s">
        <v>485</v>
      </c>
      <c r="K549" s="134">
        <v>7</v>
      </c>
      <c r="L549" s="108"/>
      <c r="M549" s="81">
        <v>16328</v>
      </c>
      <c r="N549" s="135">
        <v>17560</v>
      </c>
      <c r="O549" s="136">
        <v>18114</v>
      </c>
      <c r="P549" s="135">
        <v>18224</v>
      </c>
      <c r="Q549" s="136">
        <v>16041</v>
      </c>
      <c r="R549" s="135">
        <v>19310</v>
      </c>
      <c r="S549" s="136">
        <v>20327</v>
      </c>
      <c r="T549" s="135">
        <v>20717</v>
      </c>
      <c r="U549" s="136">
        <v>21094</v>
      </c>
      <c r="V549" s="135">
        <v>18428</v>
      </c>
      <c r="W549" s="136">
        <v>18209</v>
      </c>
      <c r="X549" s="135">
        <v>21820</v>
      </c>
      <c r="Y549" s="136">
        <v>22608</v>
      </c>
      <c r="Z549" s="135">
        <v>23138</v>
      </c>
      <c r="AA549" s="136">
        <v>23104</v>
      </c>
      <c r="AB549" s="135">
        <v>20413</v>
      </c>
      <c r="AC549" s="136">
        <v>20040</v>
      </c>
      <c r="AD549" s="135">
        <v>24038</v>
      </c>
      <c r="AE549" s="137">
        <v>24329</v>
      </c>
      <c r="AF549" s="138">
        <v>24674</v>
      </c>
    </row>
    <row r="550" spans="2:32">
      <c r="B550" s="114">
        <v>512</v>
      </c>
      <c r="C550" s="115">
        <v>512</v>
      </c>
      <c r="D550" s="116">
        <v>22</v>
      </c>
      <c r="E550" s="117">
        <v>1</v>
      </c>
      <c r="F550" s="118">
        <v>22</v>
      </c>
      <c r="G550" s="119" t="s">
        <v>485</v>
      </c>
      <c r="H550" s="120">
        <v>1</v>
      </c>
      <c r="I550" s="115">
        <v>22</v>
      </c>
      <c r="J550" s="116" t="s">
        <v>485</v>
      </c>
      <c r="K550" s="121">
        <v>8</v>
      </c>
      <c r="L550" s="108"/>
      <c r="M550" s="122">
        <v>17870</v>
      </c>
      <c r="N550" s="123">
        <v>19068</v>
      </c>
      <c r="O550" s="124">
        <v>19644</v>
      </c>
      <c r="P550" s="123">
        <v>19524</v>
      </c>
      <c r="Q550" s="124">
        <v>17041</v>
      </c>
      <c r="R550" s="123">
        <v>20913</v>
      </c>
      <c r="S550" s="124">
        <v>21506</v>
      </c>
      <c r="T550" s="123">
        <v>22075</v>
      </c>
      <c r="U550" s="124">
        <v>22598</v>
      </c>
      <c r="V550" s="123">
        <v>19346</v>
      </c>
      <c r="W550" s="124">
        <v>18977</v>
      </c>
      <c r="X550" s="123">
        <v>23326</v>
      </c>
      <c r="Y550" s="124">
        <v>23550</v>
      </c>
      <c r="Z550" s="123">
        <v>24427</v>
      </c>
      <c r="AA550" s="124">
        <v>24190</v>
      </c>
      <c r="AB550" s="123">
        <v>21219</v>
      </c>
      <c r="AC550" s="124">
        <v>20693</v>
      </c>
      <c r="AD550" s="123">
        <v>24859</v>
      </c>
      <c r="AE550" s="125">
        <v>25347</v>
      </c>
      <c r="AF550" s="126">
        <v>25902</v>
      </c>
    </row>
    <row r="551" spans="2:32">
      <c r="B551" s="127">
        <v>513</v>
      </c>
      <c r="C551" s="128">
        <v>513</v>
      </c>
      <c r="D551" s="129">
        <v>22</v>
      </c>
      <c r="E551" s="130">
        <v>1</v>
      </c>
      <c r="F551" s="131">
        <v>22</v>
      </c>
      <c r="G551" s="132" t="s">
        <v>485</v>
      </c>
      <c r="H551" s="133">
        <v>1</v>
      </c>
      <c r="I551" s="128">
        <v>22</v>
      </c>
      <c r="J551" s="129" t="s">
        <v>485</v>
      </c>
      <c r="K551" s="134">
        <v>9</v>
      </c>
      <c r="L551" s="108"/>
      <c r="M551" s="81">
        <v>18276</v>
      </c>
      <c r="N551" s="135">
        <v>19236</v>
      </c>
      <c r="O551" s="136">
        <v>19991</v>
      </c>
      <c r="P551" s="135">
        <v>19910</v>
      </c>
      <c r="Q551" s="136">
        <v>17800</v>
      </c>
      <c r="R551" s="135">
        <v>21397</v>
      </c>
      <c r="S551" s="136">
        <v>21888</v>
      </c>
      <c r="T551" s="135">
        <v>22192</v>
      </c>
      <c r="U551" s="136">
        <v>22894</v>
      </c>
      <c r="V551" s="135">
        <v>20090</v>
      </c>
      <c r="W551" s="136">
        <v>19695</v>
      </c>
      <c r="X551" s="135">
        <v>23688</v>
      </c>
      <c r="Y551" s="136">
        <v>23865</v>
      </c>
      <c r="Z551" s="135">
        <v>24641</v>
      </c>
      <c r="AA551" s="136">
        <v>24488</v>
      </c>
      <c r="AB551" s="135">
        <v>21894</v>
      </c>
      <c r="AC551" s="136">
        <v>21334</v>
      </c>
      <c r="AD551" s="135">
        <v>25116</v>
      </c>
      <c r="AE551" s="137">
        <v>25229</v>
      </c>
      <c r="AF551" s="138">
        <v>26089</v>
      </c>
    </row>
    <row r="552" spans="2:32">
      <c r="B552" s="114">
        <v>514</v>
      </c>
      <c r="C552" s="115">
        <v>514</v>
      </c>
      <c r="D552" s="116">
        <v>22</v>
      </c>
      <c r="E552" s="117">
        <v>1</v>
      </c>
      <c r="F552" s="118">
        <v>22</v>
      </c>
      <c r="G552" s="119" t="s">
        <v>485</v>
      </c>
      <c r="H552" s="120">
        <v>1</v>
      </c>
      <c r="I552" s="115">
        <v>22</v>
      </c>
      <c r="J552" s="116" t="s">
        <v>485</v>
      </c>
      <c r="K552" s="121">
        <v>10</v>
      </c>
      <c r="L552" s="108"/>
      <c r="M552" s="122">
        <v>18350</v>
      </c>
      <c r="N552" s="123">
        <v>19198</v>
      </c>
      <c r="O552" s="124">
        <v>20069</v>
      </c>
      <c r="P552" s="123">
        <v>19982</v>
      </c>
      <c r="Q552" s="124">
        <v>18219</v>
      </c>
      <c r="R552" s="123">
        <v>21490</v>
      </c>
      <c r="S552" s="124">
        <v>22132</v>
      </c>
      <c r="T552" s="123">
        <v>22200</v>
      </c>
      <c r="U552" s="124">
        <v>23025</v>
      </c>
      <c r="V552" s="123">
        <v>20580</v>
      </c>
      <c r="W552" s="124">
        <v>20296</v>
      </c>
      <c r="X552" s="123">
        <v>23846</v>
      </c>
      <c r="Y552" s="124">
        <v>24232</v>
      </c>
      <c r="Z552" s="123">
        <v>24869</v>
      </c>
      <c r="AA552" s="124">
        <v>24589</v>
      </c>
      <c r="AB552" s="123">
        <v>22449</v>
      </c>
      <c r="AC552" s="124">
        <v>21912</v>
      </c>
      <c r="AD552" s="123">
        <v>25536</v>
      </c>
      <c r="AE552" s="125">
        <v>25341</v>
      </c>
      <c r="AF552" s="126">
        <v>26378</v>
      </c>
    </row>
    <row r="553" spans="2:32">
      <c r="B553" s="127">
        <v>515</v>
      </c>
      <c r="C553" s="128">
        <v>515</v>
      </c>
      <c r="D553" s="129">
        <v>22</v>
      </c>
      <c r="E553" s="130">
        <v>1</v>
      </c>
      <c r="F553" s="131">
        <v>22</v>
      </c>
      <c r="G553" s="132" t="s">
        <v>485</v>
      </c>
      <c r="H553" s="133">
        <v>1</v>
      </c>
      <c r="I553" s="128">
        <v>22</v>
      </c>
      <c r="J553" s="129" t="s">
        <v>485</v>
      </c>
      <c r="K553" s="134">
        <v>11</v>
      </c>
      <c r="L553" s="108"/>
      <c r="M553" s="81">
        <v>18364</v>
      </c>
      <c r="N553" s="135">
        <v>19233</v>
      </c>
      <c r="O553" s="136">
        <v>20176</v>
      </c>
      <c r="P553" s="135">
        <v>20021</v>
      </c>
      <c r="Q553" s="136">
        <v>18248</v>
      </c>
      <c r="R553" s="135">
        <v>21511</v>
      </c>
      <c r="S553" s="136">
        <v>22486</v>
      </c>
      <c r="T553" s="135">
        <v>22285</v>
      </c>
      <c r="U553" s="136">
        <v>23142</v>
      </c>
      <c r="V553" s="135">
        <v>20665</v>
      </c>
      <c r="W553" s="136">
        <v>20591</v>
      </c>
      <c r="X553" s="135">
        <v>23915</v>
      </c>
      <c r="Y553" s="136">
        <v>24701</v>
      </c>
      <c r="Z553" s="135">
        <v>25066</v>
      </c>
      <c r="AA553" s="136">
        <v>24237</v>
      </c>
      <c r="AB553" s="135">
        <v>22595</v>
      </c>
      <c r="AC553" s="136">
        <v>21752</v>
      </c>
      <c r="AD553" s="135">
        <v>26069</v>
      </c>
      <c r="AE553" s="137">
        <v>25530</v>
      </c>
      <c r="AF553" s="138">
        <v>26602</v>
      </c>
    </row>
    <row r="554" spans="2:32">
      <c r="B554" s="114">
        <v>516</v>
      </c>
      <c r="C554" s="115">
        <v>516</v>
      </c>
      <c r="D554" s="116">
        <v>22</v>
      </c>
      <c r="E554" s="117">
        <v>1</v>
      </c>
      <c r="F554" s="118">
        <v>22</v>
      </c>
      <c r="G554" s="119" t="s">
        <v>485</v>
      </c>
      <c r="H554" s="120">
        <v>1</v>
      </c>
      <c r="I554" s="115">
        <v>22</v>
      </c>
      <c r="J554" s="116" t="s">
        <v>485</v>
      </c>
      <c r="K554" s="121">
        <v>12</v>
      </c>
      <c r="L554" s="108"/>
      <c r="M554" s="122">
        <v>18372</v>
      </c>
      <c r="N554" s="123">
        <v>19321</v>
      </c>
      <c r="O554" s="124">
        <v>20247</v>
      </c>
      <c r="P554" s="123">
        <v>20002</v>
      </c>
      <c r="Q554" s="124">
        <v>18198</v>
      </c>
      <c r="R554" s="123">
        <v>21416</v>
      </c>
      <c r="S554" s="124">
        <v>22444</v>
      </c>
      <c r="T554" s="123">
        <v>22264</v>
      </c>
      <c r="U554" s="124">
        <v>23089</v>
      </c>
      <c r="V554" s="123">
        <v>20545</v>
      </c>
      <c r="W554" s="124">
        <v>20638</v>
      </c>
      <c r="X554" s="123">
        <v>23767</v>
      </c>
      <c r="Y554" s="124">
        <v>24623</v>
      </c>
      <c r="Z554" s="123">
        <v>25030</v>
      </c>
      <c r="AA554" s="124">
        <v>23838</v>
      </c>
      <c r="AB554" s="123">
        <v>22493</v>
      </c>
      <c r="AC554" s="124">
        <v>21393</v>
      </c>
      <c r="AD554" s="123">
        <v>25989</v>
      </c>
      <c r="AE554" s="125">
        <v>25520</v>
      </c>
      <c r="AF554" s="126">
        <v>26569</v>
      </c>
    </row>
    <row r="555" spans="2:32">
      <c r="B555" s="127">
        <v>517</v>
      </c>
      <c r="C555" s="128">
        <v>517</v>
      </c>
      <c r="D555" s="129">
        <v>22</v>
      </c>
      <c r="E555" s="130">
        <v>1</v>
      </c>
      <c r="F555" s="131">
        <v>22</v>
      </c>
      <c r="G555" s="132" t="s">
        <v>485</v>
      </c>
      <c r="H555" s="133">
        <v>1</v>
      </c>
      <c r="I555" s="128">
        <v>22</v>
      </c>
      <c r="J555" s="129" t="s">
        <v>485</v>
      </c>
      <c r="K555" s="134">
        <v>13</v>
      </c>
      <c r="L555" s="108"/>
      <c r="M555" s="81">
        <v>18231</v>
      </c>
      <c r="N555" s="135">
        <v>19178</v>
      </c>
      <c r="O555" s="136">
        <v>20124</v>
      </c>
      <c r="P555" s="135">
        <v>19865</v>
      </c>
      <c r="Q555" s="136">
        <v>18067</v>
      </c>
      <c r="R555" s="135">
        <v>21236</v>
      </c>
      <c r="S555" s="136">
        <v>22339</v>
      </c>
      <c r="T555" s="135">
        <v>22104</v>
      </c>
      <c r="U555" s="136">
        <v>22935</v>
      </c>
      <c r="V555" s="135">
        <v>20389</v>
      </c>
      <c r="W555" s="136">
        <v>20630</v>
      </c>
      <c r="X555" s="135">
        <v>23551</v>
      </c>
      <c r="Y555" s="136">
        <v>24491</v>
      </c>
      <c r="Z555" s="135">
        <v>24833</v>
      </c>
      <c r="AA555" s="136">
        <v>23386</v>
      </c>
      <c r="AB555" s="135">
        <v>22321</v>
      </c>
      <c r="AC555" s="136">
        <v>21188</v>
      </c>
      <c r="AD555" s="135">
        <v>25839</v>
      </c>
      <c r="AE555" s="137">
        <v>25333</v>
      </c>
      <c r="AF555" s="138">
        <v>26360</v>
      </c>
    </row>
    <row r="556" spans="2:32">
      <c r="B556" s="114">
        <v>518</v>
      </c>
      <c r="C556" s="115">
        <v>518</v>
      </c>
      <c r="D556" s="116">
        <v>22</v>
      </c>
      <c r="E556" s="117">
        <v>1</v>
      </c>
      <c r="F556" s="118">
        <v>22</v>
      </c>
      <c r="G556" s="119" t="s">
        <v>485</v>
      </c>
      <c r="H556" s="120">
        <v>1</v>
      </c>
      <c r="I556" s="115">
        <v>22</v>
      </c>
      <c r="J556" s="116" t="s">
        <v>485</v>
      </c>
      <c r="K556" s="121">
        <v>14</v>
      </c>
      <c r="L556" s="108"/>
      <c r="M556" s="122">
        <v>18317</v>
      </c>
      <c r="N556" s="123">
        <v>19397</v>
      </c>
      <c r="O556" s="124">
        <v>20252</v>
      </c>
      <c r="P556" s="123">
        <v>19998</v>
      </c>
      <c r="Q556" s="124">
        <v>18127</v>
      </c>
      <c r="R556" s="123">
        <v>21328</v>
      </c>
      <c r="S556" s="124">
        <v>22447</v>
      </c>
      <c r="T556" s="123">
        <v>22373</v>
      </c>
      <c r="U556" s="124">
        <v>23096</v>
      </c>
      <c r="V556" s="123">
        <v>20461</v>
      </c>
      <c r="W556" s="124">
        <v>20696</v>
      </c>
      <c r="X556" s="123">
        <v>23630</v>
      </c>
      <c r="Y556" s="124">
        <v>24536</v>
      </c>
      <c r="Z556" s="123">
        <v>24939</v>
      </c>
      <c r="AA556" s="124">
        <v>23242</v>
      </c>
      <c r="AB556" s="123">
        <v>22335</v>
      </c>
      <c r="AC556" s="124">
        <v>20952</v>
      </c>
      <c r="AD556" s="123">
        <v>25836</v>
      </c>
      <c r="AE556" s="125">
        <v>25549</v>
      </c>
      <c r="AF556" s="126">
        <v>26437</v>
      </c>
    </row>
    <row r="557" spans="2:32">
      <c r="B557" s="127">
        <v>519</v>
      </c>
      <c r="C557" s="128">
        <v>519</v>
      </c>
      <c r="D557" s="129">
        <v>22</v>
      </c>
      <c r="E557" s="130">
        <v>1</v>
      </c>
      <c r="F557" s="131">
        <v>22</v>
      </c>
      <c r="G557" s="132" t="s">
        <v>485</v>
      </c>
      <c r="H557" s="133">
        <v>1</v>
      </c>
      <c r="I557" s="128">
        <v>22</v>
      </c>
      <c r="J557" s="129" t="s">
        <v>485</v>
      </c>
      <c r="K557" s="134">
        <v>15</v>
      </c>
      <c r="L557" s="108"/>
      <c r="M557" s="81">
        <v>18243</v>
      </c>
      <c r="N557" s="135">
        <v>19204</v>
      </c>
      <c r="O557" s="136">
        <v>20092</v>
      </c>
      <c r="P557" s="135">
        <v>19756</v>
      </c>
      <c r="Q557" s="136">
        <v>17970</v>
      </c>
      <c r="R557" s="135">
        <v>21149</v>
      </c>
      <c r="S557" s="136">
        <v>22056</v>
      </c>
      <c r="T557" s="135">
        <v>22048</v>
      </c>
      <c r="U557" s="136">
        <v>22775</v>
      </c>
      <c r="V557" s="135">
        <v>20177</v>
      </c>
      <c r="W557" s="136">
        <v>20550</v>
      </c>
      <c r="X557" s="135">
        <v>23334</v>
      </c>
      <c r="Y557" s="136">
        <v>24020</v>
      </c>
      <c r="Z557" s="135">
        <v>24552</v>
      </c>
      <c r="AA557" s="136">
        <v>23032</v>
      </c>
      <c r="AB557" s="135">
        <v>22004</v>
      </c>
      <c r="AC557" s="136">
        <v>21075</v>
      </c>
      <c r="AD557" s="135">
        <v>25280</v>
      </c>
      <c r="AE557" s="137">
        <v>25142</v>
      </c>
      <c r="AF557" s="138">
        <v>26017</v>
      </c>
    </row>
    <row r="558" spans="2:32">
      <c r="B558" s="114">
        <v>520</v>
      </c>
      <c r="C558" s="115">
        <v>520</v>
      </c>
      <c r="D558" s="116">
        <v>22</v>
      </c>
      <c r="E558" s="117">
        <v>1</v>
      </c>
      <c r="F558" s="118">
        <v>22</v>
      </c>
      <c r="G558" s="119" t="s">
        <v>485</v>
      </c>
      <c r="H558" s="120">
        <v>1</v>
      </c>
      <c r="I558" s="115">
        <v>22</v>
      </c>
      <c r="J558" s="116" t="s">
        <v>485</v>
      </c>
      <c r="K558" s="121">
        <v>16</v>
      </c>
      <c r="L558" s="108"/>
      <c r="M558" s="122">
        <v>18462</v>
      </c>
      <c r="N558" s="123">
        <v>19184</v>
      </c>
      <c r="O558" s="124">
        <v>20048</v>
      </c>
      <c r="P558" s="123">
        <v>19543</v>
      </c>
      <c r="Q558" s="124">
        <v>17952</v>
      </c>
      <c r="R558" s="123">
        <v>21203</v>
      </c>
      <c r="S558" s="124">
        <v>21896</v>
      </c>
      <c r="T558" s="123">
        <v>21815</v>
      </c>
      <c r="U558" s="124">
        <v>22460</v>
      </c>
      <c r="V558" s="123">
        <v>19957</v>
      </c>
      <c r="W558" s="124">
        <v>20560</v>
      </c>
      <c r="X558" s="123">
        <v>23214</v>
      </c>
      <c r="Y558" s="124">
        <v>23814</v>
      </c>
      <c r="Z558" s="123">
        <v>24116</v>
      </c>
      <c r="AA558" s="124">
        <v>22885</v>
      </c>
      <c r="AB558" s="123">
        <v>21684</v>
      </c>
      <c r="AC558" s="124">
        <v>21621</v>
      </c>
      <c r="AD558" s="123">
        <v>25018</v>
      </c>
      <c r="AE558" s="125">
        <v>24738</v>
      </c>
      <c r="AF558" s="126">
        <v>25518</v>
      </c>
    </row>
    <row r="559" spans="2:32">
      <c r="B559" s="127">
        <v>521</v>
      </c>
      <c r="C559" s="128">
        <v>521</v>
      </c>
      <c r="D559" s="129">
        <v>22</v>
      </c>
      <c r="E559" s="130">
        <v>1</v>
      </c>
      <c r="F559" s="131">
        <v>22</v>
      </c>
      <c r="G559" s="132" t="s">
        <v>485</v>
      </c>
      <c r="H559" s="133">
        <v>1</v>
      </c>
      <c r="I559" s="128">
        <v>22</v>
      </c>
      <c r="J559" s="129" t="s">
        <v>485</v>
      </c>
      <c r="K559" s="134">
        <v>17</v>
      </c>
      <c r="L559" s="108"/>
      <c r="M559" s="81">
        <v>19139</v>
      </c>
      <c r="N559" s="135">
        <v>19589</v>
      </c>
      <c r="O559" s="136">
        <v>20349</v>
      </c>
      <c r="P559" s="135">
        <v>19880</v>
      </c>
      <c r="Q559" s="136">
        <v>18388</v>
      </c>
      <c r="R559" s="135">
        <v>21810</v>
      </c>
      <c r="S559" s="136">
        <v>22121</v>
      </c>
      <c r="T559" s="135">
        <v>21979</v>
      </c>
      <c r="U559" s="136">
        <v>22582</v>
      </c>
      <c r="V559" s="135">
        <v>20343</v>
      </c>
      <c r="W559" s="136">
        <v>21017</v>
      </c>
      <c r="X559" s="135">
        <v>23760</v>
      </c>
      <c r="Y559" s="136">
        <v>23990</v>
      </c>
      <c r="Z559" s="135">
        <v>24174</v>
      </c>
      <c r="AA559" s="136">
        <v>23449</v>
      </c>
      <c r="AB559" s="135">
        <v>22116</v>
      </c>
      <c r="AC559" s="136">
        <v>22634</v>
      </c>
      <c r="AD559" s="135">
        <v>25212</v>
      </c>
      <c r="AE559" s="137">
        <v>25012</v>
      </c>
      <c r="AF559" s="138">
        <v>25591</v>
      </c>
    </row>
    <row r="560" spans="2:32">
      <c r="B560" s="114">
        <v>522</v>
      </c>
      <c r="C560" s="115">
        <v>522</v>
      </c>
      <c r="D560" s="116">
        <v>22</v>
      </c>
      <c r="E560" s="117">
        <v>1</v>
      </c>
      <c r="F560" s="118">
        <v>22</v>
      </c>
      <c r="G560" s="119" t="s">
        <v>485</v>
      </c>
      <c r="H560" s="120">
        <v>1</v>
      </c>
      <c r="I560" s="115">
        <v>22</v>
      </c>
      <c r="J560" s="116" t="s">
        <v>485</v>
      </c>
      <c r="K560" s="121">
        <v>18</v>
      </c>
      <c r="L560" s="108"/>
      <c r="M560" s="122">
        <v>19926</v>
      </c>
      <c r="N560" s="123">
        <v>20537</v>
      </c>
      <c r="O560" s="124">
        <v>21255</v>
      </c>
      <c r="P560" s="123">
        <v>20538</v>
      </c>
      <c r="Q560" s="124">
        <v>19195</v>
      </c>
      <c r="R560" s="123">
        <v>22677</v>
      </c>
      <c r="S560" s="124">
        <v>22462</v>
      </c>
      <c r="T560" s="123">
        <v>22744</v>
      </c>
      <c r="U560" s="124">
        <v>23451</v>
      </c>
      <c r="V560" s="123">
        <v>21042</v>
      </c>
      <c r="W560" s="124">
        <v>22063</v>
      </c>
      <c r="X560" s="123">
        <v>24752</v>
      </c>
      <c r="Y560" s="124">
        <v>24472</v>
      </c>
      <c r="Z560" s="123">
        <v>25277</v>
      </c>
      <c r="AA560" s="124">
        <v>24718</v>
      </c>
      <c r="AB560" s="123">
        <v>23168</v>
      </c>
      <c r="AC560" s="124">
        <v>23920</v>
      </c>
      <c r="AD560" s="123">
        <v>25811</v>
      </c>
      <c r="AE560" s="125">
        <v>25967</v>
      </c>
      <c r="AF560" s="126">
        <v>26780</v>
      </c>
    </row>
    <row r="561" spans="2:32">
      <c r="B561" s="127">
        <v>523</v>
      </c>
      <c r="C561" s="128">
        <v>523</v>
      </c>
      <c r="D561" s="129">
        <v>22</v>
      </c>
      <c r="E561" s="130">
        <v>1</v>
      </c>
      <c r="F561" s="131">
        <v>22</v>
      </c>
      <c r="G561" s="132" t="s">
        <v>485</v>
      </c>
      <c r="H561" s="133">
        <v>1</v>
      </c>
      <c r="I561" s="128">
        <v>22</v>
      </c>
      <c r="J561" s="129" t="s">
        <v>485</v>
      </c>
      <c r="K561" s="134">
        <v>19</v>
      </c>
      <c r="L561" s="108"/>
      <c r="M561" s="81">
        <v>19890</v>
      </c>
      <c r="N561" s="135">
        <v>20597</v>
      </c>
      <c r="O561" s="136">
        <v>21263</v>
      </c>
      <c r="P561" s="135">
        <v>20491</v>
      </c>
      <c r="Q561" s="136">
        <v>19213</v>
      </c>
      <c r="R561" s="135">
        <v>22708</v>
      </c>
      <c r="S561" s="136">
        <v>22535</v>
      </c>
      <c r="T561" s="135">
        <v>22996</v>
      </c>
      <c r="U561" s="136">
        <v>23548</v>
      </c>
      <c r="V561" s="135">
        <v>21236</v>
      </c>
      <c r="W561" s="136">
        <v>22315</v>
      </c>
      <c r="X561" s="135">
        <v>24987</v>
      </c>
      <c r="Y561" s="136">
        <v>24940</v>
      </c>
      <c r="Z561" s="135">
        <v>25821</v>
      </c>
      <c r="AA561" s="136">
        <v>25168</v>
      </c>
      <c r="AB561" s="135">
        <v>23764</v>
      </c>
      <c r="AC561" s="136">
        <v>24459</v>
      </c>
      <c r="AD561" s="135">
        <v>26492</v>
      </c>
      <c r="AE561" s="137">
        <v>26807</v>
      </c>
      <c r="AF561" s="138">
        <v>27495</v>
      </c>
    </row>
    <row r="562" spans="2:32">
      <c r="B562" s="114">
        <v>524</v>
      </c>
      <c r="C562" s="115">
        <v>524</v>
      </c>
      <c r="D562" s="116">
        <v>22</v>
      </c>
      <c r="E562" s="117">
        <v>1</v>
      </c>
      <c r="F562" s="118">
        <v>22</v>
      </c>
      <c r="G562" s="119" t="s">
        <v>485</v>
      </c>
      <c r="H562" s="120">
        <v>1</v>
      </c>
      <c r="I562" s="115">
        <v>22</v>
      </c>
      <c r="J562" s="116" t="s">
        <v>485</v>
      </c>
      <c r="K562" s="121">
        <v>20</v>
      </c>
      <c r="L562" s="108"/>
      <c r="M562" s="122">
        <v>19559</v>
      </c>
      <c r="N562" s="123">
        <v>20486</v>
      </c>
      <c r="O562" s="124">
        <v>20907</v>
      </c>
      <c r="P562" s="123">
        <v>20148</v>
      </c>
      <c r="Q562" s="124">
        <v>18845</v>
      </c>
      <c r="R562" s="123">
        <v>22343</v>
      </c>
      <c r="S562" s="124">
        <v>22454</v>
      </c>
      <c r="T562" s="123">
        <v>23179</v>
      </c>
      <c r="U562" s="124">
        <v>23535</v>
      </c>
      <c r="V562" s="123">
        <v>21131</v>
      </c>
      <c r="W562" s="124">
        <v>22448</v>
      </c>
      <c r="X562" s="123">
        <v>25026</v>
      </c>
      <c r="Y562" s="124">
        <v>25273</v>
      </c>
      <c r="Z562" s="123">
        <v>26269</v>
      </c>
      <c r="AA562" s="124">
        <v>25622</v>
      </c>
      <c r="AB562" s="123">
        <v>24028</v>
      </c>
      <c r="AC562" s="124">
        <v>24918</v>
      </c>
      <c r="AD562" s="123">
        <v>27068</v>
      </c>
      <c r="AE562" s="125">
        <v>27729</v>
      </c>
      <c r="AF562" s="126">
        <v>28163</v>
      </c>
    </row>
    <row r="563" spans="2:32">
      <c r="B563" s="127">
        <v>525</v>
      </c>
      <c r="C563" s="128">
        <v>525</v>
      </c>
      <c r="D563" s="129">
        <v>22</v>
      </c>
      <c r="E563" s="130">
        <v>1</v>
      </c>
      <c r="F563" s="131">
        <v>22</v>
      </c>
      <c r="G563" s="132" t="s">
        <v>485</v>
      </c>
      <c r="H563" s="133">
        <v>1</v>
      </c>
      <c r="I563" s="128">
        <v>22</v>
      </c>
      <c r="J563" s="129" t="s">
        <v>485</v>
      </c>
      <c r="K563" s="134">
        <v>21</v>
      </c>
      <c r="L563" s="108"/>
      <c r="M563" s="81">
        <v>19209</v>
      </c>
      <c r="N563" s="135">
        <v>20197</v>
      </c>
      <c r="O563" s="136">
        <v>20574</v>
      </c>
      <c r="P563" s="135">
        <v>19815</v>
      </c>
      <c r="Q563" s="136">
        <v>18623</v>
      </c>
      <c r="R563" s="135">
        <v>22065</v>
      </c>
      <c r="S563" s="136">
        <v>22337</v>
      </c>
      <c r="T563" s="135">
        <v>23207</v>
      </c>
      <c r="U563" s="136">
        <v>23501</v>
      </c>
      <c r="V563" s="135">
        <v>21275</v>
      </c>
      <c r="W563" s="136">
        <v>22617</v>
      </c>
      <c r="X563" s="135">
        <v>25151</v>
      </c>
      <c r="Y563" s="136">
        <v>25699</v>
      </c>
      <c r="Z563" s="135">
        <v>26707</v>
      </c>
      <c r="AA563" s="136">
        <v>26138</v>
      </c>
      <c r="AB563" s="135">
        <v>24699</v>
      </c>
      <c r="AC563" s="136">
        <v>25472</v>
      </c>
      <c r="AD563" s="135">
        <v>27792</v>
      </c>
      <c r="AE563" s="137">
        <v>28613</v>
      </c>
      <c r="AF563" s="138">
        <v>28838</v>
      </c>
    </row>
    <row r="564" spans="2:32">
      <c r="B564" s="114">
        <v>526</v>
      </c>
      <c r="C564" s="115">
        <v>526</v>
      </c>
      <c r="D564" s="116">
        <v>22</v>
      </c>
      <c r="E564" s="117">
        <v>1</v>
      </c>
      <c r="F564" s="118">
        <v>22</v>
      </c>
      <c r="G564" s="119" t="s">
        <v>485</v>
      </c>
      <c r="H564" s="120">
        <v>1</v>
      </c>
      <c r="I564" s="115">
        <v>22</v>
      </c>
      <c r="J564" s="116" t="s">
        <v>485</v>
      </c>
      <c r="K564" s="121">
        <v>22</v>
      </c>
      <c r="L564" s="108"/>
      <c r="M564" s="122">
        <v>18442</v>
      </c>
      <c r="N564" s="123">
        <v>19441</v>
      </c>
      <c r="O564" s="124">
        <v>19845</v>
      </c>
      <c r="P564" s="123">
        <v>19269</v>
      </c>
      <c r="Q564" s="124">
        <v>18258</v>
      </c>
      <c r="R564" s="123">
        <v>21316</v>
      </c>
      <c r="S564" s="124">
        <v>21810</v>
      </c>
      <c r="T564" s="123">
        <v>22754</v>
      </c>
      <c r="U564" s="124">
        <v>22985</v>
      </c>
      <c r="V564" s="123">
        <v>21169</v>
      </c>
      <c r="W564" s="124">
        <v>22383</v>
      </c>
      <c r="X564" s="123">
        <v>24636</v>
      </c>
      <c r="Y564" s="124">
        <v>25533</v>
      </c>
      <c r="Z564" s="123">
        <v>26496</v>
      </c>
      <c r="AA564" s="124">
        <v>26160</v>
      </c>
      <c r="AB564" s="123">
        <v>24889</v>
      </c>
      <c r="AC564" s="124">
        <v>25465</v>
      </c>
      <c r="AD564" s="123">
        <v>27802</v>
      </c>
      <c r="AE564" s="125">
        <v>28715</v>
      </c>
      <c r="AF564" s="126">
        <v>28765</v>
      </c>
    </row>
    <row r="565" spans="2:32">
      <c r="B565" s="127">
        <v>527</v>
      </c>
      <c r="C565" s="128">
        <v>527</v>
      </c>
      <c r="D565" s="129">
        <v>22</v>
      </c>
      <c r="E565" s="130">
        <v>1</v>
      </c>
      <c r="F565" s="131">
        <v>22</v>
      </c>
      <c r="G565" s="132" t="s">
        <v>485</v>
      </c>
      <c r="H565" s="133">
        <v>1</v>
      </c>
      <c r="I565" s="128">
        <v>22</v>
      </c>
      <c r="J565" s="129" t="s">
        <v>485</v>
      </c>
      <c r="K565" s="134">
        <v>23</v>
      </c>
      <c r="L565" s="108"/>
      <c r="M565" s="81">
        <v>17425</v>
      </c>
      <c r="N565" s="135">
        <v>18319</v>
      </c>
      <c r="O565" s="136">
        <v>18850</v>
      </c>
      <c r="P565" s="135">
        <v>18449</v>
      </c>
      <c r="Q565" s="136">
        <v>17753</v>
      </c>
      <c r="R565" s="135">
        <v>20393</v>
      </c>
      <c r="S565" s="136">
        <v>20960</v>
      </c>
      <c r="T565" s="135">
        <v>21796</v>
      </c>
      <c r="U565" s="136">
        <v>22217</v>
      </c>
      <c r="V565" s="135">
        <v>20880</v>
      </c>
      <c r="W565" s="136">
        <v>21973</v>
      </c>
      <c r="X565" s="135">
        <v>23896</v>
      </c>
      <c r="Y565" s="136">
        <v>24908</v>
      </c>
      <c r="Z565" s="135">
        <v>25882</v>
      </c>
      <c r="AA565" s="136">
        <v>25689</v>
      </c>
      <c r="AB565" s="135">
        <v>24773</v>
      </c>
      <c r="AC565" s="136">
        <v>25188</v>
      </c>
      <c r="AD565" s="135">
        <v>27280</v>
      </c>
      <c r="AE565" s="137">
        <v>28077</v>
      </c>
      <c r="AF565" s="138">
        <v>28257</v>
      </c>
    </row>
    <row r="566" spans="2:32">
      <c r="B566" s="114">
        <v>528</v>
      </c>
      <c r="C566" s="115">
        <v>528</v>
      </c>
      <c r="D566" s="116">
        <v>22</v>
      </c>
      <c r="E566" s="117">
        <v>1</v>
      </c>
      <c r="F566" s="118">
        <v>22</v>
      </c>
      <c r="G566" s="119" t="s">
        <v>485</v>
      </c>
      <c r="H566" s="120">
        <v>1</v>
      </c>
      <c r="I566" s="115">
        <v>22</v>
      </c>
      <c r="J566" s="116" t="s">
        <v>485</v>
      </c>
      <c r="K566" s="121">
        <v>24</v>
      </c>
      <c r="L566" s="108"/>
      <c r="M566" s="122">
        <v>16330</v>
      </c>
      <c r="N566" s="123">
        <v>17131</v>
      </c>
      <c r="O566" s="124">
        <v>17792</v>
      </c>
      <c r="P566" s="123">
        <v>17570</v>
      </c>
      <c r="Q566" s="124">
        <v>17203</v>
      </c>
      <c r="R566" s="123">
        <v>19482</v>
      </c>
      <c r="S566" s="124">
        <v>20132</v>
      </c>
      <c r="T566" s="123">
        <v>20857</v>
      </c>
      <c r="U566" s="124">
        <v>21453</v>
      </c>
      <c r="V566" s="123">
        <v>20558</v>
      </c>
      <c r="W566" s="124">
        <v>21521</v>
      </c>
      <c r="X566" s="123">
        <v>23175</v>
      </c>
      <c r="Y566" s="124">
        <v>24276</v>
      </c>
      <c r="Z566" s="123">
        <v>25220</v>
      </c>
      <c r="AA566" s="124">
        <v>25196</v>
      </c>
      <c r="AB566" s="123">
        <v>24554</v>
      </c>
      <c r="AC566" s="124">
        <v>24769</v>
      </c>
      <c r="AD566" s="123">
        <v>26711</v>
      </c>
      <c r="AE566" s="125">
        <v>27333</v>
      </c>
      <c r="AF566" s="126">
        <v>27657</v>
      </c>
    </row>
    <row r="567" spans="2:32">
      <c r="B567" s="127">
        <v>529</v>
      </c>
      <c r="C567" s="128">
        <v>529</v>
      </c>
      <c r="D567" s="129">
        <v>23</v>
      </c>
      <c r="E567" s="130">
        <v>1</v>
      </c>
      <c r="F567" s="131">
        <v>23</v>
      </c>
      <c r="G567" s="132" t="s">
        <v>485</v>
      </c>
      <c r="H567" s="133">
        <v>1</v>
      </c>
      <c r="I567" s="128">
        <v>23</v>
      </c>
      <c r="J567" s="129" t="s">
        <v>485</v>
      </c>
      <c r="K567" s="134">
        <v>1</v>
      </c>
      <c r="L567" s="108"/>
      <c r="M567" s="81">
        <v>15717</v>
      </c>
      <c r="N567" s="135">
        <v>16391</v>
      </c>
      <c r="O567" s="136">
        <v>17136</v>
      </c>
      <c r="P567" s="135">
        <v>16669</v>
      </c>
      <c r="Q567" s="136">
        <v>16419</v>
      </c>
      <c r="R567" s="135">
        <v>19007</v>
      </c>
      <c r="S567" s="136">
        <v>19567</v>
      </c>
      <c r="T567" s="135">
        <v>20257</v>
      </c>
      <c r="U567" s="136">
        <v>21010</v>
      </c>
      <c r="V567" s="135">
        <v>19410</v>
      </c>
      <c r="W567" s="136">
        <v>20964</v>
      </c>
      <c r="X567" s="135">
        <v>23158</v>
      </c>
      <c r="Y567" s="136">
        <v>23880</v>
      </c>
      <c r="Z567" s="135">
        <v>24845</v>
      </c>
      <c r="AA567" s="136">
        <v>24022</v>
      </c>
      <c r="AB567" s="135">
        <v>22804</v>
      </c>
      <c r="AC567" s="136">
        <v>24394</v>
      </c>
      <c r="AD567" s="135">
        <v>26395</v>
      </c>
      <c r="AE567" s="137">
        <v>26923</v>
      </c>
      <c r="AF567" s="138">
        <v>27328</v>
      </c>
    </row>
    <row r="568" spans="2:32">
      <c r="B568" s="114">
        <v>530</v>
      </c>
      <c r="C568" s="115">
        <v>530</v>
      </c>
      <c r="D568" s="116">
        <v>23</v>
      </c>
      <c r="E568" s="117">
        <v>1</v>
      </c>
      <c r="F568" s="118">
        <v>23</v>
      </c>
      <c r="G568" s="119" t="s">
        <v>485</v>
      </c>
      <c r="H568" s="120">
        <v>1</v>
      </c>
      <c r="I568" s="115">
        <v>23</v>
      </c>
      <c r="J568" s="116" t="s">
        <v>485</v>
      </c>
      <c r="K568" s="121">
        <v>2</v>
      </c>
      <c r="L568" s="108"/>
      <c r="M568" s="122">
        <v>15344</v>
      </c>
      <c r="N568" s="123">
        <v>15948</v>
      </c>
      <c r="O568" s="124">
        <v>16729</v>
      </c>
      <c r="P568" s="123">
        <v>16148</v>
      </c>
      <c r="Q568" s="124">
        <v>16051</v>
      </c>
      <c r="R568" s="123">
        <v>18650</v>
      </c>
      <c r="S568" s="124">
        <v>19191</v>
      </c>
      <c r="T568" s="123">
        <v>19888</v>
      </c>
      <c r="U568" s="124">
        <v>20622</v>
      </c>
      <c r="V568" s="123">
        <v>19080</v>
      </c>
      <c r="W568" s="124">
        <v>20663</v>
      </c>
      <c r="X568" s="123">
        <v>22749</v>
      </c>
      <c r="Y568" s="124">
        <v>23423</v>
      </c>
      <c r="Z568" s="123">
        <v>24340</v>
      </c>
      <c r="AA568" s="124">
        <v>23386</v>
      </c>
      <c r="AB568" s="123">
        <v>22338</v>
      </c>
      <c r="AC568" s="124">
        <v>23869</v>
      </c>
      <c r="AD568" s="123">
        <v>25861</v>
      </c>
      <c r="AE568" s="125">
        <v>26388</v>
      </c>
      <c r="AF568" s="126">
        <v>26756</v>
      </c>
    </row>
    <row r="569" spans="2:32">
      <c r="B569" s="127">
        <v>531</v>
      </c>
      <c r="C569" s="128">
        <v>531</v>
      </c>
      <c r="D569" s="129">
        <v>23</v>
      </c>
      <c r="E569" s="130">
        <v>1</v>
      </c>
      <c r="F569" s="131">
        <v>23</v>
      </c>
      <c r="G569" s="132" t="s">
        <v>485</v>
      </c>
      <c r="H569" s="133">
        <v>1</v>
      </c>
      <c r="I569" s="128">
        <v>23</v>
      </c>
      <c r="J569" s="129" t="s">
        <v>485</v>
      </c>
      <c r="K569" s="134">
        <v>3</v>
      </c>
      <c r="L569" s="108"/>
      <c r="M569" s="81">
        <v>15151</v>
      </c>
      <c r="N569" s="135">
        <v>15741</v>
      </c>
      <c r="O569" s="136">
        <v>16503</v>
      </c>
      <c r="P569" s="135">
        <v>15984</v>
      </c>
      <c r="Q569" s="136">
        <v>15933</v>
      </c>
      <c r="R569" s="135">
        <v>18573</v>
      </c>
      <c r="S569" s="136">
        <v>19108</v>
      </c>
      <c r="T569" s="135">
        <v>19825</v>
      </c>
      <c r="U569" s="136">
        <v>20524</v>
      </c>
      <c r="V569" s="135">
        <v>19051</v>
      </c>
      <c r="W569" s="136">
        <v>20778</v>
      </c>
      <c r="X569" s="135">
        <v>22669</v>
      </c>
      <c r="Y569" s="136">
        <v>23265</v>
      </c>
      <c r="Z569" s="135">
        <v>24153</v>
      </c>
      <c r="AA569" s="136">
        <v>23178</v>
      </c>
      <c r="AB569" s="135">
        <v>22208</v>
      </c>
      <c r="AC569" s="136">
        <v>23754</v>
      </c>
      <c r="AD569" s="135">
        <v>25615</v>
      </c>
      <c r="AE569" s="137">
        <v>26147</v>
      </c>
      <c r="AF569" s="138">
        <v>26489</v>
      </c>
    </row>
    <row r="570" spans="2:32">
      <c r="B570" s="114">
        <v>532</v>
      </c>
      <c r="C570" s="115">
        <v>532</v>
      </c>
      <c r="D570" s="116">
        <v>23</v>
      </c>
      <c r="E570" s="117">
        <v>1</v>
      </c>
      <c r="F570" s="118">
        <v>23</v>
      </c>
      <c r="G570" s="119" t="s">
        <v>485</v>
      </c>
      <c r="H570" s="120">
        <v>1</v>
      </c>
      <c r="I570" s="115">
        <v>23</v>
      </c>
      <c r="J570" s="116" t="s">
        <v>485</v>
      </c>
      <c r="K570" s="121">
        <v>4</v>
      </c>
      <c r="L570" s="108"/>
      <c r="M570" s="122">
        <v>15099</v>
      </c>
      <c r="N570" s="123">
        <v>15676</v>
      </c>
      <c r="O570" s="124">
        <v>16417</v>
      </c>
      <c r="P570" s="123">
        <v>15793</v>
      </c>
      <c r="Q570" s="124">
        <v>15780</v>
      </c>
      <c r="R570" s="123">
        <v>18480</v>
      </c>
      <c r="S570" s="124">
        <v>18937</v>
      </c>
      <c r="T570" s="123">
        <v>19625</v>
      </c>
      <c r="U570" s="124">
        <v>20256</v>
      </c>
      <c r="V570" s="123">
        <v>18745</v>
      </c>
      <c r="W570" s="124">
        <v>20634</v>
      </c>
      <c r="X570" s="123">
        <v>22272</v>
      </c>
      <c r="Y570" s="124">
        <v>22729</v>
      </c>
      <c r="Z570" s="123">
        <v>23541</v>
      </c>
      <c r="AA570" s="124">
        <v>22450</v>
      </c>
      <c r="AB570" s="123">
        <v>21613</v>
      </c>
      <c r="AC570" s="124">
        <v>23360</v>
      </c>
      <c r="AD570" s="123">
        <v>24864</v>
      </c>
      <c r="AE570" s="125">
        <v>25367</v>
      </c>
      <c r="AF570" s="126">
        <v>25685</v>
      </c>
    </row>
    <row r="571" spans="2:32">
      <c r="B571" s="127">
        <v>533</v>
      </c>
      <c r="C571" s="128">
        <v>533</v>
      </c>
      <c r="D571" s="129">
        <v>23</v>
      </c>
      <c r="E571" s="130">
        <v>1</v>
      </c>
      <c r="F571" s="131">
        <v>23</v>
      </c>
      <c r="G571" s="132" t="s">
        <v>485</v>
      </c>
      <c r="H571" s="133">
        <v>1</v>
      </c>
      <c r="I571" s="128">
        <v>23</v>
      </c>
      <c r="J571" s="129" t="s">
        <v>485</v>
      </c>
      <c r="K571" s="134">
        <v>5</v>
      </c>
      <c r="L571" s="108"/>
      <c r="M571" s="81">
        <v>15267</v>
      </c>
      <c r="N571" s="135">
        <v>15798</v>
      </c>
      <c r="O571" s="136">
        <v>16417</v>
      </c>
      <c r="P571" s="135">
        <v>15640</v>
      </c>
      <c r="Q571" s="136">
        <v>15602</v>
      </c>
      <c r="R571" s="135">
        <v>18521</v>
      </c>
      <c r="S571" s="136">
        <v>18951</v>
      </c>
      <c r="T571" s="135">
        <v>19554</v>
      </c>
      <c r="U571" s="136">
        <v>19992</v>
      </c>
      <c r="V571" s="135">
        <v>18383</v>
      </c>
      <c r="W571" s="136">
        <v>20504</v>
      </c>
      <c r="X571" s="135">
        <v>21916</v>
      </c>
      <c r="Y571" s="136">
        <v>22238</v>
      </c>
      <c r="Z571" s="135">
        <v>22849</v>
      </c>
      <c r="AA571" s="136">
        <v>21552</v>
      </c>
      <c r="AB571" s="135">
        <v>20857</v>
      </c>
      <c r="AC571" s="136">
        <v>22983</v>
      </c>
      <c r="AD571" s="135">
        <v>24116</v>
      </c>
      <c r="AE571" s="137">
        <v>24649</v>
      </c>
      <c r="AF571" s="138">
        <v>24770</v>
      </c>
    </row>
    <row r="572" spans="2:32">
      <c r="B572" s="114">
        <v>534</v>
      </c>
      <c r="C572" s="115">
        <v>534</v>
      </c>
      <c r="D572" s="116">
        <v>23</v>
      </c>
      <c r="E572" s="117">
        <v>1</v>
      </c>
      <c r="F572" s="118">
        <v>23</v>
      </c>
      <c r="G572" s="119" t="s">
        <v>485</v>
      </c>
      <c r="H572" s="120">
        <v>1</v>
      </c>
      <c r="I572" s="115">
        <v>23</v>
      </c>
      <c r="J572" s="116" t="s">
        <v>485</v>
      </c>
      <c r="K572" s="121">
        <v>6</v>
      </c>
      <c r="L572" s="108"/>
      <c r="M572" s="122">
        <v>15865</v>
      </c>
      <c r="N572" s="123">
        <v>16289</v>
      </c>
      <c r="O572" s="124">
        <v>16828</v>
      </c>
      <c r="P572" s="123">
        <v>15548</v>
      </c>
      <c r="Q572" s="124">
        <v>15456</v>
      </c>
      <c r="R572" s="123">
        <v>18983</v>
      </c>
      <c r="S572" s="124">
        <v>19354</v>
      </c>
      <c r="T572" s="123">
        <v>19797</v>
      </c>
      <c r="U572" s="124">
        <v>20016</v>
      </c>
      <c r="V572" s="123">
        <v>18008</v>
      </c>
      <c r="W572" s="124">
        <v>20599</v>
      </c>
      <c r="X572" s="123">
        <v>21891</v>
      </c>
      <c r="Y572" s="124">
        <v>22141</v>
      </c>
      <c r="Z572" s="123">
        <v>22401</v>
      </c>
      <c r="AA572" s="124">
        <v>20608</v>
      </c>
      <c r="AB572" s="123">
        <v>20115</v>
      </c>
      <c r="AC572" s="124">
        <v>22833</v>
      </c>
      <c r="AD572" s="123">
        <v>23759</v>
      </c>
      <c r="AE572" s="125">
        <v>24190</v>
      </c>
      <c r="AF572" s="126">
        <v>24109</v>
      </c>
    </row>
    <row r="573" spans="2:32">
      <c r="B573" s="127">
        <v>535</v>
      </c>
      <c r="C573" s="128">
        <v>535</v>
      </c>
      <c r="D573" s="129">
        <v>23</v>
      </c>
      <c r="E573" s="130">
        <v>1</v>
      </c>
      <c r="F573" s="131">
        <v>23</v>
      </c>
      <c r="G573" s="132" t="s">
        <v>485</v>
      </c>
      <c r="H573" s="133">
        <v>1</v>
      </c>
      <c r="I573" s="128">
        <v>23</v>
      </c>
      <c r="J573" s="129" t="s">
        <v>485</v>
      </c>
      <c r="K573" s="134">
        <v>7</v>
      </c>
      <c r="L573" s="108"/>
      <c r="M573" s="81">
        <v>17002</v>
      </c>
      <c r="N573" s="135">
        <v>17471</v>
      </c>
      <c r="O573" s="136">
        <v>17940</v>
      </c>
      <c r="P573" s="135">
        <v>15820</v>
      </c>
      <c r="Q573" s="136">
        <v>15766</v>
      </c>
      <c r="R573" s="135">
        <v>19988</v>
      </c>
      <c r="S573" s="136">
        <v>20487</v>
      </c>
      <c r="T573" s="135">
        <v>20859</v>
      </c>
      <c r="U573" s="136">
        <v>20840</v>
      </c>
      <c r="V573" s="135">
        <v>18065</v>
      </c>
      <c r="W573" s="136">
        <v>21542</v>
      </c>
      <c r="X573" s="135">
        <v>22423</v>
      </c>
      <c r="Y573" s="136">
        <v>22930</v>
      </c>
      <c r="Z573" s="135">
        <v>22903</v>
      </c>
      <c r="AA573" s="136">
        <v>20286</v>
      </c>
      <c r="AB573" s="135">
        <v>19945</v>
      </c>
      <c r="AC573" s="136">
        <v>23533</v>
      </c>
      <c r="AD573" s="135">
        <v>24336</v>
      </c>
      <c r="AE573" s="137">
        <v>24662</v>
      </c>
      <c r="AF573" s="138">
        <v>24482</v>
      </c>
    </row>
    <row r="574" spans="2:32">
      <c r="B574" s="114">
        <v>536</v>
      </c>
      <c r="C574" s="115">
        <v>536</v>
      </c>
      <c r="D574" s="116">
        <v>23</v>
      </c>
      <c r="E574" s="117">
        <v>1</v>
      </c>
      <c r="F574" s="118">
        <v>23</v>
      </c>
      <c r="G574" s="119" t="s">
        <v>485</v>
      </c>
      <c r="H574" s="120">
        <v>1</v>
      </c>
      <c r="I574" s="115">
        <v>23</v>
      </c>
      <c r="J574" s="116" t="s">
        <v>485</v>
      </c>
      <c r="K574" s="121">
        <v>8</v>
      </c>
      <c r="L574" s="108"/>
      <c r="M574" s="122">
        <v>18340</v>
      </c>
      <c r="N574" s="123">
        <v>18994</v>
      </c>
      <c r="O574" s="124">
        <v>19253</v>
      </c>
      <c r="P574" s="123">
        <v>16831</v>
      </c>
      <c r="Q574" s="124">
        <v>16684</v>
      </c>
      <c r="R574" s="123">
        <v>21207</v>
      </c>
      <c r="S574" s="124">
        <v>21887</v>
      </c>
      <c r="T574" s="123">
        <v>22406</v>
      </c>
      <c r="U574" s="124">
        <v>22150</v>
      </c>
      <c r="V574" s="123">
        <v>18878</v>
      </c>
      <c r="W574" s="124">
        <v>23078</v>
      </c>
      <c r="X574" s="123">
        <v>23431</v>
      </c>
      <c r="Y574" s="124">
        <v>24097</v>
      </c>
      <c r="Z574" s="123">
        <v>24025</v>
      </c>
      <c r="AA574" s="124">
        <v>21116</v>
      </c>
      <c r="AB574" s="123">
        <v>20618</v>
      </c>
      <c r="AC574" s="124">
        <v>24913</v>
      </c>
      <c r="AD574" s="123">
        <v>25390</v>
      </c>
      <c r="AE574" s="125">
        <v>25907</v>
      </c>
      <c r="AF574" s="126">
        <v>25537</v>
      </c>
    </row>
    <row r="575" spans="2:32">
      <c r="B575" s="127">
        <v>537</v>
      </c>
      <c r="C575" s="128">
        <v>537</v>
      </c>
      <c r="D575" s="129">
        <v>23</v>
      </c>
      <c r="E575" s="130">
        <v>1</v>
      </c>
      <c r="F575" s="131">
        <v>23</v>
      </c>
      <c r="G575" s="132" t="s">
        <v>485</v>
      </c>
      <c r="H575" s="133">
        <v>1</v>
      </c>
      <c r="I575" s="128">
        <v>23</v>
      </c>
      <c r="J575" s="129" t="s">
        <v>485</v>
      </c>
      <c r="K575" s="134">
        <v>9</v>
      </c>
      <c r="L575" s="108"/>
      <c r="M575" s="81">
        <v>18651</v>
      </c>
      <c r="N575" s="135">
        <v>19339</v>
      </c>
      <c r="O575" s="136">
        <v>19632</v>
      </c>
      <c r="P575" s="135">
        <v>17575</v>
      </c>
      <c r="Q575" s="136">
        <v>17420</v>
      </c>
      <c r="R575" s="135">
        <v>21567</v>
      </c>
      <c r="S575" s="136">
        <v>22008</v>
      </c>
      <c r="T575" s="135">
        <v>22713</v>
      </c>
      <c r="U575" s="136">
        <v>22582</v>
      </c>
      <c r="V575" s="135">
        <v>19615</v>
      </c>
      <c r="W575" s="136">
        <v>23486</v>
      </c>
      <c r="X575" s="135">
        <v>23755</v>
      </c>
      <c r="Y575" s="136">
        <v>24067</v>
      </c>
      <c r="Z575" s="135">
        <v>24325</v>
      </c>
      <c r="AA575" s="136">
        <v>21800</v>
      </c>
      <c r="AB575" s="135">
        <v>21256</v>
      </c>
      <c r="AC575" s="136">
        <v>25232</v>
      </c>
      <c r="AD575" s="135">
        <v>25266</v>
      </c>
      <c r="AE575" s="137">
        <v>26079</v>
      </c>
      <c r="AF575" s="138">
        <v>25804</v>
      </c>
    </row>
    <row r="576" spans="2:32">
      <c r="B576" s="114">
        <v>538</v>
      </c>
      <c r="C576" s="115">
        <v>538</v>
      </c>
      <c r="D576" s="116">
        <v>23</v>
      </c>
      <c r="E576" s="117">
        <v>1</v>
      </c>
      <c r="F576" s="118">
        <v>23</v>
      </c>
      <c r="G576" s="119" t="s">
        <v>485</v>
      </c>
      <c r="H576" s="120">
        <v>1</v>
      </c>
      <c r="I576" s="115">
        <v>23</v>
      </c>
      <c r="J576" s="116" t="s">
        <v>485</v>
      </c>
      <c r="K576" s="121">
        <v>10</v>
      </c>
      <c r="L576" s="108"/>
      <c r="M576" s="122">
        <v>18539</v>
      </c>
      <c r="N576" s="123">
        <v>19237</v>
      </c>
      <c r="O576" s="124">
        <v>19519</v>
      </c>
      <c r="P576" s="123">
        <v>17805</v>
      </c>
      <c r="Q576" s="124">
        <v>17767</v>
      </c>
      <c r="R576" s="123">
        <v>21593</v>
      </c>
      <c r="S576" s="124">
        <v>21815</v>
      </c>
      <c r="T576" s="123">
        <v>22644</v>
      </c>
      <c r="U576" s="124">
        <v>22486</v>
      </c>
      <c r="V576" s="123">
        <v>20023</v>
      </c>
      <c r="W576" s="124">
        <v>23511</v>
      </c>
      <c r="X576" s="123">
        <v>23918</v>
      </c>
      <c r="Y576" s="124">
        <v>23949</v>
      </c>
      <c r="Z576" s="123">
        <v>24231</v>
      </c>
      <c r="AA576" s="124">
        <v>22161</v>
      </c>
      <c r="AB576" s="123">
        <v>21642</v>
      </c>
      <c r="AC576" s="124">
        <v>25307</v>
      </c>
      <c r="AD576" s="123">
        <v>25188</v>
      </c>
      <c r="AE576" s="125">
        <v>26176</v>
      </c>
      <c r="AF576" s="126">
        <v>25738</v>
      </c>
    </row>
    <row r="577" spans="2:32">
      <c r="B577" s="127">
        <v>539</v>
      </c>
      <c r="C577" s="128">
        <v>539</v>
      </c>
      <c r="D577" s="129">
        <v>23</v>
      </c>
      <c r="E577" s="130">
        <v>1</v>
      </c>
      <c r="F577" s="131">
        <v>23</v>
      </c>
      <c r="G577" s="132" t="s">
        <v>485</v>
      </c>
      <c r="H577" s="133">
        <v>1</v>
      </c>
      <c r="I577" s="128">
        <v>23</v>
      </c>
      <c r="J577" s="129" t="s">
        <v>485</v>
      </c>
      <c r="K577" s="134">
        <v>11</v>
      </c>
      <c r="L577" s="108"/>
      <c r="M577" s="81">
        <v>18714</v>
      </c>
      <c r="N577" s="135">
        <v>19326</v>
      </c>
      <c r="O577" s="136">
        <v>19557</v>
      </c>
      <c r="P577" s="135">
        <v>17830</v>
      </c>
      <c r="Q577" s="136">
        <v>18003</v>
      </c>
      <c r="R577" s="135">
        <v>21915</v>
      </c>
      <c r="S577" s="136">
        <v>21881</v>
      </c>
      <c r="T577" s="135">
        <v>22749</v>
      </c>
      <c r="U577" s="136">
        <v>22536</v>
      </c>
      <c r="V577" s="135">
        <v>20309</v>
      </c>
      <c r="W577" s="136">
        <v>23495</v>
      </c>
      <c r="X577" s="135">
        <v>24369</v>
      </c>
      <c r="Y577" s="136">
        <v>24087</v>
      </c>
      <c r="Z577" s="135">
        <v>23865</v>
      </c>
      <c r="AA577" s="136">
        <v>22297</v>
      </c>
      <c r="AB577" s="135">
        <v>21474</v>
      </c>
      <c r="AC577" s="136">
        <v>25333</v>
      </c>
      <c r="AD577" s="135">
        <v>25368</v>
      </c>
      <c r="AE577" s="137">
        <v>26396</v>
      </c>
      <c r="AF577" s="138">
        <v>25400</v>
      </c>
    </row>
    <row r="578" spans="2:32">
      <c r="B578" s="114">
        <v>540</v>
      </c>
      <c r="C578" s="115">
        <v>540</v>
      </c>
      <c r="D578" s="116">
        <v>23</v>
      </c>
      <c r="E578" s="117">
        <v>1</v>
      </c>
      <c r="F578" s="118">
        <v>23</v>
      </c>
      <c r="G578" s="119" t="s">
        <v>485</v>
      </c>
      <c r="H578" s="120">
        <v>1</v>
      </c>
      <c r="I578" s="115">
        <v>23</v>
      </c>
      <c r="J578" s="116" t="s">
        <v>485</v>
      </c>
      <c r="K578" s="121">
        <v>12</v>
      </c>
      <c r="L578" s="108"/>
      <c r="M578" s="122">
        <v>18804</v>
      </c>
      <c r="N578" s="123">
        <v>19437</v>
      </c>
      <c r="O578" s="124">
        <v>19570</v>
      </c>
      <c r="P578" s="123">
        <v>17807</v>
      </c>
      <c r="Q578" s="124">
        <v>18126</v>
      </c>
      <c r="R578" s="123">
        <v>21896</v>
      </c>
      <c r="S578" s="124">
        <v>21885</v>
      </c>
      <c r="T578" s="123">
        <v>22716</v>
      </c>
      <c r="U578" s="124">
        <v>22427</v>
      </c>
      <c r="V578" s="123">
        <v>20358</v>
      </c>
      <c r="W578" s="124">
        <v>23345</v>
      </c>
      <c r="X578" s="123">
        <v>24295</v>
      </c>
      <c r="Y578" s="124">
        <v>24069</v>
      </c>
      <c r="Z578" s="123">
        <v>23469</v>
      </c>
      <c r="AA578" s="124">
        <v>22199</v>
      </c>
      <c r="AB578" s="123">
        <v>21121</v>
      </c>
      <c r="AC578" s="124">
        <v>25178</v>
      </c>
      <c r="AD578" s="123">
        <v>25362</v>
      </c>
      <c r="AE578" s="125">
        <v>26368</v>
      </c>
      <c r="AF578" s="126">
        <v>25008</v>
      </c>
    </row>
    <row r="579" spans="2:32">
      <c r="B579" s="127">
        <v>541</v>
      </c>
      <c r="C579" s="128">
        <v>541</v>
      </c>
      <c r="D579" s="129">
        <v>23</v>
      </c>
      <c r="E579" s="130">
        <v>1</v>
      </c>
      <c r="F579" s="131">
        <v>23</v>
      </c>
      <c r="G579" s="132" t="s">
        <v>485</v>
      </c>
      <c r="H579" s="133">
        <v>1</v>
      </c>
      <c r="I579" s="128">
        <v>23</v>
      </c>
      <c r="J579" s="129" t="s">
        <v>485</v>
      </c>
      <c r="K579" s="134">
        <v>13</v>
      </c>
      <c r="L579" s="108"/>
      <c r="M579" s="81">
        <v>18696</v>
      </c>
      <c r="N579" s="135">
        <v>19274</v>
      </c>
      <c r="O579" s="136">
        <v>19378</v>
      </c>
      <c r="P579" s="135">
        <v>17618</v>
      </c>
      <c r="Q579" s="136">
        <v>18077</v>
      </c>
      <c r="R579" s="135">
        <v>21736</v>
      </c>
      <c r="S579" s="136">
        <v>21658</v>
      </c>
      <c r="T579" s="135">
        <v>22506</v>
      </c>
      <c r="U579" s="136">
        <v>22221</v>
      </c>
      <c r="V579" s="135">
        <v>20289</v>
      </c>
      <c r="W579" s="136">
        <v>23073</v>
      </c>
      <c r="X579" s="135">
        <v>24103</v>
      </c>
      <c r="Y579" s="136">
        <v>23834</v>
      </c>
      <c r="Z579" s="135">
        <v>22958</v>
      </c>
      <c r="AA579" s="136">
        <v>21967</v>
      </c>
      <c r="AB579" s="135">
        <v>20849</v>
      </c>
      <c r="AC579" s="136">
        <v>24885</v>
      </c>
      <c r="AD579" s="135">
        <v>25113</v>
      </c>
      <c r="AE579" s="137">
        <v>26094</v>
      </c>
      <c r="AF579" s="138">
        <v>24498</v>
      </c>
    </row>
    <row r="580" spans="2:32">
      <c r="B580" s="114">
        <v>542</v>
      </c>
      <c r="C580" s="115">
        <v>542</v>
      </c>
      <c r="D580" s="116">
        <v>23</v>
      </c>
      <c r="E580" s="117">
        <v>1</v>
      </c>
      <c r="F580" s="118">
        <v>23</v>
      </c>
      <c r="G580" s="119" t="s">
        <v>485</v>
      </c>
      <c r="H580" s="120">
        <v>1</v>
      </c>
      <c r="I580" s="115">
        <v>23</v>
      </c>
      <c r="J580" s="116" t="s">
        <v>485</v>
      </c>
      <c r="K580" s="121">
        <v>14</v>
      </c>
      <c r="L580" s="108"/>
      <c r="M580" s="122">
        <v>18845</v>
      </c>
      <c r="N580" s="123">
        <v>19402</v>
      </c>
      <c r="O580" s="124">
        <v>19491</v>
      </c>
      <c r="P580" s="123">
        <v>17659</v>
      </c>
      <c r="Q580" s="124">
        <v>18110</v>
      </c>
      <c r="R580" s="123">
        <v>21832</v>
      </c>
      <c r="S580" s="124">
        <v>21912</v>
      </c>
      <c r="T580" s="123">
        <v>22650</v>
      </c>
      <c r="U580" s="124">
        <v>22366</v>
      </c>
      <c r="V580" s="123">
        <v>20348</v>
      </c>
      <c r="W580" s="124">
        <v>23101</v>
      </c>
      <c r="X580" s="123">
        <v>24145</v>
      </c>
      <c r="Y580" s="124">
        <v>24074</v>
      </c>
      <c r="Z580" s="123">
        <v>22810</v>
      </c>
      <c r="AA580" s="124">
        <v>21975</v>
      </c>
      <c r="AB580" s="123">
        <v>20604</v>
      </c>
      <c r="AC580" s="124">
        <v>24841</v>
      </c>
      <c r="AD580" s="123">
        <v>25324</v>
      </c>
      <c r="AE580" s="125">
        <v>26160</v>
      </c>
      <c r="AF580" s="126">
        <v>24323</v>
      </c>
    </row>
    <row r="581" spans="2:32">
      <c r="B581" s="127">
        <v>543</v>
      </c>
      <c r="C581" s="128">
        <v>543</v>
      </c>
      <c r="D581" s="129">
        <v>23</v>
      </c>
      <c r="E581" s="130">
        <v>1</v>
      </c>
      <c r="F581" s="131">
        <v>23</v>
      </c>
      <c r="G581" s="132" t="s">
        <v>485</v>
      </c>
      <c r="H581" s="133">
        <v>1</v>
      </c>
      <c r="I581" s="128">
        <v>23</v>
      </c>
      <c r="J581" s="129" t="s">
        <v>485</v>
      </c>
      <c r="K581" s="134">
        <v>15</v>
      </c>
      <c r="L581" s="108"/>
      <c r="M581" s="81">
        <v>18702</v>
      </c>
      <c r="N581" s="135">
        <v>19262</v>
      </c>
      <c r="O581" s="136">
        <v>19286</v>
      </c>
      <c r="P581" s="135">
        <v>17538</v>
      </c>
      <c r="Q581" s="136">
        <v>18089</v>
      </c>
      <c r="R581" s="135">
        <v>21492</v>
      </c>
      <c r="S581" s="136">
        <v>21612</v>
      </c>
      <c r="T581" s="135">
        <v>22364</v>
      </c>
      <c r="U581" s="136">
        <v>21987</v>
      </c>
      <c r="V581" s="135">
        <v>20215</v>
      </c>
      <c r="W581" s="136">
        <v>22876</v>
      </c>
      <c r="X581" s="135">
        <v>23654</v>
      </c>
      <c r="Y581" s="136">
        <v>23694</v>
      </c>
      <c r="Z581" s="135">
        <v>22618</v>
      </c>
      <c r="AA581" s="136">
        <v>21657</v>
      </c>
      <c r="AB581" s="135">
        <v>20731</v>
      </c>
      <c r="AC581" s="136">
        <v>24456</v>
      </c>
      <c r="AD581" s="135">
        <v>24923</v>
      </c>
      <c r="AE581" s="137">
        <v>25751</v>
      </c>
      <c r="AF581" s="138">
        <v>24093</v>
      </c>
    </row>
    <row r="582" spans="2:32">
      <c r="B582" s="114">
        <v>544</v>
      </c>
      <c r="C582" s="115">
        <v>544</v>
      </c>
      <c r="D582" s="116">
        <v>23</v>
      </c>
      <c r="E582" s="117">
        <v>1</v>
      </c>
      <c r="F582" s="118">
        <v>23</v>
      </c>
      <c r="G582" s="119" t="s">
        <v>485</v>
      </c>
      <c r="H582" s="120">
        <v>1</v>
      </c>
      <c r="I582" s="115">
        <v>23</v>
      </c>
      <c r="J582" s="116" t="s">
        <v>485</v>
      </c>
      <c r="K582" s="121">
        <v>16</v>
      </c>
      <c r="L582" s="108"/>
      <c r="M582" s="122">
        <v>18657</v>
      </c>
      <c r="N582" s="123">
        <v>19205</v>
      </c>
      <c r="O582" s="124">
        <v>19098</v>
      </c>
      <c r="P582" s="123">
        <v>17539</v>
      </c>
      <c r="Q582" s="124">
        <v>18259</v>
      </c>
      <c r="R582" s="123">
        <v>21347</v>
      </c>
      <c r="S582" s="124">
        <v>21391</v>
      </c>
      <c r="T582" s="123">
        <v>22073</v>
      </c>
      <c r="U582" s="124">
        <v>21508</v>
      </c>
      <c r="V582" s="123">
        <v>20214</v>
      </c>
      <c r="W582" s="124">
        <v>22774</v>
      </c>
      <c r="X582" s="123">
        <v>23414</v>
      </c>
      <c r="Y582" s="124">
        <v>23313</v>
      </c>
      <c r="Z582" s="123">
        <v>22461</v>
      </c>
      <c r="AA582" s="124">
        <v>21327</v>
      </c>
      <c r="AB582" s="123">
        <v>21262</v>
      </c>
      <c r="AC582" s="124">
        <v>24363</v>
      </c>
      <c r="AD582" s="123">
        <v>24495</v>
      </c>
      <c r="AE582" s="125">
        <v>25231</v>
      </c>
      <c r="AF582" s="126">
        <v>23875</v>
      </c>
    </row>
    <row r="583" spans="2:32">
      <c r="B583" s="127">
        <v>545</v>
      </c>
      <c r="C583" s="128">
        <v>545</v>
      </c>
      <c r="D583" s="129">
        <v>23</v>
      </c>
      <c r="E583" s="130">
        <v>1</v>
      </c>
      <c r="F583" s="131">
        <v>23</v>
      </c>
      <c r="G583" s="132" t="s">
        <v>485</v>
      </c>
      <c r="H583" s="133">
        <v>1</v>
      </c>
      <c r="I583" s="128">
        <v>23</v>
      </c>
      <c r="J583" s="129" t="s">
        <v>485</v>
      </c>
      <c r="K583" s="134">
        <v>17</v>
      </c>
      <c r="L583" s="108"/>
      <c r="M583" s="81">
        <v>19084</v>
      </c>
      <c r="N583" s="135">
        <v>19660</v>
      </c>
      <c r="O583" s="136">
        <v>19575</v>
      </c>
      <c r="P583" s="135">
        <v>18120</v>
      </c>
      <c r="Q583" s="136">
        <v>19020</v>
      </c>
      <c r="R583" s="135">
        <v>21727</v>
      </c>
      <c r="S583" s="136">
        <v>21697</v>
      </c>
      <c r="T583" s="135">
        <v>22336</v>
      </c>
      <c r="U583" s="136">
        <v>21792</v>
      </c>
      <c r="V583" s="135">
        <v>20769</v>
      </c>
      <c r="W583" s="136">
        <v>23365</v>
      </c>
      <c r="X583" s="135">
        <v>23696</v>
      </c>
      <c r="Y583" s="136">
        <v>23665</v>
      </c>
      <c r="Z583" s="135">
        <v>23130</v>
      </c>
      <c r="AA583" s="136">
        <v>21871</v>
      </c>
      <c r="AB583" s="135">
        <v>22387</v>
      </c>
      <c r="AC583" s="136">
        <v>24981</v>
      </c>
      <c r="AD583" s="135">
        <v>24882</v>
      </c>
      <c r="AE583" s="137">
        <v>25419</v>
      </c>
      <c r="AF583" s="138">
        <v>24550</v>
      </c>
    </row>
    <row r="584" spans="2:32">
      <c r="B584" s="114">
        <v>546</v>
      </c>
      <c r="C584" s="115">
        <v>546</v>
      </c>
      <c r="D584" s="116">
        <v>23</v>
      </c>
      <c r="E584" s="117">
        <v>1</v>
      </c>
      <c r="F584" s="118">
        <v>23</v>
      </c>
      <c r="G584" s="119" t="s">
        <v>485</v>
      </c>
      <c r="H584" s="120">
        <v>1</v>
      </c>
      <c r="I584" s="115">
        <v>23</v>
      </c>
      <c r="J584" s="116" t="s">
        <v>485</v>
      </c>
      <c r="K584" s="121">
        <v>18</v>
      </c>
      <c r="L584" s="108"/>
      <c r="M584" s="122">
        <v>19842</v>
      </c>
      <c r="N584" s="123">
        <v>20663</v>
      </c>
      <c r="O584" s="124">
        <v>20325</v>
      </c>
      <c r="P584" s="123">
        <v>19043</v>
      </c>
      <c r="Q584" s="124">
        <v>20157</v>
      </c>
      <c r="R584" s="123">
        <v>22228</v>
      </c>
      <c r="S584" s="124">
        <v>22594</v>
      </c>
      <c r="T584" s="123">
        <v>23282</v>
      </c>
      <c r="U584" s="124">
        <v>22585</v>
      </c>
      <c r="V584" s="123">
        <v>21855</v>
      </c>
      <c r="W584" s="124">
        <v>24386</v>
      </c>
      <c r="X584" s="123">
        <v>24270</v>
      </c>
      <c r="Y584" s="124">
        <v>24579</v>
      </c>
      <c r="Z584" s="123">
        <v>24477</v>
      </c>
      <c r="AA584" s="124">
        <v>22990</v>
      </c>
      <c r="AB584" s="123">
        <v>23754</v>
      </c>
      <c r="AC584" s="124">
        <v>26338</v>
      </c>
      <c r="AD584" s="123">
        <v>25920</v>
      </c>
      <c r="AE584" s="125">
        <v>26704</v>
      </c>
      <c r="AF584" s="126">
        <v>25990</v>
      </c>
    </row>
    <row r="585" spans="2:32">
      <c r="B585" s="127">
        <v>547</v>
      </c>
      <c r="C585" s="128">
        <v>547</v>
      </c>
      <c r="D585" s="129">
        <v>23</v>
      </c>
      <c r="E585" s="130">
        <v>1</v>
      </c>
      <c r="F585" s="131">
        <v>23</v>
      </c>
      <c r="G585" s="132" t="s">
        <v>485</v>
      </c>
      <c r="H585" s="133">
        <v>1</v>
      </c>
      <c r="I585" s="128">
        <v>23</v>
      </c>
      <c r="J585" s="129" t="s">
        <v>485</v>
      </c>
      <c r="K585" s="134">
        <v>19</v>
      </c>
      <c r="L585" s="108"/>
      <c r="M585" s="81">
        <v>19875</v>
      </c>
      <c r="N585" s="135">
        <v>20650</v>
      </c>
      <c r="O585" s="136">
        <v>20254</v>
      </c>
      <c r="P585" s="135">
        <v>19032</v>
      </c>
      <c r="Q585" s="136">
        <v>20122</v>
      </c>
      <c r="R585" s="135">
        <v>22286</v>
      </c>
      <c r="S585" s="136">
        <v>22808</v>
      </c>
      <c r="T585" s="135">
        <v>23311</v>
      </c>
      <c r="U585" s="136">
        <v>22678</v>
      </c>
      <c r="V585" s="135">
        <v>22028</v>
      </c>
      <c r="W585" s="136">
        <v>24628</v>
      </c>
      <c r="X585" s="135">
        <v>24662</v>
      </c>
      <c r="Y585" s="136">
        <v>25191</v>
      </c>
      <c r="Z585" s="135">
        <v>24883</v>
      </c>
      <c r="AA585" s="136">
        <v>23539</v>
      </c>
      <c r="AB585" s="135">
        <v>24268</v>
      </c>
      <c r="AC585" s="136">
        <v>27077</v>
      </c>
      <c r="AD585" s="135">
        <v>26760</v>
      </c>
      <c r="AE585" s="137">
        <v>27416</v>
      </c>
      <c r="AF585" s="138">
        <v>26567</v>
      </c>
    </row>
    <row r="586" spans="2:32">
      <c r="B586" s="114">
        <v>548</v>
      </c>
      <c r="C586" s="115">
        <v>548</v>
      </c>
      <c r="D586" s="116">
        <v>23</v>
      </c>
      <c r="E586" s="117">
        <v>1</v>
      </c>
      <c r="F586" s="118">
        <v>23</v>
      </c>
      <c r="G586" s="119" t="s">
        <v>485</v>
      </c>
      <c r="H586" s="120">
        <v>1</v>
      </c>
      <c r="I586" s="115">
        <v>23</v>
      </c>
      <c r="J586" s="116" t="s">
        <v>485</v>
      </c>
      <c r="K586" s="121">
        <v>20</v>
      </c>
      <c r="L586" s="108"/>
      <c r="M586" s="122">
        <v>19557</v>
      </c>
      <c r="N586" s="123">
        <v>20296</v>
      </c>
      <c r="O586" s="124">
        <v>19891</v>
      </c>
      <c r="P586" s="123">
        <v>18656</v>
      </c>
      <c r="Q586" s="124">
        <v>19997</v>
      </c>
      <c r="R586" s="123">
        <v>22169</v>
      </c>
      <c r="S586" s="124">
        <v>22956</v>
      </c>
      <c r="T586" s="123">
        <v>23243</v>
      </c>
      <c r="U586" s="124">
        <v>22516</v>
      </c>
      <c r="V586" s="123">
        <v>22100</v>
      </c>
      <c r="W586" s="124">
        <v>24753</v>
      </c>
      <c r="X586" s="123">
        <v>24922</v>
      </c>
      <c r="Y586" s="124">
        <v>25854</v>
      </c>
      <c r="Z586" s="123">
        <v>25282</v>
      </c>
      <c r="AA586" s="124">
        <v>23771</v>
      </c>
      <c r="AB586" s="123">
        <v>24724</v>
      </c>
      <c r="AC586" s="124">
        <v>27569</v>
      </c>
      <c r="AD586" s="123">
        <v>27699</v>
      </c>
      <c r="AE586" s="125">
        <v>28100</v>
      </c>
      <c r="AF586" s="126">
        <v>27188</v>
      </c>
    </row>
    <row r="587" spans="2:32">
      <c r="B587" s="127">
        <v>549</v>
      </c>
      <c r="C587" s="128">
        <v>549</v>
      </c>
      <c r="D587" s="129">
        <v>23</v>
      </c>
      <c r="E587" s="130">
        <v>1</v>
      </c>
      <c r="F587" s="131">
        <v>23</v>
      </c>
      <c r="G587" s="132" t="s">
        <v>485</v>
      </c>
      <c r="H587" s="133">
        <v>1</v>
      </c>
      <c r="I587" s="128">
        <v>23</v>
      </c>
      <c r="J587" s="129" t="s">
        <v>485</v>
      </c>
      <c r="K587" s="134">
        <v>21</v>
      </c>
      <c r="L587" s="108"/>
      <c r="M587" s="81">
        <v>19239</v>
      </c>
      <c r="N587" s="135">
        <v>20002</v>
      </c>
      <c r="O587" s="136">
        <v>19580</v>
      </c>
      <c r="P587" s="135">
        <v>18446</v>
      </c>
      <c r="Q587" s="136">
        <v>19848</v>
      </c>
      <c r="R587" s="135">
        <v>22033</v>
      </c>
      <c r="S587" s="136">
        <v>22945</v>
      </c>
      <c r="T587" s="135">
        <v>23169</v>
      </c>
      <c r="U587" s="136">
        <v>22524</v>
      </c>
      <c r="V587" s="135">
        <v>22244</v>
      </c>
      <c r="W587" s="136">
        <v>24741</v>
      </c>
      <c r="X587" s="135">
        <v>25312</v>
      </c>
      <c r="Y587" s="136">
        <v>26443</v>
      </c>
      <c r="Z587" s="135">
        <v>25779</v>
      </c>
      <c r="AA587" s="136">
        <v>24428</v>
      </c>
      <c r="AB587" s="135">
        <v>25288</v>
      </c>
      <c r="AC587" s="136">
        <v>27952</v>
      </c>
      <c r="AD587" s="135">
        <v>28602</v>
      </c>
      <c r="AE587" s="137">
        <v>28819</v>
      </c>
      <c r="AF587" s="138">
        <v>27933</v>
      </c>
    </row>
    <row r="588" spans="2:32">
      <c r="B588" s="114">
        <v>550</v>
      </c>
      <c r="C588" s="115">
        <v>550</v>
      </c>
      <c r="D588" s="116">
        <v>23</v>
      </c>
      <c r="E588" s="117">
        <v>1</v>
      </c>
      <c r="F588" s="118">
        <v>23</v>
      </c>
      <c r="G588" s="119" t="s">
        <v>485</v>
      </c>
      <c r="H588" s="120">
        <v>1</v>
      </c>
      <c r="I588" s="115">
        <v>23</v>
      </c>
      <c r="J588" s="116" t="s">
        <v>485</v>
      </c>
      <c r="K588" s="121">
        <v>22</v>
      </c>
      <c r="L588" s="108"/>
      <c r="M588" s="122">
        <v>18469</v>
      </c>
      <c r="N588" s="123">
        <v>19225</v>
      </c>
      <c r="O588" s="124">
        <v>18966</v>
      </c>
      <c r="P588" s="123">
        <v>18018</v>
      </c>
      <c r="Q588" s="124">
        <v>19325</v>
      </c>
      <c r="R588" s="123">
        <v>21407</v>
      </c>
      <c r="S588" s="124">
        <v>22380</v>
      </c>
      <c r="T588" s="123">
        <v>22543</v>
      </c>
      <c r="U588" s="124">
        <v>22137</v>
      </c>
      <c r="V588" s="123">
        <v>21926</v>
      </c>
      <c r="W588" s="124">
        <v>24213</v>
      </c>
      <c r="X588" s="123">
        <v>25035</v>
      </c>
      <c r="Y588" s="124">
        <v>26264</v>
      </c>
      <c r="Z588" s="123">
        <v>25704</v>
      </c>
      <c r="AA588" s="124">
        <v>24533</v>
      </c>
      <c r="AB588" s="123">
        <v>25209</v>
      </c>
      <c r="AC588" s="124">
        <v>27614</v>
      </c>
      <c r="AD588" s="123">
        <v>28628</v>
      </c>
      <c r="AE588" s="125">
        <v>28697</v>
      </c>
      <c r="AF588" s="126">
        <v>28016</v>
      </c>
    </row>
    <row r="589" spans="2:32">
      <c r="B589" s="127">
        <v>551</v>
      </c>
      <c r="C589" s="128">
        <v>551</v>
      </c>
      <c r="D589" s="129">
        <v>23</v>
      </c>
      <c r="E589" s="130">
        <v>1</v>
      </c>
      <c r="F589" s="131">
        <v>23</v>
      </c>
      <c r="G589" s="132" t="s">
        <v>485</v>
      </c>
      <c r="H589" s="133">
        <v>1</v>
      </c>
      <c r="I589" s="128">
        <v>23</v>
      </c>
      <c r="J589" s="129" t="s">
        <v>485</v>
      </c>
      <c r="K589" s="134">
        <v>23</v>
      </c>
      <c r="L589" s="108"/>
      <c r="M589" s="81">
        <v>17477</v>
      </c>
      <c r="N589" s="135">
        <v>18228</v>
      </c>
      <c r="O589" s="136">
        <v>18158</v>
      </c>
      <c r="P589" s="135">
        <v>17522</v>
      </c>
      <c r="Q589" s="136">
        <v>18759</v>
      </c>
      <c r="R589" s="135">
        <v>20555</v>
      </c>
      <c r="S589" s="136">
        <v>21412</v>
      </c>
      <c r="T589" s="135">
        <v>21762</v>
      </c>
      <c r="U589" s="136">
        <v>21538</v>
      </c>
      <c r="V589" s="135">
        <v>21516</v>
      </c>
      <c r="W589" s="136">
        <v>23489</v>
      </c>
      <c r="X589" s="135">
        <v>24415</v>
      </c>
      <c r="Y589" s="136">
        <v>25540</v>
      </c>
      <c r="Z589" s="135">
        <v>25241</v>
      </c>
      <c r="AA589" s="136">
        <v>24436</v>
      </c>
      <c r="AB589" s="135">
        <v>24950</v>
      </c>
      <c r="AC589" s="136">
        <v>26909</v>
      </c>
      <c r="AD589" s="135">
        <v>28007</v>
      </c>
      <c r="AE589" s="137">
        <v>28210</v>
      </c>
      <c r="AF589" s="138">
        <v>27643</v>
      </c>
    </row>
    <row r="590" spans="2:32">
      <c r="B590" s="114">
        <v>552</v>
      </c>
      <c r="C590" s="115">
        <v>552</v>
      </c>
      <c r="D590" s="116">
        <v>23</v>
      </c>
      <c r="E590" s="117">
        <v>1</v>
      </c>
      <c r="F590" s="118">
        <v>23</v>
      </c>
      <c r="G590" s="119" t="s">
        <v>485</v>
      </c>
      <c r="H590" s="120">
        <v>1</v>
      </c>
      <c r="I590" s="115">
        <v>23</v>
      </c>
      <c r="J590" s="116" t="s">
        <v>485</v>
      </c>
      <c r="K590" s="121">
        <v>24</v>
      </c>
      <c r="L590" s="108"/>
      <c r="M590" s="122">
        <v>16417</v>
      </c>
      <c r="N590" s="123">
        <v>17150</v>
      </c>
      <c r="O590" s="124">
        <v>17225</v>
      </c>
      <c r="P590" s="123">
        <v>16922</v>
      </c>
      <c r="Q590" s="124">
        <v>18058</v>
      </c>
      <c r="R590" s="123">
        <v>19668</v>
      </c>
      <c r="S590" s="124">
        <v>20410</v>
      </c>
      <c r="T590" s="123">
        <v>20936</v>
      </c>
      <c r="U590" s="124">
        <v>20916</v>
      </c>
      <c r="V590" s="123">
        <v>21044</v>
      </c>
      <c r="W590" s="124">
        <v>22778</v>
      </c>
      <c r="X590" s="123">
        <v>23744</v>
      </c>
      <c r="Y590" s="124">
        <v>24715</v>
      </c>
      <c r="Z590" s="123">
        <v>24720</v>
      </c>
      <c r="AA590" s="124">
        <v>24192</v>
      </c>
      <c r="AB590" s="123">
        <v>24510</v>
      </c>
      <c r="AC590" s="124">
        <v>26207</v>
      </c>
      <c r="AD590" s="123">
        <v>27236</v>
      </c>
      <c r="AE590" s="125">
        <v>27586</v>
      </c>
      <c r="AF590" s="126">
        <v>27179</v>
      </c>
    </row>
    <row r="591" spans="2:32">
      <c r="B591" s="127">
        <v>553</v>
      </c>
      <c r="C591" s="128">
        <v>553</v>
      </c>
      <c r="D591" s="129">
        <v>24</v>
      </c>
      <c r="E591" s="130">
        <v>1</v>
      </c>
      <c r="F591" s="131">
        <v>24</v>
      </c>
      <c r="G591" s="132" t="s">
        <v>485</v>
      </c>
      <c r="H591" s="133">
        <v>1</v>
      </c>
      <c r="I591" s="128">
        <v>24</v>
      </c>
      <c r="J591" s="129" t="s">
        <v>485</v>
      </c>
      <c r="K591" s="134">
        <v>1</v>
      </c>
      <c r="L591" s="108"/>
      <c r="M591" s="81">
        <v>15532</v>
      </c>
      <c r="N591" s="135">
        <v>16209</v>
      </c>
      <c r="O591" s="136">
        <v>16109</v>
      </c>
      <c r="P591" s="135">
        <v>15940</v>
      </c>
      <c r="Q591" s="136">
        <v>17264</v>
      </c>
      <c r="R591" s="135">
        <v>18829</v>
      </c>
      <c r="S591" s="136">
        <v>19534</v>
      </c>
      <c r="T591" s="135">
        <v>20221</v>
      </c>
      <c r="U591" s="136">
        <v>19687</v>
      </c>
      <c r="V591" s="135">
        <v>20279</v>
      </c>
      <c r="W591" s="136">
        <v>22473</v>
      </c>
      <c r="X591" s="135">
        <v>23083</v>
      </c>
      <c r="Y591" s="136">
        <v>23992</v>
      </c>
      <c r="Z591" s="135">
        <v>23348</v>
      </c>
      <c r="AA591" s="136">
        <v>22283</v>
      </c>
      <c r="AB591" s="135">
        <v>23908</v>
      </c>
      <c r="AC591" s="136">
        <v>26232</v>
      </c>
      <c r="AD591" s="135">
        <v>26577</v>
      </c>
      <c r="AE591" s="137">
        <v>27018</v>
      </c>
      <c r="AF591" s="138">
        <v>25685</v>
      </c>
    </row>
    <row r="592" spans="2:32">
      <c r="B592" s="114">
        <v>554</v>
      </c>
      <c r="C592" s="115">
        <v>554</v>
      </c>
      <c r="D592" s="116">
        <v>24</v>
      </c>
      <c r="E592" s="117">
        <v>1</v>
      </c>
      <c r="F592" s="118">
        <v>24</v>
      </c>
      <c r="G592" s="119" t="s">
        <v>485</v>
      </c>
      <c r="H592" s="120">
        <v>1</v>
      </c>
      <c r="I592" s="115">
        <v>24</v>
      </c>
      <c r="J592" s="116" t="s">
        <v>485</v>
      </c>
      <c r="K592" s="121">
        <v>2</v>
      </c>
      <c r="L592" s="108"/>
      <c r="M592" s="122">
        <v>15107</v>
      </c>
      <c r="N592" s="123">
        <v>15772</v>
      </c>
      <c r="O592" s="124">
        <v>15566</v>
      </c>
      <c r="P592" s="123">
        <v>15533</v>
      </c>
      <c r="Q592" s="124">
        <v>16892</v>
      </c>
      <c r="R592" s="123">
        <v>18420</v>
      </c>
      <c r="S592" s="124">
        <v>19140</v>
      </c>
      <c r="T592" s="123">
        <v>19808</v>
      </c>
      <c r="U592" s="124">
        <v>19177</v>
      </c>
      <c r="V592" s="123">
        <v>19976</v>
      </c>
      <c r="W592" s="124">
        <v>22071</v>
      </c>
      <c r="X592" s="123">
        <v>22628</v>
      </c>
      <c r="Y592" s="124">
        <v>23521</v>
      </c>
      <c r="Z592" s="123">
        <v>22708</v>
      </c>
      <c r="AA592" s="124">
        <v>21808</v>
      </c>
      <c r="AB592" s="123">
        <v>23376</v>
      </c>
      <c r="AC592" s="124">
        <v>25582</v>
      </c>
      <c r="AD592" s="123">
        <v>26026</v>
      </c>
      <c r="AE592" s="125">
        <v>26430</v>
      </c>
      <c r="AF592" s="126">
        <v>24982</v>
      </c>
    </row>
    <row r="593" spans="2:32">
      <c r="B593" s="127">
        <v>555</v>
      </c>
      <c r="C593" s="128">
        <v>555</v>
      </c>
      <c r="D593" s="129">
        <v>24</v>
      </c>
      <c r="E593" s="130">
        <v>1</v>
      </c>
      <c r="F593" s="131">
        <v>24</v>
      </c>
      <c r="G593" s="132" t="s">
        <v>485</v>
      </c>
      <c r="H593" s="133">
        <v>1</v>
      </c>
      <c r="I593" s="128">
        <v>24</v>
      </c>
      <c r="J593" s="129" t="s">
        <v>485</v>
      </c>
      <c r="K593" s="134">
        <v>3</v>
      </c>
      <c r="L593" s="108"/>
      <c r="M593" s="81">
        <v>14876</v>
      </c>
      <c r="N593" s="135">
        <v>15499</v>
      </c>
      <c r="O593" s="136">
        <v>15345</v>
      </c>
      <c r="P593" s="135">
        <v>15362</v>
      </c>
      <c r="Q593" s="136">
        <v>16890</v>
      </c>
      <c r="R593" s="135">
        <v>18292</v>
      </c>
      <c r="S593" s="136">
        <v>19040</v>
      </c>
      <c r="T593" s="135">
        <v>19674</v>
      </c>
      <c r="U593" s="136">
        <v>19082</v>
      </c>
      <c r="V593" s="135">
        <v>20094</v>
      </c>
      <c r="W593" s="136">
        <v>22022</v>
      </c>
      <c r="X593" s="135">
        <v>22477</v>
      </c>
      <c r="Y593" s="136">
        <v>23346</v>
      </c>
      <c r="Z593" s="135">
        <v>22497</v>
      </c>
      <c r="AA593" s="136">
        <v>21672</v>
      </c>
      <c r="AB593" s="135">
        <v>23250</v>
      </c>
      <c r="AC593" s="136">
        <v>25288</v>
      </c>
      <c r="AD593" s="135">
        <v>25765</v>
      </c>
      <c r="AE593" s="137">
        <v>26149</v>
      </c>
      <c r="AF593" s="138">
        <v>24702</v>
      </c>
    </row>
    <row r="594" spans="2:32">
      <c r="B594" s="114">
        <v>556</v>
      </c>
      <c r="C594" s="115">
        <v>556</v>
      </c>
      <c r="D594" s="116">
        <v>24</v>
      </c>
      <c r="E594" s="117">
        <v>1</v>
      </c>
      <c r="F594" s="118">
        <v>24</v>
      </c>
      <c r="G594" s="119" t="s">
        <v>485</v>
      </c>
      <c r="H594" s="120">
        <v>1</v>
      </c>
      <c r="I594" s="115">
        <v>24</v>
      </c>
      <c r="J594" s="116" t="s">
        <v>485</v>
      </c>
      <c r="K594" s="121">
        <v>4</v>
      </c>
      <c r="L594" s="108"/>
      <c r="M594" s="122">
        <v>14810</v>
      </c>
      <c r="N594" s="123">
        <v>15403</v>
      </c>
      <c r="O594" s="124">
        <v>15160</v>
      </c>
      <c r="P594" s="123">
        <v>15204</v>
      </c>
      <c r="Q594" s="124">
        <v>16921</v>
      </c>
      <c r="R594" s="123">
        <v>18140</v>
      </c>
      <c r="S594" s="124">
        <v>18873</v>
      </c>
      <c r="T594" s="123">
        <v>19452</v>
      </c>
      <c r="U594" s="124">
        <v>18722</v>
      </c>
      <c r="V594" s="123">
        <v>19994</v>
      </c>
      <c r="W594" s="124">
        <v>21717</v>
      </c>
      <c r="X594" s="123">
        <v>21998</v>
      </c>
      <c r="Y594" s="124">
        <v>22799</v>
      </c>
      <c r="Z594" s="123">
        <v>21806</v>
      </c>
      <c r="AA594" s="124">
        <v>21098</v>
      </c>
      <c r="AB594" s="123">
        <v>22868</v>
      </c>
      <c r="AC594" s="124">
        <v>24688</v>
      </c>
      <c r="AD594" s="123">
        <v>25001</v>
      </c>
      <c r="AE594" s="125">
        <v>25345</v>
      </c>
      <c r="AF594" s="126">
        <v>23848</v>
      </c>
    </row>
    <row r="595" spans="2:32">
      <c r="B595" s="127">
        <v>557</v>
      </c>
      <c r="C595" s="128">
        <v>557</v>
      </c>
      <c r="D595" s="129">
        <v>24</v>
      </c>
      <c r="E595" s="130">
        <v>1</v>
      </c>
      <c r="F595" s="131">
        <v>24</v>
      </c>
      <c r="G595" s="132" t="s">
        <v>485</v>
      </c>
      <c r="H595" s="133">
        <v>1</v>
      </c>
      <c r="I595" s="128">
        <v>24</v>
      </c>
      <c r="J595" s="129" t="s">
        <v>485</v>
      </c>
      <c r="K595" s="134">
        <v>5</v>
      </c>
      <c r="L595" s="108"/>
      <c r="M595" s="81">
        <v>14944</v>
      </c>
      <c r="N595" s="135">
        <v>15425</v>
      </c>
      <c r="O595" s="136">
        <v>15032</v>
      </c>
      <c r="P595" s="135">
        <v>15049</v>
      </c>
      <c r="Q595" s="136">
        <v>17069</v>
      </c>
      <c r="R595" s="135">
        <v>18206</v>
      </c>
      <c r="S595" s="136">
        <v>18865</v>
      </c>
      <c r="T595" s="135">
        <v>19267</v>
      </c>
      <c r="U595" s="136">
        <v>18281</v>
      </c>
      <c r="V595" s="135">
        <v>19931</v>
      </c>
      <c r="W595" s="136">
        <v>21421</v>
      </c>
      <c r="X595" s="135">
        <v>21590</v>
      </c>
      <c r="Y595" s="136">
        <v>22362</v>
      </c>
      <c r="Z595" s="135">
        <v>20970</v>
      </c>
      <c r="AA595" s="136">
        <v>20387</v>
      </c>
      <c r="AB595" s="135">
        <v>22525</v>
      </c>
      <c r="AC595" s="136">
        <v>24036</v>
      </c>
      <c r="AD595" s="135">
        <v>24306</v>
      </c>
      <c r="AE595" s="137">
        <v>24445</v>
      </c>
      <c r="AF595" s="138">
        <v>22796</v>
      </c>
    </row>
    <row r="596" spans="2:32">
      <c r="B596" s="114">
        <v>558</v>
      </c>
      <c r="C596" s="115">
        <v>558</v>
      </c>
      <c r="D596" s="116">
        <v>24</v>
      </c>
      <c r="E596" s="117">
        <v>1</v>
      </c>
      <c r="F596" s="118">
        <v>24</v>
      </c>
      <c r="G596" s="119" t="s">
        <v>485</v>
      </c>
      <c r="H596" s="120">
        <v>1</v>
      </c>
      <c r="I596" s="115">
        <v>24</v>
      </c>
      <c r="J596" s="116" t="s">
        <v>485</v>
      </c>
      <c r="K596" s="121">
        <v>6</v>
      </c>
      <c r="L596" s="108"/>
      <c r="M596" s="122">
        <v>15513</v>
      </c>
      <c r="N596" s="123">
        <v>15874</v>
      </c>
      <c r="O596" s="124">
        <v>14999</v>
      </c>
      <c r="P596" s="123">
        <v>14955</v>
      </c>
      <c r="Q596" s="124">
        <v>17523</v>
      </c>
      <c r="R596" s="123">
        <v>18690</v>
      </c>
      <c r="S596" s="124">
        <v>19205</v>
      </c>
      <c r="T596" s="123">
        <v>19413</v>
      </c>
      <c r="U596" s="124">
        <v>17893</v>
      </c>
      <c r="V596" s="123">
        <v>20117</v>
      </c>
      <c r="W596" s="124">
        <v>21463</v>
      </c>
      <c r="X596" s="123">
        <v>21596</v>
      </c>
      <c r="Y596" s="124">
        <v>22195</v>
      </c>
      <c r="Z596" s="123">
        <v>20106</v>
      </c>
      <c r="AA596" s="124">
        <v>19706</v>
      </c>
      <c r="AB596" s="123">
        <v>22424</v>
      </c>
      <c r="AC596" s="124">
        <v>23725</v>
      </c>
      <c r="AD596" s="123">
        <v>23884</v>
      </c>
      <c r="AE596" s="125">
        <v>23811</v>
      </c>
      <c r="AF596" s="126">
        <v>21714</v>
      </c>
    </row>
    <row r="597" spans="2:32">
      <c r="B597" s="127">
        <v>559</v>
      </c>
      <c r="C597" s="128">
        <v>559</v>
      </c>
      <c r="D597" s="129">
        <v>24</v>
      </c>
      <c r="E597" s="130">
        <v>1</v>
      </c>
      <c r="F597" s="131">
        <v>24</v>
      </c>
      <c r="G597" s="132" t="s">
        <v>485</v>
      </c>
      <c r="H597" s="133">
        <v>1</v>
      </c>
      <c r="I597" s="128">
        <v>24</v>
      </c>
      <c r="J597" s="129" t="s">
        <v>485</v>
      </c>
      <c r="K597" s="134">
        <v>7</v>
      </c>
      <c r="L597" s="108"/>
      <c r="M597" s="81">
        <v>16874</v>
      </c>
      <c r="N597" s="135">
        <v>17011</v>
      </c>
      <c r="O597" s="136">
        <v>15309</v>
      </c>
      <c r="P597" s="135">
        <v>15281</v>
      </c>
      <c r="Q597" s="136">
        <v>18662</v>
      </c>
      <c r="R597" s="135">
        <v>19882</v>
      </c>
      <c r="S597" s="136">
        <v>20330</v>
      </c>
      <c r="T597" s="135">
        <v>20320</v>
      </c>
      <c r="U597" s="136">
        <v>17998</v>
      </c>
      <c r="V597" s="135">
        <v>21112</v>
      </c>
      <c r="W597" s="136">
        <v>22187</v>
      </c>
      <c r="X597" s="135">
        <v>22452</v>
      </c>
      <c r="Y597" s="136">
        <v>22843</v>
      </c>
      <c r="Z597" s="135">
        <v>19828</v>
      </c>
      <c r="AA597" s="136">
        <v>19565</v>
      </c>
      <c r="AB597" s="135">
        <v>23141</v>
      </c>
      <c r="AC597" s="136">
        <v>24178</v>
      </c>
      <c r="AD597" s="135">
        <v>24371</v>
      </c>
      <c r="AE597" s="137">
        <v>24183</v>
      </c>
      <c r="AF597" s="138">
        <v>21296</v>
      </c>
    </row>
    <row r="598" spans="2:32">
      <c r="B598" s="114">
        <v>560</v>
      </c>
      <c r="C598" s="115">
        <v>560</v>
      </c>
      <c r="D598" s="116">
        <v>24</v>
      </c>
      <c r="E598" s="117">
        <v>1</v>
      </c>
      <c r="F598" s="118">
        <v>24</v>
      </c>
      <c r="G598" s="119" t="s">
        <v>485</v>
      </c>
      <c r="H598" s="120">
        <v>1</v>
      </c>
      <c r="I598" s="115">
        <v>24</v>
      </c>
      <c r="J598" s="116" t="s">
        <v>485</v>
      </c>
      <c r="K598" s="121">
        <v>8</v>
      </c>
      <c r="L598" s="108"/>
      <c r="M598" s="122">
        <v>18360</v>
      </c>
      <c r="N598" s="123">
        <v>18306</v>
      </c>
      <c r="O598" s="124">
        <v>16315</v>
      </c>
      <c r="P598" s="123">
        <v>16167</v>
      </c>
      <c r="Q598" s="124">
        <v>20212</v>
      </c>
      <c r="R598" s="123">
        <v>21284</v>
      </c>
      <c r="S598" s="124">
        <v>21879</v>
      </c>
      <c r="T598" s="123">
        <v>21636</v>
      </c>
      <c r="U598" s="124">
        <v>18937</v>
      </c>
      <c r="V598" s="123">
        <v>22642</v>
      </c>
      <c r="W598" s="124">
        <v>23360</v>
      </c>
      <c r="X598" s="123">
        <v>23639</v>
      </c>
      <c r="Y598" s="124">
        <v>24158</v>
      </c>
      <c r="Z598" s="123">
        <v>20657</v>
      </c>
      <c r="AA598" s="124">
        <v>20222</v>
      </c>
      <c r="AB598" s="123">
        <v>24508</v>
      </c>
      <c r="AC598" s="124">
        <v>25145</v>
      </c>
      <c r="AD598" s="123">
        <v>25597</v>
      </c>
      <c r="AE598" s="125">
        <v>25216</v>
      </c>
      <c r="AF598" s="126">
        <v>22067</v>
      </c>
    </row>
    <row r="599" spans="2:32">
      <c r="B599" s="127">
        <v>561</v>
      </c>
      <c r="C599" s="128">
        <v>561</v>
      </c>
      <c r="D599" s="129">
        <v>24</v>
      </c>
      <c r="E599" s="130">
        <v>1</v>
      </c>
      <c r="F599" s="131">
        <v>24</v>
      </c>
      <c r="G599" s="132" t="s">
        <v>485</v>
      </c>
      <c r="H599" s="133">
        <v>1</v>
      </c>
      <c r="I599" s="128">
        <v>24</v>
      </c>
      <c r="J599" s="129" t="s">
        <v>485</v>
      </c>
      <c r="K599" s="134">
        <v>9</v>
      </c>
      <c r="L599" s="108"/>
      <c r="M599" s="81">
        <v>18521</v>
      </c>
      <c r="N599" s="135">
        <v>18663</v>
      </c>
      <c r="O599" s="136">
        <v>17059</v>
      </c>
      <c r="P599" s="135">
        <v>16888</v>
      </c>
      <c r="Q599" s="136">
        <v>20676</v>
      </c>
      <c r="R599" s="135">
        <v>21401</v>
      </c>
      <c r="S599" s="136">
        <v>22186</v>
      </c>
      <c r="T599" s="135">
        <v>22077</v>
      </c>
      <c r="U599" s="136">
        <v>19684</v>
      </c>
      <c r="V599" s="135">
        <v>23067</v>
      </c>
      <c r="W599" s="136">
        <v>23773</v>
      </c>
      <c r="X599" s="135">
        <v>23627</v>
      </c>
      <c r="Y599" s="136">
        <v>24371</v>
      </c>
      <c r="Z599" s="135">
        <v>21336</v>
      </c>
      <c r="AA599" s="136">
        <v>20865</v>
      </c>
      <c r="AB599" s="135">
        <v>24834</v>
      </c>
      <c r="AC599" s="136">
        <v>25410</v>
      </c>
      <c r="AD599" s="135">
        <v>25764</v>
      </c>
      <c r="AE599" s="137">
        <v>25481</v>
      </c>
      <c r="AF599" s="138">
        <v>22716</v>
      </c>
    </row>
    <row r="600" spans="2:32">
      <c r="B600" s="114">
        <v>562</v>
      </c>
      <c r="C600" s="115">
        <v>562</v>
      </c>
      <c r="D600" s="116">
        <v>24</v>
      </c>
      <c r="E600" s="117">
        <v>1</v>
      </c>
      <c r="F600" s="118">
        <v>24</v>
      </c>
      <c r="G600" s="119" t="s">
        <v>485</v>
      </c>
      <c r="H600" s="120">
        <v>1</v>
      </c>
      <c r="I600" s="115">
        <v>24</v>
      </c>
      <c r="J600" s="116" t="s">
        <v>485</v>
      </c>
      <c r="K600" s="121">
        <v>10</v>
      </c>
      <c r="L600" s="108"/>
      <c r="M600" s="122">
        <v>18393</v>
      </c>
      <c r="N600" s="123">
        <v>18641</v>
      </c>
      <c r="O600" s="124">
        <v>17376</v>
      </c>
      <c r="P600" s="123">
        <v>17319</v>
      </c>
      <c r="Q600" s="124">
        <v>20718</v>
      </c>
      <c r="R600" s="123">
        <v>21276</v>
      </c>
      <c r="S600" s="124">
        <v>22192</v>
      </c>
      <c r="T600" s="123">
        <v>22058</v>
      </c>
      <c r="U600" s="124">
        <v>20063</v>
      </c>
      <c r="V600" s="123">
        <v>23172</v>
      </c>
      <c r="W600" s="124">
        <v>23952</v>
      </c>
      <c r="X600" s="123">
        <v>23584</v>
      </c>
      <c r="Y600" s="124">
        <v>24484</v>
      </c>
      <c r="Z600" s="123">
        <v>21773</v>
      </c>
      <c r="AA600" s="124">
        <v>21331</v>
      </c>
      <c r="AB600" s="123">
        <v>24986</v>
      </c>
      <c r="AC600" s="124">
        <v>25605</v>
      </c>
      <c r="AD600" s="123">
        <v>25939</v>
      </c>
      <c r="AE600" s="125">
        <v>25498</v>
      </c>
      <c r="AF600" s="126">
        <v>23200</v>
      </c>
    </row>
    <row r="601" spans="2:32">
      <c r="B601" s="127">
        <v>563</v>
      </c>
      <c r="C601" s="128">
        <v>563</v>
      </c>
      <c r="D601" s="129">
        <v>24</v>
      </c>
      <c r="E601" s="130">
        <v>1</v>
      </c>
      <c r="F601" s="131">
        <v>24</v>
      </c>
      <c r="G601" s="132" t="s">
        <v>485</v>
      </c>
      <c r="H601" s="133">
        <v>1</v>
      </c>
      <c r="I601" s="128">
        <v>24</v>
      </c>
      <c r="J601" s="129" t="s">
        <v>485</v>
      </c>
      <c r="K601" s="134">
        <v>11</v>
      </c>
      <c r="L601" s="108"/>
      <c r="M601" s="81">
        <v>18301</v>
      </c>
      <c r="N601" s="135">
        <v>18560</v>
      </c>
      <c r="O601" s="136">
        <v>17289</v>
      </c>
      <c r="P601" s="135">
        <v>17434</v>
      </c>
      <c r="Q601" s="136">
        <v>20531</v>
      </c>
      <c r="R601" s="135">
        <v>21210</v>
      </c>
      <c r="S601" s="136">
        <v>22174</v>
      </c>
      <c r="T601" s="135">
        <v>21981</v>
      </c>
      <c r="U601" s="136">
        <v>20019</v>
      </c>
      <c r="V601" s="135">
        <v>23032</v>
      </c>
      <c r="W601" s="136">
        <v>24027</v>
      </c>
      <c r="X601" s="135">
        <v>23594</v>
      </c>
      <c r="Y601" s="136">
        <v>24548</v>
      </c>
      <c r="Z601" s="135">
        <v>21783</v>
      </c>
      <c r="AA601" s="136">
        <v>21038</v>
      </c>
      <c r="AB601" s="135">
        <v>24890</v>
      </c>
      <c r="AC601" s="136">
        <v>25280</v>
      </c>
      <c r="AD601" s="135">
        <v>26043</v>
      </c>
      <c r="AE601" s="137">
        <v>25041</v>
      </c>
      <c r="AF601" s="138">
        <v>23252</v>
      </c>
    </row>
    <row r="602" spans="2:32">
      <c r="B602" s="114">
        <v>564</v>
      </c>
      <c r="C602" s="115">
        <v>564</v>
      </c>
      <c r="D602" s="116">
        <v>24</v>
      </c>
      <c r="E602" s="117">
        <v>1</v>
      </c>
      <c r="F602" s="118">
        <v>24</v>
      </c>
      <c r="G602" s="119" t="s">
        <v>485</v>
      </c>
      <c r="H602" s="120">
        <v>1</v>
      </c>
      <c r="I602" s="115">
        <v>24</v>
      </c>
      <c r="J602" s="116" t="s">
        <v>485</v>
      </c>
      <c r="K602" s="121">
        <v>12</v>
      </c>
      <c r="L602" s="108"/>
      <c r="M602" s="122">
        <v>18340</v>
      </c>
      <c r="N602" s="123">
        <v>18536</v>
      </c>
      <c r="O602" s="124">
        <v>17225</v>
      </c>
      <c r="P602" s="123">
        <v>17516</v>
      </c>
      <c r="Q602" s="124">
        <v>20396</v>
      </c>
      <c r="R602" s="123">
        <v>21163</v>
      </c>
      <c r="S602" s="124">
        <v>22089</v>
      </c>
      <c r="T602" s="123">
        <v>21827</v>
      </c>
      <c r="U602" s="124">
        <v>19848</v>
      </c>
      <c r="V602" s="123">
        <v>22821</v>
      </c>
      <c r="W602" s="124">
        <v>23839</v>
      </c>
      <c r="X602" s="123">
        <v>23511</v>
      </c>
      <c r="Y602" s="124">
        <v>24445</v>
      </c>
      <c r="Z602" s="123">
        <v>21614</v>
      </c>
      <c r="AA602" s="124">
        <v>20620</v>
      </c>
      <c r="AB602" s="123">
        <v>24671</v>
      </c>
      <c r="AC602" s="124">
        <v>24791</v>
      </c>
      <c r="AD602" s="123">
        <v>25951</v>
      </c>
      <c r="AE602" s="125">
        <v>24585</v>
      </c>
      <c r="AF602" s="126">
        <v>23095</v>
      </c>
    </row>
    <row r="603" spans="2:32">
      <c r="B603" s="127">
        <v>565</v>
      </c>
      <c r="C603" s="128">
        <v>565</v>
      </c>
      <c r="D603" s="129">
        <v>24</v>
      </c>
      <c r="E603" s="130">
        <v>1</v>
      </c>
      <c r="F603" s="131">
        <v>24</v>
      </c>
      <c r="G603" s="132" t="s">
        <v>485</v>
      </c>
      <c r="H603" s="133">
        <v>1</v>
      </c>
      <c r="I603" s="128">
        <v>24</v>
      </c>
      <c r="J603" s="129" t="s">
        <v>485</v>
      </c>
      <c r="K603" s="134">
        <v>13</v>
      </c>
      <c r="L603" s="108"/>
      <c r="M603" s="81">
        <v>18241</v>
      </c>
      <c r="N603" s="135">
        <v>18464</v>
      </c>
      <c r="O603" s="136">
        <v>17147</v>
      </c>
      <c r="P603" s="135">
        <v>17577</v>
      </c>
      <c r="Q603" s="136">
        <v>20278</v>
      </c>
      <c r="R603" s="135">
        <v>21045</v>
      </c>
      <c r="S603" s="136">
        <v>21986</v>
      </c>
      <c r="T603" s="135">
        <v>21730</v>
      </c>
      <c r="U603" s="136">
        <v>19738</v>
      </c>
      <c r="V603" s="135">
        <v>22658</v>
      </c>
      <c r="W603" s="136">
        <v>23612</v>
      </c>
      <c r="X603" s="135">
        <v>23378</v>
      </c>
      <c r="Y603" s="136">
        <v>24298</v>
      </c>
      <c r="Z603" s="135">
        <v>21501</v>
      </c>
      <c r="AA603" s="136">
        <v>20456</v>
      </c>
      <c r="AB603" s="135">
        <v>24486</v>
      </c>
      <c r="AC603" s="136">
        <v>24275</v>
      </c>
      <c r="AD603" s="135">
        <v>25782</v>
      </c>
      <c r="AE603" s="137">
        <v>24180</v>
      </c>
      <c r="AF603" s="138">
        <v>22959</v>
      </c>
    </row>
    <row r="604" spans="2:32">
      <c r="B604" s="114">
        <v>566</v>
      </c>
      <c r="C604" s="115">
        <v>566</v>
      </c>
      <c r="D604" s="116">
        <v>24</v>
      </c>
      <c r="E604" s="117">
        <v>1</v>
      </c>
      <c r="F604" s="118">
        <v>24</v>
      </c>
      <c r="G604" s="119" t="s">
        <v>485</v>
      </c>
      <c r="H604" s="120">
        <v>1</v>
      </c>
      <c r="I604" s="115">
        <v>24</v>
      </c>
      <c r="J604" s="116" t="s">
        <v>485</v>
      </c>
      <c r="K604" s="121">
        <v>14</v>
      </c>
      <c r="L604" s="108"/>
      <c r="M604" s="122">
        <v>18371</v>
      </c>
      <c r="N604" s="123">
        <v>18505</v>
      </c>
      <c r="O604" s="124">
        <v>17095</v>
      </c>
      <c r="P604" s="123">
        <v>17525</v>
      </c>
      <c r="Q604" s="124">
        <v>20231</v>
      </c>
      <c r="R604" s="123">
        <v>21211</v>
      </c>
      <c r="S604" s="124">
        <v>22044</v>
      </c>
      <c r="T604" s="123">
        <v>21792</v>
      </c>
      <c r="U604" s="124">
        <v>19714</v>
      </c>
      <c r="V604" s="123">
        <v>22615</v>
      </c>
      <c r="W604" s="124">
        <v>23493</v>
      </c>
      <c r="X604" s="123">
        <v>23548</v>
      </c>
      <c r="Y604" s="124">
        <v>24320</v>
      </c>
      <c r="Z604" s="123">
        <v>21433</v>
      </c>
      <c r="AA604" s="124">
        <v>20141</v>
      </c>
      <c r="AB604" s="123">
        <v>24369</v>
      </c>
      <c r="AC604" s="124">
        <v>23825</v>
      </c>
      <c r="AD604" s="123">
        <v>25769</v>
      </c>
      <c r="AE604" s="125">
        <v>23927</v>
      </c>
      <c r="AF604" s="126">
        <v>22856</v>
      </c>
    </row>
    <row r="605" spans="2:32">
      <c r="B605" s="127">
        <v>567</v>
      </c>
      <c r="C605" s="128">
        <v>567</v>
      </c>
      <c r="D605" s="129">
        <v>24</v>
      </c>
      <c r="E605" s="130">
        <v>1</v>
      </c>
      <c r="F605" s="131">
        <v>24</v>
      </c>
      <c r="G605" s="132" t="s">
        <v>485</v>
      </c>
      <c r="H605" s="133">
        <v>1</v>
      </c>
      <c r="I605" s="128">
        <v>24</v>
      </c>
      <c r="J605" s="129" t="s">
        <v>485</v>
      </c>
      <c r="K605" s="134">
        <v>15</v>
      </c>
      <c r="L605" s="108"/>
      <c r="M605" s="81">
        <v>18149</v>
      </c>
      <c r="N605" s="135">
        <v>18264</v>
      </c>
      <c r="O605" s="136">
        <v>16964</v>
      </c>
      <c r="P605" s="135">
        <v>17484</v>
      </c>
      <c r="Q605" s="136">
        <v>20107</v>
      </c>
      <c r="R605" s="135">
        <v>20894</v>
      </c>
      <c r="S605" s="136">
        <v>21744</v>
      </c>
      <c r="T605" s="135">
        <v>21401</v>
      </c>
      <c r="U605" s="136">
        <v>19423</v>
      </c>
      <c r="V605" s="135">
        <v>22358</v>
      </c>
      <c r="W605" s="136">
        <v>23112</v>
      </c>
      <c r="X605" s="135">
        <v>23135</v>
      </c>
      <c r="Y605" s="136">
        <v>23911</v>
      </c>
      <c r="Z605" s="135">
        <v>21088</v>
      </c>
      <c r="AA605" s="136">
        <v>20237</v>
      </c>
      <c r="AB605" s="135">
        <v>23949</v>
      </c>
      <c r="AC605" s="136">
        <v>23520</v>
      </c>
      <c r="AD605" s="135">
        <v>25324</v>
      </c>
      <c r="AE605" s="137">
        <v>23661</v>
      </c>
      <c r="AF605" s="138">
        <v>22484</v>
      </c>
    </row>
    <row r="606" spans="2:32">
      <c r="B606" s="114">
        <v>568</v>
      </c>
      <c r="C606" s="115">
        <v>568</v>
      </c>
      <c r="D606" s="116">
        <v>24</v>
      </c>
      <c r="E606" s="117">
        <v>1</v>
      </c>
      <c r="F606" s="118">
        <v>24</v>
      </c>
      <c r="G606" s="119" t="s">
        <v>485</v>
      </c>
      <c r="H606" s="120">
        <v>1</v>
      </c>
      <c r="I606" s="115">
        <v>24</v>
      </c>
      <c r="J606" s="116" t="s">
        <v>485</v>
      </c>
      <c r="K606" s="121">
        <v>16</v>
      </c>
      <c r="L606" s="108"/>
      <c r="M606" s="122">
        <v>18185</v>
      </c>
      <c r="N606" s="123">
        <v>18171</v>
      </c>
      <c r="O606" s="124">
        <v>17071</v>
      </c>
      <c r="P606" s="123">
        <v>17757</v>
      </c>
      <c r="Q606" s="124">
        <v>20281</v>
      </c>
      <c r="R606" s="123">
        <v>20784</v>
      </c>
      <c r="S606" s="124">
        <v>21570</v>
      </c>
      <c r="T606" s="123">
        <v>21042</v>
      </c>
      <c r="U606" s="124">
        <v>19285</v>
      </c>
      <c r="V606" s="123">
        <v>22346</v>
      </c>
      <c r="W606" s="124">
        <v>23215</v>
      </c>
      <c r="X606" s="123">
        <v>22845</v>
      </c>
      <c r="Y606" s="124">
        <v>23540</v>
      </c>
      <c r="Z606" s="123">
        <v>20842</v>
      </c>
      <c r="AA606" s="124">
        <v>20833</v>
      </c>
      <c r="AB606" s="123">
        <v>23935</v>
      </c>
      <c r="AC606" s="124">
        <v>24092</v>
      </c>
      <c r="AD606" s="123">
        <v>24885</v>
      </c>
      <c r="AE606" s="125">
        <v>23519</v>
      </c>
      <c r="AF606" s="126">
        <v>22192</v>
      </c>
    </row>
    <row r="607" spans="2:32">
      <c r="B607" s="127">
        <v>569</v>
      </c>
      <c r="C607" s="128">
        <v>569</v>
      </c>
      <c r="D607" s="129">
        <v>24</v>
      </c>
      <c r="E607" s="130">
        <v>1</v>
      </c>
      <c r="F607" s="131">
        <v>24</v>
      </c>
      <c r="G607" s="132" t="s">
        <v>485</v>
      </c>
      <c r="H607" s="133">
        <v>1</v>
      </c>
      <c r="I607" s="128">
        <v>24</v>
      </c>
      <c r="J607" s="129" t="s">
        <v>485</v>
      </c>
      <c r="K607" s="134">
        <v>17</v>
      </c>
      <c r="L607" s="108"/>
      <c r="M607" s="81">
        <v>18763</v>
      </c>
      <c r="N607" s="135">
        <v>18744</v>
      </c>
      <c r="O607" s="136">
        <v>17734</v>
      </c>
      <c r="P607" s="135">
        <v>18605</v>
      </c>
      <c r="Q607" s="136">
        <v>21036</v>
      </c>
      <c r="R607" s="135">
        <v>21183</v>
      </c>
      <c r="S607" s="136">
        <v>21917</v>
      </c>
      <c r="T607" s="135">
        <v>21410</v>
      </c>
      <c r="U607" s="136">
        <v>19855</v>
      </c>
      <c r="V607" s="135">
        <v>22983</v>
      </c>
      <c r="W607" s="136">
        <v>23793</v>
      </c>
      <c r="X607" s="135">
        <v>23249</v>
      </c>
      <c r="Y607" s="136">
        <v>23766</v>
      </c>
      <c r="Z607" s="135">
        <v>21438</v>
      </c>
      <c r="AA607" s="136">
        <v>22020</v>
      </c>
      <c r="AB607" s="135">
        <v>24615</v>
      </c>
      <c r="AC607" s="136">
        <v>25144</v>
      </c>
      <c r="AD607" s="135">
        <v>25129</v>
      </c>
      <c r="AE607" s="137">
        <v>24254</v>
      </c>
      <c r="AF607" s="138">
        <v>22797</v>
      </c>
    </row>
    <row r="608" spans="2:32">
      <c r="B608" s="114">
        <v>570</v>
      </c>
      <c r="C608" s="115">
        <v>570</v>
      </c>
      <c r="D608" s="116">
        <v>24</v>
      </c>
      <c r="E608" s="117">
        <v>1</v>
      </c>
      <c r="F608" s="118">
        <v>24</v>
      </c>
      <c r="G608" s="119" t="s">
        <v>485</v>
      </c>
      <c r="H608" s="120">
        <v>1</v>
      </c>
      <c r="I608" s="115">
        <v>24</v>
      </c>
      <c r="J608" s="116" t="s">
        <v>485</v>
      </c>
      <c r="K608" s="121">
        <v>18</v>
      </c>
      <c r="L608" s="108"/>
      <c r="M608" s="122">
        <v>19825</v>
      </c>
      <c r="N608" s="123">
        <v>19517</v>
      </c>
      <c r="O608" s="124">
        <v>18663</v>
      </c>
      <c r="P608" s="123">
        <v>19769</v>
      </c>
      <c r="Q608" s="124">
        <v>22068</v>
      </c>
      <c r="R608" s="123">
        <v>22140</v>
      </c>
      <c r="S608" s="124">
        <v>22884</v>
      </c>
      <c r="T608" s="123">
        <v>22202</v>
      </c>
      <c r="U608" s="124">
        <v>20665</v>
      </c>
      <c r="V608" s="123">
        <v>23971</v>
      </c>
      <c r="W608" s="124">
        <v>24515</v>
      </c>
      <c r="X608" s="123">
        <v>24150</v>
      </c>
      <c r="Y608" s="124">
        <v>24950</v>
      </c>
      <c r="Z608" s="123">
        <v>22556</v>
      </c>
      <c r="AA608" s="124">
        <v>23386</v>
      </c>
      <c r="AB608" s="123">
        <v>25976</v>
      </c>
      <c r="AC608" s="124">
        <v>26485</v>
      </c>
      <c r="AD608" s="123">
        <v>26432</v>
      </c>
      <c r="AE608" s="125">
        <v>25708</v>
      </c>
      <c r="AF608" s="126">
        <v>24012</v>
      </c>
    </row>
    <row r="609" spans="2:32">
      <c r="B609" s="127">
        <v>571</v>
      </c>
      <c r="C609" s="128">
        <v>571</v>
      </c>
      <c r="D609" s="129">
        <v>24</v>
      </c>
      <c r="E609" s="130">
        <v>1</v>
      </c>
      <c r="F609" s="131">
        <v>24</v>
      </c>
      <c r="G609" s="132" t="s">
        <v>485</v>
      </c>
      <c r="H609" s="133">
        <v>1</v>
      </c>
      <c r="I609" s="128">
        <v>24</v>
      </c>
      <c r="J609" s="129" t="s">
        <v>485</v>
      </c>
      <c r="K609" s="134">
        <v>19</v>
      </c>
      <c r="L609" s="108"/>
      <c r="M609" s="81">
        <v>19871</v>
      </c>
      <c r="N609" s="135">
        <v>19417</v>
      </c>
      <c r="O609" s="136">
        <v>18614</v>
      </c>
      <c r="P609" s="135">
        <v>19709</v>
      </c>
      <c r="Q609" s="136">
        <v>22184</v>
      </c>
      <c r="R609" s="135">
        <v>22332</v>
      </c>
      <c r="S609" s="136">
        <v>22875</v>
      </c>
      <c r="T609" s="135">
        <v>22230</v>
      </c>
      <c r="U609" s="136">
        <v>20781</v>
      </c>
      <c r="V609" s="135">
        <v>24127</v>
      </c>
      <c r="W609" s="136">
        <v>24983</v>
      </c>
      <c r="X609" s="135">
        <v>24681</v>
      </c>
      <c r="Y609" s="136">
        <v>25430</v>
      </c>
      <c r="Z609" s="135">
        <v>23046</v>
      </c>
      <c r="AA609" s="136">
        <v>23862</v>
      </c>
      <c r="AB609" s="135">
        <v>26679</v>
      </c>
      <c r="AC609" s="136">
        <v>27360</v>
      </c>
      <c r="AD609" s="135">
        <v>27130</v>
      </c>
      <c r="AE609" s="137">
        <v>26274</v>
      </c>
      <c r="AF609" s="138">
        <v>24658</v>
      </c>
    </row>
    <row r="610" spans="2:32">
      <c r="B610" s="114">
        <v>572</v>
      </c>
      <c r="C610" s="115">
        <v>572</v>
      </c>
      <c r="D610" s="116">
        <v>24</v>
      </c>
      <c r="E610" s="117">
        <v>1</v>
      </c>
      <c r="F610" s="118">
        <v>24</v>
      </c>
      <c r="G610" s="119" t="s">
        <v>485</v>
      </c>
      <c r="H610" s="120">
        <v>1</v>
      </c>
      <c r="I610" s="115">
        <v>24</v>
      </c>
      <c r="J610" s="116" t="s">
        <v>485</v>
      </c>
      <c r="K610" s="121">
        <v>20</v>
      </c>
      <c r="L610" s="108"/>
      <c r="M610" s="122">
        <v>19733</v>
      </c>
      <c r="N610" s="123">
        <v>19032</v>
      </c>
      <c r="O610" s="124">
        <v>18191</v>
      </c>
      <c r="P610" s="123">
        <v>19558</v>
      </c>
      <c r="Q610" s="124">
        <v>21940</v>
      </c>
      <c r="R610" s="123">
        <v>22412</v>
      </c>
      <c r="S610" s="124">
        <v>22733</v>
      </c>
      <c r="T610" s="123">
        <v>21973</v>
      </c>
      <c r="U610" s="124">
        <v>20595</v>
      </c>
      <c r="V610" s="123">
        <v>24155</v>
      </c>
      <c r="W610" s="124">
        <v>25295</v>
      </c>
      <c r="X610" s="123">
        <v>25249</v>
      </c>
      <c r="Y610" s="124">
        <v>25816</v>
      </c>
      <c r="Z610" s="123">
        <v>23201</v>
      </c>
      <c r="AA610" s="124">
        <v>24261</v>
      </c>
      <c r="AB610" s="123">
        <v>27129</v>
      </c>
      <c r="AC610" s="124">
        <v>28235</v>
      </c>
      <c r="AD610" s="123">
        <v>27793</v>
      </c>
      <c r="AE610" s="125">
        <v>26873</v>
      </c>
      <c r="AF610" s="126">
        <v>24994</v>
      </c>
    </row>
    <row r="611" spans="2:32">
      <c r="B611" s="127">
        <v>573</v>
      </c>
      <c r="C611" s="128">
        <v>573</v>
      </c>
      <c r="D611" s="129">
        <v>24</v>
      </c>
      <c r="E611" s="130">
        <v>1</v>
      </c>
      <c r="F611" s="131">
        <v>24</v>
      </c>
      <c r="G611" s="132" t="s">
        <v>485</v>
      </c>
      <c r="H611" s="133">
        <v>1</v>
      </c>
      <c r="I611" s="128">
        <v>24</v>
      </c>
      <c r="J611" s="129" t="s">
        <v>485</v>
      </c>
      <c r="K611" s="134">
        <v>21</v>
      </c>
      <c r="L611" s="108"/>
      <c r="M611" s="81">
        <v>19406</v>
      </c>
      <c r="N611" s="135">
        <v>18662</v>
      </c>
      <c r="O611" s="136">
        <v>17897</v>
      </c>
      <c r="P611" s="135">
        <v>19324</v>
      </c>
      <c r="Q611" s="136">
        <v>21530</v>
      </c>
      <c r="R611" s="135">
        <v>22278</v>
      </c>
      <c r="S611" s="136">
        <v>22529</v>
      </c>
      <c r="T611" s="135">
        <v>21840</v>
      </c>
      <c r="U611" s="136">
        <v>20634</v>
      </c>
      <c r="V611" s="135">
        <v>24010</v>
      </c>
      <c r="W611" s="136">
        <v>25648</v>
      </c>
      <c r="X611" s="135">
        <v>25675</v>
      </c>
      <c r="Y611" s="136">
        <v>26161</v>
      </c>
      <c r="Z611" s="135">
        <v>23734</v>
      </c>
      <c r="AA611" s="136">
        <v>24714</v>
      </c>
      <c r="AB611" s="135">
        <v>27410</v>
      </c>
      <c r="AC611" s="136">
        <v>29081</v>
      </c>
      <c r="AD611" s="135">
        <v>28433</v>
      </c>
      <c r="AE611" s="137">
        <v>27556</v>
      </c>
      <c r="AF611" s="138">
        <v>25780</v>
      </c>
    </row>
    <row r="612" spans="2:32">
      <c r="B612" s="114">
        <v>574</v>
      </c>
      <c r="C612" s="115">
        <v>574</v>
      </c>
      <c r="D612" s="116">
        <v>24</v>
      </c>
      <c r="E612" s="117">
        <v>1</v>
      </c>
      <c r="F612" s="118">
        <v>24</v>
      </c>
      <c r="G612" s="119" t="s">
        <v>485</v>
      </c>
      <c r="H612" s="120">
        <v>1</v>
      </c>
      <c r="I612" s="115">
        <v>24</v>
      </c>
      <c r="J612" s="116" t="s">
        <v>485</v>
      </c>
      <c r="K612" s="121">
        <v>22</v>
      </c>
      <c r="L612" s="108"/>
      <c r="M612" s="122">
        <v>18612</v>
      </c>
      <c r="N612" s="123">
        <v>18074</v>
      </c>
      <c r="O612" s="124">
        <v>17480</v>
      </c>
      <c r="P612" s="123">
        <v>18827</v>
      </c>
      <c r="Q612" s="124">
        <v>20808</v>
      </c>
      <c r="R612" s="123">
        <v>21688</v>
      </c>
      <c r="S612" s="124">
        <v>21889</v>
      </c>
      <c r="T612" s="123">
        <v>21429</v>
      </c>
      <c r="U612" s="124">
        <v>20457</v>
      </c>
      <c r="V612" s="123">
        <v>23479</v>
      </c>
      <c r="W612" s="124">
        <v>25446</v>
      </c>
      <c r="X612" s="123">
        <v>25466</v>
      </c>
      <c r="Y612" s="124">
        <v>25884</v>
      </c>
      <c r="Z612" s="123">
        <v>23838</v>
      </c>
      <c r="AA612" s="124">
        <v>24644</v>
      </c>
      <c r="AB612" s="123">
        <v>27089</v>
      </c>
      <c r="AC612" s="124">
        <v>29156</v>
      </c>
      <c r="AD612" s="123">
        <v>28338</v>
      </c>
      <c r="AE612" s="125">
        <v>27668</v>
      </c>
      <c r="AF612" s="126">
        <v>26040</v>
      </c>
    </row>
    <row r="613" spans="2:32">
      <c r="B613" s="127">
        <v>575</v>
      </c>
      <c r="C613" s="128">
        <v>575</v>
      </c>
      <c r="D613" s="129">
        <v>24</v>
      </c>
      <c r="E613" s="130">
        <v>1</v>
      </c>
      <c r="F613" s="131">
        <v>24</v>
      </c>
      <c r="G613" s="132" t="s">
        <v>485</v>
      </c>
      <c r="H613" s="133">
        <v>1</v>
      </c>
      <c r="I613" s="128">
        <v>24</v>
      </c>
      <c r="J613" s="129" t="s">
        <v>485</v>
      </c>
      <c r="K613" s="134">
        <v>23</v>
      </c>
      <c r="L613" s="108"/>
      <c r="M613" s="81">
        <v>17503</v>
      </c>
      <c r="N613" s="135">
        <v>17256</v>
      </c>
      <c r="O613" s="136">
        <v>16953</v>
      </c>
      <c r="P613" s="135">
        <v>18227</v>
      </c>
      <c r="Q613" s="136">
        <v>19887</v>
      </c>
      <c r="R613" s="135">
        <v>20667</v>
      </c>
      <c r="S613" s="136">
        <v>21048</v>
      </c>
      <c r="T613" s="135">
        <v>20773</v>
      </c>
      <c r="U613" s="136">
        <v>20154</v>
      </c>
      <c r="V613" s="135">
        <v>22725</v>
      </c>
      <c r="W613" s="136">
        <v>24812</v>
      </c>
      <c r="X613" s="135">
        <v>24699</v>
      </c>
      <c r="Y613" s="136">
        <v>25268</v>
      </c>
      <c r="Z613" s="135">
        <v>23702</v>
      </c>
      <c r="AA613" s="136">
        <v>24360</v>
      </c>
      <c r="AB613" s="135">
        <v>26364</v>
      </c>
      <c r="AC613" s="136">
        <v>28572</v>
      </c>
      <c r="AD613" s="135">
        <v>27829</v>
      </c>
      <c r="AE613" s="137">
        <v>27286</v>
      </c>
      <c r="AF613" s="138">
        <v>25988</v>
      </c>
    </row>
    <row r="614" spans="2:32">
      <c r="B614" s="114">
        <v>576</v>
      </c>
      <c r="C614" s="115">
        <v>576</v>
      </c>
      <c r="D614" s="116">
        <v>24</v>
      </c>
      <c r="E614" s="117">
        <v>1</v>
      </c>
      <c r="F614" s="118">
        <v>24</v>
      </c>
      <c r="G614" s="119" t="s">
        <v>485</v>
      </c>
      <c r="H614" s="120">
        <v>1</v>
      </c>
      <c r="I614" s="115">
        <v>24</v>
      </c>
      <c r="J614" s="116" t="s">
        <v>485</v>
      </c>
      <c r="K614" s="121">
        <v>24</v>
      </c>
      <c r="L614" s="108"/>
      <c r="M614" s="122">
        <v>16320</v>
      </c>
      <c r="N614" s="123">
        <v>16289</v>
      </c>
      <c r="O614" s="124">
        <v>16325</v>
      </c>
      <c r="P614" s="123">
        <v>17516</v>
      </c>
      <c r="Q614" s="124">
        <v>18969</v>
      </c>
      <c r="R614" s="123">
        <v>19629</v>
      </c>
      <c r="S614" s="124">
        <v>20174</v>
      </c>
      <c r="T614" s="123">
        <v>20102</v>
      </c>
      <c r="U614" s="124">
        <v>19793</v>
      </c>
      <c r="V614" s="123">
        <v>22018</v>
      </c>
      <c r="W614" s="124">
        <v>24070</v>
      </c>
      <c r="X614" s="123">
        <v>23870</v>
      </c>
      <c r="Y614" s="124">
        <v>24583</v>
      </c>
      <c r="Z614" s="123">
        <v>23459</v>
      </c>
      <c r="AA614" s="124">
        <v>23933</v>
      </c>
      <c r="AB614" s="123">
        <v>25674</v>
      </c>
      <c r="AC614" s="124">
        <v>27878</v>
      </c>
      <c r="AD614" s="123">
        <v>27209</v>
      </c>
      <c r="AE614" s="125">
        <v>26833</v>
      </c>
      <c r="AF614" s="126">
        <v>25811</v>
      </c>
    </row>
    <row r="615" spans="2:32">
      <c r="B615" s="127">
        <v>577</v>
      </c>
      <c r="C615" s="128">
        <v>577</v>
      </c>
      <c r="D615" s="129">
        <v>25</v>
      </c>
      <c r="E615" s="130">
        <v>1</v>
      </c>
      <c r="F615" s="131">
        <v>25</v>
      </c>
      <c r="G615" s="132" t="s">
        <v>485</v>
      </c>
      <c r="H615" s="133">
        <v>1</v>
      </c>
      <c r="I615" s="128">
        <v>25</v>
      </c>
      <c r="J615" s="129" t="s">
        <v>485</v>
      </c>
      <c r="K615" s="134">
        <v>1</v>
      </c>
      <c r="L615" s="108"/>
      <c r="M615" s="81">
        <v>15604</v>
      </c>
      <c r="N615" s="135">
        <v>15440</v>
      </c>
      <c r="O615" s="136">
        <v>15637</v>
      </c>
      <c r="P615" s="135">
        <v>16972</v>
      </c>
      <c r="Q615" s="136">
        <v>18577</v>
      </c>
      <c r="R615" s="135">
        <v>18969</v>
      </c>
      <c r="S615" s="136">
        <v>19678</v>
      </c>
      <c r="T615" s="135">
        <v>19138</v>
      </c>
      <c r="U615" s="136">
        <v>18759</v>
      </c>
      <c r="V615" s="135">
        <v>21918</v>
      </c>
      <c r="W615" s="136">
        <v>23697</v>
      </c>
      <c r="X615" s="135">
        <v>23378</v>
      </c>
      <c r="Y615" s="136">
        <v>24223</v>
      </c>
      <c r="Z615" s="135">
        <v>21883</v>
      </c>
      <c r="AA615" s="136">
        <v>23596</v>
      </c>
      <c r="AB615" s="135">
        <v>25931</v>
      </c>
      <c r="AC615" s="136">
        <v>27745</v>
      </c>
      <c r="AD615" s="135">
        <v>26887</v>
      </c>
      <c r="AE615" s="137">
        <v>25618</v>
      </c>
      <c r="AF615" s="138">
        <v>23944</v>
      </c>
    </row>
    <row r="616" spans="2:32">
      <c r="B616" s="114">
        <v>578</v>
      </c>
      <c r="C616" s="115">
        <v>578</v>
      </c>
      <c r="D616" s="116">
        <v>25</v>
      </c>
      <c r="E616" s="117">
        <v>1</v>
      </c>
      <c r="F616" s="118">
        <v>25</v>
      </c>
      <c r="G616" s="119" t="s">
        <v>485</v>
      </c>
      <c r="H616" s="120">
        <v>1</v>
      </c>
      <c r="I616" s="115">
        <v>25</v>
      </c>
      <c r="J616" s="116" t="s">
        <v>485</v>
      </c>
      <c r="K616" s="121">
        <v>2</v>
      </c>
      <c r="L616" s="108"/>
      <c r="M616" s="122">
        <v>15146</v>
      </c>
      <c r="N616" s="123">
        <v>14912</v>
      </c>
      <c r="O616" s="124">
        <v>15219</v>
      </c>
      <c r="P616" s="123">
        <v>16577</v>
      </c>
      <c r="Q616" s="124">
        <v>18198</v>
      </c>
      <c r="R616" s="123">
        <v>18566</v>
      </c>
      <c r="S616" s="124">
        <v>19260</v>
      </c>
      <c r="T616" s="123">
        <v>18623</v>
      </c>
      <c r="U616" s="124">
        <v>18411</v>
      </c>
      <c r="V616" s="123">
        <v>21546</v>
      </c>
      <c r="W616" s="124">
        <v>23449</v>
      </c>
      <c r="X616" s="123">
        <v>22932</v>
      </c>
      <c r="Y616" s="124">
        <v>23719</v>
      </c>
      <c r="Z616" s="123">
        <v>21424</v>
      </c>
      <c r="AA616" s="124">
        <v>23070</v>
      </c>
      <c r="AB616" s="123">
        <v>25298</v>
      </c>
      <c r="AC616" s="124">
        <v>27198</v>
      </c>
      <c r="AD616" s="123">
        <v>26305</v>
      </c>
      <c r="AE616" s="125">
        <v>24917</v>
      </c>
      <c r="AF616" s="126">
        <v>23431</v>
      </c>
    </row>
    <row r="617" spans="2:32">
      <c r="B617" s="127">
        <v>579</v>
      </c>
      <c r="C617" s="128">
        <v>579</v>
      </c>
      <c r="D617" s="129">
        <v>25</v>
      </c>
      <c r="E617" s="130">
        <v>1</v>
      </c>
      <c r="F617" s="131">
        <v>25</v>
      </c>
      <c r="G617" s="132" t="s">
        <v>485</v>
      </c>
      <c r="H617" s="133">
        <v>1</v>
      </c>
      <c r="I617" s="128">
        <v>25</v>
      </c>
      <c r="J617" s="129" t="s">
        <v>485</v>
      </c>
      <c r="K617" s="134">
        <v>3</v>
      </c>
      <c r="L617" s="108"/>
      <c r="M617" s="81">
        <v>14955</v>
      </c>
      <c r="N617" s="135">
        <v>14690</v>
      </c>
      <c r="O617" s="136">
        <v>15052</v>
      </c>
      <c r="P617" s="135">
        <v>16571</v>
      </c>
      <c r="Q617" s="136">
        <v>18133</v>
      </c>
      <c r="R617" s="135">
        <v>18486</v>
      </c>
      <c r="S617" s="136">
        <v>19150</v>
      </c>
      <c r="T617" s="135">
        <v>18553</v>
      </c>
      <c r="U617" s="136">
        <v>18397</v>
      </c>
      <c r="V617" s="135">
        <v>21555</v>
      </c>
      <c r="W617" s="136">
        <v>23441</v>
      </c>
      <c r="X617" s="135">
        <v>22826</v>
      </c>
      <c r="Y617" s="136">
        <v>23564</v>
      </c>
      <c r="Z617" s="135">
        <v>21342</v>
      </c>
      <c r="AA617" s="136">
        <v>22989</v>
      </c>
      <c r="AB617" s="135">
        <v>25050</v>
      </c>
      <c r="AC617" s="136">
        <v>26954</v>
      </c>
      <c r="AD617" s="135">
        <v>26059</v>
      </c>
      <c r="AE617" s="137">
        <v>24673</v>
      </c>
      <c r="AF617" s="138">
        <v>23292</v>
      </c>
    </row>
    <row r="618" spans="2:32">
      <c r="B618" s="114">
        <v>580</v>
      </c>
      <c r="C618" s="115">
        <v>580</v>
      </c>
      <c r="D618" s="116">
        <v>25</v>
      </c>
      <c r="E618" s="117">
        <v>1</v>
      </c>
      <c r="F618" s="118">
        <v>25</v>
      </c>
      <c r="G618" s="119" t="s">
        <v>485</v>
      </c>
      <c r="H618" s="120">
        <v>1</v>
      </c>
      <c r="I618" s="115">
        <v>25</v>
      </c>
      <c r="J618" s="116" t="s">
        <v>485</v>
      </c>
      <c r="K618" s="121">
        <v>4</v>
      </c>
      <c r="L618" s="108"/>
      <c r="M618" s="122">
        <v>14843</v>
      </c>
      <c r="N618" s="123">
        <v>14471</v>
      </c>
      <c r="O618" s="124">
        <v>14862</v>
      </c>
      <c r="P618" s="123">
        <v>16566</v>
      </c>
      <c r="Q618" s="124">
        <v>18035</v>
      </c>
      <c r="R618" s="123">
        <v>18308</v>
      </c>
      <c r="S618" s="124">
        <v>18933</v>
      </c>
      <c r="T618" s="123">
        <v>18206</v>
      </c>
      <c r="U618" s="124">
        <v>18086</v>
      </c>
      <c r="V618" s="123">
        <v>21278</v>
      </c>
      <c r="W618" s="124">
        <v>23057</v>
      </c>
      <c r="X618" s="123">
        <v>22302</v>
      </c>
      <c r="Y618" s="124">
        <v>22964</v>
      </c>
      <c r="Z618" s="123">
        <v>20770</v>
      </c>
      <c r="AA618" s="124">
        <v>22601</v>
      </c>
      <c r="AB618" s="123">
        <v>24441</v>
      </c>
      <c r="AC618" s="124">
        <v>26254</v>
      </c>
      <c r="AD618" s="123">
        <v>25234</v>
      </c>
      <c r="AE618" s="125">
        <v>23773</v>
      </c>
      <c r="AF618" s="126">
        <v>22575</v>
      </c>
    </row>
    <row r="619" spans="2:32">
      <c r="B619" s="127">
        <v>581</v>
      </c>
      <c r="C619" s="128">
        <v>581</v>
      </c>
      <c r="D619" s="129">
        <v>25</v>
      </c>
      <c r="E619" s="130">
        <v>1</v>
      </c>
      <c r="F619" s="131">
        <v>25</v>
      </c>
      <c r="G619" s="132" t="s">
        <v>485</v>
      </c>
      <c r="H619" s="133">
        <v>1</v>
      </c>
      <c r="I619" s="128">
        <v>25</v>
      </c>
      <c r="J619" s="129" t="s">
        <v>485</v>
      </c>
      <c r="K619" s="134">
        <v>5</v>
      </c>
      <c r="L619" s="108"/>
      <c r="M619" s="81">
        <v>14976</v>
      </c>
      <c r="N619" s="135">
        <v>14361</v>
      </c>
      <c r="O619" s="136">
        <v>14722</v>
      </c>
      <c r="P619" s="135">
        <v>16731</v>
      </c>
      <c r="Q619" s="136">
        <v>18079</v>
      </c>
      <c r="R619" s="135">
        <v>18344</v>
      </c>
      <c r="S619" s="136">
        <v>18810</v>
      </c>
      <c r="T619" s="135">
        <v>17839</v>
      </c>
      <c r="U619" s="136">
        <v>17791</v>
      </c>
      <c r="V619" s="135">
        <v>21058</v>
      </c>
      <c r="W619" s="136">
        <v>22717</v>
      </c>
      <c r="X619" s="135">
        <v>21947</v>
      </c>
      <c r="Y619" s="136">
        <v>22350</v>
      </c>
      <c r="Z619" s="135">
        <v>20108</v>
      </c>
      <c r="AA619" s="136">
        <v>22296</v>
      </c>
      <c r="AB619" s="135">
        <v>23828</v>
      </c>
      <c r="AC619" s="136">
        <v>25492</v>
      </c>
      <c r="AD619" s="135">
        <v>24354</v>
      </c>
      <c r="AE619" s="137">
        <v>22733</v>
      </c>
      <c r="AF619" s="138">
        <v>21736</v>
      </c>
    </row>
    <row r="620" spans="2:32">
      <c r="B620" s="114">
        <v>582</v>
      </c>
      <c r="C620" s="115">
        <v>582</v>
      </c>
      <c r="D620" s="116">
        <v>25</v>
      </c>
      <c r="E620" s="117">
        <v>1</v>
      </c>
      <c r="F620" s="118">
        <v>25</v>
      </c>
      <c r="G620" s="119" t="s">
        <v>485</v>
      </c>
      <c r="H620" s="120">
        <v>1</v>
      </c>
      <c r="I620" s="115">
        <v>25</v>
      </c>
      <c r="J620" s="116" t="s">
        <v>485</v>
      </c>
      <c r="K620" s="121">
        <v>6</v>
      </c>
      <c r="L620" s="108"/>
      <c r="M620" s="122">
        <v>15486</v>
      </c>
      <c r="N620" s="123">
        <v>14321</v>
      </c>
      <c r="O620" s="124">
        <v>14647</v>
      </c>
      <c r="P620" s="123">
        <v>17205</v>
      </c>
      <c r="Q620" s="124">
        <v>18539</v>
      </c>
      <c r="R620" s="123">
        <v>18718</v>
      </c>
      <c r="S620" s="124">
        <v>19024</v>
      </c>
      <c r="T620" s="123">
        <v>17533</v>
      </c>
      <c r="U620" s="124">
        <v>17494</v>
      </c>
      <c r="V620" s="123">
        <v>21165</v>
      </c>
      <c r="W620" s="124">
        <v>22805</v>
      </c>
      <c r="X620" s="123">
        <v>21864</v>
      </c>
      <c r="Y620" s="124">
        <v>21988</v>
      </c>
      <c r="Z620" s="123">
        <v>19461</v>
      </c>
      <c r="AA620" s="124">
        <v>22220</v>
      </c>
      <c r="AB620" s="123">
        <v>23540</v>
      </c>
      <c r="AC620" s="124">
        <v>25144</v>
      </c>
      <c r="AD620" s="123">
        <v>23725</v>
      </c>
      <c r="AE620" s="125">
        <v>21648</v>
      </c>
      <c r="AF620" s="126">
        <v>20919</v>
      </c>
    </row>
    <row r="621" spans="2:32">
      <c r="B621" s="127">
        <v>583</v>
      </c>
      <c r="C621" s="128">
        <v>583</v>
      </c>
      <c r="D621" s="129">
        <v>25</v>
      </c>
      <c r="E621" s="130">
        <v>1</v>
      </c>
      <c r="F621" s="131">
        <v>25</v>
      </c>
      <c r="G621" s="132" t="s">
        <v>485</v>
      </c>
      <c r="H621" s="133">
        <v>1</v>
      </c>
      <c r="I621" s="128">
        <v>25</v>
      </c>
      <c r="J621" s="129" t="s">
        <v>485</v>
      </c>
      <c r="K621" s="134">
        <v>7</v>
      </c>
      <c r="L621" s="108"/>
      <c r="M621" s="81">
        <v>16667</v>
      </c>
      <c r="N621" s="135">
        <v>14640</v>
      </c>
      <c r="O621" s="136">
        <v>14995</v>
      </c>
      <c r="P621" s="135">
        <v>18351</v>
      </c>
      <c r="Q621" s="136">
        <v>19693</v>
      </c>
      <c r="R621" s="135">
        <v>19864</v>
      </c>
      <c r="S621" s="136">
        <v>19985</v>
      </c>
      <c r="T621" s="135">
        <v>17710</v>
      </c>
      <c r="U621" s="136">
        <v>17599</v>
      </c>
      <c r="V621" s="135">
        <v>21943</v>
      </c>
      <c r="W621" s="136">
        <v>23806</v>
      </c>
      <c r="X621" s="135">
        <v>22583</v>
      </c>
      <c r="Y621" s="136">
        <v>22540</v>
      </c>
      <c r="Z621" s="135">
        <v>19343</v>
      </c>
      <c r="AA621" s="136">
        <v>22953</v>
      </c>
      <c r="AB621" s="135">
        <v>24004</v>
      </c>
      <c r="AC621" s="136">
        <v>25769</v>
      </c>
      <c r="AD621" s="135">
        <v>24100</v>
      </c>
      <c r="AE621" s="137">
        <v>21225</v>
      </c>
      <c r="AF621" s="138">
        <v>20700</v>
      </c>
    </row>
    <row r="622" spans="2:32">
      <c r="B622" s="114">
        <v>584</v>
      </c>
      <c r="C622" s="115">
        <v>584</v>
      </c>
      <c r="D622" s="116">
        <v>25</v>
      </c>
      <c r="E622" s="117">
        <v>1</v>
      </c>
      <c r="F622" s="118">
        <v>25</v>
      </c>
      <c r="G622" s="119" t="s">
        <v>485</v>
      </c>
      <c r="H622" s="120">
        <v>1</v>
      </c>
      <c r="I622" s="115">
        <v>25</v>
      </c>
      <c r="J622" s="116" t="s">
        <v>485</v>
      </c>
      <c r="K622" s="121">
        <v>8</v>
      </c>
      <c r="L622" s="108"/>
      <c r="M622" s="122">
        <v>18168</v>
      </c>
      <c r="N622" s="123">
        <v>15654</v>
      </c>
      <c r="O622" s="124">
        <v>15911</v>
      </c>
      <c r="P622" s="123">
        <v>19912</v>
      </c>
      <c r="Q622" s="124">
        <v>21079</v>
      </c>
      <c r="R622" s="123">
        <v>21438</v>
      </c>
      <c r="S622" s="124">
        <v>21358</v>
      </c>
      <c r="T622" s="123">
        <v>18701</v>
      </c>
      <c r="U622" s="124">
        <v>18422</v>
      </c>
      <c r="V622" s="123">
        <v>23200</v>
      </c>
      <c r="W622" s="124">
        <v>25100</v>
      </c>
      <c r="X622" s="123">
        <v>23945</v>
      </c>
      <c r="Y622" s="124">
        <v>23692</v>
      </c>
      <c r="Z622" s="123">
        <v>20025</v>
      </c>
      <c r="AA622" s="124">
        <v>24356</v>
      </c>
      <c r="AB622" s="123">
        <v>25022</v>
      </c>
      <c r="AC622" s="124">
        <v>26877</v>
      </c>
      <c r="AD622" s="123">
        <v>25158</v>
      </c>
      <c r="AE622" s="125">
        <v>22015</v>
      </c>
      <c r="AF622" s="126">
        <v>21352</v>
      </c>
    </row>
    <row r="623" spans="2:32">
      <c r="B623" s="127">
        <v>585</v>
      </c>
      <c r="C623" s="128">
        <v>585</v>
      </c>
      <c r="D623" s="129">
        <v>25</v>
      </c>
      <c r="E623" s="130">
        <v>1</v>
      </c>
      <c r="F623" s="131">
        <v>25</v>
      </c>
      <c r="G623" s="132" t="s">
        <v>485</v>
      </c>
      <c r="H623" s="133">
        <v>1</v>
      </c>
      <c r="I623" s="128">
        <v>25</v>
      </c>
      <c r="J623" s="129" t="s">
        <v>485</v>
      </c>
      <c r="K623" s="134">
        <v>9</v>
      </c>
      <c r="L623" s="108"/>
      <c r="M623" s="81">
        <v>18491</v>
      </c>
      <c r="N623" s="135">
        <v>16379</v>
      </c>
      <c r="O623" s="136">
        <v>16633</v>
      </c>
      <c r="P623" s="135">
        <v>20357</v>
      </c>
      <c r="Q623" s="136">
        <v>21442</v>
      </c>
      <c r="R623" s="135">
        <v>21736</v>
      </c>
      <c r="S623" s="136">
        <v>21803</v>
      </c>
      <c r="T623" s="135">
        <v>19464</v>
      </c>
      <c r="U623" s="136">
        <v>19162</v>
      </c>
      <c r="V623" s="135">
        <v>23624</v>
      </c>
      <c r="W623" s="136">
        <v>25196</v>
      </c>
      <c r="X623" s="135">
        <v>24171</v>
      </c>
      <c r="Y623" s="136">
        <v>23991</v>
      </c>
      <c r="Z623" s="135">
        <v>20671</v>
      </c>
      <c r="AA623" s="136">
        <v>24688</v>
      </c>
      <c r="AB623" s="135">
        <v>25282</v>
      </c>
      <c r="AC623" s="136">
        <v>26937</v>
      </c>
      <c r="AD623" s="135">
        <v>25413</v>
      </c>
      <c r="AE623" s="137">
        <v>22656</v>
      </c>
      <c r="AF623" s="138">
        <v>21971</v>
      </c>
    </row>
    <row r="624" spans="2:32">
      <c r="B624" s="114">
        <v>586</v>
      </c>
      <c r="C624" s="115">
        <v>586</v>
      </c>
      <c r="D624" s="116">
        <v>25</v>
      </c>
      <c r="E624" s="117">
        <v>1</v>
      </c>
      <c r="F624" s="118">
        <v>25</v>
      </c>
      <c r="G624" s="119" t="s">
        <v>485</v>
      </c>
      <c r="H624" s="120">
        <v>1</v>
      </c>
      <c r="I624" s="115">
        <v>25</v>
      </c>
      <c r="J624" s="116" t="s">
        <v>485</v>
      </c>
      <c r="K624" s="121">
        <v>10</v>
      </c>
      <c r="L624" s="108"/>
      <c r="M624" s="122">
        <v>18333</v>
      </c>
      <c r="N624" s="123">
        <v>16557</v>
      </c>
      <c r="O624" s="124">
        <v>16923</v>
      </c>
      <c r="P624" s="123">
        <v>20252</v>
      </c>
      <c r="Q624" s="124">
        <v>21307</v>
      </c>
      <c r="R624" s="123">
        <v>21592</v>
      </c>
      <c r="S624" s="124">
        <v>21635</v>
      </c>
      <c r="T624" s="123">
        <v>19688</v>
      </c>
      <c r="U624" s="124">
        <v>19505</v>
      </c>
      <c r="V624" s="123">
        <v>23639</v>
      </c>
      <c r="W624" s="124">
        <v>25047</v>
      </c>
      <c r="X624" s="123">
        <v>24126</v>
      </c>
      <c r="Y624" s="124">
        <v>23830</v>
      </c>
      <c r="Z624" s="123">
        <v>20986</v>
      </c>
      <c r="AA624" s="124">
        <v>24691</v>
      </c>
      <c r="AB624" s="123">
        <v>25325</v>
      </c>
      <c r="AC624" s="124">
        <v>26752</v>
      </c>
      <c r="AD624" s="123">
        <v>25288</v>
      </c>
      <c r="AE624" s="125">
        <v>22992</v>
      </c>
      <c r="AF624" s="126">
        <v>22327</v>
      </c>
    </row>
    <row r="625" spans="2:32">
      <c r="B625" s="127">
        <v>587</v>
      </c>
      <c r="C625" s="128">
        <v>587</v>
      </c>
      <c r="D625" s="129">
        <v>25</v>
      </c>
      <c r="E625" s="130">
        <v>1</v>
      </c>
      <c r="F625" s="131">
        <v>25</v>
      </c>
      <c r="G625" s="132" t="s">
        <v>485</v>
      </c>
      <c r="H625" s="133">
        <v>1</v>
      </c>
      <c r="I625" s="128">
        <v>25</v>
      </c>
      <c r="J625" s="129" t="s">
        <v>485</v>
      </c>
      <c r="K625" s="134">
        <v>11</v>
      </c>
      <c r="L625" s="108"/>
      <c r="M625" s="81">
        <v>18182</v>
      </c>
      <c r="N625" s="135">
        <v>16358</v>
      </c>
      <c r="O625" s="136">
        <v>16930</v>
      </c>
      <c r="P625" s="135">
        <v>19948</v>
      </c>
      <c r="Q625" s="136">
        <v>21123</v>
      </c>
      <c r="R625" s="135">
        <v>21456</v>
      </c>
      <c r="S625" s="136">
        <v>21436</v>
      </c>
      <c r="T625" s="135">
        <v>19519</v>
      </c>
      <c r="U625" s="136">
        <v>19548</v>
      </c>
      <c r="V625" s="135">
        <v>23592</v>
      </c>
      <c r="W625" s="136">
        <v>24852</v>
      </c>
      <c r="X625" s="135">
        <v>24059</v>
      </c>
      <c r="Y625" s="136">
        <v>23218</v>
      </c>
      <c r="Z625" s="135">
        <v>20568</v>
      </c>
      <c r="AA625" s="136">
        <v>24473</v>
      </c>
      <c r="AB625" s="135">
        <v>24875</v>
      </c>
      <c r="AC625" s="136">
        <v>25964</v>
      </c>
      <c r="AD625" s="135">
        <v>24717</v>
      </c>
      <c r="AE625" s="137">
        <v>22925</v>
      </c>
      <c r="AF625" s="138">
        <v>21947</v>
      </c>
    </row>
    <row r="626" spans="2:32">
      <c r="B626" s="114">
        <v>588</v>
      </c>
      <c r="C626" s="115">
        <v>588</v>
      </c>
      <c r="D626" s="116">
        <v>25</v>
      </c>
      <c r="E626" s="117">
        <v>1</v>
      </c>
      <c r="F626" s="118">
        <v>25</v>
      </c>
      <c r="G626" s="119" t="s">
        <v>485</v>
      </c>
      <c r="H626" s="120">
        <v>1</v>
      </c>
      <c r="I626" s="115">
        <v>25</v>
      </c>
      <c r="J626" s="116" t="s">
        <v>485</v>
      </c>
      <c r="K626" s="121">
        <v>12</v>
      </c>
      <c r="L626" s="108"/>
      <c r="M626" s="122">
        <v>18322</v>
      </c>
      <c r="N626" s="123">
        <v>16400</v>
      </c>
      <c r="O626" s="124">
        <v>17106</v>
      </c>
      <c r="P626" s="123">
        <v>19912</v>
      </c>
      <c r="Q626" s="124">
        <v>21076</v>
      </c>
      <c r="R626" s="123">
        <v>21461</v>
      </c>
      <c r="S626" s="124">
        <v>21362</v>
      </c>
      <c r="T626" s="123">
        <v>19434</v>
      </c>
      <c r="U626" s="124">
        <v>19615</v>
      </c>
      <c r="V626" s="123">
        <v>23473</v>
      </c>
      <c r="W626" s="124">
        <v>24703</v>
      </c>
      <c r="X626" s="123">
        <v>24026</v>
      </c>
      <c r="Y626" s="124">
        <v>22823</v>
      </c>
      <c r="Z626" s="123">
        <v>20223</v>
      </c>
      <c r="AA626" s="124">
        <v>24326</v>
      </c>
      <c r="AB626" s="123">
        <v>24448</v>
      </c>
      <c r="AC626" s="124">
        <v>25359</v>
      </c>
      <c r="AD626" s="123">
        <v>24332</v>
      </c>
      <c r="AE626" s="125">
        <v>22838</v>
      </c>
      <c r="AF626" s="126">
        <v>21603</v>
      </c>
    </row>
    <row r="627" spans="2:32">
      <c r="B627" s="127">
        <v>589</v>
      </c>
      <c r="C627" s="128">
        <v>589</v>
      </c>
      <c r="D627" s="129">
        <v>25</v>
      </c>
      <c r="E627" s="130">
        <v>1</v>
      </c>
      <c r="F627" s="131">
        <v>25</v>
      </c>
      <c r="G627" s="132" t="s">
        <v>485</v>
      </c>
      <c r="H627" s="133">
        <v>1</v>
      </c>
      <c r="I627" s="128">
        <v>25</v>
      </c>
      <c r="J627" s="129" t="s">
        <v>485</v>
      </c>
      <c r="K627" s="134">
        <v>13</v>
      </c>
      <c r="L627" s="108"/>
      <c r="M627" s="81">
        <v>18273</v>
      </c>
      <c r="N627" s="135">
        <v>16306</v>
      </c>
      <c r="O627" s="136">
        <v>17167</v>
      </c>
      <c r="P627" s="135">
        <v>19804</v>
      </c>
      <c r="Q627" s="136">
        <v>20880</v>
      </c>
      <c r="R627" s="135">
        <v>21356</v>
      </c>
      <c r="S627" s="136">
        <v>21261</v>
      </c>
      <c r="T627" s="135">
        <v>19326</v>
      </c>
      <c r="U627" s="136">
        <v>19651</v>
      </c>
      <c r="V627" s="135">
        <v>23246</v>
      </c>
      <c r="W627" s="136">
        <v>24391</v>
      </c>
      <c r="X627" s="135">
        <v>23883</v>
      </c>
      <c r="Y627" s="136">
        <v>22419</v>
      </c>
      <c r="Z627" s="135">
        <v>20062</v>
      </c>
      <c r="AA627" s="136">
        <v>24142</v>
      </c>
      <c r="AB627" s="135">
        <v>23930</v>
      </c>
      <c r="AC627" s="136">
        <v>24692</v>
      </c>
      <c r="AD627" s="135">
        <v>23921</v>
      </c>
      <c r="AE627" s="137">
        <v>22699</v>
      </c>
      <c r="AF627" s="138">
        <v>21421</v>
      </c>
    </row>
    <row r="628" spans="2:32">
      <c r="B628" s="114">
        <v>590</v>
      </c>
      <c r="C628" s="115">
        <v>590</v>
      </c>
      <c r="D628" s="116">
        <v>25</v>
      </c>
      <c r="E628" s="117">
        <v>1</v>
      </c>
      <c r="F628" s="118">
        <v>25</v>
      </c>
      <c r="G628" s="119" t="s">
        <v>485</v>
      </c>
      <c r="H628" s="120">
        <v>1</v>
      </c>
      <c r="I628" s="115">
        <v>25</v>
      </c>
      <c r="J628" s="116" t="s">
        <v>485</v>
      </c>
      <c r="K628" s="121">
        <v>14</v>
      </c>
      <c r="L628" s="108"/>
      <c r="M628" s="122">
        <v>18356</v>
      </c>
      <c r="N628" s="123">
        <v>16278</v>
      </c>
      <c r="O628" s="124">
        <v>17126</v>
      </c>
      <c r="P628" s="123">
        <v>19771</v>
      </c>
      <c r="Q628" s="124">
        <v>20827</v>
      </c>
      <c r="R628" s="123">
        <v>21430</v>
      </c>
      <c r="S628" s="124">
        <v>21336</v>
      </c>
      <c r="T628" s="123">
        <v>19315</v>
      </c>
      <c r="U628" s="124">
        <v>19652</v>
      </c>
      <c r="V628" s="123">
        <v>23157</v>
      </c>
      <c r="W628" s="124">
        <v>24374</v>
      </c>
      <c r="X628" s="123">
        <v>23940</v>
      </c>
      <c r="Y628" s="124">
        <v>22218</v>
      </c>
      <c r="Z628" s="123">
        <v>19772</v>
      </c>
      <c r="AA628" s="124">
        <v>24049</v>
      </c>
      <c r="AB628" s="123">
        <v>23505</v>
      </c>
      <c r="AC628" s="124">
        <v>24262</v>
      </c>
      <c r="AD628" s="123">
        <v>23688</v>
      </c>
      <c r="AE628" s="125">
        <v>22617</v>
      </c>
      <c r="AF628" s="126">
        <v>21103</v>
      </c>
    </row>
    <row r="629" spans="2:32">
      <c r="B629" s="127">
        <v>591</v>
      </c>
      <c r="C629" s="128">
        <v>591</v>
      </c>
      <c r="D629" s="129">
        <v>25</v>
      </c>
      <c r="E629" s="130">
        <v>1</v>
      </c>
      <c r="F629" s="131">
        <v>25</v>
      </c>
      <c r="G629" s="132" t="s">
        <v>485</v>
      </c>
      <c r="H629" s="133">
        <v>1</v>
      </c>
      <c r="I629" s="128">
        <v>25</v>
      </c>
      <c r="J629" s="129" t="s">
        <v>485</v>
      </c>
      <c r="K629" s="134">
        <v>15</v>
      </c>
      <c r="L629" s="108"/>
      <c r="M629" s="81">
        <v>18218</v>
      </c>
      <c r="N629" s="135">
        <v>16196</v>
      </c>
      <c r="O629" s="136">
        <v>17148</v>
      </c>
      <c r="P629" s="135">
        <v>19721</v>
      </c>
      <c r="Q629" s="136">
        <v>20679</v>
      </c>
      <c r="R629" s="135">
        <v>21197</v>
      </c>
      <c r="S629" s="136">
        <v>21015</v>
      </c>
      <c r="T629" s="135">
        <v>19092</v>
      </c>
      <c r="U629" s="136">
        <v>19536</v>
      </c>
      <c r="V629" s="135">
        <v>22831</v>
      </c>
      <c r="W629" s="136">
        <v>23984</v>
      </c>
      <c r="X629" s="135">
        <v>23580</v>
      </c>
      <c r="Y629" s="136">
        <v>22039</v>
      </c>
      <c r="Z629" s="135">
        <v>19915</v>
      </c>
      <c r="AA629" s="136">
        <v>23677</v>
      </c>
      <c r="AB629" s="135">
        <v>23252</v>
      </c>
      <c r="AC629" s="136">
        <v>24088</v>
      </c>
      <c r="AD629" s="135">
        <v>23469</v>
      </c>
      <c r="AE629" s="137">
        <v>22289</v>
      </c>
      <c r="AF629" s="138">
        <v>21228</v>
      </c>
    </row>
    <row r="630" spans="2:32">
      <c r="B630" s="114">
        <v>592</v>
      </c>
      <c r="C630" s="115">
        <v>592</v>
      </c>
      <c r="D630" s="116">
        <v>25</v>
      </c>
      <c r="E630" s="117">
        <v>1</v>
      </c>
      <c r="F630" s="118">
        <v>25</v>
      </c>
      <c r="G630" s="119" t="s">
        <v>485</v>
      </c>
      <c r="H630" s="120">
        <v>1</v>
      </c>
      <c r="I630" s="115">
        <v>25</v>
      </c>
      <c r="J630" s="116" t="s">
        <v>485</v>
      </c>
      <c r="K630" s="121">
        <v>16</v>
      </c>
      <c r="L630" s="108"/>
      <c r="M630" s="122">
        <v>18297</v>
      </c>
      <c r="N630" s="123">
        <v>16406</v>
      </c>
      <c r="O630" s="124">
        <v>17512</v>
      </c>
      <c r="P630" s="123">
        <v>19995</v>
      </c>
      <c r="Q630" s="124">
        <v>20966</v>
      </c>
      <c r="R630" s="123">
        <v>21127</v>
      </c>
      <c r="S630" s="124">
        <v>20758</v>
      </c>
      <c r="T630" s="123">
        <v>19057</v>
      </c>
      <c r="U630" s="124">
        <v>19691</v>
      </c>
      <c r="V630" s="123">
        <v>22991</v>
      </c>
      <c r="W630" s="124">
        <v>23674</v>
      </c>
      <c r="X630" s="123">
        <v>23291</v>
      </c>
      <c r="Y630" s="124">
        <v>22037</v>
      </c>
      <c r="Z630" s="123">
        <v>20589</v>
      </c>
      <c r="AA630" s="124">
        <v>23729</v>
      </c>
      <c r="AB630" s="123">
        <v>23903</v>
      </c>
      <c r="AC630" s="124">
        <v>24391</v>
      </c>
      <c r="AD630" s="123">
        <v>23391</v>
      </c>
      <c r="AE630" s="125">
        <v>22060</v>
      </c>
      <c r="AF630" s="126">
        <v>21877</v>
      </c>
    </row>
    <row r="631" spans="2:32">
      <c r="B631" s="127">
        <v>593</v>
      </c>
      <c r="C631" s="128">
        <v>593</v>
      </c>
      <c r="D631" s="129">
        <v>25</v>
      </c>
      <c r="E631" s="130">
        <v>1</v>
      </c>
      <c r="F631" s="131">
        <v>25</v>
      </c>
      <c r="G631" s="132" t="s">
        <v>485</v>
      </c>
      <c r="H631" s="133">
        <v>1</v>
      </c>
      <c r="I631" s="128">
        <v>25</v>
      </c>
      <c r="J631" s="129" t="s">
        <v>485</v>
      </c>
      <c r="K631" s="134">
        <v>17</v>
      </c>
      <c r="L631" s="108"/>
      <c r="M631" s="81">
        <v>18915</v>
      </c>
      <c r="N631" s="135">
        <v>17177</v>
      </c>
      <c r="O631" s="136">
        <v>18475</v>
      </c>
      <c r="P631" s="135">
        <v>20875</v>
      </c>
      <c r="Q631" s="136">
        <v>21786</v>
      </c>
      <c r="R631" s="135">
        <v>21609</v>
      </c>
      <c r="S631" s="136">
        <v>21251</v>
      </c>
      <c r="T631" s="135">
        <v>19747</v>
      </c>
      <c r="U631" s="136">
        <v>20417</v>
      </c>
      <c r="V631" s="135">
        <v>23665</v>
      </c>
      <c r="W631" s="136">
        <v>23612</v>
      </c>
      <c r="X631" s="135">
        <v>23610</v>
      </c>
      <c r="Y631" s="136">
        <v>22863</v>
      </c>
      <c r="Z631" s="135">
        <v>21849</v>
      </c>
      <c r="AA631" s="136">
        <v>24492</v>
      </c>
      <c r="AB631" s="135">
        <v>25057</v>
      </c>
      <c r="AC631" s="136">
        <v>25013</v>
      </c>
      <c r="AD631" s="135">
        <v>24225</v>
      </c>
      <c r="AE631" s="137">
        <v>22767</v>
      </c>
      <c r="AF631" s="138">
        <v>23166</v>
      </c>
    </row>
    <row r="632" spans="2:32">
      <c r="B632" s="114">
        <v>594</v>
      </c>
      <c r="C632" s="115">
        <v>594</v>
      </c>
      <c r="D632" s="116">
        <v>25</v>
      </c>
      <c r="E632" s="117">
        <v>1</v>
      </c>
      <c r="F632" s="118">
        <v>25</v>
      </c>
      <c r="G632" s="119" t="s">
        <v>485</v>
      </c>
      <c r="H632" s="120">
        <v>1</v>
      </c>
      <c r="I632" s="115">
        <v>25</v>
      </c>
      <c r="J632" s="116" t="s">
        <v>485</v>
      </c>
      <c r="K632" s="121">
        <v>18</v>
      </c>
      <c r="L632" s="108"/>
      <c r="M632" s="122">
        <v>19931</v>
      </c>
      <c r="N632" s="123">
        <v>18114</v>
      </c>
      <c r="O632" s="124">
        <v>19631</v>
      </c>
      <c r="P632" s="123">
        <v>21919</v>
      </c>
      <c r="Q632" s="124">
        <v>22543</v>
      </c>
      <c r="R632" s="123">
        <v>22613</v>
      </c>
      <c r="S632" s="124">
        <v>22050</v>
      </c>
      <c r="T632" s="123">
        <v>20547</v>
      </c>
      <c r="U632" s="124">
        <v>21521</v>
      </c>
      <c r="V632" s="123">
        <v>24354</v>
      </c>
      <c r="W632" s="124">
        <v>23964</v>
      </c>
      <c r="X632" s="123">
        <v>24737</v>
      </c>
      <c r="Y632" s="124">
        <v>24197</v>
      </c>
      <c r="Z632" s="123">
        <v>23204</v>
      </c>
      <c r="AA632" s="124">
        <v>25850</v>
      </c>
      <c r="AB632" s="123">
        <v>26395</v>
      </c>
      <c r="AC632" s="124">
        <v>26080</v>
      </c>
      <c r="AD632" s="123">
        <v>25686</v>
      </c>
      <c r="AE632" s="125">
        <v>23981</v>
      </c>
      <c r="AF632" s="126">
        <v>24597</v>
      </c>
    </row>
    <row r="633" spans="2:32">
      <c r="B633" s="127">
        <v>595</v>
      </c>
      <c r="C633" s="128">
        <v>595</v>
      </c>
      <c r="D633" s="129">
        <v>25</v>
      </c>
      <c r="E633" s="130">
        <v>1</v>
      </c>
      <c r="F633" s="131">
        <v>25</v>
      </c>
      <c r="G633" s="132" t="s">
        <v>485</v>
      </c>
      <c r="H633" s="133">
        <v>1</v>
      </c>
      <c r="I633" s="128">
        <v>25</v>
      </c>
      <c r="J633" s="129" t="s">
        <v>485</v>
      </c>
      <c r="K633" s="134">
        <v>19</v>
      </c>
      <c r="L633" s="108"/>
      <c r="M633" s="81">
        <v>19875</v>
      </c>
      <c r="N633" s="135">
        <v>18027</v>
      </c>
      <c r="O633" s="136">
        <v>19515</v>
      </c>
      <c r="P633" s="135">
        <v>21977</v>
      </c>
      <c r="Q633" s="136">
        <v>22705</v>
      </c>
      <c r="R633" s="135">
        <v>22553</v>
      </c>
      <c r="S633" s="136">
        <v>22015</v>
      </c>
      <c r="T633" s="135">
        <v>20574</v>
      </c>
      <c r="U633" s="136">
        <v>21601</v>
      </c>
      <c r="V633" s="135">
        <v>24697</v>
      </c>
      <c r="W633" s="136">
        <v>24339</v>
      </c>
      <c r="X633" s="135">
        <v>25117</v>
      </c>
      <c r="Y633" s="136">
        <v>24497</v>
      </c>
      <c r="Z633" s="135">
        <v>23602</v>
      </c>
      <c r="AA633" s="136">
        <v>26481</v>
      </c>
      <c r="AB633" s="135">
        <v>27193</v>
      </c>
      <c r="AC633" s="136">
        <v>27042</v>
      </c>
      <c r="AD633" s="135">
        <v>26207</v>
      </c>
      <c r="AE633" s="137">
        <v>24591</v>
      </c>
      <c r="AF633" s="138">
        <v>25119</v>
      </c>
    </row>
    <row r="634" spans="2:32">
      <c r="B634" s="114">
        <v>596</v>
      </c>
      <c r="C634" s="115">
        <v>596</v>
      </c>
      <c r="D634" s="116">
        <v>25</v>
      </c>
      <c r="E634" s="117">
        <v>1</v>
      </c>
      <c r="F634" s="118">
        <v>25</v>
      </c>
      <c r="G634" s="119" t="s">
        <v>485</v>
      </c>
      <c r="H634" s="120">
        <v>1</v>
      </c>
      <c r="I634" s="115">
        <v>25</v>
      </c>
      <c r="J634" s="116" t="s">
        <v>485</v>
      </c>
      <c r="K634" s="121">
        <v>20</v>
      </c>
      <c r="L634" s="108"/>
      <c r="M634" s="122">
        <v>19528</v>
      </c>
      <c r="N634" s="123">
        <v>17618</v>
      </c>
      <c r="O634" s="124">
        <v>19379</v>
      </c>
      <c r="P634" s="123">
        <v>21750</v>
      </c>
      <c r="Q634" s="124">
        <v>22717</v>
      </c>
      <c r="R634" s="123">
        <v>22417</v>
      </c>
      <c r="S634" s="124">
        <v>21732</v>
      </c>
      <c r="T634" s="123">
        <v>20351</v>
      </c>
      <c r="U634" s="124">
        <v>21636</v>
      </c>
      <c r="V634" s="123">
        <v>24947</v>
      </c>
      <c r="W634" s="124">
        <v>25124</v>
      </c>
      <c r="X634" s="123">
        <v>25451</v>
      </c>
      <c r="Y634" s="124">
        <v>24844</v>
      </c>
      <c r="Z634" s="123">
        <v>23991</v>
      </c>
      <c r="AA634" s="124">
        <v>26929</v>
      </c>
      <c r="AB634" s="123">
        <v>28058</v>
      </c>
      <c r="AC634" s="124">
        <v>28229</v>
      </c>
      <c r="AD634" s="123">
        <v>26828</v>
      </c>
      <c r="AE634" s="125">
        <v>24959</v>
      </c>
      <c r="AF634" s="126">
        <v>25647</v>
      </c>
    </row>
    <row r="635" spans="2:32">
      <c r="B635" s="127">
        <v>597</v>
      </c>
      <c r="C635" s="128">
        <v>597</v>
      </c>
      <c r="D635" s="129">
        <v>25</v>
      </c>
      <c r="E635" s="130">
        <v>1</v>
      </c>
      <c r="F635" s="131">
        <v>25</v>
      </c>
      <c r="G635" s="132" t="s">
        <v>485</v>
      </c>
      <c r="H635" s="133">
        <v>1</v>
      </c>
      <c r="I635" s="128">
        <v>25</v>
      </c>
      <c r="J635" s="129" t="s">
        <v>485</v>
      </c>
      <c r="K635" s="134">
        <v>21</v>
      </c>
      <c r="L635" s="108"/>
      <c r="M635" s="81">
        <v>19174</v>
      </c>
      <c r="N635" s="135">
        <v>17313</v>
      </c>
      <c r="O635" s="136">
        <v>19124</v>
      </c>
      <c r="P635" s="135">
        <v>21326</v>
      </c>
      <c r="Q635" s="136">
        <v>22585</v>
      </c>
      <c r="R635" s="135">
        <v>22156</v>
      </c>
      <c r="S635" s="136">
        <v>21521</v>
      </c>
      <c r="T635" s="135">
        <v>20305</v>
      </c>
      <c r="U635" s="136">
        <v>21638</v>
      </c>
      <c r="V635" s="135">
        <v>25200</v>
      </c>
      <c r="W635" s="136">
        <v>25745</v>
      </c>
      <c r="X635" s="135">
        <v>25702</v>
      </c>
      <c r="Y635" s="136">
        <v>25201</v>
      </c>
      <c r="Z635" s="135">
        <v>24390</v>
      </c>
      <c r="AA635" s="136">
        <v>27167</v>
      </c>
      <c r="AB635" s="135">
        <v>28856</v>
      </c>
      <c r="AC635" s="136">
        <v>29390</v>
      </c>
      <c r="AD635" s="135">
        <v>27497</v>
      </c>
      <c r="AE635" s="137">
        <v>25731</v>
      </c>
      <c r="AF635" s="138">
        <v>26246</v>
      </c>
    </row>
    <row r="636" spans="2:32">
      <c r="B636" s="114">
        <v>598</v>
      </c>
      <c r="C636" s="115">
        <v>598</v>
      </c>
      <c r="D636" s="116">
        <v>25</v>
      </c>
      <c r="E636" s="117">
        <v>1</v>
      </c>
      <c r="F636" s="118">
        <v>25</v>
      </c>
      <c r="G636" s="119" t="s">
        <v>485</v>
      </c>
      <c r="H636" s="120">
        <v>1</v>
      </c>
      <c r="I636" s="115">
        <v>25</v>
      </c>
      <c r="J636" s="116" t="s">
        <v>485</v>
      </c>
      <c r="K636" s="121">
        <v>22</v>
      </c>
      <c r="L636" s="108"/>
      <c r="M636" s="122">
        <v>18425</v>
      </c>
      <c r="N636" s="123">
        <v>16914</v>
      </c>
      <c r="O636" s="124">
        <v>18607</v>
      </c>
      <c r="P636" s="123">
        <v>20597</v>
      </c>
      <c r="Q636" s="124">
        <v>22024</v>
      </c>
      <c r="R636" s="123">
        <v>21472</v>
      </c>
      <c r="S636" s="124">
        <v>21048</v>
      </c>
      <c r="T636" s="123">
        <v>20062</v>
      </c>
      <c r="U636" s="124">
        <v>21308</v>
      </c>
      <c r="V636" s="123">
        <v>24930</v>
      </c>
      <c r="W636" s="124">
        <v>25973</v>
      </c>
      <c r="X636" s="123">
        <v>25360</v>
      </c>
      <c r="Y636" s="124">
        <v>25103</v>
      </c>
      <c r="Z636" s="123">
        <v>24291</v>
      </c>
      <c r="AA636" s="124">
        <v>26807</v>
      </c>
      <c r="AB636" s="123">
        <v>28886</v>
      </c>
      <c r="AC636" s="124">
        <v>29930</v>
      </c>
      <c r="AD636" s="123">
        <v>27590</v>
      </c>
      <c r="AE636" s="125">
        <v>25981</v>
      </c>
      <c r="AF636" s="126">
        <v>26262</v>
      </c>
    </row>
    <row r="637" spans="2:32">
      <c r="B637" s="127">
        <v>599</v>
      </c>
      <c r="C637" s="128">
        <v>599</v>
      </c>
      <c r="D637" s="129">
        <v>25</v>
      </c>
      <c r="E637" s="130">
        <v>1</v>
      </c>
      <c r="F637" s="131">
        <v>25</v>
      </c>
      <c r="G637" s="132" t="s">
        <v>485</v>
      </c>
      <c r="H637" s="133">
        <v>1</v>
      </c>
      <c r="I637" s="128">
        <v>25</v>
      </c>
      <c r="J637" s="129" t="s">
        <v>485</v>
      </c>
      <c r="K637" s="134">
        <v>23</v>
      </c>
      <c r="L637" s="108"/>
      <c r="M637" s="81">
        <v>17406</v>
      </c>
      <c r="N637" s="135">
        <v>16365</v>
      </c>
      <c r="O637" s="136">
        <v>17982</v>
      </c>
      <c r="P637" s="135">
        <v>19654</v>
      </c>
      <c r="Q637" s="136">
        <v>21150</v>
      </c>
      <c r="R637" s="135">
        <v>20588</v>
      </c>
      <c r="S637" s="136">
        <v>20350</v>
      </c>
      <c r="T637" s="135">
        <v>19715</v>
      </c>
      <c r="U637" s="136">
        <v>20856</v>
      </c>
      <c r="V637" s="135">
        <v>24268</v>
      </c>
      <c r="W637" s="136">
        <v>25586</v>
      </c>
      <c r="X637" s="135">
        <v>24703</v>
      </c>
      <c r="Y637" s="136">
        <v>24616</v>
      </c>
      <c r="Z637" s="135">
        <v>23988</v>
      </c>
      <c r="AA637" s="136">
        <v>26070</v>
      </c>
      <c r="AB637" s="135">
        <v>28294</v>
      </c>
      <c r="AC637" s="136">
        <v>29589</v>
      </c>
      <c r="AD637" s="135">
        <v>27199</v>
      </c>
      <c r="AE637" s="137">
        <v>25937</v>
      </c>
      <c r="AF637" s="138">
        <v>26029</v>
      </c>
    </row>
    <row r="638" spans="2:32">
      <c r="B638" s="114">
        <v>600</v>
      </c>
      <c r="C638" s="115">
        <v>600</v>
      </c>
      <c r="D638" s="116">
        <v>25</v>
      </c>
      <c r="E638" s="117">
        <v>1</v>
      </c>
      <c r="F638" s="118">
        <v>25</v>
      </c>
      <c r="G638" s="119" t="s">
        <v>485</v>
      </c>
      <c r="H638" s="120">
        <v>1</v>
      </c>
      <c r="I638" s="115">
        <v>25</v>
      </c>
      <c r="J638" s="116" t="s">
        <v>485</v>
      </c>
      <c r="K638" s="121">
        <v>24</v>
      </c>
      <c r="L638" s="108"/>
      <c r="M638" s="122">
        <v>16324</v>
      </c>
      <c r="N638" s="123">
        <v>15659</v>
      </c>
      <c r="O638" s="124">
        <v>17199</v>
      </c>
      <c r="P638" s="123">
        <v>18681</v>
      </c>
      <c r="Q638" s="124">
        <v>20119</v>
      </c>
      <c r="R638" s="123">
        <v>19641</v>
      </c>
      <c r="S638" s="124">
        <v>19600</v>
      </c>
      <c r="T638" s="123">
        <v>19276</v>
      </c>
      <c r="U638" s="124">
        <v>20349</v>
      </c>
      <c r="V638" s="123">
        <v>23498</v>
      </c>
      <c r="W638" s="124">
        <v>24843</v>
      </c>
      <c r="X638" s="123">
        <v>23986</v>
      </c>
      <c r="Y638" s="124">
        <v>24059</v>
      </c>
      <c r="Z638" s="123">
        <v>23535</v>
      </c>
      <c r="AA638" s="124">
        <v>25354</v>
      </c>
      <c r="AB638" s="123">
        <v>27569</v>
      </c>
      <c r="AC638" s="124">
        <v>28911</v>
      </c>
      <c r="AD638" s="123">
        <v>26707</v>
      </c>
      <c r="AE638" s="125">
        <v>25727</v>
      </c>
      <c r="AF638" s="126">
        <v>25617</v>
      </c>
    </row>
    <row r="639" spans="2:32">
      <c r="B639" s="127">
        <v>601</v>
      </c>
      <c r="C639" s="128">
        <v>601</v>
      </c>
      <c r="D639" s="129">
        <v>26</v>
      </c>
      <c r="E639" s="130">
        <v>1</v>
      </c>
      <c r="F639" s="131">
        <v>26</v>
      </c>
      <c r="G639" s="132" t="s">
        <v>485</v>
      </c>
      <c r="H639" s="133">
        <v>1</v>
      </c>
      <c r="I639" s="128">
        <v>26</v>
      </c>
      <c r="J639" s="129" t="s">
        <v>485</v>
      </c>
      <c r="K639" s="134">
        <v>1</v>
      </c>
      <c r="L639" s="108"/>
      <c r="M639" s="81">
        <v>15672</v>
      </c>
      <c r="N639" s="135">
        <v>15081</v>
      </c>
      <c r="O639" s="136">
        <v>16702</v>
      </c>
      <c r="P639" s="135">
        <v>18320</v>
      </c>
      <c r="Q639" s="136">
        <v>19716</v>
      </c>
      <c r="R639" s="135">
        <v>19162</v>
      </c>
      <c r="S639" s="136">
        <v>18699</v>
      </c>
      <c r="T639" s="135">
        <v>18370</v>
      </c>
      <c r="U639" s="136">
        <v>19885</v>
      </c>
      <c r="V639" s="135">
        <v>23174</v>
      </c>
      <c r="W639" s="136">
        <v>24545</v>
      </c>
      <c r="X639" s="135">
        <v>23660</v>
      </c>
      <c r="Y639" s="136">
        <v>23034</v>
      </c>
      <c r="Z639" s="135">
        <v>23268</v>
      </c>
      <c r="AA639" s="136">
        <v>25633</v>
      </c>
      <c r="AB639" s="135">
        <v>27475</v>
      </c>
      <c r="AC639" s="136">
        <v>28901</v>
      </c>
      <c r="AD639" s="135">
        <v>25544</v>
      </c>
      <c r="AE639" s="137">
        <v>23948</v>
      </c>
      <c r="AF639" s="138">
        <v>25314</v>
      </c>
    </row>
    <row r="640" spans="2:32">
      <c r="B640" s="114">
        <v>602</v>
      </c>
      <c r="C640" s="115">
        <v>602</v>
      </c>
      <c r="D640" s="116">
        <v>26</v>
      </c>
      <c r="E640" s="117">
        <v>1</v>
      </c>
      <c r="F640" s="118">
        <v>26</v>
      </c>
      <c r="G640" s="119" t="s">
        <v>485</v>
      </c>
      <c r="H640" s="120">
        <v>1</v>
      </c>
      <c r="I640" s="115">
        <v>26</v>
      </c>
      <c r="J640" s="116" t="s">
        <v>485</v>
      </c>
      <c r="K640" s="121">
        <v>2</v>
      </c>
      <c r="L640" s="108"/>
      <c r="M640" s="122">
        <v>15243</v>
      </c>
      <c r="N640" s="123">
        <v>14657</v>
      </c>
      <c r="O640" s="124">
        <v>16296</v>
      </c>
      <c r="P640" s="123">
        <v>17926</v>
      </c>
      <c r="Q640" s="124">
        <v>19389</v>
      </c>
      <c r="R640" s="123">
        <v>18735</v>
      </c>
      <c r="S640" s="124">
        <v>18174</v>
      </c>
      <c r="T640" s="123">
        <v>18008</v>
      </c>
      <c r="U640" s="124">
        <v>19576</v>
      </c>
      <c r="V640" s="123">
        <v>22933</v>
      </c>
      <c r="W640" s="124">
        <v>24253</v>
      </c>
      <c r="X640" s="123">
        <v>23192</v>
      </c>
      <c r="Y640" s="124">
        <v>22429</v>
      </c>
      <c r="Z640" s="123">
        <v>22770</v>
      </c>
      <c r="AA640" s="124">
        <v>25021</v>
      </c>
      <c r="AB640" s="123">
        <v>26954</v>
      </c>
      <c r="AC640" s="124">
        <v>28471</v>
      </c>
      <c r="AD640" s="123">
        <v>24861</v>
      </c>
      <c r="AE640" s="125">
        <v>23453</v>
      </c>
      <c r="AF640" s="126">
        <v>24772</v>
      </c>
    </row>
    <row r="641" spans="2:32">
      <c r="B641" s="127">
        <v>603</v>
      </c>
      <c r="C641" s="128">
        <v>603</v>
      </c>
      <c r="D641" s="129">
        <v>26</v>
      </c>
      <c r="E641" s="130">
        <v>1</v>
      </c>
      <c r="F641" s="131">
        <v>26</v>
      </c>
      <c r="G641" s="132" t="s">
        <v>485</v>
      </c>
      <c r="H641" s="133">
        <v>1</v>
      </c>
      <c r="I641" s="128">
        <v>26</v>
      </c>
      <c r="J641" s="129" t="s">
        <v>485</v>
      </c>
      <c r="K641" s="134">
        <v>3</v>
      </c>
      <c r="L641" s="108"/>
      <c r="M641" s="81">
        <v>14998</v>
      </c>
      <c r="N641" s="135">
        <v>14424</v>
      </c>
      <c r="O641" s="136">
        <v>16247</v>
      </c>
      <c r="P641" s="135">
        <v>17823</v>
      </c>
      <c r="Q641" s="136">
        <v>19347</v>
      </c>
      <c r="R641" s="135">
        <v>18599</v>
      </c>
      <c r="S641" s="136">
        <v>18088</v>
      </c>
      <c r="T641" s="135">
        <v>17972</v>
      </c>
      <c r="U641" s="136">
        <v>19725</v>
      </c>
      <c r="V641" s="135">
        <v>22966</v>
      </c>
      <c r="W641" s="136">
        <v>24208</v>
      </c>
      <c r="X641" s="135">
        <v>23045</v>
      </c>
      <c r="Y641" s="136">
        <v>22255</v>
      </c>
      <c r="Z641" s="135">
        <v>22687</v>
      </c>
      <c r="AA641" s="136">
        <v>24769</v>
      </c>
      <c r="AB641" s="135">
        <v>26698</v>
      </c>
      <c r="AC641" s="136">
        <v>27886</v>
      </c>
      <c r="AD641" s="135">
        <v>24599</v>
      </c>
      <c r="AE641" s="137">
        <v>23292</v>
      </c>
      <c r="AF641" s="138">
        <v>24644</v>
      </c>
    </row>
    <row r="642" spans="2:32">
      <c r="B642" s="114">
        <v>604</v>
      </c>
      <c r="C642" s="115">
        <v>604</v>
      </c>
      <c r="D642" s="116">
        <v>26</v>
      </c>
      <c r="E642" s="117">
        <v>1</v>
      </c>
      <c r="F642" s="118">
        <v>26</v>
      </c>
      <c r="G642" s="119" t="s">
        <v>485</v>
      </c>
      <c r="H642" s="120">
        <v>1</v>
      </c>
      <c r="I642" s="115">
        <v>26</v>
      </c>
      <c r="J642" s="116" t="s">
        <v>485</v>
      </c>
      <c r="K642" s="121">
        <v>4</v>
      </c>
      <c r="L642" s="108"/>
      <c r="M642" s="122">
        <v>14905</v>
      </c>
      <c r="N642" s="123">
        <v>14277</v>
      </c>
      <c r="O642" s="124">
        <v>16277</v>
      </c>
      <c r="P642" s="123">
        <v>17775</v>
      </c>
      <c r="Q642" s="124">
        <v>19295</v>
      </c>
      <c r="R642" s="123">
        <v>18452</v>
      </c>
      <c r="S642" s="124">
        <v>17823</v>
      </c>
      <c r="T642" s="123">
        <v>17745</v>
      </c>
      <c r="U642" s="124">
        <v>19668</v>
      </c>
      <c r="V642" s="123">
        <v>22700</v>
      </c>
      <c r="W642" s="124">
        <v>23826</v>
      </c>
      <c r="X642" s="123">
        <v>22548</v>
      </c>
      <c r="Y642" s="124">
        <v>21617</v>
      </c>
      <c r="Z642" s="123">
        <v>22371</v>
      </c>
      <c r="AA642" s="124">
        <v>24233</v>
      </c>
      <c r="AB642" s="123">
        <v>26062</v>
      </c>
      <c r="AC642" s="124">
        <v>27102</v>
      </c>
      <c r="AD642" s="123">
        <v>23755</v>
      </c>
      <c r="AE642" s="125">
        <v>22618</v>
      </c>
      <c r="AF642" s="126">
        <v>24190</v>
      </c>
    </row>
    <row r="643" spans="2:32">
      <c r="B643" s="127">
        <v>605</v>
      </c>
      <c r="C643" s="128">
        <v>605</v>
      </c>
      <c r="D643" s="129">
        <v>26</v>
      </c>
      <c r="E643" s="130">
        <v>1</v>
      </c>
      <c r="F643" s="131">
        <v>26</v>
      </c>
      <c r="G643" s="132" t="s">
        <v>485</v>
      </c>
      <c r="H643" s="133">
        <v>1</v>
      </c>
      <c r="I643" s="128">
        <v>26</v>
      </c>
      <c r="J643" s="129" t="s">
        <v>485</v>
      </c>
      <c r="K643" s="134">
        <v>5</v>
      </c>
      <c r="L643" s="108"/>
      <c r="M643" s="81">
        <v>14935</v>
      </c>
      <c r="N643" s="135">
        <v>14150</v>
      </c>
      <c r="O643" s="136">
        <v>16450</v>
      </c>
      <c r="P643" s="135">
        <v>17837</v>
      </c>
      <c r="Q643" s="136">
        <v>19363</v>
      </c>
      <c r="R643" s="135">
        <v>18369</v>
      </c>
      <c r="S643" s="136">
        <v>17511</v>
      </c>
      <c r="T643" s="135">
        <v>17501</v>
      </c>
      <c r="U643" s="136">
        <v>19657</v>
      </c>
      <c r="V643" s="135">
        <v>22406</v>
      </c>
      <c r="W643" s="136">
        <v>23481</v>
      </c>
      <c r="X643" s="135">
        <v>22016</v>
      </c>
      <c r="Y643" s="136">
        <v>20853</v>
      </c>
      <c r="Z643" s="135">
        <v>22110</v>
      </c>
      <c r="AA643" s="136">
        <v>23663</v>
      </c>
      <c r="AB643" s="135">
        <v>25340</v>
      </c>
      <c r="AC643" s="136">
        <v>26259</v>
      </c>
      <c r="AD643" s="135">
        <v>22735</v>
      </c>
      <c r="AE643" s="137">
        <v>21781</v>
      </c>
      <c r="AF643" s="138">
        <v>23765</v>
      </c>
    </row>
    <row r="644" spans="2:32">
      <c r="B644" s="114">
        <v>606</v>
      </c>
      <c r="C644" s="115">
        <v>606</v>
      </c>
      <c r="D644" s="116">
        <v>26</v>
      </c>
      <c r="E644" s="117">
        <v>1</v>
      </c>
      <c r="F644" s="118">
        <v>26</v>
      </c>
      <c r="G644" s="119" t="s">
        <v>485</v>
      </c>
      <c r="H644" s="120">
        <v>1</v>
      </c>
      <c r="I644" s="115">
        <v>26</v>
      </c>
      <c r="J644" s="116" t="s">
        <v>485</v>
      </c>
      <c r="K644" s="121">
        <v>6</v>
      </c>
      <c r="L644" s="108"/>
      <c r="M644" s="122">
        <v>15370</v>
      </c>
      <c r="N644" s="123">
        <v>14074</v>
      </c>
      <c r="O644" s="124">
        <v>16941</v>
      </c>
      <c r="P644" s="123">
        <v>18318</v>
      </c>
      <c r="Q644" s="124">
        <v>19866</v>
      </c>
      <c r="R644" s="123">
        <v>18619</v>
      </c>
      <c r="S644" s="124">
        <v>17275</v>
      </c>
      <c r="T644" s="123">
        <v>17271</v>
      </c>
      <c r="U644" s="124">
        <v>19886</v>
      </c>
      <c r="V644" s="123">
        <v>22567</v>
      </c>
      <c r="W644" s="124">
        <v>23489</v>
      </c>
      <c r="X644" s="123">
        <v>21738</v>
      </c>
      <c r="Y644" s="124">
        <v>20037</v>
      </c>
      <c r="Z644" s="123">
        <v>22062</v>
      </c>
      <c r="AA644" s="124">
        <v>23408</v>
      </c>
      <c r="AB644" s="123">
        <v>25021</v>
      </c>
      <c r="AC644" s="124">
        <v>25850</v>
      </c>
      <c r="AD644" s="123">
        <v>21659</v>
      </c>
      <c r="AE644" s="125">
        <v>20956</v>
      </c>
      <c r="AF644" s="126">
        <v>23568</v>
      </c>
    </row>
    <row r="645" spans="2:32">
      <c r="B645" s="127">
        <v>607</v>
      </c>
      <c r="C645" s="128">
        <v>607</v>
      </c>
      <c r="D645" s="129">
        <v>26</v>
      </c>
      <c r="E645" s="130">
        <v>1</v>
      </c>
      <c r="F645" s="131">
        <v>26</v>
      </c>
      <c r="G645" s="132" t="s">
        <v>485</v>
      </c>
      <c r="H645" s="133">
        <v>1</v>
      </c>
      <c r="I645" s="128">
        <v>26</v>
      </c>
      <c r="J645" s="129" t="s">
        <v>485</v>
      </c>
      <c r="K645" s="134">
        <v>7</v>
      </c>
      <c r="L645" s="108"/>
      <c r="M645" s="81">
        <v>16522</v>
      </c>
      <c r="N645" s="135">
        <v>14433</v>
      </c>
      <c r="O645" s="136">
        <v>18120</v>
      </c>
      <c r="P645" s="135">
        <v>19514</v>
      </c>
      <c r="Q645" s="136">
        <v>21141</v>
      </c>
      <c r="R645" s="135">
        <v>19619</v>
      </c>
      <c r="S645" s="136">
        <v>17524</v>
      </c>
      <c r="T645" s="135">
        <v>17448</v>
      </c>
      <c r="U645" s="136">
        <v>20929</v>
      </c>
      <c r="V645" s="135">
        <v>23641</v>
      </c>
      <c r="W645" s="136">
        <v>24312</v>
      </c>
      <c r="X645" s="135">
        <v>22385</v>
      </c>
      <c r="Y645" s="136">
        <v>19826</v>
      </c>
      <c r="Z645" s="135">
        <v>22836</v>
      </c>
      <c r="AA645" s="136">
        <v>23926</v>
      </c>
      <c r="AB645" s="135">
        <v>25702</v>
      </c>
      <c r="AC645" s="136">
        <v>26480</v>
      </c>
      <c r="AD645" s="135">
        <v>21268</v>
      </c>
      <c r="AE645" s="137">
        <v>20757</v>
      </c>
      <c r="AF645" s="138">
        <v>24263</v>
      </c>
    </row>
    <row r="646" spans="2:32">
      <c r="B646" s="114">
        <v>608</v>
      </c>
      <c r="C646" s="115">
        <v>608</v>
      </c>
      <c r="D646" s="116">
        <v>26</v>
      </c>
      <c r="E646" s="117">
        <v>1</v>
      </c>
      <c r="F646" s="118">
        <v>26</v>
      </c>
      <c r="G646" s="119" t="s">
        <v>485</v>
      </c>
      <c r="H646" s="120">
        <v>1</v>
      </c>
      <c r="I646" s="115">
        <v>26</v>
      </c>
      <c r="J646" s="116" t="s">
        <v>485</v>
      </c>
      <c r="K646" s="121">
        <v>8</v>
      </c>
      <c r="L646" s="108"/>
      <c r="M646" s="122">
        <v>17805</v>
      </c>
      <c r="N646" s="123">
        <v>15341</v>
      </c>
      <c r="O646" s="124">
        <v>19653</v>
      </c>
      <c r="P646" s="123">
        <v>20907</v>
      </c>
      <c r="Q646" s="124">
        <v>22645</v>
      </c>
      <c r="R646" s="123">
        <v>20963</v>
      </c>
      <c r="S646" s="124">
        <v>18516</v>
      </c>
      <c r="T646" s="123">
        <v>18280</v>
      </c>
      <c r="U646" s="124">
        <v>22482</v>
      </c>
      <c r="V646" s="123">
        <v>24939</v>
      </c>
      <c r="W646" s="124">
        <v>25711</v>
      </c>
      <c r="X646" s="123">
        <v>23567</v>
      </c>
      <c r="Y646" s="124">
        <v>20692</v>
      </c>
      <c r="Z646" s="123">
        <v>24240</v>
      </c>
      <c r="AA646" s="124">
        <v>24968</v>
      </c>
      <c r="AB646" s="123">
        <v>26836</v>
      </c>
      <c r="AC646" s="124">
        <v>27727</v>
      </c>
      <c r="AD646" s="123">
        <v>22057</v>
      </c>
      <c r="AE646" s="125">
        <v>21399</v>
      </c>
      <c r="AF646" s="126">
        <v>25641</v>
      </c>
    </row>
    <row r="647" spans="2:32">
      <c r="B647" s="127">
        <v>609</v>
      </c>
      <c r="C647" s="128">
        <v>609</v>
      </c>
      <c r="D647" s="129">
        <v>26</v>
      </c>
      <c r="E647" s="130">
        <v>1</v>
      </c>
      <c r="F647" s="131">
        <v>26</v>
      </c>
      <c r="G647" s="132" t="s">
        <v>485</v>
      </c>
      <c r="H647" s="133">
        <v>1</v>
      </c>
      <c r="I647" s="128">
        <v>26</v>
      </c>
      <c r="J647" s="129" t="s">
        <v>485</v>
      </c>
      <c r="K647" s="134">
        <v>9</v>
      </c>
      <c r="L647" s="108"/>
      <c r="M647" s="81">
        <v>18153</v>
      </c>
      <c r="N647" s="135">
        <v>16053</v>
      </c>
      <c r="O647" s="136">
        <v>20111</v>
      </c>
      <c r="P647" s="135">
        <v>21264</v>
      </c>
      <c r="Q647" s="136">
        <v>22842</v>
      </c>
      <c r="R647" s="135">
        <v>21416</v>
      </c>
      <c r="S647" s="136">
        <v>19297</v>
      </c>
      <c r="T647" s="135">
        <v>19048</v>
      </c>
      <c r="U647" s="136">
        <v>22928</v>
      </c>
      <c r="V647" s="135">
        <v>25120</v>
      </c>
      <c r="W647" s="136">
        <v>25883</v>
      </c>
      <c r="X647" s="135">
        <v>23898</v>
      </c>
      <c r="Y647" s="136">
        <v>21389</v>
      </c>
      <c r="Z647" s="135">
        <v>24600</v>
      </c>
      <c r="AA647" s="136">
        <v>25250</v>
      </c>
      <c r="AB647" s="135">
        <v>26914</v>
      </c>
      <c r="AC647" s="136">
        <v>27872</v>
      </c>
      <c r="AD647" s="135">
        <v>22712</v>
      </c>
      <c r="AE647" s="137">
        <v>22031</v>
      </c>
      <c r="AF647" s="138">
        <v>25955</v>
      </c>
    </row>
    <row r="648" spans="2:32">
      <c r="B648" s="114">
        <v>610</v>
      </c>
      <c r="C648" s="115">
        <v>610</v>
      </c>
      <c r="D648" s="116">
        <v>26</v>
      </c>
      <c r="E648" s="117">
        <v>1</v>
      </c>
      <c r="F648" s="118">
        <v>26</v>
      </c>
      <c r="G648" s="119" t="s">
        <v>485</v>
      </c>
      <c r="H648" s="120">
        <v>1</v>
      </c>
      <c r="I648" s="115">
        <v>26</v>
      </c>
      <c r="J648" s="116" t="s">
        <v>485</v>
      </c>
      <c r="K648" s="121">
        <v>10</v>
      </c>
      <c r="L648" s="108"/>
      <c r="M648" s="122">
        <v>17967</v>
      </c>
      <c r="N648" s="123">
        <v>16335</v>
      </c>
      <c r="O648" s="124">
        <v>19977</v>
      </c>
      <c r="P648" s="123">
        <v>21059</v>
      </c>
      <c r="Q648" s="124">
        <v>22492</v>
      </c>
      <c r="R648" s="123">
        <v>21196</v>
      </c>
      <c r="S648" s="124">
        <v>19451</v>
      </c>
      <c r="T648" s="123">
        <v>19323</v>
      </c>
      <c r="U648" s="124">
        <v>22817</v>
      </c>
      <c r="V648" s="123">
        <v>24877</v>
      </c>
      <c r="W648" s="124">
        <v>25565</v>
      </c>
      <c r="X648" s="123">
        <v>23727</v>
      </c>
      <c r="Y648" s="124">
        <v>21674</v>
      </c>
      <c r="Z648" s="123">
        <v>24599</v>
      </c>
      <c r="AA648" s="124">
        <v>25283</v>
      </c>
      <c r="AB648" s="123">
        <v>26723</v>
      </c>
      <c r="AC648" s="124">
        <v>27721</v>
      </c>
      <c r="AD648" s="123">
        <v>23045</v>
      </c>
      <c r="AE648" s="125">
        <v>22386</v>
      </c>
      <c r="AF648" s="126">
        <v>25989</v>
      </c>
    </row>
    <row r="649" spans="2:32">
      <c r="B649" s="127">
        <v>611</v>
      </c>
      <c r="C649" s="128">
        <v>611</v>
      </c>
      <c r="D649" s="129">
        <v>26</v>
      </c>
      <c r="E649" s="130">
        <v>1</v>
      </c>
      <c r="F649" s="131">
        <v>26</v>
      </c>
      <c r="G649" s="132" t="s">
        <v>485</v>
      </c>
      <c r="H649" s="133">
        <v>1</v>
      </c>
      <c r="I649" s="128">
        <v>26</v>
      </c>
      <c r="J649" s="129" t="s">
        <v>485</v>
      </c>
      <c r="K649" s="134">
        <v>11</v>
      </c>
      <c r="L649" s="108"/>
      <c r="M649" s="81">
        <v>17627</v>
      </c>
      <c r="N649" s="135">
        <v>16212</v>
      </c>
      <c r="O649" s="136">
        <v>19490</v>
      </c>
      <c r="P649" s="135">
        <v>20617</v>
      </c>
      <c r="Q649" s="136">
        <v>21782</v>
      </c>
      <c r="R649" s="135">
        <v>20690</v>
      </c>
      <c r="S649" s="136">
        <v>18925</v>
      </c>
      <c r="T649" s="135">
        <v>18982</v>
      </c>
      <c r="U649" s="136">
        <v>22139</v>
      </c>
      <c r="V649" s="135">
        <v>24084</v>
      </c>
      <c r="W649" s="136">
        <v>24870</v>
      </c>
      <c r="X649" s="135">
        <v>23161</v>
      </c>
      <c r="Y649" s="136">
        <v>21616</v>
      </c>
      <c r="Z649" s="135">
        <v>24434</v>
      </c>
      <c r="AA649" s="136">
        <v>24882</v>
      </c>
      <c r="AB649" s="135">
        <v>25988</v>
      </c>
      <c r="AC649" s="136">
        <v>27581</v>
      </c>
      <c r="AD649" s="135">
        <v>23030</v>
      </c>
      <c r="AE649" s="137">
        <v>22063</v>
      </c>
      <c r="AF649" s="138">
        <v>25860</v>
      </c>
    </row>
    <row r="650" spans="2:32">
      <c r="B650" s="114">
        <v>612</v>
      </c>
      <c r="C650" s="115">
        <v>612</v>
      </c>
      <c r="D650" s="116">
        <v>26</v>
      </c>
      <c r="E650" s="117">
        <v>1</v>
      </c>
      <c r="F650" s="118">
        <v>26</v>
      </c>
      <c r="G650" s="119" t="s">
        <v>485</v>
      </c>
      <c r="H650" s="120">
        <v>1</v>
      </c>
      <c r="I650" s="115">
        <v>26</v>
      </c>
      <c r="J650" s="116" t="s">
        <v>485</v>
      </c>
      <c r="K650" s="121">
        <v>12</v>
      </c>
      <c r="L650" s="108"/>
      <c r="M650" s="122">
        <v>17605</v>
      </c>
      <c r="N650" s="123">
        <v>16336</v>
      </c>
      <c r="O650" s="124">
        <v>19379</v>
      </c>
      <c r="P650" s="123">
        <v>20466</v>
      </c>
      <c r="Q650" s="124">
        <v>21403</v>
      </c>
      <c r="R650" s="123">
        <v>20460</v>
      </c>
      <c r="S650" s="124">
        <v>18644</v>
      </c>
      <c r="T650" s="123">
        <v>18836</v>
      </c>
      <c r="U650" s="124">
        <v>21758</v>
      </c>
      <c r="V650" s="123">
        <v>23516</v>
      </c>
      <c r="W650" s="124">
        <v>24338</v>
      </c>
      <c r="X650" s="123">
        <v>22800</v>
      </c>
      <c r="Y650" s="124">
        <v>21567</v>
      </c>
      <c r="Z650" s="123">
        <v>24320</v>
      </c>
      <c r="AA650" s="124">
        <v>24492</v>
      </c>
      <c r="AB650" s="123">
        <v>25429</v>
      </c>
      <c r="AC650" s="124">
        <v>27586</v>
      </c>
      <c r="AD650" s="123">
        <v>22983</v>
      </c>
      <c r="AE650" s="125">
        <v>21756</v>
      </c>
      <c r="AF650" s="126">
        <v>25756</v>
      </c>
    </row>
    <row r="651" spans="2:32">
      <c r="B651" s="127">
        <v>613</v>
      </c>
      <c r="C651" s="128">
        <v>613</v>
      </c>
      <c r="D651" s="129">
        <v>26</v>
      </c>
      <c r="E651" s="130">
        <v>1</v>
      </c>
      <c r="F651" s="131">
        <v>26</v>
      </c>
      <c r="G651" s="132" t="s">
        <v>485</v>
      </c>
      <c r="H651" s="133">
        <v>1</v>
      </c>
      <c r="I651" s="128">
        <v>26</v>
      </c>
      <c r="J651" s="129" t="s">
        <v>485</v>
      </c>
      <c r="K651" s="134">
        <v>13</v>
      </c>
      <c r="L651" s="108"/>
      <c r="M651" s="81">
        <v>17490</v>
      </c>
      <c r="N651" s="135">
        <v>16326</v>
      </c>
      <c r="O651" s="136">
        <v>19206</v>
      </c>
      <c r="P651" s="135">
        <v>20182</v>
      </c>
      <c r="Q651" s="136">
        <v>20983</v>
      </c>
      <c r="R651" s="135">
        <v>20220</v>
      </c>
      <c r="S651" s="136">
        <v>18380</v>
      </c>
      <c r="T651" s="135">
        <v>18699</v>
      </c>
      <c r="U651" s="136">
        <v>21403</v>
      </c>
      <c r="V651" s="135">
        <v>22926</v>
      </c>
      <c r="W651" s="136">
        <v>23755</v>
      </c>
      <c r="X651" s="135">
        <v>22462</v>
      </c>
      <c r="Y651" s="136">
        <v>21506</v>
      </c>
      <c r="Z651" s="135">
        <v>24211</v>
      </c>
      <c r="AA651" s="136">
        <v>24041</v>
      </c>
      <c r="AB651" s="135">
        <v>24827</v>
      </c>
      <c r="AC651" s="136">
        <v>27221</v>
      </c>
      <c r="AD651" s="135">
        <v>22910</v>
      </c>
      <c r="AE651" s="137">
        <v>21646</v>
      </c>
      <c r="AF651" s="138">
        <v>25619</v>
      </c>
    </row>
    <row r="652" spans="2:32">
      <c r="B652" s="114">
        <v>614</v>
      </c>
      <c r="C652" s="115">
        <v>614</v>
      </c>
      <c r="D652" s="116">
        <v>26</v>
      </c>
      <c r="E652" s="117">
        <v>1</v>
      </c>
      <c r="F652" s="118">
        <v>26</v>
      </c>
      <c r="G652" s="119" t="s">
        <v>485</v>
      </c>
      <c r="H652" s="120">
        <v>1</v>
      </c>
      <c r="I652" s="115">
        <v>26</v>
      </c>
      <c r="J652" s="116" t="s">
        <v>485</v>
      </c>
      <c r="K652" s="121">
        <v>14</v>
      </c>
      <c r="L652" s="108"/>
      <c r="M652" s="122">
        <v>17433</v>
      </c>
      <c r="N652" s="123">
        <v>16139</v>
      </c>
      <c r="O652" s="124">
        <v>19026</v>
      </c>
      <c r="P652" s="123">
        <v>19971</v>
      </c>
      <c r="Q652" s="124">
        <v>20690</v>
      </c>
      <c r="R652" s="123">
        <v>20083</v>
      </c>
      <c r="S652" s="124">
        <v>18143</v>
      </c>
      <c r="T652" s="123">
        <v>18449</v>
      </c>
      <c r="U652" s="124">
        <v>21127</v>
      </c>
      <c r="V652" s="123">
        <v>22548</v>
      </c>
      <c r="W652" s="124">
        <v>23447</v>
      </c>
      <c r="X652" s="123">
        <v>22245</v>
      </c>
      <c r="Y652" s="124">
        <v>21436</v>
      </c>
      <c r="Z652" s="123">
        <v>24102</v>
      </c>
      <c r="AA652" s="124">
        <v>23596</v>
      </c>
      <c r="AB652" s="123">
        <v>24376</v>
      </c>
      <c r="AC652" s="124">
        <v>26878</v>
      </c>
      <c r="AD652" s="123">
        <v>22803</v>
      </c>
      <c r="AE652" s="125">
        <v>21297</v>
      </c>
      <c r="AF652" s="126">
        <v>25475</v>
      </c>
    </row>
    <row r="653" spans="2:32">
      <c r="B653" s="127">
        <v>615</v>
      </c>
      <c r="C653" s="128">
        <v>615</v>
      </c>
      <c r="D653" s="129">
        <v>26</v>
      </c>
      <c r="E653" s="130">
        <v>1</v>
      </c>
      <c r="F653" s="131">
        <v>26</v>
      </c>
      <c r="G653" s="132" t="s">
        <v>485</v>
      </c>
      <c r="H653" s="133">
        <v>1</v>
      </c>
      <c r="I653" s="128">
        <v>26</v>
      </c>
      <c r="J653" s="129" t="s">
        <v>485</v>
      </c>
      <c r="K653" s="134">
        <v>15</v>
      </c>
      <c r="L653" s="108"/>
      <c r="M653" s="81">
        <v>17346</v>
      </c>
      <c r="N653" s="135">
        <v>16297</v>
      </c>
      <c r="O653" s="136">
        <v>19127</v>
      </c>
      <c r="P653" s="135">
        <v>20021</v>
      </c>
      <c r="Q653" s="136">
        <v>20729</v>
      </c>
      <c r="R653" s="135">
        <v>19984</v>
      </c>
      <c r="S653" s="136">
        <v>18158</v>
      </c>
      <c r="T653" s="135">
        <v>18590</v>
      </c>
      <c r="U653" s="136">
        <v>21178</v>
      </c>
      <c r="V653" s="135">
        <v>22536</v>
      </c>
      <c r="W653" s="136">
        <v>23269</v>
      </c>
      <c r="X653" s="135">
        <v>22080</v>
      </c>
      <c r="Y653" s="136">
        <v>21142</v>
      </c>
      <c r="Z653" s="135">
        <v>23735</v>
      </c>
      <c r="AA653" s="136">
        <v>23352</v>
      </c>
      <c r="AB653" s="135">
        <v>24208</v>
      </c>
      <c r="AC653" s="136">
        <v>26581</v>
      </c>
      <c r="AD653" s="135">
        <v>22480</v>
      </c>
      <c r="AE653" s="137">
        <v>21429</v>
      </c>
      <c r="AF653" s="138">
        <v>25083</v>
      </c>
    </row>
    <row r="654" spans="2:32">
      <c r="B654" s="114">
        <v>616</v>
      </c>
      <c r="C654" s="115">
        <v>616</v>
      </c>
      <c r="D654" s="116">
        <v>26</v>
      </c>
      <c r="E654" s="117">
        <v>1</v>
      </c>
      <c r="F654" s="118">
        <v>26</v>
      </c>
      <c r="G654" s="119" t="s">
        <v>485</v>
      </c>
      <c r="H654" s="120">
        <v>1</v>
      </c>
      <c r="I654" s="115">
        <v>26</v>
      </c>
      <c r="J654" s="116" t="s">
        <v>485</v>
      </c>
      <c r="K654" s="121">
        <v>16</v>
      </c>
      <c r="L654" s="108"/>
      <c r="M654" s="122">
        <v>17471</v>
      </c>
      <c r="N654" s="123">
        <v>16819</v>
      </c>
      <c r="O654" s="124">
        <v>19609</v>
      </c>
      <c r="P654" s="123">
        <v>20544</v>
      </c>
      <c r="Q654" s="124">
        <v>21092</v>
      </c>
      <c r="R654" s="123">
        <v>20060</v>
      </c>
      <c r="S654" s="124">
        <v>18481</v>
      </c>
      <c r="T654" s="123">
        <v>19132</v>
      </c>
      <c r="U654" s="124">
        <v>21635</v>
      </c>
      <c r="V654" s="123">
        <v>22814</v>
      </c>
      <c r="W654" s="124">
        <v>23348</v>
      </c>
      <c r="X654" s="123">
        <v>22050</v>
      </c>
      <c r="Y654" s="124">
        <v>20921</v>
      </c>
      <c r="Z654" s="123">
        <v>23744</v>
      </c>
      <c r="AA654" s="124">
        <v>23963</v>
      </c>
      <c r="AB654" s="123">
        <v>24468</v>
      </c>
      <c r="AC654" s="124">
        <v>26172</v>
      </c>
      <c r="AD654" s="123">
        <v>22202</v>
      </c>
      <c r="AE654" s="125">
        <v>22026</v>
      </c>
      <c r="AF654" s="126">
        <v>25061</v>
      </c>
    </row>
    <row r="655" spans="2:32">
      <c r="B655" s="127">
        <v>617</v>
      </c>
      <c r="C655" s="128">
        <v>617</v>
      </c>
      <c r="D655" s="129">
        <v>26</v>
      </c>
      <c r="E655" s="130">
        <v>1</v>
      </c>
      <c r="F655" s="131">
        <v>26</v>
      </c>
      <c r="G655" s="132" t="s">
        <v>485</v>
      </c>
      <c r="H655" s="133">
        <v>1</v>
      </c>
      <c r="I655" s="128">
        <v>26</v>
      </c>
      <c r="J655" s="129" t="s">
        <v>485</v>
      </c>
      <c r="K655" s="134">
        <v>17</v>
      </c>
      <c r="L655" s="108"/>
      <c r="M655" s="81">
        <v>18256</v>
      </c>
      <c r="N655" s="135">
        <v>17926</v>
      </c>
      <c r="O655" s="136">
        <v>20646</v>
      </c>
      <c r="P655" s="135">
        <v>21562</v>
      </c>
      <c r="Q655" s="136">
        <v>21760</v>
      </c>
      <c r="R655" s="135">
        <v>20818</v>
      </c>
      <c r="S655" s="136">
        <v>19454</v>
      </c>
      <c r="T655" s="135">
        <v>20161</v>
      </c>
      <c r="U655" s="136">
        <v>22693</v>
      </c>
      <c r="V655" s="135">
        <v>23280</v>
      </c>
      <c r="W655" s="136">
        <v>23726</v>
      </c>
      <c r="X655" s="135">
        <v>22820</v>
      </c>
      <c r="Y655" s="136">
        <v>21555</v>
      </c>
      <c r="Z655" s="135">
        <v>24450</v>
      </c>
      <c r="AA655" s="136">
        <v>25070</v>
      </c>
      <c r="AB655" s="135">
        <v>25033</v>
      </c>
      <c r="AC655" s="136">
        <v>25627</v>
      </c>
      <c r="AD655" s="135">
        <v>22859</v>
      </c>
      <c r="AE655" s="137">
        <v>23268</v>
      </c>
      <c r="AF655" s="138">
        <v>25795</v>
      </c>
    </row>
    <row r="656" spans="2:32">
      <c r="B656" s="114">
        <v>618</v>
      </c>
      <c r="C656" s="115">
        <v>618</v>
      </c>
      <c r="D656" s="116">
        <v>26</v>
      </c>
      <c r="E656" s="117">
        <v>1</v>
      </c>
      <c r="F656" s="118">
        <v>26</v>
      </c>
      <c r="G656" s="119" t="s">
        <v>485</v>
      </c>
      <c r="H656" s="120">
        <v>1</v>
      </c>
      <c r="I656" s="115">
        <v>26</v>
      </c>
      <c r="J656" s="116" t="s">
        <v>485</v>
      </c>
      <c r="K656" s="121">
        <v>18</v>
      </c>
      <c r="L656" s="108"/>
      <c r="M656" s="122">
        <v>19159</v>
      </c>
      <c r="N656" s="123">
        <v>19216</v>
      </c>
      <c r="O656" s="124">
        <v>21831</v>
      </c>
      <c r="P656" s="123">
        <v>22548</v>
      </c>
      <c r="Q656" s="124">
        <v>22770</v>
      </c>
      <c r="R656" s="123">
        <v>21891</v>
      </c>
      <c r="S656" s="124">
        <v>20519</v>
      </c>
      <c r="T656" s="123">
        <v>21535</v>
      </c>
      <c r="U656" s="124">
        <v>23977</v>
      </c>
      <c r="V656" s="123">
        <v>23914</v>
      </c>
      <c r="W656" s="124">
        <v>24732</v>
      </c>
      <c r="X656" s="123">
        <v>24100</v>
      </c>
      <c r="Y656" s="124">
        <v>22661</v>
      </c>
      <c r="Z656" s="123">
        <v>25785</v>
      </c>
      <c r="AA656" s="124">
        <v>26393</v>
      </c>
      <c r="AB656" s="123">
        <v>26090</v>
      </c>
      <c r="AC656" s="124">
        <v>26435</v>
      </c>
      <c r="AD656" s="123">
        <v>24078</v>
      </c>
      <c r="AE656" s="125">
        <v>24696</v>
      </c>
      <c r="AF656" s="126">
        <v>27205</v>
      </c>
    </row>
    <row r="657" spans="2:32">
      <c r="B657" s="127">
        <v>619</v>
      </c>
      <c r="C657" s="128">
        <v>619</v>
      </c>
      <c r="D657" s="129">
        <v>26</v>
      </c>
      <c r="E657" s="130">
        <v>1</v>
      </c>
      <c r="F657" s="131">
        <v>26</v>
      </c>
      <c r="G657" s="132" t="s">
        <v>485</v>
      </c>
      <c r="H657" s="133">
        <v>1</v>
      </c>
      <c r="I657" s="128">
        <v>26</v>
      </c>
      <c r="J657" s="129" t="s">
        <v>485</v>
      </c>
      <c r="K657" s="134">
        <v>19</v>
      </c>
      <c r="L657" s="108"/>
      <c r="M657" s="81">
        <v>19016</v>
      </c>
      <c r="N657" s="135">
        <v>19120</v>
      </c>
      <c r="O657" s="136">
        <v>21886</v>
      </c>
      <c r="P657" s="135">
        <v>22699</v>
      </c>
      <c r="Q657" s="136">
        <v>23147</v>
      </c>
      <c r="R657" s="135">
        <v>21845</v>
      </c>
      <c r="S657" s="136">
        <v>20521</v>
      </c>
      <c r="T657" s="135">
        <v>21579</v>
      </c>
      <c r="U657" s="136">
        <v>24067</v>
      </c>
      <c r="V657" s="135">
        <v>24301</v>
      </c>
      <c r="W657" s="136">
        <v>25262</v>
      </c>
      <c r="X657" s="135">
        <v>24335</v>
      </c>
      <c r="Y657" s="136">
        <v>23064</v>
      </c>
      <c r="Z657" s="135">
        <v>26379</v>
      </c>
      <c r="AA657" s="136">
        <v>27151</v>
      </c>
      <c r="AB657" s="135">
        <v>27020</v>
      </c>
      <c r="AC657" s="136">
        <v>27150</v>
      </c>
      <c r="AD657" s="135">
        <v>24692</v>
      </c>
      <c r="AE657" s="137">
        <v>25221</v>
      </c>
      <c r="AF657" s="138">
        <v>27934</v>
      </c>
    </row>
    <row r="658" spans="2:32">
      <c r="B658" s="114">
        <v>620</v>
      </c>
      <c r="C658" s="115">
        <v>620</v>
      </c>
      <c r="D658" s="116">
        <v>26</v>
      </c>
      <c r="E658" s="117">
        <v>1</v>
      </c>
      <c r="F658" s="118">
        <v>26</v>
      </c>
      <c r="G658" s="119" t="s">
        <v>485</v>
      </c>
      <c r="H658" s="120">
        <v>1</v>
      </c>
      <c r="I658" s="115">
        <v>26</v>
      </c>
      <c r="J658" s="116" t="s">
        <v>485</v>
      </c>
      <c r="K658" s="121">
        <v>20</v>
      </c>
      <c r="L658" s="108"/>
      <c r="M658" s="122">
        <v>18628</v>
      </c>
      <c r="N658" s="123">
        <v>18915</v>
      </c>
      <c r="O658" s="124">
        <v>21621</v>
      </c>
      <c r="P658" s="123">
        <v>22646</v>
      </c>
      <c r="Q658" s="124">
        <v>23361</v>
      </c>
      <c r="R658" s="123">
        <v>21505</v>
      </c>
      <c r="S658" s="124">
        <v>20226</v>
      </c>
      <c r="T658" s="123">
        <v>21533</v>
      </c>
      <c r="U658" s="124">
        <v>24055</v>
      </c>
      <c r="V658" s="123">
        <v>24918</v>
      </c>
      <c r="W658" s="124">
        <v>25833</v>
      </c>
      <c r="X658" s="123">
        <v>24565</v>
      </c>
      <c r="Y658" s="124">
        <v>23159</v>
      </c>
      <c r="Z658" s="123">
        <v>26765</v>
      </c>
      <c r="AA658" s="124">
        <v>27937</v>
      </c>
      <c r="AB658" s="123">
        <v>28131</v>
      </c>
      <c r="AC658" s="124">
        <v>28214</v>
      </c>
      <c r="AD658" s="123">
        <v>25026</v>
      </c>
      <c r="AE658" s="125">
        <v>25716</v>
      </c>
      <c r="AF658" s="126">
        <v>28450</v>
      </c>
    </row>
    <row r="659" spans="2:32">
      <c r="B659" s="127">
        <v>621</v>
      </c>
      <c r="C659" s="128">
        <v>621</v>
      </c>
      <c r="D659" s="129">
        <v>26</v>
      </c>
      <c r="E659" s="130">
        <v>1</v>
      </c>
      <c r="F659" s="131">
        <v>26</v>
      </c>
      <c r="G659" s="132" t="s">
        <v>485</v>
      </c>
      <c r="H659" s="133">
        <v>1</v>
      </c>
      <c r="I659" s="128">
        <v>26</v>
      </c>
      <c r="J659" s="129" t="s">
        <v>485</v>
      </c>
      <c r="K659" s="134">
        <v>21</v>
      </c>
      <c r="L659" s="108"/>
      <c r="M659" s="81">
        <v>18270</v>
      </c>
      <c r="N659" s="135">
        <v>18656</v>
      </c>
      <c r="O659" s="136">
        <v>21185</v>
      </c>
      <c r="P659" s="135">
        <v>22477</v>
      </c>
      <c r="Q659" s="136">
        <v>23448</v>
      </c>
      <c r="R659" s="135">
        <v>21245</v>
      </c>
      <c r="S659" s="136">
        <v>20113</v>
      </c>
      <c r="T659" s="135">
        <v>21484</v>
      </c>
      <c r="U659" s="136">
        <v>23842</v>
      </c>
      <c r="V659" s="135">
        <v>25468</v>
      </c>
      <c r="W659" s="136">
        <v>26271</v>
      </c>
      <c r="X659" s="135">
        <v>24832</v>
      </c>
      <c r="Y659" s="136">
        <v>23610</v>
      </c>
      <c r="Z659" s="135">
        <v>26953</v>
      </c>
      <c r="AA659" s="136">
        <v>28685</v>
      </c>
      <c r="AB659" s="135">
        <v>29250</v>
      </c>
      <c r="AC659" s="136">
        <v>29195</v>
      </c>
      <c r="AD659" s="135">
        <v>25786</v>
      </c>
      <c r="AE659" s="137">
        <v>26322</v>
      </c>
      <c r="AF659" s="138">
        <v>28836</v>
      </c>
    </row>
    <row r="660" spans="2:32">
      <c r="B660" s="114">
        <v>622</v>
      </c>
      <c r="C660" s="115">
        <v>622</v>
      </c>
      <c r="D660" s="116">
        <v>26</v>
      </c>
      <c r="E660" s="117">
        <v>1</v>
      </c>
      <c r="F660" s="118">
        <v>26</v>
      </c>
      <c r="G660" s="119" t="s">
        <v>485</v>
      </c>
      <c r="H660" s="120">
        <v>1</v>
      </c>
      <c r="I660" s="115">
        <v>26</v>
      </c>
      <c r="J660" s="116" t="s">
        <v>485</v>
      </c>
      <c r="K660" s="121">
        <v>22</v>
      </c>
      <c r="L660" s="108"/>
      <c r="M660" s="122">
        <v>17685</v>
      </c>
      <c r="N660" s="123">
        <v>18140</v>
      </c>
      <c r="O660" s="124">
        <v>20460</v>
      </c>
      <c r="P660" s="123">
        <v>21886</v>
      </c>
      <c r="Q660" s="124">
        <v>23073</v>
      </c>
      <c r="R660" s="123">
        <v>20744</v>
      </c>
      <c r="S660" s="124">
        <v>19827</v>
      </c>
      <c r="T660" s="123">
        <v>21115</v>
      </c>
      <c r="U660" s="124">
        <v>23275</v>
      </c>
      <c r="V660" s="123">
        <v>25671</v>
      </c>
      <c r="W660" s="124">
        <v>26159</v>
      </c>
      <c r="X660" s="123">
        <v>24688</v>
      </c>
      <c r="Y660" s="124">
        <v>23670</v>
      </c>
      <c r="Z660" s="123">
        <v>26575</v>
      </c>
      <c r="AA660" s="124">
        <v>28690</v>
      </c>
      <c r="AB660" s="123">
        <v>29766</v>
      </c>
      <c r="AC660" s="124">
        <v>29577</v>
      </c>
      <c r="AD660" s="123">
        <v>26029</v>
      </c>
      <c r="AE660" s="125">
        <v>26342</v>
      </c>
      <c r="AF660" s="126">
        <v>28572</v>
      </c>
    </row>
    <row r="661" spans="2:32">
      <c r="B661" s="127">
        <v>623</v>
      </c>
      <c r="C661" s="128">
        <v>623</v>
      </c>
      <c r="D661" s="129">
        <v>26</v>
      </c>
      <c r="E661" s="130">
        <v>1</v>
      </c>
      <c r="F661" s="131">
        <v>26</v>
      </c>
      <c r="G661" s="132" t="s">
        <v>485</v>
      </c>
      <c r="H661" s="133">
        <v>1</v>
      </c>
      <c r="I661" s="128">
        <v>26</v>
      </c>
      <c r="J661" s="129" t="s">
        <v>485</v>
      </c>
      <c r="K661" s="134">
        <v>23</v>
      </c>
      <c r="L661" s="108"/>
      <c r="M661" s="81">
        <v>16825</v>
      </c>
      <c r="N661" s="135">
        <v>17451</v>
      </c>
      <c r="O661" s="136">
        <v>19441</v>
      </c>
      <c r="P661" s="135">
        <v>20929</v>
      </c>
      <c r="Q661" s="136">
        <v>22163</v>
      </c>
      <c r="R661" s="135">
        <v>19948</v>
      </c>
      <c r="S661" s="136">
        <v>19378</v>
      </c>
      <c r="T661" s="135">
        <v>20561</v>
      </c>
      <c r="U661" s="136">
        <v>22419</v>
      </c>
      <c r="V661" s="135">
        <v>25177</v>
      </c>
      <c r="W661" s="136">
        <v>25516</v>
      </c>
      <c r="X661" s="135">
        <v>24122</v>
      </c>
      <c r="Y661" s="136">
        <v>23479</v>
      </c>
      <c r="Z661" s="135">
        <v>25781</v>
      </c>
      <c r="AA661" s="136">
        <v>28040</v>
      </c>
      <c r="AB661" s="135">
        <v>29370</v>
      </c>
      <c r="AC661" s="136">
        <v>29328</v>
      </c>
      <c r="AD661" s="135">
        <v>25939</v>
      </c>
      <c r="AE661" s="137">
        <v>26075</v>
      </c>
      <c r="AF661" s="138">
        <v>27840</v>
      </c>
    </row>
    <row r="662" spans="2:32">
      <c r="B662" s="114">
        <v>624</v>
      </c>
      <c r="C662" s="115">
        <v>624</v>
      </c>
      <c r="D662" s="116">
        <v>26</v>
      </c>
      <c r="E662" s="117">
        <v>1</v>
      </c>
      <c r="F662" s="118">
        <v>26</v>
      </c>
      <c r="G662" s="119" t="s">
        <v>485</v>
      </c>
      <c r="H662" s="120">
        <v>1</v>
      </c>
      <c r="I662" s="115">
        <v>26</v>
      </c>
      <c r="J662" s="116" t="s">
        <v>485</v>
      </c>
      <c r="K662" s="121">
        <v>24</v>
      </c>
      <c r="L662" s="108"/>
      <c r="M662" s="122">
        <v>15854</v>
      </c>
      <c r="N662" s="123">
        <v>16662</v>
      </c>
      <c r="O662" s="124">
        <v>18455</v>
      </c>
      <c r="P662" s="123">
        <v>19901</v>
      </c>
      <c r="Q662" s="124">
        <v>21142</v>
      </c>
      <c r="R662" s="123">
        <v>19175</v>
      </c>
      <c r="S662" s="124">
        <v>18916</v>
      </c>
      <c r="T662" s="123">
        <v>20030</v>
      </c>
      <c r="U662" s="124">
        <v>21695</v>
      </c>
      <c r="V662" s="123">
        <v>24445</v>
      </c>
      <c r="W662" s="124">
        <v>24711</v>
      </c>
      <c r="X662" s="123">
        <v>23575</v>
      </c>
      <c r="Y662" s="124">
        <v>23230</v>
      </c>
      <c r="Z662" s="123">
        <v>25086</v>
      </c>
      <c r="AA662" s="124">
        <v>27331</v>
      </c>
      <c r="AB662" s="123">
        <v>28709</v>
      </c>
      <c r="AC662" s="124">
        <v>28663</v>
      </c>
      <c r="AD662" s="123">
        <v>25752</v>
      </c>
      <c r="AE662" s="125">
        <v>25684</v>
      </c>
      <c r="AF662" s="126">
        <v>27172</v>
      </c>
    </row>
    <row r="663" spans="2:32">
      <c r="B663" s="127">
        <v>625</v>
      </c>
      <c r="C663" s="128">
        <v>625</v>
      </c>
      <c r="D663" s="129">
        <v>27</v>
      </c>
      <c r="E663" s="130">
        <v>1</v>
      </c>
      <c r="F663" s="131">
        <v>27</v>
      </c>
      <c r="G663" s="132" t="s">
        <v>485</v>
      </c>
      <c r="H663" s="133">
        <v>1</v>
      </c>
      <c r="I663" s="128">
        <v>27</v>
      </c>
      <c r="J663" s="129" t="s">
        <v>485</v>
      </c>
      <c r="K663" s="134">
        <v>1</v>
      </c>
      <c r="L663" s="108"/>
      <c r="M663" s="81">
        <v>14799</v>
      </c>
      <c r="N663" s="135">
        <v>15885</v>
      </c>
      <c r="O663" s="136">
        <v>17797</v>
      </c>
      <c r="P663" s="135">
        <v>19290</v>
      </c>
      <c r="Q663" s="136">
        <v>20218</v>
      </c>
      <c r="R663" s="135">
        <v>18010</v>
      </c>
      <c r="S663" s="136">
        <v>17801</v>
      </c>
      <c r="T663" s="135">
        <v>19282</v>
      </c>
      <c r="U663" s="136">
        <v>21300</v>
      </c>
      <c r="V663" s="135">
        <v>23771</v>
      </c>
      <c r="W663" s="136">
        <v>24193</v>
      </c>
      <c r="X663" s="135">
        <v>22274</v>
      </c>
      <c r="Y663" s="136">
        <v>21497</v>
      </c>
      <c r="Z663" s="135">
        <v>25016</v>
      </c>
      <c r="AA663" s="136">
        <v>26922</v>
      </c>
      <c r="AB663" s="135">
        <v>28395</v>
      </c>
      <c r="AC663" s="136">
        <v>28609</v>
      </c>
      <c r="AD663" s="135">
        <v>23682</v>
      </c>
      <c r="AE663" s="137">
        <v>25076</v>
      </c>
      <c r="AF663" s="138">
        <v>27271</v>
      </c>
    </row>
    <row r="664" spans="2:32">
      <c r="B664" s="114">
        <v>626</v>
      </c>
      <c r="C664" s="115">
        <v>626</v>
      </c>
      <c r="D664" s="116">
        <v>27</v>
      </c>
      <c r="E664" s="117">
        <v>1</v>
      </c>
      <c r="F664" s="118">
        <v>27</v>
      </c>
      <c r="G664" s="119" t="s">
        <v>485</v>
      </c>
      <c r="H664" s="120">
        <v>1</v>
      </c>
      <c r="I664" s="115">
        <v>27</v>
      </c>
      <c r="J664" s="116" t="s">
        <v>485</v>
      </c>
      <c r="K664" s="121">
        <v>2</v>
      </c>
      <c r="L664" s="108"/>
      <c r="M664" s="122">
        <v>14322</v>
      </c>
      <c r="N664" s="123">
        <v>15521</v>
      </c>
      <c r="O664" s="124">
        <v>17415</v>
      </c>
      <c r="P664" s="123">
        <v>18908</v>
      </c>
      <c r="Q664" s="124">
        <v>19892</v>
      </c>
      <c r="R664" s="123">
        <v>17498</v>
      </c>
      <c r="S664" s="124">
        <v>17454</v>
      </c>
      <c r="T664" s="123">
        <v>18990</v>
      </c>
      <c r="U664" s="124">
        <v>20955</v>
      </c>
      <c r="V664" s="123">
        <v>23533</v>
      </c>
      <c r="W664" s="124">
        <v>23604</v>
      </c>
      <c r="X664" s="123">
        <v>21699</v>
      </c>
      <c r="Y664" s="124">
        <v>21074</v>
      </c>
      <c r="Z664" s="123">
        <v>24427</v>
      </c>
      <c r="AA664" s="124">
        <v>26424</v>
      </c>
      <c r="AB664" s="123">
        <v>27981</v>
      </c>
      <c r="AC664" s="124">
        <v>27825</v>
      </c>
      <c r="AD664" s="123">
        <v>23194</v>
      </c>
      <c r="AE664" s="125">
        <v>24541</v>
      </c>
      <c r="AF664" s="126">
        <v>26633</v>
      </c>
    </row>
    <row r="665" spans="2:32">
      <c r="B665" s="127">
        <v>627</v>
      </c>
      <c r="C665" s="128">
        <v>627</v>
      </c>
      <c r="D665" s="129">
        <v>27</v>
      </c>
      <c r="E665" s="130">
        <v>1</v>
      </c>
      <c r="F665" s="131">
        <v>27</v>
      </c>
      <c r="G665" s="132" t="s">
        <v>485</v>
      </c>
      <c r="H665" s="133">
        <v>1</v>
      </c>
      <c r="I665" s="128">
        <v>27</v>
      </c>
      <c r="J665" s="129" t="s">
        <v>485</v>
      </c>
      <c r="K665" s="134">
        <v>3</v>
      </c>
      <c r="L665" s="108"/>
      <c r="M665" s="81">
        <v>14089</v>
      </c>
      <c r="N665" s="135">
        <v>15418</v>
      </c>
      <c r="O665" s="136">
        <v>17273</v>
      </c>
      <c r="P665" s="135">
        <v>18830</v>
      </c>
      <c r="Q665" s="136">
        <v>19803</v>
      </c>
      <c r="R665" s="135">
        <v>17374</v>
      </c>
      <c r="S665" s="136">
        <v>17384</v>
      </c>
      <c r="T665" s="135">
        <v>19107</v>
      </c>
      <c r="U665" s="136">
        <v>20949</v>
      </c>
      <c r="V665" s="135">
        <v>23498</v>
      </c>
      <c r="W665" s="136">
        <v>23506</v>
      </c>
      <c r="X665" s="135">
        <v>21556</v>
      </c>
      <c r="Y665" s="136">
        <v>20991</v>
      </c>
      <c r="Z665" s="135">
        <v>24198</v>
      </c>
      <c r="AA665" s="136">
        <v>26184</v>
      </c>
      <c r="AB665" s="135">
        <v>27413</v>
      </c>
      <c r="AC665" s="136">
        <v>27201</v>
      </c>
      <c r="AD665" s="135">
        <v>23040</v>
      </c>
      <c r="AE665" s="137">
        <v>24418</v>
      </c>
      <c r="AF665" s="138">
        <v>26340</v>
      </c>
    </row>
    <row r="666" spans="2:32">
      <c r="B666" s="114">
        <v>628</v>
      </c>
      <c r="C666" s="115">
        <v>628</v>
      </c>
      <c r="D666" s="116">
        <v>27</v>
      </c>
      <c r="E666" s="117">
        <v>1</v>
      </c>
      <c r="F666" s="118">
        <v>27</v>
      </c>
      <c r="G666" s="119" t="s">
        <v>485</v>
      </c>
      <c r="H666" s="120">
        <v>1</v>
      </c>
      <c r="I666" s="115">
        <v>27</v>
      </c>
      <c r="J666" s="116" t="s">
        <v>485</v>
      </c>
      <c r="K666" s="121">
        <v>4</v>
      </c>
      <c r="L666" s="108"/>
      <c r="M666" s="122">
        <v>13934</v>
      </c>
      <c r="N666" s="123">
        <v>15433</v>
      </c>
      <c r="O666" s="124">
        <v>17247</v>
      </c>
      <c r="P666" s="123">
        <v>18817</v>
      </c>
      <c r="Q666" s="124">
        <v>19725</v>
      </c>
      <c r="R666" s="123">
        <v>17151</v>
      </c>
      <c r="S666" s="124">
        <v>17202</v>
      </c>
      <c r="T666" s="123">
        <v>19100</v>
      </c>
      <c r="U666" s="124">
        <v>20781</v>
      </c>
      <c r="V666" s="123">
        <v>23204</v>
      </c>
      <c r="W666" s="124">
        <v>23072</v>
      </c>
      <c r="X666" s="123">
        <v>21006</v>
      </c>
      <c r="Y666" s="124">
        <v>20522</v>
      </c>
      <c r="Z666" s="123">
        <v>23728</v>
      </c>
      <c r="AA666" s="124">
        <v>25612</v>
      </c>
      <c r="AB666" s="123">
        <v>26695</v>
      </c>
      <c r="AC666" s="124">
        <v>26376</v>
      </c>
      <c r="AD666" s="123">
        <v>22398</v>
      </c>
      <c r="AE666" s="125">
        <v>23989</v>
      </c>
      <c r="AF666" s="126">
        <v>25707</v>
      </c>
    </row>
    <row r="667" spans="2:32">
      <c r="B667" s="127">
        <v>629</v>
      </c>
      <c r="C667" s="128">
        <v>629</v>
      </c>
      <c r="D667" s="129">
        <v>27</v>
      </c>
      <c r="E667" s="130">
        <v>1</v>
      </c>
      <c r="F667" s="131">
        <v>27</v>
      </c>
      <c r="G667" s="132" t="s">
        <v>485</v>
      </c>
      <c r="H667" s="133">
        <v>1</v>
      </c>
      <c r="I667" s="128">
        <v>27</v>
      </c>
      <c r="J667" s="129" t="s">
        <v>485</v>
      </c>
      <c r="K667" s="134">
        <v>5</v>
      </c>
      <c r="L667" s="108"/>
      <c r="M667" s="81">
        <v>13835</v>
      </c>
      <c r="N667" s="135">
        <v>15589</v>
      </c>
      <c r="O667" s="136">
        <v>17323</v>
      </c>
      <c r="P667" s="135">
        <v>18929</v>
      </c>
      <c r="Q667" s="136">
        <v>19729</v>
      </c>
      <c r="R667" s="135">
        <v>16885</v>
      </c>
      <c r="S667" s="136">
        <v>17007</v>
      </c>
      <c r="T667" s="135">
        <v>19146</v>
      </c>
      <c r="U667" s="136">
        <v>20628</v>
      </c>
      <c r="V667" s="135">
        <v>22945</v>
      </c>
      <c r="W667" s="136">
        <v>22684</v>
      </c>
      <c r="X667" s="135">
        <v>20316</v>
      </c>
      <c r="Y667" s="136">
        <v>19912</v>
      </c>
      <c r="Z667" s="135">
        <v>23210</v>
      </c>
      <c r="AA667" s="136">
        <v>24938</v>
      </c>
      <c r="AB667" s="135">
        <v>25882</v>
      </c>
      <c r="AC667" s="136">
        <v>25599</v>
      </c>
      <c r="AD667" s="135">
        <v>21578</v>
      </c>
      <c r="AE667" s="137">
        <v>23575</v>
      </c>
      <c r="AF667" s="138">
        <v>24989</v>
      </c>
    </row>
    <row r="668" spans="2:32">
      <c r="B668" s="114">
        <v>630</v>
      </c>
      <c r="C668" s="115">
        <v>630</v>
      </c>
      <c r="D668" s="116">
        <v>27</v>
      </c>
      <c r="E668" s="117">
        <v>1</v>
      </c>
      <c r="F668" s="118">
        <v>27</v>
      </c>
      <c r="G668" s="119" t="s">
        <v>485</v>
      </c>
      <c r="H668" s="120">
        <v>1</v>
      </c>
      <c r="I668" s="115">
        <v>27</v>
      </c>
      <c r="J668" s="116" t="s">
        <v>485</v>
      </c>
      <c r="K668" s="121">
        <v>6</v>
      </c>
      <c r="L668" s="108"/>
      <c r="M668" s="122">
        <v>13800</v>
      </c>
      <c r="N668" s="123">
        <v>16110</v>
      </c>
      <c r="O668" s="124">
        <v>17824</v>
      </c>
      <c r="P668" s="123">
        <v>19471</v>
      </c>
      <c r="Q668" s="124">
        <v>20104</v>
      </c>
      <c r="R668" s="123">
        <v>16709</v>
      </c>
      <c r="S668" s="124">
        <v>16851</v>
      </c>
      <c r="T668" s="123">
        <v>19461</v>
      </c>
      <c r="U668" s="124">
        <v>20805</v>
      </c>
      <c r="V668" s="123">
        <v>23042</v>
      </c>
      <c r="W668" s="124">
        <v>22521</v>
      </c>
      <c r="X668" s="123">
        <v>19603</v>
      </c>
      <c r="Y668" s="124">
        <v>19319</v>
      </c>
      <c r="Z668" s="123">
        <v>23016</v>
      </c>
      <c r="AA668" s="124">
        <v>24679</v>
      </c>
      <c r="AB668" s="123">
        <v>25515</v>
      </c>
      <c r="AC668" s="124">
        <v>25046</v>
      </c>
      <c r="AD668" s="123">
        <v>20781</v>
      </c>
      <c r="AE668" s="125">
        <v>23393</v>
      </c>
      <c r="AF668" s="126">
        <v>24590</v>
      </c>
    </row>
    <row r="669" spans="2:32">
      <c r="B669" s="127">
        <v>631</v>
      </c>
      <c r="C669" s="128">
        <v>631</v>
      </c>
      <c r="D669" s="129">
        <v>27</v>
      </c>
      <c r="E669" s="130">
        <v>1</v>
      </c>
      <c r="F669" s="131">
        <v>27</v>
      </c>
      <c r="G669" s="132" t="s">
        <v>485</v>
      </c>
      <c r="H669" s="133">
        <v>1</v>
      </c>
      <c r="I669" s="128">
        <v>27</v>
      </c>
      <c r="J669" s="129" t="s">
        <v>485</v>
      </c>
      <c r="K669" s="134">
        <v>7</v>
      </c>
      <c r="L669" s="108"/>
      <c r="M669" s="81">
        <v>14116</v>
      </c>
      <c r="N669" s="135">
        <v>17298</v>
      </c>
      <c r="O669" s="136">
        <v>19047</v>
      </c>
      <c r="P669" s="135">
        <v>20698</v>
      </c>
      <c r="Q669" s="136">
        <v>21252</v>
      </c>
      <c r="R669" s="135">
        <v>16974</v>
      </c>
      <c r="S669" s="136">
        <v>17062</v>
      </c>
      <c r="T669" s="135">
        <v>20546</v>
      </c>
      <c r="U669" s="136">
        <v>21644</v>
      </c>
      <c r="V669" s="135">
        <v>23937</v>
      </c>
      <c r="W669" s="136">
        <v>23285</v>
      </c>
      <c r="X669" s="135">
        <v>19428</v>
      </c>
      <c r="Y669" s="136">
        <v>19227</v>
      </c>
      <c r="Z669" s="135">
        <v>23548</v>
      </c>
      <c r="AA669" s="136">
        <v>25363</v>
      </c>
      <c r="AB669" s="135">
        <v>26137</v>
      </c>
      <c r="AC669" s="136">
        <v>25451</v>
      </c>
      <c r="AD669" s="135">
        <v>20554</v>
      </c>
      <c r="AE669" s="137">
        <v>24050</v>
      </c>
      <c r="AF669" s="138">
        <v>24974</v>
      </c>
    </row>
    <row r="670" spans="2:32">
      <c r="B670" s="114">
        <v>632</v>
      </c>
      <c r="C670" s="115">
        <v>632</v>
      </c>
      <c r="D670" s="116">
        <v>27</v>
      </c>
      <c r="E670" s="117">
        <v>1</v>
      </c>
      <c r="F670" s="118">
        <v>27</v>
      </c>
      <c r="G670" s="119" t="s">
        <v>485</v>
      </c>
      <c r="H670" s="120">
        <v>1</v>
      </c>
      <c r="I670" s="115">
        <v>27</v>
      </c>
      <c r="J670" s="116" t="s">
        <v>485</v>
      </c>
      <c r="K670" s="121">
        <v>8</v>
      </c>
      <c r="L670" s="108"/>
      <c r="M670" s="122">
        <v>15124</v>
      </c>
      <c r="N670" s="123">
        <v>18863</v>
      </c>
      <c r="O670" s="124">
        <v>20467</v>
      </c>
      <c r="P670" s="123">
        <v>22283</v>
      </c>
      <c r="Q670" s="124">
        <v>22898</v>
      </c>
      <c r="R670" s="123">
        <v>17985</v>
      </c>
      <c r="S670" s="124">
        <v>17929</v>
      </c>
      <c r="T670" s="123">
        <v>22133</v>
      </c>
      <c r="U670" s="124">
        <v>22930</v>
      </c>
      <c r="V670" s="123">
        <v>25391</v>
      </c>
      <c r="W670" s="124">
        <v>24810</v>
      </c>
      <c r="X670" s="123">
        <v>20322</v>
      </c>
      <c r="Y670" s="124">
        <v>19925</v>
      </c>
      <c r="Z670" s="123">
        <v>24607</v>
      </c>
      <c r="AA670" s="124">
        <v>26529</v>
      </c>
      <c r="AB670" s="123">
        <v>27396</v>
      </c>
      <c r="AC670" s="124">
        <v>26823</v>
      </c>
      <c r="AD670" s="123">
        <v>21200</v>
      </c>
      <c r="AE670" s="125">
        <v>25415</v>
      </c>
      <c r="AF670" s="126">
        <v>25941</v>
      </c>
    </row>
    <row r="671" spans="2:32">
      <c r="B671" s="127">
        <v>633</v>
      </c>
      <c r="C671" s="128">
        <v>633</v>
      </c>
      <c r="D671" s="129">
        <v>27</v>
      </c>
      <c r="E671" s="130">
        <v>1</v>
      </c>
      <c r="F671" s="131">
        <v>27</v>
      </c>
      <c r="G671" s="132" t="s">
        <v>485</v>
      </c>
      <c r="H671" s="133">
        <v>1</v>
      </c>
      <c r="I671" s="128">
        <v>27</v>
      </c>
      <c r="J671" s="129" t="s">
        <v>485</v>
      </c>
      <c r="K671" s="134">
        <v>9</v>
      </c>
      <c r="L671" s="108"/>
      <c r="M671" s="81">
        <v>15849</v>
      </c>
      <c r="N671" s="135">
        <v>19307</v>
      </c>
      <c r="O671" s="136">
        <v>20824</v>
      </c>
      <c r="P671" s="135">
        <v>22440</v>
      </c>
      <c r="Q671" s="136">
        <v>23072</v>
      </c>
      <c r="R671" s="135">
        <v>18752</v>
      </c>
      <c r="S671" s="136">
        <v>18697</v>
      </c>
      <c r="T671" s="135">
        <v>22591</v>
      </c>
      <c r="U671" s="136">
        <v>23378</v>
      </c>
      <c r="V671" s="135">
        <v>25580</v>
      </c>
      <c r="W671" s="136">
        <v>25167</v>
      </c>
      <c r="X671" s="135">
        <v>21044</v>
      </c>
      <c r="Y671" s="136">
        <v>20591</v>
      </c>
      <c r="Z671" s="135">
        <v>24898</v>
      </c>
      <c r="AA671" s="136">
        <v>26615</v>
      </c>
      <c r="AB671" s="135">
        <v>27553</v>
      </c>
      <c r="AC671" s="136">
        <v>27122</v>
      </c>
      <c r="AD671" s="135">
        <v>21820</v>
      </c>
      <c r="AE671" s="137">
        <v>25734</v>
      </c>
      <c r="AF671" s="138">
        <v>26188</v>
      </c>
    </row>
    <row r="672" spans="2:32">
      <c r="B672" s="114">
        <v>634</v>
      </c>
      <c r="C672" s="115">
        <v>634</v>
      </c>
      <c r="D672" s="116">
        <v>27</v>
      </c>
      <c r="E672" s="117">
        <v>1</v>
      </c>
      <c r="F672" s="118">
        <v>27</v>
      </c>
      <c r="G672" s="119" t="s">
        <v>485</v>
      </c>
      <c r="H672" s="120">
        <v>1</v>
      </c>
      <c r="I672" s="115">
        <v>27</v>
      </c>
      <c r="J672" s="116" t="s">
        <v>485</v>
      </c>
      <c r="K672" s="121">
        <v>10</v>
      </c>
      <c r="L672" s="108"/>
      <c r="M672" s="122">
        <v>16231</v>
      </c>
      <c r="N672" s="123">
        <v>19414</v>
      </c>
      <c r="O672" s="124">
        <v>20838</v>
      </c>
      <c r="P672" s="123">
        <v>22277</v>
      </c>
      <c r="Q672" s="124">
        <v>22916</v>
      </c>
      <c r="R672" s="123">
        <v>19145</v>
      </c>
      <c r="S672" s="124">
        <v>19218</v>
      </c>
      <c r="T672" s="123">
        <v>22736</v>
      </c>
      <c r="U672" s="124">
        <v>23575</v>
      </c>
      <c r="V672" s="123">
        <v>25519</v>
      </c>
      <c r="W672" s="124">
        <v>25148</v>
      </c>
      <c r="X672" s="123">
        <v>21515</v>
      </c>
      <c r="Y672" s="124">
        <v>21097</v>
      </c>
      <c r="Z672" s="123">
        <v>25115</v>
      </c>
      <c r="AA672" s="124">
        <v>26611</v>
      </c>
      <c r="AB672" s="123">
        <v>27600</v>
      </c>
      <c r="AC672" s="124">
        <v>27048</v>
      </c>
      <c r="AD672" s="123">
        <v>22365</v>
      </c>
      <c r="AE672" s="125">
        <v>25964</v>
      </c>
      <c r="AF672" s="126">
        <v>26465</v>
      </c>
    </row>
    <row r="673" spans="2:32">
      <c r="B673" s="127">
        <v>635</v>
      </c>
      <c r="C673" s="128">
        <v>635</v>
      </c>
      <c r="D673" s="129">
        <v>27</v>
      </c>
      <c r="E673" s="130">
        <v>1</v>
      </c>
      <c r="F673" s="131">
        <v>27</v>
      </c>
      <c r="G673" s="132" t="s">
        <v>485</v>
      </c>
      <c r="H673" s="133">
        <v>1</v>
      </c>
      <c r="I673" s="128">
        <v>27</v>
      </c>
      <c r="J673" s="129" t="s">
        <v>485</v>
      </c>
      <c r="K673" s="134">
        <v>11</v>
      </c>
      <c r="L673" s="108"/>
      <c r="M673" s="81">
        <v>16339</v>
      </c>
      <c r="N673" s="135">
        <v>19407</v>
      </c>
      <c r="O673" s="136">
        <v>20910</v>
      </c>
      <c r="P673" s="135">
        <v>22129</v>
      </c>
      <c r="Q673" s="136">
        <v>22866</v>
      </c>
      <c r="R673" s="135">
        <v>19253</v>
      </c>
      <c r="S673" s="136">
        <v>19545</v>
      </c>
      <c r="T673" s="135">
        <v>22766</v>
      </c>
      <c r="U673" s="136">
        <v>23811</v>
      </c>
      <c r="V673" s="135">
        <v>25551</v>
      </c>
      <c r="W673" s="136">
        <v>25066</v>
      </c>
      <c r="X673" s="135">
        <v>21690</v>
      </c>
      <c r="Y673" s="136">
        <v>20974</v>
      </c>
      <c r="Z673" s="135">
        <v>24952</v>
      </c>
      <c r="AA673" s="136">
        <v>26121</v>
      </c>
      <c r="AB673" s="135">
        <v>27688</v>
      </c>
      <c r="AC673" s="136">
        <v>26550</v>
      </c>
      <c r="AD673" s="135">
        <v>22281</v>
      </c>
      <c r="AE673" s="137">
        <v>26070</v>
      </c>
      <c r="AF673" s="138">
        <v>26350</v>
      </c>
    </row>
    <row r="674" spans="2:32">
      <c r="B674" s="114">
        <v>636</v>
      </c>
      <c r="C674" s="115">
        <v>636</v>
      </c>
      <c r="D674" s="116">
        <v>27</v>
      </c>
      <c r="E674" s="117">
        <v>1</v>
      </c>
      <c r="F674" s="118">
        <v>27</v>
      </c>
      <c r="G674" s="119" t="s">
        <v>485</v>
      </c>
      <c r="H674" s="120">
        <v>1</v>
      </c>
      <c r="I674" s="115">
        <v>27</v>
      </c>
      <c r="J674" s="116" t="s">
        <v>485</v>
      </c>
      <c r="K674" s="121">
        <v>12</v>
      </c>
      <c r="L674" s="108"/>
      <c r="M674" s="122">
        <v>16460</v>
      </c>
      <c r="N674" s="123">
        <v>19489</v>
      </c>
      <c r="O674" s="124">
        <v>20987</v>
      </c>
      <c r="P674" s="123">
        <v>22013</v>
      </c>
      <c r="Q674" s="124">
        <v>22752</v>
      </c>
      <c r="R674" s="123">
        <v>19264</v>
      </c>
      <c r="S674" s="124">
        <v>19707</v>
      </c>
      <c r="T674" s="123">
        <v>22719</v>
      </c>
      <c r="U674" s="124">
        <v>23757</v>
      </c>
      <c r="V674" s="123">
        <v>25340</v>
      </c>
      <c r="W674" s="124">
        <v>24782</v>
      </c>
      <c r="X674" s="123">
        <v>21658</v>
      </c>
      <c r="Y674" s="124">
        <v>20694</v>
      </c>
      <c r="Z674" s="123">
        <v>24583</v>
      </c>
      <c r="AA674" s="124">
        <v>25588</v>
      </c>
      <c r="AB674" s="123">
        <v>27720</v>
      </c>
      <c r="AC674" s="124">
        <v>26267</v>
      </c>
      <c r="AD674" s="123">
        <v>22004</v>
      </c>
      <c r="AE674" s="125">
        <v>25987</v>
      </c>
      <c r="AF674" s="126">
        <v>25995</v>
      </c>
    </row>
    <row r="675" spans="2:32">
      <c r="B675" s="127">
        <v>637</v>
      </c>
      <c r="C675" s="128">
        <v>637</v>
      </c>
      <c r="D675" s="129">
        <v>27</v>
      </c>
      <c r="E675" s="130">
        <v>1</v>
      </c>
      <c r="F675" s="131">
        <v>27</v>
      </c>
      <c r="G675" s="132" t="s">
        <v>485</v>
      </c>
      <c r="H675" s="133">
        <v>1</v>
      </c>
      <c r="I675" s="128">
        <v>27</v>
      </c>
      <c r="J675" s="129" t="s">
        <v>485</v>
      </c>
      <c r="K675" s="134">
        <v>13</v>
      </c>
      <c r="L675" s="108"/>
      <c r="M675" s="81">
        <v>16324</v>
      </c>
      <c r="N675" s="135">
        <v>19381</v>
      </c>
      <c r="O675" s="136">
        <v>20775</v>
      </c>
      <c r="P675" s="135">
        <v>21740</v>
      </c>
      <c r="Q675" s="136">
        <v>22455</v>
      </c>
      <c r="R675" s="135">
        <v>19135</v>
      </c>
      <c r="S675" s="136">
        <v>19720</v>
      </c>
      <c r="T675" s="135">
        <v>22536</v>
      </c>
      <c r="U675" s="136">
        <v>23505</v>
      </c>
      <c r="V675" s="135">
        <v>24943</v>
      </c>
      <c r="W675" s="136">
        <v>24393</v>
      </c>
      <c r="X675" s="135">
        <v>21509</v>
      </c>
      <c r="Y675" s="136">
        <v>20502</v>
      </c>
      <c r="Z675" s="135">
        <v>24040</v>
      </c>
      <c r="AA675" s="136">
        <v>24895</v>
      </c>
      <c r="AB675" s="135">
        <v>27259</v>
      </c>
      <c r="AC675" s="136">
        <v>25673</v>
      </c>
      <c r="AD675" s="135">
        <v>21801</v>
      </c>
      <c r="AE675" s="137">
        <v>25767</v>
      </c>
      <c r="AF675" s="138">
        <v>25439</v>
      </c>
    </row>
    <row r="676" spans="2:32">
      <c r="B676" s="114">
        <v>638</v>
      </c>
      <c r="C676" s="115">
        <v>638</v>
      </c>
      <c r="D676" s="116">
        <v>27</v>
      </c>
      <c r="E676" s="117">
        <v>1</v>
      </c>
      <c r="F676" s="118">
        <v>27</v>
      </c>
      <c r="G676" s="119" t="s">
        <v>485</v>
      </c>
      <c r="H676" s="120">
        <v>1</v>
      </c>
      <c r="I676" s="115">
        <v>27</v>
      </c>
      <c r="J676" s="116" t="s">
        <v>485</v>
      </c>
      <c r="K676" s="121">
        <v>14</v>
      </c>
      <c r="L676" s="108"/>
      <c r="M676" s="122">
        <v>16284</v>
      </c>
      <c r="N676" s="123">
        <v>19330</v>
      </c>
      <c r="O676" s="124">
        <v>20719</v>
      </c>
      <c r="P676" s="123">
        <v>21625</v>
      </c>
      <c r="Q676" s="124">
        <v>22430</v>
      </c>
      <c r="R676" s="123">
        <v>19097</v>
      </c>
      <c r="S676" s="124">
        <v>19684</v>
      </c>
      <c r="T676" s="123">
        <v>22494</v>
      </c>
      <c r="U676" s="124">
        <v>23403</v>
      </c>
      <c r="V676" s="123">
        <v>24895</v>
      </c>
      <c r="W676" s="124">
        <v>24286</v>
      </c>
      <c r="X676" s="123">
        <v>21460</v>
      </c>
      <c r="Y676" s="124">
        <v>20194</v>
      </c>
      <c r="Z676" s="123">
        <v>23616</v>
      </c>
      <c r="AA676" s="124">
        <v>24460</v>
      </c>
      <c r="AB676" s="123">
        <v>26935</v>
      </c>
      <c r="AC676" s="124">
        <v>25164</v>
      </c>
      <c r="AD676" s="123">
        <v>21465</v>
      </c>
      <c r="AE676" s="125">
        <v>25635</v>
      </c>
      <c r="AF676" s="126">
        <v>24970</v>
      </c>
    </row>
    <row r="677" spans="2:32">
      <c r="B677" s="127">
        <v>639</v>
      </c>
      <c r="C677" s="128">
        <v>639</v>
      </c>
      <c r="D677" s="129">
        <v>27</v>
      </c>
      <c r="E677" s="130">
        <v>1</v>
      </c>
      <c r="F677" s="131">
        <v>27</v>
      </c>
      <c r="G677" s="132" t="s">
        <v>485</v>
      </c>
      <c r="H677" s="133">
        <v>1</v>
      </c>
      <c r="I677" s="128">
        <v>27</v>
      </c>
      <c r="J677" s="129" t="s">
        <v>485</v>
      </c>
      <c r="K677" s="134">
        <v>15</v>
      </c>
      <c r="L677" s="108"/>
      <c r="M677" s="81">
        <v>16191</v>
      </c>
      <c r="N677" s="135">
        <v>19312</v>
      </c>
      <c r="O677" s="136">
        <v>20643</v>
      </c>
      <c r="P677" s="135">
        <v>21528</v>
      </c>
      <c r="Q677" s="136">
        <v>22169</v>
      </c>
      <c r="R677" s="135">
        <v>18913</v>
      </c>
      <c r="S677" s="136">
        <v>19603</v>
      </c>
      <c r="T677" s="135">
        <v>22308</v>
      </c>
      <c r="U677" s="136">
        <v>23091</v>
      </c>
      <c r="V677" s="135">
        <v>24456</v>
      </c>
      <c r="W677" s="136">
        <v>23895</v>
      </c>
      <c r="X677" s="135">
        <v>21161</v>
      </c>
      <c r="Y677" s="136">
        <v>20334</v>
      </c>
      <c r="Z677" s="135">
        <v>23368</v>
      </c>
      <c r="AA677" s="136">
        <v>24280</v>
      </c>
      <c r="AB677" s="135">
        <v>26635</v>
      </c>
      <c r="AC677" s="136">
        <v>25004</v>
      </c>
      <c r="AD677" s="135">
        <v>21583</v>
      </c>
      <c r="AE677" s="137">
        <v>25230</v>
      </c>
      <c r="AF677" s="138">
        <v>24683</v>
      </c>
    </row>
    <row r="678" spans="2:32">
      <c r="B678" s="114">
        <v>640</v>
      </c>
      <c r="C678" s="115">
        <v>640</v>
      </c>
      <c r="D678" s="116">
        <v>27</v>
      </c>
      <c r="E678" s="117">
        <v>1</v>
      </c>
      <c r="F678" s="118">
        <v>27</v>
      </c>
      <c r="G678" s="119" t="s">
        <v>485</v>
      </c>
      <c r="H678" s="120">
        <v>1</v>
      </c>
      <c r="I678" s="115">
        <v>27</v>
      </c>
      <c r="J678" s="116" t="s">
        <v>485</v>
      </c>
      <c r="K678" s="121">
        <v>16</v>
      </c>
      <c r="L678" s="108"/>
      <c r="M678" s="122">
        <v>16285</v>
      </c>
      <c r="N678" s="123">
        <v>19518</v>
      </c>
      <c r="O678" s="124">
        <v>20804</v>
      </c>
      <c r="P678" s="123">
        <v>21590</v>
      </c>
      <c r="Q678" s="124">
        <v>22018</v>
      </c>
      <c r="R678" s="123">
        <v>18830</v>
      </c>
      <c r="S678" s="124">
        <v>19699</v>
      </c>
      <c r="T678" s="123">
        <v>22291</v>
      </c>
      <c r="U678" s="124">
        <v>23151</v>
      </c>
      <c r="V678" s="123">
        <v>24017</v>
      </c>
      <c r="W678" s="124">
        <v>23559</v>
      </c>
      <c r="X678" s="123">
        <v>20881</v>
      </c>
      <c r="Y678" s="124">
        <v>20889</v>
      </c>
      <c r="Z678" s="123">
        <v>23917</v>
      </c>
      <c r="AA678" s="124">
        <v>24465</v>
      </c>
      <c r="AB678" s="123">
        <v>26155</v>
      </c>
      <c r="AC678" s="124">
        <v>25066</v>
      </c>
      <c r="AD678" s="123">
        <v>22102</v>
      </c>
      <c r="AE678" s="125">
        <v>25128</v>
      </c>
      <c r="AF678" s="126">
        <v>25179</v>
      </c>
    </row>
    <row r="679" spans="2:32">
      <c r="B679" s="127">
        <v>641</v>
      </c>
      <c r="C679" s="128">
        <v>641</v>
      </c>
      <c r="D679" s="129">
        <v>27</v>
      </c>
      <c r="E679" s="130">
        <v>1</v>
      </c>
      <c r="F679" s="131">
        <v>27</v>
      </c>
      <c r="G679" s="132" t="s">
        <v>485</v>
      </c>
      <c r="H679" s="133">
        <v>1</v>
      </c>
      <c r="I679" s="128">
        <v>27</v>
      </c>
      <c r="J679" s="129" t="s">
        <v>485</v>
      </c>
      <c r="K679" s="134">
        <v>17</v>
      </c>
      <c r="L679" s="108"/>
      <c r="M679" s="81">
        <v>16809</v>
      </c>
      <c r="N679" s="135">
        <v>20188</v>
      </c>
      <c r="O679" s="136">
        <v>21452</v>
      </c>
      <c r="P679" s="135">
        <v>22125</v>
      </c>
      <c r="Q679" s="136">
        <v>22322</v>
      </c>
      <c r="R679" s="135">
        <v>19341</v>
      </c>
      <c r="S679" s="136">
        <v>20230</v>
      </c>
      <c r="T679" s="135">
        <v>22818</v>
      </c>
      <c r="U679" s="136">
        <v>23600</v>
      </c>
      <c r="V679" s="135">
        <v>23822</v>
      </c>
      <c r="W679" s="136">
        <v>23882</v>
      </c>
      <c r="X679" s="135">
        <v>21322</v>
      </c>
      <c r="Y679" s="136">
        <v>21912</v>
      </c>
      <c r="Z679" s="135">
        <v>24832</v>
      </c>
      <c r="AA679" s="136">
        <v>24847</v>
      </c>
      <c r="AB679" s="135">
        <v>25418</v>
      </c>
      <c r="AC679" s="136">
        <v>25698</v>
      </c>
      <c r="AD679" s="135">
        <v>23153</v>
      </c>
      <c r="AE679" s="137">
        <v>25671</v>
      </c>
      <c r="AF679" s="138">
        <v>26109</v>
      </c>
    </row>
    <row r="680" spans="2:32">
      <c r="B680" s="114">
        <v>642</v>
      </c>
      <c r="C680" s="115">
        <v>642</v>
      </c>
      <c r="D680" s="116">
        <v>27</v>
      </c>
      <c r="E680" s="117">
        <v>1</v>
      </c>
      <c r="F680" s="118">
        <v>27</v>
      </c>
      <c r="G680" s="119" t="s">
        <v>485</v>
      </c>
      <c r="H680" s="120">
        <v>1</v>
      </c>
      <c r="I680" s="115">
        <v>27</v>
      </c>
      <c r="J680" s="116" t="s">
        <v>485</v>
      </c>
      <c r="K680" s="121">
        <v>18</v>
      </c>
      <c r="L680" s="108"/>
      <c r="M680" s="122">
        <v>17612</v>
      </c>
      <c r="N680" s="123">
        <v>21100</v>
      </c>
      <c r="O680" s="124">
        <v>22174</v>
      </c>
      <c r="P680" s="123">
        <v>23117</v>
      </c>
      <c r="Q680" s="124">
        <v>23122</v>
      </c>
      <c r="R680" s="123">
        <v>20067</v>
      </c>
      <c r="S680" s="124">
        <v>21217</v>
      </c>
      <c r="T680" s="123">
        <v>23671</v>
      </c>
      <c r="U680" s="124">
        <v>24177</v>
      </c>
      <c r="V680" s="123">
        <v>24352</v>
      </c>
      <c r="W680" s="124">
        <v>24778</v>
      </c>
      <c r="X680" s="123">
        <v>22252</v>
      </c>
      <c r="Y680" s="124">
        <v>23125</v>
      </c>
      <c r="Z680" s="123">
        <v>26026</v>
      </c>
      <c r="AA680" s="124">
        <v>25781</v>
      </c>
      <c r="AB680" s="123">
        <v>26117</v>
      </c>
      <c r="AC680" s="124">
        <v>27070</v>
      </c>
      <c r="AD680" s="123">
        <v>24478</v>
      </c>
      <c r="AE680" s="125">
        <v>26972</v>
      </c>
      <c r="AF680" s="126">
        <v>27377</v>
      </c>
    </row>
    <row r="681" spans="2:32">
      <c r="B681" s="127">
        <v>643</v>
      </c>
      <c r="C681" s="128">
        <v>643</v>
      </c>
      <c r="D681" s="129">
        <v>27</v>
      </c>
      <c r="E681" s="130">
        <v>1</v>
      </c>
      <c r="F681" s="131">
        <v>27</v>
      </c>
      <c r="G681" s="132" t="s">
        <v>485</v>
      </c>
      <c r="H681" s="133">
        <v>1</v>
      </c>
      <c r="I681" s="128">
        <v>27</v>
      </c>
      <c r="J681" s="129" t="s">
        <v>485</v>
      </c>
      <c r="K681" s="134">
        <v>19</v>
      </c>
      <c r="L681" s="108"/>
      <c r="M681" s="81">
        <v>17509</v>
      </c>
      <c r="N681" s="135">
        <v>21115</v>
      </c>
      <c r="O681" s="136">
        <v>22303</v>
      </c>
      <c r="P681" s="135">
        <v>23625</v>
      </c>
      <c r="Q681" s="136">
        <v>23440</v>
      </c>
      <c r="R681" s="135">
        <v>20037</v>
      </c>
      <c r="S681" s="136">
        <v>21221</v>
      </c>
      <c r="T681" s="135">
        <v>23702</v>
      </c>
      <c r="U681" s="136">
        <v>24447</v>
      </c>
      <c r="V681" s="135">
        <v>24779</v>
      </c>
      <c r="W681" s="136">
        <v>25068</v>
      </c>
      <c r="X681" s="135">
        <v>22567</v>
      </c>
      <c r="Y681" s="136">
        <v>23460</v>
      </c>
      <c r="Z681" s="135">
        <v>26709</v>
      </c>
      <c r="AA681" s="136">
        <v>26646</v>
      </c>
      <c r="AB681" s="135">
        <v>26775</v>
      </c>
      <c r="AC681" s="136">
        <v>27803</v>
      </c>
      <c r="AD681" s="135">
        <v>24986</v>
      </c>
      <c r="AE681" s="137">
        <v>27681</v>
      </c>
      <c r="AF681" s="138">
        <v>28249</v>
      </c>
    </row>
    <row r="682" spans="2:32">
      <c r="B682" s="114">
        <v>644</v>
      </c>
      <c r="C682" s="115">
        <v>644</v>
      </c>
      <c r="D682" s="116">
        <v>27</v>
      </c>
      <c r="E682" s="117">
        <v>1</v>
      </c>
      <c r="F682" s="118">
        <v>27</v>
      </c>
      <c r="G682" s="119" t="s">
        <v>485</v>
      </c>
      <c r="H682" s="120">
        <v>1</v>
      </c>
      <c r="I682" s="115">
        <v>27</v>
      </c>
      <c r="J682" s="116" t="s">
        <v>485</v>
      </c>
      <c r="K682" s="121">
        <v>20</v>
      </c>
      <c r="L682" s="108"/>
      <c r="M682" s="122">
        <v>17043</v>
      </c>
      <c r="N682" s="123">
        <v>20786</v>
      </c>
      <c r="O682" s="124">
        <v>22186</v>
      </c>
      <c r="P682" s="123">
        <v>23723</v>
      </c>
      <c r="Q682" s="124">
        <v>23551</v>
      </c>
      <c r="R682" s="123">
        <v>19680</v>
      </c>
      <c r="S682" s="124">
        <v>21107</v>
      </c>
      <c r="T682" s="123">
        <v>23605</v>
      </c>
      <c r="U682" s="124">
        <v>24573</v>
      </c>
      <c r="V682" s="123">
        <v>25218</v>
      </c>
      <c r="W682" s="124">
        <v>25283</v>
      </c>
      <c r="X682" s="123">
        <v>22563</v>
      </c>
      <c r="Y682" s="124">
        <v>23750</v>
      </c>
      <c r="Z682" s="123">
        <v>27416</v>
      </c>
      <c r="AA682" s="124">
        <v>27678</v>
      </c>
      <c r="AB682" s="123">
        <v>27773</v>
      </c>
      <c r="AC682" s="124">
        <v>28502</v>
      </c>
      <c r="AD682" s="123">
        <v>25461</v>
      </c>
      <c r="AE682" s="125">
        <v>28180</v>
      </c>
      <c r="AF682" s="126">
        <v>29161</v>
      </c>
    </row>
    <row r="683" spans="2:32">
      <c r="B683" s="127">
        <v>645</v>
      </c>
      <c r="C683" s="128">
        <v>645</v>
      </c>
      <c r="D683" s="129">
        <v>27</v>
      </c>
      <c r="E683" s="130">
        <v>1</v>
      </c>
      <c r="F683" s="131">
        <v>27</v>
      </c>
      <c r="G683" s="132" t="s">
        <v>485</v>
      </c>
      <c r="H683" s="133">
        <v>1</v>
      </c>
      <c r="I683" s="128">
        <v>27</v>
      </c>
      <c r="J683" s="129" t="s">
        <v>485</v>
      </c>
      <c r="K683" s="134">
        <v>21</v>
      </c>
      <c r="L683" s="108"/>
      <c r="M683" s="81">
        <v>16700</v>
      </c>
      <c r="N683" s="135">
        <v>20317</v>
      </c>
      <c r="O683" s="136">
        <v>21944</v>
      </c>
      <c r="P683" s="135">
        <v>23647</v>
      </c>
      <c r="Q683" s="136">
        <v>23429</v>
      </c>
      <c r="R683" s="135">
        <v>19477</v>
      </c>
      <c r="S683" s="136">
        <v>20957</v>
      </c>
      <c r="T683" s="135">
        <v>23288</v>
      </c>
      <c r="U683" s="136">
        <v>24704</v>
      </c>
      <c r="V683" s="135">
        <v>25521</v>
      </c>
      <c r="W683" s="136">
        <v>25431</v>
      </c>
      <c r="X683" s="135">
        <v>22891</v>
      </c>
      <c r="Y683" s="136">
        <v>24060</v>
      </c>
      <c r="Z683" s="135">
        <v>28058</v>
      </c>
      <c r="AA683" s="136">
        <v>28698</v>
      </c>
      <c r="AB683" s="135">
        <v>28681</v>
      </c>
      <c r="AC683" s="136">
        <v>29137</v>
      </c>
      <c r="AD683" s="135">
        <v>26016</v>
      </c>
      <c r="AE683" s="137">
        <v>28524</v>
      </c>
      <c r="AF683" s="138">
        <v>30052</v>
      </c>
    </row>
    <row r="684" spans="2:32">
      <c r="B684" s="114">
        <v>646</v>
      </c>
      <c r="C684" s="115">
        <v>646</v>
      </c>
      <c r="D684" s="116">
        <v>27</v>
      </c>
      <c r="E684" s="117">
        <v>1</v>
      </c>
      <c r="F684" s="118">
        <v>27</v>
      </c>
      <c r="G684" s="119" t="s">
        <v>485</v>
      </c>
      <c r="H684" s="120">
        <v>1</v>
      </c>
      <c r="I684" s="115">
        <v>27</v>
      </c>
      <c r="J684" s="116" t="s">
        <v>485</v>
      </c>
      <c r="K684" s="121">
        <v>22</v>
      </c>
      <c r="L684" s="108"/>
      <c r="M684" s="122">
        <v>16326</v>
      </c>
      <c r="N684" s="123">
        <v>19603</v>
      </c>
      <c r="O684" s="124">
        <v>21328</v>
      </c>
      <c r="P684" s="123">
        <v>22966</v>
      </c>
      <c r="Q684" s="124">
        <v>22763</v>
      </c>
      <c r="R684" s="123">
        <v>19151</v>
      </c>
      <c r="S684" s="124">
        <v>20545</v>
      </c>
      <c r="T684" s="123">
        <v>22681</v>
      </c>
      <c r="U684" s="124">
        <v>24391</v>
      </c>
      <c r="V684" s="123">
        <v>25361</v>
      </c>
      <c r="W684" s="124">
        <v>25172</v>
      </c>
      <c r="X684" s="123">
        <v>22898</v>
      </c>
      <c r="Y684" s="124">
        <v>23934</v>
      </c>
      <c r="Z684" s="123">
        <v>28028</v>
      </c>
      <c r="AA684" s="124">
        <v>29173</v>
      </c>
      <c r="AB684" s="123">
        <v>29049</v>
      </c>
      <c r="AC684" s="124">
        <v>29107</v>
      </c>
      <c r="AD684" s="123">
        <v>26032</v>
      </c>
      <c r="AE684" s="125">
        <v>28266</v>
      </c>
      <c r="AF684" s="126">
        <v>30186</v>
      </c>
    </row>
    <row r="685" spans="2:32">
      <c r="B685" s="127">
        <v>647</v>
      </c>
      <c r="C685" s="128">
        <v>647</v>
      </c>
      <c r="D685" s="129">
        <v>27</v>
      </c>
      <c r="E685" s="130">
        <v>1</v>
      </c>
      <c r="F685" s="131">
        <v>27</v>
      </c>
      <c r="G685" s="132" t="s">
        <v>485</v>
      </c>
      <c r="H685" s="133">
        <v>1</v>
      </c>
      <c r="I685" s="128">
        <v>27</v>
      </c>
      <c r="J685" s="129" t="s">
        <v>485</v>
      </c>
      <c r="K685" s="134">
        <v>23</v>
      </c>
      <c r="L685" s="108"/>
      <c r="M685" s="81">
        <v>15753</v>
      </c>
      <c r="N685" s="135">
        <v>18596</v>
      </c>
      <c r="O685" s="136">
        <v>20382</v>
      </c>
      <c r="P685" s="135">
        <v>21871</v>
      </c>
      <c r="Q685" s="136">
        <v>21721</v>
      </c>
      <c r="R685" s="135">
        <v>18709</v>
      </c>
      <c r="S685" s="136">
        <v>20007</v>
      </c>
      <c r="T685" s="135">
        <v>21834</v>
      </c>
      <c r="U685" s="136">
        <v>23670</v>
      </c>
      <c r="V685" s="135">
        <v>24724</v>
      </c>
      <c r="W685" s="136">
        <v>24515</v>
      </c>
      <c r="X685" s="135">
        <v>22692</v>
      </c>
      <c r="Y685" s="136">
        <v>23600</v>
      </c>
      <c r="Z685" s="135">
        <v>27374</v>
      </c>
      <c r="AA685" s="136">
        <v>28782</v>
      </c>
      <c r="AB685" s="135">
        <v>28799</v>
      </c>
      <c r="AC685" s="136">
        <v>28551</v>
      </c>
      <c r="AD685" s="135">
        <v>25779</v>
      </c>
      <c r="AE685" s="137">
        <v>27555</v>
      </c>
      <c r="AF685" s="138">
        <v>29629</v>
      </c>
    </row>
    <row r="686" spans="2:32">
      <c r="B686" s="114">
        <v>648</v>
      </c>
      <c r="C686" s="115">
        <v>648</v>
      </c>
      <c r="D686" s="116">
        <v>27</v>
      </c>
      <c r="E686" s="117">
        <v>1</v>
      </c>
      <c r="F686" s="118">
        <v>27</v>
      </c>
      <c r="G686" s="119" t="s">
        <v>485</v>
      </c>
      <c r="H686" s="120">
        <v>1</v>
      </c>
      <c r="I686" s="115">
        <v>27</v>
      </c>
      <c r="J686" s="116" t="s">
        <v>485</v>
      </c>
      <c r="K686" s="121">
        <v>24</v>
      </c>
      <c r="L686" s="108"/>
      <c r="M686" s="122">
        <v>15032</v>
      </c>
      <c r="N686" s="123">
        <v>17550</v>
      </c>
      <c r="O686" s="124">
        <v>19276</v>
      </c>
      <c r="P686" s="123">
        <v>20729</v>
      </c>
      <c r="Q686" s="124">
        <v>20553</v>
      </c>
      <c r="R686" s="123">
        <v>18166</v>
      </c>
      <c r="S686" s="124">
        <v>19397</v>
      </c>
      <c r="T686" s="123">
        <v>21025</v>
      </c>
      <c r="U686" s="124">
        <v>22863</v>
      </c>
      <c r="V686" s="123">
        <v>23867</v>
      </c>
      <c r="W686" s="124">
        <v>23774</v>
      </c>
      <c r="X686" s="123">
        <v>22390</v>
      </c>
      <c r="Y686" s="124">
        <v>23129</v>
      </c>
      <c r="Z686" s="123">
        <v>26629</v>
      </c>
      <c r="AA686" s="124">
        <v>28086</v>
      </c>
      <c r="AB686" s="123">
        <v>28095</v>
      </c>
      <c r="AC686" s="124">
        <v>27860</v>
      </c>
      <c r="AD686" s="123">
        <v>25351</v>
      </c>
      <c r="AE686" s="125">
        <v>26860</v>
      </c>
      <c r="AF686" s="126">
        <v>28937</v>
      </c>
    </row>
    <row r="687" spans="2:32">
      <c r="B687" s="127">
        <v>649</v>
      </c>
      <c r="C687" s="128">
        <v>649</v>
      </c>
      <c r="D687" s="129">
        <v>28</v>
      </c>
      <c r="E687" s="130">
        <v>1</v>
      </c>
      <c r="F687" s="131">
        <v>28</v>
      </c>
      <c r="G687" s="132" t="s">
        <v>485</v>
      </c>
      <c r="H687" s="133">
        <v>1</v>
      </c>
      <c r="I687" s="128">
        <v>28</v>
      </c>
      <c r="J687" s="129" t="s">
        <v>485</v>
      </c>
      <c r="K687" s="134">
        <v>1</v>
      </c>
      <c r="L687" s="108"/>
      <c r="M687" s="81">
        <v>14143</v>
      </c>
      <c r="N687" s="135">
        <v>16834</v>
      </c>
      <c r="O687" s="136">
        <v>18580</v>
      </c>
      <c r="P687" s="135">
        <v>19530</v>
      </c>
      <c r="Q687" s="136">
        <v>19656</v>
      </c>
      <c r="R687" s="135">
        <v>17035</v>
      </c>
      <c r="S687" s="136">
        <v>18565</v>
      </c>
      <c r="T687" s="135">
        <v>20477</v>
      </c>
      <c r="U687" s="136">
        <v>22261</v>
      </c>
      <c r="V687" s="135">
        <v>23251</v>
      </c>
      <c r="W687" s="136">
        <v>23095</v>
      </c>
      <c r="X687" s="135">
        <v>20702</v>
      </c>
      <c r="Y687" s="136">
        <v>22515</v>
      </c>
      <c r="Z687" s="135">
        <v>26140</v>
      </c>
      <c r="AA687" s="136">
        <v>27691</v>
      </c>
      <c r="AB687" s="135">
        <v>27959</v>
      </c>
      <c r="AC687" s="136">
        <v>27145</v>
      </c>
      <c r="AD687" s="135">
        <v>24685</v>
      </c>
      <c r="AE687" s="137">
        <v>26892</v>
      </c>
      <c r="AF687" s="138">
        <v>28529</v>
      </c>
    </row>
    <row r="688" spans="2:32">
      <c r="B688" s="114">
        <v>650</v>
      </c>
      <c r="C688" s="115">
        <v>650</v>
      </c>
      <c r="D688" s="116">
        <v>28</v>
      </c>
      <c r="E688" s="117">
        <v>1</v>
      </c>
      <c r="F688" s="118">
        <v>28</v>
      </c>
      <c r="G688" s="119" t="s">
        <v>485</v>
      </c>
      <c r="H688" s="120">
        <v>1</v>
      </c>
      <c r="I688" s="115">
        <v>28</v>
      </c>
      <c r="J688" s="116" t="s">
        <v>485</v>
      </c>
      <c r="K688" s="121">
        <v>2</v>
      </c>
      <c r="L688" s="108"/>
      <c r="M688" s="122">
        <v>13714</v>
      </c>
      <c r="N688" s="123">
        <v>16437</v>
      </c>
      <c r="O688" s="124">
        <v>18170</v>
      </c>
      <c r="P688" s="123">
        <v>19163</v>
      </c>
      <c r="Q688" s="124">
        <v>19043</v>
      </c>
      <c r="R688" s="123">
        <v>16649</v>
      </c>
      <c r="S688" s="124">
        <v>18232</v>
      </c>
      <c r="T688" s="123">
        <v>20095</v>
      </c>
      <c r="U688" s="124">
        <v>21965</v>
      </c>
      <c r="V688" s="123">
        <v>22659</v>
      </c>
      <c r="W688" s="124">
        <v>22628</v>
      </c>
      <c r="X688" s="123">
        <v>20290</v>
      </c>
      <c r="Y688" s="124">
        <v>22031</v>
      </c>
      <c r="Z688" s="123">
        <v>25650</v>
      </c>
      <c r="AA688" s="124">
        <v>27283</v>
      </c>
      <c r="AB688" s="123">
        <v>27179</v>
      </c>
      <c r="AC688" s="124">
        <v>26509</v>
      </c>
      <c r="AD688" s="123">
        <v>24141</v>
      </c>
      <c r="AE688" s="125">
        <v>26240</v>
      </c>
      <c r="AF688" s="126">
        <v>27984</v>
      </c>
    </row>
    <row r="689" spans="2:32">
      <c r="B689" s="127">
        <v>651</v>
      </c>
      <c r="C689" s="128">
        <v>651</v>
      </c>
      <c r="D689" s="129">
        <v>28</v>
      </c>
      <c r="E689" s="130">
        <v>1</v>
      </c>
      <c r="F689" s="131">
        <v>28</v>
      </c>
      <c r="G689" s="132" t="s">
        <v>485</v>
      </c>
      <c r="H689" s="133">
        <v>1</v>
      </c>
      <c r="I689" s="128">
        <v>28</v>
      </c>
      <c r="J689" s="129" t="s">
        <v>485</v>
      </c>
      <c r="K689" s="134">
        <v>3</v>
      </c>
      <c r="L689" s="108"/>
      <c r="M689" s="81">
        <v>13486</v>
      </c>
      <c r="N689" s="135">
        <v>16299</v>
      </c>
      <c r="O689" s="136">
        <v>18087</v>
      </c>
      <c r="P689" s="135">
        <v>19069</v>
      </c>
      <c r="Q689" s="136">
        <v>18932</v>
      </c>
      <c r="R689" s="135">
        <v>16582</v>
      </c>
      <c r="S689" s="136">
        <v>18354</v>
      </c>
      <c r="T689" s="135">
        <v>20113</v>
      </c>
      <c r="U689" s="136">
        <v>22022</v>
      </c>
      <c r="V689" s="135">
        <v>22627</v>
      </c>
      <c r="W689" s="136">
        <v>22508</v>
      </c>
      <c r="X689" s="135">
        <v>20242</v>
      </c>
      <c r="Y689" s="136">
        <v>21977</v>
      </c>
      <c r="Z689" s="135">
        <v>25443</v>
      </c>
      <c r="AA689" s="136">
        <v>26746</v>
      </c>
      <c r="AB689" s="135">
        <v>26584</v>
      </c>
      <c r="AC689" s="136">
        <v>26050</v>
      </c>
      <c r="AD689" s="135">
        <v>24028</v>
      </c>
      <c r="AE689" s="137">
        <v>25967</v>
      </c>
      <c r="AF689" s="138">
        <v>27710</v>
      </c>
    </row>
    <row r="690" spans="2:32">
      <c r="B690" s="114">
        <v>652</v>
      </c>
      <c r="C690" s="115">
        <v>652</v>
      </c>
      <c r="D690" s="116">
        <v>28</v>
      </c>
      <c r="E690" s="117">
        <v>1</v>
      </c>
      <c r="F690" s="118">
        <v>28</v>
      </c>
      <c r="G690" s="119" t="s">
        <v>485</v>
      </c>
      <c r="H690" s="120">
        <v>1</v>
      </c>
      <c r="I690" s="115">
        <v>28</v>
      </c>
      <c r="J690" s="116" t="s">
        <v>485</v>
      </c>
      <c r="K690" s="121">
        <v>4</v>
      </c>
      <c r="L690" s="108"/>
      <c r="M690" s="122">
        <v>13340</v>
      </c>
      <c r="N690" s="123">
        <v>16240</v>
      </c>
      <c r="O690" s="124">
        <v>18069</v>
      </c>
      <c r="P690" s="123">
        <v>18989</v>
      </c>
      <c r="Q690" s="124">
        <v>18778</v>
      </c>
      <c r="R690" s="123">
        <v>16403</v>
      </c>
      <c r="S690" s="124">
        <v>18362</v>
      </c>
      <c r="T690" s="123">
        <v>19974</v>
      </c>
      <c r="U690" s="124">
        <v>21822</v>
      </c>
      <c r="V690" s="123">
        <v>22263</v>
      </c>
      <c r="W690" s="124">
        <v>22068</v>
      </c>
      <c r="X690" s="123">
        <v>19806</v>
      </c>
      <c r="Y690" s="124">
        <v>21703</v>
      </c>
      <c r="Z690" s="123">
        <v>24901</v>
      </c>
      <c r="AA690" s="124">
        <v>26043</v>
      </c>
      <c r="AB690" s="123">
        <v>25775</v>
      </c>
      <c r="AC690" s="124">
        <v>25319</v>
      </c>
      <c r="AD690" s="123">
        <v>23595</v>
      </c>
      <c r="AE690" s="125">
        <v>25317</v>
      </c>
      <c r="AF690" s="126">
        <v>26989</v>
      </c>
    </row>
    <row r="691" spans="2:32">
      <c r="B691" s="127">
        <v>653</v>
      </c>
      <c r="C691" s="128">
        <v>653</v>
      </c>
      <c r="D691" s="129">
        <v>28</v>
      </c>
      <c r="E691" s="130">
        <v>1</v>
      </c>
      <c r="F691" s="131">
        <v>28</v>
      </c>
      <c r="G691" s="132" t="s">
        <v>485</v>
      </c>
      <c r="H691" s="133">
        <v>1</v>
      </c>
      <c r="I691" s="128">
        <v>28</v>
      </c>
      <c r="J691" s="129" t="s">
        <v>485</v>
      </c>
      <c r="K691" s="134">
        <v>5</v>
      </c>
      <c r="L691" s="108"/>
      <c r="M691" s="81">
        <v>13224</v>
      </c>
      <c r="N691" s="135">
        <v>16311</v>
      </c>
      <c r="O691" s="136">
        <v>18205</v>
      </c>
      <c r="P691" s="135">
        <v>19027</v>
      </c>
      <c r="Q691" s="136">
        <v>18761</v>
      </c>
      <c r="R691" s="135">
        <v>16247</v>
      </c>
      <c r="S691" s="136">
        <v>18458</v>
      </c>
      <c r="T691" s="135">
        <v>19890</v>
      </c>
      <c r="U691" s="136">
        <v>21625</v>
      </c>
      <c r="V691" s="135">
        <v>21965</v>
      </c>
      <c r="W691" s="136">
        <v>21524</v>
      </c>
      <c r="X691" s="135">
        <v>19266</v>
      </c>
      <c r="Y691" s="136">
        <v>21498</v>
      </c>
      <c r="Z691" s="135">
        <v>24293</v>
      </c>
      <c r="AA691" s="136">
        <v>25292</v>
      </c>
      <c r="AB691" s="135">
        <v>25041</v>
      </c>
      <c r="AC691" s="136">
        <v>24329</v>
      </c>
      <c r="AD691" s="135">
        <v>23200</v>
      </c>
      <c r="AE691" s="137">
        <v>24616</v>
      </c>
      <c r="AF691" s="138">
        <v>26160</v>
      </c>
    </row>
    <row r="692" spans="2:32">
      <c r="B692" s="114">
        <v>654</v>
      </c>
      <c r="C692" s="115">
        <v>654</v>
      </c>
      <c r="D692" s="116">
        <v>28</v>
      </c>
      <c r="E692" s="117">
        <v>1</v>
      </c>
      <c r="F692" s="118">
        <v>28</v>
      </c>
      <c r="G692" s="119" t="s">
        <v>485</v>
      </c>
      <c r="H692" s="120">
        <v>1</v>
      </c>
      <c r="I692" s="115">
        <v>28</v>
      </c>
      <c r="J692" s="116" t="s">
        <v>485</v>
      </c>
      <c r="K692" s="121">
        <v>6</v>
      </c>
      <c r="L692" s="108"/>
      <c r="M692" s="122">
        <v>13188</v>
      </c>
      <c r="N692" s="123">
        <v>16852</v>
      </c>
      <c r="O692" s="124">
        <v>18785</v>
      </c>
      <c r="P692" s="123">
        <v>19468</v>
      </c>
      <c r="Q692" s="124">
        <v>19078</v>
      </c>
      <c r="R692" s="123">
        <v>16157</v>
      </c>
      <c r="S692" s="124">
        <v>18862</v>
      </c>
      <c r="T692" s="123">
        <v>20173</v>
      </c>
      <c r="U692" s="124">
        <v>21896</v>
      </c>
      <c r="V692" s="123">
        <v>21928</v>
      </c>
      <c r="W692" s="124">
        <v>21051</v>
      </c>
      <c r="X692" s="123">
        <v>18773</v>
      </c>
      <c r="Y692" s="124">
        <v>21535</v>
      </c>
      <c r="Z692" s="123">
        <v>24121</v>
      </c>
      <c r="AA692" s="124">
        <v>24999</v>
      </c>
      <c r="AB692" s="123">
        <v>24553</v>
      </c>
      <c r="AC692" s="124">
        <v>23424</v>
      </c>
      <c r="AD692" s="123">
        <v>23054</v>
      </c>
      <c r="AE692" s="125">
        <v>24261</v>
      </c>
      <c r="AF692" s="126">
        <v>25759</v>
      </c>
    </row>
    <row r="693" spans="2:32">
      <c r="B693" s="127">
        <v>655</v>
      </c>
      <c r="C693" s="128">
        <v>655</v>
      </c>
      <c r="D693" s="129">
        <v>28</v>
      </c>
      <c r="E693" s="130">
        <v>1</v>
      </c>
      <c r="F693" s="131">
        <v>28</v>
      </c>
      <c r="G693" s="132" t="s">
        <v>485</v>
      </c>
      <c r="H693" s="133">
        <v>1</v>
      </c>
      <c r="I693" s="128">
        <v>28</v>
      </c>
      <c r="J693" s="129" t="s">
        <v>485</v>
      </c>
      <c r="K693" s="134">
        <v>7</v>
      </c>
      <c r="L693" s="108"/>
      <c r="M693" s="81">
        <v>13554</v>
      </c>
      <c r="N693" s="135">
        <v>18130</v>
      </c>
      <c r="O693" s="136">
        <v>20058</v>
      </c>
      <c r="P693" s="135">
        <v>20675</v>
      </c>
      <c r="Q693" s="136">
        <v>20160</v>
      </c>
      <c r="R693" s="135">
        <v>16418</v>
      </c>
      <c r="S693" s="136">
        <v>20022</v>
      </c>
      <c r="T693" s="135">
        <v>21113</v>
      </c>
      <c r="U693" s="136">
        <v>22995</v>
      </c>
      <c r="V693" s="135">
        <v>22791</v>
      </c>
      <c r="W693" s="136">
        <v>21089</v>
      </c>
      <c r="X693" s="135">
        <v>18774</v>
      </c>
      <c r="Y693" s="136">
        <v>22349</v>
      </c>
      <c r="Z693" s="135">
        <v>24889</v>
      </c>
      <c r="AA693" s="136">
        <v>25699</v>
      </c>
      <c r="AB693" s="135">
        <v>25022</v>
      </c>
      <c r="AC693" s="136">
        <v>23216</v>
      </c>
      <c r="AD693" s="135">
        <v>23754</v>
      </c>
      <c r="AE693" s="137">
        <v>24681</v>
      </c>
      <c r="AF693" s="138">
        <v>26347</v>
      </c>
    </row>
    <row r="694" spans="2:32">
      <c r="B694" s="114">
        <v>656</v>
      </c>
      <c r="C694" s="115">
        <v>656</v>
      </c>
      <c r="D694" s="116">
        <v>28</v>
      </c>
      <c r="E694" s="117">
        <v>1</v>
      </c>
      <c r="F694" s="118">
        <v>28</v>
      </c>
      <c r="G694" s="119" t="s">
        <v>485</v>
      </c>
      <c r="H694" s="120">
        <v>1</v>
      </c>
      <c r="I694" s="115">
        <v>28</v>
      </c>
      <c r="J694" s="116" t="s">
        <v>485</v>
      </c>
      <c r="K694" s="121">
        <v>8</v>
      </c>
      <c r="L694" s="108"/>
      <c r="M694" s="122">
        <v>14444</v>
      </c>
      <c r="N694" s="123">
        <v>19579</v>
      </c>
      <c r="O694" s="124">
        <v>21620</v>
      </c>
      <c r="P694" s="123">
        <v>22283</v>
      </c>
      <c r="Q694" s="124">
        <v>21761</v>
      </c>
      <c r="R694" s="123">
        <v>17241</v>
      </c>
      <c r="S694" s="124">
        <v>21587</v>
      </c>
      <c r="T694" s="123">
        <v>22408</v>
      </c>
      <c r="U694" s="124">
        <v>24368</v>
      </c>
      <c r="V694" s="123">
        <v>24308</v>
      </c>
      <c r="W694" s="124">
        <v>21861</v>
      </c>
      <c r="X694" s="123">
        <v>19469</v>
      </c>
      <c r="Y694" s="124">
        <v>23751</v>
      </c>
      <c r="Z694" s="123">
        <v>26058</v>
      </c>
      <c r="AA694" s="124">
        <v>26950</v>
      </c>
      <c r="AB694" s="123">
        <v>26385</v>
      </c>
      <c r="AC694" s="124">
        <v>23888</v>
      </c>
      <c r="AD694" s="123">
        <v>25102</v>
      </c>
      <c r="AE694" s="125">
        <v>25624</v>
      </c>
      <c r="AF694" s="126">
        <v>27404</v>
      </c>
    </row>
    <row r="695" spans="2:32">
      <c r="B695" s="127">
        <v>657</v>
      </c>
      <c r="C695" s="128">
        <v>657</v>
      </c>
      <c r="D695" s="129">
        <v>28</v>
      </c>
      <c r="E695" s="130">
        <v>1</v>
      </c>
      <c r="F695" s="131">
        <v>28</v>
      </c>
      <c r="G695" s="132" t="s">
        <v>485</v>
      </c>
      <c r="H695" s="133">
        <v>1</v>
      </c>
      <c r="I695" s="128">
        <v>28</v>
      </c>
      <c r="J695" s="129" t="s">
        <v>485</v>
      </c>
      <c r="K695" s="134">
        <v>9</v>
      </c>
      <c r="L695" s="108"/>
      <c r="M695" s="81">
        <v>15138</v>
      </c>
      <c r="N695" s="135">
        <v>19899</v>
      </c>
      <c r="O695" s="136">
        <v>21768</v>
      </c>
      <c r="P695" s="135">
        <v>22436</v>
      </c>
      <c r="Q695" s="136">
        <v>22183</v>
      </c>
      <c r="R695" s="135">
        <v>17989</v>
      </c>
      <c r="S695" s="136">
        <v>22038</v>
      </c>
      <c r="T695" s="135">
        <v>22870</v>
      </c>
      <c r="U695" s="136">
        <v>24516</v>
      </c>
      <c r="V695" s="135">
        <v>24662</v>
      </c>
      <c r="W695" s="136">
        <v>22507</v>
      </c>
      <c r="X695" s="135">
        <v>20145</v>
      </c>
      <c r="Y695" s="136">
        <v>24107</v>
      </c>
      <c r="Z695" s="135">
        <v>26158</v>
      </c>
      <c r="AA695" s="136">
        <v>27105</v>
      </c>
      <c r="AB695" s="135">
        <v>26679</v>
      </c>
      <c r="AC695" s="136">
        <v>24373</v>
      </c>
      <c r="AD695" s="135">
        <v>25405</v>
      </c>
      <c r="AE695" s="137">
        <v>25865</v>
      </c>
      <c r="AF695" s="138">
        <v>27424</v>
      </c>
    </row>
    <row r="696" spans="2:32">
      <c r="B696" s="114">
        <v>658</v>
      </c>
      <c r="C696" s="115">
        <v>658</v>
      </c>
      <c r="D696" s="116">
        <v>28</v>
      </c>
      <c r="E696" s="117">
        <v>1</v>
      </c>
      <c r="F696" s="118">
        <v>28</v>
      </c>
      <c r="G696" s="119" t="s">
        <v>485</v>
      </c>
      <c r="H696" s="120">
        <v>1</v>
      </c>
      <c r="I696" s="115">
        <v>28</v>
      </c>
      <c r="J696" s="116" t="s">
        <v>485</v>
      </c>
      <c r="K696" s="121">
        <v>10</v>
      </c>
      <c r="L696" s="108"/>
      <c r="M696" s="122">
        <v>15484</v>
      </c>
      <c r="N696" s="123">
        <v>19729</v>
      </c>
      <c r="O696" s="124">
        <v>21426</v>
      </c>
      <c r="P696" s="123">
        <v>22092</v>
      </c>
      <c r="Q696" s="124">
        <v>21909</v>
      </c>
      <c r="R696" s="123">
        <v>18298</v>
      </c>
      <c r="S696" s="124">
        <v>21965</v>
      </c>
      <c r="T696" s="123">
        <v>22836</v>
      </c>
      <c r="U696" s="124">
        <v>24258</v>
      </c>
      <c r="V696" s="123">
        <v>24410</v>
      </c>
      <c r="W696" s="124">
        <v>22893</v>
      </c>
      <c r="X696" s="123">
        <v>20499</v>
      </c>
      <c r="Y696" s="124">
        <v>24155</v>
      </c>
      <c r="Z696" s="123">
        <v>26007</v>
      </c>
      <c r="AA696" s="124">
        <v>27005</v>
      </c>
      <c r="AB696" s="123">
        <v>26449</v>
      </c>
      <c r="AC696" s="124">
        <v>24896</v>
      </c>
      <c r="AD696" s="123">
        <v>25490</v>
      </c>
      <c r="AE696" s="125">
        <v>25999</v>
      </c>
      <c r="AF696" s="126">
        <v>27309</v>
      </c>
    </row>
    <row r="697" spans="2:32">
      <c r="B697" s="127">
        <v>659</v>
      </c>
      <c r="C697" s="128">
        <v>659</v>
      </c>
      <c r="D697" s="129">
        <v>28</v>
      </c>
      <c r="E697" s="130">
        <v>1</v>
      </c>
      <c r="F697" s="131">
        <v>28</v>
      </c>
      <c r="G697" s="132" t="s">
        <v>485</v>
      </c>
      <c r="H697" s="133">
        <v>1</v>
      </c>
      <c r="I697" s="128">
        <v>28</v>
      </c>
      <c r="J697" s="129" t="s">
        <v>485</v>
      </c>
      <c r="K697" s="134">
        <v>11</v>
      </c>
      <c r="L697" s="108"/>
      <c r="M697" s="81">
        <v>15373</v>
      </c>
      <c r="N697" s="135">
        <v>19333</v>
      </c>
      <c r="O697" s="136">
        <v>20787</v>
      </c>
      <c r="P697" s="135">
        <v>21505</v>
      </c>
      <c r="Q697" s="136">
        <v>21173</v>
      </c>
      <c r="R697" s="135">
        <v>17999</v>
      </c>
      <c r="S697" s="136">
        <v>21331</v>
      </c>
      <c r="T697" s="135">
        <v>22364</v>
      </c>
      <c r="U697" s="136">
        <v>23461</v>
      </c>
      <c r="V697" s="135">
        <v>23574</v>
      </c>
      <c r="W697" s="136">
        <v>22557</v>
      </c>
      <c r="X697" s="135">
        <v>20122</v>
      </c>
      <c r="Y697" s="136">
        <v>23982</v>
      </c>
      <c r="Z697" s="135">
        <v>25266</v>
      </c>
      <c r="AA697" s="136">
        <v>26844</v>
      </c>
      <c r="AB697" s="135">
        <v>25702</v>
      </c>
      <c r="AC697" s="136">
        <v>25111</v>
      </c>
      <c r="AD697" s="135">
        <v>25347</v>
      </c>
      <c r="AE697" s="137">
        <v>25632</v>
      </c>
      <c r="AF697" s="138">
        <v>26606</v>
      </c>
    </row>
    <row r="698" spans="2:32">
      <c r="B698" s="114">
        <v>660</v>
      </c>
      <c r="C698" s="115">
        <v>660</v>
      </c>
      <c r="D698" s="116">
        <v>28</v>
      </c>
      <c r="E698" s="117">
        <v>1</v>
      </c>
      <c r="F698" s="118">
        <v>28</v>
      </c>
      <c r="G698" s="119" t="s">
        <v>485</v>
      </c>
      <c r="H698" s="120">
        <v>1</v>
      </c>
      <c r="I698" s="115">
        <v>28</v>
      </c>
      <c r="J698" s="116" t="s">
        <v>485</v>
      </c>
      <c r="K698" s="121">
        <v>12</v>
      </c>
      <c r="L698" s="108"/>
      <c r="M698" s="122">
        <v>15535</v>
      </c>
      <c r="N698" s="123">
        <v>19240</v>
      </c>
      <c r="O698" s="124">
        <v>20526</v>
      </c>
      <c r="P698" s="123">
        <v>21212</v>
      </c>
      <c r="Q698" s="124">
        <v>20732</v>
      </c>
      <c r="R698" s="123">
        <v>17915</v>
      </c>
      <c r="S698" s="124">
        <v>20998</v>
      </c>
      <c r="T698" s="123">
        <v>22009</v>
      </c>
      <c r="U698" s="124">
        <v>22886</v>
      </c>
      <c r="V698" s="123">
        <v>22921</v>
      </c>
      <c r="W698" s="124">
        <v>22273</v>
      </c>
      <c r="X698" s="123">
        <v>19879</v>
      </c>
      <c r="Y698" s="124">
        <v>23931</v>
      </c>
      <c r="Z698" s="123">
        <v>24752</v>
      </c>
      <c r="AA698" s="124">
        <v>26911</v>
      </c>
      <c r="AB698" s="123">
        <v>25447</v>
      </c>
      <c r="AC698" s="124">
        <v>25489</v>
      </c>
      <c r="AD698" s="123">
        <v>25300</v>
      </c>
      <c r="AE698" s="125">
        <v>25314</v>
      </c>
      <c r="AF698" s="126">
        <v>26099</v>
      </c>
    </row>
    <row r="699" spans="2:32">
      <c r="B699" s="127">
        <v>661</v>
      </c>
      <c r="C699" s="128">
        <v>661</v>
      </c>
      <c r="D699" s="129">
        <v>28</v>
      </c>
      <c r="E699" s="130">
        <v>1</v>
      </c>
      <c r="F699" s="131">
        <v>28</v>
      </c>
      <c r="G699" s="132" t="s">
        <v>485</v>
      </c>
      <c r="H699" s="133">
        <v>1</v>
      </c>
      <c r="I699" s="128">
        <v>28</v>
      </c>
      <c r="J699" s="129" t="s">
        <v>485</v>
      </c>
      <c r="K699" s="134">
        <v>13</v>
      </c>
      <c r="L699" s="108"/>
      <c r="M699" s="81">
        <v>15428</v>
      </c>
      <c r="N699" s="135">
        <v>18937</v>
      </c>
      <c r="O699" s="136">
        <v>20121</v>
      </c>
      <c r="P699" s="135">
        <v>20780</v>
      </c>
      <c r="Q699" s="136">
        <v>20234</v>
      </c>
      <c r="R699" s="135">
        <v>17753</v>
      </c>
      <c r="S699" s="136">
        <v>20630</v>
      </c>
      <c r="T699" s="135">
        <v>21556</v>
      </c>
      <c r="U699" s="136">
        <v>22312</v>
      </c>
      <c r="V699" s="135">
        <v>22309</v>
      </c>
      <c r="W699" s="136">
        <v>21988</v>
      </c>
      <c r="X699" s="135">
        <v>19650</v>
      </c>
      <c r="Y699" s="136">
        <v>23688</v>
      </c>
      <c r="Z699" s="135">
        <v>24024</v>
      </c>
      <c r="AA699" s="136">
        <v>26415</v>
      </c>
      <c r="AB699" s="135">
        <v>24821</v>
      </c>
      <c r="AC699" s="136">
        <v>25399</v>
      </c>
      <c r="AD699" s="135">
        <v>25037</v>
      </c>
      <c r="AE699" s="137">
        <v>24720</v>
      </c>
      <c r="AF699" s="138">
        <v>25357</v>
      </c>
    </row>
    <row r="700" spans="2:32">
      <c r="B700" s="114">
        <v>662</v>
      </c>
      <c r="C700" s="115">
        <v>662</v>
      </c>
      <c r="D700" s="116">
        <v>28</v>
      </c>
      <c r="E700" s="117">
        <v>1</v>
      </c>
      <c r="F700" s="118">
        <v>28</v>
      </c>
      <c r="G700" s="119" t="s">
        <v>485</v>
      </c>
      <c r="H700" s="120">
        <v>1</v>
      </c>
      <c r="I700" s="115">
        <v>28</v>
      </c>
      <c r="J700" s="116" t="s">
        <v>485</v>
      </c>
      <c r="K700" s="121">
        <v>14</v>
      </c>
      <c r="L700" s="108"/>
      <c r="M700" s="122">
        <v>15320</v>
      </c>
      <c r="N700" s="123">
        <v>18848</v>
      </c>
      <c r="O700" s="124">
        <v>19941</v>
      </c>
      <c r="P700" s="123">
        <v>20671</v>
      </c>
      <c r="Q700" s="124">
        <v>20028</v>
      </c>
      <c r="R700" s="123">
        <v>17586</v>
      </c>
      <c r="S700" s="124">
        <v>20437</v>
      </c>
      <c r="T700" s="123">
        <v>21299</v>
      </c>
      <c r="U700" s="124">
        <v>22022</v>
      </c>
      <c r="V700" s="123">
        <v>22021</v>
      </c>
      <c r="W700" s="124">
        <v>21700</v>
      </c>
      <c r="X700" s="123">
        <v>19421</v>
      </c>
      <c r="Y700" s="124">
        <v>23661</v>
      </c>
      <c r="Z700" s="123">
        <v>23664</v>
      </c>
      <c r="AA700" s="124">
        <v>26166</v>
      </c>
      <c r="AB700" s="123">
        <v>24388</v>
      </c>
      <c r="AC700" s="124">
        <v>25130</v>
      </c>
      <c r="AD700" s="123">
        <v>24975</v>
      </c>
      <c r="AE700" s="125">
        <v>24330</v>
      </c>
      <c r="AF700" s="126">
        <v>24962</v>
      </c>
    </row>
    <row r="701" spans="2:32">
      <c r="B701" s="127">
        <v>663</v>
      </c>
      <c r="C701" s="128">
        <v>663</v>
      </c>
      <c r="D701" s="129">
        <v>28</v>
      </c>
      <c r="E701" s="130">
        <v>1</v>
      </c>
      <c r="F701" s="131">
        <v>28</v>
      </c>
      <c r="G701" s="132" t="s">
        <v>485</v>
      </c>
      <c r="H701" s="133">
        <v>1</v>
      </c>
      <c r="I701" s="128">
        <v>28</v>
      </c>
      <c r="J701" s="129" t="s">
        <v>485</v>
      </c>
      <c r="K701" s="134">
        <v>15</v>
      </c>
      <c r="L701" s="108"/>
      <c r="M701" s="81">
        <v>15473</v>
      </c>
      <c r="N701" s="135">
        <v>18929</v>
      </c>
      <c r="O701" s="136">
        <v>20008</v>
      </c>
      <c r="P701" s="135">
        <v>20612</v>
      </c>
      <c r="Q701" s="136">
        <v>19984</v>
      </c>
      <c r="R701" s="135">
        <v>17746</v>
      </c>
      <c r="S701" s="136">
        <v>20520</v>
      </c>
      <c r="T701" s="135">
        <v>21273</v>
      </c>
      <c r="U701" s="136">
        <v>22062</v>
      </c>
      <c r="V701" s="135">
        <v>21936</v>
      </c>
      <c r="W701" s="136">
        <v>21566</v>
      </c>
      <c r="X701" s="135">
        <v>19561</v>
      </c>
      <c r="Y701" s="136">
        <v>23282</v>
      </c>
      <c r="Z701" s="135">
        <v>23485</v>
      </c>
      <c r="AA701" s="136">
        <v>25862</v>
      </c>
      <c r="AB701" s="135">
        <v>24227</v>
      </c>
      <c r="AC701" s="136">
        <v>24871</v>
      </c>
      <c r="AD701" s="135">
        <v>24569</v>
      </c>
      <c r="AE701" s="137">
        <v>24035</v>
      </c>
      <c r="AF701" s="138">
        <v>24760</v>
      </c>
    </row>
    <row r="702" spans="2:32">
      <c r="B702" s="114">
        <v>664</v>
      </c>
      <c r="C702" s="115">
        <v>664</v>
      </c>
      <c r="D702" s="116">
        <v>28</v>
      </c>
      <c r="E702" s="117">
        <v>1</v>
      </c>
      <c r="F702" s="118">
        <v>28</v>
      </c>
      <c r="G702" s="119" t="s">
        <v>485</v>
      </c>
      <c r="H702" s="120">
        <v>1</v>
      </c>
      <c r="I702" s="115">
        <v>28</v>
      </c>
      <c r="J702" s="116" t="s">
        <v>485</v>
      </c>
      <c r="K702" s="121">
        <v>16</v>
      </c>
      <c r="L702" s="108"/>
      <c r="M702" s="122">
        <v>15987</v>
      </c>
      <c r="N702" s="123">
        <v>19386</v>
      </c>
      <c r="O702" s="124">
        <v>20423</v>
      </c>
      <c r="P702" s="123">
        <v>20879</v>
      </c>
      <c r="Q702" s="124">
        <v>20321</v>
      </c>
      <c r="R702" s="123">
        <v>18340</v>
      </c>
      <c r="S702" s="124">
        <v>21047</v>
      </c>
      <c r="T702" s="123">
        <v>21876</v>
      </c>
      <c r="U702" s="124">
        <v>22472</v>
      </c>
      <c r="V702" s="123">
        <v>22241</v>
      </c>
      <c r="W702" s="124">
        <v>21743</v>
      </c>
      <c r="X702" s="123">
        <v>20151</v>
      </c>
      <c r="Y702" s="124">
        <v>23244</v>
      </c>
      <c r="Z702" s="123">
        <v>23710</v>
      </c>
      <c r="AA702" s="124">
        <v>25416</v>
      </c>
      <c r="AB702" s="123">
        <v>24329</v>
      </c>
      <c r="AC702" s="124">
        <v>24494</v>
      </c>
      <c r="AD702" s="123">
        <v>24489</v>
      </c>
      <c r="AE702" s="125">
        <v>24551</v>
      </c>
      <c r="AF702" s="126">
        <v>24946</v>
      </c>
    </row>
    <row r="703" spans="2:32">
      <c r="B703" s="127">
        <v>665</v>
      </c>
      <c r="C703" s="128">
        <v>665</v>
      </c>
      <c r="D703" s="129">
        <v>28</v>
      </c>
      <c r="E703" s="130">
        <v>1</v>
      </c>
      <c r="F703" s="131">
        <v>28</v>
      </c>
      <c r="G703" s="132" t="s">
        <v>485</v>
      </c>
      <c r="H703" s="133">
        <v>1</v>
      </c>
      <c r="I703" s="128">
        <v>28</v>
      </c>
      <c r="J703" s="129" t="s">
        <v>485</v>
      </c>
      <c r="K703" s="134">
        <v>17</v>
      </c>
      <c r="L703" s="108"/>
      <c r="M703" s="81">
        <v>17109</v>
      </c>
      <c r="N703" s="135">
        <v>20428</v>
      </c>
      <c r="O703" s="136">
        <v>21390</v>
      </c>
      <c r="P703" s="135">
        <v>21659</v>
      </c>
      <c r="Q703" s="136">
        <v>21254</v>
      </c>
      <c r="R703" s="135">
        <v>19416</v>
      </c>
      <c r="S703" s="136">
        <v>22140</v>
      </c>
      <c r="T703" s="135">
        <v>22924</v>
      </c>
      <c r="U703" s="136">
        <v>23259</v>
      </c>
      <c r="V703" s="135">
        <v>23178</v>
      </c>
      <c r="W703" s="136">
        <v>22659</v>
      </c>
      <c r="X703" s="135">
        <v>21356</v>
      </c>
      <c r="Y703" s="136">
        <v>23944</v>
      </c>
      <c r="Z703" s="135">
        <v>24266</v>
      </c>
      <c r="AA703" s="136">
        <v>24860</v>
      </c>
      <c r="AB703" s="135">
        <v>25146</v>
      </c>
      <c r="AC703" s="136">
        <v>24634</v>
      </c>
      <c r="AD703" s="135">
        <v>25219</v>
      </c>
      <c r="AE703" s="137">
        <v>25664</v>
      </c>
      <c r="AF703" s="138">
        <v>25531</v>
      </c>
    </row>
    <row r="704" spans="2:32">
      <c r="B704" s="114">
        <v>666</v>
      </c>
      <c r="C704" s="115">
        <v>666</v>
      </c>
      <c r="D704" s="116">
        <v>28</v>
      </c>
      <c r="E704" s="117">
        <v>1</v>
      </c>
      <c r="F704" s="118">
        <v>28</v>
      </c>
      <c r="G704" s="119" t="s">
        <v>485</v>
      </c>
      <c r="H704" s="120">
        <v>1</v>
      </c>
      <c r="I704" s="115">
        <v>28</v>
      </c>
      <c r="J704" s="116" t="s">
        <v>485</v>
      </c>
      <c r="K704" s="121">
        <v>18</v>
      </c>
      <c r="L704" s="108"/>
      <c r="M704" s="122">
        <v>18230</v>
      </c>
      <c r="N704" s="123">
        <v>21299</v>
      </c>
      <c r="O704" s="124">
        <v>22546</v>
      </c>
      <c r="P704" s="123">
        <v>22603</v>
      </c>
      <c r="Q704" s="124">
        <v>22234</v>
      </c>
      <c r="R704" s="123">
        <v>20588</v>
      </c>
      <c r="S704" s="124">
        <v>23157</v>
      </c>
      <c r="T704" s="123">
        <v>23679</v>
      </c>
      <c r="U704" s="124">
        <v>23904</v>
      </c>
      <c r="V704" s="123">
        <v>24186</v>
      </c>
      <c r="W704" s="124">
        <v>23784</v>
      </c>
      <c r="X704" s="123">
        <v>22582</v>
      </c>
      <c r="Y704" s="124">
        <v>25197</v>
      </c>
      <c r="Z704" s="123">
        <v>25232</v>
      </c>
      <c r="AA704" s="124">
        <v>25604</v>
      </c>
      <c r="AB704" s="123">
        <v>26568</v>
      </c>
      <c r="AC704" s="124">
        <v>26139</v>
      </c>
      <c r="AD704" s="123">
        <v>26585</v>
      </c>
      <c r="AE704" s="125">
        <v>26981</v>
      </c>
      <c r="AF704" s="126">
        <v>26584</v>
      </c>
    </row>
    <row r="705" spans="2:32">
      <c r="B705" s="127">
        <v>667</v>
      </c>
      <c r="C705" s="128">
        <v>667</v>
      </c>
      <c r="D705" s="129">
        <v>28</v>
      </c>
      <c r="E705" s="130">
        <v>1</v>
      </c>
      <c r="F705" s="131">
        <v>28</v>
      </c>
      <c r="G705" s="132" t="s">
        <v>485</v>
      </c>
      <c r="H705" s="133">
        <v>1</v>
      </c>
      <c r="I705" s="128">
        <v>28</v>
      </c>
      <c r="J705" s="129" t="s">
        <v>485</v>
      </c>
      <c r="K705" s="134">
        <v>19</v>
      </c>
      <c r="L705" s="108"/>
      <c r="M705" s="81">
        <v>18120</v>
      </c>
      <c r="N705" s="135">
        <v>21423</v>
      </c>
      <c r="O705" s="136">
        <v>23057</v>
      </c>
      <c r="P705" s="135">
        <v>22901</v>
      </c>
      <c r="Q705" s="136">
        <v>22322</v>
      </c>
      <c r="R705" s="135">
        <v>20594</v>
      </c>
      <c r="S705" s="136">
        <v>23167</v>
      </c>
      <c r="T705" s="135">
        <v>23911</v>
      </c>
      <c r="U705" s="136">
        <v>24382</v>
      </c>
      <c r="V705" s="135">
        <v>24396</v>
      </c>
      <c r="W705" s="136">
        <v>24362</v>
      </c>
      <c r="X705" s="135">
        <v>22867</v>
      </c>
      <c r="Y705" s="136">
        <v>25732</v>
      </c>
      <c r="Z705" s="135">
        <v>26046</v>
      </c>
      <c r="AA705" s="136">
        <v>26219</v>
      </c>
      <c r="AB705" s="135">
        <v>27268</v>
      </c>
      <c r="AC705" s="136">
        <v>26744</v>
      </c>
      <c r="AD705" s="135">
        <v>27294</v>
      </c>
      <c r="AE705" s="137">
        <v>27855</v>
      </c>
      <c r="AF705" s="138">
        <v>27596</v>
      </c>
    </row>
    <row r="706" spans="2:32">
      <c r="B706" s="114">
        <v>668</v>
      </c>
      <c r="C706" s="115">
        <v>668</v>
      </c>
      <c r="D706" s="116">
        <v>28</v>
      </c>
      <c r="E706" s="117">
        <v>1</v>
      </c>
      <c r="F706" s="118">
        <v>28</v>
      </c>
      <c r="G706" s="119" t="s">
        <v>485</v>
      </c>
      <c r="H706" s="120">
        <v>1</v>
      </c>
      <c r="I706" s="115">
        <v>28</v>
      </c>
      <c r="J706" s="116" t="s">
        <v>485</v>
      </c>
      <c r="K706" s="121">
        <v>20</v>
      </c>
      <c r="L706" s="108"/>
      <c r="M706" s="122">
        <v>17897</v>
      </c>
      <c r="N706" s="123">
        <v>21308</v>
      </c>
      <c r="O706" s="124">
        <v>23135</v>
      </c>
      <c r="P706" s="123">
        <v>22994</v>
      </c>
      <c r="Q706" s="124">
        <v>22064</v>
      </c>
      <c r="R706" s="123">
        <v>20483</v>
      </c>
      <c r="S706" s="124">
        <v>23049</v>
      </c>
      <c r="T706" s="123">
        <v>23990</v>
      </c>
      <c r="U706" s="124">
        <v>24859</v>
      </c>
      <c r="V706" s="123">
        <v>24531</v>
      </c>
      <c r="W706" s="124">
        <v>24301</v>
      </c>
      <c r="X706" s="123">
        <v>23101</v>
      </c>
      <c r="Y706" s="124">
        <v>26054</v>
      </c>
      <c r="Z706" s="123">
        <v>27022</v>
      </c>
      <c r="AA706" s="124">
        <v>27178</v>
      </c>
      <c r="AB706" s="123">
        <v>27927</v>
      </c>
      <c r="AC706" s="124">
        <v>27104</v>
      </c>
      <c r="AD706" s="123">
        <v>27801</v>
      </c>
      <c r="AE706" s="125">
        <v>28781</v>
      </c>
      <c r="AF706" s="126">
        <v>28821</v>
      </c>
    </row>
    <row r="707" spans="2:32">
      <c r="B707" s="127">
        <v>669</v>
      </c>
      <c r="C707" s="128">
        <v>669</v>
      </c>
      <c r="D707" s="129">
        <v>28</v>
      </c>
      <c r="E707" s="130">
        <v>1</v>
      </c>
      <c r="F707" s="131">
        <v>28</v>
      </c>
      <c r="G707" s="132" t="s">
        <v>485</v>
      </c>
      <c r="H707" s="133">
        <v>1</v>
      </c>
      <c r="I707" s="128">
        <v>28</v>
      </c>
      <c r="J707" s="129" t="s">
        <v>485</v>
      </c>
      <c r="K707" s="134">
        <v>21</v>
      </c>
      <c r="L707" s="108"/>
      <c r="M707" s="81">
        <v>17631</v>
      </c>
      <c r="N707" s="135">
        <v>21051</v>
      </c>
      <c r="O707" s="136">
        <v>23064</v>
      </c>
      <c r="P707" s="135">
        <v>22886</v>
      </c>
      <c r="Q707" s="136">
        <v>21774</v>
      </c>
      <c r="R707" s="135">
        <v>20326</v>
      </c>
      <c r="S707" s="136">
        <v>22720</v>
      </c>
      <c r="T707" s="135">
        <v>24068</v>
      </c>
      <c r="U707" s="136">
        <v>25240</v>
      </c>
      <c r="V707" s="135">
        <v>24611</v>
      </c>
      <c r="W707" s="136">
        <v>24575</v>
      </c>
      <c r="X707" s="135">
        <v>23376</v>
      </c>
      <c r="Y707" s="136">
        <v>26192</v>
      </c>
      <c r="Z707" s="135">
        <v>28006</v>
      </c>
      <c r="AA707" s="136">
        <v>28065</v>
      </c>
      <c r="AB707" s="135">
        <v>28550</v>
      </c>
      <c r="AC707" s="136">
        <v>27859</v>
      </c>
      <c r="AD707" s="135">
        <v>28173</v>
      </c>
      <c r="AE707" s="137">
        <v>29694</v>
      </c>
      <c r="AF707" s="138">
        <v>30055</v>
      </c>
    </row>
    <row r="708" spans="2:32">
      <c r="B708" s="114">
        <v>670</v>
      </c>
      <c r="C708" s="115">
        <v>670</v>
      </c>
      <c r="D708" s="116">
        <v>28</v>
      </c>
      <c r="E708" s="117">
        <v>1</v>
      </c>
      <c r="F708" s="118">
        <v>28</v>
      </c>
      <c r="G708" s="119" t="s">
        <v>485</v>
      </c>
      <c r="H708" s="120">
        <v>1</v>
      </c>
      <c r="I708" s="115">
        <v>28</v>
      </c>
      <c r="J708" s="116" t="s">
        <v>485</v>
      </c>
      <c r="K708" s="121">
        <v>22</v>
      </c>
      <c r="L708" s="108"/>
      <c r="M708" s="122">
        <v>17143</v>
      </c>
      <c r="N708" s="123">
        <v>20436</v>
      </c>
      <c r="O708" s="124">
        <v>22378</v>
      </c>
      <c r="P708" s="123">
        <v>22226</v>
      </c>
      <c r="Q708" s="124">
        <v>21232</v>
      </c>
      <c r="R708" s="123">
        <v>19909</v>
      </c>
      <c r="S708" s="124">
        <v>22097</v>
      </c>
      <c r="T708" s="123">
        <v>23725</v>
      </c>
      <c r="U708" s="124">
        <v>25133</v>
      </c>
      <c r="V708" s="123">
        <v>24317</v>
      </c>
      <c r="W708" s="124">
        <v>24430</v>
      </c>
      <c r="X708" s="123">
        <v>23224</v>
      </c>
      <c r="Y708" s="124">
        <v>25811</v>
      </c>
      <c r="Z708" s="123">
        <v>28458</v>
      </c>
      <c r="AA708" s="124">
        <v>28416</v>
      </c>
      <c r="AB708" s="123">
        <v>28514</v>
      </c>
      <c r="AC708" s="124">
        <v>27933</v>
      </c>
      <c r="AD708" s="123">
        <v>27925</v>
      </c>
      <c r="AE708" s="125">
        <v>29846</v>
      </c>
      <c r="AF708" s="126">
        <v>30691</v>
      </c>
    </row>
    <row r="709" spans="2:32">
      <c r="B709" s="127">
        <v>671</v>
      </c>
      <c r="C709" s="128">
        <v>671</v>
      </c>
      <c r="D709" s="129">
        <v>28</v>
      </c>
      <c r="E709" s="130">
        <v>1</v>
      </c>
      <c r="F709" s="131">
        <v>28</v>
      </c>
      <c r="G709" s="132" t="s">
        <v>485</v>
      </c>
      <c r="H709" s="133">
        <v>1</v>
      </c>
      <c r="I709" s="128">
        <v>28</v>
      </c>
      <c r="J709" s="129" t="s">
        <v>485</v>
      </c>
      <c r="K709" s="134">
        <v>23</v>
      </c>
      <c r="L709" s="108"/>
      <c r="M709" s="81">
        <v>16461</v>
      </c>
      <c r="N709" s="135">
        <v>19454</v>
      </c>
      <c r="O709" s="136">
        <v>21250</v>
      </c>
      <c r="P709" s="135">
        <v>21156</v>
      </c>
      <c r="Q709" s="136">
        <v>20342</v>
      </c>
      <c r="R709" s="135">
        <v>19333</v>
      </c>
      <c r="S709" s="136">
        <v>21218</v>
      </c>
      <c r="T709" s="135">
        <v>22946</v>
      </c>
      <c r="U709" s="136">
        <v>24440</v>
      </c>
      <c r="V709" s="135">
        <v>23626</v>
      </c>
      <c r="W709" s="136">
        <v>24080</v>
      </c>
      <c r="X709" s="135">
        <v>22856</v>
      </c>
      <c r="Y709" s="136">
        <v>25018</v>
      </c>
      <c r="Z709" s="135">
        <v>28044</v>
      </c>
      <c r="AA709" s="136">
        <v>28140</v>
      </c>
      <c r="AB709" s="135">
        <v>27939</v>
      </c>
      <c r="AC709" s="136">
        <v>27730</v>
      </c>
      <c r="AD709" s="135">
        <v>27207</v>
      </c>
      <c r="AE709" s="137">
        <v>29276</v>
      </c>
      <c r="AF709" s="138">
        <v>30365</v>
      </c>
    </row>
    <row r="710" spans="2:32">
      <c r="B710" s="114">
        <v>672</v>
      </c>
      <c r="C710" s="115">
        <v>672</v>
      </c>
      <c r="D710" s="116">
        <v>28</v>
      </c>
      <c r="E710" s="117">
        <v>1</v>
      </c>
      <c r="F710" s="118">
        <v>28</v>
      </c>
      <c r="G710" s="119" t="s">
        <v>485</v>
      </c>
      <c r="H710" s="120">
        <v>1</v>
      </c>
      <c r="I710" s="115">
        <v>28</v>
      </c>
      <c r="J710" s="116" t="s">
        <v>485</v>
      </c>
      <c r="K710" s="121">
        <v>24</v>
      </c>
      <c r="L710" s="108"/>
      <c r="M710" s="122">
        <v>15621</v>
      </c>
      <c r="N710" s="123">
        <v>18316</v>
      </c>
      <c r="O710" s="124">
        <v>20065</v>
      </c>
      <c r="P710" s="123">
        <v>19952</v>
      </c>
      <c r="Q710" s="124">
        <v>19337</v>
      </c>
      <c r="R710" s="123">
        <v>18677</v>
      </c>
      <c r="S710" s="124">
        <v>20359</v>
      </c>
      <c r="T710" s="123">
        <v>22089</v>
      </c>
      <c r="U710" s="124">
        <v>23583</v>
      </c>
      <c r="V710" s="123">
        <v>22873</v>
      </c>
      <c r="W710" s="124">
        <v>23570</v>
      </c>
      <c r="X710" s="123">
        <v>22372</v>
      </c>
      <c r="Y710" s="124">
        <v>24283</v>
      </c>
      <c r="Z710" s="123">
        <v>27340</v>
      </c>
      <c r="AA710" s="124">
        <v>27427</v>
      </c>
      <c r="AB710" s="123">
        <v>27245</v>
      </c>
      <c r="AC710" s="124">
        <v>27336</v>
      </c>
      <c r="AD710" s="123">
        <v>26503</v>
      </c>
      <c r="AE710" s="125">
        <v>28587</v>
      </c>
      <c r="AF710" s="126">
        <v>29721</v>
      </c>
    </row>
    <row r="711" spans="2:32">
      <c r="B711" s="127">
        <v>673</v>
      </c>
      <c r="C711" s="128">
        <v>673</v>
      </c>
      <c r="D711" s="129">
        <v>29</v>
      </c>
      <c r="E711" s="130">
        <v>1</v>
      </c>
      <c r="F711" s="131">
        <v>29</v>
      </c>
      <c r="G711" s="132" t="s">
        <v>485</v>
      </c>
      <c r="H711" s="133">
        <v>1</v>
      </c>
      <c r="I711" s="128">
        <v>29</v>
      </c>
      <c r="J711" s="129" t="s">
        <v>485</v>
      </c>
      <c r="K711" s="134">
        <v>1</v>
      </c>
      <c r="L711" s="108"/>
      <c r="M711" s="81">
        <v>15264</v>
      </c>
      <c r="N711" s="135">
        <v>18088</v>
      </c>
      <c r="O711" s="136">
        <v>19361</v>
      </c>
      <c r="P711" s="135">
        <v>19577</v>
      </c>
      <c r="Q711" s="136">
        <v>19226</v>
      </c>
      <c r="R711" s="135">
        <v>18404</v>
      </c>
      <c r="S711" s="136">
        <v>20331</v>
      </c>
      <c r="T711" s="135">
        <v>22044</v>
      </c>
      <c r="U711" s="136">
        <v>23254</v>
      </c>
      <c r="V711" s="135">
        <v>22845</v>
      </c>
      <c r="W711" s="136">
        <v>22322</v>
      </c>
      <c r="X711" s="135">
        <v>22138</v>
      </c>
      <c r="Y711" s="136">
        <v>24463</v>
      </c>
      <c r="Z711" s="135">
        <v>27300</v>
      </c>
      <c r="AA711" s="136">
        <v>27666</v>
      </c>
      <c r="AB711" s="135">
        <v>26898</v>
      </c>
      <c r="AC711" s="136">
        <v>25643</v>
      </c>
      <c r="AD711" s="135">
        <v>26877</v>
      </c>
      <c r="AE711" s="137">
        <v>28541</v>
      </c>
      <c r="AF711" s="138">
        <v>29757</v>
      </c>
    </row>
    <row r="712" spans="2:32">
      <c r="B712" s="114">
        <v>674</v>
      </c>
      <c r="C712" s="115">
        <v>674</v>
      </c>
      <c r="D712" s="116">
        <v>29</v>
      </c>
      <c r="E712" s="117">
        <v>1</v>
      </c>
      <c r="F712" s="118">
        <v>29</v>
      </c>
      <c r="G712" s="119" t="s">
        <v>485</v>
      </c>
      <c r="H712" s="120">
        <v>1</v>
      </c>
      <c r="I712" s="115">
        <v>29</v>
      </c>
      <c r="J712" s="116" t="s">
        <v>485</v>
      </c>
      <c r="K712" s="121">
        <v>2</v>
      </c>
      <c r="L712" s="108"/>
      <c r="M712" s="122">
        <v>14843</v>
      </c>
      <c r="N712" s="123">
        <v>17636</v>
      </c>
      <c r="O712" s="124">
        <v>18927</v>
      </c>
      <c r="P712" s="123">
        <v>18874</v>
      </c>
      <c r="Q712" s="124">
        <v>18706</v>
      </c>
      <c r="R712" s="123">
        <v>17964</v>
      </c>
      <c r="S712" s="124">
        <v>19841</v>
      </c>
      <c r="T712" s="123">
        <v>21636</v>
      </c>
      <c r="U712" s="124">
        <v>22882</v>
      </c>
      <c r="V712" s="123">
        <v>22284</v>
      </c>
      <c r="W712" s="124">
        <v>21883</v>
      </c>
      <c r="X712" s="123">
        <v>21660</v>
      </c>
      <c r="Y712" s="124">
        <v>23875</v>
      </c>
      <c r="Z712" s="123">
        <v>26904</v>
      </c>
      <c r="AA712" s="124">
        <v>26896</v>
      </c>
      <c r="AB712" s="123">
        <v>26262</v>
      </c>
      <c r="AC712" s="124">
        <v>25142</v>
      </c>
      <c r="AD712" s="123">
        <v>26222</v>
      </c>
      <c r="AE712" s="125">
        <v>27987</v>
      </c>
      <c r="AF712" s="126">
        <v>29300</v>
      </c>
    </row>
    <row r="713" spans="2:32">
      <c r="B713" s="127">
        <v>675</v>
      </c>
      <c r="C713" s="128">
        <v>675</v>
      </c>
      <c r="D713" s="129">
        <v>29</v>
      </c>
      <c r="E713" s="130">
        <v>1</v>
      </c>
      <c r="F713" s="131">
        <v>29</v>
      </c>
      <c r="G713" s="132" t="s">
        <v>485</v>
      </c>
      <c r="H713" s="133">
        <v>1</v>
      </c>
      <c r="I713" s="128">
        <v>29</v>
      </c>
      <c r="J713" s="129" t="s">
        <v>485</v>
      </c>
      <c r="K713" s="134">
        <v>3</v>
      </c>
      <c r="L713" s="108"/>
      <c r="M713" s="81">
        <v>14661</v>
      </c>
      <c r="N713" s="135">
        <v>17413</v>
      </c>
      <c r="O713" s="136">
        <v>18700</v>
      </c>
      <c r="P713" s="135">
        <v>18614</v>
      </c>
      <c r="Q713" s="136">
        <v>18408</v>
      </c>
      <c r="R713" s="135">
        <v>17912</v>
      </c>
      <c r="S713" s="136">
        <v>19689</v>
      </c>
      <c r="T713" s="135">
        <v>21515</v>
      </c>
      <c r="U713" s="136">
        <v>22707</v>
      </c>
      <c r="V713" s="135">
        <v>22011</v>
      </c>
      <c r="W713" s="136">
        <v>21754</v>
      </c>
      <c r="X713" s="135">
        <v>21609</v>
      </c>
      <c r="Y713" s="136">
        <v>23668</v>
      </c>
      <c r="Z713" s="135">
        <v>26370</v>
      </c>
      <c r="AA713" s="136">
        <v>26301</v>
      </c>
      <c r="AB713" s="135">
        <v>25802</v>
      </c>
      <c r="AC713" s="136">
        <v>24886</v>
      </c>
      <c r="AD713" s="135">
        <v>25936</v>
      </c>
      <c r="AE713" s="137">
        <v>27700</v>
      </c>
      <c r="AF713" s="138">
        <v>28689</v>
      </c>
    </row>
    <row r="714" spans="2:32">
      <c r="B714" s="114">
        <v>676</v>
      </c>
      <c r="C714" s="115">
        <v>676</v>
      </c>
      <c r="D714" s="116">
        <v>29</v>
      </c>
      <c r="E714" s="117">
        <v>1</v>
      </c>
      <c r="F714" s="118">
        <v>29</v>
      </c>
      <c r="G714" s="119" t="s">
        <v>485</v>
      </c>
      <c r="H714" s="120">
        <v>1</v>
      </c>
      <c r="I714" s="115">
        <v>29</v>
      </c>
      <c r="J714" s="116" t="s">
        <v>485</v>
      </c>
      <c r="K714" s="121">
        <v>4</v>
      </c>
      <c r="L714" s="108"/>
      <c r="M714" s="122">
        <v>14647</v>
      </c>
      <c r="N714" s="123">
        <v>17406</v>
      </c>
      <c r="O714" s="124">
        <v>18635</v>
      </c>
      <c r="P714" s="123">
        <v>18472</v>
      </c>
      <c r="Q714" s="124">
        <v>18240</v>
      </c>
      <c r="R714" s="123">
        <v>17932</v>
      </c>
      <c r="S714" s="124">
        <v>19583</v>
      </c>
      <c r="T714" s="123">
        <v>21364</v>
      </c>
      <c r="U714" s="124">
        <v>22459</v>
      </c>
      <c r="V714" s="123">
        <v>21638</v>
      </c>
      <c r="W714" s="124">
        <v>21385</v>
      </c>
      <c r="X714" s="123">
        <v>21392</v>
      </c>
      <c r="Y714" s="124">
        <v>23234</v>
      </c>
      <c r="Z714" s="123">
        <v>25725</v>
      </c>
      <c r="AA714" s="124">
        <v>25541</v>
      </c>
      <c r="AB714" s="123">
        <v>25112</v>
      </c>
      <c r="AC714" s="124">
        <v>24293</v>
      </c>
      <c r="AD714" s="123">
        <v>25306</v>
      </c>
      <c r="AE714" s="125">
        <v>26993</v>
      </c>
      <c r="AF714" s="126">
        <v>27863</v>
      </c>
    </row>
    <row r="715" spans="2:32">
      <c r="B715" s="127">
        <v>677</v>
      </c>
      <c r="C715" s="128">
        <v>677</v>
      </c>
      <c r="D715" s="129">
        <v>29</v>
      </c>
      <c r="E715" s="130">
        <v>1</v>
      </c>
      <c r="F715" s="131">
        <v>29</v>
      </c>
      <c r="G715" s="132" t="s">
        <v>485</v>
      </c>
      <c r="H715" s="133">
        <v>1</v>
      </c>
      <c r="I715" s="128">
        <v>29</v>
      </c>
      <c r="J715" s="129" t="s">
        <v>485</v>
      </c>
      <c r="K715" s="134">
        <v>5</v>
      </c>
      <c r="L715" s="108"/>
      <c r="M715" s="81">
        <v>14808</v>
      </c>
      <c r="N715" s="135">
        <v>17555</v>
      </c>
      <c r="O715" s="136">
        <v>18700</v>
      </c>
      <c r="P715" s="135">
        <v>18481</v>
      </c>
      <c r="Q715" s="136">
        <v>18080</v>
      </c>
      <c r="R715" s="135">
        <v>18065</v>
      </c>
      <c r="S715" s="136">
        <v>19560</v>
      </c>
      <c r="T715" s="135">
        <v>21244</v>
      </c>
      <c r="U715" s="136">
        <v>22290</v>
      </c>
      <c r="V715" s="135">
        <v>21185</v>
      </c>
      <c r="W715" s="136">
        <v>20926</v>
      </c>
      <c r="X715" s="135">
        <v>21250</v>
      </c>
      <c r="Y715" s="136">
        <v>22790</v>
      </c>
      <c r="Z715" s="135">
        <v>25035</v>
      </c>
      <c r="AA715" s="136">
        <v>24858</v>
      </c>
      <c r="AB715" s="135">
        <v>24167</v>
      </c>
      <c r="AC715" s="136">
        <v>23461</v>
      </c>
      <c r="AD715" s="135">
        <v>24628</v>
      </c>
      <c r="AE715" s="137">
        <v>26181</v>
      </c>
      <c r="AF715" s="138">
        <v>26955</v>
      </c>
    </row>
    <row r="716" spans="2:32">
      <c r="B716" s="114">
        <v>678</v>
      </c>
      <c r="C716" s="115">
        <v>678</v>
      </c>
      <c r="D716" s="116">
        <v>29</v>
      </c>
      <c r="E716" s="117">
        <v>1</v>
      </c>
      <c r="F716" s="118">
        <v>29</v>
      </c>
      <c r="G716" s="119" t="s">
        <v>485</v>
      </c>
      <c r="H716" s="120">
        <v>1</v>
      </c>
      <c r="I716" s="115">
        <v>29</v>
      </c>
      <c r="J716" s="116" t="s">
        <v>485</v>
      </c>
      <c r="K716" s="121">
        <v>6</v>
      </c>
      <c r="L716" s="108"/>
      <c r="M716" s="122">
        <v>15347</v>
      </c>
      <c r="N716" s="123">
        <v>18134</v>
      </c>
      <c r="O716" s="124">
        <v>19169</v>
      </c>
      <c r="P716" s="123">
        <v>18821</v>
      </c>
      <c r="Q716" s="124">
        <v>18102</v>
      </c>
      <c r="R716" s="123">
        <v>18498</v>
      </c>
      <c r="S716" s="124">
        <v>19902</v>
      </c>
      <c r="T716" s="123">
        <v>21584</v>
      </c>
      <c r="U716" s="124">
        <v>22492</v>
      </c>
      <c r="V716" s="123">
        <v>20805</v>
      </c>
      <c r="W716" s="124">
        <v>20482</v>
      </c>
      <c r="X716" s="123">
        <v>21352</v>
      </c>
      <c r="Y716" s="124">
        <v>22680</v>
      </c>
      <c r="Z716" s="123">
        <v>24794</v>
      </c>
      <c r="AA716" s="124">
        <v>24405</v>
      </c>
      <c r="AB716" s="123">
        <v>23312</v>
      </c>
      <c r="AC716" s="124">
        <v>22626</v>
      </c>
      <c r="AD716" s="123">
        <v>24286</v>
      </c>
      <c r="AE716" s="125">
        <v>25786</v>
      </c>
      <c r="AF716" s="126">
        <v>26522</v>
      </c>
    </row>
    <row r="717" spans="2:32">
      <c r="B717" s="127">
        <v>679</v>
      </c>
      <c r="C717" s="128">
        <v>679</v>
      </c>
      <c r="D717" s="129">
        <v>29</v>
      </c>
      <c r="E717" s="130">
        <v>1</v>
      </c>
      <c r="F717" s="131">
        <v>29</v>
      </c>
      <c r="G717" s="132" t="s">
        <v>485</v>
      </c>
      <c r="H717" s="133">
        <v>1</v>
      </c>
      <c r="I717" s="128">
        <v>29</v>
      </c>
      <c r="J717" s="129" t="s">
        <v>485</v>
      </c>
      <c r="K717" s="134">
        <v>7</v>
      </c>
      <c r="L717" s="108"/>
      <c r="M717" s="81">
        <v>16568</v>
      </c>
      <c r="N717" s="135">
        <v>19424</v>
      </c>
      <c r="O717" s="136">
        <v>20411</v>
      </c>
      <c r="P717" s="135">
        <v>19942</v>
      </c>
      <c r="Q717" s="136">
        <v>18534</v>
      </c>
      <c r="R717" s="135">
        <v>19686</v>
      </c>
      <c r="S717" s="136">
        <v>20921</v>
      </c>
      <c r="T717" s="135">
        <v>22751</v>
      </c>
      <c r="U717" s="136">
        <v>23483</v>
      </c>
      <c r="V717" s="135">
        <v>20915</v>
      </c>
      <c r="W717" s="136">
        <v>20375</v>
      </c>
      <c r="X717" s="135">
        <v>22210</v>
      </c>
      <c r="Y717" s="136">
        <v>23289</v>
      </c>
      <c r="Z717" s="135">
        <v>25531</v>
      </c>
      <c r="AA717" s="136">
        <v>24912</v>
      </c>
      <c r="AB717" s="135">
        <v>23113</v>
      </c>
      <c r="AC717" s="136">
        <v>22224</v>
      </c>
      <c r="AD717" s="135">
        <v>24711</v>
      </c>
      <c r="AE717" s="137">
        <v>26371</v>
      </c>
      <c r="AF717" s="138">
        <v>27109</v>
      </c>
    </row>
    <row r="718" spans="2:32">
      <c r="B718" s="114">
        <v>680</v>
      </c>
      <c r="C718" s="115">
        <v>680</v>
      </c>
      <c r="D718" s="116">
        <v>29</v>
      </c>
      <c r="E718" s="117">
        <v>1</v>
      </c>
      <c r="F718" s="118">
        <v>29</v>
      </c>
      <c r="G718" s="119" t="s">
        <v>485</v>
      </c>
      <c r="H718" s="120">
        <v>1</v>
      </c>
      <c r="I718" s="115">
        <v>29</v>
      </c>
      <c r="J718" s="116" t="s">
        <v>485</v>
      </c>
      <c r="K718" s="121">
        <v>8</v>
      </c>
      <c r="L718" s="108"/>
      <c r="M718" s="122">
        <v>18125</v>
      </c>
      <c r="N718" s="123">
        <v>21037</v>
      </c>
      <c r="O718" s="124">
        <v>22061</v>
      </c>
      <c r="P718" s="123">
        <v>21574</v>
      </c>
      <c r="Q718" s="124">
        <v>19430</v>
      </c>
      <c r="R718" s="123">
        <v>21281</v>
      </c>
      <c r="S718" s="124">
        <v>22299</v>
      </c>
      <c r="T718" s="123">
        <v>24201</v>
      </c>
      <c r="U718" s="124">
        <v>24973</v>
      </c>
      <c r="V718" s="123">
        <v>21766</v>
      </c>
      <c r="W718" s="124">
        <v>20953</v>
      </c>
      <c r="X718" s="123">
        <v>23655</v>
      </c>
      <c r="Y718" s="124">
        <v>24379</v>
      </c>
      <c r="Z718" s="123">
        <v>26824</v>
      </c>
      <c r="AA718" s="124">
        <v>26312</v>
      </c>
      <c r="AB718" s="123">
        <v>23811</v>
      </c>
      <c r="AC718" s="124">
        <v>22755</v>
      </c>
      <c r="AD718" s="123">
        <v>25686</v>
      </c>
      <c r="AE718" s="125">
        <v>27454</v>
      </c>
      <c r="AF718" s="126">
        <v>28337</v>
      </c>
    </row>
    <row r="719" spans="2:32">
      <c r="B719" s="127">
        <v>681</v>
      </c>
      <c r="C719" s="128">
        <v>681</v>
      </c>
      <c r="D719" s="129">
        <v>29</v>
      </c>
      <c r="E719" s="130">
        <v>1</v>
      </c>
      <c r="F719" s="131">
        <v>29</v>
      </c>
      <c r="G719" s="132" t="s">
        <v>485</v>
      </c>
      <c r="H719" s="133">
        <v>1</v>
      </c>
      <c r="I719" s="128">
        <v>29</v>
      </c>
      <c r="J719" s="129" t="s">
        <v>485</v>
      </c>
      <c r="K719" s="134">
        <v>9</v>
      </c>
      <c r="L719" s="108"/>
      <c r="M719" s="81">
        <v>18523</v>
      </c>
      <c r="N719" s="135">
        <v>21197</v>
      </c>
      <c r="O719" s="136">
        <v>22185</v>
      </c>
      <c r="P719" s="135">
        <v>21966</v>
      </c>
      <c r="Q719" s="136">
        <v>20058</v>
      </c>
      <c r="R719" s="135">
        <v>21694</v>
      </c>
      <c r="S719" s="136">
        <v>22743</v>
      </c>
      <c r="T719" s="135">
        <v>24346</v>
      </c>
      <c r="U719" s="136">
        <v>25128</v>
      </c>
      <c r="V719" s="135">
        <v>22414</v>
      </c>
      <c r="W719" s="136">
        <v>21562</v>
      </c>
      <c r="X719" s="135">
        <v>24008</v>
      </c>
      <c r="Y719" s="136">
        <v>24661</v>
      </c>
      <c r="Z719" s="135">
        <v>26962</v>
      </c>
      <c r="AA719" s="136">
        <v>26603</v>
      </c>
      <c r="AB719" s="135">
        <v>24276</v>
      </c>
      <c r="AC719" s="136">
        <v>23329</v>
      </c>
      <c r="AD719" s="135">
        <v>25908</v>
      </c>
      <c r="AE719" s="137">
        <v>27459</v>
      </c>
      <c r="AF719" s="138">
        <v>28442</v>
      </c>
    </row>
    <row r="720" spans="2:32">
      <c r="B720" s="114">
        <v>682</v>
      </c>
      <c r="C720" s="115">
        <v>682</v>
      </c>
      <c r="D720" s="116">
        <v>29</v>
      </c>
      <c r="E720" s="117">
        <v>1</v>
      </c>
      <c r="F720" s="118">
        <v>29</v>
      </c>
      <c r="G720" s="119" t="s">
        <v>485</v>
      </c>
      <c r="H720" s="120">
        <v>1</v>
      </c>
      <c r="I720" s="115">
        <v>29</v>
      </c>
      <c r="J720" s="116" t="s">
        <v>485</v>
      </c>
      <c r="K720" s="121">
        <v>10</v>
      </c>
      <c r="L720" s="108"/>
      <c r="M720" s="122">
        <v>18600</v>
      </c>
      <c r="N720" s="123">
        <v>20996</v>
      </c>
      <c r="O720" s="124">
        <v>21988</v>
      </c>
      <c r="P720" s="123">
        <v>21850</v>
      </c>
      <c r="Q720" s="124">
        <v>20549</v>
      </c>
      <c r="R720" s="123">
        <v>21774</v>
      </c>
      <c r="S720" s="124">
        <v>22855</v>
      </c>
      <c r="T720" s="123">
        <v>24255</v>
      </c>
      <c r="U720" s="124">
        <v>25016</v>
      </c>
      <c r="V720" s="123">
        <v>22968</v>
      </c>
      <c r="W720" s="124">
        <v>22063</v>
      </c>
      <c r="X720" s="123">
        <v>24155</v>
      </c>
      <c r="Y720" s="124">
        <v>24829</v>
      </c>
      <c r="Z720" s="123">
        <v>26951</v>
      </c>
      <c r="AA720" s="124">
        <v>26477</v>
      </c>
      <c r="AB720" s="123">
        <v>24892</v>
      </c>
      <c r="AC720" s="124">
        <v>23875</v>
      </c>
      <c r="AD720" s="123">
        <v>26136</v>
      </c>
      <c r="AE720" s="125">
        <v>27450</v>
      </c>
      <c r="AF720" s="126">
        <v>28471</v>
      </c>
    </row>
    <row r="721" spans="2:32">
      <c r="B721" s="127">
        <v>683</v>
      </c>
      <c r="C721" s="128">
        <v>683</v>
      </c>
      <c r="D721" s="129">
        <v>29</v>
      </c>
      <c r="E721" s="130">
        <v>1</v>
      </c>
      <c r="F721" s="131">
        <v>29</v>
      </c>
      <c r="G721" s="132" t="s">
        <v>485</v>
      </c>
      <c r="H721" s="133">
        <v>1</v>
      </c>
      <c r="I721" s="128">
        <v>29</v>
      </c>
      <c r="J721" s="129" t="s">
        <v>485</v>
      </c>
      <c r="K721" s="134">
        <v>11</v>
      </c>
      <c r="L721" s="108"/>
      <c r="M721" s="81">
        <v>18446</v>
      </c>
      <c r="N721" s="135">
        <v>20712</v>
      </c>
      <c r="O721" s="136">
        <v>21806</v>
      </c>
      <c r="P721" s="135">
        <v>21537</v>
      </c>
      <c r="Q721" s="136">
        <v>20768</v>
      </c>
      <c r="R721" s="135">
        <v>21638</v>
      </c>
      <c r="S721" s="136">
        <v>22898</v>
      </c>
      <c r="T721" s="135">
        <v>24026</v>
      </c>
      <c r="U721" s="136">
        <v>24899</v>
      </c>
      <c r="V721" s="135">
        <v>23234</v>
      </c>
      <c r="W721" s="136">
        <v>22186</v>
      </c>
      <c r="X721" s="135">
        <v>24072</v>
      </c>
      <c r="Y721" s="136">
        <v>24494</v>
      </c>
      <c r="Z721" s="135">
        <v>26887</v>
      </c>
      <c r="AA721" s="136">
        <v>25808</v>
      </c>
      <c r="AB721" s="135">
        <v>25208</v>
      </c>
      <c r="AC721" s="136">
        <v>23976</v>
      </c>
      <c r="AD721" s="135">
        <v>25862</v>
      </c>
      <c r="AE721" s="137">
        <v>26839</v>
      </c>
      <c r="AF721" s="138">
        <v>28456</v>
      </c>
    </row>
    <row r="722" spans="2:32">
      <c r="B722" s="114">
        <v>684</v>
      </c>
      <c r="C722" s="115">
        <v>684</v>
      </c>
      <c r="D722" s="116">
        <v>29</v>
      </c>
      <c r="E722" s="117">
        <v>1</v>
      </c>
      <c r="F722" s="118">
        <v>29</v>
      </c>
      <c r="G722" s="119" t="s">
        <v>485</v>
      </c>
      <c r="H722" s="120">
        <v>1</v>
      </c>
      <c r="I722" s="115">
        <v>29</v>
      </c>
      <c r="J722" s="116" t="s">
        <v>485</v>
      </c>
      <c r="K722" s="121">
        <v>12</v>
      </c>
      <c r="L722" s="108"/>
      <c r="M722" s="122">
        <v>18512</v>
      </c>
      <c r="N722" s="123">
        <v>20616</v>
      </c>
      <c r="O722" s="124">
        <v>21715</v>
      </c>
      <c r="P722" s="123">
        <v>21333</v>
      </c>
      <c r="Q722" s="124">
        <v>20900</v>
      </c>
      <c r="R722" s="123">
        <v>21592</v>
      </c>
      <c r="S722" s="124">
        <v>22850</v>
      </c>
      <c r="T722" s="123">
        <v>23789</v>
      </c>
      <c r="U722" s="124">
        <v>24674</v>
      </c>
      <c r="V722" s="123">
        <v>23286</v>
      </c>
      <c r="W722" s="124">
        <v>22159</v>
      </c>
      <c r="X722" s="123">
        <v>23963</v>
      </c>
      <c r="Y722" s="124">
        <v>24110</v>
      </c>
      <c r="Z722" s="123">
        <v>26898</v>
      </c>
      <c r="AA722" s="124">
        <v>25496</v>
      </c>
      <c r="AB722" s="123">
        <v>25527</v>
      </c>
      <c r="AC722" s="124">
        <v>24064</v>
      </c>
      <c r="AD722" s="123">
        <v>25483</v>
      </c>
      <c r="AE722" s="125">
        <v>26281</v>
      </c>
      <c r="AF722" s="126">
        <v>28476</v>
      </c>
    </row>
    <row r="723" spans="2:32">
      <c r="B723" s="127">
        <v>685</v>
      </c>
      <c r="C723" s="128">
        <v>685</v>
      </c>
      <c r="D723" s="129">
        <v>29</v>
      </c>
      <c r="E723" s="130">
        <v>1</v>
      </c>
      <c r="F723" s="131">
        <v>29</v>
      </c>
      <c r="G723" s="132" t="s">
        <v>485</v>
      </c>
      <c r="H723" s="133">
        <v>1</v>
      </c>
      <c r="I723" s="128">
        <v>29</v>
      </c>
      <c r="J723" s="129" t="s">
        <v>485</v>
      </c>
      <c r="K723" s="134">
        <v>13</v>
      </c>
      <c r="L723" s="108"/>
      <c r="M723" s="81">
        <v>18424</v>
      </c>
      <c r="N723" s="135">
        <v>20361</v>
      </c>
      <c r="O723" s="136">
        <v>21449</v>
      </c>
      <c r="P723" s="135">
        <v>21026</v>
      </c>
      <c r="Q723" s="136">
        <v>20888</v>
      </c>
      <c r="R723" s="135">
        <v>21437</v>
      </c>
      <c r="S723" s="136">
        <v>22618</v>
      </c>
      <c r="T723" s="135">
        <v>23451</v>
      </c>
      <c r="U723" s="136">
        <v>24295</v>
      </c>
      <c r="V723" s="135">
        <v>23242</v>
      </c>
      <c r="W723" s="136">
        <v>22121</v>
      </c>
      <c r="X723" s="135">
        <v>23769</v>
      </c>
      <c r="Y723" s="136">
        <v>23579</v>
      </c>
      <c r="Z723" s="135">
        <v>26453</v>
      </c>
      <c r="AA723" s="136">
        <v>24918</v>
      </c>
      <c r="AB723" s="135">
        <v>25485</v>
      </c>
      <c r="AC723" s="136">
        <v>23923</v>
      </c>
      <c r="AD723" s="135">
        <v>24938</v>
      </c>
      <c r="AE723" s="137">
        <v>25584</v>
      </c>
      <c r="AF723" s="138">
        <v>27997</v>
      </c>
    </row>
    <row r="724" spans="2:32">
      <c r="B724" s="114">
        <v>686</v>
      </c>
      <c r="C724" s="115">
        <v>686</v>
      </c>
      <c r="D724" s="116">
        <v>29</v>
      </c>
      <c r="E724" s="117">
        <v>1</v>
      </c>
      <c r="F724" s="118">
        <v>29</v>
      </c>
      <c r="G724" s="119" t="s">
        <v>485</v>
      </c>
      <c r="H724" s="120">
        <v>1</v>
      </c>
      <c r="I724" s="115">
        <v>29</v>
      </c>
      <c r="J724" s="116" t="s">
        <v>485</v>
      </c>
      <c r="K724" s="121">
        <v>14</v>
      </c>
      <c r="L724" s="108"/>
      <c r="M724" s="122">
        <v>18389</v>
      </c>
      <c r="N724" s="123">
        <v>20257</v>
      </c>
      <c r="O724" s="124">
        <v>21426</v>
      </c>
      <c r="P724" s="123">
        <v>20924</v>
      </c>
      <c r="Q724" s="124">
        <v>20791</v>
      </c>
      <c r="R724" s="123">
        <v>21388</v>
      </c>
      <c r="S724" s="124">
        <v>22527</v>
      </c>
      <c r="T724" s="123">
        <v>23335</v>
      </c>
      <c r="U724" s="124">
        <v>24249</v>
      </c>
      <c r="V724" s="123">
        <v>23153</v>
      </c>
      <c r="W724" s="124">
        <v>22042</v>
      </c>
      <c r="X724" s="123">
        <v>23700</v>
      </c>
      <c r="Y724" s="124">
        <v>23188</v>
      </c>
      <c r="Z724" s="123">
        <v>26160</v>
      </c>
      <c r="AA724" s="124">
        <v>24438</v>
      </c>
      <c r="AB724" s="123">
        <v>25171</v>
      </c>
      <c r="AC724" s="124">
        <v>23613</v>
      </c>
      <c r="AD724" s="123">
        <v>24501</v>
      </c>
      <c r="AE724" s="125">
        <v>25140</v>
      </c>
      <c r="AF724" s="126">
        <v>27668</v>
      </c>
    </row>
    <row r="725" spans="2:32">
      <c r="B725" s="127">
        <v>687</v>
      </c>
      <c r="C725" s="128">
        <v>687</v>
      </c>
      <c r="D725" s="129">
        <v>29</v>
      </c>
      <c r="E725" s="130">
        <v>1</v>
      </c>
      <c r="F725" s="131">
        <v>29</v>
      </c>
      <c r="G725" s="132" t="s">
        <v>485</v>
      </c>
      <c r="H725" s="133">
        <v>1</v>
      </c>
      <c r="I725" s="128">
        <v>29</v>
      </c>
      <c r="J725" s="129" t="s">
        <v>485</v>
      </c>
      <c r="K725" s="134">
        <v>15</v>
      </c>
      <c r="L725" s="108"/>
      <c r="M725" s="81">
        <v>18301</v>
      </c>
      <c r="N725" s="135">
        <v>20106</v>
      </c>
      <c r="O725" s="136">
        <v>21131</v>
      </c>
      <c r="P725" s="135">
        <v>20608</v>
      </c>
      <c r="Q725" s="136">
        <v>20372</v>
      </c>
      <c r="R725" s="135">
        <v>21136</v>
      </c>
      <c r="S725" s="136">
        <v>22138</v>
      </c>
      <c r="T725" s="135">
        <v>22974</v>
      </c>
      <c r="U725" s="136">
        <v>23681</v>
      </c>
      <c r="V725" s="135">
        <v>22574</v>
      </c>
      <c r="W725" s="136">
        <v>21757</v>
      </c>
      <c r="X725" s="135">
        <v>23298</v>
      </c>
      <c r="Y725" s="136">
        <v>22906</v>
      </c>
      <c r="Z725" s="135">
        <v>25834</v>
      </c>
      <c r="AA725" s="136">
        <v>24251</v>
      </c>
      <c r="AB725" s="135">
        <v>24882</v>
      </c>
      <c r="AC725" s="136">
        <v>23618</v>
      </c>
      <c r="AD725" s="135">
        <v>24177</v>
      </c>
      <c r="AE725" s="137">
        <v>24908</v>
      </c>
      <c r="AF725" s="138">
        <v>27296</v>
      </c>
    </row>
    <row r="726" spans="2:32">
      <c r="B726" s="114">
        <v>688</v>
      </c>
      <c r="C726" s="115">
        <v>688</v>
      </c>
      <c r="D726" s="116">
        <v>29</v>
      </c>
      <c r="E726" s="117">
        <v>1</v>
      </c>
      <c r="F726" s="118">
        <v>29</v>
      </c>
      <c r="G726" s="119" t="s">
        <v>485</v>
      </c>
      <c r="H726" s="120">
        <v>1</v>
      </c>
      <c r="I726" s="115">
        <v>29</v>
      </c>
      <c r="J726" s="116" t="s">
        <v>485</v>
      </c>
      <c r="K726" s="121">
        <v>16</v>
      </c>
      <c r="L726" s="108"/>
      <c r="M726" s="122">
        <v>18610</v>
      </c>
      <c r="N726" s="123">
        <v>20328</v>
      </c>
      <c r="O726" s="124">
        <v>21172</v>
      </c>
      <c r="P726" s="123">
        <v>20666</v>
      </c>
      <c r="Q726" s="124">
        <v>20251</v>
      </c>
      <c r="R726" s="123">
        <v>21309</v>
      </c>
      <c r="S726" s="124">
        <v>22324</v>
      </c>
      <c r="T726" s="123">
        <v>22960</v>
      </c>
      <c r="U726" s="124">
        <v>23410</v>
      </c>
      <c r="V726" s="123">
        <v>22286</v>
      </c>
      <c r="W726" s="124">
        <v>21852</v>
      </c>
      <c r="X726" s="123">
        <v>23315</v>
      </c>
      <c r="Y726" s="124">
        <v>23517</v>
      </c>
      <c r="Z726" s="123">
        <v>25446</v>
      </c>
      <c r="AA726" s="124">
        <v>24400</v>
      </c>
      <c r="AB726" s="123">
        <v>24559</v>
      </c>
      <c r="AC726" s="124">
        <v>23739</v>
      </c>
      <c r="AD726" s="123">
        <v>24735</v>
      </c>
      <c r="AE726" s="125">
        <v>25130</v>
      </c>
      <c r="AF726" s="126">
        <v>26839</v>
      </c>
    </row>
    <row r="727" spans="2:32">
      <c r="B727" s="127">
        <v>689</v>
      </c>
      <c r="C727" s="128">
        <v>689</v>
      </c>
      <c r="D727" s="129">
        <v>29</v>
      </c>
      <c r="E727" s="130">
        <v>1</v>
      </c>
      <c r="F727" s="131">
        <v>29</v>
      </c>
      <c r="G727" s="132" t="s">
        <v>485</v>
      </c>
      <c r="H727" s="133">
        <v>1</v>
      </c>
      <c r="I727" s="128">
        <v>29</v>
      </c>
      <c r="J727" s="129" t="s">
        <v>485</v>
      </c>
      <c r="K727" s="134">
        <v>17</v>
      </c>
      <c r="L727" s="108"/>
      <c r="M727" s="81">
        <v>19431</v>
      </c>
      <c r="N727" s="135">
        <v>21058</v>
      </c>
      <c r="O727" s="136">
        <v>21704</v>
      </c>
      <c r="P727" s="135">
        <v>21321</v>
      </c>
      <c r="Q727" s="136">
        <v>20836</v>
      </c>
      <c r="R727" s="135">
        <v>22076</v>
      </c>
      <c r="S727" s="136">
        <v>23016</v>
      </c>
      <c r="T727" s="135">
        <v>23360</v>
      </c>
      <c r="U727" s="136">
        <v>23428</v>
      </c>
      <c r="V727" s="135">
        <v>22770</v>
      </c>
      <c r="W727" s="136">
        <v>22561</v>
      </c>
      <c r="X727" s="135">
        <v>23957</v>
      </c>
      <c r="Y727" s="136">
        <v>24559</v>
      </c>
      <c r="Z727" s="135">
        <v>24837</v>
      </c>
      <c r="AA727" s="136">
        <v>25163</v>
      </c>
      <c r="AB727" s="135">
        <v>24651</v>
      </c>
      <c r="AC727" s="136">
        <v>24207</v>
      </c>
      <c r="AD727" s="135">
        <v>25799</v>
      </c>
      <c r="AE727" s="137">
        <v>25660</v>
      </c>
      <c r="AF727" s="138">
        <v>26236</v>
      </c>
    </row>
    <row r="728" spans="2:32">
      <c r="B728" s="114">
        <v>690</v>
      </c>
      <c r="C728" s="115">
        <v>690</v>
      </c>
      <c r="D728" s="116">
        <v>29</v>
      </c>
      <c r="E728" s="117">
        <v>1</v>
      </c>
      <c r="F728" s="118">
        <v>29</v>
      </c>
      <c r="G728" s="119" t="s">
        <v>485</v>
      </c>
      <c r="H728" s="120">
        <v>1</v>
      </c>
      <c r="I728" s="115">
        <v>29</v>
      </c>
      <c r="J728" s="116" t="s">
        <v>485</v>
      </c>
      <c r="K728" s="121">
        <v>18</v>
      </c>
      <c r="L728" s="108"/>
      <c r="M728" s="122">
        <v>20428</v>
      </c>
      <c r="N728" s="123">
        <v>22219</v>
      </c>
      <c r="O728" s="124">
        <v>22627</v>
      </c>
      <c r="P728" s="123">
        <v>22302</v>
      </c>
      <c r="Q728" s="124">
        <v>21788</v>
      </c>
      <c r="R728" s="123">
        <v>23116</v>
      </c>
      <c r="S728" s="124">
        <v>23792</v>
      </c>
      <c r="T728" s="123">
        <v>24012</v>
      </c>
      <c r="U728" s="124">
        <v>24118</v>
      </c>
      <c r="V728" s="123">
        <v>23830</v>
      </c>
      <c r="W728" s="124">
        <v>23551</v>
      </c>
      <c r="X728" s="123">
        <v>25140</v>
      </c>
      <c r="Y728" s="124">
        <v>25762</v>
      </c>
      <c r="Z728" s="123">
        <v>25548</v>
      </c>
      <c r="AA728" s="124">
        <v>26555</v>
      </c>
      <c r="AB728" s="123">
        <v>26115</v>
      </c>
      <c r="AC728" s="124">
        <v>25714</v>
      </c>
      <c r="AD728" s="123">
        <v>27100</v>
      </c>
      <c r="AE728" s="125">
        <v>26690</v>
      </c>
      <c r="AF728" s="126">
        <v>27021</v>
      </c>
    </row>
    <row r="729" spans="2:32">
      <c r="B729" s="127">
        <v>691</v>
      </c>
      <c r="C729" s="128">
        <v>691</v>
      </c>
      <c r="D729" s="129">
        <v>29</v>
      </c>
      <c r="E729" s="130">
        <v>1</v>
      </c>
      <c r="F729" s="131">
        <v>29</v>
      </c>
      <c r="G729" s="132" t="s">
        <v>485</v>
      </c>
      <c r="H729" s="133">
        <v>1</v>
      </c>
      <c r="I729" s="128">
        <v>29</v>
      </c>
      <c r="J729" s="129" t="s">
        <v>485</v>
      </c>
      <c r="K729" s="134">
        <v>19</v>
      </c>
      <c r="L729" s="108"/>
      <c r="M729" s="81">
        <v>20485</v>
      </c>
      <c r="N729" s="135">
        <v>22761</v>
      </c>
      <c r="O729" s="136">
        <v>22960</v>
      </c>
      <c r="P729" s="135">
        <v>22427</v>
      </c>
      <c r="Q729" s="136">
        <v>22146</v>
      </c>
      <c r="R729" s="135">
        <v>23197</v>
      </c>
      <c r="S729" s="136">
        <v>24079</v>
      </c>
      <c r="T729" s="135">
        <v>24535</v>
      </c>
      <c r="U729" s="136">
        <v>24584</v>
      </c>
      <c r="V729" s="135">
        <v>24428</v>
      </c>
      <c r="W729" s="136">
        <v>24128</v>
      </c>
      <c r="X729" s="135">
        <v>25612</v>
      </c>
      <c r="Y729" s="136">
        <v>26389</v>
      </c>
      <c r="Z729" s="135">
        <v>26099</v>
      </c>
      <c r="AA729" s="136">
        <v>27204</v>
      </c>
      <c r="AB729" s="135">
        <v>26680</v>
      </c>
      <c r="AC729" s="136">
        <v>26239</v>
      </c>
      <c r="AD729" s="135">
        <v>27961</v>
      </c>
      <c r="AE729" s="137">
        <v>27688</v>
      </c>
      <c r="AF729" s="138">
        <v>27765</v>
      </c>
    </row>
    <row r="730" spans="2:32">
      <c r="B730" s="114">
        <v>692</v>
      </c>
      <c r="C730" s="115">
        <v>692</v>
      </c>
      <c r="D730" s="116">
        <v>29</v>
      </c>
      <c r="E730" s="117">
        <v>1</v>
      </c>
      <c r="F730" s="118">
        <v>29</v>
      </c>
      <c r="G730" s="119" t="s">
        <v>485</v>
      </c>
      <c r="H730" s="120">
        <v>1</v>
      </c>
      <c r="I730" s="115">
        <v>29</v>
      </c>
      <c r="J730" s="116" t="s">
        <v>485</v>
      </c>
      <c r="K730" s="121">
        <v>20</v>
      </c>
      <c r="L730" s="108"/>
      <c r="M730" s="122">
        <v>20175</v>
      </c>
      <c r="N730" s="123">
        <v>22833</v>
      </c>
      <c r="O730" s="124">
        <v>23039</v>
      </c>
      <c r="P730" s="123">
        <v>22157</v>
      </c>
      <c r="Q730" s="124">
        <v>21832</v>
      </c>
      <c r="R730" s="123">
        <v>23097</v>
      </c>
      <c r="S730" s="124">
        <v>24139</v>
      </c>
      <c r="T730" s="123">
        <v>24975</v>
      </c>
      <c r="U730" s="124">
        <v>25009</v>
      </c>
      <c r="V730" s="123">
        <v>24328</v>
      </c>
      <c r="W730" s="124">
        <v>24223</v>
      </c>
      <c r="X730" s="123">
        <v>25867</v>
      </c>
      <c r="Y730" s="124">
        <v>27046</v>
      </c>
      <c r="Z730" s="123">
        <v>26984</v>
      </c>
      <c r="AA730" s="124">
        <v>27798</v>
      </c>
      <c r="AB730" s="123">
        <v>27003</v>
      </c>
      <c r="AC730" s="124">
        <v>26483</v>
      </c>
      <c r="AD730" s="123">
        <v>28872</v>
      </c>
      <c r="AE730" s="125">
        <v>28897</v>
      </c>
      <c r="AF730" s="126">
        <v>28877</v>
      </c>
    </row>
    <row r="731" spans="2:32">
      <c r="B731" s="127">
        <v>693</v>
      </c>
      <c r="C731" s="128">
        <v>693</v>
      </c>
      <c r="D731" s="129">
        <v>29</v>
      </c>
      <c r="E731" s="130">
        <v>1</v>
      </c>
      <c r="F731" s="131">
        <v>29</v>
      </c>
      <c r="G731" s="132" t="s">
        <v>485</v>
      </c>
      <c r="H731" s="133">
        <v>1</v>
      </c>
      <c r="I731" s="128">
        <v>29</v>
      </c>
      <c r="J731" s="129" t="s">
        <v>485</v>
      </c>
      <c r="K731" s="134">
        <v>21</v>
      </c>
      <c r="L731" s="108"/>
      <c r="M731" s="81">
        <v>19750</v>
      </c>
      <c r="N731" s="135">
        <v>22710</v>
      </c>
      <c r="O731" s="136">
        <v>22906</v>
      </c>
      <c r="P731" s="135">
        <v>21846</v>
      </c>
      <c r="Q731" s="136">
        <v>21626</v>
      </c>
      <c r="R731" s="135">
        <v>22738</v>
      </c>
      <c r="S731" s="136">
        <v>24152</v>
      </c>
      <c r="T731" s="135">
        <v>25280</v>
      </c>
      <c r="U731" s="136">
        <v>25271</v>
      </c>
      <c r="V731" s="135">
        <v>24496</v>
      </c>
      <c r="W731" s="136">
        <v>24379</v>
      </c>
      <c r="X731" s="135">
        <v>25923</v>
      </c>
      <c r="Y731" s="136">
        <v>27630</v>
      </c>
      <c r="Z731" s="135">
        <v>27787</v>
      </c>
      <c r="AA731" s="136">
        <v>28357</v>
      </c>
      <c r="AB731" s="135">
        <v>27689</v>
      </c>
      <c r="AC731" s="136">
        <v>27001</v>
      </c>
      <c r="AD731" s="135">
        <v>29755</v>
      </c>
      <c r="AE731" s="137">
        <v>30112</v>
      </c>
      <c r="AF731" s="138">
        <v>29910</v>
      </c>
    </row>
    <row r="732" spans="2:32">
      <c r="B732" s="114">
        <v>694</v>
      </c>
      <c r="C732" s="115">
        <v>694</v>
      </c>
      <c r="D732" s="116">
        <v>29</v>
      </c>
      <c r="E732" s="117">
        <v>1</v>
      </c>
      <c r="F732" s="118">
        <v>29</v>
      </c>
      <c r="G732" s="119" t="s">
        <v>485</v>
      </c>
      <c r="H732" s="120">
        <v>1</v>
      </c>
      <c r="I732" s="115">
        <v>29</v>
      </c>
      <c r="J732" s="116" t="s">
        <v>485</v>
      </c>
      <c r="K732" s="121">
        <v>22</v>
      </c>
      <c r="L732" s="108"/>
      <c r="M732" s="122">
        <v>19007</v>
      </c>
      <c r="N732" s="123">
        <v>21959</v>
      </c>
      <c r="O732" s="124">
        <v>22159</v>
      </c>
      <c r="P732" s="123">
        <v>21233</v>
      </c>
      <c r="Q732" s="124">
        <v>21097</v>
      </c>
      <c r="R732" s="123">
        <v>22025</v>
      </c>
      <c r="S732" s="124">
        <v>23689</v>
      </c>
      <c r="T732" s="123">
        <v>25048</v>
      </c>
      <c r="U732" s="124">
        <v>25006</v>
      </c>
      <c r="V732" s="123">
        <v>24222</v>
      </c>
      <c r="W732" s="124">
        <v>24016</v>
      </c>
      <c r="X732" s="123">
        <v>25451</v>
      </c>
      <c r="Y732" s="124">
        <v>27530</v>
      </c>
      <c r="Z732" s="123">
        <v>28040</v>
      </c>
      <c r="AA732" s="124">
        <v>28243</v>
      </c>
      <c r="AB732" s="123">
        <v>27679</v>
      </c>
      <c r="AC732" s="124">
        <v>26810</v>
      </c>
      <c r="AD732" s="123">
        <v>29841</v>
      </c>
      <c r="AE732" s="125">
        <v>30693</v>
      </c>
      <c r="AF732" s="126">
        <v>30318</v>
      </c>
    </row>
    <row r="733" spans="2:32">
      <c r="B733" s="127">
        <v>695</v>
      </c>
      <c r="C733" s="128">
        <v>695</v>
      </c>
      <c r="D733" s="129">
        <v>29</v>
      </c>
      <c r="E733" s="130">
        <v>1</v>
      </c>
      <c r="F733" s="131">
        <v>29</v>
      </c>
      <c r="G733" s="132" t="s">
        <v>485</v>
      </c>
      <c r="H733" s="133">
        <v>1</v>
      </c>
      <c r="I733" s="128">
        <v>29</v>
      </c>
      <c r="J733" s="129" t="s">
        <v>485</v>
      </c>
      <c r="K733" s="134">
        <v>23</v>
      </c>
      <c r="L733" s="108"/>
      <c r="M733" s="81">
        <v>17947</v>
      </c>
      <c r="N733" s="135">
        <v>20774</v>
      </c>
      <c r="O733" s="136">
        <v>21021</v>
      </c>
      <c r="P733" s="135">
        <v>20271</v>
      </c>
      <c r="Q733" s="136">
        <v>20461</v>
      </c>
      <c r="R733" s="135">
        <v>21048</v>
      </c>
      <c r="S733" s="136">
        <v>22798</v>
      </c>
      <c r="T733" s="135">
        <v>24235</v>
      </c>
      <c r="U733" s="136">
        <v>24245</v>
      </c>
      <c r="V733" s="135">
        <v>23757</v>
      </c>
      <c r="W733" s="136">
        <v>23480</v>
      </c>
      <c r="X733" s="135">
        <v>24622</v>
      </c>
      <c r="Y733" s="136">
        <v>26834</v>
      </c>
      <c r="Z733" s="135">
        <v>27737</v>
      </c>
      <c r="AA733" s="136">
        <v>27640</v>
      </c>
      <c r="AB733" s="135">
        <v>27457</v>
      </c>
      <c r="AC733" s="136">
        <v>26468</v>
      </c>
      <c r="AD733" s="135">
        <v>29249</v>
      </c>
      <c r="AE733" s="137">
        <v>30357</v>
      </c>
      <c r="AF733" s="138">
        <v>30115</v>
      </c>
    </row>
    <row r="734" spans="2:32">
      <c r="B734" s="114">
        <v>696</v>
      </c>
      <c r="C734" s="115">
        <v>696</v>
      </c>
      <c r="D734" s="116">
        <v>29</v>
      </c>
      <c r="E734" s="117">
        <v>1</v>
      </c>
      <c r="F734" s="118">
        <v>29</v>
      </c>
      <c r="G734" s="119" t="s">
        <v>485</v>
      </c>
      <c r="H734" s="120">
        <v>1</v>
      </c>
      <c r="I734" s="115">
        <v>29</v>
      </c>
      <c r="J734" s="116" t="s">
        <v>485</v>
      </c>
      <c r="K734" s="121">
        <v>24</v>
      </c>
      <c r="L734" s="108"/>
      <c r="M734" s="122">
        <v>16896</v>
      </c>
      <c r="N734" s="123">
        <v>19552</v>
      </c>
      <c r="O734" s="124">
        <v>19778</v>
      </c>
      <c r="P734" s="123">
        <v>19227</v>
      </c>
      <c r="Q734" s="124">
        <v>19682</v>
      </c>
      <c r="R734" s="123">
        <v>20142</v>
      </c>
      <c r="S734" s="124">
        <v>21882</v>
      </c>
      <c r="T734" s="123">
        <v>23319</v>
      </c>
      <c r="U734" s="124">
        <v>23343</v>
      </c>
      <c r="V734" s="123">
        <v>23233</v>
      </c>
      <c r="W734" s="124">
        <v>22998</v>
      </c>
      <c r="X734" s="123">
        <v>23883</v>
      </c>
      <c r="Y734" s="124">
        <v>26093</v>
      </c>
      <c r="Z734" s="123">
        <v>27029</v>
      </c>
      <c r="AA734" s="124">
        <v>26941</v>
      </c>
      <c r="AB734" s="123">
        <v>27067</v>
      </c>
      <c r="AC734" s="124">
        <v>26122</v>
      </c>
      <c r="AD734" s="123">
        <v>28561</v>
      </c>
      <c r="AE734" s="125">
        <v>29724</v>
      </c>
      <c r="AF734" s="126">
        <v>29467</v>
      </c>
    </row>
    <row r="735" spans="2:32">
      <c r="B735" s="127">
        <v>697</v>
      </c>
      <c r="C735" s="128">
        <v>697</v>
      </c>
      <c r="D735" s="129">
        <v>30</v>
      </c>
      <c r="E735" s="130">
        <v>1</v>
      </c>
      <c r="F735" s="131">
        <v>30</v>
      </c>
      <c r="G735" s="132" t="s">
        <v>485</v>
      </c>
      <c r="H735" s="133">
        <v>1</v>
      </c>
      <c r="I735" s="128">
        <v>30</v>
      </c>
      <c r="J735" s="129" t="s">
        <v>485</v>
      </c>
      <c r="K735" s="134">
        <v>1</v>
      </c>
      <c r="L735" s="108"/>
      <c r="M735" s="81">
        <v>16440</v>
      </c>
      <c r="N735" s="135">
        <v>18581</v>
      </c>
      <c r="O735" s="136">
        <v>19097</v>
      </c>
      <c r="P735" s="135">
        <v>18798</v>
      </c>
      <c r="Q735" s="136">
        <v>18521</v>
      </c>
      <c r="R735" s="135">
        <v>19731</v>
      </c>
      <c r="S735" s="136">
        <v>21436</v>
      </c>
      <c r="T735" s="135">
        <v>22580</v>
      </c>
      <c r="U735" s="136">
        <v>22969</v>
      </c>
      <c r="V735" s="135">
        <v>21737</v>
      </c>
      <c r="W735" s="136">
        <v>22261</v>
      </c>
      <c r="X735" s="135">
        <v>23850</v>
      </c>
      <c r="Y735" s="136">
        <v>25794</v>
      </c>
      <c r="Z735" s="135">
        <v>27103</v>
      </c>
      <c r="AA735" s="136">
        <v>26442</v>
      </c>
      <c r="AB735" s="135">
        <v>25292</v>
      </c>
      <c r="AC735" s="136">
        <v>25522</v>
      </c>
      <c r="AD735" s="135">
        <v>28347</v>
      </c>
      <c r="AE735" s="137">
        <v>29600</v>
      </c>
      <c r="AF735" s="138">
        <v>29571</v>
      </c>
    </row>
    <row r="736" spans="2:32">
      <c r="B736" s="114">
        <v>698</v>
      </c>
      <c r="C736" s="115">
        <v>698</v>
      </c>
      <c r="D736" s="116">
        <v>30</v>
      </c>
      <c r="E736" s="117">
        <v>1</v>
      </c>
      <c r="F736" s="118">
        <v>30</v>
      </c>
      <c r="G736" s="119" t="s">
        <v>485</v>
      </c>
      <c r="H736" s="120">
        <v>1</v>
      </c>
      <c r="I736" s="115">
        <v>30</v>
      </c>
      <c r="J736" s="116" t="s">
        <v>485</v>
      </c>
      <c r="K736" s="121">
        <v>2</v>
      </c>
      <c r="L736" s="108"/>
      <c r="M736" s="122">
        <v>15995</v>
      </c>
      <c r="N736" s="123">
        <v>18129</v>
      </c>
      <c r="O736" s="124">
        <v>18395</v>
      </c>
      <c r="P736" s="123">
        <v>18263</v>
      </c>
      <c r="Q736" s="124">
        <v>18076</v>
      </c>
      <c r="R736" s="123">
        <v>19229</v>
      </c>
      <c r="S736" s="124">
        <v>21015</v>
      </c>
      <c r="T736" s="123">
        <v>22197</v>
      </c>
      <c r="U736" s="124">
        <v>22254</v>
      </c>
      <c r="V736" s="123">
        <v>21301</v>
      </c>
      <c r="W736" s="124">
        <v>21869</v>
      </c>
      <c r="X736" s="123">
        <v>23288</v>
      </c>
      <c r="Y736" s="124">
        <v>25318</v>
      </c>
      <c r="Z736" s="123">
        <v>26359</v>
      </c>
      <c r="AA736" s="124">
        <v>25827</v>
      </c>
      <c r="AB736" s="123">
        <v>24807</v>
      </c>
      <c r="AC736" s="124">
        <v>25150</v>
      </c>
      <c r="AD736" s="123">
        <v>27802</v>
      </c>
      <c r="AE736" s="125">
        <v>29152</v>
      </c>
      <c r="AF736" s="126">
        <v>28752</v>
      </c>
    </row>
    <row r="737" spans="2:32">
      <c r="B737" s="127">
        <v>699</v>
      </c>
      <c r="C737" s="128">
        <v>699</v>
      </c>
      <c r="D737" s="129">
        <v>30</v>
      </c>
      <c r="E737" s="130">
        <v>1</v>
      </c>
      <c r="F737" s="131">
        <v>30</v>
      </c>
      <c r="G737" s="132" t="s">
        <v>485</v>
      </c>
      <c r="H737" s="133">
        <v>1</v>
      </c>
      <c r="I737" s="128">
        <v>30</v>
      </c>
      <c r="J737" s="129" t="s">
        <v>485</v>
      </c>
      <c r="K737" s="134">
        <v>3</v>
      </c>
      <c r="L737" s="108"/>
      <c r="M737" s="81">
        <v>15788</v>
      </c>
      <c r="N737" s="135">
        <v>17900</v>
      </c>
      <c r="O737" s="136">
        <v>18134</v>
      </c>
      <c r="P737" s="135">
        <v>17960</v>
      </c>
      <c r="Q737" s="136">
        <v>17929</v>
      </c>
      <c r="R737" s="135">
        <v>19081</v>
      </c>
      <c r="S737" s="136">
        <v>20916</v>
      </c>
      <c r="T737" s="135">
        <v>22047</v>
      </c>
      <c r="U737" s="136">
        <v>22076</v>
      </c>
      <c r="V737" s="135">
        <v>21224</v>
      </c>
      <c r="W737" s="136">
        <v>21821</v>
      </c>
      <c r="X737" s="135">
        <v>23109</v>
      </c>
      <c r="Y737" s="136">
        <v>25126</v>
      </c>
      <c r="Z737" s="135">
        <v>25789</v>
      </c>
      <c r="AA737" s="136">
        <v>25392</v>
      </c>
      <c r="AB737" s="135">
        <v>24566</v>
      </c>
      <c r="AC737" s="136">
        <v>24932</v>
      </c>
      <c r="AD737" s="135">
        <v>27527</v>
      </c>
      <c r="AE737" s="137">
        <v>28550</v>
      </c>
      <c r="AF737" s="138">
        <v>28111</v>
      </c>
    </row>
    <row r="738" spans="2:32">
      <c r="B738" s="114">
        <v>700</v>
      </c>
      <c r="C738" s="115">
        <v>700</v>
      </c>
      <c r="D738" s="116">
        <v>30</v>
      </c>
      <c r="E738" s="117">
        <v>1</v>
      </c>
      <c r="F738" s="118">
        <v>30</v>
      </c>
      <c r="G738" s="119" t="s">
        <v>485</v>
      </c>
      <c r="H738" s="120">
        <v>1</v>
      </c>
      <c r="I738" s="115">
        <v>30</v>
      </c>
      <c r="J738" s="116" t="s">
        <v>485</v>
      </c>
      <c r="K738" s="121">
        <v>4</v>
      </c>
      <c r="L738" s="108"/>
      <c r="M738" s="122">
        <v>15726</v>
      </c>
      <c r="N738" s="123">
        <v>17833</v>
      </c>
      <c r="O738" s="124">
        <v>17999</v>
      </c>
      <c r="P738" s="123">
        <v>17800</v>
      </c>
      <c r="Q738" s="124">
        <v>17770</v>
      </c>
      <c r="R738" s="123">
        <v>19000</v>
      </c>
      <c r="S738" s="124">
        <v>20802</v>
      </c>
      <c r="T738" s="123">
        <v>21852</v>
      </c>
      <c r="U738" s="124">
        <v>21771</v>
      </c>
      <c r="V738" s="123">
        <v>20913</v>
      </c>
      <c r="W738" s="124">
        <v>21462</v>
      </c>
      <c r="X738" s="123">
        <v>22730</v>
      </c>
      <c r="Y738" s="124">
        <v>24640</v>
      </c>
      <c r="Z738" s="123">
        <v>25074</v>
      </c>
      <c r="AA738" s="124">
        <v>24735</v>
      </c>
      <c r="AB738" s="123">
        <v>23993</v>
      </c>
      <c r="AC738" s="124">
        <v>24336</v>
      </c>
      <c r="AD738" s="123">
        <v>26827</v>
      </c>
      <c r="AE738" s="125">
        <v>27724</v>
      </c>
      <c r="AF738" s="126">
        <v>27209</v>
      </c>
    </row>
    <row r="739" spans="2:32">
      <c r="B739" s="127">
        <v>701</v>
      </c>
      <c r="C739" s="128">
        <v>701</v>
      </c>
      <c r="D739" s="129">
        <v>30</v>
      </c>
      <c r="E739" s="130">
        <v>1</v>
      </c>
      <c r="F739" s="131">
        <v>30</v>
      </c>
      <c r="G739" s="132" t="s">
        <v>485</v>
      </c>
      <c r="H739" s="133">
        <v>1</v>
      </c>
      <c r="I739" s="128">
        <v>30</v>
      </c>
      <c r="J739" s="129" t="s">
        <v>485</v>
      </c>
      <c r="K739" s="134">
        <v>5</v>
      </c>
      <c r="L739" s="108"/>
      <c r="M739" s="81">
        <v>15780</v>
      </c>
      <c r="N739" s="135">
        <v>17895</v>
      </c>
      <c r="O739" s="136">
        <v>18006</v>
      </c>
      <c r="P739" s="135">
        <v>17644</v>
      </c>
      <c r="Q739" s="136">
        <v>17636</v>
      </c>
      <c r="R739" s="135">
        <v>18996</v>
      </c>
      <c r="S739" s="136">
        <v>20723</v>
      </c>
      <c r="T739" s="135">
        <v>21734</v>
      </c>
      <c r="U739" s="136">
        <v>21533</v>
      </c>
      <c r="V739" s="135">
        <v>20500</v>
      </c>
      <c r="W739" s="136">
        <v>21288</v>
      </c>
      <c r="X739" s="135">
        <v>22338</v>
      </c>
      <c r="Y739" s="136">
        <v>24087</v>
      </c>
      <c r="Z739" s="135">
        <v>24431</v>
      </c>
      <c r="AA739" s="136">
        <v>23824</v>
      </c>
      <c r="AB739" s="135">
        <v>23176</v>
      </c>
      <c r="AC739" s="136">
        <v>23761</v>
      </c>
      <c r="AD739" s="135">
        <v>26016</v>
      </c>
      <c r="AE739" s="137">
        <v>26809</v>
      </c>
      <c r="AF739" s="138">
        <v>26366</v>
      </c>
    </row>
    <row r="740" spans="2:32">
      <c r="B740" s="114">
        <v>702</v>
      </c>
      <c r="C740" s="115">
        <v>702</v>
      </c>
      <c r="D740" s="116">
        <v>30</v>
      </c>
      <c r="E740" s="117">
        <v>1</v>
      </c>
      <c r="F740" s="118">
        <v>30</v>
      </c>
      <c r="G740" s="119" t="s">
        <v>485</v>
      </c>
      <c r="H740" s="120">
        <v>1</v>
      </c>
      <c r="I740" s="115">
        <v>30</v>
      </c>
      <c r="J740" s="116" t="s">
        <v>485</v>
      </c>
      <c r="K740" s="121">
        <v>6</v>
      </c>
      <c r="L740" s="108"/>
      <c r="M740" s="122">
        <v>16291</v>
      </c>
      <c r="N740" s="123">
        <v>18347</v>
      </c>
      <c r="O740" s="124">
        <v>18361</v>
      </c>
      <c r="P740" s="123">
        <v>17680</v>
      </c>
      <c r="Q740" s="124">
        <v>17545</v>
      </c>
      <c r="R740" s="123">
        <v>19366</v>
      </c>
      <c r="S740" s="124">
        <v>21115</v>
      </c>
      <c r="T740" s="123">
        <v>22008</v>
      </c>
      <c r="U740" s="124">
        <v>21541</v>
      </c>
      <c r="V740" s="123">
        <v>20107</v>
      </c>
      <c r="W740" s="124">
        <v>21413</v>
      </c>
      <c r="X740" s="123">
        <v>22279</v>
      </c>
      <c r="Y740" s="124">
        <v>23952</v>
      </c>
      <c r="Z740" s="123">
        <v>24015</v>
      </c>
      <c r="AA740" s="124">
        <v>22995</v>
      </c>
      <c r="AB740" s="123">
        <v>22349</v>
      </c>
      <c r="AC740" s="124">
        <v>23546</v>
      </c>
      <c r="AD740" s="123">
        <v>25620</v>
      </c>
      <c r="AE740" s="125">
        <v>26355</v>
      </c>
      <c r="AF740" s="126">
        <v>25731</v>
      </c>
    </row>
    <row r="741" spans="2:32">
      <c r="B741" s="127">
        <v>703</v>
      </c>
      <c r="C741" s="128">
        <v>703</v>
      </c>
      <c r="D741" s="129">
        <v>30</v>
      </c>
      <c r="E741" s="130">
        <v>1</v>
      </c>
      <c r="F741" s="131">
        <v>30</v>
      </c>
      <c r="G741" s="132" t="s">
        <v>485</v>
      </c>
      <c r="H741" s="133">
        <v>1</v>
      </c>
      <c r="I741" s="128">
        <v>30</v>
      </c>
      <c r="J741" s="129" t="s">
        <v>485</v>
      </c>
      <c r="K741" s="134">
        <v>7</v>
      </c>
      <c r="L741" s="108"/>
      <c r="M741" s="81">
        <v>17599</v>
      </c>
      <c r="N741" s="135">
        <v>19642</v>
      </c>
      <c r="O741" s="136">
        <v>19527</v>
      </c>
      <c r="P741" s="135">
        <v>18144</v>
      </c>
      <c r="Q741" s="136">
        <v>17673</v>
      </c>
      <c r="R741" s="135">
        <v>20444</v>
      </c>
      <c r="S741" s="136">
        <v>22354</v>
      </c>
      <c r="T741" s="135">
        <v>23086</v>
      </c>
      <c r="U741" s="136">
        <v>22495</v>
      </c>
      <c r="V741" s="135">
        <v>20061</v>
      </c>
      <c r="W741" s="136">
        <v>22362</v>
      </c>
      <c r="X741" s="135">
        <v>22978</v>
      </c>
      <c r="Y741" s="136">
        <v>24786</v>
      </c>
      <c r="Z741" s="135">
        <v>24583</v>
      </c>
      <c r="AA741" s="136">
        <v>22851</v>
      </c>
      <c r="AB741" s="135">
        <v>21984</v>
      </c>
      <c r="AC741" s="136">
        <v>24357</v>
      </c>
      <c r="AD741" s="135">
        <v>26245</v>
      </c>
      <c r="AE741" s="137">
        <v>26962</v>
      </c>
      <c r="AF741" s="138">
        <v>26148</v>
      </c>
    </row>
    <row r="742" spans="2:32">
      <c r="B742" s="114">
        <v>704</v>
      </c>
      <c r="C742" s="115">
        <v>704</v>
      </c>
      <c r="D742" s="116">
        <v>30</v>
      </c>
      <c r="E742" s="117">
        <v>1</v>
      </c>
      <c r="F742" s="118">
        <v>30</v>
      </c>
      <c r="G742" s="119" t="s">
        <v>485</v>
      </c>
      <c r="H742" s="120">
        <v>1</v>
      </c>
      <c r="I742" s="115">
        <v>30</v>
      </c>
      <c r="J742" s="116" t="s">
        <v>485</v>
      </c>
      <c r="K742" s="121">
        <v>8</v>
      </c>
      <c r="L742" s="108"/>
      <c r="M742" s="122">
        <v>19092</v>
      </c>
      <c r="N742" s="123">
        <v>21255</v>
      </c>
      <c r="O742" s="124">
        <v>21141</v>
      </c>
      <c r="P742" s="123">
        <v>19021</v>
      </c>
      <c r="Q742" s="124">
        <v>18329</v>
      </c>
      <c r="R742" s="123">
        <v>21828</v>
      </c>
      <c r="S742" s="124">
        <v>23808</v>
      </c>
      <c r="T742" s="123">
        <v>24587</v>
      </c>
      <c r="U742" s="124">
        <v>24060</v>
      </c>
      <c r="V742" s="123">
        <v>20644</v>
      </c>
      <c r="W742" s="124">
        <v>23870</v>
      </c>
      <c r="X742" s="123">
        <v>24114</v>
      </c>
      <c r="Y742" s="124">
        <v>25999</v>
      </c>
      <c r="Z742" s="123">
        <v>26002</v>
      </c>
      <c r="AA742" s="124">
        <v>23563</v>
      </c>
      <c r="AB742" s="123">
        <v>22519</v>
      </c>
      <c r="AC742" s="124">
        <v>25826</v>
      </c>
      <c r="AD742" s="123">
        <v>27336</v>
      </c>
      <c r="AE742" s="125">
        <v>28185</v>
      </c>
      <c r="AF742" s="126">
        <v>27500</v>
      </c>
    </row>
    <row r="743" spans="2:32">
      <c r="B743" s="127">
        <v>705</v>
      </c>
      <c r="C743" s="128">
        <v>705</v>
      </c>
      <c r="D743" s="129">
        <v>30</v>
      </c>
      <c r="E743" s="130">
        <v>1</v>
      </c>
      <c r="F743" s="131">
        <v>30</v>
      </c>
      <c r="G743" s="132" t="s">
        <v>485</v>
      </c>
      <c r="H743" s="133">
        <v>1</v>
      </c>
      <c r="I743" s="128">
        <v>30</v>
      </c>
      <c r="J743" s="129" t="s">
        <v>485</v>
      </c>
      <c r="K743" s="134">
        <v>9</v>
      </c>
      <c r="L743" s="108"/>
      <c r="M743" s="81">
        <v>19362</v>
      </c>
      <c r="N743" s="135">
        <v>21369</v>
      </c>
      <c r="O743" s="136">
        <v>21532</v>
      </c>
      <c r="P743" s="135">
        <v>19646</v>
      </c>
      <c r="Q743" s="136">
        <v>18985</v>
      </c>
      <c r="R743" s="135">
        <v>22254</v>
      </c>
      <c r="S743" s="136">
        <v>23963</v>
      </c>
      <c r="T743" s="135">
        <v>24759</v>
      </c>
      <c r="U743" s="136">
        <v>24406</v>
      </c>
      <c r="V743" s="135">
        <v>21281</v>
      </c>
      <c r="W743" s="136">
        <v>24173</v>
      </c>
      <c r="X743" s="135">
        <v>24414</v>
      </c>
      <c r="Y743" s="136">
        <v>26101</v>
      </c>
      <c r="Z743" s="135">
        <v>26293</v>
      </c>
      <c r="AA743" s="136">
        <v>24039</v>
      </c>
      <c r="AB743" s="135">
        <v>23098</v>
      </c>
      <c r="AC743" s="136">
        <v>26034</v>
      </c>
      <c r="AD743" s="135">
        <v>27347</v>
      </c>
      <c r="AE743" s="137">
        <v>28285</v>
      </c>
      <c r="AF743" s="138">
        <v>27776</v>
      </c>
    </row>
    <row r="744" spans="2:32">
      <c r="B744" s="114">
        <v>706</v>
      </c>
      <c r="C744" s="115">
        <v>706</v>
      </c>
      <c r="D744" s="116">
        <v>30</v>
      </c>
      <c r="E744" s="117">
        <v>1</v>
      </c>
      <c r="F744" s="118">
        <v>30</v>
      </c>
      <c r="G744" s="119" t="s">
        <v>485</v>
      </c>
      <c r="H744" s="120">
        <v>1</v>
      </c>
      <c r="I744" s="115">
        <v>30</v>
      </c>
      <c r="J744" s="116" t="s">
        <v>485</v>
      </c>
      <c r="K744" s="121">
        <v>10</v>
      </c>
      <c r="L744" s="108"/>
      <c r="M744" s="122">
        <v>19369</v>
      </c>
      <c r="N744" s="123">
        <v>21238</v>
      </c>
      <c r="O744" s="124">
        <v>21468</v>
      </c>
      <c r="P744" s="123">
        <v>20181</v>
      </c>
      <c r="Q744" s="124">
        <v>19469</v>
      </c>
      <c r="R744" s="123">
        <v>22366</v>
      </c>
      <c r="S744" s="124">
        <v>23886</v>
      </c>
      <c r="T744" s="123">
        <v>24662</v>
      </c>
      <c r="U744" s="124">
        <v>24349</v>
      </c>
      <c r="V744" s="123">
        <v>21790</v>
      </c>
      <c r="W744" s="124">
        <v>24207</v>
      </c>
      <c r="X744" s="123">
        <v>24650</v>
      </c>
      <c r="Y744" s="124">
        <v>26134</v>
      </c>
      <c r="Z744" s="123">
        <v>26244</v>
      </c>
      <c r="AA744" s="124">
        <v>24732</v>
      </c>
      <c r="AB744" s="123">
        <v>23724</v>
      </c>
      <c r="AC744" s="124">
        <v>26061</v>
      </c>
      <c r="AD744" s="123">
        <v>27419</v>
      </c>
      <c r="AE744" s="125">
        <v>28397</v>
      </c>
      <c r="AF744" s="126">
        <v>27759</v>
      </c>
    </row>
    <row r="745" spans="2:32">
      <c r="B745" s="127">
        <v>707</v>
      </c>
      <c r="C745" s="128">
        <v>707</v>
      </c>
      <c r="D745" s="129">
        <v>30</v>
      </c>
      <c r="E745" s="130">
        <v>1</v>
      </c>
      <c r="F745" s="131">
        <v>30</v>
      </c>
      <c r="G745" s="132" t="s">
        <v>485</v>
      </c>
      <c r="H745" s="133">
        <v>1</v>
      </c>
      <c r="I745" s="128">
        <v>30</v>
      </c>
      <c r="J745" s="129" t="s">
        <v>485</v>
      </c>
      <c r="K745" s="134">
        <v>11</v>
      </c>
      <c r="L745" s="108"/>
      <c r="M745" s="81">
        <v>19188</v>
      </c>
      <c r="N745" s="135">
        <v>20993</v>
      </c>
      <c r="O745" s="136">
        <v>21040</v>
      </c>
      <c r="P745" s="135">
        <v>20238</v>
      </c>
      <c r="Q745" s="136">
        <v>19349</v>
      </c>
      <c r="R745" s="135">
        <v>22141</v>
      </c>
      <c r="S745" s="136">
        <v>23364</v>
      </c>
      <c r="T745" s="135">
        <v>24224</v>
      </c>
      <c r="U745" s="136">
        <v>23747</v>
      </c>
      <c r="V745" s="135">
        <v>21536</v>
      </c>
      <c r="W745" s="136">
        <v>23860</v>
      </c>
      <c r="X745" s="135">
        <v>24424</v>
      </c>
      <c r="Y745" s="136">
        <v>25602</v>
      </c>
      <c r="Z745" s="135">
        <v>25690</v>
      </c>
      <c r="AA745" s="136">
        <v>25165</v>
      </c>
      <c r="AB745" s="135">
        <v>23946</v>
      </c>
      <c r="AC745" s="136">
        <v>25716</v>
      </c>
      <c r="AD745" s="135">
        <v>26926</v>
      </c>
      <c r="AE745" s="137">
        <v>28501</v>
      </c>
      <c r="AF745" s="138">
        <v>27257</v>
      </c>
    </row>
    <row r="746" spans="2:32">
      <c r="B746" s="114">
        <v>708</v>
      </c>
      <c r="C746" s="115">
        <v>708</v>
      </c>
      <c r="D746" s="116">
        <v>30</v>
      </c>
      <c r="E746" s="117">
        <v>1</v>
      </c>
      <c r="F746" s="118">
        <v>30</v>
      </c>
      <c r="G746" s="119" t="s">
        <v>485</v>
      </c>
      <c r="H746" s="120">
        <v>1</v>
      </c>
      <c r="I746" s="115">
        <v>30</v>
      </c>
      <c r="J746" s="116" t="s">
        <v>485</v>
      </c>
      <c r="K746" s="121">
        <v>12</v>
      </c>
      <c r="L746" s="108"/>
      <c r="M746" s="122">
        <v>19012</v>
      </c>
      <c r="N746" s="123">
        <v>20734</v>
      </c>
      <c r="O746" s="124">
        <v>20651</v>
      </c>
      <c r="P746" s="123">
        <v>20156</v>
      </c>
      <c r="Q746" s="124">
        <v>19148</v>
      </c>
      <c r="R746" s="123">
        <v>21822</v>
      </c>
      <c r="S746" s="124">
        <v>22829</v>
      </c>
      <c r="T746" s="123">
        <v>23683</v>
      </c>
      <c r="U746" s="124">
        <v>23095</v>
      </c>
      <c r="V746" s="123">
        <v>21139</v>
      </c>
      <c r="W746" s="124">
        <v>23395</v>
      </c>
      <c r="X746" s="123">
        <v>23973</v>
      </c>
      <c r="Y746" s="124">
        <v>24966</v>
      </c>
      <c r="Z746" s="123">
        <v>25312</v>
      </c>
      <c r="AA746" s="124">
        <v>25418</v>
      </c>
      <c r="AB746" s="123">
        <v>23970</v>
      </c>
      <c r="AC746" s="124">
        <v>25406</v>
      </c>
      <c r="AD746" s="123">
        <v>26302</v>
      </c>
      <c r="AE746" s="125">
        <v>28458</v>
      </c>
      <c r="AF746" s="126">
        <v>26894</v>
      </c>
    </row>
    <row r="747" spans="2:32">
      <c r="B747" s="127">
        <v>709</v>
      </c>
      <c r="C747" s="128">
        <v>709</v>
      </c>
      <c r="D747" s="129">
        <v>30</v>
      </c>
      <c r="E747" s="130">
        <v>1</v>
      </c>
      <c r="F747" s="131">
        <v>30</v>
      </c>
      <c r="G747" s="132" t="s">
        <v>485</v>
      </c>
      <c r="H747" s="133">
        <v>1</v>
      </c>
      <c r="I747" s="128">
        <v>30</v>
      </c>
      <c r="J747" s="129" t="s">
        <v>485</v>
      </c>
      <c r="K747" s="134">
        <v>13</v>
      </c>
      <c r="L747" s="108"/>
      <c r="M747" s="81">
        <v>18704</v>
      </c>
      <c r="N747" s="135">
        <v>20343</v>
      </c>
      <c r="O747" s="136">
        <v>20191</v>
      </c>
      <c r="P747" s="135">
        <v>19966</v>
      </c>
      <c r="Q747" s="136">
        <v>18937</v>
      </c>
      <c r="R747" s="135">
        <v>21369</v>
      </c>
      <c r="S747" s="136">
        <v>22246</v>
      </c>
      <c r="T747" s="135">
        <v>23043</v>
      </c>
      <c r="U747" s="136">
        <v>22441</v>
      </c>
      <c r="V747" s="135">
        <v>20803</v>
      </c>
      <c r="W747" s="136">
        <v>22972</v>
      </c>
      <c r="X747" s="135">
        <v>23419</v>
      </c>
      <c r="Y747" s="136">
        <v>24260</v>
      </c>
      <c r="Z747" s="135">
        <v>24713</v>
      </c>
      <c r="AA747" s="136">
        <v>25351</v>
      </c>
      <c r="AB747" s="135">
        <v>23807</v>
      </c>
      <c r="AC747" s="136">
        <v>24959</v>
      </c>
      <c r="AD747" s="135">
        <v>25580</v>
      </c>
      <c r="AE747" s="137">
        <v>27956</v>
      </c>
      <c r="AF747" s="138">
        <v>26259</v>
      </c>
    </row>
    <row r="748" spans="2:32">
      <c r="B748" s="114">
        <v>710</v>
      </c>
      <c r="C748" s="115">
        <v>710</v>
      </c>
      <c r="D748" s="116">
        <v>30</v>
      </c>
      <c r="E748" s="117">
        <v>1</v>
      </c>
      <c r="F748" s="118">
        <v>30</v>
      </c>
      <c r="G748" s="119" t="s">
        <v>485</v>
      </c>
      <c r="H748" s="120">
        <v>1</v>
      </c>
      <c r="I748" s="115">
        <v>30</v>
      </c>
      <c r="J748" s="116" t="s">
        <v>485</v>
      </c>
      <c r="K748" s="121">
        <v>14</v>
      </c>
      <c r="L748" s="108"/>
      <c r="M748" s="122">
        <v>18652</v>
      </c>
      <c r="N748" s="123">
        <v>20303</v>
      </c>
      <c r="O748" s="124">
        <v>20038</v>
      </c>
      <c r="P748" s="123">
        <v>19794</v>
      </c>
      <c r="Q748" s="124">
        <v>18762</v>
      </c>
      <c r="R748" s="123">
        <v>21175</v>
      </c>
      <c r="S748" s="124">
        <v>22007</v>
      </c>
      <c r="T748" s="123">
        <v>22855</v>
      </c>
      <c r="U748" s="124">
        <v>22187</v>
      </c>
      <c r="V748" s="123">
        <v>20562</v>
      </c>
      <c r="W748" s="124">
        <v>22774</v>
      </c>
      <c r="X748" s="123">
        <v>23108</v>
      </c>
      <c r="Y748" s="124">
        <v>23930</v>
      </c>
      <c r="Z748" s="123">
        <v>24314</v>
      </c>
      <c r="AA748" s="124">
        <v>25113</v>
      </c>
      <c r="AB748" s="123">
        <v>23572</v>
      </c>
      <c r="AC748" s="124">
        <v>24600</v>
      </c>
      <c r="AD748" s="123">
        <v>25214</v>
      </c>
      <c r="AE748" s="125">
        <v>27698</v>
      </c>
      <c r="AF748" s="126">
        <v>25825</v>
      </c>
    </row>
    <row r="749" spans="2:32">
      <c r="B749" s="127">
        <v>711</v>
      </c>
      <c r="C749" s="128">
        <v>711</v>
      </c>
      <c r="D749" s="129">
        <v>30</v>
      </c>
      <c r="E749" s="130">
        <v>1</v>
      </c>
      <c r="F749" s="131">
        <v>30</v>
      </c>
      <c r="G749" s="132" t="s">
        <v>485</v>
      </c>
      <c r="H749" s="133">
        <v>1</v>
      </c>
      <c r="I749" s="128">
        <v>30</v>
      </c>
      <c r="J749" s="129" t="s">
        <v>485</v>
      </c>
      <c r="K749" s="134">
        <v>15</v>
      </c>
      <c r="L749" s="108"/>
      <c r="M749" s="81">
        <v>18695</v>
      </c>
      <c r="N749" s="135">
        <v>20164</v>
      </c>
      <c r="O749" s="136">
        <v>19921</v>
      </c>
      <c r="P749" s="135">
        <v>19597</v>
      </c>
      <c r="Q749" s="136">
        <v>18835</v>
      </c>
      <c r="R749" s="135">
        <v>21063</v>
      </c>
      <c r="S749" s="136">
        <v>21918</v>
      </c>
      <c r="T749" s="135">
        <v>22589</v>
      </c>
      <c r="U749" s="136">
        <v>21959</v>
      </c>
      <c r="V749" s="135">
        <v>20575</v>
      </c>
      <c r="W749" s="136">
        <v>22581</v>
      </c>
      <c r="X749" s="135">
        <v>22878</v>
      </c>
      <c r="Y749" s="136">
        <v>23754</v>
      </c>
      <c r="Z749" s="135">
        <v>24171</v>
      </c>
      <c r="AA749" s="136">
        <v>24865</v>
      </c>
      <c r="AB749" s="135">
        <v>23615</v>
      </c>
      <c r="AC749" s="136">
        <v>24482</v>
      </c>
      <c r="AD749" s="135">
        <v>25014</v>
      </c>
      <c r="AE749" s="137">
        <v>27368</v>
      </c>
      <c r="AF749" s="138">
        <v>25643</v>
      </c>
    </row>
    <row r="750" spans="2:32">
      <c r="B750" s="114">
        <v>712</v>
      </c>
      <c r="C750" s="115">
        <v>712</v>
      </c>
      <c r="D750" s="116">
        <v>30</v>
      </c>
      <c r="E750" s="117">
        <v>1</v>
      </c>
      <c r="F750" s="118">
        <v>30</v>
      </c>
      <c r="G750" s="119" t="s">
        <v>485</v>
      </c>
      <c r="H750" s="120">
        <v>1</v>
      </c>
      <c r="I750" s="115">
        <v>30</v>
      </c>
      <c r="J750" s="116" t="s">
        <v>485</v>
      </c>
      <c r="K750" s="121">
        <v>16</v>
      </c>
      <c r="L750" s="108"/>
      <c r="M750" s="122">
        <v>19090</v>
      </c>
      <c r="N750" s="123">
        <v>20323</v>
      </c>
      <c r="O750" s="124">
        <v>20167</v>
      </c>
      <c r="P750" s="123">
        <v>19698</v>
      </c>
      <c r="Q750" s="124">
        <v>19313</v>
      </c>
      <c r="R750" s="123">
        <v>21540</v>
      </c>
      <c r="S750" s="124">
        <v>22228</v>
      </c>
      <c r="T750" s="123">
        <v>22688</v>
      </c>
      <c r="U750" s="124">
        <v>22168</v>
      </c>
      <c r="V750" s="123">
        <v>21065</v>
      </c>
      <c r="W750" s="124">
        <v>22775</v>
      </c>
      <c r="X750" s="123">
        <v>23411</v>
      </c>
      <c r="Y750" s="124">
        <v>23956</v>
      </c>
      <c r="Z750" s="123">
        <v>24262</v>
      </c>
      <c r="AA750" s="124">
        <v>24481</v>
      </c>
      <c r="AB750" s="123">
        <v>23670</v>
      </c>
      <c r="AC750" s="124">
        <v>24617</v>
      </c>
      <c r="AD750" s="123">
        <v>25159</v>
      </c>
      <c r="AE750" s="125">
        <v>26838</v>
      </c>
      <c r="AF750" s="126">
        <v>25669</v>
      </c>
    </row>
    <row r="751" spans="2:32">
      <c r="B751" s="127">
        <v>713</v>
      </c>
      <c r="C751" s="128">
        <v>713</v>
      </c>
      <c r="D751" s="129">
        <v>30</v>
      </c>
      <c r="E751" s="130">
        <v>1</v>
      </c>
      <c r="F751" s="131">
        <v>30</v>
      </c>
      <c r="G751" s="132" t="s">
        <v>485</v>
      </c>
      <c r="H751" s="133">
        <v>1</v>
      </c>
      <c r="I751" s="128">
        <v>30</v>
      </c>
      <c r="J751" s="129" t="s">
        <v>485</v>
      </c>
      <c r="K751" s="134">
        <v>17</v>
      </c>
      <c r="L751" s="108"/>
      <c r="M751" s="81">
        <v>19940</v>
      </c>
      <c r="N751" s="135">
        <v>20912</v>
      </c>
      <c r="O751" s="136">
        <v>20885</v>
      </c>
      <c r="P751" s="135">
        <v>20381</v>
      </c>
      <c r="Q751" s="136">
        <v>20129</v>
      </c>
      <c r="R751" s="135">
        <v>22401</v>
      </c>
      <c r="S751" s="136">
        <v>22818</v>
      </c>
      <c r="T751" s="135">
        <v>22916</v>
      </c>
      <c r="U751" s="136">
        <v>22907</v>
      </c>
      <c r="V751" s="135">
        <v>21999</v>
      </c>
      <c r="W751" s="136">
        <v>23446</v>
      </c>
      <c r="X751" s="135">
        <v>24302</v>
      </c>
      <c r="Y751" s="136">
        <v>24314</v>
      </c>
      <c r="Z751" s="135">
        <v>24876</v>
      </c>
      <c r="AA751" s="136">
        <v>24422</v>
      </c>
      <c r="AB751" s="135">
        <v>23987</v>
      </c>
      <c r="AC751" s="136">
        <v>25478</v>
      </c>
      <c r="AD751" s="135">
        <v>25542</v>
      </c>
      <c r="AE751" s="137">
        <v>26090</v>
      </c>
      <c r="AF751" s="138">
        <v>26295</v>
      </c>
    </row>
    <row r="752" spans="2:32">
      <c r="B752" s="114">
        <v>714</v>
      </c>
      <c r="C752" s="115">
        <v>714</v>
      </c>
      <c r="D752" s="116">
        <v>30</v>
      </c>
      <c r="E752" s="117">
        <v>1</v>
      </c>
      <c r="F752" s="118">
        <v>30</v>
      </c>
      <c r="G752" s="119" t="s">
        <v>485</v>
      </c>
      <c r="H752" s="120">
        <v>1</v>
      </c>
      <c r="I752" s="115">
        <v>30</v>
      </c>
      <c r="J752" s="116" t="s">
        <v>485</v>
      </c>
      <c r="K752" s="121">
        <v>18</v>
      </c>
      <c r="L752" s="108"/>
      <c r="M752" s="122">
        <v>20939</v>
      </c>
      <c r="N752" s="123">
        <v>21958</v>
      </c>
      <c r="O752" s="124">
        <v>21993</v>
      </c>
      <c r="P752" s="123">
        <v>21512</v>
      </c>
      <c r="Q752" s="124">
        <v>21340</v>
      </c>
      <c r="R752" s="123">
        <v>23454</v>
      </c>
      <c r="S752" s="124">
        <v>23748</v>
      </c>
      <c r="T752" s="123">
        <v>23847</v>
      </c>
      <c r="U752" s="124">
        <v>24200</v>
      </c>
      <c r="V752" s="123">
        <v>23251</v>
      </c>
      <c r="W752" s="124">
        <v>24555</v>
      </c>
      <c r="X752" s="123">
        <v>25471</v>
      </c>
      <c r="Y752" s="124">
        <v>25222</v>
      </c>
      <c r="Z752" s="123">
        <v>26239</v>
      </c>
      <c r="AA752" s="124">
        <v>25864</v>
      </c>
      <c r="AB752" s="123">
        <v>25480</v>
      </c>
      <c r="AC752" s="124">
        <v>26621</v>
      </c>
      <c r="AD752" s="123">
        <v>26567</v>
      </c>
      <c r="AE752" s="125">
        <v>26869</v>
      </c>
      <c r="AF752" s="126">
        <v>27743</v>
      </c>
    </row>
    <row r="753" spans="2:32">
      <c r="B753" s="127">
        <v>715</v>
      </c>
      <c r="C753" s="128">
        <v>715</v>
      </c>
      <c r="D753" s="129">
        <v>30</v>
      </c>
      <c r="E753" s="130">
        <v>1</v>
      </c>
      <c r="F753" s="131">
        <v>30</v>
      </c>
      <c r="G753" s="132" t="s">
        <v>485</v>
      </c>
      <c r="H753" s="133">
        <v>1</v>
      </c>
      <c r="I753" s="128">
        <v>30</v>
      </c>
      <c r="J753" s="129" t="s">
        <v>485</v>
      </c>
      <c r="K753" s="134">
        <v>19</v>
      </c>
      <c r="L753" s="108"/>
      <c r="M753" s="81">
        <v>21084</v>
      </c>
      <c r="N753" s="135">
        <v>22247</v>
      </c>
      <c r="O753" s="136">
        <v>22083</v>
      </c>
      <c r="P753" s="135">
        <v>21822</v>
      </c>
      <c r="Q753" s="136">
        <v>21640</v>
      </c>
      <c r="R753" s="135">
        <v>23701</v>
      </c>
      <c r="S753" s="136">
        <v>24225</v>
      </c>
      <c r="T753" s="135">
        <v>24236</v>
      </c>
      <c r="U753" s="136">
        <v>24438</v>
      </c>
      <c r="V753" s="135">
        <v>23738</v>
      </c>
      <c r="W753" s="136">
        <v>24994</v>
      </c>
      <c r="X753" s="135">
        <v>26012</v>
      </c>
      <c r="Y753" s="136">
        <v>25962</v>
      </c>
      <c r="Z753" s="135">
        <v>26820</v>
      </c>
      <c r="AA753" s="136">
        <v>26371</v>
      </c>
      <c r="AB753" s="135">
        <v>25963</v>
      </c>
      <c r="AC753" s="136">
        <v>27013</v>
      </c>
      <c r="AD753" s="135">
        <v>27549</v>
      </c>
      <c r="AE753" s="137">
        <v>27593</v>
      </c>
      <c r="AF753" s="138">
        <v>28516</v>
      </c>
    </row>
    <row r="754" spans="2:32">
      <c r="B754" s="114">
        <v>716</v>
      </c>
      <c r="C754" s="115">
        <v>716</v>
      </c>
      <c r="D754" s="116">
        <v>30</v>
      </c>
      <c r="E754" s="117">
        <v>1</v>
      </c>
      <c r="F754" s="118">
        <v>30</v>
      </c>
      <c r="G754" s="119" t="s">
        <v>485</v>
      </c>
      <c r="H754" s="120">
        <v>1</v>
      </c>
      <c r="I754" s="115">
        <v>30</v>
      </c>
      <c r="J754" s="116" t="s">
        <v>485</v>
      </c>
      <c r="K754" s="121">
        <v>20</v>
      </c>
      <c r="L754" s="108"/>
      <c r="M754" s="122">
        <v>20952</v>
      </c>
      <c r="N754" s="123">
        <v>22307</v>
      </c>
      <c r="O754" s="124">
        <v>21767</v>
      </c>
      <c r="P754" s="123">
        <v>21477</v>
      </c>
      <c r="Q754" s="124">
        <v>21432</v>
      </c>
      <c r="R754" s="123">
        <v>23702</v>
      </c>
      <c r="S754" s="124">
        <v>24598</v>
      </c>
      <c r="T754" s="123">
        <v>24578</v>
      </c>
      <c r="U754" s="124">
        <v>24529</v>
      </c>
      <c r="V754" s="123">
        <v>23756</v>
      </c>
      <c r="W754" s="124">
        <v>25195</v>
      </c>
      <c r="X754" s="123">
        <v>26576</v>
      </c>
      <c r="Y754" s="124">
        <v>26855</v>
      </c>
      <c r="Z754" s="123">
        <v>27341</v>
      </c>
      <c r="AA754" s="124">
        <v>26633</v>
      </c>
      <c r="AB754" s="123">
        <v>26169</v>
      </c>
      <c r="AC754" s="124">
        <v>27412</v>
      </c>
      <c r="AD754" s="123">
        <v>28736</v>
      </c>
      <c r="AE754" s="125">
        <v>28688</v>
      </c>
      <c r="AF754" s="126">
        <v>29267</v>
      </c>
    </row>
    <row r="755" spans="2:32">
      <c r="B755" s="127">
        <v>717</v>
      </c>
      <c r="C755" s="128">
        <v>717</v>
      </c>
      <c r="D755" s="129">
        <v>30</v>
      </c>
      <c r="E755" s="130">
        <v>1</v>
      </c>
      <c r="F755" s="131">
        <v>30</v>
      </c>
      <c r="G755" s="132" t="s">
        <v>485</v>
      </c>
      <c r="H755" s="133">
        <v>1</v>
      </c>
      <c r="I755" s="128">
        <v>30</v>
      </c>
      <c r="J755" s="129" t="s">
        <v>485</v>
      </c>
      <c r="K755" s="134">
        <v>21</v>
      </c>
      <c r="L755" s="108"/>
      <c r="M755" s="81">
        <v>20687</v>
      </c>
      <c r="N755" s="135">
        <v>22172</v>
      </c>
      <c r="O755" s="136">
        <v>21444</v>
      </c>
      <c r="P755" s="135">
        <v>21253</v>
      </c>
      <c r="Q755" s="136">
        <v>21228</v>
      </c>
      <c r="R755" s="135">
        <v>23674</v>
      </c>
      <c r="S755" s="136">
        <v>24840</v>
      </c>
      <c r="T755" s="135">
        <v>24771</v>
      </c>
      <c r="U755" s="136">
        <v>24552</v>
      </c>
      <c r="V755" s="135">
        <v>23844</v>
      </c>
      <c r="W755" s="136">
        <v>25297</v>
      </c>
      <c r="X755" s="135">
        <v>27089</v>
      </c>
      <c r="Y755" s="136">
        <v>27759</v>
      </c>
      <c r="Z755" s="135">
        <v>27841</v>
      </c>
      <c r="AA755" s="136">
        <v>27271</v>
      </c>
      <c r="AB755" s="135">
        <v>26663</v>
      </c>
      <c r="AC755" s="136">
        <v>27853</v>
      </c>
      <c r="AD755" s="135">
        <v>29944</v>
      </c>
      <c r="AE755" s="137">
        <v>29736</v>
      </c>
      <c r="AF755" s="138">
        <v>30027</v>
      </c>
    </row>
    <row r="756" spans="2:32">
      <c r="B756" s="114">
        <v>718</v>
      </c>
      <c r="C756" s="115">
        <v>718</v>
      </c>
      <c r="D756" s="116">
        <v>30</v>
      </c>
      <c r="E756" s="117">
        <v>1</v>
      </c>
      <c r="F756" s="118">
        <v>30</v>
      </c>
      <c r="G756" s="119" t="s">
        <v>485</v>
      </c>
      <c r="H756" s="120">
        <v>1</v>
      </c>
      <c r="I756" s="115">
        <v>30</v>
      </c>
      <c r="J756" s="116" t="s">
        <v>485</v>
      </c>
      <c r="K756" s="121">
        <v>22</v>
      </c>
      <c r="L756" s="108"/>
      <c r="M756" s="122">
        <v>19990</v>
      </c>
      <c r="N756" s="123">
        <v>21412</v>
      </c>
      <c r="O756" s="124">
        <v>20808</v>
      </c>
      <c r="P756" s="123">
        <v>20705</v>
      </c>
      <c r="Q756" s="124">
        <v>20623</v>
      </c>
      <c r="R756" s="123">
        <v>23152</v>
      </c>
      <c r="S756" s="124">
        <v>24545</v>
      </c>
      <c r="T756" s="123">
        <v>24451</v>
      </c>
      <c r="U756" s="124">
        <v>24139</v>
      </c>
      <c r="V756" s="123">
        <v>23440</v>
      </c>
      <c r="W756" s="124">
        <v>24817</v>
      </c>
      <c r="X756" s="123">
        <v>26926</v>
      </c>
      <c r="Y756" s="124">
        <v>28109</v>
      </c>
      <c r="Z756" s="123">
        <v>27682</v>
      </c>
      <c r="AA756" s="124">
        <v>27226</v>
      </c>
      <c r="AB756" s="123">
        <v>26447</v>
      </c>
      <c r="AC756" s="124">
        <v>27534</v>
      </c>
      <c r="AD756" s="123">
        <v>30502</v>
      </c>
      <c r="AE756" s="125">
        <v>30138</v>
      </c>
      <c r="AF756" s="126">
        <v>30020</v>
      </c>
    </row>
    <row r="757" spans="2:32">
      <c r="B757" s="127">
        <v>719</v>
      </c>
      <c r="C757" s="128">
        <v>719</v>
      </c>
      <c r="D757" s="129">
        <v>30</v>
      </c>
      <c r="E757" s="130">
        <v>1</v>
      </c>
      <c r="F757" s="131">
        <v>30</v>
      </c>
      <c r="G757" s="132" t="s">
        <v>485</v>
      </c>
      <c r="H757" s="133">
        <v>1</v>
      </c>
      <c r="I757" s="128">
        <v>30</v>
      </c>
      <c r="J757" s="129" t="s">
        <v>485</v>
      </c>
      <c r="K757" s="134">
        <v>23</v>
      </c>
      <c r="L757" s="108"/>
      <c r="M757" s="81">
        <v>18946</v>
      </c>
      <c r="N757" s="135">
        <v>20259</v>
      </c>
      <c r="O757" s="136">
        <v>19817</v>
      </c>
      <c r="P757" s="135">
        <v>20041</v>
      </c>
      <c r="Q757" s="136">
        <v>19867</v>
      </c>
      <c r="R757" s="135">
        <v>22212</v>
      </c>
      <c r="S757" s="136">
        <v>23669</v>
      </c>
      <c r="T757" s="135">
        <v>23624</v>
      </c>
      <c r="U757" s="136">
        <v>23297</v>
      </c>
      <c r="V757" s="135">
        <v>22846</v>
      </c>
      <c r="W757" s="136">
        <v>23940</v>
      </c>
      <c r="X757" s="135">
        <v>26197</v>
      </c>
      <c r="Y757" s="136">
        <v>27655</v>
      </c>
      <c r="Z757" s="135">
        <v>27059</v>
      </c>
      <c r="AA757" s="136">
        <v>26982</v>
      </c>
      <c r="AB757" s="135">
        <v>26096</v>
      </c>
      <c r="AC757" s="136">
        <v>26882</v>
      </c>
      <c r="AD757" s="135">
        <v>30153</v>
      </c>
      <c r="AE757" s="137">
        <v>29935</v>
      </c>
      <c r="AF757" s="138">
        <v>29464</v>
      </c>
    </row>
    <row r="758" spans="2:32">
      <c r="B758" s="114">
        <v>720</v>
      </c>
      <c r="C758" s="115">
        <v>720</v>
      </c>
      <c r="D758" s="116">
        <v>30</v>
      </c>
      <c r="E758" s="117">
        <v>1</v>
      </c>
      <c r="F758" s="118">
        <v>30</v>
      </c>
      <c r="G758" s="119" t="s">
        <v>485</v>
      </c>
      <c r="H758" s="120">
        <v>1</v>
      </c>
      <c r="I758" s="115">
        <v>30</v>
      </c>
      <c r="J758" s="116" t="s">
        <v>485</v>
      </c>
      <c r="K758" s="121">
        <v>24</v>
      </c>
      <c r="L758" s="108"/>
      <c r="M758" s="122">
        <v>17810</v>
      </c>
      <c r="N758" s="123">
        <v>18986</v>
      </c>
      <c r="O758" s="124">
        <v>18738</v>
      </c>
      <c r="P758" s="123">
        <v>19231</v>
      </c>
      <c r="Q758" s="124">
        <v>19166</v>
      </c>
      <c r="R758" s="123">
        <v>21250</v>
      </c>
      <c r="S758" s="124">
        <v>22711</v>
      </c>
      <c r="T758" s="123">
        <v>22671</v>
      </c>
      <c r="U758" s="124">
        <v>22501</v>
      </c>
      <c r="V758" s="123">
        <v>22362</v>
      </c>
      <c r="W758" s="124">
        <v>23148</v>
      </c>
      <c r="X758" s="123">
        <v>25439</v>
      </c>
      <c r="Y758" s="124">
        <v>26955</v>
      </c>
      <c r="Z758" s="123">
        <v>26353</v>
      </c>
      <c r="AA758" s="124">
        <v>26583</v>
      </c>
      <c r="AB758" s="123">
        <v>25742</v>
      </c>
      <c r="AC758" s="124">
        <v>26118</v>
      </c>
      <c r="AD758" s="123">
        <v>29513</v>
      </c>
      <c r="AE758" s="125">
        <v>29289</v>
      </c>
      <c r="AF758" s="126">
        <v>28816</v>
      </c>
    </row>
    <row r="759" spans="2:32">
      <c r="B759" s="127">
        <v>721</v>
      </c>
      <c r="C759" s="128">
        <v>721</v>
      </c>
      <c r="D759" s="129">
        <v>31</v>
      </c>
      <c r="E759" s="130">
        <v>1</v>
      </c>
      <c r="F759" s="131">
        <v>31</v>
      </c>
      <c r="G759" s="132" t="s">
        <v>485</v>
      </c>
      <c r="H759" s="133">
        <v>1</v>
      </c>
      <c r="I759" s="128">
        <v>31</v>
      </c>
      <c r="J759" s="129" t="s">
        <v>485</v>
      </c>
      <c r="K759" s="134">
        <v>1</v>
      </c>
      <c r="L759" s="108"/>
      <c r="M759" s="81">
        <v>17191</v>
      </c>
      <c r="N759" s="135">
        <v>18141</v>
      </c>
      <c r="O759" s="136">
        <v>18188</v>
      </c>
      <c r="P759" s="135">
        <v>17940</v>
      </c>
      <c r="Q759" s="136">
        <v>18277</v>
      </c>
      <c r="R759" s="135">
        <v>20620</v>
      </c>
      <c r="S759" s="136">
        <v>21792</v>
      </c>
      <c r="T759" s="135">
        <v>22139</v>
      </c>
      <c r="U759" s="136">
        <v>21969</v>
      </c>
      <c r="V759" s="135">
        <v>21515</v>
      </c>
      <c r="W759" s="136">
        <v>23315</v>
      </c>
      <c r="X759" s="135">
        <v>24958</v>
      </c>
      <c r="Y759" s="136">
        <v>26595</v>
      </c>
      <c r="Z759" s="135">
        <v>25731</v>
      </c>
      <c r="AA759" s="136">
        <v>24709</v>
      </c>
      <c r="AB759" s="135">
        <v>24995</v>
      </c>
      <c r="AC759" s="136">
        <v>26941</v>
      </c>
      <c r="AD759" s="135">
        <v>29223</v>
      </c>
      <c r="AE759" s="137">
        <v>29246</v>
      </c>
      <c r="AF759" s="138">
        <v>28127</v>
      </c>
    </row>
    <row r="760" spans="2:32">
      <c r="B760" s="114">
        <v>722</v>
      </c>
      <c r="C760" s="115">
        <v>722</v>
      </c>
      <c r="D760" s="116">
        <v>31</v>
      </c>
      <c r="E760" s="117">
        <v>1</v>
      </c>
      <c r="F760" s="118">
        <v>31</v>
      </c>
      <c r="G760" s="119" t="s">
        <v>485</v>
      </c>
      <c r="H760" s="120">
        <v>1</v>
      </c>
      <c r="I760" s="115">
        <v>31</v>
      </c>
      <c r="J760" s="116" t="s">
        <v>485</v>
      </c>
      <c r="K760" s="121">
        <v>2</v>
      </c>
      <c r="L760" s="108"/>
      <c r="M760" s="122">
        <v>16755</v>
      </c>
      <c r="N760" s="123">
        <v>17493</v>
      </c>
      <c r="O760" s="124">
        <v>17661</v>
      </c>
      <c r="P760" s="123">
        <v>17485</v>
      </c>
      <c r="Q760" s="124">
        <v>17911</v>
      </c>
      <c r="R760" s="123">
        <v>20197</v>
      </c>
      <c r="S760" s="124">
        <v>21411</v>
      </c>
      <c r="T760" s="123">
        <v>21436</v>
      </c>
      <c r="U760" s="124">
        <v>21405</v>
      </c>
      <c r="V760" s="123">
        <v>21146</v>
      </c>
      <c r="W760" s="124">
        <v>22835</v>
      </c>
      <c r="X760" s="123">
        <v>24505</v>
      </c>
      <c r="Y760" s="124">
        <v>26224</v>
      </c>
      <c r="Z760" s="123">
        <v>25133</v>
      </c>
      <c r="AA760" s="124">
        <v>24237</v>
      </c>
      <c r="AB760" s="123">
        <v>24636</v>
      </c>
      <c r="AC760" s="124">
        <v>26468</v>
      </c>
      <c r="AD760" s="123">
        <v>28779</v>
      </c>
      <c r="AE760" s="125">
        <v>28435</v>
      </c>
      <c r="AF760" s="126">
        <v>27469</v>
      </c>
    </row>
    <row r="761" spans="2:32">
      <c r="B761" s="127">
        <v>723</v>
      </c>
      <c r="C761" s="128">
        <v>723</v>
      </c>
      <c r="D761" s="129">
        <v>31</v>
      </c>
      <c r="E761" s="130">
        <v>1</v>
      </c>
      <c r="F761" s="131">
        <v>31</v>
      </c>
      <c r="G761" s="132" t="s">
        <v>485</v>
      </c>
      <c r="H761" s="133">
        <v>1</v>
      </c>
      <c r="I761" s="128">
        <v>31</v>
      </c>
      <c r="J761" s="129" t="s">
        <v>485</v>
      </c>
      <c r="K761" s="134">
        <v>3</v>
      </c>
      <c r="L761" s="108"/>
      <c r="M761" s="81">
        <v>16544</v>
      </c>
      <c r="N761" s="135">
        <v>17187</v>
      </c>
      <c r="O761" s="136">
        <v>17338</v>
      </c>
      <c r="P761" s="135">
        <v>17309</v>
      </c>
      <c r="Q761" s="136">
        <v>17824</v>
      </c>
      <c r="R761" s="135">
        <v>20082</v>
      </c>
      <c r="S761" s="136">
        <v>21255</v>
      </c>
      <c r="T761" s="135">
        <v>21250</v>
      </c>
      <c r="U761" s="136">
        <v>21167</v>
      </c>
      <c r="V761" s="135">
        <v>21121</v>
      </c>
      <c r="W761" s="136">
        <v>22718</v>
      </c>
      <c r="X761" s="135">
        <v>24338</v>
      </c>
      <c r="Y761" s="136">
        <v>25716</v>
      </c>
      <c r="Z761" s="135">
        <v>24715</v>
      </c>
      <c r="AA761" s="136">
        <v>24009</v>
      </c>
      <c r="AB761" s="135">
        <v>24428</v>
      </c>
      <c r="AC761" s="136">
        <v>26163</v>
      </c>
      <c r="AD761" s="135">
        <v>28181</v>
      </c>
      <c r="AE761" s="137">
        <v>27792</v>
      </c>
      <c r="AF761" s="138">
        <v>26980</v>
      </c>
    </row>
    <row r="762" spans="2:32">
      <c r="B762" s="114">
        <v>724</v>
      </c>
      <c r="C762" s="115">
        <v>724</v>
      </c>
      <c r="D762" s="116">
        <v>31</v>
      </c>
      <c r="E762" s="117">
        <v>1</v>
      </c>
      <c r="F762" s="118">
        <v>31</v>
      </c>
      <c r="G762" s="119" t="s">
        <v>485</v>
      </c>
      <c r="H762" s="120">
        <v>1</v>
      </c>
      <c r="I762" s="115">
        <v>31</v>
      </c>
      <c r="J762" s="116" t="s">
        <v>485</v>
      </c>
      <c r="K762" s="121">
        <v>4</v>
      </c>
      <c r="L762" s="108"/>
      <c r="M762" s="122">
        <v>16548</v>
      </c>
      <c r="N762" s="123">
        <v>17057</v>
      </c>
      <c r="O762" s="124">
        <v>17200</v>
      </c>
      <c r="P762" s="123">
        <v>17165</v>
      </c>
      <c r="Q762" s="124">
        <v>17683</v>
      </c>
      <c r="R762" s="123">
        <v>20008</v>
      </c>
      <c r="S762" s="124">
        <v>21111</v>
      </c>
      <c r="T762" s="123">
        <v>21011</v>
      </c>
      <c r="U762" s="124">
        <v>20865</v>
      </c>
      <c r="V762" s="123">
        <v>20830</v>
      </c>
      <c r="W762" s="124">
        <v>22377</v>
      </c>
      <c r="X762" s="123">
        <v>23925</v>
      </c>
      <c r="Y762" s="124">
        <v>25133</v>
      </c>
      <c r="Z762" s="123">
        <v>24119</v>
      </c>
      <c r="AA762" s="124">
        <v>23481</v>
      </c>
      <c r="AB762" s="123">
        <v>23869</v>
      </c>
      <c r="AC762" s="124">
        <v>25541</v>
      </c>
      <c r="AD762" s="123">
        <v>27379</v>
      </c>
      <c r="AE762" s="125">
        <v>26908</v>
      </c>
      <c r="AF762" s="126">
        <v>26203</v>
      </c>
    </row>
    <row r="763" spans="2:32">
      <c r="B763" s="127">
        <v>725</v>
      </c>
      <c r="C763" s="128">
        <v>725</v>
      </c>
      <c r="D763" s="129">
        <v>31</v>
      </c>
      <c r="E763" s="130">
        <v>1</v>
      </c>
      <c r="F763" s="131">
        <v>31</v>
      </c>
      <c r="G763" s="132" t="s">
        <v>485</v>
      </c>
      <c r="H763" s="133">
        <v>1</v>
      </c>
      <c r="I763" s="128">
        <v>31</v>
      </c>
      <c r="J763" s="129" t="s">
        <v>485</v>
      </c>
      <c r="K763" s="134">
        <v>5</v>
      </c>
      <c r="L763" s="108"/>
      <c r="M763" s="81">
        <v>16711</v>
      </c>
      <c r="N763" s="135">
        <v>17099</v>
      </c>
      <c r="O763" s="136">
        <v>17079</v>
      </c>
      <c r="P763" s="135">
        <v>17071</v>
      </c>
      <c r="Q763" s="136">
        <v>17776</v>
      </c>
      <c r="R763" s="135">
        <v>19996</v>
      </c>
      <c r="S763" s="136">
        <v>21073</v>
      </c>
      <c r="T763" s="135">
        <v>20864</v>
      </c>
      <c r="U763" s="136">
        <v>20484</v>
      </c>
      <c r="V763" s="135">
        <v>20740</v>
      </c>
      <c r="W763" s="136">
        <v>22043</v>
      </c>
      <c r="X763" s="135">
        <v>23468</v>
      </c>
      <c r="Y763" s="136">
        <v>24513</v>
      </c>
      <c r="Z763" s="135">
        <v>23287</v>
      </c>
      <c r="AA763" s="136">
        <v>22725</v>
      </c>
      <c r="AB763" s="135">
        <v>23344</v>
      </c>
      <c r="AC763" s="136">
        <v>24834</v>
      </c>
      <c r="AD763" s="135">
        <v>26503</v>
      </c>
      <c r="AE763" s="137">
        <v>26090</v>
      </c>
      <c r="AF763" s="138">
        <v>25143</v>
      </c>
    </row>
    <row r="764" spans="2:32">
      <c r="B764" s="114">
        <v>726</v>
      </c>
      <c r="C764" s="115">
        <v>726</v>
      </c>
      <c r="D764" s="116">
        <v>31</v>
      </c>
      <c r="E764" s="117">
        <v>1</v>
      </c>
      <c r="F764" s="118">
        <v>31</v>
      </c>
      <c r="G764" s="119" t="s">
        <v>485</v>
      </c>
      <c r="H764" s="120">
        <v>1</v>
      </c>
      <c r="I764" s="115">
        <v>31</v>
      </c>
      <c r="J764" s="116" t="s">
        <v>485</v>
      </c>
      <c r="K764" s="121">
        <v>6</v>
      </c>
      <c r="L764" s="108"/>
      <c r="M764" s="122">
        <v>17305</v>
      </c>
      <c r="N764" s="123">
        <v>17495</v>
      </c>
      <c r="O764" s="124">
        <v>17174</v>
      </c>
      <c r="P764" s="123">
        <v>17058</v>
      </c>
      <c r="Q764" s="124">
        <v>18236</v>
      </c>
      <c r="R764" s="123">
        <v>20478</v>
      </c>
      <c r="S764" s="124">
        <v>21459</v>
      </c>
      <c r="T764" s="123">
        <v>21006</v>
      </c>
      <c r="U764" s="124">
        <v>20190</v>
      </c>
      <c r="V764" s="123">
        <v>20971</v>
      </c>
      <c r="W764" s="124">
        <v>22055</v>
      </c>
      <c r="X764" s="123">
        <v>23449</v>
      </c>
      <c r="Y764" s="124">
        <v>24351</v>
      </c>
      <c r="Z764" s="123">
        <v>22541</v>
      </c>
      <c r="AA764" s="124">
        <v>21986</v>
      </c>
      <c r="AB764" s="123">
        <v>23192</v>
      </c>
      <c r="AC764" s="124">
        <v>24507</v>
      </c>
      <c r="AD764" s="123">
        <v>26095</v>
      </c>
      <c r="AE764" s="125">
        <v>25499</v>
      </c>
      <c r="AF764" s="126">
        <v>24173</v>
      </c>
    </row>
    <row r="765" spans="2:32">
      <c r="B765" s="127">
        <v>727</v>
      </c>
      <c r="C765" s="128">
        <v>727</v>
      </c>
      <c r="D765" s="129">
        <v>31</v>
      </c>
      <c r="E765" s="130">
        <v>1</v>
      </c>
      <c r="F765" s="131">
        <v>31</v>
      </c>
      <c r="G765" s="132" t="s">
        <v>485</v>
      </c>
      <c r="H765" s="133">
        <v>1</v>
      </c>
      <c r="I765" s="128">
        <v>31</v>
      </c>
      <c r="J765" s="129" t="s">
        <v>485</v>
      </c>
      <c r="K765" s="134">
        <v>7</v>
      </c>
      <c r="L765" s="108"/>
      <c r="M765" s="81">
        <v>18594</v>
      </c>
      <c r="N765" s="135">
        <v>18664</v>
      </c>
      <c r="O765" s="136">
        <v>17667</v>
      </c>
      <c r="P765" s="135">
        <v>17185</v>
      </c>
      <c r="Q765" s="136">
        <v>19477</v>
      </c>
      <c r="R765" s="135">
        <v>21759</v>
      </c>
      <c r="S765" s="136">
        <v>22589</v>
      </c>
      <c r="T765" s="135">
        <v>22024</v>
      </c>
      <c r="U765" s="136">
        <v>20366</v>
      </c>
      <c r="V765" s="135">
        <v>21959</v>
      </c>
      <c r="W765" s="136">
        <v>22759</v>
      </c>
      <c r="X765" s="135">
        <v>24331</v>
      </c>
      <c r="Y765" s="136">
        <v>25149</v>
      </c>
      <c r="Z765" s="135">
        <v>22433</v>
      </c>
      <c r="AA765" s="136">
        <v>21628</v>
      </c>
      <c r="AB765" s="135">
        <v>24003</v>
      </c>
      <c r="AC765" s="136">
        <v>24875</v>
      </c>
      <c r="AD765" s="135">
        <v>26701</v>
      </c>
      <c r="AE765" s="137">
        <v>25902</v>
      </c>
      <c r="AF765" s="138">
        <v>23921</v>
      </c>
    </row>
    <row r="766" spans="2:32">
      <c r="B766" s="114">
        <v>728</v>
      </c>
      <c r="C766" s="115">
        <v>728</v>
      </c>
      <c r="D766" s="116">
        <v>31</v>
      </c>
      <c r="E766" s="117">
        <v>1</v>
      </c>
      <c r="F766" s="118">
        <v>31</v>
      </c>
      <c r="G766" s="119" t="s">
        <v>485</v>
      </c>
      <c r="H766" s="120">
        <v>1</v>
      </c>
      <c r="I766" s="115">
        <v>31</v>
      </c>
      <c r="J766" s="116" t="s">
        <v>485</v>
      </c>
      <c r="K766" s="121">
        <v>8</v>
      </c>
      <c r="L766" s="108"/>
      <c r="M766" s="122">
        <v>20164</v>
      </c>
      <c r="N766" s="123">
        <v>20238</v>
      </c>
      <c r="O766" s="124">
        <v>18546</v>
      </c>
      <c r="P766" s="123">
        <v>17818</v>
      </c>
      <c r="Q766" s="124">
        <v>21076</v>
      </c>
      <c r="R766" s="123">
        <v>23212</v>
      </c>
      <c r="S766" s="124">
        <v>24091</v>
      </c>
      <c r="T766" s="123">
        <v>23607</v>
      </c>
      <c r="U766" s="124">
        <v>21204</v>
      </c>
      <c r="V766" s="123">
        <v>23471</v>
      </c>
      <c r="W766" s="124">
        <v>23967</v>
      </c>
      <c r="X766" s="123">
        <v>25558</v>
      </c>
      <c r="Y766" s="124">
        <v>26437</v>
      </c>
      <c r="Z766" s="123">
        <v>23149</v>
      </c>
      <c r="AA766" s="124">
        <v>22153</v>
      </c>
      <c r="AB766" s="123">
        <v>25451</v>
      </c>
      <c r="AC766" s="124">
        <v>25882</v>
      </c>
      <c r="AD766" s="123">
        <v>27907</v>
      </c>
      <c r="AE766" s="125">
        <v>27231</v>
      </c>
      <c r="AF766" s="126">
        <v>24579</v>
      </c>
    </row>
    <row r="767" spans="2:32">
      <c r="B767" s="127">
        <v>729</v>
      </c>
      <c r="C767" s="128">
        <v>729</v>
      </c>
      <c r="D767" s="129">
        <v>31</v>
      </c>
      <c r="E767" s="130">
        <v>1</v>
      </c>
      <c r="F767" s="131">
        <v>31</v>
      </c>
      <c r="G767" s="132" t="s">
        <v>485</v>
      </c>
      <c r="H767" s="133">
        <v>1</v>
      </c>
      <c r="I767" s="128">
        <v>31</v>
      </c>
      <c r="J767" s="129" t="s">
        <v>485</v>
      </c>
      <c r="K767" s="134">
        <v>9</v>
      </c>
      <c r="L767" s="108"/>
      <c r="M767" s="81">
        <v>20358</v>
      </c>
      <c r="N767" s="135">
        <v>20642</v>
      </c>
      <c r="O767" s="136">
        <v>19214</v>
      </c>
      <c r="P767" s="135">
        <v>18483</v>
      </c>
      <c r="Q767" s="136">
        <v>21425</v>
      </c>
      <c r="R767" s="135">
        <v>23397</v>
      </c>
      <c r="S767" s="136">
        <v>24297</v>
      </c>
      <c r="T767" s="135">
        <v>23983</v>
      </c>
      <c r="U767" s="136">
        <v>21907</v>
      </c>
      <c r="V767" s="135">
        <v>23823</v>
      </c>
      <c r="W767" s="136">
        <v>24313</v>
      </c>
      <c r="X767" s="135">
        <v>25710</v>
      </c>
      <c r="Y767" s="136">
        <v>26601</v>
      </c>
      <c r="Z767" s="135">
        <v>23669</v>
      </c>
      <c r="AA767" s="136">
        <v>22753</v>
      </c>
      <c r="AB767" s="135">
        <v>25691</v>
      </c>
      <c r="AC767" s="136">
        <v>26115</v>
      </c>
      <c r="AD767" s="135">
        <v>28032</v>
      </c>
      <c r="AE767" s="137">
        <v>27516</v>
      </c>
      <c r="AF767" s="138">
        <v>25057</v>
      </c>
    </row>
    <row r="768" spans="2:32">
      <c r="B768" s="114">
        <v>730</v>
      </c>
      <c r="C768" s="115">
        <v>730</v>
      </c>
      <c r="D768" s="116">
        <v>31</v>
      </c>
      <c r="E768" s="117">
        <v>1</v>
      </c>
      <c r="F768" s="118">
        <v>31</v>
      </c>
      <c r="G768" s="119" t="s">
        <v>485</v>
      </c>
      <c r="H768" s="120">
        <v>1</v>
      </c>
      <c r="I768" s="115">
        <v>31</v>
      </c>
      <c r="J768" s="116" t="s">
        <v>485</v>
      </c>
      <c r="K768" s="121">
        <v>10</v>
      </c>
      <c r="L768" s="108"/>
      <c r="M768" s="122">
        <v>20048</v>
      </c>
      <c r="N768" s="123">
        <v>20417</v>
      </c>
      <c r="O768" s="124">
        <v>19602</v>
      </c>
      <c r="P768" s="123">
        <v>18804</v>
      </c>
      <c r="Q768" s="124">
        <v>21258</v>
      </c>
      <c r="R768" s="123">
        <v>23142</v>
      </c>
      <c r="S768" s="124">
        <v>24027</v>
      </c>
      <c r="T768" s="123">
        <v>23750</v>
      </c>
      <c r="U768" s="124">
        <v>22308</v>
      </c>
      <c r="V768" s="123">
        <v>23686</v>
      </c>
      <c r="W768" s="124">
        <v>24416</v>
      </c>
      <c r="X768" s="123">
        <v>25568</v>
      </c>
      <c r="Y768" s="124">
        <v>26503</v>
      </c>
      <c r="Z768" s="123">
        <v>24191</v>
      </c>
      <c r="AA768" s="124">
        <v>23203</v>
      </c>
      <c r="AB768" s="123">
        <v>25549</v>
      </c>
      <c r="AC768" s="124">
        <v>26240</v>
      </c>
      <c r="AD768" s="123">
        <v>27973</v>
      </c>
      <c r="AE768" s="125">
        <v>27327</v>
      </c>
      <c r="AF768" s="126">
        <v>25628</v>
      </c>
    </row>
    <row r="769" spans="2:32">
      <c r="B769" s="127">
        <v>731</v>
      </c>
      <c r="C769" s="128">
        <v>731</v>
      </c>
      <c r="D769" s="129">
        <v>31</v>
      </c>
      <c r="E769" s="130">
        <v>1</v>
      </c>
      <c r="F769" s="131">
        <v>31</v>
      </c>
      <c r="G769" s="132" t="s">
        <v>485</v>
      </c>
      <c r="H769" s="133">
        <v>1</v>
      </c>
      <c r="I769" s="128">
        <v>31</v>
      </c>
      <c r="J769" s="129" t="s">
        <v>485</v>
      </c>
      <c r="K769" s="134">
        <v>11</v>
      </c>
      <c r="L769" s="108"/>
      <c r="M769" s="81">
        <v>19600</v>
      </c>
      <c r="N769" s="135">
        <v>19965</v>
      </c>
      <c r="O769" s="136">
        <v>19615</v>
      </c>
      <c r="P769" s="135">
        <v>18652</v>
      </c>
      <c r="Q769" s="136">
        <v>20954</v>
      </c>
      <c r="R769" s="135">
        <v>22557</v>
      </c>
      <c r="S769" s="136">
        <v>23523</v>
      </c>
      <c r="T769" s="135">
        <v>23097</v>
      </c>
      <c r="U769" s="136">
        <v>22121</v>
      </c>
      <c r="V769" s="135">
        <v>23247</v>
      </c>
      <c r="W769" s="136">
        <v>24205</v>
      </c>
      <c r="X769" s="135">
        <v>24938</v>
      </c>
      <c r="Y769" s="136">
        <v>26469</v>
      </c>
      <c r="Z769" s="135">
        <v>24519</v>
      </c>
      <c r="AA769" s="136">
        <v>23344</v>
      </c>
      <c r="AB769" s="135">
        <v>25113</v>
      </c>
      <c r="AC769" s="136">
        <v>25902</v>
      </c>
      <c r="AD769" s="135">
        <v>27980</v>
      </c>
      <c r="AE769" s="137">
        <v>26743</v>
      </c>
      <c r="AF769" s="138">
        <v>25995</v>
      </c>
    </row>
    <row r="770" spans="2:32">
      <c r="B770" s="114">
        <v>732</v>
      </c>
      <c r="C770" s="115">
        <v>732</v>
      </c>
      <c r="D770" s="116">
        <v>31</v>
      </c>
      <c r="E770" s="117">
        <v>1</v>
      </c>
      <c r="F770" s="118">
        <v>31</v>
      </c>
      <c r="G770" s="119" t="s">
        <v>485</v>
      </c>
      <c r="H770" s="120">
        <v>1</v>
      </c>
      <c r="I770" s="115">
        <v>31</v>
      </c>
      <c r="J770" s="116" t="s">
        <v>485</v>
      </c>
      <c r="K770" s="121">
        <v>12</v>
      </c>
      <c r="L770" s="108"/>
      <c r="M770" s="122">
        <v>19328</v>
      </c>
      <c r="N770" s="123">
        <v>19640</v>
      </c>
      <c r="O770" s="124">
        <v>19587</v>
      </c>
      <c r="P770" s="123">
        <v>18504</v>
      </c>
      <c r="Q770" s="124">
        <v>20700</v>
      </c>
      <c r="R770" s="123">
        <v>22066</v>
      </c>
      <c r="S770" s="124">
        <v>23013</v>
      </c>
      <c r="T770" s="123">
        <v>22479</v>
      </c>
      <c r="U770" s="124">
        <v>21830</v>
      </c>
      <c r="V770" s="123">
        <v>22784</v>
      </c>
      <c r="W770" s="124">
        <v>23786</v>
      </c>
      <c r="X770" s="123">
        <v>24299</v>
      </c>
      <c r="Y770" s="124">
        <v>26414</v>
      </c>
      <c r="Z770" s="123">
        <v>24772</v>
      </c>
      <c r="AA770" s="124">
        <v>23369</v>
      </c>
      <c r="AB770" s="123">
        <v>24806</v>
      </c>
      <c r="AC770" s="124">
        <v>25648</v>
      </c>
      <c r="AD770" s="123">
        <v>27935</v>
      </c>
      <c r="AE770" s="125">
        <v>26381</v>
      </c>
      <c r="AF770" s="126">
        <v>26255</v>
      </c>
    </row>
    <row r="771" spans="2:32">
      <c r="B771" s="127">
        <v>733</v>
      </c>
      <c r="C771" s="128">
        <v>733</v>
      </c>
      <c r="D771" s="129">
        <v>31</v>
      </c>
      <c r="E771" s="130">
        <v>1</v>
      </c>
      <c r="F771" s="131">
        <v>31</v>
      </c>
      <c r="G771" s="132" t="s">
        <v>485</v>
      </c>
      <c r="H771" s="133">
        <v>1</v>
      </c>
      <c r="I771" s="128">
        <v>31</v>
      </c>
      <c r="J771" s="129" t="s">
        <v>485</v>
      </c>
      <c r="K771" s="134">
        <v>13</v>
      </c>
      <c r="L771" s="108"/>
      <c r="M771" s="81">
        <v>18974</v>
      </c>
      <c r="N771" s="135">
        <v>19265</v>
      </c>
      <c r="O771" s="136">
        <v>19462</v>
      </c>
      <c r="P771" s="135">
        <v>18362</v>
      </c>
      <c r="Q771" s="136">
        <v>20459</v>
      </c>
      <c r="R771" s="135">
        <v>21547</v>
      </c>
      <c r="S771" s="136">
        <v>22435</v>
      </c>
      <c r="T771" s="135">
        <v>21892</v>
      </c>
      <c r="U771" s="136">
        <v>21541</v>
      </c>
      <c r="V771" s="135">
        <v>22401</v>
      </c>
      <c r="W771" s="136">
        <v>23370</v>
      </c>
      <c r="X771" s="135">
        <v>23633</v>
      </c>
      <c r="Y771" s="136">
        <v>25984</v>
      </c>
      <c r="Z771" s="135">
        <v>24745</v>
      </c>
      <c r="AA771" s="136">
        <v>23246</v>
      </c>
      <c r="AB771" s="135">
        <v>24401</v>
      </c>
      <c r="AC771" s="136">
        <v>25287</v>
      </c>
      <c r="AD771" s="135">
        <v>27476</v>
      </c>
      <c r="AE771" s="137">
        <v>25786</v>
      </c>
      <c r="AF771" s="138">
        <v>26209</v>
      </c>
    </row>
    <row r="772" spans="2:32">
      <c r="B772" s="114">
        <v>734</v>
      </c>
      <c r="C772" s="115">
        <v>734</v>
      </c>
      <c r="D772" s="116">
        <v>31</v>
      </c>
      <c r="E772" s="117">
        <v>1</v>
      </c>
      <c r="F772" s="118">
        <v>31</v>
      </c>
      <c r="G772" s="119" t="s">
        <v>485</v>
      </c>
      <c r="H772" s="120">
        <v>1</v>
      </c>
      <c r="I772" s="115">
        <v>31</v>
      </c>
      <c r="J772" s="116" t="s">
        <v>485</v>
      </c>
      <c r="K772" s="121">
        <v>14</v>
      </c>
      <c r="L772" s="108"/>
      <c r="M772" s="122">
        <v>18850</v>
      </c>
      <c r="N772" s="123">
        <v>19109</v>
      </c>
      <c r="O772" s="124">
        <v>19296</v>
      </c>
      <c r="P772" s="123">
        <v>18192</v>
      </c>
      <c r="Q772" s="124">
        <v>20355</v>
      </c>
      <c r="R772" s="123">
        <v>21314</v>
      </c>
      <c r="S772" s="124">
        <v>22255</v>
      </c>
      <c r="T772" s="123">
        <v>21643</v>
      </c>
      <c r="U772" s="124">
        <v>21287</v>
      </c>
      <c r="V772" s="123">
        <v>22204</v>
      </c>
      <c r="W772" s="124">
        <v>23041</v>
      </c>
      <c r="X772" s="123">
        <v>23305</v>
      </c>
      <c r="Y772" s="124">
        <v>25763</v>
      </c>
      <c r="Z772" s="123">
        <v>24506</v>
      </c>
      <c r="AA772" s="124">
        <v>23009</v>
      </c>
      <c r="AB772" s="123">
        <v>24040</v>
      </c>
      <c r="AC772" s="124">
        <v>24881</v>
      </c>
      <c r="AD772" s="123">
        <v>27212</v>
      </c>
      <c r="AE772" s="125">
        <v>25347</v>
      </c>
      <c r="AF772" s="126">
        <v>25934</v>
      </c>
    </row>
    <row r="773" spans="2:32">
      <c r="B773" s="127">
        <v>735</v>
      </c>
      <c r="C773" s="128">
        <v>735</v>
      </c>
      <c r="D773" s="129">
        <v>31</v>
      </c>
      <c r="E773" s="130">
        <v>1</v>
      </c>
      <c r="F773" s="131">
        <v>31</v>
      </c>
      <c r="G773" s="132" t="s">
        <v>485</v>
      </c>
      <c r="H773" s="133">
        <v>1</v>
      </c>
      <c r="I773" s="128">
        <v>31</v>
      </c>
      <c r="J773" s="129" t="s">
        <v>485</v>
      </c>
      <c r="K773" s="134">
        <v>15</v>
      </c>
      <c r="L773" s="108"/>
      <c r="M773" s="81">
        <v>18860</v>
      </c>
      <c r="N773" s="135">
        <v>19023</v>
      </c>
      <c r="O773" s="136">
        <v>19128</v>
      </c>
      <c r="P773" s="135">
        <v>18295</v>
      </c>
      <c r="Q773" s="136">
        <v>20274</v>
      </c>
      <c r="R773" s="135">
        <v>21258</v>
      </c>
      <c r="S773" s="136">
        <v>22028</v>
      </c>
      <c r="T773" s="135">
        <v>21453</v>
      </c>
      <c r="U773" s="136">
        <v>21032</v>
      </c>
      <c r="V773" s="135">
        <v>22037</v>
      </c>
      <c r="W773" s="136">
        <v>22746</v>
      </c>
      <c r="X773" s="135">
        <v>23157</v>
      </c>
      <c r="Y773" s="136">
        <v>25501</v>
      </c>
      <c r="Z773" s="135">
        <v>24283</v>
      </c>
      <c r="AA773" s="136">
        <v>23074</v>
      </c>
      <c r="AB773" s="135">
        <v>23947</v>
      </c>
      <c r="AC773" s="136">
        <v>24621</v>
      </c>
      <c r="AD773" s="135">
        <v>26906</v>
      </c>
      <c r="AE773" s="137">
        <v>25189</v>
      </c>
      <c r="AF773" s="138">
        <v>25689</v>
      </c>
    </row>
    <row r="774" spans="2:32">
      <c r="B774" s="114">
        <v>736</v>
      </c>
      <c r="C774" s="115">
        <v>736</v>
      </c>
      <c r="D774" s="116">
        <v>31</v>
      </c>
      <c r="E774" s="117">
        <v>1</v>
      </c>
      <c r="F774" s="118">
        <v>31</v>
      </c>
      <c r="G774" s="119" t="s">
        <v>485</v>
      </c>
      <c r="H774" s="120">
        <v>1</v>
      </c>
      <c r="I774" s="115">
        <v>31</v>
      </c>
      <c r="J774" s="116" t="s">
        <v>485</v>
      </c>
      <c r="K774" s="121">
        <v>16</v>
      </c>
      <c r="L774" s="108"/>
      <c r="M774" s="122">
        <v>19292</v>
      </c>
      <c r="N774" s="123">
        <v>19343</v>
      </c>
      <c r="O774" s="124">
        <v>19298</v>
      </c>
      <c r="P774" s="123">
        <v>18854</v>
      </c>
      <c r="Q774" s="124">
        <v>20594</v>
      </c>
      <c r="R774" s="123">
        <v>21656</v>
      </c>
      <c r="S774" s="124">
        <v>22227</v>
      </c>
      <c r="T774" s="123">
        <v>21759</v>
      </c>
      <c r="U774" s="124">
        <v>21216</v>
      </c>
      <c r="V774" s="123">
        <v>22337</v>
      </c>
      <c r="W774" s="124">
        <v>23202</v>
      </c>
      <c r="X774" s="123">
        <v>23465</v>
      </c>
      <c r="Y774" s="124">
        <v>25146</v>
      </c>
      <c r="Z774" s="123">
        <v>23993</v>
      </c>
      <c r="AA774" s="124">
        <v>23228</v>
      </c>
      <c r="AB774" s="123">
        <v>24176</v>
      </c>
      <c r="AC774" s="124">
        <v>24959</v>
      </c>
      <c r="AD774" s="123">
        <v>26474</v>
      </c>
      <c r="AE774" s="125">
        <v>25311</v>
      </c>
      <c r="AF774" s="126">
        <v>25356</v>
      </c>
    </row>
    <row r="775" spans="2:32">
      <c r="B775" s="127">
        <v>737</v>
      </c>
      <c r="C775" s="128">
        <v>737</v>
      </c>
      <c r="D775" s="129">
        <v>31</v>
      </c>
      <c r="E775" s="130">
        <v>1</v>
      </c>
      <c r="F775" s="131">
        <v>31</v>
      </c>
      <c r="G775" s="132" t="s">
        <v>485</v>
      </c>
      <c r="H775" s="133">
        <v>1</v>
      </c>
      <c r="I775" s="128">
        <v>31</v>
      </c>
      <c r="J775" s="129" t="s">
        <v>485</v>
      </c>
      <c r="K775" s="134">
        <v>17</v>
      </c>
      <c r="L775" s="108"/>
      <c r="M775" s="81">
        <v>20124</v>
      </c>
      <c r="N775" s="135">
        <v>20137</v>
      </c>
      <c r="O775" s="136">
        <v>20060</v>
      </c>
      <c r="P775" s="135">
        <v>19765</v>
      </c>
      <c r="Q775" s="136">
        <v>21410</v>
      </c>
      <c r="R775" s="135">
        <v>22352</v>
      </c>
      <c r="S775" s="136">
        <v>22553</v>
      </c>
      <c r="T775" s="135">
        <v>22588</v>
      </c>
      <c r="U775" s="136">
        <v>22024</v>
      </c>
      <c r="V775" s="135">
        <v>23099</v>
      </c>
      <c r="W775" s="136">
        <v>23977</v>
      </c>
      <c r="X775" s="135">
        <v>23921</v>
      </c>
      <c r="Y775" s="136">
        <v>24490</v>
      </c>
      <c r="Z775" s="135">
        <v>24027</v>
      </c>
      <c r="AA775" s="136">
        <v>23647</v>
      </c>
      <c r="AB775" s="135">
        <v>25135</v>
      </c>
      <c r="AC775" s="136">
        <v>25691</v>
      </c>
      <c r="AD775" s="135">
        <v>25825</v>
      </c>
      <c r="AE775" s="137">
        <v>26037</v>
      </c>
      <c r="AF775" s="138">
        <v>25410</v>
      </c>
    </row>
    <row r="776" spans="2:32">
      <c r="B776" s="114">
        <v>738</v>
      </c>
      <c r="C776" s="115">
        <v>738</v>
      </c>
      <c r="D776" s="116">
        <v>31</v>
      </c>
      <c r="E776" s="117">
        <v>1</v>
      </c>
      <c r="F776" s="118">
        <v>31</v>
      </c>
      <c r="G776" s="119" t="s">
        <v>485</v>
      </c>
      <c r="H776" s="120">
        <v>1</v>
      </c>
      <c r="I776" s="115">
        <v>31</v>
      </c>
      <c r="J776" s="116" t="s">
        <v>485</v>
      </c>
      <c r="K776" s="121">
        <v>18</v>
      </c>
      <c r="L776" s="108"/>
      <c r="M776" s="122">
        <v>21394</v>
      </c>
      <c r="N776" s="123">
        <v>21220</v>
      </c>
      <c r="O776" s="124">
        <v>21122</v>
      </c>
      <c r="P776" s="123">
        <v>20924</v>
      </c>
      <c r="Q776" s="124">
        <v>22340</v>
      </c>
      <c r="R776" s="123">
        <v>23281</v>
      </c>
      <c r="S776" s="124">
        <v>23439</v>
      </c>
      <c r="T776" s="123">
        <v>23825</v>
      </c>
      <c r="U776" s="124">
        <v>23356</v>
      </c>
      <c r="V776" s="123">
        <v>24140</v>
      </c>
      <c r="W776" s="124">
        <v>24959</v>
      </c>
      <c r="X776" s="123">
        <v>24789</v>
      </c>
      <c r="Y776" s="124">
        <v>25153</v>
      </c>
      <c r="Z776" s="123">
        <v>25439</v>
      </c>
      <c r="AA776" s="124">
        <v>25097</v>
      </c>
      <c r="AB776" s="123">
        <v>26250</v>
      </c>
      <c r="AC776" s="124">
        <v>26869</v>
      </c>
      <c r="AD776" s="123">
        <v>26594</v>
      </c>
      <c r="AE776" s="125">
        <v>27478</v>
      </c>
      <c r="AF776" s="126">
        <v>26898</v>
      </c>
    </row>
    <row r="777" spans="2:32">
      <c r="B777" s="127">
        <v>739</v>
      </c>
      <c r="C777" s="128">
        <v>739</v>
      </c>
      <c r="D777" s="129">
        <v>31</v>
      </c>
      <c r="E777" s="130">
        <v>1</v>
      </c>
      <c r="F777" s="131">
        <v>31</v>
      </c>
      <c r="G777" s="132" t="s">
        <v>485</v>
      </c>
      <c r="H777" s="133">
        <v>1</v>
      </c>
      <c r="I777" s="128">
        <v>31</v>
      </c>
      <c r="J777" s="129" t="s">
        <v>485</v>
      </c>
      <c r="K777" s="134">
        <v>19</v>
      </c>
      <c r="L777" s="108"/>
      <c r="M777" s="81">
        <v>21930</v>
      </c>
      <c r="N777" s="135">
        <v>21296</v>
      </c>
      <c r="O777" s="136">
        <v>21402</v>
      </c>
      <c r="P777" s="135">
        <v>21196</v>
      </c>
      <c r="Q777" s="136">
        <v>22456</v>
      </c>
      <c r="R777" s="135">
        <v>23735</v>
      </c>
      <c r="S777" s="136">
        <v>23787</v>
      </c>
      <c r="T777" s="135">
        <v>23997</v>
      </c>
      <c r="U777" s="136">
        <v>23874</v>
      </c>
      <c r="V777" s="135">
        <v>24507</v>
      </c>
      <c r="W777" s="136">
        <v>25496</v>
      </c>
      <c r="X777" s="135">
        <v>25457</v>
      </c>
      <c r="Y777" s="136">
        <v>25633</v>
      </c>
      <c r="Z777" s="135">
        <v>25890</v>
      </c>
      <c r="AA777" s="136">
        <v>25542</v>
      </c>
      <c r="AB777" s="135">
        <v>26612</v>
      </c>
      <c r="AC777" s="136">
        <v>27608</v>
      </c>
      <c r="AD777" s="135">
        <v>27312</v>
      </c>
      <c r="AE777" s="137">
        <v>28243</v>
      </c>
      <c r="AF777" s="138">
        <v>27540</v>
      </c>
    </row>
    <row r="778" spans="2:32">
      <c r="B778" s="114">
        <v>740</v>
      </c>
      <c r="C778" s="115">
        <v>740</v>
      </c>
      <c r="D778" s="116">
        <v>31</v>
      </c>
      <c r="E778" s="117">
        <v>1</v>
      </c>
      <c r="F778" s="118">
        <v>31</v>
      </c>
      <c r="G778" s="119" t="s">
        <v>485</v>
      </c>
      <c r="H778" s="120">
        <v>1</v>
      </c>
      <c r="I778" s="115">
        <v>31</v>
      </c>
      <c r="J778" s="116" t="s">
        <v>485</v>
      </c>
      <c r="K778" s="121">
        <v>20</v>
      </c>
      <c r="L778" s="108"/>
      <c r="M778" s="122">
        <v>21963</v>
      </c>
      <c r="N778" s="123">
        <v>20921</v>
      </c>
      <c r="O778" s="124">
        <v>21005</v>
      </c>
      <c r="P778" s="123">
        <v>20956</v>
      </c>
      <c r="Q778" s="124">
        <v>22347</v>
      </c>
      <c r="R778" s="123">
        <v>24036</v>
      </c>
      <c r="S778" s="124">
        <v>24051</v>
      </c>
      <c r="T778" s="123">
        <v>23984</v>
      </c>
      <c r="U778" s="124">
        <v>23672</v>
      </c>
      <c r="V778" s="123">
        <v>24615</v>
      </c>
      <c r="W778" s="124">
        <v>25950</v>
      </c>
      <c r="X778" s="123">
        <v>26249</v>
      </c>
      <c r="Y778" s="124">
        <v>26423</v>
      </c>
      <c r="Z778" s="123">
        <v>26073</v>
      </c>
      <c r="AA778" s="124">
        <v>25698</v>
      </c>
      <c r="AB778" s="123">
        <v>26972</v>
      </c>
      <c r="AC778" s="124">
        <v>28372</v>
      </c>
      <c r="AD778" s="123">
        <v>28379</v>
      </c>
      <c r="AE778" s="125">
        <v>28967</v>
      </c>
      <c r="AF778" s="126">
        <v>27913</v>
      </c>
    </row>
    <row r="779" spans="2:32">
      <c r="B779" s="127">
        <v>741</v>
      </c>
      <c r="C779" s="128">
        <v>741</v>
      </c>
      <c r="D779" s="129">
        <v>31</v>
      </c>
      <c r="E779" s="130">
        <v>1</v>
      </c>
      <c r="F779" s="131">
        <v>31</v>
      </c>
      <c r="G779" s="132" t="s">
        <v>485</v>
      </c>
      <c r="H779" s="133">
        <v>1</v>
      </c>
      <c r="I779" s="128">
        <v>31</v>
      </c>
      <c r="J779" s="129" t="s">
        <v>485</v>
      </c>
      <c r="K779" s="134">
        <v>21</v>
      </c>
      <c r="L779" s="108"/>
      <c r="M779" s="81">
        <v>21819</v>
      </c>
      <c r="N779" s="135">
        <v>20598</v>
      </c>
      <c r="O779" s="136">
        <v>20747</v>
      </c>
      <c r="P779" s="135">
        <v>20709</v>
      </c>
      <c r="Q779" s="136">
        <v>22072</v>
      </c>
      <c r="R779" s="135">
        <v>24201</v>
      </c>
      <c r="S779" s="136">
        <v>24165</v>
      </c>
      <c r="T779" s="135">
        <v>23904</v>
      </c>
      <c r="U779" s="136">
        <v>23765</v>
      </c>
      <c r="V779" s="135">
        <v>24624</v>
      </c>
      <c r="W779" s="136">
        <v>26308</v>
      </c>
      <c r="X779" s="135">
        <v>27049</v>
      </c>
      <c r="Y779" s="136">
        <v>27154</v>
      </c>
      <c r="Z779" s="135">
        <v>26645</v>
      </c>
      <c r="AA779" s="136">
        <v>26128</v>
      </c>
      <c r="AB779" s="135">
        <v>27376</v>
      </c>
      <c r="AC779" s="136">
        <v>29179</v>
      </c>
      <c r="AD779" s="135">
        <v>29408</v>
      </c>
      <c r="AE779" s="137">
        <v>29710</v>
      </c>
      <c r="AF779" s="138">
        <v>28746</v>
      </c>
    </row>
    <row r="780" spans="2:32">
      <c r="B780" s="114">
        <v>742</v>
      </c>
      <c r="C780" s="115">
        <v>742</v>
      </c>
      <c r="D780" s="116">
        <v>31</v>
      </c>
      <c r="E780" s="117">
        <v>1</v>
      </c>
      <c r="F780" s="118">
        <v>31</v>
      </c>
      <c r="G780" s="119" t="s">
        <v>485</v>
      </c>
      <c r="H780" s="120">
        <v>1</v>
      </c>
      <c r="I780" s="115">
        <v>31</v>
      </c>
      <c r="J780" s="116" t="s">
        <v>485</v>
      </c>
      <c r="K780" s="121">
        <v>22</v>
      </c>
      <c r="L780" s="108"/>
      <c r="M780" s="122">
        <v>21068</v>
      </c>
      <c r="N780" s="123">
        <v>19942</v>
      </c>
      <c r="O780" s="124">
        <v>20200</v>
      </c>
      <c r="P780" s="123">
        <v>20100</v>
      </c>
      <c r="Q780" s="124">
        <v>21369</v>
      </c>
      <c r="R780" s="123">
        <v>23857</v>
      </c>
      <c r="S780" s="124">
        <v>23804</v>
      </c>
      <c r="T780" s="123">
        <v>23432</v>
      </c>
      <c r="U780" s="124">
        <v>23449</v>
      </c>
      <c r="V780" s="123">
        <v>24116</v>
      </c>
      <c r="W780" s="124">
        <v>26034</v>
      </c>
      <c r="X780" s="123">
        <v>27348</v>
      </c>
      <c r="Y780" s="124">
        <v>27363</v>
      </c>
      <c r="Z780" s="123">
        <v>26572</v>
      </c>
      <c r="AA780" s="124">
        <v>25888</v>
      </c>
      <c r="AB780" s="123">
        <v>27043</v>
      </c>
      <c r="AC780" s="124">
        <v>29140</v>
      </c>
      <c r="AD780" s="123">
        <v>29809</v>
      </c>
      <c r="AE780" s="125">
        <v>29701</v>
      </c>
      <c r="AF780" s="126">
        <v>28834</v>
      </c>
    </row>
    <row r="781" spans="2:32">
      <c r="B781" s="127">
        <v>743</v>
      </c>
      <c r="C781" s="128">
        <v>743</v>
      </c>
      <c r="D781" s="129">
        <v>31</v>
      </c>
      <c r="E781" s="130">
        <v>1</v>
      </c>
      <c r="F781" s="131">
        <v>31</v>
      </c>
      <c r="G781" s="132" t="s">
        <v>485</v>
      </c>
      <c r="H781" s="133">
        <v>1</v>
      </c>
      <c r="I781" s="128">
        <v>31</v>
      </c>
      <c r="J781" s="129" t="s">
        <v>485</v>
      </c>
      <c r="K781" s="134">
        <v>23</v>
      </c>
      <c r="L781" s="108"/>
      <c r="M781" s="81">
        <v>19866</v>
      </c>
      <c r="N781" s="135">
        <v>18940</v>
      </c>
      <c r="O781" s="136">
        <v>19517</v>
      </c>
      <c r="P781" s="135">
        <v>19340</v>
      </c>
      <c r="Q781" s="136">
        <v>20362</v>
      </c>
      <c r="R781" s="135">
        <v>22950</v>
      </c>
      <c r="S781" s="136">
        <v>22938</v>
      </c>
      <c r="T781" s="135">
        <v>22560</v>
      </c>
      <c r="U781" s="136">
        <v>22915</v>
      </c>
      <c r="V781" s="135">
        <v>23215</v>
      </c>
      <c r="W781" s="136">
        <v>25279</v>
      </c>
      <c r="X781" s="135">
        <v>26855</v>
      </c>
      <c r="Y781" s="136">
        <v>27037</v>
      </c>
      <c r="Z781" s="135">
        <v>26303</v>
      </c>
      <c r="AA781" s="136">
        <v>25522</v>
      </c>
      <c r="AB781" s="135">
        <v>26381</v>
      </c>
      <c r="AC781" s="136">
        <v>28600</v>
      </c>
      <c r="AD781" s="135">
        <v>29593</v>
      </c>
      <c r="AE781" s="137">
        <v>29155</v>
      </c>
      <c r="AF781" s="138">
        <v>28652</v>
      </c>
    </row>
    <row r="782" spans="2:32">
      <c r="B782" s="114">
        <v>744</v>
      </c>
      <c r="C782" s="115">
        <v>744</v>
      </c>
      <c r="D782" s="116">
        <v>31</v>
      </c>
      <c r="E782" s="117">
        <v>1</v>
      </c>
      <c r="F782" s="118">
        <v>31</v>
      </c>
      <c r="G782" s="119" t="s">
        <v>485</v>
      </c>
      <c r="H782" s="120">
        <v>1</v>
      </c>
      <c r="I782" s="115">
        <v>31</v>
      </c>
      <c r="J782" s="116" t="s">
        <v>485</v>
      </c>
      <c r="K782" s="121">
        <v>24</v>
      </c>
      <c r="L782" s="108"/>
      <c r="M782" s="122">
        <v>18642</v>
      </c>
      <c r="N782" s="123">
        <v>17829</v>
      </c>
      <c r="O782" s="124">
        <v>18652</v>
      </c>
      <c r="P782" s="123">
        <v>18601</v>
      </c>
      <c r="Q782" s="124">
        <v>19354</v>
      </c>
      <c r="R782" s="123">
        <v>21939</v>
      </c>
      <c r="S782" s="124">
        <v>21932</v>
      </c>
      <c r="T782" s="123">
        <v>21707</v>
      </c>
      <c r="U782" s="124">
        <v>22345</v>
      </c>
      <c r="V782" s="123">
        <v>22415</v>
      </c>
      <c r="W782" s="124">
        <v>24493</v>
      </c>
      <c r="X782" s="123">
        <v>26135</v>
      </c>
      <c r="Y782" s="124">
        <v>26316</v>
      </c>
      <c r="Z782" s="123">
        <v>25881</v>
      </c>
      <c r="AA782" s="124">
        <v>25159</v>
      </c>
      <c r="AB782" s="123">
        <v>25612</v>
      </c>
      <c r="AC782" s="124">
        <v>27880</v>
      </c>
      <c r="AD782" s="123">
        <v>28932</v>
      </c>
      <c r="AE782" s="125">
        <v>28505</v>
      </c>
      <c r="AF782" s="126">
        <v>28288</v>
      </c>
    </row>
    <row r="783" spans="2:32">
      <c r="B783" s="127">
        <v>745</v>
      </c>
      <c r="C783" s="128">
        <v>745</v>
      </c>
      <c r="D783" s="129">
        <v>32</v>
      </c>
      <c r="E783" s="130">
        <v>2</v>
      </c>
      <c r="F783" s="131">
        <v>1</v>
      </c>
      <c r="G783" s="132" t="s">
        <v>485</v>
      </c>
      <c r="H783" s="133">
        <v>2</v>
      </c>
      <c r="I783" s="128">
        <v>1</v>
      </c>
      <c r="J783" s="129" t="s">
        <v>485</v>
      </c>
      <c r="K783" s="134">
        <v>1</v>
      </c>
      <c r="L783" s="108"/>
      <c r="M783" s="81">
        <v>17646</v>
      </c>
      <c r="N783" s="135">
        <v>17420</v>
      </c>
      <c r="O783" s="136">
        <v>17515</v>
      </c>
      <c r="P783" s="135">
        <v>17891</v>
      </c>
      <c r="Q783" s="136">
        <v>19141</v>
      </c>
      <c r="R783" s="135">
        <v>21299</v>
      </c>
      <c r="S783" s="136">
        <v>21620</v>
      </c>
      <c r="T783" s="135">
        <v>21437</v>
      </c>
      <c r="U783" s="136">
        <v>21080</v>
      </c>
      <c r="V783" s="135">
        <v>22818</v>
      </c>
      <c r="W783" s="136">
        <v>24793</v>
      </c>
      <c r="X783" s="135">
        <v>25723</v>
      </c>
      <c r="Y783" s="136">
        <v>26208</v>
      </c>
      <c r="Z783" s="135">
        <v>24041</v>
      </c>
      <c r="AA783" s="136">
        <v>24416</v>
      </c>
      <c r="AB783" s="135">
        <v>26362</v>
      </c>
      <c r="AC783" s="136">
        <v>28095</v>
      </c>
      <c r="AD783" s="135">
        <v>28858</v>
      </c>
      <c r="AE783" s="137">
        <v>27789</v>
      </c>
      <c r="AF783" s="138">
        <v>26163</v>
      </c>
    </row>
    <row r="784" spans="2:32">
      <c r="B784" s="114">
        <v>746</v>
      </c>
      <c r="C784" s="115">
        <v>746</v>
      </c>
      <c r="D784" s="116">
        <v>32</v>
      </c>
      <c r="E784" s="117">
        <v>2</v>
      </c>
      <c r="F784" s="118">
        <v>1</v>
      </c>
      <c r="G784" s="119" t="s">
        <v>485</v>
      </c>
      <c r="H784" s="120">
        <v>2</v>
      </c>
      <c r="I784" s="115">
        <v>1</v>
      </c>
      <c r="J784" s="116" t="s">
        <v>485</v>
      </c>
      <c r="K784" s="121">
        <v>2</v>
      </c>
      <c r="L784" s="108"/>
      <c r="M784" s="122">
        <v>17219</v>
      </c>
      <c r="N784" s="123">
        <v>16898</v>
      </c>
      <c r="O784" s="124">
        <v>17086</v>
      </c>
      <c r="P784" s="123">
        <v>17549</v>
      </c>
      <c r="Q784" s="124">
        <v>18726</v>
      </c>
      <c r="R784" s="123">
        <v>20898</v>
      </c>
      <c r="S784" s="124">
        <v>20966</v>
      </c>
      <c r="T784" s="123">
        <v>20928</v>
      </c>
      <c r="U784" s="124">
        <v>20705</v>
      </c>
      <c r="V784" s="123">
        <v>22417</v>
      </c>
      <c r="W784" s="124">
        <v>24369</v>
      </c>
      <c r="X784" s="123">
        <v>25381</v>
      </c>
      <c r="Y784" s="124">
        <v>25494</v>
      </c>
      <c r="Z784" s="123">
        <v>23591</v>
      </c>
      <c r="AA784" s="124">
        <v>24071</v>
      </c>
      <c r="AB784" s="123">
        <v>25906</v>
      </c>
      <c r="AC784" s="124">
        <v>27680</v>
      </c>
      <c r="AD784" s="123">
        <v>28061</v>
      </c>
      <c r="AE784" s="125">
        <v>27143</v>
      </c>
      <c r="AF784" s="126">
        <v>25665</v>
      </c>
    </row>
    <row r="785" spans="2:32">
      <c r="B785" s="127">
        <v>747</v>
      </c>
      <c r="C785" s="128">
        <v>747</v>
      </c>
      <c r="D785" s="129">
        <v>32</v>
      </c>
      <c r="E785" s="130">
        <v>2</v>
      </c>
      <c r="F785" s="131">
        <v>1</v>
      </c>
      <c r="G785" s="132" t="s">
        <v>485</v>
      </c>
      <c r="H785" s="133">
        <v>2</v>
      </c>
      <c r="I785" s="128">
        <v>1</v>
      </c>
      <c r="J785" s="129" t="s">
        <v>485</v>
      </c>
      <c r="K785" s="134">
        <v>3</v>
      </c>
      <c r="L785" s="108"/>
      <c r="M785" s="81">
        <v>16910</v>
      </c>
      <c r="N785" s="135">
        <v>16463</v>
      </c>
      <c r="O785" s="136">
        <v>16773</v>
      </c>
      <c r="P785" s="135">
        <v>17306</v>
      </c>
      <c r="Q785" s="136">
        <v>18436</v>
      </c>
      <c r="R785" s="135">
        <v>20570</v>
      </c>
      <c r="S785" s="136">
        <v>20584</v>
      </c>
      <c r="T785" s="135">
        <v>20480</v>
      </c>
      <c r="U785" s="136">
        <v>20403</v>
      </c>
      <c r="V785" s="135">
        <v>22090</v>
      </c>
      <c r="W785" s="136">
        <v>23959</v>
      </c>
      <c r="X785" s="135">
        <v>24923</v>
      </c>
      <c r="Y785" s="136">
        <v>24962</v>
      </c>
      <c r="Z785" s="135">
        <v>23395</v>
      </c>
      <c r="AA785" s="136">
        <v>23893</v>
      </c>
      <c r="AB785" s="135">
        <v>25629</v>
      </c>
      <c r="AC785" s="136">
        <v>27429</v>
      </c>
      <c r="AD785" s="135">
        <v>27437</v>
      </c>
      <c r="AE785" s="137">
        <v>26671</v>
      </c>
      <c r="AF785" s="138">
        <v>25416</v>
      </c>
    </row>
    <row r="786" spans="2:32">
      <c r="B786" s="114">
        <v>748</v>
      </c>
      <c r="C786" s="115">
        <v>748</v>
      </c>
      <c r="D786" s="116">
        <v>32</v>
      </c>
      <c r="E786" s="117">
        <v>2</v>
      </c>
      <c r="F786" s="118">
        <v>1</v>
      </c>
      <c r="G786" s="119" t="s">
        <v>485</v>
      </c>
      <c r="H786" s="120">
        <v>2</v>
      </c>
      <c r="I786" s="115">
        <v>1</v>
      </c>
      <c r="J786" s="116" t="s">
        <v>485</v>
      </c>
      <c r="K786" s="121">
        <v>4</v>
      </c>
      <c r="L786" s="108"/>
      <c r="M786" s="122">
        <v>16829</v>
      </c>
      <c r="N786" s="123">
        <v>16295</v>
      </c>
      <c r="O786" s="124">
        <v>16602</v>
      </c>
      <c r="P786" s="123">
        <v>17135</v>
      </c>
      <c r="Q786" s="124">
        <v>18310</v>
      </c>
      <c r="R786" s="123">
        <v>20412</v>
      </c>
      <c r="S786" s="124">
        <v>20338</v>
      </c>
      <c r="T786" s="123">
        <v>20178</v>
      </c>
      <c r="U786" s="124">
        <v>20094</v>
      </c>
      <c r="V786" s="123">
        <v>21757</v>
      </c>
      <c r="W786" s="124">
        <v>23508</v>
      </c>
      <c r="X786" s="123">
        <v>24400</v>
      </c>
      <c r="Y786" s="124">
        <v>24313</v>
      </c>
      <c r="Z786" s="123">
        <v>22903</v>
      </c>
      <c r="AA786" s="124">
        <v>23364</v>
      </c>
      <c r="AB786" s="123">
        <v>25034</v>
      </c>
      <c r="AC786" s="124">
        <v>26734</v>
      </c>
      <c r="AD786" s="123">
        <v>26563</v>
      </c>
      <c r="AE786" s="125">
        <v>25897</v>
      </c>
      <c r="AF786" s="126">
        <v>24777</v>
      </c>
    </row>
    <row r="787" spans="2:32">
      <c r="B787" s="127">
        <v>749</v>
      </c>
      <c r="C787" s="128">
        <v>749</v>
      </c>
      <c r="D787" s="129">
        <v>32</v>
      </c>
      <c r="E787" s="130">
        <v>2</v>
      </c>
      <c r="F787" s="131">
        <v>1</v>
      </c>
      <c r="G787" s="132" t="s">
        <v>485</v>
      </c>
      <c r="H787" s="133">
        <v>2</v>
      </c>
      <c r="I787" s="128">
        <v>1</v>
      </c>
      <c r="J787" s="129" t="s">
        <v>485</v>
      </c>
      <c r="K787" s="134">
        <v>5</v>
      </c>
      <c r="L787" s="108"/>
      <c r="M787" s="81">
        <v>16890</v>
      </c>
      <c r="N787" s="135">
        <v>16159</v>
      </c>
      <c r="O787" s="136">
        <v>16488</v>
      </c>
      <c r="P787" s="135">
        <v>17208</v>
      </c>
      <c r="Q787" s="136">
        <v>18293</v>
      </c>
      <c r="R787" s="135">
        <v>20388</v>
      </c>
      <c r="S787" s="136">
        <v>20200</v>
      </c>
      <c r="T787" s="135">
        <v>19817</v>
      </c>
      <c r="U787" s="136">
        <v>19707</v>
      </c>
      <c r="V787" s="135">
        <v>21444</v>
      </c>
      <c r="W787" s="136">
        <v>23119</v>
      </c>
      <c r="X787" s="135">
        <v>23851</v>
      </c>
      <c r="Y787" s="136">
        <v>23746</v>
      </c>
      <c r="Z787" s="135">
        <v>22188</v>
      </c>
      <c r="AA787" s="136">
        <v>22868</v>
      </c>
      <c r="AB787" s="135">
        <v>24356</v>
      </c>
      <c r="AC787" s="136">
        <v>25919</v>
      </c>
      <c r="AD787" s="135">
        <v>25748</v>
      </c>
      <c r="AE787" s="137">
        <v>24840</v>
      </c>
      <c r="AF787" s="138">
        <v>23884</v>
      </c>
    </row>
    <row r="788" spans="2:32">
      <c r="B788" s="114">
        <v>750</v>
      </c>
      <c r="C788" s="115">
        <v>750</v>
      </c>
      <c r="D788" s="116">
        <v>32</v>
      </c>
      <c r="E788" s="117">
        <v>2</v>
      </c>
      <c r="F788" s="118">
        <v>1</v>
      </c>
      <c r="G788" s="119" t="s">
        <v>485</v>
      </c>
      <c r="H788" s="120">
        <v>2</v>
      </c>
      <c r="I788" s="115">
        <v>1</v>
      </c>
      <c r="J788" s="116" t="s">
        <v>485</v>
      </c>
      <c r="K788" s="121">
        <v>6</v>
      </c>
      <c r="L788" s="108"/>
      <c r="M788" s="122">
        <v>17373</v>
      </c>
      <c r="N788" s="123">
        <v>16255</v>
      </c>
      <c r="O788" s="124">
        <v>16506</v>
      </c>
      <c r="P788" s="123">
        <v>17699</v>
      </c>
      <c r="Q788" s="124">
        <v>18703</v>
      </c>
      <c r="R788" s="123">
        <v>20809</v>
      </c>
      <c r="S788" s="124">
        <v>20417</v>
      </c>
      <c r="T788" s="123">
        <v>19614</v>
      </c>
      <c r="U788" s="124">
        <v>19424</v>
      </c>
      <c r="V788" s="123">
        <v>21528</v>
      </c>
      <c r="W788" s="124">
        <v>23235</v>
      </c>
      <c r="X788" s="123">
        <v>23785</v>
      </c>
      <c r="Y788" s="124">
        <v>23442</v>
      </c>
      <c r="Z788" s="123">
        <v>21501</v>
      </c>
      <c r="AA788" s="124">
        <v>22758</v>
      </c>
      <c r="AB788" s="123">
        <v>24072</v>
      </c>
      <c r="AC788" s="124">
        <v>25586</v>
      </c>
      <c r="AD788" s="123">
        <v>25178</v>
      </c>
      <c r="AE788" s="125">
        <v>23883</v>
      </c>
      <c r="AF788" s="126">
        <v>23021</v>
      </c>
    </row>
    <row r="789" spans="2:32">
      <c r="B789" s="127">
        <v>751</v>
      </c>
      <c r="C789" s="128">
        <v>751</v>
      </c>
      <c r="D789" s="129">
        <v>32</v>
      </c>
      <c r="E789" s="130">
        <v>2</v>
      </c>
      <c r="F789" s="131">
        <v>1</v>
      </c>
      <c r="G789" s="132" t="s">
        <v>485</v>
      </c>
      <c r="H789" s="133">
        <v>2</v>
      </c>
      <c r="I789" s="128">
        <v>1</v>
      </c>
      <c r="J789" s="129" t="s">
        <v>485</v>
      </c>
      <c r="K789" s="134">
        <v>7</v>
      </c>
      <c r="L789" s="108"/>
      <c r="M789" s="81">
        <v>18677</v>
      </c>
      <c r="N789" s="135">
        <v>16765</v>
      </c>
      <c r="O789" s="136">
        <v>16672</v>
      </c>
      <c r="P789" s="135">
        <v>18965</v>
      </c>
      <c r="Q789" s="136">
        <v>19776</v>
      </c>
      <c r="R789" s="135">
        <v>21929</v>
      </c>
      <c r="S789" s="136">
        <v>21515</v>
      </c>
      <c r="T789" s="135">
        <v>19884</v>
      </c>
      <c r="U789" s="136">
        <v>19425</v>
      </c>
      <c r="V789" s="135">
        <v>22317</v>
      </c>
      <c r="W789" s="136">
        <v>24143</v>
      </c>
      <c r="X789" s="135">
        <v>24658</v>
      </c>
      <c r="Y789" s="136">
        <v>24052</v>
      </c>
      <c r="Z789" s="135">
        <v>21176</v>
      </c>
      <c r="AA789" s="136">
        <v>23597</v>
      </c>
      <c r="AB789" s="135">
        <v>24470</v>
      </c>
      <c r="AC789" s="136">
        <v>26277</v>
      </c>
      <c r="AD789" s="135">
        <v>25598</v>
      </c>
      <c r="AE789" s="137">
        <v>23634</v>
      </c>
      <c r="AF789" s="138">
        <v>22588</v>
      </c>
    </row>
    <row r="790" spans="2:32">
      <c r="B790" s="114">
        <v>752</v>
      </c>
      <c r="C790" s="115">
        <v>752</v>
      </c>
      <c r="D790" s="116">
        <v>32</v>
      </c>
      <c r="E790" s="117">
        <v>2</v>
      </c>
      <c r="F790" s="118">
        <v>1</v>
      </c>
      <c r="G790" s="119" t="s">
        <v>485</v>
      </c>
      <c r="H790" s="120">
        <v>2</v>
      </c>
      <c r="I790" s="115">
        <v>1</v>
      </c>
      <c r="J790" s="116" t="s">
        <v>485</v>
      </c>
      <c r="K790" s="121">
        <v>8</v>
      </c>
      <c r="L790" s="108"/>
      <c r="M790" s="122">
        <v>20286</v>
      </c>
      <c r="N790" s="123">
        <v>17693</v>
      </c>
      <c r="O790" s="124">
        <v>17376</v>
      </c>
      <c r="P790" s="123">
        <v>20613</v>
      </c>
      <c r="Q790" s="124">
        <v>21289</v>
      </c>
      <c r="R790" s="123">
        <v>23556</v>
      </c>
      <c r="S790" s="124">
        <v>23190</v>
      </c>
      <c r="T790" s="123">
        <v>20826</v>
      </c>
      <c r="U790" s="124">
        <v>20079</v>
      </c>
      <c r="V790" s="123">
        <v>23646</v>
      </c>
      <c r="W790" s="124">
        <v>25287</v>
      </c>
      <c r="X790" s="123">
        <v>26012</v>
      </c>
      <c r="Y790" s="124">
        <v>25512</v>
      </c>
      <c r="Z790" s="123">
        <v>21748</v>
      </c>
      <c r="AA790" s="124">
        <v>25092</v>
      </c>
      <c r="AB790" s="123">
        <v>25534</v>
      </c>
      <c r="AC790" s="124">
        <v>27234</v>
      </c>
      <c r="AD790" s="123">
        <v>26969</v>
      </c>
      <c r="AE790" s="125">
        <v>24326</v>
      </c>
      <c r="AF790" s="126">
        <v>23125</v>
      </c>
    </row>
    <row r="791" spans="2:32">
      <c r="B791" s="127">
        <v>753</v>
      </c>
      <c r="C791" s="128">
        <v>753</v>
      </c>
      <c r="D791" s="129">
        <v>32</v>
      </c>
      <c r="E791" s="130">
        <v>2</v>
      </c>
      <c r="F791" s="131">
        <v>1</v>
      </c>
      <c r="G791" s="132" t="s">
        <v>485</v>
      </c>
      <c r="H791" s="133">
        <v>2</v>
      </c>
      <c r="I791" s="128">
        <v>1</v>
      </c>
      <c r="J791" s="129" t="s">
        <v>485</v>
      </c>
      <c r="K791" s="134">
        <v>9</v>
      </c>
      <c r="L791" s="108"/>
      <c r="M791" s="81">
        <v>20407</v>
      </c>
      <c r="N791" s="135">
        <v>18383</v>
      </c>
      <c r="O791" s="136">
        <v>18048</v>
      </c>
      <c r="P791" s="135">
        <v>20949</v>
      </c>
      <c r="Q791" s="136">
        <v>21723</v>
      </c>
      <c r="R791" s="135">
        <v>23718</v>
      </c>
      <c r="S791" s="136">
        <v>23571</v>
      </c>
      <c r="T791" s="135">
        <v>21549</v>
      </c>
      <c r="U791" s="136">
        <v>20745</v>
      </c>
      <c r="V791" s="135">
        <v>24018</v>
      </c>
      <c r="W791" s="136">
        <v>25368</v>
      </c>
      <c r="X791" s="135">
        <v>26194</v>
      </c>
      <c r="Y791" s="136">
        <v>25826</v>
      </c>
      <c r="Z791" s="135">
        <v>22357</v>
      </c>
      <c r="AA791" s="136">
        <v>25343</v>
      </c>
      <c r="AB791" s="135">
        <v>25776</v>
      </c>
      <c r="AC791" s="136">
        <v>27219</v>
      </c>
      <c r="AD791" s="135">
        <v>27253</v>
      </c>
      <c r="AE791" s="137">
        <v>24803</v>
      </c>
      <c r="AF791" s="138">
        <v>23702</v>
      </c>
    </row>
    <row r="792" spans="2:32">
      <c r="B792" s="114">
        <v>754</v>
      </c>
      <c r="C792" s="115">
        <v>754</v>
      </c>
      <c r="D792" s="116">
        <v>32</v>
      </c>
      <c r="E792" s="117">
        <v>2</v>
      </c>
      <c r="F792" s="118">
        <v>1</v>
      </c>
      <c r="G792" s="119" t="s">
        <v>485</v>
      </c>
      <c r="H792" s="120">
        <v>2</v>
      </c>
      <c r="I792" s="115">
        <v>1</v>
      </c>
      <c r="J792" s="116" t="s">
        <v>485</v>
      </c>
      <c r="K792" s="121">
        <v>10</v>
      </c>
      <c r="L792" s="108"/>
      <c r="M792" s="122">
        <v>20201</v>
      </c>
      <c r="N792" s="123">
        <v>18870</v>
      </c>
      <c r="O792" s="124">
        <v>18473</v>
      </c>
      <c r="P792" s="123">
        <v>20884</v>
      </c>
      <c r="Q792" s="124">
        <v>21799</v>
      </c>
      <c r="R792" s="123">
        <v>23508</v>
      </c>
      <c r="S792" s="124">
        <v>23446</v>
      </c>
      <c r="T792" s="123">
        <v>22063</v>
      </c>
      <c r="U792" s="124">
        <v>21203</v>
      </c>
      <c r="V792" s="123">
        <v>24231</v>
      </c>
      <c r="W792" s="124">
        <v>25372</v>
      </c>
      <c r="X792" s="123">
        <v>26144</v>
      </c>
      <c r="Y792" s="124">
        <v>25657</v>
      </c>
      <c r="Z792" s="123">
        <v>22860</v>
      </c>
      <c r="AA792" s="124">
        <v>25257</v>
      </c>
      <c r="AB792" s="123">
        <v>25953</v>
      </c>
      <c r="AC792" s="124">
        <v>27159</v>
      </c>
      <c r="AD792" s="123">
        <v>27123</v>
      </c>
      <c r="AE792" s="125">
        <v>25428</v>
      </c>
      <c r="AF792" s="126">
        <v>24244</v>
      </c>
    </row>
    <row r="793" spans="2:32">
      <c r="B793" s="127">
        <v>755</v>
      </c>
      <c r="C793" s="128">
        <v>755</v>
      </c>
      <c r="D793" s="129">
        <v>32</v>
      </c>
      <c r="E793" s="130">
        <v>2</v>
      </c>
      <c r="F793" s="131">
        <v>1</v>
      </c>
      <c r="G793" s="132" t="s">
        <v>485</v>
      </c>
      <c r="H793" s="133">
        <v>2</v>
      </c>
      <c r="I793" s="128">
        <v>1</v>
      </c>
      <c r="J793" s="129" t="s">
        <v>485</v>
      </c>
      <c r="K793" s="134">
        <v>11</v>
      </c>
      <c r="L793" s="108"/>
      <c r="M793" s="81">
        <v>20281</v>
      </c>
      <c r="N793" s="135">
        <v>19327</v>
      </c>
      <c r="O793" s="136">
        <v>18814</v>
      </c>
      <c r="P793" s="135">
        <v>21109</v>
      </c>
      <c r="Q793" s="136">
        <v>22135</v>
      </c>
      <c r="R793" s="135">
        <v>23567</v>
      </c>
      <c r="S793" s="136">
        <v>23407</v>
      </c>
      <c r="T793" s="135">
        <v>22532</v>
      </c>
      <c r="U793" s="136">
        <v>21554</v>
      </c>
      <c r="V793" s="135">
        <v>24693</v>
      </c>
      <c r="W793" s="136">
        <v>25581</v>
      </c>
      <c r="X793" s="135">
        <v>26299</v>
      </c>
      <c r="Y793" s="136">
        <v>25217</v>
      </c>
      <c r="Z793" s="135">
        <v>23193</v>
      </c>
      <c r="AA793" s="136">
        <v>25018</v>
      </c>
      <c r="AB793" s="135">
        <v>25805</v>
      </c>
      <c r="AC793" s="136">
        <v>26560</v>
      </c>
      <c r="AD793" s="135">
        <v>26729</v>
      </c>
      <c r="AE793" s="137">
        <v>25994</v>
      </c>
      <c r="AF793" s="138">
        <v>24608</v>
      </c>
    </row>
    <row r="794" spans="2:32">
      <c r="B794" s="114">
        <v>756</v>
      </c>
      <c r="C794" s="115">
        <v>756</v>
      </c>
      <c r="D794" s="116">
        <v>32</v>
      </c>
      <c r="E794" s="117">
        <v>2</v>
      </c>
      <c r="F794" s="118">
        <v>1</v>
      </c>
      <c r="G794" s="119" t="s">
        <v>485</v>
      </c>
      <c r="H794" s="120">
        <v>2</v>
      </c>
      <c r="I794" s="115">
        <v>1</v>
      </c>
      <c r="J794" s="116" t="s">
        <v>485</v>
      </c>
      <c r="K794" s="121">
        <v>12</v>
      </c>
      <c r="L794" s="108"/>
      <c r="M794" s="122">
        <v>20289</v>
      </c>
      <c r="N794" s="123">
        <v>19586</v>
      </c>
      <c r="O794" s="124">
        <v>19013</v>
      </c>
      <c r="P794" s="123">
        <v>21253</v>
      </c>
      <c r="Q794" s="124">
        <v>22304</v>
      </c>
      <c r="R794" s="123">
        <v>23535</v>
      </c>
      <c r="S794" s="124">
        <v>23293</v>
      </c>
      <c r="T794" s="123">
        <v>22789</v>
      </c>
      <c r="U794" s="124">
        <v>21732</v>
      </c>
      <c r="V794" s="123">
        <v>24846</v>
      </c>
      <c r="W794" s="124">
        <v>25591</v>
      </c>
      <c r="X794" s="123">
        <v>26259</v>
      </c>
      <c r="Y794" s="124">
        <v>24855</v>
      </c>
      <c r="Z794" s="123">
        <v>23239</v>
      </c>
      <c r="AA794" s="124">
        <v>24728</v>
      </c>
      <c r="AB794" s="123">
        <v>25571</v>
      </c>
      <c r="AC794" s="124">
        <v>25976</v>
      </c>
      <c r="AD794" s="123">
        <v>26381</v>
      </c>
      <c r="AE794" s="125">
        <v>26270</v>
      </c>
      <c r="AF794" s="126">
        <v>24648</v>
      </c>
    </row>
    <row r="795" spans="2:32">
      <c r="B795" s="127">
        <v>757</v>
      </c>
      <c r="C795" s="128">
        <v>757</v>
      </c>
      <c r="D795" s="129">
        <v>32</v>
      </c>
      <c r="E795" s="130">
        <v>2</v>
      </c>
      <c r="F795" s="131">
        <v>1</v>
      </c>
      <c r="G795" s="132" t="s">
        <v>485</v>
      </c>
      <c r="H795" s="133">
        <v>2</v>
      </c>
      <c r="I795" s="128">
        <v>1</v>
      </c>
      <c r="J795" s="129" t="s">
        <v>485</v>
      </c>
      <c r="K795" s="134">
        <v>13</v>
      </c>
      <c r="L795" s="108"/>
      <c r="M795" s="81">
        <v>20134</v>
      </c>
      <c r="N795" s="135">
        <v>19672</v>
      </c>
      <c r="O795" s="136">
        <v>19110</v>
      </c>
      <c r="P795" s="135">
        <v>21285</v>
      </c>
      <c r="Q795" s="136">
        <v>22292</v>
      </c>
      <c r="R795" s="135">
        <v>23323</v>
      </c>
      <c r="S795" s="136">
        <v>23036</v>
      </c>
      <c r="T795" s="135">
        <v>22846</v>
      </c>
      <c r="U795" s="136">
        <v>21797</v>
      </c>
      <c r="V795" s="135">
        <v>24792</v>
      </c>
      <c r="W795" s="136">
        <v>25421</v>
      </c>
      <c r="X795" s="135">
        <v>25903</v>
      </c>
      <c r="Y795" s="136">
        <v>24367</v>
      </c>
      <c r="Z795" s="135">
        <v>23185</v>
      </c>
      <c r="AA795" s="136">
        <v>24392</v>
      </c>
      <c r="AB795" s="135">
        <v>25279</v>
      </c>
      <c r="AC795" s="136">
        <v>25432</v>
      </c>
      <c r="AD795" s="135">
        <v>25860</v>
      </c>
      <c r="AE795" s="137">
        <v>26295</v>
      </c>
      <c r="AF795" s="138">
        <v>24578</v>
      </c>
    </row>
    <row r="796" spans="2:32">
      <c r="B796" s="114">
        <v>758</v>
      </c>
      <c r="C796" s="115">
        <v>758</v>
      </c>
      <c r="D796" s="116">
        <v>32</v>
      </c>
      <c r="E796" s="117">
        <v>2</v>
      </c>
      <c r="F796" s="118">
        <v>1</v>
      </c>
      <c r="G796" s="119" t="s">
        <v>485</v>
      </c>
      <c r="H796" s="120">
        <v>2</v>
      </c>
      <c r="I796" s="115">
        <v>1</v>
      </c>
      <c r="J796" s="116" t="s">
        <v>485</v>
      </c>
      <c r="K796" s="121">
        <v>14</v>
      </c>
      <c r="L796" s="108"/>
      <c r="M796" s="122">
        <v>19897</v>
      </c>
      <c r="N796" s="123">
        <v>19328</v>
      </c>
      <c r="O796" s="124">
        <v>18747</v>
      </c>
      <c r="P796" s="123">
        <v>21002</v>
      </c>
      <c r="Q796" s="124">
        <v>21930</v>
      </c>
      <c r="R796" s="123">
        <v>22996</v>
      </c>
      <c r="S796" s="124">
        <v>22618</v>
      </c>
      <c r="T796" s="123">
        <v>22426</v>
      </c>
      <c r="U796" s="124">
        <v>21385</v>
      </c>
      <c r="V796" s="123">
        <v>24308</v>
      </c>
      <c r="W796" s="124">
        <v>25126</v>
      </c>
      <c r="X796" s="123">
        <v>25459</v>
      </c>
      <c r="Y796" s="124">
        <v>23725</v>
      </c>
      <c r="Z796" s="123">
        <v>22716</v>
      </c>
      <c r="AA796" s="124">
        <v>23799</v>
      </c>
      <c r="AB796" s="123">
        <v>24644</v>
      </c>
      <c r="AC796" s="124">
        <v>25003</v>
      </c>
      <c r="AD796" s="123">
        <v>25182</v>
      </c>
      <c r="AE796" s="125">
        <v>25786</v>
      </c>
      <c r="AF796" s="126">
        <v>24078</v>
      </c>
    </row>
    <row r="797" spans="2:32">
      <c r="B797" s="127">
        <v>759</v>
      </c>
      <c r="C797" s="128">
        <v>759</v>
      </c>
      <c r="D797" s="129">
        <v>32</v>
      </c>
      <c r="E797" s="130">
        <v>2</v>
      </c>
      <c r="F797" s="131">
        <v>1</v>
      </c>
      <c r="G797" s="132" t="s">
        <v>485</v>
      </c>
      <c r="H797" s="133">
        <v>2</v>
      </c>
      <c r="I797" s="128">
        <v>1</v>
      </c>
      <c r="J797" s="129" t="s">
        <v>485</v>
      </c>
      <c r="K797" s="134">
        <v>15</v>
      </c>
      <c r="L797" s="108"/>
      <c r="M797" s="81">
        <v>19868</v>
      </c>
      <c r="N797" s="135">
        <v>19270</v>
      </c>
      <c r="O797" s="136">
        <v>18960</v>
      </c>
      <c r="P797" s="135">
        <v>21048</v>
      </c>
      <c r="Q797" s="136">
        <v>21895</v>
      </c>
      <c r="R797" s="135">
        <v>22934</v>
      </c>
      <c r="S797" s="136">
        <v>22575</v>
      </c>
      <c r="T797" s="135">
        <v>22320</v>
      </c>
      <c r="U797" s="136">
        <v>21569</v>
      </c>
      <c r="V797" s="135">
        <v>24168</v>
      </c>
      <c r="W797" s="136">
        <v>25112</v>
      </c>
      <c r="X797" s="135">
        <v>25265</v>
      </c>
      <c r="Y797" s="136">
        <v>23671</v>
      </c>
      <c r="Z797" s="135">
        <v>22845</v>
      </c>
      <c r="AA797" s="136">
        <v>23770</v>
      </c>
      <c r="AB797" s="135">
        <v>24452</v>
      </c>
      <c r="AC797" s="136">
        <v>24933</v>
      </c>
      <c r="AD797" s="135">
        <v>25087</v>
      </c>
      <c r="AE797" s="137">
        <v>25599</v>
      </c>
      <c r="AF797" s="138">
        <v>24191</v>
      </c>
    </row>
    <row r="798" spans="2:32">
      <c r="B798" s="114">
        <v>760</v>
      </c>
      <c r="C798" s="115">
        <v>760</v>
      </c>
      <c r="D798" s="116">
        <v>32</v>
      </c>
      <c r="E798" s="117">
        <v>2</v>
      </c>
      <c r="F798" s="118">
        <v>1</v>
      </c>
      <c r="G798" s="119" t="s">
        <v>485</v>
      </c>
      <c r="H798" s="120">
        <v>2</v>
      </c>
      <c r="I798" s="115">
        <v>1</v>
      </c>
      <c r="J798" s="116" t="s">
        <v>485</v>
      </c>
      <c r="K798" s="121">
        <v>16</v>
      </c>
      <c r="L798" s="108"/>
      <c r="M798" s="122">
        <v>19956</v>
      </c>
      <c r="N798" s="123">
        <v>19257</v>
      </c>
      <c r="O798" s="124">
        <v>19306</v>
      </c>
      <c r="P798" s="123">
        <v>21134</v>
      </c>
      <c r="Q798" s="124">
        <v>22036</v>
      </c>
      <c r="R798" s="123">
        <v>22898</v>
      </c>
      <c r="S798" s="124">
        <v>22565</v>
      </c>
      <c r="T798" s="123">
        <v>22157</v>
      </c>
      <c r="U798" s="124">
        <v>21773</v>
      </c>
      <c r="V798" s="123">
        <v>24232</v>
      </c>
      <c r="W798" s="124">
        <v>24904</v>
      </c>
      <c r="X798" s="123">
        <v>24935</v>
      </c>
      <c r="Y798" s="124">
        <v>23872</v>
      </c>
      <c r="Z798" s="123">
        <v>23008</v>
      </c>
      <c r="AA798" s="124">
        <v>24007</v>
      </c>
      <c r="AB798" s="123">
        <v>24801</v>
      </c>
      <c r="AC798" s="124">
        <v>25084</v>
      </c>
      <c r="AD798" s="123">
        <v>25215</v>
      </c>
      <c r="AE798" s="125">
        <v>25266</v>
      </c>
      <c r="AF798" s="126">
        <v>24328</v>
      </c>
    </row>
    <row r="799" spans="2:32">
      <c r="B799" s="127">
        <v>761</v>
      </c>
      <c r="C799" s="128">
        <v>761</v>
      </c>
      <c r="D799" s="129">
        <v>32</v>
      </c>
      <c r="E799" s="130">
        <v>2</v>
      </c>
      <c r="F799" s="131">
        <v>1</v>
      </c>
      <c r="G799" s="132" t="s">
        <v>485</v>
      </c>
      <c r="H799" s="133">
        <v>2</v>
      </c>
      <c r="I799" s="128">
        <v>1</v>
      </c>
      <c r="J799" s="129" t="s">
        <v>485</v>
      </c>
      <c r="K799" s="134">
        <v>17</v>
      </c>
      <c r="L799" s="108"/>
      <c r="M799" s="81">
        <v>20212</v>
      </c>
      <c r="N799" s="135">
        <v>19543</v>
      </c>
      <c r="O799" s="136">
        <v>19682</v>
      </c>
      <c r="P799" s="135">
        <v>21356</v>
      </c>
      <c r="Q799" s="136">
        <v>22127</v>
      </c>
      <c r="R799" s="135">
        <v>22791</v>
      </c>
      <c r="S799" s="136">
        <v>22617</v>
      </c>
      <c r="T799" s="135">
        <v>22120</v>
      </c>
      <c r="U799" s="136">
        <v>21910</v>
      </c>
      <c r="V799" s="135">
        <v>24066</v>
      </c>
      <c r="W799" s="136">
        <v>24363</v>
      </c>
      <c r="X799" s="135">
        <v>24165</v>
      </c>
      <c r="Y799" s="136">
        <v>24468</v>
      </c>
      <c r="Z799" s="135">
        <v>23310</v>
      </c>
      <c r="AA799" s="136">
        <v>24850</v>
      </c>
      <c r="AB799" s="135">
        <v>25415</v>
      </c>
      <c r="AC799" s="136">
        <v>25483</v>
      </c>
      <c r="AD799" s="135">
        <v>25828</v>
      </c>
      <c r="AE799" s="137">
        <v>25205</v>
      </c>
      <c r="AF799" s="138">
        <v>24655</v>
      </c>
    </row>
    <row r="800" spans="2:32">
      <c r="B800" s="114">
        <v>762</v>
      </c>
      <c r="C800" s="115">
        <v>762</v>
      </c>
      <c r="D800" s="116">
        <v>32</v>
      </c>
      <c r="E800" s="117">
        <v>2</v>
      </c>
      <c r="F800" s="118">
        <v>1</v>
      </c>
      <c r="G800" s="119" t="s">
        <v>485</v>
      </c>
      <c r="H800" s="120">
        <v>2</v>
      </c>
      <c r="I800" s="115">
        <v>1</v>
      </c>
      <c r="J800" s="116" t="s">
        <v>485</v>
      </c>
      <c r="K800" s="121">
        <v>18</v>
      </c>
      <c r="L800" s="108"/>
      <c r="M800" s="122">
        <v>21071</v>
      </c>
      <c r="N800" s="123">
        <v>20428</v>
      </c>
      <c r="O800" s="124">
        <v>20610</v>
      </c>
      <c r="P800" s="123">
        <v>22070</v>
      </c>
      <c r="Q800" s="124">
        <v>22835</v>
      </c>
      <c r="R800" s="123">
        <v>23721</v>
      </c>
      <c r="S800" s="124">
        <v>23591</v>
      </c>
      <c r="T800" s="123">
        <v>23161</v>
      </c>
      <c r="U800" s="124">
        <v>22857</v>
      </c>
      <c r="V800" s="123">
        <v>24739</v>
      </c>
      <c r="W800" s="124">
        <v>24730</v>
      </c>
      <c r="X800" s="123">
        <v>24685</v>
      </c>
      <c r="Y800" s="124">
        <v>25710</v>
      </c>
      <c r="Z800" s="123">
        <v>24652</v>
      </c>
      <c r="AA800" s="124">
        <v>25864</v>
      </c>
      <c r="AB800" s="123">
        <v>26490</v>
      </c>
      <c r="AC800" s="124">
        <v>25982</v>
      </c>
      <c r="AD800" s="123">
        <v>27183</v>
      </c>
      <c r="AE800" s="125">
        <v>26605</v>
      </c>
      <c r="AF800" s="126">
        <v>26063</v>
      </c>
    </row>
    <row r="801" spans="2:32">
      <c r="B801" s="127">
        <v>763</v>
      </c>
      <c r="C801" s="128">
        <v>763</v>
      </c>
      <c r="D801" s="129">
        <v>32</v>
      </c>
      <c r="E801" s="130">
        <v>2</v>
      </c>
      <c r="F801" s="131">
        <v>1</v>
      </c>
      <c r="G801" s="132" t="s">
        <v>485</v>
      </c>
      <c r="H801" s="133">
        <v>2</v>
      </c>
      <c r="I801" s="128">
        <v>1</v>
      </c>
      <c r="J801" s="129" t="s">
        <v>485</v>
      </c>
      <c r="K801" s="134">
        <v>19</v>
      </c>
      <c r="L801" s="108"/>
      <c r="M801" s="81">
        <v>21294</v>
      </c>
      <c r="N801" s="135">
        <v>20597</v>
      </c>
      <c r="O801" s="136">
        <v>20784</v>
      </c>
      <c r="P801" s="135">
        <v>22072</v>
      </c>
      <c r="Q801" s="136">
        <v>23031</v>
      </c>
      <c r="R801" s="135">
        <v>24111</v>
      </c>
      <c r="S801" s="136">
        <v>23600</v>
      </c>
      <c r="T801" s="135">
        <v>23487</v>
      </c>
      <c r="U801" s="136">
        <v>23153</v>
      </c>
      <c r="V801" s="135">
        <v>25045</v>
      </c>
      <c r="W801" s="136">
        <v>25047</v>
      </c>
      <c r="X801" s="135">
        <v>25091</v>
      </c>
      <c r="Y801" s="136">
        <v>26223</v>
      </c>
      <c r="Z801" s="135">
        <v>25052</v>
      </c>
      <c r="AA801" s="136">
        <v>26184</v>
      </c>
      <c r="AB801" s="135">
        <v>27186</v>
      </c>
      <c r="AC801" s="136">
        <v>26390</v>
      </c>
      <c r="AD801" s="135">
        <v>27938</v>
      </c>
      <c r="AE801" s="137">
        <v>27238</v>
      </c>
      <c r="AF801" s="138">
        <v>26618</v>
      </c>
    </row>
    <row r="802" spans="2:32">
      <c r="B802" s="114">
        <v>764</v>
      </c>
      <c r="C802" s="115">
        <v>764</v>
      </c>
      <c r="D802" s="116">
        <v>32</v>
      </c>
      <c r="E802" s="117">
        <v>2</v>
      </c>
      <c r="F802" s="118">
        <v>1</v>
      </c>
      <c r="G802" s="119" t="s">
        <v>485</v>
      </c>
      <c r="H802" s="120">
        <v>2</v>
      </c>
      <c r="I802" s="115">
        <v>1</v>
      </c>
      <c r="J802" s="116" t="s">
        <v>485</v>
      </c>
      <c r="K802" s="121">
        <v>20</v>
      </c>
      <c r="L802" s="108"/>
      <c r="M802" s="122">
        <v>21292</v>
      </c>
      <c r="N802" s="123">
        <v>20169</v>
      </c>
      <c r="O802" s="124">
        <v>20476</v>
      </c>
      <c r="P802" s="123">
        <v>21894</v>
      </c>
      <c r="Q802" s="124">
        <v>22905</v>
      </c>
      <c r="R802" s="123">
        <v>24243</v>
      </c>
      <c r="S802" s="124">
        <v>23459</v>
      </c>
      <c r="T802" s="123">
        <v>23142</v>
      </c>
      <c r="U802" s="124">
        <v>23024</v>
      </c>
      <c r="V802" s="123">
        <v>25331</v>
      </c>
      <c r="W802" s="124">
        <v>25500</v>
      </c>
      <c r="X802" s="123">
        <v>25787</v>
      </c>
      <c r="Y802" s="124">
        <v>26632</v>
      </c>
      <c r="Z802" s="123">
        <v>25148</v>
      </c>
      <c r="AA802" s="124">
        <v>26495</v>
      </c>
      <c r="AB802" s="123">
        <v>27893</v>
      </c>
      <c r="AC802" s="124">
        <v>27259</v>
      </c>
      <c r="AD802" s="123">
        <v>28636</v>
      </c>
      <c r="AE802" s="125">
        <v>27598</v>
      </c>
      <c r="AF802" s="126">
        <v>26857</v>
      </c>
    </row>
    <row r="803" spans="2:32">
      <c r="B803" s="127">
        <v>765</v>
      </c>
      <c r="C803" s="128">
        <v>765</v>
      </c>
      <c r="D803" s="129">
        <v>32</v>
      </c>
      <c r="E803" s="130">
        <v>2</v>
      </c>
      <c r="F803" s="131">
        <v>1</v>
      </c>
      <c r="G803" s="132" t="s">
        <v>485</v>
      </c>
      <c r="H803" s="133">
        <v>2</v>
      </c>
      <c r="I803" s="128">
        <v>1</v>
      </c>
      <c r="J803" s="129" t="s">
        <v>485</v>
      </c>
      <c r="K803" s="134">
        <v>21</v>
      </c>
      <c r="L803" s="108"/>
      <c r="M803" s="81">
        <v>21088</v>
      </c>
      <c r="N803" s="135">
        <v>19836</v>
      </c>
      <c r="O803" s="136">
        <v>20150</v>
      </c>
      <c r="P803" s="135">
        <v>21535</v>
      </c>
      <c r="Q803" s="136">
        <v>22688</v>
      </c>
      <c r="R803" s="135">
        <v>24145</v>
      </c>
      <c r="S803" s="136">
        <v>23232</v>
      </c>
      <c r="T803" s="135">
        <v>23070</v>
      </c>
      <c r="U803" s="136">
        <v>22942</v>
      </c>
      <c r="V803" s="135">
        <v>25508</v>
      </c>
      <c r="W803" s="136">
        <v>25869</v>
      </c>
      <c r="X803" s="135">
        <v>26379</v>
      </c>
      <c r="Y803" s="136">
        <v>27002</v>
      </c>
      <c r="Z803" s="135">
        <v>25478</v>
      </c>
      <c r="AA803" s="136">
        <v>26812</v>
      </c>
      <c r="AB803" s="135">
        <v>28612</v>
      </c>
      <c r="AC803" s="136">
        <v>28259</v>
      </c>
      <c r="AD803" s="135">
        <v>29321</v>
      </c>
      <c r="AE803" s="137">
        <v>28384</v>
      </c>
      <c r="AF803" s="138">
        <v>27395</v>
      </c>
    </row>
    <row r="804" spans="2:32">
      <c r="B804" s="114">
        <v>766</v>
      </c>
      <c r="C804" s="115">
        <v>766</v>
      </c>
      <c r="D804" s="116">
        <v>32</v>
      </c>
      <c r="E804" s="117">
        <v>2</v>
      </c>
      <c r="F804" s="118">
        <v>1</v>
      </c>
      <c r="G804" s="119" t="s">
        <v>485</v>
      </c>
      <c r="H804" s="120">
        <v>2</v>
      </c>
      <c r="I804" s="115">
        <v>1</v>
      </c>
      <c r="J804" s="116" t="s">
        <v>485</v>
      </c>
      <c r="K804" s="121">
        <v>22</v>
      </c>
      <c r="L804" s="108"/>
      <c r="M804" s="122">
        <v>20334</v>
      </c>
      <c r="N804" s="123">
        <v>19272</v>
      </c>
      <c r="O804" s="124">
        <v>19524</v>
      </c>
      <c r="P804" s="123">
        <v>20814</v>
      </c>
      <c r="Q804" s="124">
        <v>22042</v>
      </c>
      <c r="R804" s="123">
        <v>23462</v>
      </c>
      <c r="S804" s="124">
        <v>22688</v>
      </c>
      <c r="T804" s="123">
        <v>22668</v>
      </c>
      <c r="U804" s="124">
        <v>22463</v>
      </c>
      <c r="V804" s="123">
        <v>25145</v>
      </c>
      <c r="W804" s="124">
        <v>25822</v>
      </c>
      <c r="X804" s="123">
        <v>26550</v>
      </c>
      <c r="Y804" s="124">
        <v>26814</v>
      </c>
      <c r="Z804" s="123">
        <v>25231</v>
      </c>
      <c r="AA804" s="124">
        <v>26473</v>
      </c>
      <c r="AB804" s="123">
        <v>28568</v>
      </c>
      <c r="AC804" s="124">
        <v>28803</v>
      </c>
      <c r="AD804" s="123">
        <v>29323</v>
      </c>
      <c r="AE804" s="125">
        <v>28490</v>
      </c>
      <c r="AF804" s="126">
        <v>27270</v>
      </c>
    </row>
    <row r="805" spans="2:32">
      <c r="B805" s="127">
        <v>767</v>
      </c>
      <c r="C805" s="128">
        <v>767</v>
      </c>
      <c r="D805" s="129">
        <v>32</v>
      </c>
      <c r="E805" s="130">
        <v>2</v>
      </c>
      <c r="F805" s="131">
        <v>1</v>
      </c>
      <c r="G805" s="132" t="s">
        <v>485</v>
      </c>
      <c r="H805" s="133">
        <v>2</v>
      </c>
      <c r="I805" s="128">
        <v>1</v>
      </c>
      <c r="J805" s="129" t="s">
        <v>485</v>
      </c>
      <c r="K805" s="134">
        <v>23</v>
      </c>
      <c r="L805" s="108"/>
      <c r="M805" s="81">
        <v>19226</v>
      </c>
      <c r="N805" s="135">
        <v>18632</v>
      </c>
      <c r="O805" s="136">
        <v>18800</v>
      </c>
      <c r="P805" s="135">
        <v>19865</v>
      </c>
      <c r="Q805" s="136">
        <v>21140</v>
      </c>
      <c r="R805" s="135">
        <v>22433</v>
      </c>
      <c r="S805" s="136">
        <v>21867</v>
      </c>
      <c r="T805" s="135">
        <v>22189</v>
      </c>
      <c r="U805" s="136">
        <v>21943</v>
      </c>
      <c r="V805" s="135">
        <v>24459</v>
      </c>
      <c r="W805" s="136">
        <v>25280</v>
      </c>
      <c r="X805" s="135">
        <v>26192</v>
      </c>
      <c r="Y805" s="136">
        <v>26190</v>
      </c>
      <c r="Z805" s="135">
        <v>24857</v>
      </c>
      <c r="AA805" s="136">
        <v>25806</v>
      </c>
      <c r="AB805" s="135">
        <v>28017</v>
      </c>
      <c r="AC805" s="136">
        <v>28580</v>
      </c>
      <c r="AD805" s="135">
        <v>28783</v>
      </c>
      <c r="AE805" s="137">
        <v>28318</v>
      </c>
      <c r="AF805" s="138">
        <v>26971</v>
      </c>
    </row>
    <row r="806" spans="2:32">
      <c r="B806" s="114">
        <v>768</v>
      </c>
      <c r="C806" s="115">
        <v>768</v>
      </c>
      <c r="D806" s="116">
        <v>32</v>
      </c>
      <c r="E806" s="117">
        <v>2</v>
      </c>
      <c r="F806" s="118">
        <v>1</v>
      </c>
      <c r="G806" s="119" t="s">
        <v>485</v>
      </c>
      <c r="H806" s="120">
        <v>2</v>
      </c>
      <c r="I806" s="115">
        <v>1</v>
      </c>
      <c r="J806" s="116" t="s">
        <v>485</v>
      </c>
      <c r="K806" s="121">
        <v>24</v>
      </c>
      <c r="L806" s="108"/>
      <c r="M806" s="122">
        <v>17960</v>
      </c>
      <c r="N806" s="123">
        <v>17778</v>
      </c>
      <c r="O806" s="124">
        <v>18036</v>
      </c>
      <c r="P806" s="123">
        <v>18856</v>
      </c>
      <c r="Q806" s="124">
        <v>20139</v>
      </c>
      <c r="R806" s="123">
        <v>21352</v>
      </c>
      <c r="S806" s="124">
        <v>21001</v>
      </c>
      <c r="T806" s="123">
        <v>21606</v>
      </c>
      <c r="U806" s="124">
        <v>21469</v>
      </c>
      <c r="V806" s="123">
        <v>23713</v>
      </c>
      <c r="W806" s="124">
        <v>24539</v>
      </c>
      <c r="X806" s="123">
        <v>25448</v>
      </c>
      <c r="Y806" s="124">
        <v>25465</v>
      </c>
      <c r="Z806" s="123">
        <v>24480</v>
      </c>
      <c r="AA806" s="124">
        <v>25027</v>
      </c>
      <c r="AB806" s="123">
        <v>27286</v>
      </c>
      <c r="AC806" s="124">
        <v>27888</v>
      </c>
      <c r="AD806" s="123">
        <v>28119</v>
      </c>
      <c r="AE806" s="125">
        <v>27949</v>
      </c>
      <c r="AF806" s="126">
        <v>26642</v>
      </c>
    </row>
    <row r="807" spans="2:32">
      <c r="B807" s="127">
        <v>769</v>
      </c>
      <c r="C807" s="128">
        <v>769</v>
      </c>
      <c r="D807" s="129">
        <v>33</v>
      </c>
      <c r="E807" s="130">
        <v>2</v>
      </c>
      <c r="F807" s="131">
        <v>2</v>
      </c>
      <c r="G807" s="132" t="s">
        <v>485</v>
      </c>
      <c r="H807" s="133">
        <v>2</v>
      </c>
      <c r="I807" s="128">
        <v>2</v>
      </c>
      <c r="J807" s="129" t="s">
        <v>485</v>
      </c>
      <c r="K807" s="134">
        <v>1</v>
      </c>
      <c r="L807" s="108"/>
      <c r="M807" s="81">
        <v>17494</v>
      </c>
      <c r="N807" s="135">
        <v>16912</v>
      </c>
      <c r="O807" s="136">
        <v>17529</v>
      </c>
      <c r="P807" s="135">
        <v>18783</v>
      </c>
      <c r="Q807" s="136">
        <v>20320</v>
      </c>
      <c r="R807" s="135">
        <v>21050</v>
      </c>
      <c r="S807" s="136">
        <v>20932</v>
      </c>
      <c r="T807" s="135">
        <v>20614</v>
      </c>
      <c r="U807" s="136">
        <v>21130</v>
      </c>
      <c r="V807" s="135">
        <v>24128</v>
      </c>
      <c r="W807" s="136">
        <v>24176</v>
      </c>
      <c r="X807" s="135">
        <v>25654</v>
      </c>
      <c r="Y807" s="136">
        <v>25160</v>
      </c>
      <c r="Z807" s="135">
        <v>24057</v>
      </c>
      <c r="AA807" s="136">
        <v>26042</v>
      </c>
      <c r="AB807" s="135">
        <v>27810</v>
      </c>
      <c r="AC807" s="136">
        <v>27871</v>
      </c>
      <c r="AD807" s="135">
        <v>27734</v>
      </c>
      <c r="AE807" s="137">
        <v>26174</v>
      </c>
      <c r="AF807" s="138">
        <v>26173</v>
      </c>
    </row>
    <row r="808" spans="2:32">
      <c r="B808" s="114">
        <v>770</v>
      </c>
      <c r="C808" s="115">
        <v>770</v>
      </c>
      <c r="D808" s="116">
        <v>33</v>
      </c>
      <c r="E808" s="117">
        <v>2</v>
      </c>
      <c r="F808" s="118">
        <v>2</v>
      </c>
      <c r="G808" s="119" t="s">
        <v>485</v>
      </c>
      <c r="H808" s="120">
        <v>2</v>
      </c>
      <c r="I808" s="115">
        <v>2</v>
      </c>
      <c r="J808" s="116" t="s">
        <v>485</v>
      </c>
      <c r="K808" s="121">
        <v>2</v>
      </c>
      <c r="L808" s="108"/>
      <c r="M808" s="122">
        <v>16930</v>
      </c>
      <c r="N808" s="123">
        <v>16492</v>
      </c>
      <c r="O808" s="124">
        <v>17207</v>
      </c>
      <c r="P808" s="123">
        <v>18383</v>
      </c>
      <c r="Q808" s="124">
        <v>19898</v>
      </c>
      <c r="R808" s="123">
        <v>20431</v>
      </c>
      <c r="S808" s="124">
        <v>20460</v>
      </c>
      <c r="T808" s="123">
        <v>20272</v>
      </c>
      <c r="U808" s="124">
        <v>20865</v>
      </c>
      <c r="V808" s="123">
        <v>23753</v>
      </c>
      <c r="W808" s="124">
        <v>23699</v>
      </c>
      <c r="X808" s="123">
        <v>24965</v>
      </c>
      <c r="Y808" s="124">
        <v>24596</v>
      </c>
      <c r="Z808" s="123">
        <v>23734</v>
      </c>
      <c r="AA808" s="124">
        <v>25608</v>
      </c>
      <c r="AB808" s="123">
        <v>27407</v>
      </c>
      <c r="AC808" s="124">
        <v>27261</v>
      </c>
      <c r="AD808" s="123">
        <v>27092</v>
      </c>
      <c r="AE808" s="125">
        <v>25678</v>
      </c>
      <c r="AF808" s="126">
        <v>25801</v>
      </c>
    </row>
    <row r="809" spans="2:32">
      <c r="B809" s="127">
        <v>771</v>
      </c>
      <c r="C809" s="128">
        <v>771</v>
      </c>
      <c r="D809" s="129">
        <v>33</v>
      </c>
      <c r="E809" s="130">
        <v>2</v>
      </c>
      <c r="F809" s="131">
        <v>2</v>
      </c>
      <c r="G809" s="132" t="s">
        <v>485</v>
      </c>
      <c r="H809" s="133">
        <v>2</v>
      </c>
      <c r="I809" s="128">
        <v>2</v>
      </c>
      <c r="J809" s="129" t="s">
        <v>485</v>
      </c>
      <c r="K809" s="134">
        <v>3</v>
      </c>
      <c r="L809" s="108"/>
      <c r="M809" s="81">
        <v>16514</v>
      </c>
      <c r="N809" s="135">
        <v>16140</v>
      </c>
      <c r="O809" s="136">
        <v>16936</v>
      </c>
      <c r="P809" s="135">
        <v>18062</v>
      </c>
      <c r="Q809" s="136">
        <v>19659</v>
      </c>
      <c r="R809" s="135">
        <v>20024</v>
      </c>
      <c r="S809" s="136">
        <v>19985</v>
      </c>
      <c r="T809" s="135">
        <v>19946</v>
      </c>
      <c r="U809" s="136">
        <v>20584</v>
      </c>
      <c r="V809" s="135">
        <v>23442</v>
      </c>
      <c r="W809" s="136">
        <v>23323</v>
      </c>
      <c r="X809" s="135">
        <v>24436</v>
      </c>
      <c r="Y809" s="136">
        <v>24197</v>
      </c>
      <c r="Z809" s="135">
        <v>23552</v>
      </c>
      <c r="AA809" s="136">
        <v>25327</v>
      </c>
      <c r="AB809" s="135">
        <v>27146</v>
      </c>
      <c r="AC809" s="136">
        <v>26935</v>
      </c>
      <c r="AD809" s="135">
        <v>26599</v>
      </c>
      <c r="AE809" s="137">
        <v>25408</v>
      </c>
      <c r="AF809" s="138">
        <v>25572</v>
      </c>
    </row>
    <row r="810" spans="2:32">
      <c r="B810" s="114">
        <v>772</v>
      </c>
      <c r="C810" s="115">
        <v>772</v>
      </c>
      <c r="D810" s="116">
        <v>33</v>
      </c>
      <c r="E810" s="117">
        <v>2</v>
      </c>
      <c r="F810" s="118">
        <v>2</v>
      </c>
      <c r="G810" s="119" t="s">
        <v>485</v>
      </c>
      <c r="H810" s="120">
        <v>2</v>
      </c>
      <c r="I810" s="115">
        <v>2</v>
      </c>
      <c r="J810" s="116" t="s">
        <v>485</v>
      </c>
      <c r="K810" s="121">
        <v>4</v>
      </c>
      <c r="L810" s="108"/>
      <c r="M810" s="122">
        <v>16358</v>
      </c>
      <c r="N810" s="123">
        <v>15966</v>
      </c>
      <c r="O810" s="124">
        <v>16774</v>
      </c>
      <c r="P810" s="123">
        <v>17952</v>
      </c>
      <c r="Q810" s="124">
        <v>19528</v>
      </c>
      <c r="R810" s="123">
        <v>19809</v>
      </c>
      <c r="S810" s="124">
        <v>19728</v>
      </c>
      <c r="T810" s="123">
        <v>19680</v>
      </c>
      <c r="U810" s="124">
        <v>20281</v>
      </c>
      <c r="V810" s="123">
        <v>23074</v>
      </c>
      <c r="W810" s="124">
        <v>22871</v>
      </c>
      <c r="X810" s="123">
        <v>23865</v>
      </c>
      <c r="Y810" s="124">
        <v>23664</v>
      </c>
      <c r="Z810" s="123">
        <v>23069</v>
      </c>
      <c r="AA810" s="124">
        <v>24779</v>
      </c>
      <c r="AB810" s="123">
        <v>26497</v>
      </c>
      <c r="AC810" s="124">
        <v>26219</v>
      </c>
      <c r="AD810" s="123">
        <v>25848</v>
      </c>
      <c r="AE810" s="125">
        <v>24780</v>
      </c>
      <c r="AF810" s="126">
        <v>24943</v>
      </c>
    </row>
    <row r="811" spans="2:32">
      <c r="B811" s="127">
        <v>773</v>
      </c>
      <c r="C811" s="128">
        <v>773</v>
      </c>
      <c r="D811" s="129">
        <v>33</v>
      </c>
      <c r="E811" s="130">
        <v>2</v>
      </c>
      <c r="F811" s="131">
        <v>2</v>
      </c>
      <c r="G811" s="132" t="s">
        <v>485</v>
      </c>
      <c r="H811" s="133">
        <v>2</v>
      </c>
      <c r="I811" s="128">
        <v>2</v>
      </c>
      <c r="J811" s="129" t="s">
        <v>485</v>
      </c>
      <c r="K811" s="134">
        <v>5</v>
      </c>
      <c r="L811" s="108"/>
      <c r="M811" s="81">
        <v>16382</v>
      </c>
      <c r="N811" s="135">
        <v>15866</v>
      </c>
      <c r="O811" s="136">
        <v>16872</v>
      </c>
      <c r="P811" s="135">
        <v>17971</v>
      </c>
      <c r="Q811" s="136">
        <v>19549</v>
      </c>
      <c r="R811" s="135">
        <v>19724</v>
      </c>
      <c r="S811" s="136">
        <v>19437</v>
      </c>
      <c r="T811" s="135">
        <v>19360</v>
      </c>
      <c r="U811" s="136">
        <v>20204</v>
      </c>
      <c r="V811" s="135">
        <v>22759</v>
      </c>
      <c r="W811" s="136">
        <v>22511</v>
      </c>
      <c r="X811" s="135">
        <v>23385</v>
      </c>
      <c r="Y811" s="136">
        <v>22897</v>
      </c>
      <c r="Z811" s="135">
        <v>22629</v>
      </c>
      <c r="AA811" s="136">
        <v>24155</v>
      </c>
      <c r="AB811" s="135">
        <v>25731</v>
      </c>
      <c r="AC811" s="136">
        <v>25439</v>
      </c>
      <c r="AD811" s="135">
        <v>24822</v>
      </c>
      <c r="AE811" s="137">
        <v>23900</v>
      </c>
      <c r="AF811" s="138">
        <v>24330</v>
      </c>
    </row>
    <row r="812" spans="2:32">
      <c r="B812" s="114">
        <v>774</v>
      </c>
      <c r="C812" s="115">
        <v>774</v>
      </c>
      <c r="D812" s="116">
        <v>33</v>
      </c>
      <c r="E812" s="117">
        <v>2</v>
      </c>
      <c r="F812" s="118">
        <v>2</v>
      </c>
      <c r="G812" s="119" t="s">
        <v>485</v>
      </c>
      <c r="H812" s="120">
        <v>2</v>
      </c>
      <c r="I812" s="115">
        <v>2</v>
      </c>
      <c r="J812" s="116" t="s">
        <v>485</v>
      </c>
      <c r="K812" s="121">
        <v>6</v>
      </c>
      <c r="L812" s="108"/>
      <c r="M812" s="122">
        <v>16753</v>
      </c>
      <c r="N812" s="123">
        <v>15852</v>
      </c>
      <c r="O812" s="124">
        <v>17380</v>
      </c>
      <c r="P812" s="123">
        <v>18389</v>
      </c>
      <c r="Q812" s="124">
        <v>20052</v>
      </c>
      <c r="R812" s="123">
        <v>19963</v>
      </c>
      <c r="S812" s="124">
        <v>19285</v>
      </c>
      <c r="T812" s="123">
        <v>19116</v>
      </c>
      <c r="U812" s="124">
        <v>20478</v>
      </c>
      <c r="V812" s="123">
        <v>22877</v>
      </c>
      <c r="W812" s="124">
        <v>22493</v>
      </c>
      <c r="X812" s="123">
        <v>23153</v>
      </c>
      <c r="Y812" s="124">
        <v>22206</v>
      </c>
      <c r="Z812" s="123">
        <v>22553</v>
      </c>
      <c r="AA812" s="124">
        <v>23896</v>
      </c>
      <c r="AB812" s="123">
        <v>25418</v>
      </c>
      <c r="AC812" s="124">
        <v>24943</v>
      </c>
      <c r="AD812" s="123">
        <v>23865</v>
      </c>
      <c r="AE812" s="125">
        <v>23007</v>
      </c>
      <c r="AF812" s="126">
        <v>24095</v>
      </c>
    </row>
    <row r="813" spans="2:32">
      <c r="B813" s="127">
        <v>775</v>
      </c>
      <c r="C813" s="128">
        <v>775</v>
      </c>
      <c r="D813" s="129">
        <v>33</v>
      </c>
      <c r="E813" s="130">
        <v>2</v>
      </c>
      <c r="F813" s="131">
        <v>2</v>
      </c>
      <c r="G813" s="132" t="s">
        <v>485</v>
      </c>
      <c r="H813" s="133">
        <v>2</v>
      </c>
      <c r="I813" s="128">
        <v>2</v>
      </c>
      <c r="J813" s="129" t="s">
        <v>485</v>
      </c>
      <c r="K813" s="134">
        <v>7</v>
      </c>
      <c r="L813" s="108"/>
      <c r="M813" s="81">
        <v>17951</v>
      </c>
      <c r="N813" s="135">
        <v>16084</v>
      </c>
      <c r="O813" s="136">
        <v>18690</v>
      </c>
      <c r="P813" s="135">
        <v>19531</v>
      </c>
      <c r="Q813" s="136">
        <v>21368</v>
      </c>
      <c r="R813" s="135">
        <v>21119</v>
      </c>
      <c r="S813" s="136">
        <v>19645</v>
      </c>
      <c r="T813" s="135">
        <v>19220</v>
      </c>
      <c r="U813" s="136">
        <v>21553</v>
      </c>
      <c r="V813" s="135">
        <v>23888</v>
      </c>
      <c r="W813" s="136">
        <v>23343</v>
      </c>
      <c r="X813" s="135">
        <v>23858</v>
      </c>
      <c r="Y813" s="136">
        <v>22173</v>
      </c>
      <c r="Z813" s="135">
        <v>23432</v>
      </c>
      <c r="AA813" s="136">
        <v>24352</v>
      </c>
      <c r="AB813" s="135">
        <v>26162</v>
      </c>
      <c r="AC813" s="136">
        <v>25438</v>
      </c>
      <c r="AD813" s="135">
        <v>23645</v>
      </c>
      <c r="AE813" s="137">
        <v>22604</v>
      </c>
      <c r="AF813" s="138">
        <v>24883</v>
      </c>
    </row>
    <row r="814" spans="2:32">
      <c r="B814" s="114">
        <v>776</v>
      </c>
      <c r="C814" s="115">
        <v>776</v>
      </c>
      <c r="D814" s="116">
        <v>33</v>
      </c>
      <c r="E814" s="117">
        <v>2</v>
      </c>
      <c r="F814" s="118">
        <v>2</v>
      </c>
      <c r="G814" s="119" t="s">
        <v>485</v>
      </c>
      <c r="H814" s="120">
        <v>2</v>
      </c>
      <c r="I814" s="115">
        <v>2</v>
      </c>
      <c r="J814" s="116" t="s">
        <v>485</v>
      </c>
      <c r="K814" s="121">
        <v>8</v>
      </c>
      <c r="L814" s="108"/>
      <c r="M814" s="122">
        <v>19509</v>
      </c>
      <c r="N814" s="123">
        <v>16750</v>
      </c>
      <c r="O814" s="124">
        <v>20296</v>
      </c>
      <c r="P814" s="123">
        <v>21044</v>
      </c>
      <c r="Q814" s="124">
        <v>22708</v>
      </c>
      <c r="R814" s="123">
        <v>22768</v>
      </c>
      <c r="S814" s="124">
        <v>20597</v>
      </c>
      <c r="T814" s="123">
        <v>19880</v>
      </c>
      <c r="U814" s="124">
        <v>23126</v>
      </c>
      <c r="V814" s="123">
        <v>25079</v>
      </c>
      <c r="W814" s="124">
        <v>24612</v>
      </c>
      <c r="X814" s="123">
        <v>25305</v>
      </c>
      <c r="Y814" s="124">
        <v>22908</v>
      </c>
      <c r="Z814" s="123">
        <v>24886</v>
      </c>
      <c r="AA814" s="124">
        <v>25390</v>
      </c>
      <c r="AB814" s="123">
        <v>27100</v>
      </c>
      <c r="AC814" s="124">
        <v>26612</v>
      </c>
      <c r="AD814" s="123">
        <v>24306</v>
      </c>
      <c r="AE814" s="125">
        <v>23095</v>
      </c>
      <c r="AF814" s="126">
        <v>26305</v>
      </c>
    </row>
    <row r="815" spans="2:32">
      <c r="B815" s="127">
        <v>777</v>
      </c>
      <c r="C815" s="128">
        <v>777</v>
      </c>
      <c r="D815" s="129">
        <v>33</v>
      </c>
      <c r="E815" s="130">
        <v>2</v>
      </c>
      <c r="F815" s="131">
        <v>2</v>
      </c>
      <c r="G815" s="132" t="s">
        <v>485</v>
      </c>
      <c r="H815" s="133">
        <v>2</v>
      </c>
      <c r="I815" s="128">
        <v>2</v>
      </c>
      <c r="J815" s="129" t="s">
        <v>485</v>
      </c>
      <c r="K815" s="134">
        <v>9</v>
      </c>
      <c r="L815" s="108"/>
      <c r="M815" s="81">
        <v>19869</v>
      </c>
      <c r="N815" s="135">
        <v>17401</v>
      </c>
      <c r="O815" s="136">
        <v>20599</v>
      </c>
      <c r="P815" s="135">
        <v>21439</v>
      </c>
      <c r="Q815" s="136">
        <v>22832</v>
      </c>
      <c r="R815" s="135">
        <v>23122</v>
      </c>
      <c r="S815" s="136">
        <v>21295</v>
      </c>
      <c r="T815" s="135">
        <v>20550</v>
      </c>
      <c r="U815" s="136">
        <v>23454</v>
      </c>
      <c r="V815" s="135">
        <v>25232</v>
      </c>
      <c r="W815" s="136">
        <v>24726</v>
      </c>
      <c r="X815" s="135">
        <v>25606</v>
      </c>
      <c r="Y815" s="136">
        <v>23412</v>
      </c>
      <c r="Z815" s="135">
        <v>25111</v>
      </c>
      <c r="AA815" s="136">
        <v>25624</v>
      </c>
      <c r="AB815" s="135">
        <v>27071</v>
      </c>
      <c r="AC815" s="136">
        <v>26692</v>
      </c>
      <c r="AD815" s="135">
        <v>24749</v>
      </c>
      <c r="AE815" s="137">
        <v>23655</v>
      </c>
      <c r="AF815" s="138">
        <v>26486</v>
      </c>
    </row>
    <row r="816" spans="2:32">
      <c r="B816" s="114">
        <v>778</v>
      </c>
      <c r="C816" s="115">
        <v>778</v>
      </c>
      <c r="D816" s="116">
        <v>33</v>
      </c>
      <c r="E816" s="117">
        <v>2</v>
      </c>
      <c r="F816" s="118">
        <v>2</v>
      </c>
      <c r="G816" s="119" t="s">
        <v>485</v>
      </c>
      <c r="H816" s="120">
        <v>2</v>
      </c>
      <c r="I816" s="115">
        <v>2</v>
      </c>
      <c r="J816" s="116" t="s">
        <v>485</v>
      </c>
      <c r="K816" s="121">
        <v>10</v>
      </c>
      <c r="L816" s="108"/>
      <c r="M816" s="122">
        <v>19537</v>
      </c>
      <c r="N816" s="123">
        <v>17649</v>
      </c>
      <c r="O816" s="124">
        <v>20333</v>
      </c>
      <c r="P816" s="123">
        <v>21272</v>
      </c>
      <c r="Q816" s="124">
        <v>22443</v>
      </c>
      <c r="R816" s="123">
        <v>22753</v>
      </c>
      <c r="S816" s="124">
        <v>21546</v>
      </c>
      <c r="T816" s="123">
        <v>20755</v>
      </c>
      <c r="U816" s="124">
        <v>23171</v>
      </c>
      <c r="V816" s="123">
        <v>24927</v>
      </c>
      <c r="W816" s="124">
        <v>24296</v>
      </c>
      <c r="X816" s="123">
        <v>25283</v>
      </c>
      <c r="Y816" s="124">
        <v>23830</v>
      </c>
      <c r="Z816" s="123">
        <v>24870</v>
      </c>
      <c r="AA816" s="124">
        <v>25641</v>
      </c>
      <c r="AB816" s="123">
        <v>26858</v>
      </c>
      <c r="AC816" s="124">
        <v>26298</v>
      </c>
      <c r="AD816" s="123">
        <v>25215</v>
      </c>
      <c r="AE816" s="125">
        <v>24051</v>
      </c>
      <c r="AF816" s="126">
        <v>26276</v>
      </c>
    </row>
    <row r="817" spans="2:32">
      <c r="B817" s="127">
        <v>779</v>
      </c>
      <c r="C817" s="128">
        <v>779</v>
      </c>
      <c r="D817" s="129">
        <v>33</v>
      </c>
      <c r="E817" s="130">
        <v>2</v>
      </c>
      <c r="F817" s="131">
        <v>2</v>
      </c>
      <c r="G817" s="132" t="s">
        <v>485</v>
      </c>
      <c r="H817" s="133">
        <v>2</v>
      </c>
      <c r="I817" s="128">
        <v>2</v>
      </c>
      <c r="J817" s="129" t="s">
        <v>485</v>
      </c>
      <c r="K817" s="134">
        <v>11</v>
      </c>
      <c r="L817" s="108"/>
      <c r="M817" s="81">
        <v>19228</v>
      </c>
      <c r="N817" s="135">
        <v>17720</v>
      </c>
      <c r="O817" s="136">
        <v>20262</v>
      </c>
      <c r="P817" s="135">
        <v>21228</v>
      </c>
      <c r="Q817" s="136">
        <v>22003</v>
      </c>
      <c r="R817" s="135">
        <v>22272</v>
      </c>
      <c r="S817" s="136">
        <v>21551</v>
      </c>
      <c r="T817" s="135">
        <v>20597</v>
      </c>
      <c r="U817" s="136">
        <v>22896</v>
      </c>
      <c r="V817" s="135">
        <v>24399</v>
      </c>
      <c r="W817" s="136">
        <v>23862</v>
      </c>
      <c r="X817" s="135">
        <v>24747</v>
      </c>
      <c r="Y817" s="136">
        <v>24270</v>
      </c>
      <c r="Z817" s="135">
        <v>24551</v>
      </c>
      <c r="AA817" s="136">
        <v>25398</v>
      </c>
      <c r="AB817" s="135">
        <v>26173</v>
      </c>
      <c r="AC817" s="136">
        <v>25729</v>
      </c>
      <c r="AD817" s="135">
        <v>25693</v>
      </c>
      <c r="AE817" s="137">
        <v>24324</v>
      </c>
      <c r="AF817" s="138">
        <v>25980</v>
      </c>
    </row>
    <row r="818" spans="2:32">
      <c r="B818" s="114">
        <v>780</v>
      </c>
      <c r="C818" s="115">
        <v>780</v>
      </c>
      <c r="D818" s="116">
        <v>33</v>
      </c>
      <c r="E818" s="117">
        <v>2</v>
      </c>
      <c r="F818" s="118">
        <v>2</v>
      </c>
      <c r="G818" s="119" t="s">
        <v>485</v>
      </c>
      <c r="H818" s="120">
        <v>2</v>
      </c>
      <c r="I818" s="115">
        <v>2</v>
      </c>
      <c r="J818" s="116" t="s">
        <v>485</v>
      </c>
      <c r="K818" s="121">
        <v>12</v>
      </c>
      <c r="L818" s="108"/>
      <c r="M818" s="122">
        <v>18948</v>
      </c>
      <c r="N818" s="123">
        <v>17708</v>
      </c>
      <c r="O818" s="124">
        <v>20161</v>
      </c>
      <c r="P818" s="123">
        <v>21131</v>
      </c>
      <c r="Q818" s="124">
        <v>21508</v>
      </c>
      <c r="R818" s="123">
        <v>21846</v>
      </c>
      <c r="S818" s="124">
        <v>21468</v>
      </c>
      <c r="T818" s="123">
        <v>20422</v>
      </c>
      <c r="U818" s="124">
        <v>22636</v>
      </c>
      <c r="V818" s="123">
        <v>23815</v>
      </c>
      <c r="W818" s="124">
        <v>23397</v>
      </c>
      <c r="X818" s="123">
        <v>24261</v>
      </c>
      <c r="Y818" s="124">
        <v>24415</v>
      </c>
      <c r="Z818" s="123">
        <v>24138</v>
      </c>
      <c r="AA818" s="124">
        <v>25046</v>
      </c>
      <c r="AB818" s="123">
        <v>25460</v>
      </c>
      <c r="AC818" s="124">
        <v>25284</v>
      </c>
      <c r="AD818" s="123">
        <v>25850</v>
      </c>
      <c r="AE818" s="125">
        <v>24238</v>
      </c>
      <c r="AF818" s="126">
        <v>25565</v>
      </c>
    </row>
    <row r="819" spans="2:32">
      <c r="B819" s="127">
        <v>781</v>
      </c>
      <c r="C819" s="128">
        <v>781</v>
      </c>
      <c r="D819" s="129">
        <v>33</v>
      </c>
      <c r="E819" s="130">
        <v>2</v>
      </c>
      <c r="F819" s="131">
        <v>2</v>
      </c>
      <c r="G819" s="132" t="s">
        <v>485</v>
      </c>
      <c r="H819" s="133">
        <v>2</v>
      </c>
      <c r="I819" s="128">
        <v>2</v>
      </c>
      <c r="J819" s="129" t="s">
        <v>485</v>
      </c>
      <c r="K819" s="134">
        <v>13</v>
      </c>
      <c r="L819" s="108"/>
      <c r="M819" s="81">
        <v>18698</v>
      </c>
      <c r="N819" s="135">
        <v>17720</v>
      </c>
      <c r="O819" s="136">
        <v>20110</v>
      </c>
      <c r="P819" s="135">
        <v>21018</v>
      </c>
      <c r="Q819" s="136">
        <v>21173</v>
      </c>
      <c r="R819" s="135">
        <v>21454</v>
      </c>
      <c r="S819" s="136">
        <v>21372</v>
      </c>
      <c r="T819" s="135">
        <v>20326</v>
      </c>
      <c r="U819" s="136">
        <v>22439</v>
      </c>
      <c r="V819" s="135">
        <v>23352</v>
      </c>
      <c r="W819" s="136">
        <v>22950</v>
      </c>
      <c r="X819" s="135">
        <v>23774</v>
      </c>
      <c r="Y819" s="136">
        <v>24455</v>
      </c>
      <c r="Z819" s="135">
        <v>23802</v>
      </c>
      <c r="AA819" s="136">
        <v>24755</v>
      </c>
      <c r="AB819" s="135">
        <v>24910</v>
      </c>
      <c r="AC819" s="136">
        <v>24895</v>
      </c>
      <c r="AD819" s="135">
        <v>25871</v>
      </c>
      <c r="AE819" s="137">
        <v>24170</v>
      </c>
      <c r="AF819" s="138">
        <v>25207</v>
      </c>
    </row>
    <row r="820" spans="2:32">
      <c r="B820" s="114">
        <v>782</v>
      </c>
      <c r="C820" s="115">
        <v>782</v>
      </c>
      <c r="D820" s="116">
        <v>33</v>
      </c>
      <c r="E820" s="117">
        <v>2</v>
      </c>
      <c r="F820" s="118">
        <v>2</v>
      </c>
      <c r="G820" s="119" t="s">
        <v>485</v>
      </c>
      <c r="H820" s="120">
        <v>2</v>
      </c>
      <c r="I820" s="115">
        <v>2</v>
      </c>
      <c r="J820" s="116" t="s">
        <v>485</v>
      </c>
      <c r="K820" s="121">
        <v>14</v>
      </c>
      <c r="L820" s="108"/>
      <c r="M820" s="122">
        <v>18254</v>
      </c>
      <c r="N820" s="123">
        <v>17303</v>
      </c>
      <c r="O820" s="124">
        <v>19741</v>
      </c>
      <c r="P820" s="123">
        <v>20577</v>
      </c>
      <c r="Q820" s="124">
        <v>20827</v>
      </c>
      <c r="R820" s="123">
        <v>20913</v>
      </c>
      <c r="S820" s="124">
        <v>20813</v>
      </c>
      <c r="T820" s="123">
        <v>19763</v>
      </c>
      <c r="U820" s="124">
        <v>21914</v>
      </c>
      <c r="V820" s="123">
        <v>22887</v>
      </c>
      <c r="W820" s="124">
        <v>22502</v>
      </c>
      <c r="X820" s="123">
        <v>23123</v>
      </c>
      <c r="Y820" s="124">
        <v>23963</v>
      </c>
      <c r="Z820" s="123">
        <v>23198</v>
      </c>
      <c r="AA820" s="124">
        <v>24109</v>
      </c>
      <c r="AB820" s="123">
        <v>24472</v>
      </c>
      <c r="AC820" s="124">
        <v>24496</v>
      </c>
      <c r="AD820" s="123">
        <v>25344</v>
      </c>
      <c r="AE820" s="125">
        <v>23651</v>
      </c>
      <c r="AF820" s="126">
        <v>24565</v>
      </c>
    </row>
    <row r="821" spans="2:32">
      <c r="B821" s="127">
        <v>783</v>
      </c>
      <c r="C821" s="128">
        <v>783</v>
      </c>
      <c r="D821" s="129">
        <v>33</v>
      </c>
      <c r="E821" s="130">
        <v>2</v>
      </c>
      <c r="F821" s="131">
        <v>2</v>
      </c>
      <c r="G821" s="132" t="s">
        <v>485</v>
      </c>
      <c r="H821" s="133">
        <v>2</v>
      </c>
      <c r="I821" s="128">
        <v>2</v>
      </c>
      <c r="J821" s="129" t="s">
        <v>485</v>
      </c>
      <c r="K821" s="134">
        <v>15</v>
      </c>
      <c r="L821" s="108"/>
      <c r="M821" s="81">
        <v>18360</v>
      </c>
      <c r="N821" s="135">
        <v>17583</v>
      </c>
      <c r="O821" s="136">
        <v>19891</v>
      </c>
      <c r="P821" s="135">
        <v>20673</v>
      </c>
      <c r="Q821" s="136">
        <v>20978</v>
      </c>
      <c r="R821" s="135">
        <v>20994</v>
      </c>
      <c r="S821" s="136">
        <v>20833</v>
      </c>
      <c r="T821" s="135">
        <v>20071</v>
      </c>
      <c r="U821" s="136">
        <v>22026</v>
      </c>
      <c r="V821" s="135">
        <v>22996</v>
      </c>
      <c r="W821" s="136">
        <v>22409</v>
      </c>
      <c r="X821" s="135">
        <v>23147</v>
      </c>
      <c r="Y821" s="136">
        <v>23875</v>
      </c>
      <c r="Z821" s="135">
        <v>23243</v>
      </c>
      <c r="AA821" s="136">
        <v>23991</v>
      </c>
      <c r="AB821" s="135">
        <v>24472</v>
      </c>
      <c r="AC821" s="136">
        <v>24315</v>
      </c>
      <c r="AD821" s="135">
        <v>25227</v>
      </c>
      <c r="AE821" s="137">
        <v>23831</v>
      </c>
      <c r="AF821" s="138">
        <v>24584</v>
      </c>
    </row>
    <row r="822" spans="2:32">
      <c r="B822" s="114">
        <v>784</v>
      </c>
      <c r="C822" s="115">
        <v>784</v>
      </c>
      <c r="D822" s="116">
        <v>33</v>
      </c>
      <c r="E822" s="117">
        <v>2</v>
      </c>
      <c r="F822" s="118">
        <v>2</v>
      </c>
      <c r="G822" s="119" t="s">
        <v>485</v>
      </c>
      <c r="H822" s="120">
        <v>2</v>
      </c>
      <c r="I822" s="115">
        <v>2</v>
      </c>
      <c r="J822" s="116" t="s">
        <v>485</v>
      </c>
      <c r="K822" s="121">
        <v>16</v>
      </c>
      <c r="L822" s="108"/>
      <c r="M822" s="122">
        <v>18885</v>
      </c>
      <c r="N822" s="123">
        <v>18302</v>
      </c>
      <c r="O822" s="124">
        <v>20400</v>
      </c>
      <c r="P822" s="123">
        <v>21253</v>
      </c>
      <c r="Q822" s="124">
        <v>21603</v>
      </c>
      <c r="R822" s="123">
        <v>21502</v>
      </c>
      <c r="S822" s="124">
        <v>21215</v>
      </c>
      <c r="T822" s="123">
        <v>20838</v>
      </c>
      <c r="U822" s="124">
        <v>22527</v>
      </c>
      <c r="V822" s="123">
        <v>23554</v>
      </c>
      <c r="W822" s="124">
        <v>22602</v>
      </c>
      <c r="X822" s="123">
        <v>23575</v>
      </c>
      <c r="Y822" s="124">
        <v>23804</v>
      </c>
      <c r="Z822" s="123">
        <v>23703</v>
      </c>
      <c r="AA822" s="124">
        <v>24550</v>
      </c>
      <c r="AB822" s="123">
        <v>24837</v>
      </c>
      <c r="AC822" s="124">
        <v>24313</v>
      </c>
      <c r="AD822" s="123">
        <v>25103</v>
      </c>
      <c r="AE822" s="125">
        <v>24167</v>
      </c>
      <c r="AF822" s="126">
        <v>25005</v>
      </c>
    </row>
    <row r="823" spans="2:32">
      <c r="B823" s="127">
        <v>785</v>
      </c>
      <c r="C823" s="128">
        <v>785</v>
      </c>
      <c r="D823" s="129">
        <v>33</v>
      </c>
      <c r="E823" s="130">
        <v>2</v>
      </c>
      <c r="F823" s="131">
        <v>2</v>
      </c>
      <c r="G823" s="132" t="s">
        <v>485</v>
      </c>
      <c r="H823" s="133">
        <v>2</v>
      </c>
      <c r="I823" s="128">
        <v>2</v>
      </c>
      <c r="J823" s="129" t="s">
        <v>485</v>
      </c>
      <c r="K823" s="134">
        <v>17</v>
      </c>
      <c r="L823" s="108"/>
      <c r="M823" s="81">
        <v>19661</v>
      </c>
      <c r="N823" s="135">
        <v>19154</v>
      </c>
      <c r="O823" s="136">
        <v>21166</v>
      </c>
      <c r="P823" s="135">
        <v>21965</v>
      </c>
      <c r="Q823" s="136">
        <v>22578</v>
      </c>
      <c r="R823" s="135">
        <v>22292</v>
      </c>
      <c r="S823" s="136">
        <v>21956</v>
      </c>
      <c r="T823" s="135">
        <v>21797</v>
      </c>
      <c r="U823" s="136">
        <v>23222</v>
      </c>
      <c r="V823" s="135">
        <v>24243</v>
      </c>
      <c r="W823" s="136">
        <v>23193</v>
      </c>
      <c r="X823" s="135">
        <v>24289</v>
      </c>
      <c r="Y823" s="136">
        <v>23847</v>
      </c>
      <c r="Z823" s="135">
        <v>24675</v>
      </c>
      <c r="AA823" s="136">
        <v>25289</v>
      </c>
      <c r="AB823" s="135">
        <v>25357</v>
      </c>
      <c r="AC823" s="136">
        <v>24852</v>
      </c>
      <c r="AD823" s="135">
        <v>25166</v>
      </c>
      <c r="AE823" s="137">
        <v>24611</v>
      </c>
      <c r="AF823" s="138">
        <v>26001</v>
      </c>
    </row>
    <row r="824" spans="2:32">
      <c r="B824" s="114">
        <v>786</v>
      </c>
      <c r="C824" s="115">
        <v>786</v>
      </c>
      <c r="D824" s="116">
        <v>33</v>
      </c>
      <c r="E824" s="117">
        <v>2</v>
      </c>
      <c r="F824" s="118">
        <v>2</v>
      </c>
      <c r="G824" s="119" t="s">
        <v>485</v>
      </c>
      <c r="H824" s="120">
        <v>2</v>
      </c>
      <c r="I824" s="115">
        <v>2</v>
      </c>
      <c r="J824" s="116" t="s">
        <v>485</v>
      </c>
      <c r="K824" s="121">
        <v>18</v>
      </c>
      <c r="L824" s="108"/>
      <c r="M824" s="122">
        <v>20627</v>
      </c>
      <c r="N824" s="123">
        <v>20121</v>
      </c>
      <c r="O824" s="124">
        <v>21879</v>
      </c>
      <c r="P824" s="123">
        <v>22728</v>
      </c>
      <c r="Q824" s="124">
        <v>23178</v>
      </c>
      <c r="R824" s="123">
        <v>23324</v>
      </c>
      <c r="S824" s="124">
        <v>23028</v>
      </c>
      <c r="T824" s="123">
        <v>22764</v>
      </c>
      <c r="U824" s="124">
        <v>24022</v>
      </c>
      <c r="V824" s="123">
        <v>24632</v>
      </c>
      <c r="W824" s="124">
        <v>24241</v>
      </c>
      <c r="X824" s="123">
        <v>25531</v>
      </c>
      <c r="Y824" s="124">
        <v>25203</v>
      </c>
      <c r="Z824" s="123">
        <v>25708</v>
      </c>
      <c r="AA824" s="124">
        <v>26391</v>
      </c>
      <c r="AB824" s="123">
        <v>25894</v>
      </c>
      <c r="AC824" s="124">
        <v>26321</v>
      </c>
      <c r="AD824" s="123">
        <v>26634</v>
      </c>
      <c r="AE824" s="125">
        <v>26078</v>
      </c>
      <c r="AF824" s="126">
        <v>27101</v>
      </c>
    </row>
    <row r="825" spans="2:32">
      <c r="B825" s="127">
        <v>787</v>
      </c>
      <c r="C825" s="128">
        <v>787</v>
      </c>
      <c r="D825" s="129">
        <v>33</v>
      </c>
      <c r="E825" s="130">
        <v>2</v>
      </c>
      <c r="F825" s="131">
        <v>2</v>
      </c>
      <c r="G825" s="132" t="s">
        <v>485</v>
      </c>
      <c r="H825" s="133">
        <v>2</v>
      </c>
      <c r="I825" s="128">
        <v>2</v>
      </c>
      <c r="J825" s="129" t="s">
        <v>485</v>
      </c>
      <c r="K825" s="134">
        <v>19</v>
      </c>
      <c r="L825" s="108"/>
      <c r="M825" s="81">
        <v>20626</v>
      </c>
      <c r="N825" s="135">
        <v>20280</v>
      </c>
      <c r="O825" s="136">
        <v>21875</v>
      </c>
      <c r="P825" s="135">
        <v>22895</v>
      </c>
      <c r="Q825" s="136">
        <v>23462</v>
      </c>
      <c r="R825" s="135">
        <v>23314</v>
      </c>
      <c r="S825" s="136">
        <v>23316</v>
      </c>
      <c r="T825" s="135">
        <v>23017</v>
      </c>
      <c r="U825" s="136">
        <v>24198</v>
      </c>
      <c r="V825" s="135">
        <v>24925</v>
      </c>
      <c r="W825" s="136">
        <v>25095</v>
      </c>
      <c r="X825" s="135">
        <v>25960</v>
      </c>
      <c r="Y825" s="136">
        <v>25573</v>
      </c>
      <c r="Z825" s="135">
        <v>25976</v>
      </c>
      <c r="AA825" s="136">
        <v>27032</v>
      </c>
      <c r="AB825" s="135">
        <v>26250</v>
      </c>
      <c r="AC825" s="136">
        <v>27390</v>
      </c>
      <c r="AD825" s="135">
        <v>27239</v>
      </c>
      <c r="AE825" s="137">
        <v>26622</v>
      </c>
      <c r="AF825" s="138">
        <v>27520</v>
      </c>
    </row>
    <row r="826" spans="2:32">
      <c r="B826" s="114">
        <v>788</v>
      </c>
      <c r="C826" s="115">
        <v>788</v>
      </c>
      <c r="D826" s="116">
        <v>33</v>
      </c>
      <c r="E826" s="117">
        <v>2</v>
      </c>
      <c r="F826" s="118">
        <v>2</v>
      </c>
      <c r="G826" s="119" t="s">
        <v>485</v>
      </c>
      <c r="H826" s="120">
        <v>2</v>
      </c>
      <c r="I826" s="115">
        <v>2</v>
      </c>
      <c r="J826" s="116" t="s">
        <v>485</v>
      </c>
      <c r="K826" s="121">
        <v>20</v>
      </c>
      <c r="L826" s="108"/>
      <c r="M826" s="122">
        <v>20227</v>
      </c>
      <c r="N826" s="123">
        <v>19960</v>
      </c>
      <c r="O826" s="124">
        <v>21719</v>
      </c>
      <c r="P826" s="123">
        <v>22758</v>
      </c>
      <c r="Q826" s="124">
        <v>23436</v>
      </c>
      <c r="R826" s="123">
        <v>23173</v>
      </c>
      <c r="S826" s="124">
        <v>22956</v>
      </c>
      <c r="T826" s="123">
        <v>22862</v>
      </c>
      <c r="U826" s="124">
        <v>24217</v>
      </c>
      <c r="V826" s="123">
        <v>25220</v>
      </c>
      <c r="W826" s="124">
        <v>25584</v>
      </c>
      <c r="X826" s="123">
        <v>26316</v>
      </c>
      <c r="Y826" s="124">
        <v>25710</v>
      </c>
      <c r="Z826" s="123">
        <v>26281</v>
      </c>
      <c r="AA826" s="124">
        <v>27723</v>
      </c>
      <c r="AB826" s="123">
        <v>27110</v>
      </c>
      <c r="AC826" s="124">
        <v>28156</v>
      </c>
      <c r="AD826" s="123">
        <v>27627</v>
      </c>
      <c r="AE826" s="125">
        <v>26896</v>
      </c>
      <c r="AF826" s="126">
        <v>27956</v>
      </c>
    </row>
    <row r="827" spans="2:32">
      <c r="B827" s="127">
        <v>789</v>
      </c>
      <c r="C827" s="128">
        <v>789</v>
      </c>
      <c r="D827" s="129">
        <v>33</v>
      </c>
      <c r="E827" s="130">
        <v>2</v>
      </c>
      <c r="F827" s="131">
        <v>2</v>
      </c>
      <c r="G827" s="132" t="s">
        <v>485</v>
      </c>
      <c r="H827" s="133">
        <v>2</v>
      </c>
      <c r="I827" s="128">
        <v>2</v>
      </c>
      <c r="J827" s="129" t="s">
        <v>485</v>
      </c>
      <c r="K827" s="134">
        <v>21</v>
      </c>
      <c r="L827" s="108"/>
      <c r="M827" s="81">
        <v>19850</v>
      </c>
      <c r="N827" s="135">
        <v>19629</v>
      </c>
      <c r="O827" s="136">
        <v>21324</v>
      </c>
      <c r="P827" s="135">
        <v>22487</v>
      </c>
      <c r="Q827" s="136">
        <v>23210</v>
      </c>
      <c r="R827" s="135">
        <v>22884</v>
      </c>
      <c r="S827" s="136">
        <v>22801</v>
      </c>
      <c r="T827" s="135">
        <v>22712</v>
      </c>
      <c r="U827" s="136">
        <v>24058</v>
      </c>
      <c r="V827" s="135">
        <v>25486</v>
      </c>
      <c r="W827" s="136">
        <v>25974</v>
      </c>
      <c r="X827" s="135">
        <v>26579</v>
      </c>
      <c r="Y827" s="136">
        <v>26150</v>
      </c>
      <c r="Z827" s="135">
        <v>26523</v>
      </c>
      <c r="AA827" s="136">
        <v>28376</v>
      </c>
      <c r="AB827" s="135">
        <v>28050</v>
      </c>
      <c r="AC827" s="136">
        <v>29051</v>
      </c>
      <c r="AD827" s="135">
        <v>28385</v>
      </c>
      <c r="AE827" s="137">
        <v>27427</v>
      </c>
      <c r="AF827" s="138">
        <v>28399</v>
      </c>
    </row>
    <row r="828" spans="2:32">
      <c r="B828" s="114">
        <v>790</v>
      </c>
      <c r="C828" s="115">
        <v>790</v>
      </c>
      <c r="D828" s="116">
        <v>33</v>
      </c>
      <c r="E828" s="117">
        <v>2</v>
      </c>
      <c r="F828" s="118">
        <v>2</v>
      </c>
      <c r="G828" s="119" t="s">
        <v>485</v>
      </c>
      <c r="H828" s="120">
        <v>2</v>
      </c>
      <c r="I828" s="115">
        <v>2</v>
      </c>
      <c r="J828" s="116" t="s">
        <v>485</v>
      </c>
      <c r="K828" s="121">
        <v>22</v>
      </c>
      <c r="L828" s="108"/>
      <c r="M828" s="122">
        <v>19166</v>
      </c>
      <c r="N828" s="123">
        <v>18999</v>
      </c>
      <c r="O828" s="124">
        <v>20574</v>
      </c>
      <c r="P828" s="123">
        <v>21791</v>
      </c>
      <c r="Q828" s="124">
        <v>22512</v>
      </c>
      <c r="R828" s="123">
        <v>22283</v>
      </c>
      <c r="S828" s="124">
        <v>22318</v>
      </c>
      <c r="T828" s="123">
        <v>22176</v>
      </c>
      <c r="U828" s="124">
        <v>23446</v>
      </c>
      <c r="V828" s="123">
        <v>25356</v>
      </c>
      <c r="W828" s="124">
        <v>25554</v>
      </c>
      <c r="X828" s="123">
        <v>26312</v>
      </c>
      <c r="Y828" s="124">
        <v>26022</v>
      </c>
      <c r="Z828" s="123">
        <v>26132</v>
      </c>
      <c r="AA828" s="124">
        <v>28278</v>
      </c>
      <c r="AB828" s="123">
        <v>28540</v>
      </c>
      <c r="AC828" s="124">
        <v>28930</v>
      </c>
      <c r="AD828" s="123">
        <v>28448</v>
      </c>
      <c r="AE828" s="125">
        <v>27289</v>
      </c>
      <c r="AF828" s="126">
        <v>28122</v>
      </c>
    </row>
    <row r="829" spans="2:32">
      <c r="B829" s="127">
        <v>791</v>
      </c>
      <c r="C829" s="128">
        <v>791</v>
      </c>
      <c r="D829" s="129">
        <v>33</v>
      </c>
      <c r="E829" s="130">
        <v>2</v>
      </c>
      <c r="F829" s="131">
        <v>2</v>
      </c>
      <c r="G829" s="132" t="s">
        <v>485</v>
      </c>
      <c r="H829" s="133">
        <v>2</v>
      </c>
      <c r="I829" s="128">
        <v>2</v>
      </c>
      <c r="J829" s="129" t="s">
        <v>485</v>
      </c>
      <c r="K829" s="134">
        <v>23</v>
      </c>
      <c r="L829" s="108"/>
      <c r="M829" s="81">
        <v>18192</v>
      </c>
      <c r="N829" s="135">
        <v>18240</v>
      </c>
      <c r="O829" s="136">
        <v>19589</v>
      </c>
      <c r="P829" s="135">
        <v>20852</v>
      </c>
      <c r="Q829" s="136">
        <v>21481</v>
      </c>
      <c r="R829" s="135">
        <v>21407</v>
      </c>
      <c r="S829" s="136">
        <v>21788</v>
      </c>
      <c r="T829" s="135">
        <v>21593</v>
      </c>
      <c r="U829" s="136">
        <v>22609</v>
      </c>
      <c r="V829" s="135">
        <v>24737</v>
      </c>
      <c r="W829" s="136">
        <v>24825</v>
      </c>
      <c r="X829" s="135">
        <v>25636</v>
      </c>
      <c r="Y829" s="136">
        <v>25725</v>
      </c>
      <c r="Z829" s="135">
        <v>25434</v>
      </c>
      <c r="AA829" s="136">
        <v>27687</v>
      </c>
      <c r="AB829" s="135">
        <v>28282</v>
      </c>
      <c r="AC829" s="136">
        <v>28334</v>
      </c>
      <c r="AD829" s="135">
        <v>28256</v>
      </c>
      <c r="AE829" s="137">
        <v>26966</v>
      </c>
      <c r="AF829" s="138">
        <v>27486</v>
      </c>
    </row>
    <row r="830" spans="2:32">
      <c r="B830" s="114">
        <v>792</v>
      </c>
      <c r="C830" s="115">
        <v>792</v>
      </c>
      <c r="D830" s="116">
        <v>33</v>
      </c>
      <c r="E830" s="117">
        <v>2</v>
      </c>
      <c r="F830" s="118">
        <v>2</v>
      </c>
      <c r="G830" s="119" t="s">
        <v>485</v>
      </c>
      <c r="H830" s="120">
        <v>2</v>
      </c>
      <c r="I830" s="115">
        <v>2</v>
      </c>
      <c r="J830" s="116" t="s">
        <v>485</v>
      </c>
      <c r="K830" s="121">
        <v>24</v>
      </c>
      <c r="L830" s="108"/>
      <c r="M830" s="122">
        <v>17094</v>
      </c>
      <c r="N830" s="123">
        <v>17406</v>
      </c>
      <c r="O830" s="124">
        <v>18527</v>
      </c>
      <c r="P830" s="123">
        <v>19791</v>
      </c>
      <c r="Q830" s="124">
        <v>20359</v>
      </c>
      <c r="R830" s="123">
        <v>20464</v>
      </c>
      <c r="S830" s="124">
        <v>21116</v>
      </c>
      <c r="T830" s="123">
        <v>21022</v>
      </c>
      <c r="U830" s="124">
        <v>21790</v>
      </c>
      <c r="V830" s="123">
        <v>23919</v>
      </c>
      <c r="W830" s="124">
        <v>24011</v>
      </c>
      <c r="X830" s="123">
        <v>24906</v>
      </c>
      <c r="Y830" s="124">
        <v>25302</v>
      </c>
      <c r="Z830" s="123">
        <v>24671</v>
      </c>
      <c r="AA830" s="124">
        <v>26960</v>
      </c>
      <c r="AB830" s="123">
        <v>27595</v>
      </c>
      <c r="AC830" s="124">
        <v>27613</v>
      </c>
      <c r="AD830" s="123">
        <v>27892</v>
      </c>
      <c r="AE830" s="125">
        <v>26644</v>
      </c>
      <c r="AF830" s="126">
        <v>26756</v>
      </c>
    </row>
    <row r="831" spans="2:32">
      <c r="B831" s="127">
        <v>793</v>
      </c>
      <c r="C831" s="128">
        <v>793</v>
      </c>
      <c r="D831" s="129">
        <v>34</v>
      </c>
      <c r="E831" s="130">
        <v>2</v>
      </c>
      <c r="F831" s="131">
        <v>3</v>
      </c>
      <c r="G831" s="132" t="s">
        <v>485</v>
      </c>
      <c r="H831" s="133">
        <v>2</v>
      </c>
      <c r="I831" s="128">
        <v>3</v>
      </c>
      <c r="J831" s="129" t="s">
        <v>485</v>
      </c>
      <c r="K831" s="134">
        <v>1</v>
      </c>
      <c r="L831" s="108"/>
      <c r="M831" s="81">
        <v>16696</v>
      </c>
      <c r="N831" s="135">
        <v>16557</v>
      </c>
      <c r="O831" s="136">
        <v>18071</v>
      </c>
      <c r="P831" s="135">
        <v>19584</v>
      </c>
      <c r="Q831" s="136">
        <v>19221</v>
      </c>
      <c r="R831" s="135">
        <v>20011</v>
      </c>
      <c r="S831" s="136">
        <v>19779</v>
      </c>
      <c r="T831" s="135">
        <v>20247</v>
      </c>
      <c r="U831" s="136">
        <v>21886</v>
      </c>
      <c r="V831" s="135">
        <v>23124</v>
      </c>
      <c r="W831" s="136">
        <v>23492</v>
      </c>
      <c r="X831" s="135">
        <v>24407</v>
      </c>
      <c r="Y831" s="136">
        <v>23674</v>
      </c>
      <c r="Z831" s="135">
        <v>25424</v>
      </c>
      <c r="AA831" s="136">
        <v>27254</v>
      </c>
      <c r="AB831" s="135">
        <v>27369</v>
      </c>
      <c r="AC831" s="136">
        <v>27449</v>
      </c>
      <c r="AD831" s="135">
        <v>25924</v>
      </c>
      <c r="AE831" s="137">
        <v>25955</v>
      </c>
      <c r="AF831" s="138">
        <v>27758</v>
      </c>
    </row>
    <row r="832" spans="2:32">
      <c r="B832" s="114">
        <v>794</v>
      </c>
      <c r="C832" s="115">
        <v>794</v>
      </c>
      <c r="D832" s="116">
        <v>34</v>
      </c>
      <c r="E832" s="117">
        <v>2</v>
      </c>
      <c r="F832" s="118">
        <v>3</v>
      </c>
      <c r="G832" s="119" t="s">
        <v>485</v>
      </c>
      <c r="H832" s="120">
        <v>2</v>
      </c>
      <c r="I832" s="115">
        <v>3</v>
      </c>
      <c r="J832" s="116" t="s">
        <v>485</v>
      </c>
      <c r="K832" s="121">
        <v>2</v>
      </c>
      <c r="L832" s="108"/>
      <c r="M832" s="122">
        <v>16181</v>
      </c>
      <c r="N832" s="123">
        <v>16211</v>
      </c>
      <c r="O832" s="124">
        <v>17649</v>
      </c>
      <c r="P832" s="123">
        <v>19127</v>
      </c>
      <c r="Q832" s="124">
        <v>18760</v>
      </c>
      <c r="R832" s="123">
        <v>19505</v>
      </c>
      <c r="S832" s="124">
        <v>19405</v>
      </c>
      <c r="T832" s="123">
        <v>19947</v>
      </c>
      <c r="U832" s="124">
        <v>21504</v>
      </c>
      <c r="V832" s="123">
        <v>22640</v>
      </c>
      <c r="W832" s="124">
        <v>22964</v>
      </c>
      <c r="X832" s="123">
        <v>23859</v>
      </c>
      <c r="Y832" s="124">
        <v>23230</v>
      </c>
      <c r="Z832" s="123">
        <v>24993</v>
      </c>
      <c r="AA832" s="124">
        <v>26858</v>
      </c>
      <c r="AB832" s="123">
        <v>26762</v>
      </c>
      <c r="AC832" s="124">
        <v>26783</v>
      </c>
      <c r="AD832" s="123">
        <v>25421</v>
      </c>
      <c r="AE832" s="125">
        <v>25578</v>
      </c>
      <c r="AF832" s="126">
        <v>27272</v>
      </c>
    </row>
    <row r="833" spans="2:32">
      <c r="B833" s="127">
        <v>795</v>
      </c>
      <c r="C833" s="128">
        <v>795</v>
      </c>
      <c r="D833" s="129">
        <v>34</v>
      </c>
      <c r="E833" s="130">
        <v>2</v>
      </c>
      <c r="F833" s="131">
        <v>3</v>
      </c>
      <c r="G833" s="132" t="s">
        <v>485</v>
      </c>
      <c r="H833" s="133">
        <v>2</v>
      </c>
      <c r="I833" s="128">
        <v>3</v>
      </c>
      <c r="J833" s="129" t="s">
        <v>485</v>
      </c>
      <c r="K833" s="134">
        <v>3</v>
      </c>
      <c r="L833" s="108"/>
      <c r="M833" s="81">
        <v>15822</v>
      </c>
      <c r="N833" s="135">
        <v>16038</v>
      </c>
      <c r="O833" s="136">
        <v>17441</v>
      </c>
      <c r="P833" s="135">
        <v>19017</v>
      </c>
      <c r="Q833" s="136">
        <v>18644</v>
      </c>
      <c r="R833" s="135">
        <v>19196</v>
      </c>
      <c r="S833" s="136">
        <v>19262</v>
      </c>
      <c r="T833" s="135">
        <v>19869</v>
      </c>
      <c r="U833" s="136">
        <v>21369</v>
      </c>
      <c r="V833" s="135">
        <v>22519</v>
      </c>
      <c r="W833" s="136">
        <v>22775</v>
      </c>
      <c r="X833" s="135">
        <v>23495</v>
      </c>
      <c r="Y833" s="136">
        <v>23043</v>
      </c>
      <c r="Z833" s="135">
        <v>24748</v>
      </c>
      <c r="AA833" s="136">
        <v>26629</v>
      </c>
      <c r="AB833" s="135">
        <v>26460</v>
      </c>
      <c r="AC833" s="136">
        <v>26448</v>
      </c>
      <c r="AD833" s="135">
        <v>25169</v>
      </c>
      <c r="AE833" s="137">
        <v>25358</v>
      </c>
      <c r="AF833" s="138">
        <v>26959</v>
      </c>
    </row>
    <row r="834" spans="2:32">
      <c r="B834" s="114">
        <v>796</v>
      </c>
      <c r="C834" s="115">
        <v>796</v>
      </c>
      <c r="D834" s="116">
        <v>34</v>
      </c>
      <c r="E834" s="117">
        <v>2</v>
      </c>
      <c r="F834" s="118">
        <v>3</v>
      </c>
      <c r="G834" s="119" t="s">
        <v>485</v>
      </c>
      <c r="H834" s="120">
        <v>2</v>
      </c>
      <c r="I834" s="115">
        <v>3</v>
      </c>
      <c r="J834" s="116" t="s">
        <v>485</v>
      </c>
      <c r="K834" s="121">
        <v>4</v>
      </c>
      <c r="L834" s="108"/>
      <c r="M834" s="122">
        <v>15703</v>
      </c>
      <c r="N834" s="123">
        <v>15976</v>
      </c>
      <c r="O834" s="124">
        <v>17393</v>
      </c>
      <c r="P834" s="123">
        <v>18963</v>
      </c>
      <c r="Q834" s="124">
        <v>18587</v>
      </c>
      <c r="R834" s="123">
        <v>19044</v>
      </c>
      <c r="S834" s="124">
        <v>19112</v>
      </c>
      <c r="T834" s="123">
        <v>19699</v>
      </c>
      <c r="U834" s="124">
        <v>21190</v>
      </c>
      <c r="V834" s="123">
        <v>22247</v>
      </c>
      <c r="W834" s="124">
        <v>22393</v>
      </c>
      <c r="X834" s="123">
        <v>23022</v>
      </c>
      <c r="Y834" s="124">
        <v>22598</v>
      </c>
      <c r="Z834" s="123">
        <v>24244</v>
      </c>
      <c r="AA834" s="124">
        <v>26013</v>
      </c>
      <c r="AB834" s="123">
        <v>25785</v>
      </c>
      <c r="AC834" s="124">
        <v>25706</v>
      </c>
      <c r="AD834" s="123">
        <v>24549</v>
      </c>
      <c r="AE834" s="125">
        <v>24732</v>
      </c>
      <c r="AF834" s="126">
        <v>26288</v>
      </c>
    </row>
    <row r="835" spans="2:32">
      <c r="B835" s="127">
        <v>797</v>
      </c>
      <c r="C835" s="128">
        <v>797</v>
      </c>
      <c r="D835" s="129">
        <v>34</v>
      </c>
      <c r="E835" s="130">
        <v>2</v>
      </c>
      <c r="F835" s="131">
        <v>3</v>
      </c>
      <c r="G835" s="132" t="s">
        <v>485</v>
      </c>
      <c r="H835" s="133">
        <v>2</v>
      </c>
      <c r="I835" s="128">
        <v>3</v>
      </c>
      <c r="J835" s="129" t="s">
        <v>485</v>
      </c>
      <c r="K835" s="134">
        <v>5</v>
      </c>
      <c r="L835" s="108"/>
      <c r="M835" s="81">
        <v>15580</v>
      </c>
      <c r="N835" s="135">
        <v>16076</v>
      </c>
      <c r="O835" s="136">
        <v>17429</v>
      </c>
      <c r="P835" s="135">
        <v>19015</v>
      </c>
      <c r="Q835" s="136">
        <v>18684</v>
      </c>
      <c r="R835" s="135">
        <v>18800</v>
      </c>
      <c r="S835" s="136">
        <v>18842</v>
      </c>
      <c r="T835" s="135">
        <v>19680</v>
      </c>
      <c r="U835" s="136">
        <v>20956</v>
      </c>
      <c r="V835" s="135">
        <v>21973</v>
      </c>
      <c r="W835" s="136">
        <v>22060</v>
      </c>
      <c r="X835" s="135">
        <v>22339</v>
      </c>
      <c r="Y835" s="136">
        <v>21943</v>
      </c>
      <c r="Z835" s="135">
        <v>23674</v>
      </c>
      <c r="AA835" s="136">
        <v>25302</v>
      </c>
      <c r="AB835" s="135">
        <v>25043</v>
      </c>
      <c r="AC835" s="136">
        <v>24904</v>
      </c>
      <c r="AD835" s="135">
        <v>23679</v>
      </c>
      <c r="AE835" s="137">
        <v>24124</v>
      </c>
      <c r="AF835" s="138">
        <v>25513</v>
      </c>
    </row>
    <row r="836" spans="2:32">
      <c r="B836" s="114">
        <v>798</v>
      </c>
      <c r="C836" s="115">
        <v>798</v>
      </c>
      <c r="D836" s="116">
        <v>34</v>
      </c>
      <c r="E836" s="117">
        <v>2</v>
      </c>
      <c r="F836" s="118">
        <v>3</v>
      </c>
      <c r="G836" s="119" t="s">
        <v>485</v>
      </c>
      <c r="H836" s="120">
        <v>2</v>
      </c>
      <c r="I836" s="115">
        <v>3</v>
      </c>
      <c r="J836" s="116" t="s">
        <v>485</v>
      </c>
      <c r="K836" s="121">
        <v>6</v>
      </c>
      <c r="L836" s="108"/>
      <c r="M836" s="122">
        <v>15655</v>
      </c>
      <c r="N836" s="123">
        <v>16585</v>
      </c>
      <c r="O836" s="124">
        <v>17862</v>
      </c>
      <c r="P836" s="123">
        <v>19560</v>
      </c>
      <c r="Q836" s="124">
        <v>19143</v>
      </c>
      <c r="R836" s="123">
        <v>18705</v>
      </c>
      <c r="S836" s="124">
        <v>18672</v>
      </c>
      <c r="T836" s="123">
        <v>20039</v>
      </c>
      <c r="U836" s="124">
        <v>21094</v>
      </c>
      <c r="V836" s="123">
        <v>22049</v>
      </c>
      <c r="W836" s="124">
        <v>22051</v>
      </c>
      <c r="X836" s="123">
        <v>21740</v>
      </c>
      <c r="Y836" s="124">
        <v>21276</v>
      </c>
      <c r="Z836" s="123">
        <v>23468</v>
      </c>
      <c r="AA836" s="124">
        <v>25030</v>
      </c>
      <c r="AB836" s="123">
        <v>24576</v>
      </c>
      <c r="AC836" s="124">
        <v>24451</v>
      </c>
      <c r="AD836" s="123">
        <v>22800</v>
      </c>
      <c r="AE836" s="125">
        <v>23889</v>
      </c>
      <c r="AF836" s="126">
        <v>25099</v>
      </c>
    </row>
    <row r="837" spans="2:32">
      <c r="B837" s="127">
        <v>799</v>
      </c>
      <c r="C837" s="128">
        <v>799</v>
      </c>
      <c r="D837" s="129">
        <v>34</v>
      </c>
      <c r="E837" s="130">
        <v>2</v>
      </c>
      <c r="F837" s="131">
        <v>3</v>
      </c>
      <c r="G837" s="132" t="s">
        <v>485</v>
      </c>
      <c r="H837" s="133">
        <v>2</v>
      </c>
      <c r="I837" s="128">
        <v>3</v>
      </c>
      <c r="J837" s="129" t="s">
        <v>485</v>
      </c>
      <c r="K837" s="134">
        <v>7</v>
      </c>
      <c r="L837" s="108"/>
      <c r="M837" s="81">
        <v>16175</v>
      </c>
      <c r="N837" s="135">
        <v>17877</v>
      </c>
      <c r="O837" s="136">
        <v>19025</v>
      </c>
      <c r="P837" s="135">
        <v>20883</v>
      </c>
      <c r="Q837" s="136">
        <v>20268</v>
      </c>
      <c r="R837" s="135">
        <v>19077</v>
      </c>
      <c r="S837" s="136">
        <v>18809</v>
      </c>
      <c r="T837" s="135">
        <v>21154</v>
      </c>
      <c r="U837" s="136">
        <v>21960</v>
      </c>
      <c r="V837" s="135">
        <v>22967</v>
      </c>
      <c r="W837" s="136">
        <v>23001</v>
      </c>
      <c r="X837" s="135">
        <v>21761</v>
      </c>
      <c r="Y837" s="136">
        <v>21004</v>
      </c>
      <c r="Z837" s="135">
        <v>23949</v>
      </c>
      <c r="AA837" s="136">
        <v>25803</v>
      </c>
      <c r="AB837" s="135">
        <v>25083</v>
      </c>
      <c r="AC837" s="136">
        <v>25141</v>
      </c>
      <c r="AD837" s="135">
        <v>22384</v>
      </c>
      <c r="AE837" s="137">
        <v>24654</v>
      </c>
      <c r="AF837" s="138">
        <v>25420</v>
      </c>
    </row>
    <row r="838" spans="2:32">
      <c r="B838" s="114">
        <v>800</v>
      </c>
      <c r="C838" s="115">
        <v>800</v>
      </c>
      <c r="D838" s="116">
        <v>34</v>
      </c>
      <c r="E838" s="117">
        <v>2</v>
      </c>
      <c r="F838" s="118">
        <v>3</v>
      </c>
      <c r="G838" s="119" t="s">
        <v>485</v>
      </c>
      <c r="H838" s="120">
        <v>2</v>
      </c>
      <c r="I838" s="115">
        <v>3</v>
      </c>
      <c r="J838" s="116" t="s">
        <v>485</v>
      </c>
      <c r="K838" s="121">
        <v>8</v>
      </c>
      <c r="L838" s="108"/>
      <c r="M838" s="122">
        <v>17086</v>
      </c>
      <c r="N838" s="123">
        <v>19478</v>
      </c>
      <c r="O838" s="124">
        <v>20567</v>
      </c>
      <c r="P838" s="123">
        <v>22246</v>
      </c>
      <c r="Q838" s="124">
        <v>21652</v>
      </c>
      <c r="R838" s="123">
        <v>20032</v>
      </c>
      <c r="S838" s="124">
        <v>19489</v>
      </c>
      <c r="T838" s="123">
        <v>22755</v>
      </c>
      <c r="U838" s="124">
        <v>23304</v>
      </c>
      <c r="V838" s="123">
        <v>24265</v>
      </c>
      <c r="W838" s="124">
        <v>24404</v>
      </c>
      <c r="X838" s="123">
        <v>22554</v>
      </c>
      <c r="Y838" s="124">
        <v>21573</v>
      </c>
      <c r="Z838" s="123">
        <v>25035</v>
      </c>
      <c r="AA838" s="124">
        <v>26787</v>
      </c>
      <c r="AB838" s="123">
        <v>26292</v>
      </c>
      <c r="AC838" s="124">
        <v>26405</v>
      </c>
      <c r="AD838" s="123">
        <v>22897</v>
      </c>
      <c r="AE838" s="125">
        <v>26093</v>
      </c>
      <c r="AF838" s="126">
        <v>26404</v>
      </c>
    </row>
    <row r="839" spans="2:32">
      <c r="B839" s="127">
        <v>801</v>
      </c>
      <c r="C839" s="128">
        <v>801</v>
      </c>
      <c r="D839" s="129">
        <v>34</v>
      </c>
      <c r="E839" s="130">
        <v>2</v>
      </c>
      <c r="F839" s="131">
        <v>3</v>
      </c>
      <c r="G839" s="132" t="s">
        <v>485</v>
      </c>
      <c r="H839" s="133">
        <v>2</v>
      </c>
      <c r="I839" s="128">
        <v>3</v>
      </c>
      <c r="J839" s="129" t="s">
        <v>485</v>
      </c>
      <c r="K839" s="134">
        <v>9</v>
      </c>
      <c r="L839" s="108"/>
      <c r="M839" s="81">
        <v>17725</v>
      </c>
      <c r="N839" s="135">
        <v>19778</v>
      </c>
      <c r="O839" s="136">
        <v>20942</v>
      </c>
      <c r="P839" s="135">
        <v>22352</v>
      </c>
      <c r="Q839" s="136">
        <v>21809</v>
      </c>
      <c r="R839" s="135">
        <v>20691</v>
      </c>
      <c r="S839" s="136">
        <v>20139</v>
      </c>
      <c r="T839" s="135">
        <v>23075</v>
      </c>
      <c r="U839" s="136">
        <v>23642</v>
      </c>
      <c r="V839" s="135">
        <v>24378</v>
      </c>
      <c r="W839" s="136">
        <v>24640</v>
      </c>
      <c r="X839" s="135">
        <v>23050</v>
      </c>
      <c r="Y839" s="136">
        <v>22159</v>
      </c>
      <c r="Z839" s="135">
        <v>25258</v>
      </c>
      <c r="AA839" s="136">
        <v>26754</v>
      </c>
      <c r="AB839" s="135">
        <v>26365</v>
      </c>
      <c r="AC839" s="136">
        <v>26568</v>
      </c>
      <c r="AD839" s="135">
        <v>23432</v>
      </c>
      <c r="AE839" s="137">
        <v>26258</v>
      </c>
      <c r="AF839" s="138">
        <v>26577</v>
      </c>
    </row>
    <row r="840" spans="2:32">
      <c r="B840" s="114">
        <v>802</v>
      </c>
      <c r="C840" s="115">
        <v>802</v>
      </c>
      <c r="D840" s="116">
        <v>34</v>
      </c>
      <c r="E840" s="117">
        <v>2</v>
      </c>
      <c r="F840" s="118">
        <v>3</v>
      </c>
      <c r="G840" s="119" t="s">
        <v>485</v>
      </c>
      <c r="H840" s="120">
        <v>2</v>
      </c>
      <c r="I840" s="115">
        <v>3</v>
      </c>
      <c r="J840" s="116" t="s">
        <v>485</v>
      </c>
      <c r="K840" s="121">
        <v>10</v>
      </c>
      <c r="L840" s="108"/>
      <c r="M840" s="122">
        <v>18022</v>
      </c>
      <c r="N840" s="123">
        <v>19538</v>
      </c>
      <c r="O840" s="124">
        <v>20775</v>
      </c>
      <c r="P840" s="123">
        <v>21983</v>
      </c>
      <c r="Q840" s="124">
        <v>21398</v>
      </c>
      <c r="R840" s="123">
        <v>20973</v>
      </c>
      <c r="S840" s="124">
        <v>20386</v>
      </c>
      <c r="T840" s="123">
        <v>22845</v>
      </c>
      <c r="U840" s="124">
        <v>23637</v>
      </c>
      <c r="V840" s="123">
        <v>24008</v>
      </c>
      <c r="W840" s="124">
        <v>24334</v>
      </c>
      <c r="X840" s="123">
        <v>23405</v>
      </c>
      <c r="Y840" s="124">
        <v>22459</v>
      </c>
      <c r="Z840" s="123">
        <v>25212</v>
      </c>
      <c r="AA840" s="124">
        <v>26484</v>
      </c>
      <c r="AB840" s="123">
        <v>25925</v>
      </c>
      <c r="AC840" s="124">
        <v>26328</v>
      </c>
      <c r="AD840" s="123">
        <v>23773</v>
      </c>
      <c r="AE840" s="125">
        <v>25990</v>
      </c>
      <c r="AF840" s="126">
        <v>26587</v>
      </c>
    </row>
    <row r="841" spans="2:32">
      <c r="B841" s="127">
        <v>803</v>
      </c>
      <c r="C841" s="128">
        <v>803</v>
      </c>
      <c r="D841" s="129">
        <v>34</v>
      </c>
      <c r="E841" s="130">
        <v>2</v>
      </c>
      <c r="F841" s="131">
        <v>3</v>
      </c>
      <c r="G841" s="132" t="s">
        <v>485</v>
      </c>
      <c r="H841" s="133">
        <v>2</v>
      </c>
      <c r="I841" s="128">
        <v>3</v>
      </c>
      <c r="J841" s="129" t="s">
        <v>485</v>
      </c>
      <c r="K841" s="134">
        <v>11</v>
      </c>
      <c r="L841" s="108"/>
      <c r="M841" s="81">
        <v>18373</v>
      </c>
      <c r="N841" s="135">
        <v>19648</v>
      </c>
      <c r="O841" s="136">
        <v>20943</v>
      </c>
      <c r="P841" s="135">
        <v>21802</v>
      </c>
      <c r="Q841" s="136">
        <v>21306</v>
      </c>
      <c r="R841" s="135">
        <v>21303</v>
      </c>
      <c r="S841" s="136">
        <v>20585</v>
      </c>
      <c r="T841" s="135">
        <v>22965</v>
      </c>
      <c r="U841" s="136">
        <v>23953</v>
      </c>
      <c r="V841" s="135">
        <v>23972</v>
      </c>
      <c r="W841" s="136">
        <v>24274</v>
      </c>
      <c r="X841" s="135">
        <v>23794</v>
      </c>
      <c r="Y841" s="136">
        <v>22648</v>
      </c>
      <c r="Z841" s="135">
        <v>24913</v>
      </c>
      <c r="AA841" s="136">
        <v>25750</v>
      </c>
      <c r="AB841" s="135">
        <v>25295</v>
      </c>
      <c r="AC841" s="136">
        <v>26334</v>
      </c>
      <c r="AD841" s="135">
        <v>23999</v>
      </c>
      <c r="AE841" s="137">
        <v>25651</v>
      </c>
      <c r="AF841" s="138">
        <v>26343</v>
      </c>
    </row>
    <row r="842" spans="2:32">
      <c r="B842" s="114">
        <v>804</v>
      </c>
      <c r="C842" s="115">
        <v>804</v>
      </c>
      <c r="D842" s="116">
        <v>34</v>
      </c>
      <c r="E842" s="117">
        <v>2</v>
      </c>
      <c r="F842" s="118">
        <v>3</v>
      </c>
      <c r="G842" s="119" t="s">
        <v>485</v>
      </c>
      <c r="H842" s="120">
        <v>2</v>
      </c>
      <c r="I842" s="115">
        <v>3</v>
      </c>
      <c r="J842" s="116" t="s">
        <v>485</v>
      </c>
      <c r="K842" s="121">
        <v>12</v>
      </c>
      <c r="L842" s="108"/>
      <c r="M842" s="122">
        <v>18507</v>
      </c>
      <c r="N842" s="123">
        <v>19715</v>
      </c>
      <c r="O842" s="124">
        <v>21014</v>
      </c>
      <c r="P842" s="123">
        <v>21490</v>
      </c>
      <c r="Q842" s="124">
        <v>21105</v>
      </c>
      <c r="R842" s="123">
        <v>21440</v>
      </c>
      <c r="S842" s="124">
        <v>20646</v>
      </c>
      <c r="T842" s="123">
        <v>22958</v>
      </c>
      <c r="U842" s="124">
        <v>23994</v>
      </c>
      <c r="V842" s="123">
        <v>23779</v>
      </c>
      <c r="W842" s="124">
        <v>23995</v>
      </c>
      <c r="X842" s="123">
        <v>23944</v>
      </c>
      <c r="Y842" s="124">
        <v>22576</v>
      </c>
      <c r="Z842" s="123">
        <v>24567</v>
      </c>
      <c r="AA842" s="124">
        <v>25044</v>
      </c>
      <c r="AB842" s="123">
        <v>24862</v>
      </c>
      <c r="AC842" s="124">
        <v>26071</v>
      </c>
      <c r="AD842" s="123">
        <v>23924</v>
      </c>
      <c r="AE842" s="125">
        <v>25243</v>
      </c>
      <c r="AF842" s="126">
        <v>25994</v>
      </c>
    </row>
    <row r="843" spans="2:32">
      <c r="B843" s="127">
        <v>805</v>
      </c>
      <c r="C843" s="128">
        <v>805</v>
      </c>
      <c r="D843" s="129">
        <v>34</v>
      </c>
      <c r="E843" s="130">
        <v>2</v>
      </c>
      <c r="F843" s="131">
        <v>3</v>
      </c>
      <c r="G843" s="132" t="s">
        <v>485</v>
      </c>
      <c r="H843" s="133">
        <v>2</v>
      </c>
      <c r="I843" s="128">
        <v>3</v>
      </c>
      <c r="J843" s="129" t="s">
        <v>485</v>
      </c>
      <c r="K843" s="134">
        <v>13</v>
      </c>
      <c r="L843" s="108"/>
      <c r="M843" s="81">
        <v>18600</v>
      </c>
      <c r="N843" s="135">
        <v>19761</v>
      </c>
      <c r="O843" s="136">
        <v>21036</v>
      </c>
      <c r="P843" s="135">
        <v>21295</v>
      </c>
      <c r="Q843" s="136">
        <v>20894</v>
      </c>
      <c r="R843" s="135">
        <v>21514</v>
      </c>
      <c r="S843" s="136">
        <v>20727</v>
      </c>
      <c r="T843" s="135">
        <v>22959</v>
      </c>
      <c r="U843" s="136">
        <v>23955</v>
      </c>
      <c r="V843" s="135">
        <v>23535</v>
      </c>
      <c r="W843" s="136">
        <v>23725</v>
      </c>
      <c r="X843" s="135">
        <v>23997</v>
      </c>
      <c r="Y843" s="136">
        <v>22539</v>
      </c>
      <c r="Z843" s="135">
        <v>24291</v>
      </c>
      <c r="AA843" s="136">
        <v>24508</v>
      </c>
      <c r="AB843" s="135">
        <v>24486</v>
      </c>
      <c r="AC843" s="136">
        <v>25782</v>
      </c>
      <c r="AD843" s="135">
        <v>23865</v>
      </c>
      <c r="AE843" s="137">
        <v>24905</v>
      </c>
      <c r="AF843" s="138">
        <v>25697</v>
      </c>
    </row>
    <row r="844" spans="2:32">
      <c r="B844" s="114">
        <v>806</v>
      </c>
      <c r="C844" s="115">
        <v>806</v>
      </c>
      <c r="D844" s="116">
        <v>34</v>
      </c>
      <c r="E844" s="117">
        <v>2</v>
      </c>
      <c r="F844" s="118">
        <v>3</v>
      </c>
      <c r="G844" s="119" t="s">
        <v>485</v>
      </c>
      <c r="H844" s="120">
        <v>2</v>
      </c>
      <c r="I844" s="115">
        <v>3</v>
      </c>
      <c r="J844" s="116" t="s">
        <v>485</v>
      </c>
      <c r="K844" s="121">
        <v>14</v>
      </c>
      <c r="L844" s="108"/>
      <c r="M844" s="122">
        <v>18308</v>
      </c>
      <c r="N844" s="123">
        <v>19540</v>
      </c>
      <c r="O844" s="124">
        <v>20769</v>
      </c>
      <c r="P844" s="123">
        <v>21117</v>
      </c>
      <c r="Q844" s="124">
        <v>20742</v>
      </c>
      <c r="R844" s="123">
        <v>21149</v>
      </c>
      <c r="S844" s="124">
        <v>20367</v>
      </c>
      <c r="T844" s="123">
        <v>22652</v>
      </c>
      <c r="U844" s="124">
        <v>23528</v>
      </c>
      <c r="V844" s="123">
        <v>23312</v>
      </c>
      <c r="W844" s="124">
        <v>23420</v>
      </c>
      <c r="X844" s="123">
        <v>23574</v>
      </c>
      <c r="Y844" s="124">
        <v>22112</v>
      </c>
      <c r="Z844" s="123">
        <v>23717</v>
      </c>
      <c r="AA844" s="124">
        <v>24128</v>
      </c>
      <c r="AB844" s="123">
        <v>24151</v>
      </c>
      <c r="AC844" s="124">
        <v>25421</v>
      </c>
      <c r="AD844" s="123">
        <v>23407</v>
      </c>
      <c r="AE844" s="125">
        <v>24324</v>
      </c>
      <c r="AF844" s="126">
        <v>25071</v>
      </c>
    </row>
    <row r="845" spans="2:32">
      <c r="B845" s="127">
        <v>807</v>
      </c>
      <c r="C845" s="128">
        <v>807</v>
      </c>
      <c r="D845" s="129">
        <v>34</v>
      </c>
      <c r="E845" s="130">
        <v>2</v>
      </c>
      <c r="F845" s="131">
        <v>3</v>
      </c>
      <c r="G845" s="132" t="s">
        <v>485</v>
      </c>
      <c r="H845" s="133">
        <v>2</v>
      </c>
      <c r="I845" s="128">
        <v>3</v>
      </c>
      <c r="J845" s="129" t="s">
        <v>485</v>
      </c>
      <c r="K845" s="134">
        <v>15</v>
      </c>
      <c r="L845" s="108"/>
      <c r="M845" s="81">
        <v>18351</v>
      </c>
      <c r="N845" s="135">
        <v>19691</v>
      </c>
      <c r="O845" s="136">
        <v>20877</v>
      </c>
      <c r="P845" s="135">
        <v>21262</v>
      </c>
      <c r="Q845" s="136">
        <v>20701</v>
      </c>
      <c r="R845" s="135">
        <v>21155</v>
      </c>
      <c r="S845" s="136">
        <v>20654</v>
      </c>
      <c r="T845" s="135">
        <v>22742</v>
      </c>
      <c r="U845" s="136">
        <v>23497</v>
      </c>
      <c r="V845" s="135">
        <v>23194</v>
      </c>
      <c r="W845" s="136">
        <v>23334</v>
      </c>
      <c r="X845" s="135">
        <v>23527</v>
      </c>
      <c r="Y845" s="136">
        <v>22344</v>
      </c>
      <c r="Z845" s="135">
        <v>23643</v>
      </c>
      <c r="AA845" s="136">
        <v>24165</v>
      </c>
      <c r="AB845" s="135">
        <v>24009</v>
      </c>
      <c r="AC845" s="136">
        <v>25281</v>
      </c>
      <c r="AD845" s="135">
        <v>23620</v>
      </c>
      <c r="AE845" s="137">
        <v>24377</v>
      </c>
      <c r="AF845" s="138">
        <v>24957</v>
      </c>
    </row>
    <row r="846" spans="2:32">
      <c r="B846" s="114">
        <v>808</v>
      </c>
      <c r="C846" s="115">
        <v>808</v>
      </c>
      <c r="D846" s="116">
        <v>34</v>
      </c>
      <c r="E846" s="117">
        <v>2</v>
      </c>
      <c r="F846" s="118">
        <v>3</v>
      </c>
      <c r="G846" s="119" t="s">
        <v>485</v>
      </c>
      <c r="H846" s="120">
        <v>2</v>
      </c>
      <c r="I846" s="115">
        <v>3</v>
      </c>
      <c r="J846" s="116" t="s">
        <v>485</v>
      </c>
      <c r="K846" s="121">
        <v>16</v>
      </c>
      <c r="L846" s="108"/>
      <c r="M846" s="122">
        <v>18509</v>
      </c>
      <c r="N846" s="123">
        <v>19986</v>
      </c>
      <c r="O846" s="124">
        <v>21167</v>
      </c>
      <c r="P846" s="123">
        <v>21621</v>
      </c>
      <c r="Q846" s="124">
        <v>20682</v>
      </c>
      <c r="R846" s="123">
        <v>21218</v>
      </c>
      <c r="S846" s="124">
        <v>21069</v>
      </c>
      <c r="T846" s="123">
        <v>22869</v>
      </c>
      <c r="U846" s="124">
        <v>23744</v>
      </c>
      <c r="V846" s="123">
        <v>22982</v>
      </c>
      <c r="W846" s="124">
        <v>23273</v>
      </c>
      <c r="X846" s="123">
        <v>23436</v>
      </c>
      <c r="Y846" s="124">
        <v>22674</v>
      </c>
      <c r="Z846" s="123">
        <v>24180</v>
      </c>
      <c r="AA846" s="124">
        <v>24502</v>
      </c>
      <c r="AB846" s="123">
        <v>23968</v>
      </c>
      <c r="AC846" s="124">
        <v>25104</v>
      </c>
      <c r="AD846" s="123">
        <v>23915</v>
      </c>
      <c r="AE846" s="125">
        <v>24760</v>
      </c>
      <c r="AF846" s="126">
        <v>25446</v>
      </c>
    </row>
    <row r="847" spans="2:32">
      <c r="B847" s="127">
        <v>809</v>
      </c>
      <c r="C847" s="128">
        <v>809</v>
      </c>
      <c r="D847" s="129">
        <v>34</v>
      </c>
      <c r="E847" s="130">
        <v>2</v>
      </c>
      <c r="F847" s="131">
        <v>3</v>
      </c>
      <c r="G847" s="132" t="s">
        <v>485</v>
      </c>
      <c r="H847" s="133">
        <v>2</v>
      </c>
      <c r="I847" s="128">
        <v>3</v>
      </c>
      <c r="J847" s="129" t="s">
        <v>485</v>
      </c>
      <c r="K847" s="134">
        <v>17</v>
      </c>
      <c r="L847" s="108"/>
      <c r="M847" s="81">
        <v>18927</v>
      </c>
      <c r="N847" s="135">
        <v>20443</v>
      </c>
      <c r="O847" s="136">
        <v>21517</v>
      </c>
      <c r="P847" s="135">
        <v>22177</v>
      </c>
      <c r="Q847" s="136">
        <v>20714</v>
      </c>
      <c r="R847" s="135">
        <v>21428</v>
      </c>
      <c r="S847" s="136">
        <v>21432</v>
      </c>
      <c r="T847" s="135">
        <v>22923</v>
      </c>
      <c r="U847" s="136">
        <v>23745</v>
      </c>
      <c r="V847" s="135">
        <v>22831</v>
      </c>
      <c r="W847" s="136">
        <v>23296</v>
      </c>
      <c r="X847" s="135">
        <v>23480</v>
      </c>
      <c r="Y847" s="136">
        <v>23098</v>
      </c>
      <c r="Z847" s="135">
        <v>24920</v>
      </c>
      <c r="AA847" s="136">
        <v>25026</v>
      </c>
      <c r="AB847" s="135">
        <v>24508</v>
      </c>
      <c r="AC847" s="136">
        <v>25226</v>
      </c>
      <c r="AD847" s="135">
        <v>24364</v>
      </c>
      <c r="AE847" s="137">
        <v>25752</v>
      </c>
      <c r="AF847" s="138">
        <v>26202</v>
      </c>
    </row>
    <row r="848" spans="2:32">
      <c r="B848" s="114">
        <v>810</v>
      </c>
      <c r="C848" s="115">
        <v>810</v>
      </c>
      <c r="D848" s="116">
        <v>34</v>
      </c>
      <c r="E848" s="117">
        <v>2</v>
      </c>
      <c r="F848" s="118">
        <v>3</v>
      </c>
      <c r="G848" s="119" t="s">
        <v>485</v>
      </c>
      <c r="H848" s="120">
        <v>2</v>
      </c>
      <c r="I848" s="115">
        <v>3</v>
      </c>
      <c r="J848" s="116" t="s">
        <v>485</v>
      </c>
      <c r="K848" s="121">
        <v>18</v>
      </c>
      <c r="L848" s="108"/>
      <c r="M848" s="122">
        <v>19868</v>
      </c>
      <c r="N848" s="123">
        <v>21155</v>
      </c>
      <c r="O848" s="124">
        <v>22328</v>
      </c>
      <c r="P848" s="123">
        <v>22825</v>
      </c>
      <c r="Q848" s="124">
        <v>21715</v>
      </c>
      <c r="R848" s="123">
        <v>22548</v>
      </c>
      <c r="S848" s="124">
        <v>22411</v>
      </c>
      <c r="T848" s="123">
        <v>23712</v>
      </c>
      <c r="U848" s="124">
        <v>24475</v>
      </c>
      <c r="V848" s="123">
        <v>23855</v>
      </c>
      <c r="W848" s="124">
        <v>24277</v>
      </c>
      <c r="X848" s="123">
        <v>24809</v>
      </c>
      <c r="Y848" s="124">
        <v>24501</v>
      </c>
      <c r="Z848" s="123">
        <v>26026</v>
      </c>
      <c r="AA848" s="124">
        <v>25570</v>
      </c>
      <c r="AB848" s="123">
        <v>25996</v>
      </c>
      <c r="AC848" s="124">
        <v>26355</v>
      </c>
      <c r="AD848" s="123">
        <v>25862</v>
      </c>
      <c r="AE848" s="125">
        <v>26882</v>
      </c>
      <c r="AF848" s="126">
        <v>27397</v>
      </c>
    </row>
    <row r="849" spans="2:32">
      <c r="B849" s="127">
        <v>811</v>
      </c>
      <c r="C849" s="128">
        <v>811</v>
      </c>
      <c r="D849" s="129">
        <v>34</v>
      </c>
      <c r="E849" s="130">
        <v>2</v>
      </c>
      <c r="F849" s="131">
        <v>3</v>
      </c>
      <c r="G849" s="132" t="s">
        <v>485</v>
      </c>
      <c r="H849" s="133">
        <v>2</v>
      </c>
      <c r="I849" s="128">
        <v>3</v>
      </c>
      <c r="J849" s="129" t="s">
        <v>485</v>
      </c>
      <c r="K849" s="134">
        <v>19</v>
      </c>
      <c r="L849" s="108"/>
      <c r="M849" s="81">
        <v>19905</v>
      </c>
      <c r="N849" s="135">
        <v>21041</v>
      </c>
      <c r="O849" s="136">
        <v>22369</v>
      </c>
      <c r="P849" s="135">
        <v>22947</v>
      </c>
      <c r="Q849" s="136">
        <v>22151</v>
      </c>
      <c r="R849" s="135">
        <v>22645</v>
      </c>
      <c r="S849" s="136">
        <v>22439</v>
      </c>
      <c r="T849" s="135">
        <v>23626</v>
      </c>
      <c r="U849" s="136">
        <v>24483</v>
      </c>
      <c r="V849" s="135">
        <v>24376</v>
      </c>
      <c r="W849" s="136">
        <v>24769</v>
      </c>
      <c r="X849" s="135">
        <v>25113</v>
      </c>
      <c r="Y849" s="136">
        <v>24846</v>
      </c>
      <c r="Z849" s="135">
        <v>26618</v>
      </c>
      <c r="AA849" s="136">
        <v>25890</v>
      </c>
      <c r="AB849" s="135">
        <v>27038</v>
      </c>
      <c r="AC849" s="136">
        <v>27243</v>
      </c>
      <c r="AD849" s="135">
        <v>26412</v>
      </c>
      <c r="AE849" s="137">
        <v>27307</v>
      </c>
      <c r="AF849" s="138">
        <v>28193</v>
      </c>
    </row>
    <row r="850" spans="2:32">
      <c r="B850" s="114">
        <v>812</v>
      </c>
      <c r="C850" s="115">
        <v>812</v>
      </c>
      <c r="D850" s="116">
        <v>34</v>
      </c>
      <c r="E850" s="117">
        <v>2</v>
      </c>
      <c r="F850" s="118">
        <v>3</v>
      </c>
      <c r="G850" s="119" t="s">
        <v>485</v>
      </c>
      <c r="H850" s="120">
        <v>2</v>
      </c>
      <c r="I850" s="115">
        <v>3</v>
      </c>
      <c r="J850" s="116" t="s">
        <v>485</v>
      </c>
      <c r="K850" s="121">
        <v>20</v>
      </c>
      <c r="L850" s="108"/>
      <c r="M850" s="122">
        <v>19468</v>
      </c>
      <c r="N850" s="123">
        <v>20819</v>
      </c>
      <c r="O850" s="124">
        <v>22139</v>
      </c>
      <c r="P850" s="123">
        <v>22814</v>
      </c>
      <c r="Q850" s="124">
        <v>22182</v>
      </c>
      <c r="R850" s="123">
        <v>22172</v>
      </c>
      <c r="S850" s="124">
        <v>22168</v>
      </c>
      <c r="T850" s="123">
        <v>23503</v>
      </c>
      <c r="U850" s="124">
        <v>24632</v>
      </c>
      <c r="V850" s="123">
        <v>24666</v>
      </c>
      <c r="W850" s="124">
        <v>25116</v>
      </c>
      <c r="X850" s="123">
        <v>25152</v>
      </c>
      <c r="Y850" s="124">
        <v>24905</v>
      </c>
      <c r="Z850" s="123">
        <v>27232</v>
      </c>
      <c r="AA850" s="124">
        <v>26677</v>
      </c>
      <c r="AB850" s="123">
        <v>27745</v>
      </c>
      <c r="AC850" s="124">
        <v>28029</v>
      </c>
      <c r="AD850" s="123">
        <v>26670</v>
      </c>
      <c r="AE850" s="125">
        <v>27729</v>
      </c>
      <c r="AF850" s="126">
        <v>29014</v>
      </c>
    </row>
    <row r="851" spans="2:32">
      <c r="B851" s="127">
        <v>813</v>
      </c>
      <c r="C851" s="128">
        <v>813</v>
      </c>
      <c r="D851" s="129">
        <v>34</v>
      </c>
      <c r="E851" s="130">
        <v>2</v>
      </c>
      <c r="F851" s="131">
        <v>3</v>
      </c>
      <c r="G851" s="132" t="s">
        <v>485</v>
      </c>
      <c r="H851" s="133">
        <v>2</v>
      </c>
      <c r="I851" s="128">
        <v>3</v>
      </c>
      <c r="J851" s="129" t="s">
        <v>485</v>
      </c>
      <c r="K851" s="134">
        <v>21</v>
      </c>
      <c r="L851" s="108"/>
      <c r="M851" s="81">
        <v>19139</v>
      </c>
      <c r="N851" s="135">
        <v>20449</v>
      </c>
      <c r="O851" s="136">
        <v>21855</v>
      </c>
      <c r="P851" s="135">
        <v>22562</v>
      </c>
      <c r="Q851" s="136">
        <v>22123</v>
      </c>
      <c r="R851" s="135">
        <v>21987</v>
      </c>
      <c r="S851" s="136">
        <v>21985</v>
      </c>
      <c r="T851" s="135">
        <v>23299</v>
      </c>
      <c r="U851" s="136">
        <v>24729</v>
      </c>
      <c r="V851" s="135">
        <v>24979</v>
      </c>
      <c r="W851" s="136">
        <v>25452</v>
      </c>
      <c r="X851" s="135">
        <v>25516</v>
      </c>
      <c r="Y851" s="136">
        <v>25198</v>
      </c>
      <c r="Z851" s="135">
        <v>27835</v>
      </c>
      <c r="AA851" s="136">
        <v>27574</v>
      </c>
      <c r="AB851" s="135">
        <v>28623</v>
      </c>
      <c r="AC851" s="136">
        <v>28881</v>
      </c>
      <c r="AD851" s="135">
        <v>27211</v>
      </c>
      <c r="AE851" s="137">
        <v>28190</v>
      </c>
      <c r="AF851" s="138">
        <v>29876</v>
      </c>
    </row>
    <row r="852" spans="2:32">
      <c r="B852" s="114">
        <v>814</v>
      </c>
      <c r="C852" s="115">
        <v>814</v>
      </c>
      <c r="D852" s="116">
        <v>34</v>
      </c>
      <c r="E852" s="117">
        <v>2</v>
      </c>
      <c r="F852" s="118">
        <v>3</v>
      </c>
      <c r="G852" s="119" t="s">
        <v>485</v>
      </c>
      <c r="H852" s="120">
        <v>2</v>
      </c>
      <c r="I852" s="115">
        <v>3</v>
      </c>
      <c r="J852" s="116" t="s">
        <v>485</v>
      </c>
      <c r="K852" s="121">
        <v>22</v>
      </c>
      <c r="L852" s="108"/>
      <c r="M852" s="122">
        <v>18521</v>
      </c>
      <c r="N852" s="123">
        <v>19660</v>
      </c>
      <c r="O852" s="124">
        <v>21110</v>
      </c>
      <c r="P852" s="123">
        <v>21810</v>
      </c>
      <c r="Q852" s="124">
        <v>21399</v>
      </c>
      <c r="R852" s="123">
        <v>21444</v>
      </c>
      <c r="S852" s="124">
        <v>21389</v>
      </c>
      <c r="T852" s="123">
        <v>22632</v>
      </c>
      <c r="U852" s="124">
        <v>24265</v>
      </c>
      <c r="V852" s="123">
        <v>24485</v>
      </c>
      <c r="W852" s="124">
        <v>25046</v>
      </c>
      <c r="X852" s="123">
        <v>25303</v>
      </c>
      <c r="Y852" s="124">
        <v>24876</v>
      </c>
      <c r="Z852" s="123">
        <v>27667</v>
      </c>
      <c r="AA852" s="124">
        <v>27997</v>
      </c>
      <c r="AB852" s="123">
        <v>28455</v>
      </c>
      <c r="AC852" s="124">
        <v>28775</v>
      </c>
      <c r="AD852" s="123">
        <v>27042</v>
      </c>
      <c r="AE852" s="125">
        <v>27889</v>
      </c>
      <c r="AF852" s="126">
        <v>29876</v>
      </c>
    </row>
    <row r="853" spans="2:32">
      <c r="B853" s="127">
        <v>815</v>
      </c>
      <c r="C853" s="128">
        <v>815</v>
      </c>
      <c r="D853" s="129">
        <v>34</v>
      </c>
      <c r="E853" s="130">
        <v>2</v>
      </c>
      <c r="F853" s="131">
        <v>3</v>
      </c>
      <c r="G853" s="132" t="s">
        <v>485</v>
      </c>
      <c r="H853" s="133">
        <v>2</v>
      </c>
      <c r="I853" s="128">
        <v>3</v>
      </c>
      <c r="J853" s="129" t="s">
        <v>485</v>
      </c>
      <c r="K853" s="134">
        <v>23</v>
      </c>
      <c r="L853" s="108"/>
      <c r="M853" s="81">
        <v>17872</v>
      </c>
      <c r="N853" s="135">
        <v>18662</v>
      </c>
      <c r="O853" s="136">
        <v>20147</v>
      </c>
      <c r="P853" s="135">
        <v>20763</v>
      </c>
      <c r="Q853" s="136">
        <v>20410</v>
      </c>
      <c r="R853" s="135">
        <v>20876</v>
      </c>
      <c r="S853" s="136">
        <v>20773</v>
      </c>
      <c r="T853" s="135">
        <v>21755</v>
      </c>
      <c r="U853" s="136">
        <v>23519</v>
      </c>
      <c r="V853" s="135">
        <v>23728</v>
      </c>
      <c r="W853" s="136">
        <v>24417</v>
      </c>
      <c r="X853" s="135">
        <v>24971</v>
      </c>
      <c r="Y853" s="136">
        <v>24461</v>
      </c>
      <c r="Z853" s="135">
        <v>27053</v>
      </c>
      <c r="AA853" s="136">
        <v>27719</v>
      </c>
      <c r="AB853" s="135">
        <v>27840</v>
      </c>
      <c r="AC853" s="136">
        <v>28330</v>
      </c>
      <c r="AD853" s="135">
        <v>26714</v>
      </c>
      <c r="AE853" s="137">
        <v>27255</v>
      </c>
      <c r="AF853" s="138">
        <v>29362</v>
      </c>
    </row>
    <row r="854" spans="2:32">
      <c r="B854" s="114">
        <v>816</v>
      </c>
      <c r="C854" s="115">
        <v>816</v>
      </c>
      <c r="D854" s="116">
        <v>34</v>
      </c>
      <c r="E854" s="117">
        <v>2</v>
      </c>
      <c r="F854" s="118">
        <v>3</v>
      </c>
      <c r="G854" s="119" t="s">
        <v>485</v>
      </c>
      <c r="H854" s="120">
        <v>2</v>
      </c>
      <c r="I854" s="115">
        <v>3</v>
      </c>
      <c r="J854" s="116" t="s">
        <v>485</v>
      </c>
      <c r="K854" s="121">
        <v>24</v>
      </c>
      <c r="L854" s="108"/>
      <c r="M854" s="122">
        <v>17054</v>
      </c>
      <c r="N854" s="123">
        <v>17582</v>
      </c>
      <c r="O854" s="124">
        <v>19085</v>
      </c>
      <c r="P854" s="123">
        <v>19647</v>
      </c>
      <c r="Q854" s="124">
        <v>19404</v>
      </c>
      <c r="R854" s="123">
        <v>20215</v>
      </c>
      <c r="S854" s="124">
        <v>20213</v>
      </c>
      <c r="T854" s="123">
        <v>20948</v>
      </c>
      <c r="U854" s="124">
        <v>22766</v>
      </c>
      <c r="V854" s="123">
        <v>22966</v>
      </c>
      <c r="W854" s="124">
        <v>23670</v>
      </c>
      <c r="X854" s="123">
        <v>24540</v>
      </c>
      <c r="Y854" s="124">
        <v>24093</v>
      </c>
      <c r="Z854" s="123">
        <v>26328</v>
      </c>
      <c r="AA854" s="124">
        <v>27033</v>
      </c>
      <c r="AB854" s="123">
        <v>27119</v>
      </c>
      <c r="AC854" s="124">
        <v>27648</v>
      </c>
      <c r="AD854" s="123">
        <v>26397</v>
      </c>
      <c r="AE854" s="125">
        <v>26542</v>
      </c>
      <c r="AF854" s="126">
        <v>28692</v>
      </c>
    </row>
    <row r="855" spans="2:32">
      <c r="B855" s="127">
        <v>817</v>
      </c>
      <c r="C855" s="128">
        <v>817</v>
      </c>
      <c r="D855" s="129">
        <v>35</v>
      </c>
      <c r="E855" s="130">
        <v>2</v>
      </c>
      <c r="F855" s="131">
        <v>4</v>
      </c>
      <c r="G855" s="132" t="s">
        <v>485</v>
      </c>
      <c r="H855" s="133">
        <v>2</v>
      </c>
      <c r="I855" s="128">
        <v>4</v>
      </c>
      <c r="J855" s="129" t="s">
        <v>485</v>
      </c>
      <c r="K855" s="134">
        <v>1</v>
      </c>
      <c r="L855" s="108"/>
      <c r="M855" s="81">
        <v>16080</v>
      </c>
      <c r="N855" s="135">
        <v>17248</v>
      </c>
      <c r="O855" s="136">
        <v>19042</v>
      </c>
      <c r="P855" s="135">
        <v>18691</v>
      </c>
      <c r="Q855" s="136">
        <v>18978</v>
      </c>
      <c r="R855" s="135">
        <v>19187</v>
      </c>
      <c r="S855" s="136">
        <v>19708</v>
      </c>
      <c r="T855" s="135">
        <v>21208</v>
      </c>
      <c r="U855" s="136">
        <v>23122</v>
      </c>
      <c r="V855" s="135">
        <v>22745</v>
      </c>
      <c r="W855" s="136">
        <v>22997</v>
      </c>
      <c r="X855" s="135">
        <v>23097</v>
      </c>
      <c r="Y855" s="136">
        <v>23544</v>
      </c>
      <c r="Z855" s="135">
        <v>26773</v>
      </c>
      <c r="AA855" s="136">
        <v>26863</v>
      </c>
      <c r="AB855" s="135">
        <v>27006</v>
      </c>
      <c r="AC855" s="136">
        <v>26806</v>
      </c>
      <c r="AD855" s="135">
        <v>25786</v>
      </c>
      <c r="AE855" s="137">
        <v>27582</v>
      </c>
      <c r="AF855" s="138">
        <v>29123</v>
      </c>
    </row>
    <row r="856" spans="2:32">
      <c r="B856" s="114">
        <v>818</v>
      </c>
      <c r="C856" s="115">
        <v>818</v>
      </c>
      <c r="D856" s="116">
        <v>35</v>
      </c>
      <c r="E856" s="117">
        <v>2</v>
      </c>
      <c r="F856" s="118">
        <v>4</v>
      </c>
      <c r="G856" s="119" t="s">
        <v>485</v>
      </c>
      <c r="H856" s="120">
        <v>2</v>
      </c>
      <c r="I856" s="115">
        <v>4</v>
      </c>
      <c r="J856" s="116" t="s">
        <v>485</v>
      </c>
      <c r="K856" s="121">
        <v>2</v>
      </c>
      <c r="L856" s="108"/>
      <c r="M856" s="122">
        <v>15654</v>
      </c>
      <c r="N856" s="123">
        <v>16832</v>
      </c>
      <c r="O856" s="124">
        <v>18596</v>
      </c>
      <c r="P856" s="123">
        <v>18235</v>
      </c>
      <c r="Q856" s="124">
        <v>18519</v>
      </c>
      <c r="R856" s="123">
        <v>18813</v>
      </c>
      <c r="S856" s="124">
        <v>19415</v>
      </c>
      <c r="T856" s="123">
        <v>20842</v>
      </c>
      <c r="U856" s="124">
        <v>22681</v>
      </c>
      <c r="V856" s="123">
        <v>22261</v>
      </c>
      <c r="W856" s="124">
        <v>22478</v>
      </c>
      <c r="X856" s="123">
        <v>22681</v>
      </c>
      <c r="Y856" s="124">
        <v>23231</v>
      </c>
      <c r="Z856" s="123">
        <v>26338</v>
      </c>
      <c r="AA856" s="124">
        <v>26280</v>
      </c>
      <c r="AB856" s="123">
        <v>26360</v>
      </c>
      <c r="AC856" s="124">
        <v>26162</v>
      </c>
      <c r="AD856" s="123">
        <v>25414</v>
      </c>
      <c r="AE856" s="125">
        <v>27109</v>
      </c>
      <c r="AF856" s="126">
        <v>28692</v>
      </c>
    </row>
    <row r="857" spans="2:32">
      <c r="B857" s="127">
        <v>819</v>
      </c>
      <c r="C857" s="128">
        <v>819</v>
      </c>
      <c r="D857" s="129">
        <v>35</v>
      </c>
      <c r="E857" s="130">
        <v>2</v>
      </c>
      <c r="F857" s="131">
        <v>4</v>
      </c>
      <c r="G857" s="132" t="s">
        <v>485</v>
      </c>
      <c r="H857" s="133">
        <v>2</v>
      </c>
      <c r="I857" s="128">
        <v>4</v>
      </c>
      <c r="J857" s="129" t="s">
        <v>485</v>
      </c>
      <c r="K857" s="134">
        <v>3</v>
      </c>
      <c r="L857" s="108"/>
      <c r="M857" s="81">
        <v>15383</v>
      </c>
      <c r="N857" s="135">
        <v>16609</v>
      </c>
      <c r="O857" s="136">
        <v>18472</v>
      </c>
      <c r="P857" s="135">
        <v>18105</v>
      </c>
      <c r="Q857" s="136">
        <v>18370</v>
      </c>
      <c r="R857" s="135">
        <v>18650</v>
      </c>
      <c r="S857" s="136">
        <v>19331</v>
      </c>
      <c r="T857" s="135">
        <v>20710</v>
      </c>
      <c r="U857" s="136">
        <v>22617</v>
      </c>
      <c r="V857" s="135">
        <v>22112</v>
      </c>
      <c r="W857" s="136">
        <v>22321</v>
      </c>
      <c r="X857" s="135">
        <v>22500</v>
      </c>
      <c r="Y857" s="136">
        <v>23069</v>
      </c>
      <c r="Z857" s="135">
        <v>26136</v>
      </c>
      <c r="AA857" s="136">
        <v>25987</v>
      </c>
      <c r="AB857" s="135">
        <v>26032</v>
      </c>
      <c r="AC857" s="136">
        <v>25866</v>
      </c>
      <c r="AD857" s="135">
        <v>25192</v>
      </c>
      <c r="AE857" s="137">
        <v>26789</v>
      </c>
      <c r="AF857" s="138">
        <v>28406</v>
      </c>
    </row>
    <row r="858" spans="2:32">
      <c r="B858" s="114">
        <v>820</v>
      </c>
      <c r="C858" s="115">
        <v>820</v>
      </c>
      <c r="D858" s="116">
        <v>35</v>
      </c>
      <c r="E858" s="117">
        <v>2</v>
      </c>
      <c r="F858" s="118">
        <v>4</v>
      </c>
      <c r="G858" s="119" t="s">
        <v>485</v>
      </c>
      <c r="H858" s="120">
        <v>2</v>
      </c>
      <c r="I858" s="115">
        <v>4</v>
      </c>
      <c r="J858" s="116" t="s">
        <v>485</v>
      </c>
      <c r="K858" s="121">
        <v>4</v>
      </c>
      <c r="L858" s="108"/>
      <c r="M858" s="122">
        <v>15245</v>
      </c>
      <c r="N858" s="123">
        <v>16546</v>
      </c>
      <c r="O858" s="124">
        <v>18422</v>
      </c>
      <c r="P858" s="123">
        <v>18059</v>
      </c>
      <c r="Q858" s="124">
        <v>18275</v>
      </c>
      <c r="R858" s="123">
        <v>18512</v>
      </c>
      <c r="S858" s="124">
        <v>19182</v>
      </c>
      <c r="T858" s="123">
        <v>20571</v>
      </c>
      <c r="U858" s="124">
        <v>22409</v>
      </c>
      <c r="V858" s="123">
        <v>21803</v>
      </c>
      <c r="W858" s="124">
        <v>21964</v>
      </c>
      <c r="X858" s="123">
        <v>22112</v>
      </c>
      <c r="Y858" s="124">
        <v>22627</v>
      </c>
      <c r="Z858" s="123">
        <v>25577</v>
      </c>
      <c r="AA858" s="124">
        <v>25358</v>
      </c>
      <c r="AB858" s="123">
        <v>25331</v>
      </c>
      <c r="AC858" s="124">
        <v>25193</v>
      </c>
      <c r="AD858" s="123">
        <v>24577</v>
      </c>
      <c r="AE858" s="125">
        <v>26127</v>
      </c>
      <c r="AF858" s="126">
        <v>27661</v>
      </c>
    </row>
    <row r="859" spans="2:32">
      <c r="B859" s="127">
        <v>821</v>
      </c>
      <c r="C859" s="128">
        <v>821</v>
      </c>
      <c r="D859" s="129">
        <v>35</v>
      </c>
      <c r="E859" s="130">
        <v>2</v>
      </c>
      <c r="F859" s="131">
        <v>4</v>
      </c>
      <c r="G859" s="132" t="s">
        <v>485</v>
      </c>
      <c r="H859" s="133">
        <v>2</v>
      </c>
      <c r="I859" s="128">
        <v>4</v>
      </c>
      <c r="J859" s="129" t="s">
        <v>485</v>
      </c>
      <c r="K859" s="134">
        <v>5</v>
      </c>
      <c r="L859" s="108"/>
      <c r="M859" s="81">
        <v>15131</v>
      </c>
      <c r="N859" s="135">
        <v>16589</v>
      </c>
      <c r="O859" s="136">
        <v>18481</v>
      </c>
      <c r="P859" s="135">
        <v>18177</v>
      </c>
      <c r="Q859" s="136">
        <v>18295</v>
      </c>
      <c r="R859" s="135">
        <v>18265</v>
      </c>
      <c r="S859" s="136">
        <v>19198</v>
      </c>
      <c r="T859" s="135">
        <v>20395</v>
      </c>
      <c r="U859" s="136">
        <v>22172</v>
      </c>
      <c r="V859" s="135">
        <v>21539</v>
      </c>
      <c r="W859" s="136">
        <v>21476</v>
      </c>
      <c r="X859" s="135">
        <v>21506</v>
      </c>
      <c r="Y859" s="136">
        <v>22221</v>
      </c>
      <c r="Z859" s="135">
        <v>24920</v>
      </c>
      <c r="AA859" s="136">
        <v>24657</v>
      </c>
      <c r="AB859" s="135">
        <v>24560</v>
      </c>
      <c r="AC859" s="136">
        <v>24356</v>
      </c>
      <c r="AD859" s="135">
        <v>23968</v>
      </c>
      <c r="AE859" s="137">
        <v>25343</v>
      </c>
      <c r="AF859" s="138">
        <v>26768</v>
      </c>
    </row>
    <row r="860" spans="2:32">
      <c r="B860" s="114">
        <v>822</v>
      </c>
      <c r="C860" s="115">
        <v>822</v>
      </c>
      <c r="D860" s="116">
        <v>35</v>
      </c>
      <c r="E860" s="117">
        <v>2</v>
      </c>
      <c r="F860" s="118">
        <v>4</v>
      </c>
      <c r="G860" s="119" t="s">
        <v>485</v>
      </c>
      <c r="H860" s="120">
        <v>2</v>
      </c>
      <c r="I860" s="115">
        <v>4</v>
      </c>
      <c r="J860" s="116" t="s">
        <v>485</v>
      </c>
      <c r="K860" s="121">
        <v>6</v>
      </c>
      <c r="L860" s="108"/>
      <c r="M860" s="122">
        <v>15131</v>
      </c>
      <c r="N860" s="123">
        <v>17040</v>
      </c>
      <c r="O860" s="124">
        <v>19046</v>
      </c>
      <c r="P860" s="123">
        <v>18694</v>
      </c>
      <c r="Q860" s="124">
        <v>18720</v>
      </c>
      <c r="R860" s="123">
        <v>18146</v>
      </c>
      <c r="S860" s="124">
        <v>19621</v>
      </c>
      <c r="T860" s="123">
        <v>20632</v>
      </c>
      <c r="U860" s="124">
        <v>22382</v>
      </c>
      <c r="V860" s="123">
        <v>21641</v>
      </c>
      <c r="W860" s="124">
        <v>21084</v>
      </c>
      <c r="X860" s="123">
        <v>20927</v>
      </c>
      <c r="Y860" s="124">
        <v>22191</v>
      </c>
      <c r="Z860" s="123">
        <v>24715</v>
      </c>
      <c r="AA860" s="124">
        <v>24255</v>
      </c>
      <c r="AB860" s="123">
        <v>24154</v>
      </c>
      <c r="AC860" s="124">
        <v>23604</v>
      </c>
      <c r="AD860" s="123">
        <v>23744</v>
      </c>
      <c r="AE860" s="125">
        <v>24959</v>
      </c>
      <c r="AF860" s="126">
        <v>26345</v>
      </c>
    </row>
    <row r="861" spans="2:32">
      <c r="B861" s="127">
        <v>823</v>
      </c>
      <c r="C861" s="128">
        <v>823</v>
      </c>
      <c r="D861" s="129">
        <v>35</v>
      </c>
      <c r="E861" s="130">
        <v>2</v>
      </c>
      <c r="F861" s="131">
        <v>4</v>
      </c>
      <c r="G861" s="132" t="s">
        <v>485</v>
      </c>
      <c r="H861" s="133">
        <v>2</v>
      </c>
      <c r="I861" s="128">
        <v>4</v>
      </c>
      <c r="J861" s="129" t="s">
        <v>485</v>
      </c>
      <c r="K861" s="134">
        <v>7</v>
      </c>
      <c r="L861" s="108"/>
      <c r="M861" s="81">
        <v>15361</v>
      </c>
      <c r="N861" s="135">
        <v>18231</v>
      </c>
      <c r="O861" s="136">
        <v>20384</v>
      </c>
      <c r="P861" s="135">
        <v>19850</v>
      </c>
      <c r="Q861" s="136">
        <v>20052</v>
      </c>
      <c r="R861" s="135">
        <v>18311</v>
      </c>
      <c r="S861" s="136">
        <v>20801</v>
      </c>
      <c r="T861" s="135">
        <v>21574</v>
      </c>
      <c r="U861" s="136">
        <v>23393</v>
      </c>
      <c r="V861" s="135">
        <v>22679</v>
      </c>
      <c r="W861" s="136">
        <v>21154</v>
      </c>
      <c r="X861" s="135">
        <v>20714</v>
      </c>
      <c r="Y861" s="136">
        <v>23099</v>
      </c>
      <c r="Z861" s="135">
        <v>25482</v>
      </c>
      <c r="AA861" s="136">
        <v>24799</v>
      </c>
      <c r="AB861" s="135">
        <v>24875</v>
      </c>
      <c r="AC861" s="136">
        <v>23324</v>
      </c>
      <c r="AD861" s="135">
        <v>24530</v>
      </c>
      <c r="AE861" s="137">
        <v>25281</v>
      </c>
      <c r="AF861" s="138">
        <v>26974</v>
      </c>
    </row>
    <row r="862" spans="2:32">
      <c r="B862" s="114">
        <v>824</v>
      </c>
      <c r="C862" s="115">
        <v>824</v>
      </c>
      <c r="D862" s="116">
        <v>35</v>
      </c>
      <c r="E862" s="117">
        <v>2</v>
      </c>
      <c r="F862" s="118">
        <v>4</v>
      </c>
      <c r="G862" s="119" t="s">
        <v>485</v>
      </c>
      <c r="H862" s="120">
        <v>2</v>
      </c>
      <c r="I862" s="115">
        <v>4</v>
      </c>
      <c r="J862" s="116" t="s">
        <v>485</v>
      </c>
      <c r="K862" s="121">
        <v>8</v>
      </c>
      <c r="L862" s="108"/>
      <c r="M862" s="122">
        <v>16062</v>
      </c>
      <c r="N862" s="123">
        <v>19834</v>
      </c>
      <c r="O862" s="124">
        <v>21765</v>
      </c>
      <c r="P862" s="123">
        <v>21243</v>
      </c>
      <c r="Q862" s="124">
        <v>21628</v>
      </c>
      <c r="R862" s="123">
        <v>19011</v>
      </c>
      <c r="S862" s="124">
        <v>22431</v>
      </c>
      <c r="T862" s="123">
        <v>22989</v>
      </c>
      <c r="U862" s="124">
        <v>24684</v>
      </c>
      <c r="V862" s="123">
        <v>24123</v>
      </c>
      <c r="W862" s="124">
        <v>21759</v>
      </c>
      <c r="X862" s="123">
        <v>21323</v>
      </c>
      <c r="Y862" s="124">
        <v>24616</v>
      </c>
      <c r="Z862" s="123">
        <v>26559</v>
      </c>
      <c r="AA862" s="124">
        <v>26036</v>
      </c>
      <c r="AB862" s="123">
        <v>26160</v>
      </c>
      <c r="AC862" s="124">
        <v>23734</v>
      </c>
      <c r="AD862" s="123">
        <v>25981</v>
      </c>
      <c r="AE862" s="125">
        <v>26276</v>
      </c>
      <c r="AF862" s="126">
        <v>27889</v>
      </c>
    </row>
    <row r="863" spans="2:32">
      <c r="B863" s="127">
        <v>825</v>
      </c>
      <c r="C863" s="128">
        <v>825</v>
      </c>
      <c r="D863" s="129">
        <v>35</v>
      </c>
      <c r="E863" s="130">
        <v>2</v>
      </c>
      <c r="F863" s="131">
        <v>4</v>
      </c>
      <c r="G863" s="132" t="s">
        <v>485</v>
      </c>
      <c r="H863" s="133">
        <v>2</v>
      </c>
      <c r="I863" s="128">
        <v>4</v>
      </c>
      <c r="J863" s="129" t="s">
        <v>485</v>
      </c>
      <c r="K863" s="134">
        <v>9</v>
      </c>
      <c r="L863" s="108"/>
      <c r="M863" s="81">
        <v>16688</v>
      </c>
      <c r="N863" s="135">
        <v>20205</v>
      </c>
      <c r="O863" s="136">
        <v>21890</v>
      </c>
      <c r="P863" s="135">
        <v>21399</v>
      </c>
      <c r="Q863" s="136">
        <v>21922</v>
      </c>
      <c r="R863" s="135">
        <v>19655</v>
      </c>
      <c r="S863" s="136">
        <v>22772</v>
      </c>
      <c r="T863" s="135">
        <v>23349</v>
      </c>
      <c r="U863" s="136">
        <v>24801</v>
      </c>
      <c r="V863" s="135">
        <v>24386</v>
      </c>
      <c r="W863" s="136">
        <v>22204</v>
      </c>
      <c r="X863" s="135">
        <v>21928</v>
      </c>
      <c r="Y863" s="136">
        <v>24854</v>
      </c>
      <c r="Z863" s="135">
        <v>26516</v>
      </c>
      <c r="AA863" s="136">
        <v>26128</v>
      </c>
      <c r="AB863" s="135">
        <v>26340</v>
      </c>
      <c r="AC863" s="136">
        <v>24077</v>
      </c>
      <c r="AD863" s="135">
        <v>26160</v>
      </c>
      <c r="AE863" s="137">
        <v>26444</v>
      </c>
      <c r="AF863" s="138">
        <v>27803</v>
      </c>
    </row>
    <row r="864" spans="2:32">
      <c r="B864" s="114">
        <v>826</v>
      </c>
      <c r="C864" s="115">
        <v>826</v>
      </c>
      <c r="D864" s="116">
        <v>35</v>
      </c>
      <c r="E864" s="117">
        <v>2</v>
      </c>
      <c r="F864" s="118">
        <v>4</v>
      </c>
      <c r="G864" s="119" t="s">
        <v>485</v>
      </c>
      <c r="H864" s="120">
        <v>2</v>
      </c>
      <c r="I864" s="115">
        <v>4</v>
      </c>
      <c r="J864" s="116" t="s">
        <v>485</v>
      </c>
      <c r="K864" s="121">
        <v>10</v>
      </c>
      <c r="L864" s="108"/>
      <c r="M864" s="122">
        <v>16899</v>
      </c>
      <c r="N864" s="123">
        <v>19981</v>
      </c>
      <c r="O864" s="124">
        <v>21483</v>
      </c>
      <c r="P864" s="123">
        <v>20947</v>
      </c>
      <c r="Q864" s="124">
        <v>21497</v>
      </c>
      <c r="R864" s="123">
        <v>19843</v>
      </c>
      <c r="S864" s="124">
        <v>22493</v>
      </c>
      <c r="T864" s="123">
        <v>23279</v>
      </c>
      <c r="U864" s="124">
        <v>24460</v>
      </c>
      <c r="V864" s="123">
        <v>24025</v>
      </c>
      <c r="W864" s="124">
        <v>22378</v>
      </c>
      <c r="X864" s="123">
        <v>22171</v>
      </c>
      <c r="Y864" s="124">
        <v>24514</v>
      </c>
      <c r="Z864" s="123">
        <v>26153</v>
      </c>
      <c r="AA864" s="124">
        <v>25642</v>
      </c>
      <c r="AB864" s="123">
        <v>26056</v>
      </c>
      <c r="AC864" s="124">
        <v>24309</v>
      </c>
      <c r="AD864" s="123">
        <v>25850</v>
      </c>
      <c r="AE864" s="125">
        <v>26402</v>
      </c>
      <c r="AF864" s="126">
        <v>27519</v>
      </c>
    </row>
    <row r="865" spans="2:32">
      <c r="B865" s="127">
        <v>827</v>
      </c>
      <c r="C865" s="128">
        <v>827</v>
      </c>
      <c r="D865" s="129">
        <v>35</v>
      </c>
      <c r="E865" s="130">
        <v>2</v>
      </c>
      <c r="F865" s="131">
        <v>4</v>
      </c>
      <c r="G865" s="132" t="s">
        <v>485</v>
      </c>
      <c r="H865" s="133">
        <v>2</v>
      </c>
      <c r="I865" s="128">
        <v>4</v>
      </c>
      <c r="J865" s="129" t="s">
        <v>485</v>
      </c>
      <c r="K865" s="134">
        <v>11</v>
      </c>
      <c r="L865" s="108"/>
      <c r="M865" s="81">
        <v>17236</v>
      </c>
      <c r="N865" s="135">
        <v>20234</v>
      </c>
      <c r="O865" s="136">
        <v>21382</v>
      </c>
      <c r="P865" s="135">
        <v>20936</v>
      </c>
      <c r="Q865" s="136">
        <v>21426</v>
      </c>
      <c r="R865" s="135">
        <v>20118</v>
      </c>
      <c r="S865" s="136">
        <v>22666</v>
      </c>
      <c r="T865" s="135">
        <v>23651</v>
      </c>
      <c r="U865" s="136">
        <v>24390</v>
      </c>
      <c r="V865" s="135">
        <v>24016</v>
      </c>
      <c r="W865" s="136">
        <v>22415</v>
      </c>
      <c r="X865" s="135">
        <v>22472</v>
      </c>
      <c r="Y865" s="136">
        <v>24247</v>
      </c>
      <c r="Z865" s="135">
        <v>25501</v>
      </c>
      <c r="AA865" s="136">
        <v>25116</v>
      </c>
      <c r="AB865" s="135">
        <v>26164</v>
      </c>
      <c r="AC865" s="136">
        <v>24438</v>
      </c>
      <c r="AD865" s="135">
        <v>25608</v>
      </c>
      <c r="AE865" s="137">
        <v>26274</v>
      </c>
      <c r="AF865" s="138">
        <v>26927</v>
      </c>
    </row>
    <row r="866" spans="2:32">
      <c r="B866" s="114">
        <v>828</v>
      </c>
      <c r="C866" s="115">
        <v>828</v>
      </c>
      <c r="D866" s="116">
        <v>35</v>
      </c>
      <c r="E866" s="117">
        <v>2</v>
      </c>
      <c r="F866" s="118">
        <v>4</v>
      </c>
      <c r="G866" s="119" t="s">
        <v>485</v>
      </c>
      <c r="H866" s="120">
        <v>2</v>
      </c>
      <c r="I866" s="115">
        <v>4</v>
      </c>
      <c r="J866" s="116" t="s">
        <v>485</v>
      </c>
      <c r="K866" s="121">
        <v>12</v>
      </c>
      <c r="L866" s="108"/>
      <c r="M866" s="122">
        <v>17347</v>
      </c>
      <c r="N866" s="123">
        <v>20299</v>
      </c>
      <c r="O866" s="124">
        <v>21056</v>
      </c>
      <c r="P866" s="123">
        <v>20710</v>
      </c>
      <c r="Q866" s="124">
        <v>21082</v>
      </c>
      <c r="R866" s="123">
        <v>20129</v>
      </c>
      <c r="S866" s="124">
        <v>22599</v>
      </c>
      <c r="T866" s="123">
        <v>23612</v>
      </c>
      <c r="U866" s="124">
        <v>24006</v>
      </c>
      <c r="V866" s="123">
        <v>23643</v>
      </c>
      <c r="W866" s="124">
        <v>22171</v>
      </c>
      <c r="X866" s="123">
        <v>22448</v>
      </c>
      <c r="Y866" s="124">
        <v>23887</v>
      </c>
      <c r="Z866" s="123">
        <v>24852</v>
      </c>
      <c r="AA866" s="124">
        <v>24723</v>
      </c>
      <c r="AB866" s="123">
        <v>25944</v>
      </c>
      <c r="AC866" s="124">
        <v>24332</v>
      </c>
      <c r="AD866" s="123">
        <v>25254</v>
      </c>
      <c r="AE866" s="125">
        <v>25975</v>
      </c>
      <c r="AF866" s="126">
        <v>26267</v>
      </c>
    </row>
    <row r="867" spans="2:32">
      <c r="B867" s="127">
        <v>829</v>
      </c>
      <c r="C867" s="128">
        <v>829</v>
      </c>
      <c r="D867" s="129">
        <v>35</v>
      </c>
      <c r="E867" s="130">
        <v>2</v>
      </c>
      <c r="F867" s="131">
        <v>4</v>
      </c>
      <c r="G867" s="132" t="s">
        <v>485</v>
      </c>
      <c r="H867" s="133">
        <v>2</v>
      </c>
      <c r="I867" s="128">
        <v>4</v>
      </c>
      <c r="J867" s="129" t="s">
        <v>485</v>
      </c>
      <c r="K867" s="134">
        <v>13</v>
      </c>
      <c r="L867" s="108"/>
      <c r="M867" s="81">
        <v>17386</v>
      </c>
      <c r="N867" s="135">
        <v>20274</v>
      </c>
      <c r="O867" s="136">
        <v>20791</v>
      </c>
      <c r="P867" s="135">
        <v>20431</v>
      </c>
      <c r="Q867" s="136">
        <v>20740</v>
      </c>
      <c r="R867" s="135">
        <v>20119</v>
      </c>
      <c r="S867" s="136">
        <v>22503</v>
      </c>
      <c r="T867" s="135">
        <v>23470</v>
      </c>
      <c r="U867" s="136">
        <v>23681</v>
      </c>
      <c r="V867" s="135">
        <v>23256</v>
      </c>
      <c r="W867" s="136">
        <v>21890</v>
      </c>
      <c r="X867" s="135">
        <v>22393</v>
      </c>
      <c r="Y867" s="136">
        <v>23546</v>
      </c>
      <c r="Z867" s="135">
        <v>24351</v>
      </c>
      <c r="AA867" s="136">
        <v>24330</v>
      </c>
      <c r="AB867" s="135">
        <v>25640</v>
      </c>
      <c r="AC867" s="136">
        <v>24119</v>
      </c>
      <c r="AD867" s="135">
        <v>24893</v>
      </c>
      <c r="AE867" s="137">
        <v>25663</v>
      </c>
      <c r="AF867" s="138">
        <v>25702</v>
      </c>
    </row>
    <row r="868" spans="2:32">
      <c r="B868" s="114">
        <v>830</v>
      </c>
      <c r="C868" s="115">
        <v>830</v>
      </c>
      <c r="D868" s="116">
        <v>35</v>
      </c>
      <c r="E868" s="117">
        <v>2</v>
      </c>
      <c r="F868" s="118">
        <v>4</v>
      </c>
      <c r="G868" s="119" t="s">
        <v>485</v>
      </c>
      <c r="H868" s="120">
        <v>2</v>
      </c>
      <c r="I868" s="115">
        <v>4</v>
      </c>
      <c r="J868" s="116" t="s">
        <v>485</v>
      </c>
      <c r="K868" s="121">
        <v>14</v>
      </c>
      <c r="L868" s="108"/>
      <c r="M868" s="122">
        <v>17196</v>
      </c>
      <c r="N868" s="123">
        <v>20131</v>
      </c>
      <c r="O868" s="124">
        <v>20703</v>
      </c>
      <c r="P868" s="123">
        <v>20377</v>
      </c>
      <c r="Q868" s="124">
        <v>20582</v>
      </c>
      <c r="R868" s="123">
        <v>19847</v>
      </c>
      <c r="S868" s="124">
        <v>22287</v>
      </c>
      <c r="T868" s="123">
        <v>23140</v>
      </c>
      <c r="U868" s="124">
        <v>23536</v>
      </c>
      <c r="V868" s="123">
        <v>23038</v>
      </c>
      <c r="W868" s="124">
        <v>21472</v>
      </c>
      <c r="X868" s="123">
        <v>22068</v>
      </c>
      <c r="Y868" s="124">
        <v>23101</v>
      </c>
      <c r="Z868" s="123">
        <v>24091</v>
      </c>
      <c r="AA868" s="124">
        <v>24101</v>
      </c>
      <c r="AB868" s="123">
        <v>25377</v>
      </c>
      <c r="AC868" s="124">
        <v>23658</v>
      </c>
      <c r="AD868" s="123">
        <v>24409</v>
      </c>
      <c r="AE868" s="125">
        <v>25135</v>
      </c>
      <c r="AF868" s="126">
        <v>25391</v>
      </c>
    </row>
    <row r="869" spans="2:32">
      <c r="B869" s="127">
        <v>831</v>
      </c>
      <c r="C869" s="128">
        <v>831</v>
      </c>
      <c r="D869" s="129">
        <v>35</v>
      </c>
      <c r="E869" s="130">
        <v>2</v>
      </c>
      <c r="F869" s="131">
        <v>4</v>
      </c>
      <c r="G869" s="132" t="s">
        <v>485</v>
      </c>
      <c r="H869" s="133">
        <v>2</v>
      </c>
      <c r="I869" s="128">
        <v>4</v>
      </c>
      <c r="J869" s="129" t="s">
        <v>485</v>
      </c>
      <c r="K869" s="134">
        <v>15</v>
      </c>
      <c r="L869" s="108"/>
      <c r="M869" s="81">
        <v>17431</v>
      </c>
      <c r="N869" s="135">
        <v>20215</v>
      </c>
      <c r="O869" s="136">
        <v>20810</v>
      </c>
      <c r="P869" s="135">
        <v>20309</v>
      </c>
      <c r="Q869" s="136">
        <v>20529</v>
      </c>
      <c r="R869" s="135">
        <v>20098</v>
      </c>
      <c r="S869" s="136">
        <v>22341</v>
      </c>
      <c r="T869" s="135">
        <v>23077</v>
      </c>
      <c r="U869" s="136">
        <v>23594</v>
      </c>
      <c r="V869" s="135">
        <v>22913</v>
      </c>
      <c r="W869" s="136">
        <v>21320</v>
      </c>
      <c r="X869" s="135">
        <v>22276</v>
      </c>
      <c r="Y869" s="136">
        <v>23152</v>
      </c>
      <c r="Z869" s="135">
        <v>24127</v>
      </c>
      <c r="AA869" s="136">
        <v>23935</v>
      </c>
      <c r="AB869" s="135">
        <v>25206</v>
      </c>
      <c r="AC869" s="136">
        <v>23475</v>
      </c>
      <c r="AD869" s="135">
        <v>24432</v>
      </c>
      <c r="AE869" s="137">
        <v>24993</v>
      </c>
      <c r="AF869" s="138">
        <v>25384</v>
      </c>
    </row>
    <row r="870" spans="2:32">
      <c r="B870" s="114">
        <v>832</v>
      </c>
      <c r="C870" s="115">
        <v>832</v>
      </c>
      <c r="D870" s="116">
        <v>35</v>
      </c>
      <c r="E870" s="117">
        <v>2</v>
      </c>
      <c r="F870" s="118">
        <v>4</v>
      </c>
      <c r="G870" s="119" t="s">
        <v>485</v>
      </c>
      <c r="H870" s="120">
        <v>2</v>
      </c>
      <c r="I870" s="115">
        <v>4</v>
      </c>
      <c r="J870" s="116" t="s">
        <v>485</v>
      </c>
      <c r="K870" s="121">
        <v>16</v>
      </c>
      <c r="L870" s="108"/>
      <c r="M870" s="122">
        <v>17919</v>
      </c>
      <c r="N870" s="123">
        <v>20475</v>
      </c>
      <c r="O870" s="124">
        <v>21167</v>
      </c>
      <c r="P870" s="123">
        <v>20298</v>
      </c>
      <c r="Q870" s="124">
        <v>20657</v>
      </c>
      <c r="R870" s="123">
        <v>20519</v>
      </c>
      <c r="S870" s="124">
        <v>22473</v>
      </c>
      <c r="T870" s="123">
        <v>23302</v>
      </c>
      <c r="U870" s="124">
        <v>23785</v>
      </c>
      <c r="V870" s="123">
        <v>22860</v>
      </c>
      <c r="W870" s="124">
        <v>21288</v>
      </c>
      <c r="X870" s="123">
        <v>22582</v>
      </c>
      <c r="Y870" s="124">
        <v>23535</v>
      </c>
      <c r="Z870" s="123">
        <v>24480</v>
      </c>
      <c r="AA870" s="124">
        <v>23873</v>
      </c>
      <c r="AB870" s="123">
        <v>25000</v>
      </c>
      <c r="AC870" s="124">
        <v>23325</v>
      </c>
      <c r="AD870" s="123">
        <v>24768</v>
      </c>
      <c r="AE870" s="125">
        <v>25447</v>
      </c>
      <c r="AF870" s="126">
        <v>25652</v>
      </c>
    </row>
    <row r="871" spans="2:32">
      <c r="B871" s="127">
        <v>833</v>
      </c>
      <c r="C871" s="128">
        <v>833</v>
      </c>
      <c r="D871" s="129">
        <v>35</v>
      </c>
      <c r="E871" s="130">
        <v>2</v>
      </c>
      <c r="F871" s="131">
        <v>4</v>
      </c>
      <c r="G871" s="132" t="s">
        <v>485</v>
      </c>
      <c r="H871" s="133">
        <v>2</v>
      </c>
      <c r="I871" s="128">
        <v>4</v>
      </c>
      <c r="J871" s="129" t="s">
        <v>485</v>
      </c>
      <c r="K871" s="134">
        <v>17</v>
      </c>
      <c r="L871" s="108"/>
      <c r="M871" s="81">
        <v>18456</v>
      </c>
      <c r="N871" s="135">
        <v>20876</v>
      </c>
      <c r="O871" s="136">
        <v>21796</v>
      </c>
      <c r="P871" s="135">
        <v>20414</v>
      </c>
      <c r="Q871" s="136">
        <v>21046</v>
      </c>
      <c r="R871" s="135">
        <v>20986</v>
      </c>
      <c r="S871" s="136">
        <v>22624</v>
      </c>
      <c r="T871" s="135">
        <v>23425</v>
      </c>
      <c r="U871" s="136">
        <v>24123</v>
      </c>
      <c r="V871" s="135">
        <v>22958</v>
      </c>
      <c r="W871" s="136">
        <v>21499</v>
      </c>
      <c r="X871" s="135">
        <v>22931</v>
      </c>
      <c r="Y871" s="136">
        <v>24436</v>
      </c>
      <c r="Z871" s="135">
        <v>25211</v>
      </c>
      <c r="AA871" s="136">
        <v>24344</v>
      </c>
      <c r="AB871" s="135">
        <v>25060</v>
      </c>
      <c r="AC871" s="136">
        <v>23353</v>
      </c>
      <c r="AD871" s="135">
        <v>25695</v>
      </c>
      <c r="AE871" s="137">
        <v>26147</v>
      </c>
      <c r="AF871" s="138">
        <v>26128</v>
      </c>
    </row>
    <row r="872" spans="2:32">
      <c r="B872" s="114">
        <v>834</v>
      </c>
      <c r="C872" s="115">
        <v>834</v>
      </c>
      <c r="D872" s="116">
        <v>35</v>
      </c>
      <c r="E872" s="117">
        <v>2</v>
      </c>
      <c r="F872" s="118">
        <v>4</v>
      </c>
      <c r="G872" s="119" t="s">
        <v>485</v>
      </c>
      <c r="H872" s="120">
        <v>2</v>
      </c>
      <c r="I872" s="115">
        <v>4</v>
      </c>
      <c r="J872" s="116" t="s">
        <v>485</v>
      </c>
      <c r="K872" s="121">
        <v>18</v>
      </c>
      <c r="L872" s="108"/>
      <c r="M872" s="122">
        <v>19443</v>
      </c>
      <c r="N872" s="123">
        <v>21689</v>
      </c>
      <c r="O872" s="124">
        <v>22487</v>
      </c>
      <c r="P872" s="123">
        <v>21429</v>
      </c>
      <c r="Q872" s="124">
        <v>21926</v>
      </c>
      <c r="R872" s="123">
        <v>22031</v>
      </c>
      <c r="S872" s="124">
        <v>23462</v>
      </c>
      <c r="T872" s="123">
        <v>24208</v>
      </c>
      <c r="U872" s="124">
        <v>24856</v>
      </c>
      <c r="V872" s="123">
        <v>23959</v>
      </c>
      <c r="W872" s="124">
        <v>22777</v>
      </c>
      <c r="X872" s="123">
        <v>24266</v>
      </c>
      <c r="Y872" s="124">
        <v>25455</v>
      </c>
      <c r="Z872" s="123">
        <v>25958</v>
      </c>
      <c r="AA872" s="124">
        <v>25766</v>
      </c>
      <c r="AB872" s="123">
        <v>26146</v>
      </c>
      <c r="AC872" s="124">
        <v>24755</v>
      </c>
      <c r="AD872" s="123">
        <v>26803</v>
      </c>
      <c r="AE872" s="125">
        <v>27298</v>
      </c>
      <c r="AF872" s="126">
        <v>26709</v>
      </c>
    </row>
    <row r="873" spans="2:32">
      <c r="B873" s="127">
        <v>835</v>
      </c>
      <c r="C873" s="128">
        <v>835</v>
      </c>
      <c r="D873" s="129">
        <v>35</v>
      </c>
      <c r="E873" s="130">
        <v>2</v>
      </c>
      <c r="F873" s="131">
        <v>4</v>
      </c>
      <c r="G873" s="132" t="s">
        <v>485</v>
      </c>
      <c r="H873" s="133">
        <v>2</v>
      </c>
      <c r="I873" s="128">
        <v>4</v>
      </c>
      <c r="J873" s="129" t="s">
        <v>485</v>
      </c>
      <c r="K873" s="134">
        <v>19</v>
      </c>
      <c r="L873" s="108"/>
      <c r="M873" s="81">
        <v>19494</v>
      </c>
      <c r="N873" s="135">
        <v>21741</v>
      </c>
      <c r="O873" s="136">
        <v>22642</v>
      </c>
      <c r="P873" s="135">
        <v>21879</v>
      </c>
      <c r="Q873" s="136">
        <v>22147</v>
      </c>
      <c r="R873" s="135">
        <v>22079</v>
      </c>
      <c r="S873" s="136">
        <v>23386</v>
      </c>
      <c r="T873" s="135">
        <v>24200</v>
      </c>
      <c r="U873" s="136">
        <v>25040</v>
      </c>
      <c r="V873" s="135">
        <v>24378</v>
      </c>
      <c r="W873" s="136">
        <v>23383</v>
      </c>
      <c r="X873" s="135">
        <v>24542</v>
      </c>
      <c r="Y873" s="136">
        <v>25679</v>
      </c>
      <c r="Z873" s="135">
        <v>26385</v>
      </c>
      <c r="AA873" s="136">
        <v>26759</v>
      </c>
      <c r="AB873" s="135">
        <v>26989</v>
      </c>
      <c r="AC873" s="136">
        <v>25829</v>
      </c>
      <c r="AD873" s="135">
        <v>27215</v>
      </c>
      <c r="AE873" s="137">
        <v>28074</v>
      </c>
      <c r="AF873" s="138">
        <v>27168</v>
      </c>
    </row>
    <row r="874" spans="2:32">
      <c r="B874" s="114">
        <v>836</v>
      </c>
      <c r="C874" s="115">
        <v>836</v>
      </c>
      <c r="D874" s="116">
        <v>35</v>
      </c>
      <c r="E874" s="117">
        <v>2</v>
      </c>
      <c r="F874" s="118">
        <v>4</v>
      </c>
      <c r="G874" s="119" t="s">
        <v>485</v>
      </c>
      <c r="H874" s="120">
        <v>2</v>
      </c>
      <c r="I874" s="115">
        <v>4</v>
      </c>
      <c r="J874" s="116" t="s">
        <v>485</v>
      </c>
      <c r="K874" s="121">
        <v>20</v>
      </c>
      <c r="L874" s="108"/>
      <c r="M874" s="122">
        <v>19113</v>
      </c>
      <c r="N874" s="123">
        <v>21478</v>
      </c>
      <c r="O874" s="124">
        <v>22480</v>
      </c>
      <c r="P874" s="123">
        <v>21895</v>
      </c>
      <c r="Q874" s="124">
        <v>22121</v>
      </c>
      <c r="R874" s="123">
        <v>21797</v>
      </c>
      <c r="S874" s="124">
        <v>23237</v>
      </c>
      <c r="T874" s="123">
        <v>24297</v>
      </c>
      <c r="U874" s="124">
        <v>25121</v>
      </c>
      <c r="V874" s="123">
        <v>24629</v>
      </c>
      <c r="W874" s="124">
        <v>23425</v>
      </c>
      <c r="X874" s="123">
        <v>24526</v>
      </c>
      <c r="Y874" s="124">
        <v>25904</v>
      </c>
      <c r="Z874" s="123">
        <v>27063</v>
      </c>
      <c r="AA874" s="124">
        <v>27408</v>
      </c>
      <c r="AB874" s="123">
        <v>27723</v>
      </c>
      <c r="AC874" s="124">
        <v>26243</v>
      </c>
      <c r="AD874" s="123">
        <v>27635</v>
      </c>
      <c r="AE874" s="125">
        <v>28890</v>
      </c>
      <c r="AF874" s="126">
        <v>28113</v>
      </c>
    </row>
    <row r="875" spans="2:32">
      <c r="B875" s="127">
        <v>837</v>
      </c>
      <c r="C875" s="128">
        <v>837</v>
      </c>
      <c r="D875" s="129">
        <v>35</v>
      </c>
      <c r="E875" s="130">
        <v>2</v>
      </c>
      <c r="F875" s="131">
        <v>4</v>
      </c>
      <c r="G875" s="132" t="s">
        <v>485</v>
      </c>
      <c r="H875" s="133">
        <v>2</v>
      </c>
      <c r="I875" s="128">
        <v>4</v>
      </c>
      <c r="J875" s="129" t="s">
        <v>485</v>
      </c>
      <c r="K875" s="134">
        <v>21</v>
      </c>
      <c r="L875" s="108"/>
      <c r="M875" s="81">
        <v>18796</v>
      </c>
      <c r="N875" s="135">
        <v>21159</v>
      </c>
      <c r="O875" s="136">
        <v>22189</v>
      </c>
      <c r="P875" s="135">
        <v>21800</v>
      </c>
      <c r="Q875" s="136">
        <v>21963</v>
      </c>
      <c r="R875" s="135">
        <v>21570</v>
      </c>
      <c r="S875" s="136">
        <v>22986</v>
      </c>
      <c r="T875" s="135">
        <v>24293</v>
      </c>
      <c r="U875" s="136">
        <v>25232</v>
      </c>
      <c r="V875" s="135">
        <v>24853</v>
      </c>
      <c r="W875" s="136">
        <v>23721</v>
      </c>
      <c r="X875" s="135">
        <v>24734</v>
      </c>
      <c r="Y875" s="136">
        <v>26115</v>
      </c>
      <c r="Z875" s="135">
        <v>27792</v>
      </c>
      <c r="AA875" s="136">
        <v>28219</v>
      </c>
      <c r="AB875" s="135">
        <v>28518</v>
      </c>
      <c r="AC875" s="136">
        <v>27026</v>
      </c>
      <c r="AD875" s="135">
        <v>28086</v>
      </c>
      <c r="AE875" s="137">
        <v>29728</v>
      </c>
      <c r="AF875" s="138">
        <v>29213</v>
      </c>
    </row>
    <row r="876" spans="2:32">
      <c r="B876" s="114">
        <v>838</v>
      </c>
      <c r="C876" s="115">
        <v>838</v>
      </c>
      <c r="D876" s="116">
        <v>35</v>
      </c>
      <c r="E876" s="117">
        <v>2</v>
      </c>
      <c r="F876" s="118">
        <v>4</v>
      </c>
      <c r="G876" s="119" t="s">
        <v>485</v>
      </c>
      <c r="H876" s="120">
        <v>2</v>
      </c>
      <c r="I876" s="115">
        <v>4</v>
      </c>
      <c r="J876" s="116" t="s">
        <v>485</v>
      </c>
      <c r="K876" s="121">
        <v>22</v>
      </c>
      <c r="L876" s="108"/>
      <c r="M876" s="122">
        <v>18153</v>
      </c>
      <c r="N876" s="123">
        <v>20410</v>
      </c>
      <c r="O876" s="124">
        <v>21424</v>
      </c>
      <c r="P876" s="123">
        <v>21077</v>
      </c>
      <c r="Q876" s="124">
        <v>21267</v>
      </c>
      <c r="R876" s="123">
        <v>20950</v>
      </c>
      <c r="S876" s="124">
        <v>22295</v>
      </c>
      <c r="T876" s="123">
        <v>23777</v>
      </c>
      <c r="U876" s="124">
        <v>24765</v>
      </c>
      <c r="V876" s="123">
        <v>24391</v>
      </c>
      <c r="W876" s="124">
        <v>23466</v>
      </c>
      <c r="X876" s="123">
        <v>24369</v>
      </c>
      <c r="Y876" s="124">
        <v>25689</v>
      </c>
      <c r="Z876" s="123">
        <v>27915</v>
      </c>
      <c r="AA876" s="124">
        <v>28027</v>
      </c>
      <c r="AB876" s="123">
        <v>28396</v>
      </c>
      <c r="AC876" s="124">
        <v>27048</v>
      </c>
      <c r="AD876" s="123">
        <v>27799</v>
      </c>
      <c r="AE876" s="125">
        <v>29727</v>
      </c>
      <c r="AF876" s="126">
        <v>29794</v>
      </c>
    </row>
    <row r="877" spans="2:32">
      <c r="B877" s="127">
        <v>839</v>
      </c>
      <c r="C877" s="128">
        <v>839</v>
      </c>
      <c r="D877" s="129">
        <v>35</v>
      </c>
      <c r="E877" s="130">
        <v>2</v>
      </c>
      <c r="F877" s="131">
        <v>4</v>
      </c>
      <c r="G877" s="132" t="s">
        <v>485</v>
      </c>
      <c r="H877" s="133">
        <v>2</v>
      </c>
      <c r="I877" s="128">
        <v>4</v>
      </c>
      <c r="J877" s="129" t="s">
        <v>485</v>
      </c>
      <c r="K877" s="134">
        <v>23</v>
      </c>
      <c r="L877" s="108"/>
      <c r="M877" s="81">
        <v>17387</v>
      </c>
      <c r="N877" s="135">
        <v>19412</v>
      </c>
      <c r="O877" s="136">
        <v>20340</v>
      </c>
      <c r="P877" s="135">
        <v>20059</v>
      </c>
      <c r="Q877" s="136">
        <v>20405</v>
      </c>
      <c r="R877" s="135">
        <v>20305</v>
      </c>
      <c r="S877" s="136">
        <v>21377</v>
      </c>
      <c r="T877" s="135">
        <v>22983</v>
      </c>
      <c r="U877" s="136">
        <v>23895</v>
      </c>
      <c r="V877" s="135">
        <v>23726</v>
      </c>
      <c r="W877" s="136">
        <v>23117</v>
      </c>
      <c r="X877" s="135">
        <v>23925</v>
      </c>
      <c r="Y877" s="136">
        <v>24967</v>
      </c>
      <c r="Z877" s="135">
        <v>27401</v>
      </c>
      <c r="AA877" s="136">
        <v>27387</v>
      </c>
      <c r="AB877" s="135">
        <v>27929</v>
      </c>
      <c r="AC877" s="136">
        <v>26841</v>
      </c>
      <c r="AD877" s="135">
        <v>27151</v>
      </c>
      <c r="AE877" s="137">
        <v>29208</v>
      </c>
      <c r="AF877" s="138">
        <v>29583</v>
      </c>
    </row>
    <row r="878" spans="2:32">
      <c r="B878" s="114">
        <v>840</v>
      </c>
      <c r="C878" s="115">
        <v>840</v>
      </c>
      <c r="D878" s="116">
        <v>35</v>
      </c>
      <c r="E878" s="117">
        <v>2</v>
      </c>
      <c r="F878" s="118">
        <v>4</v>
      </c>
      <c r="G878" s="119" t="s">
        <v>485</v>
      </c>
      <c r="H878" s="120">
        <v>2</v>
      </c>
      <c r="I878" s="115">
        <v>4</v>
      </c>
      <c r="J878" s="116" t="s">
        <v>485</v>
      </c>
      <c r="K878" s="121">
        <v>24</v>
      </c>
      <c r="L878" s="108"/>
      <c r="M878" s="122">
        <v>16542</v>
      </c>
      <c r="N878" s="123">
        <v>18295</v>
      </c>
      <c r="O878" s="124">
        <v>19162</v>
      </c>
      <c r="P878" s="123">
        <v>18996</v>
      </c>
      <c r="Q878" s="124">
        <v>19352</v>
      </c>
      <c r="R878" s="123">
        <v>19678</v>
      </c>
      <c r="S878" s="124">
        <v>20499</v>
      </c>
      <c r="T878" s="123">
        <v>22151</v>
      </c>
      <c r="U878" s="124">
        <v>23028</v>
      </c>
      <c r="V878" s="123">
        <v>22945</v>
      </c>
      <c r="W878" s="124">
        <v>22645</v>
      </c>
      <c r="X878" s="123">
        <v>23526</v>
      </c>
      <c r="Y878" s="124">
        <v>24177</v>
      </c>
      <c r="Z878" s="123">
        <v>26626</v>
      </c>
      <c r="AA878" s="124">
        <v>26637</v>
      </c>
      <c r="AB878" s="123">
        <v>27219</v>
      </c>
      <c r="AC878" s="124">
        <v>26440</v>
      </c>
      <c r="AD878" s="123">
        <v>26400</v>
      </c>
      <c r="AE878" s="125">
        <v>28525</v>
      </c>
      <c r="AF878" s="126">
        <v>28926</v>
      </c>
    </row>
    <row r="879" spans="2:32">
      <c r="B879" s="127">
        <v>841</v>
      </c>
      <c r="C879" s="128">
        <v>841</v>
      </c>
      <c r="D879" s="129">
        <v>36</v>
      </c>
      <c r="E879" s="130">
        <v>2</v>
      </c>
      <c r="F879" s="131">
        <v>5</v>
      </c>
      <c r="G879" s="132" t="s">
        <v>485</v>
      </c>
      <c r="H879" s="133">
        <v>2</v>
      </c>
      <c r="I879" s="128">
        <v>5</v>
      </c>
      <c r="J879" s="129" t="s">
        <v>485</v>
      </c>
      <c r="K879" s="134">
        <v>1</v>
      </c>
      <c r="L879" s="108"/>
      <c r="M879" s="81">
        <v>15802</v>
      </c>
      <c r="N879" s="135">
        <v>18179</v>
      </c>
      <c r="O879" s="136">
        <v>18103</v>
      </c>
      <c r="P879" s="135">
        <v>18481</v>
      </c>
      <c r="Q879" s="136">
        <v>18616</v>
      </c>
      <c r="R879" s="135">
        <v>19066</v>
      </c>
      <c r="S879" s="136">
        <v>20554</v>
      </c>
      <c r="T879" s="135">
        <v>22377</v>
      </c>
      <c r="U879" s="136">
        <v>22265</v>
      </c>
      <c r="V879" s="135">
        <v>22227</v>
      </c>
      <c r="W879" s="136">
        <v>21818</v>
      </c>
      <c r="X879" s="135">
        <v>22936</v>
      </c>
      <c r="Y879" s="136">
        <v>24861</v>
      </c>
      <c r="Z879" s="135">
        <v>26235</v>
      </c>
      <c r="AA879" s="136">
        <v>26495</v>
      </c>
      <c r="AB879" s="135">
        <v>26338</v>
      </c>
      <c r="AC879" s="136">
        <v>25127</v>
      </c>
      <c r="AD879" s="135">
        <v>27360</v>
      </c>
      <c r="AE879" s="137">
        <v>28923</v>
      </c>
      <c r="AF879" s="138">
        <v>28768</v>
      </c>
    </row>
    <row r="880" spans="2:32">
      <c r="B880" s="114">
        <v>842</v>
      </c>
      <c r="C880" s="115">
        <v>842</v>
      </c>
      <c r="D880" s="116">
        <v>36</v>
      </c>
      <c r="E880" s="117">
        <v>2</v>
      </c>
      <c r="F880" s="118">
        <v>5</v>
      </c>
      <c r="G880" s="119" t="s">
        <v>485</v>
      </c>
      <c r="H880" s="120">
        <v>2</v>
      </c>
      <c r="I880" s="115">
        <v>5</v>
      </c>
      <c r="J880" s="116" t="s">
        <v>485</v>
      </c>
      <c r="K880" s="121">
        <v>2</v>
      </c>
      <c r="L880" s="108"/>
      <c r="M880" s="122">
        <v>15484</v>
      </c>
      <c r="N880" s="123">
        <v>17772</v>
      </c>
      <c r="O880" s="124">
        <v>17673</v>
      </c>
      <c r="P880" s="123">
        <v>18040</v>
      </c>
      <c r="Q880" s="124">
        <v>18126</v>
      </c>
      <c r="R880" s="123">
        <v>18794</v>
      </c>
      <c r="S880" s="124">
        <v>20216</v>
      </c>
      <c r="T880" s="123">
        <v>21973</v>
      </c>
      <c r="U880" s="124">
        <v>21849</v>
      </c>
      <c r="V880" s="123">
        <v>21774</v>
      </c>
      <c r="W880" s="124">
        <v>21403</v>
      </c>
      <c r="X880" s="123">
        <v>22642</v>
      </c>
      <c r="Y880" s="124">
        <v>24457</v>
      </c>
      <c r="Z880" s="123">
        <v>25673</v>
      </c>
      <c r="AA880" s="124">
        <v>25867</v>
      </c>
      <c r="AB880" s="123">
        <v>25718</v>
      </c>
      <c r="AC880" s="124">
        <v>24589</v>
      </c>
      <c r="AD880" s="123">
        <v>26887</v>
      </c>
      <c r="AE880" s="125">
        <v>28504</v>
      </c>
      <c r="AF880" s="126">
        <v>28137</v>
      </c>
    </row>
    <row r="881" spans="2:32">
      <c r="B881" s="127">
        <v>843</v>
      </c>
      <c r="C881" s="128">
        <v>843</v>
      </c>
      <c r="D881" s="129">
        <v>36</v>
      </c>
      <c r="E881" s="130">
        <v>2</v>
      </c>
      <c r="F881" s="131">
        <v>5</v>
      </c>
      <c r="G881" s="132" t="s">
        <v>485</v>
      </c>
      <c r="H881" s="133">
        <v>2</v>
      </c>
      <c r="I881" s="128">
        <v>5</v>
      </c>
      <c r="J881" s="129" t="s">
        <v>485</v>
      </c>
      <c r="K881" s="134">
        <v>3</v>
      </c>
      <c r="L881" s="108"/>
      <c r="M881" s="81">
        <v>15295</v>
      </c>
      <c r="N881" s="135">
        <v>17617</v>
      </c>
      <c r="O881" s="136">
        <v>17520</v>
      </c>
      <c r="P881" s="135">
        <v>17861</v>
      </c>
      <c r="Q881" s="136">
        <v>17945</v>
      </c>
      <c r="R881" s="135">
        <v>18677</v>
      </c>
      <c r="S881" s="136">
        <v>20060</v>
      </c>
      <c r="T881" s="135">
        <v>21889</v>
      </c>
      <c r="U881" s="136">
        <v>21727</v>
      </c>
      <c r="V881" s="135">
        <v>21625</v>
      </c>
      <c r="W881" s="136">
        <v>21271</v>
      </c>
      <c r="X881" s="135">
        <v>22498</v>
      </c>
      <c r="Y881" s="136">
        <v>24217</v>
      </c>
      <c r="Z881" s="135">
        <v>25401</v>
      </c>
      <c r="AA881" s="136">
        <v>25556</v>
      </c>
      <c r="AB881" s="135">
        <v>25434</v>
      </c>
      <c r="AC881" s="136">
        <v>24380</v>
      </c>
      <c r="AD881" s="135">
        <v>26570</v>
      </c>
      <c r="AE881" s="137">
        <v>28220</v>
      </c>
      <c r="AF881" s="138">
        <v>27787</v>
      </c>
    </row>
    <row r="882" spans="2:32">
      <c r="B882" s="114">
        <v>844</v>
      </c>
      <c r="C882" s="115">
        <v>844</v>
      </c>
      <c r="D882" s="116">
        <v>36</v>
      </c>
      <c r="E882" s="117">
        <v>2</v>
      </c>
      <c r="F882" s="118">
        <v>5</v>
      </c>
      <c r="G882" s="119" t="s">
        <v>485</v>
      </c>
      <c r="H882" s="120">
        <v>2</v>
      </c>
      <c r="I882" s="115">
        <v>5</v>
      </c>
      <c r="J882" s="116" t="s">
        <v>485</v>
      </c>
      <c r="K882" s="121">
        <v>4</v>
      </c>
      <c r="L882" s="108"/>
      <c r="M882" s="122">
        <v>15254</v>
      </c>
      <c r="N882" s="123">
        <v>17569</v>
      </c>
      <c r="O882" s="124">
        <v>17483</v>
      </c>
      <c r="P882" s="123">
        <v>17777</v>
      </c>
      <c r="Q882" s="124">
        <v>17827</v>
      </c>
      <c r="R882" s="123">
        <v>18540</v>
      </c>
      <c r="S882" s="124">
        <v>19951</v>
      </c>
      <c r="T882" s="123">
        <v>21727</v>
      </c>
      <c r="U882" s="124">
        <v>21509</v>
      </c>
      <c r="V882" s="123">
        <v>21331</v>
      </c>
      <c r="W882" s="124">
        <v>20998</v>
      </c>
      <c r="X882" s="123">
        <v>22112</v>
      </c>
      <c r="Y882" s="124">
        <v>23767</v>
      </c>
      <c r="Z882" s="123">
        <v>24830</v>
      </c>
      <c r="AA882" s="124">
        <v>24901</v>
      </c>
      <c r="AB882" s="123">
        <v>24795</v>
      </c>
      <c r="AC882" s="124">
        <v>23852</v>
      </c>
      <c r="AD882" s="123">
        <v>25917</v>
      </c>
      <c r="AE882" s="125">
        <v>27482</v>
      </c>
      <c r="AF882" s="126">
        <v>27020</v>
      </c>
    </row>
    <row r="883" spans="2:32">
      <c r="B883" s="127">
        <v>845</v>
      </c>
      <c r="C883" s="128">
        <v>845</v>
      </c>
      <c r="D883" s="129">
        <v>36</v>
      </c>
      <c r="E883" s="130">
        <v>2</v>
      </c>
      <c r="F883" s="131">
        <v>5</v>
      </c>
      <c r="G883" s="132" t="s">
        <v>485</v>
      </c>
      <c r="H883" s="133">
        <v>2</v>
      </c>
      <c r="I883" s="128">
        <v>5</v>
      </c>
      <c r="J883" s="129" t="s">
        <v>485</v>
      </c>
      <c r="K883" s="134">
        <v>5</v>
      </c>
      <c r="L883" s="108"/>
      <c r="M883" s="81">
        <v>15349</v>
      </c>
      <c r="N883" s="135">
        <v>17649</v>
      </c>
      <c r="O883" s="136">
        <v>17640</v>
      </c>
      <c r="P883" s="135">
        <v>17839</v>
      </c>
      <c r="Q883" s="136">
        <v>17737</v>
      </c>
      <c r="R883" s="135">
        <v>18604</v>
      </c>
      <c r="S883" s="136">
        <v>19846</v>
      </c>
      <c r="T883" s="135">
        <v>21576</v>
      </c>
      <c r="U883" s="136">
        <v>21309</v>
      </c>
      <c r="V883" s="135">
        <v>20933</v>
      </c>
      <c r="W883" s="136">
        <v>20526</v>
      </c>
      <c r="X883" s="135">
        <v>21779</v>
      </c>
      <c r="Y883" s="136">
        <v>23260</v>
      </c>
      <c r="Z883" s="135">
        <v>24200</v>
      </c>
      <c r="AA883" s="136">
        <v>24187</v>
      </c>
      <c r="AB883" s="135">
        <v>24007</v>
      </c>
      <c r="AC883" s="136">
        <v>23072</v>
      </c>
      <c r="AD883" s="135">
        <v>25164</v>
      </c>
      <c r="AE883" s="137">
        <v>26605</v>
      </c>
      <c r="AF883" s="138">
        <v>26160</v>
      </c>
    </row>
    <row r="884" spans="2:32">
      <c r="B884" s="114">
        <v>846</v>
      </c>
      <c r="C884" s="115">
        <v>846</v>
      </c>
      <c r="D884" s="116">
        <v>36</v>
      </c>
      <c r="E884" s="117">
        <v>2</v>
      </c>
      <c r="F884" s="118">
        <v>5</v>
      </c>
      <c r="G884" s="119" t="s">
        <v>485</v>
      </c>
      <c r="H884" s="120">
        <v>2</v>
      </c>
      <c r="I884" s="115">
        <v>5</v>
      </c>
      <c r="J884" s="116" t="s">
        <v>485</v>
      </c>
      <c r="K884" s="121">
        <v>6</v>
      </c>
      <c r="L884" s="108"/>
      <c r="M884" s="122">
        <v>15846</v>
      </c>
      <c r="N884" s="123">
        <v>18213</v>
      </c>
      <c r="O884" s="124">
        <v>18190</v>
      </c>
      <c r="P884" s="123">
        <v>18288</v>
      </c>
      <c r="Q884" s="124">
        <v>17793</v>
      </c>
      <c r="R884" s="123">
        <v>19057</v>
      </c>
      <c r="S884" s="124">
        <v>20143</v>
      </c>
      <c r="T884" s="123">
        <v>21854</v>
      </c>
      <c r="U884" s="124">
        <v>21475</v>
      </c>
      <c r="V884" s="123">
        <v>20631</v>
      </c>
      <c r="W884" s="124">
        <v>20016</v>
      </c>
      <c r="X884" s="123">
        <v>21819</v>
      </c>
      <c r="Y884" s="124">
        <v>23134</v>
      </c>
      <c r="Z884" s="123">
        <v>23851</v>
      </c>
      <c r="AA884" s="124">
        <v>23819</v>
      </c>
      <c r="AB884" s="123">
        <v>23304</v>
      </c>
      <c r="AC884" s="124">
        <v>22236</v>
      </c>
      <c r="AD884" s="123">
        <v>24797</v>
      </c>
      <c r="AE884" s="125">
        <v>26185</v>
      </c>
      <c r="AF884" s="126">
        <v>25587</v>
      </c>
    </row>
    <row r="885" spans="2:32">
      <c r="B885" s="127">
        <v>847</v>
      </c>
      <c r="C885" s="128">
        <v>847</v>
      </c>
      <c r="D885" s="129">
        <v>36</v>
      </c>
      <c r="E885" s="130">
        <v>2</v>
      </c>
      <c r="F885" s="131">
        <v>5</v>
      </c>
      <c r="G885" s="132" t="s">
        <v>485</v>
      </c>
      <c r="H885" s="133">
        <v>2</v>
      </c>
      <c r="I885" s="128">
        <v>5</v>
      </c>
      <c r="J885" s="129" t="s">
        <v>485</v>
      </c>
      <c r="K885" s="134">
        <v>7</v>
      </c>
      <c r="L885" s="108"/>
      <c r="M885" s="81">
        <v>17151</v>
      </c>
      <c r="N885" s="135">
        <v>19572</v>
      </c>
      <c r="O885" s="136">
        <v>19380</v>
      </c>
      <c r="P885" s="135">
        <v>19655</v>
      </c>
      <c r="Q885" s="136">
        <v>18160</v>
      </c>
      <c r="R885" s="135">
        <v>20267</v>
      </c>
      <c r="S885" s="136">
        <v>21166</v>
      </c>
      <c r="T885" s="135">
        <v>22930</v>
      </c>
      <c r="U885" s="136">
        <v>22473</v>
      </c>
      <c r="V885" s="135">
        <v>20771</v>
      </c>
      <c r="W885" s="136">
        <v>20006</v>
      </c>
      <c r="X885" s="135">
        <v>22780</v>
      </c>
      <c r="Y885" s="136">
        <v>23663</v>
      </c>
      <c r="Z885" s="135">
        <v>24443</v>
      </c>
      <c r="AA885" s="136">
        <v>24590</v>
      </c>
      <c r="AB885" s="135">
        <v>23042</v>
      </c>
      <c r="AC885" s="136">
        <v>22029</v>
      </c>
      <c r="AD885" s="135">
        <v>25135</v>
      </c>
      <c r="AE885" s="137">
        <v>26823</v>
      </c>
      <c r="AF885" s="138">
        <v>26044</v>
      </c>
    </row>
    <row r="886" spans="2:32">
      <c r="B886" s="114">
        <v>848</v>
      </c>
      <c r="C886" s="115">
        <v>848</v>
      </c>
      <c r="D886" s="116">
        <v>36</v>
      </c>
      <c r="E886" s="117">
        <v>2</v>
      </c>
      <c r="F886" s="118">
        <v>5</v>
      </c>
      <c r="G886" s="119" t="s">
        <v>485</v>
      </c>
      <c r="H886" s="120">
        <v>2</v>
      </c>
      <c r="I886" s="115">
        <v>5</v>
      </c>
      <c r="J886" s="116" t="s">
        <v>485</v>
      </c>
      <c r="K886" s="121">
        <v>8</v>
      </c>
      <c r="L886" s="108"/>
      <c r="M886" s="122">
        <v>18744</v>
      </c>
      <c r="N886" s="123">
        <v>20986</v>
      </c>
      <c r="O886" s="124">
        <v>20790</v>
      </c>
      <c r="P886" s="123">
        <v>21240</v>
      </c>
      <c r="Q886" s="124">
        <v>18893</v>
      </c>
      <c r="R886" s="123">
        <v>21908</v>
      </c>
      <c r="S886" s="124">
        <v>22647</v>
      </c>
      <c r="T886" s="123">
        <v>24285</v>
      </c>
      <c r="U886" s="124">
        <v>23830</v>
      </c>
      <c r="V886" s="123">
        <v>21434</v>
      </c>
      <c r="W886" s="124">
        <v>20568</v>
      </c>
      <c r="X886" s="123">
        <v>24316</v>
      </c>
      <c r="Y886" s="124">
        <v>24793</v>
      </c>
      <c r="Z886" s="123">
        <v>25697</v>
      </c>
      <c r="AA886" s="124">
        <v>25896</v>
      </c>
      <c r="AB886" s="123">
        <v>23461</v>
      </c>
      <c r="AC886" s="124">
        <v>22473</v>
      </c>
      <c r="AD886" s="123">
        <v>26141</v>
      </c>
      <c r="AE886" s="125">
        <v>27742</v>
      </c>
      <c r="AF886" s="126">
        <v>27232</v>
      </c>
    </row>
    <row r="887" spans="2:32">
      <c r="B887" s="127">
        <v>849</v>
      </c>
      <c r="C887" s="128">
        <v>849</v>
      </c>
      <c r="D887" s="129">
        <v>36</v>
      </c>
      <c r="E887" s="130">
        <v>2</v>
      </c>
      <c r="F887" s="131">
        <v>5</v>
      </c>
      <c r="G887" s="132" t="s">
        <v>485</v>
      </c>
      <c r="H887" s="133">
        <v>2</v>
      </c>
      <c r="I887" s="128">
        <v>5</v>
      </c>
      <c r="J887" s="129" t="s">
        <v>485</v>
      </c>
      <c r="K887" s="134">
        <v>9</v>
      </c>
      <c r="L887" s="108"/>
      <c r="M887" s="81">
        <v>19061</v>
      </c>
      <c r="N887" s="135">
        <v>21133</v>
      </c>
      <c r="O887" s="136">
        <v>20948</v>
      </c>
      <c r="P887" s="135">
        <v>21527</v>
      </c>
      <c r="Q887" s="136">
        <v>19452</v>
      </c>
      <c r="R887" s="135">
        <v>22235</v>
      </c>
      <c r="S887" s="136">
        <v>23012</v>
      </c>
      <c r="T887" s="135">
        <v>24424</v>
      </c>
      <c r="U887" s="136">
        <v>23964</v>
      </c>
      <c r="V887" s="135">
        <v>21900</v>
      </c>
      <c r="W887" s="136">
        <v>21169</v>
      </c>
      <c r="X887" s="135">
        <v>24572</v>
      </c>
      <c r="Y887" s="136">
        <v>25030</v>
      </c>
      <c r="Z887" s="135">
        <v>25797</v>
      </c>
      <c r="AA887" s="136">
        <v>26092</v>
      </c>
      <c r="AB887" s="135">
        <v>23800</v>
      </c>
      <c r="AC887" s="136">
        <v>22937</v>
      </c>
      <c r="AD887" s="135">
        <v>26308</v>
      </c>
      <c r="AE887" s="137">
        <v>27661</v>
      </c>
      <c r="AF887" s="138">
        <v>27285</v>
      </c>
    </row>
    <row r="888" spans="2:32">
      <c r="B888" s="114">
        <v>850</v>
      </c>
      <c r="C888" s="115">
        <v>850</v>
      </c>
      <c r="D888" s="116">
        <v>36</v>
      </c>
      <c r="E888" s="117">
        <v>2</v>
      </c>
      <c r="F888" s="118">
        <v>5</v>
      </c>
      <c r="G888" s="119" t="s">
        <v>485</v>
      </c>
      <c r="H888" s="120">
        <v>2</v>
      </c>
      <c r="I888" s="115">
        <v>5</v>
      </c>
      <c r="J888" s="116" t="s">
        <v>485</v>
      </c>
      <c r="K888" s="121">
        <v>10</v>
      </c>
      <c r="L888" s="108"/>
      <c r="M888" s="122">
        <v>18854</v>
      </c>
      <c r="N888" s="123">
        <v>20779</v>
      </c>
      <c r="O888" s="124">
        <v>20547</v>
      </c>
      <c r="P888" s="123">
        <v>21140</v>
      </c>
      <c r="Q888" s="124">
        <v>19594</v>
      </c>
      <c r="R888" s="123">
        <v>21965</v>
      </c>
      <c r="S888" s="124">
        <v>22929</v>
      </c>
      <c r="T888" s="123">
        <v>24074</v>
      </c>
      <c r="U888" s="124">
        <v>23539</v>
      </c>
      <c r="V888" s="123">
        <v>22054</v>
      </c>
      <c r="W888" s="124">
        <v>21491</v>
      </c>
      <c r="X888" s="123">
        <v>24330</v>
      </c>
      <c r="Y888" s="124">
        <v>25029</v>
      </c>
      <c r="Z888" s="123">
        <v>25408</v>
      </c>
      <c r="AA888" s="124">
        <v>25911</v>
      </c>
      <c r="AB888" s="123">
        <v>24121</v>
      </c>
      <c r="AC888" s="124">
        <v>23424</v>
      </c>
      <c r="AD888" s="123">
        <v>26363</v>
      </c>
      <c r="AE888" s="125">
        <v>27482</v>
      </c>
      <c r="AF888" s="126">
        <v>26920</v>
      </c>
    </row>
    <row r="889" spans="2:32">
      <c r="B889" s="127">
        <v>851</v>
      </c>
      <c r="C889" s="128">
        <v>851</v>
      </c>
      <c r="D889" s="129">
        <v>36</v>
      </c>
      <c r="E889" s="130">
        <v>2</v>
      </c>
      <c r="F889" s="131">
        <v>5</v>
      </c>
      <c r="G889" s="132" t="s">
        <v>485</v>
      </c>
      <c r="H889" s="133">
        <v>2</v>
      </c>
      <c r="I889" s="128">
        <v>5</v>
      </c>
      <c r="J889" s="129" t="s">
        <v>485</v>
      </c>
      <c r="K889" s="134">
        <v>11</v>
      </c>
      <c r="L889" s="108"/>
      <c r="M889" s="81">
        <v>18866</v>
      </c>
      <c r="N889" s="135">
        <v>20503</v>
      </c>
      <c r="O889" s="136">
        <v>20325</v>
      </c>
      <c r="P889" s="135">
        <v>20800</v>
      </c>
      <c r="Q889" s="136">
        <v>19323</v>
      </c>
      <c r="R889" s="135">
        <v>21803</v>
      </c>
      <c r="S889" s="136">
        <v>22912</v>
      </c>
      <c r="T889" s="135">
        <v>23602</v>
      </c>
      <c r="U889" s="136">
        <v>23129</v>
      </c>
      <c r="V889" s="135">
        <v>21637</v>
      </c>
      <c r="W889" s="136">
        <v>21436</v>
      </c>
      <c r="X889" s="135">
        <v>24067</v>
      </c>
      <c r="Y889" s="136">
        <v>24845</v>
      </c>
      <c r="Z889" s="135">
        <v>24878</v>
      </c>
      <c r="AA889" s="136">
        <v>26010</v>
      </c>
      <c r="AB889" s="135">
        <v>24270</v>
      </c>
      <c r="AC889" s="136">
        <v>23871</v>
      </c>
      <c r="AD889" s="135">
        <v>26237</v>
      </c>
      <c r="AE889" s="137">
        <v>26895</v>
      </c>
      <c r="AF889" s="138">
        <v>26443</v>
      </c>
    </row>
    <row r="890" spans="2:32">
      <c r="B890" s="114">
        <v>852</v>
      </c>
      <c r="C890" s="115">
        <v>852</v>
      </c>
      <c r="D890" s="116">
        <v>36</v>
      </c>
      <c r="E890" s="117">
        <v>2</v>
      </c>
      <c r="F890" s="118">
        <v>5</v>
      </c>
      <c r="G890" s="119" t="s">
        <v>485</v>
      </c>
      <c r="H890" s="120">
        <v>2</v>
      </c>
      <c r="I890" s="115">
        <v>5</v>
      </c>
      <c r="J890" s="116" t="s">
        <v>485</v>
      </c>
      <c r="K890" s="121">
        <v>12</v>
      </c>
      <c r="L890" s="108"/>
      <c r="M890" s="122">
        <v>18877</v>
      </c>
      <c r="N890" s="123">
        <v>20116</v>
      </c>
      <c r="O890" s="124">
        <v>20025</v>
      </c>
      <c r="P890" s="123">
        <v>20356</v>
      </c>
      <c r="Q890" s="124">
        <v>18994</v>
      </c>
      <c r="R890" s="123">
        <v>21595</v>
      </c>
      <c r="S890" s="124">
        <v>22706</v>
      </c>
      <c r="T890" s="123">
        <v>23027</v>
      </c>
      <c r="U890" s="124">
        <v>22635</v>
      </c>
      <c r="V890" s="123">
        <v>21169</v>
      </c>
      <c r="W890" s="124">
        <v>21240</v>
      </c>
      <c r="X890" s="123">
        <v>23747</v>
      </c>
      <c r="Y890" s="124">
        <v>24575</v>
      </c>
      <c r="Z890" s="123">
        <v>24524</v>
      </c>
      <c r="AA890" s="124">
        <v>25824</v>
      </c>
      <c r="AB890" s="123">
        <v>24195</v>
      </c>
      <c r="AC890" s="124">
        <v>23930</v>
      </c>
      <c r="AD890" s="123">
        <v>25973</v>
      </c>
      <c r="AE890" s="125">
        <v>26270</v>
      </c>
      <c r="AF890" s="126">
        <v>26100</v>
      </c>
    </row>
    <row r="891" spans="2:32">
      <c r="B891" s="127">
        <v>853</v>
      </c>
      <c r="C891" s="128">
        <v>853</v>
      </c>
      <c r="D891" s="129">
        <v>36</v>
      </c>
      <c r="E891" s="130">
        <v>2</v>
      </c>
      <c r="F891" s="131">
        <v>5</v>
      </c>
      <c r="G891" s="132" t="s">
        <v>485</v>
      </c>
      <c r="H891" s="133">
        <v>2</v>
      </c>
      <c r="I891" s="128">
        <v>5</v>
      </c>
      <c r="J891" s="129" t="s">
        <v>485</v>
      </c>
      <c r="K891" s="134">
        <v>13</v>
      </c>
      <c r="L891" s="108"/>
      <c r="M891" s="81">
        <v>18773</v>
      </c>
      <c r="N891" s="135">
        <v>19788</v>
      </c>
      <c r="O891" s="136">
        <v>19652</v>
      </c>
      <c r="P891" s="135">
        <v>19901</v>
      </c>
      <c r="Q891" s="136">
        <v>18640</v>
      </c>
      <c r="R891" s="135">
        <v>21361</v>
      </c>
      <c r="S891" s="136">
        <v>22408</v>
      </c>
      <c r="T891" s="135">
        <v>22529</v>
      </c>
      <c r="U891" s="136">
        <v>22083</v>
      </c>
      <c r="V891" s="135">
        <v>20682</v>
      </c>
      <c r="W891" s="136">
        <v>20962</v>
      </c>
      <c r="X891" s="135">
        <v>23397</v>
      </c>
      <c r="Y891" s="136">
        <v>24269</v>
      </c>
      <c r="Z891" s="135">
        <v>24119</v>
      </c>
      <c r="AA891" s="136">
        <v>25504</v>
      </c>
      <c r="AB891" s="135">
        <v>23971</v>
      </c>
      <c r="AC891" s="136">
        <v>23805</v>
      </c>
      <c r="AD891" s="135">
        <v>25647</v>
      </c>
      <c r="AE891" s="137">
        <v>25698</v>
      </c>
      <c r="AF891" s="138">
        <v>25680</v>
      </c>
    </row>
    <row r="892" spans="2:32">
      <c r="B892" s="114">
        <v>854</v>
      </c>
      <c r="C892" s="115">
        <v>854</v>
      </c>
      <c r="D892" s="116">
        <v>36</v>
      </c>
      <c r="E892" s="117">
        <v>2</v>
      </c>
      <c r="F892" s="118">
        <v>5</v>
      </c>
      <c r="G892" s="119" t="s">
        <v>485</v>
      </c>
      <c r="H892" s="120">
        <v>2</v>
      </c>
      <c r="I892" s="115">
        <v>5</v>
      </c>
      <c r="J892" s="116" t="s">
        <v>485</v>
      </c>
      <c r="K892" s="121">
        <v>14</v>
      </c>
      <c r="L892" s="108"/>
      <c r="M892" s="122">
        <v>18461</v>
      </c>
      <c r="N892" s="123">
        <v>19517</v>
      </c>
      <c r="O892" s="124">
        <v>19409</v>
      </c>
      <c r="P892" s="123">
        <v>19538</v>
      </c>
      <c r="Q892" s="124">
        <v>18071</v>
      </c>
      <c r="R892" s="123">
        <v>20922</v>
      </c>
      <c r="S892" s="124">
        <v>21848</v>
      </c>
      <c r="T892" s="123">
        <v>22133</v>
      </c>
      <c r="U892" s="124">
        <v>21678</v>
      </c>
      <c r="V892" s="123">
        <v>19995</v>
      </c>
      <c r="W892" s="124">
        <v>20499</v>
      </c>
      <c r="X892" s="123">
        <v>22838</v>
      </c>
      <c r="Y892" s="124">
        <v>23676</v>
      </c>
      <c r="Z892" s="123">
        <v>23769</v>
      </c>
      <c r="AA892" s="124">
        <v>25123</v>
      </c>
      <c r="AB892" s="123">
        <v>23393</v>
      </c>
      <c r="AC892" s="124">
        <v>23439</v>
      </c>
      <c r="AD892" s="123">
        <v>25001</v>
      </c>
      <c r="AE892" s="125">
        <v>25263</v>
      </c>
      <c r="AF892" s="126">
        <v>25289</v>
      </c>
    </row>
    <row r="893" spans="2:32">
      <c r="B893" s="127">
        <v>855</v>
      </c>
      <c r="C893" s="128">
        <v>855</v>
      </c>
      <c r="D893" s="129">
        <v>36</v>
      </c>
      <c r="E893" s="130">
        <v>2</v>
      </c>
      <c r="F893" s="131">
        <v>5</v>
      </c>
      <c r="G893" s="132" t="s">
        <v>485</v>
      </c>
      <c r="H893" s="133">
        <v>2</v>
      </c>
      <c r="I893" s="128">
        <v>5</v>
      </c>
      <c r="J893" s="129" t="s">
        <v>485</v>
      </c>
      <c r="K893" s="134">
        <v>15</v>
      </c>
      <c r="L893" s="108"/>
      <c r="M893" s="81">
        <v>18584</v>
      </c>
      <c r="N893" s="135">
        <v>19617</v>
      </c>
      <c r="O893" s="136">
        <v>19364</v>
      </c>
      <c r="P893" s="135">
        <v>19515</v>
      </c>
      <c r="Q893" s="136">
        <v>18013</v>
      </c>
      <c r="R893" s="135">
        <v>21017</v>
      </c>
      <c r="S893" s="136">
        <v>21835</v>
      </c>
      <c r="T893" s="135">
        <v>22236</v>
      </c>
      <c r="U893" s="136">
        <v>21566</v>
      </c>
      <c r="V893" s="135">
        <v>19895</v>
      </c>
      <c r="W893" s="136">
        <v>20511</v>
      </c>
      <c r="X893" s="135">
        <v>22883</v>
      </c>
      <c r="Y893" s="136">
        <v>23563</v>
      </c>
      <c r="Z893" s="135">
        <v>23596</v>
      </c>
      <c r="AA893" s="136">
        <v>24942</v>
      </c>
      <c r="AB893" s="135">
        <v>23199</v>
      </c>
      <c r="AC893" s="136">
        <v>23351</v>
      </c>
      <c r="AD893" s="135">
        <v>24846</v>
      </c>
      <c r="AE893" s="137">
        <v>25236</v>
      </c>
      <c r="AF893" s="138">
        <v>25077</v>
      </c>
    </row>
    <row r="894" spans="2:32">
      <c r="B894" s="114">
        <v>856</v>
      </c>
      <c r="C894" s="115">
        <v>856</v>
      </c>
      <c r="D894" s="116">
        <v>36</v>
      </c>
      <c r="E894" s="117">
        <v>2</v>
      </c>
      <c r="F894" s="118">
        <v>5</v>
      </c>
      <c r="G894" s="119" t="s">
        <v>485</v>
      </c>
      <c r="H894" s="120">
        <v>2</v>
      </c>
      <c r="I894" s="115">
        <v>5</v>
      </c>
      <c r="J894" s="116" t="s">
        <v>485</v>
      </c>
      <c r="K894" s="121">
        <v>16</v>
      </c>
      <c r="L894" s="108"/>
      <c r="M894" s="122">
        <v>18984</v>
      </c>
      <c r="N894" s="123">
        <v>20136</v>
      </c>
      <c r="O894" s="124">
        <v>19546</v>
      </c>
      <c r="P894" s="123">
        <v>19863</v>
      </c>
      <c r="Q894" s="124">
        <v>18371</v>
      </c>
      <c r="R894" s="123">
        <v>21435</v>
      </c>
      <c r="S894" s="124">
        <v>22343</v>
      </c>
      <c r="T894" s="123">
        <v>22769</v>
      </c>
      <c r="U894" s="124">
        <v>21705</v>
      </c>
      <c r="V894" s="123">
        <v>20242</v>
      </c>
      <c r="W894" s="124">
        <v>20920</v>
      </c>
      <c r="X894" s="123">
        <v>23259</v>
      </c>
      <c r="Y894" s="124">
        <v>24052</v>
      </c>
      <c r="Z894" s="123">
        <v>23525</v>
      </c>
      <c r="AA894" s="124">
        <v>24720</v>
      </c>
      <c r="AB894" s="123">
        <v>23035</v>
      </c>
      <c r="AC894" s="124">
        <v>23307</v>
      </c>
      <c r="AD894" s="123">
        <v>25279</v>
      </c>
      <c r="AE894" s="125">
        <v>25479</v>
      </c>
      <c r="AF894" s="126">
        <v>24936</v>
      </c>
    </row>
    <row r="895" spans="2:32">
      <c r="B895" s="127">
        <v>857</v>
      </c>
      <c r="C895" s="128">
        <v>857</v>
      </c>
      <c r="D895" s="129">
        <v>36</v>
      </c>
      <c r="E895" s="130">
        <v>2</v>
      </c>
      <c r="F895" s="131">
        <v>5</v>
      </c>
      <c r="G895" s="132" t="s">
        <v>485</v>
      </c>
      <c r="H895" s="133">
        <v>2</v>
      </c>
      <c r="I895" s="128">
        <v>5</v>
      </c>
      <c r="J895" s="129" t="s">
        <v>485</v>
      </c>
      <c r="K895" s="134">
        <v>17</v>
      </c>
      <c r="L895" s="108"/>
      <c r="M895" s="81">
        <v>19748</v>
      </c>
      <c r="N895" s="135">
        <v>21143</v>
      </c>
      <c r="O895" s="136">
        <v>20089</v>
      </c>
      <c r="P895" s="135">
        <v>20750</v>
      </c>
      <c r="Q895" s="136">
        <v>19284</v>
      </c>
      <c r="R895" s="135">
        <v>22206</v>
      </c>
      <c r="S895" s="136">
        <v>23132</v>
      </c>
      <c r="T895" s="135">
        <v>23820</v>
      </c>
      <c r="U895" s="136">
        <v>22392</v>
      </c>
      <c r="V895" s="135">
        <v>21209</v>
      </c>
      <c r="W895" s="136">
        <v>21796</v>
      </c>
      <c r="X895" s="135">
        <v>24168</v>
      </c>
      <c r="Y895" s="136">
        <v>24745</v>
      </c>
      <c r="Z895" s="135">
        <v>24011</v>
      </c>
      <c r="AA895" s="136">
        <v>24793</v>
      </c>
      <c r="AB895" s="135">
        <v>23086</v>
      </c>
      <c r="AC895" s="136">
        <v>23472</v>
      </c>
      <c r="AD895" s="135">
        <v>25991</v>
      </c>
      <c r="AE895" s="137">
        <v>25969</v>
      </c>
      <c r="AF895" s="138">
        <v>25439</v>
      </c>
    </row>
    <row r="896" spans="2:32">
      <c r="B896" s="114">
        <v>858</v>
      </c>
      <c r="C896" s="115">
        <v>858</v>
      </c>
      <c r="D896" s="116">
        <v>36</v>
      </c>
      <c r="E896" s="117">
        <v>2</v>
      </c>
      <c r="F896" s="118">
        <v>5</v>
      </c>
      <c r="G896" s="119" t="s">
        <v>485</v>
      </c>
      <c r="H896" s="120">
        <v>2</v>
      </c>
      <c r="I896" s="115">
        <v>5</v>
      </c>
      <c r="J896" s="116" t="s">
        <v>485</v>
      </c>
      <c r="K896" s="121">
        <v>18</v>
      </c>
      <c r="L896" s="108"/>
      <c r="M896" s="122">
        <v>20440</v>
      </c>
      <c r="N896" s="123">
        <v>21806</v>
      </c>
      <c r="O896" s="124">
        <v>21034</v>
      </c>
      <c r="P896" s="123">
        <v>21596</v>
      </c>
      <c r="Q896" s="124">
        <v>20355</v>
      </c>
      <c r="R896" s="123">
        <v>23026</v>
      </c>
      <c r="S896" s="124">
        <v>23900</v>
      </c>
      <c r="T896" s="123">
        <v>24524</v>
      </c>
      <c r="U896" s="124">
        <v>23436</v>
      </c>
      <c r="V896" s="123">
        <v>22377</v>
      </c>
      <c r="W896" s="124">
        <v>22858</v>
      </c>
      <c r="X896" s="123">
        <v>25111</v>
      </c>
      <c r="Y896" s="124">
        <v>25772</v>
      </c>
      <c r="Z896" s="123">
        <v>25388</v>
      </c>
      <c r="AA896" s="124">
        <v>25836</v>
      </c>
      <c r="AB896" s="123">
        <v>24431</v>
      </c>
      <c r="AC896" s="124">
        <v>24751</v>
      </c>
      <c r="AD896" s="123">
        <v>27119</v>
      </c>
      <c r="AE896" s="125">
        <v>26520</v>
      </c>
      <c r="AF896" s="126">
        <v>26929</v>
      </c>
    </row>
    <row r="897" spans="2:32">
      <c r="B897" s="127">
        <v>859</v>
      </c>
      <c r="C897" s="128">
        <v>859</v>
      </c>
      <c r="D897" s="129">
        <v>36</v>
      </c>
      <c r="E897" s="130">
        <v>2</v>
      </c>
      <c r="F897" s="131">
        <v>5</v>
      </c>
      <c r="G897" s="132" t="s">
        <v>485</v>
      </c>
      <c r="H897" s="133">
        <v>2</v>
      </c>
      <c r="I897" s="128">
        <v>5</v>
      </c>
      <c r="J897" s="129" t="s">
        <v>485</v>
      </c>
      <c r="K897" s="134">
        <v>19</v>
      </c>
      <c r="L897" s="108"/>
      <c r="M897" s="81">
        <v>20317</v>
      </c>
      <c r="N897" s="135">
        <v>21947</v>
      </c>
      <c r="O897" s="136">
        <v>21490</v>
      </c>
      <c r="P897" s="135">
        <v>21797</v>
      </c>
      <c r="Q897" s="136">
        <v>20801</v>
      </c>
      <c r="R897" s="135">
        <v>22951</v>
      </c>
      <c r="S897" s="136">
        <v>23862</v>
      </c>
      <c r="T897" s="135">
        <v>24663</v>
      </c>
      <c r="U897" s="136">
        <v>23909</v>
      </c>
      <c r="V897" s="135">
        <v>22887</v>
      </c>
      <c r="W897" s="136">
        <v>23388</v>
      </c>
      <c r="X897" s="135">
        <v>25256</v>
      </c>
      <c r="Y897" s="136">
        <v>26278</v>
      </c>
      <c r="Z897" s="135">
        <v>26312</v>
      </c>
      <c r="AA897" s="136">
        <v>26616</v>
      </c>
      <c r="AB897" s="135">
        <v>25449</v>
      </c>
      <c r="AC897" s="136">
        <v>25531</v>
      </c>
      <c r="AD897" s="135">
        <v>27874</v>
      </c>
      <c r="AE897" s="137">
        <v>26949</v>
      </c>
      <c r="AF897" s="138">
        <v>28021</v>
      </c>
    </row>
    <row r="898" spans="2:32">
      <c r="B898" s="114">
        <v>860</v>
      </c>
      <c r="C898" s="115">
        <v>860</v>
      </c>
      <c r="D898" s="116">
        <v>36</v>
      </c>
      <c r="E898" s="117">
        <v>2</v>
      </c>
      <c r="F898" s="118">
        <v>5</v>
      </c>
      <c r="G898" s="119" t="s">
        <v>485</v>
      </c>
      <c r="H898" s="120">
        <v>2</v>
      </c>
      <c r="I898" s="115">
        <v>5</v>
      </c>
      <c r="J898" s="116" t="s">
        <v>485</v>
      </c>
      <c r="K898" s="121">
        <v>20</v>
      </c>
      <c r="L898" s="108"/>
      <c r="M898" s="122">
        <v>20110</v>
      </c>
      <c r="N898" s="123">
        <v>21748</v>
      </c>
      <c r="O898" s="124">
        <v>21495</v>
      </c>
      <c r="P898" s="123">
        <v>21757</v>
      </c>
      <c r="Q898" s="124">
        <v>20451</v>
      </c>
      <c r="R898" s="123">
        <v>22804</v>
      </c>
      <c r="S898" s="124">
        <v>23917</v>
      </c>
      <c r="T898" s="123">
        <v>24685</v>
      </c>
      <c r="U898" s="124">
        <v>24144</v>
      </c>
      <c r="V898" s="123">
        <v>22859</v>
      </c>
      <c r="W898" s="124">
        <v>23269</v>
      </c>
      <c r="X898" s="123">
        <v>25439</v>
      </c>
      <c r="Y898" s="124">
        <v>26834</v>
      </c>
      <c r="Z898" s="123">
        <v>26913</v>
      </c>
      <c r="AA898" s="124">
        <v>27311</v>
      </c>
      <c r="AB898" s="123">
        <v>25845</v>
      </c>
      <c r="AC898" s="124">
        <v>25778</v>
      </c>
      <c r="AD898" s="123">
        <v>28687</v>
      </c>
      <c r="AE898" s="125">
        <v>27901</v>
      </c>
      <c r="AF898" s="126">
        <v>28824</v>
      </c>
    </row>
    <row r="899" spans="2:32">
      <c r="B899" s="127">
        <v>861</v>
      </c>
      <c r="C899" s="128">
        <v>861</v>
      </c>
      <c r="D899" s="129">
        <v>36</v>
      </c>
      <c r="E899" s="130">
        <v>2</v>
      </c>
      <c r="F899" s="131">
        <v>5</v>
      </c>
      <c r="G899" s="132" t="s">
        <v>485</v>
      </c>
      <c r="H899" s="133">
        <v>2</v>
      </c>
      <c r="I899" s="128">
        <v>5</v>
      </c>
      <c r="J899" s="129" t="s">
        <v>485</v>
      </c>
      <c r="K899" s="134">
        <v>21</v>
      </c>
      <c r="L899" s="108"/>
      <c r="M899" s="81">
        <v>19742</v>
      </c>
      <c r="N899" s="135">
        <v>21417</v>
      </c>
      <c r="O899" s="136">
        <v>21367</v>
      </c>
      <c r="P899" s="135">
        <v>21564</v>
      </c>
      <c r="Q899" s="136">
        <v>20258</v>
      </c>
      <c r="R899" s="135">
        <v>22506</v>
      </c>
      <c r="S899" s="136">
        <v>23827</v>
      </c>
      <c r="T899" s="135">
        <v>24692</v>
      </c>
      <c r="U899" s="136">
        <v>24348</v>
      </c>
      <c r="V899" s="135">
        <v>23028</v>
      </c>
      <c r="W899" s="136">
        <v>23404</v>
      </c>
      <c r="X899" s="135">
        <v>25565</v>
      </c>
      <c r="Y899" s="136">
        <v>27329</v>
      </c>
      <c r="Z899" s="135">
        <v>27642</v>
      </c>
      <c r="AA899" s="136">
        <v>28038</v>
      </c>
      <c r="AB899" s="135">
        <v>26565</v>
      </c>
      <c r="AC899" s="136">
        <v>26306</v>
      </c>
      <c r="AD899" s="135">
        <v>29499</v>
      </c>
      <c r="AE899" s="137">
        <v>28982</v>
      </c>
      <c r="AF899" s="138">
        <v>29820</v>
      </c>
    </row>
    <row r="900" spans="2:32">
      <c r="B900" s="114">
        <v>862</v>
      </c>
      <c r="C900" s="115">
        <v>862</v>
      </c>
      <c r="D900" s="116">
        <v>36</v>
      </c>
      <c r="E900" s="117">
        <v>2</v>
      </c>
      <c r="F900" s="118">
        <v>5</v>
      </c>
      <c r="G900" s="119" t="s">
        <v>485</v>
      </c>
      <c r="H900" s="120">
        <v>2</v>
      </c>
      <c r="I900" s="115">
        <v>5</v>
      </c>
      <c r="J900" s="116" t="s">
        <v>485</v>
      </c>
      <c r="K900" s="121">
        <v>22</v>
      </c>
      <c r="L900" s="108"/>
      <c r="M900" s="122">
        <v>18966</v>
      </c>
      <c r="N900" s="123">
        <v>20614</v>
      </c>
      <c r="O900" s="124">
        <v>20624</v>
      </c>
      <c r="P900" s="123">
        <v>20865</v>
      </c>
      <c r="Q900" s="124">
        <v>19699</v>
      </c>
      <c r="R900" s="123">
        <v>21784</v>
      </c>
      <c r="S900" s="124">
        <v>23250</v>
      </c>
      <c r="T900" s="123">
        <v>24159</v>
      </c>
      <c r="U900" s="124">
        <v>23807</v>
      </c>
      <c r="V900" s="123">
        <v>22702</v>
      </c>
      <c r="W900" s="124">
        <v>23011</v>
      </c>
      <c r="X900" s="123">
        <v>25085</v>
      </c>
      <c r="Y900" s="124">
        <v>27122</v>
      </c>
      <c r="Z900" s="123">
        <v>27404</v>
      </c>
      <c r="AA900" s="124">
        <v>27883</v>
      </c>
      <c r="AB900" s="123">
        <v>26549</v>
      </c>
      <c r="AC900" s="124">
        <v>26133</v>
      </c>
      <c r="AD900" s="123">
        <v>29479</v>
      </c>
      <c r="AE900" s="125">
        <v>29553</v>
      </c>
      <c r="AF900" s="126">
        <v>29740</v>
      </c>
    </row>
    <row r="901" spans="2:32">
      <c r="B901" s="127">
        <v>863</v>
      </c>
      <c r="C901" s="128">
        <v>863</v>
      </c>
      <c r="D901" s="129">
        <v>36</v>
      </c>
      <c r="E901" s="130">
        <v>2</v>
      </c>
      <c r="F901" s="131">
        <v>5</v>
      </c>
      <c r="G901" s="132" t="s">
        <v>485</v>
      </c>
      <c r="H901" s="133">
        <v>2</v>
      </c>
      <c r="I901" s="128">
        <v>5</v>
      </c>
      <c r="J901" s="129" t="s">
        <v>485</v>
      </c>
      <c r="K901" s="134">
        <v>23</v>
      </c>
      <c r="L901" s="108"/>
      <c r="M901" s="81">
        <v>17964</v>
      </c>
      <c r="N901" s="135">
        <v>19526</v>
      </c>
      <c r="O901" s="136">
        <v>19596</v>
      </c>
      <c r="P901" s="135">
        <v>19989</v>
      </c>
      <c r="Q901" s="136">
        <v>19142</v>
      </c>
      <c r="R901" s="135">
        <v>20850</v>
      </c>
      <c r="S901" s="136">
        <v>22425</v>
      </c>
      <c r="T901" s="135">
        <v>23267</v>
      </c>
      <c r="U901" s="136">
        <v>23018</v>
      </c>
      <c r="V901" s="135">
        <v>22340</v>
      </c>
      <c r="W901" s="136">
        <v>22600</v>
      </c>
      <c r="X901" s="135">
        <v>24357</v>
      </c>
      <c r="Y901" s="136">
        <v>26500</v>
      </c>
      <c r="Z901" s="135">
        <v>26759</v>
      </c>
      <c r="AA901" s="136">
        <v>27420</v>
      </c>
      <c r="AB901" s="135">
        <v>26341</v>
      </c>
      <c r="AC901" s="136">
        <v>25843</v>
      </c>
      <c r="AD901" s="135">
        <v>28967</v>
      </c>
      <c r="AE901" s="137">
        <v>29352</v>
      </c>
      <c r="AF901" s="138">
        <v>29186</v>
      </c>
    </row>
    <row r="902" spans="2:32">
      <c r="B902" s="114">
        <v>864</v>
      </c>
      <c r="C902" s="115">
        <v>864</v>
      </c>
      <c r="D902" s="116">
        <v>36</v>
      </c>
      <c r="E902" s="117">
        <v>2</v>
      </c>
      <c r="F902" s="118">
        <v>5</v>
      </c>
      <c r="G902" s="119" t="s">
        <v>485</v>
      </c>
      <c r="H902" s="120">
        <v>2</v>
      </c>
      <c r="I902" s="115">
        <v>5</v>
      </c>
      <c r="J902" s="116" t="s">
        <v>485</v>
      </c>
      <c r="K902" s="121">
        <v>24</v>
      </c>
      <c r="L902" s="108"/>
      <c r="M902" s="122">
        <v>16828</v>
      </c>
      <c r="N902" s="123">
        <v>18310</v>
      </c>
      <c r="O902" s="124">
        <v>18464</v>
      </c>
      <c r="P902" s="123">
        <v>18864</v>
      </c>
      <c r="Q902" s="124">
        <v>18391</v>
      </c>
      <c r="R902" s="123">
        <v>19887</v>
      </c>
      <c r="S902" s="124">
        <v>21498</v>
      </c>
      <c r="T902" s="123">
        <v>22295</v>
      </c>
      <c r="U902" s="124">
        <v>22147</v>
      </c>
      <c r="V902" s="123">
        <v>21816</v>
      </c>
      <c r="W902" s="124">
        <v>22149</v>
      </c>
      <c r="X902" s="123">
        <v>23555</v>
      </c>
      <c r="Y902" s="124">
        <v>25751</v>
      </c>
      <c r="Z902" s="123">
        <v>25994</v>
      </c>
      <c r="AA902" s="124">
        <v>26697</v>
      </c>
      <c r="AB902" s="123">
        <v>25946</v>
      </c>
      <c r="AC902" s="124">
        <v>25507</v>
      </c>
      <c r="AD902" s="123">
        <v>28280</v>
      </c>
      <c r="AE902" s="125">
        <v>28698</v>
      </c>
      <c r="AF902" s="126">
        <v>28487</v>
      </c>
    </row>
    <row r="903" spans="2:32">
      <c r="B903" s="127">
        <v>865</v>
      </c>
      <c r="C903" s="128">
        <v>865</v>
      </c>
      <c r="D903" s="129">
        <v>37</v>
      </c>
      <c r="E903" s="130">
        <v>2</v>
      </c>
      <c r="F903" s="131">
        <v>6</v>
      </c>
      <c r="G903" s="132" t="s">
        <v>485</v>
      </c>
      <c r="H903" s="133">
        <v>2</v>
      </c>
      <c r="I903" s="128">
        <v>6</v>
      </c>
      <c r="J903" s="129" t="s">
        <v>485</v>
      </c>
      <c r="K903" s="134">
        <v>1</v>
      </c>
      <c r="L903" s="108"/>
      <c r="M903" s="81">
        <v>16396</v>
      </c>
      <c r="N903" s="135">
        <v>17214</v>
      </c>
      <c r="O903" s="136">
        <v>17923</v>
      </c>
      <c r="P903" s="135">
        <v>18103</v>
      </c>
      <c r="Q903" s="136">
        <v>17933</v>
      </c>
      <c r="R903" s="135">
        <v>19858</v>
      </c>
      <c r="S903" s="136">
        <v>21661</v>
      </c>
      <c r="T903" s="135">
        <v>21486</v>
      </c>
      <c r="U903" s="136">
        <v>21852</v>
      </c>
      <c r="V903" s="135">
        <v>21154</v>
      </c>
      <c r="W903" s="136">
        <v>21720</v>
      </c>
      <c r="X903" s="135">
        <v>24161</v>
      </c>
      <c r="Y903" s="136">
        <v>26116</v>
      </c>
      <c r="Z903" s="135">
        <v>25832</v>
      </c>
      <c r="AA903" s="136">
        <v>25814</v>
      </c>
      <c r="AB903" s="135">
        <v>24710</v>
      </c>
      <c r="AC903" s="136">
        <v>24963</v>
      </c>
      <c r="AD903" s="135">
        <v>28637</v>
      </c>
      <c r="AE903" s="137">
        <v>28521</v>
      </c>
      <c r="AF903" s="138">
        <v>28344</v>
      </c>
    </row>
    <row r="904" spans="2:32">
      <c r="B904" s="114">
        <v>866</v>
      </c>
      <c r="C904" s="115">
        <v>866</v>
      </c>
      <c r="D904" s="116">
        <v>37</v>
      </c>
      <c r="E904" s="117">
        <v>2</v>
      </c>
      <c r="F904" s="118">
        <v>6</v>
      </c>
      <c r="G904" s="119" t="s">
        <v>485</v>
      </c>
      <c r="H904" s="120">
        <v>2</v>
      </c>
      <c r="I904" s="115">
        <v>6</v>
      </c>
      <c r="J904" s="116" t="s">
        <v>485</v>
      </c>
      <c r="K904" s="121">
        <v>2</v>
      </c>
      <c r="L904" s="108"/>
      <c r="M904" s="122">
        <v>16005</v>
      </c>
      <c r="N904" s="123">
        <v>16775</v>
      </c>
      <c r="O904" s="124">
        <v>17483</v>
      </c>
      <c r="P904" s="123">
        <v>17593</v>
      </c>
      <c r="Q904" s="124">
        <v>17510</v>
      </c>
      <c r="R904" s="123">
        <v>19508</v>
      </c>
      <c r="S904" s="124">
        <v>21250</v>
      </c>
      <c r="T904" s="123">
        <v>21071</v>
      </c>
      <c r="U904" s="124">
        <v>21426</v>
      </c>
      <c r="V904" s="123">
        <v>20753</v>
      </c>
      <c r="W904" s="124">
        <v>21437</v>
      </c>
      <c r="X904" s="123">
        <v>23776</v>
      </c>
      <c r="Y904" s="124">
        <v>25708</v>
      </c>
      <c r="Z904" s="123">
        <v>25232</v>
      </c>
      <c r="AA904" s="124">
        <v>25201</v>
      </c>
      <c r="AB904" s="123">
        <v>24183</v>
      </c>
      <c r="AC904" s="124">
        <v>24572</v>
      </c>
      <c r="AD904" s="123">
        <v>28218</v>
      </c>
      <c r="AE904" s="125">
        <v>27894</v>
      </c>
      <c r="AF904" s="126">
        <v>27662</v>
      </c>
    </row>
    <row r="905" spans="2:32">
      <c r="B905" s="127">
        <v>867</v>
      </c>
      <c r="C905" s="128">
        <v>867</v>
      </c>
      <c r="D905" s="129">
        <v>37</v>
      </c>
      <c r="E905" s="130">
        <v>2</v>
      </c>
      <c r="F905" s="131">
        <v>6</v>
      </c>
      <c r="G905" s="132" t="s">
        <v>485</v>
      </c>
      <c r="H905" s="133">
        <v>2</v>
      </c>
      <c r="I905" s="128">
        <v>6</v>
      </c>
      <c r="J905" s="129" t="s">
        <v>485</v>
      </c>
      <c r="K905" s="134">
        <v>3</v>
      </c>
      <c r="L905" s="108"/>
      <c r="M905" s="81">
        <v>15772</v>
      </c>
      <c r="N905" s="135">
        <v>16615</v>
      </c>
      <c r="O905" s="136">
        <v>17288</v>
      </c>
      <c r="P905" s="135">
        <v>17385</v>
      </c>
      <c r="Q905" s="136">
        <v>17346</v>
      </c>
      <c r="R905" s="135">
        <v>19334</v>
      </c>
      <c r="S905" s="136">
        <v>21160</v>
      </c>
      <c r="T905" s="135">
        <v>20949</v>
      </c>
      <c r="U905" s="136">
        <v>21265</v>
      </c>
      <c r="V905" s="135">
        <v>20646</v>
      </c>
      <c r="W905" s="136">
        <v>21413</v>
      </c>
      <c r="X905" s="135">
        <v>23555</v>
      </c>
      <c r="Y905" s="136">
        <v>25516</v>
      </c>
      <c r="Z905" s="135">
        <v>24939</v>
      </c>
      <c r="AA905" s="136">
        <v>24915</v>
      </c>
      <c r="AB905" s="135">
        <v>23979</v>
      </c>
      <c r="AC905" s="136">
        <v>24447</v>
      </c>
      <c r="AD905" s="135">
        <v>27936</v>
      </c>
      <c r="AE905" s="137">
        <v>27543</v>
      </c>
      <c r="AF905" s="138">
        <v>27290</v>
      </c>
    </row>
    <row r="906" spans="2:32">
      <c r="B906" s="114">
        <v>868</v>
      </c>
      <c r="C906" s="115">
        <v>868</v>
      </c>
      <c r="D906" s="116">
        <v>37</v>
      </c>
      <c r="E906" s="117">
        <v>2</v>
      </c>
      <c r="F906" s="118">
        <v>6</v>
      </c>
      <c r="G906" s="119" t="s">
        <v>485</v>
      </c>
      <c r="H906" s="120">
        <v>2</v>
      </c>
      <c r="I906" s="115">
        <v>6</v>
      </c>
      <c r="J906" s="116" t="s">
        <v>485</v>
      </c>
      <c r="K906" s="121">
        <v>4</v>
      </c>
      <c r="L906" s="108"/>
      <c r="M906" s="122">
        <v>15713</v>
      </c>
      <c r="N906" s="123">
        <v>16589</v>
      </c>
      <c r="O906" s="124">
        <v>17220</v>
      </c>
      <c r="P906" s="123">
        <v>17276</v>
      </c>
      <c r="Q906" s="124">
        <v>17265</v>
      </c>
      <c r="R906" s="123">
        <v>19253</v>
      </c>
      <c r="S906" s="124">
        <v>21043</v>
      </c>
      <c r="T906" s="123">
        <v>20792</v>
      </c>
      <c r="U906" s="124">
        <v>21020</v>
      </c>
      <c r="V906" s="123">
        <v>20436</v>
      </c>
      <c r="W906" s="124">
        <v>21235</v>
      </c>
      <c r="X906" s="123">
        <v>23174</v>
      </c>
      <c r="Y906" s="124">
        <v>25023</v>
      </c>
      <c r="Z906" s="123">
        <v>24350</v>
      </c>
      <c r="AA906" s="124">
        <v>24331</v>
      </c>
      <c r="AB906" s="123">
        <v>23485</v>
      </c>
      <c r="AC906" s="124">
        <v>24013</v>
      </c>
      <c r="AD906" s="123">
        <v>27220</v>
      </c>
      <c r="AE906" s="125">
        <v>26799</v>
      </c>
      <c r="AF906" s="126">
        <v>26512</v>
      </c>
    </row>
    <row r="907" spans="2:32">
      <c r="B907" s="127">
        <v>869</v>
      </c>
      <c r="C907" s="128">
        <v>869</v>
      </c>
      <c r="D907" s="129">
        <v>37</v>
      </c>
      <c r="E907" s="130">
        <v>2</v>
      </c>
      <c r="F907" s="131">
        <v>6</v>
      </c>
      <c r="G907" s="132" t="s">
        <v>485</v>
      </c>
      <c r="H907" s="133">
        <v>2</v>
      </c>
      <c r="I907" s="128">
        <v>6</v>
      </c>
      <c r="J907" s="129" t="s">
        <v>485</v>
      </c>
      <c r="K907" s="134">
        <v>5</v>
      </c>
      <c r="L907" s="108"/>
      <c r="M907" s="81">
        <v>15768</v>
      </c>
      <c r="N907" s="135">
        <v>16741</v>
      </c>
      <c r="O907" s="136">
        <v>17304</v>
      </c>
      <c r="P907" s="135">
        <v>17208</v>
      </c>
      <c r="Q907" s="136">
        <v>17096</v>
      </c>
      <c r="R907" s="135">
        <v>19188</v>
      </c>
      <c r="S907" s="136">
        <v>20953</v>
      </c>
      <c r="T907" s="135">
        <v>20668</v>
      </c>
      <c r="U907" s="136">
        <v>20845</v>
      </c>
      <c r="V907" s="135">
        <v>20025</v>
      </c>
      <c r="W907" s="136">
        <v>21028</v>
      </c>
      <c r="X907" s="135">
        <v>22733</v>
      </c>
      <c r="Y907" s="136">
        <v>24442</v>
      </c>
      <c r="Z907" s="135">
        <v>23695</v>
      </c>
      <c r="AA907" s="136">
        <v>23587</v>
      </c>
      <c r="AB907" s="135">
        <v>22725</v>
      </c>
      <c r="AC907" s="136">
        <v>23501</v>
      </c>
      <c r="AD907" s="135">
        <v>26361</v>
      </c>
      <c r="AE907" s="137">
        <v>25944</v>
      </c>
      <c r="AF907" s="138">
        <v>25624</v>
      </c>
    </row>
    <row r="908" spans="2:32">
      <c r="B908" s="114">
        <v>870</v>
      </c>
      <c r="C908" s="115">
        <v>870</v>
      </c>
      <c r="D908" s="116">
        <v>37</v>
      </c>
      <c r="E908" s="117">
        <v>2</v>
      </c>
      <c r="F908" s="118">
        <v>6</v>
      </c>
      <c r="G908" s="119" t="s">
        <v>485</v>
      </c>
      <c r="H908" s="120">
        <v>2</v>
      </c>
      <c r="I908" s="115">
        <v>6</v>
      </c>
      <c r="J908" s="116" t="s">
        <v>485</v>
      </c>
      <c r="K908" s="121">
        <v>6</v>
      </c>
      <c r="L908" s="108"/>
      <c r="M908" s="122">
        <v>16196</v>
      </c>
      <c r="N908" s="123">
        <v>17322</v>
      </c>
      <c r="O908" s="124">
        <v>17795</v>
      </c>
      <c r="P908" s="123">
        <v>17305</v>
      </c>
      <c r="Q908" s="124">
        <v>16999</v>
      </c>
      <c r="R908" s="123">
        <v>19531</v>
      </c>
      <c r="S908" s="124">
        <v>21320</v>
      </c>
      <c r="T908" s="123">
        <v>20939</v>
      </c>
      <c r="U908" s="124">
        <v>21019</v>
      </c>
      <c r="V908" s="123">
        <v>19590</v>
      </c>
      <c r="W908" s="124">
        <v>21186</v>
      </c>
      <c r="X908" s="123">
        <v>22676</v>
      </c>
      <c r="Y908" s="124">
        <v>24316</v>
      </c>
      <c r="Z908" s="123">
        <v>23392</v>
      </c>
      <c r="AA908" s="124">
        <v>22936</v>
      </c>
      <c r="AB908" s="123">
        <v>21922</v>
      </c>
      <c r="AC908" s="124">
        <v>23306</v>
      </c>
      <c r="AD908" s="123">
        <v>25982</v>
      </c>
      <c r="AE908" s="125">
        <v>25386</v>
      </c>
      <c r="AF908" s="126">
        <v>25091</v>
      </c>
    </row>
    <row r="909" spans="2:32">
      <c r="B909" s="127">
        <v>871</v>
      </c>
      <c r="C909" s="128">
        <v>871</v>
      </c>
      <c r="D909" s="129">
        <v>37</v>
      </c>
      <c r="E909" s="130">
        <v>2</v>
      </c>
      <c r="F909" s="131">
        <v>6</v>
      </c>
      <c r="G909" s="132" t="s">
        <v>485</v>
      </c>
      <c r="H909" s="133">
        <v>2</v>
      </c>
      <c r="I909" s="128">
        <v>6</v>
      </c>
      <c r="J909" s="129" t="s">
        <v>485</v>
      </c>
      <c r="K909" s="134">
        <v>7</v>
      </c>
      <c r="L909" s="108"/>
      <c r="M909" s="81">
        <v>17423</v>
      </c>
      <c r="N909" s="135">
        <v>18559</v>
      </c>
      <c r="O909" s="136">
        <v>19198</v>
      </c>
      <c r="P909" s="135">
        <v>17697</v>
      </c>
      <c r="Q909" s="136">
        <v>17313</v>
      </c>
      <c r="R909" s="135">
        <v>20618</v>
      </c>
      <c r="S909" s="136">
        <v>22462</v>
      </c>
      <c r="T909" s="135">
        <v>22020</v>
      </c>
      <c r="U909" s="136">
        <v>22140</v>
      </c>
      <c r="V909" s="135">
        <v>19641</v>
      </c>
      <c r="W909" s="136">
        <v>22191</v>
      </c>
      <c r="X909" s="135">
        <v>23289</v>
      </c>
      <c r="Y909" s="136">
        <v>25143</v>
      </c>
      <c r="Z909" s="135">
        <v>24204</v>
      </c>
      <c r="AA909" s="136">
        <v>22714</v>
      </c>
      <c r="AB909" s="135">
        <v>21738</v>
      </c>
      <c r="AC909" s="136">
        <v>24048</v>
      </c>
      <c r="AD909" s="135">
        <v>26631</v>
      </c>
      <c r="AE909" s="137">
        <v>25840</v>
      </c>
      <c r="AF909" s="138">
        <v>25772</v>
      </c>
    </row>
    <row r="910" spans="2:32">
      <c r="B910" s="114">
        <v>872</v>
      </c>
      <c r="C910" s="115">
        <v>872</v>
      </c>
      <c r="D910" s="116">
        <v>37</v>
      </c>
      <c r="E910" s="117">
        <v>2</v>
      </c>
      <c r="F910" s="118">
        <v>6</v>
      </c>
      <c r="G910" s="119" t="s">
        <v>485</v>
      </c>
      <c r="H910" s="120">
        <v>2</v>
      </c>
      <c r="I910" s="115">
        <v>6</v>
      </c>
      <c r="J910" s="116" t="s">
        <v>485</v>
      </c>
      <c r="K910" s="121">
        <v>8</v>
      </c>
      <c r="L910" s="108"/>
      <c r="M910" s="122">
        <v>19068</v>
      </c>
      <c r="N910" s="123">
        <v>19966</v>
      </c>
      <c r="O910" s="124">
        <v>20781</v>
      </c>
      <c r="P910" s="123">
        <v>18428</v>
      </c>
      <c r="Q910" s="124">
        <v>17920</v>
      </c>
      <c r="R910" s="123">
        <v>22131</v>
      </c>
      <c r="S910" s="124">
        <v>23852</v>
      </c>
      <c r="T910" s="123">
        <v>23419</v>
      </c>
      <c r="U910" s="124">
        <v>23641</v>
      </c>
      <c r="V910" s="123">
        <v>20244</v>
      </c>
      <c r="W910" s="124">
        <v>23538</v>
      </c>
      <c r="X910" s="123">
        <v>24478</v>
      </c>
      <c r="Y910" s="124">
        <v>26238</v>
      </c>
      <c r="Z910" s="123">
        <v>25525</v>
      </c>
      <c r="AA910" s="124">
        <v>23153</v>
      </c>
      <c r="AB910" s="123">
        <v>22197</v>
      </c>
      <c r="AC910" s="124">
        <v>25351</v>
      </c>
      <c r="AD910" s="123">
        <v>27557</v>
      </c>
      <c r="AE910" s="125">
        <v>27021</v>
      </c>
      <c r="AF910" s="126">
        <v>27021</v>
      </c>
    </row>
    <row r="911" spans="2:32">
      <c r="B911" s="127">
        <v>873</v>
      </c>
      <c r="C911" s="128">
        <v>873</v>
      </c>
      <c r="D911" s="129">
        <v>37</v>
      </c>
      <c r="E911" s="130">
        <v>2</v>
      </c>
      <c r="F911" s="131">
        <v>6</v>
      </c>
      <c r="G911" s="132" t="s">
        <v>485</v>
      </c>
      <c r="H911" s="133">
        <v>2</v>
      </c>
      <c r="I911" s="128">
        <v>6</v>
      </c>
      <c r="J911" s="129" t="s">
        <v>485</v>
      </c>
      <c r="K911" s="134">
        <v>9</v>
      </c>
      <c r="L911" s="108"/>
      <c r="M911" s="81">
        <v>19468</v>
      </c>
      <c r="N911" s="135">
        <v>20144</v>
      </c>
      <c r="O911" s="136">
        <v>21102</v>
      </c>
      <c r="P911" s="135">
        <v>19019</v>
      </c>
      <c r="Q911" s="136">
        <v>18535</v>
      </c>
      <c r="R911" s="135">
        <v>22526</v>
      </c>
      <c r="S911" s="136">
        <v>24025</v>
      </c>
      <c r="T911" s="135">
        <v>23599</v>
      </c>
      <c r="U911" s="136">
        <v>23950</v>
      </c>
      <c r="V911" s="135">
        <v>20897</v>
      </c>
      <c r="W911" s="136">
        <v>23855</v>
      </c>
      <c r="X911" s="135">
        <v>24782</v>
      </c>
      <c r="Y911" s="136">
        <v>26248</v>
      </c>
      <c r="Z911" s="135">
        <v>25772</v>
      </c>
      <c r="AA911" s="136">
        <v>23542</v>
      </c>
      <c r="AB911" s="135">
        <v>22704</v>
      </c>
      <c r="AC911" s="136">
        <v>25630</v>
      </c>
      <c r="AD911" s="135">
        <v>27515</v>
      </c>
      <c r="AE911" s="137">
        <v>27118</v>
      </c>
      <c r="AF911" s="138">
        <v>27214</v>
      </c>
    </row>
    <row r="912" spans="2:32">
      <c r="B912" s="114">
        <v>874</v>
      </c>
      <c r="C912" s="115">
        <v>874</v>
      </c>
      <c r="D912" s="116">
        <v>37</v>
      </c>
      <c r="E912" s="117">
        <v>2</v>
      </c>
      <c r="F912" s="118">
        <v>6</v>
      </c>
      <c r="G912" s="119" t="s">
        <v>485</v>
      </c>
      <c r="H912" s="120">
        <v>2</v>
      </c>
      <c r="I912" s="115">
        <v>6</v>
      </c>
      <c r="J912" s="116" t="s">
        <v>485</v>
      </c>
      <c r="K912" s="121">
        <v>10</v>
      </c>
      <c r="L912" s="108"/>
      <c r="M912" s="122">
        <v>19430</v>
      </c>
      <c r="N912" s="123">
        <v>19921</v>
      </c>
      <c r="O912" s="124">
        <v>20865</v>
      </c>
      <c r="P912" s="123">
        <v>19310</v>
      </c>
      <c r="Q912" s="124">
        <v>18975</v>
      </c>
      <c r="R912" s="123">
        <v>22561</v>
      </c>
      <c r="S912" s="124">
        <v>23796</v>
      </c>
      <c r="T912" s="123">
        <v>23307</v>
      </c>
      <c r="U912" s="124">
        <v>23708</v>
      </c>
      <c r="V912" s="123">
        <v>21344</v>
      </c>
      <c r="W912" s="124">
        <v>23794</v>
      </c>
      <c r="X912" s="123">
        <v>24916</v>
      </c>
      <c r="Y912" s="124">
        <v>26116</v>
      </c>
      <c r="Z912" s="123">
        <v>25727</v>
      </c>
      <c r="AA912" s="124">
        <v>24002</v>
      </c>
      <c r="AB912" s="123">
        <v>23326</v>
      </c>
      <c r="AC912" s="124">
        <v>25608</v>
      </c>
      <c r="AD912" s="123">
        <v>27476</v>
      </c>
      <c r="AE912" s="125">
        <v>26903</v>
      </c>
      <c r="AF912" s="126">
        <v>27211</v>
      </c>
    </row>
    <row r="913" spans="2:32">
      <c r="B913" s="127">
        <v>875</v>
      </c>
      <c r="C913" s="128">
        <v>875</v>
      </c>
      <c r="D913" s="129">
        <v>37</v>
      </c>
      <c r="E913" s="130">
        <v>2</v>
      </c>
      <c r="F913" s="131">
        <v>6</v>
      </c>
      <c r="G913" s="132" t="s">
        <v>485</v>
      </c>
      <c r="H913" s="133">
        <v>2</v>
      </c>
      <c r="I913" s="128">
        <v>6</v>
      </c>
      <c r="J913" s="129" t="s">
        <v>485</v>
      </c>
      <c r="K913" s="134">
        <v>11</v>
      </c>
      <c r="L913" s="108"/>
      <c r="M913" s="81">
        <v>19377</v>
      </c>
      <c r="N913" s="135">
        <v>19635</v>
      </c>
      <c r="O913" s="136">
        <v>20452</v>
      </c>
      <c r="P913" s="135">
        <v>18957</v>
      </c>
      <c r="Q913" s="136">
        <v>18914</v>
      </c>
      <c r="R913" s="135">
        <v>22387</v>
      </c>
      <c r="S913" s="136">
        <v>23177</v>
      </c>
      <c r="T913" s="135">
        <v>22739</v>
      </c>
      <c r="U913" s="136">
        <v>23046</v>
      </c>
      <c r="V913" s="135">
        <v>21075</v>
      </c>
      <c r="W913" s="136">
        <v>23356</v>
      </c>
      <c r="X913" s="135">
        <v>24678</v>
      </c>
      <c r="Y913" s="136">
        <v>25446</v>
      </c>
      <c r="Z913" s="135">
        <v>25789</v>
      </c>
      <c r="AA913" s="136">
        <v>24116</v>
      </c>
      <c r="AB913" s="135">
        <v>23743</v>
      </c>
      <c r="AC913" s="136">
        <v>25208</v>
      </c>
      <c r="AD913" s="135">
        <v>26859</v>
      </c>
      <c r="AE913" s="137">
        <v>26397</v>
      </c>
      <c r="AF913" s="138">
        <v>27328</v>
      </c>
    </row>
    <row r="914" spans="2:32">
      <c r="B914" s="114">
        <v>876</v>
      </c>
      <c r="C914" s="115">
        <v>876</v>
      </c>
      <c r="D914" s="116">
        <v>37</v>
      </c>
      <c r="E914" s="117">
        <v>2</v>
      </c>
      <c r="F914" s="118">
        <v>6</v>
      </c>
      <c r="G914" s="119" t="s">
        <v>485</v>
      </c>
      <c r="H914" s="120">
        <v>2</v>
      </c>
      <c r="I914" s="115">
        <v>6</v>
      </c>
      <c r="J914" s="116" t="s">
        <v>485</v>
      </c>
      <c r="K914" s="121">
        <v>12</v>
      </c>
      <c r="L914" s="108"/>
      <c r="M914" s="122">
        <v>19447</v>
      </c>
      <c r="N914" s="123">
        <v>19425</v>
      </c>
      <c r="O914" s="124">
        <v>20111</v>
      </c>
      <c r="P914" s="123">
        <v>18733</v>
      </c>
      <c r="Q914" s="124">
        <v>18927</v>
      </c>
      <c r="R914" s="123">
        <v>22281</v>
      </c>
      <c r="S914" s="124">
        <v>22682</v>
      </c>
      <c r="T914" s="123">
        <v>22335</v>
      </c>
      <c r="U914" s="124">
        <v>22539</v>
      </c>
      <c r="V914" s="123">
        <v>20943</v>
      </c>
      <c r="W914" s="124">
        <v>23034</v>
      </c>
      <c r="X914" s="123">
        <v>24471</v>
      </c>
      <c r="Y914" s="124">
        <v>24900</v>
      </c>
      <c r="Z914" s="123">
        <v>25668</v>
      </c>
      <c r="AA914" s="124">
        <v>24108</v>
      </c>
      <c r="AB914" s="123">
        <v>23864</v>
      </c>
      <c r="AC914" s="124">
        <v>24898</v>
      </c>
      <c r="AD914" s="123">
        <v>26304</v>
      </c>
      <c r="AE914" s="125">
        <v>26118</v>
      </c>
      <c r="AF914" s="126">
        <v>27226</v>
      </c>
    </row>
    <row r="915" spans="2:32">
      <c r="B915" s="127">
        <v>877</v>
      </c>
      <c r="C915" s="128">
        <v>877</v>
      </c>
      <c r="D915" s="129">
        <v>37</v>
      </c>
      <c r="E915" s="130">
        <v>2</v>
      </c>
      <c r="F915" s="131">
        <v>6</v>
      </c>
      <c r="G915" s="132" t="s">
        <v>485</v>
      </c>
      <c r="H915" s="133">
        <v>2</v>
      </c>
      <c r="I915" s="128">
        <v>6</v>
      </c>
      <c r="J915" s="129" t="s">
        <v>485</v>
      </c>
      <c r="K915" s="134">
        <v>13</v>
      </c>
      <c r="L915" s="108"/>
      <c r="M915" s="81">
        <v>19352</v>
      </c>
      <c r="N915" s="135">
        <v>19098</v>
      </c>
      <c r="O915" s="136">
        <v>19695</v>
      </c>
      <c r="P915" s="135">
        <v>18431</v>
      </c>
      <c r="Q915" s="136">
        <v>18805</v>
      </c>
      <c r="R915" s="135">
        <v>22045</v>
      </c>
      <c r="S915" s="136">
        <v>22244</v>
      </c>
      <c r="T915" s="135">
        <v>21852</v>
      </c>
      <c r="U915" s="136">
        <v>22006</v>
      </c>
      <c r="V915" s="135">
        <v>20722</v>
      </c>
      <c r="W915" s="136">
        <v>22678</v>
      </c>
      <c r="X915" s="135">
        <v>24141</v>
      </c>
      <c r="Y915" s="136">
        <v>24357</v>
      </c>
      <c r="Z915" s="135">
        <v>25320</v>
      </c>
      <c r="AA915" s="136">
        <v>23865</v>
      </c>
      <c r="AB915" s="135">
        <v>23720</v>
      </c>
      <c r="AC915" s="136">
        <v>24518</v>
      </c>
      <c r="AD915" s="135">
        <v>25700</v>
      </c>
      <c r="AE915" s="137">
        <v>25672</v>
      </c>
      <c r="AF915" s="138">
        <v>26873</v>
      </c>
    </row>
    <row r="916" spans="2:32">
      <c r="B916" s="114">
        <v>878</v>
      </c>
      <c r="C916" s="115">
        <v>878</v>
      </c>
      <c r="D916" s="116">
        <v>37</v>
      </c>
      <c r="E916" s="117">
        <v>2</v>
      </c>
      <c r="F916" s="118">
        <v>6</v>
      </c>
      <c r="G916" s="119" t="s">
        <v>485</v>
      </c>
      <c r="H916" s="120">
        <v>2</v>
      </c>
      <c r="I916" s="115">
        <v>6</v>
      </c>
      <c r="J916" s="116" t="s">
        <v>485</v>
      </c>
      <c r="K916" s="121">
        <v>14</v>
      </c>
      <c r="L916" s="108"/>
      <c r="M916" s="122">
        <v>19178</v>
      </c>
      <c r="N916" s="123">
        <v>18995</v>
      </c>
      <c r="O916" s="124">
        <v>19490</v>
      </c>
      <c r="P916" s="123">
        <v>18034</v>
      </c>
      <c r="Q916" s="124">
        <v>18628</v>
      </c>
      <c r="R916" s="123">
        <v>21685</v>
      </c>
      <c r="S916" s="124">
        <v>22040</v>
      </c>
      <c r="T916" s="123">
        <v>21650</v>
      </c>
      <c r="U916" s="124">
        <v>21713</v>
      </c>
      <c r="V916" s="123">
        <v>20460</v>
      </c>
      <c r="W916" s="124">
        <v>22351</v>
      </c>
      <c r="X916" s="123">
        <v>23647</v>
      </c>
      <c r="Y916" s="124">
        <v>24063</v>
      </c>
      <c r="Z916" s="123">
        <v>25030</v>
      </c>
      <c r="AA916" s="124">
        <v>23377</v>
      </c>
      <c r="AB916" s="123">
        <v>23444</v>
      </c>
      <c r="AC916" s="124">
        <v>24138</v>
      </c>
      <c r="AD916" s="123">
        <v>25352</v>
      </c>
      <c r="AE916" s="125">
        <v>25369</v>
      </c>
      <c r="AF916" s="126">
        <v>26551</v>
      </c>
    </row>
    <row r="917" spans="2:32">
      <c r="B917" s="127">
        <v>879</v>
      </c>
      <c r="C917" s="128">
        <v>879</v>
      </c>
      <c r="D917" s="129">
        <v>37</v>
      </c>
      <c r="E917" s="130">
        <v>2</v>
      </c>
      <c r="F917" s="131">
        <v>6</v>
      </c>
      <c r="G917" s="132" t="s">
        <v>485</v>
      </c>
      <c r="H917" s="133">
        <v>2</v>
      </c>
      <c r="I917" s="128">
        <v>6</v>
      </c>
      <c r="J917" s="129" t="s">
        <v>485</v>
      </c>
      <c r="K917" s="134">
        <v>15</v>
      </c>
      <c r="L917" s="108"/>
      <c r="M917" s="81">
        <v>19268</v>
      </c>
      <c r="N917" s="135">
        <v>18950</v>
      </c>
      <c r="O917" s="136">
        <v>19450</v>
      </c>
      <c r="P917" s="135">
        <v>17958</v>
      </c>
      <c r="Q917" s="136">
        <v>18657</v>
      </c>
      <c r="R917" s="135">
        <v>21665</v>
      </c>
      <c r="S917" s="136">
        <v>22122</v>
      </c>
      <c r="T917" s="135">
        <v>21520</v>
      </c>
      <c r="U917" s="136">
        <v>21611</v>
      </c>
      <c r="V917" s="135">
        <v>20449</v>
      </c>
      <c r="W917" s="136">
        <v>22323</v>
      </c>
      <c r="X917" s="135">
        <v>23534</v>
      </c>
      <c r="Y917" s="136">
        <v>24075</v>
      </c>
      <c r="Z917" s="135">
        <v>24844</v>
      </c>
      <c r="AA917" s="136">
        <v>23175</v>
      </c>
      <c r="AB917" s="135">
        <v>23346</v>
      </c>
      <c r="AC917" s="136">
        <v>24072</v>
      </c>
      <c r="AD917" s="135">
        <v>25313</v>
      </c>
      <c r="AE917" s="137">
        <v>25144</v>
      </c>
      <c r="AF917" s="138">
        <v>26324</v>
      </c>
    </row>
    <row r="918" spans="2:32">
      <c r="B918" s="114">
        <v>880</v>
      </c>
      <c r="C918" s="115">
        <v>880</v>
      </c>
      <c r="D918" s="116">
        <v>37</v>
      </c>
      <c r="E918" s="117">
        <v>2</v>
      </c>
      <c r="F918" s="118">
        <v>6</v>
      </c>
      <c r="G918" s="119" t="s">
        <v>485</v>
      </c>
      <c r="H918" s="120">
        <v>2</v>
      </c>
      <c r="I918" s="115">
        <v>6</v>
      </c>
      <c r="J918" s="116" t="s">
        <v>485</v>
      </c>
      <c r="K918" s="121">
        <v>16</v>
      </c>
      <c r="L918" s="108"/>
      <c r="M918" s="122">
        <v>19519</v>
      </c>
      <c r="N918" s="123">
        <v>19007</v>
      </c>
      <c r="O918" s="124">
        <v>19654</v>
      </c>
      <c r="P918" s="123">
        <v>18158</v>
      </c>
      <c r="Q918" s="124">
        <v>18921</v>
      </c>
      <c r="R918" s="123">
        <v>22003</v>
      </c>
      <c r="S918" s="124">
        <v>22492</v>
      </c>
      <c r="T918" s="123">
        <v>21499</v>
      </c>
      <c r="U918" s="124">
        <v>21744</v>
      </c>
      <c r="V918" s="123">
        <v>20687</v>
      </c>
      <c r="W918" s="124">
        <v>22576</v>
      </c>
      <c r="X918" s="123">
        <v>23907</v>
      </c>
      <c r="Y918" s="124">
        <v>24317</v>
      </c>
      <c r="Z918" s="123">
        <v>24535</v>
      </c>
      <c r="AA918" s="124">
        <v>22919</v>
      </c>
      <c r="AB918" s="123">
        <v>23203</v>
      </c>
      <c r="AC918" s="124">
        <v>24255</v>
      </c>
      <c r="AD918" s="123">
        <v>25457</v>
      </c>
      <c r="AE918" s="125">
        <v>24905</v>
      </c>
      <c r="AF918" s="126">
        <v>25947</v>
      </c>
    </row>
    <row r="919" spans="2:32">
      <c r="B919" s="127">
        <v>881</v>
      </c>
      <c r="C919" s="128">
        <v>881</v>
      </c>
      <c r="D919" s="129">
        <v>37</v>
      </c>
      <c r="E919" s="130">
        <v>2</v>
      </c>
      <c r="F919" s="131">
        <v>6</v>
      </c>
      <c r="G919" s="132" t="s">
        <v>485</v>
      </c>
      <c r="H919" s="133">
        <v>2</v>
      </c>
      <c r="I919" s="128">
        <v>6</v>
      </c>
      <c r="J919" s="129" t="s">
        <v>485</v>
      </c>
      <c r="K919" s="134">
        <v>17</v>
      </c>
      <c r="L919" s="108"/>
      <c r="M919" s="81">
        <v>20111</v>
      </c>
      <c r="N919" s="135">
        <v>19392</v>
      </c>
      <c r="O919" s="136">
        <v>20378</v>
      </c>
      <c r="P919" s="135">
        <v>18905</v>
      </c>
      <c r="Q919" s="136">
        <v>19584</v>
      </c>
      <c r="R919" s="135">
        <v>22621</v>
      </c>
      <c r="S919" s="136">
        <v>23379</v>
      </c>
      <c r="T919" s="135">
        <v>22000</v>
      </c>
      <c r="U919" s="136">
        <v>22414</v>
      </c>
      <c r="V919" s="135">
        <v>21376</v>
      </c>
      <c r="W919" s="136">
        <v>23171</v>
      </c>
      <c r="X919" s="135">
        <v>24486</v>
      </c>
      <c r="Y919" s="136">
        <v>24966</v>
      </c>
      <c r="Z919" s="135">
        <v>24503</v>
      </c>
      <c r="AA919" s="136">
        <v>22858</v>
      </c>
      <c r="AB919" s="135">
        <v>23271</v>
      </c>
      <c r="AC919" s="136">
        <v>24887</v>
      </c>
      <c r="AD919" s="135">
        <v>25854</v>
      </c>
      <c r="AE919" s="137">
        <v>25291</v>
      </c>
      <c r="AF919" s="138">
        <v>25928</v>
      </c>
    </row>
    <row r="920" spans="2:32">
      <c r="B920" s="114">
        <v>882</v>
      </c>
      <c r="C920" s="115">
        <v>882</v>
      </c>
      <c r="D920" s="116">
        <v>37</v>
      </c>
      <c r="E920" s="117">
        <v>2</v>
      </c>
      <c r="F920" s="118">
        <v>6</v>
      </c>
      <c r="G920" s="119" t="s">
        <v>485</v>
      </c>
      <c r="H920" s="120">
        <v>2</v>
      </c>
      <c r="I920" s="115">
        <v>6</v>
      </c>
      <c r="J920" s="116" t="s">
        <v>485</v>
      </c>
      <c r="K920" s="121">
        <v>18</v>
      </c>
      <c r="L920" s="108"/>
      <c r="M920" s="122">
        <v>20919</v>
      </c>
      <c r="N920" s="123">
        <v>20317</v>
      </c>
      <c r="O920" s="124">
        <v>21189</v>
      </c>
      <c r="P920" s="123">
        <v>19973</v>
      </c>
      <c r="Q920" s="124">
        <v>20467</v>
      </c>
      <c r="R920" s="123">
        <v>23451</v>
      </c>
      <c r="S920" s="124">
        <v>24124</v>
      </c>
      <c r="T920" s="123">
        <v>23046</v>
      </c>
      <c r="U920" s="124">
        <v>23430</v>
      </c>
      <c r="V920" s="123">
        <v>22462</v>
      </c>
      <c r="W920" s="124">
        <v>24056</v>
      </c>
      <c r="X920" s="123">
        <v>25459</v>
      </c>
      <c r="Y920" s="124">
        <v>25624</v>
      </c>
      <c r="Z920" s="123">
        <v>25500</v>
      </c>
      <c r="AA920" s="124">
        <v>24156</v>
      </c>
      <c r="AB920" s="123">
        <v>24494</v>
      </c>
      <c r="AC920" s="124">
        <v>26067</v>
      </c>
      <c r="AD920" s="123">
        <v>26360</v>
      </c>
      <c r="AE920" s="125">
        <v>26741</v>
      </c>
      <c r="AF920" s="126">
        <v>26999</v>
      </c>
    </row>
    <row r="921" spans="2:32">
      <c r="B921" s="127">
        <v>883</v>
      </c>
      <c r="C921" s="128">
        <v>883</v>
      </c>
      <c r="D921" s="129">
        <v>37</v>
      </c>
      <c r="E921" s="130">
        <v>2</v>
      </c>
      <c r="F921" s="131">
        <v>6</v>
      </c>
      <c r="G921" s="132" t="s">
        <v>485</v>
      </c>
      <c r="H921" s="133">
        <v>2</v>
      </c>
      <c r="I921" s="128">
        <v>6</v>
      </c>
      <c r="J921" s="129" t="s">
        <v>485</v>
      </c>
      <c r="K921" s="134">
        <v>19</v>
      </c>
      <c r="L921" s="108"/>
      <c r="M921" s="81">
        <v>20984</v>
      </c>
      <c r="N921" s="135">
        <v>20826</v>
      </c>
      <c r="O921" s="136">
        <v>21451</v>
      </c>
      <c r="P921" s="135">
        <v>20458</v>
      </c>
      <c r="Q921" s="136">
        <v>20897</v>
      </c>
      <c r="R921" s="135">
        <v>23481</v>
      </c>
      <c r="S921" s="136">
        <v>24328</v>
      </c>
      <c r="T921" s="135">
        <v>23561</v>
      </c>
      <c r="U921" s="136">
        <v>23873</v>
      </c>
      <c r="V921" s="135">
        <v>22998</v>
      </c>
      <c r="W921" s="136">
        <v>24611</v>
      </c>
      <c r="X921" s="135">
        <v>25885</v>
      </c>
      <c r="Y921" s="136">
        <v>25961</v>
      </c>
      <c r="Z921" s="135">
        <v>26213</v>
      </c>
      <c r="AA921" s="136">
        <v>25108</v>
      </c>
      <c r="AB921" s="135">
        <v>25227</v>
      </c>
      <c r="AC921" s="136">
        <v>26946</v>
      </c>
      <c r="AD921" s="135">
        <v>26777</v>
      </c>
      <c r="AE921" s="137">
        <v>27831</v>
      </c>
      <c r="AF921" s="138">
        <v>27910</v>
      </c>
    </row>
    <row r="922" spans="2:32">
      <c r="B922" s="114">
        <v>884</v>
      </c>
      <c r="C922" s="115">
        <v>884</v>
      </c>
      <c r="D922" s="116">
        <v>37</v>
      </c>
      <c r="E922" s="117">
        <v>2</v>
      </c>
      <c r="F922" s="118">
        <v>6</v>
      </c>
      <c r="G922" s="119" t="s">
        <v>485</v>
      </c>
      <c r="H922" s="120">
        <v>2</v>
      </c>
      <c r="I922" s="115">
        <v>6</v>
      </c>
      <c r="J922" s="116" t="s">
        <v>485</v>
      </c>
      <c r="K922" s="121">
        <v>20</v>
      </c>
      <c r="L922" s="108"/>
      <c r="M922" s="122">
        <v>20682</v>
      </c>
      <c r="N922" s="123">
        <v>20755</v>
      </c>
      <c r="O922" s="124">
        <v>21363</v>
      </c>
      <c r="P922" s="123">
        <v>20075</v>
      </c>
      <c r="Q922" s="124">
        <v>20600</v>
      </c>
      <c r="R922" s="123">
        <v>23466</v>
      </c>
      <c r="S922" s="124">
        <v>24276</v>
      </c>
      <c r="T922" s="123">
        <v>23708</v>
      </c>
      <c r="U922" s="124">
        <v>24037</v>
      </c>
      <c r="V922" s="123">
        <v>22785</v>
      </c>
      <c r="W922" s="124">
        <v>24711</v>
      </c>
      <c r="X922" s="123">
        <v>26342</v>
      </c>
      <c r="Y922" s="124">
        <v>26566</v>
      </c>
      <c r="Z922" s="123">
        <v>26820</v>
      </c>
      <c r="AA922" s="124">
        <v>25447</v>
      </c>
      <c r="AB922" s="123">
        <v>25448</v>
      </c>
      <c r="AC922" s="124">
        <v>27275</v>
      </c>
      <c r="AD922" s="123">
        <v>27694</v>
      </c>
      <c r="AE922" s="125">
        <v>28614</v>
      </c>
      <c r="AF922" s="126">
        <v>28733</v>
      </c>
    </row>
    <row r="923" spans="2:32">
      <c r="B923" s="127">
        <v>885</v>
      </c>
      <c r="C923" s="128">
        <v>885</v>
      </c>
      <c r="D923" s="129">
        <v>37</v>
      </c>
      <c r="E923" s="130">
        <v>2</v>
      </c>
      <c r="F923" s="131">
        <v>6</v>
      </c>
      <c r="G923" s="132" t="s">
        <v>485</v>
      </c>
      <c r="H923" s="133">
        <v>2</v>
      </c>
      <c r="I923" s="128">
        <v>6</v>
      </c>
      <c r="J923" s="129" t="s">
        <v>485</v>
      </c>
      <c r="K923" s="134">
        <v>21</v>
      </c>
      <c r="L923" s="108"/>
      <c r="M923" s="81">
        <v>20344</v>
      </c>
      <c r="N923" s="135">
        <v>20596</v>
      </c>
      <c r="O923" s="136">
        <v>21140</v>
      </c>
      <c r="P923" s="135">
        <v>19858</v>
      </c>
      <c r="Q923" s="136">
        <v>20375</v>
      </c>
      <c r="R923" s="135">
        <v>23322</v>
      </c>
      <c r="S923" s="136">
        <v>24196</v>
      </c>
      <c r="T923" s="135">
        <v>23823</v>
      </c>
      <c r="U923" s="136">
        <v>24163</v>
      </c>
      <c r="V923" s="135">
        <v>22828</v>
      </c>
      <c r="W923" s="136">
        <v>24714</v>
      </c>
      <c r="X923" s="135">
        <v>26752</v>
      </c>
      <c r="Y923" s="136">
        <v>27189</v>
      </c>
      <c r="Z923" s="135">
        <v>27474</v>
      </c>
      <c r="AA923" s="136">
        <v>26101</v>
      </c>
      <c r="AB923" s="135">
        <v>25935</v>
      </c>
      <c r="AC923" s="136">
        <v>27641</v>
      </c>
      <c r="AD923" s="135">
        <v>28746</v>
      </c>
      <c r="AE923" s="137">
        <v>29604</v>
      </c>
      <c r="AF923" s="138">
        <v>29665</v>
      </c>
    </row>
    <row r="924" spans="2:32">
      <c r="B924" s="114">
        <v>886</v>
      </c>
      <c r="C924" s="115">
        <v>886</v>
      </c>
      <c r="D924" s="116">
        <v>37</v>
      </c>
      <c r="E924" s="117">
        <v>2</v>
      </c>
      <c r="F924" s="118">
        <v>6</v>
      </c>
      <c r="G924" s="119" t="s">
        <v>485</v>
      </c>
      <c r="H924" s="120">
        <v>2</v>
      </c>
      <c r="I924" s="115">
        <v>6</v>
      </c>
      <c r="J924" s="116" t="s">
        <v>485</v>
      </c>
      <c r="K924" s="121">
        <v>22</v>
      </c>
      <c r="L924" s="108"/>
      <c r="M924" s="122">
        <v>19584</v>
      </c>
      <c r="N924" s="123">
        <v>19854</v>
      </c>
      <c r="O924" s="124">
        <v>20418</v>
      </c>
      <c r="P924" s="123">
        <v>19290</v>
      </c>
      <c r="Q924" s="124">
        <v>19760</v>
      </c>
      <c r="R924" s="123">
        <v>22701</v>
      </c>
      <c r="S924" s="124">
        <v>23591</v>
      </c>
      <c r="T924" s="123">
        <v>23226</v>
      </c>
      <c r="U924" s="124">
        <v>23652</v>
      </c>
      <c r="V924" s="123">
        <v>22393</v>
      </c>
      <c r="W924" s="124">
        <v>24161</v>
      </c>
      <c r="X924" s="123">
        <v>26490</v>
      </c>
      <c r="Y924" s="124">
        <v>27241</v>
      </c>
      <c r="Z924" s="123">
        <v>27275</v>
      </c>
      <c r="AA924" s="124">
        <v>26051</v>
      </c>
      <c r="AB924" s="123">
        <v>25743</v>
      </c>
      <c r="AC924" s="124">
        <v>27300</v>
      </c>
      <c r="AD924" s="123">
        <v>29290</v>
      </c>
      <c r="AE924" s="125">
        <v>29522</v>
      </c>
      <c r="AF924" s="126">
        <v>29628</v>
      </c>
    </row>
    <row r="925" spans="2:32">
      <c r="B925" s="127">
        <v>887</v>
      </c>
      <c r="C925" s="128">
        <v>887</v>
      </c>
      <c r="D925" s="129">
        <v>37</v>
      </c>
      <c r="E925" s="130">
        <v>2</v>
      </c>
      <c r="F925" s="131">
        <v>6</v>
      </c>
      <c r="G925" s="132" t="s">
        <v>485</v>
      </c>
      <c r="H925" s="133">
        <v>2</v>
      </c>
      <c r="I925" s="128">
        <v>6</v>
      </c>
      <c r="J925" s="129" t="s">
        <v>485</v>
      </c>
      <c r="K925" s="134">
        <v>23</v>
      </c>
      <c r="L925" s="108"/>
      <c r="M925" s="81">
        <v>18565</v>
      </c>
      <c r="N925" s="135">
        <v>18790</v>
      </c>
      <c r="O925" s="136">
        <v>19501</v>
      </c>
      <c r="P925" s="135">
        <v>18690</v>
      </c>
      <c r="Q925" s="136">
        <v>19119</v>
      </c>
      <c r="R925" s="135">
        <v>21806</v>
      </c>
      <c r="S925" s="136">
        <v>22614</v>
      </c>
      <c r="T925" s="135">
        <v>22349</v>
      </c>
      <c r="U925" s="136">
        <v>22915</v>
      </c>
      <c r="V925" s="135">
        <v>21918</v>
      </c>
      <c r="W925" s="136">
        <v>23437</v>
      </c>
      <c r="X925" s="135">
        <v>25816</v>
      </c>
      <c r="Y925" s="136">
        <v>26715</v>
      </c>
      <c r="Z925" s="135">
        <v>26768</v>
      </c>
      <c r="AA925" s="136">
        <v>25815</v>
      </c>
      <c r="AB925" s="135">
        <v>25439</v>
      </c>
      <c r="AC925" s="136">
        <v>26698</v>
      </c>
      <c r="AD925" s="135">
        <v>29076</v>
      </c>
      <c r="AE925" s="137">
        <v>28958</v>
      </c>
      <c r="AF925" s="138">
        <v>29213</v>
      </c>
    </row>
    <row r="926" spans="2:32">
      <c r="B926" s="114">
        <v>888</v>
      </c>
      <c r="C926" s="115">
        <v>888</v>
      </c>
      <c r="D926" s="116">
        <v>37</v>
      </c>
      <c r="E926" s="117">
        <v>2</v>
      </c>
      <c r="F926" s="118">
        <v>6</v>
      </c>
      <c r="G926" s="119" t="s">
        <v>485</v>
      </c>
      <c r="H926" s="120">
        <v>2</v>
      </c>
      <c r="I926" s="115">
        <v>6</v>
      </c>
      <c r="J926" s="116" t="s">
        <v>485</v>
      </c>
      <c r="K926" s="121">
        <v>24</v>
      </c>
      <c r="L926" s="108"/>
      <c r="M926" s="122">
        <v>17426</v>
      </c>
      <c r="N926" s="123">
        <v>17639</v>
      </c>
      <c r="O926" s="124">
        <v>18340</v>
      </c>
      <c r="P926" s="123">
        <v>17915</v>
      </c>
      <c r="Q926" s="124">
        <v>18423</v>
      </c>
      <c r="R926" s="123">
        <v>20834</v>
      </c>
      <c r="S926" s="124">
        <v>21608</v>
      </c>
      <c r="T926" s="123">
        <v>21434</v>
      </c>
      <c r="U926" s="124">
        <v>22042</v>
      </c>
      <c r="V926" s="123">
        <v>21468</v>
      </c>
      <c r="W926" s="124">
        <v>22682</v>
      </c>
      <c r="X926" s="123">
        <v>25055</v>
      </c>
      <c r="Y926" s="124">
        <v>25941</v>
      </c>
      <c r="Z926" s="123">
        <v>26041</v>
      </c>
      <c r="AA926" s="124">
        <v>25422</v>
      </c>
      <c r="AB926" s="123">
        <v>25097</v>
      </c>
      <c r="AC926" s="124">
        <v>26009</v>
      </c>
      <c r="AD926" s="123">
        <v>28419</v>
      </c>
      <c r="AE926" s="125">
        <v>28263</v>
      </c>
      <c r="AF926" s="126">
        <v>28549</v>
      </c>
    </row>
    <row r="927" spans="2:32">
      <c r="B927" s="127">
        <v>889</v>
      </c>
      <c r="C927" s="128">
        <v>889</v>
      </c>
      <c r="D927" s="129">
        <v>38</v>
      </c>
      <c r="E927" s="130">
        <v>2</v>
      </c>
      <c r="F927" s="131">
        <v>7</v>
      </c>
      <c r="G927" s="132" t="s">
        <v>485</v>
      </c>
      <c r="H927" s="133">
        <v>2</v>
      </c>
      <c r="I927" s="128">
        <v>7</v>
      </c>
      <c r="J927" s="129" t="s">
        <v>485</v>
      </c>
      <c r="K927" s="134">
        <v>1</v>
      </c>
      <c r="L927" s="108"/>
      <c r="M927" s="81">
        <v>17296</v>
      </c>
      <c r="N927" s="135">
        <v>17100</v>
      </c>
      <c r="O927" s="136">
        <v>17607</v>
      </c>
      <c r="P927" s="135">
        <v>17476</v>
      </c>
      <c r="Q927" s="136">
        <v>17935</v>
      </c>
      <c r="R927" s="135">
        <v>20944</v>
      </c>
      <c r="S927" s="136">
        <v>20791</v>
      </c>
      <c r="T927" s="135">
        <v>21125</v>
      </c>
      <c r="U927" s="136">
        <v>21391</v>
      </c>
      <c r="V927" s="135">
        <v>21108</v>
      </c>
      <c r="W927" s="136">
        <v>22212</v>
      </c>
      <c r="X927" s="135">
        <v>25383</v>
      </c>
      <c r="Y927" s="136">
        <v>25545</v>
      </c>
      <c r="Z927" s="135">
        <v>25206</v>
      </c>
      <c r="AA927" s="136">
        <v>24233</v>
      </c>
      <c r="AB927" s="135">
        <v>24570</v>
      </c>
      <c r="AC927" s="136">
        <v>25780</v>
      </c>
      <c r="AD927" s="135">
        <v>28257</v>
      </c>
      <c r="AE927" s="137">
        <v>28130</v>
      </c>
      <c r="AF927" s="138">
        <v>27614</v>
      </c>
    </row>
    <row r="928" spans="2:32">
      <c r="B928" s="114">
        <v>890</v>
      </c>
      <c r="C928" s="115">
        <v>890</v>
      </c>
      <c r="D928" s="116">
        <v>38</v>
      </c>
      <c r="E928" s="117">
        <v>2</v>
      </c>
      <c r="F928" s="118">
        <v>7</v>
      </c>
      <c r="G928" s="119" t="s">
        <v>485</v>
      </c>
      <c r="H928" s="120">
        <v>2</v>
      </c>
      <c r="I928" s="115">
        <v>7</v>
      </c>
      <c r="J928" s="116" t="s">
        <v>485</v>
      </c>
      <c r="K928" s="121">
        <v>2</v>
      </c>
      <c r="L928" s="108"/>
      <c r="M928" s="122">
        <v>16907</v>
      </c>
      <c r="N928" s="123">
        <v>16674</v>
      </c>
      <c r="O928" s="124">
        <v>17093</v>
      </c>
      <c r="P928" s="123">
        <v>17036</v>
      </c>
      <c r="Q928" s="124">
        <v>17635</v>
      </c>
      <c r="R928" s="123">
        <v>20526</v>
      </c>
      <c r="S928" s="124">
        <v>20377</v>
      </c>
      <c r="T928" s="123">
        <v>20698</v>
      </c>
      <c r="U928" s="124">
        <v>20946</v>
      </c>
      <c r="V928" s="123">
        <v>20848</v>
      </c>
      <c r="W928" s="124">
        <v>21767</v>
      </c>
      <c r="X928" s="123">
        <v>24995</v>
      </c>
      <c r="Y928" s="124">
        <v>25005</v>
      </c>
      <c r="Z928" s="123">
        <v>24617</v>
      </c>
      <c r="AA928" s="124">
        <v>23726</v>
      </c>
      <c r="AB928" s="123">
        <v>24190</v>
      </c>
      <c r="AC928" s="124">
        <v>25227</v>
      </c>
      <c r="AD928" s="123">
        <v>27636</v>
      </c>
      <c r="AE928" s="125">
        <v>27455</v>
      </c>
      <c r="AF928" s="126">
        <v>26966</v>
      </c>
    </row>
    <row r="929" spans="2:32">
      <c r="B929" s="127">
        <v>891</v>
      </c>
      <c r="C929" s="128">
        <v>891</v>
      </c>
      <c r="D929" s="129">
        <v>38</v>
      </c>
      <c r="E929" s="130">
        <v>2</v>
      </c>
      <c r="F929" s="131">
        <v>7</v>
      </c>
      <c r="G929" s="132" t="s">
        <v>485</v>
      </c>
      <c r="H929" s="133">
        <v>2</v>
      </c>
      <c r="I929" s="128">
        <v>7</v>
      </c>
      <c r="J929" s="129" t="s">
        <v>485</v>
      </c>
      <c r="K929" s="134">
        <v>3</v>
      </c>
      <c r="L929" s="108"/>
      <c r="M929" s="81">
        <v>16754</v>
      </c>
      <c r="N929" s="135">
        <v>16457</v>
      </c>
      <c r="O929" s="136">
        <v>16872</v>
      </c>
      <c r="P929" s="135">
        <v>16852</v>
      </c>
      <c r="Q929" s="136">
        <v>17583</v>
      </c>
      <c r="R929" s="135">
        <v>20427</v>
      </c>
      <c r="S929" s="136">
        <v>20258</v>
      </c>
      <c r="T929" s="135">
        <v>20544</v>
      </c>
      <c r="U929" s="136">
        <v>20806</v>
      </c>
      <c r="V929" s="135">
        <v>20845</v>
      </c>
      <c r="W929" s="136">
        <v>21611</v>
      </c>
      <c r="X929" s="135">
        <v>24832</v>
      </c>
      <c r="Y929" s="136">
        <v>24758</v>
      </c>
      <c r="Z929" s="135">
        <v>24361</v>
      </c>
      <c r="AA929" s="136">
        <v>23539</v>
      </c>
      <c r="AB929" s="135">
        <v>24074</v>
      </c>
      <c r="AC929" s="136">
        <v>24940</v>
      </c>
      <c r="AD929" s="135">
        <v>27295</v>
      </c>
      <c r="AE929" s="137">
        <v>27091</v>
      </c>
      <c r="AF929" s="138">
        <v>26653</v>
      </c>
    </row>
    <row r="930" spans="2:32">
      <c r="B930" s="114">
        <v>892</v>
      </c>
      <c r="C930" s="115">
        <v>892</v>
      </c>
      <c r="D930" s="116">
        <v>38</v>
      </c>
      <c r="E930" s="117">
        <v>2</v>
      </c>
      <c r="F930" s="118">
        <v>7</v>
      </c>
      <c r="G930" s="119" t="s">
        <v>485</v>
      </c>
      <c r="H930" s="120">
        <v>2</v>
      </c>
      <c r="I930" s="115">
        <v>7</v>
      </c>
      <c r="J930" s="116" t="s">
        <v>485</v>
      </c>
      <c r="K930" s="121">
        <v>4</v>
      </c>
      <c r="L930" s="108"/>
      <c r="M930" s="122">
        <v>16719</v>
      </c>
      <c r="N930" s="123">
        <v>16392</v>
      </c>
      <c r="O930" s="124">
        <v>16766</v>
      </c>
      <c r="P930" s="123">
        <v>16771</v>
      </c>
      <c r="Q930" s="124">
        <v>17590</v>
      </c>
      <c r="R930" s="123">
        <v>20337</v>
      </c>
      <c r="S930" s="124">
        <v>20144</v>
      </c>
      <c r="T930" s="123">
        <v>20356</v>
      </c>
      <c r="U930" s="124">
        <v>20574</v>
      </c>
      <c r="V930" s="123">
        <v>20724</v>
      </c>
      <c r="W930" s="124">
        <v>21260</v>
      </c>
      <c r="X930" s="123">
        <v>24406</v>
      </c>
      <c r="Y930" s="124">
        <v>24254</v>
      </c>
      <c r="Z930" s="123">
        <v>23825</v>
      </c>
      <c r="AA930" s="124">
        <v>23078</v>
      </c>
      <c r="AB930" s="123">
        <v>23665</v>
      </c>
      <c r="AC930" s="124">
        <v>24276</v>
      </c>
      <c r="AD930" s="123">
        <v>26561</v>
      </c>
      <c r="AE930" s="125">
        <v>26316</v>
      </c>
      <c r="AF930" s="126">
        <v>25941</v>
      </c>
    </row>
    <row r="931" spans="2:32">
      <c r="B931" s="127">
        <v>893</v>
      </c>
      <c r="C931" s="128">
        <v>893</v>
      </c>
      <c r="D931" s="129">
        <v>38</v>
      </c>
      <c r="E931" s="130">
        <v>2</v>
      </c>
      <c r="F931" s="131">
        <v>7</v>
      </c>
      <c r="G931" s="132" t="s">
        <v>485</v>
      </c>
      <c r="H931" s="133">
        <v>2</v>
      </c>
      <c r="I931" s="128">
        <v>7</v>
      </c>
      <c r="J931" s="129" t="s">
        <v>485</v>
      </c>
      <c r="K931" s="134">
        <v>5</v>
      </c>
      <c r="L931" s="108"/>
      <c r="M931" s="81">
        <v>16811</v>
      </c>
      <c r="N931" s="135">
        <v>16505</v>
      </c>
      <c r="O931" s="136">
        <v>16727</v>
      </c>
      <c r="P931" s="135">
        <v>16632</v>
      </c>
      <c r="Q931" s="136">
        <v>17735</v>
      </c>
      <c r="R931" s="135">
        <v>20307</v>
      </c>
      <c r="S931" s="136">
        <v>20095</v>
      </c>
      <c r="T931" s="135">
        <v>20269</v>
      </c>
      <c r="U931" s="136">
        <v>20255</v>
      </c>
      <c r="V931" s="135">
        <v>20589</v>
      </c>
      <c r="W931" s="136">
        <v>20973</v>
      </c>
      <c r="X931" s="135">
        <v>23912</v>
      </c>
      <c r="Y931" s="136">
        <v>23706</v>
      </c>
      <c r="Z931" s="135">
        <v>23147</v>
      </c>
      <c r="AA931" s="136">
        <v>22374</v>
      </c>
      <c r="AB931" s="135">
        <v>23193</v>
      </c>
      <c r="AC931" s="136">
        <v>23570</v>
      </c>
      <c r="AD931" s="135">
        <v>25741</v>
      </c>
      <c r="AE931" s="137">
        <v>25447</v>
      </c>
      <c r="AF931" s="138">
        <v>25046</v>
      </c>
    </row>
    <row r="932" spans="2:32">
      <c r="B932" s="114">
        <v>894</v>
      </c>
      <c r="C932" s="115">
        <v>894</v>
      </c>
      <c r="D932" s="116">
        <v>38</v>
      </c>
      <c r="E932" s="117">
        <v>2</v>
      </c>
      <c r="F932" s="118">
        <v>7</v>
      </c>
      <c r="G932" s="119" t="s">
        <v>485</v>
      </c>
      <c r="H932" s="120">
        <v>2</v>
      </c>
      <c r="I932" s="115">
        <v>7</v>
      </c>
      <c r="J932" s="116" t="s">
        <v>485</v>
      </c>
      <c r="K932" s="121">
        <v>6</v>
      </c>
      <c r="L932" s="108"/>
      <c r="M932" s="122">
        <v>17392</v>
      </c>
      <c r="N932" s="123">
        <v>17047</v>
      </c>
      <c r="O932" s="124">
        <v>16853</v>
      </c>
      <c r="P932" s="123">
        <v>16582</v>
      </c>
      <c r="Q932" s="124">
        <v>18259</v>
      </c>
      <c r="R932" s="123">
        <v>20737</v>
      </c>
      <c r="S932" s="124">
        <v>20455</v>
      </c>
      <c r="T932" s="123">
        <v>20549</v>
      </c>
      <c r="U932" s="124">
        <v>20032</v>
      </c>
      <c r="V932" s="123">
        <v>20821</v>
      </c>
      <c r="W932" s="124">
        <v>21069</v>
      </c>
      <c r="X932" s="123">
        <v>23873</v>
      </c>
      <c r="Y932" s="124">
        <v>23438</v>
      </c>
      <c r="Z932" s="123">
        <v>22547</v>
      </c>
      <c r="AA932" s="124">
        <v>21628</v>
      </c>
      <c r="AB932" s="123">
        <v>23028</v>
      </c>
      <c r="AC932" s="124">
        <v>23280</v>
      </c>
      <c r="AD932" s="123">
        <v>25201</v>
      </c>
      <c r="AE932" s="125">
        <v>24921</v>
      </c>
      <c r="AF932" s="126">
        <v>24224</v>
      </c>
    </row>
    <row r="933" spans="2:32">
      <c r="B933" s="127">
        <v>895</v>
      </c>
      <c r="C933" s="128">
        <v>895</v>
      </c>
      <c r="D933" s="129">
        <v>38</v>
      </c>
      <c r="E933" s="130">
        <v>2</v>
      </c>
      <c r="F933" s="131">
        <v>7</v>
      </c>
      <c r="G933" s="132" t="s">
        <v>485</v>
      </c>
      <c r="H933" s="133">
        <v>2</v>
      </c>
      <c r="I933" s="128">
        <v>7</v>
      </c>
      <c r="J933" s="129" t="s">
        <v>485</v>
      </c>
      <c r="K933" s="134">
        <v>7</v>
      </c>
      <c r="L933" s="108"/>
      <c r="M933" s="81">
        <v>18744</v>
      </c>
      <c r="N933" s="135">
        <v>18445</v>
      </c>
      <c r="O933" s="136">
        <v>17277</v>
      </c>
      <c r="P933" s="135">
        <v>16890</v>
      </c>
      <c r="Q933" s="136">
        <v>19449</v>
      </c>
      <c r="R933" s="135">
        <v>21918</v>
      </c>
      <c r="S933" s="136">
        <v>21584</v>
      </c>
      <c r="T933" s="135">
        <v>21736</v>
      </c>
      <c r="U933" s="136">
        <v>20239</v>
      </c>
      <c r="V933" s="135">
        <v>21869</v>
      </c>
      <c r="W933" s="136">
        <v>21751</v>
      </c>
      <c r="X933" s="135">
        <v>24740</v>
      </c>
      <c r="Y933" s="136">
        <v>24075</v>
      </c>
      <c r="Z933" s="135">
        <v>22362</v>
      </c>
      <c r="AA933" s="136">
        <v>21451</v>
      </c>
      <c r="AB933" s="135">
        <v>23775</v>
      </c>
      <c r="AC933" s="136">
        <v>23699</v>
      </c>
      <c r="AD933" s="135">
        <v>25648</v>
      </c>
      <c r="AE933" s="137">
        <v>25587</v>
      </c>
      <c r="AF933" s="138">
        <v>23890</v>
      </c>
    </row>
    <row r="934" spans="2:32">
      <c r="B934" s="114">
        <v>896</v>
      </c>
      <c r="C934" s="115">
        <v>896</v>
      </c>
      <c r="D934" s="116">
        <v>38</v>
      </c>
      <c r="E934" s="117">
        <v>2</v>
      </c>
      <c r="F934" s="118">
        <v>7</v>
      </c>
      <c r="G934" s="119" t="s">
        <v>485</v>
      </c>
      <c r="H934" s="120">
        <v>2</v>
      </c>
      <c r="I934" s="115">
        <v>7</v>
      </c>
      <c r="J934" s="116" t="s">
        <v>485</v>
      </c>
      <c r="K934" s="121">
        <v>8</v>
      </c>
      <c r="L934" s="108"/>
      <c r="M934" s="122">
        <v>20148</v>
      </c>
      <c r="N934" s="123">
        <v>20011</v>
      </c>
      <c r="O934" s="124">
        <v>18020</v>
      </c>
      <c r="P934" s="123">
        <v>17479</v>
      </c>
      <c r="Q934" s="124">
        <v>20841</v>
      </c>
      <c r="R934" s="123">
        <v>23323</v>
      </c>
      <c r="S934" s="124">
        <v>23008</v>
      </c>
      <c r="T934" s="123">
        <v>23267</v>
      </c>
      <c r="U934" s="124">
        <v>20931</v>
      </c>
      <c r="V934" s="123">
        <v>23230</v>
      </c>
      <c r="W934" s="124">
        <v>22620</v>
      </c>
      <c r="X934" s="123">
        <v>25881</v>
      </c>
      <c r="Y934" s="124">
        <v>25341</v>
      </c>
      <c r="Z934" s="123">
        <v>22814</v>
      </c>
      <c r="AA934" s="124">
        <v>21908</v>
      </c>
      <c r="AB934" s="123">
        <v>25077</v>
      </c>
      <c r="AC934" s="124">
        <v>24337</v>
      </c>
      <c r="AD934" s="123">
        <v>26837</v>
      </c>
      <c r="AE934" s="125">
        <v>26839</v>
      </c>
      <c r="AF934" s="126">
        <v>24278</v>
      </c>
    </row>
    <row r="935" spans="2:32">
      <c r="B935" s="127">
        <v>897</v>
      </c>
      <c r="C935" s="128">
        <v>897</v>
      </c>
      <c r="D935" s="129">
        <v>38</v>
      </c>
      <c r="E935" s="130">
        <v>2</v>
      </c>
      <c r="F935" s="131">
        <v>7</v>
      </c>
      <c r="G935" s="132" t="s">
        <v>485</v>
      </c>
      <c r="H935" s="133">
        <v>2</v>
      </c>
      <c r="I935" s="128">
        <v>7</v>
      </c>
      <c r="J935" s="129" t="s">
        <v>485</v>
      </c>
      <c r="K935" s="134">
        <v>9</v>
      </c>
      <c r="L935" s="108"/>
      <c r="M935" s="81">
        <v>20283</v>
      </c>
      <c r="N935" s="135">
        <v>20248</v>
      </c>
      <c r="O935" s="136">
        <v>18586</v>
      </c>
      <c r="P935" s="135">
        <v>18032</v>
      </c>
      <c r="Q935" s="136">
        <v>21136</v>
      </c>
      <c r="R935" s="135">
        <v>23457</v>
      </c>
      <c r="S935" s="136">
        <v>23158</v>
      </c>
      <c r="T935" s="135">
        <v>23549</v>
      </c>
      <c r="U935" s="136">
        <v>21422</v>
      </c>
      <c r="V935" s="135">
        <v>23527</v>
      </c>
      <c r="W935" s="136">
        <v>22701</v>
      </c>
      <c r="X935" s="135">
        <v>25869</v>
      </c>
      <c r="Y935" s="136">
        <v>25444</v>
      </c>
      <c r="Z935" s="135">
        <v>23182</v>
      </c>
      <c r="AA935" s="136">
        <v>22363</v>
      </c>
      <c r="AB935" s="135">
        <v>25319</v>
      </c>
      <c r="AC935" s="136">
        <v>24323</v>
      </c>
      <c r="AD935" s="135">
        <v>26888</v>
      </c>
      <c r="AE935" s="137">
        <v>26988</v>
      </c>
      <c r="AF935" s="138">
        <v>24607</v>
      </c>
    </row>
    <row r="936" spans="2:32">
      <c r="B936" s="114">
        <v>898</v>
      </c>
      <c r="C936" s="115">
        <v>898</v>
      </c>
      <c r="D936" s="116">
        <v>38</v>
      </c>
      <c r="E936" s="117">
        <v>2</v>
      </c>
      <c r="F936" s="118">
        <v>7</v>
      </c>
      <c r="G936" s="119" t="s">
        <v>485</v>
      </c>
      <c r="H936" s="120">
        <v>2</v>
      </c>
      <c r="I936" s="115">
        <v>7</v>
      </c>
      <c r="J936" s="116" t="s">
        <v>485</v>
      </c>
      <c r="K936" s="121">
        <v>10</v>
      </c>
      <c r="L936" s="108"/>
      <c r="M936" s="122">
        <v>19858</v>
      </c>
      <c r="N936" s="123">
        <v>19855</v>
      </c>
      <c r="O936" s="124">
        <v>18691</v>
      </c>
      <c r="P936" s="123">
        <v>18270</v>
      </c>
      <c r="Q936" s="124">
        <v>20850</v>
      </c>
      <c r="R936" s="123">
        <v>23012</v>
      </c>
      <c r="S936" s="124">
        <v>22654</v>
      </c>
      <c r="T936" s="123">
        <v>23095</v>
      </c>
      <c r="U936" s="124">
        <v>21498</v>
      </c>
      <c r="V936" s="123">
        <v>23251</v>
      </c>
      <c r="W936" s="124">
        <v>22604</v>
      </c>
      <c r="X936" s="123">
        <v>25523</v>
      </c>
      <c r="Y936" s="124">
        <v>24992</v>
      </c>
      <c r="Z936" s="123">
        <v>23429</v>
      </c>
      <c r="AA936" s="124">
        <v>22771</v>
      </c>
      <c r="AB936" s="123">
        <v>25085</v>
      </c>
      <c r="AC936" s="124">
        <v>24311</v>
      </c>
      <c r="AD936" s="123">
        <v>26463</v>
      </c>
      <c r="AE936" s="125">
        <v>26773</v>
      </c>
      <c r="AF936" s="126">
        <v>24889</v>
      </c>
    </row>
    <row r="937" spans="2:32">
      <c r="B937" s="127">
        <v>899</v>
      </c>
      <c r="C937" s="128">
        <v>899</v>
      </c>
      <c r="D937" s="129">
        <v>38</v>
      </c>
      <c r="E937" s="130">
        <v>2</v>
      </c>
      <c r="F937" s="131">
        <v>7</v>
      </c>
      <c r="G937" s="132" t="s">
        <v>485</v>
      </c>
      <c r="H937" s="133">
        <v>2</v>
      </c>
      <c r="I937" s="128">
        <v>7</v>
      </c>
      <c r="J937" s="129" t="s">
        <v>485</v>
      </c>
      <c r="K937" s="134">
        <v>11</v>
      </c>
      <c r="L937" s="108"/>
      <c r="M937" s="81">
        <v>19495</v>
      </c>
      <c r="N937" s="135">
        <v>19476</v>
      </c>
      <c r="O937" s="136">
        <v>18399</v>
      </c>
      <c r="P937" s="135">
        <v>18283</v>
      </c>
      <c r="Q937" s="136">
        <v>20603</v>
      </c>
      <c r="R937" s="135">
        <v>22437</v>
      </c>
      <c r="S937" s="136">
        <v>22117</v>
      </c>
      <c r="T937" s="135">
        <v>22474</v>
      </c>
      <c r="U937" s="136">
        <v>20891</v>
      </c>
      <c r="V937" s="135">
        <v>22808</v>
      </c>
      <c r="W937" s="136">
        <v>22273</v>
      </c>
      <c r="X937" s="135">
        <v>24844</v>
      </c>
      <c r="Y937" s="136">
        <v>24431</v>
      </c>
      <c r="Z937" s="135">
        <v>23529</v>
      </c>
      <c r="AA937" s="136">
        <v>23193</v>
      </c>
      <c r="AB937" s="135">
        <v>24682</v>
      </c>
      <c r="AC937" s="136">
        <v>24066</v>
      </c>
      <c r="AD937" s="135">
        <v>25949</v>
      </c>
      <c r="AE937" s="137">
        <v>26892</v>
      </c>
      <c r="AF937" s="138">
        <v>25031</v>
      </c>
    </row>
    <row r="938" spans="2:32">
      <c r="B938" s="114">
        <v>900</v>
      </c>
      <c r="C938" s="115">
        <v>900</v>
      </c>
      <c r="D938" s="116">
        <v>38</v>
      </c>
      <c r="E938" s="117">
        <v>2</v>
      </c>
      <c r="F938" s="118">
        <v>7</v>
      </c>
      <c r="G938" s="119" t="s">
        <v>485</v>
      </c>
      <c r="H938" s="120">
        <v>2</v>
      </c>
      <c r="I938" s="115">
        <v>7</v>
      </c>
      <c r="J938" s="116" t="s">
        <v>485</v>
      </c>
      <c r="K938" s="121">
        <v>12</v>
      </c>
      <c r="L938" s="108"/>
      <c r="M938" s="122">
        <v>19075</v>
      </c>
      <c r="N938" s="123">
        <v>19056</v>
      </c>
      <c r="O938" s="124">
        <v>18103</v>
      </c>
      <c r="P938" s="123">
        <v>18220</v>
      </c>
      <c r="Q938" s="124">
        <v>20300</v>
      </c>
      <c r="R938" s="123">
        <v>21862</v>
      </c>
      <c r="S938" s="124">
        <v>21620</v>
      </c>
      <c r="T938" s="123">
        <v>21876</v>
      </c>
      <c r="U938" s="124">
        <v>20386</v>
      </c>
      <c r="V938" s="123">
        <v>22378</v>
      </c>
      <c r="W938" s="124">
        <v>21774</v>
      </c>
      <c r="X938" s="123">
        <v>24174</v>
      </c>
      <c r="Y938" s="124">
        <v>24018</v>
      </c>
      <c r="Z938" s="123">
        <v>23400</v>
      </c>
      <c r="AA938" s="124">
        <v>23199</v>
      </c>
      <c r="AB938" s="123">
        <v>24257</v>
      </c>
      <c r="AC938" s="124">
        <v>23577</v>
      </c>
      <c r="AD938" s="123">
        <v>25554</v>
      </c>
      <c r="AE938" s="125">
        <v>26661</v>
      </c>
      <c r="AF938" s="126">
        <v>24905</v>
      </c>
    </row>
    <row r="939" spans="2:32">
      <c r="B939" s="127">
        <v>901</v>
      </c>
      <c r="C939" s="128">
        <v>901</v>
      </c>
      <c r="D939" s="129">
        <v>38</v>
      </c>
      <c r="E939" s="130">
        <v>2</v>
      </c>
      <c r="F939" s="131">
        <v>7</v>
      </c>
      <c r="G939" s="132" t="s">
        <v>485</v>
      </c>
      <c r="H939" s="133">
        <v>2</v>
      </c>
      <c r="I939" s="128">
        <v>7</v>
      </c>
      <c r="J939" s="129" t="s">
        <v>485</v>
      </c>
      <c r="K939" s="134">
        <v>13</v>
      </c>
      <c r="L939" s="108"/>
      <c r="M939" s="81">
        <v>18794</v>
      </c>
      <c r="N939" s="135">
        <v>18694</v>
      </c>
      <c r="O939" s="136">
        <v>17853</v>
      </c>
      <c r="P939" s="135">
        <v>18156</v>
      </c>
      <c r="Q939" s="136">
        <v>20079</v>
      </c>
      <c r="R939" s="135">
        <v>21473</v>
      </c>
      <c r="S939" s="136">
        <v>21185</v>
      </c>
      <c r="T939" s="135">
        <v>21390</v>
      </c>
      <c r="U939" s="136">
        <v>19996</v>
      </c>
      <c r="V939" s="135">
        <v>22055</v>
      </c>
      <c r="W939" s="136">
        <v>21409</v>
      </c>
      <c r="X939" s="135">
        <v>23664</v>
      </c>
      <c r="Y939" s="136">
        <v>23618</v>
      </c>
      <c r="Z939" s="135">
        <v>23185</v>
      </c>
      <c r="AA939" s="136">
        <v>23091</v>
      </c>
      <c r="AB939" s="135">
        <v>23909</v>
      </c>
      <c r="AC939" s="136">
        <v>23193</v>
      </c>
      <c r="AD939" s="135">
        <v>25139</v>
      </c>
      <c r="AE939" s="137">
        <v>26336</v>
      </c>
      <c r="AF939" s="138">
        <v>24667</v>
      </c>
    </row>
    <row r="940" spans="2:32">
      <c r="B940" s="114">
        <v>902</v>
      </c>
      <c r="C940" s="115">
        <v>902</v>
      </c>
      <c r="D940" s="116">
        <v>38</v>
      </c>
      <c r="E940" s="117">
        <v>2</v>
      </c>
      <c r="F940" s="118">
        <v>7</v>
      </c>
      <c r="G940" s="119" t="s">
        <v>485</v>
      </c>
      <c r="H940" s="120">
        <v>2</v>
      </c>
      <c r="I940" s="115">
        <v>7</v>
      </c>
      <c r="J940" s="116" t="s">
        <v>485</v>
      </c>
      <c r="K940" s="121">
        <v>14</v>
      </c>
      <c r="L940" s="108"/>
      <c r="M940" s="122">
        <v>18708</v>
      </c>
      <c r="N940" s="123">
        <v>18562</v>
      </c>
      <c r="O940" s="124">
        <v>17520</v>
      </c>
      <c r="P940" s="123">
        <v>18047</v>
      </c>
      <c r="Q940" s="124">
        <v>19889</v>
      </c>
      <c r="R940" s="123">
        <v>21334</v>
      </c>
      <c r="S940" s="124">
        <v>21052</v>
      </c>
      <c r="T940" s="123">
        <v>21164</v>
      </c>
      <c r="U940" s="124">
        <v>19564</v>
      </c>
      <c r="V940" s="123">
        <v>21788</v>
      </c>
      <c r="W940" s="124">
        <v>21032</v>
      </c>
      <c r="X940" s="123">
        <v>23432</v>
      </c>
      <c r="Y940" s="124">
        <v>23411</v>
      </c>
      <c r="Z940" s="123">
        <v>22762</v>
      </c>
      <c r="AA940" s="124">
        <v>22874</v>
      </c>
      <c r="AB940" s="123">
        <v>23587</v>
      </c>
      <c r="AC940" s="124">
        <v>22749</v>
      </c>
      <c r="AD940" s="123">
        <v>24891</v>
      </c>
      <c r="AE940" s="125">
        <v>26070</v>
      </c>
      <c r="AF940" s="126">
        <v>24203</v>
      </c>
    </row>
    <row r="941" spans="2:32">
      <c r="B941" s="127">
        <v>903</v>
      </c>
      <c r="C941" s="128">
        <v>903</v>
      </c>
      <c r="D941" s="129">
        <v>38</v>
      </c>
      <c r="E941" s="130">
        <v>2</v>
      </c>
      <c r="F941" s="131">
        <v>7</v>
      </c>
      <c r="G941" s="132" t="s">
        <v>485</v>
      </c>
      <c r="H941" s="133">
        <v>2</v>
      </c>
      <c r="I941" s="128">
        <v>7</v>
      </c>
      <c r="J941" s="129" t="s">
        <v>485</v>
      </c>
      <c r="K941" s="134">
        <v>15</v>
      </c>
      <c r="L941" s="108"/>
      <c r="M941" s="81">
        <v>18832</v>
      </c>
      <c r="N941" s="135">
        <v>18576</v>
      </c>
      <c r="O941" s="136">
        <v>17502</v>
      </c>
      <c r="P941" s="135">
        <v>18139</v>
      </c>
      <c r="Q941" s="136">
        <v>19961</v>
      </c>
      <c r="R941" s="135">
        <v>21474</v>
      </c>
      <c r="S941" s="136">
        <v>20987</v>
      </c>
      <c r="T941" s="135">
        <v>21125</v>
      </c>
      <c r="U941" s="136">
        <v>19496</v>
      </c>
      <c r="V941" s="135">
        <v>21820</v>
      </c>
      <c r="W941" s="136">
        <v>20896</v>
      </c>
      <c r="X941" s="135">
        <v>23505</v>
      </c>
      <c r="Y941" s="136">
        <v>23288</v>
      </c>
      <c r="Z941" s="135">
        <v>22620</v>
      </c>
      <c r="AA941" s="136">
        <v>22835</v>
      </c>
      <c r="AB941" s="135">
        <v>23578</v>
      </c>
      <c r="AC941" s="136">
        <v>22553</v>
      </c>
      <c r="AD941" s="135">
        <v>24725</v>
      </c>
      <c r="AE941" s="137">
        <v>25901</v>
      </c>
      <c r="AF941" s="138">
        <v>24026</v>
      </c>
    </row>
    <row r="942" spans="2:32">
      <c r="B942" s="114">
        <v>904</v>
      </c>
      <c r="C942" s="115">
        <v>904</v>
      </c>
      <c r="D942" s="116">
        <v>38</v>
      </c>
      <c r="E942" s="117">
        <v>2</v>
      </c>
      <c r="F942" s="118">
        <v>7</v>
      </c>
      <c r="G942" s="119" t="s">
        <v>485</v>
      </c>
      <c r="H942" s="120">
        <v>2</v>
      </c>
      <c r="I942" s="115">
        <v>7</v>
      </c>
      <c r="J942" s="116" t="s">
        <v>485</v>
      </c>
      <c r="K942" s="121">
        <v>16</v>
      </c>
      <c r="L942" s="108"/>
      <c r="M942" s="122">
        <v>19360</v>
      </c>
      <c r="N942" s="123">
        <v>18902</v>
      </c>
      <c r="O942" s="124">
        <v>17825</v>
      </c>
      <c r="P942" s="123">
        <v>18539</v>
      </c>
      <c r="Q942" s="124">
        <v>20387</v>
      </c>
      <c r="R942" s="123">
        <v>21983</v>
      </c>
      <c r="S942" s="124">
        <v>21113</v>
      </c>
      <c r="T942" s="123">
        <v>21405</v>
      </c>
      <c r="U942" s="124">
        <v>19798</v>
      </c>
      <c r="V942" s="123">
        <v>22218</v>
      </c>
      <c r="W942" s="124">
        <v>21344</v>
      </c>
      <c r="X942" s="123">
        <v>23900</v>
      </c>
      <c r="Y942" s="124">
        <v>23267</v>
      </c>
      <c r="Z942" s="123">
        <v>22500</v>
      </c>
      <c r="AA942" s="124">
        <v>22839</v>
      </c>
      <c r="AB942" s="123">
        <v>23894</v>
      </c>
      <c r="AC942" s="124">
        <v>22949</v>
      </c>
      <c r="AD942" s="123">
        <v>24614</v>
      </c>
      <c r="AE942" s="125">
        <v>25661</v>
      </c>
      <c r="AF942" s="126">
        <v>23869</v>
      </c>
    </row>
    <row r="943" spans="2:32">
      <c r="B943" s="127">
        <v>905</v>
      </c>
      <c r="C943" s="128">
        <v>905</v>
      </c>
      <c r="D943" s="129">
        <v>38</v>
      </c>
      <c r="E943" s="130">
        <v>2</v>
      </c>
      <c r="F943" s="131">
        <v>7</v>
      </c>
      <c r="G943" s="132" t="s">
        <v>485</v>
      </c>
      <c r="H943" s="133">
        <v>2</v>
      </c>
      <c r="I943" s="128">
        <v>7</v>
      </c>
      <c r="J943" s="129" t="s">
        <v>485</v>
      </c>
      <c r="K943" s="134">
        <v>17</v>
      </c>
      <c r="L943" s="108"/>
      <c r="M943" s="81">
        <v>20317</v>
      </c>
      <c r="N943" s="135">
        <v>19680</v>
      </c>
      <c r="O943" s="136">
        <v>18625</v>
      </c>
      <c r="P943" s="135">
        <v>19277</v>
      </c>
      <c r="Q943" s="136">
        <v>20946</v>
      </c>
      <c r="R943" s="135">
        <v>22944</v>
      </c>
      <c r="S943" s="136">
        <v>21692</v>
      </c>
      <c r="T943" s="135">
        <v>22149</v>
      </c>
      <c r="U943" s="136">
        <v>20650</v>
      </c>
      <c r="V943" s="135">
        <v>22882</v>
      </c>
      <c r="W943" s="136">
        <v>21786</v>
      </c>
      <c r="X943" s="135">
        <v>24618</v>
      </c>
      <c r="Y943" s="136">
        <v>23724</v>
      </c>
      <c r="Z943" s="135">
        <v>22515</v>
      </c>
      <c r="AA943" s="136">
        <v>22973</v>
      </c>
      <c r="AB943" s="135">
        <v>24600</v>
      </c>
      <c r="AC943" s="136">
        <v>23486</v>
      </c>
      <c r="AD943" s="135">
        <v>25085</v>
      </c>
      <c r="AE943" s="137">
        <v>25714</v>
      </c>
      <c r="AF943" s="138">
        <v>23901</v>
      </c>
    </row>
    <row r="944" spans="2:32">
      <c r="B944" s="114">
        <v>906</v>
      </c>
      <c r="C944" s="115">
        <v>906</v>
      </c>
      <c r="D944" s="116">
        <v>38</v>
      </c>
      <c r="E944" s="117">
        <v>2</v>
      </c>
      <c r="F944" s="118">
        <v>7</v>
      </c>
      <c r="G944" s="119" t="s">
        <v>485</v>
      </c>
      <c r="H944" s="120">
        <v>2</v>
      </c>
      <c r="I944" s="115">
        <v>7</v>
      </c>
      <c r="J944" s="116" t="s">
        <v>485</v>
      </c>
      <c r="K944" s="121">
        <v>18</v>
      </c>
      <c r="L944" s="108"/>
      <c r="M944" s="122">
        <v>21011</v>
      </c>
      <c r="N944" s="123">
        <v>20489</v>
      </c>
      <c r="O944" s="124">
        <v>19670</v>
      </c>
      <c r="P944" s="123">
        <v>20153</v>
      </c>
      <c r="Q944" s="124">
        <v>21742</v>
      </c>
      <c r="R944" s="123">
        <v>23725</v>
      </c>
      <c r="S944" s="124">
        <v>22720</v>
      </c>
      <c r="T944" s="123">
        <v>23137</v>
      </c>
      <c r="U944" s="124">
        <v>21895</v>
      </c>
      <c r="V944" s="123">
        <v>23723</v>
      </c>
      <c r="W944" s="124">
        <v>22556</v>
      </c>
      <c r="X944" s="123">
        <v>25274</v>
      </c>
      <c r="Y944" s="124">
        <v>25065</v>
      </c>
      <c r="Z944" s="123">
        <v>23822</v>
      </c>
      <c r="AA944" s="124">
        <v>24204</v>
      </c>
      <c r="AB944" s="123">
        <v>25791</v>
      </c>
      <c r="AC944" s="124">
        <v>24333</v>
      </c>
      <c r="AD944" s="123">
        <v>26567</v>
      </c>
      <c r="AE944" s="125">
        <v>26826</v>
      </c>
      <c r="AF944" s="126">
        <v>25300</v>
      </c>
    </row>
    <row r="945" spans="2:32">
      <c r="B945" s="127">
        <v>907</v>
      </c>
      <c r="C945" s="128">
        <v>907</v>
      </c>
      <c r="D945" s="129">
        <v>38</v>
      </c>
      <c r="E945" s="130">
        <v>2</v>
      </c>
      <c r="F945" s="131">
        <v>7</v>
      </c>
      <c r="G945" s="132" t="s">
        <v>485</v>
      </c>
      <c r="H945" s="133">
        <v>2</v>
      </c>
      <c r="I945" s="128">
        <v>7</v>
      </c>
      <c r="J945" s="129" t="s">
        <v>485</v>
      </c>
      <c r="K945" s="134">
        <v>19</v>
      </c>
      <c r="L945" s="108"/>
      <c r="M945" s="81">
        <v>21195</v>
      </c>
      <c r="N945" s="135">
        <v>20773</v>
      </c>
      <c r="O945" s="136">
        <v>20142</v>
      </c>
      <c r="P945" s="135">
        <v>20574</v>
      </c>
      <c r="Q945" s="136">
        <v>22151</v>
      </c>
      <c r="R945" s="135">
        <v>23913</v>
      </c>
      <c r="S945" s="136">
        <v>23220</v>
      </c>
      <c r="T945" s="135">
        <v>23534</v>
      </c>
      <c r="U945" s="136">
        <v>22436</v>
      </c>
      <c r="V945" s="135">
        <v>24216</v>
      </c>
      <c r="W945" s="136">
        <v>23287</v>
      </c>
      <c r="X945" s="135">
        <v>25546</v>
      </c>
      <c r="Y945" s="136">
        <v>25923</v>
      </c>
      <c r="Z945" s="135">
        <v>24729</v>
      </c>
      <c r="AA945" s="136">
        <v>24906</v>
      </c>
      <c r="AB945" s="135">
        <v>26645</v>
      </c>
      <c r="AC945" s="136">
        <v>25447</v>
      </c>
      <c r="AD945" s="135">
        <v>27656</v>
      </c>
      <c r="AE945" s="137">
        <v>27732</v>
      </c>
      <c r="AF945" s="138">
        <v>26425</v>
      </c>
    </row>
    <row r="946" spans="2:32">
      <c r="B946" s="114">
        <v>908</v>
      </c>
      <c r="C946" s="115">
        <v>908</v>
      </c>
      <c r="D946" s="116">
        <v>38</v>
      </c>
      <c r="E946" s="117">
        <v>2</v>
      </c>
      <c r="F946" s="118">
        <v>7</v>
      </c>
      <c r="G946" s="119" t="s">
        <v>485</v>
      </c>
      <c r="H946" s="120">
        <v>2</v>
      </c>
      <c r="I946" s="115">
        <v>7</v>
      </c>
      <c r="J946" s="116" t="s">
        <v>485</v>
      </c>
      <c r="K946" s="121">
        <v>20</v>
      </c>
      <c r="L946" s="108"/>
      <c r="M946" s="122">
        <v>20938</v>
      </c>
      <c r="N946" s="123">
        <v>20645</v>
      </c>
      <c r="O946" s="124">
        <v>19727</v>
      </c>
      <c r="P946" s="123">
        <v>20270</v>
      </c>
      <c r="Q946" s="124">
        <v>21994</v>
      </c>
      <c r="R946" s="123">
        <v>23803</v>
      </c>
      <c r="S946" s="124">
        <v>23308</v>
      </c>
      <c r="T946" s="123">
        <v>23606</v>
      </c>
      <c r="U946" s="124">
        <v>22302</v>
      </c>
      <c r="V946" s="123">
        <v>24231</v>
      </c>
      <c r="W946" s="124">
        <v>23894</v>
      </c>
      <c r="X946" s="123">
        <v>26053</v>
      </c>
      <c r="Y946" s="124">
        <v>26428</v>
      </c>
      <c r="Z946" s="123">
        <v>24993</v>
      </c>
      <c r="AA946" s="124">
        <v>25082</v>
      </c>
      <c r="AB946" s="123">
        <v>26949</v>
      </c>
      <c r="AC946" s="124">
        <v>26485</v>
      </c>
      <c r="AD946" s="123">
        <v>28425</v>
      </c>
      <c r="AE946" s="125">
        <v>28545</v>
      </c>
      <c r="AF946" s="126">
        <v>26856</v>
      </c>
    </row>
    <row r="947" spans="2:32">
      <c r="B947" s="127">
        <v>909</v>
      </c>
      <c r="C947" s="128">
        <v>909</v>
      </c>
      <c r="D947" s="129">
        <v>38</v>
      </c>
      <c r="E947" s="130">
        <v>2</v>
      </c>
      <c r="F947" s="131">
        <v>7</v>
      </c>
      <c r="G947" s="132" t="s">
        <v>485</v>
      </c>
      <c r="H947" s="133">
        <v>2</v>
      </c>
      <c r="I947" s="128">
        <v>7</v>
      </c>
      <c r="J947" s="129" t="s">
        <v>485</v>
      </c>
      <c r="K947" s="134">
        <v>21</v>
      </c>
      <c r="L947" s="108"/>
      <c r="M947" s="81">
        <v>20592</v>
      </c>
      <c r="N947" s="135">
        <v>20412</v>
      </c>
      <c r="O947" s="136">
        <v>19504</v>
      </c>
      <c r="P947" s="135">
        <v>20020</v>
      </c>
      <c r="Q947" s="136">
        <v>21673</v>
      </c>
      <c r="R947" s="135">
        <v>23664</v>
      </c>
      <c r="S947" s="136">
        <v>23357</v>
      </c>
      <c r="T947" s="135">
        <v>23647</v>
      </c>
      <c r="U947" s="136">
        <v>22402</v>
      </c>
      <c r="V947" s="135">
        <v>24167</v>
      </c>
      <c r="W947" s="136">
        <v>24203</v>
      </c>
      <c r="X947" s="135">
        <v>26582</v>
      </c>
      <c r="Y947" s="136">
        <v>27083</v>
      </c>
      <c r="Z947" s="135">
        <v>25600</v>
      </c>
      <c r="AA947" s="136">
        <v>25526</v>
      </c>
      <c r="AB947" s="135">
        <v>27290</v>
      </c>
      <c r="AC947" s="136">
        <v>27258</v>
      </c>
      <c r="AD947" s="135">
        <v>29406</v>
      </c>
      <c r="AE947" s="137">
        <v>29479</v>
      </c>
      <c r="AF947" s="138">
        <v>27723</v>
      </c>
    </row>
    <row r="948" spans="2:32">
      <c r="B948" s="114">
        <v>910</v>
      </c>
      <c r="C948" s="115">
        <v>910</v>
      </c>
      <c r="D948" s="116">
        <v>38</v>
      </c>
      <c r="E948" s="117">
        <v>2</v>
      </c>
      <c r="F948" s="118">
        <v>7</v>
      </c>
      <c r="G948" s="119" t="s">
        <v>485</v>
      </c>
      <c r="H948" s="120">
        <v>2</v>
      </c>
      <c r="I948" s="115">
        <v>7</v>
      </c>
      <c r="J948" s="116" t="s">
        <v>485</v>
      </c>
      <c r="K948" s="121">
        <v>22</v>
      </c>
      <c r="L948" s="108"/>
      <c r="M948" s="122">
        <v>19764</v>
      </c>
      <c r="N948" s="123">
        <v>19730</v>
      </c>
      <c r="O948" s="124">
        <v>18935</v>
      </c>
      <c r="P948" s="123">
        <v>19399</v>
      </c>
      <c r="Q948" s="124">
        <v>20907</v>
      </c>
      <c r="R948" s="123">
        <v>23015</v>
      </c>
      <c r="S948" s="124">
        <v>22711</v>
      </c>
      <c r="T948" s="123">
        <v>23085</v>
      </c>
      <c r="U948" s="124">
        <v>22034</v>
      </c>
      <c r="V948" s="123">
        <v>23572</v>
      </c>
      <c r="W948" s="124">
        <v>23903</v>
      </c>
      <c r="X948" s="123">
        <v>26579</v>
      </c>
      <c r="Y948" s="124">
        <v>26801</v>
      </c>
      <c r="Z948" s="123">
        <v>25521</v>
      </c>
      <c r="AA948" s="124">
        <v>25304</v>
      </c>
      <c r="AB948" s="123">
        <v>26927</v>
      </c>
      <c r="AC948" s="124">
        <v>27249</v>
      </c>
      <c r="AD948" s="123">
        <v>29316</v>
      </c>
      <c r="AE948" s="125">
        <v>29444</v>
      </c>
      <c r="AF948" s="126">
        <v>27803</v>
      </c>
    </row>
    <row r="949" spans="2:32">
      <c r="B949" s="127">
        <v>911</v>
      </c>
      <c r="C949" s="128">
        <v>911</v>
      </c>
      <c r="D949" s="129">
        <v>38</v>
      </c>
      <c r="E949" s="130">
        <v>2</v>
      </c>
      <c r="F949" s="131">
        <v>7</v>
      </c>
      <c r="G949" s="132" t="s">
        <v>485</v>
      </c>
      <c r="H949" s="133">
        <v>2</v>
      </c>
      <c r="I949" s="128">
        <v>7</v>
      </c>
      <c r="J949" s="129" t="s">
        <v>485</v>
      </c>
      <c r="K949" s="134">
        <v>23</v>
      </c>
      <c r="L949" s="108"/>
      <c r="M949" s="81">
        <v>18638</v>
      </c>
      <c r="N949" s="135">
        <v>18762</v>
      </c>
      <c r="O949" s="136">
        <v>18293</v>
      </c>
      <c r="P949" s="135">
        <v>18737</v>
      </c>
      <c r="Q949" s="136">
        <v>19955</v>
      </c>
      <c r="R949" s="135">
        <v>21995</v>
      </c>
      <c r="S949" s="136">
        <v>21780</v>
      </c>
      <c r="T949" s="135">
        <v>22285</v>
      </c>
      <c r="U949" s="136">
        <v>21568</v>
      </c>
      <c r="V949" s="135">
        <v>22802</v>
      </c>
      <c r="W949" s="136">
        <v>23137</v>
      </c>
      <c r="X949" s="135">
        <v>25990</v>
      </c>
      <c r="Y949" s="136">
        <v>26095</v>
      </c>
      <c r="Z949" s="135">
        <v>25240</v>
      </c>
      <c r="AA949" s="136">
        <v>24973</v>
      </c>
      <c r="AB949" s="135">
        <v>26302</v>
      </c>
      <c r="AC949" s="136">
        <v>26666</v>
      </c>
      <c r="AD949" s="135">
        <v>28723</v>
      </c>
      <c r="AE949" s="137">
        <v>29010</v>
      </c>
      <c r="AF949" s="138">
        <v>27611</v>
      </c>
    </row>
    <row r="950" spans="2:32">
      <c r="B950" s="114">
        <v>912</v>
      </c>
      <c r="C950" s="115">
        <v>912</v>
      </c>
      <c r="D950" s="116">
        <v>38</v>
      </c>
      <c r="E950" s="117">
        <v>2</v>
      </c>
      <c r="F950" s="118">
        <v>7</v>
      </c>
      <c r="G950" s="119" t="s">
        <v>485</v>
      </c>
      <c r="H950" s="120">
        <v>2</v>
      </c>
      <c r="I950" s="115">
        <v>7</v>
      </c>
      <c r="J950" s="116" t="s">
        <v>485</v>
      </c>
      <c r="K950" s="121">
        <v>24</v>
      </c>
      <c r="L950" s="108"/>
      <c r="M950" s="122">
        <v>17430</v>
      </c>
      <c r="N950" s="123">
        <v>17563</v>
      </c>
      <c r="O950" s="124">
        <v>17476</v>
      </c>
      <c r="P950" s="123">
        <v>18012</v>
      </c>
      <c r="Q950" s="124">
        <v>18979</v>
      </c>
      <c r="R950" s="123">
        <v>20934</v>
      </c>
      <c r="S950" s="124">
        <v>20805</v>
      </c>
      <c r="T950" s="123">
        <v>21351</v>
      </c>
      <c r="U950" s="124">
        <v>21010</v>
      </c>
      <c r="V950" s="123">
        <v>22043</v>
      </c>
      <c r="W950" s="124">
        <v>22470</v>
      </c>
      <c r="X950" s="123">
        <v>25211</v>
      </c>
      <c r="Y950" s="124">
        <v>25343</v>
      </c>
      <c r="Z950" s="123">
        <v>24823</v>
      </c>
      <c r="AA950" s="124">
        <v>24630</v>
      </c>
      <c r="AB950" s="123">
        <v>25605</v>
      </c>
      <c r="AC950" s="124">
        <v>26060</v>
      </c>
      <c r="AD950" s="123">
        <v>28014</v>
      </c>
      <c r="AE950" s="125">
        <v>28341</v>
      </c>
      <c r="AF950" s="126">
        <v>27249</v>
      </c>
    </row>
    <row r="951" spans="2:32">
      <c r="B951" s="127">
        <v>913</v>
      </c>
      <c r="C951" s="128">
        <v>913</v>
      </c>
      <c r="D951" s="129">
        <v>39</v>
      </c>
      <c r="E951" s="130">
        <v>2</v>
      </c>
      <c r="F951" s="131">
        <v>8</v>
      </c>
      <c r="G951" s="132" t="s">
        <v>485</v>
      </c>
      <c r="H951" s="133">
        <v>2</v>
      </c>
      <c r="I951" s="128">
        <v>8</v>
      </c>
      <c r="J951" s="129" t="s">
        <v>485</v>
      </c>
      <c r="K951" s="134">
        <v>1</v>
      </c>
      <c r="L951" s="108"/>
      <c r="M951" s="81">
        <v>16294</v>
      </c>
      <c r="N951" s="135">
        <v>16765</v>
      </c>
      <c r="O951" s="136">
        <v>16974</v>
      </c>
      <c r="P951" s="135">
        <v>17452</v>
      </c>
      <c r="Q951" s="136">
        <v>18059</v>
      </c>
      <c r="R951" s="135">
        <v>20000</v>
      </c>
      <c r="S951" s="136">
        <v>20408</v>
      </c>
      <c r="T951" s="135">
        <v>20650</v>
      </c>
      <c r="U951" s="136">
        <v>20386</v>
      </c>
      <c r="V951" s="135">
        <v>21484</v>
      </c>
      <c r="W951" s="136">
        <v>22398</v>
      </c>
      <c r="X951" s="135">
        <v>24721</v>
      </c>
      <c r="Y951" s="136">
        <v>25126</v>
      </c>
      <c r="Z951" s="135">
        <v>23638</v>
      </c>
      <c r="AA951" s="136">
        <v>24066</v>
      </c>
      <c r="AB951" s="135">
        <v>25289</v>
      </c>
      <c r="AC951" s="136">
        <v>26106</v>
      </c>
      <c r="AD951" s="135">
        <v>27815</v>
      </c>
      <c r="AE951" s="137">
        <v>27352</v>
      </c>
      <c r="AF951" s="138">
        <v>25773</v>
      </c>
    </row>
    <row r="952" spans="2:32">
      <c r="B952" s="114">
        <v>914</v>
      </c>
      <c r="C952" s="115">
        <v>914</v>
      </c>
      <c r="D952" s="116">
        <v>39</v>
      </c>
      <c r="E952" s="117">
        <v>2</v>
      </c>
      <c r="F952" s="118">
        <v>8</v>
      </c>
      <c r="G952" s="119" t="s">
        <v>485</v>
      </c>
      <c r="H952" s="120">
        <v>2</v>
      </c>
      <c r="I952" s="115">
        <v>8</v>
      </c>
      <c r="J952" s="116" t="s">
        <v>485</v>
      </c>
      <c r="K952" s="121">
        <v>2</v>
      </c>
      <c r="L952" s="108"/>
      <c r="M952" s="122">
        <v>15848</v>
      </c>
      <c r="N952" s="123">
        <v>16233</v>
      </c>
      <c r="O952" s="124">
        <v>16500</v>
      </c>
      <c r="P952" s="123">
        <v>17109</v>
      </c>
      <c r="Q952" s="124">
        <v>17608</v>
      </c>
      <c r="R952" s="123">
        <v>19554</v>
      </c>
      <c r="S952" s="124">
        <v>19953</v>
      </c>
      <c r="T952" s="123">
        <v>20174</v>
      </c>
      <c r="U952" s="124">
        <v>19965</v>
      </c>
      <c r="V952" s="123">
        <v>21036</v>
      </c>
      <c r="W952" s="124">
        <v>21952</v>
      </c>
      <c r="X952" s="123">
        <v>24188</v>
      </c>
      <c r="Y952" s="124">
        <v>24524</v>
      </c>
      <c r="Z952" s="123">
        <v>23120</v>
      </c>
      <c r="AA952" s="124">
        <v>23678</v>
      </c>
      <c r="AB952" s="123">
        <v>24726</v>
      </c>
      <c r="AC952" s="124">
        <v>25555</v>
      </c>
      <c r="AD952" s="123">
        <v>27126</v>
      </c>
      <c r="AE952" s="125">
        <v>26684</v>
      </c>
      <c r="AF952" s="126">
        <v>25209</v>
      </c>
    </row>
    <row r="953" spans="2:32">
      <c r="B953" s="127">
        <v>915</v>
      </c>
      <c r="C953" s="128">
        <v>915</v>
      </c>
      <c r="D953" s="129">
        <v>39</v>
      </c>
      <c r="E953" s="130">
        <v>2</v>
      </c>
      <c r="F953" s="131">
        <v>8</v>
      </c>
      <c r="G953" s="132" t="s">
        <v>485</v>
      </c>
      <c r="H953" s="133">
        <v>2</v>
      </c>
      <c r="I953" s="128">
        <v>8</v>
      </c>
      <c r="J953" s="129" t="s">
        <v>485</v>
      </c>
      <c r="K953" s="134">
        <v>3</v>
      </c>
      <c r="L953" s="108"/>
      <c r="M953" s="81">
        <v>15704</v>
      </c>
      <c r="N953" s="135">
        <v>15972</v>
      </c>
      <c r="O953" s="136">
        <v>16291</v>
      </c>
      <c r="P953" s="135">
        <v>17031</v>
      </c>
      <c r="Q953" s="136">
        <v>17470</v>
      </c>
      <c r="R953" s="135">
        <v>19423</v>
      </c>
      <c r="S953" s="136">
        <v>19793</v>
      </c>
      <c r="T953" s="135">
        <v>20024</v>
      </c>
      <c r="U953" s="136">
        <v>19851</v>
      </c>
      <c r="V953" s="135">
        <v>20900</v>
      </c>
      <c r="W953" s="136">
        <v>21771</v>
      </c>
      <c r="X953" s="135">
        <v>23976</v>
      </c>
      <c r="Y953" s="136">
        <v>24266</v>
      </c>
      <c r="Z953" s="135">
        <v>22956</v>
      </c>
      <c r="AA953" s="136">
        <v>23586</v>
      </c>
      <c r="AB953" s="135">
        <v>24459</v>
      </c>
      <c r="AC953" s="136">
        <v>25232</v>
      </c>
      <c r="AD953" s="135">
        <v>26773</v>
      </c>
      <c r="AE953" s="137">
        <v>26379</v>
      </c>
      <c r="AF953" s="138">
        <v>24995</v>
      </c>
    </row>
    <row r="954" spans="2:32">
      <c r="B954" s="114">
        <v>916</v>
      </c>
      <c r="C954" s="115">
        <v>916</v>
      </c>
      <c r="D954" s="116">
        <v>39</v>
      </c>
      <c r="E954" s="117">
        <v>2</v>
      </c>
      <c r="F954" s="118">
        <v>8</v>
      </c>
      <c r="G954" s="119" t="s">
        <v>485</v>
      </c>
      <c r="H954" s="120">
        <v>2</v>
      </c>
      <c r="I954" s="115">
        <v>8</v>
      </c>
      <c r="J954" s="116" t="s">
        <v>485</v>
      </c>
      <c r="K954" s="121">
        <v>4</v>
      </c>
      <c r="L954" s="108"/>
      <c r="M954" s="122">
        <v>15693</v>
      </c>
      <c r="N954" s="123">
        <v>15867</v>
      </c>
      <c r="O954" s="124">
        <v>16220</v>
      </c>
      <c r="P954" s="123">
        <v>17050</v>
      </c>
      <c r="Q954" s="124">
        <v>17394</v>
      </c>
      <c r="R954" s="123">
        <v>19350</v>
      </c>
      <c r="S954" s="124">
        <v>19661</v>
      </c>
      <c r="T954" s="123">
        <v>19854</v>
      </c>
      <c r="U954" s="124">
        <v>19699</v>
      </c>
      <c r="V954" s="123">
        <v>20632</v>
      </c>
      <c r="W954" s="124">
        <v>21421</v>
      </c>
      <c r="X954" s="123">
        <v>23540</v>
      </c>
      <c r="Y954" s="124">
        <v>23735</v>
      </c>
      <c r="Z954" s="123">
        <v>22548</v>
      </c>
      <c r="AA954" s="124">
        <v>23219</v>
      </c>
      <c r="AB954" s="123">
        <v>23833</v>
      </c>
      <c r="AC954" s="124">
        <v>24541</v>
      </c>
      <c r="AD954" s="123">
        <v>26014</v>
      </c>
      <c r="AE954" s="125">
        <v>25676</v>
      </c>
      <c r="AF954" s="126">
        <v>24439</v>
      </c>
    </row>
    <row r="955" spans="2:32">
      <c r="B955" s="127">
        <v>917</v>
      </c>
      <c r="C955" s="128">
        <v>917</v>
      </c>
      <c r="D955" s="129">
        <v>39</v>
      </c>
      <c r="E955" s="130">
        <v>2</v>
      </c>
      <c r="F955" s="131">
        <v>8</v>
      </c>
      <c r="G955" s="132" t="s">
        <v>485</v>
      </c>
      <c r="H955" s="133">
        <v>2</v>
      </c>
      <c r="I955" s="128">
        <v>8</v>
      </c>
      <c r="J955" s="129" t="s">
        <v>485</v>
      </c>
      <c r="K955" s="134">
        <v>5</v>
      </c>
      <c r="L955" s="108"/>
      <c r="M955" s="81">
        <v>15875</v>
      </c>
      <c r="N955" s="135">
        <v>15863</v>
      </c>
      <c r="O955" s="136">
        <v>16112</v>
      </c>
      <c r="P955" s="135">
        <v>17230</v>
      </c>
      <c r="Q955" s="136">
        <v>17460</v>
      </c>
      <c r="R955" s="135">
        <v>19369</v>
      </c>
      <c r="S955" s="136">
        <v>19657</v>
      </c>
      <c r="T955" s="135">
        <v>19626</v>
      </c>
      <c r="U955" s="136">
        <v>19375</v>
      </c>
      <c r="V955" s="135">
        <v>20439</v>
      </c>
      <c r="W955" s="136">
        <v>21048</v>
      </c>
      <c r="X955" s="135">
        <v>23087</v>
      </c>
      <c r="Y955" s="136">
        <v>23182</v>
      </c>
      <c r="Z955" s="135">
        <v>21901</v>
      </c>
      <c r="AA955" s="136">
        <v>22799</v>
      </c>
      <c r="AB955" s="135">
        <v>23180</v>
      </c>
      <c r="AC955" s="136">
        <v>23817</v>
      </c>
      <c r="AD955" s="135">
        <v>25182</v>
      </c>
      <c r="AE955" s="137">
        <v>24809</v>
      </c>
      <c r="AF955" s="138">
        <v>23613</v>
      </c>
    </row>
    <row r="956" spans="2:32">
      <c r="B956" s="114">
        <v>918</v>
      </c>
      <c r="C956" s="115">
        <v>918</v>
      </c>
      <c r="D956" s="116">
        <v>39</v>
      </c>
      <c r="E956" s="117">
        <v>2</v>
      </c>
      <c r="F956" s="118">
        <v>8</v>
      </c>
      <c r="G956" s="119" t="s">
        <v>485</v>
      </c>
      <c r="H956" s="120">
        <v>2</v>
      </c>
      <c r="I956" s="115">
        <v>8</v>
      </c>
      <c r="J956" s="116" t="s">
        <v>485</v>
      </c>
      <c r="K956" s="121">
        <v>6</v>
      </c>
      <c r="L956" s="108"/>
      <c r="M956" s="122">
        <v>16493</v>
      </c>
      <c r="N956" s="123">
        <v>15987</v>
      </c>
      <c r="O956" s="124">
        <v>16105</v>
      </c>
      <c r="P956" s="123">
        <v>17798</v>
      </c>
      <c r="Q956" s="124">
        <v>17933</v>
      </c>
      <c r="R956" s="123">
        <v>19808</v>
      </c>
      <c r="S956" s="124">
        <v>20034</v>
      </c>
      <c r="T956" s="123">
        <v>19511</v>
      </c>
      <c r="U956" s="124">
        <v>19036</v>
      </c>
      <c r="V956" s="123">
        <v>20627</v>
      </c>
      <c r="W956" s="124">
        <v>21090</v>
      </c>
      <c r="X956" s="123">
        <v>22946</v>
      </c>
      <c r="Y956" s="124">
        <v>22971</v>
      </c>
      <c r="Z956" s="123">
        <v>21219</v>
      </c>
      <c r="AA956" s="124">
        <v>22683</v>
      </c>
      <c r="AB956" s="123">
        <v>22940</v>
      </c>
      <c r="AC956" s="124">
        <v>23505</v>
      </c>
      <c r="AD956" s="123">
        <v>24699</v>
      </c>
      <c r="AE956" s="125">
        <v>24012</v>
      </c>
      <c r="AF956" s="126">
        <v>22758</v>
      </c>
    </row>
    <row r="957" spans="2:32">
      <c r="B957" s="127">
        <v>919</v>
      </c>
      <c r="C957" s="128">
        <v>919</v>
      </c>
      <c r="D957" s="129">
        <v>39</v>
      </c>
      <c r="E957" s="130">
        <v>2</v>
      </c>
      <c r="F957" s="131">
        <v>8</v>
      </c>
      <c r="G957" s="132" t="s">
        <v>485</v>
      </c>
      <c r="H957" s="133">
        <v>2</v>
      </c>
      <c r="I957" s="128">
        <v>8</v>
      </c>
      <c r="J957" s="129" t="s">
        <v>485</v>
      </c>
      <c r="K957" s="134">
        <v>7</v>
      </c>
      <c r="L957" s="108"/>
      <c r="M957" s="81">
        <v>17726</v>
      </c>
      <c r="N957" s="135">
        <v>16417</v>
      </c>
      <c r="O957" s="136">
        <v>16442</v>
      </c>
      <c r="P957" s="135">
        <v>19004</v>
      </c>
      <c r="Q957" s="136">
        <v>19090</v>
      </c>
      <c r="R957" s="135">
        <v>20963</v>
      </c>
      <c r="S957" s="136">
        <v>21287</v>
      </c>
      <c r="T957" s="135">
        <v>19801</v>
      </c>
      <c r="U957" s="136">
        <v>19123</v>
      </c>
      <c r="V957" s="135">
        <v>21384</v>
      </c>
      <c r="W957" s="136">
        <v>21874</v>
      </c>
      <c r="X957" s="135">
        <v>23654</v>
      </c>
      <c r="Y957" s="136">
        <v>23828</v>
      </c>
      <c r="Z957" s="135">
        <v>21075</v>
      </c>
      <c r="AA957" s="136">
        <v>23456</v>
      </c>
      <c r="AB957" s="135">
        <v>23388</v>
      </c>
      <c r="AC957" s="136">
        <v>23920</v>
      </c>
      <c r="AD957" s="135">
        <v>25370</v>
      </c>
      <c r="AE957" s="137">
        <v>23681</v>
      </c>
      <c r="AF957" s="138">
        <v>22499</v>
      </c>
    </row>
    <row r="958" spans="2:32">
      <c r="B958" s="114">
        <v>920</v>
      </c>
      <c r="C958" s="115">
        <v>920</v>
      </c>
      <c r="D958" s="116">
        <v>39</v>
      </c>
      <c r="E958" s="117">
        <v>2</v>
      </c>
      <c r="F958" s="118">
        <v>8</v>
      </c>
      <c r="G958" s="119" t="s">
        <v>485</v>
      </c>
      <c r="H958" s="120">
        <v>2</v>
      </c>
      <c r="I958" s="115">
        <v>8</v>
      </c>
      <c r="J958" s="116" t="s">
        <v>485</v>
      </c>
      <c r="K958" s="121">
        <v>8</v>
      </c>
      <c r="L958" s="108"/>
      <c r="M958" s="122">
        <v>19102</v>
      </c>
      <c r="N958" s="123">
        <v>17165</v>
      </c>
      <c r="O958" s="124">
        <v>17039</v>
      </c>
      <c r="P958" s="123">
        <v>20383</v>
      </c>
      <c r="Q958" s="124">
        <v>20251</v>
      </c>
      <c r="R958" s="123">
        <v>22383</v>
      </c>
      <c r="S958" s="124">
        <v>22845</v>
      </c>
      <c r="T958" s="123">
        <v>20526</v>
      </c>
      <c r="U958" s="124">
        <v>19740</v>
      </c>
      <c r="V958" s="123">
        <v>22304</v>
      </c>
      <c r="W958" s="124">
        <v>22984</v>
      </c>
      <c r="X958" s="123">
        <v>24955</v>
      </c>
      <c r="Y958" s="124">
        <v>25170</v>
      </c>
      <c r="Z958" s="123">
        <v>21544</v>
      </c>
      <c r="AA958" s="124">
        <v>24766</v>
      </c>
      <c r="AB958" s="123">
        <v>24066</v>
      </c>
      <c r="AC958" s="124">
        <v>24773</v>
      </c>
      <c r="AD958" s="123">
        <v>26630</v>
      </c>
      <c r="AE958" s="125">
        <v>24082</v>
      </c>
      <c r="AF958" s="126">
        <v>22938</v>
      </c>
    </row>
    <row r="959" spans="2:32">
      <c r="B959" s="127">
        <v>921</v>
      </c>
      <c r="C959" s="128">
        <v>921</v>
      </c>
      <c r="D959" s="129">
        <v>39</v>
      </c>
      <c r="E959" s="130">
        <v>2</v>
      </c>
      <c r="F959" s="131">
        <v>8</v>
      </c>
      <c r="G959" s="132" t="s">
        <v>485</v>
      </c>
      <c r="H959" s="133">
        <v>2</v>
      </c>
      <c r="I959" s="128">
        <v>8</v>
      </c>
      <c r="J959" s="129" t="s">
        <v>485</v>
      </c>
      <c r="K959" s="134">
        <v>9</v>
      </c>
      <c r="L959" s="108"/>
      <c r="M959" s="81">
        <v>19230</v>
      </c>
      <c r="N959" s="135">
        <v>17764</v>
      </c>
      <c r="O959" s="136">
        <v>17620</v>
      </c>
      <c r="P959" s="135">
        <v>20687</v>
      </c>
      <c r="Q959" s="136">
        <v>20399</v>
      </c>
      <c r="R959" s="135">
        <v>22545</v>
      </c>
      <c r="S959" s="136">
        <v>23161</v>
      </c>
      <c r="T959" s="135">
        <v>21061</v>
      </c>
      <c r="U959" s="136">
        <v>20381</v>
      </c>
      <c r="V959" s="135">
        <v>22433</v>
      </c>
      <c r="W959" s="136">
        <v>22958</v>
      </c>
      <c r="X959" s="135">
        <v>25093</v>
      </c>
      <c r="Y959" s="136">
        <v>25406</v>
      </c>
      <c r="Z959" s="135">
        <v>22036</v>
      </c>
      <c r="AA959" s="136">
        <v>25042</v>
      </c>
      <c r="AB959" s="135">
        <v>24074</v>
      </c>
      <c r="AC959" s="136">
        <v>24601</v>
      </c>
      <c r="AD959" s="135">
        <v>26807</v>
      </c>
      <c r="AE959" s="137">
        <v>24420</v>
      </c>
      <c r="AF959" s="138">
        <v>23399</v>
      </c>
    </row>
    <row r="960" spans="2:32">
      <c r="B960" s="114">
        <v>922</v>
      </c>
      <c r="C960" s="115">
        <v>922</v>
      </c>
      <c r="D960" s="116">
        <v>39</v>
      </c>
      <c r="E960" s="117">
        <v>2</v>
      </c>
      <c r="F960" s="118">
        <v>8</v>
      </c>
      <c r="G960" s="119" t="s">
        <v>485</v>
      </c>
      <c r="H960" s="120">
        <v>2</v>
      </c>
      <c r="I960" s="115">
        <v>8</v>
      </c>
      <c r="J960" s="116" t="s">
        <v>485</v>
      </c>
      <c r="K960" s="121">
        <v>10</v>
      </c>
      <c r="L960" s="108"/>
      <c r="M960" s="122">
        <v>18887</v>
      </c>
      <c r="N960" s="123">
        <v>17982</v>
      </c>
      <c r="O960" s="124">
        <v>17954</v>
      </c>
      <c r="P960" s="123">
        <v>20491</v>
      </c>
      <c r="Q960" s="124">
        <v>20274</v>
      </c>
      <c r="R960" s="123">
        <v>22119</v>
      </c>
      <c r="S960" s="124">
        <v>22781</v>
      </c>
      <c r="T960" s="123">
        <v>21212</v>
      </c>
      <c r="U960" s="124">
        <v>20692</v>
      </c>
      <c r="V960" s="123">
        <v>22402</v>
      </c>
      <c r="W960" s="124">
        <v>22690</v>
      </c>
      <c r="X960" s="123">
        <v>24700</v>
      </c>
      <c r="Y960" s="124">
        <v>25222</v>
      </c>
      <c r="Z960" s="123">
        <v>22513</v>
      </c>
      <c r="AA960" s="124">
        <v>24889</v>
      </c>
      <c r="AB960" s="123">
        <v>24134</v>
      </c>
      <c r="AC960" s="124">
        <v>24347</v>
      </c>
      <c r="AD960" s="123">
        <v>26670</v>
      </c>
      <c r="AE960" s="125">
        <v>24780</v>
      </c>
      <c r="AF960" s="126">
        <v>23911</v>
      </c>
    </row>
    <row r="961" spans="2:32">
      <c r="B961" s="127">
        <v>923</v>
      </c>
      <c r="C961" s="128">
        <v>923</v>
      </c>
      <c r="D961" s="129">
        <v>39</v>
      </c>
      <c r="E961" s="130">
        <v>2</v>
      </c>
      <c r="F961" s="131">
        <v>8</v>
      </c>
      <c r="G961" s="132" t="s">
        <v>485</v>
      </c>
      <c r="H961" s="133">
        <v>2</v>
      </c>
      <c r="I961" s="128">
        <v>8</v>
      </c>
      <c r="J961" s="129" t="s">
        <v>485</v>
      </c>
      <c r="K961" s="134">
        <v>11</v>
      </c>
      <c r="L961" s="108"/>
      <c r="M961" s="81">
        <v>18668</v>
      </c>
      <c r="N961" s="135">
        <v>17789</v>
      </c>
      <c r="O961" s="136">
        <v>18081</v>
      </c>
      <c r="P961" s="135">
        <v>20353</v>
      </c>
      <c r="Q961" s="136">
        <v>20086</v>
      </c>
      <c r="R961" s="135">
        <v>21684</v>
      </c>
      <c r="S961" s="136">
        <v>22251</v>
      </c>
      <c r="T961" s="135">
        <v>20717</v>
      </c>
      <c r="U961" s="136">
        <v>20531</v>
      </c>
      <c r="V961" s="135">
        <v>22127</v>
      </c>
      <c r="W961" s="136">
        <v>22193</v>
      </c>
      <c r="X961" s="135">
        <v>24159</v>
      </c>
      <c r="Y961" s="136">
        <v>25294</v>
      </c>
      <c r="Z961" s="135">
        <v>22956</v>
      </c>
      <c r="AA961" s="136">
        <v>24502</v>
      </c>
      <c r="AB961" s="135">
        <v>23900</v>
      </c>
      <c r="AC961" s="136">
        <v>23778</v>
      </c>
      <c r="AD961" s="135">
        <v>26794</v>
      </c>
      <c r="AE961" s="137">
        <v>24941</v>
      </c>
      <c r="AF961" s="138">
        <v>24376</v>
      </c>
    </row>
    <row r="962" spans="2:32">
      <c r="B962" s="114">
        <v>924</v>
      </c>
      <c r="C962" s="115">
        <v>924</v>
      </c>
      <c r="D962" s="116">
        <v>39</v>
      </c>
      <c r="E962" s="117">
        <v>2</v>
      </c>
      <c r="F962" s="118">
        <v>8</v>
      </c>
      <c r="G962" s="119" t="s">
        <v>485</v>
      </c>
      <c r="H962" s="120">
        <v>2</v>
      </c>
      <c r="I962" s="115">
        <v>8</v>
      </c>
      <c r="J962" s="116" t="s">
        <v>485</v>
      </c>
      <c r="K962" s="121">
        <v>12</v>
      </c>
      <c r="L962" s="108"/>
      <c r="M962" s="122">
        <v>18434</v>
      </c>
      <c r="N962" s="123">
        <v>17608</v>
      </c>
      <c r="O962" s="124">
        <v>18147</v>
      </c>
      <c r="P962" s="123">
        <v>20190</v>
      </c>
      <c r="Q962" s="124">
        <v>19816</v>
      </c>
      <c r="R962" s="123">
        <v>21350</v>
      </c>
      <c r="S962" s="124">
        <v>21799</v>
      </c>
      <c r="T962" s="123">
        <v>20387</v>
      </c>
      <c r="U962" s="124">
        <v>20457</v>
      </c>
      <c r="V962" s="123">
        <v>21777</v>
      </c>
      <c r="W962" s="124">
        <v>21867</v>
      </c>
      <c r="X962" s="123">
        <v>23764</v>
      </c>
      <c r="Y962" s="124">
        <v>25067</v>
      </c>
      <c r="Z962" s="123">
        <v>22984</v>
      </c>
      <c r="AA962" s="124">
        <v>24092</v>
      </c>
      <c r="AB962" s="123">
        <v>23431</v>
      </c>
      <c r="AC962" s="124">
        <v>23333</v>
      </c>
      <c r="AD962" s="123">
        <v>26586</v>
      </c>
      <c r="AE962" s="125">
        <v>24838</v>
      </c>
      <c r="AF962" s="126">
        <v>24398</v>
      </c>
    </row>
    <row r="963" spans="2:32">
      <c r="B963" s="127">
        <v>925</v>
      </c>
      <c r="C963" s="128">
        <v>925</v>
      </c>
      <c r="D963" s="129">
        <v>39</v>
      </c>
      <c r="E963" s="130">
        <v>2</v>
      </c>
      <c r="F963" s="131">
        <v>8</v>
      </c>
      <c r="G963" s="132" t="s">
        <v>485</v>
      </c>
      <c r="H963" s="133">
        <v>2</v>
      </c>
      <c r="I963" s="128">
        <v>8</v>
      </c>
      <c r="J963" s="129" t="s">
        <v>485</v>
      </c>
      <c r="K963" s="134">
        <v>13</v>
      </c>
      <c r="L963" s="108"/>
      <c r="M963" s="81">
        <v>18136</v>
      </c>
      <c r="N963" s="135">
        <v>17353</v>
      </c>
      <c r="O963" s="136">
        <v>18099</v>
      </c>
      <c r="P963" s="135">
        <v>19991</v>
      </c>
      <c r="Q963" s="136">
        <v>19548</v>
      </c>
      <c r="R963" s="135">
        <v>20952</v>
      </c>
      <c r="S963" s="136">
        <v>21349</v>
      </c>
      <c r="T963" s="135">
        <v>20043</v>
      </c>
      <c r="U963" s="136">
        <v>20309</v>
      </c>
      <c r="V963" s="135">
        <v>21453</v>
      </c>
      <c r="W963" s="136">
        <v>21539</v>
      </c>
      <c r="X963" s="135">
        <v>23306</v>
      </c>
      <c r="Y963" s="136">
        <v>24695</v>
      </c>
      <c r="Z963" s="135">
        <v>22819</v>
      </c>
      <c r="AA963" s="136">
        <v>23684</v>
      </c>
      <c r="AB963" s="135">
        <v>22986</v>
      </c>
      <c r="AC963" s="136">
        <v>22943</v>
      </c>
      <c r="AD963" s="135">
        <v>26198</v>
      </c>
      <c r="AE963" s="137">
        <v>24544</v>
      </c>
      <c r="AF963" s="138">
        <v>24210</v>
      </c>
    </row>
    <row r="964" spans="2:32">
      <c r="B964" s="114">
        <v>926</v>
      </c>
      <c r="C964" s="115">
        <v>926</v>
      </c>
      <c r="D964" s="116">
        <v>39</v>
      </c>
      <c r="E964" s="117">
        <v>2</v>
      </c>
      <c r="F964" s="118">
        <v>8</v>
      </c>
      <c r="G964" s="119" t="s">
        <v>485</v>
      </c>
      <c r="H964" s="120">
        <v>2</v>
      </c>
      <c r="I964" s="115">
        <v>8</v>
      </c>
      <c r="J964" s="116" t="s">
        <v>485</v>
      </c>
      <c r="K964" s="121">
        <v>14</v>
      </c>
      <c r="L964" s="108"/>
      <c r="M964" s="122">
        <v>18057</v>
      </c>
      <c r="N964" s="123">
        <v>17006</v>
      </c>
      <c r="O964" s="124">
        <v>17974</v>
      </c>
      <c r="P964" s="123">
        <v>19788</v>
      </c>
      <c r="Q964" s="124">
        <v>19263</v>
      </c>
      <c r="R964" s="123">
        <v>20810</v>
      </c>
      <c r="S964" s="124">
        <v>21111</v>
      </c>
      <c r="T964" s="123">
        <v>19601</v>
      </c>
      <c r="U964" s="124">
        <v>20090</v>
      </c>
      <c r="V964" s="123">
        <v>21071</v>
      </c>
      <c r="W964" s="124">
        <v>21249</v>
      </c>
      <c r="X964" s="123">
        <v>23073</v>
      </c>
      <c r="Y964" s="124">
        <v>24425</v>
      </c>
      <c r="Z964" s="123">
        <v>22571</v>
      </c>
      <c r="AA964" s="124">
        <v>23328</v>
      </c>
      <c r="AB964" s="123">
        <v>22510</v>
      </c>
      <c r="AC964" s="124">
        <v>22603</v>
      </c>
      <c r="AD964" s="123">
        <v>25895</v>
      </c>
      <c r="AE964" s="125">
        <v>24044</v>
      </c>
      <c r="AF964" s="126">
        <v>23923</v>
      </c>
    </row>
    <row r="965" spans="2:32">
      <c r="B965" s="127">
        <v>927</v>
      </c>
      <c r="C965" s="128">
        <v>927</v>
      </c>
      <c r="D965" s="129">
        <v>39</v>
      </c>
      <c r="E965" s="130">
        <v>2</v>
      </c>
      <c r="F965" s="131">
        <v>8</v>
      </c>
      <c r="G965" s="132" t="s">
        <v>485</v>
      </c>
      <c r="H965" s="133">
        <v>2</v>
      </c>
      <c r="I965" s="128">
        <v>8</v>
      </c>
      <c r="J965" s="129" t="s">
        <v>485</v>
      </c>
      <c r="K965" s="134">
        <v>15</v>
      </c>
      <c r="L965" s="108"/>
      <c r="M965" s="81">
        <v>18018</v>
      </c>
      <c r="N965" s="135">
        <v>16931</v>
      </c>
      <c r="O965" s="136">
        <v>18009</v>
      </c>
      <c r="P965" s="135">
        <v>19808</v>
      </c>
      <c r="Q965" s="136">
        <v>19156</v>
      </c>
      <c r="R965" s="135">
        <v>20705</v>
      </c>
      <c r="S965" s="136">
        <v>21029</v>
      </c>
      <c r="T965" s="135">
        <v>19488</v>
      </c>
      <c r="U965" s="136">
        <v>20089</v>
      </c>
      <c r="V965" s="135">
        <v>20894</v>
      </c>
      <c r="W965" s="136">
        <v>21230</v>
      </c>
      <c r="X965" s="135">
        <v>22895</v>
      </c>
      <c r="Y965" s="136">
        <v>24235</v>
      </c>
      <c r="Z965" s="135">
        <v>22470</v>
      </c>
      <c r="AA965" s="136">
        <v>23256</v>
      </c>
      <c r="AB965" s="135">
        <v>22253</v>
      </c>
      <c r="AC965" s="136">
        <v>22539</v>
      </c>
      <c r="AD965" s="135">
        <v>25663</v>
      </c>
      <c r="AE965" s="137">
        <v>23807</v>
      </c>
      <c r="AF965" s="138">
        <v>23799</v>
      </c>
    </row>
    <row r="966" spans="2:32">
      <c r="B966" s="114">
        <v>928</v>
      </c>
      <c r="C966" s="115">
        <v>928</v>
      </c>
      <c r="D966" s="116">
        <v>39</v>
      </c>
      <c r="E966" s="117">
        <v>2</v>
      </c>
      <c r="F966" s="118">
        <v>8</v>
      </c>
      <c r="G966" s="119" t="s">
        <v>485</v>
      </c>
      <c r="H966" s="120">
        <v>2</v>
      </c>
      <c r="I966" s="115">
        <v>8</v>
      </c>
      <c r="J966" s="116" t="s">
        <v>485</v>
      </c>
      <c r="K966" s="121">
        <v>16</v>
      </c>
      <c r="L966" s="108"/>
      <c r="M966" s="122">
        <v>18225</v>
      </c>
      <c r="N966" s="123">
        <v>17256</v>
      </c>
      <c r="O966" s="124">
        <v>18393</v>
      </c>
      <c r="P966" s="123">
        <v>20220</v>
      </c>
      <c r="Q966" s="124">
        <v>19549</v>
      </c>
      <c r="R966" s="123">
        <v>20833</v>
      </c>
      <c r="S966" s="124">
        <v>21303</v>
      </c>
      <c r="T966" s="123">
        <v>19777</v>
      </c>
      <c r="U966" s="124">
        <v>20450</v>
      </c>
      <c r="V966" s="123">
        <v>21322</v>
      </c>
      <c r="W966" s="124">
        <v>21449</v>
      </c>
      <c r="X966" s="123">
        <v>22907</v>
      </c>
      <c r="Y966" s="124">
        <v>24083</v>
      </c>
      <c r="Z966" s="123">
        <v>22489</v>
      </c>
      <c r="AA966" s="124">
        <v>23590</v>
      </c>
      <c r="AB966" s="123">
        <v>22665</v>
      </c>
      <c r="AC966" s="124">
        <v>22710</v>
      </c>
      <c r="AD966" s="123">
        <v>25433</v>
      </c>
      <c r="AE966" s="125">
        <v>23649</v>
      </c>
      <c r="AF966" s="126">
        <v>23786</v>
      </c>
    </row>
    <row r="967" spans="2:32">
      <c r="B967" s="127">
        <v>929</v>
      </c>
      <c r="C967" s="128">
        <v>929</v>
      </c>
      <c r="D967" s="129">
        <v>39</v>
      </c>
      <c r="E967" s="130">
        <v>2</v>
      </c>
      <c r="F967" s="131">
        <v>8</v>
      </c>
      <c r="G967" s="132" t="s">
        <v>485</v>
      </c>
      <c r="H967" s="133">
        <v>2</v>
      </c>
      <c r="I967" s="128">
        <v>8</v>
      </c>
      <c r="J967" s="129" t="s">
        <v>485</v>
      </c>
      <c r="K967" s="134">
        <v>17</v>
      </c>
      <c r="L967" s="108"/>
      <c r="M967" s="81">
        <v>18602</v>
      </c>
      <c r="N967" s="135">
        <v>17970</v>
      </c>
      <c r="O967" s="136">
        <v>19030</v>
      </c>
      <c r="P967" s="135">
        <v>20672</v>
      </c>
      <c r="Q967" s="136">
        <v>19961</v>
      </c>
      <c r="R967" s="135">
        <v>21297</v>
      </c>
      <c r="S967" s="136">
        <v>21908</v>
      </c>
      <c r="T967" s="135">
        <v>20478</v>
      </c>
      <c r="U967" s="136">
        <v>21061</v>
      </c>
      <c r="V967" s="135">
        <v>21594</v>
      </c>
      <c r="W967" s="136">
        <v>21914</v>
      </c>
      <c r="X967" s="135">
        <v>23351</v>
      </c>
      <c r="Y967" s="136">
        <v>24114</v>
      </c>
      <c r="Z967" s="135">
        <v>22607</v>
      </c>
      <c r="AA967" s="136">
        <v>24278</v>
      </c>
      <c r="AB967" s="135">
        <v>23193</v>
      </c>
      <c r="AC967" s="136">
        <v>23333</v>
      </c>
      <c r="AD967" s="135">
        <v>25473</v>
      </c>
      <c r="AE967" s="137">
        <v>23659</v>
      </c>
      <c r="AF967" s="138">
        <v>23929</v>
      </c>
    </row>
    <row r="968" spans="2:32">
      <c r="B968" s="114">
        <v>930</v>
      </c>
      <c r="C968" s="115">
        <v>930</v>
      </c>
      <c r="D968" s="116">
        <v>39</v>
      </c>
      <c r="E968" s="117">
        <v>2</v>
      </c>
      <c r="F968" s="118">
        <v>8</v>
      </c>
      <c r="G968" s="119" t="s">
        <v>485</v>
      </c>
      <c r="H968" s="120">
        <v>2</v>
      </c>
      <c r="I968" s="115">
        <v>8</v>
      </c>
      <c r="J968" s="116" t="s">
        <v>485</v>
      </c>
      <c r="K968" s="121">
        <v>18</v>
      </c>
      <c r="L968" s="108"/>
      <c r="M968" s="122">
        <v>19497</v>
      </c>
      <c r="N968" s="123">
        <v>18927</v>
      </c>
      <c r="O968" s="124">
        <v>19804</v>
      </c>
      <c r="P968" s="123">
        <v>21382</v>
      </c>
      <c r="Q968" s="124">
        <v>20637</v>
      </c>
      <c r="R968" s="123">
        <v>22242</v>
      </c>
      <c r="S968" s="124">
        <v>22785</v>
      </c>
      <c r="T968" s="123">
        <v>21586</v>
      </c>
      <c r="U968" s="124">
        <v>22044</v>
      </c>
      <c r="V968" s="123">
        <v>22228</v>
      </c>
      <c r="W968" s="124">
        <v>22785</v>
      </c>
      <c r="X968" s="123">
        <v>24633</v>
      </c>
      <c r="Y968" s="124">
        <v>25106</v>
      </c>
      <c r="Z968" s="123">
        <v>23829</v>
      </c>
      <c r="AA968" s="124">
        <v>25455</v>
      </c>
      <c r="AB968" s="123">
        <v>24033</v>
      </c>
      <c r="AC968" s="124">
        <v>24587</v>
      </c>
      <c r="AD968" s="123">
        <v>26591</v>
      </c>
      <c r="AE968" s="125">
        <v>25064</v>
      </c>
      <c r="AF968" s="126">
        <v>25219</v>
      </c>
    </row>
    <row r="969" spans="2:32">
      <c r="B969" s="127">
        <v>931</v>
      </c>
      <c r="C969" s="128">
        <v>931</v>
      </c>
      <c r="D969" s="129">
        <v>39</v>
      </c>
      <c r="E969" s="130">
        <v>2</v>
      </c>
      <c r="F969" s="131">
        <v>8</v>
      </c>
      <c r="G969" s="132" t="s">
        <v>485</v>
      </c>
      <c r="H969" s="133">
        <v>2</v>
      </c>
      <c r="I969" s="128">
        <v>8</v>
      </c>
      <c r="J969" s="129" t="s">
        <v>485</v>
      </c>
      <c r="K969" s="134">
        <v>19</v>
      </c>
      <c r="L969" s="108"/>
      <c r="M969" s="81">
        <v>20004</v>
      </c>
      <c r="N969" s="135">
        <v>19360</v>
      </c>
      <c r="O969" s="136">
        <v>20196</v>
      </c>
      <c r="P969" s="135">
        <v>21759</v>
      </c>
      <c r="Q969" s="136">
        <v>21061</v>
      </c>
      <c r="R969" s="135">
        <v>22714</v>
      </c>
      <c r="S969" s="136">
        <v>23131</v>
      </c>
      <c r="T969" s="135">
        <v>22048</v>
      </c>
      <c r="U969" s="136">
        <v>22508</v>
      </c>
      <c r="V969" s="135">
        <v>22841</v>
      </c>
      <c r="W969" s="136">
        <v>23433</v>
      </c>
      <c r="X969" s="135">
        <v>25408</v>
      </c>
      <c r="Y969" s="136">
        <v>25746</v>
      </c>
      <c r="Z969" s="135">
        <v>24462</v>
      </c>
      <c r="AA969" s="136">
        <v>26262</v>
      </c>
      <c r="AB969" s="135">
        <v>25089</v>
      </c>
      <c r="AC969" s="136">
        <v>25729</v>
      </c>
      <c r="AD969" s="135">
        <v>27473</v>
      </c>
      <c r="AE969" s="137">
        <v>26162</v>
      </c>
      <c r="AF969" s="138">
        <v>26039</v>
      </c>
    </row>
    <row r="970" spans="2:32">
      <c r="B970" s="114">
        <v>932</v>
      </c>
      <c r="C970" s="115">
        <v>932</v>
      </c>
      <c r="D970" s="116">
        <v>39</v>
      </c>
      <c r="E970" s="117">
        <v>2</v>
      </c>
      <c r="F970" s="118">
        <v>8</v>
      </c>
      <c r="G970" s="119" t="s">
        <v>485</v>
      </c>
      <c r="H970" s="120">
        <v>2</v>
      </c>
      <c r="I970" s="115">
        <v>8</v>
      </c>
      <c r="J970" s="116" t="s">
        <v>485</v>
      </c>
      <c r="K970" s="121">
        <v>20</v>
      </c>
      <c r="L970" s="108"/>
      <c r="M970" s="122">
        <v>19904</v>
      </c>
      <c r="N970" s="123">
        <v>18947</v>
      </c>
      <c r="O970" s="124">
        <v>19875</v>
      </c>
      <c r="P970" s="123">
        <v>21578</v>
      </c>
      <c r="Q970" s="124">
        <v>21234</v>
      </c>
      <c r="R970" s="123">
        <v>22758</v>
      </c>
      <c r="S970" s="124">
        <v>23139</v>
      </c>
      <c r="T970" s="123">
        <v>21835</v>
      </c>
      <c r="U970" s="124">
        <v>22222</v>
      </c>
      <c r="V970" s="123">
        <v>23328</v>
      </c>
      <c r="W970" s="124">
        <v>23963</v>
      </c>
      <c r="X970" s="123">
        <v>25832</v>
      </c>
      <c r="Y970" s="124">
        <v>26282</v>
      </c>
      <c r="Z970" s="123">
        <v>24602</v>
      </c>
      <c r="AA970" s="124">
        <v>26527</v>
      </c>
      <c r="AB970" s="123">
        <v>26088</v>
      </c>
      <c r="AC970" s="124">
        <v>26597</v>
      </c>
      <c r="AD970" s="123">
        <v>28284</v>
      </c>
      <c r="AE970" s="125">
        <v>26602</v>
      </c>
      <c r="AF970" s="126">
        <v>26296</v>
      </c>
    </row>
    <row r="971" spans="2:32">
      <c r="B971" s="127">
        <v>933</v>
      </c>
      <c r="C971" s="128">
        <v>933</v>
      </c>
      <c r="D971" s="129">
        <v>39</v>
      </c>
      <c r="E971" s="130">
        <v>2</v>
      </c>
      <c r="F971" s="131">
        <v>8</v>
      </c>
      <c r="G971" s="132" t="s">
        <v>485</v>
      </c>
      <c r="H971" s="133">
        <v>2</v>
      </c>
      <c r="I971" s="128">
        <v>8</v>
      </c>
      <c r="J971" s="129" t="s">
        <v>485</v>
      </c>
      <c r="K971" s="134">
        <v>21</v>
      </c>
      <c r="L971" s="108"/>
      <c r="M971" s="81">
        <v>19707</v>
      </c>
      <c r="N971" s="135">
        <v>18678</v>
      </c>
      <c r="O971" s="136">
        <v>19578</v>
      </c>
      <c r="P971" s="135">
        <v>21216</v>
      </c>
      <c r="Q971" s="136">
        <v>21059</v>
      </c>
      <c r="R971" s="135">
        <v>22716</v>
      </c>
      <c r="S971" s="136">
        <v>23075</v>
      </c>
      <c r="T971" s="135">
        <v>21813</v>
      </c>
      <c r="U971" s="136">
        <v>22167</v>
      </c>
      <c r="V971" s="135">
        <v>23526</v>
      </c>
      <c r="W971" s="136">
        <v>24360</v>
      </c>
      <c r="X971" s="135">
        <v>26349</v>
      </c>
      <c r="Y971" s="136">
        <v>26830</v>
      </c>
      <c r="Z971" s="135">
        <v>24962</v>
      </c>
      <c r="AA971" s="136">
        <v>26797</v>
      </c>
      <c r="AB971" s="135">
        <v>26789</v>
      </c>
      <c r="AC971" s="136">
        <v>27518</v>
      </c>
      <c r="AD971" s="135">
        <v>29172</v>
      </c>
      <c r="AE971" s="137">
        <v>27435</v>
      </c>
      <c r="AF971" s="138">
        <v>26858</v>
      </c>
    </row>
    <row r="972" spans="2:32">
      <c r="B972" s="114">
        <v>934</v>
      </c>
      <c r="C972" s="115">
        <v>934</v>
      </c>
      <c r="D972" s="116">
        <v>39</v>
      </c>
      <c r="E972" s="117">
        <v>2</v>
      </c>
      <c r="F972" s="118">
        <v>8</v>
      </c>
      <c r="G972" s="119" t="s">
        <v>485</v>
      </c>
      <c r="H972" s="120">
        <v>2</v>
      </c>
      <c r="I972" s="115">
        <v>8</v>
      </c>
      <c r="J972" s="116" t="s">
        <v>485</v>
      </c>
      <c r="K972" s="121">
        <v>22</v>
      </c>
      <c r="L972" s="108"/>
      <c r="M972" s="122">
        <v>18936</v>
      </c>
      <c r="N972" s="123">
        <v>18115</v>
      </c>
      <c r="O972" s="124">
        <v>18935</v>
      </c>
      <c r="P972" s="123">
        <v>20440</v>
      </c>
      <c r="Q972" s="124">
        <v>20411</v>
      </c>
      <c r="R972" s="123">
        <v>22021</v>
      </c>
      <c r="S972" s="124">
        <v>22441</v>
      </c>
      <c r="T972" s="123">
        <v>21375</v>
      </c>
      <c r="U972" s="124">
        <v>21673</v>
      </c>
      <c r="V972" s="123">
        <v>23156</v>
      </c>
      <c r="W972" s="124">
        <v>24066</v>
      </c>
      <c r="X972" s="123">
        <v>25990</v>
      </c>
      <c r="Y972" s="124">
        <v>26573</v>
      </c>
      <c r="Z972" s="123">
        <v>24696</v>
      </c>
      <c r="AA972" s="124">
        <v>26397</v>
      </c>
      <c r="AB972" s="123">
        <v>26739</v>
      </c>
      <c r="AC972" s="124">
        <v>27547</v>
      </c>
      <c r="AD972" s="123">
        <v>29111</v>
      </c>
      <c r="AE972" s="125">
        <v>27499</v>
      </c>
      <c r="AF972" s="126">
        <v>26716</v>
      </c>
    </row>
    <row r="973" spans="2:32">
      <c r="B973" s="127">
        <v>935</v>
      </c>
      <c r="C973" s="128">
        <v>935</v>
      </c>
      <c r="D973" s="129">
        <v>39</v>
      </c>
      <c r="E973" s="130">
        <v>2</v>
      </c>
      <c r="F973" s="131">
        <v>8</v>
      </c>
      <c r="G973" s="132" t="s">
        <v>485</v>
      </c>
      <c r="H973" s="133">
        <v>2</v>
      </c>
      <c r="I973" s="128">
        <v>8</v>
      </c>
      <c r="J973" s="129" t="s">
        <v>485</v>
      </c>
      <c r="K973" s="134">
        <v>23</v>
      </c>
      <c r="L973" s="108"/>
      <c r="M973" s="81">
        <v>17861</v>
      </c>
      <c r="N973" s="135">
        <v>17447</v>
      </c>
      <c r="O973" s="136">
        <v>18264</v>
      </c>
      <c r="P973" s="135">
        <v>19483</v>
      </c>
      <c r="Q973" s="136">
        <v>19435</v>
      </c>
      <c r="R973" s="135">
        <v>21061</v>
      </c>
      <c r="S973" s="136">
        <v>21616</v>
      </c>
      <c r="T973" s="135">
        <v>20878</v>
      </c>
      <c r="U973" s="136">
        <v>21158</v>
      </c>
      <c r="V973" s="135">
        <v>22368</v>
      </c>
      <c r="W973" s="136">
        <v>23301</v>
      </c>
      <c r="X973" s="135">
        <v>25264</v>
      </c>
      <c r="Y973" s="136">
        <v>26034</v>
      </c>
      <c r="Z973" s="135">
        <v>24358</v>
      </c>
      <c r="AA973" s="136">
        <v>25768</v>
      </c>
      <c r="AB973" s="135">
        <v>26159</v>
      </c>
      <c r="AC973" s="136">
        <v>26926</v>
      </c>
      <c r="AD973" s="135">
        <v>28678</v>
      </c>
      <c r="AE973" s="137">
        <v>27318</v>
      </c>
      <c r="AF973" s="138">
        <v>26442</v>
      </c>
    </row>
    <row r="974" spans="2:32">
      <c r="B974" s="114">
        <v>936</v>
      </c>
      <c r="C974" s="115">
        <v>936</v>
      </c>
      <c r="D974" s="116">
        <v>39</v>
      </c>
      <c r="E974" s="117">
        <v>2</v>
      </c>
      <c r="F974" s="118">
        <v>8</v>
      </c>
      <c r="G974" s="119" t="s">
        <v>485</v>
      </c>
      <c r="H974" s="120">
        <v>2</v>
      </c>
      <c r="I974" s="115">
        <v>8</v>
      </c>
      <c r="J974" s="116" t="s">
        <v>485</v>
      </c>
      <c r="K974" s="121">
        <v>24</v>
      </c>
      <c r="L974" s="108"/>
      <c r="M974" s="122">
        <v>16718</v>
      </c>
      <c r="N974" s="123">
        <v>16605</v>
      </c>
      <c r="O974" s="124">
        <v>17487</v>
      </c>
      <c r="P974" s="123">
        <v>18470</v>
      </c>
      <c r="Q974" s="124">
        <v>18497</v>
      </c>
      <c r="R974" s="123">
        <v>20043</v>
      </c>
      <c r="S974" s="124">
        <v>20624</v>
      </c>
      <c r="T974" s="123">
        <v>20259</v>
      </c>
      <c r="U974" s="124">
        <v>20674</v>
      </c>
      <c r="V974" s="123">
        <v>21676</v>
      </c>
      <c r="W974" s="124">
        <v>22557</v>
      </c>
      <c r="X974" s="123">
        <v>24476</v>
      </c>
      <c r="Y974" s="124">
        <v>25288</v>
      </c>
      <c r="Z974" s="123">
        <v>24003</v>
      </c>
      <c r="AA974" s="124">
        <v>25060</v>
      </c>
      <c r="AB974" s="123">
        <v>25540</v>
      </c>
      <c r="AC974" s="124">
        <v>26273</v>
      </c>
      <c r="AD974" s="123">
        <v>27993</v>
      </c>
      <c r="AE974" s="125">
        <v>26950</v>
      </c>
      <c r="AF974" s="126">
        <v>26135</v>
      </c>
    </row>
    <row r="975" spans="2:32">
      <c r="B975" s="127">
        <v>937</v>
      </c>
      <c r="C975" s="128">
        <v>937</v>
      </c>
      <c r="D975" s="129">
        <v>40</v>
      </c>
      <c r="E975" s="130">
        <v>2</v>
      </c>
      <c r="F975" s="131">
        <v>9</v>
      </c>
      <c r="G975" s="132" t="s">
        <v>485</v>
      </c>
      <c r="H975" s="133">
        <v>2</v>
      </c>
      <c r="I975" s="128">
        <v>9</v>
      </c>
      <c r="J975" s="129" t="s">
        <v>485</v>
      </c>
      <c r="K975" s="134">
        <v>1</v>
      </c>
      <c r="L975" s="108"/>
      <c r="M975" s="81">
        <v>16158</v>
      </c>
      <c r="N975" s="135">
        <v>16121</v>
      </c>
      <c r="O975" s="136">
        <v>16896</v>
      </c>
      <c r="P975" s="135">
        <v>17534</v>
      </c>
      <c r="Q975" s="136">
        <v>18092</v>
      </c>
      <c r="R975" s="135">
        <v>19639</v>
      </c>
      <c r="S975" s="136">
        <v>19940</v>
      </c>
      <c r="T975" s="135">
        <v>19736</v>
      </c>
      <c r="U975" s="136">
        <v>20296</v>
      </c>
      <c r="V975" s="135">
        <v>21628</v>
      </c>
      <c r="W975" s="136">
        <v>22327</v>
      </c>
      <c r="X975" s="135">
        <v>24258</v>
      </c>
      <c r="Y975" s="136">
        <v>24421</v>
      </c>
      <c r="Z975" s="135">
        <v>23430</v>
      </c>
      <c r="AA975" s="136">
        <v>24700</v>
      </c>
      <c r="AB975" s="135">
        <v>25564</v>
      </c>
      <c r="AC975" s="136">
        <v>26120</v>
      </c>
      <c r="AD975" s="135">
        <v>27007</v>
      </c>
      <c r="AE975" s="137">
        <v>25506</v>
      </c>
      <c r="AF975" s="138">
        <v>25520</v>
      </c>
    </row>
    <row r="976" spans="2:32">
      <c r="B976" s="114">
        <v>938</v>
      </c>
      <c r="C976" s="115">
        <v>938</v>
      </c>
      <c r="D976" s="116">
        <v>40</v>
      </c>
      <c r="E976" s="117">
        <v>2</v>
      </c>
      <c r="F976" s="118">
        <v>9</v>
      </c>
      <c r="G976" s="119" t="s">
        <v>485</v>
      </c>
      <c r="H976" s="120">
        <v>2</v>
      </c>
      <c r="I976" s="115">
        <v>9</v>
      </c>
      <c r="J976" s="116" t="s">
        <v>485</v>
      </c>
      <c r="K976" s="121">
        <v>2</v>
      </c>
      <c r="L976" s="108"/>
      <c r="M976" s="122">
        <v>15732</v>
      </c>
      <c r="N976" s="123">
        <v>15656</v>
      </c>
      <c r="O976" s="124">
        <v>16546</v>
      </c>
      <c r="P976" s="123">
        <v>17070</v>
      </c>
      <c r="Q976" s="124">
        <v>17640</v>
      </c>
      <c r="R976" s="123">
        <v>19173</v>
      </c>
      <c r="S976" s="124">
        <v>19445</v>
      </c>
      <c r="T976" s="123">
        <v>19299</v>
      </c>
      <c r="U976" s="124">
        <v>20003</v>
      </c>
      <c r="V976" s="123">
        <v>21190</v>
      </c>
      <c r="W976" s="124">
        <v>21835</v>
      </c>
      <c r="X976" s="123">
        <v>23706</v>
      </c>
      <c r="Y976" s="124">
        <v>23854</v>
      </c>
      <c r="Z976" s="123">
        <v>23078</v>
      </c>
      <c r="AA976" s="124">
        <v>24173</v>
      </c>
      <c r="AB976" s="123">
        <v>25043</v>
      </c>
      <c r="AC976" s="124">
        <v>25525</v>
      </c>
      <c r="AD976" s="123">
        <v>26356</v>
      </c>
      <c r="AE976" s="125">
        <v>24963</v>
      </c>
      <c r="AF976" s="126">
        <v>25124</v>
      </c>
    </row>
    <row r="977" spans="2:32">
      <c r="B977" s="127">
        <v>939</v>
      </c>
      <c r="C977" s="128">
        <v>939</v>
      </c>
      <c r="D977" s="129">
        <v>40</v>
      </c>
      <c r="E977" s="130">
        <v>2</v>
      </c>
      <c r="F977" s="131">
        <v>9</v>
      </c>
      <c r="G977" s="132" t="s">
        <v>485</v>
      </c>
      <c r="H977" s="133">
        <v>2</v>
      </c>
      <c r="I977" s="128">
        <v>9</v>
      </c>
      <c r="J977" s="129" t="s">
        <v>485</v>
      </c>
      <c r="K977" s="134">
        <v>3</v>
      </c>
      <c r="L977" s="108"/>
      <c r="M977" s="81">
        <v>15524</v>
      </c>
      <c r="N977" s="135">
        <v>15426</v>
      </c>
      <c r="O977" s="136">
        <v>16456</v>
      </c>
      <c r="P977" s="135">
        <v>16929</v>
      </c>
      <c r="Q977" s="136">
        <v>17494</v>
      </c>
      <c r="R977" s="135">
        <v>19020</v>
      </c>
      <c r="S977" s="136">
        <v>19305</v>
      </c>
      <c r="T977" s="135">
        <v>19196</v>
      </c>
      <c r="U977" s="136">
        <v>20013</v>
      </c>
      <c r="V977" s="135">
        <v>21058</v>
      </c>
      <c r="W977" s="136">
        <v>21640</v>
      </c>
      <c r="X977" s="135">
        <v>23476</v>
      </c>
      <c r="Y977" s="136">
        <v>23631</v>
      </c>
      <c r="Z977" s="135">
        <v>23001</v>
      </c>
      <c r="AA977" s="136">
        <v>23922</v>
      </c>
      <c r="AB977" s="135">
        <v>24730</v>
      </c>
      <c r="AC977" s="136">
        <v>25191</v>
      </c>
      <c r="AD977" s="135">
        <v>26056</v>
      </c>
      <c r="AE977" s="137">
        <v>24749</v>
      </c>
      <c r="AF977" s="138">
        <v>24992</v>
      </c>
    </row>
    <row r="978" spans="2:32">
      <c r="B978" s="114">
        <v>940</v>
      </c>
      <c r="C978" s="115">
        <v>940</v>
      </c>
      <c r="D978" s="116">
        <v>40</v>
      </c>
      <c r="E978" s="117">
        <v>2</v>
      </c>
      <c r="F978" s="118">
        <v>9</v>
      </c>
      <c r="G978" s="119" t="s">
        <v>485</v>
      </c>
      <c r="H978" s="120">
        <v>2</v>
      </c>
      <c r="I978" s="115">
        <v>9</v>
      </c>
      <c r="J978" s="116" t="s">
        <v>485</v>
      </c>
      <c r="K978" s="121">
        <v>4</v>
      </c>
      <c r="L978" s="108"/>
      <c r="M978" s="122">
        <v>15467</v>
      </c>
      <c r="N978" s="123">
        <v>15315</v>
      </c>
      <c r="O978" s="124">
        <v>16464</v>
      </c>
      <c r="P978" s="123">
        <v>16855</v>
      </c>
      <c r="Q978" s="124">
        <v>17408</v>
      </c>
      <c r="R978" s="123">
        <v>18908</v>
      </c>
      <c r="S978" s="124">
        <v>19163</v>
      </c>
      <c r="T978" s="123">
        <v>19074</v>
      </c>
      <c r="U978" s="124">
        <v>19944</v>
      </c>
      <c r="V978" s="123">
        <v>20775</v>
      </c>
      <c r="W978" s="124">
        <v>21240</v>
      </c>
      <c r="X978" s="123">
        <v>23016</v>
      </c>
      <c r="Y978" s="124">
        <v>23134</v>
      </c>
      <c r="Z978" s="123">
        <v>22659</v>
      </c>
      <c r="AA978" s="124">
        <v>23323</v>
      </c>
      <c r="AB978" s="123">
        <v>24063</v>
      </c>
      <c r="AC978" s="124">
        <v>24446</v>
      </c>
      <c r="AD978" s="123">
        <v>25359</v>
      </c>
      <c r="AE978" s="125">
        <v>24176</v>
      </c>
      <c r="AF978" s="126">
        <v>24517</v>
      </c>
    </row>
    <row r="979" spans="2:32">
      <c r="B979" s="127">
        <v>941</v>
      </c>
      <c r="C979" s="128">
        <v>941</v>
      </c>
      <c r="D979" s="129">
        <v>40</v>
      </c>
      <c r="E979" s="130">
        <v>2</v>
      </c>
      <c r="F979" s="131">
        <v>9</v>
      </c>
      <c r="G979" s="132" t="s">
        <v>485</v>
      </c>
      <c r="H979" s="133">
        <v>2</v>
      </c>
      <c r="I979" s="128">
        <v>9</v>
      </c>
      <c r="J979" s="129" t="s">
        <v>485</v>
      </c>
      <c r="K979" s="134">
        <v>5</v>
      </c>
      <c r="L979" s="108"/>
      <c r="M979" s="81">
        <v>15609</v>
      </c>
      <c r="N979" s="135">
        <v>15207</v>
      </c>
      <c r="O979" s="136">
        <v>16663</v>
      </c>
      <c r="P979" s="135">
        <v>16956</v>
      </c>
      <c r="Q979" s="136">
        <v>17444</v>
      </c>
      <c r="R979" s="135">
        <v>18957</v>
      </c>
      <c r="S979" s="136">
        <v>19001</v>
      </c>
      <c r="T979" s="135">
        <v>18812</v>
      </c>
      <c r="U979" s="136">
        <v>19889</v>
      </c>
      <c r="V979" s="135">
        <v>20489</v>
      </c>
      <c r="W979" s="136">
        <v>20769</v>
      </c>
      <c r="X979" s="135">
        <v>22545</v>
      </c>
      <c r="Y979" s="136">
        <v>22544</v>
      </c>
      <c r="Z979" s="135">
        <v>22290</v>
      </c>
      <c r="AA979" s="136">
        <v>22721</v>
      </c>
      <c r="AB979" s="135">
        <v>23384</v>
      </c>
      <c r="AC979" s="136">
        <v>23551</v>
      </c>
      <c r="AD979" s="135">
        <v>24519</v>
      </c>
      <c r="AE979" s="137">
        <v>23367</v>
      </c>
      <c r="AF979" s="138">
        <v>23985</v>
      </c>
    </row>
    <row r="980" spans="2:32">
      <c r="B980" s="114">
        <v>942</v>
      </c>
      <c r="C980" s="115">
        <v>942</v>
      </c>
      <c r="D980" s="116">
        <v>40</v>
      </c>
      <c r="E980" s="117">
        <v>2</v>
      </c>
      <c r="F980" s="118">
        <v>9</v>
      </c>
      <c r="G980" s="119" t="s">
        <v>485</v>
      </c>
      <c r="H980" s="120">
        <v>2</v>
      </c>
      <c r="I980" s="115">
        <v>9</v>
      </c>
      <c r="J980" s="116" t="s">
        <v>485</v>
      </c>
      <c r="K980" s="121">
        <v>6</v>
      </c>
      <c r="L980" s="108"/>
      <c r="M980" s="122">
        <v>16188</v>
      </c>
      <c r="N980" s="123">
        <v>15221</v>
      </c>
      <c r="O980" s="124">
        <v>17282</v>
      </c>
      <c r="P980" s="123">
        <v>17478</v>
      </c>
      <c r="Q980" s="124">
        <v>17935</v>
      </c>
      <c r="R980" s="123">
        <v>19400</v>
      </c>
      <c r="S980" s="124">
        <v>18979</v>
      </c>
      <c r="T980" s="123">
        <v>18555</v>
      </c>
      <c r="U980" s="124">
        <v>20226</v>
      </c>
      <c r="V980" s="123">
        <v>20635</v>
      </c>
      <c r="W980" s="124">
        <v>20674</v>
      </c>
      <c r="X980" s="123">
        <v>22438</v>
      </c>
      <c r="Y980" s="124">
        <v>22032</v>
      </c>
      <c r="Z980" s="123">
        <v>22234</v>
      </c>
      <c r="AA980" s="124">
        <v>22534</v>
      </c>
      <c r="AB980" s="123">
        <v>23119</v>
      </c>
      <c r="AC980" s="124">
        <v>23002</v>
      </c>
      <c r="AD980" s="123">
        <v>23743</v>
      </c>
      <c r="AE980" s="125">
        <v>22507</v>
      </c>
      <c r="AF980" s="126">
        <v>23772</v>
      </c>
    </row>
    <row r="981" spans="2:32">
      <c r="B981" s="127">
        <v>943</v>
      </c>
      <c r="C981" s="128">
        <v>943</v>
      </c>
      <c r="D981" s="129">
        <v>40</v>
      </c>
      <c r="E981" s="130">
        <v>2</v>
      </c>
      <c r="F981" s="131">
        <v>9</v>
      </c>
      <c r="G981" s="132" t="s">
        <v>485</v>
      </c>
      <c r="H981" s="133">
        <v>2</v>
      </c>
      <c r="I981" s="128">
        <v>9</v>
      </c>
      <c r="J981" s="129" t="s">
        <v>485</v>
      </c>
      <c r="K981" s="134">
        <v>7</v>
      </c>
      <c r="L981" s="108"/>
      <c r="M981" s="81">
        <v>17584</v>
      </c>
      <c r="N981" s="135">
        <v>15571</v>
      </c>
      <c r="O981" s="136">
        <v>18504</v>
      </c>
      <c r="P981" s="135">
        <v>18677</v>
      </c>
      <c r="Q981" s="136">
        <v>19050</v>
      </c>
      <c r="R981" s="135">
        <v>20684</v>
      </c>
      <c r="S981" s="136">
        <v>19329</v>
      </c>
      <c r="T981" s="135">
        <v>18710</v>
      </c>
      <c r="U981" s="136">
        <v>21311</v>
      </c>
      <c r="V981" s="135">
        <v>21488</v>
      </c>
      <c r="W981" s="136">
        <v>21220</v>
      </c>
      <c r="X981" s="135">
        <v>23376</v>
      </c>
      <c r="Y981" s="136">
        <v>21904</v>
      </c>
      <c r="Z981" s="135">
        <v>23024</v>
      </c>
      <c r="AA981" s="136">
        <v>23031</v>
      </c>
      <c r="AB981" s="135">
        <v>23574</v>
      </c>
      <c r="AC981" s="136">
        <v>23238</v>
      </c>
      <c r="AD981" s="135">
        <v>23429</v>
      </c>
      <c r="AE981" s="137">
        <v>22263</v>
      </c>
      <c r="AF981" s="138">
        <v>24475</v>
      </c>
    </row>
    <row r="982" spans="2:32">
      <c r="B982" s="114">
        <v>944</v>
      </c>
      <c r="C982" s="115">
        <v>944</v>
      </c>
      <c r="D982" s="116">
        <v>40</v>
      </c>
      <c r="E982" s="117">
        <v>2</v>
      </c>
      <c r="F982" s="118">
        <v>9</v>
      </c>
      <c r="G982" s="119" t="s">
        <v>485</v>
      </c>
      <c r="H982" s="120">
        <v>2</v>
      </c>
      <c r="I982" s="115">
        <v>9</v>
      </c>
      <c r="J982" s="116" t="s">
        <v>485</v>
      </c>
      <c r="K982" s="121">
        <v>8</v>
      </c>
      <c r="L982" s="108"/>
      <c r="M982" s="122">
        <v>19120</v>
      </c>
      <c r="N982" s="123">
        <v>16172</v>
      </c>
      <c r="O982" s="124">
        <v>19863</v>
      </c>
      <c r="P982" s="123">
        <v>19850</v>
      </c>
      <c r="Q982" s="124">
        <v>20334</v>
      </c>
      <c r="R982" s="123">
        <v>22222</v>
      </c>
      <c r="S982" s="124">
        <v>20055</v>
      </c>
      <c r="T982" s="123">
        <v>19335</v>
      </c>
      <c r="U982" s="124">
        <v>22672</v>
      </c>
      <c r="V982" s="123">
        <v>22614</v>
      </c>
      <c r="W982" s="124">
        <v>22251</v>
      </c>
      <c r="X982" s="123">
        <v>24753</v>
      </c>
      <c r="Y982" s="124">
        <v>22381</v>
      </c>
      <c r="Z982" s="123">
        <v>24348</v>
      </c>
      <c r="AA982" s="124">
        <v>23727</v>
      </c>
      <c r="AB982" s="123">
        <v>24457</v>
      </c>
      <c r="AC982" s="124">
        <v>24110</v>
      </c>
      <c r="AD982" s="123">
        <v>23825</v>
      </c>
      <c r="AE982" s="125">
        <v>22694</v>
      </c>
      <c r="AF982" s="126">
        <v>25758</v>
      </c>
    </row>
    <row r="983" spans="2:32">
      <c r="B983" s="127">
        <v>945</v>
      </c>
      <c r="C983" s="128">
        <v>945</v>
      </c>
      <c r="D983" s="129">
        <v>40</v>
      </c>
      <c r="E983" s="130">
        <v>2</v>
      </c>
      <c r="F983" s="131">
        <v>9</v>
      </c>
      <c r="G983" s="132" t="s">
        <v>485</v>
      </c>
      <c r="H983" s="133">
        <v>2</v>
      </c>
      <c r="I983" s="128">
        <v>9</v>
      </c>
      <c r="J983" s="129" t="s">
        <v>485</v>
      </c>
      <c r="K983" s="134">
        <v>9</v>
      </c>
      <c r="L983" s="108"/>
      <c r="M983" s="81">
        <v>19347</v>
      </c>
      <c r="N983" s="135">
        <v>16765</v>
      </c>
      <c r="O983" s="136">
        <v>20161</v>
      </c>
      <c r="P983" s="135">
        <v>19987</v>
      </c>
      <c r="Q983" s="136">
        <v>20472</v>
      </c>
      <c r="R983" s="135">
        <v>22536</v>
      </c>
      <c r="S983" s="136">
        <v>20599</v>
      </c>
      <c r="T983" s="135">
        <v>20004</v>
      </c>
      <c r="U983" s="136">
        <v>22994</v>
      </c>
      <c r="V983" s="135">
        <v>22618</v>
      </c>
      <c r="W983" s="136">
        <v>22373</v>
      </c>
      <c r="X983" s="135">
        <v>24987</v>
      </c>
      <c r="Y983" s="136">
        <v>22784</v>
      </c>
      <c r="Z983" s="135">
        <v>24615</v>
      </c>
      <c r="AA983" s="136">
        <v>23738</v>
      </c>
      <c r="AB983" s="135">
        <v>24289</v>
      </c>
      <c r="AC983" s="136">
        <v>24080</v>
      </c>
      <c r="AD983" s="135">
        <v>24155</v>
      </c>
      <c r="AE983" s="137">
        <v>23153</v>
      </c>
      <c r="AF983" s="138">
        <v>25980</v>
      </c>
    </row>
    <row r="984" spans="2:32">
      <c r="B984" s="114">
        <v>946</v>
      </c>
      <c r="C984" s="115">
        <v>946</v>
      </c>
      <c r="D984" s="116">
        <v>40</v>
      </c>
      <c r="E984" s="117">
        <v>2</v>
      </c>
      <c r="F984" s="118">
        <v>9</v>
      </c>
      <c r="G984" s="119" t="s">
        <v>485</v>
      </c>
      <c r="H984" s="120">
        <v>2</v>
      </c>
      <c r="I984" s="115">
        <v>9</v>
      </c>
      <c r="J984" s="116" t="s">
        <v>485</v>
      </c>
      <c r="K984" s="121">
        <v>10</v>
      </c>
      <c r="L984" s="108"/>
      <c r="M984" s="122">
        <v>19162</v>
      </c>
      <c r="N984" s="123">
        <v>17249</v>
      </c>
      <c r="O984" s="124">
        <v>20096</v>
      </c>
      <c r="P984" s="123">
        <v>19976</v>
      </c>
      <c r="Q984" s="124">
        <v>20321</v>
      </c>
      <c r="R984" s="123">
        <v>22306</v>
      </c>
      <c r="S984" s="124">
        <v>20915</v>
      </c>
      <c r="T984" s="123">
        <v>20493</v>
      </c>
      <c r="U984" s="124">
        <v>22972</v>
      </c>
      <c r="V984" s="123">
        <v>22522</v>
      </c>
      <c r="W984" s="124">
        <v>22365</v>
      </c>
      <c r="X984" s="123">
        <v>24854</v>
      </c>
      <c r="Y984" s="124">
        <v>23160</v>
      </c>
      <c r="Z984" s="123">
        <v>24508</v>
      </c>
      <c r="AA984" s="124">
        <v>23845</v>
      </c>
      <c r="AB984" s="123">
        <v>24079</v>
      </c>
      <c r="AC984" s="124">
        <v>24162</v>
      </c>
      <c r="AD984" s="123">
        <v>24572</v>
      </c>
      <c r="AE984" s="125">
        <v>23732</v>
      </c>
      <c r="AF984" s="126">
        <v>25906</v>
      </c>
    </row>
    <row r="985" spans="2:32">
      <c r="B985" s="127">
        <v>947</v>
      </c>
      <c r="C985" s="128">
        <v>947</v>
      </c>
      <c r="D985" s="129">
        <v>40</v>
      </c>
      <c r="E985" s="130">
        <v>2</v>
      </c>
      <c r="F985" s="131">
        <v>9</v>
      </c>
      <c r="G985" s="132" t="s">
        <v>485</v>
      </c>
      <c r="H985" s="133">
        <v>2</v>
      </c>
      <c r="I985" s="128">
        <v>9</v>
      </c>
      <c r="J985" s="129" t="s">
        <v>485</v>
      </c>
      <c r="K985" s="134">
        <v>11</v>
      </c>
      <c r="L985" s="108"/>
      <c r="M985" s="81">
        <v>19076</v>
      </c>
      <c r="N985" s="135">
        <v>17675</v>
      </c>
      <c r="O985" s="136">
        <v>20331</v>
      </c>
      <c r="P985" s="135">
        <v>20177</v>
      </c>
      <c r="Q985" s="136">
        <v>20394</v>
      </c>
      <c r="R985" s="135">
        <v>22270</v>
      </c>
      <c r="S985" s="136">
        <v>20966</v>
      </c>
      <c r="T985" s="135">
        <v>20921</v>
      </c>
      <c r="U985" s="136">
        <v>23235</v>
      </c>
      <c r="V985" s="135">
        <v>22647</v>
      </c>
      <c r="W985" s="136">
        <v>22361</v>
      </c>
      <c r="X985" s="135">
        <v>24899</v>
      </c>
      <c r="Y985" s="136">
        <v>23256</v>
      </c>
      <c r="Z985" s="135">
        <v>24109</v>
      </c>
      <c r="AA985" s="136">
        <v>23585</v>
      </c>
      <c r="AB985" s="135">
        <v>23487</v>
      </c>
      <c r="AC985" s="136">
        <v>24204</v>
      </c>
      <c r="AD985" s="135">
        <v>24710</v>
      </c>
      <c r="AE985" s="137">
        <v>24177</v>
      </c>
      <c r="AF985" s="138">
        <v>25541</v>
      </c>
    </row>
    <row r="986" spans="2:32">
      <c r="B986" s="114">
        <v>948</v>
      </c>
      <c r="C986" s="115">
        <v>948</v>
      </c>
      <c r="D986" s="116">
        <v>40</v>
      </c>
      <c r="E986" s="117">
        <v>2</v>
      </c>
      <c r="F986" s="118">
        <v>9</v>
      </c>
      <c r="G986" s="119" t="s">
        <v>485</v>
      </c>
      <c r="H986" s="120">
        <v>2</v>
      </c>
      <c r="I986" s="115">
        <v>9</v>
      </c>
      <c r="J986" s="116" t="s">
        <v>485</v>
      </c>
      <c r="K986" s="121">
        <v>12</v>
      </c>
      <c r="L986" s="108"/>
      <c r="M986" s="122">
        <v>18836</v>
      </c>
      <c r="N986" s="123">
        <v>17859</v>
      </c>
      <c r="O986" s="124">
        <v>20303</v>
      </c>
      <c r="P986" s="123">
        <v>20064</v>
      </c>
      <c r="Q986" s="124">
        <v>20290</v>
      </c>
      <c r="R986" s="123">
        <v>22001</v>
      </c>
      <c r="S986" s="124">
        <v>20837</v>
      </c>
      <c r="T986" s="123">
        <v>21069</v>
      </c>
      <c r="U986" s="124">
        <v>23190</v>
      </c>
      <c r="V986" s="123">
        <v>22556</v>
      </c>
      <c r="W986" s="124">
        <v>22245</v>
      </c>
      <c r="X986" s="123">
        <v>24658</v>
      </c>
      <c r="Y986" s="124">
        <v>23135</v>
      </c>
      <c r="Z986" s="123">
        <v>23678</v>
      </c>
      <c r="AA986" s="124">
        <v>23096</v>
      </c>
      <c r="AB986" s="123">
        <v>23021</v>
      </c>
      <c r="AC986" s="124">
        <v>24113</v>
      </c>
      <c r="AD986" s="123">
        <v>24582</v>
      </c>
      <c r="AE986" s="125">
        <v>24183</v>
      </c>
      <c r="AF986" s="126">
        <v>25112</v>
      </c>
    </row>
    <row r="987" spans="2:32">
      <c r="B987" s="127">
        <v>949</v>
      </c>
      <c r="C987" s="128">
        <v>949</v>
      </c>
      <c r="D987" s="129">
        <v>40</v>
      </c>
      <c r="E987" s="130">
        <v>2</v>
      </c>
      <c r="F987" s="131">
        <v>9</v>
      </c>
      <c r="G987" s="132" t="s">
        <v>485</v>
      </c>
      <c r="H987" s="133">
        <v>2</v>
      </c>
      <c r="I987" s="128">
        <v>9</v>
      </c>
      <c r="J987" s="129" t="s">
        <v>485</v>
      </c>
      <c r="K987" s="134">
        <v>13</v>
      </c>
      <c r="L987" s="108"/>
      <c r="M987" s="81">
        <v>18561</v>
      </c>
      <c r="N987" s="135">
        <v>17921</v>
      </c>
      <c r="O987" s="136">
        <v>20232</v>
      </c>
      <c r="P987" s="135">
        <v>19931</v>
      </c>
      <c r="Q987" s="136">
        <v>20145</v>
      </c>
      <c r="R987" s="135">
        <v>21700</v>
      </c>
      <c r="S987" s="136">
        <v>20651</v>
      </c>
      <c r="T987" s="135">
        <v>21085</v>
      </c>
      <c r="U987" s="136">
        <v>23077</v>
      </c>
      <c r="V987" s="135">
        <v>22398</v>
      </c>
      <c r="W987" s="136">
        <v>22089</v>
      </c>
      <c r="X987" s="135">
        <v>24340</v>
      </c>
      <c r="Y987" s="136">
        <v>22925</v>
      </c>
      <c r="Z987" s="135">
        <v>23339</v>
      </c>
      <c r="AA987" s="136">
        <v>22712</v>
      </c>
      <c r="AB987" s="135">
        <v>22697</v>
      </c>
      <c r="AC987" s="136">
        <v>23930</v>
      </c>
      <c r="AD987" s="135">
        <v>24345</v>
      </c>
      <c r="AE987" s="137">
        <v>24047</v>
      </c>
      <c r="AF987" s="138">
        <v>24749</v>
      </c>
    </row>
    <row r="988" spans="2:32">
      <c r="B988" s="114">
        <v>950</v>
      </c>
      <c r="C988" s="115">
        <v>950</v>
      </c>
      <c r="D988" s="116">
        <v>40</v>
      </c>
      <c r="E988" s="117">
        <v>2</v>
      </c>
      <c r="F988" s="118">
        <v>9</v>
      </c>
      <c r="G988" s="119" t="s">
        <v>485</v>
      </c>
      <c r="H988" s="120">
        <v>2</v>
      </c>
      <c r="I988" s="115">
        <v>9</v>
      </c>
      <c r="J988" s="116" t="s">
        <v>485</v>
      </c>
      <c r="K988" s="121">
        <v>14</v>
      </c>
      <c r="L988" s="108"/>
      <c r="M988" s="122">
        <v>18361</v>
      </c>
      <c r="N988" s="123">
        <v>17768</v>
      </c>
      <c r="O988" s="124">
        <v>19999</v>
      </c>
      <c r="P988" s="123">
        <v>19633</v>
      </c>
      <c r="Q988" s="124">
        <v>19893</v>
      </c>
      <c r="R988" s="123">
        <v>21445</v>
      </c>
      <c r="S988" s="124">
        <v>20197</v>
      </c>
      <c r="T988" s="123">
        <v>20855</v>
      </c>
      <c r="U988" s="124">
        <v>22779</v>
      </c>
      <c r="V988" s="123">
        <v>22101</v>
      </c>
      <c r="W988" s="124">
        <v>21853</v>
      </c>
      <c r="X988" s="123">
        <v>24017</v>
      </c>
      <c r="Y988" s="124">
        <v>22402</v>
      </c>
      <c r="Z988" s="123">
        <v>22928</v>
      </c>
      <c r="AA988" s="124">
        <v>22179</v>
      </c>
      <c r="AB988" s="123">
        <v>22298</v>
      </c>
      <c r="AC988" s="124">
        <v>23640</v>
      </c>
      <c r="AD988" s="123">
        <v>23790</v>
      </c>
      <c r="AE988" s="125">
        <v>23699</v>
      </c>
      <c r="AF988" s="126">
        <v>24304</v>
      </c>
    </row>
    <row r="989" spans="2:32">
      <c r="B989" s="127">
        <v>951</v>
      </c>
      <c r="C989" s="128">
        <v>951</v>
      </c>
      <c r="D989" s="129">
        <v>40</v>
      </c>
      <c r="E989" s="130">
        <v>2</v>
      </c>
      <c r="F989" s="131">
        <v>9</v>
      </c>
      <c r="G989" s="132" t="s">
        <v>485</v>
      </c>
      <c r="H989" s="133">
        <v>2</v>
      </c>
      <c r="I989" s="128">
        <v>9</v>
      </c>
      <c r="J989" s="129" t="s">
        <v>485</v>
      </c>
      <c r="K989" s="134">
        <v>15</v>
      </c>
      <c r="L989" s="108"/>
      <c r="M989" s="81">
        <v>18342</v>
      </c>
      <c r="N989" s="135">
        <v>17823</v>
      </c>
      <c r="O989" s="136">
        <v>20040</v>
      </c>
      <c r="P989" s="135">
        <v>19557</v>
      </c>
      <c r="Q989" s="136">
        <v>19919</v>
      </c>
      <c r="R989" s="135">
        <v>21381</v>
      </c>
      <c r="S989" s="136">
        <v>20096</v>
      </c>
      <c r="T989" s="135">
        <v>20859</v>
      </c>
      <c r="U989" s="136">
        <v>22766</v>
      </c>
      <c r="V989" s="135">
        <v>22085</v>
      </c>
      <c r="W989" s="136">
        <v>21811</v>
      </c>
      <c r="X989" s="135">
        <v>23878</v>
      </c>
      <c r="Y989" s="136">
        <v>22240</v>
      </c>
      <c r="Z989" s="135">
        <v>22902</v>
      </c>
      <c r="AA989" s="136">
        <v>21969</v>
      </c>
      <c r="AB989" s="135">
        <v>22277</v>
      </c>
      <c r="AC989" s="136">
        <v>23548</v>
      </c>
      <c r="AD989" s="135">
        <v>23597</v>
      </c>
      <c r="AE989" s="137">
        <v>23615</v>
      </c>
      <c r="AF989" s="138">
        <v>24256</v>
      </c>
    </row>
    <row r="990" spans="2:32">
      <c r="B990" s="114">
        <v>952</v>
      </c>
      <c r="C990" s="115">
        <v>952</v>
      </c>
      <c r="D990" s="116">
        <v>40</v>
      </c>
      <c r="E990" s="117">
        <v>2</v>
      </c>
      <c r="F990" s="118">
        <v>9</v>
      </c>
      <c r="G990" s="119" t="s">
        <v>485</v>
      </c>
      <c r="H990" s="120">
        <v>2</v>
      </c>
      <c r="I990" s="115">
        <v>9</v>
      </c>
      <c r="J990" s="116" t="s">
        <v>485</v>
      </c>
      <c r="K990" s="121">
        <v>16</v>
      </c>
      <c r="L990" s="108"/>
      <c r="M990" s="122">
        <v>18590</v>
      </c>
      <c r="N990" s="123">
        <v>18115</v>
      </c>
      <c r="O990" s="124">
        <v>20349</v>
      </c>
      <c r="P990" s="123">
        <v>19804</v>
      </c>
      <c r="Q990" s="124">
        <v>20049</v>
      </c>
      <c r="R990" s="123">
        <v>21490</v>
      </c>
      <c r="S990" s="124">
        <v>20189</v>
      </c>
      <c r="T990" s="123">
        <v>20998</v>
      </c>
      <c r="U990" s="124">
        <v>22908</v>
      </c>
      <c r="V990" s="123">
        <v>22061</v>
      </c>
      <c r="W990" s="124">
        <v>21850</v>
      </c>
      <c r="X990" s="123">
        <v>23794</v>
      </c>
      <c r="Y990" s="124">
        <v>22188</v>
      </c>
      <c r="Z990" s="123">
        <v>23297</v>
      </c>
      <c r="AA990" s="124">
        <v>22437</v>
      </c>
      <c r="AB990" s="123">
        <v>22501</v>
      </c>
      <c r="AC990" s="124">
        <v>23473</v>
      </c>
      <c r="AD990" s="123">
        <v>23490</v>
      </c>
      <c r="AE990" s="125">
        <v>23641</v>
      </c>
      <c r="AF990" s="126">
        <v>24620</v>
      </c>
    </row>
    <row r="991" spans="2:32">
      <c r="B991" s="127">
        <v>953</v>
      </c>
      <c r="C991" s="128">
        <v>953</v>
      </c>
      <c r="D991" s="129">
        <v>40</v>
      </c>
      <c r="E991" s="130">
        <v>2</v>
      </c>
      <c r="F991" s="131">
        <v>9</v>
      </c>
      <c r="G991" s="132" t="s">
        <v>485</v>
      </c>
      <c r="H991" s="133">
        <v>2</v>
      </c>
      <c r="I991" s="128">
        <v>9</v>
      </c>
      <c r="J991" s="129" t="s">
        <v>485</v>
      </c>
      <c r="K991" s="134">
        <v>17</v>
      </c>
      <c r="L991" s="108"/>
      <c r="M991" s="81">
        <v>19003</v>
      </c>
      <c r="N991" s="135">
        <v>18451</v>
      </c>
      <c r="O991" s="136">
        <v>20461</v>
      </c>
      <c r="P991" s="135">
        <v>19830</v>
      </c>
      <c r="Q991" s="136">
        <v>20090</v>
      </c>
      <c r="R991" s="135">
        <v>21604</v>
      </c>
      <c r="S991" s="136">
        <v>20336</v>
      </c>
      <c r="T991" s="135">
        <v>21004</v>
      </c>
      <c r="U991" s="136">
        <v>22764</v>
      </c>
      <c r="V991" s="135">
        <v>21837</v>
      </c>
      <c r="W991" s="136">
        <v>21976</v>
      </c>
      <c r="X991" s="135">
        <v>23803</v>
      </c>
      <c r="Y991" s="136">
        <v>22166</v>
      </c>
      <c r="Z991" s="135">
        <v>23976</v>
      </c>
      <c r="AA991" s="136">
        <v>22946</v>
      </c>
      <c r="AB991" s="135">
        <v>23100</v>
      </c>
      <c r="AC991" s="136">
        <v>23630</v>
      </c>
      <c r="AD991" s="135">
        <v>23492</v>
      </c>
      <c r="AE991" s="137">
        <v>23768</v>
      </c>
      <c r="AF991" s="138">
        <v>25317</v>
      </c>
    </row>
    <row r="992" spans="2:32">
      <c r="B992" s="114">
        <v>954</v>
      </c>
      <c r="C992" s="115">
        <v>954</v>
      </c>
      <c r="D992" s="116">
        <v>40</v>
      </c>
      <c r="E992" s="117">
        <v>2</v>
      </c>
      <c r="F992" s="118">
        <v>9</v>
      </c>
      <c r="G992" s="119" t="s">
        <v>485</v>
      </c>
      <c r="H992" s="120">
        <v>2</v>
      </c>
      <c r="I992" s="115">
        <v>9</v>
      </c>
      <c r="J992" s="116" t="s">
        <v>485</v>
      </c>
      <c r="K992" s="121">
        <v>18</v>
      </c>
      <c r="L992" s="108"/>
      <c r="M992" s="122">
        <v>19691</v>
      </c>
      <c r="N992" s="123">
        <v>19125</v>
      </c>
      <c r="O992" s="124">
        <v>21038</v>
      </c>
      <c r="P992" s="123">
        <v>20431</v>
      </c>
      <c r="Q992" s="124">
        <v>20799</v>
      </c>
      <c r="R992" s="123">
        <v>22377</v>
      </c>
      <c r="S992" s="124">
        <v>21312</v>
      </c>
      <c r="T992" s="123">
        <v>21838</v>
      </c>
      <c r="U992" s="124">
        <v>23368</v>
      </c>
      <c r="V992" s="123">
        <v>22529</v>
      </c>
      <c r="W992" s="124">
        <v>22759</v>
      </c>
      <c r="X992" s="123">
        <v>24713</v>
      </c>
      <c r="Y992" s="124">
        <v>23412</v>
      </c>
      <c r="Z992" s="123">
        <v>25079</v>
      </c>
      <c r="AA992" s="124">
        <v>23747</v>
      </c>
      <c r="AB992" s="123">
        <v>24307</v>
      </c>
      <c r="AC992" s="124">
        <v>24632</v>
      </c>
      <c r="AD992" s="123">
        <v>24847</v>
      </c>
      <c r="AE992" s="125">
        <v>25023</v>
      </c>
      <c r="AF992" s="126">
        <v>26518</v>
      </c>
    </row>
    <row r="993" spans="2:32">
      <c r="B993" s="127">
        <v>955</v>
      </c>
      <c r="C993" s="128">
        <v>955</v>
      </c>
      <c r="D993" s="129">
        <v>40</v>
      </c>
      <c r="E993" s="130">
        <v>2</v>
      </c>
      <c r="F993" s="131">
        <v>9</v>
      </c>
      <c r="G993" s="132" t="s">
        <v>485</v>
      </c>
      <c r="H993" s="133">
        <v>2</v>
      </c>
      <c r="I993" s="128">
        <v>9</v>
      </c>
      <c r="J993" s="129" t="s">
        <v>485</v>
      </c>
      <c r="K993" s="134">
        <v>19</v>
      </c>
      <c r="L993" s="108"/>
      <c r="M993" s="81">
        <v>19910</v>
      </c>
      <c r="N993" s="135">
        <v>19457</v>
      </c>
      <c r="O993" s="136">
        <v>21368</v>
      </c>
      <c r="P993" s="135">
        <v>20783</v>
      </c>
      <c r="Q993" s="136">
        <v>21247</v>
      </c>
      <c r="R993" s="135">
        <v>22635</v>
      </c>
      <c r="S993" s="136">
        <v>21655</v>
      </c>
      <c r="T993" s="135">
        <v>22170</v>
      </c>
      <c r="U993" s="136">
        <v>23677</v>
      </c>
      <c r="V993" s="135">
        <v>22979</v>
      </c>
      <c r="W993" s="136">
        <v>23319</v>
      </c>
      <c r="X993" s="135">
        <v>25265</v>
      </c>
      <c r="Y993" s="136">
        <v>24232</v>
      </c>
      <c r="Z993" s="135">
        <v>25830</v>
      </c>
      <c r="AA993" s="136">
        <v>24744</v>
      </c>
      <c r="AB993" s="135">
        <v>25401</v>
      </c>
      <c r="AC993" s="136">
        <v>25508</v>
      </c>
      <c r="AD993" s="135">
        <v>25929</v>
      </c>
      <c r="AE993" s="137">
        <v>25824</v>
      </c>
      <c r="AF993" s="138">
        <v>27428</v>
      </c>
    </row>
    <row r="994" spans="2:32">
      <c r="B994" s="114">
        <v>956</v>
      </c>
      <c r="C994" s="115">
        <v>956</v>
      </c>
      <c r="D994" s="116">
        <v>40</v>
      </c>
      <c r="E994" s="117">
        <v>2</v>
      </c>
      <c r="F994" s="118">
        <v>9</v>
      </c>
      <c r="G994" s="119" t="s">
        <v>485</v>
      </c>
      <c r="H994" s="120">
        <v>2</v>
      </c>
      <c r="I994" s="115">
        <v>9</v>
      </c>
      <c r="J994" s="116" t="s">
        <v>485</v>
      </c>
      <c r="K994" s="121">
        <v>20</v>
      </c>
      <c r="L994" s="108"/>
      <c r="M994" s="122">
        <v>19729</v>
      </c>
      <c r="N994" s="123">
        <v>19097</v>
      </c>
      <c r="O994" s="124">
        <v>21149</v>
      </c>
      <c r="P994" s="123">
        <v>20886</v>
      </c>
      <c r="Q994" s="124">
        <v>21246</v>
      </c>
      <c r="R994" s="123">
        <v>22588</v>
      </c>
      <c r="S994" s="124">
        <v>21368</v>
      </c>
      <c r="T994" s="123">
        <v>21804</v>
      </c>
      <c r="U994" s="124">
        <v>23594</v>
      </c>
      <c r="V994" s="123">
        <v>23385</v>
      </c>
      <c r="W994" s="124">
        <v>23690</v>
      </c>
      <c r="X994" s="123">
        <v>25690</v>
      </c>
      <c r="Y994" s="124">
        <v>24412</v>
      </c>
      <c r="Z994" s="123">
        <v>26030</v>
      </c>
      <c r="AA994" s="124">
        <v>25656</v>
      </c>
      <c r="AB994" s="123">
        <v>26203</v>
      </c>
      <c r="AC994" s="124">
        <v>26424</v>
      </c>
      <c r="AD994" s="123">
        <v>26342</v>
      </c>
      <c r="AE994" s="125">
        <v>26057</v>
      </c>
      <c r="AF994" s="126">
        <v>27764</v>
      </c>
    </row>
    <row r="995" spans="2:32">
      <c r="B995" s="127">
        <v>957</v>
      </c>
      <c r="C995" s="128">
        <v>957</v>
      </c>
      <c r="D995" s="129">
        <v>40</v>
      </c>
      <c r="E995" s="130">
        <v>2</v>
      </c>
      <c r="F995" s="131">
        <v>9</v>
      </c>
      <c r="G995" s="132" t="s">
        <v>485</v>
      </c>
      <c r="H995" s="133">
        <v>2</v>
      </c>
      <c r="I995" s="128">
        <v>9</v>
      </c>
      <c r="J995" s="129" t="s">
        <v>485</v>
      </c>
      <c r="K995" s="134">
        <v>21</v>
      </c>
      <c r="L995" s="108"/>
      <c r="M995" s="81">
        <v>19457</v>
      </c>
      <c r="N995" s="135">
        <v>18802</v>
      </c>
      <c r="O995" s="136">
        <v>20762</v>
      </c>
      <c r="P995" s="135">
        <v>20669</v>
      </c>
      <c r="Q995" s="136">
        <v>21120</v>
      </c>
      <c r="R995" s="135">
        <v>22458</v>
      </c>
      <c r="S995" s="136">
        <v>21270</v>
      </c>
      <c r="T995" s="135">
        <v>21685</v>
      </c>
      <c r="U995" s="136">
        <v>23413</v>
      </c>
      <c r="V995" s="135">
        <v>23674</v>
      </c>
      <c r="W995" s="136">
        <v>23995</v>
      </c>
      <c r="X995" s="135">
        <v>26132</v>
      </c>
      <c r="Y995" s="136">
        <v>24905</v>
      </c>
      <c r="Z995" s="135">
        <v>26239</v>
      </c>
      <c r="AA995" s="136">
        <v>26297</v>
      </c>
      <c r="AB995" s="135">
        <v>27065</v>
      </c>
      <c r="AC995" s="136">
        <v>27231</v>
      </c>
      <c r="AD995" s="135">
        <v>27153</v>
      </c>
      <c r="AE995" s="137">
        <v>26620</v>
      </c>
      <c r="AF995" s="138">
        <v>28142</v>
      </c>
    </row>
    <row r="996" spans="2:32">
      <c r="B996" s="114">
        <v>958</v>
      </c>
      <c r="C996" s="115">
        <v>958</v>
      </c>
      <c r="D996" s="116">
        <v>40</v>
      </c>
      <c r="E996" s="117">
        <v>2</v>
      </c>
      <c r="F996" s="118">
        <v>9</v>
      </c>
      <c r="G996" s="119" t="s">
        <v>485</v>
      </c>
      <c r="H996" s="120">
        <v>2</v>
      </c>
      <c r="I996" s="115">
        <v>9</v>
      </c>
      <c r="J996" s="116" t="s">
        <v>485</v>
      </c>
      <c r="K996" s="121">
        <v>22</v>
      </c>
      <c r="L996" s="108"/>
      <c r="M996" s="122">
        <v>18752</v>
      </c>
      <c r="N996" s="123">
        <v>18160</v>
      </c>
      <c r="O996" s="124">
        <v>19944</v>
      </c>
      <c r="P996" s="123">
        <v>19972</v>
      </c>
      <c r="Q996" s="124">
        <v>20449</v>
      </c>
      <c r="R996" s="123">
        <v>21768</v>
      </c>
      <c r="S996" s="124">
        <v>20761</v>
      </c>
      <c r="T996" s="123">
        <v>21132</v>
      </c>
      <c r="U996" s="124">
        <v>22742</v>
      </c>
      <c r="V996" s="123">
        <v>23299</v>
      </c>
      <c r="W996" s="124">
        <v>23772</v>
      </c>
      <c r="X996" s="123">
        <v>25787</v>
      </c>
      <c r="Y996" s="124">
        <v>24744</v>
      </c>
      <c r="Z996" s="123">
        <v>25778</v>
      </c>
      <c r="AA996" s="124">
        <v>26197</v>
      </c>
      <c r="AB996" s="123">
        <v>27038</v>
      </c>
      <c r="AC996" s="124">
        <v>27338</v>
      </c>
      <c r="AD996" s="123">
        <v>27179</v>
      </c>
      <c r="AE996" s="125">
        <v>26461</v>
      </c>
      <c r="AF996" s="126">
        <v>27799</v>
      </c>
    </row>
    <row r="997" spans="2:32">
      <c r="B997" s="127">
        <v>959</v>
      </c>
      <c r="C997" s="128">
        <v>959</v>
      </c>
      <c r="D997" s="129">
        <v>40</v>
      </c>
      <c r="E997" s="130">
        <v>2</v>
      </c>
      <c r="F997" s="131">
        <v>9</v>
      </c>
      <c r="G997" s="132" t="s">
        <v>485</v>
      </c>
      <c r="H997" s="133">
        <v>2</v>
      </c>
      <c r="I997" s="128">
        <v>9</v>
      </c>
      <c r="J997" s="129" t="s">
        <v>485</v>
      </c>
      <c r="K997" s="134">
        <v>23</v>
      </c>
      <c r="L997" s="108"/>
      <c r="M997" s="81">
        <v>17796</v>
      </c>
      <c r="N997" s="135">
        <v>17465</v>
      </c>
      <c r="O997" s="136">
        <v>18987</v>
      </c>
      <c r="P997" s="135">
        <v>18995</v>
      </c>
      <c r="Q997" s="136">
        <v>19477</v>
      </c>
      <c r="R997" s="135">
        <v>20932</v>
      </c>
      <c r="S997" s="136">
        <v>20256</v>
      </c>
      <c r="T997" s="135">
        <v>20608</v>
      </c>
      <c r="U997" s="136">
        <v>21988</v>
      </c>
      <c r="V997" s="135">
        <v>22532</v>
      </c>
      <c r="W997" s="136">
        <v>23157</v>
      </c>
      <c r="X997" s="135">
        <v>25216</v>
      </c>
      <c r="Y997" s="136">
        <v>24453</v>
      </c>
      <c r="Z997" s="135">
        <v>25132</v>
      </c>
      <c r="AA997" s="136">
        <v>25603</v>
      </c>
      <c r="AB997" s="135">
        <v>26409</v>
      </c>
      <c r="AC997" s="136">
        <v>26883</v>
      </c>
      <c r="AD997" s="135">
        <v>26993</v>
      </c>
      <c r="AE997" s="137">
        <v>26191</v>
      </c>
      <c r="AF997" s="138">
        <v>27228</v>
      </c>
    </row>
    <row r="998" spans="2:32">
      <c r="B998" s="114">
        <v>960</v>
      </c>
      <c r="C998" s="115">
        <v>960</v>
      </c>
      <c r="D998" s="116">
        <v>40</v>
      </c>
      <c r="E998" s="117">
        <v>2</v>
      </c>
      <c r="F998" s="118">
        <v>9</v>
      </c>
      <c r="G998" s="119" t="s">
        <v>485</v>
      </c>
      <c r="H998" s="120">
        <v>2</v>
      </c>
      <c r="I998" s="115">
        <v>9</v>
      </c>
      <c r="J998" s="116" t="s">
        <v>485</v>
      </c>
      <c r="K998" s="121">
        <v>24</v>
      </c>
      <c r="L998" s="108"/>
      <c r="M998" s="122">
        <v>16607</v>
      </c>
      <c r="N998" s="123">
        <v>16672</v>
      </c>
      <c r="O998" s="124">
        <v>17952</v>
      </c>
      <c r="P998" s="123">
        <v>18045</v>
      </c>
      <c r="Q998" s="124">
        <v>18493</v>
      </c>
      <c r="R998" s="123">
        <v>19922</v>
      </c>
      <c r="S998" s="124">
        <v>19625</v>
      </c>
      <c r="T998" s="123">
        <v>20110</v>
      </c>
      <c r="U998" s="124">
        <v>21233</v>
      </c>
      <c r="V998" s="123">
        <v>21823</v>
      </c>
      <c r="W998" s="124">
        <v>22556</v>
      </c>
      <c r="X998" s="123">
        <v>24440</v>
      </c>
      <c r="Y998" s="124">
        <v>24010</v>
      </c>
      <c r="Z998" s="123">
        <v>24413</v>
      </c>
      <c r="AA998" s="124">
        <v>24954</v>
      </c>
      <c r="AB998" s="123">
        <v>25746</v>
      </c>
      <c r="AC998" s="124">
        <v>26371</v>
      </c>
      <c r="AD998" s="123">
        <v>26607</v>
      </c>
      <c r="AE998" s="125">
        <v>25865</v>
      </c>
      <c r="AF998" s="126">
        <v>26556</v>
      </c>
    </row>
    <row r="999" spans="2:32">
      <c r="B999" s="127">
        <v>961</v>
      </c>
      <c r="C999" s="128">
        <v>961</v>
      </c>
      <c r="D999" s="129">
        <v>41</v>
      </c>
      <c r="E999" s="130">
        <v>2</v>
      </c>
      <c r="F999" s="131">
        <v>10</v>
      </c>
      <c r="G999" s="132" t="s">
        <v>485</v>
      </c>
      <c r="H999" s="133">
        <v>2</v>
      </c>
      <c r="I999" s="128">
        <v>10</v>
      </c>
      <c r="J999" s="129" t="s">
        <v>485</v>
      </c>
      <c r="K999" s="134">
        <v>1</v>
      </c>
      <c r="L999" s="108"/>
      <c r="M999" s="81">
        <v>15820</v>
      </c>
      <c r="N999" s="135">
        <v>16013</v>
      </c>
      <c r="O999" s="136">
        <v>16962</v>
      </c>
      <c r="P999" s="135">
        <v>17534</v>
      </c>
      <c r="Q999" s="136">
        <v>17877</v>
      </c>
      <c r="R999" s="135">
        <v>19165</v>
      </c>
      <c r="S999" s="136">
        <v>19082</v>
      </c>
      <c r="T999" s="135">
        <v>19616</v>
      </c>
      <c r="U999" s="136">
        <v>20576</v>
      </c>
      <c r="V999" s="135">
        <v>21520</v>
      </c>
      <c r="W999" s="136">
        <v>21923</v>
      </c>
      <c r="X999" s="135">
        <v>23614</v>
      </c>
      <c r="Y999" s="136">
        <v>22945</v>
      </c>
      <c r="Z999" s="135">
        <v>24049</v>
      </c>
      <c r="AA999" s="136">
        <v>24972</v>
      </c>
      <c r="AB999" s="135">
        <v>25605</v>
      </c>
      <c r="AC999" s="136">
        <v>25752</v>
      </c>
      <c r="AD999" s="135">
        <v>25202</v>
      </c>
      <c r="AE999" s="137">
        <v>25254</v>
      </c>
      <c r="AF999" s="138">
        <v>26339</v>
      </c>
    </row>
    <row r="1000" spans="2:32">
      <c r="B1000" s="114">
        <v>962</v>
      </c>
      <c r="C1000" s="115">
        <v>962</v>
      </c>
      <c r="D1000" s="116">
        <v>41</v>
      </c>
      <c r="E1000" s="117">
        <v>2</v>
      </c>
      <c r="F1000" s="118">
        <v>10</v>
      </c>
      <c r="G1000" s="119" t="s">
        <v>485</v>
      </c>
      <c r="H1000" s="120">
        <v>2</v>
      </c>
      <c r="I1000" s="115">
        <v>10</v>
      </c>
      <c r="J1000" s="116" t="s">
        <v>485</v>
      </c>
      <c r="K1000" s="121">
        <v>2</v>
      </c>
      <c r="L1000" s="108"/>
      <c r="M1000" s="122">
        <v>15318</v>
      </c>
      <c r="N1000" s="123">
        <v>15665</v>
      </c>
      <c r="O1000" s="124">
        <v>16507</v>
      </c>
      <c r="P1000" s="123">
        <v>17079</v>
      </c>
      <c r="Q1000" s="124">
        <v>17444</v>
      </c>
      <c r="R1000" s="123">
        <v>18669</v>
      </c>
      <c r="S1000" s="124">
        <v>18640</v>
      </c>
      <c r="T1000" s="123">
        <v>19320</v>
      </c>
      <c r="U1000" s="124">
        <v>20129</v>
      </c>
      <c r="V1000" s="123">
        <v>21060</v>
      </c>
      <c r="W1000" s="124">
        <v>21402</v>
      </c>
      <c r="X1000" s="123">
        <v>23070</v>
      </c>
      <c r="Y1000" s="124">
        <v>22470</v>
      </c>
      <c r="Z1000" s="123">
        <v>23542</v>
      </c>
      <c r="AA1000" s="124">
        <v>24474</v>
      </c>
      <c r="AB1000" s="123">
        <v>25026</v>
      </c>
      <c r="AC1000" s="124">
        <v>25120</v>
      </c>
      <c r="AD1000" s="123">
        <v>24669</v>
      </c>
      <c r="AE1000" s="125">
        <v>24868</v>
      </c>
      <c r="AF1000" s="126">
        <v>25774</v>
      </c>
    </row>
    <row r="1001" spans="2:32">
      <c r="B1001" s="127">
        <v>963</v>
      </c>
      <c r="C1001" s="128">
        <v>963</v>
      </c>
      <c r="D1001" s="129">
        <v>41</v>
      </c>
      <c r="E1001" s="130">
        <v>2</v>
      </c>
      <c r="F1001" s="131">
        <v>10</v>
      </c>
      <c r="G1001" s="132" t="s">
        <v>485</v>
      </c>
      <c r="H1001" s="133">
        <v>2</v>
      </c>
      <c r="I1001" s="128">
        <v>10</v>
      </c>
      <c r="J1001" s="129" t="s">
        <v>485</v>
      </c>
      <c r="K1001" s="134">
        <v>3</v>
      </c>
      <c r="L1001" s="108"/>
      <c r="M1001" s="81">
        <v>15051</v>
      </c>
      <c r="N1001" s="135">
        <v>15542</v>
      </c>
      <c r="O1001" s="136">
        <v>16346</v>
      </c>
      <c r="P1001" s="135">
        <v>16909</v>
      </c>
      <c r="Q1001" s="136">
        <v>17282</v>
      </c>
      <c r="R1001" s="135">
        <v>18506</v>
      </c>
      <c r="S1001" s="136">
        <v>18519</v>
      </c>
      <c r="T1001" s="135">
        <v>19318</v>
      </c>
      <c r="U1001" s="136">
        <v>20016</v>
      </c>
      <c r="V1001" s="135">
        <v>20890</v>
      </c>
      <c r="W1001" s="136">
        <v>21169</v>
      </c>
      <c r="X1001" s="135">
        <v>22868</v>
      </c>
      <c r="Y1001" s="136">
        <v>22314</v>
      </c>
      <c r="Z1001" s="135">
        <v>23310</v>
      </c>
      <c r="AA1001" s="136">
        <v>24172</v>
      </c>
      <c r="AB1001" s="135">
        <v>24695</v>
      </c>
      <c r="AC1001" s="136">
        <v>24724</v>
      </c>
      <c r="AD1001" s="135">
        <v>24450</v>
      </c>
      <c r="AE1001" s="137">
        <v>24731</v>
      </c>
      <c r="AF1001" s="138">
        <v>25469</v>
      </c>
    </row>
    <row r="1002" spans="2:32">
      <c r="B1002" s="114">
        <v>964</v>
      </c>
      <c r="C1002" s="115">
        <v>964</v>
      </c>
      <c r="D1002" s="116">
        <v>41</v>
      </c>
      <c r="E1002" s="117">
        <v>2</v>
      </c>
      <c r="F1002" s="118">
        <v>10</v>
      </c>
      <c r="G1002" s="119" t="s">
        <v>485</v>
      </c>
      <c r="H1002" s="120">
        <v>2</v>
      </c>
      <c r="I1002" s="115">
        <v>10</v>
      </c>
      <c r="J1002" s="116" t="s">
        <v>485</v>
      </c>
      <c r="K1002" s="121">
        <v>4</v>
      </c>
      <c r="L1002" s="108"/>
      <c r="M1002" s="122">
        <v>14940</v>
      </c>
      <c r="N1002" s="123">
        <v>15539</v>
      </c>
      <c r="O1002" s="124">
        <v>16284</v>
      </c>
      <c r="P1002" s="123">
        <v>16840</v>
      </c>
      <c r="Q1002" s="124">
        <v>17176</v>
      </c>
      <c r="R1002" s="123">
        <v>18389</v>
      </c>
      <c r="S1002" s="124">
        <v>18428</v>
      </c>
      <c r="T1002" s="123">
        <v>19289</v>
      </c>
      <c r="U1002" s="124">
        <v>19804</v>
      </c>
      <c r="V1002" s="123">
        <v>20573</v>
      </c>
      <c r="W1002" s="124">
        <v>20725</v>
      </c>
      <c r="X1002" s="123">
        <v>22446</v>
      </c>
      <c r="Y1002" s="124">
        <v>21942</v>
      </c>
      <c r="Z1002" s="123">
        <v>22763</v>
      </c>
      <c r="AA1002" s="124">
        <v>23558</v>
      </c>
      <c r="AB1002" s="123">
        <v>23990</v>
      </c>
      <c r="AC1002" s="124">
        <v>23912</v>
      </c>
      <c r="AD1002" s="123">
        <v>23907</v>
      </c>
      <c r="AE1002" s="125">
        <v>24265</v>
      </c>
      <c r="AF1002" s="126">
        <v>24746</v>
      </c>
    </row>
    <row r="1003" spans="2:32">
      <c r="B1003" s="127">
        <v>965</v>
      </c>
      <c r="C1003" s="128">
        <v>965</v>
      </c>
      <c r="D1003" s="129">
        <v>41</v>
      </c>
      <c r="E1003" s="130">
        <v>2</v>
      </c>
      <c r="F1003" s="131">
        <v>10</v>
      </c>
      <c r="G1003" s="132" t="s">
        <v>485</v>
      </c>
      <c r="H1003" s="133">
        <v>2</v>
      </c>
      <c r="I1003" s="128">
        <v>10</v>
      </c>
      <c r="J1003" s="129" t="s">
        <v>485</v>
      </c>
      <c r="K1003" s="134">
        <v>5</v>
      </c>
      <c r="L1003" s="108"/>
      <c r="M1003" s="81">
        <v>14942</v>
      </c>
      <c r="N1003" s="135">
        <v>15756</v>
      </c>
      <c r="O1003" s="136">
        <v>16400</v>
      </c>
      <c r="P1003" s="135">
        <v>16901</v>
      </c>
      <c r="Q1003" s="136">
        <v>17129</v>
      </c>
      <c r="R1003" s="135">
        <v>18268</v>
      </c>
      <c r="S1003" s="136">
        <v>18210</v>
      </c>
      <c r="T1003" s="135">
        <v>19287</v>
      </c>
      <c r="U1003" s="136">
        <v>19684</v>
      </c>
      <c r="V1003" s="135">
        <v>20184</v>
      </c>
      <c r="W1003" s="136">
        <v>20293</v>
      </c>
      <c r="X1003" s="135">
        <v>21930</v>
      </c>
      <c r="Y1003" s="136">
        <v>21345</v>
      </c>
      <c r="Z1003" s="135">
        <v>22211</v>
      </c>
      <c r="AA1003" s="136">
        <v>22924</v>
      </c>
      <c r="AB1003" s="135">
        <v>23131</v>
      </c>
      <c r="AC1003" s="136">
        <v>23053</v>
      </c>
      <c r="AD1003" s="135">
        <v>23101</v>
      </c>
      <c r="AE1003" s="137">
        <v>23727</v>
      </c>
      <c r="AF1003" s="138">
        <v>23980</v>
      </c>
    </row>
    <row r="1004" spans="2:32">
      <c r="B1004" s="114">
        <v>966</v>
      </c>
      <c r="C1004" s="115">
        <v>966</v>
      </c>
      <c r="D1004" s="116">
        <v>41</v>
      </c>
      <c r="E1004" s="117">
        <v>2</v>
      </c>
      <c r="F1004" s="118">
        <v>10</v>
      </c>
      <c r="G1004" s="119" t="s">
        <v>485</v>
      </c>
      <c r="H1004" s="120">
        <v>2</v>
      </c>
      <c r="I1004" s="115">
        <v>10</v>
      </c>
      <c r="J1004" s="116" t="s">
        <v>485</v>
      </c>
      <c r="K1004" s="121">
        <v>6</v>
      </c>
      <c r="L1004" s="108"/>
      <c r="M1004" s="122">
        <v>15067</v>
      </c>
      <c r="N1004" s="123">
        <v>16407</v>
      </c>
      <c r="O1004" s="124">
        <v>16933</v>
      </c>
      <c r="P1004" s="123">
        <v>17428</v>
      </c>
      <c r="Q1004" s="124">
        <v>17560</v>
      </c>
      <c r="R1004" s="123">
        <v>18294</v>
      </c>
      <c r="S1004" s="124">
        <v>18016</v>
      </c>
      <c r="T1004" s="123">
        <v>19699</v>
      </c>
      <c r="U1004" s="124">
        <v>19962</v>
      </c>
      <c r="V1004" s="123">
        <v>20168</v>
      </c>
      <c r="W1004" s="124">
        <v>20255</v>
      </c>
      <c r="X1004" s="123">
        <v>21508</v>
      </c>
      <c r="Y1004" s="124">
        <v>20704</v>
      </c>
      <c r="Z1004" s="123">
        <v>22078</v>
      </c>
      <c r="AA1004" s="124">
        <v>22708</v>
      </c>
      <c r="AB1004" s="123">
        <v>22610</v>
      </c>
      <c r="AC1004" s="124">
        <v>22514</v>
      </c>
      <c r="AD1004" s="123">
        <v>22248</v>
      </c>
      <c r="AE1004" s="125">
        <v>23514</v>
      </c>
      <c r="AF1004" s="126">
        <v>23635</v>
      </c>
    </row>
    <row r="1005" spans="2:32">
      <c r="B1005" s="127">
        <v>967</v>
      </c>
      <c r="C1005" s="128">
        <v>967</v>
      </c>
      <c r="D1005" s="129">
        <v>41</v>
      </c>
      <c r="E1005" s="130">
        <v>2</v>
      </c>
      <c r="F1005" s="131">
        <v>10</v>
      </c>
      <c r="G1005" s="132" t="s">
        <v>485</v>
      </c>
      <c r="H1005" s="133">
        <v>2</v>
      </c>
      <c r="I1005" s="128">
        <v>10</v>
      </c>
      <c r="J1005" s="129" t="s">
        <v>485</v>
      </c>
      <c r="K1005" s="134">
        <v>7</v>
      </c>
      <c r="L1005" s="108"/>
      <c r="M1005" s="81">
        <v>15539</v>
      </c>
      <c r="N1005" s="135">
        <v>17684</v>
      </c>
      <c r="O1005" s="136">
        <v>18216</v>
      </c>
      <c r="P1005" s="135">
        <v>18614</v>
      </c>
      <c r="Q1005" s="136">
        <v>18639</v>
      </c>
      <c r="R1005" s="135">
        <v>18716</v>
      </c>
      <c r="S1005" s="136">
        <v>18261</v>
      </c>
      <c r="T1005" s="135">
        <v>20883</v>
      </c>
      <c r="U1005" s="136">
        <v>20836</v>
      </c>
      <c r="V1005" s="135">
        <v>20842</v>
      </c>
      <c r="W1005" s="136">
        <v>21025</v>
      </c>
      <c r="X1005" s="135">
        <v>21488</v>
      </c>
      <c r="Y1005" s="136">
        <v>20645</v>
      </c>
      <c r="Z1005" s="135">
        <v>22655</v>
      </c>
      <c r="AA1005" s="136">
        <v>23241</v>
      </c>
      <c r="AB1005" s="135">
        <v>22923</v>
      </c>
      <c r="AC1005" s="136">
        <v>22918</v>
      </c>
      <c r="AD1005" s="135">
        <v>22049</v>
      </c>
      <c r="AE1005" s="137">
        <v>24250</v>
      </c>
      <c r="AF1005" s="138">
        <v>24039</v>
      </c>
    </row>
    <row r="1006" spans="2:32">
      <c r="B1006" s="114">
        <v>968</v>
      </c>
      <c r="C1006" s="115">
        <v>968</v>
      </c>
      <c r="D1006" s="116">
        <v>41</v>
      </c>
      <c r="E1006" s="117">
        <v>2</v>
      </c>
      <c r="F1006" s="118">
        <v>10</v>
      </c>
      <c r="G1006" s="119" t="s">
        <v>485</v>
      </c>
      <c r="H1006" s="120">
        <v>2</v>
      </c>
      <c r="I1006" s="115">
        <v>10</v>
      </c>
      <c r="J1006" s="116" t="s">
        <v>485</v>
      </c>
      <c r="K1006" s="121">
        <v>8</v>
      </c>
      <c r="L1006" s="108"/>
      <c r="M1006" s="122">
        <v>16276</v>
      </c>
      <c r="N1006" s="123">
        <v>19037</v>
      </c>
      <c r="O1006" s="124">
        <v>19418</v>
      </c>
      <c r="P1006" s="123">
        <v>19914</v>
      </c>
      <c r="Q1006" s="124">
        <v>19830</v>
      </c>
      <c r="R1006" s="123">
        <v>19443</v>
      </c>
      <c r="S1006" s="124">
        <v>18901</v>
      </c>
      <c r="T1006" s="123">
        <v>22274</v>
      </c>
      <c r="U1006" s="124">
        <v>21773</v>
      </c>
      <c r="V1006" s="123">
        <v>21915</v>
      </c>
      <c r="W1006" s="124">
        <v>22130</v>
      </c>
      <c r="X1006" s="123">
        <v>21995</v>
      </c>
      <c r="Y1006" s="124">
        <v>21138</v>
      </c>
      <c r="Z1006" s="123">
        <v>23371</v>
      </c>
      <c r="AA1006" s="124">
        <v>24145</v>
      </c>
      <c r="AB1006" s="123">
        <v>23807</v>
      </c>
      <c r="AC1006" s="124">
        <v>23945</v>
      </c>
      <c r="AD1006" s="123">
        <v>22477</v>
      </c>
      <c r="AE1006" s="125">
        <v>25532</v>
      </c>
      <c r="AF1006" s="126">
        <v>24658</v>
      </c>
    </row>
    <row r="1007" spans="2:32">
      <c r="B1007" s="127">
        <v>969</v>
      </c>
      <c r="C1007" s="128">
        <v>969</v>
      </c>
      <c r="D1007" s="129">
        <v>41</v>
      </c>
      <c r="E1007" s="130">
        <v>2</v>
      </c>
      <c r="F1007" s="131">
        <v>10</v>
      </c>
      <c r="G1007" s="132" t="s">
        <v>485</v>
      </c>
      <c r="H1007" s="133">
        <v>2</v>
      </c>
      <c r="I1007" s="128">
        <v>10</v>
      </c>
      <c r="J1007" s="129" t="s">
        <v>485</v>
      </c>
      <c r="K1007" s="134">
        <v>9</v>
      </c>
      <c r="L1007" s="108"/>
      <c r="M1007" s="81">
        <v>16907</v>
      </c>
      <c r="N1007" s="135">
        <v>19371</v>
      </c>
      <c r="O1007" s="136">
        <v>19595</v>
      </c>
      <c r="P1007" s="135">
        <v>20094</v>
      </c>
      <c r="Q1007" s="136">
        <v>20059</v>
      </c>
      <c r="R1007" s="135">
        <v>20011</v>
      </c>
      <c r="S1007" s="136">
        <v>19607</v>
      </c>
      <c r="T1007" s="135">
        <v>22643</v>
      </c>
      <c r="U1007" s="136">
        <v>21954</v>
      </c>
      <c r="V1007" s="135">
        <v>22096</v>
      </c>
      <c r="W1007" s="136">
        <v>22415</v>
      </c>
      <c r="X1007" s="135">
        <v>22450</v>
      </c>
      <c r="Y1007" s="136">
        <v>21683</v>
      </c>
      <c r="Z1007" s="135">
        <v>23428</v>
      </c>
      <c r="AA1007" s="136">
        <v>24028</v>
      </c>
      <c r="AB1007" s="135">
        <v>23827</v>
      </c>
      <c r="AC1007" s="136">
        <v>24204</v>
      </c>
      <c r="AD1007" s="135">
        <v>22975</v>
      </c>
      <c r="AE1007" s="137">
        <v>25795</v>
      </c>
      <c r="AF1007" s="138">
        <v>24670</v>
      </c>
    </row>
    <row r="1008" spans="2:32">
      <c r="B1008" s="114">
        <v>970</v>
      </c>
      <c r="C1008" s="115">
        <v>970</v>
      </c>
      <c r="D1008" s="116">
        <v>41</v>
      </c>
      <c r="E1008" s="117">
        <v>2</v>
      </c>
      <c r="F1008" s="118">
        <v>10</v>
      </c>
      <c r="G1008" s="119" t="s">
        <v>485</v>
      </c>
      <c r="H1008" s="120">
        <v>2</v>
      </c>
      <c r="I1008" s="115">
        <v>10</v>
      </c>
      <c r="J1008" s="116" t="s">
        <v>485</v>
      </c>
      <c r="K1008" s="121">
        <v>10</v>
      </c>
      <c r="L1008" s="108"/>
      <c r="M1008" s="122">
        <v>17412</v>
      </c>
      <c r="N1008" s="123">
        <v>19485</v>
      </c>
      <c r="O1008" s="124">
        <v>19725</v>
      </c>
      <c r="P1008" s="123">
        <v>20099</v>
      </c>
      <c r="Q1008" s="124">
        <v>20121</v>
      </c>
      <c r="R1008" s="123">
        <v>20476</v>
      </c>
      <c r="S1008" s="124">
        <v>20244</v>
      </c>
      <c r="T1008" s="123">
        <v>22774</v>
      </c>
      <c r="U1008" s="124">
        <v>22249</v>
      </c>
      <c r="V1008" s="123">
        <v>22239</v>
      </c>
      <c r="W1008" s="124">
        <v>22598</v>
      </c>
      <c r="X1008" s="123">
        <v>22975</v>
      </c>
      <c r="Y1008" s="124">
        <v>22372</v>
      </c>
      <c r="Z1008" s="123">
        <v>23681</v>
      </c>
      <c r="AA1008" s="124">
        <v>23977</v>
      </c>
      <c r="AB1008" s="123">
        <v>24064</v>
      </c>
      <c r="AC1008" s="124">
        <v>24352</v>
      </c>
      <c r="AD1008" s="123">
        <v>23700</v>
      </c>
      <c r="AE1008" s="125">
        <v>25870</v>
      </c>
      <c r="AF1008" s="126">
        <v>24978</v>
      </c>
    </row>
    <row r="1009" spans="2:32">
      <c r="B1009" s="127">
        <v>971</v>
      </c>
      <c r="C1009" s="128">
        <v>971</v>
      </c>
      <c r="D1009" s="129">
        <v>41</v>
      </c>
      <c r="E1009" s="130">
        <v>2</v>
      </c>
      <c r="F1009" s="131">
        <v>10</v>
      </c>
      <c r="G1009" s="132" t="s">
        <v>485</v>
      </c>
      <c r="H1009" s="133">
        <v>2</v>
      </c>
      <c r="I1009" s="128">
        <v>10</v>
      </c>
      <c r="J1009" s="129" t="s">
        <v>485</v>
      </c>
      <c r="K1009" s="134">
        <v>11</v>
      </c>
      <c r="L1009" s="108"/>
      <c r="M1009" s="81">
        <v>17534</v>
      </c>
      <c r="N1009" s="135">
        <v>19764</v>
      </c>
      <c r="O1009" s="136">
        <v>19957</v>
      </c>
      <c r="P1009" s="135">
        <v>20218</v>
      </c>
      <c r="Q1009" s="136">
        <v>20085</v>
      </c>
      <c r="R1009" s="135">
        <v>20568</v>
      </c>
      <c r="S1009" s="136">
        <v>20712</v>
      </c>
      <c r="T1009" s="135">
        <v>23078</v>
      </c>
      <c r="U1009" s="136">
        <v>22635</v>
      </c>
      <c r="V1009" s="135">
        <v>22268</v>
      </c>
      <c r="W1009" s="136">
        <v>22651</v>
      </c>
      <c r="X1009" s="135">
        <v>23109</v>
      </c>
      <c r="Y1009" s="136">
        <v>22825</v>
      </c>
      <c r="Z1009" s="135">
        <v>23468</v>
      </c>
      <c r="AA1009" s="136">
        <v>23426</v>
      </c>
      <c r="AB1009" s="135">
        <v>24138</v>
      </c>
      <c r="AC1009" s="136">
        <v>23999</v>
      </c>
      <c r="AD1009" s="135">
        <v>24181</v>
      </c>
      <c r="AE1009" s="137">
        <v>25545</v>
      </c>
      <c r="AF1009" s="138">
        <v>24817</v>
      </c>
    </row>
    <row r="1010" spans="2:32">
      <c r="B1010" s="114">
        <v>972</v>
      </c>
      <c r="C1010" s="115">
        <v>972</v>
      </c>
      <c r="D1010" s="116">
        <v>41</v>
      </c>
      <c r="E1010" s="117">
        <v>2</v>
      </c>
      <c r="F1010" s="118">
        <v>10</v>
      </c>
      <c r="G1010" s="119" t="s">
        <v>485</v>
      </c>
      <c r="H1010" s="120">
        <v>2</v>
      </c>
      <c r="I1010" s="115">
        <v>10</v>
      </c>
      <c r="J1010" s="116" t="s">
        <v>485</v>
      </c>
      <c r="K1010" s="121">
        <v>12</v>
      </c>
      <c r="L1010" s="108"/>
      <c r="M1010" s="122">
        <v>17556</v>
      </c>
      <c r="N1010" s="123">
        <v>19853</v>
      </c>
      <c r="O1010" s="124">
        <v>19957</v>
      </c>
      <c r="P1010" s="123">
        <v>20224</v>
      </c>
      <c r="Q1010" s="124">
        <v>20052</v>
      </c>
      <c r="R1010" s="123">
        <v>20549</v>
      </c>
      <c r="S1010" s="124">
        <v>20967</v>
      </c>
      <c r="T1010" s="123">
        <v>23131</v>
      </c>
      <c r="U1010" s="124">
        <v>22619</v>
      </c>
      <c r="V1010" s="123">
        <v>22264</v>
      </c>
      <c r="W1010" s="124">
        <v>22569</v>
      </c>
      <c r="X1010" s="123">
        <v>23095</v>
      </c>
      <c r="Y1010" s="124">
        <v>22943</v>
      </c>
      <c r="Z1010" s="123">
        <v>23070</v>
      </c>
      <c r="AA1010" s="124">
        <v>23056</v>
      </c>
      <c r="AB1010" s="123">
        <v>24154</v>
      </c>
      <c r="AC1010" s="124">
        <v>23663</v>
      </c>
      <c r="AD1010" s="123">
        <v>24303</v>
      </c>
      <c r="AE1010" s="125">
        <v>25228</v>
      </c>
      <c r="AF1010" s="126">
        <v>24424</v>
      </c>
    </row>
    <row r="1011" spans="2:32">
      <c r="B1011" s="127">
        <v>973</v>
      </c>
      <c r="C1011" s="128">
        <v>973</v>
      </c>
      <c r="D1011" s="129">
        <v>41</v>
      </c>
      <c r="E1011" s="130">
        <v>2</v>
      </c>
      <c r="F1011" s="131">
        <v>10</v>
      </c>
      <c r="G1011" s="132" t="s">
        <v>485</v>
      </c>
      <c r="H1011" s="133">
        <v>2</v>
      </c>
      <c r="I1011" s="128">
        <v>10</v>
      </c>
      <c r="J1011" s="129" t="s">
        <v>485</v>
      </c>
      <c r="K1011" s="134">
        <v>13</v>
      </c>
      <c r="L1011" s="108"/>
      <c r="M1011" s="81">
        <v>17419</v>
      </c>
      <c r="N1011" s="135">
        <v>19800</v>
      </c>
      <c r="O1011" s="136">
        <v>19837</v>
      </c>
      <c r="P1011" s="135">
        <v>20091</v>
      </c>
      <c r="Q1011" s="136">
        <v>19904</v>
      </c>
      <c r="R1011" s="135">
        <v>20378</v>
      </c>
      <c r="S1011" s="136">
        <v>20997</v>
      </c>
      <c r="T1011" s="135">
        <v>23030</v>
      </c>
      <c r="U1011" s="136">
        <v>22472</v>
      </c>
      <c r="V1011" s="135">
        <v>22103</v>
      </c>
      <c r="W1011" s="136">
        <v>22372</v>
      </c>
      <c r="X1011" s="135">
        <v>22894</v>
      </c>
      <c r="Y1011" s="136">
        <v>22839</v>
      </c>
      <c r="Z1011" s="135">
        <v>22697</v>
      </c>
      <c r="AA1011" s="136">
        <v>22742</v>
      </c>
      <c r="AB1011" s="135">
        <v>23979</v>
      </c>
      <c r="AC1011" s="136">
        <v>23259</v>
      </c>
      <c r="AD1011" s="135">
        <v>24178</v>
      </c>
      <c r="AE1011" s="137">
        <v>24875</v>
      </c>
      <c r="AF1011" s="138">
        <v>24037</v>
      </c>
    </row>
    <row r="1012" spans="2:32">
      <c r="B1012" s="114">
        <v>974</v>
      </c>
      <c r="C1012" s="115">
        <v>974</v>
      </c>
      <c r="D1012" s="116">
        <v>41</v>
      </c>
      <c r="E1012" s="117">
        <v>2</v>
      </c>
      <c r="F1012" s="118">
        <v>10</v>
      </c>
      <c r="G1012" s="119" t="s">
        <v>485</v>
      </c>
      <c r="H1012" s="120">
        <v>2</v>
      </c>
      <c r="I1012" s="115">
        <v>10</v>
      </c>
      <c r="J1012" s="116" t="s">
        <v>485</v>
      </c>
      <c r="K1012" s="121">
        <v>14</v>
      </c>
      <c r="L1012" s="108"/>
      <c r="M1012" s="122">
        <v>17046</v>
      </c>
      <c r="N1012" s="123">
        <v>19605</v>
      </c>
      <c r="O1012" s="124">
        <v>19561</v>
      </c>
      <c r="P1012" s="123">
        <v>19853</v>
      </c>
      <c r="Q1012" s="124">
        <v>19736</v>
      </c>
      <c r="R1012" s="123">
        <v>19942</v>
      </c>
      <c r="S1012" s="124">
        <v>20784</v>
      </c>
      <c r="T1012" s="123">
        <v>22748</v>
      </c>
      <c r="U1012" s="124">
        <v>22086</v>
      </c>
      <c r="V1012" s="123">
        <v>21883</v>
      </c>
      <c r="W1012" s="124">
        <v>22089</v>
      </c>
      <c r="X1012" s="123">
        <v>22389</v>
      </c>
      <c r="Y1012" s="124">
        <v>22541</v>
      </c>
      <c r="Z1012" s="123">
        <v>22181</v>
      </c>
      <c r="AA1012" s="124">
        <v>22355</v>
      </c>
      <c r="AB1012" s="123">
        <v>23700</v>
      </c>
      <c r="AC1012" s="124">
        <v>22766</v>
      </c>
      <c r="AD1012" s="123">
        <v>23841</v>
      </c>
      <c r="AE1012" s="125">
        <v>24440</v>
      </c>
      <c r="AF1012" s="126">
        <v>23484</v>
      </c>
    </row>
    <row r="1013" spans="2:32">
      <c r="B1013" s="127">
        <v>975</v>
      </c>
      <c r="C1013" s="128">
        <v>975</v>
      </c>
      <c r="D1013" s="129">
        <v>41</v>
      </c>
      <c r="E1013" s="130">
        <v>2</v>
      </c>
      <c r="F1013" s="131">
        <v>10</v>
      </c>
      <c r="G1013" s="132" t="s">
        <v>485</v>
      </c>
      <c r="H1013" s="133">
        <v>2</v>
      </c>
      <c r="I1013" s="128">
        <v>10</v>
      </c>
      <c r="J1013" s="129" t="s">
        <v>485</v>
      </c>
      <c r="K1013" s="134">
        <v>15</v>
      </c>
      <c r="L1013" s="108"/>
      <c r="M1013" s="81">
        <v>16976</v>
      </c>
      <c r="N1013" s="135">
        <v>19605</v>
      </c>
      <c r="O1013" s="136">
        <v>19475</v>
      </c>
      <c r="P1013" s="135">
        <v>19862</v>
      </c>
      <c r="Q1013" s="136">
        <v>19732</v>
      </c>
      <c r="R1013" s="135">
        <v>19827</v>
      </c>
      <c r="S1013" s="136">
        <v>20774</v>
      </c>
      <c r="T1013" s="135">
        <v>22720</v>
      </c>
      <c r="U1013" s="136">
        <v>21896</v>
      </c>
      <c r="V1013" s="135">
        <v>21826</v>
      </c>
      <c r="W1013" s="136">
        <v>21879</v>
      </c>
      <c r="X1013" s="135">
        <v>22214</v>
      </c>
      <c r="Y1013" s="136">
        <v>22462</v>
      </c>
      <c r="Z1013" s="135">
        <v>21957</v>
      </c>
      <c r="AA1013" s="136">
        <v>22315</v>
      </c>
      <c r="AB1013" s="135">
        <v>23590</v>
      </c>
      <c r="AC1013" s="136">
        <v>22555</v>
      </c>
      <c r="AD1013" s="135">
        <v>23736</v>
      </c>
      <c r="AE1013" s="137">
        <v>24369</v>
      </c>
      <c r="AF1013" s="138">
        <v>23225</v>
      </c>
    </row>
    <row r="1014" spans="2:32">
      <c r="B1014" s="114">
        <v>976</v>
      </c>
      <c r="C1014" s="115">
        <v>976</v>
      </c>
      <c r="D1014" s="116">
        <v>41</v>
      </c>
      <c r="E1014" s="117">
        <v>2</v>
      </c>
      <c r="F1014" s="118">
        <v>10</v>
      </c>
      <c r="G1014" s="119" t="s">
        <v>485</v>
      </c>
      <c r="H1014" s="120">
        <v>2</v>
      </c>
      <c r="I1014" s="115">
        <v>10</v>
      </c>
      <c r="J1014" s="116" t="s">
        <v>485</v>
      </c>
      <c r="K1014" s="121">
        <v>16</v>
      </c>
      <c r="L1014" s="108"/>
      <c r="M1014" s="122">
        <v>17001</v>
      </c>
      <c r="N1014" s="123">
        <v>19681</v>
      </c>
      <c r="O1014" s="124">
        <v>19465</v>
      </c>
      <c r="P1014" s="123">
        <v>19796</v>
      </c>
      <c r="Q1014" s="124">
        <v>19735</v>
      </c>
      <c r="R1014" s="123">
        <v>19729</v>
      </c>
      <c r="S1014" s="124">
        <v>20715</v>
      </c>
      <c r="T1014" s="123">
        <v>22666</v>
      </c>
      <c r="U1014" s="124">
        <v>21857</v>
      </c>
      <c r="V1014" s="123">
        <v>21655</v>
      </c>
      <c r="W1014" s="124">
        <v>21631</v>
      </c>
      <c r="X1014" s="123">
        <v>21958</v>
      </c>
      <c r="Y1014" s="124">
        <v>22306</v>
      </c>
      <c r="Z1014" s="123">
        <v>22218</v>
      </c>
      <c r="AA1014" s="124">
        <v>22325</v>
      </c>
      <c r="AB1014" s="123">
        <v>23297</v>
      </c>
      <c r="AC1014" s="124">
        <v>22575</v>
      </c>
      <c r="AD1014" s="123">
        <v>23538</v>
      </c>
      <c r="AE1014" s="125">
        <v>24508</v>
      </c>
      <c r="AF1014" s="126">
        <v>23435</v>
      </c>
    </row>
    <row r="1015" spans="2:32">
      <c r="B1015" s="127">
        <v>977</v>
      </c>
      <c r="C1015" s="128">
        <v>977</v>
      </c>
      <c r="D1015" s="129">
        <v>41</v>
      </c>
      <c r="E1015" s="130">
        <v>2</v>
      </c>
      <c r="F1015" s="131">
        <v>10</v>
      </c>
      <c r="G1015" s="132" t="s">
        <v>485</v>
      </c>
      <c r="H1015" s="133">
        <v>2</v>
      </c>
      <c r="I1015" s="128">
        <v>10</v>
      </c>
      <c r="J1015" s="129" t="s">
        <v>485</v>
      </c>
      <c r="K1015" s="134">
        <v>17</v>
      </c>
      <c r="L1015" s="108"/>
      <c r="M1015" s="81">
        <v>17313</v>
      </c>
      <c r="N1015" s="135">
        <v>19728</v>
      </c>
      <c r="O1015" s="136">
        <v>19451</v>
      </c>
      <c r="P1015" s="135">
        <v>19797</v>
      </c>
      <c r="Q1015" s="136">
        <v>19995</v>
      </c>
      <c r="R1015" s="135">
        <v>19831</v>
      </c>
      <c r="S1015" s="136">
        <v>20662</v>
      </c>
      <c r="T1015" s="135">
        <v>22466</v>
      </c>
      <c r="U1015" s="136">
        <v>21376</v>
      </c>
      <c r="V1015" s="135">
        <v>21656</v>
      </c>
      <c r="W1015" s="136">
        <v>21502</v>
      </c>
      <c r="X1015" s="135">
        <v>21824</v>
      </c>
      <c r="Y1015" s="136">
        <v>22305</v>
      </c>
      <c r="Z1015" s="135">
        <v>22618</v>
      </c>
      <c r="AA1015" s="136">
        <v>22818</v>
      </c>
      <c r="AB1015" s="135">
        <v>23333</v>
      </c>
      <c r="AC1015" s="136">
        <v>23217</v>
      </c>
      <c r="AD1015" s="135">
        <v>23554</v>
      </c>
      <c r="AE1015" s="137">
        <v>25104</v>
      </c>
      <c r="AF1015" s="138">
        <v>23849</v>
      </c>
    </row>
    <row r="1016" spans="2:32">
      <c r="B1016" s="114">
        <v>978</v>
      </c>
      <c r="C1016" s="115">
        <v>978</v>
      </c>
      <c r="D1016" s="116">
        <v>41</v>
      </c>
      <c r="E1016" s="117">
        <v>2</v>
      </c>
      <c r="F1016" s="118">
        <v>10</v>
      </c>
      <c r="G1016" s="119" t="s">
        <v>485</v>
      </c>
      <c r="H1016" s="120">
        <v>2</v>
      </c>
      <c r="I1016" s="115">
        <v>10</v>
      </c>
      <c r="J1016" s="116" t="s">
        <v>485</v>
      </c>
      <c r="K1016" s="121">
        <v>18</v>
      </c>
      <c r="L1016" s="108"/>
      <c r="M1016" s="122">
        <v>18146</v>
      </c>
      <c r="N1016" s="123">
        <v>20261</v>
      </c>
      <c r="O1016" s="124">
        <v>20054</v>
      </c>
      <c r="P1016" s="123">
        <v>20490</v>
      </c>
      <c r="Q1016" s="124">
        <v>20542</v>
      </c>
      <c r="R1016" s="123">
        <v>20793</v>
      </c>
      <c r="S1016" s="124">
        <v>21456</v>
      </c>
      <c r="T1016" s="123">
        <v>23005</v>
      </c>
      <c r="U1016" s="124">
        <v>21849</v>
      </c>
      <c r="V1016" s="123">
        <v>22372</v>
      </c>
      <c r="W1016" s="124">
        <v>22197</v>
      </c>
      <c r="X1016" s="123">
        <v>22988</v>
      </c>
      <c r="Y1016" s="124">
        <v>23443</v>
      </c>
      <c r="Z1016" s="123">
        <v>23372</v>
      </c>
      <c r="AA1016" s="124">
        <v>23971</v>
      </c>
      <c r="AB1016" s="123">
        <v>24312</v>
      </c>
      <c r="AC1016" s="124">
        <v>24235</v>
      </c>
      <c r="AD1016" s="123">
        <v>24785</v>
      </c>
      <c r="AE1016" s="125">
        <v>26270</v>
      </c>
      <c r="AF1016" s="126">
        <v>24657</v>
      </c>
    </row>
    <row r="1017" spans="2:32">
      <c r="B1017" s="127">
        <v>979</v>
      </c>
      <c r="C1017" s="128">
        <v>979</v>
      </c>
      <c r="D1017" s="129">
        <v>41</v>
      </c>
      <c r="E1017" s="130">
        <v>2</v>
      </c>
      <c r="F1017" s="131">
        <v>10</v>
      </c>
      <c r="G1017" s="132" t="s">
        <v>485</v>
      </c>
      <c r="H1017" s="133">
        <v>2</v>
      </c>
      <c r="I1017" s="128">
        <v>10</v>
      </c>
      <c r="J1017" s="129" t="s">
        <v>485</v>
      </c>
      <c r="K1017" s="134">
        <v>19</v>
      </c>
      <c r="L1017" s="108"/>
      <c r="M1017" s="81">
        <v>18543</v>
      </c>
      <c r="N1017" s="135">
        <v>20623</v>
      </c>
      <c r="O1017" s="136">
        <v>20467</v>
      </c>
      <c r="P1017" s="135">
        <v>20983</v>
      </c>
      <c r="Q1017" s="136">
        <v>20949</v>
      </c>
      <c r="R1017" s="135">
        <v>21178</v>
      </c>
      <c r="S1017" s="136">
        <v>21818</v>
      </c>
      <c r="T1017" s="135">
        <v>23336</v>
      </c>
      <c r="U1017" s="136">
        <v>22352</v>
      </c>
      <c r="V1017" s="135">
        <v>22880</v>
      </c>
      <c r="W1017" s="136">
        <v>22696</v>
      </c>
      <c r="X1017" s="135">
        <v>23769</v>
      </c>
      <c r="Y1017" s="136">
        <v>24061</v>
      </c>
      <c r="Z1017" s="135">
        <v>24358</v>
      </c>
      <c r="AA1017" s="136">
        <v>25056</v>
      </c>
      <c r="AB1017" s="135">
        <v>25191</v>
      </c>
      <c r="AC1017" s="136">
        <v>25135</v>
      </c>
      <c r="AD1017" s="135">
        <v>25620</v>
      </c>
      <c r="AE1017" s="137">
        <v>27211</v>
      </c>
      <c r="AF1017" s="138">
        <v>25836</v>
      </c>
    </row>
    <row r="1018" spans="2:32">
      <c r="B1018" s="114">
        <v>980</v>
      </c>
      <c r="C1018" s="115">
        <v>980</v>
      </c>
      <c r="D1018" s="116">
        <v>41</v>
      </c>
      <c r="E1018" s="117">
        <v>2</v>
      </c>
      <c r="F1018" s="118">
        <v>10</v>
      </c>
      <c r="G1018" s="119" t="s">
        <v>485</v>
      </c>
      <c r="H1018" s="120">
        <v>2</v>
      </c>
      <c r="I1018" s="115">
        <v>10</v>
      </c>
      <c r="J1018" s="116" t="s">
        <v>485</v>
      </c>
      <c r="K1018" s="121">
        <v>20</v>
      </c>
      <c r="L1018" s="108"/>
      <c r="M1018" s="122">
        <v>18101</v>
      </c>
      <c r="N1018" s="123">
        <v>20374</v>
      </c>
      <c r="O1018" s="124">
        <v>20535</v>
      </c>
      <c r="P1018" s="123">
        <v>20939</v>
      </c>
      <c r="Q1018" s="124">
        <v>20955</v>
      </c>
      <c r="R1018" s="123">
        <v>20860</v>
      </c>
      <c r="S1018" s="124">
        <v>21420</v>
      </c>
      <c r="T1018" s="123">
        <v>23201</v>
      </c>
      <c r="U1018" s="124">
        <v>22725</v>
      </c>
      <c r="V1018" s="123">
        <v>23138</v>
      </c>
      <c r="W1018" s="124">
        <v>22892</v>
      </c>
      <c r="X1018" s="123">
        <v>23867</v>
      </c>
      <c r="Y1018" s="124">
        <v>24114</v>
      </c>
      <c r="Z1018" s="123">
        <v>25206</v>
      </c>
      <c r="AA1018" s="124">
        <v>25804</v>
      </c>
      <c r="AB1018" s="123">
        <v>26051</v>
      </c>
      <c r="AC1018" s="124">
        <v>25700</v>
      </c>
      <c r="AD1018" s="123">
        <v>25856</v>
      </c>
      <c r="AE1018" s="125">
        <v>27545</v>
      </c>
      <c r="AF1018" s="126">
        <v>26931</v>
      </c>
    </row>
    <row r="1019" spans="2:32">
      <c r="B1019" s="127">
        <v>981</v>
      </c>
      <c r="C1019" s="128">
        <v>981</v>
      </c>
      <c r="D1019" s="129">
        <v>41</v>
      </c>
      <c r="E1019" s="130">
        <v>2</v>
      </c>
      <c r="F1019" s="131">
        <v>10</v>
      </c>
      <c r="G1019" s="132" t="s">
        <v>485</v>
      </c>
      <c r="H1019" s="133">
        <v>2</v>
      </c>
      <c r="I1019" s="128">
        <v>10</v>
      </c>
      <c r="J1019" s="129" t="s">
        <v>485</v>
      </c>
      <c r="K1019" s="134">
        <v>21</v>
      </c>
      <c r="L1019" s="108"/>
      <c r="M1019" s="81">
        <v>17815</v>
      </c>
      <c r="N1019" s="135">
        <v>19993</v>
      </c>
      <c r="O1019" s="136">
        <v>20283</v>
      </c>
      <c r="P1019" s="135">
        <v>20760</v>
      </c>
      <c r="Q1019" s="136">
        <v>20751</v>
      </c>
      <c r="R1019" s="135">
        <v>20703</v>
      </c>
      <c r="S1019" s="136">
        <v>21244</v>
      </c>
      <c r="T1019" s="135">
        <v>22944</v>
      </c>
      <c r="U1019" s="136">
        <v>22813</v>
      </c>
      <c r="V1019" s="135">
        <v>23334</v>
      </c>
      <c r="W1019" s="136">
        <v>23219</v>
      </c>
      <c r="X1019" s="135">
        <v>24256</v>
      </c>
      <c r="Y1019" s="136">
        <v>24409</v>
      </c>
      <c r="Z1019" s="135">
        <v>25766</v>
      </c>
      <c r="AA1019" s="136">
        <v>26593</v>
      </c>
      <c r="AB1019" s="135">
        <v>26813</v>
      </c>
      <c r="AC1019" s="136">
        <v>26535</v>
      </c>
      <c r="AD1019" s="135">
        <v>26396</v>
      </c>
      <c r="AE1019" s="137">
        <v>27918</v>
      </c>
      <c r="AF1019" s="138">
        <v>27725</v>
      </c>
    </row>
    <row r="1020" spans="2:32">
      <c r="B1020" s="114">
        <v>982</v>
      </c>
      <c r="C1020" s="115">
        <v>982</v>
      </c>
      <c r="D1020" s="116">
        <v>41</v>
      </c>
      <c r="E1020" s="117">
        <v>2</v>
      </c>
      <c r="F1020" s="118">
        <v>10</v>
      </c>
      <c r="G1020" s="119" t="s">
        <v>485</v>
      </c>
      <c r="H1020" s="120">
        <v>2</v>
      </c>
      <c r="I1020" s="115">
        <v>10</v>
      </c>
      <c r="J1020" s="116" t="s">
        <v>485</v>
      </c>
      <c r="K1020" s="121">
        <v>22</v>
      </c>
      <c r="L1020" s="108"/>
      <c r="M1020" s="122">
        <v>17231</v>
      </c>
      <c r="N1020" s="123">
        <v>19156</v>
      </c>
      <c r="O1020" s="124">
        <v>19553</v>
      </c>
      <c r="P1020" s="123">
        <v>20052</v>
      </c>
      <c r="Q1020" s="124">
        <v>20176</v>
      </c>
      <c r="R1020" s="123">
        <v>20150</v>
      </c>
      <c r="S1020" s="124">
        <v>20647</v>
      </c>
      <c r="T1020" s="123">
        <v>22218</v>
      </c>
      <c r="U1020" s="124">
        <v>22362</v>
      </c>
      <c r="V1020" s="123">
        <v>23051</v>
      </c>
      <c r="W1020" s="124">
        <v>23005</v>
      </c>
      <c r="X1020" s="123">
        <v>24022</v>
      </c>
      <c r="Y1020" s="124">
        <v>24085</v>
      </c>
      <c r="Z1020" s="123">
        <v>25621</v>
      </c>
      <c r="AA1020" s="124">
        <v>26519</v>
      </c>
      <c r="AB1020" s="123">
        <v>26887</v>
      </c>
      <c r="AC1020" s="124">
        <v>26635</v>
      </c>
      <c r="AD1020" s="123">
        <v>26221</v>
      </c>
      <c r="AE1020" s="125">
        <v>27567</v>
      </c>
      <c r="AF1020" s="126">
        <v>27734</v>
      </c>
    </row>
    <row r="1021" spans="2:32">
      <c r="B1021" s="127">
        <v>983</v>
      </c>
      <c r="C1021" s="128">
        <v>983</v>
      </c>
      <c r="D1021" s="129">
        <v>41</v>
      </c>
      <c r="E1021" s="130">
        <v>2</v>
      </c>
      <c r="F1021" s="131">
        <v>10</v>
      </c>
      <c r="G1021" s="132" t="s">
        <v>485</v>
      </c>
      <c r="H1021" s="133">
        <v>2</v>
      </c>
      <c r="I1021" s="128">
        <v>10</v>
      </c>
      <c r="J1021" s="129" t="s">
        <v>485</v>
      </c>
      <c r="K1021" s="134">
        <v>23</v>
      </c>
      <c r="L1021" s="108"/>
      <c r="M1021" s="81">
        <v>16562</v>
      </c>
      <c r="N1021" s="135">
        <v>18168</v>
      </c>
      <c r="O1021" s="136">
        <v>18544</v>
      </c>
      <c r="P1021" s="135">
        <v>19052</v>
      </c>
      <c r="Q1021" s="136">
        <v>19282</v>
      </c>
      <c r="R1021" s="135">
        <v>19607</v>
      </c>
      <c r="S1021" s="136">
        <v>20081</v>
      </c>
      <c r="T1021" s="135">
        <v>21424</v>
      </c>
      <c r="U1021" s="136">
        <v>21560</v>
      </c>
      <c r="V1021" s="135">
        <v>22385</v>
      </c>
      <c r="W1021" s="136">
        <v>22380</v>
      </c>
      <c r="X1021" s="135">
        <v>23695</v>
      </c>
      <c r="Y1021" s="136">
        <v>23714</v>
      </c>
      <c r="Z1021" s="135">
        <v>24985</v>
      </c>
      <c r="AA1021" s="136">
        <v>25865</v>
      </c>
      <c r="AB1021" s="135">
        <v>26411</v>
      </c>
      <c r="AC1021" s="136">
        <v>26160</v>
      </c>
      <c r="AD1021" s="135">
        <v>25936</v>
      </c>
      <c r="AE1021" s="137">
        <v>26990</v>
      </c>
      <c r="AF1021" s="138">
        <v>27202</v>
      </c>
    </row>
    <row r="1022" spans="2:32">
      <c r="B1022" s="114">
        <v>984</v>
      </c>
      <c r="C1022" s="115">
        <v>984</v>
      </c>
      <c r="D1022" s="116">
        <v>41</v>
      </c>
      <c r="E1022" s="117">
        <v>2</v>
      </c>
      <c r="F1022" s="118">
        <v>10</v>
      </c>
      <c r="G1022" s="119" t="s">
        <v>485</v>
      </c>
      <c r="H1022" s="120">
        <v>2</v>
      </c>
      <c r="I1022" s="115">
        <v>10</v>
      </c>
      <c r="J1022" s="116" t="s">
        <v>485</v>
      </c>
      <c r="K1022" s="121">
        <v>24</v>
      </c>
      <c r="L1022" s="108"/>
      <c r="M1022" s="122">
        <v>15737</v>
      </c>
      <c r="N1022" s="123">
        <v>17101</v>
      </c>
      <c r="O1022" s="124">
        <v>17541</v>
      </c>
      <c r="P1022" s="123">
        <v>18024</v>
      </c>
      <c r="Q1022" s="124">
        <v>18363</v>
      </c>
      <c r="R1022" s="123">
        <v>18922</v>
      </c>
      <c r="S1022" s="124">
        <v>19527</v>
      </c>
      <c r="T1022" s="123">
        <v>20611</v>
      </c>
      <c r="U1022" s="124">
        <v>20870</v>
      </c>
      <c r="V1022" s="123">
        <v>21774</v>
      </c>
      <c r="W1022" s="124">
        <v>21746</v>
      </c>
      <c r="X1022" s="123">
        <v>23236</v>
      </c>
      <c r="Y1022" s="124">
        <v>23339</v>
      </c>
      <c r="Z1022" s="123">
        <v>24328</v>
      </c>
      <c r="AA1022" s="124">
        <v>25190</v>
      </c>
      <c r="AB1022" s="123">
        <v>25888</v>
      </c>
      <c r="AC1022" s="124">
        <v>25582</v>
      </c>
      <c r="AD1022" s="123">
        <v>25600</v>
      </c>
      <c r="AE1022" s="125">
        <v>26317</v>
      </c>
      <c r="AF1022" s="126">
        <v>26601</v>
      </c>
    </row>
    <row r="1023" spans="2:32">
      <c r="B1023" s="127">
        <v>985</v>
      </c>
      <c r="C1023" s="128">
        <v>985</v>
      </c>
      <c r="D1023" s="129">
        <v>42</v>
      </c>
      <c r="E1023" s="130">
        <v>2</v>
      </c>
      <c r="F1023" s="131">
        <v>11</v>
      </c>
      <c r="G1023" s="132" t="s">
        <v>485</v>
      </c>
      <c r="H1023" s="133">
        <v>2</v>
      </c>
      <c r="I1023" s="128">
        <v>11</v>
      </c>
      <c r="J1023" s="129" t="s">
        <v>485</v>
      </c>
      <c r="K1023" s="134">
        <v>1</v>
      </c>
      <c r="L1023" s="108"/>
      <c r="M1023" s="81">
        <v>15418</v>
      </c>
      <c r="N1023" s="135">
        <v>16257</v>
      </c>
      <c r="O1023" s="136">
        <v>17149</v>
      </c>
      <c r="P1023" s="135">
        <v>17515</v>
      </c>
      <c r="Q1023" s="136">
        <v>17653</v>
      </c>
      <c r="R1023" s="135">
        <v>18567</v>
      </c>
      <c r="S1023" s="136">
        <v>19175</v>
      </c>
      <c r="T1023" s="135">
        <v>20004</v>
      </c>
      <c r="U1023" s="136">
        <v>20850</v>
      </c>
      <c r="V1023" s="135">
        <v>21274</v>
      </c>
      <c r="W1023" s="136">
        <v>21064</v>
      </c>
      <c r="X1023" s="135">
        <v>22443</v>
      </c>
      <c r="Y1023" s="136">
        <v>22964</v>
      </c>
      <c r="Z1023" s="135">
        <v>24499</v>
      </c>
      <c r="AA1023" s="136">
        <v>25211</v>
      </c>
      <c r="AB1023" s="135">
        <v>25425</v>
      </c>
      <c r="AC1023" s="136">
        <v>24754</v>
      </c>
      <c r="AD1023" s="135">
        <v>25174</v>
      </c>
      <c r="AE1023" s="137">
        <v>26250</v>
      </c>
      <c r="AF1023" s="138">
        <v>26859</v>
      </c>
    </row>
    <row r="1024" spans="2:32">
      <c r="B1024" s="114">
        <v>986</v>
      </c>
      <c r="C1024" s="115">
        <v>986</v>
      </c>
      <c r="D1024" s="116">
        <v>42</v>
      </c>
      <c r="E1024" s="117">
        <v>2</v>
      </c>
      <c r="F1024" s="118">
        <v>11</v>
      </c>
      <c r="G1024" s="119" t="s">
        <v>485</v>
      </c>
      <c r="H1024" s="120">
        <v>2</v>
      </c>
      <c r="I1024" s="115">
        <v>11</v>
      </c>
      <c r="J1024" s="116" t="s">
        <v>485</v>
      </c>
      <c r="K1024" s="121">
        <v>2</v>
      </c>
      <c r="L1024" s="108"/>
      <c r="M1024" s="122">
        <v>14963</v>
      </c>
      <c r="N1024" s="123">
        <v>15818</v>
      </c>
      <c r="O1024" s="124">
        <v>16691</v>
      </c>
      <c r="P1024" s="123">
        <v>17070</v>
      </c>
      <c r="Q1024" s="124">
        <v>17180</v>
      </c>
      <c r="R1024" s="123">
        <v>18113</v>
      </c>
      <c r="S1024" s="124">
        <v>18871</v>
      </c>
      <c r="T1024" s="123">
        <v>19560</v>
      </c>
      <c r="U1024" s="124">
        <v>20432</v>
      </c>
      <c r="V1024" s="123">
        <v>20784</v>
      </c>
      <c r="W1024" s="124">
        <v>20530</v>
      </c>
      <c r="X1024" s="123">
        <v>21978</v>
      </c>
      <c r="Y1024" s="124">
        <v>22626</v>
      </c>
      <c r="Z1024" s="123">
        <v>24010</v>
      </c>
      <c r="AA1024" s="124">
        <v>24637</v>
      </c>
      <c r="AB1024" s="123">
        <v>24799</v>
      </c>
      <c r="AC1024" s="124">
        <v>24090</v>
      </c>
      <c r="AD1024" s="123">
        <v>24781</v>
      </c>
      <c r="AE1024" s="125">
        <v>25681</v>
      </c>
      <c r="AF1024" s="126">
        <v>26312</v>
      </c>
    </row>
    <row r="1025" spans="2:32">
      <c r="B1025" s="127">
        <v>987</v>
      </c>
      <c r="C1025" s="128">
        <v>987</v>
      </c>
      <c r="D1025" s="129">
        <v>42</v>
      </c>
      <c r="E1025" s="130">
        <v>2</v>
      </c>
      <c r="F1025" s="131">
        <v>11</v>
      </c>
      <c r="G1025" s="132" t="s">
        <v>485</v>
      </c>
      <c r="H1025" s="133">
        <v>2</v>
      </c>
      <c r="I1025" s="128">
        <v>11</v>
      </c>
      <c r="J1025" s="129" t="s">
        <v>485</v>
      </c>
      <c r="K1025" s="134">
        <v>3</v>
      </c>
      <c r="L1025" s="108"/>
      <c r="M1025" s="81">
        <v>14715</v>
      </c>
      <c r="N1025" s="135">
        <v>15625</v>
      </c>
      <c r="O1025" s="136">
        <v>16503</v>
      </c>
      <c r="P1025" s="135">
        <v>16894</v>
      </c>
      <c r="Q1025" s="136">
        <v>16993</v>
      </c>
      <c r="R1025" s="135">
        <v>17977</v>
      </c>
      <c r="S1025" s="136">
        <v>18862</v>
      </c>
      <c r="T1025" s="135">
        <v>19452</v>
      </c>
      <c r="U1025" s="136">
        <v>20311</v>
      </c>
      <c r="V1025" s="135">
        <v>20597</v>
      </c>
      <c r="W1025" s="136">
        <v>20240</v>
      </c>
      <c r="X1025" s="135">
        <v>21833</v>
      </c>
      <c r="Y1025" s="136">
        <v>22545</v>
      </c>
      <c r="Z1025" s="135">
        <v>23720</v>
      </c>
      <c r="AA1025" s="136">
        <v>24316</v>
      </c>
      <c r="AB1025" s="135">
        <v>24402</v>
      </c>
      <c r="AC1025" s="136">
        <v>23637</v>
      </c>
      <c r="AD1025" s="135">
        <v>24636</v>
      </c>
      <c r="AE1025" s="137">
        <v>25372</v>
      </c>
      <c r="AF1025" s="138">
        <v>25953</v>
      </c>
    </row>
    <row r="1026" spans="2:32">
      <c r="B1026" s="114">
        <v>988</v>
      </c>
      <c r="C1026" s="115">
        <v>988</v>
      </c>
      <c r="D1026" s="116">
        <v>42</v>
      </c>
      <c r="E1026" s="117">
        <v>2</v>
      </c>
      <c r="F1026" s="118">
        <v>11</v>
      </c>
      <c r="G1026" s="119" t="s">
        <v>485</v>
      </c>
      <c r="H1026" s="120">
        <v>2</v>
      </c>
      <c r="I1026" s="115">
        <v>11</v>
      </c>
      <c r="J1026" s="116" t="s">
        <v>485</v>
      </c>
      <c r="K1026" s="121">
        <v>4</v>
      </c>
      <c r="L1026" s="108"/>
      <c r="M1026" s="122">
        <v>14599</v>
      </c>
      <c r="N1026" s="123">
        <v>15568</v>
      </c>
      <c r="O1026" s="124">
        <v>16443</v>
      </c>
      <c r="P1026" s="123">
        <v>16804</v>
      </c>
      <c r="Q1026" s="124">
        <v>16853</v>
      </c>
      <c r="R1026" s="123">
        <v>17898</v>
      </c>
      <c r="S1026" s="124">
        <v>18857</v>
      </c>
      <c r="T1026" s="123">
        <v>19288</v>
      </c>
      <c r="U1026" s="124">
        <v>20091</v>
      </c>
      <c r="V1026" s="123">
        <v>20231</v>
      </c>
      <c r="W1026" s="124">
        <v>19761</v>
      </c>
      <c r="X1026" s="123">
        <v>21513</v>
      </c>
      <c r="Y1026" s="124">
        <v>22257</v>
      </c>
      <c r="Z1026" s="123">
        <v>23160</v>
      </c>
      <c r="AA1026" s="124">
        <v>23661</v>
      </c>
      <c r="AB1026" s="123">
        <v>23634</v>
      </c>
      <c r="AC1026" s="124">
        <v>22825</v>
      </c>
      <c r="AD1026" s="123">
        <v>24186</v>
      </c>
      <c r="AE1026" s="125">
        <v>24668</v>
      </c>
      <c r="AF1026" s="126">
        <v>25215</v>
      </c>
    </row>
    <row r="1027" spans="2:32">
      <c r="B1027" s="127">
        <v>989</v>
      </c>
      <c r="C1027" s="128">
        <v>989</v>
      </c>
      <c r="D1027" s="129">
        <v>42</v>
      </c>
      <c r="E1027" s="130">
        <v>2</v>
      </c>
      <c r="F1027" s="131">
        <v>11</v>
      </c>
      <c r="G1027" s="132" t="s">
        <v>485</v>
      </c>
      <c r="H1027" s="133">
        <v>2</v>
      </c>
      <c r="I1027" s="128">
        <v>11</v>
      </c>
      <c r="J1027" s="129" t="s">
        <v>485</v>
      </c>
      <c r="K1027" s="134">
        <v>5</v>
      </c>
      <c r="L1027" s="108"/>
      <c r="M1027" s="81">
        <v>14493</v>
      </c>
      <c r="N1027" s="135">
        <v>15712</v>
      </c>
      <c r="O1027" s="136">
        <v>16535</v>
      </c>
      <c r="P1027" s="135">
        <v>16804</v>
      </c>
      <c r="Q1027" s="136">
        <v>16906</v>
      </c>
      <c r="R1027" s="135">
        <v>17726</v>
      </c>
      <c r="S1027" s="136">
        <v>18912</v>
      </c>
      <c r="T1027" s="135">
        <v>19250</v>
      </c>
      <c r="U1027" s="136">
        <v>19889</v>
      </c>
      <c r="V1027" s="135">
        <v>19901</v>
      </c>
      <c r="W1027" s="136">
        <v>19210</v>
      </c>
      <c r="X1027" s="135">
        <v>20989</v>
      </c>
      <c r="Y1027" s="136">
        <v>21941</v>
      </c>
      <c r="Z1027" s="135">
        <v>22596</v>
      </c>
      <c r="AA1027" s="136">
        <v>22866</v>
      </c>
      <c r="AB1027" s="135">
        <v>22829</v>
      </c>
      <c r="AC1027" s="136">
        <v>21828</v>
      </c>
      <c r="AD1027" s="135">
        <v>23671</v>
      </c>
      <c r="AE1027" s="137">
        <v>23925</v>
      </c>
      <c r="AF1027" s="138">
        <v>24423</v>
      </c>
    </row>
    <row r="1028" spans="2:32">
      <c r="B1028" s="114">
        <v>990</v>
      </c>
      <c r="C1028" s="115">
        <v>990</v>
      </c>
      <c r="D1028" s="116">
        <v>42</v>
      </c>
      <c r="E1028" s="117">
        <v>2</v>
      </c>
      <c r="F1028" s="118">
        <v>11</v>
      </c>
      <c r="G1028" s="119" t="s">
        <v>485</v>
      </c>
      <c r="H1028" s="120">
        <v>2</v>
      </c>
      <c r="I1028" s="115">
        <v>11</v>
      </c>
      <c r="J1028" s="116" t="s">
        <v>485</v>
      </c>
      <c r="K1028" s="121">
        <v>6</v>
      </c>
      <c r="L1028" s="108"/>
      <c r="M1028" s="122">
        <v>14533</v>
      </c>
      <c r="N1028" s="123">
        <v>16313</v>
      </c>
      <c r="O1028" s="124">
        <v>17093</v>
      </c>
      <c r="P1028" s="123">
        <v>17307</v>
      </c>
      <c r="Q1028" s="124">
        <v>17382</v>
      </c>
      <c r="R1028" s="123">
        <v>17590</v>
      </c>
      <c r="S1028" s="124">
        <v>19397</v>
      </c>
      <c r="T1028" s="123">
        <v>19637</v>
      </c>
      <c r="U1028" s="124">
        <v>20130</v>
      </c>
      <c r="V1028" s="123">
        <v>19983</v>
      </c>
      <c r="W1028" s="124">
        <v>18677</v>
      </c>
      <c r="X1028" s="123">
        <v>20444</v>
      </c>
      <c r="Y1028" s="124">
        <v>21941</v>
      </c>
      <c r="Z1028" s="123">
        <v>22460</v>
      </c>
      <c r="AA1028" s="124">
        <v>22419</v>
      </c>
      <c r="AB1028" s="123">
        <v>22352</v>
      </c>
      <c r="AC1028" s="124">
        <v>20856</v>
      </c>
      <c r="AD1028" s="123">
        <v>23478</v>
      </c>
      <c r="AE1028" s="125">
        <v>23619</v>
      </c>
      <c r="AF1028" s="126">
        <v>24053</v>
      </c>
    </row>
    <row r="1029" spans="2:32">
      <c r="B1029" s="127">
        <v>991</v>
      </c>
      <c r="C1029" s="128">
        <v>991</v>
      </c>
      <c r="D1029" s="129">
        <v>42</v>
      </c>
      <c r="E1029" s="130">
        <v>2</v>
      </c>
      <c r="F1029" s="131">
        <v>11</v>
      </c>
      <c r="G1029" s="132" t="s">
        <v>485</v>
      </c>
      <c r="H1029" s="133">
        <v>2</v>
      </c>
      <c r="I1029" s="128">
        <v>11</v>
      </c>
      <c r="J1029" s="129" t="s">
        <v>485</v>
      </c>
      <c r="K1029" s="134">
        <v>7</v>
      </c>
      <c r="L1029" s="108"/>
      <c r="M1029" s="81">
        <v>14902</v>
      </c>
      <c r="N1029" s="135">
        <v>17614</v>
      </c>
      <c r="O1029" s="136">
        <v>18267</v>
      </c>
      <c r="P1029" s="135">
        <v>18415</v>
      </c>
      <c r="Q1029" s="136">
        <v>18426</v>
      </c>
      <c r="R1029" s="135">
        <v>17836</v>
      </c>
      <c r="S1029" s="136">
        <v>20616</v>
      </c>
      <c r="T1029" s="135">
        <v>20563</v>
      </c>
      <c r="U1029" s="136">
        <v>21067</v>
      </c>
      <c r="V1029" s="135">
        <v>20804</v>
      </c>
      <c r="W1029" s="136">
        <v>18719</v>
      </c>
      <c r="X1029" s="135">
        <v>20419</v>
      </c>
      <c r="Y1029" s="136">
        <v>22786</v>
      </c>
      <c r="Z1029" s="135">
        <v>23019</v>
      </c>
      <c r="AA1029" s="136">
        <v>22749</v>
      </c>
      <c r="AB1029" s="135">
        <v>22758</v>
      </c>
      <c r="AC1029" s="136">
        <v>20639</v>
      </c>
      <c r="AD1029" s="135">
        <v>24202</v>
      </c>
      <c r="AE1029" s="137">
        <v>24005</v>
      </c>
      <c r="AF1029" s="138">
        <v>24412</v>
      </c>
    </row>
    <row r="1030" spans="2:32">
      <c r="B1030" s="114">
        <v>992</v>
      </c>
      <c r="C1030" s="115">
        <v>992</v>
      </c>
      <c r="D1030" s="116">
        <v>42</v>
      </c>
      <c r="E1030" s="117">
        <v>2</v>
      </c>
      <c r="F1030" s="118">
        <v>11</v>
      </c>
      <c r="G1030" s="119" t="s">
        <v>485</v>
      </c>
      <c r="H1030" s="120">
        <v>2</v>
      </c>
      <c r="I1030" s="115">
        <v>11</v>
      </c>
      <c r="J1030" s="116" t="s">
        <v>485</v>
      </c>
      <c r="K1030" s="121">
        <v>8</v>
      </c>
      <c r="L1030" s="108"/>
      <c r="M1030" s="122">
        <v>15518</v>
      </c>
      <c r="N1030" s="123">
        <v>18866</v>
      </c>
      <c r="O1030" s="124">
        <v>19578</v>
      </c>
      <c r="P1030" s="123">
        <v>19626</v>
      </c>
      <c r="Q1030" s="124">
        <v>19667</v>
      </c>
      <c r="R1030" s="123">
        <v>18481</v>
      </c>
      <c r="S1030" s="124">
        <v>22025</v>
      </c>
      <c r="T1030" s="123">
        <v>21556</v>
      </c>
      <c r="U1030" s="124">
        <v>22246</v>
      </c>
      <c r="V1030" s="123">
        <v>21949</v>
      </c>
      <c r="W1030" s="124">
        <v>19567</v>
      </c>
      <c r="X1030" s="123">
        <v>20942</v>
      </c>
      <c r="Y1030" s="124">
        <v>24135</v>
      </c>
      <c r="Z1030" s="123">
        <v>23950</v>
      </c>
      <c r="AA1030" s="124">
        <v>23656</v>
      </c>
      <c r="AB1030" s="123">
        <v>23800</v>
      </c>
      <c r="AC1030" s="124">
        <v>21347</v>
      </c>
      <c r="AD1030" s="123">
        <v>25490</v>
      </c>
      <c r="AE1030" s="125">
        <v>24612</v>
      </c>
      <c r="AF1030" s="126">
        <v>25226</v>
      </c>
    </row>
    <row r="1031" spans="2:32">
      <c r="B1031" s="127">
        <v>993</v>
      </c>
      <c r="C1031" s="128">
        <v>993</v>
      </c>
      <c r="D1031" s="129">
        <v>42</v>
      </c>
      <c r="E1031" s="130">
        <v>2</v>
      </c>
      <c r="F1031" s="131">
        <v>11</v>
      </c>
      <c r="G1031" s="132" t="s">
        <v>485</v>
      </c>
      <c r="H1031" s="133">
        <v>2</v>
      </c>
      <c r="I1031" s="128">
        <v>11</v>
      </c>
      <c r="J1031" s="129" t="s">
        <v>485</v>
      </c>
      <c r="K1031" s="134">
        <v>9</v>
      </c>
      <c r="L1031" s="108"/>
      <c r="M1031" s="81">
        <v>16155</v>
      </c>
      <c r="N1031" s="135">
        <v>19031</v>
      </c>
      <c r="O1031" s="136">
        <v>19786</v>
      </c>
      <c r="P1031" s="135">
        <v>19878</v>
      </c>
      <c r="Q1031" s="136">
        <v>20032</v>
      </c>
      <c r="R1031" s="135">
        <v>19192</v>
      </c>
      <c r="S1031" s="136">
        <v>22423</v>
      </c>
      <c r="T1031" s="135">
        <v>21766</v>
      </c>
      <c r="U1031" s="136">
        <v>22322</v>
      </c>
      <c r="V1031" s="135">
        <v>22265</v>
      </c>
      <c r="W1031" s="136">
        <v>20239</v>
      </c>
      <c r="X1031" s="135">
        <v>21518</v>
      </c>
      <c r="Y1031" s="136">
        <v>24468</v>
      </c>
      <c r="Z1031" s="135">
        <v>23871</v>
      </c>
      <c r="AA1031" s="136">
        <v>23702</v>
      </c>
      <c r="AB1031" s="135">
        <v>24081</v>
      </c>
      <c r="AC1031" s="136">
        <v>21945</v>
      </c>
      <c r="AD1031" s="135">
        <v>25779</v>
      </c>
      <c r="AE1031" s="137">
        <v>24629</v>
      </c>
      <c r="AF1031" s="138">
        <v>25070</v>
      </c>
    </row>
    <row r="1032" spans="2:32">
      <c r="B1032" s="114">
        <v>994</v>
      </c>
      <c r="C1032" s="115">
        <v>994</v>
      </c>
      <c r="D1032" s="116">
        <v>42</v>
      </c>
      <c r="E1032" s="117">
        <v>2</v>
      </c>
      <c r="F1032" s="118">
        <v>11</v>
      </c>
      <c r="G1032" s="119" t="s">
        <v>485</v>
      </c>
      <c r="H1032" s="120">
        <v>2</v>
      </c>
      <c r="I1032" s="115">
        <v>11</v>
      </c>
      <c r="J1032" s="116" t="s">
        <v>485</v>
      </c>
      <c r="K1032" s="121">
        <v>10</v>
      </c>
      <c r="L1032" s="108"/>
      <c r="M1032" s="122">
        <v>16842</v>
      </c>
      <c r="N1032" s="123">
        <v>19150</v>
      </c>
      <c r="O1032" s="124">
        <v>19823</v>
      </c>
      <c r="P1032" s="123">
        <v>19953</v>
      </c>
      <c r="Q1032" s="124">
        <v>20159</v>
      </c>
      <c r="R1032" s="123">
        <v>19844</v>
      </c>
      <c r="S1032" s="124">
        <v>22572</v>
      </c>
      <c r="T1032" s="123">
        <v>22064</v>
      </c>
      <c r="U1032" s="124">
        <v>22409</v>
      </c>
      <c r="V1032" s="123">
        <v>22458</v>
      </c>
      <c r="W1032" s="124">
        <v>20785</v>
      </c>
      <c r="X1032" s="123">
        <v>22224</v>
      </c>
      <c r="Y1032" s="124">
        <v>24540</v>
      </c>
      <c r="Z1032" s="123">
        <v>23839</v>
      </c>
      <c r="AA1032" s="124">
        <v>23953</v>
      </c>
      <c r="AB1032" s="123">
        <v>24245</v>
      </c>
      <c r="AC1032" s="124">
        <v>22553</v>
      </c>
      <c r="AD1032" s="123">
        <v>25881</v>
      </c>
      <c r="AE1032" s="125">
        <v>24953</v>
      </c>
      <c r="AF1032" s="126">
        <v>25077</v>
      </c>
    </row>
    <row r="1033" spans="2:32">
      <c r="B1033" s="127">
        <v>995</v>
      </c>
      <c r="C1033" s="128">
        <v>995</v>
      </c>
      <c r="D1033" s="129">
        <v>42</v>
      </c>
      <c r="E1033" s="130">
        <v>2</v>
      </c>
      <c r="F1033" s="131">
        <v>11</v>
      </c>
      <c r="G1033" s="132" t="s">
        <v>485</v>
      </c>
      <c r="H1033" s="133">
        <v>2</v>
      </c>
      <c r="I1033" s="128">
        <v>11</v>
      </c>
      <c r="J1033" s="129" t="s">
        <v>485</v>
      </c>
      <c r="K1033" s="134">
        <v>11</v>
      </c>
      <c r="L1033" s="108"/>
      <c r="M1033" s="81">
        <v>17294</v>
      </c>
      <c r="N1033" s="135">
        <v>19338</v>
      </c>
      <c r="O1033" s="136">
        <v>19911</v>
      </c>
      <c r="P1033" s="135">
        <v>19880</v>
      </c>
      <c r="Q1033" s="136">
        <v>20096</v>
      </c>
      <c r="R1033" s="135">
        <v>20260</v>
      </c>
      <c r="S1033" s="136">
        <v>22809</v>
      </c>
      <c r="T1033" s="135">
        <v>22388</v>
      </c>
      <c r="U1033" s="136">
        <v>22516</v>
      </c>
      <c r="V1033" s="135">
        <v>22446</v>
      </c>
      <c r="W1033" s="136">
        <v>21007</v>
      </c>
      <c r="X1033" s="135">
        <v>22662</v>
      </c>
      <c r="Y1033" s="136">
        <v>24164</v>
      </c>
      <c r="Z1033" s="135">
        <v>23272</v>
      </c>
      <c r="AA1033" s="136">
        <v>24015</v>
      </c>
      <c r="AB1033" s="135">
        <v>23877</v>
      </c>
      <c r="AC1033" s="136">
        <v>22892</v>
      </c>
      <c r="AD1033" s="135">
        <v>25534</v>
      </c>
      <c r="AE1033" s="137">
        <v>24789</v>
      </c>
      <c r="AF1033" s="138">
        <v>24545</v>
      </c>
    </row>
    <row r="1034" spans="2:32">
      <c r="B1034" s="114">
        <v>996</v>
      </c>
      <c r="C1034" s="115">
        <v>996</v>
      </c>
      <c r="D1034" s="116">
        <v>42</v>
      </c>
      <c r="E1034" s="117">
        <v>2</v>
      </c>
      <c r="F1034" s="118">
        <v>11</v>
      </c>
      <c r="G1034" s="119" t="s">
        <v>485</v>
      </c>
      <c r="H1034" s="120">
        <v>2</v>
      </c>
      <c r="I1034" s="115">
        <v>11</v>
      </c>
      <c r="J1034" s="116" t="s">
        <v>485</v>
      </c>
      <c r="K1034" s="121">
        <v>12</v>
      </c>
      <c r="L1034" s="108"/>
      <c r="M1034" s="122">
        <v>17428</v>
      </c>
      <c r="N1034" s="123">
        <v>19186</v>
      </c>
      <c r="O1034" s="124">
        <v>19746</v>
      </c>
      <c r="P1034" s="123">
        <v>19662</v>
      </c>
      <c r="Q1034" s="124">
        <v>19811</v>
      </c>
      <c r="R1034" s="123">
        <v>20311</v>
      </c>
      <c r="S1034" s="124">
        <v>22645</v>
      </c>
      <c r="T1034" s="123">
        <v>22142</v>
      </c>
      <c r="U1034" s="124">
        <v>22282</v>
      </c>
      <c r="V1034" s="123">
        <v>22120</v>
      </c>
      <c r="W1034" s="124">
        <v>20931</v>
      </c>
      <c r="X1034" s="123">
        <v>22678</v>
      </c>
      <c r="Y1034" s="124">
        <v>23735</v>
      </c>
      <c r="Z1034" s="123">
        <v>22799</v>
      </c>
      <c r="AA1034" s="124">
        <v>23918</v>
      </c>
      <c r="AB1034" s="123">
        <v>23427</v>
      </c>
      <c r="AC1034" s="124">
        <v>22970</v>
      </c>
      <c r="AD1034" s="123">
        <v>25109</v>
      </c>
      <c r="AE1034" s="125">
        <v>24286</v>
      </c>
      <c r="AF1034" s="126">
        <v>24072</v>
      </c>
    </row>
    <row r="1035" spans="2:32">
      <c r="B1035" s="127">
        <v>997</v>
      </c>
      <c r="C1035" s="128">
        <v>997</v>
      </c>
      <c r="D1035" s="129">
        <v>42</v>
      </c>
      <c r="E1035" s="130">
        <v>2</v>
      </c>
      <c r="F1035" s="131">
        <v>11</v>
      </c>
      <c r="G1035" s="132" t="s">
        <v>485</v>
      </c>
      <c r="H1035" s="133">
        <v>2</v>
      </c>
      <c r="I1035" s="128">
        <v>11</v>
      </c>
      <c r="J1035" s="129" t="s">
        <v>485</v>
      </c>
      <c r="K1035" s="134">
        <v>13</v>
      </c>
      <c r="L1035" s="108"/>
      <c r="M1035" s="81">
        <v>17347</v>
      </c>
      <c r="N1035" s="135">
        <v>18912</v>
      </c>
      <c r="O1035" s="136">
        <v>19450</v>
      </c>
      <c r="P1035" s="135">
        <v>19343</v>
      </c>
      <c r="Q1035" s="136">
        <v>19454</v>
      </c>
      <c r="R1035" s="135">
        <v>20157</v>
      </c>
      <c r="S1035" s="136">
        <v>22349</v>
      </c>
      <c r="T1035" s="135">
        <v>21792</v>
      </c>
      <c r="U1035" s="136">
        <v>21918</v>
      </c>
      <c r="V1035" s="135">
        <v>21708</v>
      </c>
      <c r="W1035" s="136">
        <v>20683</v>
      </c>
      <c r="X1035" s="135">
        <v>22465</v>
      </c>
      <c r="Y1035" s="136">
        <v>23286</v>
      </c>
      <c r="Z1035" s="135">
        <v>22372</v>
      </c>
      <c r="AA1035" s="136">
        <v>23630</v>
      </c>
      <c r="AB1035" s="135">
        <v>22910</v>
      </c>
      <c r="AC1035" s="136">
        <v>22810</v>
      </c>
      <c r="AD1035" s="135">
        <v>24643</v>
      </c>
      <c r="AE1035" s="137">
        <v>23792</v>
      </c>
      <c r="AF1035" s="138">
        <v>23635</v>
      </c>
    </row>
    <row r="1036" spans="2:32">
      <c r="B1036" s="114">
        <v>998</v>
      </c>
      <c r="C1036" s="115">
        <v>998</v>
      </c>
      <c r="D1036" s="116">
        <v>42</v>
      </c>
      <c r="E1036" s="117">
        <v>2</v>
      </c>
      <c r="F1036" s="118">
        <v>11</v>
      </c>
      <c r="G1036" s="119" t="s">
        <v>485</v>
      </c>
      <c r="H1036" s="120">
        <v>2</v>
      </c>
      <c r="I1036" s="115">
        <v>11</v>
      </c>
      <c r="J1036" s="116" t="s">
        <v>485</v>
      </c>
      <c r="K1036" s="121">
        <v>14</v>
      </c>
      <c r="L1036" s="108"/>
      <c r="M1036" s="122">
        <v>17268</v>
      </c>
      <c r="N1036" s="123">
        <v>18719</v>
      </c>
      <c r="O1036" s="124">
        <v>19275</v>
      </c>
      <c r="P1036" s="123">
        <v>19238</v>
      </c>
      <c r="Q1036" s="124">
        <v>19290</v>
      </c>
      <c r="R1036" s="123">
        <v>20008</v>
      </c>
      <c r="S1036" s="124">
        <v>22127</v>
      </c>
      <c r="T1036" s="123">
        <v>21471</v>
      </c>
      <c r="U1036" s="124">
        <v>21683</v>
      </c>
      <c r="V1036" s="123">
        <v>21483</v>
      </c>
      <c r="W1036" s="124">
        <v>20381</v>
      </c>
      <c r="X1036" s="123">
        <v>22244</v>
      </c>
      <c r="Y1036" s="124">
        <v>22953</v>
      </c>
      <c r="Z1036" s="123">
        <v>22057</v>
      </c>
      <c r="AA1036" s="124">
        <v>23422</v>
      </c>
      <c r="AB1036" s="123">
        <v>22488</v>
      </c>
      <c r="AC1036" s="124">
        <v>22476</v>
      </c>
      <c r="AD1036" s="123">
        <v>24275</v>
      </c>
      <c r="AE1036" s="125">
        <v>23302</v>
      </c>
      <c r="AF1036" s="126">
        <v>23288</v>
      </c>
    </row>
    <row r="1037" spans="2:32">
      <c r="B1037" s="127">
        <v>999</v>
      </c>
      <c r="C1037" s="128">
        <v>999</v>
      </c>
      <c r="D1037" s="129">
        <v>42</v>
      </c>
      <c r="E1037" s="130">
        <v>2</v>
      </c>
      <c r="F1037" s="131">
        <v>11</v>
      </c>
      <c r="G1037" s="132" t="s">
        <v>485</v>
      </c>
      <c r="H1037" s="133">
        <v>2</v>
      </c>
      <c r="I1037" s="128">
        <v>11</v>
      </c>
      <c r="J1037" s="129" t="s">
        <v>485</v>
      </c>
      <c r="K1037" s="134">
        <v>15</v>
      </c>
      <c r="L1037" s="108"/>
      <c r="M1037" s="81">
        <v>17295</v>
      </c>
      <c r="N1037" s="135">
        <v>18650</v>
      </c>
      <c r="O1037" s="136">
        <v>19282</v>
      </c>
      <c r="P1037" s="135">
        <v>19233</v>
      </c>
      <c r="Q1037" s="136">
        <v>19151</v>
      </c>
      <c r="R1037" s="135">
        <v>19998</v>
      </c>
      <c r="S1037" s="136">
        <v>22094</v>
      </c>
      <c r="T1037" s="135">
        <v>21279</v>
      </c>
      <c r="U1037" s="136">
        <v>21636</v>
      </c>
      <c r="V1037" s="135">
        <v>21268</v>
      </c>
      <c r="W1037" s="136">
        <v>20218</v>
      </c>
      <c r="X1037" s="135">
        <v>22176</v>
      </c>
      <c r="Y1037" s="136">
        <v>22910</v>
      </c>
      <c r="Z1037" s="135">
        <v>22025</v>
      </c>
      <c r="AA1037" s="136">
        <v>23319</v>
      </c>
      <c r="AB1037" s="135">
        <v>22285</v>
      </c>
      <c r="AC1037" s="136">
        <v>22281</v>
      </c>
      <c r="AD1037" s="135">
        <v>24207</v>
      </c>
      <c r="AE1037" s="137">
        <v>23048</v>
      </c>
      <c r="AF1037" s="138">
        <v>23234</v>
      </c>
    </row>
    <row r="1038" spans="2:32">
      <c r="B1038" s="114">
        <v>1000</v>
      </c>
      <c r="C1038" s="115">
        <v>1000</v>
      </c>
      <c r="D1038" s="116">
        <v>42</v>
      </c>
      <c r="E1038" s="117">
        <v>2</v>
      </c>
      <c r="F1038" s="118">
        <v>11</v>
      </c>
      <c r="G1038" s="119" t="s">
        <v>485</v>
      </c>
      <c r="H1038" s="120">
        <v>2</v>
      </c>
      <c r="I1038" s="115">
        <v>11</v>
      </c>
      <c r="J1038" s="116" t="s">
        <v>485</v>
      </c>
      <c r="K1038" s="121">
        <v>16</v>
      </c>
      <c r="L1038" s="108"/>
      <c r="M1038" s="122">
        <v>17442</v>
      </c>
      <c r="N1038" s="123">
        <v>18728</v>
      </c>
      <c r="O1038" s="124">
        <v>19317</v>
      </c>
      <c r="P1038" s="123">
        <v>19345</v>
      </c>
      <c r="Q1038" s="124">
        <v>19194</v>
      </c>
      <c r="R1038" s="123">
        <v>20052</v>
      </c>
      <c r="S1038" s="124">
        <v>22149</v>
      </c>
      <c r="T1038" s="123">
        <v>21322</v>
      </c>
      <c r="U1038" s="124">
        <v>21504</v>
      </c>
      <c r="V1038" s="123">
        <v>21132</v>
      </c>
      <c r="W1038" s="124">
        <v>20150</v>
      </c>
      <c r="X1038" s="123">
        <v>22100</v>
      </c>
      <c r="Y1038" s="124">
        <v>23148</v>
      </c>
      <c r="Z1038" s="123">
        <v>22111</v>
      </c>
      <c r="AA1038" s="124">
        <v>23095</v>
      </c>
      <c r="AB1038" s="123">
        <v>22380</v>
      </c>
      <c r="AC1038" s="124">
        <v>22083</v>
      </c>
      <c r="AD1038" s="123">
        <v>24398</v>
      </c>
      <c r="AE1038" s="125">
        <v>23327</v>
      </c>
      <c r="AF1038" s="126">
        <v>23269</v>
      </c>
    </row>
    <row r="1039" spans="2:32">
      <c r="B1039" s="127">
        <v>1001</v>
      </c>
      <c r="C1039" s="128">
        <v>1001</v>
      </c>
      <c r="D1039" s="129">
        <v>42</v>
      </c>
      <c r="E1039" s="130">
        <v>2</v>
      </c>
      <c r="F1039" s="131">
        <v>11</v>
      </c>
      <c r="G1039" s="132" t="s">
        <v>485</v>
      </c>
      <c r="H1039" s="133">
        <v>2</v>
      </c>
      <c r="I1039" s="128">
        <v>11</v>
      </c>
      <c r="J1039" s="129" t="s">
        <v>485</v>
      </c>
      <c r="K1039" s="134">
        <v>17</v>
      </c>
      <c r="L1039" s="108"/>
      <c r="M1039" s="81">
        <v>17748</v>
      </c>
      <c r="N1039" s="135">
        <v>18868</v>
      </c>
      <c r="O1039" s="136">
        <v>19472</v>
      </c>
      <c r="P1039" s="135">
        <v>19767</v>
      </c>
      <c r="Q1039" s="136">
        <v>19349</v>
      </c>
      <c r="R1039" s="135">
        <v>20186</v>
      </c>
      <c r="S1039" s="136">
        <v>22126</v>
      </c>
      <c r="T1039" s="135">
        <v>21047</v>
      </c>
      <c r="U1039" s="136">
        <v>21360</v>
      </c>
      <c r="V1039" s="135">
        <v>21157</v>
      </c>
      <c r="W1039" s="136">
        <v>20189</v>
      </c>
      <c r="X1039" s="135">
        <v>22100</v>
      </c>
      <c r="Y1039" s="136">
        <v>23716</v>
      </c>
      <c r="Z1039" s="135">
        <v>22606</v>
      </c>
      <c r="AA1039" s="136">
        <v>23149</v>
      </c>
      <c r="AB1039" s="135">
        <v>23028</v>
      </c>
      <c r="AC1039" s="136">
        <v>22078</v>
      </c>
      <c r="AD1039" s="135">
        <v>24991</v>
      </c>
      <c r="AE1039" s="137">
        <v>23752</v>
      </c>
      <c r="AF1039" s="138">
        <v>23799</v>
      </c>
    </row>
    <row r="1040" spans="2:32">
      <c r="B1040" s="114">
        <v>1002</v>
      </c>
      <c r="C1040" s="115">
        <v>1002</v>
      </c>
      <c r="D1040" s="116">
        <v>42</v>
      </c>
      <c r="E1040" s="117">
        <v>2</v>
      </c>
      <c r="F1040" s="118">
        <v>11</v>
      </c>
      <c r="G1040" s="119" t="s">
        <v>485</v>
      </c>
      <c r="H1040" s="120">
        <v>2</v>
      </c>
      <c r="I1040" s="115">
        <v>11</v>
      </c>
      <c r="J1040" s="116" t="s">
        <v>485</v>
      </c>
      <c r="K1040" s="121">
        <v>18</v>
      </c>
      <c r="L1040" s="108"/>
      <c r="M1040" s="122">
        <v>18394</v>
      </c>
      <c r="N1040" s="123">
        <v>19496</v>
      </c>
      <c r="O1040" s="124">
        <v>20216</v>
      </c>
      <c r="P1040" s="123">
        <v>20340</v>
      </c>
      <c r="Q1040" s="124">
        <v>19989</v>
      </c>
      <c r="R1040" s="123">
        <v>21049</v>
      </c>
      <c r="S1040" s="124">
        <v>22718</v>
      </c>
      <c r="T1040" s="123">
        <v>21588</v>
      </c>
      <c r="U1040" s="124">
        <v>22080</v>
      </c>
      <c r="V1040" s="123">
        <v>21868</v>
      </c>
      <c r="W1040" s="124">
        <v>21083</v>
      </c>
      <c r="X1040" s="123">
        <v>23162</v>
      </c>
      <c r="Y1040" s="124">
        <v>24759</v>
      </c>
      <c r="Z1040" s="123">
        <v>23710</v>
      </c>
      <c r="AA1040" s="124">
        <v>24090</v>
      </c>
      <c r="AB1040" s="123">
        <v>24013</v>
      </c>
      <c r="AC1040" s="124">
        <v>23016</v>
      </c>
      <c r="AD1040" s="123">
        <v>26155</v>
      </c>
      <c r="AE1040" s="125">
        <v>24540</v>
      </c>
      <c r="AF1040" s="126">
        <v>25028</v>
      </c>
    </row>
    <row r="1041" spans="2:32">
      <c r="B1041" s="127">
        <v>1003</v>
      </c>
      <c r="C1041" s="128">
        <v>1003</v>
      </c>
      <c r="D1041" s="129">
        <v>42</v>
      </c>
      <c r="E1041" s="130">
        <v>2</v>
      </c>
      <c r="F1041" s="131">
        <v>11</v>
      </c>
      <c r="G1041" s="132" t="s">
        <v>485</v>
      </c>
      <c r="H1041" s="133">
        <v>2</v>
      </c>
      <c r="I1041" s="128">
        <v>11</v>
      </c>
      <c r="J1041" s="129" t="s">
        <v>485</v>
      </c>
      <c r="K1041" s="134">
        <v>19</v>
      </c>
      <c r="L1041" s="108"/>
      <c r="M1041" s="81">
        <v>18740</v>
      </c>
      <c r="N1041" s="135">
        <v>19905</v>
      </c>
      <c r="O1041" s="136">
        <v>20723</v>
      </c>
      <c r="P1041" s="135">
        <v>20743</v>
      </c>
      <c r="Q1041" s="136">
        <v>20287</v>
      </c>
      <c r="R1041" s="135">
        <v>21419</v>
      </c>
      <c r="S1041" s="136">
        <v>23037</v>
      </c>
      <c r="T1041" s="135">
        <v>22064</v>
      </c>
      <c r="U1041" s="136">
        <v>22529</v>
      </c>
      <c r="V1041" s="135">
        <v>22286</v>
      </c>
      <c r="W1041" s="136">
        <v>21523</v>
      </c>
      <c r="X1041" s="135">
        <v>23701</v>
      </c>
      <c r="Y1041" s="136">
        <v>25482</v>
      </c>
      <c r="Z1041" s="135">
        <v>24716</v>
      </c>
      <c r="AA1041" s="136">
        <v>24898</v>
      </c>
      <c r="AB1041" s="135">
        <v>24861</v>
      </c>
      <c r="AC1041" s="136">
        <v>23816</v>
      </c>
      <c r="AD1041" s="135">
        <v>27075</v>
      </c>
      <c r="AE1041" s="137">
        <v>25697</v>
      </c>
      <c r="AF1041" s="138">
        <v>26230</v>
      </c>
    </row>
    <row r="1042" spans="2:32">
      <c r="B1042" s="114">
        <v>1004</v>
      </c>
      <c r="C1042" s="115">
        <v>1004</v>
      </c>
      <c r="D1042" s="116">
        <v>42</v>
      </c>
      <c r="E1042" s="117">
        <v>2</v>
      </c>
      <c r="F1042" s="118">
        <v>11</v>
      </c>
      <c r="G1042" s="119" t="s">
        <v>485</v>
      </c>
      <c r="H1042" s="120">
        <v>2</v>
      </c>
      <c r="I1042" s="115">
        <v>11</v>
      </c>
      <c r="J1042" s="116" t="s">
        <v>485</v>
      </c>
      <c r="K1042" s="121">
        <v>20</v>
      </c>
      <c r="L1042" s="108"/>
      <c r="M1042" s="122">
        <v>18383</v>
      </c>
      <c r="N1042" s="123">
        <v>19932</v>
      </c>
      <c r="O1042" s="124">
        <v>20651</v>
      </c>
      <c r="P1042" s="123">
        <v>20706</v>
      </c>
      <c r="Q1042" s="124">
        <v>20091</v>
      </c>
      <c r="R1042" s="123">
        <v>21020</v>
      </c>
      <c r="S1042" s="124">
        <v>22876</v>
      </c>
      <c r="T1042" s="123">
        <v>22380</v>
      </c>
      <c r="U1042" s="124">
        <v>22862</v>
      </c>
      <c r="V1042" s="123">
        <v>22391</v>
      </c>
      <c r="W1042" s="124">
        <v>21712</v>
      </c>
      <c r="X1042" s="123">
        <v>23694</v>
      </c>
      <c r="Y1042" s="124">
        <v>25622</v>
      </c>
      <c r="Z1042" s="123">
        <v>25401</v>
      </c>
      <c r="AA1042" s="124">
        <v>25702</v>
      </c>
      <c r="AB1042" s="123">
        <v>25373</v>
      </c>
      <c r="AC1042" s="124">
        <v>24391</v>
      </c>
      <c r="AD1042" s="123">
        <v>27406</v>
      </c>
      <c r="AE1042" s="125">
        <v>26781</v>
      </c>
      <c r="AF1042" s="126">
        <v>27133</v>
      </c>
    </row>
    <row r="1043" spans="2:32">
      <c r="B1043" s="127">
        <v>1005</v>
      </c>
      <c r="C1043" s="128">
        <v>1005</v>
      </c>
      <c r="D1043" s="129">
        <v>42</v>
      </c>
      <c r="E1043" s="130">
        <v>2</v>
      </c>
      <c r="F1043" s="131">
        <v>11</v>
      </c>
      <c r="G1043" s="132" t="s">
        <v>485</v>
      </c>
      <c r="H1043" s="133">
        <v>2</v>
      </c>
      <c r="I1043" s="128">
        <v>11</v>
      </c>
      <c r="J1043" s="129" t="s">
        <v>485</v>
      </c>
      <c r="K1043" s="134">
        <v>21</v>
      </c>
      <c r="L1043" s="108"/>
      <c r="M1043" s="81">
        <v>18108</v>
      </c>
      <c r="N1043" s="135">
        <v>19683</v>
      </c>
      <c r="O1043" s="136">
        <v>20465</v>
      </c>
      <c r="P1043" s="135">
        <v>20489</v>
      </c>
      <c r="Q1043" s="136">
        <v>19930</v>
      </c>
      <c r="R1043" s="135">
        <v>20835</v>
      </c>
      <c r="S1043" s="136">
        <v>22619</v>
      </c>
      <c r="T1043" s="135">
        <v>22404</v>
      </c>
      <c r="U1043" s="136">
        <v>23074</v>
      </c>
      <c r="V1043" s="135">
        <v>22634</v>
      </c>
      <c r="W1043" s="136">
        <v>22057</v>
      </c>
      <c r="X1043" s="135">
        <v>23941</v>
      </c>
      <c r="Y1043" s="136">
        <v>25800</v>
      </c>
      <c r="Z1043" s="135">
        <v>26139</v>
      </c>
      <c r="AA1043" s="136">
        <v>26433</v>
      </c>
      <c r="AB1043" s="135">
        <v>26191</v>
      </c>
      <c r="AC1043" s="136">
        <v>25228</v>
      </c>
      <c r="AD1043" s="135">
        <v>27804</v>
      </c>
      <c r="AE1043" s="137">
        <v>27591</v>
      </c>
      <c r="AF1043" s="138">
        <v>28161</v>
      </c>
    </row>
    <row r="1044" spans="2:32">
      <c r="B1044" s="114">
        <v>1006</v>
      </c>
      <c r="C1044" s="115">
        <v>1006</v>
      </c>
      <c r="D1044" s="116">
        <v>42</v>
      </c>
      <c r="E1044" s="117">
        <v>2</v>
      </c>
      <c r="F1044" s="118">
        <v>11</v>
      </c>
      <c r="G1044" s="119" t="s">
        <v>485</v>
      </c>
      <c r="H1044" s="120">
        <v>2</v>
      </c>
      <c r="I1044" s="115">
        <v>11</v>
      </c>
      <c r="J1044" s="116" t="s">
        <v>485</v>
      </c>
      <c r="K1044" s="121">
        <v>22</v>
      </c>
      <c r="L1044" s="108"/>
      <c r="M1044" s="122">
        <v>17466</v>
      </c>
      <c r="N1044" s="123">
        <v>18922</v>
      </c>
      <c r="O1044" s="124">
        <v>19736</v>
      </c>
      <c r="P1044" s="123">
        <v>19892</v>
      </c>
      <c r="Q1044" s="124">
        <v>19397</v>
      </c>
      <c r="R1044" s="123">
        <v>20218</v>
      </c>
      <c r="S1044" s="124">
        <v>21868</v>
      </c>
      <c r="T1044" s="123">
        <v>21887</v>
      </c>
      <c r="U1044" s="124">
        <v>22636</v>
      </c>
      <c r="V1044" s="123">
        <v>22357</v>
      </c>
      <c r="W1044" s="124">
        <v>21954</v>
      </c>
      <c r="X1044" s="123">
        <v>23573</v>
      </c>
      <c r="Y1044" s="124">
        <v>25308</v>
      </c>
      <c r="Z1044" s="123">
        <v>26021</v>
      </c>
      <c r="AA1044" s="124">
        <v>26470</v>
      </c>
      <c r="AB1044" s="123">
        <v>26263</v>
      </c>
      <c r="AC1044" s="124">
        <v>25415</v>
      </c>
      <c r="AD1044" s="123">
        <v>27461</v>
      </c>
      <c r="AE1044" s="125">
        <v>27589</v>
      </c>
      <c r="AF1044" s="126">
        <v>28229</v>
      </c>
    </row>
    <row r="1045" spans="2:32">
      <c r="B1045" s="127">
        <v>1007</v>
      </c>
      <c r="C1045" s="128">
        <v>1007</v>
      </c>
      <c r="D1045" s="129">
        <v>42</v>
      </c>
      <c r="E1045" s="130">
        <v>2</v>
      </c>
      <c r="F1045" s="131">
        <v>11</v>
      </c>
      <c r="G1045" s="132" t="s">
        <v>485</v>
      </c>
      <c r="H1045" s="133">
        <v>2</v>
      </c>
      <c r="I1045" s="128">
        <v>11</v>
      </c>
      <c r="J1045" s="129" t="s">
        <v>485</v>
      </c>
      <c r="K1045" s="134">
        <v>23</v>
      </c>
      <c r="L1045" s="108"/>
      <c r="M1045" s="81">
        <v>16762</v>
      </c>
      <c r="N1045" s="135">
        <v>17932</v>
      </c>
      <c r="O1045" s="136">
        <v>18730</v>
      </c>
      <c r="P1045" s="135">
        <v>18988</v>
      </c>
      <c r="Q1045" s="136">
        <v>18545</v>
      </c>
      <c r="R1045" s="135">
        <v>19638</v>
      </c>
      <c r="S1045" s="136">
        <v>21046</v>
      </c>
      <c r="T1045" s="135">
        <v>21058</v>
      </c>
      <c r="U1045" s="136">
        <v>21838</v>
      </c>
      <c r="V1045" s="135">
        <v>21720</v>
      </c>
      <c r="W1045" s="136">
        <v>21659</v>
      </c>
      <c r="X1045" s="135">
        <v>23187</v>
      </c>
      <c r="Y1045" s="136">
        <v>24655</v>
      </c>
      <c r="Z1045" s="135">
        <v>25355</v>
      </c>
      <c r="AA1045" s="136">
        <v>25983</v>
      </c>
      <c r="AB1045" s="135">
        <v>25790</v>
      </c>
      <c r="AC1045" s="136">
        <v>25306</v>
      </c>
      <c r="AD1045" s="135">
        <v>26883</v>
      </c>
      <c r="AE1045" s="137">
        <v>27068</v>
      </c>
      <c r="AF1045" s="138">
        <v>27652</v>
      </c>
    </row>
    <row r="1046" spans="2:32">
      <c r="B1046" s="114">
        <v>1008</v>
      </c>
      <c r="C1046" s="115">
        <v>1008</v>
      </c>
      <c r="D1046" s="116">
        <v>42</v>
      </c>
      <c r="E1046" s="117">
        <v>2</v>
      </c>
      <c r="F1046" s="118">
        <v>11</v>
      </c>
      <c r="G1046" s="119" t="s">
        <v>485</v>
      </c>
      <c r="H1046" s="120">
        <v>2</v>
      </c>
      <c r="I1046" s="115">
        <v>11</v>
      </c>
      <c r="J1046" s="116" t="s">
        <v>485</v>
      </c>
      <c r="K1046" s="121">
        <v>24</v>
      </c>
      <c r="L1046" s="108"/>
      <c r="M1046" s="122">
        <v>15940</v>
      </c>
      <c r="N1046" s="123">
        <v>16853</v>
      </c>
      <c r="O1046" s="124">
        <v>17645</v>
      </c>
      <c r="P1046" s="123">
        <v>18019</v>
      </c>
      <c r="Q1046" s="124">
        <v>17631</v>
      </c>
      <c r="R1046" s="123">
        <v>19021</v>
      </c>
      <c r="S1046" s="124">
        <v>20169</v>
      </c>
      <c r="T1046" s="123">
        <v>20312</v>
      </c>
      <c r="U1046" s="124">
        <v>21068</v>
      </c>
      <c r="V1046" s="123">
        <v>21060</v>
      </c>
      <c r="W1046" s="124">
        <v>21208</v>
      </c>
      <c r="X1046" s="123">
        <v>22778</v>
      </c>
      <c r="Y1046" s="124">
        <v>23910</v>
      </c>
      <c r="Z1046" s="123">
        <v>24656</v>
      </c>
      <c r="AA1046" s="124">
        <v>25434</v>
      </c>
      <c r="AB1046" s="123">
        <v>25192</v>
      </c>
      <c r="AC1046" s="124">
        <v>24929</v>
      </c>
      <c r="AD1046" s="123">
        <v>26182</v>
      </c>
      <c r="AE1046" s="125">
        <v>26460</v>
      </c>
      <c r="AF1046" s="126">
        <v>27012</v>
      </c>
    </row>
    <row r="1047" spans="2:32">
      <c r="B1047" s="127">
        <v>1009</v>
      </c>
      <c r="C1047" s="128">
        <v>1009</v>
      </c>
      <c r="D1047" s="129">
        <v>43</v>
      </c>
      <c r="E1047" s="130">
        <v>2</v>
      </c>
      <c r="F1047" s="131">
        <v>12</v>
      </c>
      <c r="G1047" s="132" t="s">
        <v>485</v>
      </c>
      <c r="H1047" s="133">
        <v>2</v>
      </c>
      <c r="I1047" s="128">
        <v>12</v>
      </c>
      <c r="J1047" s="129" t="s">
        <v>485</v>
      </c>
      <c r="K1047" s="134">
        <v>1</v>
      </c>
      <c r="L1047" s="108"/>
      <c r="M1047" s="81">
        <v>15398</v>
      </c>
      <c r="N1047" s="135">
        <v>16373</v>
      </c>
      <c r="O1047" s="136">
        <v>17026</v>
      </c>
      <c r="P1047" s="135">
        <v>17205</v>
      </c>
      <c r="Q1047" s="136">
        <v>16893</v>
      </c>
      <c r="R1047" s="135">
        <v>18558</v>
      </c>
      <c r="S1047" s="136">
        <v>19384</v>
      </c>
      <c r="T1047" s="135">
        <v>20149</v>
      </c>
      <c r="U1047" s="136">
        <v>20781</v>
      </c>
      <c r="V1047" s="135">
        <v>20321</v>
      </c>
      <c r="W1047" s="136">
        <v>20663</v>
      </c>
      <c r="X1047" s="135">
        <v>22375</v>
      </c>
      <c r="Y1047" s="136">
        <v>23590</v>
      </c>
      <c r="Z1047" s="135">
        <v>24621</v>
      </c>
      <c r="AA1047" s="136">
        <v>24937</v>
      </c>
      <c r="AB1047" s="135">
        <v>24334</v>
      </c>
      <c r="AC1047" s="136">
        <v>23927</v>
      </c>
      <c r="AD1047" s="135">
        <v>26039</v>
      </c>
      <c r="AE1047" s="137">
        <v>26681</v>
      </c>
      <c r="AF1047" s="138">
        <v>27045</v>
      </c>
    </row>
    <row r="1048" spans="2:32">
      <c r="B1048" s="114">
        <v>1010</v>
      </c>
      <c r="C1048" s="115">
        <v>1010</v>
      </c>
      <c r="D1048" s="116">
        <v>43</v>
      </c>
      <c r="E1048" s="117">
        <v>2</v>
      </c>
      <c r="F1048" s="118">
        <v>12</v>
      </c>
      <c r="G1048" s="119" t="s">
        <v>485</v>
      </c>
      <c r="H1048" s="120">
        <v>2</v>
      </c>
      <c r="I1048" s="115">
        <v>12</v>
      </c>
      <c r="J1048" s="116" t="s">
        <v>485</v>
      </c>
      <c r="K1048" s="121">
        <v>2</v>
      </c>
      <c r="L1048" s="108"/>
      <c r="M1048" s="122">
        <v>15061</v>
      </c>
      <c r="N1048" s="123">
        <v>15934</v>
      </c>
      <c r="O1048" s="124">
        <v>16600</v>
      </c>
      <c r="P1048" s="123">
        <v>16745</v>
      </c>
      <c r="Q1048" s="124">
        <v>16428</v>
      </c>
      <c r="R1048" s="123">
        <v>18272</v>
      </c>
      <c r="S1048" s="124">
        <v>18969</v>
      </c>
      <c r="T1048" s="123">
        <v>19766</v>
      </c>
      <c r="U1048" s="124">
        <v>20378</v>
      </c>
      <c r="V1048" s="123">
        <v>19854</v>
      </c>
      <c r="W1048" s="124">
        <v>20261</v>
      </c>
      <c r="X1048" s="123">
        <v>22059</v>
      </c>
      <c r="Y1048" s="124">
        <v>23095</v>
      </c>
      <c r="Z1048" s="123">
        <v>24070</v>
      </c>
      <c r="AA1048" s="124">
        <v>24325</v>
      </c>
      <c r="AB1048" s="123">
        <v>23677</v>
      </c>
      <c r="AC1048" s="124">
        <v>23419</v>
      </c>
      <c r="AD1048" s="123">
        <v>25477</v>
      </c>
      <c r="AE1048" s="125">
        <v>26144</v>
      </c>
      <c r="AF1048" s="126">
        <v>26425</v>
      </c>
    </row>
    <row r="1049" spans="2:32">
      <c r="B1049" s="127">
        <v>1011</v>
      </c>
      <c r="C1049" s="128">
        <v>1011</v>
      </c>
      <c r="D1049" s="129">
        <v>43</v>
      </c>
      <c r="E1049" s="130">
        <v>2</v>
      </c>
      <c r="F1049" s="131">
        <v>12</v>
      </c>
      <c r="G1049" s="132" t="s">
        <v>485</v>
      </c>
      <c r="H1049" s="133">
        <v>2</v>
      </c>
      <c r="I1049" s="128">
        <v>12</v>
      </c>
      <c r="J1049" s="129" t="s">
        <v>485</v>
      </c>
      <c r="K1049" s="134">
        <v>3</v>
      </c>
      <c r="L1049" s="108"/>
      <c r="M1049" s="81">
        <v>14940</v>
      </c>
      <c r="N1049" s="135">
        <v>15745</v>
      </c>
      <c r="O1049" s="136">
        <v>16423</v>
      </c>
      <c r="P1049" s="135">
        <v>16555</v>
      </c>
      <c r="Q1049" s="136">
        <v>16179</v>
      </c>
      <c r="R1049" s="135">
        <v>18254</v>
      </c>
      <c r="S1049" s="136">
        <v>18866</v>
      </c>
      <c r="T1049" s="135">
        <v>19651</v>
      </c>
      <c r="U1049" s="136">
        <v>20232</v>
      </c>
      <c r="V1049" s="135">
        <v>19601</v>
      </c>
      <c r="W1049" s="136">
        <v>20097</v>
      </c>
      <c r="X1049" s="135">
        <v>22020</v>
      </c>
      <c r="Y1049" s="136">
        <v>22895</v>
      </c>
      <c r="Z1049" s="135">
        <v>23795</v>
      </c>
      <c r="AA1049" s="136">
        <v>23970</v>
      </c>
      <c r="AB1049" s="135">
        <v>23270</v>
      </c>
      <c r="AC1049" s="136">
        <v>23114</v>
      </c>
      <c r="AD1049" s="135">
        <v>25193</v>
      </c>
      <c r="AE1049" s="137">
        <v>25810</v>
      </c>
      <c r="AF1049" s="138">
        <v>26070</v>
      </c>
    </row>
    <row r="1050" spans="2:32">
      <c r="B1050" s="114">
        <v>1012</v>
      </c>
      <c r="C1050" s="115">
        <v>1012</v>
      </c>
      <c r="D1050" s="116">
        <v>43</v>
      </c>
      <c r="E1050" s="117">
        <v>2</v>
      </c>
      <c r="F1050" s="118">
        <v>12</v>
      </c>
      <c r="G1050" s="119" t="s">
        <v>485</v>
      </c>
      <c r="H1050" s="120">
        <v>2</v>
      </c>
      <c r="I1050" s="115">
        <v>12</v>
      </c>
      <c r="J1050" s="116" t="s">
        <v>485</v>
      </c>
      <c r="K1050" s="121">
        <v>4</v>
      </c>
      <c r="L1050" s="108"/>
      <c r="M1050" s="122">
        <v>14925</v>
      </c>
      <c r="N1050" s="123">
        <v>15671</v>
      </c>
      <c r="O1050" s="124">
        <v>16334</v>
      </c>
      <c r="P1050" s="123">
        <v>16421</v>
      </c>
      <c r="Q1050" s="124">
        <v>15969</v>
      </c>
      <c r="R1050" s="123">
        <v>18250</v>
      </c>
      <c r="S1050" s="124">
        <v>18726</v>
      </c>
      <c r="T1050" s="123">
        <v>19469</v>
      </c>
      <c r="U1050" s="124">
        <v>19965</v>
      </c>
      <c r="V1050" s="123">
        <v>19183</v>
      </c>
      <c r="W1050" s="124">
        <v>19755</v>
      </c>
      <c r="X1050" s="123">
        <v>21778</v>
      </c>
      <c r="Y1050" s="124">
        <v>22410</v>
      </c>
      <c r="Z1050" s="123">
        <v>23191</v>
      </c>
      <c r="AA1050" s="124">
        <v>23246</v>
      </c>
      <c r="AB1050" s="123">
        <v>22487</v>
      </c>
      <c r="AC1050" s="124">
        <v>22508</v>
      </c>
      <c r="AD1050" s="123">
        <v>24498</v>
      </c>
      <c r="AE1050" s="125">
        <v>25080</v>
      </c>
      <c r="AF1050" s="126">
        <v>25273</v>
      </c>
    </row>
    <row r="1051" spans="2:32">
      <c r="B1051" s="127">
        <v>1013</v>
      </c>
      <c r="C1051" s="128">
        <v>1013</v>
      </c>
      <c r="D1051" s="129">
        <v>43</v>
      </c>
      <c r="E1051" s="130">
        <v>2</v>
      </c>
      <c r="F1051" s="131">
        <v>12</v>
      </c>
      <c r="G1051" s="132" t="s">
        <v>485</v>
      </c>
      <c r="H1051" s="133">
        <v>2</v>
      </c>
      <c r="I1051" s="128">
        <v>12</v>
      </c>
      <c r="J1051" s="129" t="s">
        <v>485</v>
      </c>
      <c r="K1051" s="134">
        <v>5</v>
      </c>
      <c r="L1051" s="108"/>
      <c r="M1051" s="81">
        <v>15152</v>
      </c>
      <c r="N1051" s="135">
        <v>15785</v>
      </c>
      <c r="O1051" s="136">
        <v>16357</v>
      </c>
      <c r="P1051" s="135">
        <v>16504</v>
      </c>
      <c r="Q1051" s="136">
        <v>15775</v>
      </c>
      <c r="R1051" s="135">
        <v>18335</v>
      </c>
      <c r="S1051" s="136">
        <v>18745</v>
      </c>
      <c r="T1051" s="135">
        <v>19338</v>
      </c>
      <c r="U1051" s="136">
        <v>19667</v>
      </c>
      <c r="V1051" s="135">
        <v>18712</v>
      </c>
      <c r="W1051" s="136">
        <v>19259</v>
      </c>
      <c r="X1051" s="135">
        <v>21520</v>
      </c>
      <c r="Y1051" s="136">
        <v>21931</v>
      </c>
      <c r="Z1051" s="135">
        <v>22456</v>
      </c>
      <c r="AA1051" s="136">
        <v>22495</v>
      </c>
      <c r="AB1051" s="135">
        <v>21529</v>
      </c>
      <c r="AC1051" s="136">
        <v>21728</v>
      </c>
      <c r="AD1051" s="135">
        <v>23770</v>
      </c>
      <c r="AE1051" s="137">
        <v>24295</v>
      </c>
      <c r="AF1051" s="138">
        <v>24306</v>
      </c>
    </row>
    <row r="1052" spans="2:32">
      <c r="B1052" s="114">
        <v>1014</v>
      </c>
      <c r="C1052" s="115">
        <v>1014</v>
      </c>
      <c r="D1052" s="116">
        <v>43</v>
      </c>
      <c r="E1052" s="117">
        <v>2</v>
      </c>
      <c r="F1052" s="118">
        <v>12</v>
      </c>
      <c r="G1052" s="119" t="s">
        <v>485</v>
      </c>
      <c r="H1052" s="120">
        <v>2</v>
      </c>
      <c r="I1052" s="115">
        <v>12</v>
      </c>
      <c r="J1052" s="116" t="s">
        <v>485</v>
      </c>
      <c r="K1052" s="121">
        <v>6</v>
      </c>
      <c r="L1052" s="108"/>
      <c r="M1052" s="122">
        <v>15806</v>
      </c>
      <c r="N1052" s="123">
        <v>16333</v>
      </c>
      <c r="O1052" s="124">
        <v>16886</v>
      </c>
      <c r="P1052" s="123">
        <v>17003</v>
      </c>
      <c r="Q1052" s="124">
        <v>15650</v>
      </c>
      <c r="R1052" s="123">
        <v>18843</v>
      </c>
      <c r="S1052" s="124">
        <v>19189</v>
      </c>
      <c r="T1052" s="123">
        <v>19642</v>
      </c>
      <c r="U1052" s="124">
        <v>19747</v>
      </c>
      <c r="V1052" s="123">
        <v>18266</v>
      </c>
      <c r="W1052" s="124">
        <v>18736</v>
      </c>
      <c r="X1052" s="123">
        <v>21582</v>
      </c>
      <c r="Y1052" s="124">
        <v>21883</v>
      </c>
      <c r="Z1052" s="123">
        <v>22064</v>
      </c>
      <c r="AA1052" s="124">
        <v>22049</v>
      </c>
      <c r="AB1052" s="123">
        <v>20604</v>
      </c>
      <c r="AC1052" s="124">
        <v>20912</v>
      </c>
      <c r="AD1052" s="123">
        <v>23476</v>
      </c>
      <c r="AE1052" s="125">
        <v>23926</v>
      </c>
      <c r="AF1052" s="126">
        <v>23676</v>
      </c>
    </row>
    <row r="1053" spans="2:32">
      <c r="B1053" s="127">
        <v>1015</v>
      </c>
      <c r="C1053" s="128">
        <v>1015</v>
      </c>
      <c r="D1053" s="129">
        <v>43</v>
      </c>
      <c r="E1053" s="130">
        <v>2</v>
      </c>
      <c r="F1053" s="131">
        <v>12</v>
      </c>
      <c r="G1053" s="132" t="s">
        <v>485</v>
      </c>
      <c r="H1053" s="133">
        <v>2</v>
      </c>
      <c r="I1053" s="128">
        <v>12</v>
      </c>
      <c r="J1053" s="129" t="s">
        <v>485</v>
      </c>
      <c r="K1053" s="134">
        <v>7</v>
      </c>
      <c r="L1053" s="108"/>
      <c r="M1053" s="81">
        <v>17061</v>
      </c>
      <c r="N1053" s="135">
        <v>17543</v>
      </c>
      <c r="O1053" s="136">
        <v>18037</v>
      </c>
      <c r="P1053" s="135">
        <v>18073</v>
      </c>
      <c r="Q1053" s="136">
        <v>16071</v>
      </c>
      <c r="R1053" s="135">
        <v>20078</v>
      </c>
      <c r="S1053" s="136">
        <v>20183</v>
      </c>
      <c r="T1053" s="135">
        <v>20635</v>
      </c>
      <c r="U1053" s="136">
        <v>20470</v>
      </c>
      <c r="V1053" s="135">
        <v>18365</v>
      </c>
      <c r="W1053" s="136">
        <v>18721</v>
      </c>
      <c r="X1053" s="135">
        <v>22467</v>
      </c>
      <c r="Y1053" s="136">
        <v>22468</v>
      </c>
      <c r="Z1053" s="135">
        <v>22430</v>
      </c>
      <c r="AA1053" s="136">
        <v>22489</v>
      </c>
      <c r="AB1053" s="135">
        <v>20391</v>
      </c>
      <c r="AC1053" s="136">
        <v>20611</v>
      </c>
      <c r="AD1053" s="135">
        <v>23858</v>
      </c>
      <c r="AE1053" s="137">
        <v>24290</v>
      </c>
      <c r="AF1053" s="138">
        <v>23876</v>
      </c>
    </row>
    <row r="1054" spans="2:32">
      <c r="B1054" s="114">
        <v>1016</v>
      </c>
      <c r="C1054" s="115">
        <v>1016</v>
      </c>
      <c r="D1054" s="116">
        <v>43</v>
      </c>
      <c r="E1054" s="117">
        <v>2</v>
      </c>
      <c r="F1054" s="118">
        <v>12</v>
      </c>
      <c r="G1054" s="119" t="s">
        <v>485</v>
      </c>
      <c r="H1054" s="120">
        <v>2</v>
      </c>
      <c r="I1054" s="115">
        <v>12</v>
      </c>
      <c r="J1054" s="116" t="s">
        <v>485</v>
      </c>
      <c r="K1054" s="121">
        <v>8</v>
      </c>
      <c r="L1054" s="108"/>
      <c r="M1054" s="122">
        <v>18416</v>
      </c>
      <c r="N1054" s="123">
        <v>18876</v>
      </c>
      <c r="O1054" s="124">
        <v>19268</v>
      </c>
      <c r="P1054" s="123">
        <v>19323</v>
      </c>
      <c r="Q1054" s="124">
        <v>17120</v>
      </c>
      <c r="R1054" s="123">
        <v>21490</v>
      </c>
      <c r="S1054" s="124">
        <v>21241</v>
      </c>
      <c r="T1054" s="123">
        <v>21869</v>
      </c>
      <c r="U1054" s="124">
        <v>21605</v>
      </c>
      <c r="V1054" s="123">
        <v>19274</v>
      </c>
      <c r="W1054" s="124">
        <v>19335</v>
      </c>
      <c r="X1054" s="123">
        <v>23834</v>
      </c>
      <c r="Y1054" s="124">
        <v>23226</v>
      </c>
      <c r="Z1054" s="123">
        <v>23365</v>
      </c>
      <c r="AA1054" s="124">
        <v>23550</v>
      </c>
      <c r="AB1054" s="123">
        <v>21106</v>
      </c>
      <c r="AC1054" s="124">
        <v>21063</v>
      </c>
      <c r="AD1054" s="123">
        <v>24484</v>
      </c>
      <c r="AE1054" s="125">
        <v>25105</v>
      </c>
      <c r="AF1054" s="126">
        <v>24716</v>
      </c>
    </row>
    <row r="1055" spans="2:32">
      <c r="B1055" s="127">
        <v>1017</v>
      </c>
      <c r="C1055" s="128">
        <v>1017</v>
      </c>
      <c r="D1055" s="129">
        <v>43</v>
      </c>
      <c r="E1055" s="130">
        <v>2</v>
      </c>
      <c r="F1055" s="131">
        <v>12</v>
      </c>
      <c r="G1055" s="132" t="s">
        <v>485</v>
      </c>
      <c r="H1055" s="133">
        <v>2</v>
      </c>
      <c r="I1055" s="128">
        <v>12</v>
      </c>
      <c r="J1055" s="129" t="s">
        <v>485</v>
      </c>
      <c r="K1055" s="134">
        <v>9</v>
      </c>
      <c r="L1055" s="108"/>
      <c r="M1055" s="81">
        <v>18735</v>
      </c>
      <c r="N1055" s="135">
        <v>19071</v>
      </c>
      <c r="O1055" s="136">
        <v>19499</v>
      </c>
      <c r="P1055" s="135">
        <v>19654</v>
      </c>
      <c r="Q1055" s="136">
        <v>17784</v>
      </c>
      <c r="R1055" s="135">
        <v>21836</v>
      </c>
      <c r="S1055" s="136">
        <v>21420</v>
      </c>
      <c r="T1055" s="135">
        <v>21935</v>
      </c>
      <c r="U1055" s="136">
        <v>21783</v>
      </c>
      <c r="V1055" s="135">
        <v>19923</v>
      </c>
      <c r="W1055" s="136">
        <v>19952</v>
      </c>
      <c r="X1055" s="135">
        <v>24164</v>
      </c>
      <c r="Y1055" s="136">
        <v>23273</v>
      </c>
      <c r="Z1055" s="135">
        <v>23382</v>
      </c>
      <c r="AA1055" s="136">
        <v>23815</v>
      </c>
      <c r="AB1055" s="135">
        <v>21662</v>
      </c>
      <c r="AC1055" s="136">
        <v>21604</v>
      </c>
      <c r="AD1055" s="135">
        <v>24475</v>
      </c>
      <c r="AE1055" s="137">
        <v>24912</v>
      </c>
      <c r="AF1055" s="138">
        <v>24685</v>
      </c>
    </row>
    <row r="1056" spans="2:32">
      <c r="B1056" s="114">
        <v>1018</v>
      </c>
      <c r="C1056" s="115">
        <v>1018</v>
      </c>
      <c r="D1056" s="116">
        <v>43</v>
      </c>
      <c r="E1056" s="117">
        <v>2</v>
      </c>
      <c r="F1056" s="118">
        <v>12</v>
      </c>
      <c r="G1056" s="119" t="s">
        <v>485</v>
      </c>
      <c r="H1056" s="120">
        <v>2</v>
      </c>
      <c r="I1056" s="115">
        <v>12</v>
      </c>
      <c r="J1056" s="116" t="s">
        <v>485</v>
      </c>
      <c r="K1056" s="121">
        <v>10</v>
      </c>
      <c r="L1056" s="108"/>
      <c r="M1056" s="122">
        <v>18817</v>
      </c>
      <c r="N1056" s="123">
        <v>19045</v>
      </c>
      <c r="O1056" s="124">
        <v>19483</v>
      </c>
      <c r="P1056" s="123">
        <v>19685</v>
      </c>
      <c r="Q1056" s="124">
        <v>18146</v>
      </c>
      <c r="R1056" s="123">
        <v>21859</v>
      </c>
      <c r="S1056" s="124">
        <v>21569</v>
      </c>
      <c r="T1056" s="123">
        <v>21879</v>
      </c>
      <c r="U1056" s="124">
        <v>21794</v>
      </c>
      <c r="V1056" s="123">
        <v>20308</v>
      </c>
      <c r="W1056" s="124">
        <v>20475</v>
      </c>
      <c r="X1056" s="123">
        <v>24210</v>
      </c>
      <c r="Y1056" s="124">
        <v>23515</v>
      </c>
      <c r="Z1056" s="123">
        <v>23602</v>
      </c>
      <c r="AA1056" s="124">
        <v>23955</v>
      </c>
      <c r="AB1056" s="123">
        <v>22240</v>
      </c>
      <c r="AC1056" s="124">
        <v>22157</v>
      </c>
      <c r="AD1056" s="123">
        <v>24773</v>
      </c>
      <c r="AE1056" s="125">
        <v>24899</v>
      </c>
      <c r="AF1056" s="126">
        <v>24967</v>
      </c>
    </row>
    <row r="1057" spans="2:32">
      <c r="B1057" s="127">
        <v>1019</v>
      </c>
      <c r="C1057" s="128">
        <v>1019</v>
      </c>
      <c r="D1057" s="129">
        <v>43</v>
      </c>
      <c r="E1057" s="130">
        <v>2</v>
      </c>
      <c r="F1057" s="131">
        <v>12</v>
      </c>
      <c r="G1057" s="132" t="s">
        <v>485</v>
      </c>
      <c r="H1057" s="133">
        <v>2</v>
      </c>
      <c r="I1057" s="128">
        <v>12</v>
      </c>
      <c r="J1057" s="129" t="s">
        <v>485</v>
      </c>
      <c r="K1057" s="134">
        <v>11</v>
      </c>
      <c r="L1057" s="108"/>
      <c r="M1057" s="81">
        <v>18816</v>
      </c>
      <c r="N1057" s="135">
        <v>18910</v>
      </c>
      <c r="O1057" s="136">
        <v>19122</v>
      </c>
      <c r="P1057" s="135">
        <v>19265</v>
      </c>
      <c r="Q1057" s="136">
        <v>17922</v>
      </c>
      <c r="R1057" s="135">
        <v>21638</v>
      </c>
      <c r="S1057" s="136">
        <v>21370</v>
      </c>
      <c r="T1057" s="135">
        <v>21435</v>
      </c>
      <c r="U1057" s="136">
        <v>21164</v>
      </c>
      <c r="V1057" s="135">
        <v>19905</v>
      </c>
      <c r="W1057" s="136">
        <v>20388</v>
      </c>
      <c r="X1057" s="135">
        <v>23851</v>
      </c>
      <c r="Y1057" s="136">
        <v>23299</v>
      </c>
      <c r="Z1057" s="135">
        <v>23680</v>
      </c>
      <c r="AA1057" s="136">
        <v>23594</v>
      </c>
      <c r="AB1057" s="135">
        <v>22604</v>
      </c>
      <c r="AC1057" s="136">
        <v>22224</v>
      </c>
      <c r="AD1057" s="135">
        <v>24616</v>
      </c>
      <c r="AE1057" s="137">
        <v>24389</v>
      </c>
      <c r="AF1057" s="138">
        <v>25078</v>
      </c>
    </row>
    <row r="1058" spans="2:32">
      <c r="B1058" s="114">
        <v>1020</v>
      </c>
      <c r="C1058" s="115">
        <v>1020</v>
      </c>
      <c r="D1058" s="116">
        <v>43</v>
      </c>
      <c r="E1058" s="117">
        <v>2</v>
      </c>
      <c r="F1058" s="118">
        <v>12</v>
      </c>
      <c r="G1058" s="119" t="s">
        <v>485</v>
      </c>
      <c r="H1058" s="120">
        <v>2</v>
      </c>
      <c r="I1058" s="115">
        <v>12</v>
      </c>
      <c r="J1058" s="116" t="s">
        <v>485</v>
      </c>
      <c r="K1058" s="121">
        <v>12</v>
      </c>
      <c r="L1058" s="108"/>
      <c r="M1058" s="122">
        <v>18687</v>
      </c>
      <c r="N1058" s="123">
        <v>18666</v>
      </c>
      <c r="O1058" s="124">
        <v>18830</v>
      </c>
      <c r="P1058" s="123">
        <v>18891</v>
      </c>
      <c r="Q1058" s="124">
        <v>17734</v>
      </c>
      <c r="R1058" s="123">
        <v>21341</v>
      </c>
      <c r="S1058" s="124">
        <v>20958</v>
      </c>
      <c r="T1058" s="123">
        <v>21019</v>
      </c>
      <c r="U1058" s="124">
        <v>20704</v>
      </c>
      <c r="V1058" s="123">
        <v>19601</v>
      </c>
      <c r="W1058" s="124">
        <v>20274</v>
      </c>
      <c r="X1058" s="123">
        <v>23459</v>
      </c>
      <c r="Y1058" s="124">
        <v>22839</v>
      </c>
      <c r="Z1058" s="123">
        <v>23626</v>
      </c>
      <c r="AA1058" s="124">
        <v>23182</v>
      </c>
      <c r="AB1058" s="123">
        <v>22715</v>
      </c>
      <c r="AC1058" s="124">
        <v>22110</v>
      </c>
      <c r="AD1058" s="123">
        <v>24157</v>
      </c>
      <c r="AE1058" s="125">
        <v>23953</v>
      </c>
      <c r="AF1058" s="126">
        <v>25029</v>
      </c>
    </row>
    <row r="1059" spans="2:32">
      <c r="B1059" s="127">
        <v>1021</v>
      </c>
      <c r="C1059" s="128">
        <v>1021</v>
      </c>
      <c r="D1059" s="129">
        <v>43</v>
      </c>
      <c r="E1059" s="130">
        <v>2</v>
      </c>
      <c r="F1059" s="131">
        <v>12</v>
      </c>
      <c r="G1059" s="132" t="s">
        <v>485</v>
      </c>
      <c r="H1059" s="133">
        <v>2</v>
      </c>
      <c r="I1059" s="128">
        <v>12</v>
      </c>
      <c r="J1059" s="129" t="s">
        <v>485</v>
      </c>
      <c r="K1059" s="134">
        <v>13</v>
      </c>
      <c r="L1059" s="108"/>
      <c r="M1059" s="81">
        <v>18569</v>
      </c>
      <c r="N1059" s="135">
        <v>18459</v>
      </c>
      <c r="O1059" s="136">
        <v>18600</v>
      </c>
      <c r="P1059" s="135">
        <v>18617</v>
      </c>
      <c r="Q1059" s="136">
        <v>17590</v>
      </c>
      <c r="R1059" s="135">
        <v>21111</v>
      </c>
      <c r="S1059" s="136">
        <v>20662</v>
      </c>
      <c r="T1059" s="135">
        <v>20699</v>
      </c>
      <c r="U1059" s="136">
        <v>20366</v>
      </c>
      <c r="V1059" s="135">
        <v>19377</v>
      </c>
      <c r="W1059" s="136">
        <v>20136</v>
      </c>
      <c r="X1059" s="135">
        <v>23144</v>
      </c>
      <c r="Y1059" s="136">
        <v>22484</v>
      </c>
      <c r="Z1059" s="135">
        <v>23469</v>
      </c>
      <c r="AA1059" s="136">
        <v>22802</v>
      </c>
      <c r="AB1059" s="135">
        <v>22688</v>
      </c>
      <c r="AC1059" s="136">
        <v>21925</v>
      </c>
      <c r="AD1059" s="135">
        <v>23789</v>
      </c>
      <c r="AE1059" s="137">
        <v>23649</v>
      </c>
      <c r="AF1059" s="138">
        <v>24865</v>
      </c>
    </row>
    <row r="1060" spans="2:32">
      <c r="B1060" s="114">
        <v>1022</v>
      </c>
      <c r="C1060" s="115">
        <v>1022</v>
      </c>
      <c r="D1060" s="116">
        <v>43</v>
      </c>
      <c r="E1060" s="117">
        <v>2</v>
      </c>
      <c r="F1060" s="118">
        <v>12</v>
      </c>
      <c r="G1060" s="119" t="s">
        <v>485</v>
      </c>
      <c r="H1060" s="120">
        <v>2</v>
      </c>
      <c r="I1060" s="115">
        <v>12</v>
      </c>
      <c r="J1060" s="116" t="s">
        <v>485</v>
      </c>
      <c r="K1060" s="121">
        <v>14</v>
      </c>
      <c r="L1060" s="108"/>
      <c r="M1060" s="122">
        <v>18435</v>
      </c>
      <c r="N1060" s="123">
        <v>18298</v>
      </c>
      <c r="O1060" s="124">
        <v>18492</v>
      </c>
      <c r="P1060" s="123">
        <v>18443</v>
      </c>
      <c r="Q1060" s="124">
        <v>17325</v>
      </c>
      <c r="R1060" s="123">
        <v>20874</v>
      </c>
      <c r="S1060" s="124">
        <v>20325</v>
      </c>
      <c r="T1060" s="123">
        <v>20439</v>
      </c>
      <c r="U1060" s="124">
        <v>20168</v>
      </c>
      <c r="V1060" s="123">
        <v>19045</v>
      </c>
      <c r="W1060" s="124">
        <v>19843</v>
      </c>
      <c r="X1060" s="123">
        <v>22828</v>
      </c>
      <c r="Y1060" s="124">
        <v>22049</v>
      </c>
      <c r="Z1060" s="123">
        <v>23275</v>
      </c>
      <c r="AA1060" s="124">
        <v>22392</v>
      </c>
      <c r="AB1060" s="123">
        <v>22366</v>
      </c>
      <c r="AC1060" s="124">
        <v>21489</v>
      </c>
      <c r="AD1060" s="123">
        <v>23316</v>
      </c>
      <c r="AE1060" s="125">
        <v>23311</v>
      </c>
      <c r="AF1060" s="126">
        <v>24638</v>
      </c>
    </row>
    <row r="1061" spans="2:32">
      <c r="B1061" s="127">
        <v>1023</v>
      </c>
      <c r="C1061" s="128">
        <v>1023</v>
      </c>
      <c r="D1061" s="129">
        <v>43</v>
      </c>
      <c r="E1061" s="130">
        <v>2</v>
      </c>
      <c r="F1061" s="131">
        <v>12</v>
      </c>
      <c r="G1061" s="132" t="s">
        <v>485</v>
      </c>
      <c r="H1061" s="133">
        <v>2</v>
      </c>
      <c r="I1061" s="128">
        <v>12</v>
      </c>
      <c r="J1061" s="129" t="s">
        <v>485</v>
      </c>
      <c r="K1061" s="134">
        <v>15</v>
      </c>
      <c r="L1061" s="108"/>
      <c r="M1061" s="81">
        <v>18378</v>
      </c>
      <c r="N1061" s="135">
        <v>18249</v>
      </c>
      <c r="O1061" s="136">
        <v>18450</v>
      </c>
      <c r="P1061" s="135">
        <v>18276</v>
      </c>
      <c r="Q1061" s="136">
        <v>17192</v>
      </c>
      <c r="R1061" s="135">
        <v>20819</v>
      </c>
      <c r="S1061" s="136">
        <v>20118</v>
      </c>
      <c r="T1061" s="135">
        <v>20374</v>
      </c>
      <c r="U1061" s="136">
        <v>20082</v>
      </c>
      <c r="V1061" s="135">
        <v>18869</v>
      </c>
      <c r="W1061" s="136">
        <v>19819</v>
      </c>
      <c r="X1061" s="135">
        <v>22728</v>
      </c>
      <c r="Y1061" s="136">
        <v>21771</v>
      </c>
      <c r="Z1061" s="135">
        <v>23115</v>
      </c>
      <c r="AA1061" s="136">
        <v>22130</v>
      </c>
      <c r="AB1061" s="135">
        <v>22112</v>
      </c>
      <c r="AC1061" s="136">
        <v>21457</v>
      </c>
      <c r="AD1061" s="135">
        <v>23000</v>
      </c>
      <c r="AE1061" s="137">
        <v>23193</v>
      </c>
      <c r="AF1061" s="138">
        <v>24438</v>
      </c>
    </row>
    <row r="1062" spans="2:32">
      <c r="B1062" s="114">
        <v>1024</v>
      </c>
      <c r="C1062" s="115">
        <v>1024</v>
      </c>
      <c r="D1062" s="116">
        <v>43</v>
      </c>
      <c r="E1062" s="117">
        <v>2</v>
      </c>
      <c r="F1062" s="118">
        <v>12</v>
      </c>
      <c r="G1062" s="119" t="s">
        <v>485</v>
      </c>
      <c r="H1062" s="120">
        <v>2</v>
      </c>
      <c r="I1062" s="115">
        <v>12</v>
      </c>
      <c r="J1062" s="116" t="s">
        <v>485</v>
      </c>
      <c r="K1062" s="121">
        <v>16</v>
      </c>
      <c r="L1062" s="108"/>
      <c r="M1062" s="122">
        <v>18568</v>
      </c>
      <c r="N1062" s="123">
        <v>18353</v>
      </c>
      <c r="O1062" s="124">
        <v>18660</v>
      </c>
      <c r="P1062" s="123">
        <v>18443</v>
      </c>
      <c r="Q1062" s="124">
        <v>17423</v>
      </c>
      <c r="R1062" s="123">
        <v>21048</v>
      </c>
      <c r="S1062" s="124">
        <v>20328</v>
      </c>
      <c r="T1062" s="123">
        <v>20464</v>
      </c>
      <c r="U1062" s="124">
        <v>20245</v>
      </c>
      <c r="V1062" s="123">
        <v>19054</v>
      </c>
      <c r="W1062" s="124">
        <v>20100</v>
      </c>
      <c r="X1062" s="123">
        <v>22906</v>
      </c>
      <c r="Y1062" s="124">
        <v>22030</v>
      </c>
      <c r="Z1062" s="123">
        <v>22839</v>
      </c>
      <c r="AA1062" s="124">
        <v>22158</v>
      </c>
      <c r="AB1062" s="123">
        <v>21853</v>
      </c>
      <c r="AC1062" s="124">
        <v>21766</v>
      </c>
      <c r="AD1062" s="123">
        <v>23206</v>
      </c>
      <c r="AE1062" s="125">
        <v>23163</v>
      </c>
      <c r="AF1062" s="126">
        <v>24104</v>
      </c>
    </row>
    <row r="1063" spans="2:32">
      <c r="B1063" s="127">
        <v>1025</v>
      </c>
      <c r="C1063" s="128">
        <v>1025</v>
      </c>
      <c r="D1063" s="129">
        <v>43</v>
      </c>
      <c r="E1063" s="130">
        <v>2</v>
      </c>
      <c r="F1063" s="131">
        <v>12</v>
      </c>
      <c r="G1063" s="132" t="s">
        <v>485</v>
      </c>
      <c r="H1063" s="133">
        <v>2</v>
      </c>
      <c r="I1063" s="128">
        <v>12</v>
      </c>
      <c r="J1063" s="129" t="s">
        <v>485</v>
      </c>
      <c r="K1063" s="134">
        <v>17</v>
      </c>
      <c r="L1063" s="108"/>
      <c r="M1063" s="81">
        <v>18950</v>
      </c>
      <c r="N1063" s="135">
        <v>18818</v>
      </c>
      <c r="O1063" s="136">
        <v>19448</v>
      </c>
      <c r="P1063" s="135">
        <v>19019</v>
      </c>
      <c r="Q1063" s="136">
        <v>18169</v>
      </c>
      <c r="R1063" s="135">
        <v>21557</v>
      </c>
      <c r="S1063" s="136">
        <v>20629</v>
      </c>
      <c r="T1063" s="135">
        <v>20941</v>
      </c>
      <c r="U1063" s="136">
        <v>21065</v>
      </c>
      <c r="V1063" s="135">
        <v>19744</v>
      </c>
      <c r="W1063" s="136">
        <v>20754</v>
      </c>
      <c r="X1063" s="135">
        <v>23464</v>
      </c>
      <c r="Y1063" s="136">
        <v>22436</v>
      </c>
      <c r="Z1063" s="135">
        <v>22880</v>
      </c>
      <c r="AA1063" s="136">
        <v>22796</v>
      </c>
      <c r="AB1063" s="135">
        <v>21844</v>
      </c>
      <c r="AC1063" s="136">
        <v>22506</v>
      </c>
      <c r="AD1063" s="135">
        <v>23628</v>
      </c>
      <c r="AE1063" s="137">
        <v>23672</v>
      </c>
      <c r="AF1063" s="138">
        <v>24160</v>
      </c>
    </row>
    <row r="1064" spans="2:32">
      <c r="B1064" s="114">
        <v>1026</v>
      </c>
      <c r="C1064" s="115">
        <v>1026</v>
      </c>
      <c r="D1064" s="116">
        <v>43</v>
      </c>
      <c r="E1064" s="117">
        <v>2</v>
      </c>
      <c r="F1064" s="118">
        <v>12</v>
      </c>
      <c r="G1064" s="119" t="s">
        <v>485</v>
      </c>
      <c r="H1064" s="120">
        <v>2</v>
      </c>
      <c r="I1064" s="115">
        <v>12</v>
      </c>
      <c r="J1064" s="116" t="s">
        <v>485</v>
      </c>
      <c r="K1064" s="121">
        <v>18</v>
      </c>
      <c r="L1064" s="108"/>
      <c r="M1064" s="122">
        <v>19575</v>
      </c>
      <c r="N1064" s="123">
        <v>19650</v>
      </c>
      <c r="O1064" s="124">
        <v>20060</v>
      </c>
      <c r="P1064" s="123">
        <v>19730</v>
      </c>
      <c r="Q1064" s="124">
        <v>18977</v>
      </c>
      <c r="R1064" s="123">
        <v>22264</v>
      </c>
      <c r="S1064" s="124">
        <v>21297</v>
      </c>
      <c r="T1064" s="123">
        <v>21780</v>
      </c>
      <c r="U1064" s="124">
        <v>21965</v>
      </c>
      <c r="V1064" s="123">
        <v>20704</v>
      </c>
      <c r="W1064" s="124">
        <v>21902</v>
      </c>
      <c r="X1064" s="123">
        <v>24487</v>
      </c>
      <c r="Y1064" s="124">
        <v>23176</v>
      </c>
      <c r="Z1064" s="123">
        <v>23831</v>
      </c>
      <c r="AA1064" s="124">
        <v>23800</v>
      </c>
      <c r="AB1064" s="123">
        <v>22799</v>
      </c>
      <c r="AC1064" s="124">
        <v>23835</v>
      </c>
      <c r="AD1064" s="123">
        <v>24458</v>
      </c>
      <c r="AE1064" s="125">
        <v>24934</v>
      </c>
      <c r="AF1064" s="126">
        <v>25207</v>
      </c>
    </row>
    <row r="1065" spans="2:32">
      <c r="B1065" s="127">
        <v>1027</v>
      </c>
      <c r="C1065" s="128">
        <v>1027</v>
      </c>
      <c r="D1065" s="129">
        <v>43</v>
      </c>
      <c r="E1065" s="130">
        <v>2</v>
      </c>
      <c r="F1065" s="131">
        <v>12</v>
      </c>
      <c r="G1065" s="132" t="s">
        <v>485</v>
      </c>
      <c r="H1065" s="133">
        <v>2</v>
      </c>
      <c r="I1065" s="128">
        <v>12</v>
      </c>
      <c r="J1065" s="129" t="s">
        <v>485</v>
      </c>
      <c r="K1065" s="134">
        <v>19</v>
      </c>
      <c r="L1065" s="108"/>
      <c r="M1065" s="81">
        <v>19942</v>
      </c>
      <c r="N1065" s="135">
        <v>20181</v>
      </c>
      <c r="O1065" s="136">
        <v>20501</v>
      </c>
      <c r="P1065" s="135">
        <v>20058</v>
      </c>
      <c r="Q1065" s="136">
        <v>19196</v>
      </c>
      <c r="R1065" s="135">
        <v>22646</v>
      </c>
      <c r="S1065" s="136">
        <v>21818</v>
      </c>
      <c r="T1065" s="135">
        <v>22266</v>
      </c>
      <c r="U1065" s="136">
        <v>22501</v>
      </c>
      <c r="V1065" s="135">
        <v>21134</v>
      </c>
      <c r="W1065" s="136">
        <v>22480</v>
      </c>
      <c r="X1065" s="135">
        <v>25126</v>
      </c>
      <c r="Y1065" s="136">
        <v>24064</v>
      </c>
      <c r="Z1065" s="135">
        <v>24561</v>
      </c>
      <c r="AA1065" s="136">
        <v>24570</v>
      </c>
      <c r="AB1065" s="135">
        <v>23533</v>
      </c>
      <c r="AC1065" s="136">
        <v>24727</v>
      </c>
      <c r="AD1065" s="135">
        <v>25580</v>
      </c>
      <c r="AE1065" s="137">
        <v>26096</v>
      </c>
      <c r="AF1065" s="138">
        <v>26137</v>
      </c>
    </row>
    <row r="1066" spans="2:32">
      <c r="B1066" s="114">
        <v>1028</v>
      </c>
      <c r="C1066" s="115">
        <v>1028</v>
      </c>
      <c r="D1066" s="116">
        <v>43</v>
      </c>
      <c r="E1066" s="117">
        <v>2</v>
      </c>
      <c r="F1066" s="118">
        <v>12</v>
      </c>
      <c r="G1066" s="119" t="s">
        <v>485</v>
      </c>
      <c r="H1066" s="120">
        <v>2</v>
      </c>
      <c r="I1066" s="115">
        <v>12</v>
      </c>
      <c r="J1066" s="116" t="s">
        <v>485</v>
      </c>
      <c r="K1066" s="121">
        <v>20</v>
      </c>
      <c r="L1066" s="108"/>
      <c r="M1066" s="122">
        <v>19686</v>
      </c>
      <c r="N1066" s="123">
        <v>20061</v>
      </c>
      <c r="O1066" s="124">
        <v>20435</v>
      </c>
      <c r="P1066" s="123">
        <v>19833</v>
      </c>
      <c r="Q1066" s="124">
        <v>19021</v>
      </c>
      <c r="R1066" s="123">
        <v>22473</v>
      </c>
      <c r="S1066" s="124">
        <v>22086</v>
      </c>
      <c r="T1066" s="123">
        <v>22523</v>
      </c>
      <c r="U1066" s="124">
        <v>22671</v>
      </c>
      <c r="V1066" s="123">
        <v>21236</v>
      </c>
      <c r="W1066" s="124">
        <v>22641</v>
      </c>
      <c r="X1066" s="123">
        <v>25208</v>
      </c>
      <c r="Y1066" s="124">
        <v>24837</v>
      </c>
      <c r="Z1066" s="123">
        <v>25293</v>
      </c>
      <c r="AA1066" s="124">
        <v>25034</v>
      </c>
      <c r="AB1066" s="123">
        <v>24092</v>
      </c>
      <c r="AC1066" s="124">
        <v>25084</v>
      </c>
      <c r="AD1066" s="123">
        <v>26645</v>
      </c>
      <c r="AE1066" s="125">
        <v>26997</v>
      </c>
      <c r="AF1066" s="126">
        <v>27119</v>
      </c>
    </row>
    <row r="1067" spans="2:32">
      <c r="B1067" s="127">
        <v>1029</v>
      </c>
      <c r="C1067" s="128">
        <v>1029</v>
      </c>
      <c r="D1067" s="129">
        <v>43</v>
      </c>
      <c r="E1067" s="130">
        <v>2</v>
      </c>
      <c r="F1067" s="131">
        <v>12</v>
      </c>
      <c r="G1067" s="132" t="s">
        <v>485</v>
      </c>
      <c r="H1067" s="133">
        <v>2</v>
      </c>
      <c r="I1067" s="128">
        <v>12</v>
      </c>
      <c r="J1067" s="129" t="s">
        <v>485</v>
      </c>
      <c r="K1067" s="134">
        <v>21</v>
      </c>
      <c r="L1067" s="108"/>
      <c r="M1067" s="81">
        <v>19349</v>
      </c>
      <c r="N1067" s="135">
        <v>19837</v>
      </c>
      <c r="O1067" s="136">
        <v>20177</v>
      </c>
      <c r="P1067" s="135">
        <v>19635</v>
      </c>
      <c r="Q1067" s="136">
        <v>18866</v>
      </c>
      <c r="R1067" s="135">
        <v>22169</v>
      </c>
      <c r="S1067" s="136">
        <v>22033</v>
      </c>
      <c r="T1067" s="135">
        <v>22634</v>
      </c>
      <c r="U1067" s="136">
        <v>22800</v>
      </c>
      <c r="V1067" s="135">
        <v>21462</v>
      </c>
      <c r="W1067" s="136">
        <v>22863</v>
      </c>
      <c r="X1067" s="135">
        <v>25307</v>
      </c>
      <c r="Y1067" s="136">
        <v>25343</v>
      </c>
      <c r="Z1067" s="135">
        <v>25943</v>
      </c>
      <c r="AA1067" s="136">
        <v>25794</v>
      </c>
      <c r="AB1067" s="135">
        <v>24866</v>
      </c>
      <c r="AC1067" s="136">
        <v>25713</v>
      </c>
      <c r="AD1067" s="135">
        <v>27438</v>
      </c>
      <c r="AE1067" s="137">
        <v>28009</v>
      </c>
      <c r="AF1067" s="138">
        <v>28019</v>
      </c>
    </row>
    <row r="1068" spans="2:32">
      <c r="B1068" s="114">
        <v>1030</v>
      </c>
      <c r="C1068" s="115">
        <v>1030</v>
      </c>
      <c r="D1068" s="116">
        <v>43</v>
      </c>
      <c r="E1068" s="117">
        <v>2</v>
      </c>
      <c r="F1068" s="118">
        <v>12</v>
      </c>
      <c r="G1068" s="119" t="s">
        <v>485</v>
      </c>
      <c r="H1068" s="120">
        <v>2</v>
      </c>
      <c r="I1068" s="115">
        <v>12</v>
      </c>
      <c r="J1068" s="116" t="s">
        <v>485</v>
      </c>
      <c r="K1068" s="121">
        <v>22</v>
      </c>
      <c r="L1068" s="108"/>
      <c r="M1068" s="122">
        <v>18529</v>
      </c>
      <c r="N1068" s="123">
        <v>19091</v>
      </c>
      <c r="O1068" s="124">
        <v>19547</v>
      </c>
      <c r="P1068" s="123">
        <v>19089</v>
      </c>
      <c r="Q1068" s="124">
        <v>18446</v>
      </c>
      <c r="R1068" s="123">
        <v>21397</v>
      </c>
      <c r="S1068" s="124">
        <v>21460</v>
      </c>
      <c r="T1068" s="123">
        <v>22134</v>
      </c>
      <c r="U1068" s="124">
        <v>22457</v>
      </c>
      <c r="V1068" s="123">
        <v>21293</v>
      </c>
      <c r="W1068" s="124">
        <v>22556</v>
      </c>
      <c r="X1068" s="123">
        <v>24772</v>
      </c>
      <c r="Y1068" s="124">
        <v>25134</v>
      </c>
      <c r="Z1068" s="123">
        <v>25933</v>
      </c>
      <c r="AA1068" s="124">
        <v>25834</v>
      </c>
      <c r="AB1068" s="123">
        <v>25018</v>
      </c>
      <c r="AC1068" s="124">
        <v>25631</v>
      </c>
      <c r="AD1068" s="123">
        <v>27421</v>
      </c>
      <c r="AE1068" s="125">
        <v>28072</v>
      </c>
      <c r="AF1068" s="126">
        <v>28185</v>
      </c>
    </row>
    <row r="1069" spans="2:32">
      <c r="B1069" s="127">
        <v>1031</v>
      </c>
      <c r="C1069" s="128">
        <v>1031</v>
      </c>
      <c r="D1069" s="129">
        <v>43</v>
      </c>
      <c r="E1069" s="130">
        <v>2</v>
      </c>
      <c r="F1069" s="131">
        <v>12</v>
      </c>
      <c r="G1069" s="132" t="s">
        <v>485</v>
      </c>
      <c r="H1069" s="133">
        <v>2</v>
      </c>
      <c r="I1069" s="128">
        <v>12</v>
      </c>
      <c r="J1069" s="129" t="s">
        <v>485</v>
      </c>
      <c r="K1069" s="134">
        <v>23</v>
      </c>
      <c r="L1069" s="108"/>
      <c r="M1069" s="81">
        <v>17520</v>
      </c>
      <c r="N1069" s="135">
        <v>18053</v>
      </c>
      <c r="O1069" s="136">
        <v>18603</v>
      </c>
      <c r="P1069" s="135">
        <v>18198</v>
      </c>
      <c r="Q1069" s="136">
        <v>17917</v>
      </c>
      <c r="R1069" s="135">
        <v>20517</v>
      </c>
      <c r="S1069" s="136">
        <v>20560</v>
      </c>
      <c r="T1069" s="135">
        <v>21265</v>
      </c>
      <c r="U1069" s="136">
        <v>21734</v>
      </c>
      <c r="V1069" s="135">
        <v>20933</v>
      </c>
      <c r="W1069" s="136">
        <v>22134</v>
      </c>
      <c r="X1069" s="135">
        <v>24081</v>
      </c>
      <c r="Y1069" s="136">
        <v>24501</v>
      </c>
      <c r="Z1069" s="135">
        <v>25417</v>
      </c>
      <c r="AA1069" s="136">
        <v>25330</v>
      </c>
      <c r="AB1069" s="135">
        <v>24888</v>
      </c>
      <c r="AC1069" s="136">
        <v>25345</v>
      </c>
      <c r="AD1069" s="135">
        <v>26885</v>
      </c>
      <c r="AE1069" s="137">
        <v>27489</v>
      </c>
      <c r="AF1069" s="138">
        <v>27773</v>
      </c>
    </row>
    <row r="1070" spans="2:32">
      <c r="B1070" s="114">
        <v>1032</v>
      </c>
      <c r="C1070" s="115">
        <v>1032</v>
      </c>
      <c r="D1070" s="116">
        <v>43</v>
      </c>
      <c r="E1070" s="117">
        <v>2</v>
      </c>
      <c r="F1070" s="118">
        <v>12</v>
      </c>
      <c r="G1070" s="119" t="s">
        <v>485</v>
      </c>
      <c r="H1070" s="120">
        <v>2</v>
      </c>
      <c r="I1070" s="115">
        <v>12</v>
      </c>
      <c r="J1070" s="116" t="s">
        <v>485</v>
      </c>
      <c r="K1070" s="121">
        <v>24</v>
      </c>
      <c r="L1070" s="108"/>
      <c r="M1070" s="122">
        <v>16424</v>
      </c>
      <c r="N1070" s="123">
        <v>16923</v>
      </c>
      <c r="O1070" s="124">
        <v>17573</v>
      </c>
      <c r="P1070" s="123">
        <v>17225</v>
      </c>
      <c r="Q1070" s="124">
        <v>17174</v>
      </c>
      <c r="R1070" s="123">
        <v>19566</v>
      </c>
      <c r="S1070" s="124">
        <v>19726</v>
      </c>
      <c r="T1070" s="123">
        <v>20403</v>
      </c>
      <c r="U1070" s="124">
        <v>21028</v>
      </c>
      <c r="V1070" s="123">
        <v>20436</v>
      </c>
      <c r="W1070" s="124">
        <v>21694</v>
      </c>
      <c r="X1070" s="123">
        <v>23338</v>
      </c>
      <c r="Y1070" s="124">
        <v>23844</v>
      </c>
      <c r="Z1070" s="123">
        <v>24872</v>
      </c>
      <c r="AA1070" s="124">
        <v>24736</v>
      </c>
      <c r="AB1070" s="123">
        <v>24518</v>
      </c>
      <c r="AC1070" s="124">
        <v>24976</v>
      </c>
      <c r="AD1070" s="123">
        <v>26285</v>
      </c>
      <c r="AE1070" s="125">
        <v>26863</v>
      </c>
      <c r="AF1070" s="126">
        <v>27295</v>
      </c>
    </row>
    <row r="1071" spans="2:32">
      <c r="B1071" s="127">
        <v>1033</v>
      </c>
      <c r="C1071" s="128">
        <v>1033</v>
      </c>
      <c r="D1071" s="129">
        <v>44</v>
      </c>
      <c r="E1071" s="130">
        <v>2</v>
      </c>
      <c r="F1071" s="131">
        <v>13</v>
      </c>
      <c r="G1071" s="132" t="s">
        <v>485</v>
      </c>
      <c r="H1071" s="133">
        <v>2</v>
      </c>
      <c r="I1071" s="128">
        <v>13</v>
      </c>
      <c r="J1071" s="129" t="s">
        <v>485</v>
      </c>
      <c r="K1071" s="134">
        <v>1</v>
      </c>
      <c r="L1071" s="108"/>
      <c r="M1071" s="81">
        <v>15513</v>
      </c>
      <c r="N1071" s="135">
        <v>16250</v>
      </c>
      <c r="O1071" s="136">
        <v>16706</v>
      </c>
      <c r="P1071" s="135">
        <v>16445</v>
      </c>
      <c r="Q1071" s="136">
        <v>16918</v>
      </c>
      <c r="R1071" s="135">
        <v>18737</v>
      </c>
      <c r="S1071" s="136">
        <v>19491</v>
      </c>
      <c r="T1071" s="135">
        <v>20069</v>
      </c>
      <c r="U1071" s="136">
        <v>20432</v>
      </c>
      <c r="V1071" s="135">
        <v>20033</v>
      </c>
      <c r="W1071" s="136">
        <v>21392</v>
      </c>
      <c r="X1071" s="135">
        <v>22911</v>
      </c>
      <c r="Y1071" s="136">
        <v>23890</v>
      </c>
      <c r="Z1071" s="135">
        <v>24308</v>
      </c>
      <c r="AA1071" s="136">
        <v>23822</v>
      </c>
      <c r="AB1071" s="135">
        <v>23524</v>
      </c>
      <c r="AC1071" s="136">
        <v>24516</v>
      </c>
      <c r="AD1071" s="135">
        <v>26421</v>
      </c>
      <c r="AE1071" s="137">
        <v>26837</v>
      </c>
      <c r="AF1071" s="138">
        <v>26759</v>
      </c>
    </row>
    <row r="1072" spans="2:32">
      <c r="B1072" s="114">
        <v>1034</v>
      </c>
      <c r="C1072" s="115">
        <v>1034</v>
      </c>
      <c r="D1072" s="116">
        <v>44</v>
      </c>
      <c r="E1072" s="117">
        <v>2</v>
      </c>
      <c r="F1072" s="118">
        <v>13</v>
      </c>
      <c r="G1072" s="119" t="s">
        <v>485</v>
      </c>
      <c r="H1072" s="120">
        <v>2</v>
      </c>
      <c r="I1072" s="115">
        <v>13</v>
      </c>
      <c r="J1072" s="116" t="s">
        <v>485</v>
      </c>
      <c r="K1072" s="121">
        <v>2</v>
      </c>
      <c r="L1072" s="108"/>
      <c r="M1072" s="122">
        <v>15115</v>
      </c>
      <c r="N1072" s="123">
        <v>15832</v>
      </c>
      <c r="O1072" s="124">
        <v>16255</v>
      </c>
      <c r="P1072" s="123">
        <v>15978</v>
      </c>
      <c r="Q1072" s="124">
        <v>16513</v>
      </c>
      <c r="R1072" s="123">
        <v>18324</v>
      </c>
      <c r="S1072" s="124">
        <v>19113</v>
      </c>
      <c r="T1072" s="123">
        <v>19669</v>
      </c>
      <c r="U1072" s="124">
        <v>20008</v>
      </c>
      <c r="V1072" s="123">
        <v>19663</v>
      </c>
      <c r="W1072" s="124">
        <v>21070</v>
      </c>
      <c r="X1072" s="123">
        <v>22455</v>
      </c>
      <c r="Y1072" s="124">
        <v>23430</v>
      </c>
      <c r="Z1072" s="123">
        <v>23731</v>
      </c>
      <c r="AA1072" s="124">
        <v>23197</v>
      </c>
      <c r="AB1072" s="123">
        <v>23037</v>
      </c>
      <c r="AC1072" s="124">
        <v>24113</v>
      </c>
      <c r="AD1072" s="123">
        <v>25889</v>
      </c>
      <c r="AE1072" s="125">
        <v>26230</v>
      </c>
      <c r="AF1072" s="126">
        <v>26107</v>
      </c>
    </row>
    <row r="1073" spans="2:32">
      <c r="B1073" s="127">
        <v>1035</v>
      </c>
      <c r="C1073" s="128">
        <v>1035</v>
      </c>
      <c r="D1073" s="129">
        <v>44</v>
      </c>
      <c r="E1073" s="130">
        <v>2</v>
      </c>
      <c r="F1073" s="131">
        <v>13</v>
      </c>
      <c r="G1073" s="132" t="s">
        <v>485</v>
      </c>
      <c r="H1073" s="133">
        <v>2</v>
      </c>
      <c r="I1073" s="128">
        <v>13</v>
      </c>
      <c r="J1073" s="129" t="s">
        <v>485</v>
      </c>
      <c r="K1073" s="134">
        <v>3</v>
      </c>
      <c r="L1073" s="108"/>
      <c r="M1073" s="81">
        <v>14939</v>
      </c>
      <c r="N1073" s="135">
        <v>15635</v>
      </c>
      <c r="O1073" s="136">
        <v>16058</v>
      </c>
      <c r="P1073" s="135">
        <v>15721</v>
      </c>
      <c r="Q1073" s="136">
        <v>16348</v>
      </c>
      <c r="R1073" s="135">
        <v>18215</v>
      </c>
      <c r="S1073" s="136">
        <v>19000</v>
      </c>
      <c r="T1073" s="135">
        <v>19533</v>
      </c>
      <c r="U1073" s="136">
        <v>19839</v>
      </c>
      <c r="V1073" s="135">
        <v>19529</v>
      </c>
      <c r="W1073" s="136">
        <v>20990</v>
      </c>
      <c r="X1073" s="135">
        <v>22285</v>
      </c>
      <c r="Y1073" s="136">
        <v>23192</v>
      </c>
      <c r="Z1073" s="135">
        <v>23407</v>
      </c>
      <c r="AA1073" s="136">
        <v>22808</v>
      </c>
      <c r="AB1073" s="135">
        <v>22748</v>
      </c>
      <c r="AC1073" s="136">
        <v>23915</v>
      </c>
      <c r="AD1073" s="135">
        <v>25571</v>
      </c>
      <c r="AE1073" s="137">
        <v>25889</v>
      </c>
      <c r="AF1073" s="138">
        <v>25699</v>
      </c>
    </row>
    <row r="1074" spans="2:32">
      <c r="B1074" s="114">
        <v>1036</v>
      </c>
      <c r="C1074" s="115">
        <v>1036</v>
      </c>
      <c r="D1074" s="116">
        <v>44</v>
      </c>
      <c r="E1074" s="117">
        <v>2</v>
      </c>
      <c r="F1074" s="118">
        <v>13</v>
      </c>
      <c r="G1074" s="119" t="s">
        <v>485</v>
      </c>
      <c r="H1074" s="120">
        <v>2</v>
      </c>
      <c r="I1074" s="115">
        <v>13</v>
      </c>
      <c r="J1074" s="116" t="s">
        <v>485</v>
      </c>
      <c r="K1074" s="121">
        <v>4</v>
      </c>
      <c r="L1074" s="108"/>
      <c r="M1074" s="122">
        <v>14881</v>
      </c>
      <c r="N1074" s="123">
        <v>15549</v>
      </c>
      <c r="O1074" s="124">
        <v>15938</v>
      </c>
      <c r="P1074" s="123">
        <v>15526</v>
      </c>
      <c r="Q1074" s="124">
        <v>16225</v>
      </c>
      <c r="R1074" s="123">
        <v>18103</v>
      </c>
      <c r="S1074" s="124">
        <v>18860</v>
      </c>
      <c r="T1074" s="123">
        <v>19322</v>
      </c>
      <c r="U1074" s="124">
        <v>19529</v>
      </c>
      <c r="V1074" s="123">
        <v>19250</v>
      </c>
      <c r="W1074" s="124">
        <v>20792</v>
      </c>
      <c r="X1074" s="123">
        <v>21864</v>
      </c>
      <c r="Y1074" s="124">
        <v>22686</v>
      </c>
      <c r="Z1074" s="123">
        <v>22738</v>
      </c>
      <c r="AA1074" s="124">
        <v>22071</v>
      </c>
      <c r="AB1074" s="123">
        <v>22167</v>
      </c>
      <c r="AC1074" s="124">
        <v>23460</v>
      </c>
      <c r="AD1074" s="123">
        <v>24854</v>
      </c>
      <c r="AE1074" s="125">
        <v>25102</v>
      </c>
      <c r="AF1074" s="126">
        <v>24830</v>
      </c>
    </row>
    <row r="1075" spans="2:32">
      <c r="B1075" s="127">
        <v>1037</v>
      </c>
      <c r="C1075" s="128">
        <v>1037</v>
      </c>
      <c r="D1075" s="129">
        <v>44</v>
      </c>
      <c r="E1075" s="130">
        <v>2</v>
      </c>
      <c r="F1075" s="131">
        <v>13</v>
      </c>
      <c r="G1075" s="132" t="s">
        <v>485</v>
      </c>
      <c r="H1075" s="133">
        <v>2</v>
      </c>
      <c r="I1075" s="128">
        <v>13</v>
      </c>
      <c r="J1075" s="129" t="s">
        <v>485</v>
      </c>
      <c r="K1075" s="134">
        <v>5</v>
      </c>
      <c r="L1075" s="108"/>
      <c r="M1075" s="81">
        <v>15023</v>
      </c>
      <c r="N1075" s="135">
        <v>15596</v>
      </c>
      <c r="O1075" s="136">
        <v>16045</v>
      </c>
      <c r="P1075" s="135">
        <v>15359</v>
      </c>
      <c r="Q1075" s="136">
        <v>16060</v>
      </c>
      <c r="R1075" s="135">
        <v>18165</v>
      </c>
      <c r="S1075" s="136">
        <v>18791</v>
      </c>
      <c r="T1075" s="135">
        <v>19101</v>
      </c>
      <c r="U1075" s="136">
        <v>19274</v>
      </c>
      <c r="V1075" s="135">
        <v>18818</v>
      </c>
      <c r="W1075" s="136">
        <v>20493</v>
      </c>
      <c r="X1075" s="135">
        <v>21454</v>
      </c>
      <c r="Y1075" s="136">
        <v>22184</v>
      </c>
      <c r="Z1075" s="135">
        <v>22042</v>
      </c>
      <c r="AA1075" s="136">
        <v>21160</v>
      </c>
      <c r="AB1075" s="135">
        <v>21417</v>
      </c>
      <c r="AC1075" s="136">
        <v>22895</v>
      </c>
      <c r="AD1075" s="135">
        <v>24088</v>
      </c>
      <c r="AE1075" s="137">
        <v>24137</v>
      </c>
      <c r="AF1075" s="138">
        <v>23898</v>
      </c>
    </row>
    <row r="1076" spans="2:32">
      <c r="B1076" s="114">
        <v>1038</v>
      </c>
      <c r="C1076" s="115">
        <v>1038</v>
      </c>
      <c r="D1076" s="116">
        <v>44</v>
      </c>
      <c r="E1076" s="117">
        <v>2</v>
      </c>
      <c r="F1076" s="118">
        <v>13</v>
      </c>
      <c r="G1076" s="119" t="s">
        <v>485</v>
      </c>
      <c r="H1076" s="120">
        <v>2</v>
      </c>
      <c r="I1076" s="115">
        <v>13</v>
      </c>
      <c r="J1076" s="116" t="s">
        <v>485</v>
      </c>
      <c r="K1076" s="121">
        <v>6</v>
      </c>
      <c r="L1076" s="108"/>
      <c r="M1076" s="122">
        <v>15594</v>
      </c>
      <c r="N1076" s="123">
        <v>16117</v>
      </c>
      <c r="O1076" s="124">
        <v>16570</v>
      </c>
      <c r="P1076" s="123">
        <v>15259</v>
      </c>
      <c r="Q1076" s="124">
        <v>15906</v>
      </c>
      <c r="R1076" s="123">
        <v>18637</v>
      </c>
      <c r="S1076" s="124">
        <v>19167</v>
      </c>
      <c r="T1076" s="123">
        <v>19270</v>
      </c>
      <c r="U1076" s="124">
        <v>19405</v>
      </c>
      <c r="V1076" s="123">
        <v>18353</v>
      </c>
      <c r="W1076" s="124">
        <v>20540</v>
      </c>
      <c r="X1076" s="123">
        <v>21457</v>
      </c>
      <c r="Y1076" s="124">
        <v>22105</v>
      </c>
      <c r="Z1076" s="123">
        <v>21645</v>
      </c>
      <c r="AA1076" s="124">
        <v>20271</v>
      </c>
      <c r="AB1076" s="123">
        <v>20617</v>
      </c>
      <c r="AC1076" s="124">
        <v>22681</v>
      </c>
      <c r="AD1076" s="123">
        <v>23740</v>
      </c>
      <c r="AE1076" s="125">
        <v>23500</v>
      </c>
      <c r="AF1076" s="126">
        <v>23268</v>
      </c>
    </row>
    <row r="1077" spans="2:32">
      <c r="B1077" s="127">
        <v>1039</v>
      </c>
      <c r="C1077" s="128">
        <v>1039</v>
      </c>
      <c r="D1077" s="129">
        <v>44</v>
      </c>
      <c r="E1077" s="130">
        <v>2</v>
      </c>
      <c r="F1077" s="131">
        <v>13</v>
      </c>
      <c r="G1077" s="132" t="s">
        <v>485</v>
      </c>
      <c r="H1077" s="133">
        <v>2</v>
      </c>
      <c r="I1077" s="128">
        <v>13</v>
      </c>
      <c r="J1077" s="129" t="s">
        <v>485</v>
      </c>
      <c r="K1077" s="134">
        <v>7</v>
      </c>
      <c r="L1077" s="108"/>
      <c r="M1077" s="81">
        <v>16917</v>
      </c>
      <c r="N1077" s="135">
        <v>17336</v>
      </c>
      <c r="O1077" s="136">
        <v>17674</v>
      </c>
      <c r="P1077" s="135">
        <v>15708</v>
      </c>
      <c r="Q1077" s="136">
        <v>16130</v>
      </c>
      <c r="R1077" s="135">
        <v>19696</v>
      </c>
      <c r="S1077" s="136">
        <v>20216</v>
      </c>
      <c r="T1077" s="135">
        <v>20083</v>
      </c>
      <c r="U1077" s="136">
        <v>20306</v>
      </c>
      <c r="V1077" s="135">
        <v>18398</v>
      </c>
      <c r="W1077" s="136">
        <v>21525</v>
      </c>
      <c r="X1077" s="135">
        <v>22117</v>
      </c>
      <c r="Y1077" s="136">
        <v>22698</v>
      </c>
      <c r="Z1077" s="135">
        <v>22128</v>
      </c>
      <c r="AA1077" s="136">
        <v>20096</v>
      </c>
      <c r="AB1077" s="135">
        <v>20336</v>
      </c>
      <c r="AC1077" s="136">
        <v>23457</v>
      </c>
      <c r="AD1077" s="135">
        <v>24117</v>
      </c>
      <c r="AE1077" s="137">
        <v>23704</v>
      </c>
      <c r="AF1077" s="138">
        <v>23610</v>
      </c>
    </row>
    <row r="1078" spans="2:32">
      <c r="B1078" s="114">
        <v>1040</v>
      </c>
      <c r="C1078" s="115">
        <v>1040</v>
      </c>
      <c r="D1078" s="116">
        <v>44</v>
      </c>
      <c r="E1078" s="117">
        <v>2</v>
      </c>
      <c r="F1078" s="118">
        <v>13</v>
      </c>
      <c r="G1078" s="119" t="s">
        <v>485</v>
      </c>
      <c r="H1078" s="120">
        <v>2</v>
      </c>
      <c r="I1078" s="115">
        <v>13</v>
      </c>
      <c r="J1078" s="116" t="s">
        <v>485</v>
      </c>
      <c r="K1078" s="121">
        <v>8</v>
      </c>
      <c r="L1078" s="108"/>
      <c r="M1078" s="122">
        <v>18198</v>
      </c>
      <c r="N1078" s="123">
        <v>18578</v>
      </c>
      <c r="O1078" s="124">
        <v>18913</v>
      </c>
      <c r="P1078" s="123">
        <v>16743</v>
      </c>
      <c r="Q1078" s="124">
        <v>16817</v>
      </c>
      <c r="R1078" s="123">
        <v>20765</v>
      </c>
      <c r="S1078" s="124">
        <v>21469</v>
      </c>
      <c r="T1078" s="123">
        <v>21248</v>
      </c>
      <c r="U1078" s="124">
        <v>21488</v>
      </c>
      <c r="V1078" s="123">
        <v>19032</v>
      </c>
      <c r="W1078" s="124">
        <v>22868</v>
      </c>
      <c r="X1078" s="123">
        <v>22918</v>
      </c>
      <c r="Y1078" s="124">
        <v>23649</v>
      </c>
      <c r="Z1078" s="123">
        <v>23192</v>
      </c>
      <c r="AA1078" s="124">
        <v>20816</v>
      </c>
      <c r="AB1078" s="123">
        <v>20784</v>
      </c>
      <c r="AC1078" s="124">
        <v>24653</v>
      </c>
      <c r="AD1078" s="123">
        <v>24921</v>
      </c>
      <c r="AE1078" s="125">
        <v>24525</v>
      </c>
      <c r="AF1078" s="126">
        <v>24602</v>
      </c>
    </row>
    <row r="1079" spans="2:32">
      <c r="B1079" s="127">
        <v>1041</v>
      </c>
      <c r="C1079" s="128">
        <v>1041</v>
      </c>
      <c r="D1079" s="129">
        <v>44</v>
      </c>
      <c r="E1079" s="130">
        <v>2</v>
      </c>
      <c r="F1079" s="131">
        <v>13</v>
      </c>
      <c r="G1079" s="132" t="s">
        <v>485</v>
      </c>
      <c r="H1079" s="133">
        <v>2</v>
      </c>
      <c r="I1079" s="128">
        <v>13</v>
      </c>
      <c r="J1079" s="129" t="s">
        <v>485</v>
      </c>
      <c r="K1079" s="134">
        <v>9</v>
      </c>
      <c r="L1079" s="108"/>
      <c r="M1079" s="81">
        <v>18306</v>
      </c>
      <c r="N1079" s="135">
        <v>18799</v>
      </c>
      <c r="O1079" s="136">
        <v>19235</v>
      </c>
      <c r="P1079" s="135">
        <v>17391</v>
      </c>
      <c r="Q1079" s="136">
        <v>17517</v>
      </c>
      <c r="R1079" s="135">
        <v>20931</v>
      </c>
      <c r="S1079" s="136">
        <v>21527</v>
      </c>
      <c r="T1079" s="135">
        <v>21438</v>
      </c>
      <c r="U1079" s="136">
        <v>21777</v>
      </c>
      <c r="V1079" s="135">
        <v>19665</v>
      </c>
      <c r="W1079" s="136">
        <v>23209</v>
      </c>
      <c r="X1079" s="135">
        <v>22988</v>
      </c>
      <c r="Y1079" s="136">
        <v>23540</v>
      </c>
      <c r="Z1079" s="135">
        <v>23461</v>
      </c>
      <c r="AA1079" s="136">
        <v>21367</v>
      </c>
      <c r="AB1079" s="135">
        <v>21318</v>
      </c>
      <c r="AC1079" s="136">
        <v>24860</v>
      </c>
      <c r="AD1079" s="135">
        <v>24721</v>
      </c>
      <c r="AE1079" s="137">
        <v>24485</v>
      </c>
      <c r="AF1079" s="138">
        <v>24821</v>
      </c>
    </row>
    <row r="1080" spans="2:32">
      <c r="B1080" s="114">
        <v>1042</v>
      </c>
      <c r="C1080" s="115">
        <v>1042</v>
      </c>
      <c r="D1080" s="116">
        <v>44</v>
      </c>
      <c r="E1080" s="117">
        <v>2</v>
      </c>
      <c r="F1080" s="118">
        <v>13</v>
      </c>
      <c r="G1080" s="119" t="s">
        <v>485</v>
      </c>
      <c r="H1080" s="120">
        <v>2</v>
      </c>
      <c r="I1080" s="115">
        <v>13</v>
      </c>
      <c r="J1080" s="116" t="s">
        <v>485</v>
      </c>
      <c r="K1080" s="121">
        <v>10</v>
      </c>
      <c r="L1080" s="108"/>
      <c r="M1080" s="122">
        <v>18259</v>
      </c>
      <c r="N1080" s="123">
        <v>18722</v>
      </c>
      <c r="O1080" s="124">
        <v>19203</v>
      </c>
      <c r="P1080" s="123">
        <v>17689</v>
      </c>
      <c r="Q1080" s="124">
        <v>17946</v>
      </c>
      <c r="R1080" s="123">
        <v>20992</v>
      </c>
      <c r="S1080" s="124">
        <v>21387</v>
      </c>
      <c r="T1080" s="123">
        <v>21370</v>
      </c>
      <c r="U1080" s="124">
        <v>21744</v>
      </c>
      <c r="V1080" s="123">
        <v>20108</v>
      </c>
      <c r="W1080" s="124">
        <v>23198</v>
      </c>
      <c r="X1080" s="123">
        <v>23145</v>
      </c>
      <c r="Y1080" s="124">
        <v>23404</v>
      </c>
      <c r="Z1080" s="123">
        <v>23516</v>
      </c>
      <c r="AA1080" s="124">
        <v>21863</v>
      </c>
      <c r="AB1080" s="123">
        <v>21793</v>
      </c>
      <c r="AC1080" s="124">
        <v>24863</v>
      </c>
      <c r="AD1080" s="123">
        <v>24625</v>
      </c>
      <c r="AE1080" s="125">
        <v>24687</v>
      </c>
      <c r="AF1080" s="126">
        <v>24936</v>
      </c>
    </row>
    <row r="1081" spans="2:32">
      <c r="B1081" s="127">
        <v>1043</v>
      </c>
      <c r="C1081" s="128">
        <v>1043</v>
      </c>
      <c r="D1081" s="129">
        <v>44</v>
      </c>
      <c r="E1081" s="130">
        <v>2</v>
      </c>
      <c r="F1081" s="131">
        <v>13</v>
      </c>
      <c r="G1081" s="132" t="s">
        <v>485</v>
      </c>
      <c r="H1081" s="133">
        <v>2</v>
      </c>
      <c r="I1081" s="128">
        <v>13</v>
      </c>
      <c r="J1081" s="129" t="s">
        <v>485</v>
      </c>
      <c r="K1081" s="134">
        <v>11</v>
      </c>
      <c r="L1081" s="108"/>
      <c r="M1081" s="81">
        <v>18159</v>
      </c>
      <c r="N1081" s="135">
        <v>18403</v>
      </c>
      <c r="O1081" s="136">
        <v>18833</v>
      </c>
      <c r="P1081" s="135">
        <v>17511</v>
      </c>
      <c r="Q1081" s="136">
        <v>18033</v>
      </c>
      <c r="R1081" s="135">
        <v>20803</v>
      </c>
      <c r="S1081" s="136">
        <v>20975</v>
      </c>
      <c r="T1081" s="135">
        <v>20772</v>
      </c>
      <c r="U1081" s="136">
        <v>21109</v>
      </c>
      <c r="V1081" s="135">
        <v>20002</v>
      </c>
      <c r="W1081" s="136">
        <v>22774</v>
      </c>
      <c r="X1081" s="135">
        <v>22899</v>
      </c>
      <c r="Y1081" s="136">
        <v>22848</v>
      </c>
      <c r="Z1081" s="135">
        <v>23132</v>
      </c>
      <c r="AA1081" s="136">
        <v>22206</v>
      </c>
      <c r="AB1081" s="135">
        <v>21843</v>
      </c>
      <c r="AC1081" s="136">
        <v>24354</v>
      </c>
      <c r="AD1081" s="135">
        <v>24107</v>
      </c>
      <c r="AE1081" s="137">
        <v>24784</v>
      </c>
      <c r="AF1081" s="138">
        <v>24610</v>
      </c>
    </row>
    <row r="1082" spans="2:32">
      <c r="B1082" s="114">
        <v>1044</v>
      </c>
      <c r="C1082" s="115">
        <v>1044</v>
      </c>
      <c r="D1082" s="116">
        <v>44</v>
      </c>
      <c r="E1082" s="117">
        <v>2</v>
      </c>
      <c r="F1082" s="118">
        <v>13</v>
      </c>
      <c r="G1082" s="119" t="s">
        <v>485</v>
      </c>
      <c r="H1082" s="120">
        <v>2</v>
      </c>
      <c r="I1082" s="115">
        <v>13</v>
      </c>
      <c r="J1082" s="116" t="s">
        <v>485</v>
      </c>
      <c r="K1082" s="121">
        <v>12</v>
      </c>
      <c r="L1082" s="108"/>
      <c r="M1082" s="122">
        <v>17909</v>
      </c>
      <c r="N1082" s="123">
        <v>18098</v>
      </c>
      <c r="O1082" s="124">
        <v>18459</v>
      </c>
      <c r="P1082" s="123">
        <v>17307</v>
      </c>
      <c r="Q1082" s="124">
        <v>17996</v>
      </c>
      <c r="R1082" s="123">
        <v>20375</v>
      </c>
      <c r="S1082" s="124">
        <v>20532</v>
      </c>
      <c r="T1082" s="123">
        <v>20292</v>
      </c>
      <c r="U1082" s="124">
        <v>20534</v>
      </c>
      <c r="V1082" s="123">
        <v>19836</v>
      </c>
      <c r="W1082" s="124">
        <v>22345</v>
      </c>
      <c r="X1082" s="123">
        <v>22381</v>
      </c>
      <c r="Y1082" s="124">
        <v>22358</v>
      </c>
      <c r="Z1082" s="123">
        <v>22672</v>
      </c>
      <c r="AA1082" s="124">
        <v>22265</v>
      </c>
      <c r="AB1082" s="123">
        <v>21680</v>
      </c>
      <c r="AC1082" s="124">
        <v>23804</v>
      </c>
      <c r="AD1082" s="123">
        <v>23619</v>
      </c>
      <c r="AE1082" s="125">
        <v>24685</v>
      </c>
      <c r="AF1082" s="126">
        <v>24139</v>
      </c>
    </row>
    <row r="1083" spans="2:32">
      <c r="B1083" s="127">
        <v>1045</v>
      </c>
      <c r="C1083" s="128">
        <v>1045</v>
      </c>
      <c r="D1083" s="129">
        <v>44</v>
      </c>
      <c r="E1083" s="130">
        <v>2</v>
      </c>
      <c r="F1083" s="131">
        <v>13</v>
      </c>
      <c r="G1083" s="132" t="s">
        <v>485</v>
      </c>
      <c r="H1083" s="133">
        <v>2</v>
      </c>
      <c r="I1083" s="128">
        <v>13</v>
      </c>
      <c r="J1083" s="129" t="s">
        <v>485</v>
      </c>
      <c r="K1083" s="134">
        <v>13</v>
      </c>
      <c r="L1083" s="108"/>
      <c r="M1083" s="81">
        <v>17695</v>
      </c>
      <c r="N1083" s="135">
        <v>17867</v>
      </c>
      <c r="O1083" s="136">
        <v>18178</v>
      </c>
      <c r="P1083" s="135">
        <v>17155</v>
      </c>
      <c r="Q1083" s="136">
        <v>17920</v>
      </c>
      <c r="R1083" s="135">
        <v>20069</v>
      </c>
      <c r="S1083" s="136">
        <v>20201</v>
      </c>
      <c r="T1083" s="135">
        <v>19935</v>
      </c>
      <c r="U1083" s="136">
        <v>20127</v>
      </c>
      <c r="V1083" s="135">
        <v>19670</v>
      </c>
      <c r="W1083" s="136">
        <v>22017</v>
      </c>
      <c r="X1083" s="135">
        <v>21999</v>
      </c>
      <c r="Y1083" s="136">
        <v>22028</v>
      </c>
      <c r="Z1083" s="135">
        <v>22259</v>
      </c>
      <c r="AA1083" s="136">
        <v>22211</v>
      </c>
      <c r="AB1083" s="135">
        <v>21467</v>
      </c>
      <c r="AC1083" s="136">
        <v>23403</v>
      </c>
      <c r="AD1083" s="135">
        <v>23288</v>
      </c>
      <c r="AE1083" s="137">
        <v>24491</v>
      </c>
      <c r="AF1083" s="138">
        <v>23714</v>
      </c>
    </row>
    <row r="1084" spans="2:32">
      <c r="B1084" s="114">
        <v>1046</v>
      </c>
      <c r="C1084" s="115">
        <v>1046</v>
      </c>
      <c r="D1084" s="116">
        <v>44</v>
      </c>
      <c r="E1084" s="117">
        <v>2</v>
      </c>
      <c r="F1084" s="118">
        <v>13</v>
      </c>
      <c r="G1084" s="119" t="s">
        <v>485</v>
      </c>
      <c r="H1084" s="120">
        <v>2</v>
      </c>
      <c r="I1084" s="115">
        <v>13</v>
      </c>
      <c r="J1084" s="116" t="s">
        <v>485</v>
      </c>
      <c r="K1084" s="121">
        <v>14</v>
      </c>
      <c r="L1084" s="108"/>
      <c r="M1084" s="122">
        <v>17401</v>
      </c>
      <c r="N1084" s="123">
        <v>17656</v>
      </c>
      <c r="O1084" s="124">
        <v>17909</v>
      </c>
      <c r="P1084" s="123">
        <v>16793</v>
      </c>
      <c r="Q1084" s="124">
        <v>17598</v>
      </c>
      <c r="R1084" s="123">
        <v>19646</v>
      </c>
      <c r="S1084" s="124">
        <v>19847</v>
      </c>
      <c r="T1084" s="123">
        <v>19644</v>
      </c>
      <c r="U1084" s="124">
        <v>19769</v>
      </c>
      <c r="V1084" s="123">
        <v>19278</v>
      </c>
      <c r="W1084" s="124">
        <v>21723</v>
      </c>
      <c r="X1084" s="123">
        <v>21471</v>
      </c>
      <c r="Y1084" s="124">
        <v>21626</v>
      </c>
      <c r="Z1084" s="123">
        <v>21756</v>
      </c>
      <c r="AA1084" s="124">
        <v>21788</v>
      </c>
      <c r="AB1084" s="123">
        <v>20930</v>
      </c>
      <c r="AC1084" s="124">
        <v>23063</v>
      </c>
      <c r="AD1084" s="123">
        <v>22847</v>
      </c>
      <c r="AE1084" s="125">
        <v>24159</v>
      </c>
      <c r="AF1084" s="126">
        <v>23181</v>
      </c>
    </row>
    <row r="1085" spans="2:32">
      <c r="B1085" s="127">
        <v>1047</v>
      </c>
      <c r="C1085" s="128">
        <v>1047</v>
      </c>
      <c r="D1085" s="129">
        <v>44</v>
      </c>
      <c r="E1085" s="130">
        <v>2</v>
      </c>
      <c r="F1085" s="131">
        <v>13</v>
      </c>
      <c r="G1085" s="132" t="s">
        <v>485</v>
      </c>
      <c r="H1085" s="133">
        <v>2</v>
      </c>
      <c r="I1085" s="128">
        <v>13</v>
      </c>
      <c r="J1085" s="129" t="s">
        <v>485</v>
      </c>
      <c r="K1085" s="134">
        <v>15</v>
      </c>
      <c r="L1085" s="108"/>
      <c r="M1085" s="81">
        <v>17306</v>
      </c>
      <c r="N1085" s="135">
        <v>17616</v>
      </c>
      <c r="O1085" s="136">
        <v>17752</v>
      </c>
      <c r="P1085" s="135">
        <v>16669</v>
      </c>
      <c r="Q1085" s="136">
        <v>17615</v>
      </c>
      <c r="R1085" s="135">
        <v>19458</v>
      </c>
      <c r="S1085" s="136">
        <v>19792</v>
      </c>
      <c r="T1085" s="135">
        <v>19570</v>
      </c>
      <c r="U1085" s="136">
        <v>19547</v>
      </c>
      <c r="V1085" s="135">
        <v>19263</v>
      </c>
      <c r="W1085" s="136">
        <v>21623</v>
      </c>
      <c r="X1085" s="135">
        <v>21208</v>
      </c>
      <c r="Y1085" s="136">
        <v>21537</v>
      </c>
      <c r="Z1085" s="135">
        <v>21508</v>
      </c>
      <c r="AA1085" s="136">
        <v>21543</v>
      </c>
      <c r="AB1085" s="135">
        <v>20905</v>
      </c>
      <c r="AC1085" s="136">
        <v>22916</v>
      </c>
      <c r="AD1085" s="135">
        <v>22734</v>
      </c>
      <c r="AE1085" s="137">
        <v>23972</v>
      </c>
      <c r="AF1085" s="138">
        <v>22892</v>
      </c>
    </row>
    <row r="1086" spans="2:32">
      <c r="B1086" s="114">
        <v>1048</v>
      </c>
      <c r="C1086" s="115">
        <v>1048</v>
      </c>
      <c r="D1086" s="116">
        <v>44</v>
      </c>
      <c r="E1086" s="117">
        <v>2</v>
      </c>
      <c r="F1086" s="118">
        <v>13</v>
      </c>
      <c r="G1086" s="119" t="s">
        <v>485</v>
      </c>
      <c r="H1086" s="120">
        <v>2</v>
      </c>
      <c r="I1086" s="115">
        <v>13</v>
      </c>
      <c r="J1086" s="116" t="s">
        <v>485</v>
      </c>
      <c r="K1086" s="121">
        <v>16</v>
      </c>
      <c r="L1086" s="108"/>
      <c r="M1086" s="122">
        <v>17534</v>
      </c>
      <c r="N1086" s="123">
        <v>17920</v>
      </c>
      <c r="O1086" s="124">
        <v>18031</v>
      </c>
      <c r="P1086" s="123">
        <v>17007</v>
      </c>
      <c r="Q1086" s="124">
        <v>18029</v>
      </c>
      <c r="R1086" s="123">
        <v>19773</v>
      </c>
      <c r="S1086" s="124">
        <v>20001</v>
      </c>
      <c r="T1086" s="123">
        <v>19852</v>
      </c>
      <c r="U1086" s="124">
        <v>19757</v>
      </c>
      <c r="V1086" s="123">
        <v>19664</v>
      </c>
      <c r="W1086" s="124">
        <v>21773</v>
      </c>
      <c r="X1086" s="123">
        <v>21563</v>
      </c>
      <c r="Y1086" s="124">
        <v>21673</v>
      </c>
      <c r="Z1086" s="123">
        <v>21661</v>
      </c>
      <c r="AA1086" s="124">
        <v>21405</v>
      </c>
      <c r="AB1086" s="123">
        <v>21327</v>
      </c>
      <c r="AC1086" s="124">
        <v>23023</v>
      </c>
      <c r="AD1086" s="123">
        <v>22818</v>
      </c>
      <c r="AE1086" s="125">
        <v>23744</v>
      </c>
      <c r="AF1086" s="126">
        <v>22978</v>
      </c>
    </row>
    <row r="1087" spans="2:32">
      <c r="B1087" s="127">
        <v>1049</v>
      </c>
      <c r="C1087" s="128">
        <v>1049</v>
      </c>
      <c r="D1087" s="129">
        <v>44</v>
      </c>
      <c r="E1087" s="130">
        <v>2</v>
      </c>
      <c r="F1087" s="131">
        <v>13</v>
      </c>
      <c r="G1087" s="132" t="s">
        <v>485</v>
      </c>
      <c r="H1087" s="133">
        <v>2</v>
      </c>
      <c r="I1087" s="128">
        <v>13</v>
      </c>
      <c r="J1087" s="129" t="s">
        <v>485</v>
      </c>
      <c r="K1087" s="134">
        <v>17</v>
      </c>
      <c r="L1087" s="108"/>
      <c r="M1087" s="81">
        <v>18060</v>
      </c>
      <c r="N1087" s="135">
        <v>18789</v>
      </c>
      <c r="O1087" s="136">
        <v>18703</v>
      </c>
      <c r="P1087" s="135">
        <v>17848</v>
      </c>
      <c r="Q1087" s="136">
        <v>18748</v>
      </c>
      <c r="R1087" s="135">
        <v>20180</v>
      </c>
      <c r="S1087" s="136">
        <v>20585</v>
      </c>
      <c r="T1087" s="135">
        <v>20759</v>
      </c>
      <c r="U1087" s="136">
        <v>20531</v>
      </c>
      <c r="V1087" s="135">
        <v>20410</v>
      </c>
      <c r="W1087" s="136">
        <v>22444</v>
      </c>
      <c r="X1087" s="135">
        <v>22065</v>
      </c>
      <c r="Y1087" s="136">
        <v>22267</v>
      </c>
      <c r="Z1087" s="135">
        <v>22399</v>
      </c>
      <c r="AA1087" s="136">
        <v>21496</v>
      </c>
      <c r="AB1087" s="135">
        <v>22168</v>
      </c>
      <c r="AC1087" s="136">
        <v>23840</v>
      </c>
      <c r="AD1087" s="135">
        <v>23432</v>
      </c>
      <c r="AE1087" s="137">
        <v>23904</v>
      </c>
      <c r="AF1087" s="138">
        <v>23730</v>
      </c>
    </row>
    <row r="1088" spans="2:32">
      <c r="B1088" s="114">
        <v>1050</v>
      </c>
      <c r="C1088" s="115">
        <v>1050</v>
      </c>
      <c r="D1088" s="116">
        <v>44</v>
      </c>
      <c r="E1088" s="117">
        <v>2</v>
      </c>
      <c r="F1088" s="118">
        <v>13</v>
      </c>
      <c r="G1088" s="119" t="s">
        <v>485</v>
      </c>
      <c r="H1088" s="120">
        <v>2</v>
      </c>
      <c r="I1088" s="115">
        <v>13</v>
      </c>
      <c r="J1088" s="116" t="s">
        <v>485</v>
      </c>
      <c r="K1088" s="121">
        <v>18</v>
      </c>
      <c r="L1088" s="108"/>
      <c r="M1088" s="122">
        <v>18852</v>
      </c>
      <c r="N1088" s="123">
        <v>19455</v>
      </c>
      <c r="O1088" s="124">
        <v>19417</v>
      </c>
      <c r="P1088" s="123">
        <v>18688</v>
      </c>
      <c r="Q1088" s="124">
        <v>19787</v>
      </c>
      <c r="R1088" s="123">
        <v>20937</v>
      </c>
      <c r="S1088" s="124">
        <v>21476</v>
      </c>
      <c r="T1088" s="123">
        <v>21667</v>
      </c>
      <c r="U1088" s="124">
        <v>21408</v>
      </c>
      <c r="V1088" s="123">
        <v>21568</v>
      </c>
      <c r="W1088" s="124">
        <v>23363</v>
      </c>
      <c r="X1088" s="123">
        <v>22851</v>
      </c>
      <c r="Y1088" s="124">
        <v>23429</v>
      </c>
      <c r="Z1088" s="123">
        <v>23439</v>
      </c>
      <c r="AA1088" s="124">
        <v>22496</v>
      </c>
      <c r="AB1088" s="123">
        <v>23550</v>
      </c>
      <c r="AC1088" s="124">
        <v>25130</v>
      </c>
      <c r="AD1088" s="123">
        <v>24742</v>
      </c>
      <c r="AE1088" s="125">
        <v>25012</v>
      </c>
      <c r="AF1088" s="126">
        <v>24886</v>
      </c>
    </row>
    <row r="1089" spans="2:32">
      <c r="B1089" s="127">
        <v>1051</v>
      </c>
      <c r="C1089" s="128">
        <v>1051</v>
      </c>
      <c r="D1089" s="129">
        <v>44</v>
      </c>
      <c r="E1089" s="130">
        <v>2</v>
      </c>
      <c r="F1089" s="131">
        <v>13</v>
      </c>
      <c r="G1089" s="132" t="s">
        <v>485</v>
      </c>
      <c r="H1089" s="133">
        <v>2</v>
      </c>
      <c r="I1089" s="128">
        <v>13</v>
      </c>
      <c r="J1089" s="129" t="s">
        <v>485</v>
      </c>
      <c r="K1089" s="134">
        <v>19</v>
      </c>
      <c r="L1089" s="108"/>
      <c r="M1089" s="81">
        <v>19285</v>
      </c>
      <c r="N1089" s="135">
        <v>19895</v>
      </c>
      <c r="O1089" s="136">
        <v>19753</v>
      </c>
      <c r="P1089" s="135">
        <v>18905</v>
      </c>
      <c r="Q1089" s="136">
        <v>20279</v>
      </c>
      <c r="R1089" s="135">
        <v>21453</v>
      </c>
      <c r="S1089" s="136">
        <v>21942</v>
      </c>
      <c r="T1089" s="135">
        <v>22168</v>
      </c>
      <c r="U1089" s="136">
        <v>21854</v>
      </c>
      <c r="V1089" s="135">
        <v>22078</v>
      </c>
      <c r="W1089" s="136">
        <v>23989</v>
      </c>
      <c r="X1089" s="135">
        <v>23663</v>
      </c>
      <c r="Y1089" s="136">
        <v>24364</v>
      </c>
      <c r="Z1089" s="135">
        <v>24159</v>
      </c>
      <c r="AA1089" s="136">
        <v>23193</v>
      </c>
      <c r="AB1089" s="135">
        <v>24418</v>
      </c>
      <c r="AC1089" s="136">
        <v>26109</v>
      </c>
      <c r="AD1089" s="135">
        <v>25908</v>
      </c>
      <c r="AE1089" s="137">
        <v>25942</v>
      </c>
      <c r="AF1089" s="138">
        <v>25805</v>
      </c>
    </row>
    <row r="1090" spans="2:32">
      <c r="B1090" s="114">
        <v>1052</v>
      </c>
      <c r="C1090" s="115">
        <v>1052</v>
      </c>
      <c r="D1090" s="116">
        <v>44</v>
      </c>
      <c r="E1090" s="117">
        <v>2</v>
      </c>
      <c r="F1090" s="118">
        <v>13</v>
      </c>
      <c r="G1090" s="119" t="s">
        <v>485</v>
      </c>
      <c r="H1090" s="120">
        <v>2</v>
      </c>
      <c r="I1090" s="115">
        <v>13</v>
      </c>
      <c r="J1090" s="116" t="s">
        <v>485</v>
      </c>
      <c r="K1090" s="121">
        <v>20</v>
      </c>
      <c r="L1090" s="108"/>
      <c r="M1090" s="122">
        <v>19290</v>
      </c>
      <c r="N1090" s="123">
        <v>19778</v>
      </c>
      <c r="O1090" s="124">
        <v>19501</v>
      </c>
      <c r="P1090" s="123">
        <v>18713</v>
      </c>
      <c r="Q1090" s="124">
        <v>20090</v>
      </c>
      <c r="R1090" s="123">
        <v>21679</v>
      </c>
      <c r="S1090" s="124">
        <v>22156</v>
      </c>
      <c r="T1090" s="123">
        <v>22273</v>
      </c>
      <c r="U1090" s="124">
        <v>21882</v>
      </c>
      <c r="V1090" s="123">
        <v>22167</v>
      </c>
      <c r="W1090" s="124">
        <v>24190</v>
      </c>
      <c r="X1090" s="123">
        <v>24366</v>
      </c>
      <c r="Y1090" s="124">
        <v>24992</v>
      </c>
      <c r="Z1090" s="123">
        <v>24566</v>
      </c>
      <c r="AA1090" s="124">
        <v>23710</v>
      </c>
      <c r="AB1090" s="123">
        <v>24761</v>
      </c>
      <c r="AC1090" s="124">
        <v>26601</v>
      </c>
      <c r="AD1090" s="123">
        <v>26811</v>
      </c>
      <c r="AE1090" s="125">
        <v>26924</v>
      </c>
      <c r="AF1090" s="126">
        <v>26419</v>
      </c>
    </row>
    <row r="1091" spans="2:32">
      <c r="B1091" s="127">
        <v>1053</v>
      </c>
      <c r="C1091" s="128">
        <v>1053</v>
      </c>
      <c r="D1091" s="129">
        <v>44</v>
      </c>
      <c r="E1091" s="130">
        <v>2</v>
      </c>
      <c r="F1091" s="131">
        <v>13</v>
      </c>
      <c r="G1091" s="132" t="s">
        <v>485</v>
      </c>
      <c r="H1091" s="133">
        <v>2</v>
      </c>
      <c r="I1091" s="128">
        <v>13</v>
      </c>
      <c r="J1091" s="129" t="s">
        <v>485</v>
      </c>
      <c r="K1091" s="134">
        <v>21</v>
      </c>
      <c r="L1091" s="108"/>
      <c r="M1091" s="81">
        <v>19020</v>
      </c>
      <c r="N1091" s="135">
        <v>19492</v>
      </c>
      <c r="O1091" s="136">
        <v>19251</v>
      </c>
      <c r="P1091" s="135">
        <v>18509</v>
      </c>
      <c r="Q1091" s="136">
        <v>19928</v>
      </c>
      <c r="R1091" s="135">
        <v>21565</v>
      </c>
      <c r="S1091" s="136">
        <v>22172</v>
      </c>
      <c r="T1091" s="135">
        <v>22290</v>
      </c>
      <c r="U1091" s="136">
        <v>22012</v>
      </c>
      <c r="V1091" s="135">
        <v>22297</v>
      </c>
      <c r="W1091" s="136">
        <v>24334</v>
      </c>
      <c r="X1091" s="135">
        <v>24778</v>
      </c>
      <c r="Y1091" s="136">
        <v>25618</v>
      </c>
      <c r="Z1091" s="135">
        <v>25235</v>
      </c>
      <c r="AA1091" s="136">
        <v>24397</v>
      </c>
      <c r="AB1091" s="135">
        <v>25332</v>
      </c>
      <c r="AC1091" s="136">
        <v>27128</v>
      </c>
      <c r="AD1091" s="135">
        <v>27778</v>
      </c>
      <c r="AE1091" s="137">
        <v>27808</v>
      </c>
      <c r="AF1091" s="138">
        <v>27371</v>
      </c>
    </row>
    <row r="1092" spans="2:32">
      <c r="B1092" s="114">
        <v>1054</v>
      </c>
      <c r="C1092" s="115">
        <v>1054</v>
      </c>
      <c r="D1092" s="116">
        <v>44</v>
      </c>
      <c r="E1092" s="117">
        <v>2</v>
      </c>
      <c r="F1092" s="118">
        <v>13</v>
      </c>
      <c r="G1092" s="119" t="s">
        <v>485</v>
      </c>
      <c r="H1092" s="120">
        <v>2</v>
      </c>
      <c r="I1092" s="115">
        <v>13</v>
      </c>
      <c r="J1092" s="116" t="s">
        <v>485</v>
      </c>
      <c r="K1092" s="121">
        <v>22</v>
      </c>
      <c r="L1092" s="108"/>
      <c r="M1092" s="122">
        <v>18262</v>
      </c>
      <c r="N1092" s="123">
        <v>18856</v>
      </c>
      <c r="O1092" s="124">
        <v>18701</v>
      </c>
      <c r="P1092" s="123">
        <v>18090</v>
      </c>
      <c r="Q1092" s="124">
        <v>19404</v>
      </c>
      <c r="R1092" s="123">
        <v>20967</v>
      </c>
      <c r="S1092" s="124">
        <v>21621</v>
      </c>
      <c r="T1092" s="123">
        <v>21903</v>
      </c>
      <c r="U1092" s="124">
        <v>21695</v>
      </c>
      <c r="V1092" s="123">
        <v>21955</v>
      </c>
      <c r="W1092" s="124">
        <v>23869</v>
      </c>
      <c r="X1092" s="123">
        <v>24539</v>
      </c>
      <c r="Y1092" s="124">
        <v>25456</v>
      </c>
      <c r="Z1092" s="123">
        <v>25247</v>
      </c>
      <c r="AA1092" s="124">
        <v>24533</v>
      </c>
      <c r="AB1092" s="123">
        <v>25238</v>
      </c>
      <c r="AC1092" s="124">
        <v>26885</v>
      </c>
      <c r="AD1092" s="123">
        <v>27830</v>
      </c>
      <c r="AE1092" s="125">
        <v>27985</v>
      </c>
      <c r="AF1092" s="126">
        <v>27552</v>
      </c>
    </row>
    <row r="1093" spans="2:32">
      <c r="B1093" s="127">
        <v>1055</v>
      </c>
      <c r="C1093" s="128">
        <v>1055</v>
      </c>
      <c r="D1093" s="129">
        <v>44</v>
      </c>
      <c r="E1093" s="130">
        <v>2</v>
      </c>
      <c r="F1093" s="131">
        <v>13</v>
      </c>
      <c r="G1093" s="132" t="s">
        <v>485</v>
      </c>
      <c r="H1093" s="133">
        <v>2</v>
      </c>
      <c r="I1093" s="128">
        <v>13</v>
      </c>
      <c r="J1093" s="129" t="s">
        <v>485</v>
      </c>
      <c r="K1093" s="134">
        <v>23</v>
      </c>
      <c r="L1093" s="108"/>
      <c r="M1093" s="81">
        <v>17243</v>
      </c>
      <c r="N1093" s="135">
        <v>17894</v>
      </c>
      <c r="O1093" s="136">
        <v>17797</v>
      </c>
      <c r="P1093" s="135">
        <v>17544</v>
      </c>
      <c r="Q1093" s="136">
        <v>18793</v>
      </c>
      <c r="R1093" s="135">
        <v>20026</v>
      </c>
      <c r="S1093" s="136">
        <v>20711</v>
      </c>
      <c r="T1093" s="135">
        <v>21130</v>
      </c>
      <c r="U1093" s="136">
        <v>20990</v>
      </c>
      <c r="V1093" s="135">
        <v>21502</v>
      </c>
      <c r="W1093" s="136">
        <v>23188</v>
      </c>
      <c r="X1093" s="135">
        <v>23859</v>
      </c>
      <c r="Y1093" s="136">
        <v>24764</v>
      </c>
      <c r="Z1093" s="135">
        <v>24721</v>
      </c>
      <c r="AA1093" s="136">
        <v>24392</v>
      </c>
      <c r="AB1093" s="135">
        <v>24941</v>
      </c>
      <c r="AC1093" s="136">
        <v>26304</v>
      </c>
      <c r="AD1093" s="135">
        <v>27243</v>
      </c>
      <c r="AE1093" s="137">
        <v>27570</v>
      </c>
      <c r="AF1093" s="138">
        <v>27097</v>
      </c>
    </row>
    <row r="1094" spans="2:32">
      <c r="B1094" s="114">
        <v>1056</v>
      </c>
      <c r="C1094" s="115">
        <v>1056</v>
      </c>
      <c r="D1094" s="116">
        <v>44</v>
      </c>
      <c r="E1094" s="117">
        <v>2</v>
      </c>
      <c r="F1094" s="118">
        <v>13</v>
      </c>
      <c r="G1094" s="119" t="s">
        <v>485</v>
      </c>
      <c r="H1094" s="120">
        <v>2</v>
      </c>
      <c r="I1094" s="115">
        <v>13</v>
      </c>
      <c r="J1094" s="116" t="s">
        <v>485</v>
      </c>
      <c r="K1094" s="121">
        <v>24</v>
      </c>
      <c r="L1094" s="108"/>
      <c r="M1094" s="122">
        <v>16132</v>
      </c>
      <c r="N1094" s="123">
        <v>16822</v>
      </c>
      <c r="O1094" s="124">
        <v>16785</v>
      </c>
      <c r="P1094" s="123">
        <v>16768</v>
      </c>
      <c r="Q1094" s="124">
        <v>18131</v>
      </c>
      <c r="R1094" s="123">
        <v>19146</v>
      </c>
      <c r="S1094" s="124">
        <v>19805</v>
      </c>
      <c r="T1094" s="123">
        <v>20376</v>
      </c>
      <c r="U1094" s="124">
        <v>20250</v>
      </c>
      <c r="V1094" s="123">
        <v>21070</v>
      </c>
      <c r="W1094" s="124">
        <v>22455</v>
      </c>
      <c r="X1094" s="123">
        <v>23180</v>
      </c>
      <c r="Y1094" s="124">
        <v>24076</v>
      </c>
      <c r="Z1094" s="123">
        <v>24117</v>
      </c>
      <c r="AA1094" s="124">
        <v>24014</v>
      </c>
      <c r="AB1094" s="123">
        <v>24578</v>
      </c>
      <c r="AC1094" s="124">
        <v>25633</v>
      </c>
      <c r="AD1094" s="123">
        <v>26617</v>
      </c>
      <c r="AE1094" s="125">
        <v>27093</v>
      </c>
      <c r="AF1094" s="126">
        <v>26544</v>
      </c>
    </row>
    <row r="1095" spans="2:32">
      <c r="B1095" s="127">
        <v>1057</v>
      </c>
      <c r="C1095" s="128">
        <v>1057</v>
      </c>
      <c r="D1095" s="129">
        <v>45</v>
      </c>
      <c r="E1095" s="130">
        <v>2</v>
      </c>
      <c r="F1095" s="131">
        <v>14</v>
      </c>
      <c r="G1095" s="132" t="s">
        <v>485</v>
      </c>
      <c r="H1095" s="133">
        <v>2</v>
      </c>
      <c r="I1095" s="128">
        <v>14</v>
      </c>
      <c r="J1095" s="129" t="s">
        <v>485</v>
      </c>
      <c r="K1095" s="134">
        <v>1</v>
      </c>
      <c r="L1095" s="108"/>
      <c r="M1095" s="81">
        <v>15451</v>
      </c>
      <c r="N1095" s="135">
        <v>15796</v>
      </c>
      <c r="O1095" s="136">
        <v>15872</v>
      </c>
      <c r="P1095" s="135">
        <v>16349</v>
      </c>
      <c r="Q1095" s="136">
        <v>17596</v>
      </c>
      <c r="R1095" s="135">
        <v>18693</v>
      </c>
      <c r="S1095" s="136">
        <v>19292</v>
      </c>
      <c r="T1095" s="135">
        <v>19596</v>
      </c>
      <c r="U1095" s="136">
        <v>19408</v>
      </c>
      <c r="V1095" s="135">
        <v>20671</v>
      </c>
      <c r="W1095" s="136">
        <v>22425</v>
      </c>
      <c r="X1095" s="135">
        <v>23039</v>
      </c>
      <c r="Y1095" s="136">
        <v>23836</v>
      </c>
      <c r="Z1095" s="135">
        <v>23115</v>
      </c>
      <c r="AA1095" s="136">
        <v>22928</v>
      </c>
      <c r="AB1095" s="135">
        <v>23998</v>
      </c>
      <c r="AC1095" s="136">
        <v>26014</v>
      </c>
      <c r="AD1095" s="135">
        <v>26449</v>
      </c>
      <c r="AE1095" s="137">
        <v>26415</v>
      </c>
      <c r="AF1095" s="138">
        <v>25431</v>
      </c>
    </row>
    <row r="1096" spans="2:32">
      <c r="B1096" s="114">
        <v>1058</v>
      </c>
      <c r="C1096" s="115">
        <v>1058</v>
      </c>
      <c r="D1096" s="116">
        <v>45</v>
      </c>
      <c r="E1096" s="117">
        <v>2</v>
      </c>
      <c r="F1096" s="118">
        <v>14</v>
      </c>
      <c r="G1096" s="119" t="s">
        <v>485</v>
      </c>
      <c r="H1096" s="120">
        <v>2</v>
      </c>
      <c r="I1096" s="115">
        <v>14</v>
      </c>
      <c r="J1096" s="116" t="s">
        <v>485</v>
      </c>
      <c r="K1096" s="121">
        <v>2</v>
      </c>
      <c r="L1096" s="108"/>
      <c r="M1096" s="122">
        <v>15033</v>
      </c>
      <c r="N1096" s="123">
        <v>15342</v>
      </c>
      <c r="O1096" s="124">
        <v>15400</v>
      </c>
      <c r="P1096" s="123">
        <v>15926</v>
      </c>
      <c r="Q1096" s="124">
        <v>17282</v>
      </c>
      <c r="R1096" s="123">
        <v>18301</v>
      </c>
      <c r="S1096" s="124">
        <v>18884</v>
      </c>
      <c r="T1096" s="123">
        <v>19163</v>
      </c>
      <c r="U1096" s="124">
        <v>18957</v>
      </c>
      <c r="V1096" s="123">
        <v>20361</v>
      </c>
      <c r="W1096" s="124">
        <v>22024</v>
      </c>
      <c r="X1096" s="123">
        <v>22601</v>
      </c>
      <c r="Y1096" s="124">
        <v>23317</v>
      </c>
      <c r="Z1096" s="123">
        <v>22501</v>
      </c>
      <c r="AA1096" s="124">
        <v>22454</v>
      </c>
      <c r="AB1096" s="123">
        <v>23605</v>
      </c>
      <c r="AC1096" s="124">
        <v>25433</v>
      </c>
      <c r="AD1096" s="123">
        <v>25850</v>
      </c>
      <c r="AE1096" s="125">
        <v>25775</v>
      </c>
      <c r="AF1096" s="126">
        <v>24762</v>
      </c>
    </row>
    <row r="1097" spans="2:32">
      <c r="B1097" s="127">
        <v>1059</v>
      </c>
      <c r="C1097" s="128">
        <v>1059</v>
      </c>
      <c r="D1097" s="129">
        <v>45</v>
      </c>
      <c r="E1097" s="130">
        <v>2</v>
      </c>
      <c r="F1097" s="131">
        <v>14</v>
      </c>
      <c r="G1097" s="132" t="s">
        <v>485</v>
      </c>
      <c r="H1097" s="133">
        <v>2</v>
      </c>
      <c r="I1097" s="128">
        <v>14</v>
      </c>
      <c r="J1097" s="129" t="s">
        <v>485</v>
      </c>
      <c r="K1097" s="134">
        <v>3</v>
      </c>
      <c r="L1097" s="108"/>
      <c r="M1097" s="81">
        <v>14828</v>
      </c>
      <c r="N1097" s="135">
        <v>15102</v>
      </c>
      <c r="O1097" s="136">
        <v>15109</v>
      </c>
      <c r="P1097" s="135">
        <v>15720</v>
      </c>
      <c r="Q1097" s="136">
        <v>17171</v>
      </c>
      <c r="R1097" s="135">
        <v>18149</v>
      </c>
      <c r="S1097" s="136">
        <v>18717</v>
      </c>
      <c r="T1097" s="135">
        <v>18967</v>
      </c>
      <c r="U1097" s="136">
        <v>18688</v>
      </c>
      <c r="V1097" s="135">
        <v>20271</v>
      </c>
      <c r="W1097" s="136">
        <v>21852</v>
      </c>
      <c r="X1097" s="135">
        <v>22380</v>
      </c>
      <c r="Y1097" s="136">
        <v>23063</v>
      </c>
      <c r="Z1097" s="135">
        <v>22124</v>
      </c>
      <c r="AA1097" s="136">
        <v>22172</v>
      </c>
      <c r="AB1097" s="135">
        <v>23408</v>
      </c>
      <c r="AC1097" s="136">
        <v>25158</v>
      </c>
      <c r="AD1097" s="135">
        <v>25500</v>
      </c>
      <c r="AE1097" s="137">
        <v>25352</v>
      </c>
      <c r="AF1097" s="138">
        <v>24309</v>
      </c>
    </row>
    <row r="1098" spans="2:32">
      <c r="B1098" s="114">
        <v>1060</v>
      </c>
      <c r="C1098" s="115">
        <v>1060</v>
      </c>
      <c r="D1098" s="116">
        <v>45</v>
      </c>
      <c r="E1098" s="117">
        <v>2</v>
      </c>
      <c r="F1098" s="118">
        <v>14</v>
      </c>
      <c r="G1098" s="119" t="s">
        <v>485</v>
      </c>
      <c r="H1098" s="120">
        <v>2</v>
      </c>
      <c r="I1098" s="115">
        <v>14</v>
      </c>
      <c r="J1098" s="116" t="s">
        <v>485</v>
      </c>
      <c r="K1098" s="121">
        <v>4</v>
      </c>
      <c r="L1098" s="108"/>
      <c r="M1098" s="122">
        <v>14769</v>
      </c>
      <c r="N1098" s="123">
        <v>14999</v>
      </c>
      <c r="O1098" s="124">
        <v>14937</v>
      </c>
      <c r="P1098" s="123">
        <v>15617</v>
      </c>
      <c r="Q1098" s="124">
        <v>17187</v>
      </c>
      <c r="R1098" s="123">
        <v>18050</v>
      </c>
      <c r="S1098" s="124">
        <v>18564</v>
      </c>
      <c r="T1098" s="123">
        <v>18729</v>
      </c>
      <c r="U1098" s="124">
        <v>18349</v>
      </c>
      <c r="V1098" s="123">
        <v>20145</v>
      </c>
      <c r="W1098" s="124">
        <v>21491</v>
      </c>
      <c r="X1098" s="123">
        <v>21950</v>
      </c>
      <c r="Y1098" s="124">
        <v>22524</v>
      </c>
      <c r="Z1098" s="123">
        <v>21449</v>
      </c>
      <c r="AA1098" s="124">
        <v>21635</v>
      </c>
      <c r="AB1098" s="123">
        <v>22981</v>
      </c>
      <c r="AC1098" s="124">
        <v>24488</v>
      </c>
      <c r="AD1098" s="123">
        <v>24735</v>
      </c>
      <c r="AE1098" s="125">
        <v>24495</v>
      </c>
      <c r="AF1098" s="126">
        <v>23445</v>
      </c>
    </row>
    <row r="1099" spans="2:32">
      <c r="B1099" s="127">
        <v>1061</v>
      </c>
      <c r="C1099" s="128">
        <v>1061</v>
      </c>
      <c r="D1099" s="129">
        <v>45</v>
      </c>
      <c r="E1099" s="130">
        <v>2</v>
      </c>
      <c r="F1099" s="131">
        <v>14</v>
      </c>
      <c r="G1099" s="132" t="s">
        <v>485</v>
      </c>
      <c r="H1099" s="133">
        <v>2</v>
      </c>
      <c r="I1099" s="128">
        <v>14</v>
      </c>
      <c r="J1099" s="129" t="s">
        <v>485</v>
      </c>
      <c r="K1099" s="134">
        <v>5</v>
      </c>
      <c r="L1099" s="108"/>
      <c r="M1099" s="81">
        <v>14899</v>
      </c>
      <c r="N1099" s="135">
        <v>15129</v>
      </c>
      <c r="O1099" s="136">
        <v>14798</v>
      </c>
      <c r="P1099" s="135">
        <v>15485</v>
      </c>
      <c r="Q1099" s="136">
        <v>17208</v>
      </c>
      <c r="R1099" s="135">
        <v>18037</v>
      </c>
      <c r="S1099" s="136">
        <v>18417</v>
      </c>
      <c r="T1099" s="135">
        <v>18561</v>
      </c>
      <c r="U1099" s="136">
        <v>17957</v>
      </c>
      <c r="V1099" s="135">
        <v>19917</v>
      </c>
      <c r="W1099" s="136">
        <v>21168</v>
      </c>
      <c r="X1099" s="135">
        <v>21532</v>
      </c>
      <c r="Y1099" s="136">
        <v>21862</v>
      </c>
      <c r="Z1099" s="135">
        <v>20601</v>
      </c>
      <c r="AA1099" s="136">
        <v>20932</v>
      </c>
      <c r="AB1099" s="135">
        <v>22452</v>
      </c>
      <c r="AC1099" s="136">
        <v>23794</v>
      </c>
      <c r="AD1099" s="135">
        <v>23796</v>
      </c>
      <c r="AE1099" s="137">
        <v>23579</v>
      </c>
      <c r="AF1099" s="138">
        <v>22375</v>
      </c>
    </row>
    <row r="1100" spans="2:32">
      <c r="B1100" s="114">
        <v>1062</v>
      </c>
      <c r="C1100" s="115">
        <v>1062</v>
      </c>
      <c r="D1100" s="116">
        <v>45</v>
      </c>
      <c r="E1100" s="117">
        <v>2</v>
      </c>
      <c r="F1100" s="118">
        <v>14</v>
      </c>
      <c r="G1100" s="119" t="s">
        <v>485</v>
      </c>
      <c r="H1100" s="120">
        <v>2</v>
      </c>
      <c r="I1100" s="115">
        <v>14</v>
      </c>
      <c r="J1100" s="116" t="s">
        <v>485</v>
      </c>
      <c r="K1100" s="121">
        <v>6</v>
      </c>
      <c r="L1100" s="108"/>
      <c r="M1100" s="122">
        <v>15442</v>
      </c>
      <c r="N1100" s="123">
        <v>15682</v>
      </c>
      <c r="O1100" s="124">
        <v>14725</v>
      </c>
      <c r="P1100" s="123">
        <v>15379</v>
      </c>
      <c r="Q1100" s="124">
        <v>17660</v>
      </c>
      <c r="R1100" s="123">
        <v>18473</v>
      </c>
      <c r="S1100" s="124">
        <v>18674</v>
      </c>
      <c r="T1100" s="123">
        <v>18796</v>
      </c>
      <c r="U1100" s="124">
        <v>17570</v>
      </c>
      <c r="V1100" s="123">
        <v>20035</v>
      </c>
      <c r="W1100" s="124">
        <v>21296</v>
      </c>
      <c r="X1100" s="123">
        <v>21536</v>
      </c>
      <c r="Y1100" s="124">
        <v>21537</v>
      </c>
      <c r="Z1100" s="123">
        <v>19761</v>
      </c>
      <c r="AA1100" s="124">
        <v>20187</v>
      </c>
      <c r="AB1100" s="123">
        <v>22267</v>
      </c>
      <c r="AC1100" s="124">
        <v>23524</v>
      </c>
      <c r="AD1100" s="123">
        <v>23182</v>
      </c>
      <c r="AE1100" s="125">
        <v>22969</v>
      </c>
      <c r="AF1100" s="126">
        <v>21300</v>
      </c>
    </row>
    <row r="1101" spans="2:32">
      <c r="B1101" s="127">
        <v>1063</v>
      </c>
      <c r="C1101" s="128">
        <v>1063</v>
      </c>
      <c r="D1101" s="129">
        <v>45</v>
      </c>
      <c r="E1101" s="130">
        <v>2</v>
      </c>
      <c r="F1101" s="131">
        <v>14</v>
      </c>
      <c r="G1101" s="132" t="s">
        <v>485</v>
      </c>
      <c r="H1101" s="133">
        <v>2</v>
      </c>
      <c r="I1101" s="128">
        <v>14</v>
      </c>
      <c r="J1101" s="129" t="s">
        <v>485</v>
      </c>
      <c r="K1101" s="134">
        <v>7</v>
      </c>
      <c r="L1101" s="108"/>
      <c r="M1101" s="81">
        <v>16695</v>
      </c>
      <c r="N1101" s="135">
        <v>16836</v>
      </c>
      <c r="O1101" s="136">
        <v>15244</v>
      </c>
      <c r="P1101" s="135">
        <v>15641</v>
      </c>
      <c r="Q1101" s="136">
        <v>18978</v>
      </c>
      <c r="R1101" s="135">
        <v>19605</v>
      </c>
      <c r="S1101" s="136">
        <v>19591</v>
      </c>
      <c r="T1101" s="135">
        <v>19806</v>
      </c>
      <c r="U1101" s="136">
        <v>17772</v>
      </c>
      <c r="V1101" s="135">
        <v>21101</v>
      </c>
      <c r="W1101" s="136">
        <v>22003</v>
      </c>
      <c r="X1101" s="135">
        <v>22221</v>
      </c>
      <c r="Y1101" s="136">
        <v>21989</v>
      </c>
      <c r="Z1101" s="135">
        <v>19663</v>
      </c>
      <c r="AA1101" s="136">
        <v>19952</v>
      </c>
      <c r="AB1101" s="135">
        <v>23090</v>
      </c>
      <c r="AC1101" s="136">
        <v>23846</v>
      </c>
      <c r="AD1101" s="135">
        <v>23423</v>
      </c>
      <c r="AE1101" s="137">
        <v>23331</v>
      </c>
      <c r="AF1101" s="138">
        <v>21054</v>
      </c>
    </row>
    <row r="1102" spans="2:32">
      <c r="B1102" s="114">
        <v>1064</v>
      </c>
      <c r="C1102" s="115">
        <v>1064</v>
      </c>
      <c r="D1102" s="116">
        <v>45</v>
      </c>
      <c r="E1102" s="117">
        <v>2</v>
      </c>
      <c r="F1102" s="118">
        <v>14</v>
      </c>
      <c r="G1102" s="119" t="s">
        <v>485</v>
      </c>
      <c r="H1102" s="120">
        <v>2</v>
      </c>
      <c r="I1102" s="115">
        <v>14</v>
      </c>
      <c r="J1102" s="116" t="s">
        <v>485</v>
      </c>
      <c r="K1102" s="121">
        <v>8</v>
      </c>
      <c r="L1102" s="108"/>
      <c r="M1102" s="122">
        <v>18018</v>
      </c>
      <c r="N1102" s="123">
        <v>18064</v>
      </c>
      <c r="O1102" s="124">
        <v>16298</v>
      </c>
      <c r="P1102" s="123">
        <v>16318</v>
      </c>
      <c r="Q1102" s="124">
        <v>20334</v>
      </c>
      <c r="R1102" s="123">
        <v>20875</v>
      </c>
      <c r="S1102" s="124">
        <v>20796</v>
      </c>
      <c r="T1102" s="123">
        <v>21022</v>
      </c>
      <c r="U1102" s="124">
        <v>18700</v>
      </c>
      <c r="V1102" s="123">
        <v>22477</v>
      </c>
      <c r="W1102" s="124">
        <v>22887</v>
      </c>
      <c r="X1102" s="123">
        <v>23214</v>
      </c>
      <c r="Y1102" s="124">
        <v>22945</v>
      </c>
      <c r="Z1102" s="123">
        <v>20404</v>
      </c>
      <c r="AA1102" s="124">
        <v>20411</v>
      </c>
      <c r="AB1102" s="123">
        <v>24296</v>
      </c>
      <c r="AC1102" s="124">
        <v>24558</v>
      </c>
      <c r="AD1102" s="123">
        <v>24263</v>
      </c>
      <c r="AE1102" s="125">
        <v>24327</v>
      </c>
      <c r="AF1102" s="126">
        <v>21738</v>
      </c>
    </row>
    <row r="1103" spans="2:32">
      <c r="B1103" s="127">
        <v>1065</v>
      </c>
      <c r="C1103" s="128">
        <v>1065</v>
      </c>
      <c r="D1103" s="129">
        <v>45</v>
      </c>
      <c r="E1103" s="130">
        <v>2</v>
      </c>
      <c r="F1103" s="131">
        <v>14</v>
      </c>
      <c r="G1103" s="132" t="s">
        <v>485</v>
      </c>
      <c r="H1103" s="133">
        <v>2</v>
      </c>
      <c r="I1103" s="128">
        <v>14</v>
      </c>
      <c r="J1103" s="129" t="s">
        <v>485</v>
      </c>
      <c r="K1103" s="134">
        <v>9</v>
      </c>
      <c r="L1103" s="108"/>
      <c r="M1103" s="81">
        <v>18103</v>
      </c>
      <c r="N1103" s="135">
        <v>18277</v>
      </c>
      <c r="O1103" s="136">
        <v>16864</v>
      </c>
      <c r="P1103" s="135">
        <v>16904</v>
      </c>
      <c r="Q1103" s="136">
        <v>20533</v>
      </c>
      <c r="R1103" s="135">
        <v>20839</v>
      </c>
      <c r="S1103" s="136">
        <v>20909</v>
      </c>
      <c r="T1103" s="135">
        <v>21231</v>
      </c>
      <c r="U1103" s="136">
        <v>19264</v>
      </c>
      <c r="V1103" s="135">
        <v>22737</v>
      </c>
      <c r="W1103" s="136">
        <v>23031</v>
      </c>
      <c r="X1103" s="135">
        <v>23033</v>
      </c>
      <c r="Y1103" s="136">
        <v>22875</v>
      </c>
      <c r="Z1103" s="135">
        <v>20873</v>
      </c>
      <c r="AA1103" s="136">
        <v>20844</v>
      </c>
      <c r="AB1103" s="135">
        <v>24407</v>
      </c>
      <c r="AC1103" s="136">
        <v>24655</v>
      </c>
      <c r="AD1103" s="135">
        <v>24125</v>
      </c>
      <c r="AE1103" s="137">
        <v>24446</v>
      </c>
      <c r="AF1103" s="138">
        <v>22196</v>
      </c>
    </row>
    <row r="1104" spans="2:32">
      <c r="B1104" s="114">
        <v>1066</v>
      </c>
      <c r="C1104" s="115">
        <v>1066</v>
      </c>
      <c r="D1104" s="116">
        <v>45</v>
      </c>
      <c r="E1104" s="117">
        <v>2</v>
      </c>
      <c r="F1104" s="118">
        <v>14</v>
      </c>
      <c r="G1104" s="119" t="s">
        <v>485</v>
      </c>
      <c r="H1104" s="120">
        <v>2</v>
      </c>
      <c r="I1104" s="115">
        <v>14</v>
      </c>
      <c r="J1104" s="116" t="s">
        <v>485</v>
      </c>
      <c r="K1104" s="121">
        <v>10</v>
      </c>
      <c r="L1104" s="108"/>
      <c r="M1104" s="122">
        <v>17743</v>
      </c>
      <c r="N1104" s="123">
        <v>17981</v>
      </c>
      <c r="O1104" s="124">
        <v>16910</v>
      </c>
      <c r="P1104" s="123">
        <v>17064</v>
      </c>
      <c r="Q1104" s="124">
        <v>20219</v>
      </c>
      <c r="R1104" s="123">
        <v>20418</v>
      </c>
      <c r="S1104" s="124">
        <v>20551</v>
      </c>
      <c r="T1104" s="123">
        <v>20909</v>
      </c>
      <c r="U1104" s="124">
        <v>19288</v>
      </c>
      <c r="V1104" s="123">
        <v>22429</v>
      </c>
      <c r="W1104" s="124">
        <v>22938</v>
      </c>
      <c r="X1104" s="123">
        <v>22636</v>
      </c>
      <c r="Y1104" s="124">
        <v>22750</v>
      </c>
      <c r="Z1104" s="123">
        <v>21112</v>
      </c>
      <c r="AA1104" s="124">
        <v>21055</v>
      </c>
      <c r="AB1104" s="123">
        <v>24148</v>
      </c>
      <c r="AC1104" s="124">
        <v>24818</v>
      </c>
      <c r="AD1104" s="123">
        <v>24067</v>
      </c>
      <c r="AE1104" s="125">
        <v>24303</v>
      </c>
      <c r="AF1104" s="126">
        <v>22482</v>
      </c>
    </row>
    <row r="1105" spans="2:32">
      <c r="B1105" s="127">
        <v>1067</v>
      </c>
      <c r="C1105" s="128">
        <v>1067</v>
      </c>
      <c r="D1105" s="129">
        <v>45</v>
      </c>
      <c r="E1105" s="130">
        <v>2</v>
      </c>
      <c r="F1105" s="131">
        <v>14</v>
      </c>
      <c r="G1105" s="132" t="s">
        <v>485</v>
      </c>
      <c r="H1105" s="133">
        <v>2</v>
      </c>
      <c r="I1105" s="128">
        <v>14</v>
      </c>
      <c r="J1105" s="129" t="s">
        <v>485</v>
      </c>
      <c r="K1105" s="134">
        <v>11</v>
      </c>
      <c r="L1105" s="108"/>
      <c r="M1105" s="81">
        <v>17421</v>
      </c>
      <c r="N1105" s="135">
        <v>17478</v>
      </c>
      <c r="O1105" s="136">
        <v>16582</v>
      </c>
      <c r="P1105" s="135">
        <v>17010</v>
      </c>
      <c r="Q1105" s="136">
        <v>19762</v>
      </c>
      <c r="R1105" s="135">
        <v>19827</v>
      </c>
      <c r="S1105" s="136">
        <v>19756</v>
      </c>
      <c r="T1105" s="135">
        <v>20089</v>
      </c>
      <c r="U1105" s="136">
        <v>18647</v>
      </c>
      <c r="V1105" s="135">
        <v>21757</v>
      </c>
      <c r="W1105" s="136">
        <v>22595</v>
      </c>
      <c r="X1105" s="135">
        <v>21902</v>
      </c>
      <c r="Y1105" s="136">
        <v>22639</v>
      </c>
      <c r="Z1105" s="135">
        <v>21267</v>
      </c>
      <c r="AA1105" s="136">
        <v>20939</v>
      </c>
      <c r="AB1105" s="135">
        <v>23466</v>
      </c>
      <c r="AC1105" s="136">
        <v>25346</v>
      </c>
      <c r="AD1105" s="135">
        <v>23991</v>
      </c>
      <c r="AE1105" s="137">
        <v>23799</v>
      </c>
      <c r="AF1105" s="138">
        <v>22687</v>
      </c>
    </row>
    <row r="1106" spans="2:32">
      <c r="B1106" s="114">
        <v>1068</v>
      </c>
      <c r="C1106" s="115">
        <v>1068</v>
      </c>
      <c r="D1106" s="116">
        <v>45</v>
      </c>
      <c r="E1106" s="117">
        <v>2</v>
      </c>
      <c r="F1106" s="118">
        <v>14</v>
      </c>
      <c r="G1106" s="119" t="s">
        <v>485</v>
      </c>
      <c r="H1106" s="120">
        <v>2</v>
      </c>
      <c r="I1106" s="115">
        <v>14</v>
      </c>
      <c r="J1106" s="116" t="s">
        <v>485</v>
      </c>
      <c r="K1106" s="121">
        <v>12</v>
      </c>
      <c r="L1106" s="108"/>
      <c r="M1106" s="122">
        <v>17171</v>
      </c>
      <c r="N1106" s="123">
        <v>17167</v>
      </c>
      <c r="O1106" s="124">
        <v>16454</v>
      </c>
      <c r="P1106" s="123">
        <v>17047</v>
      </c>
      <c r="Q1106" s="124">
        <v>19501</v>
      </c>
      <c r="R1106" s="123">
        <v>19458</v>
      </c>
      <c r="S1106" s="124">
        <v>19329</v>
      </c>
      <c r="T1106" s="123">
        <v>19575</v>
      </c>
      <c r="U1106" s="124">
        <v>18349</v>
      </c>
      <c r="V1106" s="123">
        <v>21371</v>
      </c>
      <c r="W1106" s="124">
        <v>22179</v>
      </c>
      <c r="X1106" s="123">
        <v>21453</v>
      </c>
      <c r="Y1106" s="124">
        <v>22561</v>
      </c>
      <c r="Z1106" s="123">
        <v>21364</v>
      </c>
      <c r="AA1106" s="124">
        <v>20813</v>
      </c>
      <c r="AB1106" s="123">
        <v>22955</v>
      </c>
      <c r="AC1106" s="124">
        <v>25326</v>
      </c>
      <c r="AD1106" s="123">
        <v>23940</v>
      </c>
      <c r="AE1106" s="125">
        <v>23376</v>
      </c>
      <c r="AF1106" s="126">
        <v>22797</v>
      </c>
    </row>
    <row r="1107" spans="2:32">
      <c r="B1107" s="127">
        <v>1069</v>
      </c>
      <c r="C1107" s="128">
        <v>1069</v>
      </c>
      <c r="D1107" s="129">
        <v>45</v>
      </c>
      <c r="E1107" s="130">
        <v>2</v>
      </c>
      <c r="F1107" s="131">
        <v>14</v>
      </c>
      <c r="G1107" s="132" t="s">
        <v>485</v>
      </c>
      <c r="H1107" s="133">
        <v>2</v>
      </c>
      <c r="I1107" s="128">
        <v>14</v>
      </c>
      <c r="J1107" s="129" t="s">
        <v>485</v>
      </c>
      <c r="K1107" s="134">
        <v>13</v>
      </c>
      <c r="L1107" s="108"/>
      <c r="M1107" s="81">
        <v>17007</v>
      </c>
      <c r="N1107" s="135">
        <v>16976</v>
      </c>
      <c r="O1107" s="136">
        <v>16385</v>
      </c>
      <c r="P1107" s="135">
        <v>17066</v>
      </c>
      <c r="Q1107" s="136">
        <v>19337</v>
      </c>
      <c r="R1107" s="135">
        <v>19226</v>
      </c>
      <c r="S1107" s="136">
        <v>19072</v>
      </c>
      <c r="T1107" s="135">
        <v>19273</v>
      </c>
      <c r="U1107" s="136">
        <v>18196</v>
      </c>
      <c r="V1107" s="135">
        <v>21132</v>
      </c>
      <c r="W1107" s="136">
        <v>21886</v>
      </c>
      <c r="X1107" s="135">
        <v>21166</v>
      </c>
      <c r="Y1107" s="136">
        <v>22417</v>
      </c>
      <c r="Z1107" s="135">
        <v>21351</v>
      </c>
      <c r="AA1107" s="136">
        <v>20644</v>
      </c>
      <c r="AB1107" s="135">
        <v>22597</v>
      </c>
      <c r="AC1107" s="136">
        <v>25168</v>
      </c>
      <c r="AD1107" s="135">
        <v>23787</v>
      </c>
      <c r="AE1107" s="137">
        <v>22999</v>
      </c>
      <c r="AF1107" s="138">
        <v>22773</v>
      </c>
    </row>
    <row r="1108" spans="2:32">
      <c r="B1108" s="114">
        <v>1070</v>
      </c>
      <c r="C1108" s="115">
        <v>1070</v>
      </c>
      <c r="D1108" s="116">
        <v>45</v>
      </c>
      <c r="E1108" s="117">
        <v>2</v>
      </c>
      <c r="F1108" s="118">
        <v>14</v>
      </c>
      <c r="G1108" s="119" t="s">
        <v>485</v>
      </c>
      <c r="H1108" s="120">
        <v>2</v>
      </c>
      <c r="I1108" s="115">
        <v>14</v>
      </c>
      <c r="J1108" s="116" t="s">
        <v>485</v>
      </c>
      <c r="K1108" s="121">
        <v>14</v>
      </c>
      <c r="L1108" s="108"/>
      <c r="M1108" s="122">
        <v>16878</v>
      </c>
      <c r="N1108" s="123">
        <v>16850</v>
      </c>
      <c r="O1108" s="124">
        <v>16161</v>
      </c>
      <c r="P1108" s="123">
        <v>16886</v>
      </c>
      <c r="Q1108" s="124">
        <v>19252</v>
      </c>
      <c r="R1108" s="123">
        <v>19016</v>
      </c>
      <c r="S1108" s="124">
        <v>18926</v>
      </c>
      <c r="T1108" s="123">
        <v>19062</v>
      </c>
      <c r="U1108" s="124">
        <v>17901</v>
      </c>
      <c r="V1108" s="123">
        <v>20981</v>
      </c>
      <c r="W1108" s="124">
        <v>21561</v>
      </c>
      <c r="X1108" s="123">
        <v>20888</v>
      </c>
      <c r="Y1108" s="124">
        <v>22243</v>
      </c>
      <c r="Z1108" s="123">
        <v>21052</v>
      </c>
      <c r="AA1108" s="124">
        <v>20232</v>
      </c>
      <c r="AB1108" s="123">
        <v>22379</v>
      </c>
      <c r="AC1108" s="124">
        <v>24820</v>
      </c>
      <c r="AD1108" s="123">
        <v>23576</v>
      </c>
      <c r="AE1108" s="125">
        <v>22578</v>
      </c>
      <c r="AF1108" s="126">
        <v>22444</v>
      </c>
    </row>
    <row r="1109" spans="2:32">
      <c r="B1109" s="127">
        <v>1071</v>
      </c>
      <c r="C1109" s="128">
        <v>1071</v>
      </c>
      <c r="D1109" s="129">
        <v>45</v>
      </c>
      <c r="E1109" s="130">
        <v>2</v>
      </c>
      <c r="F1109" s="131">
        <v>14</v>
      </c>
      <c r="G1109" s="132" t="s">
        <v>485</v>
      </c>
      <c r="H1109" s="133">
        <v>2</v>
      </c>
      <c r="I1109" s="128">
        <v>14</v>
      </c>
      <c r="J1109" s="129" t="s">
        <v>485</v>
      </c>
      <c r="K1109" s="134">
        <v>15</v>
      </c>
      <c r="L1109" s="108"/>
      <c r="M1109" s="81">
        <v>16907</v>
      </c>
      <c r="N1109" s="135">
        <v>16785</v>
      </c>
      <c r="O1109" s="136">
        <v>16116</v>
      </c>
      <c r="P1109" s="135">
        <v>16985</v>
      </c>
      <c r="Q1109" s="136">
        <v>19277</v>
      </c>
      <c r="R1109" s="135">
        <v>19046</v>
      </c>
      <c r="S1109" s="136">
        <v>18940</v>
      </c>
      <c r="T1109" s="135">
        <v>18932</v>
      </c>
      <c r="U1109" s="136">
        <v>17819</v>
      </c>
      <c r="V1109" s="135">
        <v>20969</v>
      </c>
      <c r="W1109" s="136">
        <v>21427</v>
      </c>
      <c r="X1109" s="135">
        <v>20879</v>
      </c>
      <c r="Y1109" s="136">
        <v>22166</v>
      </c>
      <c r="Z1109" s="135">
        <v>20887</v>
      </c>
      <c r="AA1109" s="136">
        <v>20283</v>
      </c>
      <c r="AB1109" s="135">
        <v>22307</v>
      </c>
      <c r="AC1109" s="136">
        <v>24591</v>
      </c>
      <c r="AD1109" s="135">
        <v>23465</v>
      </c>
      <c r="AE1109" s="137">
        <v>22364</v>
      </c>
      <c r="AF1109" s="138">
        <v>22247</v>
      </c>
    </row>
    <row r="1110" spans="2:32">
      <c r="B1110" s="114">
        <v>1072</v>
      </c>
      <c r="C1110" s="115">
        <v>1072</v>
      </c>
      <c r="D1110" s="116">
        <v>45</v>
      </c>
      <c r="E1110" s="117">
        <v>2</v>
      </c>
      <c r="F1110" s="118">
        <v>14</v>
      </c>
      <c r="G1110" s="119" t="s">
        <v>485</v>
      </c>
      <c r="H1110" s="120">
        <v>2</v>
      </c>
      <c r="I1110" s="115">
        <v>14</v>
      </c>
      <c r="J1110" s="116" t="s">
        <v>485</v>
      </c>
      <c r="K1110" s="121">
        <v>16</v>
      </c>
      <c r="L1110" s="108"/>
      <c r="M1110" s="122">
        <v>17333</v>
      </c>
      <c r="N1110" s="123">
        <v>17266</v>
      </c>
      <c r="O1110" s="124">
        <v>16651</v>
      </c>
      <c r="P1110" s="123">
        <v>17609</v>
      </c>
      <c r="Q1110" s="124">
        <v>19685</v>
      </c>
      <c r="R1110" s="123">
        <v>19472</v>
      </c>
      <c r="S1110" s="124">
        <v>19446</v>
      </c>
      <c r="T1110" s="123">
        <v>19367</v>
      </c>
      <c r="U1110" s="124">
        <v>18333</v>
      </c>
      <c r="V1110" s="123">
        <v>21347</v>
      </c>
      <c r="W1110" s="124">
        <v>22002</v>
      </c>
      <c r="X1110" s="123">
        <v>21237</v>
      </c>
      <c r="Y1110" s="124">
        <v>22222</v>
      </c>
      <c r="Z1110" s="123">
        <v>20961</v>
      </c>
      <c r="AA1110" s="124">
        <v>20919</v>
      </c>
      <c r="AB1110" s="123">
        <v>22630</v>
      </c>
      <c r="AC1110" s="124">
        <v>24774</v>
      </c>
      <c r="AD1110" s="123">
        <v>23443</v>
      </c>
      <c r="AE1110" s="125">
        <v>22656</v>
      </c>
      <c r="AF1110" s="126">
        <v>22264</v>
      </c>
    </row>
    <row r="1111" spans="2:32">
      <c r="B1111" s="127">
        <v>1073</v>
      </c>
      <c r="C1111" s="128">
        <v>1073</v>
      </c>
      <c r="D1111" s="129">
        <v>45</v>
      </c>
      <c r="E1111" s="130">
        <v>2</v>
      </c>
      <c r="F1111" s="131">
        <v>14</v>
      </c>
      <c r="G1111" s="132" t="s">
        <v>485</v>
      </c>
      <c r="H1111" s="133">
        <v>2</v>
      </c>
      <c r="I1111" s="128">
        <v>14</v>
      </c>
      <c r="J1111" s="129" t="s">
        <v>485</v>
      </c>
      <c r="K1111" s="134">
        <v>17</v>
      </c>
      <c r="L1111" s="108"/>
      <c r="M1111" s="81">
        <v>17949</v>
      </c>
      <c r="N1111" s="135">
        <v>17966</v>
      </c>
      <c r="O1111" s="136">
        <v>17520</v>
      </c>
      <c r="P1111" s="135">
        <v>18374</v>
      </c>
      <c r="Q1111" s="136">
        <v>20398</v>
      </c>
      <c r="R1111" s="135">
        <v>20117</v>
      </c>
      <c r="S1111" s="136">
        <v>20419</v>
      </c>
      <c r="T1111" s="135">
        <v>20200</v>
      </c>
      <c r="U1111" s="136">
        <v>19186</v>
      </c>
      <c r="V1111" s="135">
        <v>22089</v>
      </c>
      <c r="W1111" s="136">
        <v>22635</v>
      </c>
      <c r="X1111" s="135">
        <v>21842</v>
      </c>
      <c r="Y1111" s="136">
        <v>22379</v>
      </c>
      <c r="Z1111" s="135">
        <v>21067</v>
      </c>
      <c r="AA1111" s="136">
        <v>21783</v>
      </c>
      <c r="AB1111" s="135">
        <v>23474</v>
      </c>
      <c r="AC1111" s="136">
        <v>24569</v>
      </c>
      <c r="AD1111" s="135">
        <v>23616</v>
      </c>
      <c r="AE1111" s="137">
        <v>23422</v>
      </c>
      <c r="AF1111" s="138">
        <v>22378</v>
      </c>
    </row>
    <row r="1112" spans="2:32">
      <c r="B1112" s="114">
        <v>1074</v>
      </c>
      <c r="C1112" s="115">
        <v>1074</v>
      </c>
      <c r="D1112" s="116">
        <v>45</v>
      </c>
      <c r="E1112" s="117">
        <v>2</v>
      </c>
      <c r="F1112" s="118">
        <v>14</v>
      </c>
      <c r="G1112" s="119" t="s">
        <v>485</v>
      </c>
      <c r="H1112" s="120">
        <v>2</v>
      </c>
      <c r="I1112" s="115">
        <v>14</v>
      </c>
      <c r="J1112" s="116" t="s">
        <v>485</v>
      </c>
      <c r="K1112" s="121">
        <v>18</v>
      </c>
      <c r="L1112" s="108"/>
      <c r="M1112" s="122">
        <v>18882</v>
      </c>
      <c r="N1112" s="123">
        <v>18677</v>
      </c>
      <c r="O1112" s="124">
        <v>18345</v>
      </c>
      <c r="P1112" s="123">
        <v>19425</v>
      </c>
      <c r="Q1112" s="124">
        <v>21147</v>
      </c>
      <c r="R1112" s="123">
        <v>21073</v>
      </c>
      <c r="S1112" s="124">
        <v>21355</v>
      </c>
      <c r="T1112" s="123">
        <v>21093</v>
      </c>
      <c r="U1112" s="124">
        <v>20263</v>
      </c>
      <c r="V1112" s="123">
        <v>23041</v>
      </c>
      <c r="W1112" s="124">
        <v>23210</v>
      </c>
      <c r="X1112" s="123">
        <v>22983</v>
      </c>
      <c r="Y1112" s="124">
        <v>23365</v>
      </c>
      <c r="Z1112" s="123">
        <v>22051</v>
      </c>
      <c r="AA1112" s="124">
        <v>23139</v>
      </c>
      <c r="AB1112" s="123">
        <v>24753</v>
      </c>
      <c r="AC1112" s="124">
        <v>25111</v>
      </c>
      <c r="AD1112" s="123">
        <v>24717</v>
      </c>
      <c r="AE1112" s="125">
        <v>24584</v>
      </c>
      <c r="AF1112" s="126">
        <v>23434</v>
      </c>
    </row>
    <row r="1113" spans="2:32">
      <c r="B1113" s="127">
        <v>1075</v>
      </c>
      <c r="C1113" s="128">
        <v>1075</v>
      </c>
      <c r="D1113" s="129">
        <v>45</v>
      </c>
      <c r="E1113" s="130">
        <v>2</v>
      </c>
      <c r="F1113" s="131">
        <v>14</v>
      </c>
      <c r="G1113" s="132" t="s">
        <v>485</v>
      </c>
      <c r="H1113" s="133">
        <v>2</v>
      </c>
      <c r="I1113" s="128">
        <v>14</v>
      </c>
      <c r="J1113" s="129" t="s">
        <v>485</v>
      </c>
      <c r="K1113" s="134">
        <v>19</v>
      </c>
      <c r="L1113" s="108"/>
      <c r="M1113" s="81">
        <v>19430</v>
      </c>
      <c r="N1113" s="135">
        <v>19024</v>
      </c>
      <c r="O1113" s="136">
        <v>18572</v>
      </c>
      <c r="P1113" s="135">
        <v>19927</v>
      </c>
      <c r="Q1113" s="136">
        <v>21653</v>
      </c>
      <c r="R1113" s="135">
        <v>21557</v>
      </c>
      <c r="S1113" s="136">
        <v>21852</v>
      </c>
      <c r="T1113" s="135">
        <v>21512</v>
      </c>
      <c r="U1113" s="136">
        <v>20673</v>
      </c>
      <c r="V1113" s="135">
        <v>23614</v>
      </c>
      <c r="W1113" s="136">
        <v>24100</v>
      </c>
      <c r="X1113" s="135">
        <v>23855</v>
      </c>
      <c r="Y1113" s="136">
        <v>24045</v>
      </c>
      <c r="Z1113" s="135">
        <v>22698</v>
      </c>
      <c r="AA1113" s="136">
        <v>23983</v>
      </c>
      <c r="AB1113" s="135">
        <v>25702</v>
      </c>
      <c r="AC1113" s="136">
        <v>26244</v>
      </c>
      <c r="AD1113" s="135">
        <v>25644</v>
      </c>
      <c r="AE1113" s="137">
        <v>25497</v>
      </c>
      <c r="AF1113" s="138">
        <v>24267</v>
      </c>
    </row>
    <row r="1114" spans="2:32">
      <c r="B1114" s="114">
        <v>1076</v>
      </c>
      <c r="C1114" s="115">
        <v>1076</v>
      </c>
      <c r="D1114" s="116">
        <v>45</v>
      </c>
      <c r="E1114" s="117">
        <v>2</v>
      </c>
      <c r="F1114" s="118">
        <v>14</v>
      </c>
      <c r="G1114" s="119" t="s">
        <v>485</v>
      </c>
      <c r="H1114" s="120">
        <v>2</v>
      </c>
      <c r="I1114" s="115">
        <v>14</v>
      </c>
      <c r="J1114" s="116" t="s">
        <v>485</v>
      </c>
      <c r="K1114" s="121">
        <v>20</v>
      </c>
      <c r="L1114" s="108"/>
      <c r="M1114" s="122">
        <v>19223</v>
      </c>
      <c r="N1114" s="123">
        <v>18699</v>
      </c>
      <c r="O1114" s="124">
        <v>18273</v>
      </c>
      <c r="P1114" s="123">
        <v>19639</v>
      </c>
      <c r="Q1114" s="124">
        <v>21560</v>
      </c>
      <c r="R1114" s="123">
        <v>21612</v>
      </c>
      <c r="S1114" s="124">
        <v>21780</v>
      </c>
      <c r="T1114" s="123">
        <v>21335</v>
      </c>
      <c r="U1114" s="124">
        <v>20563</v>
      </c>
      <c r="V1114" s="123">
        <v>23595</v>
      </c>
      <c r="W1114" s="124">
        <v>24500</v>
      </c>
      <c r="X1114" s="123">
        <v>24376</v>
      </c>
      <c r="Y1114" s="124">
        <v>24698</v>
      </c>
      <c r="Z1114" s="123">
        <v>23137</v>
      </c>
      <c r="AA1114" s="124">
        <v>24278</v>
      </c>
      <c r="AB1114" s="123">
        <v>26154</v>
      </c>
      <c r="AC1114" s="124">
        <v>27092</v>
      </c>
      <c r="AD1114" s="123">
        <v>26599</v>
      </c>
      <c r="AE1114" s="125">
        <v>26103</v>
      </c>
      <c r="AF1114" s="126">
        <v>24907</v>
      </c>
    </row>
    <row r="1115" spans="2:32">
      <c r="B1115" s="127">
        <v>1077</v>
      </c>
      <c r="C1115" s="128">
        <v>1077</v>
      </c>
      <c r="D1115" s="129">
        <v>45</v>
      </c>
      <c r="E1115" s="130">
        <v>2</v>
      </c>
      <c r="F1115" s="131">
        <v>14</v>
      </c>
      <c r="G1115" s="132" t="s">
        <v>485</v>
      </c>
      <c r="H1115" s="133">
        <v>2</v>
      </c>
      <c r="I1115" s="128">
        <v>14</v>
      </c>
      <c r="J1115" s="129" t="s">
        <v>485</v>
      </c>
      <c r="K1115" s="134">
        <v>21</v>
      </c>
      <c r="L1115" s="108"/>
      <c r="M1115" s="81">
        <v>18948</v>
      </c>
      <c r="N1115" s="135">
        <v>18426</v>
      </c>
      <c r="O1115" s="136">
        <v>18038</v>
      </c>
      <c r="P1115" s="135">
        <v>19435</v>
      </c>
      <c r="Q1115" s="136">
        <v>21340</v>
      </c>
      <c r="R1115" s="135">
        <v>21547</v>
      </c>
      <c r="S1115" s="136">
        <v>21710</v>
      </c>
      <c r="T1115" s="135">
        <v>21361</v>
      </c>
      <c r="U1115" s="136">
        <v>20675</v>
      </c>
      <c r="V1115" s="135">
        <v>23646</v>
      </c>
      <c r="W1115" s="136">
        <v>24849</v>
      </c>
      <c r="X1115" s="135">
        <v>24897</v>
      </c>
      <c r="Y1115" s="136">
        <v>25242</v>
      </c>
      <c r="Z1115" s="135">
        <v>23765</v>
      </c>
      <c r="AA1115" s="136">
        <v>24790</v>
      </c>
      <c r="AB1115" s="135">
        <v>26635</v>
      </c>
      <c r="AC1115" s="136">
        <v>27934</v>
      </c>
      <c r="AD1115" s="135">
        <v>27461</v>
      </c>
      <c r="AE1115" s="137">
        <v>27025</v>
      </c>
      <c r="AF1115" s="138">
        <v>25789</v>
      </c>
    </row>
    <row r="1116" spans="2:32">
      <c r="B1116" s="114">
        <v>1078</v>
      </c>
      <c r="C1116" s="115">
        <v>1078</v>
      </c>
      <c r="D1116" s="116">
        <v>45</v>
      </c>
      <c r="E1116" s="117">
        <v>2</v>
      </c>
      <c r="F1116" s="118">
        <v>14</v>
      </c>
      <c r="G1116" s="119" t="s">
        <v>485</v>
      </c>
      <c r="H1116" s="120">
        <v>2</v>
      </c>
      <c r="I1116" s="115">
        <v>14</v>
      </c>
      <c r="J1116" s="116" t="s">
        <v>485</v>
      </c>
      <c r="K1116" s="121">
        <v>22</v>
      </c>
      <c r="L1116" s="108"/>
      <c r="M1116" s="122">
        <v>18201</v>
      </c>
      <c r="N1116" s="123">
        <v>17860</v>
      </c>
      <c r="O1116" s="124">
        <v>17613</v>
      </c>
      <c r="P1116" s="123">
        <v>18902</v>
      </c>
      <c r="Q1116" s="124">
        <v>20655</v>
      </c>
      <c r="R1116" s="123">
        <v>20950</v>
      </c>
      <c r="S1116" s="124">
        <v>21264</v>
      </c>
      <c r="T1116" s="123">
        <v>20990</v>
      </c>
      <c r="U1116" s="124">
        <v>20479</v>
      </c>
      <c r="V1116" s="123">
        <v>23153</v>
      </c>
      <c r="W1116" s="124">
        <v>24594</v>
      </c>
      <c r="X1116" s="123">
        <v>24677</v>
      </c>
      <c r="Y1116" s="124">
        <v>25199</v>
      </c>
      <c r="Z1116" s="123">
        <v>23866</v>
      </c>
      <c r="AA1116" s="124">
        <v>24658</v>
      </c>
      <c r="AB1116" s="123">
        <v>26378</v>
      </c>
      <c r="AC1116" s="124">
        <v>27965</v>
      </c>
      <c r="AD1116" s="123">
        <v>27628</v>
      </c>
      <c r="AE1116" s="125">
        <v>27206</v>
      </c>
      <c r="AF1116" s="126">
        <v>26056</v>
      </c>
    </row>
    <row r="1117" spans="2:32">
      <c r="B1117" s="127">
        <v>1079</v>
      </c>
      <c r="C1117" s="128">
        <v>1079</v>
      </c>
      <c r="D1117" s="129">
        <v>45</v>
      </c>
      <c r="E1117" s="130">
        <v>2</v>
      </c>
      <c r="F1117" s="131">
        <v>14</v>
      </c>
      <c r="G1117" s="132" t="s">
        <v>485</v>
      </c>
      <c r="H1117" s="133">
        <v>2</v>
      </c>
      <c r="I1117" s="128">
        <v>14</v>
      </c>
      <c r="J1117" s="129" t="s">
        <v>485</v>
      </c>
      <c r="K1117" s="134">
        <v>23</v>
      </c>
      <c r="L1117" s="108"/>
      <c r="M1117" s="81">
        <v>17146</v>
      </c>
      <c r="N1117" s="135">
        <v>16943</v>
      </c>
      <c r="O1117" s="136">
        <v>17022</v>
      </c>
      <c r="P1117" s="135">
        <v>18263</v>
      </c>
      <c r="Q1117" s="136">
        <v>19777</v>
      </c>
      <c r="R1117" s="135">
        <v>19987</v>
      </c>
      <c r="S1117" s="136">
        <v>20428</v>
      </c>
      <c r="T1117" s="135">
        <v>20219</v>
      </c>
      <c r="U1117" s="136">
        <v>20058</v>
      </c>
      <c r="V1117" s="135">
        <v>22430</v>
      </c>
      <c r="W1117" s="136">
        <v>23903</v>
      </c>
      <c r="X1117" s="135">
        <v>23927</v>
      </c>
      <c r="Y1117" s="136">
        <v>24637</v>
      </c>
      <c r="Z1117" s="135">
        <v>23669</v>
      </c>
      <c r="AA1117" s="136">
        <v>24336</v>
      </c>
      <c r="AB1117" s="135">
        <v>25767</v>
      </c>
      <c r="AC1117" s="136">
        <v>27471</v>
      </c>
      <c r="AD1117" s="135">
        <v>27182</v>
      </c>
      <c r="AE1117" s="137">
        <v>26744</v>
      </c>
      <c r="AF1117" s="138">
        <v>25950</v>
      </c>
    </row>
    <row r="1118" spans="2:32">
      <c r="B1118" s="114">
        <v>1080</v>
      </c>
      <c r="C1118" s="115">
        <v>1080</v>
      </c>
      <c r="D1118" s="116">
        <v>45</v>
      </c>
      <c r="E1118" s="117">
        <v>2</v>
      </c>
      <c r="F1118" s="118">
        <v>14</v>
      </c>
      <c r="G1118" s="119" t="s">
        <v>485</v>
      </c>
      <c r="H1118" s="120">
        <v>2</v>
      </c>
      <c r="I1118" s="115">
        <v>14</v>
      </c>
      <c r="J1118" s="116" t="s">
        <v>485</v>
      </c>
      <c r="K1118" s="121">
        <v>24</v>
      </c>
      <c r="L1118" s="108"/>
      <c r="M1118" s="122">
        <v>16038</v>
      </c>
      <c r="N1118" s="123">
        <v>15917</v>
      </c>
      <c r="O1118" s="124">
        <v>16223</v>
      </c>
      <c r="P1118" s="123">
        <v>17603</v>
      </c>
      <c r="Q1118" s="124">
        <v>18831</v>
      </c>
      <c r="R1118" s="123">
        <v>19061</v>
      </c>
      <c r="S1118" s="124">
        <v>19645</v>
      </c>
      <c r="T1118" s="123">
        <v>19455</v>
      </c>
      <c r="U1118" s="124">
        <v>19555</v>
      </c>
      <c r="V1118" s="123">
        <v>21724</v>
      </c>
      <c r="W1118" s="124">
        <v>23217</v>
      </c>
      <c r="X1118" s="123">
        <v>23228</v>
      </c>
      <c r="Y1118" s="124">
        <v>24107</v>
      </c>
      <c r="Z1118" s="123">
        <v>23295</v>
      </c>
      <c r="AA1118" s="124">
        <v>23986</v>
      </c>
      <c r="AB1118" s="123">
        <v>25117</v>
      </c>
      <c r="AC1118" s="124">
        <v>26906</v>
      </c>
      <c r="AD1118" s="123">
        <v>26706</v>
      </c>
      <c r="AE1118" s="125">
        <v>26218</v>
      </c>
      <c r="AF1118" s="126">
        <v>25639</v>
      </c>
    </row>
    <row r="1119" spans="2:32">
      <c r="B1119" s="127">
        <v>1081</v>
      </c>
      <c r="C1119" s="128">
        <v>1081</v>
      </c>
      <c r="D1119" s="129">
        <v>46</v>
      </c>
      <c r="E1119" s="130">
        <v>2</v>
      </c>
      <c r="F1119" s="131">
        <v>15</v>
      </c>
      <c r="G1119" s="132" t="s">
        <v>485</v>
      </c>
      <c r="H1119" s="133">
        <v>2</v>
      </c>
      <c r="I1119" s="128">
        <v>15</v>
      </c>
      <c r="J1119" s="129" t="s">
        <v>485</v>
      </c>
      <c r="K1119" s="134">
        <v>1</v>
      </c>
      <c r="L1119" s="108"/>
      <c r="M1119" s="81">
        <v>15282</v>
      </c>
      <c r="N1119" s="135">
        <v>15047</v>
      </c>
      <c r="O1119" s="136">
        <v>15838</v>
      </c>
      <c r="P1119" s="135">
        <v>16666</v>
      </c>
      <c r="Q1119" s="136">
        <v>18355</v>
      </c>
      <c r="R1119" s="135">
        <v>18541</v>
      </c>
      <c r="S1119" s="136">
        <v>18889</v>
      </c>
      <c r="T1119" s="135">
        <v>18682</v>
      </c>
      <c r="U1119" s="136">
        <v>19144</v>
      </c>
      <c r="V1119" s="135">
        <v>21711</v>
      </c>
      <c r="W1119" s="136">
        <v>22857</v>
      </c>
      <c r="X1119" s="135">
        <v>22997</v>
      </c>
      <c r="Y1119" s="136">
        <v>23436</v>
      </c>
      <c r="Z1119" s="135">
        <v>22304</v>
      </c>
      <c r="AA1119" s="136">
        <v>23137</v>
      </c>
      <c r="AB1119" s="135">
        <v>25494</v>
      </c>
      <c r="AC1119" s="136">
        <v>26590</v>
      </c>
      <c r="AD1119" s="135">
        <v>26063</v>
      </c>
      <c r="AE1119" s="137">
        <v>25154</v>
      </c>
      <c r="AF1119" s="138">
        <v>24392</v>
      </c>
    </row>
    <row r="1120" spans="2:32">
      <c r="B1120" s="114">
        <v>1082</v>
      </c>
      <c r="C1120" s="115">
        <v>1082</v>
      </c>
      <c r="D1120" s="116">
        <v>46</v>
      </c>
      <c r="E1120" s="117">
        <v>2</v>
      </c>
      <c r="F1120" s="118">
        <v>15</v>
      </c>
      <c r="G1120" s="119" t="s">
        <v>485</v>
      </c>
      <c r="H1120" s="120">
        <v>2</v>
      </c>
      <c r="I1120" s="115">
        <v>15</v>
      </c>
      <c r="J1120" s="116" t="s">
        <v>485</v>
      </c>
      <c r="K1120" s="121">
        <v>2</v>
      </c>
      <c r="L1120" s="108"/>
      <c r="M1120" s="122">
        <v>14870</v>
      </c>
      <c r="N1120" s="123">
        <v>14569</v>
      </c>
      <c r="O1120" s="124">
        <v>15406</v>
      </c>
      <c r="P1120" s="123">
        <v>16338</v>
      </c>
      <c r="Q1120" s="124">
        <v>17949</v>
      </c>
      <c r="R1120" s="123">
        <v>18110</v>
      </c>
      <c r="S1120" s="124">
        <v>18435</v>
      </c>
      <c r="T1120" s="123">
        <v>18209</v>
      </c>
      <c r="U1120" s="124">
        <v>18752</v>
      </c>
      <c r="V1120" s="123">
        <v>21300</v>
      </c>
      <c r="W1120" s="124">
        <v>22402</v>
      </c>
      <c r="X1120" s="123">
        <v>22512</v>
      </c>
      <c r="Y1120" s="124">
        <v>22897</v>
      </c>
      <c r="Z1120" s="123">
        <v>21864</v>
      </c>
      <c r="AA1120" s="124">
        <v>22736</v>
      </c>
      <c r="AB1120" s="123">
        <v>24946</v>
      </c>
      <c r="AC1120" s="124">
        <v>26019</v>
      </c>
      <c r="AD1120" s="123">
        <v>25436</v>
      </c>
      <c r="AE1120" s="125">
        <v>24495</v>
      </c>
      <c r="AF1120" s="126">
        <v>23905</v>
      </c>
    </row>
    <row r="1121" spans="2:32">
      <c r="B1121" s="127">
        <v>1083</v>
      </c>
      <c r="C1121" s="128">
        <v>1083</v>
      </c>
      <c r="D1121" s="129">
        <v>46</v>
      </c>
      <c r="E1121" s="130">
        <v>2</v>
      </c>
      <c r="F1121" s="131">
        <v>15</v>
      </c>
      <c r="G1121" s="132" t="s">
        <v>485</v>
      </c>
      <c r="H1121" s="133">
        <v>2</v>
      </c>
      <c r="I1121" s="128">
        <v>15</v>
      </c>
      <c r="J1121" s="129" t="s">
        <v>485</v>
      </c>
      <c r="K1121" s="134">
        <v>3</v>
      </c>
      <c r="L1121" s="108"/>
      <c r="M1121" s="81">
        <v>14660</v>
      </c>
      <c r="N1121" s="135">
        <v>14280</v>
      </c>
      <c r="O1121" s="136">
        <v>15194</v>
      </c>
      <c r="P1121" s="135">
        <v>16236</v>
      </c>
      <c r="Q1121" s="136">
        <v>17822</v>
      </c>
      <c r="R1121" s="135">
        <v>17956</v>
      </c>
      <c r="S1121" s="136">
        <v>18261</v>
      </c>
      <c r="T1121" s="135">
        <v>17966</v>
      </c>
      <c r="U1121" s="136">
        <v>18615</v>
      </c>
      <c r="V1121" s="135">
        <v>21188</v>
      </c>
      <c r="W1121" s="136">
        <v>22200</v>
      </c>
      <c r="X1121" s="135">
        <v>22288</v>
      </c>
      <c r="Y1121" s="136">
        <v>22582</v>
      </c>
      <c r="Z1121" s="135">
        <v>21594</v>
      </c>
      <c r="AA1121" s="136">
        <v>22575</v>
      </c>
      <c r="AB1121" s="135">
        <v>24682</v>
      </c>
      <c r="AC1121" s="136">
        <v>25693</v>
      </c>
      <c r="AD1121" s="135">
        <v>25028</v>
      </c>
      <c r="AE1121" s="137">
        <v>24038</v>
      </c>
      <c r="AF1121" s="138">
        <v>23577</v>
      </c>
    </row>
    <row r="1122" spans="2:32">
      <c r="B1122" s="114">
        <v>1084</v>
      </c>
      <c r="C1122" s="115">
        <v>1084</v>
      </c>
      <c r="D1122" s="116">
        <v>46</v>
      </c>
      <c r="E1122" s="117">
        <v>2</v>
      </c>
      <c r="F1122" s="118">
        <v>15</v>
      </c>
      <c r="G1122" s="119" t="s">
        <v>485</v>
      </c>
      <c r="H1122" s="120">
        <v>2</v>
      </c>
      <c r="I1122" s="115">
        <v>15</v>
      </c>
      <c r="J1122" s="116" t="s">
        <v>485</v>
      </c>
      <c r="K1122" s="121">
        <v>4</v>
      </c>
      <c r="L1122" s="108"/>
      <c r="M1122" s="122">
        <v>14592</v>
      </c>
      <c r="N1122" s="123">
        <v>14111</v>
      </c>
      <c r="O1122" s="124">
        <v>15096</v>
      </c>
      <c r="P1122" s="123">
        <v>16155</v>
      </c>
      <c r="Q1122" s="124">
        <v>17719</v>
      </c>
      <c r="R1122" s="123">
        <v>17833</v>
      </c>
      <c r="S1122" s="124">
        <v>18071</v>
      </c>
      <c r="T1122" s="123">
        <v>17682</v>
      </c>
      <c r="U1122" s="124">
        <v>18403</v>
      </c>
      <c r="V1122" s="123">
        <v>20900</v>
      </c>
      <c r="W1122" s="124">
        <v>21844</v>
      </c>
      <c r="X1122" s="123">
        <v>21815</v>
      </c>
      <c r="Y1122" s="124">
        <v>21977</v>
      </c>
      <c r="Z1122" s="123">
        <v>21096</v>
      </c>
      <c r="AA1122" s="124">
        <v>22103</v>
      </c>
      <c r="AB1122" s="123">
        <v>24041</v>
      </c>
      <c r="AC1122" s="124">
        <v>25010</v>
      </c>
      <c r="AD1122" s="123">
        <v>24188</v>
      </c>
      <c r="AE1122" s="125">
        <v>23180</v>
      </c>
      <c r="AF1122" s="126">
        <v>22927</v>
      </c>
    </row>
    <row r="1123" spans="2:32">
      <c r="B1123" s="127">
        <v>1085</v>
      </c>
      <c r="C1123" s="128">
        <v>1085</v>
      </c>
      <c r="D1123" s="129">
        <v>46</v>
      </c>
      <c r="E1123" s="130">
        <v>2</v>
      </c>
      <c r="F1123" s="131">
        <v>15</v>
      </c>
      <c r="G1123" s="132" t="s">
        <v>485</v>
      </c>
      <c r="H1123" s="133">
        <v>2</v>
      </c>
      <c r="I1123" s="128">
        <v>15</v>
      </c>
      <c r="J1123" s="129" t="s">
        <v>485</v>
      </c>
      <c r="K1123" s="134">
        <v>5</v>
      </c>
      <c r="L1123" s="108"/>
      <c r="M1123" s="81">
        <v>14659</v>
      </c>
      <c r="N1123" s="135">
        <v>13974</v>
      </c>
      <c r="O1123" s="136">
        <v>14984</v>
      </c>
      <c r="P1123" s="135">
        <v>16216</v>
      </c>
      <c r="Q1123" s="136">
        <v>17821</v>
      </c>
      <c r="R1123" s="135">
        <v>17742</v>
      </c>
      <c r="S1123" s="136">
        <v>17971</v>
      </c>
      <c r="T1123" s="135">
        <v>17366</v>
      </c>
      <c r="U1123" s="136">
        <v>18043</v>
      </c>
      <c r="V1123" s="135">
        <v>20655</v>
      </c>
      <c r="W1123" s="136">
        <v>21552</v>
      </c>
      <c r="X1123" s="135">
        <v>21241</v>
      </c>
      <c r="Y1123" s="136">
        <v>21359</v>
      </c>
      <c r="Z1123" s="135">
        <v>20443</v>
      </c>
      <c r="AA1123" s="136">
        <v>21603</v>
      </c>
      <c r="AB1123" s="135">
        <v>23386</v>
      </c>
      <c r="AC1123" s="136">
        <v>24290</v>
      </c>
      <c r="AD1123" s="135">
        <v>23296</v>
      </c>
      <c r="AE1123" s="137">
        <v>22114</v>
      </c>
      <c r="AF1123" s="138">
        <v>22086</v>
      </c>
    </row>
    <row r="1124" spans="2:32">
      <c r="B1124" s="114">
        <v>1086</v>
      </c>
      <c r="C1124" s="115">
        <v>1086</v>
      </c>
      <c r="D1124" s="116">
        <v>46</v>
      </c>
      <c r="E1124" s="117">
        <v>2</v>
      </c>
      <c r="F1124" s="118">
        <v>15</v>
      </c>
      <c r="G1124" s="119" t="s">
        <v>485</v>
      </c>
      <c r="H1124" s="120">
        <v>2</v>
      </c>
      <c r="I1124" s="115">
        <v>15</v>
      </c>
      <c r="J1124" s="116" t="s">
        <v>485</v>
      </c>
      <c r="K1124" s="121">
        <v>6</v>
      </c>
      <c r="L1124" s="108"/>
      <c r="M1124" s="122">
        <v>15212</v>
      </c>
      <c r="N1124" s="123">
        <v>13944</v>
      </c>
      <c r="O1124" s="124">
        <v>14929</v>
      </c>
      <c r="P1124" s="123">
        <v>16435</v>
      </c>
      <c r="Q1124" s="124">
        <v>18391</v>
      </c>
      <c r="R1124" s="123">
        <v>18092</v>
      </c>
      <c r="S1124" s="124">
        <v>18311</v>
      </c>
      <c r="T1124" s="123">
        <v>17096</v>
      </c>
      <c r="U1124" s="124">
        <v>17680</v>
      </c>
      <c r="V1124" s="123">
        <v>20889</v>
      </c>
      <c r="W1124" s="124">
        <v>21705</v>
      </c>
      <c r="X1124" s="123">
        <v>21031</v>
      </c>
      <c r="Y1124" s="124">
        <v>21049</v>
      </c>
      <c r="Z1124" s="123">
        <v>19756</v>
      </c>
      <c r="AA1124" s="124">
        <v>21150</v>
      </c>
      <c r="AB1124" s="123">
        <v>23157</v>
      </c>
      <c r="AC1124" s="124">
        <v>24038</v>
      </c>
      <c r="AD1124" s="123">
        <v>22705</v>
      </c>
      <c r="AE1124" s="125">
        <v>21059</v>
      </c>
      <c r="AF1124" s="126">
        <v>21218</v>
      </c>
    </row>
    <row r="1125" spans="2:32">
      <c r="B1125" s="127">
        <v>1087</v>
      </c>
      <c r="C1125" s="128">
        <v>1087</v>
      </c>
      <c r="D1125" s="129">
        <v>46</v>
      </c>
      <c r="E1125" s="130">
        <v>2</v>
      </c>
      <c r="F1125" s="131">
        <v>15</v>
      </c>
      <c r="G1125" s="132" t="s">
        <v>485</v>
      </c>
      <c r="H1125" s="133">
        <v>2</v>
      </c>
      <c r="I1125" s="128">
        <v>15</v>
      </c>
      <c r="J1125" s="129" t="s">
        <v>485</v>
      </c>
      <c r="K1125" s="134">
        <v>7</v>
      </c>
      <c r="L1125" s="108"/>
      <c r="M1125" s="81">
        <v>16464</v>
      </c>
      <c r="N1125" s="135">
        <v>14447</v>
      </c>
      <c r="O1125" s="136">
        <v>15193</v>
      </c>
      <c r="P1125" s="135">
        <v>16906</v>
      </c>
      <c r="Q1125" s="136">
        <v>19421</v>
      </c>
      <c r="R1125" s="135">
        <v>19025</v>
      </c>
      <c r="S1125" s="136">
        <v>19355</v>
      </c>
      <c r="T1125" s="135">
        <v>17347</v>
      </c>
      <c r="U1125" s="136">
        <v>17765</v>
      </c>
      <c r="V1125" s="135">
        <v>21629</v>
      </c>
      <c r="W1125" s="136">
        <v>22475</v>
      </c>
      <c r="X1125" s="135">
        <v>21534</v>
      </c>
      <c r="Y1125" s="136">
        <v>21589</v>
      </c>
      <c r="Z1125" s="135">
        <v>19527</v>
      </c>
      <c r="AA1125" s="136">
        <v>21160</v>
      </c>
      <c r="AB1125" s="135">
        <v>23485</v>
      </c>
      <c r="AC1125" s="136">
        <v>24532</v>
      </c>
      <c r="AD1125" s="135">
        <v>23056</v>
      </c>
      <c r="AE1125" s="137">
        <v>20789</v>
      </c>
      <c r="AF1125" s="138">
        <v>20879</v>
      </c>
    </row>
    <row r="1126" spans="2:32">
      <c r="B1126" s="114">
        <v>1088</v>
      </c>
      <c r="C1126" s="115">
        <v>1088</v>
      </c>
      <c r="D1126" s="116">
        <v>46</v>
      </c>
      <c r="E1126" s="117">
        <v>2</v>
      </c>
      <c r="F1126" s="118">
        <v>15</v>
      </c>
      <c r="G1126" s="119" t="s">
        <v>485</v>
      </c>
      <c r="H1126" s="120">
        <v>2</v>
      </c>
      <c r="I1126" s="115">
        <v>15</v>
      </c>
      <c r="J1126" s="116" t="s">
        <v>485</v>
      </c>
      <c r="K1126" s="121">
        <v>8</v>
      </c>
      <c r="L1126" s="108"/>
      <c r="M1126" s="122">
        <v>17691</v>
      </c>
      <c r="N1126" s="123">
        <v>15475</v>
      </c>
      <c r="O1126" s="124">
        <v>15864</v>
      </c>
      <c r="P1126" s="123">
        <v>17216</v>
      </c>
      <c r="Q1126" s="124">
        <v>20510</v>
      </c>
      <c r="R1126" s="123">
        <v>20224</v>
      </c>
      <c r="S1126" s="124">
        <v>20575</v>
      </c>
      <c r="T1126" s="123">
        <v>18281</v>
      </c>
      <c r="U1126" s="124">
        <v>18386</v>
      </c>
      <c r="V1126" s="123">
        <v>22528</v>
      </c>
      <c r="W1126" s="124">
        <v>23476</v>
      </c>
      <c r="X1126" s="123">
        <v>22513</v>
      </c>
      <c r="Y1126" s="124">
        <v>22675</v>
      </c>
      <c r="Z1126" s="123">
        <v>19986</v>
      </c>
      <c r="AA1126" s="124">
        <v>21359</v>
      </c>
      <c r="AB1126" s="123">
        <v>24199</v>
      </c>
      <c r="AC1126" s="124">
        <v>25340</v>
      </c>
      <c r="AD1126" s="123">
        <v>24044</v>
      </c>
      <c r="AE1126" s="125">
        <v>21458</v>
      </c>
      <c r="AF1126" s="126">
        <v>21299</v>
      </c>
    </row>
    <row r="1127" spans="2:32">
      <c r="B1127" s="127">
        <v>1089</v>
      </c>
      <c r="C1127" s="128">
        <v>1089</v>
      </c>
      <c r="D1127" s="129">
        <v>46</v>
      </c>
      <c r="E1127" s="130">
        <v>2</v>
      </c>
      <c r="F1127" s="131">
        <v>15</v>
      </c>
      <c r="G1127" s="132" t="s">
        <v>485</v>
      </c>
      <c r="H1127" s="133">
        <v>2</v>
      </c>
      <c r="I1127" s="128">
        <v>15</v>
      </c>
      <c r="J1127" s="129" t="s">
        <v>485</v>
      </c>
      <c r="K1127" s="134">
        <v>9</v>
      </c>
      <c r="L1127" s="108"/>
      <c r="M1127" s="81">
        <v>17918</v>
      </c>
      <c r="N1127" s="135">
        <v>16159</v>
      </c>
      <c r="O1127" s="136">
        <v>16573</v>
      </c>
      <c r="P1127" s="135">
        <v>17633</v>
      </c>
      <c r="Q1127" s="136">
        <v>20796</v>
      </c>
      <c r="R1127" s="135">
        <v>20459</v>
      </c>
      <c r="S1127" s="136">
        <v>20916</v>
      </c>
      <c r="T1127" s="135">
        <v>18982</v>
      </c>
      <c r="U1127" s="136">
        <v>19044</v>
      </c>
      <c r="V1127" s="135">
        <v>22812</v>
      </c>
      <c r="W1127" s="136">
        <v>23518</v>
      </c>
      <c r="X1127" s="135">
        <v>22572</v>
      </c>
      <c r="Y1127" s="136">
        <v>22968</v>
      </c>
      <c r="Z1127" s="135">
        <v>20545</v>
      </c>
      <c r="AA1127" s="136">
        <v>21669</v>
      </c>
      <c r="AB1127" s="135">
        <v>24418</v>
      </c>
      <c r="AC1127" s="136">
        <v>25235</v>
      </c>
      <c r="AD1127" s="135">
        <v>24286</v>
      </c>
      <c r="AE1127" s="137">
        <v>22028</v>
      </c>
      <c r="AF1127" s="138">
        <v>21820</v>
      </c>
    </row>
    <row r="1128" spans="2:32">
      <c r="B1128" s="114">
        <v>1090</v>
      </c>
      <c r="C1128" s="115">
        <v>1090</v>
      </c>
      <c r="D1128" s="116">
        <v>46</v>
      </c>
      <c r="E1128" s="117">
        <v>2</v>
      </c>
      <c r="F1128" s="118">
        <v>15</v>
      </c>
      <c r="G1128" s="119" t="s">
        <v>485</v>
      </c>
      <c r="H1128" s="120">
        <v>2</v>
      </c>
      <c r="I1128" s="115">
        <v>15</v>
      </c>
      <c r="J1128" s="116" t="s">
        <v>485</v>
      </c>
      <c r="K1128" s="121">
        <v>10</v>
      </c>
      <c r="L1128" s="108"/>
      <c r="M1128" s="122">
        <v>17917</v>
      </c>
      <c r="N1128" s="123">
        <v>16580</v>
      </c>
      <c r="O1128" s="124">
        <v>17117</v>
      </c>
      <c r="P1128" s="123">
        <v>18060</v>
      </c>
      <c r="Q1128" s="124">
        <v>20986</v>
      </c>
      <c r="R1128" s="123">
        <v>20502</v>
      </c>
      <c r="S1128" s="124">
        <v>21012</v>
      </c>
      <c r="T1128" s="123">
        <v>19440</v>
      </c>
      <c r="U1128" s="124">
        <v>19636</v>
      </c>
      <c r="V1128" s="123">
        <v>23154</v>
      </c>
      <c r="W1128" s="124">
        <v>23552</v>
      </c>
      <c r="X1128" s="123">
        <v>22717</v>
      </c>
      <c r="Y1128" s="124">
        <v>23043</v>
      </c>
      <c r="Z1128" s="123">
        <v>21034</v>
      </c>
      <c r="AA1128" s="124">
        <v>22173</v>
      </c>
      <c r="AB1128" s="123">
        <v>24862</v>
      </c>
      <c r="AC1128" s="124">
        <v>25325</v>
      </c>
      <c r="AD1128" s="123">
        <v>24420</v>
      </c>
      <c r="AE1128" s="125">
        <v>22596</v>
      </c>
      <c r="AF1128" s="126">
        <v>22350</v>
      </c>
    </row>
    <row r="1129" spans="2:32">
      <c r="B1129" s="127">
        <v>1091</v>
      </c>
      <c r="C1129" s="128">
        <v>1091</v>
      </c>
      <c r="D1129" s="129">
        <v>46</v>
      </c>
      <c r="E1129" s="130">
        <v>2</v>
      </c>
      <c r="F1129" s="131">
        <v>15</v>
      </c>
      <c r="G1129" s="132" t="s">
        <v>485</v>
      </c>
      <c r="H1129" s="133">
        <v>2</v>
      </c>
      <c r="I1129" s="128">
        <v>15</v>
      </c>
      <c r="J1129" s="129" t="s">
        <v>485</v>
      </c>
      <c r="K1129" s="134">
        <v>11</v>
      </c>
      <c r="L1129" s="108"/>
      <c r="M1129" s="81">
        <v>17791</v>
      </c>
      <c r="N1129" s="135">
        <v>16701</v>
      </c>
      <c r="O1129" s="136">
        <v>17573</v>
      </c>
      <c r="P1129" s="135">
        <v>18286</v>
      </c>
      <c r="Q1129" s="136">
        <v>21311</v>
      </c>
      <c r="R1129" s="135">
        <v>20384</v>
      </c>
      <c r="S1129" s="136">
        <v>20906</v>
      </c>
      <c r="T1129" s="135">
        <v>19582</v>
      </c>
      <c r="U1129" s="136">
        <v>20119</v>
      </c>
      <c r="V1129" s="135">
        <v>23622</v>
      </c>
      <c r="W1129" s="136">
        <v>23552</v>
      </c>
      <c r="X1129" s="135">
        <v>22663</v>
      </c>
      <c r="Y1129" s="136">
        <v>22537</v>
      </c>
      <c r="Z1129" s="135">
        <v>20967</v>
      </c>
      <c r="AA1129" s="136">
        <v>22444</v>
      </c>
      <c r="AB1129" s="135">
        <v>25430</v>
      </c>
      <c r="AC1129" s="136">
        <v>25377</v>
      </c>
      <c r="AD1129" s="135">
        <v>23963</v>
      </c>
      <c r="AE1129" s="137">
        <v>22853</v>
      </c>
      <c r="AF1129" s="138">
        <v>22319</v>
      </c>
    </row>
    <row r="1130" spans="2:32">
      <c r="B1130" s="114">
        <v>1092</v>
      </c>
      <c r="C1130" s="115">
        <v>1092</v>
      </c>
      <c r="D1130" s="116">
        <v>46</v>
      </c>
      <c r="E1130" s="117">
        <v>2</v>
      </c>
      <c r="F1130" s="118">
        <v>15</v>
      </c>
      <c r="G1130" s="119" t="s">
        <v>485</v>
      </c>
      <c r="H1130" s="120">
        <v>2</v>
      </c>
      <c r="I1130" s="115">
        <v>15</v>
      </c>
      <c r="J1130" s="116" t="s">
        <v>485</v>
      </c>
      <c r="K1130" s="121">
        <v>12</v>
      </c>
      <c r="L1130" s="108"/>
      <c r="M1130" s="122">
        <v>17704</v>
      </c>
      <c r="N1130" s="123">
        <v>16765</v>
      </c>
      <c r="O1130" s="124">
        <v>17847</v>
      </c>
      <c r="P1130" s="123">
        <v>18386</v>
      </c>
      <c r="Q1130" s="124">
        <v>21277</v>
      </c>
      <c r="R1130" s="123">
        <v>20276</v>
      </c>
      <c r="S1130" s="124">
        <v>20741</v>
      </c>
      <c r="T1130" s="123">
        <v>19659</v>
      </c>
      <c r="U1130" s="124">
        <v>20387</v>
      </c>
      <c r="V1130" s="123">
        <v>23603</v>
      </c>
      <c r="W1130" s="124">
        <v>23400</v>
      </c>
      <c r="X1130" s="123">
        <v>22580</v>
      </c>
      <c r="Y1130" s="124">
        <v>22121</v>
      </c>
      <c r="Z1130" s="123">
        <v>20847</v>
      </c>
      <c r="AA1130" s="124">
        <v>22527</v>
      </c>
      <c r="AB1130" s="123">
        <v>25427</v>
      </c>
      <c r="AC1130" s="124">
        <v>25227</v>
      </c>
      <c r="AD1130" s="123">
        <v>23548</v>
      </c>
      <c r="AE1130" s="125">
        <v>22969</v>
      </c>
      <c r="AF1130" s="126">
        <v>22199</v>
      </c>
    </row>
    <row r="1131" spans="2:32">
      <c r="B1131" s="127">
        <v>1093</v>
      </c>
      <c r="C1131" s="128">
        <v>1093</v>
      </c>
      <c r="D1131" s="129">
        <v>46</v>
      </c>
      <c r="E1131" s="130">
        <v>2</v>
      </c>
      <c r="F1131" s="131">
        <v>15</v>
      </c>
      <c r="G1131" s="132" t="s">
        <v>485</v>
      </c>
      <c r="H1131" s="133">
        <v>2</v>
      </c>
      <c r="I1131" s="128">
        <v>15</v>
      </c>
      <c r="J1131" s="129" t="s">
        <v>485</v>
      </c>
      <c r="K1131" s="134">
        <v>13</v>
      </c>
      <c r="L1131" s="108"/>
      <c r="M1131" s="81">
        <v>17499</v>
      </c>
      <c r="N1131" s="135">
        <v>16675</v>
      </c>
      <c r="O1131" s="136">
        <v>17850</v>
      </c>
      <c r="P1131" s="135">
        <v>18291</v>
      </c>
      <c r="Q1131" s="136">
        <v>21045</v>
      </c>
      <c r="R1131" s="135">
        <v>20040</v>
      </c>
      <c r="S1131" s="136">
        <v>20471</v>
      </c>
      <c r="T1131" s="135">
        <v>19546</v>
      </c>
      <c r="U1131" s="136">
        <v>20365</v>
      </c>
      <c r="V1131" s="135">
        <v>23352</v>
      </c>
      <c r="W1131" s="136">
        <v>23222</v>
      </c>
      <c r="X1131" s="135">
        <v>22337</v>
      </c>
      <c r="Y1131" s="136">
        <v>21642</v>
      </c>
      <c r="Z1131" s="135">
        <v>20573</v>
      </c>
      <c r="AA1131" s="136">
        <v>22374</v>
      </c>
      <c r="AB1131" s="135">
        <v>25158</v>
      </c>
      <c r="AC1131" s="136">
        <v>25037</v>
      </c>
      <c r="AD1131" s="135">
        <v>23057</v>
      </c>
      <c r="AE1131" s="137">
        <v>22837</v>
      </c>
      <c r="AF1131" s="138">
        <v>21916</v>
      </c>
    </row>
    <row r="1132" spans="2:32">
      <c r="B1132" s="114">
        <v>1094</v>
      </c>
      <c r="C1132" s="115">
        <v>1094</v>
      </c>
      <c r="D1132" s="116">
        <v>46</v>
      </c>
      <c r="E1132" s="117">
        <v>2</v>
      </c>
      <c r="F1132" s="118">
        <v>15</v>
      </c>
      <c r="G1132" s="119" t="s">
        <v>485</v>
      </c>
      <c r="H1132" s="120">
        <v>2</v>
      </c>
      <c r="I1132" s="115">
        <v>15</v>
      </c>
      <c r="J1132" s="116" t="s">
        <v>485</v>
      </c>
      <c r="K1132" s="121">
        <v>14</v>
      </c>
      <c r="L1132" s="108"/>
      <c r="M1132" s="122">
        <v>17275</v>
      </c>
      <c r="N1132" s="123">
        <v>16315</v>
      </c>
      <c r="O1132" s="124">
        <v>17540</v>
      </c>
      <c r="P1132" s="123">
        <v>17899</v>
      </c>
      <c r="Q1132" s="124">
        <v>20706</v>
      </c>
      <c r="R1132" s="123">
        <v>19779</v>
      </c>
      <c r="S1132" s="124">
        <v>20148</v>
      </c>
      <c r="T1132" s="123">
        <v>19141</v>
      </c>
      <c r="U1132" s="124">
        <v>20000</v>
      </c>
      <c r="V1132" s="123">
        <v>22923</v>
      </c>
      <c r="W1132" s="124">
        <v>22923</v>
      </c>
      <c r="X1132" s="123">
        <v>22012</v>
      </c>
      <c r="Y1132" s="124">
        <v>21097</v>
      </c>
      <c r="Z1132" s="123">
        <v>20005</v>
      </c>
      <c r="AA1132" s="124">
        <v>21877</v>
      </c>
      <c r="AB1132" s="123">
        <v>24656</v>
      </c>
      <c r="AC1132" s="124">
        <v>24694</v>
      </c>
      <c r="AD1132" s="123">
        <v>22476</v>
      </c>
      <c r="AE1132" s="125">
        <v>22348</v>
      </c>
      <c r="AF1132" s="126">
        <v>21316</v>
      </c>
    </row>
    <row r="1133" spans="2:32">
      <c r="B1133" s="127">
        <v>1095</v>
      </c>
      <c r="C1133" s="128">
        <v>1095</v>
      </c>
      <c r="D1133" s="129">
        <v>46</v>
      </c>
      <c r="E1133" s="130">
        <v>2</v>
      </c>
      <c r="F1133" s="131">
        <v>15</v>
      </c>
      <c r="G1133" s="132" t="s">
        <v>485</v>
      </c>
      <c r="H1133" s="133">
        <v>2</v>
      </c>
      <c r="I1133" s="128">
        <v>15</v>
      </c>
      <c r="J1133" s="129" t="s">
        <v>485</v>
      </c>
      <c r="K1133" s="134">
        <v>15</v>
      </c>
      <c r="L1133" s="108"/>
      <c r="M1133" s="81">
        <v>17208</v>
      </c>
      <c r="N1133" s="135">
        <v>16172</v>
      </c>
      <c r="O1133" s="136">
        <v>17530</v>
      </c>
      <c r="P1133" s="135">
        <v>17754</v>
      </c>
      <c r="Q1133" s="136">
        <v>20538</v>
      </c>
      <c r="R1133" s="135">
        <v>19682</v>
      </c>
      <c r="S1133" s="136">
        <v>19906</v>
      </c>
      <c r="T1133" s="135">
        <v>18942</v>
      </c>
      <c r="U1133" s="136">
        <v>19947</v>
      </c>
      <c r="V1133" s="135">
        <v>22672</v>
      </c>
      <c r="W1133" s="136">
        <v>22898</v>
      </c>
      <c r="X1133" s="135">
        <v>21854</v>
      </c>
      <c r="Y1133" s="136">
        <v>20839</v>
      </c>
      <c r="Z1133" s="135">
        <v>19970</v>
      </c>
      <c r="AA1133" s="136">
        <v>21649</v>
      </c>
      <c r="AB1133" s="135">
        <v>24342</v>
      </c>
      <c r="AC1133" s="136">
        <v>24634</v>
      </c>
      <c r="AD1133" s="135">
        <v>22175</v>
      </c>
      <c r="AE1133" s="137">
        <v>22061</v>
      </c>
      <c r="AF1133" s="138">
        <v>21261</v>
      </c>
    </row>
    <row r="1134" spans="2:32">
      <c r="B1134" s="114">
        <v>1096</v>
      </c>
      <c r="C1134" s="115">
        <v>1096</v>
      </c>
      <c r="D1134" s="116">
        <v>46</v>
      </c>
      <c r="E1134" s="117">
        <v>2</v>
      </c>
      <c r="F1134" s="118">
        <v>15</v>
      </c>
      <c r="G1134" s="119" t="s">
        <v>485</v>
      </c>
      <c r="H1134" s="120">
        <v>2</v>
      </c>
      <c r="I1134" s="115">
        <v>15</v>
      </c>
      <c r="J1134" s="116" t="s">
        <v>485</v>
      </c>
      <c r="K1134" s="121">
        <v>16</v>
      </c>
      <c r="L1134" s="108"/>
      <c r="M1134" s="122">
        <v>17410</v>
      </c>
      <c r="N1134" s="123">
        <v>16368</v>
      </c>
      <c r="O1134" s="124">
        <v>17798</v>
      </c>
      <c r="P1134" s="123">
        <v>17904</v>
      </c>
      <c r="Q1134" s="124">
        <v>20660</v>
      </c>
      <c r="R1134" s="123">
        <v>19772</v>
      </c>
      <c r="S1134" s="124">
        <v>19898</v>
      </c>
      <c r="T1134" s="123">
        <v>18985</v>
      </c>
      <c r="U1134" s="124">
        <v>20067</v>
      </c>
      <c r="V1134" s="123">
        <v>22730</v>
      </c>
      <c r="W1134" s="124">
        <v>22886</v>
      </c>
      <c r="X1134" s="123">
        <v>21762</v>
      </c>
      <c r="Y1134" s="124">
        <v>21037</v>
      </c>
      <c r="Z1134" s="123">
        <v>20440</v>
      </c>
      <c r="AA1134" s="124">
        <v>21570</v>
      </c>
      <c r="AB1134" s="123">
        <v>24359</v>
      </c>
      <c r="AC1134" s="124">
        <v>24533</v>
      </c>
      <c r="AD1134" s="123">
        <v>22297</v>
      </c>
      <c r="AE1134" s="125">
        <v>21904</v>
      </c>
      <c r="AF1134" s="126">
        <v>21704</v>
      </c>
    </row>
    <row r="1135" spans="2:32">
      <c r="B1135" s="127">
        <v>1097</v>
      </c>
      <c r="C1135" s="128">
        <v>1097</v>
      </c>
      <c r="D1135" s="129">
        <v>46</v>
      </c>
      <c r="E1135" s="130">
        <v>2</v>
      </c>
      <c r="F1135" s="131">
        <v>15</v>
      </c>
      <c r="G1135" s="132" t="s">
        <v>485</v>
      </c>
      <c r="H1135" s="133">
        <v>2</v>
      </c>
      <c r="I1135" s="128">
        <v>15</v>
      </c>
      <c r="J1135" s="129" t="s">
        <v>485</v>
      </c>
      <c r="K1135" s="134">
        <v>17</v>
      </c>
      <c r="L1135" s="108"/>
      <c r="M1135" s="81">
        <v>17999</v>
      </c>
      <c r="N1135" s="135">
        <v>16877</v>
      </c>
      <c r="O1135" s="136">
        <v>18151</v>
      </c>
      <c r="P1135" s="135">
        <v>18455</v>
      </c>
      <c r="Q1135" s="136">
        <v>20652</v>
      </c>
      <c r="R1135" s="135">
        <v>20144</v>
      </c>
      <c r="S1135" s="136">
        <v>20054</v>
      </c>
      <c r="T1135" s="135">
        <v>19100</v>
      </c>
      <c r="U1135" s="136">
        <v>20091</v>
      </c>
      <c r="V1135" s="135">
        <v>22523</v>
      </c>
      <c r="W1135" s="136">
        <v>22824</v>
      </c>
      <c r="X1135" s="135">
        <v>21951</v>
      </c>
      <c r="Y1135" s="136">
        <v>21827</v>
      </c>
      <c r="Z1135" s="135">
        <v>21335</v>
      </c>
      <c r="AA1135" s="136">
        <v>21854</v>
      </c>
      <c r="AB1135" s="135">
        <v>24179</v>
      </c>
      <c r="AC1135" s="136">
        <v>24580</v>
      </c>
      <c r="AD1135" s="135">
        <v>23102</v>
      </c>
      <c r="AE1135" s="137">
        <v>22053</v>
      </c>
      <c r="AF1135" s="138">
        <v>22611</v>
      </c>
    </row>
    <row r="1136" spans="2:32">
      <c r="B1136" s="114">
        <v>1098</v>
      </c>
      <c r="C1136" s="115">
        <v>1098</v>
      </c>
      <c r="D1136" s="116">
        <v>46</v>
      </c>
      <c r="E1136" s="117">
        <v>2</v>
      </c>
      <c r="F1136" s="118">
        <v>15</v>
      </c>
      <c r="G1136" s="119" t="s">
        <v>485</v>
      </c>
      <c r="H1136" s="120">
        <v>2</v>
      </c>
      <c r="I1136" s="115">
        <v>15</v>
      </c>
      <c r="J1136" s="116" t="s">
        <v>485</v>
      </c>
      <c r="K1136" s="121">
        <v>18</v>
      </c>
      <c r="L1136" s="108"/>
      <c r="M1136" s="122">
        <v>18594</v>
      </c>
      <c r="N1136" s="123">
        <v>17572</v>
      </c>
      <c r="O1136" s="124">
        <v>19014</v>
      </c>
      <c r="P1136" s="123">
        <v>19296</v>
      </c>
      <c r="Q1136" s="124">
        <v>21072</v>
      </c>
      <c r="R1136" s="123">
        <v>20862</v>
      </c>
      <c r="S1136" s="124">
        <v>20687</v>
      </c>
      <c r="T1136" s="123">
        <v>19885</v>
      </c>
      <c r="U1136" s="124">
        <v>21048</v>
      </c>
      <c r="V1136" s="123">
        <v>22797</v>
      </c>
      <c r="W1136" s="124">
        <v>23383</v>
      </c>
      <c r="X1136" s="123">
        <v>22883</v>
      </c>
      <c r="Y1136" s="124">
        <v>22843</v>
      </c>
      <c r="Z1136" s="123">
        <v>22688</v>
      </c>
      <c r="AA1136" s="124">
        <v>23066</v>
      </c>
      <c r="AB1136" s="123">
        <v>24723</v>
      </c>
      <c r="AC1136" s="124">
        <v>25277</v>
      </c>
      <c r="AD1136" s="123">
        <v>24264</v>
      </c>
      <c r="AE1136" s="125">
        <v>23126</v>
      </c>
      <c r="AF1136" s="126">
        <v>24027</v>
      </c>
    </row>
    <row r="1137" spans="2:32">
      <c r="B1137" s="127">
        <v>1099</v>
      </c>
      <c r="C1137" s="128">
        <v>1099</v>
      </c>
      <c r="D1137" s="129">
        <v>46</v>
      </c>
      <c r="E1137" s="130">
        <v>2</v>
      </c>
      <c r="F1137" s="131">
        <v>15</v>
      </c>
      <c r="G1137" s="132" t="s">
        <v>485</v>
      </c>
      <c r="H1137" s="133">
        <v>2</v>
      </c>
      <c r="I1137" s="128">
        <v>15</v>
      </c>
      <c r="J1137" s="129" t="s">
        <v>485</v>
      </c>
      <c r="K1137" s="134">
        <v>19</v>
      </c>
      <c r="L1137" s="108"/>
      <c r="M1137" s="81">
        <v>18993</v>
      </c>
      <c r="N1137" s="135">
        <v>17757</v>
      </c>
      <c r="O1137" s="136">
        <v>19449</v>
      </c>
      <c r="P1137" s="135">
        <v>19881</v>
      </c>
      <c r="Q1137" s="136">
        <v>21655</v>
      </c>
      <c r="R1137" s="135">
        <v>21252</v>
      </c>
      <c r="S1137" s="136">
        <v>20970</v>
      </c>
      <c r="T1137" s="135">
        <v>20134</v>
      </c>
      <c r="U1137" s="136">
        <v>21409</v>
      </c>
      <c r="V1137" s="135">
        <v>23468</v>
      </c>
      <c r="W1137" s="136">
        <v>24020</v>
      </c>
      <c r="X1137" s="135">
        <v>23494</v>
      </c>
      <c r="Y1137" s="136">
        <v>23517</v>
      </c>
      <c r="Z1137" s="135">
        <v>23485</v>
      </c>
      <c r="AA1137" s="136">
        <v>23947</v>
      </c>
      <c r="AB1137" s="135">
        <v>25827</v>
      </c>
      <c r="AC1137" s="136">
        <v>26292</v>
      </c>
      <c r="AD1137" s="135">
        <v>25180</v>
      </c>
      <c r="AE1137" s="137">
        <v>23954</v>
      </c>
      <c r="AF1137" s="138">
        <v>24981</v>
      </c>
    </row>
    <row r="1138" spans="2:32">
      <c r="B1138" s="114">
        <v>1100</v>
      </c>
      <c r="C1138" s="115">
        <v>1100</v>
      </c>
      <c r="D1138" s="116">
        <v>46</v>
      </c>
      <c r="E1138" s="117">
        <v>2</v>
      </c>
      <c r="F1138" s="118">
        <v>15</v>
      </c>
      <c r="G1138" s="119" t="s">
        <v>485</v>
      </c>
      <c r="H1138" s="120">
        <v>2</v>
      </c>
      <c r="I1138" s="115">
        <v>15</v>
      </c>
      <c r="J1138" s="116" t="s">
        <v>485</v>
      </c>
      <c r="K1138" s="121">
        <v>20</v>
      </c>
      <c r="L1138" s="108"/>
      <c r="M1138" s="122">
        <v>18813</v>
      </c>
      <c r="N1138" s="123">
        <v>17496</v>
      </c>
      <c r="O1138" s="124">
        <v>19196</v>
      </c>
      <c r="P1138" s="123">
        <v>19922</v>
      </c>
      <c r="Q1138" s="124">
        <v>21747</v>
      </c>
      <c r="R1138" s="123">
        <v>21210</v>
      </c>
      <c r="S1138" s="124">
        <v>20820</v>
      </c>
      <c r="T1138" s="123">
        <v>20044</v>
      </c>
      <c r="U1138" s="124">
        <v>21396</v>
      </c>
      <c r="V1138" s="123">
        <v>23868</v>
      </c>
      <c r="W1138" s="124">
        <v>24625</v>
      </c>
      <c r="X1138" s="123">
        <v>24047</v>
      </c>
      <c r="Y1138" s="124">
        <v>23823</v>
      </c>
      <c r="Z1138" s="123">
        <v>23723</v>
      </c>
      <c r="AA1138" s="124">
        <v>24522</v>
      </c>
      <c r="AB1138" s="123">
        <v>26621</v>
      </c>
      <c r="AC1138" s="124">
        <v>27350</v>
      </c>
      <c r="AD1138" s="123">
        <v>25767</v>
      </c>
      <c r="AE1138" s="125">
        <v>24583</v>
      </c>
      <c r="AF1138" s="126">
        <v>25358</v>
      </c>
    </row>
    <row r="1139" spans="2:32">
      <c r="B1139" s="127">
        <v>1101</v>
      </c>
      <c r="C1139" s="128">
        <v>1101</v>
      </c>
      <c r="D1139" s="129">
        <v>46</v>
      </c>
      <c r="E1139" s="130">
        <v>2</v>
      </c>
      <c r="F1139" s="131">
        <v>15</v>
      </c>
      <c r="G1139" s="132" t="s">
        <v>485</v>
      </c>
      <c r="H1139" s="133">
        <v>2</v>
      </c>
      <c r="I1139" s="128">
        <v>15</v>
      </c>
      <c r="J1139" s="129" t="s">
        <v>485</v>
      </c>
      <c r="K1139" s="134">
        <v>21</v>
      </c>
      <c r="L1139" s="108"/>
      <c r="M1139" s="81">
        <v>18479</v>
      </c>
      <c r="N1139" s="135">
        <v>17215</v>
      </c>
      <c r="O1139" s="136">
        <v>18948</v>
      </c>
      <c r="P1139" s="135">
        <v>19636</v>
      </c>
      <c r="Q1139" s="136">
        <v>21588</v>
      </c>
      <c r="R1139" s="135">
        <v>21046</v>
      </c>
      <c r="S1139" s="136">
        <v>20746</v>
      </c>
      <c r="T1139" s="135">
        <v>20045</v>
      </c>
      <c r="U1139" s="136">
        <v>21411</v>
      </c>
      <c r="V1139" s="135">
        <v>24095</v>
      </c>
      <c r="W1139" s="136">
        <v>24982</v>
      </c>
      <c r="X1139" s="135">
        <v>24461</v>
      </c>
      <c r="Y1139" s="136">
        <v>24382</v>
      </c>
      <c r="Z1139" s="135">
        <v>24150</v>
      </c>
      <c r="AA1139" s="136">
        <v>24921</v>
      </c>
      <c r="AB1139" s="135">
        <v>27394</v>
      </c>
      <c r="AC1139" s="136">
        <v>28222</v>
      </c>
      <c r="AD1139" s="135">
        <v>26655</v>
      </c>
      <c r="AE1139" s="137">
        <v>25437</v>
      </c>
      <c r="AF1139" s="138">
        <v>25998</v>
      </c>
    </row>
    <row r="1140" spans="2:32">
      <c r="B1140" s="114">
        <v>1102</v>
      </c>
      <c r="C1140" s="115">
        <v>1102</v>
      </c>
      <c r="D1140" s="116">
        <v>46</v>
      </c>
      <c r="E1140" s="117">
        <v>2</v>
      </c>
      <c r="F1140" s="118">
        <v>15</v>
      </c>
      <c r="G1140" s="119" t="s">
        <v>485</v>
      </c>
      <c r="H1140" s="120">
        <v>2</v>
      </c>
      <c r="I1140" s="115">
        <v>15</v>
      </c>
      <c r="J1140" s="116" t="s">
        <v>485</v>
      </c>
      <c r="K1140" s="121">
        <v>22</v>
      </c>
      <c r="L1140" s="108"/>
      <c r="M1140" s="122">
        <v>17845</v>
      </c>
      <c r="N1140" s="123">
        <v>16812</v>
      </c>
      <c r="O1140" s="124">
        <v>18435</v>
      </c>
      <c r="P1140" s="123">
        <v>19148</v>
      </c>
      <c r="Q1140" s="124">
        <v>21016</v>
      </c>
      <c r="R1140" s="123">
        <v>20583</v>
      </c>
      <c r="S1140" s="124">
        <v>20353</v>
      </c>
      <c r="T1140" s="123">
        <v>19822</v>
      </c>
      <c r="U1140" s="124">
        <v>21058</v>
      </c>
      <c r="V1140" s="123">
        <v>23808</v>
      </c>
      <c r="W1140" s="124">
        <v>24721</v>
      </c>
      <c r="X1140" s="123">
        <v>24375</v>
      </c>
      <c r="Y1140" s="124">
        <v>24371</v>
      </c>
      <c r="Z1140" s="123">
        <v>24025</v>
      </c>
      <c r="AA1140" s="124">
        <v>24834</v>
      </c>
      <c r="AB1140" s="123">
        <v>27428</v>
      </c>
      <c r="AC1140" s="124">
        <v>28279</v>
      </c>
      <c r="AD1140" s="123">
        <v>26855</v>
      </c>
      <c r="AE1140" s="125">
        <v>25732</v>
      </c>
      <c r="AF1140" s="126">
        <v>26006</v>
      </c>
    </row>
    <row r="1141" spans="2:32">
      <c r="B1141" s="127">
        <v>1103</v>
      </c>
      <c r="C1141" s="128">
        <v>1103</v>
      </c>
      <c r="D1141" s="129">
        <v>46</v>
      </c>
      <c r="E1141" s="130">
        <v>2</v>
      </c>
      <c r="F1141" s="131">
        <v>15</v>
      </c>
      <c r="G1141" s="132" t="s">
        <v>485</v>
      </c>
      <c r="H1141" s="133">
        <v>2</v>
      </c>
      <c r="I1141" s="128">
        <v>15</v>
      </c>
      <c r="J1141" s="129" t="s">
        <v>485</v>
      </c>
      <c r="K1141" s="134">
        <v>23</v>
      </c>
      <c r="L1141" s="108"/>
      <c r="M1141" s="81">
        <v>16905</v>
      </c>
      <c r="N1141" s="135">
        <v>16233</v>
      </c>
      <c r="O1141" s="136">
        <v>17810</v>
      </c>
      <c r="P1141" s="135">
        <v>18419</v>
      </c>
      <c r="Q1141" s="136">
        <v>20102</v>
      </c>
      <c r="R1141" s="135">
        <v>19759</v>
      </c>
      <c r="S1141" s="136">
        <v>19587</v>
      </c>
      <c r="T1141" s="135">
        <v>19403</v>
      </c>
      <c r="U1141" s="136">
        <v>20608</v>
      </c>
      <c r="V1141" s="135">
        <v>23130</v>
      </c>
      <c r="W1141" s="136">
        <v>24026</v>
      </c>
      <c r="X1141" s="135">
        <v>23805</v>
      </c>
      <c r="Y1141" s="136">
        <v>23839</v>
      </c>
      <c r="Z1141" s="135">
        <v>23713</v>
      </c>
      <c r="AA1141" s="136">
        <v>24404</v>
      </c>
      <c r="AB1141" s="135">
        <v>26937</v>
      </c>
      <c r="AC1141" s="136">
        <v>27767</v>
      </c>
      <c r="AD1141" s="135">
        <v>26407</v>
      </c>
      <c r="AE1141" s="137">
        <v>25651</v>
      </c>
      <c r="AF1141" s="138">
        <v>25750</v>
      </c>
    </row>
    <row r="1142" spans="2:32">
      <c r="B1142" s="114">
        <v>1104</v>
      </c>
      <c r="C1142" s="115">
        <v>1104</v>
      </c>
      <c r="D1142" s="116">
        <v>46</v>
      </c>
      <c r="E1142" s="117">
        <v>2</v>
      </c>
      <c r="F1142" s="118">
        <v>15</v>
      </c>
      <c r="G1142" s="119" t="s">
        <v>485</v>
      </c>
      <c r="H1142" s="120">
        <v>2</v>
      </c>
      <c r="I1142" s="115">
        <v>15</v>
      </c>
      <c r="J1142" s="116" t="s">
        <v>485</v>
      </c>
      <c r="K1142" s="121">
        <v>24</v>
      </c>
      <c r="L1142" s="108"/>
      <c r="M1142" s="122">
        <v>15837</v>
      </c>
      <c r="N1142" s="123">
        <v>15424</v>
      </c>
      <c r="O1142" s="124">
        <v>17104</v>
      </c>
      <c r="P1142" s="123">
        <v>17610</v>
      </c>
      <c r="Q1142" s="124">
        <v>19173</v>
      </c>
      <c r="R1142" s="123">
        <v>18932</v>
      </c>
      <c r="S1142" s="124">
        <v>18779</v>
      </c>
      <c r="T1142" s="123">
        <v>18857</v>
      </c>
      <c r="U1142" s="124">
        <v>20198</v>
      </c>
      <c r="V1142" s="123">
        <v>22447</v>
      </c>
      <c r="W1142" s="124">
        <v>23286</v>
      </c>
      <c r="X1142" s="123">
        <v>23229</v>
      </c>
      <c r="Y1142" s="124">
        <v>23203</v>
      </c>
      <c r="Z1142" s="123">
        <v>23333</v>
      </c>
      <c r="AA1142" s="124">
        <v>23934</v>
      </c>
      <c r="AB1142" s="123">
        <v>26347</v>
      </c>
      <c r="AC1142" s="124">
        <v>27080</v>
      </c>
      <c r="AD1142" s="123">
        <v>25838</v>
      </c>
      <c r="AE1142" s="125">
        <v>25318</v>
      </c>
      <c r="AF1142" s="126">
        <v>25415</v>
      </c>
    </row>
    <row r="1143" spans="2:32">
      <c r="B1143" s="127">
        <v>1105</v>
      </c>
      <c r="C1143" s="128">
        <v>1105</v>
      </c>
      <c r="D1143" s="129">
        <v>47</v>
      </c>
      <c r="E1143" s="130">
        <v>2</v>
      </c>
      <c r="F1143" s="131">
        <v>16</v>
      </c>
      <c r="G1143" s="132" t="s">
        <v>485</v>
      </c>
      <c r="H1143" s="133">
        <v>2</v>
      </c>
      <c r="I1143" s="128">
        <v>16</v>
      </c>
      <c r="J1143" s="129" t="s">
        <v>485</v>
      </c>
      <c r="K1143" s="134">
        <v>1</v>
      </c>
      <c r="L1143" s="108"/>
      <c r="M1143" s="81">
        <v>15126</v>
      </c>
      <c r="N1143" s="135">
        <v>15256</v>
      </c>
      <c r="O1143" s="136">
        <v>16347</v>
      </c>
      <c r="P1143" s="135">
        <v>18057</v>
      </c>
      <c r="Q1143" s="136">
        <v>18654</v>
      </c>
      <c r="R1143" s="135">
        <v>18341</v>
      </c>
      <c r="S1143" s="136">
        <v>18190</v>
      </c>
      <c r="T1143" s="135">
        <v>18688</v>
      </c>
      <c r="U1143" s="136">
        <v>19622</v>
      </c>
      <c r="V1143" s="135">
        <v>22244</v>
      </c>
      <c r="W1143" s="136">
        <v>23041</v>
      </c>
      <c r="X1143" s="135">
        <v>22847</v>
      </c>
      <c r="Y1143" s="136">
        <v>22554</v>
      </c>
      <c r="Z1143" s="135">
        <v>22769</v>
      </c>
      <c r="AA1143" s="136">
        <v>25163</v>
      </c>
      <c r="AB1143" s="135">
        <v>26297</v>
      </c>
      <c r="AC1143" s="136">
        <v>26916</v>
      </c>
      <c r="AD1143" s="135">
        <v>25072</v>
      </c>
      <c r="AE1143" s="137">
        <v>24391</v>
      </c>
      <c r="AF1143" s="138">
        <v>24808</v>
      </c>
    </row>
    <row r="1144" spans="2:32">
      <c r="B1144" s="114">
        <v>1106</v>
      </c>
      <c r="C1144" s="115">
        <v>1106</v>
      </c>
      <c r="D1144" s="116">
        <v>47</v>
      </c>
      <c r="E1144" s="117">
        <v>2</v>
      </c>
      <c r="F1144" s="118">
        <v>16</v>
      </c>
      <c r="G1144" s="119" t="s">
        <v>485</v>
      </c>
      <c r="H1144" s="120">
        <v>2</v>
      </c>
      <c r="I1144" s="115">
        <v>16</v>
      </c>
      <c r="J1144" s="116" t="s">
        <v>485</v>
      </c>
      <c r="K1144" s="121">
        <v>2</v>
      </c>
      <c r="L1144" s="108"/>
      <c r="M1144" s="122">
        <v>14686</v>
      </c>
      <c r="N1144" s="123">
        <v>14819</v>
      </c>
      <c r="O1144" s="124">
        <v>16023</v>
      </c>
      <c r="P1144" s="123">
        <v>17652</v>
      </c>
      <c r="Q1144" s="124">
        <v>18233</v>
      </c>
      <c r="R1144" s="123">
        <v>17900</v>
      </c>
      <c r="S1144" s="124">
        <v>17736</v>
      </c>
      <c r="T1144" s="123">
        <v>18315</v>
      </c>
      <c r="U1144" s="124">
        <v>19333</v>
      </c>
      <c r="V1144" s="123">
        <v>21844</v>
      </c>
      <c r="W1144" s="124">
        <v>22629</v>
      </c>
      <c r="X1144" s="123">
        <v>22323</v>
      </c>
      <c r="Y1144" s="124">
        <v>21973</v>
      </c>
      <c r="Z1144" s="123">
        <v>22370</v>
      </c>
      <c r="AA1144" s="124">
        <v>24617</v>
      </c>
      <c r="AB1144" s="123">
        <v>25725</v>
      </c>
      <c r="AC1144" s="124">
        <v>26375</v>
      </c>
      <c r="AD1144" s="123">
        <v>24403</v>
      </c>
      <c r="AE1144" s="125">
        <v>23886</v>
      </c>
      <c r="AF1144" s="126">
        <v>24367</v>
      </c>
    </row>
    <row r="1145" spans="2:32">
      <c r="B1145" s="127">
        <v>1107</v>
      </c>
      <c r="C1145" s="128">
        <v>1107</v>
      </c>
      <c r="D1145" s="129">
        <v>47</v>
      </c>
      <c r="E1145" s="130">
        <v>2</v>
      </c>
      <c r="F1145" s="131">
        <v>16</v>
      </c>
      <c r="G1145" s="132" t="s">
        <v>485</v>
      </c>
      <c r="H1145" s="133">
        <v>2</v>
      </c>
      <c r="I1145" s="128">
        <v>16</v>
      </c>
      <c r="J1145" s="129" t="s">
        <v>485</v>
      </c>
      <c r="K1145" s="134">
        <v>3</v>
      </c>
      <c r="L1145" s="108"/>
      <c r="M1145" s="81">
        <v>14450</v>
      </c>
      <c r="N1145" s="135">
        <v>14581</v>
      </c>
      <c r="O1145" s="136">
        <v>15899</v>
      </c>
      <c r="P1145" s="135">
        <v>17503</v>
      </c>
      <c r="Q1145" s="136">
        <v>18036</v>
      </c>
      <c r="R1145" s="135">
        <v>17710</v>
      </c>
      <c r="S1145" s="136">
        <v>17480</v>
      </c>
      <c r="T1145" s="135">
        <v>18161</v>
      </c>
      <c r="U1145" s="136">
        <v>19273</v>
      </c>
      <c r="V1145" s="135">
        <v>21657</v>
      </c>
      <c r="W1145" s="136">
        <v>22503</v>
      </c>
      <c r="X1145" s="135">
        <v>22042</v>
      </c>
      <c r="Y1145" s="136">
        <v>21622</v>
      </c>
      <c r="Z1145" s="135">
        <v>22231</v>
      </c>
      <c r="AA1145" s="136">
        <v>24373</v>
      </c>
      <c r="AB1145" s="135">
        <v>25410</v>
      </c>
      <c r="AC1145" s="136">
        <v>26099</v>
      </c>
      <c r="AD1145" s="135">
        <v>23957</v>
      </c>
      <c r="AE1145" s="137">
        <v>23564</v>
      </c>
      <c r="AF1145" s="138">
        <v>24168</v>
      </c>
    </row>
    <row r="1146" spans="2:32">
      <c r="B1146" s="114">
        <v>1108</v>
      </c>
      <c r="C1146" s="115">
        <v>1108</v>
      </c>
      <c r="D1146" s="116">
        <v>47</v>
      </c>
      <c r="E1146" s="117">
        <v>2</v>
      </c>
      <c r="F1146" s="118">
        <v>16</v>
      </c>
      <c r="G1146" s="119" t="s">
        <v>485</v>
      </c>
      <c r="H1146" s="120">
        <v>2</v>
      </c>
      <c r="I1146" s="115">
        <v>16</v>
      </c>
      <c r="J1146" s="116" t="s">
        <v>485</v>
      </c>
      <c r="K1146" s="121">
        <v>4</v>
      </c>
      <c r="L1146" s="108"/>
      <c r="M1146" s="122">
        <v>14372</v>
      </c>
      <c r="N1146" s="123">
        <v>14492</v>
      </c>
      <c r="O1146" s="124">
        <v>15833</v>
      </c>
      <c r="P1146" s="123">
        <v>17426</v>
      </c>
      <c r="Q1146" s="124">
        <v>17953</v>
      </c>
      <c r="R1146" s="123">
        <v>17564</v>
      </c>
      <c r="S1146" s="124">
        <v>17251</v>
      </c>
      <c r="T1146" s="123">
        <v>18002</v>
      </c>
      <c r="U1146" s="124">
        <v>19117</v>
      </c>
      <c r="V1146" s="123">
        <v>21385</v>
      </c>
      <c r="W1146" s="124">
        <v>22153</v>
      </c>
      <c r="X1146" s="123">
        <v>21536</v>
      </c>
      <c r="Y1146" s="124">
        <v>21023</v>
      </c>
      <c r="Z1146" s="123">
        <v>21819</v>
      </c>
      <c r="AA1146" s="124">
        <v>23802</v>
      </c>
      <c r="AB1146" s="123">
        <v>24781</v>
      </c>
      <c r="AC1146" s="124">
        <v>25392</v>
      </c>
      <c r="AD1146" s="123">
        <v>23134</v>
      </c>
      <c r="AE1146" s="125">
        <v>22942</v>
      </c>
      <c r="AF1146" s="126">
        <v>23620</v>
      </c>
    </row>
    <row r="1147" spans="2:32">
      <c r="B1147" s="127">
        <v>1109</v>
      </c>
      <c r="C1147" s="128">
        <v>1109</v>
      </c>
      <c r="D1147" s="129">
        <v>47</v>
      </c>
      <c r="E1147" s="130">
        <v>2</v>
      </c>
      <c r="F1147" s="131">
        <v>16</v>
      </c>
      <c r="G1147" s="132" t="s">
        <v>485</v>
      </c>
      <c r="H1147" s="133">
        <v>2</v>
      </c>
      <c r="I1147" s="128">
        <v>16</v>
      </c>
      <c r="J1147" s="129" t="s">
        <v>485</v>
      </c>
      <c r="K1147" s="134">
        <v>5</v>
      </c>
      <c r="L1147" s="108"/>
      <c r="M1147" s="81">
        <v>14526</v>
      </c>
      <c r="N1147" s="135">
        <v>14409</v>
      </c>
      <c r="O1147" s="136">
        <v>15921</v>
      </c>
      <c r="P1147" s="135">
        <v>17570</v>
      </c>
      <c r="Q1147" s="136">
        <v>18020</v>
      </c>
      <c r="R1147" s="135">
        <v>17528</v>
      </c>
      <c r="S1147" s="136">
        <v>17012</v>
      </c>
      <c r="T1147" s="135">
        <v>17715</v>
      </c>
      <c r="U1147" s="136">
        <v>18993</v>
      </c>
      <c r="V1147" s="135">
        <v>21186</v>
      </c>
      <c r="W1147" s="136">
        <v>21778</v>
      </c>
      <c r="X1147" s="135">
        <v>21015</v>
      </c>
      <c r="Y1147" s="136">
        <v>20256</v>
      </c>
      <c r="Z1147" s="135">
        <v>21384</v>
      </c>
      <c r="AA1147" s="136">
        <v>23204</v>
      </c>
      <c r="AB1147" s="135">
        <v>24115</v>
      </c>
      <c r="AC1147" s="136">
        <v>24651</v>
      </c>
      <c r="AD1147" s="135">
        <v>22108</v>
      </c>
      <c r="AE1147" s="137">
        <v>22118</v>
      </c>
      <c r="AF1147" s="138">
        <v>23004</v>
      </c>
    </row>
    <row r="1148" spans="2:32">
      <c r="B1148" s="114">
        <v>1110</v>
      </c>
      <c r="C1148" s="115">
        <v>1110</v>
      </c>
      <c r="D1148" s="116">
        <v>47</v>
      </c>
      <c r="E1148" s="117">
        <v>2</v>
      </c>
      <c r="F1148" s="118">
        <v>16</v>
      </c>
      <c r="G1148" s="119" t="s">
        <v>485</v>
      </c>
      <c r="H1148" s="120">
        <v>2</v>
      </c>
      <c r="I1148" s="115">
        <v>16</v>
      </c>
      <c r="J1148" s="116" t="s">
        <v>485</v>
      </c>
      <c r="K1148" s="121">
        <v>6</v>
      </c>
      <c r="L1148" s="108"/>
      <c r="M1148" s="122">
        <v>15097</v>
      </c>
      <c r="N1148" s="123">
        <v>14354</v>
      </c>
      <c r="O1148" s="124">
        <v>16169</v>
      </c>
      <c r="P1148" s="123">
        <v>18167</v>
      </c>
      <c r="Q1148" s="124">
        <v>18535</v>
      </c>
      <c r="R1148" s="123">
        <v>17913</v>
      </c>
      <c r="S1148" s="124">
        <v>16813</v>
      </c>
      <c r="T1148" s="123">
        <v>17411</v>
      </c>
      <c r="U1148" s="124">
        <v>18929</v>
      </c>
      <c r="V1148" s="123">
        <v>21409</v>
      </c>
      <c r="W1148" s="124">
        <v>21732</v>
      </c>
      <c r="X1148" s="123">
        <v>20800</v>
      </c>
      <c r="Y1148" s="124">
        <v>19498</v>
      </c>
      <c r="Z1148" s="123">
        <v>20985</v>
      </c>
      <c r="AA1148" s="124">
        <v>23023</v>
      </c>
      <c r="AB1148" s="123">
        <v>23900</v>
      </c>
      <c r="AC1148" s="124">
        <v>24251</v>
      </c>
      <c r="AD1148" s="123">
        <v>21072</v>
      </c>
      <c r="AE1148" s="125">
        <v>21239</v>
      </c>
      <c r="AF1148" s="126">
        <v>22435</v>
      </c>
    </row>
    <row r="1149" spans="2:32">
      <c r="B1149" s="127">
        <v>1111</v>
      </c>
      <c r="C1149" s="128">
        <v>1111</v>
      </c>
      <c r="D1149" s="129">
        <v>47</v>
      </c>
      <c r="E1149" s="130">
        <v>2</v>
      </c>
      <c r="F1149" s="131">
        <v>16</v>
      </c>
      <c r="G1149" s="132" t="s">
        <v>485</v>
      </c>
      <c r="H1149" s="133">
        <v>2</v>
      </c>
      <c r="I1149" s="128">
        <v>16</v>
      </c>
      <c r="J1149" s="129" t="s">
        <v>485</v>
      </c>
      <c r="K1149" s="134">
        <v>7</v>
      </c>
      <c r="L1149" s="108"/>
      <c r="M1149" s="81">
        <v>16241</v>
      </c>
      <c r="N1149" s="135">
        <v>14653</v>
      </c>
      <c r="O1149" s="136">
        <v>16676</v>
      </c>
      <c r="P1149" s="135">
        <v>19256</v>
      </c>
      <c r="Q1149" s="136">
        <v>19743</v>
      </c>
      <c r="R1149" s="135">
        <v>19005</v>
      </c>
      <c r="S1149" s="136">
        <v>17152</v>
      </c>
      <c r="T1149" s="135">
        <v>17593</v>
      </c>
      <c r="U1149" s="136">
        <v>19194</v>
      </c>
      <c r="V1149" s="135">
        <v>22273</v>
      </c>
      <c r="W1149" s="136">
        <v>22513</v>
      </c>
      <c r="X1149" s="135">
        <v>21432</v>
      </c>
      <c r="Y1149" s="136">
        <v>19443</v>
      </c>
      <c r="Z1149" s="135">
        <v>21030</v>
      </c>
      <c r="AA1149" s="136">
        <v>23408</v>
      </c>
      <c r="AB1149" s="135">
        <v>24443</v>
      </c>
      <c r="AC1149" s="136">
        <v>24650</v>
      </c>
      <c r="AD1149" s="135">
        <v>20827</v>
      </c>
      <c r="AE1149" s="137">
        <v>20922</v>
      </c>
      <c r="AF1149" s="138">
        <v>22381</v>
      </c>
    </row>
    <row r="1150" spans="2:32">
      <c r="B1150" s="114">
        <v>1112</v>
      </c>
      <c r="C1150" s="115">
        <v>1112</v>
      </c>
      <c r="D1150" s="116">
        <v>47</v>
      </c>
      <c r="E1150" s="117">
        <v>2</v>
      </c>
      <c r="F1150" s="118">
        <v>16</v>
      </c>
      <c r="G1150" s="119" t="s">
        <v>485</v>
      </c>
      <c r="H1150" s="120">
        <v>2</v>
      </c>
      <c r="I1150" s="115">
        <v>16</v>
      </c>
      <c r="J1150" s="116" t="s">
        <v>485</v>
      </c>
      <c r="K1150" s="121">
        <v>8</v>
      </c>
      <c r="L1150" s="108"/>
      <c r="M1150" s="122">
        <v>17471</v>
      </c>
      <c r="N1150" s="123">
        <v>15376</v>
      </c>
      <c r="O1150" s="124">
        <v>17032</v>
      </c>
      <c r="P1150" s="123">
        <v>20416</v>
      </c>
      <c r="Q1150" s="124">
        <v>21039</v>
      </c>
      <c r="R1150" s="123">
        <v>20283</v>
      </c>
      <c r="S1150" s="124">
        <v>18162</v>
      </c>
      <c r="T1150" s="123">
        <v>18300</v>
      </c>
      <c r="U1150" s="124">
        <v>19586</v>
      </c>
      <c r="V1150" s="123">
        <v>23372</v>
      </c>
      <c r="W1150" s="124">
        <v>23854</v>
      </c>
      <c r="X1150" s="123">
        <v>22583</v>
      </c>
      <c r="Y1150" s="124">
        <v>20230</v>
      </c>
      <c r="Z1150" s="123">
        <v>21276</v>
      </c>
      <c r="AA1150" s="124">
        <v>24170</v>
      </c>
      <c r="AB1150" s="123">
        <v>25303</v>
      </c>
      <c r="AC1150" s="124">
        <v>25806</v>
      </c>
      <c r="AD1150" s="123">
        <v>21532</v>
      </c>
      <c r="AE1150" s="125">
        <v>21368</v>
      </c>
      <c r="AF1150" s="126">
        <v>22596</v>
      </c>
    </row>
    <row r="1151" spans="2:32">
      <c r="B1151" s="127">
        <v>1113</v>
      </c>
      <c r="C1151" s="128">
        <v>1113</v>
      </c>
      <c r="D1151" s="129">
        <v>47</v>
      </c>
      <c r="E1151" s="130">
        <v>2</v>
      </c>
      <c r="F1151" s="131">
        <v>16</v>
      </c>
      <c r="G1151" s="132" t="s">
        <v>485</v>
      </c>
      <c r="H1151" s="133">
        <v>2</v>
      </c>
      <c r="I1151" s="128">
        <v>16</v>
      </c>
      <c r="J1151" s="129" t="s">
        <v>485</v>
      </c>
      <c r="K1151" s="134">
        <v>9</v>
      </c>
      <c r="L1151" s="108"/>
      <c r="M1151" s="81">
        <v>17641</v>
      </c>
      <c r="N1151" s="135">
        <v>15945</v>
      </c>
      <c r="O1151" s="136">
        <v>17306</v>
      </c>
      <c r="P1151" s="135">
        <v>20544</v>
      </c>
      <c r="Q1151" s="136">
        <v>21044</v>
      </c>
      <c r="R1151" s="135">
        <v>20482</v>
      </c>
      <c r="S1151" s="136">
        <v>18724</v>
      </c>
      <c r="T1151" s="135">
        <v>18844</v>
      </c>
      <c r="U1151" s="136">
        <v>19908</v>
      </c>
      <c r="V1151" s="135">
        <v>23310</v>
      </c>
      <c r="W1151" s="136">
        <v>24032</v>
      </c>
      <c r="X1151" s="135">
        <v>22750</v>
      </c>
      <c r="Y1151" s="136">
        <v>20681</v>
      </c>
      <c r="Z1151" s="135">
        <v>21434</v>
      </c>
      <c r="AA1151" s="136">
        <v>24254</v>
      </c>
      <c r="AB1151" s="135">
        <v>25077</v>
      </c>
      <c r="AC1151" s="136">
        <v>25939</v>
      </c>
      <c r="AD1151" s="135">
        <v>21950</v>
      </c>
      <c r="AE1151" s="137">
        <v>21760</v>
      </c>
      <c r="AF1151" s="138">
        <v>22727</v>
      </c>
    </row>
    <row r="1152" spans="2:32">
      <c r="B1152" s="114">
        <v>1114</v>
      </c>
      <c r="C1152" s="115">
        <v>1114</v>
      </c>
      <c r="D1152" s="116">
        <v>47</v>
      </c>
      <c r="E1152" s="117">
        <v>2</v>
      </c>
      <c r="F1152" s="118">
        <v>16</v>
      </c>
      <c r="G1152" s="119" t="s">
        <v>485</v>
      </c>
      <c r="H1152" s="120">
        <v>2</v>
      </c>
      <c r="I1152" s="115">
        <v>16</v>
      </c>
      <c r="J1152" s="116" t="s">
        <v>485</v>
      </c>
      <c r="K1152" s="121">
        <v>10</v>
      </c>
      <c r="L1152" s="108"/>
      <c r="M1152" s="122">
        <v>17283</v>
      </c>
      <c r="N1152" s="123">
        <v>16090</v>
      </c>
      <c r="O1152" s="124">
        <v>17312</v>
      </c>
      <c r="P1152" s="123">
        <v>20268</v>
      </c>
      <c r="Q1152" s="124">
        <v>20563</v>
      </c>
      <c r="R1152" s="123">
        <v>20117</v>
      </c>
      <c r="S1152" s="124">
        <v>18708</v>
      </c>
      <c r="T1152" s="123">
        <v>18966</v>
      </c>
      <c r="U1152" s="124">
        <v>19889</v>
      </c>
      <c r="V1152" s="123">
        <v>22856</v>
      </c>
      <c r="W1152" s="124">
        <v>23716</v>
      </c>
      <c r="X1152" s="123">
        <v>22444</v>
      </c>
      <c r="Y1152" s="124">
        <v>20828</v>
      </c>
      <c r="Z1152" s="123">
        <v>21561</v>
      </c>
      <c r="AA1152" s="124">
        <v>24322</v>
      </c>
      <c r="AB1152" s="123">
        <v>24796</v>
      </c>
      <c r="AC1152" s="124">
        <v>25682</v>
      </c>
      <c r="AD1152" s="123">
        <v>22146</v>
      </c>
      <c r="AE1152" s="125">
        <v>21926</v>
      </c>
      <c r="AF1152" s="126">
        <v>22889</v>
      </c>
    </row>
    <row r="1153" spans="2:32">
      <c r="B1153" s="127">
        <v>1115</v>
      </c>
      <c r="C1153" s="128">
        <v>1115</v>
      </c>
      <c r="D1153" s="129">
        <v>47</v>
      </c>
      <c r="E1153" s="130">
        <v>2</v>
      </c>
      <c r="F1153" s="131">
        <v>16</v>
      </c>
      <c r="G1153" s="132" t="s">
        <v>485</v>
      </c>
      <c r="H1153" s="133">
        <v>2</v>
      </c>
      <c r="I1153" s="128">
        <v>16</v>
      </c>
      <c r="J1153" s="129" t="s">
        <v>485</v>
      </c>
      <c r="K1153" s="134">
        <v>11</v>
      </c>
      <c r="L1153" s="108"/>
      <c r="M1153" s="81">
        <v>16852</v>
      </c>
      <c r="N1153" s="135">
        <v>16217</v>
      </c>
      <c r="O1153" s="136">
        <v>17202</v>
      </c>
      <c r="P1153" s="135">
        <v>20168</v>
      </c>
      <c r="Q1153" s="136">
        <v>20066</v>
      </c>
      <c r="R1153" s="135">
        <v>19528</v>
      </c>
      <c r="S1153" s="136">
        <v>18335</v>
      </c>
      <c r="T1153" s="135">
        <v>18899</v>
      </c>
      <c r="U1153" s="136">
        <v>19566</v>
      </c>
      <c r="V1153" s="135">
        <v>22256</v>
      </c>
      <c r="W1153" s="136">
        <v>23333</v>
      </c>
      <c r="X1153" s="135">
        <v>21803</v>
      </c>
      <c r="Y1153" s="136">
        <v>20902</v>
      </c>
      <c r="Z1153" s="135">
        <v>21711</v>
      </c>
      <c r="AA1153" s="136">
        <v>24760</v>
      </c>
      <c r="AB1153" s="135">
        <v>24717</v>
      </c>
      <c r="AC1153" s="136">
        <v>25377</v>
      </c>
      <c r="AD1153" s="135">
        <v>22270</v>
      </c>
      <c r="AE1153" s="137">
        <v>21758</v>
      </c>
      <c r="AF1153" s="138">
        <v>23072</v>
      </c>
    </row>
    <row r="1154" spans="2:32">
      <c r="B1154" s="114">
        <v>1116</v>
      </c>
      <c r="C1154" s="115">
        <v>1116</v>
      </c>
      <c r="D1154" s="116">
        <v>47</v>
      </c>
      <c r="E1154" s="117">
        <v>2</v>
      </c>
      <c r="F1154" s="118">
        <v>16</v>
      </c>
      <c r="G1154" s="119" t="s">
        <v>485</v>
      </c>
      <c r="H1154" s="120">
        <v>2</v>
      </c>
      <c r="I1154" s="115">
        <v>16</v>
      </c>
      <c r="J1154" s="116" t="s">
        <v>485</v>
      </c>
      <c r="K1154" s="121">
        <v>12</v>
      </c>
      <c r="L1154" s="108"/>
      <c r="M1154" s="122">
        <v>16566</v>
      </c>
      <c r="N1154" s="123">
        <v>16337</v>
      </c>
      <c r="O1154" s="124">
        <v>17128</v>
      </c>
      <c r="P1154" s="123">
        <v>19941</v>
      </c>
      <c r="Q1154" s="124">
        <v>19678</v>
      </c>
      <c r="R1154" s="123">
        <v>19120</v>
      </c>
      <c r="S1154" s="124">
        <v>18144</v>
      </c>
      <c r="T1154" s="123">
        <v>18887</v>
      </c>
      <c r="U1154" s="124">
        <v>19343</v>
      </c>
      <c r="V1154" s="123">
        <v>21782</v>
      </c>
      <c r="W1154" s="124">
        <v>22990</v>
      </c>
      <c r="X1154" s="123">
        <v>21328</v>
      </c>
      <c r="Y1154" s="124">
        <v>20953</v>
      </c>
      <c r="Z1154" s="123">
        <v>21735</v>
      </c>
      <c r="AA1154" s="124">
        <v>24696</v>
      </c>
      <c r="AB1154" s="123">
        <v>24517</v>
      </c>
      <c r="AC1154" s="124">
        <v>25120</v>
      </c>
      <c r="AD1154" s="123">
        <v>22334</v>
      </c>
      <c r="AE1154" s="125">
        <v>21591</v>
      </c>
      <c r="AF1154" s="126">
        <v>23092</v>
      </c>
    </row>
    <row r="1155" spans="2:32">
      <c r="B1155" s="127">
        <v>1117</v>
      </c>
      <c r="C1155" s="128">
        <v>1117</v>
      </c>
      <c r="D1155" s="129">
        <v>47</v>
      </c>
      <c r="E1155" s="130">
        <v>2</v>
      </c>
      <c r="F1155" s="131">
        <v>16</v>
      </c>
      <c r="G1155" s="132" t="s">
        <v>485</v>
      </c>
      <c r="H1155" s="133">
        <v>2</v>
      </c>
      <c r="I1155" s="128">
        <v>16</v>
      </c>
      <c r="J1155" s="129" t="s">
        <v>485</v>
      </c>
      <c r="K1155" s="134">
        <v>13</v>
      </c>
      <c r="L1155" s="108"/>
      <c r="M1155" s="81">
        <v>16384</v>
      </c>
      <c r="N1155" s="135">
        <v>16381</v>
      </c>
      <c r="O1155" s="136">
        <v>17064</v>
      </c>
      <c r="P1155" s="135">
        <v>19723</v>
      </c>
      <c r="Q1155" s="136">
        <v>19512</v>
      </c>
      <c r="R1155" s="135">
        <v>18839</v>
      </c>
      <c r="S1155" s="136">
        <v>17998</v>
      </c>
      <c r="T1155" s="135">
        <v>18818</v>
      </c>
      <c r="U1155" s="136">
        <v>19152</v>
      </c>
      <c r="V1155" s="135">
        <v>21543</v>
      </c>
      <c r="W1155" s="136">
        <v>22612</v>
      </c>
      <c r="X1155" s="135">
        <v>20985</v>
      </c>
      <c r="Y1155" s="136">
        <v>20950</v>
      </c>
      <c r="Z1155" s="135">
        <v>21708</v>
      </c>
      <c r="AA1155" s="136">
        <v>24548</v>
      </c>
      <c r="AB1155" s="135">
        <v>24446</v>
      </c>
      <c r="AC1155" s="136">
        <v>24801</v>
      </c>
      <c r="AD1155" s="135">
        <v>22321</v>
      </c>
      <c r="AE1155" s="137">
        <v>21426</v>
      </c>
      <c r="AF1155" s="138">
        <v>23035</v>
      </c>
    </row>
    <row r="1156" spans="2:32">
      <c r="B1156" s="114">
        <v>1118</v>
      </c>
      <c r="C1156" s="115">
        <v>1118</v>
      </c>
      <c r="D1156" s="116">
        <v>47</v>
      </c>
      <c r="E1156" s="117">
        <v>2</v>
      </c>
      <c r="F1156" s="118">
        <v>16</v>
      </c>
      <c r="G1156" s="119" t="s">
        <v>485</v>
      </c>
      <c r="H1156" s="120">
        <v>2</v>
      </c>
      <c r="I1156" s="115">
        <v>16</v>
      </c>
      <c r="J1156" s="116" t="s">
        <v>485</v>
      </c>
      <c r="K1156" s="121">
        <v>14</v>
      </c>
      <c r="L1156" s="108"/>
      <c r="M1156" s="122">
        <v>16211</v>
      </c>
      <c r="N1156" s="123">
        <v>16172</v>
      </c>
      <c r="O1156" s="124">
        <v>16754</v>
      </c>
      <c r="P1156" s="123">
        <v>19466</v>
      </c>
      <c r="Q1156" s="124">
        <v>19308</v>
      </c>
      <c r="R1156" s="123">
        <v>18563</v>
      </c>
      <c r="S1156" s="124">
        <v>17625</v>
      </c>
      <c r="T1156" s="123">
        <v>18475</v>
      </c>
      <c r="U1156" s="124">
        <v>18714</v>
      </c>
      <c r="V1156" s="123">
        <v>21247</v>
      </c>
      <c r="W1156" s="124">
        <v>22363</v>
      </c>
      <c r="X1156" s="123">
        <v>20602</v>
      </c>
      <c r="Y1156" s="124">
        <v>20647</v>
      </c>
      <c r="Z1156" s="123">
        <v>21370</v>
      </c>
      <c r="AA1156" s="124">
        <v>24204</v>
      </c>
      <c r="AB1156" s="123">
        <v>24258</v>
      </c>
      <c r="AC1156" s="124">
        <v>24606</v>
      </c>
      <c r="AD1156" s="123">
        <v>21985</v>
      </c>
      <c r="AE1156" s="125">
        <v>20978</v>
      </c>
      <c r="AF1156" s="126">
        <v>22664</v>
      </c>
    </row>
    <row r="1157" spans="2:32">
      <c r="B1157" s="127">
        <v>1119</v>
      </c>
      <c r="C1157" s="128">
        <v>1119</v>
      </c>
      <c r="D1157" s="129">
        <v>47</v>
      </c>
      <c r="E1157" s="130">
        <v>2</v>
      </c>
      <c r="F1157" s="131">
        <v>16</v>
      </c>
      <c r="G1157" s="132" t="s">
        <v>485</v>
      </c>
      <c r="H1157" s="133">
        <v>2</v>
      </c>
      <c r="I1157" s="128">
        <v>16</v>
      </c>
      <c r="J1157" s="129" t="s">
        <v>485</v>
      </c>
      <c r="K1157" s="134">
        <v>15</v>
      </c>
      <c r="L1157" s="108"/>
      <c r="M1157" s="81">
        <v>16228</v>
      </c>
      <c r="N1157" s="135">
        <v>16343</v>
      </c>
      <c r="O1157" s="136">
        <v>16798</v>
      </c>
      <c r="P1157" s="135">
        <v>19508</v>
      </c>
      <c r="Q1157" s="136">
        <v>19520</v>
      </c>
      <c r="R1157" s="135">
        <v>18534</v>
      </c>
      <c r="S1157" s="136">
        <v>17639</v>
      </c>
      <c r="T1157" s="135">
        <v>18636</v>
      </c>
      <c r="U1157" s="136">
        <v>18740</v>
      </c>
      <c r="V1157" s="135">
        <v>21443</v>
      </c>
      <c r="W1157" s="136">
        <v>22354</v>
      </c>
      <c r="X1157" s="135">
        <v>20510</v>
      </c>
      <c r="Y1157" s="136">
        <v>20553</v>
      </c>
      <c r="Z1157" s="135">
        <v>21303</v>
      </c>
      <c r="AA1157" s="136">
        <v>24052</v>
      </c>
      <c r="AB1157" s="135">
        <v>24356</v>
      </c>
      <c r="AC1157" s="136">
        <v>24528</v>
      </c>
      <c r="AD1157" s="135">
        <v>21857</v>
      </c>
      <c r="AE1157" s="137">
        <v>21078</v>
      </c>
      <c r="AF1157" s="138">
        <v>22574</v>
      </c>
    </row>
    <row r="1158" spans="2:32">
      <c r="B1158" s="114">
        <v>1120</v>
      </c>
      <c r="C1158" s="115">
        <v>1120</v>
      </c>
      <c r="D1158" s="116">
        <v>47</v>
      </c>
      <c r="E1158" s="117">
        <v>2</v>
      </c>
      <c r="F1158" s="118">
        <v>16</v>
      </c>
      <c r="G1158" s="119" t="s">
        <v>485</v>
      </c>
      <c r="H1158" s="120">
        <v>2</v>
      </c>
      <c r="I1158" s="115">
        <v>16</v>
      </c>
      <c r="J1158" s="116" t="s">
        <v>485</v>
      </c>
      <c r="K1158" s="121">
        <v>16</v>
      </c>
      <c r="L1158" s="108"/>
      <c r="M1158" s="122">
        <v>16510</v>
      </c>
      <c r="N1158" s="123">
        <v>16722</v>
      </c>
      <c r="O1158" s="124">
        <v>17110</v>
      </c>
      <c r="P1158" s="123">
        <v>19809</v>
      </c>
      <c r="Q1158" s="124">
        <v>19875</v>
      </c>
      <c r="R1158" s="123">
        <v>18791</v>
      </c>
      <c r="S1158" s="124">
        <v>17970</v>
      </c>
      <c r="T1158" s="123">
        <v>19061</v>
      </c>
      <c r="U1158" s="124">
        <v>19066</v>
      </c>
      <c r="V1158" s="123">
        <v>21776</v>
      </c>
      <c r="W1158" s="124">
        <v>22554</v>
      </c>
      <c r="X1158" s="123">
        <v>20677</v>
      </c>
      <c r="Y1158" s="124">
        <v>20414</v>
      </c>
      <c r="Z1158" s="123">
        <v>21186</v>
      </c>
      <c r="AA1158" s="124">
        <v>24026</v>
      </c>
      <c r="AB1158" s="123">
        <v>24210</v>
      </c>
      <c r="AC1158" s="124">
        <v>24532</v>
      </c>
      <c r="AD1158" s="123">
        <v>21651</v>
      </c>
      <c r="AE1158" s="125">
        <v>21461</v>
      </c>
      <c r="AF1158" s="126">
        <v>22420</v>
      </c>
    </row>
    <row r="1159" spans="2:32">
      <c r="B1159" s="127">
        <v>1121</v>
      </c>
      <c r="C1159" s="128">
        <v>1121</v>
      </c>
      <c r="D1159" s="129">
        <v>47</v>
      </c>
      <c r="E1159" s="130">
        <v>2</v>
      </c>
      <c r="F1159" s="131">
        <v>16</v>
      </c>
      <c r="G1159" s="132" t="s">
        <v>485</v>
      </c>
      <c r="H1159" s="133">
        <v>2</v>
      </c>
      <c r="I1159" s="128">
        <v>16</v>
      </c>
      <c r="J1159" s="129" t="s">
        <v>485</v>
      </c>
      <c r="K1159" s="134">
        <v>17</v>
      </c>
      <c r="L1159" s="108"/>
      <c r="M1159" s="81">
        <v>17435</v>
      </c>
      <c r="N1159" s="135">
        <v>17678</v>
      </c>
      <c r="O1159" s="136">
        <v>18328</v>
      </c>
      <c r="P1159" s="135">
        <v>20541</v>
      </c>
      <c r="Q1159" s="136">
        <v>20884</v>
      </c>
      <c r="R1159" s="135">
        <v>19797</v>
      </c>
      <c r="S1159" s="136">
        <v>18977</v>
      </c>
      <c r="T1159" s="135">
        <v>20022</v>
      </c>
      <c r="U1159" s="136">
        <v>20292</v>
      </c>
      <c r="V1159" s="135">
        <v>22688</v>
      </c>
      <c r="W1159" s="136">
        <v>23278</v>
      </c>
      <c r="X1159" s="135">
        <v>21701</v>
      </c>
      <c r="Y1159" s="136">
        <v>20791</v>
      </c>
      <c r="Z1159" s="135">
        <v>21717</v>
      </c>
      <c r="AA1159" s="136">
        <v>24090</v>
      </c>
      <c r="AB1159" s="135">
        <v>24498</v>
      </c>
      <c r="AC1159" s="136">
        <v>25066</v>
      </c>
      <c r="AD1159" s="135">
        <v>22040</v>
      </c>
      <c r="AE1159" s="137">
        <v>22606</v>
      </c>
      <c r="AF1159" s="138">
        <v>22970</v>
      </c>
    </row>
    <row r="1160" spans="2:32">
      <c r="B1160" s="114">
        <v>1122</v>
      </c>
      <c r="C1160" s="115">
        <v>1122</v>
      </c>
      <c r="D1160" s="116">
        <v>47</v>
      </c>
      <c r="E1160" s="117">
        <v>2</v>
      </c>
      <c r="F1160" s="118">
        <v>16</v>
      </c>
      <c r="G1160" s="119" t="s">
        <v>485</v>
      </c>
      <c r="H1160" s="120">
        <v>2</v>
      </c>
      <c r="I1160" s="115">
        <v>16</v>
      </c>
      <c r="J1160" s="116" t="s">
        <v>485</v>
      </c>
      <c r="K1160" s="121">
        <v>18</v>
      </c>
      <c r="L1160" s="108"/>
      <c r="M1160" s="122">
        <v>18101</v>
      </c>
      <c r="N1160" s="123">
        <v>18593</v>
      </c>
      <c r="O1160" s="124">
        <v>19192</v>
      </c>
      <c r="P1160" s="123">
        <v>21054</v>
      </c>
      <c r="Q1160" s="124">
        <v>21492</v>
      </c>
      <c r="R1160" s="123">
        <v>20506</v>
      </c>
      <c r="S1160" s="124">
        <v>19810</v>
      </c>
      <c r="T1160" s="123">
        <v>21019</v>
      </c>
      <c r="U1160" s="124">
        <v>21326</v>
      </c>
      <c r="V1160" s="123">
        <v>23267</v>
      </c>
      <c r="W1160" s="124">
        <v>24276</v>
      </c>
      <c r="X1160" s="123">
        <v>22732</v>
      </c>
      <c r="Y1160" s="124">
        <v>21834</v>
      </c>
      <c r="Z1160" s="123">
        <v>22970</v>
      </c>
      <c r="AA1160" s="124">
        <v>24691</v>
      </c>
      <c r="AB1160" s="123">
        <v>25247</v>
      </c>
      <c r="AC1160" s="124">
        <v>26267</v>
      </c>
      <c r="AD1160" s="123">
        <v>23191</v>
      </c>
      <c r="AE1160" s="125">
        <v>24106</v>
      </c>
      <c r="AF1160" s="126">
        <v>24298</v>
      </c>
    </row>
    <row r="1161" spans="2:32">
      <c r="B1161" s="127">
        <v>1123</v>
      </c>
      <c r="C1161" s="128">
        <v>1123</v>
      </c>
      <c r="D1161" s="129">
        <v>47</v>
      </c>
      <c r="E1161" s="130">
        <v>2</v>
      </c>
      <c r="F1161" s="131">
        <v>16</v>
      </c>
      <c r="G1161" s="132" t="s">
        <v>485</v>
      </c>
      <c r="H1161" s="133">
        <v>2</v>
      </c>
      <c r="I1161" s="128">
        <v>16</v>
      </c>
      <c r="J1161" s="129" t="s">
        <v>485</v>
      </c>
      <c r="K1161" s="134">
        <v>19</v>
      </c>
      <c r="L1161" s="108"/>
      <c r="M1161" s="81">
        <v>18399</v>
      </c>
      <c r="N1161" s="135">
        <v>19035</v>
      </c>
      <c r="O1161" s="136">
        <v>19792</v>
      </c>
      <c r="P1161" s="135">
        <v>21634</v>
      </c>
      <c r="Q1161" s="136">
        <v>21883</v>
      </c>
      <c r="R1161" s="135">
        <v>20789</v>
      </c>
      <c r="S1161" s="136">
        <v>20046</v>
      </c>
      <c r="T1161" s="135">
        <v>21358</v>
      </c>
      <c r="U1161" s="136">
        <v>21930</v>
      </c>
      <c r="V1161" s="135">
        <v>23827</v>
      </c>
      <c r="W1161" s="136">
        <v>24954</v>
      </c>
      <c r="X1161" s="135">
        <v>23324</v>
      </c>
      <c r="Y1161" s="136">
        <v>22420</v>
      </c>
      <c r="Z1161" s="135">
        <v>23805</v>
      </c>
      <c r="AA1161" s="136">
        <v>25746</v>
      </c>
      <c r="AB1161" s="135">
        <v>26222</v>
      </c>
      <c r="AC1161" s="136">
        <v>27408</v>
      </c>
      <c r="AD1161" s="135">
        <v>24015</v>
      </c>
      <c r="AE1161" s="137">
        <v>25054</v>
      </c>
      <c r="AF1161" s="138">
        <v>25280</v>
      </c>
    </row>
    <row r="1162" spans="2:32">
      <c r="B1162" s="114">
        <v>1124</v>
      </c>
      <c r="C1162" s="115">
        <v>1124</v>
      </c>
      <c r="D1162" s="116">
        <v>47</v>
      </c>
      <c r="E1162" s="117">
        <v>2</v>
      </c>
      <c r="F1162" s="118">
        <v>16</v>
      </c>
      <c r="G1162" s="119" t="s">
        <v>485</v>
      </c>
      <c r="H1162" s="120">
        <v>2</v>
      </c>
      <c r="I1162" s="115">
        <v>16</v>
      </c>
      <c r="J1162" s="116" t="s">
        <v>485</v>
      </c>
      <c r="K1162" s="121">
        <v>20</v>
      </c>
      <c r="L1162" s="108"/>
      <c r="M1162" s="122">
        <v>18102</v>
      </c>
      <c r="N1162" s="123">
        <v>18771</v>
      </c>
      <c r="O1162" s="124">
        <v>19834</v>
      </c>
      <c r="P1162" s="123">
        <v>21700</v>
      </c>
      <c r="Q1162" s="124">
        <v>22081</v>
      </c>
      <c r="R1162" s="123">
        <v>20616</v>
      </c>
      <c r="S1162" s="124">
        <v>19917</v>
      </c>
      <c r="T1162" s="123">
        <v>21301</v>
      </c>
      <c r="U1162" s="124">
        <v>22046</v>
      </c>
      <c r="V1162" s="123">
        <v>24355</v>
      </c>
      <c r="W1162" s="124">
        <v>25317</v>
      </c>
      <c r="X1162" s="123">
        <v>23555</v>
      </c>
      <c r="Y1162" s="124">
        <v>22791</v>
      </c>
      <c r="Z1162" s="123">
        <v>24355</v>
      </c>
      <c r="AA1162" s="124">
        <v>26495</v>
      </c>
      <c r="AB1162" s="123">
        <v>27240</v>
      </c>
      <c r="AC1162" s="124">
        <v>28210</v>
      </c>
      <c r="AD1162" s="123">
        <v>24645</v>
      </c>
      <c r="AE1162" s="125">
        <v>25437</v>
      </c>
      <c r="AF1162" s="126">
        <v>25978</v>
      </c>
    </row>
    <row r="1163" spans="2:32">
      <c r="B1163" s="127">
        <v>1125</v>
      </c>
      <c r="C1163" s="128">
        <v>1125</v>
      </c>
      <c r="D1163" s="129">
        <v>47</v>
      </c>
      <c r="E1163" s="130">
        <v>2</v>
      </c>
      <c r="F1163" s="131">
        <v>16</v>
      </c>
      <c r="G1163" s="132" t="s">
        <v>485</v>
      </c>
      <c r="H1163" s="133">
        <v>2</v>
      </c>
      <c r="I1163" s="128">
        <v>16</v>
      </c>
      <c r="J1163" s="129" t="s">
        <v>485</v>
      </c>
      <c r="K1163" s="134">
        <v>21</v>
      </c>
      <c r="L1163" s="108"/>
      <c r="M1163" s="81">
        <v>17804</v>
      </c>
      <c r="N1163" s="135">
        <v>18528</v>
      </c>
      <c r="O1163" s="136">
        <v>19535</v>
      </c>
      <c r="P1163" s="135">
        <v>21505</v>
      </c>
      <c r="Q1163" s="136">
        <v>21931</v>
      </c>
      <c r="R1163" s="135">
        <v>20491</v>
      </c>
      <c r="S1163" s="136">
        <v>19861</v>
      </c>
      <c r="T1163" s="135">
        <v>21270</v>
      </c>
      <c r="U1163" s="136">
        <v>21993</v>
      </c>
      <c r="V1163" s="135">
        <v>24618</v>
      </c>
      <c r="W1163" s="136">
        <v>25541</v>
      </c>
      <c r="X1163" s="135">
        <v>24026</v>
      </c>
      <c r="Y1163" s="136">
        <v>23333</v>
      </c>
      <c r="Z1163" s="135">
        <v>24707</v>
      </c>
      <c r="AA1163" s="136">
        <v>27226</v>
      </c>
      <c r="AB1163" s="135">
        <v>28076</v>
      </c>
      <c r="AC1163" s="136">
        <v>28931</v>
      </c>
      <c r="AD1163" s="135">
        <v>25504</v>
      </c>
      <c r="AE1163" s="137">
        <v>26090</v>
      </c>
      <c r="AF1163" s="138">
        <v>26532</v>
      </c>
    </row>
    <row r="1164" spans="2:32">
      <c r="B1164" s="114">
        <v>1126</v>
      </c>
      <c r="C1164" s="115">
        <v>1126</v>
      </c>
      <c r="D1164" s="116">
        <v>47</v>
      </c>
      <c r="E1164" s="117">
        <v>2</v>
      </c>
      <c r="F1164" s="118">
        <v>16</v>
      </c>
      <c r="G1164" s="119" t="s">
        <v>485</v>
      </c>
      <c r="H1164" s="120">
        <v>2</v>
      </c>
      <c r="I1164" s="115">
        <v>16</v>
      </c>
      <c r="J1164" s="116" t="s">
        <v>485</v>
      </c>
      <c r="K1164" s="121">
        <v>22</v>
      </c>
      <c r="L1164" s="108"/>
      <c r="M1164" s="122">
        <v>17202</v>
      </c>
      <c r="N1164" s="123">
        <v>17974</v>
      </c>
      <c r="O1164" s="124">
        <v>18974</v>
      </c>
      <c r="P1164" s="123">
        <v>20848</v>
      </c>
      <c r="Q1164" s="124">
        <v>21251</v>
      </c>
      <c r="R1164" s="123">
        <v>20003</v>
      </c>
      <c r="S1164" s="124">
        <v>19529</v>
      </c>
      <c r="T1164" s="123">
        <v>20828</v>
      </c>
      <c r="U1164" s="124">
        <v>21600</v>
      </c>
      <c r="V1164" s="123">
        <v>24233</v>
      </c>
      <c r="W1164" s="124">
        <v>25110</v>
      </c>
      <c r="X1164" s="123">
        <v>23903</v>
      </c>
      <c r="Y1164" s="124">
        <v>23369</v>
      </c>
      <c r="Z1164" s="123">
        <v>24527</v>
      </c>
      <c r="AA1164" s="124">
        <v>27169</v>
      </c>
      <c r="AB1164" s="123">
        <v>28045</v>
      </c>
      <c r="AC1164" s="124">
        <v>28775</v>
      </c>
      <c r="AD1164" s="123">
        <v>25729</v>
      </c>
      <c r="AE1164" s="125">
        <v>26056</v>
      </c>
      <c r="AF1164" s="126">
        <v>26472</v>
      </c>
    </row>
    <row r="1165" spans="2:32">
      <c r="B1165" s="127">
        <v>1127</v>
      </c>
      <c r="C1165" s="128">
        <v>1127</v>
      </c>
      <c r="D1165" s="129">
        <v>47</v>
      </c>
      <c r="E1165" s="130">
        <v>2</v>
      </c>
      <c r="F1165" s="131">
        <v>16</v>
      </c>
      <c r="G1165" s="132" t="s">
        <v>485</v>
      </c>
      <c r="H1165" s="133">
        <v>2</v>
      </c>
      <c r="I1165" s="128">
        <v>16</v>
      </c>
      <c r="J1165" s="129" t="s">
        <v>485</v>
      </c>
      <c r="K1165" s="134">
        <v>23</v>
      </c>
      <c r="L1165" s="108"/>
      <c r="M1165" s="81">
        <v>16323</v>
      </c>
      <c r="N1165" s="135">
        <v>17301</v>
      </c>
      <c r="O1165" s="136">
        <v>18216</v>
      </c>
      <c r="P1165" s="135">
        <v>19903</v>
      </c>
      <c r="Q1165" s="136">
        <v>20323</v>
      </c>
      <c r="R1165" s="135">
        <v>19194</v>
      </c>
      <c r="S1165" s="136">
        <v>19058</v>
      </c>
      <c r="T1165" s="135">
        <v>20323</v>
      </c>
      <c r="U1165" s="136">
        <v>21008</v>
      </c>
      <c r="V1165" s="135">
        <v>23499</v>
      </c>
      <c r="W1165" s="136">
        <v>24452</v>
      </c>
      <c r="X1165" s="135">
        <v>23318</v>
      </c>
      <c r="Y1165" s="136">
        <v>23156</v>
      </c>
      <c r="Z1165" s="135">
        <v>24077</v>
      </c>
      <c r="AA1165" s="136">
        <v>26645</v>
      </c>
      <c r="AB1165" s="135">
        <v>27506</v>
      </c>
      <c r="AC1165" s="136">
        <v>28263</v>
      </c>
      <c r="AD1165" s="135">
        <v>25623</v>
      </c>
      <c r="AE1165" s="137">
        <v>25786</v>
      </c>
      <c r="AF1165" s="138">
        <v>26086</v>
      </c>
    </row>
    <row r="1166" spans="2:32">
      <c r="B1166" s="114">
        <v>1128</v>
      </c>
      <c r="C1166" s="115">
        <v>1128</v>
      </c>
      <c r="D1166" s="116">
        <v>47</v>
      </c>
      <c r="E1166" s="117">
        <v>2</v>
      </c>
      <c r="F1166" s="118">
        <v>16</v>
      </c>
      <c r="G1166" s="119" t="s">
        <v>485</v>
      </c>
      <c r="H1166" s="120">
        <v>2</v>
      </c>
      <c r="I1166" s="115">
        <v>16</v>
      </c>
      <c r="J1166" s="116" t="s">
        <v>485</v>
      </c>
      <c r="K1166" s="121">
        <v>24</v>
      </c>
      <c r="L1166" s="108"/>
      <c r="M1166" s="122">
        <v>15271</v>
      </c>
      <c r="N1166" s="123">
        <v>16555</v>
      </c>
      <c r="O1166" s="124">
        <v>17339</v>
      </c>
      <c r="P1166" s="123">
        <v>18902</v>
      </c>
      <c r="Q1166" s="124">
        <v>19277</v>
      </c>
      <c r="R1166" s="123">
        <v>18290</v>
      </c>
      <c r="S1166" s="124">
        <v>18412</v>
      </c>
      <c r="T1166" s="123">
        <v>19802</v>
      </c>
      <c r="U1166" s="124">
        <v>20405</v>
      </c>
      <c r="V1166" s="123">
        <v>22698</v>
      </c>
      <c r="W1166" s="124">
        <v>23793</v>
      </c>
      <c r="X1166" s="123">
        <v>22662</v>
      </c>
      <c r="Y1166" s="124">
        <v>22746</v>
      </c>
      <c r="Z1166" s="123">
        <v>23598</v>
      </c>
      <c r="AA1166" s="124">
        <v>26047</v>
      </c>
      <c r="AB1166" s="123">
        <v>26825</v>
      </c>
      <c r="AC1166" s="124">
        <v>27675</v>
      </c>
      <c r="AD1166" s="123">
        <v>25281</v>
      </c>
      <c r="AE1166" s="125">
        <v>25448</v>
      </c>
      <c r="AF1166" s="126">
        <v>25658</v>
      </c>
    </row>
    <row r="1167" spans="2:32">
      <c r="B1167" s="127">
        <v>1129</v>
      </c>
      <c r="C1167" s="128">
        <v>1129</v>
      </c>
      <c r="D1167" s="129">
        <v>48</v>
      </c>
      <c r="E1167" s="130">
        <v>2</v>
      </c>
      <c r="F1167" s="131">
        <v>17</v>
      </c>
      <c r="G1167" s="132" t="s">
        <v>485</v>
      </c>
      <c r="H1167" s="133">
        <v>2</v>
      </c>
      <c r="I1167" s="128">
        <v>17</v>
      </c>
      <c r="J1167" s="129" t="s">
        <v>485</v>
      </c>
      <c r="K1167" s="134">
        <v>1</v>
      </c>
      <c r="L1167" s="108"/>
      <c r="M1167" s="81">
        <v>14166</v>
      </c>
      <c r="N1167" s="135">
        <v>15260</v>
      </c>
      <c r="O1167" s="136">
        <v>17264</v>
      </c>
      <c r="P1167" s="135">
        <v>17843</v>
      </c>
      <c r="Q1167" s="136">
        <v>18285</v>
      </c>
      <c r="R1167" s="135">
        <v>17222</v>
      </c>
      <c r="S1167" s="136">
        <v>17815</v>
      </c>
      <c r="T1167" s="135">
        <v>18726</v>
      </c>
      <c r="U1167" s="136">
        <v>20775</v>
      </c>
      <c r="V1167" s="135">
        <v>22016</v>
      </c>
      <c r="W1167" s="136">
        <v>23030</v>
      </c>
      <c r="X1167" s="135">
        <v>21513</v>
      </c>
      <c r="Y1167" s="136">
        <v>21605</v>
      </c>
      <c r="Z1167" s="135">
        <v>24269</v>
      </c>
      <c r="AA1167" s="136">
        <v>25445</v>
      </c>
      <c r="AB1167" s="135">
        <v>26130</v>
      </c>
      <c r="AC1167" s="136">
        <v>26955</v>
      </c>
      <c r="AD1167" s="135">
        <v>23830</v>
      </c>
      <c r="AE1167" s="137">
        <v>24299</v>
      </c>
      <c r="AF1167" s="138">
        <v>26502</v>
      </c>
    </row>
    <row r="1168" spans="2:32">
      <c r="B1168" s="114">
        <v>1130</v>
      </c>
      <c r="C1168" s="115">
        <v>1130</v>
      </c>
      <c r="D1168" s="116">
        <v>48</v>
      </c>
      <c r="E1168" s="117">
        <v>2</v>
      </c>
      <c r="F1168" s="118">
        <v>17</v>
      </c>
      <c r="G1168" s="119" t="s">
        <v>485</v>
      </c>
      <c r="H1168" s="120">
        <v>2</v>
      </c>
      <c r="I1168" s="115">
        <v>17</v>
      </c>
      <c r="J1168" s="116" t="s">
        <v>485</v>
      </c>
      <c r="K1168" s="121">
        <v>2</v>
      </c>
      <c r="L1168" s="108"/>
      <c r="M1168" s="122">
        <v>13685</v>
      </c>
      <c r="N1168" s="123">
        <v>14915</v>
      </c>
      <c r="O1168" s="124">
        <v>16836</v>
      </c>
      <c r="P1168" s="123">
        <v>17383</v>
      </c>
      <c r="Q1168" s="124">
        <v>17858</v>
      </c>
      <c r="R1168" s="123">
        <v>16733</v>
      </c>
      <c r="S1168" s="124">
        <v>17403</v>
      </c>
      <c r="T1168" s="123">
        <v>18397</v>
      </c>
      <c r="U1168" s="124">
        <v>20361</v>
      </c>
      <c r="V1168" s="123">
        <v>21589</v>
      </c>
      <c r="W1168" s="124">
        <v>22547</v>
      </c>
      <c r="X1168" s="123">
        <v>20950</v>
      </c>
      <c r="Y1168" s="124">
        <v>21167</v>
      </c>
      <c r="Z1168" s="123">
        <v>23732</v>
      </c>
      <c r="AA1168" s="124">
        <v>24887</v>
      </c>
      <c r="AB1168" s="123">
        <v>25601</v>
      </c>
      <c r="AC1168" s="124">
        <v>26361</v>
      </c>
      <c r="AD1168" s="123">
        <v>23327</v>
      </c>
      <c r="AE1168" s="125">
        <v>23853</v>
      </c>
      <c r="AF1168" s="126">
        <v>25917</v>
      </c>
    </row>
    <row r="1169" spans="2:32">
      <c r="B1169" s="127">
        <v>1131</v>
      </c>
      <c r="C1169" s="128">
        <v>1131</v>
      </c>
      <c r="D1169" s="129">
        <v>48</v>
      </c>
      <c r="E1169" s="130">
        <v>2</v>
      </c>
      <c r="F1169" s="131">
        <v>17</v>
      </c>
      <c r="G1169" s="132" t="s">
        <v>485</v>
      </c>
      <c r="H1169" s="133">
        <v>2</v>
      </c>
      <c r="I1169" s="128">
        <v>17</v>
      </c>
      <c r="J1169" s="129" t="s">
        <v>485</v>
      </c>
      <c r="K1169" s="134">
        <v>3</v>
      </c>
      <c r="L1169" s="108"/>
      <c r="M1169" s="81">
        <v>13422</v>
      </c>
      <c r="N1169" s="135">
        <v>14784</v>
      </c>
      <c r="O1169" s="136">
        <v>16695</v>
      </c>
      <c r="P1169" s="135">
        <v>17192</v>
      </c>
      <c r="Q1169" s="136">
        <v>17788</v>
      </c>
      <c r="R1169" s="135">
        <v>16496</v>
      </c>
      <c r="S1169" s="136">
        <v>17271</v>
      </c>
      <c r="T1169" s="135">
        <v>18363</v>
      </c>
      <c r="U1169" s="136">
        <v>20271</v>
      </c>
      <c r="V1169" s="135">
        <v>21519</v>
      </c>
      <c r="W1169" s="136">
        <v>22345</v>
      </c>
      <c r="X1169" s="135">
        <v>20638</v>
      </c>
      <c r="Y1169" s="136">
        <v>20932</v>
      </c>
      <c r="Z1169" s="135">
        <v>23519</v>
      </c>
      <c r="AA1169" s="136">
        <v>24608</v>
      </c>
      <c r="AB1169" s="135">
        <v>25352</v>
      </c>
      <c r="AC1169" s="136">
        <v>26025</v>
      </c>
      <c r="AD1169" s="135">
        <v>23020</v>
      </c>
      <c r="AE1169" s="137">
        <v>23672</v>
      </c>
      <c r="AF1169" s="138">
        <v>25636</v>
      </c>
    </row>
    <row r="1170" spans="2:32">
      <c r="B1170" s="114">
        <v>1132</v>
      </c>
      <c r="C1170" s="115">
        <v>1132</v>
      </c>
      <c r="D1170" s="116">
        <v>48</v>
      </c>
      <c r="E1170" s="117">
        <v>2</v>
      </c>
      <c r="F1170" s="118">
        <v>17</v>
      </c>
      <c r="G1170" s="119" t="s">
        <v>485</v>
      </c>
      <c r="H1170" s="120">
        <v>2</v>
      </c>
      <c r="I1170" s="115">
        <v>17</v>
      </c>
      <c r="J1170" s="116" t="s">
        <v>485</v>
      </c>
      <c r="K1170" s="121">
        <v>4</v>
      </c>
      <c r="L1170" s="108"/>
      <c r="M1170" s="122">
        <v>13264</v>
      </c>
      <c r="N1170" s="123">
        <v>14721</v>
      </c>
      <c r="O1170" s="124">
        <v>16616</v>
      </c>
      <c r="P1170" s="123">
        <v>17108</v>
      </c>
      <c r="Q1170" s="124">
        <v>17709</v>
      </c>
      <c r="R1170" s="123">
        <v>16284</v>
      </c>
      <c r="S1170" s="124">
        <v>17134</v>
      </c>
      <c r="T1170" s="123">
        <v>18236</v>
      </c>
      <c r="U1170" s="124">
        <v>20043</v>
      </c>
      <c r="V1170" s="123">
        <v>21233</v>
      </c>
      <c r="W1170" s="124">
        <v>21936</v>
      </c>
      <c r="X1170" s="123">
        <v>20092</v>
      </c>
      <c r="Y1170" s="124">
        <v>20487</v>
      </c>
      <c r="Z1170" s="123">
        <v>22973</v>
      </c>
      <c r="AA1170" s="124">
        <v>24006</v>
      </c>
      <c r="AB1170" s="123">
        <v>24661</v>
      </c>
      <c r="AC1170" s="124">
        <v>25267</v>
      </c>
      <c r="AD1170" s="123">
        <v>22395</v>
      </c>
      <c r="AE1170" s="125">
        <v>23109</v>
      </c>
      <c r="AF1170" s="126">
        <v>24917</v>
      </c>
    </row>
    <row r="1171" spans="2:32">
      <c r="B1171" s="127">
        <v>1133</v>
      </c>
      <c r="C1171" s="128">
        <v>1133</v>
      </c>
      <c r="D1171" s="129">
        <v>48</v>
      </c>
      <c r="E1171" s="130">
        <v>2</v>
      </c>
      <c r="F1171" s="131">
        <v>17</v>
      </c>
      <c r="G1171" s="132" t="s">
        <v>485</v>
      </c>
      <c r="H1171" s="133">
        <v>2</v>
      </c>
      <c r="I1171" s="128">
        <v>17</v>
      </c>
      <c r="J1171" s="129" t="s">
        <v>485</v>
      </c>
      <c r="K1171" s="134">
        <v>5</v>
      </c>
      <c r="L1171" s="108"/>
      <c r="M1171" s="81">
        <v>13161</v>
      </c>
      <c r="N1171" s="135">
        <v>14823</v>
      </c>
      <c r="O1171" s="136">
        <v>16797</v>
      </c>
      <c r="P1171" s="135">
        <v>17220</v>
      </c>
      <c r="Q1171" s="136">
        <v>17759</v>
      </c>
      <c r="R1171" s="135">
        <v>16112</v>
      </c>
      <c r="S1171" s="136">
        <v>16917</v>
      </c>
      <c r="T1171" s="135">
        <v>18189</v>
      </c>
      <c r="U1171" s="136">
        <v>19901</v>
      </c>
      <c r="V1171" s="135">
        <v>20962</v>
      </c>
      <c r="W1171" s="136">
        <v>21482</v>
      </c>
      <c r="X1171" s="135">
        <v>19423</v>
      </c>
      <c r="Y1171" s="136">
        <v>19917</v>
      </c>
      <c r="Z1171" s="135">
        <v>22449</v>
      </c>
      <c r="AA1171" s="136">
        <v>23404</v>
      </c>
      <c r="AB1171" s="135">
        <v>23978</v>
      </c>
      <c r="AC1171" s="136">
        <v>24399</v>
      </c>
      <c r="AD1171" s="135">
        <v>21605</v>
      </c>
      <c r="AE1171" s="137">
        <v>22523</v>
      </c>
      <c r="AF1171" s="138">
        <v>24181</v>
      </c>
    </row>
    <row r="1172" spans="2:32">
      <c r="B1172" s="114">
        <v>1134</v>
      </c>
      <c r="C1172" s="115">
        <v>1134</v>
      </c>
      <c r="D1172" s="116">
        <v>48</v>
      </c>
      <c r="E1172" s="117">
        <v>2</v>
      </c>
      <c r="F1172" s="118">
        <v>17</v>
      </c>
      <c r="G1172" s="119" t="s">
        <v>485</v>
      </c>
      <c r="H1172" s="120">
        <v>2</v>
      </c>
      <c r="I1172" s="115">
        <v>17</v>
      </c>
      <c r="J1172" s="116" t="s">
        <v>485</v>
      </c>
      <c r="K1172" s="121">
        <v>6</v>
      </c>
      <c r="L1172" s="108"/>
      <c r="M1172" s="122">
        <v>13140</v>
      </c>
      <c r="N1172" s="123">
        <v>15076</v>
      </c>
      <c r="O1172" s="124">
        <v>17413</v>
      </c>
      <c r="P1172" s="123">
        <v>17778</v>
      </c>
      <c r="Q1172" s="124">
        <v>18160</v>
      </c>
      <c r="R1172" s="123">
        <v>15975</v>
      </c>
      <c r="S1172" s="124">
        <v>16691</v>
      </c>
      <c r="T1172" s="123">
        <v>18213</v>
      </c>
      <c r="U1172" s="124">
        <v>20210</v>
      </c>
      <c r="V1172" s="123">
        <v>21009</v>
      </c>
      <c r="W1172" s="124">
        <v>21367</v>
      </c>
      <c r="X1172" s="123">
        <v>18761</v>
      </c>
      <c r="Y1172" s="124">
        <v>19273</v>
      </c>
      <c r="Z1172" s="123">
        <v>22324</v>
      </c>
      <c r="AA1172" s="124">
        <v>23240</v>
      </c>
      <c r="AB1172" s="123">
        <v>23602</v>
      </c>
      <c r="AC1172" s="124">
        <v>23849</v>
      </c>
      <c r="AD1172" s="123">
        <v>20744</v>
      </c>
      <c r="AE1172" s="125">
        <v>21959</v>
      </c>
      <c r="AF1172" s="126">
        <v>23849</v>
      </c>
    </row>
    <row r="1173" spans="2:32">
      <c r="B1173" s="127">
        <v>1135</v>
      </c>
      <c r="C1173" s="128">
        <v>1135</v>
      </c>
      <c r="D1173" s="129">
        <v>48</v>
      </c>
      <c r="E1173" s="130">
        <v>2</v>
      </c>
      <c r="F1173" s="131">
        <v>17</v>
      </c>
      <c r="G1173" s="132" t="s">
        <v>485</v>
      </c>
      <c r="H1173" s="133">
        <v>2</v>
      </c>
      <c r="I1173" s="128">
        <v>17</v>
      </c>
      <c r="J1173" s="129" t="s">
        <v>485</v>
      </c>
      <c r="K1173" s="134">
        <v>7</v>
      </c>
      <c r="L1173" s="108"/>
      <c r="M1173" s="81">
        <v>13683</v>
      </c>
      <c r="N1173" s="135">
        <v>15620</v>
      </c>
      <c r="O1173" s="136">
        <v>18565</v>
      </c>
      <c r="P1173" s="135">
        <v>19037</v>
      </c>
      <c r="Q1173" s="136">
        <v>19263</v>
      </c>
      <c r="R1173" s="135">
        <v>16361</v>
      </c>
      <c r="S1173" s="136">
        <v>16939</v>
      </c>
      <c r="T1173" s="135">
        <v>18552</v>
      </c>
      <c r="U1173" s="136">
        <v>21058</v>
      </c>
      <c r="V1173" s="135">
        <v>21887</v>
      </c>
      <c r="W1173" s="136">
        <v>22120</v>
      </c>
      <c r="X1173" s="135">
        <v>18797</v>
      </c>
      <c r="Y1173" s="136">
        <v>19123</v>
      </c>
      <c r="Z1173" s="135">
        <v>22764</v>
      </c>
      <c r="AA1173" s="136">
        <v>23841</v>
      </c>
      <c r="AB1173" s="135">
        <v>24061</v>
      </c>
      <c r="AC1173" s="136">
        <v>24321</v>
      </c>
      <c r="AD1173" s="135">
        <v>20450</v>
      </c>
      <c r="AE1173" s="137">
        <v>21918</v>
      </c>
      <c r="AF1173" s="138">
        <v>24133</v>
      </c>
    </row>
    <row r="1174" spans="2:32">
      <c r="B1174" s="114">
        <v>1136</v>
      </c>
      <c r="C1174" s="115">
        <v>1136</v>
      </c>
      <c r="D1174" s="116">
        <v>48</v>
      </c>
      <c r="E1174" s="117">
        <v>2</v>
      </c>
      <c r="F1174" s="118">
        <v>17</v>
      </c>
      <c r="G1174" s="119" t="s">
        <v>485</v>
      </c>
      <c r="H1174" s="120">
        <v>2</v>
      </c>
      <c r="I1174" s="115">
        <v>17</v>
      </c>
      <c r="J1174" s="116" t="s">
        <v>485</v>
      </c>
      <c r="K1174" s="121">
        <v>8</v>
      </c>
      <c r="L1174" s="108"/>
      <c r="M1174" s="122">
        <v>14708</v>
      </c>
      <c r="N1174" s="123">
        <v>15937</v>
      </c>
      <c r="O1174" s="124">
        <v>19698</v>
      </c>
      <c r="P1174" s="123">
        <v>20292</v>
      </c>
      <c r="Q1174" s="124">
        <v>20664</v>
      </c>
      <c r="R1174" s="123">
        <v>17323</v>
      </c>
      <c r="S1174" s="124">
        <v>17610</v>
      </c>
      <c r="T1174" s="123">
        <v>18915</v>
      </c>
      <c r="U1174" s="124">
        <v>22000</v>
      </c>
      <c r="V1174" s="123">
        <v>23204</v>
      </c>
      <c r="W1174" s="124">
        <v>23225</v>
      </c>
      <c r="X1174" s="123">
        <v>19582</v>
      </c>
      <c r="Y1174" s="124">
        <v>19602</v>
      </c>
      <c r="Z1174" s="123">
        <v>23533</v>
      </c>
      <c r="AA1174" s="124">
        <v>24694</v>
      </c>
      <c r="AB1174" s="123">
        <v>25191</v>
      </c>
      <c r="AC1174" s="124">
        <v>25283</v>
      </c>
      <c r="AD1174" s="123">
        <v>20868</v>
      </c>
      <c r="AE1174" s="125">
        <v>22101</v>
      </c>
      <c r="AF1174" s="126">
        <v>24794</v>
      </c>
    </row>
    <row r="1175" spans="2:32">
      <c r="B1175" s="127">
        <v>1137</v>
      </c>
      <c r="C1175" s="128">
        <v>1137</v>
      </c>
      <c r="D1175" s="129">
        <v>48</v>
      </c>
      <c r="E1175" s="130">
        <v>2</v>
      </c>
      <c r="F1175" s="131">
        <v>17</v>
      </c>
      <c r="G1175" s="132" t="s">
        <v>485</v>
      </c>
      <c r="H1175" s="133">
        <v>2</v>
      </c>
      <c r="I1175" s="128">
        <v>17</v>
      </c>
      <c r="J1175" s="129" t="s">
        <v>485</v>
      </c>
      <c r="K1175" s="134">
        <v>9</v>
      </c>
      <c r="L1175" s="108"/>
      <c r="M1175" s="81">
        <v>15415</v>
      </c>
      <c r="N1175" s="135">
        <v>16378</v>
      </c>
      <c r="O1175" s="136">
        <v>20002</v>
      </c>
      <c r="P1175" s="135">
        <v>20475</v>
      </c>
      <c r="Q1175" s="136">
        <v>21104</v>
      </c>
      <c r="R1175" s="135">
        <v>18046</v>
      </c>
      <c r="S1175" s="136">
        <v>18330</v>
      </c>
      <c r="T1175" s="135">
        <v>19426</v>
      </c>
      <c r="U1175" s="136">
        <v>22328</v>
      </c>
      <c r="V1175" s="135">
        <v>23570</v>
      </c>
      <c r="W1175" s="136">
        <v>23548</v>
      </c>
      <c r="X1175" s="135">
        <v>20222</v>
      </c>
      <c r="Y1175" s="136">
        <v>20213</v>
      </c>
      <c r="Z1175" s="135">
        <v>23804</v>
      </c>
      <c r="AA1175" s="136">
        <v>24656</v>
      </c>
      <c r="AB1175" s="135">
        <v>25508</v>
      </c>
      <c r="AC1175" s="136">
        <v>25475</v>
      </c>
      <c r="AD1175" s="135">
        <v>21431</v>
      </c>
      <c r="AE1175" s="137">
        <v>22390</v>
      </c>
      <c r="AF1175" s="138">
        <v>25018</v>
      </c>
    </row>
    <row r="1176" spans="2:32">
      <c r="B1176" s="114">
        <v>1138</v>
      </c>
      <c r="C1176" s="115">
        <v>1138</v>
      </c>
      <c r="D1176" s="116">
        <v>48</v>
      </c>
      <c r="E1176" s="117">
        <v>2</v>
      </c>
      <c r="F1176" s="118">
        <v>17</v>
      </c>
      <c r="G1176" s="119" t="s">
        <v>485</v>
      </c>
      <c r="H1176" s="120">
        <v>2</v>
      </c>
      <c r="I1176" s="115">
        <v>17</v>
      </c>
      <c r="J1176" s="116" t="s">
        <v>485</v>
      </c>
      <c r="K1176" s="121">
        <v>10</v>
      </c>
      <c r="L1176" s="108"/>
      <c r="M1176" s="122">
        <v>15931</v>
      </c>
      <c r="N1176" s="123">
        <v>16919</v>
      </c>
      <c r="O1176" s="124">
        <v>20225</v>
      </c>
      <c r="P1176" s="123">
        <v>20521</v>
      </c>
      <c r="Q1176" s="124">
        <v>21298</v>
      </c>
      <c r="R1176" s="123">
        <v>18563</v>
      </c>
      <c r="S1176" s="124">
        <v>18993</v>
      </c>
      <c r="T1176" s="123">
        <v>19962</v>
      </c>
      <c r="U1176" s="124">
        <v>22737</v>
      </c>
      <c r="V1176" s="123">
        <v>23815</v>
      </c>
      <c r="W1176" s="124">
        <v>23669</v>
      </c>
      <c r="X1176" s="123">
        <v>20811</v>
      </c>
      <c r="Y1176" s="124">
        <v>20785</v>
      </c>
      <c r="Z1176" s="123">
        <v>24306</v>
      </c>
      <c r="AA1176" s="124">
        <v>24817</v>
      </c>
      <c r="AB1176" s="123">
        <v>25711</v>
      </c>
      <c r="AC1176" s="124">
        <v>25674</v>
      </c>
      <c r="AD1176" s="123">
        <v>22045</v>
      </c>
      <c r="AE1176" s="125">
        <v>23004</v>
      </c>
      <c r="AF1176" s="126">
        <v>25579</v>
      </c>
    </row>
    <row r="1177" spans="2:32">
      <c r="B1177" s="127">
        <v>1139</v>
      </c>
      <c r="C1177" s="128">
        <v>1139</v>
      </c>
      <c r="D1177" s="129">
        <v>48</v>
      </c>
      <c r="E1177" s="130">
        <v>2</v>
      </c>
      <c r="F1177" s="131">
        <v>17</v>
      </c>
      <c r="G1177" s="132" t="s">
        <v>485</v>
      </c>
      <c r="H1177" s="133">
        <v>2</v>
      </c>
      <c r="I1177" s="128">
        <v>17</v>
      </c>
      <c r="J1177" s="129" t="s">
        <v>485</v>
      </c>
      <c r="K1177" s="134">
        <v>11</v>
      </c>
      <c r="L1177" s="108"/>
      <c r="M1177" s="81">
        <v>16208</v>
      </c>
      <c r="N1177" s="135">
        <v>17316</v>
      </c>
      <c r="O1177" s="136">
        <v>20651</v>
      </c>
      <c r="P1177" s="135">
        <v>20606</v>
      </c>
      <c r="Q1177" s="136">
        <v>21561</v>
      </c>
      <c r="R1177" s="135">
        <v>18831</v>
      </c>
      <c r="S1177" s="136">
        <v>19602</v>
      </c>
      <c r="T1177" s="135">
        <v>20357</v>
      </c>
      <c r="U1177" s="136">
        <v>23335</v>
      </c>
      <c r="V1177" s="135">
        <v>24153</v>
      </c>
      <c r="W1177" s="136">
        <v>23692</v>
      </c>
      <c r="X1177" s="135">
        <v>21147</v>
      </c>
      <c r="Y1177" s="136">
        <v>20852</v>
      </c>
      <c r="Z1177" s="135">
        <v>24998</v>
      </c>
      <c r="AA1177" s="136">
        <v>25008</v>
      </c>
      <c r="AB1177" s="135">
        <v>25656</v>
      </c>
      <c r="AC1177" s="136">
        <v>25755</v>
      </c>
      <c r="AD1177" s="135">
        <v>22146</v>
      </c>
      <c r="AE1177" s="137">
        <v>23455</v>
      </c>
      <c r="AF1177" s="138">
        <v>26333</v>
      </c>
    </row>
    <row r="1178" spans="2:32">
      <c r="B1178" s="114">
        <v>1140</v>
      </c>
      <c r="C1178" s="115">
        <v>1140</v>
      </c>
      <c r="D1178" s="116">
        <v>48</v>
      </c>
      <c r="E1178" s="117">
        <v>2</v>
      </c>
      <c r="F1178" s="118">
        <v>17</v>
      </c>
      <c r="G1178" s="119" t="s">
        <v>485</v>
      </c>
      <c r="H1178" s="120">
        <v>2</v>
      </c>
      <c r="I1178" s="115">
        <v>17</v>
      </c>
      <c r="J1178" s="116" t="s">
        <v>485</v>
      </c>
      <c r="K1178" s="121">
        <v>12</v>
      </c>
      <c r="L1178" s="108"/>
      <c r="M1178" s="122">
        <v>16366</v>
      </c>
      <c r="N1178" s="123">
        <v>17541</v>
      </c>
      <c r="O1178" s="124">
        <v>20726</v>
      </c>
      <c r="P1178" s="123">
        <v>20542</v>
      </c>
      <c r="Q1178" s="124">
        <v>21604</v>
      </c>
      <c r="R1178" s="123">
        <v>18997</v>
      </c>
      <c r="S1178" s="124">
        <v>19964</v>
      </c>
      <c r="T1178" s="123">
        <v>20529</v>
      </c>
      <c r="U1178" s="124">
        <v>23406</v>
      </c>
      <c r="V1178" s="123">
        <v>24221</v>
      </c>
      <c r="W1178" s="124">
        <v>23525</v>
      </c>
      <c r="X1178" s="123">
        <v>21341</v>
      </c>
      <c r="Y1178" s="124">
        <v>20828</v>
      </c>
      <c r="Z1178" s="123">
        <v>25086</v>
      </c>
      <c r="AA1178" s="124">
        <v>24952</v>
      </c>
      <c r="AB1178" s="123">
        <v>25551</v>
      </c>
      <c r="AC1178" s="124">
        <v>25600</v>
      </c>
      <c r="AD1178" s="123">
        <v>22125</v>
      </c>
      <c r="AE1178" s="125">
        <v>23630</v>
      </c>
      <c r="AF1178" s="126">
        <v>26422</v>
      </c>
    </row>
    <row r="1179" spans="2:32">
      <c r="B1179" s="127">
        <v>1141</v>
      </c>
      <c r="C1179" s="128">
        <v>1141</v>
      </c>
      <c r="D1179" s="129">
        <v>48</v>
      </c>
      <c r="E1179" s="130">
        <v>2</v>
      </c>
      <c r="F1179" s="131">
        <v>17</v>
      </c>
      <c r="G1179" s="132" t="s">
        <v>485</v>
      </c>
      <c r="H1179" s="133">
        <v>2</v>
      </c>
      <c r="I1179" s="128">
        <v>17</v>
      </c>
      <c r="J1179" s="129" t="s">
        <v>485</v>
      </c>
      <c r="K1179" s="134">
        <v>13</v>
      </c>
      <c r="L1179" s="108"/>
      <c r="M1179" s="81">
        <v>16351</v>
      </c>
      <c r="N1179" s="135">
        <v>17541</v>
      </c>
      <c r="O1179" s="136">
        <v>20579</v>
      </c>
      <c r="P1179" s="135">
        <v>20462</v>
      </c>
      <c r="Q1179" s="136">
        <v>21416</v>
      </c>
      <c r="R1179" s="135">
        <v>18964</v>
      </c>
      <c r="S1179" s="136">
        <v>20021</v>
      </c>
      <c r="T1179" s="135">
        <v>20479</v>
      </c>
      <c r="U1179" s="136">
        <v>23235</v>
      </c>
      <c r="V1179" s="135">
        <v>23994</v>
      </c>
      <c r="W1179" s="136">
        <v>23246</v>
      </c>
      <c r="X1179" s="135">
        <v>21299</v>
      </c>
      <c r="Y1179" s="136">
        <v>20631</v>
      </c>
      <c r="Z1179" s="135">
        <v>24898</v>
      </c>
      <c r="AA1179" s="136">
        <v>24848</v>
      </c>
      <c r="AB1179" s="135">
        <v>25194</v>
      </c>
      <c r="AC1179" s="136">
        <v>25286</v>
      </c>
      <c r="AD1179" s="135">
        <v>21914</v>
      </c>
      <c r="AE1179" s="137">
        <v>23534</v>
      </c>
      <c r="AF1179" s="138">
        <v>26220</v>
      </c>
    </row>
    <row r="1180" spans="2:32">
      <c r="B1180" s="114">
        <v>1142</v>
      </c>
      <c r="C1180" s="115">
        <v>1142</v>
      </c>
      <c r="D1180" s="116">
        <v>48</v>
      </c>
      <c r="E1180" s="117">
        <v>2</v>
      </c>
      <c r="F1180" s="118">
        <v>17</v>
      </c>
      <c r="G1180" s="119" t="s">
        <v>485</v>
      </c>
      <c r="H1180" s="120">
        <v>2</v>
      </c>
      <c r="I1180" s="115">
        <v>17</v>
      </c>
      <c r="J1180" s="116" t="s">
        <v>485</v>
      </c>
      <c r="K1180" s="121">
        <v>14</v>
      </c>
      <c r="L1180" s="108"/>
      <c r="M1180" s="122">
        <v>16059</v>
      </c>
      <c r="N1180" s="123">
        <v>17223</v>
      </c>
      <c r="O1180" s="124">
        <v>20343</v>
      </c>
      <c r="P1180" s="123">
        <v>20281</v>
      </c>
      <c r="Q1180" s="124">
        <v>21305</v>
      </c>
      <c r="R1180" s="123">
        <v>18639</v>
      </c>
      <c r="S1180" s="124">
        <v>19737</v>
      </c>
      <c r="T1180" s="123">
        <v>20111</v>
      </c>
      <c r="U1180" s="124">
        <v>22885</v>
      </c>
      <c r="V1180" s="123">
        <v>23824</v>
      </c>
      <c r="W1180" s="124">
        <v>22921</v>
      </c>
      <c r="X1180" s="123">
        <v>20920</v>
      </c>
      <c r="Y1180" s="124">
        <v>20135</v>
      </c>
      <c r="Z1180" s="123">
        <v>24480</v>
      </c>
      <c r="AA1180" s="124">
        <v>24586</v>
      </c>
      <c r="AB1180" s="123">
        <v>24919</v>
      </c>
      <c r="AC1180" s="124">
        <v>24893</v>
      </c>
      <c r="AD1180" s="123">
        <v>21384</v>
      </c>
      <c r="AE1180" s="125">
        <v>23085</v>
      </c>
      <c r="AF1180" s="126">
        <v>25758</v>
      </c>
    </row>
    <row r="1181" spans="2:32">
      <c r="B1181" s="127">
        <v>1143</v>
      </c>
      <c r="C1181" s="128">
        <v>1143</v>
      </c>
      <c r="D1181" s="129">
        <v>48</v>
      </c>
      <c r="E1181" s="130">
        <v>2</v>
      </c>
      <c r="F1181" s="131">
        <v>17</v>
      </c>
      <c r="G1181" s="132" t="s">
        <v>485</v>
      </c>
      <c r="H1181" s="133">
        <v>2</v>
      </c>
      <c r="I1181" s="128">
        <v>17</v>
      </c>
      <c r="J1181" s="129" t="s">
        <v>485</v>
      </c>
      <c r="K1181" s="134">
        <v>15</v>
      </c>
      <c r="L1181" s="108"/>
      <c r="M1181" s="81">
        <v>15919</v>
      </c>
      <c r="N1181" s="135">
        <v>17090</v>
      </c>
      <c r="O1181" s="136">
        <v>20205</v>
      </c>
      <c r="P1181" s="135">
        <v>20298</v>
      </c>
      <c r="Q1181" s="136">
        <v>21157</v>
      </c>
      <c r="R1181" s="135">
        <v>18454</v>
      </c>
      <c r="S1181" s="136">
        <v>19694</v>
      </c>
      <c r="T1181" s="135">
        <v>19927</v>
      </c>
      <c r="U1181" s="136">
        <v>22643</v>
      </c>
      <c r="V1181" s="135">
        <v>23606</v>
      </c>
      <c r="W1181" s="136">
        <v>22704</v>
      </c>
      <c r="X1181" s="135">
        <v>20676</v>
      </c>
      <c r="Y1181" s="136">
        <v>20101</v>
      </c>
      <c r="Z1181" s="135">
        <v>24178</v>
      </c>
      <c r="AA1181" s="136">
        <v>24528</v>
      </c>
      <c r="AB1181" s="135">
        <v>24688</v>
      </c>
      <c r="AC1181" s="136">
        <v>24613</v>
      </c>
      <c r="AD1181" s="135">
        <v>21327</v>
      </c>
      <c r="AE1181" s="137">
        <v>22838</v>
      </c>
      <c r="AF1181" s="138">
        <v>25428</v>
      </c>
    </row>
    <row r="1182" spans="2:32">
      <c r="B1182" s="114">
        <v>1144</v>
      </c>
      <c r="C1182" s="115">
        <v>1144</v>
      </c>
      <c r="D1182" s="116">
        <v>48</v>
      </c>
      <c r="E1182" s="117">
        <v>2</v>
      </c>
      <c r="F1182" s="118">
        <v>17</v>
      </c>
      <c r="G1182" s="119" t="s">
        <v>485</v>
      </c>
      <c r="H1182" s="120">
        <v>2</v>
      </c>
      <c r="I1182" s="115">
        <v>17</v>
      </c>
      <c r="J1182" s="116" t="s">
        <v>485</v>
      </c>
      <c r="K1182" s="121">
        <v>16</v>
      </c>
      <c r="L1182" s="108"/>
      <c r="M1182" s="122">
        <v>15925</v>
      </c>
      <c r="N1182" s="123">
        <v>17084</v>
      </c>
      <c r="O1182" s="124">
        <v>20116</v>
      </c>
      <c r="P1182" s="123">
        <v>20291</v>
      </c>
      <c r="Q1182" s="124">
        <v>21035</v>
      </c>
      <c r="R1182" s="123">
        <v>18371</v>
      </c>
      <c r="S1182" s="124">
        <v>19671</v>
      </c>
      <c r="T1182" s="123">
        <v>19781</v>
      </c>
      <c r="U1182" s="124">
        <v>22527</v>
      </c>
      <c r="V1182" s="123">
        <v>23302</v>
      </c>
      <c r="W1182" s="124">
        <v>22335</v>
      </c>
      <c r="X1182" s="123">
        <v>20423</v>
      </c>
      <c r="Y1182" s="124">
        <v>20384</v>
      </c>
      <c r="Z1182" s="123">
        <v>24033</v>
      </c>
      <c r="AA1182" s="124">
        <v>24257</v>
      </c>
      <c r="AB1182" s="123">
        <v>24555</v>
      </c>
      <c r="AC1182" s="124">
        <v>24126</v>
      </c>
      <c r="AD1182" s="123">
        <v>21573</v>
      </c>
      <c r="AE1182" s="125">
        <v>22553</v>
      </c>
      <c r="AF1182" s="126">
        <v>25234</v>
      </c>
    </row>
    <row r="1183" spans="2:32">
      <c r="B1183" s="127">
        <v>1145</v>
      </c>
      <c r="C1183" s="128">
        <v>1145</v>
      </c>
      <c r="D1183" s="129">
        <v>48</v>
      </c>
      <c r="E1183" s="130">
        <v>2</v>
      </c>
      <c r="F1183" s="131">
        <v>17</v>
      </c>
      <c r="G1183" s="132" t="s">
        <v>485</v>
      </c>
      <c r="H1183" s="133">
        <v>2</v>
      </c>
      <c r="I1183" s="128">
        <v>17</v>
      </c>
      <c r="J1183" s="129" t="s">
        <v>485</v>
      </c>
      <c r="K1183" s="134">
        <v>17</v>
      </c>
      <c r="L1183" s="108"/>
      <c r="M1183" s="81">
        <v>16239</v>
      </c>
      <c r="N1183" s="135">
        <v>17551</v>
      </c>
      <c r="O1183" s="136">
        <v>20052</v>
      </c>
      <c r="P1183" s="135">
        <v>20441</v>
      </c>
      <c r="Q1183" s="136">
        <v>20841</v>
      </c>
      <c r="R1183" s="135">
        <v>18407</v>
      </c>
      <c r="S1183" s="136">
        <v>19595</v>
      </c>
      <c r="T1183" s="135">
        <v>19922</v>
      </c>
      <c r="U1183" s="136">
        <v>22163</v>
      </c>
      <c r="V1183" s="135">
        <v>22846</v>
      </c>
      <c r="W1183" s="136">
        <v>22243</v>
      </c>
      <c r="X1183" s="135">
        <v>20364</v>
      </c>
      <c r="Y1183" s="136">
        <v>21077</v>
      </c>
      <c r="Z1183" s="135">
        <v>23663</v>
      </c>
      <c r="AA1183" s="136">
        <v>24110</v>
      </c>
      <c r="AB1183" s="135">
        <v>24659</v>
      </c>
      <c r="AC1183" s="136">
        <v>24060</v>
      </c>
      <c r="AD1183" s="135">
        <v>22287</v>
      </c>
      <c r="AE1183" s="137">
        <v>22667</v>
      </c>
      <c r="AF1183" s="138">
        <v>24875</v>
      </c>
    </row>
    <row r="1184" spans="2:32">
      <c r="B1184" s="114">
        <v>1146</v>
      </c>
      <c r="C1184" s="115">
        <v>1146</v>
      </c>
      <c r="D1184" s="116">
        <v>48</v>
      </c>
      <c r="E1184" s="117">
        <v>2</v>
      </c>
      <c r="F1184" s="118">
        <v>17</v>
      </c>
      <c r="G1184" s="119" t="s">
        <v>485</v>
      </c>
      <c r="H1184" s="120">
        <v>2</v>
      </c>
      <c r="I1184" s="115">
        <v>17</v>
      </c>
      <c r="J1184" s="116" t="s">
        <v>485</v>
      </c>
      <c r="K1184" s="121">
        <v>18</v>
      </c>
      <c r="L1184" s="108"/>
      <c r="M1184" s="122">
        <v>16798</v>
      </c>
      <c r="N1184" s="123">
        <v>18205</v>
      </c>
      <c r="O1184" s="124">
        <v>20410</v>
      </c>
      <c r="P1184" s="123">
        <v>20872</v>
      </c>
      <c r="Q1184" s="124">
        <v>21503</v>
      </c>
      <c r="R1184" s="123">
        <v>19067</v>
      </c>
      <c r="S1184" s="124">
        <v>20393</v>
      </c>
      <c r="T1184" s="123">
        <v>20734</v>
      </c>
      <c r="U1184" s="124">
        <v>22311</v>
      </c>
      <c r="V1184" s="123">
        <v>23602</v>
      </c>
      <c r="W1184" s="124">
        <v>22956</v>
      </c>
      <c r="X1184" s="123">
        <v>21163</v>
      </c>
      <c r="Y1184" s="124">
        <v>22303</v>
      </c>
      <c r="Z1184" s="123">
        <v>24051</v>
      </c>
      <c r="AA1184" s="124">
        <v>24636</v>
      </c>
      <c r="AB1184" s="123">
        <v>25649</v>
      </c>
      <c r="AC1184" s="124">
        <v>25023</v>
      </c>
      <c r="AD1184" s="123">
        <v>23604</v>
      </c>
      <c r="AE1184" s="125">
        <v>23797</v>
      </c>
      <c r="AF1184" s="126">
        <v>25345</v>
      </c>
    </row>
    <row r="1185" spans="2:32">
      <c r="B1185" s="127">
        <v>1147</v>
      </c>
      <c r="C1185" s="128">
        <v>1147</v>
      </c>
      <c r="D1185" s="129">
        <v>48</v>
      </c>
      <c r="E1185" s="130">
        <v>2</v>
      </c>
      <c r="F1185" s="131">
        <v>17</v>
      </c>
      <c r="G1185" s="132" t="s">
        <v>485</v>
      </c>
      <c r="H1185" s="133">
        <v>2</v>
      </c>
      <c r="I1185" s="128">
        <v>17</v>
      </c>
      <c r="J1185" s="129" t="s">
        <v>485</v>
      </c>
      <c r="K1185" s="134">
        <v>19</v>
      </c>
      <c r="L1185" s="108"/>
      <c r="M1185" s="81">
        <v>16944</v>
      </c>
      <c r="N1185" s="135">
        <v>18772</v>
      </c>
      <c r="O1185" s="136">
        <v>20975</v>
      </c>
      <c r="P1185" s="135">
        <v>21237</v>
      </c>
      <c r="Q1185" s="136">
        <v>22020</v>
      </c>
      <c r="R1185" s="135">
        <v>19274</v>
      </c>
      <c r="S1185" s="136">
        <v>20690</v>
      </c>
      <c r="T1185" s="135">
        <v>21281</v>
      </c>
      <c r="U1185" s="136">
        <v>22908</v>
      </c>
      <c r="V1185" s="135">
        <v>24151</v>
      </c>
      <c r="W1185" s="136">
        <v>23604</v>
      </c>
      <c r="X1185" s="135">
        <v>21655</v>
      </c>
      <c r="Y1185" s="136">
        <v>23022</v>
      </c>
      <c r="Z1185" s="135">
        <v>25022</v>
      </c>
      <c r="AA1185" s="136">
        <v>25535</v>
      </c>
      <c r="AB1185" s="135">
        <v>26723</v>
      </c>
      <c r="AC1185" s="136">
        <v>25994</v>
      </c>
      <c r="AD1185" s="135">
        <v>24520</v>
      </c>
      <c r="AE1185" s="137">
        <v>24749</v>
      </c>
      <c r="AF1185" s="138">
        <v>26508</v>
      </c>
    </row>
    <row r="1186" spans="2:32">
      <c r="B1186" s="114">
        <v>1148</v>
      </c>
      <c r="C1186" s="115">
        <v>1148</v>
      </c>
      <c r="D1186" s="116">
        <v>48</v>
      </c>
      <c r="E1186" s="117">
        <v>2</v>
      </c>
      <c r="F1186" s="118">
        <v>17</v>
      </c>
      <c r="G1186" s="119" t="s">
        <v>485</v>
      </c>
      <c r="H1186" s="120">
        <v>2</v>
      </c>
      <c r="I1186" s="115">
        <v>17</v>
      </c>
      <c r="J1186" s="116" t="s">
        <v>485</v>
      </c>
      <c r="K1186" s="121">
        <v>20</v>
      </c>
      <c r="L1186" s="108"/>
      <c r="M1186" s="122">
        <v>16689</v>
      </c>
      <c r="N1186" s="123">
        <v>18766</v>
      </c>
      <c r="O1186" s="124">
        <v>21004</v>
      </c>
      <c r="P1186" s="123">
        <v>21391</v>
      </c>
      <c r="Q1186" s="124">
        <v>21923</v>
      </c>
      <c r="R1186" s="123">
        <v>19108</v>
      </c>
      <c r="S1186" s="124">
        <v>20592</v>
      </c>
      <c r="T1186" s="123">
        <v>21346</v>
      </c>
      <c r="U1186" s="124">
        <v>23230</v>
      </c>
      <c r="V1186" s="123">
        <v>24410</v>
      </c>
      <c r="W1186" s="124">
        <v>23796</v>
      </c>
      <c r="X1186" s="123">
        <v>21938</v>
      </c>
      <c r="Y1186" s="124">
        <v>23212</v>
      </c>
      <c r="Z1186" s="123">
        <v>25709</v>
      </c>
      <c r="AA1186" s="124">
        <v>26493</v>
      </c>
      <c r="AB1186" s="123">
        <v>27478</v>
      </c>
      <c r="AC1186" s="124">
        <v>26720</v>
      </c>
      <c r="AD1186" s="123">
        <v>24904</v>
      </c>
      <c r="AE1186" s="125">
        <v>25445</v>
      </c>
      <c r="AF1186" s="126">
        <v>27413</v>
      </c>
    </row>
    <row r="1187" spans="2:32">
      <c r="B1187" s="127">
        <v>1149</v>
      </c>
      <c r="C1187" s="128">
        <v>1149</v>
      </c>
      <c r="D1187" s="129">
        <v>48</v>
      </c>
      <c r="E1187" s="130">
        <v>2</v>
      </c>
      <c r="F1187" s="131">
        <v>17</v>
      </c>
      <c r="G1187" s="132" t="s">
        <v>485</v>
      </c>
      <c r="H1187" s="133">
        <v>2</v>
      </c>
      <c r="I1187" s="128">
        <v>17</v>
      </c>
      <c r="J1187" s="129" t="s">
        <v>485</v>
      </c>
      <c r="K1187" s="134">
        <v>21</v>
      </c>
      <c r="L1187" s="108"/>
      <c r="M1187" s="81">
        <v>16387</v>
      </c>
      <c r="N1187" s="135">
        <v>18449</v>
      </c>
      <c r="O1187" s="136">
        <v>20751</v>
      </c>
      <c r="P1187" s="135">
        <v>21173</v>
      </c>
      <c r="Q1187" s="136">
        <v>21653</v>
      </c>
      <c r="R1187" s="135">
        <v>18975</v>
      </c>
      <c r="S1187" s="136">
        <v>20482</v>
      </c>
      <c r="T1187" s="135">
        <v>21200</v>
      </c>
      <c r="U1187" s="136">
        <v>23361</v>
      </c>
      <c r="V1187" s="135">
        <v>24509</v>
      </c>
      <c r="W1187" s="136">
        <v>24014</v>
      </c>
      <c r="X1187" s="135">
        <v>22359</v>
      </c>
      <c r="Y1187" s="136">
        <v>23576</v>
      </c>
      <c r="Z1187" s="135">
        <v>26336</v>
      </c>
      <c r="AA1187" s="136">
        <v>27243</v>
      </c>
      <c r="AB1187" s="135">
        <v>28136</v>
      </c>
      <c r="AC1187" s="136">
        <v>27454</v>
      </c>
      <c r="AD1187" s="135">
        <v>25525</v>
      </c>
      <c r="AE1187" s="137">
        <v>25969</v>
      </c>
      <c r="AF1187" s="138">
        <v>28304</v>
      </c>
    </row>
    <row r="1188" spans="2:32">
      <c r="B1188" s="114">
        <v>1150</v>
      </c>
      <c r="C1188" s="115">
        <v>1150</v>
      </c>
      <c r="D1188" s="116">
        <v>48</v>
      </c>
      <c r="E1188" s="117">
        <v>2</v>
      </c>
      <c r="F1188" s="118">
        <v>17</v>
      </c>
      <c r="G1188" s="119" t="s">
        <v>485</v>
      </c>
      <c r="H1188" s="120">
        <v>2</v>
      </c>
      <c r="I1188" s="115">
        <v>17</v>
      </c>
      <c r="J1188" s="116" t="s">
        <v>485</v>
      </c>
      <c r="K1188" s="121">
        <v>22</v>
      </c>
      <c r="L1188" s="108"/>
      <c r="M1188" s="122">
        <v>15934</v>
      </c>
      <c r="N1188" s="123">
        <v>17893</v>
      </c>
      <c r="O1188" s="124">
        <v>20080</v>
      </c>
      <c r="P1188" s="123">
        <v>20473</v>
      </c>
      <c r="Q1188" s="124">
        <v>20976</v>
      </c>
      <c r="R1188" s="123">
        <v>18614</v>
      </c>
      <c r="S1188" s="124">
        <v>20012</v>
      </c>
      <c r="T1188" s="123">
        <v>20765</v>
      </c>
      <c r="U1188" s="124">
        <v>22977</v>
      </c>
      <c r="V1188" s="123">
        <v>24038</v>
      </c>
      <c r="W1188" s="124">
        <v>23671</v>
      </c>
      <c r="X1188" s="123">
        <v>22339</v>
      </c>
      <c r="Y1188" s="124">
        <v>23386</v>
      </c>
      <c r="Z1188" s="123">
        <v>26246</v>
      </c>
      <c r="AA1188" s="124">
        <v>27183</v>
      </c>
      <c r="AB1188" s="123">
        <v>27973</v>
      </c>
      <c r="AC1188" s="124">
        <v>27395</v>
      </c>
      <c r="AD1188" s="123">
        <v>25483</v>
      </c>
      <c r="AE1188" s="125">
        <v>25913</v>
      </c>
      <c r="AF1188" s="126">
        <v>28383</v>
      </c>
    </row>
    <row r="1189" spans="2:32">
      <c r="B1189" s="127">
        <v>1151</v>
      </c>
      <c r="C1189" s="128">
        <v>1151</v>
      </c>
      <c r="D1189" s="129">
        <v>48</v>
      </c>
      <c r="E1189" s="130">
        <v>2</v>
      </c>
      <c r="F1189" s="131">
        <v>17</v>
      </c>
      <c r="G1189" s="132" t="s">
        <v>485</v>
      </c>
      <c r="H1189" s="133">
        <v>2</v>
      </c>
      <c r="I1189" s="128">
        <v>17</v>
      </c>
      <c r="J1189" s="129" t="s">
        <v>485</v>
      </c>
      <c r="K1189" s="134">
        <v>23</v>
      </c>
      <c r="L1189" s="108"/>
      <c r="M1189" s="81">
        <v>15359</v>
      </c>
      <c r="N1189" s="135">
        <v>17138</v>
      </c>
      <c r="O1189" s="136">
        <v>19129</v>
      </c>
      <c r="P1189" s="135">
        <v>19542</v>
      </c>
      <c r="Q1189" s="136">
        <v>20080</v>
      </c>
      <c r="R1189" s="135">
        <v>18130</v>
      </c>
      <c r="S1189" s="136">
        <v>19495</v>
      </c>
      <c r="T1189" s="135">
        <v>20155</v>
      </c>
      <c r="U1189" s="136">
        <v>22265</v>
      </c>
      <c r="V1189" s="135">
        <v>23364</v>
      </c>
      <c r="W1189" s="136">
        <v>23148</v>
      </c>
      <c r="X1189" s="135">
        <v>22109</v>
      </c>
      <c r="Y1189" s="136">
        <v>23045</v>
      </c>
      <c r="Z1189" s="135">
        <v>25718</v>
      </c>
      <c r="AA1189" s="136">
        <v>26644</v>
      </c>
      <c r="AB1189" s="135">
        <v>27463</v>
      </c>
      <c r="AC1189" s="136">
        <v>27032</v>
      </c>
      <c r="AD1189" s="135">
        <v>25227</v>
      </c>
      <c r="AE1189" s="137">
        <v>25553</v>
      </c>
      <c r="AF1189" s="138">
        <v>27956</v>
      </c>
    </row>
    <row r="1190" spans="2:32">
      <c r="B1190" s="114">
        <v>1152</v>
      </c>
      <c r="C1190" s="115">
        <v>1152</v>
      </c>
      <c r="D1190" s="116">
        <v>48</v>
      </c>
      <c r="E1190" s="117">
        <v>2</v>
      </c>
      <c r="F1190" s="118">
        <v>17</v>
      </c>
      <c r="G1190" s="119" t="s">
        <v>485</v>
      </c>
      <c r="H1190" s="120">
        <v>2</v>
      </c>
      <c r="I1190" s="115">
        <v>17</v>
      </c>
      <c r="J1190" s="116" t="s">
        <v>485</v>
      </c>
      <c r="K1190" s="121">
        <v>24</v>
      </c>
      <c r="L1190" s="108"/>
      <c r="M1190" s="122">
        <v>14571</v>
      </c>
      <c r="N1190" s="123">
        <v>16290</v>
      </c>
      <c r="O1190" s="124">
        <v>18118</v>
      </c>
      <c r="P1190" s="123">
        <v>18502</v>
      </c>
      <c r="Q1190" s="124">
        <v>19184</v>
      </c>
      <c r="R1190" s="123">
        <v>17482</v>
      </c>
      <c r="S1190" s="124">
        <v>18980</v>
      </c>
      <c r="T1190" s="123">
        <v>19558</v>
      </c>
      <c r="U1190" s="124">
        <v>21552</v>
      </c>
      <c r="V1190" s="123">
        <v>22748</v>
      </c>
      <c r="W1190" s="124">
        <v>22542</v>
      </c>
      <c r="X1190" s="123">
        <v>21687</v>
      </c>
      <c r="Y1190" s="124">
        <v>22664</v>
      </c>
      <c r="Z1190" s="123">
        <v>25125</v>
      </c>
      <c r="AA1190" s="124">
        <v>25955</v>
      </c>
      <c r="AB1190" s="123">
        <v>26875</v>
      </c>
      <c r="AC1190" s="124">
        <v>26513</v>
      </c>
      <c r="AD1190" s="123">
        <v>24888</v>
      </c>
      <c r="AE1190" s="125">
        <v>25126</v>
      </c>
      <c r="AF1190" s="126">
        <v>27413</v>
      </c>
    </row>
    <row r="1191" spans="2:32">
      <c r="B1191" s="127">
        <v>1153</v>
      </c>
      <c r="C1191" s="128">
        <v>1153</v>
      </c>
      <c r="D1191" s="129">
        <v>49</v>
      </c>
      <c r="E1191" s="130">
        <v>2</v>
      </c>
      <c r="F1191" s="131">
        <v>18</v>
      </c>
      <c r="G1191" s="132" t="s">
        <v>485</v>
      </c>
      <c r="H1191" s="133">
        <v>2</v>
      </c>
      <c r="I1191" s="128">
        <v>18</v>
      </c>
      <c r="J1191" s="129" t="s">
        <v>485</v>
      </c>
      <c r="K1191" s="134">
        <v>1</v>
      </c>
      <c r="L1191" s="108"/>
      <c r="M1191" s="81">
        <v>14293</v>
      </c>
      <c r="N1191" s="135">
        <v>16554</v>
      </c>
      <c r="O1191" s="136">
        <v>17387</v>
      </c>
      <c r="P1191" s="135">
        <v>17821</v>
      </c>
      <c r="Q1191" s="136">
        <v>18488</v>
      </c>
      <c r="R1191" s="135">
        <v>17250</v>
      </c>
      <c r="S1191" s="136">
        <v>18235</v>
      </c>
      <c r="T1191" s="135">
        <v>20142</v>
      </c>
      <c r="U1191" s="136">
        <v>21181</v>
      </c>
      <c r="V1191" s="135">
        <v>22294</v>
      </c>
      <c r="W1191" s="136">
        <v>21515</v>
      </c>
      <c r="X1191" s="135">
        <v>21066</v>
      </c>
      <c r="Y1191" s="136">
        <v>22001</v>
      </c>
      <c r="Z1191" s="135">
        <v>24929</v>
      </c>
      <c r="AA1191" s="136">
        <v>25677</v>
      </c>
      <c r="AB1191" s="135">
        <v>26554</v>
      </c>
      <c r="AC1191" s="136">
        <v>25370</v>
      </c>
      <c r="AD1191" s="135">
        <v>24177</v>
      </c>
      <c r="AE1191" s="137">
        <v>26372</v>
      </c>
      <c r="AF1191" s="138">
        <v>27303</v>
      </c>
    </row>
    <row r="1192" spans="2:32">
      <c r="B1192" s="114">
        <v>1154</v>
      </c>
      <c r="C1192" s="115">
        <v>1154</v>
      </c>
      <c r="D1192" s="116">
        <v>49</v>
      </c>
      <c r="E1192" s="117">
        <v>2</v>
      </c>
      <c r="F1192" s="118">
        <v>18</v>
      </c>
      <c r="G1192" s="119" t="s">
        <v>485</v>
      </c>
      <c r="H1192" s="120">
        <v>2</v>
      </c>
      <c r="I1192" s="115">
        <v>18</v>
      </c>
      <c r="J1192" s="116" t="s">
        <v>485</v>
      </c>
      <c r="K1192" s="121">
        <v>2</v>
      </c>
      <c r="L1192" s="108"/>
      <c r="M1192" s="122">
        <v>13844</v>
      </c>
      <c r="N1192" s="123">
        <v>16131</v>
      </c>
      <c r="O1192" s="124">
        <v>16927</v>
      </c>
      <c r="P1192" s="123">
        <v>17391</v>
      </c>
      <c r="Q1192" s="124">
        <v>18072</v>
      </c>
      <c r="R1192" s="123">
        <v>16844</v>
      </c>
      <c r="S1192" s="124">
        <v>17915</v>
      </c>
      <c r="T1192" s="123">
        <v>19749</v>
      </c>
      <c r="U1192" s="124">
        <v>20768</v>
      </c>
      <c r="V1192" s="123">
        <v>21863</v>
      </c>
      <c r="W1192" s="124">
        <v>21017</v>
      </c>
      <c r="X1192" s="123">
        <v>20627</v>
      </c>
      <c r="Y1192" s="124">
        <v>21595</v>
      </c>
      <c r="Z1192" s="123">
        <v>24372</v>
      </c>
      <c r="AA1192" s="124">
        <v>25142</v>
      </c>
      <c r="AB1192" s="123">
        <v>25954</v>
      </c>
      <c r="AC1192" s="124">
        <v>24695</v>
      </c>
      <c r="AD1192" s="123">
        <v>23711</v>
      </c>
      <c r="AE1192" s="125">
        <v>25770</v>
      </c>
      <c r="AF1192" s="126">
        <v>26684</v>
      </c>
    </row>
    <row r="1193" spans="2:32">
      <c r="B1193" s="127">
        <v>1155</v>
      </c>
      <c r="C1193" s="128">
        <v>1155</v>
      </c>
      <c r="D1193" s="129">
        <v>49</v>
      </c>
      <c r="E1193" s="130">
        <v>2</v>
      </c>
      <c r="F1193" s="131">
        <v>18</v>
      </c>
      <c r="G1193" s="132" t="s">
        <v>485</v>
      </c>
      <c r="H1193" s="133">
        <v>2</v>
      </c>
      <c r="I1193" s="128">
        <v>18</v>
      </c>
      <c r="J1193" s="129" t="s">
        <v>485</v>
      </c>
      <c r="K1193" s="134">
        <v>3</v>
      </c>
      <c r="L1193" s="108"/>
      <c r="M1193" s="81">
        <v>13596</v>
      </c>
      <c r="N1193" s="135">
        <v>15940</v>
      </c>
      <c r="O1193" s="136">
        <v>16689</v>
      </c>
      <c r="P1193" s="135">
        <v>17275</v>
      </c>
      <c r="Q1193" s="136">
        <v>17854</v>
      </c>
      <c r="R1193" s="135">
        <v>16661</v>
      </c>
      <c r="S1193" s="136">
        <v>17834</v>
      </c>
      <c r="T1193" s="135">
        <v>19623</v>
      </c>
      <c r="U1193" s="136">
        <v>20579</v>
      </c>
      <c r="V1193" s="135">
        <v>21646</v>
      </c>
      <c r="W1193" s="136">
        <v>20738</v>
      </c>
      <c r="X1193" s="135">
        <v>20399</v>
      </c>
      <c r="Y1193" s="136">
        <v>21471</v>
      </c>
      <c r="Z1193" s="135">
        <v>24090</v>
      </c>
      <c r="AA1193" s="136">
        <v>24896</v>
      </c>
      <c r="AB1193" s="135">
        <v>25617</v>
      </c>
      <c r="AC1193" s="136">
        <v>24315</v>
      </c>
      <c r="AD1193" s="135">
        <v>23523</v>
      </c>
      <c r="AE1193" s="137">
        <v>25479</v>
      </c>
      <c r="AF1193" s="138">
        <v>26335</v>
      </c>
    </row>
    <row r="1194" spans="2:32">
      <c r="B1194" s="114">
        <v>1156</v>
      </c>
      <c r="C1194" s="115">
        <v>1156</v>
      </c>
      <c r="D1194" s="116">
        <v>49</v>
      </c>
      <c r="E1194" s="117">
        <v>2</v>
      </c>
      <c r="F1194" s="118">
        <v>18</v>
      </c>
      <c r="G1194" s="119" t="s">
        <v>485</v>
      </c>
      <c r="H1194" s="120">
        <v>2</v>
      </c>
      <c r="I1194" s="115">
        <v>18</v>
      </c>
      <c r="J1194" s="116" t="s">
        <v>485</v>
      </c>
      <c r="K1194" s="121">
        <v>4</v>
      </c>
      <c r="L1194" s="108"/>
      <c r="M1194" s="122">
        <v>13504</v>
      </c>
      <c r="N1194" s="123">
        <v>15879</v>
      </c>
      <c r="O1194" s="124">
        <v>16618</v>
      </c>
      <c r="P1194" s="123">
        <v>17216</v>
      </c>
      <c r="Q1194" s="124">
        <v>17737</v>
      </c>
      <c r="R1194" s="123">
        <v>16548</v>
      </c>
      <c r="S1194" s="124">
        <v>17738</v>
      </c>
      <c r="T1194" s="123">
        <v>19448</v>
      </c>
      <c r="U1194" s="124">
        <v>20361</v>
      </c>
      <c r="V1194" s="123">
        <v>21325</v>
      </c>
      <c r="W1194" s="124">
        <v>20264</v>
      </c>
      <c r="X1194" s="123">
        <v>20022</v>
      </c>
      <c r="Y1194" s="124">
        <v>21101</v>
      </c>
      <c r="Z1194" s="123">
        <v>23550</v>
      </c>
      <c r="AA1194" s="124">
        <v>24268</v>
      </c>
      <c r="AB1194" s="123">
        <v>24908</v>
      </c>
      <c r="AC1194" s="124">
        <v>23517</v>
      </c>
      <c r="AD1194" s="123">
        <v>22983</v>
      </c>
      <c r="AE1194" s="125">
        <v>24783</v>
      </c>
      <c r="AF1194" s="126">
        <v>25624</v>
      </c>
    </row>
    <row r="1195" spans="2:32">
      <c r="B1195" s="127">
        <v>1157</v>
      </c>
      <c r="C1195" s="128">
        <v>1157</v>
      </c>
      <c r="D1195" s="129">
        <v>49</v>
      </c>
      <c r="E1195" s="130">
        <v>2</v>
      </c>
      <c r="F1195" s="131">
        <v>18</v>
      </c>
      <c r="G1195" s="132" t="s">
        <v>485</v>
      </c>
      <c r="H1195" s="133">
        <v>2</v>
      </c>
      <c r="I1195" s="128">
        <v>18</v>
      </c>
      <c r="J1195" s="129" t="s">
        <v>485</v>
      </c>
      <c r="K1195" s="134">
        <v>5</v>
      </c>
      <c r="L1195" s="108"/>
      <c r="M1195" s="81">
        <v>13454</v>
      </c>
      <c r="N1195" s="135">
        <v>16073</v>
      </c>
      <c r="O1195" s="136">
        <v>16757</v>
      </c>
      <c r="P1195" s="135">
        <v>17305</v>
      </c>
      <c r="Q1195" s="136">
        <v>17702</v>
      </c>
      <c r="R1195" s="135">
        <v>16380</v>
      </c>
      <c r="S1195" s="136">
        <v>17745</v>
      </c>
      <c r="T1195" s="135">
        <v>19385</v>
      </c>
      <c r="U1195" s="136">
        <v>20265</v>
      </c>
      <c r="V1195" s="135">
        <v>20968</v>
      </c>
      <c r="W1195" s="136">
        <v>19634</v>
      </c>
      <c r="X1195" s="135">
        <v>19524</v>
      </c>
      <c r="Y1195" s="136">
        <v>20736</v>
      </c>
      <c r="Z1195" s="135">
        <v>23008</v>
      </c>
      <c r="AA1195" s="136">
        <v>23649</v>
      </c>
      <c r="AB1195" s="135">
        <v>24093</v>
      </c>
      <c r="AC1195" s="136">
        <v>22488</v>
      </c>
      <c r="AD1195" s="135">
        <v>22412</v>
      </c>
      <c r="AE1195" s="137">
        <v>24065</v>
      </c>
      <c r="AF1195" s="138">
        <v>24860</v>
      </c>
    </row>
    <row r="1196" spans="2:32">
      <c r="B1196" s="114">
        <v>1158</v>
      </c>
      <c r="C1196" s="115">
        <v>1158</v>
      </c>
      <c r="D1196" s="116">
        <v>49</v>
      </c>
      <c r="E1196" s="117">
        <v>2</v>
      </c>
      <c r="F1196" s="118">
        <v>18</v>
      </c>
      <c r="G1196" s="119" t="s">
        <v>485</v>
      </c>
      <c r="H1196" s="120">
        <v>2</v>
      </c>
      <c r="I1196" s="115">
        <v>18</v>
      </c>
      <c r="J1196" s="116" t="s">
        <v>485</v>
      </c>
      <c r="K1196" s="121">
        <v>6</v>
      </c>
      <c r="L1196" s="108"/>
      <c r="M1196" s="122">
        <v>13428</v>
      </c>
      <c r="N1196" s="123">
        <v>16713</v>
      </c>
      <c r="O1196" s="124">
        <v>17339</v>
      </c>
      <c r="P1196" s="123">
        <v>17762</v>
      </c>
      <c r="Q1196" s="124">
        <v>18118</v>
      </c>
      <c r="R1196" s="123">
        <v>16210</v>
      </c>
      <c r="S1196" s="124">
        <v>17834</v>
      </c>
      <c r="T1196" s="123">
        <v>19795</v>
      </c>
      <c r="U1196" s="124">
        <v>20592</v>
      </c>
      <c r="V1196" s="123">
        <v>20966</v>
      </c>
      <c r="W1196" s="124">
        <v>19078</v>
      </c>
      <c r="X1196" s="123">
        <v>18980</v>
      </c>
      <c r="Y1196" s="124">
        <v>20400</v>
      </c>
      <c r="Z1196" s="123">
        <v>22925</v>
      </c>
      <c r="AA1196" s="124">
        <v>23339</v>
      </c>
      <c r="AB1196" s="123">
        <v>23606</v>
      </c>
      <c r="AC1196" s="124">
        <v>21474</v>
      </c>
      <c r="AD1196" s="123">
        <v>21872</v>
      </c>
      <c r="AE1196" s="125">
        <v>23775</v>
      </c>
      <c r="AF1196" s="126">
        <v>24557</v>
      </c>
    </row>
    <row r="1197" spans="2:32">
      <c r="B1197" s="127">
        <v>1159</v>
      </c>
      <c r="C1197" s="128">
        <v>1159</v>
      </c>
      <c r="D1197" s="129">
        <v>49</v>
      </c>
      <c r="E1197" s="130">
        <v>2</v>
      </c>
      <c r="F1197" s="131">
        <v>18</v>
      </c>
      <c r="G1197" s="132" t="s">
        <v>485</v>
      </c>
      <c r="H1197" s="133">
        <v>2</v>
      </c>
      <c r="I1197" s="128">
        <v>18</v>
      </c>
      <c r="J1197" s="129" t="s">
        <v>485</v>
      </c>
      <c r="K1197" s="134">
        <v>7</v>
      </c>
      <c r="L1197" s="108"/>
      <c r="M1197" s="81">
        <v>13727</v>
      </c>
      <c r="N1197" s="135">
        <v>17875</v>
      </c>
      <c r="O1197" s="136">
        <v>18585</v>
      </c>
      <c r="P1197" s="135">
        <v>18875</v>
      </c>
      <c r="Q1197" s="136">
        <v>19248</v>
      </c>
      <c r="R1197" s="135">
        <v>16468</v>
      </c>
      <c r="S1197" s="136">
        <v>18215</v>
      </c>
      <c r="T1197" s="135">
        <v>20700</v>
      </c>
      <c r="U1197" s="136">
        <v>21513</v>
      </c>
      <c r="V1197" s="135">
        <v>21780</v>
      </c>
      <c r="W1197" s="136">
        <v>19191</v>
      </c>
      <c r="X1197" s="135">
        <v>18866</v>
      </c>
      <c r="Y1197" s="136">
        <v>20482</v>
      </c>
      <c r="Z1197" s="135">
        <v>23552</v>
      </c>
      <c r="AA1197" s="136">
        <v>23813</v>
      </c>
      <c r="AB1197" s="135">
        <v>24083</v>
      </c>
      <c r="AC1197" s="136">
        <v>21217</v>
      </c>
      <c r="AD1197" s="135">
        <v>21822</v>
      </c>
      <c r="AE1197" s="137">
        <v>24031</v>
      </c>
      <c r="AF1197" s="138">
        <v>24985</v>
      </c>
    </row>
    <row r="1198" spans="2:32">
      <c r="B1198" s="114">
        <v>1160</v>
      </c>
      <c r="C1198" s="115">
        <v>1160</v>
      </c>
      <c r="D1198" s="116">
        <v>49</v>
      </c>
      <c r="E1198" s="117">
        <v>2</v>
      </c>
      <c r="F1198" s="118">
        <v>18</v>
      </c>
      <c r="G1198" s="119" t="s">
        <v>485</v>
      </c>
      <c r="H1198" s="120">
        <v>2</v>
      </c>
      <c r="I1198" s="115">
        <v>18</v>
      </c>
      <c r="J1198" s="116" t="s">
        <v>485</v>
      </c>
      <c r="K1198" s="121">
        <v>8</v>
      </c>
      <c r="L1198" s="108"/>
      <c r="M1198" s="122">
        <v>14419</v>
      </c>
      <c r="N1198" s="123">
        <v>19044</v>
      </c>
      <c r="O1198" s="124">
        <v>19851</v>
      </c>
      <c r="P1198" s="123">
        <v>20273</v>
      </c>
      <c r="Q1198" s="124">
        <v>20444</v>
      </c>
      <c r="R1198" s="123">
        <v>17145</v>
      </c>
      <c r="S1198" s="124">
        <v>18604</v>
      </c>
      <c r="T1198" s="123">
        <v>21702</v>
      </c>
      <c r="U1198" s="124">
        <v>22609</v>
      </c>
      <c r="V1198" s="123">
        <v>22921</v>
      </c>
      <c r="W1198" s="124">
        <v>20064</v>
      </c>
      <c r="X1198" s="123">
        <v>19359</v>
      </c>
      <c r="Y1198" s="124">
        <v>20706</v>
      </c>
      <c r="Z1198" s="123">
        <v>24418</v>
      </c>
      <c r="AA1198" s="124">
        <v>24949</v>
      </c>
      <c r="AB1198" s="123">
        <v>25042</v>
      </c>
      <c r="AC1198" s="124">
        <v>21960</v>
      </c>
      <c r="AD1198" s="123">
        <v>21996</v>
      </c>
      <c r="AE1198" s="125">
        <v>24684</v>
      </c>
      <c r="AF1198" s="126">
        <v>25742</v>
      </c>
    </row>
    <row r="1199" spans="2:32">
      <c r="B1199" s="127">
        <v>1161</v>
      </c>
      <c r="C1199" s="128">
        <v>1161</v>
      </c>
      <c r="D1199" s="129">
        <v>49</v>
      </c>
      <c r="E1199" s="130">
        <v>2</v>
      </c>
      <c r="F1199" s="131">
        <v>18</v>
      </c>
      <c r="G1199" s="132" t="s">
        <v>485</v>
      </c>
      <c r="H1199" s="133">
        <v>2</v>
      </c>
      <c r="I1199" s="128">
        <v>18</v>
      </c>
      <c r="J1199" s="129" t="s">
        <v>485</v>
      </c>
      <c r="K1199" s="134">
        <v>9</v>
      </c>
      <c r="L1199" s="108"/>
      <c r="M1199" s="81">
        <v>15086</v>
      </c>
      <c r="N1199" s="135">
        <v>19268</v>
      </c>
      <c r="O1199" s="136">
        <v>19976</v>
      </c>
      <c r="P1199" s="135">
        <v>20626</v>
      </c>
      <c r="Q1199" s="136">
        <v>20713</v>
      </c>
      <c r="R1199" s="135">
        <v>17788</v>
      </c>
      <c r="S1199" s="136">
        <v>19065</v>
      </c>
      <c r="T1199" s="135">
        <v>21975</v>
      </c>
      <c r="U1199" s="136">
        <v>22672</v>
      </c>
      <c r="V1199" s="135">
        <v>23198</v>
      </c>
      <c r="W1199" s="136">
        <v>20748</v>
      </c>
      <c r="X1199" s="135">
        <v>19916</v>
      </c>
      <c r="Y1199" s="136">
        <v>20996</v>
      </c>
      <c r="Z1199" s="135">
        <v>24338</v>
      </c>
      <c r="AA1199" s="136">
        <v>25201</v>
      </c>
      <c r="AB1199" s="135">
        <v>25175</v>
      </c>
      <c r="AC1199" s="136">
        <v>22588</v>
      </c>
      <c r="AD1199" s="135">
        <v>22225</v>
      </c>
      <c r="AE1199" s="137">
        <v>24823</v>
      </c>
      <c r="AF1199" s="138">
        <v>25567</v>
      </c>
    </row>
    <row r="1200" spans="2:32">
      <c r="B1200" s="114">
        <v>1162</v>
      </c>
      <c r="C1200" s="115">
        <v>1162</v>
      </c>
      <c r="D1200" s="116">
        <v>49</v>
      </c>
      <c r="E1200" s="117">
        <v>2</v>
      </c>
      <c r="F1200" s="118">
        <v>18</v>
      </c>
      <c r="G1200" s="119" t="s">
        <v>485</v>
      </c>
      <c r="H1200" s="120">
        <v>2</v>
      </c>
      <c r="I1200" s="115">
        <v>18</v>
      </c>
      <c r="J1200" s="116" t="s">
        <v>485</v>
      </c>
      <c r="K1200" s="121">
        <v>10</v>
      </c>
      <c r="L1200" s="108"/>
      <c r="M1200" s="122">
        <v>15537</v>
      </c>
      <c r="N1200" s="123">
        <v>19265</v>
      </c>
      <c r="O1200" s="124">
        <v>19804</v>
      </c>
      <c r="P1200" s="123">
        <v>20588</v>
      </c>
      <c r="Q1200" s="124">
        <v>20513</v>
      </c>
      <c r="R1200" s="123">
        <v>18185</v>
      </c>
      <c r="S1200" s="124">
        <v>19330</v>
      </c>
      <c r="T1200" s="123">
        <v>22082</v>
      </c>
      <c r="U1200" s="124">
        <v>22490</v>
      </c>
      <c r="V1200" s="123">
        <v>23009</v>
      </c>
      <c r="W1200" s="124">
        <v>21080</v>
      </c>
      <c r="X1200" s="123">
        <v>20336</v>
      </c>
      <c r="Y1200" s="124">
        <v>21431</v>
      </c>
      <c r="Z1200" s="123">
        <v>24349</v>
      </c>
      <c r="AA1200" s="124">
        <v>25246</v>
      </c>
      <c r="AB1200" s="123">
        <v>25228</v>
      </c>
      <c r="AC1200" s="124">
        <v>23125</v>
      </c>
      <c r="AD1200" s="123">
        <v>22695</v>
      </c>
      <c r="AE1200" s="125">
        <v>25231</v>
      </c>
      <c r="AF1200" s="126">
        <v>25620</v>
      </c>
    </row>
    <row r="1201" spans="2:32">
      <c r="B1201" s="127">
        <v>1163</v>
      </c>
      <c r="C1201" s="128">
        <v>1163</v>
      </c>
      <c r="D1201" s="129">
        <v>49</v>
      </c>
      <c r="E1201" s="130">
        <v>2</v>
      </c>
      <c r="F1201" s="131">
        <v>18</v>
      </c>
      <c r="G1201" s="132" t="s">
        <v>485</v>
      </c>
      <c r="H1201" s="133">
        <v>2</v>
      </c>
      <c r="I1201" s="128">
        <v>18</v>
      </c>
      <c r="J1201" s="129" t="s">
        <v>485</v>
      </c>
      <c r="K1201" s="134">
        <v>11</v>
      </c>
      <c r="L1201" s="108"/>
      <c r="M1201" s="81">
        <v>15813</v>
      </c>
      <c r="N1201" s="135">
        <v>19326</v>
      </c>
      <c r="O1201" s="136">
        <v>19517</v>
      </c>
      <c r="P1201" s="135">
        <v>20426</v>
      </c>
      <c r="Q1201" s="136">
        <v>19992</v>
      </c>
      <c r="R1201" s="135">
        <v>18268</v>
      </c>
      <c r="S1201" s="136">
        <v>19147</v>
      </c>
      <c r="T1201" s="135">
        <v>22069</v>
      </c>
      <c r="U1201" s="136">
        <v>21977</v>
      </c>
      <c r="V1201" s="135">
        <v>22353</v>
      </c>
      <c r="W1201" s="136">
        <v>20862</v>
      </c>
      <c r="X1201" s="135">
        <v>20311</v>
      </c>
      <c r="Y1201" s="136">
        <v>21759</v>
      </c>
      <c r="Z1201" s="135">
        <v>24449</v>
      </c>
      <c r="AA1201" s="136">
        <v>25094</v>
      </c>
      <c r="AB1201" s="135">
        <v>25221</v>
      </c>
      <c r="AC1201" s="136">
        <v>23548</v>
      </c>
      <c r="AD1201" s="135">
        <v>23050</v>
      </c>
      <c r="AE1201" s="137">
        <v>25906</v>
      </c>
      <c r="AF1201" s="138">
        <v>25756</v>
      </c>
    </row>
    <row r="1202" spans="2:32">
      <c r="B1202" s="114">
        <v>1164</v>
      </c>
      <c r="C1202" s="115">
        <v>1164</v>
      </c>
      <c r="D1202" s="116">
        <v>49</v>
      </c>
      <c r="E1202" s="117">
        <v>2</v>
      </c>
      <c r="F1202" s="118">
        <v>18</v>
      </c>
      <c r="G1202" s="119" t="s">
        <v>485</v>
      </c>
      <c r="H1202" s="120">
        <v>2</v>
      </c>
      <c r="I1202" s="115">
        <v>18</v>
      </c>
      <c r="J1202" s="116" t="s">
        <v>485</v>
      </c>
      <c r="K1202" s="121">
        <v>12</v>
      </c>
      <c r="L1202" s="108"/>
      <c r="M1202" s="122">
        <v>15971</v>
      </c>
      <c r="N1202" s="123">
        <v>19180</v>
      </c>
      <c r="O1202" s="124">
        <v>19211</v>
      </c>
      <c r="P1202" s="123">
        <v>20185</v>
      </c>
      <c r="Q1202" s="124">
        <v>19497</v>
      </c>
      <c r="R1202" s="123">
        <v>18281</v>
      </c>
      <c r="S1202" s="124">
        <v>18942</v>
      </c>
      <c r="T1202" s="123">
        <v>21729</v>
      </c>
      <c r="U1202" s="124">
        <v>21478</v>
      </c>
      <c r="V1202" s="123">
        <v>21740</v>
      </c>
      <c r="W1202" s="124">
        <v>20586</v>
      </c>
      <c r="X1202" s="123">
        <v>20229</v>
      </c>
      <c r="Y1202" s="124">
        <v>21880</v>
      </c>
      <c r="Z1202" s="123">
        <v>24334</v>
      </c>
      <c r="AA1202" s="124">
        <v>24942</v>
      </c>
      <c r="AB1202" s="123">
        <v>25013</v>
      </c>
      <c r="AC1202" s="124">
        <v>23672</v>
      </c>
      <c r="AD1202" s="123">
        <v>23170</v>
      </c>
      <c r="AE1202" s="125">
        <v>25941</v>
      </c>
      <c r="AF1202" s="126">
        <v>25645</v>
      </c>
    </row>
    <row r="1203" spans="2:32">
      <c r="B1203" s="127">
        <v>1165</v>
      </c>
      <c r="C1203" s="128">
        <v>1165</v>
      </c>
      <c r="D1203" s="129">
        <v>49</v>
      </c>
      <c r="E1203" s="130">
        <v>2</v>
      </c>
      <c r="F1203" s="131">
        <v>18</v>
      </c>
      <c r="G1203" s="132" t="s">
        <v>485</v>
      </c>
      <c r="H1203" s="133">
        <v>2</v>
      </c>
      <c r="I1203" s="128">
        <v>18</v>
      </c>
      <c r="J1203" s="129" t="s">
        <v>485</v>
      </c>
      <c r="K1203" s="134">
        <v>13</v>
      </c>
      <c r="L1203" s="108"/>
      <c r="M1203" s="81">
        <v>15932</v>
      </c>
      <c r="N1203" s="135">
        <v>18928</v>
      </c>
      <c r="O1203" s="136">
        <v>18983</v>
      </c>
      <c r="P1203" s="135">
        <v>19845</v>
      </c>
      <c r="Q1203" s="136">
        <v>19082</v>
      </c>
      <c r="R1203" s="135">
        <v>18141</v>
      </c>
      <c r="S1203" s="136">
        <v>18676</v>
      </c>
      <c r="T1203" s="135">
        <v>21326</v>
      </c>
      <c r="U1203" s="136">
        <v>21126</v>
      </c>
      <c r="V1203" s="135">
        <v>21201</v>
      </c>
      <c r="W1203" s="136">
        <v>20239</v>
      </c>
      <c r="X1203" s="135">
        <v>20010</v>
      </c>
      <c r="Y1203" s="136">
        <v>21779</v>
      </c>
      <c r="Z1203" s="135">
        <v>24206</v>
      </c>
      <c r="AA1203" s="136">
        <v>24562</v>
      </c>
      <c r="AB1203" s="135">
        <v>24671</v>
      </c>
      <c r="AC1203" s="136">
        <v>23544</v>
      </c>
      <c r="AD1203" s="135">
        <v>23049</v>
      </c>
      <c r="AE1203" s="137">
        <v>25715</v>
      </c>
      <c r="AF1203" s="138">
        <v>25501</v>
      </c>
    </row>
    <row r="1204" spans="2:32">
      <c r="B1204" s="114">
        <v>1166</v>
      </c>
      <c r="C1204" s="115">
        <v>1166</v>
      </c>
      <c r="D1204" s="116">
        <v>49</v>
      </c>
      <c r="E1204" s="117">
        <v>2</v>
      </c>
      <c r="F1204" s="118">
        <v>18</v>
      </c>
      <c r="G1204" s="119" t="s">
        <v>485</v>
      </c>
      <c r="H1204" s="120">
        <v>2</v>
      </c>
      <c r="I1204" s="115">
        <v>18</v>
      </c>
      <c r="J1204" s="116" t="s">
        <v>485</v>
      </c>
      <c r="K1204" s="121">
        <v>14</v>
      </c>
      <c r="L1204" s="108"/>
      <c r="M1204" s="122">
        <v>15737</v>
      </c>
      <c r="N1204" s="123">
        <v>18734</v>
      </c>
      <c r="O1204" s="124">
        <v>18819</v>
      </c>
      <c r="P1204" s="123">
        <v>19744</v>
      </c>
      <c r="Q1204" s="124">
        <v>18819</v>
      </c>
      <c r="R1204" s="123">
        <v>17843</v>
      </c>
      <c r="S1204" s="124">
        <v>18280</v>
      </c>
      <c r="T1204" s="123">
        <v>20945</v>
      </c>
      <c r="U1204" s="124">
        <v>20850</v>
      </c>
      <c r="V1204" s="123">
        <v>20816</v>
      </c>
      <c r="W1204" s="124">
        <v>19819</v>
      </c>
      <c r="X1204" s="123">
        <v>19614</v>
      </c>
      <c r="Y1204" s="124">
        <v>21452</v>
      </c>
      <c r="Z1204" s="123">
        <v>24035</v>
      </c>
      <c r="AA1204" s="124">
        <v>24383</v>
      </c>
      <c r="AB1204" s="123">
        <v>24375</v>
      </c>
      <c r="AC1204" s="124">
        <v>23221</v>
      </c>
      <c r="AD1204" s="123">
        <v>22688</v>
      </c>
      <c r="AE1204" s="125">
        <v>25354</v>
      </c>
      <c r="AF1204" s="126">
        <v>25301</v>
      </c>
    </row>
    <row r="1205" spans="2:32">
      <c r="B1205" s="127">
        <v>1167</v>
      </c>
      <c r="C1205" s="128">
        <v>1167</v>
      </c>
      <c r="D1205" s="129">
        <v>49</v>
      </c>
      <c r="E1205" s="130">
        <v>2</v>
      </c>
      <c r="F1205" s="131">
        <v>18</v>
      </c>
      <c r="G1205" s="132" t="s">
        <v>485</v>
      </c>
      <c r="H1205" s="133">
        <v>2</v>
      </c>
      <c r="I1205" s="128">
        <v>18</v>
      </c>
      <c r="J1205" s="129" t="s">
        <v>485</v>
      </c>
      <c r="K1205" s="134">
        <v>15</v>
      </c>
      <c r="L1205" s="108"/>
      <c r="M1205" s="81">
        <v>15797</v>
      </c>
      <c r="N1205" s="135">
        <v>18695</v>
      </c>
      <c r="O1205" s="136">
        <v>18915</v>
      </c>
      <c r="P1205" s="135">
        <v>19689</v>
      </c>
      <c r="Q1205" s="136">
        <v>18775</v>
      </c>
      <c r="R1205" s="135">
        <v>17895</v>
      </c>
      <c r="S1205" s="136">
        <v>18196</v>
      </c>
      <c r="T1205" s="135">
        <v>20810</v>
      </c>
      <c r="U1205" s="136">
        <v>20934</v>
      </c>
      <c r="V1205" s="135">
        <v>20712</v>
      </c>
      <c r="W1205" s="136">
        <v>19710</v>
      </c>
      <c r="X1205" s="135">
        <v>19637</v>
      </c>
      <c r="Y1205" s="136">
        <v>21279</v>
      </c>
      <c r="Z1205" s="135">
        <v>24032</v>
      </c>
      <c r="AA1205" s="136">
        <v>24209</v>
      </c>
      <c r="AB1205" s="135">
        <v>24151</v>
      </c>
      <c r="AC1205" s="136">
        <v>23011</v>
      </c>
      <c r="AD1205" s="135">
        <v>22490</v>
      </c>
      <c r="AE1205" s="137">
        <v>25070</v>
      </c>
      <c r="AF1205" s="138">
        <v>25279</v>
      </c>
    </row>
    <row r="1206" spans="2:32">
      <c r="B1206" s="114">
        <v>1168</v>
      </c>
      <c r="C1206" s="115">
        <v>1168</v>
      </c>
      <c r="D1206" s="116">
        <v>49</v>
      </c>
      <c r="E1206" s="117">
        <v>2</v>
      </c>
      <c r="F1206" s="118">
        <v>18</v>
      </c>
      <c r="G1206" s="119" t="s">
        <v>485</v>
      </c>
      <c r="H1206" s="120">
        <v>2</v>
      </c>
      <c r="I1206" s="115">
        <v>18</v>
      </c>
      <c r="J1206" s="116" t="s">
        <v>485</v>
      </c>
      <c r="K1206" s="121">
        <v>16</v>
      </c>
      <c r="L1206" s="108"/>
      <c r="M1206" s="122">
        <v>16203</v>
      </c>
      <c r="N1206" s="123">
        <v>18943</v>
      </c>
      <c r="O1206" s="124">
        <v>19294</v>
      </c>
      <c r="P1206" s="123">
        <v>19995</v>
      </c>
      <c r="Q1206" s="124">
        <v>19055</v>
      </c>
      <c r="R1206" s="123">
        <v>18361</v>
      </c>
      <c r="S1206" s="124">
        <v>18565</v>
      </c>
      <c r="T1206" s="123">
        <v>21212</v>
      </c>
      <c r="U1206" s="124">
        <v>21329</v>
      </c>
      <c r="V1206" s="123">
        <v>20939</v>
      </c>
      <c r="W1206" s="124">
        <v>19823</v>
      </c>
      <c r="X1206" s="123">
        <v>20087</v>
      </c>
      <c r="Y1206" s="124">
        <v>21182</v>
      </c>
      <c r="Z1206" s="123">
        <v>23925</v>
      </c>
      <c r="AA1206" s="124">
        <v>24242</v>
      </c>
      <c r="AB1206" s="123">
        <v>23829</v>
      </c>
      <c r="AC1206" s="124">
        <v>22608</v>
      </c>
      <c r="AD1206" s="123">
        <v>22353</v>
      </c>
      <c r="AE1206" s="125">
        <v>25034</v>
      </c>
      <c r="AF1206" s="126">
        <v>25133</v>
      </c>
    </row>
    <row r="1207" spans="2:32">
      <c r="B1207" s="127">
        <v>1169</v>
      </c>
      <c r="C1207" s="128">
        <v>1169</v>
      </c>
      <c r="D1207" s="129">
        <v>49</v>
      </c>
      <c r="E1207" s="130">
        <v>2</v>
      </c>
      <c r="F1207" s="131">
        <v>18</v>
      </c>
      <c r="G1207" s="132" t="s">
        <v>485</v>
      </c>
      <c r="H1207" s="133">
        <v>2</v>
      </c>
      <c r="I1207" s="128">
        <v>18</v>
      </c>
      <c r="J1207" s="129" t="s">
        <v>485</v>
      </c>
      <c r="K1207" s="134">
        <v>17</v>
      </c>
      <c r="L1207" s="108"/>
      <c r="M1207" s="81">
        <v>16898</v>
      </c>
      <c r="N1207" s="135">
        <v>19420</v>
      </c>
      <c r="O1207" s="136">
        <v>20075</v>
      </c>
      <c r="P1207" s="135">
        <v>20500</v>
      </c>
      <c r="Q1207" s="136">
        <v>19942</v>
      </c>
      <c r="R1207" s="135">
        <v>19138</v>
      </c>
      <c r="S1207" s="136">
        <v>19611</v>
      </c>
      <c r="T1207" s="135">
        <v>21825</v>
      </c>
      <c r="U1207" s="136">
        <v>22087</v>
      </c>
      <c r="V1207" s="135">
        <v>21878</v>
      </c>
      <c r="W1207" s="136">
        <v>20481</v>
      </c>
      <c r="X1207" s="135">
        <v>20869</v>
      </c>
      <c r="Y1207" s="136">
        <v>21360</v>
      </c>
      <c r="Z1207" s="135">
        <v>23859</v>
      </c>
      <c r="AA1207" s="136">
        <v>24432</v>
      </c>
      <c r="AB1207" s="135">
        <v>23855</v>
      </c>
      <c r="AC1207" s="136">
        <v>22355</v>
      </c>
      <c r="AD1207" s="135">
        <v>22549</v>
      </c>
      <c r="AE1207" s="137">
        <v>24772</v>
      </c>
      <c r="AF1207" s="138">
        <v>25101</v>
      </c>
    </row>
    <row r="1208" spans="2:32">
      <c r="B1208" s="114">
        <v>1170</v>
      </c>
      <c r="C1208" s="115">
        <v>1170</v>
      </c>
      <c r="D1208" s="116">
        <v>49</v>
      </c>
      <c r="E1208" s="117">
        <v>2</v>
      </c>
      <c r="F1208" s="118">
        <v>18</v>
      </c>
      <c r="G1208" s="119" t="s">
        <v>485</v>
      </c>
      <c r="H1208" s="120">
        <v>2</v>
      </c>
      <c r="I1208" s="115">
        <v>18</v>
      </c>
      <c r="J1208" s="116" t="s">
        <v>485</v>
      </c>
      <c r="K1208" s="121">
        <v>18</v>
      </c>
      <c r="L1208" s="108"/>
      <c r="M1208" s="122">
        <v>17692</v>
      </c>
      <c r="N1208" s="123">
        <v>19884</v>
      </c>
      <c r="O1208" s="124">
        <v>20634</v>
      </c>
      <c r="P1208" s="123">
        <v>21264</v>
      </c>
      <c r="Q1208" s="124">
        <v>20544</v>
      </c>
      <c r="R1208" s="123">
        <v>20101</v>
      </c>
      <c r="S1208" s="124">
        <v>20571</v>
      </c>
      <c r="T1208" s="123">
        <v>22145</v>
      </c>
      <c r="U1208" s="124">
        <v>22660</v>
      </c>
      <c r="V1208" s="123">
        <v>22727</v>
      </c>
      <c r="W1208" s="124">
        <v>21286</v>
      </c>
      <c r="X1208" s="123">
        <v>22060</v>
      </c>
      <c r="Y1208" s="124">
        <v>22429</v>
      </c>
      <c r="Z1208" s="123">
        <v>24387</v>
      </c>
      <c r="AA1208" s="124">
        <v>25424</v>
      </c>
      <c r="AB1208" s="123">
        <v>24805</v>
      </c>
      <c r="AC1208" s="124">
        <v>23263</v>
      </c>
      <c r="AD1208" s="123">
        <v>23720</v>
      </c>
      <c r="AE1208" s="125">
        <v>25248</v>
      </c>
      <c r="AF1208" s="126">
        <v>25746</v>
      </c>
    </row>
    <row r="1209" spans="2:32">
      <c r="B1209" s="127">
        <v>1171</v>
      </c>
      <c r="C1209" s="128">
        <v>1171</v>
      </c>
      <c r="D1209" s="129">
        <v>49</v>
      </c>
      <c r="E1209" s="130">
        <v>2</v>
      </c>
      <c r="F1209" s="131">
        <v>18</v>
      </c>
      <c r="G1209" s="132" t="s">
        <v>485</v>
      </c>
      <c r="H1209" s="133">
        <v>2</v>
      </c>
      <c r="I1209" s="128">
        <v>18</v>
      </c>
      <c r="J1209" s="129" t="s">
        <v>485</v>
      </c>
      <c r="K1209" s="134">
        <v>19</v>
      </c>
      <c r="L1209" s="108"/>
      <c r="M1209" s="81">
        <v>18146</v>
      </c>
      <c r="N1209" s="135">
        <v>20508</v>
      </c>
      <c r="O1209" s="136">
        <v>21077</v>
      </c>
      <c r="P1209" s="135">
        <v>21840</v>
      </c>
      <c r="Q1209" s="136">
        <v>21035</v>
      </c>
      <c r="R1209" s="135">
        <v>20480</v>
      </c>
      <c r="S1209" s="136">
        <v>21184</v>
      </c>
      <c r="T1209" s="135">
        <v>22784</v>
      </c>
      <c r="U1209" s="136">
        <v>23212</v>
      </c>
      <c r="V1209" s="135">
        <v>23356</v>
      </c>
      <c r="W1209" s="136">
        <v>22024</v>
      </c>
      <c r="X1209" s="135">
        <v>22753</v>
      </c>
      <c r="Y1209" s="136">
        <v>23222</v>
      </c>
      <c r="Z1209" s="135">
        <v>25264</v>
      </c>
      <c r="AA1209" s="136">
        <v>26486</v>
      </c>
      <c r="AB1209" s="135">
        <v>25772</v>
      </c>
      <c r="AC1209" s="136">
        <v>24378</v>
      </c>
      <c r="AD1209" s="135">
        <v>24706</v>
      </c>
      <c r="AE1209" s="137">
        <v>26437</v>
      </c>
      <c r="AF1209" s="138">
        <v>26810</v>
      </c>
    </row>
    <row r="1210" spans="2:32">
      <c r="B1210" s="114">
        <v>1172</v>
      </c>
      <c r="C1210" s="115">
        <v>1172</v>
      </c>
      <c r="D1210" s="116">
        <v>49</v>
      </c>
      <c r="E1210" s="117">
        <v>2</v>
      </c>
      <c r="F1210" s="118">
        <v>18</v>
      </c>
      <c r="G1210" s="119" t="s">
        <v>485</v>
      </c>
      <c r="H1210" s="120">
        <v>2</v>
      </c>
      <c r="I1210" s="115">
        <v>18</v>
      </c>
      <c r="J1210" s="116" t="s">
        <v>485</v>
      </c>
      <c r="K1210" s="121">
        <v>20</v>
      </c>
      <c r="L1210" s="108"/>
      <c r="M1210" s="122">
        <v>17823</v>
      </c>
      <c r="N1210" s="123">
        <v>20462</v>
      </c>
      <c r="O1210" s="124">
        <v>21146</v>
      </c>
      <c r="P1210" s="123">
        <v>21657</v>
      </c>
      <c r="Q1210" s="124">
        <v>20846</v>
      </c>
      <c r="R1210" s="123">
        <v>20283</v>
      </c>
      <c r="S1210" s="124">
        <v>21122</v>
      </c>
      <c r="T1210" s="123">
        <v>22945</v>
      </c>
      <c r="U1210" s="124">
        <v>23542</v>
      </c>
      <c r="V1210" s="123">
        <v>23342</v>
      </c>
      <c r="W1210" s="124">
        <v>22033</v>
      </c>
      <c r="X1210" s="123">
        <v>22875</v>
      </c>
      <c r="Y1210" s="124">
        <v>23713</v>
      </c>
      <c r="Z1210" s="123">
        <v>26158</v>
      </c>
      <c r="AA1210" s="124">
        <v>27186</v>
      </c>
      <c r="AB1210" s="123">
        <v>26455</v>
      </c>
      <c r="AC1210" s="124">
        <v>24793</v>
      </c>
      <c r="AD1210" s="123">
        <v>25393</v>
      </c>
      <c r="AE1210" s="125">
        <v>27340</v>
      </c>
      <c r="AF1210" s="126">
        <v>27936</v>
      </c>
    </row>
    <row r="1211" spans="2:32">
      <c r="B1211" s="127">
        <v>1173</v>
      </c>
      <c r="C1211" s="128">
        <v>1173</v>
      </c>
      <c r="D1211" s="129">
        <v>49</v>
      </c>
      <c r="E1211" s="130">
        <v>2</v>
      </c>
      <c r="F1211" s="131">
        <v>18</v>
      </c>
      <c r="G1211" s="132" t="s">
        <v>485</v>
      </c>
      <c r="H1211" s="133">
        <v>2</v>
      </c>
      <c r="I1211" s="128">
        <v>18</v>
      </c>
      <c r="J1211" s="129" t="s">
        <v>485</v>
      </c>
      <c r="K1211" s="134">
        <v>21</v>
      </c>
      <c r="L1211" s="108"/>
      <c r="M1211" s="81">
        <v>17552</v>
      </c>
      <c r="N1211" s="135">
        <v>20164</v>
      </c>
      <c r="O1211" s="136">
        <v>20895</v>
      </c>
      <c r="P1211" s="135">
        <v>21361</v>
      </c>
      <c r="Q1211" s="136">
        <v>20585</v>
      </c>
      <c r="R1211" s="135">
        <v>20136</v>
      </c>
      <c r="S1211" s="136">
        <v>20933</v>
      </c>
      <c r="T1211" s="135">
        <v>22983</v>
      </c>
      <c r="U1211" s="136">
        <v>23687</v>
      </c>
      <c r="V1211" s="135">
        <v>23463</v>
      </c>
      <c r="W1211" s="136">
        <v>22373</v>
      </c>
      <c r="X1211" s="135">
        <v>23167</v>
      </c>
      <c r="Y1211" s="136">
        <v>23987</v>
      </c>
      <c r="Z1211" s="135">
        <v>26834</v>
      </c>
      <c r="AA1211" s="136">
        <v>27786</v>
      </c>
      <c r="AB1211" s="135">
        <v>27142</v>
      </c>
      <c r="AC1211" s="136">
        <v>25623</v>
      </c>
      <c r="AD1211" s="135">
        <v>25916</v>
      </c>
      <c r="AE1211" s="137">
        <v>28217</v>
      </c>
      <c r="AF1211" s="138">
        <v>28892</v>
      </c>
    </row>
    <row r="1212" spans="2:32">
      <c r="B1212" s="114">
        <v>1174</v>
      </c>
      <c r="C1212" s="115">
        <v>1174</v>
      </c>
      <c r="D1212" s="116">
        <v>49</v>
      </c>
      <c r="E1212" s="117">
        <v>2</v>
      </c>
      <c r="F1212" s="118">
        <v>18</v>
      </c>
      <c r="G1212" s="119" t="s">
        <v>485</v>
      </c>
      <c r="H1212" s="120">
        <v>2</v>
      </c>
      <c r="I1212" s="115">
        <v>18</v>
      </c>
      <c r="J1212" s="116" t="s">
        <v>485</v>
      </c>
      <c r="K1212" s="121">
        <v>22</v>
      </c>
      <c r="L1212" s="108"/>
      <c r="M1212" s="122">
        <v>17029</v>
      </c>
      <c r="N1212" s="123">
        <v>19469</v>
      </c>
      <c r="O1212" s="124">
        <v>20193</v>
      </c>
      <c r="P1212" s="123">
        <v>20702</v>
      </c>
      <c r="Q1212" s="124">
        <v>19972</v>
      </c>
      <c r="R1212" s="123">
        <v>19654</v>
      </c>
      <c r="S1212" s="124">
        <v>20491</v>
      </c>
      <c r="T1212" s="123">
        <v>22545</v>
      </c>
      <c r="U1212" s="124">
        <v>23275</v>
      </c>
      <c r="V1212" s="123">
        <v>23058</v>
      </c>
      <c r="W1212" s="124">
        <v>22202</v>
      </c>
      <c r="X1212" s="123">
        <v>22946</v>
      </c>
      <c r="Y1212" s="124">
        <v>23806</v>
      </c>
      <c r="Z1212" s="123">
        <v>26742</v>
      </c>
      <c r="AA1212" s="124">
        <v>27606</v>
      </c>
      <c r="AB1212" s="123">
        <v>27072</v>
      </c>
      <c r="AC1212" s="124">
        <v>25733</v>
      </c>
      <c r="AD1212" s="123">
        <v>25879</v>
      </c>
      <c r="AE1212" s="125">
        <v>28299</v>
      </c>
      <c r="AF1212" s="126">
        <v>28988</v>
      </c>
    </row>
    <row r="1213" spans="2:32">
      <c r="B1213" s="127">
        <v>1175</v>
      </c>
      <c r="C1213" s="128">
        <v>1175</v>
      </c>
      <c r="D1213" s="129">
        <v>49</v>
      </c>
      <c r="E1213" s="130">
        <v>2</v>
      </c>
      <c r="F1213" s="131">
        <v>18</v>
      </c>
      <c r="G1213" s="132" t="s">
        <v>485</v>
      </c>
      <c r="H1213" s="133">
        <v>2</v>
      </c>
      <c r="I1213" s="128">
        <v>18</v>
      </c>
      <c r="J1213" s="129" t="s">
        <v>485</v>
      </c>
      <c r="K1213" s="134">
        <v>23</v>
      </c>
      <c r="L1213" s="108"/>
      <c r="M1213" s="81">
        <v>16368</v>
      </c>
      <c r="N1213" s="135">
        <v>18510</v>
      </c>
      <c r="O1213" s="136">
        <v>19237</v>
      </c>
      <c r="P1213" s="135">
        <v>19788</v>
      </c>
      <c r="Q1213" s="136">
        <v>19198</v>
      </c>
      <c r="R1213" s="135">
        <v>19111</v>
      </c>
      <c r="S1213" s="136">
        <v>19849</v>
      </c>
      <c r="T1213" s="135">
        <v>21799</v>
      </c>
      <c r="U1213" s="136">
        <v>22527</v>
      </c>
      <c r="V1213" s="135">
        <v>22520</v>
      </c>
      <c r="W1213" s="136">
        <v>21846</v>
      </c>
      <c r="X1213" s="135">
        <v>22582</v>
      </c>
      <c r="Y1213" s="136">
        <v>23358</v>
      </c>
      <c r="Z1213" s="135">
        <v>26182</v>
      </c>
      <c r="AA1213" s="136">
        <v>27075</v>
      </c>
      <c r="AB1213" s="135">
        <v>26697</v>
      </c>
      <c r="AC1213" s="136">
        <v>25540</v>
      </c>
      <c r="AD1213" s="135">
        <v>25506</v>
      </c>
      <c r="AE1213" s="137">
        <v>27875</v>
      </c>
      <c r="AF1213" s="138">
        <v>28522</v>
      </c>
    </row>
    <row r="1214" spans="2:32">
      <c r="B1214" s="114">
        <v>1176</v>
      </c>
      <c r="C1214" s="115">
        <v>1176</v>
      </c>
      <c r="D1214" s="116">
        <v>49</v>
      </c>
      <c r="E1214" s="117">
        <v>2</v>
      </c>
      <c r="F1214" s="118">
        <v>18</v>
      </c>
      <c r="G1214" s="119" t="s">
        <v>485</v>
      </c>
      <c r="H1214" s="120">
        <v>2</v>
      </c>
      <c r="I1214" s="115">
        <v>18</v>
      </c>
      <c r="J1214" s="116" t="s">
        <v>485</v>
      </c>
      <c r="K1214" s="121">
        <v>24</v>
      </c>
      <c r="L1214" s="108"/>
      <c r="M1214" s="122">
        <v>15607</v>
      </c>
      <c r="N1214" s="123">
        <v>17434</v>
      </c>
      <c r="O1214" s="124">
        <v>18115</v>
      </c>
      <c r="P1214" s="123">
        <v>18814</v>
      </c>
      <c r="Q1214" s="124">
        <v>18241</v>
      </c>
      <c r="R1214" s="123">
        <v>18506</v>
      </c>
      <c r="S1214" s="124">
        <v>19152</v>
      </c>
      <c r="T1214" s="123">
        <v>20993</v>
      </c>
      <c r="U1214" s="124">
        <v>21697</v>
      </c>
      <c r="V1214" s="123">
        <v>21842</v>
      </c>
      <c r="W1214" s="124">
        <v>21283</v>
      </c>
      <c r="X1214" s="123">
        <v>22165</v>
      </c>
      <c r="Y1214" s="124">
        <v>22854</v>
      </c>
      <c r="Z1214" s="123">
        <v>25485</v>
      </c>
      <c r="AA1214" s="124">
        <v>26454</v>
      </c>
      <c r="AB1214" s="123">
        <v>26155</v>
      </c>
      <c r="AC1214" s="124">
        <v>25112</v>
      </c>
      <c r="AD1214" s="123">
        <v>25053</v>
      </c>
      <c r="AE1214" s="125">
        <v>27318</v>
      </c>
      <c r="AF1214" s="126">
        <v>27856</v>
      </c>
    </row>
    <row r="1215" spans="2:32">
      <c r="B1215" s="127">
        <v>1177</v>
      </c>
      <c r="C1215" s="128">
        <v>1177</v>
      </c>
      <c r="D1215" s="129">
        <v>50</v>
      </c>
      <c r="E1215" s="130">
        <v>2</v>
      </c>
      <c r="F1215" s="131">
        <v>19</v>
      </c>
      <c r="G1215" s="132" t="s">
        <v>485</v>
      </c>
      <c r="H1215" s="133">
        <v>2</v>
      </c>
      <c r="I1215" s="128">
        <v>19</v>
      </c>
      <c r="J1215" s="129" t="s">
        <v>485</v>
      </c>
      <c r="K1215" s="134">
        <v>1</v>
      </c>
      <c r="L1215" s="108"/>
      <c r="M1215" s="81">
        <v>14899</v>
      </c>
      <c r="N1215" s="135">
        <v>16885</v>
      </c>
      <c r="O1215" s="136">
        <v>17591</v>
      </c>
      <c r="P1215" s="135">
        <v>18294</v>
      </c>
      <c r="Q1215" s="136">
        <v>17449</v>
      </c>
      <c r="R1215" s="135">
        <v>17952</v>
      </c>
      <c r="S1215" s="136">
        <v>19862</v>
      </c>
      <c r="T1215" s="135">
        <v>20799</v>
      </c>
      <c r="U1215" s="136">
        <v>21535</v>
      </c>
      <c r="V1215" s="135">
        <v>21087</v>
      </c>
      <c r="W1215" s="136">
        <v>20256</v>
      </c>
      <c r="X1215" s="135">
        <v>21678</v>
      </c>
      <c r="Y1215" s="136">
        <v>24010</v>
      </c>
      <c r="Z1215" s="135">
        <v>25352</v>
      </c>
      <c r="AA1215" s="136">
        <v>26310</v>
      </c>
      <c r="AB1215" s="135">
        <v>25174</v>
      </c>
      <c r="AC1215" s="136">
        <v>23348</v>
      </c>
      <c r="AD1215" s="135">
        <v>26435</v>
      </c>
      <c r="AE1215" s="137">
        <v>27384</v>
      </c>
      <c r="AF1215" s="138">
        <v>27789</v>
      </c>
    </row>
    <row r="1216" spans="2:32">
      <c r="B1216" s="114">
        <v>1178</v>
      </c>
      <c r="C1216" s="115">
        <v>1178</v>
      </c>
      <c r="D1216" s="116">
        <v>50</v>
      </c>
      <c r="E1216" s="117">
        <v>2</v>
      </c>
      <c r="F1216" s="118">
        <v>19</v>
      </c>
      <c r="G1216" s="119" t="s">
        <v>485</v>
      </c>
      <c r="H1216" s="120">
        <v>2</v>
      </c>
      <c r="I1216" s="115">
        <v>19</v>
      </c>
      <c r="J1216" s="116" t="s">
        <v>485</v>
      </c>
      <c r="K1216" s="121">
        <v>2</v>
      </c>
      <c r="L1216" s="108"/>
      <c r="M1216" s="122">
        <v>14536</v>
      </c>
      <c r="N1216" s="123">
        <v>16406</v>
      </c>
      <c r="O1216" s="124">
        <v>17137</v>
      </c>
      <c r="P1216" s="123">
        <v>17836</v>
      </c>
      <c r="Q1216" s="124">
        <v>16927</v>
      </c>
      <c r="R1216" s="123">
        <v>17589</v>
      </c>
      <c r="S1216" s="124">
        <v>19427</v>
      </c>
      <c r="T1216" s="123">
        <v>20345</v>
      </c>
      <c r="U1216" s="124">
        <v>21102</v>
      </c>
      <c r="V1216" s="123">
        <v>20571</v>
      </c>
      <c r="W1216" s="124">
        <v>19819</v>
      </c>
      <c r="X1216" s="123">
        <v>21291</v>
      </c>
      <c r="Y1216" s="124">
        <v>23487</v>
      </c>
      <c r="Z1216" s="123">
        <v>24838</v>
      </c>
      <c r="AA1216" s="124">
        <v>25726</v>
      </c>
      <c r="AB1216" s="123">
        <v>24513</v>
      </c>
      <c r="AC1216" s="124">
        <v>22865</v>
      </c>
      <c r="AD1216" s="123">
        <v>25827</v>
      </c>
      <c r="AE1216" s="125">
        <v>26766</v>
      </c>
      <c r="AF1216" s="126">
        <v>27207</v>
      </c>
    </row>
    <row r="1217" spans="2:32">
      <c r="B1217" s="127">
        <v>1179</v>
      </c>
      <c r="C1217" s="128">
        <v>1179</v>
      </c>
      <c r="D1217" s="129">
        <v>50</v>
      </c>
      <c r="E1217" s="130">
        <v>2</v>
      </c>
      <c r="F1217" s="131">
        <v>19</v>
      </c>
      <c r="G1217" s="132" t="s">
        <v>485</v>
      </c>
      <c r="H1217" s="133">
        <v>2</v>
      </c>
      <c r="I1217" s="128">
        <v>19</v>
      </c>
      <c r="J1217" s="129" t="s">
        <v>485</v>
      </c>
      <c r="K1217" s="134">
        <v>3</v>
      </c>
      <c r="L1217" s="108"/>
      <c r="M1217" s="81">
        <v>14414</v>
      </c>
      <c r="N1217" s="135">
        <v>16206</v>
      </c>
      <c r="O1217" s="136">
        <v>17054</v>
      </c>
      <c r="P1217" s="135">
        <v>17649</v>
      </c>
      <c r="Q1217" s="136">
        <v>16716</v>
      </c>
      <c r="R1217" s="135">
        <v>17549</v>
      </c>
      <c r="S1217" s="136">
        <v>19350</v>
      </c>
      <c r="T1217" s="135">
        <v>20216</v>
      </c>
      <c r="U1217" s="136">
        <v>21063</v>
      </c>
      <c r="V1217" s="135">
        <v>20383</v>
      </c>
      <c r="W1217" s="136">
        <v>19614</v>
      </c>
      <c r="X1217" s="135">
        <v>21220</v>
      </c>
      <c r="Y1217" s="136">
        <v>23313</v>
      </c>
      <c r="Z1217" s="135">
        <v>24645</v>
      </c>
      <c r="AA1217" s="136">
        <v>25437</v>
      </c>
      <c r="AB1217" s="135">
        <v>24178</v>
      </c>
      <c r="AC1217" s="136">
        <v>22532</v>
      </c>
      <c r="AD1217" s="135">
        <v>25570</v>
      </c>
      <c r="AE1217" s="137">
        <v>26454</v>
      </c>
      <c r="AF1217" s="138">
        <v>26935</v>
      </c>
    </row>
    <row r="1218" spans="2:32">
      <c r="B1218" s="114">
        <v>1180</v>
      </c>
      <c r="C1218" s="115">
        <v>1180</v>
      </c>
      <c r="D1218" s="116">
        <v>50</v>
      </c>
      <c r="E1218" s="117">
        <v>2</v>
      </c>
      <c r="F1218" s="118">
        <v>19</v>
      </c>
      <c r="G1218" s="119" t="s">
        <v>485</v>
      </c>
      <c r="H1218" s="120">
        <v>2</v>
      </c>
      <c r="I1218" s="115">
        <v>19</v>
      </c>
      <c r="J1218" s="116" t="s">
        <v>485</v>
      </c>
      <c r="K1218" s="121">
        <v>4</v>
      </c>
      <c r="L1218" s="108"/>
      <c r="M1218" s="122">
        <v>14347</v>
      </c>
      <c r="N1218" s="123">
        <v>16107</v>
      </c>
      <c r="O1218" s="124">
        <v>16988</v>
      </c>
      <c r="P1218" s="123">
        <v>17527</v>
      </c>
      <c r="Q1218" s="124">
        <v>16489</v>
      </c>
      <c r="R1218" s="123">
        <v>17452</v>
      </c>
      <c r="S1218" s="124">
        <v>19197</v>
      </c>
      <c r="T1218" s="123">
        <v>20028</v>
      </c>
      <c r="U1218" s="124">
        <v>20831</v>
      </c>
      <c r="V1218" s="123">
        <v>19968</v>
      </c>
      <c r="W1218" s="124">
        <v>19258</v>
      </c>
      <c r="X1218" s="123">
        <v>20882</v>
      </c>
      <c r="Y1218" s="124">
        <v>22826</v>
      </c>
      <c r="Z1218" s="123">
        <v>24036</v>
      </c>
      <c r="AA1218" s="124">
        <v>24753</v>
      </c>
      <c r="AB1218" s="123">
        <v>23393</v>
      </c>
      <c r="AC1218" s="124">
        <v>21889</v>
      </c>
      <c r="AD1218" s="123">
        <v>24868</v>
      </c>
      <c r="AE1218" s="125">
        <v>25722</v>
      </c>
      <c r="AF1218" s="126">
        <v>26150</v>
      </c>
    </row>
    <row r="1219" spans="2:32">
      <c r="B1219" s="127">
        <v>1181</v>
      </c>
      <c r="C1219" s="128">
        <v>1181</v>
      </c>
      <c r="D1219" s="129">
        <v>50</v>
      </c>
      <c r="E1219" s="130">
        <v>2</v>
      </c>
      <c r="F1219" s="131">
        <v>19</v>
      </c>
      <c r="G1219" s="132" t="s">
        <v>485</v>
      </c>
      <c r="H1219" s="133">
        <v>2</v>
      </c>
      <c r="I1219" s="128">
        <v>19</v>
      </c>
      <c r="J1219" s="129" t="s">
        <v>485</v>
      </c>
      <c r="K1219" s="134">
        <v>5</v>
      </c>
      <c r="L1219" s="108"/>
      <c r="M1219" s="81">
        <v>14439</v>
      </c>
      <c r="N1219" s="135">
        <v>16233</v>
      </c>
      <c r="O1219" s="136">
        <v>17090</v>
      </c>
      <c r="P1219" s="135">
        <v>17510</v>
      </c>
      <c r="Q1219" s="136">
        <v>16292</v>
      </c>
      <c r="R1219" s="135">
        <v>17483</v>
      </c>
      <c r="S1219" s="136">
        <v>19184</v>
      </c>
      <c r="T1219" s="135">
        <v>19992</v>
      </c>
      <c r="U1219" s="136">
        <v>20637</v>
      </c>
      <c r="V1219" s="135">
        <v>19411</v>
      </c>
      <c r="W1219" s="136">
        <v>18838</v>
      </c>
      <c r="X1219" s="135">
        <v>20567</v>
      </c>
      <c r="Y1219" s="136">
        <v>22363</v>
      </c>
      <c r="Z1219" s="135">
        <v>23461</v>
      </c>
      <c r="AA1219" s="136">
        <v>23971</v>
      </c>
      <c r="AB1219" s="135">
        <v>22396</v>
      </c>
      <c r="AC1219" s="136">
        <v>21104</v>
      </c>
      <c r="AD1219" s="135">
        <v>24154</v>
      </c>
      <c r="AE1219" s="137">
        <v>24959</v>
      </c>
      <c r="AF1219" s="138">
        <v>25346</v>
      </c>
    </row>
    <row r="1220" spans="2:32">
      <c r="B1220" s="114">
        <v>1182</v>
      </c>
      <c r="C1220" s="115">
        <v>1182</v>
      </c>
      <c r="D1220" s="116">
        <v>50</v>
      </c>
      <c r="E1220" s="117">
        <v>2</v>
      </c>
      <c r="F1220" s="118">
        <v>19</v>
      </c>
      <c r="G1220" s="119" t="s">
        <v>485</v>
      </c>
      <c r="H1220" s="120">
        <v>2</v>
      </c>
      <c r="I1220" s="115">
        <v>19</v>
      </c>
      <c r="J1220" s="116" t="s">
        <v>485</v>
      </c>
      <c r="K1220" s="121">
        <v>6</v>
      </c>
      <c r="L1220" s="108"/>
      <c r="M1220" s="122">
        <v>14666</v>
      </c>
      <c r="N1220" s="123">
        <v>16789</v>
      </c>
      <c r="O1220" s="124">
        <v>17562</v>
      </c>
      <c r="P1220" s="123">
        <v>17937</v>
      </c>
      <c r="Q1220" s="124">
        <v>16198</v>
      </c>
      <c r="R1220" s="123">
        <v>17590</v>
      </c>
      <c r="S1220" s="124">
        <v>19647</v>
      </c>
      <c r="T1220" s="123">
        <v>20380</v>
      </c>
      <c r="U1220" s="124">
        <v>20767</v>
      </c>
      <c r="V1220" s="123">
        <v>18941</v>
      </c>
      <c r="W1220" s="124">
        <v>18390</v>
      </c>
      <c r="X1220" s="123">
        <v>20278</v>
      </c>
      <c r="Y1220" s="124">
        <v>22307</v>
      </c>
      <c r="Z1220" s="123">
        <v>23182</v>
      </c>
      <c r="AA1220" s="124">
        <v>23497</v>
      </c>
      <c r="AB1220" s="123">
        <v>21409</v>
      </c>
      <c r="AC1220" s="124">
        <v>20300</v>
      </c>
      <c r="AD1220" s="123">
        <v>23850</v>
      </c>
      <c r="AE1220" s="125">
        <v>24630</v>
      </c>
      <c r="AF1220" s="126">
        <v>24865</v>
      </c>
    </row>
    <row r="1221" spans="2:32">
      <c r="B1221" s="127">
        <v>1183</v>
      </c>
      <c r="C1221" s="128">
        <v>1183</v>
      </c>
      <c r="D1221" s="129">
        <v>50</v>
      </c>
      <c r="E1221" s="130">
        <v>2</v>
      </c>
      <c r="F1221" s="131">
        <v>19</v>
      </c>
      <c r="G1221" s="132" t="s">
        <v>485</v>
      </c>
      <c r="H1221" s="133">
        <v>2</v>
      </c>
      <c r="I1221" s="128">
        <v>19</v>
      </c>
      <c r="J1221" s="129" t="s">
        <v>485</v>
      </c>
      <c r="K1221" s="134">
        <v>7</v>
      </c>
      <c r="L1221" s="108"/>
      <c r="M1221" s="81">
        <v>15206</v>
      </c>
      <c r="N1221" s="135">
        <v>18083</v>
      </c>
      <c r="O1221" s="136">
        <v>18708</v>
      </c>
      <c r="P1221" s="135">
        <v>19096</v>
      </c>
      <c r="Q1221" s="136">
        <v>16598</v>
      </c>
      <c r="R1221" s="135">
        <v>17995</v>
      </c>
      <c r="S1221" s="136">
        <v>20623</v>
      </c>
      <c r="T1221" s="135">
        <v>21371</v>
      </c>
      <c r="U1221" s="136">
        <v>21692</v>
      </c>
      <c r="V1221" s="135">
        <v>19116</v>
      </c>
      <c r="W1221" s="136">
        <v>18395</v>
      </c>
      <c r="X1221" s="135">
        <v>20422</v>
      </c>
      <c r="Y1221" s="136">
        <v>22777</v>
      </c>
      <c r="Z1221" s="135">
        <v>23700</v>
      </c>
      <c r="AA1221" s="136">
        <v>24024</v>
      </c>
      <c r="AB1221" s="135">
        <v>21175</v>
      </c>
      <c r="AC1221" s="136">
        <v>20128</v>
      </c>
      <c r="AD1221" s="135">
        <v>24127</v>
      </c>
      <c r="AE1221" s="137">
        <v>25076</v>
      </c>
      <c r="AF1221" s="138">
        <v>25231</v>
      </c>
    </row>
    <row r="1222" spans="2:32">
      <c r="B1222" s="114">
        <v>1184</v>
      </c>
      <c r="C1222" s="115">
        <v>1184</v>
      </c>
      <c r="D1222" s="116">
        <v>50</v>
      </c>
      <c r="E1222" s="117">
        <v>2</v>
      </c>
      <c r="F1222" s="118">
        <v>19</v>
      </c>
      <c r="G1222" s="119" t="s">
        <v>485</v>
      </c>
      <c r="H1222" s="120">
        <v>2</v>
      </c>
      <c r="I1222" s="115">
        <v>19</v>
      </c>
      <c r="J1222" s="116" t="s">
        <v>485</v>
      </c>
      <c r="K1222" s="121">
        <v>8</v>
      </c>
      <c r="L1222" s="108"/>
      <c r="M1222" s="122">
        <v>15528</v>
      </c>
      <c r="N1222" s="123">
        <v>19357</v>
      </c>
      <c r="O1222" s="124">
        <v>20111</v>
      </c>
      <c r="P1222" s="123">
        <v>20293</v>
      </c>
      <c r="Q1222" s="124">
        <v>17606</v>
      </c>
      <c r="R1222" s="123">
        <v>18380</v>
      </c>
      <c r="S1222" s="124">
        <v>21670</v>
      </c>
      <c r="T1222" s="123">
        <v>22497</v>
      </c>
      <c r="U1222" s="124">
        <v>23053</v>
      </c>
      <c r="V1222" s="123">
        <v>20023</v>
      </c>
      <c r="W1222" s="124">
        <v>18983</v>
      </c>
      <c r="X1222" s="123">
        <v>20686</v>
      </c>
      <c r="Y1222" s="124">
        <v>23566</v>
      </c>
      <c r="Z1222" s="123">
        <v>24870</v>
      </c>
      <c r="AA1222" s="124">
        <v>25026</v>
      </c>
      <c r="AB1222" s="123">
        <v>21945</v>
      </c>
      <c r="AC1222" s="124">
        <v>20635</v>
      </c>
      <c r="AD1222" s="123">
        <v>24813</v>
      </c>
      <c r="AE1222" s="125">
        <v>25856</v>
      </c>
      <c r="AF1222" s="126">
        <v>26341</v>
      </c>
    </row>
    <row r="1223" spans="2:32">
      <c r="B1223" s="127">
        <v>1185</v>
      </c>
      <c r="C1223" s="128">
        <v>1185</v>
      </c>
      <c r="D1223" s="129">
        <v>50</v>
      </c>
      <c r="E1223" s="130">
        <v>2</v>
      </c>
      <c r="F1223" s="131">
        <v>19</v>
      </c>
      <c r="G1223" s="132" t="s">
        <v>485</v>
      </c>
      <c r="H1223" s="133">
        <v>2</v>
      </c>
      <c r="I1223" s="128">
        <v>19</v>
      </c>
      <c r="J1223" s="129" t="s">
        <v>485</v>
      </c>
      <c r="K1223" s="134">
        <v>9</v>
      </c>
      <c r="L1223" s="108"/>
      <c r="M1223" s="81">
        <v>15867</v>
      </c>
      <c r="N1223" s="135">
        <v>19459</v>
      </c>
      <c r="O1223" s="136">
        <v>20422</v>
      </c>
      <c r="P1223" s="135">
        <v>20523</v>
      </c>
      <c r="Q1223" s="136">
        <v>18307</v>
      </c>
      <c r="R1223" s="135">
        <v>18792</v>
      </c>
      <c r="S1223" s="136">
        <v>21907</v>
      </c>
      <c r="T1223" s="135">
        <v>22537</v>
      </c>
      <c r="U1223" s="136">
        <v>23313</v>
      </c>
      <c r="V1223" s="135">
        <v>20688</v>
      </c>
      <c r="W1223" s="136">
        <v>19561</v>
      </c>
      <c r="X1223" s="135">
        <v>20956</v>
      </c>
      <c r="Y1223" s="136">
        <v>23734</v>
      </c>
      <c r="Z1223" s="135">
        <v>25088</v>
      </c>
      <c r="AA1223" s="136">
        <v>25136</v>
      </c>
      <c r="AB1223" s="135">
        <v>22533</v>
      </c>
      <c r="AC1223" s="136">
        <v>21134</v>
      </c>
      <c r="AD1223" s="135">
        <v>24917</v>
      </c>
      <c r="AE1223" s="137">
        <v>25656</v>
      </c>
      <c r="AF1223" s="138">
        <v>26545</v>
      </c>
    </row>
    <row r="1224" spans="2:32">
      <c r="B1224" s="114">
        <v>1186</v>
      </c>
      <c r="C1224" s="115">
        <v>1186</v>
      </c>
      <c r="D1224" s="116">
        <v>50</v>
      </c>
      <c r="E1224" s="117">
        <v>2</v>
      </c>
      <c r="F1224" s="118">
        <v>19</v>
      </c>
      <c r="G1224" s="119" t="s">
        <v>485</v>
      </c>
      <c r="H1224" s="120">
        <v>2</v>
      </c>
      <c r="I1224" s="115">
        <v>19</v>
      </c>
      <c r="J1224" s="116" t="s">
        <v>485</v>
      </c>
      <c r="K1224" s="121">
        <v>10</v>
      </c>
      <c r="L1224" s="108"/>
      <c r="M1224" s="122">
        <v>16294</v>
      </c>
      <c r="N1224" s="123">
        <v>19376</v>
      </c>
      <c r="O1224" s="124">
        <v>20478</v>
      </c>
      <c r="P1224" s="123">
        <v>20426</v>
      </c>
      <c r="Q1224" s="124">
        <v>18729</v>
      </c>
      <c r="R1224" s="123">
        <v>19176</v>
      </c>
      <c r="S1224" s="124">
        <v>22125</v>
      </c>
      <c r="T1224" s="123">
        <v>22494</v>
      </c>
      <c r="U1224" s="124">
        <v>23415</v>
      </c>
      <c r="V1224" s="123">
        <v>21164</v>
      </c>
      <c r="W1224" s="124">
        <v>20134</v>
      </c>
      <c r="X1224" s="123">
        <v>21389</v>
      </c>
      <c r="Y1224" s="124">
        <v>24086</v>
      </c>
      <c r="Z1224" s="123">
        <v>25133</v>
      </c>
      <c r="AA1224" s="124">
        <v>25195</v>
      </c>
      <c r="AB1224" s="123">
        <v>23066</v>
      </c>
      <c r="AC1224" s="124">
        <v>21594</v>
      </c>
      <c r="AD1224" s="123">
        <v>25324</v>
      </c>
      <c r="AE1224" s="125">
        <v>25708</v>
      </c>
      <c r="AF1224" s="126">
        <v>26620</v>
      </c>
    </row>
    <row r="1225" spans="2:32">
      <c r="B1225" s="127">
        <v>1187</v>
      </c>
      <c r="C1225" s="128">
        <v>1187</v>
      </c>
      <c r="D1225" s="129">
        <v>50</v>
      </c>
      <c r="E1225" s="130">
        <v>2</v>
      </c>
      <c r="F1225" s="131">
        <v>19</v>
      </c>
      <c r="G1225" s="132" t="s">
        <v>485</v>
      </c>
      <c r="H1225" s="133">
        <v>2</v>
      </c>
      <c r="I1225" s="128">
        <v>19</v>
      </c>
      <c r="J1225" s="129" t="s">
        <v>485</v>
      </c>
      <c r="K1225" s="134">
        <v>11</v>
      </c>
      <c r="L1225" s="108"/>
      <c r="M1225" s="81">
        <v>16544</v>
      </c>
      <c r="N1225" s="135">
        <v>19326</v>
      </c>
      <c r="O1225" s="136">
        <v>20599</v>
      </c>
      <c r="P1225" s="135">
        <v>20230</v>
      </c>
      <c r="Q1225" s="136">
        <v>19003</v>
      </c>
      <c r="R1225" s="135">
        <v>19408</v>
      </c>
      <c r="S1225" s="136">
        <v>22546</v>
      </c>
      <c r="T1225" s="135">
        <v>22476</v>
      </c>
      <c r="U1225" s="136">
        <v>23592</v>
      </c>
      <c r="V1225" s="135">
        <v>21478</v>
      </c>
      <c r="W1225" s="136">
        <v>20374</v>
      </c>
      <c r="X1225" s="135">
        <v>21651</v>
      </c>
      <c r="Y1225" s="136">
        <v>24630</v>
      </c>
      <c r="Z1225" s="135">
        <v>24918</v>
      </c>
      <c r="AA1225" s="136">
        <v>25114</v>
      </c>
      <c r="AB1225" s="135">
        <v>23434</v>
      </c>
      <c r="AC1225" s="136">
        <v>21053</v>
      </c>
      <c r="AD1225" s="135">
        <v>25931</v>
      </c>
      <c r="AE1225" s="137">
        <v>25782</v>
      </c>
      <c r="AF1225" s="138">
        <v>26463</v>
      </c>
    </row>
    <row r="1226" spans="2:32">
      <c r="B1226" s="114">
        <v>1188</v>
      </c>
      <c r="C1226" s="115">
        <v>1188</v>
      </c>
      <c r="D1226" s="116">
        <v>50</v>
      </c>
      <c r="E1226" s="117">
        <v>2</v>
      </c>
      <c r="F1226" s="118">
        <v>19</v>
      </c>
      <c r="G1226" s="119" t="s">
        <v>485</v>
      </c>
      <c r="H1226" s="120">
        <v>2</v>
      </c>
      <c r="I1226" s="115">
        <v>19</v>
      </c>
      <c r="J1226" s="116" t="s">
        <v>485</v>
      </c>
      <c r="K1226" s="121">
        <v>12</v>
      </c>
      <c r="L1226" s="108"/>
      <c r="M1226" s="122">
        <v>16659</v>
      </c>
      <c r="N1226" s="123">
        <v>19167</v>
      </c>
      <c r="O1226" s="124">
        <v>20525</v>
      </c>
      <c r="P1226" s="123">
        <v>19947</v>
      </c>
      <c r="Q1226" s="124">
        <v>19049</v>
      </c>
      <c r="R1226" s="123">
        <v>19459</v>
      </c>
      <c r="S1226" s="124">
        <v>22477</v>
      </c>
      <c r="T1226" s="123">
        <v>22285</v>
      </c>
      <c r="U1226" s="124">
        <v>23522</v>
      </c>
      <c r="V1226" s="123">
        <v>21524</v>
      </c>
      <c r="W1226" s="124">
        <v>20473</v>
      </c>
      <c r="X1226" s="123">
        <v>21698</v>
      </c>
      <c r="Y1226" s="124">
        <v>24584</v>
      </c>
      <c r="Z1226" s="123">
        <v>24688</v>
      </c>
      <c r="AA1226" s="124">
        <v>24831</v>
      </c>
      <c r="AB1226" s="123">
        <v>23493</v>
      </c>
      <c r="AC1226" s="124">
        <v>20628</v>
      </c>
      <c r="AD1226" s="123">
        <v>25889</v>
      </c>
      <c r="AE1226" s="125">
        <v>25605</v>
      </c>
      <c r="AF1226" s="126">
        <v>26247</v>
      </c>
    </row>
    <row r="1227" spans="2:32">
      <c r="B1227" s="127">
        <v>1189</v>
      </c>
      <c r="C1227" s="128">
        <v>1189</v>
      </c>
      <c r="D1227" s="129">
        <v>50</v>
      </c>
      <c r="E1227" s="130">
        <v>2</v>
      </c>
      <c r="F1227" s="131">
        <v>19</v>
      </c>
      <c r="G1227" s="132" t="s">
        <v>485</v>
      </c>
      <c r="H1227" s="133">
        <v>2</v>
      </c>
      <c r="I1227" s="128">
        <v>19</v>
      </c>
      <c r="J1227" s="129" t="s">
        <v>485</v>
      </c>
      <c r="K1227" s="134">
        <v>13</v>
      </c>
      <c r="L1227" s="108"/>
      <c r="M1227" s="81">
        <v>16570</v>
      </c>
      <c r="N1227" s="135">
        <v>18981</v>
      </c>
      <c r="O1227" s="136">
        <v>20262</v>
      </c>
      <c r="P1227" s="135">
        <v>19634</v>
      </c>
      <c r="Q1227" s="136">
        <v>18904</v>
      </c>
      <c r="R1227" s="135">
        <v>19325</v>
      </c>
      <c r="S1227" s="136">
        <v>22218</v>
      </c>
      <c r="T1227" s="135">
        <v>22092</v>
      </c>
      <c r="U1227" s="136">
        <v>23215</v>
      </c>
      <c r="V1227" s="135">
        <v>21351</v>
      </c>
      <c r="W1227" s="136">
        <v>20389</v>
      </c>
      <c r="X1227" s="135">
        <v>21541</v>
      </c>
      <c r="Y1227" s="136">
        <v>24308</v>
      </c>
      <c r="Z1227" s="135">
        <v>24247</v>
      </c>
      <c r="AA1227" s="136">
        <v>24426</v>
      </c>
      <c r="AB1227" s="135">
        <v>23295</v>
      </c>
      <c r="AC1227" s="136">
        <v>20267</v>
      </c>
      <c r="AD1227" s="135">
        <v>25597</v>
      </c>
      <c r="AE1227" s="137">
        <v>25394</v>
      </c>
      <c r="AF1227" s="138">
        <v>25779</v>
      </c>
    </row>
    <row r="1228" spans="2:32">
      <c r="B1228" s="114">
        <v>1190</v>
      </c>
      <c r="C1228" s="115">
        <v>1190</v>
      </c>
      <c r="D1228" s="116">
        <v>50</v>
      </c>
      <c r="E1228" s="117">
        <v>2</v>
      </c>
      <c r="F1228" s="118">
        <v>19</v>
      </c>
      <c r="G1228" s="119" t="s">
        <v>485</v>
      </c>
      <c r="H1228" s="120">
        <v>2</v>
      </c>
      <c r="I1228" s="115">
        <v>19</v>
      </c>
      <c r="J1228" s="116" t="s">
        <v>485</v>
      </c>
      <c r="K1228" s="121">
        <v>14</v>
      </c>
      <c r="L1228" s="108"/>
      <c r="M1228" s="122">
        <v>16295</v>
      </c>
      <c r="N1228" s="123">
        <v>18850</v>
      </c>
      <c r="O1228" s="124">
        <v>20208</v>
      </c>
      <c r="P1228" s="123">
        <v>19435</v>
      </c>
      <c r="Q1228" s="124">
        <v>18658</v>
      </c>
      <c r="R1228" s="123">
        <v>19012</v>
      </c>
      <c r="S1228" s="124">
        <v>21936</v>
      </c>
      <c r="T1228" s="123">
        <v>21919</v>
      </c>
      <c r="U1228" s="124">
        <v>23094</v>
      </c>
      <c r="V1228" s="123">
        <v>21044</v>
      </c>
      <c r="W1228" s="124">
        <v>20136</v>
      </c>
      <c r="X1228" s="123">
        <v>21172</v>
      </c>
      <c r="Y1228" s="124">
        <v>23938</v>
      </c>
      <c r="Z1228" s="123">
        <v>24030</v>
      </c>
      <c r="AA1228" s="124">
        <v>24084</v>
      </c>
      <c r="AB1228" s="123">
        <v>22927</v>
      </c>
      <c r="AC1228" s="124">
        <v>19906</v>
      </c>
      <c r="AD1228" s="123">
        <v>25183</v>
      </c>
      <c r="AE1228" s="125">
        <v>25147</v>
      </c>
      <c r="AF1228" s="126">
        <v>25523</v>
      </c>
    </row>
    <row r="1229" spans="2:32">
      <c r="B1229" s="127">
        <v>1191</v>
      </c>
      <c r="C1229" s="128">
        <v>1191</v>
      </c>
      <c r="D1229" s="129">
        <v>50</v>
      </c>
      <c r="E1229" s="130">
        <v>2</v>
      </c>
      <c r="F1229" s="131">
        <v>19</v>
      </c>
      <c r="G1229" s="132" t="s">
        <v>485</v>
      </c>
      <c r="H1229" s="133">
        <v>2</v>
      </c>
      <c r="I1229" s="128">
        <v>19</v>
      </c>
      <c r="J1229" s="129" t="s">
        <v>485</v>
      </c>
      <c r="K1229" s="134">
        <v>15</v>
      </c>
      <c r="L1229" s="108"/>
      <c r="M1229" s="81">
        <v>16203</v>
      </c>
      <c r="N1229" s="135">
        <v>18885</v>
      </c>
      <c r="O1229" s="136">
        <v>20116</v>
      </c>
      <c r="P1229" s="135">
        <v>19356</v>
      </c>
      <c r="Q1229" s="136">
        <v>18549</v>
      </c>
      <c r="R1229" s="135">
        <v>18880</v>
      </c>
      <c r="S1229" s="136">
        <v>21754</v>
      </c>
      <c r="T1229" s="135">
        <v>21946</v>
      </c>
      <c r="U1229" s="136">
        <v>22924</v>
      </c>
      <c r="V1229" s="135">
        <v>20878</v>
      </c>
      <c r="W1229" s="136">
        <v>20129</v>
      </c>
      <c r="X1229" s="135">
        <v>20994</v>
      </c>
      <c r="Y1229" s="136">
        <v>23682</v>
      </c>
      <c r="Z1229" s="135">
        <v>23846</v>
      </c>
      <c r="AA1229" s="136">
        <v>23854</v>
      </c>
      <c r="AB1229" s="135">
        <v>22710</v>
      </c>
      <c r="AC1229" s="136">
        <v>19886</v>
      </c>
      <c r="AD1229" s="135">
        <v>24895</v>
      </c>
      <c r="AE1229" s="137">
        <v>25107</v>
      </c>
      <c r="AF1229" s="138">
        <v>25298</v>
      </c>
    </row>
    <row r="1230" spans="2:32">
      <c r="B1230" s="114">
        <v>1192</v>
      </c>
      <c r="C1230" s="115">
        <v>1192</v>
      </c>
      <c r="D1230" s="116">
        <v>50</v>
      </c>
      <c r="E1230" s="117">
        <v>2</v>
      </c>
      <c r="F1230" s="118">
        <v>19</v>
      </c>
      <c r="G1230" s="119" t="s">
        <v>485</v>
      </c>
      <c r="H1230" s="120">
        <v>2</v>
      </c>
      <c r="I1230" s="115">
        <v>19</v>
      </c>
      <c r="J1230" s="116" t="s">
        <v>485</v>
      </c>
      <c r="K1230" s="121">
        <v>16</v>
      </c>
      <c r="L1230" s="108"/>
      <c r="M1230" s="122">
        <v>16427</v>
      </c>
      <c r="N1230" s="123">
        <v>19162</v>
      </c>
      <c r="O1230" s="124">
        <v>20286</v>
      </c>
      <c r="P1230" s="123">
        <v>19464</v>
      </c>
      <c r="Q1230" s="124">
        <v>18500</v>
      </c>
      <c r="R1230" s="123">
        <v>19016</v>
      </c>
      <c r="S1230" s="124">
        <v>21862</v>
      </c>
      <c r="T1230" s="123">
        <v>22051</v>
      </c>
      <c r="U1230" s="124">
        <v>22884</v>
      </c>
      <c r="V1230" s="123">
        <v>20671</v>
      </c>
      <c r="W1230" s="124">
        <v>20271</v>
      </c>
      <c r="X1230" s="123">
        <v>20995</v>
      </c>
      <c r="Y1230" s="124">
        <v>23780</v>
      </c>
      <c r="Z1230" s="123">
        <v>23977</v>
      </c>
      <c r="AA1230" s="124">
        <v>23621</v>
      </c>
      <c r="AB1230" s="123">
        <v>22401</v>
      </c>
      <c r="AC1230" s="124">
        <v>20338</v>
      </c>
      <c r="AD1230" s="123">
        <v>24942</v>
      </c>
      <c r="AE1230" s="125">
        <v>25046</v>
      </c>
      <c r="AF1230" s="126">
        <v>25362</v>
      </c>
    </row>
    <row r="1231" spans="2:32">
      <c r="B1231" s="127">
        <v>1193</v>
      </c>
      <c r="C1231" s="128">
        <v>1193</v>
      </c>
      <c r="D1231" s="129">
        <v>50</v>
      </c>
      <c r="E1231" s="130">
        <v>2</v>
      </c>
      <c r="F1231" s="131">
        <v>19</v>
      </c>
      <c r="G1231" s="132" t="s">
        <v>485</v>
      </c>
      <c r="H1231" s="133">
        <v>2</v>
      </c>
      <c r="I1231" s="128">
        <v>19</v>
      </c>
      <c r="J1231" s="129" t="s">
        <v>485</v>
      </c>
      <c r="K1231" s="134">
        <v>17</v>
      </c>
      <c r="L1231" s="108"/>
      <c r="M1231" s="81">
        <v>17082</v>
      </c>
      <c r="N1231" s="135">
        <v>19640</v>
      </c>
      <c r="O1231" s="136">
        <v>20406</v>
      </c>
      <c r="P1231" s="135">
        <v>19879</v>
      </c>
      <c r="Q1231" s="136">
        <v>18473</v>
      </c>
      <c r="R1231" s="135">
        <v>19451</v>
      </c>
      <c r="S1231" s="136">
        <v>21801</v>
      </c>
      <c r="T1231" s="135">
        <v>22068</v>
      </c>
      <c r="U1231" s="136">
        <v>22643</v>
      </c>
      <c r="V1231" s="135">
        <v>20474</v>
      </c>
      <c r="W1231" s="136">
        <v>20466</v>
      </c>
      <c r="X1231" s="135">
        <v>21262</v>
      </c>
      <c r="Y1231" s="136">
        <v>23591</v>
      </c>
      <c r="Z1231" s="135">
        <v>24267</v>
      </c>
      <c r="AA1231" s="136">
        <v>23736</v>
      </c>
      <c r="AB1231" s="135">
        <v>22247</v>
      </c>
      <c r="AC1231" s="136">
        <v>21663</v>
      </c>
      <c r="AD1231" s="135">
        <v>24775</v>
      </c>
      <c r="AE1231" s="137">
        <v>25101</v>
      </c>
      <c r="AF1231" s="138">
        <v>25663</v>
      </c>
    </row>
    <row r="1232" spans="2:32">
      <c r="B1232" s="114">
        <v>1194</v>
      </c>
      <c r="C1232" s="115">
        <v>1194</v>
      </c>
      <c r="D1232" s="116">
        <v>50</v>
      </c>
      <c r="E1232" s="117">
        <v>2</v>
      </c>
      <c r="F1232" s="118">
        <v>19</v>
      </c>
      <c r="G1232" s="119" t="s">
        <v>485</v>
      </c>
      <c r="H1232" s="120">
        <v>2</v>
      </c>
      <c r="I1232" s="115">
        <v>19</v>
      </c>
      <c r="J1232" s="116" t="s">
        <v>485</v>
      </c>
      <c r="K1232" s="121">
        <v>18</v>
      </c>
      <c r="L1232" s="108"/>
      <c r="M1232" s="122">
        <v>17861</v>
      </c>
      <c r="N1232" s="123">
        <v>20226</v>
      </c>
      <c r="O1232" s="124">
        <v>21131</v>
      </c>
      <c r="P1232" s="123">
        <v>20458</v>
      </c>
      <c r="Q1232" s="124">
        <v>19143</v>
      </c>
      <c r="R1232" s="123">
        <v>20390</v>
      </c>
      <c r="S1232" s="124">
        <v>22088</v>
      </c>
      <c r="T1232" s="123">
        <v>22578</v>
      </c>
      <c r="U1232" s="124">
        <v>23506</v>
      </c>
      <c r="V1232" s="123">
        <v>21138</v>
      </c>
      <c r="W1232" s="124">
        <v>21392</v>
      </c>
      <c r="X1232" s="123">
        <v>22389</v>
      </c>
      <c r="Y1232" s="124">
        <v>24078</v>
      </c>
      <c r="Z1232" s="123">
        <v>25341</v>
      </c>
      <c r="AA1232" s="124">
        <v>24779</v>
      </c>
      <c r="AB1232" s="123">
        <v>23253</v>
      </c>
      <c r="AC1232" s="124">
        <v>23072</v>
      </c>
      <c r="AD1232" s="123">
        <v>25367</v>
      </c>
      <c r="AE1232" s="125">
        <v>25850</v>
      </c>
      <c r="AF1232" s="126">
        <v>26854</v>
      </c>
    </row>
    <row r="1233" spans="2:32">
      <c r="B1233" s="127">
        <v>1195</v>
      </c>
      <c r="C1233" s="128">
        <v>1195</v>
      </c>
      <c r="D1233" s="129">
        <v>50</v>
      </c>
      <c r="E1233" s="130">
        <v>2</v>
      </c>
      <c r="F1233" s="131">
        <v>19</v>
      </c>
      <c r="G1233" s="132" t="s">
        <v>485</v>
      </c>
      <c r="H1233" s="133">
        <v>2</v>
      </c>
      <c r="I1233" s="128">
        <v>19</v>
      </c>
      <c r="J1233" s="129" t="s">
        <v>485</v>
      </c>
      <c r="K1233" s="134">
        <v>19</v>
      </c>
      <c r="L1233" s="108"/>
      <c r="M1233" s="81">
        <v>18431</v>
      </c>
      <c r="N1233" s="135">
        <v>20631</v>
      </c>
      <c r="O1233" s="136">
        <v>21665</v>
      </c>
      <c r="P1233" s="135">
        <v>20882</v>
      </c>
      <c r="Q1233" s="136">
        <v>19607</v>
      </c>
      <c r="R1233" s="135">
        <v>20951</v>
      </c>
      <c r="S1233" s="136">
        <v>22650</v>
      </c>
      <c r="T1233" s="135">
        <v>23033</v>
      </c>
      <c r="U1233" s="136">
        <v>24012</v>
      </c>
      <c r="V1233" s="135">
        <v>21727</v>
      </c>
      <c r="W1233" s="136">
        <v>22067</v>
      </c>
      <c r="X1233" s="135">
        <v>23093</v>
      </c>
      <c r="Y1233" s="136">
        <v>24996</v>
      </c>
      <c r="Z1233" s="135">
        <v>26317</v>
      </c>
      <c r="AA1233" s="136">
        <v>25674</v>
      </c>
      <c r="AB1233" s="135">
        <v>24294</v>
      </c>
      <c r="AC1233" s="136">
        <v>24238</v>
      </c>
      <c r="AD1233" s="135">
        <v>26520</v>
      </c>
      <c r="AE1233" s="137">
        <v>26879</v>
      </c>
      <c r="AF1233" s="138">
        <v>28031</v>
      </c>
    </row>
    <row r="1234" spans="2:32">
      <c r="B1234" s="114">
        <v>1196</v>
      </c>
      <c r="C1234" s="115">
        <v>1196</v>
      </c>
      <c r="D1234" s="116">
        <v>50</v>
      </c>
      <c r="E1234" s="117">
        <v>2</v>
      </c>
      <c r="F1234" s="118">
        <v>19</v>
      </c>
      <c r="G1234" s="119" t="s">
        <v>485</v>
      </c>
      <c r="H1234" s="120">
        <v>2</v>
      </c>
      <c r="I1234" s="115">
        <v>19</v>
      </c>
      <c r="J1234" s="116" t="s">
        <v>485</v>
      </c>
      <c r="K1234" s="121">
        <v>20</v>
      </c>
      <c r="L1234" s="108"/>
      <c r="M1234" s="122">
        <v>18387</v>
      </c>
      <c r="N1234" s="123">
        <v>20678</v>
      </c>
      <c r="O1234" s="124">
        <v>21504</v>
      </c>
      <c r="P1234" s="123">
        <v>20719</v>
      </c>
      <c r="Q1234" s="124">
        <v>19387</v>
      </c>
      <c r="R1234" s="123">
        <v>20944</v>
      </c>
      <c r="S1234" s="124">
        <v>22832</v>
      </c>
      <c r="T1234" s="123">
        <v>23377</v>
      </c>
      <c r="U1234" s="124">
        <v>24168</v>
      </c>
      <c r="V1234" s="123">
        <v>21740</v>
      </c>
      <c r="W1234" s="124">
        <v>22445</v>
      </c>
      <c r="X1234" s="123">
        <v>23505</v>
      </c>
      <c r="Y1234" s="124">
        <v>25609</v>
      </c>
      <c r="Z1234" s="123">
        <v>26941</v>
      </c>
      <c r="AA1234" s="124">
        <v>26284</v>
      </c>
      <c r="AB1234" s="123">
        <v>24668</v>
      </c>
      <c r="AC1234" s="124">
        <v>24867</v>
      </c>
      <c r="AD1234" s="123">
        <v>27400</v>
      </c>
      <c r="AE1234" s="125">
        <v>27987</v>
      </c>
      <c r="AF1234" s="126">
        <v>28867</v>
      </c>
    </row>
    <row r="1235" spans="2:32">
      <c r="B1235" s="127">
        <v>1197</v>
      </c>
      <c r="C1235" s="128">
        <v>1197</v>
      </c>
      <c r="D1235" s="129">
        <v>50</v>
      </c>
      <c r="E1235" s="130">
        <v>2</v>
      </c>
      <c r="F1235" s="131">
        <v>19</v>
      </c>
      <c r="G1235" s="132" t="s">
        <v>485</v>
      </c>
      <c r="H1235" s="133">
        <v>2</v>
      </c>
      <c r="I1235" s="128">
        <v>19</v>
      </c>
      <c r="J1235" s="129" t="s">
        <v>485</v>
      </c>
      <c r="K1235" s="134">
        <v>21</v>
      </c>
      <c r="L1235" s="108"/>
      <c r="M1235" s="81">
        <v>18088</v>
      </c>
      <c r="N1235" s="135">
        <v>20410</v>
      </c>
      <c r="O1235" s="136">
        <v>21191</v>
      </c>
      <c r="P1235" s="135">
        <v>20433</v>
      </c>
      <c r="Q1235" s="136">
        <v>19248</v>
      </c>
      <c r="R1235" s="135">
        <v>20715</v>
      </c>
      <c r="S1235" s="136">
        <v>22795</v>
      </c>
      <c r="T1235" s="135">
        <v>23429</v>
      </c>
      <c r="U1235" s="136">
        <v>24173</v>
      </c>
      <c r="V1235" s="135">
        <v>21963</v>
      </c>
      <c r="W1235" s="136">
        <v>22698</v>
      </c>
      <c r="X1235" s="135">
        <v>23703</v>
      </c>
      <c r="Y1235" s="136">
        <v>26154</v>
      </c>
      <c r="Z1235" s="135">
        <v>27468</v>
      </c>
      <c r="AA1235" s="136">
        <v>26919</v>
      </c>
      <c r="AB1235" s="135">
        <v>25438</v>
      </c>
      <c r="AC1235" s="136">
        <v>25509</v>
      </c>
      <c r="AD1235" s="135">
        <v>28260</v>
      </c>
      <c r="AE1235" s="137">
        <v>28932</v>
      </c>
      <c r="AF1235" s="138">
        <v>29655</v>
      </c>
    </row>
    <row r="1236" spans="2:32">
      <c r="B1236" s="114">
        <v>1198</v>
      </c>
      <c r="C1236" s="115">
        <v>1198</v>
      </c>
      <c r="D1236" s="116">
        <v>50</v>
      </c>
      <c r="E1236" s="117">
        <v>2</v>
      </c>
      <c r="F1236" s="118">
        <v>19</v>
      </c>
      <c r="G1236" s="119" t="s">
        <v>485</v>
      </c>
      <c r="H1236" s="120">
        <v>2</v>
      </c>
      <c r="I1236" s="115">
        <v>19</v>
      </c>
      <c r="J1236" s="116" t="s">
        <v>485</v>
      </c>
      <c r="K1236" s="121">
        <v>22</v>
      </c>
      <c r="L1236" s="108"/>
      <c r="M1236" s="122">
        <v>17554</v>
      </c>
      <c r="N1236" s="123">
        <v>19682</v>
      </c>
      <c r="O1236" s="124">
        <v>20516</v>
      </c>
      <c r="P1236" s="123">
        <v>19819</v>
      </c>
      <c r="Q1236" s="124">
        <v>18779</v>
      </c>
      <c r="R1236" s="123">
        <v>20238</v>
      </c>
      <c r="S1236" s="124">
        <v>22308</v>
      </c>
      <c r="T1236" s="123">
        <v>22955</v>
      </c>
      <c r="U1236" s="124">
        <v>23671</v>
      </c>
      <c r="V1236" s="123">
        <v>21726</v>
      </c>
      <c r="W1236" s="124">
        <v>22425</v>
      </c>
      <c r="X1236" s="123">
        <v>23477</v>
      </c>
      <c r="Y1236" s="124">
        <v>26032</v>
      </c>
      <c r="Z1236" s="123">
        <v>27248</v>
      </c>
      <c r="AA1236" s="124">
        <v>26823</v>
      </c>
      <c r="AB1236" s="123">
        <v>25514</v>
      </c>
      <c r="AC1236" s="124">
        <v>25467</v>
      </c>
      <c r="AD1236" s="123">
        <v>28326</v>
      </c>
      <c r="AE1236" s="125">
        <v>29022</v>
      </c>
      <c r="AF1236" s="126">
        <v>29570</v>
      </c>
    </row>
    <row r="1237" spans="2:32">
      <c r="B1237" s="127">
        <v>1199</v>
      </c>
      <c r="C1237" s="128">
        <v>1199</v>
      </c>
      <c r="D1237" s="129">
        <v>50</v>
      </c>
      <c r="E1237" s="130">
        <v>2</v>
      </c>
      <c r="F1237" s="131">
        <v>19</v>
      </c>
      <c r="G1237" s="132" t="s">
        <v>485</v>
      </c>
      <c r="H1237" s="133">
        <v>2</v>
      </c>
      <c r="I1237" s="128">
        <v>19</v>
      </c>
      <c r="J1237" s="129" t="s">
        <v>485</v>
      </c>
      <c r="K1237" s="134">
        <v>23</v>
      </c>
      <c r="L1237" s="108"/>
      <c r="M1237" s="81">
        <v>16770</v>
      </c>
      <c r="N1237" s="135">
        <v>18674</v>
      </c>
      <c r="O1237" s="136">
        <v>19548</v>
      </c>
      <c r="P1237" s="135">
        <v>19002</v>
      </c>
      <c r="Q1237" s="136">
        <v>18154</v>
      </c>
      <c r="R1237" s="135">
        <v>19542</v>
      </c>
      <c r="S1237" s="136">
        <v>21488</v>
      </c>
      <c r="T1237" s="135">
        <v>22134</v>
      </c>
      <c r="U1237" s="136">
        <v>22933</v>
      </c>
      <c r="V1237" s="135">
        <v>21314</v>
      </c>
      <c r="W1237" s="136">
        <v>22000</v>
      </c>
      <c r="X1237" s="135">
        <v>22976</v>
      </c>
      <c r="Y1237" s="136">
        <v>25459</v>
      </c>
      <c r="Z1237" s="135">
        <v>26667</v>
      </c>
      <c r="AA1237" s="136">
        <v>26398</v>
      </c>
      <c r="AB1237" s="135">
        <v>25284</v>
      </c>
      <c r="AC1237" s="136">
        <v>25169</v>
      </c>
      <c r="AD1237" s="135">
        <v>27866</v>
      </c>
      <c r="AE1237" s="137">
        <v>28529</v>
      </c>
      <c r="AF1237" s="138">
        <v>29092</v>
      </c>
    </row>
    <row r="1238" spans="2:32">
      <c r="B1238" s="114">
        <v>1200</v>
      </c>
      <c r="C1238" s="115">
        <v>1200</v>
      </c>
      <c r="D1238" s="116">
        <v>50</v>
      </c>
      <c r="E1238" s="117">
        <v>2</v>
      </c>
      <c r="F1238" s="118">
        <v>19</v>
      </c>
      <c r="G1238" s="119" t="s">
        <v>485</v>
      </c>
      <c r="H1238" s="120">
        <v>2</v>
      </c>
      <c r="I1238" s="115">
        <v>19</v>
      </c>
      <c r="J1238" s="116" t="s">
        <v>485</v>
      </c>
      <c r="K1238" s="121">
        <v>24</v>
      </c>
      <c r="L1238" s="108"/>
      <c r="M1238" s="122">
        <v>15910</v>
      </c>
      <c r="N1238" s="123">
        <v>17557</v>
      </c>
      <c r="O1238" s="124">
        <v>18558</v>
      </c>
      <c r="P1238" s="123">
        <v>18033</v>
      </c>
      <c r="Q1238" s="124">
        <v>17383</v>
      </c>
      <c r="R1238" s="123">
        <v>18835</v>
      </c>
      <c r="S1238" s="124">
        <v>20665</v>
      </c>
      <c r="T1238" s="123">
        <v>21289</v>
      </c>
      <c r="U1238" s="124">
        <v>22271</v>
      </c>
      <c r="V1238" s="123">
        <v>20793</v>
      </c>
      <c r="W1238" s="124">
        <v>21515</v>
      </c>
      <c r="X1238" s="123">
        <v>22468</v>
      </c>
      <c r="Y1238" s="124">
        <v>24842</v>
      </c>
      <c r="Z1238" s="123">
        <v>26045</v>
      </c>
      <c r="AA1238" s="124">
        <v>25844</v>
      </c>
      <c r="AB1238" s="123">
        <v>24864</v>
      </c>
      <c r="AC1238" s="124">
        <v>24695</v>
      </c>
      <c r="AD1238" s="123">
        <v>27307</v>
      </c>
      <c r="AE1238" s="125">
        <v>27872</v>
      </c>
      <c r="AF1238" s="126">
        <v>28536</v>
      </c>
    </row>
    <row r="1239" spans="2:32">
      <c r="B1239" s="127">
        <v>1201</v>
      </c>
      <c r="C1239" s="128">
        <v>1201</v>
      </c>
      <c r="D1239" s="129">
        <v>51</v>
      </c>
      <c r="E1239" s="130">
        <v>2</v>
      </c>
      <c r="F1239" s="131">
        <v>20</v>
      </c>
      <c r="G1239" s="132" t="s">
        <v>485</v>
      </c>
      <c r="H1239" s="133">
        <v>2</v>
      </c>
      <c r="I1239" s="128">
        <v>20</v>
      </c>
      <c r="J1239" s="129" t="s">
        <v>485</v>
      </c>
      <c r="K1239" s="134">
        <v>1</v>
      </c>
      <c r="L1239" s="108"/>
      <c r="M1239" s="81">
        <v>16110</v>
      </c>
      <c r="N1239" s="135">
        <v>16743</v>
      </c>
      <c r="O1239" s="136">
        <v>17735</v>
      </c>
      <c r="P1239" s="135">
        <v>16937</v>
      </c>
      <c r="Q1239" s="136">
        <v>16584</v>
      </c>
      <c r="R1239" s="135">
        <v>19210</v>
      </c>
      <c r="S1239" s="136">
        <v>20115</v>
      </c>
      <c r="T1239" s="135">
        <v>20787</v>
      </c>
      <c r="U1239" s="136">
        <v>21754</v>
      </c>
      <c r="V1239" s="135">
        <v>19630</v>
      </c>
      <c r="W1239" s="136">
        <v>20992</v>
      </c>
      <c r="X1239" s="135">
        <v>23333</v>
      </c>
      <c r="Y1239" s="136">
        <v>24543</v>
      </c>
      <c r="Z1239" s="135">
        <v>25647</v>
      </c>
      <c r="AA1239" s="136">
        <v>24626</v>
      </c>
      <c r="AB1239" s="135">
        <v>22933</v>
      </c>
      <c r="AC1239" s="136">
        <v>24153</v>
      </c>
      <c r="AD1239" s="135">
        <v>27100</v>
      </c>
      <c r="AE1239" s="137">
        <v>27559</v>
      </c>
      <c r="AF1239" s="138">
        <v>28158</v>
      </c>
    </row>
    <row r="1240" spans="2:32">
      <c r="B1240" s="114">
        <v>1202</v>
      </c>
      <c r="C1240" s="115">
        <v>1202</v>
      </c>
      <c r="D1240" s="116">
        <v>51</v>
      </c>
      <c r="E1240" s="117">
        <v>2</v>
      </c>
      <c r="F1240" s="118">
        <v>20</v>
      </c>
      <c r="G1240" s="119" t="s">
        <v>485</v>
      </c>
      <c r="H1240" s="120">
        <v>2</v>
      </c>
      <c r="I1240" s="115">
        <v>20</v>
      </c>
      <c r="J1240" s="116" t="s">
        <v>485</v>
      </c>
      <c r="K1240" s="121">
        <v>2</v>
      </c>
      <c r="L1240" s="108"/>
      <c r="M1240" s="122">
        <v>15713</v>
      </c>
      <c r="N1240" s="123">
        <v>16328</v>
      </c>
      <c r="O1240" s="124">
        <v>17313</v>
      </c>
      <c r="P1240" s="123">
        <v>16435</v>
      </c>
      <c r="Q1240" s="124">
        <v>16194</v>
      </c>
      <c r="R1240" s="123">
        <v>18810</v>
      </c>
      <c r="S1240" s="124">
        <v>19693</v>
      </c>
      <c r="T1240" s="123">
        <v>20393</v>
      </c>
      <c r="U1240" s="124">
        <v>21325</v>
      </c>
      <c r="V1240" s="123">
        <v>19249</v>
      </c>
      <c r="W1240" s="124">
        <v>20660</v>
      </c>
      <c r="X1240" s="123">
        <v>22872</v>
      </c>
      <c r="Y1240" s="124">
        <v>24039</v>
      </c>
      <c r="Z1240" s="123">
        <v>25117</v>
      </c>
      <c r="AA1240" s="124">
        <v>24020</v>
      </c>
      <c r="AB1240" s="123">
        <v>22490</v>
      </c>
      <c r="AC1240" s="124">
        <v>23724</v>
      </c>
      <c r="AD1240" s="123">
        <v>26521</v>
      </c>
      <c r="AE1240" s="125">
        <v>27015</v>
      </c>
      <c r="AF1240" s="126">
        <v>27559</v>
      </c>
    </row>
    <row r="1241" spans="2:32">
      <c r="B1241" s="127">
        <v>1203</v>
      </c>
      <c r="C1241" s="128">
        <v>1203</v>
      </c>
      <c r="D1241" s="129">
        <v>51</v>
      </c>
      <c r="E1241" s="130">
        <v>2</v>
      </c>
      <c r="F1241" s="131">
        <v>20</v>
      </c>
      <c r="G1241" s="132" t="s">
        <v>485</v>
      </c>
      <c r="H1241" s="133">
        <v>2</v>
      </c>
      <c r="I1241" s="128">
        <v>20</v>
      </c>
      <c r="J1241" s="129" t="s">
        <v>485</v>
      </c>
      <c r="K1241" s="134">
        <v>3</v>
      </c>
      <c r="L1241" s="108"/>
      <c r="M1241" s="81">
        <v>15545</v>
      </c>
      <c r="N1241" s="135">
        <v>16192</v>
      </c>
      <c r="O1241" s="136">
        <v>17089</v>
      </c>
      <c r="P1241" s="135">
        <v>16184</v>
      </c>
      <c r="Q1241" s="136">
        <v>15967</v>
      </c>
      <c r="R1241" s="135">
        <v>18703</v>
      </c>
      <c r="S1241" s="136">
        <v>19541</v>
      </c>
      <c r="T1241" s="135">
        <v>20337</v>
      </c>
      <c r="U1241" s="136">
        <v>21160</v>
      </c>
      <c r="V1241" s="135">
        <v>19050</v>
      </c>
      <c r="W1241" s="136">
        <v>20591</v>
      </c>
      <c r="X1241" s="135">
        <v>22704</v>
      </c>
      <c r="Y1241" s="136">
        <v>23791</v>
      </c>
      <c r="Z1241" s="135">
        <v>24831</v>
      </c>
      <c r="AA1241" s="136">
        <v>23682</v>
      </c>
      <c r="AB1241" s="135">
        <v>22148</v>
      </c>
      <c r="AC1241" s="136">
        <v>23546</v>
      </c>
      <c r="AD1241" s="135">
        <v>26190</v>
      </c>
      <c r="AE1241" s="137">
        <v>26727</v>
      </c>
      <c r="AF1241" s="138">
        <v>27200</v>
      </c>
    </row>
    <row r="1242" spans="2:32">
      <c r="B1242" s="114">
        <v>1204</v>
      </c>
      <c r="C1242" s="115">
        <v>1204</v>
      </c>
      <c r="D1242" s="116">
        <v>51</v>
      </c>
      <c r="E1242" s="117">
        <v>2</v>
      </c>
      <c r="F1242" s="118">
        <v>20</v>
      </c>
      <c r="G1242" s="119" t="s">
        <v>485</v>
      </c>
      <c r="H1242" s="120">
        <v>2</v>
      </c>
      <c r="I1242" s="115">
        <v>20</v>
      </c>
      <c r="J1242" s="116" t="s">
        <v>485</v>
      </c>
      <c r="K1242" s="121">
        <v>4</v>
      </c>
      <c r="L1242" s="108"/>
      <c r="M1242" s="122">
        <v>15493</v>
      </c>
      <c r="N1242" s="123">
        <v>16145</v>
      </c>
      <c r="O1242" s="124">
        <v>16989</v>
      </c>
      <c r="P1242" s="123">
        <v>15981</v>
      </c>
      <c r="Q1242" s="124">
        <v>15829</v>
      </c>
      <c r="R1242" s="123">
        <v>18591</v>
      </c>
      <c r="S1242" s="124">
        <v>19412</v>
      </c>
      <c r="T1242" s="123">
        <v>20169</v>
      </c>
      <c r="U1242" s="124">
        <v>20906</v>
      </c>
      <c r="V1242" s="123">
        <v>18770</v>
      </c>
      <c r="W1242" s="124">
        <v>20325</v>
      </c>
      <c r="X1242" s="123">
        <v>22284</v>
      </c>
      <c r="Y1242" s="124">
        <v>23309</v>
      </c>
      <c r="Z1242" s="123">
        <v>24224</v>
      </c>
      <c r="AA1242" s="124">
        <v>22957</v>
      </c>
      <c r="AB1242" s="123">
        <v>21556</v>
      </c>
      <c r="AC1242" s="124">
        <v>23011</v>
      </c>
      <c r="AD1242" s="123">
        <v>25494</v>
      </c>
      <c r="AE1242" s="125">
        <v>25965</v>
      </c>
      <c r="AF1242" s="126">
        <v>26393</v>
      </c>
    </row>
    <row r="1243" spans="2:32">
      <c r="B1243" s="127">
        <v>1205</v>
      </c>
      <c r="C1243" s="128">
        <v>1205</v>
      </c>
      <c r="D1243" s="129">
        <v>51</v>
      </c>
      <c r="E1243" s="130">
        <v>2</v>
      </c>
      <c r="F1243" s="131">
        <v>20</v>
      </c>
      <c r="G1243" s="132" t="s">
        <v>485</v>
      </c>
      <c r="H1243" s="133">
        <v>2</v>
      </c>
      <c r="I1243" s="128">
        <v>20</v>
      </c>
      <c r="J1243" s="129" t="s">
        <v>485</v>
      </c>
      <c r="K1243" s="134">
        <v>5</v>
      </c>
      <c r="L1243" s="108"/>
      <c r="M1243" s="81">
        <v>15640</v>
      </c>
      <c r="N1243" s="135">
        <v>16233</v>
      </c>
      <c r="O1243" s="136">
        <v>16960</v>
      </c>
      <c r="P1243" s="135">
        <v>15776</v>
      </c>
      <c r="Q1243" s="136">
        <v>15651</v>
      </c>
      <c r="R1243" s="135">
        <v>18587</v>
      </c>
      <c r="S1243" s="136">
        <v>19406</v>
      </c>
      <c r="T1243" s="135">
        <v>20018</v>
      </c>
      <c r="U1243" s="136">
        <v>20582</v>
      </c>
      <c r="V1243" s="135">
        <v>18381</v>
      </c>
      <c r="W1243" s="136">
        <v>20038</v>
      </c>
      <c r="X1243" s="135">
        <v>21856</v>
      </c>
      <c r="Y1243" s="136">
        <v>22789</v>
      </c>
      <c r="Z1243" s="135">
        <v>23468</v>
      </c>
      <c r="AA1243" s="136">
        <v>21980</v>
      </c>
      <c r="AB1243" s="135">
        <v>20764</v>
      </c>
      <c r="AC1243" s="136">
        <v>22422</v>
      </c>
      <c r="AD1243" s="135">
        <v>24715</v>
      </c>
      <c r="AE1243" s="137">
        <v>25137</v>
      </c>
      <c r="AF1243" s="138">
        <v>25407</v>
      </c>
    </row>
    <row r="1244" spans="2:32">
      <c r="B1244" s="114">
        <v>1206</v>
      </c>
      <c r="C1244" s="115">
        <v>1206</v>
      </c>
      <c r="D1244" s="116">
        <v>51</v>
      </c>
      <c r="E1244" s="117">
        <v>2</v>
      </c>
      <c r="F1244" s="118">
        <v>20</v>
      </c>
      <c r="G1244" s="119" t="s">
        <v>485</v>
      </c>
      <c r="H1244" s="120">
        <v>2</v>
      </c>
      <c r="I1244" s="115">
        <v>20</v>
      </c>
      <c r="J1244" s="116" t="s">
        <v>485</v>
      </c>
      <c r="K1244" s="121">
        <v>6</v>
      </c>
      <c r="L1244" s="108"/>
      <c r="M1244" s="122">
        <v>16261</v>
      </c>
      <c r="N1244" s="123">
        <v>16739</v>
      </c>
      <c r="O1244" s="124">
        <v>17443</v>
      </c>
      <c r="P1244" s="123">
        <v>15741</v>
      </c>
      <c r="Q1244" s="124">
        <v>15541</v>
      </c>
      <c r="R1244" s="123">
        <v>19105</v>
      </c>
      <c r="S1244" s="124">
        <v>19893</v>
      </c>
      <c r="T1244" s="123">
        <v>20264</v>
      </c>
      <c r="U1244" s="124">
        <v>20661</v>
      </c>
      <c r="V1244" s="123">
        <v>18024</v>
      </c>
      <c r="W1244" s="124">
        <v>19837</v>
      </c>
      <c r="X1244" s="123">
        <v>21875</v>
      </c>
      <c r="Y1244" s="124">
        <v>22777</v>
      </c>
      <c r="Z1244" s="123">
        <v>23067</v>
      </c>
      <c r="AA1244" s="124">
        <v>21062</v>
      </c>
      <c r="AB1244" s="123">
        <v>20011</v>
      </c>
      <c r="AC1244" s="124">
        <v>21898</v>
      </c>
      <c r="AD1244" s="123">
        <v>24435</v>
      </c>
      <c r="AE1244" s="125">
        <v>24685</v>
      </c>
      <c r="AF1244" s="126">
        <v>24788</v>
      </c>
    </row>
    <row r="1245" spans="2:32">
      <c r="B1245" s="127">
        <v>1207</v>
      </c>
      <c r="C1245" s="128">
        <v>1207</v>
      </c>
      <c r="D1245" s="129">
        <v>51</v>
      </c>
      <c r="E1245" s="130">
        <v>2</v>
      </c>
      <c r="F1245" s="131">
        <v>20</v>
      </c>
      <c r="G1245" s="132" t="s">
        <v>485</v>
      </c>
      <c r="H1245" s="133">
        <v>2</v>
      </c>
      <c r="I1245" s="128">
        <v>20</v>
      </c>
      <c r="J1245" s="129" t="s">
        <v>485</v>
      </c>
      <c r="K1245" s="134">
        <v>7</v>
      </c>
      <c r="L1245" s="108"/>
      <c r="M1245" s="81">
        <v>17438</v>
      </c>
      <c r="N1245" s="135">
        <v>17935</v>
      </c>
      <c r="O1245" s="136">
        <v>18629</v>
      </c>
      <c r="P1245" s="135">
        <v>16155</v>
      </c>
      <c r="Q1245" s="136">
        <v>15857</v>
      </c>
      <c r="R1245" s="135">
        <v>20138</v>
      </c>
      <c r="S1245" s="136">
        <v>20922</v>
      </c>
      <c r="T1245" s="135">
        <v>21259</v>
      </c>
      <c r="U1245" s="136">
        <v>21536</v>
      </c>
      <c r="V1245" s="135">
        <v>18076</v>
      </c>
      <c r="W1245" s="136">
        <v>20017</v>
      </c>
      <c r="X1245" s="135">
        <v>22417</v>
      </c>
      <c r="Y1245" s="136">
        <v>23434</v>
      </c>
      <c r="Z1245" s="135">
        <v>23634</v>
      </c>
      <c r="AA1245" s="136">
        <v>20855</v>
      </c>
      <c r="AB1245" s="135">
        <v>19847</v>
      </c>
      <c r="AC1245" s="136">
        <v>21861</v>
      </c>
      <c r="AD1245" s="135">
        <v>24886</v>
      </c>
      <c r="AE1245" s="137">
        <v>25036</v>
      </c>
      <c r="AF1245" s="138">
        <v>25215</v>
      </c>
    </row>
    <row r="1246" spans="2:32">
      <c r="B1246" s="114">
        <v>1208</v>
      </c>
      <c r="C1246" s="115">
        <v>1208</v>
      </c>
      <c r="D1246" s="116">
        <v>51</v>
      </c>
      <c r="E1246" s="117">
        <v>2</v>
      </c>
      <c r="F1246" s="118">
        <v>20</v>
      </c>
      <c r="G1246" s="119" t="s">
        <v>485</v>
      </c>
      <c r="H1246" s="120">
        <v>2</v>
      </c>
      <c r="I1246" s="115">
        <v>20</v>
      </c>
      <c r="J1246" s="116" t="s">
        <v>485</v>
      </c>
      <c r="K1246" s="121">
        <v>8</v>
      </c>
      <c r="L1246" s="108"/>
      <c r="M1246" s="122">
        <v>18659</v>
      </c>
      <c r="N1246" s="123">
        <v>19348</v>
      </c>
      <c r="O1246" s="124">
        <v>19834</v>
      </c>
      <c r="P1246" s="123">
        <v>17176</v>
      </c>
      <c r="Q1246" s="124">
        <v>16605</v>
      </c>
      <c r="R1246" s="123">
        <v>21213</v>
      </c>
      <c r="S1246" s="124">
        <v>22088</v>
      </c>
      <c r="T1246" s="123">
        <v>22669</v>
      </c>
      <c r="U1246" s="124">
        <v>22725</v>
      </c>
      <c r="V1246" s="123">
        <v>18710</v>
      </c>
      <c r="W1246" s="124">
        <v>20316</v>
      </c>
      <c r="X1246" s="123">
        <v>23278</v>
      </c>
      <c r="Y1246" s="124">
        <v>24374</v>
      </c>
      <c r="Z1246" s="123">
        <v>24671</v>
      </c>
      <c r="AA1246" s="124">
        <v>21662</v>
      </c>
      <c r="AB1246" s="123">
        <v>20375</v>
      </c>
      <c r="AC1246" s="124">
        <v>22069</v>
      </c>
      <c r="AD1246" s="123">
        <v>25700</v>
      </c>
      <c r="AE1246" s="125">
        <v>26161</v>
      </c>
      <c r="AF1246" s="126">
        <v>26180</v>
      </c>
    </row>
    <row r="1247" spans="2:32">
      <c r="B1247" s="127">
        <v>1209</v>
      </c>
      <c r="C1247" s="128">
        <v>1209</v>
      </c>
      <c r="D1247" s="129">
        <v>51</v>
      </c>
      <c r="E1247" s="130">
        <v>2</v>
      </c>
      <c r="F1247" s="131">
        <v>20</v>
      </c>
      <c r="G1247" s="132" t="s">
        <v>485</v>
      </c>
      <c r="H1247" s="133">
        <v>2</v>
      </c>
      <c r="I1247" s="128">
        <v>20</v>
      </c>
      <c r="J1247" s="129" t="s">
        <v>485</v>
      </c>
      <c r="K1247" s="134">
        <v>9</v>
      </c>
      <c r="L1247" s="108"/>
      <c r="M1247" s="81">
        <v>18763</v>
      </c>
      <c r="N1247" s="135">
        <v>19577</v>
      </c>
      <c r="O1247" s="136">
        <v>19991</v>
      </c>
      <c r="P1247" s="135">
        <v>17799</v>
      </c>
      <c r="Q1247" s="136">
        <v>17141</v>
      </c>
      <c r="R1247" s="135">
        <v>21375</v>
      </c>
      <c r="S1247" s="136">
        <v>22065</v>
      </c>
      <c r="T1247" s="135">
        <v>22872</v>
      </c>
      <c r="U1247" s="136">
        <v>22907</v>
      </c>
      <c r="V1247" s="135">
        <v>19238</v>
      </c>
      <c r="W1247" s="136">
        <v>20529</v>
      </c>
      <c r="X1247" s="135">
        <v>23409</v>
      </c>
      <c r="Y1247" s="136">
        <v>24187</v>
      </c>
      <c r="Z1247" s="135">
        <v>24713</v>
      </c>
      <c r="AA1247" s="136">
        <v>22180</v>
      </c>
      <c r="AB1247" s="135">
        <v>20802</v>
      </c>
      <c r="AC1247" s="136">
        <v>22199</v>
      </c>
      <c r="AD1247" s="135">
        <v>25413</v>
      </c>
      <c r="AE1247" s="137">
        <v>26282</v>
      </c>
      <c r="AF1247" s="138">
        <v>26173</v>
      </c>
    </row>
    <row r="1248" spans="2:32">
      <c r="B1248" s="114">
        <v>1210</v>
      </c>
      <c r="C1248" s="115">
        <v>1210</v>
      </c>
      <c r="D1248" s="116">
        <v>51</v>
      </c>
      <c r="E1248" s="117">
        <v>2</v>
      </c>
      <c r="F1248" s="118">
        <v>20</v>
      </c>
      <c r="G1248" s="119" t="s">
        <v>485</v>
      </c>
      <c r="H1248" s="120">
        <v>2</v>
      </c>
      <c r="I1248" s="115">
        <v>20</v>
      </c>
      <c r="J1248" s="116" t="s">
        <v>485</v>
      </c>
      <c r="K1248" s="121">
        <v>10</v>
      </c>
      <c r="L1248" s="108"/>
      <c r="M1248" s="122">
        <v>18697</v>
      </c>
      <c r="N1248" s="123">
        <v>19517</v>
      </c>
      <c r="O1248" s="124">
        <v>19778</v>
      </c>
      <c r="P1248" s="123">
        <v>18108</v>
      </c>
      <c r="Q1248" s="124">
        <v>17539</v>
      </c>
      <c r="R1248" s="123">
        <v>21450</v>
      </c>
      <c r="S1248" s="124">
        <v>21888</v>
      </c>
      <c r="T1248" s="123">
        <v>22843</v>
      </c>
      <c r="U1248" s="124">
        <v>22749</v>
      </c>
      <c r="V1248" s="123">
        <v>19690</v>
      </c>
      <c r="W1248" s="124">
        <v>20840</v>
      </c>
      <c r="X1248" s="123">
        <v>23626</v>
      </c>
      <c r="Y1248" s="124">
        <v>24082</v>
      </c>
      <c r="Z1248" s="123">
        <v>24634</v>
      </c>
      <c r="AA1248" s="124">
        <v>22591</v>
      </c>
      <c r="AB1248" s="123">
        <v>21141</v>
      </c>
      <c r="AC1248" s="124">
        <v>22557</v>
      </c>
      <c r="AD1248" s="123">
        <v>25339</v>
      </c>
      <c r="AE1248" s="125">
        <v>26241</v>
      </c>
      <c r="AF1248" s="126">
        <v>26154</v>
      </c>
    </row>
    <row r="1249" spans="2:32">
      <c r="B1249" s="127">
        <v>1211</v>
      </c>
      <c r="C1249" s="128">
        <v>1211</v>
      </c>
      <c r="D1249" s="129">
        <v>51</v>
      </c>
      <c r="E1249" s="130">
        <v>2</v>
      </c>
      <c r="F1249" s="131">
        <v>20</v>
      </c>
      <c r="G1249" s="132" t="s">
        <v>485</v>
      </c>
      <c r="H1249" s="133">
        <v>2</v>
      </c>
      <c r="I1249" s="128">
        <v>20</v>
      </c>
      <c r="J1249" s="129" t="s">
        <v>485</v>
      </c>
      <c r="K1249" s="134">
        <v>11</v>
      </c>
      <c r="L1249" s="108"/>
      <c r="M1249" s="81">
        <v>18745</v>
      </c>
      <c r="N1249" s="135">
        <v>19449</v>
      </c>
      <c r="O1249" s="136">
        <v>19425</v>
      </c>
      <c r="P1249" s="135">
        <v>18223</v>
      </c>
      <c r="Q1249" s="136">
        <v>17575</v>
      </c>
      <c r="R1249" s="135">
        <v>21668</v>
      </c>
      <c r="S1249" s="136">
        <v>21705</v>
      </c>
      <c r="T1249" s="135">
        <v>22850</v>
      </c>
      <c r="U1249" s="136">
        <v>22451</v>
      </c>
      <c r="V1249" s="135">
        <v>19761</v>
      </c>
      <c r="W1249" s="136">
        <v>20933</v>
      </c>
      <c r="X1249" s="135">
        <v>23988</v>
      </c>
      <c r="Y1249" s="136">
        <v>23966</v>
      </c>
      <c r="Z1249" s="135">
        <v>24378</v>
      </c>
      <c r="AA1249" s="136">
        <v>22789</v>
      </c>
      <c r="AB1249" s="135">
        <v>20433</v>
      </c>
      <c r="AC1249" s="136">
        <v>22684</v>
      </c>
      <c r="AD1249" s="135">
        <v>25255</v>
      </c>
      <c r="AE1249" s="137">
        <v>25916</v>
      </c>
      <c r="AF1249" s="138">
        <v>25951</v>
      </c>
    </row>
    <row r="1250" spans="2:32">
      <c r="B1250" s="114">
        <v>1212</v>
      </c>
      <c r="C1250" s="115">
        <v>1212</v>
      </c>
      <c r="D1250" s="116">
        <v>51</v>
      </c>
      <c r="E1250" s="117">
        <v>2</v>
      </c>
      <c r="F1250" s="118">
        <v>20</v>
      </c>
      <c r="G1250" s="119" t="s">
        <v>485</v>
      </c>
      <c r="H1250" s="120">
        <v>2</v>
      </c>
      <c r="I1250" s="115">
        <v>20</v>
      </c>
      <c r="J1250" s="116" t="s">
        <v>485</v>
      </c>
      <c r="K1250" s="121">
        <v>12</v>
      </c>
      <c r="L1250" s="108"/>
      <c r="M1250" s="122">
        <v>18711</v>
      </c>
      <c r="N1250" s="123">
        <v>19391</v>
      </c>
      <c r="O1250" s="124">
        <v>19165</v>
      </c>
      <c r="P1250" s="123">
        <v>18287</v>
      </c>
      <c r="Q1250" s="124">
        <v>17682</v>
      </c>
      <c r="R1250" s="123">
        <v>21620</v>
      </c>
      <c r="S1250" s="124">
        <v>21523</v>
      </c>
      <c r="T1250" s="123">
        <v>22793</v>
      </c>
      <c r="U1250" s="124">
        <v>22164</v>
      </c>
      <c r="V1250" s="123">
        <v>19870</v>
      </c>
      <c r="W1250" s="124">
        <v>20992</v>
      </c>
      <c r="X1250" s="123">
        <v>23947</v>
      </c>
      <c r="Y1250" s="124">
        <v>23790</v>
      </c>
      <c r="Z1250" s="123">
        <v>24098</v>
      </c>
      <c r="AA1250" s="124">
        <v>22860</v>
      </c>
      <c r="AB1250" s="123">
        <v>20020</v>
      </c>
      <c r="AC1250" s="124">
        <v>22738</v>
      </c>
      <c r="AD1250" s="123">
        <v>25087</v>
      </c>
      <c r="AE1250" s="125">
        <v>25710</v>
      </c>
      <c r="AF1250" s="126">
        <v>25684</v>
      </c>
    </row>
    <row r="1251" spans="2:32">
      <c r="B1251" s="127">
        <v>1213</v>
      </c>
      <c r="C1251" s="128">
        <v>1213</v>
      </c>
      <c r="D1251" s="129">
        <v>51</v>
      </c>
      <c r="E1251" s="130">
        <v>2</v>
      </c>
      <c r="F1251" s="131">
        <v>20</v>
      </c>
      <c r="G1251" s="132" t="s">
        <v>485</v>
      </c>
      <c r="H1251" s="133">
        <v>2</v>
      </c>
      <c r="I1251" s="128">
        <v>20</v>
      </c>
      <c r="J1251" s="129" t="s">
        <v>485</v>
      </c>
      <c r="K1251" s="134">
        <v>13</v>
      </c>
      <c r="L1251" s="108"/>
      <c r="M1251" s="81">
        <v>18570</v>
      </c>
      <c r="N1251" s="135">
        <v>19219</v>
      </c>
      <c r="O1251" s="136">
        <v>18934</v>
      </c>
      <c r="P1251" s="135">
        <v>18213</v>
      </c>
      <c r="Q1251" s="136">
        <v>17685</v>
      </c>
      <c r="R1251" s="135">
        <v>21430</v>
      </c>
      <c r="S1251" s="136">
        <v>21399</v>
      </c>
      <c r="T1251" s="135">
        <v>22557</v>
      </c>
      <c r="U1251" s="136">
        <v>21867</v>
      </c>
      <c r="V1251" s="135">
        <v>19854</v>
      </c>
      <c r="W1251" s="136">
        <v>20913</v>
      </c>
      <c r="X1251" s="135">
        <v>23738</v>
      </c>
      <c r="Y1251" s="136">
        <v>23654</v>
      </c>
      <c r="Z1251" s="135">
        <v>23774</v>
      </c>
      <c r="AA1251" s="136">
        <v>22731</v>
      </c>
      <c r="AB1251" s="135">
        <v>19736</v>
      </c>
      <c r="AC1251" s="136">
        <v>22623</v>
      </c>
      <c r="AD1251" s="135">
        <v>24950</v>
      </c>
      <c r="AE1251" s="137">
        <v>25306</v>
      </c>
      <c r="AF1251" s="138">
        <v>25316</v>
      </c>
    </row>
    <row r="1252" spans="2:32">
      <c r="B1252" s="114">
        <v>1214</v>
      </c>
      <c r="C1252" s="115">
        <v>1214</v>
      </c>
      <c r="D1252" s="116">
        <v>51</v>
      </c>
      <c r="E1252" s="117">
        <v>2</v>
      </c>
      <c r="F1252" s="118">
        <v>20</v>
      </c>
      <c r="G1252" s="119" t="s">
        <v>485</v>
      </c>
      <c r="H1252" s="120">
        <v>2</v>
      </c>
      <c r="I1252" s="115">
        <v>20</v>
      </c>
      <c r="J1252" s="116" t="s">
        <v>485</v>
      </c>
      <c r="K1252" s="121">
        <v>14</v>
      </c>
      <c r="L1252" s="108"/>
      <c r="M1252" s="122">
        <v>18411</v>
      </c>
      <c r="N1252" s="123">
        <v>19143</v>
      </c>
      <c r="O1252" s="124">
        <v>18752</v>
      </c>
      <c r="P1252" s="123">
        <v>17987</v>
      </c>
      <c r="Q1252" s="124">
        <v>17484</v>
      </c>
      <c r="R1252" s="123">
        <v>21171</v>
      </c>
      <c r="S1252" s="124">
        <v>21241</v>
      </c>
      <c r="T1252" s="123">
        <v>22454</v>
      </c>
      <c r="U1252" s="124">
        <v>21605</v>
      </c>
      <c r="V1252" s="123">
        <v>19615</v>
      </c>
      <c r="W1252" s="124">
        <v>20561</v>
      </c>
      <c r="X1252" s="123">
        <v>23389</v>
      </c>
      <c r="Y1252" s="124">
        <v>23445</v>
      </c>
      <c r="Z1252" s="123">
        <v>23455</v>
      </c>
      <c r="AA1252" s="124">
        <v>22378</v>
      </c>
      <c r="AB1252" s="123">
        <v>19388</v>
      </c>
      <c r="AC1252" s="124">
        <v>22221</v>
      </c>
      <c r="AD1252" s="123">
        <v>24711</v>
      </c>
      <c r="AE1252" s="125">
        <v>25068</v>
      </c>
      <c r="AF1252" s="126">
        <v>24963</v>
      </c>
    </row>
    <row r="1253" spans="2:32">
      <c r="B1253" s="127">
        <v>1215</v>
      </c>
      <c r="C1253" s="128">
        <v>1215</v>
      </c>
      <c r="D1253" s="129">
        <v>51</v>
      </c>
      <c r="E1253" s="130">
        <v>2</v>
      </c>
      <c r="F1253" s="131">
        <v>20</v>
      </c>
      <c r="G1253" s="132" t="s">
        <v>485</v>
      </c>
      <c r="H1253" s="133">
        <v>2</v>
      </c>
      <c r="I1253" s="128">
        <v>20</v>
      </c>
      <c r="J1253" s="129" t="s">
        <v>485</v>
      </c>
      <c r="K1253" s="134">
        <v>15</v>
      </c>
      <c r="L1253" s="108"/>
      <c r="M1253" s="81">
        <v>18484</v>
      </c>
      <c r="N1253" s="135">
        <v>19197</v>
      </c>
      <c r="O1253" s="136">
        <v>18811</v>
      </c>
      <c r="P1253" s="135">
        <v>18014</v>
      </c>
      <c r="Q1253" s="136">
        <v>17644</v>
      </c>
      <c r="R1253" s="135">
        <v>21134</v>
      </c>
      <c r="S1253" s="136">
        <v>21403</v>
      </c>
      <c r="T1253" s="135">
        <v>22423</v>
      </c>
      <c r="U1253" s="136">
        <v>21574</v>
      </c>
      <c r="V1253" s="135">
        <v>19739</v>
      </c>
      <c r="W1253" s="136">
        <v>20518</v>
      </c>
      <c r="X1253" s="135">
        <v>23270</v>
      </c>
      <c r="Y1253" s="136">
        <v>23561</v>
      </c>
      <c r="Z1253" s="135">
        <v>23361</v>
      </c>
      <c r="AA1253" s="136">
        <v>22293</v>
      </c>
      <c r="AB1253" s="135">
        <v>19498</v>
      </c>
      <c r="AC1253" s="136">
        <v>22140</v>
      </c>
      <c r="AD1253" s="135">
        <v>24805</v>
      </c>
      <c r="AE1253" s="137">
        <v>24973</v>
      </c>
      <c r="AF1253" s="138">
        <v>24827</v>
      </c>
    </row>
    <row r="1254" spans="2:32">
      <c r="B1254" s="114">
        <v>1216</v>
      </c>
      <c r="C1254" s="115">
        <v>1216</v>
      </c>
      <c r="D1254" s="116">
        <v>51</v>
      </c>
      <c r="E1254" s="117">
        <v>2</v>
      </c>
      <c r="F1254" s="118">
        <v>20</v>
      </c>
      <c r="G1254" s="119" t="s">
        <v>485</v>
      </c>
      <c r="H1254" s="120">
        <v>2</v>
      </c>
      <c r="I1254" s="115">
        <v>20</v>
      </c>
      <c r="J1254" s="116" t="s">
        <v>485</v>
      </c>
      <c r="K1254" s="121">
        <v>16</v>
      </c>
      <c r="L1254" s="108"/>
      <c r="M1254" s="122">
        <v>18720</v>
      </c>
      <c r="N1254" s="123">
        <v>19478</v>
      </c>
      <c r="O1254" s="124">
        <v>19047</v>
      </c>
      <c r="P1254" s="123">
        <v>18089</v>
      </c>
      <c r="Q1254" s="124">
        <v>18016</v>
      </c>
      <c r="R1254" s="123">
        <v>21357</v>
      </c>
      <c r="S1254" s="124">
        <v>21635</v>
      </c>
      <c r="T1254" s="123">
        <v>22512</v>
      </c>
      <c r="U1254" s="124">
        <v>21578</v>
      </c>
      <c r="V1254" s="123">
        <v>19986</v>
      </c>
      <c r="W1254" s="124">
        <v>20625</v>
      </c>
      <c r="X1254" s="123">
        <v>23450</v>
      </c>
      <c r="Y1254" s="124">
        <v>23646</v>
      </c>
      <c r="Z1254" s="123">
        <v>23240</v>
      </c>
      <c r="AA1254" s="124">
        <v>22089</v>
      </c>
      <c r="AB1254" s="123">
        <v>20049</v>
      </c>
      <c r="AC1254" s="124">
        <v>22178</v>
      </c>
      <c r="AD1254" s="123">
        <v>24837</v>
      </c>
      <c r="AE1254" s="125">
        <v>25134</v>
      </c>
      <c r="AF1254" s="126">
        <v>24638</v>
      </c>
    </row>
    <row r="1255" spans="2:32">
      <c r="B1255" s="127">
        <v>1217</v>
      </c>
      <c r="C1255" s="128">
        <v>1217</v>
      </c>
      <c r="D1255" s="129">
        <v>51</v>
      </c>
      <c r="E1255" s="130">
        <v>2</v>
      </c>
      <c r="F1255" s="131">
        <v>20</v>
      </c>
      <c r="G1255" s="132" t="s">
        <v>485</v>
      </c>
      <c r="H1255" s="133">
        <v>2</v>
      </c>
      <c r="I1255" s="128">
        <v>20</v>
      </c>
      <c r="J1255" s="129" t="s">
        <v>485</v>
      </c>
      <c r="K1255" s="134">
        <v>17</v>
      </c>
      <c r="L1255" s="108"/>
      <c r="M1255" s="81">
        <v>18902</v>
      </c>
      <c r="N1255" s="135">
        <v>19653</v>
      </c>
      <c r="O1255" s="136">
        <v>19519</v>
      </c>
      <c r="P1255" s="135">
        <v>18122</v>
      </c>
      <c r="Q1255" s="136">
        <v>18524</v>
      </c>
      <c r="R1255" s="135">
        <v>21362</v>
      </c>
      <c r="S1255" s="136">
        <v>21709</v>
      </c>
      <c r="T1255" s="135">
        <v>22325</v>
      </c>
      <c r="U1255" s="136">
        <v>21699</v>
      </c>
      <c r="V1255" s="135">
        <v>20172</v>
      </c>
      <c r="W1255" s="136">
        <v>20885</v>
      </c>
      <c r="X1255" s="135">
        <v>23262</v>
      </c>
      <c r="Y1255" s="136">
        <v>23684</v>
      </c>
      <c r="Z1255" s="135">
        <v>23354</v>
      </c>
      <c r="AA1255" s="136">
        <v>21933</v>
      </c>
      <c r="AB1255" s="135">
        <v>21373</v>
      </c>
      <c r="AC1255" s="136">
        <v>22474</v>
      </c>
      <c r="AD1255" s="135">
        <v>24902</v>
      </c>
      <c r="AE1255" s="137">
        <v>25435</v>
      </c>
      <c r="AF1255" s="138">
        <v>24761</v>
      </c>
    </row>
    <row r="1256" spans="2:32">
      <c r="B1256" s="114">
        <v>1218</v>
      </c>
      <c r="C1256" s="115">
        <v>1218</v>
      </c>
      <c r="D1256" s="116">
        <v>51</v>
      </c>
      <c r="E1256" s="117">
        <v>2</v>
      </c>
      <c r="F1256" s="118">
        <v>20</v>
      </c>
      <c r="G1256" s="119" t="s">
        <v>485</v>
      </c>
      <c r="H1256" s="120">
        <v>2</v>
      </c>
      <c r="I1256" s="115">
        <v>20</v>
      </c>
      <c r="J1256" s="116" t="s">
        <v>485</v>
      </c>
      <c r="K1256" s="121">
        <v>18</v>
      </c>
      <c r="L1256" s="108"/>
      <c r="M1256" s="122">
        <v>19444</v>
      </c>
      <c r="N1256" s="123">
        <v>20379</v>
      </c>
      <c r="O1256" s="124">
        <v>20060</v>
      </c>
      <c r="P1256" s="123">
        <v>18783</v>
      </c>
      <c r="Q1256" s="124">
        <v>19339</v>
      </c>
      <c r="R1256" s="123">
        <v>21692</v>
      </c>
      <c r="S1256" s="124">
        <v>22223</v>
      </c>
      <c r="T1256" s="123">
        <v>23141</v>
      </c>
      <c r="U1256" s="124">
        <v>22468</v>
      </c>
      <c r="V1256" s="123">
        <v>21048</v>
      </c>
      <c r="W1256" s="124">
        <v>21972</v>
      </c>
      <c r="X1256" s="123">
        <v>23736</v>
      </c>
      <c r="Y1256" s="124">
        <v>24285</v>
      </c>
      <c r="Z1256" s="123">
        <v>24375</v>
      </c>
      <c r="AA1256" s="124">
        <v>22917</v>
      </c>
      <c r="AB1256" s="123">
        <v>22788</v>
      </c>
      <c r="AC1256" s="124">
        <v>23765</v>
      </c>
      <c r="AD1256" s="123">
        <v>25636</v>
      </c>
      <c r="AE1256" s="125">
        <v>26626</v>
      </c>
      <c r="AF1256" s="126">
        <v>25901</v>
      </c>
    </row>
    <row r="1257" spans="2:32">
      <c r="B1257" s="127">
        <v>1219</v>
      </c>
      <c r="C1257" s="128">
        <v>1219</v>
      </c>
      <c r="D1257" s="129">
        <v>51</v>
      </c>
      <c r="E1257" s="130">
        <v>2</v>
      </c>
      <c r="F1257" s="131">
        <v>20</v>
      </c>
      <c r="G1257" s="132" t="s">
        <v>485</v>
      </c>
      <c r="H1257" s="133">
        <v>2</v>
      </c>
      <c r="I1257" s="128">
        <v>20</v>
      </c>
      <c r="J1257" s="129" t="s">
        <v>485</v>
      </c>
      <c r="K1257" s="134">
        <v>19</v>
      </c>
      <c r="L1257" s="108"/>
      <c r="M1257" s="81">
        <v>20034</v>
      </c>
      <c r="N1257" s="135">
        <v>20940</v>
      </c>
      <c r="O1257" s="136">
        <v>20517</v>
      </c>
      <c r="P1257" s="135">
        <v>19258</v>
      </c>
      <c r="Q1257" s="136">
        <v>19826</v>
      </c>
      <c r="R1257" s="135">
        <v>22276</v>
      </c>
      <c r="S1257" s="136">
        <v>22689</v>
      </c>
      <c r="T1257" s="135">
        <v>23636</v>
      </c>
      <c r="U1257" s="136">
        <v>22997</v>
      </c>
      <c r="V1257" s="135">
        <v>21666</v>
      </c>
      <c r="W1257" s="136">
        <v>22624</v>
      </c>
      <c r="X1257" s="135">
        <v>24599</v>
      </c>
      <c r="Y1257" s="136">
        <v>25094</v>
      </c>
      <c r="Z1257" s="135">
        <v>25229</v>
      </c>
      <c r="AA1257" s="136">
        <v>23928</v>
      </c>
      <c r="AB1257" s="135">
        <v>23928</v>
      </c>
      <c r="AC1257" s="136">
        <v>24740</v>
      </c>
      <c r="AD1257" s="135">
        <v>26684</v>
      </c>
      <c r="AE1257" s="137">
        <v>27815</v>
      </c>
      <c r="AF1257" s="138">
        <v>26962</v>
      </c>
    </row>
    <row r="1258" spans="2:32">
      <c r="B1258" s="114">
        <v>1220</v>
      </c>
      <c r="C1258" s="115">
        <v>1220</v>
      </c>
      <c r="D1258" s="116">
        <v>51</v>
      </c>
      <c r="E1258" s="117">
        <v>2</v>
      </c>
      <c r="F1258" s="118">
        <v>20</v>
      </c>
      <c r="G1258" s="119" t="s">
        <v>485</v>
      </c>
      <c r="H1258" s="120">
        <v>2</v>
      </c>
      <c r="I1258" s="115">
        <v>20</v>
      </c>
      <c r="J1258" s="116" t="s">
        <v>485</v>
      </c>
      <c r="K1258" s="121">
        <v>20</v>
      </c>
      <c r="L1258" s="108"/>
      <c r="M1258" s="122">
        <v>19981</v>
      </c>
      <c r="N1258" s="123">
        <v>20752</v>
      </c>
      <c r="O1258" s="124">
        <v>20315</v>
      </c>
      <c r="P1258" s="123">
        <v>19017</v>
      </c>
      <c r="Q1258" s="124">
        <v>19912</v>
      </c>
      <c r="R1258" s="123">
        <v>22400</v>
      </c>
      <c r="S1258" s="124">
        <v>22967</v>
      </c>
      <c r="T1258" s="123">
        <v>23704</v>
      </c>
      <c r="U1258" s="124">
        <v>22971</v>
      </c>
      <c r="V1258" s="123">
        <v>21955</v>
      </c>
      <c r="W1258" s="124">
        <v>22964</v>
      </c>
      <c r="X1258" s="123">
        <v>25113</v>
      </c>
      <c r="Y1258" s="124">
        <v>25900</v>
      </c>
      <c r="Z1258" s="123">
        <v>25767</v>
      </c>
      <c r="AA1258" s="124">
        <v>24254</v>
      </c>
      <c r="AB1258" s="123">
        <v>24518</v>
      </c>
      <c r="AC1258" s="124">
        <v>25393</v>
      </c>
      <c r="AD1258" s="123">
        <v>27776</v>
      </c>
      <c r="AE1258" s="125">
        <v>28640</v>
      </c>
      <c r="AF1258" s="126">
        <v>27718</v>
      </c>
    </row>
    <row r="1259" spans="2:32">
      <c r="B1259" s="127">
        <v>1221</v>
      </c>
      <c r="C1259" s="128">
        <v>1221</v>
      </c>
      <c r="D1259" s="129">
        <v>51</v>
      </c>
      <c r="E1259" s="130">
        <v>2</v>
      </c>
      <c r="F1259" s="131">
        <v>20</v>
      </c>
      <c r="G1259" s="132" t="s">
        <v>485</v>
      </c>
      <c r="H1259" s="133">
        <v>2</v>
      </c>
      <c r="I1259" s="128">
        <v>20</v>
      </c>
      <c r="J1259" s="129" t="s">
        <v>485</v>
      </c>
      <c r="K1259" s="134">
        <v>21</v>
      </c>
      <c r="L1259" s="108"/>
      <c r="M1259" s="81">
        <v>19712</v>
      </c>
      <c r="N1259" s="135">
        <v>20454</v>
      </c>
      <c r="O1259" s="136">
        <v>20047</v>
      </c>
      <c r="P1259" s="135">
        <v>18892</v>
      </c>
      <c r="Q1259" s="136">
        <v>19830</v>
      </c>
      <c r="R1259" s="135">
        <v>22355</v>
      </c>
      <c r="S1259" s="136">
        <v>22976</v>
      </c>
      <c r="T1259" s="135">
        <v>23670</v>
      </c>
      <c r="U1259" s="136">
        <v>23049</v>
      </c>
      <c r="V1259" s="135">
        <v>22165</v>
      </c>
      <c r="W1259" s="136">
        <v>23124</v>
      </c>
      <c r="X1259" s="135">
        <v>25619</v>
      </c>
      <c r="Y1259" s="136">
        <v>26527</v>
      </c>
      <c r="Z1259" s="135">
        <v>26378</v>
      </c>
      <c r="AA1259" s="136">
        <v>25008</v>
      </c>
      <c r="AB1259" s="135">
        <v>25175</v>
      </c>
      <c r="AC1259" s="136">
        <v>25947</v>
      </c>
      <c r="AD1259" s="135">
        <v>28736</v>
      </c>
      <c r="AE1259" s="137">
        <v>29466</v>
      </c>
      <c r="AF1259" s="138">
        <v>28597</v>
      </c>
    </row>
    <row r="1260" spans="2:32">
      <c r="B1260" s="114">
        <v>1222</v>
      </c>
      <c r="C1260" s="115">
        <v>1222</v>
      </c>
      <c r="D1260" s="116">
        <v>51</v>
      </c>
      <c r="E1260" s="117">
        <v>2</v>
      </c>
      <c r="F1260" s="118">
        <v>20</v>
      </c>
      <c r="G1260" s="119" t="s">
        <v>485</v>
      </c>
      <c r="H1260" s="120">
        <v>2</v>
      </c>
      <c r="I1260" s="115">
        <v>20</v>
      </c>
      <c r="J1260" s="116" t="s">
        <v>485</v>
      </c>
      <c r="K1260" s="121">
        <v>22</v>
      </c>
      <c r="L1260" s="108"/>
      <c r="M1260" s="122">
        <v>18964</v>
      </c>
      <c r="N1260" s="123">
        <v>19755</v>
      </c>
      <c r="O1260" s="124">
        <v>19382</v>
      </c>
      <c r="P1260" s="123">
        <v>18374</v>
      </c>
      <c r="Q1260" s="124">
        <v>19279</v>
      </c>
      <c r="R1260" s="123">
        <v>21788</v>
      </c>
      <c r="S1260" s="124">
        <v>22402</v>
      </c>
      <c r="T1260" s="123">
        <v>23077</v>
      </c>
      <c r="U1260" s="124">
        <v>22568</v>
      </c>
      <c r="V1260" s="123">
        <v>21813</v>
      </c>
      <c r="W1260" s="124">
        <v>22821</v>
      </c>
      <c r="X1260" s="123">
        <v>25405</v>
      </c>
      <c r="Y1260" s="124">
        <v>26341</v>
      </c>
      <c r="Z1260" s="123">
        <v>26201</v>
      </c>
      <c r="AA1260" s="124">
        <v>25008</v>
      </c>
      <c r="AB1260" s="123">
        <v>25080</v>
      </c>
      <c r="AC1260" s="124">
        <v>25860</v>
      </c>
      <c r="AD1260" s="123">
        <v>28759</v>
      </c>
      <c r="AE1260" s="125">
        <v>29344</v>
      </c>
      <c r="AF1260" s="126">
        <v>28562</v>
      </c>
    </row>
    <row r="1261" spans="2:32">
      <c r="B1261" s="127">
        <v>1223</v>
      </c>
      <c r="C1261" s="128">
        <v>1223</v>
      </c>
      <c r="D1261" s="129">
        <v>51</v>
      </c>
      <c r="E1261" s="130">
        <v>2</v>
      </c>
      <c r="F1261" s="131">
        <v>20</v>
      </c>
      <c r="G1261" s="132" t="s">
        <v>485</v>
      </c>
      <c r="H1261" s="133">
        <v>2</v>
      </c>
      <c r="I1261" s="128">
        <v>20</v>
      </c>
      <c r="J1261" s="129" t="s">
        <v>485</v>
      </c>
      <c r="K1261" s="134">
        <v>23</v>
      </c>
      <c r="L1261" s="108"/>
      <c r="M1261" s="81">
        <v>17965</v>
      </c>
      <c r="N1261" s="135">
        <v>18786</v>
      </c>
      <c r="O1261" s="136">
        <v>18537</v>
      </c>
      <c r="P1261" s="135">
        <v>17734</v>
      </c>
      <c r="Q1261" s="136">
        <v>18676</v>
      </c>
      <c r="R1261" s="135">
        <v>20928</v>
      </c>
      <c r="S1261" s="136">
        <v>21539</v>
      </c>
      <c r="T1261" s="135">
        <v>22294</v>
      </c>
      <c r="U1261" s="136">
        <v>21948</v>
      </c>
      <c r="V1261" s="135">
        <v>21365</v>
      </c>
      <c r="W1261" s="136">
        <v>22291</v>
      </c>
      <c r="X1261" s="135">
        <v>24791</v>
      </c>
      <c r="Y1261" s="136">
        <v>25740</v>
      </c>
      <c r="Z1261" s="135">
        <v>25755</v>
      </c>
      <c r="AA1261" s="136">
        <v>24764</v>
      </c>
      <c r="AB1261" s="135">
        <v>24766</v>
      </c>
      <c r="AC1261" s="136">
        <v>25447</v>
      </c>
      <c r="AD1261" s="135">
        <v>28264</v>
      </c>
      <c r="AE1261" s="137">
        <v>28867</v>
      </c>
      <c r="AF1261" s="138">
        <v>28214</v>
      </c>
    </row>
    <row r="1262" spans="2:32">
      <c r="B1262" s="114">
        <v>1224</v>
      </c>
      <c r="C1262" s="115">
        <v>1224</v>
      </c>
      <c r="D1262" s="116">
        <v>51</v>
      </c>
      <c r="E1262" s="117">
        <v>2</v>
      </c>
      <c r="F1262" s="118">
        <v>20</v>
      </c>
      <c r="G1262" s="119" t="s">
        <v>485</v>
      </c>
      <c r="H1262" s="120">
        <v>2</v>
      </c>
      <c r="I1262" s="115">
        <v>20</v>
      </c>
      <c r="J1262" s="116" t="s">
        <v>485</v>
      </c>
      <c r="K1262" s="121">
        <v>24</v>
      </c>
      <c r="L1262" s="108"/>
      <c r="M1262" s="122">
        <v>16901</v>
      </c>
      <c r="N1262" s="123">
        <v>17757</v>
      </c>
      <c r="O1262" s="124">
        <v>17528</v>
      </c>
      <c r="P1262" s="123">
        <v>16926</v>
      </c>
      <c r="Q1262" s="124">
        <v>17948</v>
      </c>
      <c r="R1262" s="123">
        <v>20041</v>
      </c>
      <c r="S1262" s="124">
        <v>20646</v>
      </c>
      <c r="T1262" s="123">
        <v>21572</v>
      </c>
      <c r="U1262" s="124">
        <v>21270</v>
      </c>
      <c r="V1262" s="123">
        <v>20877</v>
      </c>
      <c r="W1262" s="124">
        <v>21775</v>
      </c>
      <c r="X1262" s="123">
        <v>24155</v>
      </c>
      <c r="Y1262" s="124">
        <v>25018</v>
      </c>
      <c r="Z1262" s="123">
        <v>25183</v>
      </c>
      <c r="AA1262" s="124">
        <v>24327</v>
      </c>
      <c r="AB1262" s="123">
        <v>24287</v>
      </c>
      <c r="AC1262" s="124">
        <v>24987</v>
      </c>
      <c r="AD1262" s="123">
        <v>27598</v>
      </c>
      <c r="AE1262" s="125">
        <v>28302</v>
      </c>
      <c r="AF1262" s="126">
        <v>27705</v>
      </c>
    </row>
    <row r="1263" spans="2:32">
      <c r="B1263" s="127">
        <v>1225</v>
      </c>
      <c r="C1263" s="128">
        <v>1225</v>
      </c>
      <c r="D1263" s="129">
        <v>52</v>
      </c>
      <c r="E1263" s="130">
        <v>2</v>
      </c>
      <c r="F1263" s="131">
        <v>21</v>
      </c>
      <c r="G1263" s="132" t="s">
        <v>485</v>
      </c>
      <c r="H1263" s="133">
        <v>2</v>
      </c>
      <c r="I1263" s="128">
        <v>21</v>
      </c>
      <c r="J1263" s="129" t="s">
        <v>485</v>
      </c>
      <c r="K1263" s="134">
        <v>1</v>
      </c>
      <c r="L1263" s="108"/>
      <c r="M1263" s="81">
        <v>15913</v>
      </c>
      <c r="N1263" s="135">
        <v>16753</v>
      </c>
      <c r="O1263" s="136">
        <v>16283</v>
      </c>
      <c r="P1263" s="135">
        <v>16007</v>
      </c>
      <c r="Q1263" s="136">
        <v>17142</v>
      </c>
      <c r="R1263" s="135">
        <v>19264</v>
      </c>
      <c r="S1263" s="136">
        <v>19951</v>
      </c>
      <c r="T1263" s="135">
        <v>20853</v>
      </c>
      <c r="U1263" s="136">
        <v>20097</v>
      </c>
      <c r="V1263" s="135">
        <v>20224</v>
      </c>
      <c r="W1263" s="136">
        <v>23170</v>
      </c>
      <c r="X1263" s="135">
        <v>23663</v>
      </c>
      <c r="Y1263" s="136">
        <v>24495</v>
      </c>
      <c r="Z1263" s="135">
        <v>23861</v>
      </c>
      <c r="AA1263" s="136">
        <v>22328</v>
      </c>
      <c r="AB1263" s="135">
        <v>23605</v>
      </c>
      <c r="AC1263" s="136">
        <v>26558</v>
      </c>
      <c r="AD1263" s="135">
        <v>27142</v>
      </c>
      <c r="AE1263" s="137">
        <v>27782</v>
      </c>
      <c r="AF1263" s="138">
        <v>26270</v>
      </c>
    </row>
    <row r="1264" spans="2:32">
      <c r="B1264" s="114">
        <v>1226</v>
      </c>
      <c r="C1264" s="115">
        <v>1226</v>
      </c>
      <c r="D1264" s="116">
        <v>52</v>
      </c>
      <c r="E1264" s="117">
        <v>2</v>
      </c>
      <c r="F1264" s="118">
        <v>21</v>
      </c>
      <c r="G1264" s="119" t="s">
        <v>485</v>
      </c>
      <c r="H1264" s="120">
        <v>2</v>
      </c>
      <c r="I1264" s="115">
        <v>21</v>
      </c>
      <c r="J1264" s="116" t="s">
        <v>485</v>
      </c>
      <c r="K1264" s="121">
        <v>2</v>
      </c>
      <c r="L1264" s="108"/>
      <c r="M1264" s="122">
        <v>15457</v>
      </c>
      <c r="N1264" s="123">
        <v>16294</v>
      </c>
      <c r="O1264" s="124">
        <v>15754</v>
      </c>
      <c r="P1264" s="123">
        <v>15585</v>
      </c>
      <c r="Q1264" s="124">
        <v>16781</v>
      </c>
      <c r="R1264" s="123">
        <v>18813</v>
      </c>
      <c r="S1264" s="124">
        <v>19534</v>
      </c>
      <c r="T1264" s="123">
        <v>20405</v>
      </c>
      <c r="U1264" s="124">
        <v>19603</v>
      </c>
      <c r="V1264" s="123">
        <v>19890</v>
      </c>
      <c r="W1264" s="124">
        <v>22747</v>
      </c>
      <c r="X1264" s="123">
        <v>23158</v>
      </c>
      <c r="Y1264" s="124">
        <v>24015</v>
      </c>
      <c r="Z1264" s="123">
        <v>23248</v>
      </c>
      <c r="AA1264" s="124">
        <v>21881</v>
      </c>
      <c r="AB1264" s="123">
        <v>23164</v>
      </c>
      <c r="AC1264" s="124">
        <v>26141</v>
      </c>
      <c r="AD1264" s="123">
        <v>26579</v>
      </c>
      <c r="AE1264" s="125">
        <v>27165</v>
      </c>
      <c r="AF1264" s="126">
        <v>25594</v>
      </c>
    </row>
    <row r="1265" spans="2:32">
      <c r="B1265" s="127">
        <v>1227</v>
      </c>
      <c r="C1265" s="128">
        <v>1227</v>
      </c>
      <c r="D1265" s="129">
        <v>52</v>
      </c>
      <c r="E1265" s="130">
        <v>2</v>
      </c>
      <c r="F1265" s="131">
        <v>21</v>
      </c>
      <c r="G1265" s="132" t="s">
        <v>485</v>
      </c>
      <c r="H1265" s="133">
        <v>2</v>
      </c>
      <c r="I1265" s="128">
        <v>21</v>
      </c>
      <c r="J1265" s="129" t="s">
        <v>485</v>
      </c>
      <c r="K1265" s="134">
        <v>3</v>
      </c>
      <c r="L1265" s="108"/>
      <c r="M1265" s="81">
        <v>15251</v>
      </c>
      <c r="N1265" s="135">
        <v>16065</v>
      </c>
      <c r="O1265" s="136">
        <v>15496</v>
      </c>
      <c r="P1265" s="135">
        <v>15351</v>
      </c>
      <c r="Q1265" s="136">
        <v>16714</v>
      </c>
      <c r="R1265" s="135">
        <v>18659</v>
      </c>
      <c r="S1265" s="136">
        <v>19489</v>
      </c>
      <c r="T1265" s="135">
        <v>20252</v>
      </c>
      <c r="U1265" s="136">
        <v>19415</v>
      </c>
      <c r="V1265" s="135">
        <v>19855</v>
      </c>
      <c r="W1265" s="136">
        <v>22664</v>
      </c>
      <c r="X1265" s="135">
        <v>22953</v>
      </c>
      <c r="Y1265" s="136">
        <v>23841</v>
      </c>
      <c r="Z1265" s="135">
        <v>22940</v>
      </c>
      <c r="AA1265" s="136">
        <v>21566</v>
      </c>
      <c r="AB1265" s="135">
        <v>22996</v>
      </c>
      <c r="AC1265" s="136">
        <v>25910</v>
      </c>
      <c r="AD1265" s="135">
        <v>26308</v>
      </c>
      <c r="AE1265" s="137">
        <v>26819</v>
      </c>
      <c r="AF1265" s="138">
        <v>25219</v>
      </c>
    </row>
    <row r="1266" spans="2:32">
      <c r="B1266" s="114">
        <v>1228</v>
      </c>
      <c r="C1266" s="115">
        <v>1228</v>
      </c>
      <c r="D1266" s="116">
        <v>52</v>
      </c>
      <c r="E1266" s="117">
        <v>2</v>
      </c>
      <c r="F1266" s="118">
        <v>21</v>
      </c>
      <c r="G1266" s="119" t="s">
        <v>485</v>
      </c>
      <c r="H1266" s="120">
        <v>2</v>
      </c>
      <c r="I1266" s="115">
        <v>21</v>
      </c>
      <c r="J1266" s="116" t="s">
        <v>485</v>
      </c>
      <c r="K1266" s="121">
        <v>4</v>
      </c>
      <c r="L1266" s="108"/>
      <c r="M1266" s="122">
        <v>15152</v>
      </c>
      <c r="N1266" s="123">
        <v>15946</v>
      </c>
      <c r="O1266" s="124">
        <v>15282</v>
      </c>
      <c r="P1266" s="123">
        <v>15201</v>
      </c>
      <c r="Q1266" s="124">
        <v>16619</v>
      </c>
      <c r="R1266" s="123">
        <v>18538</v>
      </c>
      <c r="S1266" s="124">
        <v>19351</v>
      </c>
      <c r="T1266" s="123">
        <v>20035</v>
      </c>
      <c r="U1266" s="124">
        <v>19059</v>
      </c>
      <c r="V1266" s="123">
        <v>19629</v>
      </c>
      <c r="W1266" s="124">
        <v>22374</v>
      </c>
      <c r="X1266" s="123">
        <v>22515</v>
      </c>
      <c r="Y1266" s="124">
        <v>23307</v>
      </c>
      <c r="Z1266" s="123">
        <v>22250</v>
      </c>
      <c r="AA1266" s="124">
        <v>20986</v>
      </c>
      <c r="AB1266" s="123">
        <v>22478</v>
      </c>
      <c r="AC1266" s="124">
        <v>25286</v>
      </c>
      <c r="AD1266" s="123">
        <v>25545</v>
      </c>
      <c r="AE1266" s="125">
        <v>26004</v>
      </c>
      <c r="AF1266" s="126">
        <v>24353</v>
      </c>
    </row>
    <row r="1267" spans="2:32">
      <c r="B1267" s="127">
        <v>1229</v>
      </c>
      <c r="C1267" s="128">
        <v>1229</v>
      </c>
      <c r="D1267" s="129">
        <v>52</v>
      </c>
      <c r="E1267" s="130">
        <v>2</v>
      </c>
      <c r="F1267" s="131">
        <v>21</v>
      </c>
      <c r="G1267" s="132" t="s">
        <v>485</v>
      </c>
      <c r="H1267" s="133">
        <v>2</v>
      </c>
      <c r="I1267" s="128">
        <v>21</v>
      </c>
      <c r="J1267" s="129" t="s">
        <v>485</v>
      </c>
      <c r="K1267" s="134">
        <v>5</v>
      </c>
      <c r="L1267" s="108"/>
      <c r="M1267" s="81">
        <v>15253</v>
      </c>
      <c r="N1267" s="135">
        <v>15939</v>
      </c>
      <c r="O1267" s="136">
        <v>15109</v>
      </c>
      <c r="P1267" s="135">
        <v>15059</v>
      </c>
      <c r="Q1267" s="136">
        <v>16645</v>
      </c>
      <c r="R1267" s="135">
        <v>18591</v>
      </c>
      <c r="S1267" s="136">
        <v>19275</v>
      </c>
      <c r="T1267" s="135">
        <v>19801</v>
      </c>
      <c r="U1267" s="136">
        <v>18552</v>
      </c>
      <c r="V1267" s="135">
        <v>19417</v>
      </c>
      <c r="W1267" s="136">
        <v>22059</v>
      </c>
      <c r="X1267" s="135">
        <v>22082</v>
      </c>
      <c r="Y1267" s="136">
        <v>22783</v>
      </c>
      <c r="Z1267" s="135">
        <v>21343</v>
      </c>
      <c r="AA1267" s="136">
        <v>20244</v>
      </c>
      <c r="AB1267" s="135">
        <v>21930</v>
      </c>
      <c r="AC1267" s="136">
        <v>24596</v>
      </c>
      <c r="AD1267" s="135">
        <v>24755</v>
      </c>
      <c r="AE1267" s="137">
        <v>25047</v>
      </c>
      <c r="AF1267" s="138">
        <v>23218</v>
      </c>
    </row>
    <row r="1268" spans="2:32">
      <c r="B1268" s="114">
        <v>1230</v>
      </c>
      <c r="C1268" s="115">
        <v>1230</v>
      </c>
      <c r="D1268" s="116">
        <v>52</v>
      </c>
      <c r="E1268" s="117">
        <v>2</v>
      </c>
      <c r="F1268" s="118">
        <v>21</v>
      </c>
      <c r="G1268" s="119" t="s">
        <v>485</v>
      </c>
      <c r="H1268" s="120">
        <v>2</v>
      </c>
      <c r="I1268" s="115">
        <v>21</v>
      </c>
      <c r="J1268" s="116" t="s">
        <v>485</v>
      </c>
      <c r="K1268" s="121">
        <v>6</v>
      </c>
      <c r="L1268" s="108"/>
      <c r="M1268" s="122">
        <v>15838</v>
      </c>
      <c r="N1268" s="123">
        <v>16445</v>
      </c>
      <c r="O1268" s="124">
        <v>15106</v>
      </c>
      <c r="P1268" s="123">
        <v>14999</v>
      </c>
      <c r="Q1268" s="124">
        <v>16794</v>
      </c>
      <c r="R1268" s="123">
        <v>19140</v>
      </c>
      <c r="S1268" s="124">
        <v>19607</v>
      </c>
      <c r="T1268" s="123">
        <v>19988</v>
      </c>
      <c r="U1268" s="124">
        <v>18180</v>
      </c>
      <c r="V1268" s="123">
        <v>19291</v>
      </c>
      <c r="W1268" s="124">
        <v>22102</v>
      </c>
      <c r="X1268" s="123">
        <v>22157</v>
      </c>
      <c r="Y1268" s="124">
        <v>22599</v>
      </c>
      <c r="Z1268" s="123">
        <v>20478</v>
      </c>
      <c r="AA1268" s="124">
        <v>19549</v>
      </c>
      <c r="AB1268" s="123">
        <v>21441</v>
      </c>
      <c r="AC1268" s="124">
        <v>24266</v>
      </c>
      <c r="AD1268" s="123">
        <v>24322</v>
      </c>
      <c r="AE1268" s="125">
        <v>24440</v>
      </c>
      <c r="AF1268" s="126">
        <v>22126</v>
      </c>
    </row>
    <row r="1269" spans="2:32">
      <c r="B1269" s="127">
        <v>1231</v>
      </c>
      <c r="C1269" s="128">
        <v>1231</v>
      </c>
      <c r="D1269" s="129">
        <v>52</v>
      </c>
      <c r="E1269" s="130">
        <v>2</v>
      </c>
      <c r="F1269" s="131">
        <v>21</v>
      </c>
      <c r="G1269" s="132" t="s">
        <v>485</v>
      </c>
      <c r="H1269" s="133">
        <v>2</v>
      </c>
      <c r="I1269" s="128">
        <v>21</v>
      </c>
      <c r="J1269" s="129" t="s">
        <v>485</v>
      </c>
      <c r="K1269" s="134">
        <v>7</v>
      </c>
      <c r="L1269" s="108"/>
      <c r="M1269" s="81">
        <v>17133</v>
      </c>
      <c r="N1269" s="135">
        <v>17649</v>
      </c>
      <c r="O1269" s="136">
        <v>15570</v>
      </c>
      <c r="P1269" s="135">
        <v>15331</v>
      </c>
      <c r="Q1269" s="136">
        <v>17200</v>
      </c>
      <c r="R1269" s="135">
        <v>20242</v>
      </c>
      <c r="S1269" s="136">
        <v>20678</v>
      </c>
      <c r="T1269" s="135">
        <v>20953</v>
      </c>
      <c r="U1269" s="136">
        <v>18429</v>
      </c>
      <c r="V1269" s="135">
        <v>19540</v>
      </c>
      <c r="W1269" s="136">
        <v>22860</v>
      </c>
      <c r="X1269" s="135">
        <v>22903</v>
      </c>
      <c r="Y1269" s="136">
        <v>23176</v>
      </c>
      <c r="Z1269" s="135">
        <v>20330</v>
      </c>
      <c r="AA1269" s="136">
        <v>19412</v>
      </c>
      <c r="AB1269" s="135">
        <v>21428</v>
      </c>
      <c r="AC1269" s="136">
        <v>24814</v>
      </c>
      <c r="AD1269" s="135">
        <v>24686</v>
      </c>
      <c r="AE1269" s="137">
        <v>24865</v>
      </c>
      <c r="AF1269" s="138">
        <v>21828</v>
      </c>
    </row>
    <row r="1270" spans="2:32">
      <c r="B1270" s="114">
        <v>1232</v>
      </c>
      <c r="C1270" s="115">
        <v>1232</v>
      </c>
      <c r="D1270" s="116">
        <v>52</v>
      </c>
      <c r="E1270" s="117">
        <v>2</v>
      </c>
      <c r="F1270" s="118">
        <v>21</v>
      </c>
      <c r="G1270" s="119" t="s">
        <v>485</v>
      </c>
      <c r="H1270" s="120">
        <v>2</v>
      </c>
      <c r="I1270" s="115">
        <v>21</v>
      </c>
      <c r="J1270" s="116" t="s">
        <v>485</v>
      </c>
      <c r="K1270" s="121">
        <v>8</v>
      </c>
      <c r="L1270" s="108"/>
      <c r="M1270" s="122">
        <v>18427</v>
      </c>
      <c r="N1270" s="123">
        <v>18865</v>
      </c>
      <c r="O1270" s="124">
        <v>16616</v>
      </c>
      <c r="P1270" s="123">
        <v>16072</v>
      </c>
      <c r="Q1270" s="124">
        <v>17574</v>
      </c>
      <c r="R1270" s="123">
        <v>21435</v>
      </c>
      <c r="S1270" s="124">
        <v>22112</v>
      </c>
      <c r="T1270" s="123">
        <v>22183</v>
      </c>
      <c r="U1270" s="124">
        <v>19386</v>
      </c>
      <c r="V1270" s="123">
        <v>19876</v>
      </c>
      <c r="W1270" s="124">
        <v>23934</v>
      </c>
      <c r="X1270" s="123">
        <v>23874</v>
      </c>
      <c r="Y1270" s="124">
        <v>24381</v>
      </c>
      <c r="Z1270" s="123">
        <v>21158</v>
      </c>
      <c r="AA1270" s="124">
        <v>19951</v>
      </c>
      <c r="AB1270" s="123">
        <v>21643</v>
      </c>
      <c r="AC1270" s="124">
        <v>25655</v>
      </c>
      <c r="AD1270" s="123">
        <v>25816</v>
      </c>
      <c r="AE1270" s="125">
        <v>25827</v>
      </c>
      <c r="AF1270" s="126">
        <v>22594</v>
      </c>
    </row>
    <row r="1271" spans="2:32">
      <c r="B1271" s="127">
        <v>1233</v>
      </c>
      <c r="C1271" s="128">
        <v>1233</v>
      </c>
      <c r="D1271" s="129">
        <v>52</v>
      </c>
      <c r="E1271" s="130">
        <v>2</v>
      </c>
      <c r="F1271" s="131">
        <v>21</v>
      </c>
      <c r="G1271" s="132" t="s">
        <v>485</v>
      </c>
      <c r="H1271" s="133">
        <v>2</v>
      </c>
      <c r="I1271" s="128">
        <v>21</v>
      </c>
      <c r="J1271" s="129" t="s">
        <v>485</v>
      </c>
      <c r="K1271" s="134">
        <v>9</v>
      </c>
      <c r="L1271" s="108"/>
      <c r="M1271" s="81">
        <v>18447</v>
      </c>
      <c r="N1271" s="135">
        <v>19002</v>
      </c>
      <c r="O1271" s="136">
        <v>17257</v>
      </c>
      <c r="P1271" s="135">
        <v>16591</v>
      </c>
      <c r="Q1271" s="136">
        <v>17882</v>
      </c>
      <c r="R1271" s="135">
        <v>21410</v>
      </c>
      <c r="S1271" s="136">
        <v>22322</v>
      </c>
      <c r="T1271" s="135">
        <v>22375</v>
      </c>
      <c r="U1271" s="136">
        <v>20005</v>
      </c>
      <c r="V1271" s="135">
        <v>20112</v>
      </c>
      <c r="W1271" s="136">
        <v>24110</v>
      </c>
      <c r="X1271" s="135">
        <v>23716</v>
      </c>
      <c r="Y1271" s="136">
        <v>24534</v>
      </c>
      <c r="Z1271" s="135">
        <v>21704</v>
      </c>
      <c r="AA1271" s="136">
        <v>20375</v>
      </c>
      <c r="AB1271" s="135">
        <v>21781</v>
      </c>
      <c r="AC1271" s="136">
        <v>25714</v>
      </c>
      <c r="AD1271" s="135">
        <v>25935</v>
      </c>
      <c r="AE1271" s="137">
        <v>25819</v>
      </c>
      <c r="AF1271" s="138">
        <v>23096</v>
      </c>
    </row>
    <row r="1272" spans="2:32">
      <c r="B1272" s="114">
        <v>1234</v>
      </c>
      <c r="C1272" s="115">
        <v>1234</v>
      </c>
      <c r="D1272" s="116">
        <v>52</v>
      </c>
      <c r="E1272" s="117">
        <v>2</v>
      </c>
      <c r="F1272" s="118">
        <v>21</v>
      </c>
      <c r="G1272" s="119" t="s">
        <v>485</v>
      </c>
      <c r="H1272" s="120">
        <v>2</v>
      </c>
      <c r="I1272" s="115">
        <v>21</v>
      </c>
      <c r="J1272" s="116" t="s">
        <v>485</v>
      </c>
      <c r="K1272" s="121">
        <v>10</v>
      </c>
      <c r="L1272" s="108"/>
      <c r="M1272" s="122">
        <v>18156</v>
      </c>
      <c r="N1272" s="123">
        <v>18703</v>
      </c>
      <c r="O1272" s="124">
        <v>17483</v>
      </c>
      <c r="P1272" s="123">
        <v>16893</v>
      </c>
      <c r="Q1272" s="124">
        <v>18054</v>
      </c>
      <c r="R1272" s="123">
        <v>21128</v>
      </c>
      <c r="S1272" s="124">
        <v>22191</v>
      </c>
      <c r="T1272" s="123">
        <v>22112</v>
      </c>
      <c r="U1272" s="124">
        <v>20270</v>
      </c>
      <c r="V1272" s="123">
        <v>20326</v>
      </c>
      <c r="W1272" s="124">
        <v>24070</v>
      </c>
      <c r="X1272" s="123">
        <v>23505</v>
      </c>
      <c r="Y1272" s="124">
        <v>24363</v>
      </c>
      <c r="Z1272" s="123">
        <v>22020</v>
      </c>
      <c r="AA1272" s="124">
        <v>20610</v>
      </c>
      <c r="AB1272" s="123">
        <v>22038</v>
      </c>
      <c r="AC1272" s="124">
        <v>25635</v>
      </c>
      <c r="AD1272" s="123">
        <v>25801</v>
      </c>
      <c r="AE1272" s="125">
        <v>25703</v>
      </c>
      <c r="AF1272" s="126">
        <v>23453</v>
      </c>
    </row>
    <row r="1273" spans="2:32">
      <c r="B1273" s="127">
        <v>1235</v>
      </c>
      <c r="C1273" s="128">
        <v>1235</v>
      </c>
      <c r="D1273" s="129">
        <v>52</v>
      </c>
      <c r="E1273" s="130">
        <v>2</v>
      </c>
      <c r="F1273" s="131">
        <v>21</v>
      </c>
      <c r="G1273" s="132" t="s">
        <v>485</v>
      </c>
      <c r="H1273" s="133">
        <v>2</v>
      </c>
      <c r="I1273" s="128">
        <v>21</v>
      </c>
      <c r="J1273" s="129" t="s">
        <v>485</v>
      </c>
      <c r="K1273" s="134">
        <v>11</v>
      </c>
      <c r="L1273" s="108"/>
      <c r="M1273" s="81">
        <v>17929</v>
      </c>
      <c r="N1273" s="135">
        <v>18343</v>
      </c>
      <c r="O1273" s="136">
        <v>17573</v>
      </c>
      <c r="P1273" s="135">
        <v>16917</v>
      </c>
      <c r="Q1273" s="136">
        <v>18098</v>
      </c>
      <c r="R1273" s="135">
        <v>20909</v>
      </c>
      <c r="S1273" s="136">
        <v>22164</v>
      </c>
      <c r="T1273" s="135">
        <v>21782</v>
      </c>
      <c r="U1273" s="136">
        <v>20381</v>
      </c>
      <c r="V1273" s="135">
        <v>20391</v>
      </c>
      <c r="W1273" s="136">
        <v>23988</v>
      </c>
      <c r="X1273" s="135">
        <v>23350</v>
      </c>
      <c r="Y1273" s="136">
        <v>23951</v>
      </c>
      <c r="Z1273" s="135">
        <v>22178</v>
      </c>
      <c r="AA1273" s="136">
        <v>19883</v>
      </c>
      <c r="AB1273" s="135">
        <v>22138</v>
      </c>
      <c r="AC1273" s="136">
        <v>24834</v>
      </c>
      <c r="AD1273" s="135">
        <v>25443</v>
      </c>
      <c r="AE1273" s="137">
        <v>25479</v>
      </c>
      <c r="AF1273" s="138">
        <v>23648</v>
      </c>
    </row>
    <row r="1274" spans="2:32">
      <c r="B1274" s="114">
        <v>1236</v>
      </c>
      <c r="C1274" s="115">
        <v>1236</v>
      </c>
      <c r="D1274" s="116">
        <v>52</v>
      </c>
      <c r="E1274" s="117">
        <v>2</v>
      </c>
      <c r="F1274" s="118">
        <v>21</v>
      </c>
      <c r="G1274" s="119" t="s">
        <v>485</v>
      </c>
      <c r="H1274" s="120">
        <v>2</v>
      </c>
      <c r="I1274" s="115">
        <v>21</v>
      </c>
      <c r="J1274" s="116" t="s">
        <v>485</v>
      </c>
      <c r="K1274" s="121">
        <v>12</v>
      </c>
      <c r="L1274" s="108"/>
      <c r="M1274" s="122">
        <v>17752</v>
      </c>
      <c r="N1274" s="123">
        <v>18082</v>
      </c>
      <c r="O1274" s="124">
        <v>17607</v>
      </c>
      <c r="P1274" s="123">
        <v>16991</v>
      </c>
      <c r="Q1274" s="124">
        <v>18135</v>
      </c>
      <c r="R1274" s="123">
        <v>20684</v>
      </c>
      <c r="S1274" s="124">
        <v>22060</v>
      </c>
      <c r="T1274" s="123">
        <v>21457</v>
      </c>
      <c r="U1274" s="124">
        <v>20404</v>
      </c>
      <c r="V1274" s="123">
        <v>20414</v>
      </c>
      <c r="W1274" s="124">
        <v>23694</v>
      </c>
      <c r="X1274" s="123">
        <v>23136</v>
      </c>
      <c r="Y1274" s="124">
        <v>23690</v>
      </c>
      <c r="Z1274" s="123">
        <v>22208</v>
      </c>
      <c r="AA1274" s="124">
        <v>19433</v>
      </c>
      <c r="AB1274" s="123">
        <v>22165</v>
      </c>
      <c r="AC1274" s="124">
        <v>24006</v>
      </c>
      <c r="AD1274" s="123">
        <v>25196</v>
      </c>
      <c r="AE1274" s="125">
        <v>25176</v>
      </c>
      <c r="AF1274" s="126">
        <v>23678</v>
      </c>
    </row>
    <row r="1275" spans="2:32">
      <c r="B1275" s="127">
        <v>1237</v>
      </c>
      <c r="C1275" s="128">
        <v>1237</v>
      </c>
      <c r="D1275" s="129">
        <v>52</v>
      </c>
      <c r="E1275" s="130">
        <v>2</v>
      </c>
      <c r="F1275" s="131">
        <v>21</v>
      </c>
      <c r="G1275" s="132" t="s">
        <v>485</v>
      </c>
      <c r="H1275" s="133">
        <v>2</v>
      </c>
      <c r="I1275" s="128">
        <v>21</v>
      </c>
      <c r="J1275" s="129" t="s">
        <v>485</v>
      </c>
      <c r="K1275" s="134">
        <v>13</v>
      </c>
      <c r="L1275" s="108"/>
      <c r="M1275" s="81">
        <v>17683</v>
      </c>
      <c r="N1275" s="135">
        <v>17902</v>
      </c>
      <c r="O1275" s="136">
        <v>17583</v>
      </c>
      <c r="P1275" s="135">
        <v>17044</v>
      </c>
      <c r="Q1275" s="136">
        <v>18121</v>
      </c>
      <c r="R1275" s="135">
        <v>20613</v>
      </c>
      <c r="S1275" s="136">
        <v>21866</v>
      </c>
      <c r="T1275" s="135">
        <v>21210</v>
      </c>
      <c r="U1275" s="136">
        <v>20344</v>
      </c>
      <c r="V1275" s="135">
        <v>20375</v>
      </c>
      <c r="W1275" s="136">
        <v>23422</v>
      </c>
      <c r="X1275" s="135">
        <v>23053</v>
      </c>
      <c r="Y1275" s="136">
        <v>23365</v>
      </c>
      <c r="Z1275" s="135">
        <v>22133</v>
      </c>
      <c r="AA1275" s="136">
        <v>19194</v>
      </c>
      <c r="AB1275" s="135">
        <v>22099</v>
      </c>
      <c r="AC1275" s="136">
        <v>23399</v>
      </c>
      <c r="AD1275" s="135">
        <v>24849</v>
      </c>
      <c r="AE1275" s="137">
        <v>24864</v>
      </c>
      <c r="AF1275" s="138">
        <v>23578</v>
      </c>
    </row>
    <row r="1276" spans="2:32">
      <c r="B1276" s="114">
        <v>1238</v>
      </c>
      <c r="C1276" s="115">
        <v>1238</v>
      </c>
      <c r="D1276" s="116">
        <v>52</v>
      </c>
      <c r="E1276" s="117">
        <v>2</v>
      </c>
      <c r="F1276" s="118">
        <v>21</v>
      </c>
      <c r="G1276" s="119" t="s">
        <v>485</v>
      </c>
      <c r="H1276" s="120">
        <v>2</v>
      </c>
      <c r="I1276" s="115">
        <v>21</v>
      </c>
      <c r="J1276" s="116" t="s">
        <v>485</v>
      </c>
      <c r="K1276" s="121">
        <v>14</v>
      </c>
      <c r="L1276" s="108"/>
      <c r="M1276" s="122">
        <v>17576</v>
      </c>
      <c r="N1276" s="123">
        <v>17735</v>
      </c>
      <c r="O1276" s="124">
        <v>17376</v>
      </c>
      <c r="P1276" s="123">
        <v>16862</v>
      </c>
      <c r="Q1276" s="124">
        <v>17840</v>
      </c>
      <c r="R1276" s="123">
        <v>20475</v>
      </c>
      <c r="S1276" s="124">
        <v>21786</v>
      </c>
      <c r="T1276" s="123">
        <v>20975</v>
      </c>
      <c r="U1276" s="124">
        <v>20067</v>
      </c>
      <c r="V1276" s="123">
        <v>20043</v>
      </c>
      <c r="W1276" s="124">
        <v>23038</v>
      </c>
      <c r="X1276" s="123">
        <v>22866</v>
      </c>
      <c r="Y1276" s="124">
        <v>23171</v>
      </c>
      <c r="Z1276" s="123">
        <v>21801</v>
      </c>
      <c r="AA1276" s="124">
        <v>18865</v>
      </c>
      <c r="AB1276" s="123">
        <v>21715</v>
      </c>
      <c r="AC1276" s="124">
        <v>22865</v>
      </c>
      <c r="AD1276" s="123">
        <v>24620</v>
      </c>
      <c r="AE1276" s="125">
        <v>24517</v>
      </c>
      <c r="AF1276" s="126">
        <v>23217</v>
      </c>
    </row>
    <row r="1277" spans="2:32">
      <c r="B1277" s="127">
        <v>1239</v>
      </c>
      <c r="C1277" s="128">
        <v>1239</v>
      </c>
      <c r="D1277" s="129">
        <v>52</v>
      </c>
      <c r="E1277" s="130">
        <v>2</v>
      </c>
      <c r="F1277" s="131">
        <v>21</v>
      </c>
      <c r="G1277" s="132" t="s">
        <v>485</v>
      </c>
      <c r="H1277" s="133">
        <v>2</v>
      </c>
      <c r="I1277" s="128">
        <v>21</v>
      </c>
      <c r="J1277" s="129" t="s">
        <v>485</v>
      </c>
      <c r="K1277" s="134">
        <v>15</v>
      </c>
      <c r="L1277" s="108"/>
      <c r="M1277" s="81">
        <v>17610</v>
      </c>
      <c r="N1277" s="135">
        <v>17664</v>
      </c>
      <c r="O1277" s="136">
        <v>17290</v>
      </c>
      <c r="P1277" s="135">
        <v>16908</v>
      </c>
      <c r="Q1277" s="136">
        <v>17725</v>
      </c>
      <c r="R1277" s="135">
        <v>20524</v>
      </c>
      <c r="S1277" s="136">
        <v>21649</v>
      </c>
      <c r="T1277" s="135">
        <v>20838</v>
      </c>
      <c r="U1277" s="136">
        <v>19918</v>
      </c>
      <c r="V1277" s="135">
        <v>19886</v>
      </c>
      <c r="W1277" s="136">
        <v>22784</v>
      </c>
      <c r="X1277" s="135">
        <v>22871</v>
      </c>
      <c r="Y1277" s="136">
        <v>23009</v>
      </c>
      <c r="Z1277" s="135">
        <v>21604</v>
      </c>
      <c r="AA1277" s="136">
        <v>18860</v>
      </c>
      <c r="AB1277" s="135">
        <v>21519</v>
      </c>
      <c r="AC1277" s="136">
        <v>22530</v>
      </c>
      <c r="AD1277" s="135">
        <v>24417</v>
      </c>
      <c r="AE1277" s="137">
        <v>24266</v>
      </c>
      <c r="AF1277" s="138">
        <v>22991</v>
      </c>
    </row>
    <row r="1278" spans="2:32">
      <c r="B1278" s="114">
        <v>1240</v>
      </c>
      <c r="C1278" s="115">
        <v>1240</v>
      </c>
      <c r="D1278" s="116">
        <v>52</v>
      </c>
      <c r="E1278" s="117">
        <v>2</v>
      </c>
      <c r="F1278" s="118">
        <v>21</v>
      </c>
      <c r="G1278" s="119" t="s">
        <v>485</v>
      </c>
      <c r="H1278" s="120">
        <v>2</v>
      </c>
      <c r="I1278" s="115">
        <v>21</v>
      </c>
      <c r="J1278" s="116" t="s">
        <v>485</v>
      </c>
      <c r="K1278" s="121">
        <v>16</v>
      </c>
      <c r="L1278" s="108"/>
      <c r="M1278" s="122">
        <v>17967</v>
      </c>
      <c r="N1278" s="123">
        <v>17900</v>
      </c>
      <c r="O1278" s="124">
        <v>17357</v>
      </c>
      <c r="P1278" s="123">
        <v>17278</v>
      </c>
      <c r="Q1278" s="124">
        <v>17951</v>
      </c>
      <c r="R1278" s="123">
        <v>20758</v>
      </c>
      <c r="S1278" s="124">
        <v>21744</v>
      </c>
      <c r="T1278" s="123">
        <v>20852</v>
      </c>
      <c r="U1278" s="124">
        <v>19797</v>
      </c>
      <c r="V1278" s="123">
        <v>19977</v>
      </c>
      <c r="W1278" s="124">
        <v>23158</v>
      </c>
      <c r="X1278" s="123">
        <v>22946</v>
      </c>
      <c r="Y1278" s="124">
        <v>23222</v>
      </c>
      <c r="Z1278" s="123">
        <v>21380</v>
      </c>
      <c r="AA1278" s="124">
        <v>19393</v>
      </c>
      <c r="AB1278" s="123">
        <v>21534</v>
      </c>
      <c r="AC1278" s="124">
        <v>23179</v>
      </c>
      <c r="AD1278" s="123">
        <v>24556</v>
      </c>
      <c r="AE1278" s="125">
        <v>24051</v>
      </c>
      <c r="AF1278" s="126">
        <v>22721</v>
      </c>
    </row>
    <row r="1279" spans="2:32">
      <c r="B1279" s="127">
        <v>1241</v>
      </c>
      <c r="C1279" s="128">
        <v>1241</v>
      </c>
      <c r="D1279" s="129">
        <v>52</v>
      </c>
      <c r="E1279" s="130">
        <v>2</v>
      </c>
      <c r="F1279" s="131">
        <v>21</v>
      </c>
      <c r="G1279" s="132" t="s">
        <v>485</v>
      </c>
      <c r="H1279" s="133">
        <v>2</v>
      </c>
      <c r="I1279" s="128">
        <v>21</v>
      </c>
      <c r="J1279" s="129" t="s">
        <v>485</v>
      </c>
      <c r="K1279" s="134">
        <v>17</v>
      </c>
      <c r="L1279" s="108"/>
      <c r="M1279" s="81">
        <v>18631</v>
      </c>
      <c r="N1279" s="135">
        <v>18580</v>
      </c>
      <c r="O1279" s="136">
        <v>17598</v>
      </c>
      <c r="P1279" s="135">
        <v>18007</v>
      </c>
      <c r="Q1279" s="136">
        <v>18606</v>
      </c>
      <c r="R1279" s="135">
        <v>21054</v>
      </c>
      <c r="S1279" s="136">
        <v>21772</v>
      </c>
      <c r="T1279" s="135">
        <v>21182</v>
      </c>
      <c r="U1279" s="136">
        <v>19785</v>
      </c>
      <c r="V1279" s="135">
        <v>20388</v>
      </c>
      <c r="W1279" s="136">
        <v>23478</v>
      </c>
      <c r="X1279" s="135">
        <v>23137</v>
      </c>
      <c r="Y1279" s="136">
        <v>23661</v>
      </c>
      <c r="Z1279" s="135">
        <v>21372</v>
      </c>
      <c r="AA1279" s="136">
        <v>20876</v>
      </c>
      <c r="AB1279" s="135">
        <v>21990</v>
      </c>
      <c r="AC1279" s="136">
        <v>24257</v>
      </c>
      <c r="AD1279" s="135">
        <v>25005</v>
      </c>
      <c r="AE1279" s="137">
        <v>24333</v>
      </c>
      <c r="AF1279" s="138">
        <v>22730</v>
      </c>
    </row>
    <row r="1280" spans="2:32">
      <c r="B1280" s="114">
        <v>1242</v>
      </c>
      <c r="C1280" s="115">
        <v>1242</v>
      </c>
      <c r="D1280" s="116">
        <v>52</v>
      </c>
      <c r="E1280" s="117">
        <v>2</v>
      </c>
      <c r="F1280" s="118">
        <v>21</v>
      </c>
      <c r="G1280" s="119" t="s">
        <v>485</v>
      </c>
      <c r="H1280" s="120">
        <v>2</v>
      </c>
      <c r="I1280" s="115">
        <v>21</v>
      </c>
      <c r="J1280" s="116" t="s">
        <v>485</v>
      </c>
      <c r="K1280" s="121">
        <v>18</v>
      </c>
      <c r="L1280" s="108"/>
      <c r="M1280" s="122">
        <v>19304</v>
      </c>
      <c r="N1280" s="123">
        <v>19174</v>
      </c>
      <c r="O1280" s="124">
        <v>18299</v>
      </c>
      <c r="P1280" s="123">
        <v>18884</v>
      </c>
      <c r="Q1280" s="124">
        <v>19665</v>
      </c>
      <c r="R1280" s="123">
        <v>21671</v>
      </c>
      <c r="S1280" s="124">
        <v>22641</v>
      </c>
      <c r="T1280" s="123">
        <v>21983</v>
      </c>
      <c r="U1280" s="124">
        <v>20524</v>
      </c>
      <c r="V1280" s="123">
        <v>21505</v>
      </c>
      <c r="W1280" s="124">
        <v>24079</v>
      </c>
      <c r="X1280" s="123">
        <v>23781</v>
      </c>
      <c r="Y1280" s="124">
        <v>24786</v>
      </c>
      <c r="Z1280" s="123">
        <v>22425</v>
      </c>
      <c r="AA1280" s="124">
        <v>22342</v>
      </c>
      <c r="AB1280" s="123">
        <v>23339</v>
      </c>
      <c r="AC1280" s="124">
        <v>25114</v>
      </c>
      <c r="AD1280" s="123">
        <v>26273</v>
      </c>
      <c r="AE1280" s="125">
        <v>25542</v>
      </c>
      <c r="AF1280" s="126">
        <v>23860</v>
      </c>
    </row>
    <row r="1281" spans="2:32">
      <c r="B1281" s="127">
        <v>1243</v>
      </c>
      <c r="C1281" s="128">
        <v>1243</v>
      </c>
      <c r="D1281" s="129">
        <v>52</v>
      </c>
      <c r="E1281" s="130">
        <v>2</v>
      </c>
      <c r="F1281" s="131">
        <v>21</v>
      </c>
      <c r="G1281" s="132" t="s">
        <v>485</v>
      </c>
      <c r="H1281" s="133">
        <v>2</v>
      </c>
      <c r="I1281" s="128">
        <v>21</v>
      </c>
      <c r="J1281" s="129" t="s">
        <v>485</v>
      </c>
      <c r="K1281" s="134">
        <v>19</v>
      </c>
      <c r="L1281" s="108"/>
      <c r="M1281" s="81">
        <v>19730</v>
      </c>
      <c r="N1281" s="135">
        <v>19622</v>
      </c>
      <c r="O1281" s="136">
        <v>18778</v>
      </c>
      <c r="P1281" s="135">
        <v>19377</v>
      </c>
      <c r="Q1281" s="136">
        <v>20278</v>
      </c>
      <c r="R1281" s="135">
        <v>22136</v>
      </c>
      <c r="S1281" s="136">
        <v>23112</v>
      </c>
      <c r="T1281" s="135">
        <v>22477</v>
      </c>
      <c r="U1281" s="136">
        <v>21074</v>
      </c>
      <c r="V1281" s="135">
        <v>22083</v>
      </c>
      <c r="W1281" s="136">
        <v>24974</v>
      </c>
      <c r="X1281" s="135">
        <v>24523</v>
      </c>
      <c r="Y1281" s="136">
        <v>25720</v>
      </c>
      <c r="Z1281" s="135">
        <v>23378</v>
      </c>
      <c r="AA1281" s="136">
        <v>23458</v>
      </c>
      <c r="AB1281" s="135">
        <v>24285</v>
      </c>
      <c r="AC1281" s="136">
        <v>26296</v>
      </c>
      <c r="AD1281" s="135">
        <v>27456</v>
      </c>
      <c r="AE1281" s="137">
        <v>26598</v>
      </c>
      <c r="AF1281" s="138">
        <v>25027</v>
      </c>
    </row>
    <row r="1282" spans="2:32">
      <c r="B1282" s="114">
        <v>1244</v>
      </c>
      <c r="C1282" s="115">
        <v>1244</v>
      </c>
      <c r="D1282" s="116">
        <v>52</v>
      </c>
      <c r="E1282" s="117">
        <v>2</v>
      </c>
      <c r="F1282" s="118">
        <v>21</v>
      </c>
      <c r="G1282" s="119" t="s">
        <v>485</v>
      </c>
      <c r="H1282" s="120">
        <v>2</v>
      </c>
      <c r="I1282" s="115">
        <v>21</v>
      </c>
      <c r="J1282" s="116" t="s">
        <v>485</v>
      </c>
      <c r="K1282" s="121">
        <v>20</v>
      </c>
      <c r="L1282" s="108"/>
      <c r="M1282" s="122">
        <v>19747</v>
      </c>
      <c r="N1282" s="123">
        <v>19408</v>
      </c>
      <c r="O1282" s="124">
        <v>18519</v>
      </c>
      <c r="P1282" s="123">
        <v>19454</v>
      </c>
      <c r="Q1282" s="124">
        <v>20270</v>
      </c>
      <c r="R1282" s="123">
        <v>22371</v>
      </c>
      <c r="S1282" s="124">
        <v>23140</v>
      </c>
      <c r="T1282" s="123">
        <v>22384</v>
      </c>
      <c r="U1282" s="124">
        <v>21007</v>
      </c>
      <c r="V1282" s="123">
        <v>22343</v>
      </c>
      <c r="W1282" s="124">
        <v>25569</v>
      </c>
      <c r="X1282" s="123">
        <v>25244</v>
      </c>
      <c r="Y1282" s="124">
        <v>26270</v>
      </c>
      <c r="Z1282" s="123">
        <v>23648</v>
      </c>
      <c r="AA1282" s="124">
        <v>24016</v>
      </c>
      <c r="AB1282" s="123">
        <v>24922</v>
      </c>
      <c r="AC1282" s="124">
        <v>27365</v>
      </c>
      <c r="AD1282" s="123">
        <v>28277</v>
      </c>
      <c r="AE1282" s="125">
        <v>27356</v>
      </c>
      <c r="AF1282" s="126">
        <v>25465</v>
      </c>
    </row>
    <row r="1283" spans="2:32">
      <c r="B1283" s="127">
        <v>1245</v>
      </c>
      <c r="C1283" s="128">
        <v>1245</v>
      </c>
      <c r="D1283" s="129">
        <v>52</v>
      </c>
      <c r="E1283" s="130">
        <v>2</v>
      </c>
      <c r="F1283" s="131">
        <v>21</v>
      </c>
      <c r="G1283" s="132" t="s">
        <v>485</v>
      </c>
      <c r="H1283" s="133">
        <v>2</v>
      </c>
      <c r="I1283" s="128">
        <v>21</v>
      </c>
      <c r="J1283" s="129" t="s">
        <v>485</v>
      </c>
      <c r="K1283" s="134">
        <v>21</v>
      </c>
      <c r="L1283" s="108"/>
      <c r="M1283" s="81">
        <v>19445</v>
      </c>
      <c r="N1283" s="135">
        <v>19074</v>
      </c>
      <c r="O1283" s="136">
        <v>18324</v>
      </c>
      <c r="P1283" s="135">
        <v>19285</v>
      </c>
      <c r="Q1283" s="136">
        <v>20024</v>
      </c>
      <c r="R1283" s="135">
        <v>22261</v>
      </c>
      <c r="S1283" s="136">
        <v>22978</v>
      </c>
      <c r="T1283" s="135">
        <v>22309</v>
      </c>
      <c r="U1283" s="136">
        <v>21138</v>
      </c>
      <c r="V1283" s="135">
        <v>22372</v>
      </c>
      <c r="W1283" s="136">
        <v>26012</v>
      </c>
      <c r="X1283" s="135">
        <v>25717</v>
      </c>
      <c r="Y1283" s="136">
        <v>26712</v>
      </c>
      <c r="Z1283" s="135">
        <v>24289</v>
      </c>
      <c r="AA1283" s="136">
        <v>24558</v>
      </c>
      <c r="AB1283" s="135">
        <v>25386</v>
      </c>
      <c r="AC1283" s="136">
        <v>28381</v>
      </c>
      <c r="AD1283" s="135">
        <v>29035</v>
      </c>
      <c r="AE1283" s="137">
        <v>28177</v>
      </c>
      <c r="AF1283" s="138">
        <v>26366</v>
      </c>
    </row>
    <row r="1284" spans="2:32">
      <c r="B1284" s="114">
        <v>1246</v>
      </c>
      <c r="C1284" s="115">
        <v>1246</v>
      </c>
      <c r="D1284" s="116">
        <v>52</v>
      </c>
      <c r="E1284" s="117">
        <v>2</v>
      </c>
      <c r="F1284" s="118">
        <v>21</v>
      </c>
      <c r="G1284" s="119" t="s">
        <v>485</v>
      </c>
      <c r="H1284" s="120">
        <v>2</v>
      </c>
      <c r="I1284" s="115">
        <v>21</v>
      </c>
      <c r="J1284" s="116" t="s">
        <v>485</v>
      </c>
      <c r="K1284" s="121">
        <v>22</v>
      </c>
      <c r="L1284" s="108"/>
      <c r="M1284" s="122">
        <v>18683</v>
      </c>
      <c r="N1284" s="123">
        <v>18454</v>
      </c>
      <c r="O1284" s="124">
        <v>17829</v>
      </c>
      <c r="P1284" s="123">
        <v>18751</v>
      </c>
      <c r="Q1284" s="124">
        <v>19519</v>
      </c>
      <c r="R1284" s="123">
        <v>21657</v>
      </c>
      <c r="S1284" s="124">
        <v>22365</v>
      </c>
      <c r="T1284" s="123">
        <v>21802</v>
      </c>
      <c r="U1284" s="124">
        <v>20846</v>
      </c>
      <c r="V1284" s="123">
        <v>22050</v>
      </c>
      <c r="W1284" s="124">
        <v>25723</v>
      </c>
      <c r="X1284" s="123">
        <v>25492</v>
      </c>
      <c r="Y1284" s="124">
        <v>26438</v>
      </c>
      <c r="Z1284" s="123">
        <v>24287</v>
      </c>
      <c r="AA1284" s="124">
        <v>24451</v>
      </c>
      <c r="AB1284" s="123">
        <v>25301</v>
      </c>
      <c r="AC1284" s="124">
        <v>28660</v>
      </c>
      <c r="AD1284" s="123">
        <v>28936</v>
      </c>
      <c r="AE1284" s="125">
        <v>28172</v>
      </c>
      <c r="AF1284" s="126">
        <v>26525</v>
      </c>
    </row>
    <row r="1285" spans="2:32">
      <c r="B1285" s="127">
        <v>1247</v>
      </c>
      <c r="C1285" s="128">
        <v>1247</v>
      </c>
      <c r="D1285" s="129">
        <v>52</v>
      </c>
      <c r="E1285" s="130">
        <v>2</v>
      </c>
      <c r="F1285" s="131">
        <v>21</v>
      </c>
      <c r="G1285" s="132" t="s">
        <v>485</v>
      </c>
      <c r="H1285" s="133">
        <v>2</v>
      </c>
      <c r="I1285" s="128">
        <v>21</v>
      </c>
      <c r="J1285" s="129" t="s">
        <v>485</v>
      </c>
      <c r="K1285" s="134">
        <v>23</v>
      </c>
      <c r="L1285" s="108"/>
      <c r="M1285" s="81">
        <v>17675</v>
      </c>
      <c r="N1285" s="135">
        <v>17596</v>
      </c>
      <c r="O1285" s="136">
        <v>17177</v>
      </c>
      <c r="P1285" s="135">
        <v>18146</v>
      </c>
      <c r="Q1285" s="136">
        <v>18814</v>
      </c>
      <c r="R1285" s="135">
        <v>20773</v>
      </c>
      <c r="S1285" s="136">
        <v>21555</v>
      </c>
      <c r="T1285" s="135">
        <v>21148</v>
      </c>
      <c r="U1285" s="136">
        <v>20404</v>
      </c>
      <c r="V1285" s="135">
        <v>21507</v>
      </c>
      <c r="W1285" s="136">
        <v>25027</v>
      </c>
      <c r="X1285" s="135">
        <v>24867</v>
      </c>
      <c r="Y1285" s="136">
        <v>25845</v>
      </c>
      <c r="Z1285" s="135">
        <v>24023</v>
      </c>
      <c r="AA1285" s="136">
        <v>24135</v>
      </c>
      <c r="AB1285" s="135">
        <v>24894</v>
      </c>
      <c r="AC1285" s="136">
        <v>28316</v>
      </c>
      <c r="AD1285" s="135">
        <v>28457</v>
      </c>
      <c r="AE1285" s="137">
        <v>27833</v>
      </c>
      <c r="AF1285" s="138">
        <v>26351</v>
      </c>
    </row>
    <row r="1286" spans="2:32">
      <c r="B1286" s="114">
        <v>1248</v>
      </c>
      <c r="C1286" s="115">
        <v>1248</v>
      </c>
      <c r="D1286" s="116">
        <v>52</v>
      </c>
      <c r="E1286" s="117">
        <v>2</v>
      </c>
      <c r="F1286" s="118">
        <v>21</v>
      </c>
      <c r="G1286" s="119" t="s">
        <v>485</v>
      </c>
      <c r="H1286" s="120">
        <v>2</v>
      </c>
      <c r="I1286" s="115">
        <v>21</v>
      </c>
      <c r="J1286" s="116" t="s">
        <v>485</v>
      </c>
      <c r="K1286" s="121">
        <v>24</v>
      </c>
      <c r="L1286" s="108"/>
      <c r="M1286" s="122">
        <v>16566</v>
      </c>
      <c r="N1286" s="123">
        <v>16562</v>
      </c>
      <c r="O1286" s="124">
        <v>16318</v>
      </c>
      <c r="P1286" s="123">
        <v>17390</v>
      </c>
      <c r="Q1286" s="124">
        <v>18064</v>
      </c>
      <c r="R1286" s="123">
        <v>19825</v>
      </c>
      <c r="S1286" s="124">
        <v>20772</v>
      </c>
      <c r="T1286" s="123">
        <v>20411</v>
      </c>
      <c r="U1286" s="124">
        <v>19832</v>
      </c>
      <c r="V1286" s="123">
        <v>20992</v>
      </c>
      <c r="W1286" s="124">
        <v>24252</v>
      </c>
      <c r="X1286" s="123">
        <v>24132</v>
      </c>
      <c r="Y1286" s="124">
        <v>25213</v>
      </c>
      <c r="Z1286" s="123">
        <v>23571</v>
      </c>
      <c r="AA1286" s="124">
        <v>23653</v>
      </c>
      <c r="AB1286" s="123">
        <v>24428</v>
      </c>
      <c r="AC1286" s="124">
        <v>27635</v>
      </c>
      <c r="AD1286" s="123">
        <v>27884</v>
      </c>
      <c r="AE1286" s="125">
        <v>27326</v>
      </c>
      <c r="AF1286" s="126">
        <v>25960</v>
      </c>
    </row>
    <row r="1287" spans="2:32">
      <c r="B1287" s="127">
        <v>1249</v>
      </c>
      <c r="C1287" s="128">
        <v>1249</v>
      </c>
      <c r="D1287" s="129">
        <v>53</v>
      </c>
      <c r="E1287" s="130">
        <v>2</v>
      </c>
      <c r="F1287" s="131">
        <v>22</v>
      </c>
      <c r="G1287" s="132" t="s">
        <v>485</v>
      </c>
      <c r="H1287" s="133">
        <v>2</v>
      </c>
      <c r="I1287" s="128">
        <v>22</v>
      </c>
      <c r="J1287" s="129" t="s">
        <v>485</v>
      </c>
      <c r="K1287" s="134">
        <v>1</v>
      </c>
      <c r="L1287" s="108"/>
      <c r="M1287" s="81">
        <v>15838</v>
      </c>
      <c r="N1287" s="135">
        <v>15534</v>
      </c>
      <c r="O1287" s="136">
        <v>15649</v>
      </c>
      <c r="P1287" s="135">
        <v>17246</v>
      </c>
      <c r="Q1287" s="136">
        <v>19096</v>
      </c>
      <c r="R1287" s="135">
        <v>19272</v>
      </c>
      <c r="S1287" s="136">
        <v>20223</v>
      </c>
      <c r="T1287" s="135">
        <v>19439</v>
      </c>
      <c r="U1287" s="136">
        <v>18807</v>
      </c>
      <c r="V1287" s="135">
        <v>22549</v>
      </c>
      <c r="W1287" s="136">
        <v>24022</v>
      </c>
      <c r="X1287" s="135">
        <v>23825</v>
      </c>
      <c r="Y1287" s="136">
        <v>24916</v>
      </c>
      <c r="Z1287" s="135">
        <v>21905</v>
      </c>
      <c r="AA1287" s="136">
        <v>23579</v>
      </c>
      <c r="AB1287" s="135">
        <v>26231</v>
      </c>
      <c r="AC1287" s="136">
        <v>27786</v>
      </c>
      <c r="AD1287" s="135">
        <v>27610</v>
      </c>
      <c r="AE1287" s="137">
        <v>26151</v>
      </c>
      <c r="AF1287" s="138">
        <v>23936</v>
      </c>
    </row>
    <row r="1288" spans="2:32">
      <c r="B1288" s="114">
        <v>1250</v>
      </c>
      <c r="C1288" s="115">
        <v>1250</v>
      </c>
      <c r="D1288" s="116">
        <v>53</v>
      </c>
      <c r="E1288" s="117">
        <v>2</v>
      </c>
      <c r="F1288" s="118">
        <v>22</v>
      </c>
      <c r="G1288" s="119" t="s">
        <v>485</v>
      </c>
      <c r="H1288" s="120">
        <v>2</v>
      </c>
      <c r="I1288" s="115">
        <v>22</v>
      </c>
      <c r="J1288" s="116" t="s">
        <v>485</v>
      </c>
      <c r="K1288" s="121">
        <v>2</v>
      </c>
      <c r="L1288" s="108"/>
      <c r="M1288" s="122">
        <v>15430</v>
      </c>
      <c r="N1288" s="123">
        <v>15024</v>
      </c>
      <c r="O1288" s="124">
        <v>15246</v>
      </c>
      <c r="P1288" s="123">
        <v>16889</v>
      </c>
      <c r="Q1288" s="124">
        <v>18736</v>
      </c>
      <c r="R1288" s="123">
        <v>18891</v>
      </c>
      <c r="S1288" s="124">
        <v>19809</v>
      </c>
      <c r="T1288" s="123">
        <v>18982</v>
      </c>
      <c r="U1288" s="124">
        <v>18454</v>
      </c>
      <c r="V1288" s="123">
        <v>22188</v>
      </c>
      <c r="W1288" s="124">
        <v>23620</v>
      </c>
      <c r="X1288" s="123">
        <v>23374</v>
      </c>
      <c r="Y1288" s="124">
        <v>24386</v>
      </c>
      <c r="Z1288" s="123">
        <v>21476</v>
      </c>
      <c r="AA1288" s="124">
        <v>23190</v>
      </c>
      <c r="AB1288" s="123">
        <v>25824</v>
      </c>
      <c r="AC1288" s="124">
        <v>27253</v>
      </c>
      <c r="AD1288" s="123">
        <v>26999</v>
      </c>
      <c r="AE1288" s="125">
        <v>25479</v>
      </c>
      <c r="AF1288" s="126">
        <v>23457</v>
      </c>
    </row>
    <row r="1289" spans="2:32">
      <c r="B1289" s="127">
        <v>1251</v>
      </c>
      <c r="C1289" s="128">
        <v>1251</v>
      </c>
      <c r="D1289" s="129">
        <v>53</v>
      </c>
      <c r="E1289" s="130">
        <v>2</v>
      </c>
      <c r="F1289" s="131">
        <v>22</v>
      </c>
      <c r="G1289" s="132" t="s">
        <v>485</v>
      </c>
      <c r="H1289" s="133">
        <v>2</v>
      </c>
      <c r="I1289" s="128">
        <v>22</v>
      </c>
      <c r="J1289" s="129" t="s">
        <v>485</v>
      </c>
      <c r="K1289" s="134">
        <v>3</v>
      </c>
      <c r="L1289" s="108"/>
      <c r="M1289" s="81">
        <v>15305</v>
      </c>
      <c r="N1289" s="135">
        <v>14752</v>
      </c>
      <c r="O1289" s="136">
        <v>14999</v>
      </c>
      <c r="P1289" s="135">
        <v>16796</v>
      </c>
      <c r="Q1289" s="136">
        <v>18668</v>
      </c>
      <c r="R1289" s="135">
        <v>18839</v>
      </c>
      <c r="S1289" s="136">
        <v>19651</v>
      </c>
      <c r="T1289" s="135">
        <v>18791</v>
      </c>
      <c r="U1289" s="136">
        <v>18269</v>
      </c>
      <c r="V1289" s="135">
        <v>22131</v>
      </c>
      <c r="W1289" s="136">
        <v>23433</v>
      </c>
      <c r="X1289" s="135">
        <v>23242</v>
      </c>
      <c r="Y1289" s="136">
        <v>24147</v>
      </c>
      <c r="Z1289" s="135">
        <v>21192</v>
      </c>
      <c r="AA1289" s="136">
        <v>23035</v>
      </c>
      <c r="AB1289" s="135">
        <v>25623</v>
      </c>
      <c r="AC1289" s="136">
        <v>26918</v>
      </c>
      <c r="AD1289" s="135">
        <v>26671</v>
      </c>
      <c r="AE1289" s="137">
        <v>25123</v>
      </c>
      <c r="AF1289" s="138">
        <v>23112</v>
      </c>
    </row>
    <row r="1290" spans="2:32">
      <c r="B1290" s="114">
        <v>1252</v>
      </c>
      <c r="C1290" s="115">
        <v>1252</v>
      </c>
      <c r="D1290" s="116">
        <v>53</v>
      </c>
      <c r="E1290" s="117">
        <v>2</v>
      </c>
      <c r="F1290" s="118">
        <v>22</v>
      </c>
      <c r="G1290" s="119" t="s">
        <v>485</v>
      </c>
      <c r="H1290" s="120">
        <v>2</v>
      </c>
      <c r="I1290" s="115">
        <v>22</v>
      </c>
      <c r="J1290" s="116" t="s">
        <v>485</v>
      </c>
      <c r="K1290" s="121">
        <v>4</v>
      </c>
      <c r="L1290" s="108"/>
      <c r="M1290" s="122">
        <v>15248</v>
      </c>
      <c r="N1290" s="123">
        <v>14534</v>
      </c>
      <c r="O1290" s="124">
        <v>14852</v>
      </c>
      <c r="P1290" s="123">
        <v>16806</v>
      </c>
      <c r="Q1290" s="124">
        <v>18619</v>
      </c>
      <c r="R1290" s="123">
        <v>18726</v>
      </c>
      <c r="S1290" s="124">
        <v>19473</v>
      </c>
      <c r="T1290" s="123">
        <v>18481</v>
      </c>
      <c r="U1290" s="124">
        <v>18015</v>
      </c>
      <c r="V1290" s="123">
        <v>21904</v>
      </c>
      <c r="W1290" s="124">
        <v>23072</v>
      </c>
      <c r="X1290" s="123">
        <v>22782</v>
      </c>
      <c r="Y1290" s="124">
        <v>23585</v>
      </c>
      <c r="Z1290" s="123">
        <v>20658</v>
      </c>
      <c r="AA1290" s="124">
        <v>22630</v>
      </c>
      <c r="AB1290" s="123">
        <v>25039</v>
      </c>
      <c r="AC1290" s="124">
        <v>26224</v>
      </c>
      <c r="AD1290" s="123">
        <v>25877</v>
      </c>
      <c r="AE1290" s="125">
        <v>24274</v>
      </c>
      <c r="AF1290" s="126">
        <v>22431</v>
      </c>
    </row>
    <row r="1291" spans="2:32">
      <c r="B1291" s="127">
        <v>1253</v>
      </c>
      <c r="C1291" s="128">
        <v>1253</v>
      </c>
      <c r="D1291" s="129">
        <v>53</v>
      </c>
      <c r="E1291" s="130">
        <v>2</v>
      </c>
      <c r="F1291" s="131">
        <v>22</v>
      </c>
      <c r="G1291" s="132" t="s">
        <v>485</v>
      </c>
      <c r="H1291" s="133">
        <v>2</v>
      </c>
      <c r="I1291" s="128">
        <v>22</v>
      </c>
      <c r="J1291" s="129" t="s">
        <v>485</v>
      </c>
      <c r="K1291" s="134">
        <v>5</v>
      </c>
      <c r="L1291" s="108"/>
      <c r="M1291" s="81">
        <v>15377</v>
      </c>
      <c r="N1291" s="135">
        <v>14389</v>
      </c>
      <c r="O1291" s="136">
        <v>14747</v>
      </c>
      <c r="P1291" s="135">
        <v>16854</v>
      </c>
      <c r="Q1291" s="136">
        <v>18693</v>
      </c>
      <c r="R1291" s="135">
        <v>18720</v>
      </c>
      <c r="S1291" s="136">
        <v>19324</v>
      </c>
      <c r="T1291" s="135">
        <v>18069</v>
      </c>
      <c r="U1291" s="136">
        <v>17720</v>
      </c>
      <c r="V1291" s="135">
        <v>21684</v>
      </c>
      <c r="W1291" s="136">
        <v>22643</v>
      </c>
      <c r="X1291" s="135">
        <v>22362</v>
      </c>
      <c r="Y1291" s="136">
        <v>22937</v>
      </c>
      <c r="Z1291" s="135">
        <v>19975</v>
      </c>
      <c r="AA1291" s="136">
        <v>22150</v>
      </c>
      <c r="AB1291" s="135">
        <v>24403</v>
      </c>
      <c r="AC1291" s="136">
        <v>25397</v>
      </c>
      <c r="AD1291" s="135">
        <v>24959</v>
      </c>
      <c r="AE1291" s="137">
        <v>23162</v>
      </c>
      <c r="AF1291" s="138">
        <v>21576</v>
      </c>
    </row>
    <row r="1292" spans="2:32">
      <c r="B1292" s="114">
        <v>1254</v>
      </c>
      <c r="C1292" s="115">
        <v>1254</v>
      </c>
      <c r="D1292" s="116">
        <v>53</v>
      </c>
      <c r="E1292" s="117">
        <v>2</v>
      </c>
      <c r="F1292" s="118">
        <v>22</v>
      </c>
      <c r="G1292" s="119" t="s">
        <v>485</v>
      </c>
      <c r="H1292" s="120">
        <v>2</v>
      </c>
      <c r="I1292" s="115">
        <v>22</v>
      </c>
      <c r="J1292" s="116" t="s">
        <v>485</v>
      </c>
      <c r="K1292" s="121">
        <v>6</v>
      </c>
      <c r="L1292" s="108"/>
      <c r="M1292" s="122">
        <v>15891</v>
      </c>
      <c r="N1292" s="123">
        <v>14396</v>
      </c>
      <c r="O1292" s="124">
        <v>14708</v>
      </c>
      <c r="P1292" s="123">
        <v>17302</v>
      </c>
      <c r="Q1292" s="124">
        <v>19167</v>
      </c>
      <c r="R1292" s="123">
        <v>19100</v>
      </c>
      <c r="S1292" s="124">
        <v>19578</v>
      </c>
      <c r="T1292" s="123">
        <v>17780</v>
      </c>
      <c r="U1292" s="124">
        <v>17434</v>
      </c>
      <c r="V1292" s="123">
        <v>21776</v>
      </c>
      <c r="W1292" s="124">
        <v>22720</v>
      </c>
      <c r="X1292" s="123">
        <v>22276</v>
      </c>
      <c r="Y1292" s="124">
        <v>22612</v>
      </c>
      <c r="Z1292" s="123">
        <v>19320</v>
      </c>
      <c r="AA1292" s="124">
        <v>22008</v>
      </c>
      <c r="AB1292" s="123">
        <v>24095</v>
      </c>
      <c r="AC1292" s="124">
        <v>25027</v>
      </c>
      <c r="AD1292" s="123">
        <v>24357</v>
      </c>
      <c r="AE1292" s="125">
        <v>22071</v>
      </c>
      <c r="AF1292" s="126">
        <v>20748</v>
      </c>
    </row>
    <row r="1293" spans="2:32">
      <c r="B1293" s="127">
        <v>1255</v>
      </c>
      <c r="C1293" s="128">
        <v>1255</v>
      </c>
      <c r="D1293" s="129">
        <v>53</v>
      </c>
      <c r="E1293" s="130">
        <v>2</v>
      </c>
      <c r="F1293" s="131">
        <v>22</v>
      </c>
      <c r="G1293" s="132" t="s">
        <v>485</v>
      </c>
      <c r="H1293" s="133">
        <v>2</v>
      </c>
      <c r="I1293" s="128">
        <v>22</v>
      </c>
      <c r="J1293" s="129" t="s">
        <v>485</v>
      </c>
      <c r="K1293" s="134">
        <v>7</v>
      </c>
      <c r="L1293" s="108"/>
      <c r="M1293" s="81">
        <v>17121</v>
      </c>
      <c r="N1293" s="135">
        <v>14854</v>
      </c>
      <c r="O1293" s="136">
        <v>15075</v>
      </c>
      <c r="P1293" s="135">
        <v>18560</v>
      </c>
      <c r="Q1293" s="136">
        <v>20393</v>
      </c>
      <c r="R1293" s="135">
        <v>20203</v>
      </c>
      <c r="S1293" s="136">
        <v>20616</v>
      </c>
      <c r="T1293" s="135">
        <v>18115</v>
      </c>
      <c r="U1293" s="136">
        <v>17547</v>
      </c>
      <c r="V1293" s="135">
        <v>22617</v>
      </c>
      <c r="W1293" s="136">
        <v>23450</v>
      </c>
      <c r="X1293" s="135">
        <v>22925</v>
      </c>
      <c r="Y1293" s="136">
        <v>23241</v>
      </c>
      <c r="Z1293" s="135">
        <v>19216</v>
      </c>
      <c r="AA1293" s="136">
        <v>22834</v>
      </c>
      <c r="AB1293" s="135">
        <v>24678</v>
      </c>
      <c r="AC1293" s="136">
        <v>25374</v>
      </c>
      <c r="AD1293" s="135">
        <v>24800</v>
      </c>
      <c r="AE1293" s="137">
        <v>21776</v>
      </c>
      <c r="AF1293" s="138">
        <v>20535</v>
      </c>
    </row>
    <row r="1294" spans="2:32">
      <c r="B1294" s="114">
        <v>1256</v>
      </c>
      <c r="C1294" s="115">
        <v>1256</v>
      </c>
      <c r="D1294" s="116">
        <v>53</v>
      </c>
      <c r="E1294" s="117">
        <v>2</v>
      </c>
      <c r="F1294" s="118">
        <v>22</v>
      </c>
      <c r="G1294" s="119" t="s">
        <v>485</v>
      </c>
      <c r="H1294" s="120">
        <v>2</v>
      </c>
      <c r="I1294" s="115">
        <v>22</v>
      </c>
      <c r="J1294" s="116" t="s">
        <v>485</v>
      </c>
      <c r="K1294" s="121">
        <v>8</v>
      </c>
      <c r="L1294" s="108"/>
      <c r="M1294" s="122">
        <v>18503</v>
      </c>
      <c r="N1294" s="123">
        <v>15908</v>
      </c>
      <c r="O1294" s="124">
        <v>15826</v>
      </c>
      <c r="P1294" s="123">
        <v>19928</v>
      </c>
      <c r="Q1294" s="124">
        <v>21667</v>
      </c>
      <c r="R1294" s="123">
        <v>21640</v>
      </c>
      <c r="S1294" s="124">
        <v>21874</v>
      </c>
      <c r="T1294" s="123">
        <v>19114</v>
      </c>
      <c r="U1294" s="124">
        <v>18209</v>
      </c>
      <c r="V1294" s="123">
        <v>23759</v>
      </c>
      <c r="W1294" s="124">
        <v>24365</v>
      </c>
      <c r="X1294" s="123">
        <v>24147</v>
      </c>
      <c r="Y1294" s="124">
        <v>24277</v>
      </c>
      <c r="Z1294" s="123">
        <v>19747</v>
      </c>
      <c r="AA1294" s="124">
        <v>24048</v>
      </c>
      <c r="AB1294" s="123">
        <v>25531</v>
      </c>
      <c r="AC1294" s="124">
        <v>26124</v>
      </c>
      <c r="AD1294" s="123">
        <v>25749</v>
      </c>
      <c r="AE1294" s="125">
        <v>22521</v>
      </c>
      <c r="AF1294" s="126">
        <v>21029</v>
      </c>
    </row>
    <row r="1295" spans="2:32">
      <c r="B1295" s="127">
        <v>1257</v>
      </c>
      <c r="C1295" s="128">
        <v>1257</v>
      </c>
      <c r="D1295" s="129">
        <v>53</v>
      </c>
      <c r="E1295" s="130">
        <v>2</v>
      </c>
      <c r="F1295" s="131">
        <v>22</v>
      </c>
      <c r="G1295" s="132" t="s">
        <v>485</v>
      </c>
      <c r="H1295" s="133">
        <v>2</v>
      </c>
      <c r="I1295" s="128">
        <v>22</v>
      </c>
      <c r="J1295" s="129" t="s">
        <v>485</v>
      </c>
      <c r="K1295" s="134">
        <v>9</v>
      </c>
      <c r="L1295" s="108"/>
      <c r="M1295" s="81">
        <v>18682</v>
      </c>
      <c r="N1295" s="135">
        <v>16535</v>
      </c>
      <c r="O1295" s="136">
        <v>16330</v>
      </c>
      <c r="P1295" s="135">
        <v>20096</v>
      </c>
      <c r="Q1295" s="136">
        <v>21814</v>
      </c>
      <c r="R1295" s="135">
        <v>21818</v>
      </c>
      <c r="S1295" s="136">
        <v>22062</v>
      </c>
      <c r="T1295" s="135">
        <v>19738</v>
      </c>
      <c r="U1295" s="136">
        <v>18722</v>
      </c>
      <c r="V1295" s="135">
        <v>23952</v>
      </c>
      <c r="W1295" s="136">
        <v>24245</v>
      </c>
      <c r="X1295" s="135">
        <v>24281</v>
      </c>
      <c r="Y1295" s="136">
        <v>24314</v>
      </c>
      <c r="Z1295" s="135">
        <v>20155</v>
      </c>
      <c r="AA1295" s="136">
        <v>24095</v>
      </c>
      <c r="AB1295" s="135">
        <v>25583</v>
      </c>
      <c r="AC1295" s="136">
        <v>25911</v>
      </c>
      <c r="AD1295" s="135">
        <v>25723</v>
      </c>
      <c r="AE1295" s="137">
        <v>22999</v>
      </c>
      <c r="AF1295" s="138">
        <v>21407</v>
      </c>
    </row>
    <row r="1296" spans="2:32">
      <c r="B1296" s="114">
        <v>1258</v>
      </c>
      <c r="C1296" s="115">
        <v>1258</v>
      </c>
      <c r="D1296" s="116">
        <v>53</v>
      </c>
      <c r="E1296" s="117">
        <v>2</v>
      </c>
      <c r="F1296" s="118">
        <v>22</v>
      </c>
      <c r="G1296" s="119" t="s">
        <v>485</v>
      </c>
      <c r="H1296" s="120">
        <v>2</v>
      </c>
      <c r="I1296" s="115">
        <v>22</v>
      </c>
      <c r="J1296" s="116" t="s">
        <v>485</v>
      </c>
      <c r="K1296" s="121">
        <v>10</v>
      </c>
      <c r="L1296" s="108"/>
      <c r="M1296" s="122">
        <v>18698</v>
      </c>
      <c r="N1296" s="123">
        <v>16936</v>
      </c>
      <c r="O1296" s="124">
        <v>16799</v>
      </c>
      <c r="P1296" s="123">
        <v>20074</v>
      </c>
      <c r="Q1296" s="124">
        <v>21773</v>
      </c>
      <c r="R1296" s="123">
        <v>21808</v>
      </c>
      <c r="S1296" s="124">
        <v>21913</v>
      </c>
      <c r="T1296" s="123">
        <v>20114</v>
      </c>
      <c r="U1296" s="124">
        <v>19181</v>
      </c>
      <c r="V1296" s="123">
        <v>24003</v>
      </c>
      <c r="W1296" s="124">
        <v>24125</v>
      </c>
      <c r="X1296" s="123">
        <v>24313</v>
      </c>
      <c r="Y1296" s="124">
        <v>24356</v>
      </c>
      <c r="Z1296" s="123">
        <v>20602</v>
      </c>
      <c r="AA1296" s="124">
        <v>24083</v>
      </c>
      <c r="AB1296" s="123">
        <v>25718</v>
      </c>
      <c r="AC1296" s="124">
        <v>25804</v>
      </c>
      <c r="AD1296" s="123">
        <v>25818</v>
      </c>
      <c r="AE1296" s="125">
        <v>23573</v>
      </c>
      <c r="AF1296" s="126">
        <v>21896</v>
      </c>
    </row>
    <row r="1297" spans="2:32">
      <c r="B1297" s="127">
        <v>1259</v>
      </c>
      <c r="C1297" s="128">
        <v>1259</v>
      </c>
      <c r="D1297" s="129">
        <v>53</v>
      </c>
      <c r="E1297" s="130">
        <v>2</v>
      </c>
      <c r="F1297" s="131">
        <v>22</v>
      </c>
      <c r="G1297" s="132" t="s">
        <v>485</v>
      </c>
      <c r="H1297" s="133">
        <v>2</v>
      </c>
      <c r="I1297" s="128">
        <v>22</v>
      </c>
      <c r="J1297" s="129" t="s">
        <v>485</v>
      </c>
      <c r="K1297" s="134">
        <v>11</v>
      </c>
      <c r="L1297" s="108"/>
      <c r="M1297" s="81">
        <v>18578</v>
      </c>
      <c r="N1297" s="135">
        <v>17006</v>
      </c>
      <c r="O1297" s="136">
        <v>16766</v>
      </c>
      <c r="P1297" s="135">
        <v>19908</v>
      </c>
      <c r="Q1297" s="136">
        <v>21413</v>
      </c>
      <c r="R1297" s="135">
        <v>21600</v>
      </c>
      <c r="S1297" s="136">
        <v>21350</v>
      </c>
      <c r="T1297" s="135">
        <v>19979</v>
      </c>
      <c r="U1297" s="136">
        <v>18959</v>
      </c>
      <c r="V1297" s="135">
        <v>23602</v>
      </c>
      <c r="W1297" s="136">
        <v>23751</v>
      </c>
      <c r="X1297" s="135">
        <v>24054</v>
      </c>
      <c r="Y1297" s="136">
        <v>24228</v>
      </c>
      <c r="Z1297" s="135">
        <v>20029</v>
      </c>
      <c r="AA1297" s="136">
        <v>23438</v>
      </c>
      <c r="AB1297" s="135">
        <v>25057</v>
      </c>
      <c r="AC1297" s="136">
        <v>25361</v>
      </c>
      <c r="AD1297" s="135">
        <v>25752</v>
      </c>
      <c r="AE1297" s="137">
        <v>23927</v>
      </c>
      <c r="AF1297" s="138">
        <v>21356</v>
      </c>
    </row>
    <row r="1298" spans="2:32">
      <c r="B1298" s="114">
        <v>1260</v>
      </c>
      <c r="C1298" s="115">
        <v>1260</v>
      </c>
      <c r="D1298" s="116">
        <v>53</v>
      </c>
      <c r="E1298" s="117">
        <v>2</v>
      </c>
      <c r="F1298" s="118">
        <v>22</v>
      </c>
      <c r="G1298" s="119" t="s">
        <v>485</v>
      </c>
      <c r="H1298" s="120">
        <v>2</v>
      </c>
      <c r="I1298" s="115">
        <v>22</v>
      </c>
      <c r="J1298" s="116" t="s">
        <v>485</v>
      </c>
      <c r="K1298" s="121">
        <v>12</v>
      </c>
      <c r="L1298" s="108"/>
      <c r="M1298" s="122">
        <v>18563</v>
      </c>
      <c r="N1298" s="123">
        <v>17137</v>
      </c>
      <c r="O1298" s="124">
        <v>16900</v>
      </c>
      <c r="P1298" s="123">
        <v>19910</v>
      </c>
      <c r="Q1298" s="124">
        <v>21179</v>
      </c>
      <c r="R1298" s="123">
        <v>21502</v>
      </c>
      <c r="S1298" s="124">
        <v>21027</v>
      </c>
      <c r="T1298" s="123">
        <v>19984</v>
      </c>
      <c r="U1298" s="124">
        <v>18999</v>
      </c>
      <c r="V1298" s="123">
        <v>23278</v>
      </c>
      <c r="W1298" s="124">
        <v>23484</v>
      </c>
      <c r="X1298" s="123">
        <v>23937</v>
      </c>
      <c r="Y1298" s="124">
        <v>24064</v>
      </c>
      <c r="Z1298" s="123">
        <v>19728</v>
      </c>
      <c r="AA1298" s="124">
        <v>23019</v>
      </c>
      <c r="AB1298" s="123">
        <v>24387</v>
      </c>
      <c r="AC1298" s="124">
        <v>24899</v>
      </c>
      <c r="AD1298" s="123">
        <v>25588</v>
      </c>
      <c r="AE1298" s="125">
        <v>24107</v>
      </c>
      <c r="AF1298" s="126">
        <v>21055</v>
      </c>
    </row>
    <row r="1299" spans="2:32">
      <c r="B1299" s="127">
        <v>1261</v>
      </c>
      <c r="C1299" s="128">
        <v>1261</v>
      </c>
      <c r="D1299" s="129">
        <v>53</v>
      </c>
      <c r="E1299" s="130">
        <v>2</v>
      </c>
      <c r="F1299" s="131">
        <v>22</v>
      </c>
      <c r="G1299" s="132" t="s">
        <v>485</v>
      </c>
      <c r="H1299" s="133">
        <v>2</v>
      </c>
      <c r="I1299" s="128">
        <v>22</v>
      </c>
      <c r="J1299" s="129" t="s">
        <v>485</v>
      </c>
      <c r="K1299" s="134">
        <v>13</v>
      </c>
      <c r="L1299" s="108"/>
      <c r="M1299" s="81">
        <v>18393</v>
      </c>
      <c r="N1299" s="135">
        <v>17040</v>
      </c>
      <c r="O1299" s="136">
        <v>16888</v>
      </c>
      <c r="P1299" s="135">
        <v>19760</v>
      </c>
      <c r="Q1299" s="136">
        <v>20860</v>
      </c>
      <c r="R1299" s="135">
        <v>21225</v>
      </c>
      <c r="S1299" s="136">
        <v>20688</v>
      </c>
      <c r="T1299" s="135">
        <v>19822</v>
      </c>
      <c r="U1299" s="136">
        <v>18920</v>
      </c>
      <c r="V1299" s="135">
        <v>22890</v>
      </c>
      <c r="W1299" s="136">
        <v>23231</v>
      </c>
      <c r="X1299" s="135">
        <v>23598</v>
      </c>
      <c r="Y1299" s="136">
        <v>23763</v>
      </c>
      <c r="Z1299" s="135">
        <v>19480</v>
      </c>
      <c r="AA1299" s="136">
        <v>22624</v>
      </c>
      <c r="AB1299" s="135">
        <v>23758</v>
      </c>
      <c r="AC1299" s="136">
        <v>24482</v>
      </c>
      <c r="AD1299" s="135">
        <v>25261</v>
      </c>
      <c r="AE1299" s="137">
        <v>23994</v>
      </c>
      <c r="AF1299" s="138">
        <v>20791</v>
      </c>
    </row>
    <row r="1300" spans="2:32">
      <c r="B1300" s="114">
        <v>1262</v>
      </c>
      <c r="C1300" s="115">
        <v>1262</v>
      </c>
      <c r="D1300" s="116">
        <v>53</v>
      </c>
      <c r="E1300" s="117">
        <v>2</v>
      </c>
      <c r="F1300" s="118">
        <v>22</v>
      </c>
      <c r="G1300" s="119" t="s">
        <v>485</v>
      </c>
      <c r="H1300" s="120">
        <v>2</v>
      </c>
      <c r="I1300" s="115">
        <v>22</v>
      </c>
      <c r="J1300" s="116" t="s">
        <v>485</v>
      </c>
      <c r="K1300" s="121">
        <v>14</v>
      </c>
      <c r="L1300" s="108"/>
      <c r="M1300" s="122">
        <v>18283</v>
      </c>
      <c r="N1300" s="123">
        <v>16810</v>
      </c>
      <c r="O1300" s="124">
        <v>16665</v>
      </c>
      <c r="P1300" s="123">
        <v>19625</v>
      </c>
      <c r="Q1300" s="124">
        <v>20542</v>
      </c>
      <c r="R1300" s="123">
        <v>21102</v>
      </c>
      <c r="S1300" s="124">
        <v>20405</v>
      </c>
      <c r="T1300" s="123">
        <v>19495</v>
      </c>
      <c r="U1300" s="124">
        <v>18637</v>
      </c>
      <c r="V1300" s="123">
        <v>22448</v>
      </c>
      <c r="W1300" s="124">
        <v>22970</v>
      </c>
      <c r="X1300" s="123">
        <v>23394</v>
      </c>
      <c r="Y1300" s="124">
        <v>23439</v>
      </c>
      <c r="Z1300" s="123">
        <v>19136</v>
      </c>
      <c r="AA1300" s="124">
        <v>22347</v>
      </c>
      <c r="AB1300" s="123">
        <v>23198</v>
      </c>
      <c r="AC1300" s="124">
        <v>24064</v>
      </c>
      <c r="AD1300" s="123">
        <v>24897</v>
      </c>
      <c r="AE1300" s="125">
        <v>23608</v>
      </c>
      <c r="AF1300" s="126">
        <v>20418</v>
      </c>
    </row>
    <row r="1301" spans="2:32">
      <c r="B1301" s="127">
        <v>1263</v>
      </c>
      <c r="C1301" s="128">
        <v>1263</v>
      </c>
      <c r="D1301" s="129">
        <v>53</v>
      </c>
      <c r="E1301" s="130">
        <v>2</v>
      </c>
      <c r="F1301" s="131">
        <v>22</v>
      </c>
      <c r="G1301" s="132" t="s">
        <v>485</v>
      </c>
      <c r="H1301" s="133">
        <v>2</v>
      </c>
      <c r="I1301" s="128">
        <v>22</v>
      </c>
      <c r="J1301" s="129" t="s">
        <v>485</v>
      </c>
      <c r="K1301" s="134">
        <v>15</v>
      </c>
      <c r="L1301" s="108"/>
      <c r="M1301" s="81">
        <v>18241</v>
      </c>
      <c r="N1301" s="135">
        <v>16732</v>
      </c>
      <c r="O1301" s="136">
        <v>16728</v>
      </c>
      <c r="P1301" s="135">
        <v>19599</v>
      </c>
      <c r="Q1301" s="136">
        <v>20428</v>
      </c>
      <c r="R1301" s="135">
        <v>21007</v>
      </c>
      <c r="S1301" s="136">
        <v>20314</v>
      </c>
      <c r="T1301" s="135">
        <v>19389</v>
      </c>
      <c r="U1301" s="136">
        <v>18688</v>
      </c>
      <c r="V1301" s="135">
        <v>22248</v>
      </c>
      <c r="W1301" s="136">
        <v>22917</v>
      </c>
      <c r="X1301" s="135">
        <v>23235</v>
      </c>
      <c r="Y1301" s="136">
        <v>23227</v>
      </c>
      <c r="Z1301" s="135">
        <v>19126</v>
      </c>
      <c r="AA1301" s="136">
        <v>22216</v>
      </c>
      <c r="AB1301" s="135">
        <v>22865</v>
      </c>
      <c r="AC1301" s="136">
        <v>23973</v>
      </c>
      <c r="AD1301" s="135">
        <v>24642</v>
      </c>
      <c r="AE1301" s="137">
        <v>23375</v>
      </c>
      <c r="AF1301" s="138">
        <v>20390</v>
      </c>
    </row>
    <row r="1302" spans="2:32">
      <c r="B1302" s="114">
        <v>1264</v>
      </c>
      <c r="C1302" s="115">
        <v>1264</v>
      </c>
      <c r="D1302" s="116">
        <v>53</v>
      </c>
      <c r="E1302" s="117">
        <v>2</v>
      </c>
      <c r="F1302" s="118">
        <v>22</v>
      </c>
      <c r="G1302" s="119" t="s">
        <v>485</v>
      </c>
      <c r="H1302" s="120">
        <v>2</v>
      </c>
      <c r="I1302" s="115">
        <v>22</v>
      </c>
      <c r="J1302" s="116" t="s">
        <v>485</v>
      </c>
      <c r="K1302" s="121">
        <v>16</v>
      </c>
      <c r="L1302" s="108"/>
      <c r="M1302" s="122">
        <v>18499</v>
      </c>
      <c r="N1302" s="123">
        <v>16817</v>
      </c>
      <c r="O1302" s="124">
        <v>17135</v>
      </c>
      <c r="P1302" s="123">
        <v>19776</v>
      </c>
      <c r="Q1302" s="124">
        <v>20933</v>
      </c>
      <c r="R1302" s="123">
        <v>21232</v>
      </c>
      <c r="S1302" s="124">
        <v>20474</v>
      </c>
      <c r="T1302" s="123">
        <v>19431</v>
      </c>
      <c r="U1302" s="124">
        <v>19082</v>
      </c>
      <c r="V1302" s="123">
        <v>22785</v>
      </c>
      <c r="W1302" s="124">
        <v>23085</v>
      </c>
      <c r="X1302" s="123">
        <v>23349</v>
      </c>
      <c r="Y1302" s="124">
        <v>22969</v>
      </c>
      <c r="Z1302" s="123">
        <v>19543</v>
      </c>
      <c r="AA1302" s="124">
        <v>22347</v>
      </c>
      <c r="AB1302" s="123">
        <v>23391</v>
      </c>
      <c r="AC1302" s="124">
        <v>24187</v>
      </c>
      <c r="AD1302" s="123">
        <v>24306</v>
      </c>
      <c r="AE1302" s="125">
        <v>22979</v>
      </c>
      <c r="AF1302" s="126">
        <v>20780</v>
      </c>
    </row>
    <row r="1303" spans="2:32">
      <c r="B1303" s="127">
        <v>1265</v>
      </c>
      <c r="C1303" s="128">
        <v>1265</v>
      </c>
      <c r="D1303" s="129">
        <v>53</v>
      </c>
      <c r="E1303" s="130">
        <v>2</v>
      </c>
      <c r="F1303" s="131">
        <v>22</v>
      </c>
      <c r="G1303" s="132" t="s">
        <v>485</v>
      </c>
      <c r="H1303" s="133">
        <v>2</v>
      </c>
      <c r="I1303" s="128">
        <v>22</v>
      </c>
      <c r="J1303" s="129" t="s">
        <v>485</v>
      </c>
      <c r="K1303" s="134">
        <v>17</v>
      </c>
      <c r="L1303" s="108"/>
      <c r="M1303" s="81">
        <v>18865</v>
      </c>
      <c r="N1303" s="135">
        <v>17119</v>
      </c>
      <c r="O1303" s="136">
        <v>17987</v>
      </c>
      <c r="P1303" s="135">
        <v>20296</v>
      </c>
      <c r="Q1303" s="136">
        <v>21697</v>
      </c>
      <c r="R1303" s="135">
        <v>21545</v>
      </c>
      <c r="S1303" s="136">
        <v>21118</v>
      </c>
      <c r="T1303" s="135">
        <v>19770</v>
      </c>
      <c r="U1303" s="136">
        <v>19806</v>
      </c>
      <c r="V1303" s="135">
        <v>23466</v>
      </c>
      <c r="W1303" s="136">
        <v>23523</v>
      </c>
      <c r="X1303" s="135">
        <v>23560</v>
      </c>
      <c r="Y1303" s="136">
        <v>23002</v>
      </c>
      <c r="Z1303" s="135">
        <v>20788</v>
      </c>
      <c r="AA1303" s="136">
        <v>23154</v>
      </c>
      <c r="AB1303" s="135">
        <v>24228</v>
      </c>
      <c r="AC1303" s="136">
        <v>25006</v>
      </c>
      <c r="AD1303" s="135">
        <v>24353</v>
      </c>
      <c r="AE1303" s="137">
        <v>22752</v>
      </c>
      <c r="AF1303" s="138">
        <v>22043</v>
      </c>
    </row>
    <row r="1304" spans="2:32">
      <c r="B1304" s="114">
        <v>1266</v>
      </c>
      <c r="C1304" s="115">
        <v>1266</v>
      </c>
      <c r="D1304" s="116">
        <v>53</v>
      </c>
      <c r="E1304" s="117">
        <v>2</v>
      </c>
      <c r="F1304" s="118">
        <v>22</v>
      </c>
      <c r="G1304" s="119" t="s">
        <v>485</v>
      </c>
      <c r="H1304" s="120">
        <v>2</v>
      </c>
      <c r="I1304" s="115">
        <v>22</v>
      </c>
      <c r="J1304" s="116" t="s">
        <v>485</v>
      </c>
      <c r="K1304" s="121">
        <v>18</v>
      </c>
      <c r="L1304" s="108"/>
      <c r="M1304" s="122">
        <v>19547</v>
      </c>
      <c r="N1304" s="123">
        <v>17688</v>
      </c>
      <c r="O1304" s="124">
        <v>18704</v>
      </c>
      <c r="P1304" s="123">
        <v>20950</v>
      </c>
      <c r="Q1304" s="124">
        <v>22120</v>
      </c>
      <c r="R1304" s="123">
        <v>22285</v>
      </c>
      <c r="S1304" s="124">
        <v>21758</v>
      </c>
      <c r="T1304" s="123">
        <v>20336</v>
      </c>
      <c r="U1304" s="124">
        <v>20601</v>
      </c>
      <c r="V1304" s="123">
        <v>23894</v>
      </c>
      <c r="W1304" s="124">
        <v>23869</v>
      </c>
      <c r="X1304" s="123">
        <v>24524</v>
      </c>
      <c r="Y1304" s="124">
        <v>23978</v>
      </c>
      <c r="Z1304" s="123">
        <v>22139</v>
      </c>
      <c r="AA1304" s="124">
        <v>24468</v>
      </c>
      <c r="AB1304" s="123">
        <v>24995</v>
      </c>
      <c r="AC1304" s="124">
        <v>25831</v>
      </c>
      <c r="AD1304" s="123">
        <v>25461</v>
      </c>
      <c r="AE1304" s="125">
        <v>23786</v>
      </c>
      <c r="AF1304" s="126">
        <v>23451</v>
      </c>
    </row>
    <row r="1305" spans="2:32">
      <c r="B1305" s="127">
        <v>1267</v>
      </c>
      <c r="C1305" s="128">
        <v>1267</v>
      </c>
      <c r="D1305" s="129">
        <v>53</v>
      </c>
      <c r="E1305" s="130">
        <v>2</v>
      </c>
      <c r="F1305" s="131">
        <v>22</v>
      </c>
      <c r="G1305" s="132" t="s">
        <v>485</v>
      </c>
      <c r="H1305" s="133">
        <v>2</v>
      </c>
      <c r="I1305" s="128">
        <v>22</v>
      </c>
      <c r="J1305" s="129" t="s">
        <v>485</v>
      </c>
      <c r="K1305" s="134">
        <v>19</v>
      </c>
      <c r="L1305" s="108"/>
      <c r="M1305" s="81">
        <v>20094</v>
      </c>
      <c r="N1305" s="135">
        <v>18154</v>
      </c>
      <c r="O1305" s="136">
        <v>19191</v>
      </c>
      <c r="P1305" s="135">
        <v>21387</v>
      </c>
      <c r="Q1305" s="136">
        <v>22818</v>
      </c>
      <c r="R1305" s="135">
        <v>22747</v>
      </c>
      <c r="S1305" s="136">
        <v>22214</v>
      </c>
      <c r="T1305" s="135">
        <v>20830</v>
      </c>
      <c r="U1305" s="136">
        <v>21174</v>
      </c>
      <c r="V1305" s="135">
        <v>24698</v>
      </c>
      <c r="W1305" s="136">
        <v>24743</v>
      </c>
      <c r="X1305" s="135">
        <v>25367</v>
      </c>
      <c r="Y1305" s="136">
        <v>24757</v>
      </c>
      <c r="Z1305" s="135">
        <v>23195</v>
      </c>
      <c r="AA1305" s="136">
        <v>25400</v>
      </c>
      <c r="AB1305" s="135">
        <v>26128</v>
      </c>
      <c r="AC1305" s="136">
        <v>27142</v>
      </c>
      <c r="AD1305" s="135">
        <v>26495</v>
      </c>
      <c r="AE1305" s="137">
        <v>24938</v>
      </c>
      <c r="AF1305" s="138">
        <v>24659</v>
      </c>
    </row>
    <row r="1306" spans="2:32">
      <c r="B1306" s="114">
        <v>1268</v>
      </c>
      <c r="C1306" s="115">
        <v>1268</v>
      </c>
      <c r="D1306" s="116">
        <v>53</v>
      </c>
      <c r="E1306" s="117">
        <v>2</v>
      </c>
      <c r="F1306" s="118">
        <v>22</v>
      </c>
      <c r="G1306" s="119" t="s">
        <v>485</v>
      </c>
      <c r="H1306" s="120">
        <v>2</v>
      </c>
      <c r="I1306" s="115">
        <v>22</v>
      </c>
      <c r="J1306" s="116" t="s">
        <v>485</v>
      </c>
      <c r="K1306" s="121">
        <v>20</v>
      </c>
      <c r="L1306" s="108"/>
      <c r="M1306" s="122">
        <v>19892</v>
      </c>
      <c r="N1306" s="123">
        <v>17895</v>
      </c>
      <c r="O1306" s="124">
        <v>19237</v>
      </c>
      <c r="P1306" s="123">
        <v>21266</v>
      </c>
      <c r="Q1306" s="124">
        <v>23061</v>
      </c>
      <c r="R1306" s="123">
        <v>22734</v>
      </c>
      <c r="S1306" s="124">
        <v>22055</v>
      </c>
      <c r="T1306" s="123">
        <v>20687</v>
      </c>
      <c r="U1306" s="124">
        <v>21398</v>
      </c>
      <c r="V1306" s="123">
        <v>25180</v>
      </c>
      <c r="W1306" s="124">
        <v>25322</v>
      </c>
      <c r="X1306" s="123">
        <v>25819</v>
      </c>
      <c r="Y1306" s="124">
        <v>25208</v>
      </c>
      <c r="Z1306" s="123">
        <v>23693</v>
      </c>
      <c r="AA1306" s="124">
        <v>25808</v>
      </c>
      <c r="AB1306" s="123">
        <v>27130</v>
      </c>
      <c r="AC1306" s="124">
        <v>28002</v>
      </c>
      <c r="AD1306" s="123">
        <v>27230</v>
      </c>
      <c r="AE1306" s="125">
        <v>25358</v>
      </c>
      <c r="AF1306" s="126">
        <v>25313</v>
      </c>
    </row>
    <row r="1307" spans="2:32">
      <c r="B1307" s="127">
        <v>1269</v>
      </c>
      <c r="C1307" s="128">
        <v>1269</v>
      </c>
      <c r="D1307" s="129">
        <v>53</v>
      </c>
      <c r="E1307" s="130">
        <v>2</v>
      </c>
      <c r="F1307" s="131">
        <v>22</v>
      </c>
      <c r="G1307" s="132" t="s">
        <v>485</v>
      </c>
      <c r="H1307" s="133">
        <v>2</v>
      </c>
      <c r="I1307" s="128">
        <v>22</v>
      </c>
      <c r="J1307" s="129" t="s">
        <v>485</v>
      </c>
      <c r="K1307" s="134">
        <v>21</v>
      </c>
      <c r="L1307" s="108"/>
      <c r="M1307" s="81">
        <v>19510</v>
      </c>
      <c r="N1307" s="135">
        <v>17677</v>
      </c>
      <c r="O1307" s="136">
        <v>19033</v>
      </c>
      <c r="P1307" s="135">
        <v>21007</v>
      </c>
      <c r="Q1307" s="136">
        <v>22996</v>
      </c>
      <c r="R1307" s="135">
        <v>22490</v>
      </c>
      <c r="S1307" s="136">
        <v>21895</v>
      </c>
      <c r="T1307" s="135">
        <v>20722</v>
      </c>
      <c r="U1307" s="136">
        <v>21450</v>
      </c>
      <c r="V1307" s="135">
        <v>25501</v>
      </c>
      <c r="W1307" s="136">
        <v>25777</v>
      </c>
      <c r="X1307" s="135">
        <v>26135</v>
      </c>
      <c r="Y1307" s="136">
        <v>25668</v>
      </c>
      <c r="Z1307" s="135">
        <v>24163</v>
      </c>
      <c r="AA1307" s="136">
        <v>26218</v>
      </c>
      <c r="AB1307" s="135">
        <v>28089</v>
      </c>
      <c r="AC1307" s="136">
        <v>28977</v>
      </c>
      <c r="AD1307" s="135">
        <v>28020</v>
      </c>
      <c r="AE1307" s="137">
        <v>26240</v>
      </c>
      <c r="AF1307" s="138">
        <v>25994</v>
      </c>
    </row>
    <row r="1308" spans="2:32">
      <c r="B1308" s="114">
        <v>1270</v>
      </c>
      <c r="C1308" s="115">
        <v>1270</v>
      </c>
      <c r="D1308" s="116">
        <v>53</v>
      </c>
      <c r="E1308" s="117">
        <v>2</v>
      </c>
      <c r="F1308" s="118">
        <v>22</v>
      </c>
      <c r="G1308" s="119" t="s">
        <v>485</v>
      </c>
      <c r="H1308" s="120">
        <v>2</v>
      </c>
      <c r="I1308" s="115">
        <v>22</v>
      </c>
      <c r="J1308" s="116" t="s">
        <v>485</v>
      </c>
      <c r="K1308" s="121">
        <v>22</v>
      </c>
      <c r="L1308" s="108"/>
      <c r="M1308" s="122">
        <v>18815</v>
      </c>
      <c r="N1308" s="123">
        <v>17162</v>
      </c>
      <c r="O1308" s="124">
        <v>18470</v>
      </c>
      <c r="P1308" s="123">
        <v>20309</v>
      </c>
      <c r="Q1308" s="124">
        <v>22355</v>
      </c>
      <c r="R1308" s="123">
        <v>21832</v>
      </c>
      <c r="S1308" s="124">
        <v>21327</v>
      </c>
      <c r="T1308" s="123">
        <v>20361</v>
      </c>
      <c r="U1308" s="124">
        <v>21058</v>
      </c>
      <c r="V1308" s="123">
        <v>25160</v>
      </c>
      <c r="W1308" s="124">
        <v>25508</v>
      </c>
      <c r="X1308" s="123">
        <v>25782</v>
      </c>
      <c r="Y1308" s="124">
        <v>25458</v>
      </c>
      <c r="Z1308" s="123">
        <v>24017</v>
      </c>
      <c r="AA1308" s="124">
        <v>25930</v>
      </c>
      <c r="AB1308" s="123">
        <v>28337</v>
      </c>
      <c r="AC1308" s="124">
        <v>29026</v>
      </c>
      <c r="AD1308" s="123">
        <v>27995</v>
      </c>
      <c r="AE1308" s="125">
        <v>26382</v>
      </c>
      <c r="AF1308" s="126">
        <v>25970</v>
      </c>
    </row>
    <row r="1309" spans="2:32">
      <c r="B1309" s="127">
        <v>1271</v>
      </c>
      <c r="C1309" s="128">
        <v>1271</v>
      </c>
      <c r="D1309" s="129">
        <v>53</v>
      </c>
      <c r="E1309" s="130">
        <v>2</v>
      </c>
      <c r="F1309" s="131">
        <v>22</v>
      </c>
      <c r="G1309" s="132" t="s">
        <v>485</v>
      </c>
      <c r="H1309" s="133">
        <v>2</v>
      </c>
      <c r="I1309" s="128">
        <v>22</v>
      </c>
      <c r="J1309" s="129" t="s">
        <v>485</v>
      </c>
      <c r="K1309" s="134">
        <v>23</v>
      </c>
      <c r="L1309" s="108"/>
      <c r="M1309" s="81">
        <v>17854</v>
      </c>
      <c r="N1309" s="135">
        <v>16472</v>
      </c>
      <c r="O1309" s="136">
        <v>17833</v>
      </c>
      <c r="P1309" s="135">
        <v>19462</v>
      </c>
      <c r="Q1309" s="136">
        <v>21397</v>
      </c>
      <c r="R1309" s="135">
        <v>20970</v>
      </c>
      <c r="S1309" s="136">
        <v>20612</v>
      </c>
      <c r="T1309" s="135">
        <v>19865</v>
      </c>
      <c r="U1309" s="136">
        <v>20583</v>
      </c>
      <c r="V1309" s="135">
        <v>24415</v>
      </c>
      <c r="W1309" s="136">
        <v>24839</v>
      </c>
      <c r="X1309" s="135">
        <v>25153</v>
      </c>
      <c r="Y1309" s="136">
        <v>24992</v>
      </c>
      <c r="Z1309" s="135">
        <v>23678</v>
      </c>
      <c r="AA1309" s="136">
        <v>25337</v>
      </c>
      <c r="AB1309" s="135">
        <v>27964</v>
      </c>
      <c r="AC1309" s="136">
        <v>28511</v>
      </c>
      <c r="AD1309" s="135">
        <v>27641</v>
      </c>
      <c r="AE1309" s="137">
        <v>26203</v>
      </c>
      <c r="AF1309" s="138">
        <v>25706</v>
      </c>
    </row>
    <row r="1310" spans="2:32">
      <c r="B1310" s="114">
        <v>1272</v>
      </c>
      <c r="C1310" s="115">
        <v>1272</v>
      </c>
      <c r="D1310" s="116">
        <v>53</v>
      </c>
      <c r="E1310" s="117">
        <v>2</v>
      </c>
      <c r="F1310" s="118">
        <v>22</v>
      </c>
      <c r="G1310" s="119" t="s">
        <v>485</v>
      </c>
      <c r="H1310" s="120">
        <v>2</v>
      </c>
      <c r="I1310" s="115">
        <v>22</v>
      </c>
      <c r="J1310" s="116" t="s">
        <v>485</v>
      </c>
      <c r="K1310" s="121">
        <v>24</v>
      </c>
      <c r="L1310" s="108"/>
      <c r="M1310" s="122">
        <v>16800</v>
      </c>
      <c r="N1310" s="123">
        <v>15563</v>
      </c>
      <c r="O1310" s="124">
        <v>16999</v>
      </c>
      <c r="P1310" s="123">
        <v>18482</v>
      </c>
      <c r="Q1310" s="124">
        <v>20301</v>
      </c>
      <c r="R1310" s="123">
        <v>20098</v>
      </c>
      <c r="S1310" s="124">
        <v>19781</v>
      </c>
      <c r="T1310" s="123">
        <v>19188</v>
      </c>
      <c r="U1310" s="124">
        <v>20022</v>
      </c>
      <c r="V1310" s="123">
        <v>23581</v>
      </c>
      <c r="W1310" s="124">
        <v>24051</v>
      </c>
      <c r="X1310" s="123">
        <v>24512</v>
      </c>
      <c r="Y1310" s="124">
        <v>24423</v>
      </c>
      <c r="Z1310" s="123">
        <v>23185</v>
      </c>
      <c r="AA1310" s="124">
        <v>24657</v>
      </c>
      <c r="AB1310" s="123">
        <v>27271</v>
      </c>
      <c r="AC1310" s="124">
        <v>27839</v>
      </c>
      <c r="AD1310" s="123">
        <v>27121</v>
      </c>
      <c r="AE1310" s="125">
        <v>25810</v>
      </c>
      <c r="AF1310" s="126">
        <v>25258</v>
      </c>
    </row>
    <row r="1311" spans="2:32">
      <c r="B1311" s="127">
        <v>1273</v>
      </c>
      <c r="C1311" s="128">
        <v>1273</v>
      </c>
      <c r="D1311" s="129">
        <v>54</v>
      </c>
      <c r="E1311" s="130">
        <v>2</v>
      </c>
      <c r="F1311" s="131">
        <v>23</v>
      </c>
      <c r="G1311" s="132" t="s">
        <v>485</v>
      </c>
      <c r="H1311" s="133">
        <v>2</v>
      </c>
      <c r="I1311" s="128">
        <v>23</v>
      </c>
      <c r="J1311" s="129" t="s">
        <v>485</v>
      </c>
      <c r="K1311" s="134">
        <v>1</v>
      </c>
      <c r="L1311" s="108"/>
      <c r="M1311" s="81">
        <v>16121</v>
      </c>
      <c r="N1311" s="135">
        <v>15034</v>
      </c>
      <c r="O1311" s="136">
        <v>16905</v>
      </c>
      <c r="P1311" s="135">
        <v>18763</v>
      </c>
      <c r="Q1311" s="136">
        <v>19834</v>
      </c>
      <c r="R1311" s="135">
        <v>19633</v>
      </c>
      <c r="S1311" s="136">
        <v>18917</v>
      </c>
      <c r="T1311" s="135">
        <v>18372</v>
      </c>
      <c r="U1311" s="136">
        <v>20130</v>
      </c>
      <c r="V1311" s="135">
        <v>23440</v>
      </c>
      <c r="W1311" s="136">
        <v>23762</v>
      </c>
      <c r="X1311" s="135">
        <v>24250</v>
      </c>
      <c r="Y1311" s="136">
        <v>23421</v>
      </c>
      <c r="Z1311" s="135">
        <v>23154</v>
      </c>
      <c r="AA1311" s="136">
        <v>25834</v>
      </c>
      <c r="AB1311" s="135">
        <v>27423</v>
      </c>
      <c r="AC1311" s="136">
        <v>26776</v>
      </c>
      <c r="AD1311" s="135">
        <v>25992</v>
      </c>
      <c r="AE1311" s="137">
        <v>23872</v>
      </c>
      <c r="AF1311" s="138">
        <v>25182</v>
      </c>
    </row>
    <row r="1312" spans="2:32">
      <c r="B1312" s="114">
        <v>1274</v>
      </c>
      <c r="C1312" s="115">
        <v>1274</v>
      </c>
      <c r="D1312" s="116">
        <v>54</v>
      </c>
      <c r="E1312" s="117">
        <v>2</v>
      </c>
      <c r="F1312" s="118">
        <v>23</v>
      </c>
      <c r="G1312" s="119" t="s">
        <v>485</v>
      </c>
      <c r="H1312" s="120">
        <v>2</v>
      </c>
      <c r="I1312" s="115">
        <v>23</v>
      </c>
      <c r="J1312" s="116" t="s">
        <v>485</v>
      </c>
      <c r="K1312" s="121">
        <v>2</v>
      </c>
      <c r="L1312" s="108"/>
      <c r="M1312" s="122">
        <v>15673</v>
      </c>
      <c r="N1312" s="123">
        <v>14610</v>
      </c>
      <c r="O1312" s="124">
        <v>16525</v>
      </c>
      <c r="P1312" s="123">
        <v>18370</v>
      </c>
      <c r="Q1312" s="124">
        <v>19416</v>
      </c>
      <c r="R1312" s="123">
        <v>19183</v>
      </c>
      <c r="S1312" s="124">
        <v>18421</v>
      </c>
      <c r="T1312" s="123">
        <v>17979</v>
      </c>
      <c r="U1312" s="124">
        <v>19794</v>
      </c>
      <c r="V1312" s="123">
        <v>23019</v>
      </c>
      <c r="W1312" s="124">
        <v>23318</v>
      </c>
      <c r="X1312" s="123">
        <v>23752</v>
      </c>
      <c r="Y1312" s="124">
        <v>22825</v>
      </c>
      <c r="Z1312" s="123">
        <v>22783</v>
      </c>
      <c r="AA1312" s="124">
        <v>25443</v>
      </c>
      <c r="AB1312" s="123">
        <v>26903</v>
      </c>
      <c r="AC1312" s="124">
        <v>26334</v>
      </c>
      <c r="AD1312" s="123">
        <v>25332</v>
      </c>
      <c r="AE1312" s="125">
        <v>23395</v>
      </c>
      <c r="AF1312" s="126">
        <v>24762</v>
      </c>
    </row>
    <row r="1313" spans="2:32">
      <c r="B1313" s="127">
        <v>1275</v>
      </c>
      <c r="C1313" s="128">
        <v>1275</v>
      </c>
      <c r="D1313" s="129">
        <v>54</v>
      </c>
      <c r="E1313" s="130">
        <v>2</v>
      </c>
      <c r="F1313" s="131">
        <v>23</v>
      </c>
      <c r="G1313" s="132" t="s">
        <v>485</v>
      </c>
      <c r="H1313" s="133">
        <v>2</v>
      </c>
      <c r="I1313" s="128">
        <v>23</v>
      </c>
      <c r="J1313" s="129" t="s">
        <v>485</v>
      </c>
      <c r="K1313" s="134">
        <v>3</v>
      </c>
      <c r="L1313" s="108"/>
      <c r="M1313" s="81">
        <v>15421</v>
      </c>
      <c r="N1313" s="135">
        <v>14332</v>
      </c>
      <c r="O1313" s="136">
        <v>16387</v>
      </c>
      <c r="P1313" s="135">
        <v>18259</v>
      </c>
      <c r="Q1313" s="136">
        <v>19233</v>
      </c>
      <c r="R1313" s="135">
        <v>18993</v>
      </c>
      <c r="S1313" s="136">
        <v>18205</v>
      </c>
      <c r="T1313" s="135">
        <v>17772</v>
      </c>
      <c r="U1313" s="136">
        <v>19734</v>
      </c>
      <c r="V1313" s="135">
        <v>22845</v>
      </c>
      <c r="W1313" s="136">
        <v>23162</v>
      </c>
      <c r="X1313" s="135">
        <v>23502</v>
      </c>
      <c r="Y1313" s="136">
        <v>22517</v>
      </c>
      <c r="Z1313" s="135">
        <v>22603</v>
      </c>
      <c r="AA1313" s="136">
        <v>25228</v>
      </c>
      <c r="AB1313" s="135">
        <v>26545</v>
      </c>
      <c r="AC1313" s="136">
        <v>26514</v>
      </c>
      <c r="AD1313" s="135">
        <v>24941</v>
      </c>
      <c r="AE1313" s="137">
        <v>23012</v>
      </c>
      <c r="AF1313" s="138">
        <v>24532</v>
      </c>
    </row>
    <row r="1314" spans="2:32">
      <c r="B1314" s="114">
        <v>1276</v>
      </c>
      <c r="C1314" s="115">
        <v>1276</v>
      </c>
      <c r="D1314" s="116">
        <v>54</v>
      </c>
      <c r="E1314" s="117">
        <v>2</v>
      </c>
      <c r="F1314" s="118">
        <v>23</v>
      </c>
      <c r="G1314" s="119" t="s">
        <v>485</v>
      </c>
      <c r="H1314" s="120">
        <v>2</v>
      </c>
      <c r="I1314" s="115">
        <v>23</v>
      </c>
      <c r="J1314" s="116" t="s">
        <v>485</v>
      </c>
      <c r="K1314" s="121">
        <v>4</v>
      </c>
      <c r="L1314" s="108"/>
      <c r="M1314" s="122">
        <v>15330</v>
      </c>
      <c r="N1314" s="123">
        <v>14212</v>
      </c>
      <c r="O1314" s="124">
        <v>16427</v>
      </c>
      <c r="P1314" s="123">
        <v>18247</v>
      </c>
      <c r="Q1314" s="124">
        <v>19172</v>
      </c>
      <c r="R1314" s="123">
        <v>18871</v>
      </c>
      <c r="S1314" s="124">
        <v>17964</v>
      </c>
      <c r="T1314" s="123">
        <v>17588</v>
      </c>
      <c r="U1314" s="124">
        <v>19673</v>
      </c>
      <c r="V1314" s="123">
        <v>22588</v>
      </c>
      <c r="W1314" s="124">
        <v>22786</v>
      </c>
      <c r="X1314" s="123">
        <v>23034</v>
      </c>
      <c r="Y1314" s="124">
        <v>21919</v>
      </c>
      <c r="Z1314" s="123">
        <v>22262</v>
      </c>
      <c r="AA1314" s="124">
        <v>24705</v>
      </c>
      <c r="AB1314" s="123">
        <v>25917</v>
      </c>
      <c r="AC1314" s="124">
        <v>26027</v>
      </c>
      <c r="AD1314" s="123">
        <v>24124</v>
      </c>
      <c r="AE1314" s="125">
        <v>22361</v>
      </c>
      <c r="AF1314" s="126">
        <v>24048</v>
      </c>
    </row>
    <row r="1315" spans="2:32">
      <c r="B1315" s="127">
        <v>1277</v>
      </c>
      <c r="C1315" s="128">
        <v>1277</v>
      </c>
      <c r="D1315" s="129">
        <v>54</v>
      </c>
      <c r="E1315" s="130">
        <v>2</v>
      </c>
      <c r="F1315" s="131">
        <v>23</v>
      </c>
      <c r="G1315" s="132" t="s">
        <v>485</v>
      </c>
      <c r="H1315" s="133">
        <v>2</v>
      </c>
      <c r="I1315" s="128">
        <v>23</v>
      </c>
      <c r="J1315" s="129" t="s">
        <v>485</v>
      </c>
      <c r="K1315" s="134">
        <v>5</v>
      </c>
      <c r="L1315" s="108"/>
      <c r="M1315" s="81">
        <v>15351</v>
      </c>
      <c r="N1315" s="135">
        <v>14091</v>
      </c>
      <c r="O1315" s="136">
        <v>16498</v>
      </c>
      <c r="P1315" s="135">
        <v>18351</v>
      </c>
      <c r="Q1315" s="136">
        <v>19199</v>
      </c>
      <c r="R1315" s="135">
        <v>18773</v>
      </c>
      <c r="S1315" s="136">
        <v>17620</v>
      </c>
      <c r="T1315" s="135">
        <v>17356</v>
      </c>
      <c r="U1315" s="136">
        <v>19515</v>
      </c>
      <c r="V1315" s="135">
        <v>22246</v>
      </c>
      <c r="W1315" s="136">
        <v>22433</v>
      </c>
      <c r="X1315" s="135">
        <v>22467</v>
      </c>
      <c r="Y1315" s="136">
        <v>21096</v>
      </c>
      <c r="Z1315" s="135">
        <v>21832</v>
      </c>
      <c r="AA1315" s="136">
        <v>24115</v>
      </c>
      <c r="AB1315" s="135">
        <v>25136</v>
      </c>
      <c r="AC1315" s="136">
        <v>25218</v>
      </c>
      <c r="AD1315" s="135">
        <v>23042</v>
      </c>
      <c r="AE1315" s="137">
        <v>21515</v>
      </c>
      <c r="AF1315" s="138">
        <v>23452</v>
      </c>
    </row>
    <row r="1316" spans="2:32">
      <c r="B1316" s="114">
        <v>1278</v>
      </c>
      <c r="C1316" s="115">
        <v>1278</v>
      </c>
      <c r="D1316" s="116">
        <v>54</v>
      </c>
      <c r="E1316" s="117">
        <v>2</v>
      </c>
      <c r="F1316" s="118">
        <v>23</v>
      </c>
      <c r="G1316" s="119" t="s">
        <v>485</v>
      </c>
      <c r="H1316" s="120">
        <v>2</v>
      </c>
      <c r="I1316" s="115">
        <v>23</v>
      </c>
      <c r="J1316" s="116" t="s">
        <v>485</v>
      </c>
      <c r="K1316" s="121">
        <v>6</v>
      </c>
      <c r="L1316" s="108"/>
      <c r="M1316" s="122">
        <v>15875</v>
      </c>
      <c r="N1316" s="123">
        <v>14074</v>
      </c>
      <c r="O1316" s="124">
        <v>17011</v>
      </c>
      <c r="P1316" s="123">
        <v>18887</v>
      </c>
      <c r="Q1316" s="124">
        <v>19743</v>
      </c>
      <c r="R1316" s="123">
        <v>19107</v>
      </c>
      <c r="S1316" s="124">
        <v>17440</v>
      </c>
      <c r="T1316" s="123">
        <v>17167</v>
      </c>
      <c r="U1316" s="124">
        <v>19747</v>
      </c>
      <c r="V1316" s="123">
        <v>22436</v>
      </c>
      <c r="W1316" s="124">
        <v>22392</v>
      </c>
      <c r="X1316" s="123">
        <v>22264</v>
      </c>
      <c r="Y1316" s="124">
        <v>20316</v>
      </c>
      <c r="Z1316" s="123">
        <v>21765</v>
      </c>
      <c r="AA1316" s="124">
        <v>23877</v>
      </c>
      <c r="AB1316" s="123">
        <v>24827</v>
      </c>
      <c r="AC1316" s="124">
        <v>24739</v>
      </c>
      <c r="AD1316" s="123">
        <v>21992</v>
      </c>
      <c r="AE1316" s="125">
        <v>20693</v>
      </c>
      <c r="AF1316" s="126">
        <v>23225</v>
      </c>
    </row>
    <row r="1317" spans="2:32">
      <c r="B1317" s="127">
        <v>1279</v>
      </c>
      <c r="C1317" s="128">
        <v>1279</v>
      </c>
      <c r="D1317" s="129">
        <v>54</v>
      </c>
      <c r="E1317" s="130">
        <v>2</v>
      </c>
      <c r="F1317" s="131">
        <v>23</v>
      </c>
      <c r="G1317" s="132" t="s">
        <v>485</v>
      </c>
      <c r="H1317" s="133">
        <v>2</v>
      </c>
      <c r="I1317" s="128">
        <v>23</v>
      </c>
      <c r="J1317" s="129" t="s">
        <v>485</v>
      </c>
      <c r="K1317" s="134">
        <v>7</v>
      </c>
      <c r="L1317" s="108"/>
      <c r="M1317" s="81">
        <v>17103</v>
      </c>
      <c r="N1317" s="135">
        <v>14471</v>
      </c>
      <c r="O1317" s="136">
        <v>18295</v>
      </c>
      <c r="P1317" s="135">
        <v>20161</v>
      </c>
      <c r="Q1317" s="136">
        <v>20817</v>
      </c>
      <c r="R1317" s="135">
        <v>20185</v>
      </c>
      <c r="S1317" s="136">
        <v>17849</v>
      </c>
      <c r="T1317" s="135">
        <v>17361</v>
      </c>
      <c r="U1317" s="136">
        <v>20888</v>
      </c>
      <c r="V1317" s="135">
        <v>23248</v>
      </c>
      <c r="W1317" s="136">
        <v>23179</v>
      </c>
      <c r="X1317" s="135">
        <v>22977</v>
      </c>
      <c r="Y1317" s="136">
        <v>20234</v>
      </c>
      <c r="Z1317" s="135">
        <v>22621</v>
      </c>
      <c r="AA1317" s="136">
        <v>24505</v>
      </c>
      <c r="AB1317" s="135">
        <v>25221</v>
      </c>
      <c r="AC1317" s="136">
        <v>25264</v>
      </c>
      <c r="AD1317" s="135">
        <v>21720</v>
      </c>
      <c r="AE1317" s="137">
        <v>20499</v>
      </c>
      <c r="AF1317" s="138">
        <v>23985</v>
      </c>
    </row>
    <row r="1318" spans="2:32">
      <c r="B1318" s="114">
        <v>1280</v>
      </c>
      <c r="C1318" s="115">
        <v>1280</v>
      </c>
      <c r="D1318" s="116">
        <v>54</v>
      </c>
      <c r="E1318" s="117">
        <v>2</v>
      </c>
      <c r="F1318" s="118">
        <v>23</v>
      </c>
      <c r="G1318" s="119" t="s">
        <v>485</v>
      </c>
      <c r="H1318" s="120">
        <v>2</v>
      </c>
      <c r="I1318" s="115">
        <v>23</v>
      </c>
      <c r="J1318" s="116" t="s">
        <v>485</v>
      </c>
      <c r="K1318" s="121">
        <v>8</v>
      </c>
      <c r="L1318" s="108"/>
      <c r="M1318" s="122">
        <v>18275</v>
      </c>
      <c r="N1318" s="123">
        <v>15229</v>
      </c>
      <c r="O1318" s="124">
        <v>19639</v>
      </c>
      <c r="P1318" s="123">
        <v>21440</v>
      </c>
      <c r="Q1318" s="124">
        <v>21900</v>
      </c>
      <c r="R1318" s="123">
        <v>21430</v>
      </c>
      <c r="S1318" s="124">
        <v>18849</v>
      </c>
      <c r="T1318" s="123">
        <v>18029</v>
      </c>
      <c r="U1318" s="124">
        <v>22254</v>
      </c>
      <c r="V1318" s="123">
        <v>24174</v>
      </c>
      <c r="W1318" s="124">
        <v>24287</v>
      </c>
      <c r="X1318" s="123">
        <v>24053</v>
      </c>
      <c r="Y1318" s="124">
        <v>21069</v>
      </c>
      <c r="Z1318" s="123">
        <v>23840</v>
      </c>
      <c r="AA1318" s="124">
        <v>25382</v>
      </c>
      <c r="AB1318" s="123">
        <v>25989</v>
      </c>
      <c r="AC1318" s="124">
        <v>26215</v>
      </c>
      <c r="AD1318" s="123">
        <v>22467</v>
      </c>
      <c r="AE1318" s="125">
        <v>20990</v>
      </c>
      <c r="AF1318" s="126">
        <v>25167</v>
      </c>
    </row>
    <row r="1319" spans="2:32">
      <c r="B1319" s="127">
        <v>1281</v>
      </c>
      <c r="C1319" s="128">
        <v>1281</v>
      </c>
      <c r="D1319" s="129">
        <v>54</v>
      </c>
      <c r="E1319" s="130">
        <v>2</v>
      </c>
      <c r="F1319" s="131">
        <v>23</v>
      </c>
      <c r="G1319" s="132" t="s">
        <v>485</v>
      </c>
      <c r="H1319" s="133">
        <v>2</v>
      </c>
      <c r="I1319" s="128">
        <v>23</v>
      </c>
      <c r="J1319" s="129" t="s">
        <v>485</v>
      </c>
      <c r="K1319" s="134">
        <v>9</v>
      </c>
      <c r="L1319" s="108"/>
      <c r="M1319" s="81">
        <v>18278</v>
      </c>
      <c r="N1319" s="135">
        <v>15648</v>
      </c>
      <c r="O1319" s="136">
        <v>19701</v>
      </c>
      <c r="P1319" s="135">
        <v>21479</v>
      </c>
      <c r="Q1319" s="136">
        <v>21794</v>
      </c>
      <c r="R1319" s="135">
        <v>21521</v>
      </c>
      <c r="S1319" s="136">
        <v>19383</v>
      </c>
      <c r="T1319" s="135">
        <v>18472</v>
      </c>
      <c r="U1319" s="136">
        <v>22297</v>
      </c>
      <c r="V1319" s="135">
        <v>23994</v>
      </c>
      <c r="W1319" s="136">
        <v>24282</v>
      </c>
      <c r="X1319" s="135">
        <v>24015</v>
      </c>
      <c r="Y1319" s="136">
        <v>21514</v>
      </c>
      <c r="Z1319" s="135">
        <v>23793</v>
      </c>
      <c r="AA1319" s="136">
        <v>25352</v>
      </c>
      <c r="AB1319" s="135">
        <v>25702</v>
      </c>
      <c r="AC1319" s="136">
        <v>26161</v>
      </c>
      <c r="AD1319" s="135">
        <v>22851</v>
      </c>
      <c r="AE1319" s="137">
        <v>21285</v>
      </c>
      <c r="AF1319" s="138">
        <v>25083</v>
      </c>
    </row>
    <row r="1320" spans="2:32">
      <c r="B1320" s="114">
        <v>1282</v>
      </c>
      <c r="C1320" s="115">
        <v>1282</v>
      </c>
      <c r="D1320" s="116">
        <v>54</v>
      </c>
      <c r="E1320" s="117">
        <v>2</v>
      </c>
      <c r="F1320" s="118">
        <v>23</v>
      </c>
      <c r="G1320" s="119" t="s">
        <v>485</v>
      </c>
      <c r="H1320" s="120">
        <v>2</v>
      </c>
      <c r="I1320" s="115">
        <v>23</v>
      </c>
      <c r="J1320" s="116" t="s">
        <v>485</v>
      </c>
      <c r="K1320" s="121">
        <v>10</v>
      </c>
      <c r="L1320" s="108"/>
      <c r="M1320" s="122">
        <v>18102</v>
      </c>
      <c r="N1320" s="123">
        <v>16078</v>
      </c>
      <c r="O1320" s="124">
        <v>19642</v>
      </c>
      <c r="P1320" s="123">
        <v>21387</v>
      </c>
      <c r="Q1320" s="124">
        <v>21605</v>
      </c>
      <c r="R1320" s="123">
        <v>21355</v>
      </c>
      <c r="S1320" s="124">
        <v>19748</v>
      </c>
      <c r="T1320" s="123">
        <v>18937</v>
      </c>
      <c r="U1320" s="124">
        <v>22295</v>
      </c>
      <c r="V1320" s="123">
        <v>23873</v>
      </c>
      <c r="W1320" s="124">
        <v>24089</v>
      </c>
      <c r="X1320" s="123">
        <v>23938</v>
      </c>
      <c r="Y1320" s="124">
        <v>21940</v>
      </c>
      <c r="Z1320" s="123">
        <v>23671</v>
      </c>
      <c r="AA1320" s="124">
        <v>25385</v>
      </c>
      <c r="AB1320" s="123">
        <v>25496</v>
      </c>
      <c r="AC1320" s="124">
        <v>25953</v>
      </c>
      <c r="AD1320" s="123">
        <v>23320</v>
      </c>
      <c r="AE1320" s="125">
        <v>21677</v>
      </c>
      <c r="AF1320" s="126">
        <v>24996</v>
      </c>
    </row>
    <row r="1321" spans="2:32">
      <c r="B1321" s="127">
        <v>1283</v>
      </c>
      <c r="C1321" s="128">
        <v>1283</v>
      </c>
      <c r="D1321" s="129">
        <v>54</v>
      </c>
      <c r="E1321" s="130">
        <v>2</v>
      </c>
      <c r="F1321" s="131">
        <v>23</v>
      </c>
      <c r="G1321" s="132" t="s">
        <v>485</v>
      </c>
      <c r="H1321" s="133">
        <v>2</v>
      </c>
      <c r="I1321" s="128">
        <v>23</v>
      </c>
      <c r="J1321" s="129" t="s">
        <v>485</v>
      </c>
      <c r="K1321" s="134">
        <v>11</v>
      </c>
      <c r="L1321" s="108"/>
      <c r="M1321" s="81">
        <v>17908</v>
      </c>
      <c r="N1321" s="135">
        <v>16287</v>
      </c>
      <c r="O1321" s="136">
        <v>19757</v>
      </c>
      <c r="P1321" s="135">
        <v>21312</v>
      </c>
      <c r="Q1321" s="136">
        <v>21623</v>
      </c>
      <c r="R1321" s="135">
        <v>21155</v>
      </c>
      <c r="S1321" s="136">
        <v>20010</v>
      </c>
      <c r="T1321" s="135">
        <v>19141</v>
      </c>
      <c r="U1321" s="136">
        <v>22444</v>
      </c>
      <c r="V1321" s="135">
        <v>23952</v>
      </c>
      <c r="W1321" s="136">
        <v>23993</v>
      </c>
      <c r="X1321" s="135">
        <v>23813</v>
      </c>
      <c r="Y1321" s="136">
        <v>22256</v>
      </c>
      <c r="Z1321" s="135">
        <v>23035</v>
      </c>
      <c r="AA1321" s="136">
        <v>24714</v>
      </c>
      <c r="AB1321" s="135">
        <v>25045</v>
      </c>
      <c r="AC1321" s="136">
        <v>25637</v>
      </c>
      <c r="AD1321" s="135">
        <v>23669</v>
      </c>
      <c r="AE1321" s="137">
        <v>21130</v>
      </c>
      <c r="AF1321" s="138">
        <v>24396</v>
      </c>
    </row>
    <row r="1322" spans="2:32">
      <c r="B1322" s="114">
        <v>1284</v>
      </c>
      <c r="C1322" s="115">
        <v>1284</v>
      </c>
      <c r="D1322" s="116">
        <v>54</v>
      </c>
      <c r="E1322" s="117">
        <v>2</v>
      </c>
      <c r="F1322" s="118">
        <v>23</v>
      </c>
      <c r="G1322" s="119" t="s">
        <v>485</v>
      </c>
      <c r="H1322" s="120">
        <v>2</v>
      </c>
      <c r="I1322" s="115">
        <v>23</v>
      </c>
      <c r="J1322" s="116" t="s">
        <v>485</v>
      </c>
      <c r="K1322" s="121">
        <v>12</v>
      </c>
      <c r="L1322" s="108"/>
      <c r="M1322" s="122">
        <v>17735</v>
      </c>
      <c r="N1322" s="123">
        <v>16438</v>
      </c>
      <c r="O1322" s="124">
        <v>19785</v>
      </c>
      <c r="P1322" s="123">
        <v>21119</v>
      </c>
      <c r="Q1322" s="124">
        <v>21444</v>
      </c>
      <c r="R1322" s="123">
        <v>20891</v>
      </c>
      <c r="S1322" s="124">
        <v>20086</v>
      </c>
      <c r="T1322" s="123">
        <v>19268</v>
      </c>
      <c r="U1322" s="124">
        <v>22443</v>
      </c>
      <c r="V1322" s="123">
        <v>23785</v>
      </c>
      <c r="W1322" s="124">
        <v>23792</v>
      </c>
      <c r="X1322" s="123">
        <v>23550</v>
      </c>
      <c r="Y1322" s="124">
        <v>22343</v>
      </c>
      <c r="Z1322" s="123">
        <v>22523</v>
      </c>
      <c r="AA1322" s="124">
        <v>23952</v>
      </c>
      <c r="AB1322" s="123">
        <v>24491</v>
      </c>
      <c r="AC1322" s="124">
        <v>25219</v>
      </c>
      <c r="AD1322" s="123">
        <v>23759</v>
      </c>
      <c r="AE1322" s="125">
        <v>20741</v>
      </c>
      <c r="AF1322" s="126">
        <v>23881</v>
      </c>
    </row>
    <row r="1323" spans="2:32">
      <c r="B1323" s="127">
        <v>1285</v>
      </c>
      <c r="C1323" s="128">
        <v>1285</v>
      </c>
      <c r="D1323" s="129">
        <v>54</v>
      </c>
      <c r="E1323" s="130">
        <v>2</v>
      </c>
      <c r="F1323" s="131">
        <v>23</v>
      </c>
      <c r="G1323" s="132" t="s">
        <v>485</v>
      </c>
      <c r="H1323" s="133">
        <v>2</v>
      </c>
      <c r="I1323" s="128">
        <v>23</v>
      </c>
      <c r="J1323" s="129" t="s">
        <v>485</v>
      </c>
      <c r="K1323" s="134">
        <v>13</v>
      </c>
      <c r="L1323" s="108"/>
      <c r="M1323" s="81">
        <v>17587</v>
      </c>
      <c r="N1323" s="135">
        <v>16510</v>
      </c>
      <c r="O1323" s="136">
        <v>19737</v>
      </c>
      <c r="P1323" s="135">
        <v>20912</v>
      </c>
      <c r="Q1323" s="136">
        <v>21330</v>
      </c>
      <c r="R1323" s="135">
        <v>20678</v>
      </c>
      <c r="S1323" s="136">
        <v>20053</v>
      </c>
      <c r="T1323" s="135">
        <v>19320</v>
      </c>
      <c r="U1323" s="136">
        <v>22370</v>
      </c>
      <c r="V1323" s="135">
        <v>23660</v>
      </c>
      <c r="W1323" s="136">
        <v>23497</v>
      </c>
      <c r="X1323" s="135">
        <v>23295</v>
      </c>
      <c r="Y1323" s="136">
        <v>22286</v>
      </c>
      <c r="Z1323" s="135">
        <v>22171</v>
      </c>
      <c r="AA1323" s="136">
        <v>23366</v>
      </c>
      <c r="AB1323" s="135">
        <v>24121</v>
      </c>
      <c r="AC1323" s="136">
        <v>24645</v>
      </c>
      <c r="AD1323" s="135">
        <v>23691</v>
      </c>
      <c r="AE1323" s="137">
        <v>20519</v>
      </c>
      <c r="AF1323" s="138">
        <v>23524</v>
      </c>
    </row>
    <row r="1324" spans="2:32">
      <c r="B1324" s="114">
        <v>1286</v>
      </c>
      <c r="C1324" s="115">
        <v>1286</v>
      </c>
      <c r="D1324" s="116">
        <v>54</v>
      </c>
      <c r="E1324" s="117">
        <v>2</v>
      </c>
      <c r="F1324" s="118">
        <v>23</v>
      </c>
      <c r="G1324" s="119" t="s">
        <v>485</v>
      </c>
      <c r="H1324" s="120">
        <v>2</v>
      </c>
      <c r="I1324" s="115">
        <v>23</v>
      </c>
      <c r="J1324" s="116" t="s">
        <v>485</v>
      </c>
      <c r="K1324" s="121">
        <v>14</v>
      </c>
      <c r="L1324" s="108"/>
      <c r="M1324" s="122">
        <v>17507</v>
      </c>
      <c r="N1324" s="123">
        <v>16439</v>
      </c>
      <c r="O1324" s="124">
        <v>19738</v>
      </c>
      <c r="P1324" s="123">
        <v>20751</v>
      </c>
      <c r="Q1324" s="124">
        <v>21266</v>
      </c>
      <c r="R1324" s="123">
        <v>20545</v>
      </c>
      <c r="S1324" s="124">
        <v>19877</v>
      </c>
      <c r="T1324" s="123">
        <v>19187</v>
      </c>
      <c r="U1324" s="124">
        <v>22312</v>
      </c>
      <c r="V1324" s="123">
        <v>23553</v>
      </c>
      <c r="W1324" s="124">
        <v>23296</v>
      </c>
      <c r="X1324" s="123">
        <v>23084</v>
      </c>
      <c r="Y1324" s="124">
        <v>22042</v>
      </c>
      <c r="Z1324" s="123">
        <v>22003</v>
      </c>
      <c r="AA1324" s="124">
        <v>22916</v>
      </c>
      <c r="AB1324" s="123">
        <v>23811</v>
      </c>
      <c r="AC1324" s="124">
        <v>24673</v>
      </c>
      <c r="AD1324" s="123">
        <v>23408</v>
      </c>
      <c r="AE1324" s="125">
        <v>20248</v>
      </c>
      <c r="AF1324" s="126">
        <v>23325</v>
      </c>
    </row>
    <row r="1325" spans="2:32">
      <c r="B1325" s="127">
        <v>1287</v>
      </c>
      <c r="C1325" s="128">
        <v>1287</v>
      </c>
      <c r="D1325" s="129">
        <v>54</v>
      </c>
      <c r="E1325" s="130">
        <v>2</v>
      </c>
      <c r="F1325" s="131">
        <v>23</v>
      </c>
      <c r="G1325" s="132" t="s">
        <v>485</v>
      </c>
      <c r="H1325" s="133">
        <v>2</v>
      </c>
      <c r="I1325" s="128">
        <v>23</v>
      </c>
      <c r="J1325" s="129" t="s">
        <v>485</v>
      </c>
      <c r="K1325" s="134">
        <v>15</v>
      </c>
      <c r="L1325" s="108"/>
      <c r="M1325" s="81">
        <v>17479</v>
      </c>
      <c r="N1325" s="135">
        <v>16525</v>
      </c>
      <c r="O1325" s="136">
        <v>19736</v>
      </c>
      <c r="P1325" s="135">
        <v>20679</v>
      </c>
      <c r="Q1325" s="136">
        <v>21259</v>
      </c>
      <c r="R1325" s="135">
        <v>20477</v>
      </c>
      <c r="S1325" s="136">
        <v>19786</v>
      </c>
      <c r="T1325" s="135">
        <v>19244</v>
      </c>
      <c r="U1325" s="136">
        <v>22257</v>
      </c>
      <c r="V1325" s="135">
        <v>23505</v>
      </c>
      <c r="W1325" s="136">
        <v>23223</v>
      </c>
      <c r="X1325" s="135">
        <v>22933</v>
      </c>
      <c r="Y1325" s="136">
        <v>21891</v>
      </c>
      <c r="Z1325" s="135">
        <v>21928</v>
      </c>
      <c r="AA1325" s="136">
        <v>22641</v>
      </c>
      <c r="AB1325" s="135">
        <v>23773</v>
      </c>
      <c r="AC1325" s="136">
        <v>24758</v>
      </c>
      <c r="AD1325" s="135">
        <v>23226</v>
      </c>
      <c r="AE1325" s="137">
        <v>20269</v>
      </c>
      <c r="AF1325" s="138">
        <v>23226</v>
      </c>
    </row>
    <row r="1326" spans="2:32">
      <c r="B1326" s="114">
        <v>1288</v>
      </c>
      <c r="C1326" s="115">
        <v>1288</v>
      </c>
      <c r="D1326" s="116">
        <v>54</v>
      </c>
      <c r="E1326" s="117">
        <v>2</v>
      </c>
      <c r="F1326" s="118">
        <v>23</v>
      </c>
      <c r="G1326" s="119" t="s">
        <v>485</v>
      </c>
      <c r="H1326" s="120">
        <v>2</v>
      </c>
      <c r="I1326" s="115">
        <v>23</v>
      </c>
      <c r="J1326" s="116" t="s">
        <v>485</v>
      </c>
      <c r="K1326" s="121">
        <v>16</v>
      </c>
      <c r="L1326" s="108"/>
      <c r="M1326" s="122">
        <v>17695</v>
      </c>
      <c r="N1326" s="123">
        <v>16876</v>
      </c>
      <c r="O1326" s="124">
        <v>19855</v>
      </c>
      <c r="P1326" s="123">
        <v>21081</v>
      </c>
      <c r="Q1326" s="124">
        <v>21384</v>
      </c>
      <c r="R1326" s="123">
        <v>20522</v>
      </c>
      <c r="S1326" s="124">
        <v>19684</v>
      </c>
      <c r="T1326" s="123">
        <v>19464</v>
      </c>
      <c r="U1326" s="124">
        <v>22202</v>
      </c>
      <c r="V1326" s="123">
        <v>23481</v>
      </c>
      <c r="W1326" s="124">
        <v>23163</v>
      </c>
      <c r="X1326" s="123">
        <v>22781</v>
      </c>
      <c r="Y1326" s="124">
        <v>21637</v>
      </c>
      <c r="Z1326" s="123">
        <v>22158</v>
      </c>
      <c r="AA1326" s="124">
        <v>23258</v>
      </c>
      <c r="AB1326" s="123">
        <v>24077</v>
      </c>
      <c r="AC1326" s="124">
        <v>24883</v>
      </c>
      <c r="AD1326" s="123">
        <v>22914</v>
      </c>
      <c r="AE1326" s="125">
        <v>20735</v>
      </c>
      <c r="AF1326" s="126">
        <v>23421</v>
      </c>
    </row>
    <row r="1327" spans="2:32">
      <c r="B1327" s="127">
        <v>1289</v>
      </c>
      <c r="C1327" s="128">
        <v>1289</v>
      </c>
      <c r="D1327" s="129">
        <v>54</v>
      </c>
      <c r="E1327" s="130">
        <v>2</v>
      </c>
      <c r="F1327" s="131">
        <v>23</v>
      </c>
      <c r="G1327" s="132" t="s">
        <v>485</v>
      </c>
      <c r="H1327" s="133">
        <v>2</v>
      </c>
      <c r="I1327" s="128">
        <v>23</v>
      </c>
      <c r="J1327" s="129" t="s">
        <v>485</v>
      </c>
      <c r="K1327" s="134">
        <v>17</v>
      </c>
      <c r="L1327" s="108"/>
      <c r="M1327" s="81">
        <v>18232</v>
      </c>
      <c r="N1327" s="135">
        <v>17526</v>
      </c>
      <c r="O1327" s="136">
        <v>20164</v>
      </c>
      <c r="P1327" s="135">
        <v>21591</v>
      </c>
      <c r="Q1327" s="136">
        <v>21473</v>
      </c>
      <c r="R1327" s="135">
        <v>20814</v>
      </c>
      <c r="S1327" s="136">
        <v>19614</v>
      </c>
      <c r="T1327" s="135">
        <v>19731</v>
      </c>
      <c r="U1327" s="136">
        <v>22157</v>
      </c>
      <c r="V1327" s="135">
        <v>23387</v>
      </c>
      <c r="W1327" s="136">
        <v>23150</v>
      </c>
      <c r="X1327" s="135">
        <v>22887</v>
      </c>
      <c r="Y1327" s="136">
        <v>21468</v>
      </c>
      <c r="Z1327" s="135">
        <v>23040</v>
      </c>
      <c r="AA1327" s="136">
        <v>24168</v>
      </c>
      <c r="AB1327" s="135">
        <v>24959</v>
      </c>
      <c r="AC1327" s="136">
        <v>25801</v>
      </c>
      <c r="AD1327" s="135">
        <v>22765</v>
      </c>
      <c r="AE1327" s="137">
        <v>22068</v>
      </c>
      <c r="AF1327" s="138">
        <v>24319</v>
      </c>
    </row>
    <row r="1328" spans="2:32">
      <c r="B1328" s="114">
        <v>1290</v>
      </c>
      <c r="C1328" s="115">
        <v>1290</v>
      </c>
      <c r="D1328" s="116">
        <v>54</v>
      </c>
      <c r="E1328" s="117">
        <v>2</v>
      </c>
      <c r="F1328" s="118">
        <v>23</v>
      </c>
      <c r="G1328" s="119" t="s">
        <v>485</v>
      </c>
      <c r="H1328" s="120">
        <v>2</v>
      </c>
      <c r="I1328" s="115">
        <v>23</v>
      </c>
      <c r="J1328" s="116" t="s">
        <v>485</v>
      </c>
      <c r="K1328" s="121">
        <v>18</v>
      </c>
      <c r="L1328" s="108"/>
      <c r="M1328" s="122">
        <v>18660</v>
      </c>
      <c r="N1328" s="123">
        <v>18198</v>
      </c>
      <c r="O1328" s="124">
        <v>20751</v>
      </c>
      <c r="P1328" s="123">
        <v>22020</v>
      </c>
      <c r="Q1328" s="124">
        <v>21876</v>
      </c>
      <c r="R1328" s="123">
        <v>21442</v>
      </c>
      <c r="S1328" s="124">
        <v>20145</v>
      </c>
      <c r="T1328" s="123">
        <v>20486</v>
      </c>
      <c r="U1328" s="124">
        <v>22805</v>
      </c>
      <c r="V1328" s="123">
        <v>23672</v>
      </c>
      <c r="W1328" s="124">
        <v>23983</v>
      </c>
      <c r="X1328" s="123">
        <v>23761</v>
      </c>
      <c r="Y1328" s="124">
        <v>22357</v>
      </c>
      <c r="Z1328" s="123">
        <v>24270</v>
      </c>
      <c r="AA1328" s="124">
        <v>24875</v>
      </c>
      <c r="AB1328" s="123">
        <v>25716</v>
      </c>
      <c r="AC1328" s="124">
        <v>26388</v>
      </c>
      <c r="AD1328" s="123">
        <v>23758</v>
      </c>
      <c r="AE1328" s="125">
        <v>23442</v>
      </c>
      <c r="AF1328" s="126">
        <v>25618</v>
      </c>
    </row>
    <row r="1329" spans="2:32">
      <c r="B1329" s="127">
        <v>1291</v>
      </c>
      <c r="C1329" s="128">
        <v>1291</v>
      </c>
      <c r="D1329" s="129">
        <v>54</v>
      </c>
      <c r="E1329" s="130">
        <v>2</v>
      </c>
      <c r="F1329" s="131">
        <v>23</v>
      </c>
      <c r="G1329" s="132" t="s">
        <v>485</v>
      </c>
      <c r="H1329" s="133">
        <v>2</v>
      </c>
      <c r="I1329" s="128">
        <v>23</v>
      </c>
      <c r="J1329" s="129" t="s">
        <v>485</v>
      </c>
      <c r="K1329" s="134">
        <v>19</v>
      </c>
      <c r="L1329" s="108"/>
      <c r="M1329" s="81">
        <v>19071</v>
      </c>
      <c r="N1329" s="135">
        <v>18687</v>
      </c>
      <c r="O1329" s="136">
        <v>21191</v>
      </c>
      <c r="P1329" s="135">
        <v>22708</v>
      </c>
      <c r="Q1329" s="136">
        <v>22553</v>
      </c>
      <c r="R1329" s="135">
        <v>21888</v>
      </c>
      <c r="S1329" s="136">
        <v>20618</v>
      </c>
      <c r="T1329" s="135">
        <v>21026</v>
      </c>
      <c r="U1329" s="136">
        <v>23132</v>
      </c>
      <c r="V1329" s="135">
        <v>24450</v>
      </c>
      <c r="W1329" s="136">
        <v>24756</v>
      </c>
      <c r="X1329" s="135">
        <v>24441</v>
      </c>
      <c r="Y1329" s="136">
        <v>23210</v>
      </c>
      <c r="Z1329" s="135">
        <v>25156</v>
      </c>
      <c r="AA1329" s="136">
        <v>25954</v>
      </c>
      <c r="AB1329" s="135">
        <v>26975</v>
      </c>
      <c r="AC1329" s="136">
        <v>27405</v>
      </c>
      <c r="AD1329" s="135">
        <v>24879</v>
      </c>
      <c r="AE1329" s="137">
        <v>24627</v>
      </c>
      <c r="AF1329" s="138">
        <v>26637</v>
      </c>
    </row>
    <row r="1330" spans="2:32">
      <c r="B1330" s="114">
        <v>1292</v>
      </c>
      <c r="C1330" s="115">
        <v>1292</v>
      </c>
      <c r="D1330" s="116">
        <v>54</v>
      </c>
      <c r="E1330" s="117">
        <v>2</v>
      </c>
      <c r="F1330" s="118">
        <v>23</v>
      </c>
      <c r="G1330" s="119" t="s">
        <v>485</v>
      </c>
      <c r="H1330" s="120">
        <v>2</v>
      </c>
      <c r="I1330" s="115">
        <v>23</v>
      </c>
      <c r="J1330" s="116" t="s">
        <v>485</v>
      </c>
      <c r="K1330" s="121">
        <v>20</v>
      </c>
      <c r="L1330" s="108"/>
      <c r="M1330" s="122">
        <v>18826</v>
      </c>
      <c r="N1330" s="123">
        <v>18679</v>
      </c>
      <c r="O1330" s="124">
        <v>21051</v>
      </c>
      <c r="P1330" s="123">
        <v>22906</v>
      </c>
      <c r="Q1330" s="124">
        <v>22711</v>
      </c>
      <c r="R1330" s="123">
        <v>21688</v>
      </c>
      <c r="S1330" s="124">
        <v>20423</v>
      </c>
      <c r="T1330" s="123">
        <v>21184</v>
      </c>
      <c r="U1330" s="124">
        <v>23231</v>
      </c>
      <c r="V1330" s="123">
        <v>24936</v>
      </c>
      <c r="W1330" s="124">
        <v>25305</v>
      </c>
      <c r="X1330" s="123">
        <v>24805</v>
      </c>
      <c r="Y1330" s="124">
        <v>23401</v>
      </c>
      <c r="Z1330" s="123">
        <v>25514</v>
      </c>
      <c r="AA1330" s="124">
        <v>26895</v>
      </c>
      <c r="AB1330" s="123">
        <v>27784</v>
      </c>
      <c r="AC1330" s="124">
        <v>28101</v>
      </c>
      <c r="AD1330" s="123">
        <v>25300</v>
      </c>
      <c r="AE1330" s="125">
        <v>25280</v>
      </c>
      <c r="AF1330" s="126">
        <v>27143</v>
      </c>
    </row>
    <row r="1331" spans="2:32">
      <c r="B1331" s="127">
        <v>1293</v>
      </c>
      <c r="C1331" s="128">
        <v>1293</v>
      </c>
      <c r="D1331" s="129">
        <v>54</v>
      </c>
      <c r="E1331" s="130">
        <v>2</v>
      </c>
      <c r="F1331" s="131">
        <v>23</v>
      </c>
      <c r="G1331" s="132" t="s">
        <v>485</v>
      </c>
      <c r="H1331" s="133">
        <v>2</v>
      </c>
      <c r="I1331" s="128">
        <v>23</v>
      </c>
      <c r="J1331" s="129" t="s">
        <v>485</v>
      </c>
      <c r="K1331" s="134">
        <v>21</v>
      </c>
      <c r="L1331" s="108"/>
      <c r="M1331" s="81">
        <v>18478</v>
      </c>
      <c r="N1331" s="135">
        <v>18482</v>
      </c>
      <c r="O1331" s="136">
        <v>20774</v>
      </c>
      <c r="P1331" s="135">
        <v>22797</v>
      </c>
      <c r="Q1331" s="136">
        <v>22653</v>
      </c>
      <c r="R1331" s="135">
        <v>21478</v>
      </c>
      <c r="S1331" s="136">
        <v>20387</v>
      </c>
      <c r="T1331" s="135">
        <v>21188</v>
      </c>
      <c r="U1331" s="136">
        <v>23189</v>
      </c>
      <c r="V1331" s="135">
        <v>25289</v>
      </c>
      <c r="W1331" s="136">
        <v>25512</v>
      </c>
      <c r="X1331" s="135">
        <v>25169</v>
      </c>
      <c r="Y1331" s="136">
        <v>23956</v>
      </c>
      <c r="Z1331" s="135">
        <v>25874</v>
      </c>
      <c r="AA1331" s="136">
        <v>27800</v>
      </c>
      <c r="AB1331" s="135">
        <v>28714</v>
      </c>
      <c r="AC1331" s="136">
        <v>28804</v>
      </c>
      <c r="AD1331" s="135">
        <v>26166</v>
      </c>
      <c r="AE1331" s="137">
        <v>25965</v>
      </c>
      <c r="AF1331" s="138">
        <v>27699</v>
      </c>
    </row>
    <row r="1332" spans="2:32">
      <c r="B1332" s="114">
        <v>1294</v>
      </c>
      <c r="C1332" s="115">
        <v>1294</v>
      </c>
      <c r="D1332" s="116">
        <v>54</v>
      </c>
      <c r="E1332" s="117">
        <v>2</v>
      </c>
      <c r="F1332" s="118">
        <v>23</v>
      </c>
      <c r="G1332" s="119" t="s">
        <v>485</v>
      </c>
      <c r="H1332" s="120">
        <v>2</v>
      </c>
      <c r="I1332" s="115">
        <v>23</v>
      </c>
      <c r="J1332" s="116" t="s">
        <v>485</v>
      </c>
      <c r="K1332" s="121">
        <v>22</v>
      </c>
      <c r="L1332" s="108"/>
      <c r="M1332" s="122">
        <v>17844</v>
      </c>
      <c r="N1332" s="123">
        <v>17915</v>
      </c>
      <c r="O1332" s="124">
        <v>20057</v>
      </c>
      <c r="P1332" s="123">
        <v>22116</v>
      </c>
      <c r="Q1332" s="124">
        <v>22022</v>
      </c>
      <c r="R1332" s="123">
        <v>20859</v>
      </c>
      <c r="S1332" s="124">
        <v>19962</v>
      </c>
      <c r="T1332" s="123">
        <v>20750</v>
      </c>
      <c r="U1332" s="124">
        <v>22633</v>
      </c>
      <c r="V1332" s="123">
        <v>24952</v>
      </c>
      <c r="W1332" s="124">
        <v>25213</v>
      </c>
      <c r="X1332" s="123">
        <v>24883</v>
      </c>
      <c r="Y1332" s="124">
        <v>23878</v>
      </c>
      <c r="Z1332" s="123">
        <v>25536</v>
      </c>
      <c r="AA1332" s="124">
        <v>28000</v>
      </c>
      <c r="AB1332" s="123">
        <v>28719</v>
      </c>
      <c r="AC1332" s="124">
        <v>28813</v>
      </c>
      <c r="AD1332" s="123">
        <v>26282</v>
      </c>
      <c r="AE1332" s="125">
        <v>25942</v>
      </c>
      <c r="AF1332" s="126">
        <v>27483</v>
      </c>
    </row>
    <row r="1333" spans="2:32">
      <c r="B1333" s="127">
        <v>1295</v>
      </c>
      <c r="C1333" s="128">
        <v>1295</v>
      </c>
      <c r="D1333" s="129">
        <v>54</v>
      </c>
      <c r="E1333" s="130">
        <v>2</v>
      </c>
      <c r="F1333" s="131">
        <v>23</v>
      </c>
      <c r="G1333" s="132" t="s">
        <v>485</v>
      </c>
      <c r="H1333" s="133">
        <v>2</v>
      </c>
      <c r="I1333" s="128">
        <v>23</v>
      </c>
      <c r="J1333" s="129" t="s">
        <v>485</v>
      </c>
      <c r="K1333" s="134">
        <v>23</v>
      </c>
      <c r="L1333" s="108"/>
      <c r="M1333" s="81">
        <v>16979</v>
      </c>
      <c r="N1333" s="135">
        <v>17247</v>
      </c>
      <c r="O1333" s="136">
        <v>19183</v>
      </c>
      <c r="P1333" s="135">
        <v>21133</v>
      </c>
      <c r="Q1333" s="136">
        <v>21090</v>
      </c>
      <c r="R1333" s="135">
        <v>20105</v>
      </c>
      <c r="S1333" s="136">
        <v>19428</v>
      </c>
      <c r="T1333" s="135">
        <v>20233</v>
      </c>
      <c r="U1333" s="136">
        <v>21931</v>
      </c>
      <c r="V1333" s="135">
        <v>24237</v>
      </c>
      <c r="W1333" s="136">
        <v>24599</v>
      </c>
      <c r="X1333" s="135">
        <v>24381</v>
      </c>
      <c r="Y1333" s="136">
        <v>23580</v>
      </c>
      <c r="Z1333" s="135">
        <v>24920</v>
      </c>
      <c r="AA1333" s="136">
        <v>27603</v>
      </c>
      <c r="AB1333" s="135">
        <v>28185</v>
      </c>
      <c r="AC1333" s="136">
        <v>28270</v>
      </c>
      <c r="AD1333" s="135">
        <v>26092</v>
      </c>
      <c r="AE1333" s="137">
        <v>25666</v>
      </c>
      <c r="AF1333" s="138">
        <v>26932</v>
      </c>
    </row>
    <row r="1334" spans="2:32">
      <c r="B1334" s="114">
        <v>1296</v>
      </c>
      <c r="C1334" s="115">
        <v>1296</v>
      </c>
      <c r="D1334" s="116">
        <v>54</v>
      </c>
      <c r="E1334" s="117">
        <v>2</v>
      </c>
      <c r="F1334" s="118">
        <v>23</v>
      </c>
      <c r="G1334" s="119" t="s">
        <v>485</v>
      </c>
      <c r="H1334" s="120">
        <v>2</v>
      </c>
      <c r="I1334" s="115">
        <v>23</v>
      </c>
      <c r="J1334" s="116" t="s">
        <v>485</v>
      </c>
      <c r="K1334" s="121">
        <v>24</v>
      </c>
      <c r="L1334" s="108"/>
      <c r="M1334" s="122">
        <v>15922</v>
      </c>
      <c r="N1334" s="123">
        <v>16396</v>
      </c>
      <c r="O1334" s="124">
        <v>18179</v>
      </c>
      <c r="P1334" s="123">
        <v>20015</v>
      </c>
      <c r="Q1334" s="124">
        <v>20089</v>
      </c>
      <c r="R1334" s="123">
        <v>19250</v>
      </c>
      <c r="S1334" s="124">
        <v>18730</v>
      </c>
      <c r="T1334" s="123">
        <v>19639</v>
      </c>
      <c r="U1334" s="124">
        <v>21201</v>
      </c>
      <c r="V1334" s="123">
        <v>23485</v>
      </c>
      <c r="W1334" s="124">
        <v>23961</v>
      </c>
      <c r="X1334" s="123">
        <v>23764</v>
      </c>
      <c r="Y1334" s="124">
        <v>23106</v>
      </c>
      <c r="Z1334" s="123">
        <v>24230</v>
      </c>
      <c r="AA1334" s="124">
        <v>26882</v>
      </c>
      <c r="AB1334" s="123">
        <v>27487</v>
      </c>
      <c r="AC1334" s="124">
        <v>27451</v>
      </c>
      <c r="AD1334" s="123">
        <v>25679</v>
      </c>
      <c r="AE1334" s="125">
        <v>25197</v>
      </c>
      <c r="AF1334" s="126">
        <v>26272</v>
      </c>
    </row>
    <row r="1335" spans="2:32">
      <c r="B1335" s="127">
        <v>1297</v>
      </c>
      <c r="C1335" s="128">
        <v>1297</v>
      </c>
      <c r="D1335" s="129">
        <v>55</v>
      </c>
      <c r="E1335" s="130">
        <v>2</v>
      </c>
      <c r="F1335" s="131">
        <v>24</v>
      </c>
      <c r="G1335" s="132" t="s">
        <v>485</v>
      </c>
      <c r="H1335" s="133">
        <v>2</v>
      </c>
      <c r="I1335" s="128">
        <v>24</v>
      </c>
      <c r="J1335" s="129" t="s">
        <v>485</v>
      </c>
      <c r="K1335" s="134">
        <v>1</v>
      </c>
      <c r="L1335" s="108"/>
      <c r="M1335" s="81">
        <v>14611</v>
      </c>
      <c r="N1335" s="135">
        <v>15878</v>
      </c>
      <c r="O1335" s="136">
        <v>18005</v>
      </c>
      <c r="P1335" s="135">
        <v>19108</v>
      </c>
      <c r="Q1335" s="136">
        <v>19103</v>
      </c>
      <c r="R1335" s="135">
        <v>17963</v>
      </c>
      <c r="S1335" s="136">
        <v>17569</v>
      </c>
      <c r="T1335" s="135">
        <v>19286</v>
      </c>
      <c r="U1335" s="136">
        <v>21664</v>
      </c>
      <c r="V1335" s="135">
        <v>22759</v>
      </c>
      <c r="W1335" s="136">
        <v>23403</v>
      </c>
      <c r="X1335" s="135">
        <v>22433</v>
      </c>
      <c r="Y1335" s="136">
        <v>21228</v>
      </c>
      <c r="Z1335" s="135">
        <v>25100</v>
      </c>
      <c r="AA1335" s="136">
        <v>26675</v>
      </c>
      <c r="AB1335" s="135">
        <v>26065</v>
      </c>
      <c r="AC1335" s="136">
        <v>26556</v>
      </c>
      <c r="AD1335" s="135">
        <v>23408</v>
      </c>
      <c r="AE1335" s="137">
        <v>24747</v>
      </c>
      <c r="AF1335" s="138">
        <v>27290</v>
      </c>
    </row>
    <row r="1336" spans="2:32">
      <c r="B1336" s="114">
        <v>1298</v>
      </c>
      <c r="C1336" s="115">
        <v>1298</v>
      </c>
      <c r="D1336" s="116">
        <v>55</v>
      </c>
      <c r="E1336" s="117">
        <v>2</v>
      </c>
      <c r="F1336" s="118">
        <v>24</v>
      </c>
      <c r="G1336" s="119" t="s">
        <v>485</v>
      </c>
      <c r="H1336" s="120">
        <v>2</v>
      </c>
      <c r="I1336" s="115">
        <v>24</v>
      </c>
      <c r="J1336" s="116" t="s">
        <v>485</v>
      </c>
      <c r="K1336" s="121">
        <v>2</v>
      </c>
      <c r="L1336" s="108"/>
      <c r="M1336" s="122">
        <v>14081</v>
      </c>
      <c r="N1336" s="123">
        <v>15492</v>
      </c>
      <c r="O1336" s="124">
        <v>17600</v>
      </c>
      <c r="P1336" s="123">
        <v>18662</v>
      </c>
      <c r="Q1336" s="124">
        <v>18679</v>
      </c>
      <c r="R1336" s="123">
        <v>17448</v>
      </c>
      <c r="S1336" s="124">
        <v>17158</v>
      </c>
      <c r="T1336" s="123">
        <v>18936</v>
      </c>
      <c r="U1336" s="124">
        <v>21251</v>
      </c>
      <c r="V1336" s="123">
        <v>22331</v>
      </c>
      <c r="W1336" s="124">
        <v>22936</v>
      </c>
      <c r="X1336" s="123">
        <v>21853</v>
      </c>
      <c r="Y1336" s="124">
        <v>20803</v>
      </c>
      <c r="Z1336" s="123">
        <v>24659</v>
      </c>
      <c r="AA1336" s="124">
        <v>26160</v>
      </c>
      <c r="AB1336" s="123">
        <v>25626</v>
      </c>
      <c r="AC1336" s="124">
        <v>26092</v>
      </c>
      <c r="AD1336" s="123">
        <v>22919</v>
      </c>
      <c r="AE1336" s="125">
        <v>24322</v>
      </c>
      <c r="AF1336" s="126">
        <v>26847</v>
      </c>
    </row>
    <row r="1337" spans="2:32">
      <c r="B1337" s="127">
        <v>1299</v>
      </c>
      <c r="C1337" s="128">
        <v>1299</v>
      </c>
      <c r="D1337" s="129">
        <v>55</v>
      </c>
      <c r="E1337" s="130">
        <v>2</v>
      </c>
      <c r="F1337" s="131">
        <v>24</v>
      </c>
      <c r="G1337" s="132" t="s">
        <v>485</v>
      </c>
      <c r="H1337" s="133">
        <v>2</v>
      </c>
      <c r="I1337" s="128">
        <v>24</v>
      </c>
      <c r="J1337" s="129" t="s">
        <v>485</v>
      </c>
      <c r="K1337" s="134">
        <v>3</v>
      </c>
      <c r="L1337" s="108"/>
      <c r="M1337" s="81">
        <v>13783</v>
      </c>
      <c r="N1337" s="135">
        <v>15357</v>
      </c>
      <c r="O1337" s="136">
        <v>17475</v>
      </c>
      <c r="P1337" s="135">
        <v>18469</v>
      </c>
      <c r="Q1337" s="136">
        <v>18559</v>
      </c>
      <c r="R1337" s="135">
        <v>17221</v>
      </c>
      <c r="S1337" s="136">
        <v>16948</v>
      </c>
      <c r="T1337" s="135">
        <v>18876</v>
      </c>
      <c r="U1337" s="136">
        <v>21196</v>
      </c>
      <c r="V1337" s="135">
        <v>22210</v>
      </c>
      <c r="W1337" s="136">
        <v>22729</v>
      </c>
      <c r="X1337" s="135">
        <v>21574</v>
      </c>
      <c r="Y1337" s="136">
        <v>20505</v>
      </c>
      <c r="Z1337" s="135">
        <v>24471</v>
      </c>
      <c r="AA1337" s="136">
        <v>25827</v>
      </c>
      <c r="AB1337" s="135">
        <v>25821</v>
      </c>
      <c r="AC1337" s="136">
        <v>26058</v>
      </c>
      <c r="AD1337" s="135">
        <v>22549</v>
      </c>
      <c r="AE1337" s="137">
        <v>24099</v>
      </c>
      <c r="AF1337" s="138">
        <v>26583</v>
      </c>
    </row>
    <row r="1338" spans="2:32">
      <c r="B1338" s="114">
        <v>1300</v>
      </c>
      <c r="C1338" s="115">
        <v>1300</v>
      </c>
      <c r="D1338" s="116">
        <v>55</v>
      </c>
      <c r="E1338" s="117">
        <v>2</v>
      </c>
      <c r="F1338" s="118">
        <v>24</v>
      </c>
      <c r="G1338" s="119" t="s">
        <v>485</v>
      </c>
      <c r="H1338" s="120">
        <v>2</v>
      </c>
      <c r="I1338" s="115">
        <v>24</v>
      </c>
      <c r="J1338" s="116" t="s">
        <v>485</v>
      </c>
      <c r="K1338" s="121">
        <v>4</v>
      </c>
      <c r="L1338" s="108"/>
      <c r="M1338" s="122">
        <v>13598</v>
      </c>
      <c r="N1338" s="123">
        <v>15382</v>
      </c>
      <c r="O1338" s="124">
        <v>17470</v>
      </c>
      <c r="P1338" s="123">
        <v>18421</v>
      </c>
      <c r="Q1338" s="124">
        <v>18472</v>
      </c>
      <c r="R1338" s="123">
        <v>17006</v>
      </c>
      <c r="S1338" s="124">
        <v>16795</v>
      </c>
      <c r="T1338" s="123">
        <v>18854</v>
      </c>
      <c r="U1338" s="124">
        <v>21059</v>
      </c>
      <c r="V1338" s="123">
        <v>21915</v>
      </c>
      <c r="W1338" s="124">
        <v>22312</v>
      </c>
      <c r="X1338" s="123">
        <v>21039</v>
      </c>
      <c r="Y1338" s="124">
        <v>20045</v>
      </c>
      <c r="Z1338" s="123">
        <v>24009</v>
      </c>
      <c r="AA1338" s="124">
        <v>25237</v>
      </c>
      <c r="AB1338" s="123">
        <v>25376</v>
      </c>
      <c r="AC1338" s="124">
        <v>25476</v>
      </c>
      <c r="AD1338" s="123">
        <v>21911</v>
      </c>
      <c r="AE1338" s="125">
        <v>23623</v>
      </c>
      <c r="AF1338" s="126">
        <v>25944</v>
      </c>
    </row>
    <row r="1339" spans="2:32">
      <c r="B1339" s="127">
        <v>1301</v>
      </c>
      <c r="C1339" s="128">
        <v>1301</v>
      </c>
      <c r="D1339" s="129">
        <v>55</v>
      </c>
      <c r="E1339" s="130">
        <v>2</v>
      </c>
      <c r="F1339" s="131">
        <v>24</v>
      </c>
      <c r="G1339" s="132" t="s">
        <v>485</v>
      </c>
      <c r="H1339" s="133">
        <v>2</v>
      </c>
      <c r="I1339" s="128">
        <v>24</v>
      </c>
      <c r="J1339" s="129" t="s">
        <v>485</v>
      </c>
      <c r="K1339" s="134">
        <v>5</v>
      </c>
      <c r="L1339" s="108"/>
      <c r="M1339" s="81">
        <v>13472</v>
      </c>
      <c r="N1339" s="135">
        <v>15495</v>
      </c>
      <c r="O1339" s="136">
        <v>17604</v>
      </c>
      <c r="P1339" s="135">
        <v>18492</v>
      </c>
      <c r="Q1339" s="136">
        <v>18495</v>
      </c>
      <c r="R1339" s="135">
        <v>16722</v>
      </c>
      <c r="S1339" s="136">
        <v>16628</v>
      </c>
      <c r="T1339" s="135">
        <v>18769</v>
      </c>
      <c r="U1339" s="136">
        <v>20928</v>
      </c>
      <c r="V1339" s="135">
        <v>21665</v>
      </c>
      <c r="W1339" s="136">
        <v>21924</v>
      </c>
      <c r="X1339" s="135">
        <v>20308</v>
      </c>
      <c r="Y1339" s="136">
        <v>19444</v>
      </c>
      <c r="Z1339" s="135">
        <v>23500</v>
      </c>
      <c r="AA1339" s="136">
        <v>24522</v>
      </c>
      <c r="AB1339" s="135">
        <v>24621</v>
      </c>
      <c r="AC1339" s="136">
        <v>24797</v>
      </c>
      <c r="AD1339" s="135">
        <v>21089</v>
      </c>
      <c r="AE1339" s="137">
        <v>23038</v>
      </c>
      <c r="AF1339" s="138">
        <v>25209</v>
      </c>
    </row>
    <row r="1340" spans="2:32">
      <c r="B1340" s="114">
        <v>1302</v>
      </c>
      <c r="C1340" s="115">
        <v>1302</v>
      </c>
      <c r="D1340" s="116">
        <v>55</v>
      </c>
      <c r="E1340" s="117">
        <v>2</v>
      </c>
      <c r="F1340" s="118">
        <v>24</v>
      </c>
      <c r="G1340" s="119" t="s">
        <v>485</v>
      </c>
      <c r="H1340" s="120">
        <v>2</v>
      </c>
      <c r="I1340" s="115">
        <v>24</v>
      </c>
      <c r="J1340" s="116" t="s">
        <v>485</v>
      </c>
      <c r="K1340" s="121">
        <v>6</v>
      </c>
      <c r="L1340" s="108"/>
      <c r="M1340" s="122">
        <v>13512</v>
      </c>
      <c r="N1340" s="123">
        <v>16017</v>
      </c>
      <c r="O1340" s="124">
        <v>18150</v>
      </c>
      <c r="P1340" s="123">
        <v>19063</v>
      </c>
      <c r="Q1340" s="124">
        <v>18871</v>
      </c>
      <c r="R1340" s="123">
        <v>16594</v>
      </c>
      <c r="S1340" s="124">
        <v>16506</v>
      </c>
      <c r="T1340" s="123">
        <v>19080</v>
      </c>
      <c r="U1340" s="124">
        <v>21130</v>
      </c>
      <c r="V1340" s="123">
        <v>21724</v>
      </c>
      <c r="W1340" s="124">
        <v>21801</v>
      </c>
      <c r="X1340" s="123">
        <v>19622</v>
      </c>
      <c r="Y1340" s="124">
        <v>18851</v>
      </c>
      <c r="Z1340" s="123">
        <v>23301</v>
      </c>
      <c r="AA1340" s="124">
        <v>24253</v>
      </c>
      <c r="AB1340" s="123">
        <v>24181</v>
      </c>
      <c r="AC1340" s="124">
        <v>24319</v>
      </c>
      <c r="AD1340" s="123">
        <v>20282</v>
      </c>
      <c r="AE1340" s="125">
        <v>22807</v>
      </c>
      <c r="AF1340" s="126">
        <v>24813</v>
      </c>
    </row>
    <row r="1341" spans="2:32">
      <c r="B1341" s="127">
        <v>1303</v>
      </c>
      <c r="C1341" s="128">
        <v>1303</v>
      </c>
      <c r="D1341" s="129">
        <v>55</v>
      </c>
      <c r="E1341" s="130">
        <v>2</v>
      </c>
      <c r="F1341" s="131">
        <v>24</v>
      </c>
      <c r="G1341" s="132" t="s">
        <v>485</v>
      </c>
      <c r="H1341" s="133">
        <v>2</v>
      </c>
      <c r="I1341" s="128">
        <v>24</v>
      </c>
      <c r="J1341" s="129" t="s">
        <v>485</v>
      </c>
      <c r="K1341" s="134">
        <v>7</v>
      </c>
      <c r="L1341" s="108"/>
      <c r="M1341" s="81">
        <v>14023</v>
      </c>
      <c r="N1341" s="135">
        <v>17333</v>
      </c>
      <c r="O1341" s="136">
        <v>19507</v>
      </c>
      <c r="P1341" s="135">
        <v>20219</v>
      </c>
      <c r="Q1341" s="136">
        <v>20075</v>
      </c>
      <c r="R1341" s="135">
        <v>17082</v>
      </c>
      <c r="S1341" s="136">
        <v>16795</v>
      </c>
      <c r="T1341" s="135">
        <v>20325</v>
      </c>
      <c r="U1341" s="136">
        <v>22091</v>
      </c>
      <c r="V1341" s="135">
        <v>22632</v>
      </c>
      <c r="W1341" s="136">
        <v>22689</v>
      </c>
      <c r="X1341" s="135">
        <v>19654</v>
      </c>
      <c r="Y1341" s="136">
        <v>18848</v>
      </c>
      <c r="Z1341" s="135">
        <v>23965</v>
      </c>
      <c r="AA1341" s="136">
        <v>24729</v>
      </c>
      <c r="AB1341" s="135">
        <v>24772</v>
      </c>
      <c r="AC1341" s="136">
        <v>24866</v>
      </c>
      <c r="AD1341" s="135">
        <v>20136</v>
      </c>
      <c r="AE1341" s="137">
        <v>23604</v>
      </c>
      <c r="AF1341" s="138">
        <v>25359</v>
      </c>
    </row>
    <row r="1342" spans="2:32">
      <c r="B1342" s="114">
        <v>1304</v>
      </c>
      <c r="C1342" s="115">
        <v>1304</v>
      </c>
      <c r="D1342" s="116">
        <v>55</v>
      </c>
      <c r="E1342" s="117">
        <v>2</v>
      </c>
      <c r="F1342" s="118">
        <v>24</v>
      </c>
      <c r="G1342" s="119" t="s">
        <v>485</v>
      </c>
      <c r="H1342" s="120">
        <v>2</v>
      </c>
      <c r="I1342" s="115">
        <v>24</v>
      </c>
      <c r="J1342" s="116" t="s">
        <v>485</v>
      </c>
      <c r="K1342" s="121">
        <v>8</v>
      </c>
      <c r="L1342" s="108"/>
      <c r="M1342" s="122">
        <v>15066</v>
      </c>
      <c r="N1342" s="123">
        <v>18696</v>
      </c>
      <c r="O1342" s="124">
        <v>20808</v>
      </c>
      <c r="P1342" s="123">
        <v>21317</v>
      </c>
      <c r="Q1342" s="124">
        <v>21349</v>
      </c>
      <c r="R1342" s="123">
        <v>18083</v>
      </c>
      <c r="S1342" s="124">
        <v>17474</v>
      </c>
      <c r="T1342" s="123">
        <v>21710</v>
      </c>
      <c r="U1342" s="124">
        <v>23236</v>
      </c>
      <c r="V1342" s="123">
        <v>23764</v>
      </c>
      <c r="W1342" s="124">
        <v>23985</v>
      </c>
      <c r="X1342" s="123">
        <v>20517</v>
      </c>
      <c r="Y1342" s="124">
        <v>19393</v>
      </c>
      <c r="Z1342" s="123">
        <v>24904</v>
      </c>
      <c r="AA1342" s="124">
        <v>25528</v>
      </c>
      <c r="AB1342" s="123">
        <v>25723</v>
      </c>
      <c r="AC1342" s="124">
        <v>25948</v>
      </c>
      <c r="AD1342" s="123">
        <v>20622</v>
      </c>
      <c r="AE1342" s="125">
        <v>24783</v>
      </c>
      <c r="AF1342" s="126">
        <v>26146</v>
      </c>
    </row>
    <row r="1343" spans="2:32">
      <c r="B1343" s="127">
        <v>1305</v>
      </c>
      <c r="C1343" s="128">
        <v>1305</v>
      </c>
      <c r="D1343" s="129">
        <v>55</v>
      </c>
      <c r="E1343" s="130">
        <v>2</v>
      </c>
      <c r="F1343" s="131">
        <v>24</v>
      </c>
      <c r="G1343" s="132" t="s">
        <v>485</v>
      </c>
      <c r="H1343" s="133">
        <v>2</v>
      </c>
      <c r="I1343" s="128">
        <v>24</v>
      </c>
      <c r="J1343" s="129" t="s">
        <v>485</v>
      </c>
      <c r="K1343" s="134">
        <v>9</v>
      </c>
      <c r="L1343" s="108"/>
      <c r="M1343" s="81">
        <v>15863</v>
      </c>
      <c r="N1343" s="135">
        <v>19019</v>
      </c>
      <c r="O1343" s="136">
        <v>21126</v>
      </c>
      <c r="P1343" s="135">
        <v>21500</v>
      </c>
      <c r="Q1343" s="136">
        <v>21658</v>
      </c>
      <c r="R1343" s="135">
        <v>18879</v>
      </c>
      <c r="S1343" s="136">
        <v>18190</v>
      </c>
      <c r="T1343" s="135">
        <v>22038</v>
      </c>
      <c r="U1343" s="136">
        <v>23610</v>
      </c>
      <c r="V1343" s="135">
        <v>24039</v>
      </c>
      <c r="W1343" s="136">
        <v>24224</v>
      </c>
      <c r="X1343" s="135">
        <v>21252</v>
      </c>
      <c r="Y1343" s="136">
        <v>20000</v>
      </c>
      <c r="Z1343" s="135">
        <v>25119</v>
      </c>
      <c r="AA1343" s="136">
        <v>25533</v>
      </c>
      <c r="AB1343" s="135">
        <v>25946</v>
      </c>
      <c r="AC1343" s="136">
        <v>26023</v>
      </c>
      <c r="AD1343" s="135">
        <v>21184</v>
      </c>
      <c r="AE1343" s="137">
        <v>24963</v>
      </c>
      <c r="AF1343" s="138">
        <v>26362</v>
      </c>
    </row>
    <row r="1344" spans="2:32">
      <c r="B1344" s="114">
        <v>1306</v>
      </c>
      <c r="C1344" s="115">
        <v>1306</v>
      </c>
      <c r="D1344" s="116">
        <v>55</v>
      </c>
      <c r="E1344" s="117">
        <v>2</v>
      </c>
      <c r="F1344" s="118">
        <v>24</v>
      </c>
      <c r="G1344" s="119" t="s">
        <v>485</v>
      </c>
      <c r="H1344" s="120">
        <v>2</v>
      </c>
      <c r="I1344" s="115">
        <v>24</v>
      </c>
      <c r="J1344" s="116" t="s">
        <v>485</v>
      </c>
      <c r="K1344" s="121">
        <v>10</v>
      </c>
      <c r="L1344" s="108"/>
      <c r="M1344" s="122">
        <v>16382</v>
      </c>
      <c r="N1344" s="123">
        <v>19110</v>
      </c>
      <c r="O1344" s="124">
        <v>21185</v>
      </c>
      <c r="P1344" s="123">
        <v>21472</v>
      </c>
      <c r="Q1344" s="124">
        <v>21569</v>
      </c>
      <c r="R1344" s="123">
        <v>19393</v>
      </c>
      <c r="S1344" s="124">
        <v>18805</v>
      </c>
      <c r="T1344" s="123">
        <v>22189</v>
      </c>
      <c r="U1344" s="124">
        <v>23817</v>
      </c>
      <c r="V1344" s="123">
        <v>23985</v>
      </c>
      <c r="W1344" s="124">
        <v>24282</v>
      </c>
      <c r="X1344" s="123">
        <v>21829</v>
      </c>
      <c r="Y1344" s="124">
        <v>20507</v>
      </c>
      <c r="Z1344" s="123">
        <v>25253</v>
      </c>
      <c r="AA1344" s="124">
        <v>25486</v>
      </c>
      <c r="AB1344" s="123">
        <v>25892</v>
      </c>
      <c r="AC1344" s="124">
        <v>25392</v>
      </c>
      <c r="AD1344" s="123">
        <v>21731</v>
      </c>
      <c r="AE1344" s="125">
        <v>25040</v>
      </c>
      <c r="AF1344" s="126">
        <v>26594</v>
      </c>
    </row>
    <row r="1345" spans="2:32">
      <c r="B1345" s="127">
        <v>1307</v>
      </c>
      <c r="C1345" s="128">
        <v>1307</v>
      </c>
      <c r="D1345" s="129">
        <v>55</v>
      </c>
      <c r="E1345" s="130">
        <v>2</v>
      </c>
      <c r="F1345" s="131">
        <v>24</v>
      </c>
      <c r="G1345" s="132" t="s">
        <v>485</v>
      </c>
      <c r="H1345" s="133">
        <v>2</v>
      </c>
      <c r="I1345" s="128">
        <v>24</v>
      </c>
      <c r="J1345" s="129" t="s">
        <v>485</v>
      </c>
      <c r="K1345" s="134">
        <v>11</v>
      </c>
      <c r="L1345" s="108"/>
      <c r="M1345" s="81">
        <v>16705</v>
      </c>
      <c r="N1345" s="135">
        <v>19279</v>
      </c>
      <c r="O1345" s="136">
        <v>21153</v>
      </c>
      <c r="P1345" s="135">
        <v>21525</v>
      </c>
      <c r="Q1345" s="136">
        <v>21445</v>
      </c>
      <c r="R1345" s="135">
        <v>19695</v>
      </c>
      <c r="S1345" s="136">
        <v>19048</v>
      </c>
      <c r="T1345" s="135">
        <v>22380</v>
      </c>
      <c r="U1345" s="136">
        <v>23910</v>
      </c>
      <c r="V1345" s="135">
        <v>23932</v>
      </c>
      <c r="W1345" s="136">
        <v>24191</v>
      </c>
      <c r="X1345" s="135">
        <v>22183</v>
      </c>
      <c r="Y1345" s="136">
        <v>19971</v>
      </c>
      <c r="Z1345" s="135">
        <v>24603</v>
      </c>
      <c r="AA1345" s="136">
        <v>25066</v>
      </c>
      <c r="AB1345" s="135">
        <v>25609</v>
      </c>
      <c r="AC1345" s="136">
        <v>24975</v>
      </c>
      <c r="AD1345" s="135">
        <v>21228</v>
      </c>
      <c r="AE1345" s="137">
        <v>24480</v>
      </c>
      <c r="AF1345" s="138">
        <v>26018</v>
      </c>
    </row>
    <row r="1346" spans="2:32">
      <c r="B1346" s="114">
        <v>1308</v>
      </c>
      <c r="C1346" s="115">
        <v>1308</v>
      </c>
      <c r="D1346" s="116">
        <v>55</v>
      </c>
      <c r="E1346" s="117">
        <v>2</v>
      </c>
      <c r="F1346" s="118">
        <v>24</v>
      </c>
      <c r="G1346" s="119" t="s">
        <v>485</v>
      </c>
      <c r="H1346" s="120">
        <v>2</v>
      </c>
      <c r="I1346" s="115">
        <v>24</v>
      </c>
      <c r="J1346" s="116" t="s">
        <v>485</v>
      </c>
      <c r="K1346" s="121">
        <v>12</v>
      </c>
      <c r="L1346" s="108"/>
      <c r="M1346" s="122">
        <v>16934</v>
      </c>
      <c r="N1346" s="123">
        <v>19414</v>
      </c>
      <c r="O1346" s="124">
        <v>21069</v>
      </c>
      <c r="P1346" s="123">
        <v>21446</v>
      </c>
      <c r="Q1346" s="124">
        <v>21328</v>
      </c>
      <c r="R1346" s="123">
        <v>19868</v>
      </c>
      <c r="S1346" s="124">
        <v>19269</v>
      </c>
      <c r="T1346" s="123">
        <v>22479</v>
      </c>
      <c r="U1346" s="124">
        <v>23777</v>
      </c>
      <c r="V1346" s="123">
        <v>23824</v>
      </c>
      <c r="W1346" s="124">
        <v>24045</v>
      </c>
      <c r="X1346" s="123">
        <v>22366</v>
      </c>
      <c r="Y1346" s="124">
        <v>19675</v>
      </c>
      <c r="Z1346" s="123">
        <v>23947</v>
      </c>
      <c r="AA1346" s="124">
        <v>24615</v>
      </c>
      <c r="AB1346" s="123">
        <v>25290</v>
      </c>
      <c r="AC1346" s="124">
        <v>24784</v>
      </c>
      <c r="AD1346" s="123">
        <v>20934</v>
      </c>
      <c r="AE1346" s="125">
        <v>24067</v>
      </c>
      <c r="AF1346" s="126">
        <v>25353</v>
      </c>
    </row>
    <row r="1347" spans="2:32">
      <c r="B1347" s="127">
        <v>1309</v>
      </c>
      <c r="C1347" s="128">
        <v>1309</v>
      </c>
      <c r="D1347" s="129">
        <v>55</v>
      </c>
      <c r="E1347" s="130">
        <v>2</v>
      </c>
      <c r="F1347" s="131">
        <v>24</v>
      </c>
      <c r="G1347" s="132" t="s">
        <v>485</v>
      </c>
      <c r="H1347" s="133">
        <v>2</v>
      </c>
      <c r="I1347" s="128">
        <v>24</v>
      </c>
      <c r="J1347" s="129" t="s">
        <v>485</v>
      </c>
      <c r="K1347" s="134">
        <v>13</v>
      </c>
      <c r="L1347" s="108"/>
      <c r="M1347" s="81">
        <v>16813</v>
      </c>
      <c r="N1347" s="135">
        <v>19267</v>
      </c>
      <c r="O1347" s="136">
        <v>20774</v>
      </c>
      <c r="P1347" s="135">
        <v>21230</v>
      </c>
      <c r="Q1347" s="136">
        <v>20970</v>
      </c>
      <c r="R1347" s="135">
        <v>19736</v>
      </c>
      <c r="S1347" s="136">
        <v>19221</v>
      </c>
      <c r="T1347" s="135">
        <v>22299</v>
      </c>
      <c r="U1347" s="136">
        <v>23425</v>
      </c>
      <c r="V1347" s="135">
        <v>23436</v>
      </c>
      <c r="W1347" s="136">
        <v>23777</v>
      </c>
      <c r="X1347" s="135">
        <v>22209</v>
      </c>
      <c r="Y1347" s="136">
        <v>19351</v>
      </c>
      <c r="Z1347" s="135">
        <v>23313</v>
      </c>
      <c r="AA1347" s="136">
        <v>24138</v>
      </c>
      <c r="AB1347" s="135">
        <v>24620</v>
      </c>
      <c r="AC1347" s="136">
        <v>24378</v>
      </c>
      <c r="AD1347" s="135">
        <v>20604</v>
      </c>
      <c r="AE1347" s="137">
        <v>23601</v>
      </c>
      <c r="AF1347" s="138">
        <v>24650</v>
      </c>
    </row>
    <row r="1348" spans="2:32">
      <c r="B1348" s="114">
        <v>1310</v>
      </c>
      <c r="C1348" s="115">
        <v>1310</v>
      </c>
      <c r="D1348" s="116">
        <v>55</v>
      </c>
      <c r="E1348" s="117">
        <v>2</v>
      </c>
      <c r="F1348" s="118">
        <v>24</v>
      </c>
      <c r="G1348" s="119" t="s">
        <v>485</v>
      </c>
      <c r="H1348" s="120">
        <v>2</v>
      </c>
      <c r="I1348" s="115">
        <v>24</v>
      </c>
      <c r="J1348" s="116" t="s">
        <v>485</v>
      </c>
      <c r="K1348" s="121">
        <v>14</v>
      </c>
      <c r="L1348" s="108"/>
      <c r="M1348" s="122">
        <v>16654</v>
      </c>
      <c r="N1348" s="123">
        <v>19208</v>
      </c>
      <c r="O1348" s="124">
        <v>20577</v>
      </c>
      <c r="P1348" s="123">
        <v>21108</v>
      </c>
      <c r="Q1348" s="124">
        <v>20789</v>
      </c>
      <c r="R1348" s="123">
        <v>19512</v>
      </c>
      <c r="S1348" s="124">
        <v>19033</v>
      </c>
      <c r="T1348" s="123">
        <v>22188</v>
      </c>
      <c r="U1348" s="124">
        <v>23091</v>
      </c>
      <c r="V1348" s="123">
        <v>23190</v>
      </c>
      <c r="W1348" s="124">
        <v>23449</v>
      </c>
      <c r="X1348" s="123">
        <v>21917</v>
      </c>
      <c r="Y1348" s="124">
        <v>19053</v>
      </c>
      <c r="Z1348" s="123">
        <v>22841</v>
      </c>
      <c r="AA1348" s="124">
        <v>23774</v>
      </c>
      <c r="AB1348" s="123">
        <v>24595</v>
      </c>
      <c r="AC1348" s="124">
        <v>23854</v>
      </c>
      <c r="AD1348" s="123">
        <v>20277</v>
      </c>
      <c r="AE1348" s="125">
        <v>23351</v>
      </c>
      <c r="AF1348" s="126">
        <v>24111</v>
      </c>
    </row>
    <row r="1349" spans="2:32">
      <c r="B1349" s="127">
        <v>1311</v>
      </c>
      <c r="C1349" s="128">
        <v>1311</v>
      </c>
      <c r="D1349" s="129">
        <v>55</v>
      </c>
      <c r="E1349" s="130">
        <v>2</v>
      </c>
      <c r="F1349" s="131">
        <v>24</v>
      </c>
      <c r="G1349" s="132" t="s">
        <v>485</v>
      </c>
      <c r="H1349" s="133">
        <v>2</v>
      </c>
      <c r="I1349" s="128">
        <v>24</v>
      </c>
      <c r="J1349" s="129" t="s">
        <v>485</v>
      </c>
      <c r="K1349" s="134">
        <v>15</v>
      </c>
      <c r="L1349" s="108"/>
      <c r="M1349" s="81">
        <v>16529</v>
      </c>
      <c r="N1349" s="135">
        <v>19132</v>
      </c>
      <c r="O1349" s="136">
        <v>20441</v>
      </c>
      <c r="P1349" s="135">
        <v>21028</v>
      </c>
      <c r="Q1349" s="136">
        <v>20717</v>
      </c>
      <c r="R1349" s="135">
        <v>19351</v>
      </c>
      <c r="S1349" s="136">
        <v>19016</v>
      </c>
      <c r="T1349" s="135">
        <v>22061</v>
      </c>
      <c r="U1349" s="136">
        <v>22826</v>
      </c>
      <c r="V1349" s="135">
        <v>23044</v>
      </c>
      <c r="W1349" s="136">
        <v>23194</v>
      </c>
      <c r="X1349" s="135">
        <v>21696</v>
      </c>
      <c r="Y1349" s="136">
        <v>19015</v>
      </c>
      <c r="Z1349" s="135">
        <v>22522</v>
      </c>
      <c r="AA1349" s="136">
        <v>23660</v>
      </c>
      <c r="AB1349" s="135">
        <v>24611</v>
      </c>
      <c r="AC1349" s="136">
        <v>23563</v>
      </c>
      <c r="AD1349" s="135">
        <v>20218</v>
      </c>
      <c r="AE1349" s="137">
        <v>23173</v>
      </c>
      <c r="AF1349" s="138">
        <v>23720</v>
      </c>
    </row>
    <row r="1350" spans="2:32">
      <c r="B1350" s="114">
        <v>1312</v>
      </c>
      <c r="C1350" s="115">
        <v>1312</v>
      </c>
      <c r="D1350" s="116">
        <v>55</v>
      </c>
      <c r="E1350" s="117">
        <v>2</v>
      </c>
      <c r="F1350" s="118">
        <v>24</v>
      </c>
      <c r="G1350" s="119" t="s">
        <v>485</v>
      </c>
      <c r="H1350" s="120">
        <v>2</v>
      </c>
      <c r="I1350" s="115">
        <v>24</v>
      </c>
      <c r="J1350" s="116" t="s">
        <v>485</v>
      </c>
      <c r="K1350" s="121">
        <v>16</v>
      </c>
      <c r="L1350" s="108"/>
      <c r="M1350" s="122">
        <v>16435</v>
      </c>
      <c r="N1350" s="123">
        <v>19138</v>
      </c>
      <c r="O1350" s="124">
        <v>20663</v>
      </c>
      <c r="P1350" s="123">
        <v>21023</v>
      </c>
      <c r="Q1350" s="124">
        <v>20721</v>
      </c>
      <c r="R1350" s="123">
        <v>19134</v>
      </c>
      <c r="S1350" s="124">
        <v>19112</v>
      </c>
      <c r="T1350" s="123">
        <v>21887</v>
      </c>
      <c r="U1350" s="124">
        <v>23022</v>
      </c>
      <c r="V1350" s="123">
        <v>22866</v>
      </c>
      <c r="W1350" s="124">
        <v>22908</v>
      </c>
      <c r="X1350" s="123">
        <v>21315</v>
      </c>
      <c r="Y1350" s="124">
        <v>19369</v>
      </c>
      <c r="Z1350" s="123">
        <v>23056</v>
      </c>
      <c r="AA1350" s="124">
        <v>23819</v>
      </c>
      <c r="AB1350" s="123">
        <v>24595</v>
      </c>
      <c r="AC1350" s="124">
        <v>23366</v>
      </c>
      <c r="AD1350" s="123">
        <v>20535</v>
      </c>
      <c r="AE1350" s="125">
        <v>23219</v>
      </c>
      <c r="AF1350" s="126">
        <v>24157</v>
      </c>
    </row>
    <row r="1351" spans="2:32">
      <c r="B1351" s="127">
        <v>1313</v>
      </c>
      <c r="C1351" s="128">
        <v>1313</v>
      </c>
      <c r="D1351" s="129">
        <v>55</v>
      </c>
      <c r="E1351" s="130">
        <v>2</v>
      </c>
      <c r="F1351" s="131">
        <v>24</v>
      </c>
      <c r="G1351" s="132" t="s">
        <v>485</v>
      </c>
      <c r="H1351" s="133">
        <v>2</v>
      </c>
      <c r="I1351" s="128">
        <v>24</v>
      </c>
      <c r="J1351" s="129" t="s">
        <v>485</v>
      </c>
      <c r="K1351" s="134">
        <v>17</v>
      </c>
      <c r="L1351" s="108"/>
      <c r="M1351" s="81">
        <v>16445</v>
      </c>
      <c r="N1351" s="135">
        <v>19383</v>
      </c>
      <c r="O1351" s="136">
        <v>21118</v>
      </c>
      <c r="P1351" s="135">
        <v>21064</v>
      </c>
      <c r="Q1351" s="136">
        <v>20932</v>
      </c>
      <c r="R1351" s="135">
        <v>19019</v>
      </c>
      <c r="S1351" s="136">
        <v>19318</v>
      </c>
      <c r="T1351" s="135">
        <v>21785</v>
      </c>
      <c r="U1351" s="136">
        <v>23106</v>
      </c>
      <c r="V1351" s="135">
        <v>22733</v>
      </c>
      <c r="W1351" s="136">
        <v>22786</v>
      </c>
      <c r="X1351" s="135">
        <v>21032</v>
      </c>
      <c r="Y1351" s="136">
        <v>20573</v>
      </c>
      <c r="Z1351" s="135">
        <v>24135</v>
      </c>
      <c r="AA1351" s="136">
        <v>24587</v>
      </c>
      <c r="AB1351" s="135">
        <v>25404</v>
      </c>
      <c r="AC1351" s="136">
        <v>24241</v>
      </c>
      <c r="AD1351" s="135">
        <v>21760</v>
      </c>
      <c r="AE1351" s="137">
        <v>24015</v>
      </c>
      <c r="AF1351" s="138">
        <v>24969</v>
      </c>
    </row>
    <row r="1352" spans="2:32">
      <c r="B1352" s="114">
        <v>1314</v>
      </c>
      <c r="C1352" s="115">
        <v>1314</v>
      </c>
      <c r="D1352" s="116">
        <v>55</v>
      </c>
      <c r="E1352" s="117">
        <v>2</v>
      </c>
      <c r="F1352" s="118">
        <v>24</v>
      </c>
      <c r="G1352" s="119" t="s">
        <v>485</v>
      </c>
      <c r="H1352" s="120">
        <v>2</v>
      </c>
      <c r="I1352" s="115">
        <v>24</v>
      </c>
      <c r="J1352" s="116" t="s">
        <v>485</v>
      </c>
      <c r="K1352" s="121">
        <v>18</v>
      </c>
      <c r="L1352" s="108"/>
      <c r="M1352" s="122">
        <v>16914</v>
      </c>
      <c r="N1352" s="123">
        <v>19909</v>
      </c>
      <c r="O1352" s="124">
        <v>21522</v>
      </c>
      <c r="P1352" s="123">
        <v>21447</v>
      </c>
      <c r="Q1352" s="124">
        <v>21539</v>
      </c>
      <c r="R1352" s="123">
        <v>19520</v>
      </c>
      <c r="S1352" s="124">
        <v>20013</v>
      </c>
      <c r="T1352" s="123">
        <v>22360</v>
      </c>
      <c r="U1352" s="124">
        <v>23472</v>
      </c>
      <c r="V1352" s="123">
        <v>23477</v>
      </c>
      <c r="W1352" s="124">
        <v>23516</v>
      </c>
      <c r="X1352" s="123">
        <v>21822</v>
      </c>
      <c r="Y1352" s="124">
        <v>21818</v>
      </c>
      <c r="Z1352" s="123">
        <v>25035</v>
      </c>
      <c r="AA1352" s="124">
        <v>25284</v>
      </c>
      <c r="AB1352" s="123">
        <v>25931</v>
      </c>
      <c r="AC1352" s="124">
        <v>25392</v>
      </c>
      <c r="AD1352" s="123">
        <v>23096</v>
      </c>
      <c r="AE1352" s="125">
        <v>25257</v>
      </c>
      <c r="AF1352" s="126">
        <v>25657</v>
      </c>
    </row>
    <row r="1353" spans="2:32">
      <c r="B1353" s="127">
        <v>1315</v>
      </c>
      <c r="C1353" s="128">
        <v>1315</v>
      </c>
      <c r="D1353" s="129">
        <v>55</v>
      </c>
      <c r="E1353" s="130">
        <v>2</v>
      </c>
      <c r="F1353" s="131">
        <v>24</v>
      </c>
      <c r="G1353" s="132" t="s">
        <v>485</v>
      </c>
      <c r="H1353" s="133">
        <v>2</v>
      </c>
      <c r="I1353" s="128">
        <v>24</v>
      </c>
      <c r="J1353" s="129" t="s">
        <v>485</v>
      </c>
      <c r="K1353" s="134">
        <v>19</v>
      </c>
      <c r="L1353" s="108"/>
      <c r="M1353" s="81">
        <v>17327</v>
      </c>
      <c r="N1353" s="135">
        <v>20346</v>
      </c>
      <c r="O1353" s="136">
        <v>22191</v>
      </c>
      <c r="P1353" s="135">
        <v>22090</v>
      </c>
      <c r="Q1353" s="136">
        <v>22021</v>
      </c>
      <c r="R1353" s="135">
        <v>19968</v>
      </c>
      <c r="S1353" s="136">
        <v>20520</v>
      </c>
      <c r="T1353" s="135">
        <v>22648</v>
      </c>
      <c r="U1353" s="136">
        <v>24186</v>
      </c>
      <c r="V1353" s="135">
        <v>24131</v>
      </c>
      <c r="W1353" s="136">
        <v>24157</v>
      </c>
      <c r="X1353" s="135">
        <v>22579</v>
      </c>
      <c r="Y1353" s="136">
        <v>22779</v>
      </c>
      <c r="Z1353" s="135">
        <v>26201</v>
      </c>
      <c r="AA1353" s="136">
        <v>26473</v>
      </c>
      <c r="AB1353" s="135">
        <v>26886</v>
      </c>
      <c r="AC1353" s="136">
        <v>26720</v>
      </c>
      <c r="AD1353" s="135">
        <v>24255</v>
      </c>
      <c r="AE1353" s="137">
        <v>26254</v>
      </c>
      <c r="AF1353" s="138">
        <v>26841</v>
      </c>
    </row>
    <row r="1354" spans="2:32">
      <c r="B1354" s="114">
        <v>1316</v>
      </c>
      <c r="C1354" s="115">
        <v>1316</v>
      </c>
      <c r="D1354" s="116">
        <v>55</v>
      </c>
      <c r="E1354" s="117">
        <v>2</v>
      </c>
      <c r="F1354" s="118">
        <v>24</v>
      </c>
      <c r="G1354" s="119" t="s">
        <v>485</v>
      </c>
      <c r="H1354" s="120">
        <v>2</v>
      </c>
      <c r="I1354" s="115">
        <v>24</v>
      </c>
      <c r="J1354" s="116" t="s">
        <v>485</v>
      </c>
      <c r="K1354" s="121">
        <v>20</v>
      </c>
      <c r="L1354" s="108"/>
      <c r="M1354" s="122">
        <v>17088</v>
      </c>
      <c r="N1354" s="123">
        <v>20201</v>
      </c>
      <c r="O1354" s="124">
        <v>22373</v>
      </c>
      <c r="P1354" s="123">
        <v>22227</v>
      </c>
      <c r="Q1354" s="124">
        <v>22191</v>
      </c>
      <c r="R1354" s="123">
        <v>19766</v>
      </c>
      <c r="S1354" s="124">
        <v>20661</v>
      </c>
      <c r="T1354" s="123">
        <v>22713</v>
      </c>
      <c r="U1354" s="124">
        <v>24598</v>
      </c>
      <c r="V1354" s="123">
        <v>24598</v>
      </c>
      <c r="W1354" s="124">
        <v>24478</v>
      </c>
      <c r="X1354" s="123">
        <v>22711</v>
      </c>
      <c r="Y1354" s="124">
        <v>23240</v>
      </c>
      <c r="Z1354" s="123">
        <v>27058</v>
      </c>
      <c r="AA1354" s="124">
        <v>27239</v>
      </c>
      <c r="AB1354" s="123">
        <v>27559</v>
      </c>
      <c r="AC1354" s="124">
        <v>27283</v>
      </c>
      <c r="AD1354" s="123">
        <v>24919</v>
      </c>
      <c r="AE1354" s="125">
        <v>26782</v>
      </c>
      <c r="AF1354" s="126">
        <v>27973</v>
      </c>
    </row>
    <row r="1355" spans="2:32">
      <c r="B1355" s="127">
        <v>1317</v>
      </c>
      <c r="C1355" s="128">
        <v>1317</v>
      </c>
      <c r="D1355" s="129">
        <v>55</v>
      </c>
      <c r="E1355" s="130">
        <v>2</v>
      </c>
      <c r="F1355" s="131">
        <v>24</v>
      </c>
      <c r="G1355" s="132" t="s">
        <v>485</v>
      </c>
      <c r="H1355" s="133">
        <v>2</v>
      </c>
      <c r="I1355" s="128">
        <v>24</v>
      </c>
      <c r="J1355" s="129" t="s">
        <v>485</v>
      </c>
      <c r="K1355" s="134">
        <v>21</v>
      </c>
      <c r="L1355" s="108"/>
      <c r="M1355" s="81">
        <v>16899</v>
      </c>
      <c r="N1355" s="135">
        <v>19936</v>
      </c>
      <c r="O1355" s="136">
        <v>22261</v>
      </c>
      <c r="P1355" s="135">
        <v>22159</v>
      </c>
      <c r="Q1355" s="136">
        <v>21954</v>
      </c>
      <c r="R1355" s="135">
        <v>19706</v>
      </c>
      <c r="S1355" s="136">
        <v>20637</v>
      </c>
      <c r="T1355" s="135">
        <v>22627</v>
      </c>
      <c r="U1355" s="136">
        <v>24868</v>
      </c>
      <c r="V1355" s="135">
        <v>24704</v>
      </c>
      <c r="W1355" s="136">
        <v>24799</v>
      </c>
      <c r="X1355" s="135">
        <v>23194</v>
      </c>
      <c r="Y1355" s="136">
        <v>23698</v>
      </c>
      <c r="Z1355" s="135">
        <v>27836</v>
      </c>
      <c r="AA1355" s="136">
        <v>28131</v>
      </c>
      <c r="AB1355" s="135">
        <v>28231</v>
      </c>
      <c r="AC1355" s="136">
        <v>28138</v>
      </c>
      <c r="AD1355" s="135">
        <v>25630</v>
      </c>
      <c r="AE1355" s="137">
        <v>27362</v>
      </c>
      <c r="AF1355" s="138">
        <v>29094</v>
      </c>
    </row>
    <row r="1356" spans="2:32">
      <c r="B1356" s="114">
        <v>1318</v>
      </c>
      <c r="C1356" s="115">
        <v>1318</v>
      </c>
      <c r="D1356" s="116">
        <v>55</v>
      </c>
      <c r="E1356" s="117">
        <v>2</v>
      </c>
      <c r="F1356" s="118">
        <v>24</v>
      </c>
      <c r="G1356" s="119" t="s">
        <v>485</v>
      </c>
      <c r="H1356" s="120">
        <v>2</v>
      </c>
      <c r="I1356" s="115">
        <v>24</v>
      </c>
      <c r="J1356" s="116" t="s">
        <v>485</v>
      </c>
      <c r="K1356" s="121">
        <v>22</v>
      </c>
      <c r="L1356" s="108"/>
      <c r="M1356" s="122">
        <v>16366</v>
      </c>
      <c r="N1356" s="123">
        <v>19203</v>
      </c>
      <c r="O1356" s="124">
        <v>21548</v>
      </c>
      <c r="P1356" s="123">
        <v>21510</v>
      </c>
      <c r="Q1356" s="124">
        <v>21364</v>
      </c>
      <c r="R1356" s="123">
        <v>19244</v>
      </c>
      <c r="S1356" s="124">
        <v>20153</v>
      </c>
      <c r="T1356" s="123">
        <v>22014</v>
      </c>
      <c r="U1356" s="124">
        <v>24445</v>
      </c>
      <c r="V1356" s="123">
        <v>24344</v>
      </c>
      <c r="W1356" s="124">
        <v>24493</v>
      </c>
      <c r="X1356" s="123">
        <v>23057</v>
      </c>
      <c r="Y1356" s="124">
        <v>23499</v>
      </c>
      <c r="Z1356" s="123">
        <v>27720</v>
      </c>
      <c r="AA1356" s="124">
        <v>28103</v>
      </c>
      <c r="AB1356" s="123">
        <v>28212</v>
      </c>
      <c r="AC1356" s="124">
        <v>28156</v>
      </c>
      <c r="AD1356" s="123">
        <v>25584</v>
      </c>
      <c r="AE1356" s="125">
        <v>27138</v>
      </c>
      <c r="AF1356" s="126">
        <v>29417</v>
      </c>
    </row>
    <row r="1357" spans="2:32">
      <c r="B1357" s="127">
        <v>1319</v>
      </c>
      <c r="C1357" s="128">
        <v>1319</v>
      </c>
      <c r="D1357" s="129">
        <v>55</v>
      </c>
      <c r="E1357" s="130">
        <v>2</v>
      </c>
      <c r="F1357" s="131">
        <v>24</v>
      </c>
      <c r="G1357" s="132" t="s">
        <v>485</v>
      </c>
      <c r="H1357" s="133">
        <v>2</v>
      </c>
      <c r="I1357" s="128">
        <v>24</v>
      </c>
      <c r="J1357" s="129" t="s">
        <v>485</v>
      </c>
      <c r="K1357" s="134">
        <v>23</v>
      </c>
      <c r="L1357" s="108"/>
      <c r="M1357" s="81">
        <v>15674</v>
      </c>
      <c r="N1357" s="135">
        <v>18310</v>
      </c>
      <c r="O1357" s="136">
        <v>20544</v>
      </c>
      <c r="P1357" s="135">
        <v>20552</v>
      </c>
      <c r="Q1357" s="136">
        <v>20535</v>
      </c>
      <c r="R1357" s="135">
        <v>18682</v>
      </c>
      <c r="S1357" s="136">
        <v>19608</v>
      </c>
      <c r="T1357" s="135">
        <v>21287</v>
      </c>
      <c r="U1357" s="136">
        <v>23666</v>
      </c>
      <c r="V1357" s="135">
        <v>23688</v>
      </c>
      <c r="W1357" s="136">
        <v>23839</v>
      </c>
      <c r="X1357" s="135">
        <v>22730</v>
      </c>
      <c r="Y1357" s="136">
        <v>23141</v>
      </c>
      <c r="Z1357" s="135">
        <v>27097</v>
      </c>
      <c r="AA1357" s="136">
        <v>27556</v>
      </c>
      <c r="AB1357" s="135">
        <v>27658</v>
      </c>
      <c r="AC1357" s="136">
        <v>27532</v>
      </c>
      <c r="AD1357" s="135">
        <v>25312</v>
      </c>
      <c r="AE1357" s="137">
        <v>26595</v>
      </c>
      <c r="AF1357" s="138">
        <v>29111</v>
      </c>
    </row>
    <row r="1358" spans="2:32">
      <c r="B1358" s="114">
        <v>1320</v>
      </c>
      <c r="C1358" s="115">
        <v>1320</v>
      </c>
      <c r="D1358" s="116">
        <v>55</v>
      </c>
      <c r="E1358" s="117">
        <v>2</v>
      </c>
      <c r="F1358" s="118">
        <v>24</v>
      </c>
      <c r="G1358" s="119" t="s">
        <v>485</v>
      </c>
      <c r="H1358" s="120">
        <v>2</v>
      </c>
      <c r="I1358" s="115">
        <v>24</v>
      </c>
      <c r="J1358" s="116" t="s">
        <v>485</v>
      </c>
      <c r="K1358" s="121">
        <v>24</v>
      </c>
      <c r="L1358" s="108"/>
      <c r="M1358" s="122">
        <v>14744</v>
      </c>
      <c r="N1358" s="123">
        <v>17271</v>
      </c>
      <c r="O1358" s="124">
        <v>19344</v>
      </c>
      <c r="P1358" s="123">
        <v>19489</v>
      </c>
      <c r="Q1358" s="124">
        <v>19614</v>
      </c>
      <c r="R1358" s="123">
        <v>17901</v>
      </c>
      <c r="S1358" s="124">
        <v>18941</v>
      </c>
      <c r="T1358" s="123">
        <v>20479</v>
      </c>
      <c r="U1358" s="124">
        <v>22805</v>
      </c>
      <c r="V1358" s="123">
        <v>23017</v>
      </c>
      <c r="W1358" s="124">
        <v>23135</v>
      </c>
      <c r="X1358" s="123">
        <v>22198</v>
      </c>
      <c r="Y1358" s="124">
        <v>22597</v>
      </c>
      <c r="Z1358" s="123">
        <v>26284</v>
      </c>
      <c r="AA1358" s="124">
        <v>26826</v>
      </c>
      <c r="AB1358" s="123">
        <v>26813</v>
      </c>
      <c r="AC1358" s="124">
        <v>26621</v>
      </c>
      <c r="AD1358" s="123">
        <v>24811</v>
      </c>
      <c r="AE1358" s="125">
        <v>25913</v>
      </c>
      <c r="AF1358" s="126">
        <v>28412</v>
      </c>
    </row>
    <row r="1359" spans="2:32">
      <c r="B1359" s="127">
        <v>1321</v>
      </c>
      <c r="C1359" s="128">
        <v>1321</v>
      </c>
      <c r="D1359" s="129">
        <v>56</v>
      </c>
      <c r="E1359" s="130">
        <v>2</v>
      </c>
      <c r="F1359" s="131">
        <v>25</v>
      </c>
      <c r="G1359" s="132" t="s">
        <v>485</v>
      </c>
      <c r="H1359" s="133">
        <v>2</v>
      </c>
      <c r="I1359" s="128">
        <v>25</v>
      </c>
      <c r="J1359" s="129" t="s">
        <v>485</v>
      </c>
      <c r="K1359" s="134">
        <v>1</v>
      </c>
      <c r="L1359" s="108"/>
      <c r="M1359" s="81">
        <v>14358</v>
      </c>
      <c r="N1359" s="135">
        <v>17451</v>
      </c>
      <c r="O1359" s="136">
        <v>18854</v>
      </c>
      <c r="P1359" s="135">
        <v>18871</v>
      </c>
      <c r="Q1359" s="136">
        <v>19250</v>
      </c>
      <c r="R1359" s="135">
        <v>17232</v>
      </c>
      <c r="S1359" s="136">
        <v>19003</v>
      </c>
      <c r="T1359" s="135">
        <v>21229</v>
      </c>
      <c r="U1359" s="136">
        <v>22629</v>
      </c>
      <c r="V1359" s="135">
        <v>22874</v>
      </c>
      <c r="W1359" s="136">
        <v>22381</v>
      </c>
      <c r="X1359" s="135">
        <v>20933</v>
      </c>
      <c r="Y1359" s="136">
        <v>22710</v>
      </c>
      <c r="Z1359" s="135">
        <v>26381</v>
      </c>
      <c r="AA1359" s="136">
        <v>25850</v>
      </c>
      <c r="AB1359" s="135">
        <v>26405</v>
      </c>
      <c r="AC1359" s="136">
        <v>25401</v>
      </c>
      <c r="AD1359" s="135">
        <v>24867</v>
      </c>
      <c r="AE1359" s="137">
        <v>27384</v>
      </c>
      <c r="AF1359" s="138">
        <v>28768</v>
      </c>
    </row>
    <row r="1360" spans="2:32">
      <c r="B1360" s="114">
        <v>1322</v>
      </c>
      <c r="C1360" s="115">
        <v>1322</v>
      </c>
      <c r="D1360" s="116">
        <v>56</v>
      </c>
      <c r="E1360" s="117">
        <v>2</v>
      </c>
      <c r="F1360" s="118">
        <v>25</v>
      </c>
      <c r="G1360" s="119" t="s">
        <v>485</v>
      </c>
      <c r="H1360" s="120">
        <v>2</v>
      </c>
      <c r="I1360" s="115">
        <v>25</v>
      </c>
      <c r="J1360" s="116" t="s">
        <v>485</v>
      </c>
      <c r="K1360" s="121">
        <v>2</v>
      </c>
      <c r="L1360" s="108"/>
      <c r="M1360" s="122">
        <v>13966</v>
      </c>
      <c r="N1360" s="123">
        <v>17103</v>
      </c>
      <c r="O1360" s="124">
        <v>18454</v>
      </c>
      <c r="P1360" s="123">
        <v>18488</v>
      </c>
      <c r="Q1360" s="124">
        <v>18863</v>
      </c>
      <c r="R1360" s="123">
        <v>16871</v>
      </c>
      <c r="S1360" s="124">
        <v>18707</v>
      </c>
      <c r="T1360" s="123">
        <v>20884</v>
      </c>
      <c r="U1360" s="124">
        <v>22272</v>
      </c>
      <c r="V1360" s="123">
        <v>22510</v>
      </c>
      <c r="W1360" s="124">
        <v>21837</v>
      </c>
      <c r="X1360" s="123">
        <v>20544</v>
      </c>
      <c r="Y1360" s="124">
        <v>22357</v>
      </c>
      <c r="Z1360" s="123">
        <v>25899</v>
      </c>
      <c r="AA1360" s="124">
        <v>25442</v>
      </c>
      <c r="AB1360" s="123">
        <v>25971</v>
      </c>
      <c r="AC1360" s="124">
        <v>24829</v>
      </c>
      <c r="AD1360" s="123">
        <v>24452</v>
      </c>
      <c r="AE1360" s="125">
        <v>26969</v>
      </c>
      <c r="AF1360" s="126">
        <v>28224</v>
      </c>
    </row>
    <row r="1361" spans="2:32">
      <c r="B1361" s="127">
        <v>1323</v>
      </c>
      <c r="C1361" s="128">
        <v>1323</v>
      </c>
      <c r="D1361" s="129">
        <v>56</v>
      </c>
      <c r="E1361" s="130">
        <v>2</v>
      </c>
      <c r="F1361" s="131">
        <v>25</v>
      </c>
      <c r="G1361" s="132" t="s">
        <v>485</v>
      </c>
      <c r="H1361" s="133">
        <v>2</v>
      </c>
      <c r="I1361" s="128">
        <v>25</v>
      </c>
      <c r="J1361" s="129" t="s">
        <v>485</v>
      </c>
      <c r="K1361" s="134">
        <v>3</v>
      </c>
      <c r="L1361" s="108"/>
      <c r="M1361" s="81">
        <v>13680</v>
      </c>
      <c r="N1361" s="135">
        <v>16941</v>
      </c>
      <c r="O1361" s="136">
        <v>18229</v>
      </c>
      <c r="P1361" s="135">
        <v>18335</v>
      </c>
      <c r="Q1361" s="136">
        <v>18663</v>
      </c>
      <c r="R1361" s="135">
        <v>16626</v>
      </c>
      <c r="S1361" s="136">
        <v>18617</v>
      </c>
      <c r="T1361" s="135">
        <v>20800</v>
      </c>
      <c r="U1361" s="136">
        <v>22093</v>
      </c>
      <c r="V1361" s="135">
        <v>22312</v>
      </c>
      <c r="W1361" s="136">
        <v>21581</v>
      </c>
      <c r="X1361" s="135">
        <v>20258</v>
      </c>
      <c r="Y1361" s="136">
        <v>22194</v>
      </c>
      <c r="Z1361" s="135">
        <v>25575</v>
      </c>
      <c r="AA1361" s="136">
        <v>25645</v>
      </c>
      <c r="AB1361" s="135">
        <v>25941</v>
      </c>
      <c r="AC1361" s="136">
        <v>24766</v>
      </c>
      <c r="AD1361" s="135">
        <v>24220</v>
      </c>
      <c r="AE1361" s="137">
        <v>26697</v>
      </c>
      <c r="AF1361" s="138">
        <v>27825</v>
      </c>
    </row>
    <row r="1362" spans="2:32">
      <c r="B1362" s="114">
        <v>1324</v>
      </c>
      <c r="C1362" s="115">
        <v>1324</v>
      </c>
      <c r="D1362" s="116">
        <v>56</v>
      </c>
      <c r="E1362" s="117">
        <v>2</v>
      </c>
      <c r="F1362" s="118">
        <v>25</v>
      </c>
      <c r="G1362" s="119" t="s">
        <v>485</v>
      </c>
      <c r="H1362" s="120">
        <v>2</v>
      </c>
      <c r="I1362" s="115">
        <v>25</v>
      </c>
      <c r="J1362" s="116" t="s">
        <v>485</v>
      </c>
      <c r="K1362" s="121">
        <v>4</v>
      </c>
      <c r="L1362" s="108"/>
      <c r="M1362" s="122">
        <v>13559</v>
      </c>
      <c r="N1362" s="123">
        <v>16935</v>
      </c>
      <c r="O1362" s="124">
        <v>18181</v>
      </c>
      <c r="P1362" s="123">
        <v>18254</v>
      </c>
      <c r="Q1362" s="124">
        <v>18529</v>
      </c>
      <c r="R1362" s="123">
        <v>16478</v>
      </c>
      <c r="S1362" s="124">
        <v>18612</v>
      </c>
      <c r="T1362" s="123">
        <v>20695</v>
      </c>
      <c r="U1362" s="124">
        <v>21883</v>
      </c>
      <c r="V1362" s="123">
        <v>21960</v>
      </c>
      <c r="W1362" s="124">
        <v>21118</v>
      </c>
      <c r="X1362" s="123">
        <v>19852</v>
      </c>
      <c r="Y1362" s="124">
        <v>21895</v>
      </c>
      <c r="Z1362" s="123">
        <v>25037</v>
      </c>
      <c r="AA1362" s="124">
        <v>25241</v>
      </c>
      <c r="AB1362" s="123">
        <v>25392</v>
      </c>
      <c r="AC1362" s="124">
        <v>24175</v>
      </c>
      <c r="AD1362" s="123">
        <v>23750</v>
      </c>
      <c r="AE1362" s="125">
        <v>26066</v>
      </c>
      <c r="AF1362" s="126">
        <v>27103</v>
      </c>
    </row>
    <row r="1363" spans="2:32">
      <c r="B1363" s="127">
        <v>1325</v>
      </c>
      <c r="C1363" s="128">
        <v>1325</v>
      </c>
      <c r="D1363" s="129">
        <v>56</v>
      </c>
      <c r="E1363" s="130">
        <v>2</v>
      </c>
      <c r="F1363" s="131">
        <v>25</v>
      </c>
      <c r="G1363" s="132" t="s">
        <v>485</v>
      </c>
      <c r="H1363" s="133">
        <v>2</v>
      </c>
      <c r="I1363" s="128">
        <v>25</v>
      </c>
      <c r="J1363" s="129" t="s">
        <v>485</v>
      </c>
      <c r="K1363" s="134">
        <v>5</v>
      </c>
      <c r="L1363" s="108"/>
      <c r="M1363" s="81">
        <v>13448</v>
      </c>
      <c r="N1363" s="135">
        <v>17073</v>
      </c>
      <c r="O1363" s="136">
        <v>18271</v>
      </c>
      <c r="P1363" s="135">
        <v>18314</v>
      </c>
      <c r="Q1363" s="136">
        <v>18557</v>
      </c>
      <c r="R1363" s="135">
        <v>16354</v>
      </c>
      <c r="S1363" s="136">
        <v>18580</v>
      </c>
      <c r="T1363" s="135">
        <v>20640</v>
      </c>
      <c r="U1363" s="136">
        <v>21636</v>
      </c>
      <c r="V1363" s="135">
        <v>21668</v>
      </c>
      <c r="W1363" s="136">
        <v>20452</v>
      </c>
      <c r="X1363" s="135">
        <v>19320</v>
      </c>
      <c r="Y1363" s="136">
        <v>21527</v>
      </c>
      <c r="Z1363" s="135">
        <v>24386</v>
      </c>
      <c r="AA1363" s="136">
        <v>24542</v>
      </c>
      <c r="AB1363" s="135">
        <v>24761</v>
      </c>
      <c r="AC1363" s="136">
        <v>23183</v>
      </c>
      <c r="AD1363" s="135">
        <v>23182</v>
      </c>
      <c r="AE1363" s="137">
        <v>25346</v>
      </c>
      <c r="AF1363" s="138">
        <v>26223</v>
      </c>
    </row>
    <row r="1364" spans="2:32">
      <c r="B1364" s="114">
        <v>1326</v>
      </c>
      <c r="C1364" s="115">
        <v>1326</v>
      </c>
      <c r="D1364" s="116">
        <v>56</v>
      </c>
      <c r="E1364" s="117">
        <v>2</v>
      </c>
      <c r="F1364" s="118">
        <v>25</v>
      </c>
      <c r="G1364" s="119" t="s">
        <v>485</v>
      </c>
      <c r="H1364" s="120">
        <v>2</v>
      </c>
      <c r="I1364" s="115">
        <v>25</v>
      </c>
      <c r="J1364" s="116" t="s">
        <v>485</v>
      </c>
      <c r="K1364" s="121">
        <v>6</v>
      </c>
      <c r="L1364" s="108"/>
      <c r="M1364" s="122">
        <v>13406</v>
      </c>
      <c r="N1364" s="123">
        <v>17623</v>
      </c>
      <c r="O1364" s="124">
        <v>18823</v>
      </c>
      <c r="P1364" s="123">
        <v>18705</v>
      </c>
      <c r="Q1364" s="124">
        <v>18881</v>
      </c>
      <c r="R1364" s="123">
        <v>16242</v>
      </c>
      <c r="S1364" s="124">
        <v>18913</v>
      </c>
      <c r="T1364" s="123">
        <v>20900</v>
      </c>
      <c r="U1364" s="124">
        <v>21866</v>
      </c>
      <c r="V1364" s="123">
        <v>21614</v>
      </c>
      <c r="W1364" s="124">
        <v>19878</v>
      </c>
      <c r="X1364" s="123">
        <v>18781</v>
      </c>
      <c r="Y1364" s="124">
        <v>21474</v>
      </c>
      <c r="Z1364" s="123">
        <v>24154</v>
      </c>
      <c r="AA1364" s="124">
        <v>24131</v>
      </c>
      <c r="AB1364" s="123">
        <v>24309</v>
      </c>
      <c r="AC1364" s="124">
        <v>22255</v>
      </c>
      <c r="AD1364" s="123">
        <v>22934</v>
      </c>
      <c r="AE1364" s="125">
        <v>24950</v>
      </c>
      <c r="AF1364" s="126">
        <v>25771</v>
      </c>
    </row>
    <row r="1365" spans="2:32">
      <c r="B1365" s="127">
        <v>1327</v>
      </c>
      <c r="C1365" s="128">
        <v>1327</v>
      </c>
      <c r="D1365" s="129">
        <v>56</v>
      </c>
      <c r="E1365" s="130">
        <v>2</v>
      </c>
      <c r="F1365" s="131">
        <v>25</v>
      </c>
      <c r="G1365" s="132" t="s">
        <v>485</v>
      </c>
      <c r="H1365" s="133">
        <v>2</v>
      </c>
      <c r="I1365" s="128">
        <v>25</v>
      </c>
      <c r="J1365" s="129" t="s">
        <v>485</v>
      </c>
      <c r="K1365" s="134">
        <v>7</v>
      </c>
      <c r="L1365" s="108"/>
      <c r="M1365" s="81">
        <v>13818</v>
      </c>
      <c r="N1365" s="135">
        <v>18985</v>
      </c>
      <c r="O1365" s="136">
        <v>19955</v>
      </c>
      <c r="P1365" s="135">
        <v>19902</v>
      </c>
      <c r="Q1365" s="136">
        <v>20019</v>
      </c>
      <c r="R1365" s="135">
        <v>16525</v>
      </c>
      <c r="S1365" s="136">
        <v>20187</v>
      </c>
      <c r="T1365" s="135">
        <v>21910</v>
      </c>
      <c r="U1365" s="136">
        <v>22765</v>
      </c>
      <c r="V1365" s="135">
        <v>22551</v>
      </c>
      <c r="W1365" s="136">
        <v>19864</v>
      </c>
      <c r="X1365" s="135">
        <v>18797</v>
      </c>
      <c r="Y1365" s="136">
        <v>22374</v>
      </c>
      <c r="Z1365" s="135">
        <v>24643</v>
      </c>
      <c r="AA1365" s="136">
        <v>24726</v>
      </c>
      <c r="AB1365" s="135">
        <v>24844</v>
      </c>
      <c r="AC1365" s="136">
        <v>21959</v>
      </c>
      <c r="AD1365" s="135">
        <v>23712</v>
      </c>
      <c r="AE1365" s="137">
        <v>25455</v>
      </c>
      <c r="AF1365" s="138">
        <v>26059</v>
      </c>
    </row>
    <row r="1366" spans="2:32">
      <c r="B1366" s="114">
        <v>1328</v>
      </c>
      <c r="C1366" s="115">
        <v>1328</v>
      </c>
      <c r="D1366" s="116">
        <v>56</v>
      </c>
      <c r="E1366" s="117">
        <v>2</v>
      </c>
      <c r="F1366" s="118">
        <v>25</v>
      </c>
      <c r="G1366" s="119" t="s">
        <v>485</v>
      </c>
      <c r="H1366" s="120">
        <v>2</v>
      </c>
      <c r="I1366" s="115">
        <v>25</v>
      </c>
      <c r="J1366" s="116" t="s">
        <v>485</v>
      </c>
      <c r="K1366" s="121">
        <v>8</v>
      </c>
      <c r="L1366" s="108"/>
      <c r="M1366" s="122">
        <v>14588</v>
      </c>
      <c r="N1366" s="123">
        <v>20324</v>
      </c>
      <c r="O1366" s="124">
        <v>21055</v>
      </c>
      <c r="P1366" s="123">
        <v>21175</v>
      </c>
      <c r="Q1366" s="124">
        <v>21444</v>
      </c>
      <c r="R1366" s="123">
        <v>17211</v>
      </c>
      <c r="S1366" s="124">
        <v>21603</v>
      </c>
      <c r="T1366" s="123">
        <v>23124</v>
      </c>
      <c r="U1366" s="124">
        <v>23741</v>
      </c>
      <c r="V1366" s="123">
        <v>23897</v>
      </c>
      <c r="W1366" s="124">
        <v>20550</v>
      </c>
      <c r="X1366" s="123">
        <v>19358</v>
      </c>
      <c r="Y1366" s="124">
        <v>23597</v>
      </c>
      <c r="Z1366" s="123">
        <v>25462</v>
      </c>
      <c r="AA1366" s="124">
        <v>25693</v>
      </c>
      <c r="AB1366" s="123">
        <v>25924</v>
      </c>
      <c r="AC1366" s="124">
        <v>22454</v>
      </c>
      <c r="AD1366" s="123">
        <v>24881</v>
      </c>
      <c r="AE1366" s="125">
        <v>26230</v>
      </c>
      <c r="AF1366" s="126">
        <v>26745</v>
      </c>
    </row>
    <row r="1367" spans="2:32">
      <c r="B1367" s="127">
        <v>1329</v>
      </c>
      <c r="C1367" s="128">
        <v>1329</v>
      </c>
      <c r="D1367" s="129">
        <v>56</v>
      </c>
      <c r="E1367" s="130">
        <v>2</v>
      </c>
      <c r="F1367" s="131">
        <v>25</v>
      </c>
      <c r="G1367" s="132" t="s">
        <v>485</v>
      </c>
      <c r="H1367" s="133">
        <v>2</v>
      </c>
      <c r="I1367" s="128">
        <v>25</v>
      </c>
      <c r="J1367" s="129" t="s">
        <v>485</v>
      </c>
      <c r="K1367" s="134">
        <v>9</v>
      </c>
      <c r="L1367" s="108"/>
      <c r="M1367" s="81">
        <v>15086</v>
      </c>
      <c r="N1367" s="135">
        <v>20441</v>
      </c>
      <c r="O1367" s="136">
        <v>21066</v>
      </c>
      <c r="P1367" s="135">
        <v>21281</v>
      </c>
      <c r="Q1367" s="136">
        <v>21627</v>
      </c>
      <c r="R1367" s="135">
        <v>17728</v>
      </c>
      <c r="S1367" s="136">
        <v>21755</v>
      </c>
      <c r="T1367" s="135">
        <v>23323</v>
      </c>
      <c r="U1367" s="136">
        <v>23673</v>
      </c>
      <c r="V1367" s="135">
        <v>23960</v>
      </c>
      <c r="W1367" s="136">
        <v>21069</v>
      </c>
      <c r="X1367" s="135">
        <v>19793</v>
      </c>
      <c r="Y1367" s="136">
        <v>23652</v>
      </c>
      <c r="Z1367" s="135">
        <v>25301</v>
      </c>
      <c r="AA1367" s="136">
        <v>25726</v>
      </c>
      <c r="AB1367" s="135">
        <v>25818</v>
      </c>
      <c r="AC1367" s="136">
        <v>22736</v>
      </c>
      <c r="AD1367" s="135">
        <v>24889</v>
      </c>
      <c r="AE1367" s="137">
        <v>26242</v>
      </c>
      <c r="AF1367" s="138">
        <v>26513</v>
      </c>
    </row>
    <row r="1368" spans="2:32">
      <c r="B1368" s="114">
        <v>1330</v>
      </c>
      <c r="C1368" s="115">
        <v>1330</v>
      </c>
      <c r="D1368" s="116">
        <v>56</v>
      </c>
      <c r="E1368" s="117">
        <v>2</v>
      </c>
      <c r="F1368" s="118">
        <v>25</v>
      </c>
      <c r="G1368" s="119" t="s">
        <v>485</v>
      </c>
      <c r="H1368" s="120">
        <v>2</v>
      </c>
      <c r="I1368" s="115">
        <v>25</v>
      </c>
      <c r="J1368" s="116" t="s">
        <v>485</v>
      </c>
      <c r="K1368" s="121">
        <v>10</v>
      </c>
      <c r="L1368" s="108"/>
      <c r="M1368" s="122">
        <v>15596</v>
      </c>
      <c r="N1368" s="123">
        <v>20399</v>
      </c>
      <c r="O1368" s="124">
        <v>20944</v>
      </c>
      <c r="P1368" s="123">
        <v>21079</v>
      </c>
      <c r="Q1368" s="124">
        <v>21486</v>
      </c>
      <c r="R1368" s="123">
        <v>18193</v>
      </c>
      <c r="S1368" s="124">
        <v>21746</v>
      </c>
      <c r="T1368" s="123">
        <v>23345</v>
      </c>
      <c r="U1368" s="124">
        <v>23534</v>
      </c>
      <c r="V1368" s="123">
        <v>23815</v>
      </c>
      <c r="W1368" s="124">
        <v>21418</v>
      </c>
      <c r="X1368" s="123">
        <v>20274</v>
      </c>
      <c r="Y1368" s="124">
        <v>23673</v>
      </c>
      <c r="Z1368" s="123">
        <v>25229</v>
      </c>
      <c r="AA1368" s="124">
        <v>25654</v>
      </c>
      <c r="AB1368" s="123">
        <v>25155</v>
      </c>
      <c r="AC1368" s="124">
        <v>22542</v>
      </c>
      <c r="AD1368" s="123">
        <v>24943</v>
      </c>
      <c r="AE1368" s="125">
        <v>26450</v>
      </c>
      <c r="AF1368" s="126">
        <v>26483</v>
      </c>
    </row>
    <row r="1369" spans="2:32">
      <c r="B1369" s="127">
        <v>1331</v>
      </c>
      <c r="C1369" s="128">
        <v>1331</v>
      </c>
      <c r="D1369" s="129">
        <v>56</v>
      </c>
      <c r="E1369" s="130">
        <v>2</v>
      </c>
      <c r="F1369" s="131">
        <v>25</v>
      </c>
      <c r="G1369" s="132" t="s">
        <v>485</v>
      </c>
      <c r="H1369" s="133">
        <v>2</v>
      </c>
      <c r="I1369" s="128">
        <v>25</v>
      </c>
      <c r="J1369" s="129" t="s">
        <v>485</v>
      </c>
      <c r="K1369" s="134">
        <v>11</v>
      </c>
      <c r="L1369" s="108"/>
      <c r="M1369" s="81">
        <v>15510</v>
      </c>
      <c r="N1369" s="135">
        <v>19989</v>
      </c>
      <c r="O1369" s="136">
        <v>20571</v>
      </c>
      <c r="P1369" s="135">
        <v>20460</v>
      </c>
      <c r="Q1369" s="136">
        <v>20776</v>
      </c>
      <c r="R1369" s="135">
        <v>17805</v>
      </c>
      <c r="S1369" s="136">
        <v>21231</v>
      </c>
      <c r="T1369" s="135">
        <v>22687</v>
      </c>
      <c r="U1369" s="136">
        <v>22837</v>
      </c>
      <c r="V1369" s="135">
        <v>22879</v>
      </c>
      <c r="W1369" s="136">
        <v>21016</v>
      </c>
      <c r="X1369" s="135">
        <v>19711</v>
      </c>
      <c r="Y1369" s="136">
        <v>23051</v>
      </c>
      <c r="Z1369" s="135">
        <v>24782</v>
      </c>
      <c r="AA1369" s="136">
        <v>25344</v>
      </c>
      <c r="AB1369" s="135">
        <v>24714</v>
      </c>
      <c r="AC1369" s="136">
        <v>22648</v>
      </c>
      <c r="AD1369" s="135">
        <v>24351</v>
      </c>
      <c r="AE1369" s="137">
        <v>25859</v>
      </c>
      <c r="AF1369" s="138">
        <v>26074</v>
      </c>
    </row>
    <row r="1370" spans="2:32">
      <c r="B1370" s="114">
        <v>1332</v>
      </c>
      <c r="C1370" s="115">
        <v>1332</v>
      </c>
      <c r="D1370" s="116">
        <v>56</v>
      </c>
      <c r="E1370" s="117">
        <v>2</v>
      </c>
      <c r="F1370" s="118">
        <v>25</v>
      </c>
      <c r="G1370" s="119" t="s">
        <v>485</v>
      </c>
      <c r="H1370" s="120">
        <v>2</v>
      </c>
      <c r="I1370" s="115">
        <v>25</v>
      </c>
      <c r="J1370" s="116" t="s">
        <v>485</v>
      </c>
      <c r="K1370" s="121">
        <v>12</v>
      </c>
      <c r="L1370" s="108"/>
      <c r="M1370" s="122">
        <v>15507</v>
      </c>
      <c r="N1370" s="123">
        <v>19651</v>
      </c>
      <c r="O1370" s="124">
        <v>20196</v>
      </c>
      <c r="P1370" s="123">
        <v>19995</v>
      </c>
      <c r="Q1370" s="124">
        <v>20226</v>
      </c>
      <c r="R1370" s="123">
        <v>17597</v>
      </c>
      <c r="S1370" s="124">
        <v>20854</v>
      </c>
      <c r="T1370" s="123">
        <v>22039</v>
      </c>
      <c r="U1370" s="124">
        <v>22225</v>
      </c>
      <c r="V1370" s="123">
        <v>22168</v>
      </c>
      <c r="W1370" s="124">
        <v>20711</v>
      </c>
      <c r="X1370" s="123">
        <v>19373</v>
      </c>
      <c r="Y1370" s="124">
        <v>22598</v>
      </c>
      <c r="Z1370" s="123">
        <v>24278</v>
      </c>
      <c r="AA1370" s="124">
        <v>24974</v>
      </c>
      <c r="AB1370" s="123">
        <v>24488</v>
      </c>
      <c r="AC1370" s="124">
        <v>22828</v>
      </c>
      <c r="AD1370" s="123">
        <v>23904</v>
      </c>
      <c r="AE1370" s="125">
        <v>25152</v>
      </c>
      <c r="AF1370" s="126">
        <v>25579</v>
      </c>
    </row>
    <row r="1371" spans="2:32">
      <c r="B1371" s="127">
        <v>1333</v>
      </c>
      <c r="C1371" s="128">
        <v>1333</v>
      </c>
      <c r="D1371" s="129">
        <v>56</v>
      </c>
      <c r="E1371" s="130">
        <v>2</v>
      </c>
      <c r="F1371" s="131">
        <v>25</v>
      </c>
      <c r="G1371" s="132" t="s">
        <v>485</v>
      </c>
      <c r="H1371" s="133">
        <v>2</v>
      </c>
      <c r="I1371" s="128">
        <v>25</v>
      </c>
      <c r="J1371" s="129" t="s">
        <v>485</v>
      </c>
      <c r="K1371" s="134">
        <v>13</v>
      </c>
      <c r="L1371" s="108"/>
      <c r="M1371" s="81">
        <v>15449</v>
      </c>
      <c r="N1371" s="135">
        <v>19328</v>
      </c>
      <c r="O1371" s="136">
        <v>19938</v>
      </c>
      <c r="P1371" s="135">
        <v>19582</v>
      </c>
      <c r="Q1371" s="136">
        <v>19881</v>
      </c>
      <c r="R1371" s="135">
        <v>17440</v>
      </c>
      <c r="S1371" s="136">
        <v>20543</v>
      </c>
      <c r="T1371" s="135">
        <v>21542</v>
      </c>
      <c r="U1371" s="136">
        <v>21831</v>
      </c>
      <c r="V1371" s="135">
        <v>21725</v>
      </c>
      <c r="W1371" s="136">
        <v>20366</v>
      </c>
      <c r="X1371" s="135">
        <v>19131</v>
      </c>
      <c r="Y1371" s="136">
        <v>22221</v>
      </c>
      <c r="Z1371" s="135">
        <v>23890</v>
      </c>
      <c r="AA1371" s="136">
        <v>24388</v>
      </c>
      <c r="AB1371" s="135">
        <v>24153</v>
      </c>
      <c r="AC1371" s="136">
        <v>22596</v>
      </c>
      <c r="AD1371" s="135">
        <v>23516</v>
      </c>
      <c r="AE1371" s="137">
        <v>24534</v>
      </c>
      <c r="AF1371" s="138">
        <v>25179</v>
      </c>
    </row>
    <row r="1372" spans="2:32">
      <c r="B1372" s="114">
        <v>1334</v>
      </c>
      <c r="C1372" s="115">
        <v>1334</v>
      </c>
      <c r="D1372" s="116">
        <v>56</v>
      </c>
      <c r="E1372" s="117">
        <v>2</v>
      </c>
      <c r="F1372" s="118">
        <v>25</v>
      </c>
      <c r="G1372" s="119" t="s">
        <v>485</v>
      </c>
      <c r="H1372" s="120">
        <v>2</v>
      </c>
      <c r="I1372" s="115">
        <v>25</v>
      </c>
      <c r="J1372" s="116" t="s">
        <v>485</v>
      </c>
      <c r="K1372" s="121">
        <v>14</v>
      </c>
      <c r="L1372" s="108"/>
      <c r="M1372" s="122">
        <v>15280</v>
      </c>
      <c r="N1372" s="123">
        <v>19103</v>
      </c>
      <c r="O1372" s="124">
        <v>19766</v>
      </c>
      <c r="P1372" s="123">
        <v>19358</v>
      </c>
      <c r="Q1372" s="124">
        <v>19556</v>
      </c>
      <c r="R1372" s="123">
        <v>17190</v>
      </c>
      <c r="S1372" s="124">
        <v>20367</v>
      </c>
      <c r="T1372" s="123">
        <v>21140</v>
      </c>
      <c r="U1372" s="124">
        <v>21585</v>
      </c>
      <c r="V1372" s="123">
        <v>21322</v>
      </c>
      <c r="W1372" s="124">
        <v>20001</v>
      </c>
      <c r="X1372" s="123">
        <v>18819</v>
      </c>
      <c r="Y1372" s="124">
        <v>21976</v>
      </c>
      <c r="Z1372" s="123">
        <v>23503</v>
      </c>
      <c r="AA1372" s="124">
        <v>24347</v>
      </c>
      <c r="AB1372" s="123">
        <v>23612</v>
      </c>
      <c r="AC1372" s="124">
        <v>22111</v>
      </c>
      <c r="AD1372" s="123">
        <v>23239</v>
      </c>
      <c r="AE1372" s="125">
        <v>23970</v>
      </c>
      <c r="AF1372" s="126">
        <v>24761</v>
      </c>
    </row>
    <row r="1373" spans="2:32">
      <c r="B1373" s="127">
        <v>1335</v>
      </c>
      <c r="C1373" s="128">
        <v>1335</v>
      </c>
      <c r="D1373" s="129">
        <v>56</v>
      </c>
      <c r="E1373" s="130">
        <v>2</v>
      </c>
      <c r="F1373" s="131">
        <v>25</v>
      </c>
      <c r="G1373" s="132" t="s">
        <v>485</v>
      </c>
      <c r="H1373" s="133">
        <v>2</v>
      </c>
      <c r="I1373" s="128">
        <v>25</v>
      </c>
      <c r="J1373" s="129" t="s">
        <v>485</v>
      </c>
      <c r="K1373" s="134">
        <v>15</v>
      </c>
      <c r="L1373" s="108"/>
      <c r="M1373" s="81">
        <v>15409</v>
      </c>
      <c r="N1373" s="135">
        <v>19130</v>
      </c>
      <c r="O1373" s="136">
        <v>19816</v>
      </c>
      <c r="P1373" s="135">
        <v>19428</v>
      </c>
      <c r="Q1373" s="136">
        <v>19512</v>
      </c>
      <c r="R1373" s="135">
        <v>17310</v>
      </c>
      <c r="S1373" s="136">
        <v>20380</v>
      </c>
      <c r="T1373" s="135">
        <v>21024</v>
      </c>
      <c r="U1373" s="136">
        <v>21601</v>
      </c>
      <c r="V1373" s="135">
        <v>21215</v>
      </c>
      <c r="W1373" s="136">
        <v>19928</v>
      </c>
      <c r="X1373" s="135">
        <v>18905</v>
      </c>
      <c r="Y1373" s="136">
        <v>21941</v>
      </c>
      <c r="Z1373" s="135">
        <v>23513</v>
      </c>
      <c r="AA1373" s="136">
        <v>24486</v>
      </c>
      <c r="AB1373" s="135">
        <v>23445</v>
      </c>
      <c r="AC1373" s="136">
        <v>22006</v>
      </c>
      <c r="AD1373" s="135">
        <v>23178</v>
      </c>
      <c r="AE1373" s="137">
        <v>23701</v>
      </c>
      <c r="AF1373" s="138">
        <v>24747</v>
      </c>
    </row>
    <row r="1374" spans="2:32">
      <c r="B1374" s="114">
        <v>1336</v>
      </c>
      <c r="C1374" s="115">
        <v>1336</v>
      </c>
      <c r="D1374" s="116">
        <v>56</v>
      </c>
      <c r="E1374" s="117">
        <v>2</v>
      </c>
      <c r="F1374" s="118">
        <v>25</v>
      </c>
      <c r="G1374" s="119" t="s">
        <v>485</v>
      </c>
      <c r="H1374" s="120">
        <v>2</v>
      </c>
      <c r="I1374" s="115">
        <v>25</v>
      </c>
      <c r="J1374" s="116" t="s">
        <v>485</v>
      </c>
      <c r="K1374" s="121">
        <v>16</v>
      </c>
      <c r="L1374" s="108"/>
      <c r="M1374" s="122">
        <v>15825</v>
      </c>
      <c r="N1374" s="123">
        <v>19569</v>
      </c>
      <c r="O1374" s="124">
        <v>20083</v>
      </c>
      <c r="P1374" s="123">
        <v>19742</v>
      </c>
      <c r="Q1374" s="124">
        <v>19747</v>
      </c>
      <c r="R1374" s="123">
        <v>17768</v>
      </c>
      <c r="S1374" s="124">
        <v>20592</v>
      </c>
      <c r="T1374" s="123">
        <v>21604</v>
      </c>
      <c r="U1374" s="124">
        <v>21862</v>
      </c>
      <c r="V1374" s="123">
        <v>21386</v>
      </c>
      <c r="W1374" s="124">
        <v>20087</v>
      </c>
      <c r="X1374" s="123">
        <v>19336</v>
      </c>
      <c r="Y1374" s="124">
        <v>22090</v>
      </c>
      <c r="Z1374" s="123">
        <v>23746</v>
      </c>
      <c r="AA1374" s="124">
        <v>24553</v>
      </c>
      <c r="AB1374" s="123">
        <v>23322</v>
      </c>
      <c r="AC1374" s="124">
        <v>21916</v>
      </c>
      <c r="AD1374" s="123">
        <v>23282</v>
      </c>
      <c r="AE1374" s="125">
        <v>24207</v>
      </c>
      <c r="AF1374" s="126">
        <v>24942</v>
      </c>
    </row>
    <row r="1375" spans="2:32">
      <c r="B1375" s="127">
        <v>1337</v>
      </c>
      <c r="C1375" s="128">
        <v>1337</v>
      </c>
      <c r="D1375" s="129">
        <v>56</v>
      </c>
      <c r="E1375" s="130">
        <v>2</v>
      </c>
      <c r="F1375" s="131">
        <v>25</v>
      </c>
      <c r="G1375" s="132" t="s">
        <v>485</v>
      </c>
      <c r="H1375" s="133">
        <v>2</v>
      </c>
      <c r="I1375" s="128">
        <v>25</v>
      </c>
      <c r="J1375" s="129" t="s">
        <v>485</v>
      </c>
      <c r="K1375" s="134">
        <v>17</v>
      </c>
      <c r="L1375" s="108"/>
      <c r="M1375" s="81">
        <v>16806</v>
      </c>
      <c r="N1375" s="135">
        <v>20542</v>
      </c>
      <c r="O1375" s="136">
        <v>20717</v>
      </c>
      <c r="P1375" s="135">
        <v>20637</v>
      </c>
      <c r="Q1375" s="136">
        <v>20578</v>
      </c>
      <c r="R1375" s="135">
        <v>18815</v>
      </c>
      <c r="S1375" s="136">
        <v>21394</v>
      </c>
      <c r="T1375" s="135">
        <v>22674</v>
      </c>
      <c r="U1375" s="136">
        <v>22687</v>
      </c>
      <c r="V1375" s="135">
        <v>22301</v>
      </c>
      <c r="W1375" s="136">
        <v>20858</v>
      </c>
      <c r="X1375" s="135">
        <v>20566</v>
      </c>
      <c r="Y1375" s="136">
        <v>22892</v>
      </c>
      <c r="Z1375" s="135">
        <v>24541</v>
      </c>
      <c r="AA1375" s="136">
        <v>25387</v>
      </c>
      <c r="AB1375" s="135">
        <v>24235</v>
      </c>
      <c r="AC1375" s="136">
        <v>22768</v>
      </c>
      <c r="AD1375" s="135">
        <v>24104</v>
      </c>
      <c r="AE1375" s="137">
        <v>25048</v>
      </c>
      <c r="AF1375" s="138">
        <v>25756</v>
      </c>
    </row>
    <row r="1376" spans="2:32">
      <c r="B1376" s="114">
        <v>1338</v>
      </c>
      <c r="C1376" s="115">
        <v>1338</v>
      </c>
      <c r="D1376" s="116">
        <v>56</v>
      </c>
      <c r="E1376" s="117">
        <v>2</v>
      </c>
      <c r="F1376" s="118">
        <v>25</v>
      </c>
      <c r="G1376" s="119" t="s">
        <v>485</v>
      </c>
      <c r="H1376" s="120">
        <v>2</v>
      </c>
      <c r="I1376" s="115">
        <v>25</v>
      </c>
      <c r="J1376" s="116" t="s">
        <v>485</v>
      </c>
      <c r="K1376" s="121">
        <v>18</v>
      </c>
      <c r="L1376" s="108"/>
      <c r="M1376" s="122">
        <v>17570</v>
      </c>
      <c r="N1376" s="123">
        <v>21124</v>
      </c>
      <c r="O1376" s="124">
        <v>21332</v>
      </c>
      <c r="P1376" s="123">
        <v>21460</v>
      </c>
      <c r="Q1376" s="124">
        <v>21394</v>
      </c>
      <c r="R1376" s="123">
        <v>19817</v>
      </c>
      <c r="S1376" s="124">
        <v>22285</v>
      </c>
      <c r="T1376" s="123">
        <v>23388</v>
      </c>
      <c r="U1376" s="124">
        <v>23297</v>
      </c>
      <c r="V1376" s="123">
        <v>23370</v>
      </c>
      <c r="W1376" s="124">
        <v>21886</v>
      </c>
      <c r="X1376" s="123">
        <v>21774</v>
      </c>
      <c r="Y1376" s="124">
        <v>24084</v>
      </c>
      <c r="Z1376" s="123">
        <v>25225</v>
      </c>
      <c r="AA1376" s="124">
        <v>25906</v>
      </c>
      <c r="AB1376" s="123">
        <v>25376</v>
      </c>
      <c r="AC1376" s="124">
        <v>23807</v>
      </c>
      <c r="AD1376" s="123">
        <v>25378</v>
      </c>
      <c r="AE1376" s="125">
        <v>25755</v>
      </c>
      <c r="AF1376" s="126">
        <v>26537</v>
      </c>
    </row>
    <row r="1377" spans="2:32">
      <c r="B1377" s="127">
        <v>1339</v>
      </c>
      <c r="C1377" s="128">
        <v>1339</v>
      </c>
      <c r="D1377" s="129">
        <v>56</v>
      </c>
      <c r="E1377" s="130">
        <v>2</v>
      </c>
      <c r="F1377" s="131">
        <v>25</v>
      </c>
      <c r="G1377" s="132" t="s">
        <v>485</v>
      </c>
      <c r="H1377" s="133">
        <v>2</v>
      </c>
      <c r="I1377" s="128">
        <v>25</v>
      </c>
      <c r="J1377" s="129" t="s">
        <v>485</v>
      </c>
      <c r="K1377" s="134">
        <v>19</v>
      </c>
      <c r="L1377" s="108"/>
      <c r="M1377" s="81">
        <v>18097</v>
      </c>
      <c r="N1377" s="135">
        <v>21879</v>
      </c>
      <c r="O1377" s="136">
        <v>22077</v>
      </c>
      <c r="P1377" s="135">
        <v>22046</v>
      </c>
      <c r="Q1377" s="136">
        <v>22035</v>
      </c>
      <c r="R1377" s="135">
        <v>20464</v>
      </c>
      <c r="S1377" s="136">
        <v>22708</v>
      </c>
      <c r="T1377" s="135">
        <v>24221</v>
      </c>
      <c r="U1377" s="136">
        <v>24161</v>
      </c>
      <c r="V1377" s="135">
        <v>24089</v>
      </c>
      <c r="W1377" s="136">
        <v>22697</v>
      </c>
      <c r="X1377" s="135">
        <v>22683</v>
      </c>
      <c r="Y1377" s="136">
        <v>24889</v>
      </c>
      <c r="Z1377" s="135">
        <v>26366</v>
      </c>
      <c r="AA1377" s="136">
        <v>26828</v>
      </c>
      <c r="AB1377" s="135">
        <v>26681</v>
      </c>
      <c r="AC1377" s="136">
        <v>25001</v>
      </c>
      <c r="AD1377" s="135">
        <v>26377</v>
      </c>
      <c r="AE1377" s="137">
        <v>26936</v>
      </c>
      <c r="AF1377" s="138">
        <v>27876</v>
      </c>
    </row>
    <row r="1378" spans="2:32">
      <c r="B1378" s="114">
        <v>1340</v>
      </c>
      <c r="C1378" s="115">
        <v>1340</v>
      </c>
      <c r="D1378" s="116">
        <v>56</v>
      </c>
      <c r="E1378" s="117">
        <v>2</v>
      </c>
      <c r="F1378" s="118">
        <v>25</v>
      </c>
      <c r="G1378" s="119" t="s">
        <v>485</v>
      </c>
      <c r="H1378" s="120">
        <v>2</v>
      </c>
      <c r="I1378" s="115">
        <v>25</v>
      </c>
      <c r="J1378" s="116" t="s">
        <v>485</v>
      </c>
      <c r="K1378" s="121">
        <v>20</v>
      </c>
      <c r="L1378" s="108"/>
      <c r="M1378" s="122">
        <v>18027</v>
      </c>
      <c r="N1378" s="123">
        <v>21948</v>
      </c>
      <c r="O1378" s="124">
        <v>22108</v>
      </c>
      <c r="P1378" s="123">
        <v>22094</v>
      </c>
      <c r="Q1378" s="124">
        <v>21802</v>
      </c>
      <c r="R1378" s="123">
        <v>20490</v>
      </c>
      <c r="S1378" s="124">
        <v>22633</v>
      </c>
      <c r="T1378" s="123">
        <v>24456</v>
      </c>
      <c r="U1378" s="124">
        <v>24457</v>
      </c>
      <c r="V1378" s="123">
        <v>24180</v>
      </c>
      <c r="W1378" s="124">
        <v>22719</v>
      </c>
      <c r="X1378" s="123">
        <v>23044</v>
      </c>
      <c r="Y1378" s="124">
        <v>25186</v>
      </c>
      <c r="Z1378" s="123">
        <v>27032</v>
      </c>
      <c r="AA1378" s="124">
        <v>27403</v>
      </c>
      <c r="AB1378" s="123">
        <v>27168</v>
      </c>
      <c r="AC1378" s="124">
        <v>25402</v>
      </c>
      <c r="AD1378" s="123">
        <v>26865</v>
      </c>
      <c r="AE1378" s="125">
        <v>28032</v>
      </c>
      <c r="AF1378" s="126">
        <v>28784</v>
      </c>
    </row>
    <row r="1379" spans="2:32">
      <c r="B1379" s="127">
        <v>1341</v>
      </c>
      <c r="C1379" s="128">
        <v>1341</v>
      </c>
      <c r="D1379" s="129">
        <v>56</v>
      </c>
      <c r="E1379" s="130">
        <v>2</v>
      </c>
      <c r="F1379" s="131">
        <v>25</v>
      </c>
      <c r="G1379" s="132" t="s">
        <v>485</v>
      </c>
      <c r="H1379" s="133">
        <v>2</v>
      </c>
      <c r="I1379" s="128">
        <v>25</v>
      </c>
      <c r="J1379" s="129" t="s">
        <v>485</v>
      </c>
      <c r="K1379" s="134">
        <v>21</v>
      </c>
      <c r="L1379" s="108"/>
      <c r="M1379" s="81">
        <v>17821</v>
      </c>
      <c r="N1379" s="135">
        <v>21754</v>
      </c>
      <c r="O1379" s="136">
        <v>21972</v>
      </c>
      <c r="P1379" s="135">
        <v>21795</v>
      </c>
      <c r="Q1379" s="136">
        <v>21607</v>
      </c>
      <c r="R1379" s="135">
        <v>20393</v>
      </c>
      <c r="S1379" s="136">
        <v>22472</v>
      </c>
      <c r="T1379" s="135">
        <v>24597</v>
      </c>
      <c r="U1379" s="136">
        <v>24712</v>
      </c>
      <c r="V1379" s="135">
        <v>24360</v>
      </c>
      <c r="W1379" s="136">
        <v>22998</v>
      </c>
      <c r="X1379" s="135">
        <v>23391</v>
      </c>
      <c r="Y1379" s="136">
        <v>25492</v>
      </c>
      <c r="Z1379" s="135">
        <v>27821</v>
      </c>
      <c r="AA1379" s="136">
        <v>27991</v>
      </c>
      <c r="AB1379" s="135">
        <v>27940</v>
      </c>
      <c r="AC1379" s="136">
        <v>26182</v>
      </c>
      <c r="AD1379" s="135">
        <v>27409</v>
      </c>
      <c r="AE1379" s="137">
        <v>29103</v>
      </c>
      <c r="AF1379" s="138">
        <v>29858</v>
      </c>
    </row>
    <row r="1380" spans="2:32">
      <c r="B1380" s="114">
        <v>1342</v>
      </c>
      <c r="C1380" s="115">
        <v>1342</v>
      </c>
      <c r="D1380" s="116">
        <v>56</v>
      </c>
      <c r="E1380" s="117">
        <v>2</v>
      </c>
      <c r="F1380" s="118">
        <v>25</v>
      </c>
      <c r="G1380" s="119" t="s">
        <v>485</v>
      </c>
      <c r="H1380" s="120">
        <v>2</v>
      </c>
      <c r="I1380" s="115">
        <v>25</v>
      </c>
      <c r="J1380" s="116" t="s">
        <v>485</v>
      </c>
      <c r="K1380" s="121">
        <v>22</v>
      </c>
      <c r="L1380" s="108"/>
      <c r="M1380" s="122">
        <v>17254</v>
      </c>
      <c r="N1380" s="123">
        <v>21098</v>
      </c>
      <c r="O1380" s="124">
        <v>21367</v>
      </c>
      <c r="P1380" s="123">
        <v>21270</v>
      </c>
      <c r="Q1380" s="124">
        <v>21009</v>
      </c>
      <c r="R1380" s="123">
        <v>19886</v>
      </c>
      <c r="S1380" s="124">
        <v>21902</v>
      </c>
      <c r="T1380" s="123">
        <v>24187</v>
      </c>
      <c r="U1380" s="124">
        <v>24328</v>
      </c>
      <c r="V1380" s="123">
        <v>24060</v>
      </c>
      <c r="W1380" s="124">
        <v>22834</v>
      </c>
      <c r="X1380" s="123">
        <v>23151</v>
      </c>
      <c r="Y1380" s="124">
        <v>25128</v>
      </c>
      <c r="Z1380" s="123">
        <v>27819</v>
      </c>
      <c r="AA1380" s="124">
        <v>27999</v>
      </c>
      <c r="AB1380" s="123">
        <v>27999</v>
      </c>
      <c r="AC1380" s="124">
        <v>26326</v>
      </c>
      <c r="AD1380" s="123">
        <v>27255</v>
      </c>
      <c r="AE1380" s="125">
        <v>29485</v>
      </c>
      <c r="AF1380" s="126">
        <v>30040</v>
      </c>
    </row>
    <row r="1381" spans="2:32">
      <c r="B1381" s="127">
        <v>1343</v>
      </c>
      <c r="C1381" s="128">
        <v>1343</v>
      </c>
      <c r="D1381" s="129">
        <v>56</v>
      </c>
      <c r="E1381" s="130">
        <v>2</v>
      </c>
      <c r="F1381" s="131">
        <v>25</v>
      </c>
      <c r="G1381" s="132" t="s">
        <v>485</v>
      </c>
      <c r="H1381" s="133">
        <v>2</v>
      </c>
      <c r="I1381" s="128">
        <v>25</v>
      </c>
      <c r="J1381" s="129" t="s">
        <v>485</v>
      </c>
      <c r="K1381" s="134">
        <v>23</v>
      </c>
      <c r="L1381" s="108"/>
      <c r="M1381" s="81">
        <v>16535</v>
      </c>
      <c r="N1381" s="135">
        <v>20038</v>
      </c>
      <c r="O1381" s="136">
        <v>20352</v>
      </c>
      <c r="P1381" s="135">
        <v>20372</v>
      </c>
      <c r="Q1381" s="136">
        <v>20079</v>
      </c>
      <c r="R1381" s="135">
        <v>19260</v>
      </c>
      <c r="S1381" s="136">
        <v>21084</v>
      </c>
      <c r="T1381" s="135">
        <v>23313</v>
      </c>
      <c r="U1381" s="136">
        <v>23525</v>
      </c>
      <c r="V1381" s="135">
        <v>23309</v>
      </c>
      <c r="W1381" s="136">
        <v>22475</v>
      </c>
      <c r="X1381" s="135">
        <v>22734</v>
      </c>
      <c r="Y1381" s="136">
        <v>24467</v>
      </c>
      <c r="Z1381" s="135">
        <v>27213</v>
      </c>
      <c r="AA1381" s="136">
        <v>27393</v>
      </c>
      <c r="AB1381" s="135">
        <v>27328</v>
      </c>
      <c r="AC1381" s="136">
        <v>26034</v>
      </c>
      <c r="AD1381" s="135">
        <v>26679</v>
      </c>
      <c r="AE1381" s="137">
        <v>29144</v>
      </c>
      <c r="AF1381" s="138">
        <v>29526</v>
      </c>
    </row>
    <row r="1382" spans="2:32">
      <c r="B1382" s="114">
        <v>1344</v>
      </c>
      <c r="C1382" s="115">
        <v>1344</v>
      </c>
      <c r="D1382" s="116">
        <v>56</v>
      </c>
      <c r="E1382" s="117">
        <v>2</v>
      </c>
      <c r="F1382" s="118">
        <v>25</v>
      </c>
      <c r="G1382" s="119" t="s">
        <v>485</v>
      </c>
      <c r="H1382" s="120">
        <v>2</v>
      </c>
      <c r="I1382" s="115">
        <v>25</v>
      </c>
      <c r="J1382" s="116" t="s">
        <v>485</v>
      </c>
      <c r="K1382" s="121">
        <v>24</v>
      </c>
      <c r="L1382" s="108"/>
      <c r="M1382" s="122">
        <v>15685</v>
      </c>
      <c r="N1382" s="123">
        <v>18799</v>
      </c>
      <c r="O1382" s="124">
        <v>19208</v>
      </c>
      <c r="P1382" s="123">
        <v>19374</v>
      </c>
      <c r="Q1382" s="124">
        <v>19131</v>
      </c>
      <c r="R1382" s="123">
        <v>18572</v>
      </c>
      <c r="S1382" s="124">
        <v>20183</v>
      </c>
      <c r="T1382" s="123">
        <v>22348</v>
      </c>
      <c r="U1382" s="124">
        <v>22719</v>
      </c>
      <c r="V1382" s="123">
        <v>22539</v>
      </c>
      <c r="W1382" s="124">
        <v>22000</v>
      </c>
      <c r="X1382" s="123">
        <v>22221</v>
      </c>
      <c r="Y1382" s="124">
        <v>23784</v>
      </c>
      <c r="Z1382" s="123">
        <v>26454</v>
      </c>
      <c r="AA1382" s="124">
        <v>26517</v>
      </c>
      <c r="AB1382" s="123">
        <v>26398</v>
      </c>
      <c r="AC1382" s="124">
        <v>25379</v>
      </c>
      <c r="AD1382" s="123">
        <v>25967</v>
      </c>
      <c r="AE1382" s="125">
        <v>28436</v>
      </c>
      <c r="AF1382" s="126">
        <v>28824</v>
      </c>
    </row>
    <row r="1383" spans="2:32">
      <c r="B1383" s="127">
        <v>1345</v>
      </c>
      <c r="C1383" s="128">
        <v>1345</v>
      </c>
      <c r="D1383" s="129">
        <v>57</v>
      </c>
      <c r="E1383" s="130">
        <v>2</v>
      </c>
      <c r="F1383" s="131">
        <v>26</v>
      </c>
      <c r="G1383" s="132" t="s">
        <v>485</v>
      </c>
      <c r="H1383" s="133">
        <v>2</v>
      </c>
      <c r="I1383" s="128">
        <v>26</v>
      </c>
      <c r="J1383" s="129" t="s">
        <v>485</v>
      </c>
      <c r="K1383" s="134">
        <v>1</v>
      </c>
      <c r="L1383" s="108"/>
      <c r="M1383" s="81">
        <v>15357</v>
      </c>
      <c r="N1383" s="135">
        <v>17981</v>
      </c>
      <c r="O1383" s="136">
        <v>18292</v>
      </c>
      <c r="P1383" s="135">
        <v>18707</v>
      </c>
      <c r="Q1383" s="136">
        <v>18114</v>
      </c>
      <c r="R1383" s="135">
        <v>18347</v>
      </c>
      <c r="S1383" s="136">
        <v>20549</v>
      </c>
      <c r="T1383" s="135">
        <v>21873</v>
      </c>
      <c r="U1383" s="136">
        <v>22111</v>
      </c>
      <c r="V1383" s="135">
        <v>21591</v>
      </c>
      <c r="W1383" s="136">
        <v>21526</v>
      </c>
      <c r="X1383" s="135">
        <v>22043</v>
      </c>
      <c r="Y1383" s="136">
        <v>24740</v>
      </c>
      <c r="Z1383" s="135">
        <v>25186</v>
      </c>
      <c r="AA1383" s="136">
        <v>25796</v>
      </c>
      <c r="AB1383" s="135">
        <v>24893</v>
      </c>
      <c r="AC1383" s="136">
        <v>24116</v>
      </c>
      <c r="AD1383" s="135">
        <v>27079</v>
      </c>
      <c r="AE1383" s="137">
        <v>28490</v>
      </c>
      <c r="AF1383" s="138">
        <v>27597</v>
      </c>
    </row>
    <row r="1384" spans="2:32">
      <c r="B1384" s="114">
        <v>1346</v>
      </c>
      <c r="C1384" s="115">
        <v>1346</v>
      </c>
      <c r="D1384" s="116">
        <v>57</v>
      </c>
      <c r="E1384" s="117">
        <v>2</v>
      </c>
      <c r="F1384" s="118">
        <v>26</v>
      </c>
      <c r="G1384" s="119" t="s">
        <v>485</v>
      </c>
      <c r="H1384" s="120">
        <v>2</v>
      </c>
      <c r="I1384" s="115">
        <v>26</v>
      </c>
      <c r="J1384" s="116" t="s">
        <v>485</v>
      </c>
      <c r="K1384" s="121">
        <v>2</v>
      </c>
      <c r="L1384" s="108"/>
      <c r="M1384" s="122">
        <v>15007</v>
      </c>
      <c r="N1384" s="123">
        <v>17559</v>
      </c>
      <c r="O1384" s="124">
        <v>17905</v>
      </c>
      <c r="P1384" s="123">
        <v>18300</v>
      </c>
      <c r="Q1384" s="124">
        <v>17593</v>
      </c>
      <c r="R1384" s="123">
        <v>18034</v>
      </c>
      <c r="S1384" s="124">
        <v>20189</v>
      </c>
      <c r="T1384" s="123">
        <v>21505</v>
      </c>
      <c r="U1384" s="124">
        <v>21753</v>
      </c>
      <c r="V1384" s="123">
        <v>21069</v>
      </c>
      <c r="W1384" s="124">
        <v>21214</v>
      </c>
      <c r="X1384" s="123">
        <v>21701</v>
      </c>
      <c r="Y1384" s="124">
        <v>24326</v>
      </c>
      <c r="Z1384" s="123">
        <v>24785</v>
      </c>
      <c r="AA1384" s="124">
        <v>25378</v>
      </c>
      <c r="AB1384" s="123">
        <v>24329</v>
      </c>
      <c r="AC1384" s="124">
        <v>23764</v>
      </c>
      <c r="AD1384" s="123">
        <v>26658</v>
      </c>
      <c r="AE1384" s="125">
        <v>27939</v>
      </c>
      <c r="AF1384" s="126">
        <v>27136</v>
      </c>
    </row>
    <row r="1385" spans="2:32">
      <c r="B1385" s="127">
        <v>1347</v>
      </c>
      <c r="C1385" s="128">
        <v>1347</v>
      </c>
      <c r="D1385" s="129">
        <v>57</v>
      </c>
      <c r="E1385" s="130">
        <v>2</v>
      </c>
      <c r="F1385" s="131">
        <v>26</v>
      </c>
      <c r="G1385" s="132" t="s">
        <v>485</v>
      </c>
      <c r="H1385" s="133">
        <v>2</v>
      </c>
      <c r="I1385" s="128">
        <v>26</v>
      </c>
      <c r="J1385" s="129" t="s">
        <v>485</v>
      </c>
      <c r="K1385" s="134">
        <v>3</v>
      </c>
      <c r="L1385" s="108"/>
      <c r="M1385" s="81">
        <v>14877</v>
      </c>
      <c r="N1385" s="135">
        <v>17341</v>
      </c>
      <c r="O1385" s="136">
        <v>17768</v>
      </c>
      <c r="P1385" s="135">
        <v>18104</v>
      </c>
      <c r="Q1385" s="136">
        <v>17381</v>
      </c>
      <c r="R1385" s="135">
        <v>17953</v>
      </c>
      <c r="S1385" s="136">
        <v>20123</v>
      </c>
      <c r="T1385" s="135">
        <v>21349</v>
      </c>
      <c r="U1385" s="136">
        <v>21646</v>
      </c>
      <c r="V1385" s="135">
        <v>20871</v>
      </c>
      <c r="W1385" s="136">
        <v>21128</v>
      </c>
      <c r="X1385" s="135">
        <v>21581</v>
      </c>
      <c r="Y1385" s="136">
        <v>24173</v>
      </c>
      <c r="Z1385" s="135">
        <v>25035</v>
      </c>
      <c r="AA1385" s="136">
        <v>25385</v>
      </c>
      <c r="AB1385" s="135">
        <v>24304</v>
      </c>
      <c r="AC1385" s="136">
        <v>23878</v>
      </c>
      <c r="AD1385" s="135">
        <v>26418</v>
      </c>
      <c r="AE1385" s="137">
        <v>27570</v>
      </c>
      <c r="AF1385" s="138">
        <v>27312</v>
      </c>
    </row>
    <row r="1386" spans="2:32">
      <c r="B1386" s="114">
        <v>1348</v>
      </c>
      <c r="C1386" s="115">
        <v>1348</v>
      </c>
      <c r="D1386" s="116">
        <v>57</v>
      </c>
      <c r="E1386" s="117">
        <v>2</v>
      </c>
      <c r="F1386" s="118">
        <v>26</v>
      </c>
      <c r="G1386" s="119" t="s">
        <v>485</v>
      </c>
      <c r="H1386" s="120">
        <v>2</v>
      </c>
      <c r="I1386" s="115">
        <v>26</v>
      </c>
      <c r="J1386" s="116" t="s">
        <v>485</v>
      </c>
      <c r="K1386" s="121">
        <v>4</v>
      </c>
      <c r="L1386" s="108"/>
      <c r="M1386" s="122">
        <v>14885</v>
      </c>
      <c r="N1386" s="123">
        <v>17272</v>
      </c>
      <c r="O1386" s="124">
        <v>17685</v>
      </c>
      <c r="P1386" s="123">
        <v>17974</v>
      </c>
      <c r="Q1386" s="124">
        <v>17187</v>
      </c>
      <c r="R1386" s="123">
        <v>17953</v>
      </c>
      <c r="S1386" s="124">
        <v>20042</v>
      </c>
      <c r="T1386" s="123">
        <v>21180</v>
      </c>
      <c r="U1386" s="124">
        <v>21390</v>
      </c>
      <c r="V1386" s="123">
        <v>20469</v>
      </c>
      <c r="W1386" s="124">
        <v>20852</v>
      </c>
      <c r="X1386" s="123">
        <v>21330</v>
      </c>
      <c r="Y1386" s="124">
        <v>23748</v>
      </c>
      <c r="Z1386" s="123">
        <v>24675</v>
      </c>
      <c r="AA1386" s="124">
        <v>24871</v>
      </c>
      <c r="AB1386" s="123">
        <v>23735</v>
      </c>
      <c r="AC1386" s="124">
        <v>23572</v>
      </c>
      <c r="AD1386" s="123">
        <v>25778</v>
      </c>
      <c r="AE1386" s="125">
        <v>26844</v>
      </c>
      <c r="AF1386" s="126">
        <v>26762</v>
      </c>
    </row>
    <row r="1387" spans="2:32">
      <c r="B1387" s="127">
        <v>1349</v>
      </c>
      <c r="C1387" s="128">
        <v>1349</v>
      </c>
      <c r="D1387" s="129">
        <v>57</v>
      </c>
      <c r="E1387" s="130">
        <v>2</v>
      </c>
      <c r="F1387" s="131">
        <v>26</v>
      </c>
      <c r="G1387" s="132" t="s">
        <v>485</v>
      </c>
      <c r="H1387" s="133">
        <v>2</v>
      </c>
      <c r="I1387" s="128">
        <v>26</v>
      </c>
      <c r="J1387" s="129" t="s">
        <v>485</v>
      </c>
      <c r="K1387" s="134">
        <v>5</v>
      </c>
      <c r="L1387" s="108"/>
      <c r="M1387" s="81">
        <v>14990</v>
      </c>
      <c r="N1387" s="135">
        <v>17383</v>
      </c>
      <c r="O1387" s="136">
        <v>17754</v>
      </c>
      <c r="P1387" s="135">
        <v>18018</v>
      </c>
      <c r="Q1387" s="136">
        <v>16917</v>
      </c>
      <c r="R1387" s="135">
        <v>17942</v>
      </c>
      <c r="S1387" s="136">
        <v>20031</v>
      </c>
      <c r="T1387" s="135">
        <v>20991</v>
      </c>
      <c r="U1387" s="136">
        <v>21210</v>
      </c>
      <c r="V1387" s="135">
        <v>19869</v>
      </c>
      <c r="W1387" s="136">
        <v>20484</v>
      </c>
      <c r="X1387" s="135">
        <v>21001</v>
      </c>
      <c r="Y1387" s="136">
        <v>23291</v>
      </c>
      <c r="Z1387" s="135">
        <v>24024</v>
      </c>
      <c r="AA1387" s="136">
        <v>24282</v>
      </c>
      <c r="AB1387" s="135">
        <v>22769</v>
      </c>
      <c r="AC1387" s="136">
        <v>22967</v>
      </c>
      <c r="AD1387" s="135">
        <v>25066</v>
      </c>
      <c r="AE1387" s="137">
        <v>25953</v>
      </c>
      <c r="AF1387" s="138">
        <v>25889</v>
      </c>
    </row>
    <row r="1388" spans="2:32">
      <c r="B1388" s="114">
        <v>1350</v>
      </c>
      <c r="C1388" s="115">
        <v>1350</v>
      </c>
      <c r="D1388" s="116">
        <v>57</v>
      </c>
      <c r="E1388" s="117">
        <v>2</v>
      </c>
      <c r="F1388" s="118">
        <v>26</v>
      </c>
      <c r="G1388" s="119" t="s">
        <v>485</v>
      </c>
      <c r="H1388" s="120">
        <v>2</v>
      </c>
      <c r="I1388" s="115">
        <v>26</v>
      </c>
      <c r="J1388" s="116" t="s">
        <v>485</v>
      </c>
      <c r="K1388" s="121">
        <v>6</v>
      </c>
      <c r="L1388" s="108"/>
      <c r="M1388" s="122">
        <v>15496</v>
      </c>
      <c r="N1388" s="123">
        <v>17957</v>
      </c>
      <c r="O1388" s="124">
        <v>18202</v>
      </c>
      <c r="P1388" s="123">
        <v>18415</v>
      </c>
      <c r="Q1388" s="124">
        <v>16867</v>
      </c>
      <c r="R1388" s="123">
        <v>18341</v>
      </c>
      <c r="S1388" s="124">
        <v>20387</v>
      </c>
      <c r="T1388" s="123">
        <v>21326</v>
      </c>
      <c r="U1388" s="124">
        <v>21344</v>
      </c>
      <c r="V1388" s="123">
        <v>19408</v>
      </c>
      <c r="W1388" s="124">
        <v>20162</v>
      </c>
      <c r="X1388" s="123">
        <v>21046</v>
      </c>
      <c r="Y1388" s="124">
        <v>23170</v>
      </c>
      <c r="Z1388" s="123">
        <v>23686</v>
      </c>
      <c r="AA1388" s="124">
        <v>23912</v>
      </c>
      <c r="AB1388" s="123">
        <v>21899</v>
      </c>
      <c r="AC1388" s="124">
        <v>22323</v>
      </c>
      <c r="AD1388" s="123">
        <v>24710</v>
      </c>
      <c r="AE1388" s="125">
        <v>25535</v>
      </c>
      <c r="AF1388" s="126">
        <v>25333</v>
      </c>
    </row>
    <row r="1389" spans="2:32">
      <c r="B1389" s="127">
        <v>1351</v>
      </c>
      <c r="C1389" s="128">
        <v>1351</v>
      </c>
      <c r="D1389" s="129">
        <v>57</v>
      </c>
      <c r="E1389" s="130">
        <v>2</v>
      </c>
      <c r="F1389" s="131">
        <v>26</v>
      </c>
      <c r="G1389" s="132" t="s">
        <v>485</v>
      </c>
      <c r="H1389" s="133">
        <v>2</v>
      </c>
      <c r="I1389" s="128">
        <v>26</v>
      </c>
      <c r="J1389" s="129" t="s">
        <v>485</v>
      </c>
      <c r="K1389" s="134">
        <v>7</v>
      </c>
      <c r="L1389" s="108"/>
      <c r="M1389" s="81">
        <v>16758</v>
      </c>
      <c r="N1389" s="135">
        <v>19118</v>
      </c>
      <c r="O1389" s="136">
        <v>19425</v>
      </c>
      <c r="P1389" s="135">
        <v>19568</v>
      </c>
      <c r="Q1389" s="136">
        <v>17288</v>
      </c>
      <c r="R1389" s="135">
        <v>19628</v>
      </c>
      <c r="S1389" s="136">
        <v>21462</v>
      </c>
      <c r="T1389" s="135">
        <v>22279</v>
      </c>
      <c r="U1389" s="136">
        <v>22293</v>
      </c>
      <c r="V1389" s="135">
        <v>19461</v>
      </c>
      <c r="W1389" s="136">
        <v>20213</v>
      </c>
      <c r="X1389" s="135">
        <v>21990</v>
      </c>
      <c r="Y1389" s="136">
        <v>23822</v>
      </c>
      <c r="Z1389" s="135">
        <v>24318</v>
      </c>
      <c r="AA1389" s="136">
        <v>24470</v>
      </c>
      <c r="AB1389" s="135">
        <v>21622</v>
      </c>
      <c r="AC1389" s="136">
        <v>22093</v>
      </c>
      <c r="AD1389" s="135">
        <v>25222</v>
      </c>
      <c r="AE1389" s="137">
        <v>25820</v>
      </c>
      <c r="AF1389" s="138">
        <v>25818</v>
      </c>
    </row>
    <row r="1390" spans="2:32">
      <c r="B1390" s="114">
        <v>1352</v>
      </c>
      <c r="C1390" s="115">
        <v>1352</v>
      </c>
      <c r="D1390" s="116">
        <v>57</v>
      </c>
      <c r="E1390" s="117">
        <v>2</v>
      </c>
      <c r="F1390" s="118">
        <v>26</v>
      </c>
      <c r="G1390" s="119" t="s">
        <v>485</v>
      </c>
      <c r="H1390" s="120">
        <v>2</v>
      </c>
      <c r="I1390" s="115">
        <v>26</v>
      </c>
      <c r="J1390" s="116" t="s">
        <v>485</v>
      </c>
      <c r="K1390" s="121">
        <v>8</v>
      </c>
      <c r="L1390" s="108"/>
      <c r="M1390" s="122">
        <v>18197</v>
      </c>
      <c r="N1390" s="123">
        <v>20333</v>
      </c>
      <c r="O1390" s="124">
        <v>20761</v>
      </c>
      <c r="P1390" s="123">
        <v>21066</v>
      </c>
      <c r="Q1390" s="124">
        <v>18089</v>
      </c>
      <c r="R1390" s="123">
        <v>21108</v>
      </c>
      <c r="S1390" s="124">
        <v>22793</v>
      </c>
      <c r="T1390" s="123">
        <v>23373</v>
      </c>
      <c r="U1390" s="124">
        <v>23549</v>
      </c>
      <c r="V1390" s="123">
        <v>20203</v>
      </c>
      <c r="W1390" s="124">
        <v>20427</v>
      </c>
      <c r="X1390" s="123">
        <v>23316</v>
      </c>
      <c r="Y1390" s="124">
        <v>24879</v>
      </c>
      <c r="Z1390" s="123">
        <v>25385</v>
      </c>
      <c r="AA1390" s="124">
        <v>25645</v>
      </c>
      <c r="AB1390" s="123">
        <v>22144</v>
      </c>
      <c r="AC1390" s="124">
        <v>22201</v>
      </c>
      <c r="AD1390" s="123">
        <v>26092</v>
      </c>
      <c r="AE1390" s="125">
        <v>26601</v>
      </c>
      <c r="AF1390" s="126">
        <v>26809</v>
      </c>
    </row>
    <row r="1391" spans="2:32">
      <c r="B1391" s="127">
        <v>1353</v>
      </c>
      <c r="C1391" s="128">
        <v>1353</v>
      </c>
      <c r="D1391" s="129">
        <v>57</v>
      </c>
      <c r="E1391" s="130">
        <v>2</v>
      </c>
      <c r="F1391" s="131">
        <v>26</v>
      </c>
      <c r="G1391" s="132" t="s">
        <v>485</v>
      </c>
      <c r="H1391" s="133">
        <v>2</v>
      </c>
      <c r="I1391" s="128">
        <v>26</v>
      </c>
      <c r="J1391" s="129" t="s">
        <v>485</v>
      </c>
      <c r="K1391" s="134">
        <v>9</v>
      </c>
      <c r="L1391" s="108"/>
      <c r="M1391" s="81">
        <v>18202</v>
      </c>
      <c r="N1391" s="135">
        <v>20238</v>
      </c>
      <c r="O1391" s="136">
        <v>20750</v>
      </c>
      <c r="P1391" s="135">
        <v>21106</v>
      </c>
      <c r="Q1391" s="136">
        <v>18496</v>
      </c>
      <c r="R1391" s="135">
        <v>21111</v>
      </c>
      <c r="S1391" s="136">
        <v>22866</v>
      </c>
      <c r="T1391" s="135">
        <v>23197</v>
      </c>
      <c r="U1391" s="136">
        <v>23513</v>
      </c>
      <c r="V1391" s="135">
        <v>20615</v>
      </c>
      <c r="W1391" s="136">
        <v>20668</v>
      </c>
      <c r="X1391" s="135">
        <v>23255</v>
      </c>
      <c r="Y1391" s="136">
        <v>24772</v>
      </c>
      <c r="Z1391" s="135">
        <v>25296</v>
      </c>
      <c r="AA1391" s="136">
        <v>25419</v>
      </c>
      <c r="AB1391" s="135">
        <v>22293</v>
      </c>
      <c r="AC1391" s="136">
        <v>22322</v>
      </c>
      <c r="AD1391" s="135">
        <v>25969</v>
      </c>
      <c r="AE1391" s="137">
        <v>26238</v>
      </c>
      <c r="AF1391" s="138">
        <v>26704</v>
      </c>
    </row>
    <row r="1392" spans="2:32">
      <c r="B1392" s="114">
        <v>1354</v>
      </c>
      <c r="C1392" s="115">
        <v>1354</v>
      </c>
      <c r="D1392" s="116">
        <v>57</v>
      </c>
      <c r="E1392" s="117">
        <v>2</v>
      </c>
      <c r="F1392" s="118">
        <v>26</v>
      </c>
      <c r="G1392" s="119" t="s">
        <v>485</v>
      </c>
      <c r="H1392" s="120">
        <v>2</v>
      </c>
      <c r="I1392" s="115">
        <v>26</v>
      </c>
      <c r="J1392" s="116" t="s">
        <v>485</v>
      </c>
      <c r="K1392" s="121">
        <v>10</v>
      </c>
      <c r="L1392" s="108"/>
      <c r="M1392" s="122">
        <v>17948</v>
      </c>
      <c r="N1392" s="123">
        <v>19870</v>
      </c>
      <c r="O1392" s="124">
        <v>20311</v>
      </c>
      <c r="P1392" s="123">
        <v>20712</v>
      </c>
      <c r="Q1392" s="124">
        <v>18571</v>
      </c>
      <c r="R1392" s="123">
        <v>20842</v>
      </c>
      <c r="S1392" s="124">
        <v>22614</v>
      </c>
      <c r="T1392" s="123">
        <v>22799</v>
      </c>
      <c r="U1392" s="124">
        <v>23020</v>
      </c>
      <c r="V1392" s="123">
        <v>20697</v>
      </c>
      <c r="W1392" s="124">
        <v>20833</v>
      </c>
      <c r="X1392" s="123">
        <v>23008</v>
      </c>
      <c r="Y1392" s="124">
        <v>24607</v>
      </c>
      <c r="Z1392" s="123">
        <v>24961</v>
      </c>
      <c r="AA1392" s="124">
        <v>24491</v>
      </c>
      <c r="AB1392" s="123">
        <v>21834</v>
      </c>
      <c r="AC1392" s="124">
        <v>21924</v>
      </c>
      <c r="AD1392" s="123">
        <v>25913</v>
      </c>
      <c r="AE1392" s="125">
        <v>25945</v>
      </c>
      <c r="AF1392" s="126">
        <v>26398</v>
      </c>
    </row>
    <row r="1393" spans="2:32">
      <c r="B1393" s="127">
        <v>1355</v>
      </c>
      <c r="C1393" s="128">
        <v>1355</v>
      </c>
      <c r="D1393" s="129">
        <v>57</v>
      </c>
      <c r="E1393" s="130">
        <v>2</v>
      </c>
      <c r="F1393" s="131">
        <v>26</v>
      </c>
      <c r="G1393" s="132" t="s">
        <v>485</v>
      </c>
      <c r="H1393" s="133">
        <v>2</v>
      </c>
      <c r="I1393" s="128">
        <v>26</v>
      </c>
      <c r="J1393" s="129" t="s">
        <v>485</v>
      </c>
      <c r="K1393" s="134">
        <v>11</v>
      </c>
      <c r="L1393" s="108"/>
      <c r="M1393" s="81">
        <v>17624</v>
      </c>
      <c r="N1393" s="135">
        <v>19417</v>
      </c>
      <c r="O1393" s="136">
        <v>19625</v>
      </c>
      <c r="P1393" s="135">
        <v>19945</v>
      </c>
      <c r="Q1393" s="136">
        <v>18256</v>
      </c>
      <c r="R1393" s="135">
        <v>20249</v>
      </c>
      <c r="S1393" s="136">
        <v>21857</v>
      </c>
      <c r="T1393" s="135">
        <v>22023</v>
      </c>
      <c r="U1393" s="136">
        <v>22012</v>
      </c>
      <c r="V1393" s="135">
        <v>20155</v>
      </c>
      <c r="W1393" s="136">
        <v>20344</v>
      </c>
      <c r="X1393" s="135">
        <v>22247</v>
      </c>
      <c r="Y1393" s="136">
        <v>23802</v>
      </c>
      <c r="Z1393" s="135">
        <v>24500</v>
      </c>
      <c r="AA1393" s="136">
        <v>23907</v>
      </c>
      <c r="AB1393" s="135">
        <v>21802</v>
      </c>
      <c r="AC1393" s="136">
        <v>21708</v>
      </c>
      <c r="AD1393" s="135">
        <v>25178</v>
      </c>
      <c r="AE1393" s="137">
        <v>25401</v>
      </c>
      <c r="AF1393" s="138">
        <v>25994</v>
      </c>
    </row>
    <row r="1394" spans="2:32">
      <c r="B1394" s="114">
        <v>1356</v>
      </c>
      <c r="C1394" s="115">
        <v>1356</v>
      </c>
      <c r="D1394" s="116">
        <v>57</v>
      </c>
      <c r="E1394" s="117">
        <v>2</v>
      </c>
      <c r="F1394" s="118">
        <v>26</v>
      </c>
      <c r="G1394" s="119" t="s">
        <v>485</v>
      </c>
      <c r="H1394" s="120">
        <v>2</v>
      </c>
      <c r="I1394" s="115">
        <v>26</v>
      </c>
      <c r="J1394" s="116" t="s">
        <v>485</v>
      </c>
      <c r="K1394" s="121">
        <v>12</v>
      </c>
      <c r="L1394" s="108"/>
      <c r="M1394" s="122">
        <v>17474</v>
      </c>
      <c r="N1394" s="123">
        <v>19049</v>
      </c>
      <c r="O1394" s="124">
        <v>19181</v>
      </c>
      <c r="P1394" s="123">
        <v>19404</v>
      </c>
      <c r="Q1394" s="124">
        <v>18078</v>
      </c>
      <c r="R1394" s="123">
        <v>19880</v>
      </c>
      <c r="S1394" s="124">
        <v>21209</v>
      </c>
      <c r="T1394" s="123">
        <v>21396</v>
      </c>
      <c r="U1394" s="124">
        <v>21325</v>
      </c>
      <c r="V1394" s="123">
        <v>19812</v>
      </c>
      <c r="W1394" s="124">
        <v>20039</v>
      </c>
      <c r="X1394" s="123">
        <v>21752</v>
      </c>
      <c r="Y1394" s="124">
        <v>23067</v>
      </c>
      <c r="Z1394" s="123">
        <v>24088</v>
      </c>
      <c r="AA1394" s="124">
        <v>23637</v>
      </c>
      <c r="AB1394" s="123">
        <v>21956</v>
      </c>
      <c r="AC1394" s="124">
        <v>21773</v>
      </c>
      <c r="AD1394" s="123">
        <v>24430</v>
      </c>
      <c r="AE1394" s="125">
        <v>24874</v>
      </c>
      <c r="AF1394" s="126">
        <v>25602</v>
      </c>
    </row>
    <row r="1395" spans="2:32">
      <c r="B1395" s="127">
        <v>1357</v>
      </c>
      <c r="C1395" s="128">
        <v>1357</v>
      </c>
      <c r="D1395" s="129">
        <v>57</v>
      </c>
      <c r="E1395" s="130">
        <v>2</v>
      </c>
      <c r="F1395" s="131">
        <v>26</v>
      </c>
      <c r="G1395" s="132" t="s">
        <v>485</v>
      </c>
      <c r="H1395" s="133">
        <v>2</v>
      </c>
      <c r="I1395" s="128">
        <v>26</v>
      </c>
      <c r="J1395" s="129" t="s">
        <v>485</v>
      </c>
      <c r="K1395" s="134">
        <v>13</v>
      </c>
      <c r="L1395" s="108"/>
      <c r="M1395" s="81">
        <v>17263</v>
      </c>
      <c r="N1395" s="135">
        <v>18771</v>
      </c>
      <c r="O1395" s="136">
        <v>18766</v>
      </c>
      <c r="P1395" s="135">
        <v>19045</v>
      </c>
      <c r="Q1395" s="136">
        <v>17794</v>
      </c>
      <c r="R1395" s="135">
        <v>19550</v>
      </c>
      <c r="S1395" s="136">
        <v>20691</v>
      </c>
      <c r="T1395" s="135">
        <v>20979</v>
      </c>
      <c r="U1395" s="136">
        <v>20732</v>
      </c>
      <c r="V1395" s="135">
        <v>19420</v>
      </c>
      <c r="W1395" s="136">
        <v>19738</v>
      </c>
      <c r="X1395" s="135">
        <v>21336</v>
      </c>
      <c r="Y1395" s="136">
        <v>22472</v>
      </c>
      <c r="Z1395" s="135">
        <v>23466</v>
      </c>
      <c r="AA1395" s="136">
        <v>23262</v>
      </c>
      <c r="AB1395" s="135">
        <v>21674</v>
      </c>
      <c r="AC1395" s="136">
        <v>21578</v>
      </c>
      <c r="AD1395" s="135">
        <v>23772</v>
      </c>
      <c r="AE1395" s="137">
        <v>24424</v>
      </c>
      <c r="AF1395" s="138">
        <v>24942</v>
      </c>
    </row>
    <row r="1396" spans="2:32">
      <c r="B1396" s="114">
        <v>1358</v>
      </c>
      <c r="C1396" s="115">
        <v>1358</v>
      </c>
      <c r="D1396" s="116">
        <v>57</v>
      </c>
      <c r="E1396" s="117">
        <v>2</v>
      </c>
      <c r="F1396" s="118">
        <v>26</v>
      </c>
      <c r="G1396" s="119" t="s">
        <v>485</v>
      </c>
      <c r="H1396" s="120">
        <v>2</v>
      </c>
      <c r="I1396" s="115">
        <v>26</v>
      </c>
      <c r="J1396" s="116" t="s">
        <v>485</v>
      </c>
      <c r="K1396" s="121">
        <v>14</v>
      </c>
      <c r="L1396" s="108"/>
      <c r="M1396" s="122">
        <v>17204</v>
      </c>
      <c r="N1396" s="123">
        <v>18650</v>
      </c>
      <c r="O1396" s="124">
        <v>18594</v>
      </c>
      <c r="P1396" s="123">
        <v>18783</v>
      </c>
      <c r="Q1396" s="124">
        <v>17548</v>
      </c>
      <c r="R1396" s="123">
        <v>19433</v>
      </c>
      <c r="S1396" s="124">
        <v>20357</v>
      </c>
      <c r="T1396" s="123">
        <v>20791</v>
      </c>
      <c r="U1396" s="124">
        <v>20456</v>
      </c>
      <c r="V1396" s="123">
        <v>19108</v>
      </c>
      <c r="W1396" s="124">
        <v>19455</v>
      </c>
      <c r="X1396" s="123">
        <v>21146</v>
      </c>
      <c r="Y1396" s="124">
        <v>22028</v>
      </c>
      <c r="Z1396" s="123">
        <v>23482</v>
      </c>
      <c r="AA1396" s="124">
        <v>22780</v>
      </c>
      <c r="AB1396" s="123">
        <v>21237</v>
      </c>
      <c r="AC1396" s="124">
        <v>21167</v>
      </c>
      <c r="AD1396" s="123">
        <v>23260</v>
      </c>
      <c r="AE1396" s="125">
        <v>24060</v>
      </c>
      <c r="AF1396" s="126">
        <v>24921</v>
      </c>
    </row>
    <row r="1397" spans="2:32">
      <c r="B1397" s="127">
        <v>1359</v>
      </c>
      <c r="C1397" s="128">
        <v>1359</v>
      </c>
      <c r="D1397" s="129">
        <v>57</v>
      </c>
      <c r="E1397" s="130">
        <v>2</v>
      </c>
      <c r="F1397" s="131">
        <v>26</v>
      </c>
      <c r="G1397" s="132" t="s">
        <v>485</v>
      </c>
      <c r="H1397" s="133">
        <v>2</v>
      </c>
      <c r="I1397" s="128">
        <v>26</v>
      </c>
      <c r="J1397" s="129" t="s">
        <v>485</v>
      </c>
      <c r="K1397" s="134">
        <v>15</v>
      </c>
      <c r="L1397" s="108"/>
      <c r="M1397" s="81">
        <v>17261</v>
      </c>
      <c r="N1397" s="135">
        <v>18711</v>
      </c>
      <c r="O1397" s="136">
        <v>18672</v>
      </c>
      <c r="P1397" s="135">
        <v>18755</v>
      </c>
      <c r="Q1397" s="136">
        <v>17522</v>
      </c>
      <c r="R1397" s="135">
        <v>19462</v>
      </c>
      <c r="S1397" s="136">
        <v>20262</v>
      </c>
      <c r="T1397" s="135">
        <v>20819</v>
      </c>
      <c r="U1397" s="136">
        <v>20466</v>
      </c>
      <c r="V1397" s="135">
        <v>19048</v>
      </c>
      <c r="W1397" s="136">
        <v>19438</v>
      </c>
      <c r="X1397" s="135">
        <v>21126</v>
      </c>
      <c r="Y1397" s="136">
        <v>21843</v>
      </c>
      <c r="Z1397" s="135">
        <v>23639</v>
      </c>
      <c r="AA1397" s="136">
        <v>22625</v>
      </c>
      <c r="AB1397" s="135">
        <v>21144</v>
      </c>
      <c r="AC1397" s="136">
        <v>21117</v>
      </c>
      <c r="AD1397" s="135">
        <v>23001</v>
      </c>
      <c r="AE1397" s="137">
        <v>24053</v>
      </c>
      <c r="AF1397" s="138">
        <v>25038</v>
      </c>
    </row>
    <row r="1398" spans="2:32">
      <c r="B1398" s="114">
        <v>1360</v>
      </c>
      <c r="C1398" s="115">
        <v>1360</v>
      </c>
      <c r="D1398" s="116">
        <v>57</v>
      </c>
      <c r="E1398" s="117">
        <v>2</v>
      </c>
      <c r="F1398" s="118">
        <v>26</v>
      </c>
      <c r="G1398" s="119" t="s">
        <v>485</v>
      </c>
      <c r="H1398" s="120">
        <v>2</v>
      </c>
      <c r="I1398" s="115">
        <v>26</v>
      </c>
      <c r="J1398" s="116" t="s">
        <v>485</v>
      </c>
      <c r="K1398" s="121">
        <v>16</v>
      </c>
      <c r="L1398" s="108"/>
      <c r="M1398" s="122">
        <v>17660</v>
      </c>
      <c r="N1398" s="123">
        <v>19133</v>
      </c>
      <c r="O1398" s="124">
        <v>19151</v>
      </c>
      <c r="P1398" s="123">
        <v>19163</v>
      </c>
      <c r="Q1398" s="124">
        <v>17885</v>
      </c>
      <c r="R1398" s="123">
        <v>19848</v>
      </c>
      <c r="S1398" s="124">
        <v>20988</v>
      </c>
      <c r="T1398" s="123">
        <v>21257</v>
      </c>
      <c r="U1398" s="124">
        <v>20902</v>
      </c>
      <c r="V1398" s="123">
        <v>19395</v>
      </c>
      <c r="W1398" s="124">
        <v>19827</v>
      </c>
      <c r="X1398" s="123">
        <v>21464</v>
      </c>
      <c r="Y1398" s="124">
        <v>22623</v>
      </c>
      <c r="Z1398" s="123">
        <v>23888</v>
      </c>
      <c r="AA1398" s="124">
        <v>22690</v>
      </c>
      <c r="AB1398" s="123">
        <v>21233</v>
      </c>
      <c r="AC1398" s="124">
        <v>21312</v>
      </c>
      <c r="AD1398" s="123">
        <v>23681</v>
      </c>
      <c r="AE1398" s="125">
        <v>24419</v>
      </c>
      <c r="AF1398" s="126">
        <v>25224</v>
      </c>
    </row>
    <row r="1399" spans="2:32">
      <c r="B1399" s="127">
        <v>1361</v>
      </c>
      <c r="C1399" s="128">
        <v>1361</v>
      </c>
      <c r="D1399" s="129">
        <v>57</v>
      </c>
      <c r="E1399" s="130">
        <v>2</v>
      </c>
      <c r="F1399" s="131">
        <v>26</v>
      </c>
      <c r="G1399" s="132" t="s">
        <v>485</v>
      </c>
      <c r="H1399" s="133">
        <v>2</v>
      </c>
      <c r="I1399" s="128">
        <v>26</v>
      </c>
      <c r="J1399" s="129" t="s">
        <v>485</v>
      </c>
      <c r="K1399" s="134">
        <v>17</v>
      </c>
      <c r="L1399" s="108"/>
      <c r="M1399" s="81">
        <v>18586</v>
      </c>
      <c r="N1399" s="135">
        <v>19972</v>
      </c>
      <c r="O1399" s="136">
        <v>20252</v>
      </c>
      <c r="P1399" s="135">
        <v>20214</v>
      </c>
      <c r="Q1399" s="136">
        <v>18770</v>
      </c>
      <c r="R1399" s="135">
        <v>20870</v>
      </c>
      <c r="S1399" s="136">
        <v>22281</v>
      </c>
      <c r="T1399" s="135">
        <v>22295</v>
      </c>
      <c r="U1399" s="136">
        <v>22040</v>
      </c>
      <c r="V1399" s="135">
        <v>20390</v>
      </c>
      <c r="W1399" s="136">
        <v>20820</v>
      </c>
      <c r="X1399" s="135">
        <v>22494</v>
      </c>
      <c r="Y1399" s="136">
        <v>23976</v>
      </c>
      <c r="Z1399" s="135">
        <v>24958</v>
      </c>
      <c r="AA1399" s="136">
        <v>23837</v>
      </c>
      <c r="AB1399" s="135">
        <v>22316</v>
      </c>
      <c r="AC1399" s="136">
        <v>22437</v>
      </c>
      <c r="AD1399" s="135">
        <v>24764</v>
      </c>
      <c r="AE1399" s="137">
        <v>25477</v>
      </c>
      <c r="AF1399" s="138">
        <v>26299</v>
      </c>
    </row>
    <row r="1400" spans="2:32">
      <c r="B1400" s="114">
        <v>1362</v>
      </c>
      <c r="C1400" s="115">
        <v>1362</v>
      </c>
      <c r="D1400" s="116">
        <v>57</v>
      </c>
      <c r="E1400" s="117">
        <v>2</v>
      </c>
      <c r="F1400" s="118">
        <v>26</v>
      </c>
      <c r="G1400" s="119" t="s">
        <v>485</v>
      </c>
      <c r="H1400" s="120">
        <v>2</v>
      </c>
      <c r="I1400" s="115">
        <v>26</v>
      </c>
      <c r="J1400" s="116" t="s">
        <v>485</v>
      </c>
      <c r="K1400" s="121">
        <v>18</v>
      </c>
      <c r="L1400" s="108"/>
      <c r="M1400" s="122">
        <v>19421</v>
      </c>
      <c r="N1400" s="123">
        <v>20728</v>
      </c>
      <c r="O1400" s="124">
        <v>21148</v>
      </c>
      <c r="P1400" s="123">
        <v>21113</v>
      </c>
      <c r="Q1400" s="124">
        <v>19564</v>
      </c>
      <c r="R1400" s="123">
        <v>21887</v>
      </c>
      <c r="S1400" s="124">
        <v>23122</v>
      </c>
      <c r="T1400" s="123">
        <v>23022</v>
      </c>
      <c r="U1400" s="124">
        <v>23274</v>
      </c>
      <c r="V1400" s="123">
        <v>21512</v>
      </c>
      <c r="W1400" s="124">
        <v>22033</v>
      </c>
      <c r="X1400" s="123">
        <v>23777</v>
      </c>
      <c r="Y1400" s="124">
        <v>25006</v>
      </c>
      <c r="Z1400" s="123">
        <v>25595</v>
      </c>
      <c r="AA1400" s="124">
        <v>25091</v>
      </c>
      <c r="AB1400" s="123">
        <v>23492</v>
      </c>
      <c r="AC1400" s="124">
        <v>23890</v>
      </c>
      <c r="AD1400" s="123">
        <v>25615</v>
      </c>
      <c r="AE1400" s="125">
        <v>26372</v>
      </c>
      <c r="AF1400" s="126">
        <v>27060</v>
      </c>
    </row>
    <row r="1401" spans="2:32">
      <c r="B1401" s="127">
        <v>1363</v>
      </c>
      <c r="C1401" s="128">
        <v>1363</v>
      </c>
      <c r="D1401" s="129">
        <v>57</v>
      </c>
      <c r="E1401" s="130">
        <v>2</v>
      </c>
      <c r="F1401" s="131">
        <v>26</v>
      </c>
      <c r="G1401" s="132" t="s">
        <v>485</v>
      </c>
      <c r="H1401" s="133">
        <v>2</v>
      </c>
      <c r="I1401" s="128">
        <v>26</v>
      </c>
      <c r="J1401" s="129" t="s">
        <v>485</v>
      </c>
      <c r="K1401" s="134">
        <v>19</v>
      </c>
      <c r="L1401" s="108"/>
      <c r="M1401" s="81">
        <v>19974</v>
      </c>
      <c r="N1401" s="135">
        <v>21500</v>
      </c>
      <c r="O1401" s="136">
        <v>21762</v>
      </c>
      <c r="P1401" s="135">
        <v>21779</v>
      </c>
      <c r="Q1401" s="136">
        <v>20162</v>
      </c>
      <c r="R1401" s="135">
        <v>22348</v>
      </c>
      <c r="S1401" s="136">
        <v>23972</v>
      </c>
      <c r="T1401" s="135">
        <v>23883</v>
      </c>
      <c r="U1401" s="136">
        <v>24086</v>
      </c>
      <c r="V1401" s="135">
        <v>22279</v>
      </c>
      <c r="W1401" s="136">
        <v>23252</v>
      </c>
      <c r="X1401" s="135">
        <v>24564</v>
      </c>
      <c r="Y1401" s="136">
        <v>26145</v>
      </c>
      <c r="Z1401" s="135">
        <v>26500</v>
      </c>
      <c r="AA1401" s="136">
        <v>26376</v>
      </c>
      <c r="AB1401" s="135">
        <v>24684</v>
      </c>
      <c r="AC1401" s="136">
        <v>25540</v>
      </c>
      <c r="AD1401" s="135">
        <v>26818</v>
      </c>
      <c r="AE1401" s="137">
        <v>27736</v>
      </c>
      <c r="AF1401" s="138">
        <v>28121</v>
      </c>
    </row>
    <row r="1402" spans="2:32">
      <c r="B1402" s="114">
        <v>1364</v>
      </c>
      <c r="C1402" s="115">
        <v>1364</v>
      </c>
      <c r="D1402" s="116">
        <v>57</v>
      </c>
      <c r="E1402" s="117">
        <v>2</v>
      </c>
      <c r="F1402" s="118">
        <v>26</v>
      </c>
      <c r="G1402" s="119" t="s">
        <v>485</v>
      </c>
      <c r="H1402" s="120">
        <v>2</v>
      </c>
      <c r="I1402" s="115">
        <v>26</v>
      </c>
      <c r="J1402" s="116" t="s">
        <v>485</v>
      </c>
      <c r="K1402" s="121">
        <v>20</v>
      </c>
      <c r="L1402" s="108"/>
      <c r="M1402" s="122">
        <v>19764</v>
      </c>
      <c r="N1402" s="123">
        <v>21503</v>
      </c>
      <c r="O1402" s="124">
        <v>21800</v>
      </c>
      <c r="P1402" s="123">
        <v>21540</v>
      </c>
      <c r="Q1402" s="124">
        <v>19945</v>
      </c>
      <c r="R1402" s="123">
        <v>22268</v>
      </c>
      <c r="S1402" s="124">
        <v>24167</v>
      </c>
      <c r="T1402" s="123">
        <v>24119</v>
      </c>
      <c r="U1402" s="124">
        <v>24340</v>
      </c>
      <c r="V1402" s="123">
        <v>22198</v>
      </c>
      <c r="W1402" s="124">
        <v>23547</v>
      </c>
      <c r="X1402" s="123">
        <v>24799</v>
      </c>
      <c r="Y1402" s="124">
        <v>26917</v>
      </c>
      <c r="Z1402" s="123">
        <v>27007</v>
      </c>
      <c r="AA1402" s="124">
        <v>26824</v>
      </c>
      <c r="AB1402" s="123">
        <v>25045</v>
      </c>
      <c r="AC1402" s="124">
        <v>26017</v>
      </c>
      <c r="AD1402" s="123">
        <v>27899</v>
      </c>
      <c r="AE1402" s="125">
        <v>28643</v>
      </c>
      <c r="AF1402" s="126">
        <v>28883</v>
      </c>
    </row>
    <row r="1403" spans="2:32">
      <c r="B1403" s="127">
        <v>1365</v>
      </c>
      <c r="C1403" s="128">
        <v>1365</v>
      </c>
      <c r="D1403" s="129">
        <v>57</v>
      </c>
      <c r="E1403" s="130">
        <v>2</v>
      </c>
      <c r="F1403" s="131">
        <v>26</v>
      </c>
      <c r="G1403" s="132" t="s">
        <v>485</v>
      </c>
      <c r="H1403" s="133">
        <v>2</v>
      </c>
      <c r="I1403" s="128">
        <v>26</v>
      </c>
      <c r="J1403" s="129" t="s">
        <v>485</v>
      </c>
      <c r="K1403" s="134">
        <v>21</v>
      </c>
      <c r="L1403" s="108"/>
      <c r="M1403" s="81">
        <v>19490</v>
      </c>
      <c r="N1403" s="135">
        <v>21328</v>
      </c>
      <c r="O1403" s="136">
        <v>21501</v>
      </c>
      <c r="P1403" s="135">
        <v>21314</v>
      </c>
      <c r="Q1403" s="136">
        <v>19772</v>
      </c>
      <c r="R1403" s="135">
        <v>22084</v>
      </c>
      <c r="S1403" s="136">
        <v>24249</v>
      </c>
      <c r="T1403" s="135">
        <v>24293</v>
      </c>
      <c r="U1403" s="136">
        <v>24354</v>
      </c>
      <c r="V1403" s="135">
        <v>22388</v>
      </c>
      <c r="W1403" s="136">
        <v>23785</v>
      </c>
      <c r="X1403" s="135">
        <v>25045</v>
      </c>
      <c r="Y1403" s="136">
        <v>27590</v>
      </c>
      <c r="Z1403" s="135">
        <v>27530</v>
      </c>
      <c r="AA1403" s="136">
        <v>27542</v>
      </c>
      <c r="AB1403" s="135">
        <v>25793</v>
      </c>
      <c r="AC1403" s="136">
        <v>26663</v>
      </c>
      <c r="AD1403" s="135">
        <v>28969</v>
      </c>
      <c r="AE1403" s="137">
        <v>29722</v>
      </c>
      <c r="AF1403" s="138">
        <v>29655</v>
      </c>
    </row>
    <row r="1404" spans="2:32">
      <c r="B1404" s="114">
        <v>1366</v>
      </c>
      <c r="C1404" s="115">
        <v>1366</v>
      </c>
      <c r="D1404" s="116">
        <v>57</v>
      </c>
      <c r="E1404" s="117">
        <v>2</v>
      </c>
      <c r="F1404" s="118">
        <v>26</v>
      </c>
      <c r="G1404" s="119" t="s">
        <v>485</v>
      </c>
      <c r="H1404" s="120">
        <v>2</v>
      </c>
      <c r="I1404" s="115">
        <v>26</v>
      </c>
      <c r="J1404" s="116" t="s">
        <v>485</v>
      </c>
      <c r="K1404" s="121">
        <v>22</v>
      </c>
      <c r="L1404" s="108"/>
      <c r="M1404" s="122">
        <v>18780</v>
      </c>
      <c r="N1404" s="123">
        <v>20636</v>
      </c>
      <c r="O1404" s="124">
        <v>20882</v>
      </c>
      <c r="P1404" s="123">
        <v>20694</v>
      </c>
      <c r="Q1404" s="124">
        <v>19315</v>
      </c>
      <c r="R1404" s="123">
        <v>21413</v>
      </c>
      <c r="S1404" s="124">
        <v>23703</v>
      </c>
      <c r="T1404" s="123">
        <v>23843</v>
      </c>
      <c r="U1404" s="124">
        <v>23932</v>
      </c>
      <c r="V1404" s="123">
        <v>22152</v>
      </c>
      <c r="W1404" s="124">
        <v>23414</v>
      </c>
      <c r="X1404" s="123">
        <v>24629</v>
      </c>
      <c r="Y1404" s="124">
        <v>27419</v>
      </c>
      <c r="Z1404" s="123">
        <v>27440</v>
      </c>
      <c r="AA1404" s="124">
        <v>27492</v>
      </c>
      <c r="AB1404" s="123">
        <v>25899</v>
      </c>
      <c r="AC1404" s="124">
        <v>26527</v>
      </c>
      <c r="AD1404" s="123">
        <v>29262</v>
      </c>
      <c r="AE1404" s="125">
        <v>29825</v>
      </c>
      <c r="AF1404" s="126">
        <v>29717</v>
      </c>
    </row>
    <row r="1405" spans="2:32">
      <c r="B1405" s="127">
        <v>1367</v>
      </c>
      <c r="C1405" s="128">
        <v>1367</v>
      </c>
      <c r="D1405" s="129">
        <v>57</v>
      </c>
      <c r="E1405" s="130">
        <v>2</v>
      </c>
      <c r="F1405" s="131">
        <v>26</v>
      </c>
      <c r="G1405" s="132" t="s">
        <v>485</v>
      </c>
      <c r="H1405" s="133">
        <v>2</v>
      </c>
      <c r="I1405" s="128">
        <v>26</v>
      </c>
      <c r="J1405" s="129" t="s">
        <v>485</v>
      </c>
      <c r="K1405" s="134">
        <v>23</v>
      </c>
      <c r="L1405" s="108"/>
      <c r="M1405" s="81">
        <v>17822</v>
      </c>
      <c r="N1405" s="135">
        <v>19583</v>
      </c>
      <c r="O1405" s="136">
        <v>19954</v>
      </c>
      <c r="P1405" s="135">
        <v>19739</v>
      </c>
      <c r="Q1405" s="136">
        <v>18729</v>
      </c>
      <c r="R1405" s="135">
        <v>20566</v>
      </c>
      <c r="S1405" s="136">
        <v>22781</v>
      </c>
      <c r="T1405" s="135">
        <v>22987</v>
      </c>
      <c r="U1405" s="136">
        <v>23170</v>
      </c>
      <c r="V1405" s="135">
        <v>21749</v>
      </c>
      <c r="W1405" s="136">
        <v>22894</v>
      </c>
      <c r="X1405" s="135">
        <v>23937</v>
      </c>
      <c r="Y1405" s="136">
        <v>26739</v>
      </c>
      <c r="Z1405" s="135">
        <v>26811</v>
      </c>
      <c r="AA1405" s="136">
        <v>26800</v>
      </c>
      <c r="AB1405" s="135">
        <v>25588</v>
      </c>
      <c r="AC1405" s="136">
        <v>26046</v>
      </c>
      <c r="AD1405" s="135">
        <v>28912</v>
      </c>
      <c r="AE1405" s="137">
        <v>29317</v>
      </c>
      <c r="AF1405" s="138">
        <v>29169</v>
      </c>
    </row>
    <row r="1406" spans="2:32">
      <c r="B1406" s="114">
        <v>1368</v>
      </c>
      <c r="C1406" s="115">
        <v>1368</v>
      </c>
      <c r="D1406" s="116">
        <v>57</v>
      </c>
      <c r="E1406" s="117">
        <v>2</v>
      </c>
      <c r="F1406" s="118">
        <v>26</v>
      </c>
      <c r="G1406" s="119" t="s">
        <v>485</v>
      </c>
      <c r="H1406" s="120">
        <v>2</v>
      </c>
      <c r="I1406" s="115">
        <v>26</v>
      </c>
      <c r="J1406" s="116" t="s">
        <v>485</v>
      </c>
      <c r="K1406" s="121">
        <v>24</v>
      </c>
      <c r="L1406" s="108"/>
      <c r="M1406" s="122">
        <v>16712</v>
      </c>
      <c r="N1406" s="123">
        <v>18389</v>
      </c>
      <c r="O1406" s="124">
        <v>18882</v>
      </c>
      <c r="P1406" s="123">
        <v>18661</v>
      </c>
      <c r="Q1406" s="124">
        <v>17970</v>
      </c>
      <c r="R1406" s="123">
        <v>19598</v>
      </c>
      <c r="S1406" s="124">
        <v>21742</v>
      </c>
      <c r="T1406" s="123">
        <v>22037</v>
      </c>
      <c r="U1406" s="124">
        <v>22376</v>
      </c>
      <c r="V1406" s="123">
        <v>21227</v>
      </c>
      <c r="W1406" s="124">
        <v>22407</v>
      </c>
      <c r="X1406" s="123">
        <v>23152</v>
      </c>
      <c r="Y1406" s="124">
        <v>25889</v>
      </c>
      <c r="Z1406" s="123">
        <v>25901</v>
      </c>
      <c r="AA1406" s="124">
        <v>25839</v>
      </c>
      <c r="AB1406" s="123">
        <v>24900</v>
      </c>
      <c r="AC1406" s="124">
        <v>25377</v>
      </c>
      <c r="AD1406" s="123">
        <v>28177</v>
      </c>
      <c r="AE1406" s="125">
        <v>28594</v>
      </c>
      <c r="AF1406" s="126">
        <v>28310</v>
      </c>
    </row>
    <row r="1407" spans="2:32">
      <c r="B1407" s="127">
        <v>1369</v>
      </c>
      <c r="C1407" s="128">
        <v>1369</v>
      </c>
      <c r="D1407" s="129">
        <v>58</v>
      </c>
      <c r="E1407" s="130">
        <v>2</v>
      </c>
      <c r="F1407" s="131">
        <v>27</v>
      </c>
      <c r="G1407" s="132" t="s">
        <v>485</v>
      </c>
      <c r="H1407" s="133">
        <v>2</v>
      </c>
      <c r="I1407" s="128">
        <v>27</v>
      </c>
      <c r="J1407" s="129" t="s">
        <v>485</v>
      </c>
      <c r="K1407" s="134">
        <v>1</v>
      </c>
      <c r="L1407" s="108"/>
      <c r="M1407" s="81">
        <v>16645</v>
      </c>
      <c r="N1407" s="135">
        <v>17511</v>
      </c>
      <c r="O1407" s="136">
        <v>18229</v>
      </c>
      <c r="P1407" s="135">
        <v>17700</v>
      </c>
      <c r="Q1407" s="136">
        <v>17836</v>
      </c>
      <c r="R1407" s="135">
        <v>19948</v>
      </c>
      <c r="S1407" s="136">
        <v>21256</v>
      </c>
      <c r="T1407" s="135">
        <v>21443</v>
      </c>
      <c r="U1407" s="136">
        <v>22011</v>
      </c>
      <c r="V1407" s="135">
        <v>20936</v>
      </c>
      <c r="W1407" s="136">
        <v>22321</v>
      </c>
      <c r="X1407" s="135">
        <v>24122</v>
      </c>
      <c r="Y1407" s="136">
        <v>25731</v>
      </c>
      <c r="Z1407" s="135">
        <v>25231</v>
      </c>
      <c r="AA1407" s="136">
        <v>24425</v>
      </c>
      <c r="AB1407" s="135">
        <v>23761</v>
      </c>
      <c r="AC1407" s="136">
        <v>24866</v>
      </c>
      <c r="AD1407" s="135">
        <v>28280</v>
      </c>
      <c r="AE1407" s="137">
        <v>27441</v>
      </c>
      <c r="AF1407" s="138">
        <v>27675</v>
      </c>
    </row>
    <row r="1408" spans="2:32">
      <c r="B1408" s="114">
        <v>1370</v>
      </c>
      <c r="C1408" s="115">
        <v>1370</v>
      </c>
      <c r="D1408" s="116">
        <v>58</v>
      </c>
      <c r="E1408" s="117">
        <v>2</v>
      </c>
      <c r="F1408" s="118">
        <v>27</v>
      </c>
      <c r="G1408" s="119" t="s">
        <v>485</v>
      </c>
      <c r="H1408" s="120">
        <v>2</v>
      </c>
      <c r="I1408" s="115">
        <v>27</v>
      </c>
      <c r="J1408" s="116" t="s">
        <v>485</v>
      </c>
      <c r="K1408" s="121">
        <v>2</v>
      </c>
      <c r="L1408" s="108"/>
      <c r="M1408" s="122">
        <v>16322</v>
      </c>
      <c r="N1408" s="123">
        <v>17148</v>
      </c>
      <c r="O1408" s="124">
        <v>17843</v>
      </c>
      <c r="P1408" s="123">
        <v>17184</v>
      </c>
      <c r="Q1408" s="124">
        <v>17512</v>
      </c>
      <c r="R1408" s="123">
        <v>19598</v>
      </c>
      <c r="S1408" s="124">
        <v>20902</v>
      </c>
      <c r="T1408" s="123">
        <v>21105</v>
      </c>
      <c r="U1408" s="124">
        <v>21671</v>
      </c>
      <c r="V1408" s="123">
        <v>20668</v>
      </c>
      <c r="W1408" s="124">
        <v>22127</v>
      </c>
      <c r="X1408" s="123">
        <v>23743</v>
      </c>
      <c r="Y1408" s="124">
        <v>25279</v>
      </c>
      <c r="Z1408" s="123">
        <v>24844</v>
      </c>
      <c r="AA1408" s="124">
        <v>23896</v>
      </c>
      <c r="AB1408" s="123">
        <v>23443</v>
      </c>
      <c r="AC1408" s="124">
        <v>24658</v>
      </c>
      <c r="AD1408" s="123">
        <v>27753</v>
      </c>
      <c r="AE1408" s="125">
        <v>27002</v>
      </c>
      <c r="AF1408" s="126">
        <v>27226</v>
      </c>
    </row>
    <row r="1409" spans="2:32">
      <c r="B1409" s="127">
        <v>1371</v>
      </c>
      <c r="C1409" s="128">
        <v>1371</v>
      </c>
      <c r="D1409" s="129">
        <v>58</v>
      </c>
      <c r="E1409" s="130">
        <v>2</v>
      </c>
      <c r="F1409" s="131">
        <v>27</v>
      </c>
      <c r="G1409" s="132" t="s">
        <v>485</v>
      </c>
      <c r="H1409" s="133">
        <v>2</v>
      </c>
      <c r="I1409" s="128">
        <v>27</v>
      </c>
      <c r="J1409" s="129" t="s">
        <v>485</v>
      </c>
      <c r="K1409" s="134">
        <v>3</v>
      </c>
      <c r="L1409" s="108"/>
      <c r="M1409" s="81">
        <v>16182</v>
      </c>
      <c r="N1409" s="135">
        <v>16994</v>
      </c>
      <c r="O1409" s="136">
        <v>17640</v>
      </c>
      <c r="P1409" s="135">
        <v>16962</v>
      </c>
      <c r="Q1409" s="136">
        <v>17396</v>
      </c>
      <c r="R1409" s="135">
        <v>19524</v>
      </c>
      <c r="S1409" s="136">
        <v>20749</v>
      </c>
      <c r="T1409" s="135">
        <v>21006</v>
      </c>
      <c r="U1409" s="136">
        <v>21510</v>
      </c>
      <c r="V1409" s="135">
        <v>20614</v>
      </c>
      <c r="W1409" s="136">
        <v>22180</v>
      </c>
      <c r="X1409" s="135">
        <v>23615</v>
      </c>
      <c r="Y1409" s="136">
        <v>25005</v>
      </c>
      <c r="Z1409" s="135">
        <v>24879</v>
      </c>
      <c r="AA1409" s="136">
        <v>23893</v>
      </c>
      <c r="AB1409" s="135">
        <v>23574</v>
      </c>
      <c r="AC1409" s="136">
        <v>24906</v>
      </c>
      <c r="AD1409" s="135">
        <v>27392</v>
      </c>
      <c r="AE1409" s="137">
        <v>27185</v>
      </c>
      <c r="AF1409" s="138">
        <v>27181</v>
      </c>
    </row>
    <row r="1410" spans="2:32">
      <c r="B1410" s="114">
        <v>1372</v>
      </c>
      <c r="C1410" s="115">
        <v>1372</v>
      </c>
      <c r="D1410" s="116">
        <v>58</v>
      </c>
      <c r="E1410" s="117">
        <v>2</v>
      </c>
      <c r="F1410" s="118">
        <v>27</v>
      </c>
      <c r="G1410" s="119" t="s">
        <v>485</v>
      </c>
      <c r="H1410" s="120">
        <v>2</v>
      </c>
      <c r="I1410" s="115">
        <v>27</v>
      </c>
      <c r="J1410" s="116" t="s">
        <v>485</v>
      </c>
      <c r="K1410" s="121">
        <v>4</v>
      </c>
      <c r="L1410" s="108"/>
      <c r="M1410" s="122">
        <v>16160</v>
      </c>
      <c r="N1410" s="123">
        <v>16906</v>
      </c>
      <c r="O1410" s="124">
        <v>17510</v>
      </c>
      <c r="P1410" s="123">
        <v>16769</v>
      </c>
      <c r="Q1410" s="124">
        <v>17303</v>
      </c>
      <c r="R1410" s="123">
        <v>19455</v>
      </c>
      <c r="S1410" s="124">
        <v>20607</v>
      </c>
      <c r="T1410" s="123">
        <v>20793</v>
      </c>
      <c r="U1410" s="124">
        <v>21202</v>
      </c>
      <c r="V1410" s="123">
        <v>20384</v>
      </c>
      <c r="W1410" s="124">
        <v>22012</v>
      </c>
      <c r="X1410" s="123">
        <v>23242</v>
      </c>
      <c r="Y1410" s="124">
        <v>24501</v>
      </c>
      <c r="Z1410" s="123">
        <v>24415</v>
      </c>
      <c r="AA1410" s="124">
        <v>23362</v>
      </c>
      <c r="AB1410" s="123">
        <v>23283</v>
      </c>
      <c r="AC1410" s="124">
        <v>24725</v>
      </c>
      <c r="AD1410" s="123">
        <v>26672</v>
      </c>
      <c r="AE1410" s="125">
        <v>26626</v>
      </c>
      <c r="AF1410" s="126">
        <v>26520</v>
      </c>
    </row>
    <row r="1411" spans="2:32">
      <c r="B1411" s="127">
        <v>1373</v>
      </c>
      <c r="C1411" s="128">
        <v>1373</v>
      </c>
      <c r="D1411" s="129">
        <v>58</v>
      </c>
      <c r="E1411" s="130">
        <v>2</v>
      </c>
      <c r="F1411" s="131">
        <v>27</v>
      </c>
      <c r="G1411" s="132" t="s">
        <v>485</v>
      </c>
      <c r="H1411" s="133">
        <v>2</v>
      </c>
      <c r="I1411" s="128">
        <v>27</v>
      </c>
      <c r="J1411" s="129" t="s">
        <v>485</v>
      </c>
      <c r="K1411" s="134">
        <v>5</v>
      </c>
      <c r="L1411" s="108"/>
      <c r="M1411" s="81">
        <v>16288</v>
      </c>
      <c r="N1411" s="135">
        <v>17002</v>
      </c>
      <c r="O1411" s="136">
        <v>17590</v>
      </c>
      <c r="P1411" s="135">
        <v>16543</v>
      </c>
      <c r="Q1411" s="136">
        <v>17301</v>
      </c>
      <c r="R1411" s="135">
        <v>19498</v>
      </c>
      <c r="S1411" s="136">
        <v>20496</v>
      </c>
      <c r="T1411" s="135">
        <v>20701</v>
      </c>
      <c r="U1411" s="136">
        <v>20989</v>
      </c>
      <c r="V1411" s="135">
        <v>20092</v>
      </c>
      <c r="W1411" s="136">
        <v>21899</v>
      </c>
      <c r="X1411" s="135">
        <v>22867</v>
      </c>
      <c r="Y1411" s="136">
        <v>23909</v>
      </c>
      <c r="Z1411" s="135">
        <v>23886</v>
      </c>
      <c r="AA1411" s="136">
        <v>22457</v>
      </c>
      <c r="AB1411" s="135">
        <v>22721</v>
      </c>
      <c r="AC1411" s="136">
        <v>24346</v>
      </c>
      <c r="AD1411" s="135">
        <v>25809</v>
      </c>
      <c r="AE1411" s="137">
        <v>25769</v>
      </c>
      <c r="AF1411" s="138">
        <v>25771</v>
      </c>
    </row>
    <row r="1412" spans="2:32">
      <c r="B1412" s="114">
        <v>1374</v>
      </c>
      <c r="C1412" s="115">
        <v>1374</v>
      </c>
      <c r="D1412" s="116">
        <v>58</v>
      </c>
      <c r="E1412" s="117">
        <v>2</v>
      </c>
      <c r="F1412" s="118">
        <v>27</v>
      </c>
      <c r="G1412" s="119" t="s">
        <v>485</v>
      </c>
      <c r="H1412" s="120">
        <v>2</v>
      </c>
      <c r="I1412" s="115">
        <v>27</v>
      </c>
      <c r="J1412" s="116" t="s">
        <v>485</v>
      </c>
      <c r="K1412" s="121">
        <v>6</v>
      </c>
      <c r="L1412" s="108"/>
      <c r="M1412" s="122">
        <v>16825</v>
      </c>
      <c r="N1412" s="123">
        <v>17439</v>
      </c>
      <c r="O1412" s="124">
        <v>17998</v>
      </c>
      <c r="P1412" s="123">
        <v>16505</v>
      </c>
      <c r="Q1412" s="124">
        <v>17324</v>
      </c>
      <c r="R1412" s="123">
        <v>19869</v>
      </c>
      <c r="S1412" s="124">
        <v>20891</v>
      </c>
      <c r="T1412" s="123">
        <v>20909</v>
      </c>
      <c r="U1412" s="124">
        <v>21028</v>
      </c>
      <c r="V1412" s="123">
        <v>19815</v>
      </c>
      <c r="W1412" s="124">
        <v>22080</v>
      </c>
      <c r="X1412" s="123">
        <v>22783</v>
      </c>
      <c r="Y1412" s="124">
        <v>23755</v>
      </c>
      <c r="Z1412" s="123">
        <v>23552</v>
      </c>
      <c r="AA1412" s="124">
        <v>21609</v>
      </c>
      <c r="AB1412" s="123">
        <v>22075</v>
      </c>
      <c r="AC1412" s="124">
        <v>24226</v>
      </c>
      <c r="AD1412" s="123">
        <v>25396</v>
      </c>
      <c r="AE1412" s="125">
        <v>25191</v>
      </c>
      <c r="AF1412" s="126">
        <v>25204</v>
      </c>
    </row>
    <row r="1413" spans="2:32">
      <c r="B1413" s="127">
        <v>1375</v>
      </c>
      <c r="C1413" s="128">
        <v>1375</v>
      </c>
      <c r="D1413" s="129">
        <v>58</v>
      </c>
      <c r="E1413" s="130">
        <v>2</v>
      </c>
      <c r="F1413" s="131">
        <v>27</v>
      </c>
      <c r="G1413" s="132" t="s">
        <v>485</v>
      </c>
      <c r="H1413" s="133">
        <v>2</v>
      </c>
      <c r="I1413" s="128">
        <v>27</v>
      </c>
      <c r="J1413" s="129" t="s">
        <v>485</v>
      </c>
      <c r="K1413" s="134">
        <v>7</v>
      </c>
      <c r="L1413" s="108"/>
      <c r="M1413" s="81">
        <v>18225</v>
      </c>
      <c r="N1413" s="135">
        <v>18698</v>
      </c>
      <c r="O1413" s="136">
        <v>19193</v>
      </c>
      <c r="P1413" s="135">
        <v>16968</v>
      </c>
      <c r="Q1413" s="136">
        <v>17605</v>
      </c>
      <c r="R1413" s="135">
        <v>21013</v>
      </c>
      <c r="S1413" s="136">
        <v>21908</v>
      </c>
      <c r="T1413" s="135">
        <v>21944</v>
      </c>
      <c r="U1413" s="136">
        <v>22036</v>
      </c>
      <c r="V1413" s="135">
        <v>19931</v>
      </c>
      <c r="W1413" s="136">
        <v>23106</v>
      </c>
      <c r="X1413" s="135">
        <v>23532</v>
      </c>
      <c r="Y1413" s="136">
        <v>24294</v>
      </c>
      <c r="Z1413" s="135">
        <v>24167</v>
      </c>
      <c r="AA1413" s="136">
        <v>21381</v>
      </c>
      <c r="AB1413" s="135">
        <v>21871</v>
      </c>
      <c r="AC1413" s="136">
        <v>25093</v>
      </c>
      <c r="AD1413" s="135">
        <v>25710</v>
      </c>
      <c r="AE1413" s="137">
        <v>25689</v>
      </c>
      <c r="AF1413" s="138">
        <v>25672</v>
      </c>
    </row>
    <row r="1414" spans="2:32">
      <c r="B1414" s="114">
        <v>1376</v>
      </c>
      <c r="C1414" s="115">
        <v>1376</v>
      </c>
      <c r="D1414" s="116">
        <v>58</v>
      </c>
      <c r="E1414" s="117">
        <v>2</v>
      </c>
      <c r="F1414" s="118">
        <v>27</v>
      </c>
      <c r="G1414" s="119" t="s">
        <v>485</v>
      </c>
      <c r="H1414" s="120">
        <v>2</v>
      </c>
      <c r="I1414" s="115">
        <v>27</v>
      </c>
      <c r="J1414" s="116" t="s">
        <v>485</v>
      </c>
      <c r="K1414" s="121">
        <v>8</v>
      </c>
      <c r="L1414" s="108"/>
      <c r="M1414" s="122">
        <v>19660</v>
      </c>
      <c r="N1414" s="123">
        <v>20047</v>
      </c>
      <c r="O1414" s="124">
        <v>20679</v>
      </c>
      <c r="P1414" s="123">
        <v>17764</v>
      </c>
      <c r="Q1414" s="124">
        <v>17912</v>
      </c>
      <c r="R1414" s="123">
        <v>22366</v>
      </c>
      <c r="S1414" s="124">
        <v>23032</v>
      </c>
      <c r="T1414" s="123">
        <v>23231</v>
      </c>
      <c r="U1414" s="124">
        <v>23488</v>
      </c>
      <c r="V1414" s="123">
        <v>20173</v>
      </c>
      <c r="W1414" s="124">
        <v>24349</v>
      </c>
      <c r="X1414" s="123">
        <v>24632</v>
      </c>
      <c r="Y1414" s="124">
        <v>25221</v>
      </c>
      <c r="Z1414" s="123">
        <v>25353</v>
      </c>
      <c r="AA1414" s="124">
        <v>21919</v>
      </c>
      <c r="AB1414" s="123">
        <v>21984</v>
      </c>
      <c r="AC1414" s="124">
        <v>26214</v>
      </c>
      <c r="AD1414" s="123">
        <v>26489</v>
      </c>
      <c r="AE1414" s="125">
        <v>26667</v>
      </c>
      <c r="AF1414" s="126">
        <v>26782</v>
      </c>
    </row>
    <row r="1415" spans="2:32">
      <c r="B1415" s="127">
        <v>1377</v>
      </c>
      <c r="C1415" s="128">
        <v>1377</v>
      </c>
      <c r="D1415" s="129">
        <v>58</v>
      </c>
      <c r="E1415" s="130">
        <v>2</v>
      </c>
      <c r="F1415" s="131">
        <v>27</v>
      </c>
      <c r="G1415" s="132" t="s">
        <v>485</v>
      </c>
      <c r="H1415" s="133">
        <v>2</v>
      </c>
      <c r="I1415" s="128">
        <v>27</v>
      </c>
      <c r="J1415" s="129" t="s">
        <v>485</v>
      </c>
      <c r="K1415" s="134">
        <v>9</v>
      </c>
      <c r="L1415" s="108"/>
      <c r="M1415" s="81">
        <v>19614</v>
      </c>
      <c r="N1415" s="135">
        <v>19982</v>
      </c>
      <c r="O1415" s="136">
        <v>20698</v>
      </c>
      <c r="P1415" s="135">
        <v>18146</v>
      </c>
      <c r="Q1415" s="136">
        <v>18185</v>
      </c>
      <c r="R1415" s="135">
        <v>22410</v>
      </c>
      <c r="S1415" s="136">
        <v>22832</v>
      </c>
      <c r="T1415" s="135">
        <v>23184</v>
      </c>
      <c r="U1415" s="136">
        <v>23400</v>
      </c>
      <c r="V1415" s="135">
        <v>20415</v>
      </c>
      <c r="W1415" s="136">
        <v>24234</v>
      </c>
      <c r="X1415" s="135">
        <v>24531</v>
      </c>
      <c r="Y1415" s="136">
        <v>24908</v>
      </c>
      <c r="Z1415" s="135">
        <v>25105</v>
      </c>
      <c r="AA1415" s="136">
        <v>22052</v>
      </c>
      <c r="AB1415" s="135">
        <v>22083</v>
      </c>
      <c r="AC1415" s="136">
        <v>25908</v>
      </c>
      <c r="AD1415" s="135">
        <v>26095</v>
      </c>
      <c r="AE1415" s="137">
        <v>26536</v>
      </c>
      <c r="AF1415" s="138">
        <v>26479</v>
      </c>
    </row>
    <row r="1416" spans="2:32">
      <c r="B1416" s="114">
        <v>1378</v>
      </c>
      <c r="C1416" s="115">
        <v>1378</v>
      </c>
      <c r="D1416" s="116">
        <v>58</v>
      </c>
      <c r="E1416" s="117">
        <v>2</v>
      </c>
      <c r="F1416" s="118">
        <v>27</v>
      </c>
      <c r="G1416" s="119" t="s">
        <v>485</v>
      </c>
      <c r="H1416" s="120">
        <v>2</v>
      </c>
      <c r="I1416" s="115">
        <v>27</v>
      </c>
      <c r="J1416" s="116" t="s">
        <v>485</v>
      </c>
      <c r="K1416" s="121">
        <v>10</v>
      </c>
      <c r="L1416" s="108"/>
      <c r="M1416" s="122">
        <v>19350</v>
      </c>
      <c r="N1416" s="123">
        <v>19598</v>
      </c>
      <c r="O1416" s="124">
        <v>20355</v>
      </c>
      <c r="P1416" s="123">
        <v>18269</v>
      </c>
      <c r="Q1416" s="124">
        <v>18405</v>
      </c>
      <c r="R1416" s="123">
        <v>22182</v>
      </c>
      <c r="S1416" s="124">
        <v>22462</v>
      </c>
      <c r="T1416" s="123">
        <v>22731</v>
      </c>
      <c r="U1416" s="124">
        <v>23023</v>
      </c>
      <c r="V1416" s="123">
        <v>20612</v>
      </c>
      <c r="W1416" s="124">
        <v>23900</v>
      </c>
      <c r="X1416" s="123">
        <v>24389</v>
      </c>
      <c r="Y1416" s="124">
        <v>24593</v>
      </c>
      <c r="Z1416" s="123">
        <v>24194</v>
      </c>
      <c r="AA1416" s="124">
        <v>21620</v>
      </c>
      <c r="AB1416" s="123">
        <v>21715</v>
      </c>
      <c r="AC1416" s="124">
        <v>25004</v>
      </c>
      <c r="AD1416" s="123">
        <v>25821</v>
      </c>
      <c r="AE1416" s="125">
        <v>26262</v>
      </c>
      <c r="AF1416" s="126">
        <v>25637</v>
      </c>
    </row>
    <row r="1417" spans="2:32">
      <c r="B1417" s="127">
        <v>1379</v>
      </c>
      <c r="C1417" s="128">
        <v>1379</v>
      </c>
      <c r="D1417" s="129">
        <v>58</v>
      </c>
      <c r="E1417" s="130">
        <v>2</v>
      </c>
      <c r="F1417" s="131">
        <v>27</v>
      </c>
      <c r="G1417" s="132" t="s">
        <v>485</v>
      </c>
      <c r="H1417" s="133">
        <v>2</v>
      </c>
      <c r="I1417" s="128">
        <v>27</v>
      </c>
      <c r="J1417" s="129" t="s">
        <v>485</v>
      </c>
      <c r="K1417" s="134">
        <v>11</v>
      </c>
      <c r="L1417" s="108"/>
      <c r="M1417" s="81">
        <v>18907</v>
      </c>
      <c r="N1417" s="135">
        <v>19070</v>
      </c>
      <c r="O1417" s="136">
        <v>19766</v>
      </c>
      <c r="P1417" s="135">
        <v>18124</v>
      </c>
      <c r="Q1417" s="136">
        <v>18270</v>
      </c>
      <c r="R1417" s="135">
        <v>21553</v>
      </c>
      <c r="S1417" s="136">
        <v>21837</v>
      </c>
      <c r="T1417" s="135">
        <v>21874</v>
      </c>
      <c r="U1417" s="136">
        <v>22088</v>
      </c>
      <c r="V1417" s="135">
        <v>20218</v>
      </c>
      <c r="W1417" s="136">
        <v>23185</v>
      </c>
      <c r="X1417" s="135">
        <v>23660</v>
      </c>
      <c r="Y1417" s="136">
        <v>24114</v>
      </c>
      <c r="Z1417" s="135">
        <v>23705</v>
      </c>
      <c r="AA1417" s="136">
        <v>21681</v>
      </c>
      <c r="AB1417" s="135">
        <v>21597</v>
      </c>
      <c r="AC1417" s="136">
        <v>24789</v>
      </c>
      <c r="AD1417" s="135">
        <v>25382</v>
      </c>
      <c r="AE1417" s="137">
        <v>25955</v>
      </c>
      <c r="AF1417" s="138">
        <v>25179</v>
      </c>
    </row>
    <row r="1418" spans="2:32">
      <c r="B1418" s="114">
        <v>1380</v>
      </c>
      <c r="C1418" s="115">
        <v>1380</v>
      </c>
      <c r="D1418" s="116">
        <v>58</v>
      </c>
      <c r="E1418" s="117">
        <v>2</v>
      </c>
      <c r="F1418" s="118">
        <v>27</v>
      </c>
      <c r="G1418" s="119" t="s">
        <v>485</v>
      </c>
      <c r="H1418" s="120">
        <v>2</v>
      </c>
      <c r="I1418" s="115">
        <v>27</v>
      </c>
      <c r="J1418" s="116" t="s">
        <v>485</v>
      </c>
      <c r="K1418" s="121">
        <v>12</v>
      </c>
      <c r="L1418" s="108"/>
      <c r="M1418" s="122">
        <v>18626</v>
      </c>
      <c r="N1418" s="123">
        <v>18739</v>
      </c>
      <c r="O1418" s="124">
        <v>19339</v>
      </c>
      <c r="P1418" s="123">
        <v>18053</v>
      </c>
      <c r="Q1418" s="124">
        <v>18213</v>
      </c>
      <c r="R1418" s="123">
        <v>21011</v>
      </c>
      <c r="S1418" s="124">
        <v>21295</v>
      </c>
      <c r="T1418" s="123">
        <v>21274</v>
      </c>
      <c r="U1418" s="124">
        <v>21411</v>
      </c>
      <c r="V1418" s="123">
        <v>19973</v>
      </c>
      <c r="W1418" s="124">
        <v>22666</v>
      </c>
      <c r="X1418" s="123">
        <v>22978</v>
      </c>
      <c r="Y1418" s="124">
        <v>23631</v>
      </c>
      <c r="Z1418" s="123">
        <v>23493</v>
      </c>
      <c r="AA1418" s="124">
        <v>21886</v>
      </c>
      <c r="AB1418" s="123">
        <v>21716</v>
      </c>
      <c r="AC1418" s="124">
        <v>24716</v>
      </c>
      <c r="AD1418" s="123">
        <v>24918</v>
      </c>
      <c r="AE1418" s="125">
        <v>25621</v>
      </c>
      <c r="AF1418" s="126">
        <v>24983</v>
      </c>
    </row>
    <row r="1419" spans="2:32">
      <c r="B1419" s="127">
        <v>1381</v>
      </c>
      <c r="C1419" s="128">
        <v>1381</v>
      </c>
      <c r="D1419" s="129">
        <v>58</v>
      </c>
      <c r="E1419" s="130">
        <v>2</v>
      </c>
      <c r="F1419" s="131">
        <v>27</v>
      </c>
      <c r="G1419" s="132" t="s">
        <v>485</v>
      </c>
      <c r="H1419" s="133">
        <v>2</v>
      </c>
      <c r="I1419" s="128">
        <v>27</v>
      </c>
      <c r="J1419" s="129" t="s">
        <v>485</v>
      </c>
      <c r="K1419" s="134">
        <v>13</v>
      </c>
      <c r="L1419" s="108"/>
      <c r="M1419" s="81">
        <v>18285</v>
      </c>
      <c r="N1419" s="135">
        <v>18373</v>
      </c>
      <c r="O1419" s="136">
        <v>19022</v>
      </c>
      <c r="P1419" s="135">
        <v>17812</v>
      </c>
      <c r="Q1419" s="136">
        <v>18046</v>
      </c>
      <c r="R1419" s="135">
        <v>20535</v>
      </c>
      <c r="S1419" s="136">
        <v>20913</v>
      </c>
      <c r="T1419" s="135">
        <v>20722</v>
      </c>
      <c r="U1419" s="136">
        <v>20957</v>
      </c>
      <c r="V1419" s="135">
        <v>19691</v>
      </c>
      <c r="W1419" s="136">
        <v>22252</v>
      </c>
      <c r="X1419" s="135">
        <v>22403</v>
      </c>
      <c r="Y1419" s="136">
        <v>23210</v>
      </c>
      <c r="Z1419" s="135">
        <v>23143</v>
      </c>
      <c r="AA1419" s="136">
        <v>21624</v>
      </c>
      <c r="AB1419" s="135">
        <v>21539</v>
      </c>
      <c r="AC1419" s="136">
        <v>24281</v>
      </c>
      <c r="AD1419" s="135">
        <v>24487</v>
      </c>
      <c r="AE1419" s="137">
        <v>24981</v>
      </c>
      <c r="AF1419" s="138">
        <v>24622</v>
      </c>
    </row>
    <row r="1420" spans="2:32">
      <c r="B1420" s="114">
        <v>1382</v>
      </c>
      <c r="C1420" s="115">
        <v>1382</v>
      </c>
      <c r="D1420" s="116">
        <v>58</v>
      </c>
      <c r="E1420" s="117">
        <v>2</v>
      </c>
      <c r="F1420" s="118">
        <v>27</v>
      </c>
      <c r="G1420" s="119" t="s">
        <v>485</v>
      </c>
      <c r="H1420" s="120">
        <v>2</v>
      </c>
      <c r="I1420" s="115">
        <v>27</v>
      </c>
      <c r="J1420" s="116" t="s">
        <v>485</v>
      </c>
      <c r="K1420" s="121">
        <v>14</v>
      </c>
      <c r="L1420" s="108"/>
      <c r="M1420" s="122">
        <v>18156</v>
      </c>
      <c r="N1420" s="123">
        <v>18246</v>
      </c>
      <c r="O1420" s="124">
        <v>18798</v>
      </c>
      <c r="P1420" s="123">
        <v>17601</v>
      </c>
      <c r="Q1420" s="124">
        <v>17869</v>
      </c>
      <c r="R1420" s="123">
        <v>20249</v>
      </c>
      <c r="S1420" s="124">
        <v>20762</v>
      </c>
      <c r="T1420" s="123">
        <v>20486</v>
      </c>
      <c r="U1420" s="124">
        <v>20638</v>
      </c>
      <c r="V1420" s="123">
        <v>19439</v>
      </c>
      <c r="W1420" s="124">
        <v>22051</v>
      </c>
      <c r="X1420" s="123">
        <v>21997</v>
      </c>
      <c r="Y1420" s="124">
        <v>22900</v>
      </c>
      <c r="Z1420" s="123">
        <v>22688</v>
      </c>
      <c r="AA1420" s="124">
        <v>21215</v>
      </c>
      <c r="AB1420" s="123">
        <v>21157</v>
      </c>
      <c r="AC1420" s="124">
        <v>23889</v>
      </c>
      <c r="AD1420" s="123">
        <v>24144</v>
      </c>
      <c r="AE1420" s="125">
        <v>24981</v>
      </c>
      <c r="AF1420" s="126">
        <v>24135</v>
      </c>
    </row>
    <row r="1421" spans="2:32">
      <c r="B1421" s="127">
        <v>1383</v>
      </c>
      <c r="C1421" s="128">
        <v>1383</v>
      </c>
      <c r="D1421" s="129">
        <v>58</v>
      </c>
      <c r="E1421" s="130">
        <v>2</v>
      </c>
      <c r="F1421" s="131">
        <v>27</v>
      </c>
      <c r="G1421" s="132" t="s">
        <v>485</v>
      </c>
      <c r="H1421" s="133">
        <v>2</v>
      </c>
      <c r="I1421" s="128">
        <v>27</v>
      </c>
      <c r="J1421" s="129" t="s">
        <v>485</v>
      </c>
      <c r="K1421" s="134">
        <v>15</v>
      </c>
      <c r="L1421" s="108"/>
      <c r="M1421" s="81">
        <v>18218</v>
      </c>
      <c r="N1421" s="135">
        <v>18320</v>
      </c>
      <c r="O1421" s="136">
        <v>18780</v>
      </c>
      <c r="P1421" s="135">
        <v>17582</v>
      </c>
      <c r="Q1421" s="136">
        <v>17908</v>
      </c>
      <c r="R1421" s="135">
        <v>20177</v>
      </c>
      <c r="S1421" s="136">
        <v>20801</v>
      </c>
      <c r="T1421" s="135">
        <v>20512</v>
      </c>
      <c r="U1421" s="136">
        <v>20552</v>
      </c>
      <c r="V1421" s="135">
        <v>19433</v>
      </c>
      <c r="W1421" s="136">
        <v>22038</v>
      </c>
      <c r="X1421" s="135">
        <v>21830</v>
      </c>
      <c r="Y1421" s="136">
        <v>22925</v>
      </c>
      <c r="Z1421" s="135">
        <v>22546</v>
      </c>
      <c r="AA1421" s="136">
        <v>21131</v>
      </c>
      <c r="AB1421" s="135">
        <v>21115</v>
      </c>
      <c r="AC1421" s="136">
        <v>23816</v>
      </c>
      <c r="AD1421" s="135">
        <v>24144</v>
      </c>
      <c r="AE1421" s="137">
        <v>25100</v>
      </c>
      <c r="AF1421" s="138">
        <v>23953</v>
      </c>
    </row>
    <row r="1422" spans="2:32">
      <c r="B1422" s="114">
        <v>1384</v>
      </c>
      <c r="C1422" s="115">
        <v>1384</v>
      </c>
      <c r="D1422" s="116">
        <v>58</v>
      </c>
      <c r="E1422" s="117">
        <v>2</v>
      </c>
      <c r="F1422" s="118">
        <v>27</v>
      </c>
      <c r="G1422" s="119" t="s">
        <v>485</v>
      </c>
      <c r="H1422" s="120">
        <v>2</v>
      </c>
      <c r="I1422" s="115">
        <v>27</v>
      </c>
      <c r="J1422" s="116" t="s">
        <v>485</v>
      </c>
      <c r="K1422" s="121">
        <v>16</v>
      </c>
      <c r="L1422" s="108"/>
      <c r="M1422" s="122">
        <v>18733</v>
      </c>
      <c r="N1422" s="123">
        <v>18722</v>
      </c>
      <c r="O1422" s="124">
        <v>19122</v>
      </c>
      <c r="P1422" s="123">
        <v>17869</v>
      </c>
      <c r="Q1422" s="124">
        <v>18255</v>
      </c>
      <c r="R1422" s="123">
        <v>20829</v>
      </c>
      <c r="S1422" s="124">
        <v>21177</v>
      </c>
      <c r="T1422" s="123">
        <v>20888</v>
      </c>
      <c r="U1422" s="124">
        <v>20841</v>
      </c>
      <c r="V1422" s="123">
        <v>19766</v>
      </c>
      <c r="W1422" s="124">
        <v>22383</v>
      </c>
      <c r="X1422" s="123">
        <v>22528</v>
      </c>
      <c r="Y1422" s="124">
        <v>23278</v>
      </c>
      <c r="Z1422" s="123">
        <v>22560</v>
      </c>
      <c r="AA1422" s="124">
        <v>21161</v>
      </c>
      <c r="AB1422" s="123">
        <v>21248</v>
      </c>
      <c r="AC1422" s="124">
        <v>23927</v>
      </c>
      <c r="AD1422" s="123">
        <v>24440</v>
      </c>
      <c r="AE1422" s="125">
        <v>25219</v>
      </c>
      <c r="AF1422" s="126">
        <v>23898</v>
      </c>
    </row>
    <row r="1423" spans="2:32">
      <c r="B1423" s="127">
        <v>1385</v>
      </c>
      <c r="C1423" s="128">
        <v>1385</v>
      </c>
      <c r="D1423" s="129">
        <v>58</v>
      </c>
      <c r="E1423" s="130">
        <v>2</v>
      </c>
      <c r="F1423" s="131">
        <v>27</v>
      </c>
      <c r="G1423" s="132" t="s">
        <v>485</v>
      </c>
      <c r="H1423" s="133">
        <v>2</v>
      </c>
      <c r="I1423" s="128">
        <v>27</v>
      </c>
      <c r="J1423" s="129" t="s">
        <v>485</v>
      </c>
      <c r="K1423" s="134">
        <v>17</v>
      </c>
      <c r="L1423" s="108"/>
      <c r="M1423" s="81">
        <v>19802</v>
      </c>
      <c r="N1423" s="135">
        <v>19695</v>
      </c>
      <c r="O1423" s="136">
        <v>20024</v>
      </c>
      <c r="P1423" s="135">
        <v>18609</v>
      </c>
      <c r="Q1423" s="136">
        <v>18942</v>
      </c>
      <c r="R1423" s="135">
        <v>21986</v>
      </c>
      <c r="S1423" s="136">
        <v>22087</v>
      </c>
      <c r="T1423" s="135">
        <v>21888</v>
      </c>
      <c r="U1423" s="136">
        <v>21860</v>
      </c>
      <c r="V1423" s="135">
        <v>20633</v>
      </c>
      <c r="W1423" s="136">
        <v>23129</v>
      </c>
      <c r="X1423" s="135">
        <v>23756</v>
      </c>
      <c r="Y1423" s="136">
        <v>24193</v>
      </c>
      <c r="Z1423" s="135">
        <v>23582</v>
      </c>
      <c r="AA1423" s="136">
        <v>22123</v>
      </c>
      <c r="AB1423" s="135">
        <v>22253</v>
      </c>
      <c r="AC1423" s="136">
        <v>24830</v>
      </c>
      <c r="AD1423" s="135">
        <v>25374</v>
      </c>
      <c r="AE1423" s="137">
        <v>26181</v>
      </c>
      <c r="AF1423" s="138">
        <v>24927</v>
      </c>
    </row>
    <row r="1424" spans="2:32">
      <c r="B1424" s="114">
        <v>1386</v>
      </c>
      <c r="C1424" s="115">
        <v>1386</v>
      </c>
      <c r="D1424" s="116">
        <v>58</v>
      </c>
      <c r="E1424" s="117">
        <v>2</v>
      </c>
      <c r="F1424" s="118">
        <v>27</v>
      </c>
      <c r="G1424" s="119" t="s">
        <v>485</v>
      </c>
      <c r="H1424" s="120">
        <v>2</v>
      </c>
      <c r="I1424" s="115">
        <v>27</v>
      </c>
      <c r="J1424" s="116" t="s">
        <v>485</v>
      </c>
      <c r="K1424" s="121">
        <v>18</v>
      </c>
      <c r="L1424" s="108"/>
      <c r="M1424" s="122">
        <v>20487</v>
      </c>
      <c r="N1424" s="123">
        <v>20494</v>
      </c>
      <c r="O1424" s="124">
        <v>20812</v>
      </c>
      <c r="P1424" s="123">
        <v>19320</v>
      </c>
      <c r="Q1424" s="124">
        <v>19926</v>
      </c>
      <c r="R1424" s="123">
        <v>22801</v>
      </c>
      <c r="S1424" s="124">
        <v>22755</v>
      </c>
      <c r="T1424" s="123">
        <v>23010</v>
      </c>
      <c r="U1424" s="124">
        <v>22990</v>
      </c>
      <c r="V1424" s="123">
        <v>21768</v>
      </c>
      <c r="W1424" s="124">
        <v>24147</v>
      </c>
      <c r="X1424" s="123">
        <v>24718</v>
      </c>
      <c r="Y1424" s="124">
        <v>24944</v>
      </c>
      <c r="Z1424" s="123">
        <v>24773</v>
      </c>
      <c r="AA1424" s="124">
        <v>23244</v>
      </c>
      <c r="AB1424" s="123">
        <v>23658</v>
      </c>
      <c r="AC1424" s="124">
        <v>25846</v>
      </c>
      <c r="AD1424" s="123">
        <v>26238</v>
      </c>
      <c r="AE1424" s="125">
        <v>26899</v>
      </c>
      <c r="AF1424" s="126">
        <v>26249</v>
      </c>
    </row>
    <row r="1425" spans="2:32">
      <c r="B1425" s="127">
        <v>1387</v>
      </c>
      <c r="C1425" s="128">
        <v>1387</v>
      </c>
      <c r="D1425" s="129">
        <v>58</v>
      </c>
      <c r="E1425" s="130">
        <v>2</v>
      </c>
      <c r="F1425" s="131">
        <v>27</v>
      </c>
      <c r="G1425" s="132" t="s">
        <v>485</v>
      </c>
      <c r="H1425" s="133">
        <v>2</v>
      </c>
      <c r="I1425" s="128">
        <v>27</v>
      </c>
      <c r="J1425" s="129" t="s">
        <v>485</v>
      </c>
      <c r="K1425" s="134">
        <v>19</v>
      </c>
      <c r="L1425" s="108"/>
      <c r="M1425" s="81">
        <v>21261</v>
      </c>
      <c r="N1425" s="135">
        <v>21110</v>
      </c>
      <c r="O1425" s="136">
        <v>21469</v>
      </c>
      <c r="P1425" s="135">
        <v>19893</v>
      </c>
      <c r="Q1425" s="136">
        <v>20929</v>
      </c>
      <c r="R1425" s="135">
        <v>23632</v>
      </c>
      <c r="S1425" s="136">
        <v>23580</v>
      </c>
      <c r="T1425" s="135">
        <v>23761</v>
      </c>
      <c r="U1425" s="136">
        <v>23684</v>
      </c>
      <c r="V1425" s="135">
        <v>22898</v>
      </c>
      <c r="W1425" s="136">
        <v>25032</v>
      </c>
      <c r="X1425" s="135">
        <v>25793</v>
      </c>
      <c r="Y1425" s="136">
        <v>26041</v>
      </c>
      <c r="Z1425" s="135">
        <v>26005</v>
      </c>
      <c r="AA1425" s="136">
        <v>24377</v>
      </c>
      <c r="AB1425" s="135">
        <v>25270</v>
      </c>
      <c r="AC1425" s="136">
        <v>27187</v>
      </c>
      <c r="AD1425" s="135">
        <v>27587</v>
      </c>
      <c r="AE1425" s="137">
        <v>27959</v>
      </c>
      <c r="AF1425" s="138">
        <v>27646</v>
      </c>
    </row>
    <row r="1426" spans="2:32">
      <c r="B1426" s="114">
        <v>1388</v>
      </c>
      <c r="C1426" s="115">
        <v>1388</v>
      </c>
      <c r="D1426" s="116">
        <v>58</v>
      </c>
      <c r="E1426" s="117">
        <v>2</v>
      </c>
      <c r="F1426" s="118">
        <v>27</v>
      </c>
      <c r="G1426" s="119" t="s">
        <v>485</v>
      </c>
      <c r="H1426" s="120">
        <v>2</v>
      </c>
      <c r="I1426" s="115">
        <v>27</v>
      </c>
      <c r="J1426" s="116" t="s">
        <v>485</v>
      </c>
      <c r="K1426" s="121">
        <v>20</v>
      </c>
      <c r="L1426" s="108"/>
      <c r="M1426" s="122">
        <v>21284</v>
      </c>
      <c r="N1426" s="123">
        <v>21123</v>
      </c>
      <c r="O1426" s="124">
        <v>21210</v>
      </c>
      <c r="P1426" s="123">
        <v>19659</v>
      </c>
      <c r="Q1426" s="124">
        <v>20981</v>
      </c>
      <c r="R1426" s="123">
        <v>23782</v>
      </c>
      <c r="S1426" s="124">
        <v>23766</v>
      </c>
      <c r="T1426" s="123">
        <v>23946</v>
      </c>
      <c r="U1426" s="124">
        <v>23702</v>
      </c>
      <c r="V1426" s="123">
        <v>23102</v>
      </c>
      <c r="W1426" s="124">
        <v>25384</v>
      </c>
      <c r="X1426" s="123">
        <v>26472</v>
      </c>
      <c r="Y1426" s="124">
        <v>26649</v>
      </c>
      <c r="Z1426" s="123">
        <v>26377</v>
      </c>
      <c r="AA1426" s="124">
        <v>24683</v>
      </c>
      <c r="AB1426" s="123">
        <v>25709</v>
      </c>
      <c r="AC1426" s="124">
        <v>27847</v>
      </c>
      <c r="AD1426" s="123">
        <v>28480</v>
      </c>
      <c r="AE1426" s="125">
        <v>28705</v>
      </c>
      <c r="AF1426" s="126">
        <v>28241</v>
      </c>
    </row>
    <row r="1427" spans="2:32">
      <c r="B1427" s="127">
        <v>1389</v>
      </c>
      <c r="C1427" s="128">
        <v>1389</v>
      </c>
      <c r="D1427" s="129">
        <v>58</v>
      </c>
      <c r="E1427" s="130">
        <v>2</v>
      </c>
      <c r="F1427" s="131">
        <v>27</v>
      </c>
      <c r="G1427" s="132" t="s">
        <v>485</v>
      </c>
      <c r="H1427" s="133">
        <v>2</v>
      </c>
      <c r="I1427" s="128">
        <v>27</v>
      </c>
      <c r="J1427" s="129" t="s">
        <v>485</v>
      </c>
      <c r="K1427" s="134">
        <v>21</v>
      </c>
      <c r="L1427" s="108"/>
      <c r="M1427" s="81">
        <v>21076</v>
      </c>
      <c r="N1427" s="135">
        <v>20788</v>
      </c>
      <c r="O1427" s="136">
        <v>20922</v>
      </c>
      <c r="P1427" s="135">
        <v>19419</v>
      </c>
      <c r="Q1427" s="136">
        <v>20820</v>
      </c>
      <c r="R1427" s="135">
        <v>23787</v>
      </c>
      <c r="S1427" s="136">
        <v>23832</v>
      </c>
      <c r="T1427" s="135">
        <v>23847</v>
      </c>
      <c r="U1427" s="136">
        <v>23763</v>
      </c>
      <c r="V1427" s="135">
        <v>23231</v>
      </c>
      <c r="W1427" s="136">
        <v>25534</v>
      </c>
      <c r="X1427" s="135">
        <v>27028</v>
      </c>
      <c r="Y1427" s="136">
        <v>27320</v>
      </c>
      <c r="Z1427" s="135">
        <v>26992</v>
      </c>
      <c r="AA1427" s="136">
        <v>25337</v>
      </c>
      <c r="AB1427" s="135">
        <v>26289</v>
      </c>
      <c r="AC1427" s="136">
        <v>28392</v>
      </c>
      <c r="AD1427" s="135">
        <v>29503</v>
      </c>
      <c r="AE1427" s="137">
        <v>29448</v>
      </c>
      <c r="AF1427" s="138">
        <v>29127</v>
      </c>
    </row>
    <row r="1428" spans="2:32">
      <c r="B1428" s="114">
        <v>1390</v>
      </c>
      <c r="C1428" s="115">
        <v>1390</v>
      </c>
      <c r="D1428" s="116">
        <v>58</v>
      </c>
      <c r="E1428" s="117">
        <v>2</v>
      </c>
      <c r="F1428" s="118">
        <v>27</v>
      </c>
      <c r="G1428" s="119" t="s">
        <v>485</v>
      </c>
      <c r="H1428" s="120">
        <v>2</v>
      </c>
      <c r="I1428" s="115">
        <v>27</v>
      </c>
      <c r="J1428" s="116" t="s">
        <v>485</v>
      </c>
      <c r="K1428" s="121">
        <v>22</v>
      </c>
      <c r="L1428" s="108"/>
      <c r="M1428" s="122">
        <v>20342</v>
      </c>
      <c r="N1428" s="123">
        <v>20161</v>
      </c>
      <c r="O1428" s="124">
        <v>20283</v>
      </c>
      <c r="P1428" s="123">
        <v>18946</v>
      </c>
      <c r="Q1428" s="124">
        <v>20236</v>
      </c>
      <c r="R1428" s="123">
        <v>23199</v>
      </c>
      <c r="S1428" s="124">
        <v>23317</v>
      </c>
      <c r="T1428" s="123">
        <v>23371</v>
      </c>
      <c r="U1428" s="124">
        <v>23331</v>
      </c>
      <c r="V1428" s="123">
        <v>22808</v>
      </c>
      <c r="W1428" s="124">
        <v>24979</v>
      </c>
      <c r="X1428" s="123">
        <v>26810</v>
      </c>
      <c r="Y1428" s="124">
        <v>27198</v>
      </c>
      <c r="Z1428" s="123">
        <v>26898</v>
      </c>
      <c r="AA1428" s="124">
        <v>25408</v>
      </c>
      <c r="AB1428" s="123">
        <v>26134</v>
      </c>
      <c r="AC1428" s="124">
        <v>28057</v>
      </c>
      <c r="AD1428" s="123">
        <v>29582</v>
      </c>
      <c r="AE1428" s="125">
        <v>29506</v>
      </c>
      <c r="AF1428" s="126">
        <v>29191</v>
      </c>
    </row>
    <row r="1429" spans="2:32">
      <c r="B1429" s="127">
        <v>1391</v>
      </c>
      <c r="C1429" s="128">
        <v>1391</v>
      </c>
      <c r="D1429" s="129">
        <v>58</v>
      </c>
      <c r="E1429" s="130">
        <v>2</v>
      </c>
      <c r="F1429" s="131">
        <v>27</v>
      </c>
      <c r="G1429" s="132" t="s">
        <v>485</v>
      </c>
      <c r="H1429" s="133">
        <v>2</v>
      </c>
      <c r="I1429" s="128">
        <v>27</v>
      </c>
      <c r="J1429" s="129" t="s">
        <v>485</v>
      </c>
      <c r="K1429" s="134">
        <v>23</v>
      </c>
      <c r="L1429" s="108"/>
      <c r="M1429" s="81">
        <v>19261</v>
      </c>
      <c r="N1429" s="135">
        <v>19221</v>
      </c>
      <c r="O1429" s="136">
        <v>19321</v>
      </c>
      <c r="P1429" s="135">
        <v>18357</v>
      </c>
      <c r="Q1429" s="136">
        <v>19521</v>
      </c>
      <c r="R1429" s="135">
        <v>22244</v>
      </c>
      <c r="S1429" s="136">
        <v>22433</v>
      </c>
      <c r="T1429" s="135">
        <v>22568</v>
      </c>
      <c r="U1429" s="136">
        <v>22539</v>
      </c>
      <c r="V1429" s="135">
        <v>22269</v>
      </c>
      <c r="W1429" s="136">
        <v>24146</v>
      </c>
      <c r="X1429" s="135">
        <v>26099</v>
      </c>
      <c r="Y1429" s="136">
        <v>26582</v>
      </c>
      <c r="Z1429" s="135">
        <v>26192</v>
      </c>
      <c r="AA1429" s="136">
        <v>25095</v>
      </c>
      <c r="AB1429" s="135">
        <v>25656</v>
      </c>
      <c r="AC1429" s="136">
        <v>27273</v>
      </c>
      <c r="AD1429" s="135">
        <v>29068</v>
      </c>
      <c r="AE1429" s="137">
        <v>28968</v>
      </c>
      <c r="AF1429" s="138">
        <v>28560</v>
      </c>
    </row>
    <row r="1430" spans="2:32">
      <c r="B1430" s="114">
        <v>1392</v>
      </c>
      <c r="C1430" s="115">
        <v>1392</v>
      </c>
      <c r="D1430" s="116">
        <v>58</v>
      </c>
      <c r="E1430" s="117">
        <v>2</v>
      </c>
      <c r="F1430" s="118">
        <v>27</v>
      </c>
      <c r="G1430" s="119" t="s">
        <v>485</v>
      </c>
      <c r="H1430" s="120">
        <v>2</v>
      </c>
      <c r="I1430" s="115">
        <v>27</v>
      </c>
      <c r="J1430" s="116" t="s">
        <v>485</v>
      </c>
      <c r="K1430" s="121">
        <v>24</v>
      </c>
      <c r="L1430" s="108"/>
      <c r="M1430" s="122">
        <v>17996</v>
      </c>
      <c r="N1430" s="123">
        <v>18113</v>
      </c>
      <c r="O1430" s="124">
        <v>18197</v>
      </c>
      <c r="P1430" s="123">
        <v>17565</v>
      </c>
      <c r="Q1430" s="124">
        <v>18832</v>
      </c>
      <c r="R1430" s="123">
        <v>21157</v>
      </c>
      <c r="S1430" s="124">
        <v>21436</v>
      </c>
      <c r="T1430" s="123">
        <v>21723</v>
      </c>
      <c r="U1430" s="124">
        <v>21700</v>
      </c>
      <c r="V1430" s="123">
        <v>21770</v>
      </c>
      <c r="W1430" s="124">
        <v>23349</v>
      </c>
      <c r="X1430" s="123">
        <v>25230</v>
      </c>
      <c r="Y1430" s="124">
        <v>25801</v>
      </c>
      <c r="Z1430" s="123">
        <v>25217</v>
      </c>
      <c r="AA1430" s="124">
        <v>24410</v>
      </c>
      <c r="AB1430" s="123">
        <v>24983</v>
      </c>
      <c r="AC1430" s="124">
        <v>26252</v>
      </c>
      <c r="AD1430" s="123">
        <v>28339</v>
      </c>
      <c r="AE1430" s="125">
        <v>28110</v>
      </c>
      <c r="AF1430" s="126">
        <v>27635</v>
      </c>
    </row>
    <row r="1431" spans="2:32">
      <c r="B1431" s="127">
        <v>1393</v>
      </c>
      <c r="C1431" s="128">
        <v>1393</v>
      </c>
      <c r="D1431" s="129">
        <v>59</v>
      </c>
      <c r="E1431" s="130">
        <v>2</v>
      </c>
      <c r="F1431" s="131">
        <v>28</v>
      </c>
      <c r="G1431" s="132" t="s">
        <v>485</v>
      </c>
      <c r="H1431" s="133">
        <v>2</v>
      </c>
      <c r="I1431" s="128">
        <v>28</v>
      </c>
      <c r="J1431" s="129" t="s">
        <v>485</v>
      </c>
      <c r="K1431" s="134">
        <v>1</v>
      </c>
      <c r="L1431" s="108"/>
      <c r="M1431" s="81">
        <v>17226</v>
      </c>
      <c r="N1431" s="135">
        <v>17477</v>
      </c>
      <c r="O1431" s="136">
        <v>17235</v>
      </c>
      <c r="P1431" s="135">
        <v>17426</v>
      </c>
      <c r="Q1431" s="136">
        <v>18640</v>
      </c>
      <c r="R1431" s="135">
        <v>20603</v>
      </c>
      <c r="S1431" s="136">
        <v>20818</v>
      </c>
      <c r="T1431" s="135">
        <v>21347</v>
      </c>
      <c r="U1431" s="136">
        <v>20868</v>
      </c>
      <c r="V1431" s="135">
        <v>21738</v>
      </c>
      <c r="W1431" s="136">
        <v>23363</v>
      </c>
      <c r="X1431" s="135">
        <v>25013</v>
      </c>
      <c r="Y1431" s="136">
        <v>24585</v>
      </c>
      <c r="Z1431" s="135">
        <v>23836</v>
      </c>
      <c r="AA1431" s="136">
        <v>23318</v>
      </c>
      <c r="AB1431" s="135">
        <v>24467</v>
      </c>
      <c r="AC1431" s="136">
        <v>26210</v>
      </c>
      <c r="AD1431" s="135">
        <v>27192</v>
      </c>
      <c r="AE1431" s="137">
        <v>27491</v>
      </c>
      <c r="AF1431" s="138">
        <v>26163</v>
      </c>
    </row>
    <row r="1432" spans="2:32">
      <c r="B1432" s="114">
        <v>1394</v>
      </c>
      <c r="C1432" s="115">
        <v>1394</v>
      </c>
      <c r="D1432" s="116">
        <v>59</v>
      </c>
      <c r="E1432" s="117">
        <v>2</v>
      </c>
      <c r="F1432" s="118">
        <v>28</v>
      </c>
      <c r="G1432" s="119" t="s">
        <v>485</v>
      </c>
      <c r="H1432" s="120">
        <v>2</v>
      </c>
      <c r="I1432" s="115">
        <v>28</v>
      </c>
      <c r="J1432" s="116" t="s">
        <v>485</v>
      </c>
      <c r="K1432" s="121">
        <v>2</v>
      </c>
      <c r="L1432" s="108"/>
      <c r="M1432" s="122">
        <v>16825</v>
      </c>
      <c r="N1432" s="123">
        <v>17051</v>
      </c>
      <c r="O1432" s="124">
        <v>16708</v>
      </c>
      <c r="P1432" s="123">
        <v>17070</v>
      </c>
      <c r="Q1432" s="124">
        <v>18401</v>
      </c>
      <c r="R1432" s="123">
        <v>20223</v>
      </c>
      <c r="S1432" s="124">
        <v>20457</v>
      </c>
      <c r="T1432" s="123">
        <v>20988</v>
      </c>
      <c r="U1432" s="124">
        <v>20359</v>
      </c>
      <c r="V1432" s="123">
        <v>21551</v>
      </c>
      <c r="W1432" s="124">
        <v>22970</v>
      </c>
      <c r="X1432" s="123">
        <v>24571</v>
      </c>
      <c r="Y1432" s="124">
        <v>24219</v>
      </c>
      <c r="Z1432" s="123">
        <v>23315</v>
      </c>
      <c r="AA1432" s="124">
        <v>23005</v>
      </c>
      <c r="AB1432" s="123">
        <v>24260</v>
      </c>
      <c r="AC1432" s="124">
        <v>25789</v>
      </c>
      <c r="AD1432" s="123">
        <v>26741</v>
      </c>
      <c r="AE1432" s="125">
        <v>27034</v>
      </c>
      <c r="AF1432" s="126">
        <v>25586</v>
      </c>
    </row>
    <row r="1433" spans="2:32">
      <c r="B1433" s="127">
        <v>1395</v>
      </c>
      <c r="C1433" s="128">
        <v>1395</v>
      </c>
      <c r="D1433" s="129">
        <v>59</v>
      </c>
      <c r="E1433" s="130">
        <v>2</v>
      </c>
      <c r="F1433" s="131">
        <v>28</v>
      </c>
      <c r="G1433" s="132" t="s">
        <v>485</v>
      </c>
      <c r="H1433" s="133">
        <v>2</v>
      </c>
      <c r="I1433" s="128">
        <v>28</v>
      </c>
      <c r="J1433" s="129" t="s">
        <v>485</v>
      </c>
      <c r="K1433" s="134">
        <v>3</v>
      </c>
      <c r="L1433" s="108"/>
      <c r="M1433" s="81">
        <v>16613</v>
      </c>
      <c r="N1433" s="135">
        <v>16842</v>
      </c>
      <c r="O1433" s="136">
        <v>16477</v>
      </c>
      <c r="P1433" s="135">
        <v>16934</v>
      </c>
      <c r="Q1433" s="136">
        <v>18416</v>
      </c>
      <c r="R1433" s="135">
        <v>20058</v>
      </c>
      <c r="S1433" s="136">
        <v>20360</v>
      </c>
      <c r="T1433" s="135">
        <v>20829</v>
      </c>
      <c r="U1433" s="136">
        <v>20169</v>
      </c>
      <c r="V1433" s="135">
        <v>21624</v>
      </c>
      <c r="W1433" s="136">
        <v>22777</v>
      </c>
      <c r="X1433" s="135">
        <v>24332</v>
      </c>
      <c r="Y1433" s="136">
        <v>24508</v>
      </c>
      <c r="Z1433" s="135">
        <v>23341</v>
      </c>
      <c r="AA1433" s="136">
        <v>23160</v>
      </c>
      <c r="AB1433" s="135">
        <v>24526</v>
      </c>
      <c r="AC1433" s="136">
        <v>25804</v>
      </c>
      <c r="AD1433" s="135">
        <v>26937</v>
      </c>
      <c r="AE1433" s="137">
        <v>27010</v>
      </c>
      <c r="AF1433" s="138">
        <v>25551</v>
      </c>
    </row>
    <row r="1434" spans="2:32">
      <c r="B1434" s="114">
        <v>1396</v>
      </c>
      <c r="C1434" s="115">
        <v>1396</v>
      </c>
      <c r="D1434" s="116">
        <v>59</v>
      </c>
      <c r="E1434" s="117">
        <v>2</v>
      </c>
      <c r="F1434" s="118">
        <v>28</v>
      </c>
      <c r="G1434" s="119" t="s">
        <v>485</v>
      </c>
      <c r="H1434" s="120">
        <v>2</v>
      </c>
      <c r="I1434" s="115">
        <v>28</v>
      </c>
      <c r="J1434" s="116" t="s">
        <v>485</v>
      </c>
      <c r="K1434" s="121">
        <v>4</v>
      </c>
      <c r="L1434" s="108"/>
      <c r="M1434" s="122">
        <v>16548</v>
      </c>
      <c r="N1434" s="123">
        <v>16733</v>
      </c>
      <c r="O1434" s="124">
        <v>16314</v>
      </c>
      <c r="P1434" s="123">
        <v>16857</v>
      </c>
      <c r="Q1434" s="124">
        <v>18451</v>
      </c>
      <c r="R1434" s="123">
        <v>19960</v>
      </c>
      <c r="S1434" s="124">
        <v>20206</v>
      </c>
      <c r="T1434" s="123">
        <v>20595</v>
      </c>
      <c r="U1434" s="124">
        <v>19836</v>
      </c>
      <c r="V1434" s="123">
        <v>21531</v>
      </c>
      <c r="W1434" s="124">
        <v>22450</v>
      </c>
      <c r="X1434" s="123">
        <v>23907</v>
      </c>
      <c r="Y1434" s="124">
        <v>24205</v>
      </c>
      <c r="Z1434" s="123">
        <v>22868</v>
      </c>
      <c r="AA1434" s="124">
        <v>22907</v>
      </c>
      <c r="AB1434" s="123">
        <v>24385</v>
      </c>
      <c r="AC1434" s="124">
        <v>25362</v>
      </c>
      <c r="AD1434" s="123">
        <v>26411</v>
      </c>
      <c r="AE1434" s="125">
        <v>26369</v>
      </c>
      <c r="AF1434" s="126">
        <v>24894</v>
      </c>
    </row>
    <row r="1435" spans="2:32">
      <c r="B1435" s="127">
        <v>1397</v>
      </c>
      <c r="C1435" s="128">
        <v>1397</v>
      </c>
      <c r="D1435" s="129">
        <v>59</v>
      </c>
      <c r="E1435" s="130">
        <v>2</v>
      </c>
      <c r="F1435" s="131">
        <v>28</v>
      </c>
      <c r="G1435" s="132" t="s">
        <v>485</v>
      </c>
      <c r="H1435" s="133">
        <v>2</v>
      </c>
      <c r="I1435" s="128">
        <v>28</v>
      </c>
      <c r="J1435" s="129" t="s">
        <v>485</v>
      </c>
      <c r="K1435" s="134">
        <v>5</v>
      </c>
      <c r="L1435" s="108"/>
      <c r="M1435" s="81">
        <v>16673</v>
      </c>
      <c r="N1435" s="135">
        <v>16805</v>
      </c>
      <c r="O1435" s="136">
        <v>16102</v>
      </c>
      <c r="P1435" s="135">
        <v>16862</v>
      </c>
      <c r="Q1435" s="136">
        <v>18582</v>
      </c>
      <c r="R1435" s="135">
        <v>19887</v>
      </c>
      <c r="S1435" s="136">
        <v>20165</v>
      </c>
      <c r="T1435" s="135">
        <v>20446</v>
      </c>
      <c r="U1435" s="136">
        <v>19314</v>
      </c>
      <c r="V1435" s="135">
        <v>21469</v>
      </c>
      <c r="W1435" s="136">
        <v>22137</v>
      </c>
      <c r="X1435" s="135">
        <v>23380</v>
      </c>
      <c r="Y1435" s="136">
        <v>23619</v>
      </c>
      <c r="Z1435" s="135">
        <v>22011</v>
      </c>
      <c r="AA1435" s="136">
        <v>22370</v>
      </c>
      <c r="AB1435" s="135">
        <v>24022</v>
      </c>
      <c r="AC1435" s="136">
        <v>24802</v>
      </c>
      <c r="AD1435" s="135">
        <v>25564</v>
      </c>
      <c r="AE1435" s="137">
        <v>25614</v>
      </c>
      <c r="AF1435" s="138">
        <v>23817</v>
      </c>
    </row>
    <row r="1436" spans="2:32">
      <c r="B1436" s="114">
        <v>1398</v>
      </c>
      <c r="C1436" s="115">
        <v>1398</v>
      </c>
      <c r="D1436" s="116">
        <v>59</v>
      </c>
      <c r="E1436" s="117">
        <v>2</v>
      </c>
      <c r="F1436" s="118">
        <v>28</v>
      </c>
      <c r="G1436" s="119" t="s">
        <v>485</v>
      </c>
      <c r="H1436" s="120">
        <v>2</v>
      </c>
      <c r="I1436" s="115">
        <v>28</v>
      </c>
      <c r="J1436" s="116" t="s">
        <v>485</v>
      </c>
      <c r="K1436" s="121">
        <v>6</v>
      </c>
      <c r="L1436" s="108"/>
      <c r="M1436" s="122">
        <v>17241</v>
      </c>
      <c r="N1436" s="123">
        <v>17259</v>
      </c>
      <c r="O1436" s="124">
        <v>16128</v>
      </c>
      <c r="P1436" s="123">
        <v>16938</v>
      </c>
      <c r="Q1436" s="124">
        <v>19092</v>
      </c>
      <c r="R1436" s="123">
        <v>20364</v>
      </c>
      <c r="S1436" s="124">
        <v>20480</v>
      </c>
      <c r="T1436" s="123">
        <v>20603</v>
      </c>
      <c r="U1436" s="124">
        <v>18933</v>
      </c>
      <c r="V1436" s="123">
        <v>21743</v>
      </c>
      <c r="W1436" s="124">
        <v>22202</v>
      </c>
      <c r="X1436" s="123">
        <v>23332</v>
      </c>
      <c r="Y1436" s="124">
        <v>23351</v>
      </c>
      <c r="Z1436" s="123">
        <v>21247</v>
      </c>
      <c r="AA1436" s="124">
        <v>21793</v>
      </c>
      <c r="AB1436" s="123">
        <v>23953</v>
      </c>
      <c r="AC1436" s="124">
        <v>24591</v>
      </c>
      <c r="AD1436" s="123">
        <v>25030</v>
      </c>
      <c r="AE1436" s="125">
        <v>25071</v>
      </c>
      <c r="AF1436" s="126">
        <v>22845</v>
      </c>
    </row>
    <row r="1437" spans="2:32">
      <c r="B1437" s="127">
        <v>1399</v>
      </c>
      <c r="C1437" s="128">
        <v>1399</v>
      </c>
      <c r="D1437" s="129">
        <v>59</v>
      </c>
      <c r="E1437" s="130">
        <v>2</v>
      </c>
      <c r="F1437" s="131">
        <v>28</v>
      </c>
      <c r="G1437" s="132" t="s">
        <v>485</v>
      </c>
      <c r="H1437" s="133">
        <v>2</v>
      </c>
      <c r="I1437" s="128">
        <v>28</v>
      </c>
      <c r="J1437" s="129" t="s">
        <v>485</v>
      </c>
      <c r="K1437" s="134">
        <v>7</v>
      </c>
      <c r="L1437" s="108"/>
      <c r="M1437" s="81">
        <v>18424</v>
      </c>
      <c r="N1437" s="135">
        <v>18473</v>
      </c>
      <c r="O1437" s="136">
        <v>16640</v>
      </c>
      <c r="P1437" s="135">
        <v>17241</v>
      </c>
      <c r="Q1437" s="136">
        <v>20435</v>
      </c>
      <c r="R1437" s="135">
        <v>21444</v>
      </c>
      <c r="S1437" s="136">
        <v>21581</v>
      </c>
      <c r="T1437" s="135">
        <v>21700</v>
      </c>
      <c r="U1437" s="136">
        <v>19075</v>
      </c>
      <c r="V1437" s="135">
        <v>22832</v>
      </c>
      <c r="W1437" s="136">
        <v>22950</v>
      </c>
      <c r="X1437" s="135">
        <v>23938</v>
      </c>
      <c r="Y1437" s="136">
        <v>24055</v>
      </c>
      <c r="Z1437" s="135">
        <v>21075</v>
      </c>
      <c r="AA1437" s="136">
        <v>21623</v>
      </c>
      <c r="AB1437" s="135">
        <v>24836</v>
      </c>
      <c r="AC1437" s="136">
        <v>24998</v>
      </c>
      <c r="AD1437" s="135">
        <v>25533</v>
      </c>
      <c r="AE1437" s="137">
        <v>25542</v>
      </c>
      <c r="AF1437" s="138">
        <v>22488</v>
      </c>
    </row>
    <row r="1438" spans="2:32">
      <c r="B1438" s="114">
        <v>1400</v>
      </c>
      <c r="C1438" s="115">
        <v>1400</v>
      </c>
      <c r="D1438" s="116">
        <v>59</v>
      </c>
      <c r="E1438" s="117">
        <v>2</v>
      </c>
      <c r="F1438" s="118">
        <v>28</v>
      </c>
      <c r="G1438" s="119" t="s">
        <v>485</v>
      </c>
      <c r="H1438" s="120">
        <v>2</v>
      </c>
      <c r="I1438" s="115">
        <v>28</v>
      </c>
      <c r="J1438" s="116" t="s">
        <v>485</v>
      </c>
      <c r="K1438" s="121">
        <v>8</v>
      </c>
      <c r="L1438" s="108"/>
      <c r="M1438" s="122">
        <v>19613</v>
      </c>
      <c r="N1438" s="123">
        <v>19933</v>
      </c>
      <c r="O1438" s="124">
        <v>17436</v>
      </c>
      <c r="P1438" s="123">
        <v>17522</v>
      </c>
      <c r="Q1438" s="124">
        <v>21773</v>
      </c>
      <c r="R1438" s="123">
        <v>22566</v>
      </c>
      <c r="S1438" s="124">
        <v>22872</v>
      </c>
      <c r="T1438" s="123">
        <v>23168</v>
      </c>
      <c r="U1438" s="124">
        <v>19825</v>
      </c>
      <c r="V1438" s="123">
        <v>24071</v>
      </c>
      <c r="W1438" s="124">
        <v>23911</v>
      </c>
      <c r="X1438" s="123">
        <v>24888</v>
      </c>
      <c r="Y1438" s="124">
        <v>25120</v>
      </c>
      <c r="Z1438" s="123">
        <v>21611</v>
      </c>
      <c r="AA1438" s="124">
        <v>21729</v>
      </c>
      <c r="AB1438" s="123">
        <v>25955</v>
      </c>
      <c r="AC1438" s="124">
        <v>25666</v>
      </c>
      <c r="AD1438" s="123">
        <v>26506</v>
      </c>
      <c r="AE1438" s="125">
        <v>26634</v>
      </c>
      <c r="AF1438" s="126">
        <v>22954</v>
      </c>
    </row>
    <row r="1439" spans="2:32">
      <c r="B1439" s="127">
        <v>1401</v>
      </c>
      <c r="C1439" s="128">
        <v>1401</v>
      </c>
      <c r="D1439" s="129">
        <v>59</v>
      </c>
      <c r="E1439" s="130">
        <v>2</v>
      </c>
      <c r="F1439" s="131">
        <v>28</v>
      </c>
      <c r="G1439" s="132" t="s">
        <v>485</v>
      </c>
      <c r="H1439" s="133">
        <v>2</v>
      </c>
      <c r="I1439" s="128">
        <v>28</v>
      </c>
      <c r="J1439" s="129" t="s">
        <v>485</v>
      </c>
      <c r="K1439" s="134">
        <v>9</v>
      </c>
      <c r="L1439" s="108"/>
      <c r="M1439" s="81">
        <v>19538</v>
      </c>
      <c r="N1439" s="135">
        <v>20002</v>
      </c>
      <c r="O1439" s="136">
        <v>17878</v>
      </c>
      <c r="P1439" s="135">
        <v>17843</v>
      </c>
      <c r="Q1439" s="136">
        <v>21759</v>
      </c>
      <c r="R1439" s="135">
        <v>22421</v>
      </c>
      <c r="S1439" s="136">
        <v>22886</v>
      </c>
      <c r="T1439" s="135">
        <v>23160</v>
      </c>
      <c r="U1439" s="136">
        <v>20285</v>
      </c>
      <c r="V1439" s="135">
        <v>24032</v>
      </c>
      <c r="W1439" s="136">
        <v>23866</v>
      </c>
      <c r="X1439" s="135">
        <v>24652</v>
      </c>
      <c r="Y1439" s="136">
        <v>25061</v>
      </c>
      <c r="Z1439" s="135">
        <v>21799</v>
      </c>
      <c r="AA1439" s="136">
        <v>21883</v>
      </c>
      <c r="AB1439" s="135">
        <v>25702</v>
      </c>
      <c r="AC1439" s="136">
        <v>25431</v>
      </c>
      <c r="AD1439" s="135">
        <v>26414</v>
      </c>
      <c r="AE1439" s="137">
        <v>26387</v>
      </c>
      <c r="AF1439" s="138">
        <v>23106</v>
      </c>
    </row>
    <row r="1440" spans="2:32">
      <c r="B1440" s="114">
        <v>1402</v>
      </c>
      <c r="C1440" s="115">
        <v>1402</v>
      </c>
      <c r="D1440" s="116">
        <v>59</v>
      </c>
      <c r="E1440" s="117">
        <v>2</v>
      </c>
      <c r="F1440" s="118">
        <v>28</v>
      </c>
      <c r="G1440" s="119" t="s">
        <v>485</v>
      </c>
      <c r="H1440" s="120">
        <v>2</v>
      </c>
      <c r="I1440" s="115">
        <v>28</v>
      </c>
      <c r="J1440" s="116" t="s">
        <v>485</v>
      </c>
      <c r="K1440" s="121">
        <v>10</v>
      </c>
      <c r="L1440" s="108"/>
      <c r="M1440" s="122">
        <v>19308</v>
      </c>
      <c r="N1440" s="123">
        <v>19779</v>
      </c>
      <c r="O1440" s="124">
        <v>18122</v>
      </c>
      <c r="P1440" s="123">
        <v>18189</v>
      </c>
      <c r="Q1440" s="124">
        <v>21543</v>
      </c>
      <c r="R1440" s="123">
        <v>22156</v>
      </c>
      <c r="S1440" s="124">
        <v>22543</v>
      </c>
      <c r="T1440" s="123">
        <v>22897</v>
      </c>
      <c r="U1440" s="124">
        <v>20509</v>
      </c>
      <c r="V1440" s="123">
        <v>23805</v>
      </c>
      <c r="W1440" s="124">
        <v>23789</v>
      </c>
      <c r="X1440" s="123">
        <v>24422</v>
      </c>
      <c r="Y1440" s="124">
        <v>24843</v>
      </c>
      <c r="Z1440" s="123">
        <v>21453</v>
      </c>
      <c r="AA1440" s="124">
        <v>21607</v>
      </c>
      <c r="AB1440" s="123">
        <v>24897</v>
      </c>
      <c r="AC1440" s="124">
        <v>24832</v>
      </c>
      <c r="AD1440" s="123">
        <v>26240</v>
      </c>
      <c r="AE1440" s="125">
        <v>25626</v>
      </c>
      <c r="AF1440" s="126">
        <v>22805</v>
      </c>
    </row>
    <row r="1441" spans="2:32">
      <c r="B1441" s="127">
        <v>1403</v>
      </c>
      <c r="C1441" s="128">
        <v>1403</v>
      </c>
      <c r="D1441" s="129">
        <v>59</v>
      </c>
      <c r="E1441" s="130">
        <v>2</v>
      </c>
      <c r="F1441" s="131">
        <v>28</v>
      </c>
      <c r="G1441" s="132" t="s">
        <v>485</v>
      </c>
      <c r="H1441" s="133">
        <v>2</v>
      </c>
      <c r="I1441" s="128">
        <v>28</v>
      </c>
      <c r="J1441" s="129" t="s">
        <v>485</v>
      </c>
      <c r="K1441" s="134">
        <v>11</v>
      </c>
      <c r="L1441" s="108"/>
      <c r="M1441" s="81">
        <v>19050</v>
      </c>
      <c r="N1441" s="135">
        <v>19335</v>
      </c>
      <c r="O1441" s="136">
        <v>18155</v>
      </c>
      <c r="P1441" s="135">
        <v>18253</v>
      </c>
      <c r="Q1441" s="136">
        <v>21222</v>
      </c>
      <c r="R1441" s="135">
        <v>21746</v>
      </c>
      <c r="S1441" s="136">
        <v>21908</v>
      </c>
      <c r="T1441" s="135">
        <v>22205</v>
      </c>
      <c r="U1441" s="136">
        <v>20305</v>
      </c>
      <c r="V1441" s="135">
        <v>23319</v>
      </c>
      <c r="W1441" s="136">
        <v>23450</v>
      </c>
      <c r="X1441" s="135">
        <v>23920</v>
      </c>
      <c r="Y1441" s="136">
        <v>24464</v>
      </c>
      <c r="Z1441" s="135">
        <v>21491</v>
      </c>
      <c r="AA1441" s="136">
        <v>21471</v>
      </c>
      <c r="AB1441" s="135">
        <v>24660</v>
      </c>
      <c r="AC1441" s="136">
        <v>24789</v>
      </c>
      <c r="AD1441" s="135">
        <v>25906</v>
      </c>
      <c r="AE1441" s="137">
        <v>25158</v>
      </c>
      <c r="AF1441" s="138">
        <v>22883</v>
      </c>
    </row>
    <row r="1442" spans="2:32">
      <c r="B1442" s="114">
        <v>1404</v>
      </c>
      <c r="C1442" s="115">
        <v>1404</v>
      </c>
      <c r="D1442" s="116">
        <v>59</v>
      </c>
      <c r="E1442" s="117">
        <v>2</v>
      </c>
      <c r="F1442" s="118">
        <v>28</v>
      </c>
      <c r="G1442" s="119" t="s">
        <v>485</v>
      </c>
      <c r="H1442" s="120">
        <v>2</v>
      </c>
      <c r="I1442" s="115">
        <v>28</v>
      </c>
      <c r="J1442" s="116" t="s">
        <v>485</v>
      </c>
      <c r="K1442" s="121">
        <v>12</v>
      </c>
      <c r="L1442" s="108"/>
      <c r="M1442" s="122">
        <v>18767</v>
      </c>
      <c r="N1442" s="123">
        <v>18972</v>
      </c>
      <c r="O1442" s="124">
        <v>18150</v>
      </c>
      <c r="P1442" s="123">
        <v>18280</v>
      </c>
      <c r="Q1442" s="124">
        <v>20931</v>
      </c>
      <c r="R1442" s="123">
        <v>21296</v>
      </c>
      <c r="S1442" s="124">
        <v>21394</v>
      </c>
      <c r="T1442" s="123">
        <v>21628</v>
      </c>
      <c r="U1442" s="124">
        <v>20118</v>
      </c>
      <c r="V1442" s="123">
        <v>22885</v>
      </c>
      <c r="W1442" s="124">
        <v>23015</v>
      </c>
      <c r="X1442" s="123">
        <v>23397</v>
      </c>
      <c r="Y1442" s="124">
        <v>24066</v>
      </c>
      <c r="Z1442" s="123">
        <v>21659</v>
      </c>
      <c r="AA1442" s="124">
        <v>21547</v>
      </c>
      <c r="AB1442" s="123">
        <v>24542</v>
      </c>
      <c r="AC1442" s="124">
        <v>24701</v>
      </c>
      <c r="AD1442" s="123">
        <v>25523</v>
      </c>
      <c r="AE1442" s="125">
        <v>24909</v>
      </c>
      <c r="AF1442" s="126">
        <v>23047</v>
      </c>
    </row>
    <row r="1443" spans="2:32">
      <c r="B1443" s="127">
        <v>1405</v>
      </c>
      <c r="C1443" s="128">
        <v>1405</v>
      </c>
      <c r="D1443" s="129">
        <v>59</v>
      </c>
      <c r="E1443" s="130">
        <v>2</v>
      </c>
      <c r="F1443" s="131">
        <v>28</v>
      </c>
      <c r="G1443" s="132" t="s">
        <v>485</v>
      </c>
      <c r="H1443" s="133">
        <v>2</v>
      </c>
      <c r="I1443" s="128">
        <v>28</v>
      </c>
      <c r="J1443" s="129" t="s">
        <v>485</v>
      </c>
      <c r="K1443" s="134">
        <v>13</v>
      </c>
      <c r="L1443" s="108"/>
      <c r="M1443" s="81">
        <v>18490</v>
      </c>
      <c r="N1443" s="135">
        <v>18652</v>
      </c>
      <c r="O1443" s="136">
        <v>17909</v>
      </c>
      <c r="P1443" s="135">
        <v>18118</v>
      </c>
      <c r="Q1443" s="136">
        <v>20610</v>
      </c>
      <c r="R1443" s="135">
        <v>20915</v>
      </c>
      <c r="S1443" s="136">
        <v>20844</v>
      </c>
      <c r="T1443" s="135">
        <v>21178</v>
      </c>
      <c r="U1443" s="136">
        <v>19740</v>
      </c>
      <c r="V1443" s="135">
        <v>22459</v>
      </c>
      <c r="W1443" s="136">
        <v>22552</v>
      </c>
      <c r="X1443" s="135">
        <v>22942</v>
      </c>
      <c r="Y1443" s="136">
        <v>23421</v>
      </c>
      <c r="Z1443" s="135">
        <v>21363</v>
      </c>
      <c r="AA1443" s="136">
        <v>21337</v>
      </c>
      <c r="AB1443" s="135">
        <v>24074</v>
      </c>
      <c r="AC1443" s="136">
        <v>24335</v>
      </c>
      <c r="AD1443" s="135">
        <v>24851</v>
      </c>
      <c r="AE1443" s="137">
        <v>24512</v>
      </c>
      <c r="AF1443" s="138">
        <v>22740</v>
      </c>
    </row>
    <row r="1444" spans="2:32">
      <c r="B1444" s="114">
        <v>1406</v>
      </c>
      <c r="C1444" s="115">
        <v>1406</v>
      </c>
      <c r="D1444" s="116">
        <v>59</v>
      </c>
      <c r="E1444" s="117">
        <v>2</v>
      </c>
      <c r="F1444" s="118">
        <v>28</v>
      </c>
      <c r="G1444" s="119" t="s">
        <v>485</v>
      </c>
      <c r="H1444" s="120">
        <v>2</v>
      </c>
      <c r="I1444" s="115">
        <v>28</v>
      </c>
      <c r="J1444" s="116" t="s">
        <v>485</v>
      </c>
      <c r="K1444" s="121">
        <v>14</v>
      </c>
      <c r="L1444" s="108"/>
      <c r="M1444" s="122">
        <v>18292</v>
      </c>
      <c r="N1444" s="123">
        <v>18338</v>
      </c>
      <c r="O1444" s="124">
        <v>17596</v>
      </c>
      <c r="P1444" s="123">
        <v>17833</v>
      </c>
      <c r="Q1444" s="124">
        <v>20352</v>
      </c>
      <c r="R1444" s="123">
        <v>20641</v>
      </c>
      <c r="S1444" s="124">
        <v>20481</v>
      </c>
      <c r="T1444" s="123">
        <v>20721</v>
      </c>
      <c r="U1444" s="124">
        <v>19309</v>
      </c>
      <c r="V1444" s="123">
        <v>22105</v>
      </c>
      <c r="W1444" s="124">
        <v>22122</v>
      </c>
      <c r="X1444" s="123">
        <v>22574</v>
      </c>
      <c r="Y1444" s="124">
        <v>23397</v>
      </c>
      <c r="Z1444" s="123">
        <v>20896</v>
      </c>
      <c r="AA1444" s="124">
        <v>20891</v>
      </c>
      <c r="AB1444" s="123">
        <v>23619</v>
      </c>
      <c r="AC1444" s="124">
        <v>23855</v>
      </c>
      <c r="AD1444" s="123">
        <v>24786</v>
      </c>
      <c r="AE1444" s="125">
        <v>23963</v>
      </c>
      <c r="AF1444" s="126">
        <v>22241</v>
      </c>
    </row>
    <row r="1445" spans="2:32">
      <c r="B1445" s="127">
        <v>1407</v>
      </c>
      <c r="C1445" s="128">
        <v>1407</v>
      </c>
      <c r="D1445" s="129">
        <v>59</v>
      </c>
      <c r="E1445" s="130">
        <v>2</v>
      </c>
      <c r="F1445" s="131">
        <v>28</v>
      </c>
      <c r="G1445" s="132" t="s">
        <v>485</v>
      </c>
      <c r="H1445" s="133">
        <v>2</v>
      </c>
      <c r="I1445" s="128">
        <v>28</v>
      </c>
      <c r="J1445" s="129" t="s">
        <v>485</v>
      </c>
      <c r="K1445" s="134">
        <v>15</v>
      </c>
      <c r="L1445" s="108"/>
      <c r="M1445" s="81">
        <v>18378</v>
      </c>
      <c r="N1445" s="135">
        <v>18355</v>
      </c>
      <c r="O1445" s="136">
        <v>17595</v>
      </c>
      <c r="P1445" s="135">
        <v>17905</v>
      </c>
      <c r="Q1445" s="136">
        <v>20405</v>
      </c>
      <c r="R1445" s="135">
        <v>20714</v>
      </c>
      <c r="S1445" s="136">
        <v>20550</v>
      </c>
      <c r="T1445" s="135">
        <v>20680</v>
      </c>
      <c r="U1445" s="136">
        <v>19293</v>
      </c>
      <c r="V1445" s="135">
        <v>22134</v>
      </c>
      <c r="W1445" s="136">
        <v>22025</v>
      </c>
      <c r="X1445" s="135">
        <v>22612</v>
      </c>
      <c r="Y1445" s="136">
        <v>23571</v>
      </c>
      <c r="Z1445" s="135">
        <v>20819</v>
      </c>
      <c r="AA1445" s="136">
        <v>20859</v>
      </c>
      <c r="AB1445" s="135">
        <v>23552</v>
      </c>
      <c r="AC1445" s="136">
        <v>23672</v>
      </c>
      <c r="AD1445" s="135">
        <v>24918</v>
      </c>
      <c r="AE1445" s="137">
        <v>23789</v>
      </c>
      <c r="AF1445" s="138">
        <v>22142</v>
      </c>
    </row>
    <row r="1446" spans="2:32">
      <c r="B1446" s="114">
        <v>1408</v>
      </c>
      <c r="C1446" s="115">
        <v>1408</v>
      </c>
      <c r="D1446" s="116">
        <v>59</v>
      </c>
      <c r="E1446" s="117">
        <v>2</v>
      </c>
      <c r="F1446" s="118">
        <v>28</v>
      </c>
      <c r="G1446" s="119" t="s">
        <v>485</v>
      </c>
      <c r="H1446" s="120">
        <v>2</v>
      </c>
      <c r="I1446" s="115">
        <v>28</v>
      </c>
      <c r="J1446" s="116" t="s">
        <v>485</v>
      </c>
      <c r="K1446" s="121">
        <v>16</v>
      </c>
      <c r="L1446" s="108"/>
      <c r="M1446" s="122">
        <v>18822</v>
      </c>
      <c r="N1446" s="123">
        <v>18774</v>
      </c>
      <c r="O1446" s="124">
        <v>17964</v>
      </c>
      <c r="P1446" s="123">
        <v>18342</v>
      </c>
      <c r="Q1446" s="124">
        <v>20868</v>
      </c>
      <c r="R1446" s="123">
        <v>21193</v>
      </c>
      <c r="S1446" s="124">
        <v>21040</v>
      </c>
      <c r="T1446" s="123">
        <v>21082</v>
      </c>
      <c r="U1446" s="124">
        <v>19691</v>
      </c>
      <c r="V1446" s="123">
        <v>22607</v>
      </c>
      <c r="W1446" s="124">
        <v>22624</v>
      </c>
      <c r="X1446" s="123">
        <v>23049</v>
      </c>
      <c r="Y1446" s="124">
        <v>23834</v>
      </c>
      <c r="Z1446" s="123">
        <v>20927</v>
      </c>
      <c r="AA1446" s="124">
        <v>21064</v>
      </c>
      <c r="AB1446" s="123">
        <v>23740</v>
      </c>
      <c r="AC1446" s="124">
        <v>24008</v>
      </c>
      <c r="AD1446" s="123">
        <v>25106</v>
      </c>
      <c r="AE1446" s="125">
        <v>23798</v>
      </c>
      <c r="AF1446" s="126">
        <v>22209</v>
      </c>
    </row>
    <row r="1447" spans="2:32">
      <c r="B1447" s="127">
        <v>1409</v>
      </c>
      <c r="C1447" s="128">
        <v>1409</v>
      </c>
      <c r="D1447" s="129">
        <v>59</v>
      </c>
      <c r="E1447" s="130">
        <v>2</v>
      </c>
      <c r="F1447" s="131">
        <v>28</v>
      </c>
      <c r="G1447" s="132" t="s">
        <v>485</v>
      </c>
      <c r="H1447" s="133">
        <v>2</v>
      </c>
      <c r="I1447" s="128">
        <v>28</v>
      </c>
      <c r="J1447" s="129" t="s">
        <v>485</v>
      </c>
      <c r="K1447" s="134">
        <v>17</v>
      </c>
      <c r="L1447" s="108"/>
      <c r="M1447" s="81">
        <v>19532</v>
      </c>
      <c r="N1447" s="135">
        <v>19638</v>
      </c>
      <c r="O1447" s="136">
        <v>18665</v>
      </c>
      <c r="P1447" s="135">
        <v>18989</v>
      </c>
      <c r="Q1447" s="136">
        <v>21561</v>
      </c>
      <c r="R1447" s="135">
        <v>22057</v>
      </c>
      <c r="S1447" s="136">
        <v>21988</v>
      </c>
      <c r="T1447" s="135">
        <v>22045</v>
      </c>
      <c r="U1447" s="136">
        <v>20511</v>
      </c>
      <c r="V1447" s="135">
        <v>23301</v>
      </c>
      <c r="W1447" s="136">
        <v>23333</v>
      </c>
      <c r="X1447" s="135">
        <v>23980</v>
      </c>
      <c r="Y1447" s="136">
        <v>24808</v>
      </c>
      <c r="Z1447" s="135">
        <v>21913</v>
      </c>
      <c r="AA1447" s="136">
        <v>22091</v>
      </c>
      <c r="AB1447" s="135">
        <v>24673</v>
      </c>
      <c r="AC1447" s="136">
        <v>24774</v>
      </c>
      <c r="AD1447" s="135">
        <v>26092</v>
      </c>
      <c r="AE1447" s="137">
        <v>24853</v>
      </c>
      <c r="AF1447" s="138">
        <v>23218</v>
      </c>
    </row>
    <row r="1448" spans="2:32">
      <c r="B1448" s="114">
        <v>1410</v>
      </c>
      <c r="C1448" s="115">
        <v>1410</v>
      </c>
      <c r="D1448" s="116">
        <v>59</v>
      </c>
      <c r="E1448" s="117">
        <v>2</v>
      </c>
      <c r="F1448" s="118">
        <v>28</v>
      </c>
      <c r="G1448" s="119" t="s">
        <v>485</v>
      </c>
      <c r="H1448" s="120">
        <v>2</v>
      </c>
      <c r="I1448" s="115">
        <v>28</v>
      </c>
      <c r="J1448" s="116" t="s">
        <v>485</v>
      </c>
      <c r="K1448" s="121">
        <v>18</v>
      </c>
      <c r="L1448" s="108"/>
      <c r="M1448" s="122">
        <v>20110</v>
      </c>
      <c r="N1448" s="123">
        <v>20253</v>
      </c>
      <c r="O1448" s="124">
        <v>19138</v>
      </c>
      <c r="P1448" s="123">
        <v>19748</v>
      </c>
      <c r="Q1448" s="124">
        <v>22134</v>
      </c>
      <c r="R1448" s="123">
        <v>22506</v>
      </c>
      <c r="S1448" s="124">
        <v>22826</v>
      </c>
      <c r="T1448" s="123">
        <v>22860</v>
      </c>
      <c r="U1448" s="124">
        <v>21301</v>
      </c>
      <c r="V1448" s="123">
        <v>24014</v>
      </c>
      <c r="W1448" s="124">
        <v>23910</v>
      </c>
      <c r="X1448" s="123">
        <v>24642</v>
      </c>
      <c r="Y1448" s="124">
        <v>25315</v>
      </c>
      <c r="Z1448" s="123">
        <v>22942</v>
      </c>
      <c r="AA1448" s="124">
        <v>23411</v>
      </c>
      <c r="AB1448" s="123">
        <v>25606</v>
      </c>
      <c r="AC1448" s="124">
        <v>25514</v>
      </c>
      <c r="AD1448" s="123">
        <v>26735</v>
      </c>
      <c r="AE1448" s="125">
        <v>26103</v>
      </c>
      <c r="AF1448" s="126">
        <v>24334</v>
      </c>
    </row>
    <row r="1449" spans="2:32">
      <c r="B1449" s="127">
        <v>1411</v>
      </c>
      <c r="C1449" s="128">
        <v>1411</v>
      </c>
      <c r="D1449" s="129">
        <v>59</v>
      </c>
      <c r="E1449" s="130">
        <v>2</v>
      </c>
      <c r="F1449" s="131">
        <v>28</v>
      </c>
      <c r="G1449" s="132" t="s">
        <v>485</v>
      </c>
      <c r="H1449" s="133">
        <v>2</v>
      </c>
      <c r="I1449" s="128">
        <v>28</v>
      </c>
      <c r="J1449" s="129" t="s">
        <v>485</v>
      </c>
      <c r="K1449" s="134">
        <v>19</v>
      </c>
      <c r="L1449" s="108"/>
      <c r="M1449" s="81">
        <v>20807</v>
      </c>
      <c r="N1449" s="135">
        <v>20840</v>
      </c>
      <c r="O1449" s="136">
        <v>19617</v>
      </c>
      <c r="P1449" s="135">
        <v>20650</v>
      </c>
      <c r="Q1449" s="136">
        <v>22679</v>
      </c>
      <c r="R1449" s="135">
        <v>23211</v>
      </c>
      <c r="S1449" s="136">
        <v>23441</v>
      </c>
      <c r="T1449" s="135">
        <v>23396</v>
      </c>
      <c r="U1449" s="136">
        <v>21878</v>
      </c>
      <c r="V1449" s="135">
        <v>24692</v>
      </c>
      <c r="W1449" s="136">
        <v>24666</v>
      </c>
      <c r="X1449" s="135">
        <v>25651</v>
      </c>
      <c r="Y1449" s="136">
        <v>26128</v>
      </c>
      <c r="Z1449" s="135">
        <v>24012</v>
      </c>
      <c r="AA1449" s="136">
        <v>24977</v>
      </c>
      <c r="AB1449" s="135">
        <v>26905</v>
      </c>
      <c r="AC1449" s="136">
        <v>26906</v>
      </c>
      <c r="AD1449" s="135">
        <v>27773</v>
      </c>
      <c r="AE1449" s="137">
        <v>27492</v>
      </c>
      <c r="AF1449" s="138">
        <v>25580</v>
      </c>
    </row>
    <row r="1450" spans="2:32">
      <c r="B1450" s="114">
        <v>1412</v>
      </c>
      <c r="C1450" s="115">
        <v>1412</v>
      </c>
      <c r="D1450" s="116">
        <v>59</v>
      </c>
      <c r="E1450" s="117">
        <v>2</v>
      </c>
      <c r="F1450" s="118">
        <v>28</v>
      </c>
      <c r="G1450" s="119" t="s">
        <v>485</v>
      </c>
      <c r="H1450" s="120">
        <v>2</v>
      </c>
      <c r="I1450" s="115">
        <v>28</v>
      </c>
      <c r="J1450" s="116" t="s">
        <v>485</v>
      </c>
      <c r="K1450" s="121">
        <v>20</v>
      </c>
      <c r="L1450" s="108"/>
      <c r="M1450" s="122">
        <v>20770</v>
      </c>
      <c r="N1450" s="123">
        <v>20562</v>
      </c>
      <c r="O1450" s="124">
        <v>19363</v>
      </c>
      <c r="P1450" s="123">
        <v>20676</v>
      </c>
      <c r="Q1450" s="124">
        <v>22800</v>
      </c>
      <c r="R1450" s="123">
        <v>23341</v>
      </c>
      <c r="S1450" s="124">
        <v>23559</v>
      </c>
      <c r="T1450" s="123">
        <v>23319</v>
      </c>
      <c r="U1450" s="124">
        <v>21702</v>
      </c>
      <c r="V1450" s="123">
        <v>24943</v>
      </c>
      <c r="W1450" s="124">
        <v>25130</v>
      </c>
      <c r="X1450" s="123">
        <v>26162</v>
      </c>
      <c r="Y1450" s="124">
        <v>26560</v>
      </c>
      <c r="Z1450" s="123">
        <v>24259</v>
      </c>
      <c r="AA1450" s="124">
        <v>25370</v>
      </c>
      <c r="AB1450" s="123">
        <v>27535</v>
      </c>
      <c r="AC1450" s="124">
        <v>27696</v>
      </c>
      <c r="AD1450" s="123">
        <v>28508</v>
      </c>
      <c r="AE1450" s="125">
        <v>28075</v>
      </c>
      <c r="AF1450" s="126">
        <v>26027</v>
      </c>
    </row>
    <row r="1451" spans="2:32">
      <c r="B1451" s="127">
        <v>1413</v>
      </c>
      <c r="C1451" s="128">
        <v>1413</v>
      </c>
      <c r="D1451" s="129">
        <v>59</v>
      </c>
      <c r="E1451" s="130">
        <v>2</v>
      </c>
      <c r="F1451" s="131">
        <v>28</v>
      </c>
      <c r="G1451" s="132" t="s">
        <v>485</v>
      </c>
      <c r="H1451" s="133">
        <v>2</v>
      </c>
      <c r="I1451" s="128">
        <v>28</v>
      </c>
      <c r="J1451" s="129" t="s">
        <v>485</v>
      </c>
      <c r="K1451" s="134">
        <v>21</v>
      </c>
      <c r="L1451" s="108"/>
      <c r="M1451" s="81">
        <v>20526</v>
      </c>
      <c r="N1451" s="135">
        <v>20252</v>
      </c>
      <c r="O1451" s="136">
        <v>19088</v>
      </c>
      <c r="P1451" s="135">
        <v>20493</v>
      </c>
      <c r="Q1451" s="136">
        <v>22594</v>
      </c>
      <c r="R1451" s="135">
        <v>23337</v>
      </c>
      <c r="S1451" s="136">
        <v>23386</v>
      </c>
      <c r="T1451" s="135">
        <v>23282</v>
      </c>
      <c r="U1451" s="136">
        <v>21756</v>
      </c>
      <c r="V1451" s="135">
        <v>25002</v>
      </c>
      <c r="W1451" s="136">
        <v>25433</v>
      </c>
      <c r="X1451" s="135">
        <v>26743</v>
      </c>
      <c r="Y1451" s="136">
        <v>26980</v>
      </c>
      <c r="Z1451" s="135">
        <v>24838</v>
      </c>
      <c r="AA1451" s="136">
        <v>25903</v>
      </c>
      <c r="AB1451" s="135">
        <v>28040</v>
      </c>
      <c r="AC1451" s="136">
        <v>28493</v>
      </c>
      <c r="AD1451" s="135">
        <v>29243</v>
      </c>
      <c r="AE1451" s="137">
        <v>28957</v>
      </c>
      <c r="AF1451" s="138">
        <v>26870</v>
      </c>
    </row>
    <row r="1452" spans="2:32">
      <c r="B1452" s="114">
        <v>1414</v>
      </c>
      <c r="C1452" s="115">
        <v>1414</v>
      </c>
      <c r="D1452" s="116">
        <v>59</v>
      </c>
      <c r="E1452" s="117">
        <v>2</v>
      </c>
      <c r="F1452" s="118">
        <v>28</v>
      </c>
      <c r="G1452" s="119" t="s">
        <v>485</v>
      </c>
      <c r="H1452" s="120">
        <v>2</v>
      </c>
      <c r="I1452" s="115">
        <v>28</v>
      </c>
      <c r="J1452" s="116" t="s">
        <v>485</v>
      </c>
      <c r="K1452" s="121">
        <v>22</v>
      </c>
      <c r="L1452" s="108"/>
      <c r="M1452" s="122">
        <v>19806</v>
      </c>
      <c r="N1452" s="123">
        <v>19602</v>
      </c>
      <c r="O1452" s="124">
        <v>18590</v>
      </c>
      <c r="P1452" s="123">
        <v>19895</v>
      </c>
      <c r="Q1452" s="124">
        <v>21835</v>
      </c>
      <c r="R1452" s="123">
        <v>22763</v>
      </c>
      <c r="S1452" s="124">
        <v>22855</v>
      </c>
      <c r="T1452" s="123">
        <v>22796</v>
      </c>
      <c r="U1452" s="124">
        <v>21456</v>
      </c>
      <c r="V1452" s="123">
        <v>24386</v>
      </c>
      <c r="W1452" s="124">
        <v>25112</v>
      </c>
      <c r="X1452" s="123">
        <v>26541</v>
      </c>
      <c r="Y1452" s="124">
        <v>26827</v>
      </c>
      <c r="Z1452" s="123">
        <v>24860</v>
      </c>
      <c r="AA1452" s="124">
        <v>25710</v>
      </c>
      <c r="AB1452" s="123">
        <v>27678</v>
      </c>
      <c r="AC1452" s="124">
        <v>28473</v>
      </c>
      <c r="AD1452" s="123">
        <v>29285</v>
      </c>
      <c r="AE1452" s="125">
        <v>29023</v>
      </c>
      <c r="AF1452" s="126">
        <v>27042</v>
      </c>
    </row>
    <row r="1453" spans="2:32">
      <c r="B1453" s="127">
        <v>1415</v>
      </c>
      <c r="C1453" s="128">
        <v>1415</v>
      </c>
      <c r="D1453" s="129">
        <v>59</v>
      </c>
      <c r="E1453" s="130">
        <v>2</v>
      </c>
      <c r="F1453" s="131">
        <v>28</v>
      </c>
      <c r="G1453" s="132" t="s">
        <v>485</v>
      </c>
      <c r="H1453" s="133">
        <v>2</v>
      </c>
      <c r="I1453" s="128">
        <v>28</v>
      </c>
      <c r="J1453" s="129" t="s">
        <v>485</v>
      </c>
      <c r="K1453" s="134">
        <v>23</v>
      </c>
      <c r="L1453" s="108"/>
      <c r="M1453" s="81">
        <v>18781</v>
      </c>
      <c r="N1453" s="135">
        <v>18636</v>
      </c>
      <c r="O1453" s="136">
        <v>17998</v>
      </c>
      <c r="P1453" s="135">
        <v>19191</v>
      </c>
      <c r="Q1453" s="136">
        <v>20879</v>
      </c>
      <c r="R1453" s="135">
        <v>21882</v>
      </c>
      <c r="S1453" s="136">
        <v>22057</v>
      </c>
      <c r="T1453" s="135">
        <v>21991</v>
      </c>
      <c r="U1453" s="136">
        <v>21063</v>
      </c>
      <c r="V1453" s="135">
        <v>23565</v>
      </c>
      <c r="W1453" s="136">
        <v>24419</v>
      </c>
      <c r="X1453" s="135">
        <v>25905</v>
      </c>
      <c r="Y1453" s="136">
        <v>26199</v>
      </c>
      <c r="Z1453" s="135">
        <v>24521</v>
      </c>
      <c r="AA1453" s="136">
        <v>25219</v>
      </c>
      <c r="AB1453" s="135">
        <v>26892</v>
      </c>
      <c r="AC1453" s="136">
        <v>27813</v>
      </c>
      <c r="AD1453" s="135">
        <v>28774</v>
      </c>
      <c r="AE1453" s="137">
        <v>28409</v>
      </c>
      <c r="AF1453" s="138">
        <v>26792</v>
      </c>
    </row>
    <row r="1454" spans="2:32">
      <c r="B1454" s="114">
        <v>1416</v>
      </c>
      <c r="C1454" s="115">
        <v>1416</v>
      </c>
      <c r="D1454" s="116">
        <v>59</v>
      </c>
      <c r="E1454" s="117">
        <v>2</v>
      </c>
      <c r="F1454" s="118">
        <v>28</v>
      </c>
      <c r="G1454" s="119" t="s">
        <v>485</v>
      </c>
      <c r="H1454" s="120">
        <v>2</v>
      </c>
      <c r="I1454" s="115">
        <v>28</v>
      </c>
      <c r="J1454" s="116" t="s">
        <v>485</v>
      </c>
      <c r="K1454" s="121">
        <v>24</v>
      </c>
      <c r="L1454" s="108"/>
      <c r="M1454" s="122">
        <v>17605</v>
      </c>
      <c r="N1454" s="123">
        <v>17483</v>
      </c>
      <c r="O1454" s="124">
        <v>17168</v>
      </c>
      <c r="P1454" s="123">
        <v>18474</v>
      </c>
      <c r="Q1454" s="124">
        <v>19885</v>
      </c>
      <c r="R1454" s="123">
        <v>20847</v>
      </c>
      <c r="S1454" s="124">
        <v>21164</v>
      </c>
      <c r="T1454" s="123">
        <v>21101</v>
      </c>
      <c r="U1454" s="124">
        <v>20508</v>
      </c>
      <c r="V1454" s="123">
        <v>22762</v>
      </c>
      <c r="W1454" s="124">
        <v>23721</v>
      </c>
      <c r="X1454" s="123">
        <v>25103</v>
      </c>
      <c r="Y1454" s="124">
        <v>25284</v>
      </c>
      <c r="Z1454" s="123">
        <v>23823</v>
      </c>
      <c r="AA1454" s="124">
        <v>24553</v>
      </c>
      <c r="AB1454" s="123">
        <v>25878</v>
      </c>
      <c r="AC1454" s="124">
        <v>26954</v>
      </c>
      <c r="AD1454" s="123">
        <v>27902</v>
      </c>
      <c r="AE1454" s="125">
        <v>27484</v>
      </c>
      <c r="AF1454" s="126">
        <v>26149</v>
      </c>
    </row>
    <row r="1455" spans="2:32">
      <c r="B1455" s="127">
        <v>1417</v>
      </c>
      <c r="C1455" s="128">
        <v>1417</v>
      </c>
      <c r="D1455" s="129">
        <v>60</v>
      </c>
      <c r="E1455" s="130">
        <v>3</v>
      </c>
      <c r="F1455" s="131">
        <v>1</v>
      </c>
      <c r="G1455" s="132" t="s">
        <v>485</v>
      </c>
      <c r="H1455" s="133">
        <v>2</v>
      </c>
      <c r="I1455" s="128">
        <v>29</v>
      </c>
      <c r="J1455" s="129" t="s">
        <v>485</v>
      </c>
      <c r="K1455" s="134">
        <v>1</v>
      </c>
      <c r="L1455" s="108"/>
      <c r="M1455" s="81">
        <v>16699</v>
      </c>
      <c r="N1455" s="135">
        <v>16134</v>
      </c>
      <c r="O1455" s="136">
        <v>16601</v>
      </c>
      <c r="P1455" s="135">
        <v>17762</v>
      </c>
      <c r="Q1455" s="136">
        <v>19344</v>
      </c>
      <c r="R1455" s="135">
        <v>19552</v>
      </c>
      <c r="S1455" s="136">
        <v>20050</v>
      </c>
      <c r="T1455" s="135">
        <v>19498</v>
      </c>
      <c r="U1455" s="136">
        <v>20262</v>
      </c>
      <c r="V1455" s="135">
        <v>21889</v>
      </c>
      <c r="W1455" s="136">
        <v>22698</v>
      </c>
      <c r="X1455" s="135">
        <v>23826</v>
      </c>
      <c r="Y1455" s="136">
        <v>24603</v>
      </c>
      <c r="Z1455" s="135">
        <v>22788</v>
      </c>
      <c r="AA1455" s="136">
        <v>24022</v>
      </c>
      <c r="AB1455" s="135">
        <v>25778</v>
      </c>
      <c r="AC1455" s="136">
        <v>26428</v>
      </c>
      <c r="AD1455" s="135">
        <v>27239</v>
      </c>
      <c r="AE1455" s="137">
        <v>25965</v>
      </c>
      <c r="AF1455" s="138">
        <v>24852</v>
      </c>
    </row>
    <row r="1456" spans="2:32">
      <c r="B1456" s="114">
        <v>1418</v>
      </c>
      <c r="C1456" s="115">
        <v>1418</v>
      </c>
      <c r="D1456" s="116">
        <v>60</v>
      </c>
      <c r="E1456" s="117">
        <v>3</v>
      </c>
      <c r="F1456" s="118">
        <v>1</v>
      </c>
      <c r="G1456" s="119" t="s">
        <v>485</v>
      </c>
      <c r="H1456" s="120">
        <v>2</v>
      </c>
      <c r="I1456" s="115">
        <v>29</v>
      </c>
      <c r="J1456" s="116" t="s">
        <v>485</v>
      </c>
      <c r="K1456" s="121">
        <v>2</v>
      </c>
      <c r="L1456" s="108"/>
      <c r="M1456" s="122">
        <v>16350</v>
      </c>
      <c r="N1456" s="123">
        <v>15651</v>
      </c>
      <c r="O1456" s="124">
        <v>16278</v>
      </c>
      <c r="P1456" s="123">
        <v>17555</v>
      </c>
      <c r="Q1456" s="124">
        <v>18944</v>
      </c>
      <c r="R1456" s="123">
        <v>19248</v>
      </c>
      <c r="S1456" s="124">
        <v>19759</v>
      </c>
      <c r="T1456" s="123">
        <v>19066</v>
      </c>
      <c r="U1456" s="124">
        <v>19985</v>
      </c>
      <c r="V1456" s="123">
        <v>21608</v>
      </c>
      <c r="W1456" s="124">
        <v>22390</v>
      </c>
      <c r="X1456" s="123">
        <v>23489</v>
      </c>
      <c r="Y1456" s="124">
        <v>24232</v>
      </c>
      <c r="Z1456" s="123">
        <v>22493</v>
      </c>
      <c r="AA1456" s="124">
        <v>23830</v>
      </c>
      <c r="AB1456" s="123">
        <v>25367</v>
      </c>
      <c r="AC1456" s="124">
        <v>25925</v>
      </c>
      <c r="AD1456" s="123">
        <v>26790</v>
      </c>
      <c r="AE1456" s="125">
        <v>25403</v>
      </c>
      <c r="AF1456" s="126">
        <v>24526</v>
      </c>
    </row>
    <row r="1457" spans="2:32">
      <c r="B1457" s="127">
        <v>1419</v>
      </c>
      <c r="C1457" s="128">
        <v>1419</v>
      </c>
      <c r="D1457" s="129">
        <v>60</v>
      </c>
      <c r="E1457" s="130">
        <v>3</v>
      </c>
      <c r="F1457" s="131">
        <v>1</v>
      </c>
      <c r="G1457" s="132" t="s">
        <v>485</v>
      </c>
      <c r="H1457" s="133">
        <v>2</v>
      </c>
      <c r="I1457" s="128">
        <v>29</v>
      </c>
      <c r="J1457" s="129" t="s">
        <v>485</v>
      </c>
      <c r="K1457" s="134">
        <v>3</v>
      </c>
      <c r="L1457" s="108"/>
      <c r="M1457" s="81">
        <v>16174</v>
      </c>
      <c r="N1457" s="135">
        <v>15585</v>
      </c>
      <c r="O1457" s="136">
        <v>16348</v>
      </c>
      <c r="P1457" s="135">
        <v>17819</v>
      </c>
      <c r="Q1457" s="136">
        <v>18737</v>
      </c>
      <c r="R1457" s="135">
        <v>19486</v>
      </c>
      <c r="S1457" s="136">
        <v>19993</v>
      </c>
      <c r="T1457" s="135">
        <v>19302</v>
      </c>
      <c r="U1457" s="136">
        <v>19905</v>
      </c>
      <c r="V1457" s="135">
        <v>21940</v>
      </c>
      <c r="W1457" s="136">
        <v>22596</v>
      </c>
      <c r="X1457" s="135">
        <v>23793</v>
      </c>
      <c r="Y1457" s="136">
        <v>24266</v>
      </c>
      <c r="Z1457" s="135">
        <v>22649</v>
      </c>
      <c r="AA1457" s="136">
        <v>24095</v>
      </c>
      <c r="AB1457" s="135">
        <v>25389</v>
      </c>
      <c r="AC1457" s="136">
        <v>25982</v>
      </c>
      <c r="AD1457" s="135">
        <v>26748</v>
      </c>
      <c r="AE1457" s="137">
        <v>25352</v>
      </c>
      <c r="AF1457" s="138">
        <v>24633</v>
      </c>
    </row>
    <row r="1458" spans="2:32">
      <c r="B1458" s="114">
        <v>1420</v>
      </c>
      <c r="C1458" s="115">
        <v>1420</v>
      </c>
      <c r="D1458" s="116">
        <v>60</v>
      </c>
      <c r="E1458" s="117">
        <v>3</v>
      </c>
      <c r="F1458" s="118">
        <v>1</v>
      </c>
      <c r="G1458" s="119" t="s">
        <v>485</v>
      </c>
      <c r="H1458" s="120">
        <v>2</v>
      </c>
      <c r="I1458" s="115">
        <v>29</v>
      </c>
      <c r="J1458" s="116" t="s">
        <v>485</v>
      </c>
      <c r="K1458" s="121">
        <v>4</v>
      </c>
      <c r="L1458" s="108"/>
      <c r="M1458" s="122">
        <v>16114</v>
      </c>
      <c r="N1458" s="123">
        <v>15520</v>
      </c>
      <c r="O1458" s="124">
        <v>16398</v>
      </c>
      <c r="P1458" s="123">
        <v>18002</v>
      </c>
      <c r="Q1458" s="124">
        <v>18674</v>
      </c>
      <c r="R1458" s="123">
        <v>19547</v>
      </c>
      <c r="S1458" s="124">
        <v>20008</v>
      </c>
      <c r="T1458" s="123">
        <v>19244</v>
      </c>
      <c r="U1458" s="124">
        <v>19744</v>
      </c>
      <c r="V1458" s="123">
        <v>21935</v>
      </c>
      <c r="W1458" s="124">
        <v>22450</v>
      </c>
      <c r="X1458" s="123">
        <v>23571</v>
      </c>
      <c r="Y1458" s="124">
        <v>23878</v>
      </c>
      <c r="Z1458" s="123">
        <v>22440</v>
      </c>
      <c r="AA1458" s="124">
        <v>23989</v>
      </c>
      <c r="AB1458" s="123">
        <v>24984</v>
      </c>
      <c r="AC1458" s="124">
        <v>25437</v>
      </c>
      <c r="AD1458" s="123">
        <v>26139</v>
      </c>
      <c r="AE1458" s="125">
        <v>24706</v>
      </c>
      <c r="AF1458" s="126">
        <v>24281</v>
      </c>
    </row>
    <row r="1459" spans="2:32">
      <c r="B1459" s="127">
        <v>1421</v>
      </c>
      <c r="C1459" s="128">
        <v>1421</v>
      </c>
      <c r="D1459" s="129">
        <v>60</v>
      </c>
      <c r="E1459" s="130">
        <v>3</v>
      </c>
      <c r="F1459" s="131">
        <v>1</v>
      </c>
      <c r="G1459" s="132" t="s">
        <v>485</v>
      </c>
      <c r="H1459" s="133">
        <v>2</v>
      </c>
      <c r="I1459" s="128">
        <v>29</v>
      </c>
      <c r="J1459" s="129" t="s">
        <v>485</v>
      </c>
      <c r="K1459" s="134">
        <v>5</v>
      </c>
      <c r="L1459" s="108"/>
      <c r="M1459" s="81">
        <v>16226</v>
      </c>
      <c r="N1459" s="135">
        <v>15361</v>
      </c>
      <c r="O1459" s="136">
        <v>16440</v>
      </c>
      <c r="P1459" s="135">
        <v>18175</v>
      </c>
      <c r="Q1459" s="136">
        <v>18762</v>
      </c>
      <c r="R1459" s="135">
        <v>19578</v>
      </c>
      <c r="S1459" s="136">
        <v>19947</v>
      </c>
      <c r="T1459" s="135">
        <v>18820</v>
      </c>
      <c r="U1459" s="136">
        <v>19518</v>
      </c>
      <c r="V1459" s="135">
        <v>21723</v>
      </c>
      <c r="W1459" s="136">
        <v>22116</v>
      </c>
      <c r="X1459" s="135">
        <v>23091</v>
      </c>
      <c r="Y1459" s="136">
        <v>23425</v>
      </c>
      <c r="Z1459" s="135">
        <v>21971</v>
      </c>
      <c r="AA1459" s="136">
        <v>23685</v>
      </c>
      <c r="AB1459" s="135">
        <v>24482</v>
      </c>
      <c r="AC1459" s="136">
        <v>24718</v>
      </c>
      <c r="AD1459" s="135">
        <v>25415</v>
      </c>
      <c r="AE1459" s="137">
        <v>23650</v>
      </c>
      <c r="AF1459" s="138">
        <v>23632</v>
      </c>
    </row>
    <row r="1460" spans="2:32">
      <c r="B1460" s="114">
        <v>1422</v>
      </c>
      <c r="C1460" s="115">
        <v>1422</v>
      </c>
      <c r="D1460" s="116">
        <v>60</v>
      </c>
      <c r="E1460" s="117">
        <v>3</v>
      </c>
      <c r="F1460" s="118">
        <v>1</v>
      </c>
      <c r="G1460" s="119" t="s">
        <v>485</v>
      </c>
      <c r="H1460" s="120">
        <v>2</v>
      </c>
      <c r="I1460" s="115">
        <v>29</v>
      </c>
      <c r="J1460" s="116" t="s">
        <v>485</v>
      </c>
      <c r="K1460" s="121">
        <v>6</v>
      </c>
      <c r="L1460" s="108"/>
      <c r="M1460" s="122">
        <v>16686</v>
      </c>
      <c r="N1460" s="123">
        <v>15406</v>
      </c>
      <c r="O1460" s="124">
        <v>16534</v>
      </c>
      <c r="P1460" s="123">
        <v>18705</v>
      </c>
      <c r="Q1460" s="124">
        <v>19224</v>
      </c>
      <c r="R1460" s="123">
        <v>19945</v>
      </c>
      <c r="S1460" s="124">
        <v>20176</v>
      </c>
      <c r="T1460" s="123">
        <v>18525</v>
      </c>
      <c r="U1460" s="124">
        <v>19314</v>
      </c>
      <c r="V1460" s="123">
        <v>21856</v>
      </c>
      <c r="W1460" s="124">
        <v>22150</v>
      </c>
      <c r="X1460" s="123">
        <v>22915</v>
      </c>
      <c r="Y1460" s="124">
        <v>23165</v>
      </c>
      <c r="Z1460" s="123">
        <v>21417</v>
      </c>
      <c r="AA1460" s="124">
        <v>23637</v>
      </c>
      <c r="AB1460" s="123">
        <v>24299</v>
      </c>
      <c r="AC1460" s="124">
        <v>24356</v>
      </c>
      <c r="AD1460" s="123">
        <v>24875</v>
      </c>
      <c r="AE1460" s="125">
        <v>22664</v>
      </c>
      <c r="AF1460" s="126">
        <v>22908</v>
      </c>
    </row>
    <row r="1461" spans="2:32">
      <c r="B1461" s="127">
        <v>1423</v>
      </c>
      <c r="C1461" s="128">
        <v>1423</v>
      </c>
      <c r="D1461" s="129">
        <v>60</v>
      </c>
      <c r="E1461" s="130">
        <v>3</v>
      </c>
      <c r="F1461" s="131">
        <v>1</v>
      </c>
      <c r="G1461" s="132" t="s">
        <v>485</v>
      </c>
      <c r="H1461" s="133">
        <v>2</v>
      </c>
      <c r="I1461" s="128">
        <v>29</v>
      </c>
      <c r="J1461" s="129" t="s">
        <v>485</v>
      </c>
      <c r="K1461" s="134">
        <v>7</v>
      </c>
      <c r="L1461" s="108"/>
      <c r="M1461" s="81">
        <v>17954</v>
      </c>
      <c r="N1461" s="135">
        <v>15945</v>
      </c>
      <c r="O1461" s="136">
        <v>16863</v>
      </c>
      <c r="P1461" s="135">
        <v>20066</v>
      </c>
      <c r="Q1461" s="136">
        <v>20336</v>
      </c>
      <c r="R1461" s="135">
        <v>21066</v>
      </c>
      <c r="S1461" s="136">
        <v>21334</v>
      </c>
      <c r="T1461" s="135">
        <v>18751</v>
      </c>
      <c r="U1461" s="136">
        <v>19490</v>
      </c>
      <c r="V1461" s="135">
        <v>22681</v>
      </c>
      <c r="W1461" s="136">
        <v>22950</v>
      </c>
      <c r="X1461" s="135">
        <v>23687</v>
      </c>
      <c r="Y1461" s="136">
        <v>23846</v>
      </c>
      <c r="Z1461" s="135">
        <v>21279</v>
      </c>
      <c r="AA1461" s="136">
        <v>24552</v>
      </c>
      <c r="AB1461" s="135">
        <v>24735</v>
      </c>
      <c r="AC1461" s="136">
        <v>24870</v>
      </c>
      <c r="AD1461" s="135">
        <v>25365</v>
      </c>
      <c r="AE1461" s="137">
        <v>22314</v>
      </c>
      <c r="AF1461" s="138">
        <v>22654</v>
      </c>
    </row>
    <row r="1462" spans="2:32">
      <c r="B1462" s="114">
        <v>1424</v>
      </c>
      <c r="C1462" s="115">
        <v>1424</v>
      </c>
      <c r="D1462" s="116">
        <v>60</v>
      </c>
      <c r="E1462" s="117">
        <v>3</v>
      </c>
      <c r="F1462" s="118">
        <v>1</v>
      </c>
      <c r="G1462" s="119" t="s">
        <v>485</v>
      </c>
      <c r="H1462" s="120">
        <v>2</v>
      </c>
      <c r="I1462" s="115">
        <v>29</v>
      </c>
      <c r="J1462" s="116" t="s">
        <v>485</v>
      </c>
      <c r="K1462" s="121">
        <v>8</v>
      </c>
      <c r="L1462" s="108"/>
      <c r="M1462" s="122">
        <v>19305</v>
      </c>
      <c r="N1462" s="123">
        <v>16766</v>
      </c>
      <c r="O1462" s="124">
        <v>17181</v>
      </c>
      <c r="P1462" s="123">
        <v>21420</v>
      </c>
      <c r="Q1462" s="124">
        <v>21556</v>
      </c>
      <c r="R1462" s="123">
        <v>22376</v>
      </c>
      <c r="S1462" s="124">
        <v>22846</v>
      </c>
      <c r="T1462" s="123">
        <v>19549</v>
      </c>
      <c r="U1462" s="124">
        <v>19774</v>
      </c>
      <c r="V1462" s="123">
        <v>23706</v>
      </c>
      <c r="W1462" s="124">
        <v>23740</v>
      </c>
      <c r="X1462" s="123">
        <v>24824</v>
      </c>
      <c r="Y1462" s="124">
        <v>25096</v>
      </c>
      <c r="Z1462" s="123">
        <v>21437</v>
      </c>
      <c r="AA1462" s="124">
        <v>25715</v>
      </c>
      <c r="AB1462" s="123">
        <v>25460</v>
      </c>
      <c r="AC1462" s="124">
        <v>25451</v>
      </c>
      <c r="AD1462" s="123">
        <v>26496</v>
      </c>
      <c r="AE1462" s="125">
        <v>22823</v>
      </c>
      <c r="AF1462" s="126">
        <v>22763</v>
      </c>
    </row>
    <row r="1463" spans="2:32">
      <c r="B1463" s="127">
        <v>1425</v>
      </c>
      <c r="C1463" s="128">
        <v>1425</v>
      </c>
      <c r="D1463" s="129">
        <v>60</v>
      </c>
      <c r="E1463" s="130">
        <v>3</v>
      </c>
      <c r="F1463" s="131">
        <v>1</v>
      </c>
      <c r="G1463" s="132" t="s">
        <v>485</v>
      </c>
      <c r="H1463" s="133">
        <v>2</v>
      </c>
      <c r="I1463" s="128">
        <v>29</v>
      </c>
      <c r="J1463" s="129" t="s">
        <v>485</v>
      </c>
      <c r="K1463" s="134">
        <v>9</v>
      </c>
      <c r="L1463" s="108"/>
      <c r="M1463" s="81">
        <v>19476</v>
      </c>
      <c r="N1463" s="135">
        <v>17422</v>
      </c>
      <c r="O1463" s="136">
        <v>17732</v>
      </c>
      <c r="P1463" s="135">
        <v>21617</v>
      </c>
      <c r="Q1463" s="136">
        <v>21822</v>
      </c>
      <c r="R1463" s="135">
        <v>22596</v>
      </c>
      <c r="S1463" s="136">
        <v>23067</v>
      </c>
      <c r="T1463" s="135">
        <v>20244</v>
      </c>
      <c r="U1463" s="136">
        <v>20307</v>
      </c>
      <c r="V1463" s="135">
        <v>23898</v>
      </c>
      <c r="W1463" s="136">
        <v>23752</v>
      </c>
      <c r="X1463" s="135">
        <v>24982</v>
      </c>
      <c r="Y1463" s="136">
        <v>25133</v>
      </c>
      <c r="Z1463" s="135">
        <v>21820</v>
      </c>
      <c r="AA1463" s="136">
        <v>25694</v>
      </c>
      <c r="AB1463" s="135">
        <v>25448</v>
      </c>
      <c r="AC1463" s="136">
        <v>25265</v>
      </c>
      <c r="AD1463" s="135">
        <v>26476</v>
      </c>
      <c r="AE1463" s="137">
        <v>23188</v>
      </c>
      <c r="AF1463" s="138">
        <v>23118</v>
      </c>
    </row>
    <row r="1464" spans="2:32">
      <c r="B1464" s="114">
        <v>1426</v>
      </c>
      <c r="C1464" s="115">
        <v>1426</v>
      </c>
      <c r="D1464" s="116">
        <v>60</v>
      </c>
      <c r="E1464" s="117">
        <v>3</v>
      </c>
      <c r="F1464" s="118">
        <v>1</v>
      </c>
      <c r="G1464" s="119" t="s">
        <v>485</v>
      </c>
      <c r="H1464" s="120">
        <v>2</v>
      </c>
      <c r="I1464" s="115">
        <v>29</v>
      </c>
      <c r="J1464" s="116" t="s">
        <v>485</v>
      </c>
      <c r="K1464" s="121">
        <v>10</v>
      </c>
      <c r="L1464" s="108"/>
      <c r="M1464" s="122">
        <v>19151</v>
      </c>
      <c r="N1464" s="123">
        <v>17680</v>
      </c>
      <c r="O1464" s="124">
        <v>18092</v>
      </c>
      <c r="P1464" s="123">
        <v>21417</v>
      </c>
      <c r="Q1464" s="124">
        <v>21588</v>
      </c>
      <c r="R1464" s="123">
        <v>22266</v>
      </c>
      <c r="S1464" s="124">
        <v>22822</v>
      </c>
      <c r="T1464" s="123">
        <v>20494</v>
      </c>
      <c r="U1464" s="124">
        <v>20571</v>
      </c>
      <c r="V1464" s="123">
        <v>23841</v>
      </c>
      <c r="W1464" s="124">
        <v>23606</v>
      </c>
      <c r="X1464" s="123">
        <v>24700</v>
      </c>
      <c r="Y1464" s="124">
        <v>24263</v>
      </c>
      <c r="Z1464" s="123">
        <v>21490</v>
      </c>
      <c r="AA1464" s="124">
        <v>24831</v>
      </c>
      <c r="AB1464" s="123">
        <v>24785</v>
      </c>
      <c r="AC1464" s="124">
        <v>25113</v>
      </c>
      <c r="AD1464" s="123">
        <v>25664</v>
      </c>
      <c r="AE1464" s="125">
        <v>22838</v>
      </c>
      <c r="AF1464" s="126">
        <v>22824</v>
      </c>
    </row>
    <row r="1465" spans="2:32">
      <c r="B1465" s="127">
        <v>1427</v>
      </c>
      <c r="C1465" s="128">
        <v>1427</v>
      </c>
      <c r="D1465" s="129">
        <v>60</v>
      </c>
      <c r="E1465" s="130">
        <v>3</v>
      </c>
      <c r="F1465" s="131">
        <v>1</v>
      </c>
      <c r="G1465" s="132" t="s">
        <v>485</v>
      </c>
      <c r="H1465" s="133">
        <v>2</v>
      </c>
      <c r="I1465" s="128">
        <v>29</v>
      </c>
      <c r="J1465" s="129" t="s">
        <v>485</v>
      </c>
      <c r="K1465" s="134">
        <v>11</v>
      </c>
      <c r="L1465" s="108"/>
      <c r="M1465" s="81">
        <v>18769</v>
      </c>
      <c r="N1465" s="135">
        <v>17947</v>
      </c>
      <c r="O1465" s="136">
        <v>18416</v>
      </c>
      <c r="P1465" s="135">
        <v>21368</v>
      </c>
      <c r="Q1465" s="136">
        <v>21339</v>
      </c>
      <c r="R1465" s="135">
        <v>21935</v>
      </c>
      <c r="S1465" s="136">
        <v>22445</v>
      </c>
      <c r="T1465" s="135">
        <v>20641</v>
      </c>
      <c r="U1465" s="136">
        <v>20465</v>
      </c>
      <c r="V1465" s="135">
        <v>23830</v>
      </c>
      <c r="W1465" s="136">
        <v>23315</v>
      </c>
      <c r="X1465" s="135">
        <v>24363</v>
      </c>
      <c r="Y1465" s="136">
        <v>23788</v>
      </c>
      <c r="Z1465" s="135">
        <v>21399</v>
      </c>
      <c r="AA1465" s="136">
        <v>24631</v>
      </c>
      <c r="AB1465" s="135">
        <v>24780</v>
      </c>
      <c r="AC1465" s="136">
        <v>25030</v>
      </c>
      <c r="AD1465" s="135">
        <v>25237</v>
      </c>
      <c r="AE1465" s="137">
        <v>22962</v>
      </c>
      <c r="AF1465" s="138">
        <v>22756</v>
      </c>
    </row>
    <row r="1466" spans="2:32">
      <c r="B1466" s="114">
        <v>1428</v>
      </c>
      <c r="C1466" s="115">
        <v>1428</v>
      </c>
      <c r="D1466" s="116">
        <v>60</v>
      </c>
      <c r="E1466" s="117">
        <v>3</v>
      </c>
      <c r="F1466" s="118">
        <v>1</v>
      </c>
      <c r="G1466" s="119" t="s">
        <v>485</v>
      </c>
      <c r="H1466" s="120">
        <v>2</v>
      </c>
      <c r="I1466" s="115">
        <v>29</v>
      </c>
      <c r="J1466" s="116" t="s">
        <v>485</v>
      </c>
      <c r="K1466" s="121">
        <v>12</v>
      </c>
      <c r="L1466" s="108"/>
      <c r="M1466" s="122">
        <v>18462</v>
      </c>
      <c r="N1466" s="123">
        <v>18044</v>
      </c>
      <c r="O1466" s="124">
        <v>18568</v>
      </c>
      <c r="P1466" s="123">
        <v>21218</v>
      </c>
      <c r="Q1466" s="124">
        <v>21040</v>
      </c>
      <c r="R1466" s="123">
        <v>21578</v>
      </c>
      <c r="S1466" s="124">
        <v>22030</v>
      </c>
      <c r="T1466" s="123">
        <v>20630</v>
      </c>
      <c r="U1466" s="124">
        <v>20326</v>
      </c>
      <c r="V1466" s="123">
        <v>23557</v>
      </c>
      <c r="W1466" s="124">
        <v>23048</v>
      </c>
      <c r="X1466" s="123">
        <v>23966</v>
      </c>
      <c r="Y1466" s="124">
        <v>23535</v>
      </c>
      <c r="Z1466" s="123">
        <v>21478</v>
      </c>
      <c r="AA1466" s="124">
        <v>24529</v>
      </c>
      <c r="AB1466" s="123">
        <v>24699</v>
      </c>
      <c r="AC1466" s="124">
        <v>24856</v>
      </c>
      <c r="AD1466" s="123">
        <v>24988</v>
      </c>
      <c r="AE1466" s="125">
        <v>23127</v>
      </c>
      <c r="AF1466" s="126">
        <v>22831</v>
      </c>
    </row>
    <row r="1467" spans="2:32">
      <c r="B1467" s="127">
        <v>1429</v>
      </c>
      <c r="C1467" s="128">
        <v>1429</v>
      </c>
      <c r="D1467" s="129">
        <v>60</v>
      </c>
      <c r="E1467" s="130">
        <v>3</v>
      </c>
      <c r="F1467" s="131">
        <v>1</v>
      </c>
      <c r="G1467" s="132" t="s">
        <v>485</v>
      </c>
      <c r="H1467" s="133">
        <v>2</v>
      </c>
      <c r="I1467" s="128">
        <v>29</v>
      </c>
      <c r="J1467" s="129" t="s">
        <v>485</v>
      </c>
      <c r="K1467" s="134">
        <v>13</v>
      </c>
      <c r="L1467" s="108"/>
      <c r="M1467" s="81">
        <v>18151</v>
      </c>
      <c r="N1467" s="135">
        <v>17878</v>
      </c>
      <c r="O1467" s="136">
        <v>18484</v>
      </c>
      <c r="P1467" s="135">
        <v>20976</v>
      </c>
      <c r="Q1467" s="136">
        <v>20739</v>
      </c>
      <c r="R1467" s="135">
        <v>21104</v>
      </c>
      <c r="S1467" s="136">
        <v>21648</v>
      </c>
      <c r="T1467" s="135">
        <v>20324</v>
      </c>
      <c r="U1467" s="136">
        <v>20099</v>
      </c>
      <c r="V1467" s="135">
        <v>23146</v>
      </c>
      <c r="W1467" s="136">
        <v>22643</v>
      </c>
      <c r="X1467" s="135">
        <v>23386</v>
      </c>
      <c r="Y1467" s="136">
        <v>23202</v>
      </c>
      <c r="Z1467" s="135">
        <v>21328</v>
      </c>
      <c r="AA1467" s="136">
        <v>24120</v>
      </c>
      <c r="AB1467" s="135">
        <v>24387</v>
      </c>
      <c r="AC1467" s="136">
        <v>24434</v>
      </c>
      <c r="AD1467" s="135">
        <v>24648</v>
      </c>
      <c r="AE1467" s="137">
        <v>22874</v>
      </c>
      <c r="AF1467" s="138">
        <v>22664</v>
      </c>
    </row>
    <row r="1468" spans="2:32">
      <c r="B1468" s="114">
        <v>1430</v>
      </c>
      <c r="C1468" s="115">
        <v>1430</v>
      </c>
      <c r="D1468" s="116">
        <v>60</v>
      </c>
      <c r="E1468" s="117">
        <v>3</v>
      </c>
      <c r="F1468" s="118">
        <v>1</v>
      </c>
      <c r="G1468" s="119" t="s">
        <v>485</v>
      </c>
      <c r="H1468" s="120">
        <v>2</v>
      </c>
      <c r="I1468" s="115">
        <v>29</v>
      </c>
      <c r="J1468" s="116" t="s">
        <v>485</v>
      </c>
      <c r="K1468" s="121">
        <v>14</v>
      </c>
      <c r="L1468" s="108"/>
      <c r="M1468" s="122">
        <v>17718</v>
      </c>
      <c r="N1468" s="123">
        <v>17559</v>
      </c>
      <c r="O1468" s="124">
        <v>18226</v>
      </c>
      <c r="P1468" s="123">
        <v>20782</v>
      </c>
      <c r="Q1468" s="124">
        <v>20254</v>
      </c>
      <c r="R1468" s="123">
        <v>20879</v>
      </c>
      <c r="S1468" s="124">
        <v>21360</v>
      </c>
      <c r="T1468" s="123">
        <v>20089</v>
      </c>
      <c r="U1468" s="124">
        <v>19491</v>
      </c>
      <c r="V1468" s="123">
        <v>22961</v>
      </c>
      <c r="W1468" s="124">
        <v>22410</v>
      </c>
      <c r="X1468" s="123">
        <v>23161</v>
      </c>
      <c r="Y1468" s="124">
        <v>22473</v>
      </c>
      <c r="Z1468" s="123">
        <v>20676</v>
      </c>
      <c r="AA1468" s="124">
        <v>23456</v>
      </c>
      <c r="AB1468" s="123">
        <v>23700</v>
      </c>
      <c r="AC1468" s="124">
        <v>24173</v>
      </c>
      <c r="AD1468" s="123">
        <v>23881</v>
      </c>
      <c r="AE1468" s="125">
        <v>22162</v>
      </c>
      <c r="AF1468" s="126">
        <v>21979</v>
      </c>
    </row>
    <row r="1469" spans="2:32">
      <c r="B1469" s="127">
        <v>1431</v>
      </c>
      <c r="C1469" s="128">
        <v>1431</v>
      </c>
      <c r="D1469" s="129">
        <v>60</v>
      </c>
      <c r="E1469" s="130">
        <v>3</v>
      </c>
      <c r="F1469" s="131">
        <v>1</v>
      </c>
      <c r="G1469" s="132" t="s">
        <v>485</v>
      </c>
      <c r="H1469" s="133">
        <v>2</v>
      </c>
      <c r="I1469" s="128">
        <v>29</v>
      </c>
      <c r="J1469" s="129" t="s">
        <v>485</v>
      </c>
      <c r="K1469" s="134">
        <v>15</v>
      </c>
      <c r="L1469" s="108"/>
      <c r="M1469" s="81">
        <v>17779</v>
      </c>
      <c r="N1469" s="135">
        <v>17589</v>
      </c>
      <c r="O1469" s="136">
        <v>18358</v>
      </c>
      <c r="P1469" s="135">
        <v>20912</v>
      </c>
      <c r="Q1469" s="136">
        <v>20207</v>
      </c>
      <c r="R1469" s="135">
        <v>21060</v>
      </c>
      <c r="S1469" s="136">
        <v>21442</v>
      </c>
      <c r="T1469" s="135">
        <v>20203</v>
      </c>
      <c r="U1469" s="136">
        <v>19502</v>
      </c>
      <c r="V1469" s="135">
        <v>23021</v>
      </c>
      <c r="W1469" s="136">
        <v>22520</v>
      </c>
      <c r="X1469" s="135">
        <v>23320</v>
      </c>
      <c r="Y1469" s="136">
        <v>22319</v>
      </c>
      <c r="Z1469" s="135">
        <v>20624</v>
      </c>
      <c r="AA1469" s="136">
        <v>23367</v>
      </c>
      <c r="AB1469" s="135">
        <v>23497</v>
      </c>
      <c r="AC1469" s="136">
        <v>24241</v>
      </c>
      <c r="AD1469" s="135">
        <v>23685</v>
      </c>
      <c r="AE1469" s="137">
        <v>22037</v>
      </c>
      <c r="AF1469" s="138">
        <v>21903</v>
      </c>
    </row>
    <row r="1470" spans="2:32">
      <c r="B1470" s="114">
        <v>1432</v>
      </c>
      <c r="C1470" s="115">
        <v>1432</v>
      </c>
      <c r="D1470" s="116">
        <v>60</v>
      </c>
      <c r="E1470" s="117">
        <v>3</v>
      </c>
      <c r="F1470" s="118">
        <v>1</v>
      </c>
      <c r="G1470" s="119" t="s">
        <v>485</v>
      </c>
      <c r="H1470" s="120">
        <v>2</v>
      </c>
      <c r="I1470" s="115">
        <v>29</v>
      </c>
      <c r="J1470" s="116" t="s">
        <v>485</v>
      </c>
      <c r="K1470" s="121">
        <v>16</v>
      </c>
      <c r="L1470" s="108"/>
      <c r="M1470" s="122">
        <v>18162</v>
      </c>
      <c r="N1470" s="123">
        <v>17771</v>
      </c>
      <c r="O1470" s="124">
        <v>18600</v>
      </c>
      <c r="P1470" s="123">
        <v>21170</v>
      </c>
      <c r="Q1470" s="124">
        <v>20613</v>
      </c>
      <c r="R1470" s="123">
        <v>21346</v>
      </c>
      <c r="S1470" s="124">
        <v>21628</v>
      </c>
      <c r="T1470" s="123">
        <v>20370</v>
      </c>
      <c r="U1470" s="124">
        <v>19835</v>
      </c>
      <c r="V1470" s="123">
        <v>23378</v>
      </c>
      <c r="W1470" s="124">
        <v>22699</v>
      </c>
      <c r="X1470" s="123">
        <v>23492</v>
      </c>
      <c r="Y1470" s="124">
        <v>22292</v>
      </c>
      <c r="Z1470" s="123">
        <v>20719</v>
      </c>
      <c r="AA1470" s="124">
        <v>23442</v>
      </c>
      <c r="AB1470" s="123">
        <v>23724</v>
      </c>
      <c r="AC1470" s="124">
        <v>24301</v>
      </c>
      <c r="AD1470" s="123">
        <v>23577</v>
      </c>
      <c r="AE1470" s="125">
        <v>21984</v>
      </c>
      <c r="AF1470" s="126">
        <v>21966</v>
      </c>
    </row>
    <row r="1471" spans="2:32">
      <c r="B1471" s="127">
        <v>1433</v>
      </c>
      <c r="C1471" s="128">
        <v>1433</v>
      </c>
      <c r="D1471" s="129">
        <v>60</v>
      </c>
      <c r="E1471" s="130">
        <v>3</v>
      </c>
      <c r="F1471" s="131">
        <v>1</v>
      </c>
      <c r="G1471" s="132" t="s">
        <v>485</v>
      </c>
      <c r="H1471" s="133">
        <v>2</v>
      </c>
      <c r="I1471" s="128">
        <v>29</v>
      </c>
      <c r="J1471" s="129" t="s">
        <v>485</v>
      </c>
      <c r="K1471" s="134">
        <v>17</v>
      </c>
      <c r="L1471" s="108"/>
      <c r="M1471" s="81">
        <v>19133</v>
      </c>
      <c r="N1471" s="135">
        <v>18412</v>
      </c>
      <c r="O1471" s="136">
        <v>19168</v>
      </c>
      <c r="P1471" s="135">
        <v>21780</v>
      </c>
      <c r="Q1471" s="136">
        <v>21272</v>
      </c>
      <c r="R1471" s="135">
        <v>22208</v>
      </c>
      <c r="S1471" s="136">
        <v>22487</v>
      </c>
      <c r="T1471" s="135">
        <v>21072</v>
      </c>
      <c r="U1471" s="136">
        <v>20640</v>
      </c>
      <c r="V1471" s="135">
        <v>23979</v>
      </c>
      <c r="W1471" s="136">
        <v>23410</v>
      </c>
      <c r="X1471" s="135">
        <v>24465</v>
      </c>
      <c r="Y1471" s="136">
        <v>23334</v>
      </c>
      <c r="Z1471" s="135">
        <v>21742</v>
      </c>
      <c r="AA1471" s="136">
        <v>24370</v>
      </c>
      <c r="AB1471" s="135">
        <v>24492</v>
      </c>
      <c r="AC1471" s="136">
        <v>24994</v>
      </c>
      <c r="AD1471" s="135">
        <v>24629</v>
      </c>
      <c r="AE1471" s="137">
        <v>22988</v>
      </c>
      <c r="AF1471" s="138">
        <v>23009</v>
      </c>
    </row>
    <row r="1472" spans="2:32">
      <c r="B1472" s="114">
        <v>1434</v>
      </c>
      <c r="C1472" s="115">
        <v>1434</v>
      </c>
      <c r="D1472" s="116">
        <v>60</v>
      </c>
      <c r="E1472" s="117">
        <v>3</v>
      </c>
      <c r="F1472" s="118">
        <v>1</v>
      </c>
      <c r="G1472" s="119" t="s">
        <v>485</v>
      </c>
      <c r="H1472" s="120">
        <v>2</v>
      </c>
      <c r="I1472" s="115">
        <v>29</v>
      </c>
      <c r="J1472" s="116" t="s">
        <v>485</v>
      </c>
      <c r="K1472" s="121">
        <v>18</v>
      </c>
      <c r="L1472" s="108"/>
      <c r="M1472" s="122">
        <v>19818</v>
      </c>
      <c r="N1472" s="123">
        <v>18653</v>
      </c>
      <c r="O1472" s="124">
        <v>19640</v>
      </c>
      <c r="P1472" s="123">
        <v>22050</v>
      </c>
      <c r="Q1472" s="124">
        <v>21856</v>
      </c>
      <c r="R1472" s="123">
        <v>22654</v>
      </c>
      <c r="S1472" s="124">
        <v>22849</v>
      </c>
      <c r="T1472" s="123">
        <v>21353</v>
      </c>
      <c r="U1472" s="124">
        <v>21540</v>
      </c>
      <c r="V1472" s="123">
        <v>24011</v>
      </c>
      <c r="W1472" s="124">
        <v>23543</v>
      </c>
      <c r="X1472" s="123">
        <v>24956</v>
      </c>
      <c r="Y1472" s="124">
        <v>24496</v>
      </c>
      <c r="Z1472" s="123">
        <v>23106</v>
      </c>
      <c r="AA1472" s="124">
        <v>25347</v>
      </c>
      <c r="AB1472" s="123">
        <v>25275</v>
      </c>
      <c r="AC1472" s="124">
        <v>25201</v>
      </c>
      <c r="AD1472" s="123">
        <v>25924</v>
      </c>
      <c r="AE1472" s="125">
        <v>24164</v>
      </c>
      <c r="AF1472" s="126">
        <v>24454</v>
      </c>
    </row>
    <row r="1473" spans="2:32">
      <c r="B1473" s="127">
        <v>1435</v>
      </c>
      <c r="C1473" s="128">
        <v>1435</v>
      </c>
      <c r="D1473" s="129">
        <v>60</v>
      </c>
      <c r="E1473" s="130">
        <v>3</v>
      </c>
      <c r="F1473" s="131">
        <v>1</v>
      </c>
      <c r="G1473" s="132" t="s">
        <v>485</v>
      </c>
      <c r="H1473" s="133">
        <v>2</v>
      </c>
      <c r="I1473" s="128">
        <v>29</v>
      </c>
      <c r="J1473" s="129" t="s">
        <v>485</v>
      </c>
      <c r="K1473" s="134">
        <v>19</v>
      </c>
      <c r="L1473" s="108"/>
      <c r="M1473" s="81">
        <v>20372</v>
      </c>
      <c r="N1473" s="135">
        <v>19073</v>
      </c>
      <c r="O1473" s="136">
        <v>20458</v>
      </c>
      <c r="P1473" s="135">
        <v>22501</v>
      </c>
      <c r="Q1473" s="136">
        <v>22501</v>
      </c>
      <c r="R1473" s="135">
        <v>23147</v>
      </c>
      <c r="S1473" s="136">
        <v>23220</v>
      </c>
      <c r="T1473" s="135">
        <v>21742</v>
      </c>
      <c r="U1473" s="136">
        <v>22506</v>
      </c>
      <c r="V1473" s="135">
        <v>24512</v>
      </c>
      <c r="W1473" s="136">
        <v>24363</v>
      </c>
      <c r="X1473" s="135">
        <v>25707</v>
      </c>
      <c r="Y1473" s="136">
        <v>25650</v>
      </c>
      <c r="Z1473" s="135">
        <v>24621</v>
      </c>
      <c r="AA1473" s="136">
        <v>26603</v>
      </c>
      <c r="AB1473" s="135">
        <v>26622</v>
      </c>
      <c r="AC1473" s="136">
        <v>26398</v>
      </c>
      <c r="AD1473" s="135">
        <v>27309</v>
      </c>
      <c r="AE1473" s="137">
        <v>25401</v>
      </c>
      <c r="AF1473" s="138">
        <v>26109</v>
      </c>
    </row>
    <row r="1474" spans="2:32">
      <c r="B1474" s="114">
        <v>1436</v>
      </c>
      <c r="C1474" s="115">
        <v>1436</v>
      </c>
      <c r="D1474" s="116">
        <v>60</v>
      </c>
      <c r="E1474" s="117">
        <v>3</v>
      </c>
      <c r="F1474" s="118">
        <v>1</v>
      </c>
      <c r="G1474" s="119" t="s">
        <v>485</v>
      </c>
      <c r="H1474" s="120">
        <v>2</v>
      </c>
      <c r="I1474" s="115">
        <v>29</v>
      </c>
      <c r="J1474" s="116" t="s">
        <v>485</v>
      </c>
      <c r="K1474" s="121">
        <v>20</v>
      </c>
      <c r="L1474" s="108"/>
      <c r="M1474" s="122">
        <v>20331</v>
      </c>
      <c r="N1474" s="123">
        <v>18691</v>
      </c>
      <c r="O1474" s="124">
        <v>20336</v>
      </c>
      <c r="P1474" s="123">
        <v>22460</v>
      </c>
      <c r="Q1474" s="124">
        <v>22508</v>
      </c>
      <c r="R1474" s="123">
        <v>23052</v>
      </c>
      <c r="S1474" s="124">
        <v>22889</v>
      </c>
      <c r="T1474" s="123">
        <v>21279</v>
      </c>
      <c r="U1474" s="124">
        <v>22595</v>
      </c>
      <c r="V1474" s="123">
        <v>24619</v>
      </c>
      <c r="W1474" s="124">
        <v>24759</v>
      </c>
      <c r="X1474" s="123">
        <v>26013</v>
      </c>
      <c r="Y1474" s="124">
        <v>25918</v>
      </c>
      <c r="Z1474" s="123">
        <v>24931</v>
      </c>
      <c r="AA1474" s="124">
        <v>27164</v>
      </c>
      <c r="AB1474" s="123">
        <v>27332</v>
      </c>
      <c r="AC1474" s="124">
        <v>27456</v>
      </c>
      <c r="AD1474" s="123">
        <v>27855</v>
      </c>
      <c r="AE1474" s="125">
        <v>25818</v>
      </c>
      <c r="AF1474" s="126">
        <v>26574</v>
      </c>
    </row>
    <row r="1475" spans="2:32">
      <c r="B1475" s="127">
        <v>1437</v>
      </c>
      <c r="C1475" s="128">
        <v>1437</v>
      </c>
      <c r="D1475" s="129">
        <v>60</v>
      </c>
      <c r="E1475" s="130">
        <v>3</v>
      </c>
      <c r="F1475" s="131">
        <v>1</v>
      </c>
      <c r="G1475" s="132" t="s">
        <v>485</v>
      </c>
      <c r="H1475" s="133">
        <v>2</v>
      </c>
      <c r="I1475" s="128">
        <v>29</v>
      </c>
      <c r="J1475" s="129" t="s">
        <v>485</v>
      </c>
      <c r="K1475" s="134">
        <v>21</v>
      </c>
      <c r="L1475" s="108"/>
      <c r="M1475" s="81">
        <v>20006</v>
      </c>
      <c r="N1475" s="135">
        <v>18412</v>
      </c>
      <c r="O1475" s="136">
        <v>20160</v>
      </c>
      <c r="P1475" s="135">
        <v>22263</v>
      </c>
      <c r="Q1475" s="136">
        <v>22360</v>
      </c>
      <c r="R1475" s="135">
        <v>22845</v>
      </c>
      <c r="S1475" s="136">
        <v>22815</v>
      </c>
      <c r="T1475" s="135">
        <v>21281</v>
      </c>
      <c r="U1475" s="136">
        <v>22671</v>
      </c>
      <c r="V1475" s="135">
        <v>24853</v>
      </c>
      <c r="W1475" s="136">
        <v>25153</v>
      </c>
      <c r="X1475" s="135">
        <v>26354</v>
      </c>
      <c r="Y1475" s="136">
        <v>26470</v>
      </c>
      <c r="Z1475" s="135">
        <v>25439</v>
      </c>
      <c r="AA1475" s="136">
        <v>27650</v>
      </c>
      <c r="AB1475" s="135">
        <v>28108</v>
      </c>
      <c r="AC1475" s="136">
        <v>28380</v>
      </c>
      <c r="AD1475" s="135">
        <v>28749</v>
      </c>
      <c r="AE1475" s="137">
        <v>26674</v>
      </c>
      <c r="AF1475" s="138">
        <v>27287</v>
      </c>
    </row>
    <row r="1476" spans="2:32">
      <c r="B1476" s="114">
        <v>1438</v>
      </c>
      <c r="C1476" s="115">
        <v>1438</v>
      </c>
      <c r="D1476" s="116">
        <v>60</v>
      </c>
      <c r="E1476" s="117">
        <v>3</v>
      </c>
      <c r="F1476" s="118">
        <v>1</v>
      </c>
      <c r="G1476" s="119" t="s">
        <v>485</v>
      </c>
      <c r="H1476" s="120">
        <v>2</v>
      </c>
      <c r="I1476" s="115">
        <v>29</v>
      </c>
      <c r="J1476" s="116" t="s">
        <v>485</v>
      </c>
      <c r="K1476" s="121">
        <v>22</v>
      </c>
      <c r="L1476" s="108"/>
      <c r="M1476" s="122">
        <v>19364</v>
      </c>
      <c r="N1476" s="123">
        <v>17917</v>
      </c>
      <c r="O1476" s="124">
        <v>19556</v>
      </c>
      <c r="P1476" s="123">
        <v>21511</v>
      </c>
      <c r="Q1476" s="124">
        <v>21718</v>
      </c>
      <c r="R1476" s="123">
        <v>22289</v>
      </c>
      <c r="S1476" s="124">
        <v>22291</v>
      </c>
      <c r="T1476" s="123">
        <v>20936</v>
      </c>
      <c r="U1476" s="124">
        <v>22200</v>
      </c>
      <c r="V1476" s="123">
        <v>24469</v>
      </c>
      <c r="W1476" s="124">
        <v>24867</v>
      </c>
      <c r="X1476" s="123">
        <v>26151</v>
      </c>
      <c r="Y1476" s="124">
        <v>26338</v>
      </c>
      <c r="Z1476" s="123">
        <v>25227</v>
      </c>
      <c r="AA1476" s="124">
        <v>27277</v>
      </c>
      <c r="AB1476" s="123">
        <v>28074</v>
      </c>
      <c r="AC1476" s="124">
        <v>28411</v>
      </c>
      <c r="AD1476" s="123">
        <v>28823</v>
      </c>
      <c r="AE1476" s="125">
        <v>26860</v>
      </c>
      <c r="AF1476" s="126">
        <v>27196</v>
      </c>
    </row>
    <row r="1477" spans="2:32">
      <c r="B1477" s="127">
        <v>1439</v>
      </c>
      <c r="C1477" s="128">
        <v>1439</v>
      </c>
      <c r="D1477" s="129">
        <v>60</v>
      </c>
      <c r="E1477" s="130">
        <v>3</v>
      </c>
      <c r="F1477" s="131">
        <v>1</v>
      </c>
      <c r="G1477" s="132" t="s">
        <v>485</v>
      </c>
      <c r="H1477" s="133">
        <v>2</v>
      </c>
      <c r="I1477" s="128">
        <v>29</v>
      </c>
      <c r="J1477" s="129" t="s">
        <v>485</v>
      </c>
      <c r="K1477" s="134">
        <v>23</v>
      </c>
      <c r="L1477" s="108"/>
      <c r="M1477" s="81">
        <v>18431</v>
      </c>
      <c r="N1477" s="135">
        <v>17234</v>
      </c>
      <c r="O1477" s="136">
        <v>18750</v>
      </c>
      <c r="P1477" s="135">
        <v>20447</v>
      </c>
      <c r="Q1477" s="136">
        <v>20760</v>
      </c>
      <c r="R1477" s="135">
        <v>21357</v>
      </c>
      <c r="S1477" s="136">
        <v>21336</v>
      </c>
      <c r="T1477" s="135">
        <v>20368</v>
      </c>
      <c r="U1477" s="136">
        <v>21656</v>
      </c>
      <c r="V1477" s="135">
        <v>23602</v>
      </c>
      <c r="W1477" s="136">
        <v>24119</v>
      </c>
      <c r="X1477" s="135">
        <v>25447</v>
      </c>
      <c r="Y1477" s="136">
        <v>25596</v>
      </c>
      <c r="Z1477" s="135">
        <v>24699</v>
      </c>
      <c r="AA1477" s="136">
        <v>26454</v>
      </c>
      <c r="AB1477" s="135">
        <v>27390</v>
      </c>
      <c r="AC1477" s="136">
        <v>27854</v>
      </c>
      <c r="AD1477" s="135">
        <v>28186</v>
      </c>
      <c r="AE1477" s="137">
        <v>26603</v>
      </c>
      <c r="AF1477" s="138">
        <v>26746</v>
      </c>
    </row>
    <row r="1478" spans="2:32">
      <c r="B1478" s="114">
        <v>1440</v>
      </c>
      <c r="C1478" s="115">
        <v>1440</v>
      </c>
      <c r="D1478" s="116">
        <v>60</v>
      </c>
      <c r="E1478" s="117">
        <v>3</v>
      </c>
      <c r="F1478" s="118">
        <v>1</v>
      </c>
      <c r="G1478" s="119" t="s">
        <v>485</v>
      </c>
      <c r="H1478" s="120">
        <v>2</v>
      </c>
      <c r="I1478" s="115">
        <v>29</v>
      </c>
      <c r="J1478" s="116" t="s">
        <v>485</v>
      </c>
      <c r="K1478" s="121">
        <v>24</v>
      </c>
      <c r="L1478" s="108"/>
      <c r="M1478" s="122">
        <v>17326</v>
      </c>
      <c r="N1478" s="123">
        <v>16285</v>
      </c>
      <c r="O1478" s="124">
        <v>17873</v>
      </c>
      <c r="P1478" s="123">
        <v>19295</v>
      </c>
      <c r="Q1478" s="124">
        <v>19818</v>
      </c>
      <c r="R1478" s="123">
        <v>20262</v>
      </c>
      <c r="S1478" s="124">
        <v>20212</v>
      </c>
      <c r="T1478" s="123">
        <v>19566</v>
      </c>
      <c r="U1478" s="124">
        <v>21132</v>
      </c>
      <c r="V1478" s="123">
        <v>22675</v>
      </c>
      <c r="W1478" s="124">
        <v>23331</v>
      </c>
      <c r="X1478" s="123">
        <v>24514</v>
      </c>
      <c r="Y1478" s="124">
        <v>24612</v>
      </c>
      <c r="Z1478" s="123">
        <v>24020</v>
      </c>
      <c r="AA1478" s="124">
        <v>25428</v>
      </c>
      <c r="AB1478" s="123">
        <v>26504</v>
      </c>
      <c r="AC1478" s="124">
        <v>27149</v>
      </c>
      <c r="AD1478" s="123">
        <v>27240</v>
      </c>
      <c r="AE1478" s="125">
        <v>25947</v>
      </c>
      <c r="AF1478" s="126">
        <v>26097</v>
      </c>
    </row>
    <row r="1479" spans="2:32">
      <c r="B1479" s="127">
        <v>1441</v>
      </c>
      <c r="C1479" s="128">
        <v>1441</v>
      </c>
      <c r="D1479" s="129">
        <v>61</v>
      </c>
      <c r="E1479" s="130">
        <v>3</v>
      </c>
      <c r="F1479" s="131">
        <v>2</v>
      </c>
      <c r="G1479" s="132" t="s">
        <v>485</v>
      </c>
      <c r="H1479" s="133">
        <v>3</v>
      </c>
      <c r="I1479" s="128">
        <v>1</v>
      </c>
      <c r="J1479" s="129" t="s">
        <v>485</v>
      </c>
      <c r="K1479" s="134">
        <v>1</v>
      </c>
      <c r="L1479" s="108"/>
      <c r="M1479" s="81">
        <v>16348</v>
      </c>
      <c r="N1479" s="135">
        <v>15932</v>
      </c>
      <c r="O1479" s="136">
        <v>17409</v>
      </c>
      <c r="P1479" s="135">
        <v>18494</v>
      </c>
      <c r="Q1479" s="136">
        <v>18657</v>
      </c>
      <c r="R1479" s="135">
        <v>19497</v>
      </c>
      <c r="S1479" s="136">
        <v>19021</v>
      </c>
      <c r="T1479" s="135">
        <v>19058</v>
      </c>
      <c r="U1479" s="136">
        <v>20277</v>
      </c>
      <c r="V1479" s="135">
        <v>22063</v>
      </c>
      <c r="W1479" s="136">
        <v>22615</v>
      </c>
      <c r="X1479" s="135">
        <v>23848</v>
      </c>
      <c r="Y1479" s="136">
        <v>23228</v>
      </c>
      <c r="Z1479" s="135">
        <v>23513</v>
      </c>
      <c r="AA1479" s="136">
        <v>25305</v>
      </c>
      <c r="AB1479" s="135">
        <v>25971</v>
      </c>
      <c r="AC1479" s="136">
        <v>26417</v>
      </c>
      <c r="AD1479" s="135">
        <v>25755</v>
      </c>
      <c r="AE1479" s="137">
        <v>24681</v>
      </c>
      <c r="AF1479" s="138">
        <v>25560</v>
      </c>
    </row>
    <row r="1480" spans="2:32">
      <c r="B1480" s="114">
        <v>1442</v>
      </c>
      <c r="C1480" s="115">
        <v>1442</v>
      </c>
      <c r="D1480" s="116">
        <v>61</v>
      </c>
      <c r="E1480" s="117">
        <v>3</v>
      </c>
      <c r="F1480" s="118">
        <v>2</v>
      </c>
      <c r="G1480" s="119" t="s">
        <v>485</v>
      </c>
      <c r="H1480" s="120">
        <v>3</v>
      </c>
      <c r="I1480" s="115">
        <v>1</v>
      </c>
      <c r="J1480" s="116" t="s">
        <v>485</v>
      </c>
      <c r="K1480" s="121">
        <v>2</v>
      </c>
      <c r="L1480" s="108"/>
      <c r="M1480" s="122">
        <v>15965</v>
      </c>
      <c r="N1480" s="123">
        <v>15592</v>
      </c>
      <c r="O1480" s="124">
        <v>17187</v>
      </c>
      <c r="P1480" s="123">
        <v>18131</v>
      </c>
      <c r="Q1480" s="124">
        <v>18334</v>
      </c>
      <c r="R1480" s="123">
        <v>19189</v>
      </c>
      <c r="S1480" s="124">
        <v>18572</v>
      </c>
      <c r="T1480" s="123">
        <v>18849</v>
      </c>
      <c r="U1480" s="124">
        <v>20180</v>
      </c>
      <c r="V1480" s="123">
        <v>21783</v>
      </c>
      <c r="W1480" s="124">
        <v>22233</v>
      </c>
      <c r="X1480" s="123">
        <v>23500</v>
      </c>
      <c r="Y1480" s="124">
        <v>22722</v>
      </c>
      <c r="Z1480" s="123">
        <v>23335</v>
      </c>
      <c r="AA1480" s="124">
        <v>24907</v>
      </c>
      <c r="AB1480" s="123">
        <v>25482</v>
      </c>
      <c r="AC1480" s="124">
        <v>25800</v>
      </c>
      <c r="AD1480" s="123">
        <v>25181</v>
      </c>
      <c r="AE1480" s="125">
        <v>24352</v>
      </c>
      <c r="AF1480" s="126">
        <v>25349</v>
      </c>
    </row>
    <row r="1481" spans="2:32">
      <c r="B1481" s="127">
        <v>1443</v>
      </c>
      <c r="C1481" s="128">
        <v>1443</v>
      </c>
      <c r="D1481" s="129">
        <v>61</v>
      </c>
      <c r="E1481" s="130">
        <v>3</v>
      </c>
      <c r="F1481" s="131">
        <v>2</v>
      </c>
      <c r="G1481" s="132" t="s">
        <v>485</v>
      </c>
      <c r="H1481" s="133">
        <v>3</v>
      </c>
      <c r="I1481" s="128">
        <v>1</v>
      </c>
      <c r="J1481" s="129" t="s">
        <v>485</v>
      </c>
      <c r="K1481" s="134">
        <v>3</v>
      </c>
      <c r="L1481" s="108"/>
      <c r="M1481" s="81">
        <v>15939</v>
      </c>
      <c r="N1481" s="135">
        <v>15526</v>
      </c>
      <c r="O1481" s="136">
        <v>17303</v>
      </c>
      <c r="P1481" s="135">
        <v>18109</v>
      </c>
      <c r="Q1481" s="136">
        <v>18367</v>
      </c>
      <c r="R1481" s="135">
        <v>19244</v>
      </c>
      <c r="S1481" s="136">
        <v>18634</v>
      </c>
      <c r="T1481" s="135">
        <v>19064</v>
      </c>
      <c r="U1481" s="136">
        <v>20718</v>
      </c>
      <c r="V1481" s="135">
        <v>21849</v>
      </c>
      <c r="W1481" s="136">
        <v>22241</v>
      </c>
      <c r="X1481" s="135">
        <v>23565</v>
      </c>
      <c r="Y1481" s="136">
        <v>22749</v>
      </c>
      <c r="Z1481" s="135">
        <v>23597</v>
      </c>
      <c r="AA1481" s="136">
        <v>24926</v>
      </c>
      <c r="AB1481" s="135">
        <v>25548</v>
      </c>
      <c r="AC1481" s="136">
        <v>25822</v>
      </c>
      <c r="AD1481" s="135">
        <v>25111</v>
      </c>
      <c r="AE1481" s="137">
        <v>24440</v>
      </c>
      <c r="AF1481" s="138">
        <v>25572</v>
      </c>
    </row>
    <row r="1482" spans="2:32">
      <c r="B1482" s="114">
        <v>1444</v>
      </c>
      <c r="C1482" s="115">
        <v>1444</v>
      </c>
      <c r="D1482" s="116">
        <v>61</v>
      </c>
      <c r="E1482" s="117">
        <v>3</v>
      </c>
      <c r="F1482" s="118">
        <v>2</v>
      </c>
      <c r="G1482" s="119" t="s">
        <v>485</v>
      </c>
      <c r="H1482" s="120">
        <v>3</v>
      </c>
      <c r="I1482" s="115">
        <v>1</v>
      </c>
      <c r="J1482" s="116" t="s">
        <v>485</v>
      </c>
      <c r="K1482" s="121">
        <v>4</v>
      </c>
      <c r="L1482" s="108"/>
      <c r="M1482" s="122">
        <v>15950</v>
      </c>
      <c r="N1482" s="123">
        <v>15538</v>
      </c>
      <c r="O1482" s="124">
        <v>17449</v>
      </c>
      <c r="P1482" s="123">
        <v>18181</v>
      </c>
      <c r="Q1482" s="124">
        <v>18404</v>
      </c>
      <c r="R1482" s="123">
        <v>19241</v>
      </c>
      <c r="S1482" s="124">
        <v>18567</v>
      </c>
      <c r="T1482" s="123">
        <v>19125</v>
      </c>
      <c r="U1482" s="124">
        <v>20916</v>
      </c>
      <c r="V1482" s="123">
        <v>21734</v>
      </c>
      <c r="W1482" s="124">
        <v>21964</v>
      </c>
      <c r="X1482" s="123">
        <v>23265</v>
      </c>
      <c r="Y1482" s="124">
        <v>22346</v>
      </c>
      <c r="Z1482" s="123">
        <v>23538</v>
      </c>
      <c r="AA1482" s="124">
        <v>24570</v>
      </c>
      <c r="AB1482" s="123">
        <v>25051</v>
      </c>
      <c r="AC1482" s="124">
        <v>25175</v>
      </c>
      <c r="AD1482" s="123">
        <v>24496</v>
      </c>
      <c r="AE1482" s="125">
        <v>24104</v>
      </c>
      <c r="AF1482" s="126">
        <v>25374</v>
      </c>
    </row>
    <row r="1483" spans="2:32">
      <c r="B1483" s="127">
        <v>1445</v>
      </c>
      <c r="C1483" s="128">
        <v>1445</v>
      </c>
      <c r="D1483" s="129">
        <v>61</v>
      </c>
      <c r="E1483" s="130">
        <v>3</v>
      </c>
      <c r="F1483" s="131">
        <v>2</v>
      </c>
      <c r="G1483" s="132" t="s">
        <v>485</v>
      </c>
      <c r="H1483" s="133">
        <v>3</v>
      </c>
      <c r="I1483" s="128">
        <v>1</v>
      </c>
      <c r="J1483" s="129" t="s">
        <v>485</v>
      </c>
      <c r="K1483" s="134">
        <v>5</v>
      </c>
      <c r="L1483" s="108"/>
      <c r="M1483" s="81">
        <v>16056</v>
      </c>
      <c r="N1483" s="135">
        <v>15617</v>
      </c>
      <c r="O1483" s="136">
        <v>17684</v>
      </c>
      <c r="P1483" s="135">
        <v>18356</v>
      </c>
      <c r="Q1483" s="136">
        <v>18469</v>
      </c>
      <c r="R1483" s="135">
        <v>19292</v>
      </c>
      <c r="S1483" s="136">
        <v>18279</v>
      </c>
      <c r="T1483" s="135">
        <v>19040</v>
      </c>
      <c r="U1483" s="136">
        <v>20943</v>
      </c>
      <c r="V1483" s="135">
        <v>21567</v>
      </c>
      <c r="W1483" s="136">
        <v>21692</v>
      </c>
      <c r="X1483" s="135">
        <v>22909</v>
      </c>
      <c r="Y1483" s="136">
        <v>21584</v>
      </c>
      <c r="Z1483" s="135">
        <v>23287</v>
      </c>
      <c r="AA1483" s="136">
        <v>24124</v>
      </c>
      <c r="AB1483" s="135">
        <v>24378</v>
      </c>
      <c r="AC1483" s="136">
        <v>24414</v>
      </c>
      <c r="AD1483" s="135">
        <v>23468</v>
      </c>
      <c r="AE1483" s="137">
        <v>23471</v>
      </c>
      <c r="AF1483" s="138">
        <v>24953</v>
      </c>
    </row>
    <row r="1484" spans="2:32">
      <c r="B1484" s="114">
        <v>1446</v>
      </c>
      <c r="C1484" s="115">
        <v>1446</v>
      </c>
      <c r="D1484" s="116">
        <v>61</v>
      </c>
      <c r="E1484" s="117">
        <v>3</v>
      </c>
      <c r="F1484" s="118">
        <v>2</v>
      </c>
      <c r="G1484" s="119" t="s">
        <v>485</v>
      </c>
      <c r="H1484" s="120">
        <v>3</v>
      </c>
      <c r="I1484" s="115">
        <v>1</v>
      </c>
      <c r="J1484" s="116" t="s">
        <v>485</v>
      </c>
      <c r="K1484" s="121">
        <v>6</v>
      </c>
      <c r="L1484" s="108"/>
      <c r="M1484" s="122">
        <v>16509</v>
      </c>
      <c r="N1484" s="123">
        <v>15753</v>
      </c>
      <c r="O1484" s="124">
        <v>18269</v>
      </c>
      <c r="P1484" s="123">
        <v>18890</v>
      </c>
      <c r="Q1484" s="124">
        <v>18981</v>
      </c>
      <c r="R1484" s="123">
        <v>19613</v>
      </c>
      <c r="S1484" s="124">
        <v>18097</v>
      </c>
      <c r="T1484" s="123">
        <v>18968</v>
      </c>
      <c r="U1484" s="124">
        <v>21274</v>
      </c>
      <c r="V1484" s="123">
        <v>21737</v>
      </c>
      <c r="W1484" s="124">
        <v>21736</v>
      </c>
      <c r="X1484" s="123">
        <v>22750</v>
      </c>
      <c r="Y1484" s="124">
        <v>20867</v>
      </c>
      <c r="Z1484" s="123">
        <v>23283</v>
      </c>
      <c r="AA1484" s="124">
        <v>23990</v>
      </c>
      <c r="AB1484" s="123">
        <v>24054</v>
      </c>
      <c r="AC1484" s="124">
        <v>23931</v>
      </c>
      <c r="AD1484" s="123">
        <v>22496</v>
      </c>
      <c r="AE1484" s="125">
        <v>22751</v>
      </c>
      <c r="AF1484" s="126">
        <v>24789</v>
      </c>
    </row>
    <row r="1485" spans="2:32">
      <c r="B1485" s="127">
        <v>1447</v>
      </c>
      <c r="C1485" s="128">
        <v>1447</v>
      </c>
      <c r="D1485" s="129">
        <v>61</v>
      </c>
      <c r="E1485" s="130">
        <v>3</v>
      </c>
      <c r="F1485" s="131">
        <v>2</v>
      </c>
      <c r="G1485" s="132" t="s">
        <v>485</v>
      </c>
      <c r="H1485" s="133">
        <v>3</v>
      </c>
      <c r="I1485" s="128">
        <v>1</v>
      </c>
      <c r="J1485" s="129" t="s">
        <v>485</v>
      </c>
      <c r="K1485" s="134">
        <v>7</v>
      </c>
      <c r="L1485" s="108"/>
      <c r="M1485" s="81">
        <v>17732</v>
      </c>
      <c r="N1485" s="135">
        <v>16106</v>
      </c>
      <c r="O1485" s="136">
        <v>19674</v>
      </c>
      <c r="P1485" s="135">
        <v>20061</v>
      </c>
      <c r="Q1485" s="136">
        <v>20215</v>
      </c>
      <c r="R1485" s="135">
        <v>20822</v>
      </c>
      <c r="S1485" s="136">
        <v>18422</v>
      </c>
      <c r="T1485" s="135">
        <v>19233</v>
      </c>
      <c r="U1485" s="136">
        <v>22417</v>
      </c>
      <c r="V1485" s="135">
        <v>22627</v>
      </c>
      <c r="W1485" s="136">
        <v>22611</v>
      </c>
      <c r="X1485" s="135">
        <v>23513</v>
      </c>
      <c r="Y1485" s="136">
        <v>20763</v>
      </c>
      <c r="Z1485" s="135">
        <v>24232</v>
      </c>
      <c r="AA1485" s="136">
        <v>24464</v>
      </c>
      <c r="AB1485" s="135">
        <v>24603</v>
      </c>
      <c r="AC1485" s="136">
        <v>24400</v>
      </c>
      <c r="AD1485" s="135">
        <v>22174</v>
      </c>
      <c r="AE1485" s="137">
        <v>22504</v>
      </c>
      <c r="AF1485" s="138">
        <v>25633</v>
      </c>
    </row>
    <row r="1486" spans="2:32">
      <c r="B1486" s="114">
        <v>1448</v>
      </c>
      <c r="C1486" s="115">
        <v>1448</v>
      </c>
      <c r="D1486" s="116">
        <v>61</v>
      </c>
      <c r="E1486" s="117">
        <v>3</v>
      </c>
      <c r="F1486" s="118">
        <v>2</v>
      </c>
      <c r="G1486" s="119" t="s">
        <v>485</v>
      </c>
      <c r="H1486" s="120">
        <v>3</v>
      </c>
      <c r="I1486" s="115">
        <v>1</v>
      </c>
      <c r="J1486" s="116" t="s">
        <v>485</v>
      </c>
      <c r="K1486" s="121">
        <v>8</v>
      </c>
      <c r="L1486" s="108"/>
      <c r="M1486" s="122">
        <v>19178</v>
      </c>
      <c r="N1486" s="123">
        <v>16422</v>
      </c>
      <c r="O1486" s="124">
        <v>21010</v>
      </c>
      <c r="P1486" s="123">
        <v>21273</v>
      </c>
      <c r="Q1486" s="124">
        <v>21155</v>
      </c>
      <c r="R1486" s="123">
        <v>22315</v>
      </c>
      <c r="S1486" s="124">
        <v>19221</v>
      </c>
      <c r="T1486" s="123">
        <v>19490</v>
      </c>
      <c r="U1486" s="124">
        <v>23684</v>
      </c>
      <c r="V1486" s="123">
        <v>23442</v>
      </c>
      <c r="W1486" s="124">
        <v>23382</v>
      </c>
      <c r="X1486" s="123">
        <v>24768</v>
      </c>
      <c r="Y1486" s="124">
        <v>21359</v>
      </c>
      <c r="Z1486" s="123">
        <v>25401</v>
      </c>
      <c r="AA1486" s="124">
        <v>25195</v>
      </c>
      <c r="AB1486" s="123">
        <v>25196</v>
      </c>
      <c r="AC1486" s="124">
        <v>25056</v>
      </c>
      <c r="AD1486" s="123">
        <v>22664</v>
      </c>
      <c r="AE1486" s="125">
        <v>22585</v>
      </c>
      <c r="AF1486" s="126">
        <v>26750</v>
      </c>
    </row>
    <row r="1487" spans="2:32">
      <c r="B1487" s="127">
        <v>1449</v>
      </c>
      <c r="C1487" s="128">
        <v>1449</v>
      </c>
      <c r="D1487" s="129">
        <v>61</v>
      </c>
      <c r="E1487" s="130">
        <v>3</v>
      </c>
      <c r="F1487" s="131">
        <v>2</v>
      </c>
      <c r="G1487" s="132" t="s">
        <v>485</v>
      </c>
      <c r="H1487" s="133">
        <v>3</v>
      </c>
      <c r="I1487" s="128">
        <v>1</v>
      </c>
      <c r="J1487" s="129" t="s">
        <v>485</v>
      </c>
      <c r="K1487" s="134">
        <v>9</v>
      </c>
      <c r="L1487" s="108"/>
      <c r="M1487" s="81">
        <v>19240</v>
      </c>
      <c r="N1487" s="135">
        <v>16714</v>
      </c>
      <c r="O1487" s="136">
        <v>20960</v>
      </c>
      <c r="P1487" s="135">
        <v>21249</v>
      </c>
      <c r="Q1487" s="136">
        <v>21021</v>
      </c>
      <c r="R1487" s="135">
        <v>22262</v>
      </c>
      <c r="S1487" s="136">
        <v>19650</v>
      </c>
      <c r="T1487" s="135">
        <v>19738</v>
      </c>
      <c r="U1487" s="136">
        <v>23664</v>
      </c>
      <c r="V1487" s="135">
        <v>23182</v>
      </c>
      <c r="W1487" s="136">
        <v>23309</v>
      </c>
      <c r="X1487" s="135">
        <v>24601</v>
      </c>
      <c r="Y1487" s="136">
        <v>21575</v>
      </c>
      <c r="Z1487" s="135">
        <v>25174</v>
      </c>
      <c r="AA1487" s="136">
        <v>24976</v>
      </c>
      <c r="AB1487" s="135">
        <v>24809</v>
      </c>
      <c r="AC1487" s="136">
        <v>25075</v>
      </c>
      <c r="AD1487" s="135">
        <v>22825</v>
      </c>
      <c r="AE1487" s="137">
        <v>22719</v>
      </c>
      <c r="AF1487" s="138">
        <v>26480</v>
      </c>
    </row>
    <row r="1488" spans="2:32">
      <c r="B1488" s="114">
        <v>1450</v>
      </c>
      <c r="C1488" s="115">
        <v>1450</v>
      </c>
      <c r="D1488" s="116">
        <v>61</v>
      </c>
      <c r="E1488" s="117">
        <v>3</v>
      </c>
      <c r="F1488" s="118">
        <v>2</v>
      </c>
      <c r="G1488" s="119" t="s">
        <v>485</v>
      </c>
      <c r="H1488" s="120">
        <v>3</v>
      </c>
      <c r="I1488" s="115">
        <v>1</v>
      </c>
      <c r="J1488" s="116" t="s">
        <v>485</v>
      </c>
      <c r="K1488" s="121">
        <v>10</v>
      </c>
      <c r="L1488" s="108"/>
      <c r="M1488" s="122">
        <v>19026</v>
      </c>
      <c r="N1488" s="123">
        <v>16808</v>
      </c>
      <c r="O1488" s="124">
        <v>20448</v>
      </c>
      <c r="P1488" s="123">
        <v>20658</v>
      </c>
      <c r="Q1488" s="124">
        <v>20848</v>
      </c>
      <c r="R1488" s="123">
        <v>21520</v>
      </c>
      <c r="S1488" s="124">
        <v>19346</v>
      </c>
      <c r="T1488" s="123">
        <v>19481</v>
      </c>
      <c r="U1488" s="124">
        <v>23491</v>
      </c>
      <c r="V1488" s="123">
        <v>22347</v>
      </c>
      <c r="W1488" s="124">
        <v>22619</v>
      </c>
      <c r="X1488" s="123">
        <v>23737</v>
      </c>
      <c r="Y1488" s="124">
        <v>21197</v>
      </c>
      <c r="Z1488" s="123">
        <v>24328</v>
      </c>
      <c r="AA1488" s="124">
        <v>24323</v>
      </c>
      <c r="AB1488" s="123">
        <v>24665</v>
      </c>
      <c r="AC1488" s="124">
        <v>25071</v>
      </c>
      <c r="AD1488" s="123">
        <v>22493</v>
      </c>
      <c r="AE1488" s="125">
        <v>22441</v>
      </c>
      <c r="AF1488" s="126">
        <v>25662</v>
      </c>
    </row>
    <row r="1489" spans="2:32">
      <c r="B1489" s="127">
        <v>1451</v>
      </c>
      <c r="C1489" s="128">
        <v>1451</v>
      </c>
      <c r="D1489" s="129">
        <v>61</v>
      </c>
      <c r="E1489" s="130">
        <v>3</v>
      </c>
      <c r="F1489" s="131">
        <v>2</v>
      </c>
      <c r="G1489" s="132" t="s">
        <v>485</v>
      </c>
      <c r="H1489" s="133">
        <v>3</v>
      </c>
      <c r="I1489" s="128">
        <v>1</v>
      </c>
      <c r="J1489" s="129" t="s">
        <v>485</v>
      </c>
      <c r="K1489" s="134">
        <v>11</v>
      </c>
      <c r="L1489" s="108"/>
      <c r="M1489" s="81">
        <v>18701</v>
      </c>
      <c r="N1489" s="135">
        <v>17080</v>
      </c>
      <c r="O1489" s="136">
        <v>20327</v>
      </c>
      <c r="P1489" s="135">
        <v>20502</v>
      </c>
      <c r="Q1489" s="136">
        <v>20520</v>
      </c>
      <c r="R1489" s="135">
        <v>21033</v>
      </c>
      <c r="S1489" s="136">
        <v>19360</v>
      </c>
      <c r="T1489" s="135">
        <v>19550</v>
      </c>
      <c r="U1489" s="136">
        <v>23284</v>
      </c>
      <c r="V1489" s="135">
        <v>21906</v>
      </c>
      <c r="W1489" s="136">
        <v>22271</v>
      </c>
      <c r="X1489" s="135">
        <v>23210</v>
      </c>
      <c r="Y1489" s="136">
        <v>21196</v>
      </c>
      <c r="Z1489" s="135">
        <v>24067</v>
      </c>
      <c r="AA1489" s="136">
        <v>24259</v>
      </c>
      <c r="AB1489" s="135">
        <v>24519</v>
      </c>
      <c r="AC1489" s="136">
        <v>25020</v>
      </c>
      <c r="AD1489" s="135">
        <v>22540</v>
      </c>
      <c r="AE1489" s="137">
        <v>22310</v>
      </c>
      <c r="AF1489" s="138">
        <v>25432</v>
      </c>
    </row>
    <row r="1490" spans="2:32">
      <c r="B1490" s="114">
        <v>1452</v>
      </c>
      <c r="C1490" s="115">
        <v>1452</v>
      </c>
      <c r="D1490" s="116">
        <v>61</v>
      </c>
      <c r="E1490" s="117">
        <v>3</v>
      </c>
      <c r="F1490" s="118">
        <v>2</v>
      </c>
      <c r="G1490" s="119" t="s">
        <v>485</v>
      </c>
      <c r="H1490" s="120">
        <v>3</v>
      </c>
      <c r="I1490" s="115">
        <v>1</v>
      </c>
      <c r="J1490" s="116" t="s">
        <v>485</v>
      </c>
      <c r="K1490" s="121">
        <v>12</v>
      </c>
      <c r="L1490" s="108"/>
      <c r="M1490" s="122">
        <v>18385</v>
      </c>
      <c r="N1490" s="123">
        <v>17284</v>
      </c>
      <c r="O1490" s="124">
        <v>20241</v>
      </c>
      <c r="P1490" s="123">
        <v>20386</v>
      </c>
      <c r="Q1490" s="124">
        <v>20277</v>
      </c>
      <c r="R1490" s="123">
        <v>20712</v>
      </c>
      <c r="S1490" s="124">
        <v>19454</v>
      </c>
      <c r="T1490" s="123">
        <v>19692</v>
      </c>
      <c r="U1490" s="124">
        <v>22985</v>
      </c>
      <c r="V1490" s="123">
        <v>21760</v>
      </c>
      <c r="W1490" s="124">
        <v>22014</v>
      </c>
      <c r="X1490" s="123">
        <v>22891</v>
      </c>
      <c r="Y1490" s="124">
        <v>21303</v>
      </c>
      <c r="Z1490" s="123">
        <v>23901</v>
      </c>
      <c r="AA1490" s="124">
        <v>24120</v>
      </c>
      <c r="AB1490" s="123">
        <v>24302</v>
      </c>
      <c r="AC1490" s="124">
        <v>24681</v>
      </c>
      <c r="AD1490" s="123">
        <v>22653</v>
      </c>
      <c r="AE1490" s="125">
        <v>22333</v>
      </c>
      <c r="AF1490" s="126">
        <v>25265</v>
      </c>
    </row>
    <row r="1491" spans="2:32">
      <c r="B1491" s="127">
        <v>1453</v>
      </c>
      <c r="C1491" s="128">
        <v>1453</v>
      </c>
      <c r="D1491" s="129">
        <v>61</v>
      </c>
      <c r="E1491" s="130">
        <v>3</v>
      </c>
      <c r="F1491" s="131">
        <v>2</v>
      </c>
      <c r="G1491" s="132" t="s">
        <v>485</v>
      </c>
      <c r="H1491" s="133">
        <v>3</v>
      </c>
      <c r="I1491" s="128">
        <v>1</v>
      </c>
      <c r="J1491" s="129" t="s">
        <v>485</v>
      </c>
      <c r="K1491" s="134">
        <v>13</v>
      </c>
      <c r="L1491" s="108"/>
      <c r="M1491" s="81">
        <v>18194</v>
      </c>
      <c r="N1491" s="135">
        <v>17364</v>
      </c>
      <c r="O1491" s="136">
        <v>20179</v>
      </c>
      <c r="P1491" s="135">
        <v>20272</v>
      </c>
      <c r="Q1491" s="136">
        <v>20058</v>
      </c>
      <c r="R1491" s="135">
        <v>20534</v>
      </c>
      <c r="S1491" s="136">
        <v>19360</v>
      </c>
      <c r="T1491" s="135">
        <v>19681</v>
      </c>
      <c r="U1491" s="136">
        <v>22700</v>
      </c>
      <c r="V1491" s="135">
        <v>21572</v>
      </c>
      <c r="W1491" s="136">
        <v>21767</v>
      </c>
      <c r="X1491" s="135">
        <v>22660</v>
      </c>
      <c r="Y1491" s="136">
        <v>21147</v>
      </c>
      <c r="Z1491" s="135">
        <v>23591</v>
      </c>
      <c r="AA1491" s="136">
        <v>23906</v>
      </c>
      <c r="AB1491" s="135">
        <v>23974</v>
      </c>
      <c r="AC1491" s="136">
        <v>24278</v>
      </c>
      <c r="AD1491" s="135">
        <v>22500</v>
      </c>
      <c r="AE1491" s="137">
        <v>22271</v>
      </c>
      <c r="AF1491" s="138">
        <v>24938</v>
      </c>
    </row>
    <row r="1492" spans="2:32">
      <c r="B1492" s="114">
        <v>1454</v>
      </c>
      <c r="C1492" s="115">
        <v>1454</v>
      </c>
      <c r="D1492" s="116">
        <v>61</v>
      </c>
      <c r="E1492" s="117">
        <v>3</v>
      </c>
      <c r="F1492" s="118">
        <v>2</v>
      </c>
      <c r="G1492" s="119" t="s">
        <v>485</v>
      </c>
      <c r="H1492" s="120">
        <v>3</v>
      </c>
      <c r="I1492" s="115">
        <v>1</v>
      </c>
      <c r="J1492" s="116" t="s">
        <v>485</v>
      </c>
      <c r="K1492" s="121">
        <v>14</v>
      </c>
      <c r="L1492" s="108"/>
      <c r="M1492" s="122">
        <v>18238</v>
      </c>
      <c r="N1492" s="123">
        <v>17288</v>
      </c>
      <c r="O1492" s="124">
        <v>20126</v>
      </c>
      <c r="P1492" s="123">
        <v>20206</v>
      </c>
      <c r="Q1492" s="124">
        <v>20167</v>
      </c>
      <c r="R1492" s="123">
        <v>20295</v>
      </c>
      <c r="S1492" s="124">
        <v>19138</v>
      </c>
      <c r="T1492" s="123">
        <v>19484</v>
      </c>
      <c r="U1492" s="124">
        <v>22950</v>
      </c>
      <c r="V1492" s="123">
        <v>21297</v>
      </c>
      <c r="W1492" s="124">
        <v>21512</v>
      </c>
      <c r="X1492" s="123">
        <v>22314</v>
      </c>
      <c r="Y1492" s="124">
        <v>20845</v>
      </c>
      <c r="Z1492" s="123">
        <v>23308</v>
      </c>
      <c r="AA1492" s="124">
        <v>23603</v>
      </c>
      <c r="AB1492" s="123">
        <v>24090</v>
      </c>
      <c r="AC1492" s="124">
        <v>24415</v>
      </c>
      <c r="AD1492" s="123">
        <v>22162</v>
      </c>
      <c r="AE1492" s="125">
        <v>21965</v>
      </c>
      <c r="AF1492" s="126">
        <v>24627</v>
      </c>
    </row>
    <row r="1493" spans="2:32">
      <c r="B1493" s="127">
        <v>1455</v>
      </c>
      <c r="C1493" s="128">
        <v>1455</v>
      </c>
      <c r="D1493" s="129">
        <v>61</v>
      </c>
      <c r="E1493" s="130">
        <v>3</v>
      </c>
      <c r="F1493" s="131">
        <v>2</v>
      </c>
      <c r="G1493" s="132" t="s">
        <v>485</v>
      </c>
      <c r="H1493" s="133">
        <v>3</v>
      </c>
      <c r="I1493" s="128">
        <v>1</v>
      </c>
      <c r="J1493" s="129" t="s">
        <v>485</v>
      </c>
      <c r="K1493" s="134">
        <v>15</v>
      </c>
      <c r="L1493" s="108"/>
      <c r="M1493" s="81">
        <v>18247</v>
      </c>
      <c r="N1493" s="135">
        <v>17244</v>
      </c>
      <c r="O1493" s="136">
        <v>20073</v>
      </c>
      <c r="P1493" s="135">
        <v>20091</v>
      </c>
      <c r="Q1493" s="136">
        <v>20193</v>
      </c>
      <c r="R1493" s="135">
        <v>20156</v>
      </c>
      <c r="S1493" s="136">
        <v>19012</v>
      </c>
      <c r="T1493" s="135">
        <v>19404</v>
      </c>
      <c r="U1493" s="136">
        <v>23062</v>
      </c>
      <c r="V1493" s="135">
        <v>21142</v>
      </c>
      <c r="W1493" s="136">
        <v>21404</v>
      </c>
      <c r="X1493" s="135">
        <v>22102</v>
      </c>
      <c r="Y1493" s="136">
        <v>20686</v>
      </c>
      <c r="Z1493" s="135">
        <v>23156</v>
      </c>
      <c r="AA1493" s="136">
        <v>23336</v>
      </c>
      <c r="AB1493" s="135">
        <v>24093</v>
      </c>
      <c r="AC1493" s="136">
        <v>24455</v>
      </c>
      <c r="AD1493" s="135">
        <v>21970</v>
      </c>
      <c r="AE1493" s="137">
        <v>21818</v>
      </c>
      <c r="AF1493" s="138">
        <v>24454</v>
      </c>
    </row>
    <row r="1494" spans="2:32">
      <c r="B1494" s="114">
        <v>1456</v>
      </c>
      <c r="C1494" s="115">
        <v>1456</v>
      </c>
      <c r="D1494" s="116">
        <v>61</v>
      </c>
      <c r="E1494" s="117">
        <v>3</v>
      </c>
      <c r="F1494" s="118">
        <v>2</v>
      </c>
      <c r="G1494" s="119" t="s">
        <v>485</v>
      </c>
      <c r="H1494" s="120">
        <v>3</v>
      </c>
      <c r="I1494" s="115">
        <v>1</v>
      </c>
      <c r="J1494" s="116" t="s">
        <v>485</v>
      </c>
      <c r="K1494" s="121">
        <v>16</v>
      </c>
      <c r="L1494" s="108"/>
      <c r="M1494" s="122">
        <v>18438</v>
      </c>
      <c r="N1494" s="123">
        <v>17385</v>
      </c>
      <c r="O1494" s="124">
        <v>20206</v>
      </c>
      <c r="P1494" s="123">
        <v>20267</v>
      </c>
      <c r="Q1494" s="124">
        <v>20364</v>
      </c>
      <c r="R1494" s="123">
        <v>20212</v>
      </c>
      <c r="S1494" s="124">
        <v>19030</v>
      </c>
      <c r="T1494" s="123">
        <v>19468</v>
      </c>
      <c r="U1494" s="124">
        <v>23221</v>
      </c>
      <c r="V1494" s="123">
        <v>21174</v>
      </c>
      <c r="W1494" s="124">
        <v>21382</v>
      </c>
      <c r="X1494" s="123">
        <v>22018</v>
      </c>
      <c r="Y1494" s="124">
        <v>20604</v>
      </c>
      <c r="Z1494" s="123">
        <v>23162</v>
      </c>
      <c r="AA1494" s="124">
        <v>23496</v>
      </c>
      <c r="AB1494" s="123">
        <v>24072</v>
      </c>
      <c r="AC1494" s="124">
        <v>24366</v>
      </c>
      <c r="AD1494" s="123">
        <v>21833</v>
      </c>
      <c r="AE1494" s="125">
        <v>21803</v>
      </c>
      <c r="AF1494" s="126">
        <v>24425</v>
      </c>
    </row>
    <row r="1495" spans="2:32">
      <c r="B1495" s="127">
        <v>1457</v>
      </c>
      <c r="C1495" s="128">
        <v>1457</v>
      </c>
      <c r="D1495" s="129">
        <v>61</v>
      </c>
      <c r="E1495" s="130">
        <v>3</v>
      </c>
      <c r="F1495" s="131">
        <v>2</v>
      </c>
      <c r="G1495" s="132" t="s">
        <v>485</v>
      </c>
      <c r="H1495" s="133">
        <v>3</v>
      </c>
      <c r="I1495" s="128">
        <v>1</v>
      </c>
      <c r="J1495" s="129" t="s">
        <v>485</v>
      </c>
      <c r="K1495" s="134">
        <v>17</v>
      </c>
      <c r="L1495" s="108"/>
      <c r="M1495" s="81">
        <v>19240</v>
      </c>
      <c r="N1495" s="135">
        <v>18013</v>
      </c>
      <c r="O1495" s="136">
        <v>20895</v>
      </c>
      <c r="P1495" s="135">
        <v>20971</v>
      </c>
      <c r="Q1495" s="136">
        <v>21029</v>
      </c>
      <c r="R1495" s="135">
        <v>21219</v>
      </c>
      <c r="S1495" s="136">
        <v>19884</v>
      </c>
      <c r="T1495" s="135">
        <v>20344</v>
      </c>
      <c r="U1495" s="136">
        <v>23777</v>
      </c>
      <c r="V1495" s="135">
        <v>22095</v>
      </c>
      <c r="W1495" s="136">
        <v>22133</v>
      </c>
      <c r="X1495" s="135">
        <v>23033</v>
      </c>
      <c r="Y1495" s="136">
        <v>21560</v>
      </c>
      <c r="Z1495" s="135">
        <v>24059</v>
      </c>
      <c r="AA1495" s="136">
        <v>24242</v>
      </c>
      <c r="AB1495" s="135">
        <v>24756</v>
      </c>
      <c r="AC1495" s="136">
        <v>24862</v>
      </c>
      <c r="AD1495" s="135">
        <v>22809</v>
      </c>
      <c r="AE1495" s="137">
        <v>22825</v>
      </c>
      <c r="AF1495" s="138">
        <v>25347</v>
      </c>
    </row>
    <row r="1496" spans="2:32">
      <c r="B1496" s="114">
        <v>1458</v>
      </c>
      <c r="C1496" s="115">
        <v>1458</v>
      </c>
      <c r="D1496" s="116">
        <v>61</v>
      </c>
      <c r="E1496" s="117">
        <v>3</v>
      </c>
      <c r="F1496" s="118">
        <v>2</v>
      </c>
      <c r="G1496" s="119" t="s">
        <v>485</v>
      </c>
      <c r="H1496" s="120">
        <v>3</v>
      </c>
      <c r="I1496" s="115">
        <v>1</v>
      </c>
      <c r="J1496" s="116" t="s">
        <v>485</v>
      </c>
      <c r="K1496" s="121">
        <v>18</v>
      </c>
      <c r="L1496" s="108"/>
      <c r="M1496" s="122">
        <v>19670</v>
      </c>
      <c r="N1496" s="123">
        <v>18762</v>
      </c>
      <c r="O1496" s="124">
        <v>21455</v>
      </c>
      <c r="P1496" s="123">
        <v>21572</v>
      </c>
      <c r="Q1496" s="124">
        <v>21185</v>
      </c>
      <c r="R1496" s="123">
        <v>22037</v>
      </c>
      <c r="S1496" s="124">
        <v>20647</v>
      </c>
      <c r="T1496" s="123">
        <v>21202</v>
      </c>
      <c r="U1496" s="124">
        <v>23984</v>
      </c>
      <c r="V1496" s="123">
        <v>22781</v>
      </c>
      <c r="W1496" s="124">
        <v>22752</v>
      </c>
      <c r="X1496" s="123">
        <v>24145</v>
      </c>
      <c r="Y1496" s="124">
        <v>22632</v>
      </c>
      <c r="Z1496" s="123">
        <v>25031</v>
      </c>
      <c r="AA1496" s="124">
        <v>25005</v>
      </c>
      <c r="AB1496" s="123">
        <v>24946</v>
      </c>
      <c r="AC1496" s="124">
        <v>25085</v>
      </c>
      <c r="AD1496" s="123">
        <v>23985</v>
      </c>
      <c r="AE1496" s="125">
        <v>24266</v>
      </c>
      <c r="AF1496" s="126">
        <v>26396</v>
      </c>
    </row>
    <row r="1497" spans="2:32">
      <c r="B1497" s="127">
        <v>1459</v>
      </c>
      <c r="C1497" s="128">
        <v>1459</v>
      </c>
      <c r="D1497" s="129">
        <v>61</v>
      </c>
      <c r="E1497" s="130">
        <v>3</v>
      </c>
      <c r="F1497" s="131">
        <v>2</v>
      </c>
      <c r="G1497" s="132" t="s">
        <v>485</v>
      </c>
      <c r="H1497" s="133">
        <v>3</v>
      </c>
      <c r="I1497" s="128">
        <v>1</v>
      </c>
      <c r="J1497" s="129" t="s">
        <v>485</v>
      </c>
      <c r="K1497" s="134">
        <v>19</v>
      </c>
      <c r="L1497" s="108"/>
      <c r="M1497" s="81">
        <v>20181</v>
      </c>
      <c r="N1497" s="135">
        <v>19741</v>
      </c>
      <c r="O1497" s="136">
        <v>22120</v>
      </c>
      <c r="P1497" s="135">
        <v>22338</v>
      </c>
      <c r="Q1497" s="136">
        <v>21833</v>
      </c>
      <c r="R1497" s="135">
        <v>22708</v>
      </c>
      <c r="S1497" s="136">
        <v>21340</v>
      </c>
      <c r="T1497" s="135">
        <v>22326</v>
      </c>
      <c r="U1497" s="136">
        <v>24479</v>
      </c>
      <c r="V1497" s="135">
        <v>23881</v>
      </c>
      <c r="W1497" s="136">
        <v>23781</v>
      </c>
      <c r="X1497" s="135">
        <v>25230</v>
      </c>
      <c r="Y1497" s="136">
        <v>23650</v>
      </c>
      <c r="Z1497" s="135">
        <v>26255</v>
      </c>
      <c r="AA1497" s="136">
        <v>26318</v>
      </c>
      <c r="AB1497" s="135">
        <v>26111</v>
      </c>
      <c r="AC1497" s="136">
        <v>26201</v>
      </c>
      <c r="AD1497" s="135">
        <v>25238</v>
      </c>
      <c r="AE1497" s="137">
        <v>25927</v>
      </c>
      <c r="AF1497" s="138">
        <v>27768</v>
      </c>
    </row>
    <row r="1498" spans="2:32">
      <c r="B1498" s="114">
        <v>1460</v>
      </c>
      <c r="C1498" s="115">
        <v>1460</v>
      </c>
      <c r="D1498" s="116">
        <v>61</v>
      </c>
      <c r="E1498" s="117">
        <v>3</v>
      </c>
      <c r="F1498" s="118">
        <v>2</v>
      </c>
      <c r="G1498" s="119" t="s">
        <v>485</v>
      </c>
      <c r="H1498" s="120">
        <v>3</v>
      </c>
      <c r="I1498" s="115">
        <v>1</v>
      </c>
      <c r="J1498" s="116" t="s">
        <v>485</v>
      </c>
      <c r="K1498" s="121">
        <v>20</v>
      </c>
      <c r="L1498" s="108"/>
      <c r="M1498" s="122">
        <v>19790</v>
      </c>
      <c r="N1498" s="123">
        <v>19689</v>
      </c>
      <c r="O1498" s="124">
        <v>22156</v>
      </c>
      <c r="P1498" s="123">
        <v>22261</v>
      </c>
      <c r="Q1498" s="124">
        <v>22014</v>
      </c>
      <c r="R1498" s="123">
        <v>22465</v>
      </c>
      <c r="S1498" s="124">
        <v>20949</v>
      </c>
      <c r="T1498" s="123">
        <v>22284</v>
      </c>
      <c r="U1498" s="124">
        <v>24430</v>
      </c>
      <c r="V1498" s="123">
        <v>24293</v>
      </c>
      <c r="W1498" s="124">
        <v>24212</v>
      </c>
      <c r="X1498" s="123">
        <v>25411</v>
      </c>
      <c r="Y1498" s="124">
        <v>23804</v>
      </c>
      <c r="Z1498" s="123">
        <v>26766</v>
      </c>
      <c r="AA1498" s="124">
        <v>26994</v>
      </c>
      <c r="AB1498" s="123">
        <v>27132</v>
      </c>
      <c r="AC1498" s="124">
        <v>27011</v>
      </c>
      <c r="AD1498" s="123">
        <v>25647</v>
      </c>
      <c r="AE1498" s="125">
        <v>26406</v>
      </c>
      <c r="AF1498" s="126">
        <v>28430</v>
      </c>
    </row>
    <row r="1499" spans="2:32">
      <c r="B1499" s="127">
        <v>1461</v>
      </c>
      <c r="C1499" s="128">
        <v>1461</v>
      </c>
      <c r="D1499" s="129">
        <v>61</v>
      </c>
      <c r="E1499" s="130">
        <v>3</v>
      </c>
      <c r="F1499" s="131">
        <v>2</v>
      </c>
      <c r="G1499" s="132" t="s">
        <v>485</v>
      </c>
      <c r="H1499" s="133">
        <v>3</v>
      </c>
      <c r="I1499" s="128">
        <v>1</v>
      </c>
      <c r="J1499" s="129" t="s">
        <v>485</v>
      </c>
      <c r="K1499" s="134">
        <v>21</v>
      </c>
      <c r="L1499" s="108"/>
      <c r="M1499" s="81">
        <v>19460</v>
      </c>
      <c r="N1499" s="135">
        <v>19455</v>
      </c>
      <c r="O1499" s="136">
        <v>21908</v>
      </c>
      <c r="P1499" s="135">
        <v>22031</v>
      </c>
      <c r="Q1499" s="136">
        <v>21858</v>
      </c>
      <c r="R1499" s="135">
        <v>22297</v>
      </c>
      <c r="S1499" s="136">
        <v>20847</v>
      </c>
      <c r="T1499" s="135">
        <v>22248</v>
      </c>
      <c r="U1499" s="136">
        <v>24414</v>
      </c>
      <c r="V1499" s="135">
        <v>24540</v>
      </c>
      <c r="W1499" s="136">
        <v>24420</v>
      </c>
      <c r="X1499" s="135">
        <v>25826</v>
      </c>
      <c r="Y1499" s="136">
        <v>24283</v>
      </c>
      <c r="Z1499" s="135">
        <v>27164</v>
      </c>
      <c r="AA1499" s="136">
        <v>27674</v>
      </c>
      <c r="AB1499" s="135">
        <v>27965</v>
      </c>
      <c r="AC1499" s="136">
        <v>27718</v>
      </c>
      <c r="AD1499" s="135">
        <v>26464</v>
      </c>
      <c r="AE1499" s="137">
        <v>27074</v>
      </c>
      <c r="AF1499" s="138">
        <v>29025</v>
      </c>
    </row>
    <row r="1500" spans="2:32">
      <c r="B1500" s="114">
        <v>1462</v>
      </c>
      <c r="C1500" s="115">
        <v>1462</v>
      </c>
      <c r="D1500" s="116">
        <v>61</v>
      </c>
      <c r="E1500" s="117">
        <v>3</v>
      </c>
      <c r="F1500" s="118">
        <v>2</v>
      </c>
      <c r="G1500" s="119" t="s">
        <v>485</v>
      </c>
      <c r="H1500" s="120">
        <v>3</v>
      </c>
      <c r="I1500" s="115">
        <v>1</v>
      </c>
      <c r="J1500" s="116" t="s">
        <v>485</v>
      </c>
      <c r="K1500" s="121">
        <v>22</v>
      </c>
      <c r="L1500" s="108"/>
      <c r="M1500" s="122">
        <v>18798</v>
      </c>
      <c r="N1500" s="123">
        <v>18840</v>
      </c>
      <c r="O1500" s="124">
        <v>21129</v>
      </c>
      <c r="P1500" s="123">
        <v>21342</v>
      </c>
      <c r="Q1500" s="124">
        <v>21219</v>
      </c>
      <c r="R1500" s="123">
        <v>21728</v>
      </c>
      <c r="S1500" s="124">
        <v>20455</v>
      </c>
      <c r="T1500" s="123">
        <v>21723</v>
      </c>
      <c r="U1500" s="124">
        <v>23757</v>
      </c>
      <c r="V1500" s="123">
        <v>24164</v>
      </c>
      <c r="W1500" s="124">
        <v>23947</v>
      </c>
      <c r="X1500" s="123">
        <v>25616</v>
      </c>
      <c r="Y1500" s="124">
        <v>24278</v>
      </c>
      <c r="Z1500" s="123">
        <v>26738</v>
      </c>
      <c r="AA1500" s="124">
        <v>27585</v>
      </c>
      <c r="AB1500" s="123">
        <v>27951</v>
      </c>
      <c r="AC1500" s="124">
        <v>27535</v>
      </c>
      <c r="AD1500" s="123">
        <v>26637</v>
      </c>
      <c r="AE1500" s="125">
        <v>26959</v>
      </c>
      <c r="AF1500" s="126">
        <v>28702</v>
      </c>
    </row>
    <row r="1501" spans="2:32">
      <c r="B1501" s="127">
        <v>1463</v>
      </c>
      <c r="C1501" s="128">
        <v>1463</v>
      </c>
      <c r="D1501" s="129">
        <v>61</v>
      </c>
      <c r="E1501" s="130">
        <v>3</v>
      </c>
      <c r="F1501" s="131">
        <v>2</v>
      </c>
      <c r="G1501" s="132" t="s">
        <v>485</v>
      </c>
      <c r="H1501" s="133">
        <v>3</v>
      </c>
      <c r="I1501" s="128">
        <v>1</v>
      </c>
      <c r="J1501" s="129" t="s">
        <v>485</v>
      </c>
      <c r="K1501" s="134">
        <v>23</v>
      </c>
      <c r="L1501" s="108"/>
      <c r="M1501" s="81">
        <v>17779</v>
      </c>
      <c r="N1501" s="135">
        <v>18037</v>
      </c>
      <c r="O1501" s="136">
        <v>20056</v>
      </c>
      <c r="P1501" s="135">
        <v>20286</v>
      </c>
      <c r="Q1501" s="136">
        <v>20278</v>
      </c>
      <c r="R1501" s="135">
        <v>20748</v>
      </c>
      <c r="S1501" s="136">
        <v>19852</v>
      </c>
      <c r="T1501" s="135">
        <v>21025</v>
      </c>
      <c r="U1501" s="136">
        <v>22777</v>
      </c>
      <c r="V1501" s="135">
        <v>23390</v>
      </c>
      <c r="W1501" s="136">
        <v>23124</v>
      </c>
      <c r="X1501" s="135">
        <v>24836</v>
      </c>
      <c r="Y1501" s="136">
        <v>23914</v>
      </c>
      <c r="Z1501" s="135">
        <v>25908</v>
      </c>
      <c r="AA1501" s="136">
        <v>26873</v>
      </c>
      <c r="AB1501" s="135">
        <v>27363</v>
      </c>
      <c r="AC1501" s="136">
        <v>26896</v>
      </c>
      <c r="AD1501" s="135">
        <v>26362</v>
      </c>
      <c r="AE1501" s="137">
        <v>26508</v>
      </c>
      <c r="AF1501" s="138">
        <v>27920</v>
      </c>
    </row>
    <row r="1502" spans="2:32">
      <c r="B1502" s="114">
        <v>1464</v>
      </c>
      <c r="C1502" s="115">
        <v>1464</v>
      </c>
      <c r="D1502" s="116">
        <v>61</v>
      </c>
      <c r="E1502" s="117">
        <v>3</v>
      </c>
      <c r="F1502" s="118">
        <v>2</v>
      </c>
      <c r="G1502" s="119" t="s">
        <v>485</v>
      </c>
      <c r="H1502" s="120">
        <v>3</v>
      </c>
      <c r="I1502" s="115">
        <v>1</v>
      </c>
      <c r="J1502" s="116" t="s">
        <v>485</v>
      </c>
      <c r="K1502" s="121">
        <v>24</v>
      </c>
      <c r="L1502" s="108"/>
      <c r="M1502" s="122">
        <v>16515</v>
      </c>
      <c r="N1502" s="123">
        <v>17128</v>
      </c>
      <c r="O1502" s="124">
        <v>18847</v>
      </c>
      <c r="P1502" s="123">
        <v>19133</v>
      </c>
      <c r="Q1502" s="124">
        <v>19283</v>
      </c>
      <c r="R1502" s="123">
        <v>19553</v>
      </c>
      <c r="S1502" s="124">
        <v>18975</v>
      </c>
      <c r="T1502" s="123">
        <v>20211</v>
      </c>
      <c r="U1502" s="124">
        <v>21728</v>
      </c>
      <c r="V1502" s="123">
        <v>22520</v>
      </c>
      <c r="W1502" s="124">
        <v>22251</v>
      </c>
      <c r="X1502" s="123">
        <v>23808</v>
      </c>
      <c r="Y1502" s="124">
        <v>23190</v>
      </c>
      <c r="Z1502" s="123">
        <v>24868</v>
      </c>
      <c r="AA1502" s="124">
        <v>25964</v>
      </c>
      <c r="AB1502" s="123">
        <v>26631</v>
      </c>
      <c r="AC1502" s="124">
        <v>26159</v>
      </c>
      <c r="AD1502" s="123">
        <v>25691</v>
      </c>
      <c r="AE1502" s="125">
        <v>25877</v>
      </c>
      <c r="AF1502" s="126">
        <v>26904</v>
      </c>
    </row>
    <row r="1503" spans="2:32">
      <c r="B1503" s="127">
        <v>1465</v>
      </c>
      <c r="C1503" s="128">
        <v>1465</v>
      </c>
      <c r="D1503" s="129">
        <v>62</v>
      </c>
      <c r="E1503" s="130">
        <v>3</v>
      </c>
      <c r="F1503" s="131">
        <v>3</v>
      </c>
      <c r="G1503" s="132" t="s">
        <v>485</v>
      </c>
      <c r="H1503" s="133">
        <v>3</v>
      </c>
      <c r="I1503" s="128">
        <v>2</v>
      </c>
      <c r="J1503" s="129" t="s">
        <v>485</v>
      </c>
      <c r="K1503" s="134">
        <v>1</v>
      </c>
      <c r="L1503" s="108"/>
      <c r="M1503" s="81">
        <v>15111</v>
      </c>
      <c r="N1503" s="135">
        <v>16381</v>
      </c>
      <c r="O1503" s="136">
        <v>17745</v>
      </c>
      <c r="P1503" s="135">
        <v>17967</v>
      </c>
      <c r="Q1503" s="136">
        <v>18086</v>
      </c>
      <c r="R1503" s="135">
        <v>18092</v>
      </c>
      <c r="S1503" s="136">
        <v>18219</v>
      </c>
      <c r="T1503" s="135">
        <v>19505</v>
      </c>
      <c r="U1503" s="136">
        <v>20927</v>
      </c>
      <c r="V1503" s="135">
        <v>21525</v>
      </c>
      <c r="W1503" s="136">
        <v>22041</v>
      </c>
      <c r="X1503" s="135">
        <v>22193</v>
      </c>
      <c r="Y1503" s="136">
        <v>21941</v>
      </c>
      <c r="Z1503" s="135">
        <v>24398</v>
      </c>
      <c r="AA1503" s="136">
        <v>25135</v>
      </c>
      <c r="AB1503" s="135">
        <v>25623</v>
      </c>
      <c r="AC1503" s="136">
        <v>25824</v>
      </c>
      <c r="AD1503" s="135">
        <v>24145</v>
      </c>
      <c r="AE1503" s="137">
        <v>25046</v>
      </c>
      <c r="AF1503" s="138">
        <v>26635</v>
      </c>
    </row>
    <row r="1504" spans="2:32">
      <c r="B1504" s="114">
        <v>1466</v>
      </c>
      <c r="C1504" s="115">
        <v>1466</v>
      </c>
      <c r="D1504" s="116">
        <v>62</v>
      </c>
      <c r="E1504" s="117">
        <v>3</v>
      </c>
      <c r="F1504" s="118">
        <v>3</v>
      </c>
      <c r="G1504" s="119" t="s">
        <v>485</v>
      </c>
      <c r="H1504" s="120">
        <v>3</v>
      </c>
      <c r="I1504" s="115">
        <v>2</v>
      </c>
      <c r="J1504" s="116" t="s">
        <v>485</v>
      </c>
      <c r="K1504" s="121">
        <v>2</v>
      </c>
      <c r="L1504" s="108"/>
      <c r="M1504" s="122">
        <v>14680</v>
      </c>
      <c r="N1504" s="123">
        <v>16181</v>
      </c>
      <c r="O1504" s="124">
        <v>17411</v>
      </c>
      <c r="P1504" s="123">
        <v>17660</v>
      </c>
      <c r="Q1504" s="124">
        <v>17723</v>
      </c>
      <c r="R1504" s="123">
        <v>17661</v>
      </c>
      <c r="S1504" s="124">
        <v>18027</v>
      </c>
      <c r="T1504" s="123">
        <v>19431</v>
      </c>
      <c r="U1504" s="124">
        <v>20683</v>
      </c>
      <c r="V1504" s="123">
        <v>21211</v>
      </c>
      <c r="W1504" s="124">
        <v>21660</v>
      </c>
      <c r="X1504" s="123">
        <v>21752</v>
      </c>
      <c r="Y1504" s="124">
        <v>21690</v>
      </c>
      <c r="Z1504" s="123">
        <v>24055</v>
      </c>
      <c r="AA1504" s="124">
        <v>24694</v>
      </c>
      <c r="AB1504" s="123">
        <v>25047</v>
      </c>
      <c r="AC1504" s="124">
        <v>25210</v>
      </c>
      <c r="AD1504" s="123">
        <v>23840</v>
      </c>
      <c r="AE1504" s="125">
        <v>24867</v>
      </c>
      <c r="AF1504" s="126">
        <v>26244</v>
      </c>
    </row>
    <row r="1505" spans="2:32">
      <c r="B1505" s="127">
        <v>1467</v>
      </c>
      <c r="C1505" s="128">
        <v>1467</v>
      </c>
      <c r="D1505" s="129">
        <v>62</v>
      </c>
      <c r="E1505" s="130">
        <v>3</v>
      </c>
      <c r="F1505" s="131">
        <v>3</v>
      </c>
      <c r="G1505" s="132" t="s">
        <v>485</v>
      </c>
      <c r="H1505" s="133">
        <v>3</v>
      </c>
      <c r="I1505" s="128">
        <v>2</v>
      </c>
      <c r="J1505" s="129" t="s">
        <v>485</v>
      </c>
      <c r="K1505" s="134">
        <v>3</v>
      </c>
      <c r="L1505" s="108"/>
      <c r="M1505" s="81">
        <v>14561</v>
      </c>
      <c r="N1505" s="135">
        <v>16259</v>
      </c>
      <c r="O1505" s="136">
        <v>17367</v>
      </c>
      <c r="P1505" s="135">
        <v>17558</v>
      </c>
      <c r="Q1505" s="136">
        <v>17659</v>
      </c>
      <c r="R1505" s="135">
        <v>17701</v>
      </c>
      <c r="S1505" s="136">
        <v>18226</v>
      </c>
      <c r="T1505" s="135">
        <v>19801</v>
      </c>
      <c r="U1505" s="136">
        <v>20855</v>
      </c>
      <c r="V1505" s="135">
        <v>21263</v>
      </c>
      <c r="W1505" s="136">
        <v>21688</v>
      </c>
      <c r="X1505" s="135">
        <v>21815</v>
      </c>
      <c r="Y1505" s="136">
        <v>21857</v>
      </c>
      <c r="Z1505" s="135">
        <v>24112</v>
      </c>
      <c r="AA1505" s="136">
        <v>24793</v>
      </c>
      <c r="AB1505" s="135">
        <v>25087</v>
      </c>
      <c r="AC1505" s="136">
        <v>25236</v>
      </c>
      <c r="AD1505" s="135">
        <v>23945</v>
      </c>
      <c r="AE1505" s="137">
        <v>25107</v>
      </c>
      <c r="AF1505" s="138">
        <v>26243</v>
      </c>
    </row>
    <row r="1506" spans="2:32">
      <c r="B1506" s="114">
        <v>1468</v>
      </c>
      <c r="C1506" s="115">
        <v>1468</v>
      </c>
      <c r="D1506" s="116">
        <v>62</v>
      </c>
      <c r="E1506" s="117">
        <v>3</v>
      </c>
      <c r="F1506" s="118">
        <v>3</v>
      </c>
      <c r="G1506" s="119" t="s">
        <v>485</v>
      </c>
      <c r="H1506" s="120">
        <v>3</v>
      </c>
      <c r="I1506" s="115">
        <v>2</v>
      </c>
      <c r="J1506" s="116" t="s">
        <v>485</v>
      </c>
      <c r="K1506" s="121">
        <v>4</v>
      </c>
      <c r="L1506" s="108"/>
      <c r="M1506" s="122">
        <v>14474</v>
      </c>
      <c r="N1506" s="123">
        <v>16364</v>
      </c>
      <c r="O1506" s="124">
        <v>17409</v>
      </c>
      <c r="P1506" s="123">
        <v>17536</v>
      </c>
      <c r="Q1506" s="124">
        <v>17592</v>
      </c>
      <c r="R1506" s="123">
        <v>17625</v>
      </c>
      <c r="S1506" s="124">
        <v>18280</v>
      </c>
      <c r="T1506" s="123">
        <v>19955</v>
      </c>
      <c r="U1506" s="124">
        <v>20842</v>
      </c>
      <c r="V1506" s="123">
        <v>21044</v>
      </c>
      <c r="W1506" s="124">
        <v>21450</v>
      </c>
      <c r="X1506" s="123">
        <v>21461</v>
      </c>
      <c r="Y1506" s="124">
        <v>21689</v>
      </c>
      <c r="Z1506" s="123">
        <v>23784</v>
      </c>
      <c r="AA1506" s="124">
        <v>24324</v>
      </c>
      <c r="AB1506" s="123">
        <v>24465</v>
      </c>
      <c r="AC1506" s="124">
        <v>24632</v>
      </c>
      <c r="AD1506" s="123">
        <v>23605</v>
      </c>
      <c r="AE1506" s="125">
        <v>24894</v>
      </c>
      <c r="AF1506" s="126">
        <v>25742</v>
      </c>
    </row>
    <row r="1507" spans="2:32">
      <c r="B1507" s="127">
        <v>1469</v>
      </c>
      <c r="C1507" s="128">
        <v>1469</v>
      </c>
      <c r="D1507" s="129">
        <v>62</v>
      </c>
      <c r="E1507" s="130">
        <v>3</v>
      </c>
      <c r="F1507" s="131">
        <v>3</v>
      </c>
      <c r="G1507" s="132" t="s">
        <v>485</v>
      </c>
      <c r="H1507" s="133">
        <v>3</v>
      </c>
      <c r="I1507" s="128">
        <v>2</v>
      </c>
      <c r="J1507" s="129" t="s">
        <v>485</v>
      </c>
      <c r="K1507" s="134">
        <v>5</v>
      </c>
      <c r="L1507" s="108"/>
      <c r="M1507" s="81">
        <v>14350</v>
      </c>
      <c r="N1507" s="135">
        <v>16566</v>
      </c>
      <c r="O1507" s="136">
        <v>17575</v>
      </c>
      <c r="P1507" s="135">
        <v>17651</v>
      </c>
      <c r="Q1507" s="136">
        <v>17723</v>
      </c>
      <c r="R1507" s="135">
        <v>17358</v>
      </c>
      <c r="S1507" s="136">
        <v>18216</v>
      </c>
      <c r="T1507" s="135">
        <v>20084</v>
      </c>
      <c r="U1507" s="136">
        <v>20759</v>
      </c>
      <c r="V1507" s="135">
        <v>20839</v>
      </c>
      <c r="W1507" s="136">
        <v>21228</v>
      </c>
      <c r="X1507" s="135">
        <v>20764</v>
      </c>
      <c r="Y1507" s="136">
        <v>21264</v>
      </c>
      <c r="Z1507" s="135">
        <v>23370</v>
      </c>
      <c r="AA1507" s="136">
        <v>23667</v>
      </c>
      <c r="AB1507" s="135">
        <v>23729</v>
      </c>
      <c r="AC1507" s="136">
        <v>23876</v>
      </c>
      <c r="AD1507" s="135">
        <v>22962</v>
      </c>
      <c r="AE1507" s="137">
        <v>24456</v>
      </c>
      <c r="AF1507" s="138">
        <v>25117</v>
      </c>
    </row>
    <row r="1508" spans="2:32">
      <c r="B1508" s="114">
        <v>1470</v>
      </c>
      <c r="C1508" s="115">
        <v>1470</v>
      </c>
      <c r="D1508" s="116">
        <v>62</v>
      </c>
      <c r="E1508" s="117">
        <v>3</v>
      </c>
      <c r="F1508" s="118">
        <v>3</v>
      </c>
      <c r="G1508" s="119" t="s">
        <v>485</v>
      </c>
      <c r="H1508" s="120">
        <v>3</v>
      </c>
      <c r="I1508" s="115">
        <v>2</v>
      </c>
      <c r="J1508" s="116" t="s">
        <v>485</v>
      </c>
      <c r="K1508" s="121">
        <v>6</v>
      </c>
      <c r="L1508" s="108"/>
      <c r="M1508" s="122">
        <v>14448</v>
      </c>
      <c r="N1508" s="123">
        <v>17196</v>
      </c>
      <c r="O1508" s="124">
        <v>18145</v>
      </c>
      <c r="P1508" s="123">
        <v>18255</v>
      </c>
      <c r="Q1508" s="124">
        <v>18256</v>
      </c>
      <c r="R1508" s="123">
        <v>17253</v>
      </c>
      <c r="S1508" s="124">
        <v>18234</v>
      </c>
      <c r="T1508" s="123">
        <v>20564</v>
      </c>
      <c r="U1508" s="124">
        <v>21041</v>
      </c>
      <c r="V1508" s="123">
        <v>21009</v>
      </c>
      <c r="W1508" s="124">
        <v>21357</v>
      </c>
      <c r="X1508" s="123">
        <v>20168</v>
      </c>
      <c r="Y1508" s="124">
        <v>20792</v>
      </c>
      <c r="Z1508" s="123">
        <v>23319</v>
      </c>
      <c r="AA1508" s="124">
        <v>23421</v>
      </c>
      <c r="AB1508" s="123">
        <v>23317</v>
      </c>
      <c r="AC1508" s="124">
        <v>23514</v>
      </c>
      <c r="AD1508" s="123">
        <v>22285</v>
      </c>
      <c r="AE1508" s="125">
        <v>24319</v>
      </c>
      <c r="AF1508" s="126">
        <v>24847</v>
      </c>
    </row>
    <row r="1509" spans="2:32">
      <c r="B1509" s="127">
        <v>1471</v>
      </c>
      <c r="C1509" s="128">
        <v>1471</v>
      </c>
      <c r="D1509" s="129">
        <v>62</v>
      </c>
      <c r="E1509" s="130">
        <v>3</v>
      </c>
      <c r="F1509" s="131">
        <v>3</v>
      </c>
      <c r="G1509" s="132" t="s">
        <v>485</v>
      </c>
      <c r="H1509" s="133">
        <v>3</v>
      </c>
      <c r="I1509" s="128">
        <v>2</v>
      </c>
      <c r="J1509" s="129" t="s">
        <v>485</v>
      </c>
      <c r="K1509" s="134">
        <v>7</v>
      </c>
      <c r="L1509" s="108"/>
      <c r="M1509" s="81">
        <v>14989</v>
      </c>
      <c r="N1509" s="135">
        <v>18566</v>
      </c>
      <c r="O1509" s="136">
        <v>19314</v>
      </c>
      <c r="P1509" s="135">
        <v>19495</v>
      </c>
      <c r="Q1509" s="136">
        <v>19370</v>
      </c>
      <c r="R1509" s="135">
        <v>17583</v>
      </c>
      <c r="S1509" s="136">
        <v>18517</v>
      </c>
      <c r="T1509" s="135">
        <v>21754</v>
      </c>
      <c r="U1509" s="136">
        <v>21923</v>
      </c>
      <c r="V1509" s="135">
        <v>21936</v>
      </c>
      <c r="W1509" s="136">
        <v>22236</v>
      </c>
      <c r="X1509" s="135">
        <v>20107</v>
      </c>
      <c r="Y1509" s="136">
        <v>20662</v>
      </c>
      <c r="Z1509" s="135">
        <v>23798</v>
      </c>
      <c r="AA1509" s="136">
        <v>23973</v>
      </c>
      <c r="AB1509" s="135">
        <v>23788</v>
      </c>
      <c r="AC1509" s="136">
        <v>24087</v>
      </c>
      <c r="AD1509" s="135">
        <v>22004</v>
      </c>
      <c r="AE1509" s="137">
        <v>25123</v>
      </c>
      <c r="AF1509" s="138">
        <v>25169</v>
      </c>
    </row>
    <row r="1510" spans="2:32">
      <c r="B1510" s="114">
        <v>1472</v>
      </c>
      <c r="C1510" s="115">
        <v>1472</v>
      </c>
      <c r="D1510" s="116">
        <v>62</v>
      </c>
      <c r="E1510" s="117">
        <v>3</v>
      </c>
      <c r="F1510" s="118">
        <v>3</v>
      </c>
      <c r="G1510" s="119" t="s">
        <v>485</v>
      </c>
      <c r="H1510" s="120">
        <v>3</v>
      </c>
      <c r="I1510" s="115">
        <v>2</v>
      </c>
      <c r="J1510" s="116" t="s">
        <v>485</v>
      </c>
      <c r="K1510" s="121">
        <v>8</v>
      </c>
      <c r="L1510" s="108"/>
      <c r="M1510" s="122">
        <v>15788</v>
      </c>
      <c r="N1510" s="123">
        <v>19912</v>
      </c>
      <c r="O1510" s="124">
        <v>20558</v>
      </c>
      <c r="P1510" s="123">
        <v>20458</v>
      </c>
      <c r="Q1510" s="124">
        <v>20261</v>
      </c>
      <c r="R1510" s="123">
        <v>18389</v>
      </c>
      <c r="S1510" s="124">
        <v>18796</v>
      </c>
      <c r="T1510" s="123">
        <v>23051</v>
      </c>
      <c r="U1510" s="124">
        <v>22963</v>
      </c>
      <c r="V1510" s="123">
        <v>22748</v>
      </c>
      <c r="W1510" s="124">
        <v>23227</v>
      </c>
      <c r="X1510" s="123">
        <v>20733</v>
      </c>
      <c r="Y1510" s="124">
        <v>20810</v>
      </c>
      <c r="Z1510" s="123">
        <v>24570</v>
      </c>
      <c r="AA1510" s="124">
        <v>24598</v>
      </c>
      <c r="AB1510" s="123">
        <v>24467</v>
      </c>
      <c r="AC1510" s="124">
        <v>24920</v>
      </c>
      <c r="AD1510" s="123">
        <v>22091</v>
      </c>
      <c r="AE1510" s="125">
        <v>26246</v>
      </c>
      <c r="AF1510" s="126">
        <v>25833</v>
      </c>
    </row>
    <row r="1511" spans="2:32">
      <c r="B1511" s="127">
        <v>1473</v>
      </c>
      <c r="C1511" s="128">
        <v>1473</v>
      </c>
      <c r="D1511" s="129">
        <v>62</v>
      </c>
      <c r="E1511" s="130">
        <v>3</v>
      </c>
      <c r="F1511" s="131">
        <v>3</v>
      </c>
      <c r="G1511" s="132" t="s">
        <v>485</v>
      </c>
      <c r="H1511" s="133">
        <v>3</v>
      </c>
      <c r="I1511" s="128">
        <v>2</v>
      </c>
      <c r="J1511" s="129" t="s">
        <v>485</v>
      </c>
      <c r="K1511" s="134">
        <v>9</v>
      </c>
      <c r="L1511" s="108"/>
      <c r="M1511" s="81">
        <v>16197</v>
      </c>
      <c r="N1511" s="135">
        <v>19890</v>
      </c>
      <c r="O1511" s="136">
        <v>20556</v>
      </c>
      <c r="P1511" s="135">
        <v>20281</v>
      </c>
      <c r="Q1511" s="136">
        <v>20276</v>
      </c>
      <c r="R1511" s="135">
        <v>18825</v>
      </c>
      <c r="S1511" s="136">
        <v>19062</v>
      </c>
      <c r="T1511" s="135">
        <v>22972</v>
      </c>
      <c r="U1511" s="136">
        <v>22875</v>
      </c>
      <c r="V1511" s="135">
        <v>22684</v>
      </c>
      <c r="W1511" s="136">
        <v>23211</v>
      </c>
      <c r="X1511" s="135">
        <v>20974</v>
      </c>
      <c r="Y1511" s="136">
        <v>20991</v>
      </c>
      <c r="Z1511" s="135">
        <v>24365</v>
      </c>
      <c r="AA1511" s="136">
        <v>24234</v>
      </c>
      <c r="AB1511" s="135">
        <v>24485</v>
      </c>
      <c r="AC1511" s="136">
        <v>24924</v>
      </c>
      <c r="AD1511" s="135">
        <v>22226</v>
      </c>
      <c r="AE1511" s="137">
        <v>25981</v>
      </c>
      <c r="AF1511" s="138">
        <v>25586</v>
      </c>
    </row>
    <row r="1512" spans="2:32">
      <c r="B1512" s="114">
        <v>1474</v>
      </c>
      <c r="C1512" s="115">
        <v>1474</v>
      </c>
      <c r="D1512" s="116">
        <v>62</v>
      </c>
      <c r="E1512" s="117">
        <v>3</v>
      </c>
      <c r="F1512" s="118">
        <v>3</v>
      </c>
      <c r="G1512" s="119" t="s">
        <v>485</v>
      </c>
      <c r="H1512" s="120">
        <v>3</v>
      </c>
      <c r="I1512" s="115">
        <v>2</v>
      </c>
      <c r="J1512" s="116" t="s">
        <v>485</v>
      </c>
      <c r="K1512" s="121">
        <v>10</v>
      </c>
      <c r="L1512" s="108"/>
      <c r="M1512" s="122">
        <v>16248</v>
      </c>
      <c r="N1512" s="123">
        <v>19467</v>
      </c>
      <c r="O1512" s="124">
        <v>20056</v>
      </c>
      <c r="P1512" s="123">
        <v>19738</v>
      </c>
      <c r="Q1512" s="124">
        <v>19854</v>
      </c>
      <c r="R1512" s="123">
        <v>18604</v>
      </c>
      <c r="S1512" s="124">
        <v>18886</v>
      </c>
      <c r="T1512" s="123">
        <v>22218</v>
      </c>
      <c r="U1512" s="124">
        <v>22192</v>
      </c>
      <c r="V1512" s="123">
        <v>22020</v>
      </c>
      <c r="W1512" s="124">
        <v>22668</v>
      </c>
      <c r="X1512" s="123">
        <v>20619</v>
      </c>
      <c r="Y1512" s="124">
        <v>20714</v>
      </c>
      <c r="Z1512" s="123">
        <v>23735</v>
      </c>
      <c r="AA1512" s="124">
        <v>24127</v>
      </c>
      <c r="AB1512" s="123">
        <v>24509</v>
      </c>
      <c r="AC1512" s="124">
        <v>25090</v>
      </c>
      <c r="AD1512" s="123">
        <v>21981</v>
      </c>
      <c r="AE1512" s="125">
        <v>25204</v>
      </c>
      <c r="AF1512" s="126">
        <v>25022</v>
      </c>
    </row>
    <row r="1513" spans="2:32">
      <c r="B1513" s="127">
        <v>1475</v>
      </c>
      <c r="C1513" s="128">
        <v>1475</v>
      </c>
      <c r="D1513" s="129">
        <v>62</v>
      </c>
      <c r="E1513" s="130">
        <v>3</v>
      </c>
      <c r="F1513" s="131">
        <v>3</v>
      </c>
      <c r="G1513" s="132" t="s">
        <v>485</v>
      </c>
      <c r="H1513" s="133">
        <v>3</v>
      </c>
      <c r="I1513" s="128">
        <v>2</v>
      </c>
      <c r="J1513" s="129" t="s">
        <v>485</v>
      </c>
      <c r="K1513" s="134">
        <v>11</v>
      </c>
      <c r="L1513" s="108"/>
      <c r="M1513" s="81">
        <v>16342</v>
      </c>
      <c r="N1513" s="135">
        <v>19296</v>
      </c>
      <c r="O1513" s="136">
        <v>19827</v>
      </c>
      <c r="P1513" s="135">
        <v>19300</v>
      </c>
      <c r="Q1513" s="136">
        <v>19487</v>
      </c>
      <c r="R1513" s="135">
        <v>18547</v>
      </c>
      <c r="S1513" s="136">
        <v>18884</v>
      </c>
      <c r="T1513" s="135">
        <v>21871</v>
      </c>
      <c r="U1513" s="136">
        <v>21954</v>
      </c>
      <c r="V1513" s="135">
        <v>21577</v>
      </c>
      <c r="W1513" s="136">
        <v>22268</v>
      </c>
      <c r="X1513" s="135">
        <v>20524</v>
      </c>
      <c r="Y1513" s="136">
        <v>20474</v>
      </c>
      <c r="Z1513" s="135">
        <v>23554</v>
      </c>
      <c r="AA1513" s="136">
        <v>23885</v>
      </c>
      <c r="AB1513" s="135">
        <v>24362</v>
      </c>
      <c r="AC1513" s="136">
        <v>25017</v>
      </c>
      <c r="AD1513" s="135">
        <v>21756</v>
      </c>
      <c r="AE1513" s="137">
        <v>24869</v>
      </c>
      <c r="AF1513" s="138">
        <v>24898</v>
      </c>
    </row>
    <row r="1514" spans="2:32">
      <c r="B1514" s="114">
        <v>1476</v>
      </c>
      <c r="C1514" s="115">
        <v>1476</v>
      </c>
      <c r="D1514" s="116">
        <v>62</v>
      </c>
      <c r="E1514" s="117">
        <v>3</v>
      </c>
      <c r="F1514" s="118">
        <v>3</v>
      </c>
      <c r="G1514" s="119" t="s">
        <v>485</v>
      </c>
      <c r="H1514" s="120">
        <v>3</v>
      </c>
      <c r="I1514" s="115">
        <v>2</v>
      </c>
      <c r="J1514" s="116" t="s">
        <v>485</v>
      </c>
      <c r="K1514" s="121">
        <v>12</v>
      </c>
      <c r="L1514" s="108"/>
      <c r="M1514" s="122">
        <v>16480</v>
      </c>
      <c r="N1514" s="123">
        <v>19256</v>
      </c>
      <c r="O1514" s="124">
        <v>19745</v>
      </c>
      <c r="P1514" s="123">
        <v>19201</v>
      </c>
      <c r="Q1514" s="124">
        <v>19252</v>
      </c>
      <c r="R1514" s="123">
        <v>18667</v>
      </c>
      <c r="S1514" s="124">
        <v>19047</v>
      </c>
      <c r="T1514" s="123">
        <v>21755</v>
      </c>
      <c r="U1514" s="124">
        <v>21830</v>
      </c>
      <c r="V1514" s="123">
        <v>21334</v>
      </c>
      <c r="W1514" s="124">
        <v>22084</v>
      </c>
      <c r="X1514" s="123">
        <v>20641</v>
      </c>
      <c r="Y1514" s="124">
        <v>20517</v>
      </c>
      <c r="Z1514" s="123">
        <v>23445</v>
      </c>
      <c r="AA1514" s="124">
        <v>23683</v>
      </c>
      <c r="AB1514" s="123">
        <v>24038</v>
      </c>
      <c r="AC1514" s="124">
        <v>24740</v>
      </c>
      <c r="AD1514" s="123">
        <v>21810</v>
      </c>
      <c r="AE1514" s="125">
        <v>24727</v>
      </c>
      <c r="AF1514" s="126">
        <v>24783</v>
      </c>
    </row>
    <row r="1515" spans="2:32">
      <c r="B1515" s="127">
        <v>1477</v>
      </c>
      <c r="C1515" s="128">
        <v>1477</v>
      </c>
      <c r="D1515" s="129">
        <v>62</v>
      </c>
      <c r="E1515" s="130">
        <v>3</v>
      </c>
      <c r="F1515" s="131">
        <v>3</v>
      </c>
      <c r="G1515" s="132" t="s">
        <v>485</v>
      </c>
      <c r="H1515" s="133">
        <v>3</v>
      </c>
      <c r="I1515" s="128">
        <v>2</v>
      </c>
      <c r="J1515" s="129" t="s">
        <v>485</v>
      </c>
      <c r="K1515" s="134">
        <v>13</v>
      </c>
      <c r="L1515" s="108"/>
      <c r="M1515" s="81">
        <v>16361</v>
      </c>
      <c r="N1515" s="135">
        <v>19073</v>
      </c>
      <c r="O1515" s="136">
        <v>19525</v>
      </c>
      <c r="P1515" s="135">
        <v>18976</v>
      </c>
      <c r="Q1515" s="136">
        <v>18965</v>
      </c>
      <c r="R1515" s="135">
        <v>18467</v>
      </c>
      <c r="S1515" s="136">
        <v>18929</v>
      </c>
      <c r="T1515" s="135">
        <v>21495</v>
      </c>
      <c r="U1515" s="136">
        <v>21536</v>
      </c>
      <c r="V1515" s="135">
        <v>20974</v>
      </c>
      <c r="W1515" s="136">
        <v>21680</v>
      </c>
      <c r="X1515" s="135">
        <v>20388</v>
      </c>
      <c r="Y1515" s="136">
        <v>20361</v>
      </c>
      <c r="Z1515" s="135">
        <v>23114</v>
      </c>
      <c r="AA1515" s="136">
        <v>23237</v>
      </c>
      <c r="AB1515" s="135">
        <v>23535</v>
      </c>
      <c r="AC1515" s="136">
        <v>24219</v>
      </c>
      <c r="AD1515" s="135">
        <v>21624</v>
      </c>
      <c r="AE1515" s="137">
        <v>24282</v>
      </c>
      <c r="AF1515" s="138">
        <v>24440</v>
      </c>
    </row>
    <row r="1516" spans="2:32">
      <c r="B1516" s="114">
        <v>1478</v>
      </c>
      <c r="C1516" s="115">
        <v>1478</v>
      </c>
      <c r="D1516" s="116">
        <v>62</v>
      </c>
      <c r="E1516" s="117">
        <v>3</v>
      </c>
      <c r="F1516" s="118">
        <v>3</v>
      </c>
      <c r="G1516" s="119" t="s">
        <v>485</v>
      </c>
      <c r="H1516" s="120">
        <v>3</v>
      </c>
      <c r="I1516" s="115">
        <v>2</v>
      </c>
      <c r="J1516" s="116" t="s">
        <v>485</v>
      </c>
      <c r="K1516" s="121">
        <v>14</v>
      </c>
      <c r="L1516" s="108"/>
      <c r="M1516" s="122">
        <v>16096</v>
      </c>
      <c r="N1516" s="123">
        <v>18923</v>
      </c>
      <c r="O1516" s="124">
        <v>19370</v>
      </c>
      <c r="P1516" s="123">
        <v>18697</v>
      </c>
      <c r="Q1516" s="124">
        <v>18682</v>
      </c>
      <c r="R1516" s="123">
        <v>18140</v>
      </c>
      <c r="S1516" s="124">
        <v>18627</v>
      </c>
      <c r="T1516" s="123">
        <v>21229</v>
      </c>
      <c r="U1516" s="124">
        <v>21176</v>
      </c>
      <c r="V1516" s="123">
        <v>20609</v>
      </c>
      <c r="W1516" s="124">
        <v>21291</v>
      </c>
      <c r="X1516" s="123">
        <v>19972</v>
      </c>
      <c r="Y1516" s="124">
        <v>19949</v>
      </c>
      <c r="Z1516" s="123">
        <v>22699</v>
      </c>
      <c r="AA1516" s="124">
        <v>23237</v>
      </c>
      <c r="AB1516" s="123">
        <v>23557</v>
      </c>
      <c r="AC1516" s="124">
        <v>24204</v>
      </c>
      <c r="AD1516" s="123">
        <v>21200</v>
      </c>
      <c r="AE1516" s="125">
        <v>23856</v>
      </c>
      <c r="AF1516" s="126">
        <v>23988</v>
      </c>
    </row>
    <row r="1517" spans="2:32">
      <c r="B1517" s="127">
        <v>1479</v>
      </c>
      <c r="C1517" s="128">
        <v>1479</v>
      </c>
      <c r="D1517" s="129">
        <v>62</v>
      </c>
      <c r="E1517" s="130">
        <v>3</v>
      </c>
      <c r="F1517" s="131">
        <v>3</v>
      </c>
      <c r="G1517" s="132" t="s">
        <v>485</v>
      </c>
      <c r="H1517" s="133">
        <v>3</v>
      </c>
      <c r="I1517" s="128">
        <v>2</v>
      </c>
      <c r="J1517" s="129" t="s">
        <v>485</v>
      </c>
      <c r="K1517" s="134">
        <v>15</v>
      </c>
      <c r="L1517" s="108"/>
      <c r="M1517" s="81">
        <v>15921</v>
      </c>
      <c r="N1517" s="135">
        <v>18830</v>
      </c>
      <c r="O1517" s="136">
        <v>19228</v>
      </c>
      <c r="P1517" s="135">
        <v>18550</v>
      </c>
      <c r="Q1517" s="136">
        <v>18598</v>
      </c>
      <c r="R1517" s="135">
        <v>17982</v>
      </c>
      <c r="S1517" s="136">
        <v>18518</v>
      </c>
      <c r="T1517" s="135">
        <v>21109</v>
      </c>
      <c r="U1517" s="136">
        <v>20929</v>
      </c>
      <c r="V1517" s="135">
        <v>20472</v>
      </c>
      <c r="W1517" s="136">
        <v>21066</v>
      </c>
      <c r="X1517" s="135">
        <v>19776</v>
      </c>
      <c r="Y1517" s="136">
        <v>19783</v>
      </c>
      <c r="Z1517" s="135">
        <v>22405</v>
      </c>
      <c r="AA1517" s="136">
        <v>23208</v>
      </c>
      <c r="AB1517" s="135">
        <v>23559</v>
      </c>
      <c r="AC1517" s="136">
        <v>24114</v>
      </c>
      <c r="AD1517" s="135">
        <v>21018</v>
      </c>
      <c r="AE1517" s="137">
        <v>23648</v>
      </c>
      <c r="AF1517" s="138">
        <v>23659</v>
      </c>
    </row>
    <row r="1518" spans="2:32">
      <c r="B1518" s="114">
        <v>1480</v>
      </c>
      <c r="C1518" s="115">
        <v>1480</v>
      </c>
      <c r="D1518" s="116">
        <v>62</v>
      </c>
      <c r="E1518" s="117">
        <v>3</v>
      </c>
      <c r="F1518" s="118">
        <v>3</v>
      </c>
      <c r="G1518" s="119" t="s">
        <v>485</v>
      </c>
      <c r="H1518" s="120">
        <v>3</v>
      </c>
      <c r="I1518" s="115">
        <v>2</v>
      </c>
      <c r="J1518" s="116" t="s">
        <v>485</v>
      </c>
      <c r="K1518" s="121">
        <v>16</v>
      </c>
      <c r="L1518" s="108"/>
      <c r="M1518" s="122">
        <v>15996</v>
      </c>
      <c r="N1518" s="123">
        <v>18969</v>
      </c>
      <c r="O1518" s="124">
        <v>19366</v>
      </c>
      <c r="P1518" s="123">
        <v>18684</v>
      </c>
      <c r="Q1518" s="124">
        <v>18721</v>
      </c>
      <c r="R1518" s="123">
        <v>18027</v>
      </c>
      <c r="S1518" s="124">
        <v>18608</v>
      </c>
      <c r="T1518" s="123">
        <v>21209</v>
      </c>
      <c r="U1518" s="124">
        <v>21136</v>
      </c>
      <c r="V1518" s="123">
        <v>20489</v>
      </c>
      <c r="W1518" s="124">
        <v>21039</v>
      </c>
      <c r="X1518" s="123">
        <v>19726</v>
      </c>
      <c r="Y1518" s="124">
        <v>19819</v>
      </c>
      <c r="Z1518" s="123">
        <v>22596</v>
      </c>
      <c r="AA1518" s="124">
        <v>23217</v>
      </c>
      <c r="AB1518" s="123">
        <v>23498</v>
      </c>
      <c r="AC1518" s="124">
        <v>24018</v>
      </c>
      <c r="AD1518" s="123">
        <v>21017</v>
      </c>
      <c r="AE1518" s="125">
        <v>23637</v>
      </c>
      <c r="AF1518" s="126">
        <v>23800</v>
      </c>
    </row>
    <row r="1519" spans="2:32">
      <c r="B1519" s="127">
        <v>1481</v>
      </c>
      <c r="C1519" s="128">
        <v>1481</v>
      </c>
      <c r="D1519" s="129">
        <v>62</v>
      </c>
      <c r="E1519" s="130">
        <v>3</v>
      </c>
      <c r="F1519" s="131">
        <v>3</v>
      </c>
      <c r="G1519" s="132" t="s">
        <v>485</v>
      </c>
      <c r="H1519" s="133">
        <v>3</v>
      </c>
      <c r="I1519" s="128">
        <v>2</v>
      </c>
      <c r="J1519" s="129" t="s">
        <v>485</v>
      </c>
      <c r="K1519" s="134">
        <v>17</v>
      </c>
      <c r="L1519" s="108"/>
      <c r="M1519" s="81">
        <v>16777</v>
      </c>
      <c r="N1519" s="135">
        <v>19705</v>
      </c>
      <c r="O1519" s="136">
        <v>20116</v>
      </c>
      <c r="P1519" s="135">
        <v>19551</v>
      </c>
      <c r="Q1519" s="136">
        <v>19370</v>
      </c>
      <c r="R1519" s="135">
        <v>18930</v>
      </c>
      <c r="S1519" s="136">
        <v>19533</v>
      </c>
      <c r="T1519" s="135">
        <v>22030</v>
      </c>
      <c r="U1519" s="136">
        <v>22008</v>
      </c>
      <c r="V1519" s="135">
        <v>21311</v>
      </c>
      <c r="W1519" s="136">
        <v>21746</v>
      </c>
      <c r="X1519" s="135">
        <v>20749</v>
      </c>
      <c r="Y1519" s="136">
        <v>20895</v>
      </c>
      <c r="Z1519" s="135">
        <v>23414</v>
      </c>
      <c r="AA1519" s="136">
        <v>23964</v>
      </c>
      <c r="AB1519" s="135">
        <v>24070</v>
      </c>
      <c r="AC1519" s="136">
        <v>24544</v>
      </c>
      <c r="AD1519" s="135">
        <v>22110</v>
      </c>
      <c r="AE1519" s="137">
        <v>24630</v>
      </c>
      <c r="AF1519" s="138">
        <v>24635</v>
      </c>
    </row>
    <row r="1520" spans="2:32">
      <c r="B1520" s="114">
        <v>1482</v>
      </c>
      <c r="C1520" s="115">
        <v>1482</v>
      </c>
      <c r="D1520" s="116">
        <v>62</v>
      </c>
      <c r="E1520" s="117">
        <v>3</v>
      </c>
      <c r="F1520" s="118">
        <v>3</v>
      </c>
      <c r="G1520" s="119" t="s">
        <v>485</v>
      </c>
      <c r="H1520" s="120">
        <v>3</v>
      </c>
      <c r="I1520" s="115">
        <v>2</v>
      </c>
      <c r="J1520" s="116" t="s">
        <v>485</v>
      </c>
      <c r="K1520" s="121">
        <v>18</v>
      </c>
      <c r="L1520" s="108"/>
      <c r="M1520" s="122">
        <v>17398</v>
      </c>
      <c r="N1520" s="123">
        <v>20384</v>
      </c>
      <c r="O1520" s="124">
        <v>20881</v>
      </c>
      <c r="P1520" s="123">
        <v>20244</v>
      </c>
      <c r="Q1520" s="124">
        <v>19998</v>
      </c>
      <c r="R1520" s="123">
        <v>19830</v>
      </c>
      <c r="S1520" s="124">
        <v>20504</v>
      </c>
      <c r="T1520" s="123">
        <v>22892</v>
      </c>
      <c r="U1520" s="124">
        <v>22763</v>
      </c>
      <c r="V1520" s="123">
        <v>22033</v>
      </c>
      <c r="W1520" s="124">
        <v>22714</v>
      </c>
      <c r="X1520" s="123">
        <v>21918</v>
      </c>
      <c r="Y1520" s="124">
        <v>22389</v>
      </c>
      <c r="Z1520" s="123">
        <v>24310</v>
      </c>
      <c r="AA1520" s="124">
        <v>24286</v>
      </c>
      <c r="AB1520" s="123">
        <v>24423</v>
      </c>
      <c r="AC1520" s="124">
        <v>24966</v>
      </c>
      <c r="AD1520" s="123">
        <v>23699</v>
      </c>
      <c r="AE1520" s="125">
        <v>25823</v>
      </c>
      <c r="AF1520" s="126">
        <v>25613</v>
      </c>
    </row>
    <row r="1521" spans="2:32">
      <c r="B1521" s="127">
        <v>1483</v>
      </c>
      <c r="C1521" s="128">
        <v>1483</v>
      </c>
      <c r="D1521" s="129">
        <v>62</v>
      </c>
      <c r="E1521" s="130">
        <v>3</v>
      </c>
      <c r="F1521" s="131">
        <v>3</v>
      </c>
      <c r="G1521" s="132" t="s">
        <v>485</v>
      </c>
      <c r="H1521" s="133">
        <v>3</v>
      </c>
      <c r="I1521" s="128">
        <v>2</v>
      </c>
      <c r="J1521" s="129" t="s">
        <v>485</v>
      </c>
      <c r="K1521" s="134">
        <v>19</v>
      </c>
      <c r="L1521" s="108"/>
      <c r="M1521" s="81">
        <v>18039</v>
      </c>
      <c r="N1521" s="135">
        <v>21115</v>
      </c>
      <c r="O1521" s="136">
        <v>21713</v>
      </c>
      <c r="P1521" s="135">
        <v>21192</v>
      </c>
      <c r="Q1521" s="136">
        <v>20818</v>
      </c>
      <c r="R1521" s="135">
        <v>20579</v>
      </c>
      <c r="S1521" s="136">
        <v>21675</v>
      </c>
      <c r="T1521" s="135">
        <v>23778</v>
      </c>
      <c r="U1521" s="136">
        <v>23651</v>
      </c>
      <c r="V1521" s="135">
        <v>23061</v>
      </c>
      <c r="W1521" s="136">
        <v>23783</v>
      </c>
      <c r="X1521" s="135">
        <v>22944</v>
      </c>
      <c r="Y1521" s="136">
        <v>23931</v>
      </c>
      <c r="Z1521" s="135">
        <v>25645</v>
      </c>
      <c r="AA1521" s="136">
        <v>25478</v>
      </c>
      <c r="AB1521" s="135">
        <v>25586</v>
      </c>
      <c r="AC1521" s="136">
        <v>26121</v>
      </c>
      <c r="AD1521" s="135">
        <v>25437</v>
      </c>
      <c r="AE1521" s="137">
        <v>27267</v>
      </c>
      <c r="AF1521" s="138">
        <v>27138</v>
      </c>
    </row>
    <row r="1522" spans="2:32">
      <c r="B1522" s="114">
        <v>1484</v>
      </c>
      <c r="C1522" s="115">
        <v>1484</v>
      </c>
      <c r="D1522" s="116">
        <v>62</v>
      </c>
      <c r="E1522" s="117">
        <v>3</v>
      </c>
      <c r="F1522" s="118">
        <v>3</v>
      </c>
      <c r="G1522" s="119" t="s">
        <v>485</v>
      </c>
      <c r="H1522" s="120">
        <v>3</v>
      </c>
      <c r="I1522" s="115">
        <v>2</v>
      </c>
      <c r="J1522" s="116" t="s">
        <v>485</v>
      </c>
      <c r="K1522" s="121">
        <v>20</v>
      </c>
      <c r="L1522" s="108"/>
      <c r="M1522" s="122">
        <v>17689</v>
      </c>
      <c r="N1522" s="123">
        <v>21136</v>
      </c>
      <c r="O1522" s="124">
        <v>21610</v>
      </c>
      <c r="P1522" s="123">
        <v>21405</v>
      </c>
      <c r="Q1522" s="124">
        <v>20931</v>
      </c>
      <c r="R1522" s="123">
        <v>20159</v>
      </c>
      <c r="S1522" s="124">
        <v>21599</v>
      </c>
      <c r="T1522" s="123">
        <v>23784</v>
      </c>
      <c r="U1522" s="124">
        <v>23797</v>
      </c>
      <c r="V1522" s="123">
        <v>23370</v>
      </c>
      <c r="W1522" s="124">
        <v>24483</v>
      </c>
      <c r="X1522" s="123">
        <v>22993</v>
      </c>
      <c r="Y1522" s="124">
        <v>24186</v>
      </c>
      <c r="Z1522" s="123">
        <v>26238</v>
      </c>
      <c r="AA1522" s="124">
        <v>26424</v>
      </c>
      <c r="AB1522" s="123">
        <v>26331</v>
      </c>
      <c r="AC1522" s="124">
        <v>27301</v>
      </c>
      <c r="AD1522" s="123">
        <v>25902</v>
      </c>
      <c r="AE1522" s="125">
        <v>27915</v>
      </c>
      <c r="AF1522" s="126">
        <v>27948</v>
      </c>
    </row>
    <row r="1523" spans="2:32">
      <c r="B1523" s="127">
        <v>1485</v>
      </c>
      <c r="C1523" s="128">
        <v>1485</v>
      </c>
      <c r="D1523" s="129">
        <v>62</v>
      </c>
      <c r="E1523" s="130">
        <v>3</v>
      </c>
      <c r="F1523" s="131">
        <v>3</v>
      </c>
      <c r="G1523" s="132" t="s">
        <v>485</v>
      </c>
      <c r="H1523" s="133">
        <v>3</v>
      </c>
      <c r="I1523" s="128">
        <v>2</v>
      </c>
      <c r="J1523" s="129" t="s">
        <v>485</v>
      </c>
      <c r="K1523" s="134">
        <v>21</v>
      </c>
      <c r="L1523" s="108"/>
      <c r="M1523" s="81">
        <v>17339</v>
      </c>
      <c r="N1523" s="135">
        <v>20855</v>
      </c>
      <c r="O1523" s="136">
        <v>21326</v>
      </c>
      <c r="P1523" s="135">
        <v>21172</v>
      </c>
      <c r="Q1523" s="136">
        <v>20671</v>
      </c>
      <c r="R1523" s="135">
        <v>19985</v>
      </c>
      <c r="S1523" s="136">
        <v>21489</v>
      </c>
      <c r="T1523" s="135">
        <v>23679</v>
      </c>
      <c r="U1523" s="136">
        <v>23879</v>
      </c>
      <c r="V1523" s="135">
        <v>23450</v>
      </c>
      <c r="W1523" s="136">
        <v>24793</v>
      </c>
      <c r="X1523" s="135">
        <v>23373</v>
      </c>
      <c r="Y1523" s="136">
        <v>24567</v>
      </c>
      <c r="Z1523" s="135">
        <v>26827</v>
      </c>
      <c r="AA1523" s="136">
        <v>27174</v>
      </c>
      <c r="AB1523" s="135">
        <v>26966</v>
      </c>
      <c r="AC1523" s="136">
        <v>28113</v>
      </c>
      <c r="AD1523" s="135">
        <v>26539</v>
      </c>
      <c r="AE1523" s="137">
        <v>28487</v>
      </c>
      <c r="AF1523" s="138">
        <v>28786</v>
      </c>
    </row>
    <row r="1524" spans="2:32">
      <c r="B1524" s="114">
        <v>1486</v>
      </c>
      <c r="C1524" s="115">
        <v>1486</v>
      </c>
      <c r="D1524" s="116">
        <v>62</v>
      </c>
      <c r="E1524" s="117">
        <v>3</v>
      </c>
      <c r="F1524" s="118">
        <v>3</v>
      </c>
      <c r="G1524" s="119" t="s">
        <v>485</v>
      </c>
      <c r="H1524" s="120">
        <v>3</v>
      </c>
      <c r="I1524" s="115">
        <v>2</v>
      </c>
      <c r="J1524" s="116" t="s">
        <v>485</v>
      </c>
      <c r="K1524" s="121">
        <v>22</v>
      </c>
      <c r="L1524" s="108"/>
      <c r="M1524" s="122">
        <v>16864</v>
      </c>
      <c r="N1524" s="123">
        <v>20037</v>
      </c>
      <c r="O1524" s="124">
        <v>20566</v>
      </c>
      <c r="P1524" s="123">
        <v>20454</v>
      </c>
      <c r="Q1524" s="124">
        <v>19940</v>
      </c>
      <c r="R1524" s="123">
        <v>19592</v>
      </c>
      <c r="S1524" s="124">
        <v>20956</v>
      </c>
      <c r="T1524" s="123">
        <v>22933</v>
      </c>
      <c r="U1524" s="124">
        <v>23453</v>
      </c>
      <c r="V1524" s="123">
        <v>22852</v>
      </c>
      <c r="W1524" s="124">
        <v>24559</v>
      </c>
      <c r="X1524" s="123">
        <v>23313</v>
      </c>
      <c r="Y1524" s="124">
        <v>24334</v>
      </c>
      <c r="Z1524" s="123">
        <v>26651</v>
      </c>
      <c r="AA1524" s="124">
        <v>27077</v>
      </c>
      <c r="AB1524" s="123">
        <v>26706</v>
      </c>
      <c r="AC1524" s="124">
        <v>28257</v>
      </c>
      <c r="AD1524" s="123">
        <v>26452</v>
      </c>
      <c r="AE1524" s="125">
        <v>28124</v>
      </c>
      <c r="AF1524" s="126">
        <v>28763</v>
      </c>
    </row>
    <row r="1525" spans="2:32">
      <c r="B1525" s="127">
        <v>1487</v>
      </c>
      <c r="C1525" s="128">
        <v>1487</v>
      </c>
      <c r="D1525" s="129">
        <v>62</v>
      </c>
      <c r="E1525" s="130">
        <v>3</v>
      </c>
      <c r="F1525" s="131">
        <v>3</v>
      </c>
      <c r="G1525" s="132" t="s">
        <v>485</v>
      </c>
      <c r="H1525" s="133">
        <v>3</v>
      </c>
      <c r="I1525" s="128">
        <v>2</v>
      </c>
      <c r="J1525" s="129" t="s">
        <v>485</v>
      </c>
      <c r="K1525" s="134">
        <v>23</v>
      </c>
      <c r="L1525" s="108"/>
      <c r="M1525" s="81">
        <v>16213</v>
      </c>
      <c r="N1525" s="135">
        <v>18993</v>
      </c>
      <c r="O1525" s="136">
        <v>19526</v>
      </c>
      <c r="P1525" s="135">
        <v>19527</v>
      </c>
      <c r="Q1525" s="136">
        <v>18953</v>
      </c>
      <c r="R1525" s="135">
        <v>19000</v>
      </c>
      <c r="S1525" s="136">
        <v>20267</v>
      </c>
      <c r="T1525" s="135">
        <v>21953</v>
      </c>
      <c r="U1525" s="136">
        <v>22587</v>
      </c>
      <c r="V1525" s="135">
        <v>22023</v>
      </c>
      <c r="W1525" s="136">
        <v>23893</v>
      </c>
      <c r="X1525" s="135">
        <v>22927</v>
      </c>
      <c r="Y1525" s="136">
        <v>23825</v>
      </c>
      <c r="Z1525" s="135">
        <v>25958</v>
      </c>
      <c r="AA1525" s="136">
        <v>26513</v>
      </c>
      <c r="AB1525" s="135">
        <v>26090</v>
      </c>
      <c r="AC1525" s="136">
        <v>27785</v>
      </c>
      <c r="AD1525" s="135">
        <v>26035</v>
      </c>
      <c r="AE1525" s="137">
        <v>27392</v>
      </c>
      <c r="AF1525" s="138">
        <v>28171</v>
      </c>
    </row>
    <row r="1526" spans="2:32">
      <c r="B1526" s="114">
        <v>1488</v>
      </c>
      <c r="C1526" s="115">
        <v>1488</v>
      </c>
      <c r="D1526" s="116">
        <v>62</v>
      </c>
      <c r="E1526" s="117">
        <v>3</v>
      </c>
      <c r="F1526" s="118">
        <v>3</v>
      </c>
      <c r="G1526" s="119" t="s">
        <v>485</v>
      </c>
      <c r="H1526" s="120">
        <v>3</v>
      </c>
      <c r="I1526" s="115">
        <v>2</v>
      </c>
      <c r="J1526" s="116" t="s">
        <v>485</v>
      </c>
      <c r="K1526" s="121">
        <v>24</v>
      </c>
      <c r="L1526" s="108"/>
      <c r="M1526" s="122">
        <v>15255</v>
      </c>
      <c r="N1526" s="123">
        <v>17844</v>
      </c>
      <c r="O1526" s="124">
        <v>18422</v>
      </c>
      <c r="P1526" s="123">
        <v>18560</v>
      </c>
      <c r="Q1526" s="124">
        <v>17940</v>
      </c>
      <c r="R1526" s="123">
        <v>18111</v>
      </c>
      <c r="S1526" s="124">
        <v>19439</v>
      </c>
      <c r="T1526" s="123">
        <v>20898</v>
      </c>
      <c r="U1526" s="124">
        <v>21581</v>
      </c>
      <c r="V1526" s="123">
        <v>21198</v>
      </c>
      <c r="W1526" s="124">
        <v>23115</v>
      </c>
      <c r="X1526" s="123">
        <v>22190</v>
      </c>
      <c r="Y1526" s="124">
        <v>23147</v>
      </c>
      <c r="Z1526" s="123">
        <v>25118</v>
      </c>
      <c r="AA1526" s="124">
        <v>25846</v>
      </c>
      <c r="AB1526" s="123">
        <v>25420</v>
      </c>
      <c r="AC1526" s="124">
        <v>27063</v>
      </c>
      <c r="AD1526" s="123">
        <v>25391</v>
      </c>
      <c r="AE1526" s="125">
        <v>26452</v>
      </c>
      <c r="AF1526" s="126">
        <v>27370</v>
      </c>
    </row>
    <row r="1527" spans="2:32">
      <c r="B1527" s="127">
        <v>1489</v>
      </c>
      <c r="C1527" s="128">
        <v>1489</v>
      </c>
      <c r="D1527" s="129">
        <v>63</v>
      </c>
      <c r="E1527" s="130">
        <v>3</v>
      </c>
      <c r="F1527" s="131">
        <v>4</v>
      </c>
      <c r="G1527" s="132" t="s">
        <v>485</v>
      </c>
      <c r="H1527" s="133">
        <v>3</v>
      </c>
      <c r="I1527" s="128">
        <v>3</v>
      </c>
      <c r="J1527" s="129" t="s">
        <v>485</v>
      </c>
      <c r="K1527" s="134">
        <v>1</v>
      </c>
      <c r="L1527" s="108"/>
      <c r="M1527" s="81">
        <v>15117</v>
      </c>
      <c r="N1527" s="135">
        <v>17234</v>
      </c>
      <c r="O1527" s="136">
        <v>17725</v>
      </c>
      <c r="P1527" s="135">
        <v>17830</v>
      </c>
      <c r="Q1527" s="136">
        <v>18101</v>
      </c>
      <c r="R1527" s="135">
        <v>17897</v>
      </c>
      <c r="S1527" s="136">
        <v>19213</v>
      </c>
      <c r="T1527" s="135">
        <v>20516</v>
      </c>
      <c r="U1527" s="136">
        <v>21150</v>
      </c>
      <c r="V1527" s="135">
        <v>21478</v>
      </c>
      <c r="W1527" s="136">
        <v>22445</v>
      </c>
      <c r="X1527" s="135">
        <v>21546</v>
      </c>
      <c r="Y1527" s="136">
        <v>22854</v>
      </c>
      <c r="Z1527" s="135">
        <v>24741</v>
      </c>
      <c r="AA1527" s="136">
        <v>25313</v>
      </c>
      <c r="AB1527" s="135">
        <v>25564</v>
      </c>
      <c r="AC1527" s="136">
        <v>26117</v>
      </c>
      <c r="AD1527" s="135">
        <v>25046</v>
      </c>
      <c r="AE1527" s="137">
        <v>26655</v>
      </c>
      <c r="AF1527" s="138">
        <v>27083</v>
      </c>
    </row>
    <row r="1528" spans="2:32">
      <c r="B1528" s="114">
        <v>1490</v>
      </c>
      <c r="C1528" s="115">
        <v>1490</v>
      </c>
      <c r="D1528" s="116">
        <v>63</v>
      </c>
      <c r="E1528" s="117">
        <v>3</v>
      </c>
      <c r="F1528" s="118">
        <v>4</v>
      </c>
      <c r="G1528" s="119" t="s">
        <v>485</v>
      </c>
      <c r="H1528" s="120">
        <v>3</v>
      </c>
      <c r="I1528" s="115">
        <v>3</v>
      </c>
      <c r="J1528" s="116" t="s">
        <v>485</v>
      </c>
      <c r="K1528" s="121">
        <v>2</v>
      </c>
      <c r="L1528" s="108"/>
      <c r="M1528" s="122">
        <v>14778</v>
      </c>
      <c r="N1528" s="123">
        <v>16864</v>
      </c>
      <c r="O1528" s="124">
        <v>17371</v>
      </c>
      <c r="P1528" s="123">
        <v>17418</v>
      </c>
      <c r="Q1528" s="124">
        <v>17701</v>
      </c>
      <c r="R1528" s="123">
        <v>17642</v>
      </c>
      <c r="S1528" s="124">
        <v>19084</v>
      </c>
      <c r="T1528" s="123">
        <v>20234</v>
      </c>
      <c r="U1528" s="124">
        <v>20880</v>
      </c>
      <c r="V1528" s="123">
        <v>21103</v>
      </c>
      <c r="W1528" s="124">
        <v>22044</v>
      </c>
      <c r="X1528" s="123">
        <v>21280</v>
      </c>
      <c r="Y1528" s="124">
        <v>22694</v>
      </c>
      <c r="Z1528" s="123">
        <v>24287</v>
      </c>
      <c r="AA1528" s="124">
        <v>24720</v>
      </c>
      <c r="AB1528" s="123">
        <v>24935</v>
      </c>
      <c r="AC1528" s="124">
        <v>25564</v>
      </c>
      <c r="AD1528" s="123">
        <v>24835</v>
      </c>
      <c r="AE1528" s="125">
        <v>26226</v>
      </c>
      <c r="AF1528" s="126">
        <v>26576</v>
      </c>
    </row>
    <row r="1529" spans="2:32">
      <c r="B1529" s="127">
        <v>1491</v>
      </c>
      <c r="C1529" s="128">
        <v>1491</v>
      </c>
      <c r="D1529" s="129">
        <v>63</v>
      </c>
      <c r="E1529" s="130">
        <v>3</v>
      </c>
      <c r="F1529" s="131">
        <v>4</v>
      </c>
      <c r="G1529" s="132" t="s">
        <v>485</v>
      </c>
      <c r="H1529" s="133">
        <v>3</v>
      </c>
      <c r="I1529" s="128">
        <v>3</v>
      </c>
      <c r="J1529" s="129" t="s">
        <v>485</v>
      </c>
      <c r="K1529" s="134">
        <v>3</v>
      </c>
      <c r="L1529" s="108"/>
      <c r="M1529" s="81">
        <v>14736</v>
      </c>
      <c r="N1529" s="135">
        <v>16821</v>
      </c>
      <c r="O1529" s="136">
        <v>17226</v>
      </c>
      <c r="P1529" s="135">
        <v>17313</v>
      </c>
      <c r="Q1529" s="136">
        <v>17675</v>
      </c>
      <c r="R1529" s="135">
        <v>17790</v>
      </c>
      <c r="S1529" s="136">
        <v>19408</v>
      </c>
      <c r="T1529" s="135">
        <v>20377</v>
      </c>
      <c r="U1529" s="136">
        <v>20976</v>
      </c>
      <c r="V1529" s="135">
        <v>21159</v>
      </c>
      <c r="W1529" s="136">
        <v>22051</v>
      </c>
      <c r="X1529" s="135">
        <v>21487</v>
      </c>
      <c r="Y1529" s="136">
        <v>23004</v>
      </c>
      <c r="Z1529" s="135">
        <v>24420</v>
      </c>
      <c r="AA1529" s="136">
        <v>24790</v>
      </c>
      <c r="AB1529" s="135">
        <v>24988</v>
      </c>
      <c r="AC1529" s="136">
        <v>25449</v>
      </c>
      <c r="AD1529" s="135">
        <v>25085</v>
      </c>
      <c r="AE1529" s="137">
        <v>26237</v>
      </c>
      <c r="AF1529" s="138">
        <v>26648</v>
      </c>
    </row>
    <row r="1530" spans="2:32">
      <c r="B1530" s="114">
        <v>1492</v>
      </c>
      <c r="C1530" s="115">
        <v>1492</v>
      </c>
      <c r="D1530" s="116">
        <v>63</v>
      </c>
      <c r="E1530" s="117">
        <v>3</v>
      </c>
      <c r="F1530" s="118">
        <v>4</v>
      </c>
      <c r="G1530" s="119" t="s">
        <v>485</v>
      </c>
      <c r="H1530" s="120">
        <v>3</v>
      </c>
      <c r="I1530" s="115">
        <v>3</v>
      </c>
      <c r="J1530" s="116" t="s">
        <v>485</v>
      </c>
      <c r="K1530" s="121">
        <v>4</v>
      </c>
      <c r="L1530" s="108"/>
      <c r="M1530" s="122">
        <v>14730</v>
      </c>
      <c r="N1530" s="123">
        <v>16867</v>
      </c>
      <c r="O1530" s="124">
        <v>17216</v>
      </c>
      <c r="P1530" s="123">
        <v>17264</v>
      </c>
      <c r="Q1530" s="124">
        <v>17682</v>
      </c>
      <c r="R1530" s="123">
        <v>17871</v>
      </c>
      <c r="S1530" s="124">
        <v>19605</v>
      </c>
      <c r="T1530" s="123">
        <v>20421</v>
      </c>
      <c r="U1530" s="124">
        <v>20899</v>
      </c>
      <c r="V1530" s="123">
        <v>21039</v>
      </c>
      <c r="W1530" s="124">
        <v>21800</v>
      </c>
      <c r="X1530" s="123">
        <v>21381</v>
      </c>
      <c r="Y1530" s="124">
        <v>22980</v>
      </c>
      <c r="Z1530" s="123">
        <v>24006</v>
      </c>
      <c r="AA1530" s="124">
        <v>24221</v>
      </c>
      <c r="AB1530" s="123">
        <v>24432</v>
      </c>
      <c r="AC1530" s="124">
        <v>24824</v>
      </c>
      <c r="AD1530" s="123">
        <v>24898</v>
      </c>
      <c r="AE1530" s="125">
        <v>25755</v>
      </c>
      <c r="AF1530" s="126">
        <v>26059</v>
      </c>
    </row>
    <row r="1531" spans="2:32">
      <c r="B1531" s="127">
        <v>1493</v>
      </c>
      <c r="C1531" s="128">
        <v>1493</v>
      </c>
      <c r="D1531" s="129">
        <v>63</v>
      </c>
      <c r="E1531" s="130">
        <v>3</v>
      </c>
      <c r="F1531" s="131">
        <v>4</v>
      </c>
      <c r="G1531" s="132" t="s">
        <v>485</v>
      </c>
      <c r="H1531" s="133">
        <v>3</v>
      </c>
      <c r="I1531" s="128">
        <v>3</v>
      </c>
      <c r="J1531" s="129" t="s">
        <v>485</v>
      </c>
      <c r="K1531" s="134">
        <v>5</v>
      </c>
      <c r="L1531" s="108"/>
      <c r="M1531" s="81">
        <v>14790</v>
      </c>
      <c r="N1531" s="135">
        <v>17054</v>
      </c>
      <c r="O1531" s="136">
        <v>17356</v>
      </c>
      <c r="P1531" s="135">
        <v>17436</v>
      </c>
      <c r="Q1531" s="136">
        <v>17815</v>
      </c>
      <c r="R1531" s="135">
        <v>17848</v>
      </c>
      <c r="S1531" s="136">
        <v>19791</v>
      </c>
      <c r="T1531" s="135">
        <v>20417</v>
      </c>
      <c r="U1531" s="136">
        <v>20793</v>
      </c>
      <c r="V1531" s="135">
        <v>20922</v>
      </c>
      <c r="W1531" s="136">
        <v>21502</v>
      </c>
      <c r="X1531" s="135">
        <v>21025</v>
      </c>
      <c r="Y1531" s="136">
        <v>22768</v>
      </c>
      <c r="Z1531" s="135">
        <v>23429</v>
      </c>
      <c r="AA1531" s="136">
        <v>23543</v>
      </c>
      <c r="AB1531" s="135">
        <v>23729</v>
      </c>
      <c r="AC1531" s="136">
        <v>24139</v>
      </c>
      <c r="AD1531" s="135">
        <v>24486</v>
      </c>
      <c r="AE1531" s="137">
        <v>25151</v>
      </c>
      <c r="AF1531" s="138">
        <v>25259</v>
      </c>
    </row>
    <row r="1532" spans="2:32">
      <c r="B1532" s="114">
        <v>1494</v>
      </c>
      <c r="C1532" s="115">
        <v>1494</v>
      </c>
      <c r="D1532" s="116">
        <v>63</v>
      </c>
      <c r="E1532" s="117">
        <v>3</v>
      </c>
      <c r="F1532" s="118">
        <v>4</v>
      </c>
      <c r="G1532" s="119" t="s">
        <v>485</v>
      </c>
      <c r="H1532" s="120">
        <v>3</v>
      </c>
      <c r="I1532" s="115">
        <v>3</v>
      </c>
      <c r="J1532" s="116" t="s">
        <v>485</v>
      </c>
      <c r="K1532" s="121">
        <v>6</v>
      </c>
      <c r="L1532" s="108"/>
      <c r="M1532" s="122">
        <v>14932</v>
      </c>
      <c r="N1532" s="123">
        <v>17610</v>
      </c>
      <c r="O1532" s="124">
        <v>17944</v>
      </c>
      <c r="P1532" s="123">
        <v>17999</v>
      </c>
      <c r="Q1532" s="124">
        <v>18329</v>
      </c>
      <c r="R1532" s="123">
        <v>17873</v>
      </c>
      <c r="S1532" s="124">
        <v>20314</v>
      </c>
      <c r="T1532" s="123">
        <v>20758</v>
      </c>
      <c r="U1532" s="124">
        <v>21051</v>
      </c>
      <c r="V1532" s="123">
        <v>21129</v>
      </c>
      <c r="W1532" s="124">
        <v>21268</v>
      </c>
      <c r="X1532" s="123">
        <v>20608</v>
      </c>
      <c r="Y1532" s="124">
        <v>22824</v>
      </c>
      <c r="Z1532" s="123">
        <v>23229</v>
      </c>
      <c r="AA1532" s="124">
        <v>23164</v>
      </c>
      <c r="AB1532" s="123">
        <v>23385</v>
      </c>
      <c r="AC1532" s="124">
        <v>23496</v>
      </c>
      <c r="AD1532" s="123">
        <v>24348</v>
      </c>
      <c r="AE1532" s="125">
        <v>24875</v>
      </c>
      <c r="AF1532" s="126">
        <v>24826</v>
      </c>
    </row>
    <row r="1533" spans="2:32">
      <c r="B1533" s="127">
        <v>1495</v>
      </c>
      <c r="C1533" s="128">
        <v>1495</v>
      </c>
      <c r="D1533" s="129">
        <v>63</v>
      </c>
      <c r="E1533" s="130">
        <v>3</v>
      </c>
      <c r="F1533" s="131">
        <v>4</v>
      </c>
      <c r="G1533" s="132" t="s">
        <v>485</v>
      </c>
      <c r="H1533" s="133">
        <v>3</v>
      </c>
      <c r="I1533" s="128">
        <v>3</v>
      </c>
      <c r="J1533" s="129" t="s">
        <v>485</v>
      </c>
      <c r="K1533" s="134">
        <v>7</v>
      </c>
      <c r="L1533" s="108"/>
      <c r="M1533" s="81">
        <v>15276</v>
      </c>
      <c r="N1533" s="135">
        <v>18837</v>
      </c>
      <c r="O1533" s="136">
        <v>19210</v>
      </c>
      <c r="P1533" s="135">
        <v>19159</v>
      </c>
      <c r="Q1533" s="136">
        <v>19599</v>
      </c>
      <c r="R1533" s="135">
        <v>18199</v>
      </c>
      <c r="S1533" s="136">
        <v>21574</v>
      </c>
      <c r="T1533" s="135">
        <v>21737</v>
      </c>
      <c r="U1533" s="136">
        <v>21994</v>
      </c>
      <c r="V1533" s="135">
        <v>22101</v>
      </c>
      <c r="W1533" s="136">
        <v>21454</v>
      </c>
      <c r="X1533" s="135">
        <v>20561</v>
      </c>
      <c r="Y1533" s="136">
        <v>23793</v>
      </c>
      <c r="Z1533" s="135">
        <v>23847</v>
      </c>
      <c r="AA1533" s="136">
        <v>23701</v>
      </c>
      <c r="AB1533" s="135">
        <v>24019</v>
      </c>
      <c r="AC1533" s="136">
        <v>23310</v>
      </c>
      <c r="AD1533" s="135">
        <v>25177</v>
      </c>
      <c r="AE1533" s="137">
        <v>25210</v>
      </c>
      <c r="AF1533" s="138">
        <v>25250</v>
      </c>
    </row>
    <row r="1534" spans="2:32">
      <c r="B1534" s="114">
        <v>1496</v>
      </c>
      <c r="C1534" s="115">
        <v>1496</v>
      </c>
      <c r="D1534" s="116">
        <v>63</v>
      </c>
      <c r="E1534" s="117">
        <v>3</v>
      </c>
      <c r="F1534" s="118">
        <v>4</v>
      </c>
      <c r="G1534" s="119" t="s">
        <v>485</v>
      </c>
      <c r="H1534" s="120">
        <v>3</v>
      </c>
      <c r="I1534" s="115">
        <v>3</v>
      </c>
      <c r="J1534" s="116" t="s">
        <v>485</v>
      </c>
      <c r="K1534" s="121">
        <v>8</v>
      </c>
      <c r="L1534" s="108"/>
      <c r="M1534" s="122">
        <v>15590</v>
      </c>
      <c r="N1534" s="123">
        <v>20010</v>
      </c>
      <c r="O1534" s="124">
        <v>20085</v>
      </c>
      <c r="P1534" s="123">
        <v>19966</v>
      </c>
      <c r="Q1534" s="124">
        <v>20661</v>
      </c>
      <c r="R1534" s="123">
        <v>18455</v>
      </c>
      <c r="S1534" s="124">
        <v>22791</v>
      </c>
      <c r="T1534" s="123">
        <v>22750</v>
      </c>
      <c r="U1534" s="124">
        <v>22755</v>
      </c>
      <c r="V1534" s="123">
        <v>23033</v>
      </c>
      <c r="W1534" s="124">
        <v>21508</v>
      </c>
      <c r="X1534" s="123">
        <v>20718</v>
      </c>
      <c r="Y1534" s="124">
        <v>24887</v>
      </c>
      <c r="Z1534" s="123">
        <v>24408</v>
      </c>
      <c r="AA1534" s="124">
        <v>24306</v>
      </c>
      <c r="AB1534" s="123">
        <v>24776</v>
      </c>
      <c r="AC1534" s="124">
        <v>23157</v>
      </c>
      <c r="AD1534" s="123">
        <v>26204</v>
      </c>
      <c r="AE1534" s="125">
        <v>25784</v>
      </c>
      <c r="AF1534" s="126">
        <v>25687</v>
      </c>
    </row>
    <row r="1535" spans="2:32">
      <c r="B1535" s="127">
        <v>1497</v>
      </c>
      <c r="C1535" s="128">
        <v>1497</v>
      </c>
      <c r="D1535" s="129">
        <v>63</v>
      </c>
      <c r="E1535" s="130">
        <v>3</v>
      </c>
      <c r="F1535" s="131">
        <v>4</v>
      </c>
      <c r="G1535" s="132" t="s">
        <v>485</v>
      </c>
      <c r="H1535" s="133">
        <v>3</v>
      </c>
      <c r="I1535" s="128">
        <v>3</v>
      </c>
      <c r="J1535" s="129" t="s">
        <v>485</v>
      </c>
      <c r="K1535" s="134">
        <v>9</v>
      </c>
      <c r="L1535" s="108"/>
      <c r="M1535" s="81">
        <v>15736</v>
      </c>
      <c r="N1535" s="135">
        <v>19848</v>
      </c>
      <c r="O1535" s="136">
        <v>19769</v>
      </c>
      <c r="P1535" s="135">
        <v>19811</v>
      </c>
      <c r="Q1535" s="136">
        <v>20576</v>
      </c>
      <c r="R1535" s="135">
        <v>18568</v>
      </c>
      <c r="S1535" s="136">
        <v>22561</v>
      </c>
      <c r="T1535" s="135">
        <v>22529</v>
      </c>
      <c r="U1535" s="136">
        <v>22373</v>
      </c>
      <c r="V1535" s="135">
        <v>22862</v>
      </c>
      <c r="W1535" s="136">
        <v>21554</v>
      </c>
      <c r="X1535" s="135">
        <v>20760</v>
      </c>
      <c r="Y1535" s="136">
        <v>24523</v>
      </c>
      <c r="Z1535" s="135">
        <v>23899</v>
      </c>
      <c r="AA1535" s="136">
        <v>24161</v>
      </c>
      <c r="AB1535" s="135">
        <v>24620</v>
      </c>
      <c r="AC1535" s="136">
        <v>23164</v>
      </c>
      <c r="AD1535" s="135">
        <v>25774</v>
      </c>
      <c r="AE1535" s="137">
        <v>25381</v>
      </c>
      <c r="AF1535" s="138">
        <v>25103</v>
      </c>
    </row>
    <row r="1536" spans="2:32">
      <c r="B1536" s="114">
        <v>1498</v>
      </c>
      <c r="C1536" s="115">
        <v>1498</v>
      </c>
      <c r="D1536" s="116">
        <v>63</v>
      </c>
      <c r="E1536" s="117">
        <v>3</v>
      </c>
      <c r="F1536" s="118">
        <v>4</v>
      </c>
      <c r="G1536" s="119" t="s">
        <v>485</v>
      </c>
      <c r="H1536" s="120">
        <v>3</v>
      </c>
      <c r="I1536" s="115">
        <v>3</v>
      </c>
      <c r="J1536" s="116" t="s">
        <v>485</v>
      </c>
      <c r="K1536" s="121">
        <v>10</v>
      </c>
      <c r="L1536" s="108"/>
      <c r="M1536" s="122">
        <v>15841</v>
      </c>
      <c r="N1536" s="123">
        <v>19324</v>
      </c>
      <c r="O1536" s="124">
        <v>19233</v>
      </c>
      <c r="P1536" s="123">
        <v>19392</v>
      </c>
      <c r="Q1536" s="124">
        <v>20167</v>
      </c>
      <c r="R1536" s="123">
        <v>18386</v>
      </c>
      <c r="S1536" s="124">
        <v>21787</v>
      </c>
      <c r="T1536" s="123">
        <v>21818</v>
      </c>
      <c r="U1536" s="124">
        <v>21549</v>
      </c>
      <c r="V1536" s="123">
        <v>22241</v>
      </c>
      <c r="W1536" s="124">
        <v>21355</v>
      </c>
      <c r="X1536" s="123">
        <v>20415</v>
      </c>
      <c r="Y1536" s="124">
        <v>23663</v>
      </c>
      <c r="Z1536" s="123">
        <v>23715</v>
      </c>
      <c r="AA1536" s="124">
        <v>24112</v>
      </c>
      <c r="AB1536" s="123">
        <v>24713</v>
      </c>
      <c r="AC1536" s="124">
        <v>23097</v>
      </c>
      <c r="AD1536" s="123">
        <v>24924</v>
      </c>
      <c r="AE1536" s="125">
        <v>24744</v>
      </c>
      <c r="AF1536" s="126">
        <v>24963</v>
      </c>
    </row>
    <row r="1537" spans="2:32">
      <c r="B1537" s="127">
        <v>1499</v>
      </c>
      <c r="C1537" s="128">
        <v>1499</v>
      </c>
      <c r="D1537" s="129">
        <v>63</v>
      </c>
      <c r="E1537" s="130">
        <v>3</v>
      </c>
      <c r="F1537" s="131">
        <v>4</v>
      </c>
      <c r="G1537" s="132" t="s">
        <v>485</v>
      </c>
      <c r="H1537" s="133">
        <v>3</v>
      </c>
      <c r="I1537" s="128">
        <v>3</v>
      </c>
      <c r="J1537" s="129" t="s">
        <v>485</v>
      </c>
      <c r="K1537" s="134">
        <v>11</v>
      </c>
      <c r="L1537" s="108"/>
      <c r="M1537" s="81">
        <v>16142</v>
      </c>
      <c r="N1537" s="135">
        <v>19124</v>
      </c>
      <c r="O1537" s="136">
        <v>18828</v>
      </c>
      <c r="P1537" s="135">
        <v>19032</v>
      </c>
      <c r="Q1537" s="136">
        <v>19907</v>
      </c>
      <c r="R1537" s="135">
        <v>18350</v>
      </c>
      <c r="S1537" s="136">
        <v>21390</v>
      </c>
      <c r="T1537" s="135">
        <v>21501</v>
      </c>
      <c r="U1537" s="136">
        <v>21125</v>
      </c>
      <c r="V1537" s="135">
        <v>21729</v>
      </c>
      <c r="W1537" s="136">
        <v>21010</v>
      </c>
      <c r="X1537" s="135">
        <v>20253</v>
      </c>
      <c r="Y1537" s="136">
        <v>23404</v>
      </c>
      <c r="Z1537" s="135">
        <v>23569</v>
      </c>
      <c r="AA1537" s="136">
        <v>24062</v>
      </c>
      <c r="AB1537" s="135">
        <v>24725</v>
      </c>
      <c r="AC1537" s="136">
        <v>23088</v>
      </c>
      <c r="AD1537" s="135">
        <v>24689</v>
      </c>
      <c r="AE1537" s="137">
        <v>24719</v>
      </c>
      <c r="AF1537" s="138">
        <v>24847</v>
      </c>
    </row>
    <row r="1538" spans="2:32">
      <c r="B1538" s="114">
        <v>1500</v>
      </c>
      <c r="C1538" s="115">
        <v>1500</v>
      </c>
      <c r="D1538" s="116">
        <v>63</v>
      </c>
      <c r="E1538" s="117">
        <v>3</v>
      </c>
      <c r="F1538" s="118">
        <v>4</v>
      </c>
      <c r="G1538" s="119" t="s">
        <v>485</v>
      </c>
      <c r="H1538" s="120">
        <v>3</v>
      </c>
      <c r="I1538" s="115">
        <v>3</v>
      </c>
      <c r="J1538" s="116" t="s">
        <v>485</v>
      </c>
      <c r="K1538" s="121">
        <v>12</v>
      </c>
      <c r="L1538" s="108"/>
      <c r="M1538" s="122">
        <v>16418</v>
      </c>
      <c r="N1538" s="123">
        <v>19053</v>
      </c>
      <c r="O1538" s="124">
        <v>18734</v>
      </c>
      <c r="P1538" s="123">
        <v>18791</v>
      </c>
      <c r="Q1538" s="124">
        <v>19750</v>
      </c>
      <c r="R1538" s="123">
        <v>18491</v>
      </c>
      <c r="S1538" s="124">
        <v>21239</v>
      </c>
      <c r="T1538" s="123">
        <v>21329</v>
      </c>
      <c r="U1538" s="124">
        <v>21046</v>
      </c>
      <c r="V1538" s="123">
        <v>21475</v>
      </c>
      <c r="W1538" s="124">
        <v>20829</v>
      </c>
      <c r="X1538" s="123">
        <v>20349</v>
      </c>
      <c r="Y1538" s="124">
        <v>23298</v>
      </c>
      <c r="Z1538" s="123">
        <v>23416</v>
      </c>
      <c r="AA1538" s="124">
        <v>23789</v>
      </c>
      <c r="AB1538" s="123">
        <v>24512</v>
      </c>
      <c r="AC1538" s="124">
        <v>23059</v>
      </c>
      <c r="AD1538" s="123">
        <v>24604</v>
      </c>
      <c r="AE1538" s="125">
        <v>24659</v>
      </c>
      <c r="AF1538" s="126">
        <v>24699</v>
      </c>
    </row>
    <row r="1539" spans="2:32">
      <c r="B1539" s="127">
        <v>1501</v>
      </c>
      <c r="C1539" s="128">
        <v>1501</v>
      </c>
      <c r="D1539" s="129">
        <v>63</v>
      </c>
      <c r="E1539" s="130">
        <v>3</v>
      </c>
      <c r="F1539" s="131">
        <v>4</v>
      </c>
      <c r="G1539" s="132" t="s">
        <v>485</v>
      </c>
      <c r="H1539" s="133">
        <v>3</v>
      </c>
      <c r="I1539" s="128">
        <v>3</v>
      </c>
      <c r="J1539" s="129" t="s">
        <v>485</v>
      </c>
      <c r="K1539" s="134">
        <v>13</v>
      </c>
      <c r="L1539" s="108"/>
      <c r="M1539" s="81">
        <v>16512</v>
      </c>
      <c r="N1539" s="135">
        <v>18983</v>
      </c>
      <c r="O1539" s="136">
        <v>18658</v>
      </c>
      <c r="P1539" s="135">
        <v>18643</v>
      </c>
      <c r="Q1539" s="136">
        <v>19527</v>
      </c>
      <c r="R1539" s="135">
        <v>18522</v>
      </c>
      <c r="S1539" s="136">
        <v>21124</v>
      </c>
      <c r="T1539" s="135">
        <v>21165</v>
      </c>
      <c r="U1539" s="136">
        <v>20877</v>
      </c>
      <c r="V1539" s="135">
        <v>21206</v>
      </c>
      <c r="W1539" s="136">
        <v>20611</v>
      </c>
      <c r="X1539" s="135">
        <v>20320</v>
      </c>
      <c r="Y1539" s="136">
        <v>23000</v>
      </c>
      <c r="Z1539" s="135">
        <v>23114</v>
      </c>
      <c r="AA1539" s="136">
        <v>23417</v>
      </c>
      <c r="AB1539" s="135">
        <v>24106</v>
      </c>
      <c r="AC1539" s="136">
        <v>22834</v>
      </c>
      <c r="AD1539" s="135">
        <v>24296</v>
      </c>
      <c r="AE1539" s="137">
        <v>24455</v>
      </c>
      <c r="AF1539" s="138">
        <v>24376</v>
      </c>
    </row>
    <row r="1540" spans="2:32">
      <c r="B1540" s="114">
        <v>1502</v>
      </c>
      <c r="C1540" s="115">
        <v>1502</v>
      </c>
      <c r="D1540" s="116">
        <v>63</v>
      </c>
      <c r="E1540" s="117">
        <v>3</v>
      </c>
      <c r="F1540" s="118">
        <v>4</v>
      </c>
      <c r="G1540" s="119" t="s">
        <v>485</v>
      </c>
      <c r="H1540" s="120">
        <v>3</v>
      </c>
      <c r="I1540" s="115">
        <v>3</v>
      </c>
      <c r="J1540" s="116" t="s">
        <v>485</v>
      </c>
      <c r="K1540" s="121">
        <v>14</v>
      </c>
      <c r="L1540" s="108"/>
      <c r="M1540" s="122">
        <v>16372</v>
      </c>
      <c r="N1540" s="123">
        <v>18903</v>
      </c>
      <c r="O1540" s="124">
        <v>18451</v>
      </c>
      <c r="P1540" s="123">
        <v>18453</v>
      </c>
      <c r="Q1540" s="124">
        <v>19302</v>
      </c>
      <c r="R1540" s="123">
        <v>18285</v>
      </c>
      <c r="S1540" s="124">
        <v>20924</v>
      </c>
      <c r="T1540" s="123">
        <v>20896</v>
      </c>
      <c r="U1540" s="124">
        <v>20552</v>
      </c>
      <c r="V1540" s="123">
        <v>20876</v>
      </c>
      <c r="W1540" s="124">
        <v>20186</v>
      </c>
      <c r="X1540" s="123">
        <v>19987</v>
      </c>
      <c r="Y1540" s="124">
        <v>22658</v>
      </c>
      <c r="Z1540" s="123">
        <v>23175</v>
      </c>
      <c r="AA1540" s="124">
        <v>23496</v>
      </c>
      <c r="AB1540" s="123">
        <v>24170</v>
      </c>
      <c r="AC1540" s="124">
        <v>22385</v>
      </c>
      <c r="AD1540" s="123">
        <v>23921</v>
      </c>
      <c r="AE1540" s="125">
        <v>24052</v>
      </c>
      <c r="AF1540" s="126">
        <v>24402</v>
      </c>
    </row>
    <row r="1541" spans="2:32">
      <c r="B1541" s="127">
        <v>1503</v>
      </c>
      <c r="C1541" s="128">
        <v>1503</v>
      </c>
      <c r="D1541" s="129">
        <v>63</v>
      </c>
      <c r="E1541" s="130">
        <v>3</v>
      </c>
      <c r="F1541" s="131">
        <v>4</v>
      </c>
      <c r="G1541" s="132" t="s">
        <v>485</v>
      </c>
      <c r="H1541" s="133">
        <v>3</v>
      </c>
      <c r="I1541" s="128">
        <v>3</v>
      </c>
      <c r="J1541" s="129" t="s">
        <v>485</v>
      </c>
      <c r="K1541" s="134">
        <v>15</v>
      </c>
      <c r="L1541" s="108"/>
      <c r="M1541" s="81">
        <v>16280</v>
      </c>
      <c r="N1541" s="135">
        <v>18772</v>
      </c>
      <c r="O1541" s="136">
        <v>18292</v>
      </c>
      <c r="P1541" s="135">
        <v>18377</v>
      </c>
      <c r="Q1541" s="136">
        <v>19132</v>
      </c>
      <c r="R1541" s="135">
        <v>18174</v>
      </c>
      <c r="S1541" s="136">
        <v>20796</v>
      </c>
      <c r="T1541" s="135">
        <v>20660</v>
      </c>
      <c r="U1541" s="136">
        <v>20356</v>
      </c>
      <c r="V1541" s="135">
        <v>20649</v>
      </c>
      <c r="W1541" s="136">
        <v>20002</v>
      </c>
      <c r="X1541" s="135">
        <v>19828</v>
      </c>
      <c r="Y1541" s="136">
        <v>22460</v>
      </c>
      <c r="Z1541" s="135">
        <v>23138</v>
      </c>
      <c r="AA1541" s="136">
        <v>23492</v>
      </c>
      <c r="AB1541" s="135">
        <v>24083</v>
      </c>
      <c r="AC1541" s="136">
        <v>22164</v>
      </c>
      <c r="AD1541" s="135">
        <v>23698</v>
      </c>
      <c r="AE1541" s="137">
        <v>23714</v>
      </c>
      <c r="AF1541" s="138">
        <v>24341</v>
      </c>
    </row>
    <row r="1542" spans="2:32">
      <c r="B1542" s="114">
        <v>1504</v>
      </c>
      <c r="C1542" s="115">
        <v>1504</v>
      </c>
      <c r="D1542" s="116">
        <v>63</v>
      </c>
      <c r="E1542" s="117">
        <v>3</v>
      </c>
      <c r="F1542" s="118">
        <v>4</v>
      </c>
      <c r="G1542" s="119" t="s">
        <v>485</v>
      </c>
      <c r="H1542" s="120">
        <v>3</v>
      </c>
      <c r="I1542" s="115">
        <v>3</v>
      </c>
      <c r="J1542" s="116" t="s">
        <v>485</v>
      </c>
      <c r="K1542" s="121">
        <v>16</v>
      </c>
      <c r="L1542" s="108"/>
      <c r="M1542" s="122">
        <v>16377</v>
      </c>
      <c r="N1542" s="123">
        <v>18857</v>
      </c>
      <c r="O1542" s="124">
        <v>18399</v>
      </c>
      <c r="P1542" s="123">
        <v>18486</v>
      </c>
      <c r="Q1542" s="124">
        <v>19173</v>
      </c>
      <c r="R1542" s="123">
        <v>18242</v>
      </c>
      <c r="S1542" s="124">
        <v>20883</v>
      </c>
      <c r="T1542" s="123">
        <v>20823</v>
      </c>
      <c r="U1542" s="124">
        <v>20355</v>
      </c>
      <c r="V1542" s="123">
        <v>20627</v>
      </c>
      <c r="W1542" s="124">
        <v>20079</v>
      </c>
      <c r="X1542" s="123">
        <v>19823</v>
      </c>
      <c r="Y1542" s="124">
        <v>22428</v>
      </c>
      <c r="Z1542" s="123">
        <v>23104</v>
      </c>
      <c r="AA1542" s="124">
        <v>23387</v>
      </c>
      <c r="AB1542" s="123">
        <v>23945</v>
      </c>
      <c r="AC1542" s="124">
        <v>22115</v>
      </c>
      <c r="AD1542" s="123">
        <v>23624</v>
      </c>
      <c r="AE1542" s="125">
        <v>23796</v>
      </c>
      <c r="AF1542" s="126">
        <v>24268</v>
      </c>
    </row>
    <row r="1543" spans="2:32">
      <c r="B1543" s="127">
        <v>1505</v>
      </c>
      <c r="C1543" s="128">
        <v>1505</v>
      </c>
      <c r="D1543" s="129">
        <v>63</v>
      </c>
      <c r="E1543" s="130">
        <v>3</v>
      </c>
      <c r="F1543" s="131">
        <v>4</v>
      </c>
      <c r="G1543" s="132" t="s">
        <v>485</v>
      </c>
      <c r="H1543" s="133">
        <v>3</v>
      </c>
      <c r="I1543" s="128">
        <v>3</v>
      </c>
      <c r="J1543" s="129" t="s">
        <v>485</v>
      </c>
      <c r="K1543" s="134">
        <v>17</v>
      </c>
      <c r="L1543" s="108"/>
      <c r="M1543" s="81">
        <v>17066</v>
      </c>
      <c r="N1543" s="135">
        <v>19604</v>
      </c>
      <c r="O1543" s="136">
        <v>19275</v>
      </c>
      <c r="P1543" s="135">
        <v>19144</v>
      </c>
      <c r="Q1543" s="136">
        <v>19856</v>
      </c>
      <c r="R1543" s="135">
        <v>19184</v>
      </c>
      <c r="S1543" s="136">
        <v>21727</v>
      </c>
      <c r="T1543" s="135">
        <v>21719</v>
      </c>
      <c r="U1543" s="136">
        <v>21337</v>
      </c>
      <c r="V1543" s="135">
        <v>21388</v>
      </c>
      <c r="W1543" s="136">
        <v>21101</v>
      </c>
      <c r="X1543" s="135">
        <v>20892</v>
      </c>
      <c r="Y1543" s="136">
        <v>23404</v>
      </c>
      <c r="Z1543" s="135">
        <v>23848</v>
      </c>
      <c r="AA1543" s="136">
        <v>23960</v>
      </c>
      <c r="AB1543" s="135">
        <v>24482</v>
      </c>
      <c r="AC1543" s="136">
        <v>23004</v>
      </c>
      <c r="AD1543" s="135">
        <v>24623</v>
      </c>
      <c r="AE1543" s="137">
        <v>24633</v>
      </c>
      <c r="AF1543" s="138">
        <v>25048</v>
      </c>
    </row>
    <row r="1544" spans="2:32">
      <c r="B1544" s="114">
        <v>1506</v>
      </c>
      <c r="C1544" s="115">
        <v>1506</v>
      </c>
      <c r="D1544" s="116">
        <v>63</v>
      </c>
      <c r="E1544" s="117">
        <v>3</v>
      </c>
      <c r="F1544" s="118">
        <v>4</v>
      </c>
      <c r="G1544" s="119" t="s">
        <v>485</v>
      </c>
      <c r="H1544" s="120">
        <v>3</v>
      </c>
      <c r="I1544" s="115">
        <v>3</v>
      </c>
      <c r="J1544" s="116" t="s">
        <v>485</v>
      </c>
      <c r="K1544" s="121">
        <v>18</v>
      </c>
      <c r="L1544" s="108"/>
      <c r="M1544" s="122">
        <v>17986</v>
      </c>
      <c r="N1544" s="123">
        <v>20446</v>
      </c>
      <c r="O1544" s="124">
        <v>20086</v>
      </c>
      <c r="P1544" s="123">
        <v>19869</v>
      </c>
      <c r="Q1544" s="124">
        <v>20644</v>
      </c>
      <c r="R1544" s="123">
        <v>20304</v>
      </c>
      <c r="S1544" s="124">
        <v>22718</v>
      </c>
      <c r="T1544" s="123">
        <v>22641</v>
      </c>
      <c r="U1544" s="124">
        <v>22181</v>
      </c>
      <c r="V1544" s="123">
        <v>22505</v>
      </c>
      <c r="W1544" s="124">
        <v>22408</v>
      </c>
      <c r="X1544" s="123">
        <v>22375</v>
      </c>
      <c r="Y1544" s="124">
        <v>24532</v>
      </c>
      <c r="Z1544" s="123">
        <v>24176</v>
      </c>
      <c r="AA1544" s="124">
        <v>24328</v>
      </c>
      <c r="AB1544" s="123">
        <v>24906</v>
      </c>
      <c r="AC1544" s="124">
        <v>24301</v>
      </c>
      <c r="AD1544" s="123">
        <v>25842</v>
      </c>
      <c r="AE1544" s="125">
        <v>25632</v>
      </c>
      <c r="AF1544" s="126">
        <v>25492</v>
      </c>
    </row>
    <row r="1545" spans="2:32">
      <c r="B1545" s="127">
        <v>1507</v>
      </c>
      <c r="C1545" s="128">
        <v>1507</v>
      </c>
      <c r="D1545" s="129">
        <v>63</v>
      </c>
      <c r="E1545" s="130">
        <v>3</v>
      </c>
      <c r="F1545" s="131">
        <v>4</v>
      </c>
      <c r="G1545" s="132" t="s">
        <v>485</v>
      </c>
      <c r="H1545" s="133">
        <v>3</v>
      </c>
      <c r="I1545" s="128">
        <v>3</v>
      </c>
      <c r="J1545" s="129" t="s">
        <v>485</v>
      </c>
      <c r="K1545" s="134">
        <v>19</v>
      </c>
      <c r="L1545" s="108"/>
      <c r="M1545" s="81">
        <v>19014</v>
      </c>
      <c r="N1545" s="135">
        <v>21277</v>
      </c>
      <c r="O1545" s="136">
        <v>21025</v>
      </c>
      <c r="P1545" s="135">
        <v>20676</v>
      </c>
      <c r="Q1545" s="136">
        <v>21340</v>
      </c>
      <c r="R1545" s="135">
        <v>21473</v>
      </c>
      <c r="S1545" s="136">
        <v>23587</v>
      </c>
      <c r="T1545" s="135">
        <v>23506</v>
      </c>
      <c r="U1545" s="136">
        <v>23300</v>
      </c>
      <c r="V1545" s="135">
        <v>23508</v>
      </c>
      <c r="W1545" s="136">
        <v>23409</v>
      </c>
      <c r="X1545" s="135">
        <v>23849</v>
      </c>
      <c r="Y1545" s="136">
        <v>25786</v>
      </c>
      <c r="Z1545" s="135">
        <v>25289</v>
      </c>
      <c r="AA1545" s="136">
        <v>25431</v>
      </c>
      <c r="AB1545" s="135">
        <v>26012</v>
      </c>
      <c r="AC1545" s="136">
        <v>25695</v>
      </c>
      <c r="AD1545" s="135">
        <v>27266</v>
      </c>
      <c r="AE1545" s="137">
        <v>27144</v>
      </c>
      <c r="AF1545" s="138">
        <v>26811</v>
      </c>
    </row>
    <row r="1546" spans="2:32">
      <c r="B1546" s="114">
        <v>1508</v>
      </c>
      <c r="C1546" s="115">
        <v>1508</v>
      </c>
      <c r="D1546" s="116">
        <v>63</v>
      </c>
      <c r="E1546" s="117">
        <v>3</v>
      </c>
      <c r="F1546" s="118">
        <v>4</v>
      </c>
      <c r="G1546" s="119" t="s">
        <v>485</v>
      </c>
      <c r="H1546" s="120">
        <v>3</v>
      </c>
      <c r="I1546" s="115">
        <v>3</v>
      </c>
      <c r="J1546" s="116" t="s">
        <v>485</v>
      </c>
      <c r="K1546" s="121">
        <v>20</v>
      </c>
      <c r="L1546" s="108"/>
      <c r="M1546" s="122">
        <v>18914</v>
      </c>
      <c r="N1546" s="123">
        <v>21146</v>
      </c>
      <c r="O1546" s="124">
        <v>21233</v>
      </c>
      <c r="P1546" s="123">
        <v>20787</v>
      </c>
      <c r="Q1546" s="124">
        <v>21704</v>
      </c>
      <c r="R1546" s="123">
        <v>21412</v>
      </c>
      <c r="S1546" s="124">
        <v>23606</v>
      </c>
      <c r="T1546" s="123">
        <v>23612</v>
      </c>
      <c r="U1546" s="124">
        <v>23612</v>
      </c>
      <c r="V1546" s="123">
        <v>24128</v>
      </c>
      <c r="W1546" s="124">
        <v>23726</v>
      </c>
      <c r="X1546" s="123">
        <v>24018</v>
      </c>
      <c r="Y1546" s="124">
        <v>26225</v>
      </c>
      <c r="Z1546" s="123">
        <v>26154</v>
      </c>
      <c r="AA1546" s="124">
        <v>26114</v>
      </c>
      <c r="AB1546" s="123">
        <v>27129</v>
      </c>
      <c r="AC1546" s="124">
        <v>26412</v>
      </c>
      <c r="AD1546" s="123">
        <v>27912</v>
      </c>
      <c r="AE1546" s="125">
        <v>27933</v>
      </c>
      <c r="AF1546" s="126">
        <v>27918</v>
      </c>
    </row>
    <row r="1547" spans="2:32">
      <c r="B1547" s="127">
        <v>1509</v>
      </c>
      <c r="C1547" s="128">
        <v>1509</v>
      </c>
      <c r="D1547" s="129">
        <v>63</v>
      </c>
      <c r="E1547" s="130">
        <v>3</v>
      </c>
      <c r="F1547" s="131">
        <v>4</v>
      </c>
      <c r="G1547" s="132" t="s">
        <v>485</v>
      </c>
      <c r="H1547" s="133">
        <v>3</v>
      </c>
      <c r="I1547" s="128">
        <v>3</v>
      </c>
      <c r="J1547" s="129" t="s">
        <v>485</v>
      </c>
      <c r="K1547" s="134">
        <v>21</v>
      </c>
      <c r="L1547" s="108"/>
      <c r="M1547" s="81">
        <v>18695</v>
      </c>
      <c r="N1547" s="135">
        <v>20876</v>
      </c>
      <c r="O1547" s="136">
        <v>21004</v>
      </c>
      <c r="P1547" s="135">
        <v>20532</v>
      </c>
      <c r="Q1547" s="136">
        <v>21586</v>
      </c>
      <c r="R1547" s="135">
        <v>21309</v>
      </c>
      <c r="S1547" s="136">
        <v>23490</v>
      </c>
      <c r="T1547" s="135">
        <v>23653</v>
      </c>
      <c r="U1547" s="136">
        <v>23778</v>
      </c>
      <c r="V1547" s="135">
        <v>24359</v>
      </c>
      <c r="W1547" s="136">
        <v>23961</v>
      </c>
      <c r="X1547" s="135">
        <v>24362</v>
      </c>
      <c r="Y1547" s="136">
        <v>26574</v>
      </c>
      <c r="Z1547" s="135">
        <v>26865</v>
      </c>
      <c r="AA1547" s="136">
        <v>26721</v>
      </c>
      <c r="AB1547" s="135">
        <v>27931</v>
      </c>
      <c r="AC1547" s="136">
        <v>27138</v>
      </c>
      <c r="AD1547" s="135">
        <v>28509</v>
      </c>
      <c r="AE1547" s="137">
        <v>28810</v>
      </c>
      <c r="AF1547" s="138">
        <v>28907</v>
      </c>
    </row>
    <row r="1548" spans="2:32">
      <c r="B1548" s="114">
        <v>1510</v>
      </c>
      <c r="C1548" s="115">
        <v>1510</v>
      </c>
      <c r="D1548" s="116">
        <v>63</v>
      </c>
      <c r="E1548" s="117">
        <v>3</v>
      </c>
      <c r="F1548" s="118">
        <v>4</v>
      </c>
      <c r="G1548" s="119" t="s">
        <v>485</v>
      </c>
      <c r="H1548" s="120">
        <v>3</v>
      </c>
      <c r="I1548" s="115">
        <v>3</v>
      </c>
      <c r="J1548" s="116" t="s">
        <v>485</v>
      </c>
      <c r="K1548" s="121">
        <v>22</v>
      </c>
      <c r="L1548" s="108"/>
      <c r="M1548" s="122">
        <v>18086</v>
      </c>
      <c r="N1548" s="123">
        <v>20117</v>
      </c>
      <c r="O1548" s="124">
        <v>20290</v>
      </c>
      <c r="P1548" s="123">
        <v>19748</v>
      </c>
      <c r="Q1548" s="124">
        <v>21092</v>
      </c>
      <c r="R1548" s="123">
        <v>20735</v>
      </c>
      <c r="S1548" s="124">
        <v>22751</v>
      </c>
      <c r="T1548" s="123">
        <v>23124</v>
      </c>
      <c r="U1548" s="124">
        <v>23331</v>
      </c>
      <c r="V1548" s="123">
        <v>24086</v>
      </c>
      <c r="W1548" s="124">
        <v>23628</v>
      </c>
      <c r="X1548" s="123">
        <v>24057</v>
      </c>
      <c r="Y1548" s="124">
        <v>26116</v>
      </c>
      <c r="Z1548" s="123">
        <v>26753</v>
      </c>
      <c r="AA1548" s="124">
        <v>26463</v>
      </c>
      <c r="AB1548" s="123">
        <v>28017</v>
      </c>
      <c r="AC1548" s="124">
        <v>27104</v>
      </c>
      <c r="AD1548" s="123">
        <v>28180</v>
      </c>
      <c r="AE1548" s="125">
        <v>28815</v>
      </c>
      <c r="AF1548" s="126">
        <v>28967</v>
      </c>
    </row>
    <row r="1549" spans="2:32">
      <c r="B1549" s="127">
        <v>1511</v>
      </c>
      <c r="C1549" s="128">
        <v>1511</v>
      </c>
      <c r="D1549" s="129">
        <v>63</v>
      </c>
      <c r="E1549" s="130">
        <v>3</v>
      </c>
      <c r="F1549" s="131">
        <v>4</v>
      </c>
      <c r="G1549" s="132" t="s">
        <v>485</v>
      </c>
      <c r="H1549" s="133">
        <v>3</v>
      </c>
      <c r="I1549" s="128">
        <v>3</v>
      </c>
      <c r="J1549" s="129" t="s">
        <v>485</v>
      </c>
      <c r="K1549" s="134">
        <v>23</v>
      </c>
      <c r="L1549" s="108"/>
      <c r="M1549" s="81">
        <v>17270</v>
      </c>
      <c r="N1549" s="135">
        <v>19022</v>
      </c>
      <c r="O1549" s="136">
        <v>19301</v>
      </c>
      <c r="P1549" s="135">
        <v>18718</v>
      </c>
      <c r="Q1549" s="136">
        <v>20214</v>
      </c>
      <c r="R1549" s="135">
        <v>19984</v>
      </c>
      <c r="S1549" s="136">
        <v>21704</v>
      </c>
      <c r="T1549" s="135">
        <v>22176</v>
      </c>
      <c r="U1549" s="136">
        <v>22505</v>
      </c>
      <c r="V1549" s="135">
        <v>23337</v>
      </c>
      <c r="W1549" s="136">
        <v>23101</v>
      </c>
      <c r="X1549" s="135">
        <v>23474</v>
      </c>
      <c r="Y1549" s="136">
        <v>25252</v>
      </c>
      <c r="Z1549" s="135">
        <v>26120</v>
      </c>
      <c r="AA1549" s="136">
        <v>25776</v>
      </c>
      <c r="AB1549" s="135">
        <v>27490</v>
      </c>
      <c r="AC1549" s="136">
        <v>26727</v>
      </c>
      <c r="AD1549" s="135">
        <v>27402</v>
      </c>
      <c r="AE1549" s="137">
        <v>28172</v>
      </c>
      <c r="AF1549" s="138">
        <v>28421</v>
      </c>
    </row>
    <row r="1550" spans="2:32">
      <c r="B1550" s="114">
        <v>1512</v>
      </c>
      <c r="C1550" s="115">
        <v>1512</v>
      </c>
      <c r="D1550" s="116">
        <v>63</v>
      </c>
      <c r="E1550" s="117">
        <v>3</v>
      </c>
      <c r="F1550" s="118">
        <v>4</v>
      </c>
      <c r="G1550" s="119" t="s">
        <v>485</v>
      </c>
      <c r="H1550" s="120">
        <v>3</v>
      </c>
      <c r="I1550" s="115">
        <v>3</v>
      </c>
      <c r="J1550" s="116" t="s">
        <v>485</v>
      </c>
      <c r="K1550" s="121">
        <v>24</v>
      </c>
      <c r="L1550" s="108"/>
      <c r="M1550" s="122">
        <v>16358</v>
      </c>
      <c r="N1550" s="123">
        <v>17882</v>
      </c>
      <c r="O1550" s="124">
        <v>18320</v>
      </c>
      <c r="P1550" s="123">
        <v>17756</v>
      </c>
      <c r="Q1550" s="124">
        <v>19271</v>
      </c>
      <c r="R1550" s="123">
        <v>19137</v>
      </c>
      <c r="S1550" s="124">
        <v>20629</v>
      </c>
      <c r="T1550" s="123">
        <v>21203</v>
      </c>
      <c r="U1550" s="124">
        <v>21688</v>
      </c>
      <c r="V1550" s="123">
        <v>22542</v>
      </c>
      <c r="W1550" s="124">
        <v>22525</v>
      </c>
      <c r="X1550" s="123">
        <v>22767</v>
      </c>
      <c r="Y1550" s="124">
        <v>24274</v>
      </c>
      <c r="Z1550" s="123">
        <v>25444</v>
      </c>
      <c r="AA1550" s="124">
        <v>25100</v>
      </c>
      <c r="AB1550" s="123">
        <v>26825</v>
      </c>
      <c r="AC1550" s="124">
        <v>26238</v>
      </c>
      <c r="AD1550" s="123">
        <v>26461</v>
      </c>
      <c r="AE1550" s="125">
        <v>27373</v>
      </c>
      <c r="AF1550" s="126">
        <v>27788</v>
      </c>
    </row>
    <row r="1551" spans="2:32">
      <c r="B1551" s="127">
        <v>1513</v>
      </c>
      <c r="C1551" s="128">
        <v>1513</v>
      </c>
      <c r="D1551" s="129">
        <v>64</v>
      </c>
      <c r="E1551" s="130">
        <v>3</v>
      </c>
      <c r="F1551" s="131">
        <v>5</v>
      </c>
      <c r="G1551" s="132" t="s">
        <v>485</v>
      </c>
      <c r="H1551" s="133">
        <v>3</v>
      </c>
      <c r="I1551" s="128">
        <v>4</v>
      </c>
      <c r="J1551" s="129" t="s">
        <v>485</v>
      </c>
      <c r="K1551" s="134">
        <v>1</v>
      </c>
      <c r="L1551" s="108"/>
      <c r="M1551" s="81">
        <v>15809</v>
      </c>
      <c r="N1551" s="135">
        <v>16900</v>
      </c>
      <c r="O1551" s="136">
        <v>17297</v>
      </c>
      <c r="P1551" s="135">
        <v>17639</v>
      </c>
      <c r="Q1551" s="136">
        <v>18434</v>
      </c>
      <c r="R1551" s="135">
        <v>18605</v>
      </c>
      <c r="S1551" s="136">
        <v>19898</v>
      </c>
      <c r="T1551" s="135">
        <v>20451</v>
      </c>
      <c r="U1551" s="136">
        <v>20869</v>
      </c>
      <c r="V1551" s="135">
        <v>21653</v>
      </c>
      <c r="W1551" s="136">
        <v>21451</v>
      </c>
      <c r="X1551" s="135">
        <v>22190</v>
      </c>
      <c r="Y1551" s="136">
        <v>23951</v>
      </c>
      <c r="Z1551" s="135">
        <v>24621</v>
      </c>
      <c r="AA1551" s="136">
        <v>24970</v>
      </c>
      <c r="AB1551" s="135">
        <v>25617</v>
      </c>
      <c r="AC1551" s="136">
        <v>24590</v>
      </c>
      <c r="AD1551" s="135">
        <v>26360</v>
      </c>
      <c r="AE1551" s="137">
        <v>26807</v>
      </c>
      <c r="AF1551" s="138">
        <v>27062</v>
      </c>
    </row>
    <row r="1552" spans="2:32">
      <c r="B1552" s="114">
        <v>1514</v>
      </c>
      <c r="C1552" s="115">
        <v>1514</v>
      </c>
      <c r="D1552" s="116">
        <v>64</v>
      </c>
      <c r="E1552" s="117">
        <v>3</v>
      </c>
      <c r="F1552" s="118">
        <v>5</v>
      </c>
      <c r="G1552" s="119" t="s">
        <v>485</v>
      </c>
      <c r="H1552" s="120">
        <v>3</v>
      </c>
      <c r="I1552" s="115">
        <v>4</v>
      </c>
      <c r="J1552" s="116" t="s">
        <v>485</v>
      </c>
      <c r="K1552" s="121">
        <v>2</v>
      </c>
      <c r="L1552" s="108"/>
      <c r="M1552" s="122">
        <v>15580</v>
      </c>
      <c r="N1552" s="123">
        <v>16545</v>
      </c>
      <c r="O1552" s="124">
        <v>16890</v>
      </c>
      <c r="P1552" s="123">
        <v>17230</v>
      </c>
      <c r="Q1552" s="124">
        <v>18006</v>
      </c>
      <c r="R1552" s="123">
        <v>18465</v>
      </c>
      <c r="S1552" s="124">
        <v>19615</v>
      </c>
      <c r="T1552" s="123">
        <v>20181</v>
      </c>
      <c r="U1552" s="124">
        <v>20537</v>
      </c>
      <c r="V1552" s="123">
        <v>21289</v>
      </c>
      <c r="W1552" s="124">
        <v>21162</v>
      </c>
      <c r="X1552" s="123">
        <v>22056</v>
      </c>
      <c r="Y1552" s="124">
        <v>23607</v>
      </c>
      <c r="Z1552" s="123">
        <v>24062</v>
      </c>
      <c r="AA1552" s="124">
        <v>24376</v>
      </c>
      <c r="AB1552" s="123">
        <v>25087</v>
      </c>
      <c r="AC1552" s="124">
        <v>24183</v>
      </c>
      <c r="AD1552" s="123">
        <v>25943</v>
      </c>
      <c r="AE1552" s="125">
        <v>26311</v>
      </c>
      <c r="AF1552" s="126">
        <v>26440</v>
      </c>
    </row>
    <row r="1553" spans="2:32">
      <c r="B1553" s="127">
        <v>1515</v>
      </c>
      <c r="C1553" s="128">
        <v>1515</v>
      </c>
      <c r="D1553" s="129">
        <v>64</v>
      </c>
      <c r="E1553" s="130">
        <v>3</v>
      </c>
      <c r="F1553" s="131">
        <v>5</v>
      </c>
      <c r="G1553" s="132" t="s">
        <v>485</v>
      </c>
      <c r="H1553" s="133">
        <v>3</v>
      </c>
      <c r="I1553" s="128">
        <v>4</v>
      </c>
      <c r="J1553" s="129" t="s">
        <v>485</v>
      </c>
      <c r="K1553" s="134">
        <v>3</v>
      </c>
      <c r="L1553" s="108"/>
      <c r="M1553" s="81">
        <v>15639</v>
      </c>
      <c r="N1553" s="135">
        <v>16354</v>
      </c>
      <c r="O1553" s="136">
        <v>16736</v>
      </c>
      <c r="P1553" s="135">
        <v>17135</v>
      </c>
      <c r="Q1553" s="136">
        <v>17921</v>
      </c>
      <c r="R1553" s="135">
        <v>18729</v>
      </c>
      <c r="S1553" s="136">
        <v>19715</v>
      </c>
      <c r="T1553" s="135">
        <v>20215</v>
      </c>
      <c r="U1553" s="136">
        <v>20573</v>
      </c>
      <c r="V1553" s="135">
        <v>21318</v>
      </c>
      <c r="W1553" s="136">
        <v>21259</v>
      </c>
      <c r="X1553" s="135">
        <v>22381</v>
      </c>
      <c r="Y1553" s="136">
        <v>23701</v>
      </c>
      <c r="Z1553" s="135">
        <v>24149</v>
      </c>
      <c r="AA1553" s="136">
        <v>24445</v>
      </c>
      <c r="AB1553" s="135">
        <v>24978</v>
      </c>
      <c r="AC1553" s="136">
        <v>24167</v>
      </c>
      <c r="AD1553" s="135">
        <v>25951</v>
      </c>
      <c r="AE1553" s="137">
        <v>26385</v>
      </c>
      <c r="AF1553" s="138">
        <v>26454</v>
      </c>
    </row>
    <row r="1554" spans="2:32">
      <c r="B1554" s="114">
        <v>1516</v>
      </c>
      <c r="C1554" s="115">
        <v>1516</v>
      </c>
      <c r="D1554" s="116">
        <v>64</v>
      </c>
      <c r="E1554" s="117">
        <v>3</v>
      </c>
      <c r="F1554" s="118">
        <v>5</v>
      </c>
      <c r="G1554" s="119" t="s">
        <v>485</v>
      </c>
      <c r="H1554" s="120">
        <v>3</v>
      </c>
      <c r="I1554" s="115">
        <v>4</v>
      </c>
      <c r="J1554" s="116" t="s">
        <v>485</v>
      </c>
      <c r="K1554" s="121">
        <v>4</v>
      </c>
      <c r="L1554" s="108"/>
      <c r="M1554" s="122">
        <v>15751</v>
      </c>
      <c r="N1554" s="123">
        <v>16319</v>
      </c>
      <c r="O1554" s="124">
        <v>16676</v>
      </c>
      <c r="P1554" s="123">
        <v>17155</v>
      </c>
      <c r="Q1554" s="124">
        <v>17854</v>
      </c>
      <c r="R1554" s="123">
        <v>18923</v>
      </c>
      <c r="S1554" s="124">
        <v>19784</v>
      </c>
      <c r="T1554" s="123">
        <v>20191</v>
      </c>
      <c r="U1554" s="124">
        <v>20423</v>
      </c>
      <c r="V1554" s="123">
        <v>21143</v>
      </c>
      <c r="W1554" s="124">
        <v>21124</v>
      </c>
      <c r="X1554" s="123">
        <v>22401</v>
      </c>
      <c r="Y1554" s="124">
        <v>23427</v>
      </c>
      <c r="Z1554" s="123">
        <v>23624</v>
      </c>
      <c r="AA1554" s="124">
        <v>23925</v>
      </c>
      <c r="AB1554" s="123">
        <v>24386</v>
      </c>
      <c r="AC1554" s="124">
        <v>23725</v>
      </c>
      <c r="AD1554" s="123">
        <v>25473</v>
      </c>
      <c r="AE1554" s="125">
        <v>25791</v>
      </c>
      <c r="AF1554" s="126">
        <v>25730</v>
      </c>
    </row>
    <row r="1555" spans="2:32">
      <c r="B1555" s="127">
        <v>1517</v>
      </c>
      <c r="C1555" s="128">
        <v>1517</v>
      </c>
      <c r="D1555" s="129">
        <v>64</v>
      </c>
      <c r="E1555" s="130">
        <v>3</v>
      </c>
      <c r="F1555" s="131">
        <v>5</v>
      </c>
      <c r="G1555" s="132" t="s">
        <v>485</v>
      </c>
      <c r="H1555" s="133">
        <v>3</v>
      </c>
      <c r="I1555" s="128">
        <v>4</v>
      </c>
      <c r="J1555" s="129" t="s">
        <v>485</v>
      </c>
      <c r="K1555" s="134">
        <v>5</v>
      </c>
      <c r="L1555" s="108"/>
      <c r="M1555" s="81">
        <v>15968</v>
      </c>
      <c r="N1555" s="135">
        <v>16467</v>
      </c>
      <c r="O1555" s="136">
        <v>16879</v>
      </c>
      <c r="P1555" s="135">
        <v>17328</v>
      </c>
      <c r="Q1555" s="136">
        <v>17936</v>
      </c>
      <c r="R1555" s="135">
        <v>19149</v>
      </c>
      <c r="S1555" s="136">
        <v>19847</v>
      </c>
      <c r="T1555" s="135">
        <v>20164</v>
      </c>
      <c r="U1555" s="136">
        <v>20312</v>
      </c>
      <c r="V1555" s="135">
        <v>20938</v>
      </c>
      <c r="W1555" s="136">
        <v>20829</v>
      </c>
      <c r="X1555" s="135">
        <v>22260</v>
      </c>
      <c r="Y1555" s="136">
        <v>23091</v>
      </c>
      <c r="Z1555" s="135">
        <v>23017</v>
      </c>
      <c r="AA1555" s="136">
        <v>23278</v>
      </c>
      <c r="AB1555" s="135">
        <v>23753</v>
      </c>
      <c r="AC1555" s="136">
        <v>23065</v>
      </c>
      <c r="AD1555" s="135">
        <v>24891</v>
      </c>
      <c r="AE1555" s="137">
        <v>25010</v>
      </c>
      <c r="AF1555" s="138">
        <v>24900</v>
      </c>
    </row>
    <row r="1556" spans="2:32">
      <c r="B1556" s="114">
        <v>1518</v>
      </c>
      <c r="C1556" s="115">
        <v>1518</v>
      </c>
      <c r="D1556" s="116">
        <v>64</v>
      </c>
      <c r="E1556" s="117">
        <v>3</v>
      </c>
      <c r="F1556" s="118">
        <v>5</v>
      </c>
      <c r="G1556" s="119" t="s">
        <v>485</v>
      </c>
      <c r="H1556" s="120">
        <v>3</v>
      </c>
      <c r="I1556" s="115">
        <v>4</v>
      </c>
      <c r="J1556" s="116" t="s">
        <v>485</v>
      </c>
      <c r="K1556" s="121">
        <v>6</v>
      </c>
      <c r="L1556" s="108"/>
      <c r="M1556" s="122">
        <v>16593</v>
      </c>
      <c r="N1556" s="123">
        <v>17056</v>
      </c>
      <c r="O1556" s="124">
        <v>17461</v>
      </c>
      <c r="P1556" s="123">
        <v>17863</v>
      </c>
      <c r="Q1556" s="124">
        <v>18151</v>
      </c>
      <c r="R1556" s="123">
        <v>19683</v>
      </c>
      <c r="S1556" s="124">
        <v>20228</v>
      </c>
      <c r="T1556" s="123">
        <v>20467</v>
      </c>
      <c r="U1556" s="124">
        <v>20561</v>
      </c>
      <c r="V1556" s="123">
        <v>20759</v>
      </c>
      <c r="W1556" s="124">
        <v>20582</v>
      </c>
      <c r="X1556" s="123">
        <v>22388</v>
      </c>
      <c r="Y1556" s="124">
        <v>23091</v>
      </c>
      <c r="Z1556" s="123">
        <v>22701</v>
      </c>
      <c r="AA1556" s="124">
        <v>22988</v>
      </c>
      <c r="AB1556" s="123">
        <v>23155</v>
      </c>
      <c r="AC1556" s="124">
        <v>22485</v>
      </c>
      <c r="AD1556" s="123">
        <v>24635</v>
      </c>
      <c r="AE1556" s="125">
        <v>24588</v>
      </c>
      <c r="AF1556" s="126">
        <v>24364</v>
      </c>
    </row>
    <row r="1557" spans="2:32">
      <c r="B1557" s="127">
        <v>1519</v>
      </c>
      <c r="C1557" s="128">
        <v>1519</v>
      </c>
      <c r="D1557" s="129">
        <v>64</v>
      </c>
      <c r="E1557" s="130">
        <v>3</v>
      </c>
      <c r="F1557" s="131">
        <v>5</v>
      </c>
      <c r="G1557" s="132" t="s">
        <v>485</v>
      </c>
      <c r="H1557" s="133">
        <v>3</v>
      </c>
      <c r="I1557" s="128">
        <v>4</v>
      </c>
      <c r="J1557" s="129" t="s">
        <v>485</v>
      </c>
      <c r="K1557" s="134">
        <v>7</v>
      </c>
      <c r="L1557" s="108"/>
      <c r="M1557" s="81">
        <v>17975</v>
      </c>
      <c r="N1557" s="135">
        <v>18321</v>
      </c>
      <c r="O1557" s="136">
        <v>18639</v>
      </c>
      <c r="P1557" s="135">
        <v>19143</v>
      </c>
      <c r="Q1557" s="136">
        <v>18629</v>
      </c>
      <c r="R1557" s="135">
        <v>20953</v>
      </c>
      <c r="S1557" s="136">
        <v>21272</v>
      </c>
      <c r="T1557" s="135">
        <v>21467</v>
      </c>
      <c r="U1557" s="136">
        <v>21574</v>
      </c>
      <c r="V1557" s="135">
        <v>21008</v>
      </c>
      <c r="W1557" s="136">
        <v>20533</v>
      </c>
      <c r="X1557" s="135">
        <v>23407</v>
      </c>
      <c r="Y1557" s="136">
        <v>23641</v>
      </c>
      <c r="Z1557" s="135">
        <v>23272</v>
      </c>
      <c r="AA1557" s="136">
        <v>23659</v>
      </c>
      <c r="AB1557" s="135">
        <v>22989</v>
      </c>
      <c r="AC1557" s="136">
        <v>22216</v>
      </c>
      <c r="AD1557" s="135">
        <v>24989</v>
      </c>
      <c r="AE1557" s="137">
        <v>25024</v>
      </c>
      <c r="AF1557" s="138">
        <v>24792</v>
      </c>
    </row>
    <row r="1558" spans="2:32">
      <c r="B1558" s="114">
        <v>1520</v>
      </c>
      <c r="C1558" s="115">
        <v>1520</v>
      </c>
      <c r="D1558" s="116">
        <v>64</v>
      </c>
      <c r="E1558" s="117">
        <v>3</v>
      </c>
      <c r="F1558" s="118">
        <v>5</v>
      </c>
      <c r="G1558" s="119" t="s">
        <v>485</v>
      </c>
      <c r="H1558" s="120">
        <v>3</v>
      </c>
      <c r="I1558" s="115">
        <v>4</v>
      </c>
      <c r="J1558" s="116" t="s">
        <v>485</v>
      </c>
      <c r="K1558" s="121">
        <v>8</v>
      </c>
      <c r="L1558" s="108"/>
      <c r="M1558" s="122">
        <v>19286</v>
      </c>
      <c r="N1558" s="123">
        <v>19308</v>
      </c>
      <c r="O1558" s="124">
        <v>19533</v>
      </c>
      <c r="P1558" s="123">
        <v>20295</v>
      </c>
      <c r="Q1558" s="124">
        <v>18877</v>
      </c>
      <c r="R1558" s="123">
        <v>22265</v>
      </c>
      <c r="S1558" s="124">
        <v>22425</v>
      </c>
      <c r="T1558" s="123">
        <v>22374</v>
      </c>
      <c r="U1558" s="124">
        <v>22386</v>
      </c>
      <c r="V1558" s="123">
        <v>21211</v>
      </c>
      <c r="W1558" s="124">
        <v>20336</v>
      </c>
      <c r="X1558" s="123">
        <v>24592</v>
      </c>
      <c r="Y1558" s="124">
        <v>24409</v>
      </c>
      <c r="Z1558" s="123">
        <v>23965</v>
      </c>
      <c r="AA1558" s="124">
        <v>24504</v>
      </c>
      <c r="AB1558" s="123">
        <v>22922</v>
      </c>
      <c r="AC1558" s="124">
        <v>21881</v>
      </c>
      <c r="AD1558" s="123">
        <v>25642</v>
      </c>
      <c r="AE1558" s="125">
        <v>25536</v>
      </c>
      <c r="AF1558" s="126">
        <v>25407</v>
      </c>
    </row>
    <row r="1559" spans="2:32">
      <c r="B1559" s="127">
        <v>1521</v>
      </c>
      <c r="C1559" s="128">
        <v>1521</v>
      </c>
      <c r="D1559" s="129">
        <v>64</v>
      </c>
      <c r="E1559" s="130">
        <v>3</v>
      </c>
      <c r="F1559" s="131">
        <v>5</v>
      </c>
      <c r="G1559" s="132" t="s">
        <v>485</v>
      </c>
      <c r="H1559" s="133">
        <v>3</v>
      </c>
      <c r="I1559" s="128">
        <v>4</v>
      </c>
      <c r="J1559" s="129" t="s">
        <v>485</v>
      </c>
      <c r="K1559" s="134">
        <v>9</v>
      </c>
      <c r="L1559" s="108"/>
      <c r="M1559" s="81">
        <v>19356</v>
      </c>
      <c r="N1559" s="135">
        <v>19277</v>
      </c>
      <c r="O1559" s="136">
        <v>19646</v>
      </c>
      <c r="P1559" s="135">
        <v>20453</v>
      </c>
      <c r="Q1559" s="136">
        <v>19332</v>
      </c>
      <c r="R1559" s="135">
        <v>22290</v>
      </c>
      <c r="S1559" s="136">
        <v>22472</v>
      </c>
      <c r="T1559" s="135">
        <v>22271</v>
      </c>
      <c r="U1559" s="136">
        <v>22425</v>
      </c>
      <c r="V1559" s="135">
        <v>21545</v>
      </c>
      <c r="W1559" s="136">
        <v>20447</v>
      </c>
      <c r="X1559" s="135">
        <v>24498</v>
      </c>
      <c r="Y1559" s="136">
        <v>24314</v>
      </c>
      <c r="Z1559" s="135">
        <v>24079</v>
      </c>
      <c r="AA1559" s="136">
        <v>24607</v>
      </c>
      <c r="AB1559" s="135">
        <v>23180</v>
      </c>
      <c r="AC1559" s="136">
        <v>21908</v>
      </c>
      <c r="AD1559" s="135">
        <v>25489</v>
      </c>
      <c r="AE1559" s="137">
        <v>25204</v>
      </c>
      <c r="AF1559" s="138">
        <v>25502</v>
      </c>
    </row>
    <row r="1560" spans="2:32">
      <c r="B1560" s="114">
        <v>1522</v>
      </c>
      <c r="C1560" s="115">
        <v>1522</v>
      </c>
      <c r="D1560" s="116">
        <v>64</v>
      </c>
      <c r="E1560" s="117">
        <v>3</v>
      </c>
      <c r="F1560" s="118">
        <v>5</v>
      </c>
      <c r="G1560" s="119" t="s">
        <v>485</v>
      </c>
      <c r="H1560" s="120">
        <v>3</v>
      </c>
      <c r="I1560" s="115">
        <v>4</v>
      </c>
      <c r="J1560" s="116" t="s">
        <v>485</v>
      </c>
      <c r="K1560" s="121">
        <v>10</v>
      </c>
      <c r="L1560" s="108"/>
      <c r="M1560" s="122">
        <v>18867</v>
      </c>
      <c r="N1560" s="123">
        <v>18790</v>
      </c>
      <c r="O1560" s="124">
        <v>19302</v>
      </c>
      <c r="P1560" s="123">
        <v>20089</v>
      </c>
      <c r="Q1560" s="124">
        <v>19323</v>
      </c>
      <c r="R1560" s="123">
        <v>21566</v>
      </c>
      <c r="S1560" s="124">
        <v>21785</v>
      </c>
      <c r="T1560" s="123">
        <v>21482</v>
      </c>
      <c r="U1560" s="124">
        <v>21716</v>
      </c>
      <c r="V1560" s="123">
        <v>21339</v>
      </c>
      <c r="W1560" s="124">
        <v>20243</v>
      </c>
      <c r="X1560" s="123">
        <v>23613</v>
      </c>
      <c r="Y1560" s="124">
        <v>23597</v>
      </c>
      <c r="Z1560" s="123">
        <v>24027</v>
      </c>
      <c r="AA1560" s="124">
        <v>24689</v>
      </c>
      <c r="AB1560" s="123">
        <v>23088</v>
      </c>
      <c r="AC1560" s="124">
        <v>21814</v>
      </c>
      <c r="AD1560" s="123">
        <v>24849</v>
      </c>
      <c r="AE1560" s="125">
        <v>25055</v>
      </c>
      <c r="AF1560" s="126">
        <v>25453</v>
      </c>
    </row>
    <row r="1561" spans="2:32">
      <c r="B1561" s="127">
        <v>1523</v>
      </c>
      <c r="C1561" s="128">
        <v>1523</v>
      </c>
      <c r="D1561" s="129">
        <v>64</v>
      </c>
      <c r="E1561" s="130">
        <v>3</v>
      </c>
      <c r="F1561" s="131">
        <v>5</v>
      </c>
      <c r="G1561" s="132" t="s">
        <v>485</v>
      </c>
      <c r="H1561" s="133">
        <v>3</v>
      </c>
      <c r="I1561" s="128">
        <v>4</v>
      </c>
      <c r="J1561" s="129" t="s">
        <v>485</v>
      </c>
      <c r="K1561" s="134">
        <v>11</v>
      </c>
      <c r="L1561" s="108"/>
      <c r="M1561" s="81">
        <v>18850</v>
      </c>
      <c r="N1561" s="135">
        <v>18667</v>
      </c>
      <c r="O1561" s="136">
        <v>19226</v>
      </c>
      <c r="P1561" s="135">
        <v>19981</v>
      </c>
      <c r="Q1561" s="136">
        <v>19246</v>
      </c>
      <c r="R1561" s="135">
        <v>21487</v>
      </c>
      <c r="S1561" s="136">
        <v>21778</v>
      </c>
      <c r="T1561" s="135">
        <v>21202</v>
      </c>
      <c r="U1561" s="136">
        <v>21308</v>
      </c>
      <c r="V1561" s="135">
        <v>21321</v>
      </c>
      <c r="W1561" s="136">
        <v>20219</v>
      </c>
      <c r="X1561" s="135">
        <v>23471</v>
      </c>
      <c r="Y1561" s="136">
        <v>23628</v>
      </c>
      <c r="Z1561" s="135">
        <v>24088</v>
      </c>
      <c r="AA1561" s="136">
        <v>24814</v>
      </c>
      <c r="AB1561" s="135">
        <v>23197</v>
      </c>
      <c r="AC1561" s="136">
        <v>21700</v>
      </c>
      <c r="AD1561" s="135">
        <v>24938</v>
      </c>
      <c r="AE1561" s="137">
        <v>25065</v>
      </c>
      <c r="AF1561" s="138">
        <v>25568</v>
      </c>
    </row>
    <row r="1562" spans="2:32">
      <c r="B1562" s="114">
        <v>1524</v>
      </c>
      <c r="C1562" s="115">
        <v>1524</v>
      </c>
      <c r="D1562" s="116">
        <v>64</v>
      </c>
      <c r="E1562" s="117">
        <v>3</v>
      </c>
      <c r="F1562" s="118">
        <v>5</v>
      </c>
      <c r="G1562" s="119" t="s">
        <v>485</v>
      </c>
      <c r="H1562" s="120">
        <v>3</v>
      </c>
      <c r="I1562" s="115">
        <v>4</v>
      </c>
      <c r="J1562" s="116" t="s">
        <v>485</v>
      </c>
      <c r="K1562" s="121">
        <v>12</v>
      </c>
      <c r="L1562" s="108"/>
      <c r="M1562" s="122">
        <v>18911</v>
      </c>
      <c r="N1562" s="123">
        <v>18670</v>
      </c>
      <c r="O1562" s="124">
        <v>19120</v>
      </c>
      <c r="P1562" s="123">
        <v>19888</v>
      </c>
      <c r="Q1562" s="124">
        <v>19186</v>
      </c>
      <c r="R1562" s="123">
        <v>21486</v>
      </c>
      <c r="S1562" s="124">
        <v>21757</v>
      </c>
      <c r="T1562" s="123">
        <v>21177</v>
      </c>
      <c r="U1562" s="124">
        <v>21084</v>
      </c>
      <c r="V1562" s="123">
        <v>21288</v>
      </c>
      <c r="W1562" s="124">
        <v>20232</v>
      </c>
      <c r="X1562" s="123">
        <v>23455</v>
      </c>
      <c r="Y1562" s="124">
        <v>23641</v>
      </c>
      <c r="Z1562" s="123">
        <v>23881</v>
      </c>
      <c r="AA1562" s="124">
        <v>24659</v>
      </c>
      <c r="AB1562" s="123">
        <v>23243</v>
      </c>
      <c r="AC1562" s="124">
        <v>21686</v>
      </c>
      <c r="AD1562" s="123">
        <v>24946</v>
      </c>
      <c r="AE1562" s="125">
        <v>24990</v>
      </c>
      <c r="AF1562" s="126">
        <v>25373</v>
      </c>
    </row>
    <row r="1563" spans="2:32">
      <c r="B1563" s="127">
        <v>1525</v>
      </c>
      <c r="C1563" s="128">
        <v>1525</v>
      </c>
      <c r="D1563" s="129">
        <v>64</v>
      </c>
      <c r="E1563" s="130">
        <v>3</v>
      </c>
      <c r="F1563" s="131">
        <v>5</v>
      </c>
      <c r="G1563" s="132" t="s">
        <v>485</v>
      </c>
      <c r="H1563" s="133">
        <v>3</v>
      </c>
      <c r="I1563" s="128">
        <v>4</v>
      </c>
      <c r="J1563" s="129" t="s">
        <v>485</v>
      </c>
      <c r="K1563" s="134">
        <v>13</v>
      </c>
      <c r="L1563" s="108"/>
      <c r="M1563" s="81">
        <v>18345</v>
      </c>
      <c r="N1563" s="135">
        <v>18033</v>
      </c>
      <c r="O1563" s="136">
        <v>18401</v>
      </c>
      <c r="P1563" s="135">
        <v>19087</v>
      </c>
      <c r="Q1563" s="136">
        <v>18519</v>
      </c>
      <c r="R1563" s="135">
        <v>20767</v>
      </c>
      <c r="S1563" s="136">
        <v>20976</v>
      </c>
      <c r="T1563" s="135">
        <v>20384</v>
      </c>
      <c r="U1563" s="136">
        <v>20350</v>
      </c>
      <c r="V1563" s="135">
        <v>20418</v>
      </c>
      <c r="W1563" s="136">
        <v>19708</v>
      </c>
      <c r="X1563" s="135">
        <v>22643</v>
      </c>
      <c r="Y1563" s="136">
        <v>22930</v>
      </c>
      <c r="Z1563" s="135">
        <v>22998</v>
      </c>
      <c r="AA1563" s="136">
        <v>23740</v>
      </c>
      <c r="AB1563" s="135">
        <v>22496</v>
      </c>
      <c r="AC1563" s="136">
        <v>21288</v>
      </c>
      <c r="AD1563" s="135">
        <v>24217</v>
      </c>
      <c r="AE1563" s="137">
        <v>24156</v>
      </c>
      <c r="AF1563" s="138">
        <v>24485</v>
      </c>
    </row>
    <row r="1564" spans="2:32">
      <c r="B1564" s="114">
        <v>1526</v>
      </c>
      <c r="C1564" s="115">
        <v>1526</v>
      </c>
      <c r="D1564" s="116">
        <v>64</v>
      </c>
      <c r="E1564" s="117">
        <v>3</v>
      </c>
      <c r="F1564" s="118">
        <v>5</v>
      </c>
      <c r="G1564" s="119" t="s">
        <v>485</v>
      </c>
      <c r="H1564" s="120">
        <v>3</v>
      </c>
      <c r="I1564" s="115">
        <v>4</v>
      </c>
      <c r="J1564" s="116" t="s">
        <v>485</v>
      </c>
      <c r="K1564" s="121">
        <v>14</v>
      </c>
      <c r="L1564" s="108"/>
      <c r="M1564" s="122">
        <v>18242</v>
      </c>
      <c r="N1564" s="123">
        <v>17811</v>
      </c>
      <c r="O1564" s="124">
        <v>18193</v>
      </c>
      <c r="P1564" s="123">
        <v>18827</v>
      </c>
      <c r="Q1564" s="124">
        <v>18194</v>
      </c>
      <c r="R1564" s="123">
        <v>20527</v>
      </c>
      <c r="S1564" s="124">
        <v>20668</v>
      </c>
      <c r="T1564" s="123">
        <v>20000</v>
      </c>
      <c r="U1564" s="124">
        <v>20039</v>
      </c>
      <c r="V1564" s="123">
        <v>19923</v>
      </c>
      <c r="W1564" s="124">
        <v>19248</v>
      </c>
      <c r="X1564" s="123">
        <v>22297</v>
      </c>
      <c r="Y1564" s="124">
        <v>22565</v>
      </c>
      <c r="Z1564" s="123">
        <v>23076</v>
      </c>
      <c r="AA1564" s="124">
        <v>23802</v>
      </c>
      <c r="AB1564" s="123">
        <v>22037</v>
      </c>
      <c r="AC1564" s="124">
        <v>20868</v>
      </c>
      <c r="AD1564" s="123">
        <v>23815</v>
      </c>
      <c r="AE1564" s="125">
        <v>24169</v>
      </c>
      <c r="AF1564" s="126">
        <v>24530</v>
      </c>
    </row>
    <row r="1565" spans="2:32">
      <c r="B1565" s="127">
        <v>1527</v>
      </c>
      <c r="C1565" s="128">
        <v>1527</v>
      </c>
      <c r="D1565" s="129">
        <v>64</v>
      </c>
      <c r="E1565" s="130">
        <v>3</v>
      </c>
      <c r="F1565" s="131">
        <v>5</v>
      </c>
      <c r="G1565" s="132" t="s">
        <v>485</v>
      </c>
      <c r="H1565" s="133">
        <v>3</v>
      </c>
      <c r="I1565" s="128">
        <v>4</v>
      </c>
      <c r="J1565" s="129" t="s">
        <v>485</v>
      </c>
      <c r="K1565" s="134">
        <v>15</v>
      </c>
      <c r="L1565" s="108"/>
      <c r="M1565" s="81">
        <v>18034</v>
      </c>
      <c r="N1565" s="135">
        <v>17534</v>
      </c>
      <c r="O1565" s="136">
        <v>18003</v>
      </c>
      <c r="P1565" s="135">
        <v>18539</v>
      </c>
      <c r="Q1565" s="136">
        <v>17955</v>
      </c>
      <c r="R1565" s="135">
        <v>20277</v>
      </c>
      <c r="S1565" s="136">
        <v>20312</v>
      </c>
      <c r="T1565" s="135">
        <v>19678</v>
      </c>
      <c r="U1565" s="136">
        <v>19800</v>
      </c>
      <c r="V1565" s="135">
        <v>19611</v>
      </c>
      <c r="W1565" s="136">
        <v>19123</v>
      </c>
      <c r="X1565" s="135">
        <v>22000</v>
      </c>
      <c r="Y1565" s="136">
        <v>22166</v>
      </c>
      <c r="Z1565" s="135">
        <v>22977</v>
      </c>
      <c r="AA1565" s="136">
        <v>23615</v>
      </c>
      <c r="AB1565" s="135">
        <v>21717</v>
      </c>
      <c r="AC1565" s="136">
        <v>20750</v>
      </c>
      <c r="AD1565" s="135">
        <v>23376</v>
      </c>
      <c r="AE1565" s="137">
        <v>24005</v>
      </c>
      <c r="AF1565" s="138">
        <v>24399</v>
      </c>
    </row>
    <row r="1566" spans="2:32">
      <c r="B1566" s="114">
        <v>1528</v>
      </c>
      <c r="C1566" s="115">
        <v>1528</v>
      </c>
      <c r="D1566" s="116">
        <v>64</v>
      </c>
      <c r="E1566" s="117">
        <v>3</v>
      </c>
      <c r="F1566" s="118">
        <v>5</v>
      </c>
      <c r="G1566" s="119" t="s">
        <v>485</v>
      </c>
      <c r="H1566" s="120">
        <v>3</v>
      </c>
      <c r="I1566" s="115">
        <v>4</v>
      </c>
      <c r="J1566" s="116" t="s">
        <v>485</v>
      </c>
      <c r="K1566" s="121">
        <v>16</v>
      </c>
      <c r="L1566" s="108"/>
      <c r="M1566" s="122">
        <v>18165</v>
      </c>
      <c r="N1566" s="123">
        <v>17674</v>
      </c>
      <c r="O1566" s="124">
        <v>18139</v>
      </c>
      <c r="P1566" s="123">
        <v>18635</v>
      </c>
      <c r="Q1566" s="124">
        <v>18142</v>
      </c>
      <c r="R1566" s="123">
        <v>20381</v>
      </c>
      <c r="S1566" s="124">
        <v>20460</v>
      </c>
      <c r="T1566" s="123">
        <v>19736</v>
      </c>
      <c r="U1566" s="124">
        <v>19852</v>
      </c>
      <c r="V1566" s="123">
        <v>19702</v>
      </c>
      <c r="W1566" s="124">
        <v>19340</v>
      </c>
      <c r="X1566" s="123">
        <v>22025</v>
      </c>
      <c r="Y1566" s="124">
        <v>22335</v>
      </c>
      <c r="Z1566" s="123">
        <v>22926</v>
      </c>
      <c r="AA1566" s="124">
        <v>23530</v>
      </c>
      <c r="AB1566" s="123">
        <v>21715</v>
      </c>
      <c r="AC1566" s="124">
        <v>20943</v>
      </c>
      <c r="AD1566" s="123">
        <v>23497</v>
      </c>
      <c r="AE1566" s="125">
        <v>23968</v>
      </c>
      <c r="AF1566" s="126">
        <v>24277</v>
      </c>
    </row>
    <row r="1567" spans="2:32">
      <c r="B1567" s="127">
        <v>1529</v>
      </c>
      <c r="C1567" s="128">
        <v>1529</v>
      </c>
      <c r="D1567" s="129">
        <v>64</v>
      </c>
      <c r="E1567" s="130">
        <v>3</v>
      </c>
      <c r="F1567" s="131">
        <v>5</v>
      </c>
      <c r="G1567" s="132" t="s">
        <v>485</v>
      </c>
      <c r="H1567" s="133">
        <v>3</v>
      </c>
      <c r="I1567" s="128">
        <v>4</v>
      </c>
      <c r="J1567" s="129" t="s">
        <v>485</v>
      </c>
      <c r="K1567" s="134">
        <v>17</v>
      </c>
      <c r="L1567" s="108"/>
      <c r="M1567" s="81">
        <v>18932</v>
      </c>
      <c r="N1567" s="135">
        <v>18503</v>
      </c>
      <c r="O1567" s="136">
        <v>18746</v>
      </c>
      <c r="P1567" s="135">
        <v>19306</v>
      </c>
      <c r="Q1567" s="136">
        <v>19028</v>
      </c>
      <c r="R1567" s="135">
        <v>21169</v>
      </c>
      <c r="S1567" s="136">
        <v>21303</v>
      </c>
      <c r="T1567" s="135">
        <v>20707</v>
      </c>
      <c r="U1567" s="136">
        <v>20731</v>
      </c>
      <c r="V1567" s="135">
        <v>20675</v>
      </c>
      <c r="W1567" s="136">
        <v>20488</v>
      </c>
      <c r="X1567" s="135">
        <v>23007</v>
      </c>
      <c r="Y1567" s="136">
        <v>23169</v>
      </c>
      <c r="Z1567" s="135">
        <v>23516</v>
      </c>
      <c r="AA1567" s="136">
        <v>24078</v>
      </c>
      <c r="AB1567" s="135">
        <v>22614</v>
      </c>
      <c r="AC1567" s="136">
        <v>22151</v>
      </c>
      <c r="AD1567" s="135">
        <v>24349</v>
      </c>
      <c r="AE1567" s="137">
        <v>24756</v>
      </c>
      <c r="AF1567" s="138">
        <v>24876</v>
      </c>
    </row>
    <row r="1568" spans="2:32">
      <c r="B1568" s="114">
        <v>1530</v>
      </c>
      <c r="C1568" s="115">
        <v>1530</v>
      </c>
      <c r="D1568" s="116">
        <v>64</v>
      </c>
      <c r="E1568" s="117">
        <v>3</v>
      </c>
      <c r="F1568" s="118">
        <v>5</v>
      </c>
      <c r="G1568" s="119" t="s">
        <v>485</v>
      </c>
      <c r="H1568" s="120">
        <v>3</v>
      </c>
      <c r="I1568" s="115">
        <v>4</v>
      </c>
      <c r="J1568" s="116" t="s">
        <v>485</v>
      </c>
      <c r="K1568" s="121">
        <v>18</v>
      </c>
      <c r="L1568" s="108"/>
      <c r="M1568" s="122">
        <v>19696</v>
      </c>
      <c r="N1568" s="123">
        <v>19285</v>
      </c>
      <c r="O1568" s="124">
        <v>19370</v>
      </c>
      <c r="P1568" s="123">
        <v>20123</v>
      </c>
      <c r="Q1568" s="124">
        <v>20070</v>
      </c>
      <c r="R1568" s="123">
        <v>22087</v>
      </c>
      <c r="S1568" s="124">
        <v>22155</v>
      </c>
      <c r="T1568" s="123">
        <v>21626</v>
      </c>
      <c r="U1568" s="124">
        <v>21616</v>
      </c>
      <c r="V1568" s="123">
        <v>21865</v>
      </c>
      <c r="W1568" s="124">
        <v>21729</v>
      </c>
      <c r="X1568" s="123">
        <v>24097</v>
      </c>
      <c r="Y1568" s="124">
        <v>24083</v>
      </c>
      <c r="Z1568" s="123">
        <v>23871</v>
      </c>
      <c r="AA1568" s="124">
        <v>24497</v>
      </c>
      <c r="AB1568" s="123">
        <v>23912</v>
      </c>
      <c r="AC1568" s="124">
        <v>23608</v>
      </c>
      <c r="AD1568" s="123">
        <v>25354</v>
      </c>
      <c r="AE1568" s="125">
        <v>25203</v>
      </c>
      <c r="AF1568" s="126">
        <v>25327</v>
      </c>
    </row>
    <row r="1569" spans="2:32">
      <c r="B1569" s="127">
        <v>1531</v>
      </c>
      <c r="C1569" s="128">
        <v>1531</v>
      </c>
      <c r="D1569" s="129">
        <v>64</v>
      </c>
      <c r="E1569" s="130">
        <v>3</v>
      </c>
      <c r="F1569" s="131">
        <v>5</v>
      </c>
      <c r="G1569" s="132" t="s">
        <v>485</v>
      </c>
      <c r="H1569" s="133">
        <v>3</v>
      </c>
      <c r="I1569" s="128">
        <v>4</v>
      </c>
      <c r="J1569" s="129" t="s">
        <v>485</v>
      </c>
      <c r="K1569" s="134">
        <v>19</v>
      </c>
      <c r="L1569" s="108"/>
      <c r="M1569" s="81">
        <v>20455</v>
      </c>
      <c r="N1569" s="135">
        <v>20248</v>
      </c>
      <c r="O1569" s="136">
        <v>20205</v>
      </c>
      <c r="P1569" s="135">
        <v>20859</v>
      </c>
      <c r="Q1569" s="136">
        <v>20911</v>
      </c>
      <c r="R1569" s="135">
        <v>23003</v>
      </c>
      <c r="S1569" s="136">
        <v>23050</v>
      </c>
      <c r="T1569" s="135">
        <v>22765</v>
      </c>
      <c r="U1569" s="136">
        <v>22631</v>
      </c>
      <c r="V1569" s="135">
        <v>22847</v>
      </c>
      <c r="W1569" s="136">
        <v>22871</v>
      </c>
      <c r="X1569" s="135">
        <v>25311</v>
      </c>
      <c r="Y1569" s="136">
        <v>25392</v>
      </c>
      <c r="Z1569" s="135">
        <v>24948</v>
      </c>
      <c r="AA1569" s="136">
        <v>25589</v>
      </c>
      <c r="AB1569" s="135">
        <v>25302</v>
      </c>
      <c r="AC1569" s="136">
        <v>24918</v>
      </c>
      <c r="AD1569" s="135">
        <v>26884</v>
      </c>
      <c r="AE1569" s="137">
        <v>26548</v>
      </c>
      <c r="AF1569" s="138">
        <v>26588</v>
      </c>
    </row>
    <row r="1570" spans="2:32">
      <c r="B1570" s="114">
        <v>1532</v>
      </c>
      <c r="C1570" s="115">
        <v>1532</v>
      </c>
      <c r="D1570" s="116">
        <v>64</v>
      </c>
      <c r="E1570" s="117">
        <v>3</v>
      </c>
      <c r="F1570" s="118">
        <v>5</v>
      </c>
      <c r="G1570" s="119" t="s">
        <v>485</v>
      </c>
      <c r="H1570" s="120">
        <v>3</v>
      </c>
      <c r="I1570" s="115">
        <v>4</v>
      </c>
      <c r="J1570" s="116" t="s">
        <v>485</v>
      </c>
      <c r="K1570" s="121">
        <v>20</v>
      </c>
      <c r="L1570" s="108"/>
      <c r="M1570" s="122">
        <v>20485</v>
      </c>
      <c r="N1570" s="123">
        <v>20457</v>
      </c>
      <c r="O1570" s="124">
        <v>20340</v>
      </c>
      <c r="P1570" s="123">
        <v>21276</v>
      </c>
      <c r="Q1570" s="124">
        <v>20853</v>
      </c>
      <c r="R1570" s="123">
        <v>23074</v>
      </c>
      <c r="S1570" s="124">
        <v>23173</v>
      </c>
      <c r="T1570" s="123">
        <v>23112</v>
      </c>
      <c r="U1570" s="124">
        <v>22883</v>
      </c>
      <c r="V1570" s="123">
        <v>23122</v>
      </c>
      <c r="W1570" s="124">
        <v>23310</v>
      </c>
      <c r="X1570" s="123">
        <v>25687</v>
      </c>
      <c r="Y1570" s="124">
        <v>25885</v>
      </c>
      <c r="Z1570" s="123">
        <v>25557</v>
      </c>
      <c r="AA1570" s="124">
        <v>26649</v>
      </c>
      <c r="AB1570" s="123">
        <v>25968</v>
      </c>
      <c r="AC1570" s="124">
        <v>25731</v>
      </c>
      <c r="AD1570" s="123">
        <v>27662</v>
      </c>
      <c r="AE1570" s="125">
        <v>27644</v>
      </c>
      <c r="AF1570" s="126">
        <v>27445</v>
      </c>
    </row>
    <row r="1571" spans="2:32">
      <c r="B1571" s="127">
        <v>1533</v>
      </c>
      <c r="C1571" s="128">
        <v>1533</v>
      </c>
      <c r="D1571" s="129">
        <v>64</v>
      </c>
      <c r="E1571" s="130">
        <v>3</v>
      </c>
      <c r="F1571" s="131">
        <v>5</v>
      </c>
      <c r="G1571" s="132" t="s">
        <v>485</v>
      </c>
      <c r="H1571" s="133">
        <v>3</v>
      </c>
      <c r="I1571" s="128">
        <v>4</v>
      </c>
      <c r="J1571" s="129" t="s">
        <v>485</v>
      </c>
      <c r="K1571" s="134">
        <v>21</v>
      </c>
      <c r="L1571" s="108"/>
      <c r="M1571" s="81">
        <v>20216</v>
      </c>
      <c r="N1571" s="135">
        <v>20162</v>
      </c>
      <c r="O1571" s="136">
        <v>20036</v>
      </c>
      <c r="P1571" s="135">
        <v>21086</v>
      </c>
      <c r="Q1571" s="136">
        <v>20601</v>
      </c>
      <c r="R1571" s="135">
        <v>22889</v>
      </c>
      <c r="S1571" s="136">
        <v>23106</v>
      </c>
      <c r="T1571" s="135">
        <v>23156</v>
      </c>
      <c r="U1571" s="136">
        <v>22878</v>
      </c>
      <c r="V1571" s="135">
        <v>23223</v>
      </c>
      <c r="W1571" s="136">
        <v>23403</v>
      </c>
      <c r="X1571" s="135">
        <v>25929</v>
      </c>
      <c r="Y1571" s="136">
        <v>26412</v>
      </c>
      <c r="Z1571" s="135">
        <v>26070</v>
      </c>
      <c r="AA1571" s="136">
        <v>27350</v>
      </c>
      <c r="AB1571" s="135">
        <v>26623</v>
      </c>
      <c r="AC1571" s="136">
        <v>26226</v>
      </c>
      <c r="AD1571" s="135">
        <v>28495</v>
      </c>
      <c r="AE1571" s="137">
        <v>28593</v>
      </c>
      <c r="AF1571" s="138">
        <v>28194</v>
      </c>
    </row>
    <row r="1572" spans="2:32">
      <c r="B1572" s="114">
        <v>1534</v>
      </c>
      <c r="C1572" s="115">
        <v>1534</v>
      </c>
      <c r="D1572" s="116">
        <v>64</v>
      </c>
      <c r="E1572" s="117">
        <v>3</v>
      </c>
      <c r="F1572" s="118">
        <v>5</v>
      </c>
      <c r="G1572" s="119" t="s">
        <v>485</v>
      </c>
      <c r="H1572" s="120">
        <v>3</v>
      </c>
      <c r="I1572" s="115">
        <v>4</v>
      </c>
      <c r="J1572" s="116" t="s">
        <v>485</v>
      </c>
      <c r="K1572" s="121">
        <v>22</v>
      </c>
      <c r="L1572" s="108"/>
      <c r="M1572" s="122">
        <v>19424</v>
      </c>
      <c r="N1572" s="123">
        <v>19429</v>
      </c>
      <c r="O1572" s="124">
        <v>19249</v>
      </c>
      <c r="P1572" s="123">
        <v>20576</v>
      </c>
      <c r="Q1572" s="124">
        <v>19988</v>
      </c>
      <c r="R1572" s="123">
        <v>22140</v>
      </c>
      <c r="S1572" s="124">
        <v>22535</v>
      </c>
      <c r="T1572" s="123">
        <v>22652</v>
      </c>
      <c r="U1572" s="124">
        <v>22255</v>
      </c>
      <c r="V1572" s="123">
        <v>22827</v>
      </c>
      <c r="W1572" s="124">
        <v>23019</v>
      </c>
      <c r="X1572" s="123">
        <v>25418</v>
      </c>
      <c r="Y1572" s="124">
        <v>26224</v>
      </c>
      <c r="Z1572" s="123">
        <v>25768</v>
      </c>
      <c r="AA1572" s="124">
        <v>27405</v>
      </c>
      <c r="AB1572" s="123">
        <v>26563</v>
      </c>
      <c r="AC1572" s="124">
        <v>26078</v>
      </c>
      <c r="AD1572" s="123">
        <v>28498</v>
      </c>
      <c r="AE1572" s="125">
        <v>28655</v>
      </c>
      <c r="AF1572" s="126">
        <v>28041</v>
      </c>
    </row>
    <row r="1573" spans="2:32">
      <c r="B1573" s="127">
        <v>1535</v>
      </c>
      <c r="C1573" s="128">
        <v>1535</v>
      </c>
      <c r="D1573" s="129">
        <v>64</v>
      </c>
      <c r="E1573" s="130">
        <v>3</v>
      </c>
      <c r="F1573" s="131">
        <v>5</v>
      </c>
      <c r="G1573" s="132" t="s">
        <v>485</v>
      </c>
      <c r="H1573" s="133">
        <v>3</v>
      </c>
      <c r="I1573" s="128">
        <v>4</v>
      </c>
      <c r="J1573" s="129" t="s">
        <v>485</v>
      </c>
      <c r="K1573" s="134">
        <v>23</v>
      </c>
      <c r="L1573" s="108"/>
      <c r="M1573" s="81">
        <v>18353</v>
      </c>
      <c r="N1573" s="135">
        <v>18448</v>
      </c>
      <c r="O1573" s="136">
        <v>18215</v>
      </c>
      <c r="P1573" s="135">
        <v>19710</v>
      </c>
      <c r="Q1573" s="136">
        <v>19295</v>
      </c>
      <c r="R1573" s="135">
        <v>21102</v>
      </c>
      <c r="S1573" s="136">
        <v>21578</v>
      </c>
      <c r="T1573" s="135">
        <v>21812</v>
      </c>
      <c r="U1573" s="136">
        <v>21364</v>
      </c>
      <c r="V1573" s="135">
        <v>22284</v>
      </c>
      <c r="W1573" s="136">
        <v>22489</v>
      </c>
      <c r="X1573" s="135">
        <v>24544</v>
      </c>
      <c r="Y1573" s="136">
        <v>25472</v>
      </c>
      <c r="Z1573" s="135">
        <v>25075</v>
      </c>
      <c r="AA1573" s="136">
        <v>26876</v>
      </c>
      <c r="AB1573" s="135">
        <v>26190</v>
      </c>
      <c r="AC1573" s="136">
        <v>25682</v>
      </c>
      <c r="AD1573" s="135">
        <v>27869</v>
      </c>
      <c r="AE1573" s="137">
        <v>28126</v>
      </c>
      <c r="AF1573" s="138">
        <v>27438</v>
      </c>
    </row>
    <row r="1574" spans="2:32">
      <c r="B1574" s="114">
        <v>1536</v>
      </c>
      <c r="C1574" s="115">
        <v>1536</v>
      </c>
      <c r="D1574" s="116">
        <v>64</v>
      </c>
      <c r="E1574" s="117">
        <v>3</v>
      </c>
      <c r="F1574" s="118">
        <v>5</v>
      </c>
      <c r="G1574" s="119" t="s">
        <v>485</v>
      </c>
      <c r="H1574" s="120">
        <v>3</v>
      </c>
      <c r="I1574" s="115">
        <v>4</v>
      </c>
      <c r="J1574" s="116" t="s">
        <v>485</v>
      </c>
      <c r="K1574" s="121">
        <v>24</v>
      </c>
      <c r="L1574" s="108"/>
      <c r="M1574" s="122">
        <v>17191</v>
      </c>
      <c r="N1574" s="123">
        <v>17429</v>
      </c>
      <c r="O1574" s="124">
        <v>17218</v>
      </c>
      <c r="P1574" s="123">
        <v>18739</v>
      </c>
      <c r="Q1574" s="124">
        <v>18549</v>
      </c>
      <c r="R1574" s="123">
        <v>19999</v>
      </c>
      <c r="S1574" s="124">
        <v>20557</v>
      </c>
      <c r="T1574" s="123">
        <v>20939</v>
      </c>
      <c r="U1574" s="124">
        <v>20504</v>
      </c>
      <c r="V1574" s="123">
        <v>21681</v>
      </c>
      <c r="W1574" s="124">
        <v>21975</v>
      </c>
      <c r="X1574" s="123">
        <v>23549</v>
      </c>
      <c r="Y1574" s="124">
        <v>24600</v>
      </c>
      <c r="Z1574" s="123">
        <v>24374</v>
      </c>
      <c r="AA1574" s="124">
        <v>26191</v>
      </c>
      <c r="AB1574" s="123">
        <v>25678</v>
      </c>
      <c r="AC1574" s="124">
        <v>25239</v>
      </c>
      <c r="AD1574" s="123">
        <v>27051</v>
      </c>
      <c r="AE1574" s="125">
        <v>27481</v>
      </c>
      <c r="AF1574" s="126">
        <v>26783</v>
      </c>
    </row>
    <row r="1575" spans="2:32">
      <c r="B1575" s="127">
        <v>1537</v>
      </c>
      <c r="C1575" s="128">
        <v>1537</v>
      </c>
      <c r="D1575" s="129">
        <v>65</v>
      </c>
      <c r="E1575" s="130">
        <v>3</v>
      </c>
      <c r="F1575" s="131">
        <v>6</v>
      </c>
      <c r="G1575" s="132" t="s">
        <v>485</v>
      </c>
      <c r="H1575" s="133">
        <v>3</v>
      </c>
      <c r="I1575" s="128">
        <v>5</v>
      </c>
      <c r="J1575" s="129" t="s">
        <v>485</v>
      </c>
      <c r="K1575" s="134">
        <v>1</v>
      </c>
      <c r="L1575" s="108"/>
      <c r="M1575" s="81">
        <v>16187</v>
      </c>
      <c r="N1575" s="135">
        <v>16274</v>
      </c>
      <c r="O1575" s="136">
        <v>16963</v>
      </c>
      <c r="P1575" s="135">
        <v>17783</v>
      </c>
      <c r="Q1575" s="136">
        <v>17773</v>
      </c>
      <c r="R1575" s="135">
        <v>19080</v>
      </c>
      <c r="S1575" s="136">
        <v>19621</v>
      </c>
      <c r="T1575" s="135">
        <v>19953</v>
      </c>
      <c r="U1575" s="136">
        <v>20365</v>
      </c>
      <c r="V1575" s="135">
        <v>20593</v>
      </c>
      <c r="W1575" s="136">
        <v>21532</v>
      </c>
      <c r="X1575" s="135">
        <v>23036</v>
      </c>
      <c r="Y1575" s="136">
        <v>23792</v>
      </c>
      <c r="Z1575" s="135">
        <v>24109</v>
      </c>
      <c r="AA1575" s="136">
        <v>24878</v>
      </c>
      <c r="AB1575" s="135">
        <v>23954</v>
      </c>
      <c r="AC1575" s="136">
        <v>24680</v>
      </c>
      <c r="AD1575" s="135">
        <v>26340</v>
      </c>
      <c r="AE1575" s="137">
        <v>26615</v>
      </c>
      <c r="AF1575" s="138">
        <v>26551</v>
      </c>
    </row>
    <row r="1576" spans="2:32">
      <c r="B1576" s="114">
        <v>1538</v>
      </c>
      <c r="C1576" s="115">
        <v>1538</v>
      </c>
      <c r="D1576" s="116">
        <v>65</v>
      </c>
      <c r="E1576" s="117">
        <v>3</v>
      </c>
      <c r="F1576" s="118">
        <v>6</v>
      </c>
      <c r="G1576" s="119" t="s">
        <v>485</v>
      </c>
      <c r="H1576" s="120">
        <v>3</v>
      </c>
      <c r="I1576" s="115">
        <v>5</v>
      </c>
      <c r="J1576" s="116" t="s">
        <v>485</v>
      </c>
      <c r="K1576" s="121">
        <v>2</v>
      </c>
      <c r="L1576" s="108"/>
      <c r="M1576" s="122">
        <v>15827</v>
      </c>
      <c r="N1576" s="123">
        <v>15836</v>
      </c>
      <c r="O1576" s="124">
        <v>16530</v>
      </c>
      <c r="P1576" s="123">
        <v>17318</v>
      </c>
      <c r="Q1576" s="124">
        <v>17449</v>
      </c>
      <c r="R1576" s="123">
        <v>18759</v>
      </c>
      <c r="S1576" s="124">
        <v>19316</v>
      </c>
      <c r="T1576" s="123">
        <v>19598</v>
      </c>
      <c r="U1576" s="124">
        <v>19995</v>
      </c>
      <c r="V1576" s="123">
        <v>20311</v>
      </c>
      <c r="W1576" s="124">
        <v>21261</v>
      </c>
      <c r="X1576" s="123">
        <v>22691</v>
      </c>
      <c r="Y1576" s="124">
        <v>23352</v>
      </c>
      <c r="Z1576" s="123">
        <v>23518</v>
      </c>
      <c r="AA1576" s="124">
        <v>24344</v>
      </c>
      <c r="AB1576" s="123">
        <v>23542</v>
      </c>
      <c r="AC1576" s="124">
        <v>24295</v>
      </c>
      <c r="AD1576" s="123">
        <v>25828</v>
      </c>
      <c r="AE1576" s="125">
        <v>25975</v>
      </c>
      <c r="AF1576" s="126">
        <v>25887</v>
      </c>
    </row>
    <row r="1577" spans="2:32">
      <c r="B1577" s="127">
        <v>1539</v>
      </c>
      <c r="C1577" s="128">
        <v>1539</v>
      </c>
      <c r="D1577" s="129">
        <v>65</v>
      </c>
      <c r="E1577" s="130">
        <v>3</v>
      </c>
      <c r="F1577" s="131">
        <v>6</v>
      </c>
      <c r="G1577" s="132" t="s">
        <v>485</v>
      </c>
      <c r="H1577" s="133">
        <v>3</v>
      </c>
      <c r="I1577" s="128">
        <v>5</v>
      </c>
      <c r="J1577" s="129" t="s">
        <v>485</v>
      </c>
      <c r="K1577" s="134">
        <v>3</v>
      </c>
      <c r="L1577" s="108"/>
      <c r="M1577" s="81">
        <v>15802</v>
      </c>
      <c r="N1577" s="135">
        <v>15685</v>
      </c>
      <c r="O1577" s="136">
        <v>16434</v>
      </c>
      <c r="P1577" s="135">
        <v>17225</v>
      </c>
      <c r="Q1577" s="136">
        <v>17455</v>
      </c>
      <c r="R1577" s="135">
        <v>18864</v>
      </c>
      <c r="S1577" s="136">
        <v>19373</v>
      </c>
      <c r="T1577" s="135">
        <v>19654</v>
      </c>
      <c r="U1577" s="136">
        <v>20046</v>
      </c>
      <c r="V1577" s="135">
        <v>20493</v>
      </c>
      <c r="W1577" s="136">
        <v>21606</v>
      </c>
      <c r="X1577" s="135">
        <v>22824</v>
      </c>
      <c r="Y1577" s="136">
        <v>23528</v>
      </c>
      <c r="Z1577" s="135">
        <v>23627</v>
      </c>
      <c r="AA1577" s="136">
        <v>24273</v>
      </c>
      <c r="AB1577" s="135">
        <v>23554</v>
      </c>
      <c r="AC1577" s="136">
        <v>24512</v>
      </c>
      <c r="AD1577" s="135">
        <v>25920</v>
      </c>
      <c r="AE1577" s="137">
        <v>26008</v>
      </c>
      <c r="AF1577" s="138">
        <v>25919</v>
      </c>
    </row>
    <row r="1578" spans="2:32">
      <c r="B1578" s="114">
        <v>1540</v>
      </c>
      <c r="C1578" s="115">
        <v>1540</v>
      </c>
      <c r="D1578" s="116">
        <v>65</v>
      </c>
      <c r="E1578" s="117">
        <v>3</v>
      </c>
      <c r="F1578" s="118">
        <v>6</v>
      </c>
      <c r="G1578" s="119" t="s">
        <v>485</v>
      </c>
      <c r="H1578" s="120">
        <v>3</v>
      </c>
      <c r="I1578" s="115">
        <v>5</v>
      </c>
      <c r="J1578" s="116" t="s">
        <v>485</v>
      </c>
      <c r="K1578" s="121">
        <v>4</v>
      </c>
      <c r="L1578" s="108"/>
      <c r="M1578" s="122">
        <v>15858</v>
      </c>
      <c r="N1578" s="123">
        <v>15609</v>
      </c>
      <c r="O1578" s="124">
        <v>16436</v>
      </c>
      <c r="P1578" s="123">
        <v>17151</v>
      </c>
      <c r="Q1578" s="124">
        <v>17455</v>
      </c>
      <c r="R1578" s="123">
        <v>18922</v>
      </c>
      <c r="S1578" s="124">
        <v>19355</v>
      </c>
      <c r="T1578" s="123">
        <v>19541</v>
      </c>
      <c r="U1578" s="124">
        <v>19997</v>
      </c>
      <c r="V1578" s="123">
        <v>20391</v>
      </c>
      <c r="W1578" s="124">
        <v>21589</v>
      </c>
      <c r="X1578" s="123">
        <v>22626</v>
      </c>
      <c r="Y1578" s="124">
        <v>23171</v>
      </c>
      <c r="Z1578" s="123">
        <v>23176</v>
      </c>
      <c r="AA1578" s="124">
        <v>23730</v>
      </c>
      <c r="AB1578" s="123">
        <v>23152</v>
      </c>
      <c r="AC1578" s="124">
        <v>24254</v>
      </c>
      <c r="AD1578" s="123">
        <v>25348</v>
      </c>
      <c r="AE1578" s="125">
        <v>25310</v>
      </c>
      <c r="AF1578" s="126">
        <v>25266</v>
      </c>
    </row>
    <row r="1579" spans="2:32">
      <c r="B1579" s="127">
        <v>1541</v>
      </c>
      <c r="C1579" s="128">
        <v>1541</v>
      </c>
      <c r="D1579" s="129">
        <v>65</v>
      </c>
      <c r="E1579" s="130">
        <v>3</v>
      </c>
      <c r="F1579" s="131">
        <v>6</v>
      </c>
      <c r="G1579" s="132" t="s">
        <v>485</v>
      </c>
      <c r="H1579" s="133">
        <v>3</v>
      </c>
      <c r="I1579" s="128">
        <v>5</v>
      </c>
      <c r="J1579" s="129" t="s">
        <v>485</v>
      </c>
      <c r="K1579" s="134">
        <v>5</v>
      </c>
      <c r="L1579" s="108"/>
      <c r="M1579" s="81">
        <v>16089</v>
      </c>
      <c r="N1579" s="135">
        <v>15822</v>
      </c>
      <c r="O1579" s="136">
        <v>16645</v>
      </c>
      <c r="P1579" s="135">
        <v>17279</v>
      </c>
      <c r="Q1579" s="136">
        <v>17487</v>
      </c>
      <c r="R1579" s="135">
        <v>19044</v>
      </c>
      <c r="S1579" s="136">
        <v>19401</v>
      </c>
      <c r="T1579" s="135">
        <v>19527</v>
      </c>
      <c r="U1579" s="136">
        <v>19999</v>
      </c>
      <c r="V1579" s="135">
        <v>20178</v>
      </c>
      <c r="W1579" s="136">
        <v>21482</v>
      </c>
      <c r="X1579" s="135">
        <v>22388</v>
      </c>
      <c r="Y1579" s="136">
        <v>22697</v>
      </c>
      <c r="Z1579" s="135">
        <v>22611</v>
      </c>
      <c r="AA1579" s="136">
        <v>23163</v>
      </c>
      <c r="AB1579" s="135">
        <v>22555</v>
      </c>
      <c r="AC1579" s="136">
        <v>23844</v>
      </c>
      <c r="AD1579" s="135">
        <v>24599</v>
      </c>
      <c r="AE1579" s="137">
        <v>24507</v>
      </c>
      <c r="AF1579" s="138">
        <v>24468</v>
      </c>
    </row>
    <row r="1580" spans="2:32">
      <c r="B1580" s="114">
        <v>1542</v>
      </c>
      <c r="C1580" s="115">
        <v>1542</v>
      </c>
      <c r="D1580" s="116">
        <v>65</v>
      </c>
      <c r="E1580" s="117">
        <v>3</v>
      </c>
      <c r="F1580" s="118">
        <v>6</v>
      </c>
      <c r="G1580" s="119" t="s">
        <v>485</v>
      </c>
      <c r="H1580" s="120">
        <v>3</v>
      </c>
      <c r="I1580" s="115">
        <v>5</v>
      </c>
      <c r="J1580" s="116" t="s">
        <v>485</v>
      </c>
      <c r="K1580" s="121">
        <v>6</v>
      </c>
      <c r="L1580" s="108"/>
      <c r="M1580" s="122">
        <v>16653</v>
      </c>
      <c r="N1580" s="123">
        <v>16484</v>
      </c>
      <c r="O1580" s="124">
        <v>17260</v>
      </c>
      <c r="P1580" s="123">
        <v>17547</v>
      </c>
      <c r="Q1580" s="124">
        <v>17677</v>
      </c>
      <c r="R1580" s="123">
        <v>19531</v>
      </c>
      <c r="S1580" s="124">
        <v>19823</v>
      </c>
      <c r="T1580" s="123">
        <v>19890</v>
      </c>
      <c r="U1580" s="124">
        <v>20287</v>
      </c>
      <c r="V1580" s="123">
        <v>20064</v>
      </c>
      <c r="W1580" s="124">
        <v>21777</v>
      </c>
      <c r="X1580" s="123">
        <v>22478</v>
      </c>
      <c r="Y1580" s="124">
        <v>22584</v>
      </c>
      <c r="Z1580" s="123">
        <v>22409</v>
      </c>
      <c r="AA1580" s="124">
        <v>22635</v>
      </c>
      <c r="AB1580" s="123">
        <v>22016</v>
      </c>
      <c r="AC1580" s="124">
        <v>23787</v>
      </c>
      <c r="AD1580" s="123">
        <v>24217</v>
      </c>
      <c r="AE1580" s="125">
        <v>23988</v>
      </c>
      <c r="AF1580" s="126">
        <v>24043</v>
      </c>
    </row>
    <row r="1581" spans="2:32">
      <c r="B1581" s="127">
        <v>1543</v>
      </c>
      <c r="C1581" s="128">
        <v>1543</v>
      </c>
      <c r="D1581" s="129">
        <v>65</v>
      </c>
      <c r="E1581" s="130">
        <v>3</v>
      </c>
      <c r="F1581" s="131">
        <v>6</v>
      </c>
      <c r="G1581" s="132" t="s">
        <v>485</v>
      </c>
      <c r="H1581" s="133">
        <v>3</v>
      </c>
      <c r="I1581" s="128">
        <v>5</v>
      </c>
      <c r="J1581" s="129" t="s">
        <v>485</v>
      </c>
      <c r="K1581" s="134">
        <v>7</v>
      </c>
      <c r="L1581" s="108"/>
      <c r="M1581" s="81">
        <v>17920</v>
      </c>
      <c r="N1581" s="135">
        <v>17684</v>
      </c>
      <c r="O1581" s="136">
        <v>18592</v>
      </c>
      <c r="P1581" s="135">
        <v>18058</v>
      </c>
      <c r="Q1581" s="136">
        <v>17980</v>
      </c>
      <c r="R1581" s="135">
        <v>20642</v>
      </c>
      <c r="S1581" s="136">
        <v>20904</v>
      </c>
      <c r="T1581" s="135">
        <v>20987</v>
      </c>
      <c r="U1581" s="136">
        <v>21347</v>
      </c>
      <c r="V1581" s="135">
        <v>20096</v>
      </c>
      <c r="W1581" s="136">
        <v>22842</v>
      </c>
      <c r="X1581" s="135">
        <v>23121</v>
      </c>
      <c r="Y1581" s="136">
        <v>23270</v>
      </c>
      <c r="Z1581" s="135">
        <v>23133</v>
      </c>
      <c r="AA1581" s="136">
        <v>22521</v>
      </c>
      <c r="AB1581" s="135">
        <v>21784</v>
      </c>
      <c r="AC1581" s="136">
        <v>24618</v>
      </c>
      <c r="AD1581" s="135">
        <v>24689</v>
      </c>
      <c r="AE1581" s="137">
        <v>24438</v>
      </c>
      <c r="AF1581" s="138">
        <v>24631</v>
      </c>
    </row>
    <row r="1582" spans="2:32">
      <c r="B1582" s="114">
        <v>1544</v>
      </c>
      <c r="C1582" s="115">
        <v>1544</v>
      </c>
      <c r="D1582" s="116">
        <v>65</v>
      </c>
      <c r="E1582" s="117">
        <v>3</v>
      </c>
      <c r="F1582" s="118">
        <v>6</v>
      </c>
      <c r="G1582" s="119" t="s">
        <v>485</v>
      </c>
      <c r="H1582" s="120">
        <v>3</v>
      </c>
      <c r="I1582" s="115">
        <v>5</v>
      </c>
      <c r="J1582" s="116" t="s">
        <v>485</v>
      </c>
      <c r="K1582" s="121">
        <v>8</v>
      </c>
      <c r="L1582" s="108"/>
      <c r="M1582" s="122">
        <v>19135</v>
      </c>
      <c r="N1582" s="123">
        <v>18515</v>
      </c>
      <c r="O1582" s="124">
        <v>19663</v>
      </c>
      <c r="P1582" s="123">
        <v>18254</v>
      </c>
      <c r="Q1582" s="124">
        <v>17783</v>
      </c>
      <c r="R1582" s="123">
        <v>21737</v>
      </c>
      <c r="S1582" s="124">
        <v>21757</v>
      </c>
      <c r="T1582" s="123">
        <v>21784</v>
      </c>
      <c r="U1582" s="124">
        <v>22368</v>
      </c>
      <c r="V1582" s="123">
        <v>19834</v>
      </c>
      <c r="W1582" s="124">
        <v>23857</v>
      </c>
      <c r="X1582" s="123">
        <v>23887</v>
      </c>
      <c r="Y1582" s="124">
        <v>23888</v>
      </c>
      <c r="Z1582" s="123">
        <v>23944</v>
      </c>
      <c r="AA1582" s="124">
        <v>22417</v>
      </c>
      <c r="AB1582" s="123">
        <v>21395</v>
      </c>
      <c r="AC1582" s="124">
        <v>25559</v>
      </c>
      <c r="AD1582" s="123">
        <v>25160</v>
      </c>
      <c r="AE1582" s="125">
        <v>24998</v>
      </c>
      <c r="AF1582" s="126">
        <v>25362</v>
      </c>
    </row>
    <row r="1583" spans="2:32">
      <c r="B1583" s="127">
        <v>1545</v>
      </c>
      <c r="C1583" s="128">
        <v>1545</v>
      </c>
      <c r="D1583" s="129">
        <v>65</v>
      </c>
      <c r="E1583" s="130">
        <v>3</v>
      </c>
      <c r="F1583" s="131">
        <v>6</v>
      </c>
      <c r="G1583" s="132" t="s">
        <v>485</v>
      </c>
      <c r="H1583" s="133">
        <v>3</v>
      </c>
      <c r="I1583" s="128">
        <v>5</v>
      </c>
      <c r="J1583" s="129" t="s">
        <v>485</v>
      </c>
      <c r="K1583" s="134">
        <v>9</v>
      </c>
      <c r="L1583" s="108"/>
      <c r="M1583" s="81">
        <v>19476</v>
      </c>
      <c r="N1583" s="135">
        <v>18875</v>
      </c>
      <c r="O1583" s="136">
        <v>20101</v>
      </c>
      <c r="P1583" s="135">
        <v>18984</v>
      </c>
      <c r="Q1583" s="136">
        <v>18182</v>
      </c>
      <c r="R1583" s="135">
        <v>22045</v>
      </c>
      <c r="S1583" s="136">
        <v>21945</v>
      </c>
      <c r="T1583" s="135">
        <v>22115</v>
      </c>
      <c r="U1583" s="136">
        <v>22719</v>
      </c>
      <c r="V1583" s="135">
        <v>20240</v>
      </c>
      <c r="W1583" s="136">
        <v>24094</v>
      </c>
      <c r="X1583" s="135">
        <v>24082</v>
      </c>
      <c r="Y1583" s="136">
        <v>23921</v>
      </c>
      <c r="Z1583" s="135">
        <v>24320</v>
      </c>
      <c r="AA1583" s="136">
        <v>22955</v>
      </c>
      <c r="AB1583" s="135">
        <v>21701</v>
      </c>
      <c r="AC1583" s="136">
        <v>25727</v>
      </c>
      <c r="AD1583" s="135">
        <v>25108</v>
      </c>
      <c r="AE1583" s="137">
        <v>25356</v>
      </c>
      <c r="AF1583" s="138">
        <v>25699</v>
      </c>
    </row>
    <row r="1584" spans="2:32">
      <c r="B1584" s="114">
        <v>1546</v>
      </c>
      <c r="C1584" s="115">
        <v>1546</v>
      </c>
      <c r="D1584" s="116">
        <v>65</v>
      </c>
      <c r="E1584" s="117">
        <v>3</v>
      </c>
      <c r="F1584" s="118">
        <v>6</v>
      </c>
      <c r="G1584" s="119" t="s">
        <v>485</v>
      </c>
      <c r="H1584" s="120">
        <v>3</v>
      </c>
      <c r="I1584" s="115">
        <v>5</v>
      </c>
      <c r="J1584" s="116" t="s">
        <v>485</v>
      </c>
      <c r="K1584" s="121">
        <v>10</v>
      </c>
      <c r="L1584" s="108"/>
      <c r="M1584" s="122">
        <v>19219</v>
      </c>
      <c r="N1584" s="123">
        <v>18889</v>
      </c>
      <c r="O1584" s="124">
        <v>20091</v>
      </c>
      <c r="P1584" s="123">
        <v>19339</v>
      </c>
      <c r="Q1584" s="124">
        <v>18448</v>
      </c>
      <c r="R1584" s="123">
        <v>21673</v>
      </c>
      <c r="S1584" s="124">
        <v>21480</v>
      </c>
      <c r="T1584" s="123">
        <v>21753</v>
      </c>
      <c r="U1584" s="124">
        <v>22398</v>
      </c>
      <c r="V1584" s="123">
        <v>20315</v>
      </c>
      <c r="W1584" s="124">
        <v>24274</v>
      </c>
      <c r="X1584" s="123">
        <v>23643</v>
      </c>
      <c r="Y1584" s="124">
        <v>24010</v>
      </c>
      <c r="Z1584" s="123">
        <v>24677</v>
      </c>
      <c r="AA1584" s="124">
        <v>23148</v>
      </c>
      <c r="AB1584" s="123">
        <v>21897</v>
      </c>
      <c r="AC1584" s="124">
        <v>25948</v>
      </c>
      <c r="AD1584" s="123">
        <v>25236</v>
      </c>
      <c r="AE1584" s="125">
        <v>25597</v>
      </c>
      <c r="AF1584" s="126">
        <v>26094</v>
      </c>
    </row>
    <row r="1585" spans="2:32">
      <c r="B1585" s="127">
        <v>1547</v>
      </c>
      <c r="C1585" s="128">
        <v>1547</v>
      </c>
      <c r="D1585" s="129">
        <v>65</v>
      </c>
      <c r="E1585" s="130">
        <v>3</v>
      </c>
      <c r="F1585" s="131">
        <v>6</v>
      </c>
      <c r="G1585" s="132" t="s">
        <v>485</v>
      </c>
      <c r="H1585" s="133">
        <v>3</v>
      </c>
      <c r="I1585" s="128">
        <v>5</v>
      </c>
      <c r="J1585" s="129" t="s">
        <v>485</v>
      </c>
      <c r="K1585" s="134">
        <v>11</v>
      </c>
      <c r="L1585" s="108"/>
      <c r="M1585" s="81">
        <v>19260</v>
      </c>
      <c r="N1585" s="135">
        <v>18869</v>
      </c>
      <c r="O1585" s="136">
        <v>20055</v>
      </c>
      <c r="P1585" s="135">
        <v>19477</v>
      </c>
      <c r="Q1585" s="136">
        <v>18536</v>
      </c>
      <c r="R1585" s="135">
        <v>21705</v>
      </c>
      <c r="S1585" s="136">
        <v>21251</v>
      </c>
      <c r="T1585" s="135">
        <v>21608</v>
      </c>
      <c r="U1585" s="136">
        <v>22269</v>
      </c>
      <c r="V1585" s="135">
        <v>20322</v>
      </c>
      <c r="W1585" s="136">
        <v>24224</v>
      </c>
      <c r="X1585" s="135">
        <v>23700</v>
      </c>
      <c r="Y1585" s="136">
        <v>24018</v>
      </c>
      <c r="Z1585" s="135">
        <v>24829</v>
      </c>
      <c r="AA1585" s="136">
        <v>23292</v>
      </c>
      <c r="AB1585" s="135">
        <v>21821</v>
      </c>
      <c r="AC1585" s="136">
        <v>25925</v>
      </c>
      <c r="AD1585" s="135">
        <v>25283</v>
      </c>
      <c r="AE1585" s="137">
        <v>25749</v>
      </c>
      <c r="AF1585" s="138">
        <v>26302</v>
      </c>
    </row>
    <row r="1586" spans="2:32">
      <c r="B1586" s="114">
        <v>1548</v>
      </c>
      <c r="C1586" s="115">
        <v>1548</v>
      </c>
      <c r="D1586" s="116">
        <v>65</v>
      </c>
      <c r="E1586" s="117">
        <v>3</v>
      </c>
      <c r="F1586" s="118">
        <v>6</v>
      </c>
      <c r="G1586" s="119" t="s">
        <v>485</v>
      </c>
      <c r="H1586" s="120">
        <v>3</v>
      </c>
      <c r="I1586" s="115">
        <v>5</v>
      </c>
      <c r="J1586" s="116" t="s">
        <v>485</v>
      </c>
      <c r="K1586" s="121">
        <v>12</v>
      </c>
      <c r="L1586" s="108"/>
      <c r="M1586" s="122">
        <v>19256</v>
      </c>
      <c r="N1586" s="123">
        <v>18743</v>
      </c>
      <c r="O1586" s="124">
        <v>19931</v>
      </c>
      <c r="P1586" s="123">
        <v>19439</v>
      </c>
      <c r="Q1586" s="124">
        <v>18522</v>
      </c>
      <c r="R1586" s="123">
        <v>21656</v>
      </c>
      <c r="S1586" s="124">
        <v>21196</v>
      </c>
      <c r="T1586" s="123">
        <v>21424</v>
      </c>
      <c r="U1586" s="124">
        <v>22112</v>
      </c>
      <c r="V1586" s="123">
        <v>20307</v>
      </c>
      <c r="W1586" s="124">
        <v>23868</v>
      </c>
      <c r="X1586" s="123">
        <v>23646</v>
      </c>
      <c r="Y1586" s="124">
        <v>23883</v>
      </c>
      <c r="Z1586" s="123">
        <v>24614</v>
      </c>
      <c r="AA1586" s="124">
        <v>23274</v>
      </c>
      <c r="AB1586" s="123">
        <v>21734</v>
      </c>
      <c r="AC1586" s="124">
        <v>25561</v>
      </c>
      <c r="AD1586" s="123">
        <v>25143</v>
      </c>
      <c r="AE1586" s="125">
        <v>25495</v>
      </c>
      <c r="AF1586" s="126">
        <v>26108</v>
      </c>
    </row>
    <row r="1587" spans="2:32">
      <c r="B1587" s="127">
        <v>1549</v>
      </c>
      <c r="C1587" s="128">
        <v>1549</v>
      </c>
      <c r="D1587" s="129">
        <v>65</v>
      </c>
      <c r="E1587" s="130">
        <v>3</v>
      </c>
      <c r="F1587" s="131">
        <v>6</v>
      </c>
      <c r="G1587" s="132" t="s">
        <v>485</v>
      </c>
      <c r="H1587" s="133">
        <v>3</v>
      </c>
      <c r="I1587" s="128">
        <v>5</v>
      </c>
      <c r="J1587" s="129" t="s">
        <v>485</v>
      </c>
      <c r="K1587" s="134">
        <v>13</v>
      </c>
      <c r="L1587" s="108"/>
      <c r="M1587" s="81">
        <v>18979</v>
      </c>
      <c r="N1587" s="135">
        <v>18484</v>
      </c>
      <c r="O1587" s="136">
        <v>19588</v>
      </c>
      <c r="P1587" s="135">
        <v>19150</v>
      </c>
      <c r="Q1587" s="136">
        <v>18469</v>
      </c>
      <c r="R1587" s="135">
        <v>21365</v>
      </c>
      <c r="S1587" s="136">
        <v>20899</v>
      </c>
      <c r="T1587" s="135">
        <v>21070</v>
      </c>
      <c r="U1587" s="136">
        <v>21568</v>
      </c>
      <c r="V1587" s="135">
        <v>20283</v>
      </c>
      <c r="W1587" s="136">
        <v>23303</v>
      </c>
      <c r="X1587" s="135">
        <v>23305</v>
      </c>
      <c r="Y1587" s="136">
        <v>23415</v>
      </c>
      <c r="Z1587" s="135">
        <v>24062</v>
      </c>
      <c r="AA1587" s="136">
        <v>22897</v>
      </c>
      <c r="AB1587" s="135">
        <v>21699</v>
      </c>
      <c r="AC1587" s="136">
        <v>24906</v>
      </c>
      <c r="AD1587" s="135">
        <v>24666</v>
      </c>
      <c r="AE1587" s="137">
        <v>24962</v>
      </c>
      <c r="AF1587" s="138">
        <v>25547</v>
      </c>
    </row>
    <row r="1588" spans="2:32">
      <c r="B1588" s="114">
        <v>1550</v>
      </c>
      <c r="C1588" s="115">
        <v>1550</v>
      </c>
      <c r="D1588" s="116">
        <v>65</v>
      </c>
      <c r="E1588" s="117">
        <v>3</v>
      </c>
      <c r="F1588" s="118">
        <v>6</v>
      </c>
      <c r="G1588" s="119" t="s">
        <v>485</v>
      </c>
      <c r="H1588" s="120">
        <v>3</v>
      </c>
      <c r="I1588" s="115">
        <v>5</v>
      </c>
      <c r="J1588" s="116" t="s">
        <v>485</v>
      </c>
      <c r="K1588" s="121">
        <v>14</v>
      </c>
      <c r="L1588" s="108"/>
      <c r="M1588" s="122">
        <v>18861</v>
      </c>
      <c r="N1588" s="123">
        <v>18320</v>
      </c>
      <c r="O1588" s="124">
        <v>19382</v>
      </c>
      <c r="P1588" s="123">
        <v>18840</v>
      </c>
      <c r="Q1588" s="124">
        <v>18109</v>
      </c>
      <c r="R1588" s="123">
        <v>21135</v>
      </c>
      <c r="S1588" s="124">
        <v>20586</v>
      </c>
      <c r="T1588" s="123">
        <v>20776</v>
      </c>
      <c r="U1588" s="124">
        <v>21158</v>
      </c>
      <c r="V1588" s="123">
        <v>19894</v>
      </c>
      <c r="W1588" s="124">
        <v>23389</v>
      </c>
      <c r="X1588" s="123">
        <v>22946</v>
      </c>
      <c r="Y1588" s="124">
        <v>23449</v>
      </c>
      <c r="Z1588" s="123">
        <v>24121</v>
      </c>
      <c r="AA1588" s="124">
        <v>22435</v>
      </c>
      <c r="AB1588" s="123">
        <v>21277</v>
      </c>
      <c r="AC1588" s="124">
        <v>24889</v>
      </c>
      <c r="AD1588" s="123">
        <v>24677</v>
      </c>
      <c r="AE1588" s="125">
        <v>24998</v>
      </c>
      <c r="AF1588" s="126">
        <v>25577</v>
      </c>
    </row>
    <row r="1589" spans="2:32">
      <c r="B1589" s="127">
        <v>1551</v>
      </c>
      <c r="C1589" s="128">
        <v>1551</v>
      </c>
      <c r="D1589" s="129">
        <v>65</v>
      </c>
      <c r="E1589" s="130">
        <v>3</v>
      </c>
      <c r="F1589" s="131">
        <v>6</v>
      </c>
      <c r="G1589" s="132" t="s">
        <v>485</v>
      </c>
      <c r="H1589" s="133">
        <v>3</v>
      </c>
      <c r="I1589" s="128">
        <v>5</v>
      </c>
      <c r="J1589" s="129" t="s">
        <v>485</v>
      </c>
      <c r="K1589" s="134">
        <v>15</v>
      </c>
      <c r="L1589" s="108"/>
      <c r="M1589" s="81">
        <v>18690</v>
      </c>
      <c r="N1589" s="135">
        <v>18191</v>
      </c>
      <c r="O1589" s="136">
        <v>19161</v>
      </c>
      <c r="P1589" s="135">
        <v>18647</v>
      </c>
      <c r="Q1589" s="136">
        <v>18091</v>
      </c>
      <c r="R1589" s="135">
        <v>20863</v>
      </c>
      <c r="S1589" s="136">
        <v>20344</v>
      </c>
      <c r="T1589" s="135">
        <v>20587</v>
      </c>
      <c r="U1589" s="136">
        <v>20865</v>
      </c>
      <c r="V1589" s="135">
        <v>19849</v>
      </c>
      <c r="W1589" s="136">
        <v>23403</v>
      </c>
      <c r="X1589" s="135">
        <v>22599</v>
      </c>
      <c r="Y1589" s="136">
        <v>23377</v>
      </c>
      <c r="Z1589" s="135">
        <v>23987</v>
      </c>
      <c r="AA1589" s="136">
        <v>22164</v>
      </c>
      <c r="AB1589" s="135">
        <v>21205</v>
      </c>
      <c r="AC1589" s="136">
        <v>24864</v>
      </c>
      <c r="AD1589" s="135">
        <v>24562</v>
      </c>
      <c r="AE1589" s="137">
        <v>24909</v>
      </c>
      <c r="AF1589" s="138">
        <v>25407</v>
      </c>
    </row>
    <row r="1590" spans="2:32">
      <c r="B1590" s="114">
        <v>1552</v>
      </c>
      <c r="C1590" s="115">
        <v>1552</v>
      </c>
      <c r="D1590" s="116">
        <v>65</v>
      </c>
      <c r="E1590" s="117">
        <v>3</v>
      </c>
      <c r="F1590" s="118">
        <v>6</v>
      </c>
      <c r="G1590" s="119" t="s">
        <v>485</v>
      </c>
      <c r="H1590" s="120">
        <v>3</v>
      </c>
      <c r="I1590" s="115">
        <v>5</v>
      </c>
      <c r="J1590" s="116" t="s">
        <v>485</v>
      </c>
      <c r="K1590" s="121">
        <v>16</v>
      </c>
      <c r="L1590" s="108"/>
      <c r="M1590" s="122">
        <v>18714</v>
      </c>
      <c r="N1590" s="123">
        <v>18280</v>
      </c>
      <c r="O1590" s="124">
        <v>19194</v>
      </c>
      <c r="P1590" s="123">
        <v>18743</v>
      </c>
      <c r="Q1590" s="124">
        <v>18298</v>
      </c>
      <c r="R1590" s="123">
        <v>20943</v>
      </c>
      <c r="S1590" s="124">
        <v>20336</v>
      </c>
      <c r="T1590" s="123">
        <v>20549</v>
      </c>
      <c r="U1590" s="124">
        <v>20785</v>
      </c>
      <c r="V1590" s="123">
        <v>19999</v>
      </c>
      <c r="W1590" s="124">
        <v>23467</v>
      </c>
      <c r="X1590" s="123">
        <v>22690</v>
      </c>
      <c r="Y1590" s="124">
        <v>23305</v>
      </c>
      <c r="Z1590" s="123">
        <v>23843</v>
      </c>
      <c r="AA1590" s="124">
        <v>22096</v>
      </c>
      <c r="AB1590" s="123">
        <v>21331</v>
      </c>
      <c r="AC1590" s="124">
        <v>24857</v>
      </c>
      <c r="AD1590" s="123">
        <v>24447</v>
      </c>
      <c r="AE1590" s="125">
        <v>24720</v>
      </c>
      <c r="AF1590" s="126">
        <v>25208</v>
      </c>
    </row>
    <row r="1591" spans="2:32">
      <c r="B1591" s="127">
        <v>1553</v>
      </c>
      <c r="C1591" s="128">
        <v>1553</v>
      </c>
      <c r="D1591" s="129">
        <v>65</v>
      </c>
      <c r="E1591" s="130">
        <v>3</v>
      </c>
      <c r="F1591" s="131">
        <v>6</v>
      </c>
      <c r="G1591" s="132" t="s">
        <v>485</v>
      </c>
      <c r="H1591" s="133">
        <v>3</v>
      </c>
      <c r="I1591" s="128">
        <v>5</v>
      </c>
      <c r="J1591" s="129" t="s">
        <v>485</v>
      </c>
      <c r="K1591" s="134">
        <v>17</v>
      </c>
      <c r="L1591" s="108"/>
      <c r="M1591" s="81">
        <v>19127</v>
      </c>
      <c r="N1591" s="135">
        <v>18522</v>
      </c>
      <c r="O1591" s="136">
        <v>19512</v>
      </c>
      <c r="P1591" s="135">
        <v>19247</v>
      </c>
      <c r="Q1591" s="136">
        <v>18993</v>
      </c>
      <c r="R1591" s="135">
        <v>21445</v>
      </c>
      <c r="S1591" s="136">
        <v>20963</v>
      </c>
      <c r="T1591" s="135">
        <v>21025</v>
      </c>
      <c r="U1591" s="136">
        <v>21169</v>
      </c>
      <c r="V1591" s="135">
        <v>20819</v>
      </c>
      <c r="W1591" s="136">
        <v>23782</v>
      </c>
      <c r="X1591" s="135">
        <v>23203</v>
      </c>
      <c r="Y1591" s="136">
        <v>23741</v>
      </c>
      <c r="Z1591" s="135">
        <v>24062</v>
      </c>
      <c r="AA1591" s="136">
        <v>22676</v>
      </c>
      <c r="AB1591" s="135">
        <v>22217</v>
      </c>
      <c r="AC1591" s="136">
        <v>25209</v>
      </c>
      <c r="AD1591" s="135">
        <v>24912</v>
      </c>
      <c r="AE1591" s="137">
        <v>25001</v>
      </c>
      <c r="AF1591" s="138">
        <v>25438</v>
      </c>
    </row>
    <row r="1592" spans="2:32">
      <c r="B1592" s="114">
        <v>1554</v>
      </c>
      <c r="C1592" s="115">
        <v>1554</v>
      </c>
      <c r="D1592" s="116">
        <v>65</v>
      </c>
      <c r="E1592" s="117">
        <v>3</v>
      </c>
      <c r="F1592" s="118">
        <v>6</v>
      </c>
      <c r="G1592" s="119" t="s">
        <v>485</v>
      </c>
      <c r="H1592" s="120">
        <v>3</v>
      </c>
      <c r="I1592" s="115">
        <v>5</v>
      </c>
      <c r="J1592" s="116" t="s">
        <v>485</v>
      </c>
      <c r="K1592" s="121">
        <v>18</v>
      </c>
      <c r="L1592" s="108"/>
      <c r="M1592" s="122">
        <v>19586</v>
      </c>
      <c r="N1592" s="123">
        <v>18731</v>
      </c>
      <c r="O1592" s="124">
        <v>19859</v>
      </c>
      <c r="P1592" s="123">
        <v>19793</v>
      </c>
      <c r="Q1592" s="124">
        <v>19568</v>
      </c>
      <c r="R1592" s="123">
        <v>21866</v>
      </c>
      <c r="S1592" s="124">
        <v>21429</v>
      </c>
      <c r="T1592" s="123">
        <v>21337</v>
      </c>
      <c r="U1592" s="124">
        <v>21820</v>
      </c>
      <c r="V1592" s="123">
        <v>21568</v>
      </c>
      <c r="W1592" s="124">
        <v>23621</v>
      </c>
      <c r="X1592" s="123">
        <v>23724</v>
      </c>
      <c r="Y1592" s="124">
        <v>23696</v>
      </c>
      <c r="Z1592" s="123">
        <v>24105</v>
      </c>
      <c r="AA1592" s="124">
        <v>23596</v>
      </c>
      <c r="AB1592" s="123">
        <v>23304</v>
      </c>
      <c r="AC1592" s="124">
        <v>25327</v>
      </c>
      <c r="AD1592" s="123">
        <v>24989</v>
      </c>
      <c r="AE1592" s="125">
        <v>25088</v>
      </c>
      <c r="AF1592" s="126">
        <v>25573</v>
      </c>
    </row>
    <row r="1593" spans="2:32">
      <c r="B1593" s="127">
        <v>1555</v>
      </c>
      <c r="C1593" s="128">
        <v>1555</v>
      </c>
      <c r="D1593" s="129">
        <v>65</v>
      </c>
      <c r="E1593" s="130">
        <v>3</v>
      </c>
      <c r="F1593" s="131">
        <v>6</v>
      </c>
      <c r="G1593" s="132" t="s">
        <v>485</v>
      </c>
      <c r="H1593" s="133">
        <v>3</v>
      </c>
      <c r="I1593" s="128">
        <v>5</v>
      </c>
      <c r="J1593" s="129" t="s">
        <v>485</v>
      </c>
      <c r="K1593" s="134">
        <v>19</v>
      </c>
      <c r="L1593" s="108"/>
      <c r="M1593" s="81">
        <v>20315</v>
      </c>
      <c r="N1593" s="135">
        <v>19367</v>
      </c>
      <c r="O1593" s="136">
        <v>20385</v>
      </c>
      <c r="P1593" s="135">
        <v>20431</v>
      </c>
      <c r="Q1593" s="136">
        <v>20322</v>
      </c>
      <c r="R1593" s="135">
        <v>22542</v>
      </c>
      <c r="S1593" s="136">
        <v>22333</v>
      </c>
      <c r="T1593" s="135">
        <v>22112</v>
      </c>
      <c r="U1593" s="136">
        <v>22677</v>
      </c>
      <c r="V1593" s="135">
        <v>22429</v>
      </c>
      <c r="W1593" s="136">
        <v>24328</v>
      </c>
      <c r="X1593" s="135">
        <v>24800</v>
      </c>
      <c r="Y1593" s="136">
        <v>24640</v>
      </c>
      <c r="Z1593" s="135">
        <v>24991</v>
      </c>
      <c r="AA1593" s="136">
        <v>24781</v>
      </c>
      <c r="AB1593" s="135">
        <v>24446</v>
      </c>
      <c r="AC1593" s="136">
        <v>26364</v>
      </c>
      <c r="AD1593" s="135">
        <v>26183</v>
      </c>
      <c r="AE1593" s="137">
        <v>26201</v>
      </c>
      <c r="AF1593" s="138">
        <v>26653</v>
      </c>
    </row>
    <row r="1594" spans="2:32">
      <c r="B1594" s="114">
        <v>1556</v>
      </c>
      <c r="C1594" s="115">
        <v>1556</v>
      </c>
      <c r="D1594" s="116">
        <v>65</v>
      </c>
      <c r="E1594" s="117">
        <v>3</v>
      </c>
      <c r="F1594" s="118">
        <v>6</v>
      </c>
      <c r="G1594" s="119" t="s">
        <v>485</v>
      </c>
      <c r="H1594" s="120">
        <v>3</v>
      </c>
      <c r="I1594" s="115">
        <v>5</v>
      </c>
      <c r="J1594" s="116" t="s">
        <v>485</v>
      </c>
      <c r="K1594" s="121">
        <v>20</v>
      </c>
      <c r="L1594" s="108"/>
      <c r="M1594" s="122">
        <v>20202</v>
      </c>
      <c r="N1594" s="123">
        <v>19456</v>
      </c>
      <c r="O1594" s="124">
        <v>20746</v>
      </c>
      <c r="P1594" s="123">
        <v>20365</v>
      </c>
      <c r="Q1594" s="124">
        <v>20606</v>
      </c>
      <c r="R1594" s="123">
        <v>22579</v>
      </c>
      <c r="S1594" s="124">
        <v>22553</v>
      </c>
      <c r="T1594" s="123">
        <v>22288</v>
      </c>
      <c r="U1594" s="124">
        <v>23295</v>
      </c>
      <c r="V1594" s="123">
        <v>22681</v>
      </c>
      <c r="W1594" s="124">
        <v>24660</v>
      </c>
      <c r="X1594" s="123">
        <v>25241</v>
      </c>
      <c r="Y1594" s="124">
        <v>25432</v>
      </c>
      <c r="Z1594" s="123">
        <v>25995</v>
      </c>
      <c r="AA1594" s="124">
        <v>25408</v>
      </c>
      <c r="AB1594" s="123">
        <v>25234</v>
      </c>
      <c r="AC1594" s="124">
        <v>27052</v>
      </c>
      <c r="AD1594" s="123">
        <v>27276</v>
      </c>
      <c r="AE1594" s="125">
        <v>27065</v>
      </c>
      <c r="AF1594" s="126">
        <v>27909</v>
      </c>
    </row>
    <row r="1595" spans="2:32">
      <c r="B1595" s="127">
        <v>1557</v>
      </c>
      <c r="C1595" s="128">
        <v>1557</v>
      </c>
      <c r="D1595" s="129">
        <v>65</v>
      </c>
      <c r="E1595" s="130">
        <v>3</v>
      </c>
      <c r="F1595" s="131">
        <v>6</v>
      </c>
      <c r="G1595" s="132" t="s">
        <v>485</v>
      </c>
      <c r="H1595" s="133">
        <v>3</v>
      </c>
      <c r="I1595" s="128">
        <v>5</v>
      </c>
      <c r="J1595" s="129" t="s">
        <v>485</v>
      </c>
      <c r="K1595" s="134">
        <v>21</v>
      </c>
      <c r="L1595" s="108"/>
      <c r="M1595" s="81">
        <v>19842</v>
      </c>
      <c r="N1595" s="135">
        <v>19104</v>
      </c>
      <c r="O1595" s="136">
        <v>20512</v>
      </c>
      <c r="P1595" s="135">
        <v>20061</v>
      </c>
      <c r="Q1595" s="136">
        <v>20301</v>
      </c>
      <c r="R1595" s="135">
        <v>22428</v>
      </c>
      <c r="S1595" s="136">
        <v>22502</v>
      </c>
      <c r="T1595" s="135">
        <v>22177</v>
      </c>
      <c r="U1595" s="136">
        <v>23375</v>
      </c>
      <c r="V1595" s="135">
        <v>22660</v>
      </c>
      <c r="W1595" s="136">
        <v>24670</v>
      </c>
      <c r="X1595" s="135">
        <v>25644</v>
      </c>
      <c r="Y1595" s="136">
        <v>26007</v>
      </c>
      <c r="Z1595" s="135">
        <v>26605</v>
      </c>
      <c r="AA1595" s="136">
        <v>25979</v>
      </c>
      <c r="AB1595" s="135">
        <v>25668</v>
      </c>
      <c r="AC1595" s="136">
        <v>27450</v>
      </c>
      <c r="AD1595" s="135">
        <v>28191</v>
      </c>
      <c r="AE1595" s="137">
        <v>27790</v>
      </c>
      <c r="AF1595" s="138">
        <v>28761</v>
      </c>
    </row>
    <row r="1596" spans="2:32">
      <c r="B1596" s="114">
        <v>1558</v>
      </c>
      <c r="C1596" s="115">
        <v>1558</v>
      </c>
      <c r="D1596" s="116">
        <v>65</v>
      </c>
      <c r="E1596" s="117">
        <v>3</v>
      </c>
      <c r="F1596" s="118">
        <v>6</v>
      </c>
      <c r="G1596" s="119" t="s">
        <v>485</v>
      </c>
      <c r="H1596" s="120">
        <v>3</v>
      </c>
      <c r="I1596" s="115">
        <v>5</v>
      </c>
      <c r="J1596" s="116" t="s">
        <v>485</v>
      </c>
      <c r="K1596" s="121">
        <v>22</v>
      </c>
      <c r="L1596" s="108"/>
      <c r="M1596" s="122">
        <v>19075</v>
      </c>
      <c r="N1596" s="123">
        <v>18331</v>
      </c>
      <c r="O1596" s="124">
        <v>19986</v>
      </c>
      <c r="P1596" s="123">
        <v>19441</v>
      </c>
      <c r="Q1596" s="124">
        <v>19702</v>
      </c>
      <c r="R1596" s="123">
        <v>21824</v>
      </c>
      <c r="S1596" s="124">
        <v>21948</v>
      </c>
      <c r="T1596" s="123">
        <v>21508</v>
      </c>
      <c r="U1596" s="124">
        <v>23049</v>
      </c>
      <c r="V1596" s="123">
        <v>22225</v>
      </c>
      <c r="W1596" s="124">
        <v>24061</v>
      </c>
      <c r="X1596" s="123">
        <v>25399</v>
      </c>
      <c r="Y1596" s="124">
        <v>25852</v>
      </c>
      <c r="Z1596" s="123">
        <v>26607</v>
      </c>
      <c r="AA1596" s="124">
        <v>25888</v>
      </c>
      <c r="AB1596" s="123">
        <v>25511</v>
      </c>
      <c r="AC1596" s="124">
        <v>27068</v>
      </c>
      <c r="AD1596" s="123">
        <v>28243</v>
      </c>
      <c r="AE1596" s="125">
        <v>27640</v>
      </c>
      <c r="AF1596" s="126">
        <v>28917</v>
      </c>
    </row>
    <row r="1597" spans="2:32">
      <c r="B1597" s="127">
        <v>1559</v>
      </c>
      <c r="C1597" s="128">
        <v>1559</v>
      </c>
      <c r="D1597" s="129">
        <v>65</v>
      </c>
      <c r="E1597" s="130">
        <v>3</v>
      </c>
      <c r="F1597" s="131">
        <v>6</v>
      </c>
      <c r="G1597" s="132" t="s">
        <v>485</v>
      </c>
      <c r="H1597" s="133">
        <v>3</v>
      </c>
      <c r="I1597" s="128">
        <v>5</v>
      </c>
      <c r="J1597" s="129" t="s">
        <v>485</v>
      </c>
      <c r="K1597" s="134">
        <v>23</v>
      </c>
      <c r="L1597" s="108"/>
      <c r="M1597" s="81">
        <v>17971</v>
      </c>
      <c r="N1597" s="135">
        <v>17261</v>
      </c>
      <c r="O1597" s="136">
        <v>19085</v>
      </c>
      <c r="P1597" s="135">
        <v>18720</v>
      </c>
      <c r="Q1597" s="136">
        <v>18999</v>
      </c>
      <c r="R1597" s="135">
        <v>20812</v>
      </c>
      <c r="S1597" s="136">
        <v>21051</v>
      </c>
      <c r="T1597" s="135">
        <v>20562</v>
      </c>
      <c r="U1597" s="136">
        <v>22267</v>
      </c>
      <c r="V1597" s="135">
        <v>21647</v>
      </c>
      <c r="W1597" s="136">
        <v>23126</v>
      </c>
      <c r="X1597" s="135">
        <v>24598</v>
      </c>
      <c r="Y1597" s="136">
        <v>25198</v>
      </c>
      <c r="Z1597" s="135">
        <v>26038</v>
      </c>
      <c r="AA1597" s="136">
        <v>25486</v>
      </c>
      <c r="AB1597" s="135">
        <v>25086</v>
      </c>
      <c r="AC1597" s="136">
        <v>26254</v>
      </c>
      <c r="AD1597" s="135">
        <v>27675</v>
      </c>
      <c r="AE1597" s="137">
        <v>26999</v>
      </c>
      <c r="AF1597" s="138">
        <v>28416</v>
      </c>
    </row>
    <row r="1598" spans="2:32">
      <c r="B1598" s="114">
        <v>1560</v>
      </c>
      <c r="C1598" s="115">
        <v>1560</v>
      </c>
      <c r="D1598" s="116">
        <v>65</v>
      </c>
      <c r="E1598" s="117">
        <v>3</v>
      </c>
      <c r="F1598" s="118">
        <v>6</v>
      </c>
      <c r="G1598" s="119" t="s">
        <v>485</v>
      </c>
      <c r="H1598" s="120">
        <v>3</v>
      </c>
      <c r="I1598" s="115">
        <v>5</v>
      </c>
      <c r="J1598" s="116" t="s">
        <v>485</v>
      </c>
      <c r="K1598" s="121">
        <v>24</v>
      </c>
      <c r="L1598" s="108"/>
      <c r="M1598" s="122">
        <v>16805</v>
      </c>
      <c r="N1598" s="123">
        <v>16248</v>
      </c>
      <c r="O1598" s="124">
        <v>18099</v>
      </c>
      <c r="P1598" s="123">
        <v>17970</v>
      </c>
      <c r="Q1598" s="124">
        <v>18333</v>
      </c>
      <c r="R1598" s="123">
        <v>19780</v>
      </c>
      <c r="S1598" s="124">
        <v>20156</v>
      </c>
      <c r="T1598" s="123">
        <v>19673</v>
      </c>
      <c r="U1598" s="124">
        <v>21427</v>
      </c>
      <c r="V1598" s="123">
        <v>21127</v>
      </c>
      <c r="W1598" s="124">
        <v>22192</v>
      </c>
      <c r="X1598" s="123">
        <v>23725</v>
      </c>
      <c r="Y1598" s="124">
        <v>24491</v>
      </c>
      <c r="Z1598" s="123">
        <v>25347</v>
      </c>
      <c r="AA1598" s="124">
        <v>24969</v>
      </c>
      <c r="AB1598" s="123">
        <v>24634</v>
      </c>
      <c r="AC1598" s="124">
        <v>25366</v>
      </c>
      <c r="AD1598" s="123">
        <v>27043</v>
      </c>
      <c r="AE1598" s="125">
        <v>26363</v>
      </c>
      <c r="AF1598" s="126">
        <v>27789</v>
      </c>
    </row>
    <row r="1599" spans="2:32">
      <c r="B1599" s="127">
        <v>1561</v>
      </c>
      <c r="C1599" s="128">
        <v>1561</v>
      </c>
      <c r="D1599" s="129">
        <v>66</v>
      </c>
      <c r="E1599" s="130">
        <v>3</v>
      </c>
      <c r="F1599" s="131">
        <v>7</v>
      </c>
      <c r="G1599" s="132" t="s">
        <v>485</v>
      </c>
      <c r="H1599" s="133">
        <v>3</v>
      </c>
      <c r="I1599" s="128">
        <v>6</v>
      </c>
      <c r="J1599" s="129" t="s">
        <v>485</v>
      </c>
      <c r="K1599" s="134">
        <v>1</v>
      </c>
      <c r="L1599" s="108"/>
      <c r="M1599" s="81">
        <v>16109</v>
      </c>
      <c r="N1599" s="135">
        <v>16398</v>
      </c>
      <c r="O1599" s="136">
        <v>17558</v>
      </c>
      <c r="P1599" s="135">
        <v>17616</v>
      </c>
      <c r="Q1599" s="136">
        <v>18397</v>
      </c>
      <c r="R1599" s="135">
        <v>19171</v>
      </c>
      <c r="S1599" s="136">
        <v>19502</v>
      </c>
      <c r="T1599" s="135">
        <v>19876</v>
      </c>
      <c r="U1599" s="136">
        <v>20862</v>
      </c>
      <c r="V1599" s="135">
        <v>21126</v>
      </c>
      <c r="W1599" s="136">
        <v>22140</v>
      </c>
      <c r="X1599" s="135">
        <v>23317</v>
      </c>
      <c r="Y1599" s="136">
        <v>23948</v>
      </c>
      <c r="Z1599" s="135">
        <v>24500</v>
      </c>
      <c r="AA1599" s="136">
        <v>23743</v>
      </c>
      <c r="AB1599" s="135">
        <v>24515</v>
      </c>
      <c r="AC1599" s="136">
        <v>25732</v>
      </c>
      <c r="AD1599" s="135">
        <v>26581</v>
      </c>
      <c r="AE1599" s="137">
        <v>26553</v>
      </c>
      <c r="AF1599" s="138">
        <v>26848</v>
      </c>
    </row>
    <row r="1600" spans="2:32">
      <c r="B1600" s="114">
        <v>1562</v>
      </c>
      <c r="C1600" s="115">
        <v>1562</v>
      </c>
      <c r="D1600" s="116">
        <v>66</v>
      </c>
      <c r="E1600" s="117">
        <v>3</v>
      </c>
      <c r="F1600" s="118">
        <v>7</v>
      </c>
      <c r="G1600" s="119" t="s">
        <v>485</v>
      </c>
      <c r="H1600" s="120">
        <v>3</v>
      </c>
      <c r="I1600" s="115">
        <v>6</v>
      </c>
      <c r="J1600" s="116" t="s">
        <v>485</v>
      </c>
      <c r="K1600" s="121">
        <v>2</v>
      </c>
      <c r="L1600" s="108"/>
      <c r="M1600" s="122">
        <v>15756</v>
      </c>
      <c r="N1600" s="123">
        <v>15944</v>
      </c>
      <c r="O1600" s="124">
        <v>17050</v>
      </c>
      <c r="P1600" s="123">
        <v>17228</v>
      </c>
      <c r="Q1600" s="124">
        <v>18204</v>
      </c>
      <c r="R1600" s="123">
        <v>18787</v>
      </c>
      <c r="S1600" s="124">
        <v>19070</v>
      </c>
      <c r="T1600" s="123">
        <v>19426</v>
      </c>
      <c r="U1600" s="124">
        <v>20499</v>
      </c>
      <c r="V1600" s="123">
        <v>20899</v>
      </c>
      <c r="W1600" s="124">
        <v>21798</v>
      </c>
      <c r="X1600" s="123">
        <v>22906</v>
      </c>
      <c r="Y1600" s="124">
        <v>23407</v>
      </c>
      <c r="Z1600" s="123">
        <v>24004</v>
      </c>
      <c r="AA1600" s="124">
        <v>23359</v>
      </c>
      <c r="AB1600" s="123">
        <v>24153</v>
      </c>
      <c r="AC1600" s="124">
        <v>25356</v>
      </c>
      <c r="AD1600" s="123">
        <v>25957</v>
      </c>
      <c r="AE1600" s="125">
        <v>25908</v>
      </c>
      <c r="AF1600" s="126">
        <v>26291</v>
      </c>
    </row>
    <row r="1601" spans="2:32">
      <c r="B1601" s="127">
        <v>1563</v>
      </c>
      <c r="C1601" s="128">
        <v>1563</v>
      </c>
      <c r="D1601" s="129">
        <v>66</v>
      </c>
      <c r="E1601" s="130">
        <v>3</v>
      </c>
      <c r="F1601" s="131">
        <v>7</v>
      </c>
      <c r="G1601" s="132" t="s">
        <v>485</v>
      </c>
      <c r="H1601" s="133">
        <v>3</v>
      </c>
      <c r="I1601" s="128">
        <v>6</v>
      </c>
      <c r="J1601" s="129" t="s">
        <v>485</v>
      </c>
      <c r="K1601" s="134">
        <v>3</v>
      </c>
      <c r="L1601" s="108"/>
      <c r="M1601" s="81">
        <v>15578</v>
      </c>
      <c r="N1601" s="135">
        <v>15869</v>
      </c>
      <c r="O1601" s="136">
        <v>16971</v>
      </c>
      <c r="P1601" s="135">
        <v>17288</v>
      </c>
      <c r="Q1601" s="136">
        <v>18270</v>
      </c>
      <c r="R1601" s="135">
        <v>18897</v>
      </c>
      <c r="S1601" s="136">
        <v>19209</v>
      </c>
      <c r="T1601" s="135">
        <v>19609</v>
      </c>
      <c r="U1601" s="136">
        <v>20561</v>
      </c>
      <c r="V1601" s="135">
        <v>21279</v>
      </c>
      <c r="W1601" s="136">
        <v>22043</v>
      </c>
      <c r="X1601" s="135">
        <v>23089</v>
      </c>
      <c r="Y1601" s="136">
        <v>23518</v>
      </c>
      <c r="Z1601" s="135">
        <v>23934</v>
      </c>
      <c r="AA1601" s="136">
        <v>23373</v>
      </c>
      <c r="AB1601" s="135">
        <v>24356</v>
      </c>
      <c r="AC1601" s="136">
        <v>25272</v>
      </c>
      <c r="AD1601" s="135">
        <v>25979</v>
      </c>
      <c r="AE1601" s="137">
        <v>25928</v>
      </c>
      <c r="AF1601" s="138">
        <v>26159</v>
      </c>
    </row>
    <row r="1602" spans="2:32">
      <c r="B1602" s="114">
        <v>1564</v>
      </c>
      <c r="C1602" s="115">
        <v>1564</v>
      </c>
      <c r="D1602" s="116">
        <v>66</v>
      </c>
      <c r="E1602" s="117">
        <v>3</v>
      </c>
      <c r="F1602" s="118">
        <v>7</v>
      </c>
      <c r="G1602" s="119" t="s">
        <v>485</v>
      </c>
      <c r="H1602" s="120">
        <v>3</v>
      </c>
      <c r="I1602" s="115">
        <v>6</v>
      </c>
      <c r="J1602" s="116" t="s">
        <v>485</v>
      </c>
      <c r="K1602" s="121">
        <v>4</v>
      </c>
      <c r="L1602" s="108"/>
      <c r="M1602" s="122">
        <v>15530</v>
      </c>
      <c r="N1602" s="123">
        <v>15851</v>
      </c>
      <c r="O1602" s="124">
        <v>16881</v>
      </c>
      <c r="P1602" s="123">
        <v>17240</v>
      </c>
      <c r="Q1602" s="124">
        <v>18375</v>
      </c>
      <c r="R1602" s="123">
        <v>18874</v>
      </c>
      <c r="S1602" s="124">
        <v>19110</v>
      </c>
      <c r="T1602" s="123">
        <v>19549</v>
      </c>
      <c r="U1602" s="124">
        <v>20409</v>
      </c>
      <c r="V1602" s="123">
        <v>21299</v>
      </c>
      <c r="W1602" s="124">
        <v>21927</v>
      </c>
      <c r="X1602" s="123">
        <v>22791</v>
      </c>
      <c r="Y1602" s="124">
        <v>23061</v>
      </c>
      <c r="Z1602" s="123">
        <v>23438</v>
      </c>
      <c r="AA1602" s="124">
        <v>23003</v>
      </c>
      <c r="AB1602" s="123">
        <v>24120</v>
      </c>
      <c r="AC1602" s="124">
        <v>24887</v>
      </c>
      <c r="AD1602" s="123">
        <v>25294</v>
      </c>
      <c r="AE1602" s="125">
        <v>25284</v>
      </c>
      <c r="AF1602" s="126">
        <v>25481</v>
      </c>
    </row>
    <row r="1603" spans="2:32">
      <c r="B1603" s="127">
        <v>1565</v>
      </c>
      <c r="C1603" s="128">
        <v>1565</v>
      </c>
      <c r="D1603" s="129">
        <v>66</v>
      </c>
      <c r="E1603" s="130">
        <v>3</v>
      </c>
      <c r="F1603" s="131">
        <v>7</v>
      </c>
      <c r="G1603" s="132" t="s">
        <v>485</v>
      </c>
      <c r="H1603" s="133">
        <v>3</v>
      </c>
      <c r="I1603" s="128">
        <v>6</v>
      </c>
      <c r="J1603" s="129" t="s">
        <v>485</v>
      </c>
      <c r="K1603" s="134">
        <v>5</v>
      </c>
      <c r="L1603" s="108"/>
      <c r="M1603" s="81">
        <v>15678</v>
      </c>
      <c r="N1603" s="135">
        <v>16018</v>
      </c>
      <c r="O1603" s="136">
        <v>16975</v>
      </c>
      <c r="P1603" s="135">
        <v>17218</v>
      </c>
      <c r="Q1603" s="136">
        <v>18647</v>
      </c>
      <c r="R1603" s="135">
        <v>18891</v>
      </c>
      <c r="S1603" s="136">
        <v>19076</v>
      </c>
      <c r="T1603" s="135">
        <v>19530</v>
      </c>
      <c r="U1603" s="136">
        <v>20278</v>
      </c>
      <c r="V1603" s="135">
        <v>21238</v>
      </c>
      <c r="W1603" s="136">
        <v>21796</v>
      </c>
      <c r="X1603" s="135">
        <v>22368</v>
      </c>
      <c r="Y1603" s="136">
        <v>22527</v>
      </c>
      <c r="Z1603" s="135">
        <v>22920</v>
      </c>
      <c r="AA1603" s="136">
        <v>22429</v>
      </c>
      <c r="AB1603" s="135">
        <v>23723</v>
      </c>
      <c r="AC1603" s="136">
        <v>24390</v>
      </c>
      <c r="AD1603" s="135">
        <v>24492</v>
      </c>
      <c r="AE1603" s="137">
        <v>24484</v>
      </c>
      <c r="AF1603" s="138">
        <v>24737</v>
      </c>
    </row>
    <row r="1604" spans="2:32">
      <c r="B1604" s="114">
        <v>1566</v>
      </c>
      <c r="C1604" s="115">
        <v>1566</v>
      </c>
      <c r="D1604" s="116">
        <v>66</v>
      </c>
      <c r="E1604" s="117">
        <v>3</v>
      </c>
      <c r="F1604" s="118">
        <v>7</v>
      </c>
      <c r="G1604" s="119" t="s">
        <v>485</v>
      </c>
      <c r="H1604" s="120">
        <v>3</v>
      </c>
      <c r="I1604" s="115">
        <v>6</v>
      </c>
      <c r="J1604" s="116" t="s">
        <v>485</v>
      </c>
      <c r="K1604" s="121">
        <v>6</v>
      </c>
      <c r="L1604" s="108"/>
      <c r="M1604" s="122">
        <v>16301</v>
      </c>
      <c r="N1604" s="123">
        <v>16619</v>
      </c>
      <c r="O1604" s="124">
        <v>17250</v>
      </c>
      <c r="P1604" s="123">
        <v>17431</v>
      </c>
      <c r="Q1604" s="124">
        <v>19371</v>
      </c>
      <c r="R1604" s="123">
        <v>19327</v>
      </c>
      <c r="S1604" s="124">
        <v>19478</v>
      </c>
      <c r="T1604" s="123">
        <v>19908</v>
      </c>
      <c r="U1604" s="124">
        <v>20236</v>
      </c>
      <c r="V1604" s="123">
        <v>21644</v>
      </c>
      <c r="W1604" s="124">
        <v>22189</v>
      </c>
      <c r="X1604" s="123">
        <v>22334</v>
      </c>
      <c r="Y1604" s="124">
        <v>22303</v>
      </c>
      <c r="Z1604" s="123">
        <v>22446</v>
      </c>
      <c r="AA1604" s="124">
        <v>21922</v>
      </c>
      <c r="AB1604" s="123">
        <v>23696</v>
      </c>
      <c r="AC1604" s="124">
        <v>24373</v>
      </c>
      <c r="AD1604" s="123">
        <v>24001</v>
      </c>
      <c r="AE1604" s="125">
        <v>24067</v>
      </c>
      <c r="AF1604" s="126">
        <v>24039</v>
      </c>
    </row>
    <row r="1605" spans="2:32">
      <c r="B1605" s="127">
        <v>1567</v>
      </c>
      <c r="C1605" s="128">
        <v>1567</v>
      </c>
      <c r="D1605" s="129">
        <v>66</v>
      </c>
      <c r="E1605" s="130">
        <v>3</v>
      </c>
      <c r="F1605" s="131">
        <v>7</v>
      </c>
      <c r="G1605" s="132" t="s">
        <v>485</v>
      </c>
      <c r="H1605" s="133">
        <v>3</v>
      </c>
      <c r="I1605" s="128">
        <v>6</v>
      </c>
      <c r="J1605" s="129" t="s">
        <v>485</v>
      </c>
      <c r="K1605" s="134">
        <v>7</v>
      </c>
      <c r="L1605" s="108"/>
      <c r="M1605" s="81">
        <v>17593</v>
      </c>
      <c r="N1605" s="135">
        <v>17984</v>
      </c>
      <c r="O1605" s="136">
        <v>17793</v>
      </c>
      <c r="P1605" s="135">
        <v>17752</v>
      </c>
      <c r="Q1605" s="136">
        <v>20675</v>
      </c>
      <c r="R1605" s="135">
        <v>20461</v>
      </c>
      <c r="S1605" s="136">
        <v>20633</v>
      </c>
      <c r="T1605" s="135">
        <v>21039</v>
      </c>
      <c r="U1605" s="136">
        <v>20576</v>
      </c>
      <c r="V1605" s="135">
        <v>22809</v>
      </c>
      <c r="W1605" s="136">
        <v>23001</v>
      </c>
      <c r="X1605" s="135">
        <v>23101</v>
      </c>
      <c r="Y1605" s="136">
        <v>22945</v>
      </c>
      <c r="Z1605" s="135">
        <v>22385</v>
      </c>
      <c r="AA1605" s="136">
        <v>21728</v>
      </c>
      <c r="AB1605" s="135">
        <v>24548</v>
      </c>
      <c r="AC1605" s="136">
        <v>24914</v>
      </c>
      <c r="AD1605" s="135">
        <v>24460</v>
      </c>
      <c r="AE1605" s="137">
        <v>24656</v>
      </c>
      <c r="AF1605" s="138">
        <v>23828</v>
      </c>
    </row>
    <row r="1606" spans="2:32">
      <c r="B1606" s="114">
        <v>1568</v>
      </c>
      <c r="C1606" s="115">
        <v>1568</v>
      </c>
      <c r="D1606" s="116">
        <v>66</v>
      </c>
      <c r="E1606" s="117">
        <v>3</v>
      </c>
      <c r="F1606" s="118">
        <v>7</v>
      </c>
      <c r="G1606" s="119" t="s">
        <v>485</v>
      </c>
      <c r="H1606" s="120">
        <v>3</v>
      </c>
      <c r="I1606" s="115">
        <v>6</v>
      </c>
      <c r="J1606" s="116" t="s">
        <v>485</v>
      </c>
      <c r="K1606" s="121">
        <v>8</v>
      </c>
      <c r="L1606" s="108"/>
      <c r="M1606" s="122">
        <v>18515</v>
      </c>
      <c r="N1606" s="123">
        <v>19032</v>
      </c>
      <c r="O1606" s="124">
        <v>18003</v>
      </c>
      <c r="P1606" s="123">
        <v>17512</v>
      </c>
      <c r="Q1606" s="124">
        <v>21701</v>
      </c>
      <c r="R1606" s="123">
        <v>21331</v>
      </c>
      <c r="S1606" s="124">
        <v>21453</v>
      </c>
      <c r="T1606" s="123">
        <v>22046</v>
      </c>
      <c r="U1606" s="124">
        <v>20709</v>
      </c>
      <c r="V1606" s="123">
        <v>23791</v>
      </c>
      <c r="W1606" s="124">
        <v>23622</v>
      </c>
      <c r="X1606" s="123">
        <v>23749</v>
      </c>
      <c r="Y1606" s="124">
        <v>23605</v>
      </c>
      <c r="Z1606" s="123">
        <v>22297</v>
      </c>
      <c r="AA1606" s="124">
        <v>21352</v>
      </c>
      <c r="AB1606" s="123">
        <v>25497</v>
      </c>
      <c r="AC1606" s="124">
        <v>25372</v>
      </c>
      <c r="AD1606" s="123">
        <v>25013</v>
      </c>
      <c r="AE1606" s="125">
        <v>25374</v>
      </c>
      <c r="AF1606" s="126">
        <v>23669</v>
      </c>
    </row>
    <row r="1607" spans="2:32">
      <c r="B1607" s="127">
        <v>1569</v>
      </c>
      <c r="C1607" s="128">
        <v>1569</v>
      </c>
      <c r="D1607" s="129">
        <v>66</v>
      </c>
      <c r="E1607" s="130">
        <v>3</v>
      </c>
      <c r="F1607" s="131">
        <v>7</v>
      </c>
      <c r="G1607" s="132" t="s">
        <v>485</v>
      </c>
      <c r="H1607" s="133">
        <v>3</v>
      </c>
      <c r="I1607" s="128">
        <v>6</v>
      </c>
      <c r="J1607" s="129" t="s">
        <v>485</v>
      </c>
      <c r="K1607" s="134">
        <v>9</v>
      </c>
      <c r="L1607" s="108"/>
      <c r="M1607" s="81">
        <v>18591</v>
      </c>
      <c r="N1607" s="135">
        <v>19317</v>
      </c>
      <c r="O1607" s="136">
        <v>18619</v>
      </c>
      <c r="P1607" s="135">
        <v>17794</v>
      </c>
      <c r="Q1607" s="136">
        <v>21723</v>
      </c>
      <c r="R1607" s="135">
        <v>21415</v>
      </c>
      <c r="S1607" s="136">
        <v>21693</v>
      </c>
      <c r="T1607" s="135">
        <v>22328</v>
      </c>
      <c r="U1607" s="136">
        <v>21163</v>
      </c>
      <c r="V1607" s="135">
        <v>23858</v>
      </c>
      <c r="W1607" s="136">
        <v>23647</v>
      </c>
      <c r="X1607" s="135">
        <v>23640</v>
      </c>
      <c r="Y1607" s="136">
        <v>23821</v>
      </c>
      <c r="Z1607" s="135">
        <v>22664</v>
      </c>
      <c r="AA1607" s="136">
        <v>21488</v>
      </c>
      <c r="AB1607" s="135">
        <v>25503</v>
      </c>
      <c r="AC1607" s="136">
        <v>25266</v>
      </c>
      <c r="AD1607" s="135">
        <v>25198</v>
      </c>
      <c r="AE1607" s="137">
        <v>25536</v>
      </c>
      <c r="AF1607" s="138">
        <v>24001</v>
      </c>
    </row>
    <row r="1608" spans="2:32">
      <c r="B1608" s="114">
        <v>1570</v>
      </c>
      <c r="C1608" s="115">
        <v>1570</v>
      </c>
      <c r="D1608" s="116">
        <v>66</v>
      </c>
      <c r="E1608" s="117">
        <v>3</v>
      </c>
      <c r="F1608" s="118">
        <v>7</v>
      </c>
      <c r="G1608" s="119" t="s">
        <v>485</v>
      </c>
      <c r="H1608" s="120">
        <v>3</v>
      </c>
      <c r="I1608" s="115">
        <v>6</v>
      </c>
      <c r="J1608" s="116" t="s">
        <v>485</v>
      </c>
      <c r="K1608" s="121">
        <v>10</v>
      </c>
      <c r="L1608" s="108"/>
      <c r="M1608" s="122">
        <v>18262</v>
      </c>
      <c r="N1608" s="123">
        <v>19485</v>
      </c>
      <c r="O1608" s="124">
        <v>19216</v>
      </c>
      <c r="P1608" s="123">
        <v>18350</v>
      </c>
      <c r="Q1608" s="124">
        <v>21337</v>
      </c>
      <c r="R1608" s="123">
        <v>21315</v>
      </c>
      <c r="S1608" s="124">
        <v>21747</v>
      </c>
      <c r="T1608" s="123">
        <v>22470</v>
      </c>
      <c r="U1608" s="124">
        <v>21130</v>
      </c>
      <c r="V1608" s="123">
        <v>23886</v>
      </c>
      <c r="W1608" s="124">
        <v>23755</v>
      </c>
      <c r="X1608" s="123">
        <v>23577</v>
      </c>
      <c r="Y1608" s="124">
        <v>23909</v>
      </c>
      <c r="Z1608" s="123">
        <v>22699</v>
      </c>
      <c r="AA1608" s="124">
        <v>21530</v>
      </c>
      <c r="AB1608" s="123">
        <v>25571</v>
      </c>
      <c r="AC1608" s="124">
        <v>25004</v>
      </c>
      <c r="AD1608" s="123">
        <v>25296</v>
      </c>
      <c r="AE1608" s="125">
        <v>25782</v>
      </c>
      <c r="AF1608" s="126">
        <v>24080</v>
      </c>
    </row>
    <row r="1609" spans="2:32">
      <c r="B1609" s="127">
        <v>1571</v>
      </c>
      <c r="C1609" s="128">
        <v>1571</v>
      </c>
      <c r="D1609" s="129">
        <v>66</v>
      </c>
      <c r="E1609" s="130">
        <v>3</v>
      </c>
      <c r="F1609" s="131">
        <v>7</v>
      </c>
      <c r="G1609" s="132" t="s">
        <v>485</v>
      </c>
      <c r="H1609" s="133">
        <v>3</v>
      </c>
      <c r="I1609" s="128">
        <v>6</v>
      </c>
      <c r="J1609" s="129" t="s">
        <v>485</v>
      </c>
      <c r="K1609" s="134">
        <v>11</v>
      </c>
      <c r="L1609" s="108"/>
      <c r="M1609" s="81">
        <v>17982</v>
      </c>
      <c r="N1609" s="135">
        <v>19363</v>
      </c>
      <c r="O1609" s="136">
        <v>19303</v>
      </c>
      <c r="P1609" s="135">
        <v>18394</v>
      </c>
      <c r="Q1609" s="136">
        <v>20917</v>
      </c>
      <c r="R1609" s="135">
        <v>21070</v>
      </c>
      <c r="S1609" s="136">
        <v>21597</v>
      </c>
      <c r="T1609" s="135">
        <v>22355</v>
      </c>
      <c r="U1609" s="136">
        <v>20948</v>
      </c>
      <c r="V1609" s="135">
        <v>23614</v>
      </c>
      <c r="W1609" s="136">
        <v>23655</v>
      </c>
      <c r="X1609" s="135">
        <v>23362</v>
      </c>
      <c r="Y1609" s="136">
        <v>23800</v>
      </c>
      <c r="Z1609" s="135">
        <v>22621</v>
      </c>
      <c r="AA1609" s="136">
        <v>21235</v>
      </c>
      <c r="AB1609" s="135">
        <v>25339</v>
      </c>
      <c r="AC1609" s="136">
        <v>24954</v>
      </c>
      <c r="AD1609" s="135">
        <v>25224</v>
      </c>
      <c r="AE1609" s="137">
        <v>25771</v>
      </c>
      <c r="AF1609" s="138">
        <v>24039</v>
      </c>
    </row>
    <row r="1610" spans="2:32">
      <c r="B1610" s="114">
        <v>1572</v>
      </c>
      <c r="C1610" s="115">
        <v>1572</v>
      </c>
      <c r="D1610" s="116">
        <v>66</v>
      </c>
      <c r="E1610" s="117">
        <v>3</v>
      </c>
      <c r="F1610" s="118">
        <v>7</v>
      </c>
      <c r="G1610" s="119" t="s">
        <v>485</v>
      </c>
      <c r="H1610" s="120">
        <v>3</v>
      </c>
      <c r="I1610" s="115">
        <v>6</v>
      </c>
      <c r="J1610" s="116" t="s">
        <v>485</v>
      </c>
      <c r="K1610" s="121">
        <v>12</v>
      </c>
      <c r="L1610" s="108"/>
      <c r="M1610" s="122">
        <v>17779</v>
      </c>
      <c r="N1610" s="123">
        <v>19052</v>
      </c>
      <c r="O1610" s="124">
        <v>19066</v>
      </c>
      <c r="P1610" s="123">
        <v>18189</v>
      </c>
      <c r="Q1610" s="124">
        <v>20545</v>
      </c>
      <c r="R1610" s="123">
        <v>20793</v>
      </c>
      <c r="S1610" s="124">
        <v>21176</v>
      </c>
      <c r="T1610" s="123">
        <v>21971</v>
      </c>
      <c r="U1610" s="124">
        <v>20727</v>
      </c>
      <c r="V1610" s="123">
        <v>23121</v>
      </c>
      <c r="W1610" s="124">
        <v>23241</v>
      </c>
      <c r="X1610" s="123">
        <v>23057</v>
      </c>
      <c r="Y1610" s="124">
        <v>23367</v>
      </c>
      <c r="Z1610" s="123">
        <v>22449</v>
      </c>
      <c r="AA1610" s="124">
        <v>20989</v>
      </c>
      <c r="AB1610" s="123">
        <v>24811</v>
      </c>
      <c r="AC1610" s="124">
        <v>24542</v>
      </c>
      <c r="AD1610" s="123">
        <v>24807</v>
      </c>
      <c r="AE1610" s="125">
        <v>25416</v>
      </c>
      <c r="AF1610" s="126">
        <v>23863</v>
      </c>
    </row>
    <row r="1611" spans="2:32">
      <c r="B1611" s="127">
        <v>1573</v>
      </c>
      <c r="C1611" s="128">
        <v>1573</v>
      </c>
      <c r="D1611" s="129">
        <v>66</v>
      </c>
      <c r="E1611" s="130">
        <v>3</v>
      </c>
      <c r="F1611" s="131">
        <v>7</v>
      </c>
      <c r="G1611" s="132" t="s">
        <v>485</v>
      </c>
      <c r="H1611" s="133">
        <v>3</v>
      </c>
      <c r="I1611" s="128">
        <v>6</v>
      </c>
      <c r="J1611" s="129" t="s">
        <v>485</v>
      </c>
      <c r="K1611" s="134">
        <v>13</v>
      </c>
      <c r="L1611" s="108"/>
      <c r="M1611" s="81">
        <v>17533</v>
      </c>
      <c r="N1611" s="135">
        <v>18640</v>
      </c>
      <c r="O1611" s="136">
        <v>18684</v>
      </c>
      <c r="P1611" s="135">
        <v>18126</v>
      </c>
      <c r="Q1611" s="136">
        <v>20208</v>
      </c>
      <c r="R1611" s="135">
        <v>20380</v>
      </c>
      <c r="S1611" s="136">
        <v>20686</v>
      </c>
      <c r="T1611" s="135">
        <v>21420</v>
      </c>
      <c r="U1611" s="136">
        <v>20327</v>
      </c>
      <c r="V1611" s="135">
        <v>22579</v>
      </c>
      <c r="W1611" s="136">
        <v>22741</v>
      </c>
      <c r="X1611" s="135">
        <v>22552</v>
      </c>
      <c r="Y1611" s="136">
        <v>22811</v>
      </c>
      <c r="Z1611" s="135">
        <v>22028</v>
      </c>
      <c r="AA1611" s="136">
        <v>20908</v>
      </c>
      <c r="AB1611" s="135">
        <v>24107</v>
      </c>
      <c r="AC1611" s="136">
        <v>23998</v>
      </c>
      <c r="AD1611" s="135">
        <v>24225</v>
      </c>
      <c r="AE1611" s="137">
        <v>24810</v>
      </c>
      <c r="AF1611" s="138">
        <v>23423</v>
      </c>
    </row>
    <row r="1612" spans="2:32">
      <c r="B1612" s="114">
        <v>1574</v>
      </c>
      <c r="C1612" s="115">
        <v>1574</v>
      </c>
      <c r="D1612" s="116">
        <v>66</v>
      </c>
      <c r="E1612" s="117">
        <v>3</v>
      </c>
      <c r="F1612" s="118">
        <v>7</v>
      </c>
      <c r="G1612" s="119" t="s">
        <v>485</v>
      </c>
      <c r="H1612" s="120">
        <v>3</v>
      </c>
      <c r="I1612" s="115">
        <v>6</v>
      </c>
      <c r="J1612" s="116" t="s">
        <v>485</v>
      </c>
      <c r="K1612" s="121">
        <v>14</v>
      </c>
      <c r="L1612" s="108"/>
      <c r="M1612" s="122">
        <v>17267</v>
      </c>
      <c r="N1612" s="123">
        <v>18552</v>
      </c>
      <c r="O1612" s="124">
        <v>18523</v>
      </c>
      <c r="P1612" s="123">
        <v>18014</v>
      </c>
      <c r="Q1612" s="124">
        <v>19902</v>
      </c>
      <c r="R1612" s="123">
        <v>20326</v>
      </c>
      <c r="S1612" s="124">
        <v>20685</v>
      </c>
      <c r="T1612" s="123">
        <v>21415</v>
      </c>
      <c r="U1612" s="124">
        <v>19836</v>
      </c>
      <c r="V1612" s="123">
        <v>22610</v>
      </c>
      <c r="W1612" s="124">
        <v>22475</v>
      </c>
      <c r="X1612" s="123">
        <v>22519</v>
      </c>
      <c r="Y1612" s="124">
        <v>22814</v>
      </c>
      <c r="Z1612" s="123">
        <v>21484</v>
      </c>
      <c r="AA1612" s="124">
        <v>20398</v>
      </c>
      <c r="AB1612" s="123">
        <v>24026</v>
      </c>
      <c r="AC1612" s="124">
        <v>23283</v>
      </c>
      <c r="AD1612" s="123">
        <v>24181</v>
      </c>
      <c r="AE1612" s="125">
        <v>24756</v>
      </c>
      <c r="AF1612" s="126">
        <v>22851</v>
      </c>
    </row>
    <row r="1613" spans="2:32">
      <c r="B1613" s="127">
        <v>1575</v>
      </c>
      <c r="C1613" s="128">
        <v>1575</v>
      </c>
      <c r="D1613" s="129">
        <v>66</v>
      </c>
      <c r="E1613" s="130">
        <v>3</v>
      </c>
      <c r="F1613" s="131">
        <v>7</v>
      </c>
      <c r="G1613" s="132" t="s">
        <v>485</v>
      </c>
      <c r="H1613" s="133">
        <v>3</v>
      </c>
      <c r="I1613" s="128">
        <v>6</v>
      </c>
      <c r="J1613" s="129" t="s">
        <v>485</v>
      </c>
      <c r="K1613" s="134">
        <v>15</v>
      </c>
      <c r="L1613" s="108"/>
      <c r="M1613" s="81">
        <v>17037</v>
      </c>
      <c r="N1613" s="135">
        <v>18440</v>
      </c>
      <c r="O1613" s="136">
        <v>18440</v>
      </c>
      <c r="P1613" s="135">
        <v>18134</v>
      </c>
      <c r="Q1613" s="136">
        <v>19760</v>
      </c>
      <c r="R1613" s="135">
        <v>20249</v>
      </c>
      <c r="S1613" s="136">
        <v>20682</v>
      </c>
      <c r="T1613" s="135">
        <v>21333</v>
      </c>
      <c r="U1613" s="136">
        <v>19592</v>
      </c>
      <c r="V1613" s="135">
        <v>22655</v>
      </c>
      <c r="W1613" s="136">
        <v>22338</v>
      </c>
      <c r="X1613" s="135">
        <v>22449</v>
      </c>
      <c r="Y1613" s="136">
        <v>22756</v>
      </c>
      <c r="Z1613" s="135">
        <v>21227</v>
      </c>
      <c r="AA1613" s="136">
        <v>20341</v>
      </c>
      <c r="AB1613" s="135">
        <v>23998</v>
      </c>
      <c r="AC1613" s="136">
        <v>22894</v>
      </c>
      <c r="AD1613" s="135">
        <v>24105</v>
      </c>
      <c r="AE1613" s="137">
        <v>24593</v>
      </c>
      <c r="AF1613" s="138">
        <v>22569</v>
      </c>
    </row>
    <row r="1614" spans="2:32">
      <c r="B1614" s="114">
        <v>1576</v>
      </c>
      <c r="C1614" s="115">
        <v>1576</v>
      </c>
      <c r="D1614" s="116">
        <v>66</v>
      </c>
      <c r="E1614" s="117">
        <v>3</v>
      </c>
      <c r="F1614" s="118">
        <v>7</v>
      </c>
      <c r="G1614" s="119" t="s">
        <v>485</v>
      </c>
      <c r="H1614" s="120">
        <v>3</v>
      </c>
      <c r="I1614" s="115">
        <v>6</v>
      </c>
      <c r="J1614" s="116" t="s">
        <v>485</v>
      </c>
      <c r="K1614" s="121">
        <v>16</v>
      </c>
      <c r="L1614" s="108"/>
      <c r="M1614" s="122">
        <v>17218</v>
      </c>
      <c r="N1614" s="123">
        <v>18577</v>
      </c>
      <c r="O1614" s="124">
        <v>18661</v>
      </c>
      <c r="P1614" s="123">
        <v>18471</v>
      </c>
      <c r="Q1614" s="124">
        <v>19955</v>
      </c>
      <c r="R1614" s="123">
        <v>20388</v>
      </c>
      <c r="S1614" s="124">
        <v>20800</v>
      </c>
      <c r="T1614" s="123">
        <v>21413</v>
      </c>
      <c r="U1614" s="124">
        <v>19726</v>
      </c>
      <c r="V1614" s="123">
        <v>22827</v>
      </c>
      <c r="W1614" s="124">
        <v>22736</v>
      </c>
      <c r="X1614" s="123">
        <v>22501</v>
      </c>
      <c r="Y1614" s="124">
        <v>22753</v>
      </c>
      <c r="Z1614" s="123">
        <v>21269</v>
      </c>
      <c r="AA1614" s="124">
        <v>20568</v>
      </c>
      <c r="AB1614" s="123">
        <v>24095</v>
      </c>
      <c r="AC1614" s="124">
        <v>23193</v>
      </c>
      <c r="AD1614" s="123">
        <v>24007</v>
      </c>
      <c r="AE1614" s="125">
        <v>24484</v>
      </c>
      <c r="AF1614" s="126">
        <v>22570</v>
      </c>
    </row>
    <row r="1615" spans="2:32">
      <c r="B1615" s="127">
        <v>1577</v>
      </c>
      <c r="C1615" s="128">
        <v>1577</v>
      </c>
      <c r="D1615" s="129">
        <v>66</v>
      </c>
      <c r="E1615" s="130">
        <v>3</v>
      </c>
      <c r="F1615" s="131">
        <v>7</v>
      </c>
      <c r="G1615" s="132" t="s">
        <v>485</v>
      </c>
      <c r="H1615" s="133">
        <v>3</v>
      </c>
      <c r="I1615" s="128">
        <v>6</v>
      </c>
      <c r="J1615" s="129" t="s">
        <v>485</v>
      </c>
      <c r="K1615" s="134">
        <v>17</v>
      </c>
      <c r="L1615" s="108"/>
      <c r="M1615" s="81">
        <v>18028</v>
      </c>
      <c r="N1615" s="135">
        <v>19069</v>
      </c>
      <c r="O1615" s="136">
        <v>19295</v>
      </c>
      <c r="P1615" s="135">
        <v>19278</v>
      </c>
      <c r="Q1615" s="136">
        <v>20639</v>
      </c>
      <c r="R1615" s="135">
        <v>21087</v>
      </c>
      <c r="S1615" s="136">
        <v>21334</v>
      </c>
      <c r="T1615" s="135">
        <v>21828</v>
      </c>
      <c r="U1615" s="136">
        <v>20665</v>
      </c>
      <c r="V1615" s="135">
        <v>23433</v>
      </c>
      <c r="W1615" s="136">
        <v>23379</v>
      </c>
      <c r="X1615" s="135">
        <v>23227</v>
      </c>
      <c r="Y1615" s="136">
        <v>23319</v>
      </c>
      <c r="Z1615" s="135">
        <v>22143</v>
      </c>
      <c r="AA1615" s="136">
        <v>21752</v>
      </c>
      <c r="AB1615" s="135">
        <v>24736</v>
      </c>
      <c r="AC1615" s="136">
        <v>24116</v>
      </c>
      <c r="AD1615" s="135">
        <v>24589</v>
      </c>
      <c r="AE1615" s="137">
        <v>25020</v>
      </c>
      <c r="AF1615" s="138">
        <v>23471</v>
      </c>
    </row>
    <row r="1616" spans="2:32">
      <c r="B1616" s="114">
        <v>1578</v>
      </c>
      <c r="C1616" s="115">
        <v>1578</v>
      </c>
      <c r="D1616" s="116">
        <v>66</v>
      </c>
      <c r="E1616" s="117">
        <v>3</v>
      </c>
      <c r="F1616" s="118">
        <v>7</v>
      </c>
      <c r="G1616" s="119" t="s">
        <v>485</v>
      </c>
      <c r="H1616" s="120">
        <v>3</v>
      </c>
      <c r="I1616" s="115">
        <v>6</v>
      </c>
      <c r="J1616" s="116" t="s">
        <v>485</v>
      </c>
      <c r="K1616" s="121">
        <v>18</v>
      </c>
      <c r="L1616" s="108"/>
      <c r="M1616" s="122">
        <v>18723</v>
      </c>
      <c r="N1616" s="123">
        <v>19386</v>
      </c>
      <c r="O1616" s="124">
        <v>19743</v>
      </c>
      <c r="P1616" s="123">
        <v>19668</v>
      </c>
      <c r="Q1616" s="124">
        <v>21283</v>
      </c>
      <c r="R1616" s="123">
        <v>21350</v>
      </c>
      <c r="S1616" s="124">
        <v>21344</v>
      </c>
      <c r="T1616" s="123">
        <v>22039</v>
      </c>
      <c r="U1616" s="124">
        <v>21675</v>
      </c>
      <c r="V1616" s="123">
        <v>23455</v>
      </c>
      <c r="W1616" s="124">
        <v>23328</v>
      </c>
      <c r="X1616" s="123">
        <v>23445</v>
      </c>
      <c r="Y1616" s="124">
        <v>23583</v>
      </c>
      <c r="Z1616" s="123">
        <v>23348</v>
      </c>
      <c r="AA1616" s="124">
        <v>23125</v>
      </c>
      <c r="AB1616" s="123">
        <v>25138</v>
      </c>
      <c r="AC1616" s="124">
        <v>24850</v>
      </c>
      <c r="AD1616" s="123">
        <v>24968</v>
      </c>
      <c r="AE1616" s="125">
        <v>25451</v>
      </c>
      <c r="AF1616" s="126">
        <v>24739</v>
      </c>
    </row>
    <row r="1617" spans="2:32">
      <c r="B1617" s="127">
        <v>1579</v>
      </c>
      <c r="C1617" s="128">
        <v>1579</v>
      </c>
      <c r="D1617" s="129">
        <v>66</v>
      </c>
      <c r="E1617" s="130">
        <v>3</v>
      </c>
      <c r="F1617" s="131">
        <v>7</v>
      </c>
      <c r="G1617" s="132" t="s">
        <v>485</v>
      </c>
      <c r="H1617" s="133">
        <v>3</v>
      </c>
      <c r="I1617" s="128">
        <v>6</v>
      </c>
      <c r="J1617" s="129" t="s">
        <v>485</v>
      </c>
      <c r="K1617" s="134">
        <v>19</v>
      </c>
      <c r="L1617" s="108"/>
      <c r="M1617" s="81">
        <v>19617</v>
      </c>
      <c r="N1617" s="135">
        <v>19918</v>
      </c>
      <c r="O1617" s="136">
        <v>20355</v>
      </c>
      <c r="P1617" s="135">
        <v>20312</v>
      </c>
      <c r="Q1617" s="136">
        <v>22177</v>
      </c>
      <c r="R1617" s="135">
        <v>22141</v>
      </c>
      <c r="S1617" s="136">
        <v>21976</v>
      </c>
      <c r="T1617" s="135">
        <v>22648</v>
      </c>
      <c r="U1617" s="136">
        <v>22517</v>
      </c>
      <c r="V1617" s="135">
        <v>24191</v>
      </c>
      <c r="W1617" s="136">
        <v>23967</v>
      </c>
      <c r="X1617" s="135">
        <v>24447</v>
      </c>
      <c r="Y1617" s="136">
        <v>24571</v>
      </c>
      <c r="Z1617" s="135">
        <v>24616</v>
      </c>
      <c r="AA1617" s="136">
        <v>24369</v>
      </c>
      <c r="AB1617" s="135">
        <v>26285</v>
      </c>
      <c r="AC1617" s="136">
        <v>25990</v>
      </c>
      <c r="AD1617" s="135">
        <v>26212</v>
      </c>
      <c r="AE1617" s="137">
        <v>26664</v>
      </c>
      <c r="AF1617" s="138">
        <v>26186</v>
      </c>
    </row>
    <row r="1618" spans="2:32">
      <c r="B1618" s="114">
        <v>1580</v>
      </c>
      <c r="C1618" s="115">
        <v>1580</v>
      </c>
      <c r="D1618" s="116">
        <v>66</v>
      </c>
      <c r="E1618" s="117">
        <v>3</v>
      </c>
      <c r="F1618" s="118">
        <v>7</v>
      </c>
      <c r="G1618" s="119" t="s">
        <v>485</v>
      </c>
      <c r="H1618" s="120">
        <v>3</v>
      </c>
      <c r="I1618" s="115">
        <v>6</v>
      </c>
      <c r="J1618" s="116" t="s">
        <v>485</v>
      </c>
      <c r="K1618" s="121">
        <v>20</v>
      </c>
      <c r="L1618" s="108"/>
      <c r="M1618" s="122">
        <v>19749</v>
      </c>
      <c r="N1618" s="123">
        <v>20245</v>
      </c>
      <c r="O1618" s="124">
        <v>20273</v>
      </c>
      <c r="P1618" s="123">
        <v>20509</v>
      </c>
      <c r="Q1618" s="124">
        <v>22318</v>
      </c>
      <c r="R1618" s="123">
        <v>22315</v>
      </c>
      <c r="S1618" s="124">
        <v>22095</v>
      </c>
      <c r="T1618" s="123">
        <v>23082</v>
      </c>
      <c r="U1618" s="124">
        <v>22620</v>
      </c>
      <c r="V1618" s="123">
        <v>24414</v>
      </c>
      <c r="W1618" s="124">
        <v>24555</v>
      </c>
      <c r="X1618" s="123">
        <v>25141</v>
      </c>
      <c r="Y1618" s="124">
        <v>25114</v>
      </c>
      <c r="Z1618" s="123">
        <v>25164</v>
      </c>
      <c r="AA1618" s="124">
        <v>25101</v>
      </c>
      <c r="AB1618" s="123">
        <v>26937</v>
      </c>
      <c r="AC1618" s="124">
        <v>27145</v>
      </c>
      <c r="AD1618" s="123">
        <v>27050</v>
      </c>
      <c r="AE1618" s="125">
        <v>27899</v>
      </c>
      <c r="AF1618" s="126">
        <v>26956</v>
      </c>
    </row>
    <row r="1619" spans="2:32">
      <c r="B1619" s="127">
        <v>1581</v>
      </c>
      <c r="C1619" s="128">
        <v>1581</v>
      </c>
      <c r="D1619" s="129">
        <v>66</v>
      </c>
      <c r="E1619" s="130">
        <v>3</v>
      </c>
      <c r="F1619" s="131">
        <v>7</v>
      </c>
      <c r="G1619" s="132" t="s">
        <v>485</v>
      </c>
      <c r="H1619" s="133">
        <v>3</v>
      </c>
      <c r="I1619" s="128">
        <v>6</v>
      </c>
      <c r="J1619" s="129" t="s">
        <v>485</v>
      </c>
      <c r="K1619" s="134">
        <v>21</v>
      </c>
      <c r="L1619" s="108"/>
      <c r="M1619" s="81">
        <v>19428</v>
      </c>
      <c r="N1619" s="135">
        <v>20050</v>
      </c>
      <c r="O1619" s="136">
        <v>19949</v>
      </c>
      <c r="P1619" s="135">
        <v>20208</v>
      </c>
      <c r="Q1619" s="136">
        <v>21992</v>
      </c>
      <c r="R1619" s="135">
        <v>22229</v>
      </c>
      <c r="S1619" s="136">
        <v>21938</v>
      </c>
      <c r="T1619" s="135">
        <v>23093</v>
      </c>
      <c r="U1619" s="136">
        <v>22618</v>
      </c>
      <c r="V1619" s="135">
        <v>24357</v>
      </c>
      <c r="W1619" s="136">
        <v>24830</v>
      </c>
      <c r="X1619" s="135">
        <v>25638</v>
      </c>
      <c r="Y1619" s="136">
        <v>25540</v>
      </c>
      <c r="Z1619" s="135">
        <v>25678</v>
      </c>
      <c r="AA1619" s="136">
        <v>25508</v>
      </c>
      <c r="AB1619" s="135">
        <v>27322</v>
      </c>
      <c r="AC1619" s="136">
        <v>27908</v>
      </c>
      <c r="AD1619" s="135">
        <v>27787</v>
      </c>
      <c r="AE1619" s="137">
        <v>28770</v>
      </c>
      <c r="AF1619" s="138">
        <v>27722</v>
      </c>
    </row>
    <row r="1620" spans="2:32">
      <c r="B1620" s="114">
        <v>1582</v>
      </c>
      <c r="C1620" s="115">
        <v>1582</v>
      </c>
      <c r="D1620" s="116">
        <v>66</v>
      </c>
      <c r="E1620" s="117">
        <v>3</v>
      </c>
      <c r="F1620" s="118">
        <v>7</v>
      </c>
      <c r="G1620" s="119" t="s">
        <v>485</v>
      </c>
      <c r="H1620" s="120">
        <v>3</v>
      </c>
      <c r="I1620" s="115">
        <v>6</v>
      </c>
      <c r="J1620" s="116" t="s">
        <v>485</v>
      </c>
      <c r="K1620" s="121">
        <v>22</v>
      </c>
      <c r="L1620" s="108"/>
      <c r="M1620" s="122">
        <v>18678</v>
      </c>
      <c r="N1620" s="123">
        <v>19485</v>
      </c>
      <c r="O1620" s="124">
        <v>19301</v>
      </c>
      <c r="P1620" s="123">
        <v>19583</v>
      </c>
      <c r="Q1620" s="124">
        <v>21174</v>
      </c>
      <c r="R1620" s="123">
        <v>21619</v>
      </c>
      <c r="S1620" s="124">
        <v>21214</v>
      </c>
      <c r="T1620" s="123">
        <v>22695</v>
      </c>
      <c r="U1620" s="124">
        <v>22168</v>
      </c>
      <c r="V1620" s="123">
        <v>23683</v>
      </c>
      <c r="W1620" s="124">
        <v>24314</v>
      </c>
      <c r="X1620" s="123">
        <v>25405</v>
      </c>
      <c r="Y1620" s="124">
        <v>25192</v>
      </c>
      <c r="Z1620" s="123">
        <v>25543</v>
      </c>
      <c r="AA1620" s="124">
        <v>25299</v>
      </c>
      <c r="AB1620" s="123">
        <v>26909</v>
      </c>
      <c r="AC1620" s="124">
        <v>27696</v>
      </c>
      <c r="AD1620" s="123">
        <v>27621</v>
      </c>
      <c r="AE1620" s="125">
        <v>28916</v>
      </c>
      <c r="AF1620" s="126">
        <v>27724</v>
      </c>
    </row>
    <row r="1621" spans="2:32">
      <c r="B1621" s="127">
        <v>1583</v>
      </c>
      <c r="C1621" s="128">
        <v>1583</v>
      </c>
      <c r="D1621" s="129">
        <v>66</v>
      </c>
      <c r="E1621" s="130">
        <v>3</v>
      </c>
      <c r="F1621" s="131">
        <v>7</v>
      </c>
      <c r="G1621" s="132" t="s">
        <v>485</v>
      </c>
      <c r="H1621" s="133">
        <v>3</v>
      </c>
      <c r="I1621" s="128">
        <v>6</v>
      </c>
      <c r="J1621" s="129" t="s">
        <v>485</v>
      </c>
      <c r="K1621" s="134">
        <v>23</v>
      </c>
      <c r="L1621" s="108"/>
      <c r="M1621" s="81">
        <v>17682</v>
      </c>
      <c r="N1621" s="135">
        <v>18591</v>
      </c>
      <c r="O1621" s="136">
        <v>18580</v>
      </c>
      <c r="P1621" s="135">
        <v>18886</v>
      </c>
      <c r="Q1621" s="136">
        <v>20084</v>
      </c>
      <c r="R1621" s="135">
        <v>20714</v>
      </c>
      <c r="S1621" s="136">
        <v>20259</v>
      </c>
      <c r="T1621" s="135">
        <v>21889</v>
      </c>
      <c r="U1621" s="136">
        <v>21580</v>
      </c>
      <c r="V1621" s="135">
        <v>22739</v>
      </c>
      <c r="W1621" s="136">
        <v>23466</v>
      </c>
      <c r="X1621" s="135">
        <v>24718</v>
      </c>
      <c r="Y1621" s="136">
        <v>24464</v>
      </c>
      <c r="Z1621" s="135">
        <v>25118</v>
      </c>
      <c r="AA1621" s="136">
        <v>24876</v>
      </c>
      <c r="AB1621" s="135">
        <v>26092</v>
      </c>
      <c r="AC1621" s="136">
        <v>27036</v>
      </c>
      <c r="AD1621" s="135">
        <v>27000</v>
      </c>
      <c r="AE1621" s="137">
        <v>28435</v>
      </c>
      <c r="AF1621" s="138">
        <v>27397</v>
      </c>
    </row>
    <row r="1622" spans="2:32">
      <c r="B1622" s="114">
        <v>1584</v>
      </c>
      <c r="C1622" s="115">
        <v>1584</v>
      </c>
      <c r="D1622" s="116">
        <v>66</v>
      </c>
      <c r="E1622" s="117">
        <v>3</v>
      </c>
      <c r="F1622" s="118">
        <v>7</v>
      </c>
      <c r="G1622" s="119" t="s">
        <v>485</v>
      </c>
      <c r="H1622" s="120">
        <v>3</v>
      </c>
      <c r="I1622" s="115">
        <v>6</v>
      </c>
      <c r="J1622" s="116" t="s">
        <v>485</v>
      </c>
      <c r="K1622" s="121">
        <v>24</v>
      </c>
      <c r="L1622" s="108"/>
      <c r="M1622" s="122">
        <v>16671</v>
      </c>
      <c r="N1622" s="123">
        <v>17613</v>
      </c>
      <c r="O1622" s="124">
        <v>17829</v>
      </c>
      <c r="P1622" s="123">
        <v>18241</v>
      </c>
      <c r="Q1622" s="124">
        <v>18999</v>
      </c>
      <c r="R1622" s="123">
        <v>19828</v>
      </c>
      <c r="S1622" s="124">
        <v>19374</v>
      </c>
      <c r="T1622" s="123">
        <v>21057</v>
      </c>
      <c r="U1622" s="124">
        <v>20957</v>
      </c>
      <c r="V1622" s="123">
        <v>21779</v>
      </c>
      <c r="W1622" s="124">
        <v>22613</v>
      </c>
      <c r="X1622" s="123">
        <v>24001</v>
      </c>
      <c r="Y1622" s="124">
        <v>23761</v>
      </c>
      <c r="Z1622" s="123">
        <v>24584</v>
      </c>
      <c r="AA1622" s="124">
        <v>24415</v>
      </c>
      <c r="AB1622" s="123">
        <v>25205</v>
      </c>
      <c r="AC1622" s="124">
        <v>26248</v>
      </c>
      <c r="AD1622" s="123">
        <v>26354</v>
      </c>
      <c r="AE1622" s="125">
        <v>27799</v>
      </c>
      <c r="AF1622" s="126">
        <v>26917</v>
      </c>
    </row>
    <row r="1623" spans="2:32">
      <c r="B1623" s="127">
        <v>1585</v>
      </c>
      <c r="C1623" s="128">
        <v>1585</v>
      </c>
      <c r="D1623" s="129">
        <v>67</v>
      </c>
      <c r="E1623" s="130">
        <v>3</v>
      </c>
      <c r="F1623" s="131">
        <v>8</v>
      </c>
      <c r="G1623" s="132" t="s">
        <v>485</v>
      </c>
      <c r="H1623" s="133">
        <v>3</v>
      </c>
      <c r="I1623" s="128">
        <v>7</v>
      </c>
      <c r="J1623" s="129" t="s">
        <v>485</v>
      </c>
      <c r="K1623" s="134">
        <v>1</v>
      </c>
      <c r="L1623" s="108"/>
      <c r="M1623" s="81">
        <v>15831</v>
      </c>
      <c r="N1623" s="135">
        <v>16987</v>
      </c>
      <c r="O1623" s="136">
        <v>17415</v>
      </c>
      <c r="P1623" s="135">
        <v>18149</v>
      </c>
      <c r="Q1623" s="136">
        <v>18446</v>
      </c>
      <c r="R1623" s="135">
        <v>19009</v>
      </c>
      <c r="S1623" s="136">
        <v>19431</v>
      </c>
      <c r="T1623" s="135">
        <v>20322</v>
      </c>
      <c r="U1623" s="136">
        <v>20246</v>
      </c>
      <c r="V1623" s="135">
        <v>21597</v>
      </c>
      <c r="W1623" s="136">
        <v>22588</v>
      </c>
      <c r="X1623" s="135">
        <v>23365</v>
      </c>
      <c r="Y1623" s="136">
        <v>23834</v>
      </c>
      <c r="Z1623" s="135">
        <v>23383</v>
      </c>
      <c r="AA1623" s="136">
        <v>24239</v>
      </c>
      <c r="AB1623" s="135">
        <v>25454</v>
      </c>
      <c r="AC1623" s="136">
        <v>26272</v>
      </c>
      <c r="AD1623" s="135">
        <v>26462</v>
      </c>
      <c r="AE1623" s="137">
        <v>26791</v>
      </c>
      <c r="AF1623" s="138">
        <v>25415</v>
      </c>
    </row>
    <row r="1624" spans="2:32">
      <c r="B1624" s="114">
        <v>1586</v>
      </c>
      <c r="C1624" s="115">
        <v>1586</v>
      </c>
      <c r="D1624" s="116">
        <v>67</v>
      </c>
      <c r="E1624" s="117">
        <v>3</v>
      </c>
      <c r="F1624" s="118">
        <v>8</v>
      </c>
      <c r="G1624" s="119" t="s">
        <v>485</v>
      </c>
      <c r="H1624" s="120">
        <v>3</v>
      </c>
      <c r="I1624" s="115">
        <v>7</v>
      </c>
      <c r="J1624" s="116" t="s">
        <v>485</v>
      </c>
      <c r="K1624" s="121">
        <v>2</v>
      </c>
      <c r="L1624" s="108"/>
      <c r="M1624" s="122">
        <v>15370</v>
      </c>
      <c r="N1624" s="123">
        <v>16474</v>
      </c>
      <c r="O1624" s="124">
        <v>17015</v>
      </c>
      <c r="P1624" s="123">
        <v>17871</v>
      </c>
      <c r="Q1624" s="124">
        <v>18093</v>
      </c>
      <c r="R1624" s="123">
        <v>18560</v>
      </c>
      <c r="S1624" s="124">
        <v>18970</v>
      </c>
      <c r="T1624" s="123">
        <v>19858</v>
      </c>
      <c r="U1624" s="124">
        <v>19880</v>
      </c>
      <c r="V1624" s="123">
        <v>21275</v>
      </c>
      <c r="W1624" s="124">
        <v>22269</v>
      </c>
      <c r="X1624" s="123">
        <v>22835</v>
      </c>
      <c r="Y1624" s="124">
        <v>23275</v>
      </c>
      <c r="Z1624" s="123">
        <v>23008</v>
      </c>
      <c r="AA1624" s="124">
        <v>23882</v>
      </c>
      <c r="AB1624" s="123">
        <v>25082</v>
      </c>
      <c r="AC1624" s="124">
        <v>25683</v>
      </c>
      <c r="AD1624" s="123">
        <v>25811</v>
      </c>
      <c r="AE1624" s="125">
        <v>26229</v>
      </c>
      <c r="AF1624" s="126">
        <v>24997</v>
      </c>
    </row>
    <row r="1625" spans="2:32">
      <c r="B1625" s="127">
        <v>1587</v>
      </c>
      <c r="C1625" s="128">
        <v>1587</v>
      </c>
      <c r="D1625" s="129">
        <v>67</v>
      </c>
      <c r="E1625" s="130">
        <v>3</v>
      </c>
      <c r="F1625" s="131">
        <v>8</v>
      </c>
      <c r="G1625" s="132" t="s">
        <v>485</v>
      </c>
      <c r="H1625" s="133">
        <v>3</v>
      </c>
      <c r="I1625" s="128">
        <v>7</v>
      </c>
      <c r="J1625" s="129" t="s">
        <v>485</v>
      </c>
      <c r="K1625" s="134">
        <v>3</v>
      </c>
      <c r="L1625" s="108"/>
      <c r="M1625" s="81">
        <v>15251</v>
      </c>
      <c r="N1625" s="135">
        <v>16327</v>
      </c>
      <c r="O1625" s="136">
        <v>17005</v>
      </c>
      <c r="P1625" s="135">
        <v>17967</v>
      </c>
      <c r="Q1625" s="136">
        <v>18138</v>
      </c>
      <c r="R1625" s="135">
        <v>18641</v>
      </c>
      <c r="S1625" s="136">
        <v>19108</v>
      </c>
      <c r="T1625" s="135">
        <v>20018</v>
      </c>
      <c r="U1625" s="136">
        <v>20171</v>
      </c>
      <c r="V1625" s="135">
        <v>21538</v>
      </c>
      <c r="W1625" s="136">
        <v>22477</v>
      </c>
      <c r="X1625" s="135">
        <v>22967</v>
      </c>
      <c r="Y1625" s="136">
        <v>23378</v>
      </c>
      <c r="Z1625" s="135">
        <v>23026</v>
      </c>
      <c r="AA1625" s="136">
        <v>24083</v>
      </c>
      <c r="AB1625" s="135">
        <v>24998</v>
      </c>
      <c r="AC1625" s="136">
        <v>25291</v>
      </c>
      <c r="AD1625" s="135">
        <v>25821</v>
      </c>
      <c r="AE1625" s="137">
        <v>26084</v>
      </c>
      <c r="AF1625" s="138">
        <v>24968</v>
      </c>
    </row>
    <row r="1626" spans="2:32">
      <c r="B1626" s="114">
        <v>1588</v>
      </c>
      <c r="C1626" s="115">
        <v>1588</v>
      </c>
      <c r="D1626" s="116">
        <v>67</v>
      </c>
      <c r="E1626" s="117">
        <v>3</v>
      </c>
      <c r="F1626" s="118">
        <v>8</v>
      </c>
      <c r="G1626" s="119" t="s">
        <v>485</v>
      </c>
      <c r="H1626" s="120">
        <v>3</v>
      </c>
      <c r="I1626" s="115">
        <v>7</v>
      </c>
      <c r="J1626" s="116" t="s">
        <v>485</v>
      </c>
      <c r="K1626" s="121">
        <v>4</v>
      </c>
      <c r="L1626" s="108"/>
      <c r="M1626" s="122">
        <v>15195</v>
      </c>
      <c r="N1626" s="123">
        <v>16260</v>
      </c>
      <c r="O1626" s="124">
        <v>16966</v>
      </c>
      <c r="P1626" s="123">
        <v>18072</v>
      </c>
      <c r="Q1626" s="124">
        <v>18217</v>
      </c>
      <c r="R1626" s="123">
        <v>18576</v>
      </c>
      <c r="S1626" s="124">
        <v>19100</v>
      </c>
      <c r="T1626" s="123">
        <v>19910</v>
      </c>
      <c r="U1626" s="124">
        <v>20110</v>
      </c>
      <c r="V1626" s="123">
        <v>21510</v>
      </c>
      <c r="W1626" s="124">
        <v>22272</v>
      </c>
      <c r="X1626" s="123">
        <v>22601</v>
      </c>
      <c r="Y1626" s="124">
        <v>23007</v>
      </c>
      <c r="Z1626" s="123">
        <v>22719</v>
      </c>
      <c r="AA1626" s="124">
        <v>23904</v>
      </c>
      <c r="AB1626" s="123">
        <v>24667</v>
      </c>
      <c r="AC1626" s="124">
        <v>24800</v>
      </c>
      <c r="AD1626" s="123">
        <v>25215</v>
      </c>
      <c r="AE1626" s="125">
        <v>25437</v>
      </c>
      <c r="AF1626" s="126">
        <v>24519</v>
      </c>
    </row>
    <row r="1627" spans="2:32">
      <c r="B1627" s="127">
        <v>1589</v>
      </c>
      <c r="C1627" s="128">
        <v>1589</v>
      </c>
      <c r="D1627" s="129">
        <v>67</v>
      </c>
      <c r="E1627" s="130">
        <v>3</v>
      </c>
      <c r="F1627" s="131">
        <v>8</v>
      </c>
      <c r="G1627" s="132" t="s">
        <v>485</v>
      </c>
      <c r="H1627" s="133">
        <v>3</v>
      </c>
      <c r="I1627" s="128">
        <v>7</v>
      </c>
      <c r="J1627" s="129" t="s">
        <v>485</v>
      </c>
      <c r="K1627" s="134">
        <v>5</v>
      </c>
      <c r="L1627" s="108"/>
      <c r="M1627" s="81">
        <v>15355</v>
      </c>
      <c r="N1627" s="135">
        <v>16342</v>
      </c>
      <c r="O1627" s="136">
        <v>16954</v>
      </c>
      <c r="P1627" s="135">
        <v>18306</v>
      </c>
      <c r="Q1627" s="136">
        <v>18398</v>
      </c>
      <c r="R1627" s="135">
        <v>18581</v>
      </c>
      <c r="S1627" s="136">
        <v>19138</v>
      </c>
      <c r="T1627" s="135">
        <v>19774</v>
      </c>
      <c r="U1627" s="136">
        <v>19860</v>
      </c>
      <c r="V1627" s="135">
        <v>21445</v>
      </c>
      <c r="W1627" s="136">
        <v>22050</v>
      </c>
      <c r="X1627" s="135">
        <v>22140</v>
      </c>
      <c r="Y1627" s="136">
        <v>22495</v>
      </c>
      <c r="Z1627" s="135">
        <v>22178</v>
      </c>
      <c r="AA1627" s="136">
        <v>23540</v>
      </c>
      <c r="AB1627" s="135">
        <v>24199</v>
      </c>
      <c r="AC1627" s="136">
        <v>24409</v>
      </c>
      <c r="AD1627" s="135">
        <v>24424</v>
      </c>
      <c r="AE1627" s="137">
        <v>24699</v>
      </c>
      <c r="AF1627" s="138">
        <v>23795</v>
      </c>
    </row>
    <row r="1628" spans="2:32">
      <c r="B1628" s="114">
        <v>1590</v>
      </c>
      <c r="C1628" s="115">
        <v>1590</v>
      </c>
      <c r="D1628" s="116">
        <v>67</v>
      </c>
      <c r="E1628" s="117">
        <v>3</v>
      </c>
      <c r="F1628" s="118">
        <v>8</v>
      </c>
      <c r="G1628" s="119" t="s">
        <v>485</v>
      </c>
      <c r="H1628" s="120">
        <v>3</v>
      </c>
      <c r="I1628" s="115">
        <v>7</v>
      </c>
      <c r="J1628" s="116" t="s">
        <v>485</v>
      </c>
      <c r="K1628" s="121">
        <v>6</v>
      </c>
      <c r="L1628" s="108"/>
      <c r="M1628" s="122">
        <v>16016</v>
      </c>
      <c r="N1628" s="123">
        <v>16653</v>
      </c>
      <c r="O1628" s="124">
        <v>17208</v>
      </c>
      <c r="P1628" s="123">
        <v>19040</v>
      </c>
      <c r="Q1628" s="124">
        <v>19151</v>
      </c>
      <c r="R1628" s="123">
        <v>19042</v>
      </c>
      <c r="S1628" s="124">
        <v>19606</v>
      </c>
      <c r="T1628" s="123">
        <v>19795</v>
      </c>
      <c r="U1628" s="124">
        <v>19772</v>
      </c>
      <c r="V1628" s="123">
        <v>21925</v>
      </c>
      <c r="W1628" s="124">
        <v>22232</v>
      </c>
      <c r="X1628" s="123">
        <v>22018</v>
      </c>
      <c r="Y1628" s="124">
        <v>22376</v>
      </c>
      <c r="Z1628" s="123">
        <v>21726</v>
      </c>
      <c r="AA1628" s="124">
        <v>23558</v>
      </c>
      <c r="AB1628" s="123">
        <v>24225</v>
      </c>
      <c r="AC1628" s="124">
        <v>24244</v>
      </c>
      <c r="AD1628" s="123">
        <v>24034</v>
      </c>
      <c r="AE1628" s="125">
        <v>24022</v>
      </c>
      <c r="AF1628" s="126">
        <v>23163</v>
      </c>
    </row>
    <row r="1629" spans="2:32">
      <c r="B1629" s="127">
        <v>1591</v>
      </c>
      <c r="C1629" s="128">
        <v>1591</v>
      </c>
      <c r="D1629" s="129">
        <v>67</v>
      </c>
      <c r="E1629" s="130">
        <v>3</v>
      </c>
      <c r="F1629" s="131">
        <v>8</v>
      </c>
      <c r="G1629" s="132" t="s">
        <v>485</v>
      </c>
      <c r="H1629" s="133">
        <v>3</v>
      </c>
      <c r="I1629" s="128">
        <v>7</v>
      </c>
      <c r="J1629" s="129" t="s">
        <v>485</v>
      </c>
      <c r="K1629" s="134">
        <v>7</v>
      </c>
      <c r="L1629" s="108"/>
      <c r="M1629" s="81">
        <v>17217</v>
      </c>
      <c r="N1629" s="135">
        <v>17181</v>
      </c>
      <c r="O1629" s="136">
        <v>17556</v>
      </c>
      <c r="P1629" s="135">
        <v>20354</v>
      </c>
      <c r="Q1629" s="136">
        <v>20425</v>
      </c>
      <c r="R1629" s="135">
        <v>20229</v>
      </c>
      <c r="S1629" s="136">
        <v>20796</v>
      </c>
      <c r="T1629" s="135">
        <v>20202</v>
      </c>
      <c r="U1629" s="136">
        <v>19853</v>
      </c>
      <c r="V1629" s="135">
        <v>22815</v>
      </c>
      <c r="W1629" s="136">
        <v>23051</v>
      </c>
      <c r="X1629" s="135">
        <v>22742</v>
      </c>
      <c r="Y1629" s="136">
        <v>23168</v>
      </c>
      <c r="Z1629" s="135">
        <v>21561</v>
      </c>
      <c r="AA1629" s="136">
        <v>24424</v>
      </c>
      <c r="AB1629" s="135">
        <v>24802</v>
      </c>
      <c r="AC1629" s="136">
        <v>24688</v>
      </c>
      <c r="AD1629" s="135">
        <v>24628</v>
      </c>
      <c r="AE1629" s="137">
        <v>23810</v>
      </c>
      <c r="AF1629" s="138">
        <v>22877</v>
      </c>
    </row>
    <row r="1630" spans="2:32">
      <c r="B1630" s="114">
        <v>1592</v>
      </c>
      <c r="C1630" s="115">
        <v>1592</v>
      </c>
      <c r="D1630" s="116">
        <v>67</v>
      </c>
      <c r="E1630" s="117">
        <v>3</v>
      </c>
      <c r="F1630" s="118">
        <v>8</v>
      </c>
      <c r="G1630" s="119" t="s">
        <v>485</v>
      </c>
      <c r="H1630" s="120">
        <v>3</v>
      </c>
      <c r="I1630" s="115">
        <v>7</v>
      </c>
      <c r="J1630" s="116" t="s">
        <v>485</v>
      </c>
      <c r="K1630" s="121">
        <v>8</v>
      </c>
      <c r="L1630" s="108"/>
      <c r="M1630" s="122">
        <v>17938</v>
      </c>
      <c r="N1630" s="123">
        <v>17325</v>
      </c>
      <c r="O1630" s="124">
        <v>17245</v>
      </c>
      <c r="P1630" s="123">
        <v>21274</v>
      </c>
      <c r="Q1630" s="124">
        <v>21247</v>
      </c>
      <c r="R1630" s="123">
        <v>20957</v>
      </c>
      <c r="S1630" s="124">
        <v>21728</v>
      </c>
      <c r="T1630" s="123">
        <v>20287</v>
      </c>
      <c r="U1630" s="124">
        <v>19523</v>
      </c>
      <c r="V1630" s="123">
        <v>23377</v>
      </c>
      <c r="W1630" s="124">
        <v>23767</v>
      </c>
      <c r="X1630" s="123">
        <v>23340</v>
      </c>
      <c r="Y1630" s="124">
        <v>23909</v>
      </c>
      <c r="Z1630" s="123">
        <v>21110</v>
      </c>
      <c r="AA1630" s="124">
        <v>25288</v>
      </c>
      <c r="AB1630" s="123">
        <v>25182</v>
      </c>
      <c r="AC1630" s="124">
        <v>25162</v>
      </c>
      <c r="AD1630" s="123">
        <v>25265</v>
      </c>
      <c r="AE1630" s="125">
        <v>23561</v>
      </c>
      <c r="AF1630" s="126">
        <v>22383</v>
      </c>
    </row>
    <row r="1631" spans="2:32">
      <c r="B1631" s="127">
        <v>1593</v>
      </c>
      <c r="C1631" s="128">
        <v>1593</v>
      </c>
      <c r="D1631" s="129">
        <v>67</v>
      </c>
      <c r="E1631" s="130">
        <v>3</v>
      </c>
      <c r="F1631" s="131">
        <v>8</v>
      </c>
      <c r="G1631" s="132" t="s">
        <v>485</v>
      </c>
      <c r="H1631" s="133">
        <v>3</v>
      </c>
      <c r="I1631" s="128">
        <v>7</v>
      </c>
      <c r="J1631" s="129" t="s">
        <v>485</v>
      </c>
      <c r="K1631" s="134">
        <v>9</v>
      </c>
      <c r="L1631" s="108"/>
      <c r="M1631" s="81">
        <v>17698</v>
      </c>
      <c r="N1631" s="135">
        <v>17536</v>
      </c>
      <c r="O1631" s="136">
        <v>17120</v>
      </c>
      <c r="P1631" s="135">
        <v>20918</v>
      </c>
      <c r="Q1631" s="136">
        <v>20885</v>
      </c>
      <c r="R1631" s="135">
        <v>20779</v>
      </c>
      <c r="S1631" s="136">
        <v>21602</v>
      </c>
      <c r="T1631" s="135">
        <v>20415</v>
      </c>
      <c r="U1631" s="136">
        <v>19426</v>
      </c>
      <c r="V1631" s="135">
        <v>23005</v>
      </c>
      <c r="W1631" s="136">
        <v>23439</v>
      </c>
      <c r="X1631" s="135">
        <v>23151</v>
      </c>
      <c r="Y1631" s="136">
        <v>23685</v>
      </c>
      <c r="Z1631" s="135">
        <v>20829</v>
      </c>
      <c r="AA1631" s="136">
        <v>24883</v>
      </c>
      <c r="AB1631" s="135">
        <v>24658</v>
      </c>
      <c r="AC1631" s="136">
        <v>24601</v>
      </c>
      <c r="AD1631" s="135">
        <v>25008</v>
      </c>
      <c r="AE1631" s="137">
        <v>23469</v>
      </c>
      <c r="AF1631" s="138">
        <v>22075</v>
      </c>
    </row>
    <row r="1632" spans="2:32">
      <c r="B1632" s="114">
        <v>1594</v>
      </c>
      <c r="C1632" s="115">
        <v>1594</v>
      </c>
      <c r="D1632" s="116">
        <v>67</v>
      </c>
      <c r="E1632" s="117">
        <v>3</v>
      </c>
      <c r="F1632" s="118">
        <v>8</v>
      </c>
      <c r="G1632" s="119" t="s">
        <v>485</v>
      </c>
      <c r="H1632" s="120">
        <v>3</v>
      </c>
      <c r="I1632" s="115">
        <v>7</v>
      </c>
      <c r="J1632" s="116" t="s">
        <v>485</v>
      </c>
      <c r="K1632" s="121">
        <v>10</v>
      </c>
      <c r="L1632" s="108"/>
      <c r="M1632" s="122">
        <v>17536</v>
      </c>
      <c r="N1632" s="123">
        <v>17865</v>
      </c>
      <c r="O1632" s="124">
        <v>17398</v>
      </c>
      <c r="P1632" s="123">
        <v>20659</v>
      </c>
      <c r="Q1632" s="124">
        <v>20576</v>
      </c>
      <c r="R1632" s="123">
        <v>20545</v>
      </c>
      <c r="S1632" s="124">
        <v>21446</v>
      </c>
      <c r="T1632" s="123">
        <v>20686</v>
      </c>
      <c r="U1632" s="124">
        <v>19676</v>
      </c>
      <c r="V1632" s="123">
        <v>22804</v>
      </c>
      <c r="W1632" s="124">
        <v>23154</v>
      </c>
      <c r="X1632" s="123">
        <v>22927</v>
      </c>
      <c r="Y1632" s="124">
        <v>23579</v>
      </c>
      <c r="Z1632" s="123">
        <v>20567</v>
      </c>
      <c r="AA1632" s="124">
        <v>24657</v>
      </c>
      <c r="AB1632" s="123">
        <v>24088</v>
      </c>
      <c r="AC1632" s="124">
        <v>24011</v>
      </c>
      <c r="AD1632" s="123">
        <v>24957</v>
      </c>
      <c r="AE1632" s="125">
        <v>23249</v>
      </c>
      <c r="AF1632" s="126">
        <v>21859</v>
      </c>
    </row>
    <row r="1633" spans="2:32">
      <c r="B1633" s="127">
        <v>1595</v>
      </c>
      <c r="C1633" s="128">
        <v>1595</v>
      </c>
      <c r="D1633" s="129">
        <v>67</v>
      </c>
      <c r="E1633" s="130">
        <v>3</v>
      </c>
      <c r="F1633" s="131">
        <v>8</v>
      </c>
      <c r="G1633" s="132" t="s">
        <v>485</v>
      </c>
      <c r="H1633" s="133">
        <v>3</v>
      </c>
      <c r="I1633" s="128">
        <v>7</v>
      </c>
      <c r="J1633" s="129" t="s">
        <v>485</v>
      </c>
      <c r="K1633" s="134">
        <v>11</v>
      </c>
      <c r="L1633" s="108"/>
      <c r="M1633" s="81">
        <v>17329</v>
      </c>
      <c r="N1633" s="135">
        <v>17910</v>
      </c>
      <c r="O1633" s="136">
        <v>17388</v>
      </c>
      <c r="P1633" s="135">
        <v>20344</v>
      </c>
      <c r="Q1633" s="136">
        <v>20285</v>
      </c>
      <c r="R1633" s="135">
        <v>20322</v>
      </c>
      <c r="S1633" s="136">
        <v>21252</v>
      </c>
      <c r="T1633" s="135">
        <v>20668</v>
      </c>
      <c r="U1633" s="136">
        <v>19629</v>
      </c>
      <c r="V1633" s="135">
        <v>22620</v>
      </c>
      <c r="W1633" s="136">
        <v>22895</v>
      </c>
      <c r="X1633" s="135">
        <v>22731</v>
      </c>
      <c r="Y1633" s="136">
        <v>23422</v>
      </c>
      <c r="Z1633" s="135">
        <v>20195</v>
      </c>
      <c r="AA1633" s="136">
        <v>24357</v>
      </c>
      <c r="AB1633" s="135">
        <v>23955</v>
      </c>
      <c r="AC1633" s="136">
        <v>23664</v>
      </c>
      <c r="AD1633" s="135">
        <v>24871</v>
      </c>
      <c r="AE1633" s="137">
        <v>23137</v>
      </c>
      <c r="AF1633" s="138">
        <v>21521</v>
      </c>
    </row>
    <row r="1634" spans="2:32">
      <c r="B1634" s="114">
        <v>1596</v>
      </c>
      <c r="C1634" s="115">
        <v>1596</v>
      </c>
      <c r="D1634" s="116">
        <v>67</v>
      </c>
      <c r="E1634" s="117">
        <v>3</v>
      </c>
      <c r="F1634" s="118">
        <v>8</v>
      </c>
      <c r="G1634" s="119" t="s">
        <v>485</v>
      </c>
      <c r="H1634" s="120">
        <v>3</v>
      </c>
      <c r="I1634" s="115">
        <v>7</v>
      </c>
      <c r="J1634" s="116" t="s">
        <v>485</v>
      </c>
      <c r="K1634" s="121">
        <v>12</v>
      </c>
      <c r="L1634" s="108"/>
      <c r="M1634" s="122">
        <v>17183</v>
      </c>
      <c r="N1634" s="123">
        <v>17824</v>
      </c>
      <c r="O1634" s="124">
        <v>17341</v>
      </c>
      <c r="P1634" s="123">
        <v>20076</v>
      </c>
      <c r="Q1634" s="124">
        <v>20082</v>
      </c>
      <c r="R1634" s="123">
        <v>20062</v>
      </c>
      <c r="S1634" s="124">
        <v>21021</v>
      </c>
      <c r="T1634" s="123">
        <v>20509</v>
      </c>
      <c r="U1634" s="124">
        <v>19521</v>
      </c>
      <c r="V1634" s="123">
        <v>22342</v>
      </c>
      <c r="W1634" s="124">
        <v>22639</v>
      </c>
      <c r="X1634" s="123">
        <v>22446</v>
      </c>
      <c r="Y1634" s="124">
        <v>23205</v>
      </c>
      <c r="Z1634" s="123">
        <v>20093</v>
      </c>
      <c r="AA1634" s="124">
        <v>23966</v>
      </c>
      <c r="AB1634" s="123">
        <v>23687</v>
      </c>
      <c r="AC1634" s="124">
        <v>23588</v>
      </c>
      <c r="AD1634" s="123">
        <v>24658</v>
      </c>
      <c r="AE1634" s="125">
        <v>23105</v>
      </c>
      <c r="AF1634" s="126">
        <v>21418</v>
      </c>
    </row>
    <row r="1635" spans="2:32">
      <c r="B1635" s="127">
        <v>1597</v>
      </c>
      <c r="C1635" s="128">
        <v>1597</v>
      </c>
      <c r="D1635" s="129">
        <v>67</v>
      </c>
      <c r="E1635" s="130">
        <v>3</v>
      </c>
      <c r="F1635" s="131">
        <v>8</v>
      </c>
      <c r="G1635" s="132" t="s">
        <v>485</v>
      </c>
      <c r="H1635" s="133">
        <v>3</v>
      </c>
      <c r="I1635" s="128">
        <v>7</v>
      </c>
      <c r="J1635" s="129" t="s">
        <v>485</v>
      </c>
      <c r="K1635" s="134">
        <v>13</v>
      </c>
      <c r="L1635" s="108"/>
      <c r="M1635" s="81">
        <v>17001</v>
      </c>
      <c r="N1635" s="135">
        <v>17662</v>
      </c>
      <c r="O1635" s="136">
        <v>17487</v>
      </c>
      <c r="P1635" s="135">
        <v>19868</v>
      </c>
      <c r="Q1635" s="136">
        <v>19877</v>
      </c>
      <c r="R1635" s="135">
        <v>19775</v>
      </c>
      <c r="S1635" s="136">
        <v>20667</v>
      </c>
      <c r="T1635" s="135">
        <v>20193</v>
      </c>
      <c r="U1635" s="136">
        <v>19512</v>
      </c>
      <c r="V1635" s="135">
        <v>22040</v>
      </c>
      <c r="W1635" s="136">
        <v>22270</v>
      </c>
      <c r="X1635" s="135">
        <v>22071</v>
      </c>
      <c r="Y1635" s="136">
        <v>22771</v>
      </c>
      <c r="Z1635" s="135">
        <v>20209</v>
      </c>
      <c r="AA1635" s="136">
        <v>23460</v>
      </c>
      <c r="AB1635" s="135">
        <v>23321</v>
      </c>
      <c r="AC1635" s="136">
        <v>23416</v>
      </c>
      <c r="AD1635" s="135">
        <v>24235</v>
      </c>
      <c r="AE1635" s="137">
        <v>22861</v>
      </c>
      <c r="AF1635" s="138">
        <v>21513</v>
      </c>
    </row>
    <row r="1636" spans="2:32">
      <c r="B1636" s="114">
        <v>1598</v>
      </c>
      <c r="C1636" s="115">
        <v>1598</v>
      </c>
      <c r="D1636" s="116">
        <v>67</v>
      </c>
      <c r="E1636" s="117">
        <v>3</v>
      </c>
      <c r="F1636" s="118">
        <v>8</v>
      </c>
      <c r="G1636" s="119" t="s">
        <v>485</v>
      </c>
      <c r="H1636" s="120">
        <v>3</v>
      </c>
      <c r="I1636" s="115">
        <v>7</v>
      </c>
      <c r="J1636" s="116" t="s">
        <v>485</v>
      </c>
      <c r="K1636" s="121">
        <v>14</v>
      </c>
      <c r="L1636" s="108"/>
      <c r="M1636" s="122">
        <v>17180</v>
      </c>
      <c r="N1636" s="123">
        <v>17720</v>
      </c>
      <c r="O1636" s="124">
        <v>17596</v>
      </c>
      <c r="P1636" s="123">
        <v>20072</v>
      </c>
      <c r="Q1636" s="124">
        <v>19876</v>
      </c>
      <c r="R1636" s="123">
        <v>20002</v>
      </c>
      <c r="S1636" s="124">
        <v>20894</v>
      </c>
      <c r="T1636" s="123">
        <v>20345</v>
      </c>
      <c r="U1636" s="124">
        <v>19713</v>
      </c>
      <c r="V1636" s="123">
        <v>22033</v>
      </c>
      <c r="W1636" s="124">
        <v>22390</v>
      </c>
      <c r="X1636" s="123">
        <v>22311</v>
      </c>
      <c r="Y1636" s="124">
        <v>22987</v>
      </c>
      <c r="Z1636" s="123">
        <v>19949</v>
      </c>
      <c r="AA1636" s="124">
        <v>23619</v>
      </c>
      <c r="AB1636" s="123">
        <v>22842</v>
      </c>
      <c r="AC1636" s="124">
        <v>23119</v>
      </c>
      <c r="AD1636" s="123">
        <v>24421</v>
      </c>
      <c r="AE1636" s="125">
        <v>22529</v>
      </c>
      <c r="AF1636" s="126">
        <v>21223</v>
      </c>
    </row>
    <row r="1637" spans="2:32">
      <c r="B1637" s="127">
        <v>1599</v>
      </c>
      <c r="C1637" s="128">
        <v>1599</v>
      </c>
      <c r="D1637" s="129">
        <v>67</v>
      </c>
      <c r="E1637" s="130">
        <v>3</v>
      </c>
      <c r="F1637" s="131">
        <v>8</v>
      </c>
      <c r="G1637" s="132" t="s">
        <v>485</v>
      </c>
      <c r="H1637" s="133">
        <v>3</v>
      </c>
      <c r="I1637" s="128">
        <v>7</v>
      </c>
      <c r="J1637" s="129" t="s">
        <v>485</v>
      </c>
      <c r="K1637" s="134">
        <v>15</v>
      </c>
      <c r="L1637" s="108"/>
      <c r="M1637" s="81">
        <v>17332</v>
      </c>
      <c r="N1637" s="135">
        <v>17802</v>
      </c>
      <c r="O1637" s="136">
        <v>17877</v>
      </c>
      <c r="P1637" s="135">
        <v>20255</v>
      </c>
      <c r="Q1637" s="136">
        <v>19961</v>
      </c>
      <c r="R1637" s="135">
        <v>20176</v>
      </c>
      <c r="S1637" s="136">
        <v>20988</v>
      </c>
      <c r="T1637" s="135">
        <v>20488</v>
      </c>
      <c r="U1637" s="136">
        <v>20058</v>
      </c>
      <c r="V1637" s="135">
        <v>22087</v>
      </c>
      <c r="W1637" s="136">
        <v>22539</v>
      </c>
      <c r="X1637" s="135">
        <v>22468</v>
      </c>
      <c r="Y1637" s="136">
        <v>23052</v>
      </c>
      <c r="Z1637" s="135">
        <v>20077</v>
      </c>
      <c r="AA1637" s="136">
        <v>23774</v>
      </c>
      <c r="AB1637" s="135">
        <v>22663</v>
      </c>
      <c r="AC1637" s="136">
        <v>22981</v>
      </c>
      <c r="AD1637" s="135">
        <v>24447</v>
      </c>
      <c r="AE1637" s="137">
        <v>22427</v>
      </c>
      <c r="AF1637" s="138">
        <v>21331</v>
      </c>
    </row>
    <row r="1638" spans="2:32">
      <c r="B1638" s="114">
        <v>1600</v>
      </c>
      <c r="C1638" s="115">
        <v>1600</v>
      </c>
      <c r="D1638" s="116">
        <v>67</v>
      </c>
      <c r="E1638" s="117">
        <v>3</v>
      </c>
      <c r="F1638" s="118">
        <v>8</v>
      </c>
      <c r="G1638" s="119" t="s">
        <v>485</v>
      </c>
      <c r="H1638" s="120">
        <v>3</v>
      </c>
      <c r="I1638" s="115">
        <v>7</v>
      </c>
      <c r="J1638" s="116" t="s">
        <v>485</v>
      </c>
      <c r="K1638" s="121">
        <v>16</v>
      </c>
      <c r="L1638" s="108"/>
      <c r="M1638" s="122">
        <v>17646</v>
      </c>
      <c r="N1638" s="123">
        <v>18094</v>
      </c>
      <c r="O1638" s="124">
        <v>18291</v>
      </c>
      <c r="P1638" s="123">
        <v>20557</v>
      </c>
      <c r="Q1638" s="124">
        <v>20444</v>
      </c>
      <c r="R1638" s="123">
        <v>20389</v>
      </c>
      <c r="S1638" s="124">
        <v>21164</v>
      </c>
      <c r="T1638" s="123">
        <v>20752</v>
      </c>
      <c r="U1638" s="124">
        <v>20447</v>
      </c>
      <c r="V1638" s="123">
        <v>22570</v>
      </c>
      <c r="W1638" s="124">
        <v>22752</v>
      </c>
      <c r="X1638" s="123">
        <v>22558</v>
      </c>
      <c r="Y1638" s="124">
        <v>23106</v>
      </c>
      <c r="Z1638" s="123">
        <v>20395</v>
      </c>
      <c r="AA1638" s="124">
        <v>23960</v>
      </c>
      <c r="AB1638" s="123">
        <v>23044</v>
      </c>
      <c r="AC1638" s="124">
        <v>23108</v>
      </c>
      <c r="AD1638" s="123">
        <v>24428</v>
      </c>
      <c r="AE1638" s="125">
        <v>22509</v>
      </c>
      <c r="AF1638" s="126">
        <v>21622</v>
      </c>
    </row>
    <row r="1639" spans="2:32">
      <c r="B1639" s="127">
        <v>1601</v>
      </c>
      <c r="C1639" s="128">
        <v>1601</v>
      </c>
      <c r="D1639" s="129">
        <v>67</v>
      </c>
      <c r="E1639" s="130">
        <v>3</v>
      </c>
      <c r="F1639" s="131">
        <v>8</v>
      </c>
      <c r="G1639" s="132" t="s">
        <v>485</v>
      </c>
      <c r="H1639" s="133">
        <v>3</v>
      </c>
      <c r="I1639" s="128">
        <v>7</v>
      </c>
      <c r="J1639" s="129" t="s">
        <v>485</v>
      </c>
      <c r="K1639" s="134">
        <v>17</v>
      </c>
      <c r="L1639" s="108"/>
      <c r="M1639" s="81">
        <v>18073</v>
      </c>
      <c r="N1639" s="135">
        <v>18717</v>
      </c>
      <c r="O1639" s="136">
        <v>19090</v>
      </c>
      <c r="P1639" s="135">
        <v>21048</v>
      </c>
      <c r="Q1639" s="136">
        <v>21176</v>
      </c>
      <c r="R1639" s="135">
        <v>20928</v>
      </c>
      <c r="S1639" s="136">
        <v>21582</v>
      </c>
      <c r="T1639" s="135">
        <v>21424</v>
      </c>
      <c r="U1639" s="136">
        <v>21296</v>
      </c>
      <c r="V1639" s="135">
        <v>23220</v>
      </c>
      <c r="W1639" s="136">
        <v>23458</v>
      </c>
      <c r="X1639" s="135">
        <v>23123</v>
      </c>
      <c r="Y1639" s="136">
        <v>23629</v>
      </c>
      <c r="Z1639" s="135">
        <v>21581</v>
      </c>
      <c r="AA1639" s="136">
        <v>24609</v>
      </c>
      <c r="AB1639" s="135">
        <v>23967</v>
      </c>
      <c r="AC1639" s="136">
        <v>23929</v>
      </c>
      <c r="AD1639" s="135">
        <v>24963</v>
      </c>
      <c r="AE1639" s="137">
        <v>23405</v>
      </c>
      <c r="AF1639" s="138">
        <v>22829</v>
      </c>
    </row>
    <row r="1640" spans="2:32">
      <c r="B1640" s="114">
        <v>1602</v>
      </c>
      <c r="C1640" s="115">
        <v>1602</v>
      </c>
      <c r="D1640" s="116">
        <v>67</v>
      </c>
      <c r="E1640" s="117">
        <v>3</v>
      </c>
      <c r="F1640" s="118">
        <v>8</v>
      </c>
      <c r="G1640" s="119" t="s">
        <v>485</v>
      </c>
      <c r="H1640" s="120">
        <v>3</v>
      </c>
      <c r="I1640" s="115">
        <v>7</v>
      </c>
      <c r="J1640" s="116" t="s">
        <v>485</v>
      </c>
      <c r="K1640" s="121">
        <v>18</v>
      </c>
      <c r="L1640" s="108"/>
      <c r="M1640" s="122">
        <v>18332</v>
      </c>
      <c r="N1640" s="123">
        <v>19213</v>
      </c>
      <c r="O1640" s="124">
        <v>19523</v>
      </c>
      <c r="P1640" s="123">
        <v>21311</v>
      </c>
      <c r="Q1640" s="124">
        <v>21320</v>
      </c>
      <c r="R1640" s="123">
        <v>21020</v>
      </c>
      <c r="S1640" s="124">
        <v>21839</v>
      </c>
      <c r="T1640" s="123">
        <v>21817</v>
      </c>
      <c r="U1640" s="124">
        <v>21702</v>
      </c>
      <c r="V1640" s="123">
        <v>23178</v>
      </c>
      <c r="W1640" s="124">
        <v>23718</v>
      </c>
      <c r="X1640" s="123">
        <v>23371</v>
      </c>
      <c r="Y1640" s="124">
        <v>23968</v>
      </c>
      <c r="Z1640" s="123">
        <v>22979</v>
      </c>
      <c r="AA1640" s="124">
        <v>25033</v>
      </c>
      <c r="AB1640" s="123">
        <v>24738</v>
      </c>
      <c r="AC1640" s="124">
        <v>25128</v>
      </c>
      <c r="AD1640" s="123">
        <v>25423</v>
      </c>
      <c r="AE1640" s="125">
        <v>24719</v>
      </c>
      <c r="AF1640" s="126">
        <v>24298</v>
      </c>
    </row>
    <row r="1641" spans="2:32">
      <c r="B1641" s="127">
        <v>1603</v>
      </c>
      <c r="C1641" s="128">
        <v>1603</v>
      </c>
      <c r="D1641" s="129">
        <v>67</v>
      </c>
      <c r="E1641" s="130">
        <v>3</v>
      </c>
      <c r="F1641" s="131">
        <v>8</v>
      </c>
      <c r="G1641" s="132" t="s">
        <v>485</v>
      </c>
      <c r="H1641" s="133">
        <v>3</v>
      </c>
      <c r="I1641" s="128">
        <v>7</v>
      </c>
      <c r="J1641" s="129" t="s">
        <v>485</v>
      </c>
      <c r="K1641" s="134">
        <v>19</v>
      </c>
      <c r="L1641" s="108"/>
      <c r="M1641" s="81">
        <v>18995</v>
      </c>
      <c r="N1641" s="135">
        <v>19827</v>
      </c>
      <c r="O1641" s="136">
        <v>20181</v>
      </c>
      <c r="P1641" s="135">
        <v>22034</v>
      </c>
      <c r="Q1641" s="136">
        <v>21716</v>
      </c>
      <c r="R1641" s="135">
        <v>21660</v>
      </c>
      <c r="S1641" s="136">
        <v>22427</v>
      </c>
      <c r="T1641" s="135">
        <v>22358</v>
      </c>
      <c r="U1641" s="136">
        <v>22374</v>
      </c>
      <c r="V1641" s="135">
        <v>23739</v>
      </c>
      <c r="W1641" s="136">
        <v>24280</v>
      </c>
      <c r="X1641" s="135">
        <v>24306</v>
      </c>
      <c r="Y1641" s="136">
        <v>24936</v>
      </c>
      <c r="Z1641" s="135">
        <v>24183</v>
      </c>
      <c r="AA1641" s="136">
        <v>26143</v>
      </c>
      <c r="AB1641" s="135">
        <v>25853</v>
      </c>
      <c r="AC1641" s="136">
        <v>26434</v>
      </c>
      <c r="AD1641" s="135">
        <v>26632</v>
      </c>
      <c r="AE1641" s="137">
        <v>26169</v>
      </c>
      <c r="AF1641" s="138">
        <v>25644</v>
      </c>
    </row>
    <row r="1642" spans="2:32">
      <c r="B1642" s="114">
        <v>1604</v>
      </c>
      <c r="C1642" s="115">
        <v>1604</v>
      </c>
      <c r="D1642" s="116">
        <v>67</v>
      </c>
      <c r="E1642" s="117">
        <v>3</v>
      </c>
      <c r="F1642" s="118">
        <v>8</v>
      </c>
      <c r="G1642" s="119" t="s">
        <v>485</v>
      </c>
      <c r="H1642" s="120">
        <v>3</v>
      </c>
      <c r="I1642" s="115">
        <v>7</v>
      </c>
      <c r="J1642" s="116" t="s">
        <v>485</v>
      </c>
      <c r="K1642" s="121">
        <v>20</v>
      </c>
      <c r="L1642" s="108"/>
      <c r="M1642" s="122">
        <v>19078</v>
      </c>
      <c r="N1642" s="123">
        <v>19777</v>
      </c>
      <c r="O1642" s="124">
        <v>20410</v>
      </c>
      <c r="P1642" s="123">
        <v>22206</v>
      </c>
      <c r="Q1642" s="124">
        <v>22021</v>
      </c>
      <c r="R1642" s="123">
        <v>21801</v>
      </c>
      <c r="S1642" s="124">
        <v>22858</v>
      </c>
      <c r="T1642" s="123">
        <v>22433</v>
      </c>
      <c r="U1642" s="124">
        <v>22577</v>
      </c>
      <c r="V1642" s="123">
        <v>24259</v>
      </c>
      <c r="W1642" s="124">
        <v>24938</v>
      </c>
      <c r="X1642" s="123">
        <v>24775</v>
      </c>
      <c r="Y1642" s="124">
        <v>25882</v>
      </c>
      <c r="Z1642" s="123">
        <v>24893</v>
      </c>
      <c r="AA1642" s="124">
        <v>26788</v>
      </c>
      <c r="AB1642" s="123">
        <v>26993</v>
      </c>
      <c r="AC1642" s="124">
        <v>27570</v>
      </c>
      <c r="AD1642" s="123">
        <v>27891</v>
      </c>
      <c r="AE1642" s="125">
        <v>26970</v>
      </c>
      <c r="AF1642" s="126">
        <v>26529</v>
      </c>
    </row>
    <row r="1643" spans="2:32">
      <c r="B1643" s="127">
        <v>1605</v>
      </c>
      <c r="C1643" s="128">
        <v>1605</v>
      </c>
      <c r="D1643" s="129">
        <v>67</v>
      </c>
      <c r="E1643" s="130">
        <v>3</v>
      </c>
      <c r="F1643" s="131">
        <v>8</v>
      </c>
      <c r="G1643" s="132" t="s">
        <v>485</v>
      </c>
      <c r="H1643" s="133">
        <v>3</v>
      </c>
      <c r="I1643" s="128">
        <v>7</v>
      </c>
      <c r="J1643" s="129" t="s">
        <v>485</v>
      </c>
      <c r="K1643" s="134">
        <v>21</v>
      </c>
      <c r="L1643" s="108"/>
      <c r="M1643" s="81">
        <v>18708</v>
      </c>
      <c r="N1643" s="135">
        <v>19411</v>
      </c>
      <c r="O1643" s="136">
        <v>20066</v>
      </c>
      <c r="P1643" s="135">
        <v>21840</v>
      </c>
      <c r="Q1643" s="136">
        <v>21786</v>
      </c>
      <c r="R1643" s="135">
        <v>21580</v>
      </c>
      <c r="S1643" s="136">
        <v>22783</v>
      </c>
      <c r="T1643" s="135">
        <v>22324</v>
      </c>
      <c r="U1643" s="136">
        <v>22485</v>
      </c>
      <c r="V1643" s="135">
        <v>24407</v>
      </c>
      <c r="W1643" s="136">
        <v>25222</v>
      </c>
      <c r="X1643" s="135">
        <v>25096</v>
      </c>
      <c r="Y1643" s="136">
        <v>26410</v>
      </c>
      <c r="Z1643" s="135">
        <v>25221</v>
      </c>
      <c r="AA1643" s="136">
        <v>27107</v>
      </c>
      <c r="AB1643" s="135">
        <v>27687</v>
      </c>
      <c r="AC1643" s="136">
        <v>28377</v>
      </c>
      <c r="AD1643" s="135">
        <v>28726</v>
      </c>
      <c r="AE1643" s="137">
        <v>27710</v>
      </c>
      <c r="AF1643" s="138">
        <v>27065</v>
      </c>
    </row>
    <row r="1644" spans="2:32">
      <c r="B1644" s="114">
        <v>1606</v>
      </c>
      <c r="C1644" s="115">
        <v>1606</v>
      </c>
      <c r="D1644" s="116">
        <v>67</v>
      </c>
      <c r="E1644" s="117">
        <v>3</v>
      </c>
      <c r="F1644" s="118">
        <v>8</v>
      </c>
      <c r="G1644" s="119" t="s">
        <v>485</v>
      </c>
      <c r="H1644" s="120">
        <v>3</v>
      </c>
      <c r="I1644" s="115">
        <v>7</v>
      </c>
      <c r="J1644" s="116" t="s">
        <v>485</v>
      </c>
      <c r="K1644" s="121">
        <v>22</v>
      </c>
      <c r="L1644" s="108"/>
      <c r="M1644" s="122">
        <v>17915</v>
      </c>
      <c r="N1644" s="123">
        <v>18761</v>
      </c>
      <c r="O1644" s="124">
        <v>19425</v>
      </c>
      <c r="P1644" s="123">
        <v>21007</v>
      </c>
      <c r="Q1644" s="124">
        <v>20955</v>
      </c>
      <c r="R1644" s="123">
        <v>20825</v>
      </c>
      <c r="S1644" s="124">
        <v>22338</v>
      </c>
      <c r="T1644" s="123">
        <v>21804</v>
      </c>
      <c r="U1644" s="124">
        <v>21983</v>
      </c>
      <c r="V1644" s="123">
        <v>23812</v>
      </c>
      <c r="W1644" s="124">
        <v>24858</v>
      </c>
      <c r="X1644" s="123">
        <v>24673</v>
      </c>
      <c r="Y1644" s="124">
        <v>26353</v>
      </c>
      <c r="Z1644" s="123">
        <v>24974</v>
      </c>
      <c r="AA1644" s="124">
        <v>26665</v>
      </c>
      <c r="AB1644" s="123">
        <v>27448</v>
      </c>
      <c r="AC1644" s="124">
        <v>28341</v>
      </c>
      <c r="AD1644" s="123">
        <v>28863</v>
      </c>
      <c r="AE1644" s="125">
        <v>27710</v>
      </c>
      <c r="AF1644" s="126">
        <v>26928</v>
      </c>
    </row>
    <row r="1645" spans="2:32">
      <c r="B1645" s="127">
        <v>1607</v>
      </c>
      <c r="C1645" s="128">
        <v>1607</v>
      </c>
      <c r="D1645" s="129">
        <v>67</v>
      </c>
      <c r="E1645" s="130">
        <v>3</v>
      </c>
      <c r="F1645" s="131">
        <v>8</v>
      </c>
      <c r="G1645" s="132" t="s">
        <v>485</v>
      </c>
      <c r="H1645" s="133">
        <v>3</v>
      </c>
      <c r="I1645" s="128">
        <v>7</v>
      </c>
      <c r="J1645" s="129" t="s">
        <v>485</v>
      </c>
      <c r="K1645" s="134">
        <v>23</v>
      </c>
      <c r="L1645" s="108"/>
      <c r="M1645" s="81">
        <v>16847</v>
      </c>
      <c r="N1645" s="135">
        <v>18022</v>
      </c>
      <c r="O1645" s="136">
        <v>18693</v>
      </c>
      <c r="P1645" s="135">
        <v>19896</v>
      </c>
      <c r="Q1645" s="136">
        <v>19896</v>
      </c>
      <c r="R1645" s="135">
        <v>19837</v>
      </c>
      <c r="S1645" s="136">
        <v>21488</v>
      </c>
      <c r="T1645" s="135">
        <v>21172</v>
      </c>
      <c r="U1645" s="136">
        <v>21383</v>
      </c>
      <c r="V1645" s="135">
        <v>22915</v>
      </c>
      <c r="W1645" s="136">
        <v>24058</v>
      </c>
      <c r="X1645" s="135">
        <v>23899</v>
      </c>
      <c r="Y1645" s="136">
        <v>25750</v>
      </c>
      <c r="Z1645" s="135">
        <v>24514</v>
      </c>
      <c r="AA1645" s="136">
        <v>25831</v>
      </c>
      <c r="AB1645" s="135">
        <v>26756</v>
      </c>
      <c r="AC1645" s="136">
        <v>27681</v>
      </c>
      <c r="AD1645" s="135">
        <v>28375</v>
      </c>
      <c r="AE1645" s="137">
        <v>27362</v>
      </c>
      <c r="AF1645" s="138">
        <v>26542</v>
      </c>
    </row>
    <row r="1646" spans="2:32">
      <c r="B1646" s="114">
        <v>1608</v>
      </c>
      <c r="C1646" s="115">
        <v>1608</v>
      </c>
      <c r="D1646" s="116">
        <v>67</v>
      </c>
      <c r="E1646" s="117">
        <v>3</v>
      </c>
      <c r="F1646" s="118">
        <v>8</v>
      </c>
      <c r="G1646" s="119" t="s">
        <v>485</v>
      </c>
      <c r="H1646" s="120">
        <v>3</v>
      </c>
      <c r="I1646" s="115">
        <v>7</v>
      </c>
      <c r="J1646" s="116" t="s">
        <v>485</v>
      </c>
      <c r="K1646" s="121">
        <v>24</v>
      </c>
      <c r="L1646" s="108"/>
      <c r="M1646" s="122">
        <v>15850</v>
      </c>
      <c r="N1646" s="123">
        <v>17243</v>
      </c>
      <c r="O1646" s="124">
        <v>18001</v>
      </c>
      <c r="P1646" s="123">
        <v>18816</v>
      </c>
      <c r="Q1646" s="124">
        <v>18882</v>
      </c>
      <c r="R1646" s="123">
        <v>18914</v>
      </c>
      <c r="S1646" s="124">
        <v>20615</v>
      </c>
      <c r="T1646" s="123">
        <v>20527</v>
      </c>
      <c r="U1646" s="124">
        <v>20872</v>
      </c>
      <c r="V1646" s="123">
        <v>22046</v>
      </c>
      <c r="W1646" s="124">
        <v>23333</v>
      </c>
      <c r="X1646" s="123">
        <v>23169</v>
      </c>
      <c r="Y1646" s="124">
        <v>25042</v>
      </c>
      <c r="Z1646" s="123">
        <v>24035</v>
      </c>
      <c r="AA1646" s="124">
        <v>24932</v>
      </c>
      <c r="AB1646" s="123">
        <v>25947</v>
      </c>
      <c r="AC1646" s="124">
        <v>26998</v>
      </c>
      <c r="AD1646" s="123">
        <v>27716</v>
      </c>
      <c r="AE1646" s="125">
        <v>26867</v>
      </c>
      <c r="AF1646" s="126">
        <v>26097</v>
      </c>
    </row>
    <row r="1647" spans="2:32">
      <c r="B1647" s="127">
        <v>1609</v>
      </c>
      <c r="C1647" s="128">
        <v>1609</v>
      </c>
      <c r="D1647" s="129">
        <v>68</v>
      </c>
      <c r="E1647" s="130">
        <v>3</v>
      </c>
      <c r="F1647" s="131">
        <v>9</v>
      </c>
      <c r="G1647" s="132" t="s">
        <v>485</v>
      </c>
      <c r="H1647" s="133">
        <v>3</v>
      </c>
      <c r="I1647" s="128">
        <v>8</v>
      </c>
      <c r="J1647" s="129" t="s">
        <v>485</v>
      </c>
      <c r="K1647" s="134">
        <v>1</v>
      </c>
      <c r="L1647" s="108"/>
      <c r="M1647" s="81">
        <v>15686</v>
      </c>
      <c r="N1647" s="135">
        <v>16628</v>
      </c>
      <c r="O1647" s="136">
        <v>17682</v>
      </c>
      <c r="P1647" s="135">
        <v>17940</v>
      </c>
      <c r="Q1647" s="136">
        <v>18431</v>
      </c>
      <c r="R1647" s="135">
        <v>18717</v>
      </c>
      <c r="S1647" s="136">
        <v>19649</v>
      </c>
      <c r="T1647" s="135">
        <v>19613</v>
      </c>
      <c r="U1647" s="136">
        <v>20521</v>
      </c>
      <c r="V1647" s="135">
        <v>21770</v>
      </c>
      <c r="W1647" s="136">
        <v>22893</v>
      </c>
      <c r="X1647" s="135">
        <v>23008</v>
      </c>
      <c r="Y1647" s="136">
        <v>23924</v>
      </c>
      <c r="Z1647" s="135">
        <v>23631</v>
      </c>
      <c r="AA1647" s="136">
        <v>24890</v>
      </c>
      <c r="AB1647" s="135">
        <v>25722</v>
      </c>
      <c r="AC1647" s="136">
        <v>26551</v>
      </c>
      <c r="AD1647" s="135">
        <v>26470</v>
      </c>
      <c r="AE1647" s="137">
        <v>25151</v>
      </c>
      <c r="AF1647" s="138">
        <v>25647</v>
      </c>
    </row>
    <row r="1648" spans="2:32">
      <c r="B1648" s="114">
        <v>1610</v>
      </c>
      <c r="C1648" s="115">
        <v>1610</v>
      </c>
      <c r="D1648" s="116">
        <v>68</v>
      </c>
      <c r="E1648" s="117">
        <v>3</v>
      </c>
      <c r="F1648" s="118">
        <v>9</v>
      </c>
      <c r="G1648" s="119" t="s">
        <v>485</v>
      </c>
      <c r="H1648" s="120">
        <v>3</v>
      </c>
      <c r="I1648" s="115">
        <v>8</v>
      </c>
      <c r="J1648" s="116" t="s">
        <v>485</v>
      </c>
      <c r="K1648" s="121">
        <v>2</v>
      </c>
      <c r="L1648" s="108"/>
      <c r="M1648" s="122">
        <v>15265</v>
      </c>
      <c r="N1648" s="123">
        <v>16243</v>
      </c>
      <c r="O1648" s="124">
        <v>17416</v>
      </c>
      <c r="P1648" s="123">
        <v>17588</v>
      </c>
      <c r="Q1648" s="124">
        <v>18129</v>
      </c>
      <c r="R1648" s="123">
        <v>18267</v>
      </c>
      <c r="S1648" s="124">
        <v>19195</v>
      </c>
      <c r="T1648" s="123">
        <v>19260</v>
      </c>
      <c r="U1648" s="124">
        <v>20312</v>
      </c>
      <c r="V1648" s="123">
        <v>21498</v>
      </c>
      <c r="W1648" s="124">
        <v>22589</v>
      </c>
      <c r="X1648" s="123">
        <v>22484</v>
      </c>
      <c r="Y1648" s="124">
        <v>23454</v>
      </c>
      <c r="Z1648" s="123">
        <v>23302</v>
      </c>
      <c r="AA1648" s="124">
        <v>24551</v>
      </c>
      <c r="AB1648" s="123">
        <v>25162</v>
      </c>
      <c r="AC1648" s="124">
        <v>25951</v>
      </c>
      <c r="AD1648" s="123">
        <v>25931</v>
      </c>
      <c r="AE1648" s="125">
        <v>24749</v>
      </c>
      <c r="AF1648" s="126">
        <v>25280</v>
      </c>
    </row>
    <row r="1649" spans="2:32">
      <c r="B1649" s="127">
        <v>1611</v>
      </c>
      <c r="C1649" s="128">
        <v>1611</v>
      </c>
      <c r="D1649" s="129">
        <v>68</v>
      </c>
      <c r="E1649" s="130">
        <v>3</v>
      </c>
      <c r="F1649" s="131">
        <v>9</v>
      </c>
      <c r="G1649" s="132" t="s">
        <v>485</v>
      </c>
      <c r="H1649" s="133">
        <v>3</v>
      </c>
      <c r="I1649" s="128">
        <v>8</v>
      </c>
      <c r="J1649" s="129" t="s">
        <v>485</v>
      </c>
      <c r="K1649" s="134">
        <v>3</v>
      </c>
      <c r="L1649" s="108"/>
      <c r="M1649" s="81">
        <v>15183</v>
      </c>
      <c r="N1649" s="135">
        <v>16164</v>
      </c>
      <c r="O1649" s="136">
        <v>17458</v>
      </c>
      <c r="P1649" s="135">
        <v>17577</v>
      </c>
      <c r="Q1649" s="136">
        <v>18188</v>
      </c>
      <c r="R1649" s="135">
        <v>18361</v>
      </c>
      <c r="S1649" s="136">
        <v>19319</v>
      </c>
      <c r="T1649" s="135">
        <v>19514</v>
      </c>
      <c r="U1649" s="136">
        <v>20671</v>
      </c>
      <c r="V1649" s="135">
        <v>21743</v>
      </c>
      <c r="W1649" s="136">
        <v>22815</v>
      </c>
      <c r="X1649" s="135">
        <v>22622</v>
      </c>
      <c r="Y1649" s="136">
        <v>23402</v>
      </c>
      <c r="Z1649" s="135">
        <v>23536</v>
      </c>
      <c r="AA1649" s="136">
        <v>24485</v>
      </c>
      <c r="AB1649" s="135">
        <v>24788</v>
      </c>
      <c r="AC1649" s="136">
        <v>25442</v>
      </c>
      <c r="AD1649" s="135">
        <v>25789</v>
      </c>
      <c r="AE1649" s="137">
        <v>24718</v>
      </c>
      <c r="AF1649" s="138">
        <v>25470</v>
      </c>
    </row>
    <row r="1650" spans="2:32">
      <c r="B1650" s="114">
        <v>1612</v>
      </c>
      <c r="C1650" s="115">
        <v>1612</v>
      </c>
      <c r="D1650" s="116">
        <v>68</v>
      </c>
      <c r="E1650" s="117">
        <v>3</v>
      </c>
      <c r="F1650" s="118">
        <v>9</v>
      </c>
      <c r="G1650" s="119" t="s">
        <v>485</v>
      </c>
      <c r="H1650" s="120">
        <v>3</v>
      </c>
      <c r="I1650" s="115">
        <v>8</v>
      </c>
      <c r="J1650" s="116" t="s">
        <v>485</v>
      </c>
      <c r="K1650" s="121">
        <v>4</v>
      </c>
      <c r="L1650" s="108"/>
      <c r="M1650" s="122">
        <v>15187</v>
      </c>
      <c r="N1650" s="123">
        <v>16124</v>
      </c>
      <c r="O1650" s="124">
        <v>17543</v>
      </c>
      <c r="P1650" s="123">
        <v>17639</v>
      </c>
      <c r="Q1650" s="124">
        <v>18189</v>
      </c>
      <c r="R1650" s="123">
        <v>18364</v>
      </c>
      <c r="S1650" s="124">
        <v>19233</v>
      </c>
      <c r="T1650" s="123">
        <v>19473</v>
      </c>
      <c r="U1650" s="124">
        <v>20744</v>
      </c>
      <c r="V1650" s="123">
        <v>21600</v>
      </c>
      <c r="W1650" s="124">
        <v>22668</v>
      </c>
      <c r="X1650" s="123">
        <v>22316</v>
      </c>
      <c r="Y1650" s="124">
        <v>22981</v>
      </c>
      <c r="Z1650" s="123">
        <v>23390</v>
      </c>
      <c r="AA1650" s="124">
        <v>24189</v>
      </c>
      <c r="AB1650" s="123">
        <v>24327</v>
      </c>
      <c r="AC1650" s="124">
        <v>24989</v>
      </c>
      <c r="AD1650" s="123">
        <v>25151</v>
      </c>
      <c r="AE1650" s="125">
        <v>24267</v>
      </c>
      <c r="AF1650" s="126">
        <v>25184</v>
      </c>
    </row>
    <row r="1651" spans="2:32">
      <c r="B1651" s="127">
        <v>1613</v>
      </c>
      <c r="C1651" s="128">
        <v>1613</v>
      </c>
      <c r="D1651" s="129">
        <v>68</v>
      </c>
      <c r="E1651" s="130">
        <v>3</v>
      </c>
      <c r="F1651" s="131">
        <v>9</v>
      </c>
      <c r="G1651" s="132" t="s">
        <v>485</v>
      </c>
      <c r="H1651" s="133">
        <v>3</v>
      </c>
      <c r="I1651" s="128">
        <v>8</v>
      </c>
      <c r="J1651" s="129" t="s">
        <v>485</v>
      </c>
      <c r="K1651" s="134">
        <v>5</v>
      </c>
      <c r="L1651" s="108"/>
      <c r="M1651" s="81">
        <v>15356</v>
      </c>
      <c r="N1651" s="135">
        <v>16123</v>
      </c>
      <c r="O1651" s="136">
        <v>17796</v>
      </c>
      <c r="P1651" s="135">
        <v>17850</v>
      </c>
      <c r="Q1651" s="136">
        <v>18372</v>
      </c>
      <c r="R1651" s="135">
        <v>18454</v>
      </c>
      <c r="S1651" s="136">
        <v>19165</v>
      </c>
      <c r="T1651" s="135">
        <v>19288</v>
      </c>
      <c r="U1651" s="136">
        <v>20736</v>
      </c>
      <c r="V1651" s="135">
        <v>21464</v>
      </c>
      <c r="W1651" s="136">
        <v>22367</v>
      </c>
      <c r="X1651" s="135">
        <v>21886</v>
      </c>
      <c r="Y1651" s="136">
        <v>22526</v>
      </c>
      <c r="Z1651" s="135">
        <v>23077</v>
      </c>
      <c r="AA1651" s="136">
        <v>23770</v>
      </c>
      <c r="AB1651" s="135">
        <v>23980</v>
      </c>
      <c r="AC1651" s="136">
        <v>24542</v>
      </c>
      <c r="AD1651" s="135">
        <v>24433</v>
      </c>
      <c r="AE1651" s="137">
        <v>23554</v>
      </c>
      <c r="AF1651" s="138">
        <v>24694</v>
      </c>
    </row>
    <row r="1652" spans="2:32">
      <c r="B1652" s="114">
        <v>1614</v>
      </c>
      <c r="C1652" s="115">
        <v>1614</v>
      </c>
      <c r="D1652" s="116">
        <v>68</v>
      </c>
      <c r="E1652" s="117">
        <v>3</v>
      </c>
      <c r="F1652" s="118">
        <v>9</v>
      </c>
      <c r="G1652" s="119" t="s">
        <v>485</v>
      </c>
      <c r="H1652" s="120">
        <v>3</v>
      </c>
      <c r="I1652" s="115">
        <v>8</v>
      </c>
      <c r="J1652" s="116" t="s">
        <v>485</v>
      </c>
      <c r="K1652" s="121">
        <v>6</v>
      </c>
      <c r="L1652" s="108"/>
      <c r="M1652" s="122">
        <v>15994</v>
      </c>
      <c r="N1652" s="123">
        <v>16430</v>
      </c>
      <c r="O1652" s="124">
        <v>18584</v>
      </c>
      <c r="P1652" s="123">
        <v>18665</v>
      </c>
      <c r="Q1652" s="124">
        <v>19014</v>
      </c>
      <c r="R1652" s="123">
        <v>19003</v>
      </c>
      <c r="S1652" s="124">
        <v>19294</v>
      </c>
      <c r="T1652" s="123">
        <v>19310</v>
      </c>
      <c r="U1652" s="124">
        <v>21238</v>
      </c>
      <c r="V1652" s="123">
        <v>21762</v>
      </c>
      <c r="W1652" s="124">
        <v>22491</v>
      </c>
      <c r="X1652" s="123">
        <v>21891</v>
      </c>
      <c r="Y1652" s="124">
        <v>22156</v>
      </c>
      <c r="Z1652" s="123">
        <v>23158</v>
      </c>
      <c r="AA1652" s="124">
        <v>23872</v>
      </c>
      <c r="AB1652" s="123">
        <v>23884</v>
      </c>
      <c r="AC1652" s="124">
        <v>24261</v>
      </c>
      <c r="AD1652" s="123">
        <v>23798</v>
      </c>
      <c r="AE1652" s="125">
        <v>22960</v>
      </c>
      <c r="AF1652" s="126">
        <v>24615</v>
      </c>
    </row>
    <row r="1653" spans="2:32">
      <c r="B1653" s="127">
        <v>1615</v>
      </c>
      <c r="C1653" s="128">
        <v>1615</v>
      </c>
      <c r="D1653" s="129">
        <v>68</v>
      </c>
      <c r="E1653" s="130">
        <v>3</v>
      </c>
      <c r="F1653" s="131">
        <v>9</v>
      </c>
      <c r="G1653" s="132" t="s">
        <v>485</v>
      </c>
      <c r="H1653" s="133">
        <v>3</v>
      </c>
      <c r="I1653" s="128">
        <v>8</v>
      </c>
      <c r="J1653" s="129" t="s">
        <v>485</v>
      </c>
      <c r="K1653" s="134">
        <v>7</v>
      </c>
      <c r="L1653" s="108"/>
      <c r="M1653" s="81">
        <v>17357</v>
      </c>
      <c r="N1653" s="135">
        <v>16799</v>
      </c>
      <c r="O1653" s="136">
        <v>19924</v>
      </c>
      <c r="P1653" s="135">
        <v>19978</v>
      </c>
      <c r="Q1653" s="136">
        <v>20158</v>
      </c>
      <c r="R1653" s="135">
        <v>20228</v>
      </c>
      <c r="S1653" s="136">
        <v>19769</v>
      </c>
      <c r="T1653" s="135">
        <v>19456</v>
      </c>
      <c r="U1653" s="136">
        <v>22444</v>
      </c>
      <c r="V1653" s="135">
        <v>22655</v>
      </c>
      <c r="W1653" s="136">
        <v>23347</v>
      </c>
      <c r="X1653" s="135">
        <v>22762</v>
      </c>
      <c r="Y1653" s="136">
        <v>22138</v>
      </c>
      <c r="Z1653" s="135">
        <v>24059</v>
      </c>
      <c r="AA1653" s="136">
        <v>24487</v>
      </c>
      <c r="AB1653" s="135">
        <v>24358</v>
      </c>
      <c r="AC1653" s="136">
        <v>24895</v>
      </c>
      <c r="AD1653" s="135">
        <v>23598</v>
      </c>
      <c r="AE1653" s="137">
        <v>22682</v>
      </c>
      <c r="AF1653" s="138">
        <v>25417</v>
      </c>
    </row>
    <row r="1654" spans="2:32">
      <c r="B1654" s="114">
        <v>1616</v>
      </c>
      <c r="C1654" s="115">
        <v>1616</v>
      </c>
      <c r="D1654" s="116">
        <v>68</v>
      </c>
      <c r="E1654" s="117">
        <v>3</v>
      </c>
      <c r="F1654" s="118">
        <v>9</v>
      </c>
      <c r="G1654" s="119" t="s">
        <v>485</v>
      </c>
      <c r="H1654" s="120">
        <v>3</v>
      </c>
      <c r="I1654" s="115">
        <v>8</v>
      </c>
      <c r="J1654" s="116" t="s">
        <v>485</v>
      </c>
      <c r="K1654" s="121">
        <v>8</v>
      </c>
      <c r="L1654" s="108"/>
      <c r="M1654" s="122">
        <v>18280</v>
      </c>
      <c r="N1654" s="123">
        <v>16484</v>
      </c>
      <c r="O1654" s="124">
        <v>20825</v>
      </c>
      <c r="P1654" s="123">
        <v>20806</v>
      </c>
      <c r="Q1654" s="124">
        <v>21049</v>
      </c>
      <c r="R1654" s="123">
        <v>21156</v>
      </c>
      <c r="S1654" s="124">
        <v>19871</v>
      </c>
      <c r="T1654" s="123">
        <v>19151</v>
      </c>
      <c r="U1654" s="124">
        <v>23345</v>
      </c>
      <c r="V1654" s="123">
        <v>23405</v>
      </c>
      <c r="W1654" s="124">
        <v>24135</v>
      </c>
      <c r="X1654" s="123">
        <v>23523</v>
      </c>
      <c r="Y1654" s="124">
        <v>21978</v>
      </c>
      <c r="Z1654" s="123">
        <v>24924</v>
      </c>
      <c r="AA1654" s="124">
        <v>24883</v>
      </c>
      <c r="AB1654" s="123">
        <v>24839</v>
      </c>
      <c r="AC1654" s="124">
        <v>25538</v>
      </c>
      <c r="AD1654" s="123">
        <v>23346</v>
      </c>
      <c r="AE1654" s="125">
        <v>22172</v>
      </c>
      <c r="AF1654" s="126">
        <v>26241</v>
      </c>
    </row>
    <row r="1655" spans="2:32">
      <c r="B1655" s="127">
        <v>1617</v>
      </c>
      <c r="C1655" s="128">
        <v>1617</v>
      </c>
      <c r="D1655" s="129">
        <v>68</v>
      </c>
      <c r="E1655" s="130">
        <v>3</v>
      </c>
      <c r="F1655" s="131">
        <v>9</v>
      </c>
      <c r="G1655" s="132" t="s">
        <v>485</v>
      </c>
      <c r="H1655" s="133">
        <v>3</v>
      </c>
      <c r="I1655" s="128">
        <v>8</v>
      </c>
      <c r="J1655" s="129" t="s">
        <v>485</v>
      </c>
      <c r="K1655" s="134">
        <v>9</v>
      </c>
      <c r="L1655" s="108"/>
      <c r="M1655" s="81">
        <v>18133</v>
      </c>
      <c r="N1655" s="135">
        <v>16367</v>
      </c>
      <c r="O1655" s="136">
        <v>20471</v>
      </c>
      <c r="P1655" s="135">
        <v>20440</v>
      </c>
      <c r="Q1655" s="136">
        <v>20891</v>
      </c>
      <c r="R1655" s="135">
        <v>21030</v>
      </c>
      <c r="S1655" s="136">
        <v>20005</v>
      </c>
      <c r="T1655" s="135">
        <v>19069</v>
      </c>
      <c r="U1655" s="136">
        <v>23010</v>
      </c>
      <c r="V1655" s="135">
        <v>23099</v>
      </c>
      <c r="W1655" s="136">
        <v>23847</v>
      </c>
      <c r="X1655" s="135">
        <v>23320</v>
      </c>
      <c r="Y1655" s="136">
        <v>21955</v>
      </c>
      <c r="Z1655" s="135">
        <v>24525</v>
      </c>
      <c r="AA1655" s="136">
        <v>24366</v>
      </c>
      <c r="AB1655" s="135">
        <v>24301</v>
      </c>
      <c r="AC1655" s="136">
        <v>25081</v>
      </c>
      <c r="AD1655" s="135">
        <v>23247</v>
      </c>
      <c r="AE1655" s="137">
        <v>21857</v>
      </c>
      <c r="AF1655" s="138">
        <v>25801</v>
      </c>
    </row>
    <row r="1656" spans="2:32">
      <c r="B1656" s="114">
        <v>1618</v>
      </c>
      <c r="C1656" s="115">
        <v>1618</v>
      </c>
      <c r="D1656" s="116">
        <v>68</v>
      </c>
      <c r="E1656" s="117">
        <v>3</v>
      </c>
      <c r="F1656" s="118">
        <v>9</v>
      </c>
      <c r="G1656" s="119" t="s">
        <v>485</v>
      </c>
      <c r="H1656" s="120">
        <v>3</v>
      </c>
      <c r="I1656" s="115">
        <v>8</v>
      </c>
      <c r="J1656" s="116" t="s">
        <v>485</v>
      </c>
      <c r="K1656" s="121">
        <v>10</v>
      </c>
      <c r="L1656" s="108"/>
      <c r="M1656" s="122">
        <v>18011</v>
      </c>
      <c r="N1656" s="123">
        <v>16670</v>
      </c>
      <c r="O1656" s="124">
        <v>20226</v>
      </c>
      <c r="P1656" s="123">
        <v>20125</v>
      </c>
      <c r="Q1656" s="124">
        <v>20578</v>
      </c>
      <c r="R1656" s="123">
        <v>20869</v>
      </c>
      <c r="S1656" s="124">
        <v>20268</v>
      </c>
      <c r="T1656" s="123">
        <v>19330</v>
      </c>
      <c r="U1656" s="124">
        <v>22749</v>
      </c>
      <c r="V1656" s="123">
        <v>22799</v>
      </c>
      <c r="W1656" s="124">
        <v>23377</v>
      </c>
      <c r="X1656" s="123">
        <v>23205</v>
      </c>
      <c r="Y1656" s="124">
        <v>21693</v>
      </c>
      <c r="Z1656" s="123">
        <v>24290</v>
      </c>
      <c r="AA1656" s="124">
        <v>23774</v>
      </c>
      <c r="AB1656" s="123">
        <v>23716</v>
      </c>
      <c r="AC1656" s="124">
        <v>24550</v>
      </c>
      <c r="AD1656" s="123">
        <v>23017</v>
      </c>
      <c r="AE1656" s="125">
        <v>21631</v>
      </c>
      <c r="AF1656" s="126">
        <v>25590</v>
      </c>
    </row>
    <row r="1657" spans="2:32">
      <c r="B1657" s="127">
        <v>1619</v>
      </c>
      <c r="C1657" s="128">
        <v>1619</v>
      </c>
      <c r="D1657" s="129">
        <v>68</v>
      </c>
      <c r="E1657" s="130">
        <v>3</v>
      </c>
      <c r="F1657" s="131">
        <v>9</v>
      </c>
      <c r="G1657" s="132" t="s">
        <v>485</v>
      </c>
      <c r="H1657" s="133">
        <v>3</v>
      </c>
      <c r="I1657" s="128">
        <v>8</v>
      </c>
      <c r="J1657" s="129" t="s">
        <v>485</v>
      </c>
      <c r="K1657" s="134">
        <v>11</v>
      </c>
      <c r="L1657" s="108"/>
      <c r="M1657" s="81">
        <v>17788</v>
      </c>
      <c r="N1657" s="135">
        <v>16630</v>
      </c>
      <c r="O1657" s="136">
        <v>19898</v>
      </c>
      <c r="P1657" s="135">
        <v>19802</v>
      </c>
      <c r="Q1657" s="136">
        <v>20258</v>
      </c>
      <c r="R1657" s="135">
        <v>20635</v>
      </c>
      <c r="S1657" s="136">
        <v>20216</v>
      </c>
      <c r="T1657" s="135">
        <v>19267</v>
      </c>
      <c r="U1657" s="136">
        <v>22380</v>
      </c>
      <c r="V1657" s="135">
        <v>22499</v>
      </c>
      <c r="W1657" s="136">
        <v>23027</v>
      </c>
      <c r="X1657" s="135">
        <v>23018</v>
      </c>
      <c r="Y1657" s="136">
        <v>21506</v>
      </c>
      <c r="Z1657" s="135">
        <v>23948</v>
      </c>
      <c r="AA1657" s="136">
        <v>23593</v>
      </c>
      <c r="AB1657" s="135">
        <v>23351</v>
      </c>
      <c r="AC1657" s="136">
        <v>24112</v>
      </c>
      <c r="AD1657" s="135">
        <v>22867</v>
      </c>
      <c r="AE1657" s="137">
        <v>21259</v>
      </c>
      <c r="AF1657" s="138">
        <v>25273</v>
      </c>
    </row>
    <row r="1658" spans="2:32">
      <c r="B1658" s="114">
        <v>1620</v>
      </c>
      <c r="C1658" s="115">
        <v>1620</v>
      </c>
      <c r="D1658" s="116">
        <v>68</v>
      </c>
      <c r="E1658" s="117">
        <v>3</v>
      </c>
      <c r="F1658" s="118">
        <v>9</v>
      </c>
      <c r="G1658" s="119" t="s">
        <v>485</v>
      </c>
      <c r="H1658" s="120">
        <v>3</v>
      </c>
      <c r="I1658" s="115">
        <v>8</v>
      </c>
      <c r="J1658" s="116" t="s">
        <v>485</v>
      </c>
      <c r="K1658" s="121">
        <v>12</v>
      </c>
      <c r="L1658" s="108"/>
      <c r="M1658" s="122">
        <v>17638</v>
      </c>
      <c r="N1658" s="123">
        <v>16587</v>
      </c>
      <c r="O1658" s="124">
        <v>19650</v>
      </c>
      <c r="P1658" s="123">
        <v>19613</v>
      </c>
      <c r="Q1658" s="124">
        <v>20038</v>
      </c>
      <c r="R1658" s="123">
        <v>20403</v>
      </c>
      <c r="S1658" s="124">
        <v>20065</v>
      </c>
      <c r="T1658" s="123">
        <v>19155</v>
      </c>
      <c r="U1658" s="124">
        <v>22049</v>
      </c>
      <c r="V1658" s="123">
        <v>22231</v>
      </c>
      <c r="W1658" s="124">
        <v>22674</v>
      </c>
      <c r="X1658" s="123">
        <v>22777</v>
      </c>
      <c r="Y1658" s="124">
        <v>21482</v>
      </c>
      <c r="Z1658" s="123">
        <v>23560</v>
      </c>
      <c r="AA1658" s="124">
        <v>23329</v>
      </c>
      <c r="AB1658" s="123">
        <v>23255</v>
      </c>
      <c r="AC1658" s="124">
        <v>23814</v>
      </c>
      <c r="AD1658" s="123">
        <v>22835</v>
      </c>
      <c r="AE1658" s="125">
        <v>21155</v>
      </c>
      <c r="AF1658" s="126">
        <v>24888</v>
      </c>
    </row>
    <row r="1659" spans="2:32">
      <c r="B1659" s="127">
        <v>1621</v>
      </c>
      <c r="C1659" s="128">
        <v>1621</v>
      </c>
      <c r="D1659" s="129">
        <v>68</v>
      </c>
      <c r="E1659" s="130">
        <v>3</v>
      </c>
      <c r="F1659" s="131">
        <v>9</v>
      </c>
      <c r="G1659" s="132" t="s">
        <v>485</v>
      </c>
      <c r="H1659" s="133">
        <v>3</v>
      </c>
      <c r="I1659" s="128">
        <v>8</v>
      </c>
      <c r="J1659" s="129" t="s">
        <v>485</v>
      </c>
      <c r="K1659" s="134">
        <v>13</v>
      </c>
      <c r="L1659" s="108"/>
      <c r="M1659" s="81">
        <v>17397</v>
      </c>
      <c r="N1659" s="135">
        <v>16744</v>
      </c>
      <c r="O1659" s="136">
        <v>19441</v>
      </c>
      <c r="P1659" s="135">
        <v>19429</v>
      </c>
      <c r="Q1659" s="136">
        <v>19739</v>
      </c>
      <c r="R1659" s="135">
        <v>20041</v>
      </c>
      <c r="S1659" s="136">
        <v>19741</v>
      </c>
      <c r="T1659" s="135">
        <v>19158</v>
      </c>
      <c r="U1659" s="136">
        <v>21679</v>
      </c>
      <c r="V1659" s="135">
        <v>21835</v>
      </c>
      <c r="W1659" s="136">
        <v>22196</v>
      </c>
      <c r="X1659" s="135">
        <v>22336</v>
      </c>
      <c r="Y1659" s="136">
        <v>21222</v>
      </c>
      <c r="Z1659" s="135">
        <v>23026</v>
      </c>
      <c r="AA1659" s="136">
        <v>22939</v>
      </c>
      <c r="AB1659" s="135">
        <v>23074</v>
      </c>
      <c r="AC1659" s="136">
        <v>23713</v>
      </c>
      <c r="AD1659" s="135">
        <v>22559</v>
      </c>
      <c r="AE1659" s="137">
        <v>21223</v>
      </c>
      <c r="AF1659" s="138">
        <v>24333</v>
      </c>
    </row>
    <row r="1660" spans="2:32">
      <c r="B1660" s="114">
        <v>1622</v>
      </c>
      <c r="C1660" s="115">
        <v>1622</v>
      </c>
      <c r="D1660" s="116">
        <v>68</v>
      </c>
      <c r="E1660" s="117">
        <v>3</v>
      </c>
      <c r="F1660" s="118">
        <v>9</v>
      </c>
      <c r="G1660" s="119" t="s">
        <v>485</v>
      </c>
      <c r="H1660" s="120">
        <v>3</v>
      </c>
      <c r="I1660" s="115">
        <v>8</v>
      </c>
      <c r="J1660" s="116" t="s">
        <v>485</v>
      </c>
      <c r="K1660" s="121">
        <v>14</v>
      </c>
      <c r="L1660" s="108"/>
      <c r="M1660" s="122">
        <v>17460</v>
      </c>
      <c r="N1660" s="123">
        <v>16756</v>
      </c>
      <c r="O1660" s="124">
        <v>19533</v>
      </c>
      <c r="P1660" s="123">
        <v>19343</v>
      </c>
      <c r="Q1660" s="124">
        <v>19708</v>
      </c>
      <c r="R1660" s="123">
        <v>20160</v>
      </c>
      <c r="S1660" s="124">
        <v>19790</v>
      </c>
      <c r="T1660" s="123">
        <v>19256</v>
      </c>
      <c r="U1660" s="124">
        <v>21851</v>
      </c>
      <c r="V1660" s="123">
        <v>21872</v>
      </c>
      <c r="W1660" s="124">
        <v>22173</v>
      </c>
      <c r="X1660" s="123">
        <v>22475</v>
      </c>
      <c r="Y1660" s="124">
        <v>20833</v>
      </c>
      <c r="Z1660" s="123">
        <v>23099</v>
      </c>
      <c r="AA1660" s="124">
        <v>22372</v>
      </c>
      <c r="AB1660" s="123">
        <v>22693</v>
      </c>
      <c r="AC1660" s="124">
        <v>23394</v>
      </c>
      <c r="AD1660" s="123">
        <v>22140</v>
      </c>
      <c r="AE1660" s="125">
        <v>20844</v>
      </c>
      <c r="AF1660" s="126">
        <v>24379</v>
      </c>
    </row>
    <row r="1661" spans="2:32">
      <c r="B1661" s="127">
        <v>1623</v>
      </c>
      <c r="C1661" s="128">
        <v>1623</v>
      </c>
      <c r="D1661" s="129">
        <v>68</v>
      </c>
      <c r="E1661" s="130">
        <v>3</v>
      </c>
      <c r="F1661" s="131">
        <v>9</v>
      </c>
      <c r="G1661" s="132" t="s">
        <v>485</v>
      </c>
      <c r="H1661" s="133">
        <v>3</v>
      </c>
      <c r="I1661" s="128">
        <v>8</v>
      </c>
      <c r="J1661" s="129" t="s">
        <v>485</v>
      </c>
      <c r="K1661" s="134">
        <v>15</v>
      </c>
      <c r="L1661" s="108"/>
      <c r="M1661" s="81">
        <v>17421</v>
      </c>
      <c r="N1661" s="135">
        <v>16889</v>
      </c>
      <c r="O1661" s="136">
        <v>19582</v>
      </c>
      <c r="P1661" s="135">
        <v>19316</v>
      </c>
      <c r="Q1661" s="136">
        <v>19705</v>
      </c>
      <c r="R1661" s="135">
        <v>20127</v>
      </c>
      <c r="S1661" s="136">
        <v>19806</v>
      </c>
      <c r="T1661" s="135">
        <v>19468</v>
      </c>
      <c r="U1661" s="136">
        <v>21958</v>
      </c>
      <c r="V1661" s="135">
        <v>21905</v>
      </c>
      <c r="W1661" s="136">
        <v>22174</v>
      </c>
      <c r="X1661" s="135">
        <v>22430</v>
      </c>
      <c r="Y1661" s="136">
        <v>20647</v>
      </c>
      <c r="Z1661" s="135">
        <v>23142</v>
      </c>
      <c r="AA1661" s="136">
        <v>22080</v>
      </c>
      <c r="AB1661" s="135">
        <v>22445</v>
      </c>
      <c r="AC1661" s="136">
        <v>23139</v>
      </c>
      <c r="AD1661" s="135">
        <v>21919</v>
      </c>
      <c r="AE1661" s="137">
        <v>20830</v>
      </c>
      <c r="AF1661" s="138">
        <v>24398</v>
      </c>
    </row>
    <row r="1662" spans="2:32">
      <c r="B1662" s="114">
        <v>1624</v>
      </c>
      <c r="C1662" s="115">
        <v>1624</v>
      </c>
      <c r="D1662" s="116">
        <v>68</v>
      </c>
      <c r="E1662" s="117">
        <v>3</v>
      </c>
      <c r="F1662" s="118">
        <v>9</v>
      </c>
      <c r="G1662" s="119" t="s">
        <v>485</v>
      </c>
      <c r="H1662" s="120">
        <v>3</v>
      </c>
      <c r="I1662" s="115">
        <v>8</v>
      </c>
      <c r="J1662" s="116" t="s">
        <v>485</v>
      </c>
      <c r="K1662" s="121">
        <v>16</v>
      </c>
      <c r="L1662" s="108"/>
      <c r="M1662" s="122">
        <v>17598</v>
      </c>
      <c r="N1662" s="123">
        <v>17247</v>
      </c>
      <c r="O1662" s="124">
        <v>19838</v>
      </c>
      <c r="P1662" s="123">
        <v>19743</v>
      </c>
      <c r="Q1662" s="124">
        <v>19946</v>
      </c>
      <c r="R1662" s="123">
        <v>20270</v>
      </c>
      <c r="S1662" s="124">
        <v>20033</v>
      </c>
      <c r="T1662" s="123">
        <v>19815</v>
      </c>
      <c r="U1662" s="124">
        <v>22169</v>
      </c>
      <c r="V1662" s="123">
        <v>22089</v>
      </c>
      <c r="W1662" s="124">
        <v>22292</v>
      </c>
      <c r="X1662" s="123">
        <v>22456</v>
      </c>
      <c r="Y1662" s="124">
        <v>20731</v>
      </c>
      <c r="Z1662" s="123">
        <v>23290</v>
      </c>
      <c r="AA1662" s="124">
        <v>22431</v>
      </c>
      <c r="AB1662" s="123">
        <v>22529</v>
      </c>
      <c r="AC1662" s="124">
        <v>23162</v>
      </c>
      <c r="AD1662" s="123">
        <v>21954</v>
      </c>
      <c r="AE1662" s="125">
        <v>21073</v>
      </c>
      <c r="AF1662" s="126">
        <v>24514</v>
      </c>
    </row>
    <row r="1663" spans="2:32">
      <c r="B1663" s="127">
        <v>1625</v>
      </c>
      <c r="C1663" s="128">
        <v>1625</v>
      </c>
      <c r="D1663" s="129">
        <v>68</v>
      </c>
      <c r="E1663" s="130">
        <v>3</v>
      </c>
      <c r="F1663" s="131">
        <v>9</v>
      </c>
      <c r="G1663" s="132" t="s">
        <v>485</v>
      </c>
      <c r="H1663" s="133">
        <v>3</v>
      </c>
      <c r="I1663" s="128">
        <v>8</v>
      </c>
      <c r="J1663" s="129" t="s">
        <v>485</v>
      </c>
      <c r="K1663" s="134">
        <v>17</v>
      </c>
      <c r="L1663" s="108"/>
      <c r="M1663" s="81">
        <v>18208</v>
      </c>
      <c r="N1663" s="135">
        <v>18149</v>
      </c>
      <c r="O1663" s="136">
        <v>20451</v>
      </c>
      <c r="P1663" s="135">
        <v>20602</v>
      </c>
      <c r="Q1663" s="136">
        <v>20734</v>
      </c>
      <c r="R1663" s="135">
        <v>20818</v>
      </c>
      <c r="S1663" s="136">
        <v>20827</v>
      </c>
      <c r="T1663" s="135">
        <v>20780</v>
      </c>
      <c r="U1663" s="136">
        <v>22872</v>
      </c>
      <c r="V1663" s="135">
        <v>22918</v>
      </c>
      <c r="W1663" s="136">
        <v>23138</v>
      </c>
      <c r="X1663" s="135">
        <v>23107</v>
      </c>
      <c r="Y1663" s="136">
        <v>21708</v>
      </c>
      <c r="Z1663" s="135">
        <v>24056</v>
      </c>
      <c r="AA1663" s="136">
        <v>23475</v>
      </c>
      <c r="AB1663" s="135">
        <v>23465</v>
      </c>
      <c r="AC1663" s="136">
        <v>24098</v>
      </c>
      <c r="AD1663" s="135">
        <v>22976</v>
      </c>
      <c r="AE1663" s="137">
        <v>22406</v>
      </c>
      <c r="AF1663" s="138">
        <v>25308</v>
      </c>
    </row>
    <row r="1664" spans="2:32">
      <c r="B1664" s="114">
        <v>1626</v>
      </c>
      <c r="C1664" s="115">
        <v>1626</v>
      </c>
      <c r="D1664" s="116">
        <v>68</v>
      </c>
      <c r="E1664" s="117">
        <v>3</v>
      </c>
      <c r="F1664" s="118">
        <v>9</v>
      </c>
      <c r="G1664" s="119" t="s">
        <v>485</v>
      </c>
      <c r="H1664" s="120">
        <v>3</v>
      </c>
      <c r="I1664" s="115">
        <v>8</v>
      </c>
      <c r="J1664" s="116" t="s">
        <v>485</v>
      </c>
      <c r="K1664" s="121">
        <v>18</v>
      </c>
      <c r="L1664" s="108"/>
      <c r="M1664" s="122">
        <v>18700</v>
      </c>
      <c r="N1664" s="123">
        <v>18745</v>
      </c>
      <c r="O1664" s="124">
        <v>20848</v>
      </c>
      <c r="P1664" s="123">
        <v>20947</v>
      </c>
      <c r="Q1664" s="124">
        <v>21285</v>
      </c>
      <c r="R1664" s="123">
        <v>21246</v>
      </c>
      <c r="S1664" s="124">
        <v>21357</v>
      </c>
      <c r="T1664" s="123">
        <v>21321</v>
      </c>
      <c r="U1664" s="124">
        <v>23095</v>
      </c>
      <c r="V1664" s="123">
        <v>23283</v>
      </c>
      <c r="W1664" s="124">
        <v>23703</v>
      </c>
      <c r="X1664" s="123">
        <v>23534</v>
      </c>
      <c r="Y1664" s="124">
        <v>23069</v>
      </c>
      <c r="Z1664" s="123">
        <v>24601</v>
      </c>
      <c r="AA1664" s="124">
        <v>24369</v>
      </c>
      <c r="AB1664" s="123">
        <v>24784</v>
      </c>
      <c r="AC1664" s="124">
        <v>25409</v>
      </c>
      <c r="AD1664" s="123">
        <v>24425</v>
      </c>
      <c r="AE1664" s="125">
        <v>24011</v>
      </c>
      <c r="AF1664" s="126">
        <v>25928</v>
      </c>
    </row>
    <row r="1665" spans="2:32">
      <c r="B1665" s="127">
        <v>1627</v>
      </c>
      <c r="C1665" s="128">
        <v>1627</v>
      </c>
      <c r="D1665" s="129">
        <v>68</v>
      </c>
      <c r="E1665" s="130">
        <v>3</v>
      </c>
      <c r="F1665" s="131">
        <v>9</v>
      </c>
      <c r="G1665" s="132" t="s">
        <v>485</v>
      </c>
      <c r="H1665" s="133">
        <v>3</v>
      </c>
      <c r="I1665" s="128">
        <v>8</v>
      </c>
      <c r="J1665" s="129" t="s">
        <v>485</v>
      </c>
      <c r="K1665" s="134">
        <v>19</v>
      </c>
      <c r="L1665" s="108"/>
      <c r="M1665" s="81">
        <v>19292</v>
      </c>
      <c r="N1665" s="135">
        <v>19445</v>
      </c>
      <c r="O1665" s="136">
        <v>21631</v>
      </c>
      <c r="P1665" s="135">
        <v>21376</v>
      </c>
      <c r="Q1665" s="136">
        <v>21811</v>
      </c>
      <c r="R1665" s="135">
        <v>21878</v>
      </c>
      <c r="S1665" s="136">
        <v>21922</v>
      </c>
      <c r="T1665" s="135">
        <v>22007</v>
      </c>
      <c r="U1665" s="136">
        <v>23866</v>
      </c>
      <c r="V1665" s="135">
        <v>23796</v>
      </c>
      <c r="W1665" s="136">
        <v>24416</v>
      </c>
      <c r="X1665" s="135">
        <v>24457</v>
      </c>
      <c r="Y1665" s="136">
        <v>24349</v>
      </c>
      <c r="Z1665" s="135">
        <v>25707</v>
      </c>
      <c r="AA1665" s="136">
        <v>25465</v>
      </c>
      <c r="AB1665" s="135">
        <v>26085</v>
      </c>
      <c r="AC1665" s="136">
        <v>26625</v>
      </c>
      <c r="AD1665" s="135">
        <v>25908</v>
      </c>
      <c r="AE1665" s="137">
        <v>25382</v>
      </c>
      <c r="AF1665" s="138">
        <v>27181</v>
      </c>
    </row>
    <row r="1666" spans="2:32">
      <c r="B1666" s="114">
        <v>1628</v>
      </c>
      <c r="C1666" s="115">
        <v>1628</v>
      </c>
      <c r="D1666" s="116">
        <v>68</v>
      </c>
      <c r="E1666" s="117">
        <v>3</v>
      </c>
      <c r="F1666" s="118">
        <v>9</v>
      </c>
      <c r="G1666" s="119" t="s">
        <v>485</v>
      </c>
      <c r="H1666" s="120">
        <v>3</v>
      </c>
      <c r="I1666" s="115">
        <v>8</v>
      </c>
      <c r="J1666" s="116" t="s">
        <v>485</v>
      </c>
      <c r="K1666" s="121">
        <v>20</v>
      </c>
      <c r="L1666" s="108"/>
      <c r="M1666" s="122">
        <v>19621</v>
      </c>
      <c r="N1666" s="123">
        <v>19643</v>
      </c>
      <c r="O1666" s="124">
        <v>21795</v>
      </c>
      <c r="P1666" s="123">
        <v>21661</v>
      </c>
      <c r="Q1666" s="124">
        <v>22048</v>
      </c>
      <c r="R1666" s="123">
        <v>22295</v>
      </c>
      <c r="S1666" s="124">
        <v>21968</v>
      </c>
      <c r="T1666" s="123">
        <v>22180</v>
      </c>
      <c r="U1666" s="124">
        <v>24059</v>
      </c>
      <c r="V1666" s="123">
        <v>24344</v>
      </c>
      <c r="W1666" s="124">
        <v>24940</v>
      </c>
      <c r="X1666" s="123">
        <v>25307</v>
      </c>
      <c r="Y1666" s="124">
        <v>24857</v>
      </c>
      <c r="Z1666" s="123">
        <v>26294</v>
      </c>
      <c r="AA1666" s="124">
        <v>26549</v>
      </c>
      <c r="AB1666" s="123">
        <v>27174</v>
      </c>
      <c r="AC1666" s="124">
        <v>27666</v>
      </c>
      <c r="AD1666" s="123">
        <v>26696</v>
      </c>
      <c r="AE1666" s="125">
        <v>26271</v>
      </c>
      <c r="AF1666" s="126">
        <v>27923</v>
      </c>
    </row>
    <row r="1667" spans="2:32">
      <c r="B1667" s="127">
        <v>1629</v>
      </c>
      <c r="C1667" s="128">
        <v>1629</v>
      </c>
      <c r="D1667" s="129">
        <v>68</v>
      </c>
      <c r="E1667" s="130">
        <v>3</v>
      </c>
      <c r="F1667" s="131">
        <v>9</v>
      </c>
      <c r="G1667" s="132" t="s">
        <v>485</v>
      </c>
      <c r="H1667" s="133">
        <v>3</v>
      </c>
      <c r="I1667" s="128">
        <v>8</v>
      </c>
      <c r="J1667" s="129" t="s">
        <v>485</v>
      </c>
      <c r="K1667" s="134">
        <v>21</v>
      </c>
      <c r="L1667" s="108"/>
      <c r="M1667" s="81">
        <v>19410</v>
      </c>
      <c r="N1667" s="135">
        <v>19304</v>
      </c>
      <c r="O1667" s="136">
        <v>21423</v>
      </c>
      <c r="P1667" s="135">
        <v>21391</v>
      </c>
      <c r="Q1667" s="136">
        <v>21823</v>
      </c>
      <c r="R1667" s="135">
        <v>22177</v>
      </c>
      <c r="S1667" s="136">
        <v>21800</v>
      </c>
      <c r="T1667" s="135">
        <v>22024</v>
      </c>
      <c r="U1667" s="136">
        <v>23910</v>
      </c>
      <c r="V1667" s="135">
        <v>24529</v>
      </c>
      <c r="W1667" s="136">
        <v>25331</v>
      </c>
      <c r="X1667" s="135">
        <v>25746</v>
      </c>
      <c r="Y1667" s="136">
        <v>25267</v>
      </c>
      <c r="Z1667" s="135">
        <v>26571</v>
      </c>
      <c r="AA1667" s="136">
        <v>27186</v>
      </c>
      <c r="AB1667" s="135">
        <v>27940</v>
      </c>
      <c r="AC1667" s="136">
        <v>28563</v>
      </c>
      <c r="AD1667" s="135">
        <v>27426</v>
      </c>
      <c r="AE1667" s="137">
        <v>26799</v>
      </c>
      <c r="AF1667" s="138">
        <v>28394</v>
      </c>
    </row>
    <row r="1668" spans="2:32">
      <c r="B1668" s="114">
        <v>1630</v>
      </c>
      <c r="C1668" s="115">
        <v>1630</v>
      </c>
      <c r="D1668" s="116">
        <v>68</v>
      </c>
      <c r="E1668" s="117">
        <v>3</v>
      </c>
      <c r="F1668" s="118">
        <v>9</v>
      </c>
      <c r="G1668" s="119" t="s">
        <v>485</v>
      </c>
      <c r="H1668" s="120">
        <v>3</v>
      </c>
      <c r="I1668" s="115">
        <v>8</v>
      </c>
      <c r="J1668" s="116" t="s">
        <v>485</v>
      </c>
      <c r="K1668" s="121">
        <v>22</v>
      </c>
      <c r="L1668" s="108"/>
      <c r="M1668" s="122">
        <v>18830</v>
      </c>
      <c r="N1668" s="123">
        <v>18655</v>
      </c>
      <c r="O1668" s="124">
        <v>20575</v>
      </c>
      <c r="P1668" s="123">
        <v>20538</v>
      </c>
      <c r="Q1668" s="124">
        <v>21124</v>
      </c>
      <c r="R1668" s="123">
        <v>21713</v>
      </c>
      <c r="S1668" s="124">
        <v>21243</v>
      </c>
      <c r="T1668" s="123">
        <v>21482</v>
      </c>
      <c r="U1668" s="124">
        <v>23187</v>
      </c>
      <c r="V1668" s="123">
        <v>24099</v>
      </c>
      <c r="W1668" s="124">
        <v>24887</v>
      </c>
      <c r="X1668" s="123">
        <v>25634</v>
      </c>
      <c r="Y1668" s="124">
        <v>25080</v>
      </c>
      <c r="Z1668" s="123">
        <v>26099</v>
      </c>
      <c r="AA1668" s="124">
        <v>26910</v>
      </c>
      <c r="AB1668" s="123">
        <v>27885</v>
      </c>
      <c r="AC1668" s="124">
        <v>28415</v>
      </c>
      <c r="AD1668" s="123">
        <v>27433</v>
      </c>
      <c r="AE1668" s="125">
        <v>26682</v>
      </c>
      <c r="AF1668" s="126">
        <v>28029</v>
      </c>
    </row>
    <row r="1669" spans="2:32">
      <c r="B1669" s="127">
        <v>1631</v>
      </c>
      <c r="C1669" s="128">
        <v>1631</v>
      </c>
      <c r="D1669" s="129">
        <v>68</v>
      </c>
      <c r="E1669" s="130">
        <v>3</v>
      </c>
      <c r="F1669" s="131">
        <v>9</v>
      </c>
      <c r="G1669" s="132" t="s">
        <v>485</v>
      </c>
      <c r="H1669" s="133">
        <v>3</v>
      </c>
      <c r="I1669" s="128">
        <v>8</v>
      </c>
      <c r="J1669" s="129" t="s">
        <v>485</v>
      </c>
      <c r="K1669" s="134">
        <v>23</v>
      </c>
      <c r="L1669" s="108"/>
      <c r="M1669" s="81">
        <v>17878</v>
      </c>
      <c r="N1669" s="135">
        <v>17858</v>
      </c>
      <c r="O1669" s="136">
        <v>19400</v>
      </c>
      <c r="P1669" s="135">
        <v>19410</v>
      </c>
      <c r="Q1669" s="136">
        <v>20078</v>
      </c>
      <c r="R1669" s="135">
        <v>20785</v>
      </c>
      <c r="S1669" s="136">
        <v>20528</v>
      </c>
      <c r="T1669" s="135">
        <v>20797</v>
      </c>
      <c r="U1669" s="136">
        <v>22158</v>
      </c>
      <c r="V1669" s="135">
        <v>23208</v>
      </c>
      <c r="W1669" s="136">
        <v>24143</v>
      </c>
      <c r="X1669" s="135">
        <v>24943</v>
      </c>
      <c r="Y1669" s="136">
        <v>24576</v>
      </c>
      <c r="Z1669" s="135">
        <v>25193</v>
      </c>
      <c r="AA1669" s="136">
        <v>26152</v>
      </c>
      <c r="AB1669" s="135">
        <v>27156</v>
      </c>
      <c r="AC1669" s="136">
        <v>27792</v>
      </c>
      <c r="AD1669" s="135">
        <v>27027</v>
      </c>
      <c r="AE1669" s="137">
        <v>26237</v>
      </c>
      <c r="AF1669" s="138">
        <v>27183</v>
      </c>
    </row>
    <row r="1670" spans="2:32">
      <c r="B1670" s="114">
        <v>1632</v>
      </c>
      <c r="C1670" s="115">
        <v>1632</v>
      </c>
      <c r="D1670" s="116">
        <v>68</v>
      </c>
      <c r="E1670" s="117">
        <v>3</v>
      </c>
      <c r="F1670" s="118">
        <v>9</v>
      </c>
      <c r="G1670" s="119" t="s">
        <v>485</v>
      </c>
      <c r="H1670" s="120">
        <v>3</v>
      </c>
      <c r="I1670" s="115">
        <v>8</v>
      </c>
      <c r="J1670" s="116" t="s">
        <v>485</v>
      </c>
      <c r="K1670" s="121">
        <v>24</v>
      </c>
      <c r="L1670" s="108"/>
      <c r="M1670" s="122">
        <v>16925</v>
      </c>
      <c r="N1670" s="123">
        <v>17182</v>
      </c>
      <c r="O1670" s="124">
        <v>18321</v>
      </c>
      <c r="P1670" s="123">
        <v>18394</v>
      </c>
      <c r="Q1670" s="124">
        <v>19206</v>
      </c>
      <c r="R1670" s="123">
        <v>19906</v>
      </c>
      <c r="S1670" s="124">
        <v>19875</v>
      </c>
      <c r="T1670" s="123">
        <v>20272</v>
      </c>
      <c r="U1670" s="124">
        <v>21194</v>
      </c>
      <c r="V1670" s="123">
        <v>22488</v>
      </c>
      <c r="W1670" s="124">
        <v>23401</v>
      </c>
      <c r="X1670" s="123">
        <v>24224</v>
      </c>
      <c r="Y1670" s="124">
        <v>24042</v>
      </c>
      <c r="Z1670" s="123">
        <v>24317</v>
      </c>
      <c r="AA1670" s="124">
        <v>25368</v>
      </c>
      <c r="AB1670" s="123">
        <v>26482</v>
      </c>
      <c r="AC1670" s="124">
        <v>26939</v>
      </c>
      <c r="AD1670" s="123">
        <v>26554</v>
      </c>
      <c r="AE1670" s="125">
        <v>25814</v>
      </c>
      <c r="AF1670" s="126">
        <v>26327</v>
      </c>
    </row>
    <row r="1671" spans="2:32">
      <c r="B1671" s="127">
        <v>1633</v>
      </c>
      <c r="C1671" s="128">
        <v>1633</v>
      </c>
      <c r="D1671" s="129">
        <v>69</v>
      </c>
      <c r="E1671" s="130">
        <v>3</v>
      </c>
      <c r="F1671" s="131">
        <v>10</v>
      </c>
      <c r="G1671" s="132" t="s">
        <v>485</v>
      </c>
      <c r="H1671" s="133">
        <v>3</v>
      </c>
      <c r="I1671" s="128">
        <v>9</v>
      </c>
      <c r="J1671" s="129" t="s">
        <v>485</v>
      </c>
      <c r="K1671" s="134">
        <v>1</v>
      </c>
      <c r="L1671" s="108"/>
      <c r="M1671" s="81">
        <v>16246</v>
      </c>
      <c r="N1671" s="135">
        <v>17075</v>
      </c>
      <c r="O1671" s="136">
        <v>17606</v>
      </c>
      <c r="P1671" s="135">
        <v>18113</v>
      </c>
      <c r="Q1671" s="136">
        <v>18743</v>
      </c>
      <c r="R1671" s="135">
        <v>19166</v>
      </c>
      <c r="S1671" s="136">
        <v>19246</v>
      </c>
      <c r="T1671" s="135">
        <v>20132</v>
      </c>
      <c r="U1671" s="136">
        <v>20844</v>
      </c>
      <c r="V1671" s="135">
        <v>22259</v>
      </c>
      <c r="W1671" s="136">
        <v>22790</v>
      </c>
      <c r="X1671" s="135">
        <v>23306</v>
      </c>
      <c r="Y1671" s="136">
        <v>22841</v>
      </c>
      <c r="Z1671" s="135">
        <v>24392</v>
      </c>
      <c r="AA1671" s="136">
        <v>25294</v>
      </c>
      <c r="AB1671" s="135">
        <v>26191</v>
      </c>
      <c r="AC1671" s="136">
        <v>26417</v>
      </c>
      <c r="AD1671" s="135">
        <v>25028</v>
      </c>
      <c r="AE1671" s="137">
        <v>25538</v>
      </c>
      <c r="AF1671" s="138">
        <v>26636</v>
      </c>
    </row>
    <row r="1672" spans="2:32">
      <c r="B1672" s="114">
        <v>1634</v>
      </c>
      <c r="C1672" s="115">
        <v>1634</v>
      </c>
      <c r="D1672" s="116">
        <v>69</v>
      </c>
      <c r="E1672" s="117">
        <v>3</v>
      </c>
      <c r="F1672" s="118">
        <v>10</v>
      </c>
      <c r="G1672" s="119" t="s">
        <v>485</v>
      </c>
      <c r="H1672" s="120">
        <v>3</v>
      </c>
      <c r="I1672" s="115">
        <v>9</v>
      </c>
      <c r="J1672" s="116" t="s">
        <v>485</v>
      </c>
      <c r="K1672" s="121">
        <v>2</v>
      </c>
      <c r="L1672" s="108"/>
      <c r="M1672" s="122">
        <v>15760</v>
      </c>
      <c r="N1672" s="123">
        <v>16837</v>
      </c>
      <c r="O1672" s="124">
        <v>17276</v>
      </c>
      <c r="P1672" s="123">
        <v>17835</v>
      </c>
      <c r="Q1672" s="124">
        <v>18465</v>
      </c>
      <c r="R1672" s="123">
        <v>18743</v>
      </c>
      <c r="S1672" s="124">
        <v>18931</v>
      </c>
      <c r="T1672" s="123">
        <v>19970</v>
      </c>
      <c r="U1672" s="124">
        <v>20541</v>
      </c>
      <c r="V1672" s="123">
        <v>22052</v>
      </c>
      <c r="W1672" s="124">
        <v>22474</v>
      </c>
      <c r="X1672" s="123">
        <v>22848</v>
      </c>
      <c r="Y1672" s="124">
        <v>22494</v>
      </c>
      <c r="Z1672" s="123">
        <v>24055</v>
      </c>
      <c r="AA1672" s="124">
        <v>24738</v>
      </c>
      <c r="AB1672" s="123">
        <v>25591</v>
      </c>
      <c r="AC1672" s="124">
        <v>25738</v>
      </c>
      <c r="AD1672" s="123">
        <v>24613</v>
      </c>
      <c r="AE1672" s="125">
        <v>25161</v>
      </c>
      <c r="AF1672" s="126">
        <v>26262</v>
      </c>
    </row>
    <row r="1673" spans="2:32">
      <c r="B1673" s="127">
        <v>1635</v>
      </c>
      <c r="C1673" s="128">
        <v>1635</v>
      </c>
      <c r="D1673" s="129">
        <v>69</v>
      </c>
      <c r="E1673" s="130">
        <v>3</v>
      </c>
      <c r="F1673" s="131">
        <v>10</v>
      </c>
      <c r="G1673" s="132" t="s">
        <v>485</v>
      </c>
      <c r="H1673" s="133">
        <v>3</v>
      </c>
      <c r="I1673" s="128">
        <v>9</v>
      </c>
      <c r="J1673" s="129" t="s">
        <v>485</v>
      </c>
      <c r="K1673" s="134">
        <v>3</v>
      </c>
      <c r="L1673" s="108"/>
      <c r="M1673" s="81">
        <v>15620</v>
      </c>
      <c r="N1673" s="135">
        <v>16763</v>
      </c>
      <c r="O1673" s="136">
        <v>17137</v>
      </c>
      <c r="P1673" s="135">
        <v>17751</v>
      </c>
      <c r="Q1673" s="136">
        <v>18564</v>
      </c>
      <c r="R1673" s="135">
        <v>18705</v>
      </c>
      <c r="S1673" s="136">
        <v>19020</v>
      </c>
      <c r="T1673" s="135">
        <v>20152</v>
      </c>
      <c r="U1673" s="136">
        <v>20800</v>
      </c>
      <c r="V1673" s="135">
        <v>22154</v>
      </c>
      <c r="W1673" s="136">
        <v>22560</v>
      </c>
      <c r="X1673" s="135">
        <v>22828</v>
      </c>
      <c r="Y1673" s="136">
        <v>22548</v>
      </c>
      <c r="Z1673" s="135">
        <v>24016</v>
      </c>
      <c r="AA1673" s="136">
        <v>24393</v>
      </c>
      <c r="AB1673" s="135">
        <v>25100</v>
      </c>
      <c r="AC1673" s="136">
        <v>25349</v>
      </c>
      <c r="AD1673" s="135">
        <v>24591</v>
      </c>
      <c r="AE1673" s="137">
        <v>25361</v>
      </c>
      <c r="AF1673" s="138">
        <v>26174</v>
      </c>
    </row>
    <row r="1674" spans="2:32">
      <c r="B1674" s="114">
        <v>1636</v>
      </c>
      <c r="C1674" s="115">
        <v>1636</v>
      </c>
      <c r="D1674" s="116">
        <v>69</v>
      </c>
      <c r="E1674" s="117">
        <v>3</v>
      </c>
      <c r="F1674" s="118">
        <v>10</v>
      </c>
      <c r="G1674" s="119" t="s">
        <v>485</v>
      </c>
      <c r="H1674" s="120">
        <v>3</v>
      </c>
      <c r="I1674" s="115">
        <v>9</v>
      </c>
      <c r="J1674" s="116" t="s">
        <v>485</v>
      </c>
      <c r="K1674" s="121">
        <v>4</v>
      </c>
      <c r="L1674" s="108"/>
      <c r="M1674" s="122">
        <v>15552</v>
      </c>
      <c r="N1674" s="123">
        <v>16817</v>
      </c>
      <c r="O1674" s="124">
        <v>17177</v>
      </c>
      <c r="P1674" s="123">
        <v>17740</v>
      </c>
      <c r="Q1674" s="124">
        <v>18633</v>
      </c>
      <c r="R1674" s="123">
        <v>18622</v>
      </c>
      <c r="S1674" s="124">
        <v>18987</v>
      </c>
      <c r="T1674" s="123">
        <v>20239</v>
      </c>
      <c r="U1674" s="124">
        <v>20807</v>
      </c>
      <c r="V1674" s="123">
        <v>22076</v>
      </c>
      <c r="W1674" s="124">
        <v>22383</v>
      </c>
      <c r="X1674" s="123">
        <v>22471</v>
      </c>
      <c r="Y1674" s="124">
        <v>22279</v>
      </c>
      <c r="Z1674" s="123">
        <v>23766</v>
      </c>
      <c r="AA1674" s="124">
        <v>23960</v>
      </c>
      <c r="AB1674" s="123">
        <v>24674</v>
      </c>
      <c r="AC1674" s="124">
        <v>24908</v>
      </c>
      <c r="AD1674" s="123">
        <v>24143</v>
      </c>
      <c r="AE1674" s="125">
        <v>25072</v>
      </c>
      <c r="AF1674" s="126">
        <v>25756</v>
      </c>
    </row>
    <row r="1675" spans="2:32">
      <c r="B1675" s="127">
        <v>1637</v>
      </c>
      <c r="C1675" s="128">
        <v>1637</v>
      </c>
      <c r="D1675" s="129">
        <v>69</v>
      </c>
      <c r="E1675" s="130">
        <v>3</v>
      </c>
      <c r="F1675" s="131">
        <v>10</v>
      </c>
      <c r="G1675" s="132" t="s">
        <v>485</v>
      </c>
      <c r="H1675" s="133">
        <v>3</v>
      </c>
      <c r="I1675" s="128">
        <v>9</v>
      </c>
      <c r="J1675" s="129" t="s">
        <v>485</v>
      </c>
      <c r="K1675" s="134">
        <v>5</v>
      </c>
      <c r="L1675" s="108"/>
      <c r="M1675" s="81">
        <v>15656</v>
      </c>
      <c r="N1675" s="135">
        <v>17112</v>
      </c>
      <c r="O1675" s="136">
        <v>17440</v>
      </c>
      <c r="P1675" s="135">
        <v>17993</v>
      </c>
      <c r="Q1675" s="136">
        <v>18754</v>
      </c>
      <c r="R1675" s="135">
        <v>18648</v>
      </c>
      <c r="S1675" s="136">
        <v>18901</v>
      </c>
      <c r="T1675" s="135">
        <v>20341</v>
      </c>
      <c r="U1675" s="136">
        <v>20833</v>
      </c>
      <c r="V1675" s="135">
        <v>21921</v>
      </c>
      <c r="W1675" s="136">
        <v>22202</v>
      </c>
      <c r="X1675" s="135">
        <v>22105</v>
      </c>
      <c r="Y1675" s="136">
        <v>21812</v>
      </c>
      <c r="Z1675" s="135">
        <v>23416</v>
      </c>
      <c r="AA1675" s="136">
        <v>23677</v>
      </c>
      <c r="AB1675" s="135">
        <v>24280</v>
      </c>
      <c r="AC1675" s="136">
        <v>24457</v>
      </c>
      <c r="AD1675" s="135">
        <v>23460</v>
      </c>
      <c r="AE1675" s="137">
        <v>24601</v>
      </c>
      <c r="AF1675" s="138">
        <v>25197</v>
      </c>
    </row>
    <row r="1676" spans="2:32">
      <c r="B1676" s="114">
        <v>1638</v>
      </c>
      <c r="C1676" s="115">
        <v>1638</v>
      </c>
      <c r="D1676" s="116">
        <v>69</v>
      </c>
      <c r="E1676" s="117">
        <v>3</v>
      </c>
      <c r="F1676" s="118">
        <v>10</v>
      </c>
      <c r="G1676" s="119" t="s">
        <v>485</v>
      </c>
      <c r="H1676" s="120">
        <v>3</v>
      </c>
      <c r="I1676" s="115">
        <v>9</v>
      </c>
      <c r="J1676" s="116" t="s">
        <v>485</v>
      </c>
      <c r="K1676" s="121">
        <v>6</v>
      </c>
      <c r="L1676" s="108"/>
      <c r="M1676" s="122">
        <v>15978</v>
      </c>
      <c r="N1676" s="123">
        <v>17882</v>
      </c>
      <c r="O1676" s="124">
        <v>18230</v>
      </c>
      <c r="P1676" s="123">
        <v>18636</v>
      </c>
      <c r="Q1676" s="124">
        <v>19359</v>
      </c>
      <c r="R1676" s="123">
        <v>18794</v>
      </c>
      <c r="S1676" s="124">
        <v>18955</v>
      </c>
      <c r="T1676" s="123">
        <v>20891</v>
      </c>
      <c r="U1676" s="124">
        <v>21385</v>
      </c>
      <c r="V1676" s="123">
        <v>22110</v>
      </c>
      <c r="W1676" s="124">
        <v>22425</v>
      </c>
      <c r="X1676" s="123">
        <v>21797</v>
      </c>
      <c r="Y1676" s="124">
        <v>21414</v>
      </c>
      <c r="Z1676" s="123">
        <v>23536</v>
      </c>
      <c r="AA1676" s="124">
        <v>23594</v>
      </c>
      <c r="AB1676" s="123">
        <v>24008</v>
      </c>
      <c r="AC1676" s="124">
        <v>24164</v>
      </c>
      <c r="AD1676" s="123">
        <v>22844</v>
      </c>
      <c r="AE1676" s="125">
        <v>24494</v>
      </c>
      <c r="AF1676" s="126">
        <v>25106</v>
      </c>
    </row>
    <row r="1677" spans="2:32">
      <c r="B1677" s="127">
        <v>1639</v>
      </c>
      <c r="C1677" s="128">
        <v>1639</v>
      </c>
      <c r="D1677" s="129">
        <v>69</v>
      </c>
      <c r="E1677" s="130">
        <v>3</v>
      </c>
      <c r="F1677" s="131">
        <v>10</v>
      </c>
      <c r="G1677" s="132" t="s">
        <v>485</v>
      </c>
      <c r="H1677" s="133">
        <v>3</v>
      </c>
      <c r="I1677" s="128">
        <v>9</v>
      </c>
      <c r="J1677" s="129" t="s">
        <v>485</v>
      </c>
      <c r="K1677" s="134">
        <v>7</v>
      </c>
      <c r="L1677" s="108"/>
      <c r="M1677" s="81">
        <v>16487</v>
      </c>
      <c r="N1677" s="135">
        <v>19195</v>
      </c>
      <c r="O1677" s="136">
        <v>19564</v>
      </c>
      <c r="P1677" s="135">
        <v>19804</v>
      </c>
      <c r="Q1677" s="136">
        <v>20580</v>
      </c>
      <c r="R1677" s="135">
        <v>19284</v>
      </c>
      <c r="S1677" s="136">
        <v>19136</v>
      </c>
      <c r="T1677" s="135">
        <v>22141</v>
      </c>
      <c r="U1677" s="136">
        <v>22329</v>
      </c>
      <c r="V1677" s="135">
        <v>23022</v>
      </c>
      <c r="W1677" s="136">
        <v>23278</v>
      </c>
      <c r="X1677" s="135">
        <v>21843</v>
      </c>
      <c r="Y1677" s="136">
        <v>21275</v>
      </c>
      <c r="Z1677" s="135">
        <v>24172</v>
      </c>
      <c r="AA1677" s="136">
        <v>24094</v>
      </c>
      <c r="AB1677" s="135">
        <v>24663</v>
      </c>
      <c r="AC1677" s="136">
        <v>24646</v>
      </c>
      <c r="AD1677" s="135">
        <v>22556</v>
      </c>
      <c r="AE1677" s="137">
        <v>25281</v>
      </c>
      <c r="AF1677" s="138">
        <v>25585</v>
      </c>
    </row>
    <row r="1678" spans="2:32">
      <c r="B1678" s="114">
        <v>1640</v>
      </c>
      <c r="C1678" s="115">
        <v>1640</v>
      </c>
      <c r="D1678" s="116">
        <v>69</v>
      </c>
      <c r="E1678" s="117">
        <v>3</v>
      </c>
      <c r="F1678" s="118">
        <v>10</v>
      </c>
      <c r="G1678" s="119" t="s">
        <v>485</v>
      </c>
      <c r="H1678" s="120">
        <v>3</v>
      </c>
      <c r="I1678" s="115">
        <v>9</v>
      </c>
      <c r="J1678" s="116" t="s">
        <v>485</v>
      </c>
      <c r="K1678" s="121">
        <v>8</v>
      </c>
      <c r="L1678" s="108"/>
      <c r="M1678" s="122">
        <v>16614</v>
      </c>
      <c r="N1678" s="123">
        <v>20094</v>
      </c>
      <c r="O1678" s="124">
        <v>20412</v>
      </c>
      <c r="P1678" s="123">
        <v>20701</v>
      </c>
      <c r="Q1678" s="124">
        <v>21459</v>
      </c>
      <c r="R1678" s="123">
        <v>19380</v>
      </c>
      <c r="S1678" s="124">
        <v>18839</v>
      </c>
      <c r="T1678" s="123">
        <v>23066</v>
      </c>
      <c r="U1678" s="124">
        <v>22920</v>
      </c>
      <c r="V1678" s="123">
        <v>23845</v>
      </c>
      <c r="W1678" s="124">
        <v>23870</v>
      </c>
      <c r="X1678" s="123">
        <v>21705</v>
      </c>
      <c r="Y1678" s="124">
        <v>20821</v>
      </c>
      <c r="Z1678" s="123">
        <v>24570</v>
      </c>
      <c r="AA1678" s="124">
        <v>24587</v>
      </c>
      <c r="AB1678" s="123">
        <v>25302</v>
      </c>
      <c r="AC1678" s="124">
        <v>25163</v>
      </c>
      <c r="AD1678" s="123">
        <v>22034</v>
      </c>
      <c r="AE1678" s="125">
        <v>26083</v>
      </c>
      <c r="AF1678" s="126">
        <v>25871</v>
      </c>
    </row>
    <row r="1679" spans="2:32">
      <c r="B1679" s="127">
        <v>1641</v>
      </c>
      <c r="C1679" s="128">
        <v>1641</v>
      </c>
      <c r="D1679" s="129">
        <v>69</v>
      </c>
      <c r="E1679" s="130">
        <v>3</v>
      </c>
      <c r="F1679" s="131">
        <v>10</v>
      </c>
      <c r="G1679" s="132" t="s">
        <v>485</v>
      </c>
      <c r="H1679" s="133">
        <v>3</v>
      </c>
      <c r="I1679" s="128">
        <v>9</v>
      </c>
      <c r="J1679" s="129" t="s">
        <v>485</v>
      </c>
      <c r="K1679" s="134">
        <v>9</v>
      </c>
      <c r="L1679" s="108"/>
      <c r="M1679" s="81">
        <v>16814</v>
      </c>
      <c r="N1679" s="135">
        <v>19730</v>
      </c>
      <c r="O1679" s="136">
        <v>20033</v>
      </c>
      <c r="P1679" s="135">
        <v>20509</v>
      </c>
      <c r="Q1679" s="136">
        <v>21202</v>
      </c>
      <c r="R1679" s="135">
        <v>19480</v>
      </c>
      <c r="S1679" s="136">
        <v>18733</v>
      </c>
      <c r="T1679" s="135">
        <v>22699</v>
      </c>
      <c r="U1679" s="136">
        <v>22553</v>
      </c>
      <c r="V1679" s="135">
        <v>23528</v>
      </c>
      <c r="W1679" s="136">
        <v>23445</v>
      </c>
      <c r="X1679" s="135">
        <v>21675</v>
      </c>
      <c r="Y1679" s="136">
        <v>20539</v>
      </c>
      <c r="Z1679" s="135">
        <v>24057</v>
      </c>
      <c r="AA1679" s="136">
        <v>24060</v>
      </c>
      <c r="AB1679" s="135">
        <v>24831</v>
      </c>
      <c r="AC1679" s="136">
        <v>24649</v>
      </c>
      <c r="AD1679" s="135">
        <v>21707</v>
      </c>
      <c r="AE1679" s="137">
        <v>25633</v>
      </c>
      <c r="AF1679" s="138">
        <v>25312</v>
      </c>
    </row>
    <row r="1680" spans="2:32">
      <c r="B1680" s="114">
        <v>1642</v>
      </c>
      <c r="C1680" s="115">
        <v>1642</v>
      </c>
      <c r="D1680" s="116">
        <v>69</v>
      </c>
      <c r="E1680" s="117">
        <v>3</v>
      </c>
      <c r="F1680" s="118">
        <v>10</v>
      </c>
      <c r="G1680" s="119" t="s">
        <v>485</v>
      </c>
      <c r="H1680" s="120">
        <v>3</v>
      </c>
      <c r="I1680" s="115">
        <v>9</v>
      </c>
      <c r="J1680" s="116" t="s">
        <v>485</v>
      </c>
      <c r="K1680" s="121">
        <v>10</v>
      </c>
      <c r="L1680" s="108"/>
      <c r="M1680" s="122">
        <v>17164</v>
      </c>
      <c r="N1680" s="123">
        <v>19279</v>
      </c>
      <c r="O1680" s="124">
        <v>19434</v>
      </c>
      <c r="P1680" s="123">
        <v>19864</v>
      </c>
      <c r="Q1680" s="124">
        <v>20742</v>
      </c>
      <c r="R1680" s="123">
        <v>19326</v>
      </c>
      <c r="S1680" s="124">
        <v>18531</v>
      </c>
      <c r="T1680" s="123">
        <v>21932</v>
      </c>
      <c r="U1680" s="124">
        <v>22339</v>
      </c>
      <c r="V1680" s="123">
        <v>22478</v>
      </c>
      <c r="W1680" s="124">
        <v>22525</v>
      </c>
      <c r="X1680" s="123">
        <v>21396</v>
      </c>
      <c r="Y1680" s="124">
        <v>20268</v>
      </c>
      <c r="Z1680" s="123">
        <v>23462</v>
      </c>
      <c r="AA1680" s="124">
        <v>23473</v>
      </c>
      <c r="AB1680" s="123">
        <v>24293</v>
      </c>
      <c r="AC1680" s="124">
        <v>24005</v>
      </c>
      <c r="AD1680" s="123">
        <v>21479</v>
      </c>
      <c r="AE1680" s="125">
        <v>25426</v>
      </c>
      <c r="AF1680" s="126">
        <v>24775</v>
      </c>
    </row>
    <row r="1681" spans="2:32">
      <c r="B1681" s="127">
        <v>1643</v>
      </c>
      <c r="C1681" s="128">
        <v>1643</v>
      </c>
      <c r="D1681" s="129">
        <v>69</v>
      </c>
      <c r="E1681" s="130">
        <v>3</v>
      </c>
      <c r="F1681" s="131">
        <v>10</v>
      </c>
      <c r="G1681" s="132" t="s">
        <v>485</v>
      </c>
      <c r="H1681" s="133">
        <v>3</v>
      </c>
      <c r="I1681" s="128">
        <v>9</v>
      </c>
      <c r="J1681" s="129" t="s">
        <v>485</v>
      </c>
      <c r="K1681" s="134">
        <v>11</v>
      </c>
      <c r="L1681" s="108"/>
      <c r="M1681" s="81">
        <v>17280</v>
      </c>
      <c r="N1681" s="135">
        <v>18993</v>
      </c>
      <c r="O1681" s="136">
        <v>19103</v>
      </c>
      <c r="P1681" s="135">
        <v>19531</v>
      </c>
      <c r="Q1681" s="136">
        <v>20455</v>
      </c>
      <c r="R1681" s="135">
        <v>19232</v>
      </c>
      <c r="S1681" s="136">
        <v>18409</v>
      </c>
      <c r="T1681" s="135">
        <v>21503</v>
      </c>
      <c r="U1681" s="136">
        <v>22198</v>
      </c>
      <c r="V1681" s="135">
        <v>22035</v>
      </c>
      <c r="W1681" s="136">
        <v>22043</v>
      </c>
      <c r="X1681" s="135">
        <v>21277</v>
      </c>
      <c r="Y1681" s="136">
        <v>19943</v>
      </c>
      <c r="Z1681" s="135">
        <v>23352</v>
      </c>
      <c r="AA1681" s="136">
        <v>23174</v>
      </c>
      <c r="AB1681" s="135">
        <v>23924</v>
      </c>
      <c r="AC1681" s="136">
        <v>23675</v>
      </c>
      <c r="AD1681" s="135">
        <v>21181</v>
      </c>
      <c r="AE1681" s="137">
        <v>25187</v>
      </c>
      <c r="AF1681" s="138">
        <v>24717</v>
      </c>
    </row>
    <row r="1682" spans="2:32">
      <c r="B1682" s="114">
        <v>1644</v>
      </c>
      <c r="C1682" s="115">
        <v>1644</v>
      </c>
      <c r="D1682" s="116">
        <v>69</v>
      </c>
      <c r="E1682" s="117">
        <v>3</v>
      </c>
      <c r="F1682" s="118">
        <v>10</v>
      </c>
      <c r="G1682" s="119" t="s">
        <v>485</v>
      </c>
      <c r="H1682" s="120">
        <v>3</v>
      </c>
      <c r="I1682" s="115">
        <v>9</v>
      </c>
      <c r="J1682" s="116" t="s">
        <v>485</v>
      </c>
      <c r="K1682" s="121">
        <v>12</v>
      </c>
      <c r="L1682" s="108"/>
      <c r="M1682" s="122">
        <v>17189</v>
      </c>
      <c r="N1682" s="123">
        <v>18829</v>
      </c>
      <c r="O1682" s="124">
        <v>19017</v>
      </c>
      <c r="P1682" s="123">
        <v>19408</v>
      </c>
      <c r="Q1682" s="124">
        <v>20145</v>
      </c>
      <c r="R1682" s="123">
        <v>19207</v>
      </c>
      <c r="S1682" s="124">
        <v>18431</v>
      </c>
      <c r="T1682" s="123">
        <v>21297</v>
      </c>
      <c r="U1682" s="124">
        <v>21919</v>
      </c>
      <c r="V1682" s="123">
        <v>21829</v>
      </c>
      <c r="W1682" s="124">
        <v>21684</v>
      </c>
      <c r="X1682" s="123">
        <v>21261</v>
      </c>
      <c r="Y1682" s="124">
        <v>19831</v>
      </c>
      <c r="Z1682" s="123">
        <v>23108</v>
      </c>
      <c r="AA1682" s="124">
        <v>23119</v>
      </c>
      <c r="AB1682" s="123">
        <v>23636</v>
      </c>
      <c r="AC1682" s="124">
        <v>23277</v>
      </c>
      <c r="AD1682" s="123">
        <v>21100</v>
      </c>
      <c r="AE1682" s="125">
        <v>24826</v>
      </c>
      <c r="AF1682" s="126">
        <v>24471</v>
      </c>
    </row>
    <row r="1683" spans="2:32">
      <c r="B1683" s="127">
        <v>1645</v>
      </c>
      <c r="C1683" s="128">
        <v>1645</v>
      </c>
      <c r="D1683" s="129">
        <v>69</v>
      </c>
      <c r="E1683" s="130">
        <v>3</v>
      </c>
      <c r="F1683" s="131">
        <v>10</v>
      </c>
      <c r="G1683" s="132" t="s">
        <v>485</v>
      </c>
      <c r="H1683" s="133">
        <v>3</v>
      </c>
      <c r="I1683" s="128">
        <v>9</v>
      </c>
      <c r="J1683" s="129" t="s">
        <v>485</v>
      </c>
      <c r="K1683" s="134">
        <v>13</v>
      </c>
      <c r="L1683" s="108"/>
      <c r="M1683" s="81">
        <v>17009</v>
      </c>
      <c r="N1683" s="135">
        <v>18703</v>
      </c>
      <c r="O1683" s="136">
        <v>18912</v>
      </c>
      <c r="P1683" s="135">
        <v>19196</v>
      </c>
      <c r="Q1683" s="136">
        <v>19787</v>
      </c>
      <c r="R1683" s="135">
        <v>18989</v>
      </c>
      <c r="S1683" s="136">
        <v>18545</v>
      </c>
      <c r="T1683" s="135">
        <v>21054</v>
      </c>
      <c r="U1683" s="136">
        <v>21599</v>
      </c>
      <c r="V1683" s="135">
        <v>21477</v>
      </c>
      <c r="W1683" s="136">
        <v>21264</v>
      </c>
      <c r="X1683" s="135">
        <v>20991</v>
      </c>
      <c r="Y1683" s="136">
        <v>19916</v>
      </c>
      <c r="Z1683" s="135">
        <v>22705</v>
      </c>
      <c r="AA1683" s="136">
        <v>22924</v>
      </c>
      <c r="AB1683" s="135">
        <v>23528</v>
      </c>
      <c r="AC1683" s="136">
        <v>22818</v>
      </c>
      <c r="AD1683" s="135">
        <v>21159</v>
      </c>
      <c r="AE1683" s="137">
        <v>24254</v>
      </c>
      <c r="AF1683" s="138">
        <v>24057</v>
      </c>
    </row>
    <row r="1684" spans="2:32">
      <c r="B1684" s="114">
        <v>1646</v>
      </c>
      <c r="C1684" s="115">
        <v>1646</v>
      </c>
      <c r="D1684" s="116">
        <v>69</v>
      </c>
      <c r="E1684" s="117">
        <v>3</v>
      </c>
      <c r="F1684" s="118">
        <v>10</v>
      </c>
      <c r="G1684" s="119" t="s">
        <v>485</v>
      </c>
      <c r="H1684" s="120">
        <v>3</v>
      </c>
      <c r="I1684" s="115">
        <v>9</v>
      </c>
      <c r="J1684" s="116" t="s">
        <v>485</v>
      </c>
      <c r="K1684" s="121">
        <v>14</v>
      </c>
      <c r="L1684" s="108"/>
      <c r="M1684" s="122">
        <v>17000</v>
      </c>
      <c r="N1684" s="123">
        <v>18612</v>
      </c>
      <c r="O1684" s="124">
        <v>18624</v>
      </c>
      <c r="P1684" s="123">
        <v>18915</v>
      </c>
      <c r="Q1684" s="124">
        <v>19764</v>
      </c>
      <c r="R1684" s="123">
        <v>18722</v>
      </c>
      <c r="S1684" s="124">
        <v>18294</v>
      </c>
      <c r="T1684" s="123">
        <v>20852</v>
      </c>
      <c r="U1684" s="124">
        <v>21530</v>
      </c>
      <c r="V1684" s="123">
        <v>21051</v>
      </c>
      <c r="W1684" s="124">
        <v>20887</v>
      </c>
      <c r="X1684" s="123">
        <v>20631</v>
      </c>
      <c r="Y1684" s="124">
        <v>19599</v>
      </c>
      <c r="Z1684" s="123">
        <v>22164</v>
      </c>
      <c r="AA1684" s="124">
        <v>22555</v>
      </c>
      <c r="AB1684" s="123">
        <v>23231</v>
      </c>
      <c r="AC1684" s="124">
        <v>22442</v>
      </c>
      <c r="AD1684" s="123">
        <v>20796</v>
      </c>
      <c r="AE1684" s="125">
        <v>24314</v>
      </c>
      <c r="AF1684" s="126">
        <v>23467</v>
      </c>
    </row>
    <row r="1685" spans="2:32">
      <c r="B1685" s="127">
        <v>1647</v>
      </c>
      <c r="C1685" s="128">
        <v>1647</v>
      </c>
      <c r="D1685" s="129">
        <v>69</v>
      </c>
      <c r="E1685" s="130">
        <v>3</v>
      </c>
      <c r="F1685" s="131">
        <v>10</v>
      </c>
      <c r="G1685" s="132" t="s">
        <v>485</v>
      </c>
      <c r="H1685" s="133">
        <v>3</v>
      </c>
      <c r="I1685" s="128">
        <v>9</v>
      </c>
      <c r="J1685" s="129" t="s">
        <v>485</v>
      </c>
      <c r="K1685" s="134">
        <v>15</v>
      </c>
      <c r="L1685" s="108"/>
      <c r="M1685" s="81">
        <v>16984</v>
      </c>
      <c r="N1685" s="135">
        <v>18582</v>
      </c>
      <c r="O1685" s="136">
        <v>18526</v>
      </c>
      <c r="P1685" s="135">
        <v>18805</v>
      </c>
      <c r="Q1685" s="136">
        <v>19791</v>
      </c>
      <c r="R1685" s="135">
        <v>18610</v>
      </c>
      <c r="S1685" s="136">
        <v>18366</v>
      </c>
      <c r="T1685" s="135">
        <v>20799</v>
      </c>
      <c r="U1685" s="136">
        <v>21493</v>
      </c>
      <c r="V1685" s="135">
        <v>20891</v>
      </c>
      <c r="W1685" s="136">
        <v>20649</v>
      </c>
      <c r="X1685" s="135">
        <v>20475</v>
      </c>
      <c r="Y1685" s="136">
        <v>19633</v>
      </c>
      <c r="Z1685" s="135">
        <v>21910</v>
      </c>
      <c r="AA1685" s="136">
        <v>22337</v>
      </c>
      <c r="AB1685" s="135">
        <v>22990</v>
      </c>
      <c r="AC1685" s="136">
        <v>22096</v>
      </c>
      <c r="AD1685" s="135">
        <v>20810</v>
      </c>
      <c r="AE1685" s="137">
        <v>24361</v>
      </c>
      <c r="AF1685" s="138">
        <v>23170</v>
      </c>
    </row>
    <row r="1686" spans="2:32">
      <c r="B1686" s="114">
        <v>1648</v>
      </c>
      <c r="C1686" s="115">
        <v>1648</v>
      </c>
      <c r="D1686" s="116">
        <v>69</v>
      </c>
      <c r="E1686" s="117">
        <v>3</v>
      </c>
      <c r="F1686" s="118">
        <v>10</v>
      </c>
      <c r="G1686" s="119" t="s">
        <v>485</v>
      </c>
      <c r="H1686" s="120">
        <v>3</v>
      </c>
      <c r="I1686" s="115">
        <v>9</v>
      </c>
      <c r="J1686" s="116" t="s">
        <v>485</v>
      </c>
      <c r="K1686" s="121">
        <v>16</v>
      </c>
      <c r="L1686" s="108"/>
      <c r="M1686" s="122">
        <v>17188</v>
      </c>
      <c r="N1686" s="123">
        <v>18783</v>
      </c>
      <c r="O1686" s="124">
        <v>18846</v>
      </c>
      <c r="P1686" s="123">
        <v>18992</v>
      </c>
      <c r="Q1686" s="124">
        <v>19998</v>
      </c>
      <c r="R1686" s="123">
        <v>18778</v>
      </c>
      <c r="S1686" s="124">
        <v>18646</v>
      </c>
      <c r="T1686" s="123">
        <v>20946</v>
      </c>
      <c r="U1686" s="124">
        <v>21898</v>
      </c>
      <c r="V1686" s="123">
        <v>20953</v>
      </c>
      <c r="W1686" s="124">
        <v>20619</v>
      </c>
      <c r="X1686" s="123">
        <v>20546</v>
      </c>
      <c r="Y1686" s="124">
        <v>19876</v>
      </c>
      <c r="Z1686" s="123">
        <v>22235</v>
      </c>
      <c r="AA1686" s="124">
        <v>22395</v>
      </c>
      <c r="AB1686" s="123">
        <v>23002</v>
      </c>
      <c r="AC1686" s="124">
        <v>21982</v>
      </c>
      <c r="AD1686" s="123">
        <v>21016</v>
      </c>
      <c r="AE1686" s="125">
        <v>24440</v>
      </c>
      <c r="AF1686" s="126">
        <v>23441</v>
      </c>
    </row>
    <row r="1687" spans="2:32">
      <c r="B1687" s="127">
        <v>1649</v>
      </c>
      <c r="C1687" s="128">
        <v>1649</v>
      </c>
      <c r="D1687" s="129">
        <v>69</v>
      </c>
      <c r="E1687" s="130">
        <v>3</v>
      </c>
      <c r="F1687" s="131">
        <v>10</v>
      </c>
      <c r="G1687" s="132" t="s">
        <v>485</v>
      </c>
      <c r="H1687" s="133">
        <v>3</v>
      </c>
      <c r="I1687" s="128">
        <v>9</v>
      </c>
      <c r="J1687" s="129" t="s">
        <v>485</v>
      </c>
      <c r="K1687" s="134">
        <v>17</v>
      </c>
      <c r="L1687" s="108"/>
      <c r="M1687" s="81">
        <v>17921</v>
      </c>
      <c r="N1687" s="135">
        <v>19472</v>
      </c>
      <c r="O1687" s="136">
        <v>19811</v>
      </c>
      <c r="P1687" s="135">
        <v>19936</v>
      </c>
      <c r="Q1687" s="136">
        <v>20827</v>
      </c>
      <c r="R1687" s="135">
        <v>19739</v>
      </c>
      <c r="S1687" s="136">
        <v>19793</v>
      </c>
      <c r="T1687" s="135">
        <v>21871</v>
      </c>
      <c r="U1687" s="136">
        <v>22661</v>
      </c>
      <c r="V1687" s="135">
        <v>22027</v>
      </c>
      <c r="W1687" s="136">
        <v>21442</v>
      </c>
      <c r="X1687" s="135">
        <v>21536</v>
      </c>
      <c r="Y1687" s="136">
        <v>21178</v>
      </c>
      <c r="Z1687" s="135">
        <v>23264</v>
      </c>
      <c r="AA1687" s="136">
        <v>23313</v>
      </c>
      <c r="AB1687" s="135">
        <v>23948</v>
      </c>
      <c r="AC1687" s="136">
        <v>22698</v>
      </c>
      <c r="AD1687" s="135">
        <v>22327</v>
      </c>
      <c r="AE1687" s="137">
        <v>25225</v>
      </c>
      <c r="AF1687" s="138">
        <v>24479</v>
      </c>
    </row>
    <row r="1688" spans="2:32">
      <c r="B1688" s="114">
        <v>1650</v>
      </c>
      <c r="C1688" s="115">
        <v>1650</v>
      </c>
      <c r="D1688" s="116">
        <v>69</v>
      </c>
      <c r="E1688" s="117">
        <v>3</v>
      </c>
      <c r="F1688" s="118">
        <v>10</v>
      </c>
      <c r="G1688" s="119" t="s">
        <v>485</v>
      </c>
      <c r="H1688" s="120">
        <v>3</v>
      </c>
      <c r="I1688" s="115">
        <v>9</v>
      </c>
      <c r="J1688" s="116" t="s">
        <v>485</v>
      </c>
      <c r="K1688" s="121">
        <v>18</v>
      </c>
      <c r="L1688" s="108"/>
      <c r="M1688" s="122">
        <v>18503</v>
      </c>
      <c r="N1688" s="123">
        <v>20155</v>
      </c>
      <c r="O1688" s="124">
        <v>20521</v>
      </c>
      <c r="P1688" s="123">
        <v>20889</v>
      </c>
      <c r="Q1688" s="124">
        <v>21301</v>
      </c>
      <c r="R1688" s="123">
        <v>20768</v>
      </c>
      <c r="S1688" s="124">
        <v>20849</v>
      </c>
      <c r="T1688" s="123">
        <v>22631</v>
      </c>
      <c r="U1688" s="124">
        <v>22739</v>
      </c>
      <c r="V1688" s="123">
        <v>23173</v>
      </c>
      <c r="W1688" s="124">
        <v>22388</v>
      </c>
      <c r="X1688" s="123">
        <v>22803</v>
      </c>
      <c r="Y1688" s="124">
        <v>22655</v>
      </c>
      <c r="Z1688" s="123">
        <v>24116</v>
      </c>
      <c r="AA1688" s="124">
        <v>24579</v>
      </c>
      <c r="AB1688" s="123">
        <v>25202</v>
      </c>
      <c r="AC1688" s="124">
        <v>24130</v>
      </c>
      <c r="AD1688" s="123">
        <v>23895</v>
      </c>
      <c r="AE1688" s="125">
        <v>25821</v>
      </c>
      <c r="AF1688" s="126">
        <v>25415</v>
      </c>
    </row>
    <row r="1689" spans="2:32">
      <c r="B1689" s="127">
        <v>1651</v>
      </c>
      <c r="C1689" s="128">
        <v>1651</v>
      </c>
      <c r="D1689" s="129">
        <v>69</v>
      </c>
      <c r="E1689" s="130">
        <v>3</v>
      </c>
      <c r="F1689" s="131">
        <v>10</v>
      </c>
      <c r="G1689" s="132" t="s">
        <v>485</v>
      </c>
      <c r="H1689" s="133">
        <v>3</v>
      </c>
      <c r="I1689" s="128">
        <v>9</v>
      </c>
      <c r="J1689" s="129" t="s">
        <v>485</v>
      </c>
      <c r="K1689" s="134">
        <v>19</v>
      </c>
      <c r="L1689" s="108"/>
      <c r="M1689" s="81">
        <v>19163</v>
      </c>
      <c r="N1689" s="135">
        <v>21061</v>
      </c>
      <c r="O1689" s="136">
        <v>21124</v>
      </c>
      <c r="P1689" s="135">
        <v>21567</v>
      </c>
      <c r="Q1689" s="136">
        <v>21850</v>
      </c>
      <c r="R1689" s="135">
        <v>21556</v>
      </c>
      <c r="S1689" s="136">
        <v>21766</v>
      </c>
      <c r="T1689" s="135">
        <v>23608</v>
      </c>
      <c r="U1689" s="136">
        <v>23315</v>
      </c>
      <c r="V1689" s="135">
        <v>24076</v>
      </c>
      <c r="W1689" s="136">
        <v>23445</v>
      </c>
      <c r="X1689" s="135">
        <v>24012</v>
      </c>
      <c r="Y1689" s="136">
        <v>23862</v>
      </c>
      <c r="Z1689" s="135">
        <v>25180</v>
      </c>
      <c r="AA1689" s="136">
        <v>25848</v>
      </c>
      <c r="AB1689" s="135">
        <v>26380</v>
      </c>
      <c r="AC1689" s="136">
        <v>25711</v>
      </c>
      <c r="AD1689" s="135">
        <v>25293</v>
      </c>
      <c r="AE1689" s="137">
        <v>27089</v>
      </c>
      <c r="AF1689" s="138">
        <v>26678</v>
      </c>
    </row>
    <row r="1690" spans="2:32">
      <c r="B1690" s="114">
        <v>1652</v>
      </c>
      <c r="C1690" s="115">
        <v>1652</v>
      </c>
      <c r="D1690" s="116">
        <v>69</v>
      </c>
      <c r="E1690" s="117">
        <v>3</v>
      </c>
      <c r="F1690" s="118">
        <v>10</v>
      </c>
      <c r="G1690" s="119" t="s">
        <v>485</v>
      </c>
      <c r="H1690" s="120">
        <v>3</v>
      </c>
      <c r="I1690" s="115">
        <v>9</v>
      </c>
      <c r="J1690" s="116" t="s">
        <v>485</v>
      </c>
      <c r="K1690" s="121">
        <v>20</v>
      </c>
      <c r="L1690" s="108"/>
      <c r="M1690" s="122">
        <v>19076</v>
      </c>
      <c r="N1690" s="123">
        <v>21203</v>
      </c>
      <c r="O1690" s="124">
        <v>21377</v>
      </c>
      <c r="P1690" s="123">
        <v>21768</v>
      </c>
      <c r="Q1690" s="124">
        <v>22146</v>
      </c>
      <c r="R1690" s="123">
        <v>21571</v>
      </c>
      <c r="S1690" s="124">
        <v>21902</v>
      </c>
      <c r="T1690" s="123">
        <v>23751</v>
      </c>
      <c r="U1690" s="124">
        <v>23742</v>
      </c>
      <c r="V1690" s="123">
        <v>24474</v>
      </c>
      <c r="W1690" s="124">
        <v>24131</v>
      </c>
      <c r="X1690" s="123">
        <v>24406</v>
      </c>
      <c r="Y1690" s="124">
        <v>24489</v>
      </c>
      <c r="Z1690" s="123">
        <v>26173</v>
      </c>
      <c r="AA1690" s="124">
        <v>26853</v>
      </c>
      <c r="AB1690" s="123">
        <v>27363</v>
      </c>
      <c r="AC1690" s="124">
        <v>26903</v>
      </c>
      <c r="AD1690" s="123">
        <v>26147</v>
      </c>
      <c r="AE1690" s="125">
        <v>27806</v>
      </c>
      <c r="AF1690" s="126">
        <v>27894</v>
      </c>
    </row>
    <row r="1691" spans="2:32">
      <c r="B1691" s="127">
        <v>1653</v>
      </c>
      <c r="C1691" s="128">
        <v>1653</v>
      </c>
      <c r="D1691" s="129">
        <v>69</v>
      </c>
      <c r="E1691" s="130">
        <v>3</v>
      </c>
      <c r="F1691" s="131">
        <v>10</v>
      </c>
      <c r="G1691" s="132" t="s">
        <v>485</v>
      </c>
      <c r="H1691" s="133">
        <v>3</v>
      </c>
      <c r="I1691" s="128">
        <v>9</v>
      </c>
      <c r="J1691" s="129" t="s">
        <v>485</v>
      </c>
      <c r="K1691" s="134">
        <v>21</v>
      </c>
      <c r="L1691" s="108"/>
      <c r="M1691" s="81">
        <v>18688</v>
      </c>
      <c r="N1691" s="135">
        <v>20816</v>
      </c>
      <c r="O1691" s="136">
        <v>21044</v>
      </c>
      <c r="P1691" s="135">
        <v>21474</v>
      </c>
      <c r="Q1691" s="136">
        <v>22022</v>
      </c>
      <c r="R1691" s="135">
        <v>21331</v>
      </c>
      <c r="S1691" s="136">
        <v>21664</v>
      </c>
      <c r="T1691" s="135">
        <v>23524</v>
      </c>
      <c r="U1691" s="136">
        <v>23777</v>
      </c>
      <c r="V1691" s="135">
        <v>24723</v>
      </c>
      <c r="W1691" s="136">
        <v>24550</v>
      </c>
      <c r="X1691" s="135">
        <v>24711</v>
      </c>
      <c r="Y1691" s="136">
        <v>24741</v>
      </c>
      <c r="Z1691" s="135">
        <v>26725</v>
      </c>
      <c r="AA1691" s="136">
        <v>27535</v>
      </c>
      <c r="AB1691" s="135">
        <v>28196</v>
      </c>
      <c r="AC1691" s="136">
        <v>27853</v>
      </c>
      <c r="AD1691" s="135">
        <v>26653</v>
      </c>
      <c r="AE1691" s="137">
        <v>28254</v>
      </c>
      <c r="AF1691" s="138">
        <v>28697</v>
      </c>
    </row>
    <row r="1692" spans="2:32">
      <c r="B1692" s="114">
        <v>1654</v>
      </c>
      <c r="C1692" s="115">
        <v>1654</v>
      </c>
      <c r="D1692" s="116">
        <v>69</v>
      </c>
      <c r="E1692" s="117">
        <v>3</v>
      </c>
      <c r="F1692" s="118">
        <v>10</v>
      </c>
      <c r="G1692" s="119" t="s">
        <v>485</v>
      </c>
      <c r="H1692" s="120">
        <v>3</v>
      </c>
      <c r="I1692" s="115">
        <v>9</v>
      </c>
      <c r="J1692" s="116" t="s">
        <v>485</v>
      </c>
      <c r="K1692" s="121">
        <v>22</v>
      </c>
      <c r="L1692" s="108"/>
      <c r="M1692" s="122">
        <v>18029</v>
      </c>
      <c r="N1692" s="123">
        <v>19929</v>
      </c>
      <c r="O1692" s="124">
        <v>20157</v>
      </c>
      <c r="P1692" s="123">
        <v>20744</v>
      </c>
      <c r="Q1692" s="124">
        <v>21289</v>
      </c>
      <c r="R1692" s="123">
        <v>20746</v>
      </c>
      <c r="S1692" s="124">
        <v>21091</v>
      </c>
      <c r="T1692" s="123">
        <v>22762</v>
      </c>
      <c r="U1692" s="124">
        <v>23119</v>
      </c>
      <c r="V1692" s="123">
        <v>24209</v>
      </c>
      <c r="W1692" s="124">
        <v>24169</v>
      </c>
      <c r="X1692" s="123">
        <v>24459</v>
      </c>
      <c r="Y1692" s="124">
        <v>24451</v>
      </c>
      <c r="Z1692" s="123">
        <v>26395</v>
      </c>
      <c r="AA1692" s="124">
        <v>27425</v>
      </c>
      <c r="AB1692" s="123">
        <v>28019</v>
      </c>
      <c r="AC1692" s="124">
        <v>27782</v>
      </c>
      <c r="AD1692" s="123">
        <v>26523</v>
      </c>
      <c r="AE1692" s="125">
        <v>27880</v>
      </c>
      <c r="AF1692" s="126">
        <v>28518</v>
      </c>
    </row>
    <row r="1693" spans="2:32">
      <c r="B1693" s="127">
        <v>1655</v>
      </c>
      <c r="C1693" s="128">
        <v>1655</v>
      </c>
      <c r="D1693" s="129">
        <v>69</v>
      </c>
      <c r="E1693" s="130">
        <v>3</v>
      </c>
      <c r="F1693" s="131">
        <v>10</v>
      </c>
      <c r="G1693" s="132" t="s">
        <v>485</v>
      </c>
      <c r="H1693" s="133">
        <v>3</v>
      </c>
      <c r="I1693" s="128">
        <v>9</v>
      </c>
      <c r="J1693" s="129" t="s">
        <v>485</v>
      </c>
      <c r="K1693" s="134">
        <v>23</v>
      </c>
      <c r="L1693" s="108"/>
      <c r="M1693" s="81">
        <v>17280</v>
      </c>
      <c r="N1693" s="135">
        <v>18799</v>
      </c>
      <c r="O1693" s="136">
        <v>19056</v>
      </c>
      <c r="P1693" s="135">
        <v>19717</v>
      </c>
      <c r="Q1693" s="136">
        <v>20399</v>
      </c>
      <c r="R1693" s="135">
        <v>20045</v>
      </c>
      <c r="S1693" s="136">
        <v>20416</v>
      </c>
      <c r="T1693" s="135">
        <v>21726</v>
      </c>
      <c r="U1693" s="136">
        <v>22180</v>
      </c>
      <c r="V1693" s="135">
        <v>23454</v>
      </c>
      <c r="W1693" s="136">
        <v>23422</v>
      </c>
      <c r="X1693" s="135">
        <v>23952</v>
      </c>
      <c r="Y1693" s="136">
        <v>23957</v>
      </c>
      <c r="Z1693" s="135">
        <v>25646</v>
      </c>
      <c r="AA1693" s="136">
        <v>26717</v>
      </c>
      <c r="AB1693" s="135">
        <v>27403</v>
      </c>
      <c r="AC1693" s="136">
        <v>27141</v>
      </c>
      <c r="AD1693" s="135">
        <v>26115</v>
      </c>
      <c r="AE1693" s="137">
        <v>27071</v>
      </c>
      <c r="AF1693" s="138">
        <v>27869</v>
      </c>
    </row>
    <row r="1694" spans="2:32">
      <c r="B1694" s="114">
        <v>1656</v>
      </c>
      <c r="C1694" s="115">
        <v>1656</v>
      </c>
      <c r="D1694" s="116">
        <v>69</v>
      </c>
      <c r="E1694" s="117">
        <v>3</v>
      </c>
      <c r="F1694" s="118">
        <v>10</v>
      </c>
      <c r="G1694" s="119" t="s">
        <v>485</v>
      </c>
      <c r="H1694" s="120">
        <v>3</v>
      </c>
      <c r="I1694" s="115">
        <v>9</v>
      </c>
      <c r="J1694" s="116" t="s">
        <v>485</v>
      </c>
      <c r="K1694" s="121">
        <v>24</v>
      </c>
      <c r="L1694" s="108"/>
      <c r="M1694" s="122">
        <v>16503</v>
      </c>
      <c r="N1694" s="123">
        <v>17676</v>
      </c>
      <c r="O1694" s="124">
        <v>17969</v>
      </c>
      <c r="P1694" s="123">
        <v>18777</v>
      </c>
      <c r="Q1694" s="124">
        <v>19435</v>
      </c>
      <c r="R1694" s="123">
        <v>19314</v>
      </c>
      <c r="S1694" s="124">
        <v>19808</v>
      </c>
      <c r="T1694" s="123">
        <v>20664</v>
      </c>
      <c r="U1694" s="124">
        <v>21276</v>
      </c>
      <c r="V1694" s="123">
        <v>22646</v>
      </c>
      <c r="W1694" s="124">
        <v>22590</v>
      </c>
      <c r="X1694" s="123">
        <v>23373</v>
      </c>
      <c r="Y1694" s="124">
        <v>23467</v>
      </c>
      <c r="Z1694" s="123">
        <v>24823</v>
      </c>
      <c r="AA1694" s="124">
        <v>26013</v>
      </c>
      <c r="AB1694" s="123">
        <v>26523</v>
      </c>
      <c r="AC1694" s="124">
        <v>26261</v>
      </c>
      <c r="AD1694" s="123">
        <v>25667</v>
      </c>
      <c r="AE1694" s="125">
        <v>26200</v>
      </c>
      <c r="AF1694" s="126">
        <v>27086</v>
      </c>
    </row>
    <row r="1695" spans="2:32">
      <c r="B1695" s="127">
        <v>1657</v>
      </c>
      <c r="C1695" s="128">
        <v>1657</v>
      </c>
      <c r="D1695" s="129">
        <v>70</v>
      </c>
      <c r="E1695" s="130">
        <v>3</v>
      </c>
      <c r="F1695" s="131">
        <v>11</v>
      </c>
      <c r="G1695" s="132" t="s">
        <v>485</v>
      </c>
      <c r="H1695" s="133">
        <v>3</v>
      </c>
      <c r="I1695" s="128">
        <v>10</v>
      </c>
      <c r="J1695" s="129" t="s">
        <v>485</v>
      </c>
      <c r="K1695" s="134">
        <v>1</v>
      </c>
      <c r="L1695" s="108"/>
      <c r="M1695" s="81">
        <v>16044</v>
      </c>
      <c r="N1695" s="135">
        <v>16862</v>
      </c>
      <c r="O1695" s="136">
        <v>17628</v>
      </c>
      <c r="P1695" s="135">
        <v>18303</v>
      </c>
      <c r="Q1695" s="136">
        <v>18653</v>
      </c>
      <c r="R1695" s="135">
        <v>18702</v>
      </c>
      <c r="S1695" s="136">
        <v>19629</v>
      </c>
      <c r="T1695" s="135">
        <v>20258</v>
      </c>
      <c r="U1695" s="136">
        <v>21112</v>
      </c>
      <c r="V1695" s="135">
        <v>22007</v>
      </c>
      <c r="W1695" s="136">
        <v>21826</v>
      </c>
      <c r="X1695" s="135">
        <v>22219</v>
      </c>
      <c r="Y1695" s="136">
        <v>23180</v>
      </c>
      <c r="Z1695" s="135">
        <v>24660</v>
      </c>
      <c r="AA1695" s="136">
        <v>25636</v>
      </c>
      <c r="AB1695" s="135">
        <v>25937</v>
      </c>
      <c r="AC1695" s="136">
        <v>25277</v>
      </c>
      <c r="AD1695" s="135">
        <v>25321</v>
      </c>
      <c r="AE1695" s="137">
        <v>26420</v>
      </c>
      <c r="AF1695" s="138">
        <v>27021</v>
      </c>
    </row>
    <row r="1696" spans="2:32">
      <c r="B1696" s="114">
        <v>1658</v>
      </c>
      <c r="C1696" s="115">
        <v>1658</v>
      </c>
      <c r="D1696" s="116">
        <v>70</v>
      </c>
      <c r="E1696" s="117">
        <v>3</v>
      </c>
      <c r="F1696" s="118">
        <v>11</v>
      </c>
      <c r="G1696" s="119" t="s">
        <v>485</v>
      </c>
      <c r="H1696" s="120">
        <v>3</v>
      </c>
      <c r="I1696" s="115">
        <v>10</v>
      </c>
      <c r="J1696" s="116" t="s">
        <v>485</v>
      </c>
      <c r="K1696" s="121">
        <v>2</v>
      </c>
      <c r="L1696" s="108"/>
      <c r="M1696" s="122">
        <v>15687</v>
      </c>
      <c r="N1696" s="123">
        <v>16524</v>
      </c>
      <c r="O1696" s="124">
        <v>17337</v>
      </c>
      <c r="P1696" s="123">
        <v>18043</v>
      </c>
      <c r="Q1696" s="124">
        <v>18341</v>
      </c>
      <c r="R1696" s="123">
        <v>18364</v>
      </c>
      <c r="S1696" s="124">
        <v>19449</v>
      </c>
      <c r="T1696" s="123">
        <v>20010</v>
      </c>
      <c r="U1696" s="124">
        <v>20908</v>
      </c>
      <c r="V1696" s="123">
        <v>21719</v>
      </c>
      <c r="W1696" s="124">
        <v>21422</v>
      </c>
      <c r="X1696" s="123">
        <v>21882</v>
      </c>
      <c r="Y1696" s="124">
        <v>22863</v>
      </c>
      <c r="Z1696" s="123">
        <v>24118</v>
      </c>
      <c r="AA1696" s="124">
        <v>25049</v>
      </c>
      <c r="AB1696" s="123">
        <v>25262</v>
      </c>
      <c r="AC1696" s="124">
        <v>24530</v>
      </c>
      <c r="AD1696" s="123">
        <v>24938</v>
      </c>
      <c r="AE1696" s="125">
        <v>26036</v>
      </c>
      <c r="AF1696" s="126">
        <v>26427</v>
      </c>
    </row>
    <row r="1697" spans="2:32">
      <c r="B1697" s="127">
        <v>1659</v>
      </c>
      <c r="C1697" s="128">
        <v>1659</v>
      </c>
      <c r="D1697" s="129">
        <v>70</v>
      </c>
      <c r="E1697" s="130">
        <v>3</v>
      </c>
      <c r="F1697" s="131">
        <v>11</v>
      </c>
      <c r="G1697" s="132" t="s">
        <v>485</v>
      </c>
      <c r="H1697" s="133">
        <v>3</v>
      </c>
      <c r="I1697" s="128">
        <v>10</v>
      </c>
      <c r="J1697" s="129" t="s">
        <v>485</v>
      </c>
      <c r="K1697" s="134">
        <v>3</v>
      </c>
      <c r="L1697" s="108"/>
      <c r="M1697" s="81">
        <v>15532</v>
      </c>
      <c r="N1697" s="135">
        <v>16320</v>
      </c>
      <c r="O1697" s="136">
        <v>17195</v>
      </c>
      <c r="P1697" s="135">
        <v>17967</v>
      </c>
      <c r="Q1697" s="136">
        <v>18337</v>
      </c>
      <c r="R1697" s="135">
        <v>18385</v>
      </c>
      <c r="S1697" s="136">
        <v>19568</v>
      </c>
      <c r="T1697" s="135">
        <v>20059</v>
      </c>
      <c r="U1697" s="136">
        <v>20984</v>
      </c>
      <c r="V1697" s="135">
        <v>21805</v>
      </c>
      <c r="W1697" s="136">
        <v>21361</v>
      </c>
      <c r="X1697" s="135">
        <v>21945</v>
      </c>
      <c r="Y1697" s="136">
        <v>23108</v>
      </c>
      <c r="Z1697" s="135">
        <v>23787</v>
      </c>
      <c r="AA1697" s="136">
        <v>24570</v>
      </c>
      <c r="AB1697" s="135">
        <v>24879</v>
      </c>
      <c r="AC1697" s="136">
        <v>24014</v>
      </c>
      <c r="AD1697" s="135">
        <v>25128</v>
      </c>
      <c r="AE1697" s="137">
        <v>25946</v>
      </c>
      <c r="AF1697" s="138">
        <v>26038</v>
      </c>
    </row>
    <row r="1698" spans="2:32">
      <c r="B1698" s="114">
        <v>1660</v>
      </c>
      <c r="C1698" s="115">
        <v>1660</v>
      </c>
      <c r="D1698" s="116">
        <v>70</v>
      </c>
      <c r="E1698" s="117">
        <v>3</v>
      </c>
      <c r="F1698" s="118">
        <v>11</v>
      </c>
      <c r="G1698" s="119" t="s">
        <v>485</v>
      </c>
      <c r="H1698" s="120">
        <v>3</v>
      </c>
      <c r="I1698" s="115">
        <v>10</v>
      </c>
      <c r="J1698" s="116" t="s">
        <v>485</v>
      </c>
      <c r="K1698" s="121">
        <v>4</v>
      </c>
      <c r="L1698" s="108"/>
      <c r="M1698" s="122">
        <v>15509</v>
      </c>
      <c r="N1698" s="123">
        <v>16359</v>
      </c>
      <c r="O1698" s="124">
        <v>17207</v>
      </c>
      <c r="P1698" s="123">
        <v>18060</v>
      </c>
      <c r="Q1698" s="124">
        <v>18400</v>
      </c>
      <c r="R1698" s="123">
        <v>18389</v>
      </c>
      <c r="S1698" s="124">
        <v>19701</v>
      </c>
      <c r="T1698" s="123">
        <v>20130</v>
      </c>
      <c r="U1698" s="124">
        <v>20904</v>
      </c>
      <c r="V1698" s="123">
        <v>21745</v>
      </c>
      <c r="W1698" s="124">
        <v>21094</v>
      </c>
      <c r="X1698" s="123">
        <v>21747</v>
      </c>
      <c r="Y1698" s="124">
        <v>23021</v>
      </c>
      <c r="Z1698" s="123">
        <v>23431</v>
      </c>
      <c r="AA1698" s="124">
        <v>24216</v>
      </c>
      <c r="AB1698" s="123">
        <v>24491</v>
      </c>
      <c r="AC1698" s="124">
        <v>23471</v>
      </c>
      <c r="AD1698" s="123">
        <v>24871</v>
      </c>
      <c r="AE1698" s="125">
        <v>25546</v>
      </c>
      <c r="AF1698" s="126">
        <v>25498</v>
      </c>
    </row>
    <row r="1699" spans="2:32">
      <c r="B1699" s="127">
        <v>1661</v>
      </c>
      <c r="C1699" s="128">
        <v>1661</v>
      </c>
      <c r="D1699" s="129">
        <v>70</v>
      </c>
      <c r="E1699" s="130">
        <v>3</v>
      </c>
      <c r="F1699" s="131">
        <v>11</v>
      </c>
      <c r="G1699" s="132" t="s">
        <v>485</v>
      </c>
      <c r="H1699" s="133">
        <v>3</v>
      </c>
      <c r="I1699" s="128">
        <v>10</v>
      </c>
      <c r="J1699" s="129" t="s">
        <v>485</v>
      </c>
      <c r="K1699" s="134">
        <v>5</v>
      </c>
      <c r="L1699" s="108"/>
      <c r="M1699" s="81">
        <v>15526</v>
      </c>
      <c r="N1699" s="135">
        <v>16614</v>
      </c>
      <c r="O1699" s="136">
        <v>17460</v>
      </c>
      <c r="P1699" s="135">
        <v>18219</v>
      </c>
      <c r="Q1699" s="136">
        <v>18630</v>
      </c>
      <c r="R1699" s="135">
        <v>18321</v>
      </c>
      <c r="S1699" s="136">
        <v>19831</v>
      </c>
      <c r="T1699" s="135">
        <v>20241</v>
      </c>
      <c r="U1699" s="136">
        <v>20880</v>
      </c>
      <c r="V1699" s="135">
        <v>21637</v>
      </c>
      <c r="W1699" s="136">
        <v>20847</v>
      </c>
      <c r="X1699" s="135">
        <v>21331</v>
      </c>
      <c r="Y1699" s="136">
        <v>22754</v>
      </c>
      <c r="Z1699" s="135">
        <v>23188</v>
      </c>
      <c r="AA1699" s="136">
        <v>23856</v>
      </c>
      <c r="AB1699" s="135">
        <v>24062</v>
      </c>
      <c r="AC1699" s="136">
        <v>22924</v>
      </c>
      <c r="AD1699" s="135">
        <v>24396</v>
      </c>
      <c r="AE1699" s="137">
        <v>24978</v>
      </c>
      <c r="AF1699" s="138">
        <v>25031</v>
      </c>
    </row>
    <row r="1700" spans="2:32">
      <c r="B1700" s="114">
        <v>1662</v>
      </c>
      <c r="C1700" s="115">
        <v>1662</v>
      </c>
      <c r="D1700" s="116">
        <v>70</v>
      </c>
      <c r="E1700" s="117">
        <v>3</v>
      </c>
      <c r="F1700" s="118">
        <v>11</v>
      </c>
      <c r="G1700" s="119" t="s">
        <v>485</v>
      </c>
      <c r="H1700" s="120">
        <v>3</v>
      </c>
      <c r="I1700" s="115">
        <v>10</v>
      </c>
      <c r="J1700" s="116" t="s">
        <v>485</v>
      </c>
      <c r="K1700" s="121">
        <v>6</v>
      </c>
      <c r="L1700" s="108"/>
      <c r="M1700" s="122">
        <v>15825</v>
      </c>
      <c r="N1700" s="123">
        <v>17423</v>
      </c>
      <c r="O1700" s="124">
        <v>18131</v>
      </c>
      <c r="P1700" s="123">
        <v>18874</v>
      </c>
      <c r="Q1700" s="124">
        <v>19339</v>
      </c>
      <c r="R1700" s="123">
        <v>18430</v>
      </c>
      <c r="S1700" s="124">
        <v>20461</v>
      </c>
      <c r="T1700" s="123">
        <v>20878</v>
      </c>
      <c r="U1700" s="124">
        <v>21241</v>
      </c>
      <c r="V1700" s="123">
        <v>21972</v>
      </c>
      <c r="W1700" s="124">
        <v>20663</v>
      </c>
      <c r="X1700" s="123">
        <v>21022</v>
      </c>
      <c r="Y1700" s="124">
        <v>22865</v>
      </c>
      <c r="Z1700" s="123">
        <v>23181</v>
      </c>
      <c r="AA1700" s="124">
        <v>23651</v>
      </c>
      <c r="AB1700" s="123">
        <v>23822</v>
      </c>
      <c r="AC1700" s="124">
        <v>22276</v>
      </c>
      <c r="AD1700" s="123">
        <v>24320</v>
      </c>
      <c r="AE1700" s="125">
        <v>24909</v>
      </c>
      <c r="AF1700" s="126">
        <v>24791</v>
      </c>
    </row>
    <row r="1701" spans="2:32">
      <c r="B1701" s="127">
        <v>1663</v>
      </c>
      <c r="C1701" s="128">
        <v>1663</v>
      </c>
      <c r="D1701" s="129">
        <v>70</v>
      </c>
      <c r="E1701" s="130">
        <v>3</v>
      </c>
      <c r="F1701" s="131">
        <v>11</v>
      </c>
      <c r="G1701" s="132" t="s">
        <v>485</v>
      </c>
      <c r="H1701" s="133">
        <v>3</v>
      </c>
      <c r="I1701" s="128">
        <v>10</v>
      </c>
      <c r="J1701" s="129" t="s">
        <v>485</v>
      </c>
      <c r="K1701" s="134">
        <v>7</v>
      </c>
      <c r="L1701" s="108"/>
      <c r="M1701" s="81">
        <v>16220</v>
      </c>
      <c r="N1701" s="135">
        <v>18832</v>
      </c>
      <c r="O1701" s="136">
        <v>19334</v>
      </c>
      <c r="P1701" s="135">
        <v>20131</v>
      </c>
      <c r="Q1701" s="136">
        <v>20511</v>
      </c>
      <c r="R1701" s="135">
        <v>18663</v>
      </c>
      <c r="S1701" s="136">
        <v>21795</v>
      </c>
      <c r="T1701" s="135">
        <v>21917</v>
      </c>
      <c r="U1701" s="136">
        <v>22211</v>
      </c>
      <c r="V1701" s="135">
        <v>22933</v>
      </c>
      <c r="W1701" s="136">
        <v>20780</v>
      </c>
      <c r="X1701" s="135">
        <v>20969</v>
      </c>
      <c r="Y1701" s="136">
        <v>23815</v>
      </c>
      <c r="Z1701" s="135">
        <v>23758</v>
      </c>
      <c r="AA1701" s="136">
        <v>24374</v>
      </c>
      <c r="AB1701" s="135">
        <v>24357</v>
      </c>
      <c r="AC1701" s="136">
        <v>22140</v>
      </c>
      <c r="AD1701" s="135">
        <v>25139</v>
      </c>
      <c r="AE1701" s="137">
        <v>25416</v>
      </c>
      <c r="AF1701" s="138">
        <v>25170</v>
      </c>
    </row>
    <row r="1702" spans="2:32">
      <c r="B1702" s="114">
        <v>1664</v>
      </c>
      <c r="C1702" s="115">
        <v>1664</v>
      </c>
      <c r="D1702" s="116">
        <v>70</v>
      </c>
      <c r="E1702" s="117">
        <v>3</v>
      </c>
      <c r="F1702" s="118">
        <v>11</v>
      </c>
      <c r="G1702" s="119" t="s">
        <v>485</v>
      </c>
      <c r="H1702" s="120">
        <v>3</v>
      </c>
      <c r="I1702" s="115">
        <v>10</v>
      </c>
      <c r="J1702" s="116" t="s">
        <v>485</v>
      </c>
      <c r="K1702" s="121">
        <v>8</v>
      </c>
      <c r="L1702" s="108"/>
      <c r="M1702" s="122">
        <v>15926</v>
      </c>
      <c r="N1702" s="123">
        <v>19697</v>
      </c>
      <c r="O1702" s="124">
        <v>20241</v>
      </c>
      <c r="P1702" s="123">
        <v>21030</v>
      </c>
      <c r="Q1702" s="124">
        <v>21255</v>
      </c>
      <c r="R1702" s="123">
        <v>18382</v>
      </c>
      <c r="S1702" s="124">
        <v>22736</v>
      </c>
      <c r="T1702" s="123">
        <v>22580</v>
      </c>
      <c r="U1702" s="124">
        <v>23007</v>
      </c>
      <c r="V1702" s="123">
        <v>23573</v>
      </c>
      <c r="W1702" s="124">
        <v>20698</v>
      </c>
      <c r="X1702" s="123">
        <v>20556</v>
      </c>
      <c r="Y1702" s="124">
        <v>24705</v>
      </c>
      <c r="Z1702" s="123">
        <v>24293</v>
      </c>
      <c r="AA1702" s="124">
        <v>25044</v>
      </c>
      <c r="AB1702" s="123">
        <v>24903</v>
      </c>
      <c r="AC1702" s="124">
        <v>21945</v>
      </c>
      <c r="AD1702" s="123">
        <v>25958</v>
      </c>
      <c r="AE1702" s="125">
        <v>25733</v>
      </c>
      <c r="AF1702" s="126">
        <v>25586</v>
      </c>
    </row>
    <row r="1703" spans="2:32">
      <c r="B1703" s="127">
        <v>1665</v>
      </c>
      <c r="C1703" s="128">
        <v>1665</v>
      </c>
      <c r="D1703" s="129">
        <v>70</v>
      </c>
      <c r="E1703" s="130">
        <v>3</v>
      </c>
      <c r="F1703" s="131">
        <v>11</v>
      </c>
      <c r="G1703" s="132" t="s">
        <v>485</v>
      </c>
      <c r="H1703" s="133">
        <v>3</v>
      </c>
      <c r="I1703" s="128">
        <v>10</v>
      </c>
      <c r="J1703" s="129" t="s">
        <v>485</v>
      </c>
      <c r="K1703" s="134">
        <v>9</v>
      </c>
      <c r="L1703" s="108"/>
      <c r="M1703" s="81">
        <v>15802</v>
      </c>
      <c r="N1703" s="135">
        <v>19347</v>
      </c>
      <c r="O1703" s="136">
        <v>20092</v>
      </c>
      <c r="P1703" s="135">
        <v>20786</v>
      </c>
      <c r="Q1703" s="136">
        <v>20949</v>
      </c>
      <c r="R1703" s="135">
        <v>18298</v>
      </c>
      <c r="S1703" s="136">
        <v>22407</v>
      </c>
      <c r="T1703" s="135">
        <v>22242</v>
      </c>
      <c r="U1703" s="136">
        <v>22704</v>
      </c>
      <c r="V1703" s="135">
        <v>23194</v>
      </c>
      <c r="W1703" s="136">
        <v>20583</v>
      </c>
      <c r="X1703" s="135">
        <v>20316</v>
      </c>
      <c r="Y1703" s="136">
        <v>24315</v>
      </c>
      <c r="Z1703" s="135">
        <v>23808</v>
      </c>
      <c r="AA1703" s="136">
        <v>24608</v>
      </c>
      <c r="AB1703" s="135">
        <v>24422</v>
      </c>
      <c r="AC1703" s="136">
        <v>21653</v>
      </c>
      <c r="AD1703" s="135">
        <v>25534</v>
      </c>
      <c r="AE1703" s="137">
        <v>25203</v>
      </c>
      <c r="AF1703" s="138">
        <v>25024</v>
      </c>
    </row>
    <row r="1704" spans="2:32">
      <c r="B1704" s="114">
        <v>1666</v>
      </c>
      <c r="C1704" s="115">
        <v>1666</v>
      </c>
      <c r="D1704" s="116">
        <v>70</v>
      </c>
      <c r="E1704" s="117">
        <v>3</v>
      </c>
      <c r="F1704" s="118">
        <v>11</v>
      </c>
      <c r="G1704" s="119" t="s">
        <v>485</v>
      </c>
      <c r="H1704" s="120">
        <v>3</v>
      </c>
      <c r="I1704" s="115">
        <v>10</v>
      </c>
      <c r="J1704" s="116" t="s">
        <v>485</v>
      </c>
      <c r="K1704" s="121">
        <v>10</v>
      </c>
      <c r="L1704" s="108"/>
      <c r="M1704" s="122">
        <v>15815</v>
      </c>
      <c r="N1704" s="123">
        <v>18716</v>
      </c>
      <c r="O1704" s="124">
        <v>19448</v>
      </c>
      <c r="P1704" s="123">
        <v>19953</v>
      </c>
      <c r="Q1704" s="124">
        <v>20153</v>
      </c>
      <c r="R1704" s="123">
        <v>18076</v>
      </c>
      <c r="S1704" s="124">
        <v>21614</v>
      </c>
      <c r="T1704" s="123">
        <v>21456</v>
      </c>
      <c r="U1704" s="124">
        <v>21786</v>
      </c>
      <c r="V1704" s="123">
        <v>22200</v>
      </c>
      <c r="W1704" s="124">
        <v>20134</v>
      </c>
      <c r="X1704" s="123">
        <v>19972</v>
      </c>
      <c r="Y1704" s="124">
        <v>24006</v>
      </c>
      <c r="Z1704" s="123">
        <v>23159</v>
      </c>
      <c r="AA1704" s="124">
        <v>24002</v>
      </c>
      <c r="AB1704" s="123">
        <v>23710</v>
      </c>
      <c r="AC1704" s="124">
        <v>21471</v>
      </c>
      <c r="AD1704" s="123">
        <v>25259</v>
      </c>
      <c r="AE1704" s="125">
        <v>24594</v>
      </c>
      <c r="AF1704" s="126">
        <v>24409</v>
      </c>
    </row>
    <row r="1705" spans="2:32">
      <c r="B1705" s="127">
        <v>1667</v>
      </c>
      <c r="C1705" s="128">
        <v>1667</v>
      </c>
      <c r="D1705" s="129">
        <v>70</v>
      </c>
      <c r="E1705" s="130">
        <v>3</v>
      </c>
      <c r="F1705" s="131">
        <v>11</v>
      </c>
      <c r="G1705" s="132" t="s">
        <v>485</v>
      </c>
      <c r="H1705" s="133">
        <v>3</v>
      </c>
      <c r="I1705" s="128">
        <v>10</v>
      </c>
      <c r="J1705" s="129" t="s">
        <v>485</v>
      </c>
      <c r="K1705" s="134">
        <v>11</v>
      </c>
      <c r="L1705" s="108"/>
      <c r="M1705" s="81">
        <v>15759</v>
      </c>
      <c r="N1705" s="135">
        <v>18293</v>
      </c>
      <c r="O1705" s="136">
        <v>19004</v>
      </c>
      <c r="P1705" s="135">
        <v>19435</v>
      </c>
      <c r="Q1705" s="136">
        <v>19663</v>
      </c>
      <c r="R1705" s="135">
        <v>17781</v>
      </c>
      <c r="S1705" s="136">
        <v>20988</v>
      </c>
      <c r="T1705" s="135">
        <v>20942</v>
      </c>
      <c r="U1705" s="136">
        <v>21373</v>
      </c>
      <c r="V1705" s="135">
        <v>21470</v>
      </c>
      <c r="W1705" s="136">
        <v>19674</v>
      </c>
      <c r="X1705" s="135">
        <v>19597</v>
      </c>
      <c r="Y1705" s="136">
        <v>23710</v>
      </c>
      <c r="Z1705" s="135">
        <v>22820</v>
      </c>
      <c r="AA1705" s="136">
        <v>23602</v>
      </c>
      <c r="AB1705" s="135">
        <v>23332</v>
      </c>
      <c r="AC1705" s="136">
        <v>21377</v>
      </c>
      <c r="AD1705" s="135">
        <v>24984</v>
      </c>
      <c r="AE1705" s="137">
        <v>24499</v>
      </c>
      <c r="AF1705" s="138">
        <v>24107</v>
      </c>
    </row>
    <row r="1706" spans="2:32">
      <c r="B1706" s="114">
        <v>1668</v>
      </c>
      <c r="C1706" s="115">
        <v>1668</v>
      </c>
      <c r="D1706" s="116">
        <v>70</v>
      </c>
      <c r="E1706" s="117">
        <v>3</v>
      </c>
      <c r="F1706" s="118">
        <v>11</v>
      </c>
      <c r="G1706" s="119" t="s">
        <v>485</v>
      </c>
      <c r="H1706" s="120">
        <v>3</v>
      </c>
      <c r="I1706" s="115">
        <v>10</v>
      </c>
      <c r="J1706" s="116" t="s">
        <v>485</v>
      </c>
      <c r="K1706" s="121">
        <v>12</v>
      </c>
      <c r="L1706" s="108"/>
      <c r="M1706" s="122">
        <v>15811</v>
      </c>
      <c r="N1706" s="123">
        <v>18192</v>
      </c>
      <c r="O1706" s="124">
        <v>18852</v>
      </c>
      <c r="P1706" s="123">
        <v>19199</v>
      </c>
      <c r="Q1706" s="124">
        <v>19320</v>
      </c>
      <c r="R1706" s="123">
        <v>17737</v>
      </c>
      <c r="S1706" s="124">
        <v>20721</v>
      </c>
      <c r="T1706" s="123">
        <v>20732</v>
      </c>
      <c r="U1706" s="124">
        <v>21279</v>
      </c>
      <c r="V1706" s="123">
        <v>21018</v>
      </c>
      <c r="W1706" s="124">
        <v>19450</v>
      </c>
      <c r="X1706" s="123">
        <v>19528</v>
      </c>
      <c r="Y1706" s="124">
        <v>23365</v>
      </c>
      <c r="Z1706" s="123">
        <v>22767</v>
      </c>
      <c r="AA1706" s="124">
        <v>23332</v>
      </c>
      <c r="AB1706" s="123">
        <v>22985</v>
      </c>
      <c r="AC1706" s="124">
        <v>21257</v>
      </c>
      <c r="AD1706" s="123">
        <v>24643</v>
      </c>
      <c r="AE1706" s="125">
        <v>24267</v>
      </c>
      <c r="AF1706" s="126">
        <v>24062</v>
      </c>
    </row>
    <row r="1707" spans="2:32">
      <c r="B1707" s="127">
        <v>1669</v>
      </c>
      <c r="C1707" s="128">
        <v>1669</v>
      </c>
      <c r="D1707" s="129">
        <v>70</v>
      </c>
      <c r="E1707" s="130">
        <v>3</v>
      </c>
      <c r="F1707" s="131">
        <v>11</v>
      </c>
      <c r="G1707" s="132" t="s">
        <v>485</v>
      </c>
      <c r="H1707" s="133">
        <v>3</v>
      </c>
      <c r="I1707" s="128">
        <v>10</v>
      </c>
      <c r="J1707" s="129" t="s">
        <v>485</v>
      </c>
      <c r="K1707" s="134">
        <v>13</v>
      </c>
      <c r="L1707" s="108"/>
      <c r="M1707" s="81">
        <v>16021</v>
      </c>
      <c r="N1707" s="135">
        <v>18124</v>
      </c>
      <c r="O1707" s="136">
        <v>18659</v>
      </c>
      <c r="P1707" s="135">
        <v>18943</v>
      </c>
      <c r="Q1707" s="136">
        <v>18962</v>
      </c>
      <c r="R1707" s="135">
        <v>17870</v>
      </c>
      <c r="S1707" s="136">
        <v>20498</v>
      </c>
      <c r="T1707" s="135">
        <v>20543</v>
      </c>
      <c r="U1707" s="136">
        <v>21011</v>
      </c>
      <c r="V1707" s="135">
        <v>20610</v>
      </c>
      <c r="W1707" s="136">
        <v>19113</v>
      </c>
      <c r="X1707" s="135">
        <v>19610</v>
      </c>
      <c r="Y1707" s="136">
        <v>22820</v>
      </c>
      <c r="Z1707" s="135">
        <v>22582</v>
      </c>
      <c r="AA1707" s="136">
        <v>23233</v>
      </c>
      <c r="AB1707" s="135">
        <v>22515</v>
      </c>
      <c r="AC1707" s="136">
        <v>20859</v>
      </c>
      <c r="AD1707" s="135">
        <v>24076</v>
      </c>
      <c r="AE1707" s="137">
        <v>23853</v>
      </c>
      <c r="AF1707" s="138">
        <v>23863</v>
      </c>
    </row>
    <row r="1708" spans="2:32">
      <c r="B1708" s="114">
        <v>1670</v>
      </c>
      <c r="C1708" s="115">
        <v>1670</v>
      </c>
      <c r="D1708" s="116">
        <v>70</v>
      </c>
      <c r="E1708" s="117">
        <v>3</v>
      </c>
      <c r="F1708" s="118">
        <v>11</v>
      </c>
      <c r="G1708" s="119" t="s">
        <v>485</v>
      </c>
      <c r="H1708" s="120">
        <v>3</v>
      </c>
      <c r="I1708" s="115">
        <v>10</v>
      </c>
      <c r="J1708" s="116" t="s">
        <v>485</v>
      </c>
      <c r="K1708" s="121">
        <v>14</v>
      </c>
      <c r="L1708" s="108"/>
      <c r="M1708" s="122">
        <v>15875</v>
      </c>
      <c r="N1708" s="123">
        <v>17864</v>
      </c>
      <c r="O1708" s="124">
        <v>18387</v>
      </c>
      <c r="P1708" s="123">
        <v>18641</v>
      </c>
      <c r="Q1708" s="124">
        <v>18694</v>
      </c>
      <c r="R1708" s="123">
        <v>17632</v>
      </c>
      <c r="S1708" s="124">
        <v>20307</v>
      </c>
      <c r="T1708" s="123">
        <v>20070</v>
      </c>
      <c r="U1708" s="124">
        <v>20647</v>
      </c>
      <c r="V1708" s="123">
        <v>20237</v>
      </c>
      <c r="W1708" s="124">
        <v>18662</v>
      </c>
      <c r="X1708" s="123">
        <v>19287</v>
      </c>
      <c r="Y1708" s="124">
        <v>22915</v>
      </c>
      <c r="Z1708" s="123">
        <v>22218</v>
      </c>
      <c r="AA1708" s="124">
        <v>22936</v>
      </c>
      <c r="AB1708" s="123">
        <v>22132</v>
      </c>
      <c r="AC1708" s="124">
        <v>20409</v>
      </c>
      <c r="AD1708" s="123">
        <v>24144</v>
      </c>
      <c r="AE1708" s="125">
        <v>23272</v>
      </c>
      <c r="AF1708" s="126">
        <v>23475</v>
      </c>
    </row>
    <row r="1709" spans="2:32">
      <c r="B1709" s="127">
        <v>1671</v>
      </c>
      <c r="C1709" s="128">
        <v>1671</v>
      </c>
      <c r="D1709" s="129">
        <v>70</v>
      </c>
      <c r="E1709" s="130">
        <v>3</v>
      </c>
      <c r="F1709" s="131">
        <v>11</v>
      </c>
      <c r="G1709" s="132" t="s">
        <v>485</v>
      </c>
      <c r="H1709" s="133">
        <v>3</v>
      </c>
      <c r="I1709" s="128">
        <v>10</v>
      </c>
      <c r="J1709" s="129" t="s">
        <v>485</v>
      </c>
      <c r="K1709" s="134">
        <v>15</v>
      </c>
      <c r="L1709" s="108"/>
      <c r="M1709" s="81">
        <v>15917</v>
      </c>
      <c r="N1709" s="135">
        <v>17753</v>
      </c>
      <c r="O1709" s="136">
        <v>18246</v>
      </c>
      <c r="P1709" s="135">
        <v>18520</v>
      </c>
      <c r="Q1709" s="136">
        <v>18493</v>
      </c>
      <c r="R1709" s="135">
        <v>17678</v>
      </c>
      <c r="S1709" s="136">
        <v>20229</v>
      </c>
      <c r="T1709" s="135">
        <v>19832</v>
      </c>
      <c r="U1709" s="136">
        <v>20487</v>
      </c>
      <c r="V1709" s="135">
        <v>19978</v>
      </c>
      <c r="W1709" s="136">
        <v>18466</v>
      </c>
      <c r="X1709" s="135">
        <v>19299</v>
      </c>
      <c r="Y1709" s="136">
        <v>22959</v>
      </c>
      <c r="Z1709" s="135">
        <v>21974</v>
      </c>
      <c r="AA1709" s="136">
        <v>22676</v>
      </c>
      <c r="AB1709" s="135">
        <v>21769</v>
      </c>
      <c r="AC1709" s="136">
        <v>20126</v>
      </c>
      <c r="AD1709" s="135">
        <v>24161</v>
      </c>
      <c r="AE1709" s="137">
        <v>22948</v>
      </c>
      <c r="AF1709" s="138">
        <v>23212</v>
      </c>
    </row>
    <row r="1710" spans="2:32">
      <c r="B1710" s="114">
        <v>1672</v>
      </c>
      <c r="C1710" s="115">
        <v>1672</v>
      </c>
      <c r="D1710" s="116">
        <v>70</v>
      </c>
      <c r="E1710" s="117">
        <v>3</v>
      </c>
      <c r="F1710" s="118">
        <v>11</v>
      </c>
      <c r="G1710" s="119" t="s">
        <v>485</v>
      </c>
      <c r="H1710" s="120">
        <v>3</v>
      </c>
      <c r="I1710" s="115">
        <v>10</v>
      </c>
      <c r="J1710" s="116" t="s">
        <v>485</v>
      </c>
      <c r="K1710" s="121">
        <v>16</v>
      </c>
      <c r="L1710" s="108"/>
      <c r="M1710" s="122">
        <v>16270</v>
      </c>
      <c r="N1710" s="123">
        <v>18129</v>
      </c>
      <c r="O1710" s="124">
        <v>18514</v>
      </c>
      <c r="P1710" s="123">
        <v>18790</v>
      </c>
      <c r="Q1710" s="124">
        <v>18662</v>
      </c>
      <c r="R1710" s="123">
        <v>18050</v>
      </c>
      <c r="S1710" s="124">
        <v>20472</v>
      </c>
      <c r="T1710" s="123">
        <v>20258</v>
      </c>
      <c r="U1710" s="124">
        <v>20660</v>
      </c>
      <c r="V1710" s="123">
        <v>20066</v>
      </c>
      <c r="W1710" s="124">
        <v>18580</v>
      </c>
      <c r="X1710" s="123">
        <v>19610</v>
      </c>
      <c r="Y1710" s="124">
        <v>23141</v>
      </c>
      <c r="Z1710" s="123">
        <v>22096</v>
      </c>
      <c r="AA1710" s="124">
        <v>22748</v>
      </c>
      <c r="AB1710" s="123">
        <v>21721</v>
      </c>
      <c r="AC1710" s="124">
        <v>20152</v>
      </c>
      <c r="AD1710" s="123">
        <v>24292</v>
      </c>
      <c r="AE1710" s="125">
        <v>23278</v>
      </c>
      <c r="AF1710" s="126">
        <v>23300</v>
      </c>
    </row>
    <row r="1711" spans="2:32">
      <c r="B1711" s="127">
        <v>1673</v>
      </c>
      <c r="C1711" s="128">
        <v>1673</v>
      </c>
      <c r="D1711" s="129">
        <v>70</v>
      </c>
      <c r="E1711" s="130">
        <v>3</v>
      </c>
      <c r="F1711" s="131">
        <v>11</v>
      </c>
      <c r="G1711" s="132" t="s">
        <v>485</v>
      </c>
      <c r="H1711" s="133">
        <v>3</v>
      </c>
      <c r="I1711" s="128">
        <v>10</v>
      </c>
      <c r="J1711" s="129" t="s">
        <v>485</v>
      </c>
      <c r="K1711" s="134">
        <v>17</v>
      </c>
      <c r="L1711" s="108"/>
      <c r="M1711" s="81">
        <v>17262</v>
      </c>
      <c r="N1711" s="135">
        <v>19077</v>
      </c>
      <c r="O1711" s="136">
        <v>19461</v>
      </c>
      <c r="P1711" s="135">
        <v>19783</v>
      </c>
      <c r="Q1711" s="136">
        <v>19336</v>
      </c>
      <c r="R1711" s="135">
        <v>19216</v>
      </c>
      <c r="S1711" s="136">
        <v>21420</v>
      </c>
      <c r="T1711" s="135">
        <v>21284</v>
      </c>
      <c r="U1711" s="136">
        <v>21724</v>
      </c>
      <c r="V1711" s="135">
        <v>20946</v>
      </c>
      <c r="W1711" s="136">
        <v>19579</v>
      </c>
      <c r="X1711" s="135">
        <v>20902</v>
      </c>
      <c r="Y1711" s="136">
        <v>23906</v>
      </c>
      <c r="Z1711" s="135">
        <v>23017</v>
      </c>
      <c r="AA1711" s="136">
        <v>23703</v>
      </c>
      <c r="AB1711" s="135">
        <v>22432</v>
      </c>
      <c r="AC1711" s="136">
        <v>21086</v>
      </c>
      <c r="AD1711" s="135">
        <v>25066</v>
      </c>
      <c r="AE1711" s="137">
        <v>24320</v>
      </c>
      <c r="AF1711" s="138">
        <v>24246</v>
      </c>
    </row>
    <row r="1712" spans="2:32">
      <c r="B1712" s="114">
        <v>1674</v>
      </c>
      <c r="C1712" s="115">
        <v>1674</v>
      </c>
      <c r="D1712" s="116">
        <v>70</v>
      </c>
      <c r="E1712" s="117">
        <v>3</v>
      </c>
      <c r="F1712" s="118">
        <v>11</v>
      </c>
      <c r="G1712" s="119" t="s">
        <v>485</v>
      </c>
      <c r="H1712" s="120">
        <v>3</v>
      </c>
      <c r="I1712" s="115">
        <v>10</v>
      </c>
      <c r="J1712" s="116" t="s">
        <v>485</v>
      </c>
      <c r="K1712" s="121">
        <v>18</v>
      </c>
      <c r="L1712" s="108"/>
      <c r="M1712" s="122">
        <v>18091</v>
      </c>
      <c r="N1712" s="123">
        <v>19888</v>
      </c>
      <c r="O1712" s="124">
        <v>20515</v>
      </c>
      <c r="P1712" s="123">
        <v>20771</v>
      </c>
      <c r="Q1712" s="124">
        <v>20149</v>
      </c>
      <c r="R1712" s="123">
        <v>20394</v>
      </c>
      <c r="S1712" s="124">
        <v>22286</v>
      </c>
      <c r="T1712" s="123">
        <v>22125</v>
      </c>
      <c r="U1712" s="124">
        <v>22694</v>
      </c>
      <c r="V1712" s="123">
        <v>22011</v>
      </c>
      <c r="W1712" s="124">
        <v>20775</v>
      </c>
      <c r="X1712" s="123">
        <v>22341</v>
      </c>
      <c r="Y1712" s="124">
        <v>24395</v>
      </c>
      <c r="Z1712" s="123">
        <v>24275</v>
      </c>
      <c r="AA1712" s="124">
        <v>24939</v>
      </c>
      <c r="AB1712" s="123">
        <v>23848</v>
      </c>
      <c r="AC1712" s="124">
        <v>22437</v>
      </c>
      <c r="AD1712" s="123">
        <v>25664</v>
      </c>
      <c r="AE1712" s="125">
        <v>25261</v>
      </c>
      <c r="AF1712" s="126">
        <v>25601</v>
      </c>
    </row>
    <row r="1713" spans="2:32">
      <c r="B1713" s="127">
        <v>1675</v>
      </c>
      <c r="C1713" s="128">
        <v>1675</v>
      </c>
      <c r="D1713" s="129">
        <v>70</v>
      </c>
      <c r="E1713" s="130">
        <v>3</v>
      </c>
      <c r="F1713" s="131">
        <v>11</v>
      </c>
      <c r="G1713" s="132" t="s">
        <v>485</v>
      </c>
      <c r="H1713" s="133">
        <v>3</v>
      </c>
      <c r="I1713" s="128">
        <v>10</v>
      </c>
      <c r="J1713" s="129" t="s">
        <v>485</v>
      </c>
      <c r="K1713" s="134">
        <v>19</v>
      </c>
      <c r="L1713" s="108"/>
      <c r="M1713" s="81">
        <v>18885</v>
      </c>
      <c r="N1713" s="135">
        <v>20460</v>
      </c>
      <c r="O1713" s="136">
        <v>21205</v>
      </c>
      <c r="P1713" s="135">
        <v>21472</v>
      </c>
      <c r="Q1713" s="136">
        <v>20897</v>
      </c>
      <c r="R1713" s="135">
        <v>21312</v>
      </c>
      <c r="S1713" s="136">
        <v>23264</v>
      </c>
      <c r="T1713" s="135">
        <v>22930</v>
      </c>
      <c r="U1713" s="136">
        <v>23417</v>
      </c>
      <c r="V1713" s="135">
        <v>22989</v>
      </c>
      <c r="W1713" s="136">
        <v>21700</v>
      </c>
      <c r="X1713" s="135">
        <v>23480</v>
      </c>
      <c r="Y1713" s="136">
        <v>25451</v>
      </c>
      <c r="Z1713" s="135">
        <v>25476</v>
      </c>
      <c r="AA1713" s="136">
        <v>26061</v>
      </c>
      <c r="AB1713" s="135">
        <v>25382</v>
      </c>
      <c r="AC1713" s="136">
        <v>23792</v>
      </c>
      <c r="AD1713" s="135">
        <v>26919</v>
      </c>
      <c r="AE1713" s="137">
        <v>26507</v>
      </c>
      <c r="AF1713" s="138">
        <v>27009</v>
      </c>
    </row>
    <row r="1714" spans="2:32">
      <c r="B1714" s="114">
        <v>1676</v>
      </c>
      <c r="C1714" s="115">
        <v>1676</v>
      </c>
      <c r="D1714" s="116">
        <v>70</v>
      </c>
      <c r="E1714" s="117">
        <v>3</v>
      </c>
      <c r="F1714" s="118">
        <v>11</v>
      </c>
      <c r="G1714" s="119" t="s">
        <v>485</v>
      </c>
      <c r="H1714" s="120">
        <v>3</v>
      </c>
      <c r="I1714" s="115">
        <v>10</v>
      </c>
      <c r="J1714" s="116" t="s">
        <v>485</v>
      </c>
      <c r="K1714" s="121">
        <v>20</v>
      </c>
      <c r="L1714" s="108"/>
      <c r="M1714" s="122">
        <v>19029</v>
      </c>
      <c r="N1714" s="123">
        <v>20713</v>
      </c>
      <c r="O1714" s="124">
        <v>21412</v>
      </c>
      <c r="P1714" s="123">
        <v>21774</v>
      </c>
      <c r="Q1714" s="124">
        <v>21261</v>
      </c>
      <c r="R1714" s="123">
        <v>21474</v>
      </c>
      <c r="S1714" s="124">
        <v>23418</v>
      </c>
      <c r="T1714" s="123">
        <v>23317</v>
      </c>
      <c r="U1714" s="124">
        <v>23858</v>
      </c>
      <c r="V1714" s="123">
        <v>23605</v>
      </c>
      <c r="W1714" s="124">
        <v>22310</v>
      </c>
      <c r="X1714" s="123">
        <v>24038</v>
      </c>
      <c r="Y1714" s="124">
        <v>25961</v>
      </c>
      <c r="Z1714" s="123">
        <v>26406</v>
      </c>
      <c r="AA1714" s="124">
        <v>26977</v>
      </c>
      <c r="AB1714" s="123">
        <v>26522</v>
      </c>
      <c r="AC1714" s="124">
        <v>24914</v>
      </c>
      <c r="AD1714" s="123">
        <v>27636</v>
      </c>
      <c r="AE1714" s="125">
        <v>27707</v>
      </c>
      <c r="AF1714" s="126">
        <v>28183</v>
      </c>
    </row>
    <row r="1715" spans="2:32">
      <c r="B1715" s="127">
        <v>1677</v>
      </c>
      <c r="C1715" s="128">
        <v>1677</v>
      </c>
      <c r="D1715" s="129">
        <v>70</v>
      </c>
      <c r="E1715" s="130">
        <v>3</v>
      </c>
      <c r="F1715" s="131">
        <v>11</v>
      </c>
      <c r="G1715" s="132" t="s">
        <v>485</v>
      </c>
      <c r="H1715" s="133">
        <v>3</v>
      </c>
      <c r="I1715" s="128">
        <v>10</v>
      </c>
      <c r="J1715" s="129" t="s">
        <v>485</v>
      </c>
      <c r="K1715" s="134">
        <v>21</v>
      </c>
      <c r="L1715" s="108"/>
      <c r="M1715" s="81">
        <v>18675</v>
      </c>
      <c r="N1715" s="135">
        <v>20342</v>
      </c>
      <c r="O1715" s="136">
        <v>21092</v>
      </c>
      <c r="P1715" s="135">
        <v>21618</v>
      </c>
      <c r="Q1715" s="136">
        <v>21186</v>
      </c>
      <c r="R1715" s="135">
        <v>21205</v>
      </c>
      <c r="S1715" s="136">
        <v>23137</v>
      </c>
      <c r="T1715" s="135">
        <v>23277</v>
      </c>
      <c r="U1715" s="136">
        <v>23930</v>
      </c>
      <c r="V1715" s="135">
        <v>23909</v>
      </c>
      <c r="W1715" s="136">
        <v>22650</v>
      </c>
      <c r="X1715" s="135">
        <v>24212</v>
      </c>
      <c r="Y1715" s="136">
        <v>26159</v>
      </c>
      <c r="Z1715" s="135">
        <v>27011</v>
      </c>
      <c r="AA1715" s="136">
        <v>27746</v>
      </c>
      <c r="AB1715" s="135">
        <v>27418</v>
      </c>
      <c r="AC1715" s="136">
        <v>25780</v>
      </c>
      <c r="AD1715" s="135">
        <v>28070</v>
      </c>
      <c r="AE1715" s="137">
        <v>28509</v>
      </c>
      <c r="AF1715" s="138">
        <v>29064</v>
      </c>
    </row>
    <row r="1716" spans="2:32">
      <c r="B1716" s="114">
        <v>1678</v>
      </c>
      <c r="C1716" s="115">
        <v>1678</v>
      </c>
      <c r="D1716" s="116">
        <v>70</v>
      </c>
      <c r="E1716" s="117">
        <v>3</v>
      </c>
      <c r="F1716" s="118">
        <v>11</v>
      </c>
      <c r="G1716" s="119" t="s">
        <v>485</v>
      </c>
      <c r="H1716" s="120">
        <v>3</v>
      </c>
      <c r="I1716" s="115">
        <v>10</v>
      </c>
      <c r="J1716" s="116" t="s">
        <v>485</v>
      </c>
      <c r="K1716" s="121">
        <v>22</v>
      </c>
      <c r="L1716" s="108"/>
      <c r="M1716" s="122">
        <v>18001</v>
      </c>
      <c r="N1716" s="123">
        <v>19441</v>
      </c>
      <c r="O1716" s="124">
        <v>20327</v>
      </c>
      <c r="P1716" s="123">
        <v>20870</v>
      </c>
      <c r="Q1716" s="124">
        <v>20504</v>
      </c>
      <c r="R1716" s="123">
        <v>20597</v>
      </c>
      <c r="S1716" s="124">
        <v>22345</v>
      </c>
      <c r="T1716" s="123">
        <v>22567</v>
      </c>
      <c r="U1716" s="124">
        <v>23436</v>
      </c>
      <c r="V1716" s="123">
        <v>23456</v>
      </c>
      <c r="W1716" s="124">
        <v>22268</v>
      </c>
      <c r="X1716" s="123">
        <v>23862</v>
      </c>
      <c r="Y1716" s="124">
        <v>25648</v>
      </c>
      <c r="Z1716" s="123">
        <v>26844</v>
      </c>
      <c r="AA1716" s="124">
        <v>27525</v>
      </c>
      <c r="AB1716" s="123">
        <v>27313</v>
      </c>
      <c r="AC1716" s="124">
        <v>25701</v>
      </c>
      <c r="AD1716" s="123">
        <v>27689</v>
      </c>
      <c r="AE1716" s="125">
        <v>28318</v>
      </c>
      <c r="AF1716" s="126">
        <v>29067</v>
      </c>
    </row>
    <row r="1717" spans="2:32">
      <c r="B1717" s="127">
        <v>1679</v>
      </c>
      <c r="C1717" s="128">
        <v>1679</v>
      </c>
      <c r="D1717" s="129">
        <v>70</v>
      </c>
      <c r="E1717" s="130">
        <v>3</v>
      </c>
      <c r="F1717" s="131">
        <v>11</v>
      </c>
      <c r="G1717" s="132" t="s">
        <v>485</v>
      </c>
      <c r="H1717" s="133">
        <v>3</v>
      </c>
      <c r="I1717" s="128">
        <v>10</v>
      </c>
      <c r="J1717" s="129" t="s">
        <v>485</v>
      </c>
      <c r="K1717" s="134">
        <v>23</v>
      </c>
      <c r="L1717" s="108"/>
      <c r="M1717" s="81">
        <v>17206</v>
      </c>
      <c r="N1717" s="135">
        <v>18317</v>
      </c>
      <c r="O1717" s="136">
        <v>19277</v>
      </c>
      <c r="P1717" s="135">
        <v>19971</v>
      </c>
      <c r="Q1717" s="136">
        <v>19531</v>
      </c>
      <c r="R1717" s="135">
        <v>19907</v>
      </c>
      <c r="S1717" s="136">
        <v>21282</v>
      </c>
      <c r="T1717" s="135">
        <v>21581</v>
      </c>
      <c r="U1717" s="136">
        <v>22530</v>
      </c>
      <c r="V1717" s="135">
        <v>22676</v>
      </c>
      <c r="W1717" s="136">
        <v>21686</v>
      </c>
      <c r="X1717" s="135">
        <v>23346</v>
      </c>
      <c r="Y1717" s="136">
        <v>24745</v>
      </c>
      <c r="Z1717" s="135">
        <v>26114</v>
      </c>
      <c r="AA1717" s="136">
        <v>26890</v>
      </c>
      <c r="AB1717" s="135">
        <v>26660</v>
      </c>
      <c r="AC1717" s="136">
        <v>25223</v>
      </c>
      <c r="AD1717" s="135">
        <v>26877</v>
      </c>
      <c r="AE1717" s="137">
        <v>27670</v>
      </c>
      <c r="AF1717" s="138">
        <v>28429</v>
      </c>
    </row>
    <row r="1718" spans="2:32">
      <c r="B1718" s="114">
        <v>1680</v>
      </c>
      <c r="C1718" s="115">
        <v>1680</v>
      </c>
      <c r="D1718" s="116">
        <v>70</v>
      </c>
      <c r="E1718" s="117">
        <v>3</v>
      </c>
      <c r="F1718" s="118">
        <v>11</v>
      </c>
      <c r="G1718" s="119" t="s">
        <v>485</v>
      </c>
      <c r="H1718" s="120">
        <v>3</v>
      </c>
      <c r="I1718" s="115">
        <v>10</v>
      </c>
      <c r="J1718" s="116" t="s">
        <v>485</v>
      </c>
      <c r="K1718" s="121">
        <v>24</v>
      </c>
      <c r="L1718" s="108"/>
      <c r="M1718" s="122">
        <v>16485</v>
      </c>
      <c r="N1718" s="123">
        <v>17208</v>
      </c>
      <c r="O1718" s="124">
        <v>18313</v>
      </c>
      <c r="P1718" s="123">
        <v>18979</v>
      </c>
      <c r="Q1718" s="124">
        <v>18528</v>
      </c>
      <c r="R1718" s="123">
        <v>19282</v>
      </c>
      <c r="S1718" s="124">
        <v>20204</v>
      </c>
      <c r="T1718" s="123">
        <v>20609</v>
      </c>
      <c r="U1718" s="124">
        <v>21710</v>
      </c>
      <c r="V1718" s="123">
        <v>21813</v>
      </c>
      <c r="W1718" s="124">
        <v>21098</v>
      </c>
      <c r="X1718" s="123">
        <v>22845</v>
      </c>
      <c r="Y1718" s="124">
        <v>23836</v>
      </c>
      <c r="Z1718" s="123">
        <v>25400</v>
      </c>
      <c r="AA1718" s="124">
        <v>25998</v>
      </c>
      <c r="AB1718" s="123">
        <v>25776</v>
      </c>
      <c r="AC1718" s="124">
        <v>24559</v>
      </c>
      <c r="AD1718" s="123">
        <v>26003</v>
      </c>
      <c r="AE1718" s="125">
        <v>26887</v>
      </c>
      <c r="AF1718" s="126">
        <v>27759</v>
      </c>
    </row>
    <row r="1719" spans="2:32">
      <c r="B1719" s="127">
        <v>1681</v>
      </c>
      <c r="C1719" s="128">
        <v>1681</v>
      </c>
      <c r="D1719" s="129">
        <v>71</v>
      </c>
      <c r="E1719" s="130">
        <v>3</v>
      </c>
      <c r="F1719" s="131">
        <v>12</v>
      </c>
      <c r="G1719" s="132" t="s">
        <v>485</v>
      </c>
      <c r="H1719" s="133">
        <v>3</v>
      </c>
      <c r="I1719" s="128">
        <v>11</v>
      </c>
      <c r="J1719" s="129" t="s">
        <v>485</v>
      </c>
      <c r="K1719" s="134">
        <v>1</v>
      </c>
      <c r="L1719" s="108"/>
      <c r="M1719" s="81">
        <v>16288</v>
      </c>
      <c r="N1719" s="135">
        <v>16821</v>
      </c>
      <c r="O1719" s="136">
        <v>17739</v>
      </c>
      <c r="P1719" s="135">
        <v>18137</v>
      </c>
      <c r="Q1719" s="136">
        <v>17847</v>
      </c>
      <c r="R1719" s="135">
        <v>19008</v>
      </c>
      <c r="S1719" s="136">
        <v>19604</v>
      </c>
      <c r="T1719" s="135">
        <v>20357</v>
      </c>
      <c r="U1719" s="136">
        <v>21387</v>
      </c>
      <c r="V1719" s="135">
        <v>20988</v>
      </c>
      <c r="W1719" s="136">
        <v>20104</v>
      </c>
      <c r="X1719" s="135">
        <v>22522</v>
      </c>
      <c r="Y1719" s="136">
        <v>23722</v>
      </c>
      <c r="Z1719" s="135">
        <v>24955</v>
      </c>
      <c r="AA1719" s="136">
        <v>25355</v>
      </c>
      <c r="AB1719" s="135">
        <v>24756</v>
      </c>
      <c r="AC1719" s="136">
        <v>23064</v>
      </c>
      <c r="AD1719" s="135">
        <v>26133</v>
      </c>
      <c r="AE1719" s="137">
        <v>26760</v>
      </c>
      <c r="AF1719" s="138">
        <v>27381</v>
      </c>
    </row>
    <row r="1720" spans="2:32">
      <c r="B1720" s="114">
        <v>1682</v>
      </c>
      <c r="C1720" s="115">
        <v>1682</v>
      </c>
      <c r="D1720" s="116">
        <v>71</v>
      </c>
      <c r="E1720" s="117">
        <v>3</v>
      </c>
      <c r="F1720" s="118">
        <v>12</v>
      </c>
      <c r="G1720" s="119" t="s">
        <v>485</v>
      </c>
      <c r="H1720" s="120">
        <v>3</v>
      </c>
      <c r="I1720" s="115">
        <v>11</v>
      </c>
      <c r="J1720" s="116" t="s">
        <v>485</v>
      </c>
      <c r="K1720" s="121">
        <v>2</v>
      </c>
      <c r="L1720" s="108"/>
      <c r="M1720" s="122">
        <v>16046</v>
      </c>
      <c r="N1720" s="123">
        <v>16471</v>
      </c>
      <c r="O1720" s="124">
        <v>17439</v>
      </c>
      <c r="P1720" s="123">
        <v>17768</v>
      </c>
      <c r="Q1720" s="124">
        <v>17440</v>
      </c>
      <c r="R1720" s="123">
        <v>18758</v>
      </c>
      <c r="S1720" s="124">
        <v>19280</v>
      </c>
      <c r="T1720" s="123">
        <v>20080</v>
      </c>
      <c r="U1720" s="124">
        <v>21173</v>
      </c>
      <c r="V1720" s="123">
        <v>20544</v>
      </c>
      <c r="W1720" s="124">
        <v>19726</v>
      </c>
      <c r="X1720" s="123">
        <v>22221</v>
      </c>
      <c r="Y1720" s="124">
        <v>23395</v>
      </c>
      <c r="Z1720" s="123">
        <v>24387</v>
      </c>
      <c r="AA1720" s="124">
        <v>24705</v>
      </c>
      <c r="AB1720" s="123">
        <v>24019</v>
      </c>
      <c r="AC1720" s="124">
        <v>22432</v>
      </c>
      <c r="AD1720" s="123">
        <v>25756</v>
      </c>
      <c r="AE1720" s="125">
        <v>26168</v>
      </c>
      <c r="AF1720" s="126">
        <v>26757</v>
      </c>
    </row>
    <row r="1721" spans="2:32">
      <c r="B1721" s="127">
        <v>1683</v>
      </c>
      <c r="C1721" s="128">
        <v>1683</v>
      </c>
      <c r="D1721" s="129">
        <v>71</v>
      </c>
      <c r="E1721" s="130">
        <v>3</v>
      </c>
      <c r="F1721" s="131">
        <v>12</v>
      </c>
      <c r="G1721" s="132" t="s">
        <v>485</v>
      </c>
      <c r="H1721" s="133">
        <v>3</v>
      </c>
      <c r="I1721" s="128">
        <v>11</v>
      </c>
      <c r="J1721" s="129" t="s">
        <v>485</v>
      </c>
      <c r="K1721" s="134">
        <v>3</v>
      </c>
      <c r="L1721" s="108"/>
      <c r="M1721" s="81">
        <v>15978</v>
      </c>
      <c r="N1721" s="135">
        <v>16382</v>
      </c>
      <c r="O1721" s="136">
        <v>17434</v>
      </c>
      <c r="P1721" s="135">
        <v>17823</v>
      </c>
      <c r="Q1721" s="136">
        <v>17342</v>
      </c>
      <c r="R1721" s="135">
        <v>18979</v>
      </c>
      <c r="S1721" s="136">
        <v>19453</v>
      </c>
      <c r="T1721" s="135">
        <v>20284</v>
      </c>
      <c r="U1721" s="136">
        <v>21274</v>
      </c>
      <c r="V1721" s="135">
        <v>20706</v>
      </c>
      <c r="W1721" s="136">
        <v>19874</v>
      </c>
      <c r="X1721" s="135">
        <v>22524</v>
      </c>
      <c r="Y1721" s="136">
        <v>23414</v>
      </c>
      <c r="Z1721" s="135">
        <v>23968</v>
      </c>
      <c r="AA1721" s="136">
        <v>24375</v>
      </c>
      <c r="AB1721" s="135">
        <v>23566</v>
      </c>
      <c r="AC1721" s="136">
        <v>21964</v>
      </c>
      <c r="AD1721" s="135">
        <v>25697</v>
      </c>
      <c r="AE1721" s="137">
        <v>25812</v>
      </c>
      <c r="AF1721" s="138">
        <v>26262</v>
      </c>
    </row>
    <row r="1722" spans="2:32">
      <c r="B1722" s="114">
        <v>1684</v>
      </c>
      <c r="C1722" s="115">
        <v>1684</v>
      </c>
      <c r="D1722" s="116">
        <v>71</v>
      </c>
      <c r="E1722" s="117">
        <v>3</v>
      </c>
      <c r="F1722" s="118">
        <v>12</v>
      </c>
      <c r="G1722" s="119" t="s">
        <v>485</v>
      </c>
      <c r="H1722" s="120">
        <v>3</v>
      </c>
      <c r="I1722" s="115">
        <v>11</v>
      </c>
      <c r="J1722" s="116" t="s">
        <v>485</v>
      </c>
      <c r="K1722" s="121">
        <v>4</v>
      </c>
      <c r="L1722" s="108"/>
      <c r="M1722" s="122">
        <v>16043</v>
      </c>
      <c r="N1722" s="123">
        <v>16391</v>
      </c>
      <c r="O1722" s="124">
        <v>17517</v>
      </c>
      <c r="P1722" s="123">
        <v>17893</v>
      </c>
      <c r="Q1722" s="124">
        <v>17274</v>
      </c>
      <c r="R1722" s="123">
        <v>19117</v>
      </c>
      <c r="S1722" s="124">
        <v>19545</v>
      </c>
      <c r="T1722" s="123">
        <v>20262</v>
      </c>
      <c r="U1722" s="124">
        <v>21275</v>
      </c>
      <c r="V1722" s="123">
        <v>20515</v>
      </c>
      <c r="W1722" s="124">
        <v>19720</v>
      </c>
      <c r="X1722" s="123">
        <v>22482</v>
      </c>
      <c r="Y1722" s="124">
        <v>23213</v>
      </c>
      <c r="Z1722" s="123">
        <v>23650</v>
      </c>
      <c r="AA1722" s="124">
        <v>24024</v>
      </c>
      <c r="AB1722" s="123">
        <v>23046</v>
      </c>
      <c r="AC1722" s="124">
        <v>21618</v>
      </c>
      <c r="AD1722" s="123">
        <v>25306</v>
      </c>
      <c r="AE1722" s="125">
        <v>25269</v>
      </c>
      <c r="AF1722" s="126">
        <v>25753</v>
      </c>
    </row>
    <row r="1723" spans="2:32">
      <c r="B1723" s="127">
        <v>1685</v>
      </c>
      <c r="C1723" s="128">
        <v>1685</v>
      </c>
      <c r="D1723" s="129">
        <v>71</v>
      </c>
      <c r="E1723" s="130">
        <v>3</v>
      </c>
      <c r="F1723" s="131">
        <v>12</v>
      </c>
      <c r="G1723" s="132" t="s">
        <v>485</v>
      </c>
      <c r="H1723" s="133">
        <v>3</v>
      </c>
      <c r="I1723" s="128">
        <v>11</v>
      </c>
      <c r="J1723" s="129" t="s">
        <v>485</v>
      </c>
      <c r="K1723" s="134">
        <v>5</v>
      </c>
      <c r="L1723" s="108"/>
      <c r="M1723" s="81">
        <v>16309</v>
      </c>
      <c r="N1723" s="135">
        <v>16616</v>
      </c>
      <c r="O1723" s="136">
        <v>17664</v>
      </c>
      <c r="P1723" s="135">
        <v>18112</v>
      </c>
      <c r="Q1723" s="136">
        <v>17359</v>
      </c>
      <c r="R1723" s="135">
        <v>19236</v>
      </c>
      <c r="S1723" s="136">
        <v>19666</v>
      </c>
      <c r="T1723" s="135">
        <v>20255</v>
      </c>
      <c r="U1723" s="136">
        <v>21170</v>
      </c>
      <c r="V1723" s="135">
        <v>20304</v>
      </c>
      <c r="W1723" s="136">
        <v>19385</v>
      </c>
      <c r="X1723" s="135">
        <v>22250</v>
      </c>
      <c r="Y1723" s="136">
        <v>22893</v>
      </c>
      <c r="Z1723" s="135">
        <v>23337</v>
      </c>
      <c r="AA1723" s="136">
        <v>23633</v>
      </c>
      <c r="AB1723" s="135">
        <v>22525</v>
      </c>
      <c r="AC1723" s="136">
        <v>21194</v>
      </c>
      <c r="AD1723" s="135">
        <v>24736</v>
      </c>
      <c r="AE1723" s="137">
        <v>24797</v>
      </c>
      <c r="AF1723" s="138">
        <v>25215</v>
      </c>
    </row>
    <row r="1724" spans="2:32">
      <c r="B1724" s="114">
        <v>1686</v>
      </c>
      <c r="C1724" s="115">
        <v>1686</v>
      </c>
      <c r="D1724" s="116">
        <v>71</v>
      </c>
      <c r="E1724" s="117">
        <v>3</v>
      </c>
      <c r="F1724" s="118">
        <v>12</v>
      </c>
      <c r="G1724" s="119" t="s">
        <v>485</v>
      </c>
      <c r="H1724" s="120">
        <v>3</v>
      </c>
      <c r="I1724" s="115">
        <v>11</v>
      </c>
      <c r="J1724" s="116" t="s">
        <v>485</v>
      </c>
      <c r="K1724" s="121">
        <v>6</v>
      </c>
      <c r="L1724" s="108"/>
      <c r="M1724" s="122">
        <v>17082</v>
      </c>
      <c r="N1724" s="123">
        <v>17273</v>
      </c>
      <c r="O1724" s="124">
        <v>18328</v>
      </c>
      <c r="P1724" s="123">
        <v>18823</v>
      </c>
      <c r="Q1724" s="124">
        <v>17577</v>
      </c>
      <c r="R1724" s="123">
        <v>19858</v>
      </c>
      <c r="S1724" s="124">
        <v>20325</v>
      </c>
      <c r="T1724" s="123">
        <v>20642</v>
      </c>
      <c r="U1724" s="124">
        <v>21450</v>
      </c>
      <c r="V1724" s="123">
        <v>20158</v>
      </c>
      <c r="W1724" s="124">
        <v>19054</v>
      </c>
      <c r="X1724" s="123">
        <v>22416</v>
      </c>
      <c r="Y1724" s="124">
        <v>23075</v>
      </c>
      <c r="Z1724" s="123">
        <v>23173</v>
      </c>
      <c r="AA1724" s="124">
        <v>23426</v>
      </c>
      <c r="AB1724" s="123">
        <v>21898</v>
      </c>
      <c r="AC1724" s="124">
        <v>20615</v>
      </c>
      <c r="AD1724" s="123">
        <v>24667</v>
      </c>
      <c r="AE1724" s="125">
        <v>24547</v>
      </c>
      <c r="AF1724" s="126">
        <v>24827</v>
      </c>
    </row>
    <row r="1725" spans="2:32">
      <c r="B1725" s="127">
        <v>1687</v>
      </c>
      <c r="C1725" s="128">
        <v>1687</v>
      </c>
      <c r="D1725" s="129">
        <v>71</v>
      </c>
      <c r="E1725" s="130">
        <v>3</v>
      </c>
      <c r="F1725" s="131">
        <v>12</v>
      </c>
      <c r="G1725" s="132" t="s">
        <v>485</v>
      </c>
      <c r="H1725" s="133">
        <v>3</v>
      </c>
      <c r="I1725" s="128">
        <v>11</v>
      </c>
      <c r="J1725" s="129" t="s">
        <v>485</v>
      </c>
      <c r="K1725" s="134">
        <v>7</v>
      </c>
      <c r="L1725" s="108"/>
      <c r="M1725" s="81">
        <v>18375</v>
      </c>
      <c r="N1725" s="135">
        <v>18476</v>
      </c>
      <c r="O1725" s="136">
        <v>19591</v>
      </c>
      <c r="P1725" s="135">
        <v>19969</v>
      </c>
      <c r="Q1725" s="136">
        <v>18061</v>
      </c>
      <c r="R1725" s="135">
        <v>21167</v>
      </c>
      <c r="S1725" s="136">
        <v>21404</v>
      </c>
      <c r="T1725" s="135">
        <v>21633</v>
      </c>
      <c r="U1725" s="136">
        <v>22420</v>
      </c>
      <c r="V1725" s="135">
        <v>20306</v>
      </c>
      <c r="W1725" s="136">
        <v>19024</v>
      </c>
      <c r="X1725" s="135">
        <v>23371</v>
      </c>
      <c r="Y1725" s="136">
        <v>23748</v>
      </c>
      <c r="Z1725" s="135">
        <v>23900</v>
      </c>
      <c r="AA1725" s="136">
        <v>23955</v>
      </c>
      <c r="AB1725" s="135">
        <v>21735</v>
      </c>
      <c r="AC1725" s="136">
        <v>20303</v>
      </c>
      <c r="AD1725" s="135">
        <v>25142</v>
      </c>
      <c r="AE1725" s="137">
        <v>24895</v>
      </c>
      <c r="AF1725" s="138">
        <v>25417</v>
      </c>
    </row>
    <row r="1726" spans="2:32">
      <c r="B1726" s="114">
        <v>1688</v>
      </c>
      <c r="C1726" s="115">
        <v>1688</v>
      </c>
      <c r="D1726" s="116">
        <v>71</v>
      </c>
      <c r="E1726" s="117">
        <v>3</v>
      </c>
      <c r="F1726" s="118">
        <v>12</v>
      </c>
      <c r="G1726" s="119" t="s">
        <v>485</v>
      </c>
      <c r="H1726" s="120">
        <v>3</v>
      </c>
      <c r="I1726" s="115">
        <v>11</v>
      </c>
      <c r="J1726" s="116" t="s">
        <v>485</v>
      </c>
      <c r="K1726" s="121">
        <v>8</v>
      </c>
      <c r="L1726" s="108"/>
      <c r="M1726" s="122">
        <v>19291</v>
      </c>
      <c r="N1726" s="123">
        <v>19436</v>
      </c>
      <c r="O1726" s="124">
        <v>20523</v>
      </c>
      <c r="P1726" s="123">
        <v>20736</v>
      </c>
      <c r="Q1726" s="124">
        <v>18185</v>
      </c>
      <c r="R1726" s="123">
        <v>22155</v>
      </c>
      <c r="S1726" s="124">
        <v>22157</v>
      </c>
      <c r="T1726" s="123">
        <v>22509</v>
      </c>
      <c r="U1726" s="124">
        <v>23305</v>
      </c>
      <c r="V1726" s="123">
        <v>20314</v>
      </c>
      <c r="W1726" s="124">
        <v>19079</v>
      </c>
      <c r="X1726" s="123">
        <v>24298</v>
      </c>
      <c r="Y1726" s="124">
        <v>24214</v>
      </c>
      <c r="Z1726" s="123">
        <v>24610</v>
      </c>
      <c r="AA1726" s="124">
        <v>24534</v>
      </c>
      <c r="AB1726" s="123">
        <v>21564</v>
      </c>
      <c r="AC1726" s="124">
        <v>20145</v>
      </c>
      <c r="AD1726" s="123">
        <v>25484</v>
      </c>
      <c r="AE1726" s="125">
        <v>25330</v>
      </c>
      <c r="AF1726" s="126">
        <v>26045</v>
      </c>
    </row>
    <row r="1727" spans="2:32">
      <c r="B1727" s="127">
        <v>1689</v>
      </c>
      <c r="C1727" s="128">
        <v>1689</v>
      </c>
      <c r="D1727" s="129">
        <v>71</v>
      </c>
      <c r="E1727" s="130">
        <v>3</v>
      </c>
      <c r="F1727" s="131">
        <v>12</v>
      </c>
      <c r="G1727" s="132" t="s">
        <v>485</v>
      </c>
      <c r="H1727" s="133">
        <v>3</v>
      </c>
      <c r="I1727" s="128">
        <v>11</v>
      </c>
      <c r="J1727" s="129" t="s">
        <v>485</v>
      </c>
      <c r="K1727" s="134">
        <v>9</v>
      </c>
      <c r="L1727" s="108"/>
      <c r="M1727" s="81">
        <v>19213</v>
      </c>
      <c r="N1727" s="135">
        <v>19585</v>
      </c>
      <c r="O1727" s="136">
        <v>20570</v>
      </c>
      <c r="P1727" s="135">
        <v>20734</v>
      </c>
      <c r="Q1727" s="136">
        <v>18425</v>
      </c>
      <c r="R1727" s="135">
        <v>22105</v>
      </c>
      <c r="S1727" s="136">
        <v>22120</v>
      </c>
      <c r="T1727" s="135">
        <v>22542</v>
      </c>
      <c r="U1727" s="136">
        <v>23296</v>
      </c>
      <c r="V1727" s="135">
        <v>20524</v>
      </c>
      <c r="W1727" s="136">
        <v>19335</v>
      </c>
      <c r="X1727" s="135">
        <v>24218</v>
      </c>
      <c r="Y1727" s="136">
        <v>24017</v>
      </c>
      <c r="Z1727" s="135">
        <v>24446</v>
      </c>
      <c r="AA1727" s="136">
        <v>24337</v>
      </c>
      <c r="AB1727" s="135">
        <v>21571</v>
      </c>
      <c r="AC1727" s="136">
        <v>20231</v>
      </c>
      <c r="AD1727" s="135">
        <v>25226</v>
      </c>
      <c r="AE1727" s="137">
        <v>25044</v>
      </c>
      <c r="AF1727" s="138">
        <v>25837</v>
      </c>
    </row>
    <row r="1728" spans="2:32">
      <c r="B1728" s="114">
        <v>1690</v>
      </c>
      <c r="C1728" s="115">
        <v>1690</v>
      </c>
      <c r="D1728" s="116">
        <v>71</v>
      </c>
      <c r="E1728" s="117">
        <v>3</v>
      </c>
      <c r="F1728" s="118">
        <v>12</v>
      </c>
      <c r="G1728" s="119" t="s">
        <v>485</v>
      </c>
      <c r="H1728" s="120">
        <v>3</v>
      </c>
      <c r="I1728" s="115">
        <v>11</v>
      </c>
      <c r="J1728" s="116" t="s">
        <v>485</v>
      </c>
      <c r="K1728" s="121">
        <v>10</v>
      </c>
      <c r="L1728" s="108"/>
      <c r="M1728" s="122">
        <v>19084</v>
      </c>
      <c r="N1728" s="123">
        <v>19569</v>
      </c>
      <c r="O1728" s="124">
        <v>20430</v>
      </c>
      <c r="P1728" s="123">
        <v>20694</v>
      </c>
      <c r="Q1728" s="124">
        <v>18513</v>
      </c>
      <c r="R1728" s="123">
        <v>22127</v>
      </c>
      <c r="S1728" s="124">
        <v>22172</v>
      </c>
      <c r="T1728" s="123">
        <v>22531</v>
      </c>
      <c r="U1728" s="124">
        <v>22571</v>
      </c>
      <c r="V1728" s="123">
        <v>20991</v>
      </c>
      <c r="W1728" s="124">
        <v>19678</v>
      </c>
      <c r="X1728" s="123">
        <v>24263</v>
      </c>
      <c r="Y1728" s="124">
        <v>23706</v>
      </c>
      <c r="Z1728" s="123">
        <v>24182</v>
      </c>
      <c r="AA1728" s="124">
        <v>23968</v>
      </c>
      <c r="AB1728" s="123">
        <v>21741</v>
      </c>
      <c r="AC1728" s="124">
        <v>20221</v>
      </c>
      <c r="AD1728" s="123">
        <v>24968</v>
      </c>
      <c r="AE1728" s="125">
        <v>24777</v>
      </c>
      <c r="AF1728" s="126">
        <v>25597</v>
      </c>
    </row>
    <row r="1729" spans="2:32">
      <c r="B1729" s="127">
        <v>1691</v>
      </c>
      <c r="C1729" s="128">
        <v>1691</v>
      </c>
      <c r="D1729" s="129">
        <v>71</v>
      </c>
      <c r="E1729" s="130">
        <v>3</v>
      </c>
      <c r="F1729" s="131">
        <v>12</v>
      </c>
      <c r="G1729" s="132" t="s">
        <v>485</v>
      </c>
      <c r="H1729" s="133">
        <v>3</v>
      </c>
      <c r="I1729" s="128">
        <v>11</v>
      </c>
      <c r="J1729" s="129" t="s">
        <v>485</v>
      </c>
      <c r="K1729" s="134">
        <v>11</v>
      </c>
      <c r="L1729" s="108"/>
      <c r="M1729" s="81">
        <v>18825</v>
      </c>
      <c r="N1729" s="135">
        <v>19444</v>
      </c>
      <c r="O1729" s="136">
        <v>20262</v>
      </c>
      <c r="P1729" s="135">
        <v>20451</v>
      </c>
      <c r="Q1729" s="136">
        <v>18296</v>
      </c>
      <c r="R1729" s="135">
        <v>21939</v>
      </c>
      <c r="S1729" s="136">
        <v>22089</v>
      </c>
      <c r="T1729" s="135">
        <v>22403</v>
      </c>
      <c r="U1729" s="136">
        <v>22025</v>
      </c>
      <c r="V1729" s="135">
        <v>21029</v>
      </c>
      <c r="W1729" s="136">
        <v>19766</v>
      </c>
      <c r="X1729" s="135">
        <v>24082</v>
      </c>
      <c r="Y1729" s="136">
        <v>23673</v>
      </c>
      <c r="Z1729" s="135">
        <v>23892</v>
      </c>
      <c r="AA1729" s="136">
        <v>23707</v>
      </c>
      <c r="AB1729" s="135">
        <v>21761</v>
      </c>
      <c r="AC1729" s="136">
        <v>20002</v>
      </c>
      <c r="AD1729" s="135">
        <v>24996</v>
      </c>
      <c r="AE1729" s="137">
        <v>24598</v>
      </c>
      <c r="AF1729" s="138">
        <v>25361</v>
      </c>
    </row>
    <row r="1730" spans="2:32">
      <c r="B1730" s="114">
        <v>1692</v>
      </c>
      <c r="C1730" s="115">
        <v>1692</v>
      </c>
      <c r="D1730" s="116">
        <v>71</v>
      </c>
      <c r="E1730" s="117">
        <v>3</v>
      </c>
      <c r="F1730" s="118">
        <v>12</v>
      </c>
      <c r="G1730" s="119" t="s">
        <v>485</v>
      </c>
      <c r="H1730" s="120">
        <v>3</v>
      </c>
      <c r="I1730" s="115">
        <v>11</v>
      </c>
      <c r="J1730" s="116" t="s">
        <v>485</v>
      </c>
      <c r="K1730" s="121">
        <v>12</v>
      </c>
      <c r="L1730" s="108"/>
      <c r="M1730" s="122">
        <v>18672</v>
      </c>
      <c r="N1730" s="123">
        <v>19317</v>
      </c>
      <c r="O1730" s="124">
        <v>20054</v>
      </c>
      <c r="P1730" s="123">
        <v>20062</v>
      </c>
      <c r="Q1730" s="124">
        <v>18128</v>
      </c>
      <c r="R1730" s="123">
        <v>21672</v>
      </c>
      <c r="S1730" s="124">
        <v>21886</v>
      </c>
      <c r="T1730" s="123">
        <v>22184</v>
      </c>
      <c r="U1730" s="124">
        <v>21762</v>
      </c>
      <c r="V1730" s="123">
        <v>20784</v>
      </c>
      <c r="W1730" s="124">
        <v>19726</v>
      </c>
      <c r="X1730" s="123">
        <v>23768</v>
      </c>
      <c r="Y1730" s="124">
        <v>23475</v>
      </c>
      <c r="Z1730" s="123">
        <v>23658</v>
      </c>
      <c r="AA1730" s="124">
        <v>23392</v>
      </c>
      <c r="AB1730" s="123">
        <v>21659</v>
      </c>
      <c r="AC1730" s="124">
        <v>20147</v>
      </c>
      <c r="AD1730" s="123">
        <v>24800</v>
      </c>
      <c r="AE1730" s="125">
        <v>24585</v>
      </c>
      <c r="AF1730" s="126">
        <v>25134</v>
      </c>
    </row>
    <row r="1731" spans="2:32">
      <c r="B1731" s="127">
        <v>1693</v>
      </c>
      <c r="C1731" s="128">
        <v>1693</v>
      </c>
      <c r="D1731" s="129">
        <v>71</v>
      </c>
      <c r="E1731" s="130">
        <v>3</v>
      </c>
      <c r="F1731" s="131">
        <v>12</v>
      </c>
      <c r="G1731" s="132" t="s">
        <v>485</v>
      </c>
      <c r="H1731" s="133">
        <v>3</v>
      </c>
      <c r="I1731" s="128">
        <v>11</v>
      </c>
      <c r="J1731" s="129" t="s">
        <v>485</v>
      </c>
      <c r="K1731" s="134">
        <v>13</v>
      </c>
      <c r="L1731" s="108"/>
      <c r="M1731" s="81">
        <v>18625</v>
      </c>
      <c r="N1731" s="135">
        <v>19122</v>
      </c>
      <c r="O1731" s="136">
        <v>19765</v>
      </c>
      <c r="P1731" s="135">
        <v>19650</v>
      </c>
      <c r="Q1731" s="136">
        <v>17922</v>
      </c>
      <c r="R1731" s="135">
        <v>21348</v>
      </c>
      <c r="S1731" s="136">
        <v>21573</v>
      </c>
      <c r="T1731" s="135">
        <v>21774</v>
      </c>
      <c r="U1731" s="136">
        <v>21493</v>
      </c>
      <c r="V1731" s="135">
        <v>20263</v>
      </c>
      <c r="W1731" s="136">
        <v>19448</v>
      </c>
      <c r="X1731" s="135">
        <v>23310</v>
      </c>
      <c r="Y1731" s="136">
        <v>23156</v>
      </c>
      <c r="Z1731" s="135">
        <v>23642</v>
      </c>
      <c r="AA1731" s="136">
        <v>23003</v>
      </c>
      <c r="AB1731" s="135">
        <v>21352</v>
      </c>
      <c r="AC1731" s="136">
        <v>20199</v>
      </c>
      <c r="AD1731" s="135">
        <v>24468</v>
      </c>
      <c r="AE1731" s="137">
        <v>24467</v>
      </c>
      <c r="AF1731" s="138">
        <v>25104</v>
      </c>
    </row>
    <row r="1732" spans="2:32">
      <c r="B1732" s="114">
        <v>1694</v>
      </c>
      <c r="C1732" s="115">
        <v>1694</v>
      </c>
      <c r="D1732" s="116">
        <v>71</v>
      </c>
      <c r="E1732" s="117">
        <v>3</v>
      </c>
      <c r="F1732" s="118">
        <v>12</v>
      </c>
      <c r="G1732" s="119" t="s">
        <v>485</v>
      </c>
      <c r="H1732" s="120">
        <v>3</v>
      </c>
      <c r="I1732" s="115">
        <v>11</v>
      </c>
      <c r="J1732" s="116" t="s">
        <v>485</v>
      </c>
      <c r="K1732" s="121">
        <v>14</v>
      </c>
      <c r="L1732" s="108"/>
      <c r="M1732" s="122">
        <v>18636</v>
      </c>
      <c r="N1732" s="123">
        <v>19123</v>
      </c>
      <c r="O1732" s="124">
        <v>19773</v>
      </c>
      <c r="P1732" s="123">
        <v>19716</v>
      </c>
      <c r="Q1732" s="124">
        <v>17663</v>
      </c>
      <c r="R1732" s="123">
        <v>21553</v>
      </c>
      <c r="S1732" s="124">
        <v>21531</v>
      </c>
      <c r="T1732" s="123">
        <v>21847</v>
      </c>
      <c r="U1732" s="124">
        <v>21178</v>
      </c>
      <c r="V1732" s="123">
        <v>20290</v>
      </c>
      <c r="W1732" s="124">
        <v>19532</v>
      </c>
      <c r="X1732" s="123">
        <v>23522</v>
      </c>
      <c r="Y1732" s="124">
        <v>22723</v>
      </c>
      <c r="Z1732" s="123">
        <v>23465</v>
      </c>
      <c r="AA1732" s="124">
        <v>22733</v>
      </c>
      <c r="AB1732" s="123">
        <v>21013</v>
      </c>
      <c r="AC1732" s="124">
        <v>19987</v>
      </c>
      <c r="AD1732" s="123">
        <v>23995</v>
      </c>
      <c r="AE1732" s="125">
        <v>24193</v>
      </c>
      <c r="AF1732" s="126">
        <v>24891</v>
      </c>
    </row>
    <row r="1733" spans="2:32">
      <c r="B1733" s="127">
        <v>1695</v>
      </c>
      <c r="C1733" s="128">
        <v>1695</v>
      </c>
      <c r="D1733" s="129">
        <v>71</v>
      </c>
      <c r="E1733" s="130">
        <v>3</v>
      </c>
      <c r="F1733" s="131">
        <v>12</v>
      </c>
      <c r="G1733" s="132" t="s">
        <v>485</v>
      </c>
      <c r="H1733" s="133">
        <v>3</v>
      </c>
      <c r="I1733" s="128">
        <v>11</v>
      </c>
      <c r="J1733" s="129" t="s">
        <v>485</v>
      </c>
      <c r="K1733" s="134">
        <v>15</v>
      </c>
      <c r="L1733" s="108"/>
      <c r="M1733" s="81">
        <v>18700</v>
      </c>
      <c r="N1733" s="135">
        <v>19182</v>
      </c>
      <c r="O1733" s="136">
        <v>19867</v>
      </c>
      <c r="P1733" s="135">
        <v>19745</v>
      </c>
      <c r="Q1733" s="136">
        <v>17639</v>
      </c>
      <c r="R1733" s="135">
        <v>21730</v>
      </c>
      <c r="S1733" s="136">
        <v>21569</v>
      </c>
      <c r="T1733" s="135">
        <v>21963</v>
      </c>
      <c r="U1733" s="136">
        <v>21127</v>
      </c>
      <c r="V1733" s="135">
        <v>20394</v>
      </c>
      <c r="W1733" s="136">
        <v>19706</v>
      </c>
      <c r="X1733" s="135">
        <v>23700</v>
      </c>
      <c r="Y1733" s="136">
        <v>22577</v>
      </c>
      <c r="Z1733" s="135">
        <v>23342</v>
      </c>
      <c r="AA1733" s="136">
        <v>22497</v>
      </c>
      <c r="AB1733" s="135">
        <v>20862</v>
      </c>
      <c r="AC1733" s="136">
        <v>19946</v>
      </c>
      <c r="AD1733" s="135">
        <v>23804</v>
      </c>
      <c r="AE1733" s="137">
        <v>24058</v>
      </c>
      <c r="AF1733" s="138">
        <v>24731</v>
      </c>
    </row>
    <row r="1734" spans="2:32">
      <c r="B1734" s="114">
        <v>1696</v>
      </c>
      <c r="C1734" s="115">
        <v>1696</v>
      </c>
      <c r="D1734" s="116">
        <v>71</v>
      </c>
      <c r="E1734" s="117">
        <v>3</v>
      </c>
      <c r="F1734" s="118">
        <v>12</v>
      </c>
      <c r="G1734" s="119" t="s">
        <v>485</v>
      </c>
      <c r="H1734" s="120">
        <v>3</v>
      </c>
      <c r="I1734" s="115">
        <v>11</v>
      </c>
      <c r="J1734" s="116" t="s">
        <v>485</v>
      </c>
      <c r="K1734" s="121">
        <v>16</v>
      </c>
      <c r="L1734" s="108"/>
      <c r="M1734" s="122">
        <v>18873</v>
      </c>
      <c r="N1734" s="123">
        <v>19337</v>
      </c>
      <c r="O1734" s="124">
        <v>20040</v>
      </c>
      <c r="P1734" s="123">
        <v>19846</v>
      </c>
      <c r="Q1734" s="124">
        <v>17728</v>
      </c>
      <c r="R1734" s="123">
        <v>21877</v>
      </c>
      <c r="S1734" s="124">
        <v>21875</v>
      </c>
      <c r="T1734" s="123">
        <v>22081</v>
      </c>
      <c r="U1734" s="124">
        <v>21198</v>
      </c>
      <c r="V1734" s="123">
        <v>20423</v>
      </c>
      <c r="W1734" s="124">
        <v>19944</v>
      </c>
      <c r="X1734" s="123">
        <v>23781</v>
      </c>
      <c r="Y1734" s="124">
        <v>22864</v>
      </c>
      <c r="Z1734" s="123">
        <v>23331</v>
      </c>
      <c r="AA1734" s="124">
        <v>22357</v>
      </c>
      <c r="AB1734" s="123">
        <v>20783</v>
      </c>
      <c r="AC1734" s="124">
        <v>20087</v>
      </c>
      <c r="AD1734" s="123">
        <v>24029</v>
      </c>
      <c r="AE1734" s="125">
        <v>24032</v>
      </c>
      <c r="AF1734" s="126">
        <v>24651</v>
      </c>
    </row>
    <row r="1735" spans="2:32">
      <c r="B1735" s="127">
        <v>1697</v>
      </c>
      <c r="C1735" s="128">
        <v>1697</v>
      </c>
      <c r="D1735" s="129">
        <v>71</v>
      </c>
      <c r="E1735" s="130">
        <v>3</v>
      </c>
      <c r="F1735" s="131">
        <v>12</v>
      </c>
      <c r="G1735" s="132" t="s">
        <v>485</v>
      </c>
      <c r="H1735" s="133">
        <v>3</v>
      </c>
      <c r="I1735" s="128">
        <v>11</v>
      </c>
      <c r="J1735" s="129" t="s">
        <v>485</v>
      </c>
      <c r="K1735" s="134">
        <v>17</v>
      </c>
      <c r="L1735" s="108"/>
      <c r="M1735" s="81">
        <v>19226</v>
      </c>
      <c r="N1735" s="135">
        <v>19777</v>
      </c>
      <c r="O1735" s="136">
        <v>20510</v>
      </c>
      <c r="P1735" s="135">
        <v>19996</v>
      </c>
      <c r="Q1735" s="136">
        <v>18330</v>
      </c>
      <c r="R1735" s="135">
        <v>22237</v>
      </c>
      <c r="S1735" s="136">
        <v>22287</v>
      </c>
      <c r="T1735" s="135">
        <v>22545</v>
      </c>
      <c r="U1735" s="136">
        <v>21968</v>
      </c>
      <c r="V1735" s="135">
        <v>20771</v>
      </c>
      <c r="W1735" s="136">
        <v>20474</v>
      </c>
      <c r="X1735" s="135">
        <v>24183</v>
      </c>
      <c r="Y1735" s="136">
        <v>23540</v>
      </c>
      <c r="Z1735" s="135">
        <v>23934</v>
      </c>
      <c r="AA1735" s="136">
        <v>22729</v>
      </c>
      <c r="AB1735" s="135">
        <v>21355</v>
      </c>
      <c r="AC1735" s="136">
        <v>20681</v>
      </c>
      <c r="AD1735" s="135">
        <v>24728</v>
      </c>
      <c r="AE1735" s="137">
        <v>24628</v>
      </c>
      <c r="AF1735" s="138">
        <v>25267</v>
      </c>
    </row>
    <row r="1736" spans="2:32">
      <c r="B1736" s="114">
        <v>1698</v>
      </c>
      <c r="C1736" s="115">
        <v>1698</v>
      </c>
      <c r="D1736" s="116">
        <v>71</v>
      </c>
      <c r="E1736" s="117">
        <v>3</v>
      </c>
      <c r="F1736" s="118">
        <v>12</v>
      </c>
      <c r="G1736" s="119" t="s">
        <v>485</v>
      </c>
      <c r="H1736" s="120">
        <v>3</v>
      </c>
      <c r="I1736" s="115">
        <v>11</v>
      </c>
      <c r="J1736" s="116" t="s">
        <v>485</v>
      </c>
      <c r="K1736" s="121">
        <v>18</v>
      </c>
      <c r="L1736" s="108"/>
      <c r="M1736" s="122">
        <v>19517</v>
      </c>
      <c r="N1736" s="123">
        <v>20053</v>
      </c>
      <c r="O1736" s="124">
        <v>20621</v>
      </c>
      <c r="P1736" s="123">
        <v>20011</v>
      </c>
      <c r="Q1736" s="124">
        <v>18830</v>
      </c>
      <c r="R1736" s="123">
        <v>22095</v>
      </c>
      <c r="S1736" s="124">
        <v>22075</v>
      </c>
      <c r="T1736" s="123">
        <v>22572</v>
      </c>
      <c r="U1736" s="124">
        <v>22800</v>
      </c>
      <c r="V1736" s="123">
        <v>20752</v>
      </c>
      <c r="W1736" s="124">
        <v>20778</v>
      </c>
      <c r="X1736" s="123">
        <v>24187</v>
      </c>
      <c r="Y1736" s="124">
        <v>23929</v>
      </c>
      <c r="Z1736" s="123">
        <v>24712</v>
      </c>
      <c r="AA1736" s="124">
        <v>23688</v>
      </c>
      <c r="AB1736" s="123">
        <v>22255</v>
      </c>
      <c r="AC1736" s="124">
        <v>21876</v>
      </c>
      <c r="AD1736" s="123">
        <v>25208</v>
      </c>
      <c r="AE1736" s="125">
        <v>25529</v>
      </c>
      <c r="AF1736" s="126">
        <v>26127</v>
      </c>
    </row>
    <row r="1737" spans="2:32">
      <c r="B1737" s="127">
        <v>1699</v>
      </c>
      <c r="C1737" s="128">
        <v>1699</v>
      </c>
      <c r="D1737" s="129">
        <v>71</v>
      </c>
      <c r="E1737" s="130">
        <v>3</v>
      </c>
      <c r="F1737" s="131">
        <v>12</v>
      </c>
      <c r="G1737" s="132" t="s">
        <v>485</v>
      </c>
      <c r="H1737" s="133">
        <v>3</v>
      </c>
      <c r="I1737" s="128">
        <v>11</v>
      </c>
      <c r="J1737" s="129" t="s">
        <v>485</v>
      </c>
      <c r="K1737" s="134">
        <v>19</v>
      </c>
      <c r="L1737" s="108"/>
      <c r="M1737" s="81">
        <v>20233</v>
      </c>
      <c r="N1737" s="135">
        <v>20442</v>
      </c>
      <c r="O1737" s="136">
        <v>21010</v>
      </c>
      <c r="P1737" s="135">
        <v>20431</v>
      </c>
      <c r="Q1737" s="136">
        <v>19200</v>
      </c>
      <c r="R1737" s="135">
        <v>22698</v>
      </c>
      <c r="S1737" s="136">
        <v>22458</v>
      </c>
      <c r="T1737" s="135">
        <v>22882</v>
      </c>
      <c r="U1737" s="136">
        <v>23479</v>
      </c>
      <c r="V1737" s="135">
        <v>21156</v>
      </c>
      <c r="W1737" s="136">
        <v>21394</v>
      </c>
      <c r="X1737" s="135">
        <v>24992</v>
      </c>
      <c r="Y1737" s="136">
        <v>24728</v>
      </c>
      <c r="Z1737" s="135">
        <v>25577</v>
      </c>
      <c r="AA1737" s="136">
        <v>24961</v>
      </c>
      <c r="AB1737" s="135">
        <v>23397</v>
      </c>
      <c r="AC1737" s="136">
        <v>23213</v>
      </c>
      <c r="AD1737" s="135">
        <v>26244</v>
      </c>
      <c r="AE1737" s="137">
        <v>26736</v>
      </c>
      <c r="AF1737" s="138">
        <v>27177</v>
      </c>
    </row>
    <row r="1738" spans="2:32">
      <c r="B1738" s="114">
        <v>1700</v>
      </c>
      <c r="C1738" s="115">
        <v>1700</v>
      </c>
      <c r="D1738" s="116">
        <v>71</v>
      </c>
      <c r="E1738" s="117">
        <v>3</v>
      </c>
      <c r="F1738" s="118">
        <v>12</v>
      </c>
      <c r="G1738" s="119" t="s">
        <v>485</v>
      </c>
      <c r="H1738" s="120">
        <v>3</v>
      </c>
      <c r="I1738" s="115">
        <v>11</v>
      </c>
      <c r="J1738" s="116" t="s">
        <v>485</v>
      </c>
      <c r="K1738" s="121">
        <v>20</v>
      </c>
      <c r="L1738" s="108"/>
      <c r="M1738" s="122">
        <v>20379</v>
      </c>
      <c r="N1738" s="123">
        <v>20637</v>
      </c>
      <c r="O1738" s="124">
        <v>21339</v>
      </c>
      <c r="P1738" s="123">
        <v>20840</v>
      </c>
      <c r="Q1738" s="124">
        <v>19498</v>
      </c>
      <c r="R1738" s="123">
        <v>22900</v>
      </c>
      <c r="S1738" s="124">
        <v>22858</v>
      </c>
      <c r="T1738" s="123">
        <v>23356</v>
      </c>
      <c r="U1738" s="124">
        <v>23832</v>
      </c>
      <c r="V1738" s="123">
        <v>21705</v>
      </c>
      <c r="W1738" s="124">
        <v>21838</v>
      </c>
      <c r="X1738" s="123">
        <v>25430</v>
      </c>
      <c r="Y1738" s="124">
        <v>25629</v>
      </c>
      <c r="Z1738" s="123">
        <v>26424</v>
      </c>
      <c r="AA1738" s="124">
        <v>26034</v>
      </c>
      <c r="AB1738" s="123">
        <v>24460</v>
      </c>
      <c r="AC1738" s="124">
        <v>24177</v>
      </c>
      <c r="AD1738" s="123">
        <v>27423</v>
      </c>
      <c r="AE1738" s="125">
        <v>27895</v>
      </c>
      <c r="AF1738" s="126">
        <v>28242</v>
      </c>
    </row>
    <row r="1739" spans="2:32">
      <c r="B1739" s="127">
        <v>1701</v>
      </c>
      <c r="C1739" s="128">
        <v>1701</v>
      </c>
      <c r="D1739" s="129">
        <v>71</v>
      </c>
      <c r="E1739" s="130">
        <v>3</v>
      </c>
      <c r="F1739" s="131">
        <v>12</v>
      </c>
      <c r="G1739" s="132" t="s">
        <v>485</v>
      </c>
      <c r="H1739" s="133">
        <v>3</v>
      </c>
      <c r="I1739" s="128">
        <v>11</v>
      </c>
      <c r="J1739" s="129" t="s">
        <v>485</v>
      </c>
      <c r="K1739" s="134">
        <v>21</v>
      </c>
      <c r="L1739" s="108"/>
      <c r="M1739" s="81">
        <v>19968</v>
      </c>
      <c r="N1739" s="135">
        <v>20277</v>
      </c>
      <c r="O1739" s="136">
        <v>21134</v>
      </c>
      <c r="P1739" s="135">
        <v>20692</v>
      </c>
      <c r="Q1739" s="136">
        <v>19341</v>
      </c>
      <c r="R1739" s="135">
        <v>22562</v>
      </c>
      <c r="S1739" s="136">
        <v>22727</v>
      </c>
      <c r="T1739" s="135">
        <v>23305</v>
      </c>
      <c r="U1739" s="136">
        <v>23962</v>
      </c>
      <c r="V1739" s="135">
        <v>21926</v>
      </c>
      <c r="W1739" s="136">
        <v>21937</v>
      </c>
      <c r="X1739" s="135">
        <v>25521</v>
      </c>
      <c r="Y1739" s="136">
        <v>26087</v>
      </c>
      <c r="Z1739" s="135">
        <v>27093</v>
      </c>
      <c r="AA1739" s="136">
        <v>26839</v>
      </c>
      <c r="AB1739" s="135">
        <v>25257</v>
      </c>
      <c r="AC1739" s="136">
        <v>24679</v>
      </c>
      <c r="AD1739" s="135">
        <v>28189</v>
      </c>
      <c r="AE1739" s="137">
        <v>28745</v>
      </c>
      <c r="AF1739" s="138">
        <v>29185</v>
      </c>
    </row>
    <row r="1740" spans="2:32">
      <c r="B1740" s="114">
        <v>1702</v>
      </c>
      <c r="C1740" s="115">
        <v>1702</v>
      </c>
      <c r="D1740" s="116">
        <v>71</v>
      </c>
      <c r="E1740" s="117">
        <v>3</v>
      </c>
      <c r="F1740" s="118">
        <v>12</v>
      </c>
      <c r="G1740" s="119" t="s">
        <v>485</v>
      </c>
      <c r="H1740" s="120">
        <v>3</v>
      </c>
      <c r="I1740" s="115">
        <v>11</v>
      </c>
      <c r="J1740" s="116" t="s">
        <v>485</v>
      </c>
      <c r="K1740" s="121">
        <v>22</v>
      </c>
      <c r="L1740" s="108"/>
      <c r="M1740" s="122">
        <v>19066</v>
      </c>
      <c r="N1740" s="123">
        <v>19496</v>
      </c>
      <c r="O1740" s="124">
        <v>20375</v>
      </c>
      <c r="P1740" s="123">
        <v>19989</v>
      </c>
      <c r="Q1740" s="124">
        <v>18683</v>
      </c>
      <c r="R1740" s="123">
        <v>21745</v>
      </c>
      <c r="S1740" s="124">
        <v>21974</v>
      </c>
      <c r="T1740" s="123">
        <v>22742</v>
      </c>
      <c r="U1740" s="124">
        <v>23392</v>
      </c>
      <c r="V1740" s="123">
        <v>21477</v>
      </c>
      <c r="W1740" s="124">
        <v>21527</v>
      </c>
      <c r="X1740" s="123">
        <v>24966</v>
      </c>
      <c r="Y1740" s="124">
        <v>25711</v>
      </c>
      <c r="Z1740" s="123">
        <v>26842</v>
      </c>
      <c r="AA1740" s="124">
        <v>26719</v>
      </c>
      <c r="AB1740" s="123">
        <v>25152</v>
      </c>
      <c r="AC1740" s="124">
        <v>24519</v>
      </c>
      <c r="AD1740" s="123">
        <v>27998</v>
      </c>
      <c r="AE1740" s="125">
        <v>28752</v>
      </c>
      <c r="AF1740" s="126">
        <v>29080</v>
      </c>
    </row>
    <row r="1741" spans="2:32">
      <c r="B1741" s="127">
        <v>1703</v>
      </c>
      <c r="C1741" s="128">
        <v>1703</v>
      </c>
      <c r="D1741" s="129">
        <v>71</v>
      </c>
      <c r="E1741" s="130">
        <v>3</v>
      </c>
      <c r="F1741" s="131">
        <v>12</v>
      </c>
      <c r="G1741" s="132" t="s">
        <v>485</v>
      </c>
      <c r="H1741" s="133">
        <v>3</v>
      </c>
      <c r="I1741" s="128">
        <v>11</v>
      </c>
      <c r="J1741" s="129" t="s">
        <v>485</v>
      </c>
      <c r="K1741" s="134">
        <v>23</v>
      </c>
      <c r="L1741" s="108"/>
      <c r="M1741" s="81">
        <v>17937</v>
      </c>
      <c r="N1741" s="135">
        <v>18435</v>
      </c>
      <c r="O1741" s="136">
        <v>19452</v>
      </c>
      <c r="P1741" s="135">
        <v>19019</v>
      </c>
      <c r="Q1741" s="136">
        <v>17937</v>
      </c>
      <c r="R1741" s="135">
        <v>20669</v>
      </c>
      <c r="S1741" s="136">
        <v>20952</v>
      </c>
      <c r="T1741" s="135">
        <v>21820</v>
      </c>
      <c r="U1741" s="136">
        <v>22613</v>
      </c>
      <c r="V1741" s="135">
        <v>20865</v>
      </c>
      <c r="W1741" s="136">
        <v>20995</v>
      </c>
      <c r="X1741" s="135">
        <v>24052</v>
      </c>
      <c r="Y1741" s="136">
        <v>24952</v>
      </c>
      <c r="Z1741" s="135">
        <v>26181</v>
      </c>
      <c r="AA1741" s="136">
        <v>26041</v>
      </c>
      <c r="AB1741" s="135">
        <v>24678</v>
      </c>
      <c r="AC1741" s="136">
        <v>24048</v>
      </c>
      <c r="AD1741" s="135">
        <v>27338</v>
      </c>
      <c r="AE1741" s="137">
        <v>28111</v>
      </c>
      <c r="AF1741" s="138">
        <v>28508</v>
      </c>
    </row>
    <row r="1742" spans="2:32">
      <c r="B1742" s="114">
        <v>1704</v>
      </c>
      <c r="C1742" s="115">
        <v>1704</v>
      </c>
      <c r="D1742" s="116">
        <v>71</v>
      </c>
      <c r="E1742" s="117">
        <v>3</v>
      </c>
      <c r="F1742" s="118">
        <v>12</v>
      </c>
      <c r="G1742" s="119" t="s">
        <v>485</v>
      </c>
      <c r="H1742" s="120">
        <v>3</v>
      </c>
      <c r="I1742" s="115">
        <v>11</v>
      </c>
      <c r="J1742" s="116" t="s">
        <v>485</v>
      </c>
      <c r="K1742" s="121">
        <v>24</v>
      </c>
      <c r="L1742" s="108"/>
      <c r="M1742" s="122">
        <v>16837</v>
      </c>
      <c r="N1742" s="123">
        <v>17489</v>
      </c>
      <c r="O1742" s="124">
        <v>18463</v>
      </c>
      <c r="P1742" s="123">
        <v>18056</v>
      </c>
      <c r="Q1742" s="124">
        <v>17209</v>
      </c>
      <c r="R1742" s="123">
        <v>19628</v>
      </c>
      <c r="S1742" s="124">
        <v>20007</v>
      </c>
      <c r="T1742" s="123">
        <v>21029</v>
      </c>
      <c r="U1742" s="124">
        <v>21778</v>
      </c>
      <c r="V1742" s="123">
        <v>20316</v>
      </c>
      <c r="W1742" s="124">
        <v>20612</v>
      </c>
      <c r="X1742" s="123">
        <v>23146</v>
      </c>
      <c r="Y1742" s="124">
        <v>24138</v>
      </c>
      <c r="Z1742" s="123">
        <v>25297</v>
      </c>
      <c r="AA1742" s="124">
        <v>25163</v>
      </c>
      <c r="AB1742" s="123">
        <v>24029</v>
      </c>
      <c r="AC1742" s="124">
        <v>23550</v>
      </c>
      <c r="AD1742" s="123">
        <v>26579</v>
      </c>
      <c r="AE1742" s="125">
        <v>27459</v>
      </c>
      <c r="AF1742" s="126">
        <v>27676</v>
      </c>
    </row>
    <row r="1743" spans="2:32">
      <c r="B1743" s="127">
        <v>1705</v>
      </c>
      <c r="C1743" s="128">
        <v>1705</v>
      </c>
      <c r="D1743" s="129">
        <v>72</v>
      </c>
      <c r="E1743" s="130">
        <v>3</v>
      </c>
      <c r="F1743" s="131">
        <v>13</v>
      </c>
      <c r="G1743" s="132" t="s">
        <v>485</v>
      </c>
      <c r="H1743" s="133">
        <v>3</v>
      </c>
      <c r="I1743" s="128">
        <v>12</v>
      </c>
      <c r="J1743" s="129" t="s">
        <v>485</v>
      </c>
      <c r="K1743" s="134">
        <v>1</v>
      </c>
      <c r="L1743" s="108"/>
      <c r="M1743" s="81">
        <v>15895</v>
      </c>
      <c r="N1743" s="135">
        <v>16889</v>
      </c>
      <c r="O1743" s="136">
        <v>17590</v>
      </c>
      <c r="P1743" s="135">
        <v>17321</v>
      </c>
      <c r="Q1743" s="136">
        <v>16694</v>
      </c>
      <c r="R1743" s="135">
        <v>18924</v>
      </c>
      <c r="S1743" s="136">
        <v>19672</v>
      </c>
      <c r="T1743" s="135">
        <v>20582</v>
      </c>
      <c r="U1743" s="136">
        <v>20993</v>
      </c>
      <c r="V1743" s="135">
        <v>19413</v>
      </c>
      <c r="W1743" s="136">
        <v>19860</v>
      </c>
      <c r="X1743" s="135">
        <v>22915</v>
      </c>
      <c r="Y1743" s="136">
        <v>23868</v>
      </c>
      <c r="Z1743" s="135">
        <v>24622</v>
      </c>
      <c r="AA1743" s="136">
        <v>24144</v>
      </c>
      <c r="AB1743" s="135">
        <v>22554</v>
      </c>
      <c r="AC1743" s="136">
        <v>22753</v>
      </c>
      <c r="AD1743" s="135">
        <v>26401</v>
      </c>
      <c r="AE1743" s="137">
        <v>27047</v>
      </c>
      <c r="AF1743" s="138">
        <v>27036</v>
      </c>
    </row>
    <row r="1744" spans="2:32">
      <c r="B1744" s="114">
        <v>1706</v>
      </c>
      <c r="C1744" s="115">
        <v>1706</v>
      </c>
      <c r="D1744" s="116">
        <v>72</v>
      </c>
      <c r="E1744" s="117">
        <v>3</v>
      </c>
      <c r="F1744" s="118">
        <v>13</v>
      </c>
      <c r="G1744" s="119" t="s">
        <v>485</v>
      </c>
      <c r="H1744" s="120">
        <v>3</v>
      </c>
      <c r="I1744" s="115">
        <v>12</v>
      </c>
      <c r="J1744" s="116" t="s">
        <v>485</v>
      </c>
      <c r="K1744" s="121">
        <v>2</v>
      </c>
      <c r="L1744" s="108"/>
      <c r="M1744" s="122">
        <v>15553</v>
      </c>
      <c r="N1744" s="123">
        <v>16629</v>
      </c>
      <c r="O1744" s="124">
        <v>17264</v>
      </c>
      <c r="P1744" s="123">
        <v>16912</v>
      </c>
      <c r="Q1744" s="124">
        <v>16310</v>
      </c>
      <c r="R1744" s="123">
        <v>18647</v>
      </c>
      <c r="S1744" s="124">
        <v>19458</v>
      </c>
      <c r="T1744" s="123">
        <v>20380</v>
      </c>
      <c r="U1744" s="124">
        <v>20658</v>
      </c>
      <c r="V1744" s="123">
        <v>19143</v>
      </c>
      <c r="W1744" s="124">
        <v>19699</v>
      </c>
      <c r="X1744" s="123">
        <v>22629</v>
      </c>
      <c r="Y1744" s="124">
        <v>23358</v>
      </c>
      <c r="Z1744" s="123">
        <v>24001</v>
      </c>
      <c r="AA1744" s="124">
        <v>23433</v>
      </c>
      <c r="AB1744" s="123">
        <v>21939</v>
      </c>
      <c r="AC1744" s="124">
        <v>22287</v>
      </c>
      <c r="AD1744" s="123">
        <v>25819</v>
      </c>
      <c r="AE1744" s="125">
        <v>26435</v>
      </c>
      <c r="AF1744" s="126">
        <v>26346</v>
      </c>
    </row>
    <row r="1745" spans="2:32">
      <c r="B1745" s="127">
        <v>1707</v>
      </c>
      <c r="C1745" s="128">
        <v>1707</v>
      </c>
      <c r="D1745" s="129">
        <v>72</v>
      </c>
      <c r="E1745" s="130">
        <v>3</v>
      </c>
      <c r="F1745" s="131">
        <v>13</v>
      </c>
      <c r="G1745" s="132" t="s">
        <v>485</v>
      </c>
      <c r="H1745" s="133">
        <v>3</v>
      </c>
      <c r="I1745" s="128">
        <v>12</v>
      </c>
      <c r="J1745" s="129" t="s">
        <v>485</v>
      </c>
      <c r="K1745" s="134">
        <v>3</v>
      </c>
      <c r="L1745" s="108"/>
      <c r="M1745" s="81">
        <v>15399</v>
      </c>
      <c r="N1745" s="135">
        <v>16478</v>
      </c>
      <c r="O1745" s="136">
        <v>17157</v>
      </c>
      <c r="P1745" s="135">
        <v>16742</v>
      </c>
      <c r="Q1745" s="136">
        <v>16270</v>
      </c>
      <c r="R1745" s="135">
        <v>18613</v>
      </c>
      <c r="S1745" s="136">
        <v>19467</v>
      </c>
      <c r="T1745" s="135">
        <v>20422</v>
      </c>
      <c r="U1745" s="136">
        <v>20886</v>
      </c>
      <c r="V1745" s="135">
        <v>19131</v>
      </c>
      <c r="W1745" s="136">
        <v>19911</v>
      </c>
      <c r="X1745" s="135">
        <v>22631</v>
      </c>
      <c r="Y1745" s="136">
        <v>23054</v>
      </c>
      <c r="Z1745" s="135">
        <v>23657</v>
      </c>
      <c r="AA1745" s="136">
        <v>22960</v>
      </c>
      <c r="AB1745" s="135">
        <v>21455</v>
      </c>
      <c r="AC1745" s="136">
        <v>22051</v>
      </c>
      <c r="AD1745" s="135">
        <v>25436</v>
      </c>
      <c r="AE1745" s="137">
        <v>25913</v>
      </c>
      <c r="AF1745" s="138">
        <v>25932</v>
      </c>
    </row>
    <row r="1746" spans="2:32">
      <c r="B1746" s="114">
        <v>1708</v>
      </c>
      <c r="C1746" s="115">
        <v>1708</v>
      </c>
      <c r="D1746" s="116">
        <v>72</v>
      </c>
      <c r="E1746" s="117">
        <v>3</v>
      </c>
      <c r="F1746" s="118">
        <v>13</v>
      </c>
      <c r="G1746" s="119" t="s">
        <v>485</v>
      </c>
      <c r="H1746" s="120">
        <v>3</v>
      </c>
      <c r="I1746" s="115">
        <v>12</v>
      </c>
      <c r="J1746" s="116" t="s">
        <v>485</v>
      </c>
      <c r="K1746" s="121">
        <v>4</v>
      </c>
      <c r="L1746" s="108"/>
      <c r="M1746" s="122">
        <v>15427</v>
      </c>
      <c r="N1746" s="123">
        <v>16543</v>
      </c>
      <c r="O1746" s="124">
        <v>17220</v>
      </c>
      <c r="P1746" s="123">
        <v>16685</v>
      </c>
      <c r="Q1746" s="124">
        <v>16255</v>
      </c>
      <c r="R1746" s="123">
        <v>18714</v>
      </c>
      <c r="S1746" s="124">
        <v>19471</v>
      </c>
      <c r="T1746" s="123">
        <v>20481</v>
      </c>
      <c r="U1746" s="124">
        <v>20886</v>
      </c>
      <c r="V1746" s="123">
        <v>19045</v>
      </c>
      <c r="W1746" s="124">
        <v>19932</v>
      </c>
      <c r="X1746" s="123">
        <v>22499</v>
      </c>
      <c r="Y1746" s="124">
        <v>22745</v>
      </c>
      <c r="Z1746" s="123">
        <v>23362</v>
      </c>
      <c r="AA1746" s="124">
        <v>22487</v>
      </c>
      <c r="AB1746" s="123">
        <v>21138</v>
      </c>
      <c r="AC1746" s="124">
        <v>21890</v>
      </c>
      <c r="AD1746" s="123">
        <v>24905</v>
      </c>
      <c r="AE1746" s="125">
        <v>25414</v>
      </c>
      <c r="AF1746" s="126">
        <v>25443</v>
      </c>
    </row>
    <row r="1747" spans="2:32">
      <c r="B1747" s="127">
        <v>1709</v>
      </c>
      <c r="C1747" s="128">
        <v>1709</v>
      </c>
      <c r="D1747" s="129">
        <v>72</v>
      </c>
      <c r="E1747" s="130">
        <v>3</v>
      </c>
      <c r="F1747" s="131">
        <v>13</v>
      </c>
      <c r="G1747" s="132" t="s">
        <v>485</v>
      </c>
      <c r="H1747" s="133">
        <v>3</v>
      </c>
      <c r="I1747" s="128">
        <v>12</v>
      </c>
      <c r="J1747" s="129" t="s">
        <v>485</v>
      </c>
      <c r="K1747" s="134">
        <v>5</v>
      </c>
      <c r="L1747" s="108"/>
      <c r="M1747" s="81">
        <v>15691</v>
      </c>
      <c r="N1747" s="135">
        <v>16767</v>
      </c>
      <c r="O1747" s="136">
        <v>17517</v>
      </c>
      <c r="P1747" s="135">
        <v>16830</v>
      </c>
      <c r="Q1747" s="136">
        <v>16280</v>
      </c>
      <c r="R1747" s="135">
        <v>18945</v>
      </c>
      <c r="S1747" s="136">
        <v>19602</v>
      </c>
      <c r="T1747" s="135">
        <v>20486</v>
      </c>
      <c r="U1747" s="136">
        <v>20839</v>
      </c>
      <c r="V1747" s="135">
        <v>18854</v>
      </c>
      <c r="W1747" s="136">
        <v>19946</v>
      </c>
      <c r="X1747" s="135">
        <v>22284</v>
      </c>
      <c r="Y1747" s="136">
        <v>22584</v>
      </c>
      <c r="Z1747" s="135">
        <v>23067</v>
      </c>
      <c r="AA1747" s="136">
        <v>22050</v>
      </c>
      <c r="AB1747" s="135">
        <v>20779</v>
      </c>
      <c r="AC1747" s="136">
        <v>21743</v>
      </c>
      <c r="AD1747" s="135">
        <v>24487</v>
      </c>
      <c r="AE1747" s="137">
        <v>24920</v>
      </c>
      <c r="AF1747" s="138">
        <v>24927</v>
      </c>
    </row>
    <row r="1748" spans="2:32">
      <c r="B1748" s="114">
        <v>1710</v>
      </c>
      <c r="C1748" s="115">
        <v>1710</v>
      </c>
      <c r="D1748" s="116">
        <v>72</v>
      </c>
      <c r="E1748" s="117">
        <v>3</v>
      </c>
      <c r="F1748" s="118">
        <v>13</v>
      </c>
      <c r="G1748" s="119" t="s">
        <v>485</v>
      </c>
      <c r="H1748" s="120">
        <v>3</v>
      </c>
      <c r="I1748" s="115">
        <v>12</v>
      </c>
      <c r="J1748" s="116" t="s">
        <v>485</v>
      </c>
      <c r="K1748" s="121">
        <v>6</v>
      </c>
      <c r="L1748" s="108"/>
      <c r="M1748" s="122">
        <v>16479</v>
      </c>
      <c r="N1748" s="123">
        <v>17464</v>
      </c>
      <c r="O1748" s="124">
        <v>18289</v>
      </c>
      <c r="P1748" s="123">
        <v>17085</v>
      </c>
      <c r="Q1748" s="124">
        <v>16350</v>
      </c>
      <c r="R1748" s="123">
        <v>19684</v>
      </c>
      <c r="S1748" s="124">
        <v>20087</v>
      </c>
      <c r="T1748" s="123">
        <v>20851</v>
      </c>
      <c r="U1748" s="124">
        <v>21226</v>
      </c>
      <c r="V1748" s="123">
        <v>18620</v>
      </c>
      <c r="W1748" s="124">
        <v>20418</v>
      </c>
      <c r="X1748" s="123">
        <v>22559</v>
      </c>
      <c r="Y1748" s="124">
        <v>22636</v>
      </c>
      <c r="Z1748" s="123">
        <v>22945</v>
      </c>
      <c r="AA1748" s="124">
        <v>21496</v>
      </c>
      <c r="AB1748" s="123">
        <v>20246</v>
      </c>
      <c r="AC1748" s="124">
        <v>21928</v>
      </c>
      <c r="AD1748" s="123">
        <v>24280</v>
      </c>
      <c r="AE1748" s="125">
        <v>24561</v>
      </c>
      <c r="AF1748" s="126">
        <v>24579</v>
      </c>
    </row>
    <row r="1749" spans="2:32">
      <c r="B1749" s="127">
        <v>1711</v>
      </c>
      <c r="C1749" s="128">
        <v>1711</v>
      </c>
      <c r="D1749" s="129">
        <v>72</v>
      </c>
      <c r="E1749" s="130">
        <v>3</v>
      </c>
      <c r="F1749" s="131">
        <v>13</v>
      </c>
      <c r="G1749" s="132" t="s">
        <v>485</v>
      </c>
      <c r="H1749" s="133">
        <v>3</v>
      </c>
      <c r="I1749" s="128">
        <v>12</v>
      </c>
      <c r="J1749" s="129" t="s">
        <v>485</v>
      </c>
      <c r="K1749" s="134">
        <v>7</v>
      </c>
      <c r="L1749" s="108"/>
      <c r="M1749" s="81">
        <v>17890</v>
      </c>
      <c r="N1749" s="135">
        <v>18773</v>
      </c>
      <c r="O1749" s="136">
        <v>19501</v>
      </c>
      <c r="P1749" s="135">
        <v>17616</v>
      </c>
      <c r="Q1749" s="136">
        <v>16589</v>
      </c>
      <c r="R1749" s="135">
        <v>20850</v>
      </c>
      <c r="S1749" s="136">
        <v>21161</v>
      </c>
      <c r="T1749" s="135">
        <v>21922</v>
      </c>
      <c r="U1749" s="136">
        <v>22242</v>
      </c>
      <c r="V1749" s="135">
        <v>18676</v>
      </c>
      <c r="W1749" s="136">
        <v>21565</v>
      </c>
      <c r="X1749" s="135">
        <v>23335</v>
      </c>
      <c r="Y1749" s="136">
        <v>23252</v>
      </c>
      <c r="Z1749" s="135">
        <v>23540</v>
      </c>
      <c r="AA1749" s="136">
        <v>21397</v>
      </c>
      <c r="AB1749" s="135">
        <v>19978</v>
      </c>
      <c r="AC1749" s="136">
        <v>22929</v>
      </c>
      <c r="AD1749" s="135">
        <v>24670</v>
      </c>
      <c r="AE1749" s="137">
        <v>25176</v>
      </c>
      <c r="AF1749" s="138">
        <v>25038</v>
      </c>
    </row>
    <row r="1750" spans="2:32">
      <c r="B1750" s="114">
        <v>1712</v>
      </c>
      <c r="C1750" s="115">
        <v>1712</v>
      </c>
      <c r="D1750" s="116">
        <v>72</v>
      </c>
      <c r="E1750" s="117">
        <v>3</v>
      </c>
      <c r="F1750" s="118">
        <v>13</v>
      </c>
      <c r="G1750" s="119" t="s">
        <v>485</v>
      </c>
      <c r="H1750" s="120">
        <v>3</v>
      </c>
      <c r="I1750" s="115">
        <v>12</v>
      </c>
      <c r="J1750" s="116" t="s">
        <v>485</v>
      </c>
      <c r="K1750" s="121">
        <v>8</v>
      </c>
      <c r="L1750" s="108"/>
      <c r="M1750" s="122">
        <v>18868</v>
      </c>
      <c r="N1750" s="123">
        <v>19768</v>
      </c>
      <c r="O1750" s="124">
        <v>20344</v>
      </c>
      <c r="P1750" s="123">
        <v>17836</v>
      </c>
      <c r="Q1750" s="124">
        <v>16806</v>
      </c>
      <c r="R1750" s="123">
        <v>21704</v>
      </c>
      <c r="S1750" s="124">
        <v>22145</v>
      </c>
      <c r="T1750" s="123">
        <v>22953</v>
      </c>
      <c r="U1750" s="124">
        <v>23042</v>
      </c>
      <c r="V1750" s="123">
        <v>18835</v>
      </c>
      <c r="W1750" s="124">
        <v>22564</v>
      </c>
      <c r="X1750" s="123">
        <v>23930</v>
      </c>
      <c r="Y1750" s="124">
        <v>23909</v>
      </c>
      <c r="Z1750" s="123">
        <v>24210</v>
      </c>
      <c r="AA1750" s="124">
        <v>21317</v>
      </c>
      <c r="AB1750" s="123">
        <v>19904</v>
      </c>
      <c r="AC1750" s="124">
        <v>23786</v>
      </c>
      <c r="AD1750" s="123">
        <v>25191</v>
      </c>
      <c r="AE1750" s="125">
        <v>25877</v>
      </c>
      <c r="AF1750" s="126">
        <v>25626</v>
      </c>
    </row>
    <row r="1751" spans="2:32">
      <c r="B1751" s="127">
        <v>1713</v>
      </c>
      <c r="C1751" s="128">
        <v>1713</v>
      </c>
      <c r="D1751" s="129">
        <v>72</v>
      </c>
      <c r="E1751" s="130">
        <v>3</v>
      </c>
      <c r="F1751" s="131">
        <v>13</v>
      </c>
      <c r="G1751" s="132" t="s">
        <v>485</v>
      </c>
      <c r="H1751" s="133">
        <v>3</v>
      </c>
      <c r="I1751" s="128">
        <v>12</v>
      </c>
      <c r="J1751" s="129" t="s">
        <v>485</v>
      </c>
      <c r="K1751" s="134">
        <v>9</v>
      </c>
      <c r="L1751" s="108"/>
      <c r="M1751" s="81">
        <v>18995</v>
      </c>
      <c r="N1751" s="135">
        <v>19994</v>
      </c>
      <c r="O1751" s="136">
        <v>20544</v>
      </c>
      <c r="P1751" s="135">
        <v>18286</v>
      </c>
      <c r="Q1751" s="136">
        <v>17380</v>
      </c>
      <c r="R1751" s="135">
        <v>21834</v>
      </c>
      <c r="S1751" s="136">
        <v>22369</v>
      </c>
      <c r="T1751" s="135">
        <v>23172</v>
      </c>
      <c r="U1751" s="136">
        <v>23177</v>
      </c>
      <c r="V1751" s="135">
        <v>19289</v>
      </c>
      <c r="W1751" s="136">
        <v>22811</v>
      </c>
      <c r="X1751" s="135">
        <v>23954</v>
      </c>
      <c r="Y1751" s="136">
        <v>23933</v>
      </c>
      <c r="Z1751" s="135">
        <v>24222</v>
      </c>
      <c r="AA1751" s="136">
        <v>21529</v>
      </c>
      <c r="AB1751" s="135">
        <v>20202</v>
      </c>
      <c r="AC1751" s="136">
        <v>23856</v>
      </c>
      <c r="AD1751" s="135">
        <v>25119</v>
      </c>
      <c r="AE1751" s="137">
        <v>25860</v>
      </c>
      <c r="AF1751" s="138">
        <v>25579</v>
      </c>
    </row>
    <row r="1752" spans="2:32">
      <c r="B1752" s="114">
        <v>1714</v>
      </c>
      <c r="C1752" s="115">
        <v>1714</v>
      </c>
      <c r="D1752" s="116">
        <v>72</v>
      </c>
      <c r="E1752" s="117">
        <v>3</v>
      </c>
      <c r="F1752" s="118">
        <v>13</v>
      </c>
      <c r="G1752" s="119" t="s">
        <v>485</v>
      </c>
      <c r="H1752" s="120">
        <v>3</v>
      </c>
      <c r="I1752" s="115">
        <v>12</v>
      </c>
      <c r="J1752" s="116" t="s">
        <v>485</v>
      </c>
      <c r="K1752" s="121">
        <v>10</v>
      </c>
      <c r="L1752" s="108"/>
      <c r="M1752" s="122">
        <v>18916</v>
      </c>
      <c r="N1752" s="123">
        <v>19668</v>
      </c>
      <c r="O1752" s="124">
        <v>20291</v>
      </c>
      <c r="P1752" s="123">
        <v>18472</v>
      </c>
      <c r="Q1752" s="124">
        <v>17680</v>
      </c>
      <c r="R1752" s="123">
        <v>21513</v>
      </c>
      <c r="S1752" s="124">
        <v>21963</v>
      </c>
      <c r="T1752" s="123">
        <v>22562</v>
      </c>
      <c r="U1752" s="124">
        <v>23079</v>
      </c>
      <c r="V1752" s="123">
        <v>19148</v>
      </c>
      <c r="W1752" s="124">
        <v>22498</v>
      </c>
      <c r="X1752" s="123">
        <v>23604</v>
      </c>
      <c r="Y1752" s="124">
        <v>23598</v>
      </c>
      <c r="Z1752" s="123">
        <v>23835</v>
      </c>
      <c r="AA1752" s="124">
        <v>21689</v>
      </c>
      <c r="AB1752" s="123">
        <v>20163</v>
      </c>
      <c r="AC1752" s="124">
        <v>23627</v>
      </c>
      <c r="AD1752" s="123">
        <v>24838</v>
      </c>
      <c r="AE1752" s="125">
        <v>25610</v>
      </c>
      <c r="AF1752" s="126">
        <v>25227</v>
      </c>
    </row>
    <row r="1753" spans="2:32">
      <c r="B1753" s="127">
        <v>1715</v>
      </c>
      <c r="C1753" s="128">
        <v>1715</v>
      </c>
      <c r="D1753" s="129">
        <v>72</v>
      </c>
      <c r="E1753" s="130">
        <v>3</v>
      </c>
      <c r="F1753" s="131">
        <v>13</v>
      </c>
      <c r="G1753" s="132" t="s">
        <v>485</v>
      </c>
      <c r="H1753" s="133">
        <v>3</v>
      </c>
      <c r="I1753" s="128">
        <v>12</v>
      </c>
      <c r="J1753" s="129" t="s">
        <v>485</v>
      </c>
      <c r="K1753" s="134">
        <v>11</v>
      </c>
      <c r="L1753" s="108"/>
      <c r="M1753" s="81">
        <v>18673</v>
      </c>
      <c r="N1753" s="135">
        <v>19404</v>
      </c>
      <c r="O1753" s="136">
        <v>19953</v>
      </c>
      <c r="P1753" s="135">
        <v>18402</v>
      </c>
      <c r="Q1753" s="136">
        <v>17659</v>
      </c>
      <c r="R1753" s="135">
        <v>21290</v>
      </c>
      <c r="S1753" s="136">
        <v>21705</v>
      </c>
      <c r="T1753" s="135">
        <v>22255</v>
      </c>
      <c r="U1753" s="136">
        <v>22755</v>
      </c>
      <c r="V1753" s="135">
        <v>19095</v>
      </c>
      <c r="W1753" s="136">
        <v>22252</v>
      </c>
      <c r="X1753" s="135">
        <v>23459</v>
      </c>
      <c r="Y1753" s="136">
        <v>23279</v>
      </c>
      <c r="Z1753" s="135">
        <v>23482</v>
      </c>
      <c r="AA1753" s="136">
        <v>21608</v>
      </c>
      <c r="AB1753" s="135">
        <v>19842</v>
      </c>
      <c r="AC1753" s="136">
        <v>23106</v>
      </c>
      <c r="AD1753" s="135">
        <v>24568</v>
      </c>
      <c r="AE1753" s="137">
        <v>25271</v>
      </c>
      <c r="AF1753" s="138">
        <v>24919</v>
      </c>
    </row>
    <row r="1754" spans="2:32">
      <c r="B1754" s="114">
        <v>1716</v>
      </c>
      <c r="C1754" s="115">
        <v>1716</v>
      </c>
      <c r="D1754" s="116">
        <v>72</v>
      </c>
      <c r="E1754" s="117">
        <v>3</v>
      </c>
      <c r="F1754" s="118">
        <v>13</v>
      </c>
      <c r="G1754" s="119" t="s">
        <v>485</v>
      </c>
      <c r="H1754" s="120">
        <v>3</v>
      </c>
      <c r="I1754" s="115">
        <v>12</v>
      </c>
      <c r="J1754" s="116" t="s">
        <v>485</v>
      </c>
      <c r="K1754" s="121">
        <v>12</v>
      </c>
      <c r="L1754" s="108"/>
      <c r="M1754" s="122">
        <v>18381</v>
      </c>
      <c r="N1754" s="123">
        <v>19030</v>
      </c>
      <c r="O1754" s="124">
        <v>19370</v>
      </c>
      <c r="P1754" s="123">
        <v>18021</v>
      </c>
      <c r="Q1754" s="124">
        <v>17446</v>
      </c>
      <c r="R1754" s="123">
        <v>20900</v>
      </c>
      <c r="S1754" s="124">
        <v>21302</v>
      </c>
      <c r="T1754" s="123">
        <v>21763</v>
      </c>
      <c r="U1754" s="124">
        <v>22066</v>
      </c>
      <c r="V1754" s="123">
        <v>18866</v>
      </c>
      <c r="W1754" s="124">
        <v>21955</v>
      </c>
      <c r="X1754" s="123">
        <v>23037</v>
      </c>
      <c r="Y1754" s="124">
        <v>23037</v>
      </c>
      <c r="Z1754" s="123">
        <v>22930</v>
      </c>
      <c r="AA1754" s="124">
        <v>21289</v>
      </c>
      <c r="AB1754" s="123">
        <v>19761</v>
      </c>
      <c r="AC1754" s="124">
        <v>22959</v>
      </c>
      <c r="AD1754" s="123">
        <v>24333</v>
      </c>
      <c r="AE1754" s="125">
        <v>24814</v>
      </c>
      <c r="AF1754" s="126">
        <v>24390</v>
      </c>
    </row>
    <row r="1755" spans="2:32">
      <c r="B1755" s="127">
        <v>1717</v>
      </c>
      <c r="C1755" s="128">
        <v>1717</v>
      </c>
      <c r="D1755" s="129">
        <v>72</v>
      </c>
      <c r="E1755" s="130">
        <v>3</v>
      </c>
      <c r="F1755" s="131">
        <v>13</v>
      </c>
      <c r="G1755" s="132" t="s">
        <v>485</v>
      </c>
      <c r="H1755" s="133">
        <v>3</v>
      </c>
      <c r="I1755" s="128">
        <v>12</v>
      </c>
      <c r="J1755" s="129" t="s">
        <v>485</v>
      </c>
      <c r="K1755" s="134">
        <v>13</v>
      </c>
      <c r="L1755" s="108"/>
      <c r="M1755" s="81">
        <v>18060</v>
      </c>
      <c r="N1755" s="135">
        <v>18581</v>
      </c>
      <c r="O1755" s="136">
        <v>18786</v>
      </c>
      <c r="P1755" s="135">
        <v>17487</v>
      </c>
      <c r="Q1755" s="136">
        <v>17077</v>
      </c>
      <c r="R1755" s="135">
        <v>20440</v>
      </c>
      <c r="S1755" s="136">
        <v>20742</v>
      </c>
      <c r="T1755" s="135">
        <v>21117</v>
      </c>
      <c r="U1755" s="136">
        <v>21256</v>
      </c>
      <c r="V1755" s="135">
        <v>18432</v>
      </c>
      <c r="W1755" s="136">
        <v>21501</v>
      </c>
      <c r="X1755" s="135">
        <v>22468</v>
      </c>
      <c r="Y1755" s="136">
        <v>22693</v>
      </c>
      <c r="Z1755" s="135">
        <v>22282</v>
      </c>
      <c r="AA1755" s="136">
        <v>20715</v>
      </c>
      <c r="AB1755" s="135">
        <v>19559</v>
      </c>
      <c r="AC1755" s="136">
        <v>22756</v>
      </c>
      <c r="AD1755" s="135">
        <v>23953</v>
      </c>
      <c r="AE1755" s="137">
        <v>24523</v>
      </c>
      <c r="AF1755" s="138">
        <v>23734</v>
      </c>
    </row>
    <row r="1756" spans="2:32">
      <c r="B1756" s="114">
        <v>1718</v>
      </c>
      <c r="C1756" s="115">
        <v>1718</v>
      </c>
      <c r="D1756" s="116">
        <v>72</v>
      </c>
      <c r="E1756" s="117">
        <v>3</v>
      </c>
      <c r="F1756" s="118">
        <v>13</v>
      </c>
      <c r="G1756" s="119" t="s">
        <v>485</v>
      </c>
      <c r="H1756" s="120">
        <v>3</v>
      </c>
      <c r="I1756" s="115">
        <v>12</v>
      </c>
      <c r="J1756" s="116" t="s">
        <v>485</v>
      </c>
      <c r="K1756" s="121">
        <v>14</v>
      </c>
      <c r="L1756" s="108"/>
      <c r="M1756" s="122">
        <v>17820</v>
      </c>
      <c r="N1756" s="123">
        <v>18170</v>
      </c>
      <c r="O1756" s="124">
        <v>18414</v>
      </c>
      <c r="P1756" s="123">
        <v>17013</v>
      </c>
      <c r="Q1756" s="124">
        <v>16856</v>
      </c>
      <c r="R1756" s="123">
        <v>19901</v>
      </c>
      <c r="S1756" s="124">
        <v>20279</v>
      </c>
      <c r="T1756" s="123">
        <v>20602</v>
      </c>
      <c r="U1756" s="124">
        <v>21090</v>
      </c>
      <c r="V1756" s="123">
        <v>17935</v>
      </c>
      <c r="W1756" s="124">
        <v>21191</v>
      </c>
      <c r="X1756" s="123">
        <v>21795</v>
      </c>
      <c r="Y1756" s="124">
        <v>22179</v>
      </c>
      <c r="Z1756" s="123">
        <v>21752</v>
      </c>
      <c r="AA1756" s="124">
        <v>20114</v>
      </c>
      <c r="AB1756" s="123">
        <v>19099</v>
      </c>
      <c r="AC1756" s="124">
        <v>22478</v>
      </c>
      <c r="AD1756" s="123">
        <v>23408</v>
      </c>
      <c r="AE1756" s="125">
        <v>24044</v>
      </c>
      <c r="AF1756" s="126">
        <v>23173</v>
      </c>
    </row>
    <row r="1757" spans="2:32">
      <c r="B1757" s="127">
        <v>1719</v>
      </c>
      <c r="C1757" s="128">
        <v>1719</v>
      </c>
      <c r="D1757" s="129">
        <v>72</v>
      </c>
      <c r="E1757" s="130">
        <v>3</v>
      </c>
      <c r="F1757" s="131">
        <v>13</v>
      </c>
      <c r="G1757" s="132" t="s">
        <v>485</v>
      </c>
      <c r="H1757" s="133">
        <v>3</v>
      </c>
      <c r="I1757" s="128">
        <v>12</v>
      </c>
      <c r="J1757" s="129" t="s">
        <v>485</v>
      </c>
      <c r="K1757" s="134">
        <v>15</v>
      </c>
      <c r="L1757" s="108"/>
      <c r="M1757" s="81">
        <v>17730</v>
      </c>
      <c r="N1757" s="135">
        <v>17998</v>
      </c>
      <c r="O1757" s="136">
        <v>18178</v>
      </c>
      <c r="P1757" s="135">
        <v>16822</v>
      </c>
      <c r="Q1757" s="136">
        <v>16809</v>
      </c>
      <c r="R1757" s="135">
        <v>19658</v>
      </c>
      <c r="S1757" s="136">
        <v>20093</v>
      </c>
      <c r="T1757" s="135">
        <v>20400</v>
      </c>
      <c r="U1757" s="136">
        <v>20930</v>
      </c>
      <c r="V1757" s="135">
        <v>17793</v>
      </c>
      <c r="W1757" s="136">
        <v>21117</v>
      </c>
      <c r="X1757" s="135">
        <v>21469</v>
      </c>
      <c r="Y1757" s="136">
        <v>21875</v>
      </c>
      <c r="Z1757" s="135">
        <v>21332</v>
      </c>
      <c r="AA1757" s="136">
        <v>19774</v>
      </c>
      <c r="AB1757" s="135">
        <v>18869</v>
      </c>
      <c r="AC1757" s="136">
        <v>22316</v>
      </c>
      <c r="AD1757" s="135">
        <v>23083</v>
      </c>
      <c r="AE1757" s="137">
        <v>23703</v>
      </c>
      <c r="AF1757" s="138">
        <v>22717</v>
      </c>
    </row>
    <row r="1758" spans="2:32">
      <c r="B1758" s="114">
        <v>1720</v>
      </c>
      <c r="C1758" s="115">
        <v>1720</v>
      </c>
      <c r="D1758" s="116">
        <v>72</v>
      </c>
      <c r="E1758" s="117">
        <v>3</v>
      </c>
      <c r="F1758" s="118">
        <v>13</v>
      </c>
      <c r="G1758" s="119" t="s">
        <v>485</v>
      </c>
      <c r="H1758" s="120">
        <v>3</v>
      </c>
      <c r="I1758" s="115">
        <v>12</v>
      </c>
      <c r="J1758" s="116" t="s">
        <v>485</v>
      </c>
      <c r="K1758" s="121">
        <v>16</v>
      </c>
      <c r="L1758" s="108"/>
      <c r="M1758" s="122">
        <v>18006</v>
      </c>
      <c r="N1758" s="123">
        <v>18156</v>
      </c>
      <c r="O1758" s="124">
        <v>18275</v>
      </c>
      <c r="P1758" s="123">
        <v>16896</v>
      </c>
      <c r="Q1758" s="124">
        <v>17104</v>
      </c>
      <c r="R1758" s="123">
        <v>19947</v>
      </c>
      <c r="S1758" s="124">
        <v>20190</v>
      </c>
      <c r="T1758" s="123">
        <v>20459</v>
      </c>
      <c r="U1758" s="124">
        <v>20940</v>
      </c>
      <c r="V1758" s="123">
        <v>18005</v>
      </c>
      <c r="W1758" s="124">
        <v>21303</v>
      </c>
      <c r="X1758" s="123">
        <v>21755</v>
      </c>
      <c r="Y1758" s="124">
        <v>21905</v>
      </c>
      <c r="Z1758" s="123">
        <v>21217</v>
      </c>
      <c r="AA1758" s="124">
        <v>19712</v>
      </c>
      <c r="AB1758" s="123">
        <v>19019</v>
      </c>
      <c r="AC1758" s="124">
        <v>22439</v>
      </c>
      <c r="AD1758" s="123">
        <v>23062</v>
      </c>
      <c r="AE1758" s="125">
        <v>23633</v>
      </c>
      <c r="AF1758" s="126">
        <v>22534</v>
      </c>
    </row>
    <row r="1759" spans="2:32">
      <c r="B1759" s="127">
        <v>1721</v>
      </c>
      <c r="C1759" s="128">
        <v>1721</v>
      </c>
      <c r="D1759" s="129">
        <v>72</v>
      </c>
      <c r="E1759" s="130">
        <v>3</v>
      </c>
      <c r="F1759" s="131">
        <v>13</v>
      </c>
      <c r="G1759" s="132" t="s">
        <v>485</v>
      </c>
      <c r="H1759" s="133">
        <v>3</v>
      </c>
      <c r="I1759" s="128">
        <v>12</v>
      </c>
      <c r="J1759" s="129" t="s">
        <v>485</v>
      </c>
      <c r="K1759" s="134">
        <v>17</v>
      </c>
      <c r="L1759" s="108"/>
      <c r="M1759" s="81">
        <v>18718</v>
      </c>
      <c r="N1759" s="135">
        <v>18938</v>
      </c>
      <c r="O1759" s="136">
        <v>18742</v>
      </c>
      <c r="P1759" s="135">
        <v>17636</v>
      </c>
      <c r="Q1759" s="136">
        <v>17843</v>
      </c>
      <c r="R1759" s="135">
        <v>20733</v>
      </c>
      <c r="S1759" s="136">
        <v>21032</v>
      </c>
      <c r="T1759" s="135">
        <v>21330</v>
      </c>
      <c r="U1759" s="136">
        <v>21414</v>
      </c>
      <c r="V1759" s="135">
        <v>18943</v>
      </c>
      <c r="W1759" s="136">
        <v>22247</v>
      </c>
      <c r="X1759" s="135">
        <v>22674</v>
      </c>
      <c r="Y1759" s="136">
        <v>22714</v>
      </c>
      <c r="Z1759" s="135">
        <v>21830</v>
      </c>
      <c r="AA1759" s="136">
        <v>20526</v>
      </c>
      <c r="AB1759" s="135">
        <v>19856</v>
      </c>
      <c r="AC1759" s="136">
        <v>23364</v>
      </c>
      <c r="AD1759" s="135">
        <v>23894</v>
      </c>
      <c r="AE1759" s="137">
        <v>24485</v>
      </c>
      <c r="AF1759" s="138">
        <v>23149</v>
      </c>
    </row>
    <row r="1760" spans="2:32">
      <c r="B1760" s="114">
        <v>1722</v>
      </c>
      <c r="C1760" s="115">
        <v>1722</v>
      </c>
      <c r="D1760" s="116">
        <v>72</v>
      </c>
      <c r="E1760" s="117">
        <v>3</v>
      </c>
      <c r="F1760" s="118">
        <v>13</v>
      </c>
      <c r="G1760" s="119" t="s">
        <v>485</v>
      </c>
      <c r="H1760" s="120">
        <v>3</v>
      </c>
      <c r="I1760" s="115">
        <v>12</v>
      </c>
      <c r="J1760" s="116" t="s">
        <v>485</v>
      </c>
      <c r="K1760" s="121">
        <v>18</v>
      </c>
      <c r="L1760" s="108"/>
      <c r="M1760" s="122">
        <v>19165</v>
      </c>
      <c r="N1760" s="123">
        <v>19707</v>
      </c>
      <c r="O1760" s="124">
        <v>19434</v>
      </c>
      <c r="P1760" s="123">
        <v>18417</v>
      </c>
      <c r="Q1760" s="124">
        <v>18518</v>
      </c>
      <c r="R1760" s="123">
        <v>21414</v>
      </c>
      <c r="S1760" s="124">
        <v>21985</v>
      </c>
      <c r="T1760" s="123">
        <v>22383</v>
      </c>
      <c r="U1760" s="124">
        <v>21668</v>
      </c>
      <c r="V1760" s="123">
        <v>20213</v>
      </c>
      <c r="W1760" s="124">
        <v>22945</v>
      </c>
      <c r="X1760" s="123">
        <v>23404</v>
      </c>
      <c r="Y1760" s="124">
        <v>23868</v>
      </c>
      <c r="Z1760" s="123">
        <v>23127</v>
      </c>
      <c r="AA1760" s="124">
        <v>21769</v>
      </c>
      <c r="AB1760" s="123">
        <v>21407</v>
      </c>
      <c r="AC1760" s="124">
        <v>24309</v>
      </c>
      <c r="AD1760" s="123">
        <v>25156</v>
      </c>
      <c r="AE1760" s="125">
        <v>25717</v>
      </c>
      <c r="AF1760" s="126">
        <v>24538</v>
      </c>
    </row>
    <row r="1761" spans="2:32">
      <c r="B1761" s="127">
        <v>1723</v>
      </c>
      <c r="C1761" s="128">
        <v>1723</v>
      </c>
      <c r="D1761" s="129">
        <v>72</v>
      </c>
      <c r="E1761" s="130">
        <v>3</v>
      </c>
      <c r="F1761" s="131">
        <v>13</v>
      </c>
      <c r="G1761" s="132" t="s">
        <v>485</v>
      </c>
      <c r="H1761" s="133">
        <v>3</v>
      </c>
      <c r="I1761" s="128">
        <v>12</v>
      </c>
      <c r="J1761" s="129" t="s">
        <v>485</v>
      </c>
      <c r="K1761" s="134">
        <v>19</v>
      </c>
      <c r="L1761" s="108"/>
      <c r="M1761" s="81">
        <v>19581</v>
      </c>
      <c r="N1761" s="135">
        <v>20278</v>
      </c>
      <c r="O1761" s="136">
        <v>20029</v>
      </c>
      <c r="P1761" s="135">
        <v>18796</v>
      </c>
      <c r="Q1761" s="136">
        <v>19210</v>
      </c>
      <c r="R1761" s="135">
        <v>21980</v>
      </c>
      <c r="S1761" s="136">
        <v>22470</v>
      </c>
      <c r="T1761" s="135">
        <v>22996</v>
      </c>
      <c r="U1761" s="136">
        <v>22313</v>
      </c>
      <c r="V1761" s="135">
        <v>20962</v>
      </c>
      <c r="W1761" s="136">
        <v>23392</v>
      </c>
      <c r="X1761" s="135">
        <v>24271</v>
      </c>
      <c r="Y1761" s="136">
        <v>24947</v>
      </c>
      <c r="Z1761" s="135">
        <v>24486</v>
      </c>
      <c r="AA1761" s="136">
        <v>23007</v>
      </c>
      <c r="AB1761" s="135">
        <v>22843</v>
      </c>
      <c r="AC1761" s="136">
        <v>25254</v>
      </c>
      <c r="AD1761" s="135">
        <v>26483</v>
      </c>
      <c r="AE1761" s="137">
        <v>26907</v>
      </c>
      <c r="AF1761" s="138">
        <v>26094</v>
      </c>
    </row>
    <row r="1762" spans="2:32">
      <c r="B1762" s="114">
        <v>1724</v>
      </c>
      <c r="C1762" s="115">
        <v>1724</v>
      </c>
      <c r="D1762" s="116">
        <v>72</v>
      </c>
      <c r="E1762" s="117">
        <v>3</v>
      </c>
      <c r="F1762" s="118">
        <v>13</v>
      </c>
      <c r="G1762" s="119" t="s">
        <v>485</v>
      </c>
      <c r="H1762" s="120">
        <v>3</v>
      </c>
      <c r="I1762" s="115">
        <v>12</v>
      </c>
      <c r="J1762" s="116" t="s">
        <v>485</v>
      </c>
      <c r="K1762" s="121">
        <v>20</v>
      </c>
      <c r="L1762" s="108"/>
      <c r="M1762" s="122">
        <v>19841</v>
      </c>
      <c r="N1762" s="123">
        <v>20613</v>
      </c>
      <c r="O1762" s="124">
        <v>20424</v>
      </c>
      <c r="P1762" s="123">
        <v>19131</v>
      </c>
      <c r="Q1762" s="124">
        <v>19343</v>
      </c>
      <c r="R1762" s="123">
        <v>22367</v>
      </c>
      <c r="S1762" s="124">
        <v>22898</v>
      </c>
      <c r="T1762" s="123">
        <v>23354</v>
      </c>
      <c r="U1762" s="124">
        <v>22899</v>
      </c>
      <c r="V1762" s="123">
        <v>21328</v>
      </c>
      <c r="W1762" s="124">
        <v>23740</v>
      </c>
      <c r="X1762" s="123">
        <v>25100</v>
      </c>
      <c r="Y1762" s="124">
        <v>25789</v>
      </c>
      <c r="Z1762" s="123">
        <v>25506</v>
      </c>
      <c r="AA1762" s="124">
        <v>24020</v>
      </c>
      <c r="AB1762" s="123">
        <v>23780</v>
      </c>
      <c r="AC1762" s="124">
        <v>26168</v>
      </c>
      <c r="AD1762" s="123">
        <v>27632</v>
      </c>
      <c r="AE1762" s="125">
        <v>27981</v>
      </c>
      <c r="AF1762" s="126">
        <v>27346</v>
      </c>
    </row>
    <row r="1763" spans="2:32">
      <c r="B1763" s="127">
        <v>1725</v>
      </c>
      <c r="C1763" s="128">
        <v>1725</v>
      </c>
      <c r="D1763" s="129">
        <v>72</v>
      </c>
      <c r="E1763" s="130">
        <v>3</v>
      </c>
      <c r="F1763" s="131">
        <v>13</v>
      </c>
      <c r="G1763" s="132" t="s">
        <v>485</v>
      </c>
      <c r="H1763" s="133">
        <v>3</v>
      </c>
      <c r="I1763" s="128">
        <v>12</v>
      </c>
      <c r="J1763" s="129" t="s">
        <v>485</v>
      </c>
      <c r="K1763" s="134">
        <v>21</v>
      </c>
      <c r="L1763" s="108"/>
      <c r="M1763" s="81">
        <v>19415</v>
      </c>
      <c r="N1763" s="135">
        <v>20402</v>
      </c>
      <c r="O1763" s="136">
        <v>20257</v>
      </c>
      <c r="P1763" s="135">
        <v>18948</v>
      </c>
      <c r="Q1763" s="136">
        <v>19064</v>
      </c>
      <c r="R1763" s="135">
        <v>22186</v>
      </c>
      <c r="S1763" s="136">
        <v>22795</v>
      </c>
      <c r="T1763" s="135">
        <v>23407</v>
      </c>
      <c r="U1763" s="136">
        <v>23084</v>
      </c>
      <c r="V1763" s="135">
        <v>21340</v>
      </c>
      <c r="W1763" s="136">
        <v>23692</v>
      </c>
      <c r="X1763" s="135">
        <v>25462</v>
      </c>
      <c r="Y1763" s="136">
        <v>26296</v>
      </c>
      <c r="Z1763" s="135">
        <v>26248</v>
      </c>
      <c r="AA1763" s="136">
        <v>24764</v>
      </c>
      <c r="AB1763" s="135">
        <v>24269</v>
      </c>
      <c r="AC1763" s="136">
        <v>26488</v>
      </c>
      <c r="AD1763" s="135">
        <v>28485</v>
      </c>
      <c r="AE1763" s="137">
        <v>28931</v>
      </c>
      <c r="AF1763" s="138">
        <v>28358</v>
      </c>
    </row>
    <row r="1764" spans="2:32">
      <c r="B1764" s="114">
        <v>1726</v>
      </c>
      <c r="C1764" s="115">
        <v>1726</v>
      </c>
      <c r="D1764" s="116">
        <v>72</v>
      </c>
      <c r="E1764" s="117">
        <v>3</v>
      </c>
      <c r="F1764" s="118">
        <v>13</v>
      </c>
      <c r="G1764" s="119" t="s">
        <v>485</v>
      </c>
      <c r="H1764" s="120">
        <v>3</v>
      </c>
      <c r="I1764" s="115">
        <v>12</v>
      </c>
      <c r="J1764" s="116" t="s">
        <v>485</v>
      </c>
      <c r="K1764" s="121">
        <v>22</v>
      </c>
      <c r="L1764" s="108"/>
      <c r="M1764" s="122">
        <v>18484</v>
      </c>
      <c r="N1764" s="123">
        <v>19627</v>
      </c>
      <c r="O1764" s="124">
        <v>19528</v>
      </c>
      <c r="P1764" s="123">
        <v>18254</v>
      </c>
      <c r="Q1764" s="124">
        <v>18407</v>
      </c>
      <c r="R1764" s="123">
        <v>21386</v>
      </c>
      <c r="S1764" s="124">
        <v>22174</v>
      </c>
      <c r="T1764" s="123">
        <v>22769</v>
      </c>
      <c r="U1764" s="124">
        <v>22553</v>
      </c>
      <c r="V1764" s="123">
        <v>20871</v>
      </c>
      <c r="W1764" s="124">
        <v>22915</v>
      </c>
      <c r="X1764" s="123">
        <v>25011</v>
      </c>
      <c r="Y1764" s="124">
        <v>26064</v>
      </c>
      <c r="Z1764" s="123">
        <v>26057</v>
      </c>
      <c r="AA1764" s="124">
        <v>24605</v>
      </c>
      <c r="AB1764" s="123">
        <v>24080</v>
      </c>
      <c r="AC1764" s="124">
        <v>25925</v>
      </c>
      <c r="AD1764" s="123">
        <v>28467</v>
      </c>
      <c r="AE1764" s="125">
        <v>28809</v>
      </c>
      <c r="AF1764" s="126">
        <v>28323</v>
      </c>
    </row>
    <row r="1765" spans="2:32">
      <c r="B1765" s="127">
        <v>1727</v>
      </c>
      <c r="C1765" s="128">
        <v>1727</v>
      </c>
      <c r="D1765" s="129">
        <v>72</v>
      </c>
      <c r="E1765" s="130">
        <v>3</v>
      </c>
      <c r="F1765" s="131">
        <v>13</v>
      </c>
      <c r="G1765" s="132" t="s">
        <v>485</v>
      </c>
      <c r="H1765" s="133">
        <v>3</v>
      </c>
      <c r="I1765" s="128">
        <v>12</v>
      </c>
      <c r="J1765" s="129" t="s">
        <v>485</v>
      </c>
      <c r="K1765" s="134">
        <v>23</v>
      </c>
      <c r="L1765" s="108"/>
      <c r="M1765" s="81">
        <v>17346</v>
      </c>
      <c r="N1765" s="135">
        <v>18677</v>
      </c>
      <c r="O1765" s="136">
        <v>18538</v>
      </c>
      <c r="P1765" s="135">
        <v>17490</v>
      </c>
      <c r="Q1765" s="136">
        <v>17720</v>
      </c>
      <c r="R1765" s="135">
        <v>20336</v>
      </c>
      <c r="S1765" s="136">
        <v>21211</v>
      </c>
      <c r="T1765" s="135">
        <v>21941</v>
      </c>
      <c r="U1765" s="136">
        <v>21736</v>
      </c>
      <c r="V1765" s="135">
        <v>20315</v>
      </c>
      <c r="W1765" s="136">
        <v>21962</v>
      </c>
      <c r="X1765" s="135">
        <v>24208</v>
      </c>
      <c r="Y1765" s="136">
        <v>25318</v>
      </c>
      <c r="Z1765" s="135">
        <v>25349</v>
      </c>
      <c r="AA1765" s="136">
        <v>24107</v>
      </c>
      <c r="AB1765" s="135">
        <v>23580</v>
      </c>
      <c r="AC1765" s="136">
        <v>25039</v>
      </c>
      <c r="AD1765" s="135">
        <v>27816</v>
      </c>
      <c r="AE1765" s="137">
        <v>28228</v>
      </c>
      <c r="AF1765" s="138">
        <v>27698</v>
      </c>
    </row>
    <row r="1766" spans="2:32">
      <c r="B1766" s="114">
        <v>1728</v>
      </c>
      <c r="C1766" s="115">
        <v>1728</v>
      </c>
      <c r="D1766" s="116">
        <v>72</v>
      </c>
      <c r="E1766" s="117">
        <v>3</v>
      </c>
      <c r="F1766" s="118">
        <v>13</v>
      </c>
      <c r="G1766" s="119" t="s">
        <v>485</v>
      </c>
      <c r="H1766" s="120">
        <v>3</v>
      </c>
      <c r="I1766" s="115">
        <v>12</v>
      </c>
      <c r="J1766" s="116" t="s">
        <v>485</v>
      </c>
      <c r="K1766" s="121">
        <v>24</v>
      </c>
      <c r="L1766" s="108"/>
      <c r="M1766" s="122">
        <v>16263</v>
      </c>
      <c r="N1766" s="123">
        <v>17651</v>
      </c>
      <c r="O1766" s="124">
        <v>17534</v>
      </c>
      <c r="P1766" s="123">
        <v>16763</v>
      </c>
      <c r="Q1766" s="124">
        <v>17174</v>
      </c>
      <c r="R1766" s="123">
        <v>19347</v>
      </c>
      <c r="S1766" s="124">
        <v>20374</v>
      </c>
      <c r="T1766" s="123">
        <v>21101</v>
      </c>
      <c r="U1766" s="124">
        <v>20899</v>
      </c>
      <c r="V1766" s="123">
        <v>19901</v>
      </c>
      <c r="W1766" s="124">
        <v>21070</v>
      </c>
      <c r="X1766" s="123">
        <v>23364</v>
      </c>
      <c r="Y1766" s="124">
        <v>24621</v>
      </c>
      <c r="Z1766" s="123">
        <v>24447</v>
      </c>
      <c r="AA1766" s="124">
        <v>23445</v>
      </c>
      <c r="AB1766" s="123">
        <v>23071</v>
      </c>
      <c r="AC1766" s="124">
        <v>24027</v>
      </c>
      <c r="AD1766" s="123">
        <v>27147</v>
      </c>
      <c r="AE1766" s="125">
        <v>27384</v>
      </c>
      <c r="AF1766" s="126">
        <v>26851</v>
      </c>
    </row>
    <row r="1767" spans="2:32">
      <c r="B1767" s="127">
        <v>1729</v>
      </c>
      <c r="C1767" s="128">
        <v>1729</v>
      </c>
      <c r="D1767" s="129">
        <v>73</v>
      </c>
      <c r="E1767" s="130">
        <v>3</v>
      </c>
      <c r="F1767" s="131">
        <v>14</v>
      </c>
      <c r="G1767" s="132" t="s">
        <v>485</v>
      </c>
      <c r="H1767" s="133">
        <v>3</v>
      </c>
      <c r="I1767" s="128">
        <v>13</v>
      </c>
      <c r="J1767" s="129" t="s">
        <v>485</v>
      </c>
      <c r="K1767" s="134">
        <v>1</v>
      </c>
      <c r="L1767" s="108"/>
      <c r="M1767" s="81">
        <v>15939</v>
      </c>
      <c r="N1767" s="135">
        <v>16836</v>
      </c>
      <c r="O1767" s="136">
        <v>16859</v>
      </c>
      <c r="P1767" s="135">
        <v>16322</v>
      </c>
      <c r="Q1767" s="136">
        <v>16503</v>
      </c>
      <c r="R1767" s="135">
        <v>18975</v>
      </c>
      <c r="S1767" s="136">
        <v>19887</v>
      </c>
      <c r="T1767" s="135">
        <v>20278</v>
      </c>
      <c r="U1767" s="136">
        <v>20165</v>
      </c>
      <c r="V1767" s="135">
        <v>19156</v>
      </c>
      <c r="W1767" s="136">
        <v>20085</v>
      </c>
      <c r="X1767" s="135">
        <v>23156</v>
      </c>
      <c r="Y1767" s="136">
        <v>24215</v>
      </c>
      <c r="Z1767" s="135">
        <v>23557</v>
      </c>
      <c r="AA1767" s="136">
        <v>22137</v>
      </c>
      <c r="AB1767" s="135">
        <v>22376</v>
      </c>
      <c r="AC1767" s="136">
        <v>23446</v>
      </c>
      <c r="AD1767" s="135">
        <v>26815</v>
      </c>
      <c r="AE1767" s="137">
        <v>26836</v>
      </c>
      <c r="AF1767" s="138">
        <v>25875</v>
      </c>
    </row>
    <row r="1768" spans="2:32">
      <c r="B1768" s="114">
        <v>1730</v>
      </c>
      <c r="C1768" s="115">
        <v>1730</v>
      </c>
      <c r="D1768" s="116">
        <v>73</v>
      </c>
      <c r="E1768" s="117">
        <v>3</v>
      </c>
      <c r="F1768" s="118">
        <v>14</v>
      </c>
      <c r="G1768" s="119" t="s">
        <v>485</v>
      </c>
      <c r="H1768" s="120">
        <v>3</v>
      </c>
      <c r="I1768" s="115">
        <v>13</v>
      </c>
      <c r="J1768" s="116" t="s">
        <v>485</v>
      </c>
      <c r="K1768" s="121">
        <v>2</v>
      </c>
      <c r="L1768" s="108"/>
      <c r="M1768" s="122">
        <v>15613</v>
      </c>
      <c r="N1768" s="123">
        <v>16377</v>
      </c>
      <c r="O1768" s="124">
        <v>16316</v>
      </c>
      <c r="P1768" s="123">
        <v>15814</v>
      </c>
      <c r="Q1768" s="124">
        <v>16291</v>
      </c>
      <c r="R1768" s="123">
        <v>18555</v>
      </c>
      <c r="S1768" s="124">
        <v>19467</v>
      </c>
      <c r="T1768" s="123">
        <v>19786</v>
      </c>
      <c r="U1768" s="124">
        <v>19789</v>
      </c>
      <c r="V1768" s="123">
        <v>18767</v>
      </c>
      <c r="W1768" s="124">
        <v>19647</v>
      </c>
      <c r="X1768" s="123">
        <v>22640</v>
      </c>
      <c r="Y1768" s="124">
        <v>23653</v>
      </c>
      <c r="Z1768" s="123">
        <v>22854</v>
      </c>
      <c r="AA1768" s="124">
        <v>21521</v>
      </c>
      <c r="AB1768" s="123">
        <v>21894</v>
      </c>
      <c r="AC1768" s="124">
        <v>22909</v>
      </c>
      <c r="AD1768" s="123">
        <v>26195</v>
      </c>
      <c r="AE1768" s="125">
        <v>26127</v>
      </c>
      <c r="AF1768" s="126">
        <v>25103</v>
      </c>
    </row>
    <row r="1769" spans="2:32">
      <c r="B1769" s="127">
        <v>1731</v>
      </c>
      <c r="C1769" s="128">
        <v>1731</v>
      </c>
      <c r="D1769" s="129">
        <v>73</v>
      </c>
      <c r="E1769" s="130">
        <v>3</v>
      </c>
      <c r="F1769" s="131">
        <v>14</v>
      </c>
      <c r="G1769" s="132" t="s">
        <v>485</v>
      </c>
      <c r="H1769" s="133">
        <v>3</v>
      </c>
      <c r="I1769" s="128">
        <v>13</v>
      </c>
      <c r="J1769" s="129" t="s">
        <v>485</v>
      </c>
      <c r="K1769" s="134">
        <v>3</v>
      </c>
      <c r="L1769" s="108"/>
      <c r="M1769" s="81">
        <v>15449</v>
      </c>
      <c r="N1769" s="135">
        <v>16155</v>
      </c>
      <c r="O1769" s="136">
        <v>16011</v>
      </c>
      <c r="P1769" s="135">
        <v>15510</v>
      </c>
      <c r="Q1769" s="136">
        <v>16414</v>
      </c>
      <c r="R1769" s="135">
        <v>18363</v>
      </c>
      <c r="S1769" s="136">
        <v>19304</v>
      </c>
      <c r="T1769" s="135">
        <v>19642</v>
      </c>
      <c r="U1769" s="136">
        <v>19783</v>
      </c>
      <c r="V1769" s="135">
        <v>18777</v>
      </c>
      <c r="W1769" s="136">
        <v>19524</v>
      </c>
      <c r="X1769" s="135">
        <v>22398</v>
      </c>
      <c r="Y1769" s="136">
        <v>23247</v>
      </c>
      <c r="Z1769" s="135">
        <v>22424</v>
      </c>
      <c r="AA1769" s="136">
        <v>21082</v>
      </c>
      <c r="AB1769" s="135">
        <v>21705</v>
      </c>
      <c r="AC1769" s="136">
        <v>22638</v>
      </c>
      <c r="AD1769" s="135">
        <v>25703</v>
      </c>
      <c r="AE1769" s="137">
        <v>25741</v>
      </c>
      <c r="AF1769" s="138">
        <v>24609</v>
      </c>
    </row>
    <row r="1770" spans="2:32">
      <c r="B1770" s="114">
        <v>1732</v>
      </c>
      <c r="C1770" s="115">
        <v>1732</v>
      </c>
      <c r="D1770" s="116">
        <v>73</v>
      </c>
      <c r="E1770" s="117">
        <v>3</v>
      </c>
      <c r="F1770" s="118">
        <v>14</v>
      </c>
      <c r="G1770" s="119" t="s">
        <v>485</v>
      </c>
      <c r="H1770" s="120">
        <v>3</v>
      </c>
      <c r="I1770" s="115">
        <v>13</v>
      </c>
      <c r="J1770" s="116" t="s">
        <v>485</v>
      </c>
      <c r="K1770" s="121">
        <v>4</v>
      </c>
      <c r="L1770" s="108"/>
      <c r="M1770" s="122">
        <v>15474</v>
      </c>
      <c r="N1770" s="123">
        <v>16216</v>
      </c>
      <c r="O1770" s="124">
        <v>15963</v>
      </c>
      <c r="P1770" s="123">
        <v>15500</v>
      </c>
      <c r="Q1770" s="124">
        <v>16556</v>
      </c>
      <c r="R1770" s="123">
        <v>18395</v>
      </c>
      <c r="S1770" s="124">
        <v>19407</v>
      </c>
      <c r="T1770" s="123">
        <v>19702</v>
      </c>
      <c r="U1770" s="124">
        <v>19651</v>
      </c>
      <c r="V1770" s="123">
        <v>18877</v>
      </c>
      <c r="W1770" s="124">
        <v>19413</v>
      </c>
      <c r="X1770" s="123">
        <v>22162</v>
      </c>
      <c r="Y1770" s="124">
        <v>23000</v>
      </c>
      <c r="Z1770" s="123">
        <v>22013</v>
      </c>
      <c r="AA1770" s="124">
        <v>20803</v>
      </c>
      <c r="AB1770" s="123">
        <v>21577</v>
      </c>
      <c r="AC1770" s="124">
        <v>22253</v>
      </c>
      <c r="AD1770" s="123">
        <v>25231</v>
      </c>
      <c r="AE1770" s="125">
        <v>25267</v>
      </c>
      <c r="AF1770" s="126">
        <v>24010</v>
      </c>
    </row>
    <row r="1771" spans="2:32">
      <c r="B1771" s="127">
        <v>1733</v>
      </c>
      <c r="C1771" s="128">
        <v>1733</v>
      </c>
      <c r="D1771" s="129">
        <v>73</v>
      </c>
      <c r="E1771" s="130">
        <v>3</v>
      </c>
      <c r="F1771" s="131">
        <v>14</v>
      </c>
      <c r="G1771" s="132" t="s">
        <v>485</v>
      </c>
      <c r="H1771" s="133">
        <v>3</v>
      </c>
      <c r="I1771" s="128">
        <v>13</v>
      </c>
      <c r="J1771" s="129" t="s">
        <v>485</v>
      </c>
      <c r="K1771" s="134">
        <v>5</v>
      </c>
      <c r="L1771" s="108"/>
      <c r="M1771" s="81">
        <v>15747</v>
      </c>
      <c r="N1771" s="135">
        <v>16564</v>
      </c>
      <c r="O1771" s="136">
        <v>16186</v>
      </c>
      <c r="P1771" s="135">
        <v>15642</v>
      </c>
      <c r="Q1771" s="136">
        <v>16852</v>
      </c>
      <c r="R1771" s="135">
        <v>18663</v>
      </c>
      <c r="S1771" s="136">
        <v>19571</v>
      </c>
      <c r="T1771" s="135">
        <v>19880</v>
      </c>
      <c r="U1771" s="136">
        <v>19576</v>
      </c>
      <c r="V1771" s="135">
        <v>19079</v>
      </c>
      <c r="W1771" s="136">
        <v>19394</v>
      </c>
      <c r="X1771" s="135">
        <v>22074</v>
      </c>
      <c r="Y1771" s="136">
        <v>22783</v>
      </c>
      <c r="Z1771" s="135">
        <v>21626</v>
      </c>
      <c r="AA1771" s="136">
        <v>20474</v>
      </c>
      <c r="AB1771" s="135">
        <v>21452</v>
      </c>
      <c r="AC1771" s="136">
        <v>21895</v>
      </c>
      <c r="AD1771" s="135">
        <v>24745</v>
      </c>
      <c r="AE1771" s="137">
        <v>24754</v>
      </c>
      <c r="AF1771" s="138">
        <v>23398</v>
      </c>
    </row>
    <row r="1772" spans="2:32">
      <c r="B1772" s="114">
        <v>1734</v>
      </c>
      <c r="C1772" s="115">
        <v>1734</v>
      </c>
      <c r="D1772" s="116">
        <v>73</v>
      </c>
      <c r="E1772" s="117">
        <v>3</v>
      </c>
      <c r="F1772" s="118">
        <v>14</v>
      </c>
      <c r="G1772" s="119" t="s">
        <v>485</v>
      </c>
      <c r="H1772" s="120">
        <v>3</v>
      </c>
      <c r="I1772" s="115">
        <v>13</v>
      </c>
      <c r="J1772" s="116" t="s">
        <v>485</v>
      </c>
      <c r="K1772" s="121">
        <v>6</v>
      </c>
      <c r="L1772" s="108"/>
      <c r="M1772" s="122">
        <v>16427</v>
      </c>
      <c r="N1772" s="123">
        <v>17361</v>
      </c>
      <c r="O1772" s="124">
        <v>16497</v>
      </c>
      <c r="P1772" s="123">
        <v>15770</v>
      </c>
      <c r="Q1772" s="124">
        <v>17726</v>
      </c>
      <c r="R1772" s="123">
        <v>19228</v>
      </c>
      <c r="S1772" s="124">
        <v>20043</v>
      </c>
      <c r="T1772" s="123">
        <v>20403</v>
      </c>
      <c r="U1772" s="124">
        <v>19541</v>
      </c>
      <c r="V1772" s="123">
        <v>19648</v>
      </c>
      <c r="W1772" s="124">
        <v>19833</v>
      </c>
      <c r="X1772" s="123">
        <v>22212</v>
      </c>
      <c r="Y1772" s="124">
        <v>22712</v>
      </c>
      <c r="Z1772" s="123">
        <v>21128</v>
      </c>
      <c r="AA1772" s="124">
        <v>19975</v>
      </c>
      <c r="AB1772" s="123">
        <v>21667</v>
      </c>
      <c r="AC1772" s="124">
        <v>21951</v>
      </c>
      <c r="AD1772" s="123">
        <v>24399</v>
      </c>
      <c r="AE1772" s="125">
        <v>24407</v>
      </c>
      <c r="AF1772" s="126">
        <v>22671</v>
      </c>
    </row>
    <row r="1773" spans="2:32">
      <c r="B1773" s="127">
        <v>1735</v>
      </c>
      <c r="C1773" s="128">
        <v>1735</v>
      </c>
      <c r="D1773" s="129">
        <v>73</v>
      </c>
      <c r="E1773" s="130">
        <v>3</v>
      </c>
      <c r="F1773" s="131">
        <v>14</v>
      </c>
      <c r="G1773" s="132" t="s">
        <v>485</v>
      </c>
      <c r="H1773" s="133">
        <v>3</v>
      </c>
      <c r="I1773" s="128">
        <v>13</v>
      </c>
      <c r="J1773" s="129" t="s">
        <v>485</v>
      </c>
      <c r="K1773" s="134">
        <v>7</v>
      </c>
      <c r="L1773" s="108"/>
      <c r="M1773" s="81">
        <v>17665</v>
      </c>
      <c r="N1773" s="135">
        <v>18589</v>
      </c>
      <c r="O1773" s="136">
        <v>17063</v>
      </c>
      <c r="P1773" s="135">
        <v>16030</v>
      </c>
      <c r="Q1773" s="136">
        <v>19176</v>
      </c>
      <c r="R1773" s="135">
        <v>20362</v>
      </c>
      <c r="S1773" s="136">
        <v>21179</v>
      </c>
      <c r="T1773" s="135">
        <v>21507</v>
      </c>
      <c r="U1773" s="136">
        <v>19778</v>
      </c>
      <c r="V1773" s="135">
        <v>20858</v>
      </c>
      <c r="W1773" s="136">
        <v>20537</v>
      </c>
      <c r="X1773" s="135">
        <v>22893</v>
      </c>
      <c r="Y1773" s="136">
        <v>23512</v>
      </c>
      <c r="Z1773" s="135">
        <v>21067</v>
      </c>
      <c r="AA1773" s="136">
        <v>19729</v>
      </c>
      <c r="AB1773" s="135">
        <v>22676</v>
      </c>
      <c r="AC1773" s="136">
        <v>22295</v>
      </c>
      <c r="AD1773" s="135">
        <v>25015</v>
      </c>
      <c r="AE1773" s="137">
        <v>24861</v>
      </c>
      <c r="AF1773" s="138">
        <v>22459</v>
      </c>
    </row>
    <row r="1774" spans="2:32">
      <c r="B1774" s="114">
        <v>1736</v>
      </c>
      <c r="C1774" s="115">
        <v>1736</v>
      </c>
      <c r="D1774" s="116">
        <v>73</v>
      </c>
      <c r="E1774" s="117">
        <v>3</v>
      </c>
      <c r="F1774" s="118">
        <v>14</v>
      </c>
      <c r="G1774" s="119" t="s">
        <v>485</v>
      </c>
      <c r="H1774" s="120">
        <v>3</v>
      </c>
      <c r="I1774" s="115">
        <v>13</v>
      </c>
      <c r="J1774" s="116" t="s">
        <v>485</v>
      </c>
      <c r="K1774" s="121">
        <v>8</v>
      </c>
      <c r="L1774" s="108"/>
      <c r="M1774" s="122">
        <v>18722</v>
      </c>
      <c r="N1774" s="123">
        <v>19432</v>
      </c>
      <c r="O1774" s="124">
        <v>17292</v>
      </c>
      <c r="P1774" s="123">
        <v>16234</v>
      </c>
      <c r="Q1774" s="124">
        <v>20176</v>
      </c>
      <c r="R1774" s="123">
        <v>21350</v>
      </c>
      <c r="S1774" s="124">
        <v>22214</v>
      </c>
      <c r="T1774" s="123">
        <v>22316</v>
      </c>
      <c r="U1774" s="124">
        <v>19905</v>
      </c>
      <c r="V1774" s="123">
        <v>21857</v>
      </c>
      <c r="W1774" s="124">
        <v>20783</v>
      </c>
      <c r="X1774" s="123">
        <v>23604</v>
      </c>
      <c r="Y1774" s="124">
        <v>24330</v>
      </c>
      <c r="Z1774" s="123">
        <v>21022</v>
      </c>
      <c r="AA1774" s="124">
        <v>19681</v>
      </c>
      <c r="AB1774" s="123">
        <v>23555</v>
      </c>
      <c r="AC1774" s="124">
        <v>22348</v>
      </c>
      <c r="AD1774" s="123">
        <v>25727</v>
      </c>
      <c r="AE1774" s="125">
        <v>25461</v>
      </c>
      <c r="AF1774" s="126">
        <v>22341</v>
      </c>
    </row>
    <row r="1775" spans="2:32">
      <c r="B1775" s="127">
        <v>1737</v>
      </c>
      <c r="C1775" s="128">
        <v>1737</v>
      </c>
      <c r="D1775" s="129">
        <v>73</v>
      </c>
      <c r="E1775" s="130">
        <v>3</v>
      </c>
      <c r="F1775" s="131">
        <v>14</v>
      </c>
      <c r="G1775" s="132" t="s">
        <v>485</v>
      </c>
      <c r="H1775" s="133">
        <v>3</v>
      </c>
      <c r="I1775" s="128">
        <v>13</v>
      </c>
      <c r="J1775" s="129" t="s">
        <v>485</v>
      </c>
      <c r="K1775" s="134">
        <v>9</v>
      </c>
      <c r="L1775" s="108"/>
      <c r="M1775" s="81">
        <v>19209</v>
      </c>
      <c r="N1775" s="135">
        <v>19746</v>
      </c>
      <c r="O1775" s="136">
        <v>17888</v>
      </c>
      <c r="P1775" s="135">
        <v>16906</v>
      </c>
      <c r="Q1775" s="136">
        <v>20550</v>
      </c>
      <c r="R1775" s="135">
        <v>21697</v>
      </c>
      <c r="S1775" s="136">
        <v>22567</v>
      </c>
      <c r="T1775" s="135">
        <v>22549</v>
      </c>
      <c r="U1775" s="136">
        <v>20463</v>
      </c>
      <c r="V1775" s="135">
        <v>22229</v>
      </c>
      <c r="W1775" s="136">
        <v>20793</v>
      </c>
      <c r="X1775" s="135">
        <v>23789</v>
      </c>
      <c r="Y1775" s="136">
        <v>24527</v>
      </c>
      <c r="Z1775" s="135">
        <v>21394</v>
      </c>
      <c r="AA1775" s="136">
        <v>20137</v>
      </c>
      <c r="AB1775" s="135">
        <v>23772</v>
      </c>
      <c r="AC1775" s="136">
        <v>22239</v>
      </c>
      <c r="AD1775" s="135">
        <v>25874</v>
      </c>
      <c r="AE1775" s="137">
        <v>25562</v>
      </c>
      <c r="AF1775" s="138">
        <v>22680</v>
      </c>
    </row>
    <row r="1776" spans="2:32">
      <c r="B1776" s="114">
        <v>1738</v>
      </c>
      <c r="C1776" s="115">
        <v>1738</v>
      </c>
      <c r="D1776" s="116">
        <v>73</v>
      </c>
      <c r="E1776" s="117">
        <v>3</v>
      </c>
      <c r="F1776" s="118">
        <v>14</v>
      </c>
      <c r="G1776" s="119" t="s">
        <v>485</v>
      </c>
      <c r="H1776" s="120">
        <v>3</v>
      </c>
      <c r="I1776" s="115">
        <v>13</v>
      </c>
      <c r="J1776" s="116" t="s">
        <v>485</v>
      </c>
      <c r="K1776" s="121">
        <v>10</v>
      </c>
      <c r="L1776" s="108"/>
      <c r="M1776" s="122">
        <v>19126</v>
      </c>
      <c r="N1776" s="123">
        <v>19726</v>
      </c>
      <c r="O1776" s="124">
        <v>18316</v>
      </c>
      <c r="P1776" s="123">
        <v>17153</v>
      </c>
      <c r="Q1776" s="124">
        <v>20496</v>
      </c>
      <c r="R1776" s="123">
        <v>21538</v>
      </c>
      <c r="S1776" s="124">
        <v>22215</v>
      </c>
      <c r="T1776" s="123">
        <v>22286</v>
      </c>
      <c r="U1776" s="124">
        <v>20602</v>
      </c>
      <c r="V1776" s="123">
        <v>22155</v>
      </c>
      <c r="W1776" s="124">
        <v>20699</v>
      </c>
      <c r="X1776" s="123">
        <v>23581</v>
      </c>
      <c r="Y1776" s="124">
        <v>24372</v>
      </c>
      <c r="Z1776" s="123">
        <v>21670</v>
      </c>
      <c r="AA1776" s="124">
        <v>20219</v>
      </c>
      <c r="AB1776" s="123">
        <v>23679</v>
      </c>
      <c r="AC1776" s="124">
        <v>22152</v>
      </c>
      <c r="AD1776" s="123">
        <v>25750</v>
      </c>
      <c r="AE1776" s="125">
        <v>25339</v>
      </c>
      <c r="AF1776" s="126">
        <v>22997</v>
      </c>
    </row>
    <row r="1777" spans="2:32">
      <c r="B1777" s="127">
        <v>1739</v>
      </c>
      <c r="C1777" s="128">
        <v>1739</v>
      </c>
      <c r="D1777" s="129">
        <v>73</v>
      </c>
      <c r="E1777" s="130">
        <v>3</v>
      </c>
      <c r="F1777" s="131">
        <v>14</v>
      </c>
      <c r="G1777" s="132" t="s">
        <v>485</v>
      </c>
      <c r="H1777" s="133">
        <v>3</v>
      </c>
      <c r="I1777" s="128">
        <v>13</v>
      </c>
      <c r="J1777" s="129" t="s">
        <v>485</v>
      </c>
      <c r="K1777" s="134">
        <v>11</v>
      </c>
      <c r="L1777" s="108"/>
      <c r="M1777" s="81">
        <v>19043</v>
      </c>
      <c r="N1777" s="135">
        <v>19523</v>
      </c>
      <c r="O1777" s="136">
        <v>18380</v>
      </c>
      <c r="P1777" s="135">
        <v>17227</v>
      </c>
      <c r="Q1777" s="136">
        <v>20400</v>
      </c>
      <c r="R1777" s="135">
        <v>21370</v>
      </c>
      <c r="S1777" s="136">
        <v>21986</v>
      </c>
      <c r="T1777" s="135">
        <v>22006</v>
      </c>
      <c r="U1777" s="136">
        <v>20662</v>
      </c>
      <c r="V1777" s="135">
        <v>21967</v>
      </c>
      <c r="W1777" s="136">
        <v>20629</v>
      </c>
      <c r="X1777" s="135">
        <v>23415</v>
      </c>
      <c r="Y1777" s="136">
        <v>24141</v>
      </c>
      <c r="Z1777" s="135">
        <v>21741</v>
      </c>
      <c r="AA1777" s="136">
        <v>20053</v>
      </c>
      <c r="AB1777" s="135">
        <v>23316</v>
      </c>
      <c r="AC1777" s="136">
        <v>21921</v>
      </c>
      <c r="AD1777" s="135">
        <v>25571</v>
      </c>
      <c r="AE1777" s="137">
        <v>25186</v>
      </c>
      <c r="AF1777" s="138">
        <v>23115</v>
      </c>
    </row>
    <row r="1778" spans="2:32">
      <c r="B1778" s="114">
        <v>1740</v>
      </c>
      <c r="C1778" s="115">
        <v>1740</v>
      </c>
      <c r="D1778" s="116">
        <v>73</v>
      </c>
      <c r="E1778" s="117">
        <v>3</v>
      </c>
      <c r="F1778" s="118">
        <v>14</v>
      </c>
      <c r="G1778" s="119" t="s">
        <v>485</v>
      </c>
      <c r="H1778" s="120">
        <v>3</v>
      </c>
      <c r="I1778" s="115">
        <v>13</v>
      </c>
      <c r="J1778" s="116" t="s">
        <v>485</v>
      </c>
      <c r="K1778" s="121">
        <v>12</v>
      </c>
      <c r="L1778" s="108"/>
      <c r="M1778" s="122">
        <v>18919</v>
      </c>
      <c r="N1778" s="123">
        <v>19258</v>
      </c>
      <c r="O1778" s="124">
        <v>18306</v>
      </c>
      <c r="P1778" s="123">
        <v>17357</v>
      </c>
      <c r="Q1778" s="124">
        <v>20347</v>
      </c>
      <c r="R1778" s="123">
        <v>21303</v>
      </c>
      <c r="S1778" s="124">
        <v>21846</v>
      </c>
      <c r="T1778" s="123">
        <v>21710</v>
      </c>
      <c r="U1778" s="124">
        <v>20434</v>
      </c>
      <c r="V1778" s="123">
        <v>22041</v>
      </c>
      <c r="W1778" s="124">
        <v>20533</v>
      </c>
      <c r="X1778" s="123">
        <v>23381</v>
      </c>
      <c r="Y1778" s="124">
        <v>23877</v>
      </c>
      <c r="Z1778" s="123">
        <v>21634</v>
      </c>
      <c r="AA1778" s="124">
        <v>20190</v>
      </c>
      <c r="AB1778" s="123">
        <v>23384</v>
      </c>
      <c r="AC1778" s="124">
        <v>21654</v>
      </c>
      <c r="AD1778" s="123">
        <v>25323</v>
      </c>
      <c r="AE1778" s="125">
        <v>24861</v>
      </c>
      <c r="AF1778" s="126">
        <v>23007</v>
      </c>
    </row>
    <row r="1779" spans="2:32">
      <c r="B1779" s="127">
        <v>1741</v>
      </c>
      <c r="C1779" s="128">
        <v>1741</v>
      </c>
      <c r="D1779" s="129">
        <v>73</v>
      </c>
      <c r="E1779" s="130">
        <v>3</v>
      </c>
      <c r="F1779" s="131">
        <v>14</v>
      </c>
      <c r="G1779" s="132" t="s">
        <v>485</v>
      </c>
      <c r="H1779" s="133">
        <v>3</v>
      </c>
      <c r="I1779" s="128">
        <v>13</v>
      </c>
      <c r="J1779" s="129" t="s">
        <v>485</v>
      </c>
      <c r="K1779" s="134">
        <v>13</v>
      </c>
      <c r="L1779" s="108"/>
      <c r="M1779" s="81">
        <v>18674</v>
      </c>
      <c r="N1779" s="135">
        <v>18972</v>
      </c>
      <c r="O1779" s="136">
        <v>18091</v>
      </c>
      <c r="P1779" s="135">
        <v>17372</v>
      </c>
      <c r="Q1779" s="136">
        <v>20157</v>
      </c>
      <c r="R1779" s="135">
        <v>21121</v>
      </c>
      <c r="S1779" s="136">
        <v>21595</v>
      </c>
      <c r="T1779" s="135">
        <v>21389</v>
      </c>
      <c r="U1779" s="136">
        <v>19927</v>
      </c>
      <c r="V1779" s="135">
        <v>22004</v>
      </c>
      <c r="W1779" s="136">
        <v>20392</v>
      </c>
      <c r="X1779" s="135">
        <v>23178</v>
      </c>
      <c r="Y1779" s="136">
        <v>23759</v>
      </c>
      <c r="Z1779" s="135">
        <v>21226</v>
      </c>
      <c r="AA1779" s="136">
        <v>20153</v>
      </c>
      <c r="AB1779" s="135">
        <v>23323</v>
      </c>
      <c r="AC1779" s="136">
        <v>21468</v>
      </c>
      <c r="AD1779" s="135">
        <v>25194</v>
      </c>
      <c r="AE1779" s="137">
        <v>24368</v>
      </c>
      <c r="AF1779" s="138">
        <v>22580</v>
      </c>
    </row>
    <row r="1780" spans="2:32">
      <c r="B1780" s="114">
        <v>1742</v>
      </c>
      <c r="C1780" s="115">
        <v>1742</v>
      </c>
      <c r="D1780" s="116">
        <v>73</v>
      </c>
      <c r="E1780" s="117">
        <v>3</v>
      </c>
      <c r="F1780" s="118">
        <v>14</v>
      </c>
      <c r="G1780" s="119" t="s">
        <v>485</v>
      </c>
      <c r="H1780" s="120">
        <v>3</v>
      </c>
      <c r="I1780" s="115">
        <v>13</v>
      </c>
      <c r="J1780" s="116" t="s">
        <v>485</v>
      </c>
      <c r="K1780" s="121">
        <v>14</v>
      </c>
      <c r="L1780" s="108"/>
      <c r="M1780" s="122">
        <v>18259</v>
      </c>
      <c r="N1780" s="123">
        <v>18602</v>
      </c>
      <c r="O1780" s="124">
        <v>17607</v>
      </c>
      <c r="P1780" s="123">
        <v>16927</v>
      </c>
      <c r="Q1780" s="124">
        <v>19911</v>
      </c>
      <c r="R1780" s="123">
        <v>20654</v>
      </c>
      <c r="S1780" s="124">
        <v>21080</v>
      </c>
      <c r="T1780" s="123">
        <v>20918</v>
      </c>
      <c r="U1780" s="124">
        <v>19366</v>
      </c>
      <c r="V1780" s="123">
        <v>21687</v>
      </c>
      <c r="W1780" s="124">
        <v>20075</v>
      </c>
      <c r="X1780" s="123">
        <v>22641</v>
      </c>
      <c r="Y1780" s="124">
        <v>23308</v>
      </c>
      <c r="Z1780" s="123">
        <v>20603</v>
      </c>
      <c r="AA1780" s="124">
        <v>19661</v>
      </c>
      <c r="AB1780" s="123">
        <v>23014</v>
      </c>
      <c r="AC1780" s="124">
        <v>21149</v>
      </c>
      <c r="AD1780" s="123">
        <v>24688</v>
      </c>
      <c r="AE1780" s="125">
        <v>23784</v>
      </c>
      <c r="AF1780" s="126">
        <v>21927</v>
      </c>
    </row>
    <row r="1781" spans="2:32">
      <c r="B1781" s="127">
        <v>1743</v>
      </c>
      <c r="C1781" s="128">
        <v>1743</v>
      </c>
      <c r="D1781" s="129">
        <v>73</v>
      </c>
      <c r="E1781" s="130">
        <v>3</v>
      </c>
      <c r="F1781" s="131">
        <v>14</v>
      </c>
      <c r="G1781" s="132" t="s">
        <v>485</v>
      </c>
      <c r="H1781" s="133">
        <v>3</v>
      </c>
      <c r="I1781" s="128">
        <v>13</v>
      </c>
      <c r="J1781" s="129" t="s">
        <v>485</v>
      </c>
      <c r="K1781" s="134">
        <v>15</v>
      </c>
      <c r="L1781" s="108"/>
      <c r="M1781" s="81">
        <v>18057</v>
      </c>
      <c r="N1781" s="135">
        <v>18317</v>
      </c>
      <c r="O1781" s="136">
        <v>17350</v>
      </c>
      <c r="P1781" s="135">
        <v>16730</v>
      </c>
      <c r="Q1781" s="136">
        <v>19848</v>
      </c>
      <c r="R1781" s="135">
        <v>20387</v>
      </c>
      <c r="S1781" s="136">
        <v>20797</v>
      </c>
      <c r="T1781" s="135">
        <v>20550</v>
      </c>
      <c r="U1781" s="136">
        <v>19138</v>
      </c>
      <c r="V1781" s="135">
        <v>21515</v>
      </c>
      <c r="W1781" s="136">
        <v>19941</v>
      </c>
      <c r="X1781" s="135">
        <v>22327</v>
      </c>
      <c r="Y1781" s="136">
        <v>22986</v>
      </c>
      <c r="Z1781" s="135">
        <v>20248</v>
      </c>
      <c r="AA1781" s="136">
        <v>19416</v>
      </c>
      <c r="AB1781" s="135">
        <v>22832</v>
      </c>
      <c r="AC1781" s="136">
        <v>21004</v>
      </c>
      <c r="AD1781" s="135">
        <v>24323</v>
      </c>
      <c r="AE1781" s="137">
        <v>23317</v>
      </c>
      <c r="AF1781" s="138">
        <v>21547</v>
      </c>
    </row>
    <row r="1782" spans="2:32">
      <c r="B1782" s="114">
        <v>1744</v>
      </c>
      <c r="C1782" s="115">
        <v>1744</v>
      </c>
      <c r="D1782" s="116">
        <v>73</v>
      </c>
      <c r="E1782" s="117">
        <v>3</v>
      </c>
      <c r="F1782" s="118">
        <v>14</v>
      </c>
      <c r="G1782" s="119" t="s">
        <v>485</v>
      </c>
      <c r="H1782" s="120">
        <v>3</v>
      </c>
      <c r="I1782" s="115">
        <v>13</v>
      </c>
      <c r="J1782" s="116" t="s">
        <v>485</v>
      </c>
      <c r="K1782" s="121">
        <v>16</v>
      </c>
      <c r="L1782" s="108"/>
      <c r="M1782" s="122">
        <v>18146</v>
      </c>
      <c r="N1782" s="123">
        <v>18352</v>
      </c>
      <c r="O1782" s="124">
        <v>17394</v>
      </c>
      <c r="P1782" s="123">
        <v>16971</v>
      </c>
      <c r="Q1782" s="124">
        <v>20052</v>
      </c>
      <c r="R1782" s="123">
        <v>20471</v>
      </c>
      <c r="S1782" s="124">
        <v>20853</v>
      </c>
      <c r="T1782" s="123">
        <v>20522</v>
      </c>
      <c r="U1782" s="124">
        <v>19085</v>
      </c>
      <c r="V1782" s="123">
        <v>21699</v>
      </c>
      <c r="W1782" s="124">
        <v>20347</v>
      </c>
      <c r="X1782" s="123">
        <v>22323</v>
      </c>
      <c r="Y1782" s="124">
        <v>22942</v>
      </c>
      <c r="Z1782" s="123">
        <v>20145</v>
      </c>
      <c r="AA1782" s="124">
        <v>19517</v>
      </c>
      <c r="AB1782" s="123">
        <v>22915</v>
      </c>
      <c r="AC1782" s="124">
        <v>21404</v>
      </c>
      <c r="AD1782" s="123">
        <v>24202</v>
      </c>
      <c r="AE1782" s="125">
        <v>23082</v>
      </c>
      <c r="AF1782" s="126">
        <v>21402</v>
      </c>
    </row>
    <row r="1783" spans="2:32">
      <c r="B1783" s="127">
        <v>1745</v>
      </c>
      <c r="C1783" s="128">
        <v>1745</v>
      </c>
      <c r="D1783" s="129">
        <v>73</v>
      </c>
      <c r="E1783" s="130">
        <v>3</v>
      </c>
      <c r="F1783" s="131">
        <v>14</v>
      </c>
      <c r="G1783" s="132" t="s">
        <v>485</v>
      </c>
      <c r="H1783" s="133">
        <v>3</v>
      </c>
      <c r="I1783" s="128">
        <v>13</v>
      </c>
      <c r="J1783" s="129" t="s">
        <v>485</v>
      </c>
      <c r="K1783" s="134">
        <v>17</v>
      </c>
      <c r="L1783" s="108"/>
      <c r="M1783" s="81">
        <v>18651</v>
      </c>
      <c r="N1783" s="135">
        <v>18567</v>
      </c>
      <c r="O1783" s="136">
        <v>17861</v>
      </c>
      <c r="P1783" s="135">
        <v>17554</v>
      </c>
      <c r="Q1783" s="136">
        <v>20668</v>
      </c>
      <c r="R1783" s="135">
        <v>21048</v>
      </c>
      <c r="S1783" s="136">
        <v>21459</v>
      </c>
      <c r="T1783" s="135">
        <v>20889</v>
      </c>
      <c r="U1783" s="136">
        <v>19593</v>
      </c>
      <c r="V1783" s="135">
        <v>22387</v>
      </c>
      <c r="W1783" s="136">
        <v>20756</v>
      </c>
      <c r="X1783" s="135">
        <v>22889</v>
      </c>
      <c r="Y1783" s="136">
        <v>23547</v>
      </c>
      <c r="Z1783" s="135">
        <v>20718</v>
      </c>
      <c r="AA1783" s="136">
        <v>20110</v>
      </c>
      <c r="AB1783" s="135">
        <v>23597</v>
      </c>
      <c r="AC1783" s="136">
        <v>21862</v>
      </c>
      <c r="AD1783" s="135">
        <v>24820</v>
      </c>
      <c r="AE1783" s="137">
        <v>23464</v>
      </c>
      <c r="AF1783" s="138">
        <v>21994</v>
      </c>
    </row>
    <row r="1784" spans="2:32">
      <c r="B1784" s="114">
        <v>1746</v>
      </c>
      <c r="C1784" s="115">
        <v>1746</v>
      </c>
      <c r="D1784" s="116">
        <v>73</v>
      </c>
      <c r="E1784" s="117">
        <v>3</v>
      </c>
      <c r="F1784" s="118">
        <v>14</v>
      </c>
      <c r="G1784" s="119" t="s">
        <v>485</v>
      </c>
      <c r="H1784" s="120">
        <v>3</v>
      </c>
      <c r="I1784" s="115">
        <v>13</v>
      </c>
      <c r="J1784" s="116" t="s">
        <v>485</v>
      </c>
      <c r="K1784" s="121">
        <v>18</v>
      </c>
      <c r="L1784" s="108"/>
      <c r="M1784" s="122">
        <v>19184</v>
      </c>
      <c r="N1784" s="123">
        <v>18854</v>
      </c>
      <c r="O1784" s="124">
        <v>18219</v>
      </c>
      <c r="P1784" s="123">
        <v>18269</v>
      </c>
      <c r="Q1784" s="124">
        <v>20706</v>
      </c>
      <c r="R1784" s="123">
        <v>21643</v>
      </c>
      <c r="S1784" s="124">
        <v>22125</v>
      </c>
      <c r="T1784" s="123">
        <v>21353</v>
      </c>
      <c r="U1784" s="124">
        <v>20172</v>
      </c>
      <c r="V1784" s="123">
        <v>22699</v>
      </c>
      <c r="W1784" s="124">
        <v>20740</v>
      </c>
      <c r="X1784" s="123">
        <v>23637</v>
      </c>
      <c r="Y1784" s="124">
        <v>24279</v>
      </c>
      <c r="Z1784" s="123">
        <v>21564</v>
      </c>
      <c r="AA1784" s="124">
        <v>21270</v>
      </c>
      <c r="AB1784" s="123">
        <v>24141</v>
      </c>
      <c r="AC1784" s="124">
        <v>22256</v>
      </c>
      <c r="AD1784" s="123">
        <v>25657</v>
      </c>
      <c r="AE1784" s="125">
        <v>24456</v>
      </c>
      <c r="AF1784" s="126">
        <v>22921</v>
      </c>
    </row>
    <row r="1785" spans="2:32">
      <c r="B1785" s="127">
        <v>1747</v>
      </c>
      <c r="C1785" s="128">
        <v>1747</v>
      </c>
      <c r="D1785" s="129">
        <v>73</v>
      </c>
      <c r="E1785" s="130">
        <v>3</v>
      </c>
      <c r="F1785" s="131">
        <v>14</v>
      </c>
      <c r="G1785" s="132" t="s">
        <v>485</v>
      </c>
      <c r="H1785" s="133">
        <v>3</v>
      </c>
      <c r="I1785" s="128">
        <v>13</v>
      </c>
      <c r="J1785" s="129" t="s">
        <v>485</v>
      </c>
      <c r="K1785" s="134">
        <v>19</v>
      </c>
      <c r="L1785" s="108"/>
      <c r="M1785" s="81">
        <v>19595</v>
      </c>
      <c r="N1785" s="135">
        <v>19343</v>
      </c>
      <c r="O1785" s="136">
        <v>18512</v>
      </c>
      <c r="P1785" s="135">
        <v>18925</v>
      </c>
      <c r="Q1785" s="136">
        <v>20860</v>
      </c>
      <c r="R1785" s="135">
        <v>22073</v>
      </c>
      <c r="S1785" s="136">
        <v>22669</v>
      </c>
      <c r="T1785" s="135">
        <v>21990</v>
      </c>
      <c r="U1785" s="136">
        <v>20568</v>
      </c>
      <c r="V1785" s="135">
        <v>23075</v>
      </c>
      <c r="W1785" s="136">
        <v>21527</v>
      </c>
      <c r="X1785" s="135">
        <v>24494</v>
      </c>
      <c r="Y1785" s="136">
        <v>25062</v>
      </c>
      <c r="Z1785" s="135">
        <v>22585</v>
      </c>
      <c r="AA1785" s="136">
        <v>22523</v>
      </c>
      <c r="AB1785" s="135">
        <v>24900</v>
      </c>
      <c r="AC1785" s="136">
        <v>23514</v>
      </c>
      <c r="AD1785" s="135">
        <v>26677</v>
      </c>
      <c r="AE1785" s="137">
        <v>25858</v>
      </c>
      <c r="AF1785" s="138">
        <v>24118</v>
      </c>
    </row>
    <row r="1786" spans="2:32">
      <c r="B1786" s="114">
        <v>1748</v>
      </c>
      <c r="C1786" s="115">
        <v>1748</v>
      </c>
      <c r="D1786" s="116">
        <v>73</v>
      </c>
      <c r="E1786" s="117">
        <v>3</v>
      </c>
      <c r="F1786" s="118">
        <v>14</v>
      </c>
      <c r="G1786" s="119" t="s">
        <v>485</v>
      </c>
      <c r="H1786" s="120">
        <v>3</v>
      </c>
      <c r="I1786" s="115">
        <v>13</v>
      </c>
      <c r="J1786" s="116" t="s">
        <v>485</v>
      </c>
      <c r="K1786" s="121">
        <v>20</v>
      </c>
      <c r="L1786" s="108"/>
      <c r="M1786" s="122">
        <v>19727</v>
      </c>
      <c r="N1786" s="123">
        <v>19635</v>
      </c>
      <c r="O1786" s="124">
        <v>18743</v>
      </c>
      <c r="P1786" s="123">
        <v>18947</v>
      </c>
      <c r="Q1786" s="124">
        <v>21036</v>
      </c>
      <c r="R1786" s="123">
        <v>22349</v>
      </c>
      <c r="S1786" s="124">
        <v>22866</v>
      </c>
      <c r="T1786" s="123">
        <v>22385</v>
      </c>
      <c r="U1786" s="124">
        <v>21024</v>
      </c>
      <c r="V1786" s="123">
        <v>23180</v>
      </c>
      <c r="W1786" s="124">
        <v>22127</v>
      </c>
      <c r="X1786" s="123">
        <v>25199</v>
      </c>
      <c r="Y1786" s="124">
        <v>25799</v>
      </c>
      <c r="Z1786" s="123">
        <v>23497</v>
      </c>
      <c r="AA1786" s="124">
        <v>23355</v>
      </c>
      <c r="AB1786" s="123">
        <v>25745</v>
      </c>
      <c r="AC1786" s="124">
        <v>24527</v>
      </c>
      <c r="AD1786" s="123">
        <v>27696</v>
      </c>
      <c r="AE1786" s="125">
        <v>27063</v>
      </c>
      <c r="AF1786" s="126">
        <v>25252</v>
      </c>
    </row>
    <row r="1787" spans="2:32">
      <c r="B1787" s="127">
        <v>1749</v>
      </c>
      <c r="C1787" s="128">
        <v>1749</v>
      </c>
      <c r="D1787" s="129">
        <v>73</v>
      </c>
      <c r="E1787" s="130">
        <v>3</v>
      </c>
      <c r="F1787" s="131">
        <v>14</v>
      </c>
      <c r="G1787" s="132" t="s">
        <v>485</v>
      </c>
      <c r="H1787" s="133">
        <v>3</v>
      </c>
      <c r="I1787" s="128">
        <v>13</v>
      </c>
      <c r="J1787" s="129" t="s">
        <v>485</v>
      </c>
      <c r="K1787" s="134">
        <v>21</v>
      </c>
      <c r="L1787" s="108"/>
      <c r="M1787" s="81">
        <v>19357</v>
      </c>
      <c r="N1787" s="135">
        <v>19437</v>
      </c>
      <c r="O1787" s="136">
        <v>18506</v>
      </c>
      <c r="P1787" s="135">
        <v>18643</v>
      </c>
      <c r="Q1787" s="136">
        <v>20629</v>
      </c>
      <c r="R1787" s="135">
        <v>22171</v>
      </c>
      <c r="S1787" s="136">
        <v>22833</v>
      </c>
      <c r="T1787" s="135">
        <v>22467</v>
      </c>
      <c r="U1787" s="136">
        <v>21143</v>
      </c>
      <c r="V1787" s="135">
        <v>23025</v>
      </c>
      <c r="W1787" s="136">
        <v>22289</v>
      </c>
      <c r="X1787" s="135">
        <v>25595</v>
      </c>
      <c r="Y1787" s="136">
        <v>26384</v>
      </c>
      <c r="Z1787" s="135">
        <v>24147</v>
      </c>
      <c r="AA1787" s="136">
        <v>23780</v>
      </c>
      <c r="AB1787" s="135">
        <v>26027</v>
      </c>
      <c r="AC1787" s="136">
        <v>25177</v>
      </c>
      <c r="AD1787" s="135">
        <v>28615</v>
      </c>
      <c r="AE1787" s="137">
        <v>28055</v>
      </c>
      <c r="AF1787" s="138">
        <v>26168</v>
      </c>
    </row>
    <row r="1788" spans="2:32">
      <c r="B1788" s="114">
        <v>1750</v>
      </c>
      <c r="C1788" s="115">
        <v>1750</v>
      </c>
      <c r="D1788" s="116">
        <v>73</v>
      </c>
      <c r="E1788" s="117">
        <v>3</v>
      </c>
      <c r="F1788" s="118">
        <v>14</v>
      </c>
      <c r="G1788" s="119" t="s">
        <v>485</v>
      </c>
      <c r="H1788" s="120">
        <v>3</v>
      </c>
      <c r="I1788" s="115">
        <v>13</v>
      </c>
      <c r="J1788" s="116" t="s">
        <v>485</v>
      </c>
      <c r="K1788" s="121">
        <v>22</v>
      </c>
      <c r="L1788" s="108"/>
      <c r="M1788" s="122">
        <v>18538</v>
      </c>
      <c r="N1788" s="123">
        <v>18705</v>
      </c>
      <c r="O1788" s="124">
        <v>17796</v>
      </c>
      <c r="P1788" s="123">
        <v>17979</v>
      </c>
      <c r="Q1788" s="124">
        <v>19661</v>
      </c>
      <c r="R1788" s="123">
        <v>21511</v>
      </c>
      <c r="S1788" s="124">
        <v>22147</v>
      </c>
      <c r="T1788" s="123">
        <v>21889</v>
      </c>
      <c r="U1788" s="124">
        <v>20623</v>
      </c>
      <c r="V1788" s="123">
        <v>22201</v>
      </c>
      <c r="W1788" s="124">
        <v>21816</v>
      </c>
      <c r="X1788" s="123">
        <v>25308</v>
      </c>
      <c r="Y1788" s="124">
        <v>26064</v>
      </c>
      <c r="Z1788" s="123">
        <v>23945</v>
      </c>
      <c r="AA1788" s="124">
        <v>23557</v>
      </c>
      <c r="AB1788" s="123">
        <v>25452</v>
      </c>
      <c r="AC1788" s="124">
        <v>25018</v>
      </c>
      <c r="AD1788" s="123">
        <v>28485</v>
      </c>
      <c r="AE1788" s="125">
        <v>28017</v>
      </c>
      <c r="AF1788" s="126">
        <v>26109</v>
      </c>
    </row>
    <row r="1789" spans="2:32">
      <c r="B1789" s="127">
        <v>1751</v>
      </c>
      <c r="C1789" s="128">
        <v>1751</v>
      </c>
      <c r="D1789" s="129">
        <v>73</v>
      </c>
      <c r="E1789" s="130">
        <v>3</v>
      </c>
      <c r="F1789" s="131">
        <v>14</v>
      </c>
      <c r="G1789" s="132" t="s">
        <v>485</v>
      </c>
      <c r="H1789" s="133">
        <v>3</v>
      </c>
      <c r="I1789" s="128">
        <v>13</v>
      </c>
      <c r="J1789" s="129" t="s">
        <v>485</v>
      </c>
      <c r="K1789" s="134">
        <v>23</v>
      </c>
      <c r="L1789" s="108"/>
      <c r="M1789" s="81">
        <v>17478</v>
      </c>
      <c r="N1789" s="135">
        <v>17708</v>
      </c>
      <c r="O1789" s="136">
        <v>17023</v>
      </c>
      <c r="P1789" s="135">
        <v>17274</v>
      </c>
      <c r="Q1789" s="136">
        <v>18575</v>
      </c>
      <c r="R1789" s="135">
        <v>20527</v>
      </c>
      <c r="S1789" s="136">
        <v>21302</v>
      </c>
      <c r="T1789" s="135">
        <v>21022</v>
      </c>
      <c r="U1789" s="136">
        <v>19979</v>
      </c>
      <c r="V1789" s="135">
        <v>21230</v>
      </c>
      <c r="W1789" s="136">
        <v>20999</v>
      </c>
      <c r="X1789" s="135">
        <v>24535</v>
      </c>
      <c r="Y1789" s="136">
        <v>25392</v>
      </c>
      <c r="Z1789" s="135">
        <v>23436</v>
      </c>
      <c r="AA1789" s="136">
        <v>23056</v>
      </c>
      <c r="AB1789" s="135">
        <v>24557</v>
      </c>
      <c r="AC1789" s="136">
        <v>24294</v>
      </c>
      <c r="AD1789" s="135">
        <v>27911</v>
      </c>
      <c r="AE1789" s="137">
        <v>27405</v>
      </c>
      <c r="AF1789" s="138">
        <v>25685</v>
      </c>
    </row>
    <row r="1790" spans="2:32">
      <c r="B1790" s="114">
        <v>1752</v>
      </c>
      <c r="C1790" s="115">
        <v>1752</v>
      </c>
      <c r="D1790" s="116">
        <v>73</v>
      </c>
      <c r="E1790" s="117">
        <v>3</v>
      </c>
      <c r="F1790" s="118">
        <v>14</v>
      </c>
      <c r="G1790" s="119" t="s">
        <v>485</v>
      </c>
      <c r="H1790" s="120">
        <v>3</v>
      </c>
      <c r="I1790" s="115">
        <v>13</v>
      </c>
      <c r="J1790" s="116" t="s">
        <v>485</v>
      </c>
      <c r="K1790" s="121">
        <v>24</v>
      </c>
      <c r="L1790" s="108"/>
      <c r="M1790" s="122">
        <v>16532</v>
      </c>
      <c r="N1790" s="123">
        <v>16708</v>
      </c>
      <c r="O1790" s="124">
        <v>16267</v>
      </c>
      <c r="P1790" s="123">
        <v>16699</v>
      </c>
      <c r="Q1790" s="124">
        <v>17556</v>
      </c>
      <c r="R1790" s="123">
        <v>19651</v>
      </c>
      <c r="S1790" s="124">
        <v>20404</v>
      </c>
      <c r="T1790" s="123">
        <v>20122</v>
      </c>
      <c r="U1790" s="124">
        <v>19406</v>
      </c>
      <c r="V1790" s="123">
        <v>20304</v>
      </c>
      <c r="W1790" s="124">
        <v>20311</v>
      </c>
      <c r="X1790" s="123">
        <v>23811</v>
      </c>
      <c r="Y1790" s="124">
        <v>24500</v>
      </c>
      <c r="Z1790" s="123">
        <v>22774</v>
      </c>
      <c r="AA1790" s="124">
        <v>22552</v>
      </c>
      <c r="AB1790" s="123">
        <v>23554</v>
      </c>
      <c r="AC1790" s="124">
        <v>23572</v>
      </c>
      <c r="AD1790" s="123">
        <v>27083</v>
      </c>
      <c r="AE1790" s="125">
        <v>26579</v>
      </c>
      <c r="AF1790" s="126">
        <v>25067</v>
      </c>
    </row>
    <row r="1791" spans="2:32">
      <c r="B1791" s="127">
        <v>1753</v>
      </c>
      <c r="C1791" s="128">
        <v>1753</v>
      </c>
      <c r="D1791" s="129">
        <v>74</v>
      </c>
      <c r="E1791" s="130">
        <v>3</v>
      </c>
      <c r="F1791" s="131">
        <v>15</v>
      </c>
      <c r="G1791" s="132" t="s">
        <v>485</v>
      </c>
      <c r="H1791" s="133">
        <v>3</v>
      </c>
      <c r="I1791" s="128">
        <v>14</v>
      </c>
      <c r="J1791" s="129" t="s">
        <v>485</v>
      </c>
      <c r="K1791" s="134">
        <v>1</v>
      </c>
      <c r="L1791" s="108"/>
      <c r="M1791" s="81">
        <v>15961</v>
      </c>
      <c r="N1791" s="135">
        <v>16021</v>
      </c>
      <c r="O1791" s="136">
        <v>15847</v>
      </c>
      <c r="P1791" s="135">
        <v>15946</v>
      </c>
      <c r="Q1791" s="136">
        <v>16395</v>
      </c>
      <c r="R1791" s="135">
        <v>19097</v>
      </c>
      <c r="S1791" s="136">
        <v>19523</v>
      </c>
      <c r="T1791" s="135">
        <v>19273</v>
      </c>
      <c r="U1791" s="136">
        <v>18577</v>
      </c>
      <c r="V1791" s="135">
        <v>19235</v>
      </c>
      <c r="W1791" s="136">
        <v>20530</v>
      </c>
      <c r="X1791" s="135">
        <v>23372</v>
      </c>
      <c r="Y1791" s="136">
        <v>23905</v>
      </c>
      <c r="Z1791" s="135">
        <v>21526</v>
      </c>
      <c r="AA1791" s="136">
        <v>21852</v>
      </c>
      <c r="AB1791" s="135">
        <v>22942</v>
      </c>
      <c r="AC1791" s="136">
        <v>24118</v>
      </c>
      <c r="AD1791" s="135">
        <v>26498</v>
      </c>
      <c r="AE1791" s="137">
        <v>25574</v>
      </c>
      <c r="AF1791" s="138">
        <v>23519</v>
      </c>
    </row>
    <row r="1792" spans="2:32">
      <c r="B1792" s="114">
        <v>1754</v>
      </c>
      <c r="C1792" s="115">
        <v>1754</v>
      </c>
      <c r="D1792" s="116">
        <v>74</v>
      </c>
      <c r="E1792" s="117">
        <v>3</v>
      </c>
      <c r="F1792" s="118">
        <v>15</v>
      </c>
      <c r="G1792" s="119" t="s">
        <v>485</v>
      </c>
      <c r="H1792" s="120">
        <v>3</v>
      </c>
      <c r="I1792" s="115">
        <v>14</v>
      </c>
      <c r="J1792" s="116" t="s">
        <v>485</v>
      </c>
      <c r="K1792" s="121">
        <v>2</v>
      </c>
      <c r="L1792" s="108"/>
      <c r="M1792" s="122">
        <v>15615</v>
      </c>
      <c r="N1792" s="123">
        <v>15481</v>
      </c>
      <c r="O1792" s="124">
        <v>15346</v>
      </c>
      <c r="P1792" s="123">
        <v>15582</v>
      </c>
      <c r="Q1792" s="124">
        <v>16035</v>
      </c>
      <c r="R1792" s="123">
        <v>18665</v>
      </c>
      <c r="S1792" s="124">
        <v>19022</v>
      </c>
      <c r="T1792" s="123">
        <v>18676</v>
      </c>
      <c r="U1792" s="124">
        <v>18090</v>
      </c>
      <c r="V1792" s="123">
        <v>18805</v>
      </c>
      <c r="W1792" s="124">
        <v>20199</v>
      </c>
      <c r="X1792" s="123">
        <v>22858</v>
      </c>
      <c r="Y1792" s="124">
        <v>23290</v>
      </c>
      <c r="Z1792" s="123">
        <v>20936</v>
      </c>
      <c r="AA1792" s="124">
        <v>21404</v>
      </c>
      <c r="AB1792" s="123">
        <v>22426</v>
      </c>
      <c r="AC1792" s="124">
        <v>23734</v>
      </c>
      <c r="AD1792" s="123">
        <v>25813</v>
      </c>
      <c r="AE1792" s="125">
        <v>24819</v>
      </c>
      <c r="AF1792" s="126">
        <v>22882</v>
      </c>
    </row>
    <row r="1793" spans="2:32">
      <c r="B1793" s="127">
        <v>1755</v>
      </c>
      <c r="C1793" s="128">
        <v>1755</v>
      </c>
      <c r="D1793" s="129">
        <v>74</v>
      </c>
      <c r="E1793" s="130">
        <v>3</v>
      </c>
      <c r="F1793" s="131">
        <v>15</v>
      </c>
      <c r="G1793" s="132" t="s">
        <v>485</v>
      </c>
      <c r="H1793" s="133">
        <v>3</v>
      </c>
      <c r="I1793" s="128">
        <v>14</v>
      </c>
      <c r="J1793" s="129" t="s">
        <v>485</v>
      </c>
      <c r="K1793" s="134">
        <v>3</v>
      </c>
      <c r="L1793" s="108"/>
      <c r="M1793" s="81">
        <v>15389</v>
      </c>
      <c r="N1793" s="135">
        <v>15112</v>
      </c>
      <c r="O1793" s="136">
        <v>14950</v>
      </c>
      <c r="P1793" s="135">
        <v>15427</v>
      </c>
      <c r="Q1793" s="136">
        <v>15920</v>
      </c>
      <c r="R1793" s="135">
        <v>18381</v>
      </c>
      <c r="S1793" s="136">
        <v>18752</v>
      </c>
      <c r="T1793" s="135">
        <v>18295</v>
      </c>
      <c r="U1793" s="136">
        <v>17854</v>
      </c>
      <c r="V1793" s="135">
        <v>18570</v>
      </c>
      <c r="W1793" s="136">
        <v>20092</v>
      </c>
      <c r="X1793" s="135">
        <v>22478</v>
      </c>
      <c r="Y1793" s="136">
        <v>22995</v>
      </c>
      <c r="Z1793" s="135">
        <v>20509</v>
      </c>
      <c r="AA1793" s="136">
        <v>21225</v>
      </c>
      <c r="AB1793" s="135">
        <v>22154</v>
      </c>
      <c r="AC1793" s="136">
        <v>23573</v>
      </c>
      <c r="AD1793" s="135">
        <v>25426</v>
      </c>
      <c r="AE1793" s="137">
        <v>24321</v>
      </c>
      <c r="AF1793" s="138">
        <v>22406</v>
      </c>
    </row>
    <row r="1794" spans="2:32">
      <c r="B1794" s="114">
        <v>1756</v>
      </c>
      <c r="C1794" s="115">
        <v>1756</v>
      </c>
      <c r="D1794" s="116">
        <v>74</v>
      </c>
      <c r="E1794" s="117">
        <v>3</v>
      </c>
      <c r="F1794" s="118">
        <v>15</v>
      </c>
      <c r="G1794" s="119" t="s">
        <v>485</v>
      </c>
      <c r="H1794" s="120">
        <v>3</v>
      </c>
      <c r="I1794" s="115">
        <v>14</v>
      </c>
      <c r="J1794" s="116" t="s">
        <v>485</v>
      </c>
      <c r="K1794" s="121">
        <v>4</v>
      </c>
      <c r="L1794" s="108"/>
      <c r="M1794" s="122">
        <v>15460</v>
      </c>
      <c r="N1794" s="123">
        <v>15048</v>
      </c>
      <c r="O1794" s="124">
        <v>14909</v>
      </c>
      <c r="P1794" s="123">
        <v>15551</v>
      </c>
      <c r="Q1794" s="124">
        <v>15977</v>
      </c>
      <c r="R1794" s="123">
        <v>18473</v>
      </c>
      <c r="S1794" s="124">
        <v>18819</v>
      </c>
      <c r="T1794" s="123">
        <v>18196</v>
      </c>
      <c r="U1794" s="124">
        <v>17813</v>
      </c>
      <c r="V1794" s="123">
        <v>18505</v>
      </c>
      <c r="W1794" s="124">
        <v>20021</v>
      </c>
      <c r="X1794" s="123">
        <v>22287</v>
      </c>
      <c r="Y1794" s="124">
        <v>22766</v>
      </c>
      <c r="Z1794" s="123">
        <v>20277</v>
      </c>
      <c r="AA1794" s="124">
        <v>21123</v>
      </c>
      <c r="AB1794" s="123">
        <v>21790</v>
      </c>
      <c r="AC1794" s="124">
        <v>23266</v>
      </c>
      <c r="AD1794" s="123">
        <v>24960</v>
      </c>
      <c r="AE1794" s="125">
        <v>23721</v>
      </c>
      <c r="AF1794" s="126">
        <v>22013</v>
      </c>
    </row>
    <row r="1795" spans="2:32">
      <c r="B1795" s="127">
        <v>1757</v>
      </c>
      <c r="C1795" s="128">
        <v>1757</v>
      </c>
      <c r="D1795" s="129">
        <v>74</v>
      </c>
      <c r="E1795" s="130">
        <v>3</v>
      </c>
      <c r="F1795" s="131">
        <v>15</v>
      </c>
      <c r="G1795" s="132" t="s">
        <v>485</v>
      </c>
      <c r="H1795" s="133">
        <v>3</v>
      </c>
      <c r="I1795" s="128">
        <v>14</v>
      </c>
      <c r="J1795" s="129" t="s">
        <v>485</v>
      </c>
      <c r="K1795" s="134">
        <v>5</v>
      </c>
      <c r="L1795" s="108"/>
      <c r="M1795" s="81">
        <v>15763</v>
      </c>
      <c r="N1795" s="135">
        <v>15300</v>
      </c>
      <c r="O1795" s="136">
        <v>15121</v>
      </c>
      <c r="P1795" s="135">
        <v>16015</v>
      </c>
      <c r="Q1795" s="136">
        <v>16349</v>
      </c>
      <c r="R1795" s="135">
        <v>18757</v>
      </c>
      <c r="S1795" s="136">
        <v>19141</v>
      </c>
      <c r="T1795" s="135">
        <v>18409</v>
      </c>
      <c r="U1795" s="136">
        <v>17822</v>
      </c>
      <c r="V1795" s="135">
        <v>18674</v>
      </c>
      <c r="W1795" s="136">
        <v>20169</v>
      </c>
      <c r="X1795" s="135">
        <v>22176</v>
      </c>
      <c r="Y1795" s="136">
        <v>22555</v>
      </c>
      <c r="Z1795" s="135">
        <v>20013</v>
      </c>
      <c r="AA1795" s="136">
        <v>21059</v>
      </c>
      <c r="AB1795" s="135">
        <v>21494</v>
      </c>
      <c r="AC1795" s="136">
        <v>22942</v>
      </c>
      <c r="AD1795" s="135">
        <v>24486</v>
      </c>
      <c r="AE1795" s="137">
        <v>23141</v>
      </c>
      <c r="AF1795" s="138">
        <v>21569</v>
      </c>
    </row>
    <row r="1796" spans="2:32">
      <c r="B1796" s="114">
        <v>1758</v>
      </c>
      <c r="C1796" s="115">
        <v>1758</v>
      </c>
      <c r="D1796" s="116">
        <v>74</v>
      </c>
      <c r="E1796" s="117">
        <v>3</v>
      </c>
      <c r="F1796" s="118">
        <v>15</v>
      </c>
      <c r="G1796" s="119" t="s">
        <v>485</v>
      </c>
      <c r="H1796" s="120">
        <v>3</v>
      </c>
      <c r="I1796" s="115">
        <v>14</v>
      </c>
      <c r="J1796" s="116" t="s">
        <v>485</v>
      </c>
      <c r="K1796" s="121">
        <v>6</v>
      </c>
      <c r="L1796" s="108"/>
      <c r="M1796" s="122">
        <v>16487</v>
      </c>
      <c r="N1796" s="123">
        <v>15677</v>
      </c>
      <c r="O1796" s="124">
        <v>15305</v>
      </c>
      <c r="P1796" s="123">
        <v>16960</v>
      </c>
      <c r="Q1796" s="124">
        <v>17232</v>
      </c>
      <c r="R1796" s="123">
        <v>19310</v>
      </c>
      <c r="S1796" s="124">
        <v>19780</v>
      </c>
      <c r="T1796" s="123">
        <v>18535</v>
      </c>
      <c r="U1796" s="124">
        <v>17703</v>
      </c>
      <c r="V1796" s="123">
        <v>19226</v>
      </c>
      <c r="W1796" s="124">
        <v>20695</v>
      </c>
      <c r="X1796" s="123">
        <v>22204</v>
      </c>
      <c r="Y1796" s="124">
        <v>22512</v>
      </c>
      <c r="Z1796" s="123">
        <v>19570</v>
      </c>
      <c r="AA1796" s="124">
        <v>21313</v>
      </c>
      <c r="AB1796" s="123">
        <v>21593</v>
      </c>
      <c r="AC1796" s="124">
        <v>23077</v>
      </c>
      <c r="AD1796" s="123">
        <v>24160</v>
      </c>
      <c r="AE1796" s="125">
        <v>22431</v>
      </c>
      <c r="AF1796" s="126">
        <v>20944</v>
      </c>
    </row>
    <row r="1797" spans="2:32">
      <c r="B1797" s="127">
        <v>1759</v>
      </c>
      <c r="C1797" s="128">
        <v>1759</v>
      </c>
      <c r="D1797" s="129">
        <v>74</v>
      </c>
      <c r="E1797" s="130">
        <v>3</v>
      </c>
      <c r="F1797" s="131">
        <v>15</v>
      </c>
      <c r="G1797" s="132" t="s">
        <v>485</v>
      </c>
      <c r="H1797" s="133">
        <v>3</v>
      </c>
      <c r="I1797" s="128">
        <v>14</v>
      </c>
      <c r="J1797" s="129" t="s">
        <v>485</v>
      </c>
      <c r="K1797" s="134">
        <v>7</v>
      </c>
      <c r="L1797" s="108"/>
      <c r="M1797" s="81">
        <v>17819</v>
      </c>
      <c r="N1797" s="135">
        <v>16286</v>
      </c>
      <c r="O1797" s="136">
        <v>15654</v>
      </c>
      <c r="P1797" s="135">
        <v>18488</v>
      </c>
      <c r="Q1797" s="136">
        <v>18316</v>
      </c>
      <c r="R1797" s="135">
        <v>20548</v>
      </c>
      <c r="S1797" s="136">
        <v>21024</v>
      </c>
      <c r="T1797" s="135">
        <v>18943</v>
      </c>
      <c r="U1797" s="136">
        <v>17834</v>
      </c>
      <c r="V1797" s="135">
        <v>20094</v>
      </c>
      <c r="W1797" s="136">
        <v>21569</v>
      </c>
      <c r="X1797" s="135">
        <v>23097</v>
      </c>
      <c r="Y1797" s="136">
        <v>23189</v>
      </c>
      <c r="Z1797" s="135">
        <v>19379</v>
      </c>
      <c r="AA1797" s="136">
        <v>22364</v>
      </c>
      <c r="AB1797" s="135">
        <v>21997</v>
      </c>
      <c r="AC1797" s="136">
        <v>23636</v>
      </c>
      <c r="AD1797" s="135">
        <v>24649</v>
      </c>
      <c r="AE1797" s="137">
        <v>22241</v>
      </c>
      <c r="AF1797" s="138">
        <v>20638</v>
      </c>
    </row>
    <row r="1798" spans="2:32">
      <c r="B1798" s="114">
        <v>1760</v>
      </c>
      <c r="C1798" s="115">
        <v>1760</v>
      </c>
      <c r="D1798" s="116">
        <v>74</v>
      </c>
      <c r="E1798" s="117">
        <v>3</v>
      </c>
      <c r="F1798" s="118">
        <v>15</v>
      </c>
      <c r="G1798" s="119" t="s">
        <v>485</v>
      </c>
      <c r="H1798" s="120">
        <v>3</v>
      </c>
      <c r="I1798" s="115">
        <v>14</v>
      </c>
      <c r="J1798" s="116" t="s">
        <v>485</v>
      </c>
      <c r="K1798" s="121">
        <v>8</v>
      </c>
      <c r="L1798" s="108"/>
      <c r="M1798" s="122">
        <v>18747</v>
      </c>
      <c r="N1798" s="123">
        <v>16482</v>
      </c>
      <c r="O1798" s="124">
        <v>15836</v>
      </c>
      <c r="P1798" s="123">
        <v>19400</v>
      </c>
      <c r="Q1798" s="124">
        <v>18765</v>
      </c>
      <c r="R1798" s="123">
        <v>21553</v>
      </c>
      <c r="S1798" s="124">
        <v>21819</v>
      </c>
      <c r="T1798" s="123">
        <v>19028</v>
      </c>
      <c r="U1798" s="124">
        <v>17955</v>
      </c>
      <c r="V1798" s="123">
        <v>20347</v>
      </c>
      <c r="W1798" s="124">
        <v>22175</v>
      </c>
      <c r="X1798" s="123">
        <v>23920</v>
      </c>
      <c r="Y1798" s="124">
        <v>23851</v>
      </c>
      <c r="Z1798" s="123">
        <v>19311</v>
      </c>
      <c r="AA1798" s="124">
        <v>23217</v>
      </c>
      <c r="AB1798" s="123">
        <v>22043</v>
      </c>
      <c r="AC1798" s="124">
        <v>24033</v>
      </c>
      <c r="AD1798" s="123">
        <v>25218</v>
      </c>
      <c r="AE1798" s="125">
        <v>22084</v>
      </c>
      <c r="AF1798" s="126">
        <v>20518</v>
      </c>
    </row>
    <row r="1799" spans="2:32">
      <c r="B1799" s="127">
        <v>1761</v>
      </c>
      <c r="C1799" s="128">
        <v>1761</v>
      </c>
      <c r="D1799" s="129">
        <v>74</v>
      </c>
      <c r="E1799" s="130">
        <v>3</v>
      </c>
      <c r="F1799" s="131">
        <v>15</v>
      </c>
      <c r="G1799" s="132" t="s">
        <v>485</v>
      </c>
      <c r="H1799" s="133">
        <v>3</v>
      </c>
      <c r="I1799" s="128">
        <v>14</v>
      </c>
      <c r="J1799" s="129" t="s">
        <v>485</v>
      </c>
      <c r="K1799" s="134">
        <v>9</v>
      </c>
      <c r="L1799" s="108"/>
      <c r="M1799" s="81">
        <v>19073</v>
      </c>
      <c r="N1799" s="135">
        <v>17073</v>
      </c>
      <c r="O1799" s="136">
        <v>16519</v>
      </c>
      <c r="P1799" s="135">
        <v>19728</v>
      </c>
      <c r="Q1799" s="136">
        <v>18886</v>
      </c>
      <c r="R1799" s="135">
        <v>21918</v>
      </c>
      <c r="S1799" s="136">
        <v>22074</v>
      </c>
      <c r="T1799" s="135">
        <v>19570</v>
      </c>
      <c r="U1799" s="136">
        <v>18515</v>
      </c>
      <c r="V1799" s="135">
        <v>20395</v>
      </c>
      <c r="W1799" s="136">
        <v>22179</v>
      </c>
      <c r="X1799" s="135">
        <v>24116</v>
      </c>
      <c r="Y1799" s="136">
        <v>24009</v>
      </c>
      <c r="Z1799" s="135">
        <v>19753</v>
      </c>
      <c r="AA1799" s="136">
        <v>23422</v>
      </c>
      <c r="AB1799" s="135">
        <v>21923</v>
      </c>
      <c r="AC1799" s="136">
        <v>23837</v>
      </c>
      <c r="AD1799" s="135">
        <v>25308</v>
      </c>
      <c r="AE1799" s="137">
        <v>22396</v>
      </c>
      <c r="AF1799" s="138">
        <v>20940</v>
      </c>
    </row>
    <row r="1800" spans="2:32">
      <c r="B1800" s="114">
        <v>1762</v>
      </c>
      <c r="C1800" s="115">
        <v>1762</v>
      </c>
      <c r="D1800" s="116">
        <v>74</v>
      </c>
      <c r="E1800" s="117">
        <v>3</v>
      </c>
      <c r="F1800" s="118">
        <v>15</v>
      </c>
      <c r="G1800" s="119" t="s">
        <v>485</v>
      </c>
      <c r="H1800" s="120">
        <v>3</v>
      </c>
      <c r="I1800" s="115">
        <v>14</v>
      </c>
      <c r="J1800" s="116" t="s">
        <v>485</v>
      </c>
      <c r="K1800" s="121">
        <v>10</v>
      </c>
      <c r="L1800" s="108"/>
      <c r="M1800" s="122">
        <v>18940</v>
      </c>
      <c r="N1800" s="123">
        <v>17657</v>
      </c>
      <c r="O1800" s="124">
        <v>16924</v>
      </c>
      <c r="P1800" s="123">
        <v>19914</v>
      </c>
      <c r="Q1800" s="124">
        <v>18844</v>
      </c>
      <c r="R1800" s="123">
        <v>21766</v>
      </c>
      <c r="S1800" s="124">
        <v>22021</v>
      </c>
      <c r="T1800" s="123">
        <v>20043</v>
      </c>
      <c r="U1800" s="124">
        <v>18637</v>
      </c>
      <c r="V1800" s="123">
        <v>20514</v>
      </c>
      <c r="W1800" s="124">
        <v>22123</v>
      </c>
      <c r="X1800" s="123">
        <v>23951</v>
      </c>
      <c r="Y1800" s="124">
        <v>23742</v>
      </c>
      <c r="Z1800" s="123">
        <v>19831</v>
      </c>
      <c r="AA1800" s="124">
        <v>23331</v>
      </c>
      <c r="AB1800" s="123">
        <v>21828</v>
      </c>
      <c r="AC1800" s="124">
        <v>23492</v>
      </c>
      <c r="AD1800" s="123">
        <v>25086</v>
      </c>
      <c r="AE1800" s="125">
        <v>22725</v>
      </c>
      <c r="AF1800" s="126">
        <v>21062</v>
      </c>
    </row>
    <row r="1801" spans="2:32">
      <c r="B1801" s="127">
        <v>1763</v>
      </c>
      <c r="C1801" s="128">
        <v>1763</v>
      </c>
      <c r="D1801" s="129">
        <v>74</v>
      </c>
      <c r="E1801" s="130">
        <v>3</v>
      </c>
      <c r="F1801" s="131">
        <v>15</v>
      </c>
      <c r="G1801" s="132" t="s">
        <v>485</v>
      </c>
      <c r="H1801" s="133">
        <v>3</v>
      </c>
      <c r="I1801" s="128">
        <v>14</v>
      </c>
      <c r="J1801" s="129" t="s">
        <v>485</v>
      </c>
      <c r="K1801" s="134">
        <v>11</v>
      </c>
      <c r="L1801" s="108"/>
      <c r="M1801" s="81">
        <v>18717</v>
      </c>
      <c r="N1801" s="135">
        <v>17664</v>
      </c>
      <c r="O1801" s="136">
        <v>16932</v>
      </c>
      <c r="P1801" s="135">
        <v>19685</v>
      </c>
      <c r="Q1801" s="136">
        <v>18658</v>
      </c>
      <c r="R1801" s="135">
        <v>21445</v>
      </c>
      <c r="S1801" s="136">
        <v>21646</v>
      </c>
      <c r="T1801" s="135">
        <v>19932</v>
      </c>
      <c r="U1801" s="136">
        <v>18561</v>
      </c>
      <c r="V1801" s="135">
        <v>20340</v>
      </c>
      <c r="W1801" s="136">
        <v>21994</v>
      </c>
      <c r="X1801" s="135">
        <v>23627</v>
      </c>
      <c r="Y1801" s="136">
        <v>23446</v>
      </c>
      <c r="Z1801" s="135">
        <v>19567</v>
      </c>
      <c r="AA1801" s="136">
        <v>22872</v>
      </c>
      <c r="AB1801" s="135">
        <v>21507</v>
      </c>
      <c r="AC1801" s="136">
        <v>23136</v>
      </c>
      <c r="AD1801" s="135">
        <v>24832</v>
      </c>
      <c r="AE1801" s="137">
        <v>22743</v>
      </c>
      <c r="AF1801" s="138">
        <v>20835</v>
      </c>
    </row>
    <row r="1802" spans="2:32">
      <c r="B1802" s="114">
        <v>1764</v>
      </c>
      <c r="C1802" s="115">
        <v>1764</v>
      </c>
      <c r="D1802" s="116">
        <v>74</v>
      </c>
      <c r="E1802" s="117">
        <v>3</v>
      </c>
      <c r="F1802" s="118">
        <v>15</v>
      </c>
      <c r="G1802" s="119" t="s">
        <v>485</v>
      </c>
      <c r="H1802" s="120">
        <v>3</v>
      </c>
      <c r="I1802" s="115">
        <v>14</v>
      </c>
      <c r="J1802" s="116" t="s">
        <v>485</v>
      </c>
      <c r="K1802" s="121">
        <v>12</v>
      </c>
      <c r="L1802" s="108"/>
      <c r="M1802" s="122">
        <v>18502</v>
      </c>
      <c r="N1802" s="123">
        <v>17388</v>
      </c>
      <c r="O1802" s="124">
        <v>16849</v>
      </c>
      <c r="P1802" s="123">
        <v>19537</v>
      </c>
      <c r="Q1802" s="124">
        <v>18408</v>
      </c>
      <c r="R1802" s="123">
        <v>21062</v>
      </c>
      <c r="S1802" s="124">
        <v>21091</v>
      </c>
      <c r="T1802" s="123">
        <v>19597</v>
      </c>
      <c r="U1802" s="124">
        <v>18556</v>
      </c>
      <c r="V1802" s="123">
        <v>19959</v>
      </c>
      <c r="W1802" s="124">
        <v>21802</v>
      </c>
      <c r="X1802" s="123">
        <v>23220</v>
      </c>
      <c r="Y1802" s="124">
        <v>22959</v>
      </c>
      <c r="Z1802" s="123">
        <v>19550</v>
      </c>
      <c r="AA1802" s="124">
        <v>22784</v>
      </c>
      <c r="AB1802" s="123">
        <v>21088</v>
      </c>
      <c r="AC1802" s="124">
        <v>23044</v>
      </c>
      <c r="AD1802" s="123">
        <v>24354</v>
      </c>
      <c r="AE1802" s="125">
        <v>22489</v>
      </c>
      <c r="AF1802" s="126">
        <v>20828</v>
      </c>
    </row>
    <row r="1803" spans="2:32">
      <c r="B1803" s="127">
        <v>1765</v>
      </c>
      <c r="C1803" s="128">
        <v>1765</v>
      </c>
      <c r="D1803" s="129">
        <v>74</v>
      </c>
      <c r="E1803" s="130">
        <v>3</v>
      </c>
      <c r="F1803" s="131">
        <v>15</v>
      </c>
      <c r="G1803" s="132" t="s">
        <v>485</v>
      </c>
      <c r="H1803" s="133">
        <v>3</v>
      </c>
      <c r="I1803" s="128">
        <v>14</v>
      </c>
      <c r="J1803" s="129" t="s">
        <v>485</v>
      </c>
      <c r="K1803" s="134">
        <v>13</v>
      </c>
      <c r="L1803" s="108"/>
      <c r="M1803" s="81">
        <v>18234</v>
      </c>
      <c r="N1803" s="135">
        <v>17147</v>
      </c>
      <c r="O1803" s="136">
        <v>16859</v>
      </c>
      <c r="P1803" s="135">
        <v>19540</v>
      </c>
      <c r="Q1803" s="136">
        <v>18187</v>
      </c>
      <c r="R1803" s="135">
        <v>20851</v>
      </c>
      <c r="S1803" s="136">
        <v>20821</v>
      </c>
      <c r="T1803" s="135">
        <v>19408</v>
      </c>
      <c r="U1803" s="136">
        <v>18439</v>
      </c>
      <c r="V1803" s="135">
        <v>19902</v>
      </c>
      <c r="W1803" s="136">
        <v>21664</v>
      </c>
      <c r="X1803" s="135">
        <v>23016</v>
      </c>
      <c r="Y1803" s="136">
        <v>22375</v>
      </c>
      <c r="Z1803" s="135">
        <v>19418</v>
      </c>
      <c r="AA1803" s="136">
        <v>22634</v>
      </c>
      <c r="AB1803" s="135">
        <v>20813</v>
      </c>
      <c r="AC1803" s="136">
        <v>22677</v>
      </c>
      <c r="AD1803" s="135">
        <v>23770</v>
      </c>
      <c r="AE1803" s="137">
        <v>21965</v>
      </c>
      <c r="AF1803" s="138">
        <v>20679</v>
      </c>
    </row>
    <row r="1804" spans="2:32">
      <c r="B1804" s="114">
        <v>1766</v>
      </c>
      <c r="C1804" s="115">
        <v>1766</v>
      </c>
      <c r="D1804" s="116">
        <v>74</v>
      </c>
      <c r="E1804" s="117">
        <v>3</v>
      </c>
      <c r="F1804" s="118">
        <v>15</v>
      </c>
      <c r="G1804" s="119" t="s">
        <v>485</v>
      </c>
      <c r="H1804" s="120">
        <v>3</v>
      </c>
      <c r="I1804" s="115">
        <v>14</v>
      </c>
      <c r="J1804" s="116" t="s">
        <v>485</v>
      </c>
      <c r="K1804" s="121">
        <v>14</v>
      </c>
      <c r="L1804" s="108"/>
      <c r="M1804" s="122">
        <v>17854</v>
      </c>
      <c r="N1804" s="123">
        <v>16806</v>
      </c>
      <c r="O1804" s="124">
        <v>16554</v>
      </c>
      <c r="P1804" s="123">
        <v>19443</v>
      </c>
      <c r="Q1804" s="124">
        <v>18003</v>
      </c>
      <c r="R1804" s="123">
        <v>20515</v>
      </c>
      <c r="S1804" s="124">
        <v>20537</v>
      </c>
      <c r="T1804" s="123">
        <v>19043</v>
      </c>
      <c r="U1804" s="124">
        <v>17985</v>
      </c>
      <c r="V1804" s="123">
        <v>19793</v>
      </c>
      <c r="W1804" s="124">
        <v>21527</v>
      </c>
      <c r="X1804" s="123">
        <v>22623</v>
      </c>
      <c r="Y1804" s="124">
        <v>21872</v>
      </c>
      <c r="Z1804" s="123">
        <v>18995</v>
      </c>
      <c r="AA1804" s="124">
        <v>22393</v>
      </c>
      <c r="AB1804" s="123">
        <v>20547</v>
      </c>
      <c r="AC1804" s="124">
        <v>22385</v>
      </c>
      <c r="AD1804" s="123">
        <v>23245</v>
      </c>
      <c r="AE1804" s="125">
        <v>21383</v>
      </c>
      <c r="AF1804" s="126">
        <v>20231</v>
      </c>
    </row>
    <row r="1805" spans="2:32">
      <c r="B1805" s="127">
        <v>1767</v>
      </c>
      <c r="C1805" s="128">
        <v>1767</v>
      </c>
      <c r="D1805" s="129">
        <v>74</v>
      </c>
      <c r="E1805" s="130">
        <v>3</v>
      </c>
      <c r="F1805" s="131">
        <v>15</v>
      </c>
      <c r="G1805" s="132" t="s">
        <v>485</v>
      </c>
      <c r="H1805" s="133">
        <v>3</v>
      </c>
      <c r="I1805" s="128">
        <v>14</v>
      </c>
      <c r="J1805" s="129" t="s">
        <v>485</v>
      </c>
      <c r="K1805" s="134">
        <v>15</v>
      </c>
      <c r="L1805" s="108"/>
      <c r="M1805" s="81">
        <v>17777</v>
      </c>
      <c r="N1805" s="135">
        <v>16704</v>
      </c>
      <c r="O1805" s="136">
        <v>16530</v>
      </c>
      <c r="P1805" s="135">
        <v>19498</v>
      </c>
      <c r="Q1805" s="136">
        <v>18074</v>
      </c>
      <c r="R1805" s="135">
        <v>20425</v>
      </c>
      <c r="S1805" s="136">
        <v>20361</v>
      </c>
      <c r="T1805" s="135">
        <v>18919</v>
      </c>
      <c r="U1805" s="136">
        <v>17896</v>
      </c>
      <c r="V1805" s="135">
        <v>19850</v>
      </c>
      <c r="W1805" s="136">
        <v>21506</v>
      </c>
      <c r="X1805" s="135">
        <v>22460</v>
      </c>
      <c r="Y1805" s="136">
        <v>21590</v>
      </c>
      <c r="Z1805" s="135">
        <v>18906</v>
      </c>
      <c r="AA1805" s="136">
        <v>22366</v>
      </c>
      <c r="AB1805" s="135">
        <v>20552</v>
      </c>
      <c r="AC1805" s="136">
        <v>22316</v>
      </c>
      <c r="AD1805" s="135">
        <v>22926</v>
      </c>
      <c r="AE1805" s="137">
        <v>21155</v>
      </c>
      <c r="AF1805" s="138">
        <v>20122</v>
      </c>
    </row>
    <row r="1806" spans="2:32">
      <c r="B1806" s="114">
        <v>1768</v>
      </c>
      <c r="C1806" s="115">
        <v>1768</v>
      </c>
      <c r="D1806" s="116">
        <v>74</v>
      </c>
      <c r="E1806" s="117">
        <v>3</v>
      </c>
      <c r="F1806" s="118">
        <v>15</v>
      </c>
      <c r="G1806" s="119" t="s">
        <v>485</v>
      </c>
      <c r="H1806" s="120">
        <v>3</v>
      </c>
      <c r="I1806" s="115">
        <v>14</v>
      </c>
      <c r="J1806" s="116" t="s">
        <v>485</v>
      </c>
      <c r="K1806" s="121">
        <v>16</v>
      </c>
      <c r="L1806" s="108"/>
      <c r="M1806" s="122">
        <v>17859</v>
      </c>
      <c r="N1806" s="123">
        <v>16729</v>
      </c>
      <c r="O1806" s="124">
        <v>16743</v>
      </c>
      <c r="P1806" s="123">
        <v>19716</v>
      </c>
      <c r="Q1806" s="124">
        <v>18371</v>
      </c>
      <c r="R1806" s="123">
        <v>20483</v>
      </c>
      <c r="S1806" s="124">
        <v>20338</v>
      </c>
      <c r="T1806" s="123">
        <v>18911</v>
      </c>
      <c r="U1806" s="124">
        <v>18057</v>
      </c>
      <c r="V1806" s="123">
        <v>20253</v>
      </c>
      <c r="W1806" s="124">
        <v>21663</v>
      </c>
      <c r="X1806" s="123">
        <v>22398</v>
      </c>
      <c r="Y1806" s="124">
        <v>21394</v>
      </c>
      <c r="Z1806" s="123">
        <v>18972</v>
      </c>
      <c r="AA1806" s="124">
        <v>22406</v>
      </c>
      <c r="AB1806" s="123">
        <v>20913</v>
      </c>
      <c r="AC1806" s="124">
        <v>22319</v>
      </c>
      <c r="AD1806" s="123">
        <v>22650</v>
      </c>
      <c r="AE1806" s="125">
        <v>20964</v>
      </c>
      <c r="AF1806" s="126">
        <v>20157</v>
      </c>
    </row>
    <row r="1807" spans="2:32">
      <c r="B1807" s="127">
        <v>1769</v>
      </c>
      <c r="C1807" s="128">
        <v>1769</v>
      </c>
      <c r="D1807" s="129">
        <v>74</v>
      </c>
      <c r="E1807" s="130">
        <v>3</v>
      </c>
      <c r="F1807" s="131">
        <v>15</v>
      </c>
      <c r="G1807" s="132" t="s">
        <v>485</v>
      </c>
      <c r="H1807" s="133">
        <v>3</v>
      </c>
      <c r="I1807" s="128">
        <v>14</v>
      </c>
      <c r="J1807" s="129" t="s">
        <v>485</v>
      </c>
      <c r="K1807" s="134">
        <v>17</v>
      </c>
      <c r="L1807" s="108"/>
      <c r="M1807" s="81">
        <v>18442</v>
      </c>
      <c r="N1807" s="135">
        <v>17196</v>
      </c>
      <c r="O1807" s="136">
        <v>17321</v>
      </c>
      <c r="P1807" s="135">
        <v>20318</v>
      </c>
      <c r="Q1807" s="136">
        <v>18689</v>
      </c>
      <c r="R1807" s="135">
        <v>21086</v>
      </c>
      <c r="S1807" s="136">
        <v>20697</v>
      </c>
      <c r="T1807" s="135">
        <v>19391</v>
      </c>
      <c r="U1807" s="136">
        <v>18777</v>
      </c>
      <c r="V1807" s="135">
        <v>20652</v>
      </c>
      <c r="W1807" s="136">
        <v>22102</v>
      </c>
      <c r="X1807" s="135">
        <v>23048</v>
      </c>
      <c r="Y1807" s="136">
        <v>21814</v>
      </c>
      <c r="Z1807" s="135">
        <v>19611</v>
      </c>
      <c r="AA1807" s="136">
        <v>23137</v>
      </c>
      <c r="AB1807" s="135">
        <v>21434</v>
      </c>
      <c r="AC1807" s="136">
        <v>22899</v>
      </c>
      <c r="AD1807" s="135">
        <v>23071</v>
      </c>
      <c r="AE1807" s="137">
        <v>21593</v>
      </c>
      <c r="AF1807" s="138">
        <v>20817</v>
      </c>
    </row>
    <row r="1808" spans="2:32">
      <c r="B1808" s="114">
        <v>1770</v>
      </c>
      <c r="C1808" s="115">
        <v>1770</v>
      </c>
      <c r="D1808" s="116">
        <v>74</v>
      </c>
      <c r="E1808" s="117">
        <v>3</v>
      </c>
      <c r="F1808" s="118">
        <v>15</v>
      </c>
      <c r="G1808" s="119" t="s">
        <v>485</v>
      </c>
      <c r="H1808" s="120">
        <v>3</v>
      </c>
      <c r="I1808" s="115">
        <v>14</v>
      </c>
      <c r="J1808" s="116" t="s">
        <v>485</v>
      </c>
      <c r="K1808" s="121">
        <v>18</v>
      </c>
      <c r="L1808" s="108"/>
      <c r="M1808" s="122">
        <v>18921</v>
      </c>
      <c r="N1808" s="123">
        <v>17506</v>
      </c>
      <c r="O1808" s="124">
        <v>17934</v>
      </c>
      <c r="P1808" s="123">
        <v>20296</v>
      </c>
      <c r="Q1808" s="124">
        <v>18753</v>
      </c>
      <c r="R1808" s="123">
        <v>21639</v>
      </c>
      <c r="S1808" s="124">
        <v>20998</v>
      </c>
      <c r="T1808" s="123">
        <v>19819</v>
      </c>
      <c r="U1808" s="124">
        <v>19771</v>
      </c>
      <c r="V1808" s="123">
        <v>20446</v>
      </c>
      <c r="W1808" s="124">
        <v>22321</v>
      </c>
      <c r="X1808" s="123">
        <v>23811</v>
      </c>
      <c r="Y1808" s="124">
        <v>22790</v>
      </c>
      <c r="Z1808" s="123">
        <v>20841</v>
      </c>
      <c r="AA1808" s="124">
        <v>23748</v>
      </c>
      <c r="AB1808" s="123">
        <v>21899</v>
      </c>
      <c r="AC1808" s="124">
        <v>23503</v>
      </c>
      <c r="AD1808" s="123">
        <v>24159</v>
      </c>
      <c r="AE1808" s="125">
        <v>22612</v>
      </c>
      <c r="AF1808" s="126">
        <v>22118</v>
      </c>
    </row>
    <row r="1809" spans="2:32">
      <c r="B1809" s="127">
        <v>1771</v>
      </c>
      <c r="C1809" s="128">
        <v>1771</v>
      </c>
      <c r="D1809" s="129">
        <v>74</v>
      </c>
      <c r="E1809" s="130">
        <v>3</v>
      </c>
      <c r="F1809" s="131">
        <v>15</v>
      </c>
      <c r="G1809" s="132" t="s">
        <v>485</v>
      </c>
      <c r="H1809" s="133">
        <v>3</v>
      </c>
      <c r="I1809" s="128">
        <v>14</v>
      </c>
      <c r="J1809" s="129" t="s">
        <v>485</v>
      </c>
      <c r="K1809" s="134">
        <v>19</v>
      </c>
      <c r="L1809" s="108"/>
      <c r="M1809" s="81">
        <v>19492</v>
      </c>
      <c r="N1809" s="135">
        <v>17837</v>
      </c>
      <c r="O1809" s="136">
        <v>18617</v>
      </c>
      <c r="P1809" s="135">
        <v>20556</v>
      </c>
      <c r="Q1809" s="136">
        <v>19377</v>
      </c>
      <c r="R1809" s="135">
        <v>22182</v>
      </c>
      <c r="S1809" s="136">
        <v>21606</v>
      </c>
      <c r="T1809" s="135">
        <v>20304</v>
      </c>
      <c r="U1809" s="136">
        <v>20550</v>
      </c>
      <c r="V1809" s="135">
        <v>21139</v>
      </c>
      <c r="W1809" s="136">
        <v>23100</v>
      </c>
      <c r="X1809" s="135">
        <v>24618</v>
      </c>
      <c r="Y1809" s="136">
        <v>24017</v>
      </c>
      <c r="Z1809" s="135">
        <v>22124</v>
      </c>
      <c r="AA1809" s="136">
        <v>24557</v>
      </c>
      <c r="AB1809" s="135">
        <v>23210</v>
      </c>
      <c r="AC1809" s="136">
        <v>24911</v>
      </c>
      <c r="AD1809" s="135">
        <v>25635</v>
      </c>
      <c r="AE1809" s="137">
        <v>23904</v>
      </c>
      <c r="AF1809" s="138">
        <v>23551</v>
      </c>
    </row>
    <row r="1810" spans="2:32">
      <c r="B1810" s="114">
        <v>1772</v>
      </c>
      <c r="C1810" s="115">
        <v>1772</v>
      </c>
      <c r="D1810" s="116">
        <v>74</v>
      </c>
      <c r="E1810" s="117">
        <v>3</v>
      </c>
      <c r="F1810" s="118">
        <v>15</v>
      </c>
      <c r="G1810" s="119" t="s">
        <v>485</v>
      </c>
      <c r="H1810" s="120">
        <v>3</v>
      </c>
      <c r="I1810" s="115">
        <v>14</v>
      </c>
      <c r="J1810" s="116" t="s">
        <v>485</v>
      </c>
      <c r="K1810" s="121">
        <v>20</v>
      </c>
      <c r="L1810" s="108"/>
      <c r="M1810" s="122">
        <v>19770</v>
      </c>
      <c r="N1810" s="123">
        <v>18089</v>
      </c>
      <c r="O1810" s="124">
        <v>18669</v>
      </c>
      <c r="P1810" s="123">
        <v>20691</v>
      </c>
      <c r="Q1810" s="124">
        <v>19700</v>
      </c>
      <c r="R1810" s="123">
        <v>22390</v>
      </c>
      <c r="S1810" s="124">
        <v>21996</v>
      </c>
      <c r="T1810" s="123">
        <v>20627</v>
      </c>
      <c r="U1810" s="124">
        <v>20744</v>
      </c>
      <c r="V1810" s="123">
        <v>21651</v>
      </c>
      <c r="W1810" s="124">
        <v>23849</v>
      </c>
      <c r="X1810" s="123">
        <v>25294</v>
      </c>
      <c r="Y1810" s="124">
        <v>24948</v>
      </c>
      <c r="Z1810" s="123">
        <v>22961</v>
      </c>
      <c r="AA1810" s="124">
        <v>25394</v>
      </c>
      <c r="AB1810" s="123">
        <v>24211</v>
      </c>
      <c r="AC1810" s="124">
        <v>26421</v>
      </c>
      <c r="AD1810" s="123">
        <v>26867</v>
      </c>
      <c r="AE1810" s="125">
        <v>25070</v>
      </c>
      <c r="AF1810" s="126">
        <v>24551</v>
      </c>
    </row>
    <row r="1811" spans="2:32">
      <c r="B1811" s="127">
        <v>1773</v>
      </c>
      <c r="C1811" s="128">
        <v>1773</v>
      </c>
      <c r="D1811" s="129">
        <v>74</v>
      </c>
      <c r="E1811" s="130">
        <v>3</v>
      </c>
      <c r="F1811" s="131">
        <v>15</v>
      </c>
      <c r="G1811" s="132" t="s">
        <v>485</v>
      </c>
      <c r="H1811" s="133">
        <v>3</v>
      </c>
      <c r="I1811" s="128">
        <v>14</v>
      </c>
      <c r="J1811" s="129" t="s">
        <v>485</v>
      </c>
      <c r="K1811" s="134">
        <v>21</v>
      </c>
      <c r="L1811" s="108"/>
      <c r="M1811" s="81">
        <v>19541</v>
      </c>
      <c r="N1811" s="135">
        <v>17816</v>
      </c>
      <c r="O1811" s="136">
        <v>18333</v>
      </c>
      <c r="P1811" s="135">
        <v>20265</v>
      </c>
      <c r="Q1811" s="136">
        <v>19381</v>
      </c>
      <c r="R1811" s="135">
        <v>22310</v>
      </c>
      <c r="S1811" s="136">
        <v>22003</v>
      </c>
      <c r="T1811" s="135">
        <v>20652</v>
      </c>
      <c r="U1811" s="136">
        <v>20686</v>
      </c>
      <c r="V1811" s="135">
        <v>21702</v>
      </c>
      <c r="W1811" s="136">
        <v>24059</v>
      </c>
      <c r="X1811" s="135">
        <v>25785</v>
      </c>
      <c r="Y1811" s="136">
        <v>25591</v>
      </c>
      <c r="Z1811" s="135">
        <v>23326</v>
      </c>
      <c r="AA1811" s="136">
        <v>25629</v>
      </c>
      <c r="AB1811" s="135">
        <v>24810</v>
      </c>
      <c r="AC1811" s="136">
        <v>27157</v>
      </c>
      <c r="AD1811" s="135">
        <v>27843</v>
      </c>
      <c r="AE1811" s="137">
        <v>25977</v>
      </c>
      <c r="AF1811" s="138">
        <v>25128</v>
      </c>
    </row>
    <row r="1812" spans="2:32">
      <c r="B1812" s="114">
        <v>1774</v>
      </c>
      <c r="C1812" s="115">
        <v>1774</v>
      </c>
      <c r="D1812" s="116">
        <v>74</v>
      </c>
      <c r="E1812" s="117">
        <v>3</v>
      </c>
      <c r="F1812" s="118">
        <v>15</v>
      </c>
      <c r="G1812" s="119" t="s">
        <v>485</v>
      </c>
      <c r="H1812" s="120">
        <v>3</v>
      </c>
      <c r="I1812" s="115">
        <v>14</v>
      </c>
      <c r="J1812" s="116" t="s">
        <v>485</v>
      </c>
      <c r="K1812" s="121">
        <v>22</v>
      </c>
      <c r="L1812" s="108"/>
      <c r="M1812" s="122">
        <v>18770</v>
      </c>
      <c r="N1812" s="123">
        <v>17124</v>
      </c>
      <c r="O1812" s="124">
        <v>17659</v>
      </c>
      <c r="P1812" s="123">
        <v>19314</v>
      </c>
      <c r="Q1812" s="124">
        <v>18636</v>
      </c>
      <c r="R1812" s="123">
        <v>21605</v>
      </c>
      <c r="S1812" s="124">
        <v>21376</v>
      </c>
      <c r="T1812" s="123">
        <v>20088</v>
      </c>
      <c r="U1812" s="124">
        <v>20180</v>
      </c>
      <c r="V1812" s="123">
        <v>21200</v>
      </c>
      <c r="W1812" s="124">
        <v>23671</v>
      </c>
      <c r="X1812" s="123">
        <v>25410</v>
      </c>
      <c r="Y1812" s="124">
        <v>25361</v>
      </c>
      <c r="Z1812" s="123">
        <v>23072</v>
      </c>
      <c r="AA1812" s="124">
        <v>25036</v>
      </c>
      <c r="AB1812" s="123">
        <v>24633</v>
      </c>
      <c r="AC1812" s="124">
        <v>27103</v>
      </c>
      <c r="AD1812" s="123">
        <v>27807</v>
      </c>
      <c r="AE1812" s="125">
        <v>25928</v>
      </c>
      <c r="AF1812" s="126">
        <v>24990</v>
      </c>
    </row>
    <row r="1813" spans="2:32">
      <c r="B1813" s="127">
        <v>1775</v>
      </c>
      <c r="C1813" s="128">
        <v>1775</v>
      </c>
      <c r="D1813" s="129">
        <v>74</v>
      </c>
      <c r="E1813" s="130">
        <v>3</v>
      </c>
      <c r="F1813" s="131">
        <v>15</v>
      </c>
      <c r="G1813" s="132" t="s">
        <v>485</v>
      </c>
      <c r="H1813" s="133">
        <v>3</v>
      </c>
      <c r="I1813" s="128">
        <v>14</v>
      </c>
      <c r="J1813" s="129" t="s">
        <v>485</v>
      </c>
      <c r="K1813" s="134">
        <v>23</v>
      </c>
      <c r="L1813" s="108"/>
      <c r="M1813" s="81">
        <v>17796</v>
      </c>
      <c r="N1813" s="135">
        <v>16300</v>
      </c>
      <c r="O1813" s="136">
        <v>16909</v>
      </c>
      <c r="P1813" s="135">
        <v>18182</v>
      </c>
      <c r="Q1813" s="136">
        <v>17577</v>
      </c>
      <c r="R1813" s="135">
        <v>20688</v>
      </c>
      <c r="S1813" s="136">
        <v>20433</v>
      </c>
      <c r="T1813" s="135">
        <v>19346</v>
      </c>
      <c r="U1813" s="136">
        <v>19574</v>
      </c>
      <c r="V1813" s="135">
        <v>20271</v>
      </c>
      <c r="W1813" s="136">
        <v>22905</v>
      </c>
      <c r="X1813" s="135">
        <v>24693</v>
      </c>
      <c r="Y1813" s="136">
        <v>24621</v>
      </c>
      <c r="Z1813" s="135">
        <v>22550</v>
      </c>
      <c r="AA1813" s="136">
        <v>24117</v>
      </c>
      <c r="AB1813" s="135">
        <v>23896</v>
      </c>
      <c r="AC1813" s="136">
        <v>26505</v>
      </c>
      <c r="AD1813" s="135">
        <v>27187</v>
      </c>
      <c r="AE1813" s="137">
        <v>25499</v>
      </c>
      <c r="AF1813" s="138">
        <v>24544</v>
      </c>
    </row>
    <row r="1814" spans="2:32">
      <c r="B1814" s="114">
        <v>1776</v>
      </c>
      <c r="C1814" s="115">
        <v>1776</v>
      </c>
      <c r="D1814" s="116">
        <v>74</v>
      </c>
      <c r="E1814" s="117">
        <v>3</v>
      </c>
      <c r="F1814" s="118">
        <v>15</v>
      </c>
      <c r="G1814" s="119" t="s">
        <v>485</v>
      </c>
      <c r="H1814" s="120">
        <v>3</v>
      </c>
      <c r="I1814" s="115">
        <v>14</v>
      </c>
      <c r="J1814" s="116" t="s">
        <v>485</v>
      </c>
      <c r="K1814" s="121">
        <v>24</v>
      </c>
      <c r="L1814" s="108"/>
      <c r="M1814" s="122">
        <v>16759</v>
      </c>
      <c r="N1814" s="123">
        <v>15442</v>
      </c>
      <c r="O1814" s="124">
        <v>16214</v>
      </c>
      <c r="P1814" s="123">
        <v>17020</v>
      </c>
      <c r="Q1814" s="124">
        <v>16741</v>
      </c>
      <c r="R1814" s="123">
        <v>19636</v>
      </c>
      <c r="S1814" s="124">
        <v>19355</v>
      </c>
      <c r="T1814" s="123">
        <v>18549</v>
      </c>
      <c r="U1814" s="124">
        <v>19101</v>
      </c>
      <c r="V1814" s="123">
        <v>19398</v>
      </c>
      <c r="W1814" s="124">
        <v>22163</v>
      </c>
      <c r="X1814" s="123">
        <v>23771</v>
      </c>
      <c r="Y1814" s="124">
        <v>23725</v>
      </c>
      <c r="Z1814" s="123">
        <v>22016</v>
      </c>
      <c r="AA1814" s="124">
        <v>23101</v>
      </c>
      <c r="AB1814" s="123">
        <v>23153</v>
      </c>
      <c r="AC1814" s="124">
        <v>25849</v>
      </c>
      <c r="AD1814" s="123">
        <v>26339</v>
      </c>
      <c r="AE1814" s="125">
        <v>24868</v>
      </c>
      <c r="AF1814" s="126">
        <v>24049</v>
      </c>
    </row>
    <row r="1815" spans="2:32">
      <c r="B1815" s="127">
        <v>1777</v>
      </c>
      <c r="C1815" s="128">
        <v>1777</v>
      </c>
      <c r="D1815" s="129">
        <v>75</v>
      </c>
      <c r="E1815" s="130">
        <v>3</v>
      </c>
      <c r="F1815" s="131">
        <v>16</v>
      </c>
      <c r="G1815" s="132" t="s">
        <v>485</v>
      </c>
      <c r="H1815" s="133">
        <v>3</v>
      </c>
      <c r="I1815" s="128">
        <v>15</v>
      </c>
      <c r="J1815" s="129" t="s">
        <v>485</v>
      </c>
      <c r="K1815" s="134">
        <v>1</v>
      </c>
      <c r="L1815" s="108"/>
      <c r="M1815" s="81">
        <v>15956</v>
      </c>
      <c r="N1815" s="135">
        <v>15187</v>
      </c>
      <c r="O1815" s="136">
        <v>15594</v>
      </c>
      <c r="P1815" s="135">
        <v>16006</v>
      </c>
      <c r="Q1815" s="136">
        <v>16815</v>
      </c>
      <c r="R1815" s="135">
        <v>18920</v>
      </c>
      <c r="S1815" s="136">
        <v>18717</v>
      </c>
      <c r="T1815" s="135">
        <v>17987</v>
      </c>
      <c r="U1815" s="136">
        <v>18353</v>
      </c>
      <c r="V1815" s="135">
        <v>19821</v>
      </c>
      <c r="W1815" s="136">
        <v>22066</v>
      </c>
      <c r="X1815" s="135">
        <v>23174</v>
      </c>
      <c r="Y1815" s="136">
        <v>22876</v>
      </c>
      <c r="Z1815" s="135">
        <v>21354</v>
      </c>
      <c r="AA1815" s="136">
        <v>22482</v>
      </c>
      <c r="AB1815" s="135">
        <v>23698</v>
      </c>
      <c r="AC1815" s="136">
        <v>25855</v>
      </c>
      <c r="AD1815" s="135">
        <v>25357</v>
      </c>
      <c r="AE1815" s="137">
        <v>23364</v>
      </c>
      <c r="AF1815" s="138">
        <v>23346</v>
      </c>
    </row>
    <row r="1816" spans="2:32">
      <c r="B1816" s="114">
        <v>1778</v>
      </c>
      <c r="C1816" s="115">
        <v>1778</v>
      </c>
      <c r="D1816" s="116">
        <v>75</v>
      </c>
      <c r="E1816" s="117">
        <v>3</v>
      </c>
      <c r="F1816" s="118">
        <v>16</v>
      </c>
      <c r="G1816" s="119" t="s">
        <v>485</v>
      </c>
      <c r="H1816" s="120">
        <v>3</v>
      </c>
      <c r="I1816" s="115">
        <v>15</v>
      </c>
      <c r="J1816" s="116" t="s">
        <v>485</v>
      </c>
      <c r="K1816" s="121">
        <v>2</v>
      </c>
      <c r="L1816" s="108"/>
      <c r="M1816" s="122">
        <v>15517</v>
      </c>
      <c r="N1816" s="123">
        <v>14731</v>
      </c>
      <c r="O1816" s="124">
        <v>15263</v>
      </c>
      <c r="P1816" s="123">
        <v>15654</v>
      </c>
      <c r="Q1816" s="124">
        <v>16563</v>
      </c>
      <c r="R1816" s="123">
        <v>18456</v>
      </c>
      <c r="S1816" s="124">
        <v>18162</v>
      </c>
      <c r="T1816" s="123">
        <v>17514</v>
      </c>
      <c r="U1816" s="124">
        <v>17964</v>
      </c>
      <c r="V1816" s="123">
        <v>19562</v>
      </c>
      <c r="W1816" s="124">
        <v>21730</v>
      </c>
      <c r="X1816" s="123">
        <v>22588</v>
      </c>
      <c r="Y1816" s="124">
        <v>22202</v>
      </c>
      <c r="Z1816" s="123">
        <v>20926</v>
      </c>
      <c r="AA1816" s="124">
        <v>21991</v>
      </c>
      <c r="AB1816" s="123">
        <v>23331</v>
      </c>
      <c r="AC1816" s="124">
        <v>25421</v>
      </c>
      <c r="AD1816" s="123">
        <v>24621</v>
      </c>
      <c r="AE1816" s="125">
        <v>22732</v>
      </c>
      <c r="AF1816" s="126">
        <v>22878</v>
      </c>
    </row>
    <row r="1817" spans="2:32">
      <c r="B1817" s="127">
        <v>1779</v>
      </c>
      <c r="C1817" s="128">
        <v>1779</v>
      </c>
      <c r="D1817" s="129">
        <v>75</v>
      </c>
      <c r="E1817" s="130">
        <v>3</v>
      </c>
      <c r="F1817" s="131">
        <v>16</v>
      </c>
      <c r="G1817" s="132" t="s">
        <v>485</v>
      </c>
      <c r="H1817" s="133">
        <v>3</v>
      </c>
      <c r="I1817" s="128">
        <v>15</v>
      </c>
      <c r="J1817" s="129" t="s">
        <v>485</v>
      </c>
      <c r="K1817" s="134">
        <v>3</v>
      </c>
      <c r="L1817" s="108"/>
      <c r="M1817" s="81">
        <v>15233</v>
      </c>
      <c r="N1817" s="135">
        <v>14365</v>
      </c>
      <c r="O1817" s="136">
        <v>15150</v>
      </c>
      <c r="P1817" s="135">
        <v>15494</v>
      </c>
      <c r="Q1817" s="136">
        <v>16507</v>
      </c>
      <c r="R1817" s="135">
        <v>18256</v>
      </c>
      <c r="S1817" s="136">
        <v>17864</v>
      </c>
      <c r="T1817" s="135">
        <v>17231</v>
      </c>
      <c r="U1817" s="136">
        <v>17839</v>
      </c>
      <c r="V1817" s="135">
        <v>19591</v>
      </c>
      <c r="W1817" s="136">
        <v>21675</v>
      </c>
      <c r="X1817" s="135">
        <v>22313</v>
      </c>
      <c r="Y1817" s="136">
        <v>21790</v>
      </c>
      <c r="Z1817" s="135">
        <v>20764</v>
      </c>
      <c r="AA1817" s="136">
        <v>21737</v>
      </c>
      <c r="AB1817" s="135">
        <v>23176</v>
      </c>
      <c r="AC1817" s="136">
        <v>25197</v>
      </c>
      <c r="AD1817" s="135">
        <v>24118</v>
      </c>
      <c r="AE1817" s="137">
        <v>22248</v>
      </c>
      <c r="AF1817" s="138">
        <v>22668</v>
      </c>
    </row>
    <row r="1818" spans="2:32">
      <c r="B1818" s="114">
        <v>1780</v>
      </c>
      <c r="C1818" s="115">
        <v>1780</v>
      </c>
      <c r="D1818" s="116">
        <v>75</v>
      </c>
      <c r="E1818" s="117">
        <v>3</v>
      </c>
      <c r="F1818" s="118">
        <v>16</v>
      </c>
      <c r="G1818" s="119" t="s">
        <v>485</v>
      </c>
      <c r="H1818" s="120">
        <v>3</v>
      </c>
      <c r="I1818" s="115">
        <v>15</v>
      </c>
      <c r="J1818" s="116" t="s">
        <v>485</v>
      </c>
      <c r="K1818" s="121">
        <v>4</v>
      </c>
      <c r="L1818" s="108"/>
      <c r="M1818" s="122">
        <v>15275</v>
      </c>
      <c r="N1818" s="123">
        <v>14316</v>
      </c>
      <c r="O1818" s="124">
        <v>15271</v>
      </c>
      <c r="P1818" s="123">
        <v>15556</v>
      </c>
      <c r="Q1818" s="124">
        <v>16618</v>
      </c>
      <c r="R1818" s="123">
        <v>18359</v>
      </c>
      <c r="S1818" s="124">
        <v>17822</v>
      </c>
      <c r="T1818" s="123">
        <v>17235</v>
      </c>
      <c r="U1818" s="124">
        <v>17944</v>
      </c>
      <c r="V1818" s="123">
        <v>19630</v>
      </c>
      <c r="W1818" s="124">
        <v>21617</v>
      </c>
      <c r="X1818" s="123">
        <v>22142</v>
      </c>
      <c r="Y1818" s="124">
        <v>21422</v>
      </c>
      <c r="Z1818" s="123">
        <v>20687</v>
      </c>
      <c r="AA1818" s="124">
        <v>21404</v>
      </c>
      <c r="AB1818" s="123">
        <v>22891</v>
      </c>
      <c r="AC1818" s="124">
        <v>24841</v>
      </c>
      <c r="AD1818" s="123">
        <v>23527</v>
      </c>
      <c r="AE1818" s="125">
        <v>21855</v>
      </c>
      <c r="AF1818" s="126">
        <v>22458</v>
      </c>
    </row>
    <row r="1819" spans="2:32">
      <c r="B1819" s="127">
        <v>1781</v>
      </c>
      <c r="C1819" s="128">
        <v>1781</v>
      </c>
      <c r="D1819" s="129">
        <v>75</v>
      </c>
      <c r="E1819" s="130">
        <v>3</v>
      </c>
      <c r="F1819" s="131">
        <v>16</v>
      </c>
      <c r="G1819" s="132" t="s">
        <v>485</v>
      </c>
      <c r="H1819" s="133">
        <v>3</v>
      </c>
      <c r="I1819" s="128">
        <v>15</v>
      </c>
      <c r="J1819" s="129" t="s">
        <v>485</v>
      </c>
      <c r="K1819" s="134">
        <v>5</v>
      </c>
      <c r="L1819" s="108"/>
      <c r="M1819" s="81">
        <v>15681</v>
      </c>
      <c r="N1819" s="135">
        <v>14478</v>
      </c>
      <c r="O1819" s="136">
        <v>15690</v>
      </c>
      <c r="P1819" s="135">
        <v>15948</v>
      </c>
      <c r="Q1819" s="136">
        <v>17021</v>
      </c>
      <c r="R1819" s="135">
        <v>18646</v>
      </c>
      <c r="S1819" s="136">
        <v>18018</v>
      </c>
      <c r="T1819" s="135">
        <v>17300</v>
      </c>
      <c r="U1819" s="136">
        <v>18300</v>
      </c>
      <c r="V1819" s="135">
        <v>19780</v>
      </c>
      <c r="W1819" s="136">
        <v>21572</v>
      </c>
      <c r="X1819" s="135">
        <v>22016</v>
      </c>
      <c r="Y1819" s="136">
        <v>21129</v>
      </c>
      <c r="Z1819" s="135">
        <v>20670</v>
      </c>
      <c r="AA1819" s="136">
        <v>21157</v>
      </c>
      <c r="AB1819" s="135">
        <v>22609</v>
      </c>
      <c r="AC1819" s="136">
        <v>24466</v>
      </c>
      <c r="AD1819" s="135">
        <v>22970</v>
      </c>
      <c r="AE1819" s="137">
        <v>21422</v>
      </c>
      <c r="AF1819" s="138">
        <v>22263</v>
      </c>
    </row>
    <row r="1820" spans="2:32">
      <c r="B1820" s="114">
        <v>1782</v>
      </c>
      <c r="C1820" s="115">
        <v>1782</v>
      </c>
      <c r="D1820" s="116">
        <v>75</v>
      </c>
      <c r="E1820" s="117">
        <v>3</v>
      </c>
      <c r="F1820" s="118">
        <v>16</v>
      </c>
      <c r="G1820" s="119" t="s">
        <v>485</v>
      </c>
      <c r="H1820" s="120">
        <v>3</v>
      </c>
      <c r="I1820" s="115">
        <v>15</v>
      </c>
      <c r="J1820" s="116" t="s">
        <v>485</v>
      </c>
      <c r="K1820" s="121">
        <v>6</v>
      </c>
      <c r="L1820" s="108"/>
      <c r="M1820" s="122">
        <v>16481</v>
      </c>
      <c r="N1820" s="123">
        <v>14651</v>
      </c>
      <c r="O1820" s="124">
        <v>16625</v>
      </c>
      <c r="P1820" s="123">
        <v>16832</v>
      </c>
      <c r="Q1820" s="124">
        <v>17890</v>
      </c>
      <c r="R1820" s="123">
        <v>19278</v>
      </c>
      <c r="S1820" s="124">
        <v>18162</v>
      </c>
      <c r="T1820" s="123">
        <v>17215</v>
      </c>
      <c r="U1820" s="124">
        <v>18946</v>
      </c>
      <c r="V1820" s="123">
        <v>20315</v>
      </c>
      <c r="W1820" s="124">
        <v>21718</v>
      </c>
      <c r="X1820" s="123">
        <v>22060</v>
      </c>
      <c r="Y1820" s="124">
        <v>20692</v>
      </c>
      <c r="Z1820" s="123">
        <v>20957</v>
      </c>
      <c r="AA1820" s="124">
        <v>21296</v>
      </c>
      <c r="AB1820" s="123">
        <v>22767</v>
      </c>
      <c r="AC1820" s="124">
        <v>24293</v>
      </c>
      <c r="AD1820" s="123">
        <v>22279</v>
      </c>
      <c r="AE1820" s="125">
        <v>20796</v>
      </c>
      <c r="AF1820" s="126">
        <v>22396</v>
      </c>
    </row>
    <row r="1821" spans="2:32">
      <c r="B1821" s="127">
        <v>1783</v>
      </c>
      <c r="C1821" s="128">
        <v>1783</v>
      </c>
      <c r="D1821" s="129">
        <v>75</v>
      </c>
      <c r="E1821" s="130">
        <v>3</v>
      </c>
      <c r="F1821" s="131">
        <v>16</v>
      </c>
      <c r="G1821" s="132" t="s">
        <v>485</v>
      </c>
      <c r="H1821" s="133">
        <v>3</v>
      </c>
      <c r="I1821" s="128">
        <v>15</v>
      </c>
      <c r="J1821" s="129" t="s">
        <v>485</v>
      </c>
      <c r="K1821" s="134">
        <v>7</v>
      </c>
      <c r="L1821" s="108"/>
      <c r="M1821" s="81">
        <v>17740</v>
      </c>
      <c r="N1821" s="135">
        <v>14944</v>
      </c>
      <c r="O1821" s="136">
        <v>18116</v>
      </c>
      <c r="P1821" s="135">
        <v>17936</v>
      </c>
      <c r="Q1821" s="136">
        <v>19149</v>
      </c>
      <c r="R1821" s="135">
        <v>20470</v>
      </c>
      <c r="S1821" s="136">
        <v>18557</v>
      </c>
      <c r="T1821" s="135">
        <v>17395</v>
      </c>
      <c r="U1821" s="136">
        <v>20280</v>
      </c>
      <c r="V1821" s="135">
        <v>21177</v>
      </c>
      <c r="W1821" s="136">
        <v>22488</v>
      </c>
      <c r="X1821" s="135">
        <v>22790</v>
      </c>
      <c r="Y1821" s="136">
        <v>20694</v>
      </c>
      <c r="Z1821" s="135">
        <v>22025</v>
      </c>
      <c r="AA1821" s="136">
        <v>21719</v>
      </c>
      <c r="AB1821" s="135">
        <v>23344</v>
      </c>
      <c r="AC1821" s="136">
        <v>24742</v>
      </c>
      <c r="AD1821" s="135">
        <v>22078</v>
      </c>
      <c r="AE1821" s="137">
        <v>20474</v>
      </c>
      <c r="AF1821" s="138">
        <v>23375</v>
      </c>
    </row>
    <row r="1822" spans="2:32">
      <c r="B1822" s="114">
        <v>1784</v>
      </c>
      <c r="C1822" s="115">
        <v>1784</v>
      </c>
      <c r="D1822" s="116">
        <v>75</v>
      </c>
      <c r="E1822" s="117">
        <v>3</v>
      </c>
      <c r="F1822" s="118">
        <v>16</v>
      </c>
      <c r="G1822" s="119" t="s">
        <v>485</v>
      </c>
      <c r="H1822" s="120">
        <v>3</v>
      </c>
      <c r="I1822" s="115">
        <v>15</v>
      </c>
      <c r="J1822" s="116" t="s">
        <v>485</v>
      </c>
      <c r="K1822" s="121">
        <v>8</v>
      </c>
      <c r="L1822" s="108"/>
      <c r="M1822" s="122">
        <v>18398</v>
      </c>
      <c r="N1822" s="123">
        <v>15034</v>
      </c>
      <c r="O1822" s="124">
        <v>18921</v>
      </c>
      <c r="P1822" s="123">
        <v>18306</v>
      </c>
      <c r="Q1822" s="124">
        <v>19851</v>
      </c>
      <c r="R1822" s="123">
        <v>21177</v>
      </c>
      <c r="S1822" s="124">
        <v>18568</v>
      </c>
      <c r="T1822" s="123">
        <v>17451</v>
      </c>
      <c r="U1822" s="124">
        <v>21123</v>
      </c>
      <c r="V1822" s="123">
        <v>21733</v>
      </c>
      <c r="W1822" s="124">
        <v>23013</v>
      </c>
      <c r="X1822" s="123">
        <v>23369</v>
      </c>
      <c r="Y1822" s="124">
        <v>20502</v>
      </c>
      <c r="Z1822" s="123">
        <v>22757</v>
      </c>
      <c r="AA1822" s="124">
        <v>21658</v>
      </c>
      <c r="AB1822" s="123">
        <v>23631</v>
      </c>
      <c r="AC1822" s="124">
        <v>25013</v>
      </c>
      <c r="AD1822" s="123">
        <v>21787</v>
      </c>
      <c r="AE1822" s="125">
        <v>20216</v>
      </c>
      <c r="AF1822" s="126">
        <v>24061</v>
      </c>
    </row>
    <row r="1823" spans="2:32">
      <c r="B1823" s="127">
        <v>1785</v>
      </c>
      <c r="C1823" s="128">
        <v>1785</v>
      </c>
      <c r="D1823" s="129">
        <v>75</v>
      </c>
      <c r="E1823" s="130">
        <v>3</v>
      </c>
      <c r="F1823" s="131">
        <v>16</v>
      </c>
      <c r="G1823" s="132" t="s">
        <v>485</v>
      </c>
      <c r="H1823" s="133">
        <v>3</v>
      </c>
      <c r="I1823" s="128">
        <v>15</v>
      </c>
      <c r="J1823" s="129" t="s">
        <v>485</v>
      </c>
      <c r="K1823" s="134">
        <v>9</v>
      </c>
      <c r="L1823" s="108"/>
      <c r="M1823" s="81">
        <v>18118</v>
      </c>
      <c r="N1823" s="135">
        <v>15137</v>
      </c>
      <c r="O1823" s="136">
        <v>18673</v>
      </c>
      <c r="P1823" s="135">
        <v>17848</v>
      </c>
      <c r="Q1823" s="136">
        <v>19399</v>
      </c>
      <c r="R1823" s="135">
        <v>20845</v>
      </c>
      <c r="S1823" s="136">
        <v>18521</v>
      </c>
      <c r="T1823" s="135">
        <v>17445</v>
      </c>
      <c r="U1823" s="136">
        <v>20943</v>
      </c>
      <c r="V1823" s="135">
        <v>21157</v>
      </c>
      <c r="W1823" s="136">
        <v>22558</v>
      </c>
      <c r="X1823" s="135">
        <v>22959</v>
      </c>
      <c r="Y1823" s="136">
        <v>20294</v>
      </c>
      <c r="Z1823" s="135">
        <v>22399</v>
      </c>
      <c r="AA1823" s="136">
        <v>20969</v>
      </c>
      <c r="AB1823" s="135">
        <v>22874</v>
      </c>
      <c r="AC1823" s="136">
        <v>24459</v>
      </c>
      <c r="AD1823" s="135">
        <v>21525</v>
      </c>
      <c r="AE1823" s="137">
        <v>20060</v>
      </c>
      <c r="AF1823" s="138">
        <v>23665</v>
      </c>
    </row>
    <row r="1824" spans="2:32">
      <c r="B1824" s="114">
        <v>1786</v>
      </c>
      <c r="C1824" s="115">
        <v>1786</v>
      </c>
      <c r="D1824" s="116">
        <v>75</v>
      </c>
      <c r="E1824" s="117">
        <v>3</v>
      </c>
      <c r="F1824" s="118">
        <v>16</v>
      </c>
      <c r="G1824" s="119" t="s">
        <v>485</v>
      </c>
      <c r="H1824" s="120">
        <v>3</v>
      </c>
      <c r="I1824" s="115">
        <v>15</v>
      </c>
      <c r="J1824" s="116" t="s">
        <v>485</v>
      </c>
      <c r="K1824" s="121">
        <v>10</v>
      </c>
      <c r="L1824" s="108"/>
      <c r="M1824" s="122">
        <v>17775</v>
      </c>
      <c r="N1824" s="123">
        <v>15032</v>
      </c>
      <c r="O1824" s="124">
        <v>18337</v>
      </c>
      <c r="P1824" s="123">
        <v>17393</v>
      </c>
      <c r="Q1824" s="124">
        <v>18899</v>
      </c>
      <c r="R1824" s="123">
        <v>20209</v>
      </c>
      <c r="S1824" s="124">
        <v>18376</v>
      </c>
      <c r="T1824" s="123">
        <v>17152</v>
      </c>
      <c r="U1824" s="124">
        <v>20661</v>
      </c>
      <c r="V1824" s="123">
        <v>20427</v>
      </c>
      <c r="W1824" s="124">
        <v>21779</v>
      </c>
      <c r="X1824" s="123">
        <v>22244</v>
      </c>
      <c r="Y1824" s="124">
        <v>20128</v>
      </c>
      <c r="Z1824" s="123">
        <v>21856</v>
      </c>
      <c r="AA1824" s="124">
        <v>20424</v>
      </c>
      <c r="AB1824" s="123">
        <v>22078</v>
      </c>
      <c r="AC1824" s="124">
        <v>23616</v>
      </c>
      <c r="AD1824" s="123">
        <v>21401</v>
      </c>
      <c r="AE1824" s="125">
        <v>19737</v>
      </c>
      <c r="AF1824" s="126">
        <v>23168</v>
      </c>
    </row>
    <row r="1825" spans="2:32">
      <c r="B1825" s="127">
        <v>1787</v>
      </c>
      <c r="C1825" s="128">
        <v>1787</v>
      </c>
      <c r="D1825" s="129">
        <v>75</v>
      </c>
      <c r="E1825" s="130">
        <v>3</v>
      </c>
      <c r="F1825" s="131">
        <v>16</v>
      </c>
      <c r="G1825" s="132" t="s">
        <v>485</v>
      </c>
      <c r="H1825" s="133">
        <v>3</v>
      </c>
      <c r="I1825" s="128">
        <v>15</v>
      </c>
      <c r="J1825" s="129" t="s">
        <v>485</v>
      </c>
      <c r="K1825" s="134">
        <v>11</v>
      </c>
      <c r="L1825" s="108"/>
      <c r="M1825" s="81">
        <v>17381</v>
      </c>
      <c r="N1825" s="135">
        <v>14984</v>
      </c>
      <c r="O1825" s="136">
        <v>18060</v>
      </c>
      <c r="P1825" s="135">
        <v>17144</v>
      </c>
      <c r="Q1825" s="136">
        <v>18663</v>
      </c>
      <c r="R1825" s="135">
        <v>19777</v>
      </c>
      <c r="S1825" s="136">
        <v>18218</v>
      </c>
      <c r="T1825" s="135">
        <v>17036</v>
      </c>
      <c r="U1825" s="136">
        <v>20275</v>
      </c>
      <c r="V1825" s="135">
        <v>20244</v>
      </c>
      <c r="W1825" s="136">
        <v>21406</v>
      </c>
      <c r="X1825" s="135">
        <v>21840</v>
      </c>
      <c r="Y1825" s="136">
        <v>19992</v>
      </c>
      <c r="Z1825" s="135">
        <v>21285</v>
      </c>
      <c r="AA1825" s="136">
        <v>19983</v>
      </c>
      <c r="AB1825" s="135">
        <v>21610</v>
      </c>
      <c r="AC1825" s="136">
        <v>22937</v>
      </c>
      <c r="AD1825" s="135">
        <v>21309</v>
      </c>
      <c r="AE1825" s="137">
        <v>19408</v>
      </c>
      <c r="AF1825" s="138">
        <v>22636</v>
      </c>
    </row>
    <row r="1826" spans="2:32">
      <c r="B1826" s="114">
        <v>1788</v>
      </c>
      <c r="C1826" s="115">
        <v>1788</v>
      </c>
      <c r="D1826" s="116">
        <v>75</v>
      </c>
      <c r="E1826" s="117">
        <v>3</v>
      </c>
      <c r="F1826" s="118">
        <v>16</v>
      </c>
      <c r="G1826" s="119" t="s">
        <v>485</v>
      </c>
      <c r="H1826" s="120">
        <v>3</v>
      </c>
      <c r="I1826" s="115">
        <v>15</v>
      </c>
      <c r="J1826" s="116" t="s">
        <v>485</v>
      </c>
      <c r="K1826" s="121">
        <v>12</v>
      </c>
      <c r="L1826" s="108"/>
      <c r="M1826" s="122">
        <v>17010</v>
      </c>
      <c r="N1826" s="123">
        <v>15013</v>
      </c>
      <c r="O1826" s="124">
        <v>18016</v>
      </c>
      <c r="P1826" s="123">
        <v>16925</v>
      </c>
      <c r="Q1826" s="124">
        <v>18551</v>
      </c>
      <c r="R1826" s="123">
        <v>19347</v>
      </c>
      <c r="S1826" s="124">
        <v>18012</v>
      </c>
      <c r="T1826" s="123">
        <v>17035</v>
      </c>
      <c r="U1826" s="124">
        <v>20146</v>
      </c>
      <c r="V1826" s="123">
        <v>20175</v>
      </c>
      <c r="W1826" s="124">
        <v>21123</v>
      </c>
      <c r="X1826" s="123">
        <v>21414</v>
      </c>
      <c r="Y1826" s="124">
        <v>19804</v>
      </c>
      <c r="Z1826" s="123">
        <v>21274</v>
      </c>
      <c r="AA1826" s="124">
        <v>19647</v>
      </c>
      <c r="AB1826" s="123">
        <v>21579</v>
      </c>
      <c r="AC1826" s="124">
        <v>22683</v>
      </c>
      <c r="AD1826" s="123">
        <v>21128</v>
      </c>
      <c r="AE1826" s="125">
        <v>19459</v>
      </c>
      <c r="AF1826" s="126">
        <v>22618</v>
      </c>
    </row>
    <row r="1827" spans="2:32">
      <c r="B1827" s="127">
        <v>1789</v>
      </c>
      <c r="C1827" s="128">
        <v>1789</v>
      </c>
      <c r="D1827" s="129">
        <v>75</v>
      </c>
      <c r="E1827" s="130">
        <v>3</v>
      </c>
      <c r="F1827" s="131">
        <v>16</v>
      </c>
      <c r="G1827" s="132" t="s">
        <v>485</v>
      </c>
      <c r="H1827" s="133">
        <v>3</v>
      </c>
      <c r="I1827" s="128">
        <v>15</v>
      </c>
      <c r="J1827" s="129" t="s">
        <v>485</v>
      </c>
      <c r="K1827" s="134">
        <v>13</v>
      </c>
      <c r="L1827" s="108"/>
      <c r="M1827" s="81">
        <v>16849</v>
      </c>
      <c r="N1827" s="135">
        <v>15047</v>
      </c>
      <c r="O1827" s="136">
        <v>17992</v>
      </c>
      <c r="P1827" s="135">
        <v>16788</v>
      </c>
      <c r="Q1827" s="136">
        <v>18511</v>
      </c>
      <c r="R1827" s="135">
        <v>18976</v>
      </c>
      <c r="S1827" s="136">
        <v>17700</v>
      </c>
      <c r="T1827" s="135">
        <v>16953</v>
      </c>
      <c r="U1827" s="136">
        <v>20331</v>
      </c>
      <c r="V1827" s="135">
        <v>19864</v>
      </c>
      <c r="W1827" s="136">
        <v>20667</v>
      </c>
      <c r="X1827" s="135">
        <v>20979</v>
      </c>
      <c r="Y1827" s="136">
        <v>19447</v>
      </c>
      <c r="Z1827" s="135">
        <v>21258</v>
      </c>
      <c r="AA1827" s="136">
        <v>19515</v>
      </c>
      <c r="AB1827" s="135">
        <v>21369</v>
      </c>
      <c r="AC1827" s="136">
        <v>22316</v>
      </c>
      <c r="AD1827" s="135">
        <v>20754</v>
      </c>
      <c r="AE1827" s="137">
        <v>19453</v>
      </c>
      <c r="AF1827" s="138">
        <v>22598</v>
      </c>
    </row>
    <row r="1828" spans="2:32">
      <c r="B1828" s="114">
        <v>1790</v>
      </c>
      <c r="C1828" s="115">
        <v>1790</v>
      </c>
      <c r="D1828" s="116">
        <v>75</v>
      </c>
      <c r="E1828" s="117">
        <v>3</v>
      </c>
      <c r="F1828" s="118">
        <v>16</v>
      </c>
      <c r="G1828" s="119" t="s">
        <v>485</v>
      </c>
      <c r="H1828" s="120">
        <v>3</v>
      </c>
      <c r="I1828" s="115">
        <v>15</v>
      </c>
      <c r="J1828" s="116" t="s">
        <v>485</v>
      </c>
      <c r="K1828" s="121">
        <v>14</v>
      </c>
      <c r="L1828" s="108"/>
      <c r="M1828" s="122">
        <v>16726</v>
      </c>
      <c r="N1828" s="123">
        <v>14780</v>
      </c>
      <c r="O1828" s="124">
        <v>17937</v>
      </c>
      <c r="P1828" s="123">
        <v>16743</v>
      </c>
      <c r="Q1828" s="124">
        <v>18506</v>
      </c>
      <c r="R1828" s="123">
        <v>18704</v>
      </c>
      <c r="S1828" s="124">
        <v>17334</v>
      </c>
      <c r="T1828" s="123">
        <v>16631</v>
      </c>
      <c r="U1828" s="124">
        <v>20333</v>
      </c>
      <c r="V1828" s="123">
        <v>19702</v>
      </c>
      <c r="W1828" s="124">
        <v>20331</v>
      </c>
      <c r="X1828" s="123">
        <v>20619</v>
      </c>
      <c r="Y1828" s="124">
        <v>19009</v>
      </c>
      <c r="Z1828" s="123">
        <v>21141</v>
      </c>
      <c r="AA1828" s="124">
        <v>19374</v>
      </c>
      <c r="AB1828" s="123">
        <v>21212</v>
      </c>
      <c r="AC1828" s="124">
        <v>21963</v>
      </c>
      <c r="AD1828" s="123">
        <v>20286</v>
      </c>
      <c r="AE1828" s="125">
        <v>19125</v>
      </c>
      <c r="AF1828" s="126">
        <v>22453</v>
      </c>
    </row>
    <row r="1829" spans="2:32">
      <c r="B1829" s="127">
        <v>1791</v>
      </c>
      <c r="C1829" s="128">
        <v>1791</v>
      </c>
      <c r="D1829" s="129">
        <v>75</v>
      </c>
      <c r="E1829" s="130">
        <v>3</v>
      </c>
      <c r="F1829" s="131">
        <v>16</v>
      </c>
      <c r="G1829" s="132" t="s">
        <v>485</v>
      </c>
      <c r="H1829" s="133">
        <v>3</v>
      </c>
      <c r="I1829" s="128">
        <v>15</v>
      </c>
      <c r="J1829" s="129" t="s">
        <v>485</v>
      </c>
      <c r="K1829" s="134">
        <v>15</v>
      </c>
      <c r="L1829" s="108"/>
      <c r="M1829" s="81">
        <v>16521</v>
      </c>
      <c r="N1829" s="135">
        <v>14645</v>
      </c>
      <c r="O1829" s="136">
        <v>17888</v>
      </c>
      <c r="P1829" s="135">
        <v>16736</v>
      </c>
      <c r="Q1829" s="136">
        <v>18428</v>
      </c>
      <c r="R1829" s="135">
        <v>18426</v>
      </c>
      <c r="S1829" s="136">
        <v>17100</v>
      </c>
      <c r="T1829" s="135">
        <v>16460</v>
      </c>
      <c r="U1829" s="136">
        <v>20263</v>
      </c>
      <c r="V1829" s="135">
        <v>19564</v>
      </c>
      <c r="W1829" s="136">
        <v>20180</v>
      </c>
      <c r="X1829" s="135">
        <v>20261</v>
      </c>
      <c r="Y1829" s="136">
        <v>18720</v>
      </c>
      <c r="Z1829" s="135">
        <v>21032</v>
      </c>
      <c r="AA1829" s="136">
        <v>19294</v>
      </c>
      <c r="AB1829" s="135">
        <v>21060</v>
      </c>
      <c r="AC1829" s="136">
        <v>21776</v>
      </c>
      <c r="AD1829" s="135">
        <v>19971</v>
      </c>
      <c r="AE1829" s="137">
        <v>18926</v>
      </c>
      <c r="AF1829" s="138">
        <v>22321</v>
      </c>
    </row>
    <row r="1830" spans="2:32">
      <c r="B1830" s="114">
        <v>1792</v>
      </c>
      <c r="C1830" s="115">
        <v>1792</v>
      </c>
      <c r="D1830" s="116">
        <v>75</v>
      </c>
      <c r="E1830" s="117">
        <v>3</v>
      </c>
      <c r="F1830" s="118">
        <v>16</v>
      </c>
      <c r="G1830" s="119" t="s">
        <v>485</v>
      </c>
      <c r="H1830" s="120">
        <v>3</v>
      </c>
      <c r="I1830" s="115">
        <v>15</v>
      </c>
      <c r="J1830" s="116" t="s">
        <v>485</v>
      </c>
      <c r="K1830" s="121">
        <v>16</v>
      </c>
      <c r="L1830" s="108"/>
      <c r="M1830" s="122">
        <v>16700</v>
      </c>
      <c r="N1830" s="123">
        <v>15010</v>
      </c>
      <c r="O1830" s="124">
        <v>18249</v>
      </c>
      <c r="P1830" s="123">
        <v>17176</v>
      </c>
      <c r="Q1830" s="124">
        <v>18816</v>
      </c>
      <c r="R1830" s="123">
        <v>18554</v>
      </c>
      <c r="S1830" s="124">
        <v>17234</v>
      </c>
      <c r="T1830" s="123">
        <v>16797</v>
      </c>
      <c r="U1830" s="124">
        <v>20620</v>
      </c>
      <c r="V1830" s="123">
        <v>19864</v>
      </c>
      <c r="W1830" s="124">
        <v>20269</v>
      </c>
      <c r="X1830" s="123">
        <v>20259</v>
      </c>
      <c r="Y1830" s="124">
        <v>18754</v>
      </c>
      <c r="Z1830" s="123">
        <v>21252</v>
      </c>
      <c r="AA1830" s="124">
        <v>19840</v>
      </c>
      <c r="AB1830" s="123">
        <v>21234</v>
      </c>
      <c r="AC1830" s="124">
        <v>21714</v>
      </c>
      <c r="AD1830" s="123">
        <v>19951</v>
      </c>
      <c r="AE1830" s="125">
        <v>19131</v>
      </c>
      <c r="AF1830" s="126">
        <v>22507</v>
      </c>
    </row>
    <row r="1831" spans="2:32">
      <c r="B1831" s="127">
        <v>1793</v>
      </c>
      <c r="C1831" s="128">
        <v>1793</v>
      </c>
      <c r="D1831" s="129">
        <v>75</v>
      </c>
      <c r="E1831" s="130">
        <v>3</v>
      </c>
      <c r="F1831" s="131">
        <v>16</v>
      </c>
      <c r="G1831" s="132" t="s">
        <v>485</v>
      </c>
      <c r="H1831" s="133">
        <v>3</v>
      </c>
      <c r="I1831" s="128">
        <v>15</v>
      </c>
      <c r="J1831" s="129" t="s">
        <v>485</v>
      </c>
      <c r="K1831" s="134">
        <v>17</v>
      </c>
      <c r="L1831" s="108"/>
      <c r="M1831" s="81">
        <v>17241</v>
      </c>
      <c r="N1831" s="135">
        <v>15882</v>
      </c>
      <c r="O1831" s="136">
        <v>19138</v>
      </c>
      <c r="P1831" s="135">
        <v>17755</v>
      </c>
      <c r="Q1831" s="136">
        <v>19580</v>
      </c>
      <c r="R1831" s="135">
        <v>19216</v>
      </c>
      <c r="S1831" s="136">
        <v>18010</v>
      </c>
      <c r="T1831" s="135">
        <v>17760</v>
      </c>
      <c r="U1831" s="136">
        <v>21584</v>
      </c>
      <c r="V1831" s="135">
        <v>20611</v>
      </c>
      <c r="W1831" s="136">
        <v>21061</v>
      </c>
      <c r="X1831" s="135">
        <v>20970</v>
      </c>
      <c r="Y1831" s="136">
        <v>19673</v>
      </c>
      <c r="Z1831" s="135">
        <v>22278</v>
      </c>
      <c r="AA1831" s="136">
        <v>20654</v>
      </c>
      <c r="AB1831" s="135">
        <v>22103</v>
      </c>
      <c r="AC1831" s="136">
        <v>22459</v>
      </c>
      <c r="AD1831" s="135">
        <v>20875</v>
      </c>
      <c r="AE1831" s="137">
        <v>20085</v>
      </c>
      <c r="AF1831" s="138">
        <v>23556</v>
      </c>
    </row>
    <row r="1832" spans="2:32">
      <c r="B1832" s="114">
        <v>1794</v>
      </c>
      <c r="C1832" s="115">
        <v>1794</v>
      </c>
      <c r="D1832" s="116">
        <v>75</v>
      </c>
      <c r="E1832" s="117">
        <v>3</v>
      </c>
      <c r="F1832" s="118">
        <v>16</v>
      </c>
      <c r="G1832" s="119" t="s">
        <v>485</v>
      </c>
      <c r="H1832" s="120">
        <v>3</v>
      </c>
      <c r="I1832" s="115">
        <v>15</v>
      </c>
      <c r="J1832" s="116" t="s">
        <v>485</v>
      </c>
      <c r="K1832" s="121">
        <v>18</v>
      </c>
      <c r="L1832" s="108"/>
      <c r="M1832" s="122">
        <v>17898</v>
      </c>
      <c r="N1832" s="123">
        <v>17007</v>
      </c>
      <c r="O1832" s="124">
        <v>19646</v>
      </c>
      <c r="P1832" s="123">
        <v>18274</v>
      </c>
      <c r="Q1832" s="124">
        <v>20183</v>
      </c>
      <c r="R1832" s="123">
        <v>20164</v>
      </c>
      <c r="S1832" s="124">
        <v>19083</v>
      </c>
      <c r="T1832" s="123">
        <v>19173</v>
      </c>
      <c r="U1832" s="124">
        <v>22131</v>
      </c>
      <c r="V1832" s="123">
        <v>21534</v>
      </c>
      <c r="W1832" s="124">
        <v>22249</v>
      </c>
      <c r="X1832" s="123">
        <v>22305</v>
      </c>
      <c r="Y1832" s="124">
        <v>20981</v>
      </c>
      <c r="Z1832" s="123">
        <v>23285</v>
      </c>
      <c r="AA1832" s="124">
        <v>21513</v>
      </c>
      <c r="AB1832" s="123">
        <v>23108</v>
      </c>
      <c r="AC1832" s="124">
        <v>23828</v>
      </c>
      <c r="AD1832" s="123">
        <v>22292</v>
      </c>
      <c r="AE1832" s="125">
        <v>21794</v>
      </c>
      <c r="AF1832" s="126">
        <v>24640</v>
      </c>
    </row>
    <row r="1833" spans="2:32">
      <c r="B1833" s="127">
        <v>1795</v>
      </c>
      <c r="C1833" s="128">
        <v>1795</v>
      </c>
      <c r="D1833" s="129">
        <v>75</v>
      </c>
      <c r="E1833" s="130">
        <v>3</v>
      </c>
      <c r="F1833" s="131">
        <v>16</v>
      </c>
      <c r="G1833" s="132" t="s">
        <v>485</v>
      </c>
      <c r="H1833" s="133">
        <v>3</v>
      </c>
      <c r="I1833" s="128">
        <v>15</v>
      </c>
      <c r="J1833" s="129" t="s">
        <v>485</v>
      </c>
      <c r="K1833" s="134">
        <v>19</v>
      </c>
      <c r="L1833" s="108"/>
      <c r="M1833" s="81">
        <v>18581</v>
      </c>
      <c r="N1833" s="135">
        <v>17927</v>
      </c>
      <c r="O1833" s="136">
        <v>20178</v>
      </c>
      <c r="P1833" s="135">
        <v>19102</v>
      </c>
      <c r="Q1833" s="136">
        <v>20808</v>
      </c>
      <c r="R1833" s="135">
        <v>21081</v>
      </c>
      <c r="S1833" s="136">
        <v>19885</v>
      </c>
      <c r="T1833" s="135">
        <v>20179</v>
      </c>
      <c r="U1833" s="136">
        <v>22620</v>
      </c>
      <c r="V1833" s="135">
        <v>22604</v>
      </c>
      <c r="W1833" s="136">
        <v>23196</v>
      </c>
      <c r="X1833" s="135">
        <v>23630</v>
      </c>
      <c r="Y1833" s="136">
        <v>22197</v>
      </c>
      <c r="Z1833" s="135">
        <v>24217</v>
      </c>
      <c r="AA1833" s="136">
        <v>22939</v>
      </c>
      <c r="AB1833" s="135">
        <v>24637</v>
      </c>
      <c r="AC1833" s="136">
        <v>25263</v>
      </c>
      <c r="AD1833" s="135">
        <v>23736</v>
      </c>
      <c r="AE1833" s="137">
        <v>23394</v>
      </c>
      <c r="AF1833" s="138">
        <v>25709</v>
      </c>
    </row>
    <row r="1834" spans="2:32">
      <c r="B1834" s="114">
        <v>1796</v>
      </c>
      <c r="C1834" s="115">
        <v>1796</v>
      </c>
      <c r="D1834" s="116">
        <v>75</v>
      </c>
      <c r="E1834" s="117">
        <v>3</v>
      </c>
      <c r="F1834" s="118">
        <v>16</v>
      </c>
      <c r="G1834" s="119" t="s">
        <v>485</v>
      </c>
      <c r="H1834" s="120">
        <v>3</v>
      </c>
      <c r="I1834" s="115">
        <v>15</v>
      </c>
      <c r="J1834" s="116" t="s">
        <v>485</v>
      </c>
      <c r="K1834" s="121">
        <v>20</v>
      </c>
      <c r="L1834" s="108"/>
      <c r="M1834" s="122">
        <v>18886</v>
      </c>
      <c r="N1834" s="123">
        <v>18022</v>
      </c>
      <c r="O1834" s="124">
        <v>20367</v>
      </c>
      <c r="P1834" s="123">
        <v>19460</v>
      </c>
      <c r="Q1834" s="124">
        <v>21222</v>
      </c>
      <c r="R1834" s="123">
        <v>21535</v>
      </c>
      <c r="S1834" s="124">
        <v>20264</v>
      </c>
      <c r="T1834" s="123">
        <v>20423</v>
      </c>
      <c r="U1834" s="124">
        <v>22694</v>
      </c>
      <c r="V1834" s="123">
        <v>23369</v>
      </c>
      <c r="W1834" s="124">
        <v>24039</v>
      </c>
      <c r="X1834" s="123">
        <v>24445</v>
      </c>
      <c r="Y1834" s="124">
        <v>23067</v>
      </c>
      <c r="Z1834" s="123">
        <v>24991</v>
      </c>
      <c r="AA1834" s="124">
        <v>23877</v>
      </c>
      <c r="AB1834" s="123">
        <v>26091</v>
      </c>
      <c r="AC1834" s="124">
        <v>26729</v>
      </c>
      <c r="AD1834" s="123">
        <v>24887</v>
      </c>
      <c r="AE1834" s="125">
        <v>24388</v>
      </c>
      <c r="AF1834" s="126">
        <v>26640</v>
      </c>
    </row>
    <row r="1835" spans="2:32">
      <c r="B1835" s="127">
        <v>1797</v>
      </c>
      <c r="C1835" s="128">
        <v>1797</v>
      </c>
      <c r="D1835" s="129">
        <v>75</v>
      </c>
      <c r="E1835" s="130">
        <v>3</v>
      </c>
      <c r="F1835" s="131">
        <v>16</v>
      </c>
      <c r="G1835" s="132" t="s">
        <v>485</v>
      </c>
      <c r="H1835" s="133">
        <v>3</v>
      </c>
      <c r="I1835" s="128">
        <v>15</v>
      </c>
      <c r="J1835" s="129" t="s">
        <v>485</v>
      </c>
      <c r="K1835" s="134">
        <v>21</v>
      </c>
      <c r="L1835" s="108"/>
      <c r="M1835" s="81">
        <v>18689</v>
      </c>
      <c r="N1835" s="135">
        <v>17688</v>
      </c>
      <c r="O1835" s="136">
        <v>19938</v>
      </c>
      <c r="P1835" s="135">
        <v>19108</v>
      </c>
      <c r="Q1835" s="136">
        <v>20926</v>
      </c>
      <c r="R1835" s="135">
        <v>21490</v>
      </c>
      <c r="S1835" s="136">
        <v>20223</v>
      </c>
      <c r="T1835" s="135">
        <v>20286</v>
      </c>
      <c r="U1835" s="136">
        <v>22486</v>
      </c>
      <c r="V1835" s="135">
        <v>23470</v>
      </c>
      <c r="W1835" s="136">
        <v>24554</v>
      </c>
      <c r="X1835" s="135">
        <v>24992</v>
      </c>
      <c r="Y1835" s="136">
        <v>23647</v>
      </c>
      <c r="Z1835" s="135">
        <v>25181</v>
      </c>
      <c r="AA1835" s="136">
        <v>24413</v>
      </c>
      <c r="AB1835" s="135">
        <v>26780</v>
      </c>
      <c r="AC1835" s="136">
        <v>27794</v>
      </c>
      <c r="AD1835" s="135">
        <v>25782</v>
      </c>
      <c r="AE1835" s="137">
        <v>24960</v>
      </c>
      <c r="AF1835" s="138">
        <v>27021</v>
      </c>
    </row>
    <row r="1836" spans="2:32">
      <c r="B1836" s="114">
        <v>1798</v>
      </c>
      <c r="C1836" s="115">
        <v>1798</v>
      </c>
      <c r="D1836" s="116">
        <v>75</v>
      </c>
      <c r="E1836" s="117">
        <v>3</v>
      </c>
      <c r="F1836" s="118">
        <v>16</v>
      </c>
      <c r="G1836" s="119" t="s">
        <v>485</v>
      </c>
      <c r="H1836" s="120">
        <v>3</v>
      </c>
      <c r="I1836" s="115">
        <v>15</v>
      </c>
      <c r="J1836" s="116" t="s">
        <v>485</v>
      </c>
      <c r="K1836" s="121">
        <v>22</v>
      </c>
      <c r="L1836" s="108"/>
      <c r="M1836" s="122">
        <v>17953</v>
      </c>
      <c r="N1836" s="123">
        <v>17013</v>
      </c>
      <c r="O1836" s="124">
        <v>18962</v>
      </c>
      <c r="P1836" s="123">
        <v>18320</v>
      </c>
      <c r="Q1836" s="124">
        <v>20204</v>
      </c>
      <c r="R1836" s="123">
        <v>20832</v>
      </c>
      <c r="S1836" s="124">
        <v>19608</v>
      </c>
      <c r="T1836" s="123">
        <v>19720</v>
      </c>
      <c r="U1836" s="124">
        <v>21616</v>
      </c>
      <c r="V1836" s="123">
        <v>23006</v>
      </c>
      <c r="W1836" s="124">
        <v>24129</v>
      </c>
      <c r="X1836" s="123">
        <v>24692</v>
      </c>
      <c r="Y1836" s="124">
        <v>23410</v>
      </c>
      <c r="Z1836" s="123">
        <v>24549</v>
      </c>
      <c r="AA1836" s="124">
        <v>24201</v>
      </c>
      <c r="AB1836" s="123">
        <v>26689</v>
      </c>
      <c r="AC1836" s="124">
        <v>27658</v>
      </c>
      <c r="AD1836" s="123">
        <v>25720</v>
      </c>
      <c r="AE1836" s="125">
        <v>24819</v>
      </c>
      <c r="AF1836" s="126">
        <v>26503</v>
      </c>
    </row>
    <row r="1837" spans="2:32">
      <c r="B1837" s="127">
        <v>1799</v>
      </c>
      <c r="C1837" s="128">
        <v>1799</v>
      </c>
      <c r="D1837" s="129">
        <v>75</v>
      </c>
      <c r="E1837" s="130">
        <v>3</v>
      </c>
      <c r="F1837" s="131">
        <v>16</v>
      </c>
      <c r="G1837" s="132" t="s">
        <v>485</v>
      </c>
      <c r="H1837" s="133">
        <v>3</v>
      </c>
      <c r="I1837" s="128">
        <v>15</v>
      </c>
      <c r="J1837" s="129" t="s">
        <v>485</v>
      </c>
      <c r="K1837" s="134">
        <v>23</v>
      </c>
      <c r="L1837" s="108"/>
      <c r="M1837" s="81">
        <v>16916</v>
      </c>
      <c r="N1837" s="135">
        <v>16233</v>
      </c>
      <c r="O1837" s="136">
        <v>17818</v>
      </c>
      <c r="P1837" s="135">
        <v>17218</v>
      </c>
      <c r="Q1837" s="136">
        <v>19260</v>
      </c>
      <c r="R1837" s="135">
        <v>19861</v>
      </c>
      <c r="S1837" s="136">
        <v>18833</v>
      </c>
      <c r="T1837" s="135">
        <v>19039</v>
      </c>
      <c r="U1837" s="136">
        <v>20552</v>
      </c>
      <c r="V1837" s="135">
        <v>22189</v>
      </c>
      <c r="W1837" s="136">
        <v>23315</v>
      </c>
      <c r="X1837" s="135">
        <v>23919</v>
      </c>
      <c r="Y1837" s="136">
        <v>22860</v>
      </c>
      <c r="Z1837" s="135">
        <v>23615</v>
      </c>
      <c r="AA1837" s="136">
        <v>23437</v>
      </c>
      <c r="AB1837" s="135">
        <v>26081</v>
      </c>
      <c r="AC1837" s="136">
        <v>26990</v>
      </c>
      <c r="AD1837" s="135">
        <v>25279</v>
      </c>
      <c r="AE1837" s="137">
        <v>24364</v>
      </c>
      <c r="AF1837" s="138">
        <v>25625</v>
      </c>
    </row>
    <row r="1838" spans="2:32">
      <c r="B1838" s="114">
        <v>1800</v>
      </c>
      <c r="C1838" s="115">
        <v>1800</v>
      </c>
      <c r="D1838" s="116">
        <v>75</v>
      </c>
      <c r="E1838" s="117">
        <v>3</v>
      </c>
      <c r="F1838" s="118">
        <v>16</v>
      </c>
      <c r="G1838" s="119" t="s">
        <v>485</v>
      </c>
      <c r="H1838" s="120">
        <v>3</v>
      </c>
      <c r="I1838" s="115">
        <v>15</v>
      </c>
      <c r="J1838" s="116" t="s">
        <v>485</v>
      </c>
      <c r="K1838" s="121">
        <v>24</v>
      </c>
      <c r="L1838" s="108"/>
      <c r="M1838" s="122">
        <v>15858</v>
      </c>
      <c r="N1838" s="123">
        <v>15552</v>
      </c>
      <c r="O1838" s="124">
        <v>16678</v>
      </c>
      <c r="P1838" s="123">
        <v>16311</v>
      </c>
      <c r="Q1838" s="124">
        <v>18421</v>
      </c>
      <c r="R1838" s="123">
        <v>18803</v>
      </c>
      <c r="S1838" s="124">
        <v>18049</v>
      </c>
      <c r="T1838" s="123">
        <v>18431</v>
      </c>
      <c r="U1838" s="124">
        <v>19449</v>
      </c>
      <c r="V1838" s="123">
        <v>21462</v>
      </c>
      <c r="W1838" s="124">
        <v>22612</v>
      </c>
      <c r="X1838" s="123">
        <v>23015</v>
      </c>
      <c r="Y1838" s="124">
        <v>22175</v>
      </c>
      <c r="Z1838" s="123">
        <v>22604</v>
      </c>
      <c r="AA1838" s="124">
        <v>22710</v>
      </c>
      <c r="AB1838" s="123">
        <v>25438</v>
      </c>
      <c r="AC1838" s="124">
        <v>26360</v>
      </c>
      <c r="AD1838" s="123">
        <v>24666</v>
      </c>
      <c r="AE1838" s="125">
        <v>23890</v>
      </c>
      <c r="AF1838" s="126">
        <v>24642</v>
      </c>
    </row>
    <row r="1839" spans="2:32">
      <c r="B1839" s="127">
        <v>1801</v>
      </c>
      <c r="C1839" s="128">
        <v>1801</v>
      </c>
      <c r="D1839" s="129">
        <v>76</v>
      </c>
      <c r="E1839" s="130">
        <v>3</v>
      </c>
      <c r="F1839" s="131">
        <v>17</v>
      </c>
      <c r="G1839" s="132" t="s">
        <v>485</v>
      </c>
      <c r="H1839" s="133">
        <v>3</v>
      </c>
      <c r="I1839" s="128">
        <v>16</v>
      </c>
      <c r="J1839" s="129" t="s">
        <v>485</v>
      </c>
      <c r="K1839" s="134">
        <v>1</v>
      </c>
      <c r="L1839" s="108"/>
      <c r="M1839" s="81">
        <v>15526</v>
      </c>
      <c r="N1839" s="135">
        <v>15153</v>
      </c>
      <c r="O1839" s="136">
        <v>15877</v>
      </c>
      <c r="P1839" s="135">
        <v>16693</v>
      </c>
      <c r="Q1839" s="136">
        <v>18344</v>
      </c>
      <c r="R1839" s="135">
        <v>18379</v>
      </c>
      <c r="S1839" s="136">
        <v>17760</v>
      </c>
      <c r="T1839" s="135">
        <v>18066</v>
      </c>
      <c r="U1839" s="136">
        <v>18767</v>
      </c>
      <c r="V1839" s="135">
        <v>21564</v>
      </c>
      <c r="W1839" s="136">
        <v>22140</v>
      </c>
      <c r="X1839" s="135">
        <v>22405</v>
      </c>
      <c r="Y1839" s="136">
        <v>21266</v>
      </c>
      <c r="Z1839" s="135">
        <v>22178</v>
      </c>
      <c r="AA1839" s="136">
        <v>23452</v>
      </c>
      <c r="AB1839" s="135">
        <v>25649</v>
      </c>
      <c r="AC1839" s="136">
        <v>25925</v>
      </c>
      <c r="AD1839" s="135">
        <v>23414</v>
      </c>
      <c r="AE1839" s="137">
        <v>23407</v>
      </c>
      <c r="AF1839" s="138">
        <v>24346</v>
      </c>
    </row>
    <row r="1840" spans="2:32">
      <c r="B1840" s="114">
        <v>1802</v>
      </c>
      <c r="C1840" s="115">
        <v>1802</v>
      </c>
      <c r="D1840" s="116">
        <v>76</v>
      </c>
      <c r="E1840" s="117">
        <v>3</v>
      </c>
      <c r="F1840" s="118">
        <v>17</v>
      </c>
      <c r="G1840" s="119" t="s">
        <v>485</v>
      </c>
      <c r="H1840" s="120">
        <v>3</v>
      </c>
      <c r="I1840" s="115">
        <v>16</v>
      </c>
      <c r="J1840" s="116" t="s">
        <v>485</v>
      </c>
      <c r="K1840" s="121">
        <v>2</v>
      </c>
      <c r="L1840" s="108"/>
      <c r="M1840" s="122">
        <v>15027</v>
      </c>
      <c r="N1840" s="123">
        <v>14830</v>
      </c>
      <c r="O1840" s="124">
        <v>15536</v>
      </c>
      <c r="P1840" s="123">
        <v>16463</v>
      </c>
      <c r="Q1840" s="124">
        <v>18061</v>
      </c>
      <c r="R1840" s="123">
        <v>17825</v>
      </c>
      <c r="S1840" s="124">
        <v>17286</v>
      </c>
      <c r="T1840" s="123">
        <v>17718</v>
      </c>
      <c r="U1840" s="124">
        <v>18394</v>
      </c>
      <c r="V1840" s="123">
        <v>21258</v>
      </c>
      <c r="W1840" s="124">
        <v>21649</v>
      </c>
      <c r="X1840" s="123">
        <v>21754</v>
      </c>
      <c r="Y1840" s="124">
        <v>20700</v>
      </c>
      <c r="Z1840" s="123">
        <v>21698</v>
      </c>
      <c r="AA1840" s="124">
        <v>23104</v>
      </c>
      <c r="AB1840" s="123">
        <v>25225</v>
      </c>
      <c r="AC1840" s="124">
        <v>25318</v>
      </c>
      <c r="AD1840" s="123">
        <v>22780</v>
      </c>
      <c r="AE1840" s="125">
        <v>22933</v>
      </c>
      <c r="AF1840" s="126">
        <v>23815</v>
      </c>
    </row>
    <row r="1841" spans="2:32">
      <c r="B1841" s="127">
        <v>1803</v>
      </c>
      <c r="C1841" s="128">
        <v>1803</v>
      </c>
      <c r="D1841" s="129">
        <v>76</v>
      </c>
      <c r="E1841" s="130">
        <v>3</v>
      </c>
      <c r="F1841" s="131">
        <v>17</v>
      </c>
      <c r="G1841" s="132" t="s">
        <v>485</v>
      </c>
      <c r="H1841" s="133">
        <v>3</v>
      </c>
      <c r="I1841" s="128">
        <v>16</v>
      </c>
      <c r="J1841" s="129" t="s">
        <v>485</v>
      </c>
      <c r="K1841" s="134">
        <v>3</v>
      </c>
      <c r="L1841" s="108"/>
      <c r="M1841" s="81">
        <v>14707</v>
      </c>
      <c r="N1841" s="135">
        <v>14675</v>
      </c>
      <c r="O1841" s="136">
        <v>15353</v>
      </c>
      <c r="P1841" s="135">
        <v>16447</v>
      </c>
      <c r="Q1841" s="136">
        <v>18026</v>
      </c>
      <c r="R1841" s="135">
        <v>17500</v>
      </c>
      <c r="S1841" s="136">
        <v>16980</v>
      </c>
      <c r="T1841" s="135">
        <v>17673</v>
      </c>
      <c r="U1841" s="136">
        <v>18260</v>
      </c>
      <c r="V1841" s="135">
        <v>21223</v>
      </c>
      <c r="W1841" s="136">
        <v>21525</v>
      </c>
      <c r="X1841" s="135">
        <v>21359</v>
      </c>
      <c r="Y1841" s="136">
        <v>20276</v>
      </c>
      <c r="Z1841" s="135">
        <v>21453</v>
      </c>
      <c r="AA1841" s="136">
        <v>22947</v>
      </c>
      <c r="AB1841" s="135">
        <v>24991</v>
      </c>
      <c r="AC1841" s="136">
        <v>25085</v>
      </c>
      <c r="AD1841" s="135">
        <v>22283</v>
      </c>
      <c r="AE1841" s="137">
        <v>22717</v>
      </c>
      <c r="AF1841" s="138">
        <v>23507</v>
      </c>
    </row>
    <row r="1842" spans="2:32">
      <c r="B1842" s="114">
        <v>1804</v>
      </c>
      <c r="C1842" s="115">
        <v>1804</v>
      </c>
      <c r="D1842" s="116">
        <v>76</v>
      </c>
      <c r="E1842" s="117">
        <v>3</v>
      </c>
      <c r="F1842" s="118">
        <v>17</v>
      </c>
      <c r="G1842" s="119" t="s">
        <v>485</v>
      </c>
      <c r="H1842" s="120">
        <v>3</v>
      </c>
      <c r="I1842" s="115">
        <v>16</v>
      </c>
      <c r="J1842" s="116" t="s">
        <v>485</v>
      </c>
      <c r="K1842" s="121">
        <v>4</v>
      </c>
      <c r="L1842" s="108"/>
      <c r="M1842" s="122">
        <v>14674</v>
      </c>
      <c r="N1842" s="123">
        <v>14779</v>
      </c>
      <c r="O1842" s="124">
        <v>15402</v>
      </c>
      <c r="P1842" s="123">
        <v>16580</v>
      </c>
      <c r="Q1842" s="124">
        <v>18169</v>
      </c>
      <c r="R1842" s="123">
        <v>17468</v>
      </c>
      <c r="S1842" s="124">
        <v>17000</v>
      </c>
      <c r="T1842" s="123">
        <v>17842</v>
      </c>
      <c r="U1842" s="124">
        <v>18286</v>
      </c>
      <c r="V1842" s="123">
        <v>21246</v>
      </c>
      <c r="W1842" s="124">
        <v>21435</v>
      </c>
      <c r="X1842" s="123">
        <v>21062</v>
      </c>
      <c r="Y1842" s="124">
        <v>20081</v>
      </c>
      <c r="Z1842" s="123">
        <v>21172</v>
      </c>
      <c r="AA1842" s="124">
        <v>22716</v>
      </c>
      <c r="AB1842" s="123">
        <v>24675</v>
      </c>
      <c r="AC1842" s="124">
        <v>24610</v>
      </c>
      <c r="AD1842" s="123">
        <v>21905</v>
      </c>
      <c r="AE1842" s="125">
        <v>22514</v>
      </c>
      <c r="AF1842" s="126">
        <v>23059</v>
      </c>
    </row>
    <row r="1843" spans="2:32">
      <c r="B1843" s="127">
        <v>1805</v>
      </c>
      <c r="C1843" s="128">
        <v>1805</v>
      </c>
      <c r="D1843" s="129">
        <v>76</v>
      </c>
      <c r="E1843" s="130">
        <v>3</v>
      </c>
      <c r="F1843" s="131">
        <v>17</v>
      </c>
      <c r="G1843" s="132" t="s">
        <v>485</v>
      </c>
      <c r="H1843" s="133">
        <v>3</v>
      </c>
      <c r="I1843" s="128">
        <v>16</v>
      </c>
      <c r="J1843" s="129" t="s">
        <v>485</v>
      </c>
      <c r="K1843" s="134">
        <v>5</v>
      </c>
      <c r="L1843" s="108"/>
      <c r="M1843" s="81">
        <v>14893</v>
      </c>
      <c r="N1843" s="135">
        <v>15192</v>
      </c>
      <c r="O1843" s="136">
        <v>15801</v>
      </c>
      <c r="P1843" s="135">
        <v>16947</v>
      </c>
      <c r="Q1843" s="136">
        <v>18471</v>
      </c>
      <c r="R1843" s="135">
        <v>17700</v>
      </c>
      <c r="S1843" s="136">
        <v>17107</v>
      </c>
      <c r="T1843" s="135">
        <v>18171</v>
      </c>
      <c r="U1843" s="136">
        <v>18443</v>
      </c>
      <c r="V1843" s="135">
        <v>21294</v>
      </c>
      <c r="W1843" s="136">
        <v>21339</v>
      </c>
      <c r="X1843" s="135">
        <v>20849</v>
      </c>
      <c r="Y1843" s="136">
        <v>19884</v>
      </c>
      <c r="Z1843" s="135">
        <v>20982</v>
      </c>
      <c r="AA1843" s="136">
        <v>22484</v>
      </c>
      <c r="AB1843" s="135">
        <v>24348</v>
      </c>
      <c r="AC1843" s="136">
        <v>24137</v>
      </c>
      <c r="AD1843" s="135">
        <v>21491</v>
      </c>
      <c r="AE1843" s="137">
        <v>22328</v>
      </c>
      <c r="AF1843" s="138">
        <v>22655</v>
      </c>
    </row>
    <row r="1844" spans="2:32">
      <c r="B1844" s="114">
        <v>1806</v>
      </c>
      <c r="C1844" s="115">
        <v>1806</v>
      </c>
      <c r="D1844" s="116">
        <v>76</v>
      </c>
      <c r="E1844" s="117">
        <v>3</v>
      </c>
      <c r="F1844" s="118">
        <v>17</v>
      </c>
      <c r="G1844" s="119" t="s">
        <v>485</v>
      </c>
      <c r="H1844" s="120">
        <v>3</v>
      </c>
      <c r="I1844" s="115">
        <v>16</v>
      </c>
      <c r="J1844" s="116" t="s">
        <v>485</v>
      </c>
      <c r="K1844" s="121">
        <v>6</v>
      </c>
      <c r="L1844" s="108"/>
      <c r="M1844" s="122">
        <v>15262</v>
      </c>
      <c r="N1844" s="123">
        <v>16155</v>
      </c>
      <c r="O1844" s="124">
        <v>16713</v>
      </c>
      <c r="P1844" s="123">
        <v>17835</v>
      </c>
      <c r="Q1844" s="124">
        <v>19099</v>
      </c>
      <c r="R1844" s="123">
        <v>17913</v>
      </c>
      <c r="S1844" s="124">
        <v>17103</v>
      </c>
      <c r="T1844" s="123">
        <v>18865</v>
      </c>
      <c r="U1844" s="124">
        <v>19011</v>
      </c>
      <c r="V1844" s="123">
        <v>21551</v>
      </c>
      <c r="W1844" s="124">
        <v>21624</v>
      </c>
      <c r="X1844" s="123">
        <v>20531</v>
      </c>
      <c r="Y1844" s="124">
        <v>19500</v>
      </c>
      <c r="Z1844" s="123">
        <v>21190</v>
      </c>
      <c r="AA1844" s="124">
        <v>22705</v>
      </c>
      <c r="AB1844" s="123">
        <v>24239</v>
      </c>
      <c r="AC1844" s="124">
        <v>24050</v>
      </c>
      <c r="AD1844" s="123">
        <v>20888</v>
      </c>
      <c r="AE1844" s="125">
        <v>22474</v>
      </c>
      <c r="AF1844" s="126">
        <v>22642</v>
      </c>
    </row>
    <row r="1845" spans="2:32">
      <c r="B1845" s="127">
        <v>1807</v>
      </c>
      <c r="C1845" s="128">
        <v>1807</v>
      </c>
      <c r="D1845" s="129">
        <v>76</v>
      </c>
      <c r="E1845" s="130">
        <v>3</v>
      </c>
      <c r="F1845" s="131">
        <v>17</v>
      </c>
      <c r="G1845" s="132" t="s">
        <v>485</v>
      </c>
      <c r="H1845" s="133">
        <v>3</v>
      </c>
      <c r="I1845" s="128">
        <v>16</v>
      </c>
      <c r="J1845" s="129" t="s">
        <v>485</v>
      </c>
      <c r="K1845" s="134">
        <v>7</v>
      </c>
      <c r="L1845" s="108"/>
      <c r="M1845" s="81">
        <v>15835</v>
      </c>
      <c r="N1845" s="135">
        <v>17663</v>
      </c>
      <c r="O1845" s="136">
        <v>17874</v>
      </c>
      <c r="P1845" s="135">
        <v>19078</v>
      </c>
      <c r="Q1845" s="136">
        <v>20168</v>
      </c>
      <c r="R1845" s="135">
        <v>18352</v>
      </c>
      <c r="S1845" s="136">
        <v>17346</v>
      </c>
      <c r="T1845" s="135">
        <v>20196</v>
      </c>
      <c r="U1845" s="136">
        <v>19871</v>
      </c>
      <c r="V1845" s="135">
        <v>22408</v>
      </c>
      <c r="W1845" s="136">
        <v>22528</v>
      </c>
      <c r="X1845" s="135">
        <v>20611</v>
      </c>
      <c r="Y1845" s="136">
        <v>19343</v>
      </c>
      <c r="Z1845" s="135">
        <v>21656</v>
      </c>
      <c r="AA1845" s="136">
        <v>23329</v>
      </c>
      <c r="AB1845" s="135">
        <v>24716</v>
      </c>
      <c r="AC1845" s="136">
        <v>24632</v>
      </c>
      <c r="AD1845" s="135">
        <v>20579</v>
      </c>
      <c r="AE1845" s="137">
        <v>23454</v>
      </c>
      <c r="AF1845" s="138">
        <v>22952</v>
      </c>
    </row>
    <row r="1846" spans="2:32">
      <c r="B1846" s="114">
        <v>1808</v>
      </c>
      <c r="C1846" s="115">
        <v>1808</v>
      </c>
      <c r="D1846" s="116">
        <v>76</v>
      </c>
      <c r="E1846" s="117">
        <v>3</v>
      </c>
      <c r="F1846" s="118">
        <v>17</v>
      </c>
      <c r="G1846" s="119" t="s">
        <v>485</v>
      </c>
      <c r="H1846" s="120">
        <v>3</v>
      </c>
      <c r="I1846" s="115">
        <v>16</v>
      </c>
      <c r="J1846" s="116" t="s">
        <v>485</v>
      </c>
      <c r="K1846" s="121">
        <v>8</v>
      </c>
      <c r="L1846" s="108"/>
      <c r="M1846" s="122">
        <v>15877</v>
      </c>
      <c r="N1846" s="123">
        <v>18404</v>
      </c>
      <c r="O1846" s="124">
        <v>18221</v>
      </c>
      <c r="P1846" s="123">
        <v>19770</v>
      </c>
      <c r="Q1846" s="124">
        <v>20757</v>
      </c>
      <c r="R1846" s="123">
        <v>18314</v>
      </c>
      <c r="S1846" s="124">
        <v>17366</v>
      </c>
      <c r="T1846" s="123">
        <v>21043</v>
      </c>
      <c r="U1846" s="124">
        <v>20029</v>
      </c>
      <c r="V1846" s="123">
        <v>22923</v>
      </c>
      <c r="W1846" s="124">
        <v>23100</v>
      </c>
      <c r="X1846" s="123">
        <v>20402</v>
      </c>
      <c r="Y1846" s="124">
        <v>19110</v>
      </c>
      <c r="Z1846" s="123">
        <v>21572</v>
      </c>
      <c r="AA1846" s="124">
        <v>23588</v>
      </c>
      <c r="AB1846" s="123">
        <v>24950</v>
      </c>
      <c r="AC1846" s="124">
        <v>24958</v>
      </c>
      <c r="AD1846" s="123">
        <v>20277</v>
      </c>
      <c r="AE1846" s="125">
        <v>24086</v>
      </c>
      <c r="AF1846" s="126">
        <v>22752</v>
      </c>
    </row>
    <row r="1847" spans="2:32">
      <c r="B1847" s="127">
        <v>1809</v>
      </c>
      <c r="C1847" s="128">
        <v>1809</v>
      </c>
      <c r="D1847" s="129">
        <v>76</v>
      </c>
      <c r="E1847" s="130">
        <v>3</v>
      </c>
      <c r="F1847" s="131">
        <v>17</v>
      </c>
      <c r="G1847" s="132" t="s">
        <v>485</v>
      </c>
      <c r="H1847" s="133">
        <v>3</v>
      </c>
      <c r="I1847" s="128">
        <v>16</v>
      </c>
      <c r="J1847" s="129" t="s">
        <v>485</v>
      </c>
      <c r="K1847" s="134">
        <v>9</v>
      </c>
      <c r="L1847" s="108"/>
      <c r="M1847" s="81">
        <v>15958</v>
      </c>
      <c r="N1847" s="135">
        <v>18250</v>
      </c>
      <c r="O1847" s="136">
        <v>17894</v>
      </c>
      <c r="P1847" s="135">
        <v>19398</v>
      </c>
      <c r="Q1847" s="136">
        <v>20535</v>
      </c>
      <c r="R1847" s="135">
        <v>18366</v>
      </c>
      <c r="S1847" s="136">
        <v>17471</v>
      </c>
      <c r="T1847" s="135">
        <v>20941</v>
      </c>
      <c r="U1847" s="136">
        <v>19575</v>
      </c>
      <c r="V1847" s="135">
        <v>22566</v>
      </c>
      <c r="W1847" s="136">
        <v>22687</v>
      </c>
      <c r="X1847" s="135">
        <v>20308</v>
      </c>
      <c r="Y1847" s="136">
        <v>19069</v>
      </c>
      <c r="Z1847" s="135">
        <v>20994</v>
      </c>
      <c r="AA1847" s="136">
        <v>22935</v>
      </c>
      <c r="AB1847" s="135">
        <v>24480</v>
      </c>
      <c r="AC1847" s="136">
        <v>24409</v>
      </c>
      <c r="AD1847" s="135">
        <v>20206</v>
      </c>
      <c r="AE1847" s="137">
        <v>23785</v>
      </c>
      <c r="AF1847" s="138">
        <v>22116</v>
      </c>
    </row>
    <row r="1848" spans="2:32">
      <c r="B1848" s="114">
        <v>1810</v>
      </c>
      <c r="C1848" s="115">
        <v>1810</v>
      </c>
      <c r="D1848" s="116">
        <v>76</v>
      </c>
      <c r="E1848" s="117">
        <v>3</v>
      </c>
      <c r="F1848" s="118">
        <v>17</v>
      </c>
      <c r="G1848" s="119" t="s">
        <v>485</v>
      </c>
      <c r="H1848" s="120">
        <v>3</v>
      </c>
      <c r="I1848" s="115">
        <v>16</v>
      </c>
      <c r="J1848" s="116" t="s">
        <v>485</v>
      </c>
      <c r="K1848" s="121">
        <v>10</v>
      </c>
      <c r="L1848" s="108"/>
      <c r="M1848" s="122">
        <v>16252</v>
      </c>
      <c r="N1848" s="123">
        <v>18180</v>
      </c>
      <c r="O1848" s="124">
        <v>17697</v>
      </c>
      <c r="P1848" s="123">
        <v>18998</v>
      </c>
      <c r="Q1848" s="124">
        <v>20092</v>
      </c>
      <c r="R1848" s="123">
        <v>18469</v>
      </c>
      <c r="S1848" s="124">
        <v>17421</v>
      </c>
      <c r="T1848" s="123">
        <v>20691</v>
      </c>
      <c r="U1848" s="124">
        <v>19261</v>
      </c>
      <c r="V1848" s="123">
        <v>21995</v>
      </c>
      <c r="W1848" s="124">
        <v>22064</v>
      </c>
      <c r="X1848" s="123">
        <v>20349</v>
      </c>
      <c r="Y1848" s="124">
        <v>18918</v>
      </c>
      <c r="Z1848" s="123">
        <v>20661</v>
      </c>
      <c r="AA1848" s="124">
        <v>22355</v>
      </c>
      <c r="AB1848" s="123">
        <v>23843</v>
      </c>
      <c r="AC1848" s="124">
        <v>23851</v>
      </c>
      <c r="AD1848" s="123">
        <v>20100</v>
      </c>
      <c r="AE1848" s="125">
        <v>23508</v>
      </c>
      <c r="AF1848" s="126">
        <v>21833</v>
      </c>
    </row>
    <row r="1849" spans="2:32">
      <c r="B1849" s="127">
        <v>1811</v>
      </c>
      <c r="C1849" s="128">
        <v>1811</v>
      </c>
      <c r="D1849" s="129">
        <v>76</v>
      </c>
      <c r="E1849" s="130">
        <v>3</v>
      </c>
      <c r="F1849" s="131">
        <v>17</v>
      </c>
      <c r="G1849" s="132" t="s">
        <v>485</v>
      </c>
      <c r="H1849" s="133">
        <v>3</v>
      </c>
      <c r="I1849" s="128">
        <v>16</v>
      </c>
      <c r="J1849" s="129" t="s">
        <v>485</v>
      </c>
      <c r="K1849" s="134">
        <v>11</v>
      </c>
      <c r="L1849" s="108"/>
      <c r="M1849" s="81">
        <v>16227</v>
      </c>
      <c r="N1849" s="135">
        <v>17955</v>
      </c>
      <c r="O1849" s="136">
        <v>17493</v>
      </c>
      <c r="P1849" s="135">
        <v>18845</v>
      </c>
      <c r="Q1849" s="136">
        <v>19735</v>
      </c>
      <c r="R1849" s="135">
        <v>18349</v>
      </c>
      <c r="S1849" s="136">
        <v>17339</v>
      </c>
      <c r="T1849" s="135">
        <v>20404</v>
      </c>
      <c r="U1849" s="136">
        <v>19063</v>
      </c>
      <c r="V1849" s="135">
        <v>21641</v>
      </c>
      <c r="W1849" s="136">
        <v>21640</v>
      </c>
      <c r="X1849" s="135">
        <v>20233</v>
      </c>
      <c r="Y1849" s="136">
        <v>18569</v>
      </c>
      <c r="Z1849" s="135">
        <v>20240</v>
      </c>
      <c r="AA1849" s="136">
        <v>21909</v>
      </c>
      <c r="AB1849" s="135">
        <v>23194</v>
      </c>
      <c r="AC1849" s="136">
        <v>23469</v>
      </c>
      <c r="AD1849" s="135">
        <v>19791</v>
      </c>
      <c r="AE1849" s="137">
        <v>23005</v>
      </c>
      <c r="AF1849" s="138">
        <v>21465</v>
      </c>
    </row>
    <row r="1850" spans="2:32">
      <c r="B1850" s="114">
        <v>1812</v>
      </c>
      <c r="C1850" s="115">
        <v>1812</v>
      </c>
      <c r="D1850" s="116">
        <v>76</v>
      </c>
      <c r="E1850" s="117">
        <v>3</v>
      </c>
      <c r="F1850" s="118">
        <v>17</v>
      </c>
      <c r="G1850" s="119" t="s">
        <v>485</v>
      </c>
      <c r="H1850" s="120">
        <v>3</v>
      </c>
      <c r="I1850" s="115">
        <v>16</v>
      </c>
      <c r="J1850" s="116" t="s">
        <v>485</v>
      </c>
      <c r="K1850" s="121">
        <v>12</v>
      </c>
      <c r="L1850" s="108"/>
      <c r="M1850" s="122">
        <v>16120</v>
      </c>
      <c r="N1850" s="123">
        <v>17983</v>
      </c>
      <c r="O1850" s="124">
        <v>17346</v>
      </c>
      <c r="P1850" s="123">
        <v>18835</v>
      </c>
      <c r="Q1850" s="124">
        <v>19521</v>
      </c>
      <c r="R1850" s="123">
        <v>18209</v>
      </c>
      <c r="S1850" s="124">
        <v>17402</v>
      </c>
      <c r="T1850" s="123">
        <v>20402</v>
      </c>
      <c r="U1850" s="124">
        <v>18887</v>
      </c>
      <c r="V1850" s="123">
        <v>21419</v>
      </c>
      <c r="W1850" s="124">
        <v>21372</v>
      </c>
      <c r="X1850" s="123">
        <v>20099</v>
      </c>
      <c r="Y1850" s="124">
        <v>18686</v>
      </c>
      <c r="Z1850" s="123">
        <v>19966</v>
      </c>
      <c r="AA1850" s="124">
        <v>21947</v>
      </c>
      <c r="AB1850" s="123">
        <v>22994</v>
      </c>
      <c r="AC1850" s="124">
        <v>23262</v>
      </c>
      <c r="AD1850" s="123">
        <v>19918</v>
      </c>
      <c r="AE1850" s="125">
        <v>23056</v>
      </c>
      <c r="AF1850" s="126">
        <v>21193</v>
      </c>
    </row>
    <row r="1851" spans="2:32">
      <c r="B1851" s="127">
        <v>1813</v>
      </c>
      <c r="C1851" s="128">
        <v>1813</v>
      </c>
      <c r="D1851" s="129">
        <v>76</v>
      </c>
      <c r="E1851" s="130">
        <v>3</v>
      </c>
      <c r="F1851" s="131">
        <v>17</v>
      </c>
      <c r="G1851" s="132" t="s">
        <v>485</v>
      </c>
      <c r="H1851" s="133">
        <v>3</v>
      </c>
      <c r="I1851" s="128">
        <v>16</v>
      </c>
      <c r="J1851" s="129" t="s">
        <v>485</v>
      </c>
      <c r="K1851" s="134">
        <v>13</v>
      </c>
      <c r="L1851" s="108"/>
      <c r="M1851" s="81">
        <v>15805</v>
      </c>
      <c r="N1851" s="135">
        <v>17896</v>
      </c>
      <c r="O1851" s="136">
        <v>17135</v>
      </c>
      <c r="P1851" s="135">
        <v>18509</v>
      </c>
      <c r="Q1851" s="136">
        <v>19068</v>
      </c>
      <c r="R1851" s="135">
        <v>17827</v>
      </c>
      <c r="S1851" s="136">
        <v>17244</v>
      </c>
      <c r="T1851" s="135">
        <v>20208</v>
      </c>
      <c r="U1851" s="136">
        <v>18581</v>
      </c>
      <c r="V1851" s="135">
        <v>20884</v>
      </c>
      <c r="W1851" s="136">
        <v>20921</v>
      </c>
      <c r="X1851" s="135">
        <v>19655</v>
      </c>
      <c r="Y1851" s="136">
        <v>18613</v>
      </c>
      <c r="Z1851" s="135">
        <v>19750</v>
      </c>
      <c r="AA1851" s="136">
        <v>21646</v>
      </c>
      <c r="AB1851" s="135">
        <v>22541</v>
      </c>
      <c r="AC1851" s="136">
        <v>22925</v>
      </c>
      <c r="AD1851" s="135">
        <v>19827</v>
      </c>
      <c r="AE1851" s="137">
        <v>22940</v>
      </c>
      <c r="AF1851" s="138">
        <v>20962</v>
      </c>
    </row>
    <row r="1852" spans="2:32">
      <c r="B1852" s="114">
        <v>1814</v>
      </c>
      <c r="C1852" s="115">
        <v>1814</v>
      </c>
      <c r="D1852" s="116">
        <v>76</v>
      </c>
      <c r="E1852" s="117">
        <v>3</v>
      </c>
      <c r="F1852" s="118">
        <v>17</v>
      </c>
      <c r="G1852" s="119" t="s">
        <v>485</v>
      </c>
      <c r="H1852" s="120">
        <v>3</v>
      </c>
      <c r="I1852" s="115">
        <v>16</v>
      </c>
      <c r="J1852" s="116" t="s">
        <v>485</v>
      </c>
      <c r="K1852" s="121">
        <v>14</v>
      </c>
      <c r="L1852" s="108"/>
      <c r="M1852" s="122">
        <v>15460</v>
      </c>
      <c r="N1852" s="123">
        <v>17797</v>
      </c>
      <c r="O1852" s="124">
        <v>17034</v>
      </c>
      <c r="P1852" s="123">
        <v>18349</v>
      </c>
      <c r="Q1852" s="124">
        <v>18770</v>
      </c>
      <c r="R1852" s="123">
        <v>17406</v>
      </c>
      <c r="S1852" s="124">
        <v>16867</v>
      </c>
      <c r="T1852" s="123">
        <v>20014</v>
      </c>
      <c r="U1852" s="124">
        <v>18385</v>
      </c>
      <c r="V1852" s="123">
        <v>20494</v>
      </c>
      <c r="W1852" s="124">
        <v>20529</v>
      </c>
      <c r="X1852" s="123">
        <v>19162</v>
      </c>
      <c r="Y1852" s="124">
        <v>18244</v>
      </c>
      <c r="Z1852" s="123">
        <v>19548</v>
      </c>
      <c r="AA1852" s="124">
        <v>21426</v>
      </c>
      <c r="AB1852" s="123">
        <v>22130</v>
      </c>
      <c r="AC1852" s="124">
        <v>22549</v>
      </c>
      <c r="AD1852" s="123">
        <v>19434</v>
      </c>
      <c r="AE1852" s="125">
        <v>22729</v>
      </c>
      <c r="AF1852" s="126">
        <v>20727</v>
      </c>
    </row>
    <row r="1853" spans="2:32">
      <c r="B1853" s="127">
        <v>1815</v>
      </c>
      <c r="C1853" s="128">
        <v>1815</v>
      </c>
      <c r="D1853" s="129">
        <v>76</v>
      </c>
      <c r="E1853" s="130">
        <v>3</v>
      </c>
      <c r="F1853" s="131">
        <v>17</v>
      </c>
      <c r="G1853" s="132" t="s">
        <v>485</v>
      </c>
      <c r="H1853" s="133">
        <v>3</v>
      </c>
      <c r="I1853" s="128">
        <v>16</v>
      </c>
      <c r="J1853" s="129" t="s">
        <v>485</v>
      </c>
      <c r="K1853" s="134">
        <v>15</v>
      </c>
      <c r="L1853" s="108"/>
      <c r="M1853" s="81">
        <v>15247</v>
      </c>
      <c r="N1853" s="135">
        <v>17742</v>
      </c>
      <c r="O1853" s="136">
        <v>17023</v>
      </c>
      <c r="P1853" s="135">
        <v>18248</v>
      </c>
      <c r="Q1853" s="136">
        <v>18701</v>
      </c>
      <c r="R1853" s="135">
        <v>17175</v>
      </c>
      <c r="S1853" s="136">
        <v>16696</v>
      </c>
      <c r="T1853" s="135">
        <v>19914</v>
      </c>
      <c r="U1853" s="136">
        <v>18323</v>
      </c>
      <c r="V1853" s="135">
        <v>20344</v>
      </c>
      <c r="W1853" s="136">
        <v>20261</v>
      </c>
      <c r="X1853" s="135">
        <v>18875</v>
      </c>
      <c r="Y1853" s="136">
        <v>18064</v>
      </c>
      <c r="Z1853" s="135">
        <v>19468</v>
      </c>
      <c r="AA1853" s="136">
        <v>21270</v>
      </c>
      <c r="AB1853" s="135">
        <v>21943</v>
      </c>
      <c r="AC1853" s="136">
        <v>22260</v>
      </c>
      <c r="AD1853" s="135">
        <v>19229</v>
      </c>
      <c r="AE1853" s="137">
        <v>22590</v>
      </c>
      <c r="AF1853" s="138">
        <v>20619</v>
      </c>
    </row>
    <row r="1854" spans="2:32">
      <c r="B1854" s="114">
        <v>1816</v>
      </c>
      <c r="C1854" s="115">
        <v>1816</v>
      </c>
      <c r="D1854" s="116">
        <v>76</v>
      </c>
      <c r="E1854" s="117">
        <v>3</v>
      </c>
      <c r="F1854" s="118">
        <v>17</v>
      </c>
      <c r="G1854" s="119" t="s">
        <v>485</v>
      </c>
      <c r="H1854" s="120">
        <v>3</v>
      </c>
      <c r="I1854" s="115">
        <v>16</v>
      </c>
      <c r="J1854" s="116" t="s">
        <v>485</v>
      </c>
      <c r="K1854" s="121">
        <v>16</v>
      </c>
      <c r="L1854" s="108"/>
      <c r="M1854" s="122">
        <v>15430</v>
      </c>
      <c r="N1854" s="123">
        <v>18099</v>
      </c>
      <c r="O1854" s="124">
        <v>17397</v>
      </c>
      <c r="P1854" s="123">
        <v>18610</v>
      </c>
      <c r="Q1854" s="124">
        <v>18913</v>
      </c>
      <c r="R1854" s="123">
        <v>17319</v>
      </c>
      <c r="S1854" s="124">
        <v>17039</v>
      </c>
      <c r="T1854" s="123">
        <v>20239</v>
      </c>
      <c r="U1854" s="124">
        <v>18850</v>
      </c>
      <c r="V1854" s="123">
        <v>20457</v>
      </c>
      <c r="W1854" s="124">
        <v>20306</v>
      </c>
      <c r="X1854" s="123">
        <v>18930</v>
      </c>
      <c r="Y1854" s="124">
        <v>18310</v>
      </c>
      <c r="Z1854" s="123">
        <v>20027</v>
      </c>
      <c r="AA1854" s="124">
        <v>21454</v>
      </c>
      <c r="AB1854" s="123">
        <v>21895</v>
      </c>
      <c r="AC1854" s="124">
        <v>22182</v>
      </c>
      <c r="AD1854" s="123">
        <v>19433</v>
      </c>
      <c r="AE1854" s="125">
        <v>22776</v>
      </c>
      <c r="AF1854" s="126">
        <v>21132</v>
      </c>
    </row>
    <row r="1855" spans="2:32">
      <c r="B1855" s="127">
        <v>1817</v>
      </c>
      <c r="C1855" s="128">
        <v>1817</v>
      </c>
      <c r="D1855" s="129">
        <v>76</v>
      </c>
      <c r="E1855" s="130">
        <v>3</v>
      </c>
      <c r="F1855" s="131">
        <v>17</v>
      </c>
      <c r="G1855" s="132" t="s">
        <v>485</v>
      </c>
      <c r="H1855" s="133">
        <v>3</v>
      </c>
      <c r="I1855" s="128">
        <v>16</v>
      </c>
      <c r="J1855" s="129" t="s">
        <v>485</v>
      </c>
      <c r="K1855" s="134">
        <v>17</v>
      </c>
      <c r="L1855" s="108"/>
      <c r="M1855" s="81">
        <v>16160</v>
      </c>
      <c r="N1855" s="135">
        <v>18934</v>
      </c>
      <c r="O1855" s="136">
        <v>17939</v>
      </c>
      <c r="P1855" s="135">
        <v>19354</v>
      </c>
      <c r="Q1855" s="136">
        <v>19623</v>
      </c>
      <c r="R1855" s="135">
        <v>18064</v>
      </c>
      <c r="S1855" s="136">
        <v>17967</v>
      </c>
      <c r="T1855" s="135">
        <v>21186</v>
      </c>
      <c r="U1855" s="136">
        <v>19524</v>
      </c>
      <c r="V1855" s="135">
        <v>21221</v>
      </c>
      <c r="W1855" s="136">
        <v>21186</v>
      </c>
      <c r="X1855" s="135">
        <v>19824</v>
      </c>
      <c r="Y1855" s="136">
        <v>19213</v>
      </c>
      <c r="Z1855" s="135">
        <v>20818</v>
      </c>
      <c r="AA1855" s="136">
        <v>22304</v>
      </c>
      <c r="AB1855" s="135">
        <v>22616</v>
      </c>
      <c r="AC1855" s="136">
        <v>22987</v>
      </c>
      <c r="AD1855" s="135">
        <v>20358</v>
      </c>
      <c r="AE1855" s="137">
        <v>23798</v>
      </c>
      <c r="AF1855" s="138">
        <v>21944</v>
      </c>
    </row>
    <row r="1856" spans="2:32">
      <c r="B1856" s="114">
        <v>1818</v>
      </c>
      <c r="C1856" s="115">
        <v>1818</v>
      </c>
      <c r="D1856" s="116">
        <v>76</v>
      </c>
      <c r="E1856" s="117">
        <v>3</v>
      </c>
      <c r="F1856" s="118">
        <v>17</v>
      </c>
      <c r="G1856" s="119" t="s">
        <v>485</v>
      </c>
      <c r="H1856" s="120">
        <v>3</v>
      </c>
      <c r="I1856" s="115">
        <v>16</v>
      </c>
      <c r="J1856" s="116" t="s">
        <v>485</v>
      </c>
      <c r="K1856" s="121">
        <v>18</v>
      </c>
      <c r="L1856" s="108"/>
      <c r="M1856" s="122">
        <v>16918</v>
      </c>
      <c r="N1856" s="123">
        <v>19316</v>
      </c>
      <c r="O1856" s="124">
        <v>18377</v>
      </c>
      <c r="P1856" s="123">
        <v>20091</v>
      </c>
      <c r="Q1856" s="124">
        <v>20460</v>
      </c>
      <c r="R1856" s="123">
        <v>19038</v>
      </c>
      <c r="S1856" s="124">
        <v>19257</v>
      </c>
      <c r="T1856" s="123">
        <v>21909</v>
      </c>
      <c r="U1856" s="124">
        <v>19954</v>
      </c>
      <c r="V1856" s="123">
        <v>22291</v>
      </c>
      <c r="W1856" s="124">
        <v>22123</v>
      </c>
      <c r="X1856" s="123">
        <v>21014</v>
      </c>
      <c r="Y1856" s="124">
        <v>20750</v>
      </c>
      <c r="Z1856" s="123">
        <v>21584</v>
      </c>
      <c r="AA1856" s="124">
        <v>23210</v>
      </c>
      <c r="AB1856" s="123">
        <v>23902</v>
      </c>
      <c r="AC1856" s="124">
        <v>24043</v>
      </c>
      <c r="AD1856" s="123">
        <v>21995</v>
      </c>
      <c r="AE1856" s="125">
        <v>24807</v>
      </c>
      <c r="AF1856" s="126">
        <v>22787</v>
      </c>
    </row>
    <row r="1857" spans="2:32">
      <c r="B1857" s="127">
        <v>1819</v>
      </c>
      <c r="C1857" s="128">
        <v>1819</v>
      </c>
      <c r="D1857" s="129">
        <v>76</v>
      </c>
      <c r="E1857" s="130">
        <v>3</v>
      </c>
      <c r="F1857" s="131">
        <v>17</v>
      </c>
      <c r="G1857" s="132" t="s">
        <v>485</v>
      </c>
      <c r="H1857" s="133">
        <v>3</v>
      </c>
      <c r="I1857" s="128">
        <v>16</v>
      </c>
      <c r="J1857" s="129" t="s">
        <v>485</v>
      </c>
      <c r="K1857" s="134">
        <v>19</v>
      </c>
      <c r="L1857" s="108"/>
      <c r="M1857" s="81">
        <v>17430</v>
      </c>
      <c r="N1857" s="135">
        <v>19774</v>
      </c>
      <c r="O1857" s="136">
        <v>19132</v>
      </c>
      <c r="P1857" s="135">
        <v>20765</v>
      </c>
      <c r="Q1857" s="136">
        <v>21106</v>
      </c>
      <c r="R1857" s="135">
        <v>19751</v>
      </c>
      <c r="S1857" s="136">
        <v>20166</v>
      </c>
      <c r="T1857" s="135">
        <v>22485</v>
      </c>
      <c r="U1857" s="136">
        <v>20903</v>
      </c>
      <c r="V1857" s="135">
        <v>23087</v>
      </c>
      <c r="W1857" s="136">
        <v>22950</v>
      </c>
      <c r="X1857" s="135">
        <v>22098</v>
      </c>
      <c r="Y1857" s="136">
        <v>22103</v>
      </c>
      <c r="Z1857" s="135">
        <v>22892</v>
      </c>
      <c r="AA1857" s="136">
        <v>24628</v>
      </c>
      <c r="AB1857" s="135">
        <v>25246</v>
      </c>
      <c r="AC1857" s="136">
        <v>25205</v>
      </c>
      <c r="AD1857" s="135">
        <v>23523</v>
      </c>
      <c r="AE1857" s="137">
        <v>25817</v>
      </c>
      <c r="AF1857" s="138">
        <v>24282</v>
      </c>
    </row>
    <row r="1858" spans="2:32">
      <c r="B1858" s="114">
        <v>1820</v>
      </c>
      <c r="C1858" s="115">
        <v>1820</v>
      </c>
      <c r="D1858" s="116">
        <v>76</v>
      </c>
      <c r="E1858" s="117">
        <v>3</v>
      </c>
      <c r="F1858" s="118">
        <v>17</v>
      </c>
      <c r="G1858" s="119" t="s">
        <v>485</v>
      </c>
      <c r="H1858" s="120">
        <v>3</v>
      </c>
      <c r="I1858" s="115">
        <v>16</v>
      </c>
      <c r="J1858" s="116" t="s">
        <v>485</v>
      </c>
      <c r="K1858" s="121">
        <v>20</v>
      </c>
      <c r="L1858" s="108"/>
      <c r="M1858" s="122">
        <v>17707</v>
      </c>
      <c r="N1858" s="123">
        <v>19952</v>
      </c>
      <c r="O1858" s="124">
        <v>19463</v>
      </c>
      <c r="P1858" s="123">
        <v>21221</v>
      </c>
      <c r="Q1858" s="124">
        <v>21538</v>
      </c>
      <c r="R1858" s="123">
        <v>20103</v>
      </c>
      <c r="S1858" s="124">
        <v>20376</v>
      </c>
      <c r="T1858" s="123">
        <v>22618</v>
      </c>
      <c r="U1858" s="124">
        <v>21448</v>
      </c>
      <c r="V1858" s="123">
        <v>23816</v>
      </c>
      <c r="W1858" s="124">
        <v>23671</v>
      </c>
      <c r="X1858" s="123">
        <v>22864</v>
      </c>
      <c r="Y1858" s="124">
        <v>22861</v>
      </c>
      <c r="Z1858" s="123">
        <v>23752</v>
      </c>
      <c r="AA1858" s="124">
        <v>26005</v>
      </c>
      <c r="AB1858" s="123">
        <v>26661</v>
      </c>
      <c r="AC1858" s="124">
        <v>26412</v>
      </c>
      <c r="AD1858" s="123">
        <v>24497</v>
      </c>
      <c r="AE1858" s="125">
        <v>26737</v>
      </c>
      <c r="AF1858" s="126">
        <v>25367</v>
      </c>
    </row>
    <row r="1859" spans="2:32">
      <c r="B1859" s="127">
        <v>1821</v>
      </c>
      <c r="C1859" s="128">
        <v>1821</v>
      </c>
      <c r="D1859" s="129">
        <v>76</v>
      </c>
      <c r="E1859" s="130">
        <v>3</v>
      </c>
      <c r="F1859" s="131">
        <v>17</v>
      </c>
      <c r="G1859" s="132" t="s">
        <v>485</v>
      </c>
      <c r="H1859" s="133">
        <v>3</v>
      </c>
      <c r="I1859" s="128">
        <v>16</v>
      </c>
      <c r="J1859" s="129" t="s">
        <v>485</v>
      </c>
      <c r="K1859" s="134">
        <v>21</v>
      </c>
      <c r="L1859" s="108"/>
      <c r="M1859" s="81">
        <v>17418</v>
      </c>
      <c r="N1859" s="135">
        <v>19524</v>
      </c>
      <c r="O1859" s="136">
        <v>19069</v>
      </c>
      <c r="P1859" s="135">
        <v>20868</v>
      </c>
      <c r="Q1859" s="136">
        <v>21533</v>
      </c>
      <c r="R1859" s="135">
        <v>19999</v>
      </c>
      <c r="S1859" s="136">
        <v>20186</v>
      </c>
      <c r="T1859" s="135">
        <v>22339</v>
      </c>
      <c r="U1859" s="136">
        <v>21416</v>
      </c>
      <c r="V1859" s="135">
        <v>24198</v>
      </c>
      <c r="W1859" s="136">
        <v>23923</v>
      </c>
      <c r="X1859" s="135">
        <v>23332</v>
      </c>
      <c r="Y1859" s="136">
        <v>23158</v>
      </c>
      <c r="Z1859" s="135">
        <v>24216</v>
      </c>
      <c r="AA1859" s="136">
        <v>26625</v>
      </c>
      <c r="AB1859" s="135">
        <v>27655</v>
      </c>
      <c r="AC1859" s="136">
        <v>27178</v>
      </c>
      <c r="AD1859" s="135">
        <v>25058</v>
      </c>
      <c r="AE1859" s="137">
        <v>27115</v>
      </c>
      <c r="AF1859" s="138">
        <v>26087</v>
      </c>
    </row>
    <row r="1860" spans="2:32">
      <c r="B1860" s="114">
        <v>1822</v>
      </c>
      <c r="C1860" s="115">
        <v>1822</v>
      </c>
      <c r="D1860" s="116">
        <v>76</v>
      </c>
      <c r="E1860" s="117">
        <v>3</v>
      </c>
      <c r="F1860" s="118">
        <v>17</v>
      </c>
      <c r="G1860" s="119" t="s">
        <v>485</v>
      </c>
      <c r="H1860" s="120">
        <v>3</v>
      </c>
      <c r="I1860" s="115">
        <v>16</v>
      </c>
      <c r="J1860" s="116" t="s">
        <v>485</v>
      </c>
      <c r="K1860" s="121">
        <v>22</v>
      </c>
      <c r="L1860" s="108"/>
      <c r="M1860" s="122">
        <v>16707</v>
      </c>
      <c r="N1860" s="123">
        <v>18529</v>
      </c>
      <c r="O1860" s="124">
        <v>18255</v>
      </c>
      <c r="P1860" s="123">
        <v>20107</v>
      </c>
      <c r="Q1860" s="124">
        <v>20840</v>
      </c>
      <c r="R1860" s="123">
        <v>19355</v>
      </c>
      <c r="S1860" s="124">
        <v>19585</v>
      </c>
      <c r="T1860" s="123">
        <v>21428</v>
      </c>
      <c r="U1860" s="124">
        <v>20836</v>
      </c>
      <c r="V1860" s="123">
        <v>23713</v>
      </c>
      <c r="W1860" s="124">
        <v>23448</v>
      </c>
      <c r="X1860" s="123">
        <v>23023</v>
      </c>
      <c r="Y1860" s="124">
        <v>22865</v>
      </c>
      <c r="Z1860" s="123">
        <v>23959</v>
      </c>
      <c r="AA1860" s="124">
        <v>26485</v>
      </c>
      <c r="AB1860" s="123">
        <v>27496</v>
      </c>
      <c r="AC1860" s="124">
        <v>27027</v>
      </c>
      <c r="AD1860" s="123">
        <v>24912</v>
      </c>
      <c r="AE1860" s="125">
        <v>26586</v>
      </c>
      <c r="AF1860" s="126">
        <v>25973</v>
      </c>
    </row>
    <row r="1861" spans="2:32">
      <c r="B1861" s="127">
        <v>1823</v>
      </c>
      <c r="C1861" s="128">
        <v>1823</v>
      </c>
      <c r="D1861" s="129">
        <v>76</v>
      </c>
      <c r="E1861" s="130">
        <v>3</v>
      </c>
      <c r="F1861" s="131">
        <v>17</v>
      </c>
      <c r="G1861" s="132" t="s">
        <v>485</v>
      </c>
      <c r="H1861" s="133">
        <v>3</v>
      </c>
      <c r="I1861" s="128">
        <v>16</v>
      </c>
      <c r="J1861" s="129" t="s">
        <v>485</v>
      </c>
      <c r="K1861" s="134">
        <v>23</v>
      </c>
      <c r="L1861" s="108"/>
      <c r="M1861" s="81">
        <v>15863</v>
      </c>
      <c r="N1861" s="135">
        <v>17361</v>
      </c>
      <c r="O1861" s="136">
        <v>17134</v>
      </c>
      <c r="P1861" s="135">
        <v>19145</v>
      </c>
      <c r="Q1861" s="136">
        <v>19850</v>
      </c>
      <c r="R1861" s="135">
        <v>18557</v>
      </c>
      <c r="S1861" s="136">
        <v>18867</v>
      </c>
      <c r="T1861" s="135">
        <v>20325</v>
      </c>
      <c r="U1861" s="136">
        <v>19857</v>
      </c>
      <c r="V1861" s="135">
        <v>22853</v>
      </c>
      <c r="W1861" s="136">
        <v>22601</v>
      </c>
      <c r="X1861" s="135">
        <v>22433</v>
      </c>
      <c r="Y1861" s="136">
        <v>22313</v>
      </c>
      <c r="Z1861" s="135">
        <v>23160</v>
      </c>
      <c r="AA1861" s="136">
        <v>25846</v>
      </c>
      <c r="AB1861" s="135">
        <v>26805</v>
      </c>
      <c r="AC1861" s="136">
        <v>26339</v>
      </c>
      <c r="AD1861" s="135">
        <v>24442</v>
      </c>
      <c r="AE1861" s="137">
        <v>25699</v>
      </c>
      <c r="AF1861" s="138">
        <v>25267</v>
      </c>
    </row>
    <row r="1862" spans="2:32">
      <c r="B1862" s="114">
        <v>1824</v>
      </c>
      <c r="C1862" s="115">
        <v>1824</v>
      </c>
      <c r="D1862" s="116">
        <v>76</v>
      </c>
      <c r="E1862" s="117">
        <v>3</v>
      </c>
      <c r="F1862" s="118">
        <v>17</v>
      </c>
      <c r="G1862" s="119" t="s">
        <v>485</v>
      </c>
      <c r="H1862" s="120">
        <v>3</v>
      </c>
      <c r="I1862" s="115">
        <v>16</v>
      </c>
      <c r="J1862" s="116" t="s">
        <v>485</v>
      </c>
      <c r="K1862" s="121">
        <v>24</v>
      </c>
      <c r="L1862" s="108"/>
      <c r="M1862" s="122">
        <v>15011</v>
      </c>
      <c r="N1862" s="123">
        <v>16212</v>
      </c>
      <c r="O1862" s="124">
        <v>16185</v>
      </c>
      <c r="P1862" s="123">
        <v>18295</v>
      </c>
      <c r="Q1862" s="124">
        <v>18999</v>
      </c>
      <c r="R1862" s="123">
        <v>17732</v>
      </c>
      <c r="S1862" s="124">
        <v>18214</v>
      </c>
      <c r="T1862" s="123">
        <v>19202</v>
      </c>
      <c r="U1862" s="124">
        <v>18982</v>
      </c>
      <c r="V1862" s="123">
        <v>22098</v>
      </c>
      <c r="W1862" s="124">
        <v>21762</v>
      </c>
      <c r="X1862" s="123">
        <v>21714</v>
      </c>
      <c r="Y1862" s="124">
        <v>21769</v>
      </c>
      <c r="Z1862" s="123">
        <v>22392</v>
      </c>
      <c r="AA1862" s="124">
        <v>25165</v>
      </c>
      <c r="AB1862" s="123">
        <v>26155</v>
      </c>
      <c r="AC1862" s="124">
        <v>25594</v>
      </c>
      <c r="AD1862" s="123">
        <v>23935</v>
      </c>
      <c r="AE1862" s="125">
        <v>24689</v>
      </c>
      <c r="AF1862" s="126">
        <v>24546</v>
      </c>
    </row>
    <row r="1863" spans="2:32">
      <c r="B1863" s="127">
        <v>1825</v>
      </c>
      <c r="C1863" s="128">
        <v>1825</v>
      </c>
      <c r="D1863" s="129">
        <v>77</v>
      </c>
      <c r="E1863" s="130">
        <v>3</v>
      </c>
      <c r="F1863" s="131">
        <v>18</v>
      </c>
      <c r="G1863" s="132" t="s">
        <v>485</v>
      </c>
      <c r="H1863" s="133">
        <v>3</v>
      </c>
      <c r="I1863" s="128">
        <v>17</v>
      </c>
      <c r="J1863" s="129" t="s">
        <v>485</v>
      </c>
      <c r="K1863" s="134">
        <v>1</v>
      </c>
      <c r="L1863" s="108"/>
      <c r="M1863" s="81">
        <v>14529</v>
      </c>
      <c r="N1863" s="135">
        <v>14994</v>
      </c>
      <c r="O1863" s="136">
        <v>16084</v>
      </c>
      <c r="P1863" s="135">
        <v>17718</v>
      </c>
      <c r="Q1863" s="136">
        <v>17905</v>
      </c>
      <c r="R1863" s="135">
        <v>17035</v>
      </c>
      <c r="S1863" s="136">
        <v>17375</v>
      </c>
      <c r="T1863" s="135">
        <v>17973</v>
      </c>
      <c r="U1863" s="136">
        <v>19086</v>
      </c>
      <c r="V1863" s="135">
        <v>21161</v>
      </c>
      <c r="W1863" s="136">
        <v>20814</v>
      </c>
      <c r="X1863" s="135">
        <v>20450</v>
      </c>
      <c r="Y1863" s="136">
        <v>20855</v>
      </c>
      <c r="Z1863" s="135">
        <v>22651</v>
      </c>
      <c r="AA1863" s="136">
        <v>24901</v>
      </c>
      <c r="AB1863" s="135">
        <v>25250</v>
      </c>
      <c r="AC1863" s="136">
        <v>24473</v>
      </c>
      <c r="AD1863" s="135">
        <v>22987</v>
      </c>
      <c r="AE1863" s="137">
        <v>23916</v>
      </c>
      <c r="AF1863" s="138">
        <v>24901</v>
      </c>
    </row>
    <row r="1864" spans="2:32">
      <c r="B1864" s="114">
        <v>1826</v>
      </c>
      <c r="C1864" s="115">
        <v>1826</v>
      </c>
      <c r="D1864" s="116">
        <v>77</v>
      </c>
      <c r="E1864" s="117">
        <v>3</v>
      </c>
      <c r="F1864" s="118">
        <v>18</v>
      </c>
      <c r="G1864" s="119" t="s">
        <v>485</v>
      </c>
      <c r="H1864" s="120">
        <v>3</v>
      </c>
      <c r="I1864" s="115">
        <v>17</v>
      </c>
      <c r="J1864" s="116" t="s">
        <v>485</v>
      </c>
      <c r="K1864" s="121">
        <v>2</v>
      </c>
      <c r="L1864" s="108"/>
      <c r="M1864" s="122">
        <v>14093</v>
      </c>
      <c r="N1864" s="123">
        <v>14663</v>
      </c>
      <c r="O1864" s="124">
        <v>15873</v>
      </c>
      <c r="P1864" s="123">
        <v>17444</v>
      </c>
      <c r="Q1864" s="124">
        <v>17516</v>
      </c>
      <c r="R1864" s="123">
        <v>16566</v>
      </c>
      <c r="S1864" s="124">
        <v>17032</v>
      </c>
      <c r="T1864" s="123">
        <v>17618</v>
      </c>
      <c r="U1864" s="124">
        <v>18855</v>
      </c>
      <c r="V1864" s="123">
        <v>20708</v>
      </c>
      <c r="W1864" s="124">
        <v>20282</v>
      </c>
      <c r="X1864" s="123">
        <v>19906</v>
      </c>
      <c r="Y1864" s="124">
        <v>20444</v>
      </c>
      <c r="Z1864" s="123">
        <v>22322</v>
      </c>
      <c r="AA1864" s="124">
        <v>24506</v>
      </c>
      <c r="AB1864" s="123">
        <v>24664</v>
      </c>
      <c r="AC1864" s="124">
        <v>23824</v>
      </c>
      <c r="AD1864" s="123">
        <v>22520</v>
      </c>
      <c r="AE1864" s="125">
        <v>23394</v>
      </c>
      <c r="AF1864" s="126">
        <v>24520</v>
      </c>
    </row>
    <row r="1865" spans="2:32">
      <c r="B1865" s="127">
        <v>1827</v>
      </c>
      <c r="C1865" s="128">
        <v>1827</v>
      </c>
      <c r="D1865" s="129">
        <v>77</v>
      </c>
      <c r="E1865" s="130">
        <v>3</v>
      </c>
      <c r="F1865" s="131">
        <v>18</v>
      </c>
      <c r="G1865" s="132" t="s">
        <v>485</v>
      </c>
      <c r="H1865" s="133">
        <v>3</v>
      </c>
      <c r="I1865" s="128">
        <v>17</v>
      </c>
      <c r="J1865" s="129" t="s">
        <v>485</v>
      </c>
      <c r="K1865" s="134">
        <v>3</v>
      </c>
      <c r="L1865" s="108"/>
      <c r="M1865" s="81">
        <v>13720</v>
      </c>
      <c r="N1865" s="135">
        <v>14463</v>
      </c>
      <c r="O1865" s="136">
        <v>15838</v>
      </c>
      <c r="P1865" s="135">
        <v>17385</v>
      </c>
      <c r="Q1865" s="136">
        <v>17439</v>
      </c>
      <c r="R1865" s="135">
        <v>16229</v>
      </c>
      <c r="S1865" s="136">
        <v>16955</v>
      </c>
      <c r="T1865" s="135">
        <v>17465</v>
      </c>
      <c r="U1865" s="136">
        <v>18891</v>
      </c>
      <c r="V1865" s="135">
        <v>20590</v>
      </c>
      <c r="W1865" s="136">
        <v>20047</v>
      </c>
      <c r="X1865" s="135">
        <v>19517</v>
      </c>
      <c r="Y1865" s="136">
        <v>20286</v>
      </c>
      <c r="Z1865" s="135">
        <v>22196</v>
      </c>
      <c r="AA1865" s="136">
        <v>24306</v>
      </c>
      <c r="AB1865" s="135">
        <v>24455</v>
      </c>
      <c r="AC1865" s="136">
        <v>23491</v>
      </c>
      <c r="AD1865" s="135">
        <v>22301</v>
      </c>
      <c r="AE1865" s="137">
        <v>23109</v>
      </c>
      <c r="AF1865" s="138">
        <v>24340</v>
      </c>
    </row>
    <row r="1866" spans="2:32">
      <c r="B1866" s="114">
        <v>1828</v>
      </c>
      <c r="C1866" s="115">
        <v>1828</v>
      </c>
      <c r="D1866" s="116">
        <v>77</v>
      </c>
      <c r="E1866" s="117">
        <v>3</v>
      </c>
      <c r="F1866" s="118">
        <v>18</v>
      </c>
      <c r="G1866" s="119" t="s">
        <v>485</v>
      </c>
      <c r="H1866" s="120">
        <v>3</v>
      </c>
      <c r="I1866" s="115">
        <v>17</v>
      </c>
      <c r="J1866" s="116" t="s">
        <v>485</v>
      </c>
      <c r="K1866" s="121">
        <v>4</v>
      </c>
      <c r="L1866" s="108"/>
      <c r="M1866" s="122">
        <v>13672</v>
      </c>
      <c r="N1866" s="123">
        <v>14495</v>
      </c>
      <c r="O1866" s="124">
        <v>15970</v>
      </c>
      <c r="P1866" s="123">
        <v>17532</v>
      </c>
      <c r="Q1866" s="124">
        <v>17561</v>
      </c>
      <c r="R1866" s="123">
        <v>16269</v>
      </c>
      <c r="S1866" s="124">
        <v>17159</v>
      </c>
      <c r="T1866" s="123">
        <v>17541</v>
      </c>
      <c r="U1866" s="124">
        <v>18981</v>
      </c>
      <c r="V1866" s="123">
        <v>20611</v>
      </c>
      <c r="W1866" s="124">
        <v>19878</v>
      </c>
      <c r="X1866" s="123">
        <v>19375</v>
      </c>
      <c r="Y1866" s="124">
        <v>20266</v>
      </c>
      <c r="Z1866" s="123">
        <v>22013</v>
      </c>
      <c r="AA1866" s="124">
        <v>24036</v>
      </c>
      <c r="AB1866" s="123">
        <v>24001</v>
      </c>
      <c r="AC1866" s="124">
        <v>22971</v>
      </c>
      <c r="AD1866" s="123">
        <v>22112</v>
      </c>
      <c r="AE1866" s="125">
        <v>22661</v>
      </c>
      <c r="AF1866" s="126">
        <v>23984</v>
      </c>
    </row>
    <row r="1867" spans="2:32">
      <c r="B1867" s="127">
        <v>1829</v>
      </c>
      <c r="C1867" s="128">
        <v>1829</v>
      </c>
      <c r="D1867" s="129">
        <v>77</v>
      </c>
      <c r="E1867" s="130">
        <v>3</v>
      </c>
      <c r="F1867" s="131">
        <v>18</v>
      </c>
      <c r="G1867" s="132" t="s">
        <v>485</v>
      </c>
      <c r="H1867" s="133">
        <v>3</v>
      </c>
      <c r="I1867" s="128">
        <v>17</v>
      </c>
      <c r="J1867" s="129" t="s">
        <v>485</v>
      </c>
      <c r="K1867" s="134">
        <v>5</v>
      </c>
      <c r="L1867" s="108"/>
      <c r="M1867" s="81">
        <v>13825</v>
      </c>
      <c r="N1867" s="135">
        <v>14889</v>
      </c>
      <c r="O1867" s="136">
        <v>16338</v>
      </c>
      <c r="P1867" s="135">
        <v>17847</v>
      </c>
      <c r="Q1867" s="136">
        <v>17817</v>
      </c>
      <c r="R1867" s="135">
        <v>16399</v>
      </c>
      <c r="S1867" s="136">
        <v>17525</v>
      </c>
      <c r="T1867" s="135">
        <v>17753</v>
      </c>
      <c r="U1867" s="136">
        <v>19193</v>
      </c>
      <c r="V1867" s="135">
        <v>20608</v>
      </c>
      <c r="W1867" s="136">
        <v>19686</v>
      </c>
      <c r="X1867" s="135">
        <v>19233</v>
      </c>
      <c r="Y1867" s="136">
        <v>20295</v>
      </c>
      <c r="Z1867" s="135">
        <v>21832</v>
      </c>
      <c r="AA1867" s="136">
        <v>23753</v>
      </c>
      <c r="AB1867" s="135">
        <v>23556</v>
      </c>
      <c r="AC1867" s="136">
        <v>22414</v>
      </c>
      <c r="AD1867" s="135">
        <v>21938</v>
      </c>
      <c r="AE1867" s="137">
        <v>22259</v>
      </c>
      <c r="AF1867" s="138">
        <v>23583</v>
      </c>
    </row>
    <row r="1868" spans="2:32">
      <c r="B1868" s="114">
        <v>1830</v>
      </c>
      <c r="C1868" s="115">
        <v>1830</v>
      </c>
      <c r="D1868" s="116">
        <v>77</v>
      </c>
      <c r="E1868" s="117">
        <v>3</v>
      </c>
      <c r="F1868" s="118">
        <v>18</v>
      </c>
      <c r="G1868" s="119" t="s">
        <v>485</v>
      </c>
      <c r="H1868" s="120">
        <v>3</v>
      </c>
      <c r="I1868" s="115">
        <v>17</v>
      </c>
      <c r="J1868" s="116" t="s">
        <v>485</v>
      </c>
      <c r="K1868" s="121">
        <v>6</v>
      </c>
      <c r="L1868" s="108"/>
      <c r="M1868" s="122">
        <v>14031</v>
      </c>
      <c r="N1868" s="123">
        <v>15841</v>
      </c>
      <c r="O1868" s="124">
        <v>17262</v>
      </c>
      <c r="P1868" s="123">
        <v>18561</v>
      </c>
      <c r="Q1868" s="124">
        <v>18644</v>
      </c>
      <c r="R1868" s="123">
        <v>16472</v>
      </c>
      <c r="S1868" s="124">
        <v>18322</v>
      </c>
      <c r="T1868" s="123">
        <v>18447</v>
      </c>
      <c r="U1868" s="124">
        <v>19831</v>
      </c>
      <c r="V1868" s="123">
        <v>21035</v>
      </c>
      <c r="W1868" s="124">
        <v>19705</v>
      </c>
      <c r="X1868" s="123">
        <v>18940</v>
      </c>
      <c r="Y1868" s="124">
        <v>20654</v>
      </c>
      <c r="Z1868" s="123">
        <v>22122</v>
      </c>
      <c r="AA1868" s="124">
        <v>23702</v>
      </c>
      <c r="AB1868" s="123">
        <v>23536</v>
      </c>
      <c r="AC1868" s="124">
        <v>21974</v>
      </c>
      <c r="AD1868" s="123">
        <v>22111</v>
      </c>
      <c r="AE1868" s="125">
        <v>22267</v>
      </c>
      <c r="AF1868" s="126">
        <v>23640</v>
      </c>
    </row>
    <row r="1869" spans="2:32">
      <c r="B1869" s="127">
        <v>1831</v>
      </c>
      <c r="C1869" s="128">
        <v>1831</v>
      </c>
      <c r="D1869" s="129">
        <v>77</v>
      </c>
      <c r="E1869" s="130">
        <v>3</v>
      </c>
      <c r="F1869" s="131">
        <v>18</v>
      </c>
      <c r="G1869" s="132" t="s">
        <v>485</v>
      </c>
      <c r="H1869" s="133">
        <v>3</v>
      </c>
      <c r="I1869" s="128">
        <v>17</v>
      </c>
      <c r="J1869" s="129" t="s">
        <v>485</v>
      </c>
      <c r="K1869" s="134">
        <v>7</v>
      </c>
      <c r="L1869" s="108"/>
      <c r="M1869" s="81">
        <v>14333</v>
      </c>
      <c r="N1869" s="135">
        <v>17041</v>
      </c>
      <c r="O1869" s="136">
        <v>18530</v>
      </c>
      <c r="P1869" s="135">
        <v>19660</v>
      </c>
      <c r="Q1869" s="136">
        <v>19955</v>
      </c>
      <c r="R1869" s="135">
        <v>16752</v>
      </c>
      <c r="S1869" s="136">
        <v>19713</v>
      </c>
      <c r="T1869" s="135">
        <v>19394</v>
      </c>
      <c r="U1869" s="136">
        <v>20769</v>
      </c>
      <c r="V1869" s="135">
        <v>22032</v>
      </c>
      <c r="W1869" s="136">
        <v>19825</v>
      </c>
      <c r="X1869" s="135">
        <v>18843</v>
      </c>
      <c r="Y1869" s="136">
        <v>21756</v>
      </c>
      <c r="Z1869" s="135">
        <v>22800</v>
      </c>
      <c r="AA1869" s="136">
        <v>24220</v>
      </c>
      <c r="AB1869" s="135">
        <v>24146</v>
      </c>
      <c r="AC1869" s="136">
        <v>21727</v>
      </c>
      <c r="AD1869" s="135">
        <v>23093</v>
      </c>
      <c r="AE1869" s="137">
        <v>22583</v>
      </c>
      <c r="AF1869" s="138">
        <v>24121</v>
      </c>
    </row>
    <row r="1870" spans="2:32">
      <c r="B1870" s="114">
        <v>1832</v>
      </c>
      <c r="C1870" s="115">
        <v>1832</v>
      </c>
      <c r="D1870" s="116">
        <v>77</v>
      </c>
      <c r="E1870" s="117">
        <v>3</v>
      </c>
      <c r="F1870" s="118">
        <v>18</v>
      </c>
      <c r="G1870" s="119" t="s">
        <v>485</v>
      </c>
      <c r="H1870" s="120">
        <v>3</v>
      </c>
      <c r="I1870" s="115">
        <v>17</v>
      </c>
      <c r="J1870" s="116" t="s">
        <v>485</v>
      </c>
      <c r="K1870" s="121">
        <v>8</v>
      </c>
      <c r="L1870" s="108"/>
      <c r="M1870" s="122">
        <v>14469</v>
      </c>
      <c r="N1870" s="123">
        <v>17478</v>
      </c>
      <c r="O1870" s="124">
        <v>19270</v>
      </c>
      <c r="P1870" s="123">
        <v>20286</v>
      </c>
      <c r="Q1870" s="124">
        <v>20678</v>
      </c>
      <c r="R1870" s="123">
        <v>16814</v>
      </c>
      <c r="S1870" s="124">
        <v>20614</v>
      </c>
      <c r="T1870" s="123">
        <v>19635</v>
      </c>
      <c r="U1870" s="124">
        <v>21379</v>
      </c>
      <c r="V1870" s="123">
        <v>22675</v>
      </c>
      <c r="W1870" s="124">
        <v>19730</v>
      </c>
      <c r="X1870" s="123">
        <v>18706</v>
      </c>
      <c r="Y1870" s="124">
        <v>22528</v>
      </c>
      <c r="Z1870" s="123">
        <v>23166</v>
      </c>
      <c r="AA1870" s="124">
        <v>24544</v>
      </c>
      <c r="AB1870" s="123">
        <v>24558</v>
      </c>
      <c r="AC1870" s="124">
        <v>21558</v>
      </c>
      <c r="AD1870" s="123">
        <v>23801</v>
      </c>
      <c r="AE1870" s="125">
        <v>22463</v>
      </c>
      <c r="AF1870" s="126">
        <v>24368</v>
      </c>
    </row>
    <row r="1871" spans="2:32">
      <c r="B1871" s="127">
        <v>1833</v>
      </c>
      <c r="C1871" s="128">
        <v>1833</v>
      </c>
      <c r="D1871" s="129">
        <v>77</v>
      </c>
      <c r="E1871" s="130">
        <v>3</v>
      </c>
      <c r="F1871" s="131">
        <v>18</v>
      </c>
      <c r="G1871" s="132" t="s">
        <v>485</v>
      </c>
      <c r="H1871" s="133">
        <v>3</v>
      </c>
      <c r="I1871" s="128">
        <v>17</v>
      </c>
      <c r="J1871" s="129" t="s">
        <v>485</v>
      </c>
      <c r="K1871" s="134">
        <v>9</v>
      </c>
      <c r="L1871" s="108"/>
      <c r="M1871" s="81">
        <v>14915</v>
      </c>
      <c r="N1871" s="135">
        <v>17417</v>
      </c>
      <c r="O1871" s="136">
        <v>19162</v>
      </c>
      <c r="P1871" s="135">
        <v>20319</v>
      </c>
      <c r="Q1871" s="136">
        <v>20575</v>
      </c>
      <c r="R1871" s="135">
        <v>17161</v>
      </c>
      <c r="S1871" s="136">
        <v>20764</v>
      </c>
      <c r="T1871" s="135">
        <v>19476</v>
      </c>
      <c r="U1871" s="136">
        <v>21171</v>
      </c>
      <c r="V1871" s="135">
        <v>22515</v>
      </c>
      <c r="W1871" s="136">
        <v>19986</v>
      </c>
      <c r="X1871" s="135">
        <v>18934</v>
      </c>
      <c r="Y1871" s="136">
        <v>22517</v>
      </c>
      <c r="Z1871" s="135">
        <v>22770</v>
      </c>
      <c r="AA1871" s="136">
        <v>24324</v>
      </c>
      <c r="AB1871" s="135">
        <v>24265</v>
      </c>
      <c r="AC1871" s="136">
        <v>21725</v>
      </c>
      <c r="AD1871" s="135">
        <v>23746</v>
      </c>
      <c r="AE1871" s="137">
        <v>22076</v>
      </c>
      <c r="AF1871" s="138">
        <v>23905</v>
      </c>
    </row>
    <row r="1872" spans="2:32">
      <c r="B1872" s="114">
        <v>1834</v>
      </c>
      <c r="C1872" s="115">
        <v>1834</v>
      </c>
      <c r="D1872" s="116">
        <v>77</v>
      </c>
      <c r="E1872" s="117">
        <v>3</v>
      </c>
      <c r="F1872" s="118">
        <v>18</v>
      </c>
      <c r="G1872" s="119" t="s">
        <v>485</v>
      </c>
      <c r="H1872" s="120">
        <v>3</v>
      </c>
      <c r="I1872" s="115">
        <v>17</v>
      </c>
      <c r="J1872" s="116" t="s">
        <v>485</v>
      </c>
      <c r="K1872" s="121">
        <v>10</v>
      </c>
      <c r="L1872" s="108"/>
      <c r="M1872" s="122">
        <v>15167</v>
      </c>
      <c r="N1872" s="123">
        <v>17357</v>
      </c>
      <c r="O1872" s="124">
        <v>18893</v>
      </c>
      <c r="P1872" s="123">
        <v>20000</v>
      </c>
      <c r="Q1872" s="124">
        <v>20190</v>
      </c>
      <c r="R1872" s="123">
        <v>17208</v>
      </c>
      <c r="S1872" s="124">
        <v>20597</v>
      </c>
      <c r="T1872" s="123">
        <v>19247</v>
      </c>
      <c r="U1872" s="124">
        <v>20793</v>
      </c>
      <c r="V1872" s="123">
        <v>21932</v>
      </c>
      <c r="W1872" s="124">
        <v>20067</v>
      </c>
      <c r="X1872" s="123">
        <v>18897</v>
      </c>
      <c r="Y1872" s="124">
        <v>22309</v>
      </c>
      <c r="Z1872" s="123">
        <v>22302</v>
      </c>
      <c r="AA1872" s="124">
        <v>23807</v>
      </c>
      <c r="AB1872" s="123">
        <v>23819</v>
      </c>
      <c r="AC1872" s="124">
        <v>21870</v>
      </c>
      <c r="AD1872" s="123">
        <v>23583</v>
      </c>
      <c r="AE1872" s="125">
        <v>21913</v>
      </c>
      <c r="AF1872" s="126">
        <v>23487</v>
      </c>
    </row>
    <row r="1873" spans="2:32">
      <c r="B1873" s="127">
        <v>1835</v>
      </c>
      <c r="C1873" s="128">
        <v>1835</v>
      </c>
      <c r="D1873" s="129">
        <v>77</v>
      </c>
      <c r="E1873" s="130">
        <v>3</v>
      </c>
      <c r="F1873" s="131">
        <v>18</v>
      </c>
      <c r="G1873" s="132" t="s">
        <v>485</v>
      </c>
      <c r="H1873" s="133">
        <v>3</v>
      </c>
      <c r="I1873" s="128">
        <v>17</v>
      </c>
      <c r="J1873" s="129" t="s">
        <v>485</v>
      </c>
      <c r="K1873" s="134">
        <v>11</v>
      </c>
      <c r="L1873" s="108"/>
      <c r="M1873" s="81">
        <v>15173</v>
      </c>
      <c r="N1873" s="135">
        <v>17048</v>
      </c>
      <c r="O1873" s="136">
        <v>18629</v>
      </c>
      <c r="P1873" s="135">
        <v>19514</v>
      </c>
      <c r="Q1873" s="136">
        <v>19766</v>
      </c>
      <c r="R1873" s="135">
        <v>16937</v>
      </c>
      <c r="S1873" s="136">
        <v>20095</v>
      </c>
      <c r="T1873" s="135">
        <v>18818</v>
      </c>
      <c r="U1873" s="136">
        <v>20652</v>
      </c>
      <c r="V1873" s="135">
        <v>21228</v>
      </c>
      <c r="W1873" s="136">
        <v>19713</v>
      </c>
      <c r="X1873" s="135">
        <v>18552</v>
      </c>
      <c r="Y1873" s="136">
        <v>21774</v>
      </c>
      <c r="Z1873" s="135">
        <v>21859</v>
      </c>
      <c r="AA1873" s="136">
        <v>23161</v>
      </c>
      <c r="AB1873" s="135">
        <v>23445</v>
      </c>
      <c r="AC1873" s="136">
        <v>21778</v>
      </c>
      <c r="AD1873" s="135">
        <v>23081</v>
      </c>
      <c r="AE1873" s="137">
        <v>21553</v>
      </c>
      <c r="AF1873" s="138">
        <v>23084</v>
      </c>
    </row>
    <row r="1874" spans="2:32">
      <c r="B1874" s="114">
        <v>1836</v>
      </c>
      <c r="C1874" s="115">
        <v>1836</v>
      </c>
      <c r="D1874" s="116">
        <v>77</v>
      </c>
      <c r="E1874" s="117">
        <v>3</v>
      </c>
      <c r="F1874" s="118">
        <v>18</v>
      </c>
      <c r="G1874" s="119" t="s">
        <v>485</v>
      </c>
      <c r="H1874" s="120">
        <v>3</v>
      </c>
      <c r="I1874" s="115">
        <v>17</v>
      </c>
      <c r="J1874" s="116" t="s">
        <v>485</v>
      </c>
      <c r="K1874" s="121">
        <v>12</v>
      </c>
      <c r="L1874" s="108"/>
      <c r="M1874" s="122">
        <v>15216</v>
      </c>
      <c r="N1874" s="123">
        <v>16883</v>
      </c>
      <c r="O1874" s="124">
        <v>18594</v>
      </c>
      <c r="P1874" s="123">
        <v>19279</v>
      </c>
      <c r="Q1874" s="124">
        <v>19439</v>
      </c>
      <c r="R1874" s="123">
        <v>16983</v>
      </c>
      <c r="S1874" s="124">
        <v>20071</v>
      </c>
      <c r="T1874" s="123">
        <v>18627</v>
      </c>
      <c r="U1874" s="124">
        <v>20592</v>
      </c>
      <c r="V1874" s="123">
        <v>20951</v>
      </c>
      <c r="W1874" s="124">
        <v>19499</v>
      </c>
      <c r="X1874" s="123">
        <v>18611</v>
      </c>
      <c r="Y1874" s="124">
        <v>21771</v>
      </c>
      <c r="Z1874" s="123">
        <v>21841</v>
      </c>
      <c r="AA1874" s="124">
        <v>22906</v>
      </c>
      <c r="AB1874" s="123">
        <v>23171</v>
      </c>
      <c r="AC1874" s="124">
        <v>21489</v>
      </c>
      <c r="AD1874" s="123">
        <v>23077</v>
      </c>
      <c r="AE1874" s="125">
        <v>21225</v>
      </c>
      <c r="AF1874" s="126">
        <v>23076</v>
      </c>
    </row>
    <row r="1875" spans="2:32">
      <c r="B1875" s="127">
        <v>1837</v>
      </c>
      <c r="C1875" s="128">
        <v>1837</v>
      </c>
      <c r="D1875" s="129">
        <v>77</v>
      </c>
      <c r="E1875" s="130">
        <v>3</v>
      </c>
      <c r="F1875" s="131">
        <v>18</v>
      </c>
      <c r="G1875" s="132" t="s">
        <v>485</v>
      </c>
      <c r="H1875" s="133">
        <v>3</v>
      </c>
      <c r="I1875" s="128">
        <v>17</v>
      </c>
      <c r="J1875" s="129" t="s">
        <v>485</v>
      </c>
      <c r="K1875" s="134">
        <v>13</v>
      </c>
      <c r="L1875" s="108"/>
      <c r="M1875" s="81">
        <v>15201</v>
      </c>
      <c r="N1875" s="135">
        <v>16753</v>
      </c>
      <c r="O1875" s="136">
        <v>18368</v>
      </c>
      <c r="P1875" s="135">
        <v>18945</v>
      </c>
      <c r="Q1875" s="136">
        <v>19078</v>
      </c>
      <c r="R1875" s="135">
        <v>16950</v>
      </c>
      <c r="S1875" s="136">
        <v>20010</v>
      </c>
      <c r="T1875" s="135">
        <v>18459</v>
      </c>
      <c r="U1875" s="136">
        <v>20217</v>
      </c>
      <c r="V1875" s="135">
        <v>20655</v>
      </c>
      <c r="W1875" s="136">
        <v>19164</v>
      </c>
      <c r="X1875" s="135">
        <v>18556</v>
      </c>
      <c r="Y1875" s="136">
        <v>21692</v>
      </c>
      <c r="Z1875" s="135">
        <v>21557</v>
      </c>
      <c r="AA1875" s="136">
        <v>22471</v>
      </c>
      <c r="AB1875" s="135">
        <v>22856</v>
      </c>
      <c r="AC1875" s="136">
        <v>20988</v>
      </c>
      <c r="AD1875" s="135">
        <v>22985</v>
      </c>
      <c r="AE1875" s="137">
        <v>21009</v>
      </c>
      <c r="AF1875" s="138">
        <v>22781</v>
      </c>
    </row>
    <row r="1876" spans="2:32">
      <c r="B1876" s="114">
        <v>1838</v>
      </c>
      <c r="C1876" s="115">
        <v>1838</v>
      </c>
      <c r="D1876" s="116">
        <v>77</v>
      </c>
      <c r="E1876" s="117">
        <v>3</v>
      </c>
      <c r="F1876" s="118">
        <v>18</v>
      </c>
      <c r="G1876" s="119" t="s">
        <v>485</v>
      </c>
      <c r="H1876" s="120">
        <v>3</v>
      </c>
      <c r="I1876" s="115">
        <v>17</v>
      </c>
      <c r="J1876" s="116" t="s">
        <v>485</v>
      </c>
      <c r="K1876" s="121">
        <v>14</v>
      </c>
      <c r="L1876" s="108"/>
      <c r="M1876" s="122">
        <v>14835</v>
      </c>
      <c r="N1876" s="123">
        <v>16680</v>
      </c>
      <c r="O1876" s="124">
        <v>18221</v>
      </c>
      <c r="P1876" s="123">
        <v>18680</v>
      </c>
      <c r="Q1876" s="124">
        <v>18742</v>
      </c>
      <c r="R1876" s="123">
        <v>16607</v>
      </c>
      <c r="S1876" s="124">
        <v>19857</v>
      </c>
      <c r="T1876" s="123">
        <v>18310</v>
      </c>
      <c r="U1876" s="124">
        <v>19967</v>
      </c>
      <c r="V1876" s="123">
        <v>20313</v>
      </c>
      <c r="W1876" s="124">
        <v>18663</v>
      </c>
      <c r="X1876" s="123">
        <v>18168</v>
      </c>
      <c r="Y1876" s="124">
        <v>21483</v>
      </c>
      <c r="Z1876" s="123">
        <v>21314</v>
      </c>
      <c r="AA1876" s="124">
        <v>22038</v>
      </c>
      <c r="AB1876" s="123">
        <v>22459</v>
      </c>
      <c r="AC1876" s="124">
        <v>20351</v>
      </c>
      <c r="AD1876" s="123">
        <v>22748</v>
      </c>
      <c r="AE1876" s="125">
        <v>20748</v>
      </c>
      <c r="AF1876" s="126">
        <v>22513</v>
      </c>
    </row>
    <row r="1877" spans="2:32">
      <c r="B1877" s="127">
        <v>1839</v>
      </c>
      <c r="C1877" s="128">
        <v>1839</v>
      </c>
      <c r="D1877" s="129">
        <v>77</v>
      </c>
      <c r="E1877" s="130">
        <v>3</v>
      </c>
      <c r="F1877" s="131">
        <v>18</v>
      </c>
      <c r="G1877" s="132" t="s">
        <v>485</v>
      </c>
      <c r="H1877" s="133">
        <v>3</v>
      </c>
      <c r="I1877" s="128">
        <v>17</v>
      </c>
      <c r="J1877" s="129" t="s">
        <v>485</v>
      </c>
      <c r="K1877" s="134">
        <v>15</v>
      </c>
      <c r="L1877" s="108"/>
      <c r="M1877" s="81">
        <v>14546</v>
      </c>
      <c r="N1877" s="135">
        <v>16549</v>
      </c>
      <c r="O1877" s="136">
        <v>17998</v>
      </c>
      <c r="P1877" s="135">
        <v>18500</v>
      </c>
      <c r="Q1877" s="136">
        <v>18403</v>
      </c>
      <c r="R1877" s="135">
        <v>16326</v>
      </c>
      <c r="S1877" s="136">
        <v>19649</v>
      </c>
      <c r="T1877" s="135">
        <v>18141</v>
      </c>
      <c r="U1877" s="136">
        <v>19684</v>
      </c>
      <c r="V1877" s="135">
        <v>19945</v>
      </c>
      <c r="W1877" s="136">
        <v>18298</v>
      </c>
      <c r="X1877" s="135">
        <v>17852</v>
      </c>
      <c r="Y1877" s="136">
        <v>21225</v>
      </c>
      <c r="Z1877" s="135">
        <v>21023</v>
      </c>
      <c r="AA1877" s="136">
        <v>21717</v>
      </c>
      <c r="AB1877" s="135">
        <v>22033</v>
      </c>
      <c r="AC1877" s="136">
        <v>19900</v>
      </c>
      <c r="AD1877" s="135">
        <v>22469</v>
      </c>
      <c r="AE1877" s="137">
        <v>20503</v>
      </c>
      <c r="AF1877" s="138">
        <v>22202</v>
      </c>
    </row>
    <row r="1878" spans="2:32">
      <c r="B1878" s="114">
        <v>1840</v>
      </c>
      <c r="C1878" s="115">
        <v>1840</v>
      </c>
      <c r="D1878" s="116">
        <v>77</v>
      </c>
      <c r="E1878" s="117">
        <v>3</v>
      </c>
      <c r="F1878" s="118">
        <v>18</v>
      </c>
      <c r="G1878" s="119" t="s">
        <v>485</v>
      </c>
      <c r="H1878" s="120">
        <v>3</v>
      </c>
      <c r="I1878" s="115">
        <v>17</v>
      </c>
      <c r="J1878" s="116" t="s">
        <v>485</v>
      </c>
      <c r="K1878" s="121">
        <v>16</v>
      </c>
      <c r="L1878" s="108"/>
      <c r="M1878" s="122">
        <v>14805</v>
      </c>
      <c r="N1878" s="123">
        <v>16770</v>
      </c>
      <c r="O1878" s="124">
        <v>18247</v>
      </c>
      <c r="P1878" s="123">
        <v>18606</v>
      </c>
      <c r="Q1878" s="124">
        <v>18462</v>
      </c>
      <c r="R1878" s="123">
        <v>16554</v>
      </c>
      <c r="S1878" s="124">
        <v>19859</v>
      </c>
      <c r="T1878" s="123">
        <v>18505</v>
      </c>
      <c r="U1878" s="124">
        <v>19890</v>
      </c>
      <c r="V1878" s="123">
        <v>19885</v>
      </c>
      <c r="W1878" s="124">
        <v>18352</v>
      </c>
      <c r="X1878" s="123">
        <v>18009</v>
      </c>
      <c r="Y1878" s="124">
        <v>21349</v>
      </c>
      <c r="Z1878" s="123">
        <v>21115</v>
      </c>
      <c r="AA1878" s="124">
        <v>21578</v>
      </c>
      <c r="AB1878" s="123">
        <v>21862</v>
      </c>
      <c r="AC1878" s="124">
        <v>19877</v>
      </c>
      <c r="AD1878" s="123">
        <v>22551</v>
      </c>
      <c r="AE1878" s="125">
        <v>20916</v>
      </c>
      <c r="AF1878" s="126">
        <v>22255</v>
      </c>
    </row>
    <row r="1879" spans="2:32">
      <c r="B1879" s="127">
        <v>1841</v>
      </c>
      <c r="C1879" s="128">
        <v>1841</v>
      </c>
      <c r="D1879" s="129">
        <v>77</v>
      </c>
      <c r="E1879" s="130">
        <v>3</v>
      </c>
      <c r="F1879" s="131">
        <v>18</v>
      </c>
      <c r="G1879" s="132" t="s">
        <v>485</v>
      </c>
      <c r="H1879" s="133">
        <v>3</v>
      </c>
      <c r="I1879" s="128">
        <v>17</v>
      </c>
      <c r="J1879" s="129" t="s">
        <v>485</v>
      </c>
      <c r="K1879" s="134">
        <v>17</v>
      </c>
      <c r="L1879" s="108"/>
      <c r="M1879" s="81">
        <v>15535</v>
      </c>
      <c r="N1879" s="135">
        <v>17164</v>
      </c>
      <c r="O1879" s="136">
        <v>18856</v>
      </c>
      <c r="P1879" s="135">
        <v>19191</v>
      </c>
      <c r="Q1879" s="136">
        <v>19174</v>
      </c>
      <c r="R1879" s="135">
        <v>17351</v>
      </c>
      <c r="S1879" s="136">
        <v>20671</v>
      </c>
      <c r="T1879" s="135">
        <v>19052</v>
      </c>
      <c r="U1879" s="136">
        <v>20496</v>
      </c>
      <c r="V1879" s="135">
        <v>20638</v>
      </c>
      <c r="W1879" s="136">
        <v>19158</v>
      </c>
      <c r="X1879" s="135">
        <v>18797</v>
      </c>
      <c r="Y1879" s="136">
        <v>22236</v>
      </c>
      <c r="Z1879" s="135">
        <v>21845</v>
      </c>
      <c r="AA1879" s="136">
        <v>22181</v>
      </c>
      <c r="AB1879" s="135">
        <v>22556</v>
      </c>
      <c r="AC1879" s="136">
        <v>20744</v>
      </c>
      <c r="AD1879" s="135">
        <v>23457</v>
      </c>
      <c r="AE1879" s="137">
        <v>21602</v>
      </c>
      <c r="AF1879" s="138">
        <v>23006</v>
      </c>
    </row>
    <row r="1880" spans="2:32">
      <c r="B1880" s="114">
        <v>1842</v>
      </c>
      <c r="C1880" s="115">
        <v>1842</v>
      </c>
      <c r="D1880" s="116">
        <v>77</v>
      </c>
      <c r="E1880" s="117">
        <v>3</v>
      </c>
      <c r="F1880" s="118">
        <v>18</v>
      </c>
      <c r="G1880" s="119" t="s">
        <v>485</v>
      </c>
      <c r="H1880" s="120">
        <v>3</v>
      </c>
      <c r="I1880" s="115">
        <v>17</v>
      </c>
      <c r="J1880" s="116" t="s">
        <v>485</v>
      </c>
      <c r="K1880" s="121">
        <v>18</v>
      </c>
      <c r="L1880" s="108"/>
      <c r="M1880" s="122">
        <v>16470</v>
      </c>
      <c r="N1880" s="123">
        <v>17473</v>
      </c>
      <c r="O1880" s="124">
        <v>19475</v>
      </c>
      <c r="P1880" s="123">
        <v>19861</v>
      </c>
      <c r="Q1880" s="124">
        <v>19671</v>
      </c>
      <c r="R1880" s="123">
        <v>18491</v>
      </c>
      <c r="S1880" s="124">
        <v>21217</v>
      </c>
      <c r="T1880" s="123">
        <v>19328</v>
      </c>
      <c r="U1880" s="124">
        <v>21244</v>
      </c>
      <c r="V1880" s="123">
        <v>21381</v>
      </c>
      <c r="W1880" s="124">
        <v>20024</v>
      </c>
      <c r="X1880" s="123">
        <v>20201</v>
      </c>
      <c r="Y1880" s="124">
        <v>23072</v>
      </c>
      <c r="Z1880" s="123">
        <v>22641</v>
      </c>
      <c r="AA1880" s="124">
        <v>23361</v>
      </c>
      <c r="AB1880" s="123">
        <v>23520</v>
      </c>
      <c r="AC1880" s="124">
        <v>21967</v>
      </c>
      <c r="AD1880" s="123">
        <v>24373</v>
      </c>
      <c r="AE1880" s="125">
        <v>22362</v>
      </c>
      <c r="AF1880" s="126">
        <v>23909</v>
      </c>
    </row>
    <row r="1881" spans="2:32">
      <c r="B1881" s="127">
        <v>1843</v>
      </c>
      <c r="C1881" s="128">
        <v>1843</v>
      </c>
      <c r="D1881" s="129">
        <v>77</v>
      </c>
      <c r="E1881" s="130">
        <v>3</v>
      </c>
      <c r="F1881" s="131">
        <v>18</v>
      </c>
      <c r="G1881" s="132" t="s">
        <v>485</v>
      </c>
      <c r="H1881" s="133">
        <v>3</v>
      </c>
      <c r="I1881" s="128">
        <v>17</v>
      </c>
      <c r="J1881" s="129" t="s">
        <v>485</v>
      </c>
      <c r="K1881" s="134">
        <v>19</v>
      </c>
      <c r="L1881" s="108"/>
      <c r="M1881" s="81">
        <v>17322</v>
      </c>
      <c r="N1881" s="135">
        <v>18238</v>
      </c>
      <c r="O1881" s="136">
        <v>20150</v>
      </c>
      <c r="P1881" s="135">
        <v>20490</v>
      </c>
      <c r="Q1881" s="136">
        <v>20180</v>
      </c>
      <c r="R1881" s="135">
        <v>19402</v>
      </c>
      <c r="S1881" s="136">
        <v>21788</v>
      </c>
      <c r="T1881" s="135">
        <v>20244</v>
      </c>
      <c r="U1881" s="136">
        <v>22187</v>
      </c>
      <c r="V1881" s="135">
        <v>22148</v>
      </c>
      <c r="W1881" s="136">
        <v>20873</v>
      </c>
      <c r="X1881" s="135">
        <v>21503</v>
      </c>
      <c r="Y1881" s="136">
        <v>23900</v>
      </c>
      <c r="Z1881" s="135">
        <v>24015</v>
      </c>
      <c r="AA1881" s="136">
        <v>24672</v>
      </c>
      <c r="AB1881" s="135">
        <v>24653</v>
      </c>
      <c r="AC1881" s="136">
        <v>23198</v>
      </c>
      <c r="AD1881" s="135">
        <v>25389</v>
      </c>
      <c r="AE1881" s="137">
        <v>23873</v>
      </c>
      <c r="AF1881" s="138">
        <v>25483</v>
      </c>
    </row>
    <row r="1882" spans="2:32">
      <c r="B1882" s="114">
        <v>1844</v>
      </c>
      <c r="C1882" s="115">
        <v>1844</v>
      </c>
      <c r="D1882" s="116">
        <v>77</v>
      </c>
      <c r="E1882" s="117">
        <v>3</v>
      </c>
      <c r="F1882" s="118">
        <v>18</v>
      </c>
      <c r="G1882" s="119" t="s">
        <v>485</v>
      </c>
      <c r="H1882" s="120">
        <v>3</v>
      </c>
      <c r="I1882" s="115">
        <v>17</v>
      </c>
      <c r="J1882" s="116" t="s">
        <v>485</v>
      </c>
      <c r="K1882" s="121">
        <v>20</v>
      </c>
      <c r="L1882" s="108"/>
      <c r="M1882" s="122">
        <v>17389</v>
      </c>
      <c r="N1882" s="123">
        <v>18613</v>
      </c>
      <c r="O1882" s="124">
        <v>20661</v>
      </c>
      <c r="P1882" s="123">
        <v>20999</v>
      </c>
      <c r="Q1882" s="124">
        <v>20594</v>
      </c>
      <c r="R1882" s="123">
        <v>19722</v>
      </c>
      <c r="S1882" s="124">
        <v>22030</v>
      </c>
      <c r="T1882" s="123">
        <v>20859</v>
      </c>
      <c r="U1882" s="124">
        <v>22855</v>
      </c>
      <c r="V1882" s="123">
        <v>22909</v>
      </c>
      <c r="W1882" s="124">
        <v>21502</v>
      </c>
      <c r="X1882" s="123">
        <v>22196</v>
      </c>
      <c r="Y1882" s="124">
        <v>24607</v>
      </c>
      <c r="Z1882" s="123">
        <v>25334</v>
      </c>
      <c r="AA1882" s="124">
        <v>26031</v>
      </c>
      <c r="AB1882" s="123">
        <v>25817</v>
      </c>
      <c r="AC1882" s="124">
        <v>24052</v>
      </c>
      <c r="AD1882" s="123">
        <v>26316</v>
      </c>
      <c r="AE1882" s="125">
        <v>24944</v>
      </c>
      <c r="AF1882" s="126">
        <v>27042</v>
      </c>
    </row>
    <row r="1883" spans="2:32">
      <c r="B1883" s="127">
        <v>1845</v>
      </c>
      <c r="C1883" s="128">
        <v>1845</v>
      </c>
      <c r="D1883" s="129">
        <v>77</v>
      </c>
      <c r="E1883" s="130">
        <v>3</v>
      </c>
      <c r="F1883" s="131">
        <v>18</v>
      </c>
      <c r="G1883" s="132" t="s">
        <v>485</v>
      </c>
      <c r="H1883" s="133">
        <v>3</v>
      </c>
      <c r="I1883" s="128">
        <v>17</v>
      </c>
      <c r="J1883" s="129" t="s">
        <v>485</v>
      </c>
      <c r="K1883" s="134">
        <v>21</v>
      </c>
      <c r="L1883" s="108"/>
      <c r="M1883" s="81">
        <v>17020</v>
      </c>
      <c r="N1883" s="135">
        <v>18178</v>
      </c>
      <c r="O1883" s="136">
        <v>20249</v>
      </c>
      <c r="P1883" s="135">
        <v>20915</v>
      </c>
      <c r="Q1883" s="136">
        <v>20319</v>
      </c>
      <c r="R1883" s="135">
        <v>19470</v>
      </c>
      <c r="S1883" s="136">
        <v>21668</v>
      </c>
      <c r="T1883" s="135">
        <v>20716</v>
      </c>
      <c r="U1883" s="136">
        <v>22828</v>
      </c>
      <c r="V1883" s="135">
        <v>23022</v>
      </c>
      <c r="W1883" s="136">
        <v>21702</v>
      </c>
      <c r="X1883" s="135">
        <v>22396</v>
      </c>
      <c r="Y1883" s="136">
        <v>24698</v>
      </c>
      <c r="Z1883" s="135">
        <v>25847</v>
      </c>
      <c r="AA1883" s="136">
        <v>26935</v>
      </c>
      <c r="AB1883" s="135">
        <v>26507</v>
      </c>
      <c r="AC1883" s="136">
        <v>24761</v>
      </c>
      <c r="AD1883" s="135">
        <v>26658</v>
      </c>
      <c r="AE1883" s="137">
        <v>25641</v>
      </c>
      <c r="AF1883" s="138">
        <v>27841</v>
      </c>
    </row>
    <row r="1884" spans="2:32">
      <c r="B1884" s="114">
        <v>1846</v>
      </c>
      <c r="C1884" s="115">
        <v>1846</v>
      </c>
      <c r="D1884" s="116">
        <v>77</v>
      </c>
      <c r="E1884" s="117">
        <v>3</v>
      </c>
      <c r="F1884" s="118">
        <v>18</v>
      </c>
      <c r="G1884" s="119" t="s">
        <v>485</v>
      </c>
      <c r="H1884" s="120">
        <v>3</v>
      </c>
      <c r="I1884" s="115">
        <v>17</v>
      </c>
      <c r="J1884" s="116" t="s">
        <v>485</v>
      </c>
      <c r="K1884" s="121">
        <v>22</v>
      </c>
      <c r="L1884" s="108"/>
      <c r="M1884" s="122">
        <v>16320</v>
      </c>
      <c r="N1884" s="123">
        <v>17325</v>
      </c>
      <c r="O1884" s="124">
        <v>19454</v>
      </c>
      <c r="P1884" s="123">
        <v>20193</v>
      </c>
      <c r="Q1884" s="124">
        <v>19517</v>
      </c>
      <c r="R1884" s="123">
        <v>18834</v>
      </c>
      <c r="S1884" s="124">
        <v>20720</v>
      </c>
      <c r="T1884" s="123">
        <v>20066</v>
      </c>
      <c r="U1884" s="124">
        <v>22286</v>
      </c>
      <c r="V1884" s="123">
        <v>22465</v>
      </c>
      <c r="W1884" s="124">
        <v>21272</v>
      </c>
      <c r="X1884" s="123">
        <v>22035</v>
      </c>
      <c r="Y1884" s="124">
        <v>24026</v>
      </c>
      <c r="Z1884" s="123">
        <v>25652</v>
      </c>
      <c r="AA1884" s="124">
        <v>26727</v>
      </c>
      <c r="AB1884" s="123">
        <v>26325</v>
      </c>
      <c r="AC1884" s="124">
        <v>24634</v>
      </c>
      <c r="AD1884" s="123">
        <v>26123</v>
      </c>
      <c r="AE1884" s="125">
        <v>25510</v>
      </c>
      <c r="AF1884" s="126">
        <v>27812</v>
      </c>
    </row>
    <row r="1885" spans="2:32">
      <c r="B1885" s="127">
        <v>1847</v>
      </c>
      <c r="C1885" s="128">
        <v>1847</v>
      </c>
      <c r="D1885" s="129">
        <v>77</v>
      </c>
      <c r="E1885" s="130">
        <v>3</v>
      </c>
      <c r="F1885" s="131">
        <v>18</v>
      </c>
      <c r="G1885" s="132" t="s">
        <v>485</v>
      </c>
      <c r="H1885" s="133">
        <v>3</v>
      </c>
      <c r="I1885" s="128">
        <v>17</v>
      </c>
      <c r="J1885" s="129" t="s">
        <v>485</v>
      </c>
      <c r="K1885" s="134">
        <v>23</v>
      </c>
      <c r="L1885" s="108"/>
      <c r="M1885" s="81">
        <v>15533</v>
      </c>
      <c r="N1885" s="135">
        <v>16216</v>
      </c>
      <c r="O1885" s="136">
        <v>18502</v>
      </c>
      <c r="P1885" s="135">
        <v>19225</v>
      </c>
      <c r="Q1885" s="136">
        <v>18522</v>
      </c>
      <c r="R1885" s="135">
        <v>18121</v>
      </c>
      <c r="S1885" s="136">
        <v>19622</v>
      </c>
      <c r="T1885" s="135">
        <v>19083</v>
      </c>
      <c r="U1885" s="136">
        <v>21448</v>
      </c>
      <c r="V1885" s="135">
        <v>21605</v>
      </c>
      <c r="W1885" s="136">
        <v>20566</v>
      </c>
      <c r="X1885" s="135">
        <v>21464</v>
      </c>
      <c r="Y1885" s="136">
        <v>23082</v>
      </c>
      <c r="Z1885" s="135">
        <v>25012</v>
      </c>
      <c r="AA1885" s="136">
        <v>26042</v>
      </c>
      <c r="AB1885" s="135">
        <v>25641</v>
      </c>
      <c r="AC1885" s="136">
        <v>24098</v>
      </c>
      <c r="AD1885" s="135">
        <v>25260</v>
      </c>
      <c r="AE1885" s="137">
        <v>24826</v>
      </c>
      <c r="AF1885" s="138">
        <v>27265</v>
      </c>
    </row>
    <row r="1886" spans="2:32">
      <c r="B1886" s="114">
        <v>1848</v>
      </c>
      <c r="C1886" s="115">
        <v>1848</v>
      </c>
      <c r="D1886" s="116">
        <v>77</v>
      </c>
      <c r="E1886" s="117">
        <v>3</v>
      </c>
      <c r="F1886" s="118">
        <v>18</v>
      </c>
      <c r="G1886" s="119" t="s">
        <v>485</v>
      </c>
      <c r="H1886" s="120">
        <v>3</v>
      </c>
      <c r="I1886" s="115">
        <v>17</v>
      </c>
      <c r="J1886" s="116" t="s">
        <v>485</v>
      </c>
      <c r="K1886" s="121">
        <v>24</v>
      </c>
      <c r="L1886" s="108"/>
      <c r="M1886" s="122">
        <v>14805</v>
      </c>
      <c r="N1886" s="123">
        <v>15253</v>
      </c>
      <c r="O1886" s="124">
        <v>17637</v>
      </c>
      <c r="P1886" s="123">
        <v>18362</v>
      </c>
      <c r="Q1886" s="124">
        <v>17538</v>
      </c>
      <c r="R1886" s="123">
        <v>17460</v>
      </c>
      <c r="S1886" s="124">
        <v>18482</v>
      </c>
      <c r="T1886" s="123">
        <v>18172</v>
      </c>
      <c r="U1886" s="124">
        <v>20678</v>
      </c>
      <c r="V1886" s="123">
        <v>20742</v>
      </c>
      <c r="W1886" s="124">
        <v>19881</v>
      </c>
      <c r="X1886" s="123">
        <v>20897</v>
      </c>
      <c r="Y1886" s="124">
        <v>22037</v>
      </c>
      <c r="Z1886" s="123">
        <v>24315</v>
      </c>
      <c r="AA1886" s="124">
        <v>25382</v>
      </c>
      <c r="AB1886" s="123">
        <v>24876</v>
      </c>
      <c r="AC1886" s="124">
        <v>23521</v>
      </c>
      <c r="AD1886" s="123">
        <v>24246</v>
      </c>
      <c r="AE1886" s="125">
        <v>24102</v>
      </c>
      <c r="AF1886" s="126">
        <v>26624</v>
      </c>
    </row>
    <row r="1887" spans="2:32">
      <c r="B1887" s="127">
        <v>1849</v>
      </c>
      <c r="C1887" s="128">
        <v>1849</v>
      </c>
      <c r="D1887" s="129">
        <v>78</v>
      </c>
      <c r="E1887" s="130">
        <v>3</v>
      </c>
      <c r="F1887" s="131">
        <v>19</v>
      </c>
      <c r="G1887" s="132" t="s">
        <v>485</v>
      </c>
      <c r="H1887" s="133">
        <v>3</v>
      </c>
      <c r="I1887" s="128">
        <v>18</v>
      </c>
      <c r="J1887" s="129" t="s">
        <v>485</v>
      </c>
      <c r="K1887" s="134">
        <v>1</v>
      </c>
      <c r="L1887" s="108"/>
      <c r="M1887" s="81">
        <v>14237</v>
      </c>
      <c r="N1887" s="135">
        <v>15449</v>
      </c>
      <c r="O1887" s="136">
        <v>17327</v>
      </c>
      <c r="P1887" s="135">
        <v>17558</v>
      </c>
      <c r="Q1887" s="136">
        <v>17030</v>
      </c>
      <c r="R1887" s="135">
        <v>16894</v>
      </c>
      <c r="S1887" s="136">
        <v>17483</v>
      </c>
      <c r="T1887" s="135">
        <v>18528</v>
      </c>
      <c r="U1887" s="136">
        <v>20570</v>
      </c>
      <c r="V1887" s="135">
        <v>20118</v>
      </c>
      <c r="W1887" s="136">
        <v>18954</v>
      </c>
      <c r="X1887" s="135">
        <v>20297</v>
      </c>
      <c r="Y1887" s="136">
        <v>21378</v>
      </c>
      <c r="Z1887" s="135">
        <v>24314</v>
      </c>
      <c r="AA1887" s="136">
        <v>24757</v>
      </c>
      <c r="AB1887" s="135">
        <v>24071</v>
      </c>
      <c r="AC1887" s="136">
        <v>22094</v>
      </c>
      <c r="AD1887" s="135">
        <v>23736</v>
      </c>
      <c r="AE1887" s="137">
        <v>24733</v>
      </c>
      <c r="AF1887" s="138">
        <v>26695</v>
      </c>
    </row>
    <row r="1888" spans="2:32">
      <c r="B1888" s="114">
        <v>1850</v>
      </c>
      <c r="C1888" s="115">
        <v>1850</v>
      </c>
      <c r="D1888" s="116">
        <v>78</v>
      </c>
      <c r="E1888" s="117">
        <v>3</v>
      </c>
      <c r="F1888" s="118">
        <v>19</v>
      </c>
      <c r="G1888" s="119" t="s">
        <v>485</v>
      </c>
      <c r="H1888" s="120">
        <v>3</v>
      </c>
      <c r="I1888" s="115">
        <v>18</v>
      </c>
      <c r="J1888" s="116" t="s">
        <v>485</v>
      </c>
      <c r="K1888" s="121">
        <v>2</v>
      </c>
      <c r="L1888" s="108"/>
      <c r="M1888" s="122">
        <v>13934</v>
      </c>
      <c r="N1888" s="123">
        <v>15260</v>
      </c>
      <c r="O1888" s="124">
        <v>17078</v>
      </c>
      <c r="P1888" s="123">
        <v>17183</v>
      </c>
      <c r="Q1888" s="124">
        <v>16578</v>
      </c>
      <c r="R1888" s="123">
        <v>16559</v>
      </c>
      <c r="S1888" s="124">
        <v>17142</v>
      </c>
      <c r="T1888" s="123">
        <v>18315</v>
      </c>
      <c r="U1888" s="124">
        <v>20300</v>
      </c>
      <c r="V1888" s="123">
        <v>19628</v>
      </c>
      <c r="W1888" s="124">
        <v>18586</v>
      </c>
      <c r="X1888" s="123">
        <v>19912</v>
      </c>
      <c r="Y1888" s="124">
        <v>20934</v>
      </c>
      <c r="Z1888" s="123">
        <v>23950</v>
      </c>
      <c r="AA1888" s="124">
        <v>24205</v>
      </c>
      <c r="AB1888" s="123">
        <v>23443</v>
      </c>
      <c r="AC1888" s="124">
        <v>21645</v>
      </c>
      <c r="AD1888" s="123">
        <v>23224</v>
      </c>
      <c r="AE1888" s="125">
        <v>24365</v>
      </c>
      <c r="AF1888" s="126">
        <v>26267</v>
      </c>
    </row>
    <row r="1889" spans="2:32">
      <c r="B1889" s="127">
        <v>1851</v>
      </c>
      <c r="C1889" s="128">
        <v>1851</v>
      </c>
      <c r="D1889" s="129">
        <v>78</v>
      </c>
      <c r="E1889" s="130">
        <v>3</v>
      </c>
      <c r="F1889" s="131">
        <v>19</v>
      </c>
      <c r="G1889" s="132" t="s">
        <v>485</v>
      </c>
      <c r="H1889" s="133">
        <v>3</v>
      </c>
      <c r="I1889" s="128">
        <v>18</v>
      </c>
      <c r="J1889" s="129" t="s">
        <v>485</v>
      </c>
      <c r="K1889" s="134">
        <v>3</v>
      </c>
      <c r="L1889" s="108"/>
      <c r="M1889" s="81">
        <v>13750</v>
      </c>
      <c r="N1889" s="135">
        <v>15204</v>
      </c>
      <c r="O1889" s="136">
        <v>17004</v>
      </c>
      <c r="P1889" s="135">
        <v>17065</v>
      </c>
      <c r="Q1889" s="136">
        <v>16368</v>
      </c>
      <c r="R1889" s="135">
        <v>16458</v>
      </c>
      <c r="S1889" s="136">
        <v>16978</v>
      </c>
      <c r="T1889" s="135">
        <v>18316</v>
      </c>
      <c r="U1889" s="136">
        <v>20238</v>
      </c>
      <c r="V1889" s="135">
        <v>19424</v>
      </c>
      <c r="W1889" s="136">
        <v>18442</v>
      </c>
      <c r="X1889" s="135">
        <v>19770</v>
      </c>
      <c r="Y1889" s="136">
        <v>20709</v>
      </c>
      <c r="Z1889" s="135">
        <v>23764</v>
      </c>
      <c r="AA1889" s="136">
        <v>24004</v>
      </c>
      <c r="AB1889" s="135">
        <v>23121</v>
      </c>
      <c r="AC1889" s="136">
        <v>21439</v>
      </c>
      <c r="AD1889" s="135">
        <v>22929</v>
      </c>
      <c r="AE1889" s="137">
        <v>24178</v>
      </c>
      <c r="AF1889" s="138">
        <v>26008</v>
      </c>
    </row>
    <row r="1890" spans="2:32">
      <c r="B1890" s="114">
        <v>1852</v>
      </c>
      <c r="C1890" s="115">
        <v>1852</v>
      </c>
      <c r="D1890" s="116">
        <v>78</v>
      </c>
      <c r="E1890" s="117">
        <v>3</v>
      </c>
      <c r="F1890" s="118">
        <v>19</v>
      </c>
      <c r="G1890" s="119" t="s">
        <v>485</v>
      </c>
      <c r="H1890" s="120">
        <v>3</v>
      </c>
      <c r="I1890" s="115">
        <v>18</v>
      </c>
      <c r="J1890" s="116" t="s">
        <v>485</v>
      </c>
      <c r="K1890" s="121">
        <v>4</v>
      </c>
      <c r="L1890" s="108"/>
      <c r="M1890" s="122">
        <v>13876</v>
      </c>
      <c r="N1890" s="123">
        <v>15333</v>
      </c>
      <c r="O1890" s="124">
        <v>17147</v>
      </c>
      <c r="P1890" s="123">
        <v>17211</v>
      </c>
      <c r="Q1890" s="124">
        <v>16381</v>
      </c>
      <c r="R1890" s="123">
        <v>16666</v>
      </c>
      <c r="S1890" s="124">
        <v>17084</v>
      </c>
      <c r="T1890" s="123">
        <v>18474</v>
      </c>
      <c r="U1890" s="124">
        <v>20351</v>
      </c>
      <c r="V1890" s="123">
        <v>19342</v>
      </c>
      <c r="W1890" s="124">
        <v>18318</v>
      </c>
      <c r="X1890" s="123">
        <v>19813</v>
      </c>
      <c r="Y1890" s="124">
        <v>20493</v>
      </c>
      <c r="Z1890" s="123">
        <v>23564</v>
      </c>
      <c r="AA1890" s="124">
        <v>23616</v>
      </c>
      <c r="AB1890" s="123">
        <v>22654</v>
      </c>
      <c r="AC1890" s="124">
        <v>21011</v>
      </c>
      <c r="AD1890" s="123">
        <v>22508</v>
      </c>
      <c r="AE1890" s="125">
        <v>23841</v>
      </c>
      <c r="AF1890" s="126">
        <v>25615</v>
      </c>
    </row>
    <row r="1891" spans="2:32">
      <c r="B1891" s="127">
        <v>1853</v>
      </c>
      <c r="C1891" s="128">
        <v>1853</v>
      </c>
      <c r="D1891" s="129">
        <v>78</v>
      </c>
      <c r="E1891" s="130">
        <v>3</v>
      </c>
      <c r="F1891" s="131">
        <v>19</v>
      </c>
      <c r="G1891" s="132" t="s">
        <v>485</v>
      </c>
      <c r="H1891" s="133">
        <v>3</v>
      </c>
      <c r="I1891" s="128">
        <v>18</v>
      </c>
      <c r="J1891" s="129" t="s">
        <v>485</v>
      </c>
      <c r="K1891" s="134">
        <v>5</v>
      </c>
      <c r="L1891" s="108"/>
      <c r="M1891" s="81">
        <v>14280</v>
      </c>
      <c r="N1891" s="135">
        <v>15677</v>
      </c>
      <c r="O1891" s="136">
        <v>17468</v>
      </c>
      <c r="P1891" s="135">
        <v>17487</v>
      </c>
      <c r="Q1891" s="136">
        <v>16568</v>
      </c>
      <c r="R1891" s="135">
        <v>17048</v>
      </c>
      <c r="S1891" s="136">
        <v>17339</v>
      </c>
      <c r="T1891" s="135">
        <v>18746</v>
      </c>
      <c r="U1891" s="136">
        <v>20467</v>
      </c>
      <c r="V1891" s="135">
        <v>19227</v>
      </c>
      <c r="W1891" s="136">
        <v>18187</v>
      </c>
      <c r="X1891" s="135">
        <v>19898</v>
      </c>
      <c r="Y1891" s="136">
        <v>20354</v>
      </c>
      <c r="Z1891" s="135">
        <v>23339</v>
      </c>
      <c r="AA1891" s="136">
        <v>23220</v>
      </c>
      <c r="AB1891" s="135">
        <v>22126</v>
      </c>
      <c r="AC1891" s="136">
        <v>20536</v>
      </c>
      <c r="AD1891" s="135">
        <v>22121</v>
      </c>
      <c r="AE1891" s="137">
        <v>23445</v>
      </c>
      <c r="AF1891" s="138">
        <v>25166</v>
      </c>
    </row>
    <row r="1892" spans="2:32">
      <c r="B1892" s="114">
        <v>1854</v>
      </c>
      <c r="C1892" s="115">
        <v>1854</v>
      </c>
      <c r="D1892" s="116">
        <v>78</v>
      </c>
      <c r="E1892" s="117">
        <v>3</v>
      </c>
      <c r="F1892" s="118">
        <v>19</v>
      </c>
      <c r="G1892" s="119" t="s">
        <v>485</v>
      </c>
      <c r="H1892" s="120">
        <v>3</v>
      </c>
      <c r="I1892" s="115">
        <v>18</v>
      </c>
      <c r="J1892" s="116" t="s">
        <v>485</v>
      </c>
      <c r="K1892" s="121">
        <v>6</v>
      </c>
      <c r="L1892" s="108"/>
      <c r="M1892" s="122">
        <v>15289</v>
      </c>
      <c r="N1892" s="123">
        <v>16618</v>
      </c>
      <c r="O1892" s="124">
        <v>18233</v>
      </c>
      <c r="P1892" s="123">
        <v>18399</v>
      </c>
      <c r="Q1892" s="124">
        <v>17069</v>
      </c>
      <c r="R1892" s="123">
        <v>17896</v>
      </c>
      <c r="S1892" s="124">
        <v>18119</v>
      </c>
      <c r="T1892" s="123">
        <v>19508</v>
      </c>
      <c r="U1892" s="124">
        <v>20876</v>
      </c>
      <c r="V1892" s="123">
        <v>19348</v>
      </c>
      <c r="W1892" s="124">
        <v>18048</v>
      </c>
      <c r="X1892" s="123">
        <v>20348</v>
      </c>
      <c r="Y1892" s="124">
        <v>20652</v>
      </c>
      <c r="Z1892" s="123">
        <v>23368</v>
      </c>
      <c r="AA1892" s="124">
        <v>23265</v>
      </c>
      <c r="AB1892" s="123">
        <v>21739</v>
      </c>
      <c r="AC1892" s="124">
        <v>20097</v>
      </c>
      <c r="AD1892" s="123">
        <v>22163</v>
      </c>
      <c r="AE1892" s="125">
        <v>23525</v>
      </c>
      <c r="AF1892" s="126">
        <v>24971</v>
      </c>
    </row>
    <row r="1893" spans="2:32">
      <c r="B1893" s="127">
        <v>1855</v>
      </c>
      <c r="C1893" s="128">
        <v>1855</v>
      </c>
      <c r="D1893" s="129">
        <v>78</v>
      </c>
      <c r="E1893" s="130">
        <v>3</v>
      </c>
      <c r="F1893" s="131">
        <v>19</v>
      </c>
      <c r="G1893" s="132" t="s">
        <v>485</v>
      </c>
      <c r="H1893" s="133">
        <v>3</v>
      </c>
      <c r="I1893" s="128">
        <v>18</v>
      </c>
      <c r="J1893" s="129" t="s">
        <v>485</v>
      </c>
      <c r="K1893" s="134">
        <v>7</v>
      </c>
      <c r="L1893" s="108"/>
      <c r="M1893" s="81">
        <v>16804</v>
      </c>
      <c r="N1893" s="135">
        <v>17919</v>
      </c>
      <c r="O1893" s="136">
        <v>19341</v>
      </c>
      <c r="P1893" s="135">
        <v>19728</v>
      </c>
      <c r="Q1893" s="136">
        <v>17488</v>
      </c>
      <c r="R1893" s="135">
        <v>19293</v>
      </c>
      <c r="S1893" s="136">
        <v>19127</v>
      </c>
      <c r="T1893" s="135">
        <v>20505</v>
      </c>
      <c r="U1893" s="136">
        <v>21808</v>
      </c>
      <c r="V1893" s="135">
        <v>19526</v>
      </c>
      <c r="W1893" s="136">
        <v>18012</v>
      </c>
      <c r="X1893" s="135">
        <v>21493</v>
      </c>
      <c r="Y1893" s="136">
        <v>21172</v>
      </c>
      <c r="Z1893" s="135">
        <v>23910</v>
      </c>
      <c r="AA1893" s="136">
        <v>23888</v>
      </c>
      <c r="AB1893" s="135">
        <v>21504</v>
      </c>
      <c r="AC1893" s="136">
        <v>19888</v>
      </c>
      <c r="AD1893" s="135">
        <v>22473</v>
      </c>
      <c r="AE1893" s="137">
        <v>23998</v>
      </c>
      <c r="AF1893" s="138">
        <v>25368</v>
      </c>
    </row>
    <row r="1894" spans="2:32">
      <c r="B1894" s="114">
        <v>1856</v>
      </c>
      <c r="C1894" s="115">
        <v>1856</v>
      </c>
      <c r="D1894" s="116">
        <v>78</v>
      </c>
      <c r="E1894" s="117">
        <v>3</v>
      </c>
      <c r="F1894" s="118">
        <v>19</v>
      </c>
      <c r="G1894" s="119" t="s">
        <v>485</v>
      </c>
      <c r="H1894" s="120">
        <v>3</v>
      </c>
      <c r="I1894" s="115">
        <v>18</v>
      </c>
      <c r="J1894" s="116" t="s">
        <v>485</v>
      </c>
      <c r="K1894" s="121">
        <v>8</v>
      </c>
      <c r="L1894" s="108"/>
      <c r="M1894" s="122">
        <v>17548</v>
      </c>
      <c r="N1894" s="123">
        <v>18641</v>
      </c>
      <c r="O1894" s="124">
        <v>19935</v>
      </c>
      <c r="P1894" s="123">
        <v>20390</v>
      </c>
      <c r="Q1894" s="124">
        <v>17501</v>
      </c>
      <c r="R1894" s="123">
        <v>20149</v>
      </c>
      <c r="S1894" s="124">
        <v>19377</v>
      </c>
      <c r="T1894" s="123">
        <v>21071</v>
      </c>
      <c r="U1894" s="124">
        <v>22344</v>
      </c>
      <c r="V1894" s="123">
        <v>19433</v>
      </c>
      <c r="W1894" s="124">
        <v>17958</v>
      </c>
      <c r="X1894" s="123">
        <v>22255</v>
      </c>
      <c r="Y1894" s="124">
        <v>21160</v>
      </c>
      <c r="Z1894" s="123">
        <v>24216</v>
      </c>
      <c r="AA1894" s="124">
        <v>24285</v>
      </c>
      <c r="AB1894" s="123">
        <v>21302</v>
      </c>
      <c r="AC1894" s="124">
        <v>19713</v>
      </c>
      <c r="AD1894" s="123">
        <v>22331</v>
      </c>
      <c r="AE1894" s="125">
        <v>24215</v>
      </c>
      <c r="AF1894" s="126">
        <v>25601</v>
      </c>
    </row>
    <row r="1895" spans="2:32">
      <c r="B1895" s="127">
        <v>1857</v>
      </c>
      <c r="C1895" s="128">
        <v>1857</v>
      </c>
      <c r="D1895" s="129">
        <v>78</v>
      </c>
      <c r="E1895" s="130">
        <v>3</v>
      </c>
      <c r="F1895" s="131">
        <v>19</v>
      </c>
      <c r="G1895" s="132" t="s">
        <v>485</v>
      </c>
      <c r="H1895" s="133">
        <v>3</v>
      </c>
      <c r="I1895" s="128">
        <v>18</v>
      </c>
      <c r="J1895" s="129" t="s">
        <v>485</v>
      </c>
      <c r="K1895" s="134">
        <v>9</v>
      </c>
      <c r="L1895" s="108"/>
      <c r="M1895" s="81">
        <v>17406</v>
      </c>
      <c r="N1895" s="135">
        <v>18346</v>
      </c>
      <c r="O1895" s="136">
        <v>19776</v>
      </c>
      <c r="P1895" s="135">
        <v>20076</v>
      </c>
      <c r="Q1895" s="136">
        <v>17650</v>
      </c>
      <c r="R1895" s="135">
        <v>20082</v>
      </c>
      <c r="S1895" s="136">
        <v>19028</v>
      </c>
      <c r="T1895" s="135">
        <v>20683</v>
      </c>
      <c r="U1895" s="136">
        <v>22030</v>
      </c>
      <c r="V1895" s="135">
        <v>19512</v>
      </c>
      <c r="W1895" s="136">
        <v>17937</v>
      </c>
      <c r="X1895" s="135">
        <v>22045</v>
      </c>
      <c r="Y1895" s="136">
        <v>20627</v>
      </c>
      <c r="Z1895" s="135">
        <v>23787</v>
      </c>
      <c r="AA1895" s="136">
        <v>23793</v>
      </c>
      <c r="AB1895" s="135">
        <v>21257</v>
      </c>
      <c r="AC1895" s="136">
        <v>19551</v>
      </c>
      <c r="AD1895" s="135">
        <v>21729</v>
      </c>
      <c r="AE1895" s="137">
        <v>23549</v>
      </c>
      <c r="AF1895" s="138">
        <v>25131</v>
      </c>
    </row>
    <row r="1896" spans="2:32">
      <c r="B1896" s="114">
        <v>1858</v>
      </c>
      <c r="C1896" s="115">
        <v>1858</v>
      </c>
      <c r="D1896" s="116">
        <v>78</v>
      </c>
      <c r="E1896" s="117">
        <v>3</v>
      </c>
      <c r="F1896" s="118">
        <v>19</v>
      </c>
      <c r="G1896" s="119" t="s">
        <v>485</v>
      </c>
      <c r="H1896" s="120">
        <v>3</v>
      </c>
      <c r="I1896" s="115">
        <v>18</v>
      </c>
      <c r="J1896" s="116" t="s">
        <v>485</v>
      </c>
      <c r="K1896" s="121">
        <v>10</v>
      </c>
      <c r="L1896" s="108"/>
      <c r="M1896" s="122">
        <v>17073</v>
      </c>
      <c r="N1896" s="123">
        <v>17784</v>
      </c>
      <c r="O1896" s="124">
        <v>19151</v>
      </c>
      <c r="P1896" s="123">
        <v>19329</v>
      </c>
      <c r="Q1896" s="124">
        <v>17482</v>
      </c>
      <c r="R1896" s="123">
        <v>19580</v>
      </c>
      <c r="S1896" s="124">
        <v>18454</v>
      </c>
      <c r="T1896" s="123">
        <v>19907</v>
      </c>
      <c r="U1896" s="124">
        <v>21159</v>
      </c>
      <c r="V1896" s="123">
        <v>19223</v>
      </c>
      <c r="W1896" s="124">
        <v>17611</v>
      </c>
      <c r="X1896" s="123">
        <v>21467</v>
      </c>
      <c r="Y1896" s="124">
        <v>20040</v>
      </c>
      <c r="Z1896" s="123">
        <v>22898</v>
      </c>
      <c r="AA1896" s="124">
        <v>22975</v>
      </c>
      <c r="AB1896" s="123">
        <v>21035</v>
      </c>
      <c r="AC1896" s="124">
        <v>19271</v>
      </c>
      <c r="AD1896" s="123">
        <v>21197</v>
      </c>
      <c r="AE1896" s="125">
        <v>22761</v>
      </c>
      <c r="AF1896" s="126">
        <v>24270</v>
      </c>
    </row>
    <row r="1897" spans="2:32">
      <c r="B1897" s="127">
        <v>1859</v>
      </c>
      <c r="C1897" s="128">
        <v>1859</v>
      </c>
      <c r="D1897" s="129">
        <v>78</v>
      </c>
      <c r="E1897" s="130">
        <v>3</v>
      </c>
      <c r="F1897" s="131">
        <v>19</v>
      </c>
      <c r="G1897" s="132" t="s">
        <v>485</v>
      </c>
      <c r="H1897" s="133">
        <v>3</v>
      </c>
      <c r="I1897" s="128">
        <v>18</v>
      </c>
      <c r="J1897" s="129" t="s">
        <v>485</v>
      </c>
      <c r="K1897" s="134">
        <v>11</v>
      </c>
      <c r="L1897" s="108"/>
      <c r="M1897" s="81">
        <v>16701</v>
      </c>
      <c r="N1897" s="135">
        <v>17486</v>
      </c>
      <c r="O1897" s="136">
        <v>18669</v>
      </c>
      <c r="P1897" s="135">
        <v>18708</v>
      </c>
      <c r="Q1897" s="136">
        <v>17183</v>
      </c>
      <c r="R1897" s="135">
        <v>19054</v>
      </c>
      <c r="S1897" s="136">
        <v>17987</v>
      </c>
      <c r="T1897" s="135">
        <v>19469</v>
      </c>
      <c r="U1897" s="136">
        <v>20502</v>
      </c>
      <c r="V1897" s="135">
        <v>18809</v>
      </c>
      <c r="W1897" s="136">
        <v>17302</v>
      </c>
      <c r="X1897" s="135">
        <v>20871</v>
      </c>
      <c r="Y1897" s="136">
        <v>19567</v>
      </c>
      <c r="Z1897" s="135">
        <v>22196</v>
      </c>
      <c r="AA1897" s="136">
        <v>22549</v>
      </c>
      <c r="AB1897" s="135">
        <v>20886</v>
      </c>
      <c r="AC1897" s="136">
        <v>18995</v>
      </c>
      <c r="AD1897" s="135">
        <v>20778</v>
      </c>
      <c r="AE1897" s="137">
        <v>22310</v>
      </c>
      <c r="AF1897" s="138">
        <v>23624</v>
      </c>
    </row>
    <row r="1898" spans="2:32">
      <c r="B1898" s="114">
        <v>1860</v>
      </c>
      <c r="C1898" s="115">
        <v>1860</v>
      </c>
      <c r="D1898" s="116">
        <v>78</v>
      </c>
      <c r="E1898" s="117">
        <v>3</v>
      </c>
      <c r="F1898" s="118">
        <v>19</v>
      </c>
      <c r="G1898" s="119" t="s">
        <v>485</v>
      </c>
      <c r="H1898" s="120">
        <v>3</v>
      </c>
      <c r="I1898" s="115">
        <v>18</v>
      </c>
      <c r="J1898" s="116" t="s">
        <v>485</v>
      </c>
      <c r="K1898" s="121">
        <v>12</v>
      </c>
      <c r="L1898" s="108"/>
      <c r="M1898" s="122">
        <v>16689</v>
      </c>
      <c r="N1898" s="123">
        <v>17432</v>
      </c>
      <c r="O1898" s="124">
        <v>18428</v>
      </c>
      <c r="P1898" s="123">
        <v>18408</v>
      </c>
      <c r="Q1898" s="124">
        <v>16950</v>
      </c>
      <c r="R1898" s="123">
        <v>19017</v>
      </c>
      <c r="S1898" s="124">
        <v>17782</v>
      </c>
      <c r="T1898" s="123">
        <v>19438</v>
      </c>
      <c r="U1898" s="124">
        <v>20252</v>
      </c>
      <c r="V1898" s="123">
        <v>18575</v>
      </c>
      <c r="W1898" s="124">
        <v>17260</v>
      </c>
      <c r="X1898" s="123">
        <v>20851</v>
      </c>
      <c r="Y1898" s="124">
        <v>19220</v>
      </c>
      <c r="Z1898" s="123">
        <v>21923</v>
      </c>
      <c r="AA1898" s="124">
        <v>22258</v>
      </c>
      <c r="AB1898" s="123">
        <v>20590</v>
      </c>
      <c r="AC1898" s="124">
        <v>18810</v>
      </c>
      <c r="AD1898" s="123">
        <v>20442</v>
      </c>
      <c r="AE1898" s="125">
        <v>22283</v>
      </c>
      <c r="AF1898" s="126">
        <v>23368</v>
      </c>
    </row>
    <row r="1899" spans="2:32">
      <c r="B1899" s="127">
        <v>1861</v>
      </c>
      <c r="C1899" s="128">
        <v>1861</v>
      </c>
      <c r="D1899" s="129">
        <v>78</v>
      </c>
      <c r="E1899" s="130">
        <v>3</v>
      </c>
      <c r="F1899" s="131">
        <v>19</v>
      </c>
      <c r="G1899" s="132" t="s">
        <v>485</v>
      </c>
      <c r="H1899" s="133">
        <v>3</v>
      </c>
      <c r="I1899" s="128">
        <v>18</v>
      </c>
      <c r="J1899" s="129" t="s">
        <v>485</v>
      </c>
      <c r="K1899" s="134">
        <v>13</v>
      </c>
      <c r="L1899" s="108"/>
      <c r="M1899" s="81">
        <v>16665</v>
      </c>
      <c r="N1899" s="135">
        <v>17217</v>
      </c>
      <c r="O1899" s="136">
        <v>18097</v>
      </c>
      <c r="P1899" s="135">
        <v>18134</v>
      </c>
      <c r="Q1899" s="136">
        <v>16651</v>
      </c>
      <c r="R1899" s="135">
        <v>18959</v>
      </c>
      <c r="S1899" s="136">
        <v>17617</v>
      </c>
      <c r="T1899" s="135">
        <v>19181</v>
      </c>
      <c r="U1899" s="136">
        <v>19861</v>
      </c>
      <c r="V1899" s="135">
        <v>18239</v>
      </c>
      <c r="W1899" s="136">
        <v>17039</v>
      </c>
      <c r="X1899" s="135">
        <v>20768</v>
      </c>
      <c r="Y1899" s="136">
        <v>19015</v>
      </c>
      <c r="Z1899" s="135">
        <v>21490</v>
      </c>
      <c r="AA1899" s="136">
        <v>21938</v>
      </c>
      <c r="AB1899" s="135">
        <v>20084</v>
      </c>
      <c r="AC1899" s="136">
        <v>18543</v>
      </c>
      <c r="AD1899" s="135">
        <v>20227</v>
      </c>
      <c r="AE1899" s="137">
        <v>21992</v>
      </c>
      <c r="AF1899" s="138">
        <v>22925</v>
      </c>
    </row>
    <row r="1900" spans="2:32">
      <c r="B1900" s="114">
        <v>1862</v>
      </c>
      <c r="C1900" s="115">
        <v>1862</v>
      </c>
      <c r="D1900" s="116">
        <v>78</v>
      </c>
      <c r="E1900" s="117">
        <v>3</v>
      </c>
      <c r="F1900" s="118">
        <v>19</v>
      </c>
      <c r="G1900" s="119" t="s">
        <v>485</v>
      </c>
      <c r="H1900" s="120">
        <v>3</v>
      </c>
      <c r="I1900" s="115">
        <v>18</v>
      </c>
      <c r="J1900" s="116" t="s">
        <v>485</v>
      </c>
      <c r="K1900" s="121">
        <v>14</v>
      </c>
      <c r="L1900" s="108"/>
      <c r="M1900" s="122">
        <v>16679</v>
      </c>
      <c r="N1900" s="123">
        <v>17172</v>
      </c>
      <c r="O1900" s="124">
        <v>17949</v>
      </c>
      <c r="P1900" s="123">
        <v>17961</v>
      </c>
      <c r="Q1900" s="124">
        <v>16320</v>
      </c>
      <c r="R1900" s="123">
        <v>18921</v>
      </c>
      <c r="S1900" s="124">
        <v>17583</v>
      </c>
      <c r="T1900" s="123">
        <v>19111</v>
      </c>
      <c r="U1900" s="124">
        <v>19630</v>
      </c>
      <c r="V1900" s="123">
        <v>17851</v>
      </c>
      <c r="W1900" s="124">
        <v>16850</v>
      </c>
      <c r="X1900" s="123">
        <v>20676</v>
      </c>
      <c r="Y1900" s="124">
        <v>18897</v>
      </c>
      <c r="Z1900" s="123">
        <v>21172</v>
      </c>
      <c r="AA1900" s="124">
        <v>21653</v>
      </c>
      <c r="AB1900" s="123">
        <v>19553</v>
      </c>
      <c r="AC1900" s="124">
        <v>18283</v>
      </c>
      <c r="AD1900" s="123">
        <v>20074</v>
      </c>
      <c r="AE1900" s="125">
        <v>21830</v>
      </c>
      <c r="AF1900" s="126">
        <v>22567</v>
      </c>
    </row>
    <row r="1901" spans="2:32">
      <c r="B1901" s="127">
        <v>1863</v>
      </c>
      <c r="C1901" s="128">
        <v>1863</v>
      </c>
      <c r="D1901" s="129">
        <v>78</v>
      </c>
      <c r="E1901" s="130">
        <v>3</v>
      </c>
      <c r="F1901" s="131">
        <v>19</v>
      </c>
      <c r="G1901" s="132" t="s">
        <v>485</v>
      </c>
      <c r="H1901" s="133">
        <v>3</v>
      </c>
      <c r="I1901" s="128">
        <v>18</v>
      </c>
      <c r="J1901" s="129" t="s">
        <v>485</v>
      </c>
      <c r="K1901" s="134">
        <v>15</v>
      </c>
      <c r="L1901" s="108"/>
      <c r="M1901" s="81">
        <v>16746</v>
      </c>
      <c r="N1901" s="135">
        <v>17202</v>
      </c>
      <c r="O1901" s="136">
        <v>18022</v>
      </c>
      <c r="P1901" s="135">
        <v>17899</v>
      </c>
      <c r="Q1901" s="136">
        <v>16259</v>
      </c>
      <c r="R1901" s="135">
        <v>18964</v>
      </c>
      <c r="S1901" s="136">
        <v>17664</v>
      </c>
      <c r="T1901" s="135">
        <v>19111</v>
      </c>
      <c r="U1901" s="136">
        <v>19633</v>
      </c>
      <c r="V1901" s="135">
        <v>17740</v>
      </c>
      <c r="W1901" s="136">
        <v>16828</v>
      </c>
      <c r="X1901" s="135">
        <v>20675</v>
      </c>
      <c r="Y1901" s="136">
        <v>18935</v>
      </c>
      <c r="Z1901" s="135">
        <v>21104</v>
      </c>
      <c r="AA1901" s="136">
        <v>21476</v>
      </c>
      <c r="AB1901" s="135">
        <v>19357</v>
      </c>
      <c r="AC1901" s="136">
        <v>18221</v>
      </c>
      <c r="AD1901" s="135">
        <v>20076</v>
      </c>
      <c r="AE1901" s="137">
        <v>21764</v>
      </c>
      <c r="AF1901" s="138">
        <v>22464</v>
      </c>
    </row>
    <row r="1902" spans="2:32">
      <c r="B1902" s="114">
        <v>1864</v>
      </c>
      <c r="C1902" s="115">
        <v>1864</v>
      </c>
      <c r="D1902" s="116">
        <v>78</v>
      </c>
      <c r="E1902" s="117">
        <v>3</v>
      </c>
      <c r="F1902" s="118">
        <v>19</v>
      </c>
      <c r="G1902" s="119" t="s">
        <v>485</v>
      </c>
      <c r="H1902" s="120">
        <v>3</v>
      </c>
      <c r="I1902" s="115">
        <v>18</v>
      </c>
      <c r="J1902" s="116" t="s">
        <v>485</v>
      </c>
      <c r="K1902" s="121">
        <v>16</v>
      </c>
      <c r="L1902" s="108"/>
      <c r="M1902" s="122">
        <v>17124</v>
      </c>
      <c r="N1902" s="123">
        <v>17566</v>
      </c>
      <c r="O1902" s="124">
        <v>18265</v>
      </c>
      <c r="P1902" s="123">
        <v>18081</v>
      </c>
      <c r="Q1902" s="124">
        <v>16533</v>
      </c>
      <c r="R1902" s="123">
        <v>19311</v>
      </c>
      <c r="S1902" s="124">
        <v>18129</v>
      </c>
      <c r="T1902" s="123">
        <v>19436</v>
      </c>
      <c r="U1902" s="124">
        <v>19771</v>
      </c>
      <c r="V1902" s="123">
        <v>17935</v>
      </c>
      <c r="W1902" s="124">
        <v>17117</v>
      </c>
      <c r="X1902" s="123">
        <v>20942</v>
      </c>
      <c r="Y1902" s="124">
        <v>19523</v>
      </c>
      <c r="Z1902" s="123">
        <v>21109</v>
      </c>
      <c r="AA1902" s="124">
        <v>21447</v>
      </c>
      <c r="AB1902" s="123">
        <v>19469</v>
      </c>
      <c r="AC1902" s="124">
        <v>18494</v>
      </c>
      <c r="AD1902" s="123">
        <v>20615</v>
      </c>
      <c r="AE1902" s="125">
        <v>21942</v>
      </c>
      <c r="AF1902" s="126">
        <v>22402</v>
      </c>
    </row>
    <row r="1903" spans="2:32">
      <c r="B1903" s="127">
        <v>1865</v>
      </c>
      <c r="C1903" s="128">
        <v>1865</v>
      </c>
      <c r="D1903" s="129">
        <v>78</v>
      </c>
      <c r="E1903" s="130">
        <v>3</v>
      </c>
      <c r="F1903" s="131">
        <v>19</v>
      </c>
      <c r="G1903" s="132" t="s">
        <v>485</v>
      </c>
      <c r="H1903" s="133">
        <v>3</v>
      </c>
      <c r="I1903" s="128">
        <v>18</v>
      </c>
      <c r="J1903" s="129" t="s">
        <v>485</v>
      </c>
      <c r="K1903" s="134">
        <v>17</v>
      </c>
      <c r="L1903" s="108"/>
      <c r="M1903" s="81">
        <v>17926</v>
      </c>
      <c r="N1903" s="135">
        <v>18251</v>
      </c>
      <c r="O1903" s="136">
        <v>18927</v>
      </c>
      <c r="P1903" s="135">
        <v>18870</v>
      </c>
      <c r="Q1903" s="136">
        <v>17288</v>
      </c>
      <c r="R1903" s="135">
        <v>20210</v>
      </c>
      <c r="S1903" s="136">
        <v>18764</v>
      </c>
      <c r="T1903" s="135">
        <v>20119</v>
      </c>
      <c r="U1903" s="136">
        <v>20508</v>
      </c>
      <c r="V1903" s="135">
        <v>18833</v>
      </c>
      <c r="W1903" s="136">
        <v>17986</v>
      </c>
      <c r="X1903" s="135">
        <v>21914</v>
      </c>
      <c r="Y1903" s="136">
        <v>20286</v>
      </c>
      <c r="Z1903" s="135">
        <v>21818</v>
      </c>
      <c r="AA1903" s="136">
        <v>22247</v>
      </c>
      <c r="AB1903" s="135">
        <v>20422</v>
      </c>
      <c r="AC1903" s="136">
        <v>19536</v>
      </c>
      <c r="AD1903" s="135">
        <v>21399</v>
      </c>
      <c r="AE1903" s="137">
        <v>22783</v>
      </c>
      <c r="AF1903" s="138">
        <v>23116</v>
      </c>
    </row>
    <row r="1904" spans="2:32">
      <c r="B1904" s="114">
        <v>1866</v>
      </c>
      <c r="C1904" s="115">
        <v>1866</v>
      </c>
      <c r="D1904" s="116">
        <v>78</v>
      </c>
      <c r="E1904" s="117">
        <v>3</v>
      </c>
      <c r="F1904" s="118">
        <v>19</v>
      </c>
      <c r="G1904" s="119" t="s">
        <v>485</v>
      </c>
      <c r="H1904" s="120">
        <v>3</v>
      </c>
      <c r="I1904" s="115">
        <v>18</v>
      </c>
      <c r="J1904" s="116" t="s">
        <v>485</v>
      </c>
      <c r="K1904" s="121">
        <v>18</v>
      </c>
      <c r="L1904" s="108"/>
      <c r="M1904" s="122">
        <v>18267</v>
      </c>
      <c r="N1904" s="123">
        <v>18944</v>
      </c>
      <c r="O1904" s="124">
        <v>19624</v>
      </c>
      <c r="P1904" s="123">
        <v>19373</v>
      </c>
      <c r="Q1904" s="124">
        <v>18057</v>
      </c>
      <c r="R1904" s="123">
        <v>20827</v>
      </c>
      <c r="S1904" s="124">
        <v>19118</v>
      </c>
      <c r="T1904" s="123">
        <v>20878</v>
      </c>
      <c r="U1904" s="124">
        <v>21488</v>
      </c>
      <c r="V1904" s="123">
        <v>19741</v>
      </c>
      <c r="W1904" s="124">
        <v>18929</v>
      </c>
      <c r="X1904" s="123">
        <v>22785</v>
      </c>
      <c r="Y1904" s="124">
        <v>21042</v>
      </c>
      <c r="Z1904" s="123">
        <v>23069</v>
      </c>
      <c r="AA1904" s="124">
        <v>23272</v>
      </c>
      <c r="AB1904" s="123">
        <v>21729</v>
      </c>
      <c r="AC1904" s="124">
        <v>20733</v>
      </c>
      <c r="AD1904" s="123">
        <v>22244</v>
      </c>
      <c r="AE1904" s="125">
        <v>23771</v>
      </c>
      <c r="AF1904" s="126">
        <v>24459</v>
      </c>
    </row>
    <row r="1905" spans="2:32">
      <c r="B1905" s="127">
        <v>1867</v>
      </c>
      <c r="C1905" s="128">
        <v>1867</v>
      </c>
      <c r="D1905" s="129">
        <v>78</v>
      </c>
      <c r="E1905" s="130">
        <v>3</v>
      </c>
      <c r="F1905" s="131">
        <v>19</v>
      </c>
      <c r="G1905" s="132" t="s">
        <v>485</v>
      </c>
      <c r="H1905" s="133">
        <v>3</v>
      </c>
      <c r="I1905" s="128">
        <v>18</v>
      </c>
      <c r="J1905" s="129" t="s">
        <v>485</v>
      </c>
      <c r="K1905" s="134">
        <v>19</v>
      </c>
      <c r="L1905" s="108"/>
      <c r="M1905" s="81">
        <v>18774</v>
      </c>
      <c r="N1905" s="135">
        <v>19612</v>
      </c>
      <c r="O1905" s="136">
        <v>20260</v>
      </c>
      <c r="P1905" s="135">
        <v>19889</v>
      </c>
      <c r="Q1905" s="136">
        <v>18617</v>
      </c>
      <c r="R1905" s="135">
        <v>21416</v>
      </c>
      <c r="S1905" s="136">
        <v>20028</v>
      </c>
      <c r="T1905" s="135">
        <v>21815</v>
      </c>
      <c r="U1905" s="136">
        <v>22260</v>
      </c>
      <c r="V1905" s="135">
        <v>20545</v>
      </c>
      <c r="W1905" s="136">
        <v>19630</v>
      </c>
      <c r="X1905" s="135">
        <v>23593</v>
      </c>
      <c r="Y1905" s="136">
        <v>22340</v>
      </c>
      <c r="Z1905" s="135">
        <v>24347</v>
      </c>
      <c r="AA1905" s="136">
        <v>24391</v>
      </c>
      <c r="AB1905" s="135">
        <v>22967</v>
      </c>
      <c r="AC1905" s="136">
        <v>21703</v>
      </c>
      <c r="AD1905" s="135">
        <v>23778</v>
      </c>
      <c r="AE1905" s="137">
        <v>25365</v>
      </c>
      <c r="AF1905" s="138">
        <v>25926</v>
      </c>
    </row>
    <row r="1906" spans="2:32">
      <c r="B1906" s="114">
        <v>1868</v>
      </c>
      <c r="C1906" s="115">
        <v>1868</v>
      </c>
      <c r="D1906" s="116">
        <v>78</v>
      </c>
      <c r="E1906" s="117">
        <v>3</v>
      </c>
      <c r="F1906" s="118">
        <v>19</v>
      </c>
      <c r="G1906" s="119" t="s">
        <v>485</v>
      </c>
      <c r="H1906" s="120">
        <v>3</v>
      </c>
      <c r="I1906" s="115">
        <v>18</v>
      </c>
      <c r="J1906" s="116" t="s">
        <v>485</v>
      </c>
      <c r="K1906" s="121">
        <v>20</v>
      </c>
      <c r="L1906" s="108"/>
      <c r="M1906" s="122">
        <v>19014</v>
      </c>
      <c r="N1906" s="123">
        <v>20073</v>
      </c>
      <c r="O1906" s="124">
        <v>20737</v>
      </c>
      <c r="P1906" s="123">
        <v>20377</v>
      </c>
      <c r="Q1906" s="124">
        <v>18853</v>
      </c>
      <c r="R1906" s="123">
        <v>21646</v>
      </c>
      <c r="S1906" s="124">
        <v>20591</v>
      </c>
      <c r="T1906" s="123">
        <v>22553</v>
      </c>
      <c r="U1906" s="124">
        <v>23066</v>
      </c>
      <c r="V1906" s="123">
        <v>21058</v>
      </c>
      <c r="W1906" s="124">
        <v>20395</v>
      </c>
      <c r="X1906" s="123">
        <v>24245</v>
      </c>
      <c r="Y1906" s="124">
        <v>23118</v>
      </c>
      <c r="Z1906" s="123">
        <v>25640</v>
      </c>
      <c r="AA1906" s="124">
        <v>25491</v>
      </c>
      <c r="AB1906" s="123">
        <v>23784</v>
      </c>
      <c r="AC1906" s="124">
        <v>22626</v>
      </c>
      <c r="AD1906" s="123">
        <v>24835</v>
      </c>
      <c r="AE1906" s="125">
        <v>26921</v>
      </c>
      <c r="AF1906" s="126">
        <v>27448</v>
      </c>
    </row>
    <row r="1907" spans="2:32">
      <c r="B1907" s="127">
        <v>1869</v>
      </c>
      <c r="C1907" s="128">
        <v>1869</v>
      </c>
      <c r="D1907" s="129">
        <v>78</v>
      </c>
      <c r="E1907" s="130">
        <v>3</v>
      </c>
      <c r="F1907" s="131">
        <v>19</v>
      </c>
      <c r="G1907" s="132" t="s">
        <v>485</v>
      </c>
      <c r="H1907" s="133">
        <v>3</v>
      </c>
      <c r="I1907" s="128">
        <v>18</v>
      </c>
      <c r="J1907" s="129" t="s">
        <v>485</v>
      </c>
      <c r="K1907" s="134">
        <v>21</v>
      </c>
      <c r="L1907" s="108"/>
      <c r="M1907" s="81">
        <v>18563</v>
      </c>
      <c r="N1907" s="135">
        <v>19646</v>
      </c>
      <c r="O1907" s="136">
        <v>20627</v>
      </c>
      <c r="P1907" s="135">
        <v>20056</v>
      </c>
      <c r="Q1907" s="136">
        <v>18567</v>
      </c>
      <c r="R1907" s="135">
        <v>21254</v>
      </c>
      <c r="S1907" s="136">
        <v>20387</v>
      </c>
      <c r="T1907" s="135">
        <v>22439</v>
      </c>
      <c r="U1907" s="136">
        <v>23335</v>
      </c>
      <c r="V1907" s="135">
        <v>21153</v>
      </c>
      <c r="W1907" s="136">
        <v>20601</v>
      </c>
      <c r="X1907" s="135">
        <v>24266</v>
      </c>
      <c r="Y1907" s="136">
        <v>23497</v>
      </c>
      <c r="Z1907" s="135">
        <v>26466</v>
      </c>
      <c r="AA1907" s="136">
        <v>26115</v>
      </c>
      <c r="AB1907" s="135">
        <v>24453</v>
      </c>
      <c r="AC1907" s="136">
        <v>23233</v>
      </c>
      <c r="AD1907" s="135">
        <v>25521</v>
      </c>
      <c r="AE1907" s="137">
        <v>27714</v>
      </c>
      <c r="AF1907" s="138">
        <v>28571</v>
      </c>
    </row>
    <row r="1908" spans="2:32">
      <c r="B1908" s="114">
        <v>1870</v>
      </c>
      <c r="C1908" s="115">
        <v>1870</v>
      </c>
      <c r="D1908" s="116">
        <v>78</v>
      </c>
      <c r="E1908" s="117">
        <v>3</v>
      </c>
      <c r="F1908" s="118">
        <v>19</v>
      </c>
      <c r="G1908" s="119" t="s">
        <v>485</v>
      </c>
      <c r="H1908" s="120">
        <v>3</v>
      </c>
      <c r="I1908" s="115">
        <v>18</v>
      </c>
      <c r="J1908" s="116" t="s">
        <v>485</v>
      </c>
      <c r="K1908" s="121">
        <v>22</v>
      </c>
      <c r="L1908" s="108"/>
      <c r="M1908" s="122">
        <v>17551</v>
      </c>
      <c r="N1908" s="123">
        <v>18831</v>
      </c>
      <c r="O1908" s="124">
        <v>19888</v>
      </c>
      <c r="P1908" s="123">
        <v>19222</v>
      </c>
      <c r="Q1908" s="124">
        <v>17839</v>
      </c>
      <c r="R1908" s="123">
        <v>20285</v>
      </c>
      <c r="S1908" s="124">
        <v>19684</v>
      </c>
      <c r="T1908" s="123">
        <v>21831</v>
      </c>
      <c r="U1908" s="124">
        <v>22770</v>
      </c>
      <c r="V1908" s="123">
        <v>20645</v>
      </c>
      <c r="W1908" s="124">
        <v>20148</v>
      </c>
      <c r="X1908" s="123">
        <v>23541</v>
      </c>
      <c r="Y1908" s="124">
        <v>23167</v>
      </c>
      <c r="Z1908" s="123">
        <v>26209</v>
      </c>
      <c r="AA1908" s="124">
        <v>25877</v>
      </c>
      <c r="AB1908" s="123">
        <v>24289</v>
      </c>
      <c r="AC1908" s="124">
        <v>23030</v>
      </c>
      <c r="AD1908" s="123">
        <v>25374</v>
      </c>
      <c r="AE1908" s="125">
        <v>27673</v>
      </c>
      <c r="AF1908" s="126">
        <v>28440</v>
      </c>
    </row>
    <row r="1909" spans="2:32">
      <c r="B1909" s="127">
        <v>1871</v>
      </c>
      <c r="C1909" s="128">
        <v>1871</v>
      </c>
      <c r="D1909" s="129">
        <v>78</v>
      </c>
      <c r="E1909" s="130">
        <v>3</v>
      </c>
      <c r="F1909" s="131">
        <v>19</v>
      </c>
      <c r="G1909" s="132" t="s">
        <v>485</v>
      </c>
      <c r="H1909" s="133">
        <v>3</v>
      </c>
      <c r="I1909" s="128">
        <v>18</v>
      </c>
      <c r="J1909" s="129" t="s">
        <v>485</v>
      </c>
      <c r="K1909" s="134">
        <v>23</v>
      </c>
      <c r="L1909" s="108"/>
      <c r="M1909" s="81">
        <v>16388</v>
      </c>
      <c r="N1909" s="135">
        <v>17850</v>
      </c>
      <c r="O1909" s="136">
        <v>18898</v>
      </c>
      <c r="P1909" s="135">
        <v>18228</v>
      </c>
      <c r="Q1909" s="136">
        <v>16943</v>
      </c>
      <c r="R1909" s="135">
        <v>19173</v>
      </c>
      <c r="S1909" s="136">
        <v>18665</v>
      </c>
      <c r="T1909" s="135">
        <v>20960</v>
      </c>
      <c r="U1909" s="136">
        <v>21883</v>
      </c>
      <c r="V1909" s="135">
        <v>19905</v>
      </c>
      <c r="W1909" s="136">
        <v>19427</v>
      </c>
      <c r="X1909" s="135">
        <v>22573</v>
      </c>
      <c r="Y1909" s="136">
        <v>22366</v>
      </c>
      <c r="Z1909" s="135">
        <v>25491</v>
      </c>
      <c r="AA1909" s="136">
        <v>25169</v>
      </c>
      <c r="AB1909" s="135">
        <v>23738</v>
      </c>
      <c r="AC1909" s="136">
        <v>22454</v>
      </c>
      <c r="AD1909" s="135">
        <v>24678</v>
      </c>
      <c r="AE1909" s="137">
        <v>27122</v>
      </c>
      <c r="AF1909" s="138">
        <v>27804</v>
      </c>
    </row>
    <row r="1910" spans="2:32">
      <c r="B1910" s="114">
        <v>1872</v>
      </c>
      <c r="C1910" s="115">
        <v>1872</v>
      </c>
      <c r="D1910" s="116">
        <v>78</v>
      </c>
      <c r="E1910" s="117">
        <v>3</v>
      </c>
      <c r="F1910" s="118">
        <v>19</v>
      </c>
      <c r="G1910" s="119" t="s">
        <v>485</v>
      </c>
      <c r="H1910" s="120">
        <v>3</v>
      </c>
      <c r="I1910" s="115">
        <v>18</v>
      </c>
      <c r="J1910" s="116" t="s">
        <v>485</v>
      </c>
      <c r="K1910" s="121">
        <v>24</v>
      </c>
      <c r="L1910" s="108"/>
      <c r="M1910" s="122">
        <v>15255</v>
      </c>
      <c r="N1910" s="123">
        <v>16989</v>
      </c>
      <c r="O1910" s="124">
        <v>18034</v>
      </c>
      <c r="P1910" s="123">
        <v>17249</v>
      </c>
      <c r="Q1910" s="124">
        <v>16179</v>
      </c>
      <c r="R1910" s="123">
        <v>18042</v>
      </c>
      <c r="S1910" s="124">
        <v>17749</v>
      </c>
      <c r="T1910" s="123">
        <v>20167</v>
      </c>
      <c r="U1910" s="124">
        <v>21114</v>
      </c>
      <c r="V1910" s="123">
        <v>19212</v>
      </c>
      <c r="W1910" s="124">
        <v>18878</v>
      </c>
      <c r="X1910" s="123">
        <v>21519</v>
      </c>
      <c r="Y1910" s="124">
        <v>21587</v>
      </c>
      <c r="Z1910" s="123">
        <v>24828</v>
      </c>
      <c r="AA1910" s="124">
        <v>24406</v>
      </c>
      <c r="AB1910" s="123">
        <v>23165</v>
      </c>
      <c r="AC1910" s="124">
        <v>21954</v>
      </c>
      <c r="AD1910" s="123">
        <v>23963</v>
      </c>
      <c r="AE1910" s="125">
        <v>26485</v>
      </c>
      <c r="AF1910" s="126">
        <v>27190</v>
      </c>
    </row>
    <row r="1911" spans="2:32">
      <c r="B1911" s="127">
        <v>1873</v>
      </c>
      <c r="C1911" s="128">
        <v>1873</v>
      </c>
      <c r="D1911" s="129">
        <v>79</v>
      </c>
      <c r="E1911" s="130">
        <v>3</v>
      </c>
      <c r="F1911" s="131">
        <v>20</v>
      </c>
      <c r="G1911" s="132" t="s">
        <v>485</v>
      </c>
      <c r="H1911" s="133">
        <v>3</v>
      </c>
      <c r="I1911" s="128">
        <v>19</v>
      </c>
      <c r="J1911" s="129" t="s">
        <v>485</v>
      </c>
      <c r="K1911" s="134">
        <v>1</v>
      </c>
      <c r="L1911" s="108"/>
      <c r="M1911" s="81">
        <v>14287</v>
      </c>
      <c r="N1911" s="135">
        <v>16604</v>
      </c>
      <c r="O1911" s="136">
        <v>17144</v>
      </c>
      <c r="P1911" s="135">
        <v>16673</v>
      </c>
      <c r="Q1911" s="136">
        <v>15631</v>
      </c>
      <c r="R1911" s="135">
        <v>16948</v>
      </c>
      <c r="S1911" s="136">
        <v>17979</v>
      </c>
      <c r="T1911" s="135">
        <v>19945</v>
      </c>
      <c r="U1911" s="136">
        <v>20358</v>
      </c>
      <c r="V1911" s="135">
        <v>18342</v>
      </c>
      <c r="W1911" s="136">
        <v>18066</v>
      </c>
      <c r="X1911" s="135">
        <v>20720</v>
      </c>
      <c r="Y1911" s="136">
        <v>22020</v>
      </c>
      <c r="Z1911" s="135">
        <v>24108</v>
      </c>
      <c r="AA1911" s="136">
        <v>23542</v>
      </c>
      <c r="AB1911" s="135">
        <v>21704</v>
      </c>
      <c r="AC1911" s="136">
        <v>20736</v>
      </c>
      <c r="AD1911" s="135">
        <v>24479</v>
      </c>
      <c r="AE1911" s="137">
        <v>26465</v>
      </c>
      <c r="AF1911" s="138">
        <v>26509</v>
      </c>
    </row>
    <row r="1912" spans="2:32">
      <c r="B1912" s="114">
        <v>1874</v>
      </c>
      <c r="C1912" s="115">
        <v>1874</v>
      </c>
      <c r="D1912" s="116">
        <v>79</v>
      </c>
      <c r="E1912" s="117">
        <v>3</v>
      </c>
      <c r="F1912" s="118">
        <v>20</v>
      </c>
      <c r="G1912" s="119" t="s">
        <v>485</v>
      </c>
      <c r="H1912" s="120">
        <v>3</v>
      </c>
      <c r="I1912" s="115">
        <v>19</v>
      </c>
      <c r="J1912" s="116" t="s">
        <v>485</v>
      </c>
      <c r="K1912" s="121">
        <v>2</v>
      </c>
      <c r="L1912" s="108"/>
      <c r="M1912" s="122">
        <v>13981</v>
      </c>
      <c r="N1912" s="123">
        <v>16386</v>
      </c>
      <c r="O1912" s="124">
        <v>16797</v>
      </c>
      <c r="P1912" s="123">
        <v>16240</v>
      </c>
      <c r="Q1912" s="124">
        <v>15302</v>
      </c>
      <c r="R1912" s="123">
        <v>16628</v>
      </c>
      <c r="S1912" s="124">
        <v>17790</v>
      </c>
      <c r="T1912" s="123">
        <v>19713</v>
      </c>
      <c r="U1912" s="124">
        <v>19938</v>
      </c>
      <c r="V1912" s="123">
        <v>18022</v>
      </c>
      <c r="W1912" s="124">
        <v>17797</v>
      </c>
      <c r="X1912" s="123">
        <v>20305</v>
      </c>
      <c r="Y1912" s="124">
        <v>21727</v>
      </c>
      <c r="Z1912" s="123">
        <v>23579</v>
      </c>
      <c r="AA1912" s="124">
        <v>22936</v>
      </c>
      <c r="AB1912" s="123">
        <v>21266</v>
      </c>
      <c r="AC1912" s="124">
        <v>20499</v>
      </c>
      <c r="AD1912" s="123">
        <v>24112</v>
      </c>
      <c r="AE1912" s="125">
        <v>26039</v>
      </c>
      <c r="AF1912" s="126">
        <v>25910</v>
      </c>
    </row>
    <row r="1913" spans="2:32">
      <c r="B1913" s="127">
        <v>1875</v>
      </c>
      <c r="C1913" s="128">
        <v>1875</v>
      </c>
      <c r="D1913" s="129">
        <v>79</v>
      </c>
      <c r="E1913" s="130">
        <v>3</v>
      </c>
      <c r="F1913" s="131">
        <v>20</v>
      </c>
      <c r="G1913" s="132" t="s">
        <v>485</v>
      </c>
      <c r="H1913" s="133">
        <v>3</v>
      </c>
      <c r="I1913" s="128">
        <v>19</v>
      </c>
      <c r="J1913" s="129" t="s">
        <v>485</v>
      </c>
      <c r="K1913" s="134">
        <v>3</v>
      </c>
      <c r="L1913" s="108"/>
      <c r="M1913" s="81">
        <v>13787</v>
      </c>
      <c r="N1913" s="135">
        <v>16336</v>
      </c>
      <c r="O1913" s="136">
        <v>16713</v>
      </c>
      <c r="P1913" s="135">
        <v>16073</v>
      </c>
      <c r="Q1913" s="136">
        <v>15175</v>
      </c>
      <c r="R1913" s="135">
        <v>16508</v>
      </c>
      <c r="S1913" s="136">
        <v>17852</v>
      </c>
      <c r="T1913" s="135">
        <v>19727</v>
      </c>
      <c r="U1913" s="136">
        <v>19836</v>
      </c>
      <c r="V1913" s="135">
        <v>17980</v>
      </c>
      <c r="W1913" s="136">
        <v>17827</v>
      </c>
      <c r="X1913" s="135">
        <v>20121</v>
      </c>
      <c r="Y1913" s="136">
        <v>21635</v>
      </c>
      <c r="Z1913" s="135">
        <v>23417</v>
      </c>
      <c r="AA1913" s="136">
        <v>22644</v>
      </c>
      <c r="AB1913" s="135">
        <v>21087</v>
      </c>
      <c r="AC1913" s="136">
        <v>20197</v>
      </c>
      <c r="AD1913" s="135">
        <v>23947</v>
      </c>
      <c r="AE1913" s="137">
        <v>25793</v>
      </c>
      <c r="AF1913" s="138">
        <v>25667</v>
      </c>
    </row>
    <row r="1914" spans="2:32">
      <c r="B1914" s="114">
        <v>1876</v>
      </c>
      <c r="C1914" s="115">
        <v>1876</v>
      </c>
      <c r="D1914" s="116">
        <v>79</v>
      </c>
      <c r="E1914" s="117">
        <v>3</v>
      </c>
      <c r="F1914" s="118">
        <v>20</v>
      </c>
      <c r="G1914" s="119" t="s">
        <v>485</v>
      </c>
      <c r="H1914" s="120">
        <v>3</v>
      </c>
      <c r="I1914" s="115">
        <v>19</v>
      </c>
      <c r="J1914" s="116" t="s">
        <v>485</v>
      </c>
      <c r="K1914" s="121">
        <v>4</v>
      </c>
      <c r="L1914" s="108"/>
      <c r="M1914" s="122">
        <v>13824</v>
      </c>
      <c r="N1914" s="123">
        <v>16440</v>
      </c>
      <c r="O1914" s="124">
        <v>16828</v>
      </c>
      <c r="P1914" s="123">
        <v>16054</v>
      </c>
      <c r="Q1914" s="124">
        <v>15154</v>
      </c>
      <c r="R1914" s="123">
        <v>16592</v>
      </c>
      <c r="S1914" s="124">
        <v>18000</v>
      </c>
      <c r="T1914" s="123">
        <v>19844</v>
      </c>
      <c r="U1914" s="124">
        <v>19917</v>
      </c>
      <c r="V1914" s="123">
        <v>17884</v>
      </c>
      <c r="W1914" s="124">
        <v>17903</v>
      </c>
      <c r="X1914" s="123">
        <v>19967</v>
      </c>
      <c r="Y1914" s="124">
        <v>21515</v>
      </c>
      <c r="Z1914" s="123">
        <v>23082</v>
      </c>
      <c r="AA1914" s="124">
        <v>22216</v>
      </c>
      <c r="AB1914" s="123">
        <v>20685</v>
      </c>
      <c r="AC1914" s="124">
        <v>19619</v>
      </c>
      <c r="AD1914" s="123">
        <v>23620</v>
      </c>
      <c r="AE1914" s="125">
        <v>25404</v>
      </c>
      <c r="AF1914" s="126">
        <v>25132</v>
      </c>
    </row>
    <row r="1915" spans="2:32">
      <c r="B1915" s="127">
        <v>1877</v>
      </c>
      <c r="C1915" s="128">
        <v>1877</v>
      </c>
      <c r="D1915" s="129">
        <v>79</v>
      </c>
      <c r="E1915" s="130">
        <v>3</v>
      </c>
      <c r="F1915" s="131">
        <v>20</v>
      </c>
      <c r="G1915" s="132" t="s">
        <v>485</v>
      </c>
      <c r="H1915" s="133">
        <v>3</v>
      </c>
      <c r="I1915" s="128">
        <v>19</v>
      </c>
      <c r="J1915" s="129" t="s">
        <v>485</v>
      </c>
      <c r="K1915" s="134">
        <v>5</v>
      </c>
      <c r="L1915" s="108"/>
      <c r="M1915" s="81">
        <v>14234</v>
      </c>
      <c r="N1915" s="135">
        <v>16782</v>
      </c>
      <c r="O1915" s="136">
        <v>17141</v>
      </c>
      <c r="P1915" s="135">
        <v>16283</v>
      </c>
      <c r="Q1915" s="136">
        <v>15250</v>
      </c>
      <c r="R1915" s="135">
        <v>16912</v>
      </c>
      <c r="S1915" s="136">
        <v>18355</v>
      </c>
      <c r="T1915" s="135">
        <v>20058</v>
      </c>
      <c r="U1915" s="136">
        <v>20002</v>
      </c>
      <c r="V1915" s="135">
        <v>17862</v>
      </c>
      <c r="W1915" s="136">
        <v>18120</v>
      </c>
      <c r="X1915" s="135">
        <v>19917</v>
      </c>
      <c r="Y1915" s="136">
        <v>21412</v>
      </c>
      <c r="Z1915" s="135">
        <v>22764</v>
      </c>
      <c r="AA1915" s="136">
        <v>21752</v>
      </c>
      <c r="AB1915" s="135">
        <v>20257</v>
      </c>
      <c r="AC1915" s="136">
        <v>19307</v>
      </c>
      <c r="AD1915" s="135">
        <v>23257</v>
      </c>
      <c r="AE1915" s="137">
        <v>24978</v>
      </c>
      <c r="AF1915" s="138">
        <v>24592</v>
      </c>
    </row>
    <row r="1916" spans="2:32">
      <c r="B1916" s="114">
        <v>1878</v>
      </c>
      <c r="C1916" s="115">
        <v>1878</v>
      </c>
      <c r="D1916" s="116">
        <v>79</v>
      </c>
      <c r="E1916" s="117">
        <v>3</v>
      </c>
      <c r="F1916" s="118">
        <v>20</v>
      </c>
      <c r="G1916" s="119" t="s">
        <v>485</v>
      </c>
      <c r="H1916" s="120">
        <v>3</v>
      </c>
      <c r="I1916" s="115">
        <v>19</v>
      </c>
      <c r="J1916" s="116" t="s">
        <v>485</v>
      </c>
      <c r="K1916" s="121">
        <v>6</v>
      </c>
      <c r="L1916" s="108"/>
      <c r="M1916" s="122">
        <v>15201</v>
      </c>
      <c r="N1916" s="123">
        <v>17588</v>
      </c>
      <c r="O1916" s="124">
        <v>18096</v>
      </c>
      <c r="P1916" s="123">
        <v>16827</v>
      </c>
      <c r="Q1916" s="124">
        <v>15426</v>
      </c>
      <c r="R1916" s="123">
        <v>17764</v>
      </c>
      <c r="S1916" s="124">
        <v>19208</v>
      </c>
      <c r="T1916" s="123">
        <v>20583</v>
      </c>
      <c r="U1916" s="124">
        <v>20534</v>
      </c>
      <c r="V1916" s="123">
        <v>17822</v>
      </c>
      <c r="W1916" s="124">
        <v>18780</v>
      </c>
      <c r="X1916" s="123">
        <v>20274</v>
      </c>
      <c r="Y1916" s="124">
        <v>21777</v>
      </c>
      <c r="Z1916" s="123">
        <v>22860</v>
      </c>
      <c r="AA1916" s="124">
        <v>21402</v>
      </c>
      <c r="AB1916" s="123">
        <v>19837</v>
      </c>
      <c r="AC1916" s="124">
        <v>19661</v>
      </c>
      <c r="AD1916" s="123">
        <v>23345</v>
      </c>
      <c r="AE1916" s="125">
        <v>24775</v>
      </c>
      <c r="AF1916" s="126">
        <v>24459</v>
      </c>
    </row>
    <row r="1917" spans="2:32">
      <c r="B1917" s="127">
        <v>1879</v>
      </c>
      <c r="C1917" s="128">
        <v>1879</v>
      </c>
      <c r="D1917" s="129">
        <v>79</v>
      </c>
      <c r="E1917" s="130">
        <v>3</v>
      </c>
      <c r="F1917" s="131">
        <v>20</v>
      </c>
      <c r="G1917" s="132" t="s">
        <v>485</v>
      </c>
      <c r="H1917" s="133">
        <v>3</v>
      </c>
      <c r="I1917" s="128">
        <v>19</v>
      </c>
      <c r="J1917" s="129" t="s">
        <v>485</v>
      </c>
      <c r="K1917" s="134">
        <v>7</v>
      </c>
      <c r="L1917" s="108"/>
      <c r="M1917" s="81">
        <v>16407</v>
      </c>
      <c r="N1917" s="135">
        <v>18710</v>
      </c>
      <c r="O1917" s="136">
        <v>19476</v>
      </c>
      <c r="P1917" s="135">
        <v>17281</v>
      </c>
      <c r="Q1917" s="136">
        <v>15724</v>
      </c>
      <c r="R1917" s="135">
        <v>18844</v>
      </c>
      <c r="S1917" s="136">
        <v>20284</v>
      </c>
      <c r="T1917" s="135">
        <v>21611</v>
      </c>
      <c r="U1917" s="136">
        <v>21591</v>
      </c>
      <c r="V1917" s="135">
        <v>17868</v>
      </c>
      <c r="W1917" s="136">
        <v>19755</v>
      </c>
      <c r="X1917" s="135">
        <v>20861</v>
      </c>
      <c r="Y1917" s="136">
        <v>22485</v>
      </c>
      <c r="Z1917" s="135">
        <v>23537</v>
      </c>
      <c r="AA1917" s="136">
        <v>21211</v>
      </c>
      <c r="AB1917" s="135">
        <v>19643</v>
      </c>
      <c r="AC1917" s="136">
        <v>20360</v>
      </c>
      <c r="AD1917" s="135">
        <v>23840</v>
      </c>
      <c r="AE1917" s="137">
        <v>25188</v>
      </c>
      <c r="AF1917" s="138">
        <v>24988</v>
      </c>
    </row>
    <row r="1918" spans="2:32">
      <c r="B1918" s="114">
        <v>1880</v>
      </c>
      <c r="C1918" s="115">
        <v>1880</v>
      </c>
      <c r="D1918" s="116">
        <v>79</v>
      </c>
      <c r="E1918" s="117">
        <v>3</v>
      </c>
      <c r="F1918" s="118">
        <v>20</v>
      </c>
      <c r="G1918" s="119" t="s">
        <v>485</v>
      </c>
      <c r="H1918" s="120">
        <v>3</v>
      </c>
      <c r="I1918" s="115">
        <v>19</v>
      </c>
      <c r="J1918" s="116" t="s">
        <v>485</v>
      </c>
      <c r="K1918" s="121">
        <v>8</v>
      </c>
      <c r="L1918" s="108"/>
      <c r="M1918" s="122">
        <v>16783</v>
      </c>
      <c r="N1918" s="123">
        <v>19250</v>
      </c>
      <c r="O1918" s="124">
        <v>20091</v>
      </c>
      <c r="P1918" s="123">
        <v>17246</v>
      </c>
      <c r="Q1918" s="124">
        <v>15790</v>
      </c>
      <c r="R1918" s="123">
        <v>19068</v>
      </c>
      <c r="S1918" s="124">
        <v>20832</v>
      </c>
      <c r="T1918" s="123">
        <v>22132</v>
      </c>
      <c r="U1918" s="124">
        <v>22179</v>
      </c>
      <c r="V1918" s="123">
        <v>17793</v>
      </c>
      <c r="W1918" s="124">
        <v>20081</v>
      </c>
      <c r="X1918" s="123">
        <v>20853</v>
      </c>
      <c r="Y1918" s="124">
        <v>22800</v>
      </c>
      <c r="Z1918" s="123">
        <v>23906</v>
      </c>
      <c r="AA1918" s="124">
        <v>20982</v>
      </c>
      <c r="AB1918" s="123">
        <v>19424</v>
      </c>
      <c r="AC1918" s="124">
        <v>20521</v>
      </c>
      <c r="AD1918" s="123">
        <v>24020</v>
      </c>
      <c r="AE1918" s="125">
        <v>25370</v>
      </c>
      <c r="AF1918" s="126">
        <v>25270</v>
      </c>
    </row>
    <row r="1919" spans="2:32">
      <c r="B1919" s="127">
        <v>1881</v>
      </c>
      <c r="C1919" s="128">
        <v>1881</v>
      </c>
      <c r="D1919" s="129">
        <v>79</v>
      </c>
      <c r="E1919" s="130">
        <v>3</v>
      </c>
      <c r="F1919" s="131">
        <v>20</v>
      </c>
      <c r="G1919" s="132" t="s">
        <v>485</v>
      </c>
      <c r="H1919" s="133">
        <v>3</v>
      </c>
      <c r="I1919" s="128">
        <v>19</v>
      </c>
      <c r="J1919" s="129" t="s">
        <v>485</v>
      </c>
      <c r="K1919" s="134">
        <v>9</v>
      </c>
      <c r="L1919" s="108"/>
      <c r="M1919" s="81">
        <v>16467</v>
      </c>
      <c r="N1919" s="135">
        <v>19028</v>
      </c>
      <c r="O1919" s="136">
        <v>19724</v>
      </c>
      <c r="P1919" s="135">
        <v>17331</v>
      </c>
      <c r="Q1919" s="136">
        <v>15810</v>
      </c>
      <c r="R1919" s="135">
        <v>18636</v>
      </c>
      <c r="S1919" s="136">
        <v>20371</v>
      </c>
      <c r="T1919" s="135">
        <v>21756</v>
      </c>
      <c r="U1919" s="136">
        <v>21777</v>
      </c>
      <c r="V1919" s="135">
        <v>17698</v>
      </c>
      <c r="W1919" s="136">
        <v>19637</v>
      </c>
      <c r="X1919" s="135">
        <v>20304</v>
      </c>
      <c r="Y1919" s="136">
        <v>22169</v>
      </c>
      <c r="Z1919" s="135">
        <v>23368</v>
      </c>
      <c r="AA1919" s="136">
        <v>20900</v>
      </c>
      <c r="AB1919" s="135">
        <v>19227</v>
      </c>
      <c r="AC1919" s="136">
        <v>20136</v>
      </c>
      <c r="AD1919" s="135">
        <v>23305</v>
      </c>
      <c r="AE1919" s="137">
        <v>24850</v>
      </c>
      <c r="AF1919" s="138">
        <v>24691</v>
      </c>
    </row>
    <row r="1920" spans="2:32">
      <c r="B1920" s="114">
        <v>1882</v>
      </c>
      <c r="C1920" s="115">
        <v>1882</v>
      </c>
      <c r="D1920" s="116">
        <v>79</v>
      </c>
      <c r="E1920" s="117">
        <v>3</v>
      </c>
      <c r="F1920" s="118">
        <v>20</v>
      </c>
      <c r="G1920" s="119" t="s">
        <v>485</v>
      </c>
      <c r="H1920" s="120">
        <v>3</v>
      </c>
      <c r="I1920" s="115">
        <v>19</v>
      </c>
      <c r="J1920" s="116" t="s">
        <v>485</v>
      </c>
      <c r="K1920" s="121">
        <v>10</v>
      </c>
      <c r="L1920" s="108"/>
      <c r="M1920" s="122">
        <v>16050</v>
      </c>
      <c r="N1920" s="123">
        <v>18477</v>
      </c>
      <c r="O1920" s="124">
        <v>19026</v>
      </c>
      <c r="P1920" s="123">
        <v>17216</v>
      </c>
      <c r="Q1920" s="124">
        <v>15614</v>
      </c>
      <c r="R1920" s="123">
        <v>18084</v>
      </c>
      <c r="S1920" s="124">
        <v>19616</v>
      </c>
      <c r="T1920" s="123">
        <v>20925</v>
      </c>
      <c r="U1920" s="124">
        <v>20845</v>
      </c>
      <c r="V1920" s="123">
        <v>17368</v>
      </c>
      <c r="W1920" s="124">
        <v>18993</v>
      </c>
      <c r="X1920" s="123">
        <v>19705</v>
      </c>
      <c r="Y1920" s="124">
        <v>21330</v>
      </c>
      <c r="Z1920" s="123">
        <v>22545</v>
      </c>
      <c r="AA1920" s="124">
        <v>20668</v>
      </c>
      <c r="AB1920" s="123">
        <v>18945</v>
      </c>
      <c r="AC1920" s="124">
        <v>20033</v>
      </c>
      <c r="AD1920" s="123">
        <v>22515</v>
      </c>
      <c r="AE1920" s="125">
        <v>23989</v>
      </c>
      <c r="AF1920" s="126">
        <v>23895</v>
      </c>
    </row>
    <row r="1921" spans="2:32">
      <c r="B1921" s="127">
        <v>1883</v>
      </c>
      <c r="C1921" s="128">
        <v>1883</v>
      </c>
      <c r="D1921" s="129">
        <v>79</v>
      </c>
      <c r="E1921" s="130">
        <v>3</v>
      </c>
      <c r="F1921" s="131">
        <v>20</v>
      </c>
      <c r="G1921" s="132" t="s">
        <v>485</v>
      </c>
      <c r="H1921" s="133">
        <v>3</v>
      </c>
      <c r="I1921" s="128">
        <v>19</v>
      </c>
      <c r="J1921" s="129" t="s">
        <v>485</v>
      </c>
      <c r="K1921" s="134">
        <v>11</v>
      </c>
      <c r="L1921" s="108"/>
      <c r="M1921" s="81">
        <v>15775</v>
      </c>
      <c r="N1921" s="135">
        <v>18099</v>
      </c>
      <c r="O1921" s="136">
        <v>18543</v>
      </c>
      <c r="P1921" s="135">
        <v>17044</v>
      </c>
      <c r="Q1921" s="136">
        <v>15516</v>
      </c>
      <c r="R1921" s="135">
        <v>17716</v>
      </c>
      <c r="S1921" s="136">
        <v>19277</v>
      </c>
      <c r="T1921" s="135">
        <v>20377</v>
      </c>
      <c r="U1921" s="136">
        <v>20198</v>
      </c>
      <c r="V1921" s="135">
        <v>17133</v>
      </c>
      <c r="W1921" s="136">
        <v>18540</v>
      </c>
      <c r="X1921" s="135">
        <v>19307</v>
      </c>
      <c r="Y1921" s="136">
        <v>20914</v>
      </c>
      <c r="Z1921" s="135">
        <v>22192</v>
      </c>
      <c r="AA1921" s="136">
        <v>20605</v>
      </c>
      <c r="AB1921" s="135">
        <v>18760</v>
      </c>
      <c r="AC1921" s="136">
        <v>20048</v>
      </c>
      <c r="AD1921" s="135">
        <v>22141</v>
      </c>
      <c r="AE1921" s="137">
        <v>23412</v>
      </c>
      <c r="AF1921" s="138">
        <v>23594</v>
      </c>
    </row>
    <row r="1922" spans="2:32">
      <c r="B1922" s="114">
        <v>1884</v>
      </c>
      <c r="C1922" s="115">
        <v>1884</v>
      </c>
      <c r="D1922" s="116">
        <v>79</v>
      </c>
      <c r="E1922" s="117">
        <v>3</v>
      </c>
      <c r="F1922" s="118">
        <v>20</v>
      </c>
      <c r="G1922" s="119" t="s">
        <v>485</v>
      </c>
      <c r="H1922" s="120">
        <v>3</v>
      </c>
      <c r="I1922" s="115">
        <v>19</v>
      </c>
      <c r="J1922" s="116" t="s">
        <v>485</v>
      </c>
      <c r="K1922" s="121">
        <v>12</v>
      </c>
      <c r="L1922" s="108"/>
      <c r="M1922" s="122">
        <v>15652</v>
      </c>
      <c r="N1922" s="123">
        <v>17837</v>
      </c>
      <c r="O1922" s="124">
        <v>18213</v>
      </c>
      <c r="P1922" s="123">
        <v>16770</v>
      </c>
      <c r="Q1922" s="124">
        <v>15526</v>
      </c>
      <c r="R1922" s="123">
        <v>17437</v>
      </c>
      <c r="S1922" s="124">
        <v>19157</v>
      </c>
      <c r="T1922" s="123">
        <v>20026</v>
      </c>
      <c r="U1922" s="124">
        <v>19951</v>
      </c>
      <c r="V1922" s="123">
        <v>16975</v>
      </c>
      <c r="W1922" s="124">
        <v>18280</v>
      </c>
      <c r="X1922" s="123">
        <v>18998</v>
      </c>
      <c r="Y1922" s="124">
        <v>20926</v>
      </c>
      <c r="Z1922" s="123">
        <v>21946</v>
      </c>
      <c r="AA1922" s="124">
        <v>20348</v>
      </c>
      <c r="AB1922" s="123">
        <v>18602</v>
      </c>
      <c r="AC1922" s="124">
        <v>19932</v>
      </c>
      <c r="AD1922" s="123">
        <v>22160</v>
      </c>
      <c r="AE1922" s="125">
        <v>23193</v>
      </c>
      <c r="AF1922" s="126">
        <v>23362</v>
      </c>
    </row>
    <row r="1923" spans="2:32">
      <c r="B1923" s="127">
        <v>1885</v>
      </c>
      <c r="C1923" s="128">
        <v>1885</v>
      </c>
      <c r="D1923" s="129">
        <v>79</v>
      </c>
      <c r="E1923" s="130">
        <v>3</v>
      </c>
      <c r="F1923" s="131">
        <v>20</v>
      </c>
      <c r="G1923" s="132" t="s">
        <v>485</v>
      </c>
      <c r="H1923" s="133">
        <v>3</v>
      </c>
      <c r="I1923" s="128">
        <v>19</v>
      </c>
      <c r="J1923" s="129" t="s">
        <v>485</v>
      </c>
      <c r="K1923" s="134">
        <v>13</v>
      </c>
      <c r="L1923" s="108"/>
      <c r="M1923" s="81">
        <v>15543</v>
      </c>
      <c r="N1923" s="135">
        <v>17561</v>
      </c>
      <c r="O1923" s="136">
        <v>17956</v>
      </c>
      <c r="P1923" s="135">
        <v>16496</v>
      </c>
      <c r="Q1923" s="136">
        <v>15372</v>
      </c>
      <c r="R1923" s="135">
        <v>17286</v>
      </c>
      <c r="S1923" s="136">
        <v>18909</v>
      </c>
      <c r="T1923" s="135">
        <v>19651</v>
      </c>
      <c r="U1923" s="136">
        <v>19671</v>
      </c>
      <c r="V1923" s="135">
        <v>16762</v>
      </c>
      <c r="W1923" s="136">
        <v>18127</v>
      </c>
      <c r="X1923" s="135">
        <v>18818</v>
      </c>
      <c r="Y1923" s="136">
        <v>20660</v>
      </c>
      <c r="Z1923" s="135">
        <v>21646</v>
      </c>
      <c r="AA1923" s="136">
        <v>19865</v>
      </c>
      <c r="AB1923" s="135">
        <v>18359</v>
      </c>
      <c r="AC1923" s="136">
        <v>19777</v>
      </c>
      <c r="AD1923" s="135">
        <v>21886</v>
      </c>
      <c r="AE1923" s="137">
        <v>22773</v>
      </c>
      <c r="AF1923" s="138">
        <v>23058</v>
      </c>
    </row>
    <row r="1924" spans="2:32">
      <c r="B1924" s="114">
        <v>1886</v>
      </c>
      <c r="C1924" s="115">
        <v>1886</v>
      </c>
      <c r="D1924" s="116">
        <v>79</v>
      </c>
      <c r="E1924" s="117">
        <v>3</v>
      </c>
      <c r="F1924" s="118">
        <v>20</v>
      </c>
      <c r="G1924" s="119" t="s">
        <v>485</v>
      </c>
      <c r="H1924" s="120">
        <v>3</v>
      </c>
      <c r="I1924" s="115">
        <v>19</v>
      </c>
      <c r="J1924" s="116" t="s">
        <v>485</v>
      </c>
      <c r="K1924" s="121">
        <v>14</v>
      </c>
      <c r="L1924" s="108"/>
      <c r="M1924" s="122">
        <v>15569</v>
      </c>
      <c r="N1924" s="123">
        <v>17407</v>
      </c>
      <c r="O1924" s="124">
        <v>17759</v>
      </c>
      <c r="P1924" s="123">
        <v>16140</v>
      </c>
      <c r="Q1924" s="124">
        <v>15230</v>
      </c>
      <c r="R1924" s="123">
        <v>17227</v>
      </c>
      <c r="S1924" s="124">
        <v>18807</v>
      </c>
      <c r="T1924" s="123">
        <v>19393</v>
      </c>
      <c r="U1924" s="124">
        <v>19429</v>
      </c>
      <c r="V1924" s="123">
        <v>16539</v>
      </c>
      <c r="W1924" s="124">
        <v>17944</v>
      </c>
      <c r="X1924" s="123">
        <v>18690</v>
      </c>
      <c r="Y1924" s="124">
        <v>20510</v>
      </c>
      <c r="Z1924" s="123">
        <v>21348</v>
      </c>
      <c r="AA1924" s="124">
        <v>19318</v>
      </c>
      <c r="AB1924" s="123">
        <v>18083</v>
      </c>
      <c r="AC1924" s="124">
        <v>19515</v>
      </c>
      <c r="AD1924" s="123">
        <v>21699</v>
      </c>
      <c r="AE1924" s="125">
        <v>22400</v>
      </c>
      <c r="AF1924" s="126">
        <v>22731</v>
      </c>
    </row>
    <row r="1925" spans="2:32">
      <c r="B1925" s="127">
        <v>1887</v>
      </c>
      <c r="C1925" s="128">
        <v>1887</v>
      </c>
      <c r="D1925" s="129">
        <v>79</v>
      </c>
      <c r="E1925" s="130">
        <v>3</v>
      </c>
      <c r="F1925" s="131">
        <v>20</v>
      </c>
      <c r="G1925" s="132" t="s">
        <v>485</v>
      </c>
      <c r="H1925" s="133">
        <v>3</v>
      </c>
      <c r="I1925" s="128">
        <v>19</v>
      </c>
      <c r="J1925" s="129" t="s">
        <v>485</v>
      </c>
      <c r="K1925" s="134">
        <v>15</v>
      </c>
      <c r="L1925" s="108"/>
      <c r="M1925" s="81">
        <v>15644</v>
      </c>
      <c r="N1925" s="135">
        <v>17411</v>
      </c>
      <c r="O1925" s="136">
        <v>17649</v>
      </c>
      <c r="P1925" s="135">
        <v>16027</v>
      </c>
      <c r="Q1925" s="136">
        <v>15220</v>
      </c>
      <c r="R1925" s="135">
        <v>17261</v>
      </c>
      <c r="S1925" s="136">
        <v>18761</v>
      </c>
      <c r="T1925" s="135">
        <v>19346</v>
      </c>
      <c r="U1925" s="136">
        <v>19273</v>
      </c>
      <c r="V1925" s="135">
        <v>16470</v>
      </c>
      <c r="W1925" s="136">
        <v>17885</v>
      </c>
      <c r="X1925" s="135">
        <v>18678</v>
      </c>
      <c r="Y1925" s="136">
        <v>20428</v>
      </c>
      <c r="Z1925" s="135">
        <v>21129</v>
      </c>
      <c r="AA1925" s="136">
        <v>19078</v>
      </c>
      <c r="AB1925" s="135">
        <v>17969</v>
      </c>
      <c r="AC1925" s="136">
        <v>19401</v>
      </c>
      <c r="AD1925" s="135">
        <v>21586</v>
      </c>
      <c r="AE1925" s="137">
        <v>22249</v>
      </c>
      <c r="AF1925" s="138">
        <v>22480</v>
      </c>
    </row>
    <row r="1926" spans="2:32">
      <c r="B1926" s="114">
        <v>1888</v>
      </c>
      <c r="C1926" s="115">
        <v>1888</v>
      </c>
      <c r="D1926" s="116">
        <v>79</v>
      </c>
      <c r="E1926" s="117">
        <v>3</v>
      </c>
      <c r="F1926" s="118">
        <v>20</v>
      </c>
      <c r="G1926" s="119" t="s">
        <v>485</v>
      </c>
      <c r="H1926" s="120">
        <v>3</v>
      </c>
      <c r="I1926" s="115">
        <v>19</v>
      </c>
      <c r="J1926" s="116" t="s">
        <v>485</v>
      </c>
      <c r="K1926" s="121">
        <v>16</v>
      </c>
      <c r="L1926" s="108"/>
      <c r="M1926" s="122">
        <v>15969</v>
      </c>
      <c r="N1926" s="123">
        <v>17691</v>
      </c>
      <c r="O1926" s="124">
        <v>17871</v>
      </c>
      <c r="P1926" s="123">
        <v>16335</v>
      </c>
      <c r="Q1926" s="124">
        <v>15585</v>
      </c>
      <c r="R1926" s="123">
        <v>17767</v>
      </c>
      <c r="S1926" s="124">
        <v>19141</v>
      </c>
      <c r="T1926" s="123">
        <v>19547</v>
      </c>
      <c r="U1926" s="124">
        <v>19356</v>
      </c>
      <c r="V1926" s="123">
        <v>16829</v>
      </c>
      <c r="W1926" s="124">
        <v>18154</v>
      </c>
      <c r="X1926" s="123">
        <v>19250</v>
      </c>
      <c r="Y1926" s="124">
        <v>20652</v>
      </c>
      <c r="Z1926" s="123">
        <v>21118</v>
      </c>
      <c r="AA1926" s="124">
        <v>19201</v>
      </c>
      <c r="AB1926" s="123">
        <v>18243</v>
      </c>
      <c r="AC1926" s="124">
        <v>19511</v>
      </c>
      <c r="AD1926" s="123">
        <v>21764</v>
      </c>
      <c r="AE1926" s="125">
        <v>22183</v>
      </c>
      <c r="AF1926" s="126">
        <v>22400</v>
      </c>
    </row>
    <row r="1927" spans="2:32">
      <c r="B1927" s="127">
        <v>1889</v>
      </c>
      <c r="C1927" s="128">
        <v>1889</v>
      </c>
      <c r="D1927" s="129">
        <v>79</v>
      </c>
      <c r="E1927" s="130">
        <v>3</v>
      </c>
      <c r="F1927" s="131">
        <v>20</v>
      </c>
      <c r="G1927" s="132" t="s">
        <v>485</v>
      </c>
      <c r="H1927" s="133">
        <v>3</v>
      </c>
      <c r="I1927" s="128">
        <v>19</v>
      </c>
      <c r="J1927" s="129" t="s">
        <v>485</v>
      </c>
      <c r="K1927" s="134">
        <v>17</v>
      </c>
      <c r="L1927" s="108"/>
      <c r="M1927" s="81">
        <v>16485</v>
      </c>
      <c r="N1927" s="135">
        <v>18406</v>
      </c>
      <c r="O1927" s="136">
        <v>18725</v>
      </c>
      <c r="P1927" s="135">
        <v>17168</v>
      </c>
      <c r="Q1927" s="136">
        <v>16509</v>
      </c>
      <c r="R1927" s="135">
        <v>18502</v>
      </c>
      <c r="S1927" s="136">
        <v>19922</v>
      </c>
      <c r="T1927" s="135">
        <v>20382</v>
      </c>
      <c r="U1927" s="136">
        <v>20227</v>
      </c>
      <c r="V1927" s="135">
        <v>17820</v>
      </c>
      <c r="W1927" s="136">
        <v>19042</v>
      </c>
      <c r="X1927" s="135">
        <v>20058</v>
      </c>
      <c r="Y1927" s="136">
        <v>21504</v>
      </c>
      <c r="Z1927" s="135">
        <v>21955</v>
      </c>
      <c r="AA1927" s="136">
        <v>20199</v>
      </c>
      <c r="AB1927" s="135">
        <v>19332</v>
      </c>
      <c r="AC1927" s="136">
        <v>20260</v>
      </c>
      <c r="AD1927" s="135">
        <v>22650</v>
      </c>
      <c r="AE1927" s="137">
        <v>22949</v>
      </c>
      <c r="AF1927" s="138">
        <v>23253</v>
      </c>
    </row>
    <row r="1928" spans="2:32">
      <c r="B1928" s="114">
        <v>1890</v>
      </c>
      <c r="C1928" s="115">
        <v>1890</v>
      </c>
      <c r="D1928" s="116">
        <v>79</v>
      </c>
      <c r="E1928" s="117">
        <v>3</v>
      </c>
      <c r="F1928" s="118">
        <v>20</v>
      </c>
      <c r="G1928" s="119" t="s">
        <v>485</v>
      </c>
      <c r="H1928" s="120">
        <v>3</v>
      </c>
      <c r="I1928" s="115">
        <v>19</v>
      </c>
      <c r="J1928" s="116" t="s">
        <v>485</v>
      </c>
      <c r="K1928" s="121">
        <v>18</v>
      </c>
      <c r="L1928" s="108"/>
      <c r="M1928" s="122">
        <v>16897</v>
      </c>
      <c r="N1928" s="123">
        <v>19133</v>
      </c>
      <c r="O1928" s="124">
        <v>19245</v>
      </c>
      <c r="P1928" s="123">
        <v>18002</v>
      </c>
      <c r="Q1928" s="124">
        <v>17230</v>
      </c>
      <c r="R1928" s="123">
        <v>18980</v>
      </c>
      <c r="S1928" s="124">
        <v>20808</v>
      </c>
      <c r="T1928" s="123">
        <v>21448</v>
      </c>
      <c r="U1928" s="124">
        <v>21031</v>
      </c>
      <c r="V1928" s="123">
        <v>18893</v>
      </c>
      <c r="W1928" s="124">
        <v>20038</v>
      </c>
      <c r="X1928" s="123">
        <v>20795</v>
      </c>
      <c r="Y1928" s="124">
        <v>22381</v>
      </c>
      <c r="Z1928" s="123">
        <v>22964</v>
      </c>
      <c r="AA1928" s="124">
        <v>21485</v>
      </c>
      <c r="AB1928" s="123">
        <v>20525</v>
      </c>
      <c r="AC1928" s="124">
        <v>21224</v>
      </c>
      <c r="AD1928" s="123">
        <v>23635</v>
      </c>
      <c r="AE1928" s="125">
        <v>24294</v>
      </c>
      <c r="AF1928" s="126">
        <v>24357</v>
      </c>
    </row>
    <row r="1929" spans="2:32">
      <c r="B1929" s="127">
        <v>1891</v>
      </c>
      <c r="C1929" s="128">
        <v>1891</v>
      </c>
      <c r="D1929" s="129">
        <v>79</v>
      </c>
      <c r="E1929" s="130">
        <v>3</v>
      </c>
      <c r="F1929" s="131">
        <v>20</v>
      </c>
      <c r="G1929" s="132" t="s">
        <v>485</v>
      </c>
      <c r="H1929" s="133">
        <v>3</v>
      </c>
      <c r="I1929" s="128">
        <v>19</v>
      </c>
      <c r="J1929" s="129" t="s">
        <v>485</v>
      </c>
      <c r="K1929" s="134">
        <v>19</v>
      </c>
      <c r="L1929" s="108"/>
      <c r="M1929" s="81">
        <v>17674</v>
      </c>
      <c r="N1929" s="135">
        <v>19688</v>
      </c>
      <c r="O1929" s="136">
        <v>19689</v>
      </c>
      <c r="P1929" s="135">
        <v>18490</v>
      </c>
      <c r="Q1929" s="136">
        <v>17581</v>
      </c>
      <c r="R1929" s="135">
        <v>19817</v>
      </c>
      <c r="S1929" s="136">
        <v>21659</v>
      </c>
      <c r="T1929" s="135">
        <v>22122</v>
      </c>
      <c r="U1929" s="136">
        <v>21739</v>
      </c>
      <c r="V1929" s="135">
        <v>19473</v>
      </c>
      <c r="W1929" s="136">
        <v>20547</v>
      </c>
      <c r="X1929" s="135">
        <v>21994</v>
      </c>
      <c r="Y1929" s="136">
        <v>23697</v>
      </c>
      <c r="Z1929" s="135">
        <v>23996</v>
      </c>
      <c r="AA1929" s="136">
        <v>22650</v>
      </c>
      <c r="AB1929" s="135">
        <v>21444</v>
      </c>
      <c r="AC1929" s="136">
        <v>22143</v>
      </c>
      <c r="AD1929" s="135">
        <v>25188</v>
      </c>
      <c r="AE1929" s="137">
        <v>25730</v>
      </c>
      <c r="AF1929" s="138">
        <v>25577</v>
      </c>
    </row>
    <row r="1930" spans="2:32">
      <c r="B1930" s="114">
        <v>1892</v>
      </c>
      <c r="C1930" s="115">
        <v>1892</v>
      </c>
      <c r="D1930" s="116">
        <v>79</v>
      </c>
      <c r="E1930" s="117">
        <v>3</v>
      </c>
      <c r="F1930" s="118">
        <v>20</v>
      </c>
      <c r="G1930" s="119" t="s">
        <v>485</v>
      </c>
      <c r="H1930" s="120">
        <v>3</v>
      </c>
      <c r="I1930" s="115">
        <v>19</v>
      </c>
      <c r="J1930" s="116" t="s">
        <v>485</v>
      </c>
      <c r="K1930" s="121">
        <v>20</v>
      </c>
      <c r="L1930" s="108"/>
      <c r="M1930" s="122">
        <v>18028</v>
      </c>
      <c r="N1930" s="123">
        <v>20049</v>
      </c>
      <c r="O1930" s="124">
        <v>20029</v>
      </c>
      <c r="P1930" s="123">
        <v>18572</v>
      </c>
      <c r="Q1930" s="124">
        <v>18059</v>
      </c>
      <c r="R1930" s="123">
        <v>20184</v>
      </c>
      <c r="S1930" s="124">
        <v>22160</v>
      </c>
      <c r="T1930" s="123">
        <v>22667</v>
      </c>
      <c r="U1930" s="124">
        <v>22430</v>
      </c>
      <c r="V1930" s="123">
        <v>19931</v>
      </c>
      <c r="W1930" s="124">
        <v>21181</v>
      </c>
      <c r="X1930" s="123">
        <v>22692</v>
      </c>
      <c r="Y1930" s="124">
        <v>24940</v>
      </c>
      <c r="Z1930" s="123">
        <v>25024</v>
      </c>
      <c r="AA1930" s="124">
        <v>23403</v>
      </c>
      <c r="AB1930" s="123">
        <v>22334</v>
      </c>
      <c r="AC1930" s="124">
        <v>23394</v>
      </c>
      <c r="AD1930" s="123">
        <v>26721</v>
      </c>
      <c r="AE1930" s="125">
        <v>27241</v>
      </c>
      <c r="AF1930" s="126">
        <v>26867</v>
      </c>
    </row>
    <row r="1931" spans="2:32">
      <c r="B1931" s="127">
        <v>1893</v>
      </c>
      <c r="C1931" s="128">
        <v>1893</v>
      </c>
      <c r="D1931" s="129">
        <v>79</v>
      </c>
      <c r="E1931" s="130">
        <v>3</v>
      </c>
      <c r="F1931" s="131">
        <v>20</v>
      </c>
      <c r="G1931" s="132" t="s">
        <v>485</v>
      </c>
      <c r="H1931" s="133">
        <v>3</v>
      </c>
      <c r="I1931" s="128">
        <v>19</v>
      </c>
      <c r="J1931" s="129" t="s">
        <v>485</v>
      </c>
      <c r="K1931" s="134">
        <v>21</v>
      </c>
      <c r="L1931" s="108"/>
      <c r="M1931" s="81">
        <v>17578</v>
      </c>
      <c r="N1931" s="135">
        <v>19924</v>
      </c>
      <c r="O1931" s="136">
        <v>19683</v>
      </c>
      <c r="P1931" s="135">
        <v>18236</v>
      </c>
      <c r="Q1931" s="136">
        <v>17878</v>
      </c>
      <c r="R1931" s="135">
        <v>19919</v>
      </c>
      <c r="S1931" s="136">
        <v>21974</v>
      </c>
      <c r="T1931" s="135">
        <v>22830</v>
      </c>
      <c r="U1931" s="136">
        <v>22423</v>
      </c>
      <c r="V1931" s="135">
        <v>20047</v>
      </c>
      <c r="W1931" s="136">
        <v>21342</v>
      </c>
      <c r="X1931" s="135">
        <v>22966</v>
      </c>
      <c r="Y1931" s="136">
        <v>25381</v>
      </c>
      <c r="Z1931" s="135">
        <v>25569</v>
      </c>
      <c r="AA1931" s="136">
        <v>24005</v>
      </c>
      <c r="AB1931" s="135">
        <v>22908</v>
      </c>
      <c r="AC1931" s="136">
        <v>23959</v>
      </c>
      <c r="AD1931" s="135">
        <v>27502</v>
      </c>
      <c r="AE1931" s="137">
        <v>28354</v>
      </c>
      <c r="AF1931" s="138">
        <v>27668</v>
      </c>
    </row>
    <row r="1932" spans="2:32">
      <c r="B1932" s="114">
        <v>1894</v>
      </c>
      <c r="C1932" s="115">
        <v>1894</v>
      </c>
      <c r="D1932" s="116">
        <v>79</v>
      </c>
      <c r="E1932" s="117">
        <v>3</v>
      </c>
      <c r="F1932" s="118">
        <v>20</v>
      </c>
      <c r="G1932" s="119" t="s">
        <v>485</v>
      </c>
      <c r="H1932" s="120">
        <v>3</v>
      </c>
      <c r="I1932" s="115">
        <v>19</v>
      </c>
      <c r="J1932" s="116" t="s">
        <v>485</v>
      </c>
      <c r="K1932" s="121">
        <v>22</v>
      </c>
      <c r="L1932" s="108"/>
      <c r="M1932" s="122">
        <v>16682</v>
      </c>
      <c r="N1932" s="123">
        <v>19153</v>
      </c>
      <c r="O1932" s="124">
        <v>18814</v>
      </c>
      <c r="P1932" s="123">
        <v>17467</v>
      </c>
      <c r="Q1932" s="124">
        <v>17177</v>
      </c>
      <c r="R1932" s="123">
        <v>19165</v>
      </c>
      <c r="S1932" s="124">
        <v>21299</v>
      </c>
      <c r="T1932" s="123">
        <v>22195</v>
      </c>
      <c r="U1932" s="124">
        <v>21774</v>
      </c>
      <c r="V1932" s="123">
        <v>19527</v>
      </c>
      <c r="W1932" s="124">
        <v>20633</v>
      </c>
      <c r="X1932" s="123">
        <v>22569</v>
      </c>
      <c r="Y1932" s="124">
        <v>25107</v>
      </c>
      <c r="Z1932" s="123">
        <v>25273</v>
      </c>
      <c r="AA1932" s="124">
        <v>23794</v>
      </c>
      <c r="AB1932" s="123">
        <v>22669</v>
      </c>
      <c r="AC1932" s="124">
        <v>23486</v>
      </c>
      <c r="AD1932" s="123">
        <v>27432</v>
      </c>
      <c r="AE1932" s="125">
        <v>28210</v>
      </c>
      <c r="AF1932" s="126">
        <v>27527</v>
      </c>
    </row>
    <row r="1933" spans="2:32">
      <c r="B1933" s="127">
        <v>1895</v>
      </c>
      <c r="C1933" s="128">
        <v>1895</v>
      </c>
      <c r="D1933" s="129">
        <v>79</v>
      </c>
      <c r="E1933" s="130">
        <v>3</v>
      </c>
      <c r="F1933" s="131">
        <v>20</v>
      </c>
      <c r="G1933" s="132" t="s">
        <v>485</v>
      </c>
      <c r="H1933" s="133">
        <v>3</v>
      </c>
      <c r="I1933" s="128">
        <v>19</v>
      </c>
      <c r="J1933" s="129" t="s">
        <v>485</v>
      </c>
      <c r="K1933" s="134">
        <v>23</v>
      </c>
      <c r="L1933" s="108"/>
      <c r="M1933" s="81">
        <v>15531</v>
      </c>
      <c r="N1933" s="135">
        <v>18166</v>
      </c>
      <c r="O1933" s="136">
        <v>17790</v>
      </c>
      <c r="P1933" s="135">
        <v>16564</v>
      </c>
      <c r="Q1933" s="136">
        <v>16328</v>
      </c>
      <c r="R1933" s="135">
        <v>18112</v>
      </c>
      <c r="S1933" s="136">
        <v>20394</v>
      </c>
      <c r="T1933" s="135">
        <v>21269</v>
      </c>
      <c r="U1933" s="136">
        <v>20857</v>
      </c>
      <c r="V1933" s="135">
        <v>18767</v>
      </c>
      <c r="W1933" s="136">
        <v>19671</v>
      </c>
      <c r="X1933" s="135">
        <v>21714</v>
      </c>
      <c r="Y1933" s="136">
        <v>24423</v>
      </c>
      <c r="Z1933" s="135">
        <v>24534</v>
      </c>
      <c r="AA1933" s="136">
        <v>23211</v>
      </c>
      <c r="AB1933" s="135">
        <v>22074</v>
      </c>
      <c r="AC1933" s="136">
        <v>22642</v>
      </c>
      <c r="AD1933" s="135">
        <v>26863</v>
      </c>
      <c r="AE1933" s="137">
        <v>27565</v>
      </c>
      <c r="AF1933" s="138">
        <v>26869</v>
      </c>
    </row>
    <row r="1934" spans="2:32">
      <c r="B1934" s="114">
        <v>1896</v>
      </c>
      <c r="C1934" s="115">
        <v>1896</v>
      </c>
      <c r="D1934" s="116">
        <v>79</v>
      </c>
      <c r="E1934" s="117">
        <v>3</v>
      </c>
      <c r="F1934" s="118">
        <v>20</v>
      </c>
      <c r="G1934" s="119" t="s">
        <v>485</v>
      </c>
      <c r="H1934" s="120">
        <v>3</v>
      </c>
      <c r="I1934" s="115">
        <v>19</v>
      </c>
      <c r="J1934" s="116" t="s">
        <v>485</v>
      </c>
      <c r="K1934" s="121">
        <v>24</v>
      </c>
      <c r="L1934" s="108"/>
      <c r="M1934" s="122">
        <v>14568</v>
      </c>
      <c r="N1934" s="123">
        <v>17292</v>
      </c>
      <c r="O1934" s="124">
        <v>16792</v>
      </c>
      <c r="P1934" s="123">
        <v>15792</v>
      </c>
      <c r="Q1934" s="124">
        <v>15677</v>
      </c>
      <c r="R1934" s="123">
        <v>17178</v>
      </c>
      <c r="S1934" s="124">
        <v>19574</v>
      </c>
      <c r="T1934" s="123">
        <v>20467</v>
      </c>
      <c r="U1934" s="124">
        <v>19981</v>
      </c>
      <c r="V1934" s="123">
        <v>18193</v>
      </c>
      <c r="W1934" s="124">
        <v>18874</v>
      </c>
      <c r="X1934" s="123">
        <v>20907</v>
      </c>
      <c r="Y1934" s="124">
        <v>23715</v>
      </c>
      <c r="Z1934" s="123">
        <v>23748</v>
      </c>
      <c r="AA1934" s="124">
        <v>22623</v>
      </c>
      <c r="AB1934" s="123">
        <v>21560</v>
      </c>
      <c r="AC1934" s="124">
        <v>21802</v>
      </c>
      <c r="AD1934" s="123">
        <v>26211</v>
      </c>
      <c r="AE1934" s="125">
        <v>26941</v>
      </c>
      <c r="AF1934" s="126">
        <v>26139</v>
      </c>
    </row>
    <row r="1935" spans="2:32">
      <c r="B1935" s="127">
        <v>1897</v>
      </c>
      <c r="C1935" s="128">
        <v>1897</v>
      </c>
      <c r="D1935" s="129">
        <v>80</v>
      </c>
      <c r="E1935" s="130">
        <v>3</v>
      </c>
      <c r="F1935" s="131">
        <v>21</v>
      </c>
      <c r="G1935" s="132" t="s">
        <v>485</v>
      </c>
      <c r="H1935" s="133">
        <v>3</v>
      </c>
      <c r="I1935" s="128">
        <v>20</v>
      </c>
      <c r="J1935" s="129" t="s">
        <v>485</v>
      </c>
      <c r="K1935" s="134">
        <v>1</v>
      </c>
      <c r="L1935" s="108"/>
      <c r="M1935" s="81">
        <v>14919</v>
      </c>
      <c r="N1935" s="135">
        <v>16613</v>
      </c>
      <c r="O1935" s="136">
        <v>16476</v>
      </c>
      <c r="P1935" s="135">
        <v>15527</v>
      </c>
      <c r="Q1935" s="136">
        <v>15091</v>
      </c>
      <c r="R1935" s="135">
        <v>17608</v>
      </c>
      <c r="S1935" s="136">
        <v>19553</v>
      </c>
      <c r="T1935" s="135">
        <v>19949</v>
      </c>
      <c r="U1935" s="136">
        <v>19553</v>
      </c>
      <c r="V1935" s="135">
        <v>17654</v>
      </c>
      <c r="W1935" s="136">
        <v>18843</v>
      </c>
      <c r="X1935" s="135">
        <v>21538</v>
      </c>
      <c r="Y1935" s="136">
        <v>23842</v>
      </c>
      <c r="Z1935" s="135">
        <v>23149</v>
      </c>
      <c r="AA1935" s="136">
        <v>21452</v>
      </c>
      <c r="AB1935" s="135">
        <v>20571</v>
      </c>
      <c r="AC1935" s="136">
        <v>22294</v>
      </c>
      <c r="AD1935" s="135">
        <v>26417</v>
      </c>
      <c r="AE1935" s="137">
        <v>26487</v>
      </c>
      <c r="AF1935" s="138">
        <v>25436</v>
      </c>
    </row>
    <row r="1936" spans="2:32">
      <c r="B1936" s="114">
        <v>1898</v>
      </c>
      <c r="C1936" s="115">
        <v>1898</v>
      </c>
      <c r="D1936" s="116">
        <v>80</v>
      </c>
      <c r="E1936" s="117">
        <v>3</v>
      </c>
      <c r="F1936" s="118">
        <v>21</v>
      </c>
      <c r="G1936" s="119" t="s">
        <v>485</v>
      </c>
      <c r="H1936" s="120">
        <v>3</v>
      </c>
      <c r="I1936" s="115">
        <v>20</v>
      </c>
      <c r="J1936" s="116" t="s">
        <v>485</v>
      </c>
      <c r="K1936" s="121">
        <v>2</v>
      </c>
      <c r="L1936" s="108"/>
      <c r="M1936" s="122">
        <v>14746</v>
      </c>
      <c r="N1936" s="123">
        <v>16290</v>
      </c>
      <c r="O1936" s="124">
        <v>16046</v>
      </c>
      <c r="P1936" s="123">
        <v>15205</v>
      </c>
      <c r="Q1936" s="124">
        <v>14832</v>
      </c>
      <c r="R1936" s="123">
        <v>17410</v>
      </c>
      <c r="S1936" s="124">
        <v>19317</v>
      </c>
      <c r="T1936" s="123">
        <v>19557</v>
      </c>
      <c r="U1936" s="124">
        <v>19097</v>
      </c>
      <c r="V1936" s="123">
        <v>17404</v>
      </c>
      <c r="W1936" s="124">
        <v>18417</v>
      </c>
      <c r="X1936" s="123">
        <v>21257</v>
      </c>
      <c r="Y1936" s="124">
        <v>23490</v>
      </c>
      <c r="Z1936" s="123">
        <v>22555</v>
      </c>
      <c r="AA1936" s="124">
        <v>21023</v>
      </c>
      <c r="AB1936" s="123">
        <v>20336</v>
      </c>
      <c r="AC1936" s="124">
        <v>21727</v>
      </c>
      <c r="AD1936" s="123">
        <v>25985</v>
      </c>
      <c r="AE1936" s="125">
        <v>25884</v>
      </c>
      <c r="AF1936" s="126">
        <v>24785</v>
      </c>
    </row>
    <row r="1937" spans="2:32">
      <c r="B1937" s="127">
        <v>1899</v>
      </c>
      <c r="C1937" s="128">
        <v>1899</v>
      </c>
      <c r="D1937" s="129">
        <v>80</v>
      </c>
      <c r="E1937" s="130">
        <v>3</v>
      </c>
      <c r="F1937" s="131">
        <v>21</v>
      </c>
      <c r="G1937" s="132" t="s">
        <v>485</v>
      </c>
      <c r="H1937" s="133">
        <v>3</v>
      </c>
      <c r="I1937" s="128">
        <v>20</v>
      </c>
      <c r="J1937" s="129" t="s">
        <v>485</v>
      </c>
      <c r="K1937" s="134">
        <v>3</v>
      </c>
      <c r="L1937" s="108"/>
      <c r="M1937" s="81">
        <v>14734</v>
      </c>
      <c r="N1937" s="135">
        <v>16167</v>
      </c>
      <c r="O1937" s="136">
        <v>15830</v>
      </c>
      <c r="P1937" s="135">
        <v>15070</v>
      </c>
      <c r="Q1937" s="136">
        <v>14850</v>
      </c>
      <c r="R1937" s="135">
        <v>17413</v>
      </c>
      <c r="S1937" s="136">
        <v>19281</v>
      </c>
      <c r="T1937" s="135">
        <v>19467</v>
      </c>
      <c r="U1937" s="136">
        <v>18979</v>
      </c>
      <c r="V1937" s="135">
        <v>17408</v>
      </c>
      <c r="W1937" s="136">
        <v>18309</v>
      </c>
      <c r="X1937" s="135">
        <v>21185</v>
      </c>
      <c r="Y1937" s="136">
        <v>23344</v>
      </c>
      <c r="Z1937" s="135">
        <v>22269</v>
      </c>
      <c r="AA1937" s="136">
        <v>20854</v>
      </c>
      <c r="AB1937" s="135">
        <v>20040</v>
      </c>
      <c r="AC1937" s="136">
        <v>21463</v>
      </c>
      <c r="AD1937" s="135">
        <v>25736</v>
      </c>
      <c r="AE1937" s="137">
        <v>25636</v>
      </c>
      <c r="AF1937" s="138">
        <v>24440</v>
      </c>
    </row>
    <row r="1938" spans="2:32">
      <c r="B1938" s="114">
        <v>1900</v>
      </c>
      <c r="C1938" s="115">
        <v>1900</v>
      </c>
      <c r="D1938" s="116">
        <v>80</v>
      </c>
      <c r="E1938" s="117">
        <v>3</v>
      </c>
      <c r="F1938" s="118">
        <v>21</v>
      </c>
      <c r="G1938" s="119" t="s">
        <v>485</v>
      </c>
      <c r="H1938" s="120">
        <v>3</v>
      </c>
      <c r="I1938" s="115">
        <v>20</v>
      </c>
      <c r="J1938" s="116" t="s">
        <v>485</v>
      </c>
      <c r="K1938" s="121">
        <v>4</v>
      </c>
      <c r="L1938" s="108"/>
      <c r="M1938" s="122">
        <v>14856</v>
      </c>
      <c r="N1938" s="123">
        <v>16277</v>
      </c>
      <c r="O1938" s="124">
        <v>15830</v>
      </c>
      <c r="P1938" s="123">
        <v>15046</v>
      </c>
      <c r="Q1938" s="124">
        <v>15036</v>
      </c>
      <c r="R1938" s="123">
        <v>17604</v>
      </c>
      <c r="S1938" s="124">
        <v>19464</v>
      </c>
      <c r="T1938" s="123">
        <v>19605</v>
      </c>
      <c r="U1938" s="124">
        <v>18920</v>
      </c>
      <c r="V1938" s="123">
        <v>17593</v>
      </c>
      <c r="W1938" s="124">
        <v>18305</v>
      </c>
      <c r="X1938" s="123">
        <v>21139</v>
      </c>
      <c r="Y1938" s="124">
        <v>23205</v>
      </c>
      <c r="Z1938" s="123">
        <v>21894</v>
      </c>
      <c r="AA1938" s="124">
        <v>20492</v>
      </c>
      <c r="AB1938" s="123">
        <v>19497</v>
      </c>
      <c r="AC1938" s="124">
        <v>21047</v>
      </c>
      <c r="AD1938" s="123">
        <v>25369</v>
      </c>
      <c r="AE1938" s="125">
        <v>25124</v>
      </c>
      <c r="AF1938" s="126">
        <v>23881</v>
      </c>
    </row>
    <row r="1939" spans="2:32">
      <c r="B1939" s="127">
        <v>1901</v>
      </c>
      <c r="C1939" s="128">
        <v>1901</v>
      </c>
      <c r="D1939" s="129">
        <v>80</v>
      </c>
      <c r="E1939" s="130">
        <v>3</v>
      </c>
      <c r="F1939" s="131">
        <v>21</v>
      </c>
      <c r="G1939" s="132" t="s">
        <v>485</v>
      </c>
      <c r="H1939" s="133">
        <v>3</v>
      </c>
      <c r="I1939" s="128">
        <v>20</v>
      </c>
      <c r="J1939" s="129" t="s">
        <v>485</v>
      </c>
      <c r="K1939" s="134">
        <v>5</v>
      </c>
      <c r="L1939" s="108"/>
      <c r="M1939" s="81">
        <v>15227</v>
      </c>
      <c r="N1939" s="135">
        <v>16619</v>
      </c>
      <c r="O1939" s="136">
        <v>16077</v>
      </c>
      <c r="P1939" s="135">
        <v>15171</v>
      </c>
      <c r="Q1939" s="136">
        <v>15499</v>
      </c>
      <c r="R1939" s="135">
        <v>18005</v>
      </c>
      <c r="S1939" s="136">
        <v>19742</v>
      </c>
      <c r="T1939" s="135">
        <v>19790</v>
      </c>
      <c r="U1939" s="136">
        <v>18918</v>
      </c>
      <c r="V1939" s="135">
        <v>17891</v>
      </c>
      <c r="W1939" s="136">
        <v>18423</v>
      </c>
      <c r="X1939" s="135">
        <v>21116</v>
      </c>
      <c r="Y1939" s="136">
        <v>23072</v>
      </c>
      <c r="Z1939" s="135">
        <v>21497</v>
      </c>
      <c r="AA1939" s="136">
        <v>20116</v>
      </c>
      <c r="AB1939" s="135">
        <v>19219</v>
      </c>
      <c r="AC1939" s="136">
        <v>20867</v>
      </c>
      <c r="AD1939" s="135">
        <v>24961</v>
      </c>
      <c r="AE1939" s="137">
        <v>24597</v>
      </c>
      <c r="AF1939" s="138">
        <v>23256</v>
      </c>
    </row>
    <row r="1940" spans="2:32">
      <c r="B1940" s="114">
        <v>1902</v>
      </c>
      <c r="C1940" s="115">
        <v>1902</v>
      </c>
      <c r="D1940" s="116">
        <v>80</v>
      </c>
      <c r="E1940" s="117">
        <v>3</v>
      </c>
      <c r="F1940" s="118">
        <v>21</v>
      </c>
      <c r="G1940" s="119" t="s">
        <v>485</v>
      </c>
      <c r="H1940" s="120">
        <v>3</v>
      </c>
      <c r="I1940" s="115">
        <v>20</v>
      </c>
      <c r="J1940" s="116" t="s">
        <v>485</v>
      </c>
      <c r="K1940" s="121">
        <v>6</v>
      </c>
      <c r="L1940" s="108"/>
      <c r="M1940" s="122">
        <v>16160</v>
      </c>
      <c r="N1940" s="123">
        <v>17596</v>
      </c>
      <c r="O1940" s="124">
        <v>16657</v>
      </c>
      <c r="P1940" s="123">
        <v>15390</v>
      </c>
      <c r="Q1940" s="124">
        <v>16502</v>
      </c>
      <c r="R1940" s="123">
        <v>18912</v>
      </c>
      <c r="S1940" s="124">
        <v>20346</v>
      </c>
      <c r="T1940" s="123">
        <v>20449</v>
      </c>
      <c r="U1940" s="124">
        <v>19145</v>
      </c>
      <c r="V1940" s="123">
        <v>18628</v>
      </c>
      <c r="W1940" s="124">
        <v>19058</v>
      </c>
      <c r="X1940" s="123">
        <v>21551</v>
      </c>
      <c r="Y1940" s="124">
        <v>23145</v>
      </c>
      <c r="Z1940" s="123">
        <v>21206</v>
      </c>
      <c r="AA1940" s="124">
        <v>19729</v>
      </c>
      <c r="AB1940" s="123">
        <v>19591</v>
      </c>
      <c r="AC1940" s="124">
        <v>21147</v>
      </c>
      <c r="AD1940" s="123">
        <v>24777</v>
      </c>
      <c r="AE1940" s="125">
        <v>24465</v>
      </c>
      <c r="AF1940" s="126">
        <v>22740</v>
      </c>
    </row>
    <row r="1941" spans="2:32">
      <c r="B1941" s="127">
        <v>1903</v>
      </c>
      <c r="C1941" s="128">
        <v>1903</v>
      </c>
      <c r="D1941" s="129">
        <v>80</v>
      </c>
      <c r="E1941" s="130">
        <v>3</v>
      </c>
      <c r="F1941" s="131">
        <v>21</v>
      </c>
      <c r="G1941" s="132" t="s">
        <v>485</v>
      </c>
      <c r="H1941" s="133">
        <v>3</v>
      </c>
      <c r="I1941" s="128">
        <v>20</v>
      </c>
      <c r="J1941" s="129" t="s">
        <v>485</v>
      </c>
      <c r="K1941" s="134">
        <v>7</v>
      </c>
      <c r="L1941" s="108"/>
      <c r="M1941" s="81">
        <v>17528</v>
      </c>
      <c r="N1941" s="135">
        <v>19020</v>
      </c>
      <c r="O1941" s="136">
        <v>17178</v>
      </c>
      <c r="P1941" s="135">
        <v>15754</v>
      </c>
      <c r="Q1941" s="136">
        <v>17738</v>
      </c>
      <c r="R1941" s="135">
        <v>20072</v>
      </c>
      <c r="S1941" s="136">
        <v>21465</v>
      </c>
      <c r="T1941" s="135">
        <v>21636</v>
      </c>
      <c r="U1941" s="136">
        <v>19437</v>
      </c>
      <c r="V1941" s="135">
        <v>19688</v>
      </c>
      <c r="W1941" s="136">
        <v>19901</v>
      </c>
      <c r="X1941" s="135">
        <v>22361</v>
      </c>
      <c r="Y1941" s="136">
        <v>23769</v>
      </c>
      <c r="Z1941" s="135">
        <v>21096</v>
      </c>
      <c r="AA1941" s="136">
        <v>19595</v>
      </c>
      <c r="AB1941" s="135">
        <v>20344</v>
      </c>
      <c r="AC1941" s="136">
        <v>21758</v>
      </c>
      <c r="AD1941" s="135">
        <v>25219</v>
      </c>
      <c r="AE1941" s="137">
        <v>25024</v>
      </c>
      <c r="AF1941" s="138">
        <v>22467</v>
      </c>
    </row>
    <row r="1942" spans="2:32">
      <c r="B1942" s="114">
        <v>1904</v>
      </c>
      <c r="C1942" s="115">
        <v>1904</v>
      </c>
      <c r="D1942" s="116">
        <v>80</v>
      </c>
      <c r="E1942" s="117">
        <v>3</v>
      </c>
      <c r="F1942" s="118">
        <v>21</v>
      </c>
      <c r="G1942" s="119" t="s">
        <v>485</v>
      </c>
      <c r="H1942" s="120">
        <v>3</v>
      </c>
      <c r="I1942" s="115">
        <v>20</v>
      </c>
      <c r="J1942" s="116" t="s">
        <v>485</v>
      </c>
      <c r="K1942" s="121">
        <v>8</v>
      </c>
      <c r="L1942" s="108"/>
      <c r="M1942" s="122">
        <v>18245</v>
      </c>
      <c r="N1942" s="123">
        <v>19666</v>
      </c>
      <c r="O1942" s="124">
        <v>17211</v>
      </c>
      <c r="P1942" s="123">
        <v>15859</v>
      </c>
      <c r="Q1942" s="124">
        <v>18203</v>
      </c>
      <c r="R1942" s="123">
        <v>20685</v>
      </c>
      <c r="S1942" s="124">
        <v>22050</v>
      </c>
      <c r="T1942" s="123">
        <v>22301</v>
      </c>
      <c r="U1942" s="124">
        <v>19364</v>
      </c>
      <c r="V1942" s="123">
        <v>20090</v>
      </c>
      <c r="W1942" s="124">
        <v>19972</v>
      </c>
      <c r="X1942" s="123">
        <v>22759</v>
      </c>
      <c r="Y1942" s="124">
        <v>24095</v>
      </c>
      <c r="Z1942" s="123">
        <v>20934</v>
      </c>
      <c r="AA1942" s="124">
        <v>19435</v>
      </c>
      <c r="AB1942" s="123">
        <v>20551</v>
      </c>
      <c r="AC1942" s="124">
        <v>21620</v>
      </c>
      <c r="AD1942" s="123">
        <v>25454</v>
      </c>
      <c r="AE1942" s="125">
        <v>25351</v>
      </c>
      <c r="AF1942" s="126">
        <v>22233</v>
      </c>
    </row>
    <row r="1943" spans="2:32">
      <c r="B1943" s="127">
        <v>1905</v>
      </c>
      <c r="C1943" s="128">
        <v>1905</v>
      </c>
      <c r="D1943" s="129">
        <v>80</v>
      </c>
      <c r="E1943" s="130">
        <v>3</v>
      </c>
      <c r="F1943" s="131">
        <v>21</v>
      </c>
      <c r="G1943" s="132" t="s">
        <v>485</v>
      </c>
      <c r="H1943" s="133">
        <v>3</v>
      </c>
      <c r="I1943" s="128">
        <v>20</v>
      </c>
      <c r="J1943" s="129" t="s">
        <v>485</v>
      </c>
      <c r="K1943" s="134">
        <v>9</v>
      </c>
      <c r="L1943" s="108"/>
      <c r="M1943" s="81">
        <v>17928</v>
      </c>
      <c r="N1943" s="135">
        <v>19343</v>
      </c>
      <c r="O1943" s="136">
        <v>17363</v>
      </c>
      <c r="P1943" s="135">
        <v>15891</v>
      </c>
      <c r="Q1943" s="136">
        <v>17976</v>
      </c>
      <c r="R1943" s="135">
        <v>20274</v>
      </c>
      <c r="S1943" s="136">
        <v>21737</v>
      </c>
      <c r="T1943" s="135">
        <v>21916</v>
      </c>
      <c r="U1943" s="136">
        <v>19411</v>
      </c>
      <c r="V1943" s="135">
        <v>19711</v>
      </c>
      <c r="W1943" s="136">
        <v>19629</v>
      </c>
      <c r="X1943" s="135">
        <v>22184</v>
      </c>
      <c r="Y1943" s="136">
        <v>23676</v>
      </c>
      <c r="Z1943" s="135">
        <v>20894</v>
      </c>
      <c r="AA1943" s="136">
        <v>19278</v>
      </c>
      <c r="AB1943" s="135">
        <v>20202</v>
      </c>
      <c r="AC1943" s="136">
        <v>21151</v>
      </c>
      <c r="AD1943" s="135">
        <v>24973</v>
      </c>
      <c r="AE1943" s="137">
        <v>24802</v>
      </c>
      <c r="AF1943" s="138">
        <v>22156</v>
      </c>
    </row>
    <row r="1944" spans="2:32">
      <c r="B1944" s="114">
        <v>1906</v>
      </c>
      <c r="C1944" s="115">
        <v>1906</v>
      </c>
      <c r="D1944" s="116">
        <v>80</v>
      </c>
      <c r="E1944" s="117">
        <v>3</v>
      </c>
      <c r="F1944" s="118">
        <v>21</v>
      </c>
      <c r="G1944" s="119" t="s">
        <v>485</v>
      </c>
      <c r="H1944" s="120">
        <v>3</v>
      </c>
      <c r="I1944" s="115">
        <v>20</v>
      </c>
      <c r="J1944" s="116" t="s">
        <v>485</v>
      </c>
      <c r="K1944" s="121">
        <v>10</v>
      </c>
      <c r="L1944" s="108"/>
      <c r="M1944" s="122">
        <v>17452</v>
      </c>
      <c r="N1944" s="123">
        <v>18727</v>
      </c>
      <c r="O1944" s="124">
        <v>17330</v>
      </c>
      <c r="P1944" s="123">
        <v>15766</v>
      </c>
      <c r="Q1944" s="124">
        <v>17534</v>
      </c>
      <c r="R1944" s="123">
        <v>19556</v>
      </c>
      <c r="S1944" s="124">
        <v>20942</v>
      </c>
      <c r="T1944" s="123">
        <v>21019</v>
      </c>
      <c r="U1944" s="124">
        <v>19207</v>
      </c>
      <c r="V1944" s="123">
        <v>19056</v>
      </c>
      <c r="W1944" s="124">
        <v>19148</v>
      </c>
      <c r="X1944" s="123">
        <v>21393</v>
      </c>
      <c r="Y1944" s="124">
        <v>22839</v>
      </c>
      <c r="Z1944" s="123">
        <v>20714</v>
      </c>
      <c r="AA1944" s="124">
        <v>19055</v>
      </c>
      <c r="AB1944" s="123">
        <v>20161</v>
      </c>
      <c r="AC1944" s="124">
        <v>21043</v>
      </c>
      <c r="AD1944" s="123">
        <v>24174</v>
      </c>
      <c r="AE1944" s="125">
        <v>24071</v>
      </c>
      <c r="AF1944" s="126">
        <v>22025</v>
      </c>
    </row>
    <row r="1945" spans="2:32">
      <c r="B1945" s="127">
        <v>1907</v>
      </c>
      <c r="C1945" s="128">
        <v>1907</v>
      </c>
      <c r="D1945" s="129">
        <v>80</v>
      </c>
      <c r="E1945" s="130">
        <v>3</v>
      </c>
      <c r="F1945" s="131">
        <v>21</v>
      </c>
      <c r="G1945" s="132" t="s">
        <v>485</v>
      </c>
      <c r="H1945" s="133">
        <v>3</v>
      </c>
      <c r="I1945" s="128">
        <v>20</v>
      </c>
      <c r="J1945" s="129" t="s">
        <v>485</v>
      </c>
      <c r="K1945" s="134">
        <v>11</v>
      </c>
      <c r="L1945" s="108"/>
      <c r="M1945" s="81">
        <v>17204</v>
      </c>
      <c r="N1945" s="135">
        <v>18242</v>
      </c>
      <c r="O1945" s="136">
        <v>17135</v>
      </c>
      <c r="P1945" s="135">
        <v>15628</v>
      </c>
      <c r="Q1945" s="136">
        <v>17162</v>
      </c>
      <c r="R1945" s="135">
        <v>19150</v>
      </c>
      <c r="S1945" s="136">
        <v>20317</v>
      </c>
      <c r="T1945" s="135">
        <v>20291</v>
      </c>
      <c r="U1945" s="136">
        <v>18857</v>
      </c>
      <c r="V1945" s="135">
        <v>18489</v>
      </c>
      <c r="W1945" s="136">
        <v>18773</v>
      </c>
      <c r="X1945" s="135">
        <v>20925</v>
      </c>
      <c r="Y1945" s="136">
        <v>22184</v>
      </c>
      <c r="Z1945" s="135">
        <v>20597</v>
      </c>
      <c r="AA1945" s="136">
        <v>18819</v>
      </c>
      <c r="AB1945" s="135">
        <v>20131</v>
      </c>
      <c r="AC1945" s="136">
        <v>21193</v>
      </c>
      <c r="AD1945" s="135">
        <v>23558</v>
      </c>
      <c r="AE1945" s="137">
        <v>23725</v>
      </c>
      <c r="AF1945" s="138">
        <v>21949</v>
      </c>
    </row>
    <row r="1946" spans="2:32">
      <c r="B1946" s="114">
        <v>1908</v>
      </c>
      <c r="C1946" s="115">
        <v>1908</v>
      </c>
      <c r="D1946" s="116">
        <v>80</v>
      </c>
      <c r="E1946" s="117">
        <v>3</v>
      </c>
      <c r="F1946" s="118">
        <v>21</v>
      </c>
      <c r="G1946" s="119" t="s">
        <v>485</v>
      </c>
      <c r="H1946" s="120">
        <v>3</v>
      </c>
      <c r="I1946" s="115">
        <v>20</v>
      </c>
      <c r="J1946" s="116" t="s">
        <v>485</v>
      </c>
      <c r="K1946" s="121">
        <v>12</v>
      </c>
      <c r="L1946" s="108"/>
      <c r="M1946" s="122">
        <v>17128</v>
      </c>
      <c r="N1946" s="123">
        <v>17980</v>
      </c>
      <c r="O1946" s="124">
        <v>16938</v>
      </c>
      <c r="P1946" s="123">
        <v>15625</v>
      </c>
      <c r="Q1946" s="124">
        <v>16949</v>
      </c>
      <c r="R1946" s="123">
        <v>19131</v>
      </c>
      <c r="S1946" s="124">
        <v>20081</v>
      </c>
      <c r="T1946" s="123">
        <v>20012</v>
      </c>
      <c r="U1946" s="124">
        <v>18512</v>
      </c>
      <c r="V1946" s="123">
        <v>18359</v>
      </c>
      <c r="W1946" s="124">
        <v>18590</v>
      </c>
      <c r="X1946" s="123">
        <v>20935</v>
      </c>
      <c r="Y1946" s="124">
        <v>21949</v>
      </c>
      <c r="Z1946" s="123">
        <v>20347</v>
      </c>
      <c r="AA1946" s="124">
        <v>18673</v>
      </c>
      <c r="AB1946" s="123">
        <v>20015</v>
      </c>
      <c r="AC1946" s="124">
        <v>21009</v>
      </c>
      <c r="AD1946" s="123">
        <v>23349</v>
      </c>
      <c r="AE1946" s="125">
        <v>23497</v>
      </c>
      <c r="AF1946" s="126">
        <v>21691</v>
      </c>
    </row>
    <row r="1947" spans="2:32">
      <c r="B1947" s="127">
        <v>1909</v>
      </c>
      <c r="C1947" s="128">
        <v>1909</v>
      </c>
      <c r="D1947" s="129">
        <v>80</v>
      </c>
      <c r="E1947" s="130">
        <v>3</v>
      </c>
      <c r="F1947" s="131">
        <v>21</v>
      </c>
      <c r="G1947" s="132" t="s">
        <v>485</v>
      </c>
      <c r="H1947" s="133">
        <v>3</v>
      </c>
      <c r="I1947" s="128">
        <v>20</v>
      </c>
      <c r="J1947" s="129" t="s">
        <v>485</v>
      </c>
      <c r="K1947" s="134">
        <v>13</v>
      </c>
      <c r="L1947" s="108"/>
      <c r="M1947" s="81">
        <v>16904</v>
      </c>
      <c r="N1947" s="135">
        <v>17697</v>
      </c>
      <c r="O1947" s="136">
        <v>16643</v>
      </c>
      <c r="P1947" s="135">
        <v>15443</v>
      </c>
      <c r="Q1947" s="136">
        <v>16805</v>
      </c>
      <c r="R1947" s="135">
        <v>18857</v>
      </c>
      <c r="S1947" s="136">
        <v>19681</v>
      </c>
      <c r="T1947" s="135">
        <v>19693</v>
      </c>
      <c r="U1947" s="136">
        <v>18160</v>
      </c>
      <c r="V1947" s="135">
        <v>18178</v>
      </c>
      <c r="W1947" s="136">
        <v>18408</v>
      </c>
      <c r="X1947" s="135">
        <v>20639</v>
      </c>
      <c r="Y1947" s="136">
        <v>21507</v>
      </c>
      <c r="Z1947" s="135">
        <v>19843</v>
      </c>
      <c r="AA1947" s="136">
        <v>18403</v>
      </c>
      <c r="AB1947" s="135">
        <v>19830</v>
      </c>
      <c r="AC1947" s="136">
        <v>20994</v>
      </c>
      <c r="AD1947" s="135">
        <v>22890</v>
      </c>
      <c r="AE1947" s="137">
        <v>23158</v>
      </c>
      <c r="AF1947" s="138">
        <v>21163</v>
      </c>
    </row>
    <row r="1948" spans="2:32">
      <c r="B1948" s="114">
        <v>1910</v>
      </c>
      <c r="C1948" s="115">
        <v>1910</v>
      </c>
      <c r="D1948" s="116">
        <v>80</v>
      </c>
      <c r="E1948" s="117">
        <v>3</v>
      </c>
      <c r="F1948" s="118">
        <v>21</v>
      </c>
      <c r="G1948" s="119" t="s">
        <v>485</v>
      </c>
      <c r="H1948" s="120">
        <v>3</v>
      </c>
      <c r="I1948" s="115">
        <v>20</v>
      </c>
      <c r="J1948" s="116" t="s">
        <v>485</v>
      </c>
      <c r="K1948" s="121">
        <v>14</v>
      </c>
      <c r="L1948" s="108"/>
      <c r="M1948" s="122">
        <v>16839</v>
      </c>
      <c r="N1948" s="123">
        <v>17524</v>
      </c>
      <c r="O1948" s="124">
        <v>16306</v>
      </c>
      <c r="P1948" s="123">
        <v>15303</v>
      </c>
      <c r="Q1948" s="124">
        <v>16699</v>
      </c>
      <c r="R1948" s="123">
        <v>18771</v>
      </c>
      <c r="S1948" s="124">
        <v>19444</v>
      </c>
      <c r="T1948" s="123">
        <v>19447</v>
      </c>
      <c r="U1948" s="124">
        <v>17756</v>
      </c>
      <c r="V1948" s="123">
        <v>18011</v>
      </c>
      <c r="W1948" s="124">
        <v>18117</v>
      </c>
      <c r="X1948" s="123">
        <v>20501</v>
      </c>
      <c r="Y1948" s="124">
        <v>21198</v>
      </c>
      <c r="Z1948" s="123">
        <v>19312</v>
      </c>
      <c r="AA1948" s="124">
        <v>18140</v>
      </c>
      <c r="AB1948" s="123">
        <v>19576</v>
      </c>
      <c r="AC1948" s="124">
        <v>20736</v>
      </c>
      <c r="AD1948" s="123">
        <v>22527</v>
      </c>
      <c r="AE1948" s="125">
        <v>22851</v>
      </c>
      <c r="AF1948" s="126">
        <v>20609</v>
      </c>
    </row>
    <row r="1949" spans="2:32">
      <c r="B1949" s="127">
        <v>1911</v>
      </c>
      <c r="C1949" s="128">
        <v>1911</v>
      </c>
      <c r="D1949" s="129">
        <v>80</v>
      </c>
      <c r="E1949" s="130">
        <v>3</v>
      </c>
      <c r="F1949" s="131">
        <v>21</v>
      </c>
      <c r="G1949" s="132" t="s">
        <v>485</v>
      </c>
      <c r="H1949" s="133">
        <v>3</v>
      </c>
      <c r="I1949" s="128">
        <v>20</v>
      </c>
      <c r="J1949" s="129" t="s">
        <v>485</v>
      </c>
      <c r="K1949" s="134">
        <v>15</v>
      </c>
      <c r="L1949" s="108"/>
      <c r="M1949" s="81">
        <v>16823</v>
      </c>
      <c r="N1949" s="135">
        <v>17435</v>
      </c>
      <c r="O1949" s="136">
        <v>16207</v>
      </c>
      <c r="P1949" s="135">
        <v>15302</v>
      </c>
      <c r="Q1949" s="136">
        <v>16690</v>
      </c>
      <c r="R1949" s="135">
        <v>18742</v>
      </c>
      <c r="S1949" s="136">
        <v>19420</v>
      </c>
      <c r="T1949" s="135">
        <v>19298</v>
      </c>
      <c r="U1949" s="136">
        <v>17597</v>
      </c>
      <c r="V1949" s="135">
        <v>17968</v>
      </c>
      <c r="W1949" s="136">
        <v>17914</v>
      </c>
      <c r="X1949" s="135">
        <v>20431</v>
      </c>
      <c r="Y1949" s="136">
        <v>21090</v>
      </c>
      <c r="Z1949" s="135">
        <v>19089</v>
      </c>
      <c r="AA1949" s="136">
        <v>18044</v>
      </c>
      <c r="AB1949" s="135">
        <v>19469</v>
      </c>
      <c r="AC1949" s="136">
        <v>20468</v>
      </c>
      <c r="AD1949" s="135">
        <v>22386</v>
      </c>
      <c r="AE1949" s="137">
        <v>22612</v>
      </c>
      <c r="AF1949" s="138">
        <v>20358</v>
      </c>
    </row>
    <row r="1950" spans="2:32">
      <c r="B1950" s="114">
        <v>1912</v>
      </c>
      <c r="C1950" s="115">
        <v>1912</v>
      </c>
      <c r="D1950" s="116">
        <v>80</v>
      </c>
      <c r="E1950" s="117">
        <v>3</v>
      </c>
      <c r="F1950" s="118">
        <v>21</v>
      </c>
      <c r="G1950" s="119" t="s">
        <v>485</v>
      </c>
      <c r="H1950" s="120">
        <v>3</v>
      </c>
      <c r="I1950" s="115">
        <v>20</v>
      </c>
      <c r="J1950" s="116" t="s">
        <v>485</v>
      </c>
      <c r="K1950" s="121">
        <v>16</v>
      </c>
      <c r="L1950" s="108"/>
      <c r="M1950" s="122">
        <v>17248</v>
      </c>
      <c r="N1950" s="123">
        <v>17675</v>
      </c>
      <c r="O1950" s="124">
        <v>16522</v>
      </c>
      <c r="P1950" s="123">
        <v>15715</v>
      </c>
      <c r="Q1950" s="124">
        <v>17056</v>
      </c>
      <c r="R1950" s="123">
        <v>19121</v>
      </c>
      <c r="S1950" s="124">
        <v>19624</v>
      </c>
      <c r="T1950" s="123">
        <v>19439</v>
      </c>
      <c r="U1950" s="124">
        <v>17899</v>
      </c>
      <c r="V1950" s="123">
        <v>18228</v>
      </c>
      <c r="W1950" s="124">
        <v>18419</v>
      </c>
      <c r="X1950" s="123">
        <v>20718</v>
      </c>
      <c r="Y1950" s="124">
        <v>21152</v>
      </c>
      <c r="Z1950" s="123">
        <v>19266</v>
      </c>
      <c r="AA1950" s="124">
        <v>18365</v>
      </c>
      <c r="AB1950" s="123">
        <v>19630</v>
      </c>
      <c r="AC1950" s="124">
        <v>20954</v>
      </c>
      <c r="AD1950" s="123">
        <v>22373</v>
      </c>
      <c r="AE1950" s="125">
        <v>22577</v>
      </c>
      <c r="AF1950" s="126">
        <v>20492</v>
      </c>
    </row>
    <row r="1951" spans="2:32">
      <c r="B1951" s="127">
        <v>1913</v>
      </c>
      <c r="C1951" s="128">
        <v>1913</v>
      </c>
      <c r="D1951" s="129">
        <v>80</v>
      </c>
      <c r="E1951" s="130">
        <v>3</v>
      </c>
      <c r="F1951" s="131">
        <v>21</v>
      </c>
      <c r="G1951" s="132" t="s">
        <v>485</v>
      </c>
      <c r="H1951" s="133">
        <v>3</v>
      </c>
      <c r="I1951" s="128">
        <v>20</v>
      </c>
      <c r="J1951" s="129" t="s">
        <v>485</v>
      </c>
      <c r="K1951" s="134">
        <v>17</v>
      </c>
      <c r="L1951" s="108"/>
      <c r="M1951" s="81">
        <v>17899</v>
      </c>
      <c r="N1951" s="135">
        <v>18356</v>
      </c>
      <c r="O1951" s="136">
        <v>17185</v>
      </c>
      <c r="P1951" s="135">
        <v>16543</v>
      </c>
      <c r="Q1951" s="136">
        <v>17742</v>
      </c>
      <c r="R1951" s="135">
        <v>19734</v>
      </c>
      <c r="S1951" s="136">
        <v>20290</v>
      </c>
      <c r="T1951" s="135">
        <v>20223</v>
      </c>
      <c r="U1951" s="136">
        <v>18798</v>
      </c>
      <c r="V1951" s="135">
        <v>18942</v>
      </c>
      <c r="W1951" s="136">
        <v>19197</v>
      </c>
      <c r="X1951" s="135">
        <v>21471</v>
      </c>
      <c r="Y1951" s="136">
        <v>21796</v>
      </c>
      <c r="Z1951" s="135">
        <v>20145</v>
      </c>
      <c r="AA1951" s="136">
        <v>19340</v>
      </c>
      <c r="AB1951" s="135">
        <v>20280</v>
      </c>
      <c r="AC1951" s="136">
        <v>21688</v>
      </c>
      <c r="AD1951" s="135">
        <v>23018</v>
      </c>
      <c r="AE1951" s="137">
        <v>23314</v>
      </c>
      <c r="AF1951" s="138">
        <v>21396</v>
      </c>
    </row>
    <row r="1952" spans="2:32">
      <c r="B1952" s="114">
        <v>1914</v>
      </c>
      <c r="C1952" s="115">
        <v>1914</v>
      </c>
      <c r="D1952" s="116">
        <v>80</v>
      </c>
      <c r="E1952" s="117">
        <v>3</v>
      </c>
      <c r="F1952" s="118">
        <v>21</v>
      </c>
      <c r="G1952" s="119" t="s">
        <v>485</v>
      </c>
      <c r="H1952" s="120">
        <v>3</v>
      </c>
      <c r="I1952" s="115">
        <v>20</v>
      </c>
      <c r="J1952" s="116" t="s">
        <v>485</v>
      </c>
      <c r="K1952" s="121">
        <v>18</v>
      </c>
      <c r="L1952" s="108"/>
      <c r="M1952" s="122">
        <v>18620</v>
      </c>
      <c r="N1952" s="123">
        <v>18709</v>
      </c>
      <c r="O1952" s="124">
        <v>17813</v>
      </c>
      <c r="P1952" s="123">
        <v>17198</v>
      </c>
      <c r="Q1952" s="124">
        <v>18405</v>
      </c>
      <c r="R1952" s="123">
        <v>20448</v>
      </c>
      <c r="S1952" s="124">
        <v>21136</v>
      </c>
      <c r="T1952" s="123">
        <v>20938</v>
      </c>
      <c r="U1952" s="124">
        <v>19778</v>
      </c>
      <c r="V1952" s="123">
        <v>19711</v>
      </c>
      <c r="W1952" s="124">
        <v>19582</v>
      </c>
      <c r="X1952" s="123">
        <v>22269</v>
      </c>
      <c r="Y1952" s="124">
        <v>22968</v>
      </c>
      <c r="Z1952" s="123">
        <v>21366</v>
      </c>
      <c r="AA1952" s="124">
        <v>20470</v>
      </c>
      <c r="AB1952" s="123">
        <v>21181</v>
      </c>
      <c r="AC1952" s="124">
        <v>21784</v>
      </c>
      <c r="AD1952" s="123">
        <v>24309</v>
      </c>
      <c r="AE1952" s="125">
        <v>24359</v>
      </c>
      <c r="AF1952" s="126">
        <v>22700</v>
      </c>
    </row>
    <row r="1953" spans="2:32">
      <c r="B1953" s="127">
        <v>1915</v>
      </c>
      <c r="C1953" s="128">
        <v>1915</v>
      </c>
      <c r="D1953" s="129">
        <v>80</v>
      </c>
      <c r="E1953" s="130">
        <v>3</v>
      </c>
      <c r="F1953" s="131">
        <v>21</v>
      </c>
      <c r="G1953" s="132" t="s">
        <v>485</v>
      </c>
      <c r="H1953" s="133">
        <v>3</v>
      </c>
      <c r="I1953" s="128">
        <v>20</v>
      </c>
      <c r="J1953" s="129" t="s">
        <v>485</v>
      </c>
      <c r="K1953" s="134">
        <v>19</v>
      </c>
      <c r="L1953" s="108"/>
      <c r="M1953" s="81">
        <v>19237</v>
      </c>
      <c r="N1953" s="135">
        <v>19161</v>
      </c>
      <c r="O1953" s="136">
        <v>18282</v>
      </c>
      <c r="P1953" s="135">
        <v>17523</v>
      </c>
      <c r="Q1953" s="136">
        <v>18761</v>
      </c>
      <c r="R1953" s="135">
        <v>21297</v>
      </c>
      <c r="S1953" s="136">
        <v>21795</v>
      </c>
      <c r="T1953" s="135">
        <v>21581</v>
      </c>
      <c r="U1953" s="136">
        <v>20468</v>
      </c>
      <c r="V1953" s="135">
        <v>20185</v>
      </c>
      <c r="W1953" s="136">
        <v>20302</v>
      </c>
      <c r="X1953" s="135">
        <v>23503</v>
      </c>
      <c r="Y1953" s="136">
        <v>24139</v>
      </c>
      <c r="Z1953" s="135">
        <v>22466</v>
      </c>
      <c r="AA1953" s="136">
        <v>21357</v>
      </c>
      <c r="AB1953" s="135">
        <v>22054</v>
      </c>
      <c r="AC1953" s="136">
        <v>22521</v>
      </c>
      <c r="AD1953" s="135">
        <v>25727</v>
      </c>
      <c r="AE1953" s="137">
        <v>25575</v>
      </c>
      <c r="AF1953" s="138">
        <v>23975</v>
      </c>
    </row>
    <row r="1954" spans="2:32">
      <c r="B1954" s="114">
        <v>1916</v>
      </c>
      <c r="C1954" s="115">
        <v>1916</v>
      </c>
      <c r="D1954" s="116">
        <v>80</v>
      </c>
      <c r="E1954" s="117">
        <v>3</v>
      </c>
      <c r="F1954" s="118">
        <v>21</v>
      </c>
      <c r="G1954" s="119" t="s">
        <v>485</v>
      </c>
      <c r="H1954" s="120">
        <v>3</v>
      </c>
      <c r="I1954" s="115">
        <v>20</v>
      </c>
      <c r="J1954" s="116" t="s">
        <v>485</v>
      </c>
      <c r="K1954" s="121">
        <v>20</v>
      </c>
      <c r="L1954" s="108"/>
      <c r="M1954" s="122">
        <v>19561</v>
      </c>
      <c r="N1954" s="123">
        <v>19575</v>
      </c>
      <c r="O1954" s="124">
        <v>18459</v>
      </c>
      <c r="P1954" s="123">
        <v>17961</v>
      </c>
      <c r="Q1954" s="124">
        <v>19087</v>
      </c>
      <c r="R1954" s="123">
        <v>21928</v>
      </c>
      <c r="S1954" s="124">
        <v>22467</v>
      </c>
      <c r="T1954" s="123">
        <v>22180</v>
      </c>
      <c r="U1954" s="124">
        <v>20694</v>
      </c>
      <c r="V1954" s="123">
        <v>20947</v>
      </c>
      <c r="W1954" s="124">
        <v>21125</v>
      </c>
      <c r="X1954" s="123">
        <v>24635</v>
      </c>
      <c r="Y1954" s="124">
        <v>25357</v>
      </c>
      <c r="Z1954" s="123">
        <v>23153</v>
      </c>
      <c r="AA1954" s="124">
        <v>22180</v>
      </c>
      <c r="AB1954" s="123">
        <v>23258</v>
      </c>
      <c r="AC1954" s="124">
        <v>23555</v>
      </c>
      <c r="AD1954" s="123">
        <v>27226</v>
      </c>
      <c r="AE1954" s="125">
        <v>26850</v>
      </c>
      <c r="AF1954" s="126">
        <v>24883</v>
      </c>
    </row>
    <row r="1955" spans="2:32">
      <c r="B1955" s="127">
        <v>1917</v>
      </c>
      <c r="C1955" s="128">
        <v>1917</v>
      </c>
      <c r="D1955" s="129">
        <v>80</v>
      </c>
      <c r="E1955" s="130">
        <v>3</v>
      </c>
      <c r="F1955" s="131">
        <v>21</v>
      </c>
      <c r="G1955" s="132" t="s">
        <v>485</v>
      </c>
      <c r="H1955" s="133">
        <v>3</v>
      </c>
      <c r="I1955" s="128">
        <v>20</v>
      </c>
      <c r="J1955" s="129" t="s">
        <v>485</v>
      </c>
      <c r="K1955" s="134">
        <v>21</v>
      </c>
      <c r="L1955" s="108"/>
      <c r="M1955" s="81">
        <v>19108</v>
      </c>
      <c r="N1955" s="135">
        <v>19181</v>
      </c>
      <c r="O1955" s="136">
        <v>18073</v>
      </c>
      <c r="P1955" s="135">
        <v>17748</v>
      </c>
      <c r="Q1955" s="136">
        <v>18837</v>
      </c>
      <c r="R1955" s="135">
        <v>21668</v>
      </c>
      <c r="S1955" s="136">
        <v>22547</v>
      </c>
      <c r="T1955" s="135">
        <v>22083</v>
      </c>
      <c r="U1955" s="136">
        <v>20667</v>
      </c>
      <c r="V1955" s="135">
        <v>21004</v>
      </c>
      <c r="W1955" s="136">
        <v>21427</v>
      </c>
      <c r="X1955" s="135">
        <v>24961</v>
      </c>
      <c r="Y1955" s="136">
        <v>26079</v>
      </c>
      <c r="Z1955" s="135">
        <v>23659</v>
      </c>
      <c r="AA1955" s="136">
        <v>22697</v>
      </c>
      <c r="AB1955" s="135">
        <v>23775</v>
      </c>
      <c r="AC1955" s="136">
        <v>24338</v>
      </c>
      <c r="AD1955" s="135">
        <v>28302</v>
      </c>
      <c r="AE1955" s="137">
        <v>27633</v>
      </c>
      <c r="AF1955" s="138">
        <v>25664</v>
      </c>
    </row>
    <row r="1956" spans="2:32">
      <c r="B1956" s="114">
        <v>1918</v>
      </c>
      <c r="C1956" s="115">
        <v>1918</v>
      </c>
      <c r="D1956" s="116">
        <v>80</v>
      </c>
      <c r="E1956" s="117">
        <v>3</v>
      </c>
      <c r="F1956" s="118">
        <v>21</v>
      </c>
      <c r="G1956" s="119" t="s">
        <v>485</v>
      </c>
      <c r="H1956" s="120">
        <v>3</v>
      </c>
      <c r="I1956" s="115">
        <v>20</v>
      </c>
      <c r="J1956" s="116" t="s">
        <v>485</v>
      </c>
      <c r="K1956" s="121">
        <v>22</v>
      </c>
      <c r="L1956" s="108"/>
      <c r="M1956" s="122">
        <v>18272</v>
      </c>
      <c r="N1956" s="123">
        <v>18314</v>
      </c>
      <c r="O1956" s="124">
        <v>17303</v>
      </c>
      <c r="P1956" s="123">
        <v>17048</v>
      </c>
      <c r="Q1956" s="124">
        <v>17903</v>
      </c>
      <c r="R1956" s="123">
        <v>20965</v>
      </c>
      <c r="S1956" s="124">
        <v>21883</v>
      </c>
      <c r="T1956" s="123">
        <v>21391</v>
      </c>
      <c r="U1956" s="124">
        <v>20100</v>
      </c>
      <c r="V1956" s="123">
        <v>20254</v>
      </c>
      <c r="W1956" s="124">
        <v>20798</v>
      </c>
      <c r="X1956" s="123">
        <v>24639</v>
      </c>
      <c r="Y1956" s="124">
        <v>25776</v>
      </c>
      <c r="Z1956" s="123">
        <v>23417</v>
      </c>
      <c r="AA1956" s="124">
        <v>22434</v>
      </c>
      <c r="AB1956" s="123">
        <v>23298</v>
      </c>
      <c r="AC1956" s="124">
        <v>24003</v>
      </c>
      <c r="AD1956" s="123">
        <v>28174</v>
      </c>
      <c r="AE1956" s="125">
        <v>27508</v>
      </c>
      <c r="AF1956" s="126">
        <v>25570</v>
      </c>
    </row>
    <row r="1957" spans="2:32">
      <c r="B1957" s="127">
        <v>1919</v>
      </c>
      <c r="C1957" s="128">
        <v>1919</v>
      </c>
      <c r="D1957" s="129">
        <v>80</v>
      </c>
      <c r="E1957" s="130">
        <v>3</v>
      </c>
      <c r="F1957" s="131">
        <v>21</v>
      </c>
      <c r="G1957" s="132" t="s">
        <v>485</v>
      </c>
      <c r="H1957" s="133">
        <v>3</v>
      </c>
      <c r="I1957" s="128">
        <v>20</v>
      </c>
      <c r="J1957" s="129" t="s">
        <v>485</v>
      </c>
      <c r="K1957" s="134">
        <v>23</v>
      </c>
      <c r="L1957" s="108"/>
      <c r="M1957" s="81">
        <v>17273</v>
      </c>
      <c r="N1957" s="135">
        <v>17282</v>
      </c>
      <c r="O1957" s="136">
        <v>16378</v>
      </c>
      <c r="P1957" s="135">
        <v>16202</v>
      </c>
      <c r="Q1957" s="136">
        <v>16825</v>
      </c>
      <c r="R1957" s="135">
        <v>20031</v>
      </c>
      <c r="S1957" s="136">
        <v>20931</v>
      </c>
      <c r="T1957" s="135">
        <v>20437</v>
      </c>
      <c r="U1957" s="136">
        <v>19328</v>
      </c>
      <c r="V1957" s="135">
        <v>19259</v>
      </c>
      <c r="W1957" s="136">
        <v>19899</v>
      </c>
      <c r="X1957" s="135">
        <v>23921</v>
      </c>
      <c r="Y1957" s="136">
        <v>25033</v>
      </c>
      <c r="Z1957" s="135">
        <v>22811</v>
      </c>
      <c r="AA1957" s="136">
        <v>21822</v>
      </c>
      <c r="AB1957" s="135">
        <v>22457</v>
      </c>
      <c r="AC1957" s="136">
        <v>23298</v>
      </c>
      <c r="AD1957" s="135">
        <v>27521</v>
      </c>
      <c r="AE1957" s="137">
        <v>26843</v>
      </c>
      <c r="AF1957" s="138">
        <v>25048</v>
      </c>
    </row>
    <row r="1958" spans="2:32">
      <c r="B1958" s="114">
        <v>1920</v>
      </c>
      <c r="C1958" s="115">
        <v>1920</v>
      </c>
      <c r="D1958" s="116">
        <v>80</v>
      </c>
      <c r="E1958" s="117">
        <v>3</v>
      </c>
      <c r="F1958" s="118">
        <v>21</v>
      </c>
      <c r="G1958" s="119" t="s">
        <v>485</v>
      </c>
      <c r="H1958" s="120">
        <v>3</v>
      </c>
      <c r="I1958" s="115">
        <v>20</v>
      </c>
      <c r="J1958" s="116" t="s">
        <v>485</v>
      </c>
      <c r="K1958" s="121">
        <v>24</v>
      </c>
      <c r="L1958" s="108"/>
      <c r="M1958" s="122">
        <v>16400</v>
      </c>
      <c r="N1958" s="123">
        <v>16293</v>
      </c>
      <c r="O1958" s="124">
        <v>15610</v>
      </c>
      <c r="P1958" s="123">
        <v>15567</v>
      </c>
      <c r="Q1958" s="124">
        <v>15948</v>
      </c>
      <c r="R1958" s="123">
        <v>19211</v>
      </c>
      <c r="S1958" s="124">
        <v>20118</v>
      </c>
      <c r="T1958" s="123">
        <v>19544</v>
      </c>
      <c r="U1958" s="124">
        <v>18611</v>
      </c>
      <c r="V1958" s="123">
        <v>18460</v>
      </c>
      <c r="W1958" s="124">
        <v>19134</v>
      </c>
      <c r="X1958" s="123">
        <v>23201</v>
      </c>
      <c r="Y1958" s="124">
        <v>24351</v>
      </c>
      <c r="Z1958" s="123">
        <v>22226</v>
      </c>
      <c r="AA1958" s="124">
        <v>21321</v>
      </c>
      <c r="AB1958" s="123">
        <v>21619</v>
      </c>
      <c r="AC1958" s="124">
        <v>22602</v>
      </c>
      <c r="AD1958" s="123">
        <v>26903</v>
      </c>
      <c r="AE1958" s="125">
        <v>26128</v>
      </c>
      <c r="AF1958" s="126">
        <v>24504</v>
      </c>
    </row>
    <row r="1959" spans="2:32">
      <c r="B1959" s="127">
        <v>1921</v>
      </c>
      <c r="C1959" s="128">
        <v>1921</v>
      </c>
      <c r="D1959" s="129">
        <v>81</v>
      </c>
      <c r="E1959" s="130">
        <v>3</v>
      </c>
      <c r="F1959" s="131">
        <v>22</v>
      </c>
      <c r="G1959" s="132" t="s">
        <v>485</v>
      </c>
      <c r="H1959" s="133">
        <v>3</v>
      </c>
      <c r="I1959" s="128">
        <v>21</v>
      </c>
      <c r="J1959" s="129" t="s">
        <v>485</v>
      </c>
      <c r="K1959" s="134">
        <v>1</v>
      </c>
      <c r="L1959" s="108"/>
      <c r="M1959" s="81">
        <v>16129</v>
      </c>
      <c r="N1959" s="135">
        <v>15874</v>
      </c>
      <c r="O1959" s="136">
        <v>15252</v>
      </c>
      <c r="P1959" s="135">
        <v>14863</v>
      </c>
      <c r="Q1959" s="136">
        <v>15261</v>
      </c>
      <c r="R1959" s="135">
        <v>19018</v>
      </c>
      <c r="S1959" s="136">
        <v>19436</v>
      </c>
      <c r="T1959" s="135">
        <v>19022</v>
      </c>
      <c r="U1959" s="136">
        <v>17955</v>
      </c>
      <c r="V1959" s="135">
        <v>18231</v>
      </c>
      <c r="W1959" s="136">
        <v>18962</v>
      </c>
      <c r="X1959" s="135">
        <v>23179</v>
      </c>
      <c r="Y1959" s="136">
        <v>23737</v>
      </c>
      <c r="Z1959" s="135">
        <v>21010</v>
      </c>
      <c r="AA1959" s="136">
        <v>20219</v>
      </c>
      <c r="AB1959" s="135">
        <v>21940</v>
      </c>
      <c r="AC1959" s="136">
        <v>22578</v>
      </c>
      <c r="AD1959" s="135">
        <v>26313</v>
      </c>
      <c r="AE1959" s="137">
        <v>25306</v>
      </c>
      <c r="AF1959" s="138">
        <v>23014</v>
      </c>
    </row>
    <row r="1960" spans="2:32">
      <c r="B1960" s="114">
        <v>1922</v>
      </c>
      <c r="C1960" s="115">
        <v>1922</v>
      </c>
      <c r="D1960" s="116">
        <v>81</v>
      </c>
      <c r="E1960" s="117">
        <v>3</v>
      </c>
      <c r="F1960" s="118">
        <v>22</v>
      </c>
      <c r="G1960" s="119" t="s">
        <v>485</v>
      </c>
      <c r="H1960" s="120">
        <v>3</v>
      </c>
      <c r="I1960" s="115">
        <v>21</v>
      </c>
      <c r="J1960" s="116" t="s">
        <v>485</v>
      </c>
      <c r="K1960" s="121">
        <v>2</v>
      </c>
      <c r="L1960" s="108"/>
      <c r="M1960" s="122">
        <v>15916</v>
      </c>
      <c r="N1960" s="123">
        <v>15449</v>
      </c>
      <c r="O1960" s="124">
        <v>14935</v>
      </c>
      <c r="P1960" s="123">
        <v>14604</v>
      </c>
      <c r="Q1960" s="124">
        <v>14907</v>
      </c>
      <c r="R1960" s="123">
        <v>18781</v>
      </c>
      <c r="S1960" s="124">
        <v>19046</v>
      </c>
      <c r="T1960" s="123">
        <v>18577</v>
      </c>
      <c r="U1960" s="124">
        <v>17644</v>
      </c>
      <c r="V1960" s="123">
        <v>17833</v>
      </c>
      <c r="W1960" s="124">
        <v>18583</v>
      </c>
      <c r="X1960" s="123">
        <v>22849</v>
      </c>
      <c r="Y1960" s="124">
        <v>23218</v>
      </c>
      <c r="Z1960" s="123">
        <v>20595</v>
      </c>
      <c r="AA1960" s="124">
        <v>19996</v>
      </c>
      <c r="AB1960" s="123">
        <v>21390</v>
      </c>
      <c r="AC1960" s="124">
        <v>22030</v>
      </c>
      <c r="AD1960" s="123">
        <v>25710</v>
      </c>
      <c r="AE1960" s="125">
        <v>24656</v>
      </c>
      <c r="AF1960" s="126">
        <v>22548</v>
      </c>
    </row>
    <row r="1961" spans="2:32">
      <c r="B1961" s="127">
        <v>1923</v>
      </c>
      <c r="C1961" s="128">
        <v>1923</v>
      </c>
      <c r="D1961" s="129">
        <v>81</v>
      </c>
      <c r="E1961" s="130">
        <v>3</v>
      </c>
      <c r="F1961" s="131">
        <v>22</v>
      </c>
      <c r="G1961" s="132" t="s">
        <v>485</v>
      </c>
      <c r="H1961" s="133">
        <v>3</v>
      </c>
      <c r="I1961" s="128">
        <v>21</v>
      </c>
      <c r="J1961" s="129" t="s">
        <v>485</v>
      </c>
      <c r="K1961" s="134">
        <v>3</v>
      </c>
      <c r="L1961" s="108"/>
      <c r="M1961" s="81">
        <v>15844</v>
      </c>
      <c r="N1961" s="135">
        <v>15222</v>
      </c>
      <c r="O1961" s="136">
        <v>14790</v>
      </c>
      <c r="P1961" s="135">
        <v>14568</v>
      </c>
      <c r="Q1961" s="136">
        <v>14825</v>
      </c>
      <c r="R1961" s="135">
        <v>18743</v>
      </c>
      <c r="S1961" s="136">
        <v>18958</v>
      </c>
      <c r="T1961" s="135">
        <v>18408</v>
      </c>
      <c r="U1961" s="136">
        <v>17559</v>
      </c>
      <c r="V1961" s="135">
        <v>17761</v>
      </c>
      <c r="W1961" s="136">
        <v>18472</v>
      </c>
      <c r="X1961" s="135">
        <v>22725</v>
      </c>
      <c r="Y1961" s="136">
        <v>23066</v>
      </c>
      <c r="Z1961" s="135">
        <v>20446</v>
      </c>
      <c r="AA1961" s="136">
        <v>19719</v>
      </c>
      <c r="AB1961" s="135">
        <v>21120</v>
      </c>
      <c r="AC1961" s="136">
        <v>21734</v>
      </c>
      <c r="AD1961" s="135">
        <v>25467</v>
      </c>
      <c r="AE1961" s="137">
        <v>24314</v>
      </c>
      <c r="AF1961" s="138">
        <v>22349</v>
      </c>
    </row>
    <row r="1962" spans="2:32">
      <c r="B1962" s="114">
        <v>1924</v>
      </c>
      <c r="C1962" s="115">
        <v>1924</v>
      </c>
      <c r="D1962" s="116">
        <v>81</v>
      </c>
      <c r="E1962" s="117">
        <v>3</v>
      </c>
      <c r="F1962" s="118">
        <v>22</v>
      </c>
      <c r="G1962" s="119" t="s">
        <v>485</v>
      </c>
      <c r="H1962" s="120">
        <v>3</v>
      </c>
      <c r="I1962" s="115">
        <v>21</v>
      </c>
      <c r="J1962" s="116" t="s">
        <v>485</v>
      </c>
      <c r="K1962" s="121">
        <v>4</v>
      </c>
      <c r="L1962" s="108"/>
      <c r="M1962" s="122">
        <v>15967</v>
      </c>
      <c r="N1962" s="123">
        <v>15189</v>
      </c>
      <c r="O1962" s="124">
        <v>14737</v>
      </c>
      <c r="P1962" s="123">
        <v>14756</v>
      </c>
      <c r="Q1962" s="124">
        <v>14963</v>
      </c>
      <c r="R1962" s="123">
        <v>18921</v>
      </c>
      <c r="S1962" s="124">
        <v>19114</v>
      </c>
      <c r="T1962" s="123">
        <v>18409</v>
      </c>
      <c r="U1962" s="124">
        <v>17541</v>
      </c>
      <c r="V1962" s="123">
        <v>17820</v>
      </c>
      <c r="W1962" s="124">
        <v>18469</v>
      </c>
      <c r="X1962" s="123">
        <v>22644</v>
      </c>
      <c r="Y1962" s="124">
        <v>22790</v>
      </c>
      <c r="Z1962" s="123">
        <v>20114</v>
      </c>
      <c r="AA1962" s="124">
        <v>19199</v>
      </c>
      <c r="AB1962" s="123">
        <v>20731</v>
      </c>
      <c r="AC1962" s="124">
        <v>21301</v>
      </c>
      <c r="AD1962" s="123">
        <v>24966</v>
      </c>
      <c r="AE1962" s="125">
        <v>23757</v>
      </c>
      <c r="AF1962" s="126">
        <v>21874</v>
      </c>
    </row>
    <row r="1963" spans="2:32">
      <c r="B1963" s="127">
        <v>1925</v>
      </c>
      <c r="C1963" s="128">
        <v>1925</v>
      </c>
      <c r="D1963" s="129">
        <v>81</v>
      </c>
      <c r="E1963" s="130">
        <v>3</v>
      </c>
      <c r="F1963" s="131">
        <v>22</v>
      </c>
      <c r="G1963" s="132" t="s">
        <v>485</v>
      </c>
      <c r="H1963" s="133">
        <v>3</v>
      </c>
      <c r="I1963" s="128">
        <v>21</v>
      </c>
      <c r="J1963" s="129" t="s">
        <v>485</v>
      </c>
      <c r="K1963" s="134">
        <v>5</v>
      </c>
      <c r="L1963" s="108"/>
      <c r="M1963" s="81">
        <v>16326</v>
      </c>
      <c r="N1963" s="135">
        <v>15437</v>
      </c>
      <c r="O1963" s="136">
        <v>14863</v>
      </c>
      <c r="P1963" s="135">
        <v>15231</v>
      </c>
      <c r="Q1963" s="136">
        <v>15387</v>
      </c>
      <c r="R1963" s="135">
        <v>19230</v>
      </c>
      <c r="S1963" s="136">
        <v>19351</v>
      </c>
      <c r="T1963" s="135">
        <v>18477</v>
      </c>
      <c r="U1963" s="136">
        <v>17582</v>
      </c>
      <c r="V1963" s="135">
        <v>18012</v>
      </c>
      <c r="W1963" s="136">
        <v>18628</v>
      </c>
      <c r="X1963" s="135">
        <v>22594</v>
      </c>
      <c r="Y1963" s="136">
        <v>22551</v>
      </c>
      <c r="Z1963" s="135">
        <v>19782</v>
      </c>
      <c r="AA1963" s="136">
        <v>18962</v>
      </c>
      <c r="AB1963" s="135">
        <v>20589</v>
      </c>
      <c r="AC1963" s="136">
        <v>21143</v>
      </c>
      <c r="AD1963" s="135">
        <v>24455</v>
      </c>
      <c r="AE1963" s="137">
        <v>23144</v>
      </c>
      <c r="AF1963" s="138">
        <v>21358</v>
      </c>
    </row>
    <row r="1964" spans="2:32">
      <c r="B1964" s="114">
        <v>1926</v>
      </c>
      <c r="C1964" s="115">
        <v>1926</v>
      </c>
      <c r="D1964" s="116">
        <v>81</v>
      </c>
      <c r="E1964" s="117">
        <v>3</v>
      </c>
      <c r="F1964" s="118">
        <v>22</v>
      </c>
      <c r="G1964" s="119" t="s">
        <v>485</v>
      </c>
      <c r="H1964" s="120">
        <v>3</v>
      </c>
      <c r="I1964" s="115">
        <v>21</v>
      </c>
      <c r="J1964" s="116" t="s">
        <v>485</v>
      </c>
      <c r="K1964" s="121">
        <v>6</v>
      </c>
      <c r="L1964" s="108"/>
      <c r="M1964" s="122">
        <v>17125</v>
      </c>
      <c r="N1964" s="123">
        <v>16018</v>
      </c>
      <c r="O1964" s="124">
        <v>15099</v>
      </c>
      <c r="P1964" s="123">
        <v>16258</v>
      </c>
      <c r="Q1964" s="124">
        <v>16457</v>
      </c>
      <c r="R1964" s="123">
        <v>19870</v>
      </c>
      <c r="S1964" s="124">
        <v>20079</v>
      </c>
      <c r="T1964" s="123">
        <v>18785</v>
      </c>
      <c r="U1964" s="124">
        <v>17589</v>
      </c>
      <c r="V1964" s="123">
        <v>18715</v>
      </c>
      <c r="W1964" s="124">
        <v>19393</v>
      </c>
      <c r="X1964" s="123">
        <v>22759</v>
      </c>
      <c r="Y1964" s="124">
        <v>22706</v>
      </c>
      <c r="Z1964" s="123">
        <v>19429</v>
      </c>
      <c r="AA1964" s="124">
        <v>19359</v>
      </c>
      <c r="AB1964" s="123">
        <v>20908</v>
      </c>
      <c r="AC1964" s="124">
        <v>21494</v>
      </c>
      <c r="AD1964" s="123">
        <v>24337</v>
      </c>
      <c r="AE1964" s="125">
        <v>22625</v>
      </c>
      <c r="AF1964" s="126">
        <v>20823</v>
      </c>
    </row>
    <row r="1965" spans="2:32">
      <c r="B1965" s="127">
        <v>1927</v>
      </c>
      <c r="C1965" s="128">
        <v>1927</v>
      </c>
      <c r="D1965" s="129">
        <v>81</v>
      </c>
      <c r="E1965" s="130">
        <v>3</v>
      </c>
      <c r="F1965" s="131">
        <v>22</v>
      </c>
      <c r="G1965" s="132" t="s">
        <v>485</v>
      </c>
      <c r="H1965" s="133">
        <v>3</v>
      </c>
      <c r="I1965" s="128">
        <v>21</v>
      </c>
      <c r="J1965" s="129" t="s">
        <v>485</v>
      </c>
      <c r="K1965" s="134">
        <v>7</v>
      </c>
      <c r="L1965" s="108"/>
      <c r="M1965" s="81">
        <v>18258</v>
      </c>
      <c r="N1965" s="135">
        <v>16548</v>
      </c>
      <c r="O1965" s="136">
        <v>15479</v>
      </c>
      <c r="P1965" s="135">
        <v>17508</v>
      </c>
      <c r="Q1965" s="136">
        <v>17747</v>
      </c>
      <c r="R1965" s="135">
        <v>20996</v>
      </c>
      <c r="S1965" s="136">
        <v>21322</v>
      </c>
      <c r="T1965" s="135">
        <v>19152</v>
      </c>
      <c r="U1965" s="136">
        <v>17700</v>
      </c>
      <c r="V1965" s="135">
        <v>19611</v>
      </c>
      <c r="W1965" s="136">
        <v>20350</v>
      </c>
      <c r="X1965" s="135">
        <v>23455</v>
      </c>
      <c r="Y1965" s="136">
        <v>23455</v>
      </c>
      <c r="Z1965" s="135">
        <v>19315</v>
      </c>
      <c r="AA1965" s="136">
        <v>20125</v>
      </c>
      <c r="AB1965" s="135">
        <v>21543</v>
      </c>
      <c r="AC1965" s="136">
        <v>22138</v>
      </c>
      <c r="AD1965" s="135">
        <v>24890</v>
      </c>
      <c r="AE1965" s="137">
        <v>22341</v>
      </c>
      <c r="AF1965" s="138">
        <v>20592</v>
      </c>
    </row>
    <row r="1966" spans="2:32">
      <c r="B1966" s="114">
        <v>1928</v>
      </c>
      <c r="C1966" s="115">
        <v>1928</v>
      </c>
      <c r="D1966" s="116">
        <v>81</v>
      </c>
      <c r="E1966" s="117">
        <v>3</v>
      </c>
      <c r="F1966" s="118">
        <v>22</v>
      </c>
      <c r="G1966" s="119" t="s">
        <v>485</v>
      </c>
      <c r="H1966" s="120">
        <v>3</v>
      </c>
      <c r="I1966" s="115">
        <v>21</v>
      </c>
      <c r="J1966" s="116" t="s">
        <v>485</v>
      </c>
      <c r="K1966" s="121">
        <v>8</v>
      </c>
      <c r="L1966" s="108"/>
      <c r="M1966" s="122">
        <v>18886</v>
      </c>
      <c r="N1966" s="123">
        <v>16643</v>
      </c>
      <c r="O1966" s="124">
        <v>15656</v>
      </c>
      <c r="P1966" s="123">
        <v>18031</v>
      </c>
      <c r="Q1966" s="124">
        <v>18074</v>
      </c>
      <c r="R1966" s="123">
        <v>21645</v>
      </c>
      <c r="S1966" s="124">
        <v>22062</v>
      </c>
      <c r="T1966" s="123">
        <v>19169</v>
      </c>
      <c r="U1966" s="124">
        <v>17742</v>
      </c>
      <c r="V1966" s="123">
        <v>19783</v>
      </c>
      <c r="W1966" s="124">
        <v>20500</v>
      </c>
      <c r="X1966" s="123">
        <v>23875</v>
      </c>
      <c r="Y1966" s="124">
        <v>23950</v>
      </c>
      <c r="Z1966" s="123">
        <v>19217</v>
      </c>
      <c r="AA1966" s="124">
        <v>20402</v>
      </c>
      <c r="AB1966" s="123">
        <v>21475</v>
      </c>
      <c r="AC1966" s="124">
        <v>22126</v>
      </c>
      <c r="AD1966" s="123">
        <v>25275</v>
      </c>
      <c r="AE1966" s="125">
        <v>22155</v>
      </c>
      <c r="AF1966" s="126">
        <v>20444</v>
      </c>
    </row>
    <row r="1967" spans="2:32">
      <c r="B1967" s="127">
        <v>1929</v>
      </c>
      <c r="C1967" s="128">
        <v>1929</v>
      </c>
      <c r="D1967" s="129">
        <v>81</v>
      </c>
      <c r="E1967" s="130">
        <v>3</v>
      </c>
      <c r="F1967" s="131">
        <v>22</v>
      </c>
      <c r="G1967" s="132" t="s">
        <v>485</v>
      </c>
      <c r="H1967" s="133">
        <v>3</v>
      </c>
      <c r="I1967" s="128">
        <v>21</v>
      </c>
      <c r="J1967" s="129" t="s">
        <v>485</v>
      </c>
      <c r="K1967" s="134">
        <v>9</v>
      </c>
      <c r="L1967" s="108"/>
      <c r="M1967" s="81">
        <v>18805</v>
      </c>
      <c r="N1967" s="135">
        <v>16903</v>
      </c>
      <c r="O1967" s="136">
        <v>15828</v>
      </c>
      <c r="P1967" s="135">
        <v>17920</v>
      </c>
      <c r="Q1967" s="136">
        <v>17908</v>
      </c>
      <c r="R1967" s="135">
        <v>21458</v>
      </c>
      <c r="S1967" s="136">
        <v>21814</v>
      </c>
      <c r="T1967" s="135">
        <v>19354</v>
      </c>
      <c r="U1967" s="136">
        <v>17823</v>
      </c>
      <c r="V1967" s="135">
        <v>19578</v>
      </c>
      <c r="W1967" s="136">
        <v>20148</v>
      </c>
      <c r="X1967" s="135">
        <v>23567</v>
      </c>
      <c r="Y1967" s="136">
        <v>23575</v>
      </c>
      <c r="Z1967" s="135">
        <v>19183</v>
      </c>
      <c r="AA1967" s="136">
        <v>20172</v>
      </c>
      <c r="AB1967" s="135">
        <v>21118</v>
      </c>
      <c r="AC1967" s="136">
        <v>21734</v>
      </c>
      <c r="AD1967" s="135">
        <v>24837</v>
      </c>
      <c r="AE1967" s="137">
        <v>22183</v>
      </c>
      <c r="AF1967" s="138">
        <v>20376</v>
      </c>
    </row>
    <row r="1968" spans="2:32">
      <c r="B1968" s="114">
        <v>1930</v>
      </c>
      <c r="C1968" s="115">
        <v>1930</v>
      </c>
      <c r="D1968" s="116">
        <v>81</v>
      </c>
      <c r="E1968" s="117">
        <v>3</v>
      </c>
      <c r="F1968" s="118">
        <v>22</v>
      </c>
      <c r="G1968" s="119" t="s">
        <v>485</v>
      </c>
      <c r="H1968" s="120">
        <v>3</v>
      </c>
      <c r="I1968" s="115">
        <v>21</v>
      </c>
      <c r="J1968" s="116" t="s">
        <v>485</v>
      </c>
      <c r="K1968" s="121">
        <v>10</v>
      </c>
      <c r="L1968" s="108"/>
      <c r="M1968" s="122">
        <v>18343</v>
      </c>
      <c r="N1968" s="123">
        <v>16959</v>
      </c>
      <c r="O1968" s="124">
        <v>15794</v>
      </c>
      <c r="P1968" s="123">
        <v>17508</v>
      </c>
      <c r="Q1968" s="124">
        <v>17534</v>
      </c>
      <c r="R1968" s="123">
        <v>20742</v>
      </c>
      <c r="S1968" s="124">
        <v>20980</v>
      </c>
      <c r="T1968" s="123">
        <v>19145</v>
      </c>
      <c r="U1968" s="124">
        <v>17538</v>
      </c>
      <c r="V1968" s="123">
        <v>19113</v>
      </c>
      <c r="W1968" s="124">
        <v>19623</v>
      </c>
      <c r="X1968" s="123">
        <v>22749</v>
      </c>
      <c r="Y1968" s="124">
        <v>22828</v>
      </c>
      <c r="Z1968" s="123">
        <v>18981</v>
      </c>
      <c r="AA1968" s="124">
        <v>20150</v>
      </c>
      <c r="AB1968" s="123">
        <v>21025</v>
      </c>
      <c r="AC1968" s="124">
        <v>21571</v>
      </c>
      <c r="AD1968" s="123">
        <v>24128</v>
      </c>
      <c r="AE1968" s="125">
        <v>22076</v>
      </c>
      <c r="AF1968" s="126">
        <v>20227</v>
      </c>
    </row>
    <row r="1969" spans="2:32">
      <c r="B1969" s="127">
        <v>1931</v>
      </c>
      <c r="C1969" s="128">
        <v>1931</v>
      </c>
      <c r="D1969" s="129">
        <v>81</v>
      </c>
      <c r="E1969" s="130">
        <v>3</v>
      </c>
      <c r="F1969" s="131">
        <v>22</v>
      </c>
      <c r="G1969" s="132" t="s">
        <v>485</v>
      </c>
      <c r="H1969" s="133">
        <v>3</v>
      </c>
      <c r="I1969" s="128">
        <v>21</v>
      </c>
      <c r="J1969" s="129" t="s">
        <v>485</v>
      </c>
      <c r="K1969" s="134">
        <v>11</v>
      </c>
      <c r="L1969" s="108"/>
      <c r="M1969" s="81">
        <v>17821</v>
      </c>
      <c r="N1969" s="135">
        <v>16731</v>
      </c>
      <c r="O1969" s="136">
        <v>15632</v>
      </c>
      <c r="P1969" s="135">
        <v>17050</v>
      </c>
      <c r="Q1969" s="136">
        <v>17138</v>
      </c>
      <c r="R1969" s="135">
        <v>20060</v>
      </c>
      <c r="S1969" s="136">
        <v>20192</v>
      </c>
      <c r="T1969" s="135">
        <v>18676</v>
      </c>
      <c r="U1969" s="136">
        <v>17136</v>
      </c>
      <c r="V1969" s="135">
        <v>18645</v>
      </c>
      <c r="W1969" s="136">
        <v>19109</v>
      </c>
      <c r="X1969" s="135">
        <v>21995</v>
      </c>
      <c r="Y1969" s="136">
        <v>22345</v>
      </c>
      <c r="Z1969" s="135">
        <v>18659</v>
      </c>
      <c r="AA1969" s="136">
        <v>20035</v>
      </c>
      <c r="AB1969" s="135">
        <v>21069</v>
      </c>
      <c r="AC1969" s="136">
        <v>21546</v>
      </c>
      <c r="AD1969" s="135">
        <v>23701</v>
      </c>
      <c r="AE1969" s="137">
        <v>21917</v>
      </c>
      <c r="AF1969" s="138">
        <v>19936</v>
      </c>
    </row>
    <row r="1970" spans="2:32">
      <c r="B1970" s="114">
        <v>1932</v>
      </c>
      <c r="C1970" s="115">
        <v>1932</v>
      </c>
      <c r="D1970" s="116">
        <v>81</v>
      </c>
      <c r="E1970" s="117">
        <v>3</v>
      </c>
      <c r="F1970" s="118">
        <v>22</v>
      </c>
      <c r="G1970" s="119" t="s">
        <v>485</v>
      </c>
      <c r="H1970" s="120">
        <v>3</v>
      </c>
      <c r="I1970" s="115">
        <v>21</v>
      </c>
      <c r="J1970" s="116" t="s">
        <v>485</v>
      </c>
      <c r="K1970" s="121">
        <v>12</v>
      </c>
      <c r="L1970" s="108"/>
      <c r="M1970" s="122">
        <v>17540</v>
      </c>
      <c r="N1970" s="123">
        <v>16452</v>
      </c>
      <c r="O1970" s="124">
        <v>15543</v>
      </c>
      <c r="P1970" s="123">
        <v>16841</v>
      </c>
      <c r="Q1970" s="124">
        <v>16876</v>
      </c>
      <c r="R1970" s="123">
        <v>19729</v>
      </c>
      <c r="S1970" s="124">
        <v>19814</v>
      </c>
      <c r="T1970" s="123">
        <v>18363</v>
      </c>
      <c r="U1970" s="124">
        <v>17027</v>
      </c>
      <c r="V1970" s="123">
        <v>18375</v>
      </c>
      <c r="W1970" s="124">
        <v>18865</v>
      </c>
      <c r="X1970" s="123">
        <v>21669</v>
      </c>
      <c r="Y1970" s="124">
        <v>22012</v>
      </c>
      <c r="Z1970" s="123">
        <v>18421</v>
      </c>
      <c r="AA1970" s="124">
        <v>19823</v>
      </c>
      <c r="AB1970" s="123">
        <v>20800</v>
      </c>
      <c r="AC1970" s="124">
        <v>21323</v>
      </c>
      <c r="AD1970" s="123">
        <v>23373</v>
      </c>
      <c r="AE1970" s="125">
        <v>21566</v>
      </c>
      <c r="AF1970" s="126">
        <v>19687</v>
      </c>
    </row>
    <row r="1971" spans="2:32">
      <c r="B1971" s="127">
        <v>1933</v>
      </c>
      <c r="C1971" s="128">
        <v>1933</v>
      </c>
      <c r="D1971" s="129">
        <v>81</v>
      </c>
      <c r="E1971" s="130">
        <v>3</v>
      </c>
      <c r="F1971" s="131">
        <v>22</v>
      </c>
      <c r="G1971" s="132" t="s">
        <v>485</v>
      </c>
      <c r="H1971" s="133">
        <v>3</v>
      </c>
      <c r="I1971" s="128">
        <v>21</v>
      </c>
      <c r="J1971" s="129" t="s">
        <v>485</v>
      </c>
      <c r="K1971" s="134">
        <v>13</v>
      </c>
      <c r="L1971" s="108"/>
      <c r="M1971" s="81">
        <v>17256</v>
      </c>
      <c r="N1971" s="135">
        <v>16178</v>
      </c>
      <c r="O1971" s="136">
        <v>15375</v>
      </c>
      <c r="P1971" s="135">
        <v>16711</v>
      </c>
      <c r="Q1971" s="136">
        <v>16737</v>
      </c>
      <c r="R1971" s="135">
        <v>19342</v>
      </c>
      <c r="S1971" s="136">
        <v>19503</v>
      </c>
      <c r="T1971" s="135">
        <v>18021</v>
      </c>
      <c r="U1971" s="136">
        <v>16790</v>
      </c>
      <c r="V1971" s="135">
        <v>18202</v>
      </c>
      <c r="W1971" s="136">
        <v>18684</v>
      </c>
      <c r="X1971" s="135">
        <v>21238</v>
      </c>
      <c r="Y1971" s="136">
        <v>21686</v>
      </c>
      <c r="Z1971" s="135">
        <v>18168</v>
      </c>
      <c r="AA1971" s="136">
        <v>19647</v>
      </c>
      <c r="AB1971" s="135">
        <v>20794</v>
      </c>
      <c r="AC1971" s="136">
        <v>21305</v>
      </c>
      <c r="AD1971" s="135">
        <v>23040</v>
      </c>
      <c r="AE1971" s="137">
        <v>21044</v>
      </c>
      <c r="AF1971" s="138">
        <v>19414</v>
      </c>
    </row>
    <row r="1972" spans="2:32">
      <c r="B1972" s="114">
        <v>1934</v>
      </c>
      <c r="C1972" s="115">
        <v>1934</v>
      </c>
      <c r="D1972" s="116">
        <v>81</v>
      </c>
      <c r="E1972" s="117">
        <v>3</v>
      </c>
      <c r="F1972" s="118">
        <v>22</v>
      </c>
      <c r="G1972" s="119" t="s">
        <v>485</v>
      </c>
      <c r="H1972" s="120">
        <v>3</v>
      </c>
      <c r="I1972" s="115">
        <v>21</v>
      </c>
      <c r="J1972" s="116" t="s">
        <v>485</v>
      </c>
      <c r="K1972" s="121">
        <v>14</v>
      </c>
      <c r="L1972" s="108"/>
      <c r="M1972" s="122">
        <v>17089</v>
      </c>
      <c r="N1972" s="123">
        <v>15833</v>
      </c>
      <c r="O1972" s="124">
        <v>15223</v>
      </c>
      <c r="P1972" s="123">
        <v>16588</v>
      </c>
      <c r="Q1972" s="124">
        <v>16512</v>
      </c>
      <c r="R1972" s="123">
        <v>19098</v>
      </c>
      <c r="S1972" s="124">
        <v>19248</v>
      </c>
      <c r="T1972" s="123">
        <v>17603</v>
      </c>
      <c r="U1972" s="124">
        <v>16556</v>
      </c>
      <c r="V1972" s="123">
        <v>17901</v>
      </c>
      <c r="W1972" s="124">
        <v>18437</v>
      </c>
      <c r="X1972" s="123">
        <v>20907</v>
      </c>
      <c r="Y1972" s="124">
        <v>21374</v>
      </c>
      <c r="Z1972" s="123">
        <v>17892</v>
      </c>
      <c r="AA1972" s="124">
        <v>19377</v>
      </c>
      <c r="AB1972" s="123">
        <v>20515</v>
      </c>
      <c r="AC1972" s="124">
        <v>21097</v>
      </c>
      <c r="AD1972" s="123">
        <v>22709</v>
      </c>
      <c r="AE1972" s="125">
        <v>20460</v>
      </c>
      <c r="AF1972" s="126">
        <v>19106</v>
      </c>
    </row>
    <row r="1973" spans="2:32">
      <c r="B1973" s="127">
        <v>1935</v>
      </c>
      <c r="C1973" s="128">
        <v>1935</v>
      </c>
      <c r="D1973" s="129">
        <v>81</v>
      </c>
      <c r="E1973" s="130">
        <v>3</v>
      </c>
      <c r="F1973" s="131">
        <v>22</v>
      </c>
      <c r="G1973" s="132" t="s">
        <v>485</v>
      </c>
      <c r="H1973" s="133">
        <v>3</v>
      </c>
      <c r="I1973" s="128">
        <v>21</v>
      </c>
      <c r="J1973" s="129" t="s">
        <v>485</v>
      </c>
      <c r="K1973" s="134">
        <v>15</v>
      </c>
      <c r="L1973" s="108"/>
      <c r="M1973" s="81">
        <v>17145</v>
      </c>
      <c r="N1973" s="135">
        <v>15762</v>
      </c>
      <c r="O1973" s="136">
        <v>15262</v>
      </c>
      <c r="P1973" s="135">
        <v>16632</v>
      </c>
      <c r="Q1973" s="136">
        <v>16423</v>
      </c>
      <c r="R1973" s="135">
        <v>19125</v>
      </c>
      <c r="S1973" s="136">
        <v>19145</v>
      </c>
      <c r="T1973" s="135">
        <v>17497</v>
      </c>
      <c r="U1973" s="136">
        <v>16543</v>
      </c>
      <c r="V1973" s="135">
        <v>17744</v>
      </c>
      <c r="W1973" s="136">
        <v>18393</v>
      </c>
      <c r="X1973" s="135">
        <v>20860</v>
      </c>
      <c r="Y1973" s="136">
        <v>21213</v>
      </c>
      <c r="Z1973" s="135">
        <v>17839</v>
      </c>
      <c r="AA1973" s="136">
        <v>19311</v>
      </c>
      <c r="AB1973" s="135">
        <v>20300</v>
      </c>
      <c r="AC1973" s="136">
        <v>21022</v>
      </c>
      <c r="AD1973" s="135">
        <v>22510</v>
      </c>
      <c r="AE1973" s="137">
        <v>20247</v>
      </c>
      <c r="AF1973" s="138">
        <v>19027</v>
      </c>
    </row>
    <row r="1974" spans="2:32">
      <c r="B1974" s="114">
        <v>1936</v>
      </c>
      <c r="C1974" s="115">
        <v>1936</v>
      </c>
      <c r="D1974" s="116">
        <v>81</v>
      </c>
      <c r="E1974" s="117">
        <v>3</v>
      </c>
      <c r="F1974" s="118">
        <v>22</v>
      </c>
      <c r="G1974" s="119" t="s">
        <v>485</v>
      </c>
      <c r="H1974" s="120">
        <v>3</v>
      </c>
      <c r="I1974" s="115">
        <v>21</v>
      </c>
      <c r="J1974" s="116" t="s">
        <v>485</v>
      </c>
      <c r="K1974" s="121">
        <v>16</v>
      </c>
      <c r="L1974" s="108"/>
      <c r="M1974" s="122">
        <v>17507</v>
      </c>
      <c r="N1974" s="123">
        <v>16151</v>
      </c>
      <c r="O1974" s="124">
        <v>15745</v>
      </c>
      <c r="P1974" s="123">
        <v>17035</v>
      </c>
      <c r="Q1974" s="124">
        <v>16954</v>
      </c>
      <c r="R1974" s="123">
        <v>19415</v>
      </c>
      <c r="S1974" s="124">
        <v>19371</v>
      </c>
      <c r="T1974" s="123">
        <v>17824</v>
      </c>
      <c r="U1974" s="124">
        <v>16948</v>
      </c>
      <c r="V1974" s="123">
        <v>18319</v>
      </c>
      <c r="W1974" s="124">
        <v>18697</v>
      </c>
      <c r="X1974" s="123">
        <v>21014</v>
      </c>
      <c r="Y1974" s="124">
        <v>21316</v>
      </c>
      <c r="Z1974" s="123">
        <v>18240</v>
      </c>
      <c r="AA1974" s="124">
        <v>19548</v>
      </c>
      <c r="AB1974" s="123">
        <v>20866</v>
      </c>
      <c r="AC1974" s="124">
        <v>21254</v>
      </c>
      <c r="AD1974" s="123">
        <v>22541</v>
      </c>
      <c r="AE1974" s="125">
        <v>20449</v>
      </c>
      <c r="AF1974" s="126">
        <v>19392</v>
      </c>
    </row>
    <row r="1975" spans="2:32">
      <c r="B1975" s="127">
        <v>1937</v>
      </c>
      <c r="C1975" s="128">
        <v>1937</v>
      </c>
      <c r="D1975" s="129">
        <v>81</v>
      </c>
      <c r="E1975" s="130">
        <v>3</v>
      </c>
      <c r="F1975" s="131">
        <v>22</v>
      </c>
      <c r="G1975" s="132" t="s">
        <v>485</v>
      </c>
      <c r="H1975" s="133">
        <v>3</v>
      </c>
      <c r="I1975" s="128">
        <v>21</v>
      </c>
      <c r="J1975" s="129" t="s">
        <v>485</v>
      </c>
      <c r="K1975" s="134">
        <v>17</v>
      </c>
      <c r="L1975" s="108"/>
      <c r="M1975" s="81">
        <v>18129</v>
      </c>
      <c r="N1975" s="135">
        <v>16827</v>
      </c>
      <c r="O1975" s="136">
        <v>16589</v>
      </c>
      <c r="P1975" s="135">
        <v>17703</v>
      </c>
      <c r="Q1975" s="136">
        <v>17732</v>
      </c>
      <c r="R1975" s="135">
        <v>20109</v>
      </c>
      <c r="S1975" s="136">
        <v>20182</v>
      </c>
      <c r="T1975" s="135">
        <v>18690</v>
      </c>
      <c r="U1975" s="136">
        <v>17810</v>
      </c>
      <c r="V1975" s="135">
        <v>19132</v>
      </c>
      <c r="W1975" s="136">
        <v>19433</v>
      </c>
      <c r="X1975" s="135">
        <v>21686</v>
      </c>
      <c r="Y1975" s="136">
        <v>22088</v>
      </c>
      <c r="Z1975" s="135">
        <v>19248</v>
      </c>
      <c r="AA1975" s="136">
        <v>20226</v>
      </c>
      <c r="AB1975" s="135">
        <v>21625</v>
      </c>
      <c r="AC1975" s="136">
        <v>21969</v>
      </c>
      <c r="AD1975" s="135">
        <v>23315</v>
      </c>
      <c r="AE1975" s="137">
        <v>21390</v>
      </c>
      <c r="AF1975" s="138">
        <v>20408</v>
      </c>
    </row>
    <row r="1976" spans="2:32">
      <c r="B1976" s="114">
        <v>1938</v>
      </c>
      <c r="C1976" s="115">
        <v>1938</v>
      </c>
      <c r="D1976" s="116">
        <v>81</v>
      </c>
      <c r="E1976" s="117">
        <v>3</v>
      </c>
      <c r="F1976" s="118">
        <v>22</v>
      </c>
      <c r="G1976" s="119" t="s">
        <v>485</v>
      </c>
      <c r="H1976" s="120">
        <v>3</v>
      </c>
      <c r="I1976" s="115">
        <v>21</v>
      </c>
      <c r="J1976" s="116" t="s">
        <v>485</v>
      </c>
      <c r="K1976" s="121">
        <v>18</v>
      </c>
      <c r="L1976" s="108"/>
      <c r="M1976" s="122">
        <v>18674</v>
      </c>
      <c r="N1976" s="123">
        <v>17357</v>
      </c>
      <c r="O1976" s="124">
        <v>17120</v>
      </c>
      <c r="P1976" s="123">
        <v>18186</v>
      </c>
      <c r="Q1976" s="124">
        <v>17880</v>
      </c>
      <c r="R1976" s="123">
        <v>20877</v>
      </c>
      <c r="S1976" s="124">
        <v>20793</v>
      </c>
      <c r="T1976" s="123">
        <v>19422</v>
      </c>
      <c r="U1976" s="124">
        <v>18612</v>
      </c>
      <c r="V1976" s="123">
        <v>19440</v>
      </c>
      <c r="W1976" s="124">
        <v>19744</v>
      </c>
      <c r="X1976" s="123">
        <v>22746</v>
      </c>
      <c r="Y1976" s="124">
        <v>22960</v>
      </c>
      <c r="Z1976" s="123">
        <v>20315</v>
      </c>
      <c r="AA1976" s="124">
        <v>21068</v>
      </c>
      <c r="AB1976" s="123">
        <v>21657</v>
      </c>
      <c r="AC1976" s="124">
        <v>22070</v>
      </c>
      <c r="AD1976" s="123">
        <v>24314</v>
      </c>
      <c r="AE1976" s="125">
        <v>22654</v>
      </c>
      <c r="AF1976" s="126">
        <v>21541</v>
      </c>
    </row>
    <row r="1977" spans="2:32">
      <c r="B1977" s="127">
        <v>1939</v>
      </c>
      <c r="C1977" s="128">
        <v>1939</v>
      </c>
      <c r="D1977" s="129">
        <v>81</v>
      </c>
      <c r="E1977" s="130">
        <v>3</v>
      </c>
      <c r="F1977" s="131">
        <v>22</v>
      </c>
      <c r="G1977" s="132" t="s">
        <v>485</v>
      </c>
      <c r="H1977" s="133">
        <v>3</v>
      </c>
      <c r="I1977" s="128">
        <v>21</v>
      </c>
      <c r="J1977" s="129" t="s">
        <v>485</v>
      </c>
      <c r="K1977" s="134">
        <v>19</v>
      </c>
      <c r="L1977" s="108"/>
      <c r="M1977" s="81">
        <v>19169</v>
      </c>
      <c r="N1977" s="135">
        <v>17741</v>
      </c>
      <c r="O1977" s="136">
        <v>17360</v>
      </c>
      <c r="P1977" s="135">
        <v>18478</v>
      </c>
      <c r="Q1977" s="136">
        <v>18240</v>
      </c>
      <c r="R1977" s="135">
        <v>21446</v>
      </c>
      <c r="S1977" s="136">
        <v>21333</v>
      </c>
      <c r="T1977" s="135">
        <v>20025</v>
      </c>
      <c r="U1977" s="136">
        <v>19116</v>
      </c>
      <c r="V1977" s="135">
        <v>20017</v>
      </c>
      <c r="W1977" s="136">
        <v>20509</v>
      </c>
      <c r="X1977" s="135">
        <v>23805</v>
      </c>
      <c r="Y1977" s="136">
        <v>23864</v>
      </c>
      <c r="Z1977" s="135">
        <v>21099</v>
      </c>
      <c r="AA1977" s="136">
        <v>21854</v>
      </c>
      <c r="AB1977" s="135">
        <v>22313</v>
      </c>
      <c r="AC1977" s="136">
        <v>22955</v>
      </c>
      <c r="AD1977" s="135">
        <v>25468</v>
      </c>
      <c r="AE1977" s="137">
        <v>23878</v>
      </c>
      <c r="AF1977" s="138">
        <v>22462</v>
      </c>
    </row>
    <row r="1978" spans="2:32">
      <c r="B1978" s="114">
        <v>1940</v>
      </c>
      <c r="C1978" s="115">
        <v>1940</v>
      </c>
      <c r="D1978" s="116">
        <v>81</v>
      </c>
      <c r="E1978" s="117">
        <v>3</v>
      </c>
      <c r="F1978" s="118">
        <v>22</v>
      </c>
      <c r="G1978" s="119" t="s">
        <v>485</v>
      </c>
      <c r="H1978" s="120">
        <v>3</v>
      </c>
      <c r="I1978" s="115">
        <v>21</v>
      </c>
      <c r="J1978" s="116" t="s">
        <v>485</v>
      </c>
      <c r="K1978" s="121">
        <v>20</v>
      </c>
      <c r="L1978" s="108"/>
      <c r="M1978" s="122">
        <v>19585</v>
      </c>
      <c r="N1978" s="123">
        <v>17889</v>
      </c>
      <c r="O1978" s="124">
        <v>17767</v>
      </c>
      <c r="P1978" s="123">
        <v>18909</v>
      </c>
      <c r="Q1978" s="124">
        <v>18732</v>
      </c>
      <c r="R1978" s="123">
        <v>22081</v>
      </c>
      <c r="S1978" s="124">
        <v>21864</v>
      </c>
      <c r="T1978" s="123">
        <v>20378</v>
      </c>
      <c r="U1978" s="124">
        <v>19706</v>
      </c>
      <c r="V1978" s="123">
        <v>20732</v>
      </c>
      <c r="W1978" s="124">
        <v>21476</v>
      </c>
      <c r="X1978" s="123">
        <v>24915</v>
      </c>
      <c r="Y1978" s="124">
        <v>24796</v>
      </c>
      <c r="Z1978" s="123">
        <v>21870</v>
      </c>
      <c r="AA1978" s="124">
        <v>23006</v>
      </c>
      <c r="AB1978" s="123">
        <v>23298</v>
      </c>
      <c r="AC1978" s="124">
        <v>24026</v>
      </c>
      <c r="AD1978" s="123">
        <v>26721</v>
      </c>
      <c r="AE1978" s="125">
        <v>24776</v>
      </c>
      <c r="AF1978" s="126">
        <v>23410</v>
      </c>
    </row>
    <row r="1979" spans="2:32">
      <c r="B1979" s="127">
        <v>1941</v>
      </c>
      <c r="C1979" s="128">
        <v>1941</v>
      </c>
      <c r="D1979" s="129">
        <v>81</v>
      </c>
      <c r="E1979" s="130">
        <v>3</v>
      </c>
      <c r="F1979" s="131">
        <v>22</v>
      </c>
      <c r="G1979" s="132" t="s">
        <v>485</v>
      </c>
      <c r="H1979" s="133">
        <v>3</v>
      </c>
      <c r="I1979" s="128">
        <v>21</v>
      </c>
      <c r="J1979" s="129" t="s">
        <v>485</v>
      </c>
      <c r="K1979" s="134">
        <v>21</v>
      </c>
      <c r="L1979" s="108"/>
      <c r="M1979" s="81">
        <v>19434</v>
      </c>
      <c r="N1979" s="135">
        <v>17477</v>
      </c>
      <c r="O1979" s="136">
        <v>17526</v>
      </c>
      <c r="P1979" s="135">
        <v>18631</v>
      </c>
      <c r="Q1979" s="136">
        <v>18559</v>
      </c>
      <c r="R1979" s="135">
        <v>22105</v>
      </c>
      <c r="S1979" s="136">
        <v>21696</v>
      </c>
      <c r="T1979" s="135">
        <v>20266</v>
      </c>
      <c r="U1979" s="136">
        <v>19740</v>
      </c>
      <c r="V1979" s="135">
        <v>20925</v>
      </c>
      <c r="W1979" s="136">
        <v>21735</v>
      </c>
      <c r="X1979" s="135">
        <v>25544</v>
      </c>
      <c r="Y1979" s="136">
        <v>25249</v>
      </c>
      <c r="Z1979" s="135">
        <v>22328</v>
      </c>
      <c r="AA1979" s="136">
        <v>23478</v>
      </c>
      <c r="AB1979" s="135">
        <v>24039</v>
      </c>
      <c r="AC1979" s="136">
        <v>24806</v>
      </c>
      <c r="AD1979" s="135">
        <v>27497</v>
      </c>
      <c r="AE1979" s="137">
        <v>25552</v>
      </c>
      <c r="AF1979" s="138">
        <v>24072</v>
      </c>
    </row>
    <row r="1980" spans="2:32">
      <c r="B1980" s="114">
        <v>1942</v>
      </c>
      <c r="C1980" s="115">
        <v>1942</v>
      </c>
      <c r="D1980" s="116">
        <v>81</v>
      </c>
      <c r="E1980" s="117">
        <v>3</v>
      </c>
      <c r="F1980" s="118">
        <v>22</v>
      </c>
      <c r="G1980" s="119" t="s">
        <v>485</v>
      </c>
      <c r="H1980" s="120">
        <v>3</v>
      </c>
      <c r="I1980" s="115">
        <v>21</v>
      </c>
      <c r="J1980" s="116" t="s">
        <v>485</v>
      </c>
      <c r="K1980" s="121">
        <v>22</v>
      </c>
      <c r="L1980" s="108"/>
      <c r="M1980" s="122">
        <v>18657</v>
      </c>
      <c r="N1980" s="123">
        <v>16687</v>
      </c>
      <c r="O1980" s="124">
        <v>16801</v>
      </c>
      <c r="P1980" s="123">
        <v>17680</v>
      </c>
      <c r="Q1980" s="124">
        <v>17626</v>
      </c>
      <c r="R1980" s="123">
        <v>21402</v>
      </c>
      <c r="S1980" s="124">
        <v>20948</v>
      </c>
      <c r="T1980" s="123">
        <v>19636</v>
      </c>
      <c r="U1980" s="124">
        <v>19172</v>
      </c>
      <c r="V1980" s="123">
        <v>20222</v>
      </c>
      <c r="W1980" s="124">
        <v>21215</v>
      </c>
      <c r="X1980" s="123">
        <v>25169</v>
      </c>
      <c r="Y1980" s="124">
        <v>24907</v>
      </c>
      <c r="Z1980" s="123">
        <v>22024</v>
      </c>
      <c r="AA1980" s="124">
        <v>22964</v>
      </c>
      <c r="AB1980" s="123">
        <v>23675</v>
      </c>
      <c r="AC1980" s="124">
        <v>24605</v>
      </c>
      <c r="AD1980" s="123">
        <v>27355</v>
      </c>
      <c r="AE1980" s="125">
        <v>25449</v>
      </c>
      <c r="AF1980" s="126">
        <v>23888</v>
      </c>
    </row>
    <row r="1981" spans="2:32">
      <c r="B1981" s="127">
        <v>1943</v>
      </c>
      <c r="C1981" s="128">
        <v>1943</v>
      </c>
      <c r="D1981" s="129">
        <v>81</v>
      </c>
      <c r="E1981" s="130">
        <v>3</v>
      </c>
      <c r="F1981" s="131">
        <v>22</v>
      </c>
      <c r="G1981" s="132" t="s">
        <v>485</v>
      </c>
      <c r="H1981" s="133">
        <v>3</v>
      </c>
      <c r="I1981" s="128">
        <v>21</v>
      </c>
      <c r="J1981" s="129" t="s">
        <v>485</v>
      </c>
      <c r="K1981" s="134">
        <v>23</v>
      </c>
      <c r="L1981" s="108"/>
      <c r="M1981" s="81">
        <v>17670</v>
      </c>
      <c r="N1981" s="135">
        <v>15756</v>
      </c>
      <c r="O1981" s="136">
        <v>15945</v>
      </c>
      <c r="P1981" s="135">
        <v>16579</v>
      </c>
      <c r="Q1981" s="136">
        <v>16538</v>
      </c>
      <c r="R1981" s="135">
        <v>20444</v>
      </c>
      <c r="S1981" s="136">
        <v>19967</v>
      </c>
      <c r="T1981" s="135">
        <v>18811</v>
      </c>
      <c r="U1981" s="136">
        <v>18374</v>
      </c>
      <c r="V1981" s="135">
        <v>19291</v>
      </c>
      <c r="W1981" s="136">
        <v>20312</v>
      </c>
      <c r="X1981" s="135">
        <v>24388</v>
      </c>
      <c r="Y1981" s="136">
        <v>24128</v>
      </c>
      <c r="Z1981" s="135">
        <v>21393</v>
      </c>
      <c r="AA1981" s="136">
        <v>22111</v>
      </c>
      <c r="AB1981" s="135">
        <v>22933</v>
      </c>
      <c r="AC1981" s="136">
        <v>23857</v>
      </c>
      <c r="AD1981" s="135">
        <v>26685</v>
      </c>
      <c r="AE1981" s="137">
        <v>24925</v>
      </c>
      <c r="AF1981" s="138">
        <v>23337</v>
      </c>
    </row>
    <row r="1982" spans="2:32">
      <c r="B1982" s="114">
        <v>1944</v>
      </c>
      <c r="C1982" s="115">
        <v>1944</v>
      </c>
      <c r="D1982" s="116">
        <v>81</v>
      </c>
      <c r="E1982" s="117">
        <v>3</v>
      </c>
      <c r="F1982" s="118">
        <v>22</v>
      </c>
      <c r="G1982" s="119" t="s">
        <v>485</v>
      </c>
      <c r="H1982" s="120">
        <v>3</v>
      </c>
      <c r="I1982" s="115">
        <v>21</v>
      </c>
      <c r="J1982" s="116" t="s">
        <v>485</v>
      </c>
      <c r="K1982" s="121">
        <v>24</v>
      </c>
      <c r="L1982" s="108"/>
      <c r="M1982" s="122">
        <v>16806</v>
      </c>
      <c r="N1982" s="123">
        <v>14982</v>
      </c>
      <c r="O1982" s="124">
        <v>15291</v>
      </c>
      <c r="P1982" s="123">
        <v>15711</v>
      </c>
      <c r="Q1982" s="124">
        <v>15648</v>
      </c>
      <c r="R1982" s="123">
        <v>19611</v>
      </c>
      <c r="S1982" s="124">
        <v>19047</v>
      </c>
      <c r="T1982" s="123">
        <v>18082</v>
      </c>
      <c r="U1982" s="124">
        <v>17801</v>
      </c>
      <c r="V1982" s="123">
        <v>18506</v>
      </c>
      <c r="W1982" s="124">
        <v>19564</v>
      </c>
      <c r="X1982" s="123">
        <v>23679</v>
      </c>
      <c r="Y1982" s="124">
        <v>23336</v>
      </c>
      <c r="Z1982" s="123">
        <v>20877</v>
      </c>
      <c r="AA1982" s="124">
        <v>21262</v>
      </c>
      <c r="AB1982" s="123">
        <v>22224</v>
      </c>
      <c r="AC1982" s="124">
        <v>23200</v>
      </c>
      <c r="AD1982" s="123">
        <v>25958</v>
      </c>
      <c r="AE1982" s="125">
        <v>24378</v>
      </c>
      <c r="AF1982" s="126">
        <v>22852</v>
      </c>
    </row>
    <row r="1983" spans="2:32">
      <c r="B1983" s="127">
        <v>1945</v>
      </c>
      <c r="C1983" s="128">
        <v>1945</v>
      </c>
      <c r="D1983" s="129">
        <v>82</v>
      </c>
      <c r="E1983" s="130">
        <v>3</v>
      </c>
      <c r="F1983" s="131">
        <v>23</v>
      </c>
      <c r="G1983" s="132" t="s">
        <v>485</v>
      </c>
      <c r="H1983" s="133">
        <v>3</v>
      </c>
      <c r="I1983" s="128">
        <v>22</v>
      </c>
      <c r="J1983" s="129" t="s">
        <v>485</v>
      </c>
      <c r="K1983" s="134">
        <v>1</v>
      </c>
      <c r="L1983" s="108"/>
      <c r="M1983" s="81">
        <v>15884</v>
      </c>
      <c r="N1983" s="135">
        <v>14539</v>
      </c>
      <c r="O1983" s="136">
        <v>14469</v>
      </c>
      <c r="P1983" s="135">
        <v>14848</v>
      </c>
      <c r="Q1983" s="136">
        <v>15182</v>
      </c>
      <c r="R1983" s="135">
        <v>18789</v>
      </c>
      <c r="S1983" s="136">
        <v>18420</v>
      </c>
      <c r="T1983" s="135">
        <v>17386</v>
      </c>
      <c r="U1983" s="136">
        <v>17026</v>
      </c>
      <c r="V1983" s="135">
        <v>18209</v>
      </c>
      <c r="W1983" s="136">
        <v>19221</v>
      </c>
      <c r="X1983" s="135">
        <v>19910</v>
      </c>
      <c r="Y1983" s="136">
        <v>22537</v>
      </c>
      <c r="Z1983" s="135">
        <v>19674</v>
      </c>
      <c r="AA1983" s="136">
        <v>21419</v>
      </c>
      <c r="AB1983" s="135">
        <v>22079</v>
      </c>
      <c r="AC1983" s="136">
        <v>22942</v>
      </c>
      <c r="AD1983" s="135">
        <v>25026</v>
      </c>
      <c r="AE1983" s="137">
        <v>22794</v>
      </c>
      <c r="AF1983" s="138">
        <v>21619</v>
      </c>
    </row>
    <row r="1984" spans="2:32">
      <c r="B1984" s="114">
        <v>1946</v>
      </c>
      <c r="C1984" s="115">
        <v>1946</v>
      </c>
      <c r="D1984" s="116">
        <v>82</v>
      </c>
      <c r="E1984" s="117">
        <v>3</v>
      </c>
      <c r="F1984" s="118">
        <v>23</v>
      </c>
      <c r="G1984" s="119" t="s">
        <v>485</v>
      </c>
      <c r="H1984" s="120">
        <v>3</v>
      </c>
      <c r="I1984" s="115">
        <v>22</v>
      </c>
      <c r="J1984" s="116" t="s">
        <v>485</v>
      </c>
      <c r="K1984" s="121">
        <v>2</v>
      </c>
      <c r="L1984" s="108"/>
      <c r="M1984" s="122">
        <v>15593</v>
      </c>
      <c r="N1984" s="123">
        <v>14244</v>
      </c>
      <c r="O1984" s="124">
        <v>14227</v>
      </c>
      <c r="P1984" s="123">
        <v>14504</v>
      </c>
      <c r="Q1984" s="124">
        <v>14866</v>
      </c>
      <c r="R1984" s="123">
        <v>18410</v>
      </c>
      <c r="S1984" s="124">
        <v>17986</v>
      </c>
      <c r="T1984" s="123">
        <v>17085</v>
      </c>
      <c r="U1984" s="124">
        <v>16798</v>
      </c>
      <c r="V1984" s="123">
        <v>17869</v>
      </c>
      <c r="W1984" s="124">
        <v>18830</v>
      </c>
      <c r="X1984" s="123">
        <v>19454</v>
      </c>
      <c r="Y1984" s="124">
        <v>21972</v>
      </c>
      <c r="Z1984" s="123">
        <v>19475</v>
      </c>
      <c r="AA1984" s="124">
        <v>20898</v>
      </c>
      <c r="AB1984" s="123">
        <v>21548</v>
      </c>
      <c r="AC1984" s="124">
        <v>22367</v>
      </c>
      <c r="AD1984" s="123">
        <v>24386</v>
      </c>
      <c r="AE1984" s="125">
        <v>22345</v>
      </c>
      <c r="AF1984" s="126">
        <v>21379</v>
      </c>
    </row>
    <row r="1985" spans="2:32">
      <c r="B1985" s="127">
        <v>1947</v>
      </c>
      <c r="C1985" s="128">
        <v>1947</v>
      </c>
      <c r="D1985" s="129">
        <v>82</v>
      </c>
      <c r="E1985" s="130">
        <v>3</v>
      </c>
      <c r="F1985" s="131">
        <v>23</v>
      </c>
      <c r="G1985" s="132" t="s">
        <v>485</v>
      </c>
      <c r="H1985" s="133">
        <v>3</v>
      </c>
      <c r="I1985" s="128">
        <v>22</v>
      </c>
      <c r="J1985" s="129" t="s">
        <v>485</v>
      </c>
      <c r="K1985" s="134">
        <v>3</v>
      </c>
      <c r="L1985" s="108"/>
      <c r="M1985" s="81">
        <v>15469</v>
      </c>
      <c r="N1985" s="135">
        <v>14107</v>
      </c>
      <c r="O1985" s="136">
        <v>14208</v>
      </c>
      <c r="P1985" s="135">
        <v>14447</v>
      </c>
      <c r="Q1985" s="136">
        <v>14774</v>
      </c>
      <c r="R1985" s="135">
        <v>18361</v>
      </c>
      <c r="S1985" s="136">
        <v>17866</v>
      </c>
      <c r="T1985" s="135">
        <v>17054</v>
      </c>
      <c r="U1985" s="136">
        <v>16810</v>
      </c>
      <c r="V1985" s="135">
        <v>17858</v>
      </c>
      <c r="W1985" s="136">
        <v>18752</v>
      </c>
      <c r="X1985" s="135">
        <v>19366</v>
      </c>
      <c r="Y1985" s="136">
        <v>21709</v>
      </c>
      <c r="Z1985" s="135">
        <v>19209</v>
      </c>
      <c r="AA1985" s="136">
        <v>20636</v>
      </c>
      <c r="AB1985" s="135">
        <v>21254</v>
      </c>
      <c r="AC1985" s="136">
        <v>21983</v>
      </c>
      <c r="AD1985" s="135">
        <v>24034</v>
      </c>
      <c r="AE1985" s="137">
        <v>22124</v>
      </c>
      <c r="AF1985" s="138">
        <v>21053</v>
      </c>
    </row>
    <row r="1986" spans="2:32">
      <c r="B1986" s="114">
        <v>1948</v>
      </c>
      <c r="C1986" s="115">
        <v>1948</v>
      </c>
      <c r="D1986" s="116">
        <v>82</v>
      </c>
      <c r="E1986" s="117">
        <v>3</v>
      </c>
      <c r="F1986" s="118">
        <v>23</v>
      </c>
      <c r="G1986" s="119" t="s">
        <v>485</v>
      </c>
      <c r="H1986" s="120">
        <v>3</v>
      </c>
      <c r="I1986" s="115">
        <v>22</v>
      </c>
      <c r="J1986" s="116" t="s">
        <v>485</v>
      </c>
      <c r="K1986" s="121">
        <v>4</v>
      </c>
      <c r="L1986" s="108"/>
      <c r="M1986" s="122">
        <v>15586</v>
      </c>
      <c r="N1986" s="123">
        <v>14049</v>
      </c>
      <c r="O1986" s="124">
        <v>14348</v>
      </c>
      <c r="P1986" s="123">
        <v>14542</v>
      </c>
      <c r="Q1986" s="124">
        <v>14943</v>
      </c>
      <c r="R1986" s="123">
        <v>18484</v>
      </c>
      <c r="S1986" s="124">
        <v>17843</v>
      </c>
      <c r="T1986" s="123">
        <v>17007</v>
      </c>
      <c r="U1986" s="124">
        <v>17030</v>
      </c>
      <c r="V1986" s="123">
        <v>17872</v>
      </c>
      <c r="W1986" s="124">
        <v>18662</v>
      </c>
      <c r="X1986" s="123">
        <v>19238</v>
      </c>
      <c r="Y1986" s="124">
        <v>21400</v>
      </c>
      <c r="Z1986" s="123">
        <v>18743</v>
      </c>
      <c r="AA1986" s="124">
        <v>20293</v>
      </c>
      <c r="AB1986" s="123">
        <v>20872</v>
      </c>
      <c r="AC1986" s="124">
        <v>21533</v>
      </c>
      <c r="AD1986" s="123">
        <v>23507</v>
      </c>
      <c r="AE1986" s="125">
        <v>21668</v>
      </c>
      <c r="AF1986" s="126">
        <v>20446</v>
      </c>
    </row>
    <row r="1987" spans="2:32">
      <c r="B1987" s="127">
        <v>1949</v>
      </c>
      <c r="C1987" s="128">
        <v>1949</v>
      </c>
      <c r="D1987" s="129">
        <v>82</v>
      </c>
      <c r="E1987" s="130">
        <v>3</v>
      </c>
      <c r="F1987" s="131">
        <v>23</v>
      </c>
      <c r="G1987" s="132" t="s">
        <v>485</v>
      </c>
      <c r="H1987" s="133">
        <v>3</v>
      </c>
      <c r="I1987" s="128">
        <v>22</v>
      </c>
      <c r="J1987" s="129" t="s">
        <v>485</v>
      </c>
      <c r="K1987" s="134">
        <v>5</v>
      </c>
      <c r="L1987" s="108"/>
      <c r="M1987" s="81">
        <v>15940</v>
      </c>
      <c r="N1987" s="135">
        <v>14151</v>
      </c>
      <c r="O1987" s="136">
        <v>14815</v>
      </c>
      <c r="P1987" s="135">
        <v>14974</v>
      </c>
      <c r="Q1987" s="136">
        <v>15459</v>
      </c>
      <c r="R1987" s="135">
        <v>18746</v>
      </c>
      <c r="S1987" s="136">
        <v>17951</v>
      </c>
      <c r="T1987" s="135">
        <v>17083</v>
      </c>
      <c r="U1987" s="136">
        <v>17379</v>
      </c>
      <c r="V1987" s="135">
        <v>18100</v>
      </c>
      <c r="W1987" s="136">
        <v>18817</v>
      </c>
      <c r="X1987" s="135">
        <v>18961</v>
      </c>
      <c r="Y1987" s="136">
        <v>21075</v>
      </c>
      <c r="Z1987" s="135">
        <v>18552</v>
      </c>
      <c r="AA1987" s="136">
        <v>20199</v>
      </c>
      <c r="AB1987" s="135">
        <v>20758</v>
      </c>
      <c r="AC1987" s="136">
        <v>21278</v>
      </c>
      <c r="AD1987" s="135">
        <v>22919</v>
      </c>
      <c r="AE1987" s="137">
        <v>21161</v>
      </c>
      <c r="AF1987" s="138">
        <v>20084</v>
      </c>
    </row>
    <row r="1988" spans="2:32">
      <c r="B1988" s="114">
        <v>1950</v>
      </c>
      <c r="C1988" s="115">
        <v>1950</v>
      </c>
      <c r="D1988" s="116">
        <v>82</v>
      </c>
      <c r="E1988" s="117">
        <v>3</v>
      </c>
      <c r="F1988" s="118">
        <v>23</v>
      </c>
      <c r="G1988" s="119" t="s">
        <v>485</v>
      </c>
      <c r="H1988" s="120">
        <v>3</v>
      </c>
      <c r="I1988" s="115">
        <v>22</v>
      </c>
      <c r="J1988" s="116" t="s">
        <v>485</v>
      </c>
      <c r="K1988" s="121">
        <v>6</v>
      </c>
      <c r="L1988" s="108"/>
      <c r="M1988" s="122">
        <v>16925</v>
      </c>
      <c r="N1988" s="123">
        <v>14403</v>
      </c>
      <c r="O1988" s="124">
        <v>15875</v>
      </c>
      <c r="P1988" s="123">
        <v>16095</v>
      </c>
      <c r="Q1988" s="124">
        <v>16655</v>
      </c>
      <c r="R1988" s="123">
        <v>19535</v>
      </c>
      <c r="S1988" s="124">
        <v>18354</v>
      </c>
      <c r="T1988" s="123">
        <v>17185</v>
      </c>
      <c r="U1988" s="124">
        <v>18171</v>
      </c>
      <c r="V1988" s="123">
        <v>18962</v>
      </c>
      <c r="W1988" s="124">
        <v>19436</v>
      </c>
      <c r="X1988" s="123">
        <v>18708</v>
      </c>
      <c r="Y1988" s="124">
        <v>20857</v>
      </c>
      <c r="Z1988" s="123">
        <v>18995</v>
      </c>
      <c r="AA1988" s="124">
        <v>20568</v>
      </c>
      <c r="AB1988" s="123">
        <v>21164</v>
      </c>
      <c r="AC1988" s="124">
        <v>21422</v>
      </c>
      <c r="AD1988" s="123">
        <v>22431</v>
      </c>
      <c r="AE1988" s="125">
        <v>20650</v>
      </c>
      <c r="AF1988" s="126">
        <v>20368</v>
      </c>
    </row>
    <row r="1989" spans="2:32">
      <c r="B1989" s="127">
        <v>1951</v>
      </c>
      <c r="C1989" s="128">
        <v>1951</v>
      </c>
      <c r="D1989" s="129">
        <v>82</v>
      </c>
      <c r="E1989" s="130">
        <v>3</v>
      </c>
      <c r="F1989" s="131">
        <v>23</v>
      </c>
      <c r="G1989" s="132" t="s">
        <v>485</v>
      </c>
      <c r="H1989" s="133">
        <v>3</v>
      </c>
      <c r="I1989" s="128">
        <v>22</v>
      </c>
      <c r="J1989" s="129" t="s">
        <v>485</v>
      </c>
      <c r="K1989" s="134">
        <v>7</v>
      </c>
      <c r="L1989" s="108"/>
      <c r="M1989" s="81">
        <v>18366</v>
      </c>
      <c r="N1989" s="135">
        <v>14793</v>
      </c>
      <c r="O1989" s="136">
        <v>17177</v>
      </c>
      <c r="P1989" s="135">
        <v>17449</v>
      </c>
      <c r="Q1989" s="136">
        <v>17953</v>
      </c>
      <c r="R1989" s="135">
        <v>20819</v>
      </c>
      <c r="S1989" s="136">
        <v>18804</v>
      </c>
      <c r="T1989" s="135">
        <v>17387</v>
      </c>
      <c r="U1989" s="136">
        <v>19302</v>
      </c>
      <c r="V1989" s="135">
        <v>20013</v>
      </c>
      <c r="W1989" s="136">
        <v>20326</v>
      </c>
      <c r="X1989" s="135">
        <v>18435</v>
      </c>
      <c r="Y1989" s="136">
        <v>20803</v>
      </c>
      <c r="Z1989" s="135">
        <v>19813</v>
      </c>
      <c r="AA1989" s="136">
        <v>21264</v>
      </c>
      <c r="AB1989" s="135">
        <v>21864</v>
      </c>
      <c r="AC1989" s="136">
        <v>22083</v>
      </c>
      <c r="AD1989" s="135">
        <v>22168</v>
      </c>
      <c r="AE1989" s="137">
        <v>20429</v>
      </c>
      <c r="AF1989" s="138">
        <v>21080</v>
      </c>
    </row>
    <row r="1990" spans="2:32">
      <c r="B1990" s="114">
        <v>1952</v>
      </c>
      <c r="C1990" s="115">
        <v>1952</v>
      </c>
      <c r="D1990" s="116">
        <v>82</v>
      </c>
      <c r="E1990" s="117">
        <v>3</v>
      </c>
      <c r="F1990" s="118">
        <v>23</v>
      </c>
      <c r="G1990" s="119" t="s">
        <v>485</v>
      </c>
      <c r="H1990" s="120">
        <v>3</v>
      </c>
      <c r="I1990" s="115">
        <v>22</v>
      </c>
      <c r="J1990" s="116" t="s">
        <v>485</v>
      </c>
      <c r="K1990" s="121">
        <v>8</v>
      </c>
      <c r="L1990" s="108"/>
      <c r="M1990" s="122">
        <v>18943</v>
      </c>
      <c r="N1990" s="123">
        <v>14871</v>
      </c>
      <c r="O1990" s="124">
        <v>17601</v>
      </c>
      <c r="P1990" s="123">
        <v>17697</v>
      </c>
      <c r="Q1990" s="124">
        <v>18173</v>
      </c>
      <c r="R1990" s="123">
        <v>21466</v>
      </c>
      <c r="S1990" s="124">
        <v>18739</v>
      </c>
      <c r="T1990" s="123">
        <v>17354</v>
      </c>
      <c r="U1990" s="124">
        <v>19681</v>
      </c>
      <c r="V1990" s="123">
        <v>20090</v>
      </c>
      <c r="W1990" s="124">
        <v>20541</v>
      </c>
      <c r="X1990" s="123">
        <v>18513</v>
      </c>
      <c r="Y1990" s="124">
        <v>20616</v>
      </c>
      <c r="Z1990" s="123">
        <v>19995</v>
      </c>
      <c r="AA1990" s="124">
        <v>21112</v>
      </c>
      <c r="AB1990" s="123">
        <v>21765</v>
      </c>
      <c r="AC1990" s="124">
        <v>22204</v>
      </c>
      <c r="AD1990" s="123">
        <v>21878</v>
      </c>
      <c r="AE1990" s="125">
        <v>20170</v>
      </c>
      <c r="AF1990" s="126">
        <v>21203</v>
      </c>
    </row>
    <row r="1991" spans="2:32">
      <c r="B1991" s="127">
        <v>1953</v>
      </c>
      <c r="C1991" s="128">
        <v>1953</v>
      </c>
      <c r="D1991" s="129">
        <v>82</v>
      </c>
      <c r="E1991" s="130">
        <v>3</v>
      </c>
      <c r="F1991" s="131">
        <v>23</v>
      </c>
      <c r="G1991" s="132" t="s">
        <v>485</v>
      </c>
      <c r="H1991" s="133">
        <v>3</v>
      </c>
      <c r="I1991" s="128">
        <v>22</v>
      </c>
      <c r="J1991" s="129" t="s">
        <v>485</v>
      </c>
      <c r="K1991" s="134">
        <v>9</v>
      </c>
      <c r="L1991" s="108"/>
      <c r="M1991" s="81">
        <v>18681</v>
      </c>
      <c r="N1991" s="135">
        <v>15036</v>
      </c>
      <c r="O1991" s="136">
        <v>17494</v>
      </c>
      <c r="P1991" s="135">
        <v>17502</v>
      </c>
      <c r="Q1991" s="136">
        <v>17913</v>
      </c>
      <c r="R1991" s="135">
        <v>21205</v>
      </c>
      <c r="S1991" s="136">
        <v>18912</v>
      </c>
      <c r="T1991" s="135">
        <v>17427</v>
      </c>
      <c r="U1991" s="136">
        <v>19392</v>
      </c>
      <c r="V1991" s="135">
        <v>19735</v>
      </c>
      <c r="W1991" s="136">
        <v>20227</v>
      </c>
      <c r="X1991" s="135">
        <v>18350</v>
      </c>
      <c r="Y1991" s="136">
        <v>20654</v>
      </c>
      <c r="Z1991" s="135">
        <v>19749</v>
      </c>
      <c r="AA1991" s="136">
        <v>20734</v>
      </c>
      <c r="AB1991" s="135">
        <v>21352</v>
      </c>
      <c r="AC1991" s="136">
        <v>21893</v>
      </c>
      <c r="AD1991" s="135">
        <v>21876</v>
      </c>
      <c r="AE1991" s="137">
        <v>20070</v>
      </c>
      <c r="AF1991" s="138">
        <v>20912</v>
      </c>
    </row>
    <row r="1992" spans="2:32">
      <c r="B1992" s="114">
        <v>1954</v>
      </c>
      <c r="C1992" s="115">
        <v>1954</v>
      </c>
      <c r="D1992" s="116">
        <v>82</v>
      </c>
      <c r="E1992" s="117">
        <v>3</v>
      </c>
      <c r="F1992" s="118">
        <v>23</v>
      </c>
      <c r="G1992" s="119" t="s">
        <v>485</v>
      </c>
      <c r="H1992" s="120">
        <v>3</v>
      </c>
      <c r="I1992" s="115">
        <v>22</v>
      </c>
      <c r="J1992" s="116" t="s">
        <v>485</v>
      </c>
      <c r="K1992" s="121">
        <v>10</v>
      </c>
      <c r="L1992" s="108"/>
      <c r="M1992" s="122">
        <v>18074</v>
      </c>
      <c r="N1992" s="123">
        <v>15081</v>
      </c>
      <c r="O1992" s="124">
        <v>17150</v>
      </c>
      <c r="P1992" s="123">
        <v>17170</v>
      </c>
      <c r="Q1992" s="124">
        <v>17464</v>
      </c>
      <c r="R1992" s="123">
        <v>20433</v>
      </c>
      <c r="S1992" s="124">
        <v>18758</v>
      </c>
      <c r="T1992" s="123">
        <v>17211</v>
      </c>
      <c r="U1992" s="124">
        <v>18755</v>
      </c>
      <c r="V1992" s="123">
        <v>19237</v>
      </c>
      <c r="W1992" s="124">
        <v>19735</v>
      </c>
      <c r="X1992" s="123">
        <v>17856</v>
      </c>
      <c r="Y1992" s="124">
        <v>20460</v>
      </c>
      <c r="Z1992" s="123">
        <v>19693</v>
      </c>
      <c r="AA1992" s="124">
        <v>20602</v>
      </c>
      <c r="AB1992" s="123">
        <v>21149</v>
      </c>
      <c r="AC1992" s="124">
        <v>21750</v>
      </c>
      <c r="AD1992" s="123">
        <v>21733</v>
      </c>
      <c r="AE1992" s="125">
        <v>19882</v>
      </c>
      <c r="AF1992" s="126">
        <v>20893</v>
      </c>
    </row>
    <row r="1993" spans="2:32">
      <c r="B1993" s="127">
        <v>1955</v>
      </c>
      <c r="C1993" s="128">
        <v>1955</v>
      </c>
      <c r="D1993" s="129">
        <v>82</v>
      </c>
      <c r="E1993" s="130">
        <v>3</v>
      </c>
      <c r="F1993" s="131">
        <v>23</v>
      </c>
      <c r="G1993" s="132" t="s">
        <v>485</v>
      </c>
      <c r="H1993" s="133">
        <v>3</v>
      </c>
      <c r="I1993" s="128">
        <v>22</v>
      </c>
      <c r="J1993" s="129" t="s">
        <v>485</v>
      </c>
      <c r="K1993" s="134">
        <v>11</v>
      </c>
      <c r="L1993" s="108"/>
      <c r="M1993" s="81">
        <v>17575</v>
      </c>
      <c r="N1993" s="135">
        <v>15131</v>
      </c>
      <c r="O1993" s="136">
        <v>16948</v>
      </c>
      <c r="P1993" s="135">
        <v>17026</v>
      </c>
      <c r="Q1993" s="136">
        <v>17091</v>
      </c>
      <c r="R1993" s="135">
        <v>19943</v>
      </c>
      <c r="S1993" s="136">
        <v>18605</v>
      </c>
      <c r="T1993" s="135">
        <v>17155</v>
      </c>
      <c r="U1993" s="136">
        <v>18175</v>
      </c>
      <c r="V1993" s="135">
        <v>19054</v>
      </c>
      <c r="W1993" s="136">
        <v>19463</v>
      </c>
      <c r="X1993" s="135">
        <v>17652</v>
      </c>
      <c r="Y1993" s="136">
        <v>20301</v>
      </c>
      <c r="Z1993" s="135">
        <v>19646</v>
      </c>
      <c r="AA1993" s="136">
        <v>20711</v>
      </c>
      <c r="AB1993" s="135">
        <v>21189</v>
      </c>
      <c r="AC1993" s="136">
        <v>21745</v>
      </c>
      <c r="AD1993" s="135">
        <v>21637</v>
      </c>
      <c r="AE1993" s="137">
        <v>19655</v>
      </c>
      <c r="AF1993" s="138">
        <v>20869</v>
      </c>
    </row>
    <row r="1994" spans="2:32">
      <c r="B1994" s="114">
        <v>1956</v>
      </c>
      <c r="C1994" s="115">
        <v>1956</v>
      </c>
      <c r="D1994" s="116">
        <v>82</v>
      </c>
      <c r="E1994" s="117">
        <v>3</v>
      </c>
      <c r="F1994" s="118">
        <v>23</v>
      </c>
      <c r="G1994" s="119" t="s">
        <v>485</v>
      </c>
      <c r="H1994" s="120">
        <v>3</v>
      </c>
      <c r="I1994" s="115">
        <v>22</v>
      </c>
      <c r="J1994" s="116" t="s">
        <v>485</v>
      </c>
      <c r="K1994" s="121">
        <v>12</v>
      </c>
      <c r="L1994" s="108"/>
      <c r="M1994" s="122">
        <v>17267</v>
      </c>
      <c r="N1994" s="123">
        <v>15100</v>
      </c>
      <c r="O1994" s="124">
        <v>16796</v>
      </c>
      <c r="P1994" s="123">
        <v>16816</v>
      </c>
      <c r="Q1994" s="124">
        <v>16876</v>
      </c>
      <c r="R1994" s="123">
        <v>19614</v>
      </c>
      <c r="S1994" s="124">
        <v>18335</v>
      </c>
      <c r="T1994" s="123">
        <v>17080</v>
      </c>
      <c r="U1994" s="124">
        <v>17994</v>
      </c>
      <c r="V1994" s="123">
        <v>18845</v>
      </c>
      <c r="W1994" s="124">
        <v>19237</v>
      </c>
      <c r="X1994" s="123">
        <v>17546</v>
      </c>
      <c r="Y1994" s="124">
        <v>19999</v>
      </c>
      <c r="Z1994" s="123">
        <v>19491</v>
      </c>
      <c r="AA1994" s="124">
        <v>20500</v>
      </c>
      <c r="AB1994" s="123">
        <v>21014</v>
      </c>
      <c r="AC1994" s="124">
        <v>21529</v>
      </c>
      <c r="AD1994" s="123">
        <v>21349</v>
      </c>
      <c r="AE1994" s="125">
        <v>19470</v>
      </c>
      <c r="AF1994" s="126">
        <v>20712</v>
      </c>
    </row>
    <row r="1995" spans="2:32">
      <c r="B1995" s="127">
        <v>1957</v>
      </c>
      <c r="C1995" s="128">
        <v>1957</v>
      </c>
      <c r="D1995" s="129">
        <v>82</v>
      </c>
      <c r="E1995" s="130">
        <v>3</v>
      </c>
      <c r="F1995" s="131">
        <v>23</v>
      </c>
      <c r="G1995" s="132" t="s">
        <v>485</v>
      </c>
      <c r="H1995" s="133">
        <v>3</v>
      </c>
      <c r="I1995" s="128">
        <v>22</v>
      </c>
      <c r="J1995" s="129" t="s">
        <v>485</v>
      </c>
      <c r="K1995" s="134">
        <v>13</v>
      </c>
      <c r="L1995" s="108"/>
      <c r="M1995" s="81">
        <v>17025</v>
      </c>
      <c r="N1995" s="135">
        <v>14974</v>
      </c>
      <c r="O1995" s="136">
        <v>16699</v>
      </c>
      <c r="P1995" s="135">
        <v>16721</v>
      </c>
      <c r="Q1995" s="136">
        <v>16748</v>
      </c>
      <c r="R1995" s="135">
        <v>19338</v>
      </c>
      <c r="S1995" s="136">
        <v>18029</v>
      </c>
      <c r="T1995" s="135">
        <v>16884</v>
      </c>
      <c r="U1995" s="136">
        <v>17858</v>
      </c>
      <c r="V1995" s="135">
        <v>18690</v>
      </c>
      <c r="W1995" s="136">
        <v>19064</v>
      </c>
      <c r="X1995" s="135">
        <v>17298</v>
      </c>
      <c r="Y1995" s="136">
        <v>19534</v>
      </c>
      <c r="Z1995" s="135">
        <v>19344</v>
      </c>
      <c r="AA1995" s="136">
        <v>20523</v>
      </c>
      <c r="AB1995" s="135">
        <v>21030</v>
      </c>
      <c r="AC1995" s="136">
        <v>21402</v>
      </c>
      <c r="AD1995" s="135">
        <v>20852</v>
      </c>
      <c r="AE1995" s="137">
        <v>19217</v>
      </c>
      <c r="AF1995" s="138">
        <v>20548</v>
      </c>
    </row>
    <row r="1996" spans="2:32">
      <c r="B1996" s="114">
        <v>1958</v>
      </c>
      <c r="C1996" s="115">
        <v>1958</v>
      </c>
      <c r="D1996" s="116">
        <v>82</v>
      </c>
      <c r="E1996" s="117">
        <v>3</v>
      </c>
      <c r="F1996" s="118">
        <v>23</v>
      </c>
      <c r="G1996" s="119" t="s">
        <v>485</v>
      </c>
      <c r="H1996" s="120">
        <v>3</v>
      </c>
      <c r="I1996" s="115">
        <v>22</v>
      </c>
      <c r="J1996" s="116" t="s">
        <v>485</v>
      </c>
      <c r="K1996" s="121">
        <v>14</v>
      </c>
      <c r="L1996" s="108"/>
      <c r="M1996" s="122">
        <v>16900</v>
      </c>
      <c r="N1996" s="123">
        <v>14877</v>
      </c>
      <c r="O1996" s="124">
        <v>16636</v>
      </c>
      <c r="P1996" s="123">
        <v>16579</v>
      </c>
      <c r="Q1996" s="124">
        <v>16614</v>
      </c>
      <c r="R1996" s="123">
        <v>19151</v>
      </c>
      <c r="S1996" s="124">
        <v>17679</v>
      </c>
      <c r="T1996" s="123">
        <v>16729</v>
      </c>
      <c r="U1996" s="124">
        <v>17742</v>
      </c>
      <c r="V1996" s="123">
        <v>18509</v>
      </c>
      <c r="W1996" s="124">
        <v>18852</v>
      </c>
      <c r="X1996" s="123">
        <v>17087</v>
      </c>
      <c r="Y1996" s="124">
        <v>19054</v>
      </c>
      <c r="Z1996" s="123">
        <v>19135</v>
      </c>
      <c r="AA1996" s="124">
        <v>20305</v>
      </c>
      <c r="AB1996" s="123">
        <v>20894</v>
      </c>
      <c r="AC1996" s="124">
        <v>21164</v>
      </c>
      <c r="AD1996" s="123">
        <v>20332</v>
      </c>
      <c r="AE1996" s="125">
        <v>18967</v>
      </c>
      <c r="AF1996" s="126">
        <v>20309</v>
      </c>
    </row>
    <row r="1997" spans="2:32">
      <c r="B1997" s="127">
        <v>1959</v>
      </c>
      <c r="C1997" s="128">
        <v>1959</v>
      </c>
      <c r="D1997" s="129">
        <v>82</v>
      </c>
      <c r="E1997" s="130">
        <v>3</v>
      </c>
      <c r="F1997" s="131">
        <v>23</v>
      </c>
      <c r="G1997" s="132" t="s">
        <v>485</v>
      </c>
      <c r="H1997" s="133">
        <v>3</v>
      </c>
      <c r="I1997" s="128">
        <v>22</v>
      </c>
      <c r="J1997" s="129" t="s">
        <v>485</v>
      </c>
      <c r="K1997" s="134">
        <v>15</v>
      </c>
      <c r="L1997" s="108"/>
      <c r="M1997" s="81">
        <v>16890</v>
      </c>
      <c r="N1997" s="135">
        <v>14971</v>
      </c>
      <c r="O1997" s="136">
        <v>16722</v>
      </c>
      <c r="P1997" s="135">
        <v>16546</v>
      </c>
      <c r="Q1997" s="136">
        <v>16640</v>
      </c>
      <c r="R1997" s="135">
        <v>19098</v>
      </c>
      <c r="S1997" s="136">
        <v>17621</v>
      </c>
      <c r="T1997" s="135">
        <v>16760</v>
      </c>
      <c r="U1997" s="136">
        <v>17781</v>
      </c>
      <c r="V1997" s="135">
        <v>18510</v>
      </c>
      <c r="W1997" s="136">
        <v>18830</v>
      </c>
      <c r="X1997" s="135">
        <v>16952</v>
      </c>
      <c r="Y1997" s="136">
        <v>18910</v>
      </c>
      <c r="Z1997" s="135">
        <v>19115</v>
      </c>
      <c r="AA1997" s="136">
        <v>20136</v>
      </c>
      <c r="AB1997" s="135">
        <v>20860</v>
      </c>
      <c r="AC1997" s="136">
        <v>21055</v>
      </c>
      <c r="AD1997" s="135">
        <v>20163</v>
      </c>
      <c r="AE1997" s="137">
        <v>18927</v>
      </c>
      <c r="AF1997" s="138">
        <v>20265</v>
      </c>
    </row>
    <row r="1998" spans="2:32">
      <c r="B1998" s="114">
        <v>1960</v>
      </c>
      <c r="C1998" s="115">
        <v>1960</v>
      </c>
      <c r="D1998" s="116">
        <v>82</v>
      </c>
      <c r="E1998" s="117">
        <v>3</v>
      </c>
      <c r="F1998" s="118">
        <v>23</v>
      </c>
      <c r="G1998" s="119" t="s">
        <v>485</v>
      </c>
      <c r="H1998" s="120">
        <v>3</v>
      </c>
      <c r="I1998" s="115">
        <v>22</v>
      </c>
      <c r="J1998" s="116" t="s">
        <v>485</v>
      </c>
      <c r="K1998" s="121">
        <v>16</v>
      </c>
      <c r="L1998" s="108"/>
      <c r="M1998" s="122">
        <v>17217</v>
      </c>
      <c r="N1998" s="123">
        <v>15445</v>
      </c>
      <c r="O1998" s="124">
        <v>17124</v>
      </c>
      <c r="P1998" s="123">
        <v>17070</v>
      </c>
      <c r="Q1998" s="124">
        <v>17031</v>
      </c>
      <c r="R1998" s="123">
        <v>19343</v>
      </c>
      <c r="S1998" s="124">
        <v>17963</v>
      </c>
      <c r="T1998" s="123">
        <v>17193</v>
      </c>
      <c r="U1998" s="124">
        <v>18122</v>
      </c>
      <c r="V1998" s="123">
        <v>18836</v>
      </c>
      <c r="W1998" s="124">
        <v>19063</v>
      </c>
      <c r="X1998" s="123">
        <v>17255</v>
      </c>
      <c r="Y1998" s="124">
        <v>19168</v>
      </c>
      <c r="Z1998" s="123">
        <v>19348</v>
      </c>
      <c r="AA1998" s="124">
        <v>20698</v>
      </c>
      <c r="AB1998" s="123">
        <v>21092</v>
      </c>
      <c r="AC1998" s="124">
        <v>21197</v>
      </c>
      <c r="AD1998" s="123">
        <v>20346</v>
      </c>
      <c r="AE1998" s="125">
        <v>19278</v>
      </c>
      <c r="AF1998" s="126">
        <v>20463</v>
      </c>
    </row>
    <row r="1999" spans="2:32">
      <c r="B1999" s="127">
        <v>1961</v>
      </c>
      <c r="C1999" s="128">
        <v>1961</v>
      </c>
      <c r="D1999" s="129">
        <v>82</v>
      </c>
      <c r="E1999" s="130">
        <v>3</v>
      </c>
      <c r="F1999" s="131">
        <v>23</v>
      </c>
      <c r="G1999" s="132" t="s">
        <v>485</v>
      </c>
      <c r="H1999" s="133">
        <v>3</v>
      </c>
      <c r="I1999" s="128">
        <v>22</v>
      </c>
      <c r="J1999" s="129" t="s">
        <v>485</v>
      </c>
      <c r="K1999" s="134">
        <v>17</v>
      </c>
      <c r="L1999" s="108"/>
      <c r="M1999" s="81">
        <v>17895</v>
      </c>
      <c r="N1999" s="135">
        <v>16225</v>
      </c>
      <c r="O1999" s="136">
        <v>17728</v>
      </c>
      <c r="P1999" s="135">
        <v>17789</v>
      </c>
      <c r="Q1999" s="136">
        <v>17593</v>
      </c>
      <c r="R1999" s="135">
        <v>20105</v>
      </c>
      <c r="S1999" s="136">
        <v>18776</v>
      </c>
      <c r="T1999" s="135">
        <v>17992</v>
      </c>
      <c r="U1999" s="136">
        <v>18824</v>
      </c>
      <c r="V1999" s="135">
        <v>19536</v>
      </c>
      <c r="W1999" s="136">
        <v>19610</v>
      </c>
      <c r="X1999" s="135">
        <v>18025</v>
      </c>
      <c r="Y1999" s="136">
        <v>20050</v>
      </c>
      <c r="Z1999" s="135">
        <v>19984</v>
      </c>
      <c r="AA1999" s="136">
        <v>21411</v>
      </c>
      <c r="AB1999" s="135">
        <v>21752</v>
      </c>
      <c r="AC1999" s="136">
        <v>21743</v>
      </c>
      <c r="AD1999" s="135">
        <v>21243</v>
      </c>
      <c r="AE1999" s="137">
        <v>20255</v>
      </c>
      <c r="AF1999" s="138">
        <v>21122</v>
      </c>
    </row>
    <row r="2000" spans="2:32">
      <c r="B2000" s="114">
        <v>1962</v>
      </c>
      <c r="C2000" s="115">
        <v>1962</v>
      </c>
      <c r="D2000" s="116">
        <v>82</v>
      </c>
      <c r="E2000" s="117">
        <v>3</v>
      </c>
      <c r="F2000" s="118">
        <v>23</v>
      </c>
      <c r="G2000" s="119" t="s">
        <v>485</v>
      </c>
      <c r="H2000" s="120">
        <v>3</v>
      </c>
      <c r="I2000" s="115">
        <v>22</v>
      </c>
      <c r="J2000" s="116" t="s">
        <v>485</v>
      </c>
      <c r="K2000" s="121">
        <v>18</v>
      </c>
      <c r="L2000" s="108"/>
      <c r="M2000" s="122">
        <v>18134</v>
      </c>
      <c r="N2000" s="123">
        <v>16664</v>
      </c>
      <c r="O2000" s="124">
        <v>18086</v>
      </c>
      <c r="P2000" s="123">
        <v>17878</v>
      </c>
      <c r="Q2000" s="124">
        <v>17817</v>
      </c>
      <c r="R2000" s="123">
        <v>20621</v>
      </c>
      <c r="S2000" s="124">
        <v>19395</v>
      </c>
      <c r="T2000" s="123">
        <v>18667</v>
      </c>
      <c r="U2000" s="124">
        <v>19468</v>
      </c>
      <c r="V2000" s="123">
        <v>19744</v>
      </c>
      <c r="W2000" s="124">
        <v>20154</v>
      </c>
      <c r="X2000" s="123">
        <v>18586</v>
      </c>
      <c r="Y2000" s="124">
        <v>21151</v>
      </c>
      <c r="Z2000" s="123">
        <v>20760</v>
      </c>
      <c r="AA2000" s="124">
        <v>21381</v>
      </c>
      <c r="AB2000" s="123">
        <v>21807</v>
      </c>
      <c r="AC2000" s="124">
        <v>22068</v>
      </c>
      <c r="AD2000" s="123">
        <v>22454</v>
      </c>
      <c r="AE2000" s="125">
        <v>21343</v>
      </c>
      <c r="AF2000" s="126">
        <v>21984</v>
      </c>
    </row>
    <row r="2001" spans="2:32">
      <c r="B2001" s="127">
        <v>1963</v>
      </c>
      <c r="C2001" s="128">
        <v>1963</v>
      </c>
      <c r="D2001" s="129">
        <v>82</v>
      </c>
      <c r="E2001" s="130">
        <v>3</v>
      </c>
      <c r="F2001" s="131">
        <v>23</v>
      </c>
      <c r="G2001" s="132" t="s">
        <v>485</v>
      </c>
      <c r="H2001" s="133">
        <v>3</v>
      </c>
      <c r="I2001" s="128">
        <v>22</v>
      </c>
      <c r="J2001" s="129" t="s">
        <v>485</v>
      </c>
      <c r="K2001" s="134">
        <v>19</v>
      </c>
      <c r="L2001" s="108"/>
      <c r="M2001" s="81">
        <v>18520</v>
      </c>
      <c r="N2001" s="135">
        <v>16854</v>
      </c>
      <c r="O2001" s="136">
        <v>18322</v>
      </c>
      <c r="P2001" s="135">
        <v>18174</v>
      </c>
      <c r="Q2001" s="136">
        <v>18269</v>
      </c>
      <c r="R2001" s="135">
        <v>21083</v>
      </c>
      <c r="S2001" s="136">
        <v>19896</v>
      </c>
      <c r="T2001" s="135">
        <v>19062</v>
      </c>
      <c r="U2001" s="136">
        <v>19839</v>
      </c>
      <c r="V2001" s="135">
        <v>20348</v>
      </c>
      <c r="W2001" s="136">
        <v>20748</v>
      </c>
      <c r="X2001" s="135">
        <v>19107</v>
      </c>
      <c r="Y2001" s="136">
        <v>22133</v>
      </c>
      <c r="Z2001" s="135">
        <v>21505</v>
      </c>
      <c r="AA2001" s="136">
        <v>21994</v>
      </c>
      <c r="AB2001" s="135">
        <v>22662</v>
      </c>
      <c r="AC2001" s="136">
        <v>22897</v>
      </c>
      <c r="AD2001" s="135">
        <v>23673</v>
      </c>
      <c r="AE2001" s="137">
        <v>22270</v>
      </c>
      <c r="AF2001" s="138">
        <v>22873</v>
      </c>
    </row>
    <row r="2002" spans="2:32">
      <c r="B2002" s="114">
        <v>1964</v>
      </c>
      <c r="C2002" s="115">
        <v>1964</v>
      </c>
      <c r="D2002" s="116">
        <v>82</v>
      </c>
      <c r="E2002" s="117">
        <v>3</v>
      </c>
      <c r="F2002" s="118">
        <v>23</v>
      </c>
      <c r="G2002" s="119" t="s">
        <v>485</v>
      </c>
      <c r="H2002" s="120">
        <v>3</v>
      </c>
      <c r="I2002" s="115">
        <v>22</v>
      </c>
      <c r="J2002" s="116" t="s">
        <v>485</v>
      </c>
      <c r="K2002" s="121">
        <v>20</v>
      </c>
      <c r="L2002" s="108"/>
      <c r="M2002" s="122">
        <v>18896</v>
      </c>
      <c r="N2002" s="123">
        <v>17146</v>
      </c>
      <c r="O2002" s="124">
        <v>18598</v>
      </c>
      <c r="P2002" s="123">
        <v>18481</v>
      </c>
      <c r="Q2002" s="124">
        <v>18811</v>
      </c>
      <c r="R2002" s="123">
        <v>21390</v>
      </c>
      <c r="S2002" s="124">
        <v>19994</v>
      </c>
      <c r="T2002" s="123">
        <v>19378</v>
      </c>
      <c r="U2002" s="124">
        <v>20522</v>
      </c>
      <c r="V2002" s="123">
        <v>20960</v>
      </c>
      <c r="W2002" s="124">
        <v>21532</v>
      </c>
      <c r="X2002" s="123">
        <v>20059</v>
      </c>
      <c r="Y2002" s="124">
        <v>22742</v>
      </c>
      <c r="Z2002" s="123">
        <v>22602</v>
      </c>
      <c r="AA2002" s="124">
        <v>22927</v>
      </c>
      <c r="AB2002" s="123">
        <v>23681</v>
      </c>
      <c r="AC2002" s="124">
        <v>24199</v>
      </c>
      <c r="AD2002" s="123">
        <v>24565</v>
      </c>
      <c r="AE2002" s="125">
        <v>23223</v>
      </c>
      <c r="AF2002" s="126">
        <v>24136</v>
      </c>
    </row>
    <row r="2003" spans="2:32">
      <c r="B2003" s="127">
        <v>1965</v>
      </c>
      <c r="C2003" s="128">
        <v>1965</v>
      </c>
      <c r="D2003" s="129">
        <v>82</v>
      </c>
      <c r="E2003" s="130">
        <v>3</v>
      </c>
      <c r="F2003" s="131">
        <v>23</v>
      </c>
      <c r="G2003" s="132" t="s">
        <v>485</v>
      </c>
      <c r="H2003" s="133">
        <v>3</v>
      </c>
      <c r="I2003" s="128">
        <v>22</v>
      </c>
      <c r="J2003" s="129" t="s">
        <v>485</v>
      </c>
      <c r="K2003" s="134">
        <v>21</v>
      </c>
      <c r="L2003" s="108"/>
      <c r="M2003" s="81">
        <v>18497</v>
      </c>
      <c r="N2003" s="135">
        <v>16868</v>
      </c>
      <c r="O2003" s="136">
        <v>18289</v>
      </c>
      <c r="P2003" s="135">
        <v>18258</v>
      </c>
      <c r="Q2003" s="136">
        <v>18547</v>
      </c>
      <c r="R2003" s="135">
        <v>21158</v>
      </c>
      <c r="S2003" s="136">
        <v>19801</v>
      </c>
      <c r="T2003" s="135">
        <v>19328</v>
      </c>
      <c r="U2003" s="136">
        <v>20508</v>
      </c>
      <c r="V2003" s="135">
        <v>21105</v>
      </c>
      <c r="W2003" s="136">
        <v>21784</v>
      </c>
      <c r="X2003" s="135">
        <v>20601</v>
      </c>
      <c r="Y2003" s="136">
        <v>23169</v>
      </c>
      <c r="Z2003" s="135">
        <v>23016</v>
      </c>
      <c r="AA2003" s="136">
        <v>23611</v>
      </c>
      <c r="AB2003" s="135">
        <v>24403</v>
      </c>
      <c r="AC2003" s="136">
        <v>24974</v>
      </c>
      <c r="AD2003" s="135">
        <v>25320</v>
      </c>
      <c r="AE2003" s="137">
        <v>23872</v>
      </c>
      <c r="AF2003" s="138">
        <v>24751</v>
      </c>
    </row>
    <row r="2004" spans="2:32">
      <c r="B2004" s="114">
        <v>1966</v>
      </c>
      <c r="C2004" s="115">
        <v>1966</v>
      </c>
      <c r="D2004" s="116">
        <v>82</v>
      </c>
      <c r="E2004" s="117">
        <v>3</v>
      </c>
      <c r="F2004" s="118">
        <v>23</v>
      </c>
      <c r="G2004" s="119" t="s">
        <v>485</v>
      </c>
      <c r="H2004" s="120">
        <v>3</v>
      </c>
      <c r="I2004" s="115">
        <v>22</v>
      </c>
      <c r="J2004" s="116" t="s">
        <v>485</v>
      </c>
      <c r="K2004" s="121">
        <v>22</v>
      </c>
      <c r="L2004" s="108"/>
      <c r="M2004" s="122">
        <v>17614</v>
      </c>
      <c r="N2004" s="123">
        <v>16132</v>
      </c>
      <c r="O2004" s="124">
        <v>17311</v>
      </c>
      <c r="P2004" s="123">
        <v>17298</v>
      </c>
      <c r="Q2004" s="124">
        <v>17692</v>
      </c>
      <c r="R2004" s="123">
        <v>20373</v>
      </c>
      <c r="S2004" s="124">
        <v>19124</v>
      </c>
      <c r="T2004" s="123">
        <v>18722</v>
      </c>
      <c r="U2004" s="124">
        <v>19698</v>
      </c>
      <c r="V2004" s="123">
        <v>20506</v>
      </c>
      <c r="W2004" s="124">
        <v>21194</v>
      </c>
      <c r="X2004" s="123">
        <v>20414</v>
      </c>
      <c r="Y2004" s="124">
        <v>22869</v>
      </c>
      <c r="Z2004" s="123">
        <v>22469</v>
      </c>
      <c r="AA2004" s="124">
        <v>23204</v>
      </c>
      <c r="AB2004" s="123">
        <v>24169</v>
      </c>
      <c r="AC2004" s="124">
        <v>24683</v>
      </c>
      <c r="AD2004" s="123">
        <v>25208</v>
      </c>
      <c r="AE2004" s="125">
        <v>23688</v>
      </c>
      <c r="AF2004" s="126">
        <v>24311</v>
      </c>
    </row>
    <row r="2005" spans="2:32">
      <c r="B2005" s="127">
        <v>1967</v>
      </c>
      <c r="C2005" s="128">
        <v>1967</v>
      </c>
      <c r="D2005" s="129">
        <v>82</v>
      </c>
      <c r="E2005" s="130">
        <v>3</v>
      </c>
      <c r="F2005" s="131">
        <v>23</v>
      </c>
      <c r="G2005" s="132" t="s">
        <v>485</v>
      </c>
      <c r="H2005" s="133">
        <v>3</v>
      </c>
      <c r="I2005" s="128">
        <v>22</v>
      </c>
      <c r="J2005" s="129" t="s">
        <v>485</v>
      </c>
      <c r="K2005" s="134">
        <v>23</v>
      </c>
      <c r="L2005" s="108"/>
      <c r="M2005" s="81">
        <v>16562</v>
      </c>
      <c r="N2005" s="135">
        <v>15273</v>
      </c>
      <c r="O2005" s="136">
        <v>16198</v>
      </c>
      <c r="P2005" s="135">
        <v>16203</v>
      </c>
      <c r="Q2005" s="136">
        <v>16576</v>
      </c>
      <c r="R2005" s="135">
        <v>19371</v>
      </c>
      <c r="S2005" s="136">
        <v>18266</v>
      </c>
      <c r="T2005" s="135">
        <v>17900</v>
      </c>
      <c r="U2005" s="136">
        <v>18674</v>
      </c>
      <c r="V2005" s="135">
        <v>19558</v>
      </c>
      <c r="W2005" s="136">
        <v>20306</v>
      </c>
      <c r="X2005" s="135">
        <v>19745</v>
      </c>
      <c r="Y2005" s="136">
        <v>22220</v>
      </c>
      <c r="Z2005" s="135">
        <v>21579</v>
      </c>
      <c r="AA2005" s="136">
        <v>22439</v>
      </c>
      <c r="AB2005" s="135">
        <v>23417</v>
      </c>
      <c r="AC2005" s="136">
        <v>23975</v>
      </c>
      <c r="AD2005" s="135">
        <v>24670</v>
      </c>
      <c r="AE2005" s="137">
        <v>23117</v>
      </c>
      <c r="AF2005" s="138">
        <v>23495</v>
      </c>
    </row>
    <row r="2006" spans="2:32">
      <c r="B2006" s="114">
        <v>1968</v>
      </c>
      <c r="C2006" s="115">
        <v>1968</v>
      </c>
      <c r="D2006" s="116">
        <v>82</v>
      </c>
      <c r="E2006" s="117">
        <v>3</v>
      </c>
      <c r="F2006" s="118">
        <v>23</v>
      </c>
      <c r="G2006" s="119" t="s">
        <v>485</v>
      </c>
      <c r="H2006" s="120">
        <v>3</v>
      </c>
      <c r="I2006" s="115">
        <v>22</v>
      </c>
      <c r="J2006" s="116" t="s">
        <v>485</v>
      </c>
      <c r="K2006" s="121">
        <v>24</v>
      </c>
      <c r="L2006" s="108"/>
      <c r="M2006" s="122">
        <v>15567</v>
      </c>
      <c r="N2006" s="123">
        <v>14594</v>
      </c>
      <c r="O2006" s="124">
        <v>15299</v>
      </c>
      <c r="P2006" s="123">
        <v>15286</v>
      </c>
      <c r="Q2006" s="124">
        <v>15729</v>
      </c>
      <c r="R2006" s="123">
        <v>18408</v>
      </c>
      <c r="S2006" s="124">
        <v>17493</v>
      </c>
      <c r="T2006" s="123">
        <v>17277</v>
      </c>
      <c r="U2006" s="124">
        <v>17843</v>
      </c>
      <c r="V2006" s="123">
        <v>18772</v>
      </c>
      <c r="W2006" s="124">
        <v>19611</v>
      </c>
      <c r="X2006" s="123">
        <v>19274</v>
      </c>
      <c r="Y2006" s="124">
        <v>21606</v>
      </c>
      <c r="Z2006" s="123">
        <v>20697</v>
      </c>
      <c r="AA2006" s="124">
        <v>21698</v>
      </c>
      <c r="AB2006" s="123">
        <v>22729</v>
      </c>
      <c r="AC2006" s="124">
        <v>23348</v>
      </c>
      <c r="AD2006" s="123">
        <v>24099</v>
      </c>
      <c r="AE2006" s="125">
        <v>22615</v>
      </c>
      <c r="AF2006" s="126">
        <v>22647</v>
      </c>
    </row>
    <row r="2007" spans="2:32">
      <c r="B2007" s="127">
        <v>1969</v>
      </c>
      <c r="C2007" s="128">
        <v>1969</v>
      </c>
      <c r="D2007" s="129">
        <v>83</v>
      </c>
      <c r="E2007" s="130">
        <v>3</v>
      </c>
      <c r="F2007" s="131">
        <v>24</v>
      </c>
      <c r="G2007" s="132" t="s">
        <v>485</v>
      </c>
      <c r="H2007" s="133">
        <v>3</v>
      </c>
      <c r="I2007" s="128">
        <v>23</v>
      </c>
      <c r="J2007" s="129" t="s">
        <v>485</v>
      </c>
      <c r="K2007" s="134">
        <v>1</v>
      </c>
      <c r="L2007" s="108"/>
      <c r="M2007" s="81">
        <v>15163</v>
      </c>
      <c r="N2007" s="135">
        <v>13866</v>
      </c>
      <c r="O2007" s="136">
        <v>14492</v>
      </c>
      <c r="P2007" s="135">
        <v>14894</v>
      </c>
      <c r="Q2007" s="136">
        <v>15280</v>
      </c>
      <c r="R2007" s="135">
        <v>17885</v>
      </c>
      <c r="S2007" s="136">
        <v>16956</v>
      </c>
      <c r="T2007" s="135">
        <v>16589</v>
      </c>
      <c r="U2007" s="136">
        <v>17503</v>
      </c>
      <c r="V2007" s="135">
        <v>18522</v>
      </c>
      <c r="W2007" s="136">
        <v>19259</v>
      </c>
      <c r="X2007" s="135">
        <v>21879</v>
      </c>
      <c r="Y2007" s="136">
        <v>20477</v>
      </c>
      <c r="Z2007" s="135">
        <v>20893</v>
      </c>
      <c r="AA2007" s="136">
        <v>21630</v>
      </c>
      <c r="AB2007" s="135">
        <v>22558</v>
      </c>
      <c r="AC2007" s="136">
        <v>22947</v>
      </c>
      <c r="AD2007" s="135">
        <v>22631</v>
      </c>
      <c r="AE2007" s="137">
        <v>21477</v>
      </c>
      <c r="AF2007" s="138">
        <v>23085</v>
      </c>
    </row>
    <row r="2008" spans="2:32">
      <c r="B2008" s="114">
        <v>1970</v>
      </c>
      <c r="C2008" s="115">
        <v>1970</v>
      </c>
      <c r="D2008" s="116">
        <v>83</v>
      </c>
      <c r="E2008" s="117">
        <v>3</v>
      </c>
      <c r="F2008" s="118">
        <v>24</v>
      </c>
      <c r="G2008" s="119" t="s">
        <v>485</v>
      </c>
      <c r="H2008" s="120">
        <v>3</v>
      </c>
      <c r="I2008" s="115">
        <v>23</v>
      </c>
      <c r="J2008" s="116" t="s">
        <v>485</v>
      </c>
      <c r="K2008" s="121">
        <v>2</v>
      </c>
      <c r="L2008" s="108"/>
      <c r="M2008" s="122">
        <v>14753</v>
      </c>
      <c r="N2008" s="123">
        <v>13630</v>
      </c>
      <c r="O2008" s="124">
        <v>14152</v>
      </c>
      <c r="P2008" s="123">
        <v>14562</v>
      </c>
      <c r="Q2008" s="124">
        <v>14949</v>
      </c>
      <c r="R2008" s="123">
        <v>17442</v>
      </c>
      <c r="S2008" s="124">
        <v>16644</v>
      </c>
      <c r="T2008" s="123">
        <v>16356</v>
      </c>
      <c r="U2008" s="124">
        <v>17124</v>
      </c>
      <c r="V2008" s="123">
        <v>18153</v>
      </c>
      <c r="W2008" s="124">
        <v>18930</v>
      </c>
      <c r="X2008" s="123">
        <v>21328</v>
      </c>
      <c r="Y2008" s="124">
        <v>20080</v>
      </c>
      <c r="Z2008" s="123">
        <v>20379</v>
      </c>
      <c r="AA2008" s="124">
        <v>21110</v>
      </c>
      <c r="AB2008" s="123">
        <v>21978</v>
      </c>
      <c r="AC2008" s="124">
        <v>22471</v>
      </c>
      <c r="AD2008" s="123">
        <v>22164</v>
      </c>
      <c r="AE2008" s="125">
        <v>21228</v>
      </c>
      <c r="AF2008" s="126">
        <v>22516</v>
      </c>
    </row>
    <row r="2009" spans="2:32">
      <c r="B2009" s="127">
        <v>1971</v>
      </c>
      <c r="C2009" s="128">
        <v>1971</v>
      </c>
      <c r="D2009" s="129">
        <v>83</v>
      </c>
      <c r="E2009" s="130">
        <v>3</v>
      </c>
      <c r="F2009" s="131">
        <v>24</v>
      </c>
      <c r="G2009" s="132" t="s">
        <v>485</v>
      </c>
      <c r="H2009" s="133">
        <v>3</v>
      </c>
      <c r="I2009" s="128">
        <v>23</v>
      </c>
      <c r="J2009" s="129" t="s">
        <v>485</v>
      </c>
      <c r="K2009" s="134">
        <v>3</v>
      </c>
      <c r="L2009" s="108"/>
      <c r="M2009" s="81">
        <v>14559</v>
      </c>
      <c r="N2009" s="135">
        <v>13583</v>
      </c>
      <c r="O2009" s="136">
        <v>14078</v>
      </c>
      <c r="P2009" s="135">
        <v>14494</v>
      </c>
      <c r="Q2009" s="136">
        <v>14907</v>
      </c>
      <c r="R2009" s="135">
        <v>17290</v>
      </c>
      <c r="S2009" s="136">
        <v>16583</v>
      </c>
      <c r="T2009" s="135">
        <v>16410</v>
      </c>
      <c r="U2009" s="136">
        <v>17133</v>
      </c>
      <c r="V2009" s="135">
        <v>18082</v>
      </c>
      <c r="W2009" s="136">
        <v>18843</v>
      </c>
      <c r="X2009" s="135">
        <v>21113</v>
      </c>
      <c r="Y2009" s="136">
        <v>19948</v>
      </c>
      <c r="Z2009" s="135">
        <v>20155</v>
      </c>
      <c r="AA2009" s="136">
        <v>20848</v>
      </c>
      <c r="AB2009" s="135">
        <v>21607</v>
      </c>
      <c r="AC2009" s="136">
        <v>22259</v>
      </c>
      <c r="AD2009" s="135">
        <v>21965</v>
      </c>
      <c r="AE2009" s="137">
        <v>20923</v>
      </c>
      <c r="AF2009" s="138">
        <v>22223</v>
      </c>
    </row>
    <row r="2010" spans="2:32">
      <c r="B2010" s="114">
        <v>1972</v>
      </c>
      <c r="C2010" s="115">
        <v>1972</v>
      </c>
      <c r="D2010" s="116">
        <v>83</v>
      </c>
      <c r="E2010" s="117">
        <v>3</v>
      </c>
      <c r="F2010" s="118">
        <v>24</v>
      </c>
      <c r="G2010" s="119" t="s">
        <v>485</v>
      </c>
      <c r="H2010" s="120">
        <v>3</v>
      </c>
      <c r="I2010" s="115">
        <v>23</v>
      </c>
      <c r="J2010" s="116" t="s">
        <v>485</v>
      </c>
      <c r="K2010" s="121">
        <v>4</v>
      </c>
      <c r="L2010" s="108"/>
      <c r="M2010" s="122">
        <v>14499</v>
      </c>
      <c r="N2010" s="123">
        <v>13712</v>
      </c>
      <c r="O2010" s="124">
        <v>14163</v>
      </c>
      <c r="P2010" s="123">
        <v>14612</v>
      </c>
      <c r="Q2010" s="124">
        <v>15003</v>
      </c>
      <c r="R2010" s="123">
        <v>17287</v>
      </c>
      <c r="S2010" s="124">
        <v>16563</v>
      </c>
      <c r="T2010" s="123">
        <v>16602</v>
      </c>
      <c r="U2010" s="124">
        <v>17165</v>
      </c>
      <c r="V2010" s="123">
        <v>18092</v>
      </c>
      <c r="W2010" s="124">
        <v>18773</v>
      </c>
      <c r="X2010" s="123">
        <v>20864</v>
      </c>
      <c r="Y2010" s="124">
        <v>19666</v>
      </c>
      <c r="Z2010" s="123">
        <v>19852</v>
      </c>
      <c r="AA2010" s="124">
        <v>20495</v>
      </c>
      <c r="AB2010" s="123">
        <v>21177</v>
      </c>
      <c r="AC2010" s="124">
        <v>21779</v>
      </c>
      <c r="AD2010" s="123">
        <v>21507</v>
      </c>
      <c r="AE2010" s="125">
        <v>20308</v>
      </c>
      <c r="AF2010" s="126">
        <v>21748</v>
      </c>
    </row>
    <row r="2011" spans="2:32">
      <c r="B2011" s="127">
        <v>1973</v>
      </c>
      <c r="C2011" s="128">
        <v>1973</v>
      </c>
      <c r="D2011" s="129">
        <v>83</v>
      </c>
      <c r="E2011" s="130">
        <v>3</v>
      </c>
      <c r="F2011" s="131">
        <v>24</v>
      </c>
      <c r="G2011" s="132" t="s">
        <v>485</v>
      </c>
      <c r="H2011" s="133">
        <v>3</v>
      </c>
      <c r="I2011" s="128">
        <v>23</v>
      </c>
      <c r="J2011" s="129" t="s">
        <v>485</v>
      </c>
      <c r="K2011" s="134">
        <v>5</v>
      </c>
      <c r="L2011" s="108"/>
      <c r="M2011" s="81">
        <v>14753</v>
      </c>
      <c r="N2011" s="135">
        <v>14192</v>
      </c>
      <c r="O2011" s="136">
        <v>14598</v>
      </c>
      <c r="P2011" s="135">
        <v>15134</v>
      </c>
      <c r="Q2011" s="136">
        <v>15444</v>
      </c>
      <c r="R2011" s="135">
        <v>17429</v>
      </c>
      <c r="S2011" s="136">
        <v>16678</v>
      </c>
      <c r="T2011" s="135">
        <v>16989</v>
      </c>
      <c r="U2011" s="136">
        <v>17414</v>
      </c>
      <c r="V2011" s="135">
        <v>18340</v>
      </c>
      <c r="W2011" s="136">
        <v>18907</v>
      </c>
      <c r="X2011" s="135">
        <v>20627</v>
      </c>
      <c r="Y2011" s="136">
        <v>19388</v>
      </c>
      <c r="Z2011" s="135">
        <v>19813</v>
      </c>
      <c r="AA2011" s="136">
        <v>20428</v>
      </c>
      <c r="AB2011" s="135">
        <v>20972</v>
      </c>
      <c r="AC2011" s="136">
        <v>21502</v>
      </c>
      <c r="AD2011" s="135">
        <v>21016</v>
      </c>
      <c r="AE2011" s="137">
        <v>19957</v>
      </c>
      <c r="AF2011" s="138">
        <v>21500</v>
      </c>
    </row>
    <row r="2012" spans="2:32">
      <c r="B2012" s="114">
        <v>1974</v>
      </c>
      <c r="C2012" s="115">
        <v>1974</v>
      </c>
      <c r="D2012" s="116">
        <v>83</v>
      </c>
      <c r="E2012" s="117">
        <v>3</v>
      </c>
      <c r="F2012" s="118">
        <v>24</v>
      </c>
      <c r="G2012" s="119" t="s">
        <v>485</v>
      </c>
      <c r="H2012" s="120">
        <v>3</v>
      </c>
      <c r="I2012" s="115">
        <v>23</v>
      </c>
      <c r="J2012" s="116" t="s">
        <v>485</v>
      </c>
      <c r="K2012" s="121">
        <v>6</v>
      </c>
      <c r="L2012" s="108"/>
      <c r="M2012" s="122">
        <v>15360</v>
      </c>
      <c r="N2012" s="123">
        <v>15259</v>
      </c>
      <c r="O2012" s="124">
        <v>15719</v>
      </c>
      <c r="P2012" s="123">
        <v>16335</v>
      </c>
      <c r="Q2012" s="124">
        <v>16480</v>
      </c>
      <c r="R2012" s="123">
        <v>17861</v>
      </c>
      <c r="S2012" s="124">
        <v>16823</v>
      </c>
      <c r="T2012" s="123">
        <v>17833</v>
      </c>
      <c r="U2012" s="124">
        <v>18212</v>
      </c>
      <c r="V2012" s="123">
        <v>19015</v>
      </c>
      <c r="W2012" s="124">
        <v>19411</v>
      </c>
      <c r="X2012" s="123">
        <v>20507</v>
      </c>
      <c r="Y2012" s="124">
        <v>19108</v>
      </c>
      <c r="Z2012" s="123">
        <v>20244</v>
      </c>
      <c r="AA2012" s="124">
        <v>20885</v>
      </c>
      <c r="AB2012" s="123">
        <v>21160</v>
      </c>
      <c r="AC2012" s="124">
        <v>21613</v>
      </c>
      <c r="AD2012" s="123">
        <v>20519</v>
      </c>
      <c r="AE2012" s="125">
        <v>20243</v>
      </c>
      <c r="AF2012" s="126">
        <v>21710</v>
      </c>
    </row>
    <row r="2013" spans="2:32">
      <c r="B2013" s="127">
        <v>1975</v>
      </c>
      <c r="C2013" s="128">
        <v>1975</v>
      </c>
      <c r="D2013" s="129">
        <v>83</v>
      </c>
      <c r="E2013" s="130">
        <v>3</v>
      </c>
      <c r="F2013" s="131">
        <v>24</v>
      </c>
      <c r="G2013" s="132" t="s">
        <v>485</v>
      </c>
      <c r="H2013" s="133">
        <v>3</v>
      </c>
      <c r="I2013" s="128">
        <v>23</v>
      </c>
      <c r="J2013" s="129" t="s">
        <v>485</v>
      </c>
      <c r="K2013" s="134">
        <v>7</v>
      </c>
      <c r="L2013" s="108"/>
      <c r="M2013" s="81">
        <v>15903</v>
      </c>
      <c r="N2013" s="135">
        <v>16577</v>
      </c>
      <c r="O2013" s="136">
        <v>17085</v>
      </c>
      <c r="P2013" s="135">
        <v>17632</v>
      </c>
      <c r="Q2013" s="136">
        <v>17715</v>
      </c>
      <c r="R2013" s="135">
        <v>18324</v>
      </c>
      <c r="S2013" s="136">
        <v>17054</v>
      </c>
      <c r="T2013" s="135">
        <v>18991</v>
      </c>
      <c r="U2013" s="136">
        <v>19177</v>
      </c>
      <c r="V2013" s="135">
        <v>19969</v>
      </c>
      <c r="W2013" s="136">
        <v>20261</v>
      </c>
      <c r="X2013" s="135">
        <v>20506</v>
      </c>
      <c r="Y2013" s="136">
        <v>19034</v>
      </c>
      <c r="Z2013" s="135">
        <v>20967</v>
      </c>
      <c r="AA2013" s="136">
        <v>21608</v>
      </c>
      <c r="AB2013" s="135">
        <v>21829</v>
      </c>
      <c r="AC2013" s="136">
        <v>22070</v>
      </c>
      <c r="AD2013" s="135">
        <v>20295</v>
      </c>
      <c r="AE2013" s="137">
        <v>20935</v>
      </c>
      <c r="AF2013" s="138">
        <v>22263</v>
      </c>
    </row>
    <row r="2014" spans="2:32">
      <c r="B2014" s="114">
        <v>1976</v>
      </c>
      <c r="C2014" s="115">
        <v>1976</v>
      </c>
      <c r="D2014" s="116">
        <v>83</v>
      </c>
      <c r="E2014" s="117">
        <v>3</v>
      </c>
      <c r="F2014" s="118">
        <v>24</v>
      </c>
      <c r="G2014" s="119" t="s">
        <v>485</v>
      </c>
      <c r="H2014" s="120">
        <v>3</v>
      </c>
      <c r="I2014" s="115">
        <v>23</v>
      </c>
      <c r="J2014" s="116" t="s">
        <v>485</v>
      </c>
      <c r="K2014" s="121">
        <v>8</v>
      </c>
      <c r="L2014" s="108"/>
      <c r="M2014" s="122">
        <v>16001</v>
      </c>
      <c r="N2014" s="123">
        <v>17142</v>
      </c>
      <c r="O2014" s="124">
        <v>17489</v>
      </c>
      <c r="P2014" s="123">
        <v>17995</v>
      </c>
      <c r="Q2014" s="124">
        <v>18209</v>
      </c>
      <c r="R2014" s="123">
        <v>18399</v>
      </c>
      <c r="S2014" s="124">
        <v>17177</v>
      </c>
      <c r="T2014" s="123">
        <v>19535</v>
      </c>
      <c r="U2014" s="124">
        <v>19389</v>
      </c>
      <c r="V2014" s="123">
        <v>20370</v>
      </c>
      <c r="W2014" s="124">
        <v>20777</v>
      </c>
      <c r="X2014" s="123">
        <v>20439</v>
      </c>
      <c r="Y2014" s="124">
        <v>18949</v>
      </c>
      <c r="Z2014" s="123">
        <v>20950</v>
      </c>
      <c r="AA2014" s="124">
        <v>21633</v>
      </c>
      <c r="AB2014" s="123">
        <v>22058</v>
      </c>
      <c r="AC2014" s="124">
        <v>22332</v>
      </c>
      <c r="AD2014" s="123">
        <v>20138</v>
      </c>
      <c r="AE2014" s="125">
        <v>21156</v>
      </c>
      <c r="AF2014" s="126">
        <v>22132</v>
      </c>
    </row>
    <row r="2015" spans="2:32">
      <c r="B2015" s="127">
        <v>1977</v>
      </c>
      <c r="C2015" s="128">
        <v>1977</v>
      </c>
      <c r="D2015" s="129">
        <v>83</v>
      </c>
      <c r="E2015" s="130">
        <v>3</v>
      </c>
      <c r="F2015" s="131">
        <v>24</v>
      </c>
      <c r="G2015" s="132" t="s">
        <v>485</v>
      </c>
      <c r="H2015" s="133">
        <v>3</v>
      </c>
      <c r="I2015" s="128">
        <v>23</v>
      </c>
      <c r="J2015" s="129" t="s">
        <v>485</v>
      </c>
      <c r="K2015" s="134">
        <v>9</v>
      </c>
      <c r="L2015" s="108"/>
      <c r="M2015" s="81">
        <v>16458</v>
      </c>
      <c r="N2015" s="135">
        <v>17286</v>
      </c>
      <c r="O2015" s="136">
        <v>17560</v>
      </c>
      <c r="P2015" s="135">
        <v>18000</v>
      </c>
      <c r="Q2015" s="136">
        <v>18241</v>
      </c>
      <c r="R2015" s="135">
        <v>18812</v>
      </c>
      <c r="S2015" s="136">
        <v>17500</v>
      </c>
      <c r="T2015" s="135">
        <v>19525</v>
      </c>
      <c r="U2015" s="136">
        <v>19407</v>
      </c>
      <c r="V2015" s="135">
        <v>20296</v>
      </c>
      <c r="W2015" s="136">
        <v>20718</v>
      </c>
      <c r="X2015" s="135">
        <v>20740</v>
      </c>
      <c r="Y2015" s="136">
        <v>19121</v>
      </c>
      <c r="Z2015" s="135">
        <v>20818</v>
      </c>
      <c r="AA2015" s="136">
        <v>21473</v>
      </c>
      <c r="AB2015" s="135">
        <v>21998</v>
      </c>
      <c r="AC2015" s="136">
        <v>22251</v>
      </c>
      <c r="AD2015" s="135">
        <v>20270</v>
      </c>
      <c r="AE2015" s="137">
        <v>21100</v>
      </c>
      <c r="AF2015" s="138">
        <v>21952</v>
      </c>
    </row>
    <row r="2016" spans="2:32">
      <c r="B2016" s="114">
        <v>1978</v>
      </c>
      <c r="C2016" s="115">
        <v>1978</v>
      </c>
      <c r="D2016" s="116">
        <v>83</v>
      </c>
      <c r="E2016" s="117">
        <v>3</v>
      </c>
      <c r="F2016" s="118">
        <v>24</v>
      </c>
      <c r="G2016" s="119" t="s">
        <v>485</v>
      </c>
      <c r="H2016" s="120">
        <v>3</v>
      </c>
      <c r="I2016" s="115">
        <v>23</v>
      </c>
      <c r="J2016" s="116" t="s">
        <v>485</v>
      </c>
      <c r="K2016" s="121">
        <v>10</v>
      </c>
      <c r="L2016" s="108"/>
      <c r="M2016" s="122">
        <v>16787</v>
      </c>
      <c r="N2016" s="123">
        <v>17258</v>
      </c>
      <c r="O2016" s="124">
        <v>17524</v>
      </c>
      <c r="P2016" s="123">
        <v>17896</v>
      </c>
      <c r="Q2016" s="124">
        <v>18139</v>
      </c>
      <c r="R2016" s="123">
        <v>18943</v>
      </c>
      <c r="S2016" s="124">
        <v>17565</v>
      </c>
      <c r="T2016" s="123">
        <v>19248</v>
      </c>
      <c r="U2016" s="124">
        <v>19246</v>
      </c>
      <c r="V2016" s="123">
        <v>20046</v>
      </c>
      <c r="W2016" s="124">
        <v>20427</v>
      </c>
      <c r="X2016" s="123">
        <v>20790</v>
      </c>
      <c r="Y2016" s="124">
        <v>19135</v>
      </c>
      <c r="Z2016" s="123">
        <v>20931</v>
      </c>
      <c r="AA2016" s="124">
        <v>21517</v>
      </c>
      <c r="AB2016" s="123">
        <v>22102</v>
      </c>
      <c r="AC2016" s="124">
        <v>22099</v>
      </c>
      <c r="AD2016" s="123">
        <v>20326</v>
      </c>
      <c r="AE2016" s="125">
        <v>21337</v>
      </c>
      <c r="AF2016" s="126">
        <v>22116</v>
      </c>
    </row>
    <row r="2017" spans="2:32">
      <c r="B2017" s="127">
        <v>1979</v>
      </c>
      <c r="C2017" s="128">
        <v>1979</v>
      </c>
      <c r="D2017" s="129">
        <v>83</v>
      </c>
      <c r="E2017" s="130">
        <v>3</v>
      </c>
      <c r="F2017" s="131">
        <v>24</v>
      </c>
      <c r="G2017" s="132" t="s">
        <v>485</v>
      </c>
      <c r="H2017" s="133">
        <v>3</v>
      </c>
      <c r="I2017" s="128">
        <v>23</v>
      </c>
      <c r="J2017" s="129" t="s">
        <v>485</v>
      </c>
      <c r="K2017" s="134">
        <v>11</v>
      </c>
      <c r="L2017" s="108"/>
      <c r="M2017" s="81">
        <v>16732</v>
      </c>
      <c r="N2017" s="135">
        <v>17065</v>
      </c>
      <c r="O2017" s="136">
        <v>17379</v>
      </c>
      <c r="P2017" s="135">
        <v>17722</v>
      </c>
      <c r="Q2017" s="136">
        <v>17863</v>
      </c>
      <c r="R2017" s="135">
        <v>18783</v>
      </c>
      <c r="S2017" s="136">
        <v>17500</v>
      </c>
      <c r="T2017" s="135">
        <v>18954</v>
      </c>
      <c r="U2017" s="136">
        <v>19110</v>
      </c>
      <c r="V2017" s="135">
        <v>19748</v>
      </c>
      <c r="W2017" s="136">
        <v>20184</v>
      </c>
      <c r="X2017" s="135">
        <v>20618</v>
      </c>
      <c r="Y2017" s="136">
        <v>18851</v>
      </c>
      <c r="Z2017" s="135">
        <v>20995</v>
      </c>
      <c r="AA2017" s="136">
        <v>21525</v>
      </c>
      <c r="AB2017" s="135">
        <v>22091</v>
      </c>
      <c r="AC2017" s="136">
        <v>21992</v>
      </c>
      <c r="AD2017" s="135">
        <v>20076</v>
      </c>
      <c r="AE2017" s="137">
        <v>21287</v>
      </c>
      <c r="AF2017" s="138">
        <v>22235</v>
      </c>
    </row>
    <row r="2018" spans="2:32">
      <c r="B2018" s="114">
        <v>1980</v>
      </c>
      <c r="C2018" s="115">
        <v>1980</v>
      </c>
      <c r="D2018" s="116">
        <v>83</v>
      </c>
      <c r="E2018" s="117">
        <v>3</v>
      </c>
      <c r="F2018" s="118">
        <v>24</v>
      </c>
      <c r="G2018" s="119" t="s">
        <v>485</v>
      </c>
      <c r="H2018" s="120">
        <v>3</v>
      </c>
      <c r="I2018" s="115">
        <v>23</v>
      </c>
      <c r="J2018" s="116" t="s">
        <v>485</v>
      </c>
      <c r="K2018" s="121">
        <v>12</v>
      </c>
      <c r="L2018" s="108"/>
      <c r="M2018" s="122">
        <v>16486</v>
      </c>
      <c r="N2018" s="123">
        <v>16881</v>
      </c>
      <c r="O2018" s="124">
        <v>17133</v>
      </c>
      <c r="P2018" s="123">
        <v>17462</v>
      </c>
      <c r="Q2018" s="124">
        <v>17610</v>
      </c>
      <c r="R2018" s="123">
        <v>18469</v>
      </c>
      <c r="S2018" s="124">
        <v>17370</v>
      </c>
      <c r="T2018" s="123">
        <v>18710</v>
      </c>
      <c r="U2018" s="124">
        <v>18844</v>
      </c>
      <c r="V2018" s="123">
        <v>19452</v>
      </c>
      <c r="W2018" s="124">
        <v>19981</v>
      </c>
      <c r="X2018" s="123">
        <v>20290</v>
      </c>
      <c r="Y2018" s="124">
        <v>18648</v>
      </c>
      <c r="Z2018" s="123">
        <v>20745</v>
      </c>
      <c r="AA2018" s="124">
        <v>21316</v>
      </c>
      <c r="AB2018" s="123">
        <v>21848</v>
      </c>
      <c r="AC2018" s="124">
        <v>21881</v>
      </c>
      <c r="AD2018" s="123">
        <v>19855</v>
      </c>
      <c r="AE2018" s="125">
        <v>21099</v>
      </c>
      <c r="AF2018" s="126">
        <v>21989</v>
      </c>
    </row>
    <row r="2019" spans="2:32">
      <c r="B2019" s="127">
        <v>1981</v>
      </c>
      <c r="C2019" s="128">
        <v>1981</v>
      </c>
      <c r="D2019" s="129">
        <v>83</v>
      </c>
      <c r="E2019" s="130">
        <v>3</v>
      </c>
      <c r="F2019" s="131">
        <v>24</v>
      </c>
      <c r="G2019" s="132" t="s">
        <v>485</v>
      </c>
      <c r="H2019" s="133">
        <v>3</v>
      </c>
      <c r="I2019" s="128">
        <v>23</v>
      </c>
      <c r="J2019" s="129" t="s">
        <v>485</v>
      </c>
      <c r="K2019" s="134">
        <v>13</v>
      </c>
      <c r="L2019" s="108"/>
      <c r="M2019" s="81">
        <v>16182</v>
      </c>
      <c r="N2019" s="135">
        <v>16654</v>
      </c>
      <c r="O2019" s="136">
        <v>16908</v>
      </c>
      <c r="P2019" s="135">
        <v>17187</v>
      </c>
      <c r="Q2019" s="136">
        <v>17414</v>
      </c>
      <c r="R2019" s="135">
        <v>18005</v>
      </c>
      <c r="S2019" s="136">
        <v>17006</v>
      </c>
      <c r="T2019" s="135">
        <v>18387</v>
      </c>
      <c r="U2019" s="136">
        <v>18640</v>
      </c>
      <c r="V2019" s="135">
        <v>19082</v>
      </c>
      <c r="W2019" s="136">
        <v>19609</v>
      </c>
      <c r="X2019" s="135">
        <v>19751</v>
      </c>
      <c r="Y2019" s="136">
        <v>18354</v>
      </c>
      <c r="Z2019" s="135">
        <v>20700</v>
      </c>
      <c r="AA2019" s="136">
        <v>21262</v>
      </c>
      <c r="AB2019" s="135">
        <v>21650</v>
      </c>
      <c r="AC2019" s="136">
        <v>21646</v>
      </c>
      <c r="AD2019" s="135">
        <v>19535</v>
      </c>
      <c r="AE2019" s="137">
        <v>20865</v>
      </c>
      <c r="AF2019" s="138">
        <v>21927</v>
      </c>
    </row>
    <row r="2020" spans="2:32">
      <c r="B2020" s="114">
        <v>1982</v>
      </c>
      <c r="C2020" s="115">
        <v>1982</v>
      </c>
      <c r="D2020" s="116">
        <v>83</v>
      </c>
      <c r="E2020" s="117">
        <v>3</v>
      </c>
      <c r="F2020" s="118">
        <v>24</v>
      </c>
      <c r="G2020" s="119" t="s">
        <v>485</v>
      </c>
      <c r="H2020" s="120">
        <v>3</v>
      </c>
      <c r="I2020" s="115">
        <v>23</v>
      </c>
      <c r="J2020" s="116" t="s">
        <v>485</v>
      </c>
      <c r="K2020" s="121">
        <v>14</v>
      </c>
      <c r="L2020" s="108"/>
      <c r="M2020" s="122">
        <v>15922</v>
      </c>
      <c r="N2020" s="123">
        <v>16594</v>
      </c>
      <c r="O2020" s="124">
        <v>16771</v>
      </c>
      <c r="P2020" s="123">
        <v>17033</v>
      </c>
      <c r="Q2020" s="124">
        <v>17314</v>
      </c>
      <c r="R2020" s="123">
        <v>17638</v>
      </c>
      <c r="S2020" s="124">
        <v>16828</v>
      </c>
      <c r="T2020" s="123">
        <v>18238</v>
      </c>
      <c r="U2020" s="124">
        <v>18434</v>
      </c>
      <c r="V2020" s="123">
        <v>18836</v>
      </c>
      <c r="W2020" s="124">
        <v>19376</v>
      </c>
      <c r="X2020" s="123">
        <v>19299</v>
      </c>
      <c r="Y2020" s="124">
        <v>18163</v>
      </c>
      <c r="Z2020" s="123">
        <v>20517</v>
      </c>
      <c r="AA2020" s="124">
        <v>21150</v>
      </c>
      <c r="AB2020" s="123">
        <v>21437</v>
      </c>
      <c r="AC2020" s="124">
        <v>21456</v>
      </c>
      <c r="AD2020" s="123">
        <v>19318</v>
      </c>
      <c r="AE2020" s="125">
        <v>20654</v>
      </c>
      <c r="AF2020" s="126">
        <v>21712</v>
      </c>
    </row>
    <row r="2021" spans="2:32">
      <c r="B2021" s="127">
        <v>1983</v>
      </c>
      <c r="C2021" s="128">
        <v>1983</v>
      </c>
      <c r="D2021" s="129">
        <v>83</v>
      </c>
      <c r="E2021" s="130">
        <v>3</v>
      </c>
      <c r="F2021" s="131">
        <v>24</v>
      </c>
      <c r="G2021" s="132" t="s">
        <v>485</v>
      </c>
      <c r="H2021" s="133">
        <v>3</v>
      </c>
      <c r="I2021" s="128">
        <v>23</v>
      </c>
      <c r="J2021" s="129" t="s">
        <v>485</v>
      </c>
      <c r="K2021" s="134">
        <v>15</v>
      </c>
      <c r="L2021" s="108"/>
      <c r="M2021" s="81">
        <v>15842</v>
      </c>
      <c r="N2021" s="135">
        <v>16628</v>
      </c>
      <c r="O2021" s="136">
        <v>16686</v>
      </c>
      <c r="P2021" s="135">
        <v>17002</v>
      </c>
      <c r="Q2021" s="136">
        <v>17327</v>
      </c>
      <c r="R2021" s="135">
        <v>17521</v>
      </c>
      <c r="S2021" s="136">
        <v>16797</v>
      </c>
      <c r="T2021" s="135">
        <v>18215</v>
      </c>
      <c r="U2021" s="136">
        <v>18278</v>
      </c>
      <c r="V2021" s="135">
        <v>18746</v>
      </c>
      <c r="W2021" s="136">
        <v>19250</v>
      </c>
      <c r="X2021" s="135">
        <v>19122</v>
      </c>
      <c r="Y2021" s="136">
        <v>18110</v>
      </c>
      <c r="Z2021" s="135">
        <v>20312</v>
      </c>
      <c r="AA2021" s="136">
        <v>21081</v>
      </c>
      <c r="AB2021" s="135">
        <v>21291</v>
      </c>
      <c r="AC2021" s="136">
        <v>21320</v>
      </c>
      <c r="AD2021" s="135">
        <v>19236</v>
      </c>
      <c r="AE2021" s="137">
        <v>20567</v>
      </c>
      <c r="AF2021" s="138">
        <v>21472</v>
      </c>
    </row>
    <row r="2022" spans="2:32">
      <c r="B2022" s="114">
        <v>1984</v>
      </c>
      <c r="C2022" s="115">
        <v>1984</v>
      </c>
      <c r="D2022" s="116">
        <v>83</v>
      </c>
      <c r="E2022" s="117">
        <v>3</v>
      </c>
      <c r="F2022" s="118">
        <v>24</v>
      </c>
      <c r="G2022" s="119" t="s">
        <v>485</v>
      </c>
      <c r="H2022" s="120">
        <v>3</v>
      </c>
      <c r="I2022" s="115">
        <v>23</v>
      </c>
      <c r="J2022" s="116" t="s">
        <v>485</v>
      </c>
      <c r="K2022" s="121">
        <v>16</v>
      </c>
      <c r="L2022" s="108"/>
      <c r="M2022" s="122">
        <v>16036</v>
      </c>
      <c r="N2022" s="123">
        <v>16854</v>
      </c>
      <c r="O2022" s="124">
        <v>16975</v>
      </c>
      <c r="P2022" s="123">
        <v>17220</v>
      </c>
      <c r="Q2022" s="124">
        <v>17493</v>
      </c>
      <c r="R2022" s="123">
        <v>17698</v>
      </c>
      <c r="S2022" s="124">
        <v>17064</v>
      </c>
      <c r="T2022" s="123">
        <v>18394</v>
      </c>
      <c r="U2022" s="124">
        <v>18667</v>
      </c>
      <c r="V2022" s="123">
        <v>18829</v>
      </c>
      <c r="W2022" s="124">
        <v>19269</v>
      </c>
      <c r="X2022" s="123">
        <v>19207</v>
      </c>
      <c r="Y2022" s="124">
        <v>18314</v>
      </c>
      <c r="Z2022" s="123">
        <v>20711</v>
      </c>
      <c r="AA2022" s="124">
        <v>21144</v>
      </c>
      <c r="AB2022" s="123">
        <v>21253</v>
      </c>
      <c r="AC2022" s="124">
        <v>21208</v>
      </c>
      <c r="AD2022" s="123">
        <v>19403</v>
      </c>
      <c r="AE2022" s="125">
        <v>20586</v>
      </c>
      <c r="AF2022" s="126">
        <v>21819</v>
      </c>
    </row>
    <row r="2023" spans="2:32">
      <c r="B2023" s="127">
        <v>1985</v>
      </c>
      <c r="C2023" s="128">
        <v>1985</v>
      </c>
      <c r="D2023" s="129">
        <v>83</v>
      </c>
      <c r="E2023" s="130">
        <v>3</v>
      </c>
      <c r="F2023" s="131">
        <v>24</v>
      </c>
      <c r="G2023" s="132" t="s">
        <v>485</v>
      </c>
      <c r="H2023" s="133">
        <v>3</v>
      </c>
      <c r="I2023" s="128">
        <v>23</v>
      </c>
      <c r="J2023" s="129" t="s">
        <v>485</v>
      </c>
      <c r="K2023" s="134">
        <v>17</v>
      </c>
      <c r="L2023" s="108"/>
      <c r="M2023" s="81">
        <v>16501</v>
      </c>
      <c r="N2023" s="135">
        <v>17254</v>
      </c>
      <c r="O2023" s="136">
        <v>17506</v>
      </c>
      <c r="P2023" s="135">
        <v>17601</v>
      </c>
      <c r="Q2023" s="136">
        <v>17906</v>
      </c>
      <c r="R2023" s="135">
        <v>18326</v>
      </c>
      <c r="S2023" s="136">
        <v>17681</v>
      </c>
      <c r="T2023" s="135">
        <v>18905</v>
      </c>
      <c r="U2023" s="136">
        <v>19276</v>
      </c>
      <c r="V2023" s="135">
        <v>19213</v>
      </c>
      <c r="W2023" s="136">
        <v>19715</v>
      </c>
      <c r="X2023" s="135">
        <v>19910</v>
      </c>
      <c r="Y2023" s="136">
        <v>19123</v>
      </c>
      <c r="Z2023" s="135">
        <v>21263</v>
      </c>
      <c r="AA2023" s="136">
        <v>21633</v>
      </c>
      <c r="AB2023" s="135">
        <v>21631</v>
      </c>
      <c r="AC2023" s="136">
        <v>21578</v>
      </c>
      <c r="AD2023" s="135">
        <v>20217</v>
      </c>
      <c r="AE2023" s="137">
        <v>21073</v>
      </c>
      <c r="AF2023" s="138">
        <v>22397</v>
      </c>
    </row>
    <row r="2024" spans="2:32">
      <c r="B2024" s="114">
        <v>1986</v>
      </c>
      <c r="C2024" s="115">
        <v>1986</v>
      </c>
      <c r="D2024" s="116">
        <v>83</v>
      </c>
      <c r="E2024" s="117">
        <v>3</v>
      </c>
      <c r="F2024" s="118">
        <v>24</v>
      </c>
      <c r="G2024" s="119" t="s">
        <v>485</v>
      </c>
      <c r="H2024" s="120">
        <v>3</v>
      </c>
      <c r="I2024" s="115">
        <v>23</v>
      </c>
      <c r="J2024" s="116" t="s">
        <v>485</v>
      </c>
      <c r="K2024" s="121">
        <v>18</v>
      </c>
      <c r="L2024" s="108"/>
      <c r="M2024" s="122">
        <v>16864</v>
      </c>
      <c r="N2024" s="123">
        <v>17488</v>
      </c>
      <c r="O2024" s="124">
        <v>17543</v>
      </c>
      <c r="P2024" s="123">
        <v>17748</v>
      </c>
      <c r="Q2024" s="124">
        <v>18111</v>
      </c>
      <c r="R2024" s="123">
        <v>18894</v>
      </c>
      <c r="S2024" s="124">
        <v>18291</v>
      </c>
      <c r="T2024" s="123">
        <v>19446</v>
      </c>
      <c r="U2024" s="124">
        <v>19411</v>
      </c>
      <c r="V2024" s="123">
        <v>19695</v>
      </c>
      <c r="W2024" s="124">
        <v>20431</v>
      </c>
      <c r="X2024" s="123">
        <v>20871</v>
      </c>
      <c r="Y2024" s="124">
        <v>20037</v>
      </c>
      <c r="Z2024" s="123">
        <v>21129</v>
      </c>
      <c r="AA2024" s="124">
        <v>21578</v>
      </c>
      <c r="AB2024" s="123">
        <v>21845</v>
      </c>
      <c r="AC2024" s="124">
        <v>22404</v>
      </c>
      <c r="AD2024" s="123">
        <v>21211</v>
      </c>
      <c r="AE2024" s="125">
        <v>21840</v>
      </c>
      <c r="AF2024" s="126">
        <v>22341</v>
      </c>
    </row>
    <row r="2025" spans="2:32">
      <c r="B2025" s="127">
        <v>1987</v>
      </c>
      <c r="C2025" s="128">
        <v>1987</v>
      </c>
      <c r="D2025" s="129">
        <v>83</v>
      </c>
      <c r="E2025" s="130">
        <v>3</v>
      </c>
      <c r="F2025" s="131">
        <v>24</v>
      </c>
      <c r="G2025" s="132" t="s">
        <v>485</v>
      </c>
      <c r="H2025" s="133">
        <v>3</v>
      </c>
      <c r="I2025" s="128">
        <v>23</v>
      </c>
      <c r="J2025" s="129" t="s">
        <v>485</v>
      </c>
      <c r="K2025" s="134">
        <v>19</v>
      </c>
      <c r="L2025" s="108"/>
      <c r="M2025" s="81">
        <v>17194</v>
      </c>
      <c r="N2025" s="135">
        <v>17748</v>
      </c>
      <c r="O2025" s="136">
        <v>17858</v>
      </c>
      <c r="P2025" s="135">
        <v>18164</v>
      </c>
      <c r="Q2025" s="136">
        <v>18322</v>
      </c>
      <c r="R2025" s="135">
        <v>19417</v>
      </c>
      <c r="S2025" s="136">
        <v>18710</v>
      </c>
      <c r="T2025" s="135">
        <v>19761</v>
      </c>
      <c r="U2025" s="136">
        <v>19860</v>
      </c>
      <c r="V2025" s="135">
        <v>20265</v>
      </c>
      <c r="W2025" s="136">
        <v>21118</v>
      </c>
      <c r="X2025" s="135">
        <v>21782</v>
      </c>
      <c r="Y2025" s="136">
        <v>20769</v>
      </c>
      <c r="Z2025" s="135">
        <v>21690</v>
      </c>
      <c r="AA2025" s="136">
        <v>22382</v>
      </c>
      <c r="AB2025" s="135">
        <v>22641</v>
      </c>
      <c r="AC2025" s="136">
        <v>23467</v>
      </c>
      <c r="AD2025" s="135">
        <v>22138</v>
      </c>
      <c r="AE2025" s="137">
        <v>22729</v>
      </c>
      <c r="AF2025" s="138">
        <v>23075</v>
      </c>
    </row>
    <row r="2026" spans="2:32">
      <c r="B2026" s="114">
        <v>1988</v>
      </c>
      <c r="C2026" s="115">
        <v>1988</v>
      </c>
      <c r="D2026" s="116">
        <v>83</v>
      </c>
      <c r="E2026" s="117">
        <v>3</v>
      </c>
      <c r="F2026" s="118">
        <v>24</v>
      </c>
      <c r="G2026" s="119" t="s">
        <v>485</v>
      </c>
      <c r="H2026" s="120">
        <v>3</v>
      </c>
      <c r="I2026" s="115">
        <v>23</v>
      </c>
      <c r="J2026" s="116" t="s">
        <v>485</v>
      </c>
      <c r="K2026" s="121">
        <v>20</v>
      </c>
      <c r="L2026" s="108"/>
      <c r="M2026" s="122">
        <v>17206</v>
      </c>
      <c r="N2026" s="123">
        <v>18040</v>
      </c>
      <c r="O2026" s="124">
        <v>18192</v>
      </c>
      <c r="P2026" s="123">
        <v>18566</v>
      </c>
      <c r="Q2026" s="124">
        <v>18807</v>
      </c>
      <c r="R2026" s="123">
        <v>19566</v>
      </c>
      <c r="S2026" s="124">
        <v>19078</v>
      </c>
      <c r="T2026" s="123">
        <v>20236</v>
      </c>
      <c r="U2026" s="124">
        <v>20227</v>
      </c>
      <c r="V2026" s="123">
        <v>21044</v>
      </c>
      <c r="W2026" s="124">
        <v>21993</v>
      </c>
      <c r="X2026" s="123">
        <v>22296</v>
      </c>
      <c r="Y2026" s="124">
        <v>21479</v>
      </c>
      <c r="Z2026" s="123">
        <v>22550</v>
      </c>
      <c r="AA2026" s="124">
        <v>23333</v>
      </c>
      <c r="AB2026" s="123">
        <v>23892</v>
      </c>
      <c r="AC2026" s="124">
        <v>24706</v>
      </c>
      <c r="AD2026" s="123">
        <v>23073</v>
      </c>
      <c r="AE2026" s="125">
        <v>23983</v>
      </c>
      <c r="AF2026" s="126">
        <v>24154</v>
      </c>
    </row>
    <row r="2027" spans="2:32">
      <c r="B2027" s="127">
        <v>1989</v>
      </c>
      <c r="C2027" s="128">
        <v>1989</v>
      </c>
      <c r="D2027" s="129">
        <v>83</v>
      </c>
      <c r="E2027" s="130">
        <v>3</v>
      </c>
      <c r="F2027" s="131">
        <v>24</v>
      </c>
      <c r="G2027" s="132" t="s">
        <v>485</v>
      </c>
      <c r="H2027" s="133">
        <v>3</v>
      </c>
      <c r="I2027" s="128">
        <v>23</v>
      </c>
      <c r="J2027" s="129" t="s">
        <v>485</v>
      </c>
      <c r="K2027" s="134">
        <v>21</v>
      </c>
      <c r="L2027" s="108"/>
      <c r="M2027" s="81">
        <v>16764</v>
      </c>
      <c r="N2027" s="135">
        <v>17693</v>
      </c>
      <c r="O2027" s="136">
        <v>17928</v>
      </c>
      <c r="P2027" s="135">
        <v>18250</v>
      </c>
      <c r="Q2027" s="136">
        <v>18551</v>
      </c>
      <c r="R2027" s="135">
        <v>19313</v>
      </c>
      <c r="S2027" s="136">
        <v>18969</v>
      </c>
      <c r="T2027" s="135">
        <v>20139</v>
      </c>
      <c r="U2027" s="136">
        <v>20321</v>
      </c>
      <c r="V2027" s="135">
        <v>21178</v>
      </c>
      <c r="W2027" s="136">
        <v>22228</v>
      </c>
      <c r="X2027" s="135">
        <v>22608</v>
      </c>
      <c r="Y2027" s="136">
        <v>21853</v>
      </c>
      <c r="Z2027" s="135">
        <v>23150</v>
      </c>
      <c r="AA2027" s="136">
        <v>23984</v>
      </c>
      <c r="AB2027" s="135">
        <v>24602</v>
      </c>
      <c r="AC2027" s="136">
        <v>25469</v>
      </c>
      <c r="AD2027" s="135">
        <v>23708</v>
      </c>
      <c r="AE2027" s="137">
        <v>24589</v>
      </c>
      <c r="AF2027" s="138">
        <v>25004</v>
      </c>
    </row>
    <row r="2028" spans="2:32">
      <c r="B2028" s="114">
        <v>1990</v>
      </c>
      <c r="C2028" s="115">
        <v>1990</v>
      </c>
      <c r="D2028" s="116">
        <v>83</v>
      </c>
      <c r="E2028" s="117">
        <v>3</v>
      </c>
      <c r="F2028" s="118">
        <v>24</v>
      </c>
      <c r="G2028" s="119" t="s">
        <v>485</v>
      </c>
      <c r="H2028" s="120">
        <v>3</v>
      </c>
      <c r="I2028" s="115">
        <v>23</v>
      </c>
      <c r="J2028" s="116" t="s">
        <v>485</v>
      </c>
      <c r="K2028" s="121">
        <v>22</v>
      </c>
      <c r="L2028" s="108"/>
      <c r="M2028" s="122">
        <v>15965</v>
      </c>
      <c r="N2028" s="123">
        <v>16710</v>
      </c>
      <c r="O2028" s="124">
        <v>16950</v>
      </c>
      <c r="P2028" s="123">
        <v>17363</v>
      </c>
      <c r="Q2028" s="124">
        <v>17659</v>
      </c>
      <c r="R2028" s="123">
        <v>18610</v>
      </c>
      <c r="S2028" s="124">
        <v>18335</v>
      </c>
      <c r="T2028" s="123">
        <v>19293</v>
      </c>
      <c r="U2028" s="124">
        <v>19560</v>
      </c>
      <c r="V2028" s="123">
        <v>20512</v>
      </c>
      <c r="W2028" s="124">
        <v>21727</v>
      </c>
      <c r="X2028" s="123">
        <v>22249</v>
      </c>
      <c r="Y2028" s="124">
        <v>21516</v>
      </c>
      <c r="Z2028" s="123">
        <v>22703</v>
      </c>
      <c r="AA2028" s="124">
        <v>23715</v>
      </c>
      <c r="AB2028" s="123">
        <v>24287</v>
      </c>
      <c r="AC2028" s="124">
        <v>25278</v>
      </c>
      <c r="AD2028" s="123">
        <v>23524</v>
      </c>
      <c r="AE2028" s="125">
        <v>24154</v>
      </c>
      <c r="AF2028" s="126">
        <v>24705</v>
      </c>
    </row>
    <row r="2029" spans="2:32">
      <c r="B2029" s="127">
        <v>1991</v>
      </c>
      <c r="C2029" s="128">
        <v>1991</v>
      </c>
      <c r="D2029" s="129">
        <v>83</v>
      </c>
      <c r="E2029" s="130">
        <v>3</v>
      </c>
      <c r="F2029" s="131">
        <v>24</v>
      </c>
      <c r="G2029" s="132" t="s">
        <v>485</v>
      </c>
      <c r="H2029" s="133">
        <v>3</v>
      </c>
      <c r="I2029" s="128">
        <v>23</v>
      </c>
      <c r="J2029" s="129" t="s">
        <v>485</v>
      </c>
      <c r="K2029" s="134">
        <v>23</v>
      </c>
      <c r="L2029" s="108"/>
      <c r="M2029" s="81">
        <v>15031</v>
      </c>
      <c r="N2029" s="135">
        <v>15587</v>
      </c>
      <c r="O2029" s="136">
        <v>15849</v>
      </c>
      <c r="P2029" s="135">
        <v>16243</v>
      </c>
      <c r="Q2029" s="136">
        <v>16627</v>
      </c>
      <c r="R2029" s="135">
        <v>17738</v>
      </c>
      <c r="S2029" s="136">
        <v>17498</v>
      </c>
      <c r="T2029" s="135">
        <v>18245</v>
      </c>
      <c r="U2029" s="136">
        <v>18594</v>
      </c>
      <c r="V2029" s="135">
        <v>19590</v>
      </c>
      <c r="W2029" s="136">
        <v>20896</v>
      </c>
      <c r="X2029" s="135">
        <v>21570</v>
      </c>
      <c r="Y2029" s="136">
        <v>20863</v>
      </c>
      <c r="Z2029" s="135">
        <v>21903</v>
      </c>
      <c r="AA2029" s="136">
        <v>22933</v>
      </c>
      <c r="AB2029" s="135">
        <v>23566</v>
      </c>
      <c r="AC2029" s="136">
        <v>24598</v>
      </c>
      <c r="AD2029" s="135">
        <v>22954</v>
      </c>
      <c r="AE2029" s="137">
        <v>23342</v>
      </c>
      <c r="AF2029" s="138">
        <v>24003</v>
      </c>
    </row>
    <row r="2030" spans="2:32">
      <c r="B2030" s="114">
        <v>1992</v>
      </c>
      <c r="C2030" s="115">
        <v>1992</v>
      </c>
      <c r="D2030" s="116">
        <v>83</v>
      </c>
      <c r="E2030" s="117">
        <v>3</v>
      </c>
      <c r="F2030" s="118">
        <v>24</v>
      </c>
      <c r="G2030" s="119" t="s">
        <v>485</v>
      </c>
      <c r="H2030" s="120">
        <v>3</v>
      </c>
      <c r="I2030" s="115">
        <v>23</v>
      </c>
      <c r="J2030" s="116" t="s">
        <v>485</v>
      </c>
      <c r="K2030" s="121">
        <v>24</v>
      </c>
      <c r="L2030" s="108"/>
      <c r="M2030" s="122">
        <v>14251</v>
      </c>
      <c r="N2030" s="123">
        <v>14708</v>
      </c>
      <c r="O2030" s="124">
        <v>14931</v>
      </c>
      <c r="P2030" s="123">
        <v>15396</v>
      </c>
      <c r="Q2030" s="124">
        <v>15821</v>
      </c>
      <c r="R2030" s="123">
        <v>16964</v>
      </c>
      <c r="S2030" s="124">
        <v>16870</v>
      </c>
      <c r="T2030" s="123">
        <v>17392</v>
      </c>
      <c r="U2030" s="124">
        <v>17776</v>
      </c>
      <c r="V2030" s="123">
        <v>18891</v>
      </c>
      <c r="W2030" s="124">
        <v>20258</v>
      </c>
      <c r="X2030" s="123">
        <v>20929</v>
      </c>
      <c r="Y2030" s="124">
        <v>20322</v>
      </c>
      <c r="Z2030" s="123">
        <v>21166</v>
      </c>
      <c r="AA2030" s="124">
        <v>22247</v>
      </c>
      <c r="AB2030" s="123">
        <v>22930</v>
      </c>
      <c r="AC2030" s="124">
        <v>24042</v>
      </c>
      <c r="AD2030" s="123">
        <v>22457</v>
      </c>
      <c r="AE2030" s="125">
        <v>22508</v>
      </c>
      <c r="AF2030" s="126">
        <v>23310</v>
      </c>
    </row>
    <row r="2031" spans="2:32">
      <c r="B2031" s="127">
        <v>1993</v>
      </c>
      <c r="C2031" s="128">
        <v>1993</v>
      </c>
      <c r="D2031" s="129">
        <v>84</v>
      </c>
      <c r="E2031" s="130">
        <v>3</v>
      </c>
      <c r="F2031" s="131">
        <v>25</v>
      </c>
      <c r="G2031" s="132" t="s">
        <v>485</v>
      </c>
      <c r="H2031" s="133">
        <v>3</v>
      </c>
      <c r="I2031" s="128">
        <v>24</v>
      </c>
      <c r="J2031" s="129" t="s">
        <v>485</v>
      </c>
      <c r="K2031" s="134">
        <v>1</v>
      </c>
      <c r="L2031" s="108"/>
      <c r="M2031" s="81">
        <v>13841</v>
      </c>
      <c r="N2031" s="135">
        <v>13736</v>
      </c>
      <c r="O2031" s="136">
        <v>14438</v>
      </c>
      <c r="P2031" s="135">
        <v>14829</v>
      </c>
      <c r="Q2031" s="136">
        <v>15336</v>
      </c>
      <c r="R2031" s="135">
        <v>16382</v>
      </c>
      <c r="S2031" s="136">
        <v>16079</v>
      </c>
      <c r="T2031" s="135">
        <v>16862</v>
      </c>
      <c r="U2031" s="136">
        <v>17448</v>
      </c>
      <c r="V2031" s="135">
        <v>18456</v>
      </c>
      <c r="W2031" s="136">
        <v>19344</v>
      </c>
      <c r="X2031" s="135">
        <v>19810</v>
      </c>
      <c r="Y2031" s="136">
        <v>19136</v>
      </c>
      <c r="Z2031" s="135">
        <v>20992</v>
      </c>
      <c r="AA2031" s="136">
        <v>21968</v>
      </c>
      <c r="AB2031" s="135">
        <v>22440</v>
      </c>
      <c r="AC2031" s="136">
        <v>22922</v>
      </c>
      <c r="AD2031" s="135">
        <v>21222</v>
      </c>
      <c r="AE2031" s="137">
        <v>22831</v>
      </c>
      <c r="AF2031" s="138">
        <v>23212</v>
      </c>
    </row>
    <row r="2032" spans="2:32">
      <c r="B2032" s="114">
        <v>1994</v>
      </c>
      <c r="C2032" s="115">
        <v>1994</v>
      </c>
      <c r="D2032" s="116">
        <v>84</v>
      </c>
      <c r="E2032" s="117">
        <v>3</v>
      </c>
      <c r="F2032" s="118">
        <v>25</v>
      </c>
      <c r="G2032" s="119" t="s">
        <v>485</v>
      </c>
      <c r="H2032" s="120">
        <v>3</v>
      </c>
      <c r="I2032" s="115">
        <v>24</v>
      </c>
      <c r="J2032" s="116" t="s">
        <v>485</v>
      </c>
      <c r="K2032" s="121">
        <v>2</v>
      </c>
      <c r="L2032" s="108"/>
      <c r="M2032" s="122">
        <v>13550</v>
      </c>
      <c r="N2032" s="123">
        <v>13423</v>
      </c>
      <c r="O2032" s="124">
        <v>14122</v>
      </c>
      <c r="P2032" s="123">
        <v>14494</v>
      </c>
      <c r="Q2032" s="124">
        <v>15059</v>
      </c>
      <c r="R2032" s="123">
        <v>16066</v>
      </c>
      <c r="S2032" s="124">
        <v>15843</v>
      </c>
      <c r="T2032" s="123">
        <v>16494</v>
      </c>
      <c r="U2032" s="124">
        <v>17119</v>
      </c>
      <c r="V2032" s="123">
        <v>18158</v>
      </c>
      <c r="W2032" s="124">
        <v>18933</v>
      </c>
      <c r="X2032" s="123">
        <v>19426</v>
      </c>
      <c r="Y2032" s="124">
        <v>18947</v>
      </c>
      <c r="Z2032" s="123">
        <v>20490</v>
      </c>
      <c r="AA2032" s="124">
        <v>21405</v>
      </c>
      <c r="AB2032" s="123">
        <v>21973</v>
      </c>
      <c r="AC2032" s="124">
        <v>22372</v>
      </c>
      <c r="AD2032" s="123">
        <v>20971</v>
      </c>
      <c r="AE2032" s="125">
        <v>22264</v>
      </c>
      <c r="AF2032" s="126">
        <v>22653</v>
      </c>
    </row>
    <row r="2033" spans="2:32">
      <c r="B2033" s="127">
        <v>1995</v>
      </c>
      <c r="C2033" s="128">
        <v>1995</v>
      </c>
      <c r="D2033" s="129">
        <v>84</v>
      </c>
      <c r="E2033" s="130">
        <v>3</v>
      </c>
      <c r="F2033" s="131">
        <v>25</v>
      </c>
      <c r="G2033" s="132" t="s">
        <v>485</v>
      </c>
      <c r="H2033" s="133">
        <v>3</v>
      </c>
      <c r="I2033" s="128">
        <v>24</v>
      </c>
      <c r="J2033" s="129" t="s">
        <v>485</v>
      </c>
      <c r="K2033" s="134">
        <v>3</v>
      </c>
      <c r="L2033" s="108"/>
      <c r="M2033" s="81">
        <v>13403</v>
      </c>
      <c r="N2033" s="135">
        <v>13327</v>
      </c>
      <c r="O2033" s="136">
        <v>14040</v>
      </c>
      <c r="P2033" s="135">
        <v>14416</v>
      </c>
      <c r="Q2033" s="136">
        <v>15002</v>
      </c>
      <c r="R2033" s="135">
        <v>15996</v>
      </c>
      <c r="S2033" s="136">
        <v>15888</v>
      </c>
      <c r="T2033" s="135">
        <v>16481</v>
      </c>
      <c r="U2033" s="136">
        <v>17087</v>
      </c>
      <c r="V2033" s="135">
        <v>18112</v>
      </c>
      <c r="W2033" s="136">
        <v>18829</v>
      </c>
      <c r="X2033" s="135">
        <v>19316</v>
      </c>
      <c r="Y2033" s="136">
        <v>18701</v>
      </c>
      <c r="Z2033" s="135">
        <v>20248</v>
      </c>
      <c r="AA2033" s="136">
        <v>21057</v>
      </c>
      <c r="AB2033" s="135">
        <v>21777</v>
      </c>
      <c r="AC2033" s="136">
        <v>22036</v>
      </c>
      <c r="AD2033" s="135">
        <v>20656</v>
      </c>
      <c r="AE2033" s="137">
        <v>21967</v>
      </c>
      <c r="AF2033" s="138">
        <v>22352</v>
      </c>
    </row>
    <row r="2034" spans="2:32">
      <c r="B2034" s="114">
        <v>1996</v>
      </c>
      <c r="C2034" s="115">
        <v>1996</v>
      </c>
      <c r="D2034" s="116">
        <v>84</v>
      </c>
      <c r="E2034" s="117">
        <v>3</v>
      </c>
      <c r="F2034" s="118">
        <v>25</v>
      </c>
      <c r="G2034" s="119" t="s">
        <v>485</v>
      </c>
      <c r="H2034" s="120">
        <v>3</v>
      </c>
      <c r="I2034" s="115">
        <v>24</v>
      </c>
      <c r="J2034" s="116" t="s">
        <v>485</v>
      </c>
      <c r="K2034" s="121">
        <v>4</v>
      </c>
      <c r="L2034" s="108"/>
      <c r="M2034" s="122">
        <v>13365</v>
      </c>
      <c r="N2034" s="123">
        <v>13395</v>
      </c>
      <c r="O2034" s="124">
        <v>14145</v>
      </c>
      <c r="P2034" s="123">
        <v>14529</v>
      </c>
      <c r="Q2034" s="124">
        <v>15146</v>
      </c>
      <c r="R2034" s="123">
        <v>15969</v>
      </c>
      <c r="S2034" s="124">
        <v>16087</v>
      </c>
      <c r="T2034" s="123">
        <v>16570</v>
      </c>
      <c r="U2034" s="124">
        <v>17177</v>
      </c>
      <c r="V2034" s="123">
        <v>18115</v>
      </c>
      <c r="W2034" s="124">
        <v>18733</v>
      </c>
      <c r="X2034" s="123">
        <v>19105</v>
      </c>
      <c r="Y2034" s="124">
        <v>18278</v>
      </c>
      <c r="Z2034" s="123">
        <v>19954</v>
      </c>
      <c r="AA2034" s="124">
        <v>20686</v>
      </c>
      <c r="AB2034" s="123">
        <v>21339</v>
      </c>
      <c r="AC2034" s="124">
        <v>21553</v>
      </c>
      <c r="AD2034" s="123">
        <v>20065</v>
      </c>
      <c r="AE2034" s="125">
        <v>21508</v>
      </c>
      <c r="AF2034" s="126">
        <v>21880</v>
      </c>
    </row>
    <row r="2035" spans="2:32">
      <c r="B2035" s="127">
        <v>1997</v>
      </c>
      <c r="C2035" s="128">
        <v>1997</v>
      </c>
      <c r="D2035" s="129">
        <v>84</v>
      </c>
      <c r="E2035" s="130">
        <v>3</v>
      </c>
      <c r="F2035" s="131">
        <v>25</v>
      </c>
      <c r="G2035" s="132" t="s">
        <v>485</v>
      </c>
      <c r="H2035" s="133">
        <v>3</v>
      </c>
      <c r="I2035" s="128">
        <v>24</v>
      </c>
      <c r="J2035" s="129" t="s">
        <v>485</v>
      </c>
      <c r="K2035" s="134">
        <v>5</v>
      </c>
      <c r="L2035" s="108"/>
      <c r="M2035" s="81">
        <v>13476</v>
      </c>
      <c r="N2035" s="135">
        <v>13829</v>
      </c>
      <c r="O2035" s="136">
        <v>14674</v>
      </c>
      <c r="P2035" s="135">
        <v>14993</v>
      </c>
      <c r="Q2035" s="136">
        <v>15623</v>
      </c>
      <c r="R2035" s="135">
        <v>16111</v>
      </c>
      <c r="S2035" s="136">
        <v>16513</v>
      </c>
      <c r="T2035" s="135">
        <v>16883</v>
      </c>
      <c r="U2035" s="136">
        <v>17482</v>
      </c>
      <c r="V2035" s="135">
        <v>18343</v>
      </c>
      <c r="W2035" s="136">
        <v>18594</v>
      </c>
      <c r="X2035" s="135">
        <v>18899</v>
      </c>
      <c r="Y2035" s="136">
        <v>18146</v>
      </c>
      <c r="Z2035" s="135">
        <v>19953</v>
      </c>
      <c r="AA2035" s="136">
        <v>20540</v>
      </c>
      <c r="AB2035" s="135">
        <v>21116</v>
      </c>
      <c r="AC2035" s="136">
        <v>21104</v>
      </c>
      <c r="AD2035" s="135">
        <v>19734</v>
      </c>
      <c r="AE2035" s="137">
        <v>21272</v>
      </c>
      <c r="AF2035" s="138">
        <v>21660</v>
      </c>
    </row>
    <row r="2036" spans="2:32">
      <c r="B2036" s="114">
        <v>1998</v>
      </c>
      <c r="C2036" s="115">
        <v>1998</v>
      </c>
      <c r="D2036" s="116">
        <v>84</v>
      </c>
      <c r="E2036" s="117">
        <v>3</v>
      </c>
      <c r="F2036" s="118">
        <v>25</v>
      </c>
      <c r="G2036" s="119" t="s">
        <v>485</v>
      </c>
      <c r="H2036" s="120">
        <v>3</v>
      </c>
      <c r="I2036" s="115">
        <v>24</v>
      </c>
      <c r="J2036" s="116" t="s">
        <v>485</v>
      </c>
      <c r="K2036" s="121">
        <v>6</v>
      </c>
      <c r="L2036" s="108"/>
      <c r="M2036" s="122">
        <v>13738</v>
      </c>
      <c r="N2036" s="123">
        <v>14992</v>
      </c>
      <c r="O2036" s="124">
        <v>15924</v>
      </c>
      <c r="P2036" s="123">
        <v>16082</v>
      </c>
      <c r="Q2036" s="124">
        <v>16618</v>
      </c>
      <c r="R2036" s="123">
        <v>16334</v>
      </c>
      <c r="S2036" s="124">
        <v>17471</v>
      </c>
      <c r="T2036" s="123">
        <v>17761</v>
      </c>
      <c r="U2036" s="124">
        <v>18413</v>
      </c>
      <c r="V2036" s="123">
        <v>18999</v>
      </c>
      <c r="W2036" s="124">
        <v>18599</v>
      </c>
      <c r="X2036" s="123">
        <v>18702</v>
      </c>
      <c r="Y2036" s="124">
        <v>18670</v>
      </c>
      <c r="Z2036" s="123">
        <v>20478</v>
      </c>
      <c r="AA2036" s="124">
        <v>20789</v>
      </c>
      <c r="AB2036" s="123">
        <v>21280</v>
      </c>
      <c r="AC2036" s="124">
        <v>20723</v>
      </c>
      <c r="AD2036" s="123">
        <v>20053</v>
      </c>
      <c r="AE2036" s="125">
        <v>21508</v>
      </c>
      <c r="AF2036" s="126">
        <v>21965</v>
      </c>
    </row>
    <row r="2037" spans="2:32">
      <c r="B2037" s="127">
        <v>1999</v>
      </c>
      <c r="C2037" s="128">
        <v>1999</v>
      </c>
      <c r="D2037" s="129">
        <v>84</v>
      </c>
      <c r="E2037" s="130">
        <v>3</v>
      </c>
      <c r="F2037" s="131">
        <v>25</v>
      </c>
      <c r="G2037" s="132" t="s">
        <v>485</v>
      </c>
      <c r="H2037" s="133">
        <v>3</v>
      </c>
      <c r="I2037" s="128">
        <v>24</v>
      </c>
      <c r="J2037" s="129" t="s">
        <v>485</v>
      </c>
      <c r="K2037" s="134">
        <v>7</v>
      </c>
      <c r="L2037" s="108"/>
      <c r="M2037" s="81">
        <v>14108</v>
      </c>
      <c r="N2037" s="135">
        <v>16385</v>
      </c>
      <c r="O2037" s="136">
        <v>17221</v>
      </c>
      <c r="P2037" s="135">
        <v>17341</v>
      </c>
      <c r="Q2037" s="136">
        <v>17771</v>
      </c>
      <c r="R2037" s="135">
        <v>16594</v>
      </c>
      <c r="S2037" s="136">
        <v>18685</v>
      </c>
      <c r="T2037" s="135">
        <v>18804</v>
      </c>
      <c r="U2037" s="136">
        <v>19496</v>
      </c>
      <c r="V2037" s="135">
        <v>19934</v>
      </c>
      <c r="W2037" s="136">
        <v>18644</v>
      </c>
      <c r="X2037" s="135">
        <v>18687</v>
      </c>
      <c r="Y2037" s="136">
        <v>19503</v>
      </c>
      <c r="Z2037" s="135">
        <v>21250</v>
      </c>
      <c r="AA2037" s="136">
        <v>21494</v>
      </c>
      <c r="AB2037" s="135">
        <v>21771</v>
      </c>
      <c r="AC2037" s="136">
        <v>20550</v>
      </c>
      <c r="AD2037" s="135">
        <v>20748</v>
      </c>
      <c r="AE2037" s="137">
        <v>22062</v>
      </c>
      <c r="AF2037" s="138">
        <v>22545</v>
      </c>
    </row>
    <row r="2038" spans="2:32">
      <c r="B2038" s="114">
        <v>2000</v>
      </c>
      <c r="C2038" s="115">
        <v>2000</v>
      </c>
      <c r="D2038" s="116">
        <v>84</v>
      </c>
      <c r="E2038" s="117">
        <v>3</v>
      </c>
      <c r="F2038" s="118">
        <v>25</v>
      </c>
      <c r="G2038" s="119" t="s">
        <v>485</v>
      </c>
      <c r="H2038" s="120">
        <v>3</v>
      </c>
      <c r="I2038" s="115">
        <v>24</v>
      </c>
      <c r="J2038" s="116" t="s">
        <v>485</v>
      </c>
      <c r="K2038" s="121">
        <v>8</v>
      </c>
      <c r="L2038" s="108"/>
      <c r="M2038" s="122">
        <v>14180</v>
      </c>
      <c r="N2038" s="123">
        <v>16648</v>
      </c>
      <c r="O2038" s="124">
        <v>17417</v>
      </c>
      <c r="P2038" s="123">
        <v>17686</v>
      </c>
      <c r="Q2038" s="124">
        <v>18255</v>
      </c>
      <c r="R2038" s="123">
        <v>16546</v>
      </c>
      <c r="S2038" s="124">
        <v>19069</v>
      </c>
      <c r="T2038" s="123">
        <v>18927</v>
      </c>
      <c r="U2038" s="124">
        <v>19608</v>
      </c>
      <c r="V2038" s="123">
        <v>20304</v>
      </c>
      <c r="W2038" s="124">
        <v>18464</v>
      </c>
      <c r="X2038" s="123">
        <v>18492</v>
      </c>
      <c r="Y2038" s="124">
        <v>19662</v>
      </c>
      <c r="Z2038" s="123">
        <v>21168</v>
      </c>
      <c r="AA2038" s="124">
        <v>21599</v>
      </c>
      <c r="AB2038" s="123">
        <v>21899</v>
      </c>
      <c r="AC2038" s="124">
        <v>20204</v>
      </c>
      <c r="AD2038" s="123">
        <v>20836</v>
      </c>
      <c r="AE2038" s="125">
        <v>21789</v>
      </c>
      <c r="AF2038" s="126">
        <v>22341</v>
      </c>
    </row>
    <row r="2039" spans="2:32">
      <c r="B2039" s="127">
        <v>2001</v>
      </c>
      <c r="C2039" s="128">
        <v>2001</v>
      </c>
      <c r="D2039" s="129">
        <v>84</v>
      </c>
      <c r="E2039" s="130">
        <v>3</v>
      </c>
      <c r="F2039" s="131">
        <v>25</v>
      </c>
      <c r="G2039" s="132" t="s">
        <v>485</v>
      </c>
      <c r="H2039" s="133">
        <v>3</v>
      </c>
      <c r="I2039" s="128">
        <v>24</v>
      </c>
      <c r="J2039" s="129" t="s">
        <v>485</v>
      </c>
      <c r="K2039" s="134">
        <v>9</v>
      </c>
      <c r="L2039" s="108"/>
      <c r="M2039" s="81">
        <v>14364</v>
      </c>
      <c r="N2039" s="135">
        <v>16510</v>
      </c>
      <c r="O2039" s="136">
        <v>17215</v>
      </c>
      <c r="P2039" s="135">
        <v>17493</v>
      </c>
      <c r="Q2039" s="136">
        <v>18154</v>
      </c>
      <c r="R2039" s="135">
        <v>16643</v>
      </c>
      <c r="S2039" s="136">
        <v>18847</v>
      </c>
      <c r="T2039" s="135">
        <v>18755</v>
      </c>
      <c r="U2039" s="136">
        <v>19293</v>
      </c>
      <c r="V2039" s="135">
        <v>20022</v>
      </c>
      <c r="W2039" s="136">
        <v>18480</v>
      </c>
      <c r="X2039" s="135">
        <v>18455</v>
      </c>
      <c r="Y2039" s="136">
        <v>19444</v>
      </c>
      <c r="Z2039" s="135">
        <v>20792</v>
      </c>
      <c r="AA2039" s="136">
        <v>21318</v>
      </c>
      <c r="AB2039" s="135">
        <v>21592</v>
      </c>
      <c r="AC2039" s="136">
        <v>20110</v>
      </c>
      <c r="AD2039" s="135">
        <v>20547</v>
      </c>
      <c r="AE2039" s="137">
        <v>21383</v>
      </c>
      <c r="AF2039" s="138">
        <v>21895</v>
      </c>
    </row>
    <row r="2040" spans="2:32">
      <c r="B2040" s="114">
        <v>2002</v>
      </c>
      <c r="C2040" s="115">
        <v>2002</v>
      </c>
      <c r="D2040" s="116">
        <v>84</v>
      </c>
      <c r="E2040" s="117">
        <v>3</v>
      </c>
      <c r="F2040" s="118">
        <v>25</v>
      </c>
      <c r="G2040" s="119" t="s">
        <v>485</v>
      </c>
      <c r="H2040" s="120">
        <v>3</v>
      </c>
      <c r="I2040" s="115">
        <v>24</v>
      </c>
      <c r="J2040" s="116" t="s">
        <v>485</v>
      </c>
      <c r="K2040" s="121">
        <v>10</v>
      </c>
      <c r="L2040" s="108"/>
      <c r="M2040" s="122">
        <v>14487</v>
      </c>
      <c r="N2040" s="123">
        <v>16314</v>
      </c>
      <c r="O2040" s="124">
        <v>16944</v>
      </c>
      <c r="P2040" s="123">
        <v>17225</v>
      </c>
      <c r="Q2040" s="124">
        <v>17758</v>
      </c>
      <c r="R2040" s="123">
        <v>16527</v>
      </c>
      <c r="S2040" s="124">
        <v>18381</v>
      </c>
      <c r="T2040" s="123">
        <v>18407</v>
      </c>
      <c r="U2040" s="124">
        <v>18855</v>
      </c>
      <c r="V2040" s="123">
        <v>19499</v>
      </c>
      <c r="W2040" s="124">
        <v>18194</v>
      </c>
      <c r="X2040" s="123">
        <v>18252</v>
      </c>
      <c r="Y2040" s="124">
        <v>19429</v>
      </c>
      <c r="Z2040" s="123">
        <v>20616</v>
      </c>
      <c r="AA2040" s="124">
        <v>21203</v>
      </c>
      <c r="AB2040" s="123">
        <v>21227</v>
      </c>
      <c r="AC2040" s="124">
        <v>20111</v>
      </c>
      <c r="AD2040" s="123">
        <v>20563</v>
      </c>
      <c r="AE2040" s="125">
        <v>21332</v>
      </c>
      <c r="AF2040" s="126">
        <v>21763</v>
      </c>
    </row>
    <row r="2041" spans="2:32">
      <c r="B2041" s="127">
        <v>2003</v>
      </c>
      <c r="C2041" s="128">
        <v>2003</v>
      </c>
      <c r="D2041" s="129">
        <v>84</v>
      </c>
      <c r="E2041" s="130">
        <v>3</v>
      </c>
      <c r="F2041" s="131">
        <v>25</v>
      </c>
      <c r="G2041" s="132" t="s">
        <v>485</v>
      </c>
      <c r="H2041" s="133">
        <v>3</v>
      </c>
      <c r="I2041" s="128">
        <v>24</v>
      </c>
      <c r="J2041" s="129" t="s">
        <v>485</v>
      </c>
      <c r="K2041" s="134">
        <v>11</v>
      </c>
      <c r="L2041" s="108"/>
      <c r="M2041" s="81">
        <v>14567</v>
      </c>
      <c r="N2041" s="135">
        <v>16114</v>
      </c>
      <c r="O2041" s="136">
        <v>16722</v>
      </c>
      <c r="P2041" s="135">
        <v>16878</v>
      </c>
      <c r="Q2041" s="136">
        <v>17551</v>
      </c>
      <c r="R2041" s="135">
        <v>16355</v>
      </c>
      <c r="S2041" s="136">
        <v>17954</v>
      </c>
      <c r="T2041" s="135">
        <v>18125</v>
      </c>
      <c r="U2041" s="136">
        <v>18701</v>
      </c>
      <c r="V2041" s="135">
        <v>19061</v>
      </c>
      <c r="W2041" s="136">
        <v>17798</v>
      </c>
      <c r="X2041" s="135">
        <v>17990</v>
      </c>
      <c r="Y2041" s="136">
        <v>19390</v>
      </c>
      <c r="Z2041" s="135">
        <v>20649</v>
      </c>
      <c r="AA2041" s="136">
        <v>21216</v>
      </c>
      <c r="AB2041" s="135">
        <v>21143</v>
      </c>
      <c r="AC2041" s="136">
        <v>20147</v>
      </c>
      <c r="AD2041" s="135">
        <v>20545</v>
      </c>
      <c r="AE2041" s="137">
        <v>21481</v>
      </c>
      <c r="AF2041" s="138">
        <v>21841</v>
      </c>
    </row>
    <row r="2042" spans="2:32">
      <c r="B2042" s="114">
        <v>2004</v>
      </c>
      <c r="C2042" s="115">
        <v>2004</v>
      </c>
      <c r="D2042" s="116">
        <v>84</v>
      </c>
      <c r="E2042" s="117">
        <v>3</v>
      </c>
      <c r="F2042" s="118">
        <v>25</v>
      </c>
      <c r="G2042" s="119" t="s">
        <v>485</v>
      </c>
      <c r="H2042" s="120">
        <v>3</v>
      </c>
      <c r="I2042" s="115">
        <v>24</v>
      </c>
      <c r="J2042" s="116" t="s">
        <v>485</v>
      </c>
      <c r="K2042" s="121">
        <v>12</v>
      </c>
      <c r="L2042" s="108"/>
      <c r="M2042" s="122">
        <v>14572</v>
      </c>
      <c r="N2042" s="123">
        <v>15910</v>
      </c>
      <c r="O2042" s="124">
        <v>16497</v>
      </c>
      <c r="P2042" s="123">
        <v>16644</v>
      </c>
      <c r="Q2042" s="124">
        <v>17424</v>
      </c>
      <c r="R2042" s="123">
        <v>16244</v>
      </c>
      <c r="S2042" s="124">
        <v>17718</v>
      </c>
      <c r="T2042" s="123">
        <v>17830</v>
      </c>
      <c r="U2042" s="124">
        <v>18509</v>
      </c>
      <c r="V2042" s="123">
        <v>18854</v>
      </c>
      <c r="W2042" s="124">
        <v>17570</v>
      </c>
      <c r="X2042" s="123">
        <v>17850</v>
      </c>
      <c r="Y2042" s="124">
        <v>19278</v>
      </c>
      <c r="Z2042" s="123">
        <v>20505</v>
      </c>
      <c r="AA2042" s="124">
        <v>21045</v>
      </c>
      <c r="AB2042" s="123">
        <v>21096</v>
      </c>
      <c r="AC2042" s="124">
        <v>20051</v>
      </c>
      <c r="AD2042" s="123">
        <v>20423</v>
      </c>
      <c r="AE2042" s="125">
        <v>21306</v>
      </c>
      <c r="AF2042" s="126">
        <v>21711</v>
      </c>
    </row>
    <row r="2043" spans="2:32">
      <c r="B2043" s="127">
        <v>2005</v>
      </c>
      <c r="C2043" s="128">
        <v>2005</v>
      </c>
      <c r="D2043" s="129">
        <v>84</v>
      </c>
      <c r="E2043" s="130">
        <v>3</v>
      </c>
      <c r="F2043" s="131">
        <v>25</v>
      </c>
      <c r="G2043" s="132" t="s">
        <v>485</v>
      </c>
      <c r="H2043" s="133">
        <v>3</v>
      </c>
      <c r="I2043" s="128">
        <v>24</v>
      </c>
      <c r="J2043" s="129" t="s">
        <v>485</v>
      </c>
      <c r="K2043" s="134">
        <v>13</v>
      </c>
      <c r="L2043" s="108"/>
      <c r="M2043" s="81">
        <v>14377</v>
      </c>
      <c r="N2043" s="135">
        <v>15806</v>
      </c>
      <c r="O2043" s="136">
        <v>16356</v>
      </c>
      <c r="P2043" s="135">
        <v>16514</v>
      </c>
      <c r="Q2043" s="136">
        <v>17155</v>
      </c>
      <c r="R2043" s="135">
        <v>16052</v>
      </c>
      <c r="S2043" s="136">
        <v>17574</v>
      </c>
      <c r="T2043" s="135">
        <v>17682</v>
      </c>
      <c r="U2043" s="136">
        <v>18205</v>
      </c>
      <c r="V2043" s="135">
        <v>18670</v>
      </c>
      <c r="W2043" s="136">
        <v>17221</v>
      </c>
      <c r="X2043" s="135">
        <v>17616</v>
      </c>
      <c r="Y2043" s="136">
        <v>19111</v>
      </c>
      <c r="Z2043" s="135">
        <v>20510</v>
      </c>
      <c r="AA2043" s="136">
        <v>20903</v>
      </c>
      <c r="AB2043" s="135">
        <v>20913</v>
      </c>
      <c r="AC2043" s="136">
        <v>19856</v>
      </c>
      <c r="AD2043" s="135">
        <v>20250</v>
      </c>
      <c r="AE2043" s="137">
        <v>21301</v>
      </c>
      <c r="AF2043" s="138">
        <v>21713</v>
      </c>
    </row>
    <row r="2044" spans="2:32">
      <c r="B2044" s="114">
        <v>2006</v>
      </c>
      <c r="C2044" s="115">
        <v>2006</v>
      </c>
      <c r="D2044" s="116">
        <v>84</v>
      </c>
      <c r="E2044" s="117">
        <v>3</v>
      </c>
      <c r="F2044" s="118">
        <v>25</v>
      </c>
      <c r="G2044" s="119" t="s">
        <v>485</v>
      </c>
      <c r="H2044" s="120">
        <v>3</v>
      </c>
      <c r="I2044" s="115">
        <v>24</v>
      </c>
      <c r="J2044" s="116" t="s">
        <v>485</v>
      </c>
      <c r="K2044" s="121">
        <v>14</v>
      </c>
      <c r="L2044" s="108"/>
      <c r="M2044" s="122">
        <v>14177</v>
      </c>
      <c r="N2044" s="123">
        <v>15637</v>
      </c>
      <c r="O2044" s="124">
        <v>16161</v>
      </c>
      <c r="P2044" s="123">
        <v>16343</v>
      </c>
      <c r="Q2044" s="124">
        <v>16910</v>
      </c>
      <c r="R2044" s="123">
        <v>15854</v>
      </c>
      <c r="S2044" s="124">
        <v>17408</v>
      </c>
      <c r="T2044" s="123">
        <v>17399</v>
      </c>
      <c r="U2044" s="124">
        <v>17890</v>
      </c>
      <c r="V2044" s="123">
        <v>18432</v>
      </c>
      <c r="W2044" s="124">
        <v>16817</v>
      </c>
      <c r="X2044" s="123">
        <v>17350</v>
      </c>
      <c r="Y2044" s="124">
        <v>18835</v>
      </c>
      <c r="Z2044" s="123">
        <v>20317</v>
      </c>
      <c r="AA2044" s="124">
        <v>20610</v>
      </c>
      <c r="AB2044" s="123">
        <v>20651</v>
      </c>
      <c r="AC2044" s="124">
        <v>19479</v>
      </c>
      <c r="AD2044" s="123">
        <v>19956</v>
      </c>
      <c r="AE2044" s="125">
        <v>21003</v>
      </c>
      <c r="AF2044" s="126">
        <v>21496</v>
      </c>
    </row>
    <row r="2045" spans="2:32">
      <c r="B2045" s="127">
        <v>2007</v>
      </c>
      <c r="C2045" s="128">
        <v>2007</v>
      </c>
      <c r="D2045" s="129">
        <v>84</v>
      </c>
      <c r="E2045" s="130">
        <v>3</v>
      </c>
      <c r="F2045" s="131">
        <v>25</v>
      </c>
      <c r="G2045" s="132" t="s">
        <v>485</v>
      </c>
      <c r="H2045" s="133">
        <v>3</v>
      </c>
      <c r="I2045" s="128">
        <v>24</v>
      </c>
      <c r="J2045" s="129" t="s">
        <v>485</v>
      </c>
      <c r="K2045" s="134">
        <v>15</v>
      </c>
      <c r="L2045" s="108"/>
      <c r="M2045" s="81">
        <v>14201</v>
      </c>
      <c r="N2045" s="135">
        <v>15591</v>
      </c>
      <c r="O2045" s="136">
        <v>16125</v>
      </c>
      <c r="P2045" s="135">
        <v>16345</v>
      </c>
      <c r="Q2045" s="136">
        <v>16836</v>
      </c>
      <c r="R2045" s="135">
        <v>15837</v>
      </c>
      <c r="S2045" s="136">
        <v>17397</v>
      </c>
      <c r="T2045" s="135">
        <v>17237</v>
      </c>
      <c r="U2045" s="136">
        <v>17802</v>
      </c>
      <c r="V2045" s="135">
        <v>18324</v>
      </c>
      <c r="W2045" s="136">
        <v>16662</v>
      </c>
      <c r="X2045" s="135">
        <v>17281</v>
      </c>
      <c r="Y2045" s="136">
        <v>18754</v>
      </c>
      <c r="Z2045" s="135">
        <v>20225</v>
      </c>
      <c r="AA2045" s="136">
        <v>20448</v>
      </c>
      <c r="AB2045" s="135">
        <v>20490</v>
      </c>
      <c r="AC2045" s="136">
        <v>19280</v>
      </c>
      <c r="AD2045" s="135">
        <v>19846</v>
      </c>
      <c r="AE2045" s="137">
        <v>20745</v>
      </c>
      <c r="AF2045" s="138">
        <v>21385</v>
      </c>
    </row>
    <row r="2046" spans="2:32">
      <c r="B2046" s="114">
        <v>2008</v>
      </c>
      <c r="C2046" s="115">
        <v>2008</v>
      </c>
      <c r="D2046" s="116">
        <v>84</v>
      </c>
      <c r="E2046" s="117">
        <v>3</v>
      </c>
      <c r="F2046" s="118">
        <v>25</v>
      </c>
      <c r="G2046" s="119" t="s">
        <v>485</v>
      </c>
      <c r="H2046" s="120">
        <v>3</v>
      </c>
      <c r="I2046" s="115">
        <v>24</v>
      </c>
      <c r="J2046" s="116" t="s">
        <v>485</v>
      </c>
      <c r="K2046" s="121">
        <v>16</v>
      </c>
      <c r="L2046" s="108"/>
      <c r="M2046" s="122">
        <v>14577</v>
      </c>
      <c r="N2046" s="123">
        <v>15938</v>
      </c>
      <c r="O2046" s="124">
        <v>16442</v>
      </c>
      <c r="P2046" s="123">
        <v>16642</v>
      </c>
      <c r="Q2046" s="124">
        <v>17054</v>
      </c>
      <c r="R2046" s="123">
        <v>16221</v>
      </c>
      <c r="S2046" s="124">
        <v>17696</v>
      </c>
      <c r="T2046" s="123">
        <v>17721</v>
      </c>
      <c r="U2046" s="124">
        <v>18043</v>
      </c>
      <c r="V2046" s="123">
        <v>18484</v>
      </c>
      <c r="W2046" s="124">
        <v>16830</v>
      </c>
      <c r="X2046" s="123">
        <v>17597</v>
      </c>
      <c r="Y2046" s="124">
        <v>18898</v>
      </c>
      <c r="Z2046" s="123">
        <v>20384</v>
      </c>
      <c r="AA2046" s="124">
        <v>20503</v>
      </c>
      <c r="AB2046" s="123">
        <v>20480</v>
      </c>
      <c r="AC2046" s="124">
        <v>19315</v>
      </c>
      <c r="AD2046" s="123">
        <v>19944</v>
      </c>
      <c r="AE2046" s="125">
        <v>21174</v>
      </c>
      <c r="AF2046" s="126">
        <v>21506</v>
      </c>
    </row>
    <row r="2047" spans="2:32">
      <c r="B2047" s="127">
        <v>2009</v>
      </c>
      <c r="C2047" s="128">
        <v>2009</v>
      </c>
      <c r="D2047" s="129">
        <v>84</v>
      </c>
      <c r="E2047" s="130">
        <v>3</v>
      </c>
      <c r="F2047" s="131">
        <v>25</v>
      </c>
      <c r="G2047" s="132" t="s">
        <v>485</v>
      </c>
      <c r="H2047" s="133">
        <v>3</v>
      </c>
      <c r="I2047" s="128">
        <v>24</v>
      </c>
      <c r="J2047" s="129" t="s">
        <v>485</v>
      </c>
      <c r="K2047" s="134">
        <v>17</v>
      </c>
      <c r="L2047" s="108"/>
      <c r="M2047" s="81">
        <v>15392</v>
      </c>
      <c r="N2047" s="135">
        <v>16677</v>
      </c>
      <c r="O2047" s="136">
        <v>17045</v>
      </c>
      <c r="P2047" s="135">
        <v>17274</v>
      </c>
      <c r="Q2047" s="136">
        <v>17648</v>
      </c>
      <c r="R2047" s="135">
        <v>17080</v>
      </c>
      <c r="S2047" s="136">
        <v>18454</v>
      </c>
      <c r="T2047" s="135">
        <v>18564</v>
      </c>
      <c r="U2047" s="136">
        <v>18779</v>
      </c>
      <c r="V2047" s="135">
        <v>19192</v>
      </c>
      <c r="W2047" s="136">
        <v>17753</v>
      </c>
      <c r="X2047" s="135">
        <v>18609</v>
      </c>
      <c r="Y2047" s="136">
        <v>19578</v>
      </c>
      <c r="Z2047" s="135">
        <v>21081</v>
      </c>
      <c r="AA2047" s="136">
        <v>21094</v>
      </c>
      <c r="AB2047" s="135">
        <v>21047</v>
      </c>
      <c r="AC2047" s="136">
        <v>20137</v>
      </c>
      <c r="AD2047" s="135">
        <v>20642</v>
      </c>
      <c r="AE2047" s="137">
        <v>21954</v>
      </c>
      <c r="AF2047" s="138">
        <v>22222</v>
      </c>
    </row>
    <row r="2048" spans="2:32">
      <c r="B2048" s="114">
        <v>2010</v>
      </c>
      <c r="C2048" s="115">
        <v>2010</v>
      </c>
      <c r="D2048" s="116">
        <v>84</v>
      </c>
      <c r="E2048" s="117">
        <v>3</v>
      </c>
      <c r="F2048" s="118">
        <v>25</v>
      </c>
      <c r="G2048" s="119" t="s">
        <v>485</v>
      </c>
      <c r="H2048" s="120">
        <v>3</v>
      </c>
      <c r="I2048" s="115">
        <v>24</v>
      </c>
      <c r="J2048" s="116" t="s">
        <v>485</v>
      </c>
      <c r="K2048" s="121">
        <v>18</v>
      </c>
      <c r="L2048" s="108"/>
      <c r="M2048" s="122">
        <v>15922</v>
      </c>
      <c r="N2048" s="123">
        <v>16931</v>
      </c>
      <c r="O2048" s="124">
        <v>17407</v>
      </c>
      <c r="P2048" s="123">
        <v>17699</v>
      </c>
      <c r="Q2048" s="124">
        <v>18247</v>
      </c>
      <c r="R2048" s="123">
        <v>17905</v>
      </c>
      <c r="S2048" s="124">
        <v>19190</v>
      </c>
      <c r="T2048" s="123">
        <v>18990</v>
      </c>
      <c r="U2048" s="124">
        <v>19128</v>
      </c>
      <c r="V2048" s="123">
        <v>20117</v>
      </c>
      <c r="W2048" s="124">
        <v>18688</v>
      </c>
      <c r="X2048" s="123">
        <v>19652</v>
      </c>
      <c r="Y2048" s="124">
        <v>20413</v>
      </c>
      <c r="Z2048" s="123">
        <v>21180</v>
      </c>
      <c r="AA2048" s="124">
        <v>21469</v>
      </c>
      <c r="AB2048" s="123">
        <v>22027</v>
      </c>
      <c r="AC2048" s="124">
        <v>20694</v>
      </c>
      <c r="AD2048" s="123">
        <v>21577</v>
      </c>
      <c r="AE2048" s="125">
        <v>22069</v>
      </c>
      <c r="AF2048" s="126">
        <v>22423</v>
      </c>
    </row>
    <row r="2049" spans="2:32">
      <c r="B2049" s="127">
        <v>2011</v>
      </c>
      <c r="C2049" s="128">
        <v>2011</v>
      </c>
      <c r="D2049" s="129">
        <v>84</v>
      </c>
      <c r="E2049" s="130">
        <v>3</v>
      </c>
      <c r="F2049" s="131">
        <v>25</v>
      </c>
      <c r="G2049" s="132" t="s">
        <v>485</v>
      </c>
      <c r="H2049" s="133">
        <v>3</v>
      </c>
      <c r="I2049" s="128">
        <v>24</v>
      </c>
      <c r="J2049" s="129" t="s">
        <v>485</v>
      </c>
      <c r="K2049" s="134">
        <v>19</v>
      </c>
      <c r="L2049" s="108"/>
      <c r="M2049" s="81">
        <v>16176</v>
      </c>
      <c r="N2049" s="135">
        <v>17248</v>
      </c>
      <c r="O2049" s="136">
        <v>17849</v>
      </c>
      <c r="P2049" s="135">
        <v>17964</v>
      </c>
      <c r="Q2049" s="136">
        <v>18732</v>
      </c>
      <c r="R2049" s="135">
        <v>18337</v>
      </c>
      <c r="S2049" s="136">
        <v>19493</v>
      </c>
      <c r="T2049" s="135">
        <v>19475</v>
      </c>
      <c r="U2049" s="136">
        <v>19781</v>
      </c>
      <c r="V2049" s="135">
        <v>20743</v>
      </c>
      <c r="W2049" s="136">
        <v>19402</v>
      </c>
      <c r="X2049" s="135">
        <v>20377</v>
      </c>
      <c r="Y2049" s="136">
        <v>21161</v>
      </c>
      <c r="Z2049" s="135">
        <v>21988</v>
      </c>
      <c r="AA2049" s="136">
        <v>22267</v>
      </c>
      <c r="AB2049" s="135">
        <v>23119</v>
      </c>
      <c r="AC2049" s="136">
        <v>21482</v>
      </c>
      <c r="AD2049" s="135">
        <v>22517</v>
      </c>
      <c r="AE2049" s="137">
        <v>22862</v>
      </c>
      <c r="AF2049" s="138">
        <v>23425</v>
      </c>
    </row>
    <row r="2050" spans="2:32">
      <c r="B2050" s="114">
        <v>2012</v>
      </c>
      <c r="C2050" s="115">
        <v>2012</v>
      </c>
      <c r="D2050" s="116">
        <v>84</v>
      </c>
      <c r="E2050" s="117">
        <v>3</v>
      </c>
      <c r="F2050" s="118">
        <v>25</v>
      </c>
      <c r="G2050" s="119" t="s">
        <v>485</v>
      </c>
      <c r="H2050" s="120">
        <v>3</v>
      </c>
      <c r="I2050" s="115">
        <v>24</v>
      </c>
      <c r="J2050" s="116" t="s">
        <v>485</v>
      </c>
      <c r="K2050" s="121">
        <v>20</v>
      </c>
      <c r="L2050" s="108"/>
      <c r="M2050" s="122">
        <v>16491</v>
      </c>
      <c r="N2050" s="123">
        <v>17540</v>
      </c>
      <c r="O2050" s="124">
        <v>18204</v>
      </c>
      <c r="P2050" s="123">
        <v>18469</v>
      </c>
      <c r="Q2050" s="124">
        <v>19156</v>
      </c>
      <c r="R2050" s="123">
        <v>18653</v>
      </c>
      <c r="S2050" s="124">
        <v>19904</v>
      </c>
      <c r="T2050" s="123">
        <v>19825</v>
      </c>
      <c r="U2050" s="124">
        <v>20414</v>
      </c>
      <c r="V2050" s="123">
        <v>21440</v>
      </c>
      <c r="W2050" s="124">
        <v>20090</v>
      </c>
      <c r="X2050" s="123">
        <v>21013</v>
      </c>
      <c r="Y2050" s="124">
        <v>22203</v>
      </c>
      <c r="Z2050" s="123">
        <v>22868</v>
      </c>
      <c r="AA2050" s="124">
        <v>23471</v>
      </c>
      <c r="AB2050" s="123">
        <v>24318</v>
      </c>
      <c r="AC2050" s="124">
        <v>22613</v>
      </c>
      <c r="AD2050" s="123">
        <v>23782</v>
      </c>
      <c r="AE2050" s="125">
        <v>23937</v>
      </c>
      <c r="AF2050" s="126">
        <v>24555</v>
      </c>
    </row>
    <row r="2051" spans="2:32">
      <c r="B2051" s="127">
        <v>2013</v>
      </c>
      <c r="C2051" s="128">
        <v>2013</v>
      </c>
      <c r="D2051" s="129">
        <v>84</v>
      </c>
      <c r="E2051" s="130">
        <v>3</v>
      </c>
      <c r="F2051" s="131">
        <v>25</v>
      </c>
      <c r="G2051" s="132" t="s">
        <v>485</v>
      </c>
      <c r="H2051" s="133">
        <v>3</v>
      </c>
      <c r="I2051" s="128">
        <v>24</v>
      </c>
      <c r="J2051" s="129" t="s">
        <v>485</v>
      </c>
      <c r="K2051" s="134">
        <v>21</v>
      </c>
      <c r="L2051" s="108"/>
      <c r="M2051" s="81">
        <v>16200</v>
      </c>
      <c r="N2051" s="135">
        <v>17255</v>
      </c>
      <c r="O2051" s="136">
        <v>17857</v>
      </c>
      <c r="P2051" s="135">
        <v>18187</v>
      </c>
      <c r="Q2051" s="136">
        <v>18925</v>
      </c>
      <c r="R2051" s="135">
        <v>18518</v>
      </c>
      <c r="S2051" s="136">
        <v>19759</v>
      </c>
      <c r="T2051" s="135">
        <v>19853</v>
      </c>
      <c r="U2051" s="136">
        <v>20460</v>
      </c>
      <c r="V2051" s="135">
        <v>21583</v>
      </c>
      <c r="W2051" s="136">
        <v>20436</v>
      </c>
      <c r="X2051" s="135">
        <v>21334</v>
      </c>
      <c r="Y2051" s="136">
        <v>22554</v>
      </c>
      <c r="Z2051" s="135">
        <v>23455</v>
      </c>
      <c r="AA2051" s="136">
        <v>24130</v>
      </c>
      <c r="AB2051" s="135">
        <v>25043</v>
      </c>
      <c r="AC2051" s="136">
        <v>23491</v>
      </c>
      <c r="AD2051" s="135">
        <v>24387</v>
      </c>
      <c r="AE2051" s="137">
        <v>24799</v>
      </c>
      <c r="AF2051" s="138">
        <v>25422</v>
      </c>
    </row>
    <row r="2052" spans="2:32">
      <c r="B2052" s="114">
        <v>2014</v>
      </c>
      <c r="C2052" s="115">
        <v>2014</v>
      </c>
      <c r="D2052" s="116">
        <v>84</v>
      </c>
      <c r="E2052" s="117">
        <v>3</v>
      </c>
      <c r="F2052" s="118">
        <v>25</v>
      </c>
      <c r="G2052" s="119" t="s">
        <v>485</v>
      </c>
      <c r="H2052" s="120">
        <v>3</v>
      </c>
      <c r="I2052" s="115">
        <v>24</v>
      </c>
      <c r="J2052" s="116" t="s">
        <v>485</v>
      </c>
      <c r="K2052" s="121">
        <v>22</v>
      </c>
      <c r="L2052" s="108"/>
      <c r="M2052" s="122">
        <v>15442</v>
      </c>
      <c r="N2052" s="123">
        <v>16250</v>
      </c>
      <c r="O2052" s="124">
        <v>16933</v>
      </c>
      <c r="P2052" s="123">
        <v>17265</v>
      </c>
      <c r="Q2052" s="124">
        <v>18091</v>
      </c>
      <c r="R2052" s="123">
        <v>17845</v>
      </c>
      <c r="S2052" s="124">
        <v>18864</v>
      </c>
      <c r="T2052" s="123">
        <v>19030</v>
      </c>
      <c r="U2052" s="124">
        <v>19787</v>
      </c>
      <c r="V2052" s="123">
        <v>20985</v>
      </c>
      <c r="W2052" s="124">
        <v>20024</v>
      </c>
      <c r="X2052" s="123">
        <v>20929</v>
      </c>
      <c r="Y2052" s="124">
        <v>21962</v>
      </c>
      <c r="Z2052" s="123">
        <v>23122</v>
      </c>
      <c r="AA2052" s="124">
        <v>23762</v>
      </c>
      <c r="AB2052" s="123">
        <v>24809</v>
      </c>
      <c r="AC2052" s="124">
        <v>23379</v>
      </c>
      <c r="AD2052" s="123">
        <v>23936</v>
      </c>
      <c r="AE2052" s="125">
        <v>24480</v>
      </c>
      <c r="AF2052" s="126">
        <v>25259</v>
      </c>
    </row>
    <row r="2053" spans="2:32">
      <c r="B2053" s="127">
        <v>2015</v>
      </c>
      <c r="C2053" s="128">
        <v>2015</v>
      </c>
      <c r="D2053" s="129">
        <v>84</v>
      </c>
      <c r="E2053" s="130">
        <v>3</v>
      </c>
      <c r="F2053" s="131">
        <v>25</v>
      </c>
      <c r="G2053" s="132" t="s">
        <v>485</v>
      </c>
      <c r="H2053" s="133">
        <v>3</v>
      </c>
      <c r="I2053" s="128">
        <v>24</v>
      </c>
      <c r="J2053" s="129" t="s">
        <v>485</v>
      </c>
      <c r="K2053" s="134">
        <v>23</v>
      </c>
      <c r="L2053" s="108"/>
      <c r="M2053" s="81">
        <v>14581</v>
      </c>
      <c r="N2053" s="135">
        <v>15130</v>
      </c>
      <c r="O2053" s="136">
        <v>15798</v>
      </c>
      <c r="P2053" s="135">
        <v>16223</v>
      </c>
      <c r="Q2053" s="136">
        <v>17117</v>
      </c>
      <c r="R2053" s="135">
        <v>16992</v>
      </c>
      <c r="S2053" s="136">
        <v>17792</v>
      </c>
      <c r="T2053" s="135">
        <v>18028</v>
      </c>
      <c r="U2053" s="136">
        <v>18810</v>
      </c>
      <c r="V2053" s="135">
        <v>20125</v>
      </c>
      <c r="W2053" s="136">
        <v>19397</v>
      </c>
      <c r="X2053" s="135">
        <v>20244</v>
      </c>
      <c r="Y2053" s="136">
        <v>21057</v>
      </c>
      <c r="Z2053" s="135">
        <v>22313</v>
      </c>
      <c r="AA2053" s="136">
        <v>23018</v>
      </c>
      <c r="AB2053" s="135">
        <v>24108</v>
      </c>
      <c r="AC2053" s="136">
        <v>22901</v>
      </c>
      <c r="AD2053" s="135">
        <v>23105</v>
      </c>
      <c r="AE2053" s="137">
        <v>23775</v>
      </c>
      <c r="AF2053" s="138">
        <v>24543</v>
      </c>
    </row>
    <row r="2054" spans="2:32">
      <c r="B2054" s="114">
        <v>2016</v>
      </c>
      <c r="C2054" s="115">
        <v>2016</v>
      </c>
      <c r="D2054" s="116">
        <v>84</v>
      </c>
      <c r="E2054" s="117">
        <v>3</v>
      </c>
      <c r="F2054" s="118">
        <v>25</v>
      </c>
      <c r="G2054" s="119" t="s">
        <v>485</v>
      </c>
      <c r="H2054" s="120">
        <v>3</v>
      </c>
      <c r="I2054" s="115">
        <v>24</v>
      </c>
      <c r="J2054" s="116" t="s">
        <v>485</v>
      </c>
      <c r="K2054" s="121">
        <v>24</v>
      </c>
      <c r="L2054" s="108"/>
      <c r="M2054" s="122">
        <v>13893</v>
      </c>
      <c r="N2054" s="123">
        <v>14199</v>
      </c>
      <c r="O2054" s="124">
        <v>14929</v>
      </c>
      <c r="P2054" s="123">
        <v>15415</v>
      </c>
      <c r="Q2054" s="124">
        <v>16344</v>
      </c>
      <c r="R2054" s="123">
        <v>16352</v>
      </c>
      <c r="S2054" s="124">
        <v>16921</v>
      </c>
      <c r="T2054" s="123">
        <v>17184</v>
      </c>
      <c r="U2054" s="124">
        <v>18010</v>
      </c>
      <c r="V2054" s="123">
        <v>19459</v>
      </c>
      <c r="W2054" s="124">
        <v>18884</v>
      </c>
      <c r="X2054" s="123">
        <v>19681</v>
      </c>
      <c r="Y2054" s="124">
        <v>20185</v>
      </c>
      <c r="Z2054" s="123">
        <v>21621</v>
      </c>
      <c r="AA2054" s="124">
        <v>22383</v>
      </c>
      <c r="AB2054" s="123">
        <v>23554</v>
      </c>
      <c r="AC2054" s="124">
        <v>22458</v>
      </c>
      <c r="AD2054" s="123">
        <v>22271</v>
      </c>
      <c r="AE2054" s="125">
        <v>23078</v>
      </c>
      <c r="AF2054" s="126">
        <v>23887</v>
      </c>
    </row>
    <row r="2055" spans="2:32">
      <c r="B2055" s="127">
        <v>2017</v>
      </c>
      <c r="C2055" s="128">
        <v>2017</v>
      </c>
      <c r="D2055" s="129">
        <v>85</v>
      </c>
      <c r="E2055" s="130">
        <v>3</v>
      </c>
      <c r="F2055" s="131">
        <v>26</v>
      </c>
      <c r="G2055" s="132" t="s">
        <v>485</v>
      </c>
      <c r="H2055" s="133">
        <v>3</v>
      </c>
      <c r="I2055" s="128">
        <v>25</v>
      </c>
      <c r="J2055" s="129" t="s">
        <v>485</v>
      </c>
      <c r="K2055" s="134">
        <v>1</v>
      </c>
      <c r="L2055" s="108"/>
      <c r="M2055" s="81">
        <v>13154</v>
      </c>
      <c r="N2055" s="135">
        <v>13789</v>
      </c>
      <c r="O2055" s="136">
        <v>14421</v>
      </c>
      <c r="P2055" s="135">
        <v>15006</v>
      </c>
      <c r="Q2055" s="136">
        <v>15596</v>
      </c>
      <c r="R2055" s="135">
        <v>15624</v>
      </c>
      <c r="S2055" s="136">
        <v>16371</v>
      </c>
      <c r="T2055" s="135">
        <v>16890</v>
      </c>
      <c r="U2055" s="136">
        <v>17704</v>
      </c>
      <c r="V2055" s="135">
        <v>18662</v>
      </c>
      <c r="W2055" s="136">
        <v>18132</v>
      </c>
      <c r="X2055" s="135">
        <v>18380</v>
      </c>
      <c r="Y2055" s="136">
        <v>20288</v>
      </c>
      <c r="Z2055" s="135">
        <v>21400</v>
      </c>
      <c r="AA2055" s="136">
        <v>21977</v>
      </c>
      <c r="AB2055" s="135">
        <v>22523</v>
      </c>
      <c r="AC2055" s="136">
        <v>20897</v>
      </c>
      <c r="AD2055" s="135">
        <v>22631</v>
      </c>
      <c r="AE2055" s="137">
        <v>23058</v>
      </c>
      <c r="AF2055" s="138">
        <v>23752</v>
      </c>
    </row>
    <row r="2056" spans="2:32">
      <c r="B2056" s="114">
        <v>2018</v>
      </c>
      <c r="C2056" s="115">
        <v>2018</v>
      </c>
      <c r="D2056" s="116">
        <v>85</v>
      </c>
      <c r="E2056" s="117">
        <v>3</v>
      </c>
      <c r="F2056" s="118">
        <v>26</v>
      </c>
      <c r="G2056" s="119" t="s">
        <v>485</v>
      </c>
      <c r="H2056" s="120">
        <v>3</v>
      </c>
      <c r="I2056" s="115">
        <v>25</v>
      </c>
      <c r="J2056" s="116" t="s">
        <v>485</v>
      </c>
      <c r="K2056" s="121">
        <v>2</v>
      </c>
      <c r="L2056" s="108"/>
      <c r="M2056" s="122">
        <v>12931</v>
      </c>
      <c r="N2056" s="123">
        <v>13485</v>
      </c>
      <c r="O2056" s="124">
        <v>14106</v>
      </c>
      <c r="P2056" s="123">
        <v>14626</v>
      </c>
      <c r="Q2056" s="124">
        <v>15272</v>
      </c>
      <c r="R2056" s="123">
        <v>15390</v>
      </c>
      <c r="S2056" s="124">
        <v>16002</v>
      </c>
      <c r="T2056" s="123">
        <v>16569</v>
      </c>
      <c r="U2056" s="124">
        <v>17359</v>
      </c>
      <c r="V2056" s="123">
        <v>18290</v>
      </c>
      <c r="W2056" s="124">
        <v>17825</v>
      </c>
      <c r="X2056" s="123">
        <v>18192</v>
      </c>
      <c r="Y2056" s="124">
        <v>19791</v>
      </c>
      <c r="Z2056" s="123">
        <v>20867</v>
      </c>
      <c r="AA2056" s="124">
        <v>21530</v>
      </c>
      <c r="AB2056" s="123">
        <v>21993</v>
      </c>
      <c r="AC2056" s="124">
        <v>20632</v>
      </c>
      <c r="AD2056" s="123">
        <v>22069</v>
      </c>
      <c r="AE2056" s="125">
        <v>22505</v>
      </c>
      <c r="AF2056" s="126">
        <v>23157</v>
      </c>
    </row>
    <row r="2057" spans="2:32">
      <c r="B2057" s="127">
        <v>2019</v>
      </c>
      <c r="C2057" s="128">
        <v>2019</v>
      </c>
      <c r="D2057" s="129">
        <v>85</v>
      </c>
      <c r="E2057" s="130">
        <v>3</v>
      </c>
      <c r="F2057" s="131">
        <v>26</v>
      </c>
      <c r="G2057" s="132" t="s">
        <v>485</v>
      </c>
      <c r="H2057" s="133">
        <v>3</v>
      </c>
      <c r="I2057" s="128">
        <v>25</v>
      </c>
      <c r="J2057" s="129" t="s">
        <v>485</v>
      </c>
      <c r="K2057" s="134">
        <v>3</v>
      </c>
      <c r="L2057" s="108"/>
      <c r="M2057" s="81">
        <v>12877</v>
      </c>
      <c r="N2057" s="135">
        <v>13399</v>
      </c>
      <c r="O2057" s="136">
        <v>14033</v>
      </c>
      <c r="P2057" s="135">
        <v>14590</v>
      </c>
      <c r="Q2057" s="136">
        <v>15179</v>
      </c>
      <c r="R2057" s="135">
        <v>15438</v>
      </c>
      <c r="S2057" s="136">
        <v>16005</v>
      </c>
      <c r="T2057" s="135">
        <v>16577</v>
      </c>
      <c r="U2057" s="136">
        <v>17311</v>
      </c>
      <c r="V2057" s="135">
        <v>18245</v>
      </c>
      <c r="W2057" s="136">
        <v>17756</v>
      </c>
      <c r="X2057" s="135">
        <v>18318</v>
      </c>
      <c r="Y2057" s="136">
        <v>19587</v>
      </c>
      <c r="Z2057" s="135">
        <v>20537</v>
      </c>
      <c r="AA2057" s="136">
        <v>21350</v>
      </c>
      <c r="AB2057" s="135">
        <v>21671</v>
      </c>
      <c r="AC2057" s="136">
        <v>20152</v>
      </c>
      <c r="AD2057" s="135">
        <v>21785</v>
      </c>
      <c r="AE2057" s="137">
        <v>22197</v>
      </c>
      <c r="AF2057" s="138">
        <v>22754</v>
      </c>
    </row>
    <row r="2058" spans="2:32">
      <c r="B2058" s="114">
        <v>2020</v>
      </c>
      <c r="C2058" s="115">
        <v>2020</v>
      </c>
      <c r="D2058" s="116">
        <v>85</v>
      </c>
      <c r="E2058" s="117">
        <v>3</v>
      </c>
      <c r="F2058" s="118">
        <v>26</v>
      </c>
      <c r="G2058" s="119" t="s">
        <v>485</v>
      </c>
      <c r="H2058" s="120">
        <v>3</v>
      </c>
      <c r="I2058" s="115">
        <v>25</v>
      </c>
      <c r="J2058" s="116" t="s">
        <v>485</v>
      </c>
      <c r="K2058" s="121">
        <v>4</v>
      </c>
      <c r="L2058" s="108"/>
      <c r="M2058" s="122">
        <v>13015</v>
      </c>
      <c r="N2058" s="123">
        <v>13471</v>
      </c>
      <c r="O2058" s="124">
        <v>14124</v>
      </c>
      <c r="P2058" s="123">
        <v>14746</v>
      </c>
      <c r="Q2058" s="124">
        <v>15271</v>
      </c>
      <c r="R2058" s="123">
        <v>15616</v>
      </c>
      <c r="S2058" s="124">
        <v>16096</v>
      </c>
      <c r="T2058" s="123">
        <v>16665</v>
      </c>
      <c r="U2058" s="124">
        <v>17369</v>
      </c>
      <c r="V2058" s="123">
        <v>18202</v>
      </c>
      <c r="W2058" s="124">
        <v>17729</v>
      </c>
      <c r="X2058" s="123">
        <v>18471</v>
      </c>
      <c r="Y2058" s="124">
        <v>19350</v>
      </c>
      <c r="Z2058" s="123">
        <v>20218</v>
      </c>
      <c r="AA2058" s="124">
        <v>20961</v>
      </c>
      <c r="AB2058" s="123">
        <v>21230</v>
      </c>
      <c r="AC2058" s="124">
        <v>19484</v>
      </c>
      <c r="AD2058" s="123">
        <v>21340</v>
      </c>
      <c r="AE2058" s="125">
        <v>21736</v>
      </c>
      <c r="AF2058" s="126">
        <v>22244</v>
      </c>
    </row>
    <row r="2059" spans="2:32">
      <c r="B2059" s="127">
        <v>2021</v>
      </c>
      <c r="C2059" s="128">
        <v>2021</v>
      </c>
      <c r="D2059" s="129">
        <v>85</v>
      </c>
      <c r="E2059" s="130">
        <v>3</v>
      </c>
      <c r="F2059" s="131">
        <v>26</v>
      </c>
      <c r="G2059" s="132" t="s">
        <v>485</v>
      </c>
      <c r="H2059" s="133">
        <v>3</v>
      </c>
      <c r="I2059" s="128">
        <v>25</v>
      </c>
      <c r="J2059" s="129" t="s">
        <v>485</v>
      </c>
      <c r="K2059" s="134">
        <v>5</v>
      </c>
      <c r="L2059" s="108"/>
      <c r="M2059" s="81">
        <v>13497</v>
      </c>
      <c r="N2059" s="135">
        <v>13981</v>
      </c>
      <c r="O2059" s="136">
        <v>14581</v>
      </c>
      <c r="P2059" s="135">
        <v>14905</v>
      </c>
      <c r="Q2059" s="136">
        <v>15452</v>
      </c>
      <c r="R2059" s="135">
        <v>16050</v>
      </c>
      <c r="S2059" s="136">
        <v>16443</v>
      </c>
      <c r="T2059" s="135">
        <v>17010</v>
      </c>
      <c r="U2059" s="136">
        <v>17683</v>
      </c>
      <c r="V2059" s="135">
        <v>18134</v>
      </c>
      <c r="W2059" s="136">
        <v>17669</v>
      </c>
      <c r="X2059" s="135">
        <v>18651</v>
      </c>
      <c r="Y2059" s="136">
        <v>19367</v>
      </c>
      <c r="Z2059" s="135">
        <v>20121</v>
      </c>
      <c r="AA2059" s="136">
        <v>20773</v>
      </c>
      <c r="AB2059" s="135">
        <v>20810</v>
      </c>
      <c r="AC2059" s="136">
        <v>19012</v>
      </c>
      <c r="AD2059" s="135">
        <v>21117</v>
      </c>
      <c r="AE2059" s="137">
        <v>21516</v>
      </c>
      <c r="AF2059" s="138">
        <v>21923</v>
      </c>
    </row>
    <row r="2060" spans="2:32">
      <c r="B2060" s="114">
        <v>2022</v>
      </c>
      <c r="C2060" s="115">
        <v>2022</v>
      </c>
      <c r="D2060" s="116">
        <v>85</v>
      </c>
      <c r="E2060" s="117">
        <v>3</v>
      </c>
      <c r="F2060" s="118">
        <v>26</v>
      </c>
      <c r="G2060" s="119" t="s">
        <v>485</v>
      </c>
      <c r="H2060" s="120">
        <v>3</v>
      </c>
      <c r="I2060" s="115">
        <v>25</v>
      </c>
      <c r="J2060" s="116" t="s">
        <v>485</v>
      </c>
      <c r="K2060" s="121">
        <v>6</v>
      </c>
      <c r="L2060" s="108"/>
      <c r="M2060" s="122">
        <v>14590</v>
      </c>
      <c r="N2060" s="123">
        <v>15225</v>
      </c>
      <c r="O2060" s="124">
        <v>15702</v>
      </c>
      <c r="P2060" s="123">
        <v>15253</v>
      </c>
      <c r="Q2060" s="124">
        <v>15945</v>
      </c>
      <c r="R2060" s="123">
        <v>17041</v>
      </c>
      <c r="S2060" s="124">
        <v>17393</v>
      </c>
      <c r="T2060" s="123">
        <v>18042</v>
      </c>
      <c r="U2060" s="124">
        <v>18505</v>
      </c>
      <c r="V2060" s="123">
        <v>18228</v>
      </c>
      <c r="W2060" s="124">
        <v>17715</v>
      </c>
      <c r="X2060" s="123">
        <v>19054</v>
      </c>
      <c r="Y2060" s="124">
        <v>19870</v>
      </c>
      <c r="Z2060" s="123">
        <v>20429</v>
      </c>
      <c r="AA2060" s="124">
        <v>20985</v>
      </c>
      <c r="AB2060" s="123">
        <v>20458</v>
      </c>
      <c r="AC2060" s="124">
        <v>18656</v>
      </c>
      <c r="AD2060" s="123">
        <v>21370</v>
      </c>
      <c r="AE2060" s="125">
        <v>21822</v>
      </c>
      <c r="AF2060" s="126">
        <v>22001</v>
      </c>
    </row>
    <row r="2061" spans="2:32">
      <c r="B2061" s="127">
        <v>2023</v>
      </c>
      <c r="C2061" s="128">
        <v>2023</v>
      </c>
      <c r="D2061" s="129">
        <v>85</v>
      </c>
      <c r="E2061" s="130">
        <v>3</v>
      </c>
      <c r="F2061" s="131">
        <v>26</v>
      </c>
      <c r="G2061" s="132" t="s">
        <v>485</v>
      </c>
      <c r="H2061" s="133">
        <v>3</v>
      </c>
      <c r="I2061" s="128">
        <v>25</v>
      </c>
      <c r="J2061" s="129" t="s">
        <v>485</v>
      </c>
      <c r="K2061" s="134">
        <v>7</v>
      </c>
      <c r="L2061" s="108"/>
      <c r="M2061" s="81">
        <v>15927</v>
      </c>
      <c r="N2061" s="135">
        <v>16542</v>
      </c>
      <c r="O2061" s="136">
        <v>16990</v>
      </c>
      <c r="P2061" s="135">
        <v>15389</v>
      </c>
      <c r="Q2061" s="136">
        <v>16413</v>
      </c>
      <c r="R2061" s="135">
        <v>18283</v>
      </c>
      <c r="S2061" s="136">
        <v>18513</v>
      </c>
      <c r="T2061" s="135">
        <v>19190</v>
      </c>
      <c r="U2061" s="136">
        <v>19514</v>
      </c>
      <c r="V2061" s="135">
        <v>18342</v>
      </c>
      <c r="W2061" s="136">
        <v>17614</v>
      </c>
      <c r="X2061" s="135">
        <v>19518</v>
      </c>
      <c r="Y2061" s="136">
        <v>20639</v>
      </c>
      <c r="Z2061" s="135">
        <v>21169</v>
      </c>
      <c r="AA2061" s="136">
        <v>21506</v>
      </c>
      <c r="AB2061" s="135">
        <v>20307</v>
      </c>
      <c r="AC2061" s="136">
        <v>18231</v>
      </c>
      <c r="AD2061" s="135">
        <v>21927</v>
      </c>
      <c r="AE2061" s="137">
        <v>22399</v>
      </c>
      <c r="AF2061" s="138">
        <v>22593</v>
      </c>
    </row>
    <row r="2062" spans="2:32">
      <c r="B2062" s="114">
        <v>2024</v>
      </c>
      <c r="C2062" s="115">
        <v>2024</v>
      </c>
      <c r="D2062" s="116">
        <v>85</v>
      </c>
      <c r="E2062" s="117">
        <v>3</v>
      </c>
      <c r="F2062" s="118">
        <v>26</v>
      </c>
      <c r="G2062" s="119" t="s">
        <v>485</v>
      </c>
      <c r="H2062" s="120">
        <v>3</v>
      </c>
      <c r="I2062" s="115">
        <v>25</v>
      </c>
      <c r="J2062" s="116" t="s">
        <v>485</v>
      </c>
      <c r="K2062" s="121">
        <v>8</v>
      </c>
      <c r="L2062" s="108"/>
      <c r="M2062" s="122">
        <v>16383</v>
      </c>
      <c r="N2062" s="123">
        <v>16802</v>
      </c>
      <c r="O2062" s="124">
        <v>17379</v>
      </c>
      <c r="P2062" s="123">
        <v>15675</v>
      </c>
      <c r="Q2062" s="124">
        <v>16400</v>
      </c>
      <c r="R2062" s="123">
        <v>18714</v>
      </c>
      <c r="S2062" s="124">
        <v>18727</v>
      </c>
      <c r="T2062" s="123">
        <v>19345</v>
      </c>
      <c r="U2062" s="124">
        <v>19805</v>
      </c>
      <c r="V2062" s="123">
        <v>18247</v>
      </c>
      <c r="W2062" s="124">
        <v>17299</v>
      </c>
      <c r="X2062" s="123">
        <v>19882</v>
      </c>
      <c r="Y2062" s="124">
        <v>20561</v>
      </c>
      <c r="Z2062" s="123">
        <v>21340</v>
      </c>
      <c r="AA2062" s="124">
        <v>21700</v>
      </c>
      <c r="AB2062" s="123">
        <v>20022</v>
      </c>
      <c r="AC2062" s="124">
        <v>17819</v>
      </c>
      <c r="AD2062" s="123">
        <v>21714</v>
      </c>
      <c r="AE2062" s="125">
        <v>22244</v>
      </c>
      <c r="AF2062" s="126">
        <v>22694</v>
      </c>
    </row>
    <row r="2063" spans="2:32">
      <c r="B2063" s="127">
        <v>2025</v>
      </c>
      <c r="C2063" s="128">
        <v>2025</v>
      </c>
      <c r="D2063" s="129">
        <v>85</v>
      </c>
      <c r="E2063" s="130">
        <v>3</v>
      </c>
      <c r="F2063" s="131">
        <v>26</v>
      </c>
      <c r="G2063" s="132" t="s">
        <v>485</v>
      </c>
      <c r="H2063" s="133">
        <v>3</v>
      </c>
      <c r="I2063" s="128">
        <v>25</v>
      </c>
      <c r="J2063" s="129" t="s">
        <v>485</v>
      </c>
      <c r="K2063" s="134">
        <v>9</v>
      </c>
      <c r="L2063" s="108"/>
      <c r="M2063" s="81">
        <v>16562</v>
      </c>
      <c r="N2063" s="135">
        <v>16885</v>
      </c>
      <c r="O2063" s="136">
        <v>17464</v>
      </c>
      <c r="P2063" s="135">
        <v>16010</v>
      </c>
      <c r="Q2063" s="136">
        <v>16760</v>
      </c>
      <c r="R2063" s="135">
        <v>18761</v>
      </c>
      <c r="S2063" s="136">
        <v>18838</v>
      </c>
      <c r="T2063" s="135">
        <v>19317</v>
      </c>
      <c r="U2063" s="136">
        <v>19786</v>
      </c>
      <c r="V2063" s="135">
        <v>18556</v>
      </c>
      <c r="W2063" s="136">
        <v>17444</v>
      </c>
      <c r="X2063" s="135">
        <v>20058</v>
      </c>
      <c r="Y2063" s="136">
        <v>20483</v>
      </c>
      <c r="Z2063" s="135">
        <v>21322</v>
      </c>
      <c r="AA2063" s="136">
        <v>21660</v>
      </c>
      <c r="AB2063" s="135">
        <v>20185</v>
      </c>
      <c r="AC2063" s="136">
        <v>17992</v>
      </c>
      <c r="AD2063" s="135">
        <v>21565</v>
      </c>
      <c r="AE2063" s="137">
        <v>22072</v>
      </c>
      <c r="AF2063" s="138">
        <v>22640</v>
      </c>
    </row>
    <row r="2064" spans="2:32">
      <c r="B2064" s="114">
        <v>2026</v>
      </c>
      <c r="C2064" s="115">
        <v>2026</v>
      </c>
      <c r="D2064" s="116">
        <v>85</v>
      </c>
      <c r="E2064" s="117">
        <v>3</v>
      </c>
      <c r="F2064" s="118">
        <v>26</v>
      </c>
      <c r="G2064" s="119" t="s">
        <v>485</v>
      </c>
      <c r="H2064" s="120">
        <v>3</v>
      </c>
      <c r="I2064" s="115">
        <v>25</v>
      </c>
      <c r="J2064" s="116" t="s">
        <v>485</v>
      </c>
      <c r="K2064" s="121">
        <v>10</v>
      </c>
      <c r="L2064" s="108"/>
      <c r="M2064" s="122">
        <v>16461</v>
      </c>
      <c r="N2064" s="123">
        <v>16796</v>
      </c>
      <c r="O2064" s="124">
        <v>17377</v>
      </c>
      <c r="P2064" s="123">
        <v>15830</v>
      </c>
      <c r="Q2064" s="124">
        <v>16712</v>
      </c>
      <c r="R2064" s="123">
        <v>18457</v>
      </c>
      <c r="S2064" s="124">
        <v>18634</v>
      </c>
      <c r="T2064" s="123">
        <v>19031</v>
      </c>
      <c r="U2064" s="124">
        <v>19463</v>
      </c>
      <c r="V2064" s="123">
        <v>18390</v>
      </c>
      <c r="W2064" s="124">
        <v>17332</v>
      </c>
      <c r="X2064" s="123">
        <v>19831</v>
      </c>
      <c r="Y2064" s="124">
        <v>20494</v>
      </c>
      <c r="Z2064" s="123">
        <v>21327</v>
      </c>
      <c r="AA2064" s="124">
        <v>21406</v>
      </c>
      <c r="AB2064" s="123">
        <v>20303</v>
      </c>
      <c r="AC2064" s="124">
        <v>18254</v>
      </c>
      <c r="AD2064" s="123">
        <v>21637</v>
      </c>
      <c r="AE2064" s="125">
        <v>22067</v>
      </c>
      <c r="AF2064" s="126">
        <v>22684</v>
      </c>
    </row>
    <row r="2065" spans="2:32">
      <c r="B2065" s="127">
        <v>2027</v>
      </c>
      <c r="C2065" s="128">
        <v>2027</v>
      </c>
      <c r="D2065" s="129">
        <v>85</v>
      </c>
      <c r="E2065" s="130">
        <v>3</v>
      </c>
      <c r="F2065" s="131">
        <v>26</v>
      </c>
      <c r="G2065" s="132" t="s">
        <v>485</v>
      </c>
      <c r="H2065" s="133">
        <v>3</v>
      </c>
      <c r="I2065" s="128">
        <v>25</v>
      </c>
      <c r="J2065" s="129" t="s">
        <v>485</v>
      </c>
      <c r="K2065" s="134">
        <v>11</v>
      </c>
      <c r="L2065" s="108"/>
      <c r="M2065" s="81">
        <v>16352</v>
      </c>
      <c r="N2065" s="135">
        <v>16822</v>
      </c>
      <c r="O2065" s="136">
        <v>17311</v>
      </c>
      <c r="P2065" s="135">
        <v>15787</v>
      </c>
      <c r="Q2065" s="136">
        <v>16560</v>
      </c>
      <c r="R2065" s="135">
        <v>18336</v>
      </c>
      <c r="S2065" s="136">
        <v>18649</v>
      </c>
      <c r="T2065" s="135">
        <v>19003</v>
      </c>
      <c r="U2065" s="136">
        <v>19121</v>
      </c>
      <c r="V2065" s="135">
        <v>18327</v>
      </c>
      <c r="W2065" s="136">
        <v>17330</v>
      </c>
      <c r="X2065" s="135">
        <v>19752</v>
      </c>
      <c r="Y2065" s="136">
        <v>20717</v>
      </c>
      <c r="Z2065" s="135">
        <v>21456</v>
      </c>
      <c r="AA2065" s="136">
        <v>21443</v>
      </c>
      <c r="AB2065" s="135">
        <v>20451</v>
      </c>
      <c r="AC2065" s="136">
        <v>18441</v>
      </c>
      <c r="AD2065" s="135">
        <v>21908</v>
      </c>
      <c r="AE2065" s="137">
        <v>22277</v>
      </c>
      <c r="AF2065" s="138">
        <v>22866</v>
      </c>
    </row>
    <row r="2066" spans="2:32">
      <c r="B2066" s="114">
        <v>2028</v>
      </c>
      <c r="C2066" s="115">
        <v>2028</v>
      </c>
      <c r="D2066" s="116">
        <v>85</v>
      </c>
      <c r="E2066" s="117">
        <v>3</v>
      </c>
      <c r="F2066" s="118">
        <v>26</v>
      </c>
      <c r="G2066" s="119" t="s">
        <v>485</v>
      </c>
      <c r="H2066" s="120">
        <v>3</v>
      </c>
      <c r="I2066" s="115">
        <v>25</v>
      </c>
      <c r="J2066" s="116" t="s">
        <v>485</v>
      </c>
      <c r="K2066" s="121">
        <v>12</v>
      </c>
      <c r="L2066" s="108"/>
      <c r="M2066" s="122">
        <v>16218</v>
      </c>
      <c r="N2066" s="123">
        <v>16670</v>
      </c>
      <c r="O2066" s="124">
        <v>17151</v>
      </c>
      <c r="P2066" s="123">
        <v>15683</v>
      </c>
      <c r="Q2066" s="124">
        <v>16367</v>
      </c>
      <c r="R2066" s="123">
        <v>18197</v>
      </c>
      <c r="S2066" s="124">
        <v>18458</v>
      </c>
      <c r="T2066" s="123">
        <v>18828</v>
      </c>
      <c r="U2066" s="124">
        <v>18830</v>
      </c>
      <c r="V2066" s="123">
        <v>18199</v>
      </c>
      <c r="W2066" s="124">
        <v>17345</v>
      </c>
      <c r="X2066" s="123">
        <v>19671</v>
      </c>
      <c r="Y2066" s="124">
        <v>20538</v>
      </c>
      <c r="Z2066" s="123">
        <v>21301</v>
      </c>
      <c r="AA2066" s="124">
        <v>21409</v>
      </c>
      <c r="AB2066" s="123">
        <v>20354</v>
      </c>
      <c r="AC2066" s="124">
        <v>18446</v>
      </c>
      <c r="AD2066" s="123">
        <v>21744</v>
      </c>
      <c r="AE2066" s="125">
        <v>22145</v>
      </c>
      <c r="AF2066" s="126">
        <v>22719</v>
      </c>
    </row>
    <row r="2067" spans="2:32">
      <c r="B2067" s="127">
        <v>2029</v>
      </c>
      <c r="C2067" s="128">
        <v>2029</v>
      </c>
      <c r="D2067" s="129">
        <v>85</v>
      </c>
      <c r="E2067" s="130">
        <v>3</v>
      </c>
      <c r="F2067" s="131">
        <v>26</v>
      </c>
      <c r="G2067" s="132" t="s">
        <v>485</v>
      </c>
      <c r="H2067" s="133">
        <v>3</v>
      </c>
      <c r="I2067" s="128">
        <v>25</v>
      </c>
      <c r="J2067" s="129" t="s">
        <v>485</v>
      </c>
      <c r="K2067" s="134">
        <v>13</v>
      </c>
      <c r="L2067" s="108"/>
      <c r="M2067" s="81">
        <v>16155</v>
      </c>
      <c r="N2067" s="135">
        <v>16592</v>
      </c>
      <c r="O2067" s="136">
        <v>17088</v>
      </c>
      <c r="P2067" s="135">
        <v>15481</v>
      </c>
      <c r="Q2067" s="136">
        <v>16110</v>
      </c>
      <c r="R2067" s="135">
        <v>18115</v>
      </c>
      <c r="S2067" s="136">
        <v>18371</v>
      </c>
      <c r="T2067" s="135">
        <v>18718</v>
      </c>
      <c r="U2067" s="136">
        <v>18710</v>
      </c>
      <c r="V2067" s="135">
        <v>17908</v>
      </c>
      <c r="W2067" s="136">
        <v>17250</v>
      </c>
      <c r="X2067" s="135">
        <v>19610</v>
      </c>
      <c r="Y2067" s="136">
        <v>20607</v>
      </c>
      <c r="Z2067" s="135">
        <v>21215</v>
      </c>
      <c r="AA2067" s="136">
        <v>21279</v>
      </c>
      <c r="AB2067" s="135">
        <v>20224</v>
      </c>
      <c r="AC2067" s="136">
        <v>18347</v>
      </c>
      <c r="AD2067" s="135">
        <v>21795</v>
      </c>
      <c r="AE2067" s="137">
        <v>22198</v>
      </c>
      <c r="AF2067" s="138">
        <v>22623</v>
      </c>
    </row>
    <row r="2068" spans="2:32">
      <c r="B2068" s="114">
        <v>2030</v>
      </c>
      <c r="C2068" s="115">
        <v>2030</v>
      </c>
      <c r="D2068" s="116">
        <v>85</v>
      </c>
      <c r="E2068" s="117">
        <v>3</v>
      </c>
      <c r="F2068" s="118">
        <v>26</v>
      </c>
      <c r="G2068" s="119" t="s">
        <v>485</v>
      </c>
      <c r="H2068" s="120">
        <v>3</v>
      </c>
      <c r="I2068" s="115">
        <v>25</v>
      </c>
      <c r="J2068" s="116" t="s">
        <v>485</v>
      </c>
      <c r="K2068" s="121">
        <v>14</v>
      </c>
      <c r="L2068" s="108"/>
      <c r="M2068" s="122">
        <v>16092</v>
      </c>
      <c r="N2068" s="123">
        <v>16477</v>
      </c>
      <c r="O2068" s="124">
        <v>16984</v>
      </c>
      <c r="P2068" s="123">
        <v>15325</v>
      </c>
      <c r="Q2068" s="124">
        <v>15821</v>
      </c>
      <c r="R2068" s="123">
        <v>18015</v>
      </c>
      <c r="S2068" s="124">
        <v>18158</v>
      </c>
      <c r="T2068" s="123">
        <v>18543</v>
      </c>
      <c r="U2068" s="124">
        <v>18510</v>
      </c>
      <c r="V2068" s="123">
        <v>17565</v>
      </c>
      <c r="W2068" s="124">
        <v>17106</v>
      </c>
      <c r="X2068" s="123">
        <v>19471</v>
      </c>
      <c r="Y2068" s="124">
        <v>20398</v>
      </c>
      <c r="Z2068" s="123">
        <v>20983</v>
      </c>
      <c r="AA2068" s="124">
        <v>21071</v>
      </c>
      <c r="AB2068" s="123">
        <v>19915</v>
      </c>
      <c r="AC2068" s="124">
        <v>18200</v>
      </c>
      <c r="AD2068" s="123">
        <v>21545</v>
      </c>
      <c r="AE2068" s="125">
        <v>22033</v>
      </c>
      <c r="AF2068" s="126">
        <v>22359</v>
      </c>
    </row>
    <row r="2069" spans="2:32">
      <c r="B2069" s="127">
        <v>2031</v>
      </c>
      <c r="C2069" s="128">
        <v>2031</v>
      </c>
      <c r="D2069" s="129">
        <v>85</v>
      </c>
      <c r="E2069" s="130">
        <v>3</v>
      </c>
      <c r="F2069" s="131">
        <v>26</v>
      </c>
      <c r="G2069" s="132" t="s">
        <v>485</v>
      </c>
      <c r="H2069" s="133">
        <v>3</v>
      </c>
      <c r="I2069" s="128">
        <v>25</v>
      </c>
      <c r="J2069" s="129" t="s">
        <v>485</v>
      </c>
      <c r="K2069" s="134">
        <v>15</v>
      </c>
      <c r="L2069" s="108"/>
      <c r="M2069" s="81">
        <v>16186</v>
      </c>
      <c r="N2069" s="135">
        <v>16508</v>
      </c>
      <c r="O2069" s="136">
        <v>17065</v>
      </c>
      <c r="P2069" s="135">
        <v>15268</v>
      </c>
      <c r="Q2069" s="136">
        <v>15791</v>
      </c>
      <c r="R2069" s="135">
        <v>18085</v>
      </c>
      <c r="S2069" s="136">
        <v>18078</v>
      </c>
      <c r="T2069" s="135">
        <v>18561</v>
      </c>
      <c r="U2069" s="136">
        <v>18511</v>
      </c>
      <c r="V2069" s="135">
        <v>17492</v>
      </c>
      <c r="W2069" s="136">
        <v>17200</v>
      </c>
      <c r="X2069" s="135">
        <v>19508</v>
      </c>
      <c r="Y2069" s="136">
        <v>20248</v>
      </c>
      <c r="Z2069" s="135">
        <v>20904</v>
      </c>
      <c r="AA2069" s="136">
        <v>20988</v>
      </c>
      <c r="AB2069" s="135">
        <v>19797</v>
      </c>
      <c r="AC2069" s="136">
        <v>18278</v>
      </c>
      <c r="AD2069" s="135">
        <v>21364</v>
      </c>
      <c r="AE2069" s="137">
        <v>21996</v>
      </c>
      <c r="AF2069" s="138">
        <v>22242</v>
      </c>
    </row>
    <row r="2070" spans="2:32">
      <c r="B2070" s="114">
        <v>2032</v>
      </c>
      <c r="C2070" s="115">
        <v>2032</v>
      </c>
      <c r="D2070" s="116">
        <v>85</v>
      </c>
      <c r="E2070" s="117">
        <v>3</v>
      </c>
      <c r="F2070" s="118">
        <v>26</v>
      </c>
      <c r="G2070" s="119" t="s">
        <v>485</v>
      </c>
      <c r="H2070" s="120">
        <v>3</v>
      </c>
      <c r="I2070" s="115">
        <v>25</v>
      </c>
      <c r="J2070" s="116" t="s">
        <v>485</v>
      </c>
      <c r="K2070" s="121">
        <v>16</v>
      </c>
      <c r="L2070" s="108"/>
      <c r="M2070" s="122">
        <v>16562</v>
      </c>
      <c r="N2070" s="123">
        <v>16818</v>
      </c>
      <c r="O2070" s="124">
        <v>17387</v>
      </c>
      <c r="P2070" s="123">
        <v>15660</v>
      </c>
      <c r="Q2070" s="124">
        <v>16075</v>
      </c>
      <c r="R2070" s="123">
        <v>18398</v>
      </c>
      <c r="S2070" s="124">
        <v>18541</v>
      </c>
      <c r="T2070" s="123">
        <v>18851</v>
      </c>
      <c r="U2070" s="124">
        <v>18776</v>
      </c>
      <c r="V2070" s="123">
        <v>17671</v>
      </c>
      <c r="W2070" s="124">
        <v>17592</v>
      </c>
      <c r="X2070" s="123">
        <v>19870</v>
      </c>
      <c r="Y2070" s="124">
        <v>20775</v>
      </c>
      <c r="Z2070" s="123">
        <v>21015</v>
      </c>
      <c r="AA2070" s="124">
        <v>21038</v>
      </c>
      <c r="AB2070" s="123">
        <v>19880</v>
      </c>
      <c r="AC2070" s="124">
        <v>18593</v>
      </c>
      <c r="AD2070" s="123">
        <v>21834</v>
      </c>
      <c r="AE2070" s="125">
        <v>22155</v>
      </c>
      <c r="AF2070" s="126">
        <v>22286</v>
      </c>
    </row>
    <row r="2071" spans="2:32">
      <c r="B2071" s="127">
        <v>2033</v>
      </c>
      <c r="C2071" s="128">
        <v>2033</v>
      </c>
      <c r="D2071" s="129">
        <v>85</v>
      </c>
      <c r="E2071" s="130">
        <v>3</v>
      </c>
      <c r="F2071" s="131">
        <v>26</v>
      </c>
      <c r="G2071" s="132" t="s">
        <v>485</v>
      </c>
      <c r="H2071" s="133">
        <v>3</v>
      </c>
      <c r="I2071" s="128">
        <v>25</v>
      </c>
      <c r="J2071" s="129" t="s">
        <v>485</v>
      </c>
      <c r="K2071" s="134">
        <v>17</v>
      </c>
      <c r="L2071" s="108"/>
      <c r="M2071" s="81">
        <v>16987</v>
      </c>
      <c r="N2071" s="135">
        <v>17168</v>
      </c>
      <c r="O2071" s="136">
        <v>17779</v>
      </c>
      <c r="P2071" s="135">
        <v>16215</v>
      </c>
      <c r="Q2071" s="136">
        <v>16714</v>
      </c>
      <c r="R2071" s="135">
        <v>18914</v>
      </c>
      <c r="S2071" s="136">
        <v>19139</v>
      </c>
      <c r="T2071" s="135">
        <v>19385</v>
      </c>
      <c r="U2071" s="136">
        <v>19217</v>
      </c>
      <c r="V2071" s="135">
        <v>18350</v>
      </c>
      <c r="W2071" s="136">
        <v>18187</v>
      </c>
      <c r="X2071" s="135">
        <v>20406</v>
      </c>
      <c r="Y2071" s="136">
        <v>21338</v>
      </c>
      <c r="Z2071" s="135">
        <v>21418</v>
      </c>
      <c r="AA2071" s="136">
        <v>21419</v>
      </c>
      <c r="AB2071" s="135">
        <v>20516</v>
      </c>
      <c r="AC2071" s="136">
        <v>19072</v>
      </c>
      <c r="AD2071" s="135">
        <v>22420</v>
      </c>
      <c r="AE2071" s="137">
        <v>22682</v>
      </c>
      <c r="AF2071" s="138">
        <v>22701</v>
      </c>
    </row>
    <row r="2072" spans="2:32">
      <c r="B2072" s="114">
        <v>2034</v>
      </c>
      <c r="C2072" s="115">
        <v>2034</v>
      </c>
      <c r="D2072" s="116">
        <v>85</v>
      </c>
      <c r="E2072" s="117">
        <v>3</v>
      </c>
      <c r="F2072" s="118">
        <v>26</v>
      </c>
      <c r="G2072" s="119" t="s">
        <v>485</v>
      </c>
      <c r="H2072" s="120">
        <v>3</v>
      </c>
      <c r="I2072" s="115">
        <v>25</v>
      </c>
      <c r="J2072" s="116" t="s">
        <v>485</v>
      </c>
      <c r="K2072" s="121">
        <v>18</v>
      </c>
      <c r="L2072" s="108"/>
      <c r="M2072" s="122">
        <v>17028</v>
      </c>
      <c r="N2072" s="123">
        <v>17074</v>
      </c>
      <c r="O2072" s="124">
        <v>17686</v>
      </c>
      <c r="P2072" s="123">
        <v>16160</v>
      </c>
      <c r="Q2072" s="124">
        <v>16891</v>
      </c>
      <c r="R2072" s="123">
        <v>19133</v>
      </c>
      <c r="S2072" s="124">
        <v>19050</v>
      </c>
      <c r="T2072" s="123">
        <v>19275</v>
      </c>
      <c r="U2072" s="124">
        <v>19552</v>
      </c>
      <c r="V2072" s="123">
        <v>18708</v>
      </c>
      <c r="W2072" s="124">
        <v>18530</v>
      </c>
      <c r="X2072" s="123">
        <v>20751</v>
      </c>
      <c r="Y2072" s="124">
        <v>20992</v>
      </c>
      <c r="Z2072" s="123">
        <v>21409</v>
      </c>
      <c r="AA2072" s="124">
        <v>22008</v>
      </c>
      <c r="AB2072" s="123">
        <v>20698</v>
      </c>
      <c r="AC2072" s="124">
        <v>19713</v>
      </c>
      <c r="AD2072" s="123">
        <v>22176</v>
      </c>
      <c r="AE2072" s="125">
        <v>22516</v>
      </c>
      <c r="AF2072" s="126">
        <v>22777</v>
      </c>
    </row>
    <row r="2073" spans="2:32">
      <c r="B2073" s="127">
        <v>2035</v>
      </c>
      <c r="C2073" s="128">
        <v>2035</v>
      </c>
      <c r="D2073" s="129">
        <v>85</v>
      </c>
      <c r="E2073" s="130">
        <v>3</v>
      </c>
      <c r="F2073" s="131">
        <v>26</v>
      </c>
      <c r="G2073" s="132" t="s">
        <v>485</v>
      </c>
      <c r="H2073" s="133">
        <v>3</v>
      </c>
      <c r="I2073" s="128">
        <v>25</v>
      </c>
      <c r="J2073" s="129" t="s">
        <v>485</v>
      </c>
      <c r="K2073" s="134">
        <v>19</v>
      </c>
      <c r="L2073" s="108"/>
      <c r="M2073" s="81">
        <v>17138</v>
      </c>
      <c r="N2073" s="135">
        <v>17299</v>
      </c>
      <c r="O2073" s="136">
        <v>17725</v>
      </c>
      <c r="P2073" s="135">
        <v>16229</v>
      </c>
      <c r="Q2073" s="136">
        <v>17106</v>
      </c>
      <c r="R2073" s="135">
        <v>19213</v>
      </c>
      <c r="S2073" s="136">
        <v>19284</v>
      </c>
      <c r="T2073" s="135">
        <v>19636</v>
      </c>
      <c r="U2073" s="136">
        <v>19883</v>
      </c>
      <c r="V2073" s="135">
        <v>19121</v>
      </c>
      <c r="W2073" s="136">
        <v>19280</v>
      </c>
      <c r="X2073" s="135">
        <v>20753</v>
      </c>
      <c r="Y2073" s="136">
        <v>21357</v>
      </c>
      <c r="Z2073" s="135">
        <v>21962</v>
      </c>
      <c r="AA2073" s="136">
        <v>22856</v>
      </c>
      <c r="AB2073" s="135">
        <v>21255</v>
      </c>
      <c r="AC2073" s="136">
        <v>20850</v>
      </c>
      <c r="AD2073" s="135">
        <v>22766</v>
      </c>
      <c r="AE2073" s="137">
        <v>23318</v>
      </c>
      <c r="AF2073" s="138">
        <v>23510</v>
      </c>
    </row>
    <row r="2074" spans="2:32">
      <c r="B2074" s="114">
        <v>2036</v>
      </c>
      <c r="C2074" s="115">
        <v>2036</v>
      </c>
      <c r="D2074" s="116">
        <v>85</v>
      </c>
      <c r="E2074" s="117">
        <v>3</v>
      </c>
      <c r="F2074" s="118">
        <v>26</v>
      </c>
      <c r="G2074" s="119" t="s">
        <v>485</v>
      </c>
      <c r="H2074" s="120">
        <v>3</v>
      </c>
      <c r="I2074" s="115">
        <v>25</v>
      </c>
      <c r="J2074" s="116" t="s">
        <v>485</v>
      </c>
      <c r="K2074" s="121">
        <v>20</v>
      </c>
      <c r="L2074" s="108"/>
      <c r="M2074" s="122">
        <v>17352</v>
      </c>
      <c r="N2074" s="123">
        <v>17583</v>
      </c>
      <c r="O2074" s="124">
        <v>18170</v>
      </c>
      <c r="P2074" s="123">
        <v>16620</v>
      </c>
      <c r="Q2074" s="124">
        <v>17520</v>
      </c>
      <c r="R2074" s="123">
        <v>19559</v>
      </c>
      <c r="S2074" s="124">
        <v>19539</v>
      </c>
      <c r="T2074" s="123">
        <v>20072</v>
      </c>
      <c r="U2074" s="124">
        <v>20477</v>
      </c>
      <c r="V2074" s="123">
        <v>19633</v>
      </c>
      <c r="W2074" s="124">
        <v>19980</v>
      </c>
      <c r="X2074" s="123">
        <v>21332</v>
      </c>
      <c r="Y2074" s="124">
        <v>22096</v>
      </c>
      <c r="Z2074" s="123">
        <v>23053</v>
      </c>
      <c r="AA2074" s="124">
        <v>23969</v>
      </c>
      <c r="AB2074" s="123">
        <v>22302</v>
      </c>
      <c r="AC2074" s="124">
        <v>22118</v>
      </c>
      <c r="AD2074" s="123">
        <v>23791</v>
      </c>
      <c r="AE2074" s="125">
        <v>24401</v>
      </c>
      <c r="AF2074" s="126">
        <v>24818</v>
      </c>
    </row>
    <row r="2075" spans="2:32">
      <c r="B2075" s="127">
        <v>2037</v>
      </c>
      <c r="C2075" s="128">
        <v>2037</v>
      </c>
      <c r="D2075" s="129">
        <v>85</v>
      </c>
      <c r="E2075" s="130">
        <v>3</v>
      </c>
      <c r="F2075" s="131">
        <v>26</v>
      </c>
      <c r="G2075" s="132" t="s">
        <v>485</v>
      </c>
      <c r="H2075" s="133">
        <v>3</v>
      </c>
      <c r="I2075" s="128">
        <v>25</v>
      </c>
      <c r="J2075" s="129" t="s">
        <v>485</v>
      </c>
      <c r="K2075" s="134">
        <v>21</v>
      </c>
      <c r="L2075" s="108"/>
      <c r="M2075" s="81">
        <v>16972</v>
      </c>
      <c r="N2075" s="135">
        <v>17175</v>
      </c>
      <c r="O2075" s="136">
        <v>17838</v>
      </c>
      <c r="P2075" s="135">
        <v>16489</v>
      </c>
      <c r="Q2075" s="136">
        <v>17362</v>
      </c>
      <c r="R2075" s="135">
        <v>19353</v>
      </c>
      <c r="S2075" s="136">
        <v>19478</v>
      </c>
      <c r="T2075" s="135">
        <v>20007</v>
      </c>
      <c r="U2075" s="136">
        <v>20503</v>
      </c>
      <c r="V2075" s="135">
        <v>19856</v>
      </c>
      <c r="W2075" s="136">
        <v>20138</v>
      </c>
      <c r="X2075" s="135">
        <v>21641</v>
      </c>
      <c r="Y2075" s="136">
        <v>22624</v>
      </c>
      <c r="Z2075" s="135">
        <v>23617</v>
      </c>
      <c r="AA2075" s="136">
        <v>24599</v>
      </c>
      <c r="AB2075" s="135">
        <v>23108</v>
      </c>
      <c r="AC2075" s="136">
        <v>22711</v>
      </c>
      <c r="AD2075" s="135">
        <v>24621</v>
      </c>
      <c r="AE2075" s="137">
        <v>25240</v>
      </c>
      <c r="AF2075" s="138">
        <v>25662</v>
      </c>
    </row>
    <row r="2076" spans="2:32">
      <c r="B2076" s="114">
        <v>2038</v>
      </c>
      <c r="C2076" s="115">
        <v>2038</v>
      </c>
      <c r="D2076" s="116">
        <v>85</v>
      </c>
      <c r="E2076" s="117">
        <v>3</v>
      </c>
      <c r="F2076" s="118">
        <v>26</v>
      </c>
      <c r="G2076" s="119" t="s">
        <v>485</v>
      </c>
      <c r="H2076" s="120">
        <v>3</v>
      </c>
      <c r="I2076" s="115">
        <v>25</v>
      </c>
      <c r="J2076" s="116" t="s">
        <v>485</v>
      </c>
      <c r="K2076" s="121">
        <v>22</v>
      </c>
      <c r="L2076" s="108"/>
      <c r="M2076" s="122">
        <v>15967</v>
      </c>
      <c r="N2076" s="123">
        <v>16225</v>
      </c>
      <c r="O2076" s="124">
        <v>16904</v>
      </c>
      <c r="P2076" s="123">
        <v>15895</v>
      </c>
      <c r="Q2076" s="124">
        <v>16656</v>
      </c>
      <c r="R2076" s="123">
        <v>18438</v>
      </c>
      <c r="S2076" s="124">
        <v>18610</v>
      </c>
      <c r="T2076" s="123">
        <v>19279</v>
      </c>
      <c r="U2076" s="124">
        <v>19779</v>
      </c>
      <c r="V2076" s="123">
        <v>19383</v>
      </c>
      <c r="W2076" s="124">
        <v>19740</v>
      </c>
      <c r="X2076" s="123">
        <v>21009</v>
      </c>
      <c r="Y2076" s="124">
        <v>22124</v>
      </c>
      <c r="Z2076" s="123">
        <v>23221</v>
      </c>
      <c r="AA2076" s="124">
        <v>24343</v>
      </c>
      <c r="AB2076" s="123">
        <v>22986</v>
      </c>
      <c r="AC2076" s="124">
        <v>22576</v>
      </c>
      <c r="AD2076" s="123">
        <v>24310</v>
      </c>
      <c r="AE2076" s="125">
        <v>25081</v>
      </c>
      <c r="AF2076" s="126">
        <v>25406</v>
      </c>
    </row>
    <row r="2077" spans="2:32">
      <c r="B2077" s="127">
        <v>2039</v>
      </c>
      <c r="C2077" s="128">
        <v>2039</v>
      </c>
      <c r="D2077" s="129">
        <v>85</v>
      </c>
      <c r="E2077" s="130">
        <v>3</v>
      </c>
      <c r="F2077" s="131">
        <v>26</v>
      </c>
      <c r="G2077" s="132" t="s">
        <v>485</v>
      </c>
      <c r="H2077" s="133">
        <v>3</v>
      </c>
      <c r="I2077" s="128">
        <v>25</v>
      </c>
      <c r="J2077" s="129" t="s">
        <v>485</v>
      </c>
      <c r="K2077" s="134">
        <v>23</v>
      </c>
      <c r="L2077" s="108"/>
      <c r="M2077" s="81">
        <v>14829</v>
      </c>
      <c r="N2077" s="135">
        <v>15089</v>
      </c>
      <c r="O2077" s="136">
        <v>15835</v>
      </c>
      <c r="P2077" s="135">
        <v>15056</v>
      </c>
      <c r="Q2077" s="136">
        <v>15877</v>
      </c>
      <c r="R2077" s="135">
        <v>17344</v>
      </c>
      <c r="S2077" s="136">
        <v>17566</v>
      </c>
      <c r="T2077" s="135">
        <v>18256</v>
      </c>
      <c r="U2077" s="136">
        <v>18811</v>
      </c>
      <c r="V2077" s="135">
        <v>18707</v>
      </c>
      <c r="W2077" s="136">
        <v>19015</v>
      </c>
      <c r="X2077" s="135">
        <v>20053</v>
      </c>
      <c r="Y2077" s="136">
        <v>21294</v>
      </c>
      <c r="Z2077" s="135">
        <v>22443</v>
      </c>
      <c r="AA2077" s="136">
        <v>23618</v>
      </c>
      <c r="AB2077" s="135">
        <v>22488</v>
      </c>
      <c r="AC2077" s="136">
        <v>21985</v>
      </c>
      <c r="AD2077" s="135">
        <v>23587</v>
      </c>
      <c r="AE2077" s="137">
        <v>24355</v>
      </c>
      <c r="AF2077" s="138">
        <v>24714</v>
      </c>
    </row>
    <row r="2078" spans="2:32">
      <c r="B2078" s="114">
        <v>2040</v>
      </c>
      <c r="C2078" s="115">
        <v>2040</v>
      </c>
      <c r="D2078" s="116">
        <v>85</v>
      </c>
      <c r="E2078" s="117">
        <v>3</v>
      </c>
      <c r="F2078" s="118">
        <v>26</v>
      </c>
      <c r="G2078" s="119" t="s">
        <v>485</v>
      </c>
      <c r="H2078" s="120">
        <v>3</v>
      </c>
      <c r="I2078" s="115">
        <v>25</v>
      </c>
      <c r="J2078" s="116" t="s">
        <v>485</v>
      </c>
      <c r="K2078" s="121">
        <v>24</v>
      </c>
      <c r="L2078" s="108"/>
      <c r="M2078" s="122">
        <v>13958</v>
      </c>
      <c r="N2078" s="123">
        <v>14230</v>
      </c>
      <c r="O2078" s="124">
        <v>15019</v>
      </c>
      <c r="P2078" s="123">
        <v>14457</v>
      </c>
      <c r="Q2078" s="124">
        <v>15237</v>
      </c>
      <c r="R2078" s="123">
        <v>16472</v>
      </c>
      <c r="S2078" s="124">
        <v>16708</v>
      </c>
      <c r="T2078" s="123">
        <v>17438</v>
      </c>
      <c r="U2078" s="124">
        <v>18091</v>
      </c>
      <c r="V2078" s="123">
        <v>18178</v>
      </c>
      <c r="W2078" s="124">
        <v>18606</v>
      </c>
      <c r="X2078" s="123">
        <v>19485</v>
      </c>
      <c r="Y2078" s="124">
        <v>20546</v>
      </c>
      <c r="Z2078" s="123">
        <v>21786</v>
      </c>
      <c r="AA2078" s="124">
        <v>23055</v>
      </c>
      <c r="AB2078" s="123">
        <v>22046</v>
      </c>
      <c r="AC2078" s="124">
        <v>21577</v>
      </c>
      <c r="AD2078" s="123">
        <v>22897</v>
      </c>
      <c r="AE2078" s="125">
        <v>23707</v>
      </c>
      <c r="AF2078" s="126">
        <v>24124</v>
      </c>
    </row>
    <row r="2079" spans="2:32">
      <c r="B2079" s="127">
        <v>2041</v>
      </c>
      <c r="C2079" s="128">
        <v>2041</v>
      </c>
      <c r="D2079" s="129">
        <v>86</v>
      </c>
      <c r="E2079" s="130">
        <v>3</v>
      </c>
      <c r="F2079" s="131">
        <v>27</v>
      </c>
      <c r="G2079" s="132" t="s">
        <v>485</v>
      </c>
      <c r="H2079" s="133">
        <v>3</v>
      </c>
      <c r="I2079" s="128">
        <v>26</v>
      </c>
      <c r="J2079" s="129" t="s">
        <v>485</v>
      </c>
      <c r="K2079" s="134">
        <v>1</v>
      </c>
      <c r="L2079" s="108"/>
      <c r="M2079" s="81">
        <v>12818</v>
      </c>
      <c r="N2079" s="135">
        <v>13501</v>
      </c>
      <c r="O2079" s="136">
        <v>14421</v>
      </c>
      <c r="P2079" s="135">
        <v>15052</v>
      </c>
      <c r="Q2079" s="136">
        <v>14765</v>
      </c>
      <c r="R2079" s="135">
        <v>15641</v>
      </c>
      <c r="S2079" s="136">
        <v>16167</v>
      </c>
      <c r="T2079" s="135">
        <v>16894</v>
      </c>
      <c r="U2079" s="136">
        <v>17446</v>
      </c>
      <c r="V2079" s="135">
        <v>17350</v>
      </c>
      <c r="W2079" s="136">
        <v>17956</v>
      </c>
      <c r="X2079" s="135">
        <v>19420</v>
      </c>
      <c r="Y2079" s="136">
        <v>20216</v>
      </c>
      <c r="Z2079" s="135">
        <v>21174</v>
      </c>
      <c r="AA2079" s="136">
        <v>21840</v>
      </c>
      <c r="AB2079" s="135">
        <v>20330</v>
      </c>
      <c r="AC2079" s="136">
        <v>20605</v>
      </c>
      <c r="AD2079" s="135">
        <v>22639</v>
      </c>
      <c r="AE2079" s="137">
        <v>23346</v>
      </c>
      <c r="AF2079" s="138">
        <v>23343</v>
      </c>
    </row>
    <row r="2080" spans="2:32">
      <c r="B2080" s="114">
        <v>2042</v>
      </c>
      <c r="C2080" s="115">
        <v>2042</v>
      </c>
      <c r="D2080" s="116">
        <v>86</v>
      </c>
      <c r="E2080" s="117">
        <v>3</v>
      </c>
      <c r="F2080" s="118">
        <v>27</v>
      </c>
      <c r="G2080" s="119" t="s">
        <v>485</v>
      </c>
      <c r="H2080" s="120">
        <v>3</v>
      </c>
      <c r="I2080" s="115">
        <v>26</v>
      </c>
      <c r="J2080" s="116" t="s">
        <v>485</v>
      </c>
      <c r="K2080" s="121">
        <v>2</v>
      </c>
      <c r="L2080" s="108"/>
      <c r="M2080" s="122">
        <v>12539</v>
      </c>
      <c r="N2080" s="123">
        <v>13190</v>
      </c>
      <c r="O2080" s="124">
        <v>14137</v>
      </c>
      <c r="P2080" s="123">
        <v>14709</v>
      </c>
      <c r="Q2080" s="124">
        <v>14497</v>
      </c>
      <c r="R2080" s="123">
        <v>15245</v>
      </c>
      <c r="S2080" s="124">
        <v>15818</v>
      </c>
      <c r="T2080" s="123">
        <v>16527</v>
      </c>
      <c r="U2080" s="124">
        <v>17067</v>
      </c>
      <c r="V2080" s="123">
        <v>17033</v>
      </c>
      <c r="W2080" s="124">
        <v>17762</v>
      </c>
      <c r="X2080" s="123">
        <v>18949</v>
      </c>
      <c r="Y2080" s="124">
        <v>19736</v>
      </c>
      <c r="Z2080" s="123">
        <v>20749</v>
      </c>
      <c r="AA2080" s="124">
        <v>21325</v>
      </c>
      <c r="AB2080" s="123">
        <v>20080</v>
      </c>
      <c r="AC2080" s="124">
        <v>20485</v>
      </c>
      <c r="AD2080" s="123">
        <v>22083</v>
      </c>
      <c r="AE2080" s="125">
        <v>22753</v>
      </c>
      <c r="AF2080" s="126">
        <v>22770</v>
      </c>
    </row>
    <row r="2081" spans="2:32">
      <c r="B2081" s="127">
        <v>2043</v>
      </c>
      <c r="C2081" s="128">
        <v>2043</v>
      </c>
      <c r="D2081" s="129">
        <v>86</v>
      </c>
      <c r="E2081" s="130">
        <v>3</v>
      </c>
      <c r="F2081" s="131">
        <v>27</v>
      </c>
      <c r="G2081" s="132" t="s">
        <v>485</v>
      </c>
      <c r="H2081" s="133">
        <v>3</v>
      </c>
      <c r="I2081" s="128">
        <v>26</v>
      </c>
      <c r="J2081" s="129" t="s">
        <v>485</v>
      </c>
      <c r="K2081" s="134">
        <v>3</v>
      </c>
      <c r="L2081" s="108"/>
      <c r="M2081" s="81">
        <v>12467</v>
      </c>
      <c r="N2081" s="135">
        <v>13045</v>
      </c>
      <c r="O2081" s="136">
        <v>14029</v>
      </c>
      <c r="P2081" s="135">
        <v>14555</v>
      </c>
      <c r="Q2081" s="136">
        <v>14426</v>
      </c>
      <c r="R2081" s="135">
        <v>15147</v>
      </c>
      <c r="S2081" s="136">
        <v>15732</v>
      </c>
      <c r="T2081" s="135">
        <v>16407</v>
      </c>
      <c r="U2081" s="136">
        <v>17080</v>
      </c>
      <c r="V2081" s="135">
        <v>16884</v>
      </c>
      <c r="W2081" s="136">
        <v>17756</v>
      </c>
      <c r="X2081" s="135">
        <v>18773</v>
      </c>
      <c r="Y2081" s="136">
        <v>19529</v>
      </c>
      <c r="Z2081" s="135">
        <v>20597</v>
      </c>
      <c r="AA2081" s="136">
        <v>21033</v>
      </c>
      <c r="AB2081" s="135">
        <v>19617</v>
      </c>
      <c r="AC2081" s="136">
        <v>20248</v>
      </c>
      <c r="AD2081" s="135">
        <v>21792</v>
      </c>
      <c r="AE2081" s="137">
        <v>22358</v>
      </c>
      <c r="AF2081" s="138">
        <v>22559</v>
      </c>
    </row>
    <row r="2082" spans="2:32">
      <c r="B2082" s="114">
        <v>2044</v>
      </c>
      <c r="C2082" s="115">
        <v>2044</v>
      </c>
      <c r="D2082" s="116">
        <v>86</v>
      </c>
      <c r="E2082" s="117">
        <v>3</v>
      </c>
      <c r="F2082" s="118">
        <v>27</v>
      </c>
      <c r="G2082" s="119" t="s">
        <v>485</v>
      </c>
      <c r="H2082" s="120">
        <v>3</v>
      </c>
      <c r="I2082" s="115">
        <v>26</v>
      </c>
      <c r="J2082" s="116" t="s">
        <v>485</v>
      </c>
      <c r="K2082" s="121">
        <v>4</v>
      </c>
      <c r="L2082" s="108"/>
      <c r="M2082" s="122">
        <v>12538</v>
      </c>
      <c r="N2082" s="123">
        <v>13113</v>
      </c>
      <c r="O2082" s="124">
        <v>14124</v>
      </c>
      <c r="P2082" s="123">
        <v>14606</v>
      </c>
      <c r="Q2082" s="124">
        <v>14527</v>
      </c>
      <c r="R2082" s="123">
        <v>15224</v>
      </c>
      <c r="S2082" s="124">
        <v>15818</v>
      </c>
      <c r="T2082" s="123">
        <v>16454</v>
      </c>
      <c r="U2082" s="124">
        <v>17162</v>
      </c>
      <c r="V2082" s="123">
        <v>16889</v>
      </c>
      <c r="W2082" s="124">
        <v>17836</v>
      </c>
      <c r="X2082" s="123">
        <v>18601</v>
      </c>
      <c r="Y2082" s="124">
        <v>19299</v>
      </c>
      <c r="Z2082" s="123">
        <v>20267</v>
      </c>
      <c r="AA2082" s="124">
        <v>20631</v>
      </c>
      <c r="AB2082" s="123">
        <v>18968</v>
      </c>
      <c r="AC2082" s="124">
        <v>19732</v>
      </c>
      <c r="AD2082" s="123">
        <v>21345</v>
      </c>
      <c r="AE2082" s="125">
        <v>21861</v>
      </c>
      <c r="AF2082" s="126">
        <v>22077</v>
      </c>
    </row>
    <row r="2083" spans="2:32">
      <c r="B2083" s="127">
        <v>2045</v>
      </c>
      <c r="C2083" s="128">
        <v>2045</v>
      </c>
      <c r="D2083" s="129">
        <v>86</v>
      </c>
      <c r="E2083" s="130">
        <v>3</v>
      </c>
      <c r="F2083" s="131">
        <v>27</v>
      </c>
      <c r="G2083" s="132" t="s">
        <v>485</v>
      </c>
      <c r="H2083" s="133">
        <v>3</v>
      </c>
      <c r="I2083" s="128">
        <v>26</v>
      </c>
      <c r="J2083" s="129" t="s">
        <v>485</v>
      </c>
      <c r="K2083" s="134">
        <v>5</v>
      </c>
      <c r="L2083" s="108"/>
      <c r="M2083" s="81">
        <v>12958</v>
      </c>
      <c r="N2083" s="135">
        <v>13616</v>
      </c>
      <c r="O2083" s="136">
        <v>14663</v>
      </c>
      <c r="P2083" s="135">
        <v>14858</v>
      </c>
      <c r="Q2083" s="136">
        <v>14753</v>
      </c>
      <c r="R2083" s="135">
        <v>15678</v>
      </c>
      <c r="S2083" s="136">
        <v>16293</v>
      </c>
      <c r="T2083" s="135">
        <v>16915</v>
      </c>
      <c r="U2083" s="136">
        <v>17139</v>
      </c>
      <c r="V2083" s="135">
        <v>16998</v>
      </c>
      <c r="W2083" s="136">
        <v>18295</v>
      </c>
      <c r="X2083" s="135">
        <v>18708</v>
      </c>
      <c r="Y2083" s="136">
        <v>19346</v>
      </c>
      <c r="Z2083" s="135">
        <v>20148</v>
      </c>
      <c r="AA2083" s="136">
        <v>20273</v>
      </c>
      <c r="AB2083" s="135">
        <v>18536</v>
      </c>
      <c r="AC2083" s="136">
        <v>19518</v>
      </c>
      <c r="AD2083" s="135">
        <v>21153</v>
      </c>
      <c r="AE2083" s="137">
        <v>21562</v>
      </c>
      <c r="AF2083" s="138">
        <v>21404</v>
      </c>
    </row>
    <row r="2084" spans="2:32">
      <c r="B2084" s="114">
        <v>2046</v>
      </c>
      <c r="C2084" s="115">
        <v>2046</v>
      </c>
      <c r="D2084" s="116">
        <v>86</v>
      </c>
      <c r="E2084" s="117">
        <v>3</v>
      </c>
      <c r="F2084" s="118">
        <v>27</v>
      </c>
      <c r="G2084" s="119" t="s">
        <v>485</v>
      </c>
      <c r="H2084" s="120">
        <v>3</v>
      </c>
      <c r="I2084" s="115">
        <v>26</v>
      </c>
      <c r="J2084" s="116" t="s">
        <v>485</v>
      </c>
      <c r="K2084" s="121">
        <v>6</v>
      </c>
      <c r="L2084" s="108"/>
      <c r="M2084" s="122">
        <v>14117</v>
      </c>
      <c r="N2084" s="123">
        <v>14769</v>
      </c>
      <c r="O2084" s="124">
        <v>15765</v>
      </c>
      <c r="P2084" s="123">
        <v>15408</v>
      </c>
      <c r="Q2084" s="124">
        <v>15151</v>
      </c>
      <c r="R2084" s="123">
        <v>16706</v>
      </c>
      <c r="S2084" s="124">
        <v>17419</v>
      </c>
      <c r="T2084" s="123">
        <v>17864</v>
      </c>
      <c r="U2084" s="124">
        <v>17183</v>
      </c>
      <c r="V2084" s="123">
        <v>17153</v>
      </c>
      <c r="W2084" s="124">
        <v>19178</v>
      </c>
      <c r="X2084" s="123">
        <v>19283</v>
      </c>
      <c r="Y2084" s="124">
        <v>19931</v>
      </c>
      <c r="Z2084" s="123">
        <v>20431</v>
      </c>
      <c r="AA2084" s="124">
        <v>19973</v>
      </c>
      <c r="AB2084" s="123">
        <v>18212</v>
      </c>
      <c r="AC2084" s="124">
        <v>19980</v>
      </c>
      <c r="AD2084" s="123">
        <v>21485</v>
      </c>
      <c r="AE2084" s="125">
        <v>21658</v>
      </c>
      <c r="AF2084" s="126">
        <v>20736</v>
      </c>
    </row>
    <row r="2085" spans="2:32">
      <c r="B2085" s="127">
        <v>2047</v>
      </c>
      <c r="C2085" s="128">
        <v>2047</v>
      </c>
      <c r="D2085" s="129">
        <v>86</v>
      </c>
      <c r="E2085" s="130">
        <v>3</v>
      </c>
      <c r="F2085" s="131">
        <v>27</v>
      </c>
      <c r="G2085" s="132" t="s">
        <v>485</v>
      </c>
      <c r="H2085" s="133">
        <v>3</v>
      </c>
      <c r="I2085" s="128">
        <v>26</v>
      </c>
      <c r="J2085" s="129" t="s">
        <v>485</v>
      </c>
      <c r="K2085" s="134">
        <v>7</v>
      </c>
      <c r="L2085" s="108"/>
      <c r="M2085" s="81">
        <v>15518</v>
      </c>
      <c r="N2085" s="135">
        <v>16086</v>
      </c>
      <c r="O2085" s="136">
        <v>17005</v>
      </c>
      <c r="P2085" s="135">
        <v>15919</v>
      </c>
      <c r="Q2085" s="136">
        <v>15291</v>
      </c>
      <c r="R2085" s="135">
        <v>17909</v>
      </c>
      <c r="S2085" s="136">
        <v>18666</v>
      </c>
      <c r="T2085" s="135">
        <v>18989</v>
      </c>
      <c r="U2085" s="136">
        <v>17107</v>
      </c>
      <c r="V2085" s="135">
        <v>17160</v>
      </c>
      <c r="W2085" s="136">
        <v>20224</v>
      </c>
      <c r="X2085" s="135">
        <v>20105</v>
      </c>
      <c r="Y2085" s="136">
        <v>20739</v>
      </c>
      <c r="Z2085" s="135">
        <v>20980</v>
      </c>
      <c r="AA2085" s="136">
        <v>19840</v>
      </c>
      <c r="AB2085" s="135">
        <v>17785</v>
      </c>
      <c r="AC2085" s="136">
        <v>20755</v>
      </c>
      <c r="AD2085" s="135">
        <v>22056</v>
      </c>
      <c r="AE2085" s="137">
        <v>22236</v>
      </c>
      <c r="AF2085" s="138">
        <v>20102</v>
      </c>
    </row>
    <row r="2086" spans="2:32">
      <c r="B2086" s="114">
        <v>2048</v>
      </c>
      <c r="C2086" s="115">
        <v>2048</v>
      </c>
      <c r="D2086" s="116">
        <v>86</v>
      </c>
      <c r="E2086" s="117">
        <v>3</v>
      </c>
      <c r="F2086" s="118">
        <v>27</v>
      </c>
      <c r="G2086" s="119" t="s">
        <v>485</v>
      </c>
      <c r="H2086" s="120">
        <v>3</v>
      </c>
      <c r="I2086" s="115">
        <v>26</v>
      </c>
      <c r="J2086" s="116" t="s">
        <v>485</v>
      </c>
      <c r="K2086" s="121">
        <v>8</v>
      </c>
      <c r="L2086" s="108"/>
      <c r="M2086" s="122">
        <v>15905</v>
      </c>
      <c r="N2086" s="123">
        <v>16512</v>
      </c>
      <c r="O2086" s="124">
        <v>17556</v>
      </c>
      <c r="P2086" s="123">
        <v>15951</v>
      </c>
      <c r="Q2086" s="124">
        <v>15184</v>
      </c>
      <c r="R2086" s="123">
        <v>18195</v>
      </c>
      <c r="S2086" s="124">
        <v>18889</v>
      </c>
      <c r="T2086" s="123">
        <v>19351</v>
      </c>
      <c r="U2086" s="124">
        <v>17361</v>
      </c>
      <c r="V2086" s="123">
        <v>16918</v>
      </c>
      <c r="W2086" s="124">
        <v>20455</v>
      </c>
      <c r="X2086" s="123">
        <v>20120</v>
      </c>
      <c r="Y2086" s="124">
        <v>20797</v>
      </c>
      <c r="Z2086" s="123">
        <v>21242</v>
      </c>
      <c r="AA2086" s="124">
        <v>19615</v>
      </c>
      <c r="AB2086" s="123">
        <v>17425</v>
      </c>
      <c r="AC2086" s="124">
        <v>20899</v>
      </c>
      <c r="AD2086" s="123">
        <v>21957</v>
      </c>
      <c r="AE2086" s="125">
        <v>22368</v>
      </c>
      <c r="AF2086" s="126">
        <v>20077</v>
      </c>
    </row>
    <row r="2087" spans="2:32">
      <c r="B2087" s="127">
        <v>2049</v>
      </c>
      <c r="C2087" s="128">
        <v>2049</v>
      </c>
      <c r="D2087" s="129">
        <v>86</v>
      </c>
      <c r="E2087" s="130">
        <v>3</v>
      </c>
      <c r="F2087" s="131">
        <v>27</v>
      </c>
      <c r="G2087" s="132" t="s">
        <v>485</v>
      </c>
      <c r="H2087" s="133">
        <v>3</v>
      </c>
      <c r="I2087" s="128">
        <v>26</v>
      </c>
      <c r="J2087" s="129" t="s">
        <v>485</v>
      </c>
      <c r="K2087" s="134">
        <v>9</v>
      </c>
      <c r="L2087" s="108"/>
      <c r="M2087" s="81">
        <v>15940</v>
      </c>
      <c r="N2087" s="135">
        <v>16547</v>
      </c>
      <c r="O2087" s="136">
        <v>17673</v>
      </c>
      <c r="P2087" s="135">
        <v>16261</v>
      </c>
      <c r="Q2087" s="136">
        <v>15384</v>
      </c>
      <c r="R2087" s="135">
        <v>18253</v>
      </c>
      <c r="S2087" s="136">
        <v>18827</v>
      </c>
      <c r="T2087" s="135">
        <v>19303</v>
      </c>
      <c r="U2087" s="136">
        <v>17426</v>
      </c>
      <c r="V2087" s="135">
        <v>17032</v>
      </c>
      <c r="W2087" s="136">
        <v>20244</v>
      </c>
      <c r="X2087" s="135">
        <v>19981</v>
      </c>
      <c r="Y2087" s="136">
        <v>20622</v>
      </c>
      <c r="Z2087" s="135">
        <v>21129</v>
      </c>
      <c r="AA2087" s="136">
        <v>19706</v>
      </c>
      <c r="AB2087" s="135">
        <v>17519</v>
      </c>
      <c r="AC2087" s="136">
        <v>20728</v>
      </c>
      <c r="AD2087" s="135">
        <v>21709</v>
      </c>
      <c r="AE2087" s="137">
        <v>22229</v>
      </c>
      <c r="AF2087" s="138">
        <v>20039</v>
      </c>
    </row>
    <row r="2088" spans="2:32">
      <c r="B2088" s="114">
        <v>2050</v>
      </c>
      <c r="C2088" s="115">
        <v>2050</v>
      </c>
      <c r="D2088" s="116">
        <v>86</v>
      </c>
      <c r="E2088" s="117">
        <v>3</v>
      </c>
      <c r="F2088" s="118">
        <v>27</v>
      </c>
      <c r="G2088" s="119" t="s">
        <v>485</v>
      </c>
      <c r="H2088" s="120">
        <v>3</v>
      </c>
      <c r="I2088" s="115">
        <v>26</v>
      </c>
      <c r="J2088" s="116" t="s">
        <v>485</v>
      </c>
      <c r="K2088" s="121">
        <v>10</v>
      </c>
      <c r="L2088" s="108"/>
      <c r="M2088" s="122">
        <v>15763</v>
      </c>
      <c r="N2088" s="123">
        <v>16486</v>
      </c>
      <c r="O2088" s="124">
        <v>17488</v>
      </c>
      <c r="P2088" s="123">
        <v>16285</v>
      </c>
      <c r="Q2088" s="124">
        <v>15273</v>
      </c>
      <c r="R2088" s="123">
        <v>18120</v>
      </c>
      <c r="S2088" s="124">
        <v>18632</v>
      </c>
      <c r="T2088" s="123">
        <v>19102</v>
      </c>
      <c r="U2088" s="124">
        <v>16962</v>
      </c>
      <c r="V2088" s="123">
        <v>17031</v>
      </c>
      <c r="W2088" s="124">
        <v>19958</v>
      </c>
      <c r="X2088" s="123">
        <v>19874</v>
      </c>
      <c r="Y2088" s="124">
        <v>20445</v>
      </c>
      <c r="Z2088" s="123">
        <v>20752</v>
      </c>
      <c r="AA2088" s="124">
        <v>19705</v>
      </c>
      <c r="AB2088" s="123">
        <v>17673</v>
      </c>
      <c r="AC2088" s="124">
        <v>20760</v>
      </c>
      <c r="AD2088" s="123">
        <v>21587</v>
      </c>
      <c r="AE2088" s="125">
        <v>22158</v>
      </c>
      <c r="AF2088" s="126">
        <v>19680</v>
      </c>
    </row>
    <row r="2089" spans="2:32">
      <c r="B2089" s="127">
        <v>2051</v>
      </c>
      <c r="C2089" s="128">
        <v>2051</v>
      </c>
      <c r="D2089" s="129">
        <v>86</v>
      </c>
      <c r="E2089" s="130">
        <v>3</v>
      </c>
      <c r="F2089" s="131">
        <v>27</v>
      </c>
      <c r="G2089" s="132" t="s">
        <v>485</v>
      </c>
      <c r="H2089" s="133">
        <v>3</v>
      </c>
      <c r="I2089" s="128">
        <v>26</v>
      </c>
      <c r="J2089" s="129" t="s">
        <v>485</v>
      </c>
      <c r="K2089" s="134">
        <v>11</v>
      </c>
      <c r="L2089" s="108"/>
      <c r="M2089" s="81">
        <v>15604</v>
      </c>
      <c r="N2089" s="135">
        <v>16344</v>
      </c>
      <c r="O2089" s="136">
        <v>17351</v>
      </c>
      <c r="P2089" s="135">
        <v>16222</v>
      </c>
      <c r="Q2089" s="136">
        <v>15153</v>
      </c>
      <c r="R2089" s="135">
        <v>18080</v>
      </c>
      <c r="S2089" s="136">
        <v>18567</v>
      </c>
      <c r="T2089" s="135">
        <v>18942</v>
      </c>
      <c r="U2089" s="136">
        <v>16698</v>
      </c>
      <c r="V2089" s="135">
        <v>17011</v>
      </c>
      <c r="W2089" s="136">
        <v>19730</v>
      </c>
      <c r="X2089" s="135">
        <v>19921</v>
      </c>
      <c r="Y2089" s="136">
        <v>20430</v>
      </c>
      <c r="Z2089" s="135">
        <v>20617</v>
      </c>
      <c r="AA2089" s="136">
        <v>19683</v>
      </c>
      <c r="AB2089" s="135">
        <v>17692</v>
      </c>
      <c r="AC2089" s="136">
        <v>20636</v>
      </c>
      <c r="AD2089" s="135">
        <v>21625</v>
      </c>
      <c r="AE2089" s="137">
        <v>22177</v>
      </c>
      <c r="AF2089" s="138">
        <v>19541</v>
      </c>
    </row>
    <row r="2090" spans="2:32">
      <c r="B2090" s="114">
        <v>2052</v>
      </c>
      <c r="C2090" s="115">
        <v>2052</v>
      </c>
      <c r="D2090" s="116">
        <v>86</v>
      </c>
      <c r="E2090" s="117">
        <v>3</v>
      </c>
      <c r="F2090" s="118">
        <v>27</v>
      </c>
      <c r="G2090" s="119" t="s">
        <v>485</v>
      </c>
      <c r="H2090" s="120">
        <v>3</v>
      </c>
      <c r="I2090" s="115">
        <v>26</v>
      </c>
      <c r="J2090" s="116" t="s">
        <v>485</v>
      </c>
      <c r="K2090" s="121">
        <v>12</v>
      </c>
      <c r="L2090" s="108"/>
      <c r="M2090" s="122">
        <v>15364</v>
      </c>
      <c r="N2090" s="123">
        <v>16111</v>
      </c>
      <c r="O2090" s="124">
        <v>17150</v>
      </c>
      <c r="P2090" s="123">
        <v>16014</v>
      </c>
      <c r="Q2090" s="124">
        <v>15073</v>
      </c>
      <c r="R2090" s="123">
        <v>17795</v>
      </c>
      <c r="S2090" s="124">
        <v>18295</v>
      </c>
      <c r="T2090" s="123">
        <v>18661</v>
      </c>
      <c r="U2090" s="124">
        <v>16534</v>
      </c>
      <c r="V2090" s="123">
        <v>16935</v>
      </c>
      <c r="W2090" s="124">
        <v>19448</v>
      </c>
      <c r="X2090" s="123">
        <v>19640</v>
      </c>
      <c r="Y2090" s="124">
        <v>20202</v>
      </c>
      <c r="Z2090" s="123">
        <v>20468</v>
      </c>
      <c r="AA2090" s="124">
        <v>19485</v>
      </c>
      <c r="AB2090" s="123">
        <v>17596</v>
      </c>
      <c r="AC2090" s="124">
        <v>20381</v>
      </c>
      <c r="AD2090" s="123">
        <v>21394</v>
      </c>
      <c r="AE2090" s="125">
        <v>21923</v>
      </c>
      <c r="AF2090" s="126">
        <v>19408</v>
      </c>
    </row>
    <row r="2091" spans="2:32">
      <c r="B2091" s="127">
        <v>2053</v>
      </c>
      <c r="C2091" s="128">
        <v>2053</v>
      </c>
      <c r="D2091" s="129">
        <v>86</v>
      </c>
      <c r="E2091" s="130">
        <v>3</v>
      </c>
      <c r="F2091" s="131">
        <v>27</v>
      </c>
      <c r="G2091" s="132" t="s">
        <v>485</v>
      </c>
      <c r="H2091" s="133">
        <v>3</v>
      </c>
      <c r="I2091" s="128">
        <v>26</v>
      </c>
      <c r="J2091" s="129" t="s">
        <v>485</v>
      </c>
      <c r="K2091" s="134">
        <v>13</v>
      </c>
      <c r="L2091" s="108"/>
      <c r="M2091" s="81">
        <v>15298</v>
      </c>
      <c r="N2091" s="135">
        <v>16129</v>
      </c>
      <c r="O2091" s="136">
        <v>17115</v>
      </c>
      <c r="P2091" s="135">
        <v>15855</v>
      </c>
      <c r="Q2091" s="136">
        <v>14984</v>
      </c>
      <c r="R2091" s="135">
        <v>17834</v>
      </c>
      <c r="S2091" s="136">
        <v>18320</v>
      </c>
      <c r="T2091" s="135">
        <v>18691</v>
      </c>
      <c r="U2091" s="136">
        <v>16313</v>
      </c>
      <c r="V2091" s="135">
        <v>17010</v>
      </c>
      <c r="W2091" s="136">
        <v>19415</v>
      </c>
      <c r="X2091" s="135">
        <v>19694</v>
      </c>
      <c r="Y2091" s="136">
        <v>20243</v>
      </c>
      <c r="Z2091" s="135">
        <v>20321</v>
      </c>
      <c r="AA2091" s="136">
        <v>19337</v>
      </c>
      <c r="AB2091" s="135">
        <v>17480</v>
      </c>
      <c r="AC2091" s="136">
        <v>20159</v>
      </c>
      <c r="AD2091" s="135">
        <v>21424</v>
      </c>
      <c r="AE2091" s="137">
        <v>21808</v>
      </c>
      <c r="AF2091" s="138">
        <v>19174</v>
      </c>
    </row>
    <row r="2092" spans="2:32">
      <c r="B2092" s="114">
        <v>2054</v>
      </c>
      <c r="C2092" s="115">
        <v>2054</v>
      </c>
      <c r="D2092" s="116">
        <v>86</v>
      </c>
      <c r="E2092" s="117">
        <v>3</v>
      </c>
      <c r="F2092" s="118">
        <v>27</v>
      </c>
      <c r="G2092" s="119" t="s">
        <v>485</v>
      </c>
      <c r="H2092" s="120">
        <v>3</v>
      </c>
      <c r="I2092" s="115">
        <v>26</v>
      </c>
      <c r="J2092" s="116" t="s">
        <v>485</v>
      </c>
      <c r="K2092" s="121">
        <v>14</v>
      </c>
      <c r="L2092" s="108"/>
      <c r="M2092" s="122">
        <v>15246</v>
      </c>
      <c r="N2092" s="123">
        <v>16131</v>
      </c>
      <c r="O2092" s="124">
        <v>17083</v>
      </c>
      <c r="P2092" s="123">
        <v>15671</v>
      </c>
      <c r="Q2092" s="124">
        <v>14931</v>
      </c>
      <c r="R2092" s="123">
        <v>17746</v>
      </c>
      <c r="S2092" s="124">
        <v>18266</v>
      </c>
      <c r="T2092" s="123">
        <v>18629</v>
      </c>
      <c r="U2092" s="124">
        <v>16162</v>
      </c>
      <c r="V2092" s="123">
        <v>17002</v>
      </c>
      <c r="W2092" s="124">
        <v>19383</v>
      </c>
      <c r="X2092" s="123">
        <v>19544</v>
      </c>
      <c r="Y2092" s="124">
        <v>20152</v>
      </c>
      <c r="Z2092" s="123">
        <v>20167</v>
      </c>
      <c r="AA2092" s="124">
        <v>19090</v>
      </c>
      <c r="AB2092" s="123">
        <v>17382</v>
      </c>
      <c r="AC2092" s="124">
        <v>19961</v>
      </c>
      <c r="AD2092" s="123">
        <v>21310</v>
      </c>
      <c r="AE2092" s="125">
        <v>21590</v>
      </c>
      <c r="AF2092" s="126">
        <v>18963</v>
      </c>
    </row>
    <row r="2093" spans="2:32">
      <c r="B2093" s="127">
        <v>2055</v>
      </c>
      <c r="C2093" s="128">
        <v>2055</v>
      </c>
      <c r="D2093" s="129">
        <v>86</v>
      </c>
      <c r="E2093" s="130">
        <v>3</v>
      </c>
      <c r="F2093" s="131">
        <v>27</v>
      </c>
      <c r="G2093" s="132" t="s">
        <v>485</v>
      </c>
      <c r="H2093" s="133">
        <v>3</v>
      </c>
      <c r="I2093" s="128">
        <v>26</v>
      </c>
      <c r="J2093" s="129" t="s">
        <v>485</v>
      </c>
      <c r="K2093" s="134">
        <v>15</v>
      </c>
      <c r="L2093" s="108"/>
      <c r="M2093" s="81">
        <v>15405</v>
      </c>
      <c r="N2093" s="135">
        <v>16322</v>
      </c>
      <c r="O2093" s="136">
        <v>17217</v>
      </c>
      <c r="P2093" s="135">
        <v>15759</v>
      </c>
      <c r="Q2093" s="136">
        <v>15168</v>
      </c>
      <c r="R2093" s="135">
        <v>17786</v>
      </c>
      <c r="S2093" s="136">
        <v>18399</v>
      </c>
      <c r="T2093" s="135">
        <v>18753</v>
      </c>
      <c r="U2093" s="136">
        <v>16171</v>
      </c>
      <c r="V2093" s="135">
        <v>17208</v>
      </c>
      <c r="W2093" s="136">
        <v>19440</v>
      </c>
      <c r="X2093" s="135">
        <v>19515</v>
      </c>
      <c r="Y2093" s="136">
        <v>20250</v>
      </c>
      <c r="Z2093" s="135">
        <v>20199</v>
      </c>
      <c r="AA2093" s="136">
        <v>19081</v>
      </c>
      <c r="AB2093" s="135">
        <v>17574</v>
      </c>
      <c r="AC2093" s="136">
        <v>19964</v>
      </c>
      <c r="AD2093" s="135">
        <v>21386</v>
      </c>
      <c r="AE2093" s="137">
        <v>21583</v>
      </c>
      <c r="AF2093" s="138">
        <v>18890</v>
      </c>
    </row>
    <row r="2094" spans="2:32">
      <c r="B2094" s="114">
        <v>2056</v>
      </c>
      <c r="C2094" s="115">
        <v>2056</v>
      </c>
      <c r="D2094" s="116">
        <v>86</v>
      </c>
      <c r="E2094" s="117">
        <v>3</v>
      </c>
      <c r="F2094" s="118">
        <v>27</v>
      </c>
      <c r="G2094" s="119" t="s">
        <v>485</v>
      </c>
      <c r="H2094" s="120">
        <v>3</v>
      </c>
      <c r="I2094" s="115">
        <v>26</v>
      </c>
      <c r="J2094" s="116" t="s">
        <v>485</v>
      </c>
      <c r="K2094" s="121">
        <v>16</v>
      </c>
      <c r="L2094" s="108"/>
      <c r="M2094" s="122">
        <v>15766</v>
      </c>
      <c r="N2094" s="123">
        <v>16657</v>
      </c>
      <c r="O2094" s="124">
        <v>17501</v>
      </c>
      <c r="P2094" s="123">
        <v>16024</v>
      </c>
      <c r="Q2094" s="124">
        <v>15620</v>
      </c>
      <c r="R2094" s="123">
        <v>18262</v>
      </c>
      <c r="S2094" s="124">
        <v>18708</v>
      </c>
      <c r="T2094" s="123">
        <v>19000</v>
      </c>
      <c r="U2094" s="124">
        <v>16483</v>
      </c>
      <c r="V2094" s="123">
        <v>17623</v>
      </c>
      <c r="W2094" s="124">
        <v>19733</v>
      </c>
      <c r="X2094" s="123">
        <v>20031</v>
      </c>
      <c r="Y2094" s="124">
        <v>20463</v>
      </c>
      <c r="Z2094" s="123">
        <v>20272</v>
      </c>
      <c r="AA2094" s="124">
        <v>19182</v>
      </c>
      <c r="AB2094" s="123">
        <v>17892</v>
      </c>
      <c r="AC2094" s="124">
        <v>20143</v>
      </c>
      <c r="AD2094" s="123">
        <v>21542</v>
      </c>
      <c r="AE2094" s="125">
        <v>21636</v>
      </c>
      <c r="AF2094" s="126">
        <v>19021</v>
      </c>
    </row>
    <row r="2095" spans="2:32">
      <c r="B2095" s="127">
        <v>2057</v>
      </c>
      <c r="C2095" s="128">
        <v>2057</v>
      </c>
      <c r="D2095" s="129">
        <v>86</v>
      </c>
      <c r="E2095" s="130">
        <v>3</v>
      </c>
      <c r="F2095" s="131">
        <v>27</v>
      </c>
      <c r="G2095" s="132" t="s">
        <v>485</v>
      </c>
      <c r="H2095" s="133">
        <v>3</v>
      </c>
      <c r="I2095" s="128">
        <v>26</v>
      </c>
      <c r="J2095" s="129" t="s">
        <v>485</v>
      </c>
      <c r="K2095" s="134">
        <v>17</v>
      </c>
      <c r="L2095" s="108"/>
      <c r="M2095" s="81">
        <v>16313</v>
      </c>
      <c r="N2095" s="135">
        <v>17039</v>
      </c>
      <c r="O2095" s="136">
        <v>17864</v>
      </c>
      <c r="P2095" s="135">
        <v>16610</v>
      </c>
      <c r="Q2095" s="136">
        <v>16082</v>
      </c>
      <c r="R2095" s="135">
        <v>18833</v>
      </c>
      <c r="S2095" s="136">
        <v>19203</v>
      </c>
      <c r="T2095" s="135">
        <v>19347</v>
      </c>
      <c r="U2095" s="136">
        <v>17118</v>
      </c>
      <c r="V2095" s="135">
        <v>18173</v>
      </c>
      <c r="W2095" s="136">
        <v>20203</v>
      </c>
      <c r="X2095" s="135">
        <v>20622</v>
      </c>
      <c r="Y2095" s="136">
        <v>20981</v>
      </c>
      <c r="Z2095" s="135">
        <v>20680</v>
      </c>
      <c r="AA2095" s="136">
        <v>19836</v>
      </c>
      <c r="AB2095" s="135">
        <v>18408</v>
      </c>
      <c r="AC2095" s="136">
        <v>20683</v>
      </c>
      <c r="AD2095" s="135">
        <v>22100</v>
      </c>
      <c r="AE2095" s="137">
        <v>22074</v>
      </c>
      <c r="AF2095" s="138">
        <v>19692</v>
      </c>
    </row>
    <row r="2096" spans="2:32">
      <c r="B2096" s="114">
        <v>2058</v>
      </c>
      <c r="C2096" s="115">
        <v>2058</v>
      </c>
      <c r="D2096" s="116">
        <v>86</v>
      </c>
      <c r="E2096" s="117">
        <v>3</v>
      </c>
      <c r="F2096" s="118">
        <v>27</v>
      </c>
      <c r="G2096" s="119" t="s">
        <v>485</v>
      </c>
      <c r="H2096" s="120">
        <v>3</v>
      </c>
      <c r="I2096" s="115">
        <v>26</v>
      </c>
      <c r="J2096" s="116" t="s">
        <v>485</v>
      </c>
      <c r="K2096" s="121">
        <v>18</v>
      </c>
      <c r="L2096" s="108"/>
      <c r="M2096" s="122">
        <v>16299</v>
      </c>
      <c r="N2096" s="123">
        <v>16872</v>
      </c>
      <c r="O2096" s="124">
        <v>17890</v>
      </c>
      <c r="P2096" s="123">
        <v>16567</v>
      </c>
      <c r="Q2096" s="124">
        <v>16424</v>
      </c>
      <c r="R2096" s="123">
        <v>18595</v>
      </c>
      <c r="S2096" s="124">
        <v>18900</v>
      </c>
      <c r="T2096" s="123">
        <v>19261</v>
      </c>
      <c r="U2096" s="124">
        <v>17431</v>
      </c>
      <c r="V2096" s="123">
        <v>18223</v>
      </c>
      <c r="W2096" s="124">
        <v>20259</v>
      </c>
      <c r="X2096" s="123">
        <v>20412</v>
      </c>
      <c r="Y2096" s="124">
        <v>20853</v>
      </c>
      <c r="Z2096" s="123">
        <v>21402</v>
      </c>
      <c r="AA2096" s="124">
        <v>20150</v>
      </c>
      <c r="AB2096" s="123">
        <v>19200</v>
      </c>
      <c r="AC2096" s="124">
        <v>21275</v>
      </c>
      <c r="AD2096" s="123">
        <v>22081</v>
      </c>
      <c r="AE2096" s="125">
        <v>22304</v>
      </c>
      <c r="AF2096" s="126">
        <v>20312</v>
      </c>
    </row>
    <row r="2097" spans="2:32">
      <c r="B2097" s="127">
        <v>2059</v>
      </c>
      <c r="C2097" s="128">
        <v>2059</v>
      </c>
      <c r="D2097" s="129">
        <v>86</v>
      </c>
      <c r="E2097" s="130">
        <v>3</v>
      </c>
      <c r="F2097" s="131">
        <v>27</v>
      </c>
      <c r="G2097" s="132" t="s">
        <v>485</v>
      </c>
      <c r="H2097" s="133">
        <v>3</v>
      </c>
      <c r="I2097" s="128">
        <v>26</v>
      </c>
      <c r="J2097" s="129" t="s">
        <v>485</v>
      </c>
      <c r="K2097" s="134">
        <v>19</v>
      </c>
      <c r="L2097" s="108"/>
      <c r="M2097" s="81">
        <v>16467</v>
      </c>
      <c r="N2097" s="135">
        <v>16889</v>
      </c>
      <c r="O2097" s="136">
        <v>18065</v>
      </c>
      <c r="P2097" s="135">
        <v>16694</v>
      </c>
      <c r="Q2097" s="136">
        <v>16996</v>
      </c>
      <c r="R2097" s="135">
        <v>18734</v>
      </c>
      <c r="S2097" s="136">
        <v>19139</v>
      </c>
      <c r="T2097" s="135">
        <v>19409</v>
      </c>
      <c r="U2097" s="136">
        <v>17665</v>
      </c>
      <c r="V2097" s="135">
        <v>18784</v>
      </c>
      <c r="W2097" s="136">
        <v>20619</v>
      </c>
      <c r="X2097" s="135">
        <v>20774</v>
      </c>
      <c r="Y2097" s="136">
        <v>21468</v>
      </c>
      <c r="Z2097" s="135">
        <v>22261</v>
      </c>
      <c r="AA2097" s="136">
        <v>20733</v>
      </c>
      <c r="AB2097" s="135">
        <v>20381</v>
      </c>
      <c r="AC2097" s="136">
        <v>22148</v>
      </c>
      <c r="AD2097" s="135">
        <v>22931</v>
      </c>
      <c r="AE2097" s="137">
        <v>23104</v>
      </c>
      <c r="AF2097" s="138">
        <v>21094</v>
      </c>
    </row>
    <row r="2098" spans="2:32">
      <c r="B2098" s="114">
        <v>2060</v>
      </c>
      <c r="C2098" s="115">
        <v>2060</v>
      </c>
      <c r="D2098" s="116">
        <v>86</v>
      </c>
      <c r="E2098" s="117">
        <v>3</v>
      </c>
      <c r="F2098" s="118">
        <v>27</v>
      </c>
      <c r="G2098" s="119" t="s">
        <v>485</v>
      </c>
      <c r="H2098" s="120">
        <v>3</v>
      </c>
      <c r="I2098" s="115">
        <v>26</v>
      </c>
      <c r="J2098" s="116" t="s">
        <v>485</v>
      </c>
      <c r="K2098" s="121">
        <v>20</v>
      </c>
      <c r="L2098" s="108"/>
      <c r="M2098" s="122">
        <v>16673</v>
      </c>
      <c r="N2098" s="123">
        <v>17275</v>
      </c>
      <c r="O2098" s="124">
        <v>18303</v>
      </c>
      <c r="P2098" s="123">
        <v>17024</v>
      </c>
      <c r="Q2098" s="124">
        <v>17445</v>
      </c>
      <c r="R2098" s="123">
        <v>18917</v>
      </c>
      <c r="S2098" s="124">
        <v>19481</v>
      </c>
      <c r="T2098" s="123">
        <v>19873</v>
      </c>
      <c r="U2098" s="124">
        <v>18287</v>
      </c>
      <c r="V2098" s="123">
        <v>19327</v>
      </c>
      <c r="W2098" s="124">
        <v>21258</v>
      </c>
      <c r="X2098" s="123">
        <v>21430</v>
      </c>
      <c r="Y2098" s="124">
        <v>22217</v>
      </c>
      <c r="Z2098" s="123">
        <v>23289</v>
      </c>
      <c r="AA2098" s="124">
        <v>21712</v>
      </c>
      <c r="AB2098" s="123">
        <v>21606</v>
      </c>
      <c r="AC2098" s="124">
        <v>23457</v>
      </c>
      <c r="AD2098" s="123">
        <v>23986</v>
      </c>
      <c r="AE2098" s="125">
        <v>24407</v>
      </c>
      <c r="AF2098" s="126">
        <v>22415</v>
      </c>
    </row>
    <row r="2099" spans="2:32">
      <c r="B2099" s="127">
        <v>2061</v>
      </c>
      <c r="C2099" s="128">
        <v>2061</v>
      </c>
      <c r="D2099" s="129">
        <v>86</v>
      </c>
      <c r="E2099" s="130">
        <v>3</v>
      </c>
      <c r="F2099" s="131">
        <v>27</v>
      </c>
      <c r="G2099" s="132" t="s">
        <v>485</v>
      </c>
      <c r="H2099" s="133">
        <v>3</v>
      </c>
      <c r="I2099" s="128">
        <v>26</v>
      </c>
      <c r="J2099" s="129" t="s">
        <v>485</v>
      </c>
      <c r="K2099" s="134">
        <v>21</v>
      </c>
      <c r="L2099" s="108"/>
      <c r="M2099" s="81">
        <v>16324</v>
      </c>
      <c r="N2099" s="135">
        <v>16918</v>
      </c>
      <c r="O2099" s="136">
        <v>17978</v>
      </c>
      <c r="P2099" s="135">
        <v>16814</v>
      </c>
      <c r="Q2099" s="136">
        <v>17200</v>
      </c>
      <c r="R2099" s="135">
        <v>18782</v>
      </c>
      <c r="S2099" s="136">
        <v>19332</v>
      </c>
      <c r="T2099" s="135">
        <v>19787</v>
      </c>
      <c r="U2099" s="136">
        <v>18474</v>
      </c>
      <c r="V2099" s="135">
        <v>19377</v>
      </c>
      <c r="W2099" s="136">
        <v>21176</v>
      </c>
      <c r="X2099" s="135">
        <v>21840</v>
      </c>
      <c r="Y2099" s="136">
        <v>22703</v>
      </c>
      <c r="Z2099" s="135">
        <v>23829</v>
      </c>
      <c r="AA2099" s="136">
        <v>22442</v>
      </c>
      <c r="AB2099" s="135">
        <v>22140</v>
      </c>
      <c r="AC2099" s="136">
        <v>23801</v>
      </c>
      <c r="AD2099" s="135">
        <v>24800</v>
      </c>
      <c r="AE2099" s="137">
        <v>25224</v>
      </c>
      <c r="AF2099" s="138">
        <v>23451</v>
      </c>
    </row>
    <row r="2100" spans="2:32">
      <c r="B2100" s="114">
        <v>2062</v>
      </c>
      <c r="C2100" s="115">
        <v>2062</v>
      </c>
      <c r="D2100" s="116">
        <v>86</v>
      </c>
      <c r="E2100" s="117">
        <v>3</v>
      </c>
      <c r="F2100" s="118">
        <v>27</v>
      </c>
      <c r="G2100" s="119" t="s">
        <v>485</v>
      </c>
      <c r="H2100" s="120">
        <v>3</v>
      </c>
      <c r="I2100" s="115">
        <v>26</v>
      </c>
      <c r="J2100" s="116" t="s">
        <v>485</v>
      </c>
      <c r="K2100" s="121">
        <v>22</v>
      </c>
      <c r="L2100" s="108"/>
      <c r="M2100" s="122">
        <v>15323</v>
      </c>
      <c r="N2100" s="123">
        <v>15987</v>
      </c>
      <c r="O2100" s="124">
        <v>17126</v>
      </c>
      <c r="P2100" s="123">
        <v>16096</v>
      </c>
      <c r="Q2100" s="124">
        <v>16574</v>
      </c>
      <c r="R2100" s="123">
        <v>17893</v>
      </c>
      <c r="S2100" s="124">
        <v>18555</v>
      </c>
      <c r="T2100" s="123">
        <v>19001</v>
      </c>
      <c r="U2100" s="124">
        <v>18076</v>
      </c>
      <c r="V2100" s="123">
        <v>18929</v>
      </c>
      <c r="W2100" s="124">
        <v>20366</v>
      </c>
      <c r="X2100" s="123">
        <v>21291</v>
      </c>
      <c r="Y2100" s="124">
        <v>22324</v>
      </c>
      <c r="Z2100" s="123">
        <v>23532</v>
      </c>
      <c r="AA2100" s="124">
        <v>22277</v>
      </c>
      <c r="AB2100" s="123">
        <v>21996</v>
      </c>
      <c r="AC2100" s="124">
        <v>23231</v>
      </c>
      <c r="AD2100" s="123">
        <v>24633</v>
      </c>
      <c r="AE2100" s="125">
        <v>24974</v>
      </c>
      <c r="AF2100" s="126">
        <v>23560</v>
      </c>
    </row>
    <row r="2101" spans="2:32">
      <c r="B2101" s="127">
        <v>2063</v>
      </c>
      <c r="C2101" s="128">
        <v>2063</v>
      </c>
      <c r="D2101" s="129">
        <v>86</v>
      </c>
      <c r="E2101" s="130">
        <v>3</v>
      </c>
      <c r="F2101" s="131">
        <v>27</v>
      </c>
      <c r="G2101" s="132" t="s">
        <v>485</v>
      </c>
      <c r="H2101" s="133">
        <v>3</v>
      </c>
      <c r="I2101" s="128">
        <v>26</v>
      </c>
      <c r="J2101" s="129" t="s">
        <v>485</v>
      </c>
      <c r="K2101" s="134">
        <v>23</v>
      </c>
      <c r="L2101" s="108"/>
      <c r="M2101" s="81">
        <v>14185</v>
      </c>
      <c r="N2101" s="135">
        <v>14920</v>
      </c>
      <c r="O2101" s="136">
        <v>16135</v>
      </c>
      <c r="P2101" s="135">
        <v>15317</v>
      </c>
      <c r="Q2101" s="136">
        <v>15732</v>
      </c>
      <c r="R2101" s="135">
        <v>16832</v>
      </c>
      <c r="S2101" s="136">
        <v>17506</v>
      </c>
      <c r="T2101" s="135">
        <v>18001</v>
      </c>
      <c r="U2101" s="136">
        <v>17296</v>
      </c>
      <c r="V2101" s="135">
        <v>18181</v>
      </c>
      <c r="W2101" s="136">
        <v>19357</v>
      </c>
      <c r="X2101" s="135">
        <v>20424</v>
      </c>
      <c r="Y2101" s="136">
        <v>21495</v>
      </c>
      <c r="Z2101" s="135">
        <v>22789</v>
      </c>
      <c r="AA2101" s="136">
        <v>21772</v>
      </c>
      <c r="AB2101" s="135">
        <v>21396</v>
      </c>
      <c r="AC2101" s="136">
        <v>22360</v>
      </c>
      <c r="AD2101" s="135">
        <v>23907</v>
      </c>
      <c r="AE2101" s="137">
        <v>24287</v>
      </c>
      <c r="AF2101" s="138">
        <v>23020</v>
      </c>
    </row>
    <row r="2102" spans="2:32">
      <c r="B2102" s="114">
        <v>2064</v>
      </c>
      <c r="C2102" s="115">
        <v>2064</v>
      </c>
      <c r="D2102" s="116">
        <v>86</v>
      </c>
      <c r="E2102" s="117">
        <v>3</v>
      </c>
      <c r="F2102" s="118">
        <v>27</v>
      </c>
      <c r="G2102" s="119" t="s">
        <v>485</v>
      </c>
      <c r="H2102" s="120">
        <v>3</v>
      </c>
      <c r="I2102" s="115">
        <v>26</v>
      </c>
      <c r="J2102" s="116" t="s">
        <v>485</v>
      </c>
      <c r="K2102" s="121">
        <v>24</v>
      </c>
      <c r="L2102" s="108"/>
      <c r="M2102" s="122">
        <v>13260</v>
      </c>
      <c r="N2102" s="123">
        <v>14105</v>
      </c>
      <c r="O2102" s="124">
        <v>15350</v>
      </c>
      <c r="P2102" s="123">
        <v>14666</v>
      </c>
      <c r="Q2102" s="124">
        <v>15242</v>
      </c>
      <c r="R2102" s="123">
        <v>15955</v>
      </c>
      <c r="S2102" s="124">
        <v>16660</v>
      </c>
      <c r="T2102" s="123">
        <v>17242</v>
      </c>
      <c r="U2102" s="124">
        <v>16782</v>
      </c>
      <c r="V2102" s="123">
        <v>17741</v>
      </c>
      <c r="W2102" s="124">
        <v>18686</v>
      </c>
      <c r="X2102" s="123">
        <v>19659</v>
      </c>
      <c r="Y2102" s="124">
        <v>20789</v>
      </c>
      <c r="Z2102" s="123">
        <v>22207</v>
      </c>
      <c r="AA2102" s="124">
        <v>21324</v>
      </c>
      <c r="AB2102" s="123">
        <v>20990</v>
      </c>
      <c r="AC2102" s="124">
        <v>21669</v>
      </c>
      <c r="AD2102" s="123">
        <v>23255</v>
      </c>
      <c r="AE2102" s="125">
        <v>23687</v>
      </c>
      <c r="AF2102" s="126">
        <v>22675</v>
      </c>
    </row>
    <row r="2103" spans="2:32">
      <c r="B2103" s="127">
        <v>2065</v>
      </c>
      <c r="C2103" s="128">
        <v>2065</v>
      </c>
      <c r="D2103" s="129">
        <v>87</v>
      </c>
      <c r="E2103" s="130">
        <v>3</v>
      </c>
      <c r="F2103" s="131">
        <v>28</v>
      </c>
      <c r="G2103" s="132" t="s">
        <v>485</v>
      </c>
      <c r="H2103" s="133">
        <v>3</v>
      </c>
      <c r="I2103" s="128">
        <v>27</v>
      </c>
      <c r="J2103" s="129" t="s">
        <v>485</v>
      </c>
      <c r="K2103" s="134">
        <v>1</v>
      </c>
      <c r="L2103" s="108"/>
      <c r="M2103" s="81">
        <v>12707</v>
      </c>
      <c r="N2103" s="135">
        <v>13587</v>
      </c>
      <c r="O2103" s="136">
        <v>14489</v>
      </c>
      <c r="P2103" s="135">
        <v>14299</v>
      </c>
      <c r="Q2103" s="136">
        <v>14629</v>
      </c>
      <c r="R2103" s="135">
        <v>15436</v>
      </c>
      <c r="S2103" s="136">
        <v>16138</v>
      </c>
      <c r="T2103" s="135">
        <v>16733</v>
      </c>
      <c r="U2103" s="136">
        <v>17562</v>
      </c>
      <c r="V2103" s="135">
        <v>17187</v>
      </c>
      <c r="W2103" s="136">
        <v>18758</v>
      </c>
      <c r="X2103" s="135">
        <v>19353</v>
      </c>
      <c r="Y2103" s="136">
        <v>20390</v>
      </c>
      <c r="Z2103" s="135">
        <v>21082</v>
      </c>
      <c r="AA2103" s="136">
        <v>19726</v>
      </c>
      <c r="AB2103" s="135">
        <v>20074</v>
      </c>
      <c r="AC2103" s="136">
        <v>21853</v>
      </c>
      <c r="AD2103" s="135">
        <v>22930</v>
      </c>
      <c r="AE2103" s="137">
        <v>23119</v>
      </c>
      <c r="AF2103" s="138">
        <v>23318</v>
      </c>
    </row>
    <row r="2104" spans="2:32">
      <c r="B2104" s="114">
        <v>2066</v>
      </c>
      <c r="C2104" s="115">
        <v>2066</v>
      </c>
      <c r="D2104" s="116">
        <v>87</v>
      </c>
      <c r="E2104" s="117">
        <v>3</v>
      </c>
      <c r="F2104" s="118">
        <v>28</v>
      </c>
      <c r="G2104" s="119" t="s">
        <v>485</v>
      </c>
      <c r="H2104" s="120">
        <v>3</v>
      </c>
      <c r="I2104" s="115">
        <v>27</v>
      </c>
      <c r="J2104" s="116" t="s">
        <v>485</v>
      </c>
      <c r="K2104" s="121">
        <v>2</v>
      </c>
      <c r="L2104" s="108"/>
      <c r="M2104" s="122">
        <v>12395</v>
      </c>
      <c r="N2104" s="123">
        <v>13282</v>
      </c>
      <c r="O2104" s="124">
        <v>14146</v>
      </c>
      <c r="P2104" s="123">
        <v>13993</v>
      </c>
      <c r="Q2104" s="124">
        <v>14459</v>
      </c>
      <c r="R2104" s="123">
        <v>15071</v>
      </c>
      <c r="S2104" s="124">
        <v>15761</v>
      </c>
      <c r="T2104" s="123">
        <v>16421</v>
      </c>
      <c r="U2104" s="124">
        <v>17163</v>
      </c>
      <c r="V2104" s="123">
        <v>17003</v>
      </c>
      <c r="W2104" s="124">
        <v>18448</v>
      </c>
      <c r="X2104" s="123">
        <v>18878</v>
      </c>
      <c r="Y2104" s="124">
        <v>19869</v>
      </c>
      <c r="Z2104" s="123">
        <v>20570</v>
      </c>
      <c r="AA2104" s="124">
        <v>19477</v>
      </c>
      <c r="AB2104" s="123">
        <v>19947</v>
      </c>
      <c r="AC2104" s="124">
        <v>21633</v>
      </c>
      <c r="AD2104" s="123">
        <v>22321</v>
      </c>
      <c r="AE2104" s="125">
        <v>22622</v>
      </c>
      <c r="AF2104" s="126">
        <v>22759</v>
      </c>
    </row>
    <row r="2105" spans="2:32">
      <c r="B2105" s="127">
        <v>2067</v>
      </c>
      <c r="C2105" s="128">
        <v>2067</v>
      </c>
      <c r="D2105" s="129">
        <v>87</v>
      </c>
      <c r="E2105" s="130">
        <v>3</v>
      </c>
      <c r="F2105" s="131">
        <v>28</v>
      </c>
      <c r="G2105" s="132" t="s">
        <v>485</v>
      </c>
      <c r="H2105" s="133">
        <v>3</v>
      </c>
      <c r="I2105" s="128">
        <v>27</v>
      </c>
      <c r="J2105" s="129" t="s">
        <v>485</v>
      </c>
      <c r="K2105" s="134">
        <v>3</v>
      </c>
      <c r="L2105" s="108"/>
      <c r="M2105" s="81">
        <v>12283</v>
      </c>
      <c r="N2105" s="135">
        <v>13167</v>
      </c>
      <c r="O2105" s="136">
        <v>13998</v>
      </c>
      <c r="P2105" s="135">
        <v>13837</v>
      </c>
      <c r="Q2105" s="136">
        <v>14477</v>
      </c>
      <c r="R2105" s="135">
        <v>14983</v>
      </c>
      <c r="S2105" s="136">
        <v>15652</v>
      </c>
      <c r="T2105" s="135">
        <v>16327</v>
      </c>
      <c r="U2105" s="136">
        <v>17032</v>
      </c>
      <c r="V2105" s="135">
        <v>17030</v>
      </c>
      <c r="W2105" s="136">
        <v>18368</v>
      </c>
      <c r="X2105" s="135">
        <v>18700</v>
      </c>
      <c r="Y2105" s="136">
        <v>19576</v>
      </c>
      <c r="Z2105" s="135">
        <v>20303</v>
      </c>
      <c r="AA2105" s="136">
        <v>19038</v>
      </c>
      <c r="AB2105" s="135">
        <v>19722</v>
      </c>
      <c r="AC2105" s="136">
        <v>21240</v>
      </c>
      <c r="AD2105" s="135">
        <v>21937</v>
      </c>
      <c r="AE2105" s="137">
        <v>22407</v>
      </c>
      <c r="AF2105" s="138">
        <v>22431</v>
      </c>
    </row>
    <row r="2106" spans="2:32">
      <c r="B2106" s="114">
        <v>2068</v>
      </c>
      <c r="C2106" s="115">
        <v>2068</v>
      </c>
      <c r="D2106" s="116">
        <v>87</v>
      </c>
      <c r="E2106" s="117">
        <v>3</v>
      </c>
      <c r="F2106" s="118">
        <v>28</v>
      </c>
      <c r="G2106" s="119" t="s">
        <v>485</v>
      </c>
      <c r="H2106" s="120">
        <v>3</v>
      </c>
      <c r="I2106" s="115">
        <v>27</v>
      </c>
      <c r="J2106" s="116" t="s">
        <v>485</v>
      </c>
      <c r="K2106" s="121">
        <v>4</v>
      </c>
      <c r="L2106" s="108"/>
      <c r="M2106" s="122">
        <v>12316</v>
      </c>
      <c r="N2106" s="123">
        <v>13236</v>
      </c>
      <c r="O2106" s="124">
        <v>14016</v>
      </c>
      <c r="P2106" s="123">
        <v>13878</v>
      </c>
      <c r="Q2106" s="124">
        <v>14650</v>
      </c>
      <c r="R2106" s="123">
        <v>15052</v>
      </c>
      <c r="S2106" s="124">
        <v>15701</v>
      </c>
      <c r="T2106" s="123">
        <v>16355</v>
      </c>
      <c r="U2106" s="124">
        <v>16985</v>
      </c>
      <c r="V2106" s="123">
        <v>17144</v>
      </c>
      <c r="W2106" s="124">
        <v>18345</v>
      </c>
      <c r="X2106" s="123">
        <v>18502</v>
      </c>
      <c r="Y2106" s="124">
        <v>19295</v>
      </c>
      <c r="Z2106" s="123">
        <v>19930</v>
      </c>
      <c r="AA2106" s="124">
        <v>18398</v>
      </c>
      <c r="AB2106" s="123">
        <v>19204</v>
      </c>
      <c r="AC2106" s="124">
        <v>20547</v>
      </c>
      <c r="AD2106" s="123">
        <v>21431</v>
      </c>
      <c r="AE2106" s="125">
        <v>21863</v>
      </c>
      <c r="AF2106" s="126">
        <v>21875</v>
      </c>
    </row>
    <row r="2107" spans="2:32">
      <c r="B2107" s="127">
        <v>2069</v>
      </c>
      <c r="C2107" s="128">
        <v>2069</v>
      </c>
      <c r="D2107" s="129">
        <v>87</v>
      </c>
      <c r="E2107" s="130">
        <v>3</v>
      </c>
      <c r="F2107" s="131">
        <v>28</v>
      </c>
      <c r="G2107" s="132" t="s">
        <v>485</v>
      </c>
      <c r="H2107" s="133">
        <v>3</v>
      </c>
      <c r="I2107" s="128">
        <v>27</v>
      </c>
      <c r="J2107" s="129" t="s">
        <v>485</v>
      </c>
      <c r="K2107" s="134">
        <v>5</v>
      </c>
      <c r="L2107" s="108"/>
      <c r="M2107" s="81">
        <v>12908</v>
      </c>
      <c r="N2107" s="135">
        <v>13791</v>
      </c>
      <c r="O2107" s="136">
        <v>14298</v>
      </c>
      <c r="P2107" s="135">
        <v>14207</v>
      </c>
      <c r="Q2107" s="136">
        <v>15291</v>
      </c>
      <c r="R2107" s="135">
        <v>15583</v>
      </c>
      <c r="S2107" s="136">
        <v>16236</v>
      </c>
      <c r="T2107" s="135">
        <v>16820</v>
      </c>
      <c r="U2107" s="136">
        <v>17109</v>
      </c>
      <c r="V2107" s="135">
        <v>17703</v>
      </c>
      <c r="W2107" s="136">
        <v>18635</v>
      </c>
      <c r="X2107" s="135">
        <v>18674</v>
      </c>
      <c r="Y2107" s="136">
        <v>19313</v>
      </c>
      <c r="Z2107" s="135">
        <v>19661</v>
      </c>
      <c r="AA2107" s="136">
        <v>18038</v>
      </c>
      <c r="AB2107" s="135">
        <v>19066</v>
      </c>
      <c r="AC2107" s="136">
        <v>20318</v>
      </c>
      <c r="AD2107" s="135">
        <v>21181</v>
      </c>
      <c r="AE2107" s="137">
        <v>21563</v>
      </c>
      <c r="AF2107" s="138">
        <v>21384</v>
      </c>
    </row>
    <row r="2108" spans="2:32">
      <c r="B2108" s="114">
        <v>2070</v>
      </c>
      <c r="C2108" s="115">
        <v>2070</v>
      </c>
      <c r="D2108" s="116">
        <v>87</v>
      </c>
      <c r="E2108" s="117">
        <v>3</v>
      </c>
      <c r="F2108" s="118">
        <v>28</v>
      </c>
      <c r="G2108" s="119" t="s">
        <v>485</v>
      </c>
      <c r="H2108" s="120">
        <v>3</v>
      </c>
      <c r="I2108" s="115">
        <v>27</v>
      </c>
      <c r="J2108" s="116" t="s">
        <v>485</v>
      </c>
      <c r="K2108" s="121">
        <v>6</v>
      </c>
      <c r="L2108" s="108"/>
      <c r="M2108" s="122">
        <v>14166</v>
      </c>
      <c r="N2108" s="123">
        <v>14929</v>
      </c>
      <c r="O2108" s="124">
        <v>14899</v>
      </c>
      <c r="P2108" s="123">
        <v>14673</v>
      </c>
      <c r="Q2108" s="124">
        <v>16456</v>
      </c>
      <c r="R2108" s="123">
        <v>16772</v>
      </c>
      <c r="S2108" s="124">
        <v>17275</v>
      </c>
      <c r="T2108" s="123">
        <v>17703</v>
      </c>
      <c r="U2108" s="124">
        <v>17333</v>
      </c>
      <c r="V2108" s="123">
        <v>18672</v>
      </c>
      <c r="W2108" s="124">
        <v>19427</v>
      </c>
      <c r="X2108" s="123">
        <v>19360</v>
      </c>
      <c r="Y2108" s="124">
        <v>19697</v>
      </c>
      <c r="Z2108" s="123">
        <v>19434</v>
      </c>
      <c r="AA2108" s="124">
        <v>17768</v>
      </c>
      <c r="AB2108" s="123">
        <v>19567</v>
      </c>
      <c r="AC2108" s="124">
        <v>20716</v>
      </c>
      <c r="AD2108" s="123">
        <v>21307</v>
      </c>
      <c r="AE2108" s="125">
        <v>21635</v>
      </c>
      <c r="AF2108" s="126">
        <v>20939</v>
      </c>
    </row>
    <row r="2109" spans="2:32">
      <c r="B2109" s="127">
        <v>2071</v>
      </c>
      <c r="C2109" s="128">
        <v>2071</v>
      </c>
      <c r="D2109" s="129">
        <v>87</v>
      </c>
      <c r="E2109" s="130">
        <v>3</v>
      </c>
      <c r="F2109" s="131">
        <v>28</v>
      </c>
      <c r="G2109" s="132" t="s">
        <v>485</v>
      </c>
      <c r="H2109" s="133">
        <v>3</v>
      </c>
      <c r="I2109" s="128">
        <v>27</v>
      </c>
      <c r="J2109" s="129" t="s">
        <v>485</v>
      </c>
      <c r="K2109" s="134">
        <v>7</v>
      </c>
      <c r="L2109" s="108"/>
      <c r="M2109" s="81">
        <v>15519</v>
      </c>
      <c r="N2109" s="135">
        <v>16231</v>
      </c>
      <c r="O2109" s="136">
        <v>15474</v>
      </c>
      <c r="P2109" s="135">
        <v>14887</v>
      </c>
      <c r="Q2109" s="136">
        <v>17812</v>
      </c>
      <c r="R2109" s="135">
        <v>18087</v>
      </c>
      <c r="S2109" s="136">
        <v>18486</v>
      </c>
      <c r="T2109" s="135">
        <v>18860</v>
      </c>
      <c r="U2109" s="136">
        <v>17577</v>
      </c>
      <c r="V2109" s="135">
        <v>19798</v>
      </c>
      <c r="W2109" s="136">
        <v>20243</v>
      </c>
      <c r="X2109" s="135">
        <v>20246</v>
      </c>
      <c r="Y2109" s="136">
        <v>20493</v>
      </c>
      <c r="Z2109" s="135">
        <v>19375</v>
      </c>
      <c r="AA2109" s="136">
        <v>17398</v>
      </c>
      <c r="AB2109" s="135">
        <v>20376</v>
      </c>
      <c r="AC2109" s="136">
        <v>21107</v>
      </c>
      <c r="AD2109" s="135">
        <v>21920</v>
      </c>
      <c r="AE2109" s="137">
        <v>22064</v>
      </c>
      <c r="AF2109" s="138">
        <v>20710</v>
      </c>
    </row>
    <row r="2110" spans="2:32">
      <c r="B2110" s="114">
        <v>2072</v>
      </c>
      <c r="C2110" s="115">
        <v>2072</v>
      </c>
      <c r="D2110" s="116">
        <v>87</v>
      </c>
      <c r="E2110" s="117">
        <v>3</v>
      </c>
      <c r="F2110" s="118">
        <v>28</v>
      </c>
      <c r="G2110" s="119" t="s">
        <v>485</v>
      </c>
      <c r="H2110" s="120">
        <v>3</v>
      </c>
      <c r="I2110" s="115">
        <v>27</v>
      </c>
      <c r="J2110" s="116" t="s">
        <v>485</v>
      </c>
      <c r="K2110" s="121">
        <v>8</v>
      </c>
      <c r="L2110" s="108"/>
      <c r="M2110" s="122">
        <v>15904</v>
      </c>
      <c r="N2110" s="123">
        <v>16849</v>
      </c>
      <c r="O2110" s="124">
        <v>15610</v>
      </c>
      <c r="P2110" s="123">
        <v>14844</v>
      </c>
      <c r="Q2110" s="124">
        <v>18268</v>
      </c>
      <c r="R2110" s="123">
        <v>18413</v>
      </c>
      <c r="S2110" s="124">
        <v>18949</v>
      </c>
      <c r="T2110" s="123">
        <v>19455</v>
      </c>
      <c r="U2110" s="124">
        <v>17639</v>
      </c>
      <c r="V2110" s="123">
        <v>20131</v>
      </c>
      <c r="W2110" s="124">
        <v>20424</v>
      </c>
      <c r="X2110" s="123">
        <v>20405</v>
      </c>
      <c r="Y2110" s="124">
        <v>20812</v>
      </c>
      <c r="Z2110" s="123">
        <v>19250</v>
      </c>
      <c r="AA2110" s="124">
        <v>17130</v>
      </c>
      <c r="AB2110" s="123">
        <v>20585</v>
      </c>
      <c r="AC2110" s="124">
        <v>21031</v>
      </c>
      <c r="AD2110" s="123">
        <v>22137</v>
      </c>
      <c r="AE2110" s="125">
        <v>22315</v>
      </c>
      <c r="AF2110" s="126">
        <v>20513</v>
      </c>
    </row>
    <row r="2111" spans="2:32">
      <c r="B2111" s="127">
        <v>2073</v>
      </c>
      <c r="C2111" s="128">
        <v>2073</v>
      </c>
      <c r="D2111" s="129">
        <v>87</v>
      </c>
      <c r="E2111" s="130">
        <v>3</v>
      </c>
      <c r="F2111" s="131">
        <v>28</v>
      </c>
      <c r="G2111" s="132" t="s">
        <v>485</v>
      </c>
      <c r="H2111" s="133">
        <v>3</v>
      </c>
      <c r="I2111" s="128">
        <v>27</v>
      </c>
      <c r="J2111" s="129" t="s">
        <v>485</v>
      </c>
      <c r="K2111" s="134">
        <v>9</v>
      </c>
      <c r="L2111" s="108"/>
      <c r="M2111" s="81">
        <v>16118</v>
      </c>
      <c r="N2111" s="135">
        <v>17154</v>
      </c>
      <c r="O2111" s="136">
        <v>16138</v>
      </c>
      <c r="P2111" s="135">
        <v>15276</v>
      </c>
      <c r="Q2111" s="136">
        <v>18352</v>
      </c>
      <c r="R2111" s="135">
        <v>18553</v>
      </c>
      <c r="S2111" s="136">
        <v>19115</v>
      </c>
      <c r="T2111" s="135">
        <v>19622</v>
      </c>
      <c r="U2111" s="136">
        <v>18125</v>
      </c>
      <c r="V2111" s="135">
        <v>20125</v>
      </c>
      <c r="W2111" s="136">
        <v>20411</v>
      </c>
      <c r="X2111" s="135">
        <v>20452</v>
      </c>
      <c r="Y2111" s="136">
        <v>20928</v>
      </c>
      <c r="Z2111" s="135">
        <v>19543</v>
      </c>
      <c r="AA2111" s="136">
        <v>17422</v>
      </c>
      <c r="AB2111" s="135">
        <v>20617</v>
      </c>
      <c r="AC2111" s="136">
        <v>21030</v>
      </c>
      <c r="AD2111" s="135">
        <v>22195</v>
      </c>
      <c r="AE2111" s="137">
        <v>22346</v>
      </c>
      <c r="AF2111" s="138">
        <v>20766</v>
      </c>
    </row>
    <row r="2112" spans="2:32">
      <c r="B2112" s="114">
        <v>2074</v>
      </c>
      <c r="C2112" s="115">
        <v>2074</v>
      </c>
      <c r="D2112" s="116">
        <v>87</v>
      </c>
      <c r="E2112" s="117">
        <v>3</v>
      </c>
      <c r="F2112" s="118">
        <v>28</v>
      </c>
      <c r="G2112" s="119" t="s">
        <v>485</v>
      </c>
      <c r="H2112" s="120">
        <v>3</v>
      </c>
      <c r="I2112" s="115">
        <v>27</v>
      </c>
      <c r="J2112" s="116" t="s">
        <v>485</v>
      </c>
      <c r="K2112" s="121">
        <v>10</v>
      </c>
      <c r="L2112" s="108"/>
      <c r="M2112" s="122">
        <v>16176</v>
      </c>
      <c r="N2112" s="123">
        <v>17141</v>
      </c>
      <c r="O2112" s="124">
        <v>16341</v>
      </c>
      <c r="P2112" s="123">
        <v>15491</v>
      </c>
      <c r="Q2112" s="124">
        <v>18251</v>
      </c>
      <c r="R2112" s="123">
        <v>18506</v>
      </c>
      <c r="S2112" s="124">
        <v>19071</v>
      </c>
      <c r="T2112" s="123">
        <v>19496</v>
      </c>
      <c r="U2112" s="124">
        <v>18225</v>
      </c>
      <c r="V2112" s="123">
        <v>19979</v>
      </c>
      <c r="W2112" s="124">
        <v>20393</v>
      </c>
      <c r="X2112" s="123">
        <v>20414</v>
      </c>
      <c r="Y2112" s="124">
        <v>20965</v>
      </c>
      <c r="Z2112" s="123">
        <v>19674</v>
      </c>
      <c r="AA2112" s="124">
        <v>17711</v>
      </c>
      <c r="AB2112" s="123">
        <v>20789</v>
      </c>
      <c r="AC2112" s="124">
        <v>21333</v>
      </c>
      <c r="AD2112" s="123">
        <v>22268</v>
      </c>
      <c r="AE2112" s="125">
        <v>22157</v>
      </c>
      <c r="AF2112" s="126">
        <v>20942</v>
      </c>
    </row>
    <row r="2113" spans="2:32">
      <c r="B2113" s="127">
        <v>2075</v>
      </c>
      <c r="C2113" s="128">
        <v>2075</v>
      </c>
      <c r="D2113" s="129">
        <v>87</v>
      </c>
      <c r="E2113" s="130">
        <v>3</v>
      </c>
      <c r="F2113" s="131">
        <v>28</v>
      </c>
      <c r="G2113" s="132" t="s">
        <v>485</v>
      </c>
      <c r="H2113" s="133">
        <v>3</v>
      </c>
      <c r="I2113" s="128">
        <v>27</v>
      </c>
      <c r="J2113" s="129" t="s">
        <v>485</v>
      </c>
      <c r="K2113" s="134">
        <v>11</v>
      </c>
      <c r="L2113" s="108"/>
      <c r="M2113" s="81">
        <v>16143</v>
      </c>
      <c r="N2113" s="135">
        <v>17057</v>
      </c>
      <c r="O2113" s="136">
        <v>16339</v>
      </c>
      <c r="P2113" s="135">
        <v>15536</v>
      </c>
      <c r="Q2113" s="136">
        <v>18057</v>
      </c>
      <c r="R2113" s="135">
        <v>18479</v>
      </c>
      <c r="S2113" s="136">
        <v>18952</v>
      </c>
      <c r="T2113" s="135">
        <v>19423</v>
      </c>
      <c r="U2113" s="136">
        <v>18194</v>
      </c>
      <c r="V2113" s="135">
        <v>19794</v>
      </c>
      <c r="W2113" s="136">
        <v>20370</v>
      </c>
      <c r="X2113" s="135">
        <v>20436</v>
      </c>
      <c r="Y2113" s="136">
        <v>20967</v>
      </c>
      <c r="Z2113" s="135">
        <v>19695</v>
      </c>
      <c r="AA2113" s="136">
        <v>17773</v>
      </c>
      <c r="AB2113" s="135">
        <v>20709</v>
      </c>
      <c r="AC2113" s="136">
        <v>21475</v>
      </c>
      <c r="AD2113" s="135">
        <v>22319</v>
      </c>
      <c r="AE2113" s="137">
        <v>22124</v>
      </c>
      <c r="AF2113" s="138">
        <v>20996</v>
      </c>
    </row>
    <row r="2114" spans="2:32">
      <c r="B2114" s="114">
        <v>2076</v>
      </c>
      <c r="C2114" s="115">
        <v>2076</v>
      </c>
      <c r="D2114" s="116">
        <v>87</v>
      </c>
      <c r="E2114" s="117">
        <v>3</v>
      </c>
      <c r="F2114" s="118">
        <v>28</v>
      </c>
      <c r="G2114" s="119" t="s">
        <v>485</v>
      </c>
      <c r="H2114" s="120">
        <v>3</v>
      </c>
      <c r="I2114" s="115">
        <v>27</v>
      </c>
      <c r="J2114" s="116" t="s">
        <v>485</v>
      </c>
      <c r="K2114" s="121">
        <v>12</v>
      </c>
      <c r="L2114" s="108"/>
      <c r="M2114" s="122">
        <v>15953</v>
      </c>
      <c r="N2114" s="123">
        <v>16913</v>
      </c>
      <c r="O2114" s="124">
        <v>16189</v>
      </c>
      <c r="P2114" s="123">
        <v>15509</v>
      </c>
      <c r="Q2114" s="124">
        <v>17836</v>
      </c>
      <c r="R2114" s="123">
        <v>18261</v>
      </c>
      <c r="S2114" s="124">
        <v>18716</v>
      </c>
      <c r="T2114" s="123">
        <v>19280</v>
      </c>
      <c r="U2114" s="124">
        <v>18034</v>
      </c>
      <c r="V2114" s="123">
        <v>19567</v>
      </c>
      <c r="W2114" s="124">
        <v>20142</v>
      </c>
      <c r="X2114" s="123">
        <v>20244</v>
      </c>
      <c r="Y2114" s="124">
        <v>20754</v>
      </c>
      <c r="Z2114" s="123">
        <v>19539</v>
      </c>
      <c r="AA2114" s="124">
        <v>17719</v>
      </c>
      <c r="AB2114" s="123">
        <v>20496</v>
      </c>
      <c r="AC2114" s="124">
        <v>21202</v>
      </c>
      <c r="AD2114" s="123">
        <v>22111</v>
      </c>
      <c r="AE2114" s="125">
        <v>22043</v>
      </c>
      <c r="AF2114" s="126">
        <v>20845</v>
      </c>
    </row>
    <row r="2115" spans="2:32">
      <c r="B2115" s="127">
        <v>2077</v>
      </c>
      <c r="C2115" s="128">
        <v>2077</v>
      </c>
      <c r="D2115" s="129">
        <v>87</v>
      </c>
      <c r="E2115" s="130">
        <v>3</v>
      </c>
      <c r="F2115" s="131">
        <v>28</v>
      </c>
      <c r="G2115" s="132" t="s">
        <v>485</v>
      </c>
      <c r="H2115" s="133">
        <v>3</v>
      </c>
      <c r="I2115" s="128">
        <v>27</v>
      </c>
      <c r="J2115" s="129" t="s">
        <v>485</v>
      </c>
      <c r="K2115" s="134">
        <v>13</v>
      </c>
      <c r="L2115" s="108"/>
      <c r="M2115" s="81">
        <v>15983</v>
      </c>
      <c r="N2115" s="135">
        <v>16938</v>
      </c>
      <c r="O2115" s="136">
        <v>16072</v>
      </c>
      <c r="P2115" s="135">
        <v>15586</v>
      </c>
      <c r="Q2115" s="136">
        <v>17819</v>
      </c>
      <c r="R2115" s="135">
        <v>18329</v>
      </c>
      <c r="S2115" s="136">
        <v>18791</v>
      </c>
      <c r="T2115" s="135">
        <v>19355</v>
      </c>
      <c r="U2115" s="136">
        <v>17956</v>
      </c>
      <c r="V2115" s="135">
        <v>19590</v>
      </c>
      <c r="W2115" s="136">
        <v>20143</v>
      </c>
      <c r="X2115" s="135">
        <v>20342</v>
      </c>
      <c r="Y2115" s="136">
        <v>20704</v>
      </c>
      <c r="Z2115" s="135">
        <v>19449</v>
      </c>
      <c r="AA2115" s="136">
        <v>17660</v>
      </c>
      <c r="AB2115" s="135">
        <v>20328</v>
      </c>
      <c r="AC2115" s="136">
        <v>21013</v>
      </c>
      <c r="AD2115" s="135">
        <v>22051</v>
      </c>
      <c r="AE2115" s="137">
        <v>21947</v>
      </c>
      <c r="AF2115" s="138">
        <v>20740</v>
      </c>
    </row>
    <row r="2116" spans="2:32">
      <c r="B2116" s="114">
        <v>2078</v>
      </c>
      <c r="C2116" s="115">
        <v>2078</v>
      </c>
      <c r="D2116" s="116">
        <v>87</v>
      </c>
      <c r="E2116" s="117">
        <v>3</v>
      </c>
      <c r="F2116" s="118">
        <v>28</v>
      </c>
      <c r="G2116" s="119" t="s">
        <v>485</v>
      </c>
      <c r="H2116" s="120">
        <v>3</v>
      </c>
      <c r="I2116" s="115">
        <v>27</v>
      </c>
      <c r="J2116" s="116" t="s">
        <v>485</v>
      </c>
      <c r="K2116" s="121">
        <v>14</v>
      </c>
      <c r="L2116" s="108"/>
      <c r="M2116" s="122">
        <v>15952</v>
      </c>
      <c r="N2116" s="123">
        <v>16897</v>
      </c>
      <c r="O2116" s="124">
        <v>15890</v>
      </c>
      <c r="P2116" s="123">
        <v>15582</v>
      </c>
      <c r="Q2116" s="124">
        <v>17808</v>
      </c>
      <c r="R2116" s="123">
        <v>18272</v>
      </c>
      <c r="S2116" s="124">
        <v>18733</v>
      </c>
      <c r="T2116" s="123">
        <v>19311</v>
      </c>
      <c r="U2116" s="124">
        <v>17752</v>
      </c>
      <c r="V2116" s="123">
        <v>19561</v>
      </c>
      <c r="W2116" s="124">
        <v>19951</v>
      </c>
      <c r="X2116" s="123">
        <v>20254</v>
      </c>
      <c r="Y2116" s="124">
        <v>20527</v>
      </c>
      <c r="Z2116" s="123">
        <v>19205</v>
      </c>
      <c r="AA2116" s="124">
        <v>17559</v>
      </c>
      <c r="AB2116" s="123">
        <v>20132</v>
      </c>
      <c r="AC2116" s="124">
        <v>20683</v>
      </c>
      <c r="AD2116" s="123">
        <v>21830</v>
      </c>
      <c r="AE2116" s="125">
        <v>21765</v>
      </c>
      <c r="AF2116" s="126">
        <v>20461</v>
      </c>
    </row>
    <row r="2117" spans="2:32">
      <c r="B2117" s="127">
        <v>2079</v>
      </c>
      <c r="C2117" s="128">
        <v>2079</v>
      </c>
      <c r="D2117" s="129">
        <v>87</v>
      </c>
      <c r="E2117" s="130">
        <v>3</v>
      </c>
      <c r="F2117" s="131">
        <v>28</v>
      </c>
      <c r="G2117" s="132" t="s">
        <v>485</v>
      </c>
      <c r="H2117" s="133">
        <v>3</v>
      </c>
      <c r="I2117" s="128">
        <v>27</v>
      </c>
      <c r="J2117" s="129" t="s">
        <v>485</v>
      </c>
      <c r="K2117" s="134">
        <v>15</v>
      </c>
      <c r="L2117" s="108"/>
      <c r="M2117" s="81">
        <v>15890</v>
      </c>
      <c r="N2117" s="135">
        <v>16839</v>
      </c>
      <c r="O2117" s="136">
        <v>15787</v>
      </c>
      <c r="P2117" s="135">
        <v>15630</v>
      </c>
      <c r="Q2117" s="136">
        <v>17707</v>
      </c>
      <c r="R2117" s="135">
        <v>18217</v>
      </c>
      <c r="S2117" s="136">
        <v>18676</v>
      </c>
      <c r="T2117" s="135">
        <v>19208</v>
      </c>
      <c r="U2117" s="136">
        <v>17595</v>
      </c>
      <c r="V2117" s="135">
        <v>19429</v>
      </c>
      <c r="W2117" s="136">
        <v>19825</v>
      </c>
      <c r="X2117" s="135">
        <v>20162</v>
      </c>
      <c r="Y2117" s="136">
        <v>20367</v>
      </c>
      <c r="Z2117" s="135">
        <v>19009</v>
      </c>
      <c r="AA2117" s="136">
        <v>17564</v>
      </c>
      <c r="AB2117" s="135">
        <v>19940</v>
      </c>
      <c r="AC2117" s="136">
        <v>20479</v>
      </c>
      <c r="AD2117" s="135">
        <v>21633</v>
      </c>
      <c r="AE2117" s="137">
        <v>21571</v>
      </c>
      <c r="AF2117" s="138">
        <v>20238</v>
      </c>
    </row>
    <row r="2118" spans="2:32">
      <c r="B2118" s="114">
        <v>2080</v>
      </c>
      <c r="C2118" s="115">
        <v>2080</v>
      </c>
      <c r="D2118" s="116">
        <v>87</v>
      </c>
      <c r="E2118" s="117">
        <v>3</v>
      </c>
      <c r="F2118" s="118">
        <v>28</v>
      </c>
      <c r="G2118" s="119" t="s">
        <v>485</v>
      </c>
      <c r="H2118" s="120">
        <v>3</v>
      </c>
      <c r="I2118" s="115">
        <v>27</v>
      </c>
      <c r="J2118" s="116" t="s">
        <v>485</v>
      </c>
      <c r="K2118" s="121">
        <v>16</v>
      </c>
      <c r="L2118" s="108"/>
      <c r="M2118" s="122">
        <v>16004</v>
      </c>
      <c r="N2118" s="123">
        <v>16919</v>
      </c>
      <c r="O2118" s="124">
        <v>15849</v>
      </c>
      <c r="P2118" s="123">
        <v>15880</v>
      </c>
      <c r="Q2118" s="124">
        <v>17864</v>
      </c>
      <c r="R2118" s="123">
        <v>18329</v>
      </c>
      <c r="S2118" s="124">
        <v>18734</v>
      </c>
      <c r="T2118" s="123">
        <v>19209</v>
      </c>
      <c r="U2118" s="124">
        <v>17603</v>
      </c>
      <c r="V2118" s="123">
        <v>19531</v>
      </c>
      <c r="W2118" s="124">
        <v>20271</v>
      </c>
      <c r="X2118" s="123">
        <v>20188</v>
      </c>
      <c r="Y2118" s="124">
        <v>20305</v>
      </c>
      <c r="Z2118" s="123">
        <v>18918</v>
      </c>
      <c r="AA2118" s="124">
        <v>17681</v>
      </c>
      <c r="AB2118" s="123">
        <v>19921</v>
      </c>
      <c r="AC2118" s="124">
        <v>20902</v>
      </c>
      <c r="AD2118" s="123">
        <v>21484</v>
      </c>
      <c r="AE2118" s="125">
        <v>21376</v>
      </c>
      <c r="AF2118" s="126">
        <v>20104</v>
      </c>
    </row>
    <row r="2119" spans="2:32">
      <c r="B2119" s="127">
        <v>2081</v>
      </c>
      <c r="C2119" s="128">
        <v>2081</v>
      </c>
      <c r="D2119" s="129">
        <v>87</v>
      </c>
      <c r="E2119" s="130">
        <v>3</v>
      </c>
      <c r="F2119" s="131">
        <v>28</v>
      </c>
      <c r="G2119" s="132" t="s">
        <v>485</v>
      </c>
      <c r="H2119" s="133">
        <v>3</v>
      </c>
      <c r="I2119" s="128">
        <v>27</v>
      </c>
      <c r="J2119" s="129" t="s">
        <v>485</v>
      </c>
      <c r="K2119" s="134">
        <v>17</v>
      </c>
      <c r="L2119" s="108"/>
      <c r="M2119" s="81">
        <v>16176</v>
      </c>
      <c r="N2119" s="135">
        <v>17120</v>
      </c>
      <c r="O2119" s="136">
        <v>16257</v>
      </c>
      <c r="P2119" s="135">
        <v>16131</v>
      </c>
      <c r="Q2119" s="136">
        <v>18194</v>
      </c>
      <c r="R2119" s="135">
        <v>18661</v>
      </c>
      <c r="S2119" s="136">
        <v>18921</v>
      </c>
      <c r="T2119" s="135">
        <v>19462</v>
      </c>
      <c r="U2119" s="136">
        <v>18072</v>
      </c>
      <c r="V2119" s="135">
        <v>19838</v>
      </c>
      <c r="W2119" s="136">
        <v>20591</v>
      </c>
      <c r="X2119" s="135">
        <v>20554</v>
      </c>
      <c r="Y2119" s="136">
        <v>20579</v>
      </c>
      <c r="Z2119" s="135">
        <v>19423</v>
      </c>
      <c r="AA2119" s="136">
        <v>18040</v>
      </c>
      <c r="AB2119" s="135">
        <v>20303</v>
      </c>
      <c r="AC2119" s="136">
        <v>21016</v>
      </c>
      <c r="AD2119" s="135">
        <v>21772</v>
      </c>
      <c r="AE2119" s="137">
        <v>21639</v>
      </c>
      <c r="AF2119" s="138">
        <v>20626</v>
      </c>
    </row>
    <row r="2120" spans="2:32">
      <c r="B2120" s="114">
        <v>2082</v>
      </c>
      <c r="C2120" s="115">
        <v>2082</v>
      </c>
      <c r="D2120" s="116">
        <v>87</v>
      </c>
      <c r="E2120" s="117">
        <v>3</v>
      </c>
      <c r="F2120" s="118">
        <v>28</v>
      </c>
      <c r="G2120" s="119" t="s">
        <v>485</v>
      </c>
      <c r="H2120" s="120">
        <v>3</v>
      </c>
      <c r="I2120" s="115">
        <v>27</v>
      </c>
      <c r="J2120" s="116" t="s">
        <v>485</v>
      </c>
      <c r="K2120" s="121">
        <v>18</v>
      </c>
      <c r="L2120" s="108"/>
      <c r="M2120" s="122">
        <v>16016</v>
      </c>
      <c r="N2120" s="123">
        <v>17063</v>
      </c>
      <c r="O2120" s="124">
        <v>16116</v>
      </c>
      <c r="P2120" s="123">
        <v>16139</v>
      </c>
      <c r="Q2120" s="124">
        <v>18098</v>
      </c>
      <c r="R2120" s="123">
        <v>18319</v>
      </c>
      <c r="S2120" s="124">
        <v>18750</v>
      </c>
      <c r="T2120" s="123">
        <v>19488</v>
      </c>
      <c r="U2120" s="124">
        <v>18098</v>
      </c>
      <c r="V2120" s="123">
        <v>19792</v>
      </c>
      <c r="W2120" s="124">
        <v>20432</v>
      </c>
      <c r="X2120" s="123">
        <v>20337</v>
      </c>
      <c r="Y2120" s="124">
        <v>20621</v>
      </c>
      <c r="Z2120" s="123">
        <v>19655</v>
      </c>
      <c r="AA2120" s="124">
        <v>18761</v>
      </c>
      <c r="AB2120" s="123">
        <v>20826</v>
      </c>
      <c r="AC2120" s="124">
        <v>21445</v>
      </c>
      <c r="AD2120" s="123">
        <v>21937</v>
      </c>
      <c r="AE2120" s="125">
        <v>22396</v>
      </c>
      <c r="AF2120" s="126">
        <v>20948</v>
      </c>
    </row>
    <row r="2121" spans="2:32">
      <c r="B2121" s="127">
        <v>2083</v>
      </c>
      <c r="C2121" s="128">
        <v>2083</v>
      </c>
      <c r="D2121" s="129">
        <v>87</v>
      </c>
      <c r="E2121" s="130">
        <v>3</v>
      </c>
      <c r="F2121" s="131">
        <v>28</v>
      </c>
      <c r="G2121" s="132" t="s">
        <v>485</v>
      </c>
      <c r="H2121" s="133">
        <v>3</v>
      </c>
      <c r="I2121" s="128">
        <v>27</v>
      </c>
      <c r="J2121" s="129" t="s">
        <v>485</v>
      </c>
      <c r="K2121" s="134">
        <v>19</v>
      </c>
      <c r="L2121" s="108"/>
      <c r="M2121" s="81">
        <v>16249</v>
      </c>
      <c r="N2121" s="135">
        <v>17238</v>
      </c>
      <c r="O2121" s="136">
        <v>16243</v>
      </c>
      <c r="P2121" s="135">
        <v>16593</v>
      </c>
      <c r="Q2121" s="136">
        <v>18234</v>
      </c>
      <c r="R2121" s="135">
        <v>18559</v>
      </c>
      <c r="S2121" s="136">
        <v>18890</v>
      </c>
      <c r="T2121" s="135">
        <v>19684</v>
      </c>
      <c r="U2121" s="136">
        <v>18352</v>
      </c>
      <c r="V2121" s="135">
        <v>20091</v>
      </c>
      <c r="W2121" s="136">
        <v>20832</v>
      </c>
      <c r="X2121" s="135">
        <v>20887</v>
      </c>
      <c r="Y2121" s="136">
        <v>21193</v>
      </c>
      <c r="Z2121" s="135">
        <v>20200</v>
      </c>
      <c r="AA2121" s="136">
        <v>19916</v>
      </c>
      <c r="AB2121" s="135">
        <v>21689</v>
      </c>
      <c r="AC2121" s="136">
        <v>22483</v>
      </c>
      <c r="AD2121" s="135">
        <v>22734</v>
      </c>
      <c r="AE2121" s="137">
        <v>23448</v>
      </c>
      <c r="AF2121" s="138">
        <v>21656</v>
      </c>
    </row>
    <row r="2122" spans="2:32">
      <c r="B2122" s="114">
        <v>2084</v>
      </c>
      <c r="C2122" s="115">
        <v>2084</v>
      </c>
      <c r="D2122" s="116">
        <v>87</v>
      </c>
      <c r="E2122" s="117">
        <v>3</v>
      </c>
      <c r="F2122" s="118">
        <v>28</v>
      </c>
      <c r="G2122" s="119" t="s">
        <v>485</v>
      </c>
      <c r="H2122" s="120">
        <v>3</v>
      </c>
      <c r="I2122" s="115">
        <v>27</v>
      </c>
      <c r="J2122" s="116" t="s">
        <v>485</v>
      </c>
      <c r="K2122" s="121">
        <v>20</v>
      </c>
      <c r="L2122" s="108"/>
      <c r="M2122" s="122">
        <v>16483</v>
      </c>
      <c r="N2122" s="123">
        <v>17498</v>
      </c>
      <c r="O2122" s="124">
        <v>16599</v>
      </c>
      <c r="P2122" s="123">
        <v>17043</v>
      </c>
      <c r="Q2122" s="124">
        <v>18716</v>
      </c>
      <c r="R2122" s="123">
        <v>18904</v>
      </c>
      <c r="S2122" s="124">
        <v>19346</v>
      </c>
      <c r="T2122" s="123">
        <v>20139</v>
      </c>
      <c r="U2122" s="124">
        <v>18767</v>
      </c>
      <c r="V2122" s="123">
        <v>20680</v>
      </c>
      <c r="W2122" s="124">
        <v>21564</v>
      </c>
      <c r="X2122" s="123">
        <v>21583</v>
      </c>
      <c r="Y2122" s="124">
        <v>22233</v>
      </c>
      <c r="Z2122" s="123">
        <v>21145</v>
      </c>
      <c r="AA2122" s="124">
        <v>21145</v>
      </c>
      <c r="AB2122" s="123">
        <v>22990</v>
      </c>
      <c r="AC2122" s="124">
        <v>23917</v>
      </c>
      <c r="AD2122" s="123">
        <v>24058</v>
      </c>
      <c r="AE2122" s="125">
        <v>24736</v>
      </c>
      <c r="AF2122" s="126">
        <v>22814</v>
      </c>
    </row>
    <row r="2123" spans="2:32">
      <c r="B2123" s="127">
        <v>2085</v>
      </c>
      <c r="C2123" s="128">
        <v>2085</v>
      </c>
      <c r="D2123" s="129">
        <v>87</v>
      </c>
      <c r="E2123" s="130">
        <v>3</v>
      </c>
      <c r="F2123" s="131">
        <v>28</v>
      </c>
      <c r="G2123" s="132" t="s">
        <v>485</v>
      </c>
      <c r="H2123" s="133">
        <v>3</v>
      </c>
      <c r="I2123" s="128">
        <v>27</v>
      </c>
      <c r="J2123" s="129" t="s">
        <v>485</v>
      </c>
      <c r="K2123" s="134">
        <v>21</v>
      </c>
      <c r="L2123" s="108"/>
      <c r="M2123" s="81">
        <v>16030</v>
      </c>
      <c r="N2123" s="135">
        <v>17150</v>
      </c>
      <c r="O2123" s="136">
        <v>16349</v>
      </c>
      <c r="P2123" s="135">
        <v>16759</v>
      </c>
      <c r="Q2123" s="136">
        <v>18264</v>
      </c>
      <c r="R2123" s="135">
        <v>18687</v>
      </c>
      <c r="S2123" s="136">
        <v>19180</v>
      </c>
      <c r="T2123" s="135">
        <v>20049</v>
      </c>
      <c r="U2123" s="136">
        <v>18875</v>
      </c>
      <c r="V2123" s="135">
        <v>20503</v>
      </c>
      <c r="W2123" s="136">
        <v>21673</v>
      </c>
      <c r="X2123" s="135">
        <v>21951</v>
      </c>
      <c r="Y2123" s="136">
        <v>22694</v>
      </c>
      <c r="Z2123" s="135">
        <v>21783</v>
      </c>
      <c r="AA2123" s="136">
        <v>21621</v>
      </c>
      <c r="AB2123" s="135">
        <v>23287</v>
      </c>
      <c r="AC2123" s="136">
        <v>24534</v>
      </c>
      <c r="AD2123" s="135">
        <v>24852</v>
      </c>
      <c r="AE2123" s="137">
        <v>25536</v>
      </c>
      <c r="AF2123" s="138">
        <v>23733</v>
      </c>
    </row>
    <row r="2124" spans="2:32">
      <c r="B2124" s="114">
        <v>2086</v>
      </c>
      <c r="C2124" s="115">
        <v>2086</v>
      </c>
      <c r="D2124" s="116">
        <v>87</v>
      </c>
      <c r="E2124" s="117">
        <v>3</v>
      </c>
      <c r="F2124" s="118">
        <v>28</v>
      </c>
      <c r="G2124" s="119" t="s">
        <v>485</v>
      </c>
      <c r="H2124" s="120">
        <v>3</v>
      </c>
      <c r="I2124" s="115">
        <v>27</v>
      </c>
      <c r="J2124" s="116" t="s">
        <v>485</v>
      </c>
      <c r="K2124" s="121">
        <v>22</v>
      </c>
      <c r="L2124" s="108"/>
      <c r="M2124" s="122">
        <v>15036</v>
      </c>
      <c r="N2124" s="123">
        <v>16260</v>
      </c>
      <c r="O2124" s="124">
        <v>15580</v>
      </c>
      <c r="P2124" s="123">
        <v>16089</v>
      </c>
      <c r="Q2124" s="124">
        <v>17221</v>
      </c>
      <c r="R2124" s="123">
        <v>17854</v>
      </c>
      <c r="S2124" s="124">
        <v>18331</v>
      </c>
      <c r="T2124" s="123">
        <v>19323</v>
      </c>
      <c r="U2124" s="124">
        <v>18314</v>
      </c>
      <c r="V2124" s="123">
        <v>19617</v>
      </c>
      <c r="W2124" s="124">
        <v>21091</v>
      </c>
      <c r="X2124" s="123">
        <v>21487</v>
      </c>
      <c r="Y2124" s="124">
        <v>22233</v>
      </c>
      <c r="Z2124" s="123">
        <v>21559</v>
      </c>
      <c r="AA2124" s="124">
        <v>21408</v>
      </c>
      <c r="AB2124" s="123">
        <v>22683</v>
      </c>
      <c r="AC2124" s="124">
        <v>24247</v>
      </c>
      <c r="AD2124" s="123">
        <v>24571</v>
      </c>
      <c r="AE2124" s="125">
        <v>25364</v>
      </c>
      <c r="AF2124" s="126">
        <v>23651</v>
      </c>
    </row>
    <row r="2125" spans="2:32">
      <c r="B2125" s="127">
        <v>2087</v>
      </c>
      <c r="C2125" s="128">
        <v>2087</v>
      </c>
      <c r="D2125" s="129">
        <v>87</v>
      </c>
      <c r="E2125" s="130">
        <v>3</v>
      </c>
      <c r="F2125" s="131">
        <v>28</v>
      </c>
      <c r="G2125" s="132" t="s">
        <v>485</v>
      </c>
      <c r="H2125" s="133">
        <v>3</v>
      </c>
      <c r="I2125" s="128">
        <v>27</v>
      </c>
      <c r="J2125" s="129" t="s">
        <v>485</v>
      </c>
      <c r="K2125" s="134">
        <v>23</v>
      </c>
      <c r="L2125" s="108"/>
      <c r="M2125" s="81">
        <v>13941</v>
      </c>
      <c r="N2125" s="135">
        <v>15312</v>
      </c>
      <c r="O2125" s="136">
        <v>14836</v>
      </c>
      <c r="P2125" s="135">
        <v>15294</v>
      </c>
      <c r="Q2125" s="136">
        <v>16159</v>
      </c>
      <c r="R2125" s="135">
        <v>16829</v>
      </c>
      <c r="S2125" s="136">
        <v>17344</v>
      </c>
      <c r="T2125" s="135">
        <v>18431</v>
      </c>
      <c r="U2125" s="136">
        <v>17642</v>
      </c>
      <c r="V2125" s="135">
        <v>18617</v>
      </c>
      <c r="W2125" s="136">
        <v>20156</v>
      </c>
      <c r="X2125" s="135">
        <v>20661</v>
      </c>
      <c r="Y2125" s="136">
        <v>21465</v>
      </c>
      <c r="Z2125" s="135">
        <v>21074</v>
      </c>
      <c r="AA2125" s="136">
        <v>20840</v>
      </c>
      <c r="AB2125" s="135">
        <v>21837</v>
      </c>
      <c r="AC2125" s="136">
        <v>23443</v>
      </c>
      <c r="AD2125" s="135">
        <v>23925</v>
      </c>
      <c r="AE2125" s="137">
        <v>24738</v>
      </c>
      <c r="AF2125" s="138">
        <v>23251</v>
      </c>
    </row>
    <row r="2126" spans="2:32">
      <c r="B2126" s="114">
        <v>2088</v>
      </c>
      <c r="C2126" s="115">
        <v>2088</v>
      </c>
      <c r="D2126" s="116">
        <v>87</v>
      </c>
      <c r="E2126" s="117">
        <v>3</v>
      </c>
      <c r="F2126" s="118">
        <v>28</v>
      </c>
      <c r="G2126" s="119" t="s">
        <v>485</v>
      </c>
      <c r="H2126" s="120">
        <v>3</v>
      </c>
      <c r="I2126" s="115">
        <v>27</v>
      </c>
      <c r="J2126" s="116" t="s">
        <v>485</v>
      </c>
      <c r="K2126" s="121">
        <v>24</v>
      </c>
      <c r="L2126" s="108"/>
      <c r="M2126" s="122">
        <v>13079</v>
      </c>
      <c r="N2126" s="123">
        <v>14521</v>
      </c>
      <c r="O2126" s="124">
        <v>14169</v>
      </c>
      <c r="P2126" s="123">
        <v>14785</v>
      </c>
      <c r="Q2126" s="124">
        <v>15412</v>
      </c>
      <c r="R2126" s="123">
        <v>15962</v>
      </c>
      <c r="S2126" s="124">
        <v>16556</v>
      </c>
      <c r="T2126" s="123">
        <v>17701</v>
      </c>
      <c r="U2126" s="124">
        <v>17069</v>
      </c>
      <c r="V2126" s="123">
        <v>17926</v>
      </c>
      <c r="W2126" s="124">
        <v>19551</v>
      </c>
      <c r="X2126" s="123">
        <v>19937</v>
      </c>
      <c r="Y2126" s="124">
        <v>20787</v>
      </c>
      <c r="Z2126" s="123">
        <v>20601</v>
      </c>
      <c r="AA2126" s="124">
        <v>20411</v>
      </c>
      <c r="AB2126" s="123">
        <v>21136</v>
      </c>
      <c r="AC2126" s="124">
        <v>22850</v>
      </c>
      <c r="AD2126" s="123">
        <v>23312</v>
      </c>
      <c r="AE2126" s="125">
        <v>24224</v>
      </c>
      <c r="AF2126" s="126">
        <v>22830</v>
      </c>
    </row>
    <row r="2127" spans="2:32">
      <c r="B2127" s="127">
        <v>2089</v>
      </c>
      <c r="C2127" s="128">
        <v>2089</v>
      </c>
      <c r="D2127" s="129">
        <v>88</v>
      </c>
      <c r="E2127" s="130">
        <v>3</v>
      </c>
      <c r="F2127" s="131">
        <v>29</v>
      </c>
      <c r="G2127" s="132" t="s">
        <v>485</v>
      </c>
      <c r="H2127" s="133">
        <v>3</v>
      </c>
      <c r="I2127" s="128">
        <v>28</v>
      </c>
      <c r="J2127" s="129" t="s">
        <v>485</v>
      </c>
      <c r="K2127" s="134">
        <v>1</v>
      </c>
      <c r="L2127" s="108"/>
      <c r="M2127" s="81">
        <v>12588</v>
      </c>
      <c r="N2127" s="135">
        <v>13863</v>
      </c>
      <c r="O2127" s="136">
        <v>14006</v>
      </c>
      <c r="P2127" s="135">
        <v>14167</v>
      </c>
      <c r="Q2127" s="136">
        <v>15246</v>
      </c>
      <c r="R2127" s="135">
        <v>15557</v>
      </c>
      <c r="S2127" s="136">
        <v>16187</v>
      </c>
      <c r="T2127" s="135">
        <v>16977</v>
      </c>
      <c r="U2127" s="136">
        <v>16584</v>
      </c>
      <c r="V2127" s="135">
        <v>18102</v>
      </c>
      <c r="W2127" s="136">
        <v>19452</v>
      </c>
      <c r="X2127" s="135">
        <v>19700</v>
      </c>
      <c r="Y2127" s="136">
        <v>20408</v>
      </c>
      <c r="Z2127" s="135">
        <v>19263</v>
      </c>
      <c r="AA2127" s="136">
        <v>19696</v>
      </c>
      <c r="AB2127" s="135">
        <v>21468</v>
      </c>
      <c r="AC2127" s="136">
        <v>22676</v>
      </c>
      <c r="AD2127" s="135">
        <v>22924</v>
      </c>
      <c r="AE2127" s="137">
        <v>23179</v>
      </c>
      <c r="AF2127" s="138">
        <v>21205</v>
      </c>
    </row>
    <row r="2128" spans="2:32">
      <c r="B2128" s="114">
        <v>2090</v>
      </c>
      <c r="C2128" s="115">
        <v>2090</v>
      </c>
      <c r="D2128" s="116">
        <v>88</v>
      </c>
      <c r="E2128" s="117">
        <v>3</v>
      </c>
      <c r="F2128" s="118">
        <v>29</v>
      </c>
      <c r="G2128" s="119" t="s">
        <v>485</v>
      </c>
      <c r="H2128" s="120">
        <v>3</v>
      </c>
      <c r="I2128" s="115">
        <v>28</v>
      </c>
      <c r="J2128" s="116" t="s">
        <v>485</v>
      </c>
      <c r="K2128" s="121">
        <v>2</v>
      </c>
      <c r="L2128" s="108"/>
      <c r="M2128" s="122">
        <v>12295</v>
      </c>
      <c r="N2128" s="123">
        <v>13514</v>
      </c>
      <c r="O2128" s="124">
        <v>13708</v>
      </c>
      <c r="P2128" s="123">
        <v>13986</v>
      </c>
      <c r="Q2128" s="124">
        <v>14997</v>
      </c>
      <c r="R2128" s="123">
        <v>15174</v>
      </c>
      <c r="S2128" s="124">
        <v>15869</v>
      </c>
      <c r="T2128" s="123">
        <v>16570</v>
      </c>
      <c r="U2128" s="124">
        <v>16280</v>
      </c>
      <c r="V2128" s="123">
        <v>17805</v>
      </c>
      <c r="W2128" s="124">
        <v>19094</v>
      </c>
      <c r="X2128" s="123">
        <v>19204</v>
      </c>
      <c r="Y2128" s="124">
        <v>19996</v>
      </c>
      <c r="Z2128" s="123">
        <v>19040</v>
      </c>
      <c r="AA2128" s="124">
        <v>19590</v>
      </c>
      <c r="AB2128" s="123">
        <v>21269</v>
      </c>
      <c r="AC2128" s="124">
        <v>22445</v>
      </c>
      <c r="AD2128" s="123">
        <v>22441</v>
      </c>
      <c r="AE2128" s="125">
        <v>22625</v>
      </c>
      <c r="AF2128" s="126">
        <v>20939</v>
      </c>
    </row>
    <row r="2129" spans="2:32">
      <c r="B2129" s="127">
        <v>2091</v>
      </c>
      <c r="C2129" s="128">
        <v>2091</v>
      </c>
      <c r="D2129" s="129">
        <v>88</v>
      </c>
      <c r="E2129" s="130">
        <v>3</v>
      </c>
      <c r="F2129" s="131">
        <v>29</v>
      </c>
      <c r="G2129" s="132" t="s">
        <v>485</v>
      </c>
      <c r="H2129" s="133">
        <v>3</v>
      </c>
      <c r="I2129" s="128">
        <v>28</v>
      </c>
      <c r="J2129" s="129" t="s">
        <v>485</v>
      </c>
      <c r="K2129" s="134">
        <v>3</v>
      </c>
      <c r="L2129" s="108"/>
      <c r="M2129" s="81">
        <v>12182</v>
      </c>
      <c r="N2129" s="135">
        <v>13342</v>
      </c>
      <c r="O2129" s="136">
        <v>13536</v>
      </c>
      <c r="P2129" s="135">
        <v>14039</v>
      </c>
      <c r="Q2129" s="136">
        <v>14976</v>
      </c>
      <c r="R2129" s="135">
        <v>15041</v>
      </c>
      <c r="S2129" s="136">
        <v>15751</v>
      </c>
      <c r="T2129" s="135">
        <v>16415</v>
      </c>
      <c r="U2129" s="136">
        <v>16162</v>
      </c>
      <c r="V2129" s="135">
        <v>17719</v>
      </c>
      <c r="W2129" s="136">
        <v>19023</v>
      </c>
      <c r="X2129" s="135">
        <v>18958</v>
      </c>
      <c r="Y2129" s="136">
        <v>19893</v>
      </c>
      <c r="Z2129" s="135">
        <v>18637</v>
      </c>
      <c r="AA2129" s="136">
        <v>19392</v>
      </c>
      <c r="AB2129" s="135">
        <v>20908</v>
      </c>
      <c r="AC2129" s="136">
        <v>22114</v>
      </c>
      <c r="AD2129" s="135">
        <v>22244</v>
      </c>
      <c r="AE2129" s="137">
        <v>22317</v>
      </c>
      <c r="AF2129" s="138">
        <v>20479</v>
      </c>
    </row>
    <row r="2130" spans="2:32">
      <c r="B2130" s="114">
        <v>2092</v>
      </c>
      <c r="C2130" s="115">
        <v>2092</v>
      </c>
      <c r="D2130" s="116">
        <v>88</v>
      </c>
      <c r="E2130" s="117">
        <v>3</v>
      </c>
      <c r="F2130" s="118">
        <v>29</v>
      </c>
      <c r="G2130" s="119" t="s">
        <v>485</v>
      </c>
      <c r="H2130" s="120">
        <v>3</v>
      </c>
      <c r="I2130" s="115">
        <v>28</v>
      </c>
      <c r="J2130" s="116" t="s">
        <v>485</v>
      </c>
      <c r="K2130" s="121">
        <v>4</v>
      </c>
      <c r="L2130" s="108"/>
      <c r="M2130" s="122">
        <v>12233</v>
      </c>
      <c r="N2130" s="123">
        <v>13358</v>
      </c>
      <c r="O2130" s="124">
        <v>13580</v>
      </c>
      <c r="P2130" s="123">
        <v>14345</v>
      </c>
      <c r="Q2130" s="124">
        <v>15129</v>
      </c>
      <c r="R2130" s="123">
        <v>15122</v>
      </c>
      <c r="S2130" s="124">
        <v>15832</v>
      </c>
      <c r="T2130" s="123">
        <v>16433</v>
      </c>
      <c r="U2130" s="124">
        <v>16182</v>
      </c>
      <c r="V2130" s="123">
        <v>17793</v>
      </c>
      <c r="W2130" s="124">
        <v>18957</v>
      </c>
      <c r="X2130" s="123">
        <v>18758</v>
      </c>
      <c r="Y2130" s="124">
        <v>19604</v>
      </c>
      <c r="Z2130" s="123">
        <v>18047</v>
      </c>
      <c r="AA2130" s="124">
        <v>18918</v>
      </c>
      <c r="AB2130" s="123">
        <v>20262</v>
      </c>
      <c r="AC2130" s="124">
        <v>21337</v>
      </c>
      <c r="AD2130" s="123">
        <v>21726</v>
      </c>
      <c r="AE2130" s="125">
        <v>21777</v>
      </c>
      <c r="AF2130" s="126">
        <v>19744</v>
      </c>
    </row>
    <row r="2131" spans="2:32">
      <c r="B2131" s="127">
        <v>2093</v>
      </c>
      <c r="C2131" s="128">
        <v>2093</v>
      </c>
      <c r="D2131" s="129">
        <v>88</v>
      </c>
      <c r="E2131" s="130">
        <v>3</v>
      </c>
      <c r="F2131" s="131">
        <v>29</v>
      </c>
      <c r="G2131" s="132" t="s">
        <v>485</v>
      </c>
      <c r="H2131" s="133">
        <v>3</v>
      </c>
      <c r="I2131" s="128">
        <v>28</v>
      </c>
      <c r="J2131" s="129" t="s">
        <v>485</v>
      </c>
      <c r="K2131" s="134">
        <v>5</v>
      </c>
      <c r="L2131" s="108"/>
      <c r="M2131" s="81">
        <v>12767</v>
      </c>
      <c r="N2131" s="135">
        <v>13608</v>
      </c>
      <c r="O2131" s="136">
        <v>13871</v>
      </c>
      <c r="P2131" s="135">
        <v>14851</v>
      </c>
      <c r="Q2131" s="136">
        <v>15680</v>
      </c>
      <c r="R2131" s="135">
        <v>15643</v>
      </c>
      <c r="S2131" s="136">
        <v>16308</v>
      </c>
      <c r="T2131" s="135">
        <v>16567</v>
      </c>
      <c r="U2131" s="136">
        <v>16371</v>
      </c>
      <c r="V2131" s="135">
        <v>18119</v>
      </c>
      <c r="W2131" s="136">
        <v>19189</v>
      </c>
      <c r="X2131" s="135">
        <v>18834</v>
      </c>
      <c r="Y2131" s="136">
        <v>19591</v>
      </c>
      <c r="Z2131" s="135">
        <v>17720</v>
      </c>
      <c r="AA2131" s="136">
        <v>18802</v>
      </c>
      <c r="AB2131" s="135">
        <v>20053</v>
      </c>
      <c r="AC2131" s="136">
        <v>21032</v>
      </c>
      <c r="AD2131" s="135">
        <v>21429</v>
      </c>
      <c r="AE2131" s="137">
        <v>21274</v>
      </c>
      <c r="AF2131" s="138">
        <v>19243</v>
      </c>
    </row>
    <row r="2132" spans="2:32">
      <c r="B2132" s="114">
        <v>2094</v>
      </c>
      <c r="C2132" s="115">
        <v>2094</v>
      </c>
      <c r="D2132" s="116">
        <v>88</v>
      </c>
      <c r="E2132" s="117">
        <v>3</v>
      </c>
      <c r="F2132" s="118">
        <v>29</v>
      </c>
      <c r="G2132" s="119" t="s">
        <v>485</v>
      </c>
      <c r="H2132" s="120">
        <v>3</v>
      </c>
      <c r="I2132" s="115">
        <v>28</v>
      </c>
      <c r="J2132" s="116" t="s">
        <v>485</v>
      </c>
      <c r="K2132" s="121">
        <v>6</v>
      </c>
      <c r="L2132" s="108"/>
      <c r="M2132" s="122">
        <v>13945</v>
      </c>
      <c r="N2132" s="123">
        <v>14211</v>
      </c>
      <c r="O2132" s="124">
        <v>14346</v>
      </c>
      <c r="P2132" s="123">
        <v>15652</v>
      </c>
      <c r="Q2132" s="124">
        <v>16865</v>
      </c>
      <c r="R2132" s="123">
        <v>16691</v>
      </c>
      <c r="S2132" s="124">
        <v>17222</v>
      </c>
      <c r="T2132" s="123">
        <v>16831</v>
      </c>
      <c r="U2132" s="124">
        <v>16614</v>
      </c>
      <c r="V2132" s="123">
        <v>18938</v>
      </c>
      <c r="W2132" s="124">
        <v>19946</v>
      </c>
      <c r="X2132" s="123">
        <v>19341</v>
      </c>
      <c r="Y2132" s="124">
        <v>19963</v>
      </c>
      <c r="Z2132" s="123">
        <v>17518</v>
      </c>
      <c r="AA2132" s="124">
        <v>19365</v>
      </c>
      <c r="AB2132" s="123">
        <v>20497</v>
      </c>
      <c r="AC2132" s="124">
        <v>21394</v>
      </c>
      <c r="AD2132" s="123">
        <v>21535</v>
      </c>
      <c r="AE2132" s="125">
        <v>20848</v>
      </c>
      <c r="AF2132" s="126">
        <v>18861</v>
      </c>
    </row>
    <row r="2133" spans="2:32">
      <c r="B2133" s="127">
        <v>2095</v>
      </c>
      <c r="C2133" s="128">
        <v>2095</v>
      </c>
      <c r="D2133" s="129">
        <v>88</v>
      </c>
      <c r="E2133" s="130">
        <v>3</v>
      </c>
      <c r="F2133" s="131">
        <v>29</v>
      </c>
      <c r="G2133" s="132" t="s">
        <v>485</v>
      </c>
      <c r="H2133" s="133">
        <v>3</v>
      </c>
      <c r="I2133" s="128">
        <v>28</v>
      </c>
      <c r="J2133" s="129" t="s">
        <v>485</v>
      </c>
      <c r="K2133" s="134">
        <v>7</v>
      </c>
      <c r="L2133" s="108"/>
      <c r="M2133" s="81">
        <v>15233</v>
      </c>
      <c r="N2133" s="135">
        <v>14734</v>
      </c>
      <c r="O2133" s="136">
        <v>14528</v>
      </c>
      <c r="P2133" s="135">
        <v>16537</v>
      </c>
      <c r="Q2133" s="136">
        <v>17966</v>
      </c>
      <c r="R2133" s="135">
        <v>17851</v>
      </c>
      <c r="S2133" s="136">
        <v>18371</v>
      </c>
      <c r="T2133" s="135">
        <v>17093</v>
      </c>
      <c r="U2133" s="136">
        <v>16647</v>
      </c>
      <c r="V2133" s="135">
        <v>19758</v>
      </c>
      <c r="W2133" s="136">
        <v>20843</v>
      </c>
      <c r="X2133" s="135">
        <v>20164</v>
      </c>
      <c r="Y2133" s="136">
        <v>20541</v>
      </c>
      <c r="Z2133" s="135">
        <v>17134</v>
      </c>
      <c r="AA2133" s="136">
        <v>20147</v>
      </c>
      <c r="AB2133" s="135">
        <v>20880</v>
      </c>
      <c r="AC2133" s="136">
        <v>21950</v>
      </c>
      <c r="AD2133" s="135">
        <v>21917</v>
      </c>
      <c r="AE2133" s="137">
        <v>20580</v>
      </c>
      <c r="AF2133" s="138">
        <v>18358</v>
      </c>
    </row>
    <row r="2134" spans="2:32">
      <c r="B2134" s="114">
        <v>2096</v>
      </c>
      <c r="C2134" s="115">
        <v>2096</v>
      </c>
      <c r="D2134" s="116">
        <v>88</v>
      </c>
      <c r="E2134" s="117">
        <v>3</v>
      </c>
      <c r="F2134" s="118">
        <v>29</v>
      </c>
      <c r="G2134" s="119" t="s">
        <v>485</v>
      </c>
      <c r="H2134" s="120">
        <v>3</v>
      </c>
      <c r="I2134" s="115">
        <v>28</v>
      </c>
      <c r="J2134" s="116" t="s">
        <v>485</v>
      </c>
      <c r="K2134" s="121">
        <v>8</v>
      </c>
      <c r="L2134" s="108"/>
      <c r="M2134" s="122">
        <v>15604</v>
      </c>
      <c r="N2134" s="123">
        <v>14828</v>
      </c>
      <c r="O2134" s="124">
        <v>14431</v>
      </c>
      <c r="P2134" s="123">
        <v>17141</v>
      </c>
      <c r="Q2134" s="124">
        <v>18277</v>
      </c>
      <c r="R2134" s="123">
        <v>18255</v>
      </c>
      <c r="S2134" s="124">
        <v>18934</v>
      </c>
      <c r="T2134" s="123">
        <v>17134</v>
      </c>
      <c r="U2134" s="124">
        <v>16397</v>
      </c>
      <c r="V2134" s="123">
        <v>19931</v>
      </c>
      <c r="W2134" s="124">
        <v>20990</v>
      </c>
      <c r="X2134" s="123">
        <v>20419</v>
      </c>
      <c r="Y2134" s="124">
        <v>20794</v>
      </c>
      <c r="Z2134" s="123">
        <v>16777</v>
      </c>
      <c r="AA2134" s="124">
        <v>20268</v>
      </c>
      <c r="AB2134" s="123">
        <v>20714</v>
      </c>
      <c r="AC2134" s="124">
        <v>21827</v>
      </c>
      <c r="AD2134" s="123">
        <v>22077</v>
      </c>
      <c r="AE2134" s="125">
        <v>20281</v>
      </c>
      <c r="AF2134" s="126">
        <v>17938</v>
      </c>
    </row>
    <row r="2135" spans="2:32">
      <c r="B2135" s="127">
        <v>2097</v>
      </c>
      <c r="C2135" s="128">
        <v>2097</v>
      </c>
      <c r="D2135" s="129">
        <v>88</v>
      </c>
      <c r="E2135" s="130">
        <v>3</v>
      </c>
      <c r="F2135" s="131">
        <v>29</v>
      </c>
      <c r="G2135" s="132" t="s">
        <v>485</v>
      </c>
      <c r="H2135" s="133">
        <v>3</v>
      </c>
      <c r="I2135" s="128">
        <v>28</v>
      </c>
      <c r="J2135" s="129" t="s">
        <v>485</v>
      </c>
      <c r="K2135" s="134">
        <v>9</v>
      </c>
      <c r="L2135" s="108"/>
      <c r="M2135" s="81">
        <v>15914</v>
      </c>
      <c r="N2135" s="135">
        <v>15479</v>
      </c>
      <c r="O2135" s="136">
        <v>15004</v>
      </c>
      <c r="P2135" s="135">
        <v>17727</v>
      </c>
      <c r="Q2135" s="136">
        <v>18523</v>
      </c>
      <c r="R2135" s="135">
        <v>18564</v>
      </c>
      <c r="S2135" s="136">
        <v>19259</v>
      </c>
      <c r="T2135" s="135">
        <v>17779</v>
      </c>
      <c r="U2135" s="136">
        <v>16817</v>
      </c>
      <c r="V2135" s="135">
        <v>20076</v>
      </c>
      <c r="W2135" s="136">
        <v>20895</v>
      </c>
      <c r="X2135" s="135">
        <v>20630</v>
      </c>
      <c r="Y2135" s="136">
        <v>20977</v>
      </c>
      <c r="Z2135" s="135">
        <v>17167</v>
      </c>
      <c r="AA2135" s="136">
        <v>20398</v>
      </c>
      <c r="AB2135" s="135">
        <v>20806</v>
      </c>
      <c r="AC2135" s="136">
        <v>21611</v>
      </c>
      <c r="AD2135" s="135">
        <v>22212</v>
      </c>
      <c r="AE2135" s="137">
        <v>20626</v>
      </c>
      <c r="AF2135" s="138">
        <v>18285</v>
      </c>
    </row>
    <row r="2136" spans="2:32">
      <c r="B2136" s="114">
        <v>2098</v>
      </c>
      <c r="C2136" s="115">
        <v>2098</v>
      </c>
      <c r="D2136" s="116">
        <v>88</v>
      </c>
      <c r="E2136" s="117">
        <v>3</v>
      </c>
      <c r="F2136" s="118">
        <v>29</v>
      </c>
      <c r="G2136" s="119" t="s">
        <v>485</v>
      </c>
      <c r="H2136" s="120">
        <v>3</v>
      </c>
      <c r="I2136" s="115">
        <v>28</v>
      </c>
      <c r="J2136" s="116" t="s">
        <v>485</v>
      </c>
      <c r="K2136" s="121">
        <v>10</v>
      </c>
      <c r="L2136" s="108"/>
      <c r="M2136" s="122">
        <v>15930</v>
      </c>
      <c r="N2136" s="123">
        <v>15678</v>
      </c>
      <c r="O2136" s="124">
        <v>15202</v>
      </c>
      <c r="P2136" s="123">
        <v>17713</v>
      </c>
      <c r="Q2136" s="124">
        <v>18388</v>
      </c>
      <c r="R2136" s="123">
        <v>18505</v>
      </c>
      <c r="S2136" s="124">
        <v>19111</v>
      </c>
      <c r="T2136" s="123">
        <v>17859</v>
      </c>
      <c r="U2136" s="124">
        <v>16890</v>
      </c>
      <c r="V2136" s="123">
        <v>20030</v>
      </c>
      <c r="W2136" s="124">
        <v>20649</v>
      </c>
      <c r="X2136" s="123">
        <v>20565</v>
      </c>
      <c r="Y2136" s="124">
        <v>20656</v>
      </c>
      <c r="Z2136" s="123">
        <v>17364</v>
      </c>
      <c r="AA2136" s="124">
        <v>20481</v>
      </c>
      <c r="AB2136" s="123">
        <v>21005</v>
      </c>
      <c r="AC2136" s="124">
        <v>21599</v>
      </c>
      <c r="AD2136" s="123">
        <v>21931</v>
      </c>
      <c r="AE2136" s="125">
        <v>20709</v>
      </c>
      <c r="AF2136" s="126">
        <v>18531</v>
      </c>
    </row>
    <row r="2137" spans="2:32">
      <c r="B2137" s="127">
        <v>2099</v>
      </c>
      <c r="C2137" s="128">
        <v>2099</v>
      </c>
      <c r="D2137" s="129">
        <v>88</v>
      </c>
      <c r="E2137" s="130">
        <v>3</v>
      </c>
      <c r="F2137" s="131">
        <v>29</v>
      </c>
      <c r="G2137" s="132" t="s">
        <v>485</v>
      </c>
      <c r="H2137" s="133">
        <v>3</v>
      </c>
      <c r="I2137" s="128">
        <v>28</v>
      </c>
      <c r="J2137" s="129" t="s">
        <v>485</v>
      </c>
      <c r="K2137" s="134">
        <v>11</v>
      </c>
      <c r="L2137" s="108"/>
      <c r="M2137" s="81">
        <v>15796</v>
      </c>
      <c r="N2137" s="135">
        <v>15655</v>
      </c>
      <c r="O2137" s="136">
        <v>15247</v>
      </c>
      <c r="P2137" s="135">
        <v>17607</v>
      </c>
      <c r="Q2137" s="136">
        <v>18222</v>
      </c>
      <c r="R2137" s="135">
        <v>18377</v>
      </c>
      <c r="S2137" s="136">
        <v>19033</v>
      </c>
      <c r="T2137" s="135">
        <v>17840</v>
      </c>
      <c r="U2137" s="136">
        <v>16875</v>
      </c>
      <c r="V2137" s="135">
        <v>20007</v>
      </c>
      <c r="W2137" s="136">
        <v>20498</v>
      </c>
      <c r="X2137" s="135">
        <v>20496</v>
      </c>
      <c r="Y2137" s="136">
        <v>20509</v>
      </c>
      <c r="Z2137" s="135">
        <v>17360</v>
      </c>
      <c r="AA2137" s="136">
        <v>20339</v>
      </c>
      <c r="AB2137" s="135">
        <v>21080</v>
      </c>
      <c r="AC2137" s="136">
        <v>21531</v>
      </c>
      <c r="AD2137" s="135">
        <v>21827</v>
      </c>
      <c r="AE2137" s="137">
        <v>20709</v>
      </c>
      <c r="AF2137" s="138">
        <v>18564</v>
      </c>
    </row>
    <row r="2138" spans="2:32">
      <c r="B2138" s="114">
        <v>2100</v>
      </c>
      <c r="C2138" s="115">
        <v>2100</v>
      </c>
      <c r="D2138" s="116">
        <v>88</v>
      </c>
      <c r="E2138" s="117">
        <v>3</v>
      </c>
      <c r="F2138" s="118">
        <v>29</v>
      </c>
      <c r="G2138" s="119" t="s">
        <v>485</v>
      </c>
      <c r="H2138" s="120">
        <v>3</v>
      </c>
      <c r="I2138" s="115">
        <v>28</v>
      </c>
      <c r="J2138" s="116" t="s">
        <v>485</v>
      </c>
      <c r="K2138" s="121">
        <v>12</v>
      </c>
      <c r="L2138" s="108"/>
      <c r="M2138" s="122">
        <v>15590</v>
      </c>
      <c r="N2138" s="123">
        <v>15457</v>
      </c>
      <c r="O2138" s="124">
        <v>15193</v>
      </c>
      <c r="P2138" s="123">
        <v>17416</v>
      </c>
      <c r="Q2138" s="124">
        <v>17944</v>
      </c>
      <c r="R2138" s="123">
        <v>18116</v>
      </c>
      <c r="S2138" s="124">
        <v>18846</v>
      </c>
      <c r="T2138" s="123">
        <v>17637</v>
      </c>
      <c r="U2138" s="124">
        <v>16798</v>
      </c>
      <c r="V2138" s="123">
        <v>19747</v>
      </c>
      <c r="W2138" s="124">
        <v>20309</v>
      </c>
      <c r="X2138" s="123">
        <v>20244</v>
      </c>
      <c r="Y2138" s="124">
        <v>20367</v>
      </c>
      <c r="Z2138" s="123">
        <v>17274</v>
      </c>
      <c r="AA2138" s="124">
        <v>20099</v>
      </c>
      <c r="AB2138" s="123">
        <v>20774</v>
      </c>
      <c r="AC2138" s="124">
        <v>21301</v>
      </c>
      <c r="AD2138" s="123">
        <v>21707</v>
      </c>
      <c r="AE2138" s="125">
        <v>20523</v>
      </c>
      <c r="AF2138" s="126">
        <v>18481</v>
      </c>
    </row>
    <row r="2139" spans="2:32">
      <c r="B2139" s="127">
        <v>2101</v>
      </c>
      <c r="C2139" s="128">
        <v>2101</v>
      </c>
      <c r="D2139" s="129">
        <v>88</v>
      </c>
      <c r="E2139" s="130">
        <v>3</v>
      </c>
      <c r="F2139" s="131">
        <v>29</v>
      </c>
      <c r="G2139" s="132" t="s">
        <v>485</v>
      </c>
      <c r="H2139" s="133">
        <v>3</v>
      </c>
      <c r="I2139" s="128">
        <v>28</v>
      </c>
      <c r="J2139" s="129" t="s">
        <v>485</v>
      </c>
      <c r="K2139" s="134">
        <v>13</v>
      </c>
      <c r="L2139" s="108"/>
      <c r="M2139" s="81">
        <v>15689</v>
      </c>
      <c r="N2139" s="135">
        <v>15305</v>
      </c>
      <c r="O2139" s="136">
        <v>15211</v>
      </c>
      <c r="P2139" s="135">
        <v>17436</v>
      </c>
      <c r="Q2139" s="136">
        <v>17926</v>
      </c>
      <c r="R2139" s="135">
        <v>18106</v>
      </c>
      <c r="S2139" s="136">
        <v>18823</v>
      </c>
      <c r="T2139" s="135">
        <v>17459</v>
      </c>
      <c r="U2139" s="136">
        <v>16931</v>
      </c>
      <c r="V2139" s="135">
        <v>19642</v>
      </c>
      <c r="W2139" s="136">
        <v>20323</v>
      </c>
      <c r="X2139" s="135">
        <v>20211</v>
      </c>
      <c r="Y2139" s="136">
        <v>20283</v>
      </c>
      <c r="Z2139" s="135">
        <v>17228</v>
      </c>
      <c r="AA2139" s="136">
        <v>19944</v>
      </c>
      <c r="AB2139" s="135">
        <v>20594</v>
      </c>
      <c r="AC2139" s="136">
        <v>21254</v>
      </c>
      <c r="AD2139" s="135">
        <v>21621</v>
      </c>
      <c r="AE2139" s="137">
        <v>20428</v>
      </c>
      <c r="AF2139" s="138">
        <v>18423</v>
      </c>
    </row>
    <row r="2140" spans="2:32">
      <c r="B2140" s="114">
        <v>2102</v>
      </c>
      <c r="C2140" s="115">
        <v>2102</v>
      </c>
      <c r="D2140" s="116">
        <v>88</v>
      </c>
      <c r="E2140" s="117">
        <v>3</v>
      </c>
      <c r="F2140" s="118">
        <v>29</v>
      </c>
      <c r="G2140" s="119" t="s">
        <v>485</v>
      </c>
      <c r="H2140" s="120">
        <v>3</v>
      </c>
      <c r="I2140" s="115">
        <v>28</v>
      </c>
      <c r="J2140" s="116" t="s">
        <v>485</v>
      </c>
      <c r="K2140" s="121">
        <v>14</v>
      </c>
      <c r="L2140" s="108"/>
      <c r="M2140" s="122">
        <v>15643</v>
      </c>
      <c r="N2140" s="123">
        <v>15057</v>
      </c>
      <c r="O2140" s="124">
        <v>15120</v>
      </c>
      <c r="P2140" s="123">
        <v>17351</v>
      </c>
      <c r="Q2140" s="124">
        <v>17739</v>
      </c>
      <c r="R2140" s="123">
        <v>17956</v>
      </c>
      <c r="S2140" s="124">
        <v>18678</v>
      </c>
      <c r="T2140" s="123">
        <v>17150</v>
      </c>
      <c r="U2140" s="124">
        <v>16857</v>
      </c>
      <c r="V2140" s="123">
        <v>19347</v>
      </c>
      <c r="W2140" s="124">
        <v>20223</v>
      </c>
      <c r="X2140" s="123">
        <v>19990</v>
      </c>
      <c r="Y2140" s="124">
        <v>20072</v>
      </c>
      <c r="Z2140" s="123">
        <v>17075</v>
      </c>
      <c r="AA2140" s="124">
        <v>19691</v>
      </c>
      <c r="AB2140" s="123">
        <v>20209</v>
      </c>
      <c r="AC2140" s="124">
        <v>21096</v>
      </c>
      <c r="AD2140" s="123">
        <v>21384</v>
      </c>
      <c r="AE2140" s="125">
        <v>20098</v>
      </c>
      <c r="AF2140" s="126">
        <v>18244</v>
      </c>
    </row>
    <row r="2141" spans="2:32">
      <c r="B2141" s="127">
        <v>2103</v>
      </c>
      <c r="C2141" s="128">
        <v>2103</v>
      </c>
      <c r="D2141" s="129">
        <v>88</v>
      </c>
      <c r="E2141" s="130">
        <v>3</v>
      </c>
      <c r="F2141" s="131">
        <v>29</v>
      </c>
      <c r="G2141" s="132" t="s">
        <v>485</v>
      </c>
      <c r="H2141" s="133">
        <v>3</v>
      </c>
      <c r="I2141" s="128">
        <v>28</v>
      </c>
      <c r="J2141" s="129" t="s">
        <v>485</v>
      </c>
      <c r="K2141" s="134">
        <v>15</v>
      </c>
      <c r="L2141" s="108"/>
      <c r="M2141" s="81">
        <v>15579</v>
      </c>
      <c r="N2141" s="135">
        <v>14862</v>
      </c>
      <c r="O2141" s="136">
        <v>15088</v>
      </c>
      <c r="P2141" s="135">
        <v>17268</v>
      </c>
      <c r="Q2141" s="136">
        <v>17625</v>
      </c>
      <c r="R2141" s="135">
        <v>17831</v>
      </c>
      <c r="S2141" s="136">
        <v>18500</v>
      </c>
      <c r="T2141" s="135">
        <v>16917</v>
      </c>
      <c r="U2141" s="136">
        <v>16812</v>
      </c>
      <c r="V2141" s="135">
        <v>19140</v>
      </c>
      <c r="W2141" s="136">
        <v>20189</v>
      </c>
      <c r="X2141" s="135">
        <v>19781</v>
      </c>
      <c r="Y2141" s="136">
        <v>19853</v>
      </c>
      <c r="Z2141" s="135">
        <v>17019</v>
      </c>
      <c r="AA2141" s="136">
        <v>19438</v>
      </c>
      <c r="AB2141" s="135">
        <v>19954</v>
      </c>
      <c r="AC2141" s="136">
        <v>21033</v>
      </c>
      <c r="AD2141" s="135">
        <v>21128</v>
      </c>
      <c r="AE2141" s="137">
        <v>19810</v>
      </c>
      <c r="AF2141" s="138">
        <v>18172</v>
      </c>
    </row>
    <row r="2142" spans="2:32">
      <c r="B2142" s="114">
        <v>2104</v>
      </c>
      <c r="C2142" s="115">
        <v>2104</v>
      </c>
      <c r="D2142" s="116">
        <v>88</v>
      </c>
      <c r="E2142" s="117">
        <v>3</v>
      </c>
      <c r="F2142" s="118">
        <v>29</v>
      </c>
      <c r="G2142" s="119" t="s">
        <v>485</v>
      </c>
      <c r="H2142" s="120">
        <v>3</v>
      </c>
      <c r="I2142" s="115">
        <v>28</v>
      </c>
      <c r="J2142" s="116" t="s">
        <v>485</v>
      </c>
      <c r="K2142" s="121">
        <v>16</v>
      </c>
      <c r="L2142" s="108"/>
      <c r="M2142" s="122">
        <v>15781</v>
      </c>
      <c r="N2142" s="123">
        <v>15016</v>
      </c>
      <c r="O2142" s="124">
        <v>15413</v>
      </c>
      <c r="P2142" s="123">
        <v>17594</v>
      </c>
      <c r="Q2142" s="124">
        <v>18106</v>
      </c>
      <c r="R2142" s="123">
        <v>17983</v>
      </c>
      <c r="S2142" s="124">
        <v>18595</v>
      </c>
      <c r="T2142" s="123">
        <v>17011</v>
      </c>
      <c r="U2142" s="124">
        <v>17093</v>
      </c>
      <c r="V2142" s="123">
        <v>19671</v>
      </c>
      <c r="W2142" s="124">
        <v>20460</v>
      </c>
      <c r="X2142" s="123">
        <v>19805</v>
      </c>
      <c r="Y2142" s="124">
        <v>19805</v>
      </c>
      <c r="Z2142" s="123">
        <v>17218</v>
      </c>
      <c r="AA2142" s="124">
        <v>19493</v>
      </c>
      <c r="AB2142" s="123">
        <v>20452</v>
      </c>
      <c r="AC2142" s="124">
        <v>21207</v>
      </c>
      <c r="AD2142" s="123">
        <v>21008</v>
      </c>
      <c r="AE2142" s="125">
        <v>19748</v>
      </c>
      <c r="AF2142" s="126">
        <v>18341</v>
      </c>
    </row>
    <row r="2143" spans="2:32">
      <c r="B2143" s="127">
        <v>2105</v>
      </c>
      <c r="C2143" s="128">
        <v>2105</v>
      </c>
      <c r="D2143" s="129">
        <v>88</v>
      </c>
      <c r="E2143" s="130">
        <v>3</v>
      </c>
      <c r="F2143" s="131">
        <v>29</v>
      </c>
      <c r="G2143" s="132" t="s">
        <v>485</v>
      </c>
      <c r="H2143" s="133">
        <v>3</v>
      </c>
      <c r="I2143" s="128">
        <v>28</v>
      </c>
      <c r="J2143" s="129" t="s">
        <v>485</v>
      </c>
      <c r="K2143" s="134">
        <v>17</v>
      </c>
      <c r="L2143" s="108"/>
      <c r="M2143" s="81">
        <v>16176</v>
      </c>
      <c r="N2143" s="135">
        <v>15560</v>
      </c>
      <c r="O2143" s="136">
        <v>15803</v>
      </c>
      <c r="P2143" s="135">
        <v>18116</v>
      </c>
      <c r="Q2143" s="136">
        <v>18576</v>
      </c>
      <c r="R2143" s="135">
        <v>18318</v>
      </c>
      <c r="S2143" s="136">
        <v>18989</v>
      </c>
      <c r="T2143" s="135">
        <v>17621</v>
      </c>
      <c r="U2143" s="136">
        <v>17653</v>
      </c>
      <c r="V2143" s="135">
        <v>20133</v>
      </c>
      <c r="W2143" s="136">
        <v>20966</v>
      </c>
      <c r="X2143" s="135">
        <v>20250</v>
      </c>
      <c r="Y2143" s="136">
        <v>20228</v>
      </c>
      <c r="Z2143" s="135">
        <v>17744</v>
      </c>
      <c r="AA2143" s="136">
        <v>20048</v>
      </c>
      <c r="AB2143" s="135">
        <v>20735</v>
      </c>
      <c r="AC2143" s="136">
        <v>21611</v>
      </c>
      <c r="AD2143" s="135">
        <v>21441</v>
      </c>
      <c r="AE2143" s="137">
        <v>20438</v>
      </c>
      <c r="AF2143" s="138">
        <v>18887</v>
      </c>
    </row>
    <row r="2144" spans="2:32">
      <c r="B2144" s="114">
        <v>2106</v>
      </c>
      <c r="C2144" s="115">
        <v>2106</v>
      </c>
      <c r="D2144" s="116">
        <v>88</v>
      </c>
      <c r="E2144" s="117">
        <v>3</v>
      </c>
      <c r="F2144" s="118">
        <v>29</v>
      </c>
      <c r="G2144" s="119" t="s">
        <v>485</v>
      </c>
      <c r="H2144" s="120">
        <v>3</v>
      </c>
      <c r="I2144" s="115">
        <v>28</v>
      </c>
      <c r="J2144" s="116" t="s">
        <v>485</v>
      </c>
      <c r="K2144" s="121">
        <v>18</v>
      </c>
      <c r="L2144" s="108"/>
      <c r="M2144" s="122">
        <v>15984</v>
      </c>
      <c r="N2144" s="123">
        <v>15474</v>
      </c>
      <c r="O2144" s="124">
        <v>15855</v>
      </c>
      <c r="P2144" s="123">
        <v>18118</v>
      </c>
      <c r="Q2144" s="124">
        <v>18511</v>
      </c>
      <c r="R2144" s="123">
        <v>18246</v>
      </c>
      <c r="S2144" s="124">
        <v>19093</v>
      </c>
      <c r="T2144" s="123">
        <v>17712</v>
      </c>
      <c r="U2144" s="124">
        <v>17679</v>
      </c>
      <c r="V2144" s="123">
        <v>20049</v>
      </c>
      <c r="W2144" s="124">
        <v>20812</v>
      </c>
      <c r="X2144" s="123">
        <v>20285</v>
      </c>
      <c r="Y2144" s="124">
        <v>20903</v>
      </c>
      <c r="Z2144" s="123">
        <v>18499</v>
      </c>
      <c r="AA2144" s="124">
        <v>20606</v>
      </c>
      <c r="AB2144" s="123">
        <v>21200</v>
      </c>
      <c r="AC2144" s="124">
        <v>21992</v>
      </c>
      <c r="AD2144" s="123">
        <v>22243</v>
      </c>
      <c r="AE2144" s="125">
        <v>20793</v>
      </c>
      <c r="AF2144" s="126">
        <v>19707</v>
      </c>
    </row>
    <row r="2145" spans="2:32">
      <c r="B2145" s="127">
        <v>2107</v>
      </c>
      <c r="C2145" s="128">
        <v>2107</v>
      </c>
      <c r="D2145" s="129">
        <v>88</v>
      </c>
      <c r="E2145" s="130">
        <v>3</v>
      </c>
      <c r="F2145" s="131">
        <v>29</v>
      </c>
      <c r="G2145" s="132" t="s">
        <v>485</v>
      </c>
      <c r="H2145" s="133">
        <v>3</v>
      </c>
      <c r="I2145" s="128">
        <v>28</v>
      </c>
      <c r="J2145" s="129" t="s">
        <v>485</v>
      </c>
      <c r="K2145" s="134">
        <v>19</v>
      </c>
      <c r="L2145" s="108"/>
      <c r="M2145" s="81">
        <v>16047</v>
      </c>
      <c r="N2145" s="135">
        <v>15640</v>
      </c>
      <c r="O2145" s="136">
        <v>16349</v>
      </c>
      <c r="P2145" s="135">
        <v>17796</v>
      </c>
      <c r="Q2145" s="136">
        <v>18800</v>
      </c>
      <c r="R2145" s="135">
        <v>18424</v>
      </c>
      <c r="S2145" s="136">
        <v>19311</v>
      </c>
      <c r="T2145" s="135">
        <v>17974</v>
      </c>
      <c r="U2145" s="136">
        <v>18240</v>
      </c>
      <c r="V2145" s="135">
        <v>20435</v>
      </c>
      <c r="W2145" s="136">
        <v>21345</v>
      </c>
      <c r="X2145" s="135">
        <v>20797</v>
      </c>
      <c r="Y2145" s="136">
        <v>21733</v>
      </c>
      <c r="Z2145" s="135">
        <v>19644</v>
      </c>
      <c r="AA2145" s="136">
        <v>21454</v>
      </c>
      <c r="AB2145" s="135">
        <v>22225</v>
      </c>
      <c r="AC2145" s="136">
        <v>23019</v>
      </c>
      <c r="AD2145" s="135">
        <v>23307</v>
      </c>
      <c r="AE2145" s="137">
        <v>21526</v>
      </c>
      <c r="AF2145" s="138">
        <v>20975</v>
      </c>
    </row>
    <row r="2146" spans="2:32">
      <c r="B2146" s="114">
        <v>2108</v>
      </c>
      <c r="C2146" s="115">
        <v>2108</v>
      </c>
      <c r="D2146" s="116">
        <v>88</v>
      </c>
      <c r="E2146" s="117">
        <v>3</v>
      </c>
      <c r="F2146" s="118">
        <v>29</v>
      </c>
      <c r="G2146" s="119" t="s">
        <v>485</v>
      </c>
      <c r="H2146" s="120">
        <v>3</v>
      </c>
      <c r="I2146" s="115">
        <v>28</v>
      </c>
      <c r="J2146" s="116" t="s">
        <v>485</v>
      </c>
      <c r="K2146" s="121">
        <v>20</v>
      </c>
      <c r="L2146" s="108"/>
      <c r="M2146" s="122">
        <v>16453</v>
      </c>
      <c r="N2146" s="123">
        <v>16041</v>
      </c>
      <c r="O2146" s="124">
        <v>16845</v>
      </c>
      <c r="P2146" s="123">
        <v>18136</v>
      </c>
      <c r="Q2146" s="124">
        <v>19160</v>
      </c>
      <c r="R2146" s="123">
        <v>18951</v>
      </c>
      <c r="S2146" s="124">
        <v>19816</v>
      </c>
      <c r="T2146" s="123">
        <v>18427</v>
      </c>
      <c r="U2146" s="124">
        <v>18777</v>
      </c>
      <c r="V2146" s="123">
        <v>21172</v>
      </c>
      <c r="W2146" s="124">
        <v>22185</v>
      </c>
      <c r="X2146" s="123">
        <v>21751</v>
      </c>
      <c r="Y2146" s="124">
        <v>22713</v>
      </c>
      <c r="Z2146" s="123">
        <v>20823</v>
      </c>
      <c r="AA2146" s="124">
        <v>22713</v>
      </c>
      <c r="AB2146" s="123">
        <v>23621</v>
      </c>
      <c r="AC2146" s="124">
        <v>24572</v>
      </c>
      <c r="AD2146" s="123">
        <v>24587</v>
      </c>
      <c r="AE2146" s="125">
        <v>22690</v>
      </c>
      <c r="AF2146" s="126">
        <v>22323</v>
      </c>
    </row>
    <row r="2147" spans="2:32">
      <c r="B2147" s="127">
        <v>2109</v>
      </c>
      <c r="C2147" s="128">
        <v>2109</v>
      </c>
      <c r="D2147" s="129">
        <v>88</v>
      </c>
      <c r="E2147" s="130">
        <v>3</v>
      </c>
      <c r="F2147" s="131">
        <v>29</v>
      </c>
      <c r="G2147" s="132" t="s">
        <v>485</v>
      </c>
      <c r="H2147" s="133">
        <v>3</v>
      </c>
      <c r="I2147" s="128">
        <v>28</v>
      </c>
      <c r="J2147" s="129" t="s">
        <v>485</v>
      </c>
      <c r="K2147" s="134">
        <v>21</v>
      </c>
      <c r="L2147" s="108"/>
      <c r="M2147" s="81">
        <v>16082</v>
      </c>
      <c r="N2147" s="135">
        <v>15751</v>
      </c>
      <c r="O2147" s="136">
        <v>16531</v>
      </c>
      <c r="P2147" s="135">
        <v>17918</v>
      </c>
      <c r="Q2147" s="136">
        <v>18787</v>
      </c>
      <c r="R2147" s="135">
        <v>18735</v>
      </c>
      <c r="S2147" s="136">
        <v>19643</v>
      </c>
      <c r="T2147" s="135">
        <v>18438</v>
      </c>
      <c r="U2147" s="136">
        <v>18733</v>
      </c>
      <c r="V2147" s="135">
        <v>21167</v>
      </c>
      <c r="W2147" s="136">
        <v>22374</v>
      </c>
      <c r="X2147" s="135">
        <v>22108</v>
      </c>
      <c r="Y2147" s="136">
        <v>23165</v>
      </c>
      <c r="Z2147" s="135">
        <v>21233</v>
      </c>
      <c r="AA2147" s="136">
        <v>22952</v>
      </c>
      <c r="AB2147" s="135">
        <v>24180</v>
      </c>
      <c r="AC2147" s="136">
        <v>25317</v>
      </c>
      <c r="AD2147" s="135">
        <v>25367</v>
      </c>
      <c r="AE2147" s="137">
        <v>23592</v>
      </c>
      <c r="AF2147" s="138">
        <v>22944</v>
      </c>
    </row>
    <row r="2148" spans="2:32">
      <c r="B2148" s="114">
        <v>2110</v>
      </c>
      <c r="C2148" s="115">
        <v>2110</v>
      </c>
      <c r="D2148" s="116">
        <v>88</v>
      </c>
      <c r="E2148" s="117">
        <v>3</v>
      </c>
      <c r="F2148" s="118">
        <v>29</v>
      </c>
      <c r="G2148" s="119" t="s">
        <v>485</v>
      </c>
      <c r="H2148" s="120">
        <v>3</v>
      </c>
      <c r="I2148" s="115">
        <v>28</v>
      </c>
      <c r="J2148" s="116" t="s">
        <v>485</v>
      </c>
      <c r="K2148" s="121">
        <v>22</v>
      </c>
      <c r="L2148" s="108"/>
      <c r="M2148" s="122">
        <v>15126</v>
      </c>
      <c r="N2148" s="123">
        <v>14992</v>
      </c>
      <c r="O2148" s="124">
        <v>15855</v>
      </c>
      <c r="P2148" s="123">
        <v>16996</v>
      </c>
      <c r="Q2148" s="124">
        <v>17924</v>
      </c>
      <c r="R2148" s="123">
        <v>17862</v>
      </c>
      <c r="S2148" s="124">
        <v>18882</v>
      </c>
      <c r="T2148" s="123">
        <v>17837</v>
      </c>
      <c r="U2148" s="124">
        <v>18218</v>
      </c>
      <c r="V2148" s="123">
        <v>20528</v>
      </c>
      <c r="W2148" s="124">
        <v>21797</v>
      </c>
      <c r="X2148" s="123">
        <v>21589</v>
      </c>
      <c r="Y2148" s="124">
        <v>22808</v>
      </c>
      <c r="Z2148" s="123">
        <v>20995</v>
      </c>
      <c r="AA2148" s="124">
        <v>22334</v>
      </c>
      <c r="AB2148" s="123">
        <v>23880</v>
      </c>
      <c r="AC2148" s="124">
        <v>25076</v>
      </c>
      <c r="AD2148" s="123">
        <v>25199</v>
      </c>
      <c r="AE2148" s="125">
        <v>23523</v>
      </c>
      <c r="AF2148" s="126">
        <v>22829</v>
      </c>
    </row>
    <row r="2149" spans="2:32">
      <c r="B2149" s="127">
        <v>2111</v>
      </c>
      <c r="C2149" s="128">
        <v>2111</v>
      </c>
      <c r="D2149" s="129">
        <v>88</v>
      </c>
      <c r="E2149" s="130">
        <v>3</v>
      </c>
      <c r="F2149" s="131">
        <v>29</v>
      </c>
      <c r="G2149" s="132" t="s">
        <v>485</v>
      </c>
      <c r="H2149" s="133">
        <v>3</v>
      </c>
      <c r="I2149" s="128">
        <v>28</v>
      </c>
      <c r="J2149" s="129" t="s">
        <v>485</v>
      </c>
      <c r="K2149" s="134">
        <v>23</v>
      </c>
      <c r="L2149" s="108"/>
      <c r="M2149" s="81">
        <v>14071</v>
      </c>
      <c r="N2149" s="135">
        <v>14191</v>
      </c>
      <c r="O2149" s="136">
        <v>15011</v>
      </c>
      <c r="P2149" s="135">
        <v>15961</v>
      </c>
      <c r="Q2149" s="136">
        <v>16817</v>
      </c>
      <c r="R2149" s="135">
        <v>16823</v>
      </c>
      <c r="S2149" s="136">
        <v>17931</v>
      </c>
      <c r="T2149" s="135">
        <v>17110</v>
      </c>
      <c r="U2149" s="136">
        <v>17466</v>
      </c>
      <c r="V2149" s="135">
        <v>19518</v>
      </c>
      <c r="W2149" s="136">
        <v>20851</v>
      </c>
      <c r="X2149" s="135">
        <v>20764</v>
      </c>
      <c r="Y2149" s="136">
        <v>22057</v>
      </c>
      <c r="Z2149" s="135">
        <v>20366</v>
      </c>
      <c r="AA2149" s="136">
        <v>21448</v>
      </c>
      <c r="AB2149" s="135">
        <v>23048</v>
      </c>
      <c r="AC2149" s="136">
        <v>24294</v>
      </c>
      <c r="AD2149" s="135">
        <v>24532</v>
      </c>
      <c r="AE2149" s="137">
        <v>23073</v>
      </c>
      <c r="AF2149" s="138">
        <v>22270</v>
      </c>
    </row>
    <row r="2150" spans="2:32">
      <c r="B2150" s="114">
        <v>2112</v>
      </c>
      <c r="C2150" s="115">
        <v>2112</v>
      </c>
      <c r="D2150" s="116">
        <v>88</v>
      </c>
      <c r="E2150" s="117">
        <v>3</v>
      </c>
      <c r="F2150" s="118">
        <v>29</v>
      </c>
      <c r="G2150" s="119" t="s">
        <v>485</v>
      </c>
      <c r="H2150" s="120">
        <v>3</v>
      </c>
      <c r="I2150" s="115">
        <v>28</v>
      </c>
      <c r="J2150" s="116" t="s">
        <v>485</v>
      </c>
      <c r="K2150" s="121">
        <v>24</v>
      </c>
      <c r="L2150" s="108"/>
      <c r="M2150" s="122">
        <v>13262</v>
      </c>
      <c r="N2150" s="123">
        <v>13539</v>
      </c>
      <c r="O2150" s="124">
        <v>14499</v>
      </c>
      <c r="P2150" s="123">
        <v>15325</v>
      </c>
      <c r="Q2150" s="124">
        <v>16115</v>
      </c>
      <c r="R2150" s="123">
        <v>16040</v>
      </c>
      <c r="S2150" s="124">
        <v>17197</v>
      </c>
      <c r="T2150" s="123">
        <v>16527</v>
      </c>
      <c r="U2150" s="124">
        <v>17007</v>
      </c>
      <c r="V2150" s="123">
        <v>18913</v>
      </c>
      <c r="W2150" s="124">
        <v>20206</v>
      </c>
      <c r="X2150" s="123">
        <v>20086</v>
      </c>
      <c r="Y2150" s="124">
        <v>21465</v>
      </c>
      <c r="Z2150" s="123">
        <v>19945</v>
      </c>
      <c r="AA2150" s="124">
        <v>20759</v>
      </c>
      <c r="AB2150" s="123">
        <v>22461</v>
      </c>
      <c r="AC2150" s="124">
        <v>23657</v>
      </c>
      <c r="AD2150" s="123">
        <v>24020</v>
      </c>
      <c r="AE2150" s="125">
        <v>22677</v>
      </c>
      <c r="AF2150" s="126">
        <v>21889</v>
      </c>
    </row>
    <row r="2151" spans="2:32">
      <c r="B2151" s="127">
        <v>2113</v>
      </c>
      <c r="C2151" s="128">
        <v>2113</v>
      </c>
      <c r="D2151" s="129">
        <v>89</v>
      </c>
      <c r="E2151" s="130">
        <v>3</v>
      </c>
      <c r="F2151" s="131">
        <v>30</v>
      </c>
      <c r="G2151" s="132" t="s">
        <v>485</v>
      </c>
      <c r="H2151" s="133">
        <v>3</v>
      </c>
      <c r="I2151" s="128">
        <v>29</v>
      </c>
      <c r="J2151" s="129" t="s">
        <v>485</v>
      </c>
      <c r="K2151" s="134">
        <v>1</v>
      </c>
      <c r="L2151" s="108"/>
      <c r="M2151" s="81">
        <v>13176</v>
      </c>
      <c r="N2151" s="135">
        <v>13596</v>
      </c>
      <c r="O2151" s="136">
        <v>14243</v>
      </c>
      <c r="P2151" s="135">
        <v>15110</v>
      </c>
      <c r="Q2151" s="136">
        <v>15965</v>
      </c>
      <c r="R2151" s="135">
        <v>15803</v>
      </c>
      <c r="S2151" s="136">
        <v>16659</v>
      </c>
      <c r="T2151" s="135">
        <v>16282</v>
      </c>
      <c r="U2151" s="136">
        <v>16494</v>
      </c>
      <c r="V2151" s="135">
        <v>18974</v>
      </c>
      <c r="W2151" s="136">
        <v>19774</v>
      </c>
      <c r="X2151" s="135">
        <v>22845</v>
      </c>
      <c r="Y2151" s="136">
        <v>20752</v>
      </c>
      <c r="Z2151" s="135">
        <v>19436</v>
      </c>
      <c r="AA2151" s="136">
        <v>21254</v>
      </c>
      <c r="AB2151" s="135">
        <v>22479</v>
      </c>
      <c r="AC2151" s="136">
        <v>23135</v>
      </c>
      <c r="AD2151" s="135">
        <v>23185</v>
      </c>
      <c r="AE2151" s="137">
        <v>21276</v>
      </c>
      <c r="AF2151" s="138">
        <v>21169</v>
      </c>
    </row>
    <row r="2152" spans="2:32">
      <c r="B2152" s="114">
        <v>2114</v>
      </c>
      <c r="C2152" s="115">
        <v>2114</v>
      </c>
      <c r="D2152" s="116">
        <v>89</v>
      </c>
      <c r="E2152" s="117">
        <v>3</v>
      </c>
      <c r="F2152" s="118">
        <v>30</v>
      </c>
      <c r="G2152" s="119" t="s">
        <v>485</v>
      </c>
      <c r="H2152" s="120">
        <v>3</v>
      </c>
      <c r="I2152" s="115">
        <v>29</v>
      </c>
      <c r="J2152" s="116" t="s">
        <v>485</v>
      </c>
      <c r="K2152" s="121">
        <v>2</v>
      </c>
      <c r="L2152" s="108"/>
      <c r="M2152" s="122">
        <v>12783</v>
      </c>
      <c r="N2152" s="123">
        <v>13316</v>
      </c>
      <c r="O2152" s="124">
        <v>14093</v>
      </c>
      <c r="P2152" s="123">
        <v>14868</v>
      </c>
      <c r="Q2152" s="124">
        <v>15703</v>
      </c>
      <c r="R2152" s="123">
        <v>15409</v>
      </c>
      <c r="S2152" s="124">
        <v>16284</v>
      </c>
      <c r="T2152" s="123">
        <v>15991</v>
      </c>
      <c r="U2152" s="124">
        <v>16306</v>
      </c>
      <c r="V2152" s="123">
        <v>18679</v>
      </c>
      <c r="W2152" s="124">
        <v>19439</v>
      </c>
      <c r="X2152" s="123">
        <v>22340</v>
      </c>
      <c r="Y2152" s="124">
        <v>20276</v>
      </c>
      <c r="Z2152" s="123">
        <v>19351</v>
      </c>
      <c r="AA2152" s="124">
        <v>21065</v>
      </c>
      <c r="AB2152" s="123">
        <v>22257</v>
      </c>
      <c r="AC2152" s="124">
        <v>22810</v>
      </c>
      <c r="AD2152" s="123">
        <v>22633</v>
      </c>
      <c r="AE2152" s="125">
        <v>21005</v>
      </c>
      <c r="AF2152" s="126">
        <v>20900</v>
      </c>
    </row>
    <row r="2153" spans="2:32">
      <c r="B2153" s="127">
        <v>2115</v>
      </c>
      <c r="C2153" s="128">
        <v>2115</v>
      </c>
      <c r="D2153" s="129">
        <v>89</v>
      </c>
      <c r="E2153" s="130">
        <v>3</v>
      </c>
      <c r="F2153" s="131">
        <v>30</v>
      </c>
      <c r="G2153" s="132" t="s">
        <v>485</v>
      </c>
      <c r="H2153" s="133">
        <v>3</v>
      </c>
      <c r="I2153" s="128">
        <v>29</v>
      </c>
      <c r="J2153" s="129" t="s">
        <v>485</v>
      </c>
      <c r="K2153" s="134">
        <v>3</v>
      </c>
      <c r="L2153" s="108"/>
      <c r="M2153" s="81">
        <v>12656</v>
      </c>
      <c r="N2153" s="135">
        <v>13174</v>
      </c>
      <c r="O2153" s="136">
        <v>14116</v>
      </c>
      <c r="P2153" s="135">
        <v>14859</v>
      </c>
      <c r="Q2153" s="136">
        <v>15667</v>
      </c>
      <c r="R2153" s="135">
        <v>15381</v>
      </c>
      <c r="S2153" s="136">
        <v>16221</v>
      </c>
      <c r="T2153" s="135">
        <v>15930</v>
      </c>
      <c r="U2153" s="136">
        <v>16322</v>
      </c>
      <c r="V2153" s="135">
        <v>18759</v>
      </c>
      <c r="W2153" s="136">
        <v>19418</v>
      </c>
      <c r="X2153" s="135">
        <v>22203</v>
      </c>
      <c r="Y2153" s="136">
        <v>20012</v>
      </c>
      <c r="Z2153" s="135">
        <v>19129</v>
      </c>
      <c r="AA2153" s="136">
        <v>20679</v>
      </c>
      <c r="AB2153" s="135">
        <v>21899</v>
      </c>
      <c r="AC2153" s="136">
        <v>22410</v>
      </c>
      <c r="AD2153" s="135">
        <v>22283</v>
      </c>
      <c r="AE2153" s="137">
        <v>20503</v>
      </c>
      <c r="AF2153" s="138">
        <v>20911</v>
      </c>
    </row>
    <row r="2154" spans="2:32">
      <c r="B2154" s="114">
        <v>2116</v>
      </c>
      <c r="C2154" s="115">
        <v>2116</v>
      </c>
      <c r="D2154" s="116">
        <v>89</v>
      </c>
      <c r="E2154" s="117">
        <v>3</v>
      </c>
      <c r="F2154" s="118">
        <v>30</v>
      </c>
      <c r="G2154" s="119" t="s">
        <v>485</v>
      </c>
      <c r="H2154" s="120">
        <v>3</v>
      </c>
      <c r="I2154" s="115">
        <v>29</v>
      </c>
      <c r="J2154" s="116" t="s">
        <v>485</v>
      </c>
      <c r="K2154" s="121">
        <v>4</v>
      </c>
      <c r="L2154" s="108"/>
      <c r="M2154" s="122">
        <v>12793</v>
      </c>
      <c r="N2154" s="123">
        <v>13217</v>
      </c>
      <c r="O2154" s="124">
        <v>14307</v>
      </c>
      <c r="P2154" s="123">
        <v>15050</v>
      </c>
      <c r="Q2154" s="124">
        <v>15820</v>
      </c>
      <c r="R2154" s="123">
        <v>15539</v>
      </c>
      <c r="S2154" s="124">
        <v>16287</v>
      </c>
      <c r="T2154" s="123">
        <v>16024</v>
      </c>
      <c r="U2154" s="124">
        <v>16642</v>
      </c>
      <c r="V2154" s="123">
        <v>18790</v>
      </c>
      <c r="W2154" s="124">
        <v>19370</v>
      </c>
      <c r="X2154" s="123">
        <v>22028</v>
      </c>
      <c r="Y2154" s="124">
        <v>19742</v>
      </c>
      <c r="Z2154" s="123">
        <v>18723</v>
      </c>
      <c r="AA2154" s="124">
        <v>20101</v>
      </c>
      <c r="AB2154" s="123">
        <v>21194</v>
      </c>
      <c r="AC2154" s="124">
        <v>21667</v>
      </c>
      <c r="AD2154" s="123">
        <v>21787</v>
      </c>
      <c r="AE2154" s="125">
        <v>19811</v>
      </c>
      <c r="AF2154" s="126">
        <v>20823</v>
      </c>
    </row>
    <row r="2155" spans="2:32">
      <c r="B2155" s="127">
        <v>2117</v>
      </c>
      <c r="C2155" s="128">
        <v>2117</v>
      </c>
      <c r="D2155" s="129">
        <v>89</v>
      </c>
      <c r="E2155" s="130">
        <v>3</v>
      </c>
      <c r="F2155" s="131">
        <v>30</v>
      </c>
      <c r="G2155" s="132" t="s">
        <v>485</v>
      </c>
      <c r="H2155" s="133">
        <v>3</v>
      </c>
      <c r="I2155" s="128">
        <v>29</v>
      </c>
      <c r="J2155" s="129" t="s">
        <v>485</v>
      </c>
      <c r="K2155" s="134">
        <v>5</v>
      </c>
      <c r="L2155" s="108"/>
      <c r="M2155" s="81">
        <v>13034</v>
      </c>
      <c r="N2155" s="135">
        <v>13460</v>
      </c>
      <c r="O2155" s="136">
        <v>14861</v>
      </c>
      <c r="P2155" s="135">
        <v>15523</v>
      </c>
      <c r="Q2155" s="136">
        <v>16340</v>
      </c>
      <c r="R2155" s="135">
        <v>15662</v>
      </c>
      <c r="S2155" s="136">
        <v>16394</v>
      </c>
      <c r="T2155" s="135">
        <v>16134</v>
      </c>
      <c r="U2155" s="136">
        <v>17093</v>
      </c>
      <c r="V2155" s="135">
        <v>19019</v>
      </c>
      <c r="W2155" s="136">
        <v>19521</v>
      </c>
      <c r="X2155" s="135">
        <v>21883</v>
      </c>
      <c r="Y2155" s="136">
        <v>19523</v>
      </c>
      <c r="Z2155" s="135">
        <v>18654</v>
      </c>
      <c r="AA2155" s="136">
        <v>19929</v>
      </c>
      <c r="AB2155" s="135">
        <v>20916</v>
      </c>
      <c r="AC2155" s="136">
        <v>21343</v>
      </c>
      <c r="AD2155" s="135">
        <v>21310</v>
      </c>
      <c r="AE2155" s="137">
        <v>19314</v>
      </c>
      <c r="AF2155" s="138">
        <v>20731</v>
      </c>
    </row>
    <row r="2156" spans="2:32">
      <c r="B2156" s="114">
        <v>2118</v>
      </c>
      <c r="C2156" s="115">
        <v>2118</v>
      </c>
      <c r="D2156" s="116">
        <v>89</v>
      </c>
      <c r="E2156" s="117">
        <v>3</v>
      </c>
      <c r="F2156" s="118">
        <v>30</v>
      </c>
      <c r="G2156" s="119" t="s">
        <v>485</v>
      </c>
      <c r="H2156" s="120">
        <v>3</v>
      </c>
      <c r="I2156" s="115">
        <v>29</v>
      </c>
      <c r="J2156" s="116" t="s">
        <v>485</v>
      </c>
      <c r="K2156" s="121">
        <v>6</v>
      </c>
      <c r="L2156" s="108"/>
      <c r="M2156" s="122">
        <v>13382</v>
      </c>
      <c r="N2156" s="123">
        <v>13938</v>
      </c>
      <c r="O2156" s="124">
        <v>16033</v>
      </c>
      <c r="P2156" s="123">
        <v>16679</v>
      </c>
      <c r="Q2156" s="124">
        <v>17538</v>
      </c>
      <c r="R2156" s="123">
        <v>15908</v>
      </c>
      <c r="S2156" s="124">
        <v>16717</v>
      </c>
      <c r="T2156" s="123">
        <v>16375</v>
      </c>
      <c r="U2156" s="124">
        <v>17678</v>
      </c>
      <c r="V2156" s="123">
        <v>19841</v>
      </c>
      <c r="W2156" s="124">
        <v>20188</v>
      </c>
      <c r="X2156" s="123">
        <v>22154</v>
      </c>
      <c r="Y2156" s="124">
        <v>19369</v>
      </c>
      <c r="Z2156" s="123">
        <v>19237</v>
      </c>
      <c r="AA2156" s="124">
        <v>20405</v>
      </c>
      <c r="AB2156" s="123">
        <v>21303</v>
      </c>
      <c r="AC2156" s="124">
        <v>21562</v>
      </c>
      <c r="AD2156" s="123">
        <v>20894</v>
      </c>
      <c r="AE2156" s="125">
        <v>18925</v>
      </c>
      <c r="AF2156" s="126">
        <v>20838</v>
      </c>
    </row>
    <row r="2157" spans="2:32">
      <c r="B2157" s="127">
        <v>2119</v>
      </c>
      <c r="C2157" s="128">
        <v>2119</v>
      </c>
      <c r="D2157" s="129">
        <v>89</v>
      </c>
      <c r="E2157" s="130">
        <v>3</v>
      </c>
      <c r="F2157" s="131">
        <v>30</v>
      </c>
      <c r="G2157" s="132" t="s">
        <v>485</v>
      </c>
      <c r="H2157" s="133">
        <v>3</v>
      </c>
      <c r="I2157" s="128">
        <v>29</v>
      </c>
      <c r="J2157" s="129" t="s">
        <v>485</v>
      </c>
      <c r="K2157" s="134">
        <v>7</v>
      </c>
      <c r="L2157" s="108"/>
      <c r="M2157" s="81">
        <v>13608</v>
      </c>
      <c r="N2157" s="135">
        <v>14172</v>
      </c>
      <c r="O2157" s="136">
        <v>17391</v>
      </c>
      <c r="P2157" s="135">
        <v>17818</v>
      </c>
      <c r="Q2157" s="136">
        <v>18893</v>
      </c>
      <c r="R2157" s="135">
        <v>16023</v>
      </c>
      <c r="S2157" s="136">
        <v>17044</v>
      </c>
      <c r="T2157" s="135">
        <v>16451</v>
      </c>
      <c r="U2157" s="136">
        <v>18363</v>
      </c>
      <c r="V2157" s="135">
        <v>20800</v>
      </c>
      <c r="W2157" s="136">
        <v>21020</v>
      </c>
      <c r="X2157" s="135">
        <v>22976</v>
      </c>
      <c r="Y2157" s="136">
        <v>19367</v>
      </c>
      <c r="Z2157" s="135">
        <v>20100</v>
      </c>
      <c r="AA2157" s="136">
        <v>20875</v>
      </c>
      <c r="AB2157" s="135">
        <v>21957</v>
      </c>
      <c r="AC2157" s="136">
        <v>22033</v>
      </c>
      <c r="AD2157" s="135">
        <v>20689</v>
      </c>
      <c r="AE2157" s="137">
        <v>18470</v>
      </c>
      <c r="AF2157" s="138">
        <v>21091</v>
      </c>
    </row>
    <row r="2158" spans="2:32">
      <c r="B2158" s="114">
        <v>2120</v>
      </c>
      <c r="C2158" s="115">
        <v>2120</v>
      </c>
      <c r="D2158" s="116">
        <v>89</v>
      </c>
      <c r="E2158" s="117">
        <v>3</v>
      </c>
      <c r="F2158" s="118">
        <v>30</v>
      </c>
      <c r="G2158" s="119" t="s">
        <v>485</v>
      </c>
      <c r="H2158" s="120">
        <v>3</v>
      </c>
      <c r="I2158" s="115">
        <v>29</v>
      </c>
      <c r="J2158" s="116" t="s">
        <v>485</v>
      </c>
      <c r="K2158" s="121">
        <v>8</v>
      </c>
      <c r="L2158" s="108"/>
      <c r="M2158" s="122">
        <v>13881</v>
      </c>
      <c r="N2158" s="123">
        <v>13998</v>
      </c>
      <c r="O2158" s="124">
        <v>17647</v>
      </c>
      <c r="P2158" s="123">
        <v>18080</v>
      </c>
      <c r="Q2158" s="124">
        <v>19100</v>
      </c>
      <c r="R2158" s="123">
        <v>16231</v>
      </c>
      <c r="S2158" s="124">
        <v>16986</v>
      </c>
      <c r="T2158" s="123">
        <v>16162</v>
      </c>
      <c r="U2158" s="124">
        <v>18773</v>
      </c>
      <c r="V2158" s="123">
        <v>20849</v>
      </c>
      <c r="W2158" s="124">
        <v>21027</v>
      </c>
      <c r="X2158" s="123">
        <v>23326</v>
      </c>
      <c r="Y2158" s="124">
        <v>19079</v>
      </c>
      <c r="Z2158" s="123">
        <v>20147</v>
      </c>
      <c r="AA2158" s="124">
        <v>20640</v>
      </c>
      <c r="AB2158" s="123">
        <v>21777</v>
      </c>
      <c r="AC2158" s="124">
        <v>21892</v>
      </c>
      <c r="AD2158" s="123">
        <v>20298</v>
      </c>
      <c r="AE2158" s="125">
        <v>17957</v>
      </c>
      <c r="AF2158" s="126">
        <v>21261</v>
      </c>
    </row>
    <row r="2159" spans="2:32">
      <c r="B2159" s="127">
        <v>2121</v>
      </c>
      <c r="C2159" s="128">
        <v>2121</v>
      </c>
      <c r="D2159" s="129">
        <v>89</v>
      </c>
      <c r="E2159" s="130">
        <v>3</v>
      </c>
      <c r="F2159" s="131">
        <v>30</v>
      </c>
      <c r="G2159" s="132" t="s">
        <v>485</v>
      </c>
      <c r="H2159" s="133">
        <v>3</v>
      </c>
      <c r="I2159" s="128">
        <v>29</v>
      </c>
      <c r="J2159" s="129" t="s">
        <v>485</v>
      </c>
      <c r="K2159" s="134">
        <v>9</v>
      </c>
      <c r="L2159" s="108"/>
      <c r="M2159" s="81">
        <v>14156</v>
      </c>
      <c r="N2159" s="135">
        <v>14190</v>
      </c>
      <c r="O2159" s="136">
        <v>17481</v>
      </c>
      <c r="P2159" s="135">
        <v>17973</v>
      </c>
      <c r="Q2159" s="136">
        <v>18733</v>
      </c>
      <c r="R2159" s="135">
        <v>16346</v>
      </c>
      <c r="S2159" s="136">
        <v>17261</v>
      </c>
      <c r="T2159" s="135">
        <v>16263</v>
      </c>
      <c r="U2159" s="136">
        <v>18905</v>
      </c>
      <c r="V2159" s="135">
        <v>20385</v>
      </c>
      <c r="W2159" s="136">
        <v>20674</v>
      </c>
      <c r="X2159" s="135">
        <v>23023</v>
      </c>
      <c r="Y2159" s="136">
        <v>19107</v>
      </c>
      <c r="Z2159" s="135">
        <v>19927</v>
      </c>
      <c r="AA2159" s="136">
        <v>20379</v>
      </c>
      <c r="AB2159" s="135">
        <v>21204</v>
      </c>
      <c r="AC2159" s="136">
        <v>21538</v>
      </c>
      <c r="AD2159" s="135">
        <v>20280</v>
      </c>
      <c r="AE2159" s="137">
        <v>17941</v>
      </c>
      <c r="AF2159" s="138">
        <v>21183</v>
      </c>
    </row>
    <row r="2160" spans="2:32">
      <c r="B2160" s="114">
        <v>2122</v>
      </c>
      <c r="C2160" s="115">
        <v>2122</v>
      </c>
      <c r="D2160" s="116">
        <v>89</v>
      </c>
      <c r="E2160" s="117">
        <v>3</v>
      </c>
      <c r="F2160" s="118">
        <v>30</v>
      </c>
      <c r="G2160" s="119" t="s">
        <v>485</v>
      </c>
      <c r="H2160" s="120">
        <v>3</v>
      </c>
      <c r="I2160" s="115">
        <v>29</v>
      </c>
      <c r="J2160" s="116" t="s">
        <v>485</v>
      </c>
      <c r="K2160" s="121">
        <v>10</v>
      </c>
      <c r="L2160" s="108"/>
      <c r="M2160" s="122">
        <v>14080</v>
      </c>
      <c r="N2160" s="123">
        <v>14262</v>
      </c>
      <c r="O2160" s="124">
        <v>17194</v>
      </c>
      <c r="P2160" s="123">
        <v>17670</v>
      </c>
      <c r="Q2160" s="124">
        <v>18404</v>
      </c>
      <c r="R2160" s="123">
        <v>16016</v>
      </c>
      <c r="S2160" s="124">
        <v>17092</v>
      </c>
      <c r="T2160" s="123">
        <v>16129</v>
      </c>
      <c r="U2160" s="124">
        <v>18821</v>
      </c>
      <c r="V2160" s="123">
        <v>19836</v>
      </c>
      <c r="W2160" s="124">
        <v>20086</v>
      </c>
      <c r="X2160" s="123">
        <v>22289</v>
      </c>
      <c r="Y2160" s="124">
        <v>19070</v>
      </c>
      <c r="Z2160" s="123">
        <v>19931</v>
      </c>
      <c r="AA2160" s="124">
        <v>20497</v>
      </c>
      <c r="AB2160" s="123">
        <v>21110</v>
      </c>
      <c r="AC2160" s="124">
        <v>21379</v>
      </c>
      <c r="AD2160" s="123">
        <v>20283</v>
      </c>
      <c r="AE2160" s="125">
        <v>18109</v>
      </c>
      <c r="AF2160" s="126">
        <v>20907</v>
      </c>
    </row>
    <row r="2161" spans="2:32">
      <c r="B2161" s="127">
        <v>2123</v>
      </c>
      <c r="C2161" s="128">
        <v>2123</v>
      </c>
      <c r="D2161" s="129">
        <v>89</v>
      </c>
      <c r="E2161" s="130">
        <v>3</v>
      </c>
      <c r="F2161" s="131">
        <v>30</v>
      </c>
      <c r="G2161" s="132" t="s">
        <v>485</v>
      </c>
      <c r="H2161" s="133">
        <v>3</v>
      </c>
      <c r="I2161" s="128">
        <v>29</v>
      </c>
      <c r="J2161" s="129" t="s">
        <v>485</v>
      </c>
      <c r="K2161" s="134">
        <v>11</v>
      </c>
      <c r="L2161" s="108"/>
      <c r="M2161" s="81">
        <v>14080</v>
      </c>
      <c r="N2161" s="135">
        <v>14311</v>
      </c>
      <c r="O2161" s="136">
        <v>16994</v>
      </c>
      <c r="P2161" s="135">
        <v>17504</v>
      </c>
      <c r="Q2161" s="136">
        <v>18235</v>
      </c>
      <c r="R2161" s="135">
        <v>15886</v>
      </c>
      <c r="S2161" s="136">
        <v>17002</v>
      </c>
      <c r="T2161" s="135">
        <v>16099</v>
      </c>
      <c r="U2161" s="136">
        <v>18817</v>
      </c>
      <c r="V2161" s="135">
        <v>19582</v>
      </c>
      <c r="W2161" s="136">
        <v>19835</v>
      </c>
      <c r="X2161" s="135">
        <v>21893</v>
      </c>
      <c r="Y2161" s="136">
        <v>19063</v>
      </c>
      <c r="Z2161" s="135">
        <v>19848</v>
      </c>
      <c r="AA2161" s="136">
        <v>20627</v>
      </c>
      <c r="AB2161" s="135">
        <v>21077</v>
      </c>
      <c r="AC2161" s="136">
        <v>21297</v>
      </c>
      <c r="AD2161" s="135">
        <v>20333</v>
      </c>
      <c r="AE2161" s="137">
        <v>18199</v>
      </c>
      <c r="AF2161" s="138">
        <v>20786</v>
      </c>
    </row>
    <row r="2162" spans="2:32">
      <c r="B2162" s="114">
        <v>2124</v>
      </c>
      <c r="C2162" s="115">
        <v>2124</v>
      </c>
      <c r="D2162" s="116">
        <v>89</v>
      </c>
      <c r="E2162" s="117">
        <v>3</v>
      </c>
      <c r="F2162" s="118">
        <v>30</v>
      </c>
      <c r="G2162" s="119" t="s">
        <v>485</v>
      </c>
      <c r="H2162" s="120">
        <v>3</v>
      </c>
      <c r="I2162" s="115">
        <v>29</v>
      </c>
      <c r="J2162" s="116" t="s">
        <v>485</v>
      </c>
      <c r="K2162" s="121">
        <v>12</v>
      </c>
      <c r="L2162" s="108"/>
      <c r="M2162" s="122">
        <v>13951</v>
      </c>
      <c r="N2162" s="123">
        <v>14307</v>
      </c>
      <c r="O2162" s="124">
        <v>16796</v>
      </c>
      <c r="P2162" s="123">
        <v>17295</v>
      </c>
      <c r="Q2162" s="124">
        <v>18057</v>
      </c>
      <c r="R2162" s="123">
        <v>15761</v>
      </c>
      <c r="S2162" s="124">
        <v>16848</v>
      </c>
      <c r="T2162" s="123">
        <v>16087</v>
      </c>
      <c r="U2162" s="124">
        <v>18678</v>
      </c>
      <c r="V2162" s="123">
        <v>19443</v>
      </c>
      <c r="W2162" s="124">
        <v>19595</v>
      </c>
      <c r="X2162" s="123">
        <v>21592</v>
      </c>
      <c r="Y2162" s="124">
        <v>18906</v>
      </c>
      <c r="Z2162" s="123">
        <v>19630</v>
      </c>
      <c r="AA2162" s="124">
        <v>20354</v>
      </c>
      <c r="AB2162" s="123">
        <v>20901</v>
      </c>
      <c r="AC2162" s="124">
        <v>21067</v>
      </c>
      <c r="AD2162" s="123">
        <v>20181</v>
      </c>
      <c r="AE2162" s="125">
        <v>18151</v>
      </c>
      <c r="AF2162" s="126">
        <v>20678</v>
      </c>
    </row>
    <row r="2163" spans="2:32">
      <c r="B2163" s="127">
        <v>2125</v>
      </c>
      <c r="C2163" s="128">
        <v>2125</v>
      </c>
      <c r="D2163" s="129">
        <v>89</v>
      </c>
      <c r="E2163" s="130">
        <v>3</v>
      </c>
      <c r="F2163" s="131">
        <v>30</v>
      </c>
      <c r="G2163" s="132" t="s">
        <v>485</v>
      </c>
      <c r="H2163" s="133">
        <v>3</v>
      </c>
      <c r="I2163" s="128">
        <v>29</v>
      </c>
      <c r="J2163" s="129" t="s">
        <v>485</v>
      </c>
      <c r="K2163" s="134">
        <v>13</v>
      </c>
      <c r="L2163" s="108"/>
      <c r="M2163" s="81">
        <v>13732</v>
      </c>
      <c r="N2163" s="135">
        <v>14212</v>
      </c>
      <c r="O2163" s="136">
        <v>16592</v>
      </c>
      <c r="P2163" s="135">
        <v>17074</v>
      </c>
      <c r="Q2163" s="136">
        <v>17959</v>
      </c>
      <c r="R2163" s="135">
        <v>15513</v>
      </c>
      <c r="S2163" s="136">
        <v>16530</v>
      </c>
      <c r="T2163" s="135">
        <v>15961</v>
      </c>
      <c r="U2163" s="136">
        <v>18616</v>
      </c>
      <c r="V2163" s="135">
        <v>19309</v>
      </c>
      <c r="W2163" s="136">
        <v>19348</v>
      </c>
      <c r="X2163" s="135">
        <v>21288</v>
      </c>
      <c r="Y2163" s="136">
        <v>18727</v>
      </c>
      <c r="Z2163" s="135">
        <v>19382</v>
      </c>
      <c r="AA2163" s="136">
        <v>20080</v>
      </c>
      <c r="AB2163" s="135">
        <v>20759</v>
      </c>
      <c r="AC2163" s="136">
        <v>20792</v>
      </c>
      <c r="AD2163" s="135">
        <v>19990</v>
      </c>
      <c r="AE2163" s="137">
        <v>17994</v>
      </c>
      <c r="AF2163" s="138">
        <v>20556</v>
      </c>
    </row>
    <row r="2164" spans="2:32">
      <c r="B2164" s="114">
        <v>2126</v>
      </c>
      <c r="C2164" s="115">
        <v>2126</v>
      </c>
      <c r="D2164" s="116">
        <v>89</v>
      </c>
      <c r="E2164" s="117">
        <v>3</v>
      </c>
      <c r="F2164" s="118">
        <v>30</v>
      </c>
      <c r="G2164" s="119" t="s">
        <v>485</v>
      </c>
      <c r="H2164" s="120">
        <v>3</v>
      </c>
      <c r="I2164" s="115">
        <v>29</v>
      </c>
      <c r="J2164" s="116" t="s">
        <v>485</v>
      </c>
      <c r="K2164" s="121">
        <v>14</v>
      </c>
      <c r="L2164" s="108"/>
      <c r="M2164" s="122">
        <v>13544</v>
      </c>
      <c r="N2164" s="123">
        <v>14114</v>
      </c>
      <c r="O2164" s="124">
        <v>16477</v>
      </c>
      <c r="P2164" s="123">
        <v>16854</v>
      </c>
      <c r="Q2164" s="124">
        <v>17880</v>
      </c>
      <c r="R2164" s="123">
        <v>15329</v>
      </c>
      <c r="S2164" s="124">
        <v>16211</v>
      </c>
      <c r="T2164" s="123">
        <v>15830</v>
      </c>
      <c r="U2164" s="124">
        <v>18487</v>
      </c>
      <c r="V2164" s="123">
        <v>19197</v>
      </c>
      <c r="W2164" s="124">
        <v>19106</v>
      </c>
      <c r="X2164" s="123">
        <v>21010</v>
      </c>
      <c r="Y2164" s="124">
        <v>18407</v>
      </c>
      <c r="Z2164" s="123">
        <v>19123</v>
      </c>
      <c r="AA2164" s="124">
        <v>19692</v>
      </c>
      <c r="AB2164" s="123">
        <v>20596</v>
      </c>
      <c r="AC2164" s="124">
        <v>20430</v>
      </c>
      <c r="AD2164" s="123">
        <v>19654</v>
      </c>
      <c r="AE2164" s="125">
        <v>17812</v>
      </c>
      <c r="AF2164" s="126">
        <v>20352</v>
      </c>
    </row>
    <row r="2165" spans="2:32">
      <c r="B2165" s="127">
        <v>2127</v>
      </c>
      <c r="C2165" s="128">
        <v>2127</v>
      </c>
      <c r="D2165" s="129">
        <v>89</v>
      </c>
      <c r="E2165" s="130">
        <v>3</v>
      </c>
      <c r="F2165" s="131">
        <v>30</v>
      </c>
      <c r="G2165" s="132" t="s">
        <v>485</v>
      </c>
      <c r="H2165" s="133">
        <v>3</v>
      </c>
      <c r="I2165" s="128">
        <v>29</v>
      </c>
      <c r="J2165" s="129" t="s">
        <v>485</v>
      </c>
      <c r="K2165" s="134">
        <v>15</v>
      </c>
      <c r="L2165" s="108"/>
      <c r="M2165" s="81">
        <v>13386</v>
      </c>
      <c r="N2165" s="135">
        <v>14127</v>
      </c>
      <c r="O2165" s="136">
        <v>16369</v>
      </c>
      <c r="P2165" s="135">
        <v>16801</v>
      </c>
      <c r="Q2165" s="136">
        <v>17937</v>
      </c>
      <c r="R2165" s="135">
        <v>15142</v>
      </c>
      <c r="S2165" s="136">
        <v>16053</v>
      </c>
      <c r="T2165" s="135">
        <v>15833</v>
      </c>
      <c r="U2165" s="136">
        <v>18413</v>
      </c>
      <c r="V2165" s="135">
        <v>19241</v>
      </c>
      <c r="W2165" s="136">
        <v>19028</v>
      </c>
      <c r="X2165" s="135">
        <v>20789</v>
      </c>
      <c r="Y2165" s="136">
        <v>18197</v>
      </c>
      <c r="Z2165" s="135">
        <v>18919</v>
      </c>
      <c r="AA2165" s="136">
        <v>19479</v>
      </c>
      <c r="AB2165" s="135">
        <v>20578</v>
      </c>
      <c r="AC2165" s="136">
        <v>20290</v>
      </c>
      <c r="AD2165" s="135">
        <v>19410</v>
      </c>
      <c r="AE2165" s="137">
        <v>17779</v>
      </c>
      <c r="AF2165" s="138">
        <v>20241</v>
      </c>
    </row>
    <row r="2166" spans="2:32">
      <c r="B2166" s="114">
        <v>2128</v>
      </c>
      <c r="C2166" s="115">
        <v>2128</v>
      </c>
      <c r="D2166" s="116">
        <v>89</v>
      </c>
      <c r="E2166" s="117">
        <v>3</v>
      </c>
      <c r="F2166" s="118">
        <v>30</v>
      </c>
      <c r="G2166" s="119" t="s">
        <v>485</v>
      </c>
      <c r="H2166" s="120">
        <v>3</v>
      </c>
      <c r="I2166" s="115">
        <v>29</v>
      </c>
      <c r="J2166" s="116" t="s">
        <v>485</v>
      </c>
      <c r="K2166" s="121">
        <v>16</v>
      </c>
      <c r="L2166" s="108"/>
      <c r="M2166" s="122">
        <v>13732</v>
      </c>
      <c r="N2166" s="123">
        <v>14477</v>
      </c>
      <c r="O2166" s="124">
        <v>16633</v>
      </c>
      <c r="P2166" s="123">
        <v>17317</v>
      </c>
      <c r="Q2166" s="124">
        <v>18335</v>
      </c>
      <c r="R2166" s="123">
        <v>15417</v>
      </c>
      <c r="S2166" s="124">
        <v>16192</v>
      </c>
      <c r="T2166" s="123">
        <v>16173</v>
      </c>
      <c r="U2166" s="124">
        <v>18752</v>
      </c>
      <c r="V2166" s="123">
        <v>19561</v>
      </c>
      <c r="W2166" s="124">
        <v>19177</v>
      </c>
      <c r="X2166" s="123">
        <v>20757</v>
      </c>
      <c r="Y2166" s="124">
        <v>18245</v>
      </c>
      <c r="Z2166" s="123">
        <v>19027</v>
      </c>
      <c r="AA2166" s="124">
        <v>20028</v>
      </c>
      <c r="AB2166" s="123">
        <v>20812</v>
      </c>
      <c r="AC2166" s="124">
        <v>20295</v>
      </c>
      <c r="AD2166" s="123">
        <v>19389</v>
      </c>
      <c r="AE2166" s="125">
        <v>17990</v>
      </c>
      <c r="AF2166" s="126">
        <v>20449</v>
      </c>
    </row>
    <row r="2167" spans="2:32">
      <c r="B2167" s="127">
        <v>2129</v>
      </c>
      <c r="C2167" s="128">
        <v>2129</v>
      </c>
      <c r="D2167" s="129">
        <v>89</v>
      </c>
      <c r="E2167" s="130">
        <v>3</v>
      </c>
      <c r="F2167" s="131">
        <v>30</v>
      </c>
      <c r="G2167" s="132" t="s">
        <v>485</v>
      </c>
      <c r="H2167" s="133">
        <v>3</v>
      </c>
      <c r="I2167" s="128">
        <v>29</v>
      </c>
      <c r="J2167" s="129" t="s">
        <v>485</v>
      </c>
      <c r="K2167" s="134">
        <v>17</v>
      </c>
      <c r="L2167" s="108"/>
      <c r="M2167" s="81">
        <v>14360</v>
      </c>
      <c r="N2167" s="135">
        <v>14994</v>
      </c>
      <c r="O2167" s="136">
        <v>17234</v>
      </c>
      <c r="P2167" s="135">
        <v>17913</v>
      </c>
      <c r="Q2167" s="136">
        <v>18927</v>
      </c>
      <c r="R2167" s="135">
        <v>16124</v>
      </c>
      <c r="S2167" s="136">
        <v>16955</v>
      </c>
      <c r="T2167" s="135">
        <v>16860</v>
      </c>
      <c r="U2167" s="136">
        <v>19340</v>
      </c>
      <c r="V2167" s="135">
        <v>20238</v>
      </c>
      <c r="W2167" s="136">
        <v>19736</v>
      </c>
      <c r="X2167" s="135">
        <v>21482</v>
      </c>
      <c r="Y2167" s="136">
        <v>19032</v>
      </c>
      <c r="Z2167" s="135">
        <v>19680</v>
      </c>
      <c r="AA2167" s="136">
        <v>20422</v>
      </c>
      <c r="AB2167" s="135">
        <v>21313</v>
      </c>
      <c r="AC2167" s="136">
        <v>20767</v>
      </c>
      <c r="AD2167" s="135">
        <v>20180</v>
      </c>
      <c r="AE2167" s="137">
        <v>18636</v>
      </c>
      <c r="AF2167" s="138">
        <v>21166</v>
      </c>
    </row>
    <row r="2168" spans="2:32">
      <c r="B2168" s="114">
        <v>2130</v>
      </c>
      <c r="C2168" s="115">
        <v>2130</v>
      </c>
      <c r="D2168" s="116">
        <v>89</v>
      </c>
      <c r="E2168" s="117">
        <v>3</v>
      </c>
      <c r="F2168" s="118">
        <v>30</v>
      </c>
      <c r="G2168" s="119" t="s">
        <v>485</v>
      </c>
      <c r="H2168" s="120">
        <v>3</v>
      </c>
      <c r="I2168" s="115">
        <v>29</v>
      </c>
      <c r="J2168" s="116" t="s">
        <v>485</v>
      </c>
      <c r="K2168" s="121">
        <v>18</v>
      </c>
      <c r="L2168" s="108"/>
      <c r="M2168" s="122">
        <v>14358</v>
      </c>
      <c r="N2168" s="123">
        <v>15354</v>
      </c>
      <c r="O2168" s="124">
        <v>17534</v>
      </c>
      <c r="P2168" s="123">
        <v>18282</v>
      </c>
      <c r="Q2168" s="124">
        <v>18879</v>
      </c>
      <c r="R2168" s="123">
        <v>16452</v>
      </c>
      <c r="S2168" s="124">
        <v>17472</v>
      </c>
      <c r="T2168" s="123">
        <v>17375</v>
      </c>
      <c r="U2168" s="124">
        <v>19578</v>
      </c>
      <c r="V2168" s="123">
        <v>20563</v>
      </c>
      <c r="W2168" s="124">
        <v>20325</v>
      </c>
      <c r="X2168" s="123">
        <v>22344</v>
      </c>
      <c r="Y2168" s="124">
        <v>19476</v>
      </c>
      <c r="Z2168" s="123">
        <v>20410</v>
      </c>
      <c r="AA2168" s="124">
        <v>21059</v>
      </c>
      <c r="AB2168" s="123">
        <v>21859</v>
      </c>
      <c r="AC2168" s="124">
        <v>21675</v>
      </c>
      <c r="AD2168" s="123">
        <v>20728</v>
      </c>
      <c r="AE2168" s="125">
        <v>19645</v>
      </c>
      <c r="AF2168" s="126">
        <v>22005</v>
      </c>
    </row>
    <row r="2169" spans="2:32">
      <c r="B2169" s="127">
        <v>2131</v>
      </c>
      <c r="C2169" s="128">
        <v>2131</v>
      </c>
      <c r="D2169" s="129">
        <v>89</v>
      </c>
      <c r="E2169" s="130">
        <v>3</v>
      </c>
      <c r="F2169" s="131">
        <v>30</v>
      </c>
      <c r="G2169" s="132" t="s">
        <v>485</v>
      </c>
      <c r="H2169" s="133">
        <v>3</v>
      </c>
      <c r="I2169" s="128">
        <v>29</v>
      </c>
      <c r="J2169" s="129" t="s">
        <v>485</v>
      </c>
      <c r="K2169" s="134">
        <v>19</v>
      </c>
      <c r="L2169" s="108"/>
      <c r="M2169" s="81">
        <v>14582</v>
      </c>
      <c r="N2169" s="135">
        <v>16021</v>
      </c>
      <c r="O2169" s="136">
        <v>17890</v>
      </c>
      <c r="P2169" s="135">
        <v>18780</v>
      </c>
      <c r="Q2169" s="136">
        <v>19302</v>
      </c>
      <c r="R2169" s="135">
        <v>16709</v>
      </c>
      <c r="S2169" s="136">
        <v>17937</v>
      </c>
      <c r="T2169" s="135">
        <v>18171</v>
      </c>
      <c r="U2169" s="136">
        <v>19515</v>
      </c>
      <c r="V2169" s="135">
        <v>21270</v>
      </c>
      <c r="W2169" s="136">
        <v>21013</v>
      </c>
      <c r="X2169" s="135">
        <v>23300</v>
      </c>
      <c r="Y2169" s="136">
        <v>20123</v>
      </c>
      <c r="Z2169" s="135">
        <v>21356</v>
      </c>
      <c r="AA2169" s="136">
        <v>22172</v>
      </c>
      <c r="AB2169" s="135">
        <v>22977</v>
      </c>
      <c r="AC2169" s="136">
        <v>22797</v>
      </c>
      <c r="AD2169" s="135">
        <v>21589</v>
      </c>
      <c r="AE2169" s="137">
        <v>21046</v>
      </c>
      <c r="AF2169" s="138">
        <v>22483</v>
      </c>
    </row>
    <row r="2170" spans="2:32">
      <c r="B2170" s="114">
        <v>2132</v>
      </c>
      <c r="C2170" s="115">
        <v>2132</v>
      </c>
      <c r="D2170" s="116">
        <v>89</v>
      </c>
      <c r="E2170" s="117">
        <v>3</v>
      </c>
      <c r="F2170" s="118">
        <v>30</v>
      </c>
      <c r="G2170" s="119" t="s">
        <v>485</v>
      </c>
      <c r="H2170" s="120">
        <v>3</v>
      </c>
      <c r="I2170" s="115">
        <v>29</v>
      </c>
      <c r="J2170" s="116" t="s">
        <v>485</v>
      </c>
      <c r="K2170" s="121">
        <v>20</v>
      </c>
      <c r="L2170" s="108"/>
      <c r="M2170" s="122">
        <v>14961</v>
      </c>
      <c r="N2170" s="123">
        <v>16490</v>
      </c>
      <c r="O2170" s="124">
        <v>18416</v>
      </c>
      <c r="P2170" s="123">
        <v>19167</v>
      </c>
      <c r="Q2170" s="124">
        <v>19871</v>
      </c>
      <c r="R2170" s="123">
        <v>17251</v>
      </c>
      <c r="S2170" s="124">
        <v>18317</v>
      </c>
      <c r="T2170" s="123">
        <v>18720</v>
      </c>
      <c r="U2170" s="124">
        <v>19980</v>
      </c>
      <c r="V2170" s="123">
        <v>21959</v>
      </c>
      <c r="W2170" s="124">
        <v>21848</v>
      </c>
      <c r="X2170" s="123">
        <v>24162</v>
      </c>
      <c r="Y2170" s="124">
        <v>21015</v>
      </c>
      <c r="Z2170" s="123">
        <v>22587</v>
      </c>
      <c r="AA2170" s="124">
        <v>23524</v>
      </c>
      <c r="AB2170" s="123">
        <v>24488</v>
      </c>
      <c r="AC2170" s="124">
        <v>24322</v>
      </c>
      <c r="AD2170" s="123">
        <v>22755</v>
      </c>
      <c r="AE2170" s="125">
        <v>22412</v>
      </c>
      <c r="AF2170" s="126">
        <v>23400</v>
      </c>
    </row>
    <row r="2171" spans="2:32">
      <c r="B2171" s="127">
        <v>2133</v>
      </c>
      <c r="C2171" s="128">
        <v>2133</v>
      </c>
      <c r="D2171" s="129">
        <v>89</v>
      </c>
      <c r="E2171" s="130">
        <v>3</v>
      </c>
      <c r="F2171" s="131">
        <v>30</v>
      </c>
      <c r="G2171" s="132" t="s">
        <v>485</v>
      </c>
      <c r="H2171" s="133">
        <v>3</v>
      </c>
      <c r="I2171" s="128">
        <v>29</v>
      </c>
      <c r="J2171" s="129" t="s">
        <v>485</v>
      </c>
      <c r="K2171" s="134">
        <v>21</v>
      </c>
      <c r="L2171" s="108"/>
      <c r="M2171" s="81">
        <v>14765</v>
      </c>
      <c r="N2171" s="135">
        <v>16168</v>
      </c>
      <c r="O2171" s="136">
        <v>17925</v>
      </c>
      <c r="P2171" s="135">
        <v>18766</v>
      </c>
      <c r="Q2171" s="136">
        <v>19564</v>
      </c>
      <c r="R2171" s="135">
        <v>17212</v>
      </c>
      <c r="S2171" s="136">
        <v>18267</v>
      </c>
      <c r="T2171" s="135">
        <v>18616</v>
      </c>
      <c r="U2171" s="136">
        <v>20019</v>
      </c>
      <c r="V2171" s="135">
        <v>22054</v>
      </c>
      <c r="W2171" s="136">
        <v>22120</v>
      </c>
      <c r="X2171" s="135">
        <v>24513</v>
      </c>
      <c r="Y2171" s="136">
        <v>21580</v>
      </c>
      <c r="Z2171" s="135">
        <v>22779</v>
      </c>
      <c r="AA2171" s="136">
        <v>24037</v>
      </c>
      <c r="AB2171" s="135">
        <v>25192</v>
      </c>
      <c r="AC2171" s="136">
        <v>25134</v>
      </c>
      <c r="AD2171" s="135">
        <v>23656</v>
      </c>
      <c r="AE2171" s="137">
        <v>23046</v>
      </c>
      <c r="AF2171" s="138">
        <v>24087</v>
      </c>
    </row>
    <row r="2172" spans="2:32">
      <c r="B2172" s="114">
        <v>2134</v>
      </c>
      <c r="C2172" s="115">
        <v>2134</v>
      </c>
      <c r="D2172" s="116">
        <v>89</v>
      </c>
      <c r="E2172" s="117">
        <v>3</v>
      </c>
      <c r="F2172" s="118">
        <v>30</v>
      </c>
      <c r="G2172" s="119" t="s">
        <v>485</v>
      </c>
      <c r="H2172" s="120">
        <v>3</v>
      </c>
      <c r="I2172" s="115">
        <v>29</v>
      </c>
      <c r="J2172" s="116" t="s">
        <v>485</v>
      </c>
      <c r="K2172" s="121">
        <v>22</v>
      </c>
      <c r="L2172" s="108"/>
      <c r="M2172" s="122">
        <v>14078</v>
      </c>
      <c r="N2172" s="123">
        <v>15441</v>
      </c>
      <c r="O2172" s="124">
        <v>16858</v>
      </c>
      <c r="P2172" s="123">
        <v>17853</v>
      </c>
      <c r="Q2172" s="124">
        <v>18654</v>
      </c>
      <c r="R2172" s="123">
        <v>16655</v>
      </c>
      <c r="S2172" s="124">
        <v>17607</v>
      </c>
      <c r="T2172" s="123">
        <v>18041</v>
      </c>
      <c r="U2172" s="124">
        <v>19211</v>
      </c>
      <c r="V2172" s="123">
        <v>21387</v>
      </c>
      <c r="W2172" s="124">
        <v>21513</v>
      </c>
      <c r="X2172" s="123">
        <v>24097</v>
      </c>
      <c r="Y2172" s="124">
        <v>21309</v>
      </c>
      <c r="Z2172" s="123">
        <v>22104</v>
      </c>
      <c r="AA2172" s="124">
        <v>23687</v>
      </c>
      <c r="AB2172" s="123">
        <v>24908</v>
      </c>
      <c r="AC2172" s="124">
        <v>24839</v>
      </c>
      <c r="AD2172" s="123">
        <v>23565</v>
      </c>
      <c r="AE2172" s="125">
        <v>22913</v>
      </c>
      <c r="AF2172" s="126">
        <v>23648</v>
      </c>
    </row>
    <row r="2173" spans="2:32">
      <c r="B2173" s="127">
        <v>2135</v>
      </c>
      <c r="C2173" s="128">
        <v>2135</v>
      </c>
      <c r="D2173" s="129">
        <v>89</v>
      </c>
      <c r="E2173" s="130">
        <v>3</v>
      </c>
      <c r="F2173" s="131">
        <v>30</v>
      </c>
      <c r="G2173" s="132" t="s">
        <v>485</v>
      </c>
      <c r="H2173" s="133">
        <v>3</v>
      </c>
      <c r="I2173" s="128">
        <v>29</v>
      </c>
      <c r="J2173" s="129" t="s">
        <v>485</v>
      </c>
      <c r="K2173" s="134">
        <v>23</v>
      </c>
      <c r="L2173" s="108"/>
      <c r="M2173" s="81">
        <v>13245</v>
      </c>
      <c r="N2173" s="135">
        <v>14594</v>
      </c>
      <c r="O2173" s="136">
        <v>15749</v>
      </c>
      <c r="P2173" s="135">
        <v>16717</v>
      </c>
      <c r="Q2173" s="136">
        <v>17528</v>
      </c>
      <c r="R2173" s="135">
        <v>15815</v>
      </c>
      <c r="S2173" s="136">
        <v>16837</v>
      </c>
      <c r="T2173" s="135">
        <v>17228</v>
      </c>
      <c r="U2173" s="136">
        <v>18173</v>
      </c>
      <c r="V2173" s="135">
        <v>20376</v>
      </c>
      <c r="W2173" s="136">
        <v>20592</v>
      </c>
      <c r="X2173" s="135">
        <v>23277</v>
      </c>
      <c r="Y2173" s="136">
        <v>20734</v>
      </c>
      <c r="Z2173" s="135">
        <v>21176</v>
      </c>
      <c r="AA2173" s="136">
        <v>22822</v>
      </c>
      <c r="AB2173" s="135">
        <v>24085</v>
      </c>
      <c r="AC2173" s="136">
        <v>24084</v>
      </c>
      <c r="AD2173" s="135">
        <v>23104</v>
      </c>
      <c r="AE2173" s="137">
        <v>22325</v>
      </c>
      <c r="AF2173" s="138">
        <v>22786</v>
      </c>
    </row>
    <row r="2174" spans="2:32">
      <c r="B2174" s="114">
        <v>2136</v>
      </c>
      <c r="C2174" s="115">
        <v>2136</v>
      </c>
      <c r="D2174" s="116">
        <v>89</v>
      </c>
      <c r="E2174" s="117">
        <v>3</v>
      </c>
      <c r="F2174" s="118">
        <v>30</v>
      </c>
      <c r="G2174" s="119" t="s">
        <v>485</v>
      </c>
      <c r="H2174" s="120">
        <v>3</v>
      </c>
      <c r="I2174" s="115">
        <v>29</v>
      </c>
      <c r="J2174" s="116" t="s">
        <v>485</v>
      </c>
      <c r="K2174" s="121">
        <v>24</v>
      </c>
      <c r="L2174" s="108"/>
      <c r="M2174" s="122">
        <v>12640</v>
      </c>
      <c r="N2174" s="123">
        <v>14055</v>
      </c>
      <c r="O2174" s="124">
        <v>15003</v>
      </c>
      <c r="P2174" s="123">
        <v>16018</v>
      </c>
      <c r="Q2174" s="124">
        <v>16755</v>
      </c>
      <c r="R2174" s="123">
        <v>15230</v>
      </c>
      <c r="S2174" s="124">
        <v>16233</v>
      </c>
      <c r="T2174" s="123">
        <v>16757</v>
      </c>
      <c r="U2174" s="124">
        <v>17557</v>
      </c>
      <c r="V2174" s="123">
        <v>19719</v>
      </c>
      <c r="W2174" s="124">
        <v>19991</v>
      </c>
      <c r="X2174" s="123">
        <v>22464</v>
      </c>
      <c r="Y2174" s="124">
        <v>20255</v>
      </c>
      <c r="Z2174" s="123">
        <v>20457</v>
      </c>
      <c r="AA2174" s="124">
        <v>22206</v>
      </c>
      <c r="AB2174" s="123">
        <v>23434</v>
      </c>
      <c r="AC2174" s="124">
        <v>23518</v>
      </c>
      <c r="AD2174" s="123">
        <v>22682</v>
      </c>
      <c r="AE2174" s="125">
        <v>21940</v>
      </c>
      <c r="AF2174" s="126">
        <v>22283</v>
      </c>
    </row>
    <row r="2175" spans="2:32">
      <c r="B2175" s="127">
        <v>2137</v>
      </c>
      <c r="C2175" s="128">
        <v>2137</v>
      </c>
      <c r="D2175" s="129">
        <v>90</v>
      </c>
      <c r="E2175" s="130">
        <v>3</v>
      </c>
      <c r="F2175" s="131">
        <v>31</v>
      </c>
      <c r="G2175" s="132" t="s">
        <v>485</v>
      </c>
      <c r="H2175" s="133">
        <v>3</v>
      </c>
      <c r="I2175" s="128">
        <v>30</v>
      </c>
      <c r="J2175" s="129" t="s">
        <v>485</v>
      </c>
      <c r="K2175" s="134">
        <v>1</v>
      </c>
      <c r="L2175" s="108"/>
      <c r="M2175" s="81">
        <v>13298</v>
      </c>
      <c r="N2175" s="135">
        <v>13490</v>
      </c>
      <c r="O2175" s="136">
        <v>14639</v>
      </c>
      <c r="P2175" s="135">
        <v>15513</v>
      </c>
      <c r="Q2175" s="136">
        <v>15847</v>
      </c>
      <c r="R2175" s="135">
        <v>16018</v>
      </c>
      <c r="S2175" s="136">
        <v>15751</v>
      </c>
      <c r="T2175" s="135">
        <v>16234</v>
      </c>
      <c r="U2175" s="136">
        <v>17538</v>
      </c>
      <c r="V2175" s="135">
        <v>18984</v>
      </c>
      <c r="W2175" s="136">
        <v>19696</v>
      </c>
      <c r="X2175" s="135">
        <v>19949</v>
      </c>
      <c r="Y2175" s="136">
        <v>18911</v>
      </c>
      <c r="Z2175" s="135">
        <v>20590</v>
      </c>
      <c r="AA2175" s="136">
        <v>21890</v>
      </c>
      <c r="AB2175" s="135">
        <v>22588</v>
      </c>
      <c r="AC2175" s="136">
        <v>22618</v>
      </c>
      <c r="AD2175" s="135">
        <v>20981</v>
      </c>
      <c r="AE2175" s="137">
        <v>21083</v>
      </c>
      <c r="AF2175" s="138">
        <v>22716</v>
      </c>
    </row>
    <row r="2176" spans="2:32">
      <c r="B2176" s="114">
        <v>2138</v>
      </c>
      <c r="C2176" s="115">
        <v>2138</v>
      </c>
      <c r="D2176" s="116">
        <v>90</v>
      </c>
      <c r="E2176" s="117">
        <v>3</v>
      </c>
      <c r="F2176" s="118">
        <v>31</v>
      </c>
      <c r="G2176" s="119" t="s">
        <v>485</v>
      </c>
      <c r="H2176" s="120">
        <v>3</v>
      </c>
      <c r="I2176" s="115">
        <v>30</v>
      </c>
      <c r="J2176" s="116" t="s">
        <v>485</v>
      </c>
      <c r="K2176" s="121">
        <v>2</v>
      </c>
      <c r="L2176" s="108"/>
      <c r="M2176" s="122">
        <v>12997</v>
      </c>
      <c r="N2176" s="123">
        <v>13363</v>
      </c>
      <c r="O2176" s="124">
        <v>14425</v>
      </c>
      <c r="P2176" s="123">
        <v>15285</v>
      </c>
      <c r="Q2176" s="124">
        <v>15603</v>
      </c>
      <c r="R2176" s="123">
        <v>15654</v>
      </c>
      <c r="S2176" s="124">
        <v>15471</v>
      </c>
      <c r="T2176" s="123">
        <v>16099</v>
      </c>
      <c r="U2176" s="124">
        <v>17306</v>
      </c>
      <c r="V2176" s="123">
        <v>18679</v>
      </c>
      <c r="W2176" s="124">
        <v>19408</v>
      </c>
      <c r="X2176" s="123">
        <v>19506</v>
      </c>
      <c r="Y2176" s="124">
        <v>18716</v>
      </c>
      <c r="Z2176" s="123">
        <v>20442</v>
      </c>
      <c r="AA2176" s="124">
        <v>21701</v>
      </c>
      <c r="AB2176" s="123">
        <v>22284</v>
      </c>
      <c r="AC2176" s="124">
        <v>22063</v>
      </c>
      <c r="AD2176" s="123">
        <v>20729</v>
      </c>
      <c r="AE2176" s="125">
        <v>20971</v>
      </c>
      <c r="AF2176" s="126">
        <v>22513</v>
      </c>
    </row>
    <row r="2177" spans="2:32">
      <c r="B2177" s="127">
        <v>2139</v>
      </c>
      <c r="C2177" s="128">
        <v>2139</v>
      </c>
      <c r="D2177" s="129">
        <v>90</v>
      </c>
      <c r="E2177" s="130">
        <v>3</v>
      </c>
      <c r="F2177" s="131">
        <v>31</v>
      </c>
      <c r="G2177" s="132" t="s">
        <v>485</v>
      </c>
      <c r="H2177" s="133">
        <v>3</v>
      </c>
      <c r="I2177" s="128">
        <v>30</v>
      </c>
      <c r="J2177" s="129" t="s">
        <v>485</v>
      </c>
      <c r="K2177" s="134">
        <v>3</v>
      </c>
      <c r="L2177" s="108"/>
      <c r="M2177" s="81">
        <v>12858</v>
      </c>
      <c r="N2177" s="135">
        <v>13340</v>
      </c>
      <c r="O2177" s="136">
        <v>14360</v>
      </c>
      <c r="P2177" s="135">
        <v>15278</v>
      </c>
      <c r="Q2177" s="136">
        <v>15621</v>
      </c>
      <c r="R2177" s="135">
        <v>15508</v>
      </c>
      <c r="S2177" s="136">
        <v>15327</v>
      </c>
      <c r="T2177" s="135">
        <v>16127</v>
      </c>
      <c r="U2177" s="136">
        <v>17352</v>
      </c>
      <c r="V2177" s="135">
        <v>18603</v>
      </c>
      <c r="W2177" s="136">
        <v>19315</v>
      </c>
      <c r="X2177" s="135">
        <v>19276</v>
      </c>
      <c r="Y2177" s="136">
        <v>18289</v>
      </c>
      <c r="Z2177" s="135">
        <v>20091</v>
      </c>
      <c r="AA2177" s="136">
        <v>21381</v>
      </c>
      <c r="AB2177" s="135">
        <v>21912</v>
      </c>
      <c r="AC2177" s="136">
        <v>21847</v>
      </c>
      <c r="AD2177" s="135">
        <v>20243</v>
      </c>
      <c r="AE2177" s="137">
        <v>20719</v>
      </c>
      <c r="AF2177" s="138">
        <v>22097</v>
      </c>
    </row>
    <row r="2178" spans="2:32">
      <c r="B2178" s="114">
        <v>2140</v>
      </c>
      <c r="C2178" s="115">
        <v>2140</v>
      </c>
      <c r="D2178" s="116">
        <v>90</v>
      </c>
      <c r="E2178" s="117">
        <v>3</v>
      </c>
      <c r="F2178" s="118">
        <v>31</v>
      </c>
      <c r="G2178" s="119" t="s">
        <v>485</v>
      </c>
      <c r="H2178" s="120">
        <v>3</v>
      </c>
      <c r="I2178" s="115">
        <v>30</v>
      </c>
      <c r="J2178" s="116" t="s">
        <v>485</v>
      </c>
      <c r="K2178" s="121">
        <v>4</v>
      </c>
      <c r="L2178" s="108"/>
      <c r="M2178" s="122">
        <v>12894</v>
      </c>
      <c r="N2178" s="123">
        <v>13505</v>
      </c>
      <c r="O2178" s="124">
        <v>14522</v>
      </c>
      <c r="P2178" s="123">
        <v>15400</v>
      </c>
      <c r="Q2178" s="124">
        <v>15782</v>
      </c>
      <c r="R2178" s="123">
        <v>15564</v>
      </c>
      <c r="S2178" s="124">
        <v>15415</v>
      </c>
      <c r="T2178" s="123">
        <v>16328</v>
      </c>
      <c r="U2178" s="124">
        <v>17487</v>
      </c>
      <c r="V2178" s="123">
        <v>18609</v>
      </c>
      <c r="W2178" s="124">
        <v>19258</v>
      </c>
      <c r="X2178" s="123">
        <v>19060</v>
      </c>
      <c r="Y2178" s="124">
        <v>17767</v>
      </c>
      <c r="Z2178" s="123">
        <v>19554</v>
      </c>
      <c r="AA2178" s="124">
        <v>20707</v>
      </c>
      <c r="AB2178" s="123">
        <v>21195</v>
      </c>
      <c r="AC2178" s="124">
        <v>21433</v>
      </c>
      <c r="AD2178" s="123">
        <v>19547</v>
      </c>
      <c r="AE2178" s="125">
        <v>20171</v>
      </c>
      <c r="AF2178" s="126">
        <v>21395</v>
      </c>
    </row>
    <row r="2179" spans="2:32">
      <c r="B2179" s="127">
        <v>2141</v>
      </c>
      <c r="C2179" s="128">
        <v>2141</v>
      </c>
      <c r="D2179" s="129">
        <v>90</v>
      </c>
      <c r="E2179" s="130">
        <v>3</v>
      </c>
      <c r="F2179" s="131">
        <v>31</v>
      </c>
      <c r="G2179" s="132" t="s">
        <v>485</v>
      </c>
      <c r="H2179" s="133">
        <v>3</v>
      </c>
      <c r="I2179" s="128">
        <v>30</v>
      </c>
      <c r="J2179" s="129" t="s">
        <v>485</v>
      </c>
      <c r="K2179" s="134">
        <v>5</v>
      </c>
      <c r="L2179" s="108"/>
      <c r="M2179" s="81">
        <v>13109</v>
      </c>
      <c r="N2179" s="135">
        <v>14092</v>
      </c>
      <c r="O2179" s="136">
        <v>15049</v>
      </c>
      <c r="P2179" s="135">
        <v>15936</v>
      </c>
      <c r="Q2179" s="136">
        <v>16313</v>
      </c>
      <c r="R2179" s="135">
        <v>15783</v>
      </c>
      <c r="S2179" s="136">
        <v>15648</v>
      </c>
      <c r="T2179" s="135">
        <v>16944</v>
      </c>
      <c r="U2179" s="136">
        <v>17781</v>
      </c>
      <c r="V2179" s="135">
        <v>18958</v>
      </c>
      <c r="W2179" s="136">
        <v>19567</v>
      </c>
      <c r="X2179" s="135">
        <v>18913</v>
      </c>
      <c r="Y2179" s="136">
        <v>17487</v>
      </c>
      <c r="Z2179" s="135">
        <v>19435</v>
      </c>
      <c r="AA2179" s="136">
        <v>20468</v>
      </c>
      <c r="AB2179" s="135">
        <v>20908</v>
      </c>
      <c r="AC2179" s="136">
        <v>20822</v>
      </c>
      <c r="AD2179" s="135">
        <v>19053</v>
      </c>
      <c r="AE2179" s="137">
        <v>19934</v>
      </c>
      <c r="AF2179" s="138">
        <v>21077</v>
      </c>
    </row>
    <row r="2180" spans="2:32">
      <c r="B2180" s="114">
        <v>2142</v>
      </c>
      <c r="C2180" s="115">
        <v>2142</v>
      </c>
      <c r="D2180" s="116">
        <v>90</v>
      </c>
      <c r="E2180" s="117">
        <v>3</v>
      </c>
      <c r="F2180" s="118">
        <v>31</v>
      </c>
      <c r="G2180" s="119" t="s">
        <v>485</v>
      </c>
      <c r="H2180" s="120">
        <v>3</v>
      </c>
      <c r="I2180" s="115">
        <v>30</v>
      </c>
      <c r="J2180" s="116" t="s">
        <v>485</v>
      </c>
      <c r="K2180" s="121">
        <v>6</v>
      </c>
      <c r="L2180" s="108"/>
      <c r="M2180" s="122">
        <v>13709</v>
      </c>
      <c r="N2180" s="123">
        <v>15347</v>
      </c>
      <c r="O2180" s="124">
        <v>16251</v>
      </c>
      <c r="P2180" s="123">
        <v>17217</v>
      </c>
      <c r="Q2180" s="124">
        <v>17456</v>
      </c>
      <c r="R2180" s="123">
        <v>16210</v>
      </c>
      <c r="S2180" s="124">
        <v>16010</v>
      </c>
      <c r="T2180" s="123">
        <v>18043</v>
      </c>
      <c r="U2180" s="124">
        <v>18662</v>
      </c>
      <c r="V2180" s="123">
        <v>19796</v>
      </c>
      <c r="W2180" s="124">
        <v>20358</v>
      </c>
      <c r="X2180" s="123">
        <v>18849</v>
      </c>
      <c r="Y2180" s="124">
        <v>17325</v>
      </c>
      <c r="Z2180" s="123">
        <v>19965</v>
      </c>
      <c r="AA2180" s="124">
        <v>20903</v>
      </c>
      <c r="AB2180" s="123">
        <v>21164</v>
      </c>
      <c r="AC2180" s="124">
        <v>20222</v>
      </c>
      <c r="AD2180" s="123">
        <v>18668</v>
      </c>
      <c r="AE2180" s="125">
        <v>20364</v>
      </c>
      <c r="AF2180" s="126">
        <v>21387</v>
      </c>
    </row>
    <row r="2181" spans="2:32">
      <c r="B2181" s="127">
        <v>2143</v>
      </c>
      <c r="C2181" s="128">
        <v>2143</v>
      </c>
      <c r="D2181" s="129">
        <v>90</v>
      </c>
      <c r="E2181" s="130">
        <v>3</v>
      </c>
      <c r="F2181" s="131">
        <v>31</v>
      </c>
      <c r="G2181" s="132" t="s">
        <v>485</v>
      </c>
      <c r="H2181" s="133">
        <v>3</v>
      </c>
      <c r="I2181" s="128">
        <v>30</v>
      </c>
      <c r="J2181" s="129" t="s">
        <v>485</v>
      </c>
      <c r="K2181" s="134">
        <v>7</v>
      </c>
      <c r="L2181" s="108"/>
      <c r="M2181" s="81">
        <v>14264</v>
      </c>
      <c r="N2181" s="135">
        <v>16752</v>
      </c>
      <c r="O2181" s="136">
        <v>17471</v>
      </c>
      <c r="P2181" s="135">
        <v>18609</v>
      </c>
      <c r="Q2181" s="136">
        <v>18575</v>
      </c>
      <c r="R2181" s="135">
        <v>16631</v>
      </c>
      <c r="S2181" s="136">
        <v>16204</v>
      </c>
      <c r="T2181" s="135">
        <v>19273</v>
      </c>
      <c r="U2181" s="136">
        <v>19537</v>
      </c>
      <c r="V2181" s="135">
        <v>20790</v>
      </c>
      <c r="W2181" s="136">
        <v>21216</v>
      </c>
      <c r="X2181" s="135">
        <v>18913</v>
      </c>
      <c r="Y2181" s="136">
        <v>17020</v>
      </c>
      <c r="Z2181" s="135">
        <v>20469</v>
      </c>
      <c r="AA2181" s="136">
        <v>21591</v>
      </c>
      <c r="AB2181" s="135">
        <v>21647</v>
      </c>
      <c r="AC2181" s="136">
        <v>19633</v>
      </c>
      <c r="AD2181" s="135">
        <v>18211</v>
      </c>
      <c r="AE2181" s="137">
        <v>21110</v>
      </c>
      <c r="AF2181" s="138">
        <v>21726</v>
      </c>
    </row>
    <row r="2182" spans="2:32">
      <c r="B2182" s="114">
        <v>2144</v>
      </c>
      <c r="C2182" s="115">
        <v>2144</v>
      </c>
      <c r="D2182" s="116">
        <v>90</v>
      </c>
      <c r="E2182" s="117">
        <v>3</v>
      </c>
      <c r="F2182" s="118">
        <v>31</v>
      </c>
      <c r="G2182" s="119" t="s">
        <v>485</v>
      </c>
      <c r="H2182" s="120">
        <v>3</v>
      </c>
      <c r="I2182" s="115">
        <v>30</v>
      </c>
      <c r="J2182" s="116" t="s">
        <v>485</v>
      </c>
      <c r="K2182" s="121">
        <v>8</v>
      </c>
      <c r="L2182" s="108"/>
      <c r="M2182" s="122">
        <v>14180</v>
      </c>
      <c r="N2182" s="123">
        <v>16934</v>
      </c>
      <c r="O2182" s="124">
        <v>17677</v>
      </c>
      <c r="P2182" s="123">
        <v>18720</v>
      </c>
      <c r="Q2182" s="124">
        <v>18615</v>
      </c>
      <c r="R2182" s="123">
        <v>16500</v>
      </c>
      <c r="S2182" s="124">
        <v>15856</v>
      </c>
      <c r="T2182" s="123">
        <v>19382</v>
      </c>
      <c r="U2182" s="124">
        <v>19517</v>
      </c>
      <c r="V2182" s="123">
        <v>20752</v>
      </c>
      <c r="W2182" s="124">
        <v>21181</v>
      </c>
      <c r="X2182" s="123">
        <v>18584</v>
      </c>
      <c r="Y2182" s="124">
        <v>16500</v>
      </c>
      <c r="Z2182" s="123">
        <v>20189</v>
      </c>
      <c r="AA2182" s="124">
        <v>21360</v>
      </c>
      <c r="AB2182" s="123">
        <v>21449</v>
      </c>
      <c r="AC2182" s="124">
        <v>19409</v>
      </c>
      <c r="AD2182" s="123">
        <v>17627</v>
      </c>
      <c r="AE2182" s="125">
        <v>21002</v>
      </c>
      <c r="AF2182" s="126">
        <v>21326</v>
      </c>
    </row>
    <row r="2183" spans="2:32">
      <c r="B2183" s="127">
        <v>2145</v>
      </c>
      <c r="C2183" s="128">
        <v>2145</v>
      </c>
      <c r="D2183" s="129">
        <v>90</v>
      </c>
      <c r="E2183" s="130">
        <v>3</v>
      </c>
      <c r="F2183" s="131">
        <v>31</v>
      </c>
      <c r="G2183" s="132" t="s">
        <v>485</v>
      </c>
      <c r="H2183" s="133">
        <v>3</v>
      </c>
      <c r="I2183" s="128">
        <v>30</v>
      </c>
      <c r="J2183" s="129" t="s">
        <v>485</v>
      </c>
      <c r="K2183" s="134">
        <v>9</v>
      </c>
      <c r="L2183" s="108"/>
      <c r="M2183" s="81">
        <v>14289</v>
      </c>
      <c r="N2183" s="135">
        <v>16598</v>
      </c>
      <c r="O2183" s="136">
        <v>17412</v>
      </c>
      <c r="P2183" s="135">
        <v>18182</v>
      </c>
      <c r="Q2183" s="136">
        <v>18202</v>
      </c>
      <c r="R2183" s="135">
        <v>16601</v>
      </c>
      <c r="S2183" s="136">
        <v>15801</v>
      </c>
      <c r="T2183" s="135">
        <v>18983</v>
      </c>
      <c r="U2183" s="136">
        <v>19119</v>
      </c>
      <c r="V2183" s="135">
        <v>20229</v>
      </c>
      <c r="W2183" s="136">
        <v>20586</v>
      </c>
      <c r="X2183" s="135">
        <v>18479</v>
      </c>
      <c r="Y2183" s="136">
        <v>16370</v>
      </c>
      <c r="Z2183" s="135">
        <v>19772</v>
      </c>
      <c r="AA2183" s="136">
        <v>20637</v>
      </c>
      <c r="AB2183" s="135">
        <v>20946</v>
      </c>
      <c r="AC2183" s="136">
        <v>19121</v>
      </c>
      <c r="AD2183" s="135">
        <v>17450</v>
      </c>
      <c r="AE2183" s="137">
        <v>20565</v>
      </c>
      <c r="AF2183" s="138">
        <v>20851</v>
      </c>
    </row>
    <row r="2184" spans="2:32">
      <c r="B2184" s="114">
        <v>2146</v>
      </c>
      <c r="C2184" s="115">
        <v>2146</v>
      </c>
      <c r="D2184" s="116">
        <v>90</v>
      </c>
      <c r="E2184" s="117">
        <v>3</v>
      </c>
      <c r="F2184" s="118">
        <v>31</v>
      </c>
      <c r="G2184" s="119" t="s">
        <v>485</v>
      </c>
      <c r="H2184" s="120">
        <v>3</v>
      </c>
      <c r="I2184" s="115">
        <v>30</v>
      </c>
      <c r="J2184" s="116" t="s">
        <v>485</v>
      </c>
      <c r="K2184" s="121">
        <v>10</v>
      </c>
      <c r="L2184" s="108"/>
      <c r="M2184" s="122">
        <v>14260</v>
      </c>
      <c r="N2184" s="123">
        <v>16308</v>
      </c>
      <c r="O2184" s="124">
        <v>17122</v>
      </c>
      <c r="P2184" s="123">
        <v>17735</v>
      </c>
      <c r="Q2184" s="124">
        <v>17646</v>
      </c>
      <c r="R2184" s="123">
        <v>16480</v>
      </c>
      <c r="S2184" s="124">
        <v>15721</v>
      </c>
      <c r="T2184" s="123">
        <v>18608</v>
      </c>
      <c r="U2184" s="124">
        <v>18694</v>
      </c>
      <c r="V2184" s="123">
        <v>19692</v>
      </c>
      <c r="W2184" s="124">
        <v>20062</v>
      </c>
      <c r="X2184" s="123">
        <v>18339</v>
      </c>
      <c r="Y2184" s="124">
        <v>16399</v>
      </c>
      <c r="Z2184" s="123">
        <v>19784</v>
      </c>
      <c r="AA2184" s="124">
        <v>20442</v>
      </c>
      <c r="AB2184" s="123">
        <v>20682</v>
      </c>
      <c r="AC2184" s="124">
        <v>18654</v>
      </c>
      <c r="AD2184" s="123">
        <v>17515</v>
      </c>
      <c r="AE2184" s="125">
        <v>20511</v>
      </c>
      <c r="AF2184" s="126">
        <v>20927</v>
      </c>
    </row>
    <row r="2185" spans="2:32">
      <c r="B2185" s="127">
        <v>2147</v>
      </c>
      <c r="C2185" s="128">
        <v>2147</v>
      </c>
      <c r="D2185" s="129">
        <v>90</v>
      </c>
      <c r="E2185" s="130">
        <v>3</v>
      </c>
      <c r="F2185" s="131">
        <v>31</v>
      </c>
      <c r="G2185" s="132" t="s">
        <v>485</v>
      </c>
      <c r="H2185" s="133">
        <v>3</v>
      </c>
      <c r="I2185" s="128">
        <v>30</v>
      </c>
      <c r="J2185" s="129" t="s">
        <v>485</v>
      </c>
      <c r="K2185" s="134">
        <v>11</v>
      </c>
      <c r="L2185" s="108"/>
      <c r="M2185" s="81">
        <v>14276</v>
      </c>
      <c r="N2185" s="135">
        <v>16188</v>
      </c>
      <c r="O2185" s="136">
        <v>17025</v>
      </c>
      <c r="P2185" s="135">
        <v>17567</v>
      </c>
      <c r="Q2185" s="136">
        <v>17435</v>
      </c>
      <c r="R2185" s="135">
        <v>16483</v>
      </c>
      <c r="S2185" s="136">
        <v>15787</v>
      </c>
      <c r="T2185" s="135">
        <v>18458</v>
      </c>
      <c r="U2185" s="136">
        <v>18613</v>
      </c>
      <c r="V2185" s="135">
        <v>19522</v>
      </c>
      <c r="W2185" s="136">
        <v>19803</v>
      </c>
      <c r="X2185" s="135">
        <v>18367</v>
      </c>
      <c r="Y2185" s="136">
        <v>16486</v>
      </c>
      <c r="Z2185" s="135">
        <v>19924</v>
      </c>
      <c r="AA2185" s="136">
        <v>20434</v>
      </c>
      <c r="AB2185" s="135">
        <v>20636</v>
      </c>
      <c r="AC2185" s="136">
        <v>18586</v>
      </c>
      <c r="AD2185" s="135">
        <v>17632</v>
      </c>
      <c r="AE2185" s="137">
        <v>20504</v>
      </c>
      <c r="AF2185" s="138">
        <v>21133</v>
      </c>
    </row>
    <row r="2186" spans="2:32">
      <c r="B2186" s="114">
        <v>2148</v>
      </c>
      <c r="C2186" s="115">
        <v>2148</v>
      </c>
      <c r="D2186" s="116">
        <v>90</v>
      </c>
      <c r="E2186" s="117">
        <v>3</v>
      </c>
      <c r="F2186" s="118">
        <v>31</v>
      </c>
      <c r="G2186" s="119" t="s">
        <v>485</v>
      </c>
      <c r="H2186" s="120">
        <v>3</v>
      </c>
      <c r="I2186" s="115">
        <v>30</v>
      </c>
      <c r="J2186" s="116" t="s">
        <v>485</v>
      </c>
      <c r="K2186" s="121">
        <v>12</v>
      </c>
      <c r="L2186" s="108"/>
      <c r="M2186" s="122">
        <v>14142</v>
      </c>
      <c r="N2186" s="123">
        <v>16035</v>
      </c>
      <c r="O2186" s="124">
        <v>16843</v>
      </c>
      <c r="P2186" s="123">
        <v>17421</v>
      </c>
      <c r="Q2186" s="124">
        <v>17202</v>
      </c>
      <c r="R2186" s="123">
        <v>16342</v>
      </c>
      <c r="S2186" s="124">
        <v>15783</v>
      </c>
      <c r="T2186" s="123">
        <v>18257</v>
      </c>
      <c r="U2186" s="124">
        <v>18422</v>
      </c>
      <c r="V2186" s="123">
        <v>19293</v>
      </c>
      <c r="W2186" s="124">
        <v>19560</v>
      </c>
      <c r="X2186" s="123">
        <v>18235</v>
      </c>
      <c r="Y2186" s="124">
        <v>16456</v>
      </c>
      <c r="Z2186" s="123">
        <v>19678</v>
      </c>
      <c r="AA2186" s="124">
        <v>20276</v>
      </c>
      <c r="AB2186" s="123">
        <v>20426</v>
      </c>
      <c r="AC2186" s="124">
        <v>18520</v>
      </c>
      <c r="AD2186" s="123">
        <v>17610</v>
      </c>
      <c r="AE2186" s="125">
        <v>20324</v>
      </c>
      <c r="AF2186" s="126">
        <v>20904</v>
      </c>
    </row>
    <row r="2187" spans="2:32">
      <c r="B2187" s="127">
        <v>2149</v>
      </c>
      <c r="C2187" s="128">
        <v>2149</v>
      </c>
      <c r="D2187" s="129">
        <v>90</v>
      </c>
      <c r="E2187" s="130">
        <v>3</v>
      </c>
      <c r="F2187" s="131">
        <v>31</v>
      </c>
      <c r="G2187" s="132" t="s">
        <v>485</v>
      </c>
      <c r="H2187" s="133">
        <v>3</v>
      </c>
      <c r="I2187" s="128">
        <v>30</v>
      </c>
      <c r="J2187" s="129" t="s">
        <v>485</v>
      </c>
      <c r="K2187" s="134">
        <v>13</v>
      </c>
      <c r="L2187" s="108"/>
      <c r="M2187" s="81">
        <v>13898</v>
      </c>
      <c r="N2187" s="135">
        <v>15923</v>
      </c>
      <c r="O2187" s="136">
        <v>16736</v>
      </c>
      <c r="P2187" s="135">
        <v>17420</v>
      </c>
      <c r="Q2187" s="136">
        <v>16994</v>
      </c>
      <c r="R2187" s="135">
        <v>16180</v>
      </c>
      <c r="S2187" s="136">
        <v>15822</v>
      </c>
      <c r="T2187" s="135">
        <v>18202</v>
      </c>
      <c r="U2187" s="136">
        <v>18195</v>
      </c>
      <c r="V2187" s="135">
        <v>19246</v>
      </c>
      <c r="W2187" s="136">
        <v>19377</v>
      </c>
      <c r="X2187" s="135">
        <v>18089</v>
      </c>
      <c r="Y2187" s="136">
        <v>16338</v>
      </c>
      <c r="Z2187" s="135">
        <v>19430</v>
      </c>
      <c r="AA2187" s="136">
        <v>20157</v>
      </c>
      <c r="AB2187" s="135">
        <v>20190</v>
      </c>
      <c r="AC2187" s="136">
        <v>18270</v>
      </c>
      <c r="AD2187" s="135">
        <v>17476</v>
      </c>
      <c r="AE2187" s="137">
        <v>20087</v>
      </c>
      <c r="AF2187" s="138">
        <v>20644</v>
      </c>
    </row>
    <row r="2188" spans="2:32">
      <c r="B2188" s="114">
        <v>2150</v>
      </c>
      <c r="C2188" s="115">
        <v>2150</v>
      </c>
      <c r="D2188" s="116">
        <v>90</v>
      </c>
      <c r="E2188" s="117">
        <v>3</v>
      </c>
      <c r="F2188" s="118">
        <v>31</v>
      </c>
      <c r="G2188" s="119" t="s">
        <v>485</v>
      </c>
      <c r="H2188" s="120">
        <v>3</v>
      </c>
      <c r="I2188" s="115">
        <v>30</v>
      </c>
      <c r="J2188" s="116" t="s">
        <v>485</v>
      </c>
      <c r="K2188" s="121">
        <v>14</v>
      </c>
      <c r="L2188" s="108"/>
      <c r="M2188" s="122">
        <v>13645</v>
      </c>
      <c r="N2188" s="123">
        <v>15812</v>
      </c>
      <c r="O2188" s="124">
        <v>16550</v>
      </c>
      <c r="P2188" s="123">
        <v>17372</v>
      </c>
      <c r="Q2188" s="124">
        <v>16811</v>
      </c>
      <c r="R2188" s="123">
        <v>15903</v>
      </c>
      <c r="S2188" s="124">
        <v>15735</v>
      </c>
      <c r="T2188" s="123">
        <v>18096</v>
      </c>
      <c r="U2188" s="124">
        <v>17890</v>
      </c>
      <c r="V2188" s="123">
        <v>19067</v>
      </c>
      <c r="W2188" s="124">
        <v>19136</v>
      </c>
      <c r="X2188" s="123">
        <v>17775</v>
      </c>
      <c r="Y2188" s="124">
        <v>16181</v>
      </c>
      <c r="Z2188" s="123">
        <v>19040</v>
      </c>
      <c r="AA2188" s="124">
        <v>19981</v>
      </c>
      <c r="AB2188" s="123">
        <v>19832</v>
      </c>
      <c r="AC2188" s="124">
        <v>17976</v>
      </c>
      <c r="AD2188" s="123">
        <v>17284</v>
      </c>
      <c r="AE2188" s="125">
        <v>19796</v>
      </c>
      <c r="AF2188" s="126">
        <v>20217</v>
      </c>
    </row>
    <row r="2189" spans="2:32">
      <c r="B2189" s="127">
        <v>2151</v>
      </c>
      <c r="C2189" s="128">
        <v>2151</v>
      </c>
      <c r="D2189" s="129">
        <v>90</v>
      </c>
      <c r="E2189" s="130">
        <v>3</v>
      </c>
      <c r="F2189" s="131">
        <v>31</v>
      </c>
      <c r="G2189" s="132" t="s">
        <v>485</v>
      </c>
      <c r="H2189" s="133">
        <v>3</v>
      </c>
      <c r="I2189" s="128">
        <v>30</v>
      </c>
      <c r="J2189" s="129" t="s">
        <v>485</v>
      </c>
      <c r="K2189" s="134">
        <v>15</v>
      </c>
      <c r="L2189" s="108"/>
      <c r="M2189" s="81">
        <v>13537</v>
      </c>
      <c r="N2189" s="135">
        <v>15732</v>
      </c>
      <c r="O2189" s="136">
        <v>16529</v>
      </c>
      <c r="P2189" s="135">
        <v>17469</v>
      </c>
      <c r="Q2189" s="136">
        <v>16826</v>
      </c>
      <c r="R2189" s="135">
        <v>15774</v>
      </c>
      <c r="S2189" s="136">
        <v>15763</v>
      </c>
      <c r="T2189" s="135">
        <v>17979</v>
      </c>
      <c r="U2189" s="136">
        <v>17798</v>
      </c>
      <c r="V2189" s="135">
        <v>19015</v>
      </c>
      <c r="W2189" s="136">
        <v>19001</v>
      </c>
      <c r="X2189" s="135">
        <v>17594</v>
      </c>
      <c r="Y2189" s="136">
        <v>16202</v>
      </c>
      <c r="Z2189" s="135">
        <v>18860</v>
      </c>
      <c r="AA2189" s="136">
        <v>19991</v>
      </c>
      <c r="AB2189" s="135">
        <v>19713</v>
      </c>
      <c r="AC2189" s="136">
        <v>17730</v>
      </c>
      <c r="AD2189" s="135">
        <v>17276</v>
      </c>
      <c r="AE2189" s="137">
        <v>19597</v>
      </c>
      <c r="AF2189" s="138">
        <v>20006</v>
      </c>
    </row>
    <row r="2190" spans="2:32">
      <c r="B2190" s="114">
        <v>2152</v>
      </c>
      <c r="C2190" s="115">
        <v>2152</v>
      </c>
      <c r="D2190" s="116">
        <v>90</v>
      </c>
      <c r="E2190" s="117">
        <v>3</v>
      </c>
      <c r="F2190" s="118">
        <v>31</v>
      </c>
      <c r="G2190" s="119" t="s">
        <v>485</v>
      </c>
      <c r="H2190" s="120">
        <v>3</v>
      </c>
      <c r="I2190" s="115">
        <v>30</v>
      </c>
      <c r="J2190" s="116" t="s">
        <v>485</v>
      </c>
      <c r="K2190" s="121">
        <v>16</v>
      </c>
      <c r="L2190" s="108"/>
      <c r="M2190" s="122">
        <v>13784</v>
      </c>
      <c r="N2190" s="123">
        <v>16062</v>
      </c>
      <c r="O2190" s="124">
        <v>17044</v>
      </c>
      <c r="P2190" s="123">
        <v>17905</v>
      </c>
      <c r="Q2190" s="124">
        <v>17144</v>
      </c>
      <c r="R2190" s="123">
        <v>15978</v>
      </c>
      <c r="S2190" s="124">
        <v>16164</v>
      </c>
      <c r="T2190" s="123">
        <v>18265</v>
      </c>
      <c r="U2190" s="124">
        <v>18410</v>
      </c>
      <c r="V2190" s="123">
        <v>19244</v>
      </c>
      <c r="W2190" s="124">
        <v>19095</v>
      </c>
      <c r="X2190" s="123">
        <v>17706</v>
      </c>
      <c r="Y2190" s="124">
        <v>16497</v>
      </c>
      <c r="Z2190" s="123">
        <v>19480</v>
      </c>
      <c r="AA2190" s="124">
        <v>20291</v>
      </c>
      <c r="AB2190" s="123">
        <v>19790</v>
      </c>
      <c r="AC2190" s="124">
        <v>17819</v>
      </c>
      <c r="AD2190" s="123">
        <v>17542</v>
      </c>
      <c r="AE2190" s="125">
        <v>19730</v>
      </c>
      <c r="AF2190" s="126">
        <v>20573</v>
      </c>
    </row>
    <row r="2191" spans="2:32">
      <c r="B2191" s="127">
        <v>2153</v>
      </c>
      <c r="C2191" s="128">
        <v>2153</v>
      </c>
      <c r="D2191" s="129">
        <v>90</v>
      </c>
      <c r="E2191" s="130">
        <v>3</v>
      </c>
      <c r="F2191" s="131">
        <v>31</v>
      </c>
      <c r="G2191" s="132" t="s">
        <v>485</v>
      </c>
      <c r="H2191" s="133">
        <v>3</v>
      </c>
      <c r="I2191" s="128">
        <v>30</v>
      </c>
      <c r="J2191" s="129" t="s">
        <v>485</v>
      </c>
      <c r="K2191" s="134">
        <v>17</v>
      </c>
      <c r="L2191" s="108"/>
      <c r="M2191" s="81">
        <v>14489</v>
      </c>
      <c r="N2191" s="135">
        <v>16669</v>
      </c>
      <c r="O2191" s="136">
        <v>17660</v>
      </c>
      <c r="P2191" s="135">
        <v>18552</v>
      </c>
      <c r="Q2191" s="136">
        <v>17624</v>
      </c>
      <c r="R2191" s="135">
        <v>16753</v>
      </c>
      <c r="S2191" s="136">
        <v>16854</v>
      </c>
      <c r="T2191" s="135">
        <v>18882</v>
      </c>
      <c r="U2191" s="136">
        <v>19085</v>
      </c>
      <c r="V2191" s="135">
        <v>19806</v>
      </c>
      <c r="W2191" s="136">
        <v>19629</v>
      </c>
      <c r="X2191" s="135">
        <v>18532</v>
      </c>
      <c r="Y2191" s="136">
        <v>17167</v>
      </c>
      <c r="Z2191" s="135">
        <v>19931</v>
      </c>
      <c r="AA2191" s="136">
        <v>20844</v>
      </c>
      <c r="AB2191" s="135">
        <v>20297</v>
      </c>
      <c r="AC2191" s="136">
        <v>18659</v>
      </c>
      <c r="AD2191" s="135">
        <v>18240</v>
      </c>
      <c r="AE2191" s="137">
        <v>20456</v>
      </c>
      <c r="AF2191" s="138">
        <v>21039</v>
      </c>
    </row>
    <row r="2192" spans="2:32">
      <c r="B2192" s="114">
        <v>2154</v>
      </c>
      <c r="C2192" s="115">
        <v>2154</v>
      </c>
      <c r="D2192" s="116">
        <v>90</v>
      </c>
      <c r="E2192" s="117">
        <v>3</v>
      </c>
      <c r="F2192" s="118">
        <v>31</v>
      </c>
      <c r="G2192" s="119" t="s">
        <v>485</v>
      </c>
      <c r="H2192" s="120">
        <v>3</v>
      </c>
      <c r="I2192" s="115">
        <v>30</v>
      </c>
      <c r="J2192" s="116" t="s">
        <v>485</v>
      </c>
      <c r="K2192" s="121">
        <v>18</v>
      </c>
      <c r="L2192" s="108"/>
      <c r="M2192" s="122">
        <v>14801</v>
      </c>
      <c r="N2192" s="123">
        <v>16879</v>
      </c>
      <c r="O2192" s="124">
        <v>17965</v>
      </c>
      <c r="P2192" s="123">
        <v>18606</v>
      </c>
      <c r="Q2192" s="124">
        <v>18158</v>
      </c>
      <c r="R2192" s="123">
        <v>17089</v>
      </c>
      <c r="S2192" s="124">
        <v>17133</v>
      </c>
      <c r="T2192" s="123">
        <v>19147</v>
      </c>
      <c r="U2192" s="124">
        <v>19594</v>
      </c>
      <c r="V2192" s="123">
        <v>20090</v>
      </c>
      <c r="W2192" s="124">
        <v>20226</v>
      </c>
      <c r="X2192" s="123">
        <v>19041</v>
      </c>
      <c r="Y2192" s="124">
        <v>18191</v>
      </c>
      <c r="Z2192" s="123">
        <v>20662</v>
      </c>
      <c r="AA2192" s="124">
        <v>21503</v>
      </c>
      <c r="AB2192" s="123">
        <v>21299</v>
      </c>
      <c r="AC2192" s="124">
        <v>19549</v>
      </c>
      <c r="AD2192" s="123">
        <v>19364</v>
      </c>
      <c r="AE2192" s="125">
        <v>21363</v>
      </c>
      <c r="AF2192" s="126">
        <v>21851</v>
      </c>
    </row>
    <row r="2193" spans="2:32">
      <c r="B2193" s="127">
        <v>2155</v>
      </c>
      <c r="C2193" s="128">
        <v>2155</v>
      </c>
      <c r="D2193" s="129">
        <v>90</v>
      </c>
      <c r="E2193" s="130">
        <v>3</v>
      </c>
      <c r="F2193" s="131">
        <v>31</v>
      </c>
      <c r="G2193" s="132" t="s">
        <v>485</v>
      </c>
      <c r="H2193" s="133">
        <v>3</v>
      </c>
      <c r="I2193" s="128">
        <v>30</v>
      </c>
      <c r="J2193" s="129" t="s">
        <v>485</v>
      </c>
      <c r="K2193" s="134">
        <v>19</v>
      </c>
      <c r="L2193" s="108"/>
      <c r="M2193" s="81">
        <v>15165</v>
      </c>
      <c r="N2193" s="135">
        <v>17195</v>
      </c>
      <c r="O2193" s="136">
        <v>18410</v>
      </c>
      <c r="P2193" s="135">
        <v>19028</v>
      </c>
      <c r="Q2193" s="136">
        <v>18596</v>
      </c>
      <c r="R2193" s="135">
        <v>17451</v>
      </c>
      <c r="S2193" s="136">
        <v>17804</v>
      </c>
      <c r="T2193" s="135">
        <v>19573</v>
      </c>
      <c r="U2193" s="136">
        <v>20202</v>
      </c>
      <c r="V2193" s="135">
        <v>20581</v>
      </c>
      <c r="W2193" s="136">
        <v>20849</v>
      </c>
      <c r="X2193" s="135">
        <v>19641</v>
      </c>
      <c r="Y2193" s="136">
        <v>19455</v>
      </c>
      <c r="Z2193" s="135">
        <v>21758</v>
      </c>
      <c r="AA2193" s="136">
        <v>22595</v>
      </c>
      <c r="AB2193" s="135">
        <v>22415</v>
      </c>
      <c r="AC2193" s="136">
        <v>20499</v>
      </c>
      <c r="AD2193" s="135">
        <v>20801</v>
      </c>
      <c r="AE2193" s="137">
        <v>22471</v>
      </c>
      <c r="AF2193" s="138">
        <v>23117</v>
      </c>
    </row>
    <row r="2194" spans="2:32">
      <c r="B2194" s="114">
        <v>2156</v>
      </c>
      <c r="C2194" s="115">
        <v>2156</v>
      </c>
      <c r="D2194" s="116">
        <v>90</v>
      </c>
      <c r="E2194" s="117">
        <v>3</v>
      </c>
      <c r="F2194" s="118">
        <v>31</v>
      </c>
      <c r="G2194" s="119" t="s">
        <v>485</v>
      </c>
      <c r="H2194" s="120">
        <v>3</v>
      </c>
      <c r="I2194" s="115">
        <v>30</v>
      </c>
      <c r="J2194" s="116" t="s">
        <v>485</v>
      </c>
      <c r="K2194" s="121">
        <v>20</v>
      </c>
      <c r="L2194" s="108"/>
      <c r="M2194" s="122">
        <v>15545</v>
      </c>
      <c r="N2194" s="123">
        <v>17700</v>
      </c>
      <c r="O2194" s="124">
        <v>18775</v>
      </c>
      <c r="P2194" s="123">
        <v>19529</v>
      </c>
      <c r="Q2194" s="124">
        <v>19119</v>
      </c>
      <c r="R2194" s="123">
        <v>17798</v>
      </c>
      <c r="S2194" s="124">
        <v>18307</v>
      </c>
      <c r="T2194" s="123">
        <v>20112</v>
      </c>
      <c r="U2194" s="124">
        <v>20841</v>
      </c>
      <c r="V2194" s="123">
        <v>21286</v>
      </c>
      <c r="W2194" s="124">
        <v>21780</v>
      </c>
      <c r="X2194" s="123">
        <v>20468</v>
      </c>
      <c r="Y2194" s="124">
        <v>20603</v>
      </c>
      <c r="Z2194" s="123">
        <v>23056</v>
      </c>
      <c r="AA2194" s="124">
        <v>24055</v>
      </c>
      <c r="AB2194" s="123">
        <v>23898</v>
      </c>
      <c r="AC2194" s="124">
        <v>21843</v>
      </c>
      <c r="AD2194" s="123">
        <v>22164</v>
      </c>
      <c r="AE2194" s="125">
        <v>23871</v>
      </c>
      <c r="AF2194" s="126">
        <v>24630</v>
      </c>
    </row>
    <row r="2195" spans="2:32">
      <c r="B2195" s="127">
        <v>2157</v>
      </c>
      <c r="C2195" s="128">
        <v>2157</v>
      </c>
      <c r="D2195" s="129">
        <v>90</v>
      </c>
      <c r="E2195" s="130">
        <v>3</v>
      </c>
      <c r="F2195" s="131">
        <v>31</v>
      </c>
      <c r="G2195" s="132" t="s">
        <v>485</v>
      </c>
      <c r="H2195" s="133">
        <v>3</v>
      </c>
      <c r="I2195" s="128">
        <v>30</v>
      </c>
      <c r="J2195" s="129" t="s">
        <v>485</v>
      </c>
      <c r="K2195" s="134">
        <v>21</v>
      </c>
      <c r="L2195" s="108"/>
      <c r="M2195" s="81">
        <v>15232</v>
      </c>
      <c r="N2195" s="135">
        <v>17171</v>
      </c>
      <c r="O2195" s="136">
        <v>18325</v>
      </c>
      <c r="P2195" s="135">
        <v>19146</v>
      </c>
      <c r="Q2195" s="136">
        <v>18872</v>
      </c>
      <c r="R2195" s="135">
        <v>17673</v>
      </c>
      <c r="S2195" s="136">
        <v>18130</v>
      </c>
      <c r="T2195" s="135">
        <v>19777</v>
      </c>
      <c r="U2195" s="136">
        <v>20746</v>
      </c>
      <c r="V2195" s="135">
        <v>21416</v>
      </c>
      <c r="W2195" s="136">
        <v>22043</v>
      </c>
      <c r="X2195" s="135">
        <v>20911</v>
      </c>
      <c r="Y2195" s="136">
        <v>20935</v>
      </c>
      <c r="Z2195" s="135">
        <v>23475</v>
      </c>
      <c r="AA2195" s="136">
        <v>24672</v>
      </c>
      <c r="AB2195" s="135">
        <v>24639</v>
      </c>
      <c r="AC2195" s="136">
        <v>22815</v>
      </c>
      <c r="AD2195" s="135">
        <v>22769</v>
      </c>
      <c r="AE2195" s="137">
        <v>24253</v>
      </c>
      <c r="AF2195" s="138">
        <v>25316</v>
      </c>
    </row>
    <row r="2196" spans="2:32">
      <c r="B2196" s="114">
        <v>2158</v>
      </c>
      <c r="C2196" s="115">
        <v>2158</v>
      </c>
      <c r="D2196" s="116">
        <v>90</v>
      </c>
      <c r="E2196" s="117">
        <v>3</v>
      </c>
      <c r="F2196" s="118">
        <v>31</v>
      </c>
      <c r="G2196" s="119" t="s">
        <v>485</v>
      </c>
      <c r="H2196" s="120">
        <v>3</v>
      </c>
      <c r="I2196" s="115">
        <v>30</v>
      </c>
      <c r="J2196" s="116" t="s">
        <v>485</v>
      </c>
      <c r="K2196" s="121">
        <v>22</v>
      </c>
      <c r="L2196" s="108"/>
      <c r="M2196" s="122">
        <v>14449</v>
      </c>
      <c r="N2196" s="123">
        <v>16101</v>
      </c>
      <c r="O2196" s="124">
        <v>17378</v>
      </c>
      <c r="P2196" s="123">
        <v>18191</v>
      </c>
      <c r="Q2196" s="124">
        <v>17961</v>
      </c>
      <c r="R2196" s="123">
        <v>16972</v>
      </c>
      <c r="S2196" s="124">
        <v>17514</v>
      </c>
      <c r="T2196" s="123">
        <v>18786</v>
      </c>
      <c r="U2196" s="124">
        <v>20020</v>
      </c>
      <c r="V2196" s="123">
        <v>20718</v>
      </c>
      <c r="W2196" s="124">
        <v>21547</v>
      </c>
      <c r="X2196" s="123">
        <v>20557</v>
      </c>
      <c r="Y2196" s="124">
        <v>20640</v>
      </c>
      <c r="Z2196" s="123">
        <v>23069</v>
      </c>
      <c r="AA2196" s="124">
        <v>24333</v>
      </c>
      <c r="AB2196" s="123">
        <v>24307</v>
      </c>
      <c r="AC2196" s="124">
        <v>22874</v>
      </c>
      <c r="AD2196" s="123">
        <v>22626</v>
      </c>
      <c r="AE2196" s="125">
        <v>23669</v>
      </c>
      <c r="AF2196" s="126">
        <v>25055</v>
      </c>
    </row>
    <row r="2197" spans="2:32">
      <c r="B2197" s="127">
        <v>2159</v>
      </c>
      <c r="C2197" s="128">
        <v>2159</v>
      </c>
      <c r="D2197" s="129">
        <v>90</v>
      </c>
      <c r="E2197" s="130">
        <v>3</v>
      </c>
      <c r="F2197" s="131">
        <v>31</v>
      </c>
      <c r="G2197" s="132" t="s">
        <v>485</v>
      </c>
      <c r="H2197" s="133">
        <v>3</v>
      </c>
      <c r="I2197" s="128">
        <v>30</v>
      </c>
      <c r="J2197" s="129" t="s">
        <v>485</v>
      </c>
      <c r="K2197" s="134">
        <v>23</v>
      </c>
      <c r="L2197" s="108"/>
      <c r="M2197" s="81">
        <v>13636</v>
      </c>
      <c r="N2197" s="135">
        <v>14992</v>
      </c>
      <c r="O2197" s="136">
        <v>16246</v>
      </c>
      <c r="P2197" s="135">
        <v>17077</v>
      </c>
      <c r="Q2197" s="136">
        <v>16898</v>
      </c>
      <c r="R2197" s="135">
        <v>16206</v>
      </c>
      <c r="S2197" s="136">
        <v>16702</v>
      </c>
      <c r="T2197" s="135">
        <v>17697</v>
      </c>
      <c r="U2197" s="136">
        <v>18971</v>
      </c>
      <c r="V2197" s="135">
        <v>19771</v>
      </c>
      <c r="W2197" s="136">
        <v>20668</v>
      </c>
      <c r="X2197" s="135">
        <v>19963</v>
      </c>
      <c r="Y2197" s="136">
        <v>19988</v>
      </c>
      <c r="Z2197" s="135">
        <v>22190</v>
      </c>
      <c r="AA2197" s="136">
        <v>23514</v>
      </c>
      <c r="AB2197" s="135">
        <v>23557</v>
      </c>
      <c r="AC2197" s="136">
        <v>22333</v>
      </c>
      <c r="AD2197" s="135">
        <v>22057</v>
      </c>
      <c r="AE2197" s="137">
        <v>22816</v>
      </c>
      <c r="AF2197" s="138">
        <v>24248</v>
      </c>
    </row>
    <row r="2198" spans="2:32">
      <c r="B2198" s="114">
        <v>2160</v>
      </c>
      <c r="C2198" s="115">
        <v>2160</v>
      </c>
      <c r="D2198" s="116">
        <v>90</v>
      </c>
      <c r="E2198" s="117">
        <v>3</v>
      </c>
      <c r="F2198" s="118">
        <v>31</v>
      </c>
      <c r="G2198" s="119" t="s">
        <v>485</v>
      </c>
      <c r="H2198" s="120">
        <v>3</v>
      </c>
      <c r="I2198" s="115">
        <v>30</v>
      </c>
      <c r="J2198" s="116" t="s">
        <v>485</v>
      </c>
      <c r="K2198" s="121">
        <v>24</v>
      </c>
      <c r="L2198" s="108"/>
      <c r="M2198" s="122">
        <v>12972</v>
      </c>
      <c r="N2198" s="123">
        <v>14212</v>
      </c>
      <c r="O2198" s="124">
        <v>15523</v>
      </c>
      <c r="P2198" s="123">
        <v>16294</v>
      </c>
      <c r="Q2198" s="124">
        <v>16185</v>
      </c>
      <c r="R2198" s="123">
        <v>15577</v>
      </c>
      <c r="S2198" s="124">
        <v>16202</v>
      </c>
      <c r="T2198" s="123">
        <v>16971</v>
      </c>
      <c r="U2198" s="124">
        <v>18336</v>
      </c>
      <c r="V2198" s="123">
        <v>19135</v>
      </c>
      <c r="W2198" s="124">
        <v>20068</v>
      </c>
      <c r="X2198" s="123">
        <v>19451</v>
      </c>
      <c r="Y2198" s="124">
        <v>19531</v>
      </c>
      <c r="Z2198" s="123">
        <v>21558</v>
      </c>
      <c r="AA2198" s="124">
        <v>22859</v>
      </c>
      <c r="AB2198" s="123">
        <v>22973</v>
      </c>
      <c r="AC2198" s="124">
        <v>21950</v>
      </c>
      <c r="AD2198" s="123">
        <v>21659</v>
      </c>
      <c r="AE2198" s="125">
        <v>22136</v>
      </c>
      <c r="AF2198" s="126">
        <v>23670</v>
      </c>
    </row>
    <row r="2199" spans="2:32">
      <c r="B2199" s="127">
        <v>2161</v>
      </c>
      <c r="C2199" s="128">
        <v>2161</v>
      </c>
      <c r="D2199" s="129">
        <v>91</v>
      </c>
      <c r="E2199" s="130">
        <v>4</v>
      </c>
      <c r="F2199" s="131">
        <v>1</v>
      </c>
      <c r="G2199" s="132" t="s">
        <v>485</v>
      </c>
      <c r="H2199" s="133">
        <v>3</v>
      </c>
      <c r="I2199" s="128">
        <v>31</v>
      </c>
      <c r="J2199" s="129" t="s">
        <v>485</v>
      </c>
      <c r="K2199" s="134">
        <v>1</v>
      </c>
      <c r="L2199" s="108"/>
      <c r="M2199" s="81">
        <v>12801</v>
      </c>
      <c r="N2199" s="135">
        <v>13726</v>
      </c>
      <c r="O2199" s="136">
        <v>14882</v>
      </c>
      <c r="P2199" s="135">
        <v>15220</v>
      </c>
      <c r="Q2199" s="136">
        <v>15822</v>
      </c>
      <c r="R2199" s="135">
        <v>14965</v>
      </c>
      <c r="S2199" s="136">
        <v>15466</v>
      </c>
      <c r="T2199" s="135">
        <v>16645</v>
      </c>
      <c r="U2199" s="136">
        <v>18105</v>
      </c>
      <c r="V2199" s="135">
        <v>18596</v>
      </c>
      <c r="W2199" s="136">
        <v>18216</v>
      </c>
      <c r="X2199" s="135">
        <v>18249</v>
      </c>
      <c r="Y2199" s="136">
        <v>18766</v>
      </c>
      <c r="Z2199" s="135">
        <v>21265</v>
      </c>
      <c r="AA2199" s="136">
        <v>22043</v>
      </c>
      <c r="AB2199" s="135">
        <v>22539</v>
      </c>
      <c r="AC2199" s="136">
        <v>21767</v>
      </c>
      <c r="AD2199" s="135">
        <v>20844</v>
      </c>
      <c r="AE2199" s="137">
        <v>22478</v>
      </c>
      <c r="AF2199" s="138">
        <v>23484</v>
      </c>
    </row>
    <row r="2200" spans="2:32">
      <c r="B2200" s="114">
        <v>2162</v>
      </c>
      <c r="C2200" s="115">
        <v>2162</v>
      </c>
      <c r="D2200" s="116">
        <v>91</v>
      </c>
      <c r="E2200" s="117">
        <v>4</v>
      </c>
      <c r="F2200" s="118">
        <v>1</v>
      </c>
      <c r="G2200" s="119" t="s">
        <v>485</v>
      </c>
      <c r="H2200" s="120">
        <v>3</v>
      </c>
      <c r="I2200" s="115">
        <v>31</v>
      </c>
      <c r="J2200" s="116" t="s">
        <v>485</v>
      </c>
      <c r="K2200" s="121">
        <v>2</v>
      </c>
      <c r="L2200" s="108"/>
      <c r="M2200" s="122">
        <v>12518</v>
      </c>
      <c r="N2200" s="123">
        <v>13579</v>
      </c>
      <c r="O2200" s="124">
        <v>14726</v>
      </c>
      <c r="P2200" s="123">
        <v>15053</v>
      </c>
      <c r="Q2200" s="124">
        <v>15592</v>
      </c>
      <c r="R2200" s="123">
        <v>14792</v>
      </c>
      <c r="S2200" s="124">
        <v>15459</v>
      </c>
      <c r="T2200" s="123">
        <v>16567</v>
      </c>
      <c r="U2200" s="124">
        <v>17813</v>
      </c>
      <c r="V2200" s="123">
        <v>18516</v>
      </c>
      <c r="W2200" s="124">
        <v>18005</v>
      </c>
      <c r="X2200" s="123">
        <v>18056</v>
      </c>
      <c r="Y2200" s="124">
        <v>18685</v>
      </c>
      <c r="Z2200" s="123">
        <v>21069</v>
      </c>
      <c r="AA2200" s="124">
        <v>21735</v>
      </c>
      <c r="AB2200" s="123">
        <v>22318</v>
      </c>
      <c r="AC2200" s="124">
        <v>21435</v>
      </c>
      <c r="AD2200" s="123">
        <v>20709</v>
      </c>
      <c r="AE2200" s="125">
        <v>22260</v>
      </c>
      <c r="AF2200" s="126">
        <v>23237</v>
      </c>
    </row>
    <row r="2201" spans="2:32">
      <c r="B2201" s="127">
        <v>2163</v>
      </c>
      <c r="C2201" s="128">
        <v>2163</v>
      </c>
      <c r="D2201" s="129">
        <v>91</v>
      </c>
      <c r="E2201" s="130">
        <v>4</v>
      </c>
      <c r="F2201" s="131">
        <v>1</v>
      </c>
      <c r="G2201" s="132" t="s">
        <v>485</v>
      </c>
      <c r="H2201" s="133">
        <v>3</v>
      </c>
      <c r="I2201" s="128">
        <v>31</v>
      </c>
      <c r="J2201" s="129" t="s">
        <v>485</v>
      </c>
      <c r="K2201" s="134">
        <v>3</v>
      </c>
      <c r="L2201" s="108"/>
      <c r="M2201" s="81">
        <v>12377</v>
      </c>
      <c r="N2201" s="135">
        <v>13443</v>
      </c>
      <c r="O2201" s="136">
        <v>14655</v>
      </c>
      <c r="P2201" s="135">
        <v>14928</v>
      </c>
      <c r="Q2201" s="136">
        <v>15594</v>
      </c>
      <c r="R2201" s="135">
        <v>14539</v>
      </c>
      <c r="S2201" s="136">
        <v>15364</v>
      </c>
      <c r="T2201" s="135">
        <v>16395</v>
      </c>
      <c r="U2201" s="136">
        <v>17844</v>
      </c>
      <c r="V2201" s="135">
        <v>18308</v>
      </c>
      <c r="W2201" s="136">
        <v>17724</v>
      </c>
      <c r="X2201" s="135">
        <v>17688</v>
      </c>
      <c r="Y2201" s="136">
        <v>18521</v>
      </c>
      <c r="Z2201" s="135">
        <v>20801</v>
      </c>
      <c r="AA2201" s="136">
        <v>21414</v>
      </c>
      <c r="AB2201" s="135">
        <v>21951</v>
      </c>
      <c r="AC2201" s="136">
        <v>21011</v>
      </c>
      <c r="AD2201" s="135">
        <v>20484</v>
      </c>
      <c r="AE2201" s="137">
        <v>21880</v>
      </c>
      <c r="AF2201" s="138">
        <v>22900</v>
      </c>
    </row>
    <row r="2202" spans="2:32">
      <c r="B2202" s="114">
        <v>2164</v>
      </c>
      <c r="C2202" s="115">
        <v>2164</v>
      </c>
      <c r="D2202" s="116">
        <v>91</v>
      </c>
      <c r="E2202" s="117">
        <v>4</v>
      </c>
      <c r="F2202" s="118">
        <v>1</v>
      </c>
      <c r="G2202" s="119" t="s">
        <v>485</v>
      </c>
      <c r="H2202" s="120">
        <v>3</v>
      </c>
      <c r="I2202" s="115">
        <v>31</v>
      </c>
      <c r="J2202" s="116" t="s">
        <v>485</v>
      </c>
      <c r="K2202" s="121">
        <v>4</v>
      </c>
      <c r="L2202" s="108"/>
      <c r="M2202" s="122">
        <v>12390</v>
      </c>
      <c r="N2202" s="123">
        <v>13438</v>
      </c>
      <c r="O2202" s="124">
        <v>14578</v>
      </c>
      <c r="P2202" s="123">
        <v>14859</v>
      </c>
      <c r="Q2202" s="124">
        <v>15762</v>
      </c>
      <c r="R2202" s="123">
        <v>14352</v>
      </c>
      <c r="S2202" s="124">
        <v>15278</v>
      </c>
      <c r="T2202" s="123">
        <v>16225</v>
      </c>
      <c r="U2202" s="124">
        <v>17892</v>
      </c>
      <c r="V2202" s="123">
        <v>17963</v>
      </c>
      <c r="W2202" s="124">
        <v>17461</v>
      </c>
      <c r="X2202" s="123">
        <v>17209</v>
      </c>
      <c r="Y2202" s="124">
        <v>18142</v>
      </c>
      <c r="Z2202" s="123">
        <v>20164</v>
      </c>
      <c r="AA2202" s="124">
        <v>20727</v>
      </c>
      <c r="AB2202" s="123">
        <v>21204</v>
      </c>
      <c r="AC2202" s="124">
        <v>20420</v>
      </c>
      <c r="AD2202" s="123">
        <v>19935</v>
      </c>
      <c r="AE2202" s="125">
        <v>21168</v>
      </c>
      <c r="AF2202" s="126">
        <v>22084</v>
      </c>
    </row>
    <row r="2203" spans="2:32">
      <c r="B2203" s="127">
        <v>2165</v>
      </c>
      <c r="C2203" s="128">
        <v>2165</v>
      </c>
      <c r="D2203" s="129">
        <v>91</v>
      </c>
      <c r="E2203" s="130">
        <v>4</v>
      </c>
      <c r="F2203" s="131">
        <v>1</v>
      </c>
      <c r="G2203" s="132" t="s">
        <v>485</v>
      </c>
      <c r="H2203" s="133">
        <v>3</v>
      </c>
      <c r="I2203" s="128">
        <v>31</v>
      </c>
      <c r="J2203" s="129" t="s">
        <v>485</v>
      </c>
      <c r="K2203" s="134">
        <v>5</v>
      </c>
      <c r="L2203" s="108"/>
      <c r="M2203" s="81">
        <v>12671</v>
      </c>
      <c r="N2203" s="135">
        <v>13871</v>
      </c>
      <c r="O2203" s="136">
        <v>15008</v>
      </c>
      <c r="P2203" s="135">
        <v>15347</v>
      </c>
      <c r="Q2203" s="136">
        <v>16336</v>
      </c>
      <c r="R2203" s="135">
        <v>14456</v>
      </c>
      <c r="S2203" s="136">
        <v>15755</v>
      </c>
      <c r="T2203" s="135">
        <v>16516</v>
      </c>
      <c r="U2203" s="136">
        <v>18290</v>
      </c>
      <c r="V2203" s="135">
        <v>18172</v>
      </c>
      <c r="W2203" s="136">
        <v>17461</v>
      </c>
      <c r="X2203" s="135">
        <v>16987</v>
      </c>
      <c r="Y2203" s="136">
        <v>18109</v>
      </c>
      <c r="Z2203" s="135">
        <v>19979</v>
      </c>
      <c r="AA2203" s="136">
        <v>20483</v>
      </c>
      <c r="AB2203" s="135">
        <v>20893</v>
      </c>
      <c r="AC2203" s="136">
        <v>20060</v>
      </c>
      <c r="AD2203" s="135">
        <v>19703</v>
      </c>
      <c r="AE2203" s="137">
        <v>20853</v>
      </c>
      <c r="AF2203" s="138">
        <v>21684</v>
      </c>
    </row>
    <row r="2204" spans="2:32">
      <c r="B2204" s="114">
        <v>2166</v>
      </c>
      <c r="C2204" s="115">
        <v>2166</v>
      </c>
      <c r="D2204" s="116">
        <v>91</v>
      </c>
      <c r="E2204" s="117">
        <v>4</v>
      </c>
      <c r="F2204" s="118">
        <v>1</v>
      </c>
      <c r="G2204" s="119" t="s">
        <v>485</v>
      </c>
      <c r="H2204" s="120">
        <v>3</v>
      </c>
      <c r="I2204" s="115">
        <v>31</v>
      </c>
      <c r="J2204" s="116" t="s">
        <v>485</v>
      </c>
      <c r="K2204" s="121">
        <v>6</v>
      </c>
      <c r="L2204" s="108"/>
      <c r="M2204" s="122">
        <v>13205</v>
      </c>
      <c r="N2204" s="123">
        <v>15085</v>
      </c>
      <c r="O2204" s="124">
        <v>16262</v>
      </c>
      <c r="P2204" s="123">
        <v>16544</v>
      </c>
      <c r="Q2204" s="124">
        <v>17543</v>
      </c>
      <c r="R2204" s="123">
        <v>14812</v>
      </c>
      <c r="S2204" s="124">
        <v>16875</v>
      </c>
      <c r="T2204" s="123">
        <v>17509</v>
      </c>
      <c r="U2204" s="124">
        <v>19288</v>
      </c>
      <c r="V2204" s="123">
        <v>19023</v>
      </c>
      <c r="W2204" s="124">
        <v>17809</v>
      </c>
      <c r="X2204" s="123">
        <v>16909</v>
      </c>
      <c r="Y2204" s="124">
        <v>18773</v>
      </c>
      <c r="Z2204" s="123">
        <v>20489</v>
      </c>
      <c r="AA2204" s="124">
        <v>20805</v>
      </c>
      <c r="AB2204" s="123">
        <v>21219</v>
      </c>
      <c r="AC2204" s="124">
        <v>20031</v>
      </c>
      <c r="AD2204" s="123">
        <v>20160</v>
      </c>
      <c r="AE2204" s="125">
        <v>21196</v>
      </c>
      <c r="AF2204" s="126">
        <v>21967</v>
      </c>
    </row>
    <row r="2205" spans="2:32">
      <c r="B2205" s="127">
        <v>2167</v>
      </c>
      <c r="C2205" s="128">
        <v>2167</v>
      </c>
      <c r="D2205" s="129">
        <v>91</v>
      </c>
      <c r="E2205" s="130">
        <v>4</v>
      </c>
      <c r="F2205" s="131">
        <v>1</v>
      </c>
      <c r="G2205" s="132" t="s">
        <v>485</v>
      </c>
      <c r="H2205" s="133">
        <v>3</v>
      </c>
      <c r="I2205" s="128">
        <v>31</v>
      </c>
      <c r="J2205" s="129" t="s">
        <v>485</v>
      </c>
      <c r="K2205" s="134">
        <v>7</v>
      </c>
      <c r="L2205" s="108"/>
      <c r="M2205" s="81">
        <v>13474</v>
      </c>
      <c r="N2205" s="135">
        <v>16291</v>
      </c>
      <c r="O2205" s="136">
        <v>17585</v>
      </c>
      <c r="P2205" s="135">
        <v>17682</v>
      </c>
      <c r="Q2205" s="136">
        <v>18771</v>
      </c>
      <c r="R2205" s="135">
        <v>14939</v>
      </c>
      <c r="S2205" s="136">
        <v>18072</v>
      </c>
      <c r="T2205" s="135">
        <v>18443</v>
      </c>
      <c r="U2205" s="136">
        <v>20373</v>
      </c>
      <c r="V2205" s="135">
        <v>19861</v>
      </c>
      <c r="W2205" s="136">
        <v>17909</v>
      </c>
      <c r="X2205" s="135">
        <v>16653</v>
      </c>
      <c r="Y2205" s="136">
        <v>19647</v>
      </c>
      <c r="Z2205" s="135">
        <v>21212</v>
      </c>
      <c r="AA2205" s="136">
        <v>21310</v>
      </c>
      <c r="AB2205" s="135">
        <v>21730</v>
      </c>
      <c r="AC2205" s="136">
        <v>19757</v>
      </c>
      <c r="AD2205" s="135">
        <v>20900</v>
      </c>
      <c r="AE2205" s="137">
        <v>21512</v>
      </c>
      <c r="AF2205" s="138">
        <v>22491</v>
      </c>
    </row>
    <row r="2206" spans="2:32">
      <c r="B2206" s="114">
        <v>2168</v>
      </c>
      <c r="C2206" s="115">
        <v>2168</v>
      </c>
      <c r="D2206" s="116">
        <v>91</v>
      </c>
      <c r="E2206" s="117">
        <v>4</v>
      </c>
      <c r="F2206" s="118">
        <v>1</v>
      </c>
      <c r="G2206" s="119" t="s">
        <v>485</v>
      </c>
      <c r="H2206" s="120">
        <v>3</v>
      </c>
      <c r="I2206" s="115">
        <v>31</v>
      </c>
      <c r="J2206" s="116" t="s">
        <v>485</v>
      </c>
      <c r="K2206" s="121">
        <v>8</v>
      </c>
      <c r="L2206" s="108"/>
      <c r="M2206" s="122">
        <v>13398</v>
      </c>
      <c r="N2206" s="123">
        <v>16644</v>
      </c>
      <c r="O2206" s="124">
        <v>17849</v>
      </c>
      <c r="P2206" s="123">
        <v>17879</v>
      </c>
      <c r="Q2206" s="124">
        <v>19087</v>
      </c>
      <c r="R2206" s="123">
        <v>14754</v>
      </c>
      <c r="S2206" s="124">
        <v>18346</v>
      </c>
      <c r="T2206" s="123">
        <v>18622</v>
      </c>
      <c r="U2206" s="124">
        <v>20520</v>
      </c>
      <c r="V2206" s="123">
        <v>20019</v>
      </c>
      <c r="W2206" s="124">
        <v>17635</v>
      </c>
      <c r="X2206" s="123">
        <v>16329</v>
      </c>
      <c r="Y2206" s="124">
        <v>19777</v>
      </c>
      <c r="Z2206" s="123">
        <v>21163</v>
      </c>
      <c r="AA2206" s="124">
        <v>21275</v>
      </c>
      <c r="AB2206" s="123">
        <v>21700</v>
      </c>
      <c r="AC2206" s="124">
        <v>19271</v>
      </c>
      <c r="AD2206" s="123">
        <v>20958</v>
      </c>
      <c r="AE2206" s="125">
        <v>21265</v>
      </c>
      <c r="AF2206" s="126">
        <v>22306</v>
      </c>
    </row>
    <row r="2207" spans="2:32">
      <c r="B2207" s="127">
        <v>2169</v>
      </c>
      <c r="C2207" s="128">
        <v>2169</v>
      </c>
      <c r="D2207" s="129">
        <v>91</v>
      </c>
      <c r="E2207" s="130">
        <v>4</v>
      </c>
      <c r="F2207" s="131">
        <v>1</v>
      </c>
      <c r="G2207" s="132" t="s">
        <v>485</v>
      </c>
      <c r="H2207" s="133">
        <v>3</v>
      </c>
      <c r="I2207" s="128">
        <v>31</v>
      </c>
      <c r="J2207" s="129" t="s">
        <v>485</v>
      </c>
      <c r="K2207" s="134">
        <v>9</v>
      </c>
      <c r="L2207" s="108"/>
      <c r="M2207" s="81">
        <v>13319</v>
      </c>
      <c r="N2207" s="135">
        <v>16278</v>
      </c>
      <c r="O2207" s="136">
        <v>17251</v>
      </c>
      <c r="P2207" s="135">
        <v>17380</v>
      </c>
      <c r="Q2207" s="136">
        <v>18521</v>
      </c>
      <c r="R2207" s="135">
        <v>14638</v>
      </c>
      <c r="S2207" s="136">
        <v>17888</v>
      </c>
      <c r="T2207" s="135">
        <v>18167</v>
      </c>
      <c r="U2207" s="136">
        <v>19801</v>
      </c>
      <c r="V2207" s="135">
        <v>19362</v>
      </c>
      <c r="W2207" s="136">
        <v>17394</v>
      </c>
      <c r="X2207" s="135">
        <v>16112</v>
      </c>
      <c r="Y2207" s="136">
        <v>19302</v>
      </c>
      <c r="Z2207" s="135">
        <v>20351</v>
      </c>
      <c r="AA2207" s="136">
        <v>20673</v>
      </c>
      <c r="AB2207" s="135">
        <v>21023</v>
      </c>
      <c r="AC2207" s="136">
        <v>18941</v>
      </c>
      <c r="AD2207" s="135">
        <v>20419</v>
      </c>
      <c r="AE2207" s="137">
        <v>20685</v>
      </c>
      <c r="AF2207" s="138">
        <v>21406</v>
      </c>
    </row>
    <row r="2208" spans="2:32">
      <c r="B2208" s="114">
        <v>2170</v>
      </c>
      <c r="C2208" s="115">
        <v>2170</v>
      </c>
      <c r="D2208" s="116">
        <v>91</v>
      </c>
      <c r="E2208" s="117">
        <v>4</v>
      </c>
      <c r="F2208" s="118">
        <v>1</v>
      </c>
      <c r="G2208" s="119" t="s">
        <v>485</v>
      </c>
      <c r="H2208" s="120">
        <v>3</v>
      </c>
      <c r="I2208" s="115">
        <v>31</v>
      </c>
      <c r="J2208" s="116" t="s">
        <v>485</v>
      </c>
      <c r="K2208" s="121">
        <v>10</v>
      </c>
      <c r="L2208" s="108"/>
      <c r="M2208" s="122">
        <v>13320</v>
      </c>
      <c r="N2208" s="123">
        <v>15995</v>
      </c>
      <c r="O2208" s="124">
        <v>16838</v>
      </c>
      <c r="P2208" s="123">
        <v>16961</v>
      </c>
      <c r="Q2208" s="124">
        <v>17964</v>
      </c>
      <c r="R2208" s="123">
        <v>14595</v>
      </c>
      <c r="S2208" s="124">
        <v>17549</v>
      </c>
      <c r="T2208" s="123">
        <v>17926</v>
      </c>
      <c r="U2208" s="124">
        <v>19254</v>
      </c>
      <c r="V2208" s="123">
        <v>18863</v>
      </c>
      <c r="W2208" s="124">
        <v>17270</v>
      </c>
      <c r="X2208" s="123">
        <v>16057</v>
      </c>
      <c r="Y2208" s="124">
        <v>19136</v>
      </c>
      <c r="Z2208" s="123">
        <v>20079</v>
      </c>
      <c r="AA2208" s="124">
        <v>20333</v>
      </c>
      <c r="AB2208" s="123">
        <v>20737</v>
      </c>
      <c r="AC2208" s="124">
        <v>18871</v>
      </c>
      <c r="AD2208" s="123">
        <v>20288</v>
      </c>
      <c r="AE2208" s="125">
        <v>20685</v>
      </c>
      <c r="AF2208" s="126">
        <v>21185</v>
      </c>
    </row>
    <row r="2209" spans="2:32">
      <c r="B2209" s="127">
        <v>2171</v>
      </c>
      <c r="C2209" s="128">
        <v>2171</v>
      </c>
      <c r="D2209" s="129">
        <v>91</v>
      </c>
      <c r="E2209" s="130">
        <v>4</v>
      </c>
      <c r="F2209" s="131">
        <v>1</v>
      </c>
      <c r="G2209" s="132" t="s">
        <v>485</v>
      </c>
      <c r="H2209" s="133">
        <v>3</v>
      </c>
      <c r="I2209" s="128">
        <v>31</v>
      </c>
      <c r="J2209" s="129" t="s">
        <v>485</v>
      </c>
      <c r="K2209" s="134">
        <v>11</v>
      </c>
      <c r="L2209" s="108"/>
      <c r="M2209" s="81">
        <v>13473</v>
      </c>
      <c r="N2209" s="135">
        <v>15949</v>
      </c>
      <c r="O2209" s="136">
        <v>16721</v>
      </c>
      <c r="P2209" s="135">
        <v>16850</v>
      </c>
      <c r="Q2209" s="136">
        <v>17698</v>
      </c>
      <c r="R2209" s="135">
        <v>14700</v>
      </c>
      <c r="S2209" s="136">
        <v>17434</v>
      </c>
      <c r="T2209" s="135">
        <v>17938</v>
      </c>
      <c r="U2209" s="136">
        <v>19136</v>
      </c>
      <c r="V2209" s="135">
        <v>18617</v>
      </c>
      <c r="W2209" s="136">
        <v>17189</v>
      </c>
      <c r="X2209" s="135">
        <v>16169</v>
      </c>
      <c r="Y2209" s="136">
        <v>19111</v>
      </c>
      <c r="Z2209" s="135">
        <v>20100</v>
      </c>
      <c r="AA2209" s="136">
        <v>20321</v>
      </c>
      <c r="AB2209" s="135">
        <v>20661</v>
      </c>
      <c r="AC2209" s="136">
        <v>18856</v>
      </c>
      <c r="AD2209" s="135">
        <v>20299</v>
      </c>
      <c r="AE2209" s="137">
        <v>20926</v>
      </c>
      <c r="AF2209" s="138">
        <v>21249</v>
      </c>
    </row>
    <row r="2210" spans="2:32">
      <c r="B2210" s="114">
        <v>2172</v>
      </c>
      <c r="C2210" s="115">
        <v>2172</v>
      </c>
      <c r="D2210" s="116">
        <v>91</v>
      </c>
      <c r="E2210" s="117">
        <v>4</v>
      </c>
      <c r="F2210" s="118">
        <v>1</v>
      </c>
      <c r="G2210" s="119" t="s">
        <v>485</v>
      </c>
      <c r="H2210" s="120">
        <v>3</v>
      </c>
      <c r="I2210" s="115">
        <v>31</v>
      </c>
      <c r="J2210" s="116" t="s">
        <v>485</v>
      </c>
      <c r="K2210" s="121">
        <v>12</v>
      </c>
      <c r="L2210" s="108"/>
      <c r="M2210" s="122">
        <v>13480</v>
      </c>
      <c r="N2210" s="123">
        <v>15770</v>
      </c>
      <c r="O2210" s="124">
        <v>16554</v>
      </c>
      <c r="P2210" s="123">
        <v>16583</v>
      </c>
      <c r="Q2210" s="124">
        <v>17410</v>
      </c>
      <c r="R2210" s="123">
        <v>14659</v>
      </c>
      <c r="S2210" s="124">
        <v>17189</v>
      </c>
      <c r="T2210" s="123">
        <v>17684</v>
      </c>
      <c r="U2210" s="124">
        <v>18986</v>
      </c>
      <c r="V2210" s="123">
        <v>18323</v>
      </c>
      <c r="W2210" s="124">
        <v>17005</v>
      </c>
      <c r="X2210" s="123">
        <v>16122</v>
      </c>
      <c r="Y2210" s="124">
        <v>18905</v>
      </c>
      <c r="Z2210" s="123">
        <v>19917</v>
      </c>
      <c r="AA2210" s="124">
        <v>20088</v>
      </c>
      <c r="AB2210" s="123">
        <v>20378</v>
      </c>
      <c r="AC2210" s="124">
        <v>18692</v>
      </c>
      <c r="AD2210" s="123">
        <v>20094</v>
      </c>
      <c r="AE2210" s="125">
        <v>20675</v>
      </c>
      <c r="AF2210" s="126">
        <v>21088</v>
      </c>
    </row>
    <row r="2211" spans="2:32">
      <c r="B2211" s="127">
        <v>2173</v>
      </c>
      <c r="C2211" s="128">
        <v>2173</v>
      </c>
      <c r="D2211" s="129">
        <v>91</v>
      </c>
      <c r="E2211" s="130">
        <v>4</v>
      </c>
      <c r="F2211" s="131">
        <v>1</v>
      </c>
      <c r="G2211" s="132" t="s">
        <v>485</v>
      </c>
      <c r="H2211" s="133">
        <v>3</v>
      </c>
      <c r="I2211" s="128">
        <v>31</v>
      </c>
      <c r="J2211" s="129" t="s">
        <v>485</v>
      </c>
      <c r="K2211" s="134">
        <v>13</v>
      </c>
      <c r="L2211" s="108"/>
      <c r="M2211" s="81">
        <v>13497</v>
      </c>
      <c r="N2211" s="135">
        <v>15596</v>
      </c>
      <c r="O2211" s="136">
        <v>16465</v>
      </c>
      <c r="P2211" s="135">
        <v>16391</v>
      </c>
      <c r="Q2211" s="136">
        <v>17188</v>
      </c>
      <c r="R2211" s="135">
        <v>14571</v>
      </c>
      <c r="S2211" s="136">
        <v>16997</v>
      </c>
      <c r="T2211" s="135">
        <v>17472</v>
      </c>
      <c r="U2211" s="136">
        <v>19055</v>
      </c>
      <c r="V2211" s="135">
        <v>17983</v>
      </c>
      <c r="W2211" s="136">
        <v>16784</v>
      </c>
      <c r="X2211" s="135">
        <v>16015</v>
      </c>
      <c r="Y2211" s="136">
        <v>18696</v>
      </c>
      <c r="Z2211" s="135">
        <v>19808</v>
      </c>
      <c r="AA2211" s="136">
        <v>19853</v>
      </c>
      <c r="AB2211" s="135">
        <v>20021</v>
      </c>
      <c r="AC2211" s="136">
        <v>18453</v>
      </c>
      <c r="AD2211" s="135">
        <v>19866</v>
      </c>
      <c r="AE2211" s="137">
        <v>20424</v>
      </c>
      <c r="AF2211" s="138">
        <v>20973</v>
      </c>
    </row>
    <row r="2212" spans="2:32">
      <c r="B2212" s="114">
        <v>2174</v>
      </c>
      <c r="C2212" s="115">
        <v>2174</v>
      </c>
      <c r="D2212" s="116">
        <v>91</v>
      </c>
      <c r="E2212" s="117">
        <v>4</v>
      </c>
      <c r="F2212" s="118">
        <v>1</v>
      </c>
      <c r="G2212" s="119" t="s">
        <v>485</v>
      </c>
      <c r="H2212" s="120">
        <v>3</v>
      </c>
      <c r="I2212" s="115">
        <v>31</v>
      </c>
      <c r="J2212" s="116" t="s">
        <v>485</v>
      </c>
      <c r="K2212" s="121">
        <v>14</v>
      </c>
      <c r="L2212" s="108"/>
      <c r="M2212" s="122">
        <v>13439</v>
      </c>
      <c r="N2212" s="123">
        <v>15430</v>
      </c>
      <c r="O2212" s="124">
        <v>16420</v>
      </c>
      <c r="P2212" s="123">
        <v>16246</v>
      </c>
      <c r="Q2212" s="124">
        <v>17010</v>
      </c>
      <c r="R2212" s="123">
        <v>14479</v>
      </c>
      <c r="S2212" s="124">
        <v>16886</v>
      </c>
      <c r="T2212" s="123">
        <v>17209</v>
      </c>
      <c r="U2212" s="124">
        <v>19026</v>
      </c>
      <c r="V2212" s="123">
        <v>17734</v>
      </c>
      <c r="W2212" s="124">
        <v>16406</v>
      </c>
      <c r="X2212" s="123">
        <v>15889</v>
      </c>
      <c r="Y2212" s="124">
        <v>18464</v>
      </c>
      <c r="Z2212" s="123">
        <v>19670</v>
      </c>
      <c r="AA2212" s="124">
        <v>19534</v>
      </c>
      <c r="AB2212" s="123">
        <v>19692</v>
      </c>
      <c r="AC2212" s="124">
        <v>18021</v>
      </c>
      <c r="AD2212" s="123">
        <v>19611</v>
      </c>
      <c r="AE2212" s="125">
        <v>20030</v>
      </c>
      <c r="AF2212" s="126">
        <v>20812</v>
      </c>
    </row>
    <row r="2213" spans="2:32">
      <c r="B2213" s="127">
        <v>2175</v>
      </c>
      <c r="C2213" s="128">
        <v>2175</v>
      </c>
      <c r="D2213" s="129">
        <v>91</v>
      </c>
      <c r="E2213" s="130">
        <v>4</v>
      </c>
      <c r="F2213" s="131">
        <v>1</v>
      </c>
      <c r="G2213" s="132" t="s">
        <v>485</v>
      </c>
      <c r="H2213" s="133">
        <v>3</v>
      </c>
      <c r="I2213" s="128">
        <v>31</v>
      </c>
      <c r="J2213" s="129" t="s">
        <v>485</v>
      </c>
      <c r="K2213" s="134">
        <v>15</v>
      </c>
      <c r="L2213" s="108"/>
      <c r="M2213" s="81">
        <v>13428</v>
      </c>
      <c r="N2213" s="135">
        <v>15409</v>
      </c>
      <c r="O2213" s="136">
        <v>16502</v>
      </c>
      <c r="P2213" s="135">
        <v>16243</v>
      </c>
      <c r="Q2213" s="136">
        <v>16891</v>
      </c>
      <c r="R2213" s="135">
        <v>14500</v>
      </c>
      <c r="S2213" s="136">
        <v>16762</v>
      </c>
      <c r="T2213" s="135">
        <v>17107</v>
      </c>
      <c r="U2213" s="136">
        <v>19055</v>
      </c>
      <c r="V2213" s="135">
        <v>17602</v>
      </c>
      <c r="W2213" s="136">
        <v>16293</v>
      </c>
      <c r="X2213" s="135">
        <v>15882</v>
      </c>
      <c r="Y2213" s="136">
        <v>18247</v>
      </c>
      <c r="Z2213" s="135">
        <v>19661</v>
      </c>
      <c r="AA2213" s="136">
        <v>19396</v>
      </c>
      <c r="AB2213" s="135">
        <v>19469</v>
      </c>
      <c r="AC2213" s="136">
        <v>17849</v>
      </c>
      <c r="AD2213" s="135">
        <v>19386</v>
      </c>
      <c r="AE2213" s="137">
        <v>19799</v>
      </c>
      <c r="AF2213" s="138">
        <v>20783</v>
      </c>
    </row>
    <row r="2214" spans="2:32">
      <c r="B2214" s="114">
        <v>2176</v>
      </c>
      <c r="C2214" s="115">
        <v>2176</v>
      </c>
      <c r="D2214" s="116">
        <v>91</v>
      </c>
      <c r="E2214" s="117">
        <v>4</v>
      </c>
      <c r="F2214" s="118">
        <v>1</v>
      </c>
      <c r="G2214" s="119" t="s">
        <v>485</v>
      </c>
      <c r="H2214" s="120">
        <v>3</v>
      </c>
      <c r="I2214" s="115">
        <v>31</v>
      </c>
      <c r="J2214" s="116" t="s">
        <v>485</v>
      </c>
      <c r="K2214" s="121">
        <v>16</v>
      </c>
      <c r="L2214" s="108"/>
      <c r="M2214" s="122">
        <v>13874</v>
      </c>
      <c r="N2214" s="123">
        <v>15927</v>
      </c>
      <c r="O2214" s="124">
        <v>16977</v>
      </c>
      <c r="P2214" s="123">
        <v>16614</v>
      </c>
      <c r="Q2214" s="124">
        <v>17153</v>
      </c>
      <c r="R2214" s="123">
        <v>14936</v>
      </c>
      <c r="S2214" s="124">
        <v>17083</v>
      </c>
      <c r="T2214" s="123">
        <v>17716</v>
      </c>
      <c r="U2214" s="124">
        <v>19489</v>
      </c>
      <c r="V2214" s="123">
        <v>17740</v>
      </c>
      <c r="W2214" s="124">
        <v>16587</v>
      </c>
      <c r="X2214" s="123">
        <v>16249</v>
      </c>
      <c r="Y2214" s="124">
        <v>18469</v>
      </c>
      <c r="Z2214" s="123">
        <v>20019</v>
      </c>
      <c r="AA2214" s="124">
        <v>19533</v>
      </c>
      <c r="AB2214" s="123">
        <v>19513</v>
      </c>
      <c r="AC2214" s="124">
        <v>18059</v>
      </c>
      <c r="AD2214" s="123">
        <v>19565</v>
      </c>
      <c r="AE2214" s="125">
        <v>20415</v>
      </c>
      <c r="AF2214" s="126">
        <v>21103</v>
      </c>
    </row>
    <row r="2215" spans="2:32">
      <c r="B2215" s="127">
        <v>2177</v>
      </c>
      <c r="C2215" s="128">
        <v>2177</v>
      </c>
      <c r="D2215" s="129">
        <v>91</v>
      </c>
      <c r="E2215" s="130">
        <v>4</v>
      </c>
      <c r="F2215" s="131">
        <v>1</v>
      </c>
      <c r="G2215" s="132" t="s">
        <v>485</v>
      </c>
      <c r="H2215" s="133">
        <v>3</v>
      </c>
      <c r="I2215" s="128">
        <v>31</v>
      </c>
      <c r="J2215" s="129" t="s">
        <v>485</v>
      </c>
      <c r="K2215" s="134">
        <v>17</v>
      </c>
      <c r="L2215" s="108"/>
      <c r="M2215" s="81">
        <v>14425</v>
      </c>
      <c r="N2215" s="135">
        <v>16530</v>
      </c>
      <c r="O2215" s="136">
        <v>17590</v>
      </c>
      <c r="P2215" s="135">
        <v>17062</v>
      </c>
      <c r="Q2215" s="136">
        <v>17740</v>
      </c>
      <c r="R2215" s="135">
        <v>15577</v>
      </c>
      <c r="S2215" s="136">
        <v>17667</v>
      </c>
      <c r="T2215" s="135">
        <v>18303</v>
      </c>
      <c r="U2215" s="136">
        <v>20176</v>
      </c>
      <c r="V2215" s="135">
        <v>18237</v>
      </c>
      <c r="W2215" s="136">
        <v>17403</v>
      </c>
      <c r="X2215" s="135">
        <v>16933</v>
      </c>
      <c r="Y2215" s="136">
        <v>19185</v>
      </c>
      <c r="Z2215" s="135">
        <v>20576</v>
      </c>
      <c r="AA2215" s="136">
        <v>20054</v>
      </c>
      <c r="AB2215" s="135">
        <v>19994</v>
      </c>
      <c r="AC2215" s="136">
        <v>18845</v>
      </c>
      <c r="AD2215" s="135">
        <v>20301</v>
      </c>
      <c r="AE2215" s="137">
        <v>20889</v>
      </c>
      <c r="AF2215" s="138">
        <v>21686</v>
      </c>
    </row>
    <row r="2216" spans="2:32">
      <c r="B2216" s="114">
        <v>2178</v>
      </c>
      <c r="C2216" s="115">
        <v>2178</v>
      </c>
      <c r="D2216" s="116">
        <v>91</v>
      </c>
      <c r="E2216" s="117">
        <v>4</v>
      </c>
      <c r="F2216" s="118">
        <v>1</v>
      </c>
      <c r="G2216" s="119" t="s">
        <v>485</v>
      </c>
      <c r="H2216" s="120">
        <v>3</v>
      </c>
      <c r="I2216" s="115">
        <v>31</v>
      </c>
      <c r="J2216" s="116" t="s">
        <v>485</v>
      </c>
      <c r="K2216" s="121">
        <v>18</v>
      </c>
      <c r="L2216" s="108"/>
      <c r="M2216" s="122">
        <v>14668</v>
      </c>
      <c r="N2216" s="123">
        <v>16963</v>
      </c>
      <c r="O2216" s="124">
        <v>17875</v>
      </c>
      <c r="P2216" s="123">
        <v>17565</v>
      </c>
      <c r="Q2216" s="124">
        <v>18166</v>
      </c>
      <c r="R2216" s="123">
        <v>16176</v>
      </c>
      <c r="S2216" s="124">
        <v>18233</v>
      </c>
      <c r="T2216" s="123">
        <v>18831</v>
      </c>
      <c r="U2216" s="124">
        <v>20184</v>
      </c>
      <c r="V2216" s="123">
        <v>19200</v>
      </c>
      <c r="W2216" s="124">
        <v>18625</v>
      </c>
      <c r="X2216" s="123">
        <v>17858</v>
      </c>
      <c r="Y2216" s="124">
        <v>19951</v>
      </c>
      <c r="Z2216" s="123">
        <v>21154</v>
      </c>
      <c r="AA2216" s="124">
        <v>20987</v>
      </c>
      <c r="AB2216" s="123">
        <v>21106</v>
      </c>
      <c r="AC2216" s="124">
        <v>20270</v>
      </c>
      <c r="AD2216" s="123">
        <v>21153</v>
      </c>
      <c r="AE2216" s="125">
        <v>21627</v>
      </c>
      <c r="AF2216" s="126">
        <v>22360</v>
      </c>
    </row>
    <row r="2217" spans="2:32">
      <c r="B2217" s="127">
        <v>2179</v>
      </c>
      <c r="C2217" s="128">
        <v>2179</v>
      </c>
      <c r="D2217" s="129">
        <v>91</v>
      </c>
      <c r="E2217" s="130">
        <v>4</v>
      </c>
      <c r="F2217" s="131">
        <v>1</v>
      </c>
      <c r="G2217" s="132" t="s">
        <v>485</v>
      </c>
      <c r="H2217" s="133">
        <v>3</v>
      </c>
      <c r="I2217" s="128">
        <v>31</v>
      </c>
      <c r="J2217" s="129" t="s">
        <v>485</v>
      </c>
      <c r="K2217" s="134">
        <v>19</v>
      </c>
      <c r="L2217" s="108"/>
      <c r="M2217" s="81">
        <v>15295</v>
      </c>
      <c r="N2217" s="135">
        <v>17525</v>
      </c>
      <c r="O2217" s="136">
        <v>18448</v>
      </c>
      <c r="P2217" s="135">
        <v>18066</v>
      </c>
      <c r="Q2217" s="136">
        <v>18459</v>
      </c>
      <c r="R2217" s="135">
        <v>17059</v>
      </c>
      <c r="S2217" s="136">
        <v>18881</v>
      </c>
      <c r="T2217" s="135">
        <v>19535</v>
      </c>
      <c r="U2217" s="136">
        <v>20722</v>
      </c>
      <c r="V2217" s="135">
        <v>20026</v>
      </c>
      <c r="W2217" s="136">
        <v>19351</v>
      </c>
      <c r="X2217" s="135">
        <v>19071</v>
      </c>
      <c r="Y2217" s="136">
        <v>20888</v>
      </c>
      <c r="Z2217" s="135">
        <v>22206</v>
      </c>
      <c r="AA2217" s="136">
        <v>22062</v>
      </c>
      <c r="AB2217" s="135">
        <v>22276</v>
      </c>
      <c r="AC2217" s="136">
        <v>21399</v>
      </c>
      <c r="AD2217" s="135">
        <v>22263</v>
      </c>
      <c r="AE2217" s="137">
        <v>22891</v>
      </c>
      <c r="AF2217" s="138">
        <v>23595</v>
      </c>
    </row>
    <row r="2218" spans="2:32">
      <c r="B2218" s="114">
        <v>2180</v>
      </c>
      <c r="C2218" s="115">
        <v>2180</v>
      </c>
      <c r="D2218" s="116">
        <v>91</v>
      </c>
      <c r="E2218" s="117">
        <v>4</v>
      </c>
      <c r="F2218" s="118">
        <v>1</v>
      </c>
      <c r="G2218" s="119" t="s">
        <v>485</v>
      </c>
      <c r="H2218" s="120">
        <v>3</v>
      </c>
      <c r="I2218" s="115">
        <v>31</v>
      </c>
      <c r="J2218" s="116" t="s">
        <v>485</v>
      </c>
      <c r="K2218" s="121">
        <v>20</v>
      </c>
      <c r="L2218" s="108"/>
      <c r="M2218" s="122">
        <v>15719</v>
      </c>
      <c r="N2218" s="123">
        <v>18055</v>
      </c>
      <c r="O2218" s="124">
        <v>19093</v>
      </c>
      <c r="P2218" s="123">
        <v>18743</v>
      </c>
      <c r="Q2218" s="124">
        <v>19055</v>
      </c>
      <c r="R2218" s="123">
        <v>17786</v>
      </c>
      <c r="S2218" s="124">
        <v>19666</v>
      </c>
      <c r="T2218" s="123">
        <v>20377</v>
      </c>
      <c r="U2218" s="124">
        <v>21301</v>
      </c>
      <c r="V2218" s="123">
        <v>21177</v>
      </c>
      <c r="W2218" s="124">
        <v>20260</v>
      </c>
      <c r="X2218" s="123">
        <v>20146</v>
      </c>
      <c r="Y2218" s="124">
        <v>22085</v>
      </c>
      <c r="Z2218" s="123">
        <v>23603</v>
      </c>
      <c r="AA2218" s="124">
        <v>23472</v>
      </c>
      <c r="AB2218" s="123">
        <v>23886</v>
      </c>
      <c r="AC2218" s="124">
        <v>22722</v>
      </c>
      <c r="AD2218" s="123">
        <v>23667</v>
      </c>
      <c r="AE2218" s="125">
        <v>24402</v>
      </c>
      <c r="AF2218" s="126">
        <v>25209</v>
      </c>
    </row>
    <row r="2219" spans="2:32">
      <c r="B2219" s="127">
        <v>2181</v>
      </c>
      <c r="C2219" s="128">
        <v>2181</v>
      </c>
      <c r="D2219" s="129">
        <v>91</v>
      </c>
      <c r="E2219" s="130">
        <v>4</v>
      </c>
      <c r="F2219" s="131">
        <v>1</v>
      </c>
      <c r="G2219" s="132" t="s">
        <v>485</v>
      </c>
      <c r="H2219" s="133">
        <v>3</v>
      </c>
      <c r="I2219" s="128">
        <v>31</v>
      </c>
      <c r="J2219" s="129" t="s">
        <v>485</v>
      </c>
      <c r="K2219" s="134">
        <v>21</v>
      </c>
      <c r="L2219" s="108"/>
      <c r="M2219" s="81">
        <v>15312</v>
      </c>
      <c r="N2219" s="135">
        <v>17522</v>
      </c>
      <c r="O2219" s="136">
        <v>18643</v>
      </c>
      <c r="P2219" s="135">
        <v>18406</v>
      </c>
      <c r="Q2219" s="136">
        <v>18759</v>
      </c>
      <c r="R2219" s="135">
        <v>17534</v>
      </c>
      <c r="S2219" s="136">
        <v>19235</v>
      </c>
      <c r="T2219" s="135">
        <v>20142</v>
      </c>
      <c r="U2219" s="136">
        <v>21220</v>
      </c>
      <c r="V2219" s="135">
        <v>21286</v>
      </c>
      <c r="W2219" s="136">
        <v>20662</v>
      </c>
      <c r="X2219" s="135">
        <v>20350</v>
      </c>
      <c r="Y2219" s="136">
        <v>22135</v>
      </c>
      <c r="Z2219" s="135">
        <v>24092</v>
      </c>
      <c r="AA2219" s="136">
        <v>24115</v>
      </c>
      <c r="AB2219" s="135">
        <v>24609</v>
      </c>
      <c r="AC2219" s="136">
        <v>23650</v>
      </c>
      <c r="AD2219" s="135">
        <v>23979</v>
      </c>
      <c r="AE2219" s="137">
        <v>25030</v>
      </c>
      <c r="AF2219" s="138">
        <v>25997</v>
      </c>
    </row>
    <row r="2220" spans="2:32">
      <c r="B2220" s="114">
        <v>2182</v>
      </c>
      <c r="C2220" s="115">
        <v>2182</v>
      </c>
      <c r="D2220" s="116">
        <v>91</v>
      </c>
      <c r="E2220" s="117">
        <v>4</v>
      </c>
      <c r="F2220" s="118">
        <v>1</v>
      </c>
      <c r="G2220" s="119" t="s">
        <v>485</v>
      </c>
      <c r="H2220" s="120">
        <v>3</v>
      </c>
      <c r="I2220" s="115">
        <v>31</v>
      </c>
      <c r="J2220" s="116" t="s">
        <v>485</v>
      </c>
      <c r="K2220" s="121">
        <v>22</v>
      </c>
      <c r="L2220" s="108"/>
      <c r="M2220" s="122">
        <v>14593</v>
      </c>
      <c r="N2220" s="123">
        <v>16593</v>
      </c>
      <c r="O2220" s="124">
        <v>17709</v>
      </c>
      <c r="P2220" s="123">
        <v>17519</v>
      </c>
      <c r="Q2220" s="124">
        <v>17986</v>
      </c>
      <c r="R2220" s="123">
        <v>16948</v>
      </c>
      <c r="S2220" s="124">
        <v>18268</v>
      </c>
      <c r="T2220" s="123">
        <v>19407</v>
      </c>
      <c r="U2220" s="124">
        <v>20520</v>
      </c>
      <c r="V2220" s="123">
        <v>20753</v>
      </c>
      <c r="W2220" s="124">
        <v>20334</v>
      </c>
      <c r="X2220" s="123">
        <v>20047</v>
      </c>
      <c r="Y2220" s="124">
        <v>21463</v>
      </c>
      <c r="Z2220" s="123">
        <v>23749</v>
      </c>
      <c r="AA2220" s="124">
        <v>23793</v>
      </c>
      <c r="AB2220" s="123">
        <v>24453</v>
      </c>
      <c r="AC2220" s="124">
        <v>23631</v>
      </c>
      <c r="AD2220" s="123">
        <v>23446</v>
      </c>
      <c r="AE2220" s="125">
        <v>24814</v>
      </c>
      <c r="AF2220" s="126">
        <v>25826</v>
      </c>
    </row>
    <row r="2221" spans="2:32">
      <c r="B2221" s="127">
        <v>2183</v>
      </c>
      <c r="C2221" s="128">
        <v>2183</v>
      </c>
      <c r="D2221" s="129">
        <v>91</v>
      </c>
      <c r="E2221" s="130">
        <v>4</v>
      </c>
      <c r="F2221" s="131">
        <v>1</v>
      </c>
      <c r="G2221" s="132" t="s">
        <v>485</v>
      </c>
      <c r="H2221" s="133">
        <v>3</v>
      </c>
      <c r="I2221" s="128">
        <v>31</v>
      </c>
      <c r="J2221" s="129" t="s">
        <v>485</v>
      </c>
      <c r="K2221" s="134">
        <v>23</v>
      </c>
      <c r="L2221" s="108"/>
      <c r="M2221" s="81">
        <v>13770</v>
      </c>
      <c r="N2221" s="135">
        <v>15465</v>
      </c>
      <c r="O2221" s="136">
        <v>16581</v>
      </c>
      <c r="P2221" s="135">
        <v>16464</v>
      </c>
      <c r="Q2221" s="136">
        <v>16984</v>
      </c>
      <c r="R2221" s="135">
        <v>16134</v>
      </c>
      <c r="S2221" s="136">
        <v>17171</v>
      </c>
      <c r="T2221" s="135">
        <v>18335</v>
      </c>
      <c r="U2221" s="136">
        <v>19497</v>
      </c>
      <c r="V2221" s="135">
        <v>19843</v>
      </c>
      <c r="W2221" s="136">
        <v>19721</v>
      </c>
      <c r="X2221" s="135">
        <v>19365</v>
      </c>
      <c r="Y2221" s="136">
        <v>20526</v>
      </c>
      <c r="Z2221" s="135">
        <v>22894</v>
      </c>
      <c r="AA2221" s="136">
        <v>23017</v>
      </c>
      <c r="AB2221" s="135">
        <v>23759</v>
      </c>
      <c r="AC2221" s="136">
        <v>23170</v>
      </c>
      <c r="AD2221" s="135">
        <v>22591</v>
      </c>
      <c r="AE2221" s="137">
        <v>24016</v>
      </c>
      <c r="AF2221" s="138">
        <v>25068</v>
      </c>
    </row>
    <row r="2222" spans="2:32">
      <c r="B2222" s="114">
        <v>2184</v>
      </c>
      <c r="C2222" s="115">
        <v>2184</v>
      </c>
      <c r="D2222" s="116">
        <v>91</v>
      </c>
      <c r="E2222" s="117">
        <v>4</v>
      </c>
      <c r="F2222" s="118">
        <v>1</v>
      </c>
      <c r="G2222" s="119" t="s">
        <v>485</v>
      </c>
      <c r="H2222" s="120">
        <v>3</v>
      </c>
      <c r="I2222" s="115">
        <v>31</v>
      </c>
      <c r="J2222" s="116" t="s">
        <v>485</v>
      </c>
      <c r="K2222" s="121">
        <v>24</v>
      </c>
      <c r="L2222" s="108"/>
      <c r="M2222" s="122">
        <v>13220</v>
      </c>
      <c r="N2222" s="123">
        <v>14734</v>
      </c>
      <c r="O2222" s="124">
        <v>15777</v>
      </c>
      <c r="P2222" s="123">
        <v>15723</v>
      </c>
      <c r="Q2222" s="124">
        <v>16284</v>
      </c>
      <c r="R2222" s="123">
        <v>15598</v>
      </c>
      <c r="S2222" s="124">
        <v>16397</v>
      </c>
      <c r="T2222" s="123">
        <v>17622</v>
      </c>
      <c r="U2222" s="124">
        <v>18825</v>
      </c>
      <c r="V2222" s="123">
        <v>19171</v>
      </c>
      <c r="W2222" s="124">
        <v>19280</v>
      </c>
      <c r="X2222" s="123">
        <v>18913</v>
      </c>
      <c r="Y2222" s="124">
        <v>19817</v>
      </c>
      <c r="Z2222" s="123">
        <v>22237</v>
      </c>
      <c r="AA2222" s="124">
        <v>22448</v>
      </c>
      <c r="AB2222" s="123">
        <v>23183</v>
      </c>
      <c r="AC2222" s="124">
        <v>22828</v>
      </c>
      <c r="AD2222" s="123">
        <v>21922</v>
      </c>
      <c r="AE2222" s="125">
        <v>23455</v>
      </c>
      <c r="AF2222" s="126">
        <v>24457</v>
      </c>
    </row>
    <row r="2223" spans="2:32">
      <c r="B2223" s="127">
        <v>2185</v>
      </c>
      <c r="C2223" s="128">
        <v>2185</v>
      </c>
      <c r="D2223" s="129">
        <v>92</v>
      </c>
      <c r="E2223" s="130">
        <v>4</v>
      </c>
      <c r="F2223" s="131">
        <v>2</v>
      </c>
      <c r="G2223" s="132" t="s">
        <v>485</v>
      </c>
      <c r="H2223" s="133">
        <v>4</v>
      </c>
      <c r="I2223" s="128">
        <v>1</v>
      </c>
      <c r="J2223" s="129" t="s">
        <v>485</v>
      </c>
      <c r="K2223" s="134">
        <v>1</v>
      </c>
      <c r="L2223" s="108"/>
      <c r="M2223" s="81">
        <v>12695</v>
      </c>
      <c r="N2223" s="135">
        <v>14370</v>
      </c>
      <c r="O2223" s="136">
        <v>14978</v>
      </c>
      <c r="P2223" s="135">
        <v>14689</v>
      </c>
      <c r="Q2223" s="136">
        <v>14798</v>
      </c>
      <c r="R2223" s="135">
        <v>14882</v>
      </c>
      <c r="S2223" s="136">
        <v>16278</v>
      </c>
      <c r="T2223" s="135">
        <v>17359</v>
      </c>
      <c r="U2223" s="136">
        <v>18023</v>
      </c>
      <c r="V2223" s="135">
        <v>17635</v>
      </c>
      <c r="W2223" s="136">
        <v>18400</v>
      </c>
      <c r="X2223" s="135">
        <v>18515</v>
      </c>
      <c r="Y2223" s="136">
        <v>20125</v>
      </c>
      <c r="Z2223" s="135">
        <v>21612</v>
      </c>
      <c r="AA2223" s="136">
        <v>22204</v>
      </c>
      <c r="AB2223" s="135">
        <v>21500</v>
      </c>
      <c r="AC2223" s="136">
        <v>21436</v>
      </c>
      <c r="AD2223" s="135">
        <v>22438</v>
      </c>
      <c r="AE2223" s="137">
        <v>23448</v>
      </c>
      <c r="AF2223" s="138">
        <v>23896</v>
      </c>
    </row>
    <row r="2224" spans="2:32">
      <c r="B2224" s="114">
        <v>2186</v>
      </c>
      <c r="C2224" s="115">
        <v>2186</v>
      </c>
      <c r="D2224" s="116">
        <v>92</v>
      </c>
      <c r="E2224" s="117">
        <v>4</v>
      </c>
      <c r="F2224" s="118">
        <v>2</v>
      </c>
      <c r="G2224" s="119" t="s">
        <v>485</v>
      </c>
      <c r="H2224" s="120">
        <v>4</v>
      </c>
      <c r="I2224" s="115">
        <v>1</v>
      </c>
      <c r="J2224" s="116" t="s">
        <v>485</v>
      </c>
      <c r="K2224" s="121">
        <v>2</v>
      </c>
      <c r="L2224" s="108"/>
      <c r="M2224" s="122">
        <v>12583</v>
      </c>
      <c r="N2224" s="123">
        <v>14222</v>
      </c>
      <c r="O2224" s="124">
        <v>14806</v>
      </c>
      <c r="P2224" s="123">
        <v>14475</v>
      </c>
      <c r="Q2224" s="124">
        <v>14578</v>
      </c>
      <c r="R2224" s="123">
        <v>14828</v>
      </c>
      <c r="S2224" s="124">
        <v>16165</v>
      </c>
      <c r="T2224" s="123">
        <v>17228</v>
      </c>
      <c r="U2224" s="124">
        <v>17910</v>
      </c>
      <c r="V2224" s="123">
        <v>17431</v>
      </c>
      <c r="W2224" s="124">
        <v>18225</v>
      </c>
      <c r="X2224" s="123">
        <v>18336</v>
      </c>
      <c r="Y2224" s="124">
        <v>19977</v>
      </c>
      <c r="Z2224" s="123">
        <v>21328</v>
      </c>
      <c r="AA2224" s="124">
        <v>21997</v>
      </c>
      <c r="AB2224" s="123">
        <v>21192</v>
      </c>
      <c r="AC2224" s="124">
        <v>21044</v>
      </c>
      <c r="AD2224" s="123">
        <v>22224</v>
      </c>
      <c r="AE2224" s="125">
        <v>23222</v>
      </c>
      <c r="AF2224" s="126">
        <v>23555</v>
      </c>
    </row>
    <row r="2225" spans="2:32">
      <c r="B2225" s="127">
        <v>2187</v>
      </c>
      <c r="C2225" s="128">
        <v>2187</v>
      </c>
      <c r="D2225" s="129">
        <v>92</v>
      </c>
      <c r="E2225" s="130">
        <v>4</v>
      </c>
      <c r="F2225" s="131">
        <v>2</v>
      </c>
      <c r="G2225" s="132" t="s">
        <v>485</v>
      </c>
      <c r="H2225" s="133">
        <v>4</v>
      </c>
      <c r="I2225" s="128">
        <v>1</v>
      </c>
      <c r="J2225" s="129" t="s">
        <v>485</v>
      </c>
      <c r="K2225" s="134">
        <v>3</v>
      </c>
      <c r="L2225" s="108"/>
      <c r="M2225" s="81">
        <v>12553</v>
      </c>
      <c r="N2225" s="135">
        <v>14122</v>
      </c>
      <c r="O2225" s="136">
        <v>14695</v>
      </c>
      <c r="P2225" s="135">
        <v>14289</v>
      </c>
      <c r="Q2225" s="136">
        <v>14387</v>
      </c>
      <c r="R2225" s="135">
        <v>14810</v>
      </c>
      <c r="S2225" s="136">
        <v>16030</v>
      </c>
      <c r="T2225" s="135">
        <v>17134</v>
      </c>
      <c r="U2225" s="136">
        <v>17691</v>
      </c>
      <c r="V2225" s="135">
        <v>17211</v>
      </c>
      <c r="W2225" s="136">
        <v>18034</v>
      </c>
      <c r="X2225" s="135">
        <v>18115</v>
      </c>
      <c r="Y2225" s="136">
        <v>19657</v>
      </c>
      <c r="Z2225" s="135">
        <v>21005</v>
      </c>
      <c r="AA2225" s="136">
        <v>21623</v>
      </c>
      <c r="AB2225" s="135">
        <v>20759</v>
      </c>
      <c r="AC2225" s="136">
        <v>20678</v>
      </c>
      <c r="AD2225" s="135">
        <v>21824</v>
      </c>
      <c r="AE2225" s="137">
        <v>22862</v>
      </c>
      <c r="AF2225" s="138">
        <v>23153</v>
      </c>
    </row>
    <row r="2226" spans="2:32">
      <c r="B2226" s="114">
        <v>2188</v>
      </c>
      <c r="C2226" s="115">
        <v>2188</v>
      </c>
      <c r="D2226" s="116">
        <v>92</v>
      </c>
      <c r="E2226" s="117">
        <v>4</v>
      </c>
      <c r="F2226" s="118">
        <v>2</v>
      </c>
      <c r="G2226" s="119" t="s">
        <v>485</v>
      </c>
      <c r="H2226" s="120">
        <v>4</v>
      </c>
      <c r="I2226" s="115">
        <v>1</v>
      </c>
      <c r="J2226" s="116" t="s">
        <v>485</v>
      </c>
      <c r="K2226" s="121">
        <v>4</v>
      </c>
      <c r="L2226" s="108"/>
      <c r="M2226" s="122">
        <v>12716</v>
      </c>
      <c r="N2226" s="123">
        <v>14119</v>
      </c>
      <c r="O2226" s="124">
        <v>14679</v>
      </c>
      <c r="P2226" s="123">
        <v>14202</v>
      </c>
      <c r="Q2226" s="124">
        <v>14465</v>
      </c>
      <c r="R2226" s="123">
        <v>14900</v>
      </c>
      <c r="S2226" s="124">
        <v>15938</v>
      </c>
      <c r="T2226" s="123">
        <v>16940</v>
      </c>
      <c r="U2226" s="124">
        <v>17425</v>
      </c>
      <c r="V2226" s="123">
        <v>17061</v>
      </c>
      <c r="W2226" s="124">
        <v>17794</v>
      </c>
      <c r="X2226" s="123">
        <v>17756</v>
      </c>
      <c r="Y2226" s="124">
        <v>19185</v>
      </c>
      <c r="Z2226" s="123">
        <v>20395</v>
      </c>
      <c r="AA2226" s="124">
        <v>20945</v>
      </c>
      <c r="AB2226" s="123">
        <v>20228</v>
      </c>
      <c r="AC2226" s="124">
        <v>20149</v>
      </c>
      <c r="AD2226" s="123">
        <v>21148</v>
      </c>
      <c r="AE2226" s="125">
        <v>22077</v>
      </c>
      <c r="AF2226" s="126">
        <v>22348</v>
      </c>
    </row>
    <row r="2227" spans="2:32">
      <c r="B2227" s="127">
        <v>2189</v>
      </c>
      <c r="C2227" s="128">
        <v>2189</v>
      </c>
      <c r="D2227" s="129">
        <v>92</v>
      </c>
      <c r="E2227" s="130">
        <v>4</v>
      </c>
      <c r="F2227" s="131">
        <v>2</v>
      </c>
      <c r="G2227" s="132" t="s">
        <v>485</v>
      </c>
      <c r="H2227" s="133">
        <v>4</v>
      </c>
      <c r="I2227" s="128">
        <v>1</v>
      </c>
      <c r="J2227" s="129" t="s">
        <v>485</v>
      </c>
      <c r="K2227" s="134">
        <v>5</v>
      </c>
      <c r="L2227" s="108"/>
      <c r="M2227" s="81">
        <v>13146</v>
      </c>
      <c r="N2227" s="135">
        <v>14514</v>
      </c>
      <c r="O2227" s="136">
        <v>15139</v>
      </c>
      <c r="P2227" s="135">
        <v>14560</v>
      </c>
      <c r="Q2227" s="136">
        <v>14811</v>
      </c>
      <c r="R2227" s="135">
        <v>15216</v>
      </c>
      <c r="S2227" s="136">
        <v>16184</v>
      </c>
      <c r="T2227" s="135">
        <v>17129</v>
      </c>
      <c r="U2227" s="136">
        <v>17680</v>
      </c>
      <c r="V2227" s="135">
        <v>17029</v>
      </c>
      <c r="W2227" s="136">
        <v>17627</v>
      </c>
      <c r="X2227" s="135">
        <v>17682</v>
      </c>
      <c r="Y2227" s="136">
        <v>19133</v>
      </c>
      <c r="Z2227" s="135">
        <v>20225</v>
      </c>
      <c r="AA2227" s="136">
        <v>20698</v>
      </c>
      <c r="AB2227" s="135">
        <v>19922</v>
      </c>
      <c r="AC2227" s="136">
        <v>19653</v>
      </c>
      <c r="AD2227" s="135">
        <v>20858</v>
      </c>
      <c r="AE2227" s="137">
        <v>21697</v>
      </c>
      <c r="AF2227" s="138">
        <v>21955</v>
      </c>
    </row>
    <row r="2228" spans="2:32">
      <c r="B2228" s="114">
        <v>2190</v>
      </c>
      <c r="C2228" s="115">
        <v>2190</v>
      </c>
      <c r="D2228" s="116">
        <v>92</v>
      </c>
      <c r="E2228" s="117">
        <v>4</v>
      </c>
      <c r="F2228" s="118">
        <v>2</v>
      </c>
      <c r="G2228" s="119" t="s">
        <v>485</v>
      </c>
      <c r="H2228" s="120">
        <v>4</v>
      </c>
      <c r="I2228" s="115">
        <v>1</v>
      </c>
      <c r="J2228" s="116" t="s">
        <v>485</v>
      </c>
      <c r="K2228" s="121">
        <v>6</v>
      </c>
      <c r="L2228" s="108"/>
      <c r="M2228" s="122">
        <v>14024</v>
      </c>
      <c r="N2228" s="123">
        <v>15763</v>
      </c>
      <c r="O2228" s="124">
        <v>16353</v>
      </c>
      <c r="P2228" s="123">
        <v>15581</v>
      </c>
      <c r="Q2228" s="124">
        <v>15571</v>
      </c>
      <c r="R2228" s="123">
        <v>15971</v>
      </c>
      <c r="S2228" s="124">
        <v>17214</v>
      </c>
      <c r="T2228" s="123">
        <v>18117</v>
      </c>
      <c r="U2228" s="124">
        <v>18552</v>
      </c>
      <c r="V2228" s="123">
        <v>17434</v>
      </c>
      <c r="W2228" s="124">
        <v>17775</v>
      </c>
      <c r="X2228" s="123">
        <v>18262</v>
      </c>
      <c r="Y2228" s="124">
        <v>19725</v>
      </c>
      <c r="Z2228" s="123">
        <v>20602</v>
      </c>
      <c r="AA2228" s="124">
        <v>21069</v>
      </c>
      <c r="AB2228" s="123">
        <v>19920</v>
      </c>
      <c r="AC2228" s="124">
        <v>19443</v>
      </c>
      <c r="AD2228" s="123">
        <v>21216</v>
      </c>
      <c r="AE2228" s="125">
        <v>21981</v>
      </c>
      <c r="AF2228" s="126">
        <v>22116</v>
      </c>
    </row>
    <row r="2229" spans="2:32">
      <c r="B2229" s="127">
        <v>2191</v>
      </c>
      <c r="C2229" s="128">
        <v>2191</v>
      </c>
      <c r="D2229" s="129">
        <v>92</v>
      </c>
      <c r="E2229" s="130">
        <v>4</v>
      </c>
      <c r="F2229" s="131">
        <v>2</v>
      </c>
      <c r="G2229" s="132" t="s">
        <v>485</v>
      </c>
      <c r="H2229" s="133">
        <v>4</v>
      </c>
      <c r="I2229" s="128">
        <v>1</v>
      </c>
      <c r="J2229" s="129" t="s">
        <v>485</v>
      </c>
      <c r="K2229" s="134">
        <v>7</v>
      </c>
      <c r="L2229" s="108"/>
      <c r="M2229" s="81">
        <v>14955</v>
      </c>
      <c r="N2229" s="135">
        <v>17103</v>
      </c>
      <c r="O2229" s="136">
        <v>17508</v>
      </c>
      <c r="P2229" s="135">
        <v>16748</v>
      </c>
      <c r="Q2229" s="136">
        <v>15999</v>
      </c>
      <c r="R2229" s="135">
        <v>16723</v>
      </c>
      <c r="S2229" s="136">
        <v>18202</v>
      </c>
      <c r="T2229" s="135">
        <v>19171</v>
      </c>
      <c r="U2229" s="136">
        <v>19489</v>
      </c>
      <c r="V2229" s="135">
        <v>17589</v>
      </c>
      <c r="W2229" s="136">
        <v>17599</v>
      </c>
      <c r="X2229" s="135">
        <v>19107</v>
      </c>
      <c r="Y2229" s="136">
        <v>20251</v>
      </c>
      <c r="Z2229" s="135">
        <v>21143</v>
      </c>
      <c r="AA2229" s="136">
        <v>21614</v>
      </c>
      <c r="AB2229" s="135">
        <v>19662</v>
      </c>
      <c r="AC2229" s="136">
        <v>19025</v>
      </c>
      <c r="AD2229" s="135">
        <v>21543</v>
      </c>
      <c r="AE2229" s="137">
        <v>22502</v>
      </c>
      <c r="AF2229" s="138">
        <v>22501</v>
      </c>
    </row>
    <row r="2230" spans="2:32">
      <c r="B2230" s="114">
        <v>2192</v>
      </c>
      <c r="C2230" s="115">
        <v>2192</v>
      </c>
      <c r="D2230" s="116">
        <v>92</v>
      </c>
      <c r="E2230" s="117">
        <v>4</v>
      </c>
      <c r="F2230" s="118">
        <v>2</v>
      </c>
      <c r="G2230" s="119" t="s">
        <v>485</v>
      </c>
      <c r="H2230" s="120">
        <v>4</v>
      </c>
      <c r="I2230" s="115">
        <v>1</v>
      </c>
      <c r="J2230" s="116" t="s">
        <v>485</v>
      </c>
      <c r="K2230" s="121">
        <v>8</v>
      </c>
      <c r="L2230" s="108"/>
      <c r="M2230" s="122">
        <v>15466</v>
      </c>
      <c r="N2230" s="123">
        <v>17323</v>
      </c>
      <c r="O2230" s="124">
        <v>17650</v>
      </c>
      <c r="P2230" s="123">
        <v>17170</v>
      </c>
      <c r="Q2230" s="124">
        <v>15853</v>
      </c>
      <c r="R2230" s="123">
        <v>17156</v>
      </c>
      <c r="S2230" s="124">
        <v>18372</v>
      </c>
      <c r="T2230" s="123">
        <v>19290</v>
      </c>
      <c r="U2230" s="124">
        <v>19578</v>
      </c>
      <c r="V2230" s="123">
        <v>17301</v>
      </c>
      <c r="W2230" s="124">
        <v>17104</v>
      </c>
      <c r="X2230" s="123">
        <v>19268</v>
      </c>
      <c r="Y2230" s="124">
        <v>20102</v>
      </c>
      <c r="Z2230" s="123">
        <v>21068</v>
      </c>
      <c r="AA2230" s="124">
        <v>21540</v>
      </c>
      <c r="AB2230" s="123">
        <v>19130</v>
      </c>
      <c r="AC2230" s="124">
        <v>18425</v>
      </c>
      <c r="AD2230" s="123">
        <v>21243</v>
      </c>
      <c r="AE2230" s="125">
        <v>22261</v>
      </c>
      <c r="AF2230" s="126">
        <v>22343</v>
      </c>
    </row>
    <row r="2231" spans="2:32">
      <c r="B2231" s="127">
        <v>2193</v>
      </c>
      <c r="C2231" s="128">
        <v>2193</v>
      </c>
      <c r="D2231" s="129">
        <v>92</v>
      </c>
      <c r="E2231" s="130">
        <v>4</v>
      </c>
      <c r="F2231" s="131">
        <v>2</v>
      </c>
      <c r="G2231" s="132" t="s">
        <v>485</v>
      </c>
      <c r="H2231" s="133">
        <v>4</v>
      </c>
      <c r="I2231" s="128">
        <v>1</v>
      </c>
      <c r="J2231" s="129" t="s">
        <v>485</v>
      </c>
      <c r="K2231" s="134">
        <v>9</v>
      </c>
      <c r="L2231" s="108"/>
      <c r="M2231" s="81">
        <v>15485</v>
      </c>
      <c r="N2231" s="135">
        <v>16823</v>
      </c>
      <c r="O2231" s="136">
        <v>17242</v>
      </c>
      <c r="P2231" s="135">
        <v>16958</v>
      </c>
      <c r="Q2231" s="136">
        <v>15831</v>
      </c>
      <c r="R2231" s="135">
        <v>17175</v>
      </c>
      <c r="S2231" s="136">
        <v>18044</v>
      </c>
      <c r="T2231" s="135">
        <v>18724</v>
      </c>
      <c r="U2231" s="136">
        <v>19031</v>
      </c>
      <c r="V2231" s="135">
        <v>17208</v>
      </c>
      <c r="W2231" s="136">
        <v>16926</v>
      </c>
      <c r="X2231" s="135">
        <v>18916</v>
      </c>
      <c r="Y2231" s="136">
        <v>19631</v>
      </c>
      <c r="Z2231" s="135">
        <v>20507</v>
      </c>
      <c r="AA2231" s="136">
        <v>20906</v>
      </c>
      <c r="AB2231" s="135">
        <v>18834</v>
      </c>
      <c r="AC2231" s="136">
        <v>18111</v>
      </c>
      <c r="AD2231" s="135">
        <v>20703</v>
      </c>
      <c r="AE2231" s="137">
        <v>21401</v>
      </c>
      <c r="AF2231" s="138">
        <v>21739</v>
      </c>
    </row>
    <row r="2232" spans="2:32">
      <c r="B2232" s="114">
        <v>2194</v>
      </c>
      <c r="C2232" s="115">
        <v>2194</v>
      </c>
      <c r="D2232" s="116">
        <v>92</v>
      </c>
      <c r="E2232" s="117">
        <v>4</v>
      </c>
      <c r="F2232" s="118">
        <v>2</v>
      </c>
      <c r="G2232" s="119" t="s">
        <v>485</v>
      </c>
      <c r="H2232" s="120">
        <v>4</v>
      </c>
      <c r="I2232" s="115">
        <v>1</v>
      </c>
      <c r="J2232" s="116" t="s">
        <v>485</v>
      </c>
      <c r="K2232" s="121">
        <v>10</v>
      </c>
      <c r="L2232" s="108"/>
      <c r="M2232" s="122">
        <v>15422</v>
      </c>
      <c r="N2232" s="123">
        <v>16596</v>
      </c>
      <c r="O2232" s="124">
        <v>17023</v>
      </c>
      <c r="P2232" s="123">
        <v>16839</v>
      </c>
      <c r="Q2232" s="124">
        <v>15808</v>
      </c>
      <c r="R2232" s="123">
        <v>17193</v>
      </c>
      <c r="S2232" s="124">
        <v>18025</v>
      </c>
      <c r="T2232" s="123">
        <v>18535</v>
      </c>
      <c r="U2232" s="124">
        <v>18635</v>
      </c>
      <c r="V2232" s="123">
        <v>17346</v>
      </c>
      <c r="W2232" s="124">
        <v>17047</v>
      </c>
      <c r="X2232" s="123">
        <v>18841</v>
      </c>
      <c r="Y2232" s="124">
        <v>19659</v>
      </c>
      <c r="Z2232" s="123">
        <v>20262</v>
      </c>
      <c r="AA2232" s="124">
        <v>20713</v>
      </c>
      <c r="AB2232" s="123">
        <v>18858</v>
      </c>
      <c r="AC2232" s="124">
        <v>18237</v>
      </c>
      <c r="AD2232" s="123">
        <v>20794</v>
      </c>
      <c r="AE2232" s="125">
        <v>21280</v>
      </c>
      <c r="AF2232" s="126">
        <v>21520</v>
      </c>
    </row>
    <row r="2233" spans="2:32">
      <c r="B2233" s="127">
        <v>2195</v>
      </c>
      <c r="C2233" s="128">
        <v>2195</v>
      </c>
      <c r="D2233" s="129">
        <v>92</v>
      </c>
      <c r="E2233" s="130">
        <v>4</v>
      </c>
      <c r="F2233" s="131">
        <v>2</v>
      </c>
      <c r="G2233" s="132" t="s">
        <v>485</v>
      </c>
      <c r="H2233" s="133">
        <v>4</v>
      </c>
      <c r="I2233" s="128">
        <v>1</v>
      </c>
      <c r="J2233" s="129" t="s">
        <v>485</v>
      </c>
      <c r="K2233" s="134">
        <v>11</v>
      </c>
      <c r="L2233" s="108"/>
      <c r="M2233" s="81">
        <v>15460</v>
      </c>
      <c r="N2233" s="135">
        <v>16527</v>
      </c>
      <c r="O2233" s="136">
        <v>16971</v>
      </c>
      <c r="P2233" s="135">
        <v>16863</v>
      </c>
      <c r="Q2233" s="136">
        <v>15736</v>
      </c>
      <c r="R2233" s="135">
        <v>17241</v>
      </c>
      <c r="S2233" s="136">
        <v>18090</v>
      </c>
      <c r="T2233" s="135">
        <v>18487</v>
      </c>
      <c r="U2233" s="136">
        <v>18505</v>
      </c>
      <c r="V2233" s="135">
        <v>17342</v>
      </c>
      <c r="W2233" s="136">
        <v>17196</v>
      </c>
      <c r="X2233" s="135">
        <v>18880</v>
      </c>
      <c r="Y2233" s="136">
        <v>19837</v>
      </c>
      <c r="Z2233" s="135">
        <v>20244</v>
      </c>
      <c r="AA2233" s="136">
        <v>20631</v>
      </c>
      <c r="AB2233" s="135">
        <v>18845</v>
      </c>
      <c r="AC2233" s="136">
        <v>18482</v>
      </c>
      <c r="AD2233" s="135">
        <v>21029</v>
      </c>
      <c r="AE2233" s="137">
        <v>21350</v>
      </c>
      <c r="AF2233" s="138">
        <v>21554</v>
      </c>
    </row>
    <row r="2234" spans="2:32">
      <c r="B2234" s="114">
        <v>2196</v>
      </c>
      <c r="C2234" s="115">
        <v>2196</v>
      </c>
      <c r="D2234" s="116">
        <v>92</v>
      </c>
      <c r="E2234" s="117">
        <v>4</v>
      </c>
      <c r="F2234" s="118">
        <v>2</v>
      </c>
      <c r="G2234" s="119" t="s">
        <v>485</v>
      </c>
      <c r="H2234" s="120">
        <v>4</v>
      </c>
      <c r="I2234" s="115">
        <v>1</v>
      </c>
      <c r="J2234" s="116" t="s">
        <v>485</v>
      </c>
      <c r="K2234" s="121">
        <v>12</v>
      </c>
      <c r="L2234" s="108"/>
      <c r="M2234" s="122">
        <v>15378</v>
      </c>
      <c r="N2234" s="123">
        <v>16459</v>
      </c>
      <c r="O2234" s="124">
        <v>16812</v>
      </c>
      <c r="P2234" s="123">
        <v>16803</v>
      </c>
      <c r="Q2234" s="124">
        <v>15638</v>
      </c>
      <c r="R2234" s="123">
        <v>17188</v>
      </c>
      <c r="S2234" s="124">
        <v>17948</v>
      </c>
      <c r="T2234" s="123">
        <v>18418</v>
      </c>
      <c r="U2234" s="124">
        <v>18309</v>
      </c>
      <c r="V2234" s="123">
        <v>17271</v>
      </c>
      <c r="W2234" s="124">
        <v>17179</v>
      </c>
      <c r="X2234" s="123">
        <v>18793</v>
      </c>
      <c r="Y2234" s="124">
        <v>19650</v>
      </c>
      <c r="Z2234" s="123">
        <v>20088</v>
      </c>
      <c r="AA2234" s="124">
        <v>20423</v>
      </c>
      <c r="AB2234" s="123">
        <v>18752</v>
      </c>
      <c r="AC2234" s="124">
        <v>18471</v>
      </c>
      <c r="AD2234" s="123">
        <v>20848</v>
      </c>
      <c r="AE2234" s="125">
        <v>21265</v>
      </c>
      <c r="AF2234" s="126">
        <v>21423</v>
      </c>
    </row>
    <row r="2235" spans="2:32">
      <c r="B2235" s="127">
        <v>2197</v>
      </c>
      <c r="C2235" s="128">
        <v>2197</v>
      </c>
      <c r="D2235" s="129">
        <v>92</v>
      </c>
      <c r="E2235" s="130">
        <v>4</v>
      </c>
      <c r="F2235" s="131">
        <v>2</v>
      </c>
      <c r="G2235" s="132" t="s">
        <v>485</v>
      </c>
      <c r="H2235" s="133">
        <v>4</v>
      </c>
      <c r="I2235" s="128">
        <v>1</v>
      </c>
      <c r="J2235" s="129" t="s">
        <v>485</v>
      </c>
      <c r="K2235" s="134">
        <v>13</v>
      </c>
      <c r="L2235" s="108"/>
      <c r="M2235" s="81">
        <v>15297</v>
      </c>
      <c r="N2235" s="135">
        <v>16357</v>
      </c>
      <c r="O2235" s="136">
        <v>16621</v>
      </c>
      <c r="P2235" s="135">
        <v>16673</v>
      </c>
      <c r="Q2235" s="136">
        <v>15440</v>
      </c>
      <c r="R2235" s="135">
        <v>17108</v>
      </c>
      <c r="S2235" s="136">
        <v>17733</v>
      </c>
      <c r="T2235" s="135">
        <v>18316</v>
      </c>
      <c r="U2235" s="136">
        <v>18102</v>
      </c>
      <c r="V2235" s="135">
        <v>17049</v>
      </c>
      <c r="W2235" s="136">
        <v>17087</v>
      </c>
      <c r="X2235" s="135">
        <v>18664</v>
      </c>
      <c r="Y2235" s="136">
        <v>19410</v>
      </c>
      <c r="Z2235" s="135">
        <v>19853</v>
      </c>
      <c r="AA2235" s="136">
        <v>20072</v>
      </c>
      <c r="AB2235" s="135">
        <v>18506</v>
      </c>
      <c r="AC2235" s="136">
        <v>18375</v>
      </c>
      <c r="AD2235" s="135">
        <v>20593</v>
      </c>
      <c r="AE2235" s="137">
        <v>21147</v>
      </c>
      <c r="AF2235" s="138">
        <v>21187</v>
      </c>
    </row>
    <row r="2236" spans="2:32">
      <c r="B2236" s="114">
        <v>2198</v>
      </c>
      <c r="C2236" s="115">
        <v>2198</v>
      </c>
      <c r="D2236" s="116">
        <v>92</v>
      </c>
      <c r="E2236" s="117">
        <v>4</v>
      </c>
      <c r="F2236" s="118">
        <v>2</v>
      </c>
      <c r="G2236" s="119" t="s">
        <v>485</v>
      </c>
      <c r="H2236" s="120">
        <v>4</v>
      </c>
      <c r="I2236" s="115">
        <v>1</v>
      </c>
      <c r="J2236" s="116" t="s">
        <v>485</v>
      </c>
      <c r="K2236" s="121">
        <v>14</v>
      </c>
      <c r="L2236" s="108"/>
      <c r="M2236" s="122">
        <v>15302</v>
      </c>
      <c r="N2236" s="123">
        <v>16364</v>
      </c>
      <c r="O2236" s="124">
        <v>16530</v>
      </c>
      <c r="P2236" s="123">
        <v>16598</v>
      </c>
      <c r="Q2236" s="124">
        <v>15184</v>
      </c>
      <c r="R2236" s="123">
        <v>17054</v>
      </c>
      <c r="S2236" s="124">
        <v>17507</v>
      </c>
      <c r="T2236" s="123">
        <v>18263</v>
      </c>
      <c r="U2236" s="124">
        <v>17992</v>
      </c>
      <c r="V2236" s="123">
        <v>16680</v>
      </c>
      <c r="W2236" s="124">
        <v>16932</v>
      </c>
      <c r="X2236" s="123">
        <v>18532</v>
      </c>
      <c r="Y2236" s="124">
        <v>19139</v>
      </c>
      <c r="Z2236" s="123">
        <v>19623</v>
      </c>
      <c r="AA2236" s="124">
        <v>19833</v>
      </c>
      <c r="AB2236" s="123">
        <v>18159</v>
      </c>
      <c r="AC2236" s="124">
        <v>18259</v>
      </c>
      <c r="AD2236" s="123">
        <v>20286</v>
      </c>
      <c r="AE2236" s="125">
        <v>21067</v>
      </c>
      <c r="AF2236" s="126">
        <v>20927</v>
      </c>
    </row>
    <row r="2237" spans="2:32">
      <c r="B2237" s="127">
        <v>2199</v>
      </c>
      <c r="C2237" s="128">
        <v>2199</v>
      </c>
      <c r="D2237" s="129">
        <v>92</v>
      </c>
      <c r="E2237" s="130">
        <v>4</v>
      </c>
      <c r="F2237" s="131">
        <v>2</v>
      </c>
      <c r="G2237" s="132" t="s">
        <v>485</v>
      </c>
      <c r="H2237" s="133">
        <v>4</v>
      </c>
      <c r="I2237" s="128">
        <v>1</v>
      </c>
      <c r="J2237" s="129" t="s">
        <v>485</v>
      </c>
      <c r="K2237" s="134">
        <v>15</v>
      </c>
      <c r="L2237" s="108"/>
      <c r="M2237" s="81">
        <v>15338</v>
      </c>
      <c r="N2237" s="135">
        <v>16503</v>
      </c>
      <c r="O2237" s="136">
        <v>16581</v>
      </c>
      <c r="P2237" s="135">
        <v>16567</v>
      </c>
      <c r="Q2237" s="136">
        <v>15185</v>
      </c>
      <c r="R2237" s="135">
        <v>17065</v>
      </c>
      <c r="S2237" s="136">
        <v>17451</v>
      </c>
      <c r="T2237" s="135">
        <v>18364</v>
      </c>
      <c r="U2237" s="136">
        <v>18013</v>
      </c>
      <c r="V2237" s="135">
        <v>16606</v>
      </c>
      <c r="W2237" s="136">
        <v>16994</v>
      </c>
      <c r="X2237" s="135">
        <v>18486</v>
      </c>
      <c r="Y2237" s="136">
        <v>19012</v>
      </c>
      <c r="Z2237" s="135">
        <v>19563</v>
      </c>
      <c r="AA2237" s="136">
        <v>19683</v>
      </c>
      <c r="AB2237" s="135">
        <v>18080</v>
      </c>
      <c r="AC2237" s="136">
        <v>18318</v>
      </c>
      <c r="AD2237" s="135">
        <v>20127</v>
      </c>
      <c r="AE2237" s="137">
        <v>21109</v>
      </c>
      <c r="AF2237" s="138">
        <v>20837</v>
      </c>
    </row>
    <row r="2238" spans="2:32">
      <c r="B2238" s="114">
        <v>2200</v>
      </c>
      <c r="C2238" s="115">
        <v>2200</v>
      </c>
      <c r="D2238" s="116">
        <v>92</v>
      </c>
      <c r="E2238" s="117">
        <v>4</v>
      </c>
      <c r="F2238" s="118">
        <v>2</v>
      </c>
      <c r="G2238" s="119" t="s">
        <v>485</v>
      </c>
      <c r="H2238" s="120">
        <v>4</v>
      </c>
      <c r="I2238" s="115">
        <v>1</v>
      </c>
      <c r="J2238" s="116" t="s">
        <v>485</v>
      </c>
      <c r="K2238" s="121">
        <v>16</v>
      </c>
      <c r="L2238" s="108"/>
      <c r="M2238" s="122">
        <v>15725</v>
      </c>
      <c r="N2238" s="123">
        <v>16921</v>
      </c>
      <c r="O2238" s="124">
        <v>16917</v>
      </c>
      <c r="P2238" s="123">
        <v>16781</v>
      </c>
      <c r="Q2238" s="124">
        <v>15521</v>
      </c>
      <c r="R2238" s="123">
        <v>17443</v>
      </c>
      <c r="S2238" s="124">
        <v>17990</v>
      </c>
      <c r="T2238" s="123">
        <v>18736</v>
      </c>
      <c r="U2238" s="124">
        <v>18245</v>
      </c>
      <c r="V2238" s="123">
        <v>16858</v>
      </c>
      <c r="W2238" s="124">
        <v>17398</v>
      </c>
      <c r="X2238" s="123">
        <v>18654</v>
      </c>
      <c r="Y2238" s="124">
        <v>19643</v>
      </c>
      <c r="Z2238" s="123">
        <v>19680</v>
      </c>
      <c r="AA2238" s="124">
        <v>19706</v>
      </c>
      <c r="AB2238" s="123">
        <v>18256</v>
      </c>
      <c r="AC2238" s="124">
        <v>18651</v>
      </c>
      <c r="AD2238" s="123">
        <v>20708</v>
      </c>
      <c r="AE2238" s="125">
        <v>21391</v>
      </c>
      <c r="AF2238" s="126">
        <v>20886</v>
      </c>
    </row>
    <row r="2239" spans="2:32">
      <c r="B2239" s="127">
        <v>2201</v>
      </c>
      <c r="C2239" s="128">
        <v>2201</v>
      </c>
      <c r="D2239" s="129">
        <v>92</v>
      </c>
      <c r="E2239" s="130">
        <v>4</v>
      </c>
      <c r="F2239" s="131">
        <v>2</v>
      </c>
      <c r="G2239" s="132" t="s">
        <v>485</v>
      </c>
      <c r="H2239" s="133">
        <v>4</v>
      </c>
      <c r="I2239" s="128">
        <v>1</v>
      </c>
      <c r="J2239" s="129" t="s">
        <v>485</v>
      </c>
      <c r="K2239" s="134">
        <v>17</v>
      </c>
      <c r="L2239" s="108"/>
      <c r="M2239" s="81">
        <v>16415</v>
      </c>
      <c r="N2239" s="135">
        <v>17587</v>
      </c>
      <c r="O2239" s="136">
        <v>17412</v>
      </c>
      <c r="P2239" s="135">
        <v>17366</v>
      </c>
      <c r="Q2239" s="136">
        <v>16341</v>
      </c>
      <c r="R2239" s="135">
        <v>18116</v>
      </c>
      <c r="S2239" s="136">
        <v>18641</v>
      </c>
      <c r="T2239" s="135">
        <v>19428</v>
      </c>
      <c r="U2239" s="136">
        <v>18784</v>
      </c>
      <c r="V2239" s="135">
        <v>17745</v>
      </c>
      <c r="W2239" s="136">
        <v>18262</v>
      </c>
      <c r="X2239" s="135">
        <v>19397</v>
      </c>
      <c r="Y2239" s="136">
        <v>20132</v>
      </c>
      <c r="Z2239" s="135">
        <v>20242</v>
      </c>
      <c r="AA2239" s="136">
        <v>20218</v>
      </c>
      <c r="AB2239" s="135">
        <v>19078</v>
      </c>
      <c r="AC2239" s="136">
        <v>19502</v>
      </c>
      <c r="AD2239" s="135">
        <v>21219</v>
      </c>
      <c r="AE2239" s="137">
        <v>22011</v>
      </c>
      <c r="AF2239" s="138">
        <v>21446</v>
      </c>
    </row>
    <row r="2240" spans="2:32">
      <c r="B2240" s="114">
        <v>2202</v>
      </c>
      <c r="C2240" s="115">
        <v>2202</v>
      </c>
      <c r="D2240" s="116">
        <v>92</v>
      </c>
      <c r="E2240" s="117">
        <v>4</v>
      </c>
      <c r="F2240" s="118">
        <v>2</v>
      </c>
      <c r="G2240" s="119" t="s">
        <v>485</v>
      </c>
      <c r="H2240" s="120">
        <v>4</v>
      </c>
      <c r="I2240" s="115">
        <v>1</v>
      </c>
      <c r="J2240" s="116" t="s">
        <v>485</v>
      </c>
      <c r="K2240" s="121">
        <v>18</v>
      </c>
      <c r="L2240" s="108"/>
      <c r="M2240" s="122">
        <v>16667</v>
      </c>
      <c r="N2240" s="123">
        <v>17721</v>
      </c>
      <c r="O2240" s="124">
        <v>17702</v>
      </c>
      <c r="P2240" s="123">
        <v>17802</v>
      </c>
      <c r="Q2240" s="124">
        <v>17160</v>
      </c>
      <c r="R2240" s="123">
        <v>18510</v>
      </c>
      <c r="S2240" s="124">
        <v>18992</v>
      </c>
      <c r="T2240" s="123">
        <v>19682</v>
      </c>
      <c r="U2240" s="124">
        <v>19332</v>
      </c>
      <c r="V2240" s="123">
        <v>18749</v>
      </c>
      <c r="W2240" s="124">
        <v>18922</v>
      </c>
      <c r="X2240" s="123">
        <v>20112</v>
      </c>
      <c r="Y2240" s="124">
        <v>20663</v>
      </c>
      <c r="Z2240" s="123">
        <v>21029</v>
      </c>
      <c r="AA2240" s="124">
        <v>21195</v>
      </c>
      <c r="AB2240" s="123">
        <v>20356</v>
      </c>
      <c r="AC2240" s="124">
        <v>20358</v>
      </c>
      <c r="AD2240" s="123">
        <v>21835</v>
      </c>
      <c r="AE2240" s="125">
        <v>22555</v>
      </c>
      <c r="AF2240" s="126">
        <v>22311</v>
      </c>
    </row>
    <row r="2241" spans="2:32">
      <c r="B2241" s="127">
        <v>2203</v>
      </c>
      <c r="C2241" s="128">
        <v>2203</v>
      </c>
      <c r="D2241" s="129">
        <v>92</v>
      </c>
      <c r="E2241" s="130">
        <v>4</v>
      </c>
      <c r="F2241" s="131">
        <v>2</v>
      </c>
      <c r="G2241" s="132" t="s">
        <v>485</v>
      </c>
      <c r="H2241" s="133">
        <v>4</v>
      </c>
      <c r="I2241" s="128">
        <v>1</v>
      </c>
      <c r="J2241" s="129" t="s">
        <v>485</v>
      </c>
      <c r="K2241" s="134">
        <v>19</v>
      </c>
      <c r="L2241" s="108"/>
      <c r="M2241" s="81">
        <v>16500</v>
      </c>
      <c r="N2241" s="135">
        <v>18104</v>
      </c>
      <c r="O2241" s="136">
        <v>18013</v>
      </c>
      <c r="P2241" s="135">
        <v>18162</v>
      </c>
      <c r="Q2241" s="136">
        <v>17471</v>
      </c>
      <c r="R2241" s="135">
        <v>18446</v>
      </c>
      <c r="S2241" s="136">
        <v>19473</v>
      </c>
      <c r="T2241" s="135">
        <v>20241</v>
      </c>
      <c r="U2241" s="136">
        <v>19912</v>
      </c>
      <c r="V2241" s="135">
        <v>19191</v>
      </c>
      <c r="W2241" s="136">
        <v>19462</v>
      </c>
      <c r="X2241" s="135">
        <v>20774</v>
      </c>
      <c r="Y2241" s="136">
        <v>21574</v>
      </c>
      <c r="Z2241" s="135">
        <v>21920</v>
      </c>
      <c r="AA2241" s="136">
        <v>22180</v>
      </c>
      <c r="AB2241" s="135">
        <v>21300</v>
      </c>
      <c r="AC2241" s="136">
        <v>21203</v>
      </c>
      <c r="AD2241" s="135">
        <v>22961</v>
      </c>
      <c r="AE2241" s="137">
        <v>23644</v>
      </c>
      <c r="AF2241" s="138">
        <v>23378</v>
      </c>
    </row>
    <row r="2242" spans="2:32">
      <c r="B2242" s="114">
        <v>2204</v>
      </c>
      <c r="C2242" s="115">
        <v>2204</v>
      </c>
      <c r="D2242" s="116">
        <v>92</v>
      </c>
      <c r="E2242" s="117">
        <v>4</v>
      </c>
      <c r="F2242" s="118">
        <v>2</v>
      </c>
      <c r="G2242" s="119" t="s">
        <v>485</v>
      </c>
      <c r="H2242" s="120">
        <v>4</v>
      </c>
      <c r="I2242" s="115">
        <v>1</v>
      </c>
      <c r="J2242" s="116" t="s">
        <v>485</v>
      </c>
      <c r="K2242" s="121">
        <v>20</v>
      </c>
      <c r="L2242" s="108"/>
      <c r="M2242" s="122">
        <v>16909</v>
      </c>
      <c r="N2242" s="123">
        <v>18642</v>
      </c>
      <c r="O2242" s="124">
        <v>18601</v>
      </c>
      <c r="P2242" s="123">
        <v>18718</v>
      </c>
      <c r="Q2242" s="124">
        <v>17885</v>
      </c>
      <c r="R2242" s="123">
        <v>18950</v>
      </c>
      <c r="S2242" s="124">
        <v>20202</v>
      </c>
      <c r="T2242" s="123">
        <v>21030</v>
      </c>
      <c r="U2242" s="124">
        <v>20826</v>
      </c>
      <c r="V2242" s="123">
        <v>19947</v>
      </c>
      <c r="W2242" s="124">
        <v>20205</v>
      </c>
      <c r="X2242" s="123">
        <v>21728</v>
      </c>
      <c r="Y2242" s="124">
        <v>22765</v>
      </c>
      <c r="Z2242" s="123">
        <v>23221</v>
      </c>
      <c r="AA2242" s="124">
        <v>23676</v>
      </c>
      <c r="AB2242" s="123">
        <v>22556</v>
      </c>
      <c r="AC2242" s="124">
        <v>22393</v>
      </c>
      <c r="AD2242" s="123">
        <v>24396</v>
      </c>
      <c r="AE2242" s="125">
        <v>25200</v>
      </c>
      <c r="AF2242" s="126">
        <v>24912</v>
      </c>
    </row>
    <row r="2243" spans="2:32">
      <c r="B2243" s="127">
        <v>2205</v>
      </c>
      <c r="C2243" s="128">
        <v>2205</v>
      </c>
      <c r="D2243" s="129">
        <v>92</v>
      </c>
      <c r="E2243" s="130">
        <v>4</v>
      </c>
      <c r="F2243" s="131">
        <v>2</v>
      </c>
      <c r="G2243" s="132" t="s">
        <v>485</v>
      </c>
      <c r="H2243" s="133">
        <v>4</v>
      </c>
      <c r="I2243" s="128">
        <v>1</v>
      </c>
      <c r="J2243" s="129" t="s">
        <v>485</v>
      </c>
      <c r="K2243" s="134">
        <v>21</v>
      </c>
      <c r="L2243" s="108"/>
      <c r="M2243" s="81">
        <v>16604</v>
      </c>
      <c r="N2243" s="135">
        <v>18203</v>
      </c>
      <c r="O2243" s="136">
        <v>18281</v>
      </c>
      <c r="P2243" s="135">
        <v>18439</v>
      </c>
      <c r="Q2243" s="136">
        <v>17848</v>
      </c>
      <c r="R2243" s="135">
        <v>18818</v>
      </c>
      <c r="S2243" s="136">
        <v>19950</v>
      </c>
      <c r="T2243" s="135">
        <v>20917</v>
      </c>
      <c r="U2243" s="136">
        <v>20863</v>
      </c>
      <c r="V2243" s="135">
        <v>20280</v>
      </c>
      <c r="W2243" s="136">
        <v>20330</v>
      </c>
      <c r="X2243" s="135">
        <v>21982</v>
      </c>
      <c r="Y2243" s="136">
        <v>23113</v>
      </c>
      <c r="Z2243" s="135">
        <v>23818</v>
      </c>
      <c r="AA2243" s="136">
        <v>24383</v>
      </c>
      <c r="AB2243" s="135">
        <v>23473</v>
      </c>
      <c r="AC2243" s="136">
        <v>22951</v>
      </c>
      <c r="AD2243" s="135">
        <v>25059</v>
      </c>
      <c r="AE2243" s="137">
        <v>26023</v>
      </c>
      <c r="AF2243" s="138">
        <v>25789</v>
      </c>
    </row>
    <row r="2244" spans="2:32">
      <c r="B2244" s="114">
        <v>2206</v>
      </c>
      <c r="C2244" s="115">
        <v>2206</v>
      </c>
      <c r="D2244" s="116">
        <v>92</v>
      </c>
      <c r="E2244" s="117">
        <v>4</v>
      </c>
      <c r="F2244" s="118">
        <v>2</v>
      </c>
      <c r="G2244" s="119" t="s">
        <v>485</v>
      </c>
      <c r="H2244" s="120">
        <v>4</v>
      </c>
      <c r="I2244" s="115">
        <v>1</v>
      </c>
      <c r="J2244" s="116" t="s">
        <v>485</v>
      </c>
      <c r="K2244" s="121">
        <v>22</v>
      </c>
      <c r="L2244" s="108"/>
      <c r="M2244" s="122">
        <v>15616</v>
      </c>
      <c r="N2244" s="123">
        <v>17215</v>
      </c>
      <c r="O2244" s="124">
        <v>17335</v>
      </c>
      <c r="P2244" s="123">
        <v>17599</v>
      </c>
      <c r="Q2244" s="124">
        <v>17196</v>
      </c>
      <c r="R2244" s="123">
        <v>17921</v>
      </c>
      <c r="S2244" s="124">
        <v>19136</v>
      </c>
      <c r="T2244" s="123">
        <v>20132</v>
      </c>
      <c r="U2244" s="124">
        <v>20116</v>
      </c>
      <c r="V2244" s="123">
        <v>19848</v>
      </c>
      <c r="W2244" s="124">
        <v>19774</v>
      </c>
      <c r="X2244" s="123">
        <v>21343</v>
      </c>
      <c r="Y2244" s="124">
        <v>22666</v>
      </c>
      <c r="Z2244" s="123">
        <v>23413</v>
      </c>
      <c r="AA2244" s="124">
        <v>24152</v>
      </c>
      <c r="AB2244" s="123">
        <v>23396</v>
      </c>
      <c r="AC2244" s="124">
        <v>22646</v>
      </c>
      <c r="AD2244" s="123">
        <v>24803</v>
      </c>
      <c r="AE2244" s="125">
        <v>25807</v>
      </c>
      <c r="AF2244" s="126">
        <v>25532</v>
      </c>
    </row>
    <row r="2245" spans="2:32">
      <c r="B2245" s="127">
        <v>2207</v>
      </c>
      <c r="C2245" s="128">
        <v>2207</v>
      </c>
      <c r="D2245" s="129">
        <v>92</v>
      </c>
      <c r="E2245" s="130">
        <v>4</v>
      </c>
      <c r="F2245" s="131">
        <v>2</v>
      </c>
      <c r="G2245" s="132" t="s">
        <v>485</v>
      </c>
      <c r="H2245" s="133">
        <v>4</v>
      </c>
      <c r="I2245" s="128">
        <v>1</v>
      </c>
      <c r="J2245" s="129" t="s">
        <v>485</v>
      </c>
      <c r="K2245" s="134">
        <v>23</v>
      </c>
      <c r="L2245" s="108"/>
      <c r="M2245" s="81">
        <v>14577</v>
      </c>
      <c r="N2245" s="135">
        <v>16076</v>
      </c>
      <c r="O2245" s="136">
        <v>16254</v>
      </c>
      <c r="P2245" s="135">
        <v>16613</v>
      </c>
      <c r="Q2245" s="136">
        <v>16432</v>
      </c>
      <c r="R2245" s="135">
        <v>16853</v>
      </c>
      <c r="S2245" s="136">
        <v>18026</v>
      </c>
      <c r="T2245" s="135">
        <v>19059</v>
      </c>
      <c r="U2245" s="136">
        <v>19119</v>
      </c>
      <c r="V2245" s="135">
        <v>19183</v>
      </c>
      <c r="W2245" s="136">
        <v>19001</v>
      </c>
      <c r="X2245" s="135">
        <v>20403</v>
      </c>
      <c r="Y2245" s="136">
        <v>21736</v>
      </c>
      <c r="Z2245" s="135">
        <v>22598</v>
      </c>
      <c r="AA2245" s="136">
        <v>23409</v>
      </c>
      <c r="AB2245" s="135">
        <v>22900</v>
      </c>
      <c r="AC2245" s="136">
        <v>21997</v>
      </c>
      <c r="AD2245" s="135">
        <v>23984</v>
      </c>
      <c r="AE2245" s="137">
        <v>25031</v>
      </c>
      <c r="AF2245" s="138">
        <v>24788</v>
      </c>
    </row>
    <row r="2246" spans="2:32">
      <c r="B2246" s="114">
        <v>2208</v>
      </c>
      <c r="C2246" s="115">
        <v>2208</v>
      </c>
      <c r="D2246" s="116">
        <v>92</v>
      </c>
      <c r="E2246" s="117">
        <v>4</v>
      </c>
      <c r="F2246" s="118">
        <v>2</v>
      </c>
      <c r="G2246" s="119" t="s">
        <v>485</v>
      </c>
      <c r="H2246" s="120">
        <v>4</v>
      </c>
      <c r="I2246" s="115">
        <v>1</v>
      </c>
      <c r="J2246" s="116" t="s">
        <v>485</v>
      </c>
      <c r="K2246" s="121">
        <v>24</v>
      </c>
      <c r="L2246" s="108"/>
      <c r="M2246" s="122">
        <v>13897</v>
      </c>
      <c r="N2246" s="123">
        <v>15250</v>
      </c>
      <c r="O2246" s="124">
        <v>15495</v>
      </c>
      <c r="P2246" s="123">
        <v>15801</v>
      </c>
      <c r="Q2246" s="124">
        <v>15902</v>
      </c>
      <c r="R2246" s="123">
        <v>16152</v>
      </c>
      <c r="S2246" s="124">
        <v>17289</v>
      </c>
      <c r="T2246" s="123">
        <v>18280</v>
      </c>
      <c r="U2246" s="124">
        <v>18412</v>
      </c>
      <c r="V2246" s="123">
        <v>18708</v>
      </c>
      <c r="W2246" s="124">
        <v>18533</v>
      </c>
      <c r="X2246" s="123">
        <v>19520</v>
      </c>
      <c r="Y2246" s="124">
        <v>21111</v>
      </c>
      <c r="Z2246" s="123">
        <v>21999</v>
      </c>
      <c r="AA2246" s="124">
        <v>22823</v>
      </c>
      <c r="AB2246" s="123">
        <v>22529</v>
      </c>
      <c r="AC2246" s="124">
        <v>21599</v>
      </c>
      <c r="AD2246" s="123">
        <v>23406</v>
      </c>
      <c r="AE2246" s="125">
        <v>24408</v>
      </c>
      <c r="AF2246" s="126">
        <v>24239</v>
      </c>
    </row>
    <row r="2247" spans="2:32">
      <c r="B2247" s="127">
        <v>2209</v>
      </c>
      <c r="C2247" s="128">
        <v>2209</v>
      </c>
      <c r="D2247" s="129">
        <v>93</v>
      </c>
      <c r="E2247" s="130">
        <v>4</v>
      </c>
      <c r="F2247" s="131">
        <v>3</v>
      </c>
      <c r="G2247" s="132" t="s">
        <v>485</v>
      </c>
      <c r="H2247" s="133">
        <v>4</v>
      </c>
      <c r="I2247" s="128">
        <v>2</v>
      </c>
      <c r="J2247" s="129" t="s">
        <v>485</v>
      </c>
      <c r="K2247" s="134">
        <v>1</v>
      </c>
      <c r="L2247" s="108"/>
      <c r="M2247" s="81">
        <v>12858</v>
      </c>
      <c r="N2247" s="135">
        <v>14044</v>
      </c>
      <c r="O2247" s="136">
        <v>14067</v>
      </c>
      <c r="P2247" s="135">
        <v>14204</v>
      </c>
      <c r="Q2247" s="136">
        <v>15089</v>
      </c>
      <c r="R2247" s="135">
        <v>15517</v>
      </c>
      <c r="S2247" s="136">
        <v>16593</v>
      </c>
      <c r="T2247" s="135">
        <v>17153</v>
      </c>
      <c r="U2247" s="136">
        <v>17017</v>
      </c>
      <c r="V2247" s="135">
        <v>17576</v>
      </c>
      <c r="W2247" s="136">
        <v>17643</v>
      </c>
      <c r="X2247" s="135">
        <v>19184</v>
      </c>
      <c r="Y2247" s="136">
        <v>20535</v>
      </c>
      <c r="Z2247" s="135">
        <v>20893</v>
      </c>
      <c r="AA2247" s="136">
        <v>20733</v>
      </c>
      <c r="AB2247" s="135">
        <v>20772</v>
      </c>
      <c r="AC2247" s="136">
        <v>20303</v>
      </c>
      <c r="AD2247" s="135">
        <v>22943</v>
      </c>
      <c r="AE2247" s="137">
        <v>23414</v>
      </c>
      <c r="AF2247" s="138">
        <v>23320</v>
      </c>
    </row>
    <row r="2248" spans="2:32">
      <c r="B2248" s="114">
        <v>2210</v>
      </c>
      <c r="C2248" s="115">
        <v>2210</v>
      </c>
      <c r="D2248" s="116">
        <v>93</v>
      </c>
      <c r="E2248" s="117">
        <v>4</v>
      </c>
      <c r="F2248" s="118">
        <v>3</v>
      </c>
      <c r="G2248" s="119" t="s">
        <v>485</v>
      </c>
      <c r="H2248" s="120">
        <v>4</v>
      </c>
      <c r="I2248" s="115">
        <v>2</v>
      </c>
      <c r="J2248" s="116" t="s">
        <v>485</v>
      </c>
      <c r="K2248" s="121">
        <v>2</v>
      </c>
      <c r="L2248" s="108"/>
      <c r="M2248" s="122">
        <v>12713</v>
      </c>
      <c r="N2248" s="123">
        <v>13874</v>
      </c>
      <c r="O2248" s="124">
        <v>13756</v>
      </c>
      <c r="P2248" s="123">
        <v>13958</v>
      </c>
      <c r="Q2248" s="124">
        <v>14895</v>
      </c>
      <c r="R2248" s="123">
        <v>15404</v>
      </c>
      <c r="S2248" s="124">
        <v>16469</v>
      </c>
      <c r="T2248" s="123">
        <v>17025</v>
      </c>
      <c r="U2248" s="124">
        <v>16842</v>
      </c>
      <c r="V2248" s="123">
        <v>17450</v>
      </c>
      <c r="W2248" s="124">
        <v>17544</v>
      </c>
      <c r="X2248" s="123">
        <v>19047</v>
      </c>
      <c r="Y2248" s="124">
        <v>20358</v>
      </c>
      <c r="Z2248" s="123">
        <v>20360</v>
      </c>
      <c r="AA2248" s="124">
        <v>20429</v>
      </c>
      <c r="AB2248" s="123">
        <v>20380</v>
      </c>
      <c r="AC2248" s="124">
        <v>20018</v>
      </c>
      <c r="AD2248" s="123">
        <v>22704</v>
      </c>
      <c r="AE2248" s="125">
        <v>23061</v>
      </c>
      <c r="AF2248" s="126">
        <v>22822</v>
      </c>
    </row>
    <row r="2249" spans="2:32">
      <c r="B2249" s="127">
        <v>2211</v>
      </c>
      <c r="C2249" s="128">
        <v>2211</v>
      </c>
      <c r="D2249" s="129">
        <v>93</v>
      </c>
      <c r="E2249" s="130">
        <v>4</v>
      </c>
      <c r="F2249" s="131">
        <v>3</v>
      </c>
      <c r="G2249" s="132" t="s">
        <v>485</v>
      </c>
      <c r="H2249" s="133">
        <v>4</v>
      </c>
      <c r="I2249" s="128">
        <v>2</v>
      </c>
      <c r="J2249" s="129" t="s">
        <v>485</v>
      </c>
      <c r="K2249" s="134">
        <v>3</v>
      </c>
      <c r="L2249" s="108"/>
      <c r="M2249" s="81">
        <v>12605</v>
      </c>
      <c r="N2249" s="135">
        <v>13762</v>
      </c>
      <c r="O2249" s="136">
        <v>13590</v>
      </c>
      <c r="P2249" s="135">
        <v>13806</v>
      </c>
      <c r="Q2249" s="136">
        <v>14798</v>
      </c>
      <c r="R2249" s="135">
        <v>15261</v>
      </c>
      <c r="S2249" s="136">
        <v>16368</v>
      </c>
      <c r="T2249" s="135">
        <v>16858</v>
      </c>
      <c r="U2249" s="136">
        <v>16633</v>
      </c>
      <c r="V2249" s="135">
        <v>17263</v>
      </c>
      <c r="W2249" s="136">
        <v>17372</v>
      </c>
      <c r="X2249" s="135">
        <v>18776</v>
      </c>
      <c r="Y2249" s="136">
        <v>20108</v>
      </c>
      <c r="Z2249" s="135">
        <v>20249</v>
      </c>
      <c r="AA2249" s="136">
        <v>20040</v>
      </c>
      <c r="AB2249" s="135">
        <v>20046</v>
      </c>
      <c r="AC2249" s="136">
        <v>20083</v>
      </c>
      <c r="AD2249" s="135">
        <v>22369</v>
      </c>
      <c r="AE2249" s="137">
        <v>22689</v>
      </c>
      <c r="AF2249" s="138">
        <v>22619</v>
      </c>
    </row>
    <row r="2250" spans="2:32">
      <c r="B2250" s="114">
        <v>2212</v>
      </c>
      <c r="C2250" s="115">
        <v>2212</v>
      </c>
      <c r="D2250" s="116">
        <v>93</v>
      </c>
      <c r="E2250" s="117">
        <v>4</v>
      </c>
      <c r="F2250" s="118">
        <v>3</v>
      </c>
      <c r="G2250" s="119" t="s">
        <v>485</v>
      </c>
      <c r="H2250" s="120">
        <v>4</v>
      </c>
      <c r="I2250" s="115">
        <v>2</v>
      </c>
      <c r="J2250" s="116" t="s">
        <v>485</v>
      </c>
      <c r="K2250" s="121">
        <v>4</v>
      </c>
      <c r="L2250" s="108"/>
      <c r="M2250" s="122">
        <v>12615</v>
      </c>
      <c r="N2250" s="123">
        <v>13737</v>
      </c>
      <c r="O2250" s="124">
        <v>13536</v>
      </c>
      <c r="P2250" s="123">
        <v>13887</v>
      </c>
      <c r="Q2250" s="124">
        <v>14784</v>
      </c>
      <c r="R2250" s="123">
        <v>15174</v>
      </c>
      <c r="S2250" s="124">
        <v>16189</v>
      </c>
      <c r="T2250" s="123">
        <v>16637</v>
      </c>
      <c r="U2250" s="124">
        <v>16308</v>
      </c>
      <c r="V2250" s="123">
        <v>17052</v>
      </c>
      <c r="W2250" s="124">
        <v>17209</v>
      </c>
      <c r="X2250" s="123">
        <v>18349</v>
      </c>
      <c r="Y2250" s="124">
        <v>19532</v>
      </c>
      <c r="Z2250" s="123">
        <v>19967</v>
      </c>
      <c r="AA2250" s="124">
        <v>19530</v>
      </c>
      <c r="AB2250" s="123">
        <v>19527</v>
      </c>
      <c r="AC2250" s="124">
        <v>20011</v>
      </c>
      <c r="AD2250" s="123">
        <v>21579</v>
      </c>
      <c r="AE2250" s="125">
        <v>21882</v>
      </c>
      <c r="AF2250" s="126">
        <v>22080</v>
      </c>
    </row>
    <row r="2251" spans="2:32">
      <c r="B2251" s="127">
        <v>2213</v>
      </c>
      <c r="C2251" s="128">
        <v>2213</v>
      </c>
      <c r="D2251" s="129">
        <v>93</v>
      </c>
      <c r="E2251" s="130">
        <v>4</v>
      </c>
      <c r="F2251" s="131">
        <v>3</v>
      </c>
      <c r="G2251" s="132" t="s">
        <v>485</v>
      </c>
      <c r="H2251" s="133">
        <v>4</v>
      </c>
      <c r="I2251" s="128">
        <v>2</v>
      </c>
      <c r="J2251" s="129" t="s">
        <v>485</v>
      </c>
      <c r="K2251" s="134">
        <v>5</v>
      </c>
      <c r="L2251" s="108"/>
      <c r="M2251" s="81">
        <v>13045</v>
      </c>
      <c r="N2251" s="135">
        <v>14276</v>
      </c>
      <c r="O2251" s="136">
        <v>13672</v>
      </c>
      <c r="P2251" s="135">
        <v>14270</v>
      </c>
      <c r="Q2251" s="136">
        <v>14956</v>
      </c>
      <c r="R2251" s="135">
        <v>15570</v>
      </c>
      <c r="S2251" s="136">
        <v>16555</v>
      </c>
      <c r="T2251" s="135">
        <v>16976</v>
      </c>
      <c r="U2251" s="136">
        <v>16449</v>
      </c>
      <c r="V2251" s="135">
        <v>17101</v>
      </c>
      <c r="W2251" s="136">
        <v>17478</v>
      </c>
      <c r="X2251" s="135">
        <v>18395</v>
      </c>
      <c r="Y2251" s="136">
        <v>19448</v>
      </c>
      <c r="Z2251" s="135">
        <v>19539</v>
      </c>
      <c r="AA2251" s="136">
        <v>19281</v>
      </c>
      <c r="AB2251" s="135">
        <v>19091</v>
      </c>
      <c r="AC2251" s="136">
        <v>19972</v>
      </c>
      <c r="AD2251" s="135">
        <v>21239</v>
      </c>
      <c r="AE2251" s="137">
        <v>21519</v>
      </c>
      <c r="AF2251" s="138">
        <v>21757</v>
      </c>
    </row>
    <row r="2252" spans="2:32">
      <c r="B2252" s="114">
        <v>2214</v>
      </c>
      <c r="C2252" s="115">
        <v>2214</v>
      </c>
      <c r="D2252" s="116">
        <v>93</v>
      </c>
      <c r="E2252" s="117">
        <v>4</v>
      </c>
      <c r="F2252" s="118">
        <v>3</v>
      </c>
      <c r="G2252" s="119" t="s">
        <v>485</v>
      </c>
      <c r="H2252" s="120">
        <v>4</v>
      </c>
      <c r="I2252" s="115">
        <v>2</v>
      </c>
      <c r="J2252" s="116" t="s">
        <v>485</v>
      </c>
      <c r="K2252" s="121">
        <v>6</v>
      </c>
      <c r="L2252" s="108"/>
      <c r="M2252" s="122">
        <v>14273</v>
      </c>
      <c r="N2252" s="123">
        <v>15528</v>
      </c>
      <c r="O2252" s="124">
        <v>14037</v>
      </c>
      <c r="P2252" s="123">
        <v>15085</v>
      </c>
      <c r="Q2252" s="124">
        <v>15520</v>
      </c>
      <c r="R2252" s="123">
        <v>16673</v>
      </c>
      <c r="S2252" s="124">
        <v>17636</v>
      </c>
      <c r="T2252" s="123">
        <v>17949</v>
      </c>
      <c r="U2252" s="124">
        <v>17205</v>
      </c>
      <c r="V2252" s="123">
        <v>17351</v>
      </c>
      <c r="W2252" s="124">
        <v>18396</v>
      </c>
      <c r="X2252" s="123">
        <v>19087</v>
      </c>
      <c r="Y2252" s="124">
        <v>20040</v>
      </c>
      <c r="Z2252" s="123">
        <v>19109</v>
      </c>
      <c r="AA2252" s="124">
        <v>19339</v>
      </c>
      <c r="AB2252" s="123">
        <v>18933</v>
      </c>
      <c r="AC2252" s="124">
        <v>20137</v>
      </c>
      <c r="AD2252" s="123">
        <v>21552</v>
      </c>
      <c r="AE2252" s="125">
        <v>21683</v>
      </c>
      <c r="AF2252" s="126">
        <v>21812</v>
      </c>
    </row>
    <row r="2253" spans="2:32">
      <c r="B2253" s="127">
        <v>2215</v>
      </c>
      <c r="C2253" s="128">
        <v>2215</v>
      </c>
      <c r="D2253" s="129">
        <v>93</v>
      </c>
      <c r="E2253" s="130">
        <v>4</v>
      </c>
      <c r="F2253" s="131">
        <v>3</v>
      </c>
      <c r="G2253" s="132" t="s">
        <v>485</v>
      </c>
      <c r="H2253" s="133">
        <v>4</v>
      </c>
      <c r="I2253" s="128">
        <v>2</v>
      </c>
      <c r="J2253" s="129" t="s">
        <v>485</v>
      </c>
      <c r="K2253" s="134">
        <v>7</v>
      </c>
      <c r="L2253" s="108"/>
      <c r="M2253" s="81">
        <v>15483</v>
      </c>
      <c r="N2253" s="135">
        <v>16708</v>
      </c>
      <c r="O2253" s="136">
        <v>14211</v>
      </c>
      <c r="P2253" s="135">
        <v>15567</v>
      </c>
      <c r="Q2253" s="136">
        <v>15702</v>
      </c>
      <c r="R2253" s="135">
        <v>17744</v>
      </c>
      <c r="S2253" s="136">
        <v>18783</v>
      </c>
      <c r="T2253" s="135">
        <v>18997</v>
      </c>
      <c r="U2253" s="136">
        <v>18107</v>
      </c>
      <c r="V2253" s="135">
        <v>17281</v>
      </c>
      <c r="W2253" s="136">
        <v>19334</v>
      </c>
      <c r="X2253" s="135">
        <v>19690</v>
      </c>
      <c r="Y2253" s="136">
        <v>20804</v>
      </c>
      <c r="Z2253" s="135">
        <v>18617</v>
      </c>
      <c r="AA2253" s="136">
        <v>19123</v>
      </c>
      <c r="AB2253" s="135">
        <v>18544</v>
      </c>
      <c r="AC2253" s="136">
        <v>20366</v>
      </c>
      <c r="AD2253" s="135">
        <v>22096</v>
      </c>
      <c r="AE2253" s="137">
        <v>22079</v>
      </c>
      <c r="AF2253" s="138">
        <v>22182</v>
      </c>
    </row>
    <row r="2254" spans="2:32">
      <c r="B2254" s="114">
        <v>2216</v>
      </c>
      <c r="C2254" s="115">
        <v>2216</v>
      </c>
      <c r="D2254" s="116">
        <v>93</v>
      </c>
      <c r="E2254" s="117">
        <v>4</v>
      </c>
      <c r="F2254" s="118">
        <v>3</v>
      </c>
      <c r="G2254" s="119" t="s">
        <v>485</v>
      </c>
      <c r="H2254" s="120">
        <v>4</v>
      </c>
      <c r="I2254" s="115">
        <v>2</v>
      </c>
      <c r="J2254" s="116" t="s">
        <v>485</v>
      </c>
      <c r="K2254" s="121">
        <v>8</v>
      </c>
      <c r="L2254" s="108"/>
      <c r="M2254" s="122">
        <v>15917</v>
      </c>
      <c r="N2254" s="123">
        <v>17007</v>
      </c>
      <c r="O2254" s="124">
        <v>14571</v>
      </c>
      <c r="P2254" s="123">
        <v>15547</v>
      </c>
      <c r="Q2254" s="124">
        <v>15462</v>
      </c>
      <c r="R2254" s="123">
        <v>18078</v>
      </c>
      <c r="S2254" s="124">
        <v>19071</v>
      </c>
      <c r="T2254" s="123">
        <v>19251</v>
      </c>
      <c r="U2254" s="124">
        <v>18565</v>
      </c>
      <c r="V2254" s="123">
        <v>16945</v>
      </c>
      <c r="W2254" s="124">
        <v>19492</v>
      </c>
      <c r="X2254" s="123">
        <v>19714</v>
      </c>
      <c r="Y2254" s="124">
        <v>20864</v>
      </c>
      <c r="Z2254" s="123">
        <v>18691</v>
      </c>
      <c r="AA2254" s="124">
        <v>18751</v>
      </c>
      <c r="AB2254" s="123">
        <v>18077</v>
      </c>
      <c r="AC2254" s="124">
        <v>20699</v>
      </c>
      <c r="AD2254" s="123">
        <v>22014</v>
      </c>
      <c r="AE2254" s="125">
        <v>22056</v>
      </c>
      <c r="AF2254" s="126">
        <v>22381</v>
      </c>
    </row>
    <row r="2255" spans="2:32">
      <c r="B2255" s="127">
        <v>2217</v>
      </c>
      <c r="C2255" s="128">
        <v>2217</v>
      </c>
      <c r="D2255" s="129">
        <v>93</v>
      </c>
      <c r="E2255" s="130">
        <v>4</v>
      </c>
      <c r="F2255" s="131">
        <v>3</v>
      </c>
      <c r="G2255" s="132" t="s">
        <v>485</v>
      </c>
      <c r="H2255" s="133">
        <v>4</v>
      </c>
      <c r="I2255" s="128">
        <v>2</v>
      </c>
      <c r="J2255" s="129" t="s">
        <v>485</v>
      </c>
      <c r="K2255" s="134">
        <v>9</v>
      </c>
      <c r="L2255" s="108"/>
      <c r="M2255" s="81">
        <v>15827</v>
      </c>
      <c r="N2255" s="135">
        <v>16832</v>
      </c>
      <c r="O2255" s="136">
        <v>14780</v>
      </c>
      <c r="P2255" s="135">
        <v>15802</v>
      </c>
      <c r="Q2255" s="136">
        <v>15575</v>
      </c>
      <c r="R2255" s="135">
        <v>17967</v>
      </c>
      <c r="S2255" s="136">
        <v>18740</v>
      </c>
      <c r="T2255" s="135">
        <v>19024</v>
      </c>
      <c r="U2255" s="136">
        <v>18534</v>
      </c>
      <c r="V2255" s="135">
        <v>16994</v>
      </c>
      <c r="W2255" s="136">
        <v>19211</v>
      </c>
      <c r="X2255" s="135">
        <v>19496</v>
      </c>
      <c r="Y2255" s="136">
        <v>20340</v>
      </c>
      <c r="Z2255" s="135">
        <v>18585</v>
      </c>
      <c r="AA2255" s="136">
        <v>18701</v>
      </c>
      <c r="AB2255" s="135">
        <v>18002</v>
      </c>
      <c r="AC2255" s="136">
        <v>20630</v>
      </c>
      <c r="AD2255" s="135">
        <v>21402</v>
      </c>
      <c r="AE2255" s="137">
        <v>21690</v>
      </c>
      <c r="AF2255" s="138">
        <v>22131</v>
      </c>
    </row>
    <row r="2256" spans="2:32">
      <c r="B2256" s="114">
        <v>2218</v>
      </c>
      <c r="C2256" s="115">
        <v>2218</v>
      </c>
      <c r="D2256" s="116">
        <v>93</v>
      </c>
      <c r="E2256" s="117">
        <v>4</v>
      </c>
      <c r="F2256" s="118">
        <v>3</v>
      </c>
      <c r="G2256" s="119" t="s">
        <v>485</v>
      </c>
      <c r="H2256" s="120">
        <v>4</v>
      </c>
      <c r="I2256" s="115">
        <v>2</v>
      </c>
      <c r="J2256" s="116" t="s">
        <v>485</v>
      </c>
      <c r="K2256" s="121">
        <v>10</v>
      </c>
      <c r="L2256" s="108"/>
      <c r="M2256" s="122">
        <v>15716</v>
      </c>
      <c r="N2256" s="123">
        <v>16663</v>
      </c>
      <c r="O2256" s="124">
        <v>14741</v>
      </c>
      <c r="P2256" s="123">
        <v>15894</v>
      </c>
      <c r="Q2256" s="124">
        <v>15664</v>
      </c>
      <c r="R2256" s="123">
        <v>17921</v>
      </c>
      <c r="S2256" s="124">
        <v>18532</v>
      </c>
      <c r="T2256" s="123">
        <v>18780</v>
      </c>
      <c r="U2256" s="124">
        <v>18479</v>
      </c>
      <c r="V2256" s="123">
        <v>17099</v>
      </c>
      <c r="W2256" s="124">
        <v>19062</v>
      </c>
      <c r="X2256" s="123">
        <v>19546</v>
      </c>
      <c r="Y2256" s="124">
        <v>20189</v>
      </c>
      <c r="Z2256" s="123">
        <v>18146</v>
      </c>
      <c r="AA2256" s="124">
        <v>18753</v>
      </c>
      <c r="AB2256" s="123">
        <v>18160</v>
      </c>
      <c r="AC2256" s="124">
        <v>20300</v>
      </c>
      <c r="AD2256" s="123">
        <v>21305</v>
      </c>
      <c r="AE2256" s="125">
        <v>21510</v>
      </c>
      <c r="AF2256" s="126">
        <v>21764</v>
      </c>
    </row>
    <row r="2257" spans="2:32">
      <c r="B2257" s="127">
        <v>2219</v>
      </c>
      <c r="C2257" s="128">
        <v>2219</v>
      </c>
      <c r="D2257" s="129">
        <v>93</v>
      </c>
      <c r="E2257" s="130">
        <v>4</v>
      </c>
      <c r="F2257" s="131">
        <v>3</v>
      </c>
      <c r="G2257" s="132" t="s">
        <v>485</v>
      </c>
      <c r="H2257" s="133">
        <v>4</v>
      </c>
      <c r="I2257" s="128">
        <v>2</v>
      </c>
      <c r="J2257" s="129" t="s">
        <v>485</v>
      </c>
      <c r="K2257" s="134">
        <v>11</v>
      </c>
      <c r="L2257" s="108"/>
      <c r="M2257" s="81">
        <v>15618</v>
      </c>
      <c r="N2257" s="135">
        <v>16532</v>
      </c>
      <c r="O2257" s="136">
        <v>14747</v>
      </c>
      <c r="P2257" s="135">
        <v>15810</v>
      </c>
      <c r="Q2257" s="136">
        <v>15706</v>
      </c>
      <c r="R2257" s="135">
        <v>17909</v>
      </c>
      <c r="S2257" s="136">
        <v>18425</v>
      </c>
      <c r="T2257" s="135">
        <v>18659</v>
      </c>
      <c r="U2257" s="136">
        <v>18486</v>
      </c>
      <c r="V2257" s="135">
        <v>17190</v>
      </c>
      <c r="W2257" s="136">
        <v>18856</v>
      </c>
      <c r="X2257" s="135">
        <v>19637</v>
      </c>
      <c r="Y2257" s="136">
        <v>20142</v>
      </c>
      <c r="Z2257" s="135">
        <v>18016</v>
      </c>
      <c r="AA2257" s="136">
        <v>18664</v>
      </c>
      <c r="AB2257" s="135">
        <v>18329</v>
      </c>
      <c r="AC2257" s="136">
        <v>20165</v>
      </c>
      <c r="AD2257" s="135">
        <v>21305</v>
      </c>
      <c r="AE2257" s="137">
        <v>21462</v>
      </c>
      <c r="AF2257" s="138">
        <v>21752</v>
      </c>
    </row>
    <row r="2258" spans="2:32">
      <c r="B2258" s="114">
        <v>2220</v>
      </c>
      <c r="C2258" s="115">
        <v>2220</v>
      </c>
      <c r="D2258" s="116">
        <v>93</v>
      </c>
      <c r="E2258" s="117">
        <v>4</v>
      </c>
      <c r="F2258" s="118">
        <v>3</v>
      </c>
      <c r="G2258" s="119" t="s">
        <v>485</v>
      </c>
      <c r="H2258" s="120">
        <v>4</v>
      </c>
      <c r="I2258" s="115">
        <v>2</v>
      </c>
      <c r="J2258" s="116" t="s">
        <v>485</v>
      </c>
      <c r="K2258" s="121">
        <v>12</v>
      </c>
      <c r="L2258" s="108"/>
      <c r="M2258" s="122">
        <v>15627</v>
      </c>
      <c r="N2258" s="123">
        <v>16444</v>
      </c>
      <c r="O2258" s="124">
        <v>14744</v>
      </c>
      <c r="P2258" s="123">
        <v>15783</v>
      </c>
      <c r="Q2258" s="124">
        <v>15745</v>
      </c>
      <c r="R2258" s="123">
        <v>17804</v>
      </c>
      <c r="S2258" s="124">
        <v>18380</v>
      </c>
      <c r="T2258" s="123">
        <v>18522</v>
      </c>
      <c r="U2258" s="124">
        <v>18511</v>
      </c>
      <c r="V2258" s="123">
        <v>17191</v>
      </c>
      <c r="W2258" s="124">
        <v>18797</v>
      </c>
      <c r="X2258" s="123">
        <v>19524</v>
      </c>
      <c r="Y2258" s="124">
        <v>20107</v>
      </c>
      <c r="Z2258" s="123">
        <v>18070</v>
      </c>
      <c r="AA2258" s="124">
        <v>18653</v>
      </c>
      <c r="AB2258" s="123">
        <v>18388</v>
      </c>
      <c r="AC2258" s="124">
        <v>20211</v>
      </c>
      <c r="AD2258" s="123">
        <v>21287</v>
      </c>
      <c r="AE2258" s="125">
        <v>21403</v>
      </c>
      <c r="AF2258" s="126">
        <v>21835</v>
      </c>
    </row>
    <row r="2259" spans="2:32">
      <c r="B2259" s="127">
        <v>2221</v>
      </c>
      <c r="C2259" s="128">
        <v>2221</v>
      </c>
      <c r="D2259" s="129">
        <v>93</v>
      </c>
      <c r="E2259" s="130">
        <v>4</v>
      </c>
      <c r="F2259" s="131">
        <v>3</v>
      </c>
      <c r="G2259" s="132" t="s">
        <v>485</v>
      </c>
      <c r="H2259" s="133">
        <v>4</v>
      </c>
      <c r="I2259" s="128">
        <v>2</v>
      </c>
      <c r="J2259" s="129" t="s">
        <v>485</v>
      </c>
      <c r="K2259" s="134">
        <v>13</v>
      </c>
      <c r="L2259" s="108"/>
      <c r="M2259" s="81">
        <v>15613</v>
      </c>
      <c r="N2259" s="135">
        <v>16428</v>
      </c>
      <c r="O2259" s="136">
        <v>14683</v>
      </c>
      <c r="P2259" s="135">
        <v>15744</v>
      </c>
      <c r="Q2259" s="136">
        <v>15814</v>
      </c>
      <c r="R2259" s="135">
        <v>17751</v>
      </c>
      <c r="S2259" s="136">
        <v>18437</v>
      </c>
      <c r="T2259" s="135">
        <v>18471</v>
      </c>
      <c r="U2259" s="136">
        <v>18529</v>
      </c>
      <c r="V2259" s="135">
        <v>17257</v>
      </c>
      <c r="W2259" s="136">
        <v>18872</v>
      </c>
      <c r="X2259" s="135">
        <v>19446</v>
      </c>
      <c r="Y2259" s="136">
        <v>20153</v>
      </c>
      <c r="Z2259" s="135">
        <v>17992</v>
      </c>
      <c r="AA2259" s="136">
        <v>18568</v>
      </c>
      <c r="AB2259" s="135">
        <v>18454</v>
      </c>
      <c r="AC2259" s="136">
        <v>20269</v>
      </c>
      <c r="AD2259" s="135">
        <v>21329</v>
      </c>
      <c r="AE2259" s="137">
        <v>21323</v>
      </c>
      <c r="AF2259" s="138">
        <v>21836</v>
      </c>
    </row>
    <row r="2260" spans="2:32">
      <c r="B2260" s="114">
        <v>2222</v>
      </c>
      <c r="C2260" s="115">
        <v>2222</v>
      </c>
      <c r="D2260" s="116">
        <v>93</v>
      </c>
      <c r="E2260" s="117">
        <v>4</v>
      </c>
      <c r="F2260" s="118">
        <v>3</v>
      </c>
      <c r="G2260" s="119" t="s">
        <v>485</v>
      </c>
      <c r="H2260" s="120">
        <v>4</v>
      </c>
      <c r="I2260" s="115">
        <v>2</v>
      </c>
      <c r="J2260" s="116" t="s">
        <v>485</v>
      </c>
      <c r="K2260" s="121">
        <v>14</v>
      </c>
      <c r="L2260" s="108"/>
      <c r="M2260" s="122">
        <v>15781</v>
      </c>
      <c r="N2260" s="123">
        <v>16627</v>
      </c>
      <c r="O2260" s="124">
        <v>14859</v>
      </c>
      <c r="P2260" s="123">
        <v>15740</v>
      </c>
      <c r="Q2260" s="124">
        <v>15973</v>
      </c>
      <c r="R2260" s="123">
        <v>17834</v>
      </c>
      <c r="S2260" s="124">
        <v>18685</v>
      </c>
      <c r="T2260" s="123">
        <v>18601</v>
      </c>
      <c r="U2260" s="124">
        <v>18648</v>
      </c>
      <c r="V2260" s="123">
        <v>17408</v>
      </c>
      <c r="W2260" s="124">
        <v>18960</v>
      </c>
      <c r="X2260" s="123">
        <v>19445</v>
      </c>
      <c r="Y2260" s="124">
        <v>20357</v>
      </c>
      <c r="Z2260" s="123">
        <v>18075</v>
      </c>
      <c r="AA2260" s="124">
        <v>18482</v>
      </c>
      <c r="AB2260" s="123">
        <v>18598</v>
      </c>
      <c r="AC2260" s="124">
        <v>20433</v>
      </c>
      <c r="AD2260" s="123">
        <v>21502</v>
      </c>
      <c r="AE2260" s="125">
        <v>21329</v>
      </c>
      <c r="AF2260" s="126">
        <v>21935</v>
      </c>
    </row>
    <row r="2261" spans="2:32">
      <c r="B2261" s="127">
        <v>2223</v>
      </c>
      <c r="C2261" s="128">
        <v>2223</v>
      </c>
      <c r="D2261" s="129">
        <v>93</v>
      </c>
      <c r="E2261" s="130">
        <v>4</v>
      </c>
      <c r="F2261" s="131">
        <v>3</v>
      </c>
      <c r="G2261" s="132" t="s">
        <v>485</v>
      </c>
      <c r="H2261" s="133">
        <v>4</v>
      </c>
      <c r="I2261" s="128">
        <v>2</v>
      </c>
      <c r="J2261" s="129" t="s">
        <v>485</v>
      </c>
      <c r="K2261" s="134">
        <v>15</v>
      </c>
      <c r="L2261" s="108"/>
      <c r="M2261" s="81">
        <v>15945</v>
      </c>
      <c r="N2261" s="135">
        <v>16781</v>
      </c>
      <c r="O2261" s="136">
        <v>14874</v>
      </c>
      <c r="P2261" s="135">
        <v>15842</v>
      </c>
      <c r="Q2261" s="136">
        <v>16191</v>
      </c>
      <c r="R2261" s="135">
        <v>17911</v>
      </c>
      <c r="S2261" s="136">
        <v>18914</v>
      </c>
      <c r="T2261" s="135">
        <v>18715</v>
      </c>
      <c r="U2261" s="136">
        <v>18675</v>
      </c>
      <c r="V2261" s="135">
        <v>17593</v>
      </c>
      <c r="W2261" s="136">
        <v>18966</v>
      </c>
      <c r="X2261" s="135">
        <v>19446</v>
      </c>
      <c r="Y2261" s="136">
        <v>20544</v>
      </c>
      <c r="Z2261" s="135">
        <v>17998</v>
      </c>
      <c r="AA2261" s="136">
        <v>18525</v>
      </c>
      <c r="AB2261" s="135">
        <v>18779</v>
      </c>
      <c r="AC2261" s="136">
        <v>20518</v>
      </c>
      <c r="AD2261" s="135">
        <v>21665</v>
      </c>
      <c r="AE2261" s="137">
        <v>21357</v>
      </c>
      <c r="AF2261" s="138">
        <v>21897</v>
      </c>
    </row>
    <row r="2262" spans="2:32">
      <c r="B2262" s="114">
        <v>2224</v>
      </c>
      <c r="C2262" s="115">
        <v>2224</v>
      </c>
      <c r="D2262" s="116">
        <v>93</v>
      </c>
      <c r="E2262" s="117">
        <v>4</v>
      </c>
      <c r="F2262" s="118">
        <v>3</v>
      </c>
      <c r="G2262" s="119" t="s">
        <v>485</v>
      </c>
      <c r="H2262" s="120">
        <v>4</v>
      </c>
      <c r="I2262" s="115">
        <v>2</v>
      </c>
      <c r="J2262" s="116" t="s">
        <v>485</v>
      </c>
      <c r="K2262" s="121">
        <v>16</v>
      </c>
      <c r="L2262" s="108"/>
      <c r="M2262" s="122">
        <v>16329</v>
      </c>
      <c r="N2262" s="123">
        <v>17056</v>
      </c>
      <c r="O2262" s="124">
        <v>15160</v>
      </c>
      <c r="P2262" s="123">
        <v>16120</v>
      </c>
      <c r="Q2262" s="124">
        <v>16584</v>
      </c>
      <c r="R2262" s="123">
        <v>18409</v>
      </c>
      <c r="S2262" s="124">
        <v>19251</v>
      </c>
      <c r="T2262" s="123">
        <v>18915</v>
      </c>
      <c r="U2262" s="124">
        <v>18705</v>
      </c>
      <c r="V2262" s="123">
        <v>17979</v>
      </c>
      <c r="W2262" s="124">
        <v>19157</v>
      </c>
      <c r="X2262" s="123">
        <v>19983</v>
      </c>
      <c r="Y2262" s="124">
        <v>20791</v>
      </c>
      <c r="Z2262" s="123">
        <v>18072</v>
      </c>
      <c r="AA2262" s="124">
        <v>18624</v>
      </c>
      <c r="AB2262" s="123">
        <v>19031</v>
      </c>
      <c r="AC2262" s="124">
        <v>20710</v>
      </c>
      <c r="AD2262" s="123">
        <v>21856</v>
      </c>
      <c r="AE2262" s="125">
        <v>21325</v>
      </c>
      <c r="AF2262" s="126">
        <v>21781</v>
      </c>
    </row>
    <row r="2263" spans="2:32">
      <c r="B2263" s="127">
        <v>2225</v>
      </c>
      <c r="C2263" s="128">
        <v>2225</v>
      </c>
      <c r="D2263" s="129">
        <v>93</v>
      </c>
      <c r="E2263" s="130">
        <v>4</v>
      </c>
      <c r="F2263" s="131">
        <v>3</v>
      </c>
      <c r="G2263" s="132" t="s">
        <v>485</v>
      </c>
      <c r="H2263" s="133">
        <v>4</v>
      </c>
      <c r="I2263" s="128">
        <v>2</v>
      </c>
      <c r="J2263" s="129" t="s">
        <v>485</v>
      </c>
      <c r="K2263" s="134">
        <v>17</v>
      </c>
      <c r="L2263" s="108"/>
      <c r="M2263" s="81">
        <v>16610</v>
      </c>
      <c r="N2263" s="135">
        <v>17139</v>
      </c>
      <c r="O2263" s="136">
        <v>15454</v>
      </c>
      <c r="P2263" s="135">
        <v>16506</v>
      </c>
      <c r="Q2263" s="136">
        <v>17026</v>
      </c>
      <c r="R2263" s="135">
        <v>18588</v>
      </c>
      <c r="S2263" s="136">
        <v>19456</v>
      </c>
      <c r="T2263" s="135">
        <v>18989</v>
      </c>
      <c r="U2263" s="136">
        <v>18885</v>
      </c>
      <c r="V2263" s="135">
        <v>18326</v>
      </c>
      <c r="W2263" s="136">
        <v>19288</v>
      </c>
      <c r="X2263" s="135">
        <v>20090</v>
      </c>
      <c r="Y2263" s="136">
        <v>21005</v>
      </c>
      <c r="Z2263" s="135">
        <v>18565</v>
      </c>
      <c r="AA2263" s="136">
        <v>19046</v>
      </c>
      <c r="AB2263" s="135">
        <v>19500</v>
      </c>
      <c r="AC2263" s="136">
        <v>21138</v>
      </c>
      <c r="AD2263" s="135">
        <v>22084</v>
      </c>
      <c r="AE2263" s="137">
        <v>21501</v>
      </c>
      <c r="AF2263" s="138">
        <v>22046</v>
      </c>
    </row>
    <row r="2264" spans="2:32">
      <c r="B2264" s="114">
        <v>2226</v>
      </c>
      <c r="C2264" s="115">
        <v>2226</v>
      </c>
      <c r="D2264" s="116">
        <v>93</v>
      </c>
      <c r="E2264" s="117">
        <v>4</v>
      </c>
      <c r="F2264" s="118">
        <v>3</v>
      </c>
      <c r="G2264" s="119" t="s">
        <v>485</v>
      </c>
      <c r="H2264" s="120">
        <v>4</v>
      </c>
      <c r="I2264" s="115">
        <v>2</v>
      </c>
      <c r="J2264" s="116" t="s">
        <v>485</v>
      </c>
      <c r="K2264" s="121">
        <v>18</v>
      </c>
      <c r="L2264" s="108"/>
      <c r="M2264" s="122">
        <v>16550</v>
      </c>
      <c r="N2264" s="123">
        <v>17063</v>
      </c>
      <c r="O2264" s="124">
        <v>15285</v>
      </c>
      <c r="P2264" s="123">
        <v>16926</v>
      </c>
      <c r="Q2264" s="124">
        <v>17054</v>
      </c>
      <c r="R2264" s="123">
        <v>18602</v>
      </c>
      <c r="S2264" s="124">
        <v>19363</v>
      </c>
      <c r="T2264" s="123">
        <v>19103</v>
      </c>
      <c r="U2264" s="124">
        <v>19193</v>
      </c>
      <c r="V2264" s="123">
        <v>18624</v>
      </c>
      <c r="W2264" s="124">
        <v>19338</v>
      </c>
      <c r="X2264" s="123">
        <v>20249</v>
      </c>
      <c r="Y2264" s="124">
        <v>21080</v>
      </c>
      <c r="Z2264" s="123">
        <v>18890</v>
      </c>
      <c r="AA2264" s="124">
        <v>19962</v>
      </c>
      <c r="AB2264" s="123">
        <v>19993</v>
      </c>
      <c r="AC2264" s="124">
        <v>21546</v>
      </c>
      <c r="AD2264" s="123">
        <v>22271</v>
      </c>
      <c r="AE2264" s="125">
        <v>22013</v>
      </c>
      <c r="AF2264" s="126">
        <v>22647</v>
      </c>
    </row>
    <row r="2265" spans="2:32">
      <c r="B2265" s="127">
        <v>2227</v>
      </c>
      <c r="C2265" s="128">
        <v>2227</v>
      </c>
      <c r="D2265" s="129">
        <v>93</v>
      </c>
      <c r="E2265" s="130">
        <v>4</v>
      </c>
      <c r="F2265" s="131">
        <v>3</v>
      </c>
      <c r="G2265" s="132" t="s">
        <v>485</v>
      </c>
      <c r="H2265" s="133">
        <v>4</v>
      </c>
      <c r="I2265" s="128">
        <v>2</v>
      </c>
      <c r="J2265" s="129" t="s">
        <v>485</v>
      </c>
      <c r="K2265" s="134">
        <v>19</v>
      </c>
      <c r="L2265" s="108"/>
      <c r="M2265" s="81">
        <v>16810</v>
      </c>
      <c r="N2265" s="135">
        <v>17212</v>
      </c>
      <c r="O2265" s="136">
        <v>15308</v>
      </c>
      <c r="P2265" s="135">
        <v>17027</v>
      </c>
      <c r="Q2265" s="136">
        <v>17218</v>
      </c>
      <c r="R2265" s="135">
        <v>18897</v>
      </c>
      <c r="S2265" s="136">
        <v>19723</v>
      </c>
      <c r="T2265" s="135">
        <v>19409</v>
      </c>
      <c r="U2265" s="136">
        <v>19672</v>
      </c>
      <c r="V2265" s="135">
        <v>18929</v>
      </c>
      <c r="W2265" s="136">
        <v>19843</v>
      </c>
      <c r="X2265" s="135">
        <v>20944</v>
      </c>
      <c r="Y2265" s="136">
        <v>21788</v>
      </c>
      <c r="Z2265" s="135">
        <v>19444</v>
      </c>
      <c r="AA2265" s="136">
        <v>20730</v>
      </c>
      <c r="AB2265" s="135">
        <v>20657</v>
      </c>
      <c r="AC2265" s="136">
        <v>21774</v>
      </c>
      <c r="AD2265" s="135">
        <v>23209</v>
      </c>
      <c r="AE2265" s="137">
        <v>22932</v>
      </c>
      <c r="AF2265" s="138">
        <v>23642</v>
      </c>
    </row>
    <row r="2266" spans="2:32">
      <c r="B2266" s="114">
        <v>2228</v>
      </c>
      <c r="C2266" s="115">
        <v>2228</v>
      </c>
      <c r="D2266" s="116">
        <v>93</v>
      </c>
      <c r="E2266" s="117">
        <v>4</v>
      </c>
      <c r="F2266" s="118">
        <v>3</v>
      </c>
      <c r="G2266" s="119" t="s">
        <v>485</v>
      </c>
      <c r="H2266" s="120">
        <v>4</v>
      </c>
      <c r="I2266" s="115">
        <v>2</v>
      </c>
      <c r="J2266" s="116" t="s">
        <v>485</v>
      </c>
      <c r="K2266" s="121">
        <v>20</v>
      </c>
      <c r="L2266" s="108"/>
      <c r="M2266" s="122">
        <v>17236</v>
      </c>
      <c r="N2266" s="123">
        <v>17689</v>
      </c>
      <c r="O2266" s="124">
        <v>15862</v>
      </c>
      <c r="P2266" s="123">
        <v>17331</v>
      </c>
      <c r="Q2266" s="124">
        <v>17668</v>
      </c>
      <c r="R2266" s="123">
        <v>19518</v>
      </c>
      <c r="S2266" s="124">
        <v>20383</v>
      </c>
      <c r="T2266" s="123">
        <v>20142</v>
      </c>
      <c r="U2266" s="124">
        <v>20463</v>
      </c>
      <c r="V2266" s="123">
        <v>19500</v>
      </c>
      <c r="W2266" s="124">
        <v>20678</v>
      </c>
      <c r="X2266" s="123">
        <v>22016</v>
      </c>
      <c r="Y2266" s="124">
        <v>23033</v>
      </c>
      <c r="Z2266" s="123">
        <v>20527</v>
      </c>
      <c r="AA2266" s="124">
        <v>21903</v>
      </c>
      <c r="AB2266" s="123">
        <v>21773</v>
      </c>
      <c r="AC2266" s="124">
        <v>22601</v>
      </c>
      <c r="AD2266" s="123">
        <v>24730</v>
      </c>
      <c r="AE2266" s="125">
        <v>24425</v>
      </c>
      <c r="AF2266" s="126">
        <v>24908</v>
      </c>
    </row>
    <row r="2267" spans="2:32">
      <c r="B2267" s="127">
        <v>2229</v>
      </c>
      <c r="C2267" s="128">
        <v>2229</v>
      </c>
      <c r="D2267" s="129">
        <v>93</v>
      </c>
      <c r="E2267" s="130">
        <v>4</v>
      </c>
      <c r="F2267" s="131">
        <v>3</v>
      </c>
      <c r="G2267" s="132" t="s">
        <v>485</v>
      </c>
      <c r="H2267" s="133">
        <v>4</v>
      </c>
      <c r="I2267" s="128">
        <v>2</v>
      </c>
      <c r="J2267" s="129" t="s">
        <v>485</v>
      </c>
      <c r="K2267" s="134">
        <v>21</v>
      </c>
      <c r="L2267" s="108"/>
      <c r="M2267" s="81">
        <v>16723</v>
      </c>
      <c r="N2267" s="135">
        <v>17332</v>
      </c>
      <c r="O2267" s="136">
        <v>15701</v>
      </c>
      <c r="P2267" s="135">
        <v>17239</v>
      </c>
      <c r="Q2267" s="136">
        <v>17405</v>
      </c>
      <c r="R2267" s="135">
        <v>19200</v>
      </c>
      <c r="S2267" s="136">
        <v>20187</v>
      </c>
      <c r="T2267" s="135">
        <v>20079</v>
      </c>
      <c r="U2267" s="136">
        <v>20488</v>
      </c>
      <c r="V2267" s="135">
        <v>19525</v>
      </c>
      <c r="W2267" s="136">
        <v>20707</v>
      </c>
      <c r="X2267" s="135">
        <v>22248</v>
      </c>
      <c r="Y2267" s="136">
        <v>23477</v>
      </c>
      <c r="Z2267" s="135">
        <v>21293</v>
      </c>
      <c r="AA2267" s="136">
        <v>22751</v>
      </c>
      <c r="AB2267" s="135">
        <v>22271</v>
      </c>
      <c r="AC2267" s="136">
        <v>23241</v>
      </c>
      <c r="AD2267" s="135">
        <v>25525</v>
      </c>
      <c r="AE2267" s="137">
        <v>25294</v>
      </c>
      <c r="AF2267" s="138">
        <v>25732</v>
      </c>
    </row>
    <row r="2268" spans="2:32">
      <c r="B2268" s="114">
        <v>2230</v>
      </c>
      <c r="C2268" s="115">
        <v>2230</v>
      </c>
      <c r="D2268" s="116">
        <v>93</v>
      </c>
      <c r="E2268" s="117">
        <v>4</v>
      </c>
      <c r="F2268" s="118">
        <v>3</v>
      </c>
      <c r="G2268" s="119" t="s">
        <v>485</v>
      </c>
      <c r="H2268" s="120">
        <v>4</v>
      </c>
      <c r="I2268" s="115">
        <v>2</v>
      </c>
      <c r="J2268" s="116" t="s">
        <v>485</v>
      </c>
      <c r="K2268" s="121">
        <v>22</v>
      </c>
      <c r="L2268" s="108"/>
      <c r="M2268" s="122">
        <v>15740</v>
      </c>
      <c r="N2268" s="123">
        <v>16397</v>
      </c>
      <c r="O2268" s="124">
        <v>15099</v>
      </c>
      <c r="P2268" s="123">
        <v>16583</v>
      </c>
      <c r="Q2268" s="124">
        <v>16624</v>
      </c>
      <c r="R2268" s="123">
        <v>18371</v>
      </c>
      <c r="S2268" s="124">
        <v>19369</v>
      </c>
      <c r="T2268" s="123">
        <v>19290</v>
      </c>
      <c r="U2268" s="124">
        <v>19846</v>
      </c>
      <c r="V2268" s="123">
        <v>18923</v>
      </c>
      <c r="W2268" s="124">
        <v>19919</v>
      </c>
      <c r="X2268" s="123">
        <v>21762</v>
      </c>
      <c r="Y2268" s="124">
        <v>23051</v>
      </c>
      <c r="Z2268" s="123">
        <v>21260</v>
      </c>
      <c r="AA2268" s="124">
        <v>22641</v>
      </c>
      <c r="AB2268" s="123">
        <v>21965</v>
      </c>
      <c r="AC2268" s="124">
        <v>22806</v>
      </c>
      <c r="AD2268" s="123">
        <v>25316</v>
      </c>
      <c r="AE2268" s="125">
        <v>25053</v>
      </c>
      <c r="AF2268" s="126">
        <v>25598</v>
      </c>
    </row>
    <row r="2269" spans="2:32">
      <c r="B2269" s="127">
        <v>2231</v>
      </c>
      <c r="C2269" s="128">
        <v>2231</v>
      </c>
      <c r="D2269" s="129">
        <v>93</v>
      </c>
      <c r="E2269" s="130">
        <v>4</v>
      </c>
      <c r="F2269" s="131">
        <v>3</v>
      </c>
      <c r="G2269" s="132" t="s">
        <v>485</v>
      </c>
      <c r="H2269" s="133">
        <v>4</v>
      </c>
      <c r="I2269" s="128">
        <v>2</v>
      </c>
      <c r="J2269" s="129" t="s">
        <v>485</v>
      </c>
      <c r="K2269" s="134">
        <v>23</v>
      </c>
      <c r="L2269" s="108"/>
      <c r="M2269" s="81">
        <v>14589</v>
      </c>
      <c r="N2269" s="135">
        <v>15306</v>
      </c>
      <c r="O2269" s="136">
        <v>14253</v>
      </c>
      <c r="P2269" s="135">
        <v>15812</v>
      </c>
      <c r="Q2269" s="136">
        <v>15742</v>
      </c>
      <c r="R2269" s="135">
        <v>17244</v>
      </c>
      <c r="S2269" s="136">
        <v>18272</v>
      </c>
      <c r="T2269" s="135">
        <v>18261</v>
      </c>
      <c r="U2269" s="136">
        <v>18923</v>
      </c>
      <c r="V2269" s="135">
        <v>18118</v>
      </c>
      <c r="W2269" s="136">
        <v>18809</v>
      </c>
      <c r="X2269" s="135">
        <v>20800</v>
      </c>
      <c r="Y2269" s="136">
        <v>22161</v>
      </c>
      <c r="Z2269" s="135">
        <v>20661</v>
      </c>
      <c r="AA2269" s="136">
        <v>22129</v>
      </c>
      <c r="AB2269" s="135">
        <v>21300</v>
      </c>
      <c r="AC2269" s="136">
        <v>21935</v>
      </c>
      <c r="AD2269" s="135">
        <v>24542</v>
      </c>
      <c r="AE2269" s="137">
        <v>24311</v>
      </c>
      <c r="AF2269" s="138">
        <v>24918</v>
      </c>
    </row>
    <row r="2270" spans="2:32">
      <c r="B2270" s="114">
        <v>2232</v>
      </c>
      <c r="C2270" s="115">
        <v>2232</v>
      </c>
      <c r="D2270" s="116">
        <v>93</v>
      </c>
      <c r="E2270" s="117">
        <v>4</v>
      </c>
      <c r="F2270" s="118">
        <v>3</v>
      </c>
      <c r="G2270" s="119" t="s">
        <v>485</v>
      </c>
      <c r="H2270" s="120">
        <v>4</v>
      </c>
      <c r="I2270" s="115">
        <v>2</v>
      </c>
      <c r="J2270" s="116" t="s">
        <v>485</v>
      </c>
      <c r="K2270" s="121">
        <v>24</v>
      </c>
      <c r="L2270" s="108"/>
      <c r="M2270" s="122">
        <v>13850</v>
      </c>
      <c r="N2270" s="123">
        <v>14549</v>
      </c>
      <c r="O2270" s="124">
        <v>13617</v>
      </c>
      <c r="P2270" s="123">
        <v>15284</v>
      </c>
      <c r="Q2270" s="124">
        <v>15207</v>
      </c>
      <c r="R2270" s="123">
        <v>16508</v>
      </c>
      <c r="S2270" s="124">
        <v>17484</v>
      </c>
      <c r="T2270" s="123">
        <v>17530</v>
      </c>
      <c r="U2270" s="124">
        <v>18169</v>
      </c>
      <c r="V2270" s="123">
        <v>17640</v>
      </c>
      <c r="W2270" s="124">
        <v>17997</v>
      </c>
      <c r="X2270" s="123">
        <v>20146</v>
      </c>
      <c r="Y2270" s="124">
        <v>21481</v>
      </c>
      <c r="Z2270" s="123">
        <v>20266</v>
      </c>
      <c r="AA2270" s="124">
        <v>21758</v>
      </c>
      <c r="AB2270" s="123">
        <v>20900</v>
      </c>
      <c r="AC2270" s="124">
        <v>21432</v>
      </c>
      <c r="AD2270" s="123">
        <v>23917</v>
      </c>
      <c r="AE2270" s="125">
        <v>23767</v>
      </c>
      <c r="AF2270" s="126">
        <v>24401</v>
      </c>
    </row>
    <row r="2271" spans="2:32">
      <c r="B2271" s="127">
        <v>2233</v>
      </c>
      <c r="C2271" s="128">
        <v>2233</v>
      </c>
      <c r="D2271" s="129">
        <v>94</v>
      </c>
      <c r="E2271" s="130">
        <v>4</v>
      </c>
      <c r="F2271" s="131">
        <v>4</v>
      </c>
      <c r="G2271" s="132" t="s">
        <v>485</v>
      </c>
      <c r="H2271" s="133">
        <v>4</v>
      </c>
      <c r="I2271" s="128">
        <v>3</v>
      </c>
      <c r="J2271" s="129" t="s">
        <v>485</v>
      </c>
      <c r="K2271" s="134">
        <v>1</v>
      </c>
      <c r="L2271" s="108"/>
      <c r="M2271" s="81">
        <v>13484</v>
      </c>
      <c r="N2271" s="135">
        <v>14263</v>
      </c>
      <c r="O2271" s="136">
        <v>13952</v>
      </c>
      <c r="P2271" s="135">
        <v>14944</v>
      </c>
      <c r="Q2271" s="136">
        <v>14779</v>
      </c>
      <c r="R2271" s="135">
        <v>16146</v>
      </c>
      <c r="S2271" s="136">
        <v>16694</v>
      </c>
      <c r="T2271" s="135">
        <v>17227</v>
      </c>
      <c r="U2271" s="136">
        <v>16792</v>
      </c>
      <c r="V2271" s="135">
        <v>17141</v>
      </c>
      <c r="W2271" s="136">
        <v>18369</v>
      </c>
      <c r="X2271" s="135">
        <v>19957</v>
      </c>
      <c r="Y2271" s="136">
        <v>20805</v>
      </c>
      <c r="Z2271" s="135">
        <v>20263</v>
      </c>
      <c r="AA2271" s="136">
        <v>20462</v>
      </c>
      <c r="AB2271" s="135">
        <v>20329</v>
      </c>
      <c r="AC2271" s="136">
        <v>21734</v>
      </c>
      <c r="AD2271" s="135">
        <v>23296</v>
      </c>
      <c r="AE2271" s="137">
        <v>23070</v>
      </c>
      <c r="AF2271" s="138">
        <v>22476</v>
      </c>
    </row>
    <row r="2272" spans="2:32">
      <c r="B2272" s="114">
        <v>2234</v>
      </c>
      <c r="C2272" s="115">
        <v>2234</v>
      </c>
      <c r="D2272" s="116">
        <v>94</v>
      </c>
      <c r="E2272" s="117">
        <v>4</v>
      </c>
      <c r="F2272" s="118">
        <v>4</v>
      </c>
      <c r="G2272" s="119" t="s">
        <v>485</v>
      </c>
      <c r="H2272" s="120">
        <v>4</v>
      </c>
      <c r="I2272" s="115">
        <v>3</v>
      </c>
      <c r="J2272" s="116" t="s">
        <v>485</v>
      </c>
      <c r="K2272" s="121">
        <v>2</v>
      </c>
      <c r="L2272" s="108"/>
      <c r="M2272" s="122">
        <v>13383</v>
      </c>
      <c r="N2272" s="123">
        <v>14134</v>
      </c>
      <c r="O2272" s="124">
        <v>13731</v>
      </c>
      <c r="P2272" s="123">
        <v>14782</v>
      </c>
      <c r="Q2272" s="124">
        <v>14672</v>
      </c>
      <c r="R2272" s="123">
        <v>16030</v>
      </c>
      <c r="S2272" s="124">
        <v>16580</v>
      </c>
      <c r="T2272" s="123">
        <v>17166</v>
      </c>
      <c r="U2272" s="124">
        <v>16638</v>
      </c>
      <c r="V2272" s="123">
        <v>17093</v>
      </c>
      <c r="W2272" s="124">
        <v>18143</v>
      </c>
      <c r="X2272" s="123">
        <v>19828</v>
      </c>
      <c r="Y2272" s="124">
        <v>20559</v>
      </c>
      <c r="Z2272" s="123">
        <v>19999</v>
      </c>
      <c r="AA2272" s="124">
        <v>20114</v>
      </c>
      <c r="AB2272" s="123">
        <v>20002</v>
      </c>
      <c r="AC2272" s="124">
        <v>21371</v>
      </c>
      <c r="AD2272" s="123">
        <v>22974</v>
      </c>
      <c r="AE2272" s="125">
        <v>22511</v>
      </c>
      <c r="AF2272" s="126">
        <v>22157</v>
      </c>
    </row>
    <row r="2273" spans="2:32">
      <c r="B2273" s="127">
        <v>2235</v>
      </c>
      <c r="C2273" s="128">
        <v>2235</v>
      </c>
      <c r="D2273" s="129">
        <v>94</v>
      </c>
      <c r="E2273" s="130">
        <v>4</v>
      </c>
      <c r="F2273" s="131">
        <v>4</v>
      </c>
      <c r="G2273" s="132" t="s">
        <v>485</v>
      </c>
      <c r="H2273" s="133">
        <v>4</v>
      </c>
      <c r="I2273" s="128">
        <v>3</v>
      </c>
      <c r="J2273" s="129" t="s">
        <v>485</v>
      </c>
      <c r="K2273" s="134">
        <v>3</v>
      </c>
      <c r="L2273" s="108"/>
      <c r="M2273" s="81">
        <v>13266</v>
      </c>
      <c r="N2273" s="135">
        <v>14024</v>
      </c>
      <c r="O2273" s="136">
        <v>13571</v>
      </c>
      <c r="P2273" s="135">
        <v>14637</v>
      </c>
      <c r="Q2273" s="136">
        <v>14568</v>
      </c>
      <c r="R2273" s="135">
        <v>15917</v>
      </c>
      <c r="S2273" s="136">
        <v>16409</v>
      </c>
      <c r="T2273" s="135">
        <v>17001</v>
      </c>
      <c r="U2273" s="136">
        <v>16405</v>
      </c>
      <c r="V2273" s="135">
        <v>16930</v>
      </c>
      <c r="W2273" s="136">
        <v>18015</v>
      </c>
      <c r="X2273" s="135">
        <v>19588</v>
      </c>
      <c r="Y2273" s="136">
        <v>20268</v>
      </c>
      <c r="Z2273" s="135">
        <v>19622</v>
      </c>
      <c r="AA2273" s="136">
        <v>19772</v>
      </c>
      <c r="AB2273" s="135">
        <v>19694</v>
      </c>
      <c r="AC2273" s="136">
        <v>21024</v>
      </c>
      <c r="AD2273" s="135">
        <v>22588</v>
      </c>
      <c r="AE2273" s="137">
        <v>22312</v>
      </c>
      <c r="AF2273" s="138">
        <v>21704</v>
      </c>
    </row>
    <row r="2274" spans="2:32">
      <c r="B2274" s="114">
        <v>2236</v>
      </c>
      <c r="C2274" s="115">
        <v>2236</v>
      </c>
      <c r="D2274" s="116">
        <v>94</v>
      </c>
      <c r="E2274" s="117">
        <v>4</v>
      </c>
      <c r="F2274" s="118">
        <v>4</v>
      </c>
      <c r="G2274" s="119" t="s">
        <v>485</v>
      </c>
      <c r="H2274" s="120">
        <v>4</v>
      </c>
      <c r="I2274" s="115">
        <v>3</v>
      </c>
      <c r="J2274" s="116" t="s">
        <v>485</v>
      </c>
      <c r="K2274" s="121">
        <v>4</v>
      </c>
      <c r="L2274" s="108"/>
      <c r="M2274" s="122">
        <v>13274</v>
      </c>
      <c r="N2274" s="123">
        <v>14038</v>
      </c>
      <c r="O2274" s="124">
        <v>13686</v>
      </c>
      <c r="P2274" s="123">
        <v>14648</v>
      </c>
      <c r="Q2274" s="124">
        <v>14669</v>
      </c>
      <c r="R2274" s="123">
        <v>15785</v>
      </c>
      <c r="S2274" s="124">
        <v>16252</v>
      </c>
      <c r="T2274" s="123">
        <v>16810</v>
      </c>
      <c r="U2274" s="124">
        <v>16302</v>
      </c>
      <c r="V2274" s="123">
        <v>16836</v>
      </c>
      <c r="W2274" s="124">
        <v>17841</v>
      </c>
      <c r="X2274" s="123">
        <v>19094</v>
      </c>
      <c r="Y2274" s="124">
        <v>19714</v>
      </c>
      <c r="Z2274" s="123">
        <v>19175</v>
      </c>
      <c r="AA2274" s="124">
        <v>19300</v>
      </c>
      <c r="AB2274" s="123">
        <v>19302</v>
      </c>
      <c r="AC2274" s="124">
        <v>20491</v>
      </c>
      <c r="AD2274" s="123">
        <v>21802</v>
      </c>
      <c r="AE2274" s="125">
        <v>21850</v>
      </c>
      <c r="AF2274" s="126">
        <v>21078</v>
      </c>
    </row>
    <row r="2275" spans="2:32">
      <c r="B2275" s="127">
        <v>2237</v>
      </c>
      <c r="C2275" s="128">
        <v>2237</v>
      </c>
      <c r="D2275" s="129">
        <v>94</v>
      </c>
      <c r="E2275" s="130">
        <v>4</v>
      </c>
      <c r="F2275" s="131">
        <v>4</v>
      </c>
      <c r="G2275" s="132" t="s">
        <v>485</v>
      </c>
      <c r="H2275" s="133">
        <v>4</v>
      </c>
      <c r="I2275" s="128">
        <v>3</v>
      </c>
      <c r="J2275" s="129" t="s">
        <v>485</v>
      </c>
      <c r="K2275" s="134">
        <v>5</v>
      </c>
      <c r="L2275" s="108"/>
      <c r="M2275" s="81">
        <v>13707</v>
      </c>
      <c r="N2275" s="135">
        <v>14521</v>
      </c>
      <c r="O2275" s="136">
        <v>14054</v>
      </c>
      <c r="P2275" s="135">
        <v>14876</v>
      </c>
      <c r="Q2275" s="136">
        <v>15202</v>
      </c>
      <c r="R2275" s="135">
        <v>16152</v>
      </c>
      <c r="S2275" s="136">
        <v>16609</v>
      </c>
      <c r="T2275" s="135">
        <v>17156</v>
      </c>
      <c r="U2275" s="136">
        <v>16456</v>
      </c>
      <c r="V2275" s="135">
        <v>17140</v>
      </c>
      <c r="W2275" s="136">
        <v>18117</v>
      </c>
      <c r="X2275" s="135">
        <v>19055</v>
      </c>
      <c r="Y2275" s="136">
        <v>19608</v>
      </c>
      <c r="Z2275" s="135">
        <v>18967</v>
      </c>
      <c r="AA2275" s="136">
        <v>18873</v>
      </c>
      <c r="AB2275" s="135">
        <v>19138</v>
      </c>
      <c r="AC2275" s="136">
        <v>20237</v>
      </c>
      <c r="AD2275" s="135">
        <v>21426</v>
      </c>
      <c r="AE2275" s="137">
        <v>21179</v>
      </c>
      <c r="AF2275" s="138">
        <v>20649</v>
      </c>
    </row>
    <row r="2276" spans="2:32">
      <c r="B2276" s="114">
        <v>2238</v>
      </c>
      <c r="C2276" s="115">
        <v>2238</v>
      </c>
      <c r="D2276" s="116">
        <v>94</v>
      </c>
      <c r="E2276" s="117">
        <v>4</v>
      </c>
      <c r="F2276" s="118">
        <v>4</v>
      </c>
      <c r="G2276" s="119" t="s">
        <v>485</v>
      </c>
      <c r="H2276" s="120">
        <v>4</v>
      </c>
      <c r="I2276" s="115">
        <v>3</v>
      </c>
      <c r="J2276" s="116" t="s">
        <v>485</v>
      </c>
      <c r="K2276" s="121">
        <v>6</v>
      </c>
      <c r="L2276" s="108"/>
      <c r="M2276" s="122">
        <v>14965</v>
      </c>
      <c r="N2276" s="123">
        <v>15786</v>
      </c>
      <c r="O2276" s="124">
        <v>14902</v>
      </c>
      <c r="P2276" s="123">
        <v>15472</v>
      </c>
      <c r="Q2276" s="124">
        <v>16465</v>
      </c>
      <c r="R2276" s="123">
        <v>17287</v>
      </c>
      <c r="S2276" s="124">
        <v>17663</v>
      </c>
      <c r="T2276" s="123">
        <v>18187</v>
      </c>
      <c r="U2276" s="124">
        <v>16963</v>
      </c>
      <c r="V2276" s="123">
        <v>18136</v>
      </c>
      <c r="W2276" s="124">
        <v>19062</v>
      </c>
      <c r="X2276" s="123">
        <v>19725</v>
      </c>
      <c r="Y2276" s="124">
        <v>20061</v>
      </c>
      <c r="Z2276" s="123">
        <v>19087</v>
      </c>
      <c r="AA2276" s="124">
        <v>18760</v>
      </c>
      <c r="AB2276" s="123">
        <v>19713</v>
      </c>
      <c r="AC2276" s="124">
        <v>20756</v>
      </c>
      <c r="AD2276" s="123">
        <v>21616</v>
      </c>
      <c r="AE2276" s="125">
        <v>20530</v>
      </c>
      <c r="AF2276" s="126">
        <v>20551</v>
      </c>
    </row>
    <row r="2277" spans="2:32">
      <c r="B2277" s="127">
        <v>2239</v>
      </c>
      <c r="C2277" s="128">
        <v>2239</v>
      </c>
      <c r="D2277" s="129">
        <v>94</v>
      </c>
      <c r="E2277" s="130">
        <v>4</v>
      </c>
      <c r="F2277" s="131">
        <v>4</v>
      </c>
      <c r="G2277" s="132" t="s">
        <v>485</v>
      </c>
      <c r="H2277" s="133">
        <v>4</v>
      </c>
      <c r="I2277" s="128">
        <v>3</v>
      </c>
      <c r="J2277" s="129" t="s">
        <v>485</v>
      </c>
      <c r="K2277" s="134">
        <v>7</v>
      </c>
      <c r="L2277" s="108"/>
      <c r="M2277" s="81">
        <v>16352</v>
      </c>
      <c r="N2277" s="135">
        <v>17077</v>
      </c>
      <c r="O2277" s="136">
        <v>15446</v>
      </c>
      <c r="P2277" s="135">
        <v>15733</v>
      </c>
      <c r="Q2277" s="136">
        <v>17680</v>
      </c>
      <c r="R2277" s="135">
        <v>18510</v>
      </c>
      <c r="S2277" s="136">
        <v>18797</v>
      </c>
      <c r="T2277" s="135">
        <v>19228</v>
      </c>
      <c r="U2277" s="136">
        <v>17248</v>
      </c>
      <c r="V2277" s="135">
        <v>19159</v>
      </c>
      <c r="W2277" s="136">
        <v>19941</v>
      </c>
      <c r="X2277" s="135">
        <v>20582</v>
      </c>
      <c r="Y2277" s="136">
        <v>20678</v>
      </c>
      <c r="Z2277" s="135">
        <v>18937</v>
      </c>
      <c r="AA2277" s="136">
        <v>18419</v>
      </c>
      <c r="AB2277" s="135">
        <v>20358</v>
      </c>
      <c r="AC2277" s="136">
        <v>21315</v>
      </c>
      <c r="AD2277" s="135">
        <v>22040</v>
      </c>
      <c r="AE2277" s="137">
        <v>19896</v>
      </c>
      <c r="AF2277" s="138">
        <v>20240</v>
      </c>
    </row>
    <row r="2278" spans="2:32">
      <c r="B2278" s="114">
        <v>2240</v>
      </c>
      <c r="C2278" s="115">
        <v>2240</v>
      </c>
      <c r="D2278" s="116">
        <v>94</v>
      </c>
      <c r="E2278" s="117">
        <v>4</v>
      </c>
      <c r="F2278" s="118">
        <v>4</v>
      </c>
      <c r="G2278" s="119" t="s">
        <v>485</v>
      </c>
      <c r="H2278" s="120">
        <v>4</v>
      </c>
      <c r="I2278" s="115">
        <v>3</v>
      </c>
      <c r="J2278" s="116" t="s">
        <v>485</v>
      </c>
      <c r="K2278" s="121">
        <v>8</v>
      </c>
      <c r="L2278" s="108"/>
      <c r="M2278" s="122">
        <v>16824</v>
      </c>
      <c r="N2278" s="123">
        <v>17607</v>
      </c>
      <c r="O2278" s="124">
        <v>15573</v>
      </c>
      <c r="P2278" s="123">
        <v>15614</v>
      </c>
      <c r="Q2278" s="124">
        <v>18074</v>
      </c>
      <c r="R2278" s="123">
        <v>18952</v>
      </c>
      <c r="S2278" s="124">
        <v>19198</v>
      </c>
      <c r="T2278" s="123">
        <v>19663</v>
      </c>
      <c r="U2278" s="124">
        <v>17232</v>
      </c>
      <c r="V2278" s="123">
        <v>19470</v>
      </c>
      <c r="W2278" s="124">
        <v>20122</v>
      </c>
      <c r="X2278" s="123">
        <v>20795</v>
      </c>
      <c r="Y2278" s="124">
        <v>20884</v>
      </c>
      <c r="Z2278" s="123">
        <v>18699</v>
      </c>
      <c r="AA2278" s="124">
        <v>18080</v>
      </c>
      <c r="AB2278" s="123">
        <v>20549</v>
      </c>
      <c r="AC2278" s="124">
        <v>21305</v>
      </c>
      <c r="AD2278" s="123">
        <v>22144</v>
      </c>
      <c r="AE2278" s="125">
        <v>20008</v>
      </c>
      <c r="AF2278" s="126">
        <v>19915</v>
      </c>
    </row>
    <row r="2279" spans="2:32">
      <c r="B2279" s="127">
        <v>2241</v>
      </c>
      <c r="C2279" s="128">
        <v>2241</v>
      </c>
      <c r="D2279" s="129">
        <v>94</v>
      </c>
      <c r="E2279" s="130">
        <v>4</v>
      </c>
      <c r="F2279" s="131">
        <v>4</v>
      </c>
      <c r="G2279" s="132" t="s">
        <v>485</v>
      </c>
      <c r="H2279" s="133">
        <v>4</v>
      </c>
      <c r="I2279" s="128">
        <v>3</v>
      </c>
      <c r="J2279" s="129" t="s">
        <v>485</v>
      </c>
      <c r="K2279" s="134">
        <v>9</v>
      </c>
      <c r="L2279" s="108"/>
      <c r="M2279" s="81">
        <v>16913</v>
      </c>
      <c r="N2279" s="135">
        <v>17733</v>
      </c>
      <c r="O2279" s="136">
        <v>16197</v>
      </c>
      <c r="P2279" s="135">
        <v>16070</v>
      </c>
      <c r="Q2279" s="136">
        <v>18239</v>
      </c>
      <c r="R2279" s="135">
        <v>18987</v>
      </c>
      <c r="S2279" s="136">
        <v>19337</v>
      </c>
      <c r="T2279" s="135">
        <v>19729</v>
      </c>
      <c r="U2279" s="136">
        <v>17724</v>
      </c>
      <c r="V2279" s="135">
        <v>19553</v>
      </c>
      <c r="W2279" s="136">
        <v>19992</v>
      </c>
      <c r="X2279" s="135">
        <v>20646</v>
      </c>
      <c r="Y2279" s="136">
        <v>20926</v>
      </c>
      <c r="Z2279" s="135">
        <v>19003</v>
      </c>
      <c r="AA2279" s="136">
        <v>18360</v>
      </c>
      <c r="AB2279" s="135">
        <v>20579</v>
      </c>
      <c r="AC2279" s="136">
        <v>21166</v>
      </c>
      <c r="AD2279" s="135">
        <v>22131</v>
      </c>
      <c r="AE2279" s="137">
        <v>20208</v>
      </c>
      <c r="AF2279" s="138">
        <v>20169</v>
      </c>
    </row>
    <row r="2280" spans="2:32">
      <c r="B2280" s="114">
        <v>2242</v>
      </c>
      <c r="C2280" s="115">
        <v>2242</v>
      </c>
      <c r="D2280" s="116">
        <v>94</v>
      </c>
      <c r="E2280" s="117">
        <v>4</v>
      </c>
      <c r="F2280" s="118">
        <v>4</v>
      </c>
      <c r="G2280" s="119" t="s">
        <v>485</v>
      </c>
      <c r="H2280" s="120">
        <v>4</v>
      </c>
      <c r="I2280" s="115">
        <v>3</v>
      </c>
      <c r="J2280" s="116" t="s">
        <v>485</v>
      </c>
      <c r="K2280" s="121">
        <v>10</v>
      </c>
      <c r="L2280" s="108"/>
      <c r="M2280" s="122">
        <v>16940</v>
      </c>
      <c r="N2280" s="123">
        <v>17717</v>
      </c>
      <c r="O2280" s="124">
        <v>16538</v>
      </c>
      <c r="P2280" s="123">
        <v>16372</v>
      </c>
      <c r="Q2280" s="124">
        <v>18261</v>
      </c>
      <c r="R2280" s="123">
        <v>18998</v>
      </c>
      <c r="S2280" s="124">
        <v>19325</v>
      </c>
      <c r="T2280" s="123">
        <v>19706</v>
      </c>
      <c r="U2280" s="124">
        <v>18075</v>
      </c>
      <c r="V2280" s="123">
        <v>19633</v>
      </c>
      <c r="W2280" s="124">
        <v>19996</v>
      </c>
      <c r="X2280" s="123">
        <v>20716</v>
      </c>
      <c r="Y2280" s="124">
        <v>20935</v>
      </c>
      <c r="Z2280" s="123">
        <v>19275</v>
      </c>
      <c r="AA2280" s="124">
        <v>18737</v>
      </c>
      <c r="AB2280" s="123">
        <v>20702</v>
      </c>
      <c r="AC2280" s="124">
        <v>21287</v>
      </c>
      <c r="AD2280" s="123">
        <v>22177</v>
      </c>
      <c r="AE2280" s="125">
        <v>20029</v>
      </c>
      <c r="AF2280" s="126">
        <v>20496</v>
      </c>
    </row>
    <row r="2281" spans="2:32">
      <c r="B2281" s="127">
        <v>2243</v>
      </c>
      <c r="C2281" s="128">
        <v>2243</v>
      </c>
      <c r="D2281" s="129">
        <v>94</v>
      </c>
      <c r="E2281" s="130">
        <v>4</v>
      </c>
      <c r="F2281" s="131">
        <v>4</v>
      </c>
      <c r="G2281" s="132" t="s">
        <v>485</v>
      </c>
      <c r="H2281" s="133">
        <v>4</v>
      </c>
      <c r="I2281" s="128">
        <v>3</v>
      </c>
      <c r="J2281" s="129" t="s">
        <v>485</v>
      </c>
      <c r="K2281" s="134">
        <v>11</v>
      </c>
      <c r="L2281" s="108"/>
      <c r="M2281" s="81">
        <v>16911</v>
      </c>
      <c r="N2281" s="135">
        <v>17546</v>
      </c>
      <c r="O2281" s="136">
        <v>16552</v>
      </c>
      <c r="P2281" s="135">
        <v>16521</v>
      </c>
      <c r="Q2281" s="136">
        <v>18110</v>
      </c>
      <c r="R2281" s="135">
        <v>18970</v>
      </c>
      <c r="S2281" s="136">
        <v>19288</v>
      </c>
      <c r="T2281" s="135">
        <v>19551</v>
      </c>
      <c r="U2281" s="136">
        <v>18115</v>
      </c>
      <c r="V2281" s="135">
        <v>19515</v>
      </c>
      <c r="W2281" s="136">
        <v>20054</v>
      </c>
      <c r="X2281" s="135">
        <v>20748</v>
      </c>
      <c r="Y2281" s="136">
        <v>20941</v>
      </c>
      <c r="Z2281" s="135">
        <v>19263</v>
      </c>
      <c r="AA2281" s="136">
        <v>18994</v>
      </c>
      <c r="AB2281" s="135">
        <v>20654</v>
      </c>
      <c r="AC2281" s="136">
        <v>21467</v>
      </c>
      <c r="AD2281" s="135">
        <v>22215</v>
      </c>
      <c r="AE2281" s="137">
        <v>20032</v>
      </c>
      <c r="AF2281" s="138">
        <v>20528</v>
      </c>
    </row>
    <row r="2282" spans="2:32">
      <c r="B2282" s="114">
        <v>2244</v>
      </c>
      <c r="C2282" s="115">
        <v>2244</v>
      </c>
      <c r="D2282" s="116">
        <v>94</v>
      </c>
      <c r="E2282" s="117">
        <v>4</v>
      </c>
      <c r="F2282" s="118">
        <v>4</v>
      </c>
      <c r="G2282" s="119" t="s">
        <v>485</v>
      </c>
      <c r="H2282" s="120">
        <v>4</v>
      </c>
      <c r="I2282" s="115">
        <v>3</v>
      </c>
      <c r="J2282" s="116" t="s">
        <v>485</v>
      </c>
      <c r="K2282" s="121">
        <v>12</v>
      </c>
      <c r="L2282" s="108"/>
      <c r="M2282" s="122">
        <v>16746</v>
      </c>
      <c r="N2282" s="123">
        <v>17259</v>
      </c>
      <c r="O2282" s="124">
        <v>16393</v>
      </c>
      <c r="P2282" s="123">
        <v>16387</v>
      </c>
      <c r="Q2282" s="124">
        <v>17894</v>
      </c>
      <c r="R2282" s="123">
        <v>18782</v>
      </c>
      <c r="S2282" s="124">
        <v>19007</v>
      </c>
      <c r="T2282" s="123">
        <v>19254</v>
      </c>
      <c r="U2282" s="124">
        <v>17913</v>
      </c>
      <c r="V2282" s="123">
        <v>19312</v>
      </c>
      <c r="W2282" s="124">
        <v>19829</v>
      </c>
      <c r="X2282" s="123">
        <v>20567</v>
      </c>
      <c r="Y2282" s="124">
        <v>20701</v>
      </c>
      <c r="Z2282" s="123">
        <v>19102</v>
      </c>
      <c r="AA2282" s="124">
        <v>18905</v>
      </c>
      <c r="AB2282" s="123">
        <v>20515</v>
      </c>
      <c r="AC2282" s="124">
        <v>21245</v>
      </c>
      <c r="AD2282" s="123">
        <v>22006</v>
      </c>
      <c r="AE2282" s="125">
        <v>19965</v>
      </c>
      <c r="AF2282" s="126">
        <v>20370</v>
      </c>
    </row>
    <row r="2283" spans="2:32">
      <c r="B2283" s="127">
        <v>2245</v>
      </c>
      <c r="C2283" s="128">
        <v>2245</v>
      </c>
      <c r="D2283" s="129">
        <v>94</v>
      </c>
      <c r="E2283" s="130">
        <v>4</v>
      </c>
      <c r="F2283" s="131">
        <v>4</v>
      </c>
      <c r="G2283" s="132" t="s">
        <v>485</v>
      </c>
      <c r="H2283" s="133">
        <v>4</v>
      </c>
      <c r="I2283" s="128">
        <v>3</v>
      </c>
      <c r="J2283" s="129" t="s">
        <v>485</v>
      </c>
      <c r="K2283" s="134">
        <v>13</v>
      </c>
      <c r="L2283" s="108"/>
      <c r="M2283" s="81">
        <v>16594</v>
      </c>
      <c r="N2283" s="135">
        <v>16915</v>
      </c>
      <c r="O2283" s="136">
        <v>16166</v>
      </c>
      <c r="P2283" s="135">
        <v>16267</v>
      </c>
      <c r="Q2283" s="136">
        <v>17769</v>
      </c>
      <c r="R2283" s="135">
        <v>18648</v>
      </c>
      <c r="S2283" s="136">
        <v>18765</v>
      </c>
      <c r="T2283" s="135">
        <v>18876</v>
      </c>
      <c r="U2283" s="136">
        <v>17648</v>
      </c>
      <c r="V2283" s="135">
        <v>19195</v>
      </c>
      <c r="W2283" s="136">
        <v>19631</v>
      </c>
      <c r="X2283" s="135">
        <v>20421</v>
      </c>
      <c r="Y2283" s="136">
        <v>20423</v>
      </c>
      <c r="Z2283" s="135">
        <v>18826</v>
      </c>
      <c r="AA2283" s="136">
        <v>18775</v>
      </c>
      <c r="AB2283" s="135">
        <v>20401</v>
      </c>
      <c r="AC2283" s="136">
        <v>21025</v>
      </c>
      <c r="AD2283" s="135">
        <v>21729</v>
      </c>
      <c r="AE2283" s="137">
        <v>19700</v>
      </c>
      <c r="AF2283" s="138">
        <v>20093</v>
      </c>
    </row>
    <row r="2284" spans="2:32">
      <c r="B2284" s="114">
        <v>2246</v>
      </c>
      <c r="C2284" s="115">
        <v>2246</v>
      </c>
      <c r="D2284" s="116">
        <v>94</v>
      </c>
      <c r="E2284" s="117">
        <v>4</v>
      </c>
      <c r="F2284" s="118">
        <v>4</v>
      </c>
      <c r="G2284" s="119" t="s">
        <v>485</v>
      </c>
      <c r="H2284" s="120">
        <v>4</v>
      </c>
      <c r="I2284" s="115">
        <v>3</v>
      </c>
      <c r="J2284" s="116" t="s">
        <v>485</v>
      </c>
      <c r="K2284" s="121">
        <v>14</v>
      </c>
      <c r="L2284" s="108"/>
      <c r="M2284" s="122">
        <v>16582</v>
      </c>
      <c r="N2284" s="123">
        <v>16767</v>
      </c>
      <c r="O2284" s="124">
        <v>15893</v>
      </c>
      <c r="P2284" s="123">
        <v>16173</v>
      </c>
      <c r="Q2284" s="124">
        <v>17611</v>
      </c>
      <c r="R2284" s="123">
        <v>18627</v>
      </c>
      <c r="S2284" s="124">
        <v>18628</v>
      </c>
      <c r="T2284" s="123">
        <v>18682</v>
      </c>
      <c r="U2284" s="124">
        <v>17306</v>
      </c>
      <c r="V2284" s="123">
        <v>19014</v>
      </c>
      <c r="W2284" s="124">
        <v>19478</v>
      </c>
      <c r="X2284" s="123">
        <v>20355</v>
      </c>
      <c r="Y2284" s="124">
        <v>20168</v>
      </c>
      <c r="Z2284" s="123">
        <v>18473</v>
      </c>
      <c r="AA2284" s="124">
        <v>18643</v>
      </c>
      <c r="AB2284" s="123">
        <v>20205</v>
      </c>
      <c r="AC2284" s="124">
        <v>20860</v>
      </c>
      <c r="AD2284" s="123">
        <v>21449</v>
      </c>
      <c r="AE2284" s="125">
        <v>19482</v>
      </c>
      <c r="AF2284" s="126">
        <v>19711</v>
      </c>
    </row>
    <row r="2285" spans="2:32">
      <c r="B2285" s="127">
        <v>2247</v>
      </c>
      <c r="C2285" s="128">
        <v>2247</v>
      </c>
      <c r="D2285" s="129">
        <v>94</v>
      </c>
      <c r="E2285" s="130">
        <v>4</v>
      </c>
      <c r="F2285" s="131">
        <v>4</v>
      </c>
      <c r="G2285" s="132" t="s">
        <v>485</v>
      </c>
      <c r="H2285" s="133">
        <v>4</v>
      </c>
      <c r="I2285" s="128">
        <v>3</v>
      </c>
      <c r="J2285" s="129" t="s">
        <v>485</v>
      </c>
      <c r="K2285" s="134">
        <v>15</v>
      </c>
      <c r="L2285" s="108"/>
      <c r="M2285" s="81">
        <v>16696</v>
      </c>
      <c r="N2285" s="135">
        <v>16689</v>
      </c>
      <c r="O2285" s="136">
        <v>15847</v>
      </c>
      <c r="P2285" s="135">
        <v>16247</v>
      </c>
      <c r="Q2285" s="136">
        <v>17514</v>
      </c>
      <c r="R2285" s="135">
        <v>18712</v>
      </c>
      <c r="S2285" s="136">
        <v>18603</v>
      </c>
      <c r="T2285" s="135">
        <v>18565</v>
      </c>
      <c r="U2285" s="136">
        <v>17209</v>
      </c>
      <c r="V2285" s="135">
        <v>18874</v>
      </c>
      <c r="W2285" s="136">
        <v>19464</v>
      </c>
      <c r="X2285" s="135">
        <v>20394</v>
      </c>
      <c r="Y2285" s="136">
        <v>20087</v>
      </c>
      <c r="Z2285" s="135">
        <v>18365</v>
      </c>
      <c r="AA2285" s="136">
        <v>18677</v>
      </c>
      <c r="AB2285" s="135">
        <v>20052</v>
      </c>
      <c r="AC2285" s="136">
        <v>20814</v>
      </c>
      <c r="AD2285" s="135">
        <v>21327</v>
      </c>
      <c r="AE2285" s="137">
        <v>19215</v>
      </c>
      <c r="AF2285" s="138">
        <v>19580</v>
      </c>
    </row>
    <row r="2286" spans="2:32">
      <c r="B2286" s="114">
        <v>2248</v>
      </c>
      <c r="C2286" s="115">
        <v>2248</v>
      </c>
      <c r="D2286" s="116">
        <v>94</v>
      </c>
      <c r="E2286" s="117">
        <v>4</v>
      </c>
      <c r="F2286" s="118">
        <v>4</v>
      </c>
      <c r="G2286" s="119" t="s">
        <v>485</v>
      </c>
      <c r="H2286" s="120">
        <v>4</v>
      </c>
      <c r="I2286" s="115">
        <v>3</v>
      </c>
      <c r="J2286" s="116" t="s">
        <v>485</v>
      </c>
      <c r="K2286" s="121">
        <v>16</v>
      </c>
      <c r="L2286" s="108"/>
      <c r="M2286" s="122">
        <v>16939</v>
      </c>
      <c r="N2286" s="123">
        <v>16764</v>
      </c>
      <c r="O2286" s="124">
        <v>16034</v>
      </c>
      <c r="P2286" s="123">
        <v>16577</v>
      </c>
      <c r="Q2286" s="124">
        <v>17659</v>
      </c>
      <c r="R2286" s="123">
        <v>18964</v>
      </c>
      <c r="S2286" s="124">
        <v>18727</v>
      </c>
      <c r="T2286" s="123">
        <v>18562</v>
      </c>
      <c r="U2286" s="124">
        <v>17341</v>
      </c>
      <c r="V2286" s="123">
        <v>18981</v>
      </c>
      <c r="W2286" s="124">
        <v>19924</v>
      </c>
      <c r="X2286" s="123">
        <v>20568</v>
      </c>
      <c r="Y2286" s="124">
        <v>20032</v>
      </c>
      <c r="Z2286" s="123">
        <v>18393</v>
      </c>
      <c r="AA2286" s="124">
        <v>18845</v>
      </c>
      <c r="AB2286" s="123">
        <v>20037</v>
      </c>
      <c r="AC2286" s="124">
        <v>21234</v>
      </c>
      <c r="AD2286" s="123">
        <v>21210</v>
      </c>
      <c r="AE2286" s="125">
        <v>19131</v>
      </c>
      <c r="AF2286" s="126">
        <v>19566</v>
      </c>
    </row>
    <row r="2287" spans="2:32">
      <c r="B2287" s="127">
        <v>2249</v>
      </c>
      <c r="C2287" s="128">
        <v>2249</v>
      </c>
      <c r="D2287" s="129">
        <v>94</v>
      </c>
      <c r="E2287" s="130">
        <v>4</v>
      </c>
      <c r="F2287" s="131">
        <v>4</v>
      </c>
      <c r="G2287" s="132" t="s">
        <v>485</v>
      </c>
      <c r="H2287" s="133">
        <v>4</v>
      </c>
      <c r="I2287" s="128">
        <v>3</v>
      </c>
      <c r="J2287" s="129" t="s">
        <v>485</v>
      </c>
      <c r="K2287" s="134">
        <v>17</v>
      </c>
      <c r="L2287" s="108"/>
      <c r="M2287" s="81">
        <v>17138</v>
      </c>
      <c r="N2287" s="135">
        <v>16889</v>
      </c>
      <c r="O2287" s="136">
        <v>16372</v>
      </c>
      <c r="P2287" s="135">
        <v>16901</v>
      </c>
      <c r="Q2287" s="136">
        <v>17709</v>
      </c>
      <c r="R2287" s="135">
        <v>19133</v>
      </c>
      <c r="S2287" s="136">
        <v>18763</v>
      </c>
      <c r="T2287" s="135">
        <v>18581</v>
      </c>
      <c r="U2287" s="136">
        <v>17674</v>
      </c>
      <c r="V2287" s="135">
        <v>19063</v>
      </c>
      <c r="W2287" s="136">
        <v>20173</v>
      </c>
      <c r="X2287" s="135">
        <v>20728</v>
      </c>
      <c r="Y2287" s="136">
        <v>20160</v>
      </c>
      <c r="Z2287" s="135">
        <v>18782</v>
      </c>
      <c r="AA2287" s="136">
        <v>19273</v>
      </c>
      <c r="AB2287" s="135">
        <v>20244</v>
      </c>
      <c r="AC2287" s="136">
        <v>21561</v>
      </c>
      <c r="AD2287" s="135">
        <v>21344</v>
      </c>
      <c r="AE2287" s="137">
        <v>19600</v>
      </c>
      <c r="AF2287" s="138">
        <v>19959</v>
      </c>
    </row>
    <row r="2288" spans="2:32">
      <c r="B2288" s="114">
        <v>2250</v>
      </c>
      <c r="C2288" s="115">
        <v>2250</v>
      </c>
      <c r="D2288" s="116">
        <v>94</v>
      </c>
      <c r="E2288" s="117">
        <v>4</v>
      </c>
      <c r="F2288" s="118">
        <v>4</v>
      </c>
      <c r="G2288" s="119" t="s">
        <v>485</v>
      </c>
      <c r="H2288" s="120">
        <v>4</v>
      </c>
      <c r="I2288" s="115">
        <v>3</v>
      </c>
      <c r="J2288" s="116" t="s">
        <v>485</v>
      </c>
      <c r="K2288" s="121">
        <v>18</v>
      </c>
      <c r="L2288" s="108"/>
      <c r="M2288" s="122">
        <v>16989</v>
      </c>
      <c r="N2288" s="123">
        <v>17018</v>
      </c>
      <c r="O2288" s="124">
        <v>16757</v>
      </c>
      <c r="P2288" s="123">
        <v>16948</v>
      </c>
      <c r="Q2288" s="124">
        <v>17637</v>
      </c>
      <c r="R2288" s="123">
        <v>19061</v>
      </c>
      <c r="S2288" s="124">
        <v>18859</v>
      </c>
      <c r="T2288" s="123">
        <v>18978</v>
      </c>
      <c r="U2288" s="124">
        <v>18369</v>
      </c>
      <c r="V2288" s="123">
        <v>19108</v>
      </c>
      <c r="W2288" s="124">
        <v>20138</v>
      </c>
      <c r="X2288" s="123">
        <v>20819</v>
      </c>
      <c r="Y2288" s="124">
        <v>20620</v>
      </c>
      <c r="Z2288" s="123">
        <v>19704</v>
      </c>
      <c r="AA2288" s="124">
        <v>19787</v>
      </c>
      <c r="AB2288" s="123">
        <v>20541</v>
      </c>
      <c r="AC2288" s="124">
        <v>21632</v>
      </c>
      <c r="AD2288" s="123">
        <v>21899</v>
      </c>
      <c r="AE2288" s="125">
        <v>20045</v>
      </c>
      <c r="AF2288" s="126">
        <v>20973</v>
      </c>
    </row>
    <row r="2289" spans="2:32">
      <c r="B2289" s="127">
        <v>2251</v>
      </c>
      <c r="C2289" s="128">
        <v>2251</v>
      </c>
      <c r="D2289" s="129">
        <v>94</v>
      </c>
      <c r="E2289" s="130">
        <v>4</v>
      </c>
      <c r="F2289" s="131">
        <v>4</v>
      </c>
      <c r="G2289" s="132" t="s">
        <v>485</v>
      </c>
      <c r="H2289" s="133">
        <v>4</v>
      </c>
      <c r="I2289" s="128">
        <v>3</v>
      </c>
      <c r="J2289" s="129" t="s">
        <v>485</v>
      </c>
      <c r="K2289" s="134">
        <v>19</v>
      </c>
      <c r="L2289" s="108"/>
      <c r="M2289" s="81">
        <v>17293</v>
      </c>
      <c r="N2289" s="135">
        <v>17189</v>
      </c>
      <c r="O2289" s="136">
        <v>16893</v>
      </c>
      <c r="P2289" s="135">
        <v>17153</v>
      </c>
      <c r="Q2289" s="136">
        <v>18010</v>
      </c>
      <c r="R2289" s="135">
        <v>19460</v>
      </c>
      <c r="S2289" s="136">
        <v>19192</v>
      </c>
      <c r="T2289" s="135">
        <v>19397</v>
      </c>
      <c r="U2289" s="136">
        <v>18666</v>
      </c>
      <c r="V2289" s="135">
        <v>19616</v>
      </c>
      <c r="W2289" s="136">
        <v>20692</v>
      </c>
      <c r="X2289" s="135">
        <v>21532</v>
      </c>
      <c r="Y2289" s="136">
        <v>21389</v>
      </c>
      <c r="Z2289" s="135">
        <v>20495</v>
      </c>
      <c r="AA2289" s="136">
        <v>20493</v>
      </c>
      <c r="AB2289" s="135">
        <v>21464</v>
      </c>
      <c r="AC2289" s="136">
        <v>22571</v>
      </c>
      <c r="AD2289" s="135">
        <v>22877</v>
      </c>
      <c r="AE2289" s="137">
        <v>20845</v>
      </c>
      <c r="AF2289" s="138">
        <v>21925</v>
      </c>
    </row>
    <row r="2290" spans="2:32">
      <c r="B2290" s="114">
        <v>2252</v>
      </c>
      <c r="C2290" s="115">
        <v>2252</v>
      </c>
      <c r="D2290" s="116">
        <v>94</v>
      </c>
      <c r="E2290" s="117">
        <v>4</v>
      </c>
      <c r="F2290" s="118">
        <v>4</v>
      </c>
      <c r="G2290" s="119" t="s">
        <v>485</v>
      </c>
      <c r="H2290" s="120">
        <v>4</v>
      </c>
      <c r="I2290" s="115">
        <v>3</v>
      </c>
      <c r="J2290" s="116" t="s">
        <v>485</v>
      </c>
      <c r="K2290" s="121">
        <v>20</v>
      </c>
      <c r="L2290" s="108"/>
      <c r="M2290" s="122">
        <v>17781</v>
      </c>
      <c r="N2290" s="123">
        <v>17808</v>
      </c>
      <c r="O2290" s="124">
        <v>17186</v>
      </c>
      <c r="P2290" s="123">
        <v>17580</v>
      </c>
      <c r="Q2290" s="124">
        <v>18576</v>
      </c>
      <c r="R2290" s="123">
        <v>20100</v>
      </c>
      <c r="S2290" s="124">
        <v>19898</v>
      </c>
      <c r="T2290" s="123">
        <v>20260</v>
      </c>
      <c r="U2290" s="124">
        <v>19278</v>
      </c>
      <c r="V2290" s="123">
        <v>20396</v>
      </c>
      <c r="W2290" s="124">
        <v>21734</v>
      </c>
      <c r="X2290" s="123">
        <v>22716</v>
      </c>
      <c r="Y2290" s="124">
        <v>22611</v>
      </c>
      <c r="Z2290" s="123">
        <v>21628</v>
      </c>
      <c r="AA2290" s="124">
        <v>21598</v>
      </c>
      <c r="AB2290" s="123">
        <v>22664</v>
      </c>
      <c r="AC2290" s="124">
        <v>24070</v>
      </c>
      <c r="AD2290" s="123">
        <v>24373</v>
      </c>
      <c r="AE2290" s="125">
        <v>22195</v>
      </c>
      <c r="AF2290" s="126">
        <v>23267</v>
      </c>
    </row>
    <row r="2291" spans="2:32">
      <c r="B2291" s="127">
        <v>2253</v>
      </c>
      <c r="C2291" s="128">
        <v>2253</v>
      </c>
      <c r="D2291" s="129">
        <v>94</v>
      </c>
      <c r="E2291" s="130">
        <v>4</v>
      </c>
      <c r="F2291" s="131">
        <v>4</v>
      </c>
      <c r="G2291" s="132" t="s">
        <v>485</v>
      </c>
      <c r="H2291" s="133">
        <v>4</v>
      </c>
      <c r="I2291" s="128">
        <v>3</v>
      </c>
      <c r="J2291" s="129" t="s">
        <v>485</v>
      </c>
      <c r="K2291" s="134">
        <v>21</v>
      </c>
      <c r="L2291" s="108"/>
      <c r="M2291" s="81">
        <v>17299</v>
      </c>
      <c r="N2291" s="135">
        <v>17469</v>
      </c>
      <c r="O2291" s="136">
        <v>17050</v>
      </c>
      <c r="P2291" s="135">
        <v>17269</v>
      </c>
      <c r="Q2291" s="136">
        <v>18216</v>
      </c>
      <c r="R2291" s="135">
        <v>19832</v>
      </c>
      <c r="S2291" s="136">
        <v>19751</v>
      </c>
      <c r="T2291" s="135">
        <v>20203</v>
      </c>
      <c r="U2291" s="136">
        <v>19493</v>
      </c>
      <c r="V2291" s="135">
        <v>20328</v>
      </c>
      <c r="W2291" s="136">
        <v>21908</v>
      </c>
      <c r="X2291" s="135">
        <v>23034</v>
      </c>
      <c r="Y2291" s="136">
        <v>23101</v>
      </c>
      <c r="Z2291" s="135">
        <v>22382</v>
      </c>
      <c r="AA2291" s="136">
        <v>22022</v>
      </c>
      <c r="AB2291" s="135">
        <v>23063</v>
      </c>
      <c r="AC2291" s="136">
        <v>24731</v>
      </c>
      <c r="AD2291" s="135">
        <v>25212</v>
      </c>
      <c r="AE2291" s="137">
        <v>23223</v>
      </c>
      <c r="AF2291" s="138">
        <v>24312</v>
      </c>
    </row>
    <row r="2292" spans="2:32">
      <c r="B2292" s="114">
        <v>2254</v>
      </c>
      <c r="C2292" s="115">
        <v>2254</v>
      </c>
      <c r="D2292" s="116">
        <v>94</v>
      </c>
      <c r="E2292" s="117">
        <v>4</v>
      </c>
      <c r="F2292" s="118">
        <v>4</v>
      </c>
      <c r="G2292" s="119" t="s">
        <v>485</v>
      </c>
      <c r="H2292" s="120">
        <v>4</v>
      </c>
      <c r="I2292" s="115">
        <v>3</v>
      </c>
      <c r="J2292" s="116" t="s">
        <v>485</v>
      </c>
      <c r="K2292" s="121">
        <v>22</v>
      </c>
      <c r="L2292" s="108"/>
      <c r="M2292" s="122">
        <v>16311</v>
      </c>
      <c r="N2292" s="123">
        <v>16606</v>
      </c>
      <c r="O2292" s="124">
        <v>16377</v>
      </c>
      <c r="P2292" s="123">
        <v>16478</v>
      </c>
      <c r="Q2292" s="124">
        <v>17212</v>
      </c>
      <c r="R2292" s="123">
        <v>18978</v>
      </c>
      <c r="S2292" s="124">
        <v>18922</v>
      </c>
      <c r="T2292" s="123">
        <v>19532</v>
      </c>
      <c r="U2292" s="124">
        <v>19018</v>
      </c>
      <c r="V2292" s="123">
        <v>19488</v>
      </c>
      <c r="W2292" s="124">
        <v>21245</v>
      </c>
      <c r="X2292" s="123">
        <v>22551</v>
      </c>
      <c r="Y2292" s="124">
        <v>22669</v>
      </c>
      <c r="Z2292" s="123">
        <v>22234</v>
      </c>
      <c r="AA2292" s="124">
        <v>21682</v>
      </c>
      <c r="AB2292" s="123">
        <v>22497</v>
      </c>
      <c r="AC2292" s="124">
        <v>24358</v>
      </c>
      <c r="AD2292" s="123">
        <v>24968</v>
      </c>
      <c r="AE2292" s="125">
        <v>23341</v>
      </c>
      <c r="AF2292" s="126">
        <v>24297</v>
      </c>
    </row>
    <row r="2293" spans="2:32">
      <c r="B2293" s="127">
        <v>2255</v>
      </c>
      <c r="C2293" s="128">
        <v>2255</v>
      </c>
      <c r="D2293" s="129">
        <v>94</v>
      </c>
      <c r="E2293" s="130">
        <v>4</v>
      </c>
      <c r="F2293" s="131">
        <v>4</v>
      </c>
      <c r="G2293" s="132" t="s">
        <v>485</v>
      </c>
      <c r="H2293" s="133">
        <v>4</v>
      </c>
      <c r="I2293" s="128">
        <v>3</v>
      </c>
      <c r="J2293" s="129" t="s">
        <v>485</v>
      </c>
      <c r="K2293" s="134">
        <v>23</v>
      </c>
      <c r="L2293" s="108"/>
      <c r="M2293" s="81">
        <v>15183</v>
      </c>
      <c r="N2293" s="135">
        <v>15568</v>
      </c>
      <c r="O2293" s="136">
        <v>15602</v>
      </c>
      <c r="P2293" s="135">
        <v>15603</v>
      </c>
      <c r="Q2293" s="136">
        <v>15998</v>
      </c>
      <c r="R2293" s="135">
        <v>17871</v>
      </c>
      <c r="S2293" s="136">
        <v>17878</v>
      </c>
      <c r="T2293" s="135">
        <v>18532</v>
      </c>
      <c r="U2293" s="136">
        <v>18336</v>
      </c>
      <c r="V2293" s="135">
        <v>18346</v>
      </c>
      <c r="W2293" s="136">
        <v>20251</v>
      </c>
      <c r="X2293" s="135">
        <v>21627</v>
      </c>
      <c r="Y2293" s="136">
        <v>21841</v>
      </c>
      <c r="Z2293" s="135">
        <v>21702</v>
      </c>
      <c r="AA2293" s="136">
        <v>21008</v>
      </c>
      <c r="AB2293" s="135">
        <v>21504</v>
      </c>
      <c r="AC2293" s="136">
        <v>23531</v>
      </c>
      <c r="AD2293" s="135">
        <v>24232</v>
      </c>
      <c r="AE2293" s="137">
        <v>22803</v>
      </c>
      <c r="AF2293" s="138">
        <v>23835</v>
      </c>
    </row>
    <row r="2294" spans="2:32">
      <c r="B2294" s="114">
        <v>2256</v>
      </c>
      <c r="C2294" s="115">
        <v>2256</v>
      </c>
      <c r="D2294" s="116">
        <v>94</v>
      </c>
      <c r="E2294" s="117">
        <v>4</v>
      </c>
      <c r="F2294" s="118">
        <v>4</v>
      </c>
      <c r="G2294" s="119" t="s">
        <v>485</v>
      </c>
      <c r="H2294" s="120">
        <v>4</v>
      </c>
      <c r="I2294" s="115">
        <v>3</v>
      </c>
      <c r="J2294" s="116" t="s">
        <v>485</v>
      </c>
      <c r="K2294" s="121">
        <v>24</v>
      </c>
      <c r="L2294" s="108"/>
      <c r="M2294" s="122">
        <v>14347</v>
      </c>
      <c r="N2294" s="123">
        <v>14805</v>
      </c>
      <c r="O2294" s="124">
        <v>15062</v>
      </c>
      <c r="P2294" s="123">
        <v>15064</v>
      </c>
      <c r="Q2294" s="124">
        <v>15144</v>
      </c>
      <c r="R2294" s="123">
        <v>17070</v>
      </c>
      <c r="S2294" s="124">
        <v>17122</v>
      </c>
      <c r="T2294" s="123">
        <v>17803</v>
      </c>
      <c r="U2294" s="124">
        <v>17840</v>
      </c>
      <c r="V2294" s="123">
        <v>17513</v>
      </c>
      <c r="W2294" s="124">
        <v>19460</v>
      </c>
      <c r="X2294" s="123">
        <v>20921</v>
      </c>
      <c r="Y2294" s="124">
        <v>21231</v>
      </c>
      <c r="Z2294" s="123">
        <v>21302</v>
      </c>
      <c r="AA2294" s="124">
        <v>20599</v>
      </c>
      <c r="AB2294" s="123">
        <v>20754</v>
      </c>
      <c r="AC2294" s="124">
        <v>22820</v>
      </c>
      <c r="AD2294" s="123">
        <v>23679</v>
      </c>
      <c r="AE2294" s="125">
        <v>22453</v>
      </c>
      <c r="AF2294" s="126">
        <v>23486</v>
      </c>
    </row>
    <row r="2295" spans="2:32">
      <c r="B2295" s="127">
        <v>2257</v>
      </c>
      <c r="C2295" s="128">
        <v>2257</v>
      </c>
      <c r="D2295" s="129">
        <v>95</v>
      </c>
      <c r="E2295" s="130">
        <v>4</v>
      </c>
      <c r="F2295" s="131">
        <v>5</v>
      </c>
      <c r="G2295" s="132" t="s">
        <v>485</v>
      </c>
      <c r="H2295" s="133">
        <v>4</v>
      </c>
      <c r="I2295" s="128">
        <v>4</v>
      </c>
      <c r="J2295" s="129" t="s">
        <v>485</v>
      </c>
      <c r="K2295" s="134">
        <v>1</v>
      </c>
      <c r="L2295" s="108"/>
      <c r="M2295" s="81">
        <v>13652</v>
      </c>
      <c r="N2295" s="135">
        <v>13552</v>
      </c>
      <c r="O2295" s="136">
        <v>14893</v>
      </c>
      <c r="P2295" s="135">
        <v>14448</v>
      </c>
      <c r="Q2295" s="136">
        <v>15250</v>
      </c>
      <c r="R2295" s="135">
        <v>16360</v>
      </c>
      <c r="S2295" s="136">
        <v>16911</v>
      </c>
      <c r="T2295" s="135">
        <v>16415</v>
      </c>
      <c r="U2295" s="136">
        <v>17290</v>
      </c>
      <c r="V2295" s="135">
        <v>17926</v>
      </c>
      <c r="W2295" s="136">
        <v>19934</v>
      </c>
      <c r="X2295" s="135">
        <v>20336</v>
      </c>
      <c r="Y2295" s="136">
        <v>21055</v>
      </c>
      <c r="Z2295" s="135">
        <v>20208</v>
      </c>
      <c r="AA2295" s="136">
        <v>20170</v>
      </c>
      <c r="AB2295" s="135">
        <v>21562</v>
      </c>
      <c r="AC2295" s="136">
        <v>23527</v>
      </c>
      <c r="AD2295" s="135">
        <v>23532</v>
      </c>
      <c r="AE2295" s="137">
        <v>22514</v>
      </c>
      <c r="AF2295" s="138">
        <v>22116</v>
      </c>
    </row>
    <row r="2296" spans="2:32">
      <c r="B2296" s="114">
        <v>2258</v>
      </c>
      <c r="C2296" s="115">
        <v>2258</v>
      </c>
      <c r="D2296" s="116">
        <v>95</v>
      </c>
      <c r="E2296" s="117">
        <v>4</v>
      </c>
      <c r="F2296" s="118">
        <v>5</v>
      </c>
      <c r="G2296" s="119" t="s">
        <v>485</v>
      </c>
      <c r="H2296" s="120">
        <v>4</v>
      </c>
      <c r="I2296" s="115">
        <v>4</v>
      </c>
      <c r="J2296" s="116" t="s">
        <v>485</v>
      </c>
      <c r="K2296" s="121">
        <v>2</v>
      </c>
      <c r="L2296" s="108"/>
      <c r="M2296" s="122">
        <v>13524</v>
      </c>
      <c r="N2296" s="123">
        <v>13299</v>
      </c>
      <c r="O2296" s="124">
        <v>14699</v>
      </c>
      <c r="P2296" s="123">
        <v>14366</v>
      </c>
      <c r="Q2296" s="124">
        <v>15127</v>
      </c>
      <c r="R2296" s="123">
        <v>16205</v>
      </c>
      <c r="S2296" s="124">
        <v>16801</v>
      </c>
      <c r="T2296" s="123">
        <v>16216</v>
      </c>
      <c r="U2296" s="124">
        <v>17185</v>
      </c>
      <c r="V2296" s="123">
        <v>17821</v>
      </c>
      <c r="W2296" s="124">
        <v>19789</v>
      </c>
      <c r="X2296" s="123">
        <v>20110</v>
      </c>
      <c r="Y2296" s="124">
        <v>20893</v>
      </c>
      <c r="Z2296" s="123">
        <v>19867</v>
      </c>
      <c r="AA2296" s="124">
        <v>19846</v>
      </c>
      <c r="AB2296" s="123">
        <v>21202</v>
      </c>
      <c r="AC2296" s="124">
        <v>23149</v>
      </c>
      <c r="AD2296" s="123">
        <v>23294</v>
      </c>
      <c r="AE2296" s="125">
        <v>22200</v>
      </c>
      <c r="AF2296" s="126">
        <v>21730</v>
      </c>
    </row>
    <row r="2297" spans="2:32">
      <c r="B2297" s="127">
        <v>2259</v>
      </c>
      <c r="C2297" s="128">
        <v>2259</v>
      </c>
      <c r="D2297" s="129">
        <v>95</v>
      </c>
      <c r="E2297" s="130">
        <v>4</v>
      </c>
      <c r="F2297" s="131">
        <v>5</v>
      </c>
      <c r="G2297" s="132" t="s">
        <v>485</v>
      </c>
      <c r="H2297" s="133">
        <v>4</v>
      </c>
      <c r="I2297" s="128">
        <v>4</v>
      </c>
      <c r="J2297" s="129" t="s">
        <v>485</v>
      </c>
      <c r="K2297" s="134">
        <v>3</v>
      </c>
      <c r="L2297" s="108"/>
      <c r="M2297" s="81">
        <v>13392</v>
      </c>
      <c r="N2297" s="135">
        <v>13183</v>
      </c>
      <c r="O2297" s="136">
        <v>14581</v>
      </c>
      <c r="P2297" s="135">
        <v>14291</v>
      </c>
      <c r="Q2297" s="136">
        <v>15031</v>
      </c>
      <c r="R2297" s="135">
        <v>16075</v>
      </c>
      <c r="S2297" s="136">
        <v>16688</v>
      </c>
      <c r="T2297" s="135">
        <v>16044</v>
      </c>
      <c r="U2297" s="136">
        <v>16999</v>
      </c>
      <c r="V2297" s="135">
        <v>17700</v>
      </c>
      <c r="W2297" s="136">
        <v>19621</v>
      </c>
      <c r="X2297" s="135">
        <v>19842</v>
      </c>
      <c r="Y2297" s="136">
        <v>20573</v>
      </c>
      <c r="Z2297" s="135">
        <v>19547</v>
      </c>
      <c r="AA2297" s="136">
        <v>19551</v>
      </c>
      <c r="AB2297" s="135">
        <v>20864</v>
      </c>
      <c r="AC2297" s="136">
        <v>22779</v>
      </c>
      <c r="AD2297" s="135">
        <v>22886</v>
      </c>
      <c r="AE2297" s="137">
        <v>21748</v>
      </c>
      <c r="AF2297" s="138">
        <v>21352</v>
      </c>
    </row>
    <row r="2298" spans="2:32">
      <c r="B2298" s="114">
        <v>2260</v>
      </c>
      <c r="C2298" s="115">
        <v>2260</v>
      </c>
      <c r="D2298" s="116">
        <v>95</v>
      </c>
      <c r="E2298" s="117">
        <v>4</v>
      </c>
      <c r="F2298" s="118">
        <v>5</v>
      </c>
      <c r="G2298" s="119" t="s">
        <v>485</v>
      </c>
      <c r="H2298" s="120">
        <v>4</v>
      </c>
      <c r="I2298" s="115">
        <v>4</v>
      </c>
      <c r="J2298" s="116" t="s">
        <v>485</v>
      </c>
      <c r="K2298" s="121">
        <v>4</v>
      </c>
      <c r="L2298" s="108"/>
      <c r="M2298" s="122">
        <v>13385</v>
      </c>
      <c r="N2298" s="123">
        <v>13289</v>
      </c>
      <c r="O2298" s="124">
        <v>14610</v>
      </c>
      <c r="P2298" s="123">
        <v>14277</v>
      </c>
      <c r="Q2298" s="124">
        <v>15103</v>
      </c>
      <c r="R2298" s="123">
        <v>15966</v>
      </c>
      <c r="S2298" s="124">
        <v>16560</v>
      </c>
      <c r="T2298" s="123">
        <v>16007</v>
      </c>
      <c r="U2298" s="124">
        <v>16847</v>
      </c>
      <c r="V2298" s="123">
        <v>17554</v>
      </c>
      <c r="W2298" s="124">
        <v>19400</v>
      </c>
      <c r="X2298" s="123">
        <v>19352</v>
      </c>
      <c r="Y2298" s="124">
        <v>20003</v>
      </c>
      <c r="Z2298" s="123">
        <v>19111</v>
      </c>
      <c r="AA2298" s="124">
        <v>19187</v>
      </c>
      <c r="AB2298" s="123">
        <v>20358</v>
      </c>
      <c r="AC2298" s="124">
        <v>22212</v>
      </c>
      <c r="AD2298" s="123">
        <v>22085</v>
      </c>
      <c r="AE2298" s="125">
        <v>21123</v>
      </c>
      <c r="AF2298" s="126">
        <v>20768</v>
      </c>
    </row>
    <row r="2299" spans="2:32">
      <c r="B2299" s="127">
        <v>2261</v>
      </c>
      <c r="C2299" s="128">
        <v>2261</v>
      </c>
      <c r="D2299" s="129">
        <v>95</v>
      </c>
      <c r="E2299" s="130">
        <v>4</v>
      </c>
      <c r="F2299" s="131">
        <v>5</v>
      </c>
      <c r="G2299" s="132" t="s">
        <v>485</v>
      </c>
      <c r="H2299" s="133">
        <v>4</v>
      </c>
      <c r="I2299" s="128">
        <v>4</v>
      </c>
      <c r="J2299" s="129" t="s">
        <v>485</v>
      </c>
      <c r="K2299" s="134">
        <v>5</v>
      </c>
      <c r="L2299" s="108"/>
      <c r="M2299" s="81">
        <v>13913</v>
      </c>
      <c r="N2299" s="135">
        <v>13675</v>
      </c>
      <c r="O2299" s="136">
        <v>14866</v>
      </c>
      <c r="P2299" s="135">
        <v>14804</v>
      </c>
      <c r="Q2299" s="136">
        <v>15663</v>
      </c>
      <c r="R2299" s="135">
        <v>16382</v>
      </c>
      <c r="S2299" s="136">
        <v>16984</v>
      </c>
      <c r="T2299" s="135">
        <v>16241</v>
      </c>
      <c r="U2299" s="136">
        <v>16930</v>
      </c>
      <c r="V2299" s="135">
        <v>17922</v>
      </c>
      <c r="W2299" s="136">
        <v>19529</v>
      </c>
      <c r="X2299" s="135">
        <v>19340</v>
      </c>
      <c r="Y2299" s="136">
        <v>19896</v>
      </c>
      <c r="Z2299" s="135">
        <v>18744</v>
      </c>
      <c r="AA2299" s="136">
        <v>19075</v>
      </c>
      <c r="AB2299" s="135">
        <v>20146</v>
      </c>
      <c r="AC2299" s="136">
        <v>21861</v>
      </c>
      <c r="AD2299" s="135">
        <v>21698</v>
      </c>
      <c r="AE2299" s="137">
        <v>20723</v>
      </c>
      <c r="AF2299" s="138">
        <v>20230</v>
      </c>
    </row>
    <row r="2300" spans="2:32">
      <c r="B2300" s="114">
        <v>2262</v>
      </c>
      <c r="C2300" s="115">
        <v>2262</v>
      </c>
      <c r="D2300" s="116">
        <v>95</v>
      </c>
      <c r="E2300" s="117">
        <v>4</v>
      </c>
      <c r="F2300" s="118">
        <v>5</v>
      </c>
      <c r="G2300" s="119" t="s">
        <v>485</v>
      </c>
      <c r="H2300" s="120">
        <v>4</v>
      </c>
      <c r="I2300" s="115">
        <v>4</v>
      </c>
      <c r="J2300" s="116" t="s">
        <v>485</v>
      </c>
      <c r="K2300" s="121">
        <v>6</v>
      </c>
      <c r="L2300" s="108"/>
      <c r="M2300" s="122">
        <v>15170</v>
      </c>
      <c r="N2300" s="123">
        <v>14529</v>
      </c>
      <c r="O2300" s="124">
        <v>15494</v>
      </c>
      <c r="P2300" s="123">
        <v>15993</v>
      </c>
      <c r="Q2300" s="124">
        <v>16946</v>
      </c>
      <c r="R2300" s="123">
        <v>17490</v>
      </c>
      <c r="S2300" s="124">
        <v>18101</v>
      </c>
      <c r="T2300" s="123">
        <v>16859</v>
      </c>
      <c r="U2300" s="124">
        <v>17250</v>
      </c>
      <c r="V2300" s="123">
        <v>18945</v>
      </c>
      <c r="W2300" s="124">
        <v>20248</v>
      </c>
      <c r="X2300" s="123">
        <v>19893</v>
      </c>
      <c r="Y2300" s="124">
        <v>20412</v>
      </c>
      <c r="Z2300" s="123">
        <v>18673</v>
      </c>
      <c r="AA2300" s="124">
        <v>19675</v>
      </c>
      <c r="AB2300" s="123">
        <v>20700</v>
      </c>
      <c r="AC2300" s="124">
        <v>22179</v>
      </c>
      <c r="AD2300" s="123">
        <v>21935</v>
      </c>
      <c r="AE2300" s="125">
        <v>20618</v>
      </c>
      <c r="AF2300" s="126">
        <v>19987</v>
      </c>
    </row>
    <row r="2301" spans="2:32">
      <c r="B2301" s="127">
        <v>2263</v>
      </c>
      <c r="C2301" s="128">
        <v>2263</v>
      </c>
      <c r="D2301" s="129">
        <v>95</v>
      </c>
      <c r="E2301" s="130">
        <v>4</v>
      </c>
      <c r="F2301" s="131">
        <v>5</v>
      </c>
      <c r="G2301" s="132" t="s">
        <v>485</v>
      </c>
      <c r="H2301" s="133">
        <v>4</v>
      </c>
      <c r="I2301" s="128">
        <v>4</v>
      </c>
      <c r="J2301" s="129" t="s">
        <v>485</v>
      </c>
      <c r="K2301" s="134">
        <v>7</v>
      </c>
      <c r="L2301" s="108"/>
      <c r="M2301" s="81">
        <v>16360</v>
      </c>
      <c r="N2301" s="135">
        <v>15054</v>
      </c>
      <c r="O2301" s="136">
        <v>15752</v>
      </c>
      <c r="P2301" s="135">
        <v>17226</v>
      </c>
      <c r="Q2301" s="136">
        <v>18261</v>
      </c>
      <c r="R2301" s="135">
        <v>18605</v>
      </c>
      <c r="S2301" s="136">
        <v>19153</v>
      </c>
      <c r="T2301" s="135">
        <v>17177</v>
      </c>
      <c r="U2301" s="136">
        <v>17252</v>
      </c>
      <c r="V2301" s="135">
        <v>19861</v>
      </c>
      <c r="W2301" s="136">
        <v>20994</v>
      </c>
      <c r="X2301" s="135">
        <v>20555</v>
      </c>
      <c r="Y2301" s="136">
        <v>21075</v>
      </c>
      <c r="Z2301" s="135">
        <v>18342</v>
      </c>
      <c r="AA2301" s="136">
        <v>20321</v>
      </c>
      <c r="AB2301" s="135">
        <v>21261</v>
      </c>
      <c r="AC2301" s="136">
        <v>22557</v>
      </c>
      <c r="AD2301" s="135">
        <v>22386</v>
      </c>
      <c r="AE2301" s="137">
        <v>20290</v>
      </c>
      <c r="AF2301" s="138">
        <v>19531</v>
      </c>
    </row>
    <row r="2302" spans="2:32">
      <c r="B2302" s="114">
        <v>2264</v>
      </c>
      <c r="C2302" s="115">
        <v>2264</v>
      </c>
      <c r="D2302" s="116">
        <v>95</v>
      </c>
      <c r="E2302" s="117">
        <v>4</v>
      </c>
      <c r="F2302" s="118">
        <v>5</v>
      </c>
      <c r="G2302" s="119" t="s">
        <v>485</v>
      </c>
      <c r="H2302" s="120">
        <v>4</v>
      </c>
      <c r="I2302" s="115">
        <v>4</v>
      </c>
      <c r="J2302" s="116" t="s">
        <v>485</v>
      </c>
      <c r="K2302" s="121">
        <v>8</v>
      </c>
      <c r="L2302" s="108"/>
      <c r="M2302" s="122">
        <v>16502</v>
      </c>
      <c r="N2302" s="123">
        <v>14909</v>
      </c>
      <c r="O2302" s="124">
        <v>15375</v>
      </c>
      <c r="P2302" s="123">
        <v>17399</v>
      </c>
      <c r="Q2302" s="124">
        <v>18488</v>
      </c>
      <c r="R2302" s="123">
        <v>18726</v>
      </c>
      <c r="S2302" s="124">
        <v>19328</v>
      </c>
      <c r="T2302" s="123">
        <v>16928</v>
      </c>
      <c r="U2302" s="124">
        <v>16787</v>
      </c>
      <c r="V2302" s="123">
        <v>19832</v>
      </c>
      <c r="W2302" s="124">
        <v>21070</v>
      </c>
      <c r="X2302" s="123">
        <v>20524</v>
      </c>
      <c r="Y2302" s="124">
        <v>21025</v>
      </c>
      <c r="Z2302" s="123">
        <v>17742</v>
      </c>
      <c r="AA2302" s="124">
        <v>20249</v>
      </c>
      <c r="AB2302" s="123">
        <v>21008</v>
      </c>
      <c r="AC2302" s="124">
        <v>22393</v>
      </c>
      <c r="AD2302" s="123">
        <v>22219</v>
      </c>
      <c r="AE2302" s="125">
        <v>19690</v>
      </c>
      <c r="AF2302" s="126">
        <v>18860</v>
      </c>
    </row>
    <row r="2303" spans="2:32">
      <c r="B2303" s="127">
        <v>2265</v>
      </c>
      <c r="C2303" s="128">
        <v>2265</v>
      </c>
      <c r="D2303" s="129">
        <v>95</v>
      </c>
      <c r="E2303" s="130">
        <v>4</v>
      </c>
      <c r="F2303" s="131">
        <v>5</v>
      </c>
      <c r="G2303" s="132" t="s">
        <v>485</v>
      </c>
      <c r="H2303" s="133">
        <v>4</v>
      </c>
      <c r="I2303" s="128">
        <v>4</v>
      </c>
      <c r="J2303" s="129" t="s">
        <v>485</v>
      </c>
      <c r="K2303" s="134">
        <v>9</v>
      </c>
      <c r="L2303" s="108"/>
      <c r="M2303" s="81">
        <v>16287</v>
      </c>
      <c r="N2303" s="135">
        <v>15161</v>
      </c>
      <c r="O2303" s="136">
        <v>15467</v>
      </c>
      <c r="P2303" s="135">
        <v>17216</v>
      </c>
      <c r="Q2303" s="136">
        <v>18176</v>
      </c>
      <c r="R2303" s="135">
        <v>18478</v>
      </c>
      <c r="S2303" s="136">
        <v>19018</v>
      </c>
      <c r="T2303" s="135">
        <v>17045</v>
      </c>
      <c r="U2303" s="136">
        <v>16825</v>
      </c>
      <c r="V2303" s="135">
        <v>19402</v>
      </c>
      <c r="W2303" s="136">
        <v>20705</v>
      </c>
      <c r="X2303" s="135">
        <v>20208</v>
      </c>
      <c r="Y2303" s="136">
        <v>20621</v>
      </c>
      <c r="Z2303" s="135">
        <v>17661</v>
      </c>
      <c r="AA2303" s="136">
        <v>19919</v>
      </c>
      <c r="AB2303" s="135">
        <v>20505</v>
      </c>
      <c r="AC2303" s="136">
        <v>21936</v>
      </c>
      <c r="AD2303" s="135">
        <v>21770</v>
      </c>
      <c r="AE2303" s="137">
        <v>19577</v>
      </c>
      <c r="AF2303" s="138">
        <v>18732</v>
      </c>
    </row>
    <row r="2304" spans="2:32">
      <c r="B2304" s="114">
        <v>2266</v>
      </c>
      <c r="C2304" s="115">
        <v>2266</v>
      </c>
      <c r="D2304" s="116">
        <v>95</v>
      </c>
      <c r="E2304" s="117">
        <v>4</v>
      </c>
      <c r="F2304" s="118">
        <v>5</v>
      </c>
      <c r="G2304" s="119" t="s">
        <v>485</v>
      </c>
      <c r="H2304" s="120">
        <v>4</v>
      </c>
      <c r="I2304" s="115">
        <v>4</v>
      </c>
      <c r="J2304" s="116" t="s">
        <v>485</v>
      </c>
      <c r="K2304" s="121">
        <v>10</v>
      </c>
      <c r="L2304" s="108"/>
      <c r="M2304" s="122">
        <v>16120</v>
      </c>
      <c r="N2304" s="123">
        <v>15277</v>
      </c>
      <c r="O2304" s="124">
        <v>15524</v>
      </c>
      <c r="P2304" s="123">
        <v>17063</v>
      </c>
      <c r="Q2304" s="124">
        <v>17896</v>
      </c>
      <c r="R2304" s="123">
        <v>18201</v>
      </c>
      <c r="S2304" s="124">
        <v>18721</v>
      </c>
      <c r="T2304" s="123">
        <v>17123</v>
      </c>
      <c r="U2304" s="124">
        <v>16914</v>
      </c>
      <c r="V2304" s="123">
        <v>19170</v>
      </c>
      <c r="W2304" s="124">
        <v>20453</v>
      </c>
      <c r="X2304" s="123">
        <v>19957</v>
      </c>
      <c r="Y2304" s="124">
        <v>20424</v>
      </c>
      <c r="Z2304" s="123">
        <v>17785</v>
      </c>
      <c r="AA2304" s="124">
        <v>19791</v>
      </c>
      <c r="AB2304" s="123">
        <v>20372</v>
      </c>
      <c r="AC2304" s="124">
        <v>21770</v>
      </c>
      <c r="AD2304" s="123">
        <v>21618</v>
      </c>
      <c r="AE2304" s="125">
        <v>19654</v>
      </c>
      <c r="AF2304" s="126">
        <v>18907</v>
      </c>
    </row>
    <row r="2305" spans="2:32">
      <c r="B2305" s="127">
        <v>2267</v>
      </c>
      <c r="C2305" s="128">
        <v>2267</v>
      </c>
      <c r="D2305" s="129">
        <v>95</v>
      </c>
      <c r="E2305" s="130">
        <v>4</v>
      </c>
      <c r="F2305" s="131">
        <v>5</v>
      </c>
      <c r="G2305" s="132" t="s">
        <v>485</v>
      </c>
      <c r="H2305" s="133">
        <v>4</v>
      </c>
      <c r="I2305" s="128">
        <v>4</v>
      </c>
      <c r="J2305" s="129" t="s">
        <v>485</v>
      </c>
      <c r="K2305" s="134">
        <v>11</v>
      </c>
      <c r="L2305" s="108"/>
      <c r="M2305" s="81">
        <v>15972</v>
      </c>
      <c r="N2305" s="135">
        <v>15186</v>
      </c>
      <c r="O2305" s="136">
        <v>15565</v>
      </c>
      <c r="P2305" s="135">
        <v>16916</v>
      </c>
      <c r="Q2305" s="136">
        <v>17767</v>
      </c>
      <c r="R2305" s="135">
        <v>18040</v>
      </c>
      <c r="S2305" s="136">
        <v>18428</v>
      </c>
      <c r="T2305" s="135">
        <v>17012</v>
      </c>
      <c r="U2305" s="136">
        <v>16985</v>
      </c>
      <c r="V2305" s="135">
        <v>19098</v>
      </c>
      <c r="W2305" s="136">
        <v>20278</v>
      </c>
      <c r="X2305" s="135">
        <v>19844</v>
      </c>
      <c r="Y2305" s="136">
        <v>20233</v>
      </c>
      <c r="Z2305" s="135">
        <v>17930</v>
      </c>
      <c r="AA2305" s="136">
        <v>19634</v>
      </c>
      <c r="AB2305" s="135">
        <v>20425</v>
      </c>
      <c r="AC2305" s="136">
        <v>21698</v>
      </c>
      <c r="AD2305" s="135">
        <v>21490</v>
      </c>
      <c r="AE2305" s="137">
        <v>19580</v>
      </c>
      <c r="AF2305" s="138">
        <v>19097</v>
      </c>
    </row>
    <row r="2306" spans="2:32">
      <c r="B2306" s="114">
        <v>2268</v>
      </c>
      <c r="C2306" s="115">
        <v>2268</v>
      </c>
      <c r="D2306" s="116">
        <v>95</v>
      </c>
      <c r="E2306" s="117">
        <v>4</v>
      </c>
      <c r="F2306" s="118">
        <v>5</v>
      </c>
      <c r="G2306" s="119" t="s">
        <v>485</v>
      </c>
      <c r="H2306" s="120">
        <v>4</v>
      </c>
      <c r="I2306" s="115">
        <v>4</v>
      </c>
      <c r="J2306" s="116" t="s">
        <v>485</v>
      </c>
      <c r="K2306" s="121">
        <v>12</v>
      </c>
      <c r="L2306" s="108"/>
      <c r="M2306" s="122">
        <v>15922</v>
      </c>
      <c r="N2306" s="123">
        <v>15218</v>
      </c>
      <c r="O2306" s="124">
        <v>15626</v>
      </c>
      <c r="P2306" s="123">
        <v>16887</v>
      </c>
      <c r="Q2306" s="124">
        <v>17687</v>
      </c>
      <c r="R2306" s="123">
        <v>17956</v>
      </c>
      <c r="S2306" s="124">
        <v>18333</v>
      </c>
      <c r="T2306" s="123">
        <v>17033</v>
      </c>
      <c r="U2306" s="124">
        <v>17012</v>
      </c>
      <c r="V2306" s="123">
        <v>19045</v>
      </c>
      <c r="W2306" s="124">
        <v>20165</v>
      </c>
      <c r="X2306" s="123">
        <v>19775</v>
      </c>
      <c r="Y2306" s="124">
        <v>20119</v>
      </c>
      <c r="Z2306" s="123">
        <v>18005</v>
      </c>
      <c r="AA2306" s="124">
        <v>19659</v>
      </c>
      <c r="AB2306" s="123">
        <v>20380</v>
      </c>
      <c r="AC2306" s="124">
        <v>21608</v>
      </c>
      <c r="AD2306" s="123">
        <v>21379</v>
      </c>
      <c r="AE2306" s="125">
        <v>19588</v>
      </c>
      <c r="AF2306" s="126">
        <v>19185</v>
      </c>
    </row>
    <row r="2307" spans="2:32">
      <c r="B2307" s="127">
        <v>2269</v>
      </c>
      <c r="C2307" s="128">
        <v>2269</v>
      </c>
      <c r="D2307" s="129">
        <v>95</v>
      </c>
      <c r="E2307" s="130">
        <v>4</v>
      </c>
      <c r="F2307" s="131">
        <v>5</v>
      </c>
      <c r="G2307" s="132" t="s">
        <v>485</v>
      </c>
      <c r="H2307" s="133">
        <v>4</v>
      </c>
      <c r="I2307" s="128">
        <v>4</v>
      </c>
      <c r="J2307" s="129" t="s">
        <v>485</v>
      </c>
      <c r="K2307" s="134">
        <v>13</v>
      </c>
      <c r="L2307" s="108"/>
      <c r="M2307" s="81">
        <v>16013</v>
      </c>
      <c r="N2307" s="135">
        <v>15277</v>
      </c>
      <c r="O2307" s="136">
        <v>15790</v>
      </c>
      <c r="P2307" s="135">
        <v>16952</v>
      </c>
      <c r="Q2307" s="136">
        <v>17811</v>
      </c>
      <c r="R2307" s="135">
        <v>17996</v>
      </c>
      <c r="S2307" s="136">
        <v>18233</v>
      </c>
      <c r="T2307" s="135">
        <v>17062</v>
      </c>
      <c r="U2307" s="136">
        <v>17181</v>
      </c>
      <c r="V2307" s="135">
        <v>19132</v>
      </c>
      <c r="W2307" s="136">
        <v>20113</v>
      </c>
      <c r="X2307" s="135">
        <v>19795</v>
      </c>
      <c r="Y2307" s="136">
        <v>20020</v>
      </c>
      <c r="Z2307" s="135">
        <v>18163</v>
      </c>
      <c r="AA2307" s="136">
        <v>19824</v>
      </c>
      <c r="AB2307" s="135">
        <v>20455</v>
      </c>
      <c r="AC2307" s="136">
        <v>21561</v>
      </c>
      <c r="AD2307" s="135">
        <v>21282</v>
      </c>
      <c r="AE2307" s="137">
        <v>19583</v>
      </c>
      <c r="AF2307" s="138">
        <v>19335</v>
      </c>
    </row>
    <row r="2308" spans="2:32">
      <c r="B2308" s="114">
        <v>2270</v>
      </c>
      <c r="C2308" s="115">
        <v>2270</v>
      </c>
      <c r="D2308" s="116">
        <v>95</v>
      </c>
      <c r="E2308" s="117">
        <v>4</v>
      </c>
      <c r="F2308" s="118">
        <v>5</v>
      </c>
      <c r="G2308" s="119" t="s">
        <v>485</v>
      </c>
      <c r="H2308" s="120">
        <v>4</v>
      </c>
      <c r="I2308" s="115">
        <v>4</v>
      </c>
      <c r="J2308" s="116" t="s">
        <v>485</v>
      </c>
      <c r="K2308" s="121">
        <v>14</v>
      </c>
      <c r="L2308" s="108"/>
      <c r="M2308" s="122">
        <v>16218</v>
      </c>
      <c r="N2308" s="123">
        <v>15290</v>
      </c>
      <c r="O2308" s="124">
        <v>15949</v>
      </c>
      <c r="P2308" s="123">
        <v>17147</v>
      </c>
      <c r="Q2308" s="124">
        <v>18017</v>
      </c>
      <c r="R2308" s="123">
        <v>18104</v>
      </c>
      <c r="S2308" s="124">
        <v>18281</v>
      </c>
      <c r="T2308" s="123">
        <v>16970</v>
      </c>
      <c r="U2308" s="124">
        <v>17336</v>
      </c>
      <c r="V2308" s="123">
        <v>19233</v>
      </c>
      <c r="W2308" s="124">
        <v>20117</v>
      </c>
      <c r="X2308" s="123">
        <v>19825</v>
      </c>
      <c r="Y2308" s="124">
        <v>20047</v>
      </c>
      <c r="Z2308" s="123">
        <v>18304</v>
      </c>
      <c r="AA2308" s="124">
        <v>19915</v>
      </c>
      <c r="AB2308" s="123">
        <v>20573</v>
      </c>
      <c r="AC2308" s="124">
        <v>21599</v>
      </c>
      <c r="AD2308" s="123">
        <v>21264</v>
      </c>
      <c r="AE2308" s="125">
        <v>19472</v>
      </c>
      <c r="AF2308" s="126">
        <v>19460</v>
      </c>
    </row>
    <row r="2309" spans="2:32">
      <c r="B2309" s="127">
        <v>2271</v>
      </c>
      <c r="C2309" s="128">
        <v>2271</v>
      </c>
      <c r="D2309" s="129">
        <v>95</v>
      </c>
      <c r="E2309" s="130">
        <v>4</v>
      </c>
      <c r="F2309" s="131">
        <v>5</v>
      </c>
      <c r="G2309" s="132" t="s">
        <v>485</v>
      </c>
      <c r="H2309" s="133">
        <v>4</v>
      </c>
      <c r="I2309" s="128">
        <v>4</v>
      </c>
      <c r="J2309" s="129" t="s">
        <v>485</v>
      </c>
      <c r="K2309" s="134">
        <v>15</v>
      </c>
      <c r="L2309" s="108"/>
      <c r="M2309" s="81">
        <v>16413</v>
      </c>
      <c r="N2309" s="135">
        <v>15442</v>
      </c>
      <c r="O2309" s="136">
        <v>16230</v>
      </c>
      <c r="P2309" s="135">
        <v>17259</v>
      </c>
      <c r="Q2309" s="136">
        <v>18237</v>
      </c>
      <c r="R2309" s="135">
        <v>18303</v>
      </c>
      <c r="S2309" s="136">
        <v>18384</v>
      </c>
      <c r="T2309" s="135">
        <v>17089</v>
      </c>
      <c r="U2309" s="136">
        <v>17577</v>
      </c>
      <c r="V2309" s="135">
        <v>19418</v>
      </c>
      <c r="W2309" s="136">
        <v>20250</v>
      </c>
      <c r="X2309" s="135">
        <v>19956</v>
      </c>
      <c r="Y2309" s="136">
        <v>20074</v>
      </c>
      <c r="Z2309" s="135">
        <v>18546</v>
      </c>
      <c r="AA2309" s="136">
        <v>19969</v>
      </c>
      <c r="AB2309" s="135">
        <v>20729</v>
      </c>
      <c r="AC2309" s="136">
        <v>21704</v>
      </c>
      <c r="AD2309" s="135">
        <v>21263</v>
      </c>
      <c r="AE2309" s="137">
        <v>19546</v>
      </c>
      <c r="AF2309" s="138">
        <v>19685</v>
      </c>
    </row>
    <row r="2310" spans="2:32">
      <c r="B2310" s="114">
        <v>2272</v>
      </c>
      <c r="C2310" s="115">
        <v>2272</v>
      </c>
      <c r="D2310" s="116">
        <v>95</v>
      </c>
      <c r="E2310" s="117">
        <v>4</v>
      </c>
      <c r="F2310" s="118">
        <v>5</v>
      </c>
      <c r="G2310" s="119" t="s">
        <v>485</v>
      </c>
      <c r="H2310" s="120">
        <v>4</v>
      </c>
      <c r="I2310" s="115">
        <v>4</v>
      </c>
      <c r="J2310" s="116" t="s">
        <v>485</v>
      </c>
      <c r="K2310" s="121">
        <v>16</v>
      </c>
      <c r="L2310" s="108"/>
      <c r="M2310" s="122">
        <v>16785</v>
      </c>
      <c r="N2310" s="123">
        <v>15778</v>
      </c>
      <c r="O2310" s="124">
        <v>16711</v>
      </c>
      <c r="P2310" s="123">
        <v>17560</v>
      </c>
      <c r="Q2310" s="124">
        <v>18859</v>
      </c>
      <c r="R2310" s="123">
        <v>18584</v>
      </c>
      <c r="S2310" s="124">
        <v>18540</v>
      </c>
      <c r="T2310" s="123">
        <v>17384</v>
      </c>
      <c r="U2310" s="124">
        <v>18056</v>
      </c>
      <c r="V2310" s="123">
        <v>20060</v>
      </c>
      <c r="W2310" s="124">
        <v>20540</v>
      </c>
      <c r="X2310" s="123">
        <v>20105</v>
      </c>
      <c r="Y2310" s="124">
        <v>20139</v>
      </c>
      <c r="Z2310" s="123">
        <v>18894</v>
      </c>
      <c r="AA2310" s="124">
        <v>20132</v>
      </c>
      <c r="AB2310" s="123">
        <v>21337</v>
      </c>
      <c r="AC2310" s="124">
        <v>21905</v>
      </c>
      <c r="AD2310" s="123">
        <v>21234</v>
      </c>
      <c r="AE2310" s="125">
        <v>19700</v>
      </c>
      <c r="AF2310" s="126">
        <v>20003</v>
      </c>
    </row>
    <row r="2311" spans="2:32">
      <c r="B2311" s="127">
        <v>2273</v>
      </c>
      <c r="C2311" s="128">
        <v>2273</v>
      </c>
      <c r="D2311" s="129">
        <v>95</v>
      </c>
      <c r="E2311" s="130">
        <v>4</v>
      </c>
      <c r="F2311" s="131">
        <v>5</v>
      </c>
      <c r="G2311" s="132" t="s">
        <v>485</v>
      </c>
      <c r="H2311" s="133">
        <v>4</v>
      </c>
      <c r="I2311" s="128">
        <v>4</v>
      </c>
      <c r="J2311" s="129" t="s">
        <v>485</v>
      </c>
      <c r="K2311" s="134">
        <v>17</v>
      </c>
      <c r="L2311" s="108"/>
      <c r="M2311" s="81">
        <v>16888</v>
      </c>
      <c r="N2311" s="135">
        <v>16202</v>
      </c>
      <c r="O2311" s="136">
        <v>17125</v>
      </c>
      <c r="P2311" s="135">
        <v>17800</v>
      </c>
      <c r="Q2311" s="136">
        <v>19141</v>
      </c>
      <c r="R2311" s="135">
        <v>18753</v>
      </c>
      <c r="S2311" s="136">
        <v>18689</v>
      </c>
      <c r="T2311" s="135">
        <v>17848</v>
      </c>
      <c r="U2311" s="136">
        <v>18410</v>
      </c>
      <c r="V2311" s="135">
        <v>20353</v>
      </c>
      <c r="W2311" s="136">
        <v>20728</v>
      </c>
      <c r="X2311" s="135">
        <v>20289</v>
      </c>
      <c r="Y2311" s="136">
        <v>20271</v>
      </c>
      <c r="Z2311" s="135">
        <v>19378</v>
      </c>
      <c r="AA2311" s="136">
        <v>20398</v>
      </c>
      <c r="AB2311" s="135">
        <v>21717</v>
      </c>
      <c r="AC2311" s="136">
        <v>22066</v>
      </c>
      <c r="AD2311" s="135">
        <v>21384</v>
      </c>
      <c r="AE2311" s="137">
        <v>20156</v>
      </c>
      <c r="AF2311" s="138">
        <v>20500</v>
      </c>
    </row>
    <row r="2312" spans="2:32">
      <c r="B2312" s="114">
        <v>2274</v>
      </c>
      <c r="C2312" s="115">
        <v>2274</v>
      </c>
      <c r="D2312" s="116">
        <v>95</v>
      </c>
      <c r="E2312" s="117">
        <v>4</v>
      </c>
      <c r="F2312" s="118">
        <v>5</v>
      </c>
      <c r="G2312" s="119" t="s">
        <v>485</v>
      </c>
      <c r="H2312" s="120">
        <v>4</v>
      </c>
      <c r="I2312" s="115">
        <v>4</v>
      </c>
      <c r="J2312" s="116" t="s">
        <v>485</v>
      </c>
      <c r="K2312" s="121">
        <v>18</v>
      </c>
      <c r="L2312" s="108"/>
      <c r="M2312" s="122">
        <v>16797</v>
      </c>
      <c r="N2312" s="123">
        <v>16510</v>
      </c>
      <c r="O2312" s="124">
        <v>17057</v>
      </c>
      <c r="P2312" s="123">
        <v>17792</v>
      </c>
      <c r="Q2312" s="124">
        <v>18968</v>
      </c>
      <c r="R2312" s="123">
        <v>18770</v>
      </c>
      <c r="S2312" s="124">
        <v>18978</v>
      </c>
      <c r="T2312" s="123">
        <v>18404</v>
      </c>
      <c r="U2312" s="124">
        <v>18668</v>
      </c>
      <c r="V2312" s="123">
        <v>20242</v>
      </c>
      <c r="W2312" s="124">
        <v>20750</v>
      </c>
      <c r="X2312" s="123">
        <v>20646</v>
      </c>
      <c r="Y2312" s="124">
        <v>20843</v>
      </c>
      <c r="Z2312" s="123">
        <v>19847</v>
      </c>
      <c r="AA2312" s="124">
        <v>20639</v>
      </c>
      <c r="AB2312" s="123">
        <v>21734</v>
      </c>
      <c r="AC2312" s="124">
        <v>22272</v>
      </c>
      <c r="AD2312" s="123">
        <v>22076</v>
      </c>
      <c r="AE2312" s="125">
        <v>21129</v>
      </c>
      <c r="AF2312" s="126">
        <v>21030</v>
      </c>
    </row>
    <row r="2313" spans="2:32">
      <c r="B2313" s="127">
        <v>2275</v>
      </c>
      <c r="C2313" s="128">
        <v>2275</v>
      </c>
      <c r="D2313" s="129">
        <v>95</v>
      </c>
      <c r="E2313" s="130">
        <v>4</v>
      </c>
      <c r="F2313" s="131">
        <v>5</v>
      </c>
      <c r="G2313" s="132" t="s">
        <v>485</v>
      </c>
      <c r="H2313" s="133">
        <v>4</v>
      </c>
      <c r="I2313" s="128">
        <v>4</v>
      </c>
      <c r="J2313" s="129" t="s">
        <v>485</v>
      </c>
      <c r="K2313" s="134">
        <v>19</v>
      </c>
      <c r="L2313" s="108"/>
      <c r="M2313" s="81">
        <v>16910</v>
      </c>
      <c r="N2313" s="135">
        <v>16541</v>
      </c>
      <c r="O2313" s="136">
        <v>17145</v>
      </c>
      <c r="P2313" s="135">
        <v>18035</v>
      </c>
      <c r="Q2313" s="136">
        <v>19054</v>
      </c>
      <c r="R2313" s="135">
        <v>18988</v>
      </c>
      <c r="S2313" s="136">
        <v>19267</v>
      </c>
      <c r="T2313" s="135">
        <v>18554</v>
      </c>
      <c r="U2313" s="136">
        <v>18902</v>
      </c>
      <c r="V2313" s="135">
        <v>20593</v>
      </c>
      <c r="W2313" s="136">
        <v>21315</v>
      </c>
      <c r="X2313" s="135">
        <v>21232</v>
      </c>
      <c r="Y2313" s="136">
        <v>21542</v>
      </c>
      <c r="Z2313" s="135">
        <v>20407</v>
      </c>
      <c r="AA2313" s="136">
        <v>21422</v>
      </c>
      <c r="AB2313" s="135">
        <v>22537</v>
      </c>
      <c r="AC2313" s="136">
        <v>23317</v>
      </c>
      <c r="AD2313" s="135">
        <v>23015</v>
      </c>
      <c r="AE2313" s="137">
        <v>21987</v>
      </c>
      <c r="AF2313" s="138">
        <v>21719</v>
      </c>
    </row>
    <row r="2314" spans="2:32">
      <c r="B2314" s="114">
        <v>2276</v>
      </c>
      <c r="C2314" s="115">
        <v>2276</v>
      </c>
      <c r="D2314" s="116">
        <v>95</v>
      </c>
      <c r="E2314" s="117">
        <v>4</v>
      </c>
      <c r="F2314" s="118">
        <v>5</v>
      </c>
      <c r="G2314" s="119" t="s">
        <v>485</v>
      </c>
      <c r="H2314" s="120">
        <v>4</v>
      </c>
      <c r="I2314" s="115">
        <v>4</v>
      </c>
      <c r="J2314" s="116" t="s">
        <v>485</v>
      </c>
      <c r="K2314" s="121">
        <v>20</v>
      </c>
      <c r="L2314" s="108"/>
      <c r="M2314" s="122">
        <v>17364</v>
      </c>
      <c r="N2314" s="123">
        <v>16802</v>
      </c>
      <c r="O2314" s="124">
        <v>17557</v>
      </c>
      <c r="P2314" s="123">
        <v>18683</v>
      </c>
      <c r="Q2314" s="124">
        <v>19670</v>
      </c>
      <c r="R2314" s="123">
        <v>19685</v>
      </c>
      <c r="S2314" s="124">
        <v>20106</v>
      </c>
      <c r="T2314" s="123">
        <v>19128</v>
      </c>
      <c r="U2314" s="124">
        <v>19420</v>
      </c>
      <c r="V2314" s="123">
        <v>21532</v>
      </c>
      <c r="W2314" s="124">
        <v>22335</v>
      </c>
      <c r="X2314" s="123">
        <v>22351</v>
      </c>
      <c r="Y2314" s="124">
        <v>22874</v>
      </c>
      <c r="Z2314" s="123">
        <v>21435</v>
      </c>
      <c r="AA2314" s="124">
        <v>22569</v>
      </c>
      <c r="AB2314" s="123">
        <v>23990</v>
      </c>
      <c r="AC2314" s="124">
        <v>24816</v>
      </c>
      <c r="AD2314" s="123">
        <v>24647</v>
      </c>
      <c r="AE2314" s="125">
        <v>23314</v>
      </c>
      <c r="AF2314" s="126">
        <v>22924</v>
      </c>
    </row>
    <row r="2315" spans="2:32">
      <c r="B2315" s="127">
        <v>2277</v>
      </c>
      <c r="C2315" s="128">
        <v>2277</v>
      </c>
      <c r="D2315" s="129">
        <v>95</v>
      </c>
      <c r="E2315" s="130">
        <v>4</v>
      </c>
      <c r="F2315" s="131">
        <v>5</v>
      </c>
      <c r="G2315" s="132" t="s">
        <v>485</v>
      </c>
      <c r="H2315" s="133">
        <v>4</v>
      </c>
      <c r="I2315" s="128">
        <v>4</v>
      </c>
      <c r="J2315" s="129" t="s">
        <v>485</v>
      </c>
      <c r="K2315" s="134">
        <v>21</v>
      </c>
      <c r="L2315" s="108"/>
      <c r="M2315" s="81">
        <v>16970</v>
      </c>
      <c r="N2315" s="135">
        <v>16645</v>
      </c>
      <c r="O2315" s="136">
        <v>17225</v>
      </c>
      <c r="P2315" s="135">
        <v>18218</v>
      </c>
      <c r="Q2315" s="136">
        <v>19373</v>
      </c>
      <c r="R2315" s="135">
        <v>19486</v>
      </c>
      <c r="S2315" s="136">
        <v>19978</v>
      </c>
      <c r="T2315" s="135">
        <v>19260</v>
      </c>
      <c r="U2315" s="136">
        <v>19351</v>
      </c>
      <c r="V2315" s="135">
        <v>21599</v>
      </c>
      <c r="W2315" s="136">
        <v>22618</v>
      </c>
      <c r="X2315" s="135">
        <v>22737</v>
      </c>
      <c r="Y2315" s="136">
        <v>23391</v>
      </c>
      <c r="Z2315" s="135">
        <v>21813</v>
      </c>
      <c r="AA2315" s="136">
        <v>22921</v>
      </c>
      <c r="AB2315" s="135">
        <v>24606</v>
      </c>
      <c r="AC2315" s="136">
        <v>25637</v>
      </c>
      <c r="AD2315" s="135">
        <v>25520</v>
      </c>
      <c r="AE2315" s="137">
        <v>24352</v>
      </c>
      <c r="AF2315" s="138">
        <v>23520</v>
      </c>
    </row>
    <row r="2316" spans="2:32">
      <c r="B2316" s="114">
        <v>2278</v>
      </c>
      <c r="C2316" s="115">
        <v>2278</v>
      </c>
      <c r="D2316" s="116">
        <v>95</v>
      </c>
      <c r="E2316" s="117">
        <v>4</v>
      </c>
      <c r="F2316" s="118">
        <v>5</v>
      </c>
      <c r="G2316" s="119" t="s">
        <v>485</v>
      </c>
      <c r="H2316" s="120">
        <v>4</v>
      </c>
      <c r="I2316" s="115">
        <v>4</v>
      </c>
      <c r="J2316" s="116" t="s">
        <v>485</v>
      </c>
      <c r="K2316" s="121">
        <v>22</v>
      </c>
      <c r="L2316" s="108"/>
      <c r="M2316" s="122">
        <v>16005</v>
      </c>
      <c r="N2316" s="123">
        <v>15917</v>
      </c>
      <c r="O2316" s="124">
        <v>16383</v>
      </c>
      <c r="P2316" s="123">
        <v>17184</v>
      </c>
      <c r="Q2316" s="124">
        <v>18389</v>
      </c>
      <c r="R2316" s="123">
        <v>18598</v>
      </c>
      <c r="S2316" s="124">
        <v>19230</v>
      </c>
      <c r="T2316" s="123">
        <v>18694</v>
      </c>
      <c r="U2316" s="124">
        <v>18684</v>
      </c>
      <c r="V2316" s="123">
        <v>20837</v>
      </c>
      <c r="W2316" s="124">
        <v>22112</v>
      </c>
      <c r="X2316" s="123">
        <v>22215</v>
      </c>
      <c r="Y2316" s="124">
        <v>23050</v>
      </c>
      <c r="Z2316" s="123">
        <v>21413</v>
      </c>
      <c r="AA2316" s="124">
        <v>22297</v>
      </c>
      <c r="AB2316" s="123">
        <v>24168</v>
      </c>
      <c r="AC2316" s="124">
        <v>25450</v>
      </c>
      <c r="AD2316" s="123">
        <v>25378</v>
      </c>
      <c r="AE2316" s="125">
        <v>24308</v>
      </c>
      <c r="AF2316" s="126">
        <v>23224</v>
      </c>
    </row>
    <row r="2317" spans="2:32">
      <c r="B2317" s="127">
        <v>2279</v>
      </c>
      <c r="C2317" s="128">
        <v>2279</v>
      </c>
      <c r="D2317" s="129">
        <v>95</v>
      </c>
      <c r="E2317" s="130">
        <v>4</v>
      </c>
      <c r="F2317" s="131">
        <v>5</v>
      </c>
      <c r="G2317" s="132" t="s">
        <v>485</v>
      </c>
      <c r="H2317" s="133">
        <v>4</v>
      </c>
      <c r="I2317" s="128">
        <v>4</v>
      </c>
      <c r="J2317" s="129" t="s">
        <v>485</v>
      </c>
      <c r="K2317" s="134">
        <v>23</v>
      </c>
      <c r="L2317" s="108"/>
      <c r="M2317" s="81">
        <v>14903</v>
      </c>
      <c r="N2317" s="135">
        <v>15132</v>
      </c>
      <c r="O2317" s="136">
        <v>15489</v>
      </c>
      <c r="P2317" s="135">
        <v>16078</v>
      </c>
      <c r="Q2317" s="136">
        <v>17231</v>
      </c>
      <c r="R2317" s="135">
        <v>17542</v>
      </c>
      <c r="S2317" s="136">
        <v>18204</v>
      </c>
      <c r="T2317" s="135">
        <v>17963</v>
      </c>
      <c r="U2317" s="136">
        <v>17845</v>
      </c>
      <c r="V2317" s="135">
        <v>19779</v>
      </c>
      <c r="W2317" s="136">
        <v>21175</v>
      </c>
      <c r="X2317" s="135">
        <v>21338</v>
      </c>
      <c r="Y2317" s="136">
        <v>22241</v>
      </c>
      <c r="Z2317" s="135">
        <v>20717</v>
      </c>
      <c r="AA2317" s="136">
        <v>21284</v>
      </c>
      <c r="AB2317" s="135">
        <v>23292</v>
      </c>
      <c r="AC2317" s="136">
        <v>24660</v>
      </c>
      <c r="AD2317" s="135">
        <v>24680</v>
      </c>
      <c r="AE2317" s="137">
        <v>23841</v>
      </c>
      <c r="AF2317" s="138">
        <v>22580</v>
      </c>
    </row>
    <row r="2318" spans="2:32">
      <c r="B2318" s="114">
        <v>2280</v>
      </c>
      <c r="C2318" s="115">
        <v>2280</v>
      </c>
      <c r="D2318" s="116">
        <v>95</v>
      </c>
      <c r="E2318" s="117">
        <v>4</v>
      </c>
      <c r="F2318" s="118">
        <v>5</v>
      </c>
      <c r="G2318" s="119" t="s">
        <v>485</v>
      </c>
      <c r="H2318" s="120">
        <v>4</v>
      </c>
      <c r="I2318" s="115">
        <v>4</v>
      </c>
      <c r="J2318" s="116" t="s">
        <v>485</v>
      </c>
      <c r="K2318" s="121">
        <v>24</v>
      </c>
      <c r="L2318" s="108"/>
      <c r="M2318" s="122">
        <v>14148</v>
      </c>
      <c r="N2318" s="123">
        <v>14611</v>
      </c>
      <c r="O2318" s="124">
        <v>14957</v>
      </c>
      <c r="P2318" s="123">
        <v>15318</v>
      </c>
      <c r="Q2318" s="124">
        <v>16391</v>
      </c>
      <c r="R2318" s="123">
        <v>16800</v>
      </c>
      <c r="S2318" s="124">
        <v>17480</v>
      </c>
      <c r="T2318" s="123">
        <v>17467</v>
      </c>
      <c r="U2318" s="124">
        <v>17354</v>
      </c>
      <c r="V2318" s="123">
        <v>19002</v>
      </c>
      <c r="W2318" s="124">
        <v>20451</v>
      </c>
      <c r="X2318" s="123">
        <v>20721</v>
      </c>
      <c r="Y2318" s="124">
        <v>21634</v>
      </c>
      <c r="Z2318" s="123">
        <v>20315</v>
      </c>
      <c r="AA2318" s="124">
        <v>20550</v>
      </c>
      <c r="AB2318" s="123">
        <v>22595</v>
      </c>
      <c r="AC2318" s="124">
        <v>24009</v>
      </c>
      <c r="AD2318" s="123">
        <v>24134</v>
      </c>
      <c r="AE2318" s="125">
        <v>23514</v>
      </c>
      <c r="AF2318" s="126">
        <v>22204</v>
      </c>
    </row>
    <row r="2319" spans="2:32">
      <c r="B2319" s="127">
        <v>2281</v>
      </c>
      <c r="C2319" s="128">
        <v>2281</v>
      </c>
      <c r="D2319" s="129">
        <v>96</v>
      </c>
      <c r="E2319" s="130">
        <v>4</v>
      </c>
      <c r="F2319" s="131">
        <v>6</v>
      </c>
      <c r="G2319" s="132" t="s">
        <v>485</v>
      </c>
      <c r="H2319" s="133">
        <v>4</v>
      </c>
      <c r="I2319" s="128">
        <v>5</v>
      </c>
      <c r="J2319" s="129" t="s">
        <v>485</v>
      </c>
      <c r="K2319" s="134">
        <v>1</v>
      </c>
      <c r="L2319" s="108"/>
      <c r="M2319" s="81">
        <v>12887</v>
      </c>
      <c r="N2319" s="135">
        <v>14139</v>
      </c>
      <c r="O2319" s="136">
        <v>13840</v>
      </c>
      <c r="P2319" s="135">
        <v>14796</v>
      </c>
      <c r="Q2319" s="136">
        <v>16196</v>
      </c>
      <c r="R2319" s="135">
        <v>15534</v>
      </c>
      <c r="S2319" s="136">
        <v>15767</v>
      </c>
      <c r="T2319" s="135">
        <v>16656</v>
      </c>
      <c r="U2319" s="136">
        <v>16420</v>
      </c>
      <c r="V2319" s="135">
        <v>19101</v>
      </c>
      <c r="W2319" s="136">
        <v>19572</v>
      </c>
      <c r="X2319" s="135">
        <v>20184</v>
      </c>
      <c r="Y2319" s="136">
        <v>19764</v>
      </c>
      <c r="Z2319" s="135">
        <v>19241</v>
      </c>
      <c r="AA2319" s="136">
        <v>20948</v>
      </c>
      <c r="AB2319" s="135">
        <v>22916</v>
      </c>
      <c r="AC2319" s="136">
        <v>23247</v>
      </c>
      <c r="AD2319" s="135">
        <v>22137</v>
      </c>
      <c r="AE2319" s="137">
        <v>21789</v>
      </c>
      <c r="AF2319" s="138">
        <v>21259</v>
      </c>
    </row>
    <row r="2320" spans="2:32">
      <c r="B2320" s="114">
        <v>2282</v>
      </c>
      <c r="C2320" s="115">
        <v>2282</v>
      </c>
      <c r="D2320" s="116">
        <v>96</v>
      </c>
      <c r="E2320" s="117">
        <v>4</v>
      </c>
      <c r="F2320" s="118">
        <v>6</v>
      </c>
      <c r="G2320" s="119" t="s">
        <v>485</v>
      </c>
      <c r="H2320" s="120">
        <v>4</v>
      </c>
      <c r="I2320" s="115">
        <v>5</v>
      </c>
      <c r="J2320" s="116" t="s">
        <v>485</v>
      </c>
      <c r="K2320" s="121">
        <v>2</v>
      </c>
      <c r="L2320" s="108"/>
      <c r="M2320" s="122">
        <v>12666</v>
      </c>
      <c r="N2320" s="123">
        <v>13953</v>
      </c>
      <c r="O2320" s="124">
        <v>13778</v>
      </c>
      <c r="P2320" s="123">
        <v>14669</v>
      </c>
      <c r="Q2320" s="124">
        <v>16047</v>
      </c>
      <c r="R2320" s="123">
        <v>15385</v>
      </c>
      <c r="S2320" s="124">
        <v>15595</v>
      </c>
      <c r="T2320" s="123">
        <v>16548</v>
      </c>
      <c r="U2320" s="124">
        <v>16430</v>
      </c>
      <c r="V2320" s="123">
        <v>19031</v>
      </c>
      <c r="W2320" s="124">
        <v>19352</v>
      </c>
      <c r="X2320" s="123">
        <v>20059</v>
      </c>
      <c r="Y2320" s="124">
        <v>19522</v>
      </c>
      <c r="Z2320" s="123">
        <v>19026</v>
      </c>
      <c r="AA2320" s="124">
        <v>20613</v>
      </c>
      <c r="AB2320" s="123">
        <v>22552</v>
      </c>
      <c r="AC2320" s="124">
        <v>22749</v>
      </c>
      <c r="AD2320" s="123">
        <v>21821</v>
      </c>
      <c r="AE2320" s="125">
        <v>21418</v>
      </c>
      <c r="AF2320" s="126">
        <v>21143</v>
      </c>
    </row>
    <row r="2321" spans="2:32">
      <c r="B2321" s="127">
        <v>2283</v>
      </c>
      <c r="C2321" s="128">
        <v>2283</v>
      </c>
      <c r="D2321" s="129">
        <v>96</v>
      </c>
      <c r="E2321" s="130">
        <v>4</v>
      </c>
      <c r="F2321" s="131">
        <v>6</v>
      </c>
      <c r="G2321" s="132" t="s">
        <v>485</v>
      </c>
      <c r="H2321" s="133">
        <v>4</v>
      </c>
      <c r="I2321" s="128">
        <v>5</v>
      </c>
      <c r="J2321" s="129" t="s">
        <v>485</v>
      </c>
      <c r="K2321" s="134">
        <v>3</v>
      </c>
      <c r="L2321" s="108"/>
      <c r="M2321" s="81">
        <v>12486</v>
      </c>
      <c r="N2321" s="135">
        <v>13820</v>
      </c>
      <c r="O2321" s="136">
        <v>13735</v>
      </c>
      <c r="P2321" s="135">
        <v>14575</v>
      </c>
      <c r="Q2321" s="136">
        <v>15960</v>
      </c>
      <c r="R2321" s="135">
        <v>15149</v>
      </c>
      <c r="S2321" s="136">
        <v>15387</v>
      </c>
      <c r="T2321" s="135">
        <v>16371</v>
      </c>
      <c r="U2321" s="136">
        <v>16330</v>
      </c>
      <c r="V2321" s="135">
        <v>18842</v>
      </c>
      <c r="W2321" s="136">
        <v>19087</v>
      </c>
      <c r="X2321" s="135">
        <v>19762</v>
      </c>
      <c r="Y2321" s="136">
        <v>19154</v>
      </c>
      <c r="Z2321" s="135">
        <v>19104</v>
      </c>
      <c r="AA2321" s="136">
        <v>20279</v>
      </c>
      <c r="AB2321" s="135">
        <v>22191</v>
      </c>
      <c r="AC2321" s="136">
        <v>22318</v>
      </c>
      <c r="AD2321" s="135">
        <v>21367</v>
      </c>
      <c r="AE2321" s="137">
        <v>21035</v>
      </c>
      <c r="AF2321" s="138">
        <v>20890</v>
      </c>
    </row>
    <row r="2322" spans="2:32">
      <c r="B2322" s="114">
        <v>2284</v>
      </c>
      <c r="C2322" s="115">
        <v>2284</v>
      </c>
      <c r="D2322" s="116">
        <v>96</v>
      </c>
      <c r="E2322" s="117">
        <v>4</v>
      </c>
      <c r="F2322" s="118">
        <v>6</v>
      </c>
      <c r="G2322" s="119" t="s">
        <v>485</v>
      </c>
      <c r="H2322" s="120">
        <v>4</v>
      </c>
      <c r="I2322" s="115">
        <v>5</v>
      </c>
      <c r="J2322" s="116" t="s">
        <v>485</v>
      </c>
      <c r="K2322" s="121">
        <v>4</v>
      </c>
      <c r="L2322" s="108"/>
      <c r="M2322" s="122">
        <v>12453</v>
      </c>
      <c r="N2322" s="123">
        <v>13838</v>
      </c>
      <c r="O2322" s="124">
        <v>13846</v>
      </c>
      <c r="P2322" s="123">
        <v>14663</v>
      </c>
      <c r="Q2322" s="124">
        <v>16049</v>
      </c>
      <c r="R2322" s="123">
        <v>14973</v>
      </c>
      <c r="S2322" s="124">
        <v>15378</v>
      </c>
      <c r="T2322" s="123">
        <v>16263</v>
      </c>
      <c r="U2322" s="124">
        <v>16188</v>
      </c>
      <c r="V2322" s="123">
        <v>18671</v>
      </c>
      <c r="W2322" s="124">
        <v>18776</v>
      </c>
      <c r="X2322" s="123">
        <v>19258</v>
      </c>
      <c r="Y2322" s="124">
        <v>18767</v>
      </c>
      <c r="Z2322" s="123">
        <v>19143</v>
      </c>
      <c r="AA2322" s="124">
        <v>19808</v>
      </c>
      <c r="AB2322" s="123">
        <v>21664</v>
      </c>
      <c r="AC2322" s="124">
        <v>21668</v>
      </c>
      <c r="AD2322" s="123">
        <v>20765</v>
      </c>
      <c r="AE2322" s="125">
        <v>20452</v>
      </c>
      <c r="AF2322" s="126">
        <v>20323</v>
      </c>
    </row>
    <row r="2323" spans="2:32">
      <c r="B2323" s="127">
        <v>2285</v>
      </c>
      <c r="C2323" s="128">
        <v>2285</v>
      </c>
      <c r="D2323" s="129">
        <v>96</v>
      </c>
      <c r="E2323" s="130">
        <v>4</v>
      </c>
      <c r="F2323" s="131">
        <v>6</v>
      </c>
      <c r="G2323" s="132" t="s">
        <v>485</v>
      </c>
      <c r="H2323" s="133">
        <v>4</v>
      </c>
      <c r="I2323" s="128">
        <v>5</v>
      </c>
      <c r="J2323" s="129" t="s">
        <v>485</v>
      </c>
      <c r="K2323" s="134">
        <v>5</v>
      </c>
      <c r="L2323" s="108"/>
      <c r="M2323" s="81">
        <v>12887</v>
      </c>
      <c r="N2323" s="135">
        <v>14096</v>
      </c>
      <c r="O2323" s="136">
        <v>14270</v>
      </c>
      <c r="P2323" s="135">
        <v>15238</v>
      </c>
      <c r="Q2323" s="136">
        <v>16506</v>
      </c>
      <c r="R2323" s="135">
        <v>15364</v>
      </c>
      <c r="S2323" s="136">
        <v>15647</v>
      </c>
      <c r="T2323" s="135">
        <v>16393</v>
      </c>
      <c r="U2323" s="136">
        <v>16543</v>
      </c>
      <c r="V2323" s="135">
        <v>18874</v>
      </c>
      <c r="W2323" s="136">
        <v>18870</v>
      </c>
      <c r="X2323" s="135">
        <v>19225</v>
      </c>
      <c r="Y2323" s="136">
        <v>18634</v>
      </c>
      <c r="Z2323" s="135">
        <v>19198</v>
      </c>
      <c r="AA2323" s="136">
        <v>19644</v>
      </c>
      <c r="AB2323" s="135">
        <v>21345</v>
      </c>
      <c r="AC2323" s="136">
        <v>21230</v>
      </c>
      <c r="AD2323" s="135">
        <v>20376</v>
      </c>
      <c r="AE2323" s="137">
        <v>19924</v>
      </c>
      <c r="AF2323" s="138">
        <v>20072</v>
      </c>
    </row>
    <row r="2324" spans="2:32">
      <c r="B2324" s="114">
        <v>2286</v>
      </c>
      <c r="C2324" s="115">
        <v>2286</v>
      </c>
      <c r="D2324" s="116">
        <v>96</v>
      </c>
      <c r="E2324" s="117">
        <v>4</v>
      </c>
      <c r="F2324" s="118">
        <v>6</v>
      </c>
      <c r="G2324" s="119" t="s">
        <v>485</v>
      </c>
      <c r="H2324" s="120">
        <v>4</v>
      </c>
      <c r="I2324" s="115">
        <v>5</v>
      </c>
      <c r="J2324" s="116" t="s">
        <v>485</v>
      </c>
      <c r="K2324" s="121">
        <v>6</v>
      </c>
      <c r="L2324" s="108"/>
      <c r="M2324" s="122">
        <v>14004</v>
      </c>
      <c r="N2324" s="123">
        <v>14739</v>
      </c>
      <c r="O2324" s="124">
        <v>15124</v>
      </c>
      <c r="P2324" s="123">
        <v>16562</v>
      </c>
      <c r="Q2324" s="124">
        <v>17631</v>
      </c>
      <c r="R2324" s="123">
        <v>16358</v>
      </c>
      <c r="S2324" s="124">
        <v>16332</v>
      </c>
      <c r="T2324" s="123">
        <v>16793</v>
      </c>
      <c r="U2324" s="124">
        <v>17506</v>
      </c>
      <c r="V2324" s="123">
        <v>19668</v>
      </c>
      <c r="W2324" s="124">
        <v>19515</v>
      </c>
      <c r="X2324" s="123">
        <v>19843</v>
      </c>
      <c r="Y2324" s="124">
        <v>18823</v>
      </c>
      <c r="Z2324" s="123">
        <v>19467</v>
      </c>
      <c r="AA2324" s="124">
        <v>20259</v>
      </c>
      <c r="AB2324" s="123">
        <v>21708</v>
      </c>
      <c r="AC2324" s="124">
        <v>21415</v>
      </c>
      <c r="AD2324" s="123">
        <v>20296</v>
      </c>
      <c r="AE2324" s="125">
        <v>19687</v>
      </c>
      <c r="AF2324" s="126">
        <v>20498</v>
      </c>
    </row>
    <row r="2325" spans="2:32">
      <c r="B2325" s="127">
        <v>2287</v>
      </c>
      <c r="C2325" s="128">
        <v>2287</v>
      </c>
      <c r="D2325" s="129">
        <v>96</v>
      </c>
      <c r="E2325" s="130">
        <v>4</v>
      </c>
      <c r="F2325" s="131">
        <v>6</v>
      </c>
      <c r="G2325" s="132" t="s">
        <v>485</v>
      </c>
      <c r="H2325" s="133">
        <v>4</v>
      </c>
      <c r="I2325" s="128">
        <v>5</v>
      </c>
      <c r="J2325" s="129" t="s">
        <v>485</v>
      </c>
      <c r="K2325" s="134">
        <v>7</v>
      </c>
      <c r="L2325" s="108"/>
      <c r="M2325" s="81">
        <v>15263</v>
      </c>
      <c r="N2325" s="135">
        <v>15041</v>
      </c>
      <c r="O2325" s="136">
        <v>15986</v>
      </c>
      <c r="P2325" s="135">
        <v>17905</v>
      </c>
      <c r="Q2325" s="136">
        <v>18724</v>
      </c>
      <c r="R2325" s="135">
        <v>17479</v>
      </c>
      <c r="S2325" s="136">
        <v>16752</v>
      </c>
      <c r="T2325" s="135">
        <v>16856</v>
      </c>
      <c r="U2325" s="136">
        <v>18586</v>
      </c>
      <c r="V2325" s="135">
        <v>20531</v>
      </c>
      <c r="W2325" s="136">
        <v>20412</v>
      </c>
      <c r="X2325" s="135">
        <v>20577</v>
      </c>
      <c r="Y2325" s="136">
        <v>18700</v>
      </c>
      <c r="Z2325" s="135">
        <v>19781</v>
      </c>
      <c r="AA2325" s="136">
        <v>20867</v>
      </c>
      <c r="AB2325" s="135">
        <v>22107</v>
      </c>
      <c r="AC2325" s="136">
        <v>21959</v>
      </c>
      <c r="AD2325" s="135">
        <v>19987</v>
      </c>
      <c r="AE2325" s="137">
        <v>19240</v>
      </c>
      <c r="AF2325" s="138">
        <v>21217</v>
      </c>
    </row>
    <row r="2326" spans="2:32">
      <c r="B2326" s="114">
        <v>2288</v>
      </c>
      <c r="C2326" s="115">
        <v>2288</v>
      </c>
      <c r="D2326" s="116">
        <v>96</v>
      </c>
      <c r="E2326" s="117">
        <v>4</v>
      </c>
      <c r="F2326" s="118">
        <v>6</v>
      </c>
      <c r="G2326" s="119" t="s">
        <v>485</v>
      </c>
      <c r="H2326" s="120">
        <v>4</v>
      </c>
      <c r="I2326" s="115">
        <v>5</v>
      </c>
      <c r="J2326" s="116" t="s">
        <v>485</v>
      </c>
      <c r="K2326" s="121">
        <v>8</v>
      </c>
      <c r="L2326" s="108"/>
      <c r="M2326" s="122">
        <v>15803</v>
      </c>
      <c r="N2326" s="123">
        <v>14844</v>
      </c>
      <c r="O2326" s="124">
        <v>16575</v>
      </c>
      <c r="P2326" s="123">
        <v>18323</v>
      </c>
      <c r="Q2326" s="124">
        <v>19178</v>
      </c>
      <c r="R2326" s="123">
        <v>18016</v>
      </c>
      <c r="S2326" s="124">
        <v>16714</v>
      </c>
      <c r="T2326" s="123">
        <v>16598</v>
      </c>
      <c r="U2326" s="124">
        <v>18884</v>
      </c>
      <c r="V2326" s="123">
        <v>20825</v>
      </c>
      <c r="W2326" s="124">
        <v>20684</v>
      </c>
      <c r="X2326" s="123">
        <v>20742</v>
      </c>
      <c r="Y2326" s="124">
        <v>18376</v>
      </c>
      <c r="Z2326" s="123">
        <v>20160</v>
      </c>
      <c r="AA2326" s="124">
        <v>20802</v>
      </c>
      <c r="AB2326" s="123">
        <v>22134</v>
      </c>
      <c r="AC2326" s="124">
        <v>22064</v>
      </c>
      <c r="AD2326" s="123">
        <v>19572</v>
      </c>
      <c r="AE2326" s="125">
        <v>18743</v>
      </c>
      <c r="AF2326" s="126">
        <v>21346</v>
      </c>
    </row>
    <row r="2327" spans="2:32">
      <c r="B2327" s="127">
        <v>2289</v>
      </c>
      <c r="C2327" s="128">
        <v>2289</v>
      </c>
      <c r="D2327" s="129">
        <v>96</v>
      </c>
      <c r="E2327" s="130">
        <v>4</v>
      </c>
      <c r="F2327" s="131">
        <v>6</v>
      </c>
      <c r="G2327" s="132" t="s">
        <v>485</v>
      </c>
      <c r="H2327" s="133">
        <v>4</v>
      </c>
      <c r="I2327" s="128">
        <v>5</v>
      </c>
      <c r="J2327" s="129" t="s">
        <v>485</v>
      </c>
      <c r="K2327" s="134">
        <v>9</v>
      </c>
      <c r="L2327" s="108"/>
      <c r="M2327" s="81">
        <v>16055</v>
      </c>
      <c r="N2327" s="135">
        <v>15258</v>
      </c>
      <c r="O2327" s="136">
        <v>17107</v>
      </c>
      <c r="P2327" s="135">
        <v>18312</v>
      </c>
      <c r="Q2327" s="136">
        <v>19283</v>
      </c>
      <c r="R2327" s="135">
        <v>18288</v>
      </c>
      <c r="S2327" s="136">
        <v>17173</v>
      </c>
      <c r="T2327" s="135">
        <v>16963</v>
      </c>
      <c r="U2327" s="136">
        <v>18935</v>
      </c>
      <c r="V2327" s="135">
        <v>20807</v>
      </c>
      <c r="W2327" s="136">
        <v>20495</v>
      </c>
      <c r="X2327" s="135">
        <v>20655</v>
      </c>
      <c r="Y2327" s="136">
        <v>18615</v>
      </c>
      <c r="Z2327" s="135">
        <v>20392</v>
      </c>
      <c r="AA2327" s="136">
        <v>20599</v>
      </c>
      <c r="AB2327" s="135">
        <v>21992</v>
      </c>
      <c r="AC2327" s="136">
        <v>21763</v>
      </c>
      <c r="AD2327" s="135">
        <v>19755</v>
      </c>
      <c r="AE2327" s="137">
        <v>18910</v>
      </c>
      <c r="AF2327" s="138">
        <v>21333</v>
      </c>
    </row>
    <row r="2328" spans="2:32">
      <c r="B2328" s="114">
        <v>2290</v>
      </c>
      <c r="C2328" s="115">
        <v>2290</v>
      </c>
      <c r="D2328" s="116">
        <v>96</v>
      </c>
      <c r="E2328" s="117">
        <v>4</v>
      </c>
      <c r="F2328" s="118">
        <v>6</v>
      </c>
      <c r="G2328" s="119" t="s">
        <v>485</v>
      </c>
      <c r="H2328" s="120">
        <v>4</v>
      </c>
      <c r="I2328" s="115">
        <v>5</v>
      </c>
      <c r="J2328" s="116" t="s">
        <v>485</v>
      </c>
      <c r="K2328" s="121">
        <v>10</v>
      </c>
      <c r="L2328" s="108"/>
      <c r="M2328" s="122">
        <v>16019</v>
      </c>
      <c r="N2328" s="123">
        <v>15436</v>
      </c>
      <c r="O2328" s="124">
        <v>17160</v>
      </c>
      <c r="P2328" s="123">
        <v>18090</v>
      </c>
      <c r="Q2328" s="124">
        <v>19052</v>
      </c>
      <c r="R2328" s="123">
        <v>18237</v>
      </c>
      <c r="S2328" s="124">
        <v>17339</v>
      </c>
      <c r="T2328" s="123">
        <v>17120</v>
      </c>
      <c r="U2328" s="124">
        <v>18865</v>
      </c>
      <c r="V2328" s="123">
        <v>20651</v>
      </c>
      <c r="W2328" s="124">
        <v>20110</v>
      </c>
      <c r="X2328" s="123">
        <v>20510</v>
      </c>
      <c r="Y2328" s="124">
        <v>18701</v>
      </c>
      <c r="Z2328" s="123">
        <v>20095</v>
      </c>
      <c r="AA2328" s="124">
        <v>20526</v>
      </c>
      <c r="AB2328" s="123">
        <v>21888</v>
      </c>
      <c r="AC2328" s="124">
        <v>21438</v>
      </c>
      <c r="AD2328" s="123">
        <v>19890</v>
      </c>
      <c r="AE2328" s="125">
        <v>19152</v>
      </c>
      <c r="AF2328" s="126">
        <v>21410</v>
      </c>
    </row>
    <row r="2329" spans="2:32">
      <c r="B2329" s="127">
        <v>2291</v>
      </c>
      <c r="C2329" s="128">
        <v>2291</v>
      </c>
      <c r="D2329" s="129">
        <v>96</v>
      </c>
      <c r="E2329" s="130">
        <v>4</v>
      </c>
      <c r="F2329" s="131">
        <v>6</v>
      </c>
      <c r="G2329" s="132" t="s">
        <v>485</v>
      </c>
      <c r="H2329" s="133">
        <v>4</v>
      </c>
      <c r="I2329" s="128">
        <v>5</v>
      </c>
      <c r="J2329" s="129" t="s">
        <v>485</v>
      </c>
      <c r="K2329" s="134">
        <v>11</v>
      </c>
      <c r="L2329" s="108"/>
      <c r="M2329" s="81">
        <v>15965</v>
      </c>
      <c r="N2329" s="135">
        <v>15472</v>
      </c>
      <c r="O2329" s="136">
        <v>17134</v>
      </c>
      <c r="P2329" s="135">
        <v>17974</v>
      </c>
      <c r="Q2329" s="136">
        <v>18816</v>
      </c>
      <c r="R2329" s="135">
        <v>18216</v>
      </c>
      <c r="S2329" s="136">
        <v>17254</v>
      </c>
      <c r="T2329" s="135">
        <v>17192</v>
      </c>
      <c r="U2329" s="136">
        <v>18732</v>
      </c>
      <c r="V2329" s="135">
        <v>20495</v>
      </c>
      <c r="W2329" s="136">
        <v>19858</v>
      </c>
      <c r="X2329" s="135">
        <v>20313</v>
      </c>
      <c r="Y2329" s="136">
        <v>18573</v>
      </c>
      <c r="Z2329" s="135">
        <v>19944</v>
      </c>
      <c r="AA2329" s="136">
        <v>20584</v>
      </c>
      <c r="AB2329" s="135">
        <v>21817</v>
      </c>
      <c r="AC2329" s="136">
        <v>21267</v>
      </c>
      <c r="AD2329" s="135">
        <v>19814</v>
      </c>
      <c r="AE2329" s="137">
        <v>19336</v>
      </c>
      <c r="AF2329" s="138">
        <v>21371</v>
      </c>
    </row>
    <row r="2330" spans="2:32">
      <c r="B2330" s="114">
        <v>2292</v>
      </c>
      <c r="C2330" s="115">
        <v>2292</v>
      </c>
      <c r="D2330" s="116">
        <v>96</v>
      </c>
      <c r="E2330" s="117">
        <v>4</v>
      </c>
      <c r="F2330" s="118">
        <v>6</v>
      </c>
      <c r="G2330" s="119" t="s">
        <v>485</v>
      </c>
      <c r="H2330" s="120">
        <v>4</v>
      </c>
      <c r="I2330" s="115">
        <v>5</v>
      </c>
      <c r="J2330" s="116" t="s">
        <v>485</v>
      </c>
      <c r="K2330" s="121">
        <v>12</v>
      </c>
      <c r="L2330" s="108"/>
      <c r="M2330" s="122">
        <v>15667</v>
      </c>
      <c r="N2330" s="123">
        <v>15196</v>
      </c>
      <c r="O2330" s="124">
        <v>16792</v>
      </c>
      <c r="P2330" s="123">
        <v>17550</v>
      </c>
      <c r="Q2330" s="124">
        <v>18334</v>
      </c>
      <c r="R2330" s="123">
        <v>17862</v>
      </c>
      <c r="S2330" s="124">
        <v>16883</v>
      </c>
      <c r="T2330" s="123">
        <v>16871</v>
      </c>
      <c r="U2330" s="124">
        <v>18342</v>
      </c>
      <c r="V2330" s="123">
        <v>19981</v>
      </c>
      <c r="W2330" s="124">
        <v>19483</v>
      </c>
      <c r="X2330" s="123">
        <v>19846</v>
      </c>
      <c r="Y2330" s="124">
        <v>18222</v>
      </c>
      <c r="Z2330" s="123">
        <v>19656</v>
      </c>
      <c r="AA2330" s="124">
        <v>20187</v>
      </c>
      <c r="AB2330" s="123">
        <v>21378</v>
      </c>
      <c r="AC2330" s="124">
        <v>20960</v>
      </c>
      <c r="AD2330" s="123">
        <v>19464</v>
      </c>
      <c r="AE2330" s="125">
        <v>19075</v>
      </c>
      <c r="AF2330" s="126">
        <v>21004</v>
      </c>
    </row>
    <row r="2331" spans="2:32">
      <c r="B2331" s="127">
        <v>2293</v>
      </c>
      <c r="C2331" s="128">
        <v>2293</v>
      </c>
      <c r="D2331" s="129">
        <v>96</v>
      </c>
      <c r="E2331" s="130">
        <v>4</v>
      </c>
      <c r="F2331" s="131">
        <v>6</v>
      </c>
      <c r="G2331" s="132" t="s">
        <v>485</v>
      </c>
      <c r="H2331" s="133">
        <v>4</v>
      </c>
      <c r="I2331" s="128">
        <v>5</v>
      </c>
      <c r="J2331" s="129" t="s">
        <v>485</v>
      </c>
      <c r="K2331" s="134">
        <v>13</v>
      </c>
      <c r="L2331" s="108"/>
      <c r="M2331" s="81">
        <v>15426</v>
      </c>
      <c r="N2331" s="135">
        <v>15001</v>
      </c>
      <c r="O2331" s="136">
        <v>16578</v>
      </c>
      <c r="P2331" s="135">
        <v>17288</v>
      </c>
      <c r="Q2331" s="136">
        <v>17910</v>
      </c>
      <c r="R2331" s="135">
        <v>17592</v>
      </c>
      <c r="S2331" s="136">
        <v>16536</v>
      </c>
      <c r="T2331" s="135">
        <v>16648</v>
      </c>
      <c r="U2331" s="136">
        <v>17994</v>
      </c>
      <c r="V2331" s="135">
        <v>19554</v>
      </c>
      <c r="W2331" s="136">
        <v>19200</v>
      </c>
      <c r="X2331" s="135">
        <v>19357</v>
      </c>
      <c r="Y2331" s="136">
        <v>17847</v>
      </c>
      <c r="Z2331" s="135">
        <v>19425</v>
      </c>
      <c r="AA2331" s="136">
        <v>19881</v>
      </c>
      <c r="AB2331" s="135">
        <v>20939</v>
      </c>
      <c r="AC2331" s="136">
        <v>20658</v>
      </c>
      <c r="AD2331" s="135">
        <v>19082</v>
      </c>
      <c r="AE2331" s="137">
        <v>18840</v>
      </c>
      <c r="AF2331" s="138">
        <v>20635</v>
      </c>
    </row>
    <row r="2332" spans="2:32">
      <c r="B2332" s="114">
        <v>2294</v>
      </c>
      <c r="C2332" s="115">
        <v>2294</v>
      </c>
      <c r="D2332" s="116">
        <v>96</v>
      </c>
      <c r="E2332" s="117">
        <v>4</v>
      </c>
      <c r="F2332" s="118">
        <v>6</v>
      </c>
      <c r="G2332" s="119" t="s">
        <v>485</v>
      </c>
      <c r="H2332" s="120">
        <v>4</v>
      </c>
      <c r="I2332" s="115">
        <v>5</v>
      </c>
      <c r="J2332" s="116" t="s">
        <v>485</v>
      </c>
      <c r="K2332" s="121">
        <v>14</v>
      </c>
      <c r="L2332" s="108"/>
      <c r="M2332" s="122">
        <v>15347</v>
      </c>
      <c r="N2332" s="123">
        <v>14890</v>
      </c>
      <c r="O2332" s="124">
        <v>16543</v>
      </c>
      <c r="P2332" s="123">
        <v>17229</v>
      </c>
      <c r="Q2332" s="124">
        <v>17712</v>
      </c>
      <c r="R2332" s="123">
        <v>17499</v>
      </c>
      <c r="S2332" s="124">
        <v>16221</v>
      </c>
      <c r="T2332" s="123">
        <v>16533</v>
      </c>
      <c r="U2332" s="124">
        <v>17856</v>
      </c>
      <c r="V2332" s="123">
        <v>19340</v>
      </c>
      <c r="W2332" s="124">
        <v>19039</v>
      </c>
      <c r="X2332" s="123">
        <v>19118</v>
      </c>
      <c r="Y2332" s="124">
        <v>17505</v>
      </c>
      <c r="Z2332" s="123">
        <v>19313</v>
      </c>
      <c r="AA2332" s="124">
        <v>19733</v>
      </c>
      <c r="AB2332" s="123">
        <v>20705</v>
      </c>
      <c r="AC2332" s="124">
        <v>20471</v>
      </c>
      <c r="AD2332" s="123">
        <v>18703</v>
      </c>
      <c r="AE2332" s="125">
        <v>18694</v>
      </c>
      <c r="AF2332" s="126">
        <v>20423</v>
      </c>
    </row>
    <row r="2333" spans="2:32">
      <c r="B2333" s="127">
        <v>2295</v>
      </c>
      <c r="C2333" s="128">
        <v>2295</v>
      </c>
      <c r="D2333" s="129">
        <v>96</v>
      </c>
      <c r="E2333" s="130">
        <v>4</v>
      </c>
      <c r="F2333" s="131">
        <v>6</v>
      </c>
      <c r="G2333" s="132" t="s">
        <v>485</v>
      </c>
      <c r="H2333" s="133">
        <v>4</v>
      </c>
      <c r="I2333" s="128">
        <v>5</v>
      </c>
      <c r="J2333" s="129" t="s">
        <v>485</v>
      </c>
      <c r="K2333" s="134">
        <v>15</v>
      </c>
      <c r="L2333" s="108"/>
      <c r="M2333" s="81">
        <v>15320</v>
      </c>
      <c r="N2333" s="135">
        <v>14976</v>
      </c>
      <c r="O2333" s="136">
        <v>16565</v>
      </c>
      <c r="P2333" s="135">
        <v>17279</v>
      </c>
      <c r="Q2333" s="136">
        <v>17713</v>
      </c>
      <c r="R2333" s="135">
        <v>17431</v>
      </c>
      <c r="S2333" s="136">
        <v>16158</v>
      </c>
      <c r="T2333" s="135">
        <v>16600</v>
      </c>
      <c r="U2333" s="136">
        <v>17759</v>
      </c>
      <c r="V2333" s="135">
        <v>19286</v>
      </c>
      <c r="W2333" s="136">
        <v>18951</v>
      </c>
      <c r="X2333" s="135">
        <v>18978</v>
      </c>
      <c r="Y2333" s="136">
        <v>17432</v>
      </c>
      <c r="Z2333" s="135">
        <v>19278</v>
      </c>
      <c r="AA2333" s="136">
        <v>19711</v>
      </c>
      <c r="AB2333" s="135">
        <v>20637</v>
      </c>
      <c r="AC2333" s="136">
        <v>20358</v>
      </c>
      <c r="AD2333" s="135">
        <v>18595</v>
      </c>
      <c r="AE2333" s="137">
        <v>18734</v>
      </c>
      <c r="AF2333" s="138">
        <v>20250</v>
      </c>
    </row>
    <row r="2334" spans="2:32">
      <c r="B2334" s="114">
        <v>2296</v>
      </c>
      <c r="C2334" s="115">
        <v>2296</v>
      </c>
      <c r="D2334" s="116">
        <v>96</v>
      </c>
      <c r="E2334" s="117">
        <v>4</v>
      </c>
      <c r="F2334" s="118">
        <v>6</v>
      </c>
      <c r="G2334" s="119" t="s">
        <v>485</v>
      </c>
      <c r="H2334" s="120">
        <v>4</v>
      </c>
      <c r="I2334" s="115">
        <v>5</v>
      </c>
      <c r="J2334" s="116" t="s">
        <v>485</v>
      </c>
      <c r="K2334" s="121">
        <v>16</v>
      </c>
      <c r="L2334" s="108"/>
      <c r="M2334" s="122">
        <v>15597</v>
      </c>
      <c r="N2334" s="123">
        <v>15502</v>
      </c>
      <c r="O2334" s="124">
        <v>17005</v>
      </c>
      <c r="P2334" s="123">
        <v>17893</v>
      </c>
      <c r="Q2334" s="124">
        <v>18119</v>
      </c>
      <c r="R2334" s="123">
        <v>17660</v>
      </c>
      <c r="S2334" s="124">
        <v>16522</v>
      </c>
      <c r="T2334" s="123">
        <v>17108</v>
      </c>
      <c r="U2334" s="124">
        <v>18035</v>
      </c>
      <c r="V2334" s="123">
        <v>19658</v>
      </c>
      <c r="W2334" s="124">
        <v>19196</v>
      </c>
      <c r="X2334" s="123">
        <v>19083</v>
      </c>
      <c r="Y2334" s="124">
        <v>17668</v>
      </c>
      <c r="Z2334" s="123">
        <v>19599</v>
      </c>
      <c r="AA2334" s="124">
        <v>20363</v>
      </c>
      <c r="AB2334" s="123">
        <v>20856</v>
      </c>
      <c r="AC2334" s="124">
        <v>20435</v>
      </c>
      <c r="AD2334" s="123">
        <v>18781</v>
      </c>
      <c r="AE2334" s="125">
        <v>19084</v>
      </c>
      <c r="AF2334" s="126">
        <v>20408</v>
      </c>
    </row>
    <row r="2335" spans="2:32">
      <c r="B2335" s="127">
        <v>2297</v>
      </c>
      <c r="C2335" s="128">
        <v>2297</v>
      </c>
      <c r="D2335" s="129">
        <v>96</v>
      </c>
      <c r="E2335" s="130">
        <v>4</v>
      </c>
      <c r="F2335" s="131">
        <v>6</v>
      </c>
      <c r="G2335" s="132" t="s">
        <v>485</v>
      </c>
      <c r="H2335" s="133">
        <v>4</v>
      </c>
      <c r="I2335" s="128">
        <v>5</v>
      </c>
      <c r="J2335" s="129" t="s">
        <v>485</v>
      </c>
      <c r="K2335" s="134">
        <v>17</v>
      </c>
      <c r="L2335" s="108"/>
      <c r="M2335" s="81">
        <v>15964</v>
      </c>
      <c r="N2335" s="135">
        <v>16055</v>
      </c>
      <c r="O2335" s="136">
        <v>17423</v>
      </c>
      <c r="P2335" s="135">
        <v>18372</v>
      </c>
      <c r="Q2335" s="136">
        <v>18482</v>
      </c>
      <c r="R2335" s="135">
        <v>17919</v>
      </c>
      <c r="S2335" s="136">
        <v>17089</v>
      </c>
      <c r="T2335" s="135">
        <v>17648</v>
      </c>
      <c r="U2335" s="136">
        <v>18543</v>
      </c>
      <c r="V2335" s="135">
        <v>19936</v>
      </c>
      <c r="W2335" s="136">
        <v>19608</v>
      </c>
      <c r="X2335" s="135">
        <v>19399</v>
      </c>
      <c r="Y2335" s="136">
        <v>18286</v>
      </c>
      <c r="Z2335" s="135">
        <v>20195</v>
      </c>
      <c r="AA2335" s="136">
        <v>20913</v>
      </c>
      <c r="AB2335" s="135">
        <v>21203</v>
      </c>
      <c r="AC2335" s="136">
        <v>20962</v>
      </c>
      <c r="AD2335" s="135">
        <v>19412</v>
      </c>
      <c r="AE2335" s="137">
        <v>19749</v>
      </c>
      <c r="AF2335" s="138">
        <v>20988</v>
      </c>
    </row>
    <row r="2336" spans="2:32">
      <c r="B2336" s="114">
        <v>2298</v>
      </c>
      <c r="C2336" s="115">
        <v>2298</v>
      </c>
      <c r="D2336" s="116">
        <v>96</v>
      </c>
      <c r="E2336" s="117">
        <v>4</v>
      </c>
      <c r="F2336" s="118">
        <v>6</v>
      </c>
      <c r="G2336" s="119" t="s">
        <v>485</v>
      </c>
      <c r="H2336" s="120">
        <v>4</v>
      </c>
      <c r="I2336" s="115">
        <v>5</v>
      </c>
      <c r="J2336" s="116" t="s">
        <v>485</v>
      </c>
      <c r="K2336" s="121">
        <v>18</v>
      </c>
      <c r="L2336" s="108"/>
      <c r="M2336" s="122">
        <v>16182</v>
      </c>
      <c r="N2336" s="123">
        <v>16255</v>
      </c>
      <c r="O2336" s="124">
        <v>17672</v>
      </c>
      <c r="P2336" s="123">
        <v>18494</v>
      </c>
      <c r="Q2336" s="124">
        <v>18657</v>
      </c>
      <c r="R2336" s="123">
        <v>18395</v>
      </c>
      <c r="S2336" s="124">
        <v>17905</v>
      </c>
      <c r="T2336" s="123">
        <v>18144</v>
      </c>
      <c r="U2336" s="124">
        <v>18952</v>
      </c>
      <c r="V2336" s="123">
        <v>20243</v>
      </c>
      <c r="W2336" s="124">
        <v>20158</v>
      </c>
      <c r="X2336" s="123">
        <v>20209</v>
      </c>
      <c r="Y2336" s="124">
        <v>19433</v>
      </c>
      <c r="Z2336" s="123">
        <v>20858</v>
      </c>
      <c r="AA2336" s="124">
        <v>21200</v>
      </c>
      <c r="AB2336" s="123">
        <v>21685</v>
      </c>
      <c r="AC2336" s="124">
        <v>21702</v>
      </c>
      <c r="AD2336" s="123">
        <v>20667</v>
      </c>
      <c r="AE2336" s="125">
        <v>20564</v>
      </c>
      <c r="AF2336" s="126">
        <v>21674</v>
      </c>
    </row>
    <row r="2337" spans="2:32">
      <c r="B2337" s="127">
        <v>2299</v>
      </c>
      <c r="C2337" s="128">
        <v>2299</v>
      </c>
      <c r="D2337" s="129">
        <v>96</v>
      </c>
      <c r="E2337" s="130">
        <v>4</v>
      </c>
      <c r="F2337" s="131">
        <v>6</v>
      </c>
      <c r="G2337" s="132" t="s">
        <v>485</v>
      </c>
      <c r="H2337" s="133">
        <v>4</v>
      </c>
      <c r="I2337" s="128">
        <v>5</v>
      </c>
      <c r="J2337" s="129" t="s">
        <v>485</v>
      </c>
      <c r="K2337" s="134">
        <v>19</v>
      </c>
      <c r="L2337" s="108"/>
      <c r="M2337" s="81">
        <v>16485</v>
      </c>
      <c r="N2337" s="135">
        <v>16499</v>
      </c>
      <c r="O2337" s="136">
        <v>17592</v>
      </c>
      <c r="P2337" s="135">
        <v>18748</v>
      </c>
      <c r="Q2337" s="136">
        <v>19151</v>
      </c>
      <c r="R2337" s="135">
        <v>18883</v>
      </c>
      <c r="S2337" s="136">
        <v>18194</v>
      </c>
      <c r="T2337" s="135">
        <v>18520</v>
      </c>
      <c r="U2337" s="136">
        <v>19524</v>
      </c>
      <c r="V2337" s="135">
        <v>20891</v>
      </c>
      <c r="W2337" s="136">
        <v>20677</v>
      </c>
      <c r="X2337" s="135">
        <v>21030</v>
      </c>
      <c r="Y2337" s="136">
        <v>20247</v>
      </c>
      <c r="Z2337" s="135">
        <v>21158</v>
      </c>
      <c r="AA2337" s="136">
        <v>22157</v>
      </c>
      <c r="AB2337" s="135">
        <v>22903</v>
      </c>
      <c r="AC2337" s="136">
        <v>22601</v>
      </c>
      <c r="AD2337" s="135">
        <v>21709</v>
      </c>
      <c r="AE2337" s="137">
        <v>21452</v>
      </c>
      <c r="AF2337" s="138">
        <v>22691</v>
      </c>
    </row>
    <row r="2338" spans="2:32">
      <c r="B2338" s="114">
        <v>2300</v>
      </c>
      <c r="C2338" s="115">
        <v>2300</v>
      </c>
      <c r="D2338" s="116">
        <v>96</v>
      </c>
      <c r="E2338" s="117">
        <v>4</v>
      </c>
      <c r="F2338" s="118">
        <v>6</v>
      </c>
      <c r="G2338" s="119" t="s">
        <v>485</v>
      </c>
      <c r="H2338" s="120">
        <v>4</v>
      </c>
      <c r="I2338" s="115">
        <v>5</v>
      </c>
      <c r="J2338" s="116" t="s">
        <v>485</v>
      </c>
      <c r="K2338" s="121">
        <v>20</v>
      </c>
      <c r="L2338" s="108"/>
      <c r="M2338" s="122">
        <v>16937</v>
      </c>
      <c r="N2338" s="123">
        <v>16885</v>
      </c>
      <c r="O2338" s="124">
        <v>18010</v>
      </c>
      <c r="P2338" s="123">
        <v>19347</v>
      </c>
      <c r="Q2338" s="124">
        <v>19719</v>
      </c>
      <c r="R2338" s="123">
        <v>19489</v>
      </c>
      <c r="S2338" s="124">
        <v>18686</v>
      </c>
      <c r="T2338" s="123">
        <v>18994</v>
      </c>
      <c r="U2338" s="124">
        <v>20384</v>
      </c>
      <c r="V2338" s="123">
        <v>21775</v>
      </c>
      <c r="W2338" s="124">
        <v>21640</v>
      </c>
      <c r="X2338" s="123">
        <v>22290</v>
      </c>
      <c r="Y2338" s="124">
        <v>21317</v>
      </c>
      <c r="Z2338" s="123">
        <v>21894</v>
      </c>
      <c r="AA2338" s="124">
        <v>23570</v>
      </c>
      <c r="AB2338" s="123">
        <v>24389</v>
      </c>
      <c r="AC2338" s="124">
        <v>24135</v>
      </c>
      <c r="AD2338" s="123">
        <v>23046</v>
      </c>
      <c r="AE2338" s="125">
        <v>22670</v>
      </c>
      <c r="AF2338" s="126">
        <v>24069</v>
      </c>
    </row>
    <row r="2339" spans="2:32">
      <c r="B2339" s="127">
        <v>2301</v>
      </c>
      <c r="C2339" s="128">
        <v>2301</v>
      </c>
      <c r="D2339" s="129">
        <v>96</v>
      </c>
      <c r="E2339" s="130">
        <v>4</v>
      </c>
      <c r="F2339" s="131">
        <v>6</v>
      </c>
      <c r="G2339" s="132" t="s">
        <v>485</v>
      </c>
      <c r="H2339" s="133">
        <v>4</v>
      </c>
      <c r="I2339" s="128">
        <v>5</v>
      </c>
      <c r="J2339" s="129" t="s">
        <v>485</v>
      </c>
      <c r="K2339" s="134">
        <v>21</v>
      </c>
      <c r="L2339" s="108"/>
      <c r="M2339" s="81">
        <v>16594</v>
      </c>
      <c r="N2339" s="135">
        <v>16527</v>
      </c>
      <c r="O2339" s="136">
        <v>17788</v>
      </c>
      <c r="P2339" s="135">
        <v>19014</v>
      </c>
      <c r="Q2339" s="136">
        <v>19483</v>
      </c>
      <c r="R2339" s="135">
        <v>19290</v>
      </c>
      <c r="S2339" s="136">
        <v>18749</v>
      </c>
      <c r="T2339" s="135">
        <v>18863</v>
      </c>
      <c r="U2339" s="136">
        <v>20148</v>
      </c>
      <c r="V2339" s="135">
        <v>21958</v>
      </c>
      <c r="W2339" s="136">
        <v>22049</v>
      </c>
      <c r="X2339" s="135">
        <v>22706</v>
      </c>
      <c r="Y2339" s="136">
        <v>21996</v>
      </c>
      <c r="Z2339" s="135">
        <v>22375</v>
      </c>
      <c r="AA2339" s="136">
        <v>24128</v>
      </c>
      <c r="AB2339" s="135">
        <v>25162</v>
      </c>
      <c r="AC2339" s="136">
        <v>25087</v>
      </c>
      <c r="AD2339" s="135">
        <v>24069</v>
      </c>
      <c r="AE2339" s="137">
        <v>23264</v>
      </c>
      <c r="AF2339" s="138">
        <v>24479</v>
      </c>
    </row>
    <row r="2340" spans="2:32">
      <c r="B2340" s="114">
        <v>2302</v>
      </c>
      <c r="C2340" s="115">
        <v>2302</v>
      </c>
      <c r="D2340" s="116">
        <v>96</v>
      </c>
      <c r="E2340" s="117">
        <v>4</v>
      </c>
      <c r="F2340" s="118">
        <v>6</v>
      </c>
      <c r="G2340" s="119" t="s">
        <v>485</v>
      </c>
      <c r="H2340" s="120">
        <v>4</v>
      </c>
      <c r="I2340" s="115">
        <v>5</v>
      </c>
      <c r="J2340" s="116" t="s">
        <v>485</v>
      </c>
      <c r="K2340" s="121">
        <v>22</v>
      </c>
      <c r="L2340" s="108"/>
      <c r="M2340" s="122">
        <v>15705</v>
      </c>
      <c r="N2340" s="123">
        <v>15680</v>
      </c>
      <c r="O2340" s="124">
        <v>16839</v>
      </c>
      <c r="P2340" s="123">
        <v>18002</v>
      </c>
      <c r="Q2340" s="124">
        <v>18648</v>
      </c>
      <c r="R2340" s="123">
        <v>18492</v>
      </c>
      <c r="S2340" s="124">
        <v>18142</v>
      </c>
      <c r="T2340" s="123">
        <v>18146</v>
      </c>
      <c r="U2340" s="124">
        <v>19225</v>
      </c>
      <c r="V2340" s="123">
        <v>21371</v>
      </c>
      <c r="W2340" s="124">
        <v>21411</v>
      </c>
      <c r="X2340" s="123">
        <v>22290</v>
      </c>
      <c r="Y2340" s="124">
        <v>21766</v>
      </c>
      <c r="Z2340" s="123">
        <v>21840</v>
      </c>
      <c r="AA2340" s="124">
        <v>23654</v>
      </c>
      <c r="AB2340" s="123">
        <v>24935</v>
      </c>
      <c r="AC2340" s="124">
        <v>24763</v>
      </c>
      <c r="AD2340" s="123">
        <v>24022</v>
      </c>
      <c r="AE2340" s="125">
        <v>22971</v>
      </c>
      <c r="AF2340" s="126">
        <v>23909</v>
      </c>
    </row>
    <row r="2341" spans="2:32">
      <c r="B2341" s="127">
        <v>2303</v>
      </c>
      <c r="C2341" s="128">
        <v>2303</v>
      </c>
      <c r="D2341" s="129">
        <v>96</v>
      </c>
      <c r="E2341" s="130">
        <v>4</v>
      </c>
      <c r="F2341" s="131">
        <v>6</v>
      </c>
      <c r="G2341" s="132" t="s">
        <v>485</v>
      </c>
      <c r="H2341" s="133">
        <v>4</v>
      </c>
      <c r="I2341" s="128">
        <v>5</v>
      </c>
      <c r="J2341" s="129" t="s">
        <v>485</v>
      </c>
      <c r="K2341" s="134">
        <v>23</v>
      </c>
      <c r="L2341" s="108"/>
      <c r="M2341" s="81">
        <v>14710</v>
      </c>
      <c r="N2341" s="135">
        <v>14790</v>
      </c>
      <c r="O2341" s="136">
        <v>15782</v>
      </c>
      <c r="P2341" s="135">
        <v>16861</v>
      </c>
      <c r="Q2341" s="136">
        <v>17572</v>
      </c>
      <c r="R2341" s="135">
        <v>17507</v>
      </c>
      <c r="S2341" s="136">
        <v>17400</v>
      </c>
      <c r="T2341" s="135">
        <v>17302</v>
      </c>
      <c r="U2341" s="136">
        <v>18173</v>
      </c>
      <c r="V2341" s="135">
        <v>20401</v>
      </c>
      <c r="W2341" s="136">
        <v>20331</v>
      </c>
      <c r="X2341" s="135">
        <v>21489</v>
      </c>
      <c r="Y2341" s="136">
        <v>21210</v>
      </c>
      <c r="Z2341" s="135">
        <v>20946</v>
      </c>
      <c r="AA2341" s="136">
        <v>22776</v>
      </c>
      <c r="AB2341" s="135">
        <v>24147</v>
      </c>
      <c r="AC2341" s="136">
        <v>23856</v>
      </c>
      <c r="AD2341" s="135">
        <v>23562</v>
      </c>
      <c r="AE2341" s="137">
        <v>22342</v>
      </c>
      <c r="AF2341" s="138">
        <v>23069</v>
      </c>
    </row>
    <row r="2342" spans="2:32">
      <c r="B2342" s="114">
        <v>2304</v>
      </c>
      <c r="C2342" s="115">
        <v>2304</v>
      </c>
      <c r="D2342" s="116">
        <v>96</v>
      </c>
      <c r="E2342" s="117">
        <v>4</v>
      </c>
      <c r="F2342" s="118">
        <v>6</v>
      </c>
      <c r="G2342" s="119" t="s">
        <v>485</v>
      </c>
      <c r="H2342" s="120">
        <v>4</v>
      </c>
      <c r="I2342" s="115">
        <v>5</v>
      </c>
      <c r="J2342" s="116" t="s">
        <v>485</v>
      </c>
      <c r="K2342" s="121">
        <v>24</v>
      </c>
      <c r="L2342" s="108"/>
      <c r="M2342" s="122">
        <v>13905</v>
      </c>
      <c r="N2342" s="123">
        <v>14233</v>
      </c>
      <c r="O2342" s="124">
        <v>15087</v>
      </c>
      <c r="P2342" s="123">
        <v>16010</v>
      </c>
      <c r="Q2342" s="124">
        <v>16763</v>
      </c>
      <c r="R2342" s="123">
        <v>16688</v>
      </c>
      <c r="S2342" s="124">
        <v>16864</v>
      </c>
      <c r="T2342" s="123">
        <v>16785</v>
      </c>
      <c r="U2342" s="124">
        <v>17399</v>
      </c>
      <c r="V2342" s="123">
        <v>19632</v>
      </c>
      <c r="W2342" s="124">
        <v>19488</v>
      </c>
      <c r="X2342" s="123">
        <v>20825</v>
      </c>
      <c r="Y2342" s="124">
        <v>20804</v>
      </c>
      <c r="Z2342" s="123">
        <v>20410</v>
      </c>
      <c r="AA2342" s="124">
        <v>22048</v>
      </c>
      <c r="AB2342" s="123">
        <v>23470</v>
      </c>
      <c r="AC2342" s="124">
        <v>23118</v>
      </c>
      <c r="AD2342" s="123">
        <v>23208</v>
      </c>
      <c r="AE2342" s="125">
        <v>21944</v>
      </c>
      <c r="AF2342" s="126">
        <v>22380</v>
      </c>
    </row>
    <row r="2343" spans="2:32">
      <c r="B2343" s="127">
        <v>2305</v>
      </c>
      <c r="C2343" s="128">
        <v>2305</v>
      </c>
      <c r="D2343" s="129">
        <v>97</v>
      </c>
      <c r="E2343" s="130">
        <v>4</v>
      </c>
      <c r="F2343" s="131">
        <v>7</v>
      </c>
      <c r="G2343" s="132" t="s">
        <v>485</v>
      </c>
      <c r="H2343" s="133">
        <v>4</v>
      </c>
      <c r="I2343" s="128">
        <v>6</v>
      </c>
      <c r="J2343" s="129" t="s">
        <v>485</v>
      </c>
      <c r="K2343" s="134">
        <v>1</v>
      </c>
      <c r="L2343" s="108"/>
      <c r="M2343" s="81">
        <v>12891</v>
      </c>
      <c r="N2343" s="135">
        <v>13880</v>
      </c>
      <c r="O2343" s="136">
        <v>14659</v>
      </c>
      <c r="P2343" s="135">
        <v>16073</v>
      </c>
      <c r="Q2343" s="136">
        <v>16026</v>
      </c>
      <c r="R2343" s="135">
        <v>15445</v>
      </c>
      <c r="S2343" s="136">
        <v>16432</v>
      </c>
      <c r="T2343" s="135">
        <v>16382</v>
      </c>
      <c r="U2343" s="136">
        <v>17299</v>
      </c>
      <c r="V2343" s="135">
        <v>19069</v>
      </c>
      <c r="W2343" s="136">
        <v>18865</v>
      </c>
      <c r="X2343" s="135">
        <v>19252</v>
      </c>
      <c r="Y2343" s="136">
        <v>19730</v>
      </c>
      <c r="Z2343" s="135">
        <v>20587</v>
      </c>
      <c r="AA2343" s="136">
        <v>22618</v>
      </c>
      <c r="AB2343" s="135">
        <v>22969</v>
      </c>
      <c r="AC2343" s="136">
        <v>23241</v>
      </c>
      <c r="AD2343" s="135">
        <v>21793</v>
      </c>
      <c r="AE2343" s="137">
        <v>21097</v>
      </c>
      <c r="AF2343" s="138">
        <v>22684</v>
      </c>
    </row>
    <row r="2344" spans="2:32">
      <c r="B2344" s="114">
        <v>2306</v>
      </c>
      <c r="C2344" s="115">
        <v>2306</v>
      </c>
      <c r="D2344" s="116">
        <v>97</v>
      </c>
      <c r="E2344" s="117">
        <v>4</v>
      </c>
      <c r="F2344" s="118">
        <v>7</v>
      </c>
      <c r="G2344" s="119" t="s">
        <v>485</v>
      </c>
      <c r="H2344" s="120">
        <v>4</v>
      </c>
      <c r="I2344" s="115">
        <v>6</v>
      </c>
      <c r="J2344" s="116" t="s">
        <v>485</v>
      </c>
      <c r="K2344" s="121">
        <v>2</v>
      </c>
      <c r="L2344" s="108"/>
      <c r="M2344" s="122">
        <v>12692</v>
      </c>
      <c r="N2344" s="123">
        <v>13758</v>
      </c>
      <c r="O2344" s="124">
        <v>14532</v>
      </c>
      <c r="P2344" s="123">
        <v>15933</v>
      </c>
      <c r="Q2344" s="124">
        <v>15825</v>
      </c>
      <c r="R2344" s="123">
        <v>15264</v>
      </c>
      <c r="S2344" s="124">
        <v>16314</v>
      </c>
      <c r="T2344" s="123">
        <v>16337</v>
      </c>
      <c r="U2344" s="124">
        <v>17251</v>
      </c>
      <c r="V2344" s="123">
        <v>18883</v>
      </c>
      <c r="W2344" s="124">
        <v>18607</v>
      </c>
      <c r="X2344" s="123">
        <v>19039</v>
      </c>
      <c r="Y2344" s="124">
        <v>19418</v>
      </c>
      <c r="Z2344" s="123">
        <v>20276</v>
      </c>
      <c r="AA2344" s="124">
        <v>22282</v>
      </c>
      <c r="AB2344" s="123">
        <v>22485</v>
      </c>
      <c r="AC2344" s="124">
        <v>23028</v>
      </c>
      <c r="AD2344" s="123">
        <v>21421</v>
      </c>
      <c r="AE2344" s="125">
        <v>20848</v>
      </c>
      <c r="AF2344" s="126">
        <v>22323</v>
      </c>
    </row>
    <row r="2345" spans="2:32">
      <c r="B2345" s="127">
        <v>2307</v>
      </c>
      <c r="C2345" s="128">
        <v>2307</v>
      </c>
      <c r="D2345" s="129">
        <v>97</v>
      </c>
      <c r="E2345" s="130">
        <v>4</v>
      </c>
      <c r="F2345" s="131">
        <v>7</v>
      </c>
      <c r="G2345" s="132" t="s">
        <v>485</v>
      </c>
      <c r="H2345" s="133">
        <v>4</v>
      </c>
      <c r="I2345" s="128">
        <v>6</v>
      </c>
      <c r="J2345" s="129" t="s">
        <v>485</v>
      </c>
      <c r="K2345" s="134">
        <v>3</v>
      </c>
      <c r="L2345" s="108"/>
      <c r="M2345" s="81">
        <v>12570</v>
      </c>
      <c r="N2345" s="135">
        <v>13661</v>
      </c>
      <c r="O2345" s="136">
        <v>14442</v>
      </c>
      <c r="P2345" s="135">
        <v>15821</v>
      </c>
      <c r="Q2345" s="136">
        <v>15688</v>
      </c>
      <c r="R2345" s="135">
        <v>15061</v>
      </c>
      <c r="S2345" s="136">
        <v>16141</v>
      </c>
      <c r="T2345" s="135">
        <v>16193</v>
      </c>
      <c r="U2345" s="136">
        <v>17095</v>
      </c>
      <c r="V2345" s="135">
        <v>18652</v>
      </c>
      <c r="W2345" s="136">
        <v>18254</v>
      </c>
      <c r="X2345" s="135">
        <v>18696</v>
      </c>
      <c r="Y2345" s="136">
        <v>19106</v>
      </c>
      <c r="Z2345" s="135">
        <v>19967</v>
      </c>
      <c r="AA2345" s="136">
        <v>21934</v>
      </c>
      <c r="AB2345" s="135">
        <v>22060</v>
      </c>
      <c r="AC2345" s="136">
        <v>22608</v>
      </c>
      <c r="AD2345" s="135">
        <v>21034</v>
      </c>
      <c r="AE2345" s="137">
        <v>20873</v>
      </c>
      <c r="AF2345" s="138">
        <v>21934</v>
      </c>
    </row>
    <row r="2346" spans="2:32">
      <c r="B2346" s="114">
        <v>2308</v>
      </c>
      <c r="C2346" s="115">
        <v>2308</v>
      </c>
      <c r="D2346" s="116">
        <v>97</v>
      </c>
      <c r="E2346" s="117">
        <v>4</v>
      </c>
      <c r="F2346" s="118">
        <v>7</v>
      </c>
      <c r="G2346" s="119" t="s">
        <v>485</v>
      </c>
      <c r="H2346" s="120">
        <v>4</v>
      </c>
      <c r="I2346" s="115">
        <v>6</v>
      </c>
      <c r="J2346" s="116" t="s">
        <v>485</v>
      </c>
      <c r="K2346" s="121">
        <v>4</v>
      </c>
      <c r="L2346" s="108"/>
      <c r="M2346" s="122">
        <v>12678</v>
      </c>
      <c r="N2346" s="123">
        <v>13812</v>
      </c>
      <c r="O2346" s="124">
        <v>14571</v>
      </c>
      <c r="P2346" s="123">
        <v>15932</v>
      </c>
      <c r="Q2346" s="124">
        <v>15734</v>
      </c>
      <c r="R2346" s="123">
        <v>15111</v>
      </c>
      <c r="S2346" s="124">
        <v>16096</v>
      </c>
      <c r="T2346" s="123">
        <v>16217</v>
      </c>
      <c r="U2346" s="124">
        <v>17006</v>
      </c>
      <c r="V2346" s="123">
        <v>18441</v>
      </c>
      <c r="W2346" s="124">
        <v>17825</v>
      </c>
      <c r="X2346" s="123">
        <v>18385</v>
      </c>
      <c r="Y2346" s="124">
        <v>18722</v>
      </c>
      <c r="Z2346" s="123">
        <v>19566</v>
      </c>
      <c r="AA2346" s="124">
        <v>21459</v>
      </c>
      <c r="AB2346" s="123">
        <v>21459</v>
      </c>
      <c r="AC2346" s="124">
        <v>21837</v>
      </c>
      <c r="AD2346" s="123">
        <v>20487</v>
      </c>
      <c r="AE2346" s="125">
        <v>20791</v>
      </c>
      <c r="AF2346" s="126">
        <v>21362</v>
      </c>
    </row>
    <row r="2347" spans="2:32">
      <c r="B2347" s="127">
        <v>2309</v>
      </c>
      <c r="C2347" s="128">
        <v>2309</v>
      </c>
      <c r="D2347" s="129">
        <v>97</v>
      </c>
      <c r="E2347" s="130">
        <v>4</v>
      </c>
      <c r="F2347" s="131">
        <v>7</v>
      </c>
      <c r="G2347" s="132" t="s">
        <v>485</v>
      </c>
      <c r="H2347" s="133">
        <v>4</v>
      </c>
      <c r="I2347" s="128">
        <v>6</v>
      </c>
      <c r="J2347" s="129" t="s">
        <v>485</v>
      </c>
      <c r="K2347" s="134">
        <v>5</v>
      </c>
      <c r="L2347" s="108"/>
      <c r="M2347" s="81">
        <v>13089</v>
      </c>
      <c r="N2347" s="135">
        <v>14413</v>
      </c>
      <c r="O2347" s="136">
        <v>15185</v>
      </c>
      <c r="P2347" s="135">
        <v>16435</v>
      </c>
      <c r="Q2347" s="136">
        <v>16213</v>
      </c>
      <c r="R2347" s="135">
        <v>15450</v>
      </c>
      <c r="S2347" s="136">
        <v>16303</v>
      </c>
      <c r="T2347" s="135">
        <v>16677</v>
      </c>
      <c r="U2347" s="136">
        <v>17447</v>
      </c>
      <c r="V2347" s="135">
        <v>18669</v>
      </c>
      <c r="W2347" s="136">
        <v>17566</v>
      </c>
      <c r="X2347" s="135">
        <v>18356</v>
      </c>
      <c r="Y2347" s="136">
        <v>18428</v>
      </c>
      <c r="Z2347" s="135">
        <v>19482</v>
      </c>
      <c r="AA2347" s="136">
        <v>21218</v>
      </c>
      <c r="AB2347" s="135">
        <v>21093</v>
      </c>
      <c r="AC2347" s="136">
        <v>21501</v>
      </c>
      <c r="AD2347" s="135">
        <v>19981</v>
      </c>
      <c r="AE2347" s="137">
        <v>20704</v>
      </c>
      <c r="AF2347" s="138">
        <v>21075</v>
      </c>
    </row>
    <row r="2348" spans="2:32">
      <c r="B2348" s="114">
        <v>2310</v>
      </c>
      <c r="C2348" s="115">
        <v>2310</v>
      </c>
      <c r="D2348" s="116">
        <v>97</v>
      </c>
      <c r="E2348" s="117">
        <v>4</v>
      </c>
      <c r="F2348" s="118">
        <v>7</v>
      </c>
      <c r="G2348" s="119" t="s">
        <v>485</v>
      </c>
      <c r="H2348" s="120">
        <v>4</v>
      </c>
      <c r="I2348" s="115">
        <v>6</v>
      </c>
      <c r="J2348" s="116" t="s">
        <v>485</v>
      </c>
      <c r="K2348" s="121">
        <v>6</v>
      </c>
      <c r="L2348" s="108"/>
      <c r="M2348" s="122">
        <v>13933</v>
      </c>
      <c r="N2348" s="123">
        <v>15770</v>
      </c>
      <c r="O2348" s="124">
        <v>16503</v>
      </c>
      <c r="P2348" s="123">
        <v>17573</v>
      </c>
      <c r="Q2348" s="124">
        <v>17330</v>
      </c>
      <c r="R2348" s="123">
        <v>16169</v>
      </c>
      <c r="S2348" s="124">
        <v>16753</v>
      </c>
      <c r="T2348" s="123">
        <v>17802</v>
      </c>
      <c r="U2348" s="124">
        <v>18523</v>
      </c>
      <c r="V2348" s="123">
        <v>19408</v>
      </c>
      <c r="W2348" s="124">
        <v>17415</v>
      </c>
      <c r="X2348" s="123">
        <v>18619</v>
      </c>
      <c r="Y2348" s="124">
        <v>18401</v>
      </c>
      <c r="Z2348" s="123">
        <v>20132</v>
      </c>
      <c r="AA2348" s="124">
        <v>21612</v>
      </c>
      <c r="AB2348" s="123">
        <v>21299</v>
      </c>
      <c r="AC2348" s="124">
        <v>21755</v>
      </c>
      <c r="AD2348" s="123">
        <v>19736</v>
      </c>
      <c r="AE2348" s="125">
        <v>20793</v>
      </c>
      <c r="AF2348" s="126">
        <v>21509</v>
      </c>
    </row>
    <row r="2349" spans="2:32">
      <c r="B2349" s="127">
        <v>2311</v>
      </c>
      <c r="C2349" s="128">
        <v>2311</v>
      </c>
      <c r="D2349" s="129">
        <v>97</v>
      </c>
      <c r="E2349" s="130">
        <v>4</v>
      </c>
      <c r="F2349" s="131">
        <v>7</v>
      </c>
      <c r="G2349" s="132" t="s">
        <v>485</v>
      </c>
      <c r="H2349" s="133">
        <v>4</v>
      </c>
      <c r="I2349" s="128">
        <v>6</v>
      </c>
      <c r="J2349" s="129" t="s">
        <v>485</v>
      </c>
      <c r="K2349" s="134">
        <v>7</v>
      </c>
      <c r="L2349" s="108"/>
      <c r="M2349" s="81">
        <v>14497</v>
      </c>
      <c r="N2349" s="135">
        <v>17054</v>
      </c>
      <c r="O2349" s="136">
        <v>17886</v>
      </c>
      <c r="P2349" s="135">
        <v>18719</v>
      </c>
      <c r="Q2349" s="136">
        <v>18605</v>
      </c>
      <c r="R2349" s="135">
        <v>16610</v>
      </c>
      <c r="S2349" s="136">
        <v>16853</v>
      </c>
      <c r="T2349" s="135">
        <v>18908</v>
      </c>
      <c r="U2349" s="136">
        <v>19564</v>
      </c>
      <c r="V2349" s="135">
        <v>20359</v>
      </c>
      <c r="W2349" s="136">
        <v>17125</v>
      </c>
      <c r="X2349" s="135">
        <v>18598</v>
      </c>
      <c r="Y2349" s="136">
        <v>18132</v>
      </c>
      <c r="Z2349" s="135">
        <v>20790</v>
      </c>
      <c r="AA2349" s="136">
        <v>22071</v>
      </c>
      <c r="AB2349" s="135">
        <v>21896</v>
      </c>
      <c r="AC2349" s="136">
        <v>22234</v>
      </c>
      <c r="AD2349" s="135">
        <v>19308</v>
      </c>
      <c r="AE2349" s="137">
        <v>21006</v>
      </c>
      <c r="AF2349" s="138">
        <v>22004</v>
      </c>
    </row>
    <row r="2350" spans="2:32">
      <c r="B2350" s="114">
        <v>2312</v>
      </c>
      <c r="C2350" s="115">
        <v>2312</v>
      </c>
      <c r="D2350" s="116">
        <v>97</v>
      </c>
      <c r="E2350" s="117">
        <v>4</v>
      </c>
      <c r="F2350" s="118">
        <v>7</v>
      </c>
      <c r="G2350" s="119" t="s">
        <v>485</v>
      </c>
      <c r="H2350" s="120">
        <v>4</v>
      </c>
      <c r="I2350" s="115">
        <v>6</v>
      </c>
      <c r="J2350" s="116" t="s">
        <v>485</v>
      </c>
      <c r="K2350" s="121">
        <v>8</v>
      </c>
      <c r="L2350" s="108"/>
      <c r="M2350" s="122">
        <v>14646</v>
      </c>
      <c r="N2350" s="123">
        <v>17477</v>
      </c>
      <c r="O2350" s="124">
        <v>18435</v>
      </c>
      <c r="P2350" s="123">
        <v>19294</v>
      </c>
      <c r="Q2350" s="124">
        <v>19075</v>
      </c>
      <c r="R2350" s="123">
        <v>16676</v>
      </c>
      <c r="S2350" s="124">
        <v>16708</v>
      </c>
      <c r="T2350" s="123">
        <v>19252</v>
      </c>
      <c r="U2350" s="124">
        <v>19866</v>
      </c>
      <c r="V2350" s="123">
        <v>20752</v>
      </c>
      <c r="W2350" s="124">
        <v>17343</v>
      </c>
      <c r="X2350" s="123">
        <v>18420</v>
      </c>
      <c r="Y2350" s="124">
        <v>17832</v>
      </c>
      <c r="Z2350" s="123">
        <v>20858</v>
      </c>
      <c r="AA2350" s="124">
        <v>22231</v>
      </c>
      <c r="AB2350" s="123">
        <v>22125</v>
      </c>
      <c r="AC2350" s="124">
        <v>22367</v>
      </c>
      <c r="AD2350" s="123">
        <v>18924</v>
      </c>
      <c r="AE2350" s="125">
        <v>21435</v>
      </c>
      <c r="AF2350" s="126">
        <v>21962</v>
      </c>
    </row>
    <row r="2351" spans="2:32">
      <c r="B2351" s="127">
        <v>2313</v>
      </c>
      <c r="C2351" s="128">
        <v>2313</v>
      </c>
      <c r="D2351" s="129">
        <v>97</v>
      </c>
      <c r="E2351" s="130">
        <v>4</v>
      </c>
      <c r="F2351" s="131">
        <v>7</v>
      </c>
      <c r="G2351" s="132" t="s">
        <v>485</v>
      </c>
      <c r="H2351" s="133">
        <v>4</v>
      </c>
      <c r="I2351" s="128">
        <v>6</v>
      </c>
      <c r="J2351" s="129" t="s">
        <v>485</v>
      </c>
      <c r="K2351" s="134">
        <v>9</v>
      </c>
      <c r="L2351" s="108"/>
      <c r="M2351" s="81">
        <v>15220</v>
      </c>
      <c r="N2351" s="135">
        <v>17589</v>
      </c>
      <c r="O2351" s="136">
        <v>18432</v>
      </c>
      <c r="P2351" s="135">
        <v>19420</v>
      </c>
      <c r="Q2351" s="136">
        <v>18939</v>
      </c>
      <c r="R2351" s="135">
        <v>17116</v>
      </c>
      <c r="S2351" s="136">
        <v>17058</v>
      </c>
      <c r="T2351" s="135">
        <v>19256</v>
      </c>
      <c r="U2351" s="136">
        <v>19795</v>
      </c>
      <c r="V2351" s="135">
        <v>20525</v>
      </c>
      <c r="W2351" s="136">
        <v>17627</v>
      </c>
      <c r="X2351" s="135">
        <v>18698</v>
      </c>
      <c r="Y2351" s="136">
        <v>18071</v>
      </c>
      <c r="Z2351" s="135">
        <v>20683</v>
      </c>
      <c r="AA2351" s="136">
        <v>22116</v>
      </c>
      <c r="AB2351" s="135">
        <v>21850</v>
      </c>
      <c r="AC2351" s="136">
        <v>22231</v>
      </c>
      <c r="AD2351" s="135">
        <v>19112</v>
      </c>
      <c r="AE2351" s="137">
        <v>21632</v>
      </c>
      <c r="AF2351" s="138">
        <v>21724</v>
      </c>
    </row>
    <row r="2352" spans="2:32">
      <c r="B2352" s="114">
        <v>2314</v>
      </c>
      <c r="C2352" s="115">
        <v>2314</v>
      </c>
      <c r="D2352" s="116">
        <v>97</v>
      </c>
      <c r="E2352" s="117">
        <v>4</v>
      </c>
      <c r="F2352" s="118">
        <v>7</v>
      </c>
      <c r="G2352" s="119" t="s">
        <v>485</v>
      </c>
      <c r="H2352" s="120">
        <v>4</v>
      </c>
      <c r="I2352" s="115">
        <v>6</v>
      </c>
      <c r="J2352" s="116" t="s">
        <v>485</v>
      </c>
      <c r="K2352" s="121">
        <v>10</v>
      </c>
      <c r="L2352" s="108"/>
      <c r="M2352" s="122">
        <v>15734</v>
      </c>
      <c r="N2352" s="123">
        <v>17734</v>
      </c>
      <c r="O2352" s="124">
        <v>18468</v>
      </c>
      <c r="P2352" s="123">
        <v>19452</v>
      </c>
      <c r="Q2352" s="124">
        <v>18835</v>
      </c>
      <c r="R2352" s="123">
        <v>17492</v>
      </c>
      <c r="S2352" s="124">
        <v>17415</v>
      </c>
      <c r="T2352" s="123">
        <v>19346</v>
      </c>
      <c r="U2352" s="124">
        <v>19956</v>
      </c>
      <c r="V2352" s="123">
        <v>20304</v>
      </c>
      <c r="W2352" s="124">
        <v>17838</v>
      </c>
      <c r="X2352" s="123">
        <v>19081</v>
      </c>
      <c r="Y2352" s="124">
        <v>18557</v>
      </c>
      <c r="Z2352" s="123">
        <v>20908</v>
      </c>
      <c r="AA2352" s="124">
        <v>22312</v>
      </c>
      <c r="AB2352" s="123">
        <v>21828</v>
      </c>
      <c r="AC2352" s="124">
        <v>22436</v>
      </c>
      <c r="AD2352" s="123">
        <v>19653</v>
      </c>
      <c r="AE2352" s="125">
        <v>21693</v>
      </c>
      <c r="AF2352" s="126">
        <v>22009</v>
      </c>
    </row>
    <row r="2353" spans="2:32">
      <c r="B2353" s="127">
        <v>2315</v>
      </c>
      <c r="C2353" s="128">
        <v>2315</v>
      </c>
      <c r="D2353" s="129">
        <v>97</v>
      </c>
      <c r="E2353" s="130">
        <v>4</v>
      </c>
      <c r="F2353" s="131">
        <v>7</v>
      </c>
      <c r="G2353" s="132" t="s">
        <v>485</v>
      </c>
      <c r="H2353" s="133">
        <v>4</v>
      </c>
      <c r="I2353" s="128">
        <v>6</v>
      </c>
      <c r="J2353" s="129" t="s">
        <v>485</v>
      </c>
      <c r="K2353" s="134">
        <v>11</v>
      </c>
      <c r="L2353" s="108"/>
      <c r="M2353" s="81">
        <v>15865</v>
      </c>
      <c r="N2353" s="135">
        <v>17684</v>
      </c>
      <c r="O2353" s="136">
        <v>18503</v>
      </c>
      <c r="P2353" s="135">
        <v>19404</v>
      </c>
      <c r="Q2353" s="136">
        <v>18731</v>
      </c>
      <c r="R2353" s="135">
        <v>17541</v>
      </c>
      <c r="S2353" s="136">
        <v>17614</v>
      </c>
      <c r="T2353" s="135">
        <v>19244</v>
      </c>
      <c r="U2353" s="136">
        <v>20096</v>
      </c>
      <c r="V2353" s="135">
        <v>20139</v>
      </c>
      <c r="W2353" s="136">
        <v>18003</v>
      </c>
      <c r="X2353" s="135">
        <v>19151</v>
      </c>
      <c r="Y2353" s="136">
        <v>18894</v>
      </c>
      <c r="Z2353" s="135">
        <v>21142</v>
      </c>
      <c r="AA2353" s="136">
        <v>22436</v>
      </c>
      <c r="AB2353" s="135">
        <v>21858</v>
      </c>
      <c r="AC2353" s="136">
        <v>22504</v>
      </c>
      <c r="AD2353" s="135">
        <v>20033</v>
      </c>
      <c r="AE2353" s="137">
        <v>21774</v>
      </c>
      <c r="AF2353" s="138">
        <v>22296</v>
      </c>
    </row>
    <row r="2354" spans="2:32">
      <c r="B2354" s="114">
        <v>2316</v>
      </c>
      <c r="C2354" s="115">
        <v>2316</v>
      </c>
      <c r="D2354" s="116">
        <v>97</v>
      </c>
      <c r="E2354" s="117">
        <v>4</v>
      </c>
      <c r="F2354" s="118">
        <v>7</v>
      </c>
      <c r="G2354" s="119" t="s">
        <v>485</v>
      </c>
      <c r="H2354" s="120">
        <v>4</v>
      </c>
      <c r="I2354" s="115">
        <v>6</v>
      </c>
      <c r="J2354" s="116" t="s">
        <v>485</v>
      </c>
      <c r="K2354" s="121">
        <v>12</v>
      </c>
      <c r="L2354" s="108"/>
      <c r="M2354" s="122">
        <v>15875</v>
      </c>
      <c r="N2354" s="123">
        <v>17663</v>
      </c>
      <c r="O2354" s="124">
        <v>18440</v>
      </c>
      <c r="P2354" s="123">
        <v>19245</v>
      </c>
      <c r="Q2354" s="124">
        <v>18694</v>
      </c>
      <c r="R2354" s="123">
        <v>17523</v>
      </c>
      <c r="S2354" s="124">
        <v>17640</v>
      </c>
      <c r="T2354" s="123">
        <v>19207</v>
      </c>
      <c r="U2354" s="124">
        <v>19986</v>
      </c>
      <c r="V2354" s="123">
        <v>20120</v>
      </c>
      <c r="W2354" s="124">
        <v>18033</v>
      </c>
      <c r="X2354" s="123">
        <v>19140</v>
      </c>
      <c r="Y2354" s="124">
        <v>18961</v>
      </c>
      <c r="Z2354" s="123">
        <v>21096</v>
      </c>
      <c r="AA2354" s="124">
        <v>22323</v>
      </c>
      <c r="AB2354" s="123">
        <v>21894</v>
      </c>
      <c r="AC2354" s="124">
        <v>22385</v>
      </c>
      <c r="AD2354" s="123">
        <v>20106</v>
      </c>
      <c r="AE2354" s="125">
        <v>21837</v>
      </c>
      <c r="AF2354" s="126">
        <v>22259</v>
      </c>
    </row>
    <row r="2355" spans="2:32">
      <c r="B2355" s="127">
        <v>2317</v>
      </c>
      <c r="C2355" s="128">
        <v>2317</v>
      </c>
      <c r="D2355" s="129">
        <v>97</v>
      </c>
      <c r="E2355" s="130">
        <v>4</v>
      </c>
      <c r="F2355" s="131">
        <v>7</v>
      </c>
      <c r="G2355" s="132" t="s">
        <v>485</v>
      </c>
      <c r="H2355" s="133">
        <v>4</v>
      </c>
      <c r="I2355" s="128">
        <v>6</v>
      </c>
      <c r="J2355" s="129" t="s">
        <v>485</v>
      </c>
      <c r="K2355" s="134">
        <v>13</v>
      </c>
      <c r="L2355" s="108"/>
      <c r="M2355" s="81">
        <v>15723</v>
      </c>
      <c r="N2355" s="135">
        <v>17585</v>
      </c>
      <c r="O2355" s="136">
        <v>18351</v>
      </c>
      <c r="P2355" s="135">
        <v>18998</v>
      </c>
      <c r="Q2355" s="136">
        <v>18599</v>
      </c>
      <c r="R2355" s="135">
        <v>17344</v>
      </c>
      <c r="S2355" s="136">
        <v>17583</v>
      </c>
      <c r="T2355" s="135">
        <v>19164</v>
      </c>
      <c r="U2355" s="136">
        <v>19868</v>
      </c>
      <c r="V2355" s="135">
        <v>20006</v>
      </c>
      <c r="W2355" s="136">
        <v>17841</v>
      </c>
      <c r="X2355" s="135">
        <v>18940</v>
      </c>
      <c r="Y2355" s="136">
        <v>18904</v>
      </c>
      <c r="Z2355" s="135">
        <v>20959</v>
      </c>
      <c r="AA2355" s="136">
        <v>22053</v>
      </c>
      <c r="AB2355" s="135">
        <v>21763</v>
      </c>
      <c r="AC2355" s="136">
        <v>22063</v>
      </c>
      <c r="AD2355" s="135">
        <v>20044</v>
      </c>
      <c r="AE2355" s="137">
        <v>21771</v>
      </c>
      <c r="AF2355" s="138">
        <v>22113</v>
      </c>
    </row>
    <row r="2356" spans="2:32">
      <c r="B2356" s="114">
        <v>2318</v>
      </c>
      <c r="C2356" s="115">
        <v>2318</v>
      </c>
      <c r="D2356" s="116">
        <v>97</v>
      </c>
      <c r="E2356" s="117">
        <v>4</v>
      </c>
      <c r="F2356" s="118">
        <v>7</v>
      </c>
      <c r="G2356" s="119" t="s">
        <v>485</v>
      </c>
      <c r="H2356" s="120">
        <v>4</v>
      </c>
      <c r="I2356" s="115">
        <v>6</v>
      </c>
      <c r="J2356" s="116" t="s">
        <v>485</v>
      </c>
      <c r="K2356" s="121">
        <v>14</v>
      </c>
      <c r="L2356" s="108"/>
      <c r="M2356" s="122">
        <v>15348</v>
      </c>
      <c r="N2356" s="123">
        <v>17295</v>
      </c>
      <c r="O2356" s="124">
        <v>18160</v>
      </c>
      <c r="P2356" s="123">
        <v>18687</v>
      </c>
      <c r="Q2356" s="124">
        <v>18358</v>
      </c>
      <c r="R2356" s="123">
        <v>16903</v>
      </c>
      <c r="S2356" s="124">
        <v>17341</v>
      </c>
      <c r="T2356" s="123">
        <v>18859</v>
      </c>
      <c r="U2356" s="124">
        <v>19604</v>
      </c>
      <c r="V2356" s="123">
        <v>19731</v>
      </c>
      <c r="W2356" s="124">
        <v>17544</v>
      </c>
      <c r="X2356" s="123">
        <v>18450</v>
      </c>
      <c r="Y2356" s="124">
        <v>18631</v>
      </c>
      <c r="Z2356" s="123">
        <v>20667</v>
      </c>
      <c r="AA2356" s="124">
        <v>21672</v>
      </c>
      <c r="AB2356" s="123">
        <v>21427</v>
      </c>
      <c r="AC2356" s="124">
        <v>21637</v>
      </c>
      <c r="AD2356" s="123">
        <v>19748</v>
      </c>
      <c r="AE2356" s="125">
        <v>21489</v>
      </c>
      <c r="AF2356" s="126">
        <v>21791</v>
      </c>
    </row>
    <row r="2357" spans="2:32">
      <c r="B2357" s="127">
        <v>2319</v>
      </c>
      <c r="C2357" s="128">
        <v>2319</v>
      </c>
      <c r="D2357" s="129">
        <v>97</v>
      </c>
      <c r="E2357" s="130">
        <v>4</v>
      </c>
      <c r="F2357" s="131">
        <v>7</v>
      </c>
      <c r="G2357" s="132" t="s">
        <v>485</v>
      </c>
      <c r="H2357" s="133">
        <v>4</v>
      </c>
      <c r="I2357" s="128">
        <v>6</v>
      </c>
      <c r="J2357" s="129" t="s">
        <v>485</v>
      </c>
      <c r="K2357" s="134">
        <v>15</v>
      </c>
      <c r="L2357" s="108"/>
      <c r="M2357" s="81">
        <v>15276</v>
      </c>
      <c r="N2357" s="135">
        <v>17200</v>
      </c>
      <c r="O2357" s="136">
        <v>18190</v>
      </c>
      <c r="P2357" s="135">
        <v>18657</v>
      </c>
      <c r="Q2357" s="136">
        <v>18299</v>
      </c>
      <c r="R2357" s="135">
        <v>16832</v>
      </c>
      <c r="S2357" s="136">
        <v>17398</v>
      </c>
      <c r="T2357" s="135">
        <v>18744</v>
      </c>
      <c r="U2357" s="136">
        <v>19565</v>
      </c>
      <c r="V2357" s="135">
        <v>19642</v>
      </c>
      <c r="W2357" s="136">
        <v>17341</v>
      </c>
      <c r="X2357" s="135">
        <v>18338</v>
      </c>
      <c r="Y2357" s="136">
        <v>18651</v>
      </c>
      <c r="Z2357" s="135">
        <v>20612</v>
      </c>
      <c r="AA2357" s="136">
        <v>21567</v>
      </c>
      <c r="AB2357" s="135">
        <v>21269</v>
      </c>
      <c r="AC2357" s="136">
        <v>21420</v>
      </c>
      <c r="AD2357" s="135">
        <v>19747</v>
      </c>
      <c r="AE2357" s="137">
        <v>21397</v>
      </c>
      <c r="AF2357" s="138">
        <v>21712</v>
      </c>
    </row>
    <row r="2358" spans="2:32">
      <c r="B2358" s="114">
        <v>2320</v>
      </c>
      <c r="C2358" s="115">
        <v>2320</v>
      </c>
      <c r="D2358" s="116">
        <v>97</v>
      </c>
      <c r="E2358" s="117">
        <v>4</v>
      </c>
      <c r="F2358" s="118">
        <v>7</v>
      </c>
      <c r="G2358" s="119" t="s">
        <v>485</v>
      </c>
      <c r="H2358" s="120">
        <v>4</v>
      </c>
      <c r="I2358" s="115">
        <v>6</v>
      </c>
      <c r="J2358" s="116" t="s">
        <v>485</v>
      </c>
      <c r="K2358" s="121">
        <v>16</v>
      </c>
      <c r="L2358" s="108"/>
      <c r="M2358" s="122">
        <v>15514</v>
      </c>
      <c r="N2358" s="123">
        <v>17409</v>
      </c>
      <c r="O2358" s="124">
        <v>18585</v>
      </c>
      <c r="P2358" s="123">
        <v>18934</v>
      </c>
      <c r="Q2358" s="124">
        <v>18525</v>
      </c>
      <c r="R2358" s="123">
        <v>17041</v>
      </c>
      <c r="S2358" s="124">
        <v>17747</v>
      </c>
      <c r="T2358" s="123">
        <v>18902</v>
      </c>
      <c r="U2358" s="124">
        <v>20137</v>
      </c>
      <c r="V2358" s="123">
        <v>19741</v>
      </c>
      <c r="W2358" s="124">
        <v>17434</v>
      </c>
      <c r="X2358" s="123">
        <v>18455</v>
      </c>
      <c r="Y2358" s="124">
        <v>18905</v>
      </c>
      <c r="Z2358" s="123">
        <v>21134</v>
      </c>
      <c r="AA2358" s="124">
        <v>21662</v>
      </c>
      <c r="AB2358" s="123">
        <v>21217</v>
      </c>
      <c r="AC2358" s="124">
        <v>21294</v>
      </c>
      <c r="AD2358" s="123">
        <v>19953</v>
      </c>
      <c r="AE2358" s="125">
        <v>21542</v>
      </c>
      <c r="AF2358" s="126">
        <v>22196</v>
      </c>
    </row>
    <row r="2359" spans="2:32">
      <c r="B2359" s="127">
        <v>2321</v>
      </c>
      <c r="C2359" s="128">
        <v>2321</v>
      </c>
      <c r="D2359" s="129">
        <v>97</v>
      </c>
      <c r="E2359" s="130">
        <v>4</v>
      </c>
      <c r="F2359" s="131">
        <v>7</v>
      </c>
      <c r="G2359" s="132" t="s">
        <v>485</v>
      </c>
      <c r="H2359" s="133">
        <v>4</v>
      </c>
      <c r="I2359" s="128">
        <v>6</v>
      </c>
      <c r="J2359" s="129" t="s">
        <v>485</v>
      </c>
      <c r="K2359" s="134">
        <v>17</v>
      </c>
      <c r="L2359" s="108"/>
      <c r="M2359" s="81">
        <v>15763</v>
      </c>
      <c r="N2359" s="135">
        <v>17403</v>
      </c>
      <c r="O2359" s="136">
        <v>18788</v>
      </c>
      <c r="P2359" s="135">
        <v>18976</v>
      </c>
      <c r="Q2359" s="136">
        <v>18652</v>
      </c>
      <c r="R2359" s="135">
        <v>17357</v>
      </c>
      <c r="S2359" s="136">
        <v>18041</v>
      </c>
      <c r="T2359" s="135">
        <v>18977</v>
      </c>
      <c r="U2359" s="136">
        <v>20205</v>
      </c>
      <c r="V2359" s="135">
        <v>19920</v>
      </c>
      <c r="W2359" s="136">
        <v>17677</v>
      </c>
      <c r="X2359" s="135">
        <v>18753</v>
      </c>
      <c r="Y2359" s="136">
        <v>19245</v>
      </c>
      <c r="Z2359" s="135">
        <v>21364</v>
      </c>
      <c r="AA2359" s="136">
        <v>21686</v>
      </c>
      <c r="AB2359" s="135">
        <v>21419</v>
      </c>
      <c r="AC2359" s="136">
        <v>21309</v>
      </c>
      <c r="AD2359" s="135">
        <v>20293</v>
      </c>
      <c r="AE2359" s="137">
        <v>21848</v>
      </c>
      <c r="AF2359" s="138">
        <v>22447</v>
      </c>
    </row>
    <row r="2360" spans="2:32">
      <c r="B2360" s="114">
        <v>2322</v>
      </c>
      <c r="C2360" s="115">
        <v>2322</v>
      </c>
      <c r="D2360" s="116">
        <v>97</v>
      </c>
      <c r="E2360" s="117">
        <v>4</v>
      </c>
      <c r="F2360" s="118">
        <v>7</v>
      </c>
      <c r="G2360" s="119" t="s">
        <v>485</v>
      </c>
      <c r="H2360" s="120">
        <v>4</v>
      </c>
      <c r="I2360" s="115">
        <v>6</v>
      </c>
      <c r="J2360" s="116" t="s">
        <v>485</v>
      </c>
      <c r="K2360" s="121">
        <v>18</v>
      </c>
      <c r="L2360" s="108"/>
      <c r="M2360" s="122">
        <v>16025</v>
      </c>
      <c r="N2360" s="123">
        <v>17082</v>
      </c>
      <c r="O2360" s="124">
        <v>18576</v>
      </c>
      <c r="P2360" s="123">
        <v>18840</v>
      </c>
      <c r="Q2360" s="124">
        <v>18562</v>
      </c>
      <c r="R2360" s="123">
        <v>17827</v>
      </c>
      <c r="S2360" s="124">
        <v>18172</v>
      </c>
      <c r="T2360" s="123">
        <v>18869</v>
      </c>
      <c r="U2360" s="124">
        <v>20058</v>
      </c>
      <c r="V2360" s="123">
        <v>20114</v>
      </c>
      <c r="W2360" s="124">
        <v>17833</v>
      </c>
      <c r="X2360" s="123">
        <v>19516</v>
      </c>
      <c r="Y2360" s="124">
        <v>19654</v>
      </c>
      <c r="Z2360" s="123">
        <v>21300</v>
      </c>
      <c r="AA2360" s="124">
        <v>21816</v>
      </c>
      <c r="AB2360" s="123">
        <v>21813</v>
      </c>
      <c r="AC2360" s="124">
        <v>21946</v>
      </c>
      <c r="AD2360" s="123">
        <v>20779</v>
      </c>
      <c r="AE2360" s="125">
        <v>22227</v>
      </c>
      <c r="AF2360" s="126">
        <v>22450</v>
      </c>
    </row>
    <row r="2361" spans="2:32">
      <c r="B2361" s="127">
        <v>2323</v>
      </c>
      <c r="C2361" s="128">
        <v>2323</v>
      </c>
      <c r="D2361" s="129">
        <v>97</v>
      </c>
      <c r="E2361" s="130">
        <v>4</v>
      </c>
      <c r="F2361" s="131">
        <v>7</v>
      </c>
      <c r="G2361" s="132" t="s">
        <v>485</v>
      </c>
      <c r="H2361" s="133">
        <v>4</v>
      </c>
      <c r="I2361" s="128">
        <v>6</v>
      </c>
      <c r="J2361" s="129" t="s">
        <v>485</v>
      </c>
      <c r="K2361" s="134">
        <v>19</v>
      </c>
      <c r="L2361" s="108"/>
      <c r="M2361" s="81">
        <v>16054</v>
      </c>
      <c r="N2361" s="135">
        <v>17351</v>
      </c>
      <c r="O2361" s="136">
        <v>18673</v>
      </c>
      <c r="P2361" s="135">
        <v>19162</v>
      </c>
      <c r="Q2361" s="136">
        <v>18618</v>
      </c>
      <c r="R2361" s="135">
        <v>17964</v>
      </c>
      <c r="S2361" s="136">
        <v>18406</v>
      </c>
      <c r="T2361" s="135">
        <v>19274</v>
      </c>
      <c r="U2361" s="136">
        <v>20362</v>
      </c>
      <c r="V2361" s="135">
        <v>20457</v>
      </c>
      <c r="W2361" s="136">
        <v>18346</v>
      </c>
      <c r="X2361" s="135">
        <v>20095</v>
      </c>
      <c r="Y2361" s="136">
        <v>20200</v>
      </c>
      <c r="Z2361" s="135">
        <v>22031</v>
      </c>
      <c r="AA2361" s="136">
        <v>22809</v>
      </c>
      <c r="AB2361" s="135">
        <v>22521</v>
      </c>
      <c r="AC2361" s="136">
        <v>22886</v>
      </c>
      <c r="AD2361" s="135">
        <v>21487</v>
      </c>
      <c r="AE2361" s="137">
        <v>22477</v>
      </c>
      <c r="AF2361" s="138">
        <v>23347</v>
      </c>
    </row>
    <row r="2362" spans="2:32">
      <c r="B2362" s="114">
        <v>2324</v>
      </c>
      <c r="C2362" s="115">
        <v>2324</v>
      </c>
      <c r="D2362" s="116">
        <v>97</v>
      </c>
      <c r="E2362" s="117">
        <v>4</v>
      </c>
      <c r="F2362" s="118">
        <v>7</v>
      </c>
      <c r="G2362" s="119" t="s">
        <v>485</v>
      </c>
      <c r="H2362" s="120">
        <v>4</v>
      </c>
      <c r="I2362" s="115">
        <v>6</v>
      </c>
      <c r="J2362" s="116" t="s">
        <v>485</v>
      </c>
      <c r="K2362" s="121">
        <v>20</v>
      </c>
      <c r="L2362" s="108"/>
      <c r="M2362" s="122">
        <v>16274</v>
      </c>
      <c r="N2362" s="123">
        <v>17851</v>
      </c>
      <c r="O2362" s="124">
        <v>19253</v>
      </c>
      <c r="P2362" s="123">
        <v>19671</v>
      </c>
      <c r="Q2362" s="124">
        <v>19232</v>
      </c>
      <c r="R2362" s="123">
        <v>18450</v>
      </c>
      <c r="S2362" s="124">
        <v>18883</v>
      </c>
      <c r="T2362" s="123">
        <v>19977</v>
      </c>
      <c r="U2362" s="124">
        <v>21177</v>
      </c>
      <c r="V2362" s="123">
        <v>21359</v>
      </c>
      <c r="W2362" s="124">
        <v>19476</v>
      </c>
      <c r="X2362" s="123">
        <v>21061</v>
      </c>
      <c r="Y2362" s="124">
        <v>21180</v>
      </c>
      <c r="Z2362" s="123">
        <v>23376</v>
      </c>
      <c r="AA2362" s="124">
        <v>24225</v>
      </c>
      <c r="AB2362" s="123">
        <v>24002</v>
      </c>
      <c r="AC2362" s="124">
        <v>24502</v>
      </c>
      <c r="AD2362" s="123">
        <v>22684</v>
      </c>
      <c r="AE2362" s="125">
        <v>23364</v>
      </c>
      <c r="AF2362" s="126">
        <v>24901</v>
      </c>
    </row>
    <row r="2363" spans="2:32">
      <c r="B2363" s="127">
        <v>2325</v>
      </c>
      <c r="C2363" s="128">
        <v>2325</v>
      </c>
      <c r="D2363" s="129">
        <v>97</v>
      </c>
      <c r="E2363" s="130">
        <v>4</v>
      </c>
      <c r="F2363" s="131">
        <v>7</v>
      </c>
      <c r="G2363" s="132" t="s">
        <v>485</v>
      </c>
      <c r="H2363" s="133">
        <v>4</v>
      </c>
      <c r="I2363" s="128">
        <v>6</v>
      </c>
      <c r="J2363" s="129" t="s">
        <v>485</v>
      </c>
      <c r="K2363" s="134">
        <v>21</v>
      </c>
      <c r="L2363" s="108"/>
      <c r="M2363" s="81">
        <v>16057</v>
      </c>
      <c r="N2363" s="135">
        <v>17371</v>
      </c>
      <c r="O2363" s="136">
        <v>18855</v>
      </c>
      <c r="P2363" s="135">
        <v>19347</v>
      </c>
      <c r="Q2363" s="136">
        <v>19098</v>
      </c>
      <c r="R2363" s="135">
        <v>18418</v>
      </c>
      <c r="S2363" s="136">
        <v>18658</v>
      </c>
      <c r="T2363" s="135">
        <v>19717</v>
      </c>
      <c r="U2363" s="136">
        <v>21112</v>
      </c>
      <c r="V2363" s="135">
        <v>21610</v>
      </c>
      <c r="W2363" s="136">
        <v>19884</v>
      </c>
      <c r="X2363" s="135">
        <v>21601</v>
      </c>
      <c r="Y2363" s="136">
        <v>21450</v>
      </c>
      <c r="Z2363" s="135">
        <v>23811</v>
      </c>
      <c r="AA2363" s="136">
        <v>24882</v>
      </c>
      <c r="AB2363" s="135">
        <v>24859</v>
      </c>
      <c r="AC2363" s="136">
        <v>25309</v>
      </c>
      <c r="AD2363" s="135">
        <v>23228</v>
      </c>
      <c r="AE2363" s="137">
        <v>24015</v>
      </c>
      <c r="AF2363" s="138">
        <v>25602</v>
      </c>
    </row>
    <row r="2364" spans="2:32">
      <c r="B2364" s="114">
        <v>2326</v>
      </c>
      <c r="C2364" s="115">
        <v>2326</v>
      </c>
      <c r="D2364" s="116">
        <v>97</v>
      </c>
      <c r="E2364" s="117">
        <v>4</v>
      </c>
      <c r="F2364" s="118">
        <v>7</v>
      </c>
      <c r="G2364" s="119" t="s">
        <v>485</v>
      </c>
      <c r="H2364" s="120">
        <v>4</v>
      </c>
      <c r="I2364" s="115">
        <v>6</v>
      </c>
      <c r="J2364" s="116" t="s">
        <v>485</v>
      </c>
      <c r="K2364" s="121">
        <v>22</v>
      </c>
      <c r="L2364" s="108"/>
      <c r="M2364" s="122">
        <v>15316</v>
      </c>
      <c r="N2364" s="123">
        <v>16270</v>
      </c>
      <c r="O2364" s="124">
        <v>17815</v>
      </c>
      <c r="P2364" s="123">
        <v>18478</v>
      </c>
      <c r="Q2364" s="124">
        <v>18161</v>
      </c>
      <c r="R2364" s="123">
        <v>17781</v>
      </c>
      <c r="S2364" s="124">
        <v>17898</v>
      </c>
      <c r="T2364" s="123">
        <v>18750</v>
      </c>
      <c r="U2364" s="124">
        <v>20284</v>
      </c>
      <c r="V2364" s="123">
        <v>20895</v>
      </c>
      <c r="W2364" s="124">
        <v>19632</v>
      </c>
      <c r="X2364" s="123">
        <v>21306</v>
      </c>
      <c r="Y2364" s="124">
        <v>21006</v>
      </c>
      <c r="Z2364" s="123">
        <v>23300</v>
      </c>
      <c r="AA2364" s="124">
        <v>24619</v>
      </c>
      <c r="AB2364" s="123">
        <v>24509</v>
      </c>
      <c r="AC2364" s="124">
        <v>25153</v>
      </c>
      <c r="AD2364" s="123">
        <v>22945</v>
      </c>
      <c r="AE2364" s="125">
        <v>23578</v>
      </c>
      <c r="AF2364" s="126">
        <v>25226</v>
      </c>
    </row>
    <row r="2365" spans="2:32">
      <c r="B2365" s="127">
        <v>2327</v>
      </c>
      <c r="C2365" s="128">
        <v>2327</v>
      </c>
      <c r="D2365" s="129">
        <v>97</v>
      </c>
      <c r="E2365" s="130">
        <v>4</v>
      </c>
      <c r="F2365" s="131">
        <v>7</v>
      </c>
      <c r="G2365" s="132" t="s">
        <v>485</v>
      </c>
      <c r="H2365" s="133">
        <v>4</v>
      </c>
      <c r="I2365" s="128">
        <v>6</v>
      </c>
      <c r="J2365" s="129" t="s">
        <v>485</v>
      </c>
      <c r="K2365" s="134">
        <v>23</v>
      </c>
      <c r="L2365" s="108"/>
      <c r="M2365" s="81">
        <v>14538</v>
      </c>
      <c r="N2365" s="135">
        <v>15047</v>
      </c>
      <c r="O2365" s="136">
        <v>16654</v>
      </c>
      <c r="P2365" s="135">
        <v>17391</v>
      </c>
      <c r="Q2365" s="136">
        <v>16939</v>
      </c>
      <c r="R2365" s="135">
        <v>17021</v>
      </c>
      <c r="S2365" s="136">
        <v>17033</v>
      </c>
      <c r="T2365" s="135">
        <v>17561</v>
      </c>
      <c r="U2365" s="136">
        <v>19192</v>
      </c>
      <c r="V2365" s="135">
        <v>19762</v>
      </c>
      <c r="W2365" s="136">
        <v>18926</v>
      </c>
      <c r="X2365" s="135">
        <v>20703</v>
      </c>
      <c r="Y2365" s="136">
        <v>20299</v>
      </c>
      <c r="Z2365" s="135">
        <v>22390</v>
      </c>
      <c r="AA2365" s="136">
        <v>23788</v>
      </c>
      <c r="AB2365" s="135">
        <v>23572</v>
      </c>
      <c r="AC2365" s="136">
        <v>24466</v>
      </c>
      <c r="AD2365" s="135">
        <v>22306</v>
      </c>
      <c r="AE2365" s="137">
        <v>22716</v>
      </c>
      <c r="AF2365" s="138">
        <v>24401</v>
      </c>
    </row>
    <row r="2366" spans="2:32">
      <c r="B2366" s="114">
        <v>2328</v>
      </c>
      <c r="C2366" s="115">
        <v>2328</v>
      </c>
      <c r="D2366" s="116">
        <v>97</v>
      </c>
      <c r="E2366" s="117">
        <v>4</v>
      </c>
      <c r="F2366" s="118">
        <v>7</v>
      </c>
      <c r="G2366" s="119" t="s">
        <v>485</v>
      </c>
      <c r="H2366" s="120">
        <v>4</v>
      </c>
      <c r="I2366" s="115">
        <v>6</v>
      </c>
      <c r="J2366" s="116" t="s">
        <v>485</v>
      </c>
      <c r="K2366" s="121">
        <v>24</v>
      </c>
      <c r="L2366" s="108"/>
      <c r="M2366" s="122">
        <v>13991</v>
      </c>
      <c r="N2366" s="123">
        <v>14201</v>
      </c>
      <c r="O2366" s="124">
        <v>15812</v>
      </c>
      <c r="P2366" s="123">
        <v>16586</v>
      </c>
      <c r="Q2366" s="124">
        <v>15989</v>
      </c>
      <c r="R2366" s="123">
        <v>16489</v>
      </c>
      <c r="S2366" s="124">
        <v>16515</v>
      </c>
      <c r="T2366" s="123">
        <v>16703</v>
      </c>
      <c r="U2366" s="124">
        <v>18370</v>
      </c>
      <c r="V2366" s="123">
        <v>18906</v>
      </c>
      <c r="W2366" s="124">
        <v>18357</v>
      </c>
      <c r="X2366" s="123">
        <v>20268</v>
      </c>
      <c r="Y2366" s="124">
        <v>19850</v>
      </c>
      <c r="Z2366" s="123">
        <v>21651</v>
      </c>
      <c r="AA2366" s="124">
        <v>23109</v>
      </c>
      <c r="AB2366" s="123">
        <v>22818</v>
      </c>
      <c r="AC2366" s="124">
        <v>23878</v>
      </c>
      <c r="AD2366" s="123">
        <v>21910</v>
      </c>
      <c r="AE2366" s="125">
        <v>22215</v>
      </c>
      <c r="AF2366" s="126">
        <v>23707</v>
      </c>
    </row>
    <row r="2367" spans="2:32">
      <c r="B2367" s="127">
        <v>2329</v>
      </c>
      <c r="C2367" s="128">
        <v>2329</v>
      </c>
      <c r="D2367" s="129">
        <v>98</v>
      </c>
      <c r="E2367" s="130">
        <v>4</v>
      </c>
      <c r="F2367" s="131">
        <v>8</v>
      </c>
      <c r="G2367" s="132" t="s">
        <v>485</v>
      </c>
      <c r="H2367" s="133">
        <v>4</v>
      </c>
      <c r="I2367" s="128">
        <v>7</v>
      </c>
      <c r="J2367" s="129" t="s">
        <v>485</v>
      </c>
      <c r="K2367" s="134">
        <v>1</v>
      </c>
      <c r="L2367" s="108"/>
      <c r="M2367" s="81">
        <v>13564</v>
      </c>
      <c r="N2367" s="135">
        <v>13896</v>
      </c>
      <c r="O2367" s="136">
        <v>15544</v>
      </c>
      <c r="P2367" s="135">
        <v>15540</v>
      </c>
      <c r="Q2367" s="136">
        <v>15063</v>
      </c>
      <c r="R2367" s="135">
        <v>15805</v>
      </c>
      <c r="S2367" s="136">
        <v>15788</v>
      </c>
      <c r="T2367" s="135">
        <v>16614</v>
      </c>
      <c r="U2367" s="136">
        <v>18440</v>
      </c>
      <c r="V2367" s="135">
        <v>18025</v>
      </c>
      <c r="W2367" s="136">
        <v>18562</v>
      </c>
      <c r="X2367" s="135">
        <v>19002</v>
      </c>
      <c r="Y2367" s="136">
        <v>19080</v>
      </c>
      <c r="Z2367" s="135">
        <v>21902</v>
      </c>
      <c r="AA2367" s="136">
        <v>22316</v>
      </c>
      <c r="AB2367" s="135">
        <v>22207</v>
      </c>
      <c r="AC2367" s="136">
        <v>22080</v>
      </c>
      <c r="AD2367" s="135">
        <v>21090</v>
      </c>
      <c r="AE2367" s="137">
        <v>22325</v>
      </c>
      <c r="AF2367" s="138">
        <v>24106</v>
      </c>
    </row>
    <row r="2368" spans="2:32">
      <c r="B2368" s="114">
        <v>2330</v>
      </c>
      <c r="C2368" s="115">
        <v>2330</v>
      </c>
      <c r="D2368" s="116">
        <v>98</v>
      </c>
      <c r="E2368" s="117">
        <v>4</v>
      </c>
      <c r="F2368" s="118">
        <v>8</v>
      </c>
      <c r="G2368" s="119" t="s">
        <v>485</v>
      </c>
      <c r="H2368" s="120">
        <v>4</v>
      </c>
      <c r="I2368" s="115">
        <v>7</v>
      </c>
      <c r="J2368" s="116" t="s">
        <v>485</v>
      </c>
      <c r="K2368" s="121">
        <v>2</v>
      </c>
      <c r="L2368" s="108"/>
      <c r="M2368" s="122">
        <v>13376</v>
      </c>
      <c r="N2368" s="123">
        <v>13690</v>
      </c>
      <c r="O2368" s="124">
        <v>15317</v>
      </c>
      <c r="P2368" s="123">
        <v>15228</v>
      </c>
      <c r="Q2368" s="124">
        <v>14849</v>
      </c>
      <c r="R2368" s="123">
        <v>15548</v>
      </c>
      <c r="S2368" s="124">
        <v>15584</v>
      </c>
      <c r="T2368" s="123">
        <v>16409</v>
      </c>
      <c r="U2368" s="124">
        <v>18367</v>
      </c>
      <c r="V2368" s="123">
        <v>17682</v>
      </c>
      <c r="W2368" s="124">
        <v>18182</v>
      </c>
      <c r="X2368" s="123">
        <v>18694</v>
      </c>
      <c r="Y2368" s="124">
        <v>18781</v>
      </c>
      <c r="Z2368" s="123">
        <v>21564</v>
      </c>
      <c r="AA2368" s="124">
        <v>21836</v>
      </c>
      <c r="AB2368" s="123">
        <v>21659</v>
      </c>
      <c r="AC2368" s="124">
        <v>21574</v>
      </c>
      <c r="AD2368" s="123">
        <v>20729</v>
      </c>
      <c r="AE2368" s="125">
        <v>21959</v>
      </c>
      <c r="AF2368" s="126">
        <v>23724</v>
      </c>
    </row>
    <row r="2369" spans="2:32">
      <c r="B2369" s="127">
        <v>2331</v>
      </c>
      <c r="C2369" s="128">
        <v>2331</v>
      </c>
      <c r="D2369" s="129">
        <v>98</v>
      </c>
      <c r="E2369" s="130">
        <v>4</v>
      </c>
      <c r="F2369" s="131">
        <v>8</v>
      </c>
      <c r="G2369" s="132" t="s">
        <v>485</v>
      </c>
      <c r="H2369" s="133">
        <v>4</v>
      </c>
      <c r="I2369" s="128">
        <v>7</v>
      </c>
      <c r="J2369" s="129" t="s">
        <v>485</v>
      </c>
      <c r="K2369" s="134">
        <v>3</v>
      </c>
      <c r="L2369" s="108"/>
      <c r="M2369" s="81">
        <v>13235</v>
      </c>
      <c r="N2369" s="135">
        <v>13601</v>
      </c>
      <c r="O2369" s="136">
        <v>15201</v>
      </c>
      <c r="P2369" s="135">
        <v>15086</v>
      </c>
      <c r="Q2369" s="136">
        <v>14681</v>
      </c>
      <c r="R2369" s="135">
        <v>15364</v>
      </c>
      <c r="S2369" s="136">
        <v>15438</v>
      </c>
      <c r="T2369" s="135">
        <v>16251</v>
      </c>
      <c r="U2369" s="136">
        <v>18190</v>
      </c>
      <c r="V2369" s="135">
        <v>17413</v>
      </c>
      <c r="W2369" s="136">
        <v>17838</v>
      </c>
      <c r="X2369" s="135">
        <v>18398</v>
      </c>
      <c r="Y2369" s="136">
        <v>18506</v>
      </c>
      <c r="Z2369" s="135">
        <v>21238</v>
      </c>
      <c r="AA2369" s="136">
        <v>21434</v>
      </c>
      <c r="AB2369" s="135">
        <v>21463</v>
      </c>
      <c r="AC2369" s="136">
        <v>21085</v>
      </c>
      <c r="AD2369" s="135">
        <v>20383</v>
      </c>
      <c r="AE2369" s="137">
        <v>21584</v>
      </c>
      <c r="AF2369" s="138">
        <v>23321</v>
      </c>
    </row>
    <row r="2370" spans="2:32">
      <c r="B2370" s="114">
        <v>2332</v>
      </c>
      <c r="C2370" s="115">
        <v>2332</v>
      </c>
      <c r="D2370" s="116">
        <v>98</v>
      </c>
      <c r="E2370" s="117">
        <v>4</v>
      </c>
      <c r="F2370" s="118">
        <v>8</v>
      </c>
      <c r="G2370" s="119" t="s">
        <v>485</v>
      </c>
      <c r="H2370" s="120">
        <v>4</v>
      </c>
      <c r="I2370" s="115">
        <v>7</v>
      </c>
      <c r="J2370" s="116" t="s">
        <v>485</v>
      </c>
      <c r="K2370" s="121">
        <v>4</v>
      </c>
      <c r="L2370" s="108"/>
      <c r="M2370" s="122">
        <v>13265</v>
      </c>
      <c r="N2370" s="123">
        <v>13724</v>
      </c>
      <c r="O2370" s="124">
        <v>15312</v>
      </c>
      <c r="P2370" s="123">
        <v>15156</v>
      </c>
      <c r="Q2370" s="124">
        <v>14724</v>
      </c>
      <c r="R2370" s="123">
        <v>15329</v>
      </c>
      <c r="S2370" s="124">
        <v>15480</v>
      </c>
      <c r="T2370" s="123">
        <v>16215</v>
      </c>
      <c r="U2370" s="124">
        <v>18096</v>
      </c>
      <c r="V2370" s="123">
        <v>17183</v>
      </c>
      <c r="W2370" s="124">
        <v>17503</v>
      </c>
      <c r="X2370" s="123">
        <v>18065</v>
      </c>
      <c r="Y2370" s="124">
        <v>18232</v>
      </c>
      <c r="Z2370" s="123">
        <v>20799</v>
      </c>
      <c r="AA2370" s="124">
        <v>20860</v>
      </c>
      <c r="AB2370" s="123">
        <v>21088</v>
      </c>
      <c r="AC2370" s="124">
        <v>20417</v>
      </c>
      <c r="AD2370" s="123">
        <v>19933</v>
      </c>
      <c r="AE2370" s="125">
        <v>21005</v>
      </c>
      <c r="AF2370" s="126">
        <v>22697</v>
      </c>
    </row>
    <row r="2371" spans="2:32">
      <c r="B2371" s="127">
        <v>2333</v>
      </c>
      <c r="C2371" s="128">
        <v>2333</v>
      </c>
      <c r="D2371" s="129">
        <v>98</v>
      </c>
      <c r="E2371" s="130">
        <v>4</v>
      </c>
      <c r="F2371" s="131">
        <v>8</v>
      </c>
      <c r="G2371" s="132" t="s">
        <v>485</v>
      </c>
      <c r="H2371" s="133">
        <v>4</v>
      </c>
      <c r="I2371" s="128">
        <v>7</v>
      </c>
      <c r="J2371" s="129" t="s">
        <v>485</v>
      </c>
      <c r="K2371" s="134">
        <v>5</v>
      </c>
      <c r="L2371" s="108"/>
      <c r="M2371" s="81">
        <v>13572</v>
      </c>
      <c r="N2371" s="135">
        <v>14306</v>
      </c>
      <c r="O2371" s="136">
        <v>15767</v>
      </c>
      <c r="P2371" s="135">
        <v>15610</v>
      </c>
      <c r="Q2371" s="136">
        <v>15204</v>
      </c>
      <c r="R2371" s="135">
        <v>15475</v>
      </c>
      <c r="S2371" s="136">
        <v>15879</v>
      </c>
      <c r="T2371" s="135">
        <v>16627</v>
      </c>
      <c r="U2371" s="136">
        <v>18422</v>
      </c>
      <c r="V2371" s="135">
        <v>17232</v>
      </c>
      <c r="W2371" s="136">
        <v>17375</v>
      </c>
      <c r="X2371" s="135">
        <v>17844</v>
      </c>
      <c r="Y2371" s="136">
        <v>18248</v>
      </c>
      <c r="Z2371" s="135">
        <v>20624</v>
      </c>
      <c r="AA2371" s="136">
        <v>20549</v>
      </c>
      <c r="AB2371" s="135">
        <v>20537</v>
      </c>
      <c r="AC2371" s="136">
        <v>19992</v>
      </c>
      <c r="AD2371" s="135">
        <v>19743</v>
      </c>
      <c r="AE2371" s="137">
        <v>20734</v>
      </c>
      <c r="AF2371" s="138">
        <v>22303</v>
      </c>
    </row>
    <row r="2372" spans="2:32">
      <c r="B2372" s="114">
        <v>2334</v>
      </c>
      <c r="C2372" s="115">
        <v>2334</v>
      </c>
      <c r="D2372" s="116">
        <v>98</v>
      </c>
      <c r="E2372" s="117">
        <v>4</v>
      </c>
      <c r="F2372" s="118">
        <v>8</v>
      </c>
      <c r="G2372" s="119" t="s">
        <v>485</v>
      </c>
      <c r="H2372" s="120">
        <v>4</v>
      </c>
      <c r="I2372" s="115">
        <v>7</v>
      </c>
      <c r="J2372" s="116" t="s">
        <v>485</v>
      </c>
      <c r="K2372" s="121">
        <v>6</v>
      </c>
      <c r="L2372" s="108"/>
      <c r="M2372" s="122">
        <v>14228</v>
      </c>
      <c r="N2372" s="123">
        <v>15651</v>
      </c>
      <c r="O2372" s="124">
        <v>16916</v>
      </c>
      <c r="P2372" s="123">
        <v>16780</v>
      </c>
      <c r="Q2372" s="124">
        <v>16219</v>
      </c>
      <c r="R2372" s="123">
        <v>15965</v>
      </c>
      <c r="S2372" s="124">
        <v>17066</v>
      </c>
      <c r="T2372" s="123">
        <v>17776</v>
      </c>
      <c r="U2372" s="124">
        <v>19303</v>
      </c>
      <c r="V2372" s="123">
        <v>17861</v>
      </c>
      <c r="W2372" s="124">
        <v>17482</v>
      </c>
      <c r="X2372" s="123">
        <v>17912</v>
      </c>
      <c r="Y2372" s="124">
        <v>18954</v>
      </c>
      <c r="Z2372" s="123">
        <v>21095</v>
      </c>
      <c r="AA2372" s="124">
        <v>20830</v>
      </c>
      <c r="AB2372" s="123">
        <v>19972</v>
      </c>
      <c r="AC2372" s="124">
        <v>19703</v>
      </c>
      <c r="AD2372" s="123">
        <v>20254</v>
      </c>
      <c r="AE2372" s="125">
        <v>21194</v>
      </c>
      <c r="AF2372" s="126">
        <v>22547</v>
      </c>
    </row>
    <row r="2373" spans="2:32">
      <c r="B2373" s="127">
        <v>2335</v>
      </c>
      <c r="C2373" s="128">
        <v>2335</v>
      </c>
      <c r="D2373" s="129">
        <v>98</v>
      </c>
      <c r="E2373" s="130">
        <v>4</v>
      </c>
      <c r="F2373" s="131">
        <v>8</v>
      </c>
      <c r="G2373" s="132" t="s">
        <v>485</v>
      </c>
      <c r="H2373" s="133">
        <v>4</v>
      </c>
      <c r="I2373" s="128">
        <v>7</v>
      </c>
      <c r="J2373" s="129" t="s">
        <v>485</v>
      </c>
      <c r="K2373" s="134">
        <v>7</v>
      </c>
      <c r="L2373" s="108"/>
      <c r="M2373" s="81">
        <v>14559</v>
      </c>
      <c r="N2373" s="135">
        <v>17080</v>
      </c>
      <c r="O2373" s="136">
        <v>18085</v>
      </c>
      <c r="P2373" s="135">
        <v>18069</v>
      </c>
      <c r="Q2373" s="136">
        <v>17344</v>
      </c>
      <c r="R2373" s="135">
        <v>16104</v>
      </c>
      <c r="S2373" s="136">
        <v>18237</v>
      </c>
      <c r="T2373" s="135">
        <v>18869</v>
      </c>
      <c r="U2373" s="136">
        <v>20217</v>
      </c>
      <c r="V2373" s="135">
        <v>18720</v>
      </c>
      <c r="W2373" s="136">
        <v>17441</v>
      </c>
      <c r="X2373" s="135">
        <v>17719</v>
      </c>
      <c r="Y2373" s="136">
        <v>19691</v>
      </c>
      <c r="Z2373" s="135">
        <v>21606</v>
      </c>
      <c r="AA2373" s="136">
        <v>21472</v>
      </c>
      <c r="AB2373" s="135">
        <v>19400</v>
      </c>
      <c r="AC2373" s="136">
        <v>19362</v>
      </c>
      <c r="AD2373" s="135">
        <v>20855</v>
      </c>
      <c r="AE2373" s="137">
        <v>21704</v>
      </c>
      <c r="AF2373" s="138">
        <v>22868</v>
      </c>
    </row>
    <row r="2374" spans="2:32">
      <c r="B2374" s="114">
        <v>2336</v>
      </c>
      <c r="C2374" s="115">
        <v>2336</v>
      </c>
      <c r="D2374" s="116">
        <v>98</v>
      </c>
      <c r="E2374" s="117">
        <v>4</v>
      </c>
      <c r="F2374" s="118">
        <v>8</v>
      </c>
      <c r="G2374" s="119" t="s">
        <v>485</v>
      </c>
      <c r="H2374" s="120">
        <v>4</v>
      </c>
      <c r="I2374" s="115">
        <v>7</v>
      </c>
      <c r="J2374" s="116" t="s">
        <v>485</v>
      </c>
      <c r="K2374" s="121">
        <v>8</v>
      </c>
      <c r="L2374" s="108"/>
      <c r="M2374" s="122">
        <v>14262</v>
      </c>
      <c r="N2374" s="123">
        <v>17462</v>
      </c>
      <c r="O2374" s="124">
        <v>18476</v>
      </c>
      <c r="P2374" s="123">
        <v>18325</v>
      </c>
      <c r="Q2374" s="124">
        <v>17667</v>
      </c>
      <c r="R2374" s="123">
        <v>15780</v>
      </c>
      <c r="S2374" s="124">
        <v>18417</v>
      </c>
      <c r="T2374" s="123">
        <v>19013</v>
      </c>
      <c r="U2374" s="124">
        <v>20427</v>
      </c>
      <c r="V2374" s="123">
        <v>18939</v>
      </c>
      <c r="W2374" s="124">
        <v>17271</v>
      </c>
      <c r="X2374" s="123">
        <v>17238</v>
      </c>
      <c r="Y2374" s="124">
        <v>19726</v>
      </c>
      <c r="Z2374" s="123">
        <v>21590</v>
      </c>
      <c r="AA2374" s="124">
        <v>21513</v>
      </c>
      <c r="AB2374" s="123">
        <v>19331</v>
      </c>
      <c r="AC2374" s="124">
        <v>19018</v>
      </c>
      <c r="AD2374" s="123">
        <v>20809</v>
      </c>
      <c r="AE2374" s="125">
        <v>21462</v>
      </c>
      <c r="AF2374" s="126">
        <v>22719</v>
      </c>
    </row>
    <row r="2375" spans="2:32">
      <c r="B2375" s="127">
        <v>2337</v>
      </c>
      <c r="C2375" s="128">
        <v>2337</v>
      </c>
      <c r="D2375" s="129">
        <v>98</v>
      </c>
      <c r="E2375" s="130">
        <v>4</v>
      </c>
      <c r="F2375" s="131">
        <v>8</v>
      </c>
      <c r="G2375" s="132" t="s">
        <v>485</v>
      </c>
      <c r="H2375" s="133">
        <v>4</v>
      </c>
      <c r="I2375" s="128">
        <v>7</v>
      </c>
      <c r="J2375" s="129" t="s">
        <v>485</v>
      </c>
      <c r="K2375" s="134">
        <v>9</v>
      </c>
      <c r="L2375" s="108"/>
      <c r="M2375" s="81">
        <v>14070</v>
      </c>
      <c r="N2375" s="135">
        <v>16893</v>
      </c>
      <c r="O2375" s="136">
        <v>18043</v>
      </c>
      <c r="P2375" s="135">
        <v>17576</v>
      </c>
      <c r="Q2375" s="136">
        <v>17194</v>
      </c>
      <c r="R2375" s="135">
        <v>15577</v>
      </c>
      <c r="S2375" s="136">
        <v>17884</v>
      </c>
      <c r="T2375" s="135">
        <v>18365</v>
      </c>
      <c r="U2375" s="136">
        <v>19778</v>
      </c>
      <c r="V2375" s="135">
        <v>18414</v>
      </c>
      <c r="W2375" s="136">
        <v>17048</v>
      </c>
      <c r="X2375" s="135">
        <v>16883</v>
      </c>
      <c r="Y2375" s="136">
        <v>19120</v>
      </c>
      <c r="Z2375" s="135">
        <v>20882</v>
      </c>
      <c r="AA2375" s="136">
        <v>20637</v>
      </c>
      <c r="AB2375" s="135">
        <v>18879</v>
      </c>
      <c r="AC2375" s="136">
        <v>18643</v>
      </c>
      <c r="AD2375" s="135">
        <v>20142</v>
      </c>
      <c r="AE2375" s="137">
        <v>20615</v>
      </c>
      <c r="AF2375" s="138">
        <v>21933</v>
      </c>
    </row>
    <row r="2376" spans="2:32">
      <c r="B2376" s="114">
        <v>2338</v>
      </c>
      <c r="C2376" s="115">
        <v>2338</v>
      </c>
      <c r="D2376" s="116">
        <v>98</v>
      </c>
      <c r="E2376" s="117">
        <v>4</v>
      </c>
      <c r="F2376" s="118">
        <v>8</v>
      </c>
      <c r="G2376" s="119" t="s">
        <v>485</v>
      </c>
      <c r="H2376" s="120">
        <v>4</v>
      </c>
      <c r="I2376" s="115">
        <v>7</v>
      </c>
      <c r="J2376" s="116" t="s">
        <v>485</v>
      </c>
      <c r="K2376" s="121">
        <v>10</v>
      </c>
      <c r="L2376" s="108"/>
      <c r="M2376" s="122">
        <v>14085</v>
      </c>
      <c r="N2376" s="123">
        <v>16529</v>
      </c>
      <c r="O2376" s="124">
        <v>17694</v>
      </c>
      <c r="P2376" s="123">
        <v>17030</v>
      </c>
      <c r="Q2376" s="124">
        <v>16812</v>
      </c>
      <c r="R2376" s="123">
        <v>15563</v>
      </c>
      <c r="S2376" s="124">
        <v>17619</v>
      </c>
      <c r="T2376" s="123">
        <v>18067</v>
      </c>
      <c r="U2376" s="124">
        <v>19363</v>
      </c>
      <c r="V2376" s="123">
        <v>18104</v>
      </c>
      <c r="W2376" s="124">
        <v>17032</v>
      </c>
      <c r="X2376" s="123">
        <v>16914</v>
      </c>
      <c r="Y2376" s="124">
        <v>18914</v>
      </c>
      <c r="Z2376" s="123">
        <v>20616</v>
      </c>
      <c r="AA2376" s="124">
        <v>20153</v>
      </c>
      <c r="AB2376" s="123">
        <v>18377</v>
      </c>
      <c r="AC2376" s="124">
        <v>18632</v>
      </c>
      <c r="AD2376" s="123">
        <v>19965</v>
      </c>
      <c r="AE2376" s="125">
        <v>20439</v>
      </c>
      <c r="AF2376" s="126">
        <v>21718</v>
      </c>
    </row>
    <row r="2377" spans="2:32">
      <c r="B2377" s="127">
        <v>2339</v>
      </c>
      <c r="C2377" s="128">
        <v>2339</v>
      </c>
      <c r="D2377" s="129">
        <v>98</v>
      </c>
      <c r="E2377" s="130">
        <v>4</v>
      </c>
      <c r="F2377" s="131">
        <v>8</v>
      </c>
      <c r="G2377" s="132" t="s">
        <v>485</v>
      </c>
      <c r="H2377" s="133">
        <v>4</v>
      </c>
      <c r="I2377" s="128">
        <v>7</v>
      </c>
      <c r="J2377" s="129" t="s">
        <v>485</v>
      </c>
      <c r="K2377" s="134">
        <v>11</v>
      </c>
      <c r="L2377" s="108"/>
      <c r="M2377" s="81">
        <v>14181</v>
      </c>
      <c r="N2377" s="135">
        <v>16487</v>
      </c>
      <c r="O2377" s="136">
        <v>17596</v>
      </c>
      <c r="P2377" s="135">
        <v>16835</v>
      </c>
      <c r="Q2377" s="136">
        <v>16602</v>
      </c>
      <c r="R2377" s="135">
        <v>15734</v>
      </c>
      <c r="S2377" s="136">
        <v>17489</v>
      </c>
      <c r="T2377" s="135">
        <v>18124</v>
      </c>
      <c r="U2377" s="136">
        <v>19210</v>
      </c>
      <c r="V2377" s="135">
        <v>18010</v>
      </c>
      <c r="W2377" s="136">
        <v>17043</v>
      </c>
      <c r="X2377" s="135">
        <v>17136</v>
      </c>
      <c r="Y2377" s="136">
        <v>18839</v>
      </c>
      <c r="Z2377" s="135">
        <v>20632</v>
      </c>
      <c r="AA2377" s="136">
        <v>20064</v>
      </c>
      <c r="AB2377" s="135">
        <v>18365</v>
      </c>
      <c r="AC2377" s="136">
        <v>18689</v>
      </c>
      <c r="AD2377" s="135">
        <v>19930</v>
      </c>
      <c r="AE2377" s="137">
        <v>20620</v>
      </c>
      <c r="AF2377" s="138">
        <v>21770</v>
      </c>
    </row>
    <row r="2378" spans="2:32">
      <c r="B2378" s="114">
        <v>2340</v>
      </c>
      <c r="C2378" s="115">
        <v>2340</v>
      </c>
      <c r="D2378" s="116">
        <v>98</v>
      </c>
      <c r="E2378" s="117">
        <v>4</v>
      </c>
      <c r="F2378" s="118">
        <v>8</v>
      </c>
      <c r="G2378" s="119" t="s">
        <v>485</v>
      </c>
      <c r="H2378" s="120">
        <v>4</v>
      </c>
      <c r="I2378" s="115">
        <v>7</v>
      </c>
      <c r="J2378" s="116" t="s">
        <v>485</v>
      </c>
      <c r="K2378" s="121">
        <v>12</v>
      </c>
      <c r="L2378" s="108"/>
      <c r="M2378" s="122">
        <v>14200</v>
      </c>
      <c r="N2378" s="123">
        <v>16386</v>
      </c>
      <c r="O2378" s="124">
        <v>17401</v>
      </c>
      <c r="P2378" s="123">
        <v>16774</v>
      </c>
      <c r="Q2378" s="124">
        <v>16436</v>
      </c>
      <c r="R2378" s="123">
        <v>15722</v>
      </c>
      <c r="S2378" s="124">
        <v>17421</v>
      </c>
      <c r="T2378" s="123">
        <v>17996</v>
      </c>
      <c r="U2378" s="124">
        <v>18986</v>
      </c>
      <c r="V2378" s="123">
        <v>17898</v>
      </c>
      <c r="W2378" s="124">
        <v>16934</v>
      </c>
      <c r="X2378" s="123">
        <v>17142</v>
      </c>
      <c r="Y2378" s="124">
        <v>18784</v>
      </c>
      <c r="Z2378" s="123">
        <v>20460</v>
      </c>
      <c r="AA2378" s="124">
        <v>20043</v>
      </c>
      <c r="AB2378" s="123">
        <v>18373</v>
      </c>
      <c r="AC2378" s="124">
        <v>18585</v>
      </c>
      <c r="AD2378" s="123">
        <v>19895</v>
      </c>
      <c r="AE2378" s="125">
        <v>20512</v>
      </c>
      <c r="AF2378" s="126">
        <v>21615</v>
      </c>
    </row>
    <row r="2379" spans="2:32">
      <c r="B2379" s="127">
        <v>2341</v>
      </c>
      <c r="C2379" s="128">
        <v>2341</v>
      </c>
      <c r="D2379" s="129">
        <v>98</v>
      </c>
      <c r="E2379" s="130">
        <v>4</v>
      </c>
      <c r="F2379" s="131">
        <v>8</v>
      </c>
      <c r="G2379" s="132" t="s">
        <v>485</v>
      </c>
      <c r="H2379" s="133">
        <v>4</v>
      </c>
      <c r="I2379" s="128">
        <v>7</v>
      </c>
      <c r="J2379" s="129" t="s">
        <v>485</v>
      </c>
      <c r="K2379" s="134">
        <v>13</v>
      </c>
      <c r="L2379" s="108"/>
      <c r="M2379" s="81">
        <v>14167</v>
      </c>
      <c r="N2379" s="135">
        <v>16305</v>
      </c>
      <c r="O2379" s="136">
        <v>17145</v>
      </c>
      <c r="P2379" s="135">
        <v>16670</v>
      </c>
      <c r="Q2379" s="136">
        <v>16237</v>
      </c>
      <c r="R2379" s="135">
        <v>15651</v>
      </c>
      <c r="S2379" s="136">
        <v>17361</v>
      </c>
      <c r="T2379" s="135">
        <v>17866</v>
      </c>
      <c r="U2379" s="136">
        <v>18710</v>
      </c>
      <c r="V2379" s="135">
        <v>17706</v>
      </c>
      <c r="W2379" s="136">
        <v>16689</v>
      </c>
      <c r="X2379" s="135">
        <v>17068</v>
      </c>
      <c r="Y2379" s="136">
        <v>18725</v>
      </c>
      <c r="Z2379" s="135">
        <v>20180</v>
      </c>
      <c r="AA2379" s="136">
        <v>19896</v>
      </c>
      <c r="AB2379" s="135">
        <v>18135</v>
      </c>
      <c r="AC2379" s="136">
        <v>18321</v>
      </c>
      <c r="AD2379" s="135">
        <v>19838</v>
      </c>
      <c r="AE2379" s="137">
        <v>20363</v>
      </c>
      <c r="AF2379" s="138">
        <v>21329</v>
      </c>
    </row>
    <row r="2380" spans="2:32">
      <c r="B2380" s="114">
        <v>2342</v>
      </c>
      <c r="C2380" s="115">
        <v>2342</v>
      </c>
      <c r="D2380" s="116">
        <v>98</v>
      </c>
      <c r="E2380" s="117">
        <v>4</v>
      </c>
      <c r="F2380" s="118">
        <v>8</v>
      </c>
      <c r="G2380" s="119" t="s">
        <v>485</v>
      </c>
      <c r="H2380" s="120">
        <v>4</v>
      </c>
      <c r="I2380" s="115">
        <v>7</v>
      </c>
      <c r="J2380" s="116" t="s">
        <v>485</v>
      </c>
      <c r="K2380" s="121">
        <v>14</v>
      </c>
      <c r="L2380" s="108"/>
      <c r="M2380" s="122">
        <v>13942</v>
      </c>
      <c r="N2380" s="123">
        <v>16137</v>
      </c>
      <c r="O2380" s="124">
        <v>16869</v>
      </c>
      <c r="P2380" s="123">
        <v>16480</v>
      </c>
      <c r="Q2380" s="124">
        <v>16014</v>
      </c>
      <c r="R2380" s="123">
        <v>15444</v>
      </c>
      <c r="S2380" s="124">
        <v>17095</v>
      </c>
      <c r="T2380" s="123">
        <v>17658</v>
      </c>
      <c r="U2380" s="124">
        <v>18410</v>
      </c>
      <c r="V2380" s="123">
        <v>17441</v>
      </c>
      <c r="W2380" s="124">
        <v>16369</v>
      </c>
      <c r="X2380" s="123">
        <v>16832</v>
      </c>
      <c r="Y2380" s="124">
        <v>18424</v>
      </c>
      <c r="Z2380" s="123">
        <v>19837</v>
      </c>
      <c r="AA2380" s="124">
        <v>19599</v>
      </c>
      <c r="AB2380" s="123">
        <v>17800</v>
      </c>
      <c r="AC2380" s="124">
        <v>17968</v>
      </c>
      <c r="AD2380" s="123">
        <v>19511</v>
      </c>
      <c r="AE2380" s="125">
        <v>20072</v>
      </c>
      <c r="AF2380" s="126">
        <v>20963</v>
      </c>
    </row>
    <row r="2381" spans="2:32">
      <c r="B2381" s="127">
        <v>2343</v>
      </c>
      <c r="C2381" s="128">
        <v>2343</v>
      </c>
      <c r="D2381" s="129">
        <v>98</v>
      </c>
      <c r="E2381" s="130">
        <v>4</v>
      </c>
      <c r="F2381" s="131">
        <v>8</v>
      </c>
      <c r="G2381" s="132" t="s">
        <v>485</v>
      </c>
      <c r="H2381" s="133">
        <v>4</v>
      </c>
      <c r="I2381" s="128">
        <v>7</v>
      </c>
      <c r="J2381" s="129" t="s">
        <v>485</v>
      </c>
      <c r="K2381" s="134">
        <v>15</v>
      </c>
      <c r="L2381" s="108"/>
      <c r="M2381" s="81">
        <v>14015</v>
      </c>
      <c r="N2381" s="135">
        <v>16193</v>
      </c>
      <c r="O2381" s="136">
        <v>16869</v>
      </c>
      <c r="P2381" s="135">
        <v>16472</v>
      </c>
      <c r="Q2381" s="136">
        <v>15981</v>
      </c>
      <c r="R2381" s="135">
        <v>15528</v>
      </c>
      <c r="S2381" s="136">
        <v>17001</v>
      </c>
      <c r="T2381" s="135">
        <v>17678</v>
      </c>
      <c r="U2381" s="136">
        <v>18377</v>
      </c>
      <c r="V2381" s="135">
        <v>17363</v>
      </c>
      <c r="W2381" s="136">
        <v>16198</v>
      </c>
      <c r="X2381" s="135">
        <v>16887</v>
      </c>
      <c r="Y2381" s="136">
        <v>18286</v>
      </c>
      <c r="Z2381" s="135">
        <v>19765</v>
      </c>
      <c r="AA2381" s="136">
        <v>19475</v>
      </c>
      <c r="AB2381" s="135">
        <v>17565</v>
      </c>
      <c r="AC2381" s="136">
        <v>17760</v>
      </c>
      <c r="AD2381" s="135">
        <v>19359</v>
      </c>
      <c r="AE2381" s="137">
        <v>20026</v>
      </c>
      <c r="AF2381" s="138">
        <v>20874</v>
      </c>
    </row>
    <row r="2382" spans="2:32">
      <c r="B2382" s="114">
        <v>2344</v>
      </c>
      <c r="C2382" s="115">
        <v>2344</v>
      </c>
      <c r="D2382" s="116">
        <v>98</v>
      </c>
      <c r="E2382" s="117">
        <v>4</v>
      </c>
      <c r="F2382" s="118">
        <v>8</v>
      </c>
      <c r="G2382" s="119" t="s">
        <v>485</v>
      </c>
      <c r="H2382" s="120">
        <v>4</v>
      </c>
      <c r="I2382" s="115">
        <v>7</v>
      </c>
      <c r="J2382" s="116" t="s">
        <v>485</v>
      </c>
      <c r="K2382" s="121">
        <v>16</v>
      </c>
      <c r="L2382" s="108"/>
      <c r="M2382" s="122">
        <v>14489</v>
      </c>
      <c r="N2382" s="123">
        <v>16654</v>
      </c>
      <c r="O2382" s="124">
        <v>17245</v>
      </c>
      <c r="P2382" s="123">
        <v>16778</v>
      </c>
      <c r="Q2382" s="124">
        <v>16218</v>
      </c>
      <c r="R2382" s="123">
        <v>15971</v>
      </c>
      <c r="S2382" s="124">
        <v>17257</v>
      </c>
      <c r="T2382" s="123">
        <v>18260</v>
      </c>
      <c r="U2382" s="124">
        <v>18694</v>
      </c>
      <c r="V2382" s="123">
        <v>17481</v>
      </c>
      <c r="W2382" s="124">
        <v>16419</v>
      </c>
      <c r="X2382" s="123">
        <v>17253</v>
      </c>
      <c r="Y2382" s="124">
        <v>18460</v>
      </c>
      <c r="Z2382" s="123">
        <v>19975</v>
      </c>
      <c r="AA2382" s="124">
        <v>19546</v>
      </c>
      <c r="AB2382" s="123">
        <v>17667</v>
      </c>
      <c r="AC2382" s="124">
        <v>17911</v>
      </c>
      <c r="AD2382" s="123">
        <v>19489</v>
      </c>
      <c r="AE2382" s="125">
        <v>20609</v>
      </c>
      <c r="AF2382" s="126">
        <v>21045</v>
      </c>
    </row>
    <row r="2383" spans="2:32">
      <c r="B2383" s="127">
        <v>2345</v>
      </c>
      <c r="C2383" s="128">
        <v>2345</v>
      </c>
      <c r="D2383" s="129">
        <v>98</v>
      </c>
      <c r="E2383" s="130">
        <v>4</v>
      </c>
      <c r="F2383" s="131">
        <v>8</v>
      </c>
      <c r="G2383" s="132" t="s">
        <v>485</v>
      </c>
      <c r="H2383" s="133">
        <v>4</v>
      </c>
      <c r="I2383" s="128">
        <v>7</v>
      </c>
      <c r="J2383" s="129" t="s">
        <v>485</v>
      </c>
      <c r="K2383" s="134">
        <v>17</v>
      </c>
      <c r="L2383" s="108"/>
      <c r="M2383" s="81">
        <v>15213</v>
      </c>
      <c r="N2383" s="135">
        <v>17314</v>
      </c>
      <c r="O2383" s="136">
        <v>17752</v>
      </c>
      <c r="P2383" s="135">
        <v>17424</v>
      </c>
      <c r="Q2383" s="136">
        <v>16839</v>
      </c>
      <c r="R2383" s="135">
        <v>16733</v>
      </c>
      <c r="S2383" s="136">
        <v>17797</v>
      </c>
      <c r="T2383" s="135">
        <v>18872</v>
      </c>
      <c r="U2383" s="136">
        <v>19204</v>
      </c>
      <c r="V2383" s="135">
        <v>18174</v>
      </c>
      <c r="W2383" s="136">
        <v>17142</v>
      </c>
      <c r="X2383" s="135">
        <v>18049</v>
      </c>
      <c r="Y2383" s="136">
        <v>19041</v>
      </c>
      <c r="Z2383" s="135">
        <v>20450</v>
      </c>
      <c r="AA2383" s="136">
        <v>20210</v>
      </c>
      <c r="AB2383" s="135">
        <v>18517</v>
      </c>
      <c r="AC2383" s="136">
        <v>18664</v>
      </c>
      <c r="AD2383" s="135">
        <v>20075</v>
      </c>
      <c r="AE2383" s="137">
        <v>21311</v>
      </c>
      <c r="AF2383" s="138">
        <v>21547</v>
      </c>
    </row>
    <row r="2384" spans="2:32">
      <c r="B2384" s="114">
        <v>2346</v>
      </c>
      <c r="C2384" s="115">
        <v>2346</v>
      </c>
      <c r="D2384" s="116">
        <v>98</v>
      </c>
      <c r="E2384" s="117">
        <v>4</v>
      </c>
      <c r="F2384" s="118">
        <v>8</v>
      </c>
      <c r="G2384" s="119" t="s">
        <v>485</v>
      </c>
      <c r="H2384" s="120">
        <v>4</v>
      </c>
      <c r="I2384" s="115">
        <v>7</v>
      </c>
      <c r="J2384" s="116" t="s">
        <v>485</v>
      </c>
      <c r="K2384" s="121">
        <v>18</v>
      </c>
      <c r="L2384" s="108"/>
      <c r="M2384" s="122">
        <v>15549</v>
      </c>
      <c r="N2384" s="123">
        <v>17593</v>
      </c>
      <c r="O2384" s="124">
        <v>18096</v>
      </c>
      <c r="P2384" s="123">
        <v>17787</v>
      </c>
      <c r="Q2384" s="124">
        <v>17361</v>
      </c>
      <c r="R2384" s="123">
        <v>17324</v>
      </c>
      <c r="S2384" s="124">
        <v>18125</v>
      </c>
      <c r="T2384" s="123">
        <v>19194</v>
      </c>
      <c r="U2384" s="124">
        <v>19659</v>
      </c>
      <c r="V2384" s="123">
        <v>18861</v>
      </c>
      <c r="W2384" s="124">
        <v>18144</v>
      </c>
      <c r="X2384" s="123">
        <v>18899</v>
      </c>
      <c r="Y2384" s="124">
        <v>19698</v>
      </c>
      <c r="Z2384" s="123">
        <v>21055</v>
      </c>
      <c r="AA2384" s="124">
        <v>21077</v>
      </c>
      <c r="AB2384" s="123">
        <v>19343</v>
      </c>
      <c r="AC2384" s="124">
        <v>19799</v>
      </c>
      <c r="AD2384" s="123">
        <v>20830</v>
      </c>
      <c r="AE2384" s="125">
        <v>21810</v>
      </c>
      <c r="AF2384" s="126">
        <v>22241</v>
      </c>
    </row>
    <row r="2385" spans="2:32">
      <c r="B2385" s="127">
        <v>2347</v>
      </c>
      <c r="C2385" s="128">
        <v>2347</v>
      </c>
      <c r="D2385" s="129">
        <v>98</v>
      </c>
      <c r="E2385" s="130">
        <v>4</v>
      </c>
      <c r="F2385" s="131">
        <v>8</v>
      </c>
      <c r="G2385" s="132" t="s">
        <v>485</v>
      </c>
      <c r="H2385" s="133">
        <v>4</v>
      </c>
      <c r="I2385" s="128">
        <v>7</v>
      </c>
      <c r="J2385" s="129" t="s">
        <v>485</v>
      </c>
      <c r="K2385" s="134">
        <v>19</v>
      </c>
      <c r="L2385" s="108"/>
      <c r="M2385" s="81">
        <v>15889</v>
      </c>
      <c r="N2385" s="135">
        <v>17939</v>
      </c>
      <c r="O2385" s="136">
        <v>18678</v>
      </c>
      <c r="P2385" s="135">
        <v>18139</v>
      </c>
      <c r="Q2385" s="136">
        <v>17481</v>
      </c>
      <c r="R2385" s="135">
        <v>17832</v>
      </c>
      <c r="S2385" s="136">
        <v>18794</v>
      </c>
      <c r="T2385" s="135">
        <v>19799</v>
      </c>
      <c r="U2385" s="136">
        <v>20417</v>
      </c>
      <c r="V2385" s="135">
        <v>19277</v>
      </c>
      <c r="W2385" s="136">
        <v>18647</v>
      </c>
      <c r="X2385" s="135">
        <v>19657</v>
      </c>
      <c r="Y2385" s="136">
        <v>20695</v>
      </c>
      <c r="Z2385" s="135">
        <v>22268</v>
      </c>
      <c r="AA2385" s="136">
        <v>22020</v>
      </c>
      <c r="AB2385" s="135">
        <v>20273</v>
      </c>
      <c r="AC2385" s="136">
        <v>20644</v>
      </c>
      <c r="AD2385" s="135">
        <v>21988</v>
      </c>
      <c r="AE2385" s="137">
        <v>22985</v>
      </c>
      <c r="AF2385" s="138">
        <v>23643</v>
      </c>
    </row>
    <row r="2386" spans="2:32">
      <c r="B2386" s="114">
        <v>2348</v>
      </c>
      <c r="C2386" s="115">
        <v>2348</v>
      </c>
      <c r="D2386" s="116">
        <v>98</v>
      </c>
      <c r="E2386" s="117">
        <v>4</v>
      </c>
      <c r="F2386" s="118">
        <v>8</v>
      </c>
      <c r="G2386" s="119" t="s">
        <v>485</v>
      </c>
      <c r="H2386" s="120">
        <v>4</v>
      </c>
      <c r="I2386" s="115">
        <v>7</v>
      </c>
      <c r="J2386" s="116" t="s">
        <v>485</v>
      </c>
      <c r="K2386" s="121">
        <v>20</v>
      </c>
      <c r="L2386" s="108"/>
      <c r="M2386" s="122">
        <v>16286</v>
      </c>
      <c r="N2386" s="123">
        <v>18508</v>
      </c>
      <c r="O2386" s="124">
        <v>19169</v>
      </c>
      <c r="P2386" s="123">
        <v>18779</v>
      </c>
      <c r="Q2386" s="124">
        <v>18047</v>
      </c>
      <c r="R2386" s="123">
        <v>18318</v>
      </c>
      <c r="S2386" s="124">
        <v>19479</v>
      </c>
      <c r="T2386" s="123">
        <v>20641</v>
      </c>
      <c r="U2386" s="124">
        <v>21287</v>
      </c>
      <c r="V2386" s="123">
        <v>20191</v>
      </c>
      <c r="W2386" s="124">
        <v>19734</v>
      </c>
      <c r="X2386" s="123">
        <v>20585</v>
      </c>
      <c r="Y2386" s="124">
        <v>21752</v>
      </c>
      <c r="Z2386" s="123">
        <v>23628</v>
      </c>
      <c r="AA2386" s="124">
        <v>23465</v>
      </c>
      <c r="AB2386" s="123">
        <v>21549</v>
      </c>
      <c r="AC2386" s="124">
        <v>22162</v>
      </c>
      <c r="AD2386" s="123">
        <v>23256</v>
      </c>
      <c r="AE2386" s="125">
        <v>24551</v>
      </c>
      <c r="AF2386" s="126">
        <v>25235</v>
      </c>
    </row>
    <row r="2387" spans="2:32">
      <c r="B2387" s="127">
        <v>2349</v>
      </c>
      <c r="C2387" s="128">
        <v>2349</v>
      </c>
      <c r="D2387" s="129">
        <v>98</v>
      </c>
      <c r="E2387" s="130">
        <v>4</v>
      </c>
      <c r="F2387" s="131">
        <v>8</v>
      </c>
      <c r="G2387" s="132" t="s">
        <v>485</v>
      </c>
      <c r="H2387" s="133">
        <v>4</v>
      </c>
      <c r="I2387" s="128">
        <v>7</v>
      </c>
      <c r="J2387" s="129" t="s">
        <v>485</v>
      </c>
      <c r="K2387" s="134">
        <v>21</v>
      </c>
      <c r="L2387" s="108"/>
      <c r="M2387" s="81">
        <v>15912</v>
      </c>
      <c r="N2387" s="135">
        <v>18133</v>
      </c>
      <c r="O2387" s="136">
        <v>18861</v>
      </c>
      <c r="P2387" s="135">
        <v>18651</v>
      </c>
      <c r="Q2387" s="136">
        <v>17926</v>
      </c>
      <c r="R2387" s="135">
        <v>18098</v>
      </c>
      <c r="S2387" s="136">
        <v>19226</v>
      </c>
      <c r="T2387" s="135">
        <v>20540</v>
      </c>
      <c r="U2387" s="136">
        <v>21362</v>
      </c>
      <c r="V2387" s="135">
        <v>20467</v>
      </c>
      <c r="W2387" s="136">
        <v>20205</v>
      </c>
      <c r="X2387" s="135">
        <v>20828</v>
      </c>
      <c r="Y2387" s="136">
        <v>21991</v>
      </c>
      <c r="Z2387" s="135">
        <v>24256</v>
      </c>
      <c r="AA2387" s="136">
        <v>24298</v>
      </c>
      <c r="AB2387" s="135">
        <v>22489</v>
      </c>
      <c r="AC2387" s="136">
        <v>23157</v>
      </c>
      <c r="AD2387" s="135">
        <v>23756</v>
      </c>
      <c r="AE2387" s="137">
        <v>25291</v>
      </c>
      <c r="AF2387" s="138">
        <v>26166</v>
      </c>
    </row>
    <row r="2388" spans="2:32">
      <c r="B2388" s="114">
        <v>2350</v>
      </c>
      <c r="C2388" s="115">
        <v>2350</v>
      </c>
      <c r="D2388" s="116">
        <v>98</v>
      </c>
      <c r="E2388" s="117">
        <v>4</v>
      </c>
      <c r="F2388" s="118">
        <v>8</v>
      </c>
      <c r="G2388" s="119" t="s">
        <v>485</v>
      </c>
      <c r="H2388" s="120">
        <v>4</v>
      </c>
      <c r="I2388" s="115">
        <v>7</v>
      </c>
      <c r="J2388" s="116" t="s">
        <v>485</v>
      </c>
      <c r="K2388" s="121">
        <v>22</v>
      </c>
      <c r="L2388" s="108"/>
      <c r="M2388" s="122">
        <v>15036</v>
      </c>
      <c r="N2388" s="123">
        <v>17050</v>
      </c>
      <c r="O2388" s="124">
        <v>17949</v>
      </c>
      <c r="P2388" s="123">
        <v>17670</v>
      </c>
      <c r="Q2388" s="124">
        <v>17031</v>
      </c>
      <c r="R2388" s="123">
        <v>17301</v>
      </c>
      <c r="S2388" s="124">
        <v>18207</v>
      </c>
      <c r="T2388" s="123">
        <v>19632</v>
      </c>
      <c r="U2388" s="124">
        <v>20682</v>
      </c>
      <c r="V2388" s="123">
        <v>19811</v>
      </c>
      <c r="W2388" s="124">
        <v>19762</v>
      </c>
      <c r="X2388" s="123">
        <v>20311</v>
      </c>
      <c r="Y2388" s="124">
        <v>21272</v>
      </c>
      <c r="Z2388" s="123">
        <v>23926</v>
      </c>
      <c r="AA2388" s="124">
        <v>23891</v>
      </c>
      <c r="AB2388" s="123">
        <v>22521</v>
      </c>
      <c r="AC2388" s="124">
        <v>23024</v>
      </c>
      <c r="AD2388" s="123">
        <v>23183</v>
      </c>
      <c r="AE2388" s="125">
        <v>24890</v>
      </c>
      <c r="AF2388" s="126">
        <v>25989</v>
      </c>
    </row>
    <row r="2389" spans="2:32">
      <c r="B2389" s="127">
        <v>2351</v>
      </c>
      <c r="C2389" s="128">
        <v>2351</v>
      </c>
      <c r="D2389" s="129">
        <v>98</v>
      </c>
      <c r="E2389" s="130">
        <v>4</v>
      </c>
      <c r="F2389" s="131">
        <v>8</v>
      </c>
      <c r="G2389" s="132" t="s">
        <v>485</v>
      </c>
      <c r="H2389" s="133">
        <v>4</v>
      </c>
      <c r="I2389" s="128">
        <v>7</v>
      </c>
      <c r="J2389" s="129" t="s">
        <v>485</v>
      </c>
      <c r="K2389" s="134">
        <v>23</v>
      </c>
      <c r="L2389" s="108"/>
      <c r="M2389" s="81">
        <v>14134</v>
      </c>
      <c r="N2389" s="135">
        <v>15899</v>
      </c>
      <c r="O2389" s="136">
        <v>16862</v>
      </c>
      <c r="P2389" s="135">
        <v>16454</v>
      </c>
      <c r="Q2389" s="136">
        <v>16035</v>
      </c>
      <c r="R2389" s="135">
        <v>16439</v>
      </c>
      <c r="S2389" s="136">
        <v>17006</v>
      </c>
      <c r="T2389" s="135">
        <v>18520</v>
      </c>
      <c r="U2389" s="136">
        <v>19684</v>
      </c>
      <c r="V2389" s="135">
        <v>18925</v>
      </c>
      <c r="W2389" s="136">
        <v>18992</v>
      </c>
      <c r="X2389" s="135">
        <v>19578</v>
      </c>
      <c r="Y2389" s="136">
        <v>20217</v>
      </c>
      <c r="Z2389" s="135">
        <v>23087</v>
      </c>
      <c r="AA2389" s="136">
        <v>22937</v>
      </c>
      <c r="AB2389" s="135">
        <v>21969</v>
      </c>
      <c r="AC2389" s="136">
        <v>22421</v>
      </c>
      <c r="AD2389" s="135">
        <v>22196</v>
      </c>
      <c r="AE2389" s="137">
        <v>24066</v>
      </c>
      <c r="AF2389" s="138">
        <v>25221</v>
      </c>
    </row>
    <row r="2390" spans="2:32">
      <c r="B2390" s="114">
        <v>2352</v>
      </c>
      <c r="C2390" s="115">
        <v>2352</v>
      </c>
      <c r="D2390" s="116">
        <v>98</v>
      </c>
      <c r="E2390" s="117">
        <v>4</v>
      </c>
      <c r="F2390" s="118">
        <v>8</v>
      </c>
      <c r="G2390" s="119" t="s">
        <v>485</v>
      </c>
      <c r="H2390" s="120">
        <v>4</v>
      </c>
      <c r="I2390" s="115">
        <v>7</v>
      </c>
      <c r="J2390" s="116" t="s">
        <v>485</v>
      </c>
      <c r="K2390" s="121">
        <v>24</v>
      </c>
      <c r="L2390" s="108"/>
      <c r="M2390" s="122">
        <v>13579</v>
      </c>
      <c r="N2390" s="123">
        <v>15057</v>
      </c>
      <c r="O2390" s="124">
        <v>16058</v>
      </c>
      <c r="P2390" s="123">
        <v>15519</v>
      </c>
      <c r="Q2390" s="124">
        <v>15218</v>
      </c>
      <c r="R2390" s="123">
        <v>15923</v>
      </c>
      <c r="S2390" s="124">
        <v>16142</v>
      </c>
      <c r="T2390" s="123">
        <v>17691</v>
      </c>
      <c r="U2390" s="124">
        <v>18921</v>
      </c>
      <c r="V2390" s="123">
        <v>18159</v>
      </c>
      <c r="W2390" s="124">
        <v>18392</v>
      </c>
      <c r="X2390" s="123">
        <v>19124</v>
      </c>
      <c r="Y2390" s="124">
        <v>19455</v>
      </c>
      <c r="Z2390" s="123">
        <v>22390</v>
      </c>
      <c r="AA2390" s="124">
        <v>22184</v>
      </c>
      <c r="AB2390" s="123">
        <v>21591</v>
      </c>
      <c r="AC2390" s="124">
        <v>21914</v>
      </c>
      <c r="AD2390" s="123">
        <v>21470</v>
      </c>
      <c r="AE2390" s="125">
        <v>23373</v>
      </c>
      <c r="AF2390" s="126">
        <v>24577</v>
      </c>
    </row>
    <row r="2391" spans="2:32">
      <c r="B2391" s="127">
        <v>2353</v>
      </c>
      <c r="C2391" s="128">
        <v>2353</v>
      </c>
      <c r="D2391" s="129">
        <v>99</v>
      </c>
      <c r="E2391" s="130">
        <v>4</v>
      </c>
      <c r="F2391" s="131">
        <v>9</v>
      </c>
      <c r="G2391" s="132" t="s">
        <v>485</v>
      </c>
      <c r="H2391" s="133">
        <v>4</v>
      </c>
      <c r="I2391" s="128">
        <v>8</v>
      </c>
      <c r="J2391" s="129" t="s">
        <v>485</v>
      </c>
      <c r="K2391" s="134">
        <v>1</v>
      </c>
      <c r="L2391" s="108"/>
      <c r="M2391" s="81">
        <v>12803</v>
      </c>
      <c r="N2391" s="135">
        <v>15037</v>
      </c>
      <c r="O2391" s="136">
        <v>15294</v>
      </c>
      <c r="P2391" s="135">
        <v>14842</v>
      </c>
      <c r="Q2391" s="136">
        <v>15134</v>
      </c>
      <c r="R2391" s="135">
        <v>15232</v>
      </c>
      <c r="S2391" s="136">
        <v>16260</v>
      </c>
      <c r="T2391" s="135">
        <v>17969</v>
      </c>
      <c r="U2391" s="136">
        <v>18248</v>
      </c>
      <c r="V2391" s="135">
        <v>17995</v>
      </c>
      <c r="W2391" s="136">
        <v>17454</v>
      </c>
      <c r="X2391" s="135">
        <v>18624</v>
      </c>
      <c r="Y2391" s="136">
        <v>19969</v>
      </c>
      <c r="Z2391" s="135">
        <v>21835</v>
      </c>
      <c r="AA2391" s="136">
        <v>21610</v>
      </c>
      <c r="AB2391" s="135">
        <v>21750</v>
      </c>
      <c r="AC2391" s="136">
        <v>20318</v>
      </c>
      <c r="AD2391" s="135">
        <v>22229</v>
      </c>
      <c r="AE2391" s="137">
        <v>24018</v>
      </c>
      <c r="AF2391" s="138">
        <v>24108</v>
      </c>
    </row>
    <row r="2392" spans="2:32">
      <c r="B2392" s="114">
        <v>2354</v>
      </c>
      <c r="C2392" s="115">
        <v>2354</v>
      </c>
      <c r="D2392" s="116">
        <v>99</v>
      </c>
      <c r="E2392" s="117">
        <v>4</v>
      </c>
      <c r="F2392" s="118">
        <v>9</v>
      </c>
      <c r="G2392" s="119" t="s">
        <v>485</v>
      </c>
      <c r="H2392" s="120">
        <v>4</v>
      </c>
      <c r="I2392" s="115">
        <v>8</v>
      </c>
      <c r="J2392" s="116" t="s">
        <v>485</v>
      </c>
      <c r="K2392" s="121">
        <v>2</v>
      </c>
      <c r="L2392" s="108"/>
      <c r="M2392" s="122">
        <v>12684</v>
      </c>
      <c r="N2392" s="123">
        <v>14817</v>
      </c>
      <c r="O2392" s="124">
        <v>15011</v>
      </c>
      <c r="P2392" s="123">
        <v>14544</v>
      </c>
      <c r="Q2392" s="124">
        <v>14827</v>
      </c>
      <c r="R2392" s="123">
        <v>15122</v>
      </c>
      <c r="S2392" s="124">
        <v>16071</v>
      </c>
      <c r="T2392" s="123">
        <v>17769</v>
      </c>
      <c r="U2392" s="124">
        <v>17919</v>
      </c>
      <c r="V2392" s="123">
        <v>17667</v>
      </c>
      <c r="W2392" s="124">
        <v>17168</v>
      </c>
      <c r="X2392" s="123">
        <v>18361</v>
      </c>
      <c r="Y2392" s="124">
        <v>19683</v>
      </c>
      <c r="Z2392" s="123">
        <v>21384</v>
      </c>
      <c r="AA2392" s="124">
        <v>21133</v>
      </c>
      <c r="AB2392" s="123">
        <v>21272</v>
      </c>
      <c r="AC2392" s="124">
        <v>19809</v>
      </c>
      <c r="AD2392" s="123">
        <v>21877</v>
      </c>
      <c r="AE2392" s="125">
        <v>23651</v>
      </c>
      <c r="AF2392" s="126">
        <v>23602</v>
      </c>
    </row>
    <row r="2393" spans="2:32">
      <c r="B2393" s="127">
        <v>2355</v>
      </c>
      <c r="C2393" s="128">
        <v>2355</v>
      </c>
      <c r="D2393" s="129">
        <v>99</v>
      </c>
      <c r="E2393" s="130">
        <v>4</v>
      </c>
      <c r="F2393" s="131">
        <v>9</v>
      </c>
      <c r="G2393" s="132" t="s">
        <v>485</v>
      </c>
      <c r="H2393" s="133">
        <v>4</v>
      </c>
      <c r="I2393" s="128">
        <v>8</v>
      </c>
      <c r="J2393" s="129" t="s">
        <v>485</v>
      </c>
      <c r="K2393" s="134">
        <v>3</v>
      </c>
      <c r="L2393" s="108"/>
      <c r="M2393" s="81">
        <v>12571</v>
      </c>
      <c r="N2393" s="135">
        <v>14718</v>
      </c>
      <c r="O2393" s="136">
        <v>14887</v>
      </c>
      <c r="P2393" s="135">
        <v>14386</v>
      </c>
      <c r="Q2393" s="136">
        <v>14600</v>
      </c>
      <c r="R2393" s="135">
        <v>14990</v>
      </c>
      <c r="S2393" s="136">
        <v>15930</v>
      </c>
      <c r="T2393" s="135">
        <v>17607</v>
      </c>
      <c r="U2393" s="136">
        <v>17701</v>
      </c>
      <c r="V2393" s="135">
        <v>17357</v>
      </c>
      <c r="W2393" s="136">
        <v>16924</v>
      </c>
      <c r="X2393" s="135">
        <v>18111</v>
      </c>
      <c r="Y2393" s="136">
        <v>19389</v>
      </c>
      <c r="Z2393" s="135">
        <v>21010</v>
      </c>
      <c r="AA2393" s="136">
        <v>20719</v>
      </c>
      <c r="AB2393" s="135">
        <v>20805</v>
      </c>
      <c r="AC2393" s="136">
        <v>19538</v>
      </c>
      <c r="AD2393" s="135">
        <v>21507</v>
      </c>
      <c r="AE2393" s="137">
        <v>23255</v>
      </c>
      <c r="AF2393" s="138">
        <v>23150</v>
      </c>
    </row>
    <row r="2394" spans="2:32">
      <c r="B2394" s="114">
        <v>2356</v>
      </c>
      <c r="C2394" s="115">
        <v>2356</v>
      </c>
      <c r="D2394" s="116">
        <v>99</v>
      </c>
      <c r="E2394" s="117">
        <v>4</v>
      </c>
      <c r="F2394" s="118">
        <v>9</v>
      </c>
      <c r="G2394" s="119" t="s">
        <v>485</v>
      </c>
      <c r="H2394" s="120">
        <v>4</v>
      </c>
      <c r="I2394" s="115">
        <v>8</v>
      </c>
      <c r="J2394" s="116" t="s">
        <v>485</v>
      </c>
      <c r="K2394" s="121">
        <v>4</v>
      </c>
      <c r="L2394" s="108"/>
      <c r="M2394" s="122">
        <v>12595</v>
      </c>
      <c r="N2394" s="123">
        <v>14840</v>
      </c>
      <c r="O2394" s="124">
        <v>14992</v>
      </c>
      <c r="P2394" s="123">
        <v>14463</v>
      </c>
      <c r="Q2394" s="124">
        <v>14591</v>
      </c>
      <c r="R2394" s="123">
        <v>14945</v>
      </c>
      <c r="S2394" s="124">
        <v>15952</v>
      </c>
      <c r="T2394" s="123">
        <v>17582</v>
      </c>
      <c r="U2394" s="124">
        <v>17552</v>
      </c>
      <c r="V2394" s="123">
        <v>17109</v>
      </c>
      <c r="W2394" s="124">
        <v>16619</v>
      </c>
      <c r="X2394" s="123">
        <v>17901</v>
      </c>
      <c r="Y2394" s="124">
        <v>19038</v>
      </c>
      <c r="Z2394" s="123">
        <v>20501</v>
      </c>
      <c r="AA2394" s="124">
        <v>20152</v>
      </c>
      <c r="AB2394" s="123">
        <v>20183</v>
      </c>
      <c r="AC2394" s="124">
        <v>19022</v>
      </c>
      <c r="AD2394" s="123">
        <v>20952</v>
      </c>
      <c r="AE2394" s="125">
        <v>22654</v>
      </c>
      <c r="AF2394" s="126">
        <v>22442</v>
      </c>
    </row>
    <row r="2395" spans="2:32">
      <c r="B2395" s="127">
        <v>2357</v>
      </c>
      <c r="C2395" s="128">
        <v>2357</v>
      </c>
      <c r="D2395" s="129">
        <v>99</v>
      </c>
      <c r="E2395" s="130">
        <v>4</v>
      </c>
      <c r="F2395" s="131">
        <v>9</v>
      </c>
      <c r="G2395" s="132" t="s">
        <v>485</v>
      </c>
      <c r="H2395" s="133">
        <v>4</v>
      </c>
      <c r="I2395" s="128">
        <v>8</v>
      </c>
      <c r="J2395" s="129" t="s">
        <v>485</v>
      </c>
      <c r="K2395" s="134">
        <v>5</v>
      </c>
      <c r="L2395" s="108"/>
      <c r="M2395" s="81">
        <v>13104</v>
      </c>
      <c r="N2395" s="135">
        <v>15332</v>
      </c>
      <c r="O2395" s="136">
        <v>15473</v>
      </c>
      <c r="P2395" s="135">
        <v>14897</v>
      </c>
      <c r="Q2395" s="136">
        <v>14819</v>
      </c>
      <c r="R2395" s="135">
        <v>15355</v>
      </c>
      <c r="S2395" s="136">
        <v>16428</v>
      </c>
      <c r="T2395" s="135">
        <v>17857</v>
      </c>
      <c r="U2395" s="136">
        <v>17736</v>
      </c>
      <c r="V2395" s="135">
        <v>17078</v>
      </c>
      <c r="W2395" s="136">
        <v>16448</v>
      </c>
      <c r="X2395" s="135">
        <v>17983</v>
      </c>
      <c r="Y2395" s="136">
        <v>19023</v>
      </c>
      <c r="Z2395" s="135">
        <v>20257</v>
      </c>
      <c r="AA2395" s="136">
        <v>19904</v>
      </c>
      <c r="AB2395" s="135">
        <v>19809</v>
      </c>
      <c r="AC2395" s="136">
        <v>18699</v>
      </c>
      <c r="AD2395" s="135">
        <v>20701</v>
      </c>
      <c r="AE2395" s="137">
        <v>22269</v>
      </c>
      <c r="AF2395" s="138">
        <v>21965</v>
      </c>
    </row>
    <row r="2396" spans="2:32">
      <c r="B2396" s="114">
        <v>2358</v>
      </c>
      <c r="C2396" s="115">
        <v>2358</v>
      </c>
      <c r="D2396" s="116">
        <v>99</v>
      </c>
      <c r="E2396" s="117">
        <v>4</v>
      </c>
      <c r="F2396" s="118">
        <v>9</v>
      </c>
      <c r="G2396" s="119" t="s">
        <v>485</v>
      </c>
      <c r="H2396" s="120">
        <v>4</v>
      </c>
      <c r="I2396" s="115">
        <v>8</v>
      </c>
      <c r="J2396" s="116" t="s">
        <v>485</v>
      </c>
      <c r="K2396" s="121">
        <v>6</v>
      </c>
      <c r="L2396" s="108"/>
      <c r="M2396" s="122">
        <v>14384</v>
      </c>
      <c r="N2396" s="123">
        <v>16498</v>
      </c>
      <c r="O2396" s="124">
        <v>16693</v>
      </c>
      <c r="P2396" s="123">
        <v>15954</v>
      </c>
      <c r="Q2396" s="124">
        <v>15341</v>
      </c>
      <c r="R2396" s="123">
        <v>16484</v>
      </c>
      <c r="S2396" s="124">
        <v>17658</v>
      </c>
      <c r="T2396" s="123">
        <v>18807</v>
      </c>
      <c r="U2396" s="124">
        <v>18557</v>
      </c>
      <c r="V2396" s="123">
        <v>17294</v>
      </c>
      <c r="W2396" s="124">
        <v>16408</v>
      </c>
      <c r="X2396" s="123">
        <v>18772</v>
      </c>
      <c r="Y2396" s="124">
        <v>19751</v>
      </c>
      <c r="Z2396" s="123">
        <v>20614</v>
      </c>
      <c r="AA2396" s="124">
        <v>20083</v>
      </c>
      <c r="AB2396" s="123">
        <v>19573</v>
      </c>
      <c r="AC2396" s="124">
        <v>18390</v>
      </c>
      <c r="AD2396" s="123">
        <v>21187</v>
      </c>
      <c r="AE2396" s="125">
        <v>22540</v>
      </c>
      <c r="AF2396" s="126">
        <v>22095</v>
      </c>
    </row>
    <row r="2397" spans="2:32">
      <c r="B2397" s="127">
        <v>2359</v>
      </c>
      <c r="C2397" s="128">
        <v>2359</v>
      </c>
      <c r="D2397" s="129">
        <v>99</v>
      </c>
      <c r="E2397" s="130">
        <v>4</v>
      </c>
      <c r="F2397" s="131">
        <v>9</v>
      </c>
      <c r="G2397" s="132" t="s">
        <v>485</v>
      </c>
      <c r="H2397" s="133">
        <v>4</v>
      </c>
      <c r="I2397" s="128">
        <v>8</v>
      </c>
      <c r="J2397" s="129" t="s">
        <v>485</v>
      </c>
      <c r="K2397" s="134">
        <v>7</v>
      </c>
      <c r="L2397" s="108"/>
      <c r="M2397" s="81">
        <v>15693</v>
      </c>
      <c r="N2397" s="135">
        <v>17678</v>
      </c>
      <c r="O2397" s="136">
        <v>17990</v>
      </c>
      <c r="P2397" s="135">
        <v>17091</v>
      </c>
      <c r="Q2397" s="136">
        <v>15722</v>
      </c>
      <c r="R2397" s="135">
        <v>17708</v>
      </c>
      <c r="S2397" s="136">
        <v>18797</v>
      </c>
      <c r="T2397" s="135">
        <v>19759</v>
      </c>
      <c r="U2397" s="136">
        <v>19570</v>
      </c>
      <c r="V2397" s="135">
        <v>17300</v>
      </c>
      <c r="W2397" s="136">
        <v>16213</v>
      </c>
      <c r="X2397" s="135">
        <v>19549</v>
      </c>
      <c r="Y2397" s="136">
        <v>20473</v>
      </c>
      <c r="Z2397" s="135">
        <v>21275</v>
      </c>
      <c r="AA2397" s="136">
        <v>20569</v>
      </c>
      <c r="AB2397" s="135">
        <v>19241</v>
      </c>
      <c r="AC2397" s="136">
        <v>17932</v>
      </c>
      <c r="AD2397" s="135">
        <v>21686</v>
      </c>
      <c r="AE2397" s="137">
        <v>22844</v>
      </c>
      <c r="AF2397" s="138">
        <v>22609</v>
      </c>
    </row>
    <row r="2398" spans="2:32">
      <c r="B2398" s="114">
        <v>2360</v>
      </c>
      <c r="C2398" s="115">
        <v>2360</v>
      </c>
      <c r="D2398" s="116">
        <v>99</v>
      </c>
      <c r="E2398" s="117">
        <v>4</v>
      </c>
      <c r="F2398" s="118">
        <v>9</v>
      </c>
      <c r="G2398" s="119" t="s">
        <v>485</v>
      </c>
      <c r="H2398" s="120">
        <v>4</v>
      </c>
      <c r="I2398" s="115">
        <v>8</v>
      </c>
      <c r="J2398" s="116" t="s">
        <v>485</v>
      </c>
      <c r="K2398" s="121">
        <v>8</v>
      </c>
      <c r="L2398" s="108"/>
      <c r="M2398" s="122">
        <v>15930</v>
      </c>
      <c r="N2398" s="123">
        <v>18072</v>
      </c>
      <c r="O2398" s="124">
        <v>18224</v>
      </c>
      <c r="P2398" s="123">
        <v>17403</v>
      </c>
      <c r="Q2398" s="124">
        <v>15759</v>
      </c>
      <c r="R2398" s="123">
        <v>17936</v>
      </c>
      <c r="S2398" s="124">
        <v>18956</v>
      </c>
      <c r="T2398" s="123">
        <v>19993</v>
      </c>
      <c r="U2398" s="124">
        <v>19795</v>
      </c>
      <c r="V2398" s="123">
        <v>17134</v>
      </c>
      <c r="W2398" s="124">
        <v>16025</v>
      </c>
      <c r="X2398" s="123">
        <v>19589</v>
      </c>
      <c r="Y2398" s="124">
        <v>20355</v>
      </c>
      <c r="Z2398" s="123">
        <v>21314</v>
      </c>
      <c r="AA2398" s="124">
        <v>20614</v>
      </c>
      <c r="AB2398" s="123">
        <v>18888</v>
      </c>
      <c r="AC2398" s="124">
        <v>17591</v>
      </c>
      <c r="AD2398" s="123">
        <v>21455</v>
      </c>
      <c r="AE2398" s="125">
        <v>22693</v>
      </c>
      <c r="AF2398" s="126">
        <v>22589</v>
      </c>
    </row>
    <row r="2399" spans="2:32">
      <c r="B2399" s="127">
        <v>2361</v>
      </c>
      <c r="C2399" s="128">
        <v>2361</v>
      </c>
      <c r="D2399" s="129">
        <v>99</v>
      </c>
      <c r="E2399" s="130">
        <v>4</v>
      </c>
      <c r="F2399" s="131">
        <v>9</v>
      </c>
      <c r="G2399" s="132" t="s">
        <v>485</v>
      </c>
      <c r="H2399" s="133">
        <v>4</v>
      </c>
      <c r="I2399" s="128">
        <v>8</v>
      </c>
      <c r="J2399" s="129" t="s">
        <v>485</v>
      </c>
      <c r="K2399" s="134">
        <v>9</v>
      </c>
      <c r="L2399" s="108"/>
      <c r="M2399" s="81">
        <v>15649</v>
      </c>
      <c r="N2399" s="135">
        <v>17811</v>
      </c>
      <c r="O2399" s="136">
        <v>17668</v>
      </c>
      <c r="P2399" s="135">
        <v>17154</v>
      </c>
      <c r="Q2399" s="136">
        <v>15847</v>
      </c>
      <c r="R2399" s="135">
        <v>17650</v>
      </c>
      <c r="S2399" s="136">
        <v>18511</v>
      </c>
      <c r="T2399" s="135">
        <v>19614</v>
      </c>
      <c r="U2399" s="136">
        <v>19230</v>
      </c>
      <c r="V2399" s="135">
        <v>17115</v>
      </c>
      <c r="W2399" s="136">
        <v>16033</v>
      </c>
      <c r="X2399" s="135">
        <v>19181</v>
      </c>
      <c r="Y2399" s="136">
        <v>19780</v>
      </c>
      <c r="Z2399" s="135">
        <v>20628</v>
      </c>
      <c r="AA2399" s="136">
        <v>20224</v>
      </c>
      <c r="AB2399" s="135">
        <v>18691</v>
      </c>
      <c r="AC2399" s="136">
        <v>17423</v>
      </c>
      <c r="AD2399" s="135">
        <v>20800</v>
      </c>
      <c r="AE2399" s="137">
        <v>22089</v>
      </c>
      <c r="AF2399" s="138">
        <v>21866</v>
      </c>
    </row>
    <row r="2400" spans="2:32">
      <c r="B2400" s="114">
        <v>2362</v>
      </c>
      <c r="C2400" s="115">
        <v>2362</v>
      </c>
      <c r="D2400" s="116">
        <v>99</v>
      </c>
      <c r="E2400" s="117">
        <v>4</v>
      </c>
      <c r="F2400" s="118">
        <v>9</v>
      </c>
      <c r="G2400" s="119" t="s">
        <v>485</v>
      </c>
      <c r="H2400" s="120">
        <v>4</v>
      </c>
      <c r="I2400" s="115">
        <v>8</v>
      </c>
      <c r="J2400" s="116" t="s">
        <v>485</v>
      </c>
      <c r="K2400" s="121">
        <v>10</v>
      </c>
      <c r="L2400" s="108"/>
      <c r="M2400" s="122">
        <v>15644</v>
      </c>
      <c r="N2400" s="123">
        <v>17682</v>
      </c>
      <c r="O2400" s="124">
        <v>17342</v>
      </c>
      <c r="P2400" s="123">
        <v>17043</v>
      </c>
      <c r="Q2400" s="124">
        <v>15973</v>
      </c>
      <c r="R2400" s="123">
        <v>17647</v>
      </c>
      <c r="S2400" s="124">
        <v>18400</v>
      </c>
      <c r="T2400" s="123">
        <v>19502</v>
      </c>
      <c r="U2400" s="124">
        <v>18874</v>
      </c>
      <c r="V2400" s="123">
        <v>17293</v>
      </c>
      <c r="W2400" s="124">
        <v>16373</v>
      </c>
      <c r="X2400" s="123">
        <v>19158</v>
      </c>
      <c r="Y2400" s="124">
        <v>19737</v>
      </c>
      <c r="Z2400" s="123">
        <v>20341</v>
      </c>
      <c r="AA2400" s="124">
        <v>20200</v>
      </c>
      <c r="AB2400" s="123">
        <v>18862</v>
      </c>
      <c r="AC2400" s="124">
        <v>17754</v>
      </c>
      <c r="AD2400" s="123">
        <v>20821</v>
      </c>
      <c r="AE2400" s="125">
        <v>22077</v>
      </c>
      <c r="AF2400" s="126">
        <v>21615</v>
      </c>
    </row>
    <row r="2401" spans="2:32">
      <c r="B2401" s="127">
        <v>2363</v>
      </c>
      <c r="C2401" s="128">
        <v>2363</v>
      </c>
      <c r="D2401" s="129">
        <v>99</v>
      </c>
      <c r="E2401" s="130">
        <v>4</v>
      </c>
      <c r="F2401" s="131">
        <v>9</v>
      </c>
      <c r="G2401" s="132" t="s">
        <v>485</v>
      </c>
      <c r="H2401" s="133">
        <v>4</v>
      </c>
      <c r="I2401" s="128">
        <v>8</v>
      </c>
      <c r="J2401" s="129" t="s">
        <v>485</v>
      </c>
      <c r="K2401" s="134">
        <v>11</v>
      </c>
      <c r="L2401" s="108"/>
      <c r="M2401" s="81">
        <v>15815</v>
      </c>
      <c r="N2401" s="135">
        <v>17770</v>
      </c>
      <c r="O2401" s="136">
        <v>17333</v>
      </c>
      <c r="P2401" s="135">
        <v>17073</v>
      </c>
      <c r="Q2401" s="136">
        <v>16098</v>
      </c>
      <c r="R2401" s="135">
        <v>17820</v>
      </c>
      <c r="S2401" s="136">
        <v>18614</v>
      </c>
      <c r="T2401" s="135">
        <v>19619</v>
      </c>
      <c r="U2401" s="136">
        <v>18873</v>
      </c>
      <c r="V2401" s="135">
        <v>17478</v>
      </c>
      <c r="W2401" s="136">
        <v>16682</v>
      </c>
      <c r="X2401" s="135">
        <v>19254</v>
      </c>
      <c r="Y2401" s="136">
        <v>20029</v>
      </c>
      <c r="Z2401" s="135">
        <v>20419</v>
      </c>
      <c r="AA2401" s="136">
        <v>20330</v>
      </c>
      <c r="AB2401" s="135">
        <v>19096</v>
      </c>
      <c r="AC2401" s="136">
        <v>18114</v>
      </c>
      <c r="AD2401" s="135">
        <v>21172</v>
      </c>
      <c r="AE2401" s="137">
        <v>22304</v>
      </c>
      <c r="AF2401" s="138">
        <v>21737</v>
      </c>
    </row>
    <row r="2402" spans="2:32">
      <c r="B2402" s="114">
        <v>2364</v>
      </c>
      <c r="C2402" s="115">
        <v>2364</v>
      </c>
      <c r="D2402" s="116">
        <v>99</v>
      </c>
      <c r="E2402" s="117">
        <v>4</v>
      </c>
      <c r="F2402" s="118">
        <v>9</v>
      </c>
      <c r="G2402" s="119" t="s">
        <v>485</v>
      </c>
      <c r="H2402" s="120">
        <v>4</v>
      </c>
      <c r="I2402" s="115">
        <v>8</v>
      </c>
      <c r="J2402" s="116" t="s">
        <v>485</v>
      </c>
      <c r="K2402" s="121">
        <v>12</v>
      </c>
      <c r="L2402" s="108"/>
      <c r="M2402" s="122">
        <v>15875</v>
      </c>
      <c r="N2402" s="123">
        <v>17696</v>
      </c>
      <c r="O2402" s="124">
        <v>17380</v>
      </c>
      <c r="P2402" s="123">
        <v>17041</v>
      </c>
      <c r="Q2402" s="124">
        <v>16075</v>
      </c>
      <c r="R2402" s="123">
        <v>17813</v>
      </c>
      <c r="S2402" s="124">
        <v>18596</v>
      </c>
      <c r="T2402" s="123">
        <v>19531</v>
      </c>
      <c r="U2402" s="124">
        <v>18939</v>
      </c>
      <c r="V2402" s="123">
        <v>17468</v>
      </c>
      <c r="W2402" s="124">
        <v>16848</v>
      </c>
      <c r="X2402" s="123">
        <v>19319</v>
      </c>
      <c r="Y2402" s="124">
        <v>20027</v>
      </c>
      <c r="Z2402" s="123">
        <v>20507</v>
      </c>
      <c r="AA2402" s="124">
        <v>20297</v>
      </c>
      <c r="AB2402" s="123">
        <v>19104</v>
      </c>
      <c r="AC2402" s="124">
        <v>18317</v>
      </c>
      <c r="AD2402" s="123">
        <v>21176</v>
      </c>
      <c r="AE2402" s="125">
        <v>22253</v>
      </c>
      <c r="AF2402" s="126">
        <v>21851</v>
      </c>
    </row>
    <row r="2403" spans="2:32">
      <c r="B2403" s="127">
        <v>2365</v>
      </c>
      <c r="C2403" s="128">
        <v>2365</v>
      </c>
      <c r="D2403" s="129">
        <v>99</v>
      </c>
      <c r="E2403" s="130">
        <v>4</v>
      </c>
      <c r="F2403" s="131">
        <v>9</v>
      </c>
      <c r="G2403" s="132" t="s">
        <v>485</v>
      </c>
      <c r="H2403" s="133">
        <v>4</v>
      </c>
      <c r="I2403" s="128">
        <v>8</v>
      </c>
      <c r="J2403" s="129" t="s">
        <v>485</v>
      </c>
      <c r="K2403" s="134">
        <v>13</v>
      </c>
      <c r="L2403" s="108"/>
      <c r="M2403" s="81">
        <v>15702</v>
      </c>
      <c r="N2403" s="135">
        <v>17461</v>
      </c>
      <c r="O2403" s="136">
        <v>17285</v>
      </c>
      <c r="P2403" s="135">
        <v>16846</v>
      </c>
      <c r="Q2403" s="136">
        <v>15834</v>
      </c>
      <c r="R2403" s="135">
        <v>17635</v>
      </c>
      <c r="S2403" s="136">
        <v>18468</v>
      </c>
      <c r="T2403" s="135">
        <v>19260</v>
      </c>
      <c r="U2403" s="136">
        <v>18812</v>
      </c>
      <c r="V2403" s="135">
        <v>17223</v>
      </c>
      <c r="W2403" s="136">
        <v>16840</v>
      </c>
      <c r="X2403" s="135">
        <v>19254</v>
      </c>
      <c r="Y2403" s="136">
        <v>19871</v>
      </c>
      <c r="Z2403" s="135">
        <v>20363</v>
      </c>
      <c r="AA2403" s="136">
        <v>20077</v>
      </c>
      <c r="AB2403" s="135">
        <v>18841</v>
      </c>
      <c r="AC2403" s="136">
        <v>18293</v>
      </c>
      <c r="AD2403" s="135">
        <v>21015</v>
      </c>
      <c r="AE2403" s="137">
        <v>21963</v>
      </c>
      <c r="AF2403" s="138">
        <v>21704</v>
      </c>
    </row>
    <row r="2404" spans="2:32">
      <c r="B2404" s="114">
        <v>2366</v>
      </c>
      <c r="C2404" s="115">
        <v>2366</v>
      </c>
      <c r="D2404" s="116">
        <v>99</v>
      </c>
      <c r="E2404" s="117">
        <v>4</v>
      </c>
      <c r="F2404" s="118">
        <v>9</v>
      </c>
      <c r="G2404" s="119" t="s">
        <v>485</v>
      </c>
      <c r="H2404" s="120">
        <v>4</v>
      </c>
      <c r="I2404" s="115">
        <v>8</v>
      </c>
      <c r="J2404" s="116" t="s">
        <v>485</v>
      </c>
      <c r="K2404" s="121">
        <v>14</v>
      </c>
      <c r="L2404" s="108"/>
      <c r="M2404" s="122">
        <v>15539</v>
      </c>
      <c r="N2404" s="123">
        <v>17162</v>
      </c>
      <c r="O2404" s="124">
        <v>17102</v>
      </c>
      <c r="P2404" s="123">
        <v>16626</v>
      </c>
      <c r="Q2404" s="124">
        <v>15561</v>
      </c>
      <c r="R2404" s="123">
        <v>17459</v>
      </c>
      <c r="S2404" s="124">
        <v>18267</v>
      </c>
      <c r="T2404" s="123">
        <v>18959</v>
      </c>
      <c r="U2404" s="124">
        <v>18586</v>
      </c>
      <c r="V2404" s="123">
        <v>16905</v>
      </c>
      <c r="W2404" s="124">
        <v>16713</v>
      </c>
      <c r="X2404" s="123">
        <v>18957</v>
      </c>
      <c r="Y2404" s="124">
        <v>19623</v>
      </c>
      <c r="Z2404" s="123">
        <v>20075</v>
      </c>
      <c r="AA2404" s="124">
        <v>19770</v>
      </c>
      <c r="AB2404" s="123">
        <v>18488</v>
      </c>
      <c r="AC2404" s="124">
        <v>18144</v>
      </c>
      <c r="AD2404" s="123">
        <v>20728</v>
      </c>
      <c r="AE2404" s="125">
        <v>21605</v>
      </c>
      <c r="AF2404" s="126">
        <v>21386</v>
      </c>
    </row>
    <row r="2405" spans="2:32">
      <c r="B2405" s="127">
        <v>2367</v>
      </c>
      <c r="C2405" s="128">
        <v>2367</v>
      </c>
      <c r="D2405" s="129">
        <v>99</v>
      </c>
      <c r="E2405" s="130">
        <v>4</v>
      </c>
      <c r="F2405" s="131">
        <v>9</v>
      </c>
      <c r="G2405" s="132" t="s">
        <v>485</v>
      </c>
      <c r="H2405" s="133">
        <v>4</v>
      </c>
      <c r="I2405" s="128">
        <v>8</v>
      </c>
      <c r="J2405" s="129" t="s">
        <v>485</v>
      </c>
      <c r="K2405" s="134">
        <v>15</v>
      </c>
      <c r="L2405" s="108"/>
      <c r="M2405" s="81">
        <v>15477</v>
      </c>
      <c r="N2405" s="135">
        <v>17134</v>
      </c>
      <c r="O2405" s="136">
        <v>17094</v>
      </c>
      <c r="P2405" s="135">
        <v>16590</v>
      </c>
      <c r="Q2405" s="136">
        <v>15436</v>
      </c>
      <c r="R2405" s="135">
        <v>17365</v>
      </c>
      <c r="S2405" s="136">
        <v>18285</v>
      </c>
      <c r="T2405" s="135">
        <v>18921</v>
      </c>
      <c r="U2405" s="136">
        <v>18527</v>
      </c>
      <c r="V2405" s="135">
        <v>16737</v>
      </c>
      <c r="W2405" s="136">
        <v>16767</v>
      </c>
      <c r="X2405" s="135">
        <v>18829</v>
      </c>
      <c r="Y2405" s="136">
        <v>19606</v>
      </c>
      <c r="Z2405" s="135">
        <v>19955</v>
      </c>
      <c r="AA2405" s="136">
        <v>19653</v>
      </c>
      <c r="AB2405" s="135">
        <v>18291</v>
      </c>
      <c r="AC2405" s="136">
        <v>18191</v>
      </c>
      <c r="AD2405" s="135">
        <v>20680</v>
      </c>
      <c r="AE2405" s="137">
        <v>21512</v>
      </c>
      <c r="AF2405" s="138">
        <v>21235</v>
      </c>
    </row>
    <row r="2406" spans="2:32">
      <c r="B2406" s="114">
        <v>2368</v>
      </c>
      <c r="C2406" s="115">
        <v>2368</v>
      </c>
      <c r="D2406" s="116">
        <v>99</v>
      </c>
      <c r="E2406" s="117">
        <v>4</v>
      </c>
      <c r="F2406" s="118">
        <v>9</v>
      </c>
      <c r="G2406" s="119" t="s">
        <v>485</v>
      </c>
      <c r="H2406" s="120">
        <v>4</v>
      </c>
      <c r="I2406" s="115">
        <v>8</v>
      </c>
      <c r="J2406" s="116" t="s">
        <v>485</v>
      </c>
      <c r="K2406" s="121">
        <v>16</v>
      </c>
      <c r="L2406" s="108"/>
      <c r="M2406" s="122">
        <v>15825</v>
      </c>
      <c r="N2406" s="123">
        <v>17546</v>
      </c>
      <c r="O2406" s="124">
        <v>17461</v>
      </c>
      <c r="P2406" s="123">
        <v>16877</v>
      </c>
      <c r="Q2406" s="124">
        <v>15785</v>
      </c>
      <c r="R2406" s="123">
        <v>17672</v>
      </c>
      <c r="S2406" s="124">
        <v>18892</v>
      </c>
      <c r="T2406" s="123">
        <v>19282</v>
      </c>
      <c r="U2406" s="124">
        <v>18762</v>
      </c>
      <c r="V2406" s="123">
        <v>17023</v>
      </c>
      <c r="W2406" s="124">
        <v>17161</v>
      </c>
      <c r="X2406" s="123">
        <v>19064</v>
      </c>
      <c r="Y2406" s="124">
        <v>20264</v>
      </c>
      <c r="Z2406" s="123">
        <v>20090</v>
      </c>
      <c r="AA2406" s="124">
        <v>19721</v>
      </c>
      <c r="AB2406" s="123">
        <v>18491</v>
      </c>
      <c r="AC2406" s="124">
        <v>18524</v>
      </c>
      <c r="AD2406" s="123">
        <v>21299</v>
      </c>
      <c r="AE2406" s="125">
        <v>21723</v>
      </c>
      <c r="AF2406" s="126">
        <v>21304</v>
      </c>
    </row>
    <row r="2407" spans="2:32">
      <c r="B2407" s="127">
        <v>2369</v>
      </c>
      <c r="C2407" s="128">
        <v>2369</v>
      </c>
      <c r="D2407" s="129">
        <v>99</v>
      </c>
      <c r="E2407" s="130">
        <v>4</v>
      </c>
      <c r="F2407" s="131">
        <v>9</v>
      </c>
      <c r="G2407" s="132" t="s">
        <v>485</v>
      </c>
      <c r="H2407" s="133">
        <v>4</v>
      </c>
      <c r="I2407" s="128">
        <v>8</v>
      </c>
      <c r="J2407" s="129" t="s">
        <v>485</v>
      </c>
      <c r="K2407" s="134">
        <v>17</v>
      </c>
      <c r="L2407" s="108"/>
      <c r="M2407" s="81">
        <v>16147</v>
      </c>
      <c r="N2407" s="135">
        <v>17884</v>
      </c>
      <c r="O2407" s="136">
        <v>17907</v>
      </c>
      <c r="P2407" s="135">
        <v>17303</v>
      </c>
      <c r="Q2407" s="136">
        <v>16340</v>
      </c>
      <c r="R2407" s="135">
        <v>18112</v>
      </c>
      <c r="S2407" s="136">
        <v>19309</v>
      </c>
      <c r="T2407" s="135">
        <v>19601</v>
      </c>
      <c r="U2407" s="136">
        <v>19212</v>
      </c>
      <c r="V2407" s="135">
        <v>17549</v>
      </c>
      <c r="W2407" s="136">
        <v>17759</v>
      </c>
      <c r="X2407" s="135">
        <v>19444</v>
      </c>
      <c r="Y2407" s="136">
        <v>20762</v>
      </c>
      <c r="Z2407" s="135">
        <v>20558</v>
      </c>
      <c r="AA2407" s="136">
        <v>20110</v>
      </c>
      <c r="AB2407" s="135">
        <v>19058</v>
      </c>
      <c r="AC2407" s="136">
        <v>19057</v>
      </c>
      <c r="AD2407" s="135">
        <v>21816</v>
      </c>
      <c r="AE2407" s="137">
        <v>22032</v>
      </c>
      <c r="AF2407" s="138">
        <v>21764</v>
      </c>
    </row>
    <row r="2408" spans="2:32">
      <c r="B2408" s="114">
        <v>2370</v>
      </c>
      <c r="C2408" s="115">
        <v>2370</v>
      </c>
      <c r="D2408" s="116">
        <v>99</v>
      </c>
      <c r="E2408" s="117">
        <v>4</v>
      </c>
      <c r="F2408" s="118">
        <v>9</v>
      </c>
      <c r="G2408" s="119" t="s">
        <v>485</v>
      </c>
      <c r="H2408" s="120">
        <v>4</v>
      </c>
      <c r="I2408" s="115">
        <v>8</v>
      </c>
      <c r="J2408" s="116" t="s">
        <v>485</v>
      </c>
      <c r="K2408" s="121">
        <v>18</v>
      </c>
      <c r="L2408" s="108"/>
      <c r="M2408" s="122">
        <v>16147</v>
      </c>
      <c r="N2408" s="123">
        <v>17891</v>
      </c>
      <c r="O2408" s="124">
        <v>17886</v>
      </c>
      <c r="P2408" s="123">
        <v>17459</v>
      </c>
      <c r="Q2408" s="124">
        <v>16758</v>
      </c>
      <c r="R2408" s="123">
        <v>18266</v>
      </c>
      <c r="S2408" s="124">
        <v>19299</v>
      </c>
      <c r="T2408" s="123">
        <v>19706</v>
      </c>
      <c r="U2408" s="124">
        <v>19525</v>
      </c>
      <c r="V2408" s="123">
        <v>18193</v>
      </c>
      <c r="W2408" s="124">
        <v>18295</v>
      </c>
      <c r="X2408" s="123">
        <v>19738</v>
      </c>
      <c r="Y2408" s="124">
        <v>20847</v>
      </c>
      <c r="Z2408" s="123">
        <v>21093</v>
      </c>
      <c r="AA2408" s="124">
        <v>20749</v>
      </c>
      <c r="AB2408" s="123">
        <v>19861</v>
      </c>
      <c r="AC2408" s="124">
        <v>19736</v>
      </c>
      <c r="AD2408" s="123">
        <v>21996</v>
      </c>
      <c r="AE2408" s="125">
        <v>22411</v>
      </c>
      <c r="AF2408" s="126">
        <v>22384</v>
      </c>
    </row>
    <row r="2409" spans="2:32">
      <c r="B2409" s="127">
        <v>2371</v>
      </c>
      <c r="C2409" s="128">
        <v>2371</v>
      </c>
      <c r="D2409" s="129">
        <v>99</v>
      </c>
      <c r="E2409" s="130">
        <v>4</v>
      </c>
      <c r="F2409" s="131">
        <v>9</v>
      </c>
      <c r="G2409" s="132" t="s">
        <v>485</v>
      </c>
      <c r="H2409" s="133">
        <v>4</v>
      </c>
      <c r="I2409" s="128">
        <v>8</v>
      </c>
      <c r="J2409" s="129" t="s">
        <v>485</v>
      </c>
      <c r="K2409" s="134">
        <v>19</v>
      </c>
      <c r="L2409" s="108"/>
      <c r="M2409" s="81">
        <v>16535</v>
      </c>
      <c r="N2409" s="135">
        <v>18295</v>
      </c>
      <c r="O2409" s="136">
        <v>18070</v>
      </c>
      <c r="P2409" s="135">
        <v>17430</v>
      </c>
      <c r="Q2409" s="136">
        <v>16748</v>
      </c>
      <c r="R2409" s="135">
        <v>18774</v>
      </c>
      <c r="S2409" s="136">
        <v>19727</v>
      </c>
      <c r="T2409" s="135">
        <v>20287</v>
      </c>
      <c r="U2409" s="136">
        <v>19966</v>
      </c>
      <c r="V2409" s="135">
        <v>18481</v>
      </c>
      <c r="W2409" s="136">
        <v>18641</v>
      </c>
      <c r="X2409" s="135">
        <v>20546</v>
      </c>
      <c r="Y2409" s="136">
        <v>21671</v>
      </c>
      <c r="Z2409" s="135">
        <v>21846</v>
      </c>
      <c r="AA2409" s="136">
        <v>21400</v>
      </c>
      <c r="AB2409" s="135">
        <v>20542</v>
      </c>
      <c r="AC2409" s="136">
        <v>20413</v>
      </c>
      <c r="AD2409" s="135">
        <v>23026</v>
      </c>
      <c r="AE2409" s="137">
        <v>23679</v>
      </c>
      <c r="AF2409" s="138">
        <v>23312</v>
      </c>
    </row>
    <row r="2410" spans="2:32">
      <c r="B2410" s="114">
        <v>2372</v>
      </c>
      <c r="C2410" s="115">
        <v>2372</v>
      </c>
      <c r="D2410" s="116">
        <v>99</v>
      </c>
      <c r="E2410" s="117">
        <v>4</v>
      </c>
      <c r="F2410" s="118">
        <v>9</v>
      </c>
      <c r="G2410" s="119" t="s">
        <v>485</v>
      </c>
      <c r="H2410" s="120">
        <v>4</v>
      </c>
      <c r="I2410" s="115">
        <v>8</v>
      </c>
      <c r="J2410" s="116" t="s">
        <v>485</v>
      </c>
      <c r="K2410" s="121">
        <v>20</v>
      </c>
      <c r="L2410" s="108"/>
      <c r="M2410" s="122">
        <v>17127</v>
      </c>
      <c r="N2410" s="123">
        <v>18754</v>
      </c>
      <c r="O2410" s="124">
        <v>18658</v>
      </c>
      <c r="P2410" s="123">
        <v>17947</v>
      </c>
      <c r="Q2410" s="124">
        <v>17410</v>
      </c>
      <c r="R2410" s="123">
        <v>19512</v>
      </c>
      <c r="S2410" s="124">
        <v>20498</v>
      </c>
      <c r="T2410" s="123">
        <v>21081</v>
      </c>
      <c r="U2410" s="124">
        <v>20805</v>
      </c>
      <c r="V2410" s="123">
        <v>19448</v>
      </c>
      <c r="W2410" s="124">
        <v>19618</v>
      </c>
      <c r="X2410" s="123">
        <v>21526</v>
      </c>
      <c r="Y2410" s="124">
        <v>22943</v>
      </c>
      <c r="Z2410" s="123">
        <v>23213</v>
      </c>
      <c r="AA2410" s="124">
        <v>22713</v>
      </c>
      <c r="AB2410" s="123">
        <v>22010</v>
      </c>
      <c r="AC2410" s="124">
        <v>21745</v>
      </c>
      <c r="AD2410" s="123">
        <v>24569</v>
      </c>
      <c r="AE2410" s="125">
        <v>25251</v>
      </c>
      <c r="AF2410" s="126">
        <v>24893</v>
      </c>
    </row>
    <row r="2411" spans="2:32">
      <c r="B2411" s="127">
        <v>2373</v>
      </c>
      <c r="C2411" s="128">
        <v>2373</v>
      </c>
      <c r="D2411" s="129">
        <v>99</v>
      </c>
      <c r="E2411" s="130">
        <v>4</v>
      </c>
      <c r="F2411" s="131">
        <v>9</v>
      </c>
      <c r="G2411" s="132" t="s">
        <v>485</v>
      </c>
      <c r="H2411" s="133">
        <v>4</v>
      </c>
      <c r="I2411" s="128">
        <v>8</v>
      </c>
      <c r="J2411" s="129" t="s">
        <v>485</v>
      </c>
      <c r="K2411" s="134">
        <v>21</v>
      </c>
      <c r="L2411" s="108"/>
      <c r="M2411" s="81">
        <v>16557</v>
      </c>
      <c r="N2411" s="135">
        <v>18354</v>
      </c>
      <c r="O2411" s="136">
        <v>18450</v>
      </c>
      <c r="P2411" s="135">
        <v>17735</v>
      </c>
      <c r="Q2411" s="136">
        <v>17334</v>
      </c>
      <c r="R2411" s="135">
        <v>19075</v>
      </c>
      <c r="S2411" s="136">
        <v>20283</v>
      </c>
      <c r="T2411" s="135">
        <v>21013</v>
      </c>
      <c r="U2411" s="136">
        <v>20946</v>
      </c>
      <c r="V2411" s="135">
        <v>19756</v>
      </c>
      <c r="W2411" s="136">
        <v>19865</v>
      </c>
      <c r="X2411" s="135">
        <v>21632</v>
      </c>
      <c r="Y2411" s="136">
        <v>23297</v>
      </c>
      <c r="Z2411" s="135">
        <v>23911</v>
      </c>
      <c r="AA2411" s="136">
        <v>23477</v>
      </c>
      <c r="AB2411" s="135">
        <v>22902</v>
      </c>
      <c r="AC2411" s="136">
        <v>22414</v>
      </c>
      <c r="AD2411" s="135">
        <v>25248</v>
      </c>
      <c r="AE2411" s="137">
        <v>26121</v>
      </c>
      <c r="AF2411" s="138">
        <v>25893</v>
      </c>
    </row>
    <row r="2412" spans="2:32">
      <c r="B2412" s="114">
        <v>2374</v>
      </c>
      <c r="C2412" s="115">
        <v>2374</v>
      </c>
      <c r="D2412" s="116">
        <v>99</v>
      </c>
      <c r="E2412" s="117">
        <v>4</v>
      </c>
      <c r="F2412" s="118">
        <v>9</v>
      </c>
      <c r="G2412" s="119" t="s">
        <v>485</v>
      </c>
      <c r="H2412" s="120">
        <v>4</v>
      </c>
      <c r="I2412" s="115">
        <v>8</v>
      </c>
      <c r="J2412" s="116" t="s">
        <v>485</v>
      </c>
      <c r="K2412" s="121">
        <v>22</v>
      </c>
      <c r="L2412" s="108"/>
      <c r="M2412" s="122">
        <v>15503</v>
      </c>
      <c r="N2412" s="123">
        <v>17445</v>
      </c>
      <c r="O2412" s="124">
        <v>17468</v>
      </c>
      <c r="P2412" s="123">
        <v>16840</v>
      </c>
      <c r="Q2412" s="124">
        <v>16628</v>
      </c>
      <c r="R2412" s="123">
        <v>18057</v>
      </c>
      <c r="S2412" s="124">
        <v>19355</v>
      </c>
      <c r="T2412" s="123">
        <v>20309</v>
      </c>
      <c r="U2412" s="124">
        <v>20171</v>
      </c>
      <c r="V2412" s="123">
        <v>19261</v>
      </c>
      <c r="W2412" s="124">
        <v>19355</v>
      </c>
      <c r="X2412" s="123">
        <v>20889</v>
      </c>
      <c r="Y2412" s="124">
        <v>22739</v>
      </c>
      <c r="Z2412" s="123">
        <v>23495</v>
      </c>
      <c r="AA2412" s="124">
        <v>23189</v>
      </c>
      <c r="AB2412" s="123">
        <v>22768</v>
      </c>
      <c r="AC2412" s="124">
        <v>22163</v>
      </c>
      <c r="AD2412" s="123">
        <v>24867</v>
      </c>
      <c r="AE2412" s="125">
        <v>25966</v>
      </c>
      <c r="AF2412" s="126">
        <v>25604</v>
      </c>
    </row>
    <row r="2413" spans="2:32">
      <c r="B2413" s="127">
        <v>2375</v>
      </c>
      <c r="C2413" s="128">
        <v>2375</v>
      </c>
      <c r="D2413" s="129">
        <v>99</v>
      </c>
      <c r="E2413" s="130">
        <v>4</v>
      </c>
      <c r="F2413" s="131">
        <v>9</v>
      </c>
      <c r="G2413" s="132" t="s">
        <v>485</v>
      </c>
      <c r="H2413" s="133">
        <v>4</v>
      </c>
      <c r="I2413" s="128">
        <v>8</v>
      </c>
      <c r="J2413" s="129" t="s">
        <v>485</v>
      </c>
      <c r="K2413" s="134">
        <v>23</v>
      </c>
      <c r="L2413" s="108"/>
      <c r="M2413" s="81">
        <v>14364</v>
      </c>
      <c r="N2413" s="135">
        <v>16347</v>
      </c>
      <c r="O2413" s="136">
        <v>16232</v>
      </c>
      <c r="P2413" s="135">
        <v>15828</v>
      </c>
      <c r="Q2413" s="136">
        <v>15729</v>
      </c>
      <c r="R2413" s="135">
        <v>16957</v>
      </c>
      <c r="S2413" s="136">
        <v>18218</v>
      </c>
      <c r="T2413" s="135">
        <v>19268</v>
      </c>
      <c r="U2413" s="136">
        <v>19006</v>
      </c>
      <c r="V2413" s="135">
        <v>18449</v>
      </c>
      <c r="W2413" s="136">
        <v>18600</v>
      </c>
      <c r="X2413" s="135">
        <v>19809</v>
      </c>
      <c r="Y2413" s="136">
        <v>21796</v>
      </c>
      <c r="Z2413" s="135">
        <v>22505</v>
      </c>
      <c r="AA2413" s="136">
        <v>22473</v>
      </c>
      <c r="AB2413" s="135">
        <v>22140</v>
      </c>
      <c r="AC2413" s="136">
        <v>21531</v>
      </c>
      <c r="AD2413" s="135">
        <v>24053</v>
      </c>
      <c r="AE2413" s="137">
        <v>25186</v>
      </c>
      <c r="AF2413" s="138">
        <v>24699</v>
      </c>
    </row>
    <row r="2414" spans="2:32">
      <c r="B2414" s="114">
        <v>2376</v>
      </c>
      <c r="C2414" s="115">
        <v>2376</v>
      </c>
      <c r="D2414" s="116">
        <v>99</v>
      </c>
      <c r="E2414" s="117">
        <v>4</v>
      </c>
      <c r="F2414" s="118">
        <v>9</v>
      </c>
      <c r="G2414" s="119" t="s">
        <v>485</v>
      </c>
      <c r="H2414" s="120">
        <v>4</v>
      </c>
      <c r="I2414" s="115">
        <v>8</v>
      </c>
      <c r="J2414" s="116" t="s">
        <v>485</v>
      </c>
      <c r="K2414" s="121">
        <v>24</v>
      </c>
      <c r="L2414" s="108"/>
      <c r="M2414" s="122">
        <v>13535</v>
      </c>
      <c r="N2414" s="123">
        <v>15521</v>
      </c>
      <c r="O2414" s="124">
        <v>15279</v>
      </c>
      <c r="P2414" s="123">
        <v>14984</v>
      </c>
      <c r="Q2414" s="124">
        <v>15035</v>
      </c>
      <c r="R2414" s="123">
        <v>16147</v>
      </c>
      <c r="S2414" s="124">
        <v>17356</v>
      </c>
      <c r="T2414" s="123">
        <v>18457</v>
      </c>
      <c r="U2414" s="124">
        <v>18110</v>
      </c>
      <c r="V2414" s="123">
        <v>17809</v>
      </c>
      <c r="W2414" s="124">
        <v>18052</v>
      </c>
      <c r="X2414" s="123">
        <v>19000</v>
      </c>
      <c r="Y2414" s="124">
        <v>21023</v>
      </c>
      <c r="Z2414" s="123">
        <v>21716</v>
      </c>
      <c r="AA2414" s="124">
        <v>21796</v>
      </c>
      <c r="AB2414" s="123">
        <v>21590</v>
      </c>
      <c r="AC2414" s="124">
        <v>21055</v>
      </c>
      <c r="AD2414" s="123">
        <v>23323</v>
      </c>
      <c r="AE2414" s="125">
        <v>24511</v>
      </c>
      <c r="AF2414" s="126">
        <v>23947</v>
      </c>
    </row>
    <row r="2415" spans="2:32">
      <c r="B2415" s="127">
        <v>2377</v>
      </c>
      <c r="C2415" s="128">
        <v>2377</v>
      </c>
      <c r="D2415" s="129">
        <v>100</v>
      </c>
      <c r="E2415" s="130">
        <v>4</v>
      </c>
      <c r="F2415" s="131">
        <v>10</v>
      </c>
      <c r="G2415" s="132" t="s">
        <v>485</v>
      </c>
      <c r="H2415" s="133">
        <v>4</v>
      </c>
      <c r="I2415" s="128">
        <v>9</v>
      </c>
      <c r="J2415" s="129" t="s">
        <v>485</v>
      </c>
      <c r="K2415" s="134">
        <v>1</v>
      </c>
      <c r="L2415" s="108"/>
      <c r="M2415" s="81">
        <v>13277</v>
      </c>
      <c r="N2415" s="135">
        <v>14577</v>
      </c>
      <c r="O2415" s="136">
        <v>15070</v>
      </c>
      <c r="P2415" s="135">
        <v>14763</v>
      </c>
      <c r="Q2415" s="136">
        <v>14434</v>
      </c>
      <c r="R2415" s="135">
        <v>15696</v>
      </c>
      <c r="S2415" s="136">
        <v>17372</v>
      </c>
      <c r="T2415" s="135">
        <v>17606</v>
      </c>
      <c r="U2415" s="136">
        <v>17330</v>
      </c>
      <c r="V2415" s="135">
        <v>16799</v>
      </c>
      <c r="W2415" s="136">
        <v>17386</v>
      </c>
      <c r="X2415" s="135">
        <v>19267</v>
      </c>
      <c r="Y2415" s="136">
        <v>21326</v>
      </c>
      <c r="Z2415" s="135">
        <v>21600</v>
      </c>
      <c r="AA2415" s="136">
        <v>21202</v>
      </c>
      <c r="AB2415" s="135">
        <v>19873</v>
      </c>
      <c r="AC2415" s="136">
        <v>20864</v>
      </c>
      <c r="AD2415" s="135">
        <v>23751</v>
      </c>
      <c r="AE2415" s="137">
        <v>23847</v>
      </c>
      <c r="AF2415" s="138">
        <v>23227</v>
      </c>
    </row>
    <row r="2416" spans="2:32">
      <c r="B2416" s="114">
        <v>2378</v>
      </c>
      <c r="C2416" s="115">
        <v>2378</v>
      </c>
      <c r="D2416" s="116">
        <v>100</v>
      </c>
      <c r="E2416" s="117">
        <v>4</v>
      </c>
      <c r="F2416" s="118">
        <v>10</v>
      </c>
      <c r="G2416" s="119" t="s">
        <v>485</v>
      </c>
      <c r="H2416" s="120">
        <v>4</v>
      </c>
      <c r="I2416" s="115">
        <v>9</v>
      </c>
      <c r="J2416" s="116" t="s">
        <v>485</v>
      </c>
      <c r="K2416" s="121">
        <v>2</v>
      </c>
      <c r="L2416" s="108"/>
      <c r="M2416" s="122">
        <v>13074</v>
      </c>
      <c r="N2416" s="123">
        <v>14288</v>
      </c>
      <c r="O2416" s="124">
        <v>14877</v>
      </c>
      <c r="P2416" s="123">
        <v>14442</v>
      </c>
      <c r="Q2416" s="124">
        <v>14152</v>
      </c>
      <c r="R2416" s="123">
        <v>15483</v>
      </c>
      <c r="S2416" s="124">
        <v>17159</v>
      </c>
      <c r="T2416" s="123">
        <v>17274</v>
      </c>
      <c r="U2416" s="124">
        <v>17002</v>
      </c>
      <c r="V2416" s="123">
        <v>16523</v>
      </c>
      <c r="W2416" s="124">
        <v>17200</v>
      </c>
      <c r="X2416" s="123">
        <v>18982</v>
      </c>
      <c r="Y2416" s="124">
        <v>21020</v>
      </c>
      <c r="Z2416" s="123">
        <v>21415</v>
      </c>
      <c r="AA2416" s="124">
        <v>20736</v>
      </c>
      <c r="AB2416" s="123">
        <v>19363</v>
      </c>
      <c r="AC2416" s="124">
        <v>20508</v>
      </c>
      <c r="AD2416" s="123">
        <v>23365</v>
      </c>
      <c r="AE2416" s="125">
        <v>23327</v>
      </c>
      <c r="AF2416" s="126">
        <v>22694</v>
      </c>
    </row>
    <row r="2417" spans="2:32">
      <c r="B2417" s="127">
        <v>2379</v>
      </c>
      <c r="C2417" s="128">
        <v>2379</v>
      </c>
      <c r="D2417" s="129">
        <v>100</v>
      </c>
      <c r="E2417" s="130">
        <v>4</v>
      </c>
      <c r="F2417" s="131">
        <v>10</v>
      </c>
      <c r="G2417" s="132" t="s">
        <v>485</v>
      </c>
      <c r="H2417" s="133">
        <v>4</v>
      </c>
      <c r="I2417" s="128">
        <v>9</v>
      </c>
      <c r="J2417" s="129" t="s">
        <v>485</v>
      </c>
      <c r="K2417" s="134">
        <v>3</v>
      </c>
      <c r="L2417" s="108"/>
      <c r="M2417" s="81">
        <v>13023</v>
      </c>
      <c r="N2417" s="135">
        <v>14201</v>
      </c>
      <c r="O2417" s="136">
        <v>14762</v>
      </c>
      <c r="P2417" s="135">
        <v>14244</v>
      </c>
      <c r="Q2417" s="136">
        <v>14019</v>
      </c>
      <c r="R2417" s="135">
        <v>15374</v>
      </c>
      <c r="S2417" s="136">
        <v>17026</v>
      </c>
      <c r="T2417" s="135">
        <v>17099</v>
      </c>
      <c r="U2417" s="136">
        <v>16789</v>
      </c>
      <c r="V2417" s="135">
        <v>16325</v>
      </c>
      <c r="W2417" s="136">
        <v>17051</v>
      </c>
      <c r="X2417" s="135">
        <v>18737</v>
      </c>
      <c r="Y2417" s="136">
        <v>20729</v>
      </c>
      <c r="Z2417" s="135">
        <v>21069</v>
      </c>
      <c r="AA2417" s="136">
        <v>20298</v>
      </c>
      <c r="AB2417" s="135">
        <v>19122</v>
      </c>
      <c r="AC2417" s="136">
        <v>20187</v>
      </c>
      <c r="AD2417" s="135">
        <v>22978</v>
      </c>
      <c r="AE2417" s="137">
        <v>22896</v>
      </c>
      <c r="AF2417" s="138">
        <v>22253</v>
      </c>
    </row>
    <row r="2418" spans="2:32">
      <c r="B2418" s="114">
        <v>2380</v>
      </c>
      <c r="C2418" s="115">
        <v>2380</v>
      </c>
      <c r="D2418" s="116">
        <v>100</v>
      </c>
      <c r="E2418" s="117">
        <v>4</v>
      </c>
      <c r="F2418" s="118">
        <v>10</v>
      </c>
      <c r="G2418" s="119" t="s">
        <v>485</v>
      </c>
      <c r="H2418" s="120">
        <v>4</v>
      </c>
      <c r="I2418" s="115">
        <v>9</v>
      </c>
      <c r="J2418" s="116" t="s">
        <v>485</v>
      </c>
      <c r="K2418" s="121">
        <v>4</v>
      </c>
      <c r="L2418" s="108"/>
      <c r="M2418" s="122">
        <v>13145</v>
      </c>
      <c r="N2418" s="123">
        <v>14302</v>
      </c>
      <c r="O2418" s="124">
        <v>14750</v>
      </c>
      <c r="P2418" s="123">
        <v>14248</v>
      </c>
      <c r="Q2418" s="124">
        <v>13956</v>
      </c>
      <c r="R2418" s="123">
        <v>15417</v>
      </c>
      <c r="S2418" s="124">
        <v>17036</v>
      </c>
      <c r="T2418" s="123">
        <v>17006</v>
      </c>
      <c r="U2418" s="124">
        <v>16624</v>
      </c>
      <c r="V2418" s="123">
        <v>16070</v>
      </c>
      <c r="W2418" s="124">
        <v>16871</v>
      </c>
      <c r="X2418" s="123">
        <v>18437</v>
      </c>
      <c r="Y2418" s="124">
        <v>20341</v>
      </c>
      <c r="Z2418" s="123">
        <v>20425</v>
      </c>
      <c r="AA2418" s="124">
        <v>19706</v>
      </c>
      <c r="AB2418" s="123">
        <v>18624</v>
      </c>
      <c r="AC2418" s="124">
        <v>19746</v>
      </c>
      <c r="AD2418" s="123">
        <v>22380</v>
      </c>
      <c r="AE2418" s="125">
        <v>22186</v>
      </c>
      <c r="AF2418" s="126">
        <v>21528</v>
      </c>
    </row>
    <row r="2419" spans="2:32">
      <c r="B2419" s="127">
        <v>2381</v>
      </c>
      <c r="C2419" s="128">
        <v>2381</v>
      </c>
      <c r="D2419" s="129">
        <v>100</v>
      </c>
      <c r="E2419" s="130">
        <v>4</v>
      </c>
      <c r="F2419" s="131">
        <v>10</v>
      </c>
      <c r="G2419" s="132" t="s">
        <v>485</v>
      </c>
      <c r="H2419" s="133">
        <v>4</v>
      </c>
      <c r="I2419" s="128">
        <v>9</v>
      </c>
      <c r="J2419" s="129" t="s">
        <v>485</v>
      </c>
      <c r="K2419" s="134">
        <v>5</v>
      </c>
      <c r="L2419" s="108"/>
      <c r="M2419" s="81">
        <v>13739</v>
      </c>
      <c r="N2419" s="135">
        <v>14822</v>
      </c>
      <c r="O2419" s="136">
        <v>15261</v>
      </c>
      <c r="P2419" s="135">
        <v>14531</v>
      </c>
      <c r="Q2419" s="136">
        <v>14106</v>
      </c>
      <c r="R2419" s="135">
        <v>15953</v>
      </c>
      <c r="S2419" s="136">
        <v>17391</v>
      </c>
      <c r="T2419" s="135">
        <v>17297</v>
      </c>
      <c r="U2419" s="136">
        <v>16773</v>
      </c>
      <c r="V2419" s="135">
        <v>15987</v>
      </c>
      <c r="W2419" s="136">
        <v>16903</v>
      </c>
      <c r="X2419" s="135">
        <v>18518</v>
      </c>
      <c r="Y2419" s="136">
        <v>20246</v>
      </c>
      <c r="Z2419" s="135">
        <v>20276</v>
      </c>
      <c r="AA2419" s="136">
        <v>19391</v>
      </c>
      <c r="AB2419" s="135">
        <v>18356</v>
      </c>
      <c r="AC2419" s="136">
        <v>19586</v>
      </c>
      <c r="AD2419" s="135">
        <v>22037</v>
      </c>
      <c r="AE2419" s="137">
        <v>21741</v>
      </c>
      <c r="AF2419" s="138">
        <v>21136</v>
      </c>
    </row>
    <row r="2420" spans="2:32">
      <c r="B2420" s="114">
        <v>2382</v>
      </c>
      <c r="C2420" s="115">
        <v>2382</v>
      </c>
      <c r="D2420" s="116">
        <v>100</v>
      </c>
      <c r="E2420" s="117">
        <v>4</v>
      </c>
      <c r="F2420" s="118">
        <v>10</v>
      </c>
      <c r="G2420" s="119" t="s">
        <v>485</v>
      </c>
      <c r="H2420" s="120">
        <v>4</v>
      </c>
      <c r="I2420" s="115">
        <v>9</v>
      </c>
      <c r="J2420" s="116" t="s">
        <v>485</v>
      </c>
      <c r="K2420" s="121">
        <v>6</v>
      </c>
      <c r="L2420" s="108"/>
      <c r="M2420" s="122">
        <v>15106</v>
      </c>
      <c r="N2420" s="123">
        <v>16052</v>
      </c>
      <c r="O2420" s="124">
        <v>16505</v>
      </c>
      <c r="P2420" s="123">
        <v>15084</v>
      </c>
      <c r="Q2420" s="124">
        <v>14437</v>
      </c>
      <c r="R2420" s="123">
        <v>17214</v>
      </c>
      <c r="S2420" s="124">
        <v>18390</v>
      </c>
      <c r="T2420" s="123">
        <v>18208</v>
      </c>
      <c r="U2420" s="124">
        <v>17515</v>
      </c>
      <c r="V2420" s="123">
        <v>16000</v>
      </c>
      <c r="W2420" s="124">
        <v>17268</v>
      </c>
      <c r="X2420" s="123">
        <v>19321</v>
      </c>
      <c r="Y2420" s="124">
        <v>20812</v>
      </c>
      <c r="Z2420" s="123">
        <v>20697</v>
      </c>
      <c r="AA2420" s="124">
        <v>19182</v>
      </c>
      <c r="AB2420" s="123">
        <v>18068</v>
      </c>
      <c r="AC2420" s="124">
        <v>20133</v>
      </c>
      <c r="AD2420" s="123">
        <v>22298</v>
      </c>
      <c r="AE2420" s="125">
        <v>21856</v>
      </c>
      <c r="AF2420" s="126">
        <v>21128</v>
      </c>
    </row>
    <row r="2421" spans="2:32">
      <c r="B2421" s="127">
        <v>2383</v>
      </c>
      <c r="C2421" s="128">
        <v>2383</v>
      </c>
      <c r="D2421" s="129">
        <v>100</v>
      </c>
      <c r="E2421" s="130">
        <v>4</v>
      </c>
      <c r="F2421" s="131">
        <v>10</v>
      </c>
      <c r="G2421" s="132" t="s">
        <v>485</v>
      </c>
      <c r="H2421" s="133">
        <v>4</v>
      </c>
      <c r="I2421" s="128">
        <v>9</v>
      </c>
      <c r="J2421" s="129" t="s">
        <v>485</v>
      </c>
      <c r="K2421" s="134">
        <v>7</v>
      </c>
      <c r="L2421" s="108"/>
      <c r="M2421" s="81">
        <v>16523</v>
      </c>
      <c r="N2421" s="135">
        <v>17368</v>
      </c>
      <c r="O2421" s="136">
        <v>17689</v>
      </c>
      <c r="P2421" s="135">
        <v>15490</v>
      </c>
      <c r="Q2421" s="136">
        <v>14538</v>
      </c>
      <c r="R2421" s="135">
        <v>18418</v>
      </c>
      <c r="S2421" s="136">
        <v>19413</v>
      </c>
      <c r="T2421" s="135">
        <v>19293</v>
      </c>
      <c r="U2421" s="136">
        <v>18417</v>
      </c>
      <c r="V2421" s="135">
        <v>15878</v>
      </c>
      <c r="W2421" s="136">
        <v>17717</v>
      </c>
      <c r="X2421" s="135">
        <v>20102</v>
      </c>
      <c r="Y2421" s="136">
        <v>21357</v>
      </c>
      <c r="Z2421" s="135">
        <v>21292</v>
      </c>
      <c r="AA2421" s="136">
        <v>18898</v>
      </c>
      <c r="AB2421" s="135">
        <v>17621</v>
      </c>
      <c r="AC2421" s="136">
        <v>20722</v>
      </c>
      <c r="AD2421" s="135">
        <v>22623</v>
      </c>
      <c r="AE2421" s="137">
        <v>22377</v>
      </c>
      <c r="AF2421" s="138">
        <v>21514</v>
      </c>
    </row>
    <row r="2422" spans="2:32">
      <c r="B2422" s="114">
        <v>2384</v>
      </c>
      <c r="C2422" s="115">
        <v>2384</v>
      </c>
      <c r="D2422" s="116">
        <v>100</v>
      </c>
      <c r="E2422" s="117">
        <v>4</v>
      </c>
      <c r="F2422" s="118">
        <v>10</v>
      </c>
      <c r="G2422" s="119" t="s">
        <v>485</v>
      </c>
      <c r="H2422" s="120">
        <v>4</v>
      </c>
      <c r="I2422" s="115">
        <v>9</v>
      </c>
      <c r="J2422" s="116" t="s">
        <v>485</v>
      </c>
      <c r="K2422" s="121">
        <v>8</v>
      </c>
      <c r="L2422" s="108"/>
      <c r="M2422" s="122">
        <v>16919</v>
      </c>
      <c r="N2422" s="123">
        <v>17630</v>
      </c>
      <c r="O2422" s="124">
        <v>17952</v>
      </c>
      <c r="P2422" s="123">
        <v>15554</v>
      </c>
      <c r="Q2422" s="124">
        <v>14523</v>
      </c>
      <c r="R2422" s="123">
        <v>18641</v>
      </c>
      <c r="S2422" s="124">
        <v>19718</v>
      </c>
      <c r="T2422" s="123">
        <v>19569</v>
      </c>
      <c r="U2422" s="124">
        <v>18661</v>
      </c>
      <c r="V2422" s="123">
        <v>15754</v>
      </c>
      <c r="W2422" s="124">
        <v>18103</v>
      </c>
      <c r="X2422" s="123">
        <v>20057</v>
      </c>
      <c r="Y2422" s="124">
        <v>21377</v>
      </c>
      <c r="Z2422" s="123">
        <v>21289</v>
      </c>
      <c r="AA2422" s="124">
        <v>18596</v>
      </c>
      <c r="AB2422" s="123">
        <v>17315</v>
      </c>
      <c r="AC2422" s="124">
        <v>20687</v>
      </c>
      <c r="AD2422" s="123">
        <v>22529</v>
      </c>
      <c r="AE2422" s="125">
        <v>22388</v>
      </c>
      <c r="AF2422" s="126">
        <v>21544</v>
      </c>
    </row>
    <row r="2423" spans="2:32">
      <c r="B2423" s="127">
        <v>2385</v>
      </c>
      <c r="C2423" s="128">
        <v>2385</v>
      </c>
      <c r="D2423" s="129">
        <v>100</v>
      </c>
      <c r="E2423" s="130">
        <v>4</v>
      </c>
      <c r="F2423" s="131">
        <v>10</v>
      </c>
      <c r="G2423" s="132" t="s">
        <v>485</v>
      </c>
      <c r="H2423" s="133">
        <v>4</v>
      </c>
      <c r="I2423" s="128">
        <v>9</v>
      </c>
      <c r="J2423" s="129" t="s">
        <v>485</v>
      </c>
      <c r="K2423" s="134">
        <v>9</v>
      </c>
      <c r="L2423" s="108"/>
      <c r="M2423" s="81">
        <v>16475</v>
      </c>
      <c r="N2423" s="135">
        <v>17019</v>
      </c>
      <c r="O2423" s="136">
        <v>17523</v>
      </c>
      <c r="P2423" s="135">
        <v>15582</v>
      </c>
      <c r="Q2423" s="136">
        <v>14613</v>
      </c>
      <c r="R2423" s="135">
        <v>18149</v>
      </c>
      <c r="S2423" s="136">
        <v>19305</v>
      </c>
      <c r="T2423" s="135">
        <v>18959</v>
      </c>
      <c r="U2423" s="136">
        <v>18276</v>
      </c>
      <c r="V2423" s="135">
        <v>15725</v>
      </c>
      <c r="W2423" s="136">
        <v>18084</v>
      </c>
      <c r="X2423" s="135">
        <v>19439</v>
      </c>
      <c r="Y2423" s="136">
        <v>20814</v>
      </c>
      <c r="Z2423" s="135">
        <v>20694</v>
      </c>
      <c r="AA2423" s="136">
        <v>18362</v>
      </c>
      <c r="AB2423" s="135">
        <v>17087</v>
      </c>
      <c r="AC2423" s="136">
        <v>20152</v>
      </c>
      <c r="AD2423" s="135">
        <v>21883</v>
      </c>
      <c r="AE2423" s="137">
        <v>21607</v>
      </c>
      <c r="AF2423" s="138">
        <v>21064</v>
      </c>
    </row>
    <row r="2424" spans="2:32">
      <c r="B2424" s="114">
        <v>2386</v>
      </c>
      <c r="C2424" s="115">
        <v>2386</v>
      </c>
      <c r="D2424" s="116">
        <v>100</v>
      </c>
      <c r="E2424" s="117">
        <v>4</v>
      </c>
      <c r="F2424" s="118">
        <v>10</v>
      </c>
      <c r="G2424" s="119" t="s">
        <v>485</v>
      </c>
      <c r="H2424" s="120">
        <v>4</v>
      </c>
      <c r="I2424" s="115">
        <v>9</v>
      </c>
      <c r="J2424" s="116" t="s">
        <v>485</v>
      </c>
      <c r="K2424" s="121">
        <v>10</v>
      </c>
      <c r="L2424" s="108"/>
      <c r="M2424" s="122">
        <v>16243</v>
      </c>
      <c r="N2424" s="123">
        <v>16651</v>
      </c>
      <c r="O2424" s="124">
        <v>17314</v>
      </c>
      <c r="P2424" s="123">
        <v>15641</v>
      </c>
      <c r="Q2424" s="124">
        <v>14821</v>
      </c>
      <c r="R2424" s="123">
        <v>17944</v>
      </c>
      <c r="S2424" s="124">
        <v>19103</v>
      </c>
      <c r="T2424" s="123">
        <v>18526</v>
      </c>
      <c r="U2424" s="124">
        <v>18086</v>
      </c>
      <c r="V2424" s="123">
        <v>15983</v>
      </c>
      <c r="W2424" s="124">
        <v>18192</v>
      </c>
      <c r="X2424" s="123">
        <v>19316</v>
      </c>
      <c r="Y2424" s="124">
        <v>20670</v>
      </c>
      <c r="Z2424" s="123">
        <v>20566</v>
      </c>
      <c r="AA2424" s="124">
        <v>18451</v>
      </c>
      <c r="AB2424" s="123">
        <v>17342</v>
      </c>
      <c r="AC2424" s="124">
        <v>20097</v>
      </c>
      <c r="AD2424" s="123">
        <v>21784</v>
      </c>
      <c r="AE2424" s="125">
        <v>21278</v>
      </c>
      <c r="AF2424" s="126">
        <v>20987</v>
      </c>
    </row>
    <row r="2425" spans="2:32">
      <c r="B2425" s="127">
        <v>2387</v>
      </c>
      <c r="C2425" s="128">
        <v>2387</v>
      </c>
      <c r="D2425" s="129">
        <v>100</v>
      </c>
      <c r="E2425" s="130">
        <v>4</v>
      </c>
      <c r="F2425" s="131">
        <v>10</v>
      </c>
      <c r="G2425" s="132" t="s">
        <v>485</v>
      </c>
      <c r="H2425" s="133">
        <v>4</v>
      </c>
      <c r="I2425" s="128">
        <v>9</v>
      </c>
      <c r="J2425" s="129" t="s">
        <v>485</v>
      </c>
      <c r="K2425" s="134">
        <v>11</v>
      </c>
      <c r="L2425" s="108"/>
      <c r="M2425" s="81">
        <v>16121</v>
      </c>
      <c r="N2425" s="135">
        <v>16386</v>
      </c>
      <c r="O2425" s="136">
        <v>17082</v>
      </c>
      <c r="P2425" s="135">
        <v>15530</v>
      </c>
      <c r="Q2425" s="136">
        <v>14823</v>
      </c>
      <c r="R2425" s="135">
        <v>17891</v>
      </c>
      <c r="S2425" s="136">
        <v>18969</v>
      </c>
      <c r="T2425" s="135">
        <v>18283</v>
      </c>
      <c r="U2425" s="136">
        <v>17913</v>
      </c>
      <c r="V2425" s="135">
        <v>16039</v>
      </c>
      <c r="W2425" s="136">
        <v>18280</v>
      </c>
      <c r="X2425" s="135">
        <v>19361</v>
      </c>
      <c r="Y2425" s="136">
        <v>20613</v>
      </c>
      <c r="Z2425" s="135">
        <v>20429</v>
      </c>
      <c r="AA2425" s="136">
        <v>18433</v>
      </c>
      <c r="AB2425" s="135">
        <v>17463</v>
      </c>
      <c r="AC2425" s="136">
        <v>19991</v>
      </c>
      <c r="AD2425" s="135">
        <v>21773</v>
      </c>
      <c r="AE2425" s="137">
        <v>21154</v>
      </c>
      <c r="AF2425" s="138">
        <v>20910</v>
      </c>
    </row>
    <row r="2426" spans="2:32">
      <c r="B2426" s="114">
        <v>2388</v>
      </c>
      <c r="C2426" s="115">
        <v>2388</v>
      </c>
      <c r="D2426" s="116">
        <v>100</v>
      </c>
      <c r="E2426" s="117">
        <v>4</v>
      </c>
      <c r="F2426" s="118">
        <v>10</v>
      </c>
      <c r="G2426" s="119" t="s">
        <v>485</v>
      </c>
      <c r="H2426" s="120">
        <v>4</v>
      </c>
      <c r="I2426" s="115">
        <v>9</v>
      </c>
      <c r="J2426" s="116" t="s">
        <v>485</v>
      </c>
      <c r="K2426" s="121">
        <v>12</v>
      </c>
      <c r="L2426" s="108"/>
      <c r="M2426" s="122">
        <v>16093</v>
      </c>
      <c r="N2426" s="123">
        <v>16397</v>
      </c>
      <c r="O2426" s="124">
        <v>16982</v>
      </c>
      <c r="P2426" s="123">
        <v>15472</v>
      </c>
      <c r="Q2426" s="124">
        <v>14924</v>
      </c>
      <c r="R2426" s="123">
        <v>17834</v>
      </c>
      <c r="S2426" s="124">
        <v>18837</v>
      </c>
      <c r="T2426" s="123">
        <v>18301</v>
      </c>
      <c r="U2426" s="124">
        <v>17866</v>
      </c>
      <c r="V2426" s="123">
        <v>16166</v>
      </c>
      <c r="W2426" s="124">
        <v>18339</v>
      </c>
      <c r="X2426" s="123">
        <v>19308</v>
      </c>
      <c r="Y2426" s="124">
        <v>20499</v>
      </c>
      <c r="Z2426" s="123">
        <v>20313</v>
      </c>
      <c r="AA2426" s="124">
        <v>18397</v>
      </c>
      <c r="AB2426" s="123">
        <v>17627</v>
      </c>
      <c r="AC2426" s="124">
        <v>20016</v>
      </c>
      <c r="AD2426" s="123">
        <v>21679</v>
      </c>
      <c r="AE2426" s="125">
        <v>21217</v>
      </c>
      <c r="AF2426" s="126">
        <v>20861</v>
      </c>
    </row>
    <row r="2427" spans="2:32">
      <c r="B2427" s="127">
        <v>2389</v>
      </c>
      <c r="C2427" s="128">
        <v>2389</v>
      </c>
      <c r="D2427" s="129">
        <v>100</v>
      </c>
      <c r="E2427" s="130">
        <v>4</v>
      </c>
      <c r="F2427" s="131">
        <v>10</v>
      </c>
      <c r="G2427" s="132" t="s">
        <v>485</v>
      </c>
      <c r="H2427" s="133">
        <v>4</v>
      </c>
      <c r="I2427" s="128">
        <v>9</v>
      </c>
      <c r="J2427" s="129" t="s">
        <v>485</v>
      </c>
      <c r="K2427" s="134">
        <v>13</v>
      </c>
      <c r="L2427" s="108"/>
      <c r="M2427" s="81">
        <v>16073</v>
      </c>
      <c r="N2427" s="135">
        <v>16370</v>
      </c>
      <c r="O2427" s="136">
        <v>16705</v>
      </c>
      <c r="P2427" s="135">
        <v>15286</v>
      </c>
      <c r="Q2427" s="136">
        <v>14965</v>
      </c>
      <c r="R2427" s="135">
        <v>17755</v>
      </c>
      <c r="S2427" s="136">
        <v>18615</v>
      </c>
      <c r="T2427" s="135">
        <v>18229</v>
      </c>
      <c r="U2427" s="136">
        <v>17724</v>
      </c>
      <c r="V2427" s="135">
        <v>16206</v>
      </c>
      <c r="W2427" s="136">
        <v>18323</v>
      </c>
      <c r="X2427" s="135">
        <v>19208</v>
      </c>
      <c r="Y2427" s="136">
        <v>20269</v>
      </c>
      <c r="Z2427" s="135">
        <v>20016</v>
      </c>
      <c r="AA2427" s="136">
        <v>18184</v>
      </c>
      <c r="AB2427" s="135">
        <v>17658</v>
      </c>
      <c r="AC2427" s="136">
        <v>20011</v>
      </c>
      <c r="AD2427" s="135">
        <v>21437</v>
      </c>
      <c r="AE2427" s="137">
        <v>21123</v>
      </c>
      <c r="AF2427" s="138">
        <v>20703</v>
      </c>
    </row>
    <row r="2428" spans="2:32">
      <c r="B2428" s="114">
        <v>2390</v>
      </c>
      <c r="C2428" s="115">
        <v>2390</v>
      </c>
      <c r="D2428" s="116">
        <v>100</v>
      </c>
      <c r="E2428" s="117">
        <v>4</v>
      </c>
      <c r="F2428" s="118">
        <v>10</v>
      </c>
      <c r="G2428" s="119" t="s">
        <v>485</v>
      </c>
      <c r="H2428" s="120">
        <v>4</v>
      </c>
      <c r="I2428" s="115">
        <v>9</v>
      </c>
      <c r="J2428" s="116" t="s">
        <v>485</v>
      </c>
      <c r="K2428" s="121">
        <v>14</v>
      </c>
      <c r="L2428" s="108"/>
      <c r="M2428" s="122">
        <v>15975</v>
      </c>
      <c r="N2428" s="123">
        <v>16271</v>
      </c>
      <c r="O2428" s="124">
        <v>16517</v>
      </c>
      <c r="P2428" s="123">
        <v>15081</v>
      </c>
      <c r="Q2428" s="124">
        <v>14932</v>
      </c>
      <c r="R2428" s="123">
        <v>17642</v>
      </c>
      <c r="S2428" s="124">
        <v>18392</v>
      </c>
      <c r="T2428" s="123">
        <v>18077</v>
      </c>
      <c r="U2428" s="124">
        <v>17536</v>
      </c>
      <c r="V2428" s="123">
        <v>16160</v>
      </c>
      <c r="W2428" s="124">
        <v>18216</v>
      </c>
      <c r="X2428" s="123">
        <v>19041</v>
      </c>
      <c r="Y2428" s="124">
        <v>19994</v>
      </c>
      <c r="Z2428" s="123">
        <v>19713</v>
      </c>
      <c r="AA2428" s="124">
        <v>17909</v>
      </c>
      <c r="AB2428" s="123">
        <v>17580</v>
      </c>
      <c r="AC2428" s="124">
        <v>19753</v>
      </c>
      <c r="AD2428" s="123">
        <v>21152</v>
      </c>
      <c r="AE2428" s="125">
        <v>20882</v>
      </c>
      <c r="AF2428" s="126">
        <v>20459</v>
      </c>
    </row>
    <row r="2429" spans="2:32">
      <c r="B2429" s="127">
        <v>2391</v>
      </c>
      <c r="C2429" s="128">
        <v>2391</v>
      </c>
      <c r="D2429" s="129">
        <v>100</v>
      </c>
      <c r="E2429" s="130">
        <v>4</v>
      </c>
      <c r="F2429" s="131">
        <v>10</v>
      </c>
      <c r="G2429" s="132" t="s">
        <v>485</v>
      </c>
      <c r="H2429" s="133">
        <v>4</v>
      </c>
      <c r="I2429" s="128">
        <v>9</v>
      </c>
      <c r="J2429" s="129" t="s">
        <v>485</v>
      </c>
      <c r="K2429" s="134">
        <v>15</v>
      </c>
      <c r="L2429" s="108"/>
      <c r="M2429" s="81">
        <v>16077</v>
      </c>
      <c r="N2429" s="135">
        <v>16311</v>
      </c>
      <c r="O2429" s="136">
        <v>16496</v>
      </c>
      <c r="P2429" s="135">
        <v>14994</v>
      </c>
      <c r="Q2429" s="136">
        <v>15055</v>
      </c>
      <c r="R2429" s="135">
        <v>17704</v>
      </c>
      <c r="S2429" s="136">
        <v>18402</v>
      </c>
      <c r="T2429" s="135">
        <v>18058</v>
      </c>
      <c r="U2429" s="136">
        <v>17500</v>
      </c>
      <c r="V2429" s="135">
        <v>16258</v>
      </c>
      <c r="W2429" s="136">
        <v>18223</v>
      </c>
      <c r="X2429" s="135">
        <v>19063</v>
      </c>
      <c r="Y2429" s="136">
        <v>19969</v>
      </c>
      <c r="Z2429" s="135">
        <v>19576</v>
      </c>
      <c r="AA2429" s="136">
        <v>17757</v>
      </c>
      <c r="AB2429" s="135">
        <v>17664</v>
      </c>
      <c r="AC2429" s="136">
        <v>19642</v>
      </c>
      <c r="AD2429" s="135">
        <v>21095</v>
      </c>
      <c r="AE2429" s="137">
        <v>20774</v>
      </c>
      <c r="AF2429" s="138">
        <v>20360</v>
      </c>
    </row>
    <row r="2430" spans="2:32">
      <c r="B2430" s="114">
        <v>2392</v>
      </c>
      <c r="C2430" s="115">
        <v>2392</v>
      </c>
      <c r="D2430" s="116">
        <v>100</v>
      </c>
      <c r="E2430" s="117">
        <v>4</v>
      </c>
      <c r="F2430" s="118">
        <v>10</v>
      </c>
      <c r="G2430" s="119" t="s">
        <v>485</v>
      </c>
      <c r="H2430" s="120">
        <v>4</v>
      </c>
      <c r="I2430" s="115">
        <v>9</v>
      </c>
      <c r="J2430" s="116" t="s">
        <v>485</v>
      </c>
      <c r="K2430" s="121">
        <v>16</v>
      </c>
      <c r="L2430" s="108"/>
      <c r="M2430" s="122">
        <v>16356</v>
      </c>
      <c r="N2430" s="123">
        <v>16443</v>
      </c>
      <c r="O2430" s="124">
        <v>16521</v>
      </c>
      <c r="P2430" s="123">
        <v>15135</v>
      </c>
      <c r="Q2430" s="124">
        <v>15289</v>
      </c>
      <c r="R2430" s="123">
        <v>18087</v>
      </c>
      <c r="S2430" s="124">
        <v>18547</v>
      </c>
      <c r="T2430" s="123">
        <v>18104</v>
      </c>
      <c r="U2430" s="124">
        <v>17467</v>
      </c>
      <c r="V2430" s="123">
        <v>16438</v>
      </c>
      <c r="W2430" s="124">
        <v>18336</v>
      </c>
      <c r="X2430" s="123">
        <v>19499</v>
      </c>
      <c r="Y2430" s="124">
        <v>20009</v>
      </c>
      <c r="Z2430" s="123">
        <v>19415</v>
      </c>
      <c r="AA2430" s="124">
        <v>17742</v>
      </c>
      <c r="AB2430" s="123">
        <v>17784</v>
      </c>
      <c r="AC2430" s="124">
        <v>19595</v>
      </c>
      <c r="AD2430" s="123">
        <v>21082</v>
      </c>
      <c r="AE2430" s="125">
        <v>20620</v>
      </c>
      <c r="AF2430" s="126">
        <v>20154</v>
      </c>
    </row>
    <row r="2431" spans="2:32">
      <c r="B2431" s="127">
        <v>2393</v>
      </c>
      <c r="C2431" s="128">
        <v>2393</v>
      </c>
      <c r="D2431" s="129">
        <v>100</v>
      </c>
      <c r="E2431" s="130">
        <v>4</v>
      </c>
      <c r="F2431" s="131">
        <v>10</v>
      </c>
      <c r="G2431" s="132" t="s">
        <v>485</v>
      </c>
      <c r="H2431" s="133">
        <v>4</v>
      </c>
      <c r="I2431" s="128">
        <v>9</v>
      </c>
      <c r="J2431" s="129" t="s">
        <v>485</v>
      </c>
      <c r="K2431" s="134">
        <v>17</v>
      </c>
      <c r="L2431" s="108"/>
      <c r="M2431" s="81">
        <v>16893</v>
      </c>
      <c r="N2431" s="135">
        <v>16978</v>
      </c>
      <c r="O2431" s="136">
        <v>16871</v>
      </c>
      <c r="P2431" s="135">
        <v>15758</v>
      </c>
      <c r="Q2431" s="136">
        <v>15924</v>
      </c>
      <c r="R2431" s="135">
        <v>18577</v>
      </c>
      <c r="S2431" s="136">
        <v>18936</v>
      </c>
      <c r="T2431" s="135">
        <v>18623</v>
      </c>
      <c r="U2431" s="136">
        <v>18031</v>
      </c>
      <c r="V2431" s="135">
        <v>17102</v>
      </c>
      <c r="W2431" s="136">
        <v>18904</v>
      </c>
      <c r="X2431" s="135">
        <v>20067</v>
      </c>
      <c r="Y2431" s="136">
        <v>20364</v>
      </c>
      <c r="Z2431" s="135">
        <v>19760</v>
      </c>
      <c r="AA2431" s="136">
        <v>18384</v>
      </c>
      <c r="AB2431" s="135">
        <v>18387</v>
      </c>
      <c r="AC2431" s="136">
        <v>20066</v>
      </c>
      <c r="AD2431" s="135">
        <v>21461</v>
      </c>
      <c r="AE2431" s="137">
        <v>21160</v>
      </c>
      <c r="AF2431" s="138">
        <v>20621</v>
      </c>
    </row>
    <row r="2432" spans="2:32">
      <c r="B2432" s="114">
        <v>2394</v>
      </c>
      <c r="C2432" s="115">
        <v>2394</v>
      </c>
      <c r="D2432" s="116">
        <v>100</v>
      </c>
      <c r="E2432" s="117">
        <v>4</v>
      </c>
      <c r="F2432" s="118">
        <v>10</v>
      </c>
      <c r="G2432" s="119" t="s">
        <v>485</v>
      </c>
      <c r="H2432" s="120">
        <v>4</v>
      </c>
      <c r="I2432" s="115">
        <v>9</v>
      </c>
      <c r="J2432" s="116" t="s">
        <v>485</v>
      </c>
      <c r="K2432" s="121">
        <v>18</v>
      </c>
      <c r="L2432" s="108"/>
      <c r="M2432" s="122">
        <v>17073</v>
      </c>
      <c r="N2432" s="123">
        <v>17129</v>
      </c>
      <c r="O2432" s="124">
        <v>17364</v>
      </c>
      <c r="P2432" s="123">
        <v>16348</v>
      </c>
      <c r="Q2432" s="124">
        <v>16431</v>
      </c>
      <c r="R2432" s="123">
        <v>18769</v>
      </c>
      <c r="S2432" s="124">
        <v>19227</v>
      </c>
      <c r="T2432" s="123">
        <v>19080</v>
      </c>
      <c r="U2432" s="124">
        <v>18573</v>
      </c>
      <c r="V2432" s="123">
        <v>17805</v>
      </c>
      <c r="W2432" s="124">
        <v>19550</v>
      </c>
      <c r="X2432" s="123">
        <v>20345</v>
      </c>
      <c r="Y2432" s="124">
        <v>20827</v>
      </c>
      <c r="Z2432" s="123">
        <v>20730</v>
      </c>
      <c r="AA2432" s="124">
        <v>19386</v>
      </c>
      <c r="AB2432" s="123">
        <v>19280</v>
      </c>
      <c r="AC2432" s="124">
        <v>20693</v>
      </c>
      <c r="AD2432" s="123">
        <v>22031</v>
      </c>
      <c r="AE2432" s="125">
        <v>21982</v>
      </c>
      <c r="AF2432" s="126">
        <v>21528</v>
      </c>
    </row>
    <row r="2433" spans="2:32">
      <c r="B2433" s="127">
        <v>2395</v>
      </c>
      <c r="C2433" s="128">
        <v>2395</v>
      </c>
      <c r="D2433" s="129">
        <v>100</v>
      </c>
      <c r="E2433" s="130">
        <v>4</v>
      </c>
      <c r="F2433" s="131">
        <v>10</v>
      </c>
      <c r="G2433" s="132" t="s">
        <v>485</v>
      </c>
      <c r="H2433" s="133">
        <v>4</v>
      </c>
      <c r="I2433" s="128">
        <v>9</v>
      </c>
      <c r="J2433" s="129" t="s">
        <v>485</v>
      </c>
      <c r="K2433" s="134">
        <v>19</v>
      </c>
      <c r="L2433" s="108"/>
      <c r="M2433" s="81">
        <v>17378</v>
      </c>
      <c r="N2433" s="135">
        <v>17388</v>
      </c>
      <c r="O2433" s="136">
        <v>17840</v>
      </c>
      <c r="P2433" s="135">
        <v>16415</v>
      </c>
      <c r="Q2433" s="136">
        <v>16683</v>
      </c>
      <c r="R2433" s="135">
        <v>19274</v>
      </c>
      <c r="S2433" s="136">
        <v>19873</v>
      </c>
      <c r="T2433" s="135">
        <v>19562</v>
      </c>
      <c r="U2433" s="136">
        <v>18893</v>
      </c>
      <c r="V2433" s="135">
        <v>18190</v>
      </c>
      <c r="W2433" s="136">
        <v>19894</v>
      </c>
      <c r="X2433" s="135">
        <v>21208</v>
      </c>
      <c r="Y2433" s="136">
        <v>21960</v>
      </c>
      <c r="Z2433" s="135">
        <v>21773</v>
      </c>
      <c r="AA2433" s="136">
        <v>20132</v>
      </c>
      <c r="AB2433" s="135">
        <v>20033</v>
      </c>
      <c r="AC2433" s="136">
        <v>21822</v>
      </c>
      <c r="AD2433" s="135">
        <v>23381</v>
      </c>
      <c r="AE2433" s="137">
        <v>23006</v>
      </c>
      <c r="AF2433" s="138">
        <v>22411</v>
      </c>
    </row>
    <row r="2434" spans="2:32">
      <c r="B2434" s="114">
        <v>2396</v>
      </c>
      <c r="C2434" s="115">
        <v>2396</v>
      </c>
      <c r="D2434" s="116">
        <v>100</v>
      </c>
      <c r="E2434" s="117">
        <v>4</v>
      </c>
      <c r="F2434" s="118">
        <v>10</v>
      </c>
      <c r="G2434" s="119" t="s">
        <v>485</v>
      </c>
      <c r="H2434" s="120">
        <v>4</v>
      </c>
      <c r="I2434" s="115">
        <v>9</v>
      </c>
      <c r="J2434" s="116" t="s">
        <v>485</v>
      </c>
      <c r="K2434" s="121">
        <v>20</v>
      </c>
      <c r="L2434" s="108"/>
      <c r="M2434" s="122">
        <v>17939</v>
      </c>
      <c r="N2434" s="123">
        <v>17987</v>
      </c>
      <c r="O2434" s="124">
        <v>18588</v>
      </c>
      <c r="P2434" s="123">
        <v>17082</v>
      </c>
      <c r="Q2434" s="124">
        <v>17321</v>
      </c>
      <c r="R2434" s="123">
        <v>20030</v>
      </c>
      <c r="S2434" s="124">
        <v>20644</v>
      </c>
      <c r="T2434" s="123">
        <v>20357</v>
      </c>
      <c r="U2434" s="124">
        <v>19740</v>
      </c>
      <c r="V2434" s="123">
        <v>19121</v>
      </c>
      <c r="W2434" s="124">
        <v>20719</v>
      </c>
      <c r="X2434" s="123">
        <v>22421</v>
      </c>
      <c r="Y2434" s="124">
        <v>23266</v>
      </c>
      <c r="Z2434" s="123">
        <v>23246</v>
      </c>
      <c r="AA2434" s="124">
        <v>21580</v>
      </c>
      <c r="AB2434" s="123">
        <v>21370</v>
      </c>
      <c r="AC2434" s="124">
        <v>23114</v>
      </c>
      <c r="AD2434" s="123">
        <v>24987</v>
      </c>
      <c r="AE2434" s="125">
        <v>24625</v>
      </c>
      <c r="AF2434" s="126">
        <v>23912</v>
      </c>
    </row>
    <row r="2435" spans="2:32">
      <c r="B2435" s="127">
        <v>2397</v>
      </c>
      <c r="C2435" s="128">
        <v>2397</v>
      </c>
      <c r="D2435" s="129">
        <v>100</v>
      </c>
      <c r="E2435" s="130">
        <v>4</v>
      </c>
      <c r="F2435" s="131">
        <v>10</v>
      </c>
      <c r="G2435" s="132" t="s">
        <v>485</v>
      </c>
      <c r="H2435" s="133">
        <v>4</v>
      </c>
      <c r="I2435" s="128">
        <v>9</v>
      </c>
      <c r="J2435" s="129" t="s">
        <v>485</v>
      </c>
      <c r="K2435" s="134">
        <v>21</v>
      </c>
      <c r="L2435" s="108"/>
      <c r="M2435" s="81">
        <v>17495</v>
      </c>
      <c r="N2435" s="135">
        <v>17729</v>
      </c>
      <c r="O2435" s="136">
        <v>18244</v>
      </c>
      <c r="P2435" s="135">
        <v>16961</v>
      </c>
      <c r="Q2435" s="136">
        <v>17168</v>
      </c>
      <c r="R2435" s="135">
        <v>19755</v>
      </c>
      <c r="S2435" s="136">
        <v>20490</v>
      </c>
      <c r="T2435" s="135">
        <v>20402</v>
      </c>
      <c r="U2435" s="136">
        <v>19861</v>
      </c>
      <c r="V2435" s="135">
        <v>19260</v>
      </c>
      <c r="W2435" s="136">
        <v>20916</v>
      </c>
      <c r="X2435" s="135">
        <v>22682</v>
      </c>
      <c r="Y2435" s="136">
        <v>23757</v>
      </c>
      <c r="Z2435" s="135">
        <v>23843</v>
      </c>
      <c r="AA2435" s="136">
        <v>22384</v>
      </c>
      <c r="AB2435" s="135">
        <v>21998</v>
      </c>
      <c r="AC2435" s="136">
        <v>23549</v>
      </c>
      <c r="AD2435" s="135">
        <v>25824</v>
      </c>
      <c r="AE2435" s="137">
        <v>25604</v>
      </c>
      <c r="AF2435" s="138">
        <v>24887</v>
      </c>
    </row>
    <row r="2436" spans="2:32">
      <c r="B2436" s="114">
        <v>2398</v>
      </c>
      <c r="C2436" s="115">
        <v>2398</v>
      </c>
      <c r="D2436" s="116">
        <v>100</v>
      </c>
      <c r="E2436" s="117">
        <v>4</v>
      </c>
      <c r="F2436" s="118">
        <v>10</v>
      </c>
      <c r="G2436" s="119" t="s">
        <v>485</v>
      </c>
      <c r="H2436" s="120">
        <v>4</v>
      </c>
      <c r="I2436" s="115">
        <v>9</v>
      </c>
      <c r="J2436" s="116" t="s">
        <v>485</v>
      </c>
      <c r="K2436" s="121">
        <v>22</v>
      </c>
      <c r="L2436" s="108"/>
      <c r="M2436" s="122">
        <v>16405</v>
      </c>
      <c r="N2436" s="123">
        <v>16692</v>
      </c>
      <c r="O2436" s="124">
        <v>17373</v>
      </c>
      <c r="P2436" s="123">
        <v>16209</v>
      </c>
      <c r="Q2436" s="124">
        <v>16399</v>
      </c>
      <c r="R2436" s="123">
        <v>18780</v>
      </c>
      <c r="S2436" s="124">
        <v>19711</v>
      </c>
      <c r="T2436" s="123">
        <v>19547</v>
      </c>
      <c r="U2436" s="124">
        <v>19140</v>
      </c>
      <c r="V2436" s="123">
        <v>18672</v>
      </c>
      <c r="W2436" s="124">
        <v>20223</v>
      </c>
      <c r="X2436" s="123">
        <v>22050</v>
      </c>
      <c r="Y2436" s="124">
        <v>23380</v>
      </c>
      <c r="Z2436" s="123">
        <v>23561</v>
      </c>
      <c r="AA2436" s="124">
        <v>22193</v>
      </c>
      <c r="AB2436" s="123">
        <v>21709</v>
      </c>
      <c r="AC2436" s="124">
        <v>22973</v>
      </c>
      <c r="AD2436" s="123">
        <v>25639</v>
      </c>
      <c r="AE2436" s="125">
        <v>25294</v>
      </c>
      <c r="AF2436" s="126">
        <v>24673</v>
      </c>
    </row>
    <row r="2437" spans="2:32">
      <c r="B2437" s="127">
        <v>2399</v>
      </c>
      <c r="C2437" s="128">
        <v>2399</v>
      </c>
      <c r="D2437" s="129">
        <v>100</v>
      </c>
      <c r="E2437" s="130">
        <v>4</v>
      </c>
      <c r="F2437" s="131">
        <v>10</v>
      </c>
      <c r="G2437" s="132" t="s">
        <v>485</v>
      </c>
      <c r="H2437" s="133">
        <v>4</v>
      </c>
      <c r="I2437" s="128">
        <v>9</v>
      </c>
      <c r="J2437" s="129" t="s">
        <v>485</v>
      </c>
      <c r="K2437" s="134">
        <v>23</v>
      </c>
      <c r="L2437" s="108"/>
      <c r="M2437" s="81">
        <v>15252</v>
      </c>
      <c r="N2437" s="135">
        <v>15478</v>
      </c>
      <c r="O2437" s="136">
        <v>16342</v>
      </c>
      <c r="P2437" s="135">
        <v>15327</v>
      </c>
      <c r="Q2437" s="136">
        <v>15543</v>
      </c>
      <c r="R2437" s="135">
        <v>17638</v>
      </c>
      <c r="S2437" s="136">
        <v>18664</v>
      </c>
      <c r="T2437" s="135">
        <v>18362</v>
      </c>
      <c r="U2437" s="136">
        <v>18220</v>
      </c>
      <c r="V2437" s="135">
        <v>17895</v>
      </c>
      <c r="W2437" s="136">
        <v>19275</v>
      </c>
      <c r="X2437" s="135">
        <v>21094</v>
      </c>
      <c r="Y2437" s="136">
        <v>22517</v>
      </c>
      <c r="Z2437" s="135">
        <v>22815</v>
      </c>
      <c r="AA2437" s="136">
        <v>21561</v>
      </c>
      <c r="AB2437" s="135">
        <v>21072</v>
      </c>
      <c r="AC2437" s="136">
        <v>22010</v>
      </c>
      <c r="AD2437" s="135">
        <v>24873</v>
      </c>
      <c r="AE2437" s="137">
        <v>24400</v>
      </c>
      <c r="AF2437" s="138">
        <v>24021</v>
      </c>
    </row>
    <row r="2438" spans="2:32">
      <c r="B2438" s="114">
        <v>2400</v>
      </c>
      <c r="C2438" s="115">
        <v>2400</v>
      </c>
      <c r="D2438" s="116">
        <v>100</v>
      </c>
      <c r="E2438" s="117">
        <v>4</v>
      </c>
      <c r="F2438" s="118">
        <v>10</v>
      </c>
      <c r="G2438" s="119" t="s">
        <v>485</v>
      </c>
      <c r="H2438" s="120">
        <v>4</v>
      </c>
      <c r="I2438" s="115">
        <v>9</v>
      </c>
      <c r="J2438" s="116" t="s">
        <v>485</v>
      </c>
      <c r="K2438" s="121">
        <v>24</v>
      </c>
      <c r="L2438" s="108"/>
      <c r="M2438" s="122">
        <v>14395</v>
      </c>
      <c r="N2438" s="123">
        <v>14536</v>
      </c>
      <c r="O2438" s="124">
        <v>15559</v>
      </c>
      <c r="P2438" s="123">
        <v>14636</v>
      </c>
      <c r="Q2438" s="124">
        <v>14935</v>
      </c>
      <c r="R2438" s="123">
        <v>16770</v>
      </c>
      <c r="S2438" s="124">
        <v>17833</v>
      </c>
      <c r="T2438" s="123">
        <v>17442</v>
      </c>
      <c r="U2438" s="124">
        <v>17413</v>
      </c>
      <c r="V2438" s="123">
        <v>17328</v>
      </c>
      <c r="W2438" s="124">
        <v>18597</v>
      </c>
      <c r="X2438" s="123">
        <v>20299</v>
      </c>
      <c r="Y2438" s="124">
        <v>21790</v>
      </c>
      <c r="Z2438" s="123">
        <v>22179</v>
      </c>
      <c r="AA2438" s="124">
        <v>20999</v>
      </c>
      <c r="AB2438" s="123">
        <v>20587</v>
      </c>
      <c r="AC2438" s="124">
        <v>21248</v>
      </c>
      <c r="AD2438" s="123">
        <v>24190</v>
      </c>
      <c r="AE2438" s="125">
        <v>23647</v>
      </c>
      <c r="AF2438" s="126">
        <v>23371</v>
      </c>
    </row>
    <row r="2439" spans="2:32">
      <c r="B2439" s="127">
        <v>2401</v>
      </c>
      <c r="C2439" s="128">
        <v>2401</v>
      </c>
      <c r="D2439" s="129">
        <v>101</v>
      </c>
      <c r="E2439" s="130">
        <v>4</v>
      </c>
      <c r="F2439" s="131">
        <v>11</v>
      </c>
      <c r="G2439" s="132" t="s">
        <v>485</v>
      </c>
      <c r="H2439" s="133">
        <v>4</v>
      </c>
      <c r="I2439" s="128">
        <v>10</v>
      </c>
      <c r="J2439" s="129" t="s">
        <v>485</v>
      </c>
      <c r="K2439" s="134">
        <v>1</v>
      </c>
      <c r="L2439" s="108"/>
      <c r="M2439" s="81">
        <v>14253</v>
      </c>
      <c r="N2439" s="135">
        <v>13783</v>
      </c>
      <c r="O2439" s="136">
        <v>14422</v>
      </c>
      <c r="P2439" s="135">
        <v>14164</v>
      </c>
      <c r="Q2439" s="136">
        <v>14606</v>
      </c>
      <c r="R2439" s="135">
        <v>16815</v>
      </c>
      <c r="S2439" s="136">
        <v>17042</v>
      </c>
      <c r="T2439" s="135">
        <v>16644</v>
      </c>
      <c r="U2439" s="136">
        <v>17181</v>
      </c>
      <c r="V2439" s="135">
        <v>17004</v>
      </c>
      <c r="W2439" s="136">
        <v>18729</v>
      </c>
      <c r="X2439" s="135">
        <v>20631</v>
      </c>
      <c r="Y2439" s="136">
        <v>21114</v>
      </c>
      <c r="Z2439" s="135">
        <v>20613</v>
      </c>
      <c r="AA2439" s="136">
        <v>19440</v>
      </c>
      <c r="AB2439" s="135">
        <v>20185</v>
      </c>
      <c r="AC2439" s="136">
        <v>21997</v>
      </c>
      <c r="AD2439" s="135">
        <v>23599</v>
      </c>
      <c r="AE2439" s="137">
        <v>23659</v>
      </c>
      <c r="AF2439" s="138">
        <v>22812</v>
      </c>
    </row>
    <row r="2440" spans="2:32">
      <c r="B2440" s="114">
        <v>2402</v>
      </c>
      <c r="C2440" s="115">
        <v>2402</v>
      </c>
      <c r="D2440" s="116">
        <v>101</v>
      </c>
      <c r="E2440" s="117">
        <v>4</v>
      </c>
      <c r="F2440" s="118">
        <v>11</v>
      </c>
      <c r="G2440" s="119" t="s">
        <v>485</v>
      </c>
      <c r="H2440" s="120">
        <v>4</v>
      </c>
      <c r="I2440" s="115">
        <v>10</v>
      </c>
      <c r="J2440" s="116" t="s">
        <v>485</v>
      </c>
      <c r="K2440" s="121">
        <v>2</v>
      </c>
      <c r="L2440" s="108"/>
      <c r="M2440" s="122">
        <v>14033</v>
      </c>
      <c r="N2440" s="123">
        <v>13483</v>
      </c>
      <c r="O2440" s="124">
        <v>14111</v>
      </c>
      <c r="P2440" s="123">
        <v>13890</v>
      </c>
      <c r="Q2440" s="124">
        <v>14500</v>
      </c>
      <c r="R2440" s="123">
        <v>16604</v>
      </c>
      <c r="S2440" s="124">
        <v>16719</v>
      </c>
      <c r="T2440" s="123">
        <v>16271</v>
      </c>
      <c r="U2440" s="124">
        <v>16856</v>
      </c>
      <c r="V2440" s="123">
        <v>16886</v>
      </c>
      <c r="W2440" s="124">
        <v>18481</v>
      </c>
      <c r="X2440" s="123">
        <v>20345</v>
      </c>
      <c r="Y2440" s="124">
        <v>20685</v>
      </c>
      <c r="Z2440" s="123">
        <v>20162</v>
      </c>
      <c r="AA2440" s="124">
        <v>18951</v>
      </c>
      <c r="AB2440" s="123">
        <v>19929</v>
      </c>
      <c r="AC2440" s="124">
        <v>21505</v>
      </c>
      <c r="AD2440" s="123">
        <v>23086</v>
      </c>
      <c r="AE2440" s="125">
        <v>23424</v>
      </c>
      <c r="AF2440" s="126">
        <v>22302</v>
      </c>
    </row>
    <row r="2441" spans="2:32">
      <c r="B2441" s="127">
        <v>2403</v>
      </c>
      <c r="C2441" s="128">
        <v>2403</v>
      </c>
      <c r="D2441" s="129">
        <v>101</v>
      </c>
      <c r="E2441" s="130">
        <v>4</v>
      </c>
      <c r="F2441" s="131">
        <v>11</v>
      </c>
      <c r="G2441" s="132" t="s">
        <v>485</v>
      </c>
      <c r="H2441" s="133">
        <v>4</v>
      </c>
      <c r="I2441" s="128">
        <v>10</v>
      </c>
      <c r="J2441" s="129" t="s">
        <v>485</v>
      </c>
      <c r="K2441" s="134">
        <v>3</v>
      </c>
      <c r="L2441" s="108"/>
      <c r="M2441" s="81">
        <v>13953</v>
      </c>
      <c r="N2441" s="135">
        <v>13350</v>
      </c>
      <c r="O2441" s="136">
        <v>13922</v>
      </c>
      <c r="P2441" s="135">
        <v>13755</v>
      </c>
      <c r="Q2441" s="136">
        <v>14444</v>
      </c>
      <c r="R2441" s="135">
        <v>16482</v>
      </c>
      <c r="S2441" s="136">
        <v>16556</v>
      </c>
      <c r="T2441" s="135">
        <v>16011</v>
      </c>
      <c r="U2441" s="136">
        <v>16591</v>
      </c>
      <c r="V2441" s="135">
        <v>16773</v>
      </c>
      <c r="W2441" s="136">
        <v>18254</v>
      </c>
      <c r="X2441" s="135">
        <v>20076</v>
      </c>
      <c r="Y2441" s="136">
        <v>20356</v>
      </c>
      <c r="Z2441" s="135">
        <v>19749</v>
      </c>
      <c r="AA2441" s="136">
        <v>18713</v>
      </c>
      <c r="AB2441" s="135">
        <v>19985</v>
      </c>
      <c r="AC2441" s="136">
        <v>21223</v>
      </c>
      <c r="AD2441" s="135">
        <v>22656</v>
      </c>
      <c r="AE2441" s="137">
        <v>23011</v>
      </c>
      <c r="AF2441" s="138">
        <v>21821</v>
      </c>
    </row>
    <row r="2442" spans="2:32">
      <c r="B2442" s="114">
        <v>2404</v>
      </c>
      <c r="C2442" s="115">
        <v>2404</v>
      </c>
      <c r="D2442" s="116">
        <v>101</v>
      </c>
      <c r="E2442" s="117">
        <v>4</v>
      </c>
      <c r="F2442" s="118">
        <v>11</v>
      </c>
      <c r="G2442" s="119" t="s">
        <v>485</v>
      </c>
      <c r="H2442" s="120">
        <v>4</v>
      </c>
      <c r="I2442" s="115">
        <v>10</v>
      </c>
      <c r="J2442" s="116" t="s">
        <v>485</v>
      </c>
      <c r="K2442" s="121">
        <v>4</v>
      </c>
      <c r="L2442" s="108"/>
      <c r="M2442" s="122">
        <v>14081</v>
      </c>
      <c r="N2442" s="123">
        <v>13451</v>
      </c>
      <c r="O2442" s="124">
        <v>13959</v>
      </c>
      <c r="P2442" s="123">
        <v>13731</v>
      </c>
      <c r="Q2442" s="124">
        <v>14522</v>
      </c>
      <c r="R2442" s="123">
        <v>16541</v>
      </c>
      <c r="S2442" s="124">
        <v>16531</v>
      </c>
      <c r="T2442" s="123">
        <v>15791</v>
      </c>
      <c r="U2442" s="124">
        <v>16417</v>
      </c>
      <c r="V2442" s="123">
        <v>16662</v>
      </c>
      <c r="W2442" s="124">
        <v>18057</v>
      </c>
      <c r="X2442" s="123">
        <v>19775</v>
      </c>
      <c r="Y2442" s="124">
        <v>19918</v>
      </c>
      <c r="Z2442" s="123">
        <v>19222</v>
      </c>
      <c r="AA2442" s="124">
        <v>18265</v>
      </c>
      <c r="AB2442" s="123">
        <v>19957</v>
      </c>
      <c r="AC2442" s="124">
        <v>20796</v>
      </c>
      <c r="AD2442" s="123">
        <v>21977</v>
      </c>
      <c r="AE2442" s="125">
        <v>22188</v>
      </c>
      <c r="AF2442" s="126">
        <v>21111</v>
      </c>
    </row>
    <row r="2443" spans="2:32">
      <c r="B2443" s="127">
        <v>2405</v>
      </c>
      <c r="C2443" s="128">
        <v>2405</v>
      </c>
      <c r="D2443" s="129">
        <v>101</v>
      </c>
      <c r="E2443" s="130">
        <v>4</v>
      </c>
      <c r="F2443" s="131">
        <v>11</v>
      </c>
      <c r="G2443" s="132" t="s">
        <v>485</v>
      </c>
      <c r="H2443" s="133">
        <v>4</v>
      </c>
      <c r="I2443" s="128">
        <v>10</v>
      </c>
      <c r="J2443" s="129" t="s">
        <v>485</v>
      </c>
      <c r="K2443" s="134">
        <v>5</v>
      </c>
      <c r="L2443" s="108"/>
      <c r="M2443" s="81">
        <v>14579</v>
      </c>
      <c r="N2443" s="135">
        <v>13928</v>
      </c>
      <c r="O2443" s="136">
        <v>14239</v>
      </c>
      <c r="P2443" s="135">
        <v>13887</v>
      </c>
      <c r="Q2443" s="136">
        <v>15001</v>
      </c>
      <c r="R2443" s="135">
        <v>16913</v>
      </c>
      <c r="S2443" s="136">
        <v>16860</v>
      </c>
      <c r="T2443" s="135">
        <v>15662</v>
      </c>
      <c r="U2443" s="136">
        <v>16467</v>
      </c>
      <c r="V2443" s="135">
        <v>16899</v>
      </c>
      <c r="W2443" s="136">
        <v>18187</v>
      </c>
      <c r="X2443" s="135">
        <v>19740</v>
      </c>
      <c r="Y2443" s="136">
        <v>19748</v>
      </c>
      <c r="Z2443" s="135">
        <v>18939</v>
      </c>
      <c r="AA2443" s="136">
        <v>18018</v>
      </c>
      <c r="AB2443" s="135">
        <v>19935</v>
      </c>
      <c r="AC2443" s="136">
        <v>20718</v>
      </c>
      <c r="AD2443" s="135">
        <v>21523</v>
      </c>
      <c r="AE2443" s="137">
        <v>21794</v>
      </c>
      <c r="AF2443" s="138">
        <v>20614</v>
      </c>
    </row>
    <row r="2444" spans="2:32">
      <c r="B2444" s="114">
        <v>2406</v>
      </c>
      <c r="C2444" s="115">
        <v>2406</v>
      </c>
      <c r="D2444" s="116">
        <v>101</v>
      </c>
      <c r="E2444" s="117">
        <v>4</v>
      </c>
      <c r="F2444" s="118">
        <v>11</v>
      </c>
      <c r="G2444" s="119" t="s">
        <v>485</v>
      </c>
      <c r="H2444" s="120">
        <v>4</v>
      </c>
      <c r="I2444" s="115">
        <v>10</v>
      </c>
      <c r="J2444" s="116" t="s">
        <v>485</v>
      </c>
      <c r="K2444" s="121">
        <v>6</v>
      </c>
      <c r="L2444" s="108"/>
      <c r="M2444" s="122">
        <v>15715</v>
      </c>
      <c r="N2444" s="123">
        <v>15033</v>
      </c>
      <c r="O2444" s="124">
        <v>14834</v>
      </c>
      <c r="P2444" s="123">
        <v>14225</v>
      </c>
      <c r="Q2444" s="124">
        <v>15884</v>
      </c>
      <c r="R2444" s="123">
        <v>17974</v>
      </c>
      <c r="S2444" s="124">
        <v>17854</v>
      </c>
      <c r="T2444" s="123">
        <v>15789</v>
      </c>
      <c r="U2444" s="124">
        <v>16740</v>
      </c>
      <c r="V2444" s="123">
        <v>17474</v>
      </c>
      <c r="W2444" s="124">
        <v>18950</v>
      </c>
      <c r="X2444" s="123">
        <v>20362</v>
      </c>
      <c r="Y2444" s="124">
        <v>20151</v>
      </c>
      <c r="Z2444" s="123">
        <v>18794</v>
      </c>
      <c r="AA2444" s="124">
        <v>17776</v>
      </c>
      <c r="AB2444" s="123">
        <v>20099</v>
      </c>
      <c r="AC2444" s="124">
        <v>21105</v>
      </c>
      <c r="AD2444" s="123">
        <v>21660</v>
      </c>
      <c r="AE2444" s="125">
        <v>21997</v>
      </c>
      <c r="AF2444" s="126">
        <v>20246</v>
      </c>
    </row>
    <row r="2445" spans="2:32">
      <c r="B2445" s="127">
        <v>2407</v>
      </c>
      <c r="C2445" s="128">
        <v>2407</v>
      </c>
      <c r="D2445" s="129">
        <v>101</v>
      </c>
      <c r="E2445" s="130">
        <v>4</v>
      </c>
      <c r="F2445" s="131">
        <v>11</v>
      </c>
      <c r="G2445" s="132" t="s">
        <v>485</v>
      </c>
      <c r="H2445" s="133">
        <v>4</v>
      </c>
      <c r="I2445" s="128">
        <v>10</v>
      </c>
      <c r="J2445" s="129" t="s">
        <v>485</v>
      </c>
      <c r="K2445" s="134">
        <v>7</v>
      </c>
      <c r="L2445" s="108"/>
      <c r="M2445" s="81">
        <v>16920</v>
      </c>
      <c r="N2445" s="135">
        <v>16250</v>
      </c>
      <c r="O2445" s="136">
        <v>15295</v>
      </c>
      <c r="P2445" s="135">
        <v>14375</v>
      </c>
      <c r="Q2445" s="136">
        <v>16939</v>
      </c>
      <c r="R2445" s="135">
        <v>19057</v>
      </c>
      <c r="S2445" s="136">
        <v>19012</v>
      </c>
      <c r="T2445" s="135">
        <v>15731</v>
      </c>
      <c r="U2445" s="136">
        <v>16835</v>
      </c>
      <c r="V2445" s="135">
        <v>18231</v>
      </c>
      <c r="W2445" s="136">
        <v>19637</v>
      </c>
      <c r="X2445" s="135">
        <v>20988</v>
      </c>
      <c r="Y2445" s="136">
        <v>20882</v>
      </c>
      <c r="Z2445" s="135">
        <v>18563</v>
      </c>
      <c r="AA2445" s="136">
        <v>17365</v>
      </c>
      <c r="AB2445" s="135">
        <v>20352</v>
      </c>
      <c r="AC2445" s="136">
        <v>21427</v>
      </c>
      <c r="AD2445" s="135">
        <v>22197</v>
      </c>
      <c r="AE2445" s="137">
        <v>22445</v>
      </c>
      <c r="AF2445" s="138">
        <v>19852</v>
      </c>
    </row>
    <row r="2446" spans="2:32">
      <c r="B2446" s="114">
        <v>2408</v>
      </c>
      <c r="C2446" s="115">
        <v>2408</v>
      </c>
      <c r="D2446" s="116">
        <v>101</v>
      </c>
      <c r="E2446" s="117">
        <v>4</v>
      </c>
      <c r="F2446" s="118">
        <v>11</v>
      </c>
      <c r="G2446" s="119" t="s">
        <v>485</v>
      </c>
      <c r="H2446" s="120">
        <v>4</v>
      </c>
      <c r="I2446" s="115">
        <v>10</v>
      </c>
      <c r="J2446" s="116" t="s">
        <v>485</v>
      </c>
      <c r="K2446" s="121">
        <v>8</v>
      </c>
      <c r="L2446" s="108"/>
      <c r="M2446" s="122">
        <v>17537</v>
      </c>
      <c r="N2446" s="123">
        <v>16801</v>
      </c>
      <c r="O2446" s="124">
        <v>15568</v>
      </c>
      <c r="P2446" s="123">
        <v>14556</v>
      </c>
      <c r="Q2446" s="124">
        <v>17452</v>
      </c>
      <c r="R2446" s="123">
        <v>19569</v>
      </c>
      <c r="S2446" s="124">
        <v>19489</v>
      </c>
      <c r="T2446" s="123">
        <v>16065</v>
      </c>
      <c r="U2446" s="124">
        <v>16912</v>
      </c>
      <c r="V2446" s="123">
        <v>18672</v>
      </c>
      <c r="W2446" s="124">
        <v>19709</v>
      </c>
      <c r="X2446" s="123">
        <v>21237</v>
      </c>
      <c r="Y2446" s="124">
        <v>21154</v>
      </c>
      <c r="Z2446" s="123">
        <v>18462</v>
      </c>
      <c r="AA2446" s="124">
        <v>17252</v>
      </c>
      <c r="AB2446" s="123">
        <v>20780</v>
      </c>
      <c r="AC2446" s="124">
        <v>21316</v>
      </c>
      <c r="AD2446" s="123">
        <v>22392</v>
      </c>
      <c r="AE2446" s="125">
        <v>22552</v>
      </c>
      <c r="AF2446" s="126">
        <v>19664</v>
      </c>
    </row>
    <row r="2447" spans="2:32">
      <c r="B2447" s="127">
        <v>2409</v>
      </c>
      <c r="C2447" s="128">
        <v>2409</v>
      </c>
      <c r="D2447" s="129">
        <v>101</v>
      </c>
      <c r="E2447" s="130">
        <v>4</v>
      </c>
      <c r="F2447" s="131">
        <v>11</v>
      </c>
      <c r="G2447" s="132" t="s">
        <v>485</v>
      </c>
      <c r="H2447" s="133">
        <v>4</v>
      </c>
      <c r="I2447" s="128">
        <v>10</v>
      </c>
      <c r="J2447" s="129" t="s">
        <v>485</v>
      </c>
      <c r="K2447" s="134">
        <v>9</v>
      </c>
      <c r="L2447" s="108"/>
      <c r="M2447" s="81">
        <v>17266</v>
      </c>
      <c r="N2447" s="135">
        <v>16570</v>
      </c>
      <c r="O2447" s="136">
        <v>15664</v>
      </c>
      <c r="P2447" s="135">
        <v>14704</v>
      </c>
      <c r="Q2447" s="136">
        <v>17195</v>
      </c>
      <c r="R2447" s="135">
        <v>19217</v>
      </c>
      <c r="S2447" s="136">
        <v>18944</v>
      </c>
      <c r="T2447" s="135">
        <v>16037</v>
      </c>
      <c r="U2447" s="136">
        <v>16908</v>
      </c>
      <c r="V2447" s="135">
        <v>18369</v>
      </c>
      <c r="W2447" s="136">
        <v>19289</v>
      </c>
      <c r="X2447" s="135">
        <v>20748</v>
      </c>
      <c r="Y2447" s="136">
        <v>20473</v>
      </c>
      <c r="Z2447" s="135">
        <v>18288</v>
      </c>
      <c r="AA2447" s="136">
        <v>17079</v>
      </c>
      <c r="AB2447" s="135">
        <v>20564</v>
      </c>
      <c r="AC2447" s="136">
        <v>20724</v>
      </c>
      <c r="AD2447" s="135">
        <v>21663</v>
      </c>
      <c r="AE2447" s="137">
        <v>21961</v>
      </c>
      <c r="AF2447" s="138">
        <v>19435</v>
      </c>
    </row>
    <row r="2448" spans="2:32">
      <c r="B2448" s="114">
        <v>2410</v>
      </c>
      <c r="C2448" s="115">
        <v>2410</v>
      </c>
      <c r="D2448" s="116">
        <v>101</v>
      </c>
      <c r="E2448" s="117">
        <v>4</v>
      </c>
      <c r="F2448" s="118">
        <v>11</v>
      </c>
      <c r="G2448" s="119" t="s">
        <v>485</v>
      </c>
      <c r="H2448" s="120">
        <v>4</v>
      </c>
      <c r="I2448" s="115">
        <v>10</v>
      </c>
      <c r="J2448" s="116" t="s">
        <v>485</v>
      </c>
      <c r="K2448" s="121">
        <v>10</v>
      </c>
      <c r="L2448" s="108"/>
      <c r="M2448" s="122">
        <v>16940</v>
      </c>
      <c r="N2448" s="123">
        <v>16296</v>
      </c>
      <c r="O2448" s="124">
        <v>15625</v>
      </c>
      <c r="P2448" s="123">
        <v>14794</v>
      </c>
      <c r="Q2448" s="124">
        <v>16911</v>
      </c>
      <c r="R2448" s="123">
        <v>18887</v>
      </c>
      <c r="S2448" s="124">
        <v>18394</v>
      </c>
      <c r="T2448" s="123">
        <v>15902</v>
      </c>
      <c r="U2448" s="124">
        <v>16887</v>
      </c>
      <c r="V2448" s="123">
        <v>18127</v>
      </c>
      <c r="W2448" s="124">
        <v>19086</v>
      </c>
      <c r="X2448" s="123">
        <v>20475</v>
      </c>
      <c r="Y2448" s="124">
        <v>19981</v>
      </c>
      <c r="Z2448" s="123">
        <v>18251</v>
      </c>
      <c r="AA2448" s="124">
        <v>17208</v>
      </c>
      <c r="AB2448" s="123">
        <v>20159</v>
      </c>
      <c r="AC2448" s="124">
        <v>20523</v>
      </c>
      <c r="AD2448" s="123">
        <v>21216</v>
      </c>
      <c r="AE2448" s="125">
        <v>21752</v>
      </c>
      <c r="AF2448" s="126">
        <v>19458</v>
      </c>
    </row>
    <row r="2449" spans="2:32">
      <c r="B2449" s="127">
        <v>2411</v>
      </c>
      <c r="C2449" s="128">
        <v>2411</v>
      </c>
      <c r="D2449" s="129">
        <v>101</v>
      </c>
      <c r="E2449" s="130">
        <v>4</v>
      </c>
      <c r="F2449" s="131">
        <v>11</v>
      </c>
      <c r="G2449" s="132" t="s">
        <v>485</v>
      </c>
      <c r="H2449" s="133">
        <v>4</v>
      </c>
      <c r="I2449" s="128">
        <v>10</v>
      </c>
      <c r="J2449" s="129" t="s">
        <v>485</v>
      </c>
      <c r="K2449" s="134">
        <v>11</v>
      </c>
      <c r="L2449" s="108"/>
      <c r="M2449" s="81">
        <v>16647</v>
      </c>
      <c r="N2449" s="135">
        <v>15944</v>
      </c>
      <c r="O2449" s="136">
        <v>15371</v>
      </c>
      <c r="P2449" s="135">
        <v>14648</v>
      </c>
      <c r="Q2449" s="136">
        <v>16605</v>
      </c>
      <c r="R2449" s="135">
        <v>18596</v>
      </c>
      <c r="S2449" s="136">
        <v>17996</v>
      </c>
      <c r="T2449" s="135">
        <v>15816</v>
      </c>
      <c r="U2449" s="136">
        <v>16671</v>
      </c>
      <c r="V2449" s="135">
        <v>17865</v>
      </c>
      <c r="W2449" s="136">
        <v>18937</v>
      </c>
      <c r="X2449" s="135">
        <v>20260</v>
      </c>
      <c r="Y2449" s="136">
        <v>19662</v>
      </c>
      <c r="Z2449" s="135">
        <v>18073</v>
      </c>
      <c r="AA2449" s="136">
        <v>17174</v>
      </c>
      <c r="AB2449" s="135">
        <v>19897</v>
      </c>
      <c r="AC2449" s="136">
        <v>20454</v>
      </c>
      <c r="AD2449" s="135">
        <v>20941</v>
      </c>
      <c r="AE2449" s="137">
        <v>21513</v>
      </c>
      <c r="AF2449" s="138">
        <v>19327</v>
      </c>
    </row>
    <row r="2450" spans="2:32">
      <c r="B2450" s="114">
        <v>2412</v>
      </c>
      <c r="C2450" s="115">
        <v>2412</v>
      </c>
      <c r="D2450" s="116">
        <v>101</v>
      </c>
      <c r="E2450" s="117">
        <v>4</v>
      </c>
      <c r="F2450" s="118">
        <v>11</v>
      </c>
      <c r="G2450" s="119" t="s">
        <v>485</v>
      </c>
      <c r="H2450" s="120">
        <v>4</v>
      </c>
      <c r="I2450" s="115">
        <v>10</v>
      </c>
      <c r="J2450" s="116" t="s">
        <v>485</v>
      </c>
      <c r="K2450" s="121">
        <v>12</v>
      </c>
      <c r="L2450" s="108"/>
      <c r="M2450" s="122">
        <v>16407</v>
      </c>
      <c r="N2450" s="123">
        <v>15732</v>
      </c>
      <c r="O2450" s="124">
        <v>15170</v>
      </c>
      <c r="P2450" s="123">
        <v>14598</v>
      </c>
      <c r="Q2450" s="124">
        <v>16514</v>
      </c>
      <c r="R2450" s="123">
        <v>18313</v>
      </c>
      <c r="S2450" s="124">
        <v>17859</v>
      </c>
      <c r="T2450" s="123">
        <v>15731</v>
      </c>
      <c r="U2450" s="124">
        <v>16490</v>
      </c>
      <c r="V2450" s="123">
        <v>17771</v>
      </c>
      <c r="W2450" s="124">
        <v>18754</v>
      </c>
      <c r="X2450" s="123">
        <v>19999</v>
      </c>
      <c r="Y2450" s="124">
        <v>19558</v>
      </c>
      <c r="Z2450" s="123">
        <v>17889</v>
      </c>
      <c r="AA2450" s="124">
        <v>17184</v>
      </c>
      <c r="AB2450" s="123">
        <v>19813</v>
      </c>
      <c r="AC2450" s="124">
        <v>20332</v>
      </c>
      <c r="AD2450" s="123">
        <v>20851</v>
      </c>
      <c r="AE2450" s="125">
        <v>21273</v>
      </c>
      <c r="AF2450" s="126">
        <v>19156</v>
      </c>
    </row>
    <row r="2451" spans="2:32">
      <c r="B2451" s="127">
        <v>2413</v>
      </c>
      <c r="C2451" s="128">
        <v>2413</v>
      </c>
      <c r="D2451" s="129">
        <v>101</v>
      </c>
      <c r="E2451" s="130">
        <v>4</v>
      </c>
      <c r="F2451" s="131">
        <v>11</v>
      </c>
      <c r="G2451" s="132" t="s">
        <v>485</v>
      </c>
      <c r="H2451" s="133">
        <v>4</v>
      </c>
      <c r="I2451" s="128">
        <v>10</v>
      </c>
      <c r="J2451" s="129" t="s">
        <v>485</v>
      </c>
      <c r="K2451" s="134">
        <v>13</v>
      </c>
      <c r="L2451" s="108"/>
      <c r="M2451" s="81">
        <v>16168</v>
      </c>
      <c r="N2451" s="135">
        <v>15534</v>
      </c>
      <c r="O2451" s="136">
        <v>14920</v>
      </c>
      <c r="P2451" s="135">
        <v>14571</v>
      </c>
      <c r="Q2451" s="136">
        <v>16490</v>
      </c>
      <c r="R2451" s="135">
        <v>18026</v>
      </c>
      <c r="S2451" s="136">
        <v>17723</v>
      </c>
      <c r="T2451" s="135">
        <v>15512</v>
      </c>
      <c r="U2451" s="136">
        <v>16234</v>
      </c>
      <c r="V2451" s="135">
        <v>17738</v>
      </c>
      <c r="W2451" s="136">
        <v>18649</v>
      </c>
      <c r="X2451" s="135">
        <v>19702</v>
      </c>
      <c r="Y2451" s="136">
        <v>19406</v>
      </c>
      <c r="Z2451" s="135">
        <v>17614</v>
      </c>
      <c r="AA2451" s="136">
        <v>17153</v>
      </c>
      <c r="AB2451" s="135">
        <v>19715</v>
      </c>
      <c r="AC2451" s="136">
        <v>20222</v>
      </c>
      <c r="AD2451" s="135">
        <v>20685</v>
      </c>
      <c r="AE2451" s="137">
        <v>20911</v>
      </c>
      <c r="AF2451" s="138">
        <v>18870</v>
      </c>
    </row>
    <row r="2452" spans="2:32">
      <c r="B2452" s="114">
        <v>2414</v>
      </c>
      <c r="C2452" s="115">
        <v>2414</v>
      </c>
      <c r="D2452" s="116">
        <v>101</v>
      </c>
      <c r="E2452" s="117">
        <v>4</v>
      </c>
      <c r="F2452" s="118">
        <v>11</v>
      </c>
      <c r="G2452" s="119" t="s">
        <v>485</v>
      </c>
      <c r="H2452" s="120">
        <v>4</v>
      </c>
      <c r="I2452" s="115">
        <v>10</v>
      </c>
      <c r="J2452" s="116" t="s">
        <v>485</v>
      </c>
      <c r="K2452" s="121">
        <v>14</v>
      </c>
      <c r="L2452" s="108"/>
      <c r="M2452" s="122">
        <v>15839</v>
      </c>
      <c r="N2452" s="123">
        <v>15316</v>
      </c>
      <c r="O2452" s="124">
        <v>14627</v>
      </c>
      <c r="P2452" s="123">
        <v>14451</v>
      </c>
      <c r="Q2452" s="124">
        <v>16341</v>
      </c>
      <c r="R2452" s="123">
        <v>17717</v>
      </c>
      <c r="S2452" s="124">
        <v>17485</v>
      </c>
      <c r="T2452" s="123">
        <v>15253</v>
      </c>
      <c r="U2452" s="124">
        <v>15904</v>
      </c>
      <c r="V2452" s="123">
        <v>17567</v>
      </c>
      <c r="W2452" s="124">
        <v>18412</v>
      </c>
      <c r="X2452" s="123">
        <v>19351</v>
      </c>
      <c r="Y2452" s="124">
        <v>19102</v>
      </c>
      <c r="Z2452" s="123">
        <v>17255</v>
      </c>
      <c r="AA2452" s="124">
        <v>16981</v>
      </c>
      <c r="AB2452" s="123">
        <v>19457</v>
      </c>
      <c r="AC2452" s="124">
        <v>19932</v>
      </c>
      <c r="AD2452" s="123">
        <v>20352</v>
      </c>
      <c r="AE2452" s="125">
        <v>20488</v>
      </c>
      <c r="AF2452" s="126">
        <v>18485</v>
      </c>
    </row>
    <row r="2453" spans="2:32">
      <c r="B2453" s="127">
        <v>2415</v>
      </c>
      <c r="C2453" s="128">
        <v>2415</v>
      </c>
      <c r="D2453" s="129">
        <v>101</v>
      </c>
      <c r="E2453" s="130">
        <v>4</v>
      </c>
      <c r="F2453" s="131">
        <v>11</v>
      </c>
      <c r="G2453" s="132" t="s">
        <v>485</v>
      </c>
      <c r="H2453" s="133">
        <v>4</v>
      </c>
      <c r="I2453" s="128">
        <v>10</v>
      </c>
      <c r="J2453" s="129" t="s">
        <v>485</v>
      </c>
      <c r="K2453" s="134">
        <v>15</v>
      </c>
      <c r="L2453" s="108"/>
      <c r="M2453" s="81">
        <v>15744</v>
      </c>
      <c r="N2453" s="135">
        <v>15202</v>
      </c>
      <c r="O2453" s="136">
        <v>14426</v>
      </c>
      <c r="P2453" s="135">
        <v>14466</v>
      </c>
      <c r="Q2453" s="136">
        <v>16275</v>
      </c>
      <c r="R2453" s="135">
        <v>17620</v>
      </c>
      <c r="S2453" s="136">
        <v>17363</v>
      </c>
      <c r="T2453" s="135">
        <v>15012</v>
      </c>
      <c r="U2453" s="136">
        <v>15666</v>
      </c>
      <c r="V2453" s="135">
        <v>17471</v>
      </c>
      <c r="W2453" s="136">
        <v>18325</v>
      </c>
      <c r="X2453" s="135">
        <v>19219</v>
      </c>
      <c r="Y2453" s="136">
        <v>18918</v>
      </c>
      <c r="Z2453" s="135">
        <v>16995</v>
      </c>
      <c r="AA2453" s="136">
        <v>16960</v>
      </c>
      <c r="AB2453" s="135">
        <v>19321</v>
      </c>
      <c r="AC2453" s="136">
        <v>19810</v>
      </c>
      <c r="AD2453" s="135">
        <v>20135</v>
      </c>
      <c r="AE2453" s="137">
        <v>20212</v>
      </c>
      <c r="AF2453" s="138">
        <v>18200</v>
      </c>
    </row>
    <row r="2454" spans="2:32">
      <c r="B2454" s="114">
        <v>2416</v>
      </c>
      <c r="C2454" s="115">
        <v>2416</v>
      </c>
      <c r="D2454" s="116">
        <v>101</v>
      </c>
      <c r="E2454" s="117">
        <v>4</v>
      </c>
      <c r="F2454" s="118">
        <v>11</v>
      </c>
      <c r="G2454" s="119" t="s">
        <v>485</v>
      </c>
      <c r="H2454" s="120">
        <v>4</v>
      </c>
      <c r="I2454" s="115">
        <v>10</v>
      </c>
      <c r="J2454" s="116" t="s">
        <v>485</v>
      </c>
      <c r="K2454" s="121">
        <v>16</v>
      </c>
      <c r="L2454" s="108"/>
      <c r="M2454" s="122">
        <v>16069</v>
      </c>
      <c r="N2454" s="123">
        <v>15418</v>
      </c>
      <c r="O2454" s="124">
        <v>14717</v>
      </c>
      <c r="P2454" s="123">
        <v>14848</v>
      </c>
      <c r="Q2454" s="124">
        <v>16582</v>
      </c>
      <c r="R2454" s="123">
        <v>17924</v>
      </c>
      <c r="S2454" s="124">
        <v>17575</v>
      </c>
      <c r="T2454" s="123">
        <v>15224</v>
      </c>
      <c r="U2454" s="124">
        <v>15886</v>
      </c>
      <c r="V2454" s="123">
        <v>17724</v>
      </c>
      <c r="W2454" s="124">
        <v>18862</v>
      </c>
      <c r="X2454" s="123">
        <v>19425</v>
      </c>
      <c r="Y2454" s="124">
        <v>18986</v>
      </c>
      <c r="Z2454" s="123">
        <v>17143</v>
      </c>
      <c r="AA2454" s="124">
        <v>17231</v>
      </c>
      <c r="AB2454" s="123">
        <v>19546</v>
      </c>
      <c r="AC2454" s="124">
        <v>20325</v>
      </c>
      <c r="AD2454" s="123">
        <v>20133</v>
      </c>
      <c r="AE2454" s="125">
        <v>20135</v>
      </c>
      <c r="AF2454" s="126">
        <v>18306</v>
      </c>
    </row>
    <row r="2455" spans="2:32">
      <c r="B2455" s="127">
        <v>2417</v>
      </c>
      <c r="C2455" s="128">
        <v>2417</v>
      </c>
      <c r="D2455" s="129">
        <v>101</v>
      </c>
      <c r="E2455" s="130">
        <v>4</v>
      </c>
      <c r="F2455" s="131">
        <v>11</v>
      </c>
      <c r="G2455" s="132" t="s">
        <v>485</v>
      </c>
      <c r="H2455" s="133">
        <v>4</v>
      </c>
      <c r="I2455" s="128">
        <v>10</v>
      </c>
      <c r="J2455" s="129" t="s">
        <v>485</v>
      </c>
      <c r="K2455" s="134">
        <v>17</v>
      </c>
      <c r="L2455" s="108"/>
      <c r="M2455" s="81">
        <v>16636</v>
      </c>
      <c r="N2455" s="135">
        <v>16037</v>
      </c>
      <c r="O2455" s="136">
        <v>15465</v>
      </c>
      <c r="P2455" s="135">
        <v>15622</v>
      </c>
      <c r="Q2455" s="136">
        <v>17270</v>
      </c>
      <c r="R2455" s="135">
        <v>18451</v>
      </c>
      <c r="S2455" s="136">
        <v>18231</v>
      </c>
      <c r="T2455" s="135">
        <v>15937</v>
      </c>
      <c r="U2455" s="136">
        <v>16618</v>
      </c>
      <c r="V2455" s="135">
        <v>18436</v>
      </c>
      <c r="W2455" s="136">
        <v>19577</v>
      </c>
      <c r="X2455" s="135">
        <v>19920</v>
      </c>
      <c r="Y2455" s="136">
        <v>19665</v>
      </c>
      <c r="Z2455" s="135">
        <v>17922</v>
      </c>
      <c r="AA2455" s="136">
        <v>17976</v>
      </c>
      <c r="AB2455" s="135">
        <v>20321</v>
      </c>
      <c r="AC2455" s="136">
        <v>21032</v>
      </c>
      <c r="AD2455" s="135">
        <v>20817</v>
      </c>
      <c r="AE2455" s="137">
        <v>20628</v>
      </c>
      <c r="AF2455" s="138">
        <v>19100</v>
      </c>
    </row>
    <row r="2456" spans="2:32">
      <c r="B2456" s="114">
        <v>2418</v>
      </c>
      <c r="C2456" s="115">
        <v>2418</v>
      </c>
      <c r="D2456" s="116">
        <v>101</v>
      </c>
      <c r="E2456" s="117">
        <v>4</v>
      </c>
      <c r="F2456" s="118">
        <v>11</v>
      </c>
      <c r="G2456" s="119" t="s">
        <v>485</v>
      </c>
      <c r="H2456" s="120">
        <v>4</v>
      </c>
      <c r="I2456" s="115">
        <v>10</v>
      </c>
      <c r="J2456" s="116" t="s">
        <v>485</v>
      </c>
      <c r="K2456" s="121">
        <v>18</v>
      </c>
      <c r="L2456" s="108"/>
      <c r="M2456" s="122">
        <v>16959</v>
      </c>
      <c r="N2456" s="123">
        <v>16400</v>
      </c>
      <c r="O2456" s="124">
        <v>16100</v>
      </c>
      <c r="P2456" s="123">
        <v>16208</v>
      </c>
      <c r="Q2456" s="124">
        <v>17797</v>
      </c>
      <c r="R2456" s="123">
        <v>18845</v>
      </c>
      <c r="S2456" s="124">
        <v>18755</v>
      </c>
      <c r="T2456" s="123">
        <v>16425</v>
      </c>
      <c r="U2456" s="124">
        <v>17546</v>
      </c>
      <c r="V2456" s="123">
        <v>19220</v>
      </c>
      <c r="W2456" s="124">
        <v>20065</v>
      </c>
      <c r="X2456" s="123">
        <v>20475</v>
      </c>
      <c r="Y2456" s="124">
        <v>20498</v>
      </c>
      <c r="Z2456" s="123">
        <v>19024</v>
      </c>
      <c r="AA2456" s="124">
        <v>18970</v>
      </c>
      <c r="AB2456" s="123">
        <v>21195</v>
      </c>
      <c r="AC2456" s="124">
        <v>21698</v>
      </c>
      <c r="AD2456" s="123">
        <v>21749</v>
      </c>
      <c r="AE2456" s="125">
        <v>21791</v>
      </c>
      <c r="AF2456" s="126">
        <v>20285</v>
      </c>
    </row>
    <row r="2457" spans="2:32">
      <c r="B2457" s="127">
        <v>2419</v>
      </c>
      <c r="C2457" s="128">
        <v>2419</v>
      </c>
      <c r="D2457" s="129">
        <v>101</v>
      </c>
      <c r="E2457" s="130">
        <v>4</v>
      </c>
      <c r="F2457" s="131">
        <v>11</v>
      </c>
      <c r="G2457" s="132" t="s">
        <v>485</v>
      </c>
      <c r="H2457" s="133">
        <v>4</v>
      </c>
      <c r="I2457" s="128">
        <v>10</v>
      </c>
      <c r="J2457" s="129" t="s">
        <v>485</v>
      </c>
      <c r="K2457" s="134">
        <v>19</v>
      </c>
      <c r="L2457" s="108"/>
      <c r="M2457" s="81">
        <v>17512</v>
      </c>
      <c r="N2457" s="135">
        <v>16481</v>
      </c>
      <c r="O2457" s="136">
        <v>16194</v>
      </c>
      <c r="P2457" s="135">
        <v>16492</v>
      </c>
      <c r="Q2457" s="136">
        <v>18042</v>
      </c>
      <c r="R2457" s="135">
        <v>19516</v>
      </c>
      <c r="S2457" s="136">
        <v>19250</v>
      </c>
      <c r="T2457" s="135">
        <v>17057</v>
      </c>
      <c r="U2457" s="136">
        <v>17935</v>
      </c>
      <c r="V2457" s="135">
        <v>19659</v>
      </c>
      <c r="W2457" s="136">
        <v>20576</v>
      </c>
      <c r="X2457" s="135">
        <v>21596</v>
      </c>
      <c r="Y2457" s="136">
        <v>21361</v>
      </c>
      <c r="Z2457" s="135">
        <v>19783</v>
      </c>
      <c r="AA2457" s="136">
        <v>19766</v>
      </c>
      <c r="AB2457" s="135">
        <v>21724</v>
      </c>
      <c r="AC2457" s="136">
        <v>22541</v>
      </c>
      <c r="AD2457" s="135">
        <v>22841</v>
      </c>
      <c r="AE2457" s="137">
        <v>23089</v>
      </c>
      <c r="AF2457" s="138">
        <v>21208</v>
      </c>
    </row>
    <row r="2458" spans="2:32">
      <c r="B2458" s="114">
        <v>2420</v>
      </c>
      <c r="C2458" s="115">
        <v>2420</v>
      </c>
      <c r="D2458" s="116">
        <v>101</v>
      </c>
      <c r="E2458" s="117">
        <v>4</v>
      </c>
      <c r="F2458" s="118">
        <v>11</v>
      </c>
      <c r="G2458" s="119" t="s">
        <v>485</v>
      </c>
      <c r="H2458" s="120">
        <v>4</v>
      </c>
      <c r="I2458" s="115">
        <v>10</v>
      </c>
      <c r="J2458" s="116" t="s">
        <v>485</v>
      </c>
      <c r="K2458" s="121">
        <v>20</v>
      </c>
      <c r="L2458" s="108"/>
      <c r="M2458" s="122">
        <v>17976</v>
      </c>
      <c r="N2458" s="123">
        <v>16949</v>
      </c>
      <c r="O2458" s="124">
        <v>16793</v>
      </c>
      <c r="P2458" s="123">
        <v>17080</v>
      </c>
      <c r="Q2458" s="124">
        <v>18652</v>
      </c>
      <c r="R2458" s="123">
        <v>20217</v>
      </c>
      <c r="S2458" s="124">
        <v>19967</v>
      </c>
      <c r="T2458" s="123">
        <v>17946</v>
      </c>
      <c r="U2458" s="124">
        <v>18841</v>
      </c>
      <c r="V2458" s="123">
        <v>20455</v>
      </c>
      <c r="W2458" s="124">
        <v>21626</v>
      </c>
      <c r="X2458" s="123">
        <v>22803</v>
      </c>
      <c r="Y2458" s="124">
        <v>22681</v>
      </c>
      <c r="Z2458" s="123">
        <v>21150</v>
      </c>
      <c r="AA2458" s="124">
        <v>21056</v>
      </c>
      <c r="AB2458" s="123">
        <v>22583</v>
      </c>
      <c r="AC2458" s="124">
        <v>23960</v>
      </c>
      <c r="AD2458" s="123">
        <v>24426</v>
      </c>
      <c r="AE2458" s="125">
        <v>24780</v>
      </c>
      <c r="AF2458" s="126">
        <v>22779</v>
      </c>
    </row>
    <row r="2459" spans="2:32">
      <c r="B2459" s="127">
        <v>2421</v>
      </c>
      <c r="C2459" s="128">
        <v>2421</v>
      </c>
      <c r="D2459" s="129">
        <v>101</v>
      </c>
      <c r="E2459" s="130">
        <v>4</v>
      </c>
      <c r="F2459" s="131">
        <v>11</v>
      </c>
      <c r="G2459" s="132" t="s">
        <v>485</v>
      </c>
      <c r="H2459" s="133">
        <v>4</v>
      </c>
      <c r="I2459" s="128">
        <v>10</v>
      </c>
      <c r="J2459" s="129" t="s">
        <v>485</v>
      </c>
      <c r="K2459" s="134">
        <v>21</v>
      </c>
      <c r="L2459" s="108"/>
      <c r="M2459" s="81">
        <v>17551</v>
      </c>
      <c r="N2459" s="135">
        <v>16692</v>
      </c>
      <c r="O2459" s="136">
        <v>16675</v>
      </c>
      <c r="P2459" s="135">
        <v>16912</v>
      </c>
      <c r="Q2459" s="136">
        <v>18497</v>
      </c>
      <c r="R2459" s="135">
        <v>20036</v>
      </c>
      <c r="S2459" s="136">
        <v>19969</v>
      </c>
      <c r="T2459" s="135">
        <v>18058</v>
      </c>
      <c r="U2459" s="136">
        <v>19068</v>
      </c>
      <c r="V2459" s="135">
        <v>20599</v>
      </c>
      <c r="W2459" s="136">
        <v>21881</v>
      </c>
      <c r="X2459" s="135">
        <v>23209</v>
      </c>
      <c r="Y2459" s="136">
        <v>23317</v>
      </c>
      <c r="Z2459" s="135">
        <v>21918</v>
      </c>
      <c r="AA2459" s="136">
        <v>21645</v>
      </c>
      <c r="AB2459" s="135">
        <v>23190</v>
      </c>
      <c r="AC2459" s="136">
        <v>24714</v>
      </c>
      <c r="AD2459" s="135">
        <v>25413</v>
      </c>
      <c r="AE2459" s="137">
        <v>25679</v>
      </c>
      <c r="AF2459" s="138">
        <v>23821</v>
      </c>
    </row>
    <row r="2460" spans="2:32">
      <c r="B2460" s="114">
        <v>2422</v>
      </c>
      <c r="C2460" s="115">
        <v>2422</v>
      </c>
      <c r="D2460" s="116">
        <v>101</v>
      </c>
      <c r="E2460" s="117">
        <v>4</v>
      </c>
      <c r="F2460" s="118">
        <v>11</v>
      </c>
      <c r="G2460" s="119" t="s">
        <v>485</v>
      </c>
      <c r="H2460" s="120">
        <v>4</v>
      </c>
      <c r="I2460" s="115">
        <v>10</v>
      </c>
      <c r="J2460" s="116" t="s">
        <v>485</v>
      </c>
      <c r="K2460" s="121">
        <v>22</v>
      </c>
      <c r="L2460" s="108"/>
      <c r="M2460" s="122">
        <v>16593</v>
      </c>
      <c r="N2460" s="123">
        <v>15707</v>
      </c>
      <c r="O2460" s="124">
        <v>15888</v>
      </c>
      <c r="P2460" s="123">
        <v>16111</v>
      </c>
      <c r="Q2460" s="124">
        <v>17502</v>
      </c>
      <c r="R2460" s="123">
        <v>19205</v>
      </c>
      <c r="S2460" s="124">
        <v>19056</v>
      </c>
      <c r="T2460" s="123">
        <v>17570</v>
      </c>
      <c r="U2460" s="124">
        <v>18482</v>
      </c>
      <c r="V2460" s="123">
        <v>19768</v>
      </c>
      <c r="W2460" s="124">
        <v>21223</v>
      </c>
      <c r="X2460" s="123">
        <v>22747</v>
      </c>
      <c r="Y2460" s="124">
        <v>22797</v>
      </c>
      <c r="Z2460" s="123">
        <v>21663</v>
      </c>
      <c r="AA2460" s="124">
        <v>21305</v>
      </c>
      <c r="AB2460" s="123">
        <v>22707</v>
      </c>
      <c r="AC2460" s="124">
        <v>24362</v>
      </c>
      <c r="AD2460" s="123">
        <v>25087</v>
      </c>
      <c r="AE2460" s="125">
        <v>25529</v>
      </c>
      <c r="AF2460" s="126">
        <v>23706</v>
      </c>
    </row>
    <row r="2461" spans="2:32">
      <c r="B2461" s="127">
        <v>2423</v>
      </c>
      <c r="C2461" s="128">
        <v>2423</v>
      </c>
      <c r="D2461" s="129">
        <v>101</v>
      </c>
      <c r="E2461" s="130">
        <v>4</v>
      </c>
      <c r="F2461" s="131">
        <v>11</v>
      </c>
      <c r="G2461" s="132" t="s">
        <v>485</v>
      </c>
      <c r="H2461" s="133">
        <v>4</v>
      </c>
      <c r="I2461" s="128">
        <v>10</v>
      </c>
      <c r="J2461" s="129" t="s">
        <v>485</v>
      </c>
      <c r="K2461" s="134">
        <v>23</v>
      </c>
      <c r="L2461" s="108"/>
      <c r="M2461" s="81">
        <v>15494</v>
      </c>
      <c r="N2461" s="135">
        <v>14682</v>
      </c>
      <c r="O2461" s="136">
        <v>14988</v>
      </c>
      <c r="P2461" s="135">
        <v>15247</v>
      </c>
      <c r="Q2461" s="136">
        <v>16476</v>
      </c>
      <c r="R2461" s="135">
        <v>18133</v>
      </c>
      <c r="S2461" s="136">
        <v>17842</v>
      </c>
      <c r="T2461" s="135">
        <v>16761</v>
      </c>
      <c r="U2461" s="136">
        <v>17634</v>
      </c>
      <c r="V2461" s="135">
        <v>18817</v>
      </c>
      <c r="W2461" s="136">
        <v>20238</v>
      </c>
      <c r="X2461" s="135">
        <v>21835</v>
      </c>
      <c r="Y2461" s="136">
        <v>21788</v>
      </c>
      <c r="Z2461" s="135">
        <v>20990</v>
      </c>
      <c r="AA2461" s="136">
        <v>20645</v>
      </c>
      <c r="AB2461" s="135">
        <v>21829</v>
      </c>
      <c r="AC2461" s="136">
        <v>23538</v>
      </c>
      <c r="AD2461" s="135">
        <v>24182</v>
      </c>
      <c r="AE2461" s="137">
        <v>24854</v>
      </c>
      <c r="AF2461" s="138">
        <v>23105</v>
      </c>
    </row>
    <row r="2462" spans="2:32">
      <c r="B2462" s="114">
        <v>2424</v>
      </c>
      <c r="C2462" s="115">
        <v>2424</v>
      </c>
      <c r="D2462" s="116">
        <v>101</v>
      </c>
      <c r="E2462" s="117">
        <v>4</v>
      </c>
      <c r="F2462" s="118">
        <v>11</v>
      </c>
      <c r="G2462" s="119" t="s">
        <v>485</v>
      </c>
      <c r="H2462" s="120">
        <v>4</v>
      </c>
      <c r="I2462" s="115">
        <v>10</v>
      </c>
      <c r="J2462" s="116" t="s">
        <v>485</v>
      </c>
      <c r="K2462" s="121">
        <v>24</v>
      </c>
      <c r="L2462" s="108"/>
      <c r="M2462" s="122">
        <v>14677</v>
      </c>
      <c r="N2462" s="123">
        <v>13845</v>
      </c>
      <c r="O2462" s="124">
        <v>14303</v>
      </c>
      <c r="P2462" s="123">
        <v>14653</v>
      </c>
      <c r="Q2462" s="124">
        <v>15675</v>
      </c>
      <c r="R2462" s="123">
        <v>17308</v>
      </c>
      <c r="S2462" s="124">
        <v>16913</v>
      </c>
      <c r="T2462" s="123">
        <v>16120</v>
      </c>
      <c r="U2462" s="124">
        <v>16981</v>
      </c>
      <c r="V2462" s="123">
        <v>18063</v>
      </c>
      <c r="W2462" s="124">
        <v>19476</v>
      </c>
      <c r="X2462" s="123">
        <v>21094</v>
      </c>
      <c r="Y2462" s="124">
        <v>20976</v>
      </c>
      <c r="Z2462" s="123">
        <v>20422</v>
      </c>
      <c r="AA2462" s="124">
        <v>20153</v>
      </c>
      <c r="AB2462" s="123">
        <v>21301</v>
      </c>
      <c r="AC2462" s="124">
        <v>22870</v>
      </c>
      <c r="AD2462" s="123">
        <v>23425</v>
      </c>
      <c r="AE2462" s="125">
        <v>24272</v>
      </c>
      <c r="AF2462" s="126">
        <v>22584</v>
      </c>
    </row>
    <row r="2463" spans="2:32">
      <c r="B2463" s="127">
        <v>2425</v>
      </c>
      <c r="C2463" s="128">
        <v>2425</v>
      </c>
      <c r="D2463" s="129">
        <v>102</v>
      </c>
      <c r="E2463" s="130">
        <v>4</v>
      </c>
      <c r="F2463" s="131">
        <v>12</v>
      </c>
      <c r="G2463" s="132" t="s">
        <v>485</v>
      </c>
      <c r="H2463" s="133">
        <v>4</v>
      </c>
      <c r="I2463" s="128">
        <v>11</v>
      </c>
      <c r="J2463" s="129" t="s">
        <v>485</v>
      </c>
      <c r="K2463" s="134">
        <v>1</v>
      </c>
      <c r="L2463" s="108"/>
      <c r="M2463" s="81">
        <v>13743</v>
      </c>
      <c r="N2463" s="135">
        <v>13657</v>
      </c>
      <c r="O2463" s="136">
        <v>13781</v>
      </c>
      <c r="P2463" s="135">
        <v>14236</v>
      </c>
      <c r="Q2463" s="136">
        <v>15246</v>
      </c>
      <c r="R2463" s="135">
        <v>16378</v>
      </c>
      <c r="S2463" s="136">
        <v>16061</v>
      </c>
      <c r="T2463" s="135">
        <v>16502</v>
      </c>
      <c r="U2463" s="136">
        <v>16066</v>
      </c>
      <c r="V2463" s="135">
        <v>17955</v>
      </c>
      <c r="W2463" s="136">
        <v>19191</v>
      </c>
      <c r="X2463" s="135">
        <v>20304</v>
      </c>
      <c r="Y2463" s="136">
        <v>20408</v>
      </c>
      <c r="Z2463" s="135">
        <v>18838</v>
      </c>
      <c r="AA2463" s="136">
        <v>19526</v>
      </c>
      <c r="AB2463" s="135">
        <v>21471</v>
      </c>
      <c r="AC2463" s="136">
        <v>22584</v>
      </c>
      <c r="AD2463" s="135">
        <v>22678</v>
      </c>
      <c r="AE2463" s="137">
        <v>22519</v>
      </c>
      <c r="AF2463" s="138">
        <v>20714</v>
      </c>
    </row>
    <row r="2464" spans="2:32">
      <c r="B2464" s="114">
        <v>2426</v>
      </c>
      <c r="C2464" s="115">
        <v>2426</v>
      </c>
      <c r="D2464" s="116">
        <v>102</v>
      </c>
      <c r="E2464" s="117">
        <v>4</v>
      </c>
      <c r="F2464" s="118">
        <v>12</v>
      </c>
      <c r="G2464" s="119" t="s">
        <v>485</v>
      </c>
      <c r="H2464" s="120">
        <v>4</v>
      </c>
      <c r="I2464" s="115">
        <v>11</v>
      </c>
      <c r="J2464" s="116" t="s">
        <v>485</v>
      </c>
      <c r="K2464" s="121">
        <v>2</v>
      </c>
      <c r="L2464" s="108"/>
      <c r="M2464" s="122">
        <v>13500</v>
      </c>
      <c r="N2464" s="123">
        <v>13381</v>
      </c>
      <c r="O2464" s="124">
        <v>13532</v>
      </c>
      <c r="P2464" s="123">
        <v>14142</v>
      </c>
      <c r="Q2464" s="124">
        <v>15062</v>
      </c>
      <c r="R2464" s="123">
        <v>16078</v>
      </c>
      <c r="S2464" s="124">
        <v>15766</v>
      </c>
      <c r="T2464" s="123">
        <v>16201</v>
      </c>
      <c r="U2464" s="124">
        <v>15830</v>
      </c>
      <c r="V2464" s="123">
        <v>17755</v>
      </c>
      <c r="W2464" s="124">
        <v>18952</v>
      </c>
      <c r="X2464" s="123">
        <v>19918</v>
      </c>
      <c r="Y2464" s="124">
        <v>19935</v>
      </c>
      <c r="Z2464" s="123">
        <v>18387</v>
      </c>
      <c r="AA2464" s="124">
        <v>19222</v>
      </c>
      <c r="AB2464" s="123">
        <v>21011</v>
      </c>
      <c r="AC2464" s="124">
        <v>22110</v>
      </c>
      <c r="AD2464" s="123">
        <v>22172</v>
      </c>
      <c r="AE2464" s="125">
        <v>22030</v>
      </c>
      <c r="AF2464" s="126">
        <v>20214</v>
      </c>
    </row>
    <row r="2465" spans="2:32">
      <c r="B2465" s="127">
        <v>2427</v>
      </c>
      <c r="C2465" s="128">
        <v>2427</v>
      </c>
      <c r="D2465" s="129">
        <v>102</v>
      </c>
      <c r="E2465" s="130">
        <v>4</v>
      </c>
      <c r="F2465" s="131">
        <v>12</v>
      </c>
      <c r="G2465" s="132" t="s">
        <v>485</v>
      </c>
      <c r="H2465" s="133">
        <v>4</v>
      </c>
      <c r="I2465" s="128">
        <v>11</v>
      </c>
      <c r="J2465" s="129" t="s">
        <v>485</v>
      </c>
      <c r="K2465" s="134">
        <v>3</v>
      </c>
      <c r="L2465" s="108"/>
      <c r="M2465" s="81">
        <v>13399</v>
      </c>
      <c r="N2465" s="135">
        <v>13195</v>
      </c>
      <c r="O2465" s="136">
        <v>13382</v>
      </c>
      <c r="P2465" s="135">
        <v>14067</v>
      </c>
      <c r="Q2465" s="136">
        <v>14919</v>
      </c>
      <c r="R2465" s="135">
        <v>15901</v>
      </c>
      <c r="S2465" s="136">
        <v>15563</v>
      </c>
      <c r="T2465" s="135">
        <v>15934</v>
      </c>
      <c r="U2465" s="136">
        <v>15624</v>
      </c>
      <c r="V2465" s="135">
        <v>17536</v>
      </c>
      <c r="W2465" s="136">
        <v>18728</v>
      </c>
      <c r="X2465" s="135">
        <v>19586</v>
      </c>
      <c r="Y2465" s="136">
        <v>19801</v>
      </c>
      <c r="Z2465" s="135">
        <v>18149</v>
      </c>
      <c r="AA2465" s="136">
        <v>19068</v>
      </c>
      <c r="AB2465" s="135">
        <v>20733</v>
      </c>
      <c r="AC2465" s="136">
        <v>21839</v>
      </c>
      <c r="AD2465" s="135">
        <v>21704</v>
      </c>
      <c r="AE2465" s="137">
        <v>21522</v>
      </c>
      <c r="AF2465" s="138">
        <v>19918</v>
      </c>
    </row>
    <row r="2466" spans="2:32">
      <c r="B2466" s="114">
        <v>2428</v>
      </c>
      <c r="C2466" s="115">
        <v>2428</v>
      </c>
      <c r="D2466" s="116">
        <v>102</v>
      </c>
      <c r="E2466" s="117">
        <v>4</v>
      </c>
      <c r="F2466" s="118">
        <v>12</v>
      </c>
      <c r="G2466" s="119" t="s">
        <v>485</v>
      </c>
      <c r="H2466" s="120">
        <v>4</v>
      </c>
      <c r="I2466" s="115">
        <v>11</v>
      </c>
      <c r="J2466" s="116" t="s">
        <v>485</v>
      </c>
      <c r="K2466" s="121">
        <v>4</v>
      </c>
      <c r="L2466" s="108"/>
      <c r="M2466" s="122">
        <v>13525</v>
      </c>
      <c r="N2466" s="123">
        <v>13232</v>
      </c>
      <c r="O2466" s="124">
        <v>13376</v>
      </c>
      <c r="P2466" s="123">
        <v>14156</v>
      </c>
      <c r="Q2466" s="124">
        <v>15014</v>
      </c>
      <c r="R2466" s="123">
        <v>15921</v>
      </c>
      <c r="S2466" s="124">
        <v>15539</v>
      </c>
      <c r="T2466" s="123">
        <v>15815</v>
      </c>
      <c r="U2466" s="124">
        <v>15442</v>
      </c>
      <c r="V2466" s="123">
        <v>17409</v>
      </c>
      <c r="W2466" s="124">
        <v>18455</v>
      </c>
      <c r="X2466" s="123">
        <v>19213</v>
      </c>
      <c r="Y2466" s="124">
        <v>19598</v>
      </c>
      <c r="Z2466" s="123">
        <v>17745</v>
      </c>
      <c r="AA2466" s="124">
        <v>18764</v>
      </c>
      <c r="AB2466" s="123">
        <v>20330</v>
      </c>
      <c r="AC2466" s="124">
        <v>21300</v>
      </c>
      <c r="AD2466" s="123">
        <v>21021</v>
      </c>
      <c r="AE2466" s="125">
        <v>20822</v>
      </c>
      <c r="AF2466" s="126">
        <v>19363</v>
      </c>
    </row>
    <row r="2467" spans="2:32">
      <c r="B2467" s="127">
        <v>2429</v>
      </c>
      <c r="C2467" s="128">
        <v>2429</v>
      </c>
      <c r="D2467" s="129">
        <v>102</v>
      </c>
      <c r="E2467" s="130">
        <v>4</v>
      </c>
      <c r="F2467" s="131">
        <v>12</v>
      </c>
      <c r="G2467" s="132" t="s">
        <v>485</v>
      </c>
      <c r="H2467" s="133">
        <v>4</v>
      </c>
      <c r="I2467" s="128">
        <v>11</v>
      </c>
      <c r="J2467" s="129" t="s">
        <v>485</v>
      </c>
      <c r="K2467" s="134">
        <v>5</v>
      </c>
      <c r="L2467" s="108"/>
      <c r="M2467" s="81">
        <v>14020</v>
      </c>
      <c r="N2467" s="135">
        <v>13522</v>
      </c>
      <c r="O2467" s="136">
        <v>13549</v>
      </c>
      <c r="P2467" s="135">
        <v>14643</v>
      </c>
      <c r="Q2467" s="136">
        <v>15533</v>
      </c>
      <c r="R2467" s="135">
        <v>16297</v>
      </c>
      <c r="S2467" s="136">
        <v>15810</v>
      </c>
      <c r="T2467" s="135">
        <v>15925</v>
      </c>
      <c r="U2467" s="136">
        <v>15396</v>
      </c>
      <c r="V2467" s="135">
        <v>17619</v>
      </c>
      <c r="W2467" s="136">
        <v>18536</v>
      </c>
      <c r="X2467" s="135">
        <v>19115</v>
      </c>
      <c r="Y2467" s="136">
        <v>19229</v>
      </c>
      <c r="Z2467" s="135">
        <v>17539</v>
      </c>
      <c r="AA2467" s="136">
        <v>18839</v>
      </c>
      <c r="AB2467" s="135">
        <v>20277</v>
      </c>
      <c r="AC2467" s="136">
        <v>21101</v>
      </c>
      <c r="AD2467" s="135">
        <v>20627</v>
      </c>
      <c r="AE2467" s="137">
        <v>20331</v>
      </c>
      <c r="AF2467" s="138">
        <v>18989</v>
      </c>
    </row>
    <row r="2468" spans="2:32">
      <c r="B2468" s="114">
        <v>2430</v>
      </c>
      <c r="C2468" s="115">
        <v>2430</v>
      </c>
      <c r="D2468" s="116">
        <v>102</v>
      </c>
      <c r="E2468" s="117">
        <v>4</v>
      </c>
      <c r="F2468" s="118">
        <v>12</v>
      </c>
      <c r="G2468" s="119" t="s">
        <v>485</v>
      </c>
      <c r="H2468" s="120">
        <v>4</v>
      </c>
      <c r="I2468" s="115">
        <v>11</v>
      </c>
      <c r="J2468" s="116" t="s">
        <v>485</v>
      </c>
      <c r="K2468" s="121">
        <v>6</v>
      </c>
      <c r="L2468" s="108"/>
      <c r="M2468" s="122">
        <v>15285</v>
      </c>
      <c r="N2468" s="123">
        <v>14180</v>
      </c>
      <c r="O2468" s="124">
        <v>13955</v>
      </c>
      <c r="P2468" s="123">
        <v>15605</v>
      </c>
      <c r="Q2468" s="124">
        <v>16726</v>
      </c>
      <c r="R2468" s="123">
        <v>17379</v>
      </c>
      <c r="S2468" s="124">
        <v>16741</v>
      </c>
      <c r="T2468" s="123">
        <v>16338</v>
      </c>
      <c r="U2468" s="124">
        <v>15508</v>
      </c>
      <c r="V2468" s="123">
        <v>18500</v>
      </c>
      <c r="W2468" s="124">
        <v>19212</v>
      </c>
      <c r="X2468" s="123">
        <v>19660</v>
      </c>
      <c r="Y2468" s="124">
        <v>18881</v>
      </c>
      <c r="Z2468" s="123">
        <v>17380</v>
      </c>
      <c r="AA2468" s="124">
        <v>19166</v>
      </c>
      <c r="AB2468" s="123">
        <v>20751</v>
      </c>
      <c r="AC2468" s="124">
        <v>21400</v>
      </c>
      <c r="AD2468" s="123">
        <v>20682</v>
      </c>
      <c r="AE2468" s="125">
        <v>20006</v>
      </c>
      <c r="AF2468" s="126">
        <v>18653</v>
      </c>
    </row>
    <row r="2469" spans="2:32">
      <c r="B2469" s="127">
        <v>2431</v>
      </c>
      <c r="C2469" s="128">
        <v>2431</v>
      </c>
      <c r="D2469" s="129">
        <v>102</v>
      </c>
      <c r="E2469" s="130">
        <v>4</v>
      </c>
      <c r="F2469" s="131">
        <v>12</v>
      </c>
      <c r="G2469" s="132" t="s">
        <v>485</v>
      </c>
      <c r="H2469" s="133">
        <v>4</v>
      </c>
      <c r="I2469" s="128">
        <v>11</v>
      </c>
      <c r="J2469" s="129" t="s">
        <v>485</v>
      </c>
      <c r="K2469" s="134">
        <v>7</v>
      </c>
      <c r="L2469" s="108"/>
      <c r="M2469" s="81">
        <v>16563</v>
      </c>
      <c r="N2469" s="135">
        <v>14632</v>
      </c>
      <c r="O2469" s="136">
        <v>14112</v>
      </c>
      <c r="P2469" s="135">
        <v>16659</v>
      </c>
      <c r="Q2469" s="136">
        <v>17758</v>
      </c>
      <c r="R2469" s="135">
        <v>18534</v>
      </c>
      <c r="S2469" s="136">
        <v>17778</v>
      </c>
      <c r="T2469" s="135">
        <v>16486</v>
      </c>
      <c r="U2469" s="136">
        <v>15411</v>
      </c>
      <c r="V2469" s="135">
        <v>19228</v>
      </c>
      <c r="W2469" s="136">
        <v>19894</v>
      </c>
      <c r="X2469" s="135">
        <v>20431</v>
      </c>
      <c r="Y2469" s="136">
        <v>18408</v>
      </c>
      <c r="Z2469" s="135">
        <v>16967</v>
      </c>
      <c r="AA2469" s="136">
        <v>19669</v>
      </c>
      <c r="AB2469" s="135">
        <v>21072</v>
      </c>
      <c r="AC2469" s="136">
        <v>21787</v>
      </c>
      <c r="AD2469" s="135">
        <v>21048</v>
      </c>
      <c r="AE2469" s="137">
        <v>19578</v>
      </c>
      <c r="AF2469" s="138">
        <v>18120</v>
      </c>
    </row>
    <row r="2470" spans="2:32">
      <c r="B2470" s="114">
        <v>2432</v>
      </c>
      <c r="C2470" s="115">
        <v>2432</v>
      </c>
      <c r="D2470" s="116">
        <v>102</v>
      </c>
      <c r="E2470" s="117">
        <v>4</v>
      </c>
      <c r="F2470" s="118">
        <v>12</v>
      </c>
      <c r="G2470" s="119" t="s">
        <v>485</v>
      </c>
      <c r="H2470" s="120">
        <v>4</v>
      </c>
      <c r="I2470" s="115">
        <v>11</v>
      </c>
      <c r="J2470" s="116" t="s">
        <v>485</v>
      </c>
      <c r="K2470" s="121">
        <v>8</v>
      </c>
      <c r="L2470" s="108"/>
      <c r="M2470" s="122">
        <v>16796</v>
      </c>
      <c r="N2470" s="123">
        <v>14726</v>
      </c>
      <c r="O2470" s="124">
        <v>14113</v>
      </c>
      <c r="P2470" s="123">
        <v>16973</v>
      </c>
      <c r="Q2470" s="124">
        <v>17893</v>
      </c>
      <c r="R2470" s="123">
        <v>18806</v>
      </c>
      <c r="S2470" s="124">
        <v>18072</v>
      </c>
      <c r="T2470" s="123">
        <v>16401</v>
      </c>
      <c r="U2470" s="124">
        <v>15294</v>
      </c>
      <c r="V2470" s="123">
        <v>19135</v>
      </c>
      <c r="W2470" s="124">
        <v>19917</v>
      </c>
      <c r="X2470" s="123">
        <v>20538</v>
      </c>
      <c r="Y2470" s="124">
        <v>18398</v>
      </c>
      <c r="Z2470" s="123">
        <v>16663</v>
      </c>
      <c r="AA2470" s="124">
        <v>19779</v>
      </c>
      <c r="AB2470" s="123">
        <v>20770</v>
      </c>
      <c r="AC2470" s="124">
        <v>21613</v>
      </c>
      <c r="AD2470" s="123">
        <v>21056</v>
      </c>
      <c r="AE2470" s="125">
        <v>19184</v>
      </c>
      <c r="AF2470" s="126">
        <v>17751</v>
      </c>
    </row>
    <row r="2471" spans="2:32">
      <c r="B2471" s="127">
        <v>2433</v>
      </c>
      <c r="C2471" s="128">
        <v>2433</v>
      </c>
      <c r="D2471" s="129">
        <v>102</v>
      </c>
      <c r="E2471" s="130">
        <v>4</v>
      </c>
      <c r="F2471" s="131">
        <v>12</v>
      </c>
      <c r="G2471" s="132" t="s">
        <v>485</v>
      </c>
      <c r="H2471" s="133">
        <v>4</v>
      </c>
      <c r="I2471" s="128">
        <v>11</v>
      </c>
      <c r="J2471" s="129" t="s">
        <v>485</v>
      </c>
      <c r="K2471" s="134">
        <v>9</v>
      </c>
      <c r="L2471" s="108"/>
      <c r="M2471" s="81">
        <v>16057</v>
      </c>
      <c r="N2471" s="135">
        <v>14659</v>
      </c>
      <c r="O2471" s="136">
        <v>14115</v>
      </c>
      <c r="P2471" s="135">
        <v>16552</v>
      </c>
      <c r="Q2471" s="136">
        <v>17419</v>
      </c>
      <c r="R2471" s="135">
        <v>18099</v>
      </c>
      <c r="S2471" s="136">
        <v>17616</v>
      </c>
      <c r="T2471" s="135">
        <v>16257</v>
      </c>
      <c r="U2471" s="136">
        <v>15163</v>
      </c>
      <c r="V2471" s="135">
        <v>18569</v>
      </c>
      <c r="W2471" s="136">
        <v>19198</v>
      </c>
      <c r="X2471" s="135">
        <v>19705</v>
      </c>
      <c r="Y2471" s="136">
        <v>17975</v>
      </c>
      <c r="Z2471" s="135">
        <v>16331</v>
      </c>
      <c r="AA2471" s="136">
        <v>19075</v>
      </c>
      <c r="AB2471" s="135">
        <v>20015</v>
      </c>
      <c r="AC2471" s="136">
        <v>20664</v>
      </c>
      <c r="AD2471" s="135">
        <v>20460</v>
      </c>
      <c r="AE2471" s="137">
        <v>18790</v>
      </c>
      <c r="AF2471" s="138">
        <v>17375</v>
      </c>
    </row>
    <row r="2472" spans="2:32">
      <c r="B2472" s="114">
        <v>2434</v>
      </c>
      <c r="C2472" s="115">
        <v>2434</v>
      </c>
      <c r="D2472" s="116">
        <v>102</v>
      </c>
      <c r="E2472" s="117">
        <v>4</v>
      </c>
      <c r="F2472" s="118">
        <v>12</v>
      </c>
      <c r="G2472" s="119" t="s">
        <v>485</v>
      </c>
      <c r="H2472" s="120">
        <v>4</v>
      </c>
      <c r="I2472" s="115">
        <v>11</v>
      </c>
      <c r="J2472" s="116" t="s">
        <v>485</v>
      </c>
      <c r="K2472" s="121">
        <v>10</v>
      </c>
      <c r="L2472" s="108"/>
      <c r="M2472" s="122">
        <v>15610</v>
      </c>
      <c r="N2472" s="123">
        <v>14674</v>
      </c>
      <c r="O2472" s="124">
        <v>14243</v>
      </c>
      <c r="P2472" s="123">
        <v>16300</v>
      </c>
      <c r="Q2472" s="124">
        <v>17146</v>
      </c>
      <c r="R2472" s="123">
        <v>17576</v>
      </c>
      <c r="S2472" s="124">
        <v>17331</v>
      </c>
      <c r="T2472" s="123">
        <v>16262</v>
      </c>
      <c r="U2472" s="124">
        <v>15322</v>
      </c>
      <c r="V2472" s="123">
        <v>18382</v>
      </c>
      <c r="W2472" s="124">
        <v>18905</v>
      </c>
      <c r="X2472" s="123">
        <v>19226</v>
      </c>
      <c r="Y2472" s="124">
        <v>17480</v>
      </c>
      <c r="Z2472" s="123">
        <v>16476</v>
      </c>
      <c r="AA2472" s="124">
        <v>18835</v>
      </c>
      <c r="AB2472" s="123">
        <v>19833</v>
      </c>
      <c r="AC2472" s="124">
        <v>20369</v>
      </c>
      <c r="AD2472" s="123">
        <v>20291</v>
      </c>
      <c r="AE2472" s="125">
        <v>18833</v>
      </c>
      <c r="AF2472" s="126">
        <v>17578</v>
      </c>
    </row>
    <row r="2473" spans="2:32">
      <c r="B2473" s="127">
        <v>2435</v>
      </c>
      <c r="C2473" s="128">
        <v>2435</v>
      </c>
      <c r="D2473" s="129">
        <v>102</v>
      </c>
      <c r="E2473" s="130">
        <v>4</v>
      </c>
      <c r="F2473" s="131">
        <v>12</v>
      </c>
      <c r="G2473" s="132" t="s">
        <v>485</v>
      </c>
      <c r="H2473" s="133">
        <v>4</v>
      </c>
      <c r="I2473" s="128">
        <v>11</v>
      </c>
      <c r="J2473" s="129" t="s">
        <v>485</v>
      </c>
      <c r="K2473" s="134">
        <v>11</v>
      </c>
      <c r="L2473" s="108"/>
      <c r="M2473" s="81">
        <v>15408</v>
      </c>
      <c r="N2473" s="135">
        <v>14626</v>
      </c>
      <c r="O2473" s="136">
        <v>14295</v>
      </c>
      <c r="P2473" s="135">
        <v>16184</v>
      </c>
      <c r="Q2473" s="136">
        <v>17096</v>
      </c>
      <c r="R2473" s="135">
        <v>17369</v>
      </c>
      <c r="S2473" s="136">
        <v>17183</v>
      </c>
      <c r="T2473" s="135">
        <v>16229</v>
      </c>
      <c r="U2473" s="136">
        <v>15432</v>
      </c>
      <c r="V2473" s="135">
        <v>18414</v>
      </c>
      <c r="W2473" s="136">
        <v>18835</v>
      </c>
      <c r="X2473" s="135">
        <v>19086</v>
      </c>
      <c r="Y2473" s="136">
        <v>17416</v>
      </c>
      <c r="Z2473" s="135">
        <v>16627</v>
      </c>
      <c r="AA2473" s="136">
        <v>18809</v>
      </c>
      <c r="AB2473" s="135">
        <v>19950</v>
      </c>
      <c r="AC2473" s="136">
        <v>20384</v>
      </c>
      <c r="AD2473" s="135">
        <v>20252</v>
      </c>
      <c r="AE2473" s="137">
        <v>18892</v>
      </c>
      <c r="AF2473" s="138">
        <v>17772</v>
      </c>
    </row>
    <row r="2474" spans="2:32">
      <c r="B2474" s="114">
        <v>2436</v>
      </c>
      <c r="C2474" s="115">
        <v>2436</v>
      </c>
      <c r="D2474" s="116">
        <v>102</v>
      </c>
      <c r="E2474" s="117">
        <v>4</v>
      </c>
      <c r="F2474" s="118">
        <v>12</v>
      </c>
      <c r="G2474" s="119" t="s">
        <v>485</v>
      </c>
      <c r="H2474" s="120">
        <v>4</v>
      </c>
      <c r="I2474" s="115">
        <v>11</v>
      </c>
      <c r="J2474" s="116" t="s">
        <v>485</v>
      </c>
      <c r="K2474" s="121">
        <v>12</v>
      </c>
      <c r="L2474" s="108"/>
      <c r="M2474" s="122">
        <v>15301</v>
      </c>
      <c r="N2474" s="123">
        <v>14462</v>
      </c>
      <c r="O2474" s="124">
        <v>14283</v>
      </c>
      <c r="P2474" s="123">
        <v>16118</v>
      </c>
      <c r="Q2474" s="124">
        <v>16932</v>
      </c>
      <c r="R2474" s="123">
        <v>17261</v>
      </c>
      <c r="S2474" s="124">
        <v>17016</v>
      </c>
      <c r="T2474" s="123">
        <v>16068</v>
      </c>
      <c r="U2474" s="124">
        <v>15438</v>
      </c>
      <c r="V2474" s="123">
        <v>18267</v>
      </c>
      <c r="W2474" s="124">
        <v>18668</v>
      </c>
      <c r="X2474" s="123">
        <v>18999</v>
      </c>
      <c r="Y2474" s="124">
        <v>17372</v>
      </c>
      <c r="Z2474" s="123">
        <v>16671</v>
      </c>
      <c r="AA2474" s="124">
        <v>18783</v>
      </c>
      <c r="AB2474" s="123">
        <v>19838</v>
      </c>
      <c r="AC2474" s="124">
        <v>20263</v>
      </c>
      <c r="AD2474" s="123">
        <v>20086</v>
      </c>
      <c r="AE2474" s="125">
        <v>18758</v>
      </c>
      <c r="AF2474" s="126">
        <v>17831</v>
      </c>
    </row>
    <row r="2475" spans="2:32">
      <c r="B2475" s="127">
        <v>2437</v>
      </c>
      <c r="C2475" s="128">
        <v>2437</v>
      </c>
      <c r="D2475" s="129">
        <v>102</v>
      </c>
      <c r="E2475" s="130">
        <v>4</v>
      </c>
      <c r="F2475" s="131">
        <v>12</v>
      </c>
      <c r="G2475" s="132" t="s">
        <v>485</v>
      </c>
      <c r="H2475" s="133">
        <v>4</v>
      </c>
      <c r="I2475" s="128">
        <v>11</v>
      </c>
      <c r="J2475" s="129" t="s">
        <v>485</v>
      </c>
      <c r="K2475" s="134">
        <v>13</v>
      </c>
      <c r="L2475" s="108"/>
      <c r="M2475" s="81">
        <v>15244</v>
      </c>
      <c r="N2475" s="135">
        <v>14237</v>
      </c>
      <c r="O2475" s="136">
        <v>14277</v>
      </c>
      <c r="P2475" s="135">
        <v>16112</v>
      </c>
      <c r="Q2475" s="136">
        <v>16850</v>
      </c>
      <c r="R2475" s="135">
        <v>17148</v>
      </c>
      <c r="S2475" s="136">
        <v>16825</v>
      </c>
      <c r="T2475" s="135">
        <v>15829</v>
      </c>
      <c r="U2475" s="136">
        <v>15432</v>
      </c>
      <c r="V2475" s="135">
        <v>18184</v>
      </c>
      <c r="W2475" s="136">
        <v>18538</v>
      </c>
      <c r="X2475" s="135">
        <v>18867</v>
      </c>
      <c r="Y2475" s="136">
        <v>17144</v>
      </c>
      <c r="Z2475" s="135">
        <v>16663</v>
      </c>
      <c r="AA2475" s="136">
        <v>18765</v>
      </c>
      <c r="AB2475" s="135">
        <v>19744</v>
      </c>
      <c r="AC2475" s="136">
        <v>20127</v>
      </c>
      <c r="AD2475" s="135">
        <v>19883</v>
      </c>
      <c r="AE2475" s="137">
        <v>18494</v>
      </c>
      <c r="AF2475" s="138">
        <v>17817</v>
      </c>
    </row>
    <row r="2476" spans="2:32">
      <c r="B2476" s="114">
        <v>2438</v>
      </c>
      <c r="C2476" s="115">
        <v>2438</v>
      </c>
      <c r="D2476" s="116">
        <v>102</v>
      </c>
      <c r="E2476" s="117">
        <v>4</v>
      </c>
      <c r="F2476" s="118">
        <v>12</v>
      </c>
      <c r="G2476" s="119" t="s">
        <v>485</v>
      </c>
      <c r="H2476" s="120">
        <v>4</v>
      </c>
      <c r="I2476" s="115">
        <v>11</v>
      </c>
      <c r="J2476" s="116" t="s">
        <v>485</v>
      </c>
      <c r="K2476" s="121">
        <v>14</v>
      </c>
      <c r="L2476" s="108"/>
      <c r="M2476" s="122">
        <v>15109</v>
      </c>
      <c r="N2476" s="123">
        <v>13989</v>
      </c>
      <c r="O2476" s="124">
        <v>14214</v>
      </c>
      <c r="P2476" s="123">
        <v>16027</v>
      </c>
      <c r="Q2476" s="124">
        <v>16730</v>
      </c>
      <c r="R2476" s="123">
        <v>16971</v>
      </c>
      <c r="S2476" s="124">
        <v>16621</v>
      </c>
      <c r="T2476" s="123">
        <v>15566</v>
      </c>
      <c r="U2476" s="124">
        <v>15355</v>
      </c>
      <c r="V2476" s="123">
        <v>18011</v>
      </c>
      <c r="W2476" s="124">
        <v>18352</v>
      </c>
      <c r="X2476" s="123">
        <v>18631</v>
      </c>
      <c r="Y2476" s="124">
        <v>16877</v>
      </c>
      <c r="Z2476" s="123">
        <v>16552</v>
      </c>
      <c r="AA2476" s="124">
        <v>18618</v>
      </c>
      <c r="AB2476" s="123">
        <v>19521</v>
      </c>
      <c r="AC2476" s="124">
        <v>19908</v>
      </c>
      <c r="AD2476" s="123">
        <v>19598</v>
      </c>
      <c r="AE2476" s="125">
        <v>18166</v>
      </c>
      <c r="AF2476" s="126">
        <v>17686</v>
      </c>
    </row>
    <row r="2477" spans="2:32">
      <c r="B2477" s="127">
        <v>2439</v>
      </c>
      <c r="C2477" s="128">
        <v>2439</v>
      </c>
      <c r="D2477" s="129">
        <v>102</v>
      </c>
      <c r="E2477" s="130">
        <v>4</v>
      </c>
      <c r="F2477" s="131">
        <v>12</v>
      </c>
      <c r="G2477" s="132" t="s">
        <v>485</v>
      </c>
      <c r="H2477" s="133">
        <v>4</v>
      </c>
      <c r="I2477" s="128">
        <v>11</v>
      </c>
      <c r="J2477" s="129" t="s">
        <v>485</v>
      </c>
      <c r="K2477" s="134">
        <v>15</v>
      </c>
      <c r="L2477" s="108"/>
      <c r="M2477" s="81">
        <v>15113</v>
      </c>
      <c r="N2477" s="135">
        <v>13850</v>
      </c>
      <c r="O2477" s="136">
        <v>14273</v>
      </c>
      <c r="P2477" s="135">
        <v>16014</v>
      </c>
      <c r="Q2477" s="136">
        <v>16759</v>
      </c>
      <c r="R2477" s="135">
        <v>16909</v>
      </c>
      <c r="S2477" s="136">
        <v>16534</v>
      </c>
      <c r="T2477" s="135">
        <v>15384</v>
      </c>
      <c r="U2477" s="136">
        <v>15408</v>
      </c>
      <c r="V2477" s="135">
        <v>17978</v>
      </c>
      <c r="W2477" s="136">
        <v>18280</v>
      </c>
      <c r="X2477" s="135">
        <v>18509</v>
      </c>
      <c r="Y2477" s="136">
        <v>16644</v>
      </c>
      <c r="Z2477" s="135">
        <v>16583</v>
      </c>
      <c r="AA2477" s="136">
        <v>18551</v>
      </c>
      <c r="AB2477" s="135">
        <v>19453</v>
      </c>
      <c r="AC2477" s="136">
        <v>19827</v>
      </c>
      <c r="AD2477" s="135">
        <v>19440</v>
      </c>
      <c r="AE2477" s="137">
        <v>17930</v>
      </c>
      <c r="AF2477" s="138">
        <v>17702</v>
      </c>
    </row>
    <row r="2478" spans="2:32">
      <c r="B2478" s="114">
        <v>2440</v>
      </c>
      <c r="C2478" s="115">
        <v>2440</v>
      </c>
      <c r="D2478" s="116">
        <v>102</v>
      </c>
      <c r="E2478" s="117">
        <v>4</v>
      </c>
      <c r="F2478" s="118">
        <v>12</v>
      </c>
      <c r="G2478" s="119" t="s">
        <v>485</v>
      </c>
      <c r="H2478" s="120">
        <v>4</v>
      </c>
      <c r="I2478" s="115">
        <v>11</v>
      </c>
      <c r="J2478" s="116" t="s">
        <v>485</v>
      </c>
      <c r="K2478" s="121">
        <v>16</v>
      </c>
      <c r="L2478" s="108"/>
      <c r="M2478" s="122">
        <v>15449</v>
      </c>
      <c r="N2478" s="123">
        <v>14182</v>
      </c>
      <c r="O2478" s="124">
        <v>14703</v>
      </c>
      <c r="P2478" s="123">
        <v>16383</v>
      </c>
      <c r="Q2478" s="124">
        <v>17309</v>
      </c>
      <c r="R2478" s="123">
        <v>17186</v>
      </c>
      <c r="S2478" s="124">
        <v>16736</v>
      </c>
      <c r="T2478" s="123">
        <v>15672</v>
      </c>
      <c r="U2478" s="124">
        <v>15797</v>
      </c>
      <c r="V2478" s="123">
        <v>18564</v>
      </c>
      <c r="W2478" s="124">
        <v>18512</v>
      </c>
      <c r="X2478" s="123">
        <v>18651</v>
      </c>
      <c r="Y2478" s="124">
        <v>16822</v>
      </c>
      <c r="Z2478" s="123">
        <v>16913</v>
      </c>
      <c r="AA2478" s="124">
        <v>18796</v>
      </c>
      <c r="AB2478" s="123">
        <v>20034</v>
      </c>
      <c r="AC2478" s="124">
        <v>19998</v>
      </c>
      <c r="AD2478" s="123">
        <v>19437</v>
      </c>
      <c r="AE2478" s="125">
        <v>18085</v>
      </c>
      <c r="AF2478" s="126">
        <v>18002</v>
      </c>
    </row>
    <row r="2479" spans="2:32">
      <c r="B2479" s="127">
        <v>2441</v>
      </c>
      <c r="C2479" s="128">
        <v>2441</v>
      </c>
      <c r="D2479" s="129">
        <v>102</v>
      </c>
      <c r="E2479" s="130">
        <v>4</v>
      </c>
      <c r="F2479" s="131">
        <v>12</v>
      </c>
      <c r="G2479" s="132" t="s">
        <v>485</v>
      </c>
      <c r="H2479" s="133">
        <v>4</v>
      </c>
      <c r="I2479" s="128">
        <v>11</v>
      </c>
      <c r="J2479" s="129" t="s">
        <v>485</v>
      </c>
      <c r="K2479" s="134">
        <v>17</v>
      </c>
      <c r="L2479" s="108"/>
      <c r="M2479" s="81">
        <v>16109</v>
      </c>
      <c r="N2479" s="135">
        <v>14881</v>
      </c>
      <c r="O2479" s="136">
        <v>15429</v>
      </c>
      <c r="P2479" s="135">
        <v>17034</v>
      </c>
      <c r="Q2479" s="136">
        <v>17928</v>
      </c>
      <c r="R2479" s="135">
        <v>17813</v>
      </c>
      <c r="S2479" s="136">
        <v>17398</v>
      </c>
      <c r="T2479" s="135">
        <v>16363</v>
      </c>
      <c r="U2479" s="136">
        <v>16568</v>
      </c>
      <c r="V2479" s="135">
        <v>19242</v>
      </c>
      <c r="W2479" s="136">
        <v>19095</v>
      </c>
      <c r="X2479" s="135">
        <v>19296</v>
      </c>
      <c r="Y2479" s="136">
        <v>17653</v>
      </c>
      <c r="Z2479" s="135">
        <v>17623</v>
      </c>
      <c r="AA2479" s="136">
        <v>19471</v>
      </c>
      <c r="AB2479" s="135">
        <v>20703</v>
      </c>
      <c r="AC2479" s="136">
        <v>20632</v>
      </c>
      <c r="AD2479" s="135">
        <v>20010</v>
      </c>
      <c r="AE2479" s="137">
        <v>18843</v>
      </c>
      <c r="AF2479" s="138">
        <v>18729</v>
      </c>
    </row>
    <row r="2480" spans="2:32">
      <c r="B2480" s="114">
        <v>2442</v>
      </c>
      <c r="C2480" s="115">
        <v>2442</v>
      </c>
      <c r="D2480" s="116">
        <v>102</v>
      </c>
      <c r="E2480" s="117">
        <v>4</v>
      </c>
      <c r="F2480" s="118">
        <v>12</v>
      </c>
      <c r="G2480" s="119" t="s">
        <v>485</v>
      </c>
      <c r="H2480" s="120">
        <v>4</v>
      </c>
      <c r="I2480" s="115">
        <v>11</v>
      </c>
      <c r="J2480" s="116" t="s">
        <v>485</v>
      </c>
      <c r="K2480" s="121">
        <v>18</v>
      </c>
      <c r="L2480" s="108"/>
      <c r="M2480" s="122">
        <v>16311</v>
      </c>
      <c r="N2480" s="123">
        <v>15414</v>
      </c>
      <c r="O2480" s="124">
        <v>15890</v>
      </c>
      <c r="P2480" s="123">
        <v>17473</v>
      </c>
      <c r="Q2480" s="124">
        <v>18298</v>
      </c>
      <c r="R2480" s="123">
        <v>18254</v>
      </c>
      <c r="S2480" s="124">
        <v>17878</v>
      </c>
      <c r="T2480" s="123">
        <v>17171</v>
      </c>
      <c r="U2480" s="124">
        <v>17303</v>
      </c>
      <c r="V2480" s="123">
        <v>19644</v>
      </c>
      <c r="W2480" s="124">
        <v>19731</v>
      </c>
      <c r="X2480" s="123">
        <v>20024</v>
      </c>
      <c r="Y2480" s="124">
        <v>18374</v>
      </c>
      <c r="Z2480" s="123">
        <v>18546</v>
      </c>
      <c r="AA2480" s="124">
        <v>20376</v>
      </c>
      <c r="AB2480" s="123">
        <v>21304</v>
      </c>
      <c r="AC2480" s="124">
        <v>21352</v>
      </c>
      <c r="AD2480" s="123">
        <v>20977</v>
      </c>
      <c r="AE2480" s="125">
        <v>19970</v>
      </c>
      <c r="AF2480" s="126">
        <v>19720</v>
      </c>
    </row>
    <row r="2481" spans="2:32">
      <c r="B2481" s="127">
        <v>2443</v>
      </c>
      <c r="C2481" s="128">
        <v>2443</v>
      </c>
      <c r="D2481" s="129">
        <v>102</v>
      </c>
      <c r="E2481" s="130">
        <v>4</v>
      </c>
      <c r="F2481" s="131">
        <v>12</v>
      </c>
      <c r="G2481" s="132" t="s">
        <v>485</v>
      </c>
      <c r="H2481" s="133">
        <v>4</v>
      </c>
      <c r="I2481" s="128">
        <v>11</v>
      </c>
      <c r="J2481" s="129" t="s">
        <v>485</v>
      </c>
      <c r="K2481" s="134">
        <v>19</v>
      </c>
      <c r="L2481" s="108"/>
      <c r="M2481" s="81">
        <v>16623</v>
      </c>
      <c r="N2481" s="135">
        <v>15487</v>
      </c>
      <c r="O2481" s="136">
        <v>16148</v>
      </c>
      <c r="P2481" s="135">
        <v>17700</v>
      </c>
      <c r="Q2481" s="136">
        <v>18501</v>
      </c>
      <c r="R2481" s="135">
        <v>18718</v>
      </c>
      <c r="S2481" s="136">
        <v>18141</v>
      </c>
      <c r="T2481" s="135">
        <v>17505</v>
      </c>
      <c r="U2481" s="136">
        <v>17706</v>
      </c>
      <c r="V2481" s="135">
        <v>20080</v>
      </c>
      <c r="W2481" s="136">
        <v>20347</v>
      </c>
      <c r="X2481" s="135">
        <v>20824</v>
      </c>
      <c r="Y2481" s="136">
        <v>19194</v>
      </c>
      <c r="Z2481" s="135">
        <v>19307</v>
      </c>
      <c r="AA2481" s="136">
        <v>21050</v>
      </c>
      <c r="AB2481" s="135">
        <v>22116</v>
      </c>
      <c r="AC2481" s="136">
        <v>22321</v>
      </c>
      <c r="AD2481" s="135">
        <v>21913</v>
      </c>
      <c r="AE2481" s="137">
        <v>20890</v>
      </c>
      <c r="AF2481" s="138">
        <v>20605</v>
      </c>
    </row>
    <row r="2482" spans="2:32">
      <c r="B2482" s="114">
        <v>2444</v>
      </c>
      <c r="C2482" s="115">
        <v>2444</v>
      </c>
      <c r="D2482" s="116">
        <v>102</v>
      </c>
      <c r="E2482" s="117">
        <v>4</v>
      </c>
      <c r="F2482" s="118">
        <v>12</v>
      </c>
      <c r="G2482" s="119" t="s">
        <v>485</v>
      </c>
      <c r="H2482" s="120">
        <v>4</v>
      </c>
      <c r="I2482" s="115">
        <v>11</v>
      </c>
      <c r="J2482" s="116" t="s">
        <v>485</v>
      </c>
      <c r="K2482" s="121">
        <v>20</v>
      </c>
      <c r="L2482" s="108"/>
      <c r="M2482" s="122">
        <v>17183</v>
      </c>
      <c r="N2482" s="123">
        <v>16067</v>
      </c>
      <c r="O2482" s="124">
        <v>16701</v>
      </c>
      <c r="P2482" s="123">
        <v>18273</v>
      </c>
      <c r="Q2482" s="124">
        <v>19128</v>
      </c>
      <c r="R2482" s="123">
        <v>19397</v>
      </c>
      <c r="S2482" s="124">
        <v>18820</v>
      </c>
      <c r="T2482" s="123">
        <v>18326</v>
      </c>
      <c r="U2482" s="124">
        <v>18553</v>
      </c>
      <c r="V2482" s="123">
        <v>21033</v>
      </c>
      <c r="W2482" s="124">
        <v>21557</v>
      </c>
      <c r="X2482" s="123">
        <v>22049</v>
      </c>
      <c r="Y2482" s="124">
        <v>20276</v>
      </c>
      <c r="Z2482" s="123">
        <v>20543</v>
      </c>
      <c r="AA2482" s="124">
        <v>22255</v>
      </c>
      <c r="AB2482" s="123">
        <v>23495</v>
      </c>
      <c r="AC2482" s="124">
        <v>23975</v>
      </c>
      <c r="AD2482" s="123">
        <v>23380</v>
      </c>
      <c r="AE2482" s="125">
        <v>22453</v>
      </c>
      <c r="AF2482" s="126">
        <v>22003</v>
      </c>
    </row>
    <row r="2483" spans="2:32">
      <c r="B2483" s="127">
        <v>2445</v>
      </c>
      <c r="C2483" s="128">
        <v>2445</v>
      </c>
      <c r="D2483" s="129">
        <v>102</v>
      </c>
      <c r="E2483" s="130">
        <v>4</v>
      </c>
      <c r="F2483" s="131">
        <v>12</v>
      </c>
      <c r="G2483" s="132" t="s">
        <v>485</v>
      </c>
      <c r="H2483" s="133">
        <v>4</v>
      </c>
      <c r="I2483" s="128">
        <v>11</v>
      </c>
      <c r="J2483" s="129" t="s">
        <v>485</v>
      </c>
      <c r="K2483" s="134">
        <v>21</v>
      </c>
      <c r="L2483" s="108"/>
      <c r="M2483" s="81">
        <v>16905</v>
      </c>
      <c r="N2483" s="135">
        <v>15890</v>
      </c>
      <c r="O2483" s="136">
        <v>16485</v>
      </c>
      <c r="P2483" s="135">
        <v>18063</v>
      </c>
      <c r="Q2483" s="136">
        <v>18884</v>
      </c>
      <c r="R2483" s="135">
        <v>19321</v>
      </c>
      <c r="S2483" s="136">
        <v>18770</v>
      </c>
      <c r="T2483" s="135">
        <v>18444</v>
      </c>
      <c r="U2483" s="136">
        <v>18615</v>
      </c>
      <c r="V2483" s="135">
        <v>21157</v>
      </c>
      <c r="W2483" s="136">
        <v>21896</v>
      </c>
      <c r="X2483" s="135">
        <v>22559</v>
      </c>
      <c r="Y2483" s="136">
        <v>20932</v>
      </c>
      <c r="Z2483" s="135">
        <v>21056</v>
      </c>
      <c r="AA2483" s="136">
        <v>22805</v>
      </c>
      <c r="AB2483" s="135">
        <v>24178</v>
      </c>
      <c r="AC2483" s="136">
        <v>24846</v>
      </c>
      <c r="AD2483" s="135">
        <v>24332</v>
      </c>
      <c r="AE2483" s="137">
        <v>23465</v>
      </c>
      <c r="AF2483" s="138">
        <v>22737</v>
      </c>
    </row>
    <row r="2484" spans="2:32">
      <c r="B2484" s="114">
        <v>2446</v>
      </c>
      <c r="C2484" s="115">
        <v>2446</v>
      </c>
      <c r="D2484" s="116">
        <v>102</v>
      </c>
      <c r="E2484" s="117">
        <v>4</v>
      </c>
      <c r="F2484" s="118">
        <v>12</v>
      </c>
      <c r="G2484" s="119" t="s">
        <v>485</v>
      </c>
      <c r="H2484" s="120">
        <v>4</v>
      </c>
      <c r="I2484" s="115">
        <v>11</v>
      </c>
      <c r="J2484" s="116" t="s">
        <v>485</v>
      </c>
      <c r="K2484" s="121">
        <v>22</v>
      </c>
      <c r="L2484" s="108"/>
      <c r="M2484" s="122">
        <v>15856</v>
      </c>
      <c r="N2484" s="123">
        <v>15108</v>
      </c>
      <c r="O2484" s="124">
        <v>15678</v>
      </c>
      <c r="P2484" s="123">
        <v>17063</v>
      </c>
      <c r="Q2484" s="124">
        <v>17957</v>
      </c>
      <c r="R2484" s="123">
        <v>18394</v>
      </c>
      <c r="S2484" s="124">
        <v>17943</v>
      </c>
      <c r="T2484" s="123">
        <v>17815</v>
      </c>
      <c r="U2484" s="124">
        <v>17978</v>
      </c>
      <c r="V2484" s="123">
        <v>20448</v>
      </c>
      <c r="W2484" s="124">
        <v>21338</v>
      </c>
      <c r="X2484" s="123">
        <v>21992</v>
      </c>
      <c r="Y2484" s="124">
        <v>20822</v>
      </c>
      <c r="Z2484" s="123">
        <v>20697</v>
      </c>
      <c r="AA2484" s="124">
        <v>22254</v>
      </c>
      <c r="AB2484" s="123">
        <v>23808</v>
      </c>
      <c r="AC2484" s="124">
        <v>24614</v>
      </c>
      <c r="AD2484" s="123">
        <v>24121</v>
      </c>
      <c r="AE2484" s="125">
        <v>23365</v>
      </c>
      <c r="AF2484" s="126">
        <v>22489</v>
      </c>
    </row>
    <row r="2485" spans="2:32">
      <c r="B2485" s="127">
        <v>2447</v>
      </c>
      <c r="C2485" s="128">
        <v>2447</v>
      </c>
      <c r="D2485" s="129">
        <v>102</v>
      </c>
      <c r="E2485" s="130">
        <v>4</v>
      </c>
      <c r="F2485" s="131">
        <v>12</v>
      </c>
      <c r="G2485" s="132" t="s">
        <v>485</v>
      </c>
      <c r="H2485" s="133">
        <v>4</v>
      </c>
      <c r="I2485" s="128">
        <v>11</v>
      </c>
      <c r="J2485" s="129" t="s">
        <v>485</v>
      </c>
      <c r="K2485" s="134">
        <v>23</v>
      </c>
      <c r="L2485" s="108"/>
      <c r="M2485" s="81">
        <v>14657</v>
      </c>
      <c r="N2485" s="135">
        <v>14247</v>
      </c>
      <c r="O2485" s="136">
        <v>14827</v>
      </c>
      <c r="P2485" s="135">
        <v>16063</v>
      </c>
      <c r="Q2485" s="136">
        <v>16827</v>
      </c>
      <c r="R2485" s="135">
        <v>17196</v>
      </c>
      <c r="S2485" s="136">
        <v>16983</v>
      </c>
      <c r="T2485" s="135">
        <v>16960</v>
      </c>
      <c r="U2485" s="136">
        <v>17184</v>
      </c>
      <c r="V2485" s="135">
        <v>19447</v>
      </c>
      <c r="W2485" s="136">
        <v>20342</v>
      </c>
      <c r="X2485" s="135">
        <v>20969</v>
      </c>
      <c r="Y2485" s="136">
        <v>20209</v>
      </c>
      <c r="Z2485" s="135">
        <v>20035</v>
      </c>
      <c r="AA2485" s="136">
        <v>21446</v>
      </c>
      <c r="AB2485" s="135">
        <v>23012</v>
      </c>
      <c r="AC2485" s="136">
        <v>23779</v>
      </c>
      <c r="AD2485" s="135">
        <v>23474</v>
      </c>
      <c r="AE2485" s="137">
        <v>22790</v>
      </c>
      <c r="AF2485" s="138">
        <v>21888</v>
      </c>
    </row>
    <row r="2486" spans="2:32">
      <c r="B2486" s="114">
        <v>2448</v>
      </c>
      <c r="C2486" s="115">
        <v>2448</v>
      </c>
      <c r="D2486" s="116">
        <v>102</v>
      </c>
      <c r="E2486" s="117">
        <v>4</v>
      </c>
      <c r="F2486" s="118">
        <v>12</v>
      </c>
      <c r="G2486" s="119" t="s">
        <v>485</v>
      </c>
      <c r="H2486" s="120">
        <v>4</v>
      </c>
      <c r="I2486" s="115">
        <v>11</v>
      </c>
      <c r="J2486" s="116" t="s">
        <v>485</v>
      </c>
      <c r="K2486" s="121">
        <v>24</v>
      </c>
      <c r="L2486" s="108"/>
      <c r="M2486" s="122">
        <v>13769</v>
      </c>
      <c r="N2486" s="123">
        <v>13579</v>
      </c>
      <c r="O2486" s="124">
        <v>14250</v>
      </c>
      <c r="P2486" s="123">
        <v>15294</v>
      </c>
      <c r="Q2486" s="124">
        <v>16034</v>
      </c>
      <c r="R2486" s="123">
        <v>16279</v>
      </c>
      <c r="S2486" s="124">
        <v>16167</v>
      </c>
      <c r="T2486" s="123">
        <v>16312</v>
      </c>
      <c r="U2486" s="124">
        <v>16636</v>
      </c>
      <c r="V2486" s="123">
        <v>18691</v>
      </c>
      <c r="W2486" s="124">
        <v>19583</v>
      </c>
      <c r="X2486" s="123">
        <v>20158</v>
      </c>
      <c r="Y2486" s="124">
        <v>19797</v>
      </c>
      <c r="Z2486" s="123">
        <v>19555</v>
      </c>
      <c r="AA2486" s="124">
        <v>20771</v>
      </c>
      <c r="AB2486" s="123">
        <v>22357</v>
      </c>
      <c r="AC2486" s="124">
        <v>23100</v>
      </c>
      <c r="AD2486" s="123">
        <v>22845</v>
      </c>
      <c r="AE2486" s="125">
        <v>22297</v>
      </c>
      <c r="AF2486" s="126">
        <v>21445</v>
      </c>
    </row>
    <row r="2487" spans="2:32">
      <c r="B2487" s="127">
        <v>2449</v>
      </c>
      <c r="C2487" s="128">
        <v>2449</v>
      </c>
      <c r="D2487" s="129">
        <v>103</v>
      </c>
      <c r="E2487" s="130">
        <v>4</v>
      </c>
      <c r="F2487" s="131">
        <v>13</v>
      </c>
      <c r="G2487" s="132" t="s">
        <v>485</v>
      </c>
      <c r="H2487" s="133">
        <v>4</v>
      </c>
      <c r="I2487" s="128">
        <v>12</v>
      </c>
      <c r="J2487" s="129" t="s">
        <v>485</v>
      </c>
      <c r="K2487" s="134">
        <v>1</v>
      </c>
      <c r="L2487" s="108"/>
      <c r="M2487" s="81">
        <v>13181</v>
      </c>
      <c r="N2487" s="135">
        <v>13331</v>
      </c>
      <c r="O2487" s="136">
        <v>14362</v>
      </c>
      <c r="P2487" s="135">
        <v>15057</v>
      </c>
      <c r="Q2487" s="136">
        <v>15874</v>
      </c>
      <c r="R2487" s="135">
        <v>15631</v>
      </c>
      <c r="S2487" s="136">
        <v>16098</v>
      </c>
      <c r="T2487" s="135">
        <v>15702</v>
      </c>
      <c r="U2487" s="136">
        <v>16463</v>
      </c>
      <c r="V2487" s="135">
        <v>18611</v>
      </c>
      <c r="W2487" s="136">
        <v>19055</v>
      </c>
      <c r="X2487" s="135">
        <v>19597</v>
      </c>
      <c r="Y2487" s="136">
        <v>20080</v>
      </c>
      <c r="Z2487" s="135">
        <v>19616</v>
      </c>
      <c r="AA2487" s="136">
        <v>21148</v>
      </c>
      <c r="AB2487" s="135">
        <v>22289</v>
      </c>
      <c r="AC2487" s="136">
        <v>22594</v>
      </c>
      <c r="AD2487" s="135">
        <v>22432</v>
      </c>
      <c r="AE2487" s="137">
        <v>20683</v>
      </c>
      <c r="AF2487" s="138">
        <v>21034</v>
      </c>
    </row>
    <row r="2488" spans="2:32">
      <c r="B2488" s="114">
        <v>2450</v>
      </c>
      <c r="C2488" s="115">
        <v>2450</v>
      </c>
      <c r="D2488" s="116">
        <v>103</v>
      </c>
      <c r="E2488" s="117">
        <v>4</v>
      </c>
      <c r="F2488" s="118">
        <v>13</v>
      </c>
      <c r="G2488" s="119" t="s">
        <v>485</v>
      </c>
      <c r="H2488" s="120">
        <v>4</v>
      </c>
      <c r="I2488" s="115">
        <v>12</v>
      </c>
      <c r="J2488" s="116" t="s">
        <v>485</v>
      </c>
      <c r="K2488" s="121">
        <v>2</v>
      </c>
      <c r="L2488" s="108"/>
      <c r="M2488" s="122">
        <v>12895</v>
      </c>
      <c r="N2488" s="123">
        <v>13064</v>
      </c>
      <c r="O2488" s="124">
        <v>14164</v>
      </c>
      <c r="P2488" s="123">
        <v>14854</v>
      </c>
      <c r="Q2488" s="124">
        <v>15667</v>
      </c>
      <c r="R2488" s="123">
        <v>15320</v>
      </c>
      <c r="S2488" s="124">
        <v>15780</v>
      </c>
      <c r="T2488" s="123">
        <v>15448</v>
      </c>
      <c r="U2488" s="124">
        <v>16362</v>
      </c>
      <c r="V2488" s="123">
        <v>18385</v>
      </c>
      <c r="W2488" s="124">
        <v>18756</v>
      </c>
      <c r="X2488" s="123">
        <v>19179</v>
      </c>
      <c r="Y2488" s="124">
        <v>19652</v>
      </c>
      <c r="Z2488" s="123">
        <v>19309</v>
      </c>
      <c r="AA2488" s="124">
        <v>20684</v>
      </c>
      <c r="AB2488" s="123">
        <v>21811</v>
      </c>
      <c r="AC2488" s="124">
        <v>22064</v>
      </c>
      <c r="AD2488" s="123">
        <v>21928</v>
      </c>
      <c r="AE2488" s="125">
        <v>20164</v>
      </c>
      <c r="AF2488" s="126">
        <v>20699</v>
      </c>
    </row>
    <row r="2489" spans="2:32">
      <c r="B2489" s="127">
        <v>2451</v>
      </c>
      <c r="C2489" s="128">
        <v>2451</v>
      </c>
      <c r="D2489" s="129">
        <v>103</v>
      </c>
      <c r="E2489" s="130">
        <v>4</v>
      </c>
      <c r="F2489" s="131">
        <v>13</v>
      </c>
      <c r="G2489" s="132" t="s">
        <v>485</v>
      </c>
      <c r="H2489" s="133">
        <v>4</v>
      </c>
      <c r="I2489" s="128">
        <v>12</v>
      </c>
      <c r="J2489" s="129" t="s">
        <v>485</v>
      </c>
      <c r="K2489" s="134">
        <v>3</v>
      </c>
      <c r="L2489" s="108"/>
      <c r="M2489" s="81">
        <v>12765</v>
      </c>
      <c r="N2489" s="135">
        <v>12942</v>
      </c>
      <c r="O2489" s="136">
        <v>14053</v>
      </c>
      <c r="P2489" s="135">
        <v>14736</v>
      </c>
      <c r="Q2489" s="136">
        <v>15580</v>
      </c>
      <c r="R2489" s="135">
        <v>15146</v>
      </c>
      <c r="S2489" s="136">
        <v>15545</v>
      </c>
      <c r="T2489" s="135">
        <v>15280</v>
      </c>
      <c r="U2489" s="136">
        <v>16258</v>
      </c>
      <c r="V2489" s="135">
        <v>18212</v>
      </c>
      <c r="W2489" s="136">
        <v>18517</v>
      </c>
      <c r="X2489" s="135">
        <v>18851</v>
      </c>
      <c r="Y2489" s="136">
        <v>19252</v>
      </c>
      <c r="Z2489" s="135">
        <v>19018</v>
      </c>
      <c r="AA2489" s="136">
        <v>20441</v>
      </c>
      <c r="AB2489" s="135">
        <v>21560</v>
      </c>
      <c r="AC2489" s="136">
        <v>21766</v>
      </c>
      <c r="AD2489" s="135">
        <v>21441</v>
      </c>
      <c r="AE2489" s="137">
        <v>19892</v>
      </c>
      <c r="AF2489" s="138">
        <v>20530</v>
      </c>
    </row>
    <row r="2490" spans="2:32">
      <c r="B2490" s="114">
        <v>2452</v>
      </c>
      <c r="C2490" s="115">
        <v>2452</v>
      </c>
      <c r="D2490" s="116">
        <v>103</v>
      </c>
      <c r="E2490" s="117">
        <v>4</v>
      </c>
      <c r="F2490" s="118">
        <v>13</v>
      </c>
      <c r="G2490" s="119" t="s">
        <v>485</v>
      </c>
      <c r="H2490" s="120">
        <v>4</v>
      </c>
      <c r="I2490" s="115">
        <v>12</v>
      </c>
      <c r="J2490" s="116" t="s">
        <v>485</v>
      </c>
      <c r="K2490" s="121">
        <v>4</v>
      </c>
      <c r="L2490" s="108"/>
      <c r="M2490" s="122">
        <v>12864</v>
      </c>
      <c r="N2490" s="123">
        <v>12952</v>
      </c>
      <c r="O2490" s="124">
        <v>14193</v>
      </c>
      <c r="P2490" s="123">
        <v>14856</v>
      </c>
      <c r="Q2490" s="124">
        <v>15621</v>
      </c>
      <c r="R2490" s="123">
        <v>15169</v>
      </c>
      <c r="S2490" s="124">
        <v>15481</v>
      </c>
      <c r="T2490" s="123">
        <v>15150</v>
      </c>
      <c r="U2490" s="124">
        <v>16192</v>
      </c>
      <c r="V2490" s="123">
        <v>18018</v>
      </c>
      <c r="W2490" s="124">
        <v>18175</v>
      </c>
      <c r="X2490" s="123">
        <v>18482</v>
      </c>
      <c r="Y2490" s="124">
        <v>18775</v>
      </c>
      <c r="Z2490" s="123">
        <v>18710</v>
      </c>
      <c r="AA2490" s="124">
        <v>20087</v>
      </c>
      <c r="AB2490" s="123">
        <v>21062</v>
      </c>
      <c r="AC2490" s="124">
        <v>21126</v>
      </c>
      <c r="AD2490" s="123">
        <v>20763</v>
      </c>
      <c r="AE2490" s="125">
        <v>19350</v>
      </c>
      <c r="AF2490" s="126">
        <v>20132</v>
      </c>
    </row>
    <row r="2491" spans="2:32">
      <c r="B2491" s="127">
        <v>2453</v>
      </c>
      <c r="C2491" s="128">
        <v>2453</v>
      </c>
      <c r="D2491" s="129">
        <v>103</v>
      </c>
      <c r="E2491" s="130">
        <v>4</v>
      </c>
      <c r="F2491" s="131">
        <v>13</v>
      </c>
      <c r="G2491" s="132" t="s">
        <v>485</v>
      </c>
      <c r="H2491" s="133">
        <v>4</v>
      </c>
      <c r="I2491" s="128">
        <v>12</v>
      </c>
      <c r="J2491" s="129" t="s">
        <v>485</v>
      </c>
      <c r="K2491" s="134">
        <v>5</v>
      </c>
      <c r="L2491" s="108"/>
      <c r="M2491" s="81">
        <v>13361</v>
      </c>
      <c r="N2491" s="135">
        <v>13203</v>
      </c>
      <c r="O2491" s="136">
        <v>14747</v>
      </c>
      <c r="P2491" s="135">
        <v>15480</v>
      </c>
      <c r="Q2491" s="136">
        <v>16067</v>
      </c>
      <c r="R2491" s="135">
        <v>15582</v>
      </c>
      <c r="S2491" s="136">
        <v>15756</v>
      </c>
      <c r="T2491" s="135">
        <v>15279</v>
      </c>
      <c r="U2491" s="136">
        <v>16498</v>
      </c>
      <c r="V2491" s="135">
        <v>18318</v>
      </c>
      <c r="W2491" s="136">
        <v>18268</v>
      </c>
      <c r="X2491" s="135">
        <v>18460</v>
      </c>
      <c r="Y2491" s="136">
        <v>18566</v>
      </c>
      <c r="Z2491" s="135">
        <v>18668</v>
      </c>
      <c r="AA2491" s="136">
        <v>20098</v>
      </c>
      <c r="AB2491" s="135">
        <v>20923</v>
      </c>
      <c r="AC2491" s="136">
        <v>20860</v>
      </c>
      <c r="AD2491" s="135">
        <v>20307</v>
      </c>
      <c r="AE2491" s="137">
        <v>19005</v>
      </c>
      <c r="AF2491" s="138">
        <v>20108</v>
      </c>
    </row>
    <row r="2492" spans="2:32">
      <c r="B2492" s="114">
        <v>2454</v>
      </c>
      <c r="C2492" s="115">
        <v>2454</v>
      </c>
      <c r="D2492" s="116">
        <v>103</v>
      </c>
      <c r="E2492" s="117">
        <v>4</v>
      </c>
      <c r="F2492" s="118">
        <v>13</v>
      </c>
      <c r="G2492" s="119" t="s">
        <v>485</v>
      </c>
      <c r="H2492" s="120">
        <v>4</v>
      </c>
      <c r="I2492" s="115">
        <v>12</v>
      </c>
      <c r="J2492" s="116" t="s">
        <v>485</v>
      </c>
      <c r="K2492" s="121">
        <v>6</v>
      </c>
      <c r="L2492" s="108"/>
      <c r="M2492" s="122">
        <v>14503</v>
      </c>
      <c r="N2492" s="123">
        <v>13605</v>
      </c>
      <c r="O2492" s="124">
        <v>16068</v>
      </c>
      <c r="P2492" s="123">
        <v>16709</v>
      </c>
      <c r="Q2492" s="124">
        <v>17119</v>
      </c>
      <c r="R2492" s="123">
        <v>16554</v>
      </c>
      <c r="S2492" s="124">
        <v>16240</v>
      </c>
      <c r="T2492" s="123">
        <v>15476</v>
      </c>
      <c r="U2492" s="124">
        <v>17163</v>
      </c>
      <c r="V2492" s="123">
        <v>19076</v>
      </c>
      <c r="W2492" s="124">
        <v>18776</v>
      </c>
      <c r="X2492" s="123">
        <v>18870</v>
      </c>
      <c r="Y2492" s="124">
        <v>18515</v>
      </c>
      <c r="Z2492" s="123">
        <v>19318</v>
      </c>
      <c r="AA2492" s="124">
        <v>20597</v>
      </c>
      <c r="AB2492" s="123">
        <v>21253</v>
      </c>
      <c r="AC2492" s="124">
        <v>21013</v>
      </c>
      <c r="AD2492" s="123">
        <v>19978</v>
      </c>
      <c r="AE2492" s="125">
        <v>18650</v>
      </c>
      <c r="AF2492" s="126">
        <v>20298</v>
      </c>
    </row>
    <row r="2493" spans="2:32">
      <c r="B2493" s="127">
        <v>2455</v>
      </c>
      <c r="C2493" s="128">
        <v>2455</v>
      </c>
      <c r="D2493" s="129">
        <v>103</v>
      </c>
      <c r="E2493" s="130">
        <v>4</v>
      </c>
      <c r="F2493" s="131">
        <v>13</v>
      </c>
      <c r="G2493" s="132" t="s">
        <v>485</v>
      </c>
      <c r="H2493" s="133">
        <v>4</v>
      </c>
      <c r="I2493" s="128">
        <v>12</v>
      </c>
      <c r="J2493" s="129" t="s">
        <v>485</v>
      </c>
      <c r="K2493" s="134">
        <v>7</v>
      </c>
      <c r="L2493" s="108"/>
      <c r="M2493" s="81">
        <v>15715</v>
      </c>
      <c r="N2493" s="135">
        <v>13811</v>
      </c>
      <c r="O2493" s="136">
        <v>17347</v>
      </c>
      <c r="P2493" s="135">
        <v>17836</v>
      </c>
      <c r="Q2493" s="136">
        <v>18225</v>
      </c>
      <c r="R2493" s="135">
        <v>17682</v>
      </c>
      <c r="S2493" s="136">
        <v>16514</v>
      </c>
      <c r="T2493" s="135">
        <v>15516</v>
      </c>
      <c r="U2493" s="136">
        <v>17953</v>
      </c>
      <c r="V2493" s="135">
        <v>19896</v>
      </c>
      <c r="W2493" s="136">
        <v>19385</v>
      </c>
      <c r="X2493" s="135">
        <v>19534</v>
      </c>
      <c r="Y2493" s="136">
        <v>18320</v>
      </c>
      <c r="Z2493" s="135">
        <v>19980</v>
      </c>
      <c r="AA2493" s="136">
        <v>20972</v>
      </c>
      <c r="AB2493" s="135">
        <v>21688</v>
      </c>
      <c r="AC2493" s="136">
        <v>21219</v>
      </c>
      <c r="AD2493" s="135">
        <v>19576</v>
      </c>
      <c r="AE2493" s="137">
        <v>18133</v>
      </c>
      <c r="AF2493" s="138">
        <v>20736</v>
      </c>
    </row>
    <row r="2494" spans="2:32">
      <c r="B2494" s="114">
        <v>2456</v>
      </c>
      <c r="C2494" s="115">
        <v>2456</v>
      </c>
      <c r="D2494" s="116">
        <v>103</v>
      </c>
      <c r="E2494" s="117">
        <v>4</v>
      </c>
      <c r="F2494" s="118">
        <v>13</v>
      </c>
      <c r="G2494" s="119" t="s">
        <v>485</v>
      </c>
      <c r="H2494" s="120">
        <v>4</v>
      </c>
      <c r="I2494" s="115">
        <v>12</v>
      </c>
      <c r="J2494" s="116" t="s">
        <v>485</v>
      </c>
      <c r="K2494" s="121">
        <v>8</v>
      </c>
      <c r="L2494" s="108"/>
      <c r="M2494" s="122">
        <v>16078</v>
      </c>
      <c r="N2494" s="123">
        <v>13875</v>
      </c>
      <c r="O2494" s="124">
        <v>17562</v>
      </c>
      <c r="P2494" s="123">
        <v>18025</v>
      </c>
      <c r="Q2494" s="124">
        <v>18506</v>
      </c>
      <c r="R2494" s="123">
        <v>18022</v>
      </c>
      <c r="S2494" s="124">
        <v>16500</v>
      </c>
      <c r="T2494" s="123">
        <v>15467</v>
      </c>
      <c r="U2494" s="124">
        <v>18228</v>
      </c>
      <c r="V2494" s="123">
        <v>19997</v>
      </c>
      <c r="W2494" s="124">
        <v>19512</v>
      </c>
      <c r="X2494" s="123">
        <v>19708</v>
      </c>
      <c r="Y2494" s="124">
        <v>18055</v>
      </c>
      <c r="Z2494" s="123">
        <v>19997</v>
      </c>
      <c r="AA2494" s="124">
        <v>20724</v>
      </c>
      <c r="AB2494" s="123">
        <v>21562</v>
      </c>
      <c r="AC2494" s="124">
        <v>21115</v>
      </c>
      <c r="AD2494" s="123">
        <v>19220</v>
      </c>
      <c r="AE2494" s="125">
        <v>17794</v>
      </c>
      <c r="AF2494" s="126">
        <v>20837</v>
      </c>
    </row>
    <row r="2495" spans="2:32">
      <c r="B2495" s="127">
        <v>2457</v>
      </c>
      <c r="C2495" s="128">
        <v>2457</v>
      </c>
      <c r="D2495" s="129">
        <v>103</v>
      </c>
      <c r="E2495" s="130">
        <v>4</v>
      </c>
      <c r="F2495" s="131">
        <v>13</v>
      </c>
      <c r="G2495" s="132" t="s">
        <v>485</v>
      </c>
      <c r="H2495" s="133">
        <v>4</v>
      </c>
      <c r="I2495" s="128">
        <v>12</v>
      </c>
      <c r="J2495" s="129" t="s">
        <v>485</v>
      </c>
      <c r="K2495" s="134">
        <v>9</v>
      </c>
      <c r="L2495" s="108"/>
      <c r="M2495" s="81">
        <v>15684</v>
      </c>
      <c r="N2495" s="135">
        <v>13901</v>
      </c>
      <c r="O2495" s="136">
        <v>17077</v>
      </c>
      <c r="P2495" s="135">
        <v>17560</v>
      </c>
      <c r="Q2495" s="136">
        <v>17917</v>
      </c>
      <c r="R2495" s="135">
        <v>17583</v>
      </c>
      <c r="S2495" s="136">
        <v>16384</v>
      </c>
      <c r="T2495" s="135">
        <v>15368</v>
      </c>
      <c r="U2495" s="136">
        <v>17777</v>
      </c>
      <c r="V2495" s="135">
        <v>19303</v>
      </c>
      <c r="W2495" s="136">
        <v>18904</v>
      </c>
      <c r="X2495" s="135">
        <v>19195</v>
      </c>
      <c r="Y2495" s="136">
        <v>17733</v>
      </c>
      <c r="Z2495" s="135">
        <v>19381</v>
      </c>
      <c r="AA2495" s="136">
        <v>19990</v>
      </c>
      <c r="AB2495" s="135">
        <v>20635</v>
      </c>
      <c r="AC2495" s="136">
        <v>20320</v>
      </c>
      <c r="AD2495" s="135">
        <v>18841</v>
      </c>
      <c r="AE2495" s="137">
        <v>17428</v>
      </c>
      <c r="AF2495" s="138">
        <v>20097</v>
      </c>
    </row>
    <row r="2496" spans="2:32">
      <c r="B2496" s="114">
        <v>2458</v>
      </c>
      <c r="C2496" s="115">
        <v>2458</v>
      </c>
      <c r="D2496" s="116">
        <v>103</v>
      </c>
      <c r="E2496" s="117">
        <v>4</v>
      </c>
      <c r="F2496" s="118">
        <v>13</v>
      </c>
      <c r="G2496" s="119" t="s">
        <v>485</v>
      </c>
      <c r="H2496" s="120">
        <v>4</v>
      </c>
      <c r="I2496" s="115">
        <v>12</v>
      </c>
      <c r="J2496" s="116" t="s">
        <v>485</v>
      </c>
      <c r="K2496" s="121">
        <v>10</v>
      </c>
      <c r="L2496" s="108"/>
      <c r="M2496" s="122">
        <v>15452</v>
      </c>
      <c r="N2496" s="123">
        <v>14022</v>
      </c>
      <c r="O2496" s="124">
        <v>16846</v>
      </c>
      <c r="P2496" s="123">
        <v>17292</v>
      </c>
      <c r="Q2496" s="124">
        <v>17554</v>
      </c>
      <c r="R2496" s="123">
        <v>17312</v>
      </c>
      <c r="S2496" s="124">
        <v>16393</v>
      </c>
      <c r="T2496" s="123">
        <v>15543</v>
      </c>
      <c r="U2496" s="124">
        <v>17566</v>
      </c>
      <c r="V2496" s="123">
        <v>19019</v>
      </c>
      <c r="W2496" s="124">
        <v>18582</v>
      </c>
      <c r="X2496" s="123">
        <v>18975</v>
      </c>
      <c r="Y2496" s="124">
        <v>17721</v>
      </c>
      <c r="Z2496" s="123">
        <v>19219</v>
      </c>
      <c r="AA2496" s="124">
        <v>19806</v>
      </c>
      <c r="AB2496" s="123">
        <v>20341</v>
      </c>
      <c r="AC2496" s="124">
        <v>20009</v>
      </c>
      <c r="AD2496" s="123">
        <v>18881</v>
      </c>
      <c r="AE2496" s="125">
        <v>17633</v>
      </c>
      <c r="AF2496" s="126">
        <v>19901</v>
      </c>
    </row>
    <row r="2497" spans="2:32">
      <c r="B2497" s="127">
        <v>2459</v>
      </c>
      <c r="C2497" s="128">
        <v>2459</v>
      </c>
      <c r="D2497" s="129">
        <v>103</v>
      </c>
      <c r="E2497" s="130">
        <v>4</v>
      </c>
      <c r="F2497" s="131">
        <v>13</v>
      </c>
      <c r="G2497" s="132" t="s">
        <v>485</v>
      </c>
      <c r="H2497" s="133">
        <v>4</v>
      </c>
      <c r="I2497" s="128">
        <v>12</v>
      </c>
      <c r="J2497" s="129" t="s">
        <v>485</v>
      </c>
      <c r="K2497" s="134">
        <v>11</v>
      </c>
      <c r="L2497" s="108"/>
      <c r="M2497" s="81">
        <v>15296</v>
      </c>
      <c r="N2497" s="135">
        <v>14073</v>
      </c>
      <c r="O2497" s="136">
        <v>16672</v>
      </c>
      <c r="P2497" s="135">
        <v>17204</v>
      </c>
      <c r="Q2497" s="136">
        <v>17401</v>
      </c>
      <c r="R2497" s="135">
        <v>17139</v>
      </c>
      <c r="S2497" s="136">
        <v>16330</v>
      </c>
      <c r="T2497" s="135">
        <v>15609</v>
      </c>
      <c r="U2497" s="136">
        <v>17497</v>
      </c>
      <c r="V2497" s="135">
        <v>18911</v>
      </c>
      <c r="W2497" s="136">
        <v>18525</v>
      </c>
      <c r="X2497" s="135">
        <v>18871</v>
      </c>
      <c r="Y2497" s="136">
        <v>17728</v>
      </c>
      <c r="Z2497" s="135">
        <v>19144</v>
      </c>
      <c r="AA2497" s="136">
        <v>19912</v>
      </c>
      <c r="AB2497" s="135">
        <v>20338</v>
      </c>
      <c r="AC2497" s="136">
        <v>20062</v>
      </c>
      <c r="AD2497" s="135">
        <v>18934</v>
      </c>
      <c r="AE2497" s="137">
        <v>17821</v>
      </c>
      <c r="AF2497" s="138">
        <v>19911</v>
      </c>
    </row>
    <row r="2498" spans="2:32">
      <c r="B2498" s="114">
        <v>2460</v>
      </c>
      <c r="C2498" s="115">
        <v>2460</v>
      </c>
      <c r="D2498" s="116">
        <v>103</v>
      </c>
      <c r="E2498" s="117">
        <v>4</v>
      </c>
      <c r="F2498" s="118">
        <v>13</v>
      </c>
      <c r="G2498" s="119" t="s">
        <v>485</v>
      </c>
      <c r="H2498" s="120">
        <v>4</v>
      </c>
      <c r="I2498" s="115">
        <v>12</v>
      </c>
      <c r="J2498" s="116" t="s">
        <v>485</v>
      </c>
      <c r="K2498" s="121">
        <v>12</v>
      </c>
      <c r="L2498" s="108"/>
      <c r="M2498" s="122">
        <v>15195</v>
      </c>
      <c r="N2498" s="123">
        <v>14129</v>
      </c>
      <c r="O2498" s="124">
        <v>16608</v>
      </c>
      <c r="P2498" s="123">
        <v>17102</v>
      </c>
      <c r="Q2498" s="124">
        <v>17275</v>
      </c>
      <c r="R2498" s="123">
        <v>17011</v>
      </c>
      <c r="S2498" s="124">
        <v>16207</v>
      </c>
      <c r="T2498" s="123">
        <v>15656</v>
      </c>
      <c r="U2498" s="124">
        <v>17510</v>
      </c>
      <c r="V2498" s="123">
        <v>18774</v>
      </c>
      <c r="W2498" s="124">
        <v>18418</v>
      </c>
      <c r="X2498" s="123">
        <v>18756</v>
      </c>
      <c r="Y2498" s="124">
        <v>17652</v>
      </c>
      <c r="Z2498" s="123">
        <v>19130</v>
      </c>
      <c r="AA2498" s="124">
        <v>19878</v>
      </c>
      <c r="AB2498" s="123">
        <v>20305</v>
      </c>
      <c r="AC2498" s="124">
        <v>20056</v>
      </c>
      <c r="AD2498" s="123">
        <v>18877</v>
      </c>
      <c r="AE2498" s="125">
        <v>17963</v>
      </c>
      <c r="AF2498" s="126">
        <v>19974</v>
      </c>
    </row>
    <row r="2499" spans="2:32">
      <c r="B2499" s="127">
        <v>2461</v>
      </c>
      <c r="C2499" s="128">
        <v>2461</v>
      </c>
      <c r="D2499" s="129">
        <v>103</v>
      </c>
      <c r="E2499" s="130">
        <v>4</v>
      </c>
      <c r="F2499" s="131">
        <v>13</v>
      </c>
      <c r="G2499" s="132" t="s">
        <v>485</v>
      </c>
      <c r="H2499" s="133">
        <v>4</v>
      </c>
      <c r="I2499" s="128">
        <v>12</v>
      </c>
      <c r="J2499" s="129" t="s">
        <v>485</v>
      </c>
      <c r="K2499" s="134">
        <v>13</v>
      </c>
      <c r="L2499" s="108"/>
      <c r="M2499" s="81">
        <v>15020</v>
      </c>
      <c r="N2499" s="135">
        <v>14126</v>
      </c>
      <c r="O2499" s="136">
        <v>16550</v>
      </c>
      <c r="P2499" s="135">
        <v>17023</v>
      </c>
      <c r="Q2499" s="136">
        <v>17137</v>
      </c>
      <c r="R2499" s="135">
        <v>16817</v>
      </c>
      <c r="S2499" s="136">
        <v>15968</v>
      </c>
      <c r="T2499" s="135">
        <v>15650</v>
      </c>
      <c r="U2499" s="136">
        <v>17494</v>
      </c>
      <c r="V2499" s="135">
        <v>18644</v>
      </c>
      <c r="W2499" s="136">
        <v>18271</v>
      </c>
      <c r="X2499" s="135">
        <v>18557</v>
      </c>
      <c r="Y2499" s="136">
        <v>17394</v>
      </c>
      <c r="Z2499" s="135">
        <v>19065</v>
      </c>
      <c r="AA2499" s="136">
        <v>19785</v>
      </c>
      <c r="AB2499" s="135">
        <v>20169</v>
      </c>
      <c r="AC2499" s="136">
        <v>19901</v>
      </c>
      <c r="AD2499" s="135">
        <v>18613</v>
      </c>
      <c r="AE2499" s="137">
        <v>17947</v>
      </c>
      <c r="AF2499" s="138">
        <v>19953</v>
      </c>
    </row>
    <row r="2500" spans="2:32">
      <c r="B2500" s="114">
        <v>2462</v>
      </c>
      <c r="C2500" s="115">
        <v>2462</v>
      </c>
      <c r="D2500" s="116">
        <v>103</v>
      </c>
      <c r="E2500" s="117">
        <v>4</v>
      </c>
      <c r="F2500" s="118">
        <v>13</v>
      </c>
      <c r="G2500" s="119" t="s">
        <v>485</v>
      </c>
      <c r="H2500" s="120">
        <v>4</v>
      </c>
      <c r="I2500" s="115">
        <v>12</v>
      </c>
      <c r="J2500" s="116" t="s">
        <v>485</v>
      </c>
      <c r="K2500" s="121">
        <v>14</v>
      </c>
      <c r="L2500" s="108"/>
      <c r="M2500" s="122">
        <v>14812</v>
      </c>
      <c r="N2500" s="123">
        <v>14011</v>
      </c>
      <c r="O2500" s="124">
        <v>16267</v>
      </c>
      <c r="P2500" s="123">
        <v>16846</v>
      </c>
      <c r="Q2500" s="124">
        <v>16930</v>
      </c>
      <c r="R2500" s="123">
        <v>16558</v>
      </c>
      <c r="S2500" s="124">
        <v>15649</v>
      </c>
      <c r="T2500" s="123">
        <v>15514</v>
      </c>
      <c r="U2500" s="124">
        <v>17327</v>
      </c>
      <c r="V2500" s="123">
        <v>18403</v>
      </c>
      <c r="W2500" s="124">
        <v>18031</v>
      </c>
      <c r="X2500" s="123">
        <v>18250</v>
      </c>
      <c r="Y2500" s="124">
        <v>17043</v>
      </c>
      <c r="Z2500" s="123">
        <v>18727</v>
      </c>
      <c r="AA2500" s="124">
        <v>19506</v>
      </c>
      <c r="AB2500" s="123">
        <v>19888</v>
      </c>
      <c r="AC2500" s="124">
        <v>19624</v>
      </c>
      <c r="AD2500" s="123">
        <v>18227</v>
      </c>
      <c r="AE2500" s="125">
        <v>17760</v>
      </c>
      <c r="AF2500" s="126">
        <v>19726</v>
      </c>
    </row>
    <row r="2501" spans="2:32">
      <c r="B2501" s="127">
        <v>2463</v>
      </c>
      <c r="C2501" s="128">
        <v>2463</v>
      </c>
      <c r="D2501" s="129">
        <v>103</v>
      </c>
      <c r="E2501" s="130">
        <v>4</v>
      </c>
      <c r="F2501" s="131">
        <v>13</v>
      </c>
      <c r="G2501" s="132" t="s">
        <v>485</v>
      </c>
      <c r="H2501" s="133">
        <v>4</v>
      </c>
      <c r="I2501" s="128">
        <v>12</v>
      </c>
      <c r="J2501" s="129" t="s">
        <v>485</v>
      </c>
      <c r="K2501" s="134">
        <v>15</v>
      </c>
      <c r="L2501" s="108"/>
      <c r="M2501" s="81">
        <v>14740</v>
      </c>
      <c r="N2501" s="135">
        <v>14064</v>
      </c>
      <c r="O2501" s="136">
        <v>16176</v>
      </c>
      <c r="P2501" s="135">
        <v>16883</v>
      </c>
      <c r="Q2501" s="136">
        <v>16885</v>
      </c>
      <c r="R2501" s="135">
        <v>16493</v>
      </c>
      <c r="S2501" s="136">
        <v>15489</v>
      </c>
      <c r="T2501" s="135">
        <v>15572</v>
      </c>
      <c r="U2501" s="136">
        <v>17279</v>
      </c>
      <c r="V2501" s="135">
        <v>18355</v>
      </c>
      <c r="W2501" s="136">
        <v>17933</v>
      </c>
      <c r="X2501" s="135">
        <v>18135</v>
      </c>
      <c r="Y2501" s="136">
        <v>16830</v>
      </c>
      <c r="Z2501" s="135">
        <v>18565</v>
      </c>
      <c r="AA2501" s="136">
        <v>19445</v>
      </c>
      <c r="AB2501" s="135">
        <v>19798</v>
      </c>
      <c r="AC2501" s="136">
        <v>19467</v>
      </c>
      <c r="AD2501" s="135">
        <v>17994</v>
      </c>
      <c r="AE2501" s="137">
        <v>17775</v>
      </c>
      <c r="AF2501" s="138">
        <v>19649</v>
      </c>
    </row>
    <row r="2502" spans="2:32">
      <c r="B2502" s="114">
        <v>2464</v>
      </c>
      <c r="C2502" s="115">
        <v>2464</v>
      </c>
      <c r="D2502" s="116">
        <v>103</v>
      </c>
      <c r="E2502" s="117">
        <v>4</v>
      </c>
      <c r="F2502" s="118">
        <v>13</v>
      </c>
      <c r="G2502" s="119" t="s">
        <v>485</v>
      </c>
      <c r="H2502" s="120">
        <v>4</v>
      </c>
      <c r="I2502" s="115">
        <v>12</v>
      </c>
      <c r="J2502" s="116" t="s">
        <v>485</v>
      </c>
      <c r="K2502" s="121">
        <v>16</v>
      </c>
      <c r="L2502" s="108"/>
      <c r="M2502" s="122">
        <v>15005</v>
      </c>
      <c r="N2502" s="123">
        <v>14492</v>
      </c>
      <c r="O2502" s="124">
        <v>16484</v>
      </c>
      <c r="P2502" s="123">
        <v>17410</v>
      </c>
      <c r="Q2502" s="124">
        <v>17209</v>
      </c>
      <c r="R2502" s="123">
        <v>16716</v>
      </c>
      <c r="S2502" s="124">
        <v>15795</v>
      </c>
      <c r="T2502" s="123">
        <v>15974</v>
      </c>
      <c r="U2502" s="124">
        <v>17587</v>
      </c>
      <c r="V2502" s="123">
        <v>18611</v>
      </c>
      <c r="W2502" s="124">
        <v>18100</v>
      </c>
      <c r="X2502" s="123">
        <v>18228</v>
      </c>
      <c r="Y2502" s="124">
        <v>17037</v>
      </c>
      <c r="Z2502" s="123">
        <v>18731</v>
      </c>
      <c r="AA2502" s="124">
        <v>20031</v>
      </c>
      <c r="AB2502" s="123">
        <v>19966</v>
      </c>
      <c r="AC2502" s="124">
        <v>19529</v>
      </c>
      <c r="AD2502" s="123">
        <v>18146</v>
      </c>
      <c r="AE2502" s="125">
        <v>18074</v>
      </c>
      <c r="AF2502" s="126">
        <v>19868</v>
      </c>
    </row>
    <row r="2503" spans="2:32">
      <c r="B2503" s="127">
        <v>2465</v>
      </c>
      <c r="C2503" s="128">
        <v>2465</v>
      </c>
      <c r="D2503" s="129">
        <v>103</v>
      </c>
      <c r="E2503" s="130">
        <v>4</v>
      </c>
      <c r="F2503" s="131">
        <v>13</v>
      </c>
      <c r="G2503" s="132" t="s">
        <v>485</v>
      </c>
      <c r="H2503" s="133">
        <v>4</v>
      </c>
      <c r="I2503" s="128">
        <v>12</v>
      </c>
      <c r="J2503" s="129" t="s">
        <v>485</v>
      </c>
      <c r="K2503" s="134">
        <v>17</v>
      </c>
      <c r="L2503" s="108"/>
      <c r="M2503" s="81">
        <v>15569</v>
      </c>
      <c r="N2503" s="135">
        <v>15136</v>
      </c>
      <c r="O2503" s="136">
        <v>16930</v>
      </c>
      <c r="P2503" s="135">
        <v>17945</v>
      </c>
      <c r="Q2503" s="136">
        <v>17814</v>
      </c>
      <c r="R2503" s="135">
        <v>17274</v>
      </c>
      <c r="S2503" s="136">
        <v>16361</v>
      </c>
      <c r="T2503" s="135">
        <v>16605</v>
      </c>
      <c r="U2503" s="136">
        <v>18248</v>
      </c>
      <c r="V2503" s="135">
        <v>19044</v>
      </c>
      <c r="W2503" s="136">
        <v>18566</v>
      </c>
      <c r="X2503" s="135">
        <v>18769</v>
      </c>
      <c r="Y2503" s="136">
        <v>17762</v>
      </c>
      <c r="Z2503" s="135">
        <v>19285</v>
      </c>
      <c r="AA2503" s="136">
        <v>20680</v>
      </c>
      <c r="AB2503" s="135">
        <v>20567</v>
      </c>
      <c r="AC2503" s="136">
        <v>20037</v>
      </c>
      <c r="AD2503" s="135">
        <v>18882</v>
      </c>
      <c r="AE2503" s="137">
        <v>18775</v>
      </c>
      <c r="AF2503" s="138">
        <v>20541</v>
      </c>
    </row>
    <row r="2504" spans="2:32">
      <c r="B2504" s="114">
        <v>2466</v>
      </c>
      <c r="C2504" s="115">
        <v>2466</v>
      </c>
      <c r="D2504" s="116">
        <v>103</v>
      </c>
      <c r="E2504" s="117">
        <v>4</v>
      </c>
      <c r="F2504" s="118">
        <v>13</v>
      </c>
      <c r="G2504" s="119" t="s">
        <v>485</v>
      </c>
      <c r="H2504" s="120">
        <v>4</v>
      </c>
      <c r="I2504" s="115">
        <v>12</v>
      </c>
      <c r="J2504" s="116" t="s">
        <v>485</v>
      </c>
      <c r="K2504" s="121">
        <v>18</v>
      </c>
      <c r="L2504" s="108"/>
      <c r="M2504" s="122">
        <v>15855</v>
      </c>
      <c r="N2504" s="123">
        <v>15570</v>
      </c>
      <c r="O2504" s="124">
        <v>17073</v>
      </c>
      <c r="P2504" s="123">
        <v>18306</v>
      </c>
      <c r="Q2504" s="124">
        <v>18322</v>
      </c>
      <c r="R2504" s="123">
        <v>17726</v>
      </c>
      <c r="S2504" s="124">
        <v>17117</v>
      </c>
      <c r="T2504" s="123">
        <v>17275</v>
      </c>
      <c r="U2504" s="124">
        <v>18948</v>
      </c>
      <c r="V2504" s="123">
        <v>19649</v>
      </c>
      <c r="W2504" s="124">
        <v>19531</v>
      </c>
      <c r="X2504" s="123">
        <v>19577</v>
      </c>
      <c r="Y2504" s="124">
        <v>18782</v>
      </c>
      <c r="Z2504" s="123">
        <v>19951</v>
      </c>
      <c r="AA2504" s="124">
        <v>21269</v>
      </c>
      <c r="AB2504" s="123">
        <v>21278</v>
      </c>
      <c r="AC2504" s="124">
        <v>21199</v>
      </c>
      <c r="AD2504" s="123">
        <v>20010</v>
      </c>
      <c r="AE2504" s="125">
        <v>19772</v>
      </c>
      <c r="AF2504" s="126">
        <v>21501</v>
      </c>
    </row>
    <row r="2505" spans="2:32">
      <c r="B2505" s="127">
        <v>2467</v>
      </c>
      <c r="C2505" s="128">
        <v>2467</v>
      </c>
      <c r="D2505" s="129">
        <v>103</v>
      </c>
      <c r="E2505" s="130">
        <v>4</v>
      </c>
      <c r="F2505" s="131">
        <v>13</v>
      </c>
      <c r="G2505" s="132" t="s">
        <v>485</v>
      </c>
      <c r="H2505" s="133">
        <v>4</v>
      </c>
      <c r="I2505" s="128">
        <v>12</v>
      </c>
      <c r="J2505" s="129" t="s">
        <v>485</v>
      </c>
      <c r="K2505" s="134">
        <v>19</v>
      </c>
      <c r="L2505" s="108"/>
      <c r="M2505" s="81">
        <v>15915</v>
      </c>
      <c r="N2505" s="135">
        <v>15801</v>
      </c>
      <c r="O2505" s="136">
        <v>17695</v>
      </c>
      <c r="P2505" s="135">
        <v>18468</v>
      </c>
      <c r="Q2505" s="136">
        <v>18550</v>
      </c>
      <c r="R2505" s="135">
        <v>17945</v>
      </c>
      <c r="S2505" s="136">
        <v>17400</v>
      </c>
      <c r="T2505" s="135">
        <v>17617</v>
      </c>
      <c r="U2505" s="136">
        <v>19329</v>
      </c>
      <c r="V2505" s="135">
        <v>20181</v>
      </c>
      <c r="W2505" s="136">
        <v>20050</v>
      </c>
      <c r="X2505" s="135">
        <v>20206</v>
      </c>
      <c r="Y2505" s="136">
        <v>19481</v>
      </c>
      <c r="Z2505" s="135">
        <v>21049</v>
      </c>
      <c r="AA2505" s="136">
        <v>22042</v>
      </c>
      <c r="AB2505" s="135">
        <v>22206</v>
      </c>
      <c r="AC2505" s="136">
        <v>22127</v>
      </c>
      <c r="AD2505" s="135">
        <v>20917</v>
      </c>
      <c r="AE2505" s="137">
        <v>20655</v>
      </c>
      <c r="AF2505" s="138">
        <v>22252</v>
      </c>
    </row>
    <row r="2506" spans="2:32">
      <c r="B2506" s="114">
        <v>2468</v>
      </c>
      <c r="C2506" s="115">
        <v>2468</v>
      </c>
      <c r="D2506" s="116">
        <v>103</v>
      </c>
      <c r="E2506" s="117">
        <v>4</v>
      </c>
      <c r="F2506" s="118">
        <v>13</v>
      </c>
      <c r="G2506" s="119" t="s">
        <v>485</v>
      </c>
      <c r="H2506" s="120">
        <v>4</v>
      </c>
      <c r="I2506" s="115">
        <v>12</v>
      </c>
      <c r="J2506" s="116" t="s">
        <v>485</v>
      </c>
      <c r="K2506" s="121">
        <v>20</v>
      </c>
      <c r="L2506" s="108"/>
      <c r="M2506" s="122">
        <v>16359</v>
      </c>
      <c r="N2506" s="123">
        <v>16307</v>
      </c>
      <c r="O2506" s="124">
        <v>18286</v>
      </c>
      <c r="P2506" s="123">
        <v>19050</v>
      </c>
      <c r="Q2506" s="124">
        <v>19321</v>
      </c>
      <c r="R2506" s="123">
        <v>18577</v>
      </c>
      <c r="S2506" s="124">
        <v>18165</v>
      </c>
      <c r="T2506" s="123">
        <v>18399</v>
      </c>
      <c r="U2506" s="124">
        <v>20057</v>
      </c>
      <c r="V2506" s="123">
        <v>21289</v>
      </c>
      <c r="W2506" s="124">
        <v>21204</v>
      </c>
      <c r="X2506" s="123">
        <v>21305</v>
      </c>
      <c r="Y2506" s="124">
        <v>20776</v>
      </c>
      <c r="Z2506" s="123">
        <v>22199</v>
      </c>
      <c r="AA2506" s="124">
        <v>23358</v>
      </c>
      <c r="AB2506" s="123">
        <v>23820</v>
      </c>
      <c r="AC2506" s="124">
        <v>23718</v>
      </c>
      <c r="AD2506" s="123">
        <v>22476</v>
      </c>
      <c r="AE2506" s="125">
        <v>22037</v>
      </c>
      <c r="AF2506" s="126">
        <v>23576</v>
      </c>
    </row>
    <row r="2507" spans="2:32">
      <c r="B2507" s="127">
        <v>2469</v>
      </c>
      <c r="C2507" s="128">
        <v>2469</v>
      </c>
      <c r="D2507" s="129">
        <v>103</v>
      </c>
      <c r="E2507" s="130">
        <v>4</v>
      </c>
      <c r="F2507" s="131">
        <v>13</v>
      </c>
      <c r="G2507" s="132" t="s">
        <v>485</v>
      </c>
      <c r="H2507" s="133">
        <v>4</v>
      </c>
      <c r="I2507" s="128">
        <v>12</v>
      </c>
      <c r="J2507" s="129" t="s">
        <v>485</v>
      </c>
      <c r="K2507" s="134">
        <v>21</v>
      </c>
      <c r="L2507" s="108"/>
      <c r="M2507" s="81">
        <v>16066</v>
      </c>
      <c r="N2507" s="135">
        <v>16087</v>
      </c>
      <c r="O2507" s="136">
        <v>17868</v>
      </c>
      <c r="P2507" s="135">
        <v>18769</v>
      </c>
      <c r="Q2507" s="136">
        <v>19165</v>
      </c>
      <c r="R2507" s="135">
        <v>18474</v>
      </c>
      <c r="S2507" s="136">
        <v>18216</v>
      </c>
      <c r="T2507" s="135">
        <v>18396</v>
      </c>
      <c r="U2507" s="136">
        <v>20104</v>
      </c>
      <c r="V2507" s="135">
        <v>21517</v>
      </c>
      <c r="W2507" s="136">
        <v>21753</v>
      </c>
      <c r="X2507" s="135">
        <v>21798</v>
      </c>
      <c r="Y2507" s="136">
        <v>21447</v>
      </c>
      <c r="Z2507" s="135">
        <v>22476</v>
      </c>
      <c r="AA2507" s="136">
        <v>23983</v>
      </c>
      <c r="AB2507" s="135">
        <v>24642</v>
      </c>
      <c r="AC2507" s="136">
        <v>24818</v>
      </c>
      <c r="AD2507" s="135">
        <v>23470</v>
      </c>
      <c r="AE2507" s="137">
        <v>22773</v>
      </c>
      <c r="AF2507" s="138">
        <v>24270</v>
      </c>
    </row>
    <row r="2508" spans="2:32">
      <c r="B2508" s="114">
        <v>2470</v>
      </c>
      <c r="C2508" s="115">
        <v>2470</v>
      </c>
      <c r="D2508" s="116">
        <v>103</v>
      </c>
      <c r="E2508" s="117">
        <v>4</v>
      </c>
      <c r="F2508" s="118">
        <v>13</v>
      </c>
      <c r="G2508" s="119" t="s">
        <v>485</v>
      </c>
      <c r="H2508" s="120">
        <v>4</v>
      </c>
      <c r="I2508" s="115">
        <v>12</v>
      </c>
      <c r="J2508" s="116" t="s">
        <v>485</v>
      </c>
      <c r="K2508" s="121">
        <v>22</v>
      </c>
      <c r="L2508" s="108"/>
      <c r="M2508" s="122">
        <v>15072</v>
      </c>
      <c r="N2508" s="123">
        <v>15250</v>
      </c>
      <c r="O2508" s="124">
        <v>16779</v>
      </c>
      <c r="P2508" s="123">
        <v>17813</v>
      </c>
      <c r="Q2508" s="124">
        <v>18290</v>
      </c>
      <c r="R2508" s="123">
        <v>17617</v>
      </c>
      <c r="S2508" s="124">
        <v>17547</v>
      </c>
      <c r="T2508" s="123">
        <v>17709</v>
      </c>
      <c r="U2508" s="124">
        <v>19235</v>
      </c>
      <c r="V2508" s="123">
        <v>20883</v>
      </c>
      <c r="W2508" s="124">
        <v>21165</v>
      </c>
      <c r="X2508" s="123">
        <v>21308</v>
      </c>
      <c r="Y2508" s="124">
        <v>21141</v>
      </c>
      <c r="Z2508" s="123">
        <v>21817</v>
      </c>
      <c r="AA2508" s="124">
        <v>23574</v>
      </c>
      <c r="AB2508" s="123">
        <v>24372</v>
      </c>
      <c r="AC2508" s="124">
        <v>24545</v>
      </c>
      <c r="AD2508" s="123">
        <v>23371</v>
      </c>
      <c r="AE2508" s="125">
        <v>22519</v>
      </c>
      <c r="AF2508" s="126">
        <v>23789</v>
      </c>
    </row>
    <row r="2509" spans="2:32">
      <c r="B2509" s="127">
        <v>2471</v>
      </c>
      <c r="C2509" s="128">
        <v>2471</v>
      </c>
      <c r="D2509" s="129">
        <v>103</v>
      </c>
      <c r="E2509" s="130">
        <v>4</v>
      </c>
      <c r="F2509" s="131">
        <v>13</v>
      </c>
      <c r="G2509" s="132" t="s">
        <v>485</v>
      </c>
      <c r="H2509" s="133">
        <v>4</v>
      </c>
      <c r="I2509" s="128">
        <v>12</v>
      </c>
      <c r="J2509" s="129" t="s">
        <v>485</v>
      </c>
      <c r="K2509" s="134">
        <v>23</v>
      </c>
      <c r="L2509" s="108"/>
      <c r="M2509" s="81">
        <v>14044</v>
      </c>
      <c r="N2509" s="135">
        <v>14367</v>
      </c>
      <c r="O2509" s="136">
        <v>15560</v>
      </c>
      <c r="P2509" s="135">
        <v>16657</v>
      </c>
      <c r="Q2509" s="136">
        <v>17142</v>
      </c>
      <c r="R2509" s="135">
        <v>16622</v>
      </c>
      <c r="S2509" s="136">
        <v>16646</v>
      </c>
      <c r="T2509" s="135">
        <v>16866</v>
      </c>
      <c r="U2509" s="136">
        <v>18258</v>
      </c>
      <c r="V2509" s="135">
        <v>19827</v>
      </c>
      <c r="W2509" s="136">
        <v>20225</v>
      </c>
      <c r="X2509" s="135">
        <v>20496</v>
      </c>
      <c r="Y2509" s="136">
        <v>20441</v>
      </c>
      <c r="Z2509" s="135">
        <v>20783</v>
      </c>
      <c r="AA2509" s="136">
        <v>22731</v>
      </c>
      <c r="AB2509" s="135">
        <v>23501</v>
      </c>
      <c r="AC2509" s="136">
        <v>23757</v>
      </c>
      <c r="AD2509" s="135">
        <v>22763</v>
      </c>
      <c r="AE2509" s="137">
        <v>21895</v>
      </c>
      <c r="AF2509" s="138">
        <v>23000</v>
      </c>
    </row>
    <row r="2510" spans="2:32">
      <c r="B2510" s="114">
        <v>2472</v>
      </c>
      <c r="C2510" s="115">
        <v>2472</v>
      </c>
      <c r="D2510" s="116">
        <v>103</v>
      </c>
      <c r="E2510" s="117">
        <v>4</v>
      </c>
      <c r="F2510" s="118">
        <v>13</v>
      </c>
      <c r="G2510" s="119" t="s">
        <v>485</v>
      </c>
      <c r="H2510" s="120">
        <v>4</v>
      </c>
      <c r="I2510" s="115">
        <v>12</v>
      </c>
      <c r="J2510" s="116" t="s">
        <v>485</v>
      </c>
      <c r="K2510" s="121">
        <v>24</v>
      </c>
      <c r="L2510" s="108"/>
      <c r="M2510" s="122">
        <v>13211</v>
      </c>
      <c r="N2510" s="123">
        <v>13767</v>
      </c>
      <c r="O2510" s="124">
        <v>14689</v>
      </c>
      <c r="P2510" s="123">
        <v>15842</v>
      </c>
      <c r="Q2510" s="124">
        <v>16285</v>
      </c>
      <c r="R2510" s="123">
        <v>15773</v>
      </c>
      <c r="S2510" s="124">
        <v>15962</v>
      </c>
      <c r="T2510" s="123">
        <v>16277</v>
      </c>
      <c r="U2510" s="124">
        <v>17490</v>
      </c>
      <c r="V2510" s="123">
        <v>19026</v>
      </c>
      <c r="W2510" s="124">
        <v>19528</v>
      </c>
      <c r="X2510" s="123">
        <v>19765</v>
      </c>
      <c r="Y2510" s="124">
        <v>19862</v>
      </c>
      <c r="Z2510" s="123">
        <v>20004</v>
      </c>
      <c r="AA2510" s="124">
        <v>22042</v>
      </c>
      <c r="AB2510" s="123">
        <v>22787</v>
      </c>
      <c r="AC2510" s="124">
        <v>23165</v>
      </c>
      <c r="AD2510" s="123">
        <v>22243</v>
      </c>
      <c r="AE2510" s="125">
        <v>21435</v>
      </c>
      <c r="AF2510" s="126">
        <v>22308</v>
      </c>
    </row>
    <row r="2511" spans="2:32">
      <c r="B2511" s="127">
        <v>2473</v>
      </c>
      <c r="C2511" s="128">
        <v>2473</v>
      </c>
      <c r="D2511" s="129">
        <v>104</v>
      </c>
      <c r="E2511" s="130">
        <v>4</v>
      </c>
      <c r="F2511" s="131">
        <v>14</v>
      </c>
      <c r="G2511" s="132" t="s">
        <v>485</v>
      </c>
      <c r="H2511" s="133">
        <v>4</v>
      </c>
      <c r="I2511" s="128">
        <v>13</v>
      </c>
      <c r="J2511" s="129" t="s">
        <v>485</v>
      </c>
      <c r="K2511" s="134">
        <v>1</v>
      </c>
      <c r="L2511" s="108"/>
      <c r="M2511" s="81">
        <v>13175</v>
      </c>
      <c r="N2511" s="135">
        <v>13521</v>
      </c>
      <c r="O2511" s="136">
        <v>14780</v>
      </c>
      <c r="P2511" s="135">
        <v>15567</v>
      </c>
      <c r="Q2511" s="136">
        <v>15511</v>
      </c>
      <c r="R2511" s="135">
        <v>15630</v>
      </c>
      <c r="S2511" s="136">
        <v>15334</v>
      </c>
      <c r="T2511" s="135">
        <v>15790</v>
      </c>
      <c r="U2511" s="136">
        <v>17424</v>
      </c>
      <c r="V2511" s="135">
        <v>18400</v>
      </c>
      <c r="W2511" s="136">
        <v>18863</v>
      </c>
      <c r="X2511" s="135">
        <v>19404</v>
      </c>
      <c r="Y2511" s="136">
        <v>18518</v>
      </c>
      <c r="Z2511" s="135">
        <v>20658</v>
      </c>
      <c r="AA2511" s="136">
        <v>21861</v>
      </c>
      <c r="AB2511" s="135">
        <v>22155</v>
      </c>
      <c r="AC2511" s="136">
        <v>22296</v>
      </c>
      <c r="AD2511" s="135">
        <v>20553</v>
      </c>
      <c r="AE2511" s="137">
        <v>21362</v>
      </c>
      <c r="AF2511" s="138">
        <v>22751</v>
      </c>
    </row>
    <row r="2512" spans="2:32">
      <c r="B2512" s="114">
        <v>2474</v>
      </c>
      <c r="C2512" s="115">
        <v>2474</v>
      </c>
      <c r="D2512" s="116">
        <v>104</v>
      </c>
      <c r="E2512" s="117">
        <v>4</v>
      </c>
      <c r="F2512" s="118">
        <v>14</v>
      </c>
      <c r="G2512" s="119" t="s">
        <v>485</v>
      </c>
      <c r="H2512" s="120">
        <v>4</v>
      </c>
      <c r="I2512" s="115">
        <v>13</v>
      </c>
      <c r="J2512" s="116" t="s">
        <v>485</v>
      </c>
      <c r="K2512" s="121">
        <v>2</v>
      </c>
      <c r="L2512" s="108"/>
      <c r="M2512" s="122">
        <v>12907</v>
      </c>
      <c r="N2512" s="123">
        <v>13430</v>
      </c>
      <c r="O2512" s="124">
        <v>14594</v>
      </c>
      <c r="P2512" s="123">
        <v>15367</v>
      </c>
      <c r="Q2512" s="124">
        <v>15256</v>
      </c>
      <c r="R2512" s="123">
        <v>15322</v>
      </c>
      <c r="S2512" s="124">
        <v>15086</v>
      </c>
      <c r="T2512" s="123">
        <v>15663</v>
      </c>
      <c r="U2512" s="124">
        <v>17229</v>
      </c>
      <c r="V2512" s="123">
        <v>18136</v>
      </c>
      <c r="W2512" s="124">
        <v>18486</v>
      </c>
      <c r="X2512" s="123">
        <v>19009</v>
      </c>
      <c r="Y2512" s="124">
        <v>18068</v>
      </c>
      <c r="Z2512" s="123">
        <v>20220</v>
      </c>
      <c r="AA2512" s="124">
        <v>21406</v>
      </c>
      <c r="AB2512" s="123">
        <v>21636</v>
      </c>
      <c r="AC2512" s="124">
        <v>21848</v>
      </c>
      <c r="AD2512" s="123">
        <v>20042</v>
      </c>
      <c r="AE2512" s="125">
        <v>21029</v>
      </c>
      <c r="AF2512" s="126">
        <v>22260</v>
      </c>
    </row>
    <row r="2513" spans="2:32">
      <c r="B2513" s="127">
        <v>2475</v>
      </c>
      <c r="C2513" s="128">
        <v>2475</v>
      </c>
      <c r="D2513" s="129">
        <v>104</v>
      </c>
      <c r="E2513" s="130">
        <v>4</v>
      </c>
      <c r="F2513" s="131">
        <v>14</v>
      </c>
      <c r="G2513" s="132" t="s">
        <v>485</v>
      </c>
      <c r="H2513" s="133">
        <v>4</v>
      </c>
      <c r="I2513" s="128">
        <v>13</v>
      </c>
      <c r="J2513" s="129" t="s">
        <v>485</v>
      </c>
      <c r="K2513" s="134">
        <v>3</v>
      </c>
      <c r="L2513" s="108"/>
      <c r="M2513" s="81">
        <v>12767</v>
      </c>
      <c r="N2513" s="135">
        <v>13384</v>
      </c>
      <c r="O2513" s="136">
        <v>14498</v>
      </c>
      <c r="P2513" s="135">
        <v>15304</v>
      </c>
      <c r="Q2513" s="136">
        <v>15160</v>
      </c>
      <c r="R2513" s="135">
        <v>15112</v>
      </c>
      <c r="S2513" s="136">
        <v>14943</v>
      </c>
      <c r="T2513" s="135">
        <v>15580</v>
      </c>
      <c r="U2513" s="136">
        <v>17068</v>
      </c>
      <c r="V2513" s="135">
        <v>17949</v>
      </c>
      <c r="W2513" s="136">
        <v>18201</v>
      </c>
      <c r="X2513" s="135">
        <v>18653</v>
      </c>
      <c r="Y2513" s="136">
        <v>17886</v>
      </c>
      <c r="Z2513" s="135">
        <v>20011</v>
      </c>
      <c r="AA2513" s="136">
        <v>21187</v>
      </c>
      <c r="AB2513" s="135">
        <v>21380</v>
      </c>
      <c r="AC2513" s="136">
        <v>21454</v>
      </c>
      <c r="AD2513" s="135">
        <v>19786</v>
      </c>
      <c r="AE2513" s="137">
        <v>20704</v>
      </c>
      <c r="AF2513" s="138">
        <v>21986</v>
      </c>
    </row>
    <row r="2514" spans="2:32">
      <c r="B2514" s="114">
        <v>2476</v>
      </c>
      <c r="C2514" s="115">
        <v>2476</v>
      </c>
      <c r="D2514" s="116">
        <v>104</v>
      </c>
      <c r="E2514" s="117">
        <v>4</v>
      </c>
      <c r="F2514" s="118">
        <v>14</v>
      </c>
      <c r="G2514" s="119" t="s">
        <v>485</v>
      </c>
      <c r="H2514" s="120">
        <v>4</v>
      </c>
      <c r="I2514" s="115">
        <v>13</v>
      </c>
      <c r="J2514" s="116" t="s">
        <v>485</v>
      </c>
      <c r="K2514" s="121">
        <v>4</v>
      </c>
      <c r="L2514" s="108"/>
      <c r="M2514" s="122">
        <v>12800</v>
      </c>
      <c r="N2514" s="123">
        <v>13502</v>
      </c>
      <c r="O2514" s="124">
        <v>14614</v>
      </c>
      <c r="P2514" s="123">
        <v>15370</v>
      </c>
      <c r="Q2514" s="124">
        <v>15149</v>
      </c>
      <c r="R2514" s="123">
        <v>15067</v>
      </c>
      <c r="S2514" s="124">
        <v>14836</v>
      </c>
      <c r="T2514" s="123">
        <v>15569</v>
      </c>
      <c r="U2514" s="124">
        <v>16996</v>
      </c>
      <c r="V2514" s="123">
        <v>17666</v>
      </c>
      <c r="W2514" s="124">
        <v>17891</v>
      </c>
      <c r="X2514" s="123">
        <v>18243</v>
      </c>
      <c r="Y2514" s="124">
        <v>17525</v>
      </c>
      <c r="Z2514" s="123">
        <v>19686</v>
      </c>
      <c r="AA2514" s="124">
        <v>20715</v>
      </c>
      <c r="AB2514" s="123">
        <v>20781</v>
      </c>
      <c r="AC2514" s="124">
        <v>20767</v>
      </c>
      <c r="AD2514" s="123">
        <v>19241</v>
      </c>
      <c r="AE2514" s="125">
        <v>20239</v>
      </c>
      <c r="AF2514" s="126">
        <v>21492</v>
      </c>
    </row>
    <row r="2515" spans="2:32">
      <c r="B2515" s="127">
        <v>2477</v>
      </c>
      <c r="C2515" s="128">
        <v>2477</v>
      </c>
      <c r="D2515" s="129">
        <v>104</v>
      </c>
      <c r="E2515" s="130">
        <v>4</v>
      </c>
      <c r="F2515" s="131">
        <v>14</v>
      </c>
      <c r="G2515" s="132" t="s">
        <v>485</v>
      </c>
      <c r="H2515" s="133">
        <v>4</v>
      </c>
      <c r="I2515" s="128">
        <v>13</v>
      </c>
      <c r="J2515" s="129" t="s">
        <v>485</v>
      </c>
      <c r="K2515" s="134">
        <v>5</v>
      </c>
      <c r="L2515" s="108"/>
      <c r="M2515" s="81">
        <v>13160</v>
      </c>
      <c r="N2515" s="135">
        <v>14083</v>
      </c>
      <c r="O2515" s="136">
        <v>15254</v>
      </c>
      <c r="P2515" s="135">
        <v>15926</v>
      </c>
      <c r="Q2515" s="136">
        <v>15602</v>
      </c>
      <c r="R2515" s="135">
        <v>15388</v>
      </c>
      <c r="S2515" s="136">
        <v>15015</v>
      </c>
      <c r="T2515" s="135">
        <v>15897</v>
      </c>
      <c r="U2515" s="136">
        <v>17413</v>
      </c>
      <c r="V2515" s="135">
        <v>17864</v>
      </c>
      <c r="W2515" s="136">
        <v>17976</v>
      </c>
      <c r="X2515" s="135">
        <v>18127</v>
      </c>
      <c r="Y2515" s="136">
        <v>17399</v>
      </c>
      <c r="Z2515" s="135">
        <v>19756</v>
      </c>
      <c r="AA2515" s="136">
        <v>20629</v>
      </c>
      <c r="AB2515" s="135">
        <v>20569</v>
      </c>
      <c r="AC2515" s="136">
        <v>20505</v>
      </c>
      <c r="AD2515" s="135">
        <v>18902</v>
      </c>
      <c r="AE2515" s="137">
        <v>20036</v>
      </c>
      <c r="AF2515" s="138">
        <v>21357</v>
      </c>
    </row>
    <row r="2516" spans="2:32">
      <c r="B2516" s="114">
        <v>2478</v>
      </c>
      <c r="C2516" s="115">
        <v>2478</v>
      </c>
      <c r="D2516" s="116">
        <v>104</v>
      </c>
      <c r="E2516" s="117">
        <v>4</v>
      </c>
      <c r="F2516" s="118">
        <v>14</v>
      </c>
      <c r="G2516" s="119" t="s">
        <v>485</v>
      </c>
      <c r="H2516" s="120">
        <v>4</v>
      </c>
      <c r="I2516" s="115">
        <v>13</v>
      </c>
      <c r="J2516" s="116" t="s">
        <v>485</v>
      </c>
      <c r="K2516" s="121">
        <v>6</v>
      </c>
      <c r="L2516" s="108"/>
      <c r="M2516" s="122">
        <v>13813</v>
      </c>
      <c r="N2516" s="123">
        <v>15104</v>
      </c>
      <c r="O2516" s="124">
        <v>16489</v>
      </c>
      <c r="P2516" s="123">
        <v>17018</v>
      </c>
      <c r="Q2516" s="124">
        <v>16550</v>
      </c>
      <c r="R2516" s="123">
        <v>15919</v>
      </c>
      <c r="S2516" s="124">
        <v>15274</v>
      </c>
      <c r="T2516" s="123">
        <v>16522</v>
      </c>
      <c r="U2516" s="124">
        <v>18364</v>
      </c>
      <c r="V2516" s="123">
        <v>18475</v>
      </c>
      <c r="W2516" s="124">
        <v>18487</v>
      </c>
      <c r="X2516" s="123">
        <v>18154</v>
      </c>
      <c r="Y2516" s="124">
        <v>17270</v>
      </c>
      <c r="Z2516" s="123">
        <v>20303</v>
      </c>
      <c r="AA2516" s="124">
        <v>21003</v>
      </c>
      <c r="AB2516" s="123">
        <v>20744</v>
      </c>
      <c r="AC2516" s="124">
        <v>20608</v>
      </c>
      <c r="AD2516" s="123">
        <v>18553</v>
      </c>
      <c r="AE2516" s="125">
        <v>20520</v>
      </c>
      <c r="AF2516" s="126">
        <v>21699</v>
      </c>
    </row>
    <row r="2517" spans="2:32">
      <c r="B2517" s="127">
        <v>2479</v>
      </c>
      <c r="C2517" s="128">
        <v>2479</v>
      </c>
      <c r="D2517" s="129">
        <v>104</v>
      </c>
      <c r="E2517" s="130">
        <v>4</v>
      </c>
      <c r="F2517" s="131">
        <v>14</v>
      </c>
      <c r="G2517" s="132" t="s">
        <v>485</v>
      </c>
      <c r="H2517" s="133">
        <v>4</v>
      </c>
      <c r="I2517" s="128">
        <v>13</v>
      </c>
      <c r="J2517" s="129" t="s">
        <v>485</v>
      </c>
      <c r="K2517" s="134">
        <v>7</v>
      </c>
      <c r="L2517" s="108"/>
      <c r="M2517" s="81">
        <v>14314</v>
      </c>
      <c r="N2517" s="135">
        <v>16258</v>
      </c>
      <c r="O2517" s="136">
        <v>17637</v>
      </c>
      <c r="P2517" s="135">
        <v>18165</v>
      </c>
      <c r="Q2517" s="136">
        <v>17488</v>
      </c>
      <c r="R2517" s="135">
        <v>16203</v>
      </c>
      <c r="S2517" s="136">
        <v>15338</v>
      </c>
      <c r="T2517" s="135">
        <v>17153</v>
      </c>
      <c r="U2517" s="136">
        <v>19224</v>
      </c>
      <c r="V2517" s="135">
        <v>19127</v>
      </c>
      <c r="W2517" s="136">
        <v>19187</v>
      </c>
      <c r="X2517" s="135">
        <v>18033</v>
      </c>
      <c r="Y2517" s="136">
        <v>16916</v>
      </c>
      <c r="Z2517" s="135">
        <v>20718</v>
      </c>
      <c r="AA2517" s="136">
        <v>21478</v>
      </c>
      <c r="AB2517" s="135">
        <v>20976</v>
      </c>
      <c r="AC2517" s="136">
        <v>21028</v>
      </c>
      <c r="AD2517" s="135">
        <v>18035</v>
      </c>
      <c r="AE2517" s="137">
        <v>21063</v>
      </c>
      <c r="AF2517" s="138">
        <v>21941</v>
      </c>
    </row>
    <row r="2518" spans="2:32">
      <c r="B2518" s="114">
        <v>2480</v>
      </c>
      <c r="C2518" s="115">
        <v>2480</v>
      </c>
      <c r="D2518" s="116">
        <v>104</v>
      </c>
      <c r="E2518" s="117">
        <v>4</v>
      </c>
      <c r="F2518" s="118">
        <v>14</v>
      </c>
      <c r="G2518" s="119" t="s">
        <v>485</v>
      </c>
      <c r="H2518" s="120">
        <v>4</v>
      </c>
      <c r="I2518" s="115">
        <v>13</v>
      </c>
      <c r="J2518" s="116" t="s">
        <v>485</v>
      </c>
      <c r="K2518" s="121">
        <v>8</v>
      </c>
      <c r="L2518" s="108"/>
      <c r="M2518" s="122">
        <v>14508</v>
      </c>
      <c r="N2518" s="123">
        <v>16658</v>
      </c>
      <c r="O2518" s="124">
        <v>17881</v>
      </c>
      <c r="P2518" s="123">
        <v>18501</v>
      </c>
      <c r="Q2518" s="124">
        <v>17803</v>
      </c>
      <c r="R2518" s="123">
        <v>16226</v>
      </c>
      <c r="S2518" s="124">
        <v>15333</v>
      </c>
      <c r="T2518" s="123">
        <v>17649</v>
      </c>
      <c r="U2518" s="124">
        <v>19257</v>
      </c>
      <c r="V2518" s="123">
        <v>19310</v>
      </c>
      <c r="W2518" s="124">
        <v>19413</v>
      </c>
      <c r="X2518" s="123">
        <v>17846</v>
      </c>
      <c r="Y2518" s="124">
        <v>16705</v>
      </c>
      <c r="Z2518" s="123">
        <v>20525</v>
      </c>
      <c r="AA2518" s="124">
        <v>21400</v>
      </c>
      <c r="AB2518" s="123">
        <v>20929</v>
      </c>
      <c r="AC2518" s="124">
        <v>21050</v>
      </c>
      <c r="AD2518" s="123">
        <v>17730</v>
      </c>
      <c r="AE2518" s="125">
        <v>21055</v>
      </c>
      <c r="AF2518" s="126">
        <v>21639</v>
      </c>
    </row>
    <row r="2519" spans="2:32">
      <c r="B2519" s="127">
        <v>2481</v>
      </c>
      <c r="C2519" s="128">
        <v>2481</v>
      </c>
      <c r="D2519" s="129">
        <v>104</v>
      </c>
      <c r="E2519" s="130">
        <v>4</v>
      </c>
      <c r="F2519" s="131">
        <v>14</v>
      </c>
      <c r="G2519" s="132" t="s">
        <v>485</v>
      </c>
      <c r="H2519" s="133">
        <v>4</v>
      </c>
      <c r="I2519" s="128">
        <v>13</v>
      </c>
      <c r="J2519" s="129" t="s">
        <v>485</v>
      </c>
      <c r="K2519" s="134">
        <v>9</v>
      </c>
      <c r="L2519" s="108"/>
      <c r="M2519" s="81">
        <v>14666</v>
      </c>
      <c r="N2519" s="135">
        <v>16458</v>
      </c>
      <c r="O2519" s="136">
        <v>17624</v>
      </c>
      <c r="P2519" s="135">
        <v>18103</v>
      </c>
      <c r="Q2519" s="136">
        <v>17548</v>
      </c>
      <c r="R2519" s="135">
        <v>16294</v>
      </c>
      <c r="S2519" s="136">
        <v>15424</v>
      </c>
      <c r="T2519" s="135">
        <v>17737</v>
      </c>
      <c r="U2519" s="136">
        <v>18929</v>
      </c>
      <c r="V2519" s="135">
        <v>18873</v>
      </c>
      <c r="W2519" s="136">
        <v>19071</v>
      </c>
      <c r="X2519" s="135">
        <v>17762</v>
      </c>
      <c r="Y2519" s="136">
        <v>16608</v>
      </c>
      <c r="Z2519" s="135">
        <v>20017</v>
      </c>
      <c r="AA2519" s="136">
        <v>20702</v>
      </c>
      <c r="AB2519" s="135">
        <v>20360</v>
      </c>
      <c r="AC2519" s="136">
        <v>20615</v>
      </c>
      <c r="AD2519" s="135">
        <v>17583</v>
      </c>
      <c r="AE2519" s="137">
        <v>20602</v>
      </c>
      <c r="AF2519" s="138">
        <v>21066</v>
      </c>
    </row>
    <row r="2520" spans="2:32">
      <c r="B2520" s="114">
        <v>2482</v>
      </c>
      <c r="C2520" s="115">
        <v>2482</v>
      </c>
      <c r="D2520" s="116">
        <v>104</v>
      </c>
      <c r="E2520" s="117">
        <v>4</v>
      </c>
      <c r="F2520" s="118">
        <v>14</v>
      </c>
      <c r="G2520" s="119" t="s">
        <v>485</v>
      </c>
      <c r="H2520" s="120">
        <v>4</v>
      </c>
      <c r="I2520" s="115">
        <v>13</v>
      </c>
      <c r="J2520" s="116" t="s">
        <v>485</v>
      </c>
      <c r="K2520" s="121">
        <v>10</v>
      </c>
      <c r="L2520" s="108"/>
      <c r="M2520" s="122">
        <v>14713</v>
      </c>
      <c r="N2520" s="123">
        <v>16227</v>
      </c>
      <c r="O2520" s="124">
        <v>17329</v>
      </c>
      <c r="P2520" s="123">
        <v>17707</v>
      </c>
      <c r="Q2520" s="124">
        <v>17188</v>
      </c>
      <c r="R2520" s="123">
        <v>16242</v>
      </c>
      <c r="S2520" s="124">
        <v>15534</v>
      </c>
      <c r="T2520" s="123">
        <v>17691</v>
      </c>
      <c r="U2520" s="124">
        <v>18757</v>
      </c>
      <c r="V2520" s="123">
        <v>18462</v>
      </c>
      <c r="W2520" s="124">
        <v>18762</v>
      </c>
      <c r="X2520" s="123">
        <v>17741</v>
      </c>
      <c r="Y2520" s="124">
        <v>16760</v>
      </c>
      <c r="Z2520" s="123">
        <v>19830</v>
      </c>
      <c r="AA2520" s="124">
        <v>20407</v>
      </c>
      <c r="AB2520" s="123">
        <v>20045</v>
      </c>
      <c r="AC2520" s="124">
        <v>20521</v>
      </c>
      <c r="AD2520" s="123">
        <v>17786</v>
      </c>
      <c r="AE2520" s="125">
        <v>20493</v>
      </c>
      <c r="AF2520" s="126">
        <v>20938</v>
      </c>
    </row>
    <row r="2521" spans="2:32">
      <c r="B2521" s="127">
        <v>2483</v>
      </c>
      <c r="C2521" s="128">
        <v>2483</v>
      </c>
      <c r="D2521" s="129">
        <v>104</v>
      </c>
      <c r="E2521" s="130">
        <v>4</v>
      </c>
      <c r="F2521" s="131">
        <v>14</v>
      </c>
      <c r="G2521" s="132" t="s">
        <v>485</v>
      </c>
      <c r="H2521" s="133">
        <v>4</v>
      </c>
      <c r="I2521" s="128">
        <v>13</v>
      </c>
      <c r="J2521" s="129" t="s">
        <v>485</v>
      </c>
      <c r="K2521" s="134">
        <v>11</v>
      </c>
      <c r="L2521" s="108"/>
      <c r="M2521" s="81">
        <v>14635</v>
      </c>
      <c r="N2521" s="135">
        <v>16118</v>
      </c>
      <c r="O2521" s="136">
        <v>17230</v>
      </c>
      <c r="P2521" s="135">
        <v>17523</v>
      </c>
      <c r="Q2521" s="136">
        <v>17029</v>
      </c>
      <c r="R2521" s="135">
        <v>16163</v>
      </c>
      <c r="S2521" s="136">
        <v>15584</v>
      </c>
      <c r="T2521" s="135">
        <v>17776</v>
      </c>
      <c r="U2521" s="136">
        <v>18722</v>
      </c>
      <c r="V2521" s="135">
        <v>18378</v>
      </c>
      <c r="W2521" s="136">
        <v>18640</v>
      </c>
      <c r="X2521" s="135">
        <v>17721</v>
      </c>
      <c r="Y2521" s="136">
        <v>16868</v>
      </c>
      <c r="Z2521" s="135">
        <v>19910</v>
      </c>
      <c r="AA2521" s="136">
        <v>20382</v>
      </c>
      <c r="AB2521" s="135">
        <v>20072</v>
      </c>
      <c r="AC2521" s="136">
        <v>20545</v>
      </c>
      <c r="AD2521" s="135">
        <v>17954</v>
      </c>
      <c r="AE2521" s="137">
        <v>20440</v>
      </c>
      <c r="AF2521" s="138">
        <v>21074</v>
      </c>
    </row>
    <row r="2522" spans="2:32">
      <c r="B2522" s="114">
        <v>2484</v>
      </c>
      <c r="C2522" s="115">
        <v>2484</v>
      </c>
      <c r="D2522" s="116">
        <v>104</v>
      </c>
      <c r="E2522" s="117">
        <v>4</v>
      </c>
      <c r="F2522" s="118">
        <v>14</v>
      </c>
      <c r="G2522" s="119" t="s">
        <v>485</v>
      </c>
      <c r="H2522" s="120">
        <v>4</v>
      </c>
      <c r="I2522" s="115">
        <v>13</v>
      </c>
      <c r="J2522" s="116" t="s">
        <v>485</v>
      </c>
      <c r="K2522" s="121">
        <v>12</v>
      </c>
      <c r="L2522" s="108"/>
      <c r="M2522" s="122">
        <v>14493</v>
      </c>
      <c r="N2522" s="123">
        <v>16105</v>
      </c>
      <c r="O2522" s="124">
        <v>17110</v>
      </c>
      <c r="P2522" s="123">
        <v>17358</v>
      </c>
      <c r="Q2522" s="124">
        <v>16852</v>
      </c>
      <c r="R2522" s="123">
        <v>16031</v>
      </c>
      <c r="S2522" s="124">
        <v>15622</v>
      </c>
      <c r="T2522" s="123">
        <v>17743</v>
      </c>
      <c r="U2522" s="124">
        <v>18563</v>
      </c>
      <c r="V2522" s="123">
        <v>18273</v>
      </c>
      <c r="W2522" s="124">
        <v>18520</v>
      </c>
      <c r="X2522" s="123">
        <v>17607</v>
      </c>
      <c r="Y2522" s="124">
        <v>16948</v>
      </c>
      <c r="Z2522" s="123">
        <v>19832</v>
      </c>
      <c r="AA2522" s="124">
        <v>20305</v>
      </c>
      <c r="AB2522" s="123">
        <v>20034</v>
      </c>
      <c r="AC2522" s="124">
        <v>20498</v>
      </c>
      <c r="AD2522" s="123">
        <v>18050</v>
      </c>
      <c r="AE2522" s="125">
        <v>20400</v>
      </c>
      <c r="AF2522" s="126">
        <v>21016</v>
      </c>
    </row>
    <row r="2523" spans="2:32">
      <c r="B2523" s="127">
        <v>2485</v>
      </c>
      <c r="C2523" s="128">
        <v>2485</v>
      </c>
      <c r="D2523" s="129">
        <v>104</v>
      </c>
      <c r="E2523" s="130">
        <v>4</v>
      </c>
      <c r="F2523" s="131">
        <v>14</v>
      </c>
      <c r="G2523" s="132" t="s">
        <v>485</v>
      </c>
      <c r="H2523" s="133">
        <v>4</v>
      </c>
      <c r="I2523" s="128">
        <v>13</v>
      </c>
      <c r="J2523" s="129" t="s">
        <v>485</v>
      </c>
      <c r="K2523" s="134">
        <v>13</v>
      </c>
      <c r="L2523" s="108"/>
      <c r="M2523" s="81">
        <v>14268</v>
      </c>
      <c r="N2523" s="135">
        <v>16102</v>
      </c>
      <c r="O2523" s="136">
        <v>17037</v>
      </c>
      <c r="P2523" s="135">
        <v>17230</v>
      </c>
      <c r="Q2523" s="136">
        <v>16696</v>
      </c>
      <c r="R2523" s="135">
        <v>15797</v>
      </c>
      <c r="S2523" s="136">
        <v>15620</v>
      </c>
      <c r="T2523" s="135">
        <v>17687</v>
      </c>
      <c r="U2523" s="136">
        <v>18482</v>
      </c>
      <c r="V2523" s="135">
        <v>18132</v>
      </c>
      <c r="W2523" s="136">
        <v>18328</v>
      </c>
      <c r="X2523" s="135">
        <v>17363</v>
      </c>
      <c r="Y2523" s="136">
        <v>16941</v>
      </c>
      <c r="Z2523" s="135">
        <v>19746</v>
      </c>
      <c r="AA2523" s="136">
        <v>20174</v>
      </c>
      <c r="AB2523" s="135">
        <v>19888</v>
      </c>
      <c r="AC2523" s="136">
        <v>20314</v>
      </c>
      <c r="AD2523" s="135">
        <v>18040</v>
      </c>
      <c r="AE2523" s="137">
        <v>20337</v>
      </c>
      <c r="AF2523" s="138">
        <v>20924</v>
      </c>
    </row>
    <row r="2524" spans="2:32">
      <c r="B2524" s="114">
        <v>2486</v>
      </c>
      <c r="C2524" s="115">
        <v>2486</v>
      </c>
      <c r="D2524" s="116">
        <v>104</v>
      </c>
      <c r="E2524" s="117">
        <v>4</v>
      </c>
      <c r="F2524" s="118">
        <v>14</v>
      </c>
      <c r="G2524" s="119" t="s">
        <v>485</v>
      </c>
      <c r="H2524" s="120">
        <v>4</v>
      </c>
      <c r="I2524" s="115">
        <v>13</v>
      </c>
      <c r="J2524" s="116" t="s">
        <v>485</v>
      </c>
      <c r="K2524" s="121">
        <v>14</v>
      </c>
      <c r="L2524" s="108"/>
      <c r="M2524" s="122">
        <v>14058</v>
      </c>
      <c r="N2524" s="123">
        <v>16078</v>
      </c>
      <c r="O2524" s="124">
        <v>16993</v>
      </c>
      <c r="P2524" s="123">
        <v>17142</v>
      </c>
      <c r="Q2524" s="124">
        <v>16605</v>
      </c>
      <c r="R2524" s="123">
        <v>15609</v>
      </c>
      <c r="S2524" s="124">
        <v>15613</v>
      </c>
      <c r="T2524" s="123">
        <v>17620</v>
      </c>
      <c r="U2524" s="124">
        <v>18358</v>
      </c>
      <c r="V2524" s="123">
        <v>18031</v>
      </c>
      <c r="W2524" s="124">
        <v>18153</v>
      </c>
      <c r="X2524" s="123">
        <v>17135</v>
      </c>
      <c r="Y2524" s="124">
        <v>16879</v>
      </c>
      <c r="Z2524" s="123">
        <v>19595</v>
      </c>
      <c r="AA2524" s="124">
        <v>20018</v>
      </c>
      <c r="AB2524" s="123">
        <v>19734</v>
      </c>
      <c r="AC2524" s="124">
        <v>20059</v>
      </c>
      <c r="AD2524" s="123">
        <v>17975</v>
      </c>
      <c r="AE2524" s="125">
        <v>20101</v>
      </c>
      <c r="AF2524" s="126">
        <v>20745</v>
      </c>
    </row>
    <row r="2525" spans="2:32">
      <c r="B2525" s="127">
        <v>2487</v>
      </c>
      <c r="C2525" s="128">
        <v>2487</v>
      </c>
      <c r="D2525" s="129">
        <v>104</v>
      </c>
      <c r="E2525" s="130">
        <v>4</v>
      </c>
      <c r="F2525" s="131">
        <v>14</v>
      </c>
      <c r="G2525" s="132" t="s">
        <v>485</v>
      </c>
      <c r="H2525" s="133">
        <v>4</v>
      </c>
      <c r="I2525" s="128">
        <v>13</v>
      </c>
      <c r="J2525" s="129" t="s">
        <v>485</v>
      </c>
      <c r="K2525" s="134">
        <v>15</v>
      </c>
      <c r="L2525" s="108"/>
      <c r="M2525" s="81">
        <v>14015</v>
      </c>
      <c r="N2525" s="135">
        <v>16177</v>
      </c>
      <c r="O2525" s="136">
        <v>17120</v>
      </c>
      <c r="P2525" s="135">
        <v>17205</v>
      </c>
      <c r="Q2525" s="136">
        <v>16636</v>
      </c>
      <c r="R2525" s="135">
        <v>15540</v>
      </c>
      <c r="S2525" s="136">
        <v>15760</v>
      </c>
      <c r="T2525" s="135">
        <v>17683</v>
      </c>
      <c r="U2525" s="136">
        <v>18436</v>
      </c>
      <c r="V2525" s="135">
        <v>18025</v>
      </c>
      <c r="W2525" s="136">
        <v>18137</v>
      </c>
      <c r="X2525" s="135">
        <v>17027</v>
      </c>
      <c r="Y2525" s="136">
        <v>16997</v>
      </c>
      <c r="Z2525" s="135">
        <v>19628</v>
      </c>
      <c r="AA2525" s="136">
        <v>20020</v>
      </c>
      <c r="AB2525" s="135">
        <v>19675</v>
      </c>
      <c r="AC2525" s="136">
        <v>19939</v>
      </c>
      <c r="AD2525" s="135">
        <v>18077</v>
      </c>
      <c r="AE2525" s="137">
        <v>20009</v>
      </c>
      <c r="AF2525" s="138">
        <v>20752</v>
      </c>
    </row>
    <row r="2526" spans="2:32">
      <c r="B2526" s="114">
        <v>2488</v>
      </c>
      <c r="C2526" s="115">
        <v>2488</v>
      </c>
      <c r="D2526" s="116">
        <v>104</v>
      </c>
      <c r="E2526" s="117">
        <v>4</v>
      </c>
      <c r="F2526" s="118">
        <v>14</v>
      </c>
      <c r="G2526" s="119" t="s">
        <v>485</v>
      </c>
      <c r="H2526" s="120">
        <v>4</v>
      </c>
      <c r="I2526" s="115">
        <v>13</v>
      </c>
      <c r="J2526" s="116" t="s">
        <v>485</v>
      </c>
      <c r="K2526" s="121">
        <v>16</v>
      </c>
      <c r="L2526" s="108"/>
      <c r="M2526" s="122">
        <v>14371</v>
      </c>
      <c r="N2526" s="123">
        <v>16561</v>
      </c>
      <c r="O2526" s="124">
        <v>17622</v>
      </c>
      <c r="P2526" s="123">
        <v>17567</v>
      </c>
      <c r="Q2526" s="124">
        <v>16958</v>
      </c>
      <c r="R2526" s="123">
        <v>15888</v>
      </c>
      <c r="S2526" s="124">
        <v>16200</v>
      </c>
      <c r="T2526" s="123">
        <v>18061</v>
      </c>
      <c r="U2526" s="124">
        <v>19058</v>
      </c>
      <c r="V2526" s="123">
        <v>18247</v>
      </c>
      <c r="W2526" s="124">
        <v>18283</v>
      </c>
      <c r="X2526" s="123">
        <v>17280</v>
      </c>
      <c r="Y2526" s="124">
        <v>17365</v>
      </c>
      <c r="Z2526" s="123">
        <v>20255</v>
      </c>
      <c r="AA2526" s="124">
        <v>20227</v>
      </c>
      <c r="AB2526" s="123">
        <v>19777</v>
      </c>
      <c r="AC2526" s="124">
        <v>19965</v>
      </c>
      <c r="AD2526" s="123">
        <v>18402</v>
      </c>
      <c r="AE2526" s="125">
        <v>20169</v>
      </c>
      <c r="AF2526" s="126">
        <v>21340</v>
      </c>
    </row>
    <row r="2527" spans="2:32">
      <c r="B2527" s="127">
        <v>2489</v>
      </c>
      <c r="C2527" s="128">
        <v>2489</v>
      </c>
      <c r="D2527" s="129">
        <v>104</v>
      </c>
      <c r="E2527" s="130">
        <v>4</v>
      </c>
      <c r="F2527" s="131">
        <v>14</v>
      </c>
      <c r="G2527" s="132" t="s">
        <v>485</v>
      </c>
      <c r="H2527" s="133">
        <v>4</v>
      </c>
      <c r="I2527" s="128">
        <v>13</v>
      </c>
      <c r="J2527" s="129" t="s">
        <v>485</v>
      </c>
      <c r="K2527" s="134">
        <v>17</v>
      </c>
      <c r="L2527" s="108"/>
      <c r="M2527" s="81">
        <v>14805</v>
      </c>
      <c r="N2527" s="135">
        <v>16961</v>
      </c>
      <c r="O2527" s="136">
        <v>18009</v>
      </c>
      <c r="P2527" s="135">
        <v>17954</v>
      </c>
      <c r="Q2527" s="136">
        <v>17261</v>
      </c>
      <c r="R2527" s="135">
        <v>16328</v>
      </c>
      <c r="S2527" s="136">
        <v>16707</v>
      </c>
      <c r="T2527" s="135">
        <v>18475</v>
      </c>
      <c r="U2527" s="136">
        <v>19398</v>
      </c>
      <c r="V2527" s="135">
        <v>18599</v>
      </c>
      <c r="W2527" s="136">
        <v>18717</v>
      </c>
      <c r="X2527" s="135">
        <v>17801</v>
      </c>
      <c r="Y2527" s="136">
        <v>17850</v>
      </c>
      <c r="Z2527" s="135">
        <v>20704</v>
      </c>
      <c r="AA2527" s="136">
        <v>20635</v>
      </c>
      <c r="AB2527" s="135">
        <v>20091</v>
      </c>
      <c r="AC2527" s="136">
        <v>20226</v>
      </c>
      <c r="AD2527" s="135">
        <v>18903</v>
      </c>
      <c r="AE2527" s="137">
        <v>20545</v>
      </c>
      <c r="AF2527" s="138">
        <v>21808</v>
      </c>
    </row>
    <row r="2528" spans="2:32">
      <c r="B2528" s="114">
        <v>2490</v>
      </c>
      <c r="C2528" s="115">
        <v>2490</v>
      </c>
      <c r="D2528" s="116">
        <v>104</v>
      </c>
      <c r="E2528" s="117">
        <v>4</v>
      </c>
      <c r="F2528" s="118">
        <v>14</v>
      </c>
      <c r="G2528" s="119" t="s">
        <v>485</v>
      </c>
      <c r="H2528" s="120">
        <v>4</v>
      </c>
      <c r="I2528" s="115">
        <v>13</v>
      </c>
      <c r="J2528" s="116" t="s">
        <v>485</v>
      </c>
      <c r="K2528" s="121">
        <v>18</v>
      </c>
      <c r="L2528" s="108"/>
      <c r="M2528" s="122">
        <v>15188</v>
      </c>
      <c r="N2528" s="123">
        <v>17167</v>
      </c>
      <c r="O2528" s="124">
        <v>18242</v>
      </c>
      <c r="P2528" s="123">
        <v>18327</v>
      </c>
      <c r="Q2528" s="124">
        <v>17830</v>
      </c>
      <c r="R2528" s="123">
        <v>16938</v>
      </c>
      <c r="S2528" s="124">
        <v>17209</v>
      </c>
      <c r="T2528" s="123">
        <v>18929</v>
      </c>
      <c r="U2528" s="124">
        <v>19648</v>
      </c>
      <c r="V2528" s="123">
        <v>19400</v>
      </c>
      <c r="W2528" s="124">
        <v>19358</v>
      </c>
      <c r="X2528" s="123">
        <v>18647</v>
      </c>
      <c r="Y2528" s="124">
        <v>18629</v>
      </c>
      <c r="Z2528" s="123">
        <v>21163</v>
      </c>
      <c r="AA2528" s="124">
        <v>21200</v>
      </c>
      <c r="AB2528" s="123">
        <v>21111</v>
      </c>
      <c r="AC2528" s="124">
        <v>21016</v>
      </c>
      <c r="AD2528" s="123">
        <v>19774</v>
      </c>
      <c r="AE2528" s="125">
        <v>21155</v>
      </c>
      <c r="AF2528" s="126">
        <v>22333</v>
      </c>
    </row>
    <row r="2529" spans="2:32">
      <c r="B2529" s="127">
        <v>2491</v>
      </c>
      <c r="C2529" s="128">
        <v>2491</v>
      </c>
      <c r="D2529" s="129">
        <v>104</v>
      </c>
      <c r="E2529" s="130">
        <v>4</v>
      </c>
      <c r="F2529" s="131">
        <v>14</v>
      </c>
      <c r="G2529" s="132" t="s">
        <v>485</v>
      </c>
      <c r="H2529" s="133">
        <v>4</v>
      </c>
      <c r="I2529" s="128">
        <v>13</v>
      </c>
      <c r="J2529" s="129" t="s">
        <v>485</v>
      </c>
      <c r="K2529" s="134">
        <v>19</v>
      </c>
      <c r="L2529" s="108"/>
      <c r="M2529" s="81">
        <v>15118</v>
      </c>
      <c r="N2529" s="135">
        <v>17198</v>
      </c>
      <c r="O2529" s="136">
        <v>18252</v>
      </c>
      <c r="P2529" s="135">
        <v>18405</v>
      </c>
      <c r="Q2529" s="136">
        <v>17943</v>
      </c>
      <c r="R2529" s="135">
        <v>17064</v>
      </c>
      <c r="S2529" s="136">
        <v>17391</v>
      </c>
      <c r="T2529" s="135">
        <v>19044</v>
      </c>
      <c r="U2529" s="136">
        <v>19898</v>
      </c>
      <c r="V2529" s="135">
        <v>19714</v>
      </c>
      <c r="W2529" s="136">
        <v>19784</v>
      </c>
      <c r="X2529" s="135">
        <v>19153</v>
      </c>
      <c r="Y2529" s="136">
        <v>19222</v>
      </c>
      <c r="Z2529" s="135">
        <v>21747</v>
      </c>
      <c r="AA2529" s="136">
        <v>21952</v>
      </c>
      <c r="AB2529" s="135">
        <v>21878</v>
      </c>
      <c r="AC2529" s="136">
        <v>21939</v>
      </c>
      <c r="AD2529" s="135">
        <v>20529</v>
      </c>
      <c r="AE2529" s="137">
        <v>22245</v>
      </c>
      <c r="AF2529" s="138">
        <v>23092</v>
      </c>
    </row>
    <row r="2530" spans="2:32">
      <c r="B2530" s="114">
        <v>2492</v>
      </c>
      <c r="C2530" s="115">
        <v>2492</v>
      </c>
      <c r="D2530" s="116">
        <v>104</v>
      </c>
      <c r="E2530" s="117">
        <v>4</v>
      </c>
      <c r="F2530" s="118">
        <v>14</v>
      </c>
      <c r="G2530" s="119" t="s">
        <v>485</v>
      </c>
      <c r="H2530" s="120">
        <v>4</v>
      </c>
      <c r="I2530" s="115">
        <v>13</v>
      </c>
      <c r="J2530" s="116" t="s">
        <v>485</v>
      </c>
      <c r="K2530" s="121">
        <v>20</v>
      </c>
      <c r="L2530" s="108"/>
      <c r="M2530" s="122">
        <v>15678</v>
      </c>
      <c r="N2530" s="123">
        <v>17678</v>
      </c>
      <c r="O2530" s="124">
        <v>18792</v>
      </c>
      <c r="P2530" s="123">
        <v>19125</v>
      </c>
      <c r="Q2530" s="124">
        <v>18604</v>
      </c>
      <c r="R2530" s="123">
        <v>17782</v>
      </c>
      <c r="S2530" s="124">
        <v>18121</v>
      </c>
      <c r="T2530" s="123">
        <v>19639</v>
      </c>
      <c r="U2530" s="124">
        <v>20766</v>
      </c>
      <c r="V2530" s="123">
        <v>20753</v>
      </c>
      <c r="W2530" s="124">
        <v>20780</v>
      </c>
      <c r="X2530" s="123">
        <v>20360</v>
      </c>
      <c r="Y2530" s="124">
        <v>20398</v>
      </c>
      <c r="Z2530" s="123">
        <v>23006</v>
      </c>
      <c r="AA2530" s="124">
        <v>23505</v>
      </c>
      <c r="AB2530" s="123">
        <v>23418</v>
      </c>
      <c r="AC2530" s="124">
        <v>23370</v>
      </c>
      <c r="AD2530" s="123">
        <v>21907</v>
      </c>
      <c r="AE2530" s="125">
        <v>23547</v>
      </c>
      <c r="AF2530" s="126">
        <v>24561</v>
      </c>
    </row>
    <row r="2531" spans="2:32">
      <c r="B2531" s="127">
        <v>2493</v>
      </c>
      <c r="C2531" s="128">
        <v>2493</v>
      </c>
      <c r="D2531" s="129">
        <v>104</v>
      </c>
      <c r="E2531" s="130">
        <v>4</v>
      </c>
      <c r="F2531" s="131">
        <v>14</v>
      </c>
      <c r="G2531" s="132" t="s">
        <v>485</v>
      </c>
      <c r="H2531" s="133">
        <v>4</v>
      </c>
      <c r="I2531" s="128">
        <v>13</v>
      </c>
      <c r="J2531" s="129" t="s">
        <v>485</v>
      </c>
      <c r="K2531" s="134">
        <v>21</v>
      </c>
      <c r="L2531" s="108"/>
      <c r="M2531" s="81">
        <v>15457</v>
      </c>
      <c r="N2531" s="135">
        <v>17396</v>
      </c>
      <c r="O2531" s="136">
        <v>18459</v>
      </c>
      <c r="P2531" s="135">
        <v>18900</v>
      </c>
      <c r="Q2531" s="136">
        <v>18621</v>
      </c>
      <c r="R2531" s="135">
        <v>17760</v>
      </c>
      <c r="S2531" s="136">
        <v>18043</v>
      </c>
      <c r="T2531" s="135">
        <v>19585</v>
      </c>
      <c r="U2531" s="136">
        <v>20775</v>
      </c>
      <c r="V2531" s="135">
        <v>21167</v>
      </c>
      <c r="W2531" s="136">
        <v>21137</v>
      </c>
      <c r="X2531" s="135">
        <v>20900</v>
      </c>
      <c r="Y2531" s="136">
        <v>20823</v>
      </c>
      <c r="Z2531" s="135">
        <v>23535</v>
      </c>
      <c r="AA2531" s="136">
        <v>24238</v>
      </c>
      <c r="AB2531" s="135">
        <v>24441</v>
      </c>
      <c r="AC2531" s="136">
        <v>24251</v>
      </c>
      <c r="AD2531" s="135">
        <v>22612</v>
      </c>
      <c r="AE2531" s="137">
        <v>24013</v>
      </c>
      <c r="AF2531" s="138">
        <v>25354</v>
      </c>
    </row>
    <row r="2532" spans="2:32">
      <c r="B2532" s="114">
        <v>2494</v>
      </c>
      <c r="C2532" s="115">
        <v>2494</v>
      </c>
      <c r="D2532" s="116">
        <v>104</v>
      </c>
      <c r="E2532" s="117">
        <v>4</v>
      </c>
      <c r="F2532" s="118">
        <v>14</v>
      </c>
      <c r="G2532" s="119" t="s">
        <v>485</v>
      </c>
      <c r="H2532" s="120">
        <v>4</v>
      </c>
      <c r="I2532" s="115">
        <v>13</v>
      </c>
      <c r="J2532" s="116" t="s">
        <v>485</v>
      </c>
      <c r="K2532" s="121">
        <v>22</v>
      </c>
      <c r="L2532" s="108"/>
      <c r="M2532" s="122">
        <v>14682</v>
      </c>
      <c r="N2532" s="123">
        <v>16390</v>
      </c>
      <c r="O2532" s="124">
        <v>17497</v>
      </c>
      <c r="P2532" s="123">
        <v>18028</v>
      </c>
      <c r="Q2532" s="124">
        <v>17752</v>
      </c>
      <c r="R2532" s="123">
        <v>17084</v>
      </c>
      <c r="S2532" s="124">
        <v>17345</v>
      </c>
      <c r="T2532" s="123">
        <v>18760</v>
      </c>
      <c r="U2532" s="124">
        <v>20025</v>
      </c>
      <c r="V2532" s="123">
        <v>20526</v>
      </c>
      <c r="W2532" s="124">
        <v>20595</v>
      </c>
      <c r="X2532" s="123">
        <v>20564</v>
      </c>
      <c r="Y2532" s="124">
        <v>20438</v>
      </c>
      <c r="Z2532" s="123">
        <v>23103</v>
      </c>
      <c r="AA2532" s="124">
        <v>23950</v>
      </c>
      <c r="AB2532" s="123">
        <v>24167</v>
      </c>
      <c r="AC2532" s="124">
        <v>24056</v>
      </c>
      <c r="AD2532" s="123">
        <v>22385</v>
      </c>
      <c r="AE2532" s="125">
        <v>23481</v>
      </c>
      <c r="AF2532" s="126">
        <v>25063</v>
      </c>
    </row>
    <row r="2533" spans="2:32">
      <c r="B2533" s="127">
        <v>2495</v>
      </c>
      <c r="C2533" s="128">
        <v>2495</v>
      </c>
      <c r="D2533" s="129">
        <v>104</v>
      </c>
      <c r="E2533" s="130">
        <v>4</v>
      </c>
      <c r="F2533" s="131">
        <v>14</v>
      </c>
      <c r="G2533" s="132" t="s">
        <v>485</v>
      </c>
      <c r="H2533" s="133">
        <v>4</v>
      </c>
      <c r="I2533" s="128">
        <v>13</v>
      </c>
      <c r="J2533" s="129" t="s">
        <v>485</v>
      </c>
      <c r="K2533" s="134">
        <v>23</v>
      </c>
      <c r="L2533" s="108"/>
      <c r="M2533" s="81">
        <v>13791</v>
      </c>
      <c r="N2533" s="135">
        <v>15303</v>
      </c>
      <c r="O2533" s="136">
        <v>16311</v>
      </c>
      <c r="P2533" s="135">
        <v>16856</v>
      </c>
      <c r="Q2533" s="136">
        <v>16655</v>
      </c>
      <c r="R2533" s="135">
        <v>16155</v>
      </c>
      <c r="S2533" s="136">
        <v>16467</v>
      </c>
      <c r="T2533" s="135">
        <v>17706</v>
      </c>
      <c r="U2533" s="136">
        <v>18952</v>
      </c>
      <c r="V2533" s="135">
        <v>19521</v>
      </c>
      <c r="W2533" s="136">
        <v>19724</v>
      </c>
      <c r="X2533" s="135">
        <v>19807</v>
      </c>
      <c r="Y2533" s="136">
        <v>19714</v>
      </c>
      <c r="Z2533" s="135">
        <v>22193</v>
      </c>
      <c r="AA2533" s="136">
        <v>23051</v>
      </c>
      <c r="AB2533" s="135">
        <v>23335</v>
      </c>
      <c r="AC2533" s="136">
        <v>23279</v>
      </c>
      <c r="AD2533" s="135">
        <v>21731</v>
      </c>
      <c r="AE2533" s="137">
        <v>22482</v>
      </c>
      <c r="AF2533" s="138">
        <v>24254</v>
      </c>
    </row>
    <row r="2534" spans="2:32">
      <c r="B2534" s="114">
        <v>2496</v>
      </c>
      <c r="C2534" s="115">
        <v>2496</v>
      </c>
      <c r="D2534" s="116">
        <v>104</v>
      </c>
      <c r="E2534" s="117">
        <v>4</v>
      </c>
      <c r="F2534" s="118">
        <v>14</v>
      </c>
      <c r="G2534" s="119" t="s">
        <v>485</v>
      </c>
      <c r="H2534" s="120">
        <v>4</v>
      </c>
      <c r="I2534" s="115">
        <v>13</v>
      </c>
      <c r="J2534" s="116" t="s">
        <v>485</v>
      </c>
      <c r="K2534" s="121">
        <v>24</v>
      </c>
      <c r="L2534" s="108"/>
      <c r="M2534" s="122">
        <v>13127</v>
      </c>
      <c r="N2534" s="123">
        <v>14533</v>
      </c>
      <c r="O2534" s="124">
        <v>15516</v>
      </c>
      <c r="P2534" s="123">
        <v>16027</v>
      </c>
      <c r="Q2534" s="124">
        <v>15895</v>
      </c>
      <c r="R2534" s="123">
        <v>15490</v>
      </c>
      <c r="S2534" s="124">
        <v>15891</v>
      </c>
      <c r="T2534" s="123">
        <v>17020</v>
      </c>
      <c r="U2534" s="124">
        <v>18182</v>
      </c>
      <c r="V2534" s="123">
        <v>18829</v>
      </c>
      <c r="W2534" s="124">
        <v>19000</v>
      </c>
      <c r="X2534" s="123">
        <v>19224</v>
      </c>
      <c r="Y2534" s="124">
        <v>19226</v>
      </c>
      <c r="Z2534" s="123">
        <v>21514</v>
      </c>
      <c r="AA2534" s="124">
        <v>22343</v>
      </c>
      <c r="AB2534" s="123">
        <v>22742</v>
      </c>
      <c r="AC2534" s="124">
        <v>22667</v>
      </c>
      <c r="AD2534" s="123">
        <v>21285</v>
      </c>
      <c r="AE2534" s="125">
        <v>21747</v>
      </c>
      <c r="AF2534" s="126">
        <v>23610</v>
      </c>
    </row>
    <row r="2535" spans="2:32">
      <c r="B2535" s="127">
        <v>2497</v>
      </c>
      <c r="C2535" s="128">
        <v>2497</v>
      </c>
      <c r="D2535" s="129">
        <v>105</v>
      </c>
      <c r="E2535" s="130">
        <v>4</v>
      </c>
      <c r="F2535" s="131">
        <v>15</v>
      </c>
      <c r="G2535" s="132" t="s">
        <v>485</v>
      </c>
      <c r="H2535" s="133">
        <v>4</v>
      </c>
      <c r="I2535" s="128">
        <v>14</v>
      </c>
      <c r="J2535" s="129" t="s">
        <v>485</v>
      </c>
      <c r="K2535" s="134">
        <v>1</v>
      </c>
      <c r="L2535" s="108"/>
      <c r="M2535" s="81">
        <v>12510</v>
      </c>
      <c r="N2535" s="135">
        <v>13869</v>
      </c>
      <c r="O2535" s="136">
        <v>14919</v>
      </c>
      <c r="P2535" s="135">
        <v>14896</v>
      </c>
      <c r="Q2535" s="136">
        <v>14774</v>
      </c>
      <c r="R2535" s="135">
        <v>14565</v>
      </c>
      <c r="S2535" s="136">
        <v>15229</v>
      </c>
      <c r="T2535" s="135">
        <v>16553</v>
      </c>
      <c r="U2535" s="136">
        <v>17674</v>
      </c>
      <c r="V2535" s="135">
        <v>17698</v>
      </c>
      <c r="W2535" s="136">
        <v>17951</v>
      </c>
      <c r="X2535" s="135">
        <v>17682</v>
      </c>
      <c r="Y2535" s="136">
        <v>18604</v>
      </c>
      <c r="Z2535" s="135">
        <v>21021</v>
      </c>
      <c r="AA2535" s="136">
        <v>21399</v>
      </c>
      <c r="AB2535" s="135">
        <v>21817</v>
      </c>
      <c r="AC2535" s="136">
        <v>21452</v>
      </c>
      <c r="AD2535" s="135">
        <v>20472</v>
      </c>
      <c r="AE2535" s="137">
        <v>22297</v>
      </c>
      <c r="AF2535" s="138">
        <v>23184</v>
      </c>
    </row>
    <row r="2536" spans="2:32">
      <c r="B2536" s="114">
        <v>2498</v>
      </c>
      <c r="C2536" s="115">
        <v>2498</v>
      </c>
      <c r="D2536" s="116">
        <v>105</v>
      </c>
      <c r="E2536" s="117">
        <v>4</v>
      </c>
      <c r="F2536" s="118">
        <v>15</v>
      </c>
      <c r="G2536" s="119" t="s">
        <v>485</v>
      </c>
      <c r="H2536" s="120">
        <v>4</v>
      </c>
      <c r="I2536" s="115">
        <v>14</v>
      </c>
      <c r="J2536" s="116" t="s">
        <v>485</v>
      </c>
      <c r="K2536" s="121">
        <v>2</v>
      </c>
      <c r="L2536" s="108"/>
      <c r="M2536" s="122">
        <v>12271</v>
      </c>
      <c r="N2536" s="123">
        <v>13660</v>
      </c>
      <c r="O2536" s="124">
        <v>14692</v>
      </c>
      <c r="P2536" s="123">
        <v>14591</v>
      </c>
      <c r="Q2536" s="124">
        <v>14425</v>
      </c>
      <c r="R2536" s="123">
        <v>14245</v>
      </c>
      <c r="S2536" s="124">
        <v>15051</v>
      </c>
      <c r="T2536" s="123">
        <v>16282</v>
      </c>
      <c r="U2536" s="124">
        <v>17483</v>
      </c>
      <c r="V2536" s="123">
        <v>17190</v>
      </c>
      <c r="W2536" s="124">
        <v>17486</v>
      </c>
      <c r="X2536" s="123">
        <v>17265</v>
      </c>
      <c r="Y2536" s="124">
        <v>18413</v>
      </c>
      <c r="Z2536" s="123">
        <v>20602</v>
      </c>
      <c r="AA2536" s="124">
        <v>20907</v>
      </c>
      <c r="AB2536" s="123">
        <v>21337</v>
      </c>
      <c r="AC2536" s="124">
        <v>20852</v>
      </c>
      <c r="AD2536" s="123">
        <v>20150</v>
      </c>
      <c r="AE2536" s="125">
        <v>21825</v>
      </c>
      <c r="AF2536" s="126">
        <v>22708</v>
      </c>
    </row>
    <row r="2537" spans="2:32">
      <c r="B2537" s="127">
        <v>2499</v>
      </c>
      <c r="C2537" s="128">
        <v>2499</v>
      </c>
      <c r="D2537" s="129">
        <v>105</v>
      </c>
      <c r="E2537" s="130">
        <v>4</v>
      </c>
      <c r="F2537" s="131">
        <v>15</v>
      </c>
      <c r="G2537" s="132" t="s">
        <v>485</v>
      </c>
      <c r="H2537" s="133">
        <v>4</v>
      </c>
      <c r="I2537" s="128">
        <v>14</v>
      </c>
      <c r="J2537" s="129" t="s">
        <v>485</v>
      </c>
      <c r="K2537" s="134">
        <v>3</v>
      </c>
      <c r="L2537" s="108"/>
      <c r="M2537" s="81">
        <v>12171</v>
      </c>
      <c r="N2537" s="135">
        <v>13624</v>
      </c>
      <c r="O2537" s="136">
        <v>14684</v>
      </c>
      <c r="P2537" s="135">
        <v>14553</v>
      </c>
      <c r="Q2537" s="136">
        <v>14207</v>
      </c>
      <c r="R2537" s="135">
        <v>14175</v>
      </c>
      <c r="S2537" s="136">
        <v>15064</v>
      </c>
      <c r="T2537" s="135">
        <v>16217</v>
      </c>
      <c r="U2537" s="136">
        <v>17354</v>
      </c>
      <c r="V2537" s="135">
        <v>16969</v>
      </c>
      <c r="W2537" s="136">
        <v>17218</v>
      </c>
      <c r="X2537" s="135">
        <v>17106</v>
      </c>
      <c r="Y2537" s="136">
        <v>18525</v>
      </c>
      <c r="Z2537" s="135">
        <v>20417</v>
      </c>
      <c r="AA2537" s="136">
        <v>20677</v>
      </c>
      <c r="AB2537" s="135">
        <v>20920</v>
      </c>
      <c r="AC2537" s="136">
        <v>20440</v>
      </c>
      <c r="AD2537" s="135">
        <v>19999</v>
      </c>
      <c r="AE2537" s="137">
        <v>21550</v>
      </c>
      <c r="AF2537" s="138">
        <v>22444</v>
      </c>
    </row>
    <row r="2538" spans="2:32">
      <c r="B2538" s="114">
        <v>2500</v>
      </c>
      <c r="C2538" s="115">
        <v>2500</v>
      </c>
      <c r="D2538" s="116">
        <v>105</v>
      </c>
      <c r="E2538" s="117">
        <v>4</v>
      </c>
      <c r="F2538" s="118">
        <v>15</v>
      </c>
      <c r="G2538" s="119" t="s">
        <v>485</v>
      </c>
      <c r="H2538" s="120">
        <v>4</v>
      </c>
      <c r="I2538" s="115">
        <v>14</v>
      </c>
      <c r="J2538" s="116" t="s">
        <v>485</v>
      </c>
      <c r="K2538" s="121">
        <v>4</v>
      </c>
      <c r="L2538" s="108"/>
      <c r="M2538" s="122">
        <v>12178</v>
      </c>
      <c r="N2538" s="123">
        <v>13762</v>
      </c>
      <c r="O2538" s="124">
        <v>14792</v>
      </c>
      <c r="P2538" s="123">
        <v>14595</v>
      </c>
      <c r="Q2538" s="124">
        <v>14109</v>
      </c>
      <c r="R2538" s="123">
        <v>14138</v>
      </c>
      <c r="S2538" s="124">
        <v>15127</v>
      </c>
      <c r="T2538" s="123">
        <v>16251</v>
      </c>
      <c r="U2538" s="124">
        <v>17220</v>
      </c>
      <c r="V2538" s="123">
        <v>16657</v>
      </c>
      <c r="W2538" s="124">
        <v>16860</v>
      </c>
      <c r="X2538" s="123">
        <v>16788</v>
      </c>
      <c r="Y2538" s="124">
        <v>18619</v>
      </c>
      <c r="Z2538" s="123">
        <v>19990</v>
      </c>
      <c r="AA2538" s="124">
        <v>20110</v>
      </c>
      <c r="AB2538" s="123">
        <v>20285</v>
      </c>
      <c r="AC2538" s="124">
        <v>19753</v>
      </c>
      <c r="AD2538" s="123">
        <v>19592</v>
      </c>
      <c r="AE2538" s="125">
        <v>21057</v>
      </c>
      <c r="AF2538" s="126">
        <v>21832</v>
      </c>
    </row>
    <row r="2539" spans="2:32">
      <c r="B2539" s="127">
        <v>2501</v>
      </c>
      <c r="C2539" s="128">
        <v>2501</v>
      </c>
      <c r="D2539" s="129">
        <v>105</v>
      </c>
      <c r="E2539" s="130">
        <v>4</v>
      </c>
      <c r="F2539" s="131">
        <v>15</v>
      </c>
      <c r="G2539" s="132" t="s">
        <v>485</v>
      </c>
      <c r="H2539" s="133">
        <v>4</v>
      </c>
      <c r="I2539" s="128">
        <v>14</v>
      </c>
      <c r="J2539" s="129" t="s">
        <v>485</v>
      </c>
      <c r="K2539" s="134">
        <v>5</v>
      </c>
      <c r="L2539" s="108"/>
      <c r="M2539" s="81">
        <v>12435</v>
      </c>
      <c r="N2539" s="135">
        <v>14391</v>
      </c>
      <c r="O2539" s="136">
        <v>15346</v>
      </c>
      <c r="P2539" s="135">
        <v>15065</v>
      </c>
      <c r="Q2539" s="136">
        <v>14200</v>
      </c>
      <c r="R2539" s="135">
        <v>14339</v>
      </c>
      <c r="S2539" s="136">
        <v>15645</v>
      </c>
      <c r="T2539" s="135">
        <v>16734</v>
      </c>
      <c r="U2539" s="136">
        <v>17598</v>
      </c>
      <c r="V2539" s="135">
        <v>16499</v>
      </c>
      <c r="W2539" s="136">
        <v>16742</v>
      </c>
      <c r="X2539" s="135">
        <v>16704</v>
      </c>
      <c r="Y2539" s="136">
        <v>18748</v>
      </c>
      <c r="Z2539" s="135">
        <v>19947</v>
      </c>
      <c r="AA2539" s="136">
        <v>19933</v>
      </c>
      <c r="AB2539" s="135">
        <v>19962</v>
      </c>
      <c r="AC2539" s="136">
        <v>19243</v>
      </c>
      <c r="AD2539" s="135">
        <v>19568</v>
      </c>
      <c r="AE2539" s="137">
        <v>20914</v>
      </c>
      <c r="AF2539" s="138">
        <v>21571</v>
      </c>
    </row>
    <row r="2540" spans="2:32">
      <c r="B2540" s="114">
        <v>2502</v>
      </c>
      <c r="C2540" s="115">
        <v>2502</v>
      </c>
      <c r="D2540" s="116">
        <v>105</v>
      </c>
      <c r="E2540" s="117">
        <v>4</v>
      </c>
      <c r="F2540" s="118">
        <v>15</v>
      </c>
      <c r="G2540" s="119" t="s">
        <v>485</v>
      </c>
      <c r="H2540" s="120">
        <v>4</v>
      </c>
      <c r="I2540" s="115">
        <v>14</v>
      </c>
      <c r="J2540" s="116" t="s">
        <v>485</v>
      </c>
      <c r="K2540" s="121">
        <v>6</v>
      </c>
      <c r="L2540" s="108"/>
      <c r="M2540" s="122">
        <v>12871</v>
      </c>
      <c r="N2540" s="123">
        <v>15696</v>
      </c>
      <c r="O2540" s="124">
        <v>16497</v>
      </c>
      <c r="P2540" s="123">
        <v>16113</v>
      </c>
      <c r="Q2540" s="124">
        <v>14534</v>
      </c>
      <c r="R2540" s="123">
        <v>14694</v>
      </c>
      <c r="S2540" s="124">
        <v>16522</v>
      </c>
      <c r="T2540" s="123">
        <v>17831</v>
      </c>
      <c r="U2540" s="124">
        <v>18476</v>
      </c>
      <c r="V2540" s="123">
        <v>16490</v>
      </c>
      <c r="W2540" s="124">
        <v>16766</v>
      </c>
      <c r="X2540" s="123">
        <v>16696</v>
      </c>
      <c r="Y2540" s="124">
        <v>19083</v>
      </c>
      <c r="Z2540" s="123">
        <v>20430</v>
      </c>
      <c r="AA2540" s="124">
        <v>20207</v>
      </c>
      <c r="AB2540" s="123">
        <v>20106</v>
      </c>
      <c r="AC2540" s="124">
        <v>18794</v>
      </c>
      <c r="AD2540" s="123">
        <v>19810</v>
      </c>
      <c r="AE2540" s="125">
        <v>21309</v>
      </c>
      <c r="AF2540" s="126">
        <v>21821</v>
      </c>
    </row>
    <row r="2541" spans="2:32">
      <c r="B2541" s="127">
        <v>2503</v>
      </c>
      <c r="C2541" s="128">
        <v>2503</v>
      </c>
      <c r="D2541" s="129">
        <v>105</v>
      </c>
      <c r="E2541" s="130">
        <v>4</v>
      </c>
      <c r="F2541" s="131">
        <v>15</v>
      </c>
      <c r="G2541" s="132" t="s">
        <v>485</v>
      </c>
      <c r="H2541" s="133">
        <v>4</v>
      </c>
      <c r="I2541" s="128">
        <v>14</v>
      </c>
      <c r="J2541" s="129" t="s">
        <v>485</v>
      </c>
      <c r="K2541" s="134">
        <v>7</v>
      </c>
      <c r="L2541" s="108"/>
      <c r="M2541" s="81">
        <v>13098</v>
      </c>
      <c r="N2541" s="135">
        <v>16902</v>
      </c>
      <c r="O2541" s="136">
        <v>17676</v>
      </c>
      <c r="P2541" s="135">
        <v>17088</v>
      </c>
      <c r="Q2541" s="136">
        <v>14603</v>
      </c>
      <c r="R2541" s="135">
        <v>14811</v>
      </c>
      <c r="S2541" s="136">
        <v>17475</v>
      </c>
      <c r="T2541" s="135">
        <v>18760</v>
      </c>
      <c r="U2541" s="136">
        <v>19343</v>
      </c>
      <c r="V2541" s="135">
        <v>16233</v>
      </c>
      <c r="W2541" s="136">
        <v>16644</v>
      </c>
      <c r="X2541" s="135">
        <v>16421</v>
      </c>
      <c r="Y2541" s="136">
        <v>19428</v>
      </c>
      <c r="Z2541" s="135">
        <v>20965</v>
      </c>
      <c r="AA2541" s="136">
        <v>20497</v>
      </c>
      <c r="AB2541" s="135">
        <v>20538</v>
      </c>
      <c r="AC2541" s="136">
        <v>18296</v>
      </c>
      <c r="AD2541" s="135">
        <v>20266</v>
      </c>
      <c r="AE2541" s="137">
        <v>21575</v>
      </c>
      <c r="AF2541" s="138">
        <v>22170</v>
      </c>
    </row>
    <row r="2542" spans="2:32">
      <c r="B2542" s="114">
        <v>2504</v>
      </c>
      <c r="C2542" s="115">
        <v>2504</v>
      </c>
      <c r="D2542" s="116">
        <v>105</v>
      </c>
      <c r="E2542" s="117">
        <v>4</v>
      </c>
      <c r="F2542" s="118">
        <v>15</v>
      </c>
      <c r="G2542" s="119" t="s">
        <v>485</v>
      </c>
      <c r="H2542" s="120">
        <v>4</v>
      </c>
      <c r="I2542" s="115">
        <v>14</v>
      </c>
      <c r="J2542" s="116" t="s">
        <v>485</v>
      </c>
      <c r="K2542" s="121">
        <v>8</v>
      </c>
      <c r="L2542" s="108"/>
      <c r="M2542" s="122">
        <v>13354</v>
      </c>
      <c r="N2542" s="123">
        <v>17331</v>
      </c>
      <c r="O2542" s="124">
        <v>18176</v>
      </c>
      <c r="P2542" s="123">
        <v>17542</v>
      </c>
      <c r="Q2542" s="124">
        <v>14974</v>
      </c>
      <c r="R2542" s="123">
        <v>14975</v>
      </c>
      <c r="S2542" s="124">
        <v>18005</v>
      </c>
      <c r="T2542" s="123">
        <v>18978</v>
      </c>
      <c r="U2542" s="124">
        <v>19646</v>
      </c>
      <c r="V2542" s="123">
        <v>16518</v>
      </c>
      <c r="W2542" s="124">
        <v>16798</v>
      </c>
      <c r="X2542" s="123">
        <v>16378</v>
      </c>
      <c r="Y2542" s="124">
        <v>19907</v>
      </c>
      <c r="Z2542" s="123">
        <v>21071</v>
      </c>
      <c r="AA2542" s="124">
        <v>20613</v>
      </c>
      <c r="AB2542" s="123">
        <v>20770</v>
      </c>
      <c r="AC2542" s="124">
        <v>18316</v>
      </c>
      <c r="AD2542" s="123">
        <v>20543</v>
      </c>
      <c r="AE2542" s="125">
        <v>21412</v>
      </c>
      <c r="AF2542" s="126">
        <v>22147</v>
      </c>
    </row>
    <row r="2543" spans="2:32">
      <c r="B2543" s="127">
        <v>2505</v>
      </c>
      <c r="C2543" s="128">
        <v>2505</v>
      </c>
      <c r="D2543" s="129">
        <v>105</v>
      </c>
      <c r="E2543" s="130">
        <v>4</v>
      </c>
      <c r="F2543" s="131">
        <v>15</v>
      </c>
      <c r="G2543" s="132" t="s">
        <v>485</v>
      </c>
      <c r="H2543" s="133">
        <v>4</v>
      </c>
      <c r="I2543" s="128">
        <v>14</v>
      </c>
      <c r="J2543" s="129" t="s">
        <v>485</v>
      </c>
      <c r="K2543" s="134">
        <v>9</v>
      </c>
      <c r="L2543" s="108"/>
      <c r="M2543" s="81">
        <v>13730</v>
      </c>
      <c r="N2543" s="135">
        <v>17209</v>
      </c>
      <c r="O2543" s="136">
        <v>17930</v>
      </c>
      <c r="P2543" s="135">
        <v>17387</v>
      </c>
      <c r="Q2543" s="136">
        <v>15159</v>
      </c>
      <c r="R2543" s="135">
        <v>15196</v>
      </c>
      <c r="S2543" s="136">
        <v>17885</v>
      </c>
      <c r="T2543" s="135">
        <v>18741</v>
      </c>
      <c r="U2543" s="136">
        <v>19284</v>
      </c>
      <c r="V2543" s="135">
        <v>16574</v>
      </c>
      <c r="W2543" s="136">
        <v>16986</v>
      </c>
      <c r="X2543" s="135">
        <v>16448</v>
      </c>
      <c r="Y2543" s="136">
        <v>19932</v>
      </c>
      <c r="Z2543" s="135">
        <v>20540</v>
      </c>
      <c r="AA2543" s="136">
        <v>20201</v>
      </c>
      <c r="AB2543" s="135">
        <v>20560</v>
      </c>
      <c r="AC2543" s="136">
        <v>18438</v>
      </c>
      <c r="AD2543" s="135">
        <v>20177</v>
      </c>
      <c r="AE2543" s="137">
        <v>20993</v>
      </c>
      <c r="AF2543" s="138">
        <v>21533</v>
      </c>
    </row>
    <row r="2544" spans="2:32">
      <c r="B2544" s="114">
        <v>2506</v>
      </c>
      <c r="C2544" s="115">
        <v>2506</v>
      </c>
      <c r="D2544" s="116">
        <v>105</v>
      </c>
      <c r="E2544" s="117">
        <v>4</v>
      </c>
      <c r="F2544" s="118">
        <v>15</v>
      </c>
      <c r="G2544" s="119" t="s">
        <v>485</v>
      </c>
      <c r="H2544" s="120">
        <v>4</v>
      </c>
      <c r="I2544" s="115">
        <v>14</v>
      </c>
      <c r="J2544" s="116" t="s">
        <v>485</v>
      </c>
      <c r="K2544" s="121">
        <v>10</v>
      </c>
      <c r="L2544" s="108"/>
      <c r="M2544" s="122">
        <v>13886</v>
      </c>
      <c r="N2544" s="123">
        <v>16977</v>
      </c>
      <c r="O2544" s="124">
        <v>17611</v>
      </c>
      <c r="P2544" s="123">
        <v>17046</v>
      </c>
      <c r="Q2544" s="124">
        <v>15085</v>
      </c>
      <c r="R2544" s="123">
        <v>15364</v>
      </c>
      <c r="S2544" s="124">
        <v>17681</v>
      </c>
      <c r="T2544" s="123">
        <v>18555</v>
      </c>
      <c r="U2544" s="124">
        <v>18982</v>
      </c>
      <c r="V2544" s="123">
        <v>16490</v>
      </c>
      <c r="W2544" s="124">
        <v>17237</v>
      </c>
      <c r="X2544" s="123">
        <v>16648</v>
      </c>
      <c r="Y2544" s="124">
        <v>19600</v>
      </c>
      <c r="Z2544" s="123">
        <v>20296</v>
      </c>
      <c r="AA2544" s="124">
        <v>19938</v>
      </c>
      <c r="AB2544" s="123">
        <v>20456</v>
      </c>
      <c r="AC2544" s="124">
        <v>18760</v>
      </c>
      <c r="AD2544" s="123">
        <v>20039</v>
      </c>
      <c r="AE2544" s="125">
        <v>20920</v>
      </c>
      <c r="AF2544" s="126">
        <v>21347</v>
      </c>
    </row>
    <row r="2545" spans="2:32">
      <c r="B2545" s="127">
        <v>2507</v>
      </c>
      <c r="C2545" s="128">
        <v>2507</v>
      </c>
      <c r="D2545" s="129">
        <v>105</v>
      </c>
      <c r="E2545" s="130">
        <v>4</v>
      </c>
      <c r="F2545" s="131">
        <v>15</v>
      </c>
      <c r="G2545" s="132" t="s">
        <v>485</v>
      </c>
      <c r="H2545" s="133">
        <v>4</v>
      </c>
      <c r="I2545" s="128">
        <v>14</v>
      </c>
      <c r="J2545" s="129" t="s">
        <v>485</v>
      </c>
      <c r="K2545" s="134">
        <v>11</v>
      </c>
      <c r="L2545" s="108"/>
      <c r="M2545" s="81">
        <v>13829</v>
      </c>
      <c r="N2545" s="135">
        <v>16791</v>
      </c>
      <c r="O2545" s="136">
        <v>17337</v>
      </c>
      <c r="P2545" s="135">
        <v>16808</v>
      </c>
      <c r="Q2545" s="136">
        <v>15051</v>
      </c>
      <c r="R2545" s="135">
        <v>15313</v>
      </c>
      <c r="S2545" s="136">
        <v>17475</v>
      </c>
      <c r="T2545" s="135">
        <v>18450</v>
      </c>
      <c r="U2545" s="136">
        <v>18761</v>
      </c>
      <c r="V2545" s="135">
        <v>16511</v>
      </c>
      <c r="W2545" s="136">
        <v>17332</v>
      </c>
      <c r="X2545" s="135">
        <v>16660</v>
      </c>
      <c r="Y2545" s="136">
        <v>19394</v>
      </c>
      <c r="Z2545" s="135">
        <v>20159</v>
      </c>
      <c r="AA2545" s="136">
        <v>19852</v>
      </c>
      <c r="AB2545" s="135">
        <v>20293</v>
      </c>
      <c r="AC2545" s="136">
        <v>18929</v>
      </c>
      <c r="AD2545" s="135">
        <v>19920</v>
      </c>
      <c r="AE2545" s="137">
        <v>20965</v>
      </c>
      <c r="AF2545" s="138">
        <v>21261</v>
      </c>
    </row>
    <row r="2546" spans="2:32">
      <c r="B2546" s="114">
        <v>2508</v>
      </c>
      <c r="C2546" s="115">
        <v>2508</v>
      </c>
      <c r="D2546" s="116">
        <v>105</v>
      </c>
      <c r="E2546" s="117">
        <v>4</v>
      </c>
      <c r="F2546" s="118">
        <v>15</v>
      </c>
      <c r="G2546" s="119" t="s">
        <v>485</v>
      </c>
      <c r="H2546" s="120">
        <v>4</v>
      </c>
      <c r="I2546" s="115">
        <v>14</v>
      </c>
      <c r="J2546" s="116" t="s">
        <v>485</v>
      </c>
      <c r="K2546" s="121">
        <v>12</v>
      </c>
      <c r="L2546" s="108"/>
      <c r="M2546" s="122">
        <v>13725</v>
      </c>
      <c r="N2546" s="123">
        <v>16581</v>
      </c>
      <c r="O2546" s="124">
        <v>17073</v>
      </c>
      <c r="P2546" s="123">
        <v>16559</v>
      </c>
      <c r="Q2546" s="124">
        <v>14876</v>
      </c>
      <c r="R2546" s="123">
        <v>15250</v>
      </c>
      <c r="S2546" s="124">
        <v>17352</v>
      </c>
      <c r="T2546" s="123">
        <v>18239</v>
      </c>
      <c r="U2546" s="124">
        <v>18487</v>
      </c>
      <c r="V2546" s="123">
        <v>16414</v>
      </c>
      <c r="W2546" s="124">
        <v>17233</v>
      </c>
      <c r="X2546" s="123">
        <v>16628</v>
      </c>
      <c r="Y2546" s="124">
        <v>19242</v>
      </c>
      <c r="Z2546" s="123">
        <v>19964</v>
      </c>
      <c r="AA2546" s="124">
        <v>19698</v>
      </c>
      <c r="AB2546" s="123">
        <v>20049</v>
      </c>
      <c r="AC2546" s="124">
        <v>18832</v>
      </c>
      <c r="AD2546" s="123">
        <v>19828</v>
      </c>
      <c r="AE2546" s="125">
        <v>20787</v>
      </c>
      <c r="AF2546" s="126">
        <v>21089</v>
      </c>
    </row>
    <row r="2547" spans="2:32">
      <c r="B2547" s="127">
        <v>2509</v>
      </c>
      <c r="C2547" s="128">
        <v>2509</v>
      </c>
      <c r="D2547" s="129">
        <v>105</v>
      </c>
      <c r="E2547" s="130">
        <v>4</v>
      </c>
      <c r="F2547" s="131">
        <v>15</v>
      </c>
      <c r="G2547" s="132" t="s">
        <v>485</v>
      </c>
      <c r="H2547" s="133">
        <v>4</v>
      </c>
      <c r="I2547" s="128">
        <v>14</v>
      </c>
      <c r="J2547" s="129" t="s">
        <v>485</v>
      </c>
      <c r="K2547" s="134">
        <v>13</v>
      </c>
      <c r="L2547" s="108"/>
      <c r="M2547" s="81">
        <v>13695</v>
      </c>
      <c r="N2547" s="135">
        <v>16460</v>
      </c>
      <c r="O2547" s="136">
        <v>16900</v>
      </c>
      <c r="P2547" s="135">
        <v>16364</v>
      </c>
      <c r="Q2547" s="136">
        <v>14642</v>
      </c>
      <c r="R2547" s="135">
        <v>15203</v>
      </c>
      <c r="S2547" s="136">
        <v>17303</v>
      </c>
      <c r="T2547" s="135">
        <v>18118</v>
      </c>
      <c r="U2547" s="136">
        <v>18328</v>
      </c>
      <c r="V2547" s="135">
        <v>16175</v>
      </c>
      <c r="W2547" s="136">
        <v>17001</v>
      </c>
      <c r="X2547" s="135">
        <v>16581</v>
      </c>
      <c r="Y2547" s="136">
        <v>19134</v>
      </c>
      <c r="Z2547" s="135">
        <v>19789</v>
      </c>
      <c r="AA2547" s="136">
        <v>19507</v>
      </c>
      <c r="AB2547" s="135">
        <v>19804</v>
      </c>
      <c r="AC2547" s="136">
        <v>18602</v>
      </c>
      <c r="AD2547" s="135">
        <v>19766</v>
      </c>
      <c r="AE2547" s="137">
        <v>20651</v>
      </c>
      <c r="AF2547" s="138">
        <v>20912</v>
      </c>
    </row>
    <row r="2548" spans="2:32">
      <c r="B2548" s="114">
        <v>2510</v>
      </c>
      <c r="C2548" s="115">
        <v>2510</v>
      </c>
      <c r="D2548" s="116">
        <v>105</v>
      </c>
      <c r="E2548" s="117">
        <v>4</v>
      </c>
      <c r="F2548" s="118">
        <v>15</v>
      </c>
      <c r="G2548" s="119" t="s">
        <v>485</v>
      </c>
      <c r="H2548" s="120">
        <v>4</v>
      </c>
      <c r="I2548" s="115">
        <v>14</v>
      </c>
      <c r="J2548" s="116" t="s">
        <v>485</v>
      </c>
      <c r="K2548" s="121">
        <v>14</v>
      </c>
      <c r="L2548" s="108"/>
      <c r="M2548" s="122">
        <v>13782</v>
      </c>
      <c r="N2548" s="123">
        <v>16479</v>
      </c>
      <c r="O2548" s="124">
        <v>16876</v>
      </c>
      <c r="P2548" s="123">
        <v>16362</v>
      </c>
      <c r="Q2548" s="124">
        <v>14595</v>
      </c>
      <c r="R2548" s="123">
        <v>15261</v>
      </c>
      <c r="S2548" s="124">
        <v>17328</v>
      </c>
      <c r="T2548" s="123">
        <v>18083</v>
      </c>
      <c r="U2548" s="124">
        <v>18300</v>
      </c>
      <c r="V2548" s="123">
        <v>16076</v>
      </c>
      <c r="W2548" s="124">
        <v>16838</v>
      </c>
      <c r="X2548" s="123">
        <v>16609</v>
      </c>
      <c r="Y2548" s="124">
        <v>19087</v>
      </c>
      <c r="Z2548" s="123">
        <v>19703</v>
      </c>
      <c r="AA2548" s="124">
        <v>19423</v>
      </c>
      <c r="AB2548" s="123">
        <v>19646</v>
      </c>
      <c r="AC2548" s="124">
        <v>18416</v>
      </c>
      <c r="AD2548" s="123">
        <v>19731</v>
      </c>
      <c r="AE2548" s="125">
        <v>20535</v>
      </c>
      <c r="AF2548" s="126">
        <v>20805</v>
      </c>
    </row>
    <row r="2549" spans="2:32">
      <c r="B2549" s="127">
        <v>2511</v>
      </c>
      <c r="C2549" s="128">
        <v>2511</v>
      </c>
      <c r="D2549" s="129">
        <v>105</v>
      </c>
      <c r="E2549" s="130">
        <v>4</v>
      </c>
      <c r="F2549" s="131">
        <v>15</v>
      </c>
      <c r="G2549" s="132" t="s">
        <v>485</v>
      </c>
      <c r="H2549" s="133">
        <v>4</v>
      </c>
      <c r="I2549" s="128">
        <v>14</v>
      </c>
      <c r="J2549" s="129" t="s">
        <v>485</v>
      </c>
      <c r="K2549" s="134">
        <v>15</v>
      </c>
      <c r="L2549" s="108"/>
      <c r="M2549" s="81">
        <v>13899</v>
      </c>
      <c r="N2549" s="135">
        <v>16602</v>
      </c>
      <c r="O2549" s="136">
        <v>16935</v>
      </c>
      <c r="P2549" s="135">
        <v>16390</v>
      </c>
      <c r="Q2549" s="136">
        <v>14515</v>
      </c>
      <c r="R2549" s="135">
        <v>15402</v>
      </c>
      <c r="S2549" s="136">
        <v>17389</v>
      </c>
      <c r="T2549" s="135">
        <v>18162</v>
      </c>
      <c r="U2549" s="136">
        <v>18326</v>
      </c>
      <c r="V2549" s="135">
        <v>15962</v>
      </c>
      <c r="W2549" s="136">
        <v>16780</v>
      </c>
      <c r="X2549" s="135">
        <v>16728</v>
      </c>
      <c r="Y2549" s="136">
        <v>19082</v>
      </c>
      <c r="Z2549" s="135">
        <v>19702</v>
      </c>
      <c r="AA2549" s="136">
        <v>19363</v>
      </c>
      <c r="AB2549" s="135">
        <v>19581</v>
      </c>
      <c r="AC2549" s="136">
        <v>18312</v>
      </c>
      <c r="AD2549" s="135">
        <v>19732</v>
      </c>
      <c r="AE2549" s="137">
        <v>20540</v>
      </c>
      <c r="AF2549" s="138">
        <v>20788</v>
      </c>
    </row>
    <row r="2550" spans="2:32">
      <c r="B2550" s="114">
        <v>2512</v>
      </c>
      <c r="C2550" s="115">
        <v>2512</v>
      </c>
      <c r="D2550" s="116">
        <v>105</v>
      </c>
      <c r="E2550" s="117">
        <v>4</v>
      </c>
      <c r="F2550" s="118">
        <v>15</v>
      </c>
      <c r="G2550" s="119" t="s">
        <v>485</v>
      </c>
      <c r="H2550" s="120">
        <v>4</v>
      </c>
      <c r="I2550" s="115">
        <v>14</v>
      </c>
      <c r="J2550" s="116" t="s">
        <v>485</v>
      </c>
      <c r="K2550" s="121">
        <v>16</v>
      </c>
      <c r="L2550" s="108"/>
      <c r="M2550" s="122">
        <v>14222</v>
      </c>
      <c r="N2550" s="123">
        <v>16960</v>
      </c>
      <c r="O2550" s="124">
        <v>17181</v>
      </c>
      <c r="P2550" s="123">
        <v>16595</v>
      </c>
      <c r="Q2550" s="124">
        <v>14732</v>
      </c>
      <c r="R2550" s="123">
        <v>15725</v>
      </c>
      <c r="S2550" s="124">
        <v>17633</v>
      </c>
      <c r="T2550" s="123">
        <v>18622</v>
      </c>
      <c r="U2550" s="124">
        <v>18497</v>
      </c>
      <c r="V2550" s="123">
        <v>16084</v>
      </c>
      <c r="W2550" s="124">
        <v>16887</v>
      </c>
      <c r="X2550" s="123">
        <v>16983</v>
      </c>
      <c r="Y2550" s="124">
        <v>19279</v>
      </c>
      <c r="Z2550" s="123">
        <v>19795</v>
      </c>
      <c r="AA2550" s="124">
        <v>19352</v>
      </c>
      <c r="AB2550" s="123">
        <v>19480</v>
      </c>
      <c r="AC2550" s="124">
        <v>18329</v>
      </c>
      <c r="AD2550" s="123">
        <v>19853</v>
      </c>
      <c r="AE2550" s="125">
        <v>20998</v>
      </c>
      <c r="AF2550" s="126">
        <v>20843</v>
      </c>
    </row>
    <row r="2551" spans="2:32">
      <c r="B2551" s="127">
        <v>2513</v>
      </c>
      <c r="C2551" s="128">
        <v>2513</v>
      </c>
      <c r="D2551" s="129">
        <v>105</v>
      </c>
      <c r="E2551" s="130">
        <v>4</v>
      </c>
      <c r="F2551" s="131">
        <v>15</v>
      </c>
      <c r="G2551" s="132" t="s">
        <v>485</v>
      </c>
      <c r="H2551" s="133">
        <v>4</v>
      </c>
      <c r="I2551" s="128">
        <v>14</v>
      </c>
      <c r="J2551" s="129" t="s">
        <v>485</v>
      </c>
      <c r="K2551" s="134">
        <v>17</v>
      </c>
      <c r="L2551" s="108"/>
      <c r="M2551" s="81">
        <v>14813</v>
      </c>
      <c r="N2551" s="135">
        <v>17459</v>
      </c>
      <c r="O2551" s="136">
        <v>17694</v>
      </c>
      <c r="P2551" s="135">
        <v>17078</v>
      </c>
      <c r="Q2551" s="136">
        <v>15302</v>
      </c>
      <c r="R2551" s="135">
        <v>16358</v>
      </c>
      <c r="S2551" s="136">
        <v>18175</v>
      </c>
      <c r="T2551" s="135">
        <v>19174</v>
      </c>
      <c r="U2551" s="136">
        <v>18946</v>
      </c>
      <c r="V2551" s="135">
        <v>16656</v>
      </c>
      <c r="W2551" s="136">
        <v>17260</v>
      </c>
      <c r="X2551" s="135">
        <v>17589</v>
      </c>
      <c r="Y2551" s="136">
        <v>19918</v>
      </c>
      <c r="Z2551" s="135">
        <v>20324</v>
      </c>
      <c r="AA2551" s="136">
        <v>19792</v>
      </c>
      <c r="AB2551" s="135">
        <v>19961</v>
      </c>
      <c r="AC2551" s="136">
        <v>18721</v>
      </c>
      <c r="AD2551" s="135">
        <v>20443</v>
      </c>
      <c r="AE2551" s="137">
        <v>21589</v>
      </c>
      <c r="AF2551" s="138">
        <v>21396</v>
      </c>
    </row>
    <row r="2552" spans="2:32">
      <c r="B2552" s="114">
        <v>2514</v>
      </c>
      <c r="C2552" s="115">
        <v>2514</v>
      </c>
      <c r="D2552" s="116">
        <v>105</v>
      </c>
      <c r="E2552" s="117">
        <v>4</v>
      </c>
      <c r="F2552" s="118">
        <v>15</v>
      </c>
      <c r="G2552" s="119" t="s">
        <v>485</v>
      </c>
      <c r="H2552" s="120">
        <v>4</v>
      </c>
      <c r="I2552" s="115">
        <v>14</v>
      </c>
      <c r="J2552" s="116" t="s">
        <v>485</v>
      </c>
      <c r="K2552" s="121">
        <v>18</v>
      </c>
      <c r="L2552" s="108"/>
      <c r="M2552" s="122">
        <v>14986</v>
      </c>
      <c r="N2552" s="123">
        <v>17563</v>
      </c>
      <c r="O2552" s="124">
        <v>17939</v>
      </c>
      <c r="P2552" s="123">
        <v>17491</v>
      </c>
      <c r="Q2552" s="124">
        <v>15394</v>
      </c>
      <c r="R2552" s="123">
        <v>16717</v>
      </c>
      <c r="S2552" s="124">
        <v>18518</v>
      </c>
      <c r="T2552" s="123">
        <v>19281</v>
      </c>
      <c r="U2552" s="124">
        <v>19284</v>
      </c>
      <c r="V2552" s="123">
        <v>17024</v>
      </c>
      <c r="W2552" s="124">
        <v>17696</v>
      </c>
      <c r="X2552" s="123">
        <v>18205</v>
      </c>
      <c r="Y2552" s="124">
        <v>20451</v>
      </c>
      <c r="Z2552" s="123">
        <v>20754</v>
      </c>
      <c r="AA2552" s="124">
        <v>20671</v>
      </c>
      <c r="AB2552" s="123">
        <v>20669</v>
      </c>
      <c r="AC2552" s="124">
        <v>19407</v>
      </c>
      <c r="AD2552" s="123">
        <v>21161</v>
      </c>
      <c r="AE2552" s="125">
        <v>21991</v>
      </c>
      <c r="AF2552" s="126">
        <v>21914</v>
      </c>
    </row>
    <row r="2553" spans="2:32">
      <c r="B2553" s="127">
        <v>2515</v>
      </c>
      <c r="C2553" s="128">
        <v>2515</v>
      </c>
      <c r="D2553" s="129">
        <v>105</v>
      </c>
      <c r="E2553" s="130">
        <v>4</v>
      </c>
      <c r="F2553" s="131">
        <v>15</v>
      </c>
      <c r="G2553" s="132" t="s">
        <v>485</v>
      </c>
      <c r="H2553" s="133">
        <v>4</v>
      </c>
      <c r="I2553" s="128">
        <v>14</v>
      </c>
      <c r="J2553" s="129" t="s">
        <v>485</v>
      </c>
      <c r="K2553" s="134">
        <v>19</v>
      </c>
      <c r="L2553" s="108"/>
      <c r="M2553" s="81">
        <v>15012</v>
      </c>
      <c r="N2553" s="135">
        <v>17474</v>
      </c>
      <c r="O2553" s="136">
        <v>17924</v>
      </c>
      <c r="P2553" s="135">
        <v>17496</v>
      </c>
      <c r="Q2553" s="136">
        <v>15728</v>
      </c>
      <c r="R2553" s="135">
        <v>16811</v>
      </c>
      <c r="S2553" s="136">
        <v>18629</v>
      </c>
      <c r="T2553" s="135">
        <v>19401</v>
      </c>
      <c r="U2553" s="136">
        <v>19561</v>
      </c>
      <c r="V2553" s="135">
        <v>17623</v>
      </c>
      <c r="W2553" s="136">
        <v>18214</v>
      </c>
      <c r="X2553" s="135">
        <v>18668</v>
      </c>
      <c r="Y2553" s="136">
        <v>20673</v>
      </c>
      <c r="Z2553" s="135">
        <v>21395</v>
      </c>
      <c r="AA2553" s="136">
        <v>21324</v>
      </c>
      <c r="AB2553" s="135">
        <v>21363</v>
      </c>
      <c r="AC2553" s="136">
        <v>20260</v>
      </c>
      <c r="AD2553" s="135">
        <v>21717</v>
      </c>
      <c r="AE2553" s="137">
        <v>22683</v>
      </c>
      <c r="AF2553" s="138">
        <v>22734</v>
      </c>
    </row>
    <row r="2554" spans="2:32">
      <c r="B2554" s="114">
        <v>2516</v>
      </c>
      <c r="C2554" s="115">
        <v>2516</v>
      </c>
      <c r="D2554" s="116">
        <v>105</v>
      </c>
      <c r="E2554" s="117">
        <v>4</v>
      </c>
      <c r="F2554" s="118">
        <v>15</v>
      </c>
      <c r="G2554" s="119" t="s">
        <v>485</v>
      </c>
      <c r="H2554" s="120">
        <v>4</v>
      </c>
      <c r="I2554" s="115">
        <v>14</v>
      </c>
      <c r="J2554" s="116" t="s">
        <v>485</v>
      </c>
      <c r="K2554" s="121">
        <v>20</v>
      </c>
      <c r="L2554" s="108"/>
      <c r="M2554" s="122">
        <v>15483</v>
      </c>
      <c r="N2554" s="123">
        <v>17984</v>
      </c>
      <c r="O2554" s="124">
        <v>18619</v>
      </c>
      <c r="P2554" s="123">
        <v>18127</v>
      </c>
      <c r="Q2554" s="124">
        <v>16488</v>
      </c>
      <c r="R2554" s="123">
        <v>17524</v>
      </c>
      <c r="S2554" s="124">
        <v>19256</v>
      </c>
      <c r="T2554" s="123">
        <v>20206</v>
      </c>
      <c r="U2554" s="124">
        <v>20571</v>
      </c>
      <c r="V2554" s="123">
        <v>18667</v>
      </c>
      <c r="W2554" s="124">
        <v>19301</v>
      </c>
      <c r="X2554" s="123">
        <v>19778</v>
      </c>
      <c r="Y2554" s="124">
        <v>21396</v>
      </c>
      <c r="Z2554" s="123">
        <v>22882</v>
      </c>
      <c r="AA2554" s="124">
        <v>22831</v>
      </c>
      <c r="AB2554" s="123">
        <v>22777</v>
      </c>
      <c r="AC2554" s="124">
        <v>21698</v>
      </c>
      <c r="AD2554" s="123">
        <v>23042</v>
      </c>
      <c r="AE2554" s="125">
        <v>24162</v>
      </c>
      <c r="AF2554" s="126">
        <v>24460</v>
      </c>
    </row>
    <row r="2555" spans="2:32">
      <c r="B2555" s="127">
        <v>2517</v>
      </c>
      <c r="C2555" s="128">
        <v>2517</v>
      </c>
      <c r="D2555" s="129">
        <v>105</v>
      </c>
      <c r="E2555" s="130">
        <v>4</v>
      </c>
      <c r="F2555" s="131">
        <v>15</v>
      </c>
      <c r="G2555" s="132" t="s">
        <v>485</v>
      </c>
      <c r="H2555" s="133">
        <v>4</v>
      </c>
      <c r="I2555" s="128">
        <v>14</v>
      </c>
      <c r="J2555" s="129" t="s">
        <v>485</v>
      </c>
      <c r="K2555" s="134">
        <v>21</v>
      </c>
      <c r="L2555" s="108"/>
      <c r="M2555" s="81">
        <v>15239</v>
      </c>
      <c r="N2555" s="135">
        <v>17646</v>
      </c>
      <c r="O2555" s="136">
        <v>18378</v>
      </c>
      <c r="P2555" s="135">
        <v>18114</v>
      </c>
      <c r="Q2555" s="136">
        <v>16407</v>
      </c>
      <c r="R2555" s="135">
        <v>17419</v>
      </c>
      <c r="S2555" s="136">
        <v>19169</v>
      </c>
      <c r="T2555" s="135">
        <v>20147</v>
      </c>
      <c r="U2555" s="136">
        <v>20689</v>
      </c>
      <c r="V2555" s="135">
        <v>18980</v>
      </c>
      <c r="W2555" s="136">
        <v>19738</v>
      </c>
      <c r="X2555" s="135">
        <v>20138</v>
      </c>
      <c r="Y2555" s="136">
        <v>21791</v>
      </c>
      <c r="Z2555" s="135">
        <v>23560</v>
      </c>
      <c r="AA2555" s="136">
        <v>23800</v>
      </c>
      <c r="AB2555" s="135">
        <v>23642</v>
      </c>
      <c r="AC2555" s="136">
        <v>22660</v>
      </c>
      <c r="AD2555" s="135">
        <v>23725</v>
      </c>
      <c r="AE2555" s="137">
        <v>24956</v>
      </c>
      <c r="AF2555" s="138">
        <v>25416</v>
      </c>
    </row>
    <row r="2556" spans="2:32">
      <c r="B2556" s="114">
        <v>2518</v>
      </c>
      <c r="C2556" s="115">
        <v>2518</v>
      </c>
      <c r="D2556" s="116">
        <v>105</v>
      </c>
      <c r="E2556" s="117">
        <v>4</v>
      </c>
      <c r="F2556" s="118">
        <v>15</v>
      </c>
      <c r="G2556" s="119" t="s">
        <v>485</v>
      </c>
      <c r="H2556" s="120">
        <v>4</v>
      </c>
      <c r="I2556" s="115">
        <v>14</v>
      </c>
      <c r="J2556" s="116" t="s">
        <v>485</v>
      </c>
      <c r="K2556" s="121">
        <v>22</v>
      </c>
      <c r="L2556" s="108"/>
      <c r="M2556" s="122">
        <v>14385</v>
      </c>
      <c r="N2556" s="123">
        <v>16636</v>
      </c>
      <c r="O2556" s="124">
        <v>17458</v>
      </c>
      <c r="P2556" s="123">
        <v>17201</v>
      </c>
      <c r="Q2556" s="124">
        <v>15846</v>
      </c>
      <c r="R2556" s="123">
        <v>16677</v>
      </c>
      <c r="S2556" s="124">
        <v>18228</v>
      </c>
      <c r="T2556" s="123">
        <v>19319</v>
      </c>
      <c r="U2556" s="124">
        <v>20002</v>
      </c>
      <c r="V2556" s="123">
        <v>18651</v>
      </c>
      <c r="W2556" s="124">
        <v>19437</v>
      </c>
      <c r="X2556" s="123">
        <v>19682</v>
      </c>
      <c r="Y2556" s="124">
        <v>21216</v>
      </c>
      <c r="Z2556" s="123">
        <v>23201</v>
      </c>
      <c r="AA2556" s="124">
        <v>23476</v>
      </c>
      <c r="AB2556" s="123">
        <v>23379</v>
      </c>
      <c r="AC2556" s="124">
        <v>22668</v>
      </c>
      <c r="AD2556" s="123">
        <v>23241</v>
      </c>
      <c r="AE2556" s="125">
        <v>24641</v>
      </c>
      <c r="AF2556" s="126">
        <v>25216</v>
      </c>
    </row>
    <row r="2557" spans="2:32">
      <c r="B2557" s="127">
        <v>2519</v>
      </c>
      <c r="C2557" s="128">
        <v>2519</v>
      </c>
      <c r="D2557" s="129">
        <v>105</v>
      </c>
      <c r="E2557" s="130">
        <v>4</v>
      </c>
      <c r="F2557" s="131">
        <v>15</v>
      </c>
      <c r="G2557" s="132" t="s">
        <v>485</v>
      </c>
      <c r="H2557" s="133">
        <v>4</v>
      </c>
      <c r="I2557" s="128">
        <v>14</v>
      </c>
      <c r="J2557" s="129" t="s">
        <v>485</v>
      </c>
      <c r="K2557" s="134">
        <v>23</v>
      </c>
      <c r="L2557" s="108"/>
      <c r="M2557" s="81">
        <v>13519</v>
      </c>
      <c r="N2557" s="135">
        <v>15463</v>
      </c>
      <c r="O2557" s="136">
        <v>16317</v>
      </c>
      <c r="P2557" s="135">
        <v>16136</v>
      </c>
      <c r="Q2557" s="136">
        <v>15035</v>
      </c>
      <c r="R2557" s="135">
        <v>15834</v>
      </c>
      <c r="S2557" s="136">
        <v>17234</v>
      </c>
      <c r="T2557" s="135">
        <v>18251</v>
      </c>
      <c r="U2557" s="136">
        <v>18931</v>
      </c>
      <c r="V2557" s="135">
        <v>17927</v>
      </c>
      <c r="W2557" s="136">
        <v>18794</v>
      </c>
      <c r="X2557" s="135">
        <v>18964</v>
      </c>
      <c r="Y2557" s="136">
        <v>20309</v>
      </c>
      <c r="Z2557" s="135">
        <v>22317</v>
      </c>
      <c r="AA2557" s="136">
        <v>22676</v>
      </c>
      <c r="AB2557" s="135">
        <v>22700</v>
      </c>
      <c r="AC2557" s="136">
        <v>22183</v>
      </c>
      <c r="AD2557" s="135">
        <v>22466</v>
      </c>
      <c r="AE2557" s="137">
        <v>23859</v>
      </c>
      <c r="AF2557" s="138">
        <v>24416</v>
      </c>
    </row>
    <row r="2558" spans="2:32">
      <c r="B2558" s="114">
        <v>2520</v>
      </c>
      <c r="C2558" s="115">
        <v>2520</v>
      </c>
      <c r="D2558" s="116">
        <v>105</v>
      </c>
      <c r="E2558" s="117">
        <v>4</v>
      </c>
      <c r="F2558" s="118">
        <v>15</v>
      </c>
      <c r="G2558" s="119" t="s">
        <v>485</v>
      </c>
      <c r="H2558" s="120">
        <v>4</v>
      </c>
      <c r="I2558" s="115">
        <v>14</v>
      </c>
      <c r="J2558" s="116" t="s">
        <v>485</v>
      </c>
      <c r="K2558" s="121">
        <v>24</v>
      </c>
      <c r="L2558" s="108"/>
      <c r="M2558" s="122">
        <v>12935</v>
      </c>
      <c r="N2558" s="123">
        <v>14648</v>
      </c>
      <c r="O2558" s="124">
        <v>15473</v>
      </c>
      <c r="P2558" s="123">
        <v>15362</v>
      </c>
      <c r="Q2558" s="124">
        <v>14378</v>
      </c>
      <c r="R2558" s="123">
        <v>15242</v>
      </c>
      <c r="S2558" s="124">
        <v>16453</v>
      </c>
      <c r="T2558" s="123">
        <v>17445</v>
      </c>
      <c r="U2558" s="124">
        <v>18127</v>
      </c>
      <c r="V2558" s="123">
        <v>17345</v>
      </c>
      <c r="W2558" s="124">
        <v>18251</v>
      </c>
      <c r="X2558" s="123">
        <v>18440</v>
      </c>
      <c r="Y2558" s="124">
        <v>19769</v>
      </c>
      <c r="Z2558" s="123">
        <v>21586</v>
      </c>
      <c r="AA2558" s="124">
        <v>22056</v>
      </c>
      <c r="AB2558" s="123">
        <v>22043</v>
      </c>
      <c r="AC2558" s="124">
        <v>21752</v>
      </c>
      <c r="AD2558" s="123">
        <v>21794</v>
      </c>
      <c r="AE2558" s="125">
        <v>23218</v>
      </c>
      <c r="AF2558" s="126">
        <v>23733</v>
      </c>
    </row>
    <row r="2559" spans="2:32">
      <c r="B2559" s="127">
        <v>2521</v>
      </c>
      <c r="C2559" s="128">
        <v>2521</v>
      </c>
      <c r="D2559" s="129">
        <v>106</v>
      </c>
      <c r="E2559" s="130">
        <v>4</v>
      </c>
      <c r="F2559" s="131">
        <v>16</v>
      </c>
      <c r="G2559" s="132" t="s">
        <v>485</v>
      </c>
      <c r="H2559" s="133">
        <v>4</v>
      </c>
      <c r="I2559" s="128">
        <v>15</v>
      </c>
      <c r="J2559" s="129" t="s">
        <v>485</v>
      </c>
      <c r="K2559" s="134">
        <v>1</v>
      </c>
      <c r="L2559" s="108"/>
      <c r="M2559" s="81">
        <v>12709</v>
      </c>
      <c r="N2559" s="135">
        <v>14414</v>
      </c>
      <c r="O2559" s="136">
        <v>14680</v>
      </c>
      <c r="P2559" s="135">
        <v>14488</v>
      </c>
      <c r="Q2559" s="136">
        <v>14582</v>
      </c>
      <c r="R2559" s="135">
        <v>14914</v>
      </c>
      <c r="S2559" s="136">
        <v>16196</v>
      </c>
      <c r="T2559" s="135">
        <v>17175</v>
      </c>
      <c r="U2559" s="136">
        <v>17421</v>
      </c>
      <c r="V2559" s="135">
        <v>17374</v>
      </c>
      <c r="W2559" s="136">
        <v>17008</v>
      </c>
      <c r="X2559" s="135">
        <v>18011</v>
      </c>
      <c r="Y2559" s="136">
        <v>19918</v>
      </c>
      <c r="Z2559" s="135">
        <v>20947</v>
      </c>
      <c r="AA2559" s="136">
        <v>21134</v>
      </c>
      <c r="AB2559" s="135">
        <v>21143</v>
      </c>
      <c r="AC2559" s="136">
        <v>19962</v>
      </c>
      <c r="AD2559" s="135">
        <v>22208</v>
      </c>
      <c r="AE2559" s="137">
        <v>23110</v>
      </c>
      <c r="AF2559" s="138">
        <v>23175</v>
      </c>
    </row>
    <row r="2560" spans="2:32">
      <c r="B2560" s="114">
        <v>2522</v>
      </c>
      <c r="C2560" s="115">
        <v>2522</v>
      </c>
      <c r="D2560" s="116">
        <v>106</v>
      </c>
      <c r="E2560" s="117">
        <v>4</v>
      </c>
      <c r="F2560" s="118">
        <v>16</v>
      </c>
      <c r="G2560" s="119" t="s">
        <v>485</v>
      </c>
      <c r="H2560" s="120">
        <v>4</v>
      </c>
      <c r="I2560" s="115">
        <v>15</v>
      </c>
      <c r="J2560" s="116" t="s">
        <v>485</v>
      </c>
      <c r="K2560" s="121">
        <v>2</v>
      </c>
      <c r="L2560" s="108"/>
      <c r="M2560" s="122">
        <v>12583</v>
      </c>
      <c r="N2560" s="123">
        <v>14180</v>
      </c>
      <c r="O2560" s="124">
        <v>14381</v>
      </c>
      <c r="P2560" s="123">
        <v>14168</v>
      </c>
      <c r="Q2560" s="124">
        <v>14205</v>
      </c>
      <c r="R2560" s="123">
        <v>14725</v>
      </c>
      <c r="S2560" s="124">
        <v>15917</v>
      </c>
      <c r="T2560" s="123">
        <v>16875</v>
      </c>
      <c r="U2560" s="124">
        <v>17063</v>
      </c>
      <c r="V2560" s="123">
        <v>16927</v>
      </c>
      <c r="W2560" s="124">
        <v>16702</v>
      </c>
      <c r="X2560" s="123">
        <v>17743</v>
      </c>
      <c r="Y2560" s="124">
        <v>19503</v>
      </c>
      <c r="Z2560" s="123">
        <v>20458</v>
      </c>
      <c r="AA2560" s="124">
        <v>20606</v>
      </c>
      <c r="AB2560" s="123">
        <v>20545</v>
      </c>
      <c r="AC2560" s="124">
        <v>19557</v>
      </c>
      <c r="AD2560" s="123">
        <v>21721</v>
      </c>
      <c r="AE2560" s="125">
        <v>22623</v>
      </c>
      <c r="AF2560" s="126">
        <v>22636</v>
      </c>
    </row>
    <row r="2561" spans="2:32">
      <c r="B2561" s="127">
        <v>2523</v>
      </c>
      <c r="C2561" s="128">
        <v>2523</v>
      </c>
      <c r="D2561" s="129">
        <v>106</v>
      </c>
      <c r="E2561" s="130">
        <v>4</v>
      </c>
      <c r="F2561" s="131">
        <v>16</v>
      </c>
      <c r="G2561" s="132" t="s">
        <v>485</v>
      </c>
      <c r="H2561" s="133">
        <v>4</v>
      </c>
      <c r="I2561" s="128">
        <v>15</v>
      </c>
      <c r="J2561" s="129" t="s">
        <v>485</v>
      </c>
      <c r="K2561" s="134">
        <v>3</v>
      </c>
      <c r="L2561" s="108"/>
      <c r="M2561" s="81">
        <v>12559</v>
      </c>
      <c r="N2561" s="135">
        <v>14163</v>
      </c>
      <c r="O2561" s="136">
        <v>14343</v>
      </c>
      <c r="P2561" s="135">
        <v>14057</v>
      </c>
      <c r="Q2561" s="136">
        <v>14008</v>
      </c>
      <c r="R2561" s="135">
        <v>14733</v>
      </c>
      <c r="S2561" s="136">
        <v>15855</v>
      </c>
      <c r="T2561" s="135">
        <v>16844</v>
      </c>
      <c r="U2561" s="136">
        <v>16978</v>
      </c>
      <c r="V2561" s="135">
        <v>16687</v>
      </c>
      <c r="W2561" s="136">
        <v>16527</v>
      </c>
      <c r="X2561" s="135">
        <v>17676</v>
      </c>
      <c r="Y2561" s="136">
        <v>19299</v>
      </c>
      <c r="Z2561" s="135">
        <v>20239</v>
      </c>
      <c r="AA2561" s="136">
        <v>20293</v>
      </c>
      <c r="AB2561" s="135">
        <v>20139</v>
      </c>
      <c r="AC2561" s="136">
        <v>19251</v>
      </c>
      <c r="AD2561" s="135">
        <v>21445</v>
      </c>
      <c r="AE2561" s="137">
        <v>22368</v>
      </c>
      <c r="AF2561" s="138">
        <v>22330</v>
      </c>
    </row>
    <row r="2562" spans="2:32">
      <c r="B2562" s="114">
        <v>2524</v>
      </c>
      <c r="C2562" s="115">
        <v>2524</v>
      </c>
      <c r="D2562" s="116">
        <v>106</v>
      </c>
      <c r="E2562" s="117">
        <v>4</v>
      </c>
      <c r="F2562" s="118">
        <v>16</v>
      </c>
      <c r="G2562" s="119" t="s">
        <v>485</v>
      </c>
      <c r="H2562" s="120">
        <v>4</v>
      </c>
      <c r="I2562" s="115">
        <v>15</v>
      </c>
      <c r="J2562" s="116" t="s">
        <v>485</v>
      </c>
      <c r="K2562" s="121">
        <v>4</v>
      </c>
      <c r="L2562" s="108"/>
      <c r="M2562" s="122">
        <v>12742</v>
      </c>
      <c r="N2562" s="123">
        <v>14331</v>
      </c>
      <c r="O2562" s="124">
        <v>14452</v>
      </c>
      <c r="P2562" s="123">
        <v>14151</v>
      </c>
      <c r="Q2562" s="124">
        <v>13993</v>
      </c>
      <c r="R2562" s="123">
        <v>14869</v>
      </c>
      <c r="S2562" s="124">
        <v>15981</v>
      </c>
      <c r="T2562" s="123">
        <v>16870</v>
      </c>
      <c r="U2562" s="124">
        <v>16867</v>
      </c>
      <c r="V2562" s="123">
        <v>16457</v>
      </c>
      <c r="W2562" s="124">
        <v>16237</v>
      </c>
      <c r="X2562" s="123">
        <v>17547</v>
      </c>
      <c r="Y2562" s="124">
        <v>19063</v>
      </c>
      <c r="Z2562" s="123">
        <v>19780</v>
      </c>
      <c r="AA2562" s="124">
        <v>19743</v>
      </c>
      <c r="AB2562" s="123">
        <v>19539</v>
      </c>
      <c r="AC2562" s="124">
        <v>18671</v>
      </c>
      <c r="AD2562" s="123">
        <v>21018</v>
      </c>
      <c r="AE2562" s="125">
        <v>21828</v>
      </c>
      <c r="AF2562" s="126">
        <v>21675</v>
      </c>
    </row>
    <row r="2563" spans="2:32">
      <c r="B2563" s="127">
        <v>2525</v>
      </c>
      <c r="C2563" s="128">
        <v>2525</v>
      </c>
      <c r="D2563" s="129">
        <v>106</v>
      </c>
      <c r="E2563" s="130">
        <v>4</v>
      </c>
      <c r="F2563" s="131">
        <v>16</v>
      </c>
      <c r="G2563" s="132" t="s">
        <v>485</v>
      </c>
      <c r="H2563" s="133">
        <v>4</v>
      </c>
      <c r="I2563" s="128">
        <v>15</v>
      </c>
      <c r="J2563" s="129" t="s">
        <v>485</v>
      </c>
      <c r="K2563" s="134">
        <v>5</v>
      </c>
      <c r="L2563" s="108"/>
      <c r="M2563" s="81">
        <v>13314</v>
      </c>
      <c r="N2563" s="135">
        <v>14898</v>
      </c>
      <c r="O2563" s="136">
        <v>14927</v>
      </c>
      <c r="P2563" s="135">
        <v>14589</v>
      </c>
      <c r="Q2563" s="136">
        <v>14245</v>
      </c>
      <c r="R2563" s="135">
        <v>15401</v>
      </c>
      <c r="S2563" s="136">
        <v>16502</v>
      </c>
      <c r="T2563" s="135">
        <v>17315</v>
      </c>
      <c r="U2563" s="136">
        <v>17144</v>
      </c>
      <c r="V2563" s="135">
        <v>16423</v>
      </c>
      <c r="W2563" s="136">
        <v>16217</v>
      </c>
      <c r="X2563" s="135">
        <v>17778</v>
      </c>
      <c r="Y2563" s="136">
        <v>19179</v>
      </c>
      <c r="Z2563" s="135">
        <v>19660</v>
      </c>
      <c r="AA2563" s="136">
        <v>19369</v>
      </c>
      <c r="AB2563" s="135">
        <v>19057</v>
      </c>
      <c r="AC2563" s="136">
        <v>18297</v>
      </c>
      <c r="AD2563" s="135">
        <v>20887</v>
      </c>
      <c r="AE2563" s="137">
        <v>21571</v>
      </c>
      <c r="AF2563" s="138">
        <v>21334</v>
      </c>
    </row>
    <row r="2564" spans="2:32">
      <c r="B2564" s="114">
        <v>2526</v>
      </c>
      <c r="C2564" s="115">
        <v>2526</v>
      </c>
      <c r="D2564" s="116">
        <v>106</v>
      </c>
      <c r="E2564" s="117">
        <v>4</v>
      </c>
      <c r="F2564" s="118">
        <v>16</v>
      </c>
      <c r="G2564" s="119" t="s">
        <v>485</v>
      </c>
      <c r="H2564" s="120">
        <v>4</v>
      </c>
      <c r="I2564" s="115">
        <v>15</v>
      </c>
      <c r="J2564" s="116" t="s">
        <v>485</v>
      </c>
      <c r="K2564" s="121">
        <v>6</v>
      </c>
      <c r="L2564" s="108"/>
      <c r="M2564" s="122">
        <v>14388</v>
      </c>
      <c r="N2564" s="123">
        <v>16024</v>
      </c>
      <c r="O2564" s="124">
        <v>15983</v>
      </c>
      <c r="P2564" s="123">
        <v>15539</v>
      </c>
      <c r="Q2564" s="124">
        <v>14679</v>
      </c>
      <c r="R2564" s="123">
        <v>16286</v>
      </c>
      <c r="S2564" s="124">
        <v>17638</v>
      </c>
      <c r="T2564" s="123">
        <v>18278</v>
      </c>
      <c r="U2564" s="124">
        <v>17889</v>
      </c>
      <c r="V2564" s="123">
        <v>16517</v>
      </c>
      <c r="W2564" s="124">
        <v>16134</v>
      </c>
      <c r="X2564" s="123">
        <v>18268</v>
      </c>
      <c r="Y2564" s="124">
        <v>19814</v>
      </c>
      <c r="Z2564" s="123">
        <v>19974</v>
      </c>
      <c r="AA2564" s="124">
        <v>19307</v>
      </c>
      <c r="AB2564" s="123">
        <v>18642</v>
      </c>
      <c r="AC2564" s="124">
        <v>17861</v>
      </c>
      <c r="AD2564" s="123">
        <v>21275</v>
      </c>
      <c r="AE2564" s="125">
        <v>21806</v>
      </c>
      <c r="AF2564" s="126">
        <v>21425</v>
      </c>
    </row>
    <row r="2565" spans="2:32">
      <c r="B2565" s="127">
        <v>2527</v>
      </c>
      <c r="C2565" s="128">
        <v>2527</v>
      </c>
      <c r="D2565" s="129">
        <v>106</v>
      </c>
      <c r="E2565" s="130">
        <v>4</v>
      </c>
      <c r="F2565" s="131">
        <v>16</v>
      </c>
      <c r="G2565" s="132" t="s">
        <v>485</v>
      </c>
      <c r="H2565" s="133">
        <v>4</v>
      </c>
      <c r="I2565" s="128">
        <v>15</v>
      </c>
      <c r="J2565" s="129" t="s">
        <v>485</v>
      </c>
      <c r="K2565" s="134">
        <v>7</v>
      </c>
      <c r="L2565" s="108"/>
      <c r="M2565" s="81">
        <v>15600</v>
      </c>
      <c r="N2565" s="135">
        <v>17229</v>
      </c>
      <c r="O2565" s="136">
        <v>16990</v>
      </c>
      <c r="P2565" s="135">
        <v>16663</v>
      </c>
      <c r="Q2565" s="136">
        <v>14910</v>
      </c>
      <c r="R2565" s="135">
        <v>17263</v>
      </c>
      <c r="S2565" s="136">
        <v>18634</v>
      </c>
      <c r="T2565" s="135">
        <v>19206</v>
      </c>
      <c r="U2565" s="136">
        <v>18634</v>
      </c>
      <c r="V2565" s="135">
        <v>16464</v>
      </c>
      <c r="W2565" s="136">
        <v>15880</v>
      </c>
      <c r="X2565" s="135">
        <v>18925</v>
      </c>
      <c r="Y2565" s="136">
        <v>20305</v>
      </c>
      <c r="Z2565" s="135">
        <v>20300</v>
      </c>
      <c r="AA2565" s="136">
        <v>19545</v>
      </c>
      <c r="AB2565" s="135">
        <v>18163</v>
      </c>
      <c r="AC2565" s="136">
        <v>17384</v>
      </c>
      <c r="AD2565" s="135">
        <v>21547</v>
      </c>
      <c r="AE2565" s="137">
        <v>22154</v>
      </c>
      <c r="AF2565" s="138">
        <v>21598</v>
      </c>
    </row>
    <row r="2566" spans="2:32">
      <c r="B2566" s="114">
        <v>2528</v>
      </c>
      <c r="C2566" s="115">
        <v>2528</v>
      </c>
      <c r="D2566" s="116">
        <v>106</v>
      </c>
      <c r="E2566" s="117">
        <v>4</v>
      </c>
      <c r="F2566" s="118">
        <v>16</v>
      </c>
      <c r="G2566" s="119" t="s">
        <v>485</v>
      </c>
      <c r="H2566" s="120">
        <v>4</v>
      </c>
      <c r="I2566" s="115">
        <v>15</v>
      </c>
      <c r="J2566" s="116" t="s">
        <v>485</v>
      </c>
      <c r="K2566" s="121">
        <v>8</v>
      </c>
      <c r="L2566" s="108"/>
      <c r="M2566" s="122">
        <v>16175</v>
      </c>
      <c r="N2566" s="123">
        <v>17744</v>
      </c>
      <c r="O2566" s="124">
        <v>17479</v>
      </c>
      <c r="P2566" s="123">
        <v>17193</v>
      </c>
      <c r="Q2566" s="124">
        <v>15267</v>
      </c>
      <c r="R2566" s="123">
        <v>17822</v>
      </c>
      <c r="S2566" s="124">
        <v>18918</v>
      </c>
      <c r="T2566" s="123">
        <v>19571</v>
      </c>
      <c r="U2566" s="124">
        <v>19021</v>
      </c>
      <c r="V2566" s="123">
        <v>16675</v>
      </c>
      <c r="W2566" s="124">
        <v>15855</v>
      </c>
      <c r="X2566" s="123">
        <v>19334</v>
      </c>
      <c r="Y2566" s="124">
        <v>20315</v>
      </c>
      <c r="Z2566" s="123">
        <v>20467</v>
      </c>
      <c r="AA2566" s="124">
        <v>19606</v>
      </c>
      <c r="AB2566" s="123">
        <v>18220</v>
      </c>
      <c r="AC2566" s="124">
        <v>17232</v>
      </c>
      <c r="AD2566" s="123">
        <v>21429</v>
      </c>
      <c r="AE2566" s="125">
        <v>22146</v>
      </c>
      <c r="AF2566" s="126">
        <v>21685</v>
      </c>
    </row>
    <row r="2567" spans="2:32">
      <c r="B2567" s="127">
        <v>2529</v>
      </c>
      <c r="C2567" s="128">
        <v>2529</v>
      </c>
      <c r="D2567" s="129">
        <v>106</v>
      </c>
      <c r="E2567" s="130">
        <v>4</v>
      </c>
      <c r="F2567" s="131">
        <v>16</v>
      </c>
      <c r="G2567" s="132" t="s">
        <v>485</v>
      </c>
      <c r="H2567" s="133">
        <v>4</v>
      </c>
      <c r="I2567" s="128">
        <v>15</v>
      </c>
      <c r="J2567" s="129" t="s">
        <v>485</v>
      </c>
      <c r="K2567" s="134">
        <v>9</v>
      </c>
      <c r="L2567" s="108"/>
      <c r="M2567" s="81">
        <v>16314</v>
      </c>
      <c r="N2567" s="135">
        <v>17732</v>
      </c>
      <c r="O2567" s="136">
        <v>17550</v>
      </c>
      <c r="P2567" s="135">
        <v>17311</v>
      </c>
      <c r="Q2567" s="136">
        <v>15838</v>
      </c>
      <c r="R2567" s="135">
        <v>17916</v>
      </c>
      <c r="S2567" s="136">
        <v>18910</v>
      </c>
      <c r="T2567" s="135">
        <v>19396</v>
      </c>
      <c r="U2567" s="136">
        <v>18915</v>
      </c>
      <c r="V2567" s="135">
        <v>17084</v>
      </c>
      <c r="W2567" s="136">
        <v>16090</v>
      </c>
      <c r="X2567" s="135">
        <v>19246</v>
      </c>
      <c r="Y2567" s="136">
        <v>20185</v>
      </c>
      <c r="Z2567" s="135">
        <v>20261</v>
      </c>
      <c r="AA2567" s="136">
        <v>19562</v>
      </c>
      <c r="AB2567" s="135">
        <v>18537</v>
      </c>
      <c r="AC2567" s="136">
        <v>17401</v>
      </c>
      <c r="AD2567" s="135">
        <v>21217</v>
      </c>
      <c r="AE2567" s="137">
        <v>21736</v>
      </c>
      <c r="AF2567" s="138">
        <v>21439</v>
      </c>
    </row>
    <row r="2568" spans="2:32">
      <c r="B2568" s="114">
        <v>2530</v>
      </c>
      <c r="C2568" s="115">
        <v>2530</v>
      </c>
      <c r="D2568" s="116">
        <v>106</v>
      </c>
      <c r="E2568" s="117">
        <v>4</v>
      </c>
      <c r="F2568" s="118">
        <v>16</v>
      </c>
      <c r="G2568" s="119" t="s">
        <v>485</v>
      </c>
      <c r="H2568" s="120">
        <v>4</v>
      </c>
      <c r="I2568" s="115">
        <v>15</v>
      </c>
      <c r="J2568" s="116" t="s">
        <v>485</v>
      </c>
      <c r="K2568" s="121">
        <v>10</v>
      </c>
      <c r="L2568" s="108"/>
      <c r="M2568" s="122">
        <v>16240</v>
      </c>
      <c r="N2568" s="123">
        <v>17515</v>
      </c>
      <c r="O2568" s="124">
        <v>17307</v>
      </c>
      <c r="P2568" s="123">
        <v>17219</v>
      </c>
      <c r="Q2568" s="124">
        <v>16126</v>
      </c>
      <c r="R2568" s="123">
        <v>17788</v>
      </c>
      <c r="S2568" s="124">
        <v>18795</v>
      </c>
      <c r="T2568" s="123">
        <v>19182</v>
      </c>
      <c r="U2568" s="124">
        <v>18646</v>
      </c>
      <c r="V2568" s="123">
        <v>17407</v>
      </c>
      <c r="W2568" s="124">
        <v>16409</v>
      </c>
      <c r="X2568" s="123">
        <v>19140</v>
      </c>
      <c r="Y2568" s="124">
        <v>20129</v>
      </c>
      <c r="Z2568" s="123">
        <v>20067</v>
      </c>
      <c r="AA2568" s="124">
        <v>19701</v>
      </c>
      <c r="AB2568" s="123">
        <v>18933</v>
      </c>
      <c r="AC2568" s="124">
        <v>17787</v>
      </c>
      <c r="AD2568" s="123">
        <v>21214</v>
      </c>
      <c r="AE2568" s="125">
        <v>21626</v>
      </c>
      <c r="AF2568" s="126">
        <v>21286</v>
      </c>
    </row>
    <row r="2569" spans="2:32">
      <c r="B2569" s="127">
        <v>2531</v>
      </c>
      <c r="C2569" s="128">
        <v>2531</v>
      </c>
      <c r="D2569" s="129">
        <v>106</v>
      </c>
      <c r="E2569" s="130">
        <v>4</v>
      </c>
      <c r="F2569" s="131">
        <v>16</v>
      </c>
      <c r="G2569" s="132" t="s">
        <v>485</v>
      </c>
      <c r="H2569" s="133">
        <v>4</v>
      </c>
      <c r="I2569" s="128">
        <v>15</v>
      </c>
      <c r="J2569" s="129" t="s">
        <v>485</v>
      </c>
      <c r="K2569" s="134">
        <v>11</v>
      </c>
      <c r="L2569" s="108"/>
      <c r="M2569" s="81">
        <v>15996</v>
      </c>
      <c r="N2569" s="135">
        <v>17189</v>
      </c>
      <c r="O2569" s="136">
        <v>17031</v>
      </c>
      <c r="P2569" s="135">
        <v>16964</v>
      </c>
      <c r="Q2569" s="136">
        <v>16107</v>
      </c>
      <c r="R2569" s="135">
        <v>17532</v>
      </c>
      <c r="S2569" s="136">
        <v>18632</v>
      </c>
      <c r="T2569" s="135">
        <v>18921</v>
      </c>
      <c r="U2569" s="136">
        <v>18421</v>
      </c>
      <c r="V2569" s="135">
        <v>17454</v>
      </c>
      <c r="W2569" s="136">
        <v>16559</v>
      </c>
      <c r="X2569" s="135">
        <v>18937</v>
      </c>
      <c r="Y2569" s="136">
        <v>20058</v>
      </c>
      <c r="Z2569" s="135">
        <v>19928</v>
      </c>
      <c r="AA2569" s="136">
        <v>19766</v>
      </c>
      <c r="AB2569" s="135">
        <v>19057</v>
      </c>
      <c r="AC2569" s="136">
        <v>18000</v>
      </c>
      <c r="AD2569" s="135">
        <v>21200</v>
      </c>
      <c r="AE2569" s="137">
        <v>21496</v>
      </c>
      <c r="AF2569" s="138">
        <v>21201</v>
      </c>
    </row>
    <row r="2570" spans="2:32">
      <c r="B2570" s="114">
        <v>2532</v>
      </c>
      <c r="C2570" s="115">
        <v>2532</v>
      </c>
      <c r="D2570" s="116">
        <v>106</v>
      </c>
      <c r="E2570" s="117">
        <v>4</v>
      </c>
      <c r="F2570" s="118">
        <v>16</v>
      </c>
      <c r="G2570" s="119" t="s">
        <v>485</v>
      </c>
      <c r="H2570" s="120">
        <v>4</v>
      </c>
      <c r="I2570" s="115">
        <v>15</v>
      </c>
      <c r="J2570" s="116" t="s">
        <v>485</v>
      </c>
      <c r="K2570" s="121">
        <v>12</v>
      </c>
      <c r="L2570" s="108"/>
      <c r="M2570" s="122">
        <v>15967</v>
      </c>
      <c r="N2570" s="123">
        <v>17004</v>
      </c>
      <c r="O2570" s="124">
        <v>16843</v>
      </c>
      <c r="P2570" s="123">
        <v>16843</v>
      </c>
      <c r="Q2570" s="124">
        <v>16043</v>
      </c>
      <c r="R2570" s="123">
        <v>17469</v>
      </c>
      <c r="S2570" s="124">
        <v>18478</v>
      </c>
      <c r="T2570" s="123">
        <v>18747</v>
      </c>
      <c r="U2570" s="124">
        <v>18299</v>
      </c>
      <c r="V2570" s="123">
        <v>17410</v>
      </c>
      <c r="W2570" s="124">
        <v>16707</v>
      </c>
      <c r="X2570" s="123">
        <v>18892</v>
      </c>
      <c r="Y2570" s="124">
        <v>19940</v>
      </c>
      <c r="Z2570" s="123">
        <v>19820</v>
      </c>
      <c r="AA2570" s="124">
        <v>19832</v>
      </c>
      <c r="AB2570" s="123">
        <v>19037</v>
      </c>
      <c r="AC2570" s="124">
        <v>18183</v>
      </c>
      <c r="AD2570" s="123">
        <v>21081</v>
      </c>
      <c r="AE2570" s="125">
        <v>21385</v>
      </c>
      <c r="AF2570" s="126">
        <v>21139</v>
      </c>
    </row>
    <row r="2571" spans="2:32">
      <c r="B2571" s="127">
        <v>2533</v>
      </c>
      <c r="C2571" s="128">
        <v>2533</v>
      </c>
      <c r="D2571" s="129">
        <v>106</v>
      </c>
      <c r="E2571" s="130">
        <v>4</v>
      </c>
      <c r="F2571" s="131">
        <v>16</v>
      </c>
      <c r="G2571" s="132" t="s">
        <v>485</v>
      </c>
      <c r="H2571" s="133">
        <v>4</v>
      </c>
      <c r="I2571" s="128">
        <v>15</v>
      </c>
      <c r="J2571" s="129" t="s">
        <v>485</v>
      </c>
      <c r="K2571" s="134">
        <v>13</v>
      </c>
      <c r="L2571" s="108"/>
      <c r="M2571" s="81">
        <v>15865</v>
      </c>
      <c r="N2571" s="135">
        <v>16788</v>
      </c>
      <c r="O2571" s="136">
        <v>16603</v>
      </c>
      <c r="P2571" s="135">
        <v>16644</v>
      </c>
      <c r="Q2571" s="136">
        <v>15764</v>
      </c>
      <c r="R2571" s="135">
        <v>17375</v>
      </c>
      <c r="S2571" s="136">
        <v>18313</v>
      </c>
      <c r="T2571" s="135">
        <v>18533</v>
      </c>
      <c r="U2571" s="136">
        <v>18064</v>
      </c>
      <c r="V2571" s="135">
        <v>17137</v>
      </c>
      <c r="W2571" s="136">
        <v>16667</v>
      </c>
      <c r="X2571" s="135">
        <v>18793</v>
      </c>
      <c r="Y2571" s="136">
        <v>19758</v>
      </c>
      <c r="Z2571" s="135">
        <v>19586</v>
      </c>
      <c r="AA2571" s="136">
        <v>19693</v>
      </c>
      <c r="AB2571" s="135">
        <v>18753</v>
      </c>
      <c r="AC2571" s="136">
        <v>18129</v>
      </c>
      <c r="AD2571" s="135">
        <v>20901</v>
      </c>
      <c r="AE2571" s="137">
        <v>21164</v>
      </c>
      <c r="AF2571" s="138">
        <v>20912</v>
      </c>
    </row>
    <row r="2572" spans="2:32">
      <c r="B2572" s="114">
        <v>2534</v>
      </c>
      <c r="C2572" s="115">
        <v>2534</v>
      </c>
      <c r="D2572" s="116">
        <v>106</v>
      </c>
      <c r="E2572" s="117">
        <v>4</v>
      </c>
      <c r="F2572" s="118">
        <v>16</v>
      </c>
      <c r="G2572" s="119" t="s">
        <v>485</v>
      </c>
      <c r="H2572" s="120">
        <v>4</v>
      </c>
      <c r="I2572" s="115">
        <v>15</v>
      </c>
      <c r="J2572" s="116" t="s">
        <v>485</v>
      </c>
      <c r="K2572" s="121">
        <v>14</v>
      </c>
      <c r="L2572" s="108"/>
      <c r="M2572" s="122">
        <v>15754</v>
      </c>
      <c r="N2572" s="123">
        <v>16634</v>
      </c>
      <c r="O2572" s="124">
        <v>16468</v>
      </c>
      <c r="P2572" s="123">
        <v>16487</v>
      </c>
      <c r="Q2572" s="124">
        <v>15480</v>
      </c>
      <c r="R2572" s="123">
        <v>17271</v>
      </c>
      <c r="S2572" s="124">
        <v>18152</v>
      </c>
      <c r="T2572" s="123">
        <v>18356</v>
      </c>
      <c r="U2572" s="124">
        <v>17878</v>
      </c>
      <c r="V2572" s="123">
        <v>16841</v>
      </c>
      <c r="W2572" s="124">
        <v>16503</v>
      </c>
      <c r="X2572" s="123">
        <v>18654</v>
      </c>
      <c r="Y2572" s="124">
        <v>19522</v>
      </c>
      <c r="Z2572" s="123">
        <v>19373</v>
      </c>
      <c r="AA2572" s="124">
        <v>19499</v>
      </c>
      <c r="AB2572" s="123">
        <v>18424</v>
      </c>
      <c r="AC2572" s="124">
        <v>17916</v>
      </c>
      <c r="AD2572" s="123">
        <v>20652</v>
      </c>
      <c r="AE2572" s="125">
        <v>20923</v>
      </c>
      <c r="AF2572" s="126">
        <v>20671</v>
      </c>
    </row>
    <row r="2573" spans="2:32">
      <c r="B2573" s="127">
        <v>2535</v>
      </c>
      <c r="C2573" s="128">
        <v>2535</v>
      </c>
      <c r="D2573" s="129">
        <v>106</v>
      </c>
      <c r="E2573" s="130">
        <v>4</v>
      </c>
      <c r="F2573" s="131">
        <v>16</v>
      </c>
      <c r="G2573" s="132" t="s">
        <v>485</v>
      </c>
      <c r="H2573" s="133">
        <v>4</v>
      </c>
      <c r="I2573" s="128">
        <v>15</v>
      </c>
      <c r="J2573" s="129" t="s">
        <v>485</v>
      </c>
      <c r="K2573" s="134">
        <v>15</v>
      </c>
      <c r="L2573" s="108"/>
      <c r="M2573" s="81">
        <v>15842</v>
      </c>
      <c r="N2573" s="135">
        <v>16695</v>
      </c>
      <c r="O2573" s="136">
        <v>16497</v>
      </c>
      <c r="P2573" s="135">
        <v>16492</v>
      </c>
      <c r="Q2573" s="136">
        <v>15454</v>
      </c>
      <c r="R2573" s="135">
        <v>17332</v>
      </c>
      <c r="S2573" s="136">
        <v>18233</v>
      </c>
      <c r="T2573" s="135">
        <v>18390</v>
      </c>
      <c r="U2573" s="136">
        <v>17868</v>
      </c>
      <c r="V2573" s="135">
        <v>16789</v>
      </c>
      <c r="W2573" s="136">
        <v>16617</v>
      </c>
      <c r="X2573" s="135">
        <v>18682</v>
      </c>
      <c r="Y2573" s="136">
        <v>19555</v>
      </c>
      <c r="Z2573" s="135">
        <v>19317</v>
      </c>
      <c r="AA2573" s="136">
        <v>19441</v>
      </c>
      <c r="AB2573" s="135">
        <v>18334</v>
      </c>
      <c r="AC2573" s="136">
        <v>18001</v>
      </c>
      <c r="AD2573" s="135">
        <v>20656</v>
      </c>
      <c r="AE2573" s="137">
        <v>20903</v>
      </c>
      <c r="AF2573" s="138">
        <v>20587</v>
      </c>
    </row>
    <row r="2574" spans="2:32">
      <c r="B2574" s="114">
        <v>2536</v>
      </c>
      <c r="C2574" s="115">
        <v>2536</v>
      </c>
      <c r="D2574" s="116">
        <v>106</v>
      </c>
      <c r="E2574" s="117">
        <v>4</v>
      </c>
      <c r="F2574" s="118">
        <v>16</v>
      </c>
      <c r="G2574" s="119" t="s">
        <v>485</v>
      </c>
      <c r="H2574" s="120">
        <v>4</v>
      </c>
      <c r="I2574" s="115">
        <v>15</v>
      </c>
      <c r="J2574" s="116" t="s">
        <v>485</v>
      </c>
      <c r="K2574" s="121">
        <v>16</v>
      </c>
      <c r="L2574" s="108"/>
      <c r="M2574" s="122">
        <v>16141</v>
      </c>
      <c r="N2574" s="123">
        <v>16968</v>
      </c>
      <c r="O2574" s="124">
        <v>16748</v>
      </c>
      <c r="P2574" s="123">
        <v>16690</v>
      </c>
      <c r="Q2574" s="124">
        <v>15681</v>
      </c>
      <c r="R2574" s="123">
        <v>17623</v>
      </c>
      <c r="S2574" s="124">
        <v>18706</v>
      </c>
      <c r="T2574" s="123">
        <v>18616</v>
      </c>
      <c r="U2574" s="124">
        <v>18025</v>
      </c>
      <c r="V2574" s="123">
        <v>16947</v>
      </c>
      <c r="W2574" s="124">
        <v>16903</v>
      </c>
      <c r="X2574" s="123">
        <v>18897</v>
      </c>
      <c r="Y2574" s="124">
        <v>20097</v>
      </c>
      <c r="Z2574" s="123">
        <v>19358</v>
      </c>
      <c r="AA2574" s="124">
        <v>19372</v>
      </c>
      <c r="AB2574" s="123">
        <v>18395</v>
      </c>
      <c r="AC2574" s="124">
        <v>18222</v>
      </c>
      <c r="AD2574" s="123">
        <v>21151</v>
      </c>
      <c r="AE2574" s="125">
        <v>20994</v>
      </c>
      <c r="AF2574" s="126">
        <v>20566</v>
      </c>
    </row>
    <row r="2575" spans="2:32">
      <c r="B2575" s="127">
        <v>2537</v>
      </c>
      <c r="C2575" s="128">
        <v>2537</v>
      </c>
      <c r="D2575" s="129">
        <v>106</v>
      </c>
      <c r="E2575" s="130">
        <v>4</v>
      </c>
      <c r="F2575" s="131">
        <v>16</v>
      </c>
      <c r="G2575" s="132" t="s">
        <v>485</v>
      </c>
      <c r="H2575" s="133">
        <v>4</v>
      </c>
      <c r="I2575" s="128">
        <v>15</v>
      </c>
      <c r="J2575" s="129" t="s">
        <v>485</v>
      </c>
      <c r="K2575" s="134">
        <v>17</v>
      </c>
      <c r="L2575" s="108"/>
      <c r="M2575" s="81">
        <v>16540</v>
      </c>
      <c r="N2575" s="135">
        <v>17351</v>
      </c>
      <c r="O2575" s="136">
        <v>17110</v>
      </c>
      <c r="P2575" s="135">
        <v>16998</v>
      </c>
      <c r="Q2575" s="136">
        <v>15864</v>
      </c>
      <c r="R2575" s="135">
        <v>18051</v>
      </c>
      <c r="S2575" s="136">
        <v>19141</v>
      </c>
      <c r="T2575" s="135">
        <v>18950</v>
      </c>
      <c r="U2575" s="136">
        <v>18385</v>
      </c>
      <c r="V2575" s="135">
        <v>17201</v>
      </c>
      <c r="W2575" s="136">
        <v>17318</v>
      </c>
      <c r="X2575" s="135">
        <v>19349</v>
      </c>
      <c r="Y2575" s="136">
        <v>20550</v>
      </c>
      <c r="Z2575" s="135">
        <v>19682</v>
      </c>
      <c r="AA2575" s="136">
        <v>19511</v>
      </c>
      <c r="AB2575" s="135">
        <v>18671</v>
      </c>
      <c r="AC2575" s="136">
        <v>18706</v>
      </c>
      <c r="AD2575" s="135">
        <v>21623</v>
      </c>
      <c r="AE2575" s="137">
        <v>21428</v>
      </c>
      <c r="AF2575" s="138">
        <v>20897</v>
      </c>
    </row>
    <row r="2576" spans="2:32">
      <c r="B2576" s="114">
        <v>2538</v>
      </c>
      <c r="C2576" s="115">
        <v>2538</v>
      </c>
      <c r="D2576" s="116">
        <v>106</v>
      </c>
      <c r="E2576" s="117">
        <v>4</v>
      </c>
      <c r="F2576" s="118">
        <v>16</v>
      </c>
      <c r="G2576" s="119" t="s">
        <v>485</v>
      </c>
      <c r="H2576" s="120">
        <v>4</v>
      </c>
      <c r="I2576" s="115">
        <v>15</v>
      </c>
      <c r="J2576" s="116" t="s">
        <v>485</v>
      </c>
      <c r="K2576" s="121">
        <v>18</v>
      </c>
      <c r="L2576" s="108"/>
      <c r="M2576" s="122">
        <v>16571</v>
      </c>
      <c r="N2576" s="123">
        <v>17559</v>
      </c>
      <c r="O2576" s="124">
        <v>17412</v>
      </c>
      <c r="P2576" s="123">
        <v>17099</v>
      </c>
      <c r="Q2576" s="124">
        <v>16065</v>
      </c>
      <c r="R2576" s="123">
        <v>18339</v>
      </c>
      <c r="S2576" s="124">
        <v>19198</v>
      </c>
      <c r="T2576" s="123">
        <v>19229</v>
      </c>
      <c r="U2576" s="124">
        <v>18988</v>
      </c>
      <c r="V2576" s="123">
        <v>17556</v>
      </c>
      <c r="W2576" s="124">
        <v>17842</v>
      </c>
      <c r="X2576" s="123">
        <v>19894</v>
      </c>
      <c r="Y2576" s="124">
        <v>20832</v>
      </c>
      <c r="Z2576" s="123">
        <v>20517</v>
      </c>
      <c r="AA2576" s="124">
        <v>20004</v>
      </c>
      <c r="AB2576" s="123">
        <v>19300</v>
      </c>
      <c r="AC2576" s="124">
        <v>19345</v>
      </c>
      <c r="AD2576" s="123">
        <v>21998</v>
      </c>
      <c r="AE2576" s="125">
        <v>21908</v>
      </c>
      <c r="AF2576" s="126">
        <v>21807</v>
      </c>
    </row>
    <row r="2577" spans="2:32">
      <c r="B2577" s="127">
        <v>2539</v>
      </c>
      <c r="C2577" s="128">
        <v>2539</v>
      </c>
      <c r="D2577" s="129">
        <v>106</v>
      </c>
      <c r="E2577" s="130">
        <v>4</v>
      </c>
      <c r="F2577" s="131">
        <v>16</v>
      </c>
      <c r="G2577" s="132" t="s">
        <v>485</v>
      </c>
      <c r="H2577" s="133">
        <v>4</v>
      </c>
      <c r="I2577" s="128">
        <v>15</v>
      </c>
      <c r="J2577" s="129" t="s">
        <v>485</v>
      </c>
      <c r="K2577" s="134">
        <v>19</v>
      </c>
      <c r="L2577" s="108"/>
      <c r="M2577" s="81">
        <v>16494</v>
      </c>
      <c r="N2577" s="135">
        <v>17505</v>
      </c>
      <c r="O2577" s="136">
        <v>17362</v>
      </c>
      <c r="P2577" s="135">
        <v>17076</v>
      </c>
      <c r="Q2577" s="136">
        <v>16239</v>
      </c>
      <c r="R2577" s="135">
        <v>18405</v>
      </c>
      <c r="S2577" s="136">
        <v>19256</v>
      </c>
      <c r="T2577" s="135">
        <v>19427</v>
      </c>
      <c r="U2577" s="136">
        <v>19151</v>
      </c>
      <c r="V2577" s="135">
        <v>17972</v>
      </c>
      <c r="W2577" s="136">
        <v>18199</v>
      </c>
      <c r="X2577" s="135">
        <v>20213</v>
      </c>
      <c r="Y2577" s="136">
        <v>21286</v>
      </c>
      <c r="Z2577" s="135">
        <v>21110</v>
      </c>
      <c r="AA2577" s="136">
        <v>20647</v>
      </c>
      <c r="AB2577" s="135">
        <v>20100</v>
      </c>
      <c r="AC2577" s="136">
        <v>19977</v>
      </c>
      <c r="AD2577" s="135">
        <v>22658</v>
      </c>
      <c r="AE2577" s="137">
        <v>22707</v>
      </c>
      <c r="AF2577" s="138">
        <v>22580</v>
      </c>
    </row>
    <row r="2578" spans="2:32">
      <c r="B2578" s="114">
        <v>2540</v>
      </c>
      <c r="C2578" s="115">
        <v>2540</v>
      </c>
      <c r="D2578" s="116">
        <v>106</v>
      </c>
      <c r="E2578" s="117">
        <v>4</v>
      </c>
      <c r="F2578" s="118">
        <v>16</v>
      </c>
      <c r="G2578" s="119" t="s">
        <v>485</v>
      </c>
      <c r="H2578" s="120">
        <v>4</v>
      </c>
      <c r="I2578" s="115">
        <v>15</v>
      </c>
      <c r="J2578" s="116" t="s">
        <v>485</v>
      </c>
      <c r="K2578" s="121">
        <v>20</v>
      </c>
      <c r="L2578" s="108"/>
      <c r="M2578" s="122">
        <v>16935</v>
      </c>
      <c r="N2578" s="123">
        <v>18140</v>
      </c>
      <c r="O2578" s="124">
        <v>17948</v>
      </c>
      <c r="P2578" s="123">
        <v>17554</v>
      </c>
      <c r="Q2578" s="124">
        <v>16926</v>
      </c>
      <c r="R2578" s="123">
        <v>18995</v>
      </c>
      <c r="S2578" s="124">
        <v>19997</v>
      </c>
      <c r="T2578" s="123">
        <v>20369</v>
      </c>
      <c r="U2578" s="124">
        <v>20113</v>
      </c>
      <c r="V2578" s="123">
        <v>18959</v>
      </c>
      <c r="W2578" s="124">
        <v>19262</v>
      </c>
      <c r="X2578" s="123">
        <v>21256</v>
      </c>
      <c r="Y2578" s="124">
        <v>22484</v>
      </c>
      <c r="Z2578" s="123">
        <v>22546</v>
      </c>
      <c r="AA2578" s="124">
        <v>21980</v>
      </c>
      <c r="AB2578" s="123">
        <v>21519</v>
      </c>
      <c r="AC2578" s="124">
        <v>21390</v>
      </c>
      <c r="AD2578" s="123">
        <v>24117</v>
      </c>
      <c r="AE2578" s="125">
        <v>24414</v>
      </c>
      <c r="AF2578" s="126">
        <v>24225</v>
      </c>
    </row>
    <row r="2579" spans="2:32">
      <c r="B2579" s="127">
        <v>2541</v>
      </c>
      <c r="C2579" s="128">
        <v>2541</v>
      </c>
      <c r="D2579" s="129">
        <v>106</v>
      </c>
      <c r="E2579" s="130">
        <v>4</v>
      </c>
      <c r="F2579" s="131">
        <v>16</v>
      </c>
      <c r="G2579" s="132" t="s">
        <v>485</v>
      </c>
      <c r="H2579" s="133">
        <v>4</v>
      </c>
      <c r="I2579" s="128">
        <v>15</v>
      </c>
      <c r="J2579" s="129" t="s">
        <v>485</v>
      </c>
      <c r="K2579" s="134">
        <v>21</v>
      </c>
      <c r="L2579" s="108"/>
      <c r="M2579" s="81">
        <v>16634</v>
      </c>
      <c r="N2579" s="135">
        <v>17862</v>
      </c>
      <c r="O2579" s="136">
        <v>17881</v>
      </c>
      <c r="P2579" s="135">
        <v>17389</v>
      </c>
      <c r="Q2579" s="136">
        <v>16857</v>
      </c>
      <c r="R2579" s="135">
        <v>18851</v>
      </c>
      <c r="S2579" s="136">
        <v>19849</v>
      </c>
      <c r="T2579" s="135">
        <v>20381</v>
      </c>
      <c r="U2579" s="136">
        <v>20422</v>
      </c>
      <c r="V2579" s="135">
        <v>19262</v>
      </c>
      <c r="W2579" s="136">
        <v>19605</v>
      </c>
      <c r="X2579" s="135">
        <v>21570</v>
      </c>
      <c r="Y2579" s="136">
        <v>22928</v>
      </c>
      <c r="Z2579" s="135">
        <v>23415</v>
      </c>
      <c r="AA2579" s="136">
        <v>22826</v>
      </c>
      <c r="AB2579" s="135">
        <v>22409</v>
      </c>
      <c r="AC2579" s="136">
        <v>22161</v>
      </c>
      <c r="AD2579" s="135">
        <v>24881</v>
      </c>
      <c r="AE2579" s="137">
        <v>25340</v>
      </c>
      <c r="AF2579" s="138">
        <v>25377</v>
      </c>
    </row>
    <row r="2580" spans="2:32">
      <c r="B2580" s="114">
        <v>2542</v>
      </c>
      <c r="C2580" s="115">
        <v>2542</v>
      </c>
      <c r="D2580" s="116">
        <v>106</v>
      </c>
      <c r="E2580" s="117">
        <v>4</v>
      </c>
      <c r="F2580" s="118">
        <v>16</v>
      </c>
      <c r="G2580" s="119" t="s">
        <v>485</v>
      </c>
      <c r="H2580" s="120">
        <v>4</v>
      </c>
      <c r="I2580" s="115">
        <v>15</v>
      </c>
      <c r="J2580" s="116" t="s">
        <v>485</v>
      </c>
      <c r="K2580" s="121">
        <v>22</v>
      </c>
      <c r="L2580" s="108"/>
      <c r="M2580" s="122">
        <v>15592</v>
      </c>
      <c r="N2580" s="123">
        <v>16888</v>
      </c>
      <c r="O2580" s="124">
        <v>16925</v>
      </c>
      <c r="P2580" s="123">
        <v>16491</v>
      </c>
      <c r="Q2580" s="124">
        <v>16256</v>
      </c>
      <c r="R2580" s="123">
        <v>17874</v>
      </c>
      <c r="S2580" s="124">
        <v>18962</v>
      </c>
      <c r="T2580" s="123">
        <v>19608</v>
      </c>
      <c r="U2580" s="124">
        <v>19686</v>
      </c>
      <c r="V2580" s="123">
        <v>18870</v>
      </c>
      <c r="W2580" s="124">
        <v>19165</v>
      </c>
      <c r="X2580" s="123">
        <v>20866</v>
      </c>
      <c r="Y2580" s="124">
        <v>22420</v>
      </c>
      <c r="Z2580" s="123">
        <v>23017</v>
      </c>
      <c r="AA2580" s="124">
        <v>22600</v>
      </c>
      <c r="AB2580" s="123">
        <v>22370</v>
      </c>
      <c r="AC2580" s="124">
        <v>21982</v>
      </c>
      <c r="AD2580" s="123">
        <v>24549</v>
      </c>
      <c r="AE2580" s="125">
        <v>25123</v>
      </c>
      <c r="AF2580" s="126">
        <v>25133</v>
      </c>
    </row>
    <row r="2581" spans="2:32">
      <c r="B2581" s="127">
        <v>2543</v>
      </c>
      <c r="C2581" s="128">
        <v>2543</v>
      </c>
      <c r="D2581" s="129">
        <v>106</v>
      </c>
      <c r="E2581" s="130">
        <v>4</v>
      </c>
      <c r="F2581" s="131">
        <v>16</v>
      </c>
      <c r="G2581" s="132" t="s">
        <v>485</v>
      </c>
      <c r="H2581" s="133">
        <v>4</v>
      </c>
      <c r="I2581" s="128">
        <v>15</v>
      </c>
      <c r="J2581" s="129" t="s">
        <v>485</v>
      </c>
      <c r="K2581" s="134">
        <v>23</v>
      </c>
      <c r="L2581" s="108"/>
      <c r="M2581" s="81">
        <v>14502</v>
      </c>
      <c r="N2581" s="135">
        <v>15730</v>
      </c>
      <c r="O2581" s="136">
        <v>15826</v>
      </c>
      <c r="P2581" s="135">
        <v>15446</v>
      </c>
      <c r="Q2581" s="136">
        <v>15445</v>
      </c>
      <c r="R2581" s="135">
        <v>16853</v>
      </c>
      <c r="S2581" s="136">
        <v>17851</v>
      </c>
      <c r="T2581" s="135">
        <v>18485</v>
      </c>
      <c r="U2581" s="136">
        <v>18660</v>
      </c>
      <c r="V2581" s="135">
        <v>18168</v>
      </c>
      <c r="W2581" s="136">
        <v>18467</v>
      </c>
      <c r="X2581" s="135">
        <v>19965</v>
      </c>
      <c r="Y2581" s="136">
        <v>21503</v>
      </c>
      <c r="Z2581" s="135">
        <v>22159</v>
      </c>
      <c r="AA2581" s="136">
        <v>21900</v>
      </c>
      <c r="AB2581" s="135">
        <v>21856</v>
      </c>
      <c r="AC2581" s="136">
        <v>21424</v>
      </c>
      <c r="AD2581" s="135">
        <v>23746</v>
      </c>
      <c r="AE2581" s="137">
        <v>24304</v>
      </c>
      <c r="AF2581" s="138">
        <v>24359</v>
      </c>
    </row>
    <row r="2582" spans="2:32">
      <c r="B2582" s="114">
        <v>2544</v>
      </c>
      <c r="C2582" s="115">
        <v>2544</v>
      </c>
      <c r="D2582" s="116">
        <v>106</v>
      </c>
      <c r="E2582" s="117">
        <v>4</v>
      </c>
      <c r="F2582" s="118">
        <v>16</v>
      </c>
      <c r="G2582" s="119" t="s">
        <v>485</v>
      </c>
      <c r="H2582" s="120">
        <v>4</v>
      </c>
      <c r="I2582" s="115">
        <v>15</v>
      </c>
      <c r="J2582" s="116" t="s">
        <v>485</v>
      </c>
      <c r="K2582" s="121">
        <v>24</v>
      </c>
      <c r="L2582" s="108"/>
      <c r="M2582" s="122">
        <v>13731</v>
      </c>
      <c r="N2582" s="123">
        <v>14895</v>
      </c>
      <c r="O2582" s="124">
        <v>15061</v>
      </c>
      <c r="P2582" s="123">
        <v>14648</v>
      </c>
      <c r="Q2582" s="124">
        <v>14849</v>
      </c>
      <c r="R2582" s="123">
        <v>16088</v>
      </c>
      <c r="S2582" s="124">
        <v>17047</v>
      </c>
      <c r="T2582" s="123">
        <v>17669</v>
      </c>
      <c r="U2582" s="124">
        <v>17948</v>
      </c>
      <c r="V2582" s="123">
        <v>17618</v>
      </c>
      <c r="W2582" s="124">
        <v>17956</v>
      </c>
      <c r="X2582" s="123">
        <v>19255</v>
      </c>
      <c r="Y2582" s="124">
        <v>20808</v>
      </c>
      <c r="Z2582" s="123">
        <v>21539</v>
      </c>
      <c r="AA2582" s="124">
        <v>21344</v>
      </c>
      <c r="AB2582" s="123">
        <v>21421</v>
      </c>
      <c r="AC2582" s="124">
        <v>20963</v>
      </c>
      <c r="AD2582" s="123">
        <v>23105</v>
      </c>
      <c r="AE2582" s="125">
        <v>23635</v>
      </c>
      <c r="AF2582" s="126">
        <v>23793</v>
      </c>
    </row>
    <row r="2583" spans="2:32">
      <c r="B2583" s="127">
        <v>2545</v>
      </c>
      <c r="C2583" s="128">
        <v>2545</v>
      </c>
      <c r="D2583" s="129">
        <v>107</v>
      </c>
      <c r="E2583" s="130">
        <v>4</v>
      </c>
      <c r="F2583" s="131">
        <v>17</v>
      </c>
      <c r="G2583" s="132" t="s">
        <v>485</v>
      </c>
      <c r="H2583" s="133">
        <v>4</v>
      </c>
      <c r="I2583" s="128">
        <v>16</v>
      </c>
      <c r="J2583" s="129" t="s">
        <v>485</v>
      </c>
      <c r="K2583" s="134">
        <v>1</v>
      </c>
      <c r="L2583" s="108"/>
      <c r="M2583" s="81">
        <v>13334</v>
      </c>
      <c r="N2583" s="135">
        <v>14058</v>
      </c>
      <c r="O2583" s="136">
        <v>14371</v>
      </c>
      <c r="P2583" s="135">
        <v>14317</v>
      </c>
      <c r="Q2583" s="136">
        <v>14107</v>
      </c>
      <c r="R2583" s="135">
        <v>15729</v>
      </c>
      <c r="S2583" s="136">
        <v>16698</v>
      </c>
      <c r="T2583" s="135">
        <v>16886</v>
      </c>
      <c r="U2583" s="136">
        <v>16953</v>
      </c>
      <c r="V2583" s="135">
        <v>16451</v>
      </c>
      <c r="W2583" s="136">
        <v>17409</v>
      </c>
      <c r="X2583" s="135">
        <v>19293</v>
      </c>
      <c r="Y2583" s="136">
        <v>20553</v>
      </c>
      <c r="Z2583" s="135">
        <v>20655</v>
      </c>
      <c r="AA2583" s="136">
        <v>20673</v>
      </c>
      <c r="AB2583" s="135">
        <v>19611</v>
      </c>
      <c r="AC2583" s="136">
        <v>20050</v>
      </c>
      <c r="AD2583" s="135">
        <v>22912</v>
      </c>
      <c r="AE2583" s="137">
        <v>22998</v>
      </c>
      <c r="AF2583" s="138">
        <v>22662</v>
      </c>
    </row>
    <row r="2584" spans="2:32">
      <c r="B2584" s="114">
        <v>2546</v>
      </c>
      <c r="C2584" s="115">
        <v>2546</v>
      </c>
      <c r="D2584" s="116">
        <v>107</v>
      </c>
      <c r="E2584" s="117">
        <v>4</v>
      </c>
      <c r="F2584" s="118">
        <v>17</v>
      </c>
      <c r="G2584" s="119" t="s">
        <v>485</v>
      </c>
      <c r="H2584" s="120">
        <v>4</v>
      </c>
      <c r="I2584" s="115">
        <v>16</v>
      </c>
      <c r="J2584" s="116" t="s">
        <v>485</v>
      </c>
      <c r="K2584" s="121">
        <v>2</v>
      </c>
      <c r="L2584" s="108"/>
      <c r="M2584" s="122">
        <v>13115</v>
      </c>
      <c r="N2584" s="123">
        <v>13781</v>
      </c>
      <c r="O2584" s="124">
        <v>14111</v>
      </c>
      <c r="P2584" s="123">
        <v>13951</v>
      </c>
      <c r="Q2584" s="124">
        <v>13877</v>
      </c>
      <c r="R2584" s="123">
        <v>15459</v>
      </c>
      <c r="S2584" s="124">
        <v>16418</v>
      </c>
      <c r="T2584" s="123">
        <v>16547</v>
      </c>
      <c r="U2584" s="124">
        <v>16586</v>
      </c>
      <c r="V2584" s="123">
        <v>16176</v>
      </c>
      <c r="W2584" s="124">
        <v>17167</v>
      </c>
      <c r="X2584" s="123">
        <v>18898</v>
      </c>
      <c r="Y2584" s="124">
        <v>20138</v>
      </c>
      <c r="Z2584" s="123">
        <v>20254</v>
      </c>
      <c r="AA2584" s="124">
        <v>20095</v>
      </c>
      <c r="AB2584" s="123">
        <v>19223</v>
      </c>
      <c r="AC2584" s="124">
        <v>19703</v>
      </c>
      <c r="AD2584" s="123">
        <v>22430</v>
      </c>
      <c r="AE2584" s="125">
        <v>22460</v>
      </c>
      <c r="AF2584" s="126">
        <v>22100</v>
      </c>
    </row>
    <row r="2585" spans="2:32">
      <c r="B2585" s="127">
        <v>2547</v>
      </c>
      <c r="C2585" s="128">
        <v>2547</v>
      </c>
      <c r="D2585" s="129">
        <v>107</v>
      </c>
      <c r="E2585" s="130">
        <v>4</v>
      </c>
      <c r="F2585" s="131">
        <v>17</v>
      </c>
      <c r="G2585" s="132" t="s">
        <v>485</v>
      </c>
      <c r="H2585" s="133">
        <v>4</v>
      </c>
      <c r="I2585" s="128">
        <v>16</v>
      </c>
      <c r="J2585" s="129" t="s">
        <v>485</v>
      </c>
      <c r="K2585" s="134">
        <v>3</v>
      </c>
      <c r="L2585" s="108"/>
      <c r="M2585" s="81">
        <v>13111</v>
      </c>
      <c r="N2585" s="135">
        <v>13750</v>
      </c>
      <c r="O2585" s="136">
        <v>14006</v>
      </c>
      <c r="P2585" s="135">
        <v>13780</v>
      </c>
      <c r="Q2585" s="136">
        <v>13776</v>
      </c>
      <c r="R2585" s="135">
        <v>15416</v>
      </c>
      <c r="S2585" s="136">
        <v>16403</v>
      </c>
      <c r="T2585" s="135">
        <v>16504</v>
      </c>
      <c r="U2585" s="136">
        <v>16443</v>
      </c>
      <c r="V2585" s="135">
        <v>16043</v>
      </c>
      <c r="W2585" s="136">
        <v>17135</v>
      </c>
      <c r="X2585" s="135">
        <v>18748</v>
      </c>
      <c r="Y2585" s="136">
        <v>19988</v>
      </c>
      <c r="Z2585" s="135">
        <v>19928</v>
      </c>
      <c r="AA2585" s="136">
        <v>19721</v>
      </c>
      <c r="AB2585" s="135">
        <v>18952</v>
      </c>
      <c r="AC2585" s="136">
        <v>19463</v>
      </c>
      <c r="AD2585" s="135">
        <v>22186</v>
      </c>
      <c r="AE2585" s="137">
        <v>22167</v>
      </c>
      <c r="AF2585" s="138">
        <v>21690</v>
      </c>
    </row>
    <row r="2586" spans="2:32">
      <c r="B2586" s="114">
        <v>2548</v>
      </c>
      <c r="C2586" s="115">
        <v>2548</v>
      </c>
      <c r="D2586" s="116">
        <v>107</v>
      </c>
      <c r="E2586" s="117">
        <v>4</v>
      </c>
      <c r="F2586" s="118">
        <v>17</v>
      </c>
      <c r="G2586" s="119" t="s">
        <v>485</v>
      </c>
      <c r="H2586" s="120">
        <v>4</v>
      </c>
      <c r="I2586" s="115">
        <v>16</v>
      </c>
      <c r="J2586" s="116" t="s">
        <v>485</v>
      </c>
      <c r="K2586" s="121">
        <v>4</v>
      </c>
      <c r="L2586" s="108"/>
      <c r="M2586" s="122">
        <v>13261</v>
      </c>
      <c r="N2586" s="123">
        <v>13850</v>
      </c>
      <c r="O2586" s="124">
        <v>14039</v>
      </c>
      <c r="P2586" s="123">
        <v>13760</v>
      </c>
      <c r="Q2586" s="124">
        <v>13689</v>
      </c>
      <c r="R2586" s="123">
        <v>15533</v>
      </c>
      <c r="S2586" s="124">
        <v>16438</v>
      </c>
      <c r="T2586" s="123">
        <v>16427</v>
      </c>
      <c r="U2586" s="124">
        <v>16305</v>
      </c>
      <c r="V2586" s="123">
        <v>15780</v>
      </c>
      <c r="W2586" s="124">
        <v>17028</v>
      </c>
      <c r="X2586" s="123">
        <v>18548</v>
      </c>
      <c r="Y2586" s="124">
        <v>19639</v>
      </c>
      <c r="Z2586" s="123">
        <v>19380</v>
      </c>
      <c r="AA2586" s="124">
        <v>19116</v>
      </c>
      <c r="AB2586" s="123">
        <v>18373</v>
      </c>
      <c r="AC2586" s="124">
        <v>19122</v>
      </c>
      <c r="AD2586" s="123">
        <v>21613</v>
      </c>
      <c r="AE2586" s="125">
        <v>21482</v>
      </c>
      <c r="AF2586" s="126">
        <v>20986</v>
      </c>
    </row>
    <row r="2587" spans="2:32">
      <c r="B2587" s="127">
        <v>2549</v>
      </c>
      <c r="C2587" s="128">
        <v>2549</v>
      </c>
      <c r="D2587" s="129">
        <v>107</v>
      </c>
      <c r="E2587" s="130">
        <v>4</v>
      </c>
      <c r="F2587" s="131">
        <v>17</v>
      </c>
      <c r="G2587" s="132" t="s">
        <v>485</v>
      </c>
      <c r="H2587" s="133">
        <v>4</v>
      </c>
      <c r="I2587" s="128">
        <v>16</v>
      </c>
      <c r="J2587" s="129" t="s">
        <v>485</v>
      </c>
      <c r="K2587" s="134">
        <v>5</v>
      </c>
      <c r="L2587" s="108"/>
      <c r="M2587" s="81">
        <v>13881</v>
      </c>
      <c r="N2587" s="135">
        <v>14338</v>
      </c>
      <c r="O2587" s="136">
        <v>14529</v>
      </c>
      <c r="P2587" s="135">
        <v>14025</v>
      </c>
      <c r="Q2587" s="136">
        <v>13896</v>
      </c>
      <c r="R2587" s="135">
        <v>16085</v>
      </c>
      <c r="S2587" s="136">
        <v>16936</v>
      </c>
      <c r="T2587" s="135">
        <v>16767</v>
      </c>
      <c r="U2587" s="136">
        <v>16496</v>
      </c>
      <c r="V2587" s="135">
        <v>15836</v>
      </c>
      <c r="W2587" s="136">
        <v>17329</v>
      </c>
      <c r="X2587" s="135">
        <v>18730</v>
      </c>
      <c r="Y2587" s="136">
        <v>19659</v>
      </c>
      <c r="Z2587" s="135">
        <v>19241</v>
      </c>
      <c r="AA2587" s="136">
        <v>18683</v>
      </c>
      <c r="AB2587" s="135">
        <v>18025</v>
      </c>
      <c r="AC2587" s="136">
        <v>19062</v>
      </c>
      <c r="AD2587" s="135">
        <v>21372</v>
      </c>
      <c r="AE2587" s="137">
        <v>21148</v>
      </c>
      <c r="AF2587" s="138">
        <v>20621</v>
      </c>
    </row>
    <row r="2588" spans="2:32">
      <c r="B2588" s="114">
        <v>2550</v>
      </c>
      <c r="C2588" s="115">
        <v>2550</v>
      </c>
      <c r="D2588" s="116">
        <v>107</v>
      </c>
      <c r="E2588" s="117">
        <v>4</v>
      </c>
      <c r="F2588" s="118">
        <v>17</v>
      </c>
      <c r="G2588" s="119" t="s">
        <v>485</v>
      </c>
      <c r="H2588" s="120">
        <v>4</v>
      </c>
      <c r="I2588" s="115">
        <v>16</v>
      </c>
      <c r="J2588" s="116" t="s">
        <v>485</v>
      </c>
      <c r="K2588" s="121">
        <v>6</v>
      </c>
      <c r="L2588" s="108"/>
      <c r="M2588" s="122">
        <v>15172</v>
      </c>
      <c r="N2588" s="123">
        <v>15403</v>
      </c>
      <c r="O2588" s="124">
        <v>15583</v>
      </c>
      <c r="P2588" s="123">
        <v>14503</v>
      </c>
      <c r="Q2588" s="124">
        <v>14136</v>
      </c>
      <c r="R2588" s="123">
        <v>17276</v>
      </c>
      <c r="S2588" s="124">
        <v>17975</v>
      </c>
      <c r="T2588" s="123">
        <v>17610</v>
      </c>
      <c r="U2588" s="124">
        <v>17170</v>
      </c>
      <c r="V2588" s="123">
        <v>15841</v>
      </c>
      <c r="W2588" s="124">
        <v>17900</v>
      </c>
      <c r="X2588" s="123">
        <v>19450</v>
      </c>
      <c r="Y2588" s="124">
        <v>20197</v>
      </c>
      <c r="Z2588" s="123">
        <v>19524</v>
      </c>
      <c r="AA2588" s="124">
        <v>18327</v>
      </c>
      <c r="AB2588" s="123">
        <v>17628</v>
      </c>
      <c r="AC2588" s="124">
        <v>19492</v>
      </c>
      <c r="AD2588" s="123">
        <v>21637</v>
      </c>
      <c r="AE2588" s="125">
        <v>21251</v>
      </c>
      <c r="AF2588" s="126">
        <v>20618</v>
      </c>
    </row>
    <row r="2589" spans="2:32">
      <c r="B2589" s="127">
        <v>2551</v>
      </c>
      <c r="C2589" s="128">
        <v>2551</v>
      </c>
      <c r="D2589" s="129">
        <v>107</v>
      </c>
      <c r="E2589" s="130">
        <v>4</v>
      </c>
      <c r="F2589" s="131">
        <v>17</v>
      </c>
      <c r="G2589" s="132" t="s">
        <v>485</v>
      </c>
      <c r="H2589" s="133">
        <v>4</v>
      </c>
      <c r="I2589" s="128">
        <v>16</v>
      </c>
      <c r="J2589" s="129" t="s">
        <v>485</v>
      </c>
      <c r="K2589" s="134">
        <v>7</v>
      </c>
      <c r="L2589" s="108"/>
      <c r="M2589" s="81">
        <v>16364</v>
      </c>
      <c r="N2589" s="135">
        <v>16414</v>
      </c>
      <c r="O2589" s="136">
        <v>16722</v>
      </c>
      <c r="P2589" s="135">
        <v>14735</v>
      </c>
      <c r="Q2589" s="136">
        <v>14204</v>
      </c>
      <c r="R2589" s="135">
        <v>18300</v>
      </c>
      <c r="S2589" s="136">
        <v>18938</v>
      </c>
      <c r="T2589" s="135">
        <v>18404</v>
      </c>
      <c r="U2589" s="136">
        <v>18023</v>
      </c>
      <c r="V2589" s="135">
        <v>15623</v>
      </c>
      <c r="W2589" s="136">
        <v>18588</v>
      </c>
      <c r="X2589" s="135">
        <v>19986</v>
      </c>
      <c r="Y2589" s="136">
        <v>20759</v>
      </c>
      <c r="Z2589" s="135">
        <v>20042</v>
      </c>
      <c r="AA2589" s="136">
        <v>17867</v>
      </c>
      <c r="AB2589" s="135">
        <v>17140</v>
      </c>
      <c r="AC2589" s="136">
        <v>20069</v>
      </c>
      <c r="AD2589" s="135">
        <v>21983</v>
      </c>
      <c r="AE2589" s="137">
        <v>21403</v>
      </c>
      <c r="AF2589" s="138">
        <v>20967</v>
      </c>
    </row>
    <row r="2590" spans="2:32">
      <c r="B2590" s="114">
        <v>2552</v>
      </c>
      <c r="C2590" s="115">
        <v>2552</v>
      </c>
      <c r="D2590" s="116">
        <v>107</v>
      </c>
      <c r="E2590" s="117">
        <v>4</v>
      </c>
      <c r="F2590" s="118">
        <v>17</v>
      </c>
      <c r="G2590" s="119" t="s">
        <v>485</v>
      </c>
      <c r="H2590" s="120">
        <v>4</v>
      </c>
      <c r="I2590" s="115">
        <v>16</v>
      </c>
      <c r="J2590" s="116" t="s">
        <v>485</v>
      </c>
      <c r="K2590" s="121">
        <v>8</v>
      </c>
      <c r="L2590" s="108"/>
      <c r="M2590" s="122">
        <v>16749</v>
      </c>
      <c r="N2590" s="123">
        <v>16830</v>
      </c>
      <c r="O2590" s="124">
        <v>17158</v>
      </c>
      <c r="P2590" s="123">
        <v>15025</v>
      </c>
      <c r="Q2590" s="124">
        <v>14286</v>
      </c>
      <c r="R2590" s="123">
        <v>18535</v>
      </c>
      <c r="S2590" s="124">
        <v>19255</v>
      </c>
      <c r="T2590" s="123">
        <v>18752</v>
      </c>
      <c r="U2590" s="124">
        <v>18385</v>
      </c>
      <c r="V2590" s="123">
        <v>15542</v>
      </c>
      <c r="W2590" s="124">
        <v>18936</v>
      </c>
      <c r="X2590" s="123">
        <v>19975</v>
      </c>
      <c r="Y2590" s="124">
        <v>20839</v>
      </c>
      <c r="Z2590" s="123">
        <v>20199</v>
      </c>
      <c r="AA2590" s="124">
        <v>17868</v>
      </c>
      <c r="AB2590" s="123">
        <v>16928</v>
      </c>
      <c r="AC2590" s="124">
        <v>20324</v>
      </c>
      <c r="AD2590" s="123">
        <v>21930</v>
      </c>
      <c r="AE2590" s="125">
        <v>21419</v>
      </c>
      <c r="AF2590" s="126">
        <v>21087</v>
      </c>
    </row>
    <row r="2591" spans="2:32">
      <c r="B2591" s="127">
        <v>2553</v>
      </c>
      <c r="C2591" s="128">
        <v>2553</v>
      </c>
      <c r="D2591" s="129">
        <v>107</v>
      </c>
      <c r="E2591" s="130">
        <v>4</v>
      </c>
      <c r="F2591" s="131">
        <v>17</v>
      </c>
      <c r="G2591" s="132" t="s">
        <v>485</v>
      </c>
      <c r="H2591" s="133">
        <v>4</v>
      </c>
      <c r="I2591" s="128">
        <v>16</v>
      </c>
      <c r="J2591" s="129" t="s">
        <v>485</v>
      </c>
      <c r="K2591" s="134">
        <v>9</v>
      </c>
      <c r="L2591" s="108"/>
      <c r="M2591" s="81">
        <v>16646</v>
      </c>
      <c r="N2591" s="135">
        <v>16765</v>
      </c>
      <c r="O2591" s="136">
        <v>17103</v>
      </c>
      <c r="P2591" s="135">
        <v>15449</v>
      </c>
      <c r="Q2591" s="136">
        <v>14499</v>
      </c>
      <c r="R2591" s="135">
        <v>18389</v>
      </c>
      <c r="S2591" s="136">
        <v>18952</v>
      </c>
      <c r="T2591" s="135">
        <v>18515</v>
      </c>
      <c r="U2591" s="136">
        <v>18250</v>
      </c>
      <c r="V2591" s="135">
        <v>15639</v>
      </c>
      <c r="W2591" s="136">
        <v>18709</v>
      </c>
      <c r="X2591" s="135">
        <v>19704</v>
      </c>
      <c r="Y2591" s="136">
        <v>20358</v>
      </c>
      <c r="Z2591" s="135">
        <v>19977</v>
      </c>
      <c r="AA2591" s="136">
        <v>18052</v>
      </c>
      <c r="AB2591" s="135">
        <v>16937</v>
      </c>
      <c r="AC2591" s="136">
        <v>20024</v>
      </c>
      <c r="AD2591" s="135">
        <v>21375</v>
      </c>
      <c r="AE2591" s="137">
        <v>21018</v>
      </c>
      <c r="AF2591" s="138">
        <v>20885</v>
      </c>
    </row>
    <row r="2592" spans="2:32">
      <c r="B2592" s="114">
        <v>2554</v>
      </c>
      <c r="C2592" s="115">
        <v>2554</v>
      </c>
      <c r="D2592" s="116">
        <v>107</v>
      </c>
      <c r="E2592" s="117">
        <v>4</v>
      </c>
      <c r="F2592" s="118">
        <v>17</v>
      </c>
      <c r="G2592" s="119" t="s">
        <v>485</v>
      </c>
      <c r="H2592" s="120">
        <v>4</v>
      </c>
      <c r="I2592" s="115">
        <v>16</v>
      </c>
      <c r="J2592" s="116" t="s">
        <v>485</v>
      </c>
      <c r="K2592" s="121">
        <v>10</v>
      </c>
      <c r="L2592" s="108"/>
      <c r="M2592" s="122">
        <v>16429</v>
      </c>
      <c r="N2592" s="123">
        <v>16482</v>
      </c>
      <c r="O2592" s="124">
        <v>16965</v>
      </c>
      <c r="P2592" s="123">
        <v>15685</v>
      </c>
      <c r="Q2592" s="124">
        <v>14719</v>
      </c>
      <c r="R2592" s="123">
        <v>18203</v>
      </c>
      <c r="S2592" s="124">
        <v>18669</v>
      </c>
      <c r="T2592" s="123">
        <v>18186</v>
      </c>
      <c r="U2592" s="124">
        <v>18108</v>
      </c>
      <c r="V2592" s="123">
        <v>15892</v>
      </c>
      <c r="W2592" s="124">
        <v>18533</v>
      </c>
      <c r="X2592" s="123">
        <v>19579</v>
      </c>
      <c r="Y2592" s="124">
        <v>20124</v>
      </c>
      <c r="Z2592" s="123">
        <v>19943</v>
      </c>
      <c r="AA2592" s="124">
        <v>18385</v>
      </c>
      <c r="AB2592" s="123">
        <v>17259</v>
      </c>
      <c r="AC2592" s="124">
        <v>19987</v>
      </c>
      <c r="AD2592" s="123">
        <v>21200</v>
      </c>
      <c r="AE2592" s="125">
        <v>20809</v>
      </c>
      <c r="AF2592" s="126">
        <v>20895</v>
      </c>
    </row>
    <row r="2593" spans="2:32">
      <c r="B2593" s="127">
        <v>2555</v>
      </c>
      <c r="C2593" s="128">
        <v>2555</v>
      </c>
      <c r="D2593" s="129">
        <v>107</v>
      </c>
      <c r="E2593" s="130">
        <v>4</v>
      </c>
      <c r="F2593" s="131">
        <v>17</v>
      </c>
      <c r="G2593" s="132" t="s">
        <v>485</v>
      </c>
      <c r="H2593" s="133">
        <v>4</v>
      </c>
      <c r="I2593" s="128">
        <v>16</v>
      </c>
      <c r="J2593" s="129" t="s">
        <v>485</v>
      </c>
      <c r="K2593" s="134">
        <v>11</v>
      </c>
      <c r="L2593" s="108"/>
      <c r="M2593" s="81">
        <v>16312</v>
      </c>
      <c r="N2593" s="135">
        <v>16317</v>
      </c>
      <c r="O2593" s="136">
        <v>16807</v>
      </c>
      <c r="P2593" s="135">
        <v>15770</v>
      </c>
      <c r="Q2593" s="136">
        <v>14920</v>
      </c>
      <c r="R2593" s="135">
        <v>18125</v>
      </c>
      <c r="S2593" s="136">
        <v>18508</v>
      </c>
      <c r="T2593" s="135">
        <v>18061</v>
      </c>
      <c r="U2593" s="136">
        <v>18016</v>
      </c>
      <c r="V2593" s="135">
        <v>16143</v>
      </c>
      <c r="W2593" s="136">
        <v>18429</v>
      </c>
      <c r="X2593" s="135">
        <v>19599</v>
      </c>
      <c r="Y2593" s="136">
        <v>20058</v>
      </c>
      <c r="Z2593" s="135">
        <v>19916</v>
      </c>
      <c r="AA2593" s="136">
        <v>18608</v>
      </c>
      <c r="AB2593" s="135">
        <v>17573</v>
      </c>
      <c r="AC2593" s="136">
        <v>19998</v>
      </c>
      <c r="AD2593" s="135">
        <v>21175</v>
      </c>
      <c r="AE2593" s="137">
        <v>20827</v>
      </c>
      <c r="AF2593" s="138">
        <v>20920</v>
      </c>
    </row>
    <row r="2594" spans="2:32">
      <c r="B2594" s="114">
        <v>2556</v>
      </c>
      <c r="C2594" s="115">
        <v>2556</v>
      </c>
      <c r="D2594" s="116">
        <v>107</v>
      </c>
      <c r="E2594" s="117">
        <v>4</v>
      </c>
      <c r="F2594" s="118">
        <v>17</v>
      </c>
      <c r="G2594" s="119" t="s">
        <v>485</v>
      </c>
      <c r="H2594" s="120">
        <v>4</v>
      </c>
      <c r="I2594" s="115">
        <v>16</v>
      </c>
      <c r="J2594" s="116" t="s">
        <v>485</v>
      </c>
      <c r="K2594" s="121">
        <v>12</v>
      </c>
      <c r="L2594" s="108"/>
      <c r="M2594" s="122">
        <v>16131</v>
      </c>
      <c r="N2594" s="123">
        <v>16080</v>
      </c>
      <c r="O2594" s="124">
        <v>16619</v>
      </c>
      <c r="P2594" s="123">
        <v>15639</v>
      </c>
      <c r="Q2594" s="124">
        <v>14991</v>
      </c>
      <c r="R2594" s="123">
        <v>17920</v>
      </c>
      <c r="S2594" s="124">
        <v>18273</v>
      </c>
      <c r="T2594" s="123">
        <v>17866</v>
      </c>
      <c r="U2594" s="124">
        <v>17880</v>
      </c>
      <c r="V2594" s="123">
        <v>16238</v>
      </c>
      <c r="W2594" s="124">
        <v>18332</v>
      </c>
      <c r="X2594" s="123">
        <v>19415</v>
      </c>
      <c r="Y2594" s="124">
        <v>19868</v>
      </c>
      <c r="Z2594" s="123">
        <v>19764</v>
      </c>
      <c r="AA2594" s="124">
        <v>18536</v>
      </c>
      <c r="AB2594" s="123">
        <v>17690</v>
      </c>
      <c r="AC2594" s="124">
        <v>19865</v>
      </c>
      <c r="AD2594" s="123">
        <v>20996</v>
      </c>
      <c r="AE2594" s="125">
        <v>20712</v>
      </c>
      <c r="AF2594" s="126">
        <v>20807</v>
      </c>
    </row>
    <row r="2595" spans="2:32">
      <c r="B2595" s="127">
        <v>2557</v>
      </c>
      <c r="C2595" s="128">
        <v>2557</v>
      </c>
      <c r="D2595" s="129">
        <v>107</v>
      </c>
      <c r="E2595" s="130">
        <v>4</v>
      </c>
      <c r="F2595" s="131">
        <v>17</v>
      </c>
      <c r="G2595" s="132" t="s">
        <v>485</v>
      </c>
      <c r="H2595" s="133">
        <v>4</v>
      </c>
      <c r="I2595" s="128">
        <v>16</v>
      </c>
      <c r="J2595" s="129" t="s">
        <v>485</v>
      </c>
      <c r="K2595" s="134">
        <v>13</v>
      </c>
      <c r="L2595" s="108"/>
      <c r="M2595" s="81">
        <v>15983</v>
      </c>
      <c r="N2595" s="135">
        <v>15889</v>
      </c>
      <c r="O2595" s="136">
        <v>16403</v>
      </c>
      <c r="P2595" s="135">
        <v>15394</v>
      </c>
      <c r="Q2595" s="136">
        <v>14965</v>
      </c>
      <c r="R2595" s="135">
        <v>17781</v>
      </c>
      <c r="S2595" s="136">
        <v>18085</v>
      </c>
      <c r="T2595" s="135">
        <v>17662</v>
      </c>
      <c r="U2595" s="136">
        <v>17705</v>
      </c>
      <c r="V2595" s="135">
        <v>16223</v>
      </c>
      <c r="W2595" s="136">
        <v>18258</v>
      </c>
      <c r="X2595" s="135">
        <v>19270</v>
      </c>
      <c r="Y2595" s="136">
        <v>19670</v>
      </c>
      <c r="Z2595" s="135">
        <v>19526</v>
      </c>
      <c r="AA2595" s="136">
        <v>18282</v>
      </c>
      <c r="AB2595" s="135">
        <v>17672</v>
      </c>
      <c r="AC2595" s="136">
        <v>19732</v>
      </c>
      <c r="AD2595" s="135">
        <v>20803</v>
      </c>
      <c r="AE2595" s="137">
        <v>20511</v>
      </c>
      <c r="AF2595" s="138">
        <v>20619</v>
      </c>
    </row>
    <row r="2596" spans="2:32">
      <c r="B2596" s="114">
        <v>2558</v>
      </c>
      <c r="C2596" s="115">
        <v>2558</v>
      </c>
      <c r="D2596" s="116">
        <v>107</v>
      </c>
      <c r="E2596" s="117">
        <v>4</v>
      </c>
      <c r="F2596" s="118">
        <v>17</v>
      </c>
      <c r="G2596" s="119" t="s">
        <v>485</v>
      </c>
      <c r="H2596" s="120">
        <v>4</v>
      </c>
      <c r="I2596" s="115">
        <v>16</v>
      </c>
      <c r="J2596" s="116" t="s">
        <v>485</v>
      </c>
      <c r="K2596" s="121">
        <v>14</v>
      </c>
      <c r="L2596" s="108"/>
      <c r="M2596" s="122">
        <v>15883</v>
      </c>
      <c r="N2596" s="123">
        <v>15750</v>
      </c>
      <c r="O2596" s="124">
        <v>16234</v>
      </c>
      <c r="P2596" s="123">
        <v>15129</v>
      </c>
      <c r="Q2596" s="124">
        <v>14832</v>
      </c>
      <c r="R2596" s="123">
        <v>17628</v>
      </c>
      <c r="S2596" s="124">
        <v>17906</v>
      </c>
      <c r="T2596" s="123">
        <v>17499</v>
      </c>
      <c r="U2596" s="124">
        <v>17520</v>
      </c>
      <c r="V2596" s="123">
        <v>16060</v>
      </c>
      <c r="W2596" s="124">
        <v>18122</v>
      </c>
      <c r="X2596" s="123">
        <v>19064</v>
      </c>
      <c r="Y2596" s="124">
        <v>19455</v>
      </c>
      <c r="Z2596" s="123">
        <v>19238</v>
      </c>
      <c r="AA2596" s="124">
        <v>17948</v>
      </c>
      <c r="AB2596" s="123">
        <v>17478</v>
      </c>
      <c r="AC2596" s="124">
        <v>19528</v>
      </c>
      <c r="AD2596" s="123">
        <v>20558</v>
      </c>
      <c r="AE2596" s="125">
        <v>20271</v>
      </c>
      <c r="AF2596" s="126">
        <v>20333</v>
      </c>
    </row>
    <row r="2597" spans="2:32">
      <c r="B2597" s="127">
        <v>2559</v>
      </c>
      <c r="C2597" s="128">
        <v>2559</v>
      </c>
      <c r="D2597" s="129">
        <v>107</v>
      </c>
      <c r="E2597" s="130">
        <v>4</v>
      </c>
      <c r="F2597" s="131">
        <v>17</v>
      </c>
      <c r="G2597" s="132" t="s">
        <v>485</v>
      </c>
      <c r="H2597" s="133">
        <v>4</v>
      </c>
      <c r="I2597" s="128">
        <v>16</v>
      </c>
      <c r="J2597" s="129" t="s">
        <v>485</v>
      </c>
      <c r="K2597" s="134">
        <v>15</v>
      </c>
      <c r="L2597" s="108"/>
      <c r="M2597" s="81">
        <v>15976</v>
      </c>
      <c r="N2597" s="135">
        <v>15741</v>
      </c>
      <c r="O2597" s="136">
        <v>16195</v>
      </c>
      <c r="P2597" s="135">
        <v>15060</v>
      </c>
      <c r="Q2597" s="136">
        <v>14934</v>
      </c>
      <c r="R2597" s="135">
        <v>17670</v>
      </c>
      <c r="S2597" s="136">
        <v>17903</v>
      </c>
      <c r="T2597" s="135">
        <v>17451</v>
      </c>
      <c r="U2597" s="136">
        <v>17445</v>
      </c>
      <c r="V2597" s="135">
        <v>16134</v>
      </c>
      <c r="W2597" s="136">
        <v>18113</v>
      </c>
      <c r="X2597" s="135">
        <v>19060</v>
      </c>
      <c r="Y2597" s="136">
        <v>19426</v>
      </c>
      <c r="Z2597" s="135">
        <v>19085</v>
      </c>
      <c r="AA2597" s="136">
        <v>17821</v>
      </c>
      <c r="AB2597" s="135">
        <v>17525</v>
      </c>
      <c r="AC2597" s="136">
        <v>19439</v>
      </c>
      <c r="AD2597" s="135">
        <v>20501</v>
      </c>
      <c r="AE2597" s="137">
        <v>20148</v>
      </c>
      <c r="AF2597" s="138">
        <v>20174</v>
      </c>
    </row>
    <row r="2598" spans="2:32">
      <c r="B2598" s="114">
        <v>2560</v>
      </c>
      <c r="C2598" s="115">
        <v>2560</v>
      </c>
      <c r="D2598" s="116">
        <v>107</v>
      </c>
      <c r="E2598" s="117">
        <v>4</v>
      </c>
      <c r="F2598" s="118">
        <v>17</v>
      </c>
      <c r="G2598" s="119" t="s">
        <v>485</v>
      </c>
      <c r="H2598" s="120">
        <v>4</v>
      </c>
      <c r="I2598" s="115">
        <v>16</v>
      </c>
      <c r="J2598" s="116" t="s">
        <v>485</v>
      </c>
      <c r="K2598" s="121">
        <v>16</v>
      </c>
      <c r="L2598" s="108"/>
      <c r="M2598" s="122">
        <v>16344</v>
      </c>
      <c r="N2598" s="123">
        <v>15957</v>
      </c>
      <c r="O2598" s="124">
        <v>16372</v>
      </c>
      <c r="P2598" s="123">
        <v>15277</v>
      </c>
      <c r="Q2598" s="124">
        <v>15252</v>
      </c>
      <c r="R2598" s="123">
        <v>18135</v>
      </c>
      <c r="S2598" s="124">
        <v>18125</v>
      </c>
      <c r="T2598" s="123">
        <v>17613</v>
      </c>
      <c r="U2598" s="124">
        <v>17522</v>
      </c>
      <c r="V2598" s="123">
        <v>16423</v>
      </c>
      <c r="W2598" s="124">
        <v>18333</v>
      </c>
      <c r="X2598" s="123">
        <v>19576</v>
      </c>
      <c r="Y2598" s="124">
        <v>19534</v>
      </c>
      <c r="Z2598" s="123">
        <v>19049</v>
      </c>
      <c r="AA2598" s="124">
        <v>17879</v>
      </c>
      <c r="AB2598" s="123">
        <v>17733</v>
      </c>
      <c r="AC2598" s="124">
        <v>19476</v>
      </c>
      <c r="AD2598" s="123">
        <v>20574</v>
      </c>
      <c r="AE2598" s="125">
        <v>20117</v>
      </c>
      <c r="AF2598" s="126">
        <v>20082</v>
      </c>
    </row>
    <row r="2599" spans="2:32">
      <c r="B2599" s="127">
        <v>2561</v>
      </c>
      <c r="C2599" s="128">
        <v>2561</v>
      </c>
      <c r="D2599" s="129">
        <v>107</v>
      </c>
      <c r="E2599" s="130">
        <v>4</v>
      </c>
      <c r="F2599" s="131">
        <v>17</v>
      </c>
      <c r="G2599" s="132" t="s">
        <v>485</v>
      </c>
      <c r="H2599" s="133">
        <v>4</v>
      </c>
      <c r="I2599" s="128">
        <v>16</v>
      </c>
      <c r="J2599" s="129" t="s">
        <v>485</v>
      </c>
      <c r="K2599" s="134">
        <v>17</v>
      </c>
      <c r="L2599" s="108"/>
      <c r="M2599" s="81">
        <v>16782</v>
      </c>
      <c r="N2599" s="135">
        <v>16361</v>
      </c>
      <c r="O2599" s="136">
        <v>16661</v>
      </c>
      <c r="P2599" s="135">
        <v>15498</v>
      </c>
      <c r="Q2599" s="136">
        <v>15760</v>
      </c>
      <c r="R2599" s="135">
        <v>18611</v>
      </c>
      <c r="S2599" s="136">
        <v>18500</v>
      </c>
      <c r="T2599" s="135">
        <v>18010</v>
      </c>
      <c r="U2599" s="136">
        <v>17891</v>
      </c>
      <c r="V2599" s="135">
        <v>16872</v>
      </c>
      <c r="W2599" s="136">
        <v>18820</v>
      </c>
      <c r="X2599" s="135">
        <v>20063</v>
      </c>
      <c r="Y2599" s="136">
        <v>19997</v>
      </c>
      <c r="Z2599" s="135">
        <v>19351</v>
      </c>
      <c r="AA2599" s="136">
        <v>18191</v>
      </c>
      <c r="AB2599" s="135">
        <v>18256</v>
      </c>
      <c r="AC2599" s="136">
        <v>19942</v>
      </c>
      <c r="AD2599" s="135">
        <v>21043</v>
      </c>
      <c r="AE2599" s="137">
        <v>20485</v>
      </c>
      <c r="AF2599" s="138">
        <v>20425</v>
      </c>
    </row>
    <row r="2600" spans="2:32">
      <c r="B2600" s="114">
        <v>2562</v>
      </c>
      <c r="C2600" s="115">
        <v>2562</v>
      </c>
      <c r="D2600" s="116">
        <v>107</v>
      </c>
      <c r="E2600" s="117">
        <v>4</v>
      </c>
      <c r="F2600" s="118">
        <v>17</v>
      </c>
      <c r="G2600" s="119" t="s">
        <v>485</v>
      </c>
      <c r="H2600" s="120">
        <v>4</v>
      </c>
      <c r="I2600" s="115">
        <v>16</v>
      </c>
      <c r="J2600" s="116" t="s">
        <v>485</v>
      </c>
      <c r="K2600" s="121">
        <v>18</v>
      </c>
      <c r="L2600" s="108"/>
      <c r="M2600" s="122">
        <v>16971</v>
      </c>
      <c r="N2600" s="123">
        <v>16719</v>
      </c>
      <c r="O2600" s="124">
        <v>16868</v>
      </c>
      <c r="P2600" s="123">
        <v>15771</v>
      </c>
      <c r="Q2600" s="124">
        <v>16163</v>
      </c>
      <c r="R2600" s="123">
        <v>18771</v>
      </c>
      <c r="S2600" s="124">
        <v>18870</v>
      </c>
      <c r="T2600" s="123">
        <v>18656</v>
      </c>
      <c r="U2600" s="124">
        <v>18309</v>
      </c>
      <c r="V2600" s="123">
        <v>17467</v>
      </c>
      <c r="W2600" s="124">
        <v>19438</v>
      </c>
      <c r="X2600" s="123">
        <v>20429</v>
      </c>
      <c r="Y2600" s="124">
        <v>20484</v>
      </c>
      <c r="Z2600" s="123">
        <v>20050</v>
      </c>
      <c r="AA2600" s="124">
        <v>18919</v>
      </c>
      <c r="AB2600" s="123">
        <v>18993</v>
      </c>
      <c r="AC2600" s="124">
        <v>20649</v>
      </c>
      <c r="AD2600" s="123">
        <v>21633</v>
      </c>
      <c r="AE2600" s="125">
        <v>21513</v>
      </c>
      <c r="AF2600" s="126">
        <v>21151</v>
      </c>
    </row>
    <row r="2601" spans="2:32">
      <c r="B2601" s="127">
        <v>2563</v>
      </c>
      <c r="C2601" s="128">
        <v>2563</v>
      </c>
      <c r="D2601" s="129">
        <v>107</v>
      </c>
      <c r="E2601" s="130">
        <v>4</v>
      </c>
      <c r="F2601" s="131">
        <v>17</v>
      </c>
      <c r="G2601" s="132" t="s">
        <v>485</v>
      </c>
      <c r="H2601" s="133">
        <v>4</v>
      </c>
      <c r="I2601" s="128">
        <v>16</v>
      </c>
      <c r="J2601" s="129" t="s">
        <v>485</v>
      </c>
      <c r="K2601" s="134">
        <v>19</v>
      </c>
      <c r="L2601" s="108"/>
      <c r="M2601" s="81">
        <v>16919</v>
      </c>
      <c r="N2601" s="135">
        <v>16734</v>
      </c>
      <c r="O2601" s="136">
        <v>17044</v>
      </c>
      <c r="P2601" s="135">
        <v>16007</v>
      </c>
      <c r="Q2601" s="136">
        <v>16295</v>
      </c>
      <c r="R2601" s="135">
        <v>18882</v>
      </c>
      <c r="S2601" s="136">
        <v>19108</v>
      </c>
      <c r="T2601" s="135">
        <v>18838</v>
      </c>
      <c r="U2601" s="136">
        <v>18594</v>
      </c>
      <c r="V2601" s="135">
        <v>17844</v>
      </c>
      <c r="W2601" s="136">
        <v>19785</v>
      </c>
      <c r="X2601" s="135">
        <v>20909</v>
      </c>
      <c r="Y2601" s="136">
        <v>21133</v>
      </c>
      <c r="Z2601" s="135">
        <v>20841</v>
      </c>
      <c r="AA2601" s="136">
        <v>19770</v>
      </c>
      <c r="AB2601" s="135">
        <v>19691</v>
      </c>
      <c r="AC2601" s="136">
        <v>21514</v>
      </c>
      <c r="AD2601" s="135">
        <v>22504</v>
      </c>
      <c r="AE2601" s="137">
        <v>22356</v>
      </c>
      <c r="AF2601" s="138">
        <v>22000</v>
      </c>
    </row>
    <row r="2602" spans="2:32">
      <c r="B2602" s="114">
        <v>2564</v>
      </c>
      <c r="C2602" s="115">
        <v>2564</v>
      </c>
      <c r="D2602" s="116">
        <v>107</v>
      </c>
      <c r="E2602" s="117">
        <v>4</v>
      </c>
      <c r="F2602" s="118">
        <v>17</v>
      </c>
      <c r="G2602" s="119" t="s">
        <v>485</v>
      </c>
      <c r="H2602" s="120">
        <v>4</v>
      </c>
      <c r="I2602" s="115">
        <v>16</v>
      </c>
      <c r="J2602" s="116" t="s">
        <v>485</v>
      </c>
      <c r="K2602" s="121">
        <v>20</v>
      </c>
      <c r="L2602" s="108"/>
      <c r="M2602" s="122">
        <v>17389</v>
      </c>
      <c r="N2602" s="123">
        <v>17288</v>
      </c>
      <c r="O2602" s="124">
        <v>17556</v>
      </c>
      <c r="P2602" s="123">
        <v>16655</v>
      </c>
      <c r="Q2602" s="124">
        <v>17036</v>
      </c>
      <c r="R2602" s="123">
        <v>19568</v>
      </c>
      <c r="S2602" s="124">
        <v>19990</v>
      </c>
      <c r="T2602" s="123">
        <v>19714</v>
      </c>
      <c r="U2602" s="124">
        <v>19356</v>
      </c>
      <c r="V2602" s="123">
        <v>18819</v>
      </c>
      <c r="W2602" s="124">
        <v>20749</v>
      </c>
      <c r="X2602" s="123">
        <v>22019</v>
      </c>
      <c r="Y2602" s="124">
        <v>22561</v>
      </c>
      <c r="Z2602" s="123">
        <v>22116</v>
      </c>
      <c r="AA2602" s="124">
        <v>21131</v>
      </c>
      <c r="AB2602" s="123">
        <v>21074</v>
      </c>
      <c r="AC2602" s="124">
        <v>22595</v>
      </c>
      <c r="AD2602" s="123">
        <v>24199</v>
      </c>
      <c r="AE2602" s="125">
        <v>23991</v>
      </c>
      <c r="AF2602" s="126">
        <v>23401</v>
      </c>
    </row>
    <row r="2603" spans="2:32">
      <c r="B2603" s="127">
        <v>2565</v>
      </c>
      <c r="C2603" s="128">
        <v>2565</v>
      </c>
      <c r="D2603" s="129">
        <v>107</v>
      </c>
      <c r="E2603" s="130">
        <v>4</v>
      </c>
      <c r="F2603" s="131">
        <v>17</v>
      </c>
      <c r="G2603" s="132" t="s">
        <v>485</v>
      </c>
      <c r="H2603" s="133">
        <v>4</v>
      </c>
      <c r="I2603" s="128">
        <v>16</v>
      </c>
      <c r="J2603" s="129" t="s">
        <v>485</v>
      </c>
      <c r="K2603" s="134">
        <v>21</v>
      </c>
      <c r="L2603" s="108"/>
      <c r="M2603" s="81">
        <v>17033</v>
      </c>
      <c r="N2603" s="135">
        <v>17188</v>
      </c>
      <c r="O2603" s="136">
        <v>17338</v>
      </c>
      <c r="P2603" s="135">
        <v>16547</v>
      </c>
      <c r="Q2603" s="136">
        <v>16999</v>
      </c>
      <c r="R2603" s="135">
        <v>19377</v>
      </c>
      <c r="S2603" s="136">
        <v>19937</v>
      </c>
      <c r="T2603" s="135">
        <v>19933</v>
      </c>
      <c r="U2603" s="136">
        <v>19534</v>
      </c>
      <c r="V2603" s="135">
        <v>19075</v>
      </c>
      <c r="W2603" s="136">
        <v>20982</v>
      </c>
      <c r="X2603" s="135">
        <v>22374</v>
      </c>
      <c r="Y2603" s="136">
        <v>23135</v>
      </c>
      <c r="Z2603" s="135">
        <v>22811</v>
      </c>
      <c r="AA2603" s="136">
        <v>21965</v>
      </c>
      <c r="AB2603" s="135">
        <v>21812</v>
      </c>
      <c r="AC2603" s="136">
        <v>23213</v>
      </c>
      <c r="AD2603" s="135">
        <v>25112</v>
      </c>
      <c r="AE2603" s="137">
        <v>25147</v>
      </c>
      <c r="AF2603" s="138">
        <v>24408</v>
      </c>
    </row>
    <row r="2604" spans="2:32">
      <c r="B2604" s="114">
        <v>2566</v>
      </c>
      <c r="C2604" s="115">
        <v>2566</v>
      </c>
      <c r="D2604" s="116">
        <v>107</v>
      </c>
      <c r="E2604" s="117">
        <v>4</v>
      </c>
      <c r="F2604" s="118">
        <v>17</v>
      </c>
      <c r="G2604" s="119" t="s">
        <v>485</v>
      </c>
      <c r="H2604" s="120">
        <v>4</v>
      </c>
      <c r="I2604" s="115">
        <v>16</v>
      </c>
      <c r="J2604" s="116" t="s">
        <v>485</v>
      </c>
      <c r="K2604" s="121">
        <v>22</v>
      </c>
      <c r="L2604" s="108"/>
      <c r="M2604" s="122">
        <v>16008</v>
      </c>
      <c r="N2604" s="123">
        <v>16242</v>
      </c>
      <c r="O2604" s="124">
        <v>16463</v>
      </c>
      <c r="P2604" s="123">
        <v>15934</v>
      </c>
      <c r="Q2604" s="124">
        <v>16346</v>
      </c>
      <c r="R2604" s="123">
        <v>18481</v>
      </c>
      <c r="S2604" s="124">
        <v>19138</v>
      </c>
      <c r="T2604" s="123">
        <v>19150</v>
      </c>
      <c r="U2604" s="124">
        <v>18852</v>
      </c>
      <c r="V2604" s="123">
        <v>18594</v>
      </c>
      <c r="W2604" s="124">
        <v>20244</v>
      </c>
      <c r="X2604" s="123">
        <v>21819</v>
      </c>
      <c r="Y2604" s="124">
        <v>22722</v>
      </c>
      <c r="Z2604" s="123">
        <v>22485</v>
      </c>
      <c r="AA2604" s="124">
        <v>21907</v>
      </c>
      <c r="AB2604" s="123">
        <v>21623</v>
      </c>
      <c r="AC2604" s="124">
        <v>22664</v>
      </c>
      <c r="AD2604" s="123">
        <v>24913</v>
      </c>
      <c r="AE2604" s="125">
        <v>24925</v>
      </c>
      <c r="AF2604" s="126">
        <v>24217</v>
      </c>
    </row>
    <row r="2605" spans="2:32">
      <c r="B2605" s="127">
        <v>2567</v>
      </c>
      <c r="C2605" s="128">
        <v>2567</v>
      </c>
      <c r="D2605" s="129">
        <v>107</v>
      </c>
      <c r="E2605" s="130">
        <v>4</v>
      </c>
      <c r="F2605" s="131">
        <v>17</v>
      </c>
      <c r="G2605" s="132" t="s">
        <v>485</v>
      </c>
      <c r="H2605" s="133">
        <v>4</v>
      </c>
      <c r="I2605" s="128">
        <v>16</v>
      </c>
      <c r="J2605" s="129" t="s">
        <v>485</v>
      </c>
      <c r="K2605" s="134">
        <v>23</v>
      </c>
      <c r="L2605" s="108"/>
      <c r="M2605" s="81">
        <v>14803</v>
      </c>
      <c r="N2605" s="135">
        <v>15147</v>
      </c>
      <c r="O2605" s="136">
        <v>15403</v>
      </c>
      <c r="P2605" s="135">
        <v>15127</v>
      </c>
      <c r="Q2605" s="136">
        <v>15568</v>
      </c>
      <c r="R2605" s="135">
        <v>17356</v>
      </c>
      <c r="S2605" s="136">
        <v>17996</v>
      </c>
      <c r="T2605" s="135">
        <v>18094</v>
      </c>
      <c r="U2605" s="136">
        <v>17889</v>
      </c>
      <c r="V2605" s="135">
        <v>17868</v>
      </c>
      <c r="W2605" s="136">
        <v>19320</v>
      </c>
      <c r="X2605" s="135">
        <v>20865</v>
      </c>
      <c r="Y2605" s="136">
        <v>21793</v>
      </c>
      <c r="Z2605" s="135">
        <v>21662</v>
      </c>
      <c r="AA2605" s="136">
        <v>21371</v>
      </c>
      <c r="AB2605" s="135">
        <v>21049</v>
      </c>
      <c r="AC2605" s="136">
        <v>21644</v>
      </c>
      <c r="AD2605" s="135">
        <v>24082</v>
      </c>
      <c r="AE2605" s="137">
        <v>24150</v>
      </c>
      <c r="AF2605" s="138">
        <v>23491</v>
      </c>
    </row>
    <row r="2606" spans="2:32">
      <c r="B2606" s="114">
        <v>2568</v>
      </c>
      <c r="C2606" s="115">
        <v>2568</v>
      </c>
      <c r="D2606" s="116">
        <v>107</v>
      </c>
      <c r="E2606" s="117">
        <v>4</v>
      </c>
      <c r="F2606" s="118">
        <v>17</v>
      </c>
      <c r="G2606" s="119" t="s">
        <v>485</v>
      </c>
      <c r="H2606" s="120">
        <v>4</v>
      </c>
      <c r="I2606" s="115">
        <v>16</v>
      </c>
      <c r="J2606" s="116" t="s">
        <v>485</v>
      </c>
      <c r="K2606" s="121">
        <v>24</v>
      </c>
      <c r="L2606" s="108"/>
      <c r="M2606" s="122">
        <v>13971</v>
      </c>
      <c r="N2606" s="123">
        <v>14364</v>
      </c>
      <c r="O2606" s="124">
        <v>14610</v>
      </c>
      <c r="P2606" s="123">
        <v>14520</v>
      </c>
      <c r="Q2606" s="124">
        <v>14971</v>
      </c>
      <c r="R2606" s="123">
        <v>16533</v>
      </c>
      <c r="S2606" s="124">
        <v>17149</v>
      </c>
      <c r="T2606" s="123">
        <v>17344</v>
      </c>
      <c r="U2606" s="124">
        <v>17093</v>
      </c>
      <c r="V2606" s="123">
        <v>17327</v>
      </c>
      <c r="W2606" s="124">
        <v>18583</v>
      </c>
      <c r="X2606" s="123">
        <v>20135</v>
      </c>
      <c r="Y2606" s="124">
        <v>21027</v>
      </c>
      <c r="Z2606" s="123">
        <v>20996</v>
      </c>
      <c r="AA2606" s="124">
        <v>20908</v>
      </c>
      <c r="AB2606" s="123">
        <v>20567</v>
      </c>
      <c r="AC2606" s="124">
        <v>20842</v>
      </c>
      <c r="AD2606" s="123">
        <v>23390</v>
      </c>
      <c r="AE2606" s="125">
        <v>23570</v>
      </c>
      <c r="AF2606" s="126">
        <v>22860</v>
      </c>
    </row>
    <row r="2607" spans="2:32">
      <c r="B2607" s="127">
        <v>2569</v>
      </c>
      <c r="C2607" s="128">
        <v>2569</v>
      </c>
      <c r="D2607" s="129">
        <v>108</v>
      </c>
      <c r="E2607" s="130">
        <v>4</v>
      </c>
      <c r="F2607" s="131">
        <v>18</v>
      </c>
      <c r="G2607" s="132" t="s">
        <v>485</v>
      </c>
      <c r="H2607" s="133">
        <v>4</v>
      </c>
      <c r="I2607" s="128">
        <v>17</v>
      </c>
      <c r="J2607" s="129" t="s">
        <v>485</v>
      </c>
      <c r="K2607" s="134">
        <v>1</v>
      </c>
      <c r="L2607" s="108"/>
      <c r="M2607" s="81">
        <v>13869</v>
      </c>
      <c r="N2607" s="135">
        <v>13693</v>
      </c>
      <c r="O2607" s="136">
        <v>14128</v>
      </c>
      <c r="P2607" s="135">
        <v>14004</v>
      </c>
      <c r="Q2607" s="136">
        <v>14449</v>
      </c>
      <c r="R2607" s="135">
        <v>16326</v>
      </c>
      <c r="S2607" s="136">
        <v>16501</v>
      </c>
      <c r="T2607" s="135">
        <v>16714</v>
      </c>
      <c r="U2607" s="136">
        <v>16824</v>
      </c>
      <c r="V2607" s="135">
        <v>16751</v>
      </c>
      <c r="W2607" s="136">
        <v>18368</v>
      </c>
      <c r="X2607" s="135">
        <v>20013</v>
      </c>
      <c r="Y2607" s="136">
        <v>20465</v>
      </c>
      <c r="Z2607" s="135">
        <v>20241</v>
      </c>
      <c r="AA2607" s="136">
        <v>19329</v>
      </c>
      <c r="AB2607" s="135">
        <v>20109</v>
      </c>
      <c r="AC2607" s="136">
        <v>21658</v>
      </c>
      <c r="AD2607" s="135">
        <v>22904</v>
      </c>
      <c r="AE2607" s="137">
        <v>22820</v>
      </c>
      <c r="AF2607" s="138">
        <v>22420</v>
      </c>
    </row>
    <row r="2608" spans="2:32">
      <c r="B2608" s="114">
        <v>2570</v>
      </c>
      <c r="C2608" s="115">
        <v>2570</v>
      </c>
      <c r="D2608" s="116">
        <v>108</v>
      </c>
      <c r="E2608" s="117">
        <v>4</v>
      </c>
      <c r="F2608" s="118">
        <v>18</v>
      </c>
      <c r="G2608" s="119" t="s">
        <v>485</v>
      </c>
      <c r="H2608" s="120">
        <v>4</v>
      </c>
      <c r="I2608" s="115">
        <v>17</v>
      </c>
      <c r="J2608" s="116" t="s">
        <v>485</v>
      </c>
      <c r="K2608" s="121">
        <v>2</v>
      </c>
      <c r="L2608" s="108"/>
      <c r="M2608" s="122">
        <v>13659</v>
      </c>
      <c r="N2608" s="123">
        <v>13291</v>
      </c>
      <c r="O2608" s="124">
        <v>13781</v>
      </c>
      <c r="P2608" s="123">
        <v>13790</v>
      </c>
      <c r="Q2608" s="124">
        <v>14229</v>
      </c>
      <c r="R2608" s="123">
        <v>16054</v>
      </c>
      <c r="S2608" s="124">
        <v>16173</v>
      </c>
      <c r="T2608" s="123">
        <v>16294</v>
      </c>
      <c r="U2608" s="124">
        <v>16402</v>
      </c>
      <c r="V2608" s="123">
        <v>16496</v>
      </c>
      <c r="W2608" s="124">
        <v>17991</v>
      </c>
      <c r="X2608" s="123">
        <v>19625</v>
      </c>
      <c r="Y2608" s="124">
        <v>20002</v>
      </c>
      <c r="Z2608" s="123">
        <v>19678</v>
      </c>
      <c r="AA2608" s="124">
        <v>18955</v>
      </c>
      <c r="AB2608" s="123">
        <v>19781</v>
      </c>
      <c r="AC2608" s="124">
        <v>21181</v>
      </c>
      <c r="AD2608" s="123">
        <v>22367</v>
      </c>
      <c r="AE2608" s="125">
        <v>22362</v>
      </c>
      <c r="AF2608" s="126">
        <v>21802</v>
      </c>
    </row>
    <row r="2609" spans="2:32">
      <c r="B2609" s="127">
        <v>2571</v>
      </c>
      <c r="C2609" s="128">
        <v>2571</v>
      </c>
      <c r="D2609" s="129">
        <v>108</v>
      </c>
      <c r="E2609" s="130">
        <v>4</v>
      </c>
      <c r="F2609" s="131">
        <v>18</v>
      </c>
      <c r="G2609" s="132" t="s">
        <v>485</v>
      </c>
      <c r="H2609" s="133">
        <v>4</v>
      </c>
      <c r="I2609" s="128">
        <v>17</v>
      </c>
      <c r="J2609" s="129" t="s">
        <v>485</v>
      </c>
      <c r="K2609" s="134">
        <v>3</v>
      </c>
      <c r="L2609" s="108"/>
      <c r="M2609" s="81">
        <v>13629</v>
      </c>
      <c r="N2609" s="135">
        <v>13124</v>
      </c>
      <c r="O2609" s="136">
        <v>13593</v>
      </c>
      <c r="P2609" s="135">
        <v>13654</v>
      </c>
      <c r="Q2609" s="136">
        <v>14209</v>
      </c>
      <c r="R2609" s="135">
        <v>16015</v>
      </c>
      <c r="S2609" s="136">
        <v>16110</v>
      </c>
      <c r="T2609" s="135">
        <v>16163</v>
      </c>
      <c r="U2609" s="136">
        <v>16172</v>
      </c>
      <c r="V2609" s="135">
        <v>16453</v>
      </c>
      <c r="W2609" s="136">
        <v>17777</v>
      </c>
      <c r="X2609" s="135">
        <v>19470</v>
      </c>
      <c r="Y2609" s="136">
        <v>19790</v>
      </c>
      <c r="Z2609" s="135">
        <v>19302</v>
      </c>
      <c r="AA2609" s="136">
        <v>18669</v>
      </c>
      <c r="AB2609" s="135">
        <v>19623</v>
      </c>
      <c r="AC2609" s="136">
        <v>20830</v>
      </c>
      <c r="AD2609" s="135">
        <v>22066</v>
      </c>
      <c r="AE2609" s="137">
        <v>21936</v>
      </c>
      <c r="AF2609" s="138">
        <v>21354</v>
      </c>
    </row>
    <row r="2610" spans="2:32">
      <c r="B2610" s="114">
        <v>2572</v>
      </c>
      <c r="C2610" s="115">
        <v>2572</v>
      </c>
      <c r="D2610" s="116">
        <v>108</v>
      </c>
      <c r="E2610" s="117">
        <v>4</v>
      </c>
      <c r="F2610" s="118">
        <v>18</v>
      </c>
      <c r="G2610" s="119" t="s">
        <v>485</v>
      </c>
      <c r="H2610" s="120">
        <v>4</v>
      </c>
      <c r="I2610" s="115">
        <v>17</v>
      </c>
      <c r="J2610" s="116" t="s">
        <v>485</v>
      </c>
      <c r="K2610" s="121">
        <v>4</v>
      </c>
      <c r="L2610" s="108"/>
      <c r="M2610" s="122">
        <v>13766</v>
      </c>
      <c r="N2610" s="123">
        <v>13104</v>
      </c>
      <c r="O2610" s="124">
        <v>13588</v>
      </c>
      <c r="P2610" s="123">
        <v>13579</v>
      </c>
      <c r="Q2610" s="124">
        <v>14333</v>
      </c>
      <c r="R2610" s="123">
        <v>16082</v>
      </c>
      <c r="S2610" s="124">
        <v>16080</v>
      </c>
      <c r="T2610" s="123">
        <v>16136</v>
      </c>
      <c r="U2610" s="124">
        <v>15972</v>
      </c>
      <c r="V2610" s="123">
        <v>16408</v>
      </c>
      <c r="W2610" s="124">
        <v>17612</v>
      </c>
      <c r="X2610" s="123">
        <v>19186</v>
      </c>
      <c r="Y2610" s="124">
        <v>19356</v>
      </c>
      <c r="Z2610" s="123">
        <v>18748</v>
      </c>
      <c r="AA2610" s="124">
        <v>18125</v>
      </c>
      <c r="AB2610" s="123">
        <v>19274</v>
      </c>
      <c r="AC2610" s="124">
        <v>20347</v>
      </c>
      <c r="AD2610" s="123">
        <v>21397</v>
      </c>
      <c r="AE2610" s="125">
        <v>21200</v>
      </c>
      <c r="AF2610" s="126">
        <v>20612</v>
      </c>
    </row>
    <row r="2611" spans="2:32">
      <c r="B2611" s="127">
        <v>2573</v>
      </c>
      <c r="C2611" s="128">
        <v>2573</v>
      </c>
      <c r="D2611" s="129">
        <v>108</v>
      </c>
      <c r="E2611" s="130">
        <v>4</v>
      </c>
      <c r="F2611" s="131">
        <v>18</v>
      </c>
      <c r="G2611" s="132" t="s">
        <v>485</v>
      </c>
      <c r="H2611" s="133">
        <v>4</v>
      </c>
      <c r="I2611" s="128">
        <v>17</v>
      </c>
      <c r="J2611" s="129" t="s">
        <v>485</v>
      </c>
      <c r="K2611" s="134">
        <v>5</v>
      </c>
      <c r="L2611" s="108"/>
      <c r="M2611" s="81">
        <v>14350</v>
      </c>
      <c r="N2611" s="135">
        <v>13271</v>
      </c>
      <c r="O2611" s="136">
        <v>13889</v>
      </c>
      <c r="P2611" s="135">
        <v>13820</v>
      </c>
      <c r="Q2611" s="136">
        <v>14732</v>
      </c>
      <c r="R2611" s="135">
        <v>16636</v>
      </c>
      <c r="S2611" s="136">
        <v>16489</v>
      </c>
      <c r="T2611" s="135">
        <v>16477</v>
      </c>
      <c r="U2611" s="136">
        <v>16024</v>
      </c>
      <c r="V2611" s="135">
        <v>16638</v>
      </c>
      <c r="W2611" s="136">
        <v>17830</v>
      </c>
      <c r="X2611" s="135">
        <v>19305</v>
      </c>
      <c r="Y2611" s="136">
        <v>19318</v>
      </c>
      <c r="Z2611" s="135">
        <v>18395</v>
      </c>
      <c r="AA2611" s="136">
        <v>17841</v>
      </c>
      <c r="AB2611" s="135">
        <v>19311</v>
      </c>
      <c r="AC2611" s="136">
        <v>20052</v>
      </c>
      <c r="AD2611" s="135">
        <v>21100</v>
      </c>
      <c r="AE2611" s="137">
        <v>20870</v>
      </c>
      <c r="AF2611" s="138">
        <v>20043</v>
      </c>
    </row>
    <row r="2612" spans="2:32">
      <c r="B2612" s="114">
        <v>2574</v>
      </c>
      <c r="C2612" s="115">
        <v>2574</v>
      </c>
      <c r="D2612" s="116">
        <v>108</v>
      </c>
      <c r="E2612" s="117">
        <v>4</v>
      </c>
      <c r="F2612" s="118">
        <v>18</v>
      </c>
      <c r="G2612" s="119" t="s">
        <v>485</v>
      </c>
      <c r="H2612" s="120">
        <v>4</v>
      </c>
      <c r="I2612" s="115">
        <v>17</v>
      </c>
      <c r="J2612" s="116" t="s">
        <v>485</v>
      </c>
      <c r="K2612" s="121">
        <v>6</v>
      </c>
      <c r="L2612" s="108"/>
      <c r="M2612" s="122">
        <v>15475</v>
      </c>
      <c r="N2612" s="123">
        <v>13672</v>
      </c>
      <c r="O2612" s="124">
        <v>14393</v>
      </c>
      <c r="P2612" s="123">
        <v>14083</v>
      </c>
      <c r="Q2612" s="124">
        <v>15499</v>
      </c>
      <c r="R2612" s="123">
        <v>17722</v>
      </c>
      <c r="S2612" s="124">
        <v>17402</v>
      </c>
      <c r="T2612" s="123">
        <v>17321</v>
      </c>
      <c r="U2612" s="124">
        <v>16202</v>
      </c>
      <c r="V2612" s="123">
        <v>17150</v>
      </c>
      <c r="W2612" s="124">
        <v>18487</v>
      </c>
      <c r="X2612" s="123">
        <v>19919</v>
      </c>
      <c r="Y2612" s="124">
        <v>19703</v>
      </c>
      <c r="Z2612" s="123">
        <v>18094</v>
      </c>
      <c r="AA2612" s="124">
        <v>17482</v>
      </c>
      <c r="AB2612" s="123">
        <v>19581</v>
      </c>
      <c r="AC2612" s="124">
        <v>20291</v>
      </c>
      <c r="AD2612" s="123">
        <v>21216</v>
      </c>
      <c r="AE2612" s="125">
        <v>20935</v>
      </c>
      <c r="AF2612" s="126">
        <v>19520</v>
      </c>
    </row>
    <row r="2613" spans="2:32">
      <c r="B2613" s="127">
        <v>2575</v>
      </c>
      <c r="C2613" s="128">
        <v>2575</v>
      </c>
      <c r="D2613" s="129">
        <v>108</v>
      </c>
      <c r="E2613" s="130">
        <v>4</v>
      </c>
      <c r="F2613" s="131">
        <v>18</v>
      </c>
      <c r="G2613" s="132" t="s">
        <v>485</v>
      </c>
      <c r="H2613" s="133">
        <v>4</v>
      </c>
      <c r="I2613" s="128">
        <v>17</v>
      </c>
      <c r="J2613" s="129" t="s">
        <v>485</v>
      </c>
      <c r="K2613" s="134">
        <v>7</v>
      </c>
      <c r="L2613" s="108"/>
      <c r="M2613" s="81">
        <v>16675</v>
      </c>
      <c r="N2613" s="135">
        <v>13796</v>
      </c>
      <c r="O2613" s="136">
        <v>14664</v>
      </c>
      <c r="P2613" s="135">
        <v>14182</v>
      </c>
      <c r="Q2613" s="136">
        <v>16228</v>
      </c>
      <c r="R2613" s="135">
        <v>18729</v>
      </c>
      <c r="S2613" s="136">
        <v>18256</v>
      </c>
      <c r="T2613" s="135">
        <v>18238</v>
      </c>
      <c r="U2613" s="136">
        <v>16200</v>
      </c>
      <c r="V2613" s="135">
        <v>17651</v>
      </c>
      <c r="W2613" s="136">
        <v>19116</v>
      </c>
      <c r="X2613" s="135">
        <v>20551</v>
      </c>
      <c r="Y2613" s="136">
        <v>20071</v>
      </c>
      <c r="Z2613" s="135">
        <v>17671</v>
      </c>
      <c r="AA2613" s="136">
        <v>17013</v>
      </c>
      <c r="AB2613" s="135">
        <v>20031</v>
      </c>
      <c r="AC2613" s="136">
        <v>20629</v>
      </c>
      <c r="AD2613" s="135">
        <v>21368</v>
      </c>
      <c r="AE2613" s="137">
        <v>21281</v>
      </c>
      <c r="AF2613" s="138">
        <v>18934</v>
      </c>
    </row>
    <row r="2614" spans="2:32">
      <c r="B2614" s="114">
        <v>2576</v>
      </c>
      <c r="C2614" s="115">
        <v>2576</v>
      </c>
      <c r="D2614" s="116">
        <v>108</v>
      </c>
      <c r="E2614" s="117">
        <v>4</v>
      </c>
      <c r="F2614" s="118">
        <v>18</v>
      </c>
      <c r="G2614" s="119" t="s">
        <v>485</v>
      </c>
      <c r="H2614" s="120">
        <v>4</v>
      </c>
      <c r="I2614" s="115">
        <v>17</v>
      </c>
      <c r="J2614" s="116" t="s">
        <v>485</v>
      </c>
      <c r="K2614" s="121">
        <v>8</v>
      </c>
      <c r="L2614" s="108"/>
      <c r="M2614" s="122">
        <v>17026</v>
      </c>
      <c r="N2614" s="123">
        <v>14064</v>
      </c>
      <c r="O2614" s="124">
        <v>14891</v>
      </c>
      <c r="P2614" s="123">
        <v>14177</v>
      </c>
      <c r="Q2614" s="124">
        <v>16760</v>
      </c>
      <c r="R2614" s="123">
        <v>18983</v>
      </c>
      <c r="S2614" s="124">
        <v>18539</v>
      </c>
      <c r="T2614" s="123">
        <v>18582</v>
      </c>
      <c r="U2614" s="124">
        <v>16273</v>
      </c>
      <c r="V2614" s="123">
        <v>18087</v>
      </c>
      <c r="W2614" s="124">
        <v>19193</v>
      </c>
      <c r="X2614" s="123">
        <v>20582</v>
      </c>
      <c r="Y2614" s="124">
        <v>20108</v>
      </c>
      <c r="Z2614" s="123">
        <v>17601</v>
      </c>
      <c r="AA2614" s="124">
        <v>16722</v>
      </c>
      <c r="AB2614" s="123">
        <v>20182</v>
      </c>
      <c r="AC2614" s="124">
        <v>20535</v>
      </c>
      <c r="AD2614" s="123">
        <v>21296</v>
      </c>
      <c r="AE2614" s="125">
        <v>21274</v>
      </c>
      <c r="AF2614" s="126">
        <v>18778</v>
      </c>
    </row>
    <row r="2615" spans="2:32">
      <c r="B2615" s="127">
        <v>2577</v>
      </c>
      <c r="C2615" s="128">
        <v>2577</v>
      </c>
      <c r="D2615" s="129">
        <v>108</v>
      </c>
      <c r="E2615" s="130">
        <v>4</v>
      </c>
      <c r="F2615" s="131">
        <v>18</v>
      </c>
      <c r="G2615" s="132" t="s">
        <v>485</v>
      </c>
      <c r="H2615" s="133">
        <v>4</v>
      </c>
      <c r="I2615" s="128">
        <v>17</v>
      </c>
      <c r="J2615" s="129" t="s">
        <v>485</v>
      </c>
      <c r="K2615" s="134">
        <v>9</v>
      </c>
      <c r="L2615" s="108"/>
      <c r="M2615" s="81">
        <v>16556</v>
      </c>
      <c r="N2615" s="135">
        <v>14020</v>
      </c>
      <c r="O2615" s="136">
        <v>15023</v>
      </c>
      <c r="P2615" s="135">
        <v>14096</v>
      </c>
      <c r="Q2615" s="136">
        <v>16739</v>
      </c>
      <c r="R2615" s="135">
        <v>18380</v>
      </c>
      <c r="S2615" s="136">
        <v>18008</v>
      </c>
      <c r="T2615" s="135">
        <v>18133</v>
      </c>
      <c r="U2615" s="136">
        <v>16241</v>
      </c>
      <c r="V2615" s="135">
        <v>17902</v>
      </c>
      <c r="W2615" s="136">
        <v>18688</v>
      </c>
      <c r="X2615" s="135">
        <v>19813</v>
      </c>
      <c r="Y2615" s="136">
        <v>19445</v>
      </c>
      <c r="Z2615" s="135">
        <v>17474</v>
      </c>
      <c r="AA2615" s="136">
        <v>16415</v>
      </c>
      <c r="AB2615" s="135">
        <v>19551</v>
      </c>
      <c r="AC2615" s="136">
        <v>19955</v>
      </c>
      <c r="AD2615" s="135">
        <v>20576</v>
      </c>
      <c r="AE2615" s="137">
        <v>20693</v>
      </c>
      <c r="AF2615" s="138">
        <v>18589</v>
      </c>
    </row>
    <row r="2616" spans="2:32">
      <c r="B2616" s="114">
        <v>2578</v>
      </c>
      <c r="C2616" s="115">
        <v>2578</v>
      </c>
      <c r="D2616" s="116">
        <v>108</v>
      </c>
      <c r="E2616" s="117">
        <v>4</v>
      </c>
      <c r="F2616" s="118">
        <v>18</v>
      </c>
      <c r="G2616" s="119" t="s">
        <v>485</v>
      </c>
      <c r="H2616" s="120">
        <v>4</v>
      </c>
      <c r="I2616" s="115">
        <v>17</v>
      </c>
      <c r="J2616" s="116" t="s">
        <v>485</v>
      </c>
      <c r="K2616" s="121">
        <v>10</v>
      </c>
      <c r="L2616" s="108"/>
      <c r="M2616" s="122">
        <v>16179</v>
      </c>
      <c r="N2616" s="123">
        <v>13928</v>
      </c>
      <c r="O2616" s="124">
        <v>15173</v>
      </c>
      <c r="P2616" s="123">
        <v>14221</v>
      </c>
      <c r="Q2616" s="124">
        <v>16649</v>
      </c>
      <c r="R2616" s="123">
        <v>17986</v>
      </c>
      <c r="S2616" s="124">
        <v>17580</v>
      </c>
      <c r="T2616" s="123">
        <v>17794</v>
      </c>
      <c r="U2616" s="124">
        <v>16399</v>
      </c>
      <c r="V2616" s="123">
        <v>17850</v>
      </c>
      <c r="W2616" s="124">
        <v>18449</v>
      </c>
      <c r="X2616" s="123">
        <v>19470</v>
      </c>
      <c r="Y2616" s="124">
        <v>19083</v>
      </c>
      <c r="Z2616" s="123">
        <v>17697</v>
      </c>
      <c r="AA2616" s="124">
        <v>16626</v>
      </c>
      <c r="AB2616" s="123">
        <v>19323</v>
      </c>
      <c r="AC2616" s="124">
        <v>19858</v>
      </c>
      <c r="AD2616" s="123">
        <v>20265</v>
      </c>
      <c r="AE2616" s="125">
        <v>20595</v>
      </c>
      <c r="AF2616" s="126">
        <v>18875</v>
      </c>
    </row>
    <row r="2617" spans="2:32">
      <c r="B2617" s="127">
        <v>2579</v>
      </c>
      <c r="C2617" s="128">
        <v>2579</v>
      </c>
      <c r="D2617" s="129">
        <v>108</v>
      </c>
      <c r="E2617" s="130">
        <v>4</v>
      </c>
      <c r="F2617" s="131">
        <v>18</v>
      </c>
      <c r="G2617" s="132" t="s">
        <v>485</v>
      </c>
      <c r="H2617" s="133">
        <v>4</v>
      </c>
      <c r="I2617" s="128">
        <v>17</v>
      </c>
      <c r="J2617" s="129" t="s">
        <v>485</v>
      </c>
      <c r="K2617" s="134">
        <v>11</v>
      </c>
      <c r="L2617" s="108"/>
      <c r="M2617" s="81">
        <v>15967</v>
      </c>
      <c r="N2617" s="135">
        <v>13995</v>
      </c>
      <c r="O2617" s="136">
        <v>15263</v>
      </c>
      <c r="P2617" s="135">
        <v>14417</v>
      </c>
      <c r="Q2617" s="136">
        <v>16676</v>
      </c>
      <c r="R2617" s="135">
        <v>17816</v>
      </c>
      <c r="S2617" s="136">
        <v>17450</v>
      </c>
      <c r="T2617" s="135">
        <v>17622</v>
      </c>
      <c r="U2617" s="136">
        <v>16547</v>
      </c>
      <c r="V2617" s="135">
        <v>17939</v>
      </c>
      <c r="W2617" s="136">
        <v>18384</v>
      </c>
      <c r="X2617" s="135">
        <v>19386</v>
      </c>
      <c r="Y2617" s="136">
        <v>19043</v>
      </c>
      <c r="Z2617" s="135">
        <v>17912</v>
      </c>
      <c r="AA2617" s="136">
        <v>16944</v>
      </c>
      <c r="AB2617" s="135">
        <v>19268</v>
      </c>
      <c r="AC2617" s="136">
        <v>19883</v>
      </c>
      <c r="AD2617" s="135">
        <v>20284</v>
      </c>
      <c r="AE2617" s="137">
        <v>20620</v>
      </c>
      <c r="AF2617" s="138">
        <v>19139</v>
      </c>
    </row>
    <row r="2618" spans="2:32">
      <c r="B2618" s="114">
        <v>2580</v>
      </c>
      <c r="C2618" s="115">
        <v>2580</v>
      </c>
      <c r="D2618" s="116">
        <v>108</v>
      </c>
      <c r="E2618" s="117">
        <v>4</v>
      </c>
      <c r="F2618" s="118">
        <v>18</v>
      </c>
      <c r="G2618" s="119" t="s">
        <v>485</v>
      </c>
      <c r="H2618" s="120">
        <v>4</v>
      </c>
      <c r="I2618" s="115">
        <v>17</v>
      </c>
      <c r="J2618" s="116" t="s">
        <v>485</v>
      </c>
      <c r="K2618" s="121">
        <v>12</v>
      </c>
      <c r="L2618" s="108"/>
      <c r="M2618" s="122">
        <v>15880</v>
      </c>
      <c r="N2618" s="123">
        <v>14032</v>
      </c>
      <c r="O2618" s="124">
        <v>15282</v>
      </c>
      <c r="P2618" s="123">
        <v>14618</v>
      </c>
      <c r="Q2618" s="124">
        <v>16691</v>
      </c>
      <c r="R2618" s="123">
        <v>17720</v>
      </c>
      <c r="S2618" s="124">
        <v>17390</v>
      </c>
      <c r="T2618" s="123">
        <v>17563</v>
      </c>
      <c r="U2618" s="124">
        <v>16598</v>
      </c>
      <c r="V2618" s="123">
        <v>17987</v>
      </c>
      <c r="W2618" s="124">
        <v>18282</v>
      </c>
      <c r="X2618" s="123">
        <v>19326</v>
      </c>
      <c r="Y2618" s="124">
        <v>19025</v>
      </c>
      <c r="Z2618" s="123">
        <v>17987</v>
      </c>
      <c r="AA2618" s="124">
        <v>17202</v>
      </c>
      <c r="AB2618" s="123">
        <v>19329</v>
      </c>
      <c r="AC2618" s="124">
        <v>19806</v>
      </c>
      <c r="AD2618" s="123">
        <v>20296</v>
      </c>
      <c r="AE2618" s="125">
        <v>20648</v>
      </c>
      <c r="AF2618" s="126">
        <v>19233</v>
      </c>
    </row>
    <row r="2619" spans="2:32">
      <c r="B2619" s="127">
        <v>2581</v>
      </c>
      <c r="C2619" s="128">
        <v>2581</v>
      </c>
      <c r="D2619" s="129">
        <v>108</v>
      </c>
      <c r="E2619" s="130">
        <v>4</v>
      </c>
      <c r="F2619" s="131">
        <v>18</v>
      </c>
      <c r="G2619" s="132" t="s">
        <v>485</v>
      </c>
      <c r="H2619" s="133">
        <v>4</v>
      </c>
      <c r="I2619" s="128">
        <v>17</v>
      </c>
      <c r="J2619" s="129" t="s">
        <v>485</v>
      </c>
      <c r="K2619" s="134">
        <v>13</v>
      </c>
      <c r="L2619" s="108"/>
      <c r="M2619" s="81">
        <v>15870</v>
      </c>
      <c r="N2619" s="135">
        <v>13963</v>
      </c>
      <c r="O2619" s="136">
        <v>15223</v>
      </c>
      <c r="P2619" s="135">
        <v>14782</v>
      </c>
      <c r="Q2619" s="136">
        <v>16749</v>
      </c>
      <c r="R2619" s="135">
        <v>17713</v>
      </c>
      <c r="S2619" s="136">
        <v>17366</v>
      </c>
      <c r="T2619" s="135">
        <v>17496</v>
      </c>
      <c r="U2619" s="136">
        <v>16528</v>
      </c>
      <c r="V2619" s="135">
        <v>18050</v>
      </c>
      <c r="W2619" s="136">
        <v>18215</v>
      </c>
      <c r="X2619" s="135">
        <v>19319</v>
      </c>
      <c r="Y2619" s="136">
        <v>18999</v>
      </c>
      <c r="Z2619" s="135">
        <v>17915</v>
      </c>
      <c r="AA2619" s="136">
        <v>17368</v>
      </c>
      <c r="AB2619" s="135">
        <v>19434</v>
      </c>
      <c r="AC2619" s="136">
        <v>19732</v>
      </c>
      <c r="AD2619" s="135">
        <v>20274</v>
      </c>
      <c r="AE2619" s="137">
        <v>20594</v>
      </c>
      <c r="AF2619" s="138">
        <v>19157</v>
      </c>
    </row>
    <row r="2620" spans="2:32">
      <c r="B2620" s="114">
        <v>2582</v>
      </c>
      <c r="C2620" s="115">
        <v>2582</v>
      </c>
      <c r="D2620" s="116">
        <v>108</v>
      </c>
      <c r="E2620" s="117">
        <v>4</v>
      </c>
      <c r="F2620" s="118">
        <v>18</v>
      </c>
      <c r="G2620" s="119" t="s">
        <v>485</v>
      </c>
      <c r="H2620" s="120">
        <v>4</v>
      </c>
      <c r="I2620" s="115">
        <v>17</v>
      </c>
      <c r="J2620" s="116" t="s">
        <v>485</v>
      </c>
      <c r="K2620" s="121">
        <v>14</v>
      </c>
      <c r="L2620" s="108"/>
      <c r="M2620" s="122">
        <v>15744</v>
      </c>
      <c r="N2620" s="123">
        <v>13792</v>
      </c>
      <c r="O2620" s="124">
        <v>15000</v>
      </c>
      <c r="P2620" s="123">
        <v>14673</v>
      </c>
      <c r="Q2620" s="124">
        <v>16654</v>
      </c>
      <c r="R2620" s="123">
        <v>17572</v>
      </c>
      <c r="S2620" s="124">
        <v>17243</v>
      </c>
      <c r="T2620" s="123">
        <v>17304</v>
      </c>
      <c r="U2620" s="124">
        <v>16272</v>
      </c>
      <c r="V2620" s="123">
        <v>17928</v>
      </c>
      <c r="W2620" s="124">
        <v>18098</v>
      </c>
      <c r="X2620" s="123">
        <v>19141</v>
      </c>
      <c r="Y2620" s="124">
        <v>18826</v>
      </c>
      <c r="Z2620" s="123">
        <v>17625</v>
      </c>
      <c r="AA2620" s="124">
        <v>17209</v>
      </c>
      <c r="AB2620" s="123">
        <v>19302</v>
      </c>
      <c r="AC2620" s="124">
        <v>19572</v>
      </c>
      <c r="AD2620" s="123">
        <v>20071</v>
      </c>
      <c r="AE2620" s="125">
        <v>20316</v>
      </c>
      <c r="AF2620" s="126">
        <v>18847</v>
      </c>
    </row>
    <row r="2621" spans="2:32">
      <c r="B2621" s="127">
        <v>2583</v>
      </c>
      <c r="C2621" s="128">
        <v>2583</v>
      </c>
      <c r="D2621" s="129">
        <v>108</v>
      </c>
      <c r="E2621" s="130">
        <v>4</v>
      </c>
      <c r="F2621" s="131">
        <v>18</v>
      </c>
      <c r="G2621" s="132" t="s">
        <v>485</v>
      </c>
      <c r="H2621" s="133">
        <v>4</v>
      </c>
      <c r="I2621" s="128">
        <v>17</v>
      </c>
      <c r="J2621" s="129" t="s">
        <v>485</v>
      </c>
      <c r="K2621" s="134">
        <v>15</v>
      </c>
      <c r="L2621" s="108"/>
      <c r="M2621" s="81">
        <v>15720</v>
      </c>
      <c r="N2621" s="135">
        <v>13615</v>
      </c>
      <c r="O2621" s="136">
        <v>14868</v>
      </c>
      <c r="P2621" s="135">
        <v>14710</v>
      </c>
      <c r="Q2621" s="136">
        <v>16617</v>
      </c>
      <c r="R2621" s="135">
        <v>17511</v>
      </c>
      <c r="S2621" s="136">
        <v>17141</v>
      </c>
      <c r="T2621" s="135">
        <v>17193</v>
      </c>
      <c r="U2621" s="136">
        <v>16121</v>
      </c>
      <c r="V2621" s="135">
        <v>17861</v>
      </c>
      <c r="W2621" s="136">
        <v>18078</v>
      </c>
      <c r="X2621" s="135">
        <v>19050</v>
      </c>
      <c r="Y2621" s="136">
        <v>18679</v>
      </c>
      <c r="Z2621" s="135">
        <v>17440</v>
      </c>
      <c r="AA2621" s="136">
        <v>17202</v>
      </c>
      <c r="AB2621" s="135">
        <v>19204</v>
      </c>
      <c r="AC2621" s="136">
        <v>19508</v>
      </c>
      <c r="AD2621" s="135">
        <v>19889</v>
      </c>
      <c r="AE2621" s="137">
        <v>20076</v>
      </c>
      <c r="AF2621" s="138">
        <v>18641</v>
      </c>
    </row>
    <row r="2622" spans="2:32">
      <c r="B2622" s="114">
        <v>2584</v>
      </c>
      <c r="C2622" s="115">
        <v>2584</v>
      </c>
      <c r="D2622" s="116">
        <v>108</v>
      </c>
      <c r="E2622" s="117">
        <v>4</v>
      </c>
      <c r="F2622" s="118">
        <v>18</v>
      </c>
      <c r="G2622" s="119" t="s">
        <v>485</v>
      </c>
      <c r="H2622" s="120">
        <v>4</v>
      </c>
      <c r="I2622" s="115">
        <v>17</v>
      </c>
      <c r="J2622" s="116" t="s">
        <v>485</v>
      </c>
      <c r="K2622" s="121">
        <v>16</v>
      </c>
      <c r="L2622" s="108"/>
      <c r="M2622" s="122">
        <v>16022</v>
      </c>
      <c r="N2622" s="123">
        <v>13912</v>
      </c>
      <c r="O2622" s="124">
        <v>15113</v>
      </c>
      <c r="P2622" s="123">
        <v>15073</v>
      </c>
      <c r="Q2622" s="124">
        <v>16961</v>
      </c>
      <c r="R2622" s="123">
        <v>17769</v>
      </c>
      <c r="S2622" s="124">
        <v>17344</v>
      </c>
      <c r="T2622" s="123">
        <v>17331</v>
      </c>
      <c r="U2622" s="124">
        <v>16323</v>
      </c>
      <c r="V2622" s="123">
        <v>18141</v>
      </c>
      <c r="W2622" s="124">
        <v>18687</v>
      </c>
      <c r="X2622" s="123">
        <v>19219</v>
      </c>
      <c r="Y2622" s="124">
        <v>18761</v>
      </c>
      <c r="Z2622" s="123">
        <v>17539</v>
      </c>
      <c r="AA2622" s="124">
        <v>17439</v>
      </c>
      <c r="AB2622" s="123">
        <v>19381</v>
      </c>
      <c r="AC2622" s="124">
        <v>20083</v>
      </c>
      <c r="AD2622" s="123">
        <v>19887</v>
      </c>
      <c r="AE2622" s="125">
        <v>20005</v>
      </c>
      <c r="AF2622" s="126">
        <v>18699</v>
      </c>
    </row>
    <row r="2623" spans="2:32">
      <c r="B2623" s="127">
        <v>2585</v>
      </c>
      <c r="C2623" s="128">
        <v>2585</v>
      </c>
      <c r="D2623" s="129">
        <v>108</v>
      </c>
      <c r="E2623" s="130">
        <v>4</v>
      </c>
      <c r="F2623" s="131">
        <v>18</v>
      </c>
      <c r="G2623" s="132" t="s">
        <v>485</v>
      </c>
      <c r="H2623" s="133">
        <v>4</v>
      </c>
      <c r="I2623" s="128">
        <v>17</v>
      </c>
      <c r="J2623" s="129" t="s">
        <v>485</v>
      </c>
      <c r="K2623" s="134">
        <v>17</v>
      </c>
      <c r="L2623" s="108"/>
      <c r="M2623" s="81">
        <v>16538</v>
      </c>
      <c r="N2623" s="135">
        <v>14483</v>
      </c>
      <c r="O2623" s="136">
        <v>15425</v>
      </c>
      <c r="P2623" s="135">
        <v>15670</v>
      </c>
      <c r="Q2623" s="136">
        <v>17517</v>
      </c>
      <c r="R2623" s="135">
        <v>18247</v>
      </c>
      <c r="S2623" s="136">
        <v>17841</v>
      </c>
      <c r="T2623" s="135">
        <v>17907</v>
      </c>
      <c r="U2623" s="136">
        <v>16699</v>
      </c>
      <c r="V2623" s="135">
        <v>18717</v>
      </c>
      <c r="W2623" s="136">
        <v>19363</v>
      </c>
      <c r="X2623" s="135">
        <v>19767</v>
      </c>
      <c r="Y2623" s="136">
        <v>19208</v>
      </c>
      <c r="Z2623" s="135">
        <v>17951</v>
      </c>
      <c r="AA2623" s="136">
        <v>18067</v>
      </c>
      <c r="AB2623" s="135">
        <v>19990</v>
      </c>
      <c r="AC2623" s="136">
        <v>20797</v>
      </c>
      <c r="AD2623" s="135">
        <v>20357</v>
      </c>
      <c r="AE2623" s="137">
        <v>20405</v>
      </c>
      <c r="AF2623" s="138">
        <v>19125</v>
      </c>
    </row>
    <row r="2624" spans="2:32">
      <c r="B2624" s="114">
        <v>2586</v>
      </c>
      <c r="C2624" s="115">
        <v>2586</v>
      </c>
      <c r="D2624" s="116">
        <v>108</v>
      </c>
      <c r="E2624" s="117">
        <v>4</v>
      </c>
      <c r="F2624" s="118">
        <v>18</v>
      </c>
      <c r="G2624" s="119" t="s">
        <v>485</v>
      </c>
      <c r="H2624" s="120">
        <v>4</v>
      </c>
      <c r="I2624" s="115">
        <v>17</v>
      </c>
      <c r="J2624" s="116" t="s">
        <v>485</v>
      </c>
      <c r="K2624" s="121">
        <v>18</v>
      </c>
      <c r="L2624" s="108"/>
      <c r="M2624" s="122">
        <v>16969</v>
      </c>
      <c r="N2624" s="123">
        <v>14604</v>
      </c>
      <c r="O2624" s="124">
        <v>15745</v>
      </c>
      <c r="P2624" s="123">
        <v>16149</v>
      </c>
      <c r="Q2624" s="124">
        <v>17964</v>
      </c>
      <c r="R2624" s="123">
        <v>18718</v>
      </c>
      <c r="S2624" s="124">
        <v>18550</v>
      </c>
      <c r="T2624" s="123">
        <v>18461</v>
      </c>
      <c r="U2624" s="124">
        <v>17244</v>
      </c>
      <c r="V2624" s="123">
        <v>19350</v>
      </c>
      <c r="W2624" s="124">
        <v>19811</v>
      </c>
      <c r="X2624" s="123">
        <v>20340</v>
      </c>
      <c r="Y2624" s="124">
        <v>20234</v>
      </c>
      <c r="Z2624" s="123">
        <v>18775</v>
      </c>
      <c r="AA2624" s="124">
        <v>18901</v>
      </c>
      <c r="AB2624" s="123">
        <v>20876</v>
      </c>
      <c r="AC2624" s="124">
        <v>21385</v>
      </c>
      <c r="AD2624" s="123">
        <v>21482</v>
      </c>
      <c r="AE2624" s="125">
        <v>21300</v>
      </c>
      <c r="AF2624" s="126">
        <v>20019</v>
      </c>
    </row>
    <row r="2625" spans="2:32">
      <c r="B2625" s="127">
        <v>2587</v>
      </c>
      <c r="C2625" s="128">
        <v>2587</v>
      </c>
      <c r="D2625" s="129">
        <v>108</v>
      </c>
      <c r="E2625" s="130">
        <v>4</v>
      </c>
      <c r="F2625" s="131">
        <v>18</v>
      </c>
      <c r="G2625" s="132" t="s">
        <v>485</v>
      </c>
      <c r="H2625" s="133">
        <v>4</v>
      </c>
      <c r="I2625" s="128">
        <v>17</v>
      </c>
      <c r="J2625" s="129" t="s">
        <v>485</v>
      </c>
      <c r="K2625" s="134">
        <v>19</v>
      </c>
      <c r="L2625" s="108"/>
      <c r="M2625" s="81">
        <v>17029</v>
      </c>
      <c r="N2625" s="135">
        <v>14986</v>
      </c>
      <c r="O2625" s="136">
        <v>15988</v>
      </c>
      <c r="P2625" s="135">
        <v>16304</v>
      </c>
      <c r="Q2625" s="136">
        <v>18075</v>
      </c>
      <c r="R2625" s="135">
        <v>18966</v>
      </c>
      <c r="S2625" s="136">
        <v>18726</v>
      </c>
      <c r="T2625" s="135">
        <v>18714</v>
      </c>
      <c r="U2625" s="136">
        <v>17730</v>
      </c>
      <c r="V2625" s="135">
        <v>19579</v>
      </c>
      <c r="W2625" s="136">
        <v>20168</v>
      </c>
      <c r="X2625" s="135">
        <v>20966</v>
      </c>
      <c r="Y2625" s="136">
        <v>20904</v>
      </c>
      <c r="Z2625" s="135">
        <v>19620</v>
      </c>
      <c r="AA2625" s="136">
        <v>19612</v>
      </c>
      <c r="AB2625" s="135">
        <v>21519</v>
      </c>
      <c r="AC2625" s="136">
        <v>22015</v>
      </c>
      <c r="AD2625" s="135">
        <v>22374</v>
      </c>
      <c r="AE2625" s="137">
        <v>22308</v>
      </c>
      <c r="AF2625" s="138">
        <v>21029</v>
      </c>
    </row>
    <row r="2626" spans="2:32">
      <c r="B2626" s="114">
        <v>2588</v>
      </c>
      <c r="C2626" s="115">
        <v>2588</v>
      </c>
      <c r="D2626" s="116">
        <v>108</v>
      </c>
      <c r="E2626" s="117">
        <v>4</v>
      </c>
      <c r="F2626" s="118">
        <v>18</v>
      </c>
      <c r="G2626" s="119" t="s">
        <v>485</v>
      </c>
      <c r="H2626" s="120">
        <v>4</v>
      </c>
      <c r="I2626" s="115">
        <v>17</v>
      </c>
      <c r="J2626" s="116" t="s">
        <v>485</v>
      </c>
      <c r="K2626" s="121">
        <v>20</v>
      </c>
      <c r="L2626" s="108"/>
      <c r="M2626" s="122">
        <v>17618</v>
      </c>
      <c r="N2626" s="123">
        <v>15591</v>
      </c>
      <c r="O2626" s="124">
        <v>16576</v>
      </c>
      <c r="P2626" s="123">
        <v>16996</v>
      </c>
      <c r="Q2626" s="124">
        <v>18583</v>
      </c>
      <c r="R2626" s="123">
        <v>19781</v>
      </c>
      <c r="S2626" s="124">
        <v>19521</v>
      </c>
      <c r="T2626" s="123">
        <v>19410</v>
      </c>
      <c r="U2626" s="124">
        <v>18616</v>
      </c>
      <c r="V2626" s="123">
        <v>20366</v>
      </c>
      <c r="W2626" s="124">
        <v>21129</v>
      </c>
      <c r="X2626" s="123">
        <v>22284</v>
      </c>
      <c r="Y2626" s="124">
        <v>22252</v>
      </c>
      <c r="Z2626" s="123">
        <v>20906</v>
      </c>
      <c r="AA2626" s="124">
        <v>20939</v>
      </c>
      <c r="AB2626" s="123">
        <v>22776</v>
      </c>
      <c r="AC2626" s="124">
        <v>23446</v>
      </c>
      <c r="AD2626" s="123">
        <v>23988</v>
      </c>
      <c r="AE2626" s="125">
        <v>23756</v>
      </c>
      <c r="AF2626" s="126">
        <v>22508</v>
      </c>
    </row>
    <row r="2627" spans="2:32">
      <c r="B2627" s="127">
        <v>2589</v>
      </c>
      <c r="C2627" s="128">
        <v>2589</v>
      </c>
      <c r="D2627" s="129">
        <v>108</v>
      </c>
      <c r="E2627" s="130">
        <v>4</v>
      </c>
      <c r="F2627" s="131">
        <v>18</v>
      </c>
      <c r="G2627" s="132" t="s">
        <v>485</v>
      </c>
      <c r="H2627" s="133">
        <v>4</v>
      </c>
      <c r="I2627" s="128">
        <v>17</v>
      </c>
      <c r="J2627" s="129" t="s">
        <v>485</v>
      </c>
      <c r="K2627" s="134">
        <v>21</v>
      </c>
      <c r="L2627" s="108"/>
      <c r="M2627" s="81">
        <v>17342</v>
      </c>
      <c r="N2627" s="135">
        <v>15427</v>
      </c>
      <c r="O2627" s="136">
        <v>16444</v>
      </c>
      <c r="P2627" s="135">
        <v>16925</v>
      </c>
      <c r="Q2627" s="136">
        <v>18437</v>
      </c>
      <c r="R2627" s="135">
        <v>19677</v>
      </c>
      <c r="S2627" s="136">
        <v>19674</v>
      </c>
      <c r="T2627" s="135">
        <v>19460</v>
      </c>
      <c r="U2627" s="136">
        <v>18838</v>
      </c>
      <c r="V2627" s="135">
        <v>20505</v>
      </c>
      <c r="W2627" s="136">
        <v>21505</v>
      </c>
      <c r="X2627" s="135">
        <v>22756</v>
      </c>
      <c r="Y2627" s="136">
        <v>23046</v>
      </c>
      <c r="Z2627" s="135">
        <v>21669</v>
      </c>
      <c r="AA2627" s="136">
        <v>21629</v>
      </c>
      <c r="AB2627" s="135">
        <v>23401</v>
      </c>
      <c r="AC2627" s="136">
        <v>24331</v>
      </c>
      <c r="AD2627" s="135">
        <v>25127</v>
      </c>
      <c r="AE2627" s="137">
        <v>24731</v>
      </c>
      <c r="AF2627" s="138">
        <v>23553</v>
      </c>
    </row>
    <row r="2628" spans="2:32">
      <c r="B2628" s="114">
        <v>2590</v>
      </c>
      <c r="C2628" s="115">
        <v>2590</v>
      </c>
      <c r="D2628" s="116">
        <v>108</v>
      </c>
      <c r="E2628" s="117">
        <v>4</v>
      </c>
      <c r="F2628" s="118">
        <v>18</v>
      </c>
      <c r="G2628" s="119" t="s">
        <v>485</v>
      </c>
      <c r="H2628" s="120">
        <v>4</v>
      </c>
      <c r="I2628" s="115">
        <v>17</v>
      </c>
      <c r="J2628" s="116" t="s">
        <v>485</v>
      </c>
      <c r="K2628" s="121">
        <v>22</v>
      </c>
      <c r="L2628" s="108"/>
      <c r="M2628" s="122">
        <v>16337</v>
      </c>
      <c r="N2628" s="123">
        <v>14758</v>
      </c>
      <c r="O2628" s="124">
        <v>15781</v>
      </c>
      <c r="P2628" s="123">
        <v>16228</v>
      </c>
      <c r="Q2628" s="124">
        <v>17506</v>
      </c>
      <c r="R2628" s="123">
        <v>18816</v>
      </c>
      <c r="S2628" s="124">
        <v>18819</v>
      </c>
      <c r="T2628" s="123">
        <v>18667</v>
      </c>
      <c r="U2628" s="124">
        <v>18368</v>
      </c>
      <c r="V2628" s="123">
        <v>19741</v>
      </c>
      <c r="W2628" s="124">
        <v>20824</v>
      </c>
      <c r="X2628" s="123">
        <v>22254</v>
      </c>
      <c r="Y2628" s="124">
        <v>22580</v>
      </c>
      <c r="Z2628" s="123">
        <v>21539</v>
      </c>
      <c r="AA2628" s="124">
        <v>21380</v>
      </c>
      <c r="AB2628" s="123">
        <v>22867</v>
      </c>
      <c r="AC2628" s="124">
        <v>23942</v>
      </c>
      <c r="AD2628" s="123">
        <v>24872</v>
      </c>
      <c r="AE2628" s="125">
        <v>24535</v>
      </c>
      <c r="AF2628" s="126">
        <v>23563</v>
      </c>
    </row>
    <row r="2629" spans="2:32">
      <c r="B2629" s="127">
        <v>2591</v>
      </c>
      <c r="C2629" s="128">
        <v>2591</v>
      </c>
      <c r="D2629" s="129">
        <v>108</v>
      </c>
      <c r="E2629" s="130">
        <v>4</v>
      </c>
      <c r="F2629" s="131">
        <v>18</v>
      </c>
      <c r="G2629" s="132" t="s">
        <v>485</v>
      </c>
      <c r="H2629" s="133">
        <v>4</v>
      </c>
      <c r="I2629" s="128">
        <v>17</v>
      </c>
      <c r="J2629" s="129" t="s">
        <v>485</v>
      </c>
      <c r="K2629" s="134">
        <v>23</v>
      </c>
      <c r="L2629" s="108"/>
      <c r="M2629" s="81">
        <v>15173</v>
      </c>
      <c r="N2629" s="135">
        <v>13928</v>
      </c>
      <c r="O2629" s="136">
        <v>14961</v>
      </c>
      <c r="P2629" s="135">
        <v>15443</v>
      </c>
      <c r="Q2629" s="136">
        <v>16452</v>
      </c>
      <c r="R2629" s="135">
        <v>17660</v>
      </c>
      <c r="S2629" s="136">
        <v>17741</v>
      </c>
      <c r="T2629" s="135">
        <v>17700</v>
      </c>
      <c r="U2629" s="136">
        <v>17630</v>
      </c>
      <c r="V2629" s="135">
        <v>18750</v>
      </c>
      <c r="W2629" s="136">
        <v>19807</v>
      </c>
      <c r="X2629" s="135">
        <v>21276</v>
      </c>
      <c r="Y2629" s="136">
        <v>21698</v>
      </c>
      <c r="Z2629" s="135">
        <v>20967</v>
      </c>
      <c r="AA2629" s="136">
        <v>20789</v>
      </c>
      <c r="AB2629" s="135">
        <v>22044</v>
      </c>
      <c r="AC2629" s="136">
        <v>23098</v>
      </c>
      <c r="AD2629" s="135">
        <v>24085</v>
      </c>
      <c r="AE2629" s="137">
        <v>23789</v>
      </c>
      <c r="AF2629" s="138">
        <v>23065</v>
      </c>
    </row>
    <row r="2630" spans="2:32">
      <c r="B2630" s="114">
        <v>2592</v>
      </c>
      <c r="C2630" s="115">
        <v>2592</v>
      </c>
      <c r="D2630" s="116">
        <v>108</v>
      </c>
      <c r="E2630" s="117">
        <v>4</v>
      </c>
      <c r="F2630" s="118">
        <v>18</v>
      </c>
      <c r="G2630" s="119" t="s">
        <v>485</v>
      </c>
      <c r="H2630" s="120">
        <v>4</v>
      </c>
      <c r="I2630" s="115">
        <v>17</v>
      </c>
      <c r="J2630" s="116" t="s">
        <v>485</v>
      </c>
      <c r="K2630" s="121">
        <v>24</v>
      </c>
      <c r="L2630" s="108"/>
      <c r="M2630" s="122">
        <v>14342</v>
      </c>
      <c r="N2630" s="123">
        <v>13272</v>
      </c>
      <c r="O2630" s="124">
        <v>14359</v>
      </c>
      <c r="P2630" s="123">
        <v>14877</v>
      </c>
      <c r="Q2630" s="124">
        <v>15764</v>
      </c>
      <c r="R2630" s="123">
        <v>16815</v>
      </c>
      <c r="S2630" s="124">
        <v>16982</v>
      </c>
      <c r="T2630" s="123">
        <v>16902</v>
      </c>
      <c r="U2630" s="124">
        <v>17062</v>
      </c>
      <c r="V2630" s="123">
        <v>18079</v>
      </c>
      <c r="W2630" s="124">
        <v>19023</v>
      </c>
      <c r="X2630" s="123">
        <v>20510</v>
      </c>
      <c r="Y2630" s="124">
        <v>21060</v>
      </c>
      <c r="Z2630" s="123">
        <v>20502</v>
      </c>
      <c r="AA2630" s="124">
        <v>20304</v>
      </c>
      <c r="AB2630" s="123">
        <v>21365</v>
      </c>
      <c r="AC2630" s="124">
        <v>22398</v>
      </c>
      <c r="AD2630" s="123">
        <v>23508</v>
      </c>
      <c r="AE2630" s="125">
        <v>23189</v>
      </c>
      <c r="AF2630" s="126">
        <v>22653</v>
      </c>
    </row>
    <row r="2631" spans="2:32">
      <c r="B2631" s="127">
        <v>2593</v>
      </c>
      <c r="C2631" s="128">
        <v>2593</v>
      </c>
      <c r="D2631" s="129">
        <v>109</v>
      </c>
      <c r="E2631" s="130">
        <v>4</v>
      </c>
      <c r="F2631" s="131">
        <v>19</v>
      </c>
      <c r="G2631" s="132" t="s">
        <v>485</v>
      </c>
      <c r="H2631" s="133">
        <v>4</v>
      </c>
      <c r="I2631" s="128">
        <v>18</v>
      </c>
      <c r="J2631" s="129" t="s">
        <v>485</v>
      </c>
      <c r="K2631" s="134">
        <v>1</v>
      </c>
      <c r="L2631" s="108"/>
      <c r="M2631" s="81">
        <v>13574</v>
      </c>
      <c r="N2631" s="135">
        <v>13558</v>
      </c>
      <c r="O2631" s="136">
        <v>13779</v>
      </c>
      <c r="P2631" s="135">
        <v>14171</v>
      </c>
      <c r="Q2631" s="136">
        <v>15135</v>
      </c>
      <c r="R2631" s="135">
        <v>16007</v>
      </c>
      <c r="S2631" s="136">
        <v>16132</v>
      </c>
      <c r="T2631" s="135">
        <v>16293</v>
      </c>
      <c r="U2631" s="136">
        <v>16051</v>
      </c>
      <c r="V2631" s="135">
        <v>17736</v>
      </c>
      <c r="W2631" s="136">
        <v>18791</v>
      </c>
      <c r="X2631" s="135">
        <v>19817</v>
      </c>
      <c r="Y2631" s="136">
        <v>20416</v>
      </c>
      <c r="Z2631" s="135">
        <v>18891</v>
      </c>
      <c r="AA2631" s="136">
        <v>19252</v>
      </c>
      <c r="AB2631" s="135">
        <v>21299</v>
      </c>
      <c r="AC2631" s="136">
        <v>22340</v>
      </c>
      <c r="AD2631" s="135">
        <v>23106</v>
      </c>
      <c r="AE2631" s="137">
        <v>22272</v>
      </c>
      <c r="AF2631" s="138">
        <v>20757</v>
      </c>
    </row>
    <row r="2632" spans="2:32">
      <c r="B2632" s="114">
        <v>2594</v>
      </c>
      <c r="C2632" s="115">
        <v>2594</v>
      </c>
      <c r="D2632" s="116">
        <v>109</v>
      </c>
      <c r="E2632" s="117">
        <v>4</v>
      </c>
      <c r="F2632" s="118">
        <v>19</v>
      </c>
      <c r="G2632" s="119" t="s">
        <v>485</v>
      </c>
      <c r="H2632" s="120">
        <v>4</v>
      </c>
      <c r="I2632" s="115">
        <v>18</v>
      </c>
      <c r="J2632" s="116" t="s">
        <v>485</v>
      </c>
      <c r="K2632" s="121">
        <v>2</v>
      </c>
      <c r="L2632" s="108"/>
      <c r="M2632" s="122">
        <v>13316</v>
      </c>
      <c r="N2632" s="123">
        <v>13225</v>
      </c>
      <c r="O2632" s="124">
        <v>13576</v>
      </c>
      <c r="P2632" s="123">
        <v>14017</v>
      </c>
      <c r="Q2632" s="124">
        <v>14859</v>
      </c>
      <c r="R2632" s="123">
        <v>15685</v>
      </c>
      <c r="S2632" s="124">
        <v>15658</v>
      </c>
      <c r="T2632" s="123">
        <v>15881</v>
      </c>
      <c r="U2632" s="124">
        <v>15796</v>
      </c>
      <c r="V2632" s="123">
        <v>17381</v>
      </c>
      <c r="W2632" s="124">
        <v>18424</v>
      </c>
      <c r="X2632" s="123">
        <v>19376</v>
      </c>
      <c r="Y2632" s="124">
        <v>19974</v>
      </c>
      <c r="Z2632" s="123">
        <v>18528</v>
      </c>
      <c r="AA2632" s="124">
        <v>18941</v>
      </c>
      <c r="AB2632" s="123">
        <v>20827</v>
      </c>
      <c r="AC2632" s="124">
        <v>21845</v>
      </c>
      <c r="AD2632" s="123">
        <v>22542</v>
      </c>
      <c r="AE2632" s="125">
        <v>21656</v>
      </c>
      <c r="AF2632" s="126">
        <v>20350</v>
      </c>
    </row>
    <row r="2633" spans="2:32">
      <c r="B2633" s="127">
        <v>2595</v>
      </c>
      <c r="C2633" s="128">
        <v>2595</v>
      </c>
      <c r="D2633" s="129">
        <v>109</v>
      </c>
      <c r="E2633" s="130">
        <v>4</v>
      </c>
      <c r="F2633" s="131">
        <v>19</v>
      </c>
      <c r="G2633" s="132" t="s">
        <v>485</v>
      </c>
      <c r="H2633" s="133">
        <v>4</v>
      </c>
      <c r="I2633" s="128">
        <v>18</v>
      </c>
      <c r="J2633" s="129" t="s">
        <v>485</v>
      </c>
      <c r="K2633" s="134">
        <v>3</v>
      </c>
      <c r="L2633" s="108"/>
      <c r="M2633" s="81">
        <v>13276</v>
      </c>
      <c r="N2633" s="135">
        <v>13048</v>
      </c>
      <c r="O2633" s="136">
        <v>13453</v>
      </c>
      <c r="P2633" s="135">
        <v>13972</v>
      </c>
      <c r="Q2633" s="136">
        <v>14743</v>
      </c>
      <c r="R2633" s="135">
        <v>15635</v>
      </c>
      <c r="S2633" s="136">
        <v>15483</v>
      </c>
      <c r="T2633" s="135">
        <v>15678</v>
      </c>
      <c r="U2633" s="136">
        <v>15666</v>
      </c>
      <c r="V2633" s="135">
        <v>17211</v>
      </c>
      <c r="W2633" s="136">
        <v>18237</v>
      </c>
      <c r="X2633" s="135">
        <v>19202</v>
      </c>
      <c r="Y2633" s="136">
        <v>19627</v>
      </c>
      <c r="Z2633" s="135">
        <v>18272</v>
      </c>
      <c r="AA2633" s="136">
        <v>18778</v>
      </c>
      <c r="AB2633" s="135">
        <v>20507</v>
      </c>
      <c r="AC2633" s="136">
        <v>21523</v>
      </c>
      <c r="AD2633" s="135">
        <v>22333</v>
      </c>
      <c r="AE2633" s="137">
        <v>21223</v>
      </c>
      <c r="AF2633" s="138">
        <v>20042</v>
      </c>
    </row>
    <row r="2634" spans="2:32">
      <c r="B2634" s="114">
        <v>2596</v>
      </c>
      <c r="C2634" s="115">
        <v>2596</v>
      </c>
      <c r="D2634" s="116">
        <v>109</v>
      </c>
      <c r="E2634" s="117">
        <v>4</v>
      </c>
      <c r="F2634" s="118">
        <v>19</v>
      </c>
      <c r="G2634" s="119" t="s">
        <v>485</v>
      </c>
      <c r="H2634" s="120">
        <v>4</v>
      </c>
      <c r="I2634" s="115">
        <v>18</v>
      </c>
      <c r="J2634" s="116" t="s">
        <v>485</v>
      </c>
      <c r="K2634" s="121">
        <v>4</v>
      </c>
      <c r="L2634" s="108"/>
      <c r="M2634" s="122">
        <v>13386</v>
      </c>
      <c r="N2634" s="123">
        <v>13058</v>
      </c>
      <c r="O2634" s="124">
        <v>13392</v>
      </c>
      <c r="P2634" s="123">
        <v>14114</v>
      </c>
      <c r="Q2634" s="124">
        <v>14852</v>
      </c>
      <c r="R2634" s="123">
        <v>15643</v>
      </c>
      <c r="S2634" s="124">
        <v>15365</v>
      </c>
      <c r="T2634" s="123">
        <v>15533</v>
      </c>
      <c r="U2634" s="124">
        <v>15457</v>
      </c>
      <c r="V2634" s="123">
        <v>17117</v>
      </c>
      <c r="W2634" s="124">
        <v>18003</v>
      </c>
      <c r="X2634" s="123">
        <v>18840</v>
      </c>
      <c r="Y2634" s="124">
        <v>19170</v>
      </c>
      <c r="Z2634" s="123">
        <v>17775</v>
      </c>
      <c r="AA2634" s="124">
        <v>18524</v>
      </c>
      <c r="AB2634" s="123">
        <v>20058</v>
      </c>
      <c r="AC2634" s="124">
        <v>20953</v>
      </c>
      <c r="AD2634" s="123">
        <v>21881</v>
      </c>
      <c r="AE2634" s="125">
        <v>20499</v>
      </c>
      <c r="AF2634" s="126">
        <v>19391</v>
      </c>
    </row>
    <row r="2635" spans="2:32">
      <c r="B2635" s="127">
        <v>2597</v>
      </c>
      <c r="C2635" s="128">
        <v>2597</v>
      </c>
      <c r="D2635" s="129">
        <v>109</v>
      </c>
      <c r="E2635" s="130">
        <v>4</v>
      </c>
      <c r="F2635" s="131">
        <v>19</v>
      </c>
      <c r="G2635" s="132" t="s">
        <v>485</v>
      </c>
      <c r="H2635" s="133">
        <v>4</v>
      </c>
      <c r="I2635" s="128">
        <v>18</v>
      </c>
      <c r="J2635" s="129" t="s">
        <v>485</v>
      </c>
      <c r="K2635" s="134">
        <v>5</v>
      </c>
      <c r="L2635" s="108"/>
      <c r="M2635" s="81">
        <v>13916</v>
      </c>
      <c r="N2635" s="135">
        <v>13368</v>
      </c>
      <c r="O2635" s="136">
        <v>13652</v>
      </c>
      <c r="P2635" s="135">
        <v>14703</v>
      </c>
      <c r="Q2635" s="136">
        <v>15386</v>
      </c>
      <c r="R2635" s="135">
        <v>16098</v>
      </c>
      <c r="S2635" s="136">
        <v>15428</v>
      </c>
      <c r="T2635" s="135">
        <v>15665</v>
      </c>
      <c r="U2635" s="136">
        <v>15603</v>
      </c>
      <c r="V2635" s="135">
        <v>17427</v>
      </c>
      <c r="W2635" s="136">
        <v>18177</v>
      </c>
      <c r="X2635" s="135">
        <v>18909</v>
      </c>
      <c r="Y2635" s="136">
        <v>19061</v>
      </c>
      <c r="Z2635" s="135">
        <v>17553</v>
      </c>
      <c r="AA2635" s="136">
        <v>18614</v>
      </c>
      <c r="AB2635" s="135">
        <v>19824</v>
      </c>
      <c r="AC2635" s="136">
        <v>20598</v>
      </c>
      <c r="AD2635" s="135">
        <v>21253</v>
      </c>
      <c r="AE2635" s="137">
        <v>19953</v>
      </c>
      <c r="AF2635" s="138">
        <v>18995</v>
      </c>
    </row>
    <row r="2636" spans="2:32">
      <c r="B2636" s="114">
        <v>2598</v>
      </c>
      <c r="C2636" s="115">
        <v>2598</v>
      </c>
      <c r="D2636" s="116">
        <v>109</v>
      </c>
      <c r="E2636" s="117">
        <v>4</v>
      </c>
      <c r="F2636" s="118">
        <v>19</v>
      </c>
      <c r="G2636" s="119" t="s">
        <v>485</v>
      </c>
      <c r="H2636" s="120">
        <v>4</v>
      </c>
      <c r="I2636" s="115">
        <v>18</v>
      </c>
      <c r="J2636" s="116" t="s">
        <v>485</v>
      </c>
      <c r="K2636" s="121">
        <v>6</v>
      </c>
      <c r="L2636" s="108"/>
      <c r="M2636" s="122">
        <v>14967</v>
      </c>
      <c r="N2636" s="123">
        <v>13854</v>
      </c>
      <c r="O2636" s="124">
        <v>13939</v>
      </c>
      <c r="P2636" s="123">
        <v>15699</v>
      </c>
      <c r="Q2636" s="124">
        <v>16448</v>
      </c>
      <c r="R2636" s="123">
        <v>17049</v>
      </c>
      <c r="S2636" s="124">
        <v>15652</v>
      </c>
      <c r="T2636" s="123">
        <v>15929</v>
      </c>
      <c r="U2636" s="124">
        <v>15666</v>
      </c>
      <c r="V2636" s="123">
        <v>18159</v>
      </c>
      <c r="W2636" s="124">
        <v>18846</v>
      </c>
      <c r="X2636" s="123">
        <v>19387</v>
      </c>
      <c r="Y2636" s="124">
        <v>19367</v>
      </c>
      <c r="Z2636" s="123">
        <v>17238</v>
      </c>
      <c r="AA2636" s="124">
        <v>19065</v>
      </c>
      <c r="AB2636" s="123">
        <v>20097</v>
      </c>
      <c r="AC2636" s="124">
        <v>20790</v>
      </c>
      <c r="AD2636" s="123">
        <v>20602</v>
      </c>
      <c r="AE2636" s="125">
        <v>19431</v>
      </c>
      <c r="AF2636" s="126">
        <v>18500</v>
      </c>
    </row>
    <row r="2637" spans="2:32">
      <c r="B2637" s="127">
        <v>2599</v>
      </c>
      <c r="C2637" s="128">
        <v>2599</v>
      </c>
      <c r="D2637" s="129">
        <v>109</v>
      </c>
      <c r="E2637" s="130">
        <v>4</v>
      </c>
      <c r="F2637" s="131">
        <v>19</v>
      </c>
      <c r="G2637" s="132" t="s">
        <v>485</v>
      </c>
      <c r="H2637" s="133">
        <v>4</v>
      </c>
      <c r="I2637" s="128">
        <v>18</v>
      </c>
      <c r="J2637" s="129" t="s">
        <v>485</v>
      </c>
      <c r="K2637" s="134">
        <v>7</v>
      </c>
      <c r="L2637" s="108"/>
      <c r="M2637" s="81">
        <v>15957</v>
      </c>
      <c r="N2637" s="135">
        <v>14150</v>
      </c>
      <c r="O2637" s="136">
        <v>14077</v>
      </c>
      <c r="P2637" s="135">
        <v>16831</v>
      </c>
      <c r="Q2637" s="136">
        <v>17487</v>
      </c>
      <c r="R2637" s="135">
        <v>17941</v>
      </c>
      <c r="S2637" s="136">
        <v>15575</v>
      </c>
      <c r="T2637" s="135">
        <v>15997</v>
      </c>
      <c r="U2637" s="136">
        <v>15468</v>
      </c>
      <c r="V2637" s="135">
        <v>18864</v>
      </c>
      <c r="W2637" s="136">
        <v>19538</v>
      </c>
      <c r="X2637" s="135">
        <v>19812</v>
      </c>
      <c r="Y2637" s="136">
        <v>19885</v>
      </c>
      <c r="Z2637" s="135">
        <v>16799</v>
      </c>
      <c r="AA2637" s="136">
        <v>19739</v>
      </c>
      <c r="AB2637" s="135">
        <v>20442</v>
      </c>
      <c r="AC2637" s="136">
        <v>21065</v>
      </c>
      <c r="AD2637" s="135">
        <v>19893</v>
      </c>
      <c r="AE2637" s="137">
        <v>18842</v>
      </c>
      <c r="AF2637" s="138">
        <v>17937</v>
      </c>
    </row>
    <row r="2638" spans="2:32">
      <c r="B2638" s="114">
        <v>2600</v>
      </c>
      <c r="C2638" s="115">
        <v>2600</v>
      </c>
      <c r="D2638" s="116">
        <v>109</v>
      </c>
      <c r="E2638" s="117">
        <v>4</v>
      </c>
      <c r="F2638" s="118">
        <v>19</v>
      </c>
      <c r="G2638" s="119" t="s">
        <v>485</v>
      </c>
      <c r="H2638" s="120">
        <v>4</v>
      </c>
      <c r="I2638" s="115">
        <v>18</v>
      </c>
      <c r="J2638" s="116" t="s">
        <v>485</v>
      </c>
      <c r="K2638" s="121">
        <v>8</v>
      </c>
      <c r="L2638" s="108"/>
      <c r="M2638" s="122">
        <v>16200</v>
      </c>
      <c r="N2638" s="123">
        <v>14321</v>
      </c>
      <c r="O2638" s="124">
        <v>14019</v>
      </c>
      <c r="P2638" s="123">
        <v>17193</v>
      </c>
      <c r="Q2638" s="124">
        <v>17691</v>
      </c>
      <c r="R2638" s="123">
        <v>18159</v>
      </c>
      <c r="S2638" s="124">
        <v>15736</v>
      </c>
      <c r="T2638" s="123">
        <v>16034</v>
      </c>
      <c r="U2638" s="124">
        <v>15239</v>
      </c>
      <c r="V2638" s="123">
        <v>18911</v>
      </c>
      <c r="W2638" s="124">
        <v>19543</v>
      </c>
      <c r="X2638" s="123">
        <v>19799</v>
      </c>
      <c r="Y2638" s="124">
        <v>19963</v>
      </c>
      <c r="Z2638" s="123">
        <v>16439</v>
      </c>
      <c r="AA2638" s="124">
        <v>19926</v>
      </c>
      <c r="AB2638" s="123">
        <v>20279</v>
      </c>
      <c r="AC2638" s="124">
        <v>20917</v>
      </c>
      <c r="AD2638" s="123">
        <v>19749</v>
      </c>
      <c r="AE2638" s="125">
        <v>18604</v>
      </c>
      <c r="AF2638" s="126">
        <v>17516</v>
      </c>
    </row>
    <row r="2639" spans="2:32">
      <c r="B2639" s="127">
        <v>2601</v>
      </c>
      <c r="C2639" s="128">
        <v>2601</v>
      </c>
      <c r="D2639" s="129">
        <v>109</v>
      </c>
      <c r="E2639" s="130">
        <v>4</v>
      </c>
      <c r="F2639" s="131">
        <v>19</v>
      </c>
      <c r="G2639" s="132" t="s">
        <v>485</v>
      </c>
      <c r="H2639" s="133">
        <v>4</v>
      </c>
      <c r="I2639" s="128">
        <v>18</v>
      </c>
      <c r="J2639" s="129" t="s">
        <v>485</v>
      </c>
      <c r="K2639" s="134">
        <v>9</v>
      </c>
      <c r="L2639" s="108"/>
      <c r="M2639" s="81">
        <v>15800</v>
      </c>
      <c r="N2639" s="135">
        <v>14480</v>
      </c>
      <c r="O2639" s="136">
        <v>13956</v>
      </c>
      <c r="P2639" s="135">
        <v>16810</v>
      </c>
      <c r="Q2639" s="136">
        <v>17302</v>
      </c>
      <c r="R2639" s="135">
        <v>17638</v>
      </c>
      <c r="S2639" s="136">
        <v>15590</v>
      </c>
      <c r="T2639" s="135">
        <v>16027</v>
      </c>
      <c r="U2639" s="136">
        <v>15020</v>
      </c>
      <c r="V2639" s="135">
        <v>18419</v>
      </c>
      <c r="W2639" s="136">
        <v>18873</v>
      </c>
      <c r="X2639" s="135">
        <v>19138</v>
      </c>
      <c r="Y2639" s="136">
        <v>19489</v>
      </c>
      <c r="Z2639" s="135">
        <v>16129</v>
      </c>
      <c r="AA2639" s="136">
        <v>19295</v>
      </c>
      <c r="AB2639" s="135">
        <v>19691</v>
      </c>
      <c r="AC2639" s="136">
        <v>20218</v>
      </c>
      <c r="AD2639" s="135">
        <v>19362</v>
      </c>
      <c r="AE2639" s="137">
        <v>18412</v>
      </c>
      <c r="AF2639" s="138">
        <v>17164</v>
      </c>
    </row>
    <row r="2640" spans="2:32">
      <c r="B2640" s="114">
        <v>2602</v>
      </c>
      <c r="C2640" s="115">
        <v>2602</v>
      </c>
      <c r="D2640" s="116">
        <v>109</v>
      </c>
      <c r="E2640" s="117">
        <v>4</v>
      </c>
      <c r="F2640" s="118">
        <v>19</v>
      </c>
      <c r="G2640" s="119" t="s">
        <v>485</v>
      </c>
      <c r="H2640" s="120">
        <v>4</v>
      </c>
      <c r="I2640" s="115">
        <v>18</v>
      </c>
      <c r="J2640" s="116" t="s">
        <v>485</v>
      </c>
      <c r="K2640" s="121">
        <v>10</v>
      </c>
      <c r="L2640" s="108"/>
      <c r="M2640" s="122">
        <v>15422</v>
      </c>
      <c r="N2640" s="123">
        <v>14641</v>
      </c>
      <c r="O2640" s="124">
        <v>14102</v>
      </c>
      <c r="P2640" s="123">
        <v>16560</v>
      </c>
      <c r="Q2640" s="124">
        <v>17017</v>
      </c>
      <c r="R2640" s="123">
        <v>17220</v>
      </c>
      <c r="S2640" s="124">
        <v>15440</v>
      </c>
      <c r="T2640" s="123">
        <v>16198</v>
      </c>
      <c r="U2640" s="124">
        <v>15174</v>
      </c>
      <c r="V2640" s="123">
        <v>18182</v>
      </c>
      <c r="W2640" s="124">
        <v>18591</v>
      </c>
      <c r="X2640" s="123">
        <v>18765</v>
      </c>
      <c r="Y2640" s="124">
        <v>19289</v>
      </c>
      <c r="Z2640" s="123">
        <v>16336</v>
      </c>
      <c r="AA2640" s="124">
        <v>19072</v>
      </c>
      <c r="AB2640" s="123">
        <v>19592</v>
      </c>
      <c r="AC2640" s="124">
        <v>20078</v>
      </c>
      <c r="AD2640" s="123">
        <v>18929</v>
      </c>
      <c r="AE2640" s="125">
        <v>18693</v>
      </c>
      <c r="AF2640" s="126">
        <v>17429</v>
      </c>
    </row>
    <row r="2641" spans="2:32">
      <c r="B2641" s="127">
        <v>2603</v>
      </c>
      <c r="C2641" s="128">
        <v>2603</v>
      </c>
      <c r="D2641" s="129">
        <v>109</v>
      </c>
      <c r="E2641" s="130">
        <v>4</v>
      </c>
      <c r="F2641" s="131">
        <v>19</v>
      </c>
      <c r="G2641" s="132" t="s">
        <v>485</v>
      </c>
      <c r="H2641" s="133">
        <v>4</v>
      </c>
      <c r="I2641" s="128">
        <v>18</v>
      </c>
      <c r="J2641" s="129" t="s">
        <v>485</v>
      </c>
      <c r="K2641" s="134">
        <v>11</v>
      </c>
      <c r="L2641" s="108"/>
      <c r="M2641" s="81">
        <v>15324</v>
      </c>
      <c r="N2641" s="135">
        <v>14804</v>
      </c>
      <c r="O2641" s="136">
        <v>14362</v>
      </c>
      <c r="P2641" s="135">
        <v>16514</v>
      </c>
      <c r="Q2641" s="136">
        <v>16915</v>
      </c>
      <c r="R2641" s="135">
        <v>17144</v>
      </c>
      <c r="S2641" s="136">
        <v>15563</v>
      </c>
      <c r="T2641" s="135">
        <v>16398</v>
      </c>
      <c r="U2641" s="136">
        <v>15481</v>
      </c>
      <c r="V2641" s="135">
        <v>18166</v>
      </c>
      <c r="W2641" s="136">
        <v>18527</v>
      </c>
      <c r="X2641" s="135">
        <v>18778</v>
      </c>
      <c r="Y2641" s="136">
        <v>19217</v>
      </c>
      <c r="Z2641" s="135">
        <v>16706</v>
      </c>
      <c r="AA2641" s="136">
        <v>19112</v>
      </c>
      <c r="AB2641" s="135">
        <v>19673</v>
      </c>
      <c r="AC2641" s="136">
        <v>20091</v>
      </c>
      <c r="AD2641" s="135">
        <v>18940</v>
      </c>
      <c r="AE2641" s="137">
        <v>19010</v>
      </c>
      <c r="AF2641" s="138">
        <v>17847</v>
      </c>
    </row>
    <row r="2642" spans="2:32">
      <c r="B2642" s="114">
        <v>2604</v>
      </c>
      <c r="C2642" s="115">
        <v>2604</v>
      </c>
      <c r="D2642" s="116">
        <v>109</v>
      </c>
      <c r="E2642" s="117">
        <v>4</v>
      </c>
      <c r="F2642" s="118">
        <v>19</v>
      </c>
      <c r="G2642" s="119" t="s">
        <v>485</v>
      </c>
      <c r="H2642" s="120">
        <v>4</v>
      </c>
      <c r="I2642" s="115">
        <v>18</v>
      </c>
      <c r="J2642" s="116" t="s">
        <v>485</v>
      </c>
      <c r="K2642" s="121">
        <v>12</v>
      </c>
      <c r="L2642" s="108"/>
      <c r="M2642" s="122">
        <v>15172</v>
      </c>
      <c r="N2642" s="123">
        <v>14760</v>
      </c>
      <c r="O2642" s="124">
        <v>14498</v>
      </c>
      <c r="P2642" s="123">
        <v>16425</v>
      </c>
      <c r="Q2642" s="124">
        <v>16727</v>
      </c>
      <c r="R2642" s="123">
        <v>17009</v>
      </c>
      <c r="S2642" s="124">
        <v>15546</v>
      </c>
      <c r="T2642" s="123">
        <v>16381</v>
      </c>
      <c r="U2642" s="124">
        <v>15657</v>
      </c>
      <c r="V2642" s="123">
        <v>18001</v>
      </c>
      <c r="W2642" s="124">
        <v>18436</v>
      </c>
      <c r="X2642" s="123">
        <v>18690</v>
      </c>
      <c r="Y2642" s="124">
        <v>19054</v>
      </c>
      <c r="Z2642" s="123">
        <v>16901</v>
      </c>
      <c r="AA2642" s="124">
        <v>19006</v>
      </c>
      <c r="AB2642" s="123">
        <v>19533</v>
      </c>
      <c r="AC2642" s="124">
        <v>20032</v>
      </c>
      <c r="AD2642" s="123">
        <v>18944</v>
      </c>
      <c r="AE2642" s="125">
        <v>19042</v>
      </c>
      <c r="AF2642" s="126">
        <v>18058</v>
      </c>
    </row>
    <row r="2643" spans="2:32">
      <c r="B2643" s="127">
        <v>2605</v>
      </c>
      <c r="C2643" s="128">
        <v>2605</v>
      </c>
      <c r="D2643" s="129">
        <v>109</v>
      </c>
      <c r="E2643" s="130">
        <v>4</v>
      </c>
      <c r="F2643" s="131">
        <v>19</v>
      </c>
      <c r="G2643" s="132" t="s">
        <v>485</v>
      </c>
      <c r="H2643" s="133">
        <v>4</v>
      </c>
      <c r="I2643" s="128">
        <v>18</v>
      </c>
      <c r="J2643" s="129" t="s">
        <v>485</v>
      </c>
      <c r="K2643" s="134">
        <v>13</v>
      </c>
      <c r="L2643" s="108"/>
      <c r="M2643" s="81">
        <v>15076</v>
      </c>
      <c r="N2643" s="135">
        <v>14598</v>
      </c>
      <c r="O2643" s="136">
        <v>14559</v>
      </c>
      <c r="P2643" s="135">
        <v>16390</v>
      </c>
      <c r="Q2643" s="136">
        <v>16575</v>
      </c>
      <c r="R2643" s="135">
        <v>16879</v>
      </c>
      <c r="S2643" s="136">
        <v>15365</v>
      </c>
      <c r="T2643" s="135">
        <v>16212</v>
      </c>
      <c r="U2643" s="136">
        <v>15730</v>
      </c>
      <c r="V2643" s="135">
        <v>17834</v>
      </c>
      <c r="W2643" s="136">
        <v>18330</v>
      </c>
      <c r="X2643" s="135">
        <v>18562</v>
      </c>
      <c r="Y2643" s="136">
        <v>18884</v>
      </c>
      <c r="Z2643" s="135">
        <v>16962</v>
      </c>
      <c r="AA2643" s="136">
        <v>18908</v>
      </c>
      <c r="AB2643" s="135">
        <v>19356</v>
      </c>
      <c r="AC2643" s="136">
        <v>19934</v>
      </c>
      <c r="AD2643" s="135">
        <v>18735</v>
      </c>
      <c r="AE2643" s="137">
        <v>18867</v>
      </c>
      <c r="AF2643" s="138">
        <v>18115</v>
      </c>
    </row>
    <row r="2644" spans="2:32">
      <c r="B2644" s="114">
        <v>2606</v>
      </c>
      <c r="C2644" s="115">
        <v>2606</v>
      </c>
      <c r="D2644" s="116">
        <v>109</v>
      </c>
      <c r="E2644" s="117">
        <v>4</v>
      </c>
      <c r="F2644" s="118">
        <v>19</v>
      </c>
      <c r="G2644" s="119" t="s">
        <v>485</v>
      </c>
      <c r="H2644" s="120">
        <v>4</v>
      </c>
      <c r="I2644" s="115">
        <v>18</v>
      </c>
      <c r="J2644" s="116" t="s">
        <v>485</v>
      </c>
      <c r="K2644" s="121">
        <v>14</v>
      </c>
      <c r="L2644" s="108"/>
      <c r="M2644" s="122">
        <v>14948</v>
      </c>
      <c r="N2644" s="123">
        <v>14375</v>
      </c>
      <c r="O2644" s="124">
        <v>14438</v>
      </c>
      <c r="P2644" s="123">
        <v>16293</v>
      </c>
      <c r="Q2644" s="124">
        <v>16481</v>
      </c>
      <c r="R2644" s="123">
        <v>16743</v>
      </c>
      <c r="S2644" s="124">
        <v>15171</v>
      </c>
      <c r="T2644" s="123">
        <v>15948</v>
      </c>
      <c r="U2644" s="124">
        <v>15589</v>
      </c>
      <c r="V2644" s="123">
        <v>17709</v>
      </c>
      <c r="W2644" s="124">
        <v>18180</v>
      </c>
      <c r="X2644" s="123">
        <v>18379</v>
      </c>
      <c r="Y2644" s="124">
        <v>18632</v>
      </c>
      <c r="Z2644" s="123">
        <v>16792</v>
      </c>
      <c r="AA2644" s="124">
        <v>18714</v>
      </c>
      <c r="AB2644" s="123">
        <v>19185</v>
      </c>
      <c r="AC2644" s="124">
        <v>19743</v>
      </c>
      <c r="AD2644" s="123">
        <v>18434</v>
      </c>
      <c r="AE2644" s="125">
        <v>18541</v>
      </c>
      <c r="AF2644" s="126">
        <v>17925</v>
      </c>
    </row>
    <row r="2645" spans="2:32">
      <c r="B2645" s="127">
        <v>2607</v>
      </c>
      <c r="C2645" s="128">
        <v>2607</v>
      </c>
      <c r="D2645" s="129">
        <v>109</v>
      </c>
      <c r="E2645" s="130">
        <v>4</v>
      </c>
      <c r="F2645" s="131">
        <v>19</v>
      </c>
      <c r="G2645" s="132" t="s">
        <v>485</v>
      </c>
      <c r="H2645" s="133">
        <v>4</v>
      </c>
      <c r="I2645" s="128">
        <v>18</v>
      </c>
      <c r="J2645" s="129" t="s">
        <v>485</v>
      </c>
      <c r="K2645" s="134">
        <v>15</v>
      </c>
      <c r="L2645" s="108"/>
      <c r="M2645" s="81">
        <v>14912</v>
      </c>
      <c r="N2645" s="135">
        <v>14270</v>
      </c>
      <c r="O2645" s="136">
        <v>14508</v>
      </c>
      <c r="P2645" s="135">
        <v>16266</v>
      </c>
      <c r="Q2645" s="136">
        <v>16513</v>
      </c>
      <c r="R2645" s="135">
        <v>16689</v>
      </c>
      <c r="S2645" s="136">
        <v>15005</v>
      </c>
      <c r="T2645" s="135">
        <v>15837</v>
      </c>
      <c r="U2645" s="136">
        <v>15629</v>
      </c>
      <c r="V2645" s="135">
        <v>17734</v>
      </c>
      <c r="W2645" s="136">
        <v>18158</v>
      </c>
      <c r="X2645" s="135">
        <v>18277</v>
      </c>
      <c r="Y2645" s="136">
        <v>18501</v>
      </c>
      <c r="Z2645" s="135">
        <v>16825</v>
      </c>
      <c r="AA2645" s="136">
        <v>18643</v>
      </c>
      <c r="AB2645" s="135">
        <v>19158</v>
      </c>
      <c r="AC2645" s="136">
        <v>19659</v>
      </c>
      <c r="AD2645" s="135">
        <v>18166</v>
      </c>
      <c r="AE2645" s="137">
        <v>18372</v>
      </c>
      <c r="AF2645" s="138">
        <v>17942</v>
      </c>
    </row>
    <row r="2646" spans="2:32">
      <c r="B2646" s="114">
        <v>2608</v>
      </c>
      <c r="C2646" s="115">
        <v>2608</v>
      </c>
      <c r="D2646" s="116">
        <v>109</v>
      </c>
      <c r="E2646" s="117">
        <v>4</v>
      </c>
      <c r="F2646" s="118">
        <v>19</v>
      </c>
      <c r="G2646" s="119" t="s">
        <v>485</v>
      </c>
      <c r="H2646" s="120">
        <v>4</v>
      </c>
      <c r="I2646" s="115">
        <v>18</v>
      </c>
      <c r="J2646" s="116" t="s">
        <v>485</v>
      </c>
      <c r="K2646" s="121">
        <v>16</v>
      </c>
      <c r="L2646" s="108"/>
      <c r="M2646" s="122">
        <v>15246</v>
      </c>
      <c r="N2646" s="123">
        <v>14605</v>
      </c>
      <c r="O2646" s="124">
        <v>14966</v>
      </c>
      <c r="P2646" s="123">
        <v>16609</v>
      </c>
      <c r="Q2646" s="124">
        <v>17141</v>
      </c>
      <c r="R2646" s="123">
        <v>16998</v>
      </c>
      <c r="S2646" s="124">
        <v>15331</v>
      </c>
      <c r="T2646" s="123">
        <v>16133</v>
      </c>
      <c r="U2646" s="124">
        <v>16041</v>
      </c>
      <c r="V2646" s="123">
        <v>18434</v>
      </c>
      <c r="W2646" s="124">
        <v>18407</v>
      </c>
      <c r="X2646" s="123">
        <v>18464</v>
      </c>
      <c r="Y2646" s="124">
        <v>18604</v>
      </c>
      <c r="Z2646" s="123">
        <v>17169</v>
      </c>
      <c r="AA2646" s="124">
        <v>18885</v>
      </c>
      <c r="AB2646" s="123">
        <v>19826</v>
      </c>
      <c r="AC2646" s="124">
        <v>19795</v>
      </c>
      <c r="AD2646" s="123">
        <v>18297</v>
      </c>
      <c r="AE2646" s="125">
        <v>18526</v>
      </c>
      <c r="AF2646" s="126">
        <v>18256</v>
      </c>
    </row>
    <row r="2647" spans="2:32">
      <c r="B2647" s="127">
        <v>2609</v>
      </c>
      <c r="C2647" s="128">
        <v>2609</v>
      </c>
      <c r="D2647" s="129">
        <v>109</v>
      </c>
      <c r="E2647" s="130">
        <v>4</v>
      </c>
      <c r="F2647" s="131">
        <v>19</v>
      </c>
      <c r="G2647" s="132" t="s">
        <v>485</v>
      </c>
      <c r="H2647" s="133">
        <v>4</v>
      </c>
      <c r="I2647" s="128">
        <v>18</v>
      </c>
      <c r="J2647" s="129" t="s">
        <v>485</v>
      </c>
      <c r="K2647" s="134">
        <v>17</v>
      </c>
      <c r="L2647" s="108"/>
      <c r="M2647" s="81">
        <v>15783</v>
      </c>
      <c r="N2647" s="135">
        <v>14944</v>
      </c>
      <c r="O2647" s="136">
        <v>15569</v>
      </c>
      <c r="P2647" s="135">
        <v>17163</v>
      </c>
      <c r="Q2647" s="136">
        <v>17836</v>
      </c>
      <c r="R2647" s="135">
        <v>17516</v>
      </c>
      <c r="S2647" s="136">
        <v>15934</v>
      </c>
      <c r="T2647" s="135">
        <v>16532</v>
      </c>
      <c r="U2647" s="136">
        <v>16611</v>
      </c>
      <c r="V2647" s="135">
        <v>19120</v>
      </c>
      <c r="W2647" s="136">
        <v>18963</v>
      </c>
      <c r="X2647" s="135">
        <v>18940</v>
      </c>
      <c r="Y2647" s="136">
        <v>19121</v>
      </c>
      <c r="Z2647" s="135">
        <v>17812</v>
      </c>
      <c r="AA2647" s="136">
        <v>19572</v>
      </c>
      <c r="AB2647" s="135">
        <v>20570</v>
      </c>
      <c r="AC2647" s="136">
        <v>20407</v>
      </c>
      <c r="AD2647" s="135">
        <v>19081</v>
      </c>
      <c r="AE2647" s="137">
        <v>18967</v>
      </c>
      <c r="AF2647" s="138">
        <v>18911</v>
      </c>
    </row>
    <row r="2648" spans="2:32">
      <c r="B2648" s="114">
        <v>2610</v>
      </c>
      <c r="C2648" s="115">
        <v>2610</v>
      </c>
      <c r="D2648" s="116">
        <v>109</v>
      </c>
      <c r="E2648" s="117">
        <v>4</v>
      </c>
      <c r="F2648" s="118">
        <v>19</v>
      </c>
      <c r="G2648" s="119" t="s">
        <v>485</v>
      </c>
      <c r="H2648" s="120">
        <v>4</v>
      </c>
      <c r="I2648" s="115">
        <v>18</v>
      </c>
      <c r="J2648" s="116" t="s">
        <v>485</v>
      </c>
      <c r="K2648" s="121">
        <v>18</v>
      </c>
      <c r="L2648" s="108"/>
      <c r="M2648" s="122">
        <v>16259</v>
      </c>
      <c r="N2648" s="123">
        <v>15254</v>
      </c>
      <c r="O2648" s="124">
        <v>16018</v>
      </c>
      <c r="P2648" s="123">
        <v>17681</v>
      </c>
      <c r="Q2648" s="124">
        <v>18156</v>
      </c>
      <c r="R2648" s="123">
        <v>18233</v>
      </c>
      <c r="S2648" s="124">
        <v>16370</v>
      </c>
      <c r="T2648" s="123">
        <v>17049</v>
      </c>
      <c r="U2648" s="124">
        <v>17326</v>
      </c>
      <c r="V2648" s="123">
        <v>19574</v>
      </c>
      <c r="W2648" s="124">
        <v>19415</v>
      </c>
      <c r="X2648" s="123">
        <v>19950</v>
      </c>
      <c r="Y2648" s="124">
        <v>19986</v>
      </c>
      <c r="Z2648" s="123">
        <v>18670</v>
      </c>
      <c r="AA2648" s="124">
        <v>20521</v>
      </c>
      <c r="AB2648" s="123">
        <v>21182</v>
      </c>
      <c r="AC2648" s="124">
        <v>21061</v>
      </c>
      <c r="AD2648" s="123">
        <v>19911</v>
      </c>
      <c r="AE2648" s="125">
        <v>19898</v>
      </c>
      <c r="AF2648" s="126">
        <v>19837</v>
      </c>
    </row>
    <row r="2649" spans="2:32">
      <c r="B2649" s="127">
        <v>2611</v>
      </c>
      <c r="C2649" s="128">
        <v>2611</v>
      </c>
      <c r="D2649" s="129">
        <v>109</v>
      </c>
      <c r="E2649" s="130">
        <v>4</v>
      </c>
      <c r="F2649" s="131">
        <v>19</v>
      </c>
      <c r="G2649" s="132" t="s">
        <v>485</v>
      </c>
      <c r="H2649" s="133">
        <v>4</v>
      </c>
      <c r="I2649" s="128">
        <v>18</v>
      </c>
      <c r="J2649" s="129" t="s">
        <v>485</v>
      </c>
      <c r="K2649" s="134">
        <v>19</v>
      </c>
      <c r="L2649" s="108"/>
      <c r="M2649" s="81">
        <v>16319</v>
      </c>
      <c r="N2649" s="135">
        <v>15502</v>
      </c>
      <c r="O2649" s="136">
        <v>16172</v>
      </c>
      <c r="P2649" s="135">
        <v>17929</v>
      </c>
      <c r="Q2649" s="136">
        <v>18239</v>
      </c>
      <c r="R2649" s="135">
        <v>18400</v>
      </c>
      <c r="S2649" s="136">
        <v>16924</v>
      </c>
      <c r="T2649" s="135">
        <v>17498</v>
      </c>
      <c r="U2649" s="136">
        <v>17725</v>
      </c>
      <c r="V2649" s="135">
        <v>19885</v>
      </c>
      <c r="W2649" s="136">
        <v>19941</v>
      </c>
      <c r="X2649" s="135">
        <v>20574</v>
      </c>
      <c r="Y2649" s="136">
        <v>20660</v>
      </c>
      <c r="Z2649" s="135">
        <v>19370</v>
      </c>
      <c r="AA2649" s="136">
        <v>21142</v>
      </c>
      <c r="AB2649" s="135">
        <v>21807</v>
      </c>
      <c r="AC2649" s="136">
        <v>21951</v>
      </c>
      <c r="AD2649" s="135">
        <v>20907</v>
      </c>
      <c r="AE2649" s="137">
        <v>20929</v>
      </c>
      <c r="AF2649" s="138">
        <v>20664</v>
      </c>
    </row>
    <row r="2650" spans="2:32">
      <c r="B2650" s="114">
        <v>2612</v>
      </c>
      <c r="C2650" s="115">
        <v>2612</v>
      </c>
      <c r="D2650" s="116">
        <v>109</v>
      </c>
      <c r="E2650" s="117">
        <v>4</v>
      </c>
      <c r="F2650" s="118">
        <v>19</v>
      </c>
      <c r="G2650" s="119" t="s">
        <v>485</v>
      </c>
      <c r="H2650" s="120">
        <v>4</v>
      </c>
      <c r="I2650" s="115">
        <v>18</v>
      </c>
      <c r="J2650" s="116" t="s">
        <v>485</v>
      </c>
      <c r="K2650" s="121">
        <v>20</v>
      </c>
      <c r="L2650" s="108"/>
      <c r="M2650" s="122">
        <v>16832</v>
      </c>
      <c r="N2650" s="123">
        <v>16055</v>
      </c>
      <c r="O2650" s="124">
        <v>16829</v>
      </c>
      <c r="P2650" s="123">
        <v>18347</v>
      </c>
      <c r="Q2650" s="124">
        <v>18840</v>
      </c>
      <c r="R2650" s="123">
        <v>19152</v>
      </c>
      <c r="S2650" s="124">
        <v>17700</v>
      </c>
      <c r="T2650" s="123">
        <v>18297</v>
      </c>
      <c r="U2650" s="124">
        <v>18610</v>
      </c>
      <c r="V2650" s="123">
        <v>20747</v>
      </c>
      <c r="W2650" s="124">
        <v>21076</v>
      </c>
      <c r="X2650" s="123">
        <v>21828</v>
      </c>
      <c r="Y2650" s="124">
        <v>21848</v>
      </c>
      <c r="Z2650" s="123">
        <v>20644</v>
      </c>
      <c r="AA2650" s="124">
        <v>22227</v>
      </c>
      <c r="AB2650" s="123">
        <v>23192</v>
      </c>
      <c r="AC2650" s="124">
        <v>23472</v>
      </c>
      <c r="AD2650" s="123">
        <v>22280</v>
      </c>
      <c r="AE2650" s="125">
        <v>22406</v>
      </c>
      <c r="AF2650" s="126">
        <v>22088</v>
      </c>
    </row>
    <row r="2651" spans="2:32">
      <c r="B2651" s="127">
        <v>2613</v>
      </c>
      <c r="C2651" s="128">
        <v>2613</v>
      </c>
      <c r="D2651" s="129">
        <v>109</v>
      </c>
      <c r="E2651" s="130">
        <v>4</v>
      </c>
      <c r="F2651" s="131">
        <v>19</v>
      </c>
      <c r="G2651" s="132" t="s">
        <v>485</v>
      </c>
      <c r="H2651" s="133">
        <v>4</v>
      </c>
      <c r="I2651" s="128">
        <v>18</v>
      </c>
      <c r="J2651" s="129" t="s">
        <v>485</v>
      </c>
      <c r="K2651" s="134">
        <v>21</v>
      </c>
      <c r="L2651" s="108"/>
      <c r="M2651" s="81">
        <v>16684</v>
      </c>
      <c r="N2651" s="135">
        <v>15882</v>
      </c>
      <c r="O2651" s="136">
        <v>16707</v>
      </c>
      <c r="P2651" s="135">
        <v>18210</v>
      </c>
      <c r="Q2651" s="136">
        <v>18713</v>
      </c>
      <c r="R2651" s="135">
        <v>19222</v>
      </c>
      <c r="S2651" s="136">
        <v>17717</v>
      </c>
      <c r="T2651" s="135">
        <v>18403</v>
      </c>
      <c r="U2651" s="136">
        <v>18765</v>
      </c>
      <c r="V2651" s="135">
        <v>20988</v>
      </c>
      <c r="W2651" s="136">
        <v>21584</v>
      </c>
      <c r="X2651" s="135">
        <v>22489</v>
      </c>
      <c r="Y2651" s="136">
        <v>22448</v>
      </c>
      <c r="Z2651" s="135">
        <v>21249</v>
      </c>
      <c r="AA2651" s="136">
        <v>22908</v>
      </c>
      <c r="AB2651" s="135">
        <v>23986</v>
      </c>
      <c r="AC2651" s="136">
        <v>24528</v>
      </c>
      <c r="AD2651" s="135">
        <v>23281</v>
      </c>
      <c r="AE2651" s="137">
        <v>23411</v>
      </c>
      <c r="AF2651" s="138">
        <v>22911</v>
      </c>
    </row>
    <row r="2652" spans="2:32">
      <c r="B2652" s="114">
        <v>2614</v>
      </c>
      <c r="C2652" s="115">
        <v>2614</v>
      </c>
      <c r="D2652" s="116">
        <v>109</v>
      </c>
      <c r="E2652" s="117">
        <v>4</v>
      </c>
      <c r="F2652" s="118">
        <v>19</v>
      </c>
      <c r="G2652" s="119" t="s">
        <v>485</v>
      </c>
      <c r="H2652" s="120">
        <v>4</v>
      </c>
      <c r="I2652" s="115">
        <v>18</v>
      </c>
      <c r="J2652" s="116" t="s">
        <v>485</v>
      </c>
      <c r="K2652" s="121">
        <v>22</v>
      </c>
      <c r="L2652" s="108"/>
      <c r="M2652" s="122">
        <v>15697</v>
      </c>
      <c r="N2652" s="123">
        <v>15171</v>
      </c>
      <c r="O2652" s="124">
        <v>15980</v>
      </c>
      <c r="P2652" s="123">
        <v>17171</v>
      </c>
      <c r="Q2652" s="124">
        <v>17736</v>
      </c>
      <c r="R2652" s="123">
        <v>18330</v>
      </c>
      <c r="S2652" s="124">
        <v>17184</v>
      </c>
      <c r="T2652" s="123">
        <v>17877</v>
      </c>
      <c r="U2652" s="124">
        <v>18206</v>
      </c>
      <c r="V2652" s="123">
        <v>20227</v>
      </c>
      <c r="W2652" s="124">
        <v>20978</v>
      </c>
      <c r="X2652" s="123">
        <v>21957</v>
      </c>
      <c r="Y2652" s="124">
        <v>22022</v>
      </c>
      <c r="Z2652" s="123">
        <v>20955</v>
      </c>
      <c r="AA2652" s="124">
        <v>22280</v>
      </c>
      <c r="AB2652" s="123">
        <v>23574</v>
      </c>
      <c r="AC2652" s="124">
        <v>24256</v>
      </c>
      <c r="AD2652" s="123">
        <v>23350</v>
      </c>
      <c r="AE2652" s="125">
        <v>23412</v>
      </c>
      <c r="AF2652" s="126">
        <v>22727</v>
      </c>
    </row>
    <row r="2653" spans="2:32">
      <c r="B2653" s="127">
        <v>2615</v>
      </c>
      <c r="C2653" s="128">
        <v>2615</v>
      </c>
      <c r="D2653" s="129">
        <v>109</v>
      </c>
      <c r="E2653" s="130">
        <v>4</v>
      </c>
      <c r="F2653" s="131">
        <v>19</v>
      </c>
      <c r="G2653" s="132" t="s">
        <v>485</v>
      </c>
      <c r="H2653" s="133">
        <v>4</v>
      </c>
      <c r="I2653" s="128">
        <v>18</v>
      </c>
      <c r="J2653" s="129" t="s">
        <v>485</v>
      </c>
      <c r="K2653" s="134">
        <v>23</v>
      </c>
      <c r="L2653" s="108"/>
      <c r="M2653" s="81">
        <v>14613</v>
      </c>
      <c r="N2653" s="135">
        <v>14359</v>
      </c>
      <c r="O2653" s="136">
        <v>15193</v>
      </c>
      <c r="P2653" s="135">
        <v>16011</v>
      </c>
      <c r="Q2653" s="136">
        <v>16591</v>
      </c>
      <c r="R2653" s="135">
        <v>17257</v>
      </c>
      <c r="S2653" s="136">
        <v>16363</v>
      </c>
      <c r="T2653" s="135">
        <v>17121</v>
      </c>
      <c r="U2653" s="136">
        <v>17467</v>
      </c>
      <c r="V2653" s="135">
        <v>19191</v>
      </c>
      <c r="W2653" s="136">
        <v>19960</v>
      </c>
      <c r="X2653" s="135">
        <v>21047</v>
      </c>
      <c r="Y2653" s="136">
        <v>21256</v>
      </c>
      <c r="Z2653" s="135">
        <v>20355</v>
      </c>
      <c r="AA2653" s="136">
        <v>21221</v>
      </c>
      <c r="AB2653" s="135">
        <v>22721</v>
      </c>
      <c r="AC2653" s="136">
        <v>23419</v>
      </c>
      <c r="AD2653" s="135">
        <v>22835</v>
      </c>
      <c r="AE2653" s="137">
        <v>22927</v>
      </c>
      <c r="AF2653" s="138">
        <v>22186</v>
      </c>
    </row>
    <row r="2654" spans="2:32">
      <c r="B2654" s="114">
        <v>2616</v>
      </c>
      <c r="C2654" s="115">
        <v>2616</v>
      </c>
      <c r="D2654" s="116">
        <v>109</v>
      </c>
      <c r="E2654" s="117">
        <v>4</v>
      </c>
      <c r="F2654" s="118">
        <v>19</v>
      </c>
      <c r="G2654" s="119" t="s">
        <v>485</v>
      </c>
      <c r="H2654" s="120">
        <v>4</v>
      </c>
      <c r="I2654" s="115">
        <v>18</v>
      </c>
      <c r="J2654" s="116" t="s">
        <v>485</v>
      </c>
      <c r="K2654" s="121">
        <v>24</v>
      </c>
      <c r="L2654" s="108"/>
      <c r="M2654" s="122">
        <v>13835</v>
      </c>
      <c r="N2654" s="123">
        <v>13761</v>
      </c>
      <c r="O2654" s="124">
        <v>14612</v>
      </c>
      <c r="P2654" s="123">
        <v>15168</v>
      </c>
      <c r="Q2654" s="124">
        <v>15725</v>
      </c>
      <c r="R2654" s="123">
        <v>16485</v>
      </c>
      <c r="S2654" s="124">
        <v>15724</v>
      </c>
      <c r="T2654" s="123">
        <v>16519</v>
      </c>
      <c r="U2654" s="124">
        <v>16914</v>
      </c>
      <c r="V2654" s="123">
        <v>18385</v>
      </c>
      <c r="W2654" s="124">
        <v>19120</v>
      </c>
      <c r="X2654" s="123">
        <v>20373</v>
      </c>
      <c r="Y2654" s="124">
        <v>20555</v>
      </c>
      <c r="Z2654" s="123">
        <v>19856</v>
      </c>
      <c r="AA2654" s="124">
        <v>20380</v>
      </c>
      <c r="AB2654" s="123">
        <v>22005</v>
      </c>
      <c r="AC2654" s="124">
        <v>22677</v>
      </c>
      <c r="AD2654" s="123">
        <v>22476</v>
      </c>
      <c r="AE2654" s="125">
        <v>22511</v>
      </c>
      <c r="AF2654" s="126">
        <v>21720</v>
      </c>
    </row>
    <row r="2655" spans="2:32">
      <c r="B2655" s="127">
        <v>2617</v>
      </c>
      <c r="C2655" s="128">
        <v>2617</v>
      </c>
      <c r="D2655" s="129">
        <v>110</v>
      </c>
      <c r="E2655" s="130">
        <v>4</v>
      </c>
      <c r="F2655" s="131">
        <v>20</v>
      </c>
      <c r="G2655" s="132" t="s">
        <v>485</v>
      </c>
      <c r="H2655" s="133">
        <v>4</v>
      </c>
      <c r="I2655" s="128">
        <v>19</v>
      </c>
      <c r="J2655" s="129" t="s">
        <v>485</v>
      </c>
      <c r="K2655" s="134">
        <v>1</v>
      </c>
      <c r="L2655" s="108"/>
      <c r="M2655" s="81">
        <v>12927</v>
      </c>
      <c r="N2655" s="135">
        <v>13135</v>
      </c>
      <c r="O2655" s="136">
        <v>13907</v>
      </c>
      <c r="P2655" s="135">
        <v>14742</v>
      </c>
      <c r="Q2655" s="136">
        <v>15160</v>
      </c>
      <c r="R2655" s="135">
        <v>15425</v>
      </c>
      <c r="S2655" s="136">
        <v>15712</v>
      </c>
      <c r="T2655" s="135">
        <v>15468</v>
      </c>
      <c r="U2655" s="136">
        <v>16033</v>
      </c>
      <c r="V2655" s="135">
        <v>18017</v>
      </c>
      <c r="W2655" s="136">
        <v>18374</v>
      </c>
      <c r="X2655" s="135">
        <v>19235</v>
      </c>
      <c r="Y2655" s="136">
        <v>19592</v>
      </c>
      <c r="Z2655" s="135">
        <v>18923</v>
      </c>
      <c r="AA2655" s="136">
        <v>20766</v>
      </c>
      <c r="AB2655" s="135">
        <v>21804</v>
      </c>
      <c r="AC2655" s="136">
        <v>21988</v>
      </c>
      <c r="AD2655" s="135">
        <v>21979</v>
      </c>
      <c r="AE2655" s="137">
        <v>20525</v>
      </c>
      <c r="AF2655" s="138">
        <v>20597</v>
      </c>
    </row>
    <row r="2656" spans="2:32">
      <c r="B2656" s="114">
        <v>2618</v>
      </c>
      <c r="C2656" s="115">
        <v>2618</v>
      </c>
      <c r="D2656" s="116">
        <v>110</v>
      </c>
      <c r="E2656" s="117">
        <v>4</v>
      </c>
      <c r="F2656" s="118">
        <v>20</v>
      </c>
      <c r="G2656" s="119" t="s">
        <v>485</v>
      </c>
      <c r="H2656" s="120">
        <v>4</v>
      </c>
      <c r="I2656" s="115">
        <v>19</v>
      </c>
      <c r="J2656" s="116" t="s">
        <v>485</v>
      </c>
      <c r="K2656" s="121">
        <v>2</v>
      </c>
      <c r="L2656" s="108"/>
      <c r="M2656" s="122">
        <v>12666</v>
      </c>
      <c r="N2656" s="123">
        <v>12945</v>
      </c>
      <c r="O2656" s="124">
        <v>13750</v>
      </c>
      <c r="P2656" s="123">
        <v>14486</v>
      </c>
      <c r="Q2656" s="124">
        <v>14899</v>
      </c>
      <c r="R2656" s="123">
        <v>15102</v>
      </c>
      <c r="S2656" s="124">
        <v>15323</v>
      </c>
      <c r="T2656" s="123">
        <v>15233</v>
      </c>
      <c r="U2656" s="124">
        <v>15872</v>
      </c>
      <c r="V2656" s="123">
        <v>17694</v>
      </c>
      <c r="W2656" s="124">
        <v>17950</v>
      </c>
      <c r="X2656" s="123">
        <v>18790</v>
      </c>
      <c r="Y2656" s="124">
        <v>19058</v>
      </c>
      <c r="Z2656" s="123">
        <v>18626</v>
      </c>
      <c r="AA2656" s="124">
        <v>20322</v>
      </c>
      <c r="AB2656" s="123">
        <v>21334</v>
      </c>
      <c r="AC2656" s="124">
        <v>21437</v>
      </c>
      <c r="AD2656" s="123">
        <v>21380</v>
      </c>
      <c r="AE2656" s="125">
        <v>20128</v>
      </c>
      <c r="AF2656" s="126">
        <v>20260</v>
      </c>
    </row>
    <row r="2657" spans="2:32">
      <c r="B2657" s="127">
        <v>2619</v>
      </c>
      <c r="C2657" s="128">
        <v>2619</v>
      </c>
      <c r="D2657" s="129">
        <v>110</v>
      </c>
      <c r="E2657" s="130">
        <v>4</v>
      </c>
      <c r="F2657" s="131">
        <v>20</v>
      </c>
      <c r="G2657" s="132" t="s">
        <v>485</v>
      </c>
      <c r="H2657" s="133">
        <v>4</v>
      </c>
      <c r="I2657" s="128">
        <v>19</v>
      </c>
      <c r="J2657" s="129" t="s">
        <v>485</v>
      </c>
      <c r="K2657" s="134">
        <v>3</v>
      </c>
      <c r="L2657" s="108"/>
      <c r="M2657" s="81">
        <v>12562</v>
      </c>
      <c r="N2657" s="135">
        <v>12835</v>
      </c>
      <c r="O2657" s="136">
        <v>13700</v>
      </c>
      <c r="P2657" s="135">
        <v>14380</v>
      </c>
      <c r="Q2657" s="136">
        <v>14806</v>
      </c>
      <c r="R2657" s="135">
        <v>14963</v>
      </c>
      <c r="S2657" s="136">
        <v>15140</v>
      </c>
      <c r="T2657" s="135">
        <v>15123</v>
      </c>
      <c r="U2657" s="136">
        <v>15804</v>
      </c>
      <c r="V2657" s="135">
        <v>17554</v>
      </c>
      <c r="W2657" s="136">
        <v>17761</v>
      </c>
      <c r="X2657" s="135">
        <v>18509</v>
      </c>
      <c r="Y2657" s="136">
        <v>18733</v>
      </c>
      <c r="Z2657" s="135">
        <v>18419</v>
      </c>
      <c r="AA2657" s="136">
        <v>20029</v>
      </c>
      <c r="AB2657" s="135">
        <v>21028</v>
      </c>
      <c r="AC2657" s="136">
        <v>21103</v>
      </c>
      <c r="AD2657" s="135">
        <v>20963</v>
      </c>
      <c r="AE2657" s="137">
        <v>19833</v>
      </c>
      <c r="AF2657" s="138">
        <v>20056</v>
      </c>
    </row>
    <row r="2658" spans="2:32">
      <c r="B2658" s="114">
        <v>2620</v>
      </c>
      <c r="C2658" s="115">
        <v>2620</v>
      </c>
      <c r="D2658" s="116">
        <v>110</v>
      </c>
      <c r="E2658" s="117">
        <v>4</v>
      </c>
      <c r="F2658" s="118">
        <v>20</v>
      </c>
      <c r="G2658" s="119" t="s">
        <v>485</v>
      </c>
      <c r="H2658" s="120">
        <v>4</v>
      </c>
      <c r="I2658" s="115">
        <v>19</v>
      </c>
      <c r="J2658" s="116" t="s">
        <v>485</v>
      </c>
      <c r="K2658" s="121">
        <v>4</v>
      </c>
      <c r="L2658" s="108"/>
      <c r="M2658" s="122">
        <v>12655</v>
      </c>
      <c r="N2658" s="123">
        <v>12793</v>
      </c>
      <c r="O2658" s="124">
        <v>13861</v>
      </c>
      <c r="P2658" s="123">
        <v>14506</v>
      </c>
      <c r="Q2658" s="124">
        <v>14862</v>
      </c>
      <c r="R2658" s="123">
        <v>14960</v>
      </c>
      <c r="S2658" s="124">
        <v>15040</v>
      </c>
      <c r="T2658" s="123">
        <v>14957</v>
      </c>
      <c r="U2658" s="124">
        <v>15817</v>
      </c>
      <c r="V2658" s="123">
        <v>17392</v>
      </c>
      <c r="W2658" s="124">
        <v>17503</v>
      </c>
      <c r="X2658" s="123">
        <v>18132</v>
      </c>
      <c r="Y2658" s="124">
        <v>18247</v>
      </c>
      <c r="Z2658" s="123">
        <v>18178</v>
      </c>
      <c r="AA2658" s="124">
        <v>19621</v>
      </c>
      <c r="AB2658" s="123">
        <v>20494</v>
      </c>
      <c r="AC2658" s="124">
        <v>20502</v>
      </c>
      <c r="AD2658" s="123">
        <v>20249</v>
      </c>
      <c r="AE2658" s="125">
        <v>19188</v>
      </c>
      <c r="AF2658" s="126">
        <v>19690</v>
      </c>
    </row>
    <row r="2659" spans="2:32">
      <c r="B2659" s="127">
        <v>2621</v>
      </c>
      <c r="C2659" s="128">
        <v>2621</v>
      </c>
      <c r="D2659" s="129">
        <v>110</v>
      </c>
      <c r="E2659" s="130">
        <v>4</v>
      </c>
      <c r="F2659" s="131">
        <v>20</v>
      </c>
      <c r="G2659" s="132" t="s">
        <v>485</v>
      </c>
      <c r="H2659" s="133">
        <v>4</v>
      </c>
      <c r="I2659" s="128">
        <v>19</v>
      </c>
      <c r="J2659" s="129" t="s">
        <v>485</v>
      </c>
      <c r="K2659" s="134">
        <v>5</v>
      </c>
      <c r="L2659" s="108"/>
      <c r="M2659" s="81">
        <v>13179</v>
      </c>
      <c r="N2659" s="135">
        <v>13045</v>
      </c>
      <c r="O2659" s="136">
        <v>14475</v>
      </c>
      <c r="P2659" s="135">
        <v>15061</v>
      </c>
      <c r="Q2659" s="136">
        <v>15390</v>
      </c>
      <c r="R2659" s="135">
        <v>15430</v>
      </c>
      <c r="S2659" s="136">
        <v>15226</v>
      </c>
      <c r="T2659" s="135">
        <v>15153</v>
      </c>
      <c r="U2659" s="136">
        <v>16238</v>
      </c>
      <c r="V2659" s="135">
        <v>17658</v>
      </c>
      <c r="W2659" s="136">
        <v>17696</v>
      </c>
      <c r="X2659" s="135">
        <v>18177</v>
      </c>
      <c r="Y2659" s="136">
        <v>17975</v>
      </c>
      <c r="Z2659" s="135">
        <v>18269</v>
      </c>
      <c r="AA2659" s="136">
        <v>19439</v>
      </c>
      <c r="AB2659" s="135">
        <v>20187</v>
      </c>
      <c r="AC2659" s="136">
        <v>20114</v>
      </c>
      <c r="AD2659" s="135">
        <v>19724</v>
      </c>
      <c r="AE2659" s="137">
        <v>18802</v>
      </c>
      <c r="AF2659" s="138">
        <v>19677</v>
      </c>
    </row>
    <row r="2660" spans="2:32">
      <c r="B2660" s="114">
        <v>2622</v>
      </c>
      <c r="C2660" s="115">
        <v>2622</v>
      </c>
      <c r="D2660" s="116">
        <v>110</v>
      </c>
      <c r="E2660" s="117">
        <v>4</v>
      </c>
      <c r="F2660" s="118">
        <v>20</v>
      </c>
      <c r="G2660" s="119" t="s">
        <v>485</v>
      </c>
      <c r="H2660" s="120">
        <v>4</v>
      </c>
      <c r="I2660" s="115">
        <v>19</v>
      </c>
      <c r="J2660" s="116" t="s">
        <v>485</v>
      </c>
      <c r="K2660" s="121">
        <v>6</v>
      </c>
      <c r="L2660" s="108"/>
      <c r="M2660" s="122">
        <v>14216</v>
      </c>
      <c r="N2660" s="123">
        <v>13367</v>
      </c>
      <c r="O2660" s="124">
        <v>15619</v>
      </c>
      <c r="P2660" s="123">
        <v>16159</v>
      </c>
      <c r="Q2660" s="124">
        <v>16488</v>
      </c>
      <c r="R2660" s="123">
        <v>16317</v>
      </c>
      <c r="S2660" s="124">
        <v>15566</v>
      </c>
      <c r="T2660" s="123">
        <v>15291</v>
      </c>
      <c r="U2660" s="124">
        <v>17013</v>
      </c>
      <c r="V2660" s="123">
        <v>18418</v>
      </c>
      <c r="W2660" s="124">
        <v>18230</v>
      </c>
      <c r="X2660" s="123">
        <v>18551</v>
      </c>
      <c r="Y2660" s="124">
        <v>17755</v>
      </c>
      <c r="Z2660" s="123">
        <v>18794</v>
      </c>
      <c r="AA2660" s="124">
        <v>19762</v>
      </c>
      <c r="AB2660" s="123">
        <v>20424</v>
      </c>
      <c r="AC2660" s="124">
        <v>20182</v>
      </c>
      <c r="AD2660" s="123">
        <v>19224</v>
      </c>
      <c r="AE2660" s="125">
        <v>18312</v>
      </c>
      <c r="AF2660" s="126">
        <v>19943</v>
      </c>
    </row>
    <row r="2661" spans="2:32">
      <c r="B2661" s="127">
        <v>2623</v>
      </c>
      <c r="C2661" s="128">
        <v>2623</v>
      </c>
      <c r="D2661" s="129">
        <v>110</v>
      </c>
      <c r="E2661" s="130">
        <v>4</v>
      </c>
      <c r="F2661" s="131">
        <v>20</v>
      </c>
      <c r="G2661" s="132" t="s">
        <v>485</v>
      </c>
      <c r="H2661" s="133">
        <v>4</v>
      </c>
      <c r="I2661" s="128">
        <v>19</v>
      </c>
      <c r="J2661" s="129" t="s">
        <v>485</v>
      </c>
      <c r="K2661" s="134">
        <v>7</v>
      </c>
      <c r="L2661" s="108"/>
      <c r="M2661" s="81">
        <v>15380</v>
      </c>
      <c r="N2661" s="135">
        <v>13523</v>
      </c>
      <c r="O2661" s="136">
        <v>16842</v>
      </c>
      <c r="P2661" s="135">
        <v>17264</v>
      </c>
      <c r="Q2661" s="136">
        <v>17530</v>
      </c>
      <c r="R2661" s="135">
        <v>17363</v>
      </c>
      <c r="S2661" s="136">
        <v>15701</v>
      </c>
      <c r="T2661" s="135">
        <v>15194</v>
      </c>
      <c r="U2661" s="136">
        <v>17912</v>
      </c>
      <c r="V2661" s="135">
        <v>19183</v>
      </c>
      <c r="W2661" s="136">
        <v>18966</v>
      </c>
      <c r="X2661" s="135">
        <v>19167</v>
      </c>
      <c r="Y2661" s="136">
        <v>17389</v>
      </c>
      <c r="Z2661" s="135">
        <v>19447</v>
      </c>
      <c r="AA2661" s="136">
        <v>20143</v>
      </c>
      <c r="AB2661" s="135">
        <v>20755</v>
      </c>
      <c r="AC2661" s="136">
        <v>20627</v>
      </c>
      <c r="AD2661" s="135">
        <v>18643</v>
      </c>
      <c r="AE2661" s="137">
        <v>17749</v>
      </c>
      <c r="AF2661" s="138">
        <v>20445</v>
      </c>
    </row>
    <row r="2662" spans="2:32">
      <c r="B2662" s="114">
        <v>2624</v>
      </c>
      <c r="C2662" s="115">
        <v>2624</v>
      </c>
      <c r="D2662" s="116">
        <v>110</v>
      </c>
      <c r="E2662" s="117">
        <v>4</v>
      </c>
      <c r="F2662" s="118">
        <v>20</v>
      </c>
      <c r="G2662" s="119" t="s">
        <v>485</v>
      </c>
      <c r="H2662" s="120">
        <v>4</v>
      </c>
      <c r="I2662" s="115">
        <v>19</v>
      </c>
      <c r="J2662" s="116" t="s">
        <v>485</v>
      </c>
      <c r="K2662" s="121">
        <v>8</v>
      </c>
      <c r="L2662" s="108"/>
      <c r="M2662" s="122">
        <v>15782</v>
      </c>
      <c r="N2662" s="123">
        <v>13581</v>
      </c>
      <c r="O2662" s="124">
        <v>17274</v>
      </c>
      <c r="P2662" s="123">
        <v>17596</v>
      </c>
      <c r="Q2662" s="124">
        <v>17842</v>
      </c>
      <c r="R2662" s="123">
        <v>17729</v>
      </c>
      <c r="S2662" s="124">
        <v>15868</v>
      </c>
      <c r="T2662" s="123">
        <v>15109</v>
      </c>
      <c r="U2662" s="124">
        <v>18304</v>
      </c>
      <c r="V2662" s="123">
        <v>19323</v>
      </c>
      <c r="W2662" s="124">
        <v>19099</v>
      </c>
      <c r="X2662" s="123">
        <v>19349</v>
      </c>
      <c r="Y2662" s="124">
        <v>17358</v>
      </c>
      <c r="Z2662" s="123">
        <v>19668</v>
      </c>
      <c r="AA2662" s="124">
        <v>20102</v>
      </c>
      <c r="AB2662" s="123">
        <v>20728</v>
      </c>
      <c r="AC2662" s="124">
        <v>20606</v>
      </c>
      <c r="AD2662" s="123">
        <v>18512</v>
      </c>
      <c r="AE2662" s="125">
        <v>17426</v>
      </c>
      <c r="AF2662" s="126">
        <v>20666</v>
      </c>
    </row>
    <row r="2663" spans="2:32">
      <c r="B2663" s="127">
        <v>2625</v>
      </c>
      <c r="C2663" s="128">
        <v>2625</v>
      </c>
      <c r="D2663" s="129">
        <v>110</v>
      </c>
      <c r="E2663" s="130">
        <v>4</v>
      </c>
      <c r="F2663" s="131">
        <v>20</v>
      </c>
      <c r="G2663" s="132" t="s">
        <v>485</v>
      </c>
      <c r="H2663" s="133">
        <v>4</v>
      </c>
      <c r="I2663" s="128">
        <v>19</v>
      </c>
      <c r="J2663" s="129" t="s">
        <v>485</v>
      </c>
      <c r="K2663" s="134">
        <v>9</v>
      </c>
      <c r="L2663" s="108"/>
      <c r="M2663" s="81">
        <v>15836</v>
      </c>
      <c r="N2663" s="135">
        <v>13907</v>
      </c>
      <c r="O2663" s="136">
        <v>17261</v>
      </c>
      <c r="P2663" s="135">
        <v>17608</v>
      </c>
      <c r="Q2663" s="136">
        <v>17737</v>
      </c>
      <c r="R2663" s="135">
        <v>17726</v>
      </c>
      <c r="S2663" s="136">
        <v>16272</v>
      </c>
      <c r="T2663" s="135">
        <v>15313</v>
      </c>
      <c r="U2663" s="136">
        <v>18263</v>
      </c>
      <c r="V2663" s="135">
        <v>19052</v>
      </c>
      <c r="W2663" s="136">
        <v>18857</v>
      </c>
      <c r="X2663" s="135">
        <v>19257</v>
      </c>
      <c r="Y2663" s="136">
        <v>17632</v>
      </c>
      <c r="Z2663" s="135">
        <v>19454</v>
      </c>
      <c r="AA2663" s="136">
        <v>19904</v>
      </c>
      <c r="AB2663" s="135">
        <v>20427</v>
      </c>
      <c r="AC2663" s="136">
        <v>20370</v>
      </c>
      <c r="AD2663" s="135">
        <v>18705</v>
      </c>
      <c r="AE2663" s="137">
        <v>17455</v>
      </c>
      <c r="AF2663" s="138">
        <v>20383</v>
      </c>
    </row>
    <row r="2664" spans="2:32">
      <c r="B2664" s="114">
        <v>2626</v>
      </c>
      <c r="C2664" s="115">
        <v>2626</v>
      </c>
      <c r="D2664" s="116">
        <v>110</v>
      </c>
      <c r="E2664" s="117">
        <v>4</v>
      </c>
      <c r="F2664" s="118">
        <v>20</v>
      </c>
      <c r="G2664" s="119" t="s">
        <v>485</v>
      </c>
      <c r="H2664" s="120">
        <v>4</v>
      </c>
      <c r="I2664" s="115">
        <v>19</v>
      </c>
      <c r="J2664" s="116" t="s">
        <v>485</v>
      </c>
      <c r="K2664" s="121">
        <v>10</v>
      </c>
      <c r="L2664" s="108"/>
      <c r="M2664" s="122">
        <v>15910</v>
      </c>
      <c r="N2664" s="123">
        <v>14372</v>
      </c>
      <c r="O2664" s="124">
        <v>17307</v>
      </c>
      <c r="P2664" s="123">
        <v>17619</v>
      </c>
      <c r="Q2664" s="124">
        <v>17703</v>
      </c>
      <c r="R2664" s="123">
        <v>17798</v>
      </c>
      <c r="S2664" s="124">
        <v>16727</v>
      </c>
      <c r="T2664" s="123">
        <v>15766</v>
      </c>
      <c r="U2664" s="124">
        <v>18358</v>
      </c>
      <c r="V2664" s="123">
        <v>19055</v>
      </c>
      <c r="W2664" s="124">
        <v>18781</v>
      </c>
      <c r="X2664" s="123">
        <v>19398</v>
      </c>
      <c r="Y2664" s="124">
        <v>18136</v>
      </c>
      <c r="Z2664" s="123">
        <v>19596</v>
      </c>
      <c r="AA2664" s="124">
        <v>20089</v>
      </c>
      <c r="AB2664" s="123">
        <v>20570</v>
      </c>
      <c r="AC2664" s="124">
        <v>20435</v>
      </c>
      <c r="AD2664" s="123">
        <v>19270</v>
      </c>
      <c r="AE2664" s="125">
        <v>18007</v>
      </c>
      <c r="AF2664" s="126">
        <v>20544</v>
      </c>
    </row>
    <row r="2665" spans="2:32">
      <c r="B2665" s="127">
        <v>2627</v>
      </c>
      <c r="C2665" s="128">
        <v>2627</v>
      </c>
      <c r="D2665" s="129">
        <v>110</v>
      </c>
      <c r="E2665" s="130">
        <v>4</v>
      </c>
      <c r="F2665" s="131">
        <v>20</v>
      </c>
      <c r="G2665" s="132" t="s">
        <v>485</v>
      </c>
      <c r="H2665" s="133">
        <v>4</v>
      </c>
      <c r="I2665" s="128">
        <v>19</v>
      </c>
      <c r="J2665" s="129" t="s">
        <v>485</v>
      </c>
      <c r="K2665" s="134">
        <v>11</v>
      </c>
      <c r="L2665" s="108"/>
      <c r="M2665" s="81">
        <v>15979</v>
      </c>
      <c r="N2665" s="135">
        <v>14746</v>
      </c>
      <c r="O2665" s="136">
        <v>17362</v>
      </c>
      <c r="P2665" s="135">
        <v>17632</v>
      </c>
      <c r="Q2665" s="136">
        <v>17700</v>
      </c>
      <c r="R2665" s="135">
        <v>17855</v>
      </c>
      <c r="S2665" s="136">
        <v>17033</v>
      </c>
      <c r="T2665" s="135">
        <v>16188</v>
      </c>
      <c r="U2665" s="136">
        <v>18494</v>
      </c>
      <c r="V2665" s="135">
        <v>19098</v>
      </c>
      <c r="W2665" s="136">
        <v>18843</v>
      </c>
      <c r="X2665" s="135">
        <v>19536</v>
      </c>
      <c r="Y2665" s="136">
        <v>18525</v>
      </c>
      <c r="Z2665" s="135">
        <v>19765</v>
      </c>
      <c r="AA2665" s="136">
        <v>20280</v>
      </c>
      <c r="AB2665" s="135">
        <v>20703</v>
      </c>
      <c r="AC2665" s="136">
        <v>20591</v>
      </c>
      <c r="AD2665" s="135">
        <v>19707</v>
      </c>
      <c r="AE2665" s="137">
        <v>18537</v>
      </c>
      <c r="AF2665" s="138">
        <v>20768</v>
      </c>
    </row>
    <row r="2666" spans="2:32">
      <c r="B2666" s="114">
        <v>2628</v>
      </c>
      <c r="C2666" s="115">
        <v>2628</v>
      </c>
      <c r="D2666" s="116">
        <v>110</v>
      </c>
      <c r="E2666" s="117">
        <v>4</v>
      </c>
      <c r="F2666" s="118">
        <v>20</v>
      </c>
      <c r="G2666" s="119" t="s">
        <v>485</v>
      </c>
      <c r="H2666" s="120">
        <v>4</v>
      </c>
      <c r="I2666" s="115">
        <v>19</v>
      </c>
      <c r="J2666" s="116" t="s">
        <v>485</v>
      </c>
      <c r="K2666" s="121">
        <v>12</v>
      </c>
      <c r="L2666" s="108"/>
      <c r="M2666" s="122">
        <v>15826</v>
      </c>
      <c r="N2666" s="123">
        <v>14800</v>
      </c>
      <c r="O2666" s="124">
        <v>17177</v>
      </c>
      <c r="P2666" s="123">
        <v>17374</v>
      </c>
      <c r="Q2666" s="124">
        <v>17510</v>
      </c>
      <c r="R2666" s="123">
        <v>17695</v>
      </c>
      <c r="S2666" s="124">
        <v>16939</v>
      </c>
      <c r="T2666" s="123">
        <v>16289</v>
      </c>
      <c r="U2666" s="124">
        <v>18352</v>
      </c>
      <c r="V2666" s="123">
        <v>18935</v>
      </c>
      <c r="W2666" s="124">
        <v>18788</v>
      </c>
      <c r="X2666" s="123">
        <v>19404</v>
      </c>
      <c r="Y2666" s="124">
        <v>18470</v>
      </c>
      <c r="Z2666" s="123">
        <v>19630</v>
      </c>
      <c r="AA2666" s="124">
        <v>20069</v>
      </c>
      <c r="AB2666" s="123">
        <v>20578</v>
      </c>
      <c r="AC2666" s="124">
        <v>20567</v>
      </c>
      <c r="AD2666" s="123">
        <v>19666</v>
      </c>
      <c r="AE2666" s="125">
        <v>18680</v>
      </c>
      <c r="AF2666" s="126">
        <v>20667</v>
      </c>
    </row>
    <row r="2667" spans="2:32">
      <c r="B2667" s="127">
        <v>2629</v>
      </c>
      <c r="C2667" s="128">
        <v>2629</v>
      </c>
      <c r="D2667" s="129">
        <v>110</v>
      </c>
      <c r="E2667" s="130">
        <v>4</v>
      </c>
      <c r="F2667" s="131">
        <v>20</v>
      </c>
      <c r="G2667" s="132" t="s">
        <v>485</v>
      </c>
      <c r="H2667" s="133">
        <v>4</v>
      </c>
      <c r="I2667" s="128">
        <v>19</v>
      </c>
      <c r="J2667" s="129" t="s">
        <v>485</v>
      </c>
      <c r="K2667" s="134">
        <v>13</v>
      </c>
      <c r="L2667" s="108"/>
      <c r="M2667" s="81">
        <v>15617</v>
      </c>
      <c r="N2667" s="135">
        <v>14727</v>
      </c>
      <c r="O2667" s="136">
        <v>16993</v>
      </c>
      <c r="P2667" s="135">
        <v>17082</v>
      </c>
      <c r="Q2667" s="136">
        <v>17280</v>
      </c>
      <c r="R2667" s="135">
        <v>17457</v>
      </c>
      <c r="S2667" s="136">
        <v>16637</v>
      </c>
      <c r="T2667" s="135">
        <v>16219</v>
      </c>
      <c r="U2667" s="136">
        <v>18184</v>
      </c>
      <c r="V2667" s="135">
        <v>18697</v>
      </c>
      <c r="W2667" s="136">
        <v>18730</v>
      </c>
      <c r="X2667" s="135">
        <v>19159</v>
      </c>
      <c r="Y2667" s="136">
        <v>18164</v>
      </c>
      <c r="Z2667" s="135">
        <v>19450</v>
      </c>
      <c r="AA2667" s="136">
        <v>19760</v>
      </c>
      <c r="AB2667" s="135">
        <v>20336</v>
      </c>
      <c r="AC2667" s="136">
        <v>20506</v>
      </c>
      <c r="AD2667" s="135">
        <v>19349</v>
      </c>
      <c r="AE2667" s="137">
        <v>18603</v>
      </c>
      <c r="AF2667" s="138">
        <v>20501</v>
      </c>
    </row>
    <row r="2668" spans="2:32">
      <c r="B2668" s="114">
        <v>2630</v>
      </c>
      <c r="C2668" s="115">
        <v>2630</v>
      </c>
      <c r="D2668" s="116">
        <v>110</v>
      </c>
      <c r="E2668" s="117">
        <v>4</v>
      </c>
      <c r="F2668" s="118">
        <v>20</v>
      </c>
      <c r="G2668" s="119" t="s">
        <v>485</v>
      </c>
      <c r="H2668" s="120">
        <v>4</v>
      </c>
      <c r="I2668" s="115">
        <v>19</v>
      </c>
      <c r="J2668" s="116" t="s">
        <v>485</v>
      </c>
      <c r="K2668" s="121">
        <v>14</v>
      </c>
      <c r="L2668" s="108"/>
      <c r="M2668" s="122">
        <v>15524</v>
      </c>
      <c r="N2668" s="123">
        <v>14654</v>
      </c>
      <c r="O2668" s="124">
        <v>16894</v>
      </c>
      <c r="P2668" s="123">
        <v>17035</v>
      </c>
      <c r="Q2668" s="124">
        <v>17205</v>
      </c>
      <c r="R2668" s="123">
        <v>17330</v>
      </c>
      <c r="S2668" s="124">
        <v>16421</v>
      </c>
      <c r="T2668" s="123">
        <v>16128</v>
      </c>
      <c r="U2668" s="124">
        <v>18090</v>
      </c>
      <c r="V2668" s="123">
        <v>18597</v>
      </c>
      <c r="W2668" s="124">
        <v>18614</v>
      </c>
      <c r="X2668" s="123">
        <v>18974</v>
      </c>
      <c r="Y2668" s="124">
        <v>17901</v>
      </c>
      <c r="Z2668" s="123">
        <v>19311</v>
      </c>
      <c r="AA2668" s="124">
        <v>19637</v>
      </c>
      <c r="AB2668" s="123">
        <v>20191</v>
      </c>
      <c r="AC2668" s="124">
        <v>20332</v>
      </c>
      <c r="AD2668" s="123">
        <v>19066</v>
      </c>
      <c r="AE2668" s="125">
        <v>18461</v>
      </c>
      <c r="AF2668" s="126">
        <v>20388</v>
      </c>
    </row>
    <row r="2669" spans="2:32">
      <c r="B2669" s="127">
        <v>2631</v>
      </c>
      <c r="C2669" s="128">
        <v>2631</v>
      </c>
      <c r="D2669" s="129">
        <v>110</v>
      </c>
      <c r="E2669" s="130">
        <v>4</v>
      </c>
      <c r="F2669" s="131">
        <v>20</v>
      </c>
      <c r="G2669" s="132" t="s">
        <v>485</v>
      </c>
      <c r="H2669" s="133">
        <v>4</v>
      </c>
      <c r="I2669" s="128">
        <v>19</v>
      </c>
      <c r="J2669" s="129" t="s">
        <v>485</v>
      </c>
      <c r="K2669" s="134">
        <v>15</v>
      </c>
      <c r="L2669" s="108"/>
      <c r="M2669" s="81">
        <v>15492</v>
      </c>
      <c r="N2669" s="135">
        <v>14725</v>
      </c>
      <c r="O2669" s="136">
        <v>16861</v>
      </c>
      <c r="P2669" s="135">
        <v>17102</v>
      </c>
      <c r="Q2669" s="136">
        <v>17222</v>
      </c>
      <c r="R2669" s="135">
        <v>17263</v>
      </c>
      <c r="S2669" s="136">
        <v>16330</v>
      </c>
      <c r="T2669" s="135">
        <v>16203</v>
      </c>
      <c r="U2669" s="136">
        <v>18042</v>
      </c>
      <c r="V2669" s="135">
        <v>18597</v>
      </c>
      <c r="W2669" s="136">
        <v>18544</v>
      </c>
      <c r="X2669" s="135">
        <v>18853</v>
      </c>
      <c r="Y2669" s="136">
        <v>17765</v>
      </c>
      <c r="Z2669" s="135">
        <v>19219</v>
      </c>
      <c r="AA2669" s="136">
        <v>19630</v>
      </c>
      <c r="AB2669" s="135">
        <v>20141</v>
      </c>
      <c r="AC2669" s="136">
        <v>20189</v>
      </c>
      <c r="AD2669" s="135">
        <v>18914</v>
      </c>
      <c r="AE2669" s="137">
        <v>18492</v>
      </c>
      <c r="AF2669" s="138">
        <v>20313</v>
      </c>
    </row>
    <row r="2670" spans="2:32">
      <c r="B2670" s="114">
        <v>2632</v>
      </c>
      <c r="C2670" s="115">
        <v>2632</v>
      </c>
      <c r="D2670" s="116">
        <v>110</v>
      </c>
      <c r="E2670" s="117">
        <v>4</v>
      </c>
      <c r="F2670" s="118">
        <v>20</v>
      </c>
      <c r="G2670" s="119" t="s">
        <v>485</v>
      </c>
      <c r="H2670" s="120">
        <v>4</v>
      </c>
      <c r="I2670" s="115">
        <v>19</v>
      </c>
      <c r="J2670" s="116" t="s">
        <v>485</v>
      </c>
      <c r="K2670" s="121">
        <v>16</v>
      </c>
      <c r="L2670" s="108"/>
      <c r="M2670" s="122">
        <v>15789</v>
      </c>
      <c r="N2670" s="123">
        <v>15179</v>
      </c>
      <c r="O2670" s="124">
        <v>17171</v>
      </c>
      <c r="P2670" s="123">
        <v>17685</v>
      </c>
      <c r="Q2670" s="124">
        <v>17546</v>
      </c>
      <c r="R2670" s="123">
        <v>17507</v>
      </c>
      <c r="S2670" s="124">
        <v>16617</v>
      </c>
      <c r="T2670" s="123">
        <v>16609</v>
      </c>
      <c r="U2670" s="124">
        <v>18304</v>
      </c>
      <c r="V2670" s="123">
        <v>18842</v>
      </c>
      <c r="W2670" s="124">
        <v>18717</v>
      </c>
      <c r="X2670" s="123">
        <v>18966</v>
      </c>
      <c r="Y2670" s="124">
        <v>17959</v>
      </c>
      <c r="Z2670" s="123">
        <v>19396</v>
      </c>
      <c r="AA2670" s="124">
        <v>20286</v>
      </c>
      <c r="AB2670" s="123">
        <v>20270</v>
      </c>
      <c r="AC2670" s="124">
        <v>20235</v>
      </c>
      <c r="AD2670" s="123">
        <v>19048</v>
      </c>
      <c r="AE2670" s="125">
        <v>18787</v>
      </c>
      <c r="AF2670" s="126">
        <v>20489</v>
      </c>
    </row>
    <row r="2671" spans="2:32">
      <c r="B2671" s="127">
        <v>2633</v>
      </c>
      <c r="C2671" s="128">
        <v>2633</v>
      </c>
      <c r="D2671" s="129">
        <v>110</v>
      </c>
      <c r="E2671" s="130">
        <v>4</v>
      </c>
      <c r="F2671" s="131">
        <v>20</v>
      </c>
      <c r="G2671" s="132" t="s">
        <v>485</v>
      </c>
      <c r="H2671" s="133">
        <v>4</v>
      </c>
      <c r="I2671" s="128">
        <v>19</v>
      </c>
      <c r="J2671" s="129" t="s">
        <v>485</v>
      </c>
      <c r="K2671" s="134">
        <v>17</v>
      </c>
      <c r="L2671" s="108"/>
      <c r="M2671" s="81">
        <v>16030</v>
      </c>
      <c r="N2671" s="135">
        <v>15578</v>
      </c>
      <c r="O2671" s="136">
        <v>17457</v>
      </c>
      <c r="P2671" s="135">
        <v>18179</v>
      </c>
      <c r="Q2671" s="136">
        <v>17852</v>
      </c>
      <c r="R2671" s="135">
        <v>17747</v>
      </c>
      <c r="S2671" s="136">
        <v>16811</v>
      </c>
      <c r="T2671" s="135">
        <v>16968</v>
      </c>
      <c r="U2671" s="136">
        <v>18681</v>
      </c>
      <c r="V2671" s="135">
        <v>19195</v>
      </c>
      <c r="W2671" s="136">
        <v>18886</v>
      </c>
      <c r="X2671" s="135">
        <v>19219</v>
      </c>
      <c r="Y2671" s="136">
        <v>18187</v>
      </c>
      <c r="Z2671" s="135">
        <v>19761</v>
      </c>
      <c r="AA2671" s="136">
        <v>20826</v>
      </c>
      <c r="AB2671" s="135">
        <v>20677</v>
      </c>
      <c r="AC2671" s="136">
        <v>20511</v>
      </c>
      <c r="AD2671" s="135">
        <v>19285</v>
      </c>
      <c r="AE2671" s="137">
        <v>19239</v>
      </c>
      <c r="AF2671" s="138">
        <v>20901</v>
      </c>
    </row>
    <row r="2672" spans="2:32">
      <c r="B2672" s="114">
        <v>2634</v>
      </c>
      <c r="C2672" s="115">
        <v>2634</v>
      </c>
      <c r="D2672" s="116">
        <v>110</v>
      </c>
      <c r="E2672" s="117">
        <v>4</v>
      </c>
      <c r="F2672" s="118">
        <v>20</v>
      </c>
      <c r="G2672" s="119" t="s">
        <v>485</v>
      </c>
      <c r="H2672" s="120">
        <v>4</v>
      </c>
      <c r="I2672" s="115">
        <v>19</v>
      </c>
      <c r="J2672" s="116" t="s">
        <v>485</v>
      </c>
      <c r="K2672" s="121">
        <v>18</v>
      </c>
      <c r="L2672" s="108"/>
      <c r="M2672" s="122">
        <v>15926</v>
      </c>
      <c r="N2672" s="123">
        <v>15619</v>
      </c>
      <c r="O2672" s="124">
        <v>17475</v>
      </c>
      <c r="P2672" s="123">
        <v>18142</v>
      </c>
      <c r="Q2672" s="124">
        <v>17882</v>
      </c>
      <c r="R2672" s="123">
        <v>17820</v>
      </c>
      <c r="S2672" s="124">
        <v>16926</v>
      </c>
      <c r="T2672" s="123">
        <v>17269</v>
      </c>
      <c r="U2672" s="124">
        <v>19046</v>
      </c>
      <c r="V2672" s="123">
        <v>19264</v>
      </c>
      <c r="W2672" s="124">
        <v>19201</v>
      </c>
      <c r="X2672" s="123">
        <v>19588</v>
      </c>
      <c r="Y2672" s="124">
        <v>18678</v>
      </c>
      <c r="Z2672" s="123">
        <v>20228</v>
      </c>
      <c r="AA2672" s="124">
        <v>21074</v>
      </c>
      <c r="AB2672" s="123">
        <v>20976</v>
      </c>
      <c r="AC2672" s="124">
        <v>20980</v>
      </c>
      <c r="AD2672" s="123">
        <v>19871</v>
      </c>
      <c r="AE2672" s="125">
        <v>19812</v>
      </c>
      <c r="AF2672" s="126">
        <v>21508</v>
      </c>
    </row>
    <row r="2673" spans="2:32">
      <c r="B2673" s="127">
        <v>2635</v>
      </c>
      <c r="C2673" s="128">
        <v>2635</v>
      </c>
      <c r="D2673" s="129">
        <v>110</v>
      </c>
      <c r="E2673" s="130">
        <v>4</v>
      </c>
      <c r="F2673" s="131">
        <v>20</v>
      </c>
      <c r="G2673" s="132" t="s">
        <v>485</v>
      </c>
      <c r="H2673" s="133">
        <v>4</v>
      </c>
      <c r="I2673" s="128">
        <v>19</v>
      </c>
      <c r="J2673" s="129" t="s">
        <v>485</v>
      </c>
      <c r="K2673" s="134">
        <v>19</v>
      </c>
      <c r="L2673" s="108"/>
      <c r="M2673" s="81">
        <v>15775</v>
      </c>
      <c r="N2673" s="135">
        <v>15543</v>
      </c>
      <c r="O2673" s="136">
        <v>17632</v>
      </c>
      <c r="P2673" s="135">
        <v>17990</v>
      </c>
      <c r="Q2673" s="136">
        <v>17857</v>
      </c>
      <c r="R2673" s="135">
        <v>17817</v>
      </c>
      <c r="S2673" s="136">
        <v>17121</v>
      </c>
      <c r="T2673" s="135">
        <v>17409</v>
      </c>
      <c r="U2673" s="136">
        <v>19251</v>
      </c>
      <c r="V2673" s="135">
        <v>19500</v>
      </c>
      <c r="W2673" s="136">
        <v>19561</v>
      </c>
      <c r="X2673" s="135">
        <v>19995</v>
      </c>
      <c r="Y2673" s="136">
        <v>19290</v>
      </c>
      <c r="Z2673" s="135">
        <v>20863</v>
      </c>
      <c r="AA2673" s="136">
        <v>21443</v>
      </c>
      <c r="AB2673" s="135">
        <v>21607</v>
      </c>
      <c r="AC2673" s="136">
        <v>21682</v>
      </c>
      <c r="AD2673" s="135">
        <v>20692</v>
      </c>
      <c r="AE2673" s="137">
        <v>20429</v>
      </c>
      <c r="AF2673" s="138">
        <v>22092</v>
      </c>
    </row>
    <row r="2674" spans="2:32">
      <c r="B2674" s="114">
        <v>2636</v>
      </c>
      <c r="C2674" s="115">
        <v>2636</v>
      </c>
      <c r="D2674" s="116">
        <v>110</v>
      </c>
      <c r="E2674" s="117">
        <v>4</v>
      </c>
      <c r="F2674" s="118">
        <v>20</v>
      </c>
      <c r="G2674" s="119" t="s">
        <v>485</v>
      </c>
      <c r="H2674" s="120">
        <v>4</v>
      </c>
      <c r="I2674" s="115">
        <v>19</v>
      </c>
      <c r="J2674" s="116" t="s">
        <v>485</v>
      </c>
      <c r="K2674" s="121">
        <v>20</v>
      </c>
      <c r="L2674" s="108"/>
      <c r="M2674" s="122">
        <v>16147</v>
      </c>
      <c r="N2674" s="123">
        <v>16171</v>
      </c>
      <c r="O2674" s="124">
        <v>18041</v>
      </c>
      <c r="P2674" s="123">
        <v>18556</v>
      </c>
      <c r="Q2674" s="124">
        <v>18544</v>
      </c>
      <c r="R2674" s="123">
        <v>18370</v>
      </c>
      <c r="S2674" s="124">
        <v>17866</v>
      </c>
      <c r="T2674" s="123">
        <v>18232</v>
      </c>
      <c r="U2674" s="124">
        <v>19830</v>
      </c>
      <c r="V2674" s="123">
        <v>20537</v>
      </c>
      <c r="W2674" s="124">
        <v>20681</v>
      </c>
      <c r="X2674" s="123">
        <v>21023</v>
      </c>
      <c r="Y2674" s="124">
        <v>20500</v>
      </c>
      <c r="Z2674" s="123">
        <v>21813</v>
      </c>
      <c r="AA2674" s="124">
        <v>22772</v>
      </c>
      <c r="AB2674" s="123">
        <v>23093</v>
      </c>
      <c r="AC2674" s="124">
        <v>23216</v>
      </c>
      <c r="AD2674" s="123">
        <v>22159</v>
      </c>
      <c r="AE2674" s="125">
        <v>21852</v>
      </c>
      <c r="AF2674" s="126">
        <v>23183</v>
      </c>
    </row>
    <row r="2675" spans="2:32">
      <c r="B2675" s="127">
        <v>2637</v>
      </c>
      <c r="C2675" s="128">
        <v>2637</v>
      </c>
      <c r="D2675" s="129">
        <v>110</v>
      </c>
      <c r="E2675" s="130">
        <v>4</v>
      </c>
      <c r="F2675" s="131">
        <v>20</v>
      </c>
      <c r="G2675" s="132" t="s">
        <v>485</v>
      </c>
      <c r="H2675" s="133">
        <v>4</v>
      </c>
      <c r="I2675" s="128">
        <v>19</v>
      </c>
      <c r="J2675" s="129" t="s">
        <v>485</v>
      </c>
      <c r="K2675" s="134">
        <v>21</v>
      </c>
      <c r="L2675" s="108"/>
      <c r="M2675" s="81">
        <v>15863</v>
      </c>
      <c r="N2675" s="135">
        <v>15974</v>
      </c>
      <c r="O2675" s="136">
        <v>17787</v>
      </c>
      <c r="P2675" s="135">
        <v>18357</v>
      </c>
      <c r="Q2675" s="136">
        <v>18493</v>
      </c>
      <c r="R2675" s="135">
        <v>18284</v>
      </c>
      <c r="S2675" s="136">
        <v>17873</v>
      </c>
      <c r="T2675" s="135">
        <v>18290</v>
      </c>
      <c r="U2675" s="136">
        <v>19904</v>
      </c>
      <c r="V2675" s="135">
        <v>20903</v>
      </c>
      <c r="W2675" s="136">
        <v>21102</v>
      </c>
      <c r="X2675" s="135">
        <v>21517</v>
      </c>
      <c r="Y2675" s="136">
        <v>21109</v>
      </c>
      <c r="Z2675" s="135">
        <v>22237</v>
      </c>
      <c r="AA2675" s="136">
        <v>23485</v>
      </c>
      <c r="AB2675" s="135">
        <v>24059</v>
      </c>
      <c r="AC2675" s="136">
        <v>24162</v>
      </c>
      <c r="AD2675" s="135">
        <v>23113</v>
      </c>
      <c r="AE2675" s="137">
        <v>22645</v>
      </c>
      <c r="AF2675" s="138">
        <v>23879</v>
      </c>
    </row>
    <row r="2676" spans="2:32">
      <c r="B2676" s="114">
        <v>2638</v>
      </c>
      <c r="C2676" s="115">
        <v>2638</v>
      </c>
      <c r="D2676" s="116">
        <v>110</v>
      </c>
      <c r="E2676" s="117">
        <v>4</v>
      </c>
      <c r="F2676" s="118">
        <v>20</v>
      </c>
      <c r="G2676" s="119" t="s">
        <v>485</v>
      </c>
      <c r="H2676" s="120">
        <v>4</v>
      </c>
      <c r="I2676" s="115">
        <v>19</v>
      </c>
      <c r="J2676" s="116" t="s">
        <v>485</v>
      </c>
      <c r="K2676" s="121">
        <v>22</v>
      </c>
      <c r="L2676" s="108"/>
      <c r="M2676" s="122">
        <v>14919</v>
      </c>
      <c r="N2676" s="123">
        <v>15268</v>
      </c>
      <c r="O2676" s="124">
        <v>16738</v>
      </c>
      <c r="P2676" s="123">
        <v>17374</v>
      </c>
      <c r="Q2676" s="124">
        <v>17581</v>
      </c>
      <c r="R2676" s="123">
        <v>17460</v>
      </c>
      <c r="S2676" s="124">
        <v>17336</v>
      </c>
      <c r="T2676" s="123">
        <v>17709</v>
      </c>
      <c r="U2676" s="124">
        <v>19018</v>
      </c>
      <c r="V2676" s="123">
        <v>20247</v>
      </c>
      <c r="W2676" s="124">
        <v>20442</v>
      </c>
      <c r="X2676" s="123">
        <v>21043</v>
      </c>
      <c r="Y2676" s="124">
        <v>20940</v>
      </c>
      <c r="Z2676" s="123">
        <v>21595</v>
      </c>
      <c r="AA2676" s="124">
        <v>23072</v>
      </c>
      <c r="AB2676" s="123">
        <v>23786</v>
      </c>
      <c r="AC2676" s="124">
        <v>23821</v>
      </c>
      <c r="AD2676" s="123">
        <v>23142</v>
      </c>
      <c r="AE2676" s="125">
        <v>22493</v>
      </c>
      <c r="AF2676" s="126">
        <v>23376</v>
      </c>
    </row>
    <row r="2677" spans="2:32">
      <c r="B2677" s="127">
        <v>2639</v>
      </c>
      <c r="C2677" s="128">
        <v>2639</v>
      </c>
      <c r="D2677" s="129">
        <v>110</v>
      </c>
      <c r="E2677" s="130">
        <v>4</v>
      </c>
      <c r="F2677" s="131">
        <v>20</v>
      </c>
      <c r="G2677" s="132" t="s">
        <v>485</v>
      </c>
      <c r="H2677" s="133">
        <v>4</v>
      </c>
      <c r="I2677" s="128">
        <v>19</v>
      </c>
      <c r="J2677" s="129" t="s">
        <v>485</v>
      </c>
      <c r="K2677" s="134">
        <v>23</v>
      </c>
      <c r="L2677" s="108"/>
      <c r="M2677" s="81">
        <v>13866</v>
      </c>
      <c r="N2677" s="135">
        <v>14478</v>
      </c>
      <c r="O2677" s="136">
        <v>15508</v>
      </c>
      <c r="P2677" s="135">
        <v>16222</v>
      </c>
      <c r="Q2677" s="136">
        <v>16399</v>
      </c>
      <c r="R2677" s="135">
        <v>16416</v>
      </c>
      <c r="S2677" s="136">
        <v>16556</v>
      </c>
      <c r="T2677" s="135">
        <v>16940</v>
      </c>
      <c r="U2677" s="136">
        <v>17896</v>
      </c>
      <c r="V2677" s="135">
        <v>19186</v>
      </c>
      <c r="W2677" s="136">
        <v>19418</v>
      </c>
      <c r="X2677" s="135">
        <v>20164</v>
      </c>
      <c r="Y2677" s="136">
        <v>20348</v>
      </c>
      <c r="Z2677" s="135">
        <v>20536</v>
      </c>
      <c r="AA2677" s="136">
        <v>22182</v>
      </c>
      <c r="AB2677" s="135">
        <v>22920</v>
      </c>
      <c r="AC2677" s="136">
        <v>22982</v>
      </c>
      <c r="AD2677" s="135">
        <v>22656</v>
      </c>
      <c r="AE2677" s="137">
        <v>21949</v>
      </c>
      <c r="AF2677" s="138">
        <v>22445</v>
      </c>
    </row>
    <row r="2678" spans="2:32">
      <c r="B2678" s="114">
        <v>2640</v>
      </c>
      <c r="C2678" s="115">
        <v>2640</v>
      </c>
      <c r="D2678" s="116">
        <v>110</v>
      </c>
      <c r="E2678" s="117">
        <v>4</v>
      </c>
      <c r="F2678" s="118">
        <v>20</v>
      </c>
      <c r="G2678" s="119" t="s">
        <v>485</v>
      </c>
      <c r="H2678" s="120">
        <v>4</v>
      </c>
      <c r="I2678" s="115">
        <v>19</v>
      </c>
      <c r="J2678" s="116" t="s">
        <v>485</v>
      </c>
      <c r="K2678" s="121">
        <v>24</v>
      </c>
      <c r="L2678" s="108"/>
      <c r="M2678" s="122">
        <v>13068</v>
      </c>
      <c r="N2678" s="123">
        <v>13930</v>
      </c>
      <c r="O2678" s="124">
        <v>14647</v>
      </c>
      <c r="P2678" s="123">
        <v>15369</v>
      </c>
      <c r="Q2678" s="124">
        <v>15502</v>
      </c>
      <c r="R2678" s="123">
        <v>15602</v>
      </c>
      <c r="S2678" s="124">
        <v>15949</v>
      </c>
      <c r="T2678" s="123">
        <v>16382</v>
      </c>
      <c r="U2678" s="124">
        <v>17064</v>
      </c>
      <c r="V2678" s="123">
        <v>18335</v>
      </c>
      <c r="W2678" s="124">
        <v>18708</v>
      </c>
      <c r="X2678" s="123">
        <v>19448</v>
      </c>
      <c r="Y2678" s="124">
        <v>19867</v>
      </c>
      <c r="Z2678" s="123">
        <v>19738</v>
      </c>
      <c r="AA2678" s="124">
        <v>21459</v>
      </c>
      <c r="AB2678" s="123">
        <v>22178</v>
      </c>
      <c r="AC2678" s="124">
        <v>22347</v>
      </c>
      <c r="AD2678" s="123">
        <v>22242</v>
      </c>
      <c r="AE2678" s="125">
        <v>21494</v>
      </c>
      <c r="AF2678" s="126">
        <v>21699</v>
      </c>
    </row>
    <row r="2679" spans="2:32">
      <c r="B2679" s="127">
        <v>2641</v>
      </c>
      <c r="C2679" s="128">
        <v>2641</v>
      </c>
      <c r="D2679" s="129">
        <v>111</v>
      </c>
      <c r="E2679" s="130">
        <v>4</v>
      </c>
      <c r="F2679" s="131">
        <v>21</v>
      </c>
      <c r="G2679" s="132" t="s">
        <v>485</v>
      </c>
      <c r="H2679" s="133">
        <v>4</v>
      </c>
      <c r="I2679" s="128">
        <v>20</v>
      </c>
      <c r="J2679" s="129" t="s">
        <v>485</v>
      </c>
      <c r="K2679" s="134">
        <v>1</v>
      </c>
      <c r="L2679" s="108"/>
      <c r="M2679" s="81">
        <v>12748</v>
      </c>
      <c r="N2679" s="135">
        <v>13216</v>
      </c>
      <c r="O2679" s="136">
        <v>14342</v>
      </c>
      <c r="P2679" s="135">
        <v>14791</v>
      </c>
      <c r="Q2679" s="136">
        <v>14649</v>
      </c>
      <c r="R2679" s="135">
        <v>15120</v>
      </c>
      <c r="S2679" s="136">
        <v>14965</v>
      </c>
      <c r="T2679" s="135">
        <v>15760</v>
      </c>
      <c r="U2679" s="136">
        <v>16912</v>
      </c>
      <c r="V2679" s="135">
        <v>17569</v>
      </c>
      <c r="W2679" s="136">
        <v>18404</v>
      </c>
      <c r="X2679" s="135">
        <v>18842</v>
      </c>
      <c r="Y2679" s="136">
        <v>18232</v>
      </c>
      <c r="Z2679" s="135">
        <v>20136</v>
      </c>
      <c r="AA2679" s="136">
        <v>21221</v>
      </c>
      <c r="AB2679" s="135">
        <v>21478</v>
      </c>
      <c r="AC2679" s="136">
        <v>22105</v>
      </c>
      <c r="AD2679" s="135">
        <v>20250</v>
      </c>
      <c r="AE2679" s="137">
        <v>20494</v>
      </c>
      <c r="AF2679" s="138">
        <v>22199</v>
      </c>
    </row>
    <row r="2680" spans="2:32">
      <c r="B2680" s="114">
        <v>2642</v>
      </c>
      <c r="C2680" s="115">
        <v>2642</v>
      </c>
      <c r="D2680" s="116">
        <v>111</v>
      </c>
      <c r="E2680" s="117">
        <v>4</v>
      </c>
      <c r="F2680" s="118">
        <v>21</v>
      </c>
      <c r="G2680" s="119" t="s">
        <v>485</v>
      </c>
      <c r="H2680" s="120">
        <v>4</v>
      </c>
      <c r="I2680" s="115">
        <v>20</v>
      </c>
      <c r="J2680" s="116" t="s">
        <v>485</v>
      </c>
      <c r="K2680" s="121">
        <v>2</v>
      </c>
      <c r="L2680" s="108"/>
      <c r="M2680" s="122">
        <v>12445</v>
      </c>
      <c r="N2680" s="123">
        <v>13018</v>
      </c>
      <c r="O2680" s="124">
        <v>14099</v>
      </c>
      <c r="P2680" s="123">
        <v>14530</v>
      </c>
      <c r="Q2680" s="124">
        <v>14318</v>
      </c>
      <c r="R2680" s="123">
        <v>14731</v>
      </c>
      <c r="S2680" s="124">
        <v>14729</v>
      </c>
      <c r="T2680" s="123">
        <v>15577</v>
      </c>
      <c r="U2680" s="124">
        <v>16586</v>
      </c>
      <c r="V2680" s="123">
        <v>17164</v>
      </c>
      <c r="W2680" s="124">
        <v>17981</v>
      </c>
      <c r="X2680" s="123">
        <v>18324</v>
      </c>
      <c r="Y2680" s="124">
        <v>17889</v>
      </c>
      <c r="Z2680" s="123">
        <v>19702</v>
      </c>
      <c r="AA2680" s="124">
        <v>20757</v>
      </c>
      <c r="AB2680" s="123">
        <v>20927</v>
      </c>
      <c r="AC2680" s="124">
        <v>21555</v>
      </c>
      <c r="AD2680" s="123">
        <v>19845</v>
      </c>
      <c r="AE2680" s="125">
        <v>20148</v>
      </c>
      <c r="AF2680" s="126">
        <v>21715</v>
      </c>
    </row>
    <row r="2681" spans="2:32">
      <c r="B2681" s="127">
        <v>2643</v>
      </c>
      <c r="C2681" s="128">
        <v>2643</v>
      </c>
      <c r="D2681" s="129">
        <v>111</v>
      </c>
      <c r="E2681" s="130">
        <v>4</v>
      </c>
      <c r="F2681" s="131">
        <v>21</v>
      </c>
      <c r="G2681" s="132" t="s">
        <v>485</v>
      </c>
      <c r="H2681" s="133">
        <v>4</v>
      </c>
      <c r="I2681" s="128">
        <v>20</v>
      </c>
      <c r="J2681" s="129" t="s">
        <v>485</v>
      </c>
      <c r="K2681" s="134">
        <v>3</v>
      </c>
      <c r="L2681" s="108"/>
      <c r="M2681" s="81">
        <v>12283</v>
      </c>
      <c r="N2681" s="135">
        <v>13006</v>
      </c>
      <c r="O2681" s="136">
        <v>13990</v>
      </c>
      <c r="P2681" s="135">
        <v>14428</v>
      </c>
      <c r="Q2681" s="136">
        <v>14208</v>
      </c>
      <c r="R2681" s="135">
        <v>14544</v>
      </c>
      <c r="S2681" s="136">
        <v>14615</v>
      </c>
      <c r="T2681" s="135">
        <v>15581</v>
      </c>
      <c r="U2681" s="136">
        <v>16441</v>
      </c>
      <c r="V2681" s="135">
        <v>17006</v>
      </c>
      <c r="W2681" s="136">
        <v>17778</v>
      </c>
      <c r="X2681" s="135">
        <v>18019</v>
      </c>
      <c r="Y2681" s="136">
        <v>17661</v>
      </c>
      <c r="Z2681" s="135">
        <v>19427</v>
      </c>
      <c r="AA2681" s="136">
        <v>20467</v>
      </c>
      <c r="AB2681" s="135">
        <v>20603</v>
      </c>
      <c r="AC2681" s="136">
        <v>21198</v>
      </c>
      <c r="AD2681" s="135">
        <v>19544</v>
      </c>
      <c r="AE2681" s="137">
        <v>19881</v>
      </c>
      <c r="AF2681" s="138">
        <v>21365</v>
      </c>
    </row>
    <row r="2682" spans="2:32">
      <c r="B2682" s="114">
        <v>2644</v>
      </c>
      <c r="C2682" s="115">
        <v>2644</v>
      </c>
      <c r="D2682" s="116">
        <v>111</v>
      </c>
      <c r="E2682" s="117">
        <v>4</v>
      </c>
      <c r="F2682" s="118">
        <v>21</v>
      </c>
      <c r="G2682" s="119" t="s">
        <v>485</v>
      </c>
      <c r="H2682" s="120">
        <v>4</v>
      </c>
      <c r="I2682" s="115">
        <v>20</v>
      </c>
      <c r="J2682" s="116" t="s">
        <v>485</v>
      </c>
      <c r="K2682" s="121">
        <v>4</v>
      </c>
      <c r="L2682" s="108"/>
      <c r="M2682" s="122">
        <v>12316</v>
      </c>
      <c r="N2682" s="123">
        <v>13173</v>
      </c>
      <c r="O2682" s="124">
        <v>14134</v>
      </c>
      <c r="P2682" s="123">
        <v>14504</v>
      </c>
      <c r="Q2682" s="124">
        <v>14264</v>
      </c>
      <c r="R2682" s="123">
        <v>14483</v>
      </c>
      <c r="S2682" s="124">
        <v>14489</v>
      </c>
      <c r="T2682" s="123">
        <v>15631</v>
      </c>
      <c r="U2682" s="124">
        <v>16417</v>
      </c>
      <c r="V2682" s="123">
        <v>16830</v>
      </c>
      <c r="W2682" s="124">
        <v>17468</v>
      </c>
      <c r="X2682" s="123">
        <v>17604</v>
      </c>
      <c r="Y2682" s="124">
        <v>17221</v>
      </c>
      <c r="Z2682" s="123">
        <v>19076</v>
      </c>
      <c r="AA2682" s="124">
        <v>19983</v>
      </c>
      <c r="AB2682" s="123">
        <v>20040</v>
      </c>
      <c r="AC2682" s="124">
        <v>20531</v>
      </c>
      <c r="AD2682" s="123">
        <v>18919</v>
      </c>
      <c r="AE2682" s="125">
        <v>19510</v>
      </c>
      <c r="AF2682" s="126">
        <v>20844</v>
      </c>
    </row>
    <row r="2683" spans="2:32">
      <c r="B2683" s="127">
        <v>2645</v>
      </c>
      <c r="C2683" s="128">
        <v>2645</v>
      </c>
      <c r="D2683" s="129">
        <v>111</v>
      </c>
      <c r="E2683" s="130">
        <v>4</v>
      </c>
      <c r="F2683" s="131">
        <v>21</v>
      </c>
      <c r="G2683" s="132" t="s">
        <v>485</v>
      </c>
      <c r="H2683" s="133">
        <v>4</v>
      </c>
      <c r="I2683" s="128">
        <v>20</v>
      </c>
      <c r="J2683" s="129" t="s">
        <v>485</v>
      </c>
      <c r="K2683" s="134">
        <v>5</v>
      </c>
      <c r="L2683" s="108"/>
      <c r="M2683" s="81">
        <v>12621</v>
      </c>
      <c r="N2683" s="135">
        <v>13607</v>
      </c>
      <c r="O2683" s="136">
        <v>14672</v>
      </c>
      <c r="P2683" s="135">
        <v>15037</v>
      </c>
      <c r="Q2683" s="136">
        <v>14736</v>
      </c>
      <c r="R2683" s="135">
        <v>14681</v>
      </c>
      <c r="S2683" s="136">
        <v>14701</v>
      </c>
      <c r="T2683" s="135">
        <v>16116</v>
      </c>
      <c r="U2683" s="136">
        <v>16777</v>
      </c>
      <c r="V2683" s="135">
        <v>17092</v>
      </c>
      <c r="W2683" s="136">
        <v>17520</v>
      </c>
      <c r="X2683" s="135">
        <v>17399</v>
      </c>
      <c r="Y2683" s="136">
        <v>17039</v>
      </c>
      <c r="Z2683" s="135">
        <v>18929</v>
      </c>
      <c r="AA2683" s="136">
        <v>19706</v>
      </c>
      <c r="AB2683" s="135">
        <v>19679</v>
      </c>
      <c r="AC2683" s="136">
        <v>20065</v>
      </c>
      <c r="AD2683" s="135">
        <v>18525</v>
      </c>
      <c r="AE2683" s="137">
        <v>19420</v>
      </c>
      <c r="AF2683" s="138">
        <v>20494</v>
      </c>
    </row>
    <row r="2684" spans="2:32">
      <c r="B2684" s="114">
        <v>2646</v>
      </c>
      <c r="C2684" s="115">
        <v>2646</v>
      </c>
      <c r="D2684" s="116">
        <v>111</v>
      </c>
      <c r="E2684" s="117">
        <v>4</v>
      </c>
      <c r="F2684" s="118">
        <v>21</v>
      </c>
      <c r="G2684" s="119" t="s">
        <v>485</v>
      </c>
      <c r="H2684" s="120">
        <v>4</v>
      </c>
      <c r="I2684" s="115">
        <v>20</v>
      </c>
      <c r="J2684" s="116" t="s">
        <v>485</v>
      </c>
      <c r="K2684" s="121">
        <v>6</v>
      </c>
      <c r="L2684" s="108"/>
      <c r="M2684" s="122">
        <v>13121</v>
      </c>
      <c r="N2684" s="123">
        <v>14492</v>
      </c>
      <c r="O2684" s="124">
        <v>15791</v>
      </c>
      <c r="P2684" s="123">
        <v>16173</v>
      </c>
      <c r="Q2684" s="124">
        <v>15690</v>
      </c>
      <c r="R2684" s="123">
        <v>15082</v>
      </c>
      <c r="S2684" s="124">
        <v>14916</v>
      </c>
      <c r="T2684" s="123">
        <v>16909</v>
      </c>
      <c r="U2684" s="124">
        <v>17600</v>
      </c>
      <c r="V2684" s="123">
        <v>17742</v>
      </c>
      <c r="W2684" s="124">
        <v>17805</v>
      </c>
      <c r="X2684" s="123">
        <v>17276</v>
      </c>
      <c r="Y2684" s="124">
        <v>16794</v>
      </c>
      <c r="Z2684" s="123">
        <v>19325</v>
      </c>
      <c r="AA2684" s="124">
        <v>20010</v>
      </c>
      <c r="AB2684" s="123">
        <v>19791</v>
      </c>
      <c r="AC2684" s="124">
        <v>19902</v>
      </c>
      <c r="AD2684" s="123">
        <v>18065</v>
      </c>
      <c r="AE2684" s="125">
        <v>19805</v>
      </c>
      <c r="AF2684" s="126">
        <v>20679</v>
      </c>
    </row>
    <row r="2685" spans="2:32">
      <c r="B2685" s="127">
        <v>2647</v>
      </c>
      <c r="C2685" s="128">
        <v>2647</v>
      </c>
      <c r="D2685" s="129">
        <v>111</v>
      </c>
      <c r="E2685" s="130">
        <v>4</v>
      </c>
      <c r="F2685" s="131">
        <v>21</v>
      </c>
      <c r="G2685" s="132" t="s">
        <v>485</v>
      </c>
      <c r="H2685" s="133">
        <v>4</v>
      </c>
      <c r="I2685" s="128">
        <v>20</v>
      </c>
      <c r="J2685" s="129" t="s">
        <v>485</v>
      </c>
      <c r="K2685" s="134">
        <v>7</v>
      </c>
      <c r="L2685" s="108"/>
      <c r="M2685" s="81">
        <v>13512</v>
      </c>
      <c r="N2685" s="135">
        <v>15373</v>
      </c>
      <c r="O2685" s="136">
        <v>17013</v>
      </c>
      <c r="P2685" s="135">
        <v>17320</v>
      </c>
      <c r="Q2685" s="136">
        <v>16879</v>
      </c>
      <c r="R2685" s="135">
        <v>15334</v>
      </c>
      <c r="S2685" s="136">
        <v>14952</v>
      </c>
      <c r="T2685" s="135">
        <v>17850</v>
      </c>
      <c r="U2685" s="136">
        <v>18447</v>
      </c>
      <c r="V2685" s="135">
        <v>18634</v>
      </c>
      <c r="W2685" s="136">
        <v>18389</v>
      </c>
      <c r="X2685" s="135">
        <v>17055</v>
      </c>
      <c r="Y2685" s="136">
        <v>16473</v>
      </c>
      <c r="Z2685" s="135">
        <v>19825</v>
      </c>
      <c r="AA2685" s="136">
        <v>20459</v>
      </c>
      <c r="AB2685" s="135">
        <v>20331</v>
      </c>
      <c r="AC2685" s="136">
        <v>20094</v>
      </c>
      <c r="AD2685" s="135">
        <v>17584</v>
      </c>
      <c r="AE2685" s="137">
        <v>20418</v>
      </c>
      <c r="AF2685" s="138">
        <v>21015</v>
      </c>
    </row>
    <row r="2686" spans="2:32">
      <c r="B2686" s="114">
        <v>2648</v>
      </c>
      <c r="C2686" s="115">
        <v>2648</v>
      </c>
      <c r="D2686" s="116">
        <v>111</v>
      </c>
      <c r="E2686" s="117">
        <v>4</v>
      </c>
      <c r="F2686" s="118">
        <v>21</v>
      </c>
      <c r="G2686" s="119" t="s">
        <v>485</v>
      </c>
      <c r="H2686" s="120">
        <v>4</v>
      </c>
      <c r="I2686" s="115">
        <v>20</v>
      </c>
      <c r="J2686" s="116" t="s">
        <v>485</v>
      </c>
      <c r="K2686" s="121">
        <v>8</v>
      </c>
      <c r="L2686" s="108"/>
      <c r="M2686" s="122">
        <v>14057</v>
      </c>
      <c r="N2686" s="123">
        <v>16213</v>
      </c>
      <c r="O2686" s="124">
        <v>17641</v>
      </c>
      <c r="P2686" s="123">
        <v>17922</v>
      </c>
      <c r="Q2686" s="124">
        <v>17441</v>
      </c>
      <c r="R2686" s="123">
        <v>15786</v>
      </c>
      <c r="S2686" s="124">
        <v>15161</v>
      </c>
      <c r="T2686" s="123">
        <v>18489</v>
      </c>
      <c r="U2686" s="124">
        <v>18891</v>
      </c>
      <c r="V2686" s="123">
        <v>19074</v>
      </c>
      <c r="W2686" s="124">
        <v>18733</v>
      </c>
      <c r="X2686" s="123">
        <v>17331</v>
      </c>
      <c r="Y2686" s="124">
        <v>16492</v>
      </c>
      <c r="Z2686" s="123">
        <v>20077</v>
      </c>
      <c r="AA2686" s="124">
        <v>20724</v>
      </c>
      <c r="AB2686" s="123">
        <v>20596</v>
      </c>
      <c r="AC2686" s="124">
        <v>20221</v>
      </c>
      <c r="AD2686" s="123">
        <v>17534</v>
      </c>
      <c r="AE2686" s="125">
        <v>20857</v>
      </c>
      <c r="AF2686" s="126">
        <v>21153</v>
      </c>
    </row>
    <row r="2687" spans="2:32">
      <c r="B2687" s="127">
        <v>2649</v>
      </c>
      <c r="C2687" s="128">
        <v>2649</v>
      </c>
      <c r="D2687" s="129">
        <v>111</v>
      </c>
      <c r="E2687" s="130">
        <v>4</v>
      </c>
      <c r="F2687" s="131">
        <v>21</v>
      </c>
      <c r="G2687" s="132" t="s">
        <v>485</v>
      </c>
      <c r="H2687" s="133">
        <v>4</v>
      </c>
      <c r="I2687" s="128">
        <v>20</v>
      </c>
      <c r="J2687" s="129" t="s">
        <v>485</v>
      </c>
      <c r="K2687" s="134">
        <v>9</v>
      </c>
      <c r="L2687" s="108"/>
      <c r="M2687" s="81">
        <v>14804</v>
      </c>
      <c r="N2687" s="135">
        <v>16812</v>
      </c>
      <c r="O2687" s="136">
        <v>17896</v>
      </c>
      <c r="P2687" s="135">
        <v>18029</v>
      </c>
      <c r="Q2687" s="136">
        <v>17521</v>
      </c>
      <c r="R2687" s="135">
        <v>16418</v>
      </c>
      <c r="S2687" s="136">
        <v>15601</v>
      </c>
      <c r="T2687" s="135">
        <v>18591</v>
      </c>
      <c r="U2687" s="136">
        <v>19004</v>
      </c>
      <c r="V2687" s="135">
        <v>19053</v>
      </c>
      <c r="W2687" s="136">
        <v>18782</v>
      </c>
      <c r="X2687" s="135">
        <v>17821</v>
      </c>
      <c r="Y2687" s="136">
        <v>16775</v>
      </c>
      <c r="Z2687" s="135">
        <v>20100</v>
      </c>
      <c r="AA2687" s="136">
        <v>20647</v>
      </c>
      <c r="AB2687" s="135">
        <v>20555</v>
      </c>
      <c r="AC2687" s="136">
        <v>20244</v>
      </c>
      <c r="AD2687" s="135">
        <v>17776</v>
      </c>
      <c r="AE2687" s="137">
        <v>20808</v>
      </c>
      <c r="AF2687" s="138">
        <v>21103</v>
      </c>
    </row>
    <row r="2688" spans="2:32">
      <c r="B2688" s="114">
        <v>2650</v>
      </c>
      <c r="C2688" s="115">
        <v>2650</v>
      </c>
      <c r="D2688" s="116">
        <v>111</v>
      </c>
      <c r="E2688" s="117">
        <v>4</v>
      </c>
      <c r="F2688" s="118">
        <v>21</v>
      </c>
      <c r="G2688" s="119" t="s">
        <v>485</v>
      </c>
      <c r="H2688" s="120">
        <v>4</v>
      </c>
      <c r="I2688" s="115">
        <v>20</v>
      </c>
      <c r="J2688" s="116" t="s">
        <v>485</v>
      </c>
      <c r="K2688" s="121">
        <v>10</v>
      </c>
      <c r="L2688" s="108"/>
      <c r="M2688" s="122">
        <v>15310</v>
      </c>
      <c r="N2688" s="123">
        <v>17119</v>
      </c>
      <c r="O2688" s="124">
        <v>17982</v>
      </c>
      <c r="P2688" s="123">
        <v>18062</v>
      </c>
      <c r="Q2688" s="124">
        <v>17512</v>
      </c>
      <c r="R2688" s="123">
        <v>16925</v>
      </c>
      <c r="S2688" s="124">
        <v>16109</v>
      </c>
      <c r="T2688" s="123">
        <v>18677</v>
      </c>
      <c r="U2688" s="124">
        <v>19107</v>
      </c>
      <c r="V2688" s="123">
        <v>19022</v>
      </c>
      <c r="W2688" s="124">
        <v>18995</v>
      </c>
      <c r="X2688" s="123">
        <v>18374</v>
      </c>
      <c r="Y2688" s="124">
        <v>17317</v>
      </c>
      <c r="Z2688" s="123">
        <v>20335</v>
      </c>
      <c r="AA2688" s="124">
        <v>20844</v>
      </c>
      <c r="AB2688" s="123">
        <v>20678</v>
      </c>
      <c r="AC2688" s="124">
        <v>20598</v>
      </c>
      <c r="AD2688" s="123">
        <v>18378</v>
      </c>
      <c r="AE2688" s="125">
        <v>21053</v>
      </c>
      <c r="AF2688" s="126">
        <v>21396</v>
      </c>
    </row>
    <row r="2689" spans="2:32">
      <c r="B2689" s="127">
        <v>2651</v>
      </c>
      <c r="C2689" s="128">
        <v>2651</v>
      </c>
      <c r="D2689" s="129">
        <v>111</v>
      </c>
      <c r="E2689" s="130">
        <v>4</v>
      </c>
      <c r="F2689" s="131">
        <v>21</v>
      </c>
      <c r="G2689" s="132" t="s">
        <v>485</v>
      </c>
      <c r="H2689" s="133">
        <v>4</v>
      </c>
      <c r="I2689" s="128">
        <v>20</v>
      </c>
      <c r="J2689" s="129" t="s">
        <v>485</v>
      </c>
      <c r="K2689" s="134">
        <v>11</v>
      </c>
      <c r="L2689" s="108"/>
      <c r="M2689" s="81">
        <v>15415</v>
      </c>
      <c r="N2689" s="135">
        <v>17158</v>
      </c>
      <c r="O2689" s="136">
        <v>17810</v>
      </c>
      <c r="P2689" s="135">
        <v>17850</v>
      </c>
      <c r="Q2689" s="136">
        <v>17338</v>
      </c>
      <c r="R2689" s="135">
        <v>17030</v>
      </c>
      <c r="S2689" s="136">
        <v>16331</v>
      </c>
      <c r="T2689" s="135">
        <v>18557</v>
      </c>
      <c r="U2689" s="136">
        <v>19018</v>
      </c>
      <c r="V2689" s="135">
        <v>18876</v>
      </c>
      <c r="W2689" s="136">
        <v>19097</v>
      </c>
      <c r="X2689" s="135">
        <v>18556</v>
      </c>
      <c r="Y2689" s="136">
        <v>17612</v>
      </c>
      <c r="Z2689" s="135">
        <v>20328</v>
      </c>
      <c r="AA2689" s="136">
        <v>20780</v>
      </c>
      <c r="AB2689" s="135">
        <v>20629</v>
      </c>
      <c r="AC2689" s="136">
        <v>20806</v>
      </c>
      <c r="AD2689" s="135">
        <v>18713</v>
      </c>
      <c r="AE2689" s="137">
        <v>21071</v>
      </c>
      <c r="AF2689" s="138">
        <v>21443</v>
      </c>
    </row>
    <row r="2690" spans="2:32">
      <c r="B2690" s="114">
        <v>2652</v>
      </c>
      <c r="C2690" s="115">
        <v>2652</v>
      </c>
      <c r="D2690" s="116">
        <v>111</v>
      </c>
      <c r="E2690" s="117">
        <v>4</v>
      </c>
      <c r="F2690" s="118">
        <v>21</v>
      </c>
      <c r="G2690" s="119" t="s">
        <v>485</v>
      </c>
      <c r="H2690" s="120">
        <v>4</v>
      </c>
      <c r="I2690" s="115">
        <v>20</v>
      </c>
      <c r="J2690" s="116" t="s">
        <v>485</v>
      </c>
      <c r="K2690" s="121">
        <v>12</v>
      </c>
      <c r="L2690" s="108"/>
      <c r="M2690" s="122">
        <v>15261</v>
      </c>
      <c r="N2690" s="123">
        <v>16990</v>
      </c>
      <c r="O2690" s="124">
        <v>17515</v>
      </c>
      <c r="P2690" s="123">
        <v>17618</v>
      </c>
      <c r="Q2690" s="124">
        <v>17212</v>
      </c>
      <c r="R2690" s="123">
        <v>16890</v>
      </c>
      <c r="S2690" s="124">
        <v>16387</v>
      </c>
      <c r="T2690" s="123">
        <v>18428</v>
      </c>
      <c r="U2690" s="124">
        <v>18739</v>
      </c>
      <c r="V2690" s="123">
        <v>18786</v>
      </c>
      <c r="W2690" s="124">
        <v>19063</v>
      </c>
      <c r="X2690" s="123">
        <v>18455</v>
      </c>
      <c r="Y2690" s="124">
        <v>17696</v>
      </c>
      <c r="Z2690" s="123">
        <v>20075</v>
      </c>
      <c r="AA2690" s="124">
        <v>20620</v>
      </c>
      <c r="AB2690" s="123">
        <v>20563</v>
      </c>
      <c r="AC2690" s="124">
        <v>20801</v>
      </c>
      <c r="AD2690" s="123">
        <v>18815</v>
      </c>
      <c r="AE2690" s="125">
        <v>20911</v>
      </c>
      <c r="AF2690" s="126">
        <v>21223</v>
      </c>
    </row>
    <row r="2691" spans="2:32">
      <c r="B2691" s="127">
        <v>2653</v>
      </c>
      <c r="C2691" s="128">
        <v>2653</v>
      </c>
      <c r="D2691" s="129">
        <v>111</v>
      </c>
      <c r="E2691" s="130">
        <v>4</v>
      </c>
      <c r="F2691" s="131">
        <v>21</v>
      </c>
      <c r="G2691" s="132" t="s">
        <v>485</v>
      </c>
      <c r="H2691" s="133">
        <v>4</v>
      </c>
      <c r="I2691" s="128">
        <v>20</v>
      </c>
      <c r="J2691" s="129" t="s">
        <v>485</v>
      </c>
      <c r="K2691" s="134">
        <v>13</v>
      </c>
      <c r="L2691" s="108"/>
      <c r="M2691" s="81">
        <v>15137</v>
      </c>
      <c r="N2691" s="135">
        <v>16982</v>
      </c>
      <c r="O2691" s="136">
        <v>17396</v>
      </c>
      <c r="P2691" s="135">
        <v>17557</v>
      </c>
      <c r="Q2691" s="136">
        <v>17327</v>
      </c>
      <c r="R2691" s="135">
        <v>16759</v>
      </c>
      <c r="S2691" s="136">
        <v>16487</v>
      </c>
      <c r="T2691" s="135">
        <v>18477</v>
      </c>
      <c r="U2691" s="136">
        <v>18608</v>
      </c>
      <c r="V2691" s="135">
        <v>18903</v>
      </c>
      <c r="W2691" s="136">
        <v>19072</v>
      </c>
      <c r="X2691" s="135">
        <v>18320</v>
      </c>
      <c r="Y2691" s="136">
        <v>17791</v>
      </c>
      <c r="Z2691" s="135">
        <v>19940</v>
      </c>
      <c r="AA2691" s="136">
        <v>20550</v>
      </c>
      <c r="AB2691" s="135">
        <v>20677</v>
      </c>
      <c r="AC2691" s="136">
        <v>20799</v>
      </c>
      <c r="AD2691" s="135">
        <v>18909</v>
      </c>
      <c r="AE2691" s="137">
        <v>20901</v>
      </c>
      <c r="AF2691" s="138">
        <v>21083</v>
      </c>
    </row>
    <row r="2692" spans="2:32">
      <c r="B2692" s="114">
        <v>2654</v>
      </c>
      <c r="C2692" s="115">
        <v>2654</v>
      </c>
      <c r="D2692" s="116">
        <v>111</v>
      </c>
      <c r="E2692" s="117">
        <v>4</v>
      </c>
      <c r="F2692" s="118">
        <v>21</v>
      </c>
      <c r="G2692" s="119" t="s">
        <v>485</v>
      </c>
      <c r="H2692" s="120">
        <v>4</v>
      </c>
      <c r="I2692" s="115">
        <v>20</v>
      </c>
      <c r="J2692" s="116" t="s">
        <v>485</v>
      </c>
      <c r="K2692" s="121">
        <v>14</v>
      </c>
      <c r="L2692" s="108"/>
      <c r="M2692" s="122">
        <v>14994</v>
      </c>
      <c r="N2692" s="123">
        <v>16949</v>
      </c>
      <c r="O2692" s="124">
        <v>17382</v>
      </c>
      <c r="P2692" s="123">
        <v>17521</v>
      </c>
      <c r="Q2692" s="124">
        <v>17300</v>
      </c>
      <c r="R2692" s="123">
        <v>16577</v>
      </c>
      <c r="S2692" s="124">
        <v>16430</v>
      </c>
      <c r="T2692" s="123">
        <v>18445</v>
      </c>
      <c r="U2692" s="124">
        <v>18563</v>
      </c>
      <c r="V2692" s="123">
        <v>18829</v>
      </c>
      <c r="W2692" s="124">
        <v>19001</v>
      </c>
      <c r="X2692" s="123">
        <v>18101</v>
      </c>
      <c r="Y2692" s="124">
        <v>17703</v>
      </c>
      <c r="Z2692" s="123">
        <v>19852</v>
      </c>
      <c r="AA2692" s="124">
        <v>20440</v>
      </c>
      <c r="AB2692" s="123">
        <v>20546</v>
      </c>
      <c r="AC2692" s="124">
        <v>20679</v>
      </c>
      <c r="AD2692" s="123">
        <v>18798</v>
      </c>
      <c r="AE2692" s="125">
        <v>20774</v>
      </c>
      <c r="AF2692" s="126">
        <v>20971</v>
      </c>
    </row>
    <row r="2693" spans="2:32">
      <c r="B2693" s="127">
        <v>2655</v>
      </c>
      <c r="C2693" s="128">
        <v>2655</v>
      </c>
      <c r="D2693" s="129">
        <v>111</v>
      </c>
      <c r="E2693" s="130">
        <v>4</v>
      </c>
      <c r="F2693" s="131">
        <v>21</v>
      </c>
      <c r="G2693" s="132" t="s">
        <v>485</v>
      </c>
      <c r="H2693" s="133">
        <v>4</v>
      </c>
      <c r="I2693" s="128">
        <v>20</v>
      </c>
      <c r="J2693" s="129" t="s">
        <v>485</v>
      </c>
      <c r="K2693" s="134">
        <v>15</v>
      </c>
      <c r="L2693" s="108"/>
      <c r="M2693" s="81">
        <v>14765</v>
      </c>
      <c r="N2693" s="135">
        <v>16815</v>
      </c>
      <c r="O2693" s="136">
        <v>17308</v>
      </c>
      <c r="P2693" s="135">
        <v>17408</v>
      </c>
      <c r="Q2693" s="136">
        <v>17147</v>
      </c>
      <c r="R2693" s="135">
        <v>16349</v>
      </c>
      <c r="S2693" s="136">
        <v>16367</v>
      </c>
      <c r="T2693" s="135">
        <v>18309</v>
      </c>
      <c r="U2693" s="136">
        <v>18471</v>
      </c>
      <c r="V2693" s="135">
        <v>18625</v>
      </c>
      <c r="W2693" s="136">
        <v>18808</v>
      </c>
      <c r="X2693" s="135">
        <v>17841</v>
      </c>
      <c r="Y2693" s="136">
        <v>17615</v>
      </c>
      <c r="Z2693" s="135">
        <v>19710</v>
      </c>
      <c r="AA2693" s="136">
        <v>20253</v>
      </c>
      <c r="AB2693" s="135">
        <v>20273</v>
      </c>
      <c r="AC2693" s="136">
        <v>20423</v>
      </c>
      <c r="AD2693" s="135">
        <v>18689</v>
      </c>
      <c r="AE2693" s="137">
        <v>20525</v>
      </c>
      <c r="AF2693" s="138">
        <v>20808</v>
      </c>
    </row>
    <row r="2694" spans="2:32">
      <c r="B2694" s="114">
        <v>2656</v>
      </c>
      <c r="C2694" s="115">
        <v>2656</v>
      </c>
      <c r="D2694" s="116">
        <v>111</v>
      </c>
      <c r="E2694" s="117">
        <v>4</v>
      </c>
      <c r="F2694" s="118">
        <v>21</v>
      </c>
      <c r="G2694" s="119" t="s">
        <v>485</v>
      </c>
      <c r="H2694" s="120">
        <v>4</v>
      </c>
      <c r="I2694" s="115">
        <v>20</v>
      </c>
      <c r="J2694" s="116" t="s">
        <v>485</v>
      </c>
      <c r="K2694" s="121">
        <v>16</v>
      </c>
      <c r="L2694" s="108"/>
      <c r="M2694" s="122">
        <v>14850</v>
      </c>
      <c r="N2694" s="123">
        <v>16982</v>
      </c>
      <c r="O2694" s="124">
        <v>17597</v>
      </c>
      <c r="P2694" s="123">
        <v>17506</v>
      </c>
      <c r="Q2694" s="124">
        <v>17223</v>
      </c>
      <c r="R2694" s="123">
        <v>16421</v>
      </c>
      <c r="S2694" s="124">
        <v>16554</v>
      </c>
      <c r="T2694" s="123">
        <v>18432</v>
      </c>
      <c r="U2694" s="124">
        <v>18922</v>
      </c>
      <c r="V2694" s="123">
        <v>18597</v>
      </c>
      <c r="W2694" s="124">
        <v>18692</v>
      </c>
      <c r="X2694" s="123">
        <v>17821</v>
      </c>
      <c r="Y2694" s="124">
        <v>17725</v>
      </c>
      <c r="Z2694" s="123">
        <v>20152</v>
      </c>
      <c r="AA2694" s="124">
        <v>20166</v>
      </c>
      <c r="AB2694" s="123">
        <v>20101</v>
      </c>
      <c r="AC2694" s="124">
        <v>20178</v>
      </c>
      <c r="AD2694" s="123">
        <v>18757</v>
      </c>
      <c r="AE2694" s="125">
        <v>20446</v>
      </c>
      <c r="AF2694" s="126">
        <v>21199</v>
      </c>
    </row>
    <row r="2695" spans="2:32">
      <c r="B2695" s="127">
        <v>2657</v>
      </c>
      <c r="C2695" s="128">
        <v>2657</v>
      </c>
      <c r="D2695" s="129">
        <v>111</v>
      </c>
      <c r="E2695" s="130">
        <v>4</v>
      </c>
      <c r="F2695" s="131">
        <v>21</v>
      </c>
      <c r="G2695" s="132" t="s">
        <v>485</v>
      </c>
      <c r="H2695" s="133">
        <v>4</v>
      </c>
      <c r="I2695" s="128">
        <v>20</v>
      </c>
      <c r="J2695" s="129" t="s">
        <v>485</v>
      </c>
      <c r="K2695" s="134">
        <v>17</v>
      </c>
      <c r="L2695" s="108"/>
      <c r="M2695" s="81">
        <v>14916</v>
      </c>
      <c r="N2695" s="135">
        <v>17294</v>
      </c>
      <c r="O2695" s="136">
        <v>18026</v>
      </c>
      <c r="P2695" s="135">
        <v>17746</v>
      </c>
      <c r="Q2695" s="136">
        <v>17372</v>
      </c>
      <c r="R2695" s="135">
        <v>16552</v>
      </c>
      <c r="S2695" s="136">
        <v>16845</v>
      </c>
      <c r="T2695" s="135">
        <v>18760</v>
      </c>
      <c r="U2695" s="136">
        <v>19332</v>
      </c>
      <c r="V2695" s="135">
        <v>18695</v>
      </c>
      <c r="W2695" s="136">
        <v>18739</v>
      </c>
      <c r="X2695" s="135">
        <v>17978</v>
      </c>
      <c r="Y2695" s="136">
        <v>18089</v>
      </c>
      <c r="Z2695" s="135">
        <v>20626</v>
      </c>
      <c r="AA2695" s="136">
        <v>20506</v>
      </c>
      <c r="AB2695" s="135">
        <v>20305</v>
      </c>
      <c r="AC2695" s="136">
        <v>20208</v>
      </c>
      <c r="AD2695" s="135">
        <v>19142</v>
      </c>
      <c r="AE2695" s="137">
        <v>20760</v>
      </c>
      <c r="AF2695" s="138">
        <v>21692</v>
      </c>
    </row>
    <row r="2696" spans="2:32">
      <c r="B2696" s="114">
        <v>2658</v>
      </c>
      <c r="C2696" s="115">
        <v>2658</v>
      </c>
      <c r="D2696" s="116">
        <v>111</v>
      </c>
      <c r="E2696" s="117">
        <v>4</v>
      </c>
      <c r="F2696" s="118">
        <v>21</v>
      </c>
      <c r="G2696" s="119" t="s">
        <v>485</v>
      </c>
      <c r="H2696" s="120">
        <v>4</v>
      </c>
      <c r="I2696" s="115">
        <v>20</v>
      </c>
      <c r="J2696" s="116" t="s">
        <v>485</v>
      </c>
      <c r="K2696" s="121">
        <v>18</v>
      </c>
      <c r="L2696" s="108"/>
      <c r="M2696" s="122">
        <v>14791</v>
      </c>
      <c r="N2696" s="123">
        <v>17240</v>
      </c>
      <c r="O2696" s="124">
        <v>17924</v>
      </c>
      <c r="P2696" s="123">
        <v>17698</v>
      </c>
      <c r="Q2696" s="124">
        <v>17363</v>
      </c>
      <c r="R2696" s="123">
        <v>16584</v>
      </c>
      <c r="S2696" s="124">
        <v>17041</v>
      </c>
      <c r="T2696" s="123">
        <v>18983</v>
      </c>
      <c r="U2696" s="124">
        <v>19354</v>
      </c>
      <c r="V2696" s="123">
        <v>18906</v>
      </c>
      <c r="W2696" s="124">
        <v>18926</v>
      </c>
      <c r="X2696" s="123">
        <v>18348</v>
      </c>
      <c r="Y2696" s="124">
        <v>18514</v>
      </c>
      <c r="Z2696" s="123">
        <v>20783</v>
      </c>
      <c r="AA2696" s="124">
        <v>20727</v>
      </c>
      <c r="AB2696" s="123">
        <v>20694</v>
      </c>
      <c r="AC2696" s="124">
        <v>20589</v>
      </c>
      <c r="AD2696" s="123">
        <v>19654</v>
      </c>
      <c r="AE2696" s="125">
        <v>21216</v>
      </c>
      <c r="AF2696" s="126">
        <v>21939</v>
      </c>
    </row>
    <row r="2697" spans="2:32">
      <c r="B2697" s="127">
        <v>2659</v>
      </c>
      <c r="C2697" s="128">
        <v>2659</v>
      </c>
      <c r="D2697" s="129">
        <v>111</v>
      </c>
      <c r="E2697" s="130">
        <v>4</v>
      </c>
      <c r="F2697" s="131">
        <v>21</v>
      </c>
      <c r="G2697" s="132" t="s">
        <v>485</v>
      </c>
      <c r="H2697" s="133">
        <v>4</v>
      </c>
      <c r="I2697" s="128">
        <v>20</v>
      </c>
      <c r="J2697" s="129" t="s">
        <v>485</v>
      </c>
      <c r="K2697" s="134">
        <v>19</v>
      </c>
      <c r="L2697" s="108"/>
      <c r="M2697" s="81">
        <v>14757</v>
      </c>
      <c r="N2697" s="135">
        <v>17039</v>
      </c>
      <c r="O2697" s="136">
        <v>17682</v>
      </c>
      <c r="P2697" s="135">
        <v>17571</v>
      </c>
      <c r="Q2697" s="136">
        <v>17268</v>
      </c>
      <c r="R2697" s="135">
        <v>16682</v>
      </c>
      <c r="S2697" s="136">
        <v>17080</v>
      </c>
      <c r="T2697" s="135">
        <v>18960</v>
      </c>
      <c r="U2697" s="136">
        <v>19339</v>
      </c>
      <c r="V2697" s="135">
        <v>19122</v>
      </c>
      <c r="W2697" s="136">
        <v>19146</v>
      </c>
      <c r="X2697" s="135">
        <v>18825</v>
      </c>
      <c r="Y2697" s="136">
        <v>18901</v>
      </c>
      <c r="Z2697" s="135">
        <v>21050</v>
      </c>
      <c r="AA2697" s="136">
        <v>21247</v>
      </c>
      <c r="AB2697" s="135">
        <v>21301</v>
      </c>
      <c r="AC2697" s="136">
        <v>21230</v>
      </c>
      <c r="AD2697" s="135">
        <v>20202</v>
      </c>
      <c r="AE2697" s="137">
        <v>21905</v>
      </c>
      <c r="AF2697" s="138">
        <v>22365</v>
      </c>
    </row>
    <row r="2698" spans="2:32">
      <c r="B2698" s="114">
        <v>2660</v>
      </c>
      <c r="C2698" s="115">
        <v>2660</v>
      </c>
      <c r="D2698" s="116">
        <v>111</v>
      </c>
      <c r="E2698" s="117">
        <v>4</v>
      </c>
      <c r="F2698" s="118">
        <v>21</v>
      </c>
      <c r="G2698" s="119" t="s">
        <v>485</v>
      </c>
      <c r="H2698" s="120">
        <v>4</v>
      </c>
      <c r="I2698" s="115">
        <v>20</v>
      </c>
      <c r="J2698" s="116" t="s">
        <v>485</v>
      </c>
      <c r="K2698" s="121">
        <v>20</v>
      </c>
      <c r="L2698" s="108"/>
      <c r="M2698" s="122">
        <v>15255</v>
      </c>
      <c r="N2698" s="123">
        <v>17432</v>
      </c>
      <c r="O2698" s="124">
        <v>18168</v>
      </c>
      <c r="P2698" s="123">
        <v>18173</v>
      </c>
      <c r="Q2698" s="124">
        <v>17930</v>
      </c>
      <c r="R2698" s="123">
        <v>17345</v>
      </c>
      <c r="S2698" s="124">
        <v>17818</v>
      </c>
      <c r="T2698" s="123">
        <v>19649</v>
      </c>
      <c r="U2698" s="124">
        <v>20082</v>
      </c>
      <c r="V2698" s="123">
        <v>20092</v>
      </c>
      <c r="W2698" s="124">
        <v>20105</v>
      </c>
      <c r="X2698" s="123">
        <v>19913</v>
      </c>
      <c r="Y2698" s="124">
        <v>20080</v>
      </c>
      <c r="Z2698" s="123">
        <v>22274</v>
      </c>
      <c r="AA2698" s="124">
        <v>22628</v>
      </c>
      <c r="AB2698" s="123">
        <v>22747</v>
      </c>
      <c r="AC2698" s="124">
        <v>22628</v>
      </c>
      <c r="AD2698" s="123">
        <v>21586</v>
      </c>
      <c r="AE2698" s="125">
        <v>22942</v>
      </c>
      <c r="AF2698" s="126">
        <v>23806</v>
      </c>
    </row>
    <row r="2699" spans="2:32">
      <c r="B2699" s="127">
        <v>2661</v>
      </c>
      <c r="C2699" s="128">
        <v>2661</v>
      </c>
      <c r="D2699" s="129">
        <v>111</v>
      </c>
      <c r="E2699" s="130">
        <v>4</v>
      </c>
      <c r="F2699" s="131">
        <v>21</v>
      </c>
      <c r="G2699" s="132" t="s">
        <v>485</v>
      </c>
      <c r="H2699" s="133">
        <v>4</v>
      </c>
      <c r="I2699" s="128">
        <v>20</v>
      </c>
      <c r="J2699" s="129" t="s">
        <v>485</v>
      </c>
      <c r="K2699" s="134">
        <v>21</v>
      </c>
      <c r="L2699" s="108"/>
      <c r="M2699" s="81">
        <v>15055</v>
      </c>
      <c r="N2699" s="135">
        <v>17138</v>
      </c>
      <c r="O2699" s="136">
        <v>17954</v>
      </c>
      <c r="P2699" s="135">
        <v>18103</v>
      </c>
      <c r="Q2699" s="136">
        <v>17880</v>
      </c>
      <c r="R2699" s="135">
        <v>17317</v>
      </c>
      <c r="S2699" s="136">
        <v>17839</v>
      </c>
      <c r="T2699" s="135">
        <v>19606</v>
      </c>
      <c r="U2699" s="136">
        <v>20218</v>
      </c>
      <c r="V2699" s="135">
        <v>20410</v>
      </c>
      <c r="W2699" s="136">
        <v>20533</v>
      </c>
      <c r="X2699" s="135">
        <v>20447</v>
      </c>
      <c r="Y2699" s="136">
        <v>20612</v>
      </c>
      <c r="Z2699" s="135">
        <v>22929</v>
      </c>
      <c r="AA2699" s="136">
        <v>23548</v>
      </c>
      <c r="AB2699" s="135">
        <v>23670</v>
      </c>
      <c r="AC2699" s="136">
        <v>23609</v>
      </c>
      <c r="AD2699" s="135">
        <v>22384</v>
      </c>
      <c r="AE2699" s="137">
        <v>23580</v>
      </c>
      <c r="AF2699" s="138">
        <v>24729</v>
      </c>
    </row>
    <row r="2700" spans="2:32">
      <c r="B2700" s="114">
        <v>2662</v>
      </c>
      <c r="C2700" s="115">
        <v>2662</v>
      </c>
      <c r="D2700" s="116">
        <v>111</v>
      </c>
      <c r="E2700" s="117">
        <v>4</v>
      </c>
      <c r="F2700" s="118">
        <v>21</v>
      </c>
      <c r="G2700" s="119" t="s">
        <v>485</v>
      </c>
      <c r="H2700" s="120">
        <v>4</v>
      </c>
      <c r="I2700" s="115">
        <v>20</v>
      </c>
      <c r="J2700" s="116" t="s">
        <v>485</v>
      </c>
      <c r="K2700" s="121">
        <v>22</v>
      </c>
      <c r="L2700" s="108"/>
      <c r="M2700" s="122">
        <v>14330</v>
      </c>
      <c r="N2700" s="123">
        <v>16148</v>
      </c>
      <c r="O2700" s="124">
        <v>16917</v>
      </c>
      <c r="P2700" s="123">
        <v>17144</v>
      </c>
      <c r="Q2700" s="124">
        <v>16913</v>
      </c>
      <c r="R2700" s="123">
        <v>16722</v>
      </c>
      <c r="S2700" s="124">
        <v>17199</v>
      </c>
      <c r="T2700" s="123">
        <v>18680</v>
      </c>
      <c r="U2700" s="124">
        <v>19410</v>
      </c>
      <c r="V2700" s="123">
        <v>19648</v>
      </c>
      <c r="W2700" s="124">
        <v>20053</v>
      </c>
      <c r="X2700" s="123">
        <v>20196</v>
      </c>
      <c r="Y2700" s="124">
        <v>20288</v>
      </c>
      <c r="Z2700" s="123">
        <v>22443</v>
      </c>
      <c r="AA2700" s="124">
        <v>23205</v>
      </c>
      <c r="AB2700" s="123">
        <v>23289</v>
      </c>
      <c r="AC2700" s="124">
        <v>23462</v>
      </c>
      <c r="AD2700" s="123">
        <v>22203</v>
      </c>
      <c r="AE2700" s="125">
        <v>23035</v>
      </c>
      <c r="AF2700" s="126">
        <v>24370</v>
      </c>
    </row>
    <row r="2701" spans="2:32">
      <c r="B2701" s="127">
        <v>2663</v>
      </c>
      <c r="C2701" s="128">
        <v>2663</v>
      </c>
      <c r="D2701" s="129">
        <v>111</v>
      </c>
      <c r="E2701" s="130">
        <v>4</v>
      </c>
      <c r="F2701" s="131">
        <v>21</v>
      </c>
      <c r="G2701" s="132" t="s">
        <v>485</v>
      </c>
      <c r="H2701" s="133">
        <v>4</v>
      </c>
      <c r="I2701" s="128">
        <v>20</v>
      </c>
      <c r="J2701" s="129" t="s">
        <v>485</v>
      </c>
      <c r="K2701" s="134">
        <v>23</v>
      </c>
      <c r="L2701" s="108"/>
      <c r="M2701" s="81">
        <v>13523</v>
      </c>
      <c r="N2701" s="135">
        <v>15119</v>
      </c>
      <c r="O2701" s="136">
        <v>15760</v>
      </c>
      <c r="P2701" s="135">
        <v>15960</v>
      </c>
      <c r="Q2701" s="136">
        <v>15776</v>
      </c>
      <c r="R2701" s="135">
        <v>15937</v>
      </c>
      <c r="S2701" s="136">
        <v>16419</v>
      </c>
      <c r="T2701" s="135">
        <v>17689</v>
      </c>
      <c r="U2701" s="136">
        <v>18343</v>
      </c>
      <c r="V2701" s="135">
        <v>18589</v>
      </c>
      <c r="W2701" s="136">
        <v>19243</v>
      </c>
      <c r="X2701" s="135">
        <v>19579</v>
      </c>
      <c r="Y2701" s="136">
        <v>19671</v>
      </c>
      <c r="Z2701" s="135">
        <v>21541</v>
      </c>
      <c r="AA2701" s="136">
        <v>22324</v>
      </c>
      <c r="AB2701" s="135">
        <v>22432</v>
      </c>
      <c r="AC2701" s="136">
        <v>22821</v>
      </c>
      <c r="AD2701" s="135">
        <v>21657</v>
      </c>
      <c r="AE2701" s="137">
        <v>22040</v>
      </c>
      <c r="AF2701" s="138">
        <v>23541</v>
      </c>
    </row>
    <row r="2702" spans="2:32">
      <c r="B2702" s="114">
        <v>2664</v>
      </c>
      <c r="C2702" s="115">
        <v>2664</v>
      </c>
      <c r="D2702" s="116">
        <v>111</v>
      </c>
      <c r="E2702" s="117">
        <v>4</v>
      </c>
      <c r="F2702" s="118">
        <v>21</v>
      </c>
      <c r="G2702" s="119" t="s">
        <v>485</v>
      </c>
      <c r="H2702" s="120">
        <v>4</v>
      </c>
      <c r="I2702" s="115">
        <v>20</v>
      </c>
      <c r="J2702" s="116" t="s">
        <v>485</v>
      </c>
      <c r="K2702" s="121">
        <v>24</v>
      </c>
      <c r="L2702" s="108"/>
      <c r="M2702" s="122">
        <v>12948</v>
      </c>
      <c r="N2702" s="123">
        <v>14435</v>
      </c>
      <c r="O2702" s="124">
        <v>14908</v>
      </c>
      <c r="P2702" s="123">
        <v>15073</v>
      </c>
      <c r="Q2702" s="124">
        <v>14986</v>
      </c>
      <c r="R2702" s="123">
        <v>15329</v>
      </c>
      <c r="S2702" s="124">
        <v>15856</v>
      </c>
      <c r="T2702" s="123">
        <v>16924</v>
      </c>
      <c r="U2702" s="124">
        <v>17532</v>
      </c>
      <c r="V2702" s="123">
        <v>17865</v>
      </c>
      <c r="W2702" s="124">
        <v>18607</v>
      </c>
      <c r="X2702" s="123">
        <v>19079</v>
      </c>
      <c r="Y2702" s="124">
        <v>19175</v>
      </c>
      <c r="Z2702" s="123">
        <v>20809</v>
      </c>
      <c r="AA2702" s="124">
        <v>21574</v>
      </c>
      <c r="AB2702" s="123">
        <v>21796</v>
      </c>
      <c r="AC2702" s="124">
        <v>22287</v>
      </c>
      <c r="AD2702" s="123">
        <v>21205</v>
      </c>
      <c r="AE2702" s="125">
        <v>21277</v>
      </c>
      <c r="AF2702" s="126">
        <v>22850</v>
      </c>
    </row>
    <row r="2703" spans="2:32">
      <c r="B2703" s="127">
        <v>2665</v>
      </c>
      <c r="C2703" s="128">
        <v>2665</v>
      </c>
      <c r="D2703" s="129">
        <v>112</v>
      </c>
      <c r="E2703" s="130">
        <v>4</v>
      </c>
      <c r="F2703" s="131">
        <v>22</v>
      </c>
      <c r="G2703" s="132" t="s">
        <v>485</v>
      </c>
      <c r="H2703" s="133">
        <v>4</v>
      </c>
      <c r="I2703" s="128">
        <v>21</v>
      </c>
      <c r="J2703" s="129" t="s">
        <v>485</v>
      </c>
      <c r="K2703" s="134">
        <v>1</v>
      </c>
      <c r="L2703" s="108"/>
      <c r="M2703" s="81">
        <v>12297</v>
      </c>
      <c r="N2703" s="135">
        <v>13565</v>
      </c>
      <c r="O2703" s="136">
        <v>14275</v>
      </c>
      <c r="P2703" s="135">
        <v>14147</v>
      </c>
      <c r="Q2703" s="136">
        <v>14585</v>
      </c>
      <c r="R2703" s="135">
        <v>14363</v>
      </c>
      <c r="S2703" s="136">
        <v>14993</v>
      </c>
      <c r="T2703" s="135">
        <v>16207</v>
      </c>
      <c r="U2703" s="136">
        <v>17053</v>
      </c>
      <c r="V2703" s="135">
        <v>17504</v>
      </c>
      <c r="W2703" s="136">
        <v>17209</v>
      </c>
      <c r="X2703" s="135">
        <v>17479</v>
      </c>
      <c r="Y2703" s="136">
        <v>18427</v>
      </c>
      <c r="Z2703" s="135">
        <v>20489</v>
      </c>
      <c r="AA2703" s="136">
        <v>20805</v>
      </c>
      <c r="AB2703" s="135">
        <v>21478</v>
      </c>
      <c r="AC2703" s="136">
        <v>20746</v>
      </c>
      <c r="AD2703" s="135">
        <v>20569</v>
      </c>
      <c r="AE2703" s="137">
        <v>21847</v>
      </c>
      <c r="AF2703" s="138">
        <v>22657</v>
      </c>
    </row>
    <row r="2704" spans="2:32">
      <c r="B2704" s="114">
        <v>2666</v>
      </c>
      <c r="C2704" s="115">
        <v>2666</v>
      </c>
      <c r="D2704" s="116">
        <v>112</v>
      </c>
      <c r="E2704" s="117">
        <v>4</v>
      </c>
      <c r="F2704" s="118">
        <v>22</v>
      </c>
      <c r="G2704" s="119" t="s">
        <v>485</v>
      </c>
      <c r="H2704" s="120">
        <v>4</v>
      </c>
      <c r="I2704" s="115">
        <v>21</v>
      </c>
      <c r="J2704" s="116" t="s">
        <v>485</v>
      </c>
      <c r="K2704" s="121">
        <v>2</v>
      </c>
      <c r="L2704" s="108"/>
      <c r="M2704" s="122">
        <v>12108</v>
      </c>
      <c r="N2704" s="123">
        <v>13347</v>
      </c>
      <c r="O2704" s="124">
        <v>14036</v>
      </c>
      <c r="P2704" s="123">
        <v>13824</v>
      </c>
      <c r="Q2704" s="124">
        <v>14264</v>
      </c>
      <c r="R2704" s="123">
        <v>14137</v>
      </c>
      <c r="S2704" s="124">
        <v>14777</v>
      </c>
      <c r="T2704" s="123">
        <v>15902</v>
      </c>
      <c r="U2704" s="124">
        <v>16746</v>
      </c>
      <c r="V2704" s="123">
        <v>17115</v>
      </c>
      <c r="W2704" s="124">
        <v>16678</v>
      </c>
      <c r="X2704" s="123">
        <v>17157</v>
      </c>
      <c r="Y2704" s="124">
        <v>18145</v>
      </c>
      <c r="Z2704" s="123">
        <v>20045</v>
      </c>
      <c r="AA2704" s="124">
        <v>20273</v>
      </c>
      <c r="AB2704" s="123">
        <v>20942</v>
      </c>
      <c r="AC2704" s="124">
        <v>20188</v>
      </c>
      <c r="AD2704" s="123">
        <v>20309</v>
      </c>
      <c r="AE2704" s="125">
        <v>21371</v>
      </c>
      <c r="AF2704" s="126">
        <v>22169</v>
      </c>
    </row>
    <row r="2705" spans="2:32">
      <c r="B2705" s="127">
        <v>2667</v>
      </c>
      <c r="C2705" s="128">
        <v>2667</v>
      </c>
      <c r="D2705" s="129">
        <v>112</v>
      </c>
      <c r="E2705" s="130">
        <v>4</v>
      </c>
      <c r="F2705" s="131">
        <v>22</v>
      </c>
      <c r="G2705" s="132" t="s">
        <v>485</v>
      </c>
      <c r="H2705" s="133">
        <v>4</v>
      </c>
      <c r="I2705" s="128">
        <v>21</v>
      </c>
      <c r="J2705" s="129" t="s">
        <v>485</v>
      </c>
      <c r="K2705" s="134">
        <v>3</v>
      </c>
      <c r="L2705" s="108"/>
      <c r="M2705" s="81">
        <v>11995</v>
      </c>
      <c r="N2705" s="135">
        <v>13267</v>
      </c>
      <c r="O2705" s="136">
        <v>13939</v>
      </c>
      <c r="P2705" s="135">
        <v>13718</v>
      </c>
      <c r="Q2705" s="136">
        <v>14152</v>
      </c>
      <c r="R2705" s="135">
        <v>14023</v>
      </c>
      <c r="S2705" s="136">
        <v>14781</v>
      </c>
      <c r="T2705" s="135">
        <v>15770</v>
      </c>
      <c r="U2705" s="136">
        <v>16620</v>
      </c>
      <c r="V2705" s="135">
        <v>16950</v>
      </c>
      <c r="W2705" s="136">
        <v>16373</v>
      </c>
      <c r="X2705" s="135">
        <v>16954</v>
      </c>
      <c r="Y2705" s="136">
        <v>18054</v>
      </c>
      <c r="Z2705" s="135">
        <v>19779</v>
      </c>
      <c r="AA2705" s="136">
        <v>19970</v>
      </c>
      <c r="AB2705" s="135">
        <v>20604</v>
      </c>
      <c r="AC2705" s="136">
        <v>19697</v>
      </c>
      <c r="AD2705" s="135">
        <v>20345</v>
      </c>
      <c r="AE2705" s="137">
        <v>21019</v>
      </c>
      <c r="AF2705" s="138">
        <v>21834</v>
      </c>
    </row>
    <row r="2706" spans="2:32">
      <c r="B2706" s="114">
        <v>2668</v>
      </c>
      <c r="C2706" s="115">
        <v>2668</v>
      </c>
      <c r="D2706" s="116">
        <v>112</v>
      </c>
      <c r="E2706" s="117">
        <v>4</v>
      </c>
      <c r="F2706" s="118">
        <v>22</v>
      </c>
      <c r="G2706" s="119" t="s">
        <v>485</v>
      </c>
      <c r="H2706" s="120">
        <v>4</v>
      </c>
      <c r="I2706" s="115">
        <v>21</v>
      </c>
      <c r="J2706" s="116" t="s">
        <v>485</v>
      </c>
      <c r="K2706" s="121">
        <v>4</v>
      </c>
      <c r="L2706" s="108"/>
      <c r="M2706" s="122">
        <v>11953</v>
      </c>
      <c r="N2706" s="123">
        <v>13389</v>
      </c>
      <c r="O2706" s="124">
        <v>14018</v>
      </c>
      <c r="P2706" s="123">
        <v>13781</v>
      </c>
      <c r="Q2706" s="124">
        <v>14150</v>
      </c>
      <c r="R2706" s="123">
        <v>13913</v>
      </c>
      <c r="S2706" s="124">
        <v>14861</v>
      </c>
      <c r="T2706" s="123">
        <v>15786</v>
      </c>
      <c r="U2706" s="124">
        <v>16515</v>
      </c>
      <c r="V2706" s="123">
        <v>16708</v>
      </c>
      <c r="W2706" s="124">
        <v>15956</v>
      </c>
      <c r="X2706" s="123">
        <v>16559</v>
      </c>
      <c r="Y2706" s="124">
        <v>17821</v>
      </c>
      <c r="Z2706" s="123">
        <v>19336</v>
      </c>
      <c r="AA2706" s="124">
        <v>19442</v>
      </c>
      <c r="AB2706" s="123">
        <v>19963</v>
      </c>
      <c r="AC2706" s="124">
        <v>18877</v>
      </c>
      <c r="AD2706" s="123">
        <v>20254</v>
      </c>
      <c r="AE2706" s="125">
        <v>20500</v>
      </c>
      <c r="AF2706" s="126">
        <v>21218</v>
      </c>
    </row>
    <row r="2707" spans="2:32">
      <c r="B2707" s="127">
        <v>2669</v>
      </c>
      <c r="C2707" s="128">
        <v>2669</v>
      </c>
      <c r="D2707" s="129">
        <v>112</v>
      </c>
      <c r="E2707" s="130">
        <v>4</v>
      </c>
      <c r="F2707" s="131">
        <v>22</v>
      </c>
      <c r="G2707" s="132" t="s">
        <v>485</v>
      </c>
      <c r="H2707" s="133">
        <v>4</v>
      </c>
      <c r="I2707" s="128">
        <v>21</v>
      </c>
      <c r="J2707" s="129" t="s">
        <v>485</v>
      </c>
      <c r="K2707" s="134">
        <v>5</v>
      </c>
      <c r="L2707" s="108"/>
      <c r="M2707" s="81">
        <v>12207</v>
      </c>
      <c r="N2707" s="135">
        <v>13941</v>
      </c>
      <c r="O2707" s="136">
        <v>14574</v>
      </c>
      <c r="P2707" s="135">
        <v>14291</v>
      </c>
      <c r="Q2707" s="136">
        <v>14575</v>
      </c>
      <c r="R2707" s="135">
        <v>14166</v>
      </c>
      <c r="S2707" s="136">
        <v>15242</v>
      </c>
      <c r="T2707" s="135">
        <v>16223</v>
      </c>
      <c r="U2707" s="136">
        <v>16855</v>
      </c>
      <c r="V2707" s="135">
        <v>16872</v>
      </c>
      <c r="W2707" s="136">
        <v>15691</v>
      </c>
      <c r="X2707" s="135">
        <v>16461</v>
      </c>
      <c r="Y2707" s="136">
        <v>18019</v>
      </c>
      <c r="Z2707" s="135">
        <v>19136</v>
      </c>
      <c r="AA2707" s="136">
        <v>19151</v>
      </c>
      <c r="AB2707" s="135">
        <v>19559</v>
      </c>
      <c r="AC2707" s="136">
        <v>18063</v>
      </c>
      <c r="AD2707" s="135">
        <v>20186</v>
      </c>
      <c r="AE2707" s="137">
        <v>20177</v>
      </c>
      <c r="AF2707" s="138">
        <v>20802</v>
      </c>
    </row>
    <row r="2708" spans="2:32">
      <c r="B2708" s="114">
        <v>2670</v>
      </c>
      <c r="C2708" s="115">
        <v>2670</v>
      </c>
      <c r="D2708" s="116">
        <v>112</v>
      </c>
      <c r="E2708" s="117">
        <v>4</v>
      </c>
      <c r="F2708" s="118">
        <v>22</v>
      </c>
      <c r="G2708" s="119" t="s">
        <v>485</v>
      </c>
      <c r="H2708" s="120">
        <v>4</v>
      </c>
      <c r="I2708" s="115">
        <v>21</v>
      </c>
      <c r="J2708" s="116" t="s">
        <v>485</v>
      </c>
      <c r="K2708" s="121">
        <v>6</v>
      </c>
      <c r="L2708" s="108"/>
      <c r="M2708" s="122">
        <v>12554</v>
      </c>
      <c r="N2708" s="123">
        <v>15058</v>
      </c>
      <c r="O2708" s="124">
        <v>15712</v>
      </c>
      <c r="P2708" s="123">
        <v>15288</v>
      </c>
      <c r="Q2708" s="124">
        <v>15304</v>
      </c>
      <c r="R2708" s="123">
        <v>14414</v>
      </c>
      <c r="S2708" s="124">
        <v>15960</v>
      </c>
      <c r="T2708" s="123">
        <v>17120</v>
      </c>
      <c r="U2708" s="124">
        <v>17703</v>
      </c>
      <c r="V2708" s="123">
        <v>17258</v>
      </c>
      <c r="W2708" s="124">
        <v>15432</v>
      </c>
      <c r="X2708" s="123">
        <v>16298</v>
      </c>
      <c r="Y2708" s="124">
        <v>18427</v>
      </c>
      <c r="Z2708" s="123">
        <v>19500</v>
      </c>
      <c r="AA2708" s="124">
        <v>19313</v>
      </c>
      <c r="AB2708" s="123">
        <v>19439</v>
      </c>
      <c r="AC2708" s="124">
        <v>17320</v>
      </c>
      <c r="AD2708" s="123">
        <v>20310</v>
      </c>
      <c r="AE2708" s="125">
        <v>20368</v>
      </c>
      <c r="AF2708" s="126">
        <v>20934</v>
      </c>
    </row>
    <row r="2709" spans="2:32">
      <c r="B2709" s="127">
        <v>2671</v>
      </c>
      <c r="C2709" s="128">
        <v>2671</v>
      </c>
      <c r="D2709" s="129">
        <v>112</v>
      </c>
      <c r="E2709" s="130">
        <v>4</v>
      </c>
      <c r="F2709" s="131">
        <v>22</v>
      </c>
      <c r="G2709" s="132" t="s">
        <v>485</v>
      </c>
      <c r="H2709" s="133">
        <v>4</v>
      </c>
      <c r="I2709" s="128">
        <v>21</v>
      </c>
      <c r="J2709" s="129" t="s">
        <v>485</v>
      </c>
      <c r="K2709" s="134">
        <v>7</v>
      </c>
      <c r="L2709" s="108"/>
      <c r="M2709" s="81">
        <v>12785</v>
      </c>
      <c r="N2709" s="135">
        <v>16308</v>
      </c>
      <c r="O2709" s="136">
        <v>16848</v>
      </c>
      <c r="P2709" s="135">
        <v>16483</v>
      </c>
      <c r="Q2709" s="136">
        <v>16209</v>
      </c>
      <c r="R2709" s="135">
        <v>14460</v>
      </c>
      <c r="S2709" s="136">
        <v>16695</v>
      </c>
      <c r="T2709" s="135">
        <v>18026</v>
      </c>
      <c r="U2709" s="136">
        <v>18588</v>
      </c>
      <c r="V2709" s="135">
        <v>17903</v>
      </c>
      <c r="W2709" s="136">
        <v>15426</v>
      </c>
      <c r="X2709" s="135">
        <v>16018</v>
      </c>
      <c r="Y2709" s="136">
        <v>19021</v>
      </c>
      <c r="Z2709" s="135">
        <v>19979</v>
      </c>
      <c r="AA2709" s="136">
        <v>19869</v>
      </c>
      <c r="AB2709" s="135">
        <v>19638</v>
      </c>
      <c r="AC2709" s="136">
        <v>16990</v>
      </c>
      <c r="AD2709" s="135">
        <v>20502</v>
      </c>
      <c r="AE2709" s="137">
        <v>20684</v>
      </c>
      <c r="AF2709" s="138">
        <v>21212</v>
      </c>
    </row>
    <row r="2710" spans="2:32">
      <c r="B2710" s="114">
        <v>2672</v>
      </c>
      <c r="C2710" s="115">
        <v>2672</v>
      </c>
      <c r="D2710" s="116">
        <v>112</v>
      </c>
      <c r="E2710" s="117">
        <v>4</v>
      </c>
      <c r="F2710" s="118">
        <v>22</v>
      </c>
      <c r="G2710" s="119" t="s">
        <v>485</v>
      </c>
      <c r="H2710" s="120">
        <v>4</v>
      </c>
      <c r="I2710" s="115">
        <v>21</v>
      </c>
      <c r="J2710" s="116" t="s">
        <v>485</v>
      </c>
      <c r="K2710" s="121">
        <v>8</v>
      </c>
      <c r="L2710" s="108"/>
      <c r="M2710" s="122">
        <v>13065</v>
      </c>
      <c r="N2710" s="123">
        <v>16899</v>
      </c>
      <c r="O2710" s="124">
        <v>17394</v>
      </c>
      <c r="P2710" s="123">
        <v>16989</v>
      </c>
      <c r="Q2710" s="124">
        <v>16648</v>
      </c>
      <c r="R2710" s="123">
        <v>14613</v>
      </c>
      <c r="S2710" s="124">
        <v>17437</v>
      </c>
      <c r="T2710" s="123">
        <v>18464</v>
      </c>
      <c r="U2710" s="124">
        <v>18975</v>
      </c>
      <c r="V2710" s="123">
        <v>18223</v>
      </c>
      <c r="W2710" s="124">
        <v>16051</v>
      </c>
      <c r="X2710" s="123">
        <v>16006</v>
      </c>
      <c r="Y2710" s="124">
        <v>19452</v>
      </c>
      <c r="Z2710" s="123">
        <v>20208</v>
      </c>
      <c r="AA2710" s="124">
        <v>20087</v>
      </c>
      <c r="AB2710" s="123">
        <v>19722</v>
      </c>
      <c r="AC2710" s="124">
        <v>17481</v>
      </c>
      <c r="AD2710" s="123">
        <v>20971</v>
      </c>
      <c r="AE2710" s="125">
        <v>20764</v>
      </c>
      <c r="AF2710" s="126">
        <v>21304</v>
      </c>
    </row>
    <row r="2711" spans="2:32">
      <c r="B2711" s="127">
        <v>2673</v>
      </c>
      <c r="C2711" s="128">
        <v>2673</v>
      </c>
      <c r="D2711" s="129">
        <v>112</v>
      </c>
      <c r="E2711" s="130">
        <v>4</v>
      </c>
      <c r="F2711" s="131">
        <v>22</v>
      </c>
      <c r="G2711" s="132" t="s">
        <v>485</v>
      </c>
      <c r="H2711" s="133">
        <v>4</v>
      </c>
      <c r="I2711" s="128">
        <v>21</v>
      </c>
      <c r="J2711" s="129" t="s">
        <v>485</v>
      </c>
      <c r="K2711" s="134">
        <v>9</v>
      </c>
      <c r="L2711" s="108"/>
      <c r="M2711" s="81">
        <v>13493</v>
      </c>
      <c r="N2711" s="135">
        <v>17065</v>
      </c>
      <c r="O2711" s="136">
        <v>17424</v>
      </c>
      <c r="P2711" s="135">
        <v>16980</v>
      </c>
      <c r="Q2711" s="136">
        <v>16773</v>
      </c>
      <c r="R2711" s="135">
        <v>14967</v>
      </c>
      <c r="S2711" s="136">
        <v>17809</v>
      </c>
      <c r="T2711" s="135">
        <v>18524</v>
      </c>
      <c r="U2711" s="136">
        <v>18835</v>
      </c>
      <c r="V2711" s="135">
        <v>18184</v>
      </c>
      <c r="W2711" s="136">
        <v>16555</v>
      </c>
      <c r="X2711" s="135">
        <v>16210</v>
      </c>
      <c r="Y2711" s="136">
        <v>19329</v>
      </c>
      <c r="Z2711" s="135">
        <v>20046</v>
      </c>
      <c r="AA2711" s="136">
        <v>19957</v>
      </c>
      <c r="AB2711" s="135">
        <v>19654</v>
      </c>
      <c r="AC2711" s="136">
        <v>17988</v>
      </c>
      <c r="AD2711" s="135">
        <v>21124</v>
      </c>
      <c r="AE2711" s="137">
        <v>20614</v>
      </c>
      <c r="AF2711" s="138">
        <v>21056</v>
      </c>
    </row>
    <row r="2712" spans="2:32">
      <c r="B2712" s="114">
        <v>2674</v>
      </c>
      <c r="C2712" s="115">
        <v>2674</v>
      </c>
      <c r="D2712" s="116">
        <v>112</v>
      </c>
      <c r="E2712" s="117">
        <v>4</v>
      </c>
      <c r="F2712" s="118">
        <v>22</v>
      </c>
      <c r="G2712" s="119" t="s">
        <v>485</v>
      </c>
      <c r="H2712" s="120">
        <v>4</v>
      </c>
      <c r="I2712" s="115">
        <v>21</v>
      </c>
      <c r="J2712" s="116" t="s">
        <v>485</v>
      </c>
      <c r="K2712" s="121">
        <v>10</v>
      </c>
      <c r="L2712" s="108"/>
      <c r="M2712" s="122">
        <v>13797</v>
      </c>
      <c r="N2712" s="123">
        <v>16916</v>
      </c>
      <c r="O2712" s="124">
        <v>17228</v>
      </c>
      <c r="P2712" s="123">
        <v>16750</v>
      </c>
      <c r="Q2712" s="124">
        <v>16746</v>
      </c>
      <c r="R2712" s="123">
        <v>15224</v>
      </c>
      <c r="S2712" s="124">
        <v>17869</v>
      </c>
      <c r="T2712" s="123">
        <v>18391</v>
      </c>
      <c r="U2712" s="124">
        <v>18666</v>
      </c>
      <c r="V2712" s="123">
        <v>18137</v>
      </c>
      <c r="W2712" s="124">
        <v>16854</v>
      </c>
      <c r="X2712" s="123">
        <v>16505</v>
      </c>
      <c r="Y2712" s="124">
        <v>19208</v>
      </c>
      <c r="Z2712" s="123">
        <v>19992</v>
      </c>
      <c r="AA2712" s="124">
        <v>19830</v>
      </c>
      <c r="AB2712" s="123">
        <v>19766</v>
      </c>
      <c r="AC2712" s="124">
        <v>18523</v>
      </c>
      <c r="AD2712" s="123">
        <v>20888</v>
      </c>
      <c r="AE2712" s="125">
        <v>20660</v>
      </c>
      <c r="AF2712" s="126">
        <v>21058</v>
      </c>
    </row>
    <row r="2713" spans="2:32">
      <c r="B2713" s="127">
        <v>2675</v>
      </c>
      <c r="C2713" s="128">
        <v>2675</v>
      </c>
      <c r="D2713" s="129">
        <v>112</v>
      </c>
      <c r="E2713" s="130">
        <v>4</v>
      </c>
      <c r="F2713" s="131">
        <v>22</v>
      </c>
      <c r="G2713" s="132" t="s">
        <v>485</v>
      </c>
      <c r="H2713" s="133">
        <v>4</v>
      </c>
      <c r="I2713" s="128">
        <v>21</v>
      </c>
      <c r="J2713" s="129" t="s">
        <v>485</v>
      </c>
      <c r="K2713" s="134">
        <v>11</v>
      </c>
      <c r="L2713" s="108"/>
      <c r="M2713" s="81">
        <v>13875</v>
      </c>
      <c r="N2713" s="135">
        <v>16651</v>
      </c>
      <c r="O2713" s="136">
        <v>16922</v>
      </c>
      <c r="P2713" s="135">
        <v>16470</v>
      </c>
      <c r="Q2713" s="136">
        <v>16676</v>
      </c>
      <c r="R2713" s="135">
        <v>15336</v>
      </c>
      <c r="S2713" s="136">
        <v>17824</v>
      </c>
      <c r="T2713" s="135">
        <v>18189</v>
      </c>
      <c r="U2713" s="136">
        <v>18408</v>
      </c>
      <c r="V2713" s="135">
        <v>18122</v>
      </c>
      <c r="W2713" s="136">
        <v>16989</v>
      </c>
      <c r="X2713" s="135">
        <v>16684</v>
      </c>
      <c r="Y2713" s="136">
        <v>19023</v>
      </c>
      <c r="Z2713" s="135">
        <v>19820</v>
      </c>
      <c r="AA2713" s="136">
        <v>19673</v>
      </c>
      <c r="AB2713" s="135">
        <v>19861</v>
      </c>
      <c r="AC2713" s="136">
        <v>18785</v>
      </c>
      <c r="AD2713" s="135">
        <v>20698</v>
      </c>
      <c r="AE2713" s="137">
        <v>20608</v>
      </c>
      <c r="AF2713" s="138">
        <v>20934</v>
      </c>
    </row>
    <row r="2714" spans="2:32">
      <c r="B2714" s="114">
        <v>2676</v>
      </c>
      <c r="C2714" s="115">
        <v>2676</v>
      </c>
      <c r="D2714" s="116">
        <v>112</v>
      </c>
      <c r="E2714" s="117">
        <v>4</v>
      </c>
      <c r="F2714" s="118">
        <v>22</v>
      </c>
      <c r="G2714" s="119" t="s">
        <v>485</v>
      </c>
      <c r="H2714" s="120">
        <v>4</v>
      </c>
      <c r="I2714" s="115">
        <v>21</v>
      </c>
      <c r="J2714" s="116" t="s">
        <v>485</v>
      </c>
      <c r="K2714" s="121">
        <v>12</v>
      </c>
      <c r="L2714" s="108"/>
      <c r="M2714" s="122">
        <v>13784</v>
      </c>
      <c r="N2714" s="123">
        <v>16289</v>
      </c>
      <c r="O2714" s="124">
        <v>16610</v>
      </c>
      <c r="P2714" s="123">
        <v>16271</v>
      </c>
      <c r="Q2714" s="124">
        <v>16503</v>
      </c>
      <c r="R2714" s="123">
        <v>15304</v>
      </c>
      <c r="S2714" s="124">
        <v>17607</v>
      </c>
      <c r="T2714" s="123">
        <v>17827</v>
      </c>
      <c r="U2714" s="124">
        <v>18107</v>
      </c>
      <c r="V2714" s="123">
        <v>18007</v>
      </c>
      <c r="W2714" s="124">
        <v>16873</v>
      </c>
      <c r="X2714" s="123">
        <v>16686</v>
      </c>
      <c r="Y2714" s="124">
        <v>18815</v>
      </c>
      <c r="Z2714" s="123">
        <v>19562</v>
      </c>
      <c r="AA2714" s="124">
        <v>19525</v>
      </c>
      <c r="AB2714" s="123">
        <v>19776</v>
      </c>
      <c r="AC2714" s="124">
        <v>18697</v>
      </c>
      <c r="AD2714" s="123">
        <v>20497</v>
      </c>
      <c r="AE2714" s="125">
        <v>20303</v>
      </c>
      <c r="AF2714" s="126">
        <v>20711</v>
      </c>
    </row>
    <row r="2715" spans="2:32">
      <c r="B2715" s="127">
        <v>2677</v>
      </c>
      <c r="C2715" s="128">
        <v>2677</v>
      </c>
      <c r="D2715" s="129">
        <v>112</v>
      </c>
      <c r="E2715" s="130">
        <v>4</v>
      </c>
      <c r="F2715" s="131">
        <v>22</v>
      </c>
      <c r="G2715" s="132" t="s">
        <v>485</v>
      </c>
      <c r="H2715" s="133">
        <v>4</v>
      </c>
      <c r="I2715" s="128">
        <v>21</v>
      </c>
      <c r="J2715" s="129" t="s">
        <v>485</v>
      </c>
      <c r="K2715" s="134">
        <v>13</v>
      </c>
      <c r="L2715" s="108"/>
      <c r="M2715" s="81">
        <v>13766</v>
      </c>
      <c r="N2715" s="135">
        <v>16072</v>
      </c>
      <c r="O2715" s="136">
        <v>16438</v>
      </c>
      <c r="P2715" s="135">
        <v>16280</v>
      </c>
      <c r="Q2715" s="136">
        <v>16394</v>
      </c>
      <c r="R2715" s="135">
        <v>15288</v>
      </c>
      <c r="S2715" s="136">
        <v>17490</v>
      </c>
      <c r="T2715" s="135">
        <v>17587</v>
      </c>
      <c r="U2715" s="136">
        <v>17924</v>
      </c>
      <c r="V2715" s="135">
        <v>17905</v>
      </c>
      <c r="W2715" s="136">
        <v>16705</v>
      </c>
      <c r="X2715" s="135">
        <v>16673</v>
      </c>
      <c r="Y2715" s="136">
        <v>18738</v>
      </c>
      <c r="Z2715" s="135">
        <v>19386</v>
      </c>
      <c r="AA2715" s="136">
        <v>19519</v>
      </c>
      <c r="AB2715" s="135">
        <v>19666</v>
      </c>
      <c r="AC2715" s="136">
        <v>18511</v>
      </c>
      <c r="AD2715" s="135">
        <v>20358</v>
      </c>
      <c r="AE2715" s="137">
        <v>20050</v>
      </c>
      <c r="AF2715" s="138">
        <v>20525</v>
      </c>
    </row>
    <row r="2716" spans="2:32">
      <c r="B2716" s="114">
        <v>2678</v>
      </c>
      <c r="C2716" s="115">
        <v>2678</v>
      </c>
      <c r="D2716" s="116">
        <v>112</v>
      </c>
      <c r="E2716" s="117">
        <v>4</v>
      </c>
      <c r="F2716" s="118">
        <v>22</v>
      </c>
      <c r="G2716" s="119" t="s">
        <v>485</v>
      </c>
      <c r="H2716" s="120">
        <v>4</v>
      </c>
      <c r="I2716" s="115">
        <v>21</v>
      </c>
      <c r="J2716" s="116" t="s">
        <v>485</v>
      </c>
      <c r="K2716" s="121">
        <v>14</v>
      </c>
      <c r="L2716" s="108"/>
      <c r="M2716" s="122">
        <v>13698</v>
      </c>
      <c r="N2716" s="123">
        <v>16016</v>
      </c>
      <c r="O2716" s="124">
        <v>16382</v>
      </c>
      <c r="P2716" s="123">
        <v>16240</v>
      </c>
      <c r="Q2716" s="124">
        <v>16345</v>
      </c>
      <c r="R2716" s="123">
        <v>15212</v>
      </c>
      <c r="S2716" s="124">
        <v>17421</v>
      </c>
      <c r="T2716" s="123">
        <v>17522</v>
      </c>
      <c r="U2716" s="124">
        <v>17838</v>
      </c>
      <c r="V2716" s="123">
        <v>17821</v>
      </c>
      <c r="W2716" s="124">
        <v>16559</v>
      </c>
      <c r="X2716" s="123">
        <v>16569</v>
      </c>
      <c r="Y2716" s="124">
        <v>18656</v>
      </c>
      <c r="Z2716" s="123">
        <v>19260</v>
      </c>
      <c r="AA2716" s="124">
        <v>19372</v>
      </c>
      <c r="AB2716" s="123">
        <v>19529</v>
      </c>
      <c r="AC2716" s="124">
        <v>18256</v>
      </c>
      <c r="AD2716" s="123">
        <v>20201</v>
      </c>
      <c r="AE2716" s="125">
        <v>19914</v>
      </c>
      <c r="AF2716" s="126">
        <v>20376</v>
      </c>
    </row>
    <row r="2717" spans="2:32">
      <c r="B2717" s="127">
        <v>2679</v>
      </c>
      <c r="C2717" s="128">
        <v>2679</v>
      </c>
      <c r="D2717" s="129">
        <v>112</v>
      </c>
      <c r="E2717" s="130">
        <v>4</v>
      </c>
      <c r="F2717" s="131">
        <v>22</v>
      </c>
      <c r="G2717" s="132" t="s">
        <v>485</v>
      </c>
      <c r="H2717" s="133">
        <v>4</v>
      </c>
      <c r="I2717" s="128">
        <v>21</v>
      </c>
      <c r="J2717" s="129" t="s">
        <v>485</v>
      </c>
      <c r="K2717" s="134">
        <v>15</v>
      </c>
      <c r="L2717" s="108"/>
      <c r="M2717" s="81">
        <v>13693</v>
      </c>
      <c r="N2717" s="135">
        <v>16000</v>
      </c>
      <c r="O2717" s="136">
        <v>16332</v>
      </c>
      <c r="P2717" s="135">
        <v>16152</v>
      </c>
      <c r="Q2717" s="136">
        <v>16276</v>
      </c>
      <c r="R2717" s="135">
        <v>15215</v>
      </c>
      <c r="S2717" s="136">
        <v>17343</v>
      </c>
      <c r="T2717" s="135">
        <v>17495</v>
      </c>
      <c r="U2717" s="136">
        <v>17773</v>
      </c>
      <c r="V2717" s="135">
        <v>17699</v>
      </c>
      <c r="W2717" s="136">
        <v>16572</v>
      </c>
      <c r="X2717" s="135">
        <v>16548</v>
      </c>
      <c r="Y2717" s="136">
        <v>18555</v>
      </c>
      <c r="Z2717" s="135">
        <v>19140</v>
      </c>
      <c r="AA2717" s="136">
        <v>19168</v>
      </c>
      <c r="AB2717" s="135">
        <v>19338</v>
      </c>
      <c r="AC2717" s="136">
        <v>18202</v>
      </c>
      <c r="AD2717" s="135">
        <v>20052</v>
      </c>
      <c r="AE2717" s="137">
        <v>19818</v>
      </c>
      <c r="AF2717" s="138">
        <v>20240</v>
      </c>
    </row>
    <row r="2718" spans="2:32">
      <c r="B2718" s="114">
        <v>2680</v>
      </c>
      <c r="C2718" s="115">
        <v>2680</v>
      </c>
      <c r="D2718" s="116">
        <v>112</v>
      </c>
      <c r="E2718" s="117">
        <v>4</v>
      </c>
      <c r="F2718" s="118">
        <v>22</v>
      </c>
      <c r="G2718" s="119" t="s">
        <v>485</v>
      </c>
      <c r="H2718" s="120">
        <v>4</v>
      </c>
      <c r="I2718" s="115">
        <v>21</v>
      </c>
      <c r="J2718" s="116" t="s">
        <v>485</v>
      </c>
      <c r="K2718" s="121">
        <v>16</v>
      </c>
      <c r="L2718" s="108"/>
      <c r="M2718" s="122">
        <v>14175</v>
      </c>
      <c r="N2718" s="123">
        <v>16493</v>
      </c>
      <c r="O2718" s="124">
        <v>16680</v>
      </c>
      <c r="P2718" s="123">
        <v>16482</v>
      </c>
      <c r="Q2718" s="124">
        <v>16530</v>
      </c>
      <c r="R2718" s="123">
        <v>15652</v>
      </c>
      <c r="S2718" s="124">
        <v>17741</v>
      </c>
      <c r="T2718" s="123">
        <v>18148</v>
      </c>
      <c r="U2718" s="124">
        <v>18056</v>
      </c>
      <c r="V2718" s="123">
        <v>17848</v>
      </c>
      <c r="W2718" s="124">
        <v>16797</v>
      </c>
      <c r="X2718" s="123">
        <v>16914</v>
      </c>
      <c r="Y2718" s="124">
        <v>18858</v>
      </c>
      <c r="Z2718" s="123">
        <v>19309</v>
      </c>
      <c r="AA2718" s="124">
        <v>19253</v>
      </c>
      <c r="AB2718" s="123">
        <v>19347</v>
      </c>
      <c r="AC2718" s="124">
        <v>18326</v>
      </c>
      <c r="AD2718" s="123">
        <v>20342</v>
      </c>
      <c r="AE2718" s="125">
        <v>20459</v>
      </c>
      <c r="AF2718" s="126">
        <v>20368</v>
      </c>
    </row>
    <row r="2719" spans="2:32">
      <c r="B2719" s="127">
        <v>2681</v>
      </c>
      <c r="C2719" s="128">
        <v>2681</v>
      </c>
      <c r="D2719" s="129">
        <v>112</v>
      </c>
      <c r="E2719" s="130">
        <v>4</v>
      </c>
      <c r="F2719" s="131">
        <v>22</v>
      </c>
      <c r="G2719" s="132" t="s">
        <v>485</v>
      </c>
      <c r="H2719" s="133">
        <v>4</v>
      </c>
      <c r="I2719" s="128">
        <v>21</v>
      </c>
      <c r="J2719" s="129" t="s">
        <v>485</v>
      </c>
      <c r="K2719" s="134">
        <v>17</v>
      </c>
      <c r="L2719" s="108"/>
      <c r="M2719" s="81">
        <v>14687</v>
      </c>
      <c r="N2719" s="135">
        <v>17073</v>
      </c>
      <c r="O2719" s="136">
        <v>17097</v>
      </c>
      <c r="P2719" s="135">
        <v>16813</v>
      </c>
      <c r="Q2719" s="136">
        <v>16761</v>
      </c>
      <c r="R2719" s="135">
        <v>16116</v>
      </c>
      <c r="S2719" s="136">
        <v>18228</v>
      </c>
      <c r="T2719" s="135">
        <v>18738</v>
      </c>
      <c r="U2719" s="136">
        <v>18525</v>
      </c>
      <c r="V2719" s="135">
        <v>18064</v>
      </c>
      <c r="W2719" s="136">
        <v>17287</v>
      </c>
      <c r="X2719" s="135">
        <v>17457</v>
      </c>
      <c r="Y2719" s="136">
        <v>19392</v>
      </c>
      <c r="Z2719" s="135">
        <v>19818</v>
      </c>
      <c r="AA2719" s="136">
        <v>19628</v>
      </c>
      <c r="AB2719" s="135">
        <v>19557</v>
      </c>
      <c r="AC2719" s="136">
        <v>18873</v>
      </c>
      <c r="AD2719" s="135">
        <v>20950</v>
      </c>
      <c r="AE2719" s="137">
        <v>21113</v>
      </c>
      <c r="AF2719" s="138">
        <v>20901</v>
      </c>
    </row>
    <row r="2720" spans="2:32">
      <c r="B2720" s="114">
        <v>2682</v>
      </c>
      <c r="C2720" s="115">
        <v>2682</v>
      </c>
      <c r="D2720" s="116">
        <v>112</v>
      </c>
      <c r="E2720" s="117">
        <v>4</v>
      </c>
      <c r="F2720" s="118">
        <v>22</v>
      </c>
      <c r="G2720" s="119" t="s">
        <v>485</v>
      </c>
      <c r="H2720" s="120">
        <v>4</v>
      </c>
      <c r="I2720" s="115">
        <v>21</v>
      </c>
      <c r="J2720" s="116" t="s">
        <v>485</v>
      </c>
      <c r="K2720" s="121">
        <v>18</v>
      </c>
      <c r="L2720" s="108"/>
      <c r="M2720" s="122">
        <v>14759</v>
      </c>
      <c r="N2720" s="123">
        <v>17082</v>
      </c>
      <c r="O2720" s="124">
        <v>17178</v>
      </c>
      <c r="P2720" s="123">
        <v>16895</v>
      </c>
      <c r="Q2720" s="124">
        <v>16798</v>
      </c>
      <c r="R2720" s="123">
        <v>16425</v>
      </c>
      <c r="S2720" s="124">
        <v>18483</v>
      </c>
      <c r="T2720" s="123">
        <v>18869</v>
      </c>
      <c r="U2720" s="124">
        <v>18631</v>
      </c>
      <c r="V2720" s="123">
        <v>18337</v>
      </c>
      <c r="W2720" s="124">
        <v>17593</v>
      </c>
      <c r="X2720" s="123">
        <v>17966</v>
      </c>
      <c r="Y2720" s="124">
        <v>19976</v>
      </c>
      <c r="Z2720" s="123">
        <v>20150</v>
      </c>
      <c r="AA2720" s="124">
        <v>20133</v>
      </c>
      <c r="AB2720" s="123">
        <v>20070</v>
      </c>
      <c r="AC2720" s="124">
        <v>19318</v>
      </c>
      <c r="AD2720" s="123">
        <v>21542</v>
      </c>
      <c r="AE2720" s="125">
        <v>21490</v>
      </c>
      <c r="AF2720" s="126">
        <v>21324</v>
      </c>
    </row>
    <row r="2721" spans="2:32">
      <c r="B2721" s="127">
        <v>2683</v>
      </c>
      <c r="C2721" s="128">
        <v>2683</v>
      </c>
      <c r="D2721" s="129">
        <v>112</v>
      </c>
      <c r="E2721" s="130">
        <v>4</v>
      </c>
      <c r="F2721" s="131">
        <v>22</v>
      </c>
      <c r="G2721" s="132" t="s">
        <v>485</v>
      </c>
      <c r="H2721" s="133">
        <v>4</v>
      </c>
      <c r="I2721" s="128">
        <v>21</v>
      </c>
      <c r="J2721" s="129" t="s">
        <v>485</v>
      </c>
      <c r="K2721" s="134">
        <v>19</v>
      </c>
      <c r="L2721" s="108"/>
      <c r="M2721" s="81">
        <v>14699</v>
      </c>
      <c r="N2721" s="135">
        <v>16934</v>
      </c>
      <c r="O2721" s="136">
        <v>17130</v>
      </c>
      <c r="P2721" s="135">
        <v>16867</v>
      </c>
      <c r="Q2721" s="136">
        <v>16829</v>
      </c>
      <c r="R2721" s="135">
        <v>16551</v>
      </c>
      <c r="S2721" s="136">
        <v>18440</v>
      </c>
      <c r="T2721" s="135">
        <v>18896</v>
      </c>
      <c r="U2721" s="136">
        <v>18833</v>
      </c>
      <c r="V2721" s="135">
        <v>18583</v>
      </c>
      <c r="W2721" s="136">
        <v>17772</v>
      </c>
      <c r="X2721" s="135">
        <v>18400</v>
      </c>
      <c r="Y2721" s="136">
        <v>20360</v>
      </c>
      <c r="Z2721" s="135">
        <v>20730</v>
      </c>
      <c r="AA2721" s="136">
        <v>20803</v>
      </c>
      <c r="AB2721" s="135">
        <v>20767</v>
      </c>
      <c r="AC2721" s="136">
        <v>19723</v>
      </c>
      <c r="AD2721" s="135">
        <v>21919</v>
      </c>
      <c r="AE2721" s="137">
        <v>22020</v>
      </c>
      <c r="AF2721" s="138">
        <v>22089</v>
      </c>
    </row>
    <row r="2722" spans="2:32">
      <c r="B2722" s="114">
        <v>2684</v>
      </c>
      <c r="C2722" s="115">
        <v>2684</v>
      </c>
      <c r="D2722" s="116">
        <v>112</v>
      </c>
      <c r="E2722" s="117">
        <v>4</v>
      </c>
      <c r="F2722" s="118">
        <v>22</v>
      </c>
      <c r="G2722" s="119" t="s">
        <v>485</v>
      </c>
      <c r="H2722" s="120">
        <v>4</v>
      </c>
      <c r="I2722" s="115">
        <v>21</v>
      </c>
      <c r="J2722" s="116" t="s">
        <v>485</v>
      </c>
      <c r="K2722" s="121">
        <v>20</v>
      </c>
      <c r="L2722" s="108"/>
      <c r="M2722" s="122">
        <v>15286</v>
      </c>
      <c r="N2722" s="123">
        <v>17398</v>
      </c>
      <c r="O2722" s="124">
        <v>17711</v>
      </c>
      <c r="P2722" s="123">
        <v>17504</v>
      </c>
      <c r="Q2722" s="124">
        <v>17314</v>
      </c>
      <c r="R2722" s="123">
        <v>17279</v>
      </c>
      <c r="S2722" s="124">
        <v>19030</v>
      </c>
      <c r="T2722" s="123">
        <v>19583</v>
      </c>
      <c r="U2722" s="124">
        <v>19756</v>
      </c>
      <c r="V2722" s="123">
        <v>19453</v>
      </c>
      <c r="W2722" s="124">
        <v>18354</v>
      </c>
      <c r="X2722" s="123">
        <v>19521</v>
      </c>
      <c r="Y2722" s="124">
        <v>21453</v>
      </c>
      <c r="Z2722" s="123">
        <v>22066</v>
      </c>
      <c r="AA2722" s="124">
        <v>22227</v>
      </c>
      <c r="AB2722" s="123">
        <v>22135</v>
      </c>
      <c r="AC2722" s="124">
        <v>20785</v>
      </c>
      <c r="AD2722" s="123">
        <v>22826</v>
      </c>
      <c r="AE2722" s="125">
        <v>23476</v>
      </c>
      <c r="AF2722" s="126">
        <v>23655</v>
      </c>
    </row>
    <row r="2723" spans="2:32">
      <c r="B2723" s="127">
        <v>2685</v>
      </c>
      <c r="C2723" s="128">
        <v>2685</v>
      </c>
      <c r="D2723" s="129">
        <v>112</v>
      </c>
      <c r="E2723" s="130">
        <v>4</v>
      </c>
      <c r="F2723" s="131">
        <v>22</v>
      </c>
      <c r="G2723" s="132" t="s">
        <v>485</v>
      </c>
      <c r="H2723" s="133">
        <v>4</v>
      </c>
      <c r="I2723" s="128">
        <v>21</v>
      </c>
      <c r="J2723" s="129" t="s">
        <v>485</v>
      </c>
      <c r="K2723" s="134">
        <v>21</v>
      </c>
      <c r="L2723" s="108"/>
      <c r="M2723" s="81">
        <v>15085</v>
      </c>
      <c r="N2723" s="135">
        <v>17161</v>
      </c>
      <c r="O2723" s="136">
        <v>17616</v>
      </c>
      <c r="P2723" s="135">
        <v>17421</v>
      </c>
      <c r="Q2723" s="136">
        <v>17236</v>
      </c>
      <c r="R2723" s="135">
        <v>17269</v>
      </c>
      <c r="S2723" s="136">
        <v>18943</v>
      </c>
      <c r="T2723" s="135">
        <v>19642</v>
      </c>
      <c r="U2723" s="136">
        <v>20045</v>
      </c>
      <c r="V2723" s="135">
        <v>19772</v>
      </c>
      <c r="W2723" s="136">
        <v>18703</v>
      </c>
      <c r="X2723" s="135">
        <v>19974</v>
      </c>
      <c r="Y2723" s="136">
        <v>21869</v>
      </c>
      <c r="Z2723" s="135">
        <v>22915</v>
      </c>
      <c r="AA2723" s="136">
        <v>23096</v>
      </c>
      <c r="AB2723" s="135">
        <v>23075</v>
      </c>
      <c r="AC2723" s="136">
        <v>21647</v>
      </c>
      <c r="AD2723" s="135">
        <v>23489</v>
      </c>
      <c r="AE2723" s="137">
        <v>24397</v>
      </c>
      <c r="AF2723" s="138">
        <v>24802</v>
      </c>
    </row>
    <row r="2724" spans="2:32">
      <c r="B2724" s="114">
        <v>2686</v>
      </c>
      <c r="C2724" s="115">
        <v>2686</v>
      </c>
      <c r="D2724" s="116">
        <v>112</v>
      </c>
      <c r="E2724" s="117">
        <v>4</v>
      </c>
      <c r="F2724" s="118">
        <v>22</v>
      </c>
      <c r="G2724" s="119" t="s">
        <v>485</v>
      </c>
      <c r="H2724" s="120">
        <v>4</v>
      </c>
      <c r="I2724" s="115">
        <v>21</v>
      </c>
      <c r="J2724" s="116" t="s">
        <v>485</v>
      </c>
      <c r="K2724" s="121">
        <v>22</v>
      </c>
      <c r="L2724" s="108"/>
      <c r="M2724" s="122">
        <v>14322</v>
      </c>
      <c r="N2724" s="123">
        <v>16103</v>
      </c>
      <c r="O2724" s="124">
        <v>16623</v>
      </c>
      <c r="P2724" s="123">
        <v>16419</v>
      </c>
      <c r="Q2724" s="124">
        <v>16434</v>
      </c>
      <c r="R2724" s="123">
        <v>16602</v>
      </c>
      <c r="S2724" s="124">
        <v>18047</v>
      </c>
      <c r="T2724" s="123">
        <v>18760</v>
      </c>
      <c r="U2724" s="124">
        <v>19282</v>
      </c>
      <c r="V2724" s="123">
        <v>19209</v>
      </c>
      <c r="W2724" s="124">
        <v>18289</v>
      </c>
      <c r="X2724" s="123">
        <v>19585</v>
      </c>
      <c r="Y2724" s="124">
        <v>21203</v>
      </c>
      <c r="Z2724" s="123">
        <v>22515</v>
      </c>
      <c r="AA2724" s="124">
        <v>22658</v>
      </c>
      <c r="AB2724" s="123">
        <v>22889</v>
      </c>
      <c r="AC2724" s="124">
        <v>21538</v>
      </c>
      <c r="AD2724" s="123">
        <v>23035</v>
      </c>
      <c r="AE2724" s="125">
        <v>24030</v>
      </c>
      <c r="AF2724" s="126">
        <v>24564</v>
      </c>
    </row>
    <row r="2725" spans="2:32">
      <c r="B2725" s="127">
        <v>2687</v>
      </c>
      <c r="C2725" s="128">
        <v>2687</v>
      </c>
      <c r="D2725" s="129">
        <v>112</v>
      </c>
      <c r="E2725" s="130">
        <v>4</v>
      </c>
      <c r="F2725" s="131">
        <v>22</v>
      </c>
      <c r="G2725" s="132" t="s">
        <v>485</v>
      </c>
      <c r="H2725" s="133">
        <v>4</v>
      </c>
      <c r="I2725" s="128">
        <v>21</v>
      </c>
      <c r="J2725" s="129" t="s">
        <v>485</v>
      </c>
      <c r="K2725" s="134">
        <v>23</v>
      </c>
      <c r="L2725" s="108"/>
      <c r="M2725" s="81">
        <v>13517</v>
      </c>
      <c r="N2725" s="135">
        <v>14949</v>
      </c>
      <c r="O2725" s="136">
        <v>15433</v>
      </c>
      <c r="P2725" s="135">
        <v>15279</v>
      </c>
      <c r="Q2725" s="136">
        <v>15487</v>
      </c>
      <c r="R2725" s="135">
        <v>15824</v>
      </c>
      <c r="S2725" s="136">
        <v>17013</v>
      </c>
      <c r="T2725" s="135">
        <v>17662</v>
      </c>
      <c r="U2725" s="136">
        <v>18185</v>
      </c>
      <c r="V2725" s="135">
        <v>18361</v>
      </c>
      <c r="W2725" s="136">
        <v>17603</v>
      </c>
      <c r="X2725" s="135">
        <v>18940</v>
      </c>
      <c r="Y2725" s="136">
        <v>20335</v>
      </c>
      <c r="Z2725" s="135">
        <v>21603</v>
      </c>
      <c r="AA2725" s="136">
        <v>21782</v>
      </c>
      <c r="AB2725" s="135">
        <v>22221</v>
      </c>
      <c r="AC2725" s="136">
        <v>20998</v>
      </c>
      <c r="AD2725" s="135">
        <v>22191</v>
      </c>
      <c r="AE2725" s="137">
        <v>23216</v>
      </c>
      <c r="AF2725" s="138">
        <v>23730</v>
      </c>
    </row>
    <row r="2726" spans="2:32">
      <c r="B2726" s="114">
        <v>2688</v>
      </c>
      <c r="C2726" s="115">
        <v>2688</v>
      </c>
      <c r="D2726" s="116">
        <v>112</v>
      </c>
      <c r="E2726" s="117">
        <v>4</v>
      </c>
      <c r="F2726" s="118">
        <v>22</v>
      </c>
      <c r="G2726" s="119" t="s">
        <v>485</v>
      </c>
      <c r="H2726" s="120">
        <v>4</v>
      </c>
      <c r="I2726" s="115">
        <v>21</v>
      </c>
      <c r="J2726" s="116" t="s">
        <v>485</v>
      </c>
      <c r="K2726" s="121">
        <v>24</v>
      </c>
      <c r="L2726" s="108"/>
      <c r="M2726" s="122">
        <v>12974</v>
      </c>
      <c r="N2726" s="123">
        <v>14081</v>
      </c>
      <c r="O2726" s="124">
        <v>14530</v>
      </c>
      <c r="P2726" s="123">
        <v>14476</v>
      </c>
      <c r="Q2726" s="124">
        <v>14766</v>
      </c>
      <c r="R2726" s="123">
        <v>15247</v>
      </c>
      <c r="S2726" s="124">
        <v>16300</v>
      </c>
      <c r="T2726" s="123">
        <v>16817</v>
      </c>
      <c r="U2726" s="124">
        <v>17322</v>
      </c>
      <c r="V2726" s="123">
        <v>17691</v>
      </c>
      <c r="W2726" s="124">
        <v>16975</v>
      </c>
      <c r="X2726" s="123">
        <v>18412</v>
      </c>
      <c r="Y2726" s="124">
        <v>19638</v>
      </c>
      <c r="Z2726" s="123">
        <v>20825</v>
      </c>
      <c r="AA2726" s="124">
        <v>21120</v>
      </c>
      <c r="AB2726" s="123">
        <v>21654</v>
      </c>
      <c r="AC2726" s="124">
        <v>20482</v>
      </c>
      <c r="AD2726" s="123">
        <v>21676</v>
      </c>
      <c r="AE2726" s="125">
        <v>22511</v>
      </c>
      <c r="AF2726" s="126">
        <v>22999</v>
      </c>
    </row>
    <row r="2727" spans="2:32">
      <c r="B2727" s="127">
        <v>2689</v>
      </c>
      <c r="C2727" s="128">
        <v>2689</v>
      </c>
      <c r="D2727" s="129">
        <v>113</v>
      </c>
      <c r="E2727" s="130">
        <v>4</v>
      </c>
      <c r="F2727" s="131">
        <v>23</v>
      </c>
      <c r="G2727" s="132" t="s">
        <v>485</v>
      </c>
      <c r="H2727" s="133">
        <v>4</v>
      </c>
      <c r="I2727" s="128">
        <v>22</v>
      </c>
      <c r="J2727" s="129" t="s">
        <v>485</v>
      </c>
      <c r="K2727" s="134">
        <v>1</v>
      </c>
      <c r="L2727" s="108"/>
      <c r="M2727" s="81">
        <v>12253</v>
      </c>
      <c r="N2727" s="135">
        <v>13577</v>
      </c>
      <c r="O2727" s="136">
        <v>13735</v>
      </c>
      <c r="P2727" s="135">
        <v>14209</v>
      </c>
      <c r="Q2727" s="136">
        <v>13655</v>
      </c>
      <c r="R2727" s="135">
        <v>14417</v>
      </c>
      <c r="S2727" s="136">
        <v>15689</v>
      </c>
      <c r="T2727" s="135">
        <v>16440</v>
      </c>
      <c r="U2727" s="136">
        <v>16581</v>
      </c>
      <c r="V2727" s="135">
        <v>16470</v>
      </c>
      <c r="W2727" s="136">
        <v>16645</v>
      </c>
      <c r="X2727" s="135">
        <v>17419</v>
      </c>
      <c r="Y2727" s="136">
        <v>19324</v>
      </c>
      <c r="Z2727" s="135">
        <v>20149</v>
      </c>
      <c r="AA2727" s="136">
        <v>21432</v>
      </c>
      <c r="AB2727" s="135">
        <v>20242</v>
      </c>
      <c r="AC2727" s="136">
        <v>19628</v>
      </c>
      <c r="AD2727" s="135">
        <v>21574</v>
      </c>
      <c r="AE2727" s="137">
        <v>22410</v>
      </c>
      <c r="AF2727" s="138">
        <v>22396</v>
      </c>
    </row>
    <row r="2728" spans="2:32">
      <c r="B2728" s="114">
        <v>2690</v>
      </c>
      <c r="C2728" s="115">
        <v>2690</v>
      </c>
      <c r="D2728" s="116">
        <v>113</v>
      </c>
      <c r="E2728" s="117">
        <v>4</v>
      </c>
      <c r="F2728" s="118">
        <v>23</v>
      </c>
      <c r="G2728" s="119" t="s">
        <v>485</v>
      </c>
      <c r="H2728" s="120">
        <v>4</v>
      </c>
      <c r="I2728" s="115">
        <v>22</v>
      </c>
      <c r="J2728" s="116" t="s">
        <v>485</v>
      </c>
      <c r="K2728" s="121">
        <v>2</v>
      </c>
      <c r="L2728" s="108"/>
      <c r="M2728" s="122">
        <v>12094</v>
      </c>
      <c r="N2728" s="123">
        <v>13302</v>
      </c>
      <c r="O2728" s="124">
        <v>13400</v>
      </c>
      <c r="P2728" s="123">
        <v>13860</v>
      </c>
      <c r="Q2728" s="124">
        <v>13211</v>
      </c>
      <c r="R2728" s="123">
        <v>14201</v>
      </c>
      <c r="S2728" s="124">
        <v>15358</v>
      </c>
      <c r="T2728" s="123">
        <v>16116</v>
      </c>
      <c r="U2728" s="124">
        <v>16172</v>
      </c>
      <c r="V2728" s="123">
        <v>15939</v>
      </c>
      <c r="W2728" s="124">
        <v>16214</v>
      </c>
      <c r="X2728" s="123">
        <v>17113</v>
      </c>
      <c r="Y2728" s="124">
        <v>18885</v>
      </c>
      <c r="Z2728" s="123">
        <v>19602</v>
      </c>
      <c r="AA2728" s="124">
        <v>20869</v>
      </c>
      <c r="AB2728" s="123">
        <v>19667</v>
      </c>
      <c r="AC2728" s="124">
        <v>19081</v>
      </c>
      <c r="AD2728" s="123">
        <v>21067</v>
      </c>
      <c r="AE2728" s="125">
        <v>21889</v>
      </c>
      <c r="AF2728" s="126">
        <v>21799</v>
      </c>
    </row>
    <row r="2729" spans="2:32">
      <c r="B2729" s="127">
        <v>2691</v>
      </c>
      <c r="C2729" s="128">
        <v>2691</v>
      </c>
      <c r="D2729" s="129">
        <v>113</v>
      </c>
      <c r="E2729" s="130">
        <v>4</v>
      </c>
      <c r="F2729" s="131">
        <v>23</v>
      </c>
      <c r="G2729" s="132" t="s">
        <v>485</v>
      </c>
      <c r="H2729" s="133">
        <v>4</v>
      </c>
      <c r="I2729" s="128">
        <v>22</v>
      </c>
      <c r="J2729" s="129" t="s">
        <v>485</v>
      </c>
      <c r="K2729" s="134">
        <v>3</v>
      </c>
      <c r="L2729" s="108"/>
      <c r="M2729" s="81">
        <v>12114</v>
      </c>
      <c r="N2729" s="135">
        <v>13233</v>
      </c>
      <c r="O2729" s="136">
        <v>13326</v>
      </c>
      <c r="P2729" s="135">
        <v>13785</v>
      </c>
      <c r="Q2729" s="136">
        <v>13020</v>
      </c>
      <c r="R2729" s="135">
        <v>14205</v>
      </c>
      <c r="S2729" s="136">
        <v>15261</v>
      </c>
      <c r="T2729" s="135">
        <v>16034</v>
      </c>
      <c r="U2729" s="136">
        <v>16069</v>
      </c>
      <c r="V2729" s="135">
        <v>15694</v>
      </c>
      <c r="W2729" s="136">
        <v>15983</v>
      </c>
      <c r="X2729" s="135">
        <v>17027</v>
      </c>
      <c r="Y2729" s="136">
        <v>18657</v>
      </c>
      <c r="Z2729" s="135">
        <v>19349</v>
      </c>
      <c r="AA2729" s="136">
        <v>20737</v>
      </c>
      <c r="AB2729" s="135">
        <v>19216</v>
      </c>
      <c r="AC2729" s="136">
        <v>18731</v>
      </c>
      <c r="AD2729" s="135">
        <v>20757</v>
      </c>
      <c r="AE2729" s="137">
        <v>21579</v>
      </c>
      <c r="AF2729" s="138">
        <v>21472</v>
      </c>
    </row>
    <row r="2730" spans="2:32">
      <c r="B2730" s="114">
        <v>2692</v>
      </c>
      <c r="C2730" s="115">
        <v>2692</v>
      </c>
      <c r="D2730" s="116">
        <v>113</v>
      </c>
      <c r="E2730" s="117">
        <v>4</v>
      </c>
      <c r="F2730" s="118">
        <v>23</v>
      </c>
      <c r="G2730" s="119" t="s">
        <v>485</v>
      </c>
      <c r="H2730" s="120">
        <v>4</v>
      </c>
      <c r="I2730" s="115">
        <v>22</v>
      </c>
      <c r="J2730" s="116" t="s">
        <v>485</v>
      </c>
      <c r="K2730" s="121">
        <v>4</v>
      </c>
      <c r="L2730" s="108"/>
      <c r="M2730" s="122">
        <v>12287</v>
      </c>
      <c r="N2730" s="123">
        <v>13336</v>
      </c>
      <c r="O2730" s="124">
        <v>13414</v>
      </c>
      <c r="P2730" s="123">
        <v>13821</v>
      </c>
      <c r="Q2730" s="124">
        <v>12914</v>
      </c>
      <c r="R2730" s="123">
        <v>14346</v>
      </c>
      <c r="S2730" s="124">
        <v>15332</v>
      </c>
      <c r="T2730" s="123">
        <v>16002</v>
      </c>
      <c r="U2730" s="124">
        <v>15960</v>
      </c>
      <c r="V2730" s="123">
        <v>15366</v>
      </c>
      <c r="W2730" s="124">
        <v>15732</v>
      </c>
      <c r="X2730" s="123">
        <v>16909</v>
      </c>
      <c r="Y2730" s="124">
        <v>18363</v>
      </c>
      <c r="Z2730" s="123">
        <v>18888</v>
      </c>
      <c r="AA2730" s="124">
        <v>20408</v>
      </c>
      <c r="AB2730" s="123">
        <v>18451</v>
      </c>
      <c r="AC2730" s="124">
        <v>18203</v>
      </c>
      <c r="AD2730" s="123">
        <v>20257</v>
      </c>
      <c r="AE2730" s="125">
        <v>20985</v>
      </c>
      <c r="AF2730" s="126">
        <v>20816</v>
      </c>
    </row>
    <row r="2731" spans="2:32">
      <c r="B2731" s="127">
        <v>2693</v>
      </c>
      <c r="C2731" s="128">
        <v>2693</v>
      </c>
      <c r="D2731" s="129">
        <v>113</v>
      </c>
      <c r="E2731" s="130">
        <v>4</v>
      </c>
      <c r="F2731" s="131">
        <v>23</v>
      </c>
      <c r="G2731" s="132" t="s">
        <v>485</v>
      </c>
      <c r="H2731" s="133">
        <v>4</v>
      </c>
      <c r="I2731" s="128">
        <v>22</v>
      </c>
      <c r="J2731" s="129" t="s">
        <v>485</v>
      </c>
      <c r="K2731" s="134">
        <v>5</v>
      </c>
      <c r="L2731" s="108"/>
      <c r="M2731" s="81">
        <v>12899</v>
      </c>
      <c r="N2731" s="135">
        <v>13872</v>
      </c>
      <c r="O2731" s="136">
        <v>13881</v>
      </c>
      <c r="P2731" s="135">
        <v>14197</v>
      </c>
      <c r="Q2731" s="136">
        <v>12990</v>
      </c>
      <c r="R2731" s="135">
        <v>14926</v>
      </c>
      <c r="S2731" s="136">
        <v>15720</v>
      </c>
      <c r="T2731" s="135">
        <v>16291</v>
      </c>
      <c r="U2731" s="136">
        <v>16319</v>
      </c>
      <c r="V2731" s="135">
        <v>15068</v>
      </c>
      <c r="W2731" s="136">
        <v>15543</v>
      </c>
      <c r="X2731" s="135">
        <v>17170</v>
      </c>
      <c r="Y2731" s="136">
        <v>18304</v>
      </c>
      <c r="Z2731" s="135">
        <v>18662</v>
      </c>
      <c r="AA2731" s="136">
        <v>19910</v>
      </c>
      <c r="AB2731" s="135">
        <v>17676</v>
      </c>
      <c r="AC2731" s="136">
        <v>17687</v>
      </c>
      <c r="AD2731" s="135">
        <v>19953</v>
      </c>
      <c r="AE2731" s="137">
        <v>20580</v>
      </c>
      <c r="AF2731" s="138">
        <v>20369</v>
      </c>
    </row>
    <row r="2732" spans="2:32">
      <c r="B2732" s="114">
        <v>2694</v>
      </c>
      <c r="C2732" s="115">
        <v>2694</v>
      </c>
      <c r="D2732" s="116">
        <v>113</v>
      </c>
      <c r="E2732" s="117">
        <v>4</v>
      </c>
      <c r="F2732" s="118">
        <v>23</v>
      </c>
      <c r="G2732" s="119" t="s">
        <v>485</v>
      </c>
      <c r="H2732" s="120">
        <v>4</v>
      </c>
      <c r="I2732" s="115">
        <v>22</v>
      </c>
      <c r="J2732" s="116" t="s">
        <v>485</v>
      </c>
      <c r="K2732" s="121">
        <v>6</v>
      </c>
      <c r="L2732" s="108"/>
      <c r="M2732" s="122">
        <v>14008</v>
      </c>
      <c r="N2732" s="123">
        <v>15033</v>
      </c>
      <c r="O2732" s="124">
        <v>14928</v>
      </c>
      <c r="P2732" s="123">
        <v>14986</v>
      </c>
      <c r="Q2732" s="124">
        <v>13222</v>
      </c>
      <c r="R2732" s="123">
        <v>15912</v>
      </c>
      <c r="S2732" s="124">
        <v>16687</v>
      </c>
      <c r="T2732" s="123">
        <v>17224</v>
      </c>
      <c r="U2732" s="124">
        <v>17084</v>
      </c>
      <c r="V2732" s="123">
        <v>14902</v>
      </c>
      <c r="W2732" s="124">
        <v>15369</v>
      </c>
      <c r="X2732" s="123">
        <v>17759</v>
      </c>
      <c r="Y2732" s="124">
        <v>18790</v>
      </c>
      <c r="Z2732" s="123">
        <v>18917</v>
      </c>
      <c r="AA2732" s="124">
        <v>19434</v>
      </c>
      <c r="AB2732" s="123">
        <v>17011</v>
      </c>
      <c r="AC2732" s="124">
        <v>17129</v>
      </c>
      <c r="AD2732" s="123">
        <v>20192</v>
      </c>
      <c r="AE2732" s="125">
        <v>20751</v>
      </c>
      <c r="AF2732" s="126">
        <v>20397</v>
      </c>
    </row>
    <row r="2733" spans="2:32">
      <c r="B2733" s="127">
        <v>2695</v>
      </c>
      <c r="C2733" s="128">
        <v>2695</v>
      </c>
      <c r="D2733" s="129">
        <v>113</v>
      </c>
      <c r="E2733" s="130">
        <v>4</v>
      </c>
      <c r="F2733" s="131">
        <v>23</v>
      </c>
      <c r="G2733" s="132" t="s">
        <v>485</v>
      </c>
      <c r="H2733" s="133">
        <v>4</v>
      </c>
      <c r="I2733" s="128">
        <v>22</v>
      </c>
      <c r="J2733" s="129" t="s">
        <v>485</v>
      </c>
      <c r="K2733" s="134">
        <v>7</v>
      </c>
      <c r="L2733" s="108"/>
      <c r="M2733" s="81">
        <v>15249</v>
      </c>
      <c r="N2733" s="135">
        <v>16143</v>
      </c>
      <c r="O2733" s="136">
        <v>16082</v>
      </c>
      <c r="P2733" s="135">
        <v>15858</v>
      </c>
      <c r="Q2733" s="136">
        <v>13583</v>
      </c>
      <c r="R2733" s="135">
        <v>16954</v>
      </c>
      <c r="S2733" s="136">
        <v>17583</v>
      </c>
      <c r="T2733" s="135">
        <v>18094</v>
      </c>
      <c r="U2733" s="136">
        <v>17961</v>
      </c>
      <c r="V2733" s="135">
        <v>14889</v>
      </c>
      <c r="W2733" s="136">
        <v>15151</v>
      </c>
      <c r="X2733" s="135">
        <v>18463</v>
      </c>
      <c r="Y2733" s="136">
        <v>19260</v>
      </c>
      <c r="Z2733" s="135">
        <v>19448</v>
      </c>
      <c r="AA2733" s="136">
        <v>18796</v>
      </c>
      <c r="AB2733" s="135">
        <v>16643</v>
      </c>
      <c r="AC2733" s="136">
        <v>16593</v>
      </c>
      <c r="AD2733" s="135">
        <v>20454</v>
      </c>
      <c r="AE2733" s="137">
        <v>20969</v>
      </c>
      <c r="AF2733" s="138">
        <v>20780</v>
      </c>
    </row>
    <row r="2734" spans="2:32">
      <c r="B2734" s="114">
        <v>2696</v>
      </c>
      <c r="C2734" s="115">
        <v>2696</v>
      </c>
      <c r="D2734" s="116">
        <v>113</v>
      </c>
      <c r="E2734" s="117">
        <v>4</v>
      </c>
      <c r="F2734" s="118">
        <v>23</v>
      </c>
      <c r="G2734" s="119" t="s">
        <v>485</v>
      </c>
      <c r="H2734" s="120">
        <v>4</v>
      </c>
      <c r="I2734" s="115">
        <v>22</v>
      </c>
      <c r="J2734" s="116" t="s">
        <v>485</v>
      </c>
      <c r="K2734" s="121">
        <v>8</v>
      </c>
      <c r="L2734" s="108"/>
      <c r="M2734" s="122">
        <v>15687</v>
      </c>
      <c r="N2734" s="123">
        <v>16427</v>
      </c>
      <c r="O2734" s="124">
        <v>16341</v>
      </c>
      <c r="P2734" s="123">
        <v>16040</v>
      </c>
      <c r="Q2734" s="124">
        <v>14113</v>
      </c>
      <c r="R2734" s="123">
        <v>17344</v>
      </c>
      <c r="S2734" s="124">
        <v>17809</v>
      </c>
      <c r="T2734" s="123">
        <v>18254</v>
      </c>
      <c r="U2734" s="124">
        <v>18115</v>
      </c>
      <c r="V2734" s="123">
        <v>15296</v>
      </c>
      <c r="W2734" s="124">
        <v>15074</v>
      </c>
      <c r="X2734" s="123">
        <v>18721</v>
      </c>
      <c r="Y2734" s="124">
        <v>19226</v>
      </c>
      <c r="Z2734" s="123">
        <v>19430</v>
      </c>
      <c r="AA2734" s="124">
        <v>18736</v>
      </c>
      <c r="AB2734" s="123">
        <v>16883</v>
      </c>
      <c r="AC2734" s="124">
        <v>16442</v>
      </c>
      <c r="AD2734" s="123">
        <v>20292</v>
      </c>
      <c r="AE2734" s="125">
        <v>20812</v>
      </c>
      <c r="AF2734" s="126">
        <v>20688</v>
      </c>
    </row>
    <row r="2735" spans="2:32">
      <c r="B2735" s="127">
        <v>2697</v>
      </c>
      <c r="C2735" s="128">
        <v>2697</v>
      </c>
      <c r="D2735" s="129">
        <v>113</v>
      </c>
      <c r="E2735" s="130">
        <v>4</v>
      </c>
      <c r="F2735" s="131">
        <v>23</v>
      </c>
      <c r="G2735" s="132" t="s">
        <v>485</v>
      </c>
      <c r="H2735" s="133">
        <v>4</v>
      </c>
      <c r="I2735" s="128">
        <v>22</v>
      </c>
      <c r="J2735" s="129" t="s">
        <v>485</v>
      </c>
      <c r="K2735" s="134">
        <v>9</v>
      </c>
      <c r="L2735" s="108"/>
      <c r="M2735" s="81">
        <v>15523</v>
      </c>
      <c r="N2735" s="135">
        <v>16273</v>
      </c>
      <c r="O2735" s="136">
        <v>16135</v>
      </c>
      <c r="P2735" s="135">
        <v>15969</v>
      </c>
      <c r="Q2735" s="136">
        <v>14489</v>
      </c>
      <c r="R2735" s="135">
        <v>17140</v>
      </c>
      <c r="S2735" s="136">
        <v>17706</v>
      </c>
      <c r="T2735" s="135">
        <v>17961</v>
      </c>
      <c r="U2735" s="136">
        <v>17751</v>
      </c>
      <c r="V2735" s="135">
        <v>15640</v>
      </c>
      <c r="W2735" s="136">
        <v>15179</v>
      </c>
      <c r="X2735" s="135">
        <v>18381</v>
      </c>
      <c r="Y2735" s="136">
        <v>18908</v>
      </c>
      <c r="Z2735" s="135">
        <v>19064</v>
      </c>
      <c r="AA2735" s="136">
        <v>18599</v>
      </c>
      <c r="AB2735" s="135">
        <v>17158</v>
      </c>
      <c r="AC2735" s="136">
        <v>16487</v>
      </c>
      <c r="AD2735" s="135">
        <v>19916</v>
      </c>
      <c r="AE2735" s="137">
        <v>20327</v>
      </c>
      <c r="AF2735" s="138">
        <v>20285</v>
      </c>
    </row>
    <row r="2736" spans="2:32">
      <c r="B2736" s="114">
        <v>2698</v>
      </c>
      <c r="C2736" s="115">
        <v>2698</v>
      </c>
      <c r="D2736" s="116">
        <v>113</v>
      </c>
      <c r="E2736" s="117">
        <v>4</v>
      </c>
      <c r="F2736" s="118">
        <v>23</v>
      </c>
      <c r="G2736" s="119" t="s">
        <v>485</v>
      </c>
      <c r="H2736" s="120">
        <v>4</v>
      </c>
      <c r="I2736" s="115">
        <v>22</v>
      </c>
      <c r="J2736" s="116" t="s">
        <v>485</v>
      </c>
      <c r="K2736" s="121">
        <v>10</v>
      </c>
      <c r="L2736" s="108"/>
      <c r="M2736" s="122">
        <v>15334</v>
      </c>
      <c r="N2736" s="123">
        <v>16052</v>
      </c>
      <c r="O2736" s="124">
        <v>15894</v>
      </c>
      <c r="P2736" s="123">
        <v>15908</v>
      </c>
      <c r="Q2736" s="124">
        <v>14688</v>
      </c>
      <c r="R2736" s="123">
        <v>16940</v>
      </c>
      <c r="S2736" s="124">
        <v>17554</v>
      </c>
      <c r="T2736" s="123">
        <v>17775</v>
      </c>
      <c r="U2736" s="124">
        <v>17418</v>
      </c>
      <c r="V2736" s="123">
        <v>15936</v>
      </c>
      <c r="W2736" s="124">
        <v>15512</v>
      </c>
      <c r="X2736" s="123">
        <v>18234</v>
      </c>
      <c r="Y2736" s="124">
        <v>18832</v>
      </c>
      <c r="Z2736" s="123">
        <v>18862</v>
      </c>
      <c r="AA2736" s="124">
        <v>18191</v>
      </c>
      <c r="AB2736" s="123">
        <v>17614</v>
      </c>
      <c r="AC2736" s="124">
        <v>16890</v>
      </c>
      <c r="AD2736" s="123">
        <v>19887</v>
      </c>
      <c r="AE2736" s="125">
        <v>20260</v>
      </c>
      <c r="AF2736" s="126">
        <v>20117</v>
      </c>
    </row>
    <row r="2737" spans="2:32">
      <c r="B2737" s="127">
        <v>2699</v>
      </c>
      <c r="C2737" s="128">
        <v>2699</v>
      </c>
      <c r="D2737" s="129">
        <v>113</v>
      </c>
      <c r="E2737" s="130">
        <v>4</v>
      </c>
      <c r="F2737" s="131">
        <v>23</v>
      </c>
      <c r="G2737" s="132" t="s">
        <v>485</v>
      </c>
      <c r="H2737" s="133">
        <v>4</v>
      </c>
      <c r="I2737" s="128">
        <v>22</v>
      </c>
      <c r="J2737" s="129" t="s">
        <v>485</v>
      </c>
      <c r="K2737" s="134">
        <v>11</v>
      </c>
      <c r="L2737" s="108"/>
      <c r="M2737" s="81">
        <v>15286</v>
      </c>
      <c r="N2737" s="135">
        <v>15914</v>
      </c>
      <c r="O2737" s="136">
        <v>15785</v>
      </c>
      <c r="P2737" s="135">
        <v>15997</v>
      </c>
      <c r="Q2737" s="136">
        <v>14905</v>
      </c>
      <c r="R2737" s="135">
        <v>16902</v>
      </c>
      <c r="S2737" s="136">
        <v>17503</v>
      </c>
      <c r="T2737" s="135">
        <v>17680</v>
      </c>
      <c r="U2737" s="136">
        <v>17319</v>
      </c>
      <c r="V2737" s="135">
        <v>16234</v>
      </c>
      <c r="W2737" s="136">
        <v>15832</v>
      </c>
      <c r="X2737" s="135">
        <v>18264</v>
      </c>
      <c r="Y2737" s="136">
        <v>18873</v>
      </c>
      <c r="Z2737" s="135">
        <v>18847</v>
      </c>
      <c r="AA2737" s="136">
        <v>18160</v>
      </c>
      <c r="AB2737" s="135">
        <v>18027</v>
      </c>
      <c r="AC2737" s="136">
        <v>17272</v>
      </c>
      <c r="AD2737" s="135">
        <v>19979</v>
      </c>
      <c r="AE2737" s="137">
        <v>20284</v>
      </c>
      <c r="AF2737" s="138">
        <v>20148</v>
      </c>
    </row>
    <row r="2738" spans="2:32">
      <c r="B2738" s="114">
        <v>2700</v>
      </c>
      <c r="C2738" s="115">
        <v>2700</v>
      </c>
      <c r="D2738" s="116">
        <v>113</v>
      </c>
      <c r="E2738" s="117">
        <v>4</v>
      </c>
      <c r="F2738" s="118">
        <v>23</v>
      </c>
      <c r="G2738" s="119" t="s">
        <v>485</v>
      </c>
      <c r="H2738" s="120">
        <v>4</v>
      </c>
      <c r="I2738" s="115">
        <v>22</v>
      </c>
      <c r="J2738" s="116" t="s">
        <v>485</v>
      </c>
      <c r="K2738" s="121">
        <v>12</v>
      </c>
      <c r="L2738" s="108"/>
      <c r="M2738" s="122">
        <v>15166</v>
      </c>
      <c r="N2738" s="123">
        <v>15743</v>
      </c>
      <c r="O2738" s="124">
        <v>15730</v>
      </c>
      <c r="P2738" s="123">
        <v>15985</v>
      </c>
      <c r="Q2738" s="124">
        <v>14882</v>
      </c>
      <c r="R2738" s="123">
        <v>16778</v>
      </c>
      <c r="S2738" s="124">
        <v>17277</v>
      </c>
      <c r="T2738" s="123">
        <v>17532</v>
      </c>
      <c r="U2738" s="124">
        <v>17284</v>
      </c>
      <c r="V2738" s="123">
        <v>16254</v>
      </c>
      <c r="W2738" s="124">
        <v>15959</v>
      </c>
      <c r="X2738" s="123">
        <v>18165</v>
      </c>
      <c r="Y2738" s="124">
        <v>18672</v>
      </c>
      <c r="Z2738" s="123">
        <v>18835</v>
      </c>
      <c r="AA2738" s="124">
        <v>18109</v>
      </c>
      <c r="AB2738" s="123">
        <v>18083</v>
      </c>
      <c r="AC2738" s="124">
        <v>17415</v>
      </c>
      <c r="AD2738" s="123">
        <v>19795</v>
      </c>
      <c r="AE2738" s="125">
        <v>20199</v>
      </c>
      <c r="AF2738" s="126">
        <v>20164</v>
      </c>
    </row>
    <row r="2739" spans="2:32">
      <c r="B2739" s="127">
        <v>2701</v>
      </c>
      <c r="C2739" s="128">
        <v>2701</v>
      </c>
      <c r="D2739" s="129">
        <v>113</v>
      </c>
      <c r="E2739" s="130">
        <v>4</v>
      </c>
      <c r="F2739" s="131">
        <v>23</v>
      </c>
      <c r="G2739" s="132" t="s">
        <v>485</v>
      </c>
      <c r="H2739" s="133">
        <v>4</v>
      </c>
      <c r="I2739" s="128">
        <v>22</v>
      </c>
      <c r="J2739" s="129" t="s">
        <v>485</v>
      </c>
      <c r="K2739" s="134">
        <v>13</v>
      </c>
      <c r="L2739" s="108"/>
      <c r="M2739" s="81">
        <v>15039</v>
      </c>
      <c r="N2739" s="135">
        <v>15551</v>
      </c>
      <c r="O2739" s="136">
        <v>15720</v>
      </c>
      <c r="P2739" s="135">
        <v>15858</v>
      </c>
      <c r="Q2739" s="136">
        <v>14699</v>
      </c>
      <c r="R2739" s="135">
        <v>16650</v>
      </c>
      <c r="S2739" s="136">
        <v>17015</v>
      </c>
      <c r="T2739" s="135">
        <v>17331</v>
      </c>
      <c r="U2739" s="136">
        <v>17272</v>
      </c>
      <c r="V2739" s="135">
        <v>16066</v>
      </c>
      <c r="W2739" s="136">
        <v>15912</v>
      </c>
      <c r="X2739" s="135">
        <v>18037</v>
      </c>
      <c r="Y2739" s="136">
        <v>18409</v>
      </c>
      <c r="Z2739" s="135">
        <v>18808</v>
      </c>
      <c r="AA2739" s="136">
        <v>17800</v>
      </c>
      <c r="AB2739" s="135">
        <v>17879</v>
      </c>
      <c r="AC2739" s="136">
        <v>17367</v>
      </c>
      <c r="AD2739" s="135">
        <v>19518</v>
      </c>
      <c r="AE2739" s="137">
        <v>19990</v>
      </c>
      <c r="AF2739" s="138">
        <v>20138</v>
      </c>
    </row>
    <row r="2740" spans="2:32">
      <c r="B2740" s="114">
        <v>2702</v>
      </c>
      <c r="C2740" s="115">
        <v>2702</v>
      </c>
      <c r="D2740" s="116">
        <v>113</v>
      </c>
      <c r="E2740" s="117">
        <v>4</v>
      </c>
      <c r="F2740" s="118">
        <v>23</v>
      </c>
      <c r="G2740" s="119" t="s">
        <v>485</v>
      </c>
      <c r="H2740" s="120">
        <v>4</v>
      </c>
      <c r="I2740" s="115">
        <v>22</v>
      </c>
      <c r="J2740" s="116" t="s">
        <v>485</v>
      </c>
      <c r="K2740" s="121">
        <v>14</v>
      </c>
      <c r="L2740" s="108"/>
      <c r="M2740" s="122">
        <v>14914</v>
      </c>
      <c r="N2740" s="123">
        <v>15412</v>
      </c>
      <c r="O2740" s="124">
        <v>15603</v>
      </c>
      <c r="P2740" s="123">
        <v>15735</v>
      </c>
      <c r="Q2740" s="124">
        <v>14490</v>
      </c>
      <c r="R2740" s="123">
        <v>16529</v>
      </c>
      <c r="S2740" s="124">
        <v>16873</v>
      </c>
      <c r="T2740" s="123">
        <v>17167</v>
      </c>
      <c r="U2740" s="124">
        <v>17095</v>
      </c>
      <c r="V2740" s="123">
        <v>15833</v>
      </c>
      <c r="W2740" s="124">
        <v>15805</v>
      </c>
      <c r="X2740" s="123">
        <v>17884</v>
      </c>
      <c r="Y2740" s="124">
        <v>18210</v>
      </c>
      <c r="Z2740" s="123">
        <v>18589</v>
      </c>
      <c r="AA2740" s="124">
        <v>17483</v>
      </c>
      <c r="AB2740" s="123">
        <v>17541</v>
      </c>
      <c r="AC2740" s="124">
        <v>17220</v>
      </c>
      <c r="AD2740" s="123">
        <v>19305</v>
      </c>
      <c r="AE2740" s="125">
        <v>19761</v>
      </c>
      <c r="AF2740" s="126">
        <v>19890</v>
      </c>
    </row>
    <row r="2741" spans="2:32">
      <c r="B2741" s="127">
        <v>2703</v>
      </c>
      <c r="C2741" s="128">
        <v>2703</v>
      </c>
      <c r="D2741" s="129">
        <v>113</v>
      </c>
      <c r="E2741" s="130">
        <v>4</v>
      </c>
      <c r="F2741" s="131">
        <v>23</v>
      </c>
      <c r="G2741" s="132" t="s">
        <v>485</v>
      </c>
      <c r="H2741" s="133">
        <v>4</v>
      </c>
      <c r="I2741" s="128">
        <v>22</v>
      </c>
      <c r="J2741" s="129" t="s">
        <v>485</v>
      </c>
      <c r="K2741" s="134">
        <v>15</v>
      </c>
      <c r="L2741" s="108"/>
      <c r="M2741" s="81">
        <v>14907</v>
      </c>
      <c r="N2741" s="135">
        <v>15403</v>
      </c>
      <c r="O2741" s="136">
        <v>15570</v>
      </c>
      <c r="P2741" s="135">
        <v>15706</v>
      </c>
      <c r="Q2741" s="136">
        <v>14597</v>
      </c>
      <c r="R2741" s="135">
        <v>16490</v>
      </c>
      <c r="S2741" s="136">
        <v>16891</v>
      </c>
      <c r="T2741" s="135">
        <v>17140</v>
      </c>
      <c r="U2741" s="136">
        <v>17022</v>
      </c>
      <c r="V2741" s="135">
        <v>15896</v>
      </c>
      <c r="W2741" s="136">
        <v>15871</v>
      </c>
      <c r="X2741" s="135">
        <v>17813</v>
      </c>
      <c r="Y2741" s="136">
        <v>18198</v>
      </c>
      <c r="Z2741" s="135">
        <v>18448</v>
      </c>
      <c r="AA2741" s="136">
        <v>17224</v>
      </c>
      <c r="AB2741" s="135">
        <v>17542</v>
      </c>
      <c r="AC2741" s="136">
        <v>17266</v>
      </c>
      <c r="AD2741" s="135">
        <v>19266</v>
      </c>
      <c r="AE2741" s="137">
        <v>19682</v>
      </c>
      <c r="AF2741" s="138">
        <v>19720</v>
      </c>
    </row>
    <row r="2742" spans="2:32">
      <c r="B2742" s="114">
        <v>2704</v>
      </c>
      <c r="C2742" s="115">
        <v>2704</v>
      </c>
      <c r="D2742" s="116">
        <v>113</v>
      </c>
      <c r="E2742" s="117">
        <v>4</v>
      </c>
      <c r="F2742" s="118">
        <v>23</v>
      </c>
      <c r="G2742" s="119" t="s">
        <v>485</v>
      </c>
      <c r="H2742" s="120">
        <v>4</v>
      </c>
      <c r="I2742" s="115">
        <v>22</v>
      </c>
      <c r="J2742" s="116" t="s">
        <v>485</v>
      </c>
      <c r="K2742" s="121">
        <v>16</v>
      </c>
      <c r="L2742" s="108"/>
      <c r="M2742" s="122">
        <v>15211</v>
      </c>
      <c r="N2742" s="123">
        <v>15687</v>
      </c>
      <c r="O2742" s="124">
        <v>15855</v>
      </c>
      <c r="P2742" s="123">
        <v>15906</v>
      </c>
      <c r="Q2742" s="124">
        <v>14851</v>
      </c>
      <c r="R2742" s="123">
        <v>16760</v>
      </c>
      <c r="S2742" s="124">
        <v>17454</v>
      </c>
      <c r="T2742" s="123">
        <v>17366</v>
      </c>
      <c r="U2742" s="124">
        <v>17203</v>
      </c>
      <c r="V2742" s="123">
        <v>16069</v>
      </c>
      <c r="W2742" s="124">
        <v>16246</v>
      </c>
      <c r="X2742" s="123">
        <v>18009</v>
      </c>
      <c r="Y2742" s="124">
        <v>18829</v>
      </c>
      <c r="Z2742" s="123">
        <v>18498</v>
      </c>
      <c r="AA2742" s="124">
        <v>17332</v>
      </c>
      <c r="AB2742" s="123">
        <v>17611</v>
      </c>
      <c r="AC2742" s="124">
        <v>17568</v>
      </c>
      <c r="AD2742" s="123">
        <v>19858</v>
      </c>
      <c r="AE2742" s="125">
        <v>19758</v>
      </c>
      <c r="AF2742" s="126">
        <v>19706</v>
      </c>
    </row>
    <row r="2743" spans="2:32">
      <c r="B2743" s="127">
        <v>2705</v>
      </c>
      <c r="C2743" s="128">
        <v>2705</v>
      </c>
      <c r="D2743" s="129">
        <v>113</v>
      </c>
      <c r="E2743" s="130">
        <v>4</v>
      </c>
      <c r="F2743" s="131">
        <v>23</v>
      </c>
      <c r="G2743" s="132" t="s">
        <v>485</v>
      </c>
      <c r="H2743" s="133">
        <v>4</v>
      </c>
      <c r="I2743" s="128">
        <v>22</v>
      </c>
      <c r="J2743" s="129" t="s">
        <v>485</v>
      </c>
      <c r="K2743" s="134">
        <v>17</v>
      </c>
      <c r="L2743" s="108"/>
      <c r="M2743" s="81">
        <v>15712</v>
      </c>
      <c r="N2743" s="135">
        <v>16193</v>
      </c>
      <c r="O2743" s="136">
        <v>16255</v>
      </c>
      <c r="P2743" s="135">
        <v>16205</v>
      </c>
      <c r="Q2743" s="136">
        <v>15389</v>
      </c>
      <c r="R2743" s="135">
        <v>17270</v>
      </c>
      <c r="S2743" s="136">
        <v>18133</v>
      </c>
      <c r="T2743" s="135">
        <v>17916</v>
      </c>
      <c r="U2743" s="136">
        <v>17536</v>
      </c>
      <c r="V2743" s="135">
        <v>16653</v>
      </c>
      <c r="W2743" s="136">
        <v>16987</v>
      </c>
      <c r="X2743" s="135">
        <v>18566</v>
      </c>
      <c r="Y2743" s="136">
        <v>19536</v>
      </c>
      <c r="Z2743" s="135">
        <v>18936</v>
      </c>
      <c r="AA2743" s="136">
        <v>18086</v>
      </c>
      <c r="AB2743" s="135">
        <v>18212</v>
      </c>
      <c r="AC2743" s="136">
        <v>18325</v>
      </c>
      <c r="AD2743" s="135">
        <v>20582</v>
      </c>
      <c r="AE2743" s="137">
        <v>20349</v>
      </c>
      <c r="AF2743" s="138">
        <v>20149</v>
      </c>
    </row>
    <row r="2744" spans="2:32">
      <c r="B2744" s="114">
        <v>2706</v>
      </c>
      <c r="C2744" s="115">
        <v>2706</v>
      </c>
      <c r="D2744" s="116">
        <v>113</v>
      </c>
      <c r="E2744" s="117">
        <v>4</v>
      </c>
      <c r="F2744" s="118">
        <v>23</v>
      </c>
      <c r="G2744" s="119" t="s">
        <v>485</v>
      </c>
      <c r="H2744" s="120">
        <v>4</v>
      </c>
      <c r="I2744" s="115">
        <v>22</v>
      </c>
      <c r="J2744" s="116" t="s">
        <v>485</v>
      </c>
      <c r="K2744" s="121">
        <v>18</v>
      </c>
      <c r="L2744" s="108"/>
      <c r="M2744" s="122">
        <v>16018</v>
      </c>
      <c r="N2744" s="123">
        <v>16478</v>
      </c>
      <c r="O2744" s="124">
        <v>16472</v>
      </c>
      <c r="P2744" s="123">
        <v>16422</v>
      </c>
      <c r="Q2744" s="124">
        <v>15587</v>
      </c>
      <c r="R2744" s="123">
        <v>17773</v>
      </c>
      <c r="S2744" s="124">
        <v>18457</v>
      </c>
      <c r="T2744" s="123">
        <v>18221</v>
      </c>
      <c r="U2744" s="124">
        <v>18048</v>
      </c>
      <c r="V2744" s="123">
        <v>17121</v>
      </c>
      <c r="W2744" s="124">
        <v>17797</v>
      </c>
      <c r="X2744" s="123">
        <v>19317</v>
      </c>
      <c r="Y2744" s="124">
        <v>20021</v>
      </c>
      <c r="Z2744" s="123">
        <v>19625</v>
      </c>
      <c r="AA2744" s="124">
        <v>18805</v>
      </c>
      <c r="AB2744" s="123">
        <v>18859</v>
      </c>
      <c r="AC2744" s="124">
        <v>19358</v>
      </c>
      <c r="AD2744" s="123">
        <v>21145</v>
      </c>
      <c r="AE2744" s="125">
        <v>20962</v>
      </c>
      <c r="AF2744" s="126">
        <v>20915</v>
      </c>
    </row>
    <row r="2745" spans="2:32">
      <c r="B2745" s="127">
        <v>2707</v>
      </c>
      <c r="C2745" s="128">
        <v>2707</v>
      </c>
      <c r="D2745" s="129">
        <v>113</v>
      </c>
      <c r="E2745" s="130">
        <v>4</v>
      </c>
      <c r="F2745" s="131">
        <v>23</v>
      </c>
      <c r="G2745" s="132" t="s">
        <v>485</v>
      </c>
      <c r="H2745" s="133">
        <v>4</v>
      </c>
      <c r="I2745" s="128">
        <v>22</v>
      </c>
      <c r="J2745" s="129" t="s">
        <v>485</v>
      </c>
      <c r="K2745" s="134">
        <v>19</v>
      </c>
      <c r="L2745" s="108"/>
      <c r="M2745" s="81">
        <v>16174</v>
      </c>
      <c r="N2745" s="135">
        <v>16553</v>
      </c>
      <c r="O2745" s="136">
        <v>16559</v>
      </c>
      <c r="P2745" s="135">
        <v>16577</v>
      </c>
      <c r="Q2745" s="136">
        <v>15588</v>
      </c>
      <c r="R2745" s="135">
        <v>18073</v>
      </c>
      <c r="S2745" s="136">
        <v>18589</v>
      </c>
      <c r="T2745" s="135">
        <v>18514</v>
      </c>
      <c r="U2745" s="136">
        <v>18446</v>
      </c>
      <c r="V2745" s="135">
        <v>17367</v>
      </c>
      <c r="W2745" s="136">
        <v>18242</v>
      </c>
      <c r="X2745" s="135">
        <v>19891</v>
      </c>
      <c r="Y2745" s="136">
        <v>20479</v>
      </c>
      <c r="Z2745" s="135">
        <v>20401</v>
      </c>
      <c r="AA2745" s="136">
        <v>19694</v>
      </c>
      <c r="AB2745" s="135">
        <v>19387</v>
      </c>
      <c r="AC2745" s="136">
        <v>20084</v>
      </c>
      <c r="AD2745" s="135">
        <v>21826</v>
      </c>
      <c r="AE2745" s="137">
        <v>21874</v>
      </c>
      <c r="AF2745" s="138">
        <v>21864</v>
      </c>
    </row>
    <row r="2746" spans="2:32">
      <c r="B2746" s="114">
        <v>2708</v>
      </c>
      <c r="C2746" s="115">
        <v>2708</v>
      </c>
      <c r="D2746" s="116">
        <v>113</v>
      </c>
      <c r="E2746" s="117">
        <v>4</v>
      </c>
      <c r="F2746" s="118">
        <v>23</v>
      </c>
      <c r="G2746" s="119" t="s">
        <v>485</v>
      </c>
      <c r="H2746" s="120">
        <v>4</v>
      </c>
      <c r="I2746" s="115">
        <v>22</v>
      </c>
      <c r="J2746" s="116" t="s">
        <v>485</v>
      </c>
      <c r="K2746" s="121">
        <v>20</v>
      </c>
      <c r="L2746" s="108"/>
      <c r="M2746" s="122">
        <v>16494</v>
      </c>
      <c r="N2746" s="123">
        <v>17090</v>
      </c>
      <c r="O2746" s="124">
        <v>17175</v>
      </c>
      <c r="P2746" s="123">
        <v>17033</v>
      </c>
      <c r="Q2746" s="124">
        <v>15843</v>
      </c>
      <c r="R2746" s="123">
        <v>18530</v>
      </c>
      <c r="S2746" s="124">
        <v>19235</v>
      </c>
      <c r="T2746" s="123">
        <v>19372</v>
      </c>
      <c r="U2746" s="124">
        <v>19364</v>
      </c>
      <c r="V2746" s="123">
        <v>17867</v>
      </c>
      <c r="W2746" s="124">
        <v>18953</v>
      </c>
      <c r="X2746" s="123">
        <v>20720</v>
      </c>
      <c r="Y2746" s="124">
        <v>21682</v>
      </c>
      <c r="Z2746" s="123">
        <v>21771</v>
      </c>
      <c r="AA2746" s="124">
        <v>20933</v>
      </c>
      <c r="AB2746" s="123">
        <v>20429</v>
      </c>
      <c r="AC2746" s="124">
        <v>21089</v>
      </c>
      <c r="AD2746" s="123">
        <v>23282</v>
      </c>
      <c r="AE2746" s="125">
        <v>23451</v>
      </c>
      <c r="AF2746" s="126">
        <v>23444</v>
      </c>
    </row>
    <row r="2747" spans="2:32">
      <c r="B2747" s="127">
        <v>2709</v>
      </c>
      <c r="C2747" s="128">
        <v>2709</v>
      </c>
      <c r="D2747" s="129">
        <v>113</v>
      </c>
      <c r="E2747" s="130">
        <v>4</v>
      </c>
      <c r="F2747" s="131">
        <v>23</v>
      </c>
      <c r="G2747" s="132" t="s">
        <v>485</v>
      </c>
      <c r="H2747" s="133">
        <v>4</v>
      </c>
      <c r="I2747" s="128">
        <v>22</v>
      </c>
      <c r="J2747" s="129" t="s">
        <v>485</v>
      </c>
      <c r="K2747" s="134">
        <v>21</v>
      </c>
      <c r="L2747" s="108"/>
      <c r="M2747" s="81">
        <v>16294</v>
      </c>
      <c r="N2747" s="135">
        <v>16961</v>
      </c>
      <c r="O2747" s="136">
        <v>17061</v>
      </c>
      <c r="P2747" s="135">
        <v>16915</v>
      </c>
      <c r="Q2747" s="136">
        <v>15706</v>
      </c>
      <c r="R2747" s="135">
        <v>18476</v>
      </c>
      <c r="S2747" s="136">
        <v>19224</v>
      </c>
      <c r="T2747" s="135">
        <v>19569</v>
      </c>
      <c r="U2747" s="136">
        <v>19608</v>
      </c>
      <c r="V2747" s="135">
        <v>18097</v>
      </c>
      <c r="W2747" s="136">
        <v>19458</v>
      </c>
      <c r="X2747" s="135">
        <v>21102</v>
      </c>
      <c r="Y2747" s="136">
        <v>22275</v>
      </c>
      <c r="Z2747" s="135">
        <v>22560</v>
      </c>
      <c r="AA2747" s="136">
        <v>21791</v>
      </c>
      <c r="AB2747" s="135">
        <v>21244</v>
      </c>
      <c r="AC2747" s="136">
        <v>22022</v>
      </c>
      <c r="AD2747" s="135">
        <v>24187</v>
      </c>
      <c r="AE2747" s="137">
        <v>24585</v>
      </c>
      <c r="AF2747" s="138">
        <v>24515</v>
      </c>
    </row>
    <row r="2748" spans="2:32">
      <c r="B2748" s="114">
        <v>2710</v>
      </c>
      <c r="C2748" s="115">
        <v>2710</v>
      </c>
      <c r="D2748" s="116">
        <v>113</v>
      </c>
      <c r="E2748" s="117">
        <v>4</v>
      </c>
      <c r="F2748" s="118">
        <v>23</v>
      </c>
      <c r="G2748" s="119" t="s">
        <v>485</v>
      </c>
      <c r="H2748" s="120">
        <v>4</v>
      </c>
      <c r="I2748" s="115">
        <v>22</v>
      </c>
      <c r="J2748" s="116" t="s">
        <v>485</v>
      </c>
      <c r="K2748" s="121">
        <v>22</v>
      </c>
      <c r="L2748" s="108"/>
      <c r="M2748" s="122">
        <v>15211</v>
      </c>
      <c r="N2748" s="123">
        <v>15932</v>
      </c>
      <c r="O2748" s="124">
        <v>16031</v>
      </c>
      <c r="P2748" s="123">
        <v>16091</v>
      </c>
      <c r="Q2748" s="124">
        <v>14993</v>
      </c>
      <c r="R2748" s="123">
        <v>17472</v>
      </c>
      <c r="S2748" s="124">
        <v>18294</v>
      </c>
      <c r="T2748" s="123">
        <v>18749</v>
      </c>
      <c r="U2748" s="124">
        <v>18773</v>
      </c>
      <c r="V2748" s="123">
        <v>17601</v>
      </c>
      <c r="W2748" s="124">
        <v>18964</v>
      </c>
      <c r="X2748" s="123">
        <v>20358</v>
      </c>
      <c r="Y2748" s="124">
        <v>21723</v>
      </c>
      <c r="Z2748" s="123">
        <v>22073</v>
      </c>
      <c r="AA2748" s="124">
        <v>21790</v>
      </c>
      <c r="AB2748" s="123">
        <v>21107</v>
      </c>
      <c r="AC2748" s="124">
        <v>21799</v>
      </c>
      <c r="AD2748" s="123">
        <v>23812</v>
      </c>
      <c r="AE2748" s="125">
        <v>24336</v>
      </c>
      <c r="AF2748" s="126">
        <v>24172</v>
      </c>
    </row>
    <row r="2749" spans="2:32">
      <c r="B2749" s="127">
        <v>2711</v>
      </c>
      <c r="C2749" s="128">
        <v>2711</v>
      </c>
      <c r="D2749" s="129">
        <v>113</v>
      </c>
      <c r="E2749" s="130">
        <v>4</v>
      </c>
      <c r="F2749" s="131">
        <v>23</v>
      </c>
      <c r="G2749" s="132" t="s">
        <v>485</v>
      </c>
      <c r="H2749" s="133">
        <v>4</v>
      </c>
      <c r="I2749" s="128">
        <v>22</v>
      </c>
      <c r="J2749" s="129" t="s">
        <v>485</v>
      </c>
      <c r="K2749" s="134">
        <v>23</v>
      </c>
      <c r="L2749" s="108"/>
      <c r="M2749" s="81">
        <v>14073</v>
      </c>
      <c r="N2749" s="135">
        <v>14749</v>
      </c>
      <c r="O2749" s="136">
        <v>14905</v>
      </c>
      <c r="P2749" s="135">
        <v>15177</v>
      </c>
      <c r="Q2749" s="136">
        <v>14204</v>
      </c>
      <c r="R2749" s="135">
        <v>16353</v>
      </c>
      <c r="S2749" s="136">
        <v>17201</v>
      </c>
      <c r="T2749" s="135">
        <v>17656</v>
      </c>
      <c r="U2749" s="136">
        <v>17705</v>
      </c>
      <c r="V2749" s="135">
        <v>16905</v>
      </c>
      <c r="W2749" s="136">
        <v>18150</v>
      </c>
      <c r="X2749" s="135">
        <v>19351</v>
      </c>
      <c r="Y2749" s="136">
        <v>20817</v>
      </c>
      <c r="Z2749" s="135">
        <v>21195</v>
      </c>
      <c r="AA2749" s="136">
        <v>21247</v>
      </c>
      <c r="AB2749" s="135">
        <v>20583</v>
      </c>
      <c r="AC2749" s="136">
        <v>21116</v>
      </c>
      <c r="AD2749" s="135">
        <v>23010</v>
      </c>
      <c r="AE2749" s="137">
        <v>23544</v>
      </c>
      <c r="AF2749" s="138">
        <v>23374</v>
      </c>
    </row>
    <row r="2750" spans="2:32">
      <c r="B2750" s="114">
        <v>2712</v>
      </c>
      <c r="C2750" s="115">
        <v>2712</v>
      </c>
      <c r="D2750" s="116">
        <v>113</v>
      </c>
      <c r="E2750" s="117">
        <v>4</v>
      </c>
      <c r="F2750" s="118">
        <v>23</v>
      </c>
      <c r="G2750" s="119" t="s">
        <v>485</v>
      </c>
      <c r="H2750" s="120">
        <v>4</v>
      </c>
      <c r="I2750" s="115">
        <v>22</v>
      </c>
      <c r="J2750" s="116" t="s">
        <v>485</v>
      </c>
      <c r="K2750" s="121">
        <v>24</v>
      </c>
      <c r="L2750" s="108"/>
      <c r="M2750" s="122">
        <v>13234</v>
      </c>
      <c r="N2750" s="123">
        <v>13845</v>
      </c>
      <c r="O2750" s="124">
        <v>14097</v>
      </c>
      <c r="P2750" s="123">
        <v>14437</v>
      </c>
      <c r="Q2750" s="124">
        <v>13489</v>
      </c>
      <c r="R2750" s="123">
        <v>15489</v>
      </c>
      <c r="S2750" s="124">
        <v>16341</v>
      </c>
      <c r="T2750" s="123">
        <v>16752</v>
      </c>
      <c r="U2750" s="124">
        <v>16946</v>
      </c>
      <c r="V2750" s="123">
        <v>16254</v>
      </c>
      <c r="W2750" s="124">
        <v>17583</v>
      </c>
      <c r="X2750" s="123">
        <v>18538</v>
      </c>
      <c r="Y2750" s="124">
        <v>20054</v>
      </c>
      <c r="Z2750" s="123">
        <v>20516</v>
      </c>
      <c r="AA2750" s="124">
        <v>20839</v>
      </c>
      <c r="AB2750" s="123">
        <v>20034</v>
      </c>
      <c r="AC2750" s="124">
        <v>20632</v>
      </c>
      <c r="AD2750" s="123">
        <v>22297</v>
      </c>
      <c r="AE2750" s="125">
        <v>22809</v>
      </c>
      <c r="AF2750" s="126">
        <v>22748</v>
      </c>
    </row>
    <row r="2751" spans="2:32">
      <c r="B2751" s="127">
        <v>2713</v>
      </c>
      <c r="C2751" s="128">
        <v>2713</v>
      </c>
      <c r="D2751" s="129">
        <v>114</v>
      </c>
      <c r="E2751" s="130">
        <v>4</v>
      </c>
      <c r="F2751" s="131">
        <v>24</v>
      </c>
      <c r="G2751" s="132" t="s">
        <v>485</v>
      </c>
      <c r="H2751" s="133">
        <v>4</v>
      </c>
      <c r="I2751" s="128">
        <v>23</v>
      </c>
      <c r="J2751" s="129" t="s">
        <v>485</v>
      </c>
      <c r="K2751" s="134">
        <v>1</v>
      </c>
      <c r="L2751" s="108"/>
      <c r="M2751" s="81">
        <v>13222</v>
      </c>
      <c r="N2751" s="135">
        <v>13454</v>
      </c>
      <c r="O2751" s="136">
        <v>14236</v>
      </c>
      <c r="P2751" s="135">
        <v>13760</v>
      </c>
      <c r="Q2751" s="136">
        <v>14054</v>
      </c>
      <c r="R2751" s="135">
        <v>15584</v>
      </c>
      <c r="S2751" s="136">
        <v>16302</v>
      </c>
      <c r="T2751" s="135">
        <v>16404</v>
      </c>
      <c r="U2751" s="136">
        <v>17103</v>
      </c>
      <c r="V2751" s="135">
        <v>16424</v>
      </c>
      <c r="W2751" s="136">
        <v>17078</v>
      </c>
      <c r="X2751" s="135">
        <v>19073</v>
      </c>
      <c r="Y2751" s="136">
        <v>20203</v>
      </c>
      <c r="Z2751" s="135">
        <v>20687</v>
      </c>
      <c r="AA2751" s="136">
        <v>20133</v>
      </c>
      <c r="AB2751" s="135">
        <v>19634</v>
      </c>
      <c r="AC2751" s="136">
        <v>20005</v>
      </c>
      <c r="AD2751" s="135">
        <v>22566</v>
      </c>
      <c r="AE2751" s="137">
        <v>22589</v>
      </c>
      <c r="AF2751" s="138">
        <v>22955</v>
      </c>
    </row>
    <row r="2752" spans="2:32">
      <c r="B2752" s="114">
        <v>2714</v>
      </c>
      <c r="C2752" s="115">
        <v>2714</v>
      </c>
      <c r="D2752" s="116">
        <v>114</v>
      </c>
      <c r="E2752" s="117">
        <v>4</v>
      </c>
      <c r="F2752" s="118">
        <v>24</v>
      </c>
      <c r="G2752" s="119" t="s">
        <v>485</v>
      </c>
      <c r="H2752" s="120">
        <v>4</v>
      </c>
      <c r="I2752" s="115">
        <v>23</v>
      </c>
      <c r="J2752" s="116" t="s">
        <v>485</v>
      </c>
      <c r="K2752" s="121">
        <v>2</v>
      </c>
      <c r="L2752" s="108"/>
      <c r="M2752" s="122">
        <v>13005</v>
      </c>
      <c r="N2752" s="123">
        <v>13175</v>
      </c>
      <c r="O2752" s="124">
        <v>13945</v>
      </c>
      <c r="P2752" s="123">
        <v>13358</v>
      </c>
      <c r="Q2752" s="124">
        <v>13724</v>
      </c>
      <c r="R2752" s="123">
        <v>15293</v>
      </c>
      <c r="S2752" s="124">
        <v>16029</v>
      </c>
      <c r="T2752" s="123">
        <v>16047</v>
      </c>
      <c r="U2752" s="124">
        <v>16723</v>
      </c>
      <c r="V2752" s="123">
        <v>16055</v>
      </c>
      <c r="W2752" s="124">
        <v>16853</v>
      </c>
      <c r="X2752" s="123">
        <v>18683</v>
      </c>
      <c r="Y2752" s="124">
        <v>19777</v>
      </c>
      <c r="Z2752" s="123">
        <v>20185</v>
      </c>
      <c r="AA2752" s="124">
        <v>19610</v>
      </c>
      <c r="AB2752" s="123">
        <v>19129</v>
      </c>
      <c r="AC2752" s="124">
        <v>19667</v>
      </c>
      <c r="AD2752" s="123">
        <v>22079</v>
      </c>
      <c r="AE2752" s="125">
        <v>22022</v>
      </c>
      <c r="AF2752" s="126">
        <v>22398</v>
      </c>
    </row>
    <row r="2753" spans="2:32">
      <c r="B2753" s="127">
        <v>2715</v>
      </c>
      <c r="C2753" s="128">
        <v>2715</v>
      </c>
      <c r="D2753" s="129">
        <v>114</v>
      </c>
      <c r="E2753" s="130">
        <v>4</v>
      </c>
      <c r="F2753" s="131">
        <v>24</v>
      </c>
      <c r="G2753" s="132" t="s">
        <v>485</v>
      </c>
      <c r="H2753" s="133">
        <v>4</v>
      </c>
      <c r="I2753" s="128">
        <v>23</v>
      </c>
      <c r="J2753" s="129" t="s">
        <v>485</v>
      </c>
      <c r="K2753" s="134">
        <v>3</v>
      </c>
      <c r="L2753" s="108"/>
      <c r="M2753" s="81">
        <v>12959</v>
      </c>
      <c r="N2753" s="135">
        <v>13063</v>
      </c>
      <c r="O2753" s="136">
        <v>13849</v>
      </c>
      <c r="P2753" s="135">
        <v>13142</v>
      </c>
      <c r="Q2753" s="136">
        <v>13533</v>
      </c>
      <c r="R2753" s="135">
        <v>15179</v>
      </c>
      <c r="S2753" s="136">
        <v>15926</v>
      </c>
      <c r="T2753" s="135">
        <v>15934</v>
      </c>
      <c r="U2753" s="136">
        <v>16596</v>
      </c>
      <c r="V2753" s="135">
        <v>15831</v>
      </c>
      <c r="W2753" s="136">
        <v>16783</v>
      </c>
      <c r="X2753" s="135">
        <v>18460</v>
      </c>
      <c r="Y2753" s="136">
        <v>19540</v>
      </c>
      <c r="Z2753" s="135">
        <v>19899</v>
      </c>
      <c r="AA2753" s="136">
        <v>19154</v>
      </c>
      <c r="AB2753" s="135">
        <v>18767</v>
      </c>
      <c r="AC2753" s="136">
        <v>19485</v>
      </c>
      <c r="AD2753" s="135">
        <v>21749</v>
      </c>
      <c r="AE2753" s="137">
        <v>21675</v>
      </c>
      <c r="AF2753" s="138">
        <v>22034</v>
      </c>
    </row>
    <row r="2754" spans="2:32">
      <c r="B2754" s="114">
        <v>2716</v>
      </c>
      <c r="C2754" s="115">
        <v>2716</v>
      </c>
      <c r="D2754" s="116">
        <v>114</v>
      </c>
      <c r="E2754" s="117">
        <v>4</v>
      </c>
      <c r="F2754" s="118">
        <v>24</v>
      </c>
      <c r="G2754" s="119" t="s">
        <v>485</v>
      </c>
      <c r="H2754" s="120">
        <v>4</v>
      </c>
      <c r="I2754" s="115">
        <v>23</v>
      </c>
      <c r="J2754" s="116" t="s">
        <v>485</v>
      </c>
      <c r="K2754" s="121">
        <v>4</v>
      </c>
      <c r="L2754" s="108"/>
      <c r="M2754" s="122">
        <v>13087</v>
      </c>
      <c r="N2754" s="123">
        <v>13148</v>
      </c>
      <c r="O2754" s="124">
        <v>13889</v>
      </c>
      <c r="P2754" s="123">
        <v>13047</v>
      </c>
      <c r="Q2754" s="124">
        <v>13505</v>
      </c>
      <c r="R2754" s="123">
        <v>15270</v>
      </c>
      <c r="S2754" s="124">
        <v>15927</v>
      </c>
      <c r="T2754" s="123">
        <v>15876</v>
      </c>
      <c r="U2754" s="124">
        <v>16436</v>
      </c>
      <c r="V2754" s="123">
        <v>15630</v>
      </c>
      <c r="W2754" s="124">
        <v>16732</v>
      </c>
      <c r="X2754" s="123">
        <v>18222</v>
      </c>
      <c r="Y2754" s="124">
        <v>19169</v>
      </c>
      <c r="Z2754" s="123">
        <v>19364</v>
      </c>
      <c r="AA2754" s="124">
        <v>18424</v>
      </c>
      <c r="AB2754" s="123">
        <v>18259</v>
      </c>
      <c r="AC2754" s="124">
        <v>19172</v>
      </c>
      <c r="AD2754" s="123">
        <v>21167</v>
      </c>
      <c r="AE2754" s="125">
        <v>21019</v>
      </c>
      <c r="AF2754" s="126">
        <v>21294</v>
      </c>
    </row>
    <row r="2755" spans="2:32">
      <c r="B2755" s="127">
        <v>2717</v>
      </c>
      <c r="C2755" s="128">
        <v>2717</v>
      </c>
      <c r="D2755" s="129">
        <v>114</v>
      </c>
      <c r="E2755" s="130">
        <v>4</v>
      </c>
      <c r="F2755" s="131">
        <v>24</v>
      </c>
      <c r="G2755" s="132" t="s">
        <v>485</v>
      </c>
      <c r="H2755" s="133">
        <v>4</v>
      </c>
      <c r="I2755" s="128">
        <v>23</v>
      </c>
      <c r="J2755" s="129" t="s">
        <v>485</v>
      </c>
      <c r="K2755" s="134">
        <v>5</v>
      </c>
      <c r="L2755" s="108"/>
      <c r="M2755" s="81">
        <v>13588</v>
      </c>
      <c r="N2755" s="135">
        <v>13629</v>
      </c>
      <c r="O2755" s="136">
        <v>14286</v>
      </c>
      <c r="P2755" s="135">
        <v>13075</v>
      </c>
      <c r="Q2755" s="136">
        <v>13644</v>
      </c>
      <c r="R2755" s="135">
        <v>15699</v>
      </c>
      <c r="S2755" s="136">
        <v>16275</v>
      </c>
      <c r="T2755" s="135">
        <v>16191</v>
      </c>
      <c r="U2755" s="136">
        <v>16557</v>
      </c>
      <c r="V2755" s="135">
        <v>15512</v>
      </c>
      <c r="W2755" s="136">
        <v>17093</v>
      </c>
      <c r="X2755" s="135">
        <v>18235</v>
      </c>
      <c r="Y2755" s="136">
        <v>19037</v>
      </c>
      <c r="Z2755" s="135">
        <v>19079</v>
      </c>
      <c r="AA2755" s="136">
        <v>17700</v>
      </c>
      <c r="AB2755" s="135">
        <v>17773</v>
      </c>
      <c r="AC2755" s="136">
        <v>19179</v>
      </c>
      <c r="AD2755" s="135">
        <v>20781</v>
      </c>
      <c r="AE2755" s="137">
        <v>20581</v>
      </c>
      <c r="AF2755" s="138">
        <v>20781</v>
      </c>
    </row>
    <row r="2756" spans="2:32">
      <c r="B2756" s="114">
        <v>2718</v>
      </c>
      <c r="C2756" s="115">
        <v>2718</v>
      </c>
      <c r="D2756" s="116">
        <v>114</v>
      </c>
      <c r="E2756" s="117">
        <v>4</v>
      </c>
      <c r="F2756" s="118">
        <v>24</v>
      </c>
      <c r="G2756" s="119" t="s">
        <v>485</v>
      </c>
      <c r="H2756" s="120">
        <v>4</v>
      </c>
      <c r="I2756" s="115">
        <v>23</v>
      </c>
      <c r="J2756" s="116" t="s">
        <v>485</v>
      </c>
      <c r="K2756" s="121">
        <v>6</v>
      </c>
      <c r="L2756" s="108"/>
      <c r="M2756" s="122">
        <v>14680</v>
      </c>
      <c r="N2756" s="123">
        <v>14674</v>
      </c>
      <c r="O2756" s="124">
        <v>15076</v>
      </c>
      <c r="P2756" s="123">
        <v>13293</v>
      </c>
      <c r="Q2756" s="124">
        <v>13787</v>
      </c>
      <c r="R2756" s="123">
        <v>16679</v>
      </c>
      <c r="S2756" s="124">
        <v>17244</v>
      </c>
      <c r="T2756" s="123">
        <v>16991</v>
      </c>
      <c r="U2756" s="124">
        <v>16992</v>
      </c>
      <c r="V2756" s="123">
        <v>15372</v>
      </c>
      <c r="W2756" s="124">
        <v>17813</v>
      </c>
      <c r="X2756" s="123">
        <v>18766</v>
      </c>
      <c r="Y2756" s="124">
        <v>19460</v>
      </c>
      <c r="Z2756" s="123">
        <v>19073</v>
      </c>
      <c r="AA2756" s="124">
        <v>17052</v>
      </c>
      <c r="AB2756" s="123">
        <v>17206</v>
      </c>
      <c r="AC2756" s="124">
        <v>19560</v>
      </c>
      <c r="AD2756" s="123">
        <v>20939</v>
      </c>
      <c r="AE2756" s="125">
        <v>20582</v>
      </c>
      <c r="AF2756" s="126">
        <v>20543</v>
      </c>
    </row>
    <row r="2757" spans="2:32">
      <c r="B2757" s="127">
        <v>2719</v>
      </c>
      <c r="C2757" s="128">
        <v>2719</v>
      </c>
      <c r="D2757" s="129">
        <v>114</v>
      </c>
      <c r="E2757" s="130">
        <v>4</v>
      </c>
      <c r="F2757" s="131">
        <v>24</v>
      </c>
      <c r="G2757" s="132" t="s">
        <v>485</v>
      </c>
      <c r="H2757" s="133">
        <v>4</v>
      </c>
      <c r="I2757" s="128">
        <v>23</v>
      </c>
      <c r="J2757" s="129" t="s">
        <v>485</v>
      </c>
      <c r="K2757" s="134">
        <v>7</v>
      </c>
      <c r="L2757" s="108"/>
      <c r="M2757" s="81">
        <v>15842</v>
      </c>
      <c r="N2757" s="135">
        <v>15826</v>
      </c>
      <c r="O2757" s="136">
        <v>15966</v>
      </c>
      <c r="P2757" s="135">
        <v>13651</v>
      </c>
      <c r="Q2757" s="136">
        <v>13840</v>
      </c>
      <c r="R2757" s="135">
        <v>17603</v>
      </c>
      <c r="S2757" s="136">
        <v>18153</v>
      </c>
      <c r="T2757" s="135">
        <v>17902</v>
      </c>
      <c r="U2757" s="136">
        <v>17584</v>
      </c>
      <c r="V2757" s="135">
        <v>15194</v>
      </c>
      <c r="W2757" s="136">
        <v>18604</v>
      </c>
      <c r="X2757" s="135">
        <v>19279</v>
      </c>
      <c r="Y2757" s="136">
        <v>19887</v>
      </c>
      <c r="Z2757" s="135">
        <v>19265</v>
      </c>
      <c r="AA2757" s="136">
        <v>16698</v>
      </c>
      <c r="AB2757" s="135">
        <v>16660</v>
      </c>
      <c r="AC2757" s="136">
        <v>20105</v>
      </c>
      <c r="AD2757" s="135">
        <v>21151</v>
      </c>
      <c r="AE2757" s="137">
        <v>20938</v>
      </c>
      <c r="AF2757" s="138">
        <v>20576</v>
      </c>
    </row>
    <row r="2758" spans="2:32">
      <c r="B2758" s="114">
        <v>2720</v>
      </c>
      <c r="C2758" s="115">
        <v>2720</v>
      </c>
      <c r="D2758" s="116">
        <v>114</v>
      </c>
      <c r="E2758" s="117">
        <v>4</v>
      </c>
      <c r="F2758" s="118">
        <v>24</v>
      </c>
      <c r="G2758" s="119" t="s">
        <v>485</v>
      </c>
      <c r="H2758" s="120">
        <v>4</v>
      </c>
      <c r="I2758" s="115">
        <v>23</v>
      </c>
      <c r="J2758" s="116" t="s">
        <v>485</v>
      </c>
      <c r="K2758" s="121">
        <v>8</v>
      </c>
      <c r="L2758" s="108"/>
      <c r="M2758" s="122">
        <v>16100</v>
      </c>
      <c r="N2758" s="123">
        <v>16024</v>
      </c>
      <c r="O2758" s="124">
        <v>16076</v>
      </c>
      <c r="P2758" s="123">
        <v>14095</v>
      </c>
      <c r="Q2758" s="124">
        <v>13847</v>
      </c>
      <c r="R2758" s="123">
        <v>17769</v>
      </c>
      <c r="S2758" s="124">
        <v>18261</v>
      </c>
      <c r="T2758" s="123">
        <v>18001</v>
      </c>
      <c r="U2758" s="124">
        <v>17592</v>
      </c>
      <c r="V2758" s="123">
        <v>15067</v>
      </c>
      <c r="W2758" s="124">
        <v>18816</v>
      </c>
      <c r="X2758" s="123">
        <v>19198</v>
      </c>
      <c r="Y2758" s="124">
        <v>19802</v>
      </c>
      <c r="Z2758" s="123">
        <v>19047</v>
      </c>
      <c r="AA2758" s="124">
        <v>16865</v>
      </c>
      <c r="AB2758" s="123">
        <v>16432</v>
      </c>
      <c r="AC2758" s="124">
        <v>20213</v>
      </c>
      <c r="AD2758" s="123">
        <v>20932</v>
      </c>
      <c r="AE2758" s="125">
        <v>20757</v>
      </c>
      <c r="AF2758" s="126">
        <v>20279</v>
      </c>
    </row>
    <row r="2759" spans="2:32">
      <c r="B2759" s="127">
        <v>2721</v>
      </c>
      <c r="C2759" s="128">
        <v>2721</v>
      </c>
      <c r="D2759" s="129">
        <v>114</v>
      </c>
      <c r="E2759" s="130">
        <v>4</v>
      </c>
      <c r="F2759" s="131">
        <v>24</v>
      </c>
      <c r="G2759" s="132" t="s">
        <v>485</v>
      </c>
      <c r="H2759" s="133">
        <v>4</v>
      </c>
      <c r="I2759" s="128">
        <v>23</v>
      </c>
      <c r="J2759" s="129" t="s">
        <v>485</v>
      </c>
      <c r="K2759" s="134">
        <v>9</v>
      </c>
      <c r="L2759" s="108"/>
      <c r="M2759" s="81">
        <v>15869</v>
      </c>
      <c r="N2759" s="135">
        <v>15640</v>
      </c>
      <c r="O2759" s="136">
        <v>15847</v>
      </c>
      <c r="P2759" s="135">
        <v>14356</v>
      </c>
      <c r="Q2759" s="136">
        <v>13925</v>
      </c>
      <c r="R2759" s="135">
        <v>17499</v>
      </c>
      <c r="S2759" s="136">
        <v>17809</v>
      </c>
      <c r="T2759" s="135">
        <v>17554</v>
      </c>
      <c r="U2759" s="136">
        <v>17217</v>
      </c>
      <c r="V2759" s="135">
        <v>15018</v>
      </c>
      <c r="W2759" s="136">
        <v>18299</v>
      </c>
      <c r="X2759" s="135">
        <v>18738</v>
      </c>
      <c r="Y2759" s="136">
        <v>19246</v>
      </c>
      <c r="Z2759" s="135">
        <v>18574</v>
      </c>
      <c r="AA2759" s="136">
        <v>16968</v>
      </c>
      <c r="AB2759" s="135">
        <v>16326</v>
      </c>
      <c r="AC2759" s="136">
        <v>19623</v>
      </c>
      <c r="AD2759" s="135">
        <v>20276</v>
      </c>
      <c r="AE2759" s="137">
        <v>20170</v>
      </c>
      <c r="AF2759" s="138">
        <v>19760</v>
      </c>
    </row>
    <row r="2760" spans="2:32">
      <c r="B2760" s="114">
        <v>2722</v>
      </c>
      <c r="C2760" s="115">
        <v>2722</v>
      </c>
      <c r="D2760" s="116">
        <v>114</v>
      </c>
      <c r="E2760" s="117">
        <v>4</v>
      </c>
      <c r="F2760" s="118">
        <v>24</v>
      </c>
      <c r="G2760" s="119" t="s">
        <v>485</v>
      </c>
      <c r="H2760" s="120">
        <v>4</v>
      </c>
      <c r="I2760" s="115">
        <v>23</v>
      </c>
      <c r="J2760" s="116" t="s">
        <v>485</v>
      </c>
      <c r="K2760" s="121">
        <v>10</v>
      </c>
      <c r="L2760" s="108"/>
      <c r="M2760" s="122">
        <v>15681</v>
      </c>
      <c r="N2760" s="123">
        <v>15426</v>
      </c>
      <c r="O2760" s="124">
        <v>15824</v>
      </c>
      <c r="P2760" s="123">
        <v>14614</v>
      </c>
      <c r="Q2760" s="124">
        <v>14200</v>
      </c>
      <c r="R2760" s="123">
        <v>17354</v>
      </c>
      <c r="S2760" s="124">
        <v>17632</v>
      </c>
      <c r="T2760" s="123">
        <v>17301</v>
      </c>
      <c r="U2760" s="124">
        <v>17168</v>
      </c>
      <c r="V2760" s="123">
        <v>15364</v>
      </c>
      <c r="W2760" s="124">
        <v>18100</v>
      </c>
      <c r="X2760" s="123">
        <v>18667</v>
      </c>
      <c r="Y2760" s="124">
        <v>19117</v>
      </c>
      <c r="Z2760" s="123">
        <v>18625</v>
      </c>
      <c r="AA2760" s="124">
        <v>17438</v>
      </c>
      <c r="AB2760" s="123">
        <v>16732</v>
      </c>
      <c r="AC2760" s="124">
        <v>19466</v>
      </c>
      <c r="AD2760" s="123">
        <v>20220</v>
      </c>
      <c r="AE2760" s="125">
        <v>20023</v>
      </c>
      <c r="AF2760" s="126">
        <v>19851</v>
      </c>
    </row>
    <row r="2761" spans="2:32">
      <c r="B2761" s="127">
        <v>2723</v>
      </c>
      <c r="C2761" s="128">
        <v>2723</v>
      </c>
      <c r="D2761" s="129">
        <v>114</v>
      </c>
      <c r="E2761" s="130">
        <v>4</v>
      </c>
      <c r="F2761" s="131">
        <v>24</v>
      </c>
      <c r="G2761" s="132" t="s">
        <v>485</v>
      </c>
      <c r="H2761" s="133">
        <v>4</v>
      </c>
      <c r="I2761" s="128">
        <v>23</v>
      </c>
      <c r="J2761" s="129" t="s">
        <v>485</v>
      </c>
      <c r="K2761" s="134">
        <v>11</v>
      </c>
      <c r="L2761" s="108"/>
      <c r="M2761" s="81">
        <v>15556</v>
      </c>
      <c r="N2761" s="135">
        <v>15287</v>
      </c>
      <c r="O2761" s="136">
        <v>15880</v>
      </c>
      <c r="P2761" s="135">
        <v>14795</v>
      </c>
      <c r="Q2761" s="136">
        <v>14436</v>
      </c>
      <c r="R2761" s="135">
        <v>17242</v>
      </c>
      <c r="S2761" s="136">
        <v>17490</v>
      </c>
      <c r="T2761" s="135">
        <v>17169</v>
      </c>
      <c r="U2761" s="136">
        <v>17293</v>
      </c>
      <c r="V2761" s="135">
        <v>15638</v>
      </c>
      <c r="W2761" s="136">
        <v>18051</v>
      </c>
      <c r="X2761" s="135">
        <v>18650</v>
      </c>
      <c r="Y2761" s="136">
        <v>19077</v>
      </c>
      <c r="Z2761" s="135">
        <v>18808</v>
      </c>
      <c r="AA2761" s="136">
        <v>17805</v>
      </c>
      <c r="AB2761" s="135">
        <v>17067</v>
      </c>
      <c r="AC2761" s="136">
        <v>19494</v>
      </c>
      <c r="AD2761" s="135">
        <v>20205</v>
      </c>
      <c r="AE2761" s="137">
        <v>20013</v>
      </c>
      <c r="AF2761" s="138">
        <v>20084</v>
      </c>
    </row>
    <row r="2762" spans="2:32">
      <c r="B2762" s="114">
        <v>2724</v>
      </c>
      <c r="C2762" s="115">
        <v>2724</v>
      </c>
      <c r="D2762" s="116">
        <v>114</v>
      </c>
      <c r="E2762" s="117">
        <v>4</v>
      </c>
      <c r="F2762" s="118">
        <v>24</v>
      </c>
      <c r="G2762" s="119" t="s">
        <v>485</v>
      </c>
      <c r="H2762" s="120">
        <v>4</v>
      </c>
      <c r="I2762" s="115">
        <v>23</v>
      </c>
      <c r="J2762" s="116" t="s">
        <v>485</v>
      </c>
      <c r="K2762" s="121">
        <v>12</v>
      </c>
      <c r="L2762" s="108"/>
      <c r="M2762" s="122">
        <v>15422</v>
      </c>
      <c r="N2762" s="123">
        <v>15322</v>
      </c>
      <c r="O2762" s="124">
        <v>15942</v>
      </c>
      <c r="P2762" s="123">
        <v>14846</v>
      </c>
      <c r="Q2762" s="124">
        <v>14606</v>
      </c>
      <c r="R2762" s="123">
        <v>17089</v>
      </c>
      <c r="S2762" s="124">
        <v>17407</v>
      </c>
      <c r="T2762" s="123">
        <v>17207</v>
      </c>
      <c r="U2762" s="124">
        <v>17400</v>
      </c>
      <c r="V2762" s="123">
        <v>15836</v>
      </c>
      <c r="W2762" s="124">
        <v>17956</v>
      </c>
      <c r="X2762" s="123">
        <v>18523</v>
      </c>
      <c r="Y2762" s="124">
        <v>19031</v>
      </c>
      <c r="Z2762" s="123">
        <v>18932</v>
      </c>
      <c r="AA2762" s="124">
        <v>17933</v>
      </c>
      <c r="AB2762" s="123">
        <v>17284</v>
      </c>
      <c r="AC2762" s="124">
        <v>19425</v>
      </c>
      <c r="AD2762" s="123">
        <v>20173</v>
      </c>
      <c r="AE2762" s="125">
        <v>20101</v>
      </c>
      <c r="AF2762" s="126">
        <v>20246</v>
      </c>
    </row>
    <row r="2763" spans="2:32">
      <c r="B2763" s="127">
        <v>2725</v>
      </c>
      <c r="C2763" s="128">
        <v>2725</v>
      </c>
      <c r="D2763" s="129">
        <v>114</v>
      </c>
      <c r="E2763" s="130">
        <v>4</v>
      </c>
      <c r="F2763" s="131">
        <v>24</v>
      </c>
      <c r="G2763" s="132" t="s">
        <v>485</v>
      </c>
      <c r="H2763" s="133">
        <v>4</v>
      </c>
      <c r="I2763" s="128">
        <v>23</v>
      </c>
      <c r="J2763" s="129" t="s">
        <v>485</v>
      </c>
      <c r="K2763" s="134">
        <v>13</v>
      </c>
      <c r="L2763" s="108"/>
      <c r="M2763" s="81">
        <v>15289</v>
      </c>
      <c r="N2763" s="135">
        <v>15424</v>
      </c>
      <c r="O2763" s="136">
        <v>15925</v>
      </c>
      <c r="P2763" s="135">
        <v>14764</v>
      </c>
      <c r="Q2763" s="136">
        <v>14665</v>
      </c>
      <c r="R2763" s="135">
        <v>16934</v>
      </c>
      <c r="S2763" s="136">
        <v>17315</v>
      </c>
      <c r="T2763" s="135">
        <v>17298</v>
      </c>
      <c r="U2763" s="136">
        <v>17380</v>
      </c>
      <c r="V2763" s="135">
        <v>15899</v>
      </c>
      <c r="W2763" s="136">
        <v>17866</v>
      </c>
      <c r="X2763" s="135">
        <v>18362</v>
      </c>
      <c r="Y2763" s="136">
        <v>18931</v>
      </c>
      <c r="Z2763" s="135">
        <v>18906</v>
      </c>
      <c r="AA2763" s="136">
        <v>17839</v>
      </c>
      <c r="AB2763" s="135">
        <v>17338</v>
      </c>
      <c r="AC2763" s="136">
        <v>19330</v>
      </c>
      <c r="AD2763" s="135">
        <v>20072</v>
      </c>
      <c r="AE2763" s="137">
        <v>20182</v>
      </c>
      <c r="AF2763" s="138">
        <v>20223</v>
      </c>
    </row>
    <row r="2764" spans="2:32">
      <c r="B2764" s="114">
        <v>2726</v>
      </c>
      <c r="C2764" s="115">
        <v>2726</v>
      </c>
      <c r="D2764" s="116">
        <v>114</v>
      </c>
      <c r="E2764" s="117">
        <v>4</v>
      </c>
      <c r="F2764" s="118">
        <v>24</v>
      </c>
      <c r="G2764" s="119" t="s">
        <v>485</v>
      </c>
      <c r="H2764" s="120">
        <v>4</v>
      </c>
      <c r="I2764" s="115">
        <v>23</v>
      </c>
      <c r="J2764" s="116" t="s">
        <v>485</v>
      </c>
      <c r="K2764" s="121">
        <v>14</v>
      </c>
      <c r="L2764" s="108"/>
      <c r="M2764" s="122">
        <v>15184</v>
      </c>
      <c r="N2764" s="123">
        <v>15335</v>
      </c>
      <c r="O2764" s="124">
        <v>15830</v>
      </c>
      <c r="P2764" s="123">
        <v>14591</v>
      </c>
      <c r="Q2764" s="124">
        <v>14629</v>
      </c>
      <c r="R2764" s="123">
        <v>16827</v>
      </c>
      <c r="S2764" s="124">
        <v>17179</v>
      </c>
      <c r="T2764" s="123">
        <v>17163</v>
      </c>
      <c r="U2764" s="124">
        <v>17258</v>
      </c>
      <c r="V2764" s="123">
        <v>15827</v>
      </c>
      <c r="W2764" s="124">
        <v>17687</v>
      </c>
      <c r="X2764" s="123">
        <v>18212</v>
      </c>
      <c r="Y2764" s="124">
        <v>18763</v>
      </c>
      <c r="Z2764" s="123">
        <v>18730</v>
      </c>
      <c r="AA2764" s="124">
        <v>17535</v>
      </c>
      <c r="AB2764" s="123">
        <v>17233</v>
      </c>
      <c r="AC2764" s="124">
        <v>19131</v>
      </c>
      <c r="AD2764" s="123">
        <v>19868</v>
      </c>
      <c r="AE2764" s="125">
        <v>19962</v>
      </c>
      <c r="AF2764" s="126">
        <v>20022</v>
      </c>
    </row>
    <row r="2765" spans="2:32">
      <c r="B2765" s="127">
        <v>2727</v>
      </c>
      <c r="C2765" s="128">
        <v>2727</v>
      </c>
      <c r="D2765" s="129">
        <v>114</v>
      </c>
      <c r="E2765" s="130">
        <v>4</v>
      </c>
      <c r="F2765" s="131">
        <v>24</v>
      </c>
      <c r="G2765" s="132" t="s">
        <v>485</v>
      </c>
      <c r="H2765" s="133">
        <v>4</v>
      </c>
      <c r="I2765" s="128">
        <v>23</v>
      </c>
      <c r="J2765" s="129" t="s">
        <v>485</v>
      </c>
      <c r="K2765" s="134">
        <v>15</v>
      </c>
      <c r="L2765" s="108"/>
      <c r="M2765" s="81">
        <v>15214</v>
      </c>
      <c r="N2765" s="135">
        <v>15297</v>
      </c>
      <c r="O2765" s="136">
        <v>15807</v>
      </c>
      <c r="P2765" s="135">
        <v>14685</v>
      </c>
      <c r="Q2765" s="136">
        <v>14714</v>
      </c>
      <c r="R2765" s="135">
        <v>16844</v>
      </c>
      <c r="S2765" s="136">
        <v>17157</v>
      </c>
      <c r="T2765" s="135">
        <v>17077</v>
      </c>
      <c r="U2765" s="136">
        <v>17174</v>
      </c>
      <c r="V2765" s="135">
        <v>15895</v>
      </c>
      <c r="W2765" s="136">
        <v>17627</v>
      </c>
      <c r="X2765" s="135">
        <v>18197</v>
      </c>
      <c r="Y2765" s="136">
        <v>18700</v>
      </c>
      <c r="Z2765" s="135">
        <v>18602</v>
      </c>
      <c r="AA2765" s="136">
        <v>17537</v>
      </c>
      <c r="AB2765" s="135">
        <v>17274</v>
      </c>
      <c r="AC2765" s="136">
        <v>19038</v>
      </c>
      <c r="AD2765" s="135">
        <v>19789</v>
      </c>
      <c r="AE2765" s="137">
        <v>19791</v>
      </c>
      <c r="AF2765" s="138">
        <v>19866</v>
      </c>
    </row>
    <row r="2766" spans="2:32">
      <c r="B2766" s="114">
        <v>2728</v>
      </c>
      <c r="C2766" s="115">
        <v>2728</v>
      </c>
      <c r="D2766" s="116">
        <v>114</v>
      </c>
      <c r="E2766" s="117">
        <v>4</v>
      </c>
      <c r="F2766" s="118">
        <v>24</v>
      </c>
      <c r="G2766" s="119" t="s">
        <v>485</v>
      </c>
      <c r="H2766" s="120">
        <v>4</v>
      </c>
      <c r="I2766" s="115">
        <v>23</v>
      </c>
      <c r="J2766" s="116" t="s">
        <v>485</v>
      </c>
      <c r="K2766" s="121">
        <v>16</v>
      </c>
      <c r="L2766" s="108"/>
      <c r="M2766" s="122">
        <v>15677</v>
      </c>
      <c r="N2766" s="123">
        <v>15623</v>
      </c>
      <c r="O2766" s="124">
        <v>16068</v>
      </c>
      <c r="P2766" s="123">
        <v>14993</v>
      </c>
      <c r="Q2766" s="124">
        <v>15204</v>
      </c>
      <c r="R2766" s="123">
        <v>17461</v>
      </c>
      <c r="S2766" s="124">
        <v>17445</v>
      </c>
      <c r="T2766" s="123">
        <v>17319</v>
      </c>
      <c r="U2766" s="124">
        <v>17325</v>
      </c>
      <c r="V2766" s="123">
        <v>16339</v>
      </c>
      <c r="W2766" s="124">
        <v>17914</v>
      </c>
      <c r="X2766" s="123">
        <v>18872</v>
      </c>
      <c r="Y2766" s="124">
        <v>18870</v>
      </c>
      <c r="Z2766" s="123">
        <v>18646</v>
      </c>
      <c r="AA2766" s="124">
        <v>17669</v>
      </c>
      <c r="AB2766" s="123">
        <v>17638</v>
      </c>
      <c r="AC2766" s="124">
        <v>19241</v>
      </c>
      <c r="AD2766" s="123">
        <v>19914</v>
      </c>
      <c r="AE2766" s="125">
        <v>19832</v>
      </c>
      <c r="AF2766" s="126">
        <v>19845</v>
      </c>
    </row>
    <row r="2767" spans="2:32">
      <c r="B2767" s="127">
        <v>2729</v>
      </c>
      <c r="C2767" s="128">
        <v>2729</v>
      </c>
      <c r="D2767" s="129">
        <v>114</v>
      </c>
      <c r="E2767" s="130">
        <v>4</v>
      </c>
      <c r="F2767" s="131">
        <v>24</v>
      </c>
      <c r="G2767" s="132" t="s">
        <v>485</v>
      </c>
      <c r="H2767" s="133">
        <v>4</v>
      </c>
      <c r="I2767" s="128">
        <v>23</v>
      </c>
      <c r="J2767" s="129" t="s">
        <v>485</v>
      </c>
      <c r="K2767" s="134">
        <v>17</v>
      </c>
      <c r="L2767" s="108"/>
      <c r="M2767" s="81">
        <v>16372</v>
      </c>
      <c r="N2767" s="135">
        <v>16058</v>
      </c>
      <c r="O2767" s="136">
        <v>16398</v>
      </c>
      <c r="P2767" s="135">
        <v>15587</v>
      </c>
      <c r="Q2767" s="136">
        <v>15892</v>
      </c>
      <c r="R2767" s="135">
        <v>18177</v>
      </c>
      <c r="S2767" s="136">
        <v>18034</v>
      </c>
      <c r="T2767" s="135">
        <v>17717</v>
      </c>
      <c r="U2767" s="136">
        <v>17673</v>
      </c>
      <c r="V2767" s="135">
        <v>17110</v>
      </c>
      <c r="W2767" s="136">
        <v>18543</v>
      </c>
      <c r="X2767" s="135">
        <v>19613</v>
      </c>
      <c r="Y2767" s="136">
        <v>19479</v>
      </c>
      <c r="Z2767" s="135">
        <v>18955</v>
      </c>
      <c r="AA2767" s="136">
        <v>18308</v>
      </c>
      <c r="AB2767" s="135">
        <v>18431</v>
      </c>
      <c r="AC2767" s="136">
        <v>19945</v>
      </c>
      <c r="AD2767" s="135">
        <v>20543</v>
      </c>
      <c r="AE2767" s="137">
        <v>20316</v>
      </c>
      <c r="AF2767" s="138">
        <v>20160</v>
      </c>
    </row>
    <row r="2768" spans="2:32">
      <c r="B2768" s="114">
        <v>2730</v>
      </c>
      <c r="C2768" s="115">
        <v>2730</v>
      </c>
      <c r="D2768" s="116">
        <v>114</v>
      </c>
      <c r="E2768" s="117">
        <v>4</v>
      </c>
      <c r="F2768" s="118">
        <v>24</v>
      </c>
      <c r="G2768" s="119" t="s">
        <v>485</v>
      </c>
      <c r="H2768" s="120">
        <v>4</v>
      </c>
      <c r="I2768" s="115">
        <v>23</v>
      </c>
      <c r="J2768" s="116" t="s">
        <v>485</v>
      </c>
      <c r="K2768" s="121">
        <v>18</v>
      </c>
      <c r="L2768" s="108"/>
      <c r="M2768" s="122">
        <v>16640</v>
      </c>
      <c r="N2768" s="123">
        <v>16269</v>
      </c>
      <c r="O2768" s="124">
        <v>16583</v>
      </c>
      <c r="P2768" s="123">
        <v>15791</v>
      </c>
      <c r="Q2768" s="124">
        <v>16567</v>
      </c>
      <c r="R2768" s="123">
        <v>18536</v>
      </c>
      <c r="S2768" s="124">
        <v>18359</v>
      </c>
      <c r="T2768" s="123">
        <v>18205</v>
      </c>
      <c r="U2768" s="124">
        <v>18166</v>
      </c>
      <c r="V2768" s="123">
        <v>17915</v>
      </c>
      <c r="W2768" s="124">
        <v>19394</v>
      </c>
      <c r="X2768" s="123">
        <v>20117</v>
      </c>
      <c r="Y2768" s="124">
        <v>20038</v>
      </c>
      <c r="Z2768" s="123">
        <v>19676</v>
      </c>
      <c r="AA2768" s="124">
        <v>18980</v>
      </c>
      <c r="AB2768" s="123">
        <v>19489</v>
      </c>
      <c r="AC2768" s="124">
        <v>20913</v>
      </c>
      <c r="AD2768" s="123">
        <v>21196</v>
      </c>
      <c r="AE2768" s="125">
        <v>21115</v>
      </c>
      <c r="AF2768" s="126">
        <v>20960</v>
      </c>
    </row>
    <row r="2769" spans="2:32">
      <c r="B2769" s="127">
        <v>2731</v>
      </c>
      <c r="C2769" s="128">
        <v>2731</v>
      </c>
      <c r="D2769" s="129">
        <v>114</v>
      </c>
      <c r="E2769" s="130">
        <v>4</v>
      </c>
      <c r="F2769" s="131">
        <v>24</v>
      </c>
      <c r="G2769" s="132" t="s">
        <v>485</v>
      </c>
      <c r="H2769" s="133">
        <v>4</v>
      </c>
      <c r="I2769" s="128">
        <v>23</v>
      </c>
      <c r="J2769" s="129" t="s">
        <v>485</v>
      </c>
      <c r="K2769" s="134">
        <v>19</v>
      </c>
      <c r="L2769" s="108"/>
      <c r="M2769" s="81">
        <v>16619</v>
      </c>
      <c r="N2769" s="135">
        <v>16301</v>
      </c>
      <c r="O2769" s="136">
        <v>16683</v>
      </c>
      <c r="P2769" s="135">
        <v>15744</v>
      </c>
      <c r="Q2769" s="136">
        <v>16734</v>
      </c>
      <c r="R2769" s="135">
        <v>18616</v>
      </c>
      <c r="S2769" s="136">
        <v>18583</v>
      </c>
      <c r="T2769" s="135">
        <v>18519</v>
      </c>
      <c r="U2769" s="136">
        <v>18479</v>
      </c>
      <c r="V2769" s="135">
        <v>18268</v>
      </c>
      <c r="W2769" s="136">
        <v>19789</v>
      </c>
      <c r="X2769" s="135">
        <v>20498</v>
      </c>
      <c r="Y2769" s="136">
        <v>20695</v>
      </c>
      <c r="Z2769" s="135">
        <v>20408</v>
      </c>
      <c r="AA2769" s="136">
        <v>19436</v>
      </c>
      <c r="AB2769" s="135">
        <v>20170</v>
      </c>
      <c r="AC2769" s="136">
        <v>21587</v>
      </c>
      <c r="AD2769" s="135">
        <v>22074</v>
      </c>
      <c r="AE2769" s="137">
        <v>22044</v>
      </c>
      <c r="AF2769" s="138">
        <v>21873</v>
      </c>
    </row>
    <row r="2770" spans="2:32">
      <c r="B2770" s="114">
        <v>2732</v>
      </c>
      <c r="C2770" s="115">
        <v>2732</v>
      </c>
      <c r="D2770" s="116">
        <v>114</v>
      </c>
      <c r="E2770" s="117">
        <v>4</v>
      </c>
      <c r="F2770" s="118">
        <v>24</v>
      </c>
      <c r="G2770" s="119" t="s">
        <v>485</v>
      </c>
      <c r="H2770" s="120">
        <v>4</v>
      </c>
      <c r="I2770" s="115">
        <v>23</v>
      </c>
      <c r="J2770" s="116" t="s">
        <v>485</v>
      </c>
      <c r="K2770" s="121">
        <v>20</v>
      </c>
      <c r="L2770" s="108"/>
      <c r="M2770" s="122">
        <v>17069</v>
      </c>
      <c r="N2770" s="123">
        <v>16913</v>
      </c>
      <c r="O2770" s="124">
        <v>17103</v>
      </c>
      <c r="P2770" s="123">
        <v>15966</v>
      </c>
      <c r="Q2770" s="124">
        <v>17132</v>
      </c>
      <c r="R2770" s="123">
        <v>19217</v>
      </c>
      <c r="S2770" s="124">
        <v>19387</v>
      </c>
      <c r="T2770" s="123">
        <v>19360</v>
      </c>
      <c r="U2770" s="124">
        <v>19274</v>
      </c>
      <c r="V2770" s="123">
        <v>18904</v>
      </c>
      <c r="W2770" s="124">
        <v>20642</v>
      </c>
      <c r="X2770" s="123">
        <v>21627</v>
      </c>
      <c r="Y2770" s="124">
        <v>21990</v>
      </c>
      <c r="Z2770" s="123">
        <v>21686</v>
      </c>
      <c r="AA2770" s="124">
        <v>20436</v>
      </c>
      <c r="AB2770" s="123">
        <v>21150</v>
      </c>
      <c r="AC2770" s="124">
        <v>22764</v>
      </c>
      <c r="AD2770" s="123">
        <v>23643</v>
      </c>
      <c r="AE2770" s="125">
        <v>23632</v>
      </c>
      <c r="AF2770" s="126">
        <v>23361</v>
      </c>
    </row>
    <row r="2771" spans="2:32">
      <c r="B2771" s="127">
        <v>2733</v>
      </c>
      <c r="C2771" s="128">
        <v>2733</v>
      </c>
      <c r="D2771" s="129">
        <v>114</v>
      </c>
      <c r="E2771" s="130">
        <v>4</v>
      </c>
      <c r="F2771" s="131">
        <v>24</v>
      </c>
      <c r="G2771" s="132" t="s">
        <v>485</v>
      </c>
      <c r="H2771" s="133">
        <v>4</v>
      </c>
      <c r="I2771" s="128">
        <v>23</v>
      </c>
      <c r="J2771" s="129" t="s">
        <v>485</v>
      </c>
      <c r="K2771" s="134">
        <v>21</v>
      </c>
      <c r="L2771" s="108"/>
      <c r="M2771" s="81">
        <v>16803</v>
      </c>
      <c r="N2771" s="135">
        <v>16759</v>
      </c>
      <c r="O2771" s="136">
        <v>16945</v>
      </c>
      <c r="P2771" s="135">
        <v>15773</v>
      </c>
      <c r="Q2771" s="136">
        <v>17241</v>
      </c>
      <c r="R2771" s="135">
        <v>19149</v>
      </c>
      <c r="S2771" s="136">
        <v>19502</v>
      </c>
      <c r="T2771" s="135">
        <v>19495</v>
      </c>
      <c r="U2771" s="136">
        <v>19485</v>
      </c>
      <c r="V2771" s="135">
        <v>19316</v>
      </c>
      <c r="W2771" s="136">
        <v>21027</v>
      </c>
      <c r="X2771" s="135">
        <v>22105</v>
      </c>
      <c r="Y2771" s="136">
        <v>22744</v>
      </c>
      <c r="Z2771" s="135">
        <v>22462</v>
      </c>
      <c r="AA2771" s="136">
        <v>21178</v>
      </c>
      <c r="AB2771" s="135">
        <v>22029</v>
      </c>
      <c r="AC2771" s="136">
        <v>23561</v>
      </c>
      <c r="AD2771" s="135">
        <v>24748</v>
      </c>
      <c r="AE2771" s="137">
        <v>24682</v>
      </c>
      <c r="AF2771" s="138">
        <v>24425</v>
      </c>
    </row>
    <row r="2772" spans="2:32">
      <c r="B2772" s="114">
        <v>2734</v>
      </c>
      <c r="C2772" s="115">
        <v>2734</v>
      </c>
      <c r="D2772" s="116">
        <v>114</v>
      </c>
      <c r="E2772" s="117">
        <v>4</v>
      </c>
      <c r="F2772" s="118">
        <v>24</v>
      </c>
      <c r="G2772" s="119" t="s">
        <v>485</v>
      </c>
      <c r="H2772" s="120">
        <v>4</v>
      </c>
      <c r="I2772" s="115">
        <v>23</v>
      </c>
      <c r="J2772" s="116" t="s">
        <v>485</v>
      </c>
      <c r="K2772" s="121">
        <v>22</v>
      </c>
      <c r="L2772" s="108"/>
      <c r="M2772" s="122">
        <v>15726</v>
      </c>
      <c r="N2772" s="123">
        <v>15725</v>
      </c>
      <c r="O2772" s="124">
        <v>16096</v>
      </c>
      <c r="P2772" s="123">
        <v>15036</v>
      </c>
      <c r="Q2772" s="124">
        <v>16516</v>
      </c>
      <c r="R2772" s="123">
        <v>18190</v>
      </c>
      <c r="S2772" s="124">
        <v>18637</v>
      </c>
      <c r="T2772" s="123">
        <v>18603</v>
      </c>
      <c r="U2772" s="124">
        <v>18860</v>
      </c>
      <c r="V2772" s="123">
        <v>18759</v>
      </c>
      <c r="W2772" s="124">
        <v>20199</v>
      </c>
      <c r="X2772" s="123">
        <v>21489</v>
      </c>
      <c r="Y2772" s="124">
        <v>22292</v>
      </c>
      <c r="Z2772" s="123">
        <v>22181</v>
      </c>
      <c r="AA2772" s="124">
        <v>21005</v>
      </c>
      <c r="AB2772" s="123">
        <v>21781</v>
      </c>
      <c r="AC2772" s="124">
        <v>23006</v>
      </c>
      <c r="AD2772" s="123">
        <v>24500</v>
      </c>
      <c r="AE2772" s="125">
        <v>24347</v>
      </c>
      <c r="AF2772" s="126">
        <v>24307</v>
      </c>
    </row>
    <row r="2773" spans="2:32">
      <c r="B2773" s="127">
        <v>2735</v>
      </c>
      <c r="C2773" s="128">
        <v>2735</v>
      </c>
      <c r="D2773" s="129">
        <v>114</v>
      </c>
      <c r="E2773" s="130">
        <v>4</v>
      </c>
      <c r="F2773" s="131">
        <v>24</v>
      </c>
      <c r="G2773" s="132" t="s">
        <v>485</v>
      </c>
      <c r="H2773" s="133">
        <v>4</v>
      </c>
      <c r="I2773" s="128">
        <v>23</v>
      </c>
      <c r="J2773" s="129" t="s">
        <v>485</v>
      </c>
      <c r="K2773" s="134">
        <v>23</v>
      </c>
      <c r="L2773" s="108"/>
      <c r="M2773" s="81">
        <v>14555</v>
      </c>
      <c r="N2773" s="135">
        <v>14566</v>
      </c>
      <c r="O2773" s="136">
        <v>15126</v>
      </c>
      <c r="P2773" s="135">
        <v>14199</v>
      </c>
      <c r="Q2773" s="136">
        <v>15541</v>
      </c>
      <c r="R2773" s="135">
        <v>17037</v>
      </c>
      <c r="S2773" s="136">
        <v>17477</v>
      </c>
      <c r="T2773" s="135">
        <v>17455</v>
      </c>
      <c r="U2773" s="136">
        <v>17963</v>
      </c>
      <c r="V2773" s="135">
        <v>17867</v>
      </c>
      <c r="W2773" s="136">
        <v>19014</v>
      </c>
      <c r="X2773" s="135">
        <v>20503</v>
      </c>
      <c r="Y2773" s="136">
        <v>21335</v>
      </c>
      <c r="Z2773" s="135">
        <v>21451</v>
      </c>
      <c r="AA2773" s="136">
        <v>20419</v>
      </c>
      <c r="AB2773" s="135">
        <v>21032</v>
      </c>
      <c r="AC2773" s="136">
        <v>21960</v>
      </c>
      <c r="AD2773" s="135">
        <v>23642</v>
      </c>
      <c r="AE2773" s="137">
        <v>23505</v>
      </c>
      <c r="AF2773" s="138">
        <v>23647</v>
      </c>
    </row>
    <row r="2774" spans="2:32">
      <c r="B2774" s="114">
        <v>2736</v>
      </c>
      <c r="C2774" s="115">
        <v>2736</v>
      </c>
      <c r="D2774" s="116">
        <v>114</v>
      </c>
      <c r="E2774" s="117">
        <v>4</v>
      </c>
      <c r="F2774" s="118">
        <v>24</v>
      </c>
      <c r="G2774" s="119" t="s">
        <v>485</v>
      </c>
      <c r="H2774" s="120">
        <v>4</v>
      </c>
      <c r="I2774" s="115">
        <v>23</v>
      </c>
      <c r="J2774" s="116" t="s">
        <v>485</v>
      </c>
      <c r="K2774" s="121">
        <v>24</v>
      </c>
      <c r="L2774" s="108"/>
      <c r="M2774" s="122">
        <v>13686</v>
      </c>
      <c r="N2774" s="123">
        <v>13769</v>
      </c>
      <c r="O2774" s="124">
        <v>14403</v>
      </c>
      <c r="P2774" s="123">
        <v>13504</v>
      </c>
      <c r="Q2774" s="124">
        <v>14921</v>
      </c>
      <c r="R2774" s="123">
        <v>16191</v>
      </c>
      <c r="S2774" s="124">
        <v>16574</v>
      </c>
      <c r="T2774" s="123">
        <v>16688</v>
      </c>
      <c r="U2774" s="124">
        <v>17268</v>
      </c>
      <c r="V2774" s="123">
        <v>17301</v>
      </c>
      <c r="W2774" s="124">
        <v>18146</v>
      </c>
      <c r="X2774" s="123">
        <v>19735</v>
      </c>
      <c r="Y2774" s="124">
        <v>20534</v>
      </c>
      <c r="Z2774" s="123">
        <v>20870</v>
      </c>
      <c r="AA2774" s="124">
        <v>19874</v>
      </c>
      <c r="AB2774" s="123">
        <v>20562</v>
      </c>
      <c r="AC2774" s="124">
        <v>21121</v>
      </c>
      <c r="AD2774" s="123">
        <v>22922</v>
      </c>
      <c r="AE2774" s="125">
        <v>22895</v>
      </c>
      <c r="AF2774" s="126">
        <v>23124</v>
      </c>
    </row>
    <row r="2775" spans="2:32">
      <c r="B2775" s="127">
        <v>2737</v>
      </c>
      <c r="C2775" s="128">
        <v>2737</v>
      </c>
      <c r="D2775" s="129">
        <v>115</v>
      </c>
      <c r="E2775" s="130">
        <v>4</v>
      </c>
      <c r="F2775" s="131">
        <v>25</v>
      </c>
      <c r="G2775" s="132" t="s">
        <v>485</v>
      </c>
      <c r="H2775" s="133">
        <v>4</v>
      </c>
      <c r="I2775" s="128">
        <v>24</v>
      </c>
      <c r="J2775" s="129" t="s">
        <v>485</v>
      </c>
      <c r="K2775" s="134">
        <v>1</v>
      </c>
      <c r="L2775" s="108"/>
      <c r="M2775" s="81">
        <v>13063</v>
      </c>
      <c r="N2775" s="135">
        <v>13397</v>
      </c>
      <c r="O2775" s="136">
        <v>13248</v>
      </c>
      <c r="P2775" s="135">
        <v>13587</v>
      </c>
      <c r="Q2775" s="136">
        <v>13997</v>
      </c>
      <c r="R2775" s="135">
        <v>15584</v>
      </c>
      <c r="S2775" s="136">
        <v>15673</v>
      </c>
      <c r="T2775" s="135">
        <v>16297</v>
      </c>
      <c r="U2775" s="136">
        <v>15965</v>
      </c>
      <c r="V2775" s="135">
        <v>16301</v>
      </c>
      <c r="W2775" s="136">
        <v>17855</v>
      </c>
      <c r="X2775" s="135">
        <v>19334</v>
      </c>
      <c r="Y2775" s="136">
        <v>19727</v>
      </c>
      <c r="Z2775" s="135">
        <v>19385</v>
      </c>
      <c r="AA2775" s="136">
        <v>19028</v>
      </c>
      <c r="AB2775" s="135">
        <v>19450</v>
      </c>
      <c r="AC2775" s="136">
        <v>21188</v>
      </c>
      <c r="AD2775" s="135">
        <v>22180</v>
      </c>
      <c r="AE2775" s="137">
        <v>22589</v>
      </c>
      <c r="AF2775" s="138">
        <v>21550</v>
      </c>
    </row>
    <row r="2776" spans="2:32">
      <c r="B2776" s="114">
        <v>2738</v>
      </c>
      <c r="C2776" s="115">
        <v>2738</v>
      </c>
      <c r="D2776" s="116">
        <v>115</v>
      </c>
      <c r="E2776" s="117">
        <v>4</v>
      </c>
      <c r="F2776" s="118">
        <v>25</v>
      </c>
      <c r="G2776" s="119" t="s">
        <v>485</v>
      </c>
      <c r="H2776" s="120">
        <v>4</v>
      </c>
      <c r="I2776" s="115">
        <v>24</v>
      </c>
      <c r="J2776" s="116" t="s">
        <v>485</v>
      </c>
      <c r="K2776" s="121">
        <v>2</v>
      </c>
      <c r="L2776" s="108"/>
      <c r="M2776" s="122">
        <v>12845</v>
      </c>
      <c r="N2776" s="123">
        <v>13129</v>
      </c>
      <c r="O2776" s="124">
        <v>12861</v>
      </c>
      <c r="P2776" s="123">
        <v>13282</v>
      </c>
      <c r="Q2776" s="124">
        <v>13842</v>
      </c>
      <c r="R2776" s="123">
        <v>15316</v>
      </c>
      <c r="S2776" s="124">
        <v>15325</v>
      </c>
      <c r="T2776" s="123">
        <v>15949</v>
      </c>
      <c r="U2776" s="124">
        <v>15496</v>
      </c>
      <c r="V2776" s="123">
        <v>16095</v>
      </c>
      <c r="W2776" s="124">
        <v>17428</v>
      </c>
      <c r="X2776" s="123">
        <v>18939</v>
      </c>
      <c r="Y2776" s="124">
        <v>19244</v>
      </c>
      <c r="Z2776" s="123">
        <v>18876</v>
      </c>
      <c r="AA2776" s="124">
        <v>18541</v>
      </c>
      <c r="AB2776" s="123">
        <v>19133</v>
      </c>
      <c r="AC2776" s="124">
        <v>20659</v>
      </c>
      <c r="AD2776" s="123">
        <v>21613</v>
      </c>
      <c r="AE2776" s="125">
        <v>22027</v>
      </c>
      <c r="AF2776" s="126">
        <v>20985</v>
      </c>
    </row>
    <row r="2777" spans="2:32">
      <c r="B2777" s="127">
        <v>2739</v>
      </c>
      <c r="C2777" s="128">
        <v>2739</v>
      </c>
      <c r="D2777" s="129">
        <v>115</v>
      </c>
      <c r="E2777" s="130">
        <v>4</v>
      </c>
      <c r="F2777" s="131">
        <v>25</v>
      </c>
      <c r="G2777" s="132" t="s">
        <v>485</v>
      </c>
      <c r="H2777" s="133">
        <v>4</v>
      </c>
      <c r="I2777" s="128">
        <v>24</v>
      </c>
      <c r="J2777" s="129" t="s">
        <v>485</v>
      </c>
      <c r="K2777" s="134">
        <v>3</v>
      </c>
      <c r="L2777" s="108"/>
      <c r="M2777" s="81">
        <v>12734</v>
      </c>
      <c r="N2777" s="135">
        <v>13010</v>
      </c>
      <c r="O2777" s="136">
        <v>12640</v>
      </c>
      <c r="P2777" s="135">
        <v>13066</v>
      </c>
      <c r="Q2777" s="136">
        <v>13805</v>
      </c>
      <c r="R2777" s="135">
        <v>15199</v>
      </c>
      <c r="S2777" s="136">
        <v>15203</v>
      </c>
      <c r="T2777" s="135">
        <v>15817</v>
      </c>
      <c r="U2777" s="136">
        <v>15231</v>
      </c>
      <c r="V2777" s="135">
        <v>16038</v>
      </c>
      <c r="W2777" s="136">
        <v>17233</v>
      </c>
      <c r="X2777" s="135">
        <v>18709</v>
      </c>
      <c r="Y2777" s="136">
        <v>18972</v>
      </c>
      <c r="Z2777" s="135">
        <v>18431</v>
      </c>
      <c r="AA2777" s="136">
        <v>18175</v>
      </c>
      <c r="AB2777" s="135">
        <v>18944</v>
      </c>
      <c r="AC2777" s="136">
        <v>20216</v>
      </c>
      <c r="AD2777" s="135">
        <v>21254</v>
      </c>
      <c r="AE2777" s="137">
        <v>21651</v>
      </c>
      <c r="AF2777" s="138">
        <v>20468</v>
      </c>
    </row>
    <row r="2778" spans="2:32">
      <c r="B2778" s="114">
        <v>2740</v>
      </c>
      <c r="C2778" s="115">
        <v>2740</v>
      </c>
      <c r="D2778" s="116">
        <v>115</v>
      </c>
      <c r="E2778" s="117">
        <v>4</v>
      </c>
      <c r="F2778" s="118">
        <v>25</v>
      </c>
      <c r="G2778" s="119" t="s">
        <v>485</v>
      </c>
      <c r="H2778" s="120">
        <v>4</v>
      </c>
      <c r="I2778" s="115">
        <v>24</v>
      </c>
      <c r="J2778" s="116" t="s">
        <v>485</v>
      </c>
      <c r="K2778" s="121">
        <v>4</v>
      </c>
      <c r="L2778" s="108"/>
      <c r="M2778" s="122">
        <v>12838</v>
      </c>
      <c r="N2778" s="123">
        <v>13067</v>
      </c>
      <c r="O2778" s="124">
        <v>12570</v>
      </c>
      <c r="P2778" s="123">
        <v>13048</v>
      </c>
      <c r="Q2778" s="124">
        <v>13976</v>
      </c>
      <c r="R2778" s="123">
        <v>15238</v>
      </c>
      <c r="S2778" s="124">
        <v>15199</v>
      </c>
      <c r="T2778" s="123">
        <v>15714</v>
      </c>
      <c r="U2778" s="124">
        <v>14964</v>
      </c>
      <c r="V2778" s="123">
        <v>16053</v>
      </c>
      <c r="W2778" s="124">
        <v>16991</v>
      </c>
      <c r="X2778" s="123">
        <v>18405</v>
      </c>
      <c r="Y2778" s="124">
        <v>18568</v>
      </c>
      <c r="Z2778" s="123">
        <v>17761</v>
      </c>
      <c r="AA2778" s="124">
        <v>17711</v>
      </c>
      <c r="AB2778" s="123">
        <v>18658</v>
      </c>
      <c r="AC2778" s="124">
        <v>19615</v>
      </c>
      <c r="AD2778" s="123">
        <v>20625</v>
      </c>
      <c r="AE2778" s="125">
        <v>20930</v>
      </c>
      <c r="AF2778" s="126">
        <v>19619</v>
      </c>
    </row>
    <row r="2779" spans="2:32">
      <c r="B2779" s="127">
        <v>2741</v>
      </c>
      <c r="C2779" s="128">
        <v>2741</v>
      </c>
      <c r="D2779" s="129">
        <v>115</v>
      </c>
      <c r="E2779" s="130">
        <v>4</v>
      </c>
      <c r="F2779" s="131">
        <v>25</v>
      </c>
      <c r="G2779" s="132" t="s">
        <v>485</v>
      </c>
      <c r="H2779" s="133">
        <v>4</v>
      </c>
      <c r="I2779" s="128">
        <v>24</v>
      </c>
      <c r="J2779" s="129" t="s">
        <v>485</v>
      </c>
      <c r="K2779" s="134">
        <v>5</v>
      </c>
      <c r="L2779" s="108"/>
      <c r="M2779" s="81">
        <v>13362</v>
      </c>
      <c r="N2779" s="135">
        <v>13456</v>
      </c>
      <c r="O2779" s="136">
        <v>12593</v>
      </c>
      <c r="P2779" s="135">
        <v>13185</v>
      </c>
      <c r="Q2779" s="136">
        <v>14575</v>
      </c>
      <c r="R2779" s="135">
        <v>15601</v>
      </c>
      <c r="S2779" s="136">
        <v>15543</v>
      </c>
      <c r="T2779" s="135">
        <v>15887</v>
      </c>
      <c r="U2779" s="136">
        <v>14721</v>
      </c>
      <c r="V2779" s="135">
        <v>16454</v>
      </c>
      <c r="W2779" s="136">
        <v>17183</v>
      </c>
      <c r="X2779" s="135">
        <v>18330</v>
      </c>
      <c r="Y2779" s="136">
        <v>18390</v>
      </c>
      <c r="Z2779" s="135">
        <v>17071</v>
      </c>
      <c r="AA2779" s="136">
        <v>17241</v>
      </c>
      <c r="AB2779" s="135">
        <v>18675</v>
      </c>
      <c r="AC2779" s="136">
        <v>19612</v>
      </c>
      <c r="AD2779" s="135">
        <v>20178</v>
      </c>
      <c r="AE2779" s="137">
        <v>20401</v>
      </c>
      <c r="AF2779" s="138">
        <v>18710</v>
      </c>
    </row>
    <row r="2780" spans="2:32">
      <c r="B2780" s="114">
        <v>2742</v>
      </c>
      <c r="C2780" s="115">
        <v>2742</v>
      </c>
      <c r="D2780" s="116">
        <v>115</v>
      </c>
      <c r="E2780" s="117">
        <v>4</v>
      </c>
      <c r="F2780" s="118">
        <v>25</v>
      </c>
      <c r="G2780" s="119" t="s">
        <v>485</v>
      </c>
      <c r="H2780" s="120">
        <v>4</v>
      </c>
      <c r="I2780" s="115">
        <v>24</v>
      </c>
      <c r="J2780" s="116" t="s">
        <v>485</v>
      </c>
      <c r="K2780" s="121">
        <v>6</v>
      </c>
      <c r="L2780" s="108"/>
      <c r="M2780" s="122">
        <v>14509</v>
      </c>
      <c r="N2780" s="123">
        <v>14309</v>
      </c>
      <c r="O2780" s="124">
        <v>12870</v>
      </c>
      <c r="P2780" s="123">
        <v>13388</v>
      </c>
      <c r="Q2780" s="124">
        <v>15628</v>
      </c>
      <c r="R2780" s="123">
        <v>16650</v>
      </c>
      <c r="S2780" s="124">
        <v>16445</v>
      </c>
      <c r="T2780" s="123">
        <v>16451</v>
      </c>
      <c r="U2780" s="124">
        <v>14626</v>
      </c>
      <c r="V2780" s="123">
        <v>17273</v>
      </c>
      <c r="W2780" s="124">
        <v>17970</v>
      </c>
      <c r="X2780" s="123">
        <v>18868</v>
      </c>
      <c r="Y2780" s="124">
        <v>18706</v>
      </c>
      <c r="Z2780" s="123">
        <v>16507</v>
      </c>
      <c r="AA2780" s="124">
        <v>16740</v>
      </c>
      <c r="AB2780" s="123">
        <v>19116</v>
      </c>
      <c r="AC2780" s="124">
        <v>20082</v>
      </c>
      <c r="AD2780" s="123">
        <v>20220</v>
      </c>
      <c r="AE2780" s="125">
        <v>20194</v>
      </c>
      <c r="AF2780" s="126">
        <v>17922</v>
      </c>
    </row>
    <row r="2781" spans="2:32">
      <c r="B2781" s="127">
        <v>2743</v>
      </c>
      <c r="C2781" s="128">
        <v>2743</v>
      </c>
      <c r="D2781" s="129">
        <v>115</v>
      </c>
      <c r="E2781" s="130">
        <v>4</v>
      </c>
      <c r="F2781" s="131">
        <v>25</v>
      </c>
      <c r="G2781" s="132" t="s">
        <v>485</v>
      </c>
      <c r="H2781" s="133">
        <v>4</v>
      </c>
      <c r="I2781" s="128">
        <v>24</v>
      </c>
      <c r="J2781" s="129" t="s">
        <v>485</v>
      </c>
      <c r="K2781" s="134">
        <v>7</v>
      </c>
      <c r="L2781" s="108"/>
      <c r="M2781" s="81">
        <v>15673</v>
      </c>
      <c r="N2781" s="135">
        <v>15280</v>
      </c>
      <c r="O2781" s="136">
        <v>13343</v>
      </c>
      <c r="P2781" s="135">
        <v>13560</v>
      </c>
      <c r="Q2781" s="136">
        <v>16845</v>
      </c>
      <c r="R2781" s="135">
        <v>17681</v>
      </c>
      <c r="S2781" s="136">
        <v>17489</v>
      </c>
      <c r="T2781" s="135">
        <v>17215</v>
      </c>
      <c r="U2781" s="136">
        <v>14722</v>
      </c>
      <c r="V2781" s="135">
        <v>18202</v>
      </c>
      <c r="W2781" s="136">
        <v>18883</v>
      </c>
      <c r="X2781" s="135">
        <v>19441</v>
      </c>
      <c r="Y2781" s="136">
        <v>19328</v>
      </c>
      <c r="Z2781" s="135">
        <v>16261</v>
      </c>
      <c r="AA2781" s="136">
        <v>16288</v>
      </c>
      <c r="AB2781" s="135">
        <v>19767</v>
      </c>
      <c r="AC2781" s="136">
        <v>20596</v>
      </c>
      <c r="AD2781" s="135">
        <v>20648</v>
      </c>
      <c r="AE2781" s="137">
        <v>20277</v>
      </c>
      <c r="AF2781" s="138">
        <v>17514</v>
      </c>
    </row>
    <row r="2782" spans="2:32">
      <c r="B2782" s="114">
        <v>2744</v>
      </c>
      <c r="C2782" s="115">
        <v>2744</v>
      </c>
      <c r="D2782" s="116">
        <v>115</v>
      </c>
      <c r="E2782" s="117">
        <v>4</v>
      </c>
      <c r="F2782" s="118">
        <v>25</v>
      </c>
      <c r="G2782" s="119" t="s">
        <v>485</v>
      </c>
      <c r="H2782" s="120">
        <v>4</v>
      </c>
      <c r="I2782" s="115">
        <v>24</v>
      </c>
      <c r="J2782" s="116" t="s">
        <v>485</v>
      </c>
      <c r="K2782" s="121">
        <v>8</v>
      </c>
      <c r="L2782" s="108"/>
      <c r="M2782" s="122">
        <v>15987</v>
      </c>
      <c r="N2782" s="123">
        <v>15512</v>
      </c>
      <c r="O2782" s="124">
        <v>13923</v>
      </c>
      <c r="P2782" s="123">
        <v>13692</v>
      </c>
      <c r="Q2782" s="124">
        <v>17339</v>
      </c>
      <c r="R2782" s="123">
        <v>17929</v>
      </c>
      <c r="S2782" s="124">
        <v>17722</v>
      </c>
      <c r="T2782" s="123">
        <v>17378</v>
      </c>
      <c r="U2782" s="124">
        <v>15191</v>
      </c>
      <c r="V2782" s="123">
        <v>18549</v>
      </c>
      <c r="W2782" s="124">
        <v>19022</v>
      </c>
      <c r="X2782" s="123">
        <v>19500</v>
      </c>
      <c r="Y2782" s="124">
        <v>19370</v>
      </c>
      <c r="Z2782" s="123">
        <v>16552</v>
      </c>
      <c r="AA2782" s="124">
        <v>16176</v>
      </c>
      <c r="AB2782" s="123">
        <v>19982</v>
      </c>
      <c r="AC2782" s="124">
        <v>20511</v>
      </c>
      <c r="AD2782" s="123">
        <v>20574</v>
      </c>
      <c r="AE2782" s="125">
        <v>20082</v>
      </c>
      <c r="AF2782" s="126">
        <v>17721</v>
      </c>
    </row>
    <row r="2783" spans="2:32">
      <c r="B2783" s="127">
        <v>2745</v>
      </c>
      <c r="C2783" s="128">
        <v>2745</v>
      </c>
      <c r="D2783" s="129">
        <v>115</v>
      </c>
      <c r="E2783" s="130">
        <v>4</v>
      </c>
      <c r="F2783" s="131">
        <v>25</v>
      </c>
      <c r="G2783" s="132" t="s">
        <v>485</v>
      </c>
      <c r="H2783" s="133">
        <v>4</v>
      </c>
      <c r="I2783" s="128">
        <v>24</v>
      </c>
      <c r="J2783" s="129" t="s">
        <v>485</v>
      </c>
      <c r="K2783" s="134">
        <v>9</v>
      </c>
      <c r="L2783" s="108"/>
      <c r="M2783" s="81">
        <v>15832</v>
      </c>
      <c r="N2783" s="135">
        <v>15462</v>
      </c>
      <c r="O2783" s="136">
        <v>14370</v>
      </c>
      <c r="P2783" s="135">
        <v>13930</v>
      </c>
      <c r="Q2783" s="136">
        <v>17099</v>
      </c>
      <c r="R2783" s="135">
        <v>17652</v>
      </c>
      <c r="S2783" s="136">
        <v>17453</v>
      </c>
      <c r="T2783" s="135">
        <v>17178</v>
      </c>
      <c r="U2783" s="136">
        <v>15540</v>
      </c>
      <c r="V2783" s="135">
        <v>18200</v>
      </c>
      <c r="W2783" s="136">
        <v>18594</v>
      </c>
      <c r="X2783" s="135">
        <v>19111</v>
      </c>
      <c r="Y2783" s="136">
        <v>18995</v>
      </c>
      <c r="Z2783" s="135">
        <v>16822</v>
      </c>
      <c r="AA2783" s="136">
        <v>16234</v>
      </c>
      <c r="AB2783" s="135">
        <v>19539</v>
      </c>
      <c r="AC2783" s="136">
        <v>20021</v>
      </c>
      <c r="AD2783" s="135">
        <v>20147</v>
      </c>
      <c r="AE2783" s="137">
        <v>19721</v>
      </c>
      <c r="AF2783" s="138">
        <v>17937</v>
      </c>
    </row>
    <row r="2784" spans="2:32">
      <c r="B2784" s="114">
        <v>2746</v>
      </c>
      <c r="C2784" s="115">
        <v>2746</v>
      </c>
      <c r="D2784" s="116">
        <v>115</v>
      </c>
      <c r="E2784" s="117">
        <v>4</v>
      </c>
      <c r="F2784" s="118">
        <v>25</v>
      </c>
      <c r="G2784" s="119" t="s">
        <v>485</v>
      </c>
      <c r="H2784" s="120">
        <v>4</v>
      </c>
      <c r="I2784" s="115">
        <v>24</v>
      </c>
      <c r="J2784" s="116" t="s">
        <v>485</v>
      </c>
      <c r="K2784" s="121">
        <v>10</v>
      </c>
      <c r="L2784" s="108"/>
      <c r="M2784" s="122">
        <v>15577</v>
      </c>
      <c r="N2784" s="123">
        <v>15356</v>
      </c>
      <c r="O2784" s="124">
        <v>14567</v>
      </c>
      <c r="P2784" s="123">
        <v>14153</v>
      </c>
      <c r="Q2784" s="124">
        <v>16786</v>
      </c>
      <c r="R2784" s="123">
        <v>17389</v>
      </c>
      <c r="S2784" s="124">
        <v>17127</v>
      </c>
      <c r="T2784" s="123">
        <v>17074</v>
      </c>
      <c r="U2784" s="124">
        <v>15799</v>
      </c>
      <c r="V2784" s="123">
        <v>17931</v>
      </c>
      <c r="W2784" s="124">
        <v>18403</v>
      </c>
      <c r="X2784" s="123">
        <v>18914</v>
      </c>
      <c r="Y2784" s="124">
        <v>18753</v>
      </c>
      <c r="Z2784" s="123">
        <v>17205</v>
      </c>
      <c r="AA2784" s="124">
        <v>16555</v>
      </c>
      <c r="AB2784" s="123">
        <v>19325</v>
      </c>
      <c r="AC2784" s="124">
        <v>19980</v>
      </c>
      <c r="AD2784" s="123">
        <v>19922</v>
      </c>
      <c r="AE2784" s="125">
        <v>19732</v>
      </c>
      <c r="AF2784" s="126">
        <v>18382</v>
      </c>
    </row>
    <row r="2785" spans="2:32">
      <c r="B2785" s="127">
        <v>2747</v>
      </c>
      <c r="C2785" s="128">
        <v>2747</v>
      </c>
      <c r="D2785" s="129">
        <v>115</v>
      </c>
      <c r="E2785" s="130">
        <v>4</v>
      </c>
      <c r="F2785" s="131">
        <v>25</v>
      </c>
      <c r="G2785" s="132" t="s">
        <v>485</v>
      </c>
      <c r="H2785" s="133">
        <v>4</v>
      </c>
      <c r="I2785" s="128">
        <v>24</v>
      </c>
      <c r="J2785" s="129" t="s">
        <v>485</v>
      </c>
      <c r="K2785" s="134">
        <v>11</v>
      </c>
      <c r="L2785" s="108"/>
      <c r="M2785" s="81">
        <v>15341</v>
      </c>
      <c r="N2785" s="135">
        <v>15399</v>
      </c>
      <c r="O2785" s="136">
        <v>14729</v>
      </c>
      <c r="P2785" s="135">
        <v>14345</v>
      </c>
      <c r="Q2785" s="136">
        <v>16595</v>
      </c>
      <c r="R2785" s="135">
        <v>17211</v>
      </c>
      <c r="S2785" s="136">
        <v>16967</v>
      </c>
      <c r="T2785" s="135">
        <v>17144</v>
      </c>
      <c r="U2785" s="136">
        <v>15975</v>
      </c>
      <c r="V2785" s="135">
        <v>17852</v>
      </c>
      <c r="W2785" s="136">
        <v>18382</v>
      </c>
      <c r="X2785" s="135">
        <v>18819</v>
      </c>
      <c r="Y2785" s="136">
        <v>18620</v>
      </c>
      <c r="Z2785" s="135">
        <v>17540</v>
      </c>
      <c r="AA2785" s="136">
        <v>16869</v>
      </c>
      <c r="AB2785" s="135">
        <v>19305</v>
      </c>
      <c r="AC2785" s="136">
        <v>19927</v>
      </c>
      <c r="AD2785" s="135">
        <v>19890</v>
      </c>
      <c r="AE2785" s="137">
        <v>19944</v>
      </c>
      <c r="AF2785" s="138">
        <v>18770</v>
      </c>
    </row>
    <row r="2786" spans="2:32">
      <c r="B2786" s="114">
        <v>2748</v>
      </c>
      <c r="C2786" s="115">
        <v>2748</v>
      </c>
      <c r="D2786" s="116">
        <v>115</v>
      </c>
      <c r="E2786" s="117">
        <v>4</v>
      </c>
      <c r="F2786" s="118">
        <v>25</v>
      </c>
      <c r="G2786" s="119" t="s">
        <v>485</v>
      </c>
      <c r="H2786" s="120">
        <v>4</v>
      </c>
      <c r="I2786" s="115">
        <v>24</v>
      </c>
      <c r="J2786" s="116" t="s">
        <v>485</v>
      </c>
      <c r="K2786" s="121">
        <v>12</v>
      </c>
      <c r="L2786" s="108"/>
      <c r="M2786" s="122">
        <v>15145</v>
      </c>
      <c r="N2786" s="123">
        <v>15380</v>
      </c>
      <c r="O2786" s="124">
        <v>14689</v>
      </c>
      <c r="P2786" s="123">
        <v>14410</v>
      </c>
      <c r="Q2786" s="124">
        <v>16374</v>
      </c>
      <c r="R2786" s="123">
        <v>17030</v>
      </c>
      <c r="S2786" s="124">
        <v>16905</v>
      </c>
      <c r="T2786" s="123">
        <v>17147</v>
      </c>
      <c r="U2786" s="124">
        <v>15971</v>
      </c>
      <c r="V2786" s="123">
        <v>17665</v>
      </c>
      <c r="W2786" s="124">
        <v>18275</v>
      </c>
      <c r="X2786" s="123">
        <v>18671</v>
      </c>
      <c r="Y2786" s="124">
        <v>18581</v>
      </c>
      <c r="Z2786" s="123">
        <v>17576</v>
      </c>
      <c r="AA2786" s="124">
        <v>16989</v>
      </c>
      <c r="AB2786" s="123">
        <v>19138</v>
      </c>
      <c r="AC2786" s="124">
        <v>19802</v>
      </c>
      <c r="AD2786" s="123">
        <v>19879</v>
      </c>
      <c r="AE2786" s="125">
        <v>20004</v>
      </c>
      <c r="AF2786" s="126">
        <v>18825</v>
      </c>
    </row>
    <row r="2787" spans="2:32">
      <c r="B2787" s="127">
        <v>2749</v>
      </c>
      <c r="C2787" s="128">
        <v>2749</v>
      </c>
      <c r="D2787" s="129">
        <v>115</v>
      </c>
      <c r="E2787" s="130">
        <v>4</v>
      </c>
      <c r="F2787" s="131">
        <v>25</v>
      </c>
      <c r="G2787" s="132" t="s">
        <v>485</v>
      </c>
      <c r="H2787" s="133">
        <v>4</v>
      </c>
      <c r="I2787" s="128">
        <v>24</v>
      </c>
      <c r="J2787" s="129" t="s">
        <v>485</v>
      </c>
      <c r="K2787" s="134">
        <v>13</v>
      </c>
      <c r="L2787" s="108"/>
      <c r="M2787" s="81">
        <v>15020</v>
      </c>
      <c r="N2787" s="135">
        <v>15314</v>
      </c>
      <c r="O2787" s="136">
        <v>14546</v>
      </c>
      <c r="P2787" s="135">
        <v>14415</v>
      </c>
      <c r="Q2787" s="136">
        <v>16235</v>
      </c>
      <c r="R2787" s="135">
        <v>16878</v>
      </c>
      <c r="S2787" s="136">
        <v>16935</v>
      </c>
      <c r="T2787" s="135">
        <v>17071</v>
      </c>
      <c r="U2787" s="136">
        <v>15844</v>
      </c>
      <c r="V2787" s="135">
        <v>17516</v>
      </c>
      <c r="W2787" s="136">
        <v>18207</v>
      </c>
      <c r="X2787" s="135">
        <v>18515</v>
      </c>
      <c r="Y2787" s="136">
        <v>18617</v>
      </c>
      <c r="Z2787" s="135">
        <v>17420</v>
      </c>
      <c r="AA2787" s="136">
        <v>16983</v>
      </c>
      <c r="AB2787" s="135">
        <v>18984</v>
      </c>
      <c r="AC2787" s="136">
        <v>19728</v>
      </c>
      <c r="AD2787" s="135">
        <v>19896</v>
      </c>
      <c r="AE2787" s="137">
        <v>19932</v>
      </c>
      <c r="AF2787" s="138">
        <v>18663</v>
      </c>
    </row>
    <row r="2788" spans="2:32">
      <c r="B2788" s="114">
        <v>2750</v>
      </c>
      <c r="C2788" s="115">
        <v>2750</v>
      </c>
      <c r="D2788" s="116">
        <v>115</v>
      </c>
      <c r="E2788" s="117">
        <v>4</v>
      </c>
      <c r="F2788" s="118">
        <v>25</v>
      </c>
      <c r="G2788" s="119" t="s">
        <v>485</v>
      </c>
      <c r="H2788" s="120">
        <v>4</v>
      </c>
      <c r="I2788" s="115">
        <v>24</v>
      </c>
      <c r="J2788" s="116" t="s">
        <v>485</v>
      </c>
      <c r="K2788" s="121">
        <v>14</v>
      </c>
      <c r="L2788" s="108"/>
      <c r="M2788" s="122">
        <v>14932</v>
      </c>
      <c r="N2788" s="123">
        <v>15247</v>
      </c>
      <c r="O2788" s="124">
        <v>14403</v>
      </c>
      <c r="P2788" s="123">
        <v>14395</v>
      </c>
      <c r="Q2788" s="124">
        <v>16117</v>
      </c>
      <c r="R2788" s="123">
        <v>16775</v>
      </c>
      <c r="S2788" s="124">
        <v>16836</v>
      </c>
      <c r="T2788" s="123">
        <v>16975</v>
      </c>
      <c r="U2788" s="124">
        <v>15681</v>
      </c>
      <c r="V2788" s="123">
        <v>17369</v>
      </c>
      <c r="W2788" s="124">
        <v>18099</v>
      </c>
      <c r="X2788" s="123">
        <v>18370</v>
      </c>
      <c r="Y2788" s="124">
        <v>18462</v>
      </c>
      <c r="Z2788" s="123">
        <v>17150</v>
      </c>
      <c r="AA2788" s="124">
        <v>16903</v>
      </c>
      <c r="AB2788" s="123">
        <v>18804</v>
      </c>
      <c r="AC2788" s="124">
        <v>19596</v>
      </c>
      <c r="AD2788" s="123">
        <v>19702</v>
      </c>
      <c r="AE2788" s="125">
        <v>19757</v>
      </c>
      <c r="AF2788" s="126">
        <v>18369</v>
      </c>
    </row>
    <row r="2789" spans="2:32">
      <c r="B2789" s="127">
        <v>2751</v>
      </c>
      <c r="C2789" s="128">
        <v>2751</v>
      </c>
      <c r="D2789" s="129">
        <v>115</v>
      </c>
      <c r="E2789" s="130">
        <v>4</v>
      </c>
      <c r="F2789" s="131">
        <v>25</v>
      </c>
      <c r="G2789" s="132" t="s">
        <v>485</v>
      </c>
      <c r="H2789" s="133">
        <v>4</v>
      </c>
      <c r="I2789" s="128">
        <v>24</v>
      </c>
      <c r="J2789" s="129" t="s">
        <v>485</v>
      </c>
      <c r="K2789" s="134">
        <v>15</v>
      </c>
      <c r="L2789" s="108"/>
      <c r="M2789" s="81">
        <v>15027</v>
      </c>
      <c r="N2789" s="135">
        <v>15320</v>
      </c>
      <c r="O2789" s="136">
        <v>14598</v>
      </c>
      <c r="P2789" s="135">
        <v>14593</v>
      </c>
      <c r="Q2789" s="136">
        <v>16195</v>
      </c>
      <c r="R2789" s="135">
        <v>16859</v>
      </c>
      <c r="S2789" s="136">
        <v>16861</v>
      </c>
      <c r="T2789" s="135">
        <v>17006</v>
      </c>
      <c r="U2789" s="136">
        <v>15845</v>
      </c>
      <c r="V2789" s="135">
        <v>17416</v>
      </c>
      <c r="W2789" s="136">
        <v>18151</v>
      </c>
      <c r="X2789" s="135">
        <v>18419</v>
      </c>
      <c r="Y2789" s="136">
        <v>18429</v>
      </c>
      <c r="Z2789" s="135">
        <v>17255</v>
      </c>
      <c r="AA2789" s="136">
        <v>17052</v>
      </c>
      <c r="AB2789" s="135">
        <v>18818</v>
      </c>
      <c r="AC2789" s="136">
        <v>19612</v>
      </c>
      <c r="AD2789" s="135">
        <v>19634</v>
      </c>
      <c r="AE2789" s="137">
        <v>19703</v>
      </c>
      <c r="AF2789" s="138">
        <v>18454</v>
      </c>
    </row>
    <row r="2790" spans="2:32">
      <c r="B2790" s="114">
        <v>2752</v>
      </c>
      <c r="C2790" s="115">
        <v>2752</v>
      </c>
      <c r="D2790" s="116">
        <v>115</v>
      </c>
      <c r="E2790" s="117">
        <v>4</v>
      </c>
      <c r="F2790" s="118">
        <v>25</v>
      </c>
      <c r="G2790" s="119" t="s">
        <v>485</v>
      </c>
      <c r="H2790" s="120">
        <v>4</v>
      </c>
      <c r="I2790" s="115">
        <v>24</v>
      </c>
      <c r="J2790" s="116" t="s">
        <v>485</v>
      </c>
      <c r="K2790" s="121">
        <v>16</v>
      </c>
      <c r="L2790" s="108"/>
      <c r="M2790" s="122">
        <v>15320</v>
      </c>
      <c r="N2790" s="123">
        <v>15540</v>
      </c>
      <c r="O2790" s="124">
        <v>14860</v>
      </c>
      <c r="P2790" s="123">
        <v>15043</v>
      </c>
      <c r="Q2790" s="124">
        <v>16514</v>
      </c>
      <c r="R2790" s="123">
        <v>17108</v>
      </c>
      <c r="S2790" s="124">
        <v>17071</v>
      </c>
      <c r="T2790" s="123">
        <v>17135</v>
      </c>
      <c r="U2790" s="124">
        <v>16040</v>
      </c>
      <c r="V2790" s="123">
        <v>17666</v>
      </c>
      <c r="W2790" s="124">
        <v>18733</v>
      </c>
      <c r="X2790" s="123">
        <v>18569</v>
      </c>
      <c r="Y2790" s="124">
        <v>18501</v>
      </c>
      <c r="Z2790" s="123">
        <v>17356</v>
      </c>
      <c r="AA2790" s="124">
        <v>17373</v>
      </c>
      <c r="AB2790" s="123">
        <v>18990</v>
      </c>
      <c r="AC2790" s="124">
        <v>20165</v>
      </c>
      <c r="AD2790" s="123">
        <v>19632</v>
      </c>
      <c r="AE2790" s="125">
        <v>19638</v>
      </c>
      <c r="AF2790" s="126">
        <v>18513</v>
      </c>
    </row>
    <row r="2791" spans="2:32">
      <c r="B2791" s="127">
        <v>2753</v>
      </c>
      <c r="C2791" s="128">
        <v>2753</v>
      </c>
      <c r="D2791" s="129">
        <v>115</v>
      </c>
      <c r="E2791" s="130">
        <v>4</v>
      </c>
      <c r="F2791" s="131">
        <v>25</v>
      </c>
      <c r="G2791" s="132" t="s">
        <v>485</v>
      </c>
      <c r="H2791" s="133">
        <v>4</v>
      </c>
      <c r="I2791" s="128">
        <v>24</v>
      </c>
      <c r="J2791" s="129" t="s">
        <v>485</v>
      </c>
      <c r="K2791" s="134">
        <v>17</v>
      </c>
      <c r="L2791" s="108"/>
      <c r="M2791" s="81">
        <v>15888</v>
      </c>
      <c r="N2791" s="135">
        <v>15862</v>
      </c>
      <c r="O2791" s="136">
        <v>15448</v>
      </c>
      <c r="P2791" s="135">
        <v>15740</v>
      </c>
      <c r="Q2791" s="136">
        <v>17184</v>
      </c>
      <c r="R2791" s="135">
        <v>17707</v>
      </c>
      <c r="S2791" s="136">
        <v>17474</v>
      </c>
      <c r="T2791" s="135">
        <v>17486</v>
      </c>
      <c r="U2791" s="136">
        <v>16663</v>
      </c>
      <c r="V2791" s="135">
        <v>18304</v>
      </c>
      <c r="W2791" s="136">
        <v>19290</v>
      </c>
      <c r="X2791" s="135">
        <v>19188</v>
      </c>
      <c r="Y2791" s="136">
        <v>18981</v>
      </c>
      <c r="Z2791" s="135">
        <v>18004</v>
      </c>
      <c r="AA2791" s="136">
        <v>18179</v>
      </c>
      <c r="AB2791" s="135">
        <v>19707</v>
      </c>
      <c r="AC2791" s="136">
        <v>20683</v>
      </c>
      <c r="AD2791" s="135">
        <v>20126</v>
      </c>
      <c r="AE2791" s="137">
        <v>19965</v>
      </c>
      <c r="AF2791" s="138">
        <v>19174</v>
      </c>
    </row>
    <row r="2792" spans="2:32">
      <c r="B2792" s="114">
        <v>2754</v>
      </c>
      <c r="C2792" s="115">
        <v>2754</v>
      </c>
      <c r="D2792" s="116">
        <v>115</v>
      </c>
      <c r="E2792" s="117">
        <v>4</v>
      </c>
      <c r="F2792" s="118">
        <v>25</v>
      </c>
      <c r="G2792" s="119" t="s">
        <v>485</v>
      </c>
      <c r="H2792" s="120">
        <v>4</v>
      </c>
      <c r="I2792" s="115">
        <v>24</v>
      </c>
      <c r="J2792" s="116" t="s">
        <v>485</v>
      </c>
      <c r="K2792" s="121">
        <v>18</v>
      </c>
      <c r="L2792" s="108"/>
      <c r="M2792" s="122">
        <v>16160</v>
      </c>
      <c r="N2792" s="123">
        <v>15945</v>
      </c>
      <c r="O2792" s="124">
        <v>15520</v>
      </c>
      <c r="P2792" s="123">
        <v>16310</v>
      </c>
      <c r="Q2792" s="124">
        <v>17760</v>
      </c>
      <c r="R2792" s="123">
        <v>17955</v>
      </c>
      <c r="S2792" s="124">
        <v>17848</v>
      </c>
      <c r="T2792" s="123">
        <v>17840</v>
      </c>
      <c r="U2792" s="124">
        <v>17081</v>
      </c>
      <c r="V2792" s="123">
        <v>19062</v>
      </c>
      <c r="W2792" s="124">
        <v>19621</v>
      </c>
      <c r="X2792" s="123">
        <v>19653</v>
      </c>
      <c r="Y2792" s="124">
        <v>19622</v>
      </c>
      <c r="Z2792" s="123">
        <v>18598</v>
      </c>
      <c r="AA2792" s="124">
        <v>19155</v>
      </c>
      <c r="AB2792" s="123">
        <v>20596</v>
      </c>
      <c r="AC2792" s="124">
        <v>21146</v>
      </c>
      <c r="AD2792" s="123">
        <v>20868</v>
      </c>
      <c r="AE2792" s="125">
        <v>20697</v>
      </c>
      <c r="AF2792" s="126">
        <v>19849</v>
      </c>
    </row>
    <row r="2793" spans="2:32">
      <c r="B2793" s="127">
        <v>2755</v>
      </c>
      <c r="C2793" s="128">
        <v>2755</v>
      </c>
      <c r="D2793" s="129">
        <v>115</v>
      </c>
      <c r="E2793" s="130">
        <v>4</v>
      </c>
      <c r="F2793" s="131">
        <v>25</v>
      </c>
      <c r="G2793" s="132" t="s">
        <v>485</v>
      </c>
      <c r="H2793" s="133">
        <v>4</v>
      </c>
      <c r="I2793" s="128">
        <v>24</v>
      </c>
      <c r="J2793" s="129" t="s">
        <v>485</v>
      </c>
      <c r="K2793" s="134">
        <v>19</v>
      </c>
      <c r="L2793" s="108"/>
      <c r="M2793" s="81">
        <v>16142</v>
      </c>
      <c r="N2793" s="135">
        <v>15965</v>
      </c>
      <c r="O2793" s="136">
        <v>15396</v>
      </c>
      <c r="P2793" s="135">
        <v>16399</v>
      </c>
      <c r="Q2793" s="136">
        <v>17801</v>
      </c>
      <c r="R2793" s="135">
        <v>18102</v>
      </c>
      <c r="S2793" s="136">
        <v>18071</v>
      </c>
      <c r="T2793" s="135">
        <v>18037</v>
      </c>
      <c r="U2793" s="136">
        <v>17193</v>
      </c>
      <c r="V2793" s="135">
        <v>19346</v>
      </c>
      <c r="W2793" s="136">
        <v>19874</v>
      </c>
      <c r="X2793" s="135">
        <v>20197</v>
      </c>
      <c r="Y2793" s="136">
        <v>20272</v>
      </c>
      <c r="Z2793" s="135">
        <v>18970</v>
      </c>
      <c r="AA2793" s="136">
        <v>19758</v>
      </c>
      <c r="AB2793" s="135">
        <v>21195</v>
      </c>
      <c r="AC2793" s="136">
        <v>21784</v>
      </c>
      <c r="AD2793" s="135">
        <v>21738</v>
      </c>
      <c r="AE2793" s="137">
        <v>21568</v>
      </c>
      <c r="AF2793" s="138">
        <v>20371</v>
      </c>
    </row>
    <row r="2794" spans="2:32">
      <c r="B2794" s="114">
        <v>2756</v>
      </c>
      <c r="C2794" s="115">
        <v>2756</v>
      </c>
      <c r="D2794" s="116">
        <v>115</v>
      </c>
      <c r="E2794" s="117">
        <v>4</v>
      </c>
      <c r="F2794" s="118">
        <v>25</v>
      </c>
      <c r="G2794" s="119" t="s">
        <v>485</v>
      </c>
      <c r="H2794" s="120">
        <v>4</v>
      </c>
      <c r="I2794" s="115">
        <v>24</v>
      </c>
      <c r="J2794" s="116" t="s">
        <v>485</v>
      </c>
      <c r="K2794" s="121">
        <v>20</v>
      </c>
      <c r="L2794" s="108"/>
      <c r="M2794" s="122">
        <v>16635</v>
      </c>
      <c r="N2794" s="123">
        <v>16353</v>
      </c>
      <c r="O2794" s="124">
        <v>15554</v>
      </c>
      <c r="P2794" s="123">
        <v>16754</v>
      </c>
      <c r="Q2794" s="124">
        <v>18310</v>
      </c>
      <c r="R2794" s="123">
        <v>18834</v>
      </c>
      <c r="S2794" s="124">
        <v>18832</v>
      </c>
      <c r="T2794" s="123">
        <v>18731</v>
      </c>
      <c r="U2794" s="124">
        <v>17588</v>
      </c>
      <c r="V2794" s="123">
        <v>20087</v>
      </c>
      <c r="W2794" s="124">
        <v>20782</v>
      </c>
      <c r="X2794" s="123">
        <v>21381</v>
      </c>
      <c r="Y2794" s="124">
        <v>21564</v>
      </c>
      <c r="Z2794" s="123">
        <v>19880</v>
      </c>
      <c r="AA2794" s="124">
        <v>20677</v>
      </c>
      <c r="AB2794" s="123">
        <v>22317</v>
      </c>
      <c r="AC2794" s="124">
        <v>23109</v>
      </c>
      <c r="AD2794" s="123">
        <v>23305</v>
      </c>
      <c r="AE2794" s="125">
        <v>23041</v>
      </c>
      <c r="AF2794" s="126">
        <v>21487</v>
      </c>
    </row>
    <row r="2795" spans="2:32">
      <c r="B2795" s="127">
        <v>2757</v>
      </c>
      <c r="C2795" s="128">
        <v>2757</v>
      </c>
      <c r="D2795" s="129">
        <v>115</v>
      </c>
      <c r="E2795" s="130">
        <v>4</v>
      </c>
      <c r="F2795" s="131">
        <v>25</v>
      </c>
      <c r="G2795" s="132" t="s">
        <v>485</v>
      </c>
      <c r="H2795" s="133">
        <v>4</v>
      </c>
      <c r="I2795" s="128">
        <v>24</v>
      </c>
      <c r="J2795" s="129" t="s">
        <v>485</v>
      </c>
      <c r="K2795" s="134">
        <v>21</v>
      </c>
      <c r="L2795" s="108"/>
      <c r="M2795" s="81">
        <v>16427</v>
      </c>
      <c r="N2795" s="135">
        <v>16123</v>
      </c>
      <c r="O2795" s="136">
        <v>15296</v>
      </c>
      <c r="P2795" s="135">
        <v>16789</v>
      </c>
      <c r="Q2795" s="136">
        <v>18269</v>
      </c>
      <c r="R2795" s="135">
        <v>18854</v>
      </c>
      <c r="S2795" s="136">
        <v>18863</v>
      </c>
      <c r="T2795" s="135">
        <v>18812</v>
      </c>
      <c r="U2795" s="136">
        <v>17675</v>
      </c>
      <c r="V2795" s="135">
        <v>20341</v>
      </c>
      <c r="W2795" s="136">
        <v>21189</v>
      </c>
      <c r="X2795" s="135">
        <v>21992</v>
      </c>
      <c r="Y2795" s="136">
        <v>22219</v>
      </c>
      <c r="Z2795" s="135">
        <v>20514</v>
      </c>
      <c r="AA2795" s="136">
        <v>21478</v>
      </c>
      <c r="AB2795" s="135">
        <v>23031</v>
      </c>
      <c r="AC2795" s="136">
        <v>23979</v>
      </c>
      <c r="AD2795" s="135">
        <v>24306</v>
      </c>
      <c r="AE2795" s="137">
        <v>24066</v>
      </c>
      <c r="AF2795" s="138">
        <v>22401</v>
      </c>
    </row>
    <row r="2796" spans="2:32">
      <c r="B2796" s="114">
        <v>2758</v>
      </c>
      <c r="C2796" s="115">
        <v>2758</v>
      </c>
      <c r="D2796" s="116">
        <v>115</v>
      </c>
      <c r="E2796" s="117">
        <v>4</v>
      </c>
      <c r="F2796" s="118">
        <v>25</v>
      </c>
      <c r="G2796" s="119" t="s">
        <v>485</v>
      </c>
      <c r="H2796" s="120">
        <v>4</v>
      </c>
      <c r="I2796" s="115">
        <v>24</v>
      </c>
      <c r="J2796" s="116" t="s">
        <v>485</v>
      </c>
      <c r="K2796" s="121">
        <v>22</v>
      </c>
      <c r="L2796" s="108"/>
      <c r="M2796" s="122">
        <v>15390</v>
      </c>
      <c r="N2796" s="123">
        <v>15291</v>
      </c>
      <c r="O2796" s="124">
        <v>14552</v>
      </c>
      <c r="P2796" s="123">
        <v>16055</v>
      </c>
      <c r="Q2796" s="124">
        <v>17244</v>
      </c>
      <c r="R2796" s="123">
        <v>17969</v>
      </c>
      <c r="S2796" s="124">
        <v>17946</v>
      </c>
      <c r="T2796" s="123">
        <v>18137</v>
      </c>
      <c r="U2796" s="124">
        <v>17136</v>
      </c>
      <c r="V2796" s="123">
        <v>19476</v>
      </c>
      <c r="W2796" s="124">
        <v>20272</v>
      </c>
      <c r="X2796" s="123">
        <v>21479</v>
      </c>
      <c r="Y2796" s="124">
        <v>21688</v>
      </c>
      <c r="Z2796" s="123">
        <v>20315</v>
      </c>
      <c r="AA2796" s="124">
        <v>21210</v>
      </c>
      <c r="AB2796" s="123">
        <v>22463</v>
      </c>
      <c r="AC2796" s="124">
        <v>23374</v>
      </c>
      <c r="AD2796" s="123">
        <v>23976</v>
      </c>
      <c r="AE2796" s="125">
        <v>23957</v>
      </c>
      <c r="AF2796" s="126">
        <v>22347</v>
      </c>
    </row>
    <row r="2797" spans="2:32">
      <c r="B2797" s="127">
        <v>2759</v>
      </c>
      <c r="C2797" s="128">
        <v>2759</v>
      </c>
      <c r="D2797" s="129">
        <v>115</v>
      </c>
      <c r="E2797" s="130">
        <v>4</v>
      </c>
      <c r="F2797" s="131">
        <v>25</v>
      </c>
      <c r="G2797" s="132" t="s">
        <v>485</v>
      </c>
      <c r="H2797" s="133">
        <v>4</v>
      </c>
      <c r="I2797" s="128">
        <v>24</v>
      </c>
      <c r="J2797" s="129" t="s">
        <v>485</v>
      </c>
      <c r="K2797" s="134">
        <v>23</v>
      </c>
      <c r="L2797" s="108"/>
      <c r="M2797" s="81">
        <v>14157</v>
      </c>
      <c r="N2797" s="135">
        <v>14323</v>
      </c>
      <c r="O2797" s="136">
        <v>13708</v>
      </c>
      <c r="P2797" s="135">
        <v>15074</v>
      </c>
      <c r="Q2797" s="136">
        <v>15986</v>
      </c>
      <c r="R2797" s="135">
        <v>16796</v>
      </c>
      <c r="S2797" s="136">
        <v>16779</v>
      </c>
      <c r="T2797" s="135">
        <v>17199</v>
      </c>
      <c r="U2797" s="136">
        <v>16361</v>
      </c>
      <c r="V2797" s="135">
        <v>18266</v>
      </c>
      <c r="W2797" s="136">
        <v>19034</v>
      </c>
      <c r="X2797" s="135">
        <v>20477</v>
      </c>
      <c r="Y2797" s="136">
        <v>20739</v>
      </c>
      <c r="Z2797" s="135">
        <v>19707</v>
      </c>
      <c r="AA2797" s="136">
        <v>20456</v>
      </c>
      <c r="AB2797" s="135">
        <v>21398</v>
      </c>
      <c r="AC2797" s="136">
        <v>22275</v>
      </c>
      <c r="AD2797" s="135">
        <v>23120</v>
      </c>
      <c r="AE2797" s="137">
        <v>23291</v>
      </c>
      <c r="AF2797" s="138">
        <v>21812</v>
      </c>
    </row>
    <row r="2798" spans="2:32">
      <c r="B2798" s="114">
        <v>2760</v>
      </c>
      <c r="C2798" s="115">
        <v>2760</v>
      </c>
      <c r="D2798" s="116">
        <v>115</v>
      </c>
      <c r="E2798" s="117">
        <v>4</v>
      </c>
      <c r="F2798" s="118">
        <v>25</v>
      </c>
      <c r="G2798" s="119" t="s">
        <v>485</v>
      </c>
      <c r="H2798" s="120">
        <v>4</v>
      </c>
      <c r="I2798" s="115">
        <v>24</v>
      </c>
      <c r="J2798" s="116" t="s">
        <v>485</v>
      </c>
      <c r="K2798" s="121">
        <v>24</v>
      </c>
      <c r="L2798" s="108"/>
      <c r="M2798" s="122">
        <v>13282</v>
      </c>
      <c r="N2798" s="123">
        <v>13598</v>
      </c>
      <c r="O2798" s="124">
        <v>13011</v>
      </c>
      <c r="P2798" s="123">
        <v>14479</v>
      </c>
      <c r="Q2798" s="124">
        <v>15079</v>
      </c>
      <c r="R2798" s="123">
        <v>15890</v>
      </c>
      <c r="S2798" s="124">
        <v>15998</v>
      </c>
      <c r="T2798" s="123">
        <v>16501</v>
      </c>
      <c r="U2798" s="124">
        <v>15711</v>
      </c>
      <c r="V2798" s="123">
        <v>17386</v>
      </c>
      <c r="W2798" s="124">
        <v>18069</v>
      </c>
      <c r="X2798" s="123">
        <v>19675</v>
      </c>
      <c r="Y2798" s="124">
        <v>20059</v>
      </c>
      <c r="Z2798" s="123">
        <v>19152</v>
      </c>
      <c r="AA2798" s="124">
        <v>19971</v>
      </c>
      <c r="AB2798" s="123">
        <v>20583</v>
      </c>
      <c r="AC2798" s="124">
        <v>21392</v>
      </c>
      <c r="AD2798" s="123">
        <v>22510</v>
      </c>
      <c r="AE2798" s="125">
        <v>22769</v>
      </c>
      <c r="AF2798" s="126">
        <v>21306</v>
      </c>
    </row>
    <row r="2799" spans="2:32">
      <c r="B2799" s="127">
        <v>2761</v>
      </c>
      <c r="C2799" s="128">
        <v>2761</v>
      </c>
      <c r="D2799" s="129">
        <v>116</v>
      </c>
      <c r="E2799" s="130">
        <v>4</v>
      </c>
      <c r="F2799" s="131">
        <v>26</v>
      </c>
      <c r="G2799" s="132" t="s">
        <v>485</v>
      </c>
      <c r="H2799" s="133">
        <v>4</v>
      </c>
      <c r="I2799" s="128">
        <v>25</v>
      </c>
      <c r="J2799" s="129" t="s">
        <v>485</v>
      </c>
      <c r="K2799" s="134">
        <v>1</v>
      </c>
      <c r="L2799" s="108"/>
      <c r="M2799" s="81">
        <v>12749</v>
      </c>
      <c r="N2799" s="135">
        <v>12814</v>
      </c>
      <c r="O2799" s="136">
        <v>13498</v>
      </c>
      <c r="P2799" s="135">
        <v>13906</v>
      </c>
      <c r="Q2799" s="136">
        <v>14757</v>
      </c>
      <c r="R2799" s="135">
        <v>15320</v>
      </c>
      <c r="S2799" s="136">
        <v>15950</v>
      </c>
      <c r="T2799" s="135">
        <v>15562</v>
      </c>
      <c r="U2799" s="136">
        <v>15805</v>
      </c>
      <c r="V2799" s="135">
        <v>17399</v>
      </c>
      <c r="W2799" s="136">
        <v>17905</v>
      </c>
      <c r="X2799" s="135">
        <v>19194</v>
      </c>
      <c r="Y2799" s="136">
        <v>20074</v>
      </c>
      <c r="Z2799" s="135">
        <v>18721</v>
      </c>
      <c r="AA2799" s="136">
        <v>19851</v>
      </c>
      <c r="AB2799" s="135">
        <v>20955</v>
      </c>
      <c r="AC2799" s="136">
        <v>21353</v>
      </c>
      <c r="AD2799" s="135">
        <v>22546</v>
      </c>
      <c r="AE2799" s="137">
        <v>21560</v>
      </c>
      <c r="AF2799" s="138">
        <v>20605</v>
      </c>
    </row>
    <row r="2800" spans="2:32">
      <c r="B2800" s="114">
        <v>2762</v>
      </c>
      <c r="C2800" s="115">
        <v>2762</v>
      </c>
      <c r="D2800" s="116">
        <v>116</v>
      </c>
      <c r="E2800" s="117">
        <v>4</v>
      </c>
      <c r="F2800" s="118">
        <v>26</v>
      </c>
      <c r="G2800" s="119" t="s">
        <v>485</v>
      </c>
      <c r="H2800" s="120">
        <v>4</v>
      </c>
      <c r="I2800" s="115">
        <v>25</v>
      </c>
      <c r="J2800" s="116" t="s">
        <v>485</v>
      </c>
      <c r="K2800" s="121">
        <v>2</v>
      </c>
      <c r="L2800" s="108"/>
      <c r="M2800" s="122">
        <v>12490</v>
      </c>
      <c r="N2800" s="123">
        <v>12455</v>
      </c>
      <c r="O2800" s="124">
        <v>13208</v>
      </c>
      <c r="P2800" s="123">
        <v>13747</v>
      </c>
      <c r="Q2800" s="124">
        <v>14417</v>
      </c>
      <c r="R2800" s="123">
        <v>14982</v>
      </c>
      <c r="S2800" s="124">
        <v>15611</v>
      </c>
      <c r="T2800" s="123">
        <v>15100</v>
      </c>
      <c r="U2800" s="124">
        <v>15458</v>
      </c>
      <c r="V2800" s="123">
        <v>16992</v>
      </c>
      <c r="W2800" s="124">
        <v>17493</v>
      </c>
      <c r="X2800" s="123">
        <v>18731</v>
      </c>
      <c r="Y2800" s="124">
        <v>19593</v>
      </c>
      <c r="Z2800" s="123">
        <v>18247</v>
      </c>
      <c r="AA2800" s="124">
        <v>19611</v>
      </c>
      <c r="AB2800" s="123">
        <v>20428</v>
      </c>
      <c r="AC2800" s="124">
        <v>20845</v>
      </c>
      <c r="AD2800" s="123">
        <v>21982</v>
      </c>
      <c r="AE2800" s="125">
        <v>20994</v>
      </c>
      <c r="AF2800" s="126">
        <v>20092</v>
      </c>
    </row>
    <row r="2801" spans="2:32">
      <c r="B2801" s="127">
        <v>2763</v>
      </c>
      <c r="C2801" s="128">
        <v>2763</v>
      </c>
      <c r="D2801" s="129">
        <v>116</v>
      </c>
      <c r="E2801" s="130">
        <v>4</v>
      </c>
      <c r="F2801" s="131">
        <v>26</v>
      </c>
      <c r="G2801" s="132" t="s">
        <v>485</v>
      </c>
      <c r="H2801" s="133">
        <v>4</v>
      </c>
      <c r="I2801" s="128">
        <v>25</v>
      </c>
      <c r="J2801" s="129" t="s">
        <v>485</v>
      </c>
      <c r="K2801" s="134">
        <v>3</v>
      </c>
      <c r="L2801" s="108"/>
      <c r="M2801" s="81">
        <v>12376</v>
      </c>
      <c r="N2801" s="135">
        <v>12248</v>
      </c>
      <c r="O2801" s="136">
        <v>13006</v>
      </c>
      <c r="P2801" s="135">
        <v>13729</v>
      </c>
      <c r="Q2801" s="136">
        <v>14313</v>
      </c>
      <c r="R2801" s="135">
        <v>14874</v>
      </c>
      <c r="S2801" s="136">
        <v>15502</v>
      </c>
      <c r="T2801" s="135">
        <v>14867</v>
      </c>
      <c r="U2801" s="136">
        <v>15246</v>
      </c>
      <c r="V2801" s="135">
        <v>16839</v>
      </c>
      <c r="W2801" s="136">
        <v>17305</v>
      </c>
      <c r="X2801" s="135">
        <v>18503</v>
      </c>
      <c r="Y2801" s="136">
        <v>19333</v>
      </c>
      <c r="Z2801" s="135">
        <v>17914</v>
      </c>
      <c r="AA2801" s="136">
        <v>19679</v>
      </c>
      <c r="AB2801" s="135">
        <v>20017</v>
      </c>
      <c r="AC2801" s="136">
        <v>20406</v>
      </c>
      <c r="AD2801" s="135">
        <v>21624</v>
      </c>
      <c r="AE2801" s="137">
        <v>20494</v>
      </c>
      <c r="AF2801" s="138">
        <v>19701</v>
      </c>
    </row>
    <row r="2802" spans="2:32">
      <c r="B2802" s="114">
        <v>2764</v>
      </c>
      <c r="C2802" s="115">
        <v>2764</v>
      </c>
      <c r="D2802" s="116">
        <v>116</v>
      </c>
      <c r="E2802" s="117">
        <v>4</v>
      </c>
      <c r="F2802" s="118">
        <v>26</v>
      </c>
      <c r="G2802" s="119" t="s">
        <v>485</v>
      </c>
      <c r="H2802" s="120">
        <v>4</v>
      </c>
      <c r="I2802" s="115">
        <v>25</v>
      </c>
      <c r="J2802" s="116" t="s">
        <v>485</v>
      </c>
      <c r="K2802" s="121">
        <v>4</v>
      </c>
      <c r="L2802" s="108"/>
      <c r="M2802" s="122">
        <v>12467</v>
      </c>
      <c r="N2802" s="123">
        <v>12188</v>
      </c>
      <c r="O2802" s="124">
        <v>13001</v>
      </c>
      <c r="P2802" s="123">
        <v>13915</v>
      </c>
      <c r="Q2802" s="124">
        <v>14356</v>
      </c>
      <c r="R2802" s="123">
        <v>14907</v>
      </c>
      <c r="S2802" s="124">
        <v>15451</v>
      </c>
      <c r="T2802" s="123">
        <v>14659</v>
      </c>
      <c r="U2802" s="124">
        <v>15100</v>
      </c>
      <c r="V2802" s="123">
        <v>16665</v>
      </c>
      <c r="W2802" s="124">
        <v>17054</v>
      </c>
      <c r="X2802" s="123">
        <v>18175</v>
      </c>
      <c r="Y2802" s="124">
        <v>18867</v>
      </c>
      <c r="Z2802" s="123">
        <v>17495</v>
      </c>
      <c r="AA2802" s="124">
        <v>19685</v>
      </c>
      <c r="AB2802" s="123">
        <v>19456</v>
      </c>
      <c r="AC2802" s="124">
        <v>19796</v>
      </c>
      <c r="AD2802" s="123">
        <v>20925</v>
      </c>
      <c r="AE2802" s="125">
        <v>19649</v>
      </c>
      <c r="AF2802" s="126">
        <v>19134</v>
      </c>
    </row>
    <row r="2803" spans="2:32">
      <c r="B2803" s="127">
        <v>2765</v>
      </c>
      <c r="C2803" s="128">
        <v>2765</v>
      </c>
      <c r="D2803" s="129">
        <v>116</v>
      </c>
      <c r="E2803" s="130">
        <v>4</v>
      </c>
      <c r="F2803" s="131">
        <v>26</v>
      </c>
      <c r="G2803" s="132" t="s">
        <v>485</v>
      </c>
      <c r="H2803" s="133">
        <v>4</v>
      </c>
      <c r="I2803" s="128">
        <v>25</v>
      </c>
      <c r="J2803" s="129" t="s">
        <v>485</v>
      </c>
      <c r="K2803" s="134">
        <v>5</v>
      </c>
      <c r="L2803" s="108"/>
      <c r="M2803" s="81">
        <v>12932</v>
      </c>
      <c r="N2803" s="135">
        <v>12235</v>
      </c>
      <c r="O2803" s="136">
        <v>13166</v>
      </c>
      <c r="P2803" s="135">
        <v>14539</v>
      </c>
      <c r="Q2803" s="136">
        <v>14931</v>
      </c>
      <c r="R2803" s="135">
        <v>15306</v>
      </c>
      <c r="S2803" s="136">
        <v>15696</v>
      </c>
      <c r="T2803" s="135">
        <v>14491</v>
      </c>
      <c r="U2803" s="136">
        <v>15024</v>
      </c>
      <c r="V2803" s="135">
        <v>16941</v>
      </c>
      <c r="W2803" s="136">
        <v>17126</v>
      </c>
      <c r="X2803" s="135">
        <v>18087</v>
      </c>
      <c r="Y2803" s="136">
        <v>18639</v>
      </c>
      <c r="Z2803" s="135">
        <v>17083</v>
      </c>
      <c r="AA2803" s="136">
        <v>19694</v>
      </c>
      <c r="AB2803" s="135">
        <v>19498</v>
      </c>
      <c r="AC2803" s="136">
        <v>19605</v>
      </c>
      <c r="AD2803" s="135">
        <v>20424</v>
      </c>
      <c r="AE2803" s="137">
        <v>18758</v>
      </c>
      <c r="AF2803" s="138">
        <v>18548</v>
      </c>
    </row>
    <row r="2804" spans="2:32">
      <c r="B2804" s="114">
        <v>2766</v>
      </c>
      <c r="C2804" s="115">
        <v>2766</v>
      </c>
      <c r="D2804" s="116">
        <v>116</v>
      </c>
      <c r="E2804" s="117">
        <v>4</v>
      </c>
      <c r="F2804" s="118">
        <v>26</v>
      </c>
      <c r="G2804" s="119" t="s">
        <v>485</v>
      </c>
      <c r="H2804" s="120">
        <v>4</v>
      </c>
      <c r="I2804" s="115">
        <v>25</v>
      </c>
      <c r="J2804" s="116" t="s">
        <v>485</v>
      </c>
      <c r="K2804" s="121">
        <v>6</v>
      </c>
      <c r="L2804" s="108"/>
      <c r="M2804" s="122">
        <v>13992</v>
      </c>
      <c r="N2804" s="123">
        <v>12493</v>
      </c>
      <c r="O2804" s="124">
        <v>13370</v>
      </c>
      <c r="P2804" s="123">
        <v>15587</v>
      </c>
      <c r="Q2804" s="124">
        <v>16104</v>
      </c>
      <c r="R2804" s="123">
        <v>16227</v>
      </c>
      <c r="S2804" s="124">
        <v>16309</v>
      </c>
      <c r="T2804" s="123">
        <v>14462</v>
      </c>
      <c r="U2804" s="124">
        <v>14960</v>
      </c>
      <c r="V2804" s="123">
        <v>17776</v>
      </c>
      <c r="W2804" s="124">
        <v>17707</v>
      </c>
      <c r="X2804" s="123">
        <v>18473</v>
      </c>
      <c r="Y2804" s="124">
        <v>18716</v>
      </c>
      <c r="Z2804" s="123">
        <v>16600</v>
      </c>
      <c r="AA2804" s="124">
        <v>19893</v>
      </c>
      <c r="AB2804" s="123">
        <v>19978</v>
      </c>
      <c r="AC2804" s="124">
        <v>19808</v>
      </c>
      <c r="AD2804" s="123">
        <v>20204</v>
      </c>
      <c r="AE2804" s="125">
        <v>17947</v>
      </c>
      <c r="AF2804" s="126">
        <v>17883</v>
      </c>
    </row>
    <row r="2805" spans="2:32">
      <c r="B2805" s="127">
        <v>2767</v>
      </c>
      <c r="C2805" s="128">
        <v>2767</v>
      </c>
      <c r="D2805" s="129">
        <v>116</v>
      </c>
      <c r="E2805" s="130">
        <v>4</v>
      </c>
      <c r="F2805" s="131">
        <v>26</v>
      </c>
      <c r="G2805" s="132" t="s">
        <v>485</v>
      </c>
      <c r="H2805" s="133">
        <v>4</v>
      </c>
      <c r="I2805" s="128">
        <v>25</v>
      </c>
      <c r="J2805" s="129" t="s">
        <v>485</v>
      </c>
      <c r="K2805" s="134">
        <v>7</v>
      </c>
      <c r="L2805" s="108"/>
      <c r="M2805" s="81">
        <v>15246</v>
      </c>
      <c r="N2805" s="135">
        <v>13035</v>
      </c>
      <c r="O2805" s="136">
        <v>13614</v>
      </c>
      <c r="P2805" s="135">
        <v>16873</v>
      </c>
      <c r="Q2805" s="136">
        <v>17414</v>
      </c>
      <c r="R2805" s="135">
        <v>17334</v>
      </c>
      <c r="S2805" s="136">
        <v>17172</v>
      </c>
      <c r="T2805" s="135">
        <v>14681</v>
      </c>
      <c r="U2805" s="136">
        <v>14946</v>
      </c>
      <c r="V2805" s="135">
        <v>18800</v>
      </c>
      <c r="W2805" s="136">
        <v>18664</v>
      </c>
      <c r="X2805" s="135">
        <v>19200</v>
      </c>
      <c r="Y2805" s="136">
        <v>19063</v>
      </c>
      <c r="Z2805" s="135">
        <v>16217</v>
      </c>
      <c r="AA2805" s="136">
        <v>20141</v>
      </c>
      <c r="AB2805" s="135">
        <v>20555</v>
      </c>
      <c r="AC2805" s="136">
        <v>20442</v>
      </c>
      <c r="AD2805" s="135">
        <v>20341</v>
      </c>
      <c r="AE2805" s="137">
        <v>17570</v>
      </c>
      <c r="AF2805" s="138">
        <v>17356</v>
      </c>
    </row>
    <row r="2806" spans="2:32">
      <c r="B2806" s="114">
        <v>2768</v>
      </c>
      <c r="C2806" s="115">
        <v>2768</v>
      </c>
      <c r="D2806" s="116">
        <v>116</v>
      </c>
      <c r="E2806" s="117">
        <v>4</v>
      </c>
      <c r="F2806" s="118">
        <v>26</v>
      </c>
      <c r="G2806" s="119" t="s">
        <v>485</v>
      </c>
      <c r="H2806" s="120">
        <v>4</v>
      </c>
      <c r="I2806" s="115">
        <v>25</v>
      </c>
      <c r="J2806" s="116" t="s">
        <v>485</v>
      </c>
      <c r="K2806" s="121">
        <v>8</v>
      </c>
      <c r="L2806" s="108"/>
      <c r="M2806" s="122">
        <v>15783</v>
      </c>
      <c r="N2806" s="123">
        <v>13836</v>
      </c>
      <c r="O2806" s="124">
        <v>14008</v>
      </c>
      <c r="P2806" s="123">
        <v>17604</v>
      </c>
      <c r="Q2806" s="124">
        <v>17988</v>
      </c>
      <c r="R2806" s="123">
        <v>17800</v>
      </c>
      <c r="S2806" s="124">
        <v>17591</v>
      </c>
      <c r="T2806" s="123">
        <v>15416</v>
      </c>
      <c r="U2806" s="124">
        <v>15189</v>
      </c>
      <c r="V2806" s="123">
        <v>19222</v>
      </c>
      <c r="W2806" s="124">
        <v>19109</v>
      </c>
      <c r="X2806" s="123">
        <v>19492</v>
      </c>
      <c r="Y2806" s="124">
        <v>19208</v>
      </c>
      <c r="Z2806" s="123">
        <v>16351</v>
      </c>
      <c r="AA2806" s="124">
        <v>20631</v>
      </c>
      <c r="AB2806" s="123">
        <v>20699</v>
      </c>
      <c r="AC2806" s="124">
        <v>20676</v>
      </c>
      <c r="AD2806" s="123">
        <v>20380</v>
      </c>
      <c r="AE2806" s="125">
        <v>18009</v>
      </c>
      <c r="AF2806" s="126">
        <v>17435</v>
      </c>
    </row>
    <row r="2807" spans="2:32">
      <c r="B2807" s="127">
        <v>2769</v>
      </c>
      <c r="C2807" s="128">
        <v>2769</v>
      </c>
      <c r="D2807" s="129">
        <v>116</v>
      </c>
      <c r="E2807" s="130">
        <v>4</v>
      </c>
      <c r="F2807" s="131">
        <v>26</v>
      </c>
      <c r="G2807" s="132" t="s">
        <v>485</v>
      </c>
      <c r="H2807" s="133">
        <v>4</v>
      </c>
      <c r="I2807" s="128">
        <v>25</v>
      </c>
      <c r="J2807" s="129" t="s">
        <v>485</v>
      </c>
      <c r="K2807" s="134">
        <v>9</v>
      </c>
      <c r="L2807" s="108"/>
      <c r="M2807" s="81">
        <v>15736</v>
      </c>
      <c r="N2807" s="135">
        <v>14495</v>
      </c>
      <c r="O2807" s="136">
        <v>14467</v>
      </c>
      <c r="P2807" s="135">
        <v>17571</v>
      </c>
      <c r="Q2807" s="136">
        <v>17930</v>
      </c>
      <c r="R2807" s="135">
        <v>17734</v>
      </c>
      <c r="S2807" s="136">
        <v>17610</v>
      </c>
      <c r="T2807" s="135">
        <v>15989</v>
      </c>
      <c r="U2807" s="136">
        <v>15509</v>
      </c>
      <c r="V2807" s="135">
        <v>19018</v>
      </c>
      <c r="W2807" s="136">
        <v>18991</v>
      </c>
      <c r="X2807" s="135">
        <v>19322</v>
      </c>
      <c r="Y2807" s="136">
        <v>19094</v>
      </c>
      <c r="Z2807" s="135">
        <v>16611</v>
      </c>
      <c r="AA2807" s="136">
        <v>20732</v>
      </c>
      <c r="AB2807" s="135">
        <v>20406</v>
      </c>
      <c r="AC2807" s="136">
        <v>20316</v>
      </c>
      <c r="AD2807" s="135">
        <v>20218</v>
      </c>
      <c r="AE2807" s="137">
        <v>18421</v>
      </c>
      <c r="AF2807" s="138">
        <v>17652</v>
      </c>
    </row>
    <row r="2808" spans="2:32">
      <c r="B2808" s="114">
        <v>2770</v>
      </c>
      <c r="C2808" s="115">
        <v>2770</v>
      </c>
      <c r="D2808" s="116">
        <v>116</v>
      </c>
      <c r="E2808" s="117">
        <v>4</v>
      </c>
      <c r="F2808" s="118">
        <v>26</v>
      </c>
      <c r="G2808" s="119" t="s">
        <v>485</v>
      </c>
      <c r="H2808" s="120">
        <v>4</v>
      </c>
      <c r="I2808" s="115">
        <v>25</v>
      </c>
      <c r="J2808" s="116" t="s">
        <v>485</v>
      </c>
      <c r="K2808" s="121">
        <v>10</v>
      </c>
      <c r="L2808" s="108"/>
      <c r="M2808" s="122">
        <v>15611</v>
      </c>
      <c r="N2808" s="123">
        <v>14903</v>
      </c>
      <c r="O2808" s="124">
        <v>14874</v>
      </c>
      <c r="P2808" s="123">
        <v>17406</v>
      </c>
      <c r="Q2808" s="124">
        <v>17834</v>
      </c>
      <c r="R2808" s="123">
        <v>17585</v>
      </c>
      <c r="S2808" s="124">
        <v>17679</v>
      </c>
      <c r="T2808" s="123">
        <v>16402</v>
      </c>
      <c r="U2808" s="124">
        <v>15935</v>
      </c>
      <c r="V2808" s="123">
        <v>18992</v>
      </c>
      <c r="W2808" s="124">
        <v>19025</v>
      </c>
      <c r="X2808" s="123">
        <v>19217</v>
      </c>
      <c r="Y2808" s="124">
        <v>19213</v>
      </c>
      <c r="Z2808" s="123">
        <v>17099</v>
      </c>
      <c r="AA2808" s="124">
        <v>20529</v>
      </c>
      <c r="AB2808" s="123">
        <v>20511</v>
      </c>
      <c r="AC2808" s="124">
        <v>20474</v>
      </c>
      <c r="AD2808" s="123">
        <v>20403</v>
      </c>
      <c r="AE2808" s="125">
        <v>19037</v>
      </c>
      <c r="AF2808" s="126">
        <v>18193</v>
      </c>
    </row>
    <row r="2809" spans="2:32">
      <c r="B2809" s="127">
        <v>2771</v>
      </c>
      <c r="C2809" s="128">
        <v>2771</v>
      </c>
      <c r="D2809" s="129">
        <v>116</v>
      </c>
      <c r="E2809" s="130">
        <v>4</v>
      </c>
      <c r="F2809" s="131">
        <v>26</v>
      </c>
      <c r="G2809" s="132" t="s">
        <v>485</v>
      </c>
      <c r="H2809" s="133">
        <v>4</v>
      </c>
      <c r="I2809" s="128">
        <v>25</v>
      </c>
      <c r="J2809" s="129" t="s">
        <v>485</v>
      </c>
      <c r="K2809" s="134">
        <v>11</v>
      </c>
      <c r="L2809" s="108"/>
      <c r="M2809" s="81">
        <v>15397</v>
      </c>
      <c r="N2809" s="135">
        <v>14976</v>
      </c>
      <c r="O2809" s="136">
        <v>14978</v>
      </c>
      <c r="P2809" s="135">
        <v>17171</v>
      </c>
      <c r="Q2809" s="136">
        <v>17660</v>
      </c>
      <c r="R2809" s="135">
        <v>17334</v>
      </c>
      <c r="S2809" s="136">
        <v>17650</v>
      </c>
      <c r="T2809" s="135">
        <v>16529</v>
      </c>
      <c r="U2809" s="136">
        <v>16117</v>
      </c>
      <c r="V2809" s="135">
        <v>18869</v>
      </c>
      <c r="W2809" s="136">
        <v>18980</v>
      </c>
      <c r="X2809" s="135">
        <v>19039</v>
      </c>
      <c r="Y2809" s="136">
        <v>19295</v>
      </c>
      <c r="Z2809" s="135">
        <v>17318</v>
      </c>
      <c r="AA2809" s="136">
        <v>20328</v>
      </c>
      <c r="AB2809" s="135">
        <v>20414</v>
      </c>
      <c r="AC2809" s="136">
        <v>20565</v>
      </c>
      <c r="AD2809" s="135">
        <v>20523</v>
      </c>
      <c r="AE2809" s="137">
        <v>19334</v>
      </c>
      <c r="AF2809" s="138">
        <v>18456</v>
      </c>
    </row>
    <row r="2810" spans="2:32">
      <c r="B2810" s="114">
        <v>2772</v>
      </c>
      <c r="C2810" s="115">
        <v>2772</v>
      </c>
      <c r="D2810" s="116">
        <v>116</v>
      </c>
      <c r="E2810" s="117">
        <v>4</v>
      </c>
      <c r="F2810" s="118">
        <v>26</v>
      </c>
      <c r="G2810" s="119" t="s">
        <v>485</v>
      </c>
      <c r="H2810" s="120">
        <v>4</v>
      </c>
      <c r="I2810" s="115">
        <v>25</v>
      </c>
      <c r="J2810" s="116" t="s">
        <v>485</v>
      </c>
      <c r="K2810" s="121">
        <v>12</v>
      </c>
      <c r="L2810" s="108"/>
      <c r="M2810" s="122">
        <v>15352</v>
      </c>
      <c r="N2810" s="123">
        <v>14948</v>
      </c>
      <c r="O2810" s="124">
        <v>15044</v>
      </c>
      <c r="P2810" s="123">
        <v>16955</v>
      </c>
      <c r="Q2810" s="124">
        <v>17528</v>
      </c>
      <c r="R2810" s="123">
        <v>17264</v>
      </c>
      <c r="S2810" s="124">
        <v>17645</v>
      </c>
      <c r="T2810" s="123">
        <v>16524</v>
      </c>
      <c r="U2810" s="124">
        <v>16224</v>
      </c>
      <c r="V2810" s="123">
        <v>18757</v>
      </c>
      <c r="W2810" s="124">
        <v>18810</v>
      </c>
      <c r="X2810" s="123">
        <v>19000</v>
      </c>
      <c r="Y2810" s="124">
        <v>19330</v>
      </c>
      <c r="Z2810" s="123">
        <v>17438</v>
      </c>
      <c r="AA2810" s="124">
        <v>20240</v>
      </c>
      <c r="AB2810" s="123">
        <v>20292</v>
      </c>
      <c r="AC2810" s="124">
        <v>20438</v>
      </c>
      <c r="AD2810" s="123">
        <v>20578</v>
      </c>
      <c r="AE2810" s="125">
        <v>19389</v>
      </c>
      <c r="AF2810" s="126">
        <v>18590</v>
      </c>
    </row>
    <row r="2811" spans="2:32">
      <c r="B2811" s="127">
        <v>2773</v>
      </c>
      <c r="C2811" s="128">
        <v>2773</v>
      </c>
      <c r="D2811" s="129">
        <v>116</v>
      </c>
      <c r="E2811" s="130">
        <v>4</v>
      </c>
      <c r="F2811" s="131">
        <v>26</v>
      </c>
      <c r="G2811" s="132" t="s">
        <v>485</v>
      </c>
      <c r="H2811" s="133">
        <v>4</v>
      </c>
      <c r="I2811" s="128">
        <v>25</v>
      </c>
      <c r="J2811" s="129" t="s">
        <v>485</v>
      </c>
      <c r="K2811" s="134">
        <v>13</v>
      </c>
      <c r="L2811" s="108"/>
      <c r="M2811" s="81">
        <v>15326</v>
      </c>
      <c r="N2811" s="135">
        <v>14753</v>
      </c>
      <c r="O2811" s="136">
        <v>14997</v>
      </c>
      <c r="P2811" s="135">
        <v>16750</v>
      </c>
      <c r="Q2811" s="136">
        <v>17389</v>
      </c>
      <c r="R2811" s="135">
        <v>17242</v>
      </c>
      <c r="S2811" s="136">
        <v>17514</v>
      </c>
      <c r="T2811" s="135">
        <v>16332</v>
      </c>
      <c r="U2811" s="136">
        <v>16160</v>
      </c>
      <c r="V2811" s="135">
        <v>18638</v>
      </c>
      <c r="W2811" s="136">
        <v>18690</v>
      </c>
      <c r="X2811" s="135">
        <v>18971</v>
      </c>
      <c r="Y2811" s="136">
        <v>19171</v>
      </c>
      <c r="Z2811" s="135">
        <v>17382</v>
      </c>
      <c r="AA2811" s="136">
        <v>20072</v>
      </c>
      <c r="AB2811" s="135">
        <v>20151</v>
      </c>
      <c r="AC2811" s="136">
        <v>20297</v>
      </c>
      <c r="AD2811" s="135">
        <v>20437</v>
      </c>
      <c r="AE2811" s="137">
        <v>19176</v>
      </c>
      <c r="AF2811" s="138">
        <v>18527</v>
      </c>
    </row>
    <row r="2812" spans="2:32">
      <c r="B2812" s="114">
        <v>2774</v>
      </c>
      <c r="C2812" s="115">
        <v>2774</v>
      </c>
      <c r="D2812" s="116">
        <v>116</v>
      </c>
      <c r="E2812" s="117">
        <v>4</v>
      </c>
      <c r="F2812" s="118">
        <v>26</v>
      </c>
      <c r="G2812" s="119" t="s">
        <v>485</v>
      </c>
      <c r="H2812" s="120">
        <v>4</v>
      </c>
      <c r="I2812" s="115">
        <v>25</v>
      </c>
      <c r="J2812" s="116" t="s">
        <v>485</v>
      </c>
      <c r="K2812" s="121">
        <v>14</v>
      </c>
      <c r="L2812" s="108"/>
      <c r="M2812" s="122">
        <v>15192</v>
      </c>
      <c r="N2812" s="123">
        <v>14550</v>
      </c>
      <c r="O2812" s="124">
        <v>14913</v>
      </c>
      <c r="P2812" s="123">
        <v>16567</v>
      </c>
      <c r="Q2812" s="124">
        <v>17247</v>
      </c>
      <c r="R2812" s="123">
        <v>17083</v>
      </c>
      <c r="S2812" s="124">
        <v>17360</v>
      </c>
      <c r="T2812" s="123">
        <v>16105</v>
      </c>
      <c r="U2812" s="124">
        <v>16049</v>
      </c>
      <c r="V2812" s="123">
        <v>18472</v>
      </c>
      <c r="W2812" s="124">
        <v>18403</v>
      </c>
      <c r="X2812" s="123">
        <v>18753</v>
      </c>
      <c r="Y2812" s="124">
        <v>18960</v>
      </c>
      <c r="Z2812" s="123">
        <v>17242</v>
      </c>
      <c r="AA2812" s="124">
        <v>19831</v>
      </c>
      <c r="AB2812" s="123">
        <v>19953</v>
      </c>
      <c r="AC2812" s="124">
        <v>19976</v>
      </c>
      <c r="AD2812" s="123">
        <v>20199</v>
      </c>
      <c r="AE2812" s="125">
        <v>18819</v>
      </c>
      <c r="AF2812" s="126">
        <v>18368</v>
      </c>
    </row>
    <row r="2813" spans="2:32">
      <c r="B2813" s="127">
        <v>2775</v>
      </c>
      <c r="C2813" s="128">
        <v>2775</v>
      </c>
      <c r="D2813" s="129">
        <v>116</v>
      </c>
      <c r="E2813" s="130">
        <v>4</v>
      </c>
      <c r="F2813" s="131">
        <v>26</v>
      </c>
      <c r="G2813" s="132" t="s">
        <v>485</v>
      </c>
      <c r="H2813" s="133">
        <v>4</v>
      </c>
      <c r="I2813" s="128">
        <v>25</v>
      </c>
      <c r="J2813" s="129" t="s">
        <v>485</v>
      </c>
      <c r="K2813" s="134">
        <v>15</v>
      </c>
      <c r="L2813" s="108"/>
      <c r="M2813" s="81">
        <v>15222</v>
      </c>
      <c r="N2813" s="135">
        <v>14680</v>
      </c>
      <c r="O2813" s="136">
        <v>15063</v>
      </c>
      <c r="P2813" s="135">
        <v>16605</v>
      </c>
      <c r="Q2813" s="136">
        <v>17287</v>
      </c>
      <c r="R2813" s="135">
        <v>17077</v>
      </c>
      <c r="S2813" s="136">
        <v>17356</v>
      </c>
      <c r="T2813" s="135">
        <v>16232</v>
      </c>
      <c r="U2813" s="136">
        <v>16185</v>
      </c>
      <c r="V2813" s="135">
        <v>18486</v>
      </c>
      <c r="W2813" s="136">
        <v>18337</v>
      </c>
      <c r="X2813" s="135">
        <v>18688</v>
      </c>
      <c r="Y2813" s="136">
        <v>18898</v>
      </c>
      <c r="Z2813" s="135">
        <v>17352</v>
      </c>
      <c r="AA2813" s="136">
        <v>19801</v>
      </c>
      <c r="AB2813" s="135">
        <v>19928</v>
      </c>
      <c r="AC2813" s="136">
        <v>19877</v>
      </c>
      <c r="AD2813" s="135">
        <v>20104</v>
      </c>
      <c r="AE2813" s="137">
        <v>18861</v>
      </c>
      <c r="AF2813" s="138">
        <v>18462</v>
      </c>
    </row>
    <row r="2814" spans="2:32">
      <c r="B2814" s="114">
        <v>2776</v>
      </c>
      <c r="C2814" s="115">
        <v>2776</v>
      </c>
      <c r="D2814" s="116">
        <v>116</v>
      </c>
      <c r="E2814" s="117">
        <v>4</v>
      </c>
      <c r="F2814" s="118">
        <v>26</v>
      </c>
      <c r="G2814" s="119" t="s">
        <v>485</v>
      </c>
      <c r="H2814" s="120">
        <v>4</v>
      </c>
      <c r="I2814" s="115">
        <v>25</v>
      </c>
      <c r="J2814" s="116" t="s">
        <v>485</v>
      </c>
      <c r="K2814" s="121">
        <v>16</v>
      </c>
      <c r="L2814" s="108"/>
      <c r="M2814" s="122">
        <v>15630</v>
      </c>
      <c r="N2814" s="123">
        <v>15071</v>
      </c>
      <c r="O2814" s="124">
        <v>15640</v>
      </c>
      <c r="P2814" s="123">
        <v>17055</v>
      </c>
      <c r="Q2814" s="124">
        <v>17931</v>
      </c>
      <c r="R2814" s="123">
        <v>17426</v>
      </c>
      <c r="S2814" s="124">
        <v>17626</v>
      </c>
      <c r="T2814" s="123">
        <v>16565</v>
      </c>
      <c r="U2814" s="124">
        <v>16705</v>
      </c>
      <c r="V2814" s="123">
        <v>19190</v>
      </c>
      <c r="W2814" s="124">
        <v>18569</v>
      </c>
      <c r="X2814" s="123">
        <v>18904</v>
      </c>
      <c r="Y2814" s="124">
        <v>19033</v>
      </c>
      <c r="Z2814" s="123">
        <v>17807</v>
      </c>
      <c r="AA2814" s="124">
        <v>20183</v>
      </c>
      <c r="AB2814" s="123">
        <v>20613</v>
      </c>
      <c r="AC2814" s="124">
        <v>20022</v>
      </c>
      <c r="AD2814" s="123">
        <v>20167</v>
      </c>
      <c r="AE2814" s="125">
        <v>19044</v>
      </c>
      <c r="AF2814" s="126">
        <v>18887</v>
      </c>
    </row>
    <row r="2815" spans="2:32">
      <c r="B2815" s="127">
        <v>2777</v>
      </c>
      <c r="C2815" s="128">
        <v>2777</v>
      </c>
      <c r="D2815" s="129">
        <v>116</v>
      </c>
      <c r="E2815" s="130">
        <v>4</v>
      </c>
      <c r="F2815" s="131">
        <v>26</v>
      </c>
      <c r="G2815" s="132" t="s">
        <v>485</v>
      </c>
      <c r="H2815" s="133">
        <v>4</v>
      </c>
      <c r="I2815" s="128">
        <v>25</v>
      </c>
      <c r="J2815" s="129" t="s">
        <v>485</v>
      </c>
      <c r="K2815" s="134">
        <v>17</v>
      </c>
      <c r="L2815" s="108"/>
      <c r="M2815" s="81">
        <v>15942</v>
      </c>
      <c r="N2815" s="135">
        <v>15506</v>
      </c>
      <c r="O2815" s="136">
        <v>16188</v>
      </c>
      <c r="P2815" s="135">
        <v>17584</v>
      </c>
      <c r="Q2815" s="136">
        <v>18346</v>
      </c>
      <c r="R2815" s="135">
        <v>17693</v>
      </c>
      <c r="S2815" s="136">
        <v>17834</v>
      </c>
      <c r="T2815" s="135">
        <v>17044</v>
      </c>
      <c r="U2815" s="136">
        <v>17343</v>
      </c>
      <c r="V2815" s="135">
        <v>19599</v>
      </c>
      <c r="W2815" s="136">
        <v>18987</v>
      </c>
      <c r="X2815" s="135">
        <v>19250</v>
      </c>
      <c r="Y2815" s="136">
        <v>19210</v>
      </c>
      <c r="Z2815" s="135">
        <v>18473</v>
      </c>
      <c r="AA2815" s="136">
        <v>20760</v>
      </c>
      <c r="AB2815" s="135">
        <v>20996</v>
      </c>
      <c r="AC2815" s="136">
        <v>20464</v>
      </c>
      <c r="AD2815" s="135">
        <v>20354</v>
      </c>
      <c r="AE2815" s="137">
        <v>19564</v>
      </c>
      <c r="AF2815" s="138">
        <v>19567</v>
      </c>
    </row>
    <row r="2816" spans="2:32">
      <c r="B2816" s="114">
        <v>2778</v>
      </c>
      <c r="C2816" s="115">
        <v>2778</v>
      </c>
      <c r="D2816" s="116">
        <v>116</v>
      </c>
      <c r="E2816" s="117">
        <v>4</v>
      </c>
      <c r="F2816" s="118">
        <v>26</v>
      </c>
      <c r="G2816" s="119" t="s">
        <v>485</v>
      </c>
      <c r="H2816" s="120">
        <v>4</v>
      </c>
      <c r="I2816" s="115">
        <v>25</v>
      </c>
      <c r="J2816" s="116" t="s">
        <v>485</v>
      </c>
      <c r="K2816" s="121">
        <v>18</v>
      </c>
      <c r="L2816" s="108"/>
      <c r="M2816" s="122">
        <v>15853</v>
      </c>
      <c r="N2816" s="123">
        <v>15366</v>
      </c>
      <c r="O2816" s="124">
        <v>16486</v>
      </c>
      <c r="P2816" s="123">
        <v>17911</v>
      </c>
      <c r="Q2816" s="124">
        <v>18360</v>
      </c>
      <c r="R2816" s="123">
        <v>17834</v>
      </c>
      <c r="S2816" s="124">
        <v>17930</v>
      </c>
      <c r="T2816" s="123">
        <v>17185</v>
      </c>
      <c r="U2816" s="124">
        <v>17840</v>
      </c>
      <c r="V2816" s="123">
        <v>19692</v>
      </c>
      <c r="W2816" s="124">
        <v>19043</v>
      </c>
      <c r="X2816" s="123">
        <v>19629</v>
      </c>
      <c r="Y2816" s="124">
        <v>19625</v>
      </c>
      <c r="Z2816" s="123">
        <v>19234</v>
      </c>
      <c r="AA2816" s="124">
        <v>21296</v>
      </c>
      <c r="AB2816" s="123">
        <v>21254</v>
      </c>
      <c r="AC2816" s="124">
        <v>20676</v>
      </c>
      <c r="AD2816" s="123">
        <v>20889</v>
      </c>
      <c r="AE2816" s="125">
        <v>20032</v>
      </c>
      <c r="AF2816" s="126">
        <v>20396</v>
      </c>
    </row>
    <row r="2817" spans="2:32">
      <c r="B2817" s="127">
        <v>2779</v>
      </c>
      <c r="C2817" s="128">
        <v>2779</v>
      </c>
      <c r="D2817" s="129">
        <v>116</v>
      </c>
      <c r="E2817" s="130">
        <v>4</v>
      </c>
      <c r="F2817" s="131">
        <v>26</v>
      </c>
      <c r="G2817" s="132" t="s">
        <v>485</v>
      </c>
      <c r="H2817" s="133">
        <v>4</v>
      </c>
      <c r="I2817" s="128">
        <v>25</v>
      </c>
      <c r="J2817" s="129" t="s">
        <v>485</v>
      </c>
      <c r="K2817" s="134">
        <v>19</v>
      </c>
      <c r="L2817" s="108"/>
      <c r="M2817" s="81">
        <v>15658</v>
      </c>
      <c r="N2817" s="135">
        <v>15023</v>
      </c>
      <c r="O2817" s="136">
        <v>16386</v>
      </c>
      <c r="P2817" s="135">
        <v>17772</v>
      </c>
      <c r="Q2817" s="136">
        <v>18211</v>
      </c>
      <c r="R2817" s="135">
        <v>17861</v>
      </c>
      <c r="S2817" s="136">
        <v>17917</v>
      </c>
      <c r="T2817" s="135">
        <v>17081</v>
      </c>
      <c r="U2817" s="136">
        <v>17941</v>
      </c>
      <c r="V2817" s="135">
        <v>19708</v>
      </c>
      <c r="W2817" s="136">
        <v>19463</v>
      </c>
      <c r="X2817" s="135">
        <v>20053</v>
      </c>
      <c r="Y2817" s="136">
        <v>20102</v>
      </c>
      <c r="Z2817" s="135">
        <v>19639</v>
      </c>
      <c r="AA2817" s="136">
        <v>21544</v>
      </c>
      <c r="AB2817" s="135">
        <v>21696</v>
      </c>
      <c r="AC2817" s="136">
        <v>21396</v>
      </c>
      <c r="AD2817" s="135">
        <v>21587</v>
      </c>
      <c r="AE2817" s="137">
        <v>20407</v>
      </c>
      <c r="AF2817" s="138">
        <v>20923</v>
      </c>
    </row>
    <row r="2818" spans="2:32">
      <c r="B2818" s="114">
        <v>2780</v>
      </c>
      <c r="C2818" s="115">
        <v>2780</v>
      </c>
      <c r="D2818" s="116">
        <v>116</v>
      </c>
      <c r="E2818" s="117">
        <v>4</v>
      </c>
      <c r="F2818" s="118">
        <v>26</v>
      </c>
      <c r="G2818" s="119" t="s">
        <v>485</v>
      </c>
      <c r="H2818" s="120">
        <v>4</v>
      </c>
      <c r="I2818" s="115">
        <v>25</v>
      </c>
      <c r="J2818" s="116" t="s">
        <v>485</v>
      </c>
      <c r="K2818" s="121">
        <v>20</v>
      </c>
      <c r="L2818" s="108"/>
      <c r="M2818" s="122">
        <v>16210</v>
      </c>
      <c r="N2818" s="123">
        <v>15108</v>
      </c>
      <c r="O2818" s="124">
        <v>16672</v>
      </c>
      <c r="P2818" s="123">
        <v>18223</v>
      </c>
      <c r="Q2818" s="124">
        <v>18644</v>
      </c>
      <c r="R2818" s="123">
        <v>18550</v>
      </c>
      <c r="S2818" s="124">
        <v>18513</v>
      </c>
      <c r="T2818" s="123">
        <v>17365</v>
      </c>
      <c r="U2818" s="124">
        <v>18460</v>
      </c>
      <c r="V2818" s="123">
        <v>20476</v>
      </c>
      <c r="W2818" s="124">
        <v>20513</v>
      </c>
      <c r="X2818" s="123">
        <v>21235</v>
      </c>
      <c r="Y2818" s="124">
        <v>21253</v>
      </c>
      <c r="Z2818" s="123">
        <v>20480</v>
      </c>
      <c r="AA2818" s="124">
        <v>22342</v>
      </c>
      <c r="AB2818" s="123">
        <v>22946</v>
      </c>
      <c r="AC2818" s="124">
        <v>22947</v>
      </c>
      <c r="AD2818" s="123">
        <v>23008</v>
      </c>
      <c r="AE2818" s="125">
        <v>21480</v>
      </c>
      <c r="AF2818" s="126">
        <v>21915</v>
      </c>
    </row>
    <row r="2819" spans="2:32">
      <c r="B2819" s="127">
        <v>2781</v>
      </c>
      <c r="C2819" s="128">
        <v>2781</v>
      </c>
      <c r="D2819" s="129">
        <v>116</v>
      </c>
      <c r="E2819" s="130">
        <v>4</v>
      </c>
      <c r="F2819" s="131">
        <v>26</v>
      </c>
      <c r="G2819" s="132" t="s">
        <v>485</v>
      </c>
      <c r="H2819" s="133">
        <v>4</v>
      </c>
      <c r="I2819" s="128">
        <v>25</v>
      </c>
      <c r="J2819" s="129" t="s">
        <v>485</v>
      </c>
      <c r="K2819" s="134">
        <v>21</v>
      </c>
      <c r="L2819" s="108"/>
      <c r="M2819" s="81">
        <v>16057</v>
      </c>
      <c r="N2819" s="135">
        <v>14884</v>
      </c>
      <c r="O2819" s="136">
        <v>16728</v>
      </c>
      <c r="P2819" s="135">
        <v>18214</v>
      </c>
      <c r="Q2819" s="136">
        <v>18615</v>
      </c>
      <c r="R2819" s="135">
        <v>18578</v>
      </c>
      <c r="S2819" s="136">
        <v>18573</v>
      </c>
      <c r="T2819" s="135">
        <v>17421</v>
      </c>
      <c r="U2819" s="136">
        <v>18814</v>
      </c>
      <c r="V2819" s="135">
        <v>20836</v>
      </c>
      <c r="W2819" s="136">
        <v>20913</v>
      </c>
      <c r="X2819" s="135">
        <v>21841</v>
      </c>
      <c r="Y2819" s="136">
        <v>21966</v>
      </c>
      <c r="Z2819" s="135">
        <v>21273</v>
      </c>
      <c r="AA2819" s="136">
        <v>22911</v>
      </c>
      <c r="AB2819" s="135">
        <v>23836</v>
      </c>
      <c r="AC2819" s="136">
        <v>23872</v>
      </c>
      <c r="AD2819" s="135">
        <v>24053</v>
      </c>
      <c r="AE2819" s="137">
        <v>22429</v>
      </c>
      <c r="AF2819" s="138">
        <v>22920</v>
      </c>
    </row>
    <row r="2820" spans="2:32">
      <c r="B2820" s="114">
        <v>2782</v>
      </c>
      <c r="C2820" s="115">
        <v>2782</v>
      </c>
      <c r="D2820" s="116">
        <v>116</v>
      </c>
      <c r="E2820" s="117">
        <v>4</v>
      </c>
      <c r="F2820" s="118">
        <v>26</v>
      </c>
      <c r="G2820" s="119" t="s">
        <v>485</v>
      </c>
      <c r="H2820" s="120">
        <v>4</v>
      </c>
      <c r="I2820" s="115">
        <v>25</v>
      </c>
      <c r="J2820" s="116" t="s">
        <v>485</v>
      </c>
      <c r="K2820" s="121">
        <v>22</v>
      </c>
      <c r="L2820" s="108"/>
      <c r="M2820" s="122">
        <v>14983</v>
      </c>
      <c r="N2820" s="123">
        <v>14065</v>
      </c>
      <c r="O2820" s="124">
        <v>15925</v>
      </c>
      <c r="P2820" s="123">
        <v>17122</v>
      </c>
      <c r="Q2820" s="124">
        <v>17335</v>
      </c>
      <c r="R2820" s="123">
        <v>17583</v>
      </c>
      <c r="S2820" s="124">
        <v>17803</v>
      </c>
      <c r="T2820" s="123">
        <v>16775</v>
      </c>
      <c r="U2820" s="124">
        <v>18175</v>
      </c>
      <c r="V2820" s="123">
        <v>19814</v>
      </c>
      <c r="W2820" s="124">
        <v>20235</v>
      </c>
      <c r="X2820" s="123">
        <v>21192</v>
      </c>
      <c r="Y2820" s="124">
        <v>21599</v>
      </c>
      <c r="Z2820" s="123">
        <v>20916</v>
      </c>
      <c r="AA2820" s="124">
        <v>22367</v>
      </c>
      <c r="AB2820" s="123">
        <v>23135</v>
      </c>
      <c r="AC2820" s="124">
        <v>23520</v>
      </c>
      <c r="AD2820" s="123">
        <v>23904</v>
      </c>
      <c r="AE2820" s="125">
        <v>22319</v>
      </c>
      <c r="AF2820" s="126">
        <v>22690</v>
      </c>
    </row>
    <row r="2821" spans="2:32">
      <c r="B2821" s="127">
        <v>2783</v>
      </c>
      <c r="C2821" s="128">
        <v>2783</v>
      </c>
      <c r="D2821" s="129">
        <v>116</v>
      </c>
      <c r="E2821" s="130">
        <v>4</v>
      </c>
      <c r="F2821" s="131">
        <v>26</v>
      </c>
      <c r="G2821" s="132" t="s">
        <v>485</v>
      </c>
      <c r="H2821" s="133">
        <v>4</v>
      </c>
      <c r="I2821" s="128">
        <v>25</v>
      </c>
      <c r="J2821" s="129" t="s">
        <v>485</v>
      </c>
      <c r="K2821" s="134">
        <v>23</v>
      </c>
      <c r="L2821" s="108"/>
      <c r="M2821" s="81">
        <v>13847</v>
      </c>
      <c r="N2821" s="135">
        <v>13260</v>
      </c>
      <c r="O2821" s="136">
        <v>14964</v>
      </c>
      <c r="P2821" s="135">
        <v>15898</v>
      </c>
      <c r="Q2821" s="136">
        <v>15947</v>
      </c>
      <c r="R2821" s="135">
        <v>16444</v>
      </c>
      <c r="S2821" s="136">
        <v>16879</v>
      </c>
      <c r="T2821" s="135">
        <v>16001</v>
      </c>
      <c r="U2821" s="136">
        <v>17278</v>
      </c>
      <c r="V2821" s="135">
        <v>18587</v>
      </c>
      <c r="W2821" s="136">
        <v>19200</v>
      </c>
      <c r="X2821" s="135">
        <v>20234</v>
      </c>
      <c r="Y2821" s="136">
        <v>20852</v>
      </c>
      <c r="Z2821" s="135">
        <v>20166</v>
      </c>
      <c r="AA2821" s="136">
        <v>21510</v>
      </c>
      <c r="AB2821" s="135">
        <v>22065</v>
      </c>
      <c r="AC2821" s="136">
        <v>22626</v>
      </c>
      <c r="AD2821" s="135">
        <v>23267</v>
      </c>
      <c r="AE2821" s="137">
        <v>21823</v>
      </c>
      <c r="AF2821" s="138">
        <v>22007</v>
      </c>
    </row>
    <row r="2822" spans="2:32">
      <c r="B2822" s="114">
        <v>2784</v>
      </c>
      <c r="C2822" s="115">
        <v>2784</v>
      </c>
      <c r="D2822" s="116">
        <v>116</v>
      </c>
      <c r="E2822" s="117">
        <v>4</v>
      </c>
      <c r="F2822" s="118">
        <v>26</v>
      </c>
      <c r="G2822" s="119" t="s">
        <v>485</v>
      </c>
      <c r="H2822" s="120">
        <v>4</v>
      </c>
      <c r="I2822" s="115">
        <v>25</v>
      </c>
      <c r="J2822" s="116" t="s">
        <v>485</v>
      </c>
      <c r="K2822" s="121">
        <v>24</v>
      </c>
      <c r="L2822" s="108"/>
      <c r="M2822" s="122">
        <v>13058</v>
      </c>
      <c r="N2822" s="123">
        <v>12568</v>
      </c>
      <c r="O2822" s="124">
        <v>14355</v>
      </c>
      <c r="P2822" s="123">
        <v>14995</v>
      </c>
      <c r="Q2822" s="124">
        <v>14912</v>
      </c>
      <c r="R2822" s="123">
        <v>15652</v>
      </c>
      <c r="S2822" s="124">
        <v>16162</v>
      </c>
      <c r="T2822" s="123">
        <v>15327</v>
      </c>
      <c r="U2822" s="124">
        <v>16697</v>
      </c>
      <c r="V2822" s="123">
        <v>17604</v>
      </c>
      <c r="W2822" s="124">
        <v>18366</v>
      </c>
      <c r="X2822" s="123">
        <v>19530</v>
      </c>
      <c r="Y2822" s="124">
        <v>20254</v>
      </c>
      <c r="Z2822" s="123">
        <v>19668</v>
      </c>
      <c r="AA2822" s="124">
        <v>20987</v>
      </c>
      <c r="AB2822" s="123">
        <v>21165</v>
      </c>
      <c r="AC2822" s="124">
        <v>21869</v>
      </c>
      <c r="AD2822" s="123">
        <v>22734</v>
      </c>
      <c r="AE2822" s="125">
        <v>21312</v>
      </c>
      <c r="AF2822" s="126">
        <v>21547</v>
      </c>
    </row>
    <row r="2823" spans="2:32">
      <c r="B2823" s="127">
        <v>2785</v>
      </c>
      <c r="C2823" s="128">
        <v>2785</v>
      </c>
      <c r="D2823" s="129">
        <v>117</v>
      </c>
      <c r="E2823" s="130">
        <v>4</v>
      </c>
      <c r="F2823" s="131">
        <v>27</v>
      </c>
      <c r="G2823" s="132" t="s">
        <v>485</v>
      </c>
      <c r="H2823" s="133">
        <v>4</v>
      </c>
      <c r="I2823" s="128">
        <v>26</v>
      </c>
      <c r="J2823" s="129" t="s">
        <v>485</v>
      </c>
      <c r="K2823" s="134">
        <v>1</v>
      </c>
      <c r="L2823" s="108"/>
      <c r="M2823" s="81">
        <v>12587</v>
      </c>
      <c r="N2823" s="135">
        <v>12597</v>
      </c>
      <c r="O2823" s="136">
        <v>13331</v>
      </c>
      <c r="P2823" s="135">
        <v>14186</v>
      </c>
      <c r="Q2823" s="136">
        <v>14127</v>
      </c>
      <c r="R2823" s="135">
        <v>15132</v>
      </c>
      <c r="S2823" s="136">
        <v>14782</v>
      </c>
      <c r="T2823" s="135">
        <v>15051</v>
      </c>
      <c r="U2823" s="136">
        <v>15590</v>
      </c>
      <c r="V2823" s="135">
        <v>16957</v>
      </c>
      <c r="W2823" s="136">
        <v>17652</v>
      </c>
      <c r="X2823" s="135">
        <v>19047</v>
      </c>
      <c r="Y2823" s="136">
        <v>18679</v>
      </c>
      <c r="Z2823" s="135">
        <v>18435</v>
      </c>
      <c r="AA2823" s="136">
        <v>20204</v>
      </c>
      <c r="AB2823" s="135">
        <v>20620</v>
      </c>
      <c r="AC2823" s="136">
        <v>20964</v>
      </c>
      <c r="AD2823" s="135">
        <v>21044</v>
      </c>
      <c r="AE2823" s="137">
        <v>20153</v>
      </c>
      <c r="AF2823" s="138">
        <v>20288</v>
      </c>
    </row>
    <row r="2824" spans="2:32">
      <c r="B2824" s="114">
        <v>2786</v>
      </c>
      <c r="C2824" s="115">
        <v>2786</v>
      </c>
      <c r="D2824" s="116">
        <v>117</v>
      </c>
      <c r="E2824" s="117">
        <v>4</v>
      </c>
      <c r="F2824" s="118">
        <v>27</v>
      </c>
      <c r="G2824" s="119" t="s">
        <v>485</v>
      </c>
      <c r="H2824" s="120">
        <v>4</v>
      </c>
      <c r="I2824" s="115">
        <v>26</v>
      </c>
      <c r="J2824" s="116" t="s">
        <v>485</v>
      </c>
      <c r="K2824" s="121">
        <v>2</v>
      </c>
      <c r="L2824" s="108"/>
      <c r="M2824" s="122">
        <v>12327</v>
      </c>
      <c r="N2824" s="123">
        <v>12326</v>
      </c>
      <c r="O2824" s="124">
        <v>13182</v>
      </c>
      <c r="P2824" s="123">
        <v>13839</v>
      </c>
      <c r="Q2824" s="124">
        <v>13823</v>
      </c>
      <c r="R2824" s="123">
        <v>14796</v>
      </c>
      <c r="S2824" s="124">
        <v>14321</v>
      </c>
      <c r="T2824" s="123">
        <v>14702</v>
      </c>
      <c r="U2824" s="124">
        <v>15393</v>
      </c>
      <c r="V2824" s="123">
        <v>16561</v>
      </c>
      <c r="W2824" s="124">
        <v>17329</v>
      </c>
      <c r="X2824" s="123">
        <v>18580</v>
      </c>
      <c r="Y2824" s="124">
        <v>18179</v>
      </c>
      <c r="Z2824" s="123">
        <v>18137</v>
      </c>
      <c r="AA2824" s="124">
        <v>19677</v>
      </c>
      <c r="AB2824" s="123">
        <v>20106</v>
      </c>
      <c r="AC2824" s="124">
        <v>20516</v>
      </c>
      <c r="AD2824" s="123">
        <v>20469</v>
      </c>
      <c r="AE2824" s="125">
        <v>19619</v>
      </c>
      <c r="AF2824" s="126">
        <v>19948</v>
      </c>
    </row>
    <row r="2825" spans="2:32">
      <c r="B2825" s="127">
        <v>2787</v>
      </c>
      <c r="C2825" s="128">
        <v>2787</v>
      </c>
      <c r="D2825" s="129">
        <v>117</v>
      </c>
      <c r="E2825" s="130">
        <v>4</v>
      </c>
      <c r="F2825" s="131">
        <v>27</v>
      </c>
      <c r="G2825" s="132" t="s">
        <v>485</v>
      </c>
      <c r="H2825" s="133">
        <v>4</v>
      </c>
      <c r="I2825" s="128">
        <v>26</v>
      </c>
      <c r="J2825" s="129" t="s">
        <v>485</v>
      </c>
      <c r="K2825" s="134">
        <v>3</v>
      </c>
      <c r="L2825" s="108"/>
      <c r="M2825" s="81">
        <v>12240</v>
      </c>
      <c r="N2825" s="135">
        <v>12147</v>
      </c>
      <c r="O2825" s="136">
        <v>13175</v>
      </c>
      <c r="P2825" s="135">
        <v>13751</v>
      </c>
      <c r="Q2825" s="136">
        <v>13737</v>
      </c>
      <c r="R2825" s="135">
        <v>14707</v>
      </c>
      <c r="S2825" s="136">
        <v>14111</v>
      </c>
      <c r="T2825" s="135">
        <v>14518</v>
      </c>
      <c r="U2825" s="136">
        <v>15380</v>
      </c>
      <c r="V2825" s="135">
        <v>16420</v>
      </c>
      <c r="W2825" s="136">
        <v>17177</v>
      </c>
      <c r="X2825" s="135">
        <v>18363</v>
      </c>
      <c r="Y2825" s="136">
        <v>17786</v>
      </c>
      <c r="Z2825" s="135">
        <v>18008</v>
      </c>
      <c r="AA2825" s="136">
        <v>19300</v>
      </c>
      <c r="AB2825" s="135">
        <v>19697</v>
      </c>
      <c r="AC2825" s="136">
        <v>20118</v>
      </c>
      <c r="AD2825" s="135">
        <v>19987</v>
      </c>
      <c r="AE2825" s="137">
        <v>19249</v>
      </c>
      <c r="AF2825" s="138">
        <v>19764</v>
      </c>
    </row>
    <row r="2826" spans="2:32">
      <c r="B2826" s="114">
        <v>2788</v>
      </c>
      <c r="C2826" s="115">
        <v>2788</v>
      </c>
      <c r="D2826" s="116">
        <v>117</v>
      </c>
      <c r="E2826" s="117">
        <v>4</v>
      </c>
      <c r="F2826" s="118">
        <v>27</v>
      </c>
      <c r="G2826" s="119" t="s">
        <v>485</v>
      </c>
      <c r="H2826" s="120">
        <v>4</v>
      </c>
      <c r="I2826" s="115">
        <v>26</v>
      </c>
      <c r="J2826" s="116" t="s">
        <v>485</v>
      </c>
      <c r="K2826" s="121">
        <v>4</v>
      </c>
      <c r="L2826" s="108"/>
      <c r="M2826" s="122">
        <v>12289</v>
      </c>
      <c r="N2826" s="123">
        <v>12117</v>
      </c>
      <c r="O2826" s="124">
        <v>13355</v>
      </c>
      <c r="P2826" s="123">
        <v>13803</v>
      </c>
      <c r="Q2826" s="124">
        <v>13779</v>
      </c>
      <c r="R2826" s="123">
        <v>14683</v>
      </c>
      <c r="S2826" s="124">
        <v>13935</v>
      </c>
      <c r="T2826" s="123">
        <v>14408</v>
      </c>
      <c r="U2826" s="124">
        <v>15436</v>
      </c>
      <c r="V2826" s="123">
        <v>16226</v>
      </c>
      <c r="W2826" s="124">
        <v>16960</v>
      </c>
      <c r="X2826" s="123">
        <v>17961</v>
      </c>
      <c r="Y2826" s="124">
        <v>17168</v>
      </c>
      <c r="Z2826" s="123">
        <v>17787</v>
      </c>
      <c r="AA2826" s="124">
        <v>18766</v>
      </c>
      <c r="AB2826" s="123">
        <v>19113</v>
      </c>
      <c r="AC2826" s="124">
        <v>19545</v>
      </c>
      <c r="AD2826" s="123">
        <v>19144</v>
      </c>
      <c r="AE2826" s="125">
        <v>18673</v>
      </c>
      <c r="AF2826" s="126">
        <v>19396</v>
      </c>
    </row>
    <row r="2827" spans="2:32">
      <c r="B2827" s="127">
        <v>2789</v>
      </c>
      <c r="C2827" s="128">
        <v>2789</v>
      </c>
      <c r="D2827" s="129">
        <v>117</v>
      </c>
      <c r="E2827" s="130">
        <v>4</v>
      </c>
      <c r="F2827" s="131">
        <v>27</v>
      </c>
      <c r="G2827" s="132" t="s">
        <v>485</v>
      </c>
      <c r="H2827" s="133">
        <v>4</v>
      </c>
      <c r="I2827" s="128">
        <v>26</v>
      </c>
      <c r="J2827" s="129" t="s">
        <v>485</v>
      </c>
      <c r="K2827" s="134">
        <v>5</v>
      </c>
      <c r="L2827" s="108"/>
      <c r="M2827" s="81">
        <v>12699</v>
      </c>
      <c r="N2827" s="135">
        <v>12300</v>
      </c>
      <c r="O2827" s="136">
        <v>14005</v>
      </c>
      <c r="P2827" s="135">
        <v>14417</v>
      </c>
      <c r="Q2827" s="136">
        <v>14251</v>
      </c>
      <c r="R2827" s="135">
        <v>14985</v>
      </c>
      <c r="S2827" s="136">
        <v>13839</v>
      </c>
      <c r="T2827" s="135">
        <v>14404</v>
      </c>
      <c r="U2827" s="136">
        <v>15916</v>
      </c>
      <c r="V2827" s="135">
        <v>16390</v>
      </c>
      <c r="W2827" s="136">
        <v>17108</v>
      </c>
      <c r="X2827" s="135">
        <v>17827</v>
      </c>
      <c r="Y2827" s="136">
        <v>16564</v>
      </c>
      <c r="Z2827" s="135">
        <v>17909</v>
      </c>
      <c r="AA2827" s="136">
        <v>18864</v>
      </c>
      <c r="AB2827" s="135">
        <v>18972</v>
      </c>
      <c r="AC2827" s="136">
        <v>19470</v>
      </c>
      <c r="AD2827" s="135">
        <v>18280</v>
      </c>
      <c r="AE2827" s="137">
        <v>18102</v>
      </c>
      <c r="AF2827" s="138">
        <v>19351</v>
      </c>
    </row>
    <row r="2828" spans="2:32">
      <c r="B2828" s="114">
        <v>2790</v>
      </c>
      <c r="C2828" s="115">
        <v>2790</v>
      </c>
      <c r="D2828" s="116">
        <v>117</v>
      </c>
      <c r="E2828" s="117">
        <v>4</v>
      </c>
      <c r="F2828" s="118">
        <v>27</v>
      </c>
      <c r="G2828" s="119" t="s">
        <v>485</v>
      </c>
      <c r="H2828" s="120">
        <v>4</v>
      </c>
      <c r="I2828" s="115">
        <v>26</v>
      </c>
      <c r="J2828" s="116" t="s">
        <v>485</v>
      </c>
      <c r="K2828" s="121">
        <v>6</v>
      </c>
      <c r="L2828" s="108"/>
      <c r="M2828" s="122">
        <v>13569</v>
      </c>
      <c r="N2828" s="123">
        <v>12569</v>
      </c>
      <c r="O2828" s="124">
        <v>15119</v>
      </c>
      <c r="P2828" s="123">
        <v>15649</v>
      </c>
      <c r="Q2828" s="124">
        <v>15319</v>
      </c>
      <c r="R2828" s="123">
        <v>15686</v>
      </c>
      <c r="S2828" s="124">
        <v>13924</v>
      </c>
      <c r="T2828" s="123">
        <v>14441</v>
      </c>
      <c r="U2828" s="124">
        <v>16800</v>
      </c>
      <c r="V2828" s="123">
        <v>17092</v>
      </c>
      <c r="W2828" s="124">
        <v>17681</v>
      </c>
      <c r="X2828" s="123">
        <v>18026</v>
      </c>
      <c r="Y2828" s="124">
        <v>16079</v>
      </c>
      <c r="Z2828" s="123">
        <v>18432</v>
      </c>
      <c r="AA2828" s="124">
        <v>19431</v>
      </c>
      <c r="AB2828" s="123">
        <v>19240</v>
      </c>
      <c r="AC2828" s="124">
        <v>19639</v>
      </c>
      <c r="AD2828" s="123">
        <v>17523</v>
      </c>
      <c r="AE2828" s="125">
        <v>17479</v>
      </c>
      <c r="AF2828" s="126">
        <v>19708</v>
      </c>
    </row>
    <row r="2829" spans="2:32">
      <c r="B2829" s="127">
        <v>2791</v>
      </c>
      <c r="C2829" s="128">
        <v>2791</v>
      </c>
      <c r="D2829" s="129">
        <v>117</v>
      </c>
      <c r="E2829" s="130">
        <v>4</v>
      </c>
      <c r="F2829" s="131">
        <v>27</v>
      </c>
      <c r="G2829" s="132" t="s">
        <v>485</v>
      </c>
      <c r="H2829" s="133">
        <v>4</v>
      </c>
      <c r="I2829" s="128">
        <v>26</v>
      </c>
      <c r="J2829" s="129" t="s">
        <v>485</v>
      </c>
      <c r="K2829" s="134">
        <v>7</v>
      </c>
      <c r="L2829" s="108"/>
      <c r="M2829" s="81">
        <v>14546</v>
      </c>
      <c r="N2829" s="135">
        <v>12800</v>
      </c>
      <c r="O2829" s="136">
        <v>16407</v>
      </c>
      <c r="P2829" s="135">
        <v>16970</v>
      </c>
      <c r="Q2829" s="136">
        <v>16634</v>
      </c>
      <c r="R2829" s="135">
        <v>16554</v>
      </c>
      <c r="S2829" s="136">
        <v>14176</v>
      </c>
      <c r="T2829" s="135">
        <v>14461</v>
      </c>
      <c r="U2829" s="136">
        <v>17790</v>
      </c>
      <c r="V2829" s="135">
        <v>18088</v>
      </c>
      <c r="W2829" s="136">
        <v>18493</v>
      </c>
      <c r="X2829" s="135">
        <v>18415</v>
      </c>
      <c r="Y2829" s="136">
        <v>15896</v>
      </c>
      <c r="Z2829" s="135">
        <v>19144</v>
      </c>
      <c r="AA2829" s="136">
        <v>20021</v>
      </c>
      <c r="AB2829" s="135">
        <v>19873</v>
      </c>
      <c r="AC2829" s="136">
        <v>20092</v>
      </c>
      <c r="AD2829" s="135">
        <v>17127</v>
      </c>
      <c r="AE2829" s="137">
        <v>16924</v>
      </c>
      <c r="AF2829" s="138">
        <v>20291</v>
      </c>
    </row>
    <row r="2830" spans="2:32">
      <c r="B2830" s="114">
        <v>2792</v>
      </c>
      <c r="C2830" s="115">
        <v>2792</v>
      </c>
      <c r="D2830" s="116">
        <v>117</v>
      </c>
      <c r="E2830" s="117">
        <v>4</v>
      </c>
      <c r="F2830" s="118">
        <v>27</v>
      </c>
      <c r="G2830" s="119" t="s">
        <v>485</v>
      </c>
      <c r="H2830" s="120">
        <v>4</v>
      </c>
      <c r="I2830" s="115">
        <v>26</v>
      </c>
      <c r="J2830" s="116" t="s">
        <v>485</v>
      </c>
      <c r="K2830" s="121">
        <v>8</v>
      </c>
      <c r="L2830" s="108"/>
      <c r="M2830" s="122">
        <v>15138</v>
      </c>
      <c r="N2830" s="123">
        <v>13358</v>
      </c>
      <c r="O2830" s="124">
        <v>17302</v>
      </c>
      <c r="P2830" s="123">
        <v>17710</v>
      </c>
      <c r="Q2830" s="124">
        <v>17321</v>
      </c>
      <c r="R2830" s="123">
        <v>17124</v>
      </c>
      <c r="S2830" s="124">
        <v>15087</v>
      </c>
      <c r="T2830" s="123">
        <v>14886</v>
      </c>
      <c r="U2830" s="124">
        <v>18521</v>
      </c>
      <c r="V2830" s="123">
        <v>18719</v>
      </c>
      <c r="W2830" s="124">
        <v>18968</v>
      </c>
      <c r="X2830" s="123">
        <v>18751</v>
      </c>
      <c r="Y2830" s="124">
        <v>16567</v>
      </c>
      <c r="Z2830" s="123">
        <v>19776</v>
      </c>
      <c r="AA2830" s="124">
        <v>20333</v>
      </c>
      <c r="AB2830" s="123">
        <v>20277</v>
      </c>
      <c r="AC2830" s="124">
        <v>20437</v>
      </c>
      <c r="AD2830" s="123">
        <v>17726</v>
      </c>
      <c r="AE2830" s="125">
        <v>17152</v>
      </c>
      <c r="AF2830" s="126">
        <v>20872</v>
      </c>
    </row>
    <row r="2831" spans="2:32">
      <c r="B2831" s="127">
        <v>2793</v>
      </c>
      <c r="C2831" s="128">
        <v>2793</v>
      </c>
      <c r="D2831" s="129">
        <v>117</v>
      </c>
      <c r="E2831" s="130">
        <v>4</v>
      </c>
      <c r="F2831" s="131">
        <v>27</v>
      </c>
      <c r="G2831" s="132" t="s">
        <v>485</v>
      </c>
      <c r="H2831" s="133">
        <v>4</v>
      </c>
      <c r="I2831" s="128">
        <v>26</v>
      </c>
      <c r="J2831" s="129" t="s">
        <v>485</v>
      </c>
      <c r="K2831" s="134">
        <v>9</v>
      </c>
      <c r="L2831" s="108"/>
      <c r="M2831" s="81">
        <v>15418</v>
      </c>
      <c r="N2831" s="135">
        <v>13974</v>
      </c>
      <c r="O2831" s="136">
        <v>17409</v>
      </c>
      <c r="P2831" s="135">
        <v>17783</v>
      </c>
      <c r="Q2831" s="136">
        <v>17409</v>
      </c>
      <c r="R2831" s="135">
        <v>17274</v>
      </c>
      <c r="S2831" s="136">
        <v>15804</v>
      </c>
      <c r="T2831" s="135">
        <v>15359</v>
      </c>
      <c r="U2831" s="136">
        <v>18518</v>
      </c>
      <c r="V2831" s="135">
        <v>18744</v>
      </c>
      <c r="W2831" s="136">
        <v>18938</v>
      </c>
      <c r="X2831" s="135">
        <v>18778</v>
      </c>
      <c r="Y2831" s="136">
        <v>17172</v>
      </c>
      <c r="Z2831" s="135">
        <v>19673</v>
      </c>
      <c r="AA2831" s="136">
        <v>20164</v>
      </c>
      <c r="AB2831" s="135">
        <v>20050</v>
      </c>
      <c r="AC2831" s="136">
        <v>20446</v>
      </c>
      <c r="AD2831" s="135">
        <v>18261</v>
      </c>
      <c r="AE2831" s="137">
        <v>17488</v>
      </c>
      <c r="AF2831" s="138">
        <v>20718</v>
      </c>
    </row>
    <row r="2832" spans="2:32">
      <c r="B2832" s="114">
        <v>2794</v>
      </c>
      <c r="C2832" s="115">
        <v>2794</v>
      </c>
      <c r="D2832" s="116">
        <v>117</v>
      </c>
      <c r="E2832" s="117">
        <v>4</v>
      </c>
      <c r="F2832" s="118">
        <v>27</v>
      </c>
      <c r="G2832" s="119" t="s">
        <v>485</v>
      </c>
      <c r="H2832" s="120">
        <v>4</v>
      </c>
      <c r="I2832" s="115">
        <v>26</v>
      </c>
      <c r="J2832" s="116" t="s">
        <v>485</v>
      </c>
      <c r="K2832" s="121">
        <v>10</v>
      </c>
      <c r="L2832" s="108"/>
      <c r="M2832" s="122">
        <v>15634</v>
      </c>
      <c r="N2832" s="123">
        <v>14545</v>
      </c>
      <c r="O2832" s="124">
        <v>17391</v>
      </c>
      <c r="P2832" s="123">
        <v>17848</v>
      </c>
      <c r="Q2832" s="124">
        <v>17519</v>
      </c>
      <c r="R2832" s="123">
        <v>17477</v>
      </c>
      <c r="S2832" s="124">
        <v>16340</v>
      </c>
      <c r="T2832" s="123">
        <v>15939</v>
      </c>
      <c r="U2832" s="124">
        <v>18559</v>
      </c>
      <c r="V2832" s="123">
        <v>18901</v>
      </c>
      <c r="W2832" s="124">
        <v>19012</v>
      </c>
      <c r="X2832" s="123">
        <v>19042</v>
      </c>
      <c r="Y2832" s="124">
        <v>17867</v>
      </c>
      <c r="Z2832" s="123">
        <v>19755</v>
      </c>
      <c r="AA2832" s="124">
        <v>20410</v>
      </c>
      <c r="AB2832" s="123">
        <v>20360</v>
      </c>
      <c r="AC2832" s="124">
        <v>20690</v>
      </c>
      <c r="AD2832" s="123">
        <v>19008</v>
      </c>
      <c r="AE2832" s="125">
        <v>18168</v>
      </c>
      <c r="AF2832" s="126">
        <v>20851</v>
      </c>
    </row>
    <row r="2833" spans="2:32">
      <c r="B2833" s="127">
        <v>2795</v>
      </c>
      <c r="C2833" s="128">
        <v>2795</v>
      </c>
      <c r="D2833" s="129">
        <v>117</v>
      </c>
      <c r="E2833" s="130">
        <v>4</v>
      </c>
      <c r="F2833" s="131">
        <v>27</v>
      </c>
      <c r="G2833" s="132" t="s">
        <v>485</v>
      </c>
      <c r="H2833" s="133">
        <v>4</v>
      </c>
      <c r="I2833" s="128">
        <v>26</v>
      </c>
      <c r="J2833" s="129" t="s">
        <v>485</v>
      </c>
      <c r="K2833" s="134">
        <v>11</v>
      </c>
      <c r="L2833" s="108"/>
      <c r="M2833" s="81">
        <v>15676</v>
      </c>
      <c r="N2833" s="135">
        <v>14714</v>
      </c>
      <c r="O2833" s="136">
        <v>17247</v>
      </c>
      <c r="P2833" s="135">
        <v>17728</v>
      </c>
      <c r="Q2833" s="136">
        <v>17476</v>
      </c>
      <c r="R2833" s="135">
        <v>17522</v>
      </c>
      <c r="S2833" s="136">
        <v>16538</v>
      </c>
      <c r="T2833" s="135">
        <v>16174</v>
      </c>
      <c r="U2833" s="136">
        <v>18470</v>
      </c>
      <c r="V2833" s="135">
        <v>18926</v>
      </c>
      <c r="W2833" s="136">
        <v>19028</v>
      </c>
      <c r="X2833" s="135">
        <v>19174</v>
      </c>
      <c r="Y2833" s="136">
        <v>18185</v>
      </c>
      <c r="Z2833" s="135">
        <v>19720</v>
      </c>
      <c r="AA2833" s="136">
        <v>20386</v>
      </c>
      <c r="AB2833" s="135">
        <v>20508</v>
      </c>
      <c r="AC2833" s="136">
        <v>20815</v>
      </c>
      <c r="AD2833" s="135">
        <v>19380</v>
      </c>
      <c r="AE2833" s="137">
        <v>18506</v>
      </c>
      <c r="AF2833" s="138">
        <v>20858</v>
      </c>
    </row>
    <row r="2834" spans="2:32">
      <c r="B2834" s="114">
        <v>2796</v>
      </c>
      <c r="C2834" s="115">
        <v>2796</v>
      </c>
      <c r="D2834" s="116">
        <v>117</v>
      </c>
      <c r="E2834" s="117">
        <v>4</v>
      </c>
      <c r="F2834" s="118">
        <v>27</v>
      </c>
      <c r="G2834" s="119" t="s">
        <v>485</v>
      </c>
      <c r="H2834" s="120">
        <v>4</v>
      </c>
      <c r="I2834" s="115">
        <v>26</v>
      </c>
      <c r="J2834" s="116" t="s">
        <v>485</v>
      </c>
      <c r="K2834" s="121">
        <v>12</v>
      </c>
      <c r="L2834" s="108"/>
      <c r="M2834" s="122">
        <v>15693</v>
      </c>
      <c r="N2834" s="123">
        <v>14805</v>
      </c>
      <c r="O2834" s="124">
        <v>17057</v>
      </c>
      <c r="P2834" s="123">
        <v>17617</v>
      </c>
      <c r="Q2834" s="124">
        <v>17309</v>
      </c>
      <c r="R2834" s="123">
        <v>17536</v>
      </c>
      <c r="S2834" s="124">
        <v>16551</v>
      </c>
      <c r="T2834" s="123">
        <v>16299</v>
      </c>
      <c r="U2834" s="124">
        <v>18309</v>
      </c>
      <c r="V2834" s="123">
        <v>18777</v>
      </c>
      <c r="W2834" s="124">
        <v>18972</v>
      </c>
      <c r="X2834" s="123">
        <v>19226</v>
      </c>
      <c r="Y2834" s="124">
        <v>18249</v>
      </c>
      <c r="Z2834" s="123">
        <v>19574</v>
      </c>
      <c r="AA2834" s="124">
        <v>20290</v>
      </c>
      <c r="AB2834" s="123">
        <v>20400</v>
      </c>
      <c r="AC2834" s="124">
        <v>20789</v>
      </c>
      <c r="AD2834" s="123">
        <v>19460</v>
      </c>
      <c r="AE2834" s="125">
        <v>18670</v>
      </c>
      <c r="AF2834" s="126">
        <v>20730</v>
      </c>
    </row>
    <row r="2835" spans="2:32">
      <c r="B2835" s="127">
        <v>2797</v>
      </c>
      <c r="C2835" s="128">
        <v>2797</v>
      </c>
      <c r="D2835" s="129">
        <v>117</v>
      </c>
      <c r="E2835" s="130">
        <v>4</v>
      </c>
      <c r="F2835" s="131">
        <v>27</v>
      </c>
      <c r="G2835" s="132" t="s">
        <v>485</v>
      </c>
      <c r="H2835" s="133">
        <v>4</v>
      </c>
      <c r="I2835" s="128">
        <v>26</v>
      </c>
      <c r="J2835" s="129" t="s">
        <v>485</v>
      </c>
      <c r="K2835" s="134">
        <v>13</v>
      </c>
      <c r="L2835" s="108"/>
      <c r="M2835" s="81">
        <v>15637</v>
      </c>
      <c r="N2835" s="135">
        <v>14810</v>
      </c>
      <c r="O2835" s="136">
        <v>16902</v>
      </c>
      <c r="P2835" s="135">
        <v>17545</v>
      </c>
      <c r="Q2835" s="136">
        <v>17246</v>
      </c>
      <c r="R2835" s="135">
        <v>17451</v>
      </c>
      <c r="S2835" s="136">
        <v>16406</v>
      </c>
      <c r="T2835" s="135">
        <v>16300</v>
      </c>
      <c r="U2835" s="136">
        <v>18164</v>
      </c>
      <c r="V2835" s="135">
        <v>18704</v>
      </c>
      <c r="W2835" s="136">
        <v>18890</v>
      </c>
      <c r="X2835" s="135">
        <v>19139</v>
      </c>
      <c r="Y2835" s="136">
        <v>18099</v>
      </c>
      <c r="Z2835" s="135">
        <v>19421</v>
      </c>
      <c r="AA2835" s="136">
        <v>20199</v>
      </c>
      <c r="AB2835" s="135">
        <v>20329</v>
      </c>
      <c r="AC2835" s="136">
        <v>20674</v>
      </c>
      <c r="AD2835" s="135">
        <v>19297</v>
      </c>
      <c r="AE2835" s="137">
        <v>18658</v>
      </c>
      <c r="AF2835" s="138">
        <v>20576</v>
      </c>
    </row>
    <row r="2836" spans="2:32">
      <c r="B2836" s="114">
        <v>2798</v>
      </c>
      <c r="C2836" s="115">
        <v>2798</v>
      </c>
      <c r="D2836" s="116">
        <v>117</v>
      </c>
      <c r="E2836" s="117">
        <v>4</v>
      </c>
      <c r="F2836" s="118">
        <v>27</v>
      </c>
      <c r="G2836" s="119" t="s">
        <v>485</v>
      </c>
      <c r="H2836" s="120">
        <v>4</v>
      </c>
      <c r="I2836" s="115">
        <v>26</v>
      </c>
      <c r="J2836" s="116" t="s">
        <v>485</v>
      </c>
      <c r="K2836" s="121">
        <v>14</v>
      </c>
      <c r="L2836" s="108"/>
      <c r="M2836" s="122">
        <v>15571</v>
      </c>
      <c r="N2836" s="123">
        <v>14792</v>
      </c>
      <c r="O2836" s="124">
        <v>16786</v>
      </c>
      <c r="P2836" s="123">
        <v>17477</v>
      </c>
      <c r="Q2836" s="124">
        <v>17056</v>
      </c>
      <c r="R2836" s="123">
        <v>17371</v>
      </c>
      <c r="S2836" s="124">
        <v>16251</v>
      </c>
      <c r="T2836" s="123">
        <v>16269</v>
      </c>
      <c r="U2836" s="124">
        <v>18020</v>
      </c>
      <c r="V2836" s="123">
        <v>18491</v>
      </c>
      <c r="W2836" s="124">
        <v>18825</v>
      </c>
      <c r="X2836" s="123">
        <v>19009</v>
      </c>
      <c r="Y2836" s="124">
        <v>17834</v>
      </c>
      <c r="Z2836" s="123">
        <v>19252</v>
      </c>
      <c r="AA2836" s="124">
        <v>20075</v>
      </c>
      <c r="AB2836" s="123">
        <v>20084</v>
      </c>
      <c r="AC2836" s="124">
        <v>20496</v>
      </c>
      <c r="AD2836" s="123">
        <v>19011</v>
      </c>
      <c r="AE2836" s="125">
        <v>18572</v>
      </c>
      <c r="AF2836" s="126">
        <v>20388</v>
      </c>
    </row>
    <row r="2837" spans="2:32">
      <c r="B2837" s="127">
        <v>2799</v>
      </c>
      <c r="C2837" s="128">
        <v>2799</v>
      </c>
      <c r="D2837" s="129">
        <v>117</v>
      </c>
      <c r="E2837" s="130">
        <v>4</v>
      </c>
      <c r="F2837" s="131">
        <v>27</v>
      </c>
      <c r="G2837" s="132" t="s">
        <v>485</v>
      </c>
      <c r="H2837" s="133">
        <v>4</v>
      </c>
      <c r="I2837" s="128">
        <v>26</v>
      </c>
      <c r="J2837" s="129" t="s">
        <v>485</v>
      </c>
      <c r="K2837" s="134">
        <v>15</v>
      </c>
      <c r="L2837" s="108"/>
      <c r="M2837" s="81">
        <v>15528</v>
      </c>
      <c r="N2837" s="135">
        <v>14841</v>
      </c>
      <c r="O2837" s="136">
        <v>16742</v>
      </c>
      <c r="P2837" s="135">
        <v>17430</v>
      </c>
      <c r="Q2837" s="136">
        <v>16942</v>
      </c>
      <c r="R2837" s="135">
        <v>17285</v>
      </c>
      <c r="S2837" s="136">
        <v>16296</v>
      </c>
      <c r="T2837" s="135">
        <v>16315</v>
      </c>
      <c r="U2837" s="136">
        <v>17948</v>
      </c>
      <c r="V2837" s="135">
        <v>18341</v>
      </c>
      <c r="W2837" s="136">
        <v>18718</v>
      </c>
      <c r="X2837" s="135">
        <v>18869</v>
      </c>
      <c r="Y2837" s="136">
        <v>17817</v>
      </c>
      <c r="Z2837" s="135">
        <v>19148</v>
      </c>
      <c r="AA2837" s="136">
        <v>19968</v>
      </c>
      <c r="AB2837" s="135">
        <v>19902</v>
      </c>
      <c r="AC2837" s="136">
        <v>20332</v>
      </c>
      <c r="AD2837" s="135">
        <v>18968</v>
      </c>
      <c r="AE2837" s="137">
        <v>18577</v>
      </c>
      <c r="AF2837" s="138">
        <v>20268</v>
      </c>
    </row>
    <row r="2838" spans="2:32">
      <c r="B2838" s="114">
        <v>2800</v>
      </c>
      <c r="C2838" s="115">
        <v>2800</v>
      </c>
      <c r="D2838" s="116">
        <v>117</v>
      </c>
      <c r="E2838" s="117">
        <v>4</v>
      </c>
      <c r="F2838" s="118">
        <v>27</v>
      </c>
      <c r="G2838" s="119" t="s">
        <v>485</v>
      </c>
      <c r="H2838" s="120">
        <v>4</v>
      </c>
      <c r="I2838" s="115">
        <v>26</v>
      </c>
      <c r="J2838" s="116" t="s">
        <v>485</v>
      </c>
      <c r="K2838" s="121">
        <v>16</v>
      </c>
      <c r="L2838" s="108"/>
      <c r="M2838" s="122">
        <v>15570</v>
      </c>
      <c r="N2838" s="123">
        <v>15108</v>
      </c>
      <c r="O2838" s="124">
        <v>16885</v>
      </c>
      <c r="P2838" s="123">
        <v>17738</v>
      </c>
      <c r="Q2838" s="124">
        <v>16958</v>
      </c>
      <c r="R2838" s="123">
        <v>17260</v>
      </c>
      <c r="S2838" s="124">
        <v>16328</v>
      </c>
      <c r="T2838" s="123">
        <v>16540</v>
      </c>
      <c r="U2838" s="124">
        <v>18020</v>
      </c>
      <c r="V2838" s="123">
        <v>18278</v>
      </c>
      <c r="W2838" s="124">
        <v>18760</v>
      </c>
      <c r="X2838" s="123">
        <v>18714</v>
      </c>
      <c r="Y2838" s="124">
        <v>17742</v>
      </c>
      <c r="Z2838" s="123">
        <v>19144</v>
      </c>
      <c r="AA2838" s="124">
        <v>20346</v>
      </c>
      <c r="AB2838" s="123">
        <v>19741</v>
      </c>
      <c r="AC2838" s="124">
        <v>20230</v>
      </c>
      <c r="AD2838" s="123">
        <v>18834</v>
      </c>
      <c r="AE2838" s="125">
        <v>18687</v>
      </c>
      <c r="AF2838" s="126">
        <v>20233</v>
      </c>
    </row>
    <row r="2839" spans="2:32">
      <c r="B2839" s="127">
        <v>2801</v>
      </c>
      <c r="C2839" s="128">
        <v>2801</v>
      </c>
      <c r="D2839" s="129">
        <v>117</v>
      </c>
      <c r="E2839" s="130">
        <v>4</v>
      </c>
      <c r="F2839" s="131">
        <v>27</v>
      </c>
      <c r="G2839" s="132" t="s">
        <v>485</v>
      </c>
      <c r="H2839" s="133">
        <v>4</v>
      </c>
      <c r="I2839" s="128">
        <v>26</v>
      </c>
      <c r="J2839" s="129" t="s">
        <v>485</v>
      </c>
      <c r="K2839" s="134">
        <v>17</v>
      </c>
      <c r="L2839" s="108"/>
      <c r="M2839" s="81">
        <v>15597</v>
      </c>
      <c r="N2839" s="135">
        <v>15507</v>
      </c>
      <c r="O2839" s="136">
        <v>17257</v>
      </c>
      <c r="P2839" s="135">
        <v>18009</v>
      </c>
      <c r="Q2839" s="136">
        <v>17214</v>
      </c>
      <c r="R2839" s="135">
        <v>17320</v>
      </c>
      <c r="S2839" s="136">
        <v>16652</v>
      </c>
      <c r="T2839" s="135">
        <v>17020</v>
      </c>
      <c r="U2839" s="136">
        <v>18362</v>
      </c>
      <c r="V2839" s="135">
        <v>18538</v>
      </c>
      <c r="W2839" s="136">
        <v>18983</v>
      </c>
      <c r="X2839" s="135">
        <v>18740</v>
      </c>
      <c r="Y2839" s="136">
        <v>18096</v>
      </c>
      <c r="Z2839" s="135">
        <v>19568</v>
      </c>
      <c r="AA2839" s="136">
        <v>20579</v>
      </c>
      <c r="AB2839" s="135">
        <v>20031</v>
      </c>
      <c r="AC2839" s="136">
        <v>20493</v>
      </c>
      <c r="AD2839" s="135">
        <v>19202</v>
      </c>
      <c r="AE2839" s="137">
        <v>19213</v>
      </c>
      <c r="AF2839" s="138">
        <v>20673</v>
      </c>
    </row>
    <row r="2840" spans="2:32">
      <c r="B2840" s="114">
        <v>2802</v>
      </c>
      <c r="C2840" s="115">
        <v>2802</v>
      </c>
      <c r="D2840" s="116">
        <v>117</v>
      </c>
      <c r="E2840" s="117">
        <v>4</v>
      </c>
      <c r="F2840" s="118">
        <v>27</v>
      </c>
      <c r="G2840" s="119" t="s">
        <v>485</v>
      </c>
      <c r="H2840" s="120">
        <v>4</v>
      </c>
      <c r="I2840" s="115">
        <v>26</v>
      </c>
      <c r="J2840" s="116" t="s">
        <v>485</v>
      </c>
      <c r="K2840" s="121">
        <v>18</v>
      </c>
      <c r="L2840" s="108"/>
      <c r="M2840" s="122">
        <v>15344</v>
      </c>
      <c r="N2840" s="123">
        <v>15665</v>
      </c>
      <c r="O2840" s="124">
        <v>17403</v>
      </c>
      <c r="P2840" s="123">
        <v>17923</v>
      </c>
      <c r="Q2840" s="124">
        <v>16978</v>
      </c>
      <c r="R2840" s="123">
        <v>17278</v>
      </c>
      <c r="S2840" s="124">
        <v>16631</v>
      </c>
      <c r="T2840" s="123">
        <v>17354</v>
      </c>
      <c r="U2840" s="124">
        <v>18770</v>
      </c>
      <c r="V2840" s="123">
        <v>18450</v>
      </c>
      <c r="W2840" s="124">
        <v>19268</v>
      </c>
      <c r="X2840" s="123">
        <v>18997</v>
      </c>
      <c r="Y2840" s="124">
        <v>18347</v>
      </c>
      <c r="Z2840" s="123">
        <v>20111</v>
      </c>
      <c r="AA2840" s="124">
        <v>20715</v>
      </c>
      <c r="AB2840" s="123">
        <v>20123</v>
      </c>
      <c r="AC2840" s="124">
        <v>21041</v>
      </c>
      <c r="AD2840" s="123">
        <v>19552</v>
      </c>
      <c r="AE2840" s="125">
        <v>19929</v>
      </c>
      <c r="AF2840" s="126">
        <v>21275</v>
      </c>
    </row>
    <row r="2841" spans="2:32">
      <c r="B2841" s="127">
        <v>2803</v>
      </c>
      <c r="C2841" s="128">
        <v>2803</v>
      </c>
      <c r="D2841" s="129">
        <v>117</v>
      </c>
      <c r="E2841" s="130">
        <v>4</v>
      </c>
      <c r="F2841" s="131">
        <v>27</v>
      </c>
      <c r="G2841" s="132" t="s">
        <v>485</v>
      </c>
      <c r="H2841" s="133">
        <v>4</v>
      </c>
      <c r="I2841" s="128">
        <v>26</v>
      </c>
      <c r="J2841" s="129" t="s">
        <v>485</v>
      </c>
      <c r="K2841" s="134">
        <v>19</v>
      </c>
      <c r="L2841" s="108"/>
      <c r="M2841" s="81">
        <v>15218</v>
      </c>
      <c r="N2841" s="135">
        <v>15541</v>
      </c>
      <c r="O2841" s="136">
        <v>17252</v>
      </c>
      <c r="P2841" s="135">
        <v>17755</v>
      </c>
      <c r="Q2841" s="136">
        <v>17106</v>
      </c>
      <c r="R2841" s="135">
        <v>17243</v>
      </c>
      <c r="S2841" s="136">
        <v>16498</v>
      </c>
      <c r="T2841" s="135">
        <v>17417</v>
      </c>
      <c r="U2841" s="136">
        <v>18874</v>
      </c>
      <c r="V2841" s="135">
        <v>18803</v>
      </c>
      <c r="W2841" s="136">
        <v>19784</v>
      </c>
      <c r="X2841" s="135">
        <v>19419</v>
      </c>
      <c r="Y2841" s="136">
        <v>18537</v>
      </c>
      <c r="Z2841" s="135">
        <v>20487</v>
      </c>
      <c r="AA2841" s="136">
        <v>21137</v>
      </c>
      <c r="AB2841" s="135">
        <v>20824</v>
      </c>
      <c r="AC2841" s="136">
        <v>21873</v>
      </c>
      <c r="AD2841" s="135">
        <v>19939</v>
      </c>
      <c r="AE2841" s="137">
        <v>20475</v>
      </c>
      <c r="AF2841" s="138">
        <v>21777</v>
      </c>
    </row>
    <row r="2842" spans="2:32">
      <c r="B2842" s="114">
        <v>2804</v>
      </c>
      <c r="C2842" s="115">
        <v>2804</v>
      </c>
      <c r="D2842" s="116">
        <v>117</v>
      </c>
      <c r="E2842" s="117">
        <v>4</v>
      </c>
      <c r="F2842" s="118">
        <v>27</v>
      </c>
      <c r="G2842" s="119" t="s">
        <v>485</v>
      </c>
      <c r="H2842" s="120">
        <v>4</v>
      </c>
      <c r="I2842" s="115">
        <v>26</v>
      </c>
      <c r="J2842" s="116" t="s">
        <v>485</v>
      </c>
      <c r="K2842" s="121">
        <v>20</v>
      </c>
      <c r="L2842" s="108"/>
      <c r="M2842" s="122">
        <v>15550</v>
      </c>
      <c r="N2842" s="123">
        <v>15819</v>
      </c>
      <c r="O2842" s="124">
        <v>17673</v>
      </c>
      <c r="P2842" s="123">
        <v>18136</v>
      </c>
      <c r="Q2842" s="124">
        <v>17793</v>
      </c>
      <c r="R2842" s="123">
        <v>17794</v>
      </c>
      <c r="S2842" s="124">
        <v>16725</v>
      </c>
      <c r="T2842" s="123">
        <v>17867</v>
      </c>
      <c r="U2842" s="124">
        <v>19518</v>
      </c>
      <c r="V2842" s="123">
        <v>19742</v>
      </c>
      <c r="W2842" s="124">
        <v>20641</v>
      </c>
      <c r="X2842" s="123">
        <v>20480</v>
      </c>
      <c r="Y2842" s="124">
        <v>19340</v>
      </c>
      <c r="Z2842" s="123">
        <v>21504</v>
      </c>
      <c r="AA2842" s="124">
        <v>22327</v>
      </c>
      <c r="AB2842" s="123">
        <v>22316</v>
      </c>
      <c r="AC2842" s="124">
        <v>23034</v>
      </c>
      <c r="AD2842" s="123">
        <v>21013</v>
      </c>
      <c r="AE2842" s="125">
        <v>21467</v>
      </c>
      <c r="AF2842" s="126">
        <v>22922</v>
      </c>
    </row>
    <row r="2843" spans="2:32">
      <c r="B2843" s="127">
        <v>2805</v>
      </c>
      <c r="C2843" s="128">
        <v>2805</v>
      </c>
      <c r="D2843" s="129">
        <v>117</v>
      </c>
      <c r="E2843" s="130">
        <v>4</v>
      </c>
      <c r="F2843" s="131">
        <v>27</v>
      </c>
      <c r="G2843" s="132" t="s">
        <v>485</v>
      </c>
      <c r="H2843" s="133">
        <v>4</v>
      </c>
      <c r="I2843" s="128">
        <v>26</v>
      </c>
      <c r="J2843" s="129" t="s">
        <v>485</v>
      </c>
      <c r="K2843" s="134">
        <v>21</v>
      </c>
      <c r="L2843" s="108"/>
      <c r="M2843" s="81">
        <v>15294</v>
      </c>
      <c r="N2843" s="135">
        <v>15801</v>
      </c>
      <c r="O2843" s="136">
        <v>17584</v>
      </c>
      <c r="P2843" s="135">
        <v>18009</v>
      </c>
      <c r="Q2843" s="136">
        <v>17615</v>
      </c>
      <c r="R2843" s="135">
        <v>17751</v>
      </c>
      <c r="S2843" s="136">
        <v>16663</v>
      </c>
      <c r="T2843" s="135">
        <v>18095</v>
      </c>
      <c r="U2843" s="136">
        <v>19704</v>
      </c>
      <c r="V2843" s="135">
        <v>19987</v>
      </c>
      <c r="W2843" s="136">
        <v>21170</v>
      </c>
      <c r="X2843" s="135">
        <v>21032</v>
      </c>
      <c r="Y2843" s="136">
        <v>19893</v>
      </c>
      <c r="Z2843" s="135">
        <v>22126</v>
      </c>
      <c r="AA2843" s="136">
        <v>23108</v>
      </c>
      <c r="AB2843" s="135">
        <v>23146</v>
      </c>
      <c r="AC2843" s="136">
        <v>24056</v>
      </c>
      <c r="AD2843" s="135">
        <v>21903</v>
      </c>
      <c r="AE2843" s="137">
        <v>22417</v>
      </c>
      <c r="AF2843" s="138">
        <v>23754</v>
      </c>
    </row>
    <row r="2844" spans="2:32">
      <c r="B2844" s="114">
        <v>2806</v>
      </c>
      <c r="C2844" s="115">
        <v>2806</v>
      </c>
      <c r="D2844" s="116">
        <v>117</v>
      </c>
      <c r="E2844" s="117">
        <v>4</v>
      </c>
      <c r="F2844" s="118">
        <v>27</v>
      </c>
      <c r="G2844" s="119" t="s">
        <v>485</v>
      </c>
      <c r="H2844" s="120">
        <v>4</v>
      </c>
      <c r="I2844" s="115">
        <v>26</v>
      </c>
      <c r="J2844" s="116" t="s">
        <v>485</v>
      </c>
      <c r="K2844" s="121">
        <v>22</v>
      </c>
      <c r="L2844" s="108"/>
      <c r="M2844" s="122">
        <v>14442</v>
      </c>
      <c r="N2844" s="123">
        <v>15006</v>
      </c>
      <c r="O2844" s="124">
        <v>16510</v>
      </c>
      <c r="P2844" s="123">
        <v>16740</v>
      </c>
      <c r="Q2844" s="124">
        <v>16633</v>
      </c>
      <c r="R2844" s="123">
        <v>16983</v>
      </c>
      <c r="S2844" s="124">
        <v>16007</v>
      </c>
      <c r="T2844" s="123">
        <v>17441</v>
      </c>
      <c r="U2844" s="124">
        <v>18773</v>
      </c>
      <c r="V2844" s="123">
        <v>19282</v>
      </c>
      <c r="W2844" s="124">
        <v>20522</v>
      </c>
      <c r="X2844" s="123">
        <v>20629</v>
      </c>
      <c r="Y2844" s="124">
        <v>19626</v>
      </c>
      <c r="Z2844" s="123">
        <v>21469</v>
      </c>
      <c r="AA2844" s="124">
        <v>22409</v>
      </c>
      <c r="AB2844" s="123">
        <v>22799</v>
      </c>
      <c r="AC2844" s="124">
        <v>23691</v>
      </c>
      <c r="AD2844" s="123">
        <v>21823</v>
      </c>
      <c r="AE2844" s="125">
        <v>22221</v>
      </c>
      <c r="AF2844" s="126">
        <v>23220</v>
      </c>
    </row>
    <row r="2845" spans="2:32">
      <c r="B2845" s="127">
        <v>2807</v>
      </c>
      <c r="C2845" s="128">
        <v>2807</v>
      </c>
      <c r="D2845" s="129">
        <v>117</v>
      </c>
      <c r="E2845" s="130">
        <v>4</v>
      </c>
      <c r="F2845" s="131">
        <v>27</v>
      </c>
      <c r="G2845" s="132" t="s">
        <v>485</v>
      </c>
      <c r="H2845" s="133">
        <v>4</v>
      </c>
      <c r="I2845" s="128">
        <v>26</v>
      </c>
      <c r="J2845" s="129" t="s">
        <v>485</v>
      </c>
      <c r="K2845" s="134">
        <v>23</v>
      </c>
      <c r="L2845" s="108"/>
      <c r="M2845" s="81">
        <v>13509</v>
      </c>
      <c r="N2845" s="135">
        <v>14051</v>
      </c>
      <c r="O2845" s="136">
        <v>15276</v>
      </c>
      <c r="P2845" s="135">
        <v>15361</v>
      </c>
      <c r="Q2845" s="136">
        <v>15426</v>
      </c>
      <c r="R2845" s="135">
        <v>16048</v>
      </c>
      <c r="S2845" s="136">
        <v>15209</v>
      </c>
      <c r="T2845" s="135">
        <v>16526</v>
      </c>
      <c r="U2845" s="136">
        <v>17566</v>
      </c>
      <c r="V2845" s="135">
        <v>18220</v>
      </c>
      <c r="W2845" s="136">
        <v>19521</v>
      </c>
      <c r="X2845" s="135">
        <v>19852</v>
      </c>
      <c r="Y2845" s="136">
        <v>19019</v>
      </c>
      <c r="Z2845" s="135">
        <v>20394</v>
      </c>
      <c r="AA2845" s="136">
        <v>21308</v>
      </c>
      <c r="AB2845" s="135">
        <v>21894</v>
      </c>
      <c r="AC2845" s="136">
        <v>22785</v>
      </c>
      <c r="AD2845" s="135">
        <v>21315</v>
      </c>
      <c r="AE2845" s="137">
        <v>21540</v>
      </c>
      <c r="AF2845" s="138">
        <v>22203</v>
      </c>
    </row>
    <row r="2846" spans="2:32">
      <c r="B2846" s="114">
        <v>2808</v>
      </c>
      <c r="C2846" s="115">
        <v>2808</v>
      </c>
      <c r="D2846" s="116">
        <v>117</v>
      </c>
      <c r="E2846" s="117">
        <v>4</v>
      </c>
      <c r="F2846" s="118">
        <v>27</v>
      </c>
      <c r="G2846" s="119" t="s">
        <v>485</v>
      </c>
      <c r="H2846" s="120">
        <v>4</v>
      </c>
      <c r="I2846" s="115">
        <v>26</v>
      </c>
      <c r="J2846" s="116" t="s">
        <v>485</v>
      </c>
      <c r="K2846" s="121">
        <v>24</v>
      </c>
      <c r="L2846" s="108"/>
      <c r="M2846" s="122">
        <v>12798</v>
      </c>
      <c r="N2846" s="123">
        <v>13444</v>
      </c>
      <c r="O2846" s="124">
        <v>14378</v>
      </c>
      <c r="P2846" s="123">
        <v>14333</v>
      </c>
      <c r="Q2846" s="124">
        <v>14510</v>
      </c>
      <c r="R2846" s="123">
        <v>15327</v>
      </c>
      <c r="S2846" s="124">
        <v>14527</v>
      </c>
      <c r="T2846" s="123">
        <v>15933</v>
      </c>
      <c r="U2846" s="124">
        <v>16674</v>
      </c>
      <c r="V2846" s="123">
        <v>17376</v>
      </c>
      <c r="W2846" s="124">
        <v>18749</v>
      </c>
      <c r="X2846" s="123">
        <v>19236</v>
      </c>
      <c r="Y2846" s="124">
        <v>18446</v>
      </c>
      <c r="Z2846" s="123">
        <v>19555</v>
      </c>
      <c r="AA2846" s="124">
        <v>20403</v>
      </c>
      <c r="AB2846" s="123">
        <v>21134</v>
      </c>
      <c r="AC2846" s="124">
        <v>22105</v>
      </c>
      <c r="AD2846" s="123">
        <v>20804</v>
      </c>
      <c r="AE2846" s="125">
        <v>21084</v>
      </c>
      <c r="AF2846" s="126">
        <v>21395</v>
      </c>
    </row>
    <row r="2847" spans="2:32">
      <c r="B2847" s="127">
        <v>2809</v>
      </c>
      <c r="C2847" s="128">
        <v>2809</v>
      </c>
      <c r="D2847" s="129">
        <v>118</v>
      </c>
      <c r="E2847" s="130">
        <v>4</v>
      </c>
      <c r="F2847" s="131">
        <v>28</v>
      </c>
      <c r="G2847" s="132" t="s">
        <v>485</v>
      </c>
      <c r="H2847" s="133">
        <v>4</v>
      </c>
      <c r="I2847" s="128">
        <v>27</v>
      </c>
      <c r="J2847" s="129" t="s">
        <v>485</v>
      </c>
      <c r="K2847" s="134">
        <v>1</v>
      </c>
      <c r="L2847" s="108"/>
      <c r="M2847" s="81">
        <v>12011</v>
      </c>
      <c r="N2847" s="135">
        <v>12883</v>
      </c>
      <c r="O2847" s="136">
        <v>14013</v>
      </c>
      <c r="P2847" s="135">
        <v>13990</v>
      </c>
      <c r="Q2847" s="136">
        <v>14479</v>
      </c>
      <c r="R2847" s="135">
        <v>14426</v>
      </c>
      <c r="S2847" s="136">
        <v>14780</v>
      </c>
      <c r="T2847" s="135">
        <v>15307</v>
      </c>
      <c r="U2847" s="136">
        <v>16608</v>
      </c>
      <c r="V2847" s="135">
        <v>17167</v>
      </c>
      <c r="W2847" s="136">
        <v>18023</v>
      </c>
      <c r="X2847" s="135">
        <v>18127</v>
      </c>
      <c r="Y2847" s="136">
        <v>18067</v>
      </c>
      <c r="Z2847" s="135">
        <v>19795</v>
      </c>
      <c r="AA2847" s="136">
        <v>20274</v>
      </c>
      <c r="AB2847" s="135">
        <v>20683</v>
      </c>
      <c r="AC2847" s="136">
        <v>21327</v>
      </c>
      <c r="AD2847" s="135">
        <v>20096</v>
      </c>
      <c r="AE2847" s="137">
        <v>20258</v>
      </c>
      <c r="AF2847" s="138">
        <v>21877</v>
      </c>
    </row>
    <row r="2848" spans="2:32">
      <c r="B2848" s="114">
        <v>2810</v>
      </c>
      <c r="C2848" s="115">
        <v>2810</v>
      </c>
      <c r="D2848" s="116">
        <v>118</v>
      </c>
      <c r="E2848" s="117">
        <v>4</v>
      </c>
      <c r="F2848" s="118">
        <v>28</v>
      </c>
      <c r="G2848" s="119" t="s">
        <v>485</v>
      </c>
      <c r="H2848" s="120">
        <v>4</v>
      </c>
      <c r="I2848" s="115">
        <v>27</v>
      </c>
      <c r="J2848" s="116" t="s">
        <v>485</v>
      </c>
      <c r="K2848" s="121">
        <v>2</v>
      </c>
      <c r="L2848" s="108"/>
      <c r="M2848" s="122">
        <v>11677</v>
      </c>
      <c r="N2848" s="123">
        <v>12793</v>
      </c>
      <c r="O2848" s="124">
        <v>13736</v>
      </c>
      <c r="P2848" s="123">
        <v>13752</v>
      </c>
      <c r="Q2848" s="124">
        <v>14276</v>
      </c>
      <c r="R2848" s="123">
        <v>14048</v>
      </c>
      <c r="S2848" s="124">
        <v>14519</v>
      </c>
      <c r="T2848" s="123">
        <v>15213</v>
      </c>
      <c r="U2848" s="124">
        <v>16220</v>
      </c>
      <c r="V2848" s="123">
        <v>16967</v>
      </c>
      <c r="W2848" s="124">
        <v>17652</v>
      </c>
      <c r="X2848" s="123">
        <v>17666</v>
      </c>
      <c r="Y2848" s="124">
        <v>17610</v>
      </c>
      <c r="Z2848" s="123">
        <v>19299</v>
      </c>
      <c r="AA2848" s="124">
        <v>19790</v>
      </c>
      <c r="AB2848" s="123">
        <v>20263</v>
      </c>
      <c r="AC2848" s="124">
        <v>20750</v>
      </c>
      <c r="AD2848" s="123">
        <v>19578</v>
      </c>
      <c r="AE2848" s="125">
        <v>19934</v>
      </c>
      <c r="AF2848" s="126">
        <v>21324</v>
      </c>
    </row>
    <row r="2849" spans="2:32">
      <c r="B2849" s="127">
        <v>2811</v>
      </c>
      <c r="C2849" s="128">
        <v>2811</v>
      </c>
      <c r="D2849" s="129">
        <v>118</v>
      </c>
      <c r="E2849" s="130">
        <v>4</v>
      </c>
      <c r="F2849" s="131">
        <v>28</v>
      </c>
      <c r="G2849" s="132" t="s">
        <v>485</v>
      </c>
      <c r="H2849" s="133">
        <v>4</v>
      </c>
      <c r="I2849" s="128">
        <v>27</v>
      </c>
      <c r="J2849" s="129" t="s">
        <v>485</v>
      </c>
      <c r="K2849" s="134">
        <v>3</v>
      </c>
      <c r="L2849" s="108"/>
      <c r="M2849" s="81">
        <v>11480</v>
      </c>
      <c r="N2849" s="135">
        <v>12772</v>
      </c>
      <c r="O2849" s="136">
        <v>13613</v>
      </c>
      <c r="P2849" s="135">
        <v>13625</v>
      </c>
      <c r="Q2849" s="136">
        <v>14187</v>
      </c>
      <c r="R2849" s="135">
        <v>13791</v>
      </c>
      <c r="S2849" s="136">
        <v>14284</v>
      </c>
      <c r="T2849" s="135">
        <v>15152</v>
      </c>
      <c r="U2849" s="136">
        <v>16085</v>
      </c>
      <c r="V2849" s="135">
        <v>16780</v>
      </c>
      <c r="W2849" s="136">
        <v>17426</v>
      </c>
      <c r="X2849" s="135">
        <v>17282</v>
      </c>
      <c r="Y2849" s="136">
        <v>17294</v>
      </c>
      <c r="Z2849" s="135">
        <v>18924</v>
      </c>
      <c r="AA2849" s="136">
        <v>19379</v>
      </c>
      <c r="AB2849" s="135">
        <v>19859</v>
      </c>
      <c r="AC2849" s="136">
        <v>20316</v>
      </c>
      <c r="AD2849" s="135">
        <v>19189</v>
      </c>
      <c r="AE2849" s="137">
        <v>19732</v>
      </c>
      <c r="AF2849" s="138">
        <v>20881</v>
      </c>
    </row>
    <row r="2850" spans="2:32">
      <c r="B2850" s="114">
        <v>2812</v>
      </c>
      <c r="C2850" s="115">
        <v>2812</v>
      </c>
      <c r="D2850" s="116">
        <v>118</v>
      </c>
      <c r="E2850" s="117">
        <v>4</v>
      </c>
      <c r="F2850" s="118">
        <v>28</v>
      </c>
      <c r="G2850" s="119" t="s">
        <v>485</v>
      </c>
      <c r="H2850" s="120">
        <v>4</v>
      </c>
      <c r="I2850" s="115">
        <v>27</v>
      </c>
      <c r="J2850" s="116" t="s">
        <v>485</v>
      </c>
      <c r="K2850" s="121">
        <v>4</v>
      </c>
      <c r="L2850" s="108"/>
      <c r="M2850" s="122">
        <v>11426</v>
      </c>
      <c r="N2850" s="123">
        <v>12945</v>
      </c>
      <c r="O2850" s="124">
        <v>13657</v>
      </c>
      <c r="P2850" s="123">
        <v>13662</v>
      </c>
      <c r="Q2850" s="124">
        <v>14250</v>
      </c>
      <c r="R2850" s="123">
        <v>13616</v>
      </c>
      <c r="S2850" s="124">
        <v>14172</v>
      </c>
      <c r="T2850" s="123">
        <v>15210</v>
      </c>
      <c r="U2850" s="124">
        <v>15966</v>
      </c>
      <c r="V2850" s="123">
        <v>16583</v>
      </c>
      <c r="W2850" s="124">
        <v>17130</v>
      </c>
      <c r="X2850" s="123">
        <v>16738</v>
      </c>
      <c r="Y2850" s="124">
        <v>16917</v>
      </c>
      <c r="Z2850" s="123">
        <v>18445</v>
      </c>
      <c r="AA2850" s="124">
        <v>18846</v>
      </c>
      <c r="AB2850" s="123">
        <v>19325</v>
      </c>
      <c r="AC2850" s="124">
        <v>19709</v>
      </c>
      <c r="AD2850" s="123">
        <v>18634</v>
      </c>
      <c r="AE2850" s="125">
        <v>19379</v>
      </c>
      <c r="AF2850" s="126">
        <v>20217</v>
      </c>
    </row>
    <row r="2851" spans="2:32">
      <c r="B2851" s="127">
        <v>2813</v>
      </c>
      <c r="C2851" s="128">
        <v>2813</v>
      </c>
      <c r="D2851" s="129">
        <v>118</v>
      </c>
      <c r="E2851" s="130">
        <v>4</v>
      </c>
      <c r="F2851" s="131">
        <v>28</v>
      </c>
      <c r="G2851" s="132" t="s">
        <v>485</v>
      </c>
      <c r="H2851" s="133">
        <v>4</v>
      </c>
      <c r="I2851" s="128">
        <v>27</v>
      </c>
      <c r="J2851" s="129" t="s">
        <v>485</v>
      </c>
      <c r="K2851" s="134">
        <v>5</v>
      </c>
      <c r="L2851" s="108"/>
      <c r="M2851" s="81">
        <v>11496</v>
      </c>
      <c r="N2851" s="135">
        <v>13573</v>
      </c>
      <c r="O2851" s="136">
        <v>14272</v>
      </c>
      <c r="P2851" s="135">
        <v>14155</v>
      </c>
      <c r="Q2851" s="136">
        <v>14782</v>
      </c>
      <c r="R2851" s="135">
        <v>13549</v>
      </c>
      <c r="S2851" s="136">
        <v>14196</v>
      </c>
      <c r="T2851" s="135">
        <v>15733</v>
      </c>
      <c r="U2851" s="136">
        <v>16332</v>
      </c>
      <c r="V2851" s="135">
        <v>16788</v>
      </c>
      <c r="W2851" s="136">
        <v>17322</v>
      </c>
      <c r="X2851" s="135">
        <v>16220</v>
      </c>
      <c r="Y2851" s="136">
        <v>16572</v>
      </c>
      <c r="Z2851" s="135">
        <v>18602</v>
      </c>
      <c r="AA2851" s="136">
        <v>18759</v>
      </c>
      <c r="AB2851" s="135">
        <v>19292</v>
      </c>
      <c r="AC2851" s="136">
        <v>19666</v>
      </c>
      <c r="AD2851" s="135">
        <v>18079</v>
      </c>
      <c r="AE2851" s="137">
        <v>19343</v>
      </c>
      <c r="AF2851" s="138">
        <v>20155</v>
      </c>
    </row>
    <row r="2852" spans="2:32">
      <c r="B2852" s="114">
        <v>2814</v>
      </c>
      <c r="C2852" s="115">
        <v>2814</v>
      </c>
      <c r="D2852" s="116">
        <v>118</v>
      </c>
      <c r="E2852" s="117">
        <v>4</v>
      </c>
      <c r="F2852" s="118">
        <v>28</v>
      </c>
      <c r="G2852" s="119" t="s">
        <v>485</v>
      </c>
      <c r="H2852" s="120">
        <v>4</v>
      </c>
      <c r="I2852" s="115">
        <v>27</v>
      </c>
      <c r="J2852" s="116" t="s">
        <v>485</v>
      </c>
      <c r="K2852" s="121">
        <v>6</v>
      </c>
      <c r="L2852" s="108"/>
      <c r="M2852" s="122">
        <v>11764</v>
      </c>
      <c r="N2852" s="123">
        <v>14677</v>
      </c>
      <c r="O2852" s="124">
        <v>15474</v>
      </c>
      <c r="P2852" s="123">
        <v>15225</v>
      </c>
      <c r="Q2852" s="124">
        <v>15715</v>
      </c>
      <c r="R2852" s="123">
        <v>13646</v>
      </c>
      <c r="S2852" s="124">
        <v>14258</v>
      </c>
      <c r="T2852" s="123">
        <v>16657</v>
      </c>
      <c r="U2852" s="124">
        <v>17239</v>
      </c>
      <c r="V2852" s="123">
        <v>17412</v>
      </c>
      <c r="W2852" s="124">
        <v>17925</v>
      </c>
      <c r="X2852" s="123">
        <v>15807</v>
      </c>
      <c r="Y2852" s="124">
        <v>16147</v>
      </c>
      <c r="Z2852" s="123">
        <v>19194</v>
      </c>
      <c r="AA2852" s="124">
        <v>19055</v>
      </c>
      <c r="AB2852" s="123">
        <v>19475</v>
      </c>
      <c r="AC2852" s="124">
        <v>19883</v>
      </c>
      <c r="AD2852" s="123">
        <v>17448</v>
      </c>
      <c r="AE2852" s="125">
        <v>19681</v>
      </c>
      <c r="AF2852" s="126">
        <v>20527</v>
      </c>
    </row>
    <row r="2853" spans="2:32">
      <c r="B2853" s="127">
        <v>2815</v>
      </c>
      <c r="C2853" s="128">
        <v>2815</v>
      </c>
      <c r="D2853" s="129">
        <v>118</v>
      </c>
      <c r="E2853" s="130">
        <v>4</v>
      </c>
      <c r="F2853" s="131">
        <v>28</v>
      </c>
      <c r="G2853" s="132" t="s">
        <v>485</v>
      </c>
      <c r="H2853" s="133">
        <v>4</v>
      </c>
      <c r="I2853" s="128">
        <v>27</v>
      </c>
      <c r="J2853" s="129" t="s">
        <v>485</v>
      </c>
      <c r="K2853" s="134">
        <v>7</v>
      </c>
      <c r="L2853" s="108"/>
      <c r="M2853" s="81">
        <v>12276</v>
      </c>
      <c r="N2853" s="135">
        <v>16009</v>
      </c>
      <c r="O2853" s="136">
        <v>16811</v>
      </c>
      <c r="P2853" s="135">
        <v>16543</v>
      </c>
      <c r="Q2853" s="136">
        <v>16819</v>
      </c>
      <c r="R2853" s="135">
        <v>13925</v>
      </c>
      <c r="S2853" s="136">
        <v>14326</v>
      </c>
      <c r="T2853" s="135">
        <v>17691</v>
      </c>
      <c r="U2853" s="136">
        <v>18278</v>
      </c>
      <c r="V2853" s="135">
        <v>18285</v>
      </c>
      <c r="W2853" s="136">
        <v>18786</v>
      </c>
      <c r="X2853" s="135">
        <v>15675</v>
      </c>
      <c r="Y2853" s="136">
        <v>15760</v>
      </c>
      <c r="Z2853" s="135">
        <v>19811</v>
      </c>
      <c r="AA2853" s="136">
        <v>19712</v>
      </c>
      <c r="AB2853" s="135">
        <v>19930</v>
      </c>
      <c r="AC2853" s="136">
        <v>20468</v>
      </c>
      <c r="AD2853" s="135">
        <v>16884</v>
      </c>
      <c r="AE2853" s="137">
        <v>20244</v>
      </c>
      <c r="AF2853" s="138">
        <v>20970</v>
      </c>
    </row>
    <row r="2854" spans="2:32">
      <c r="B2854" s="114">
        <v>2816</v>
      </c>
      <c r="C2854" s="115">
        <v>2816</v>
      </c>
      <c r="D2854" s="116">
        <v>118</v>
      </c>
      <c r="E2854" s="117">
        <v>4</v>
      </c>
      <c r="F2854" s="118">
        <v>28</v>
      </c>
      <c r="G2854" s="119" t="s">
        <v>485</v>
      </c>
      <c r="H2854" s="120">
        <v>4</v>
      </c>
      <c r="I2854" s="115">
        <v>27</v>
      </c>
      <c r="J2854" s="116" t="s">
        <v>485</v>
      </c>
      <c r="K2854" s="121">
        <v>8</v>
      </c>
      <c r="L2854" s="108"/>
      <c r="M2854" s="122">
        <v>12917</v>
      </c>
      <c r="N2854" s="123">
        <v>16594</v>
      </c>
      <c r="O2854" s="124">
        <v>17287</v>
      </c>
      <c r="P2854" s="123">
        <v>16957</v>
      </c>
      <c r="Q2854" s="124">
        <v>17130</v>
      </c>
      <c r="R2854" s="123">
        <v>14546</v>
      </c>
      <c r="S2854" s="124">
        <v>14474</v>
      </c>
      <c r="T2854" s="123">
        <v>18170</v>
      </c>
      <c r="U2854" s="124">
        <v>18572</v>
      </c>
      <c r="V2854" s="123">
        <v>18493</v>
      </c>
      <c r="W2854" s="124">
        <v>19151</v>
      </c>
      <c r="X2854" s="123">
        <v>16097</v>
      </c>
      <c r="Y2854" s="124">
        <v>15752</v>
      </c>
      <c r="Z2854" s="123">
        <v>19844</v>
      </c>
      <c r="AA2854" s="124">
        <v>19824</v>
      </c>
      <c r="AB2854" s="123">
        <v>20000</v>
      </c>
      <c r="AC2854" s="124">
        <v>20710</v>
      </c>
      <c r="AD2854" s="123">
        <v>16802</v>
      </c>
      <c r="AE2854" s="125">
        <v>20508</v>
      </c>
      <c r="AF2854" s="126">
        <v>20925</v>
      </c>
    </row>
    <row r="2855" spans="2:32">
      <c r="B2855" s="127">
        <v>2817</v>
      </c>
      <c r="C2855" s="128">
        <v>2817</v>
      </c>
      <c r="D2855" s="129">
        <v>118</v>
      </c>
      <c r="E2855" s="130">
        <v>4</v>
      </c>
      <c r="F2855" s="131">
        <v>28</v>
      </c>
      <c r="G2855" s="132" t="s">
        <v>485</v>
      </c>
      <c r="H2855" s="133">
        <v>4</v>
      </c>
      <c r="I2855" s="128">
        <v>27</v>
      </c>
      <c r="J2855" s="129" t="s">
        <v>485</v>
      </c>
      <c r="K2855" s="134">
        <v>9</v>
      </c>
      <c r="L2855" s="108"/>
      <c r="M2855" s="81">
        <v>13570</v>
      </c>
      <c r="N2855" s="135">
        <v>16601</v>
      </c>
      <c r="O2855" s="136">
        <v>17307</v>
      </c>
      <c r="P2855" s="135">
        <v>16959</v>
      </c>
      <c r="Q2855" s="136">
        <v>17081</v>
      </c>
      <c r="R2855" s="135">
        <v>15201</v>
      </c>
      <c r="S2855" s="136">
        <v>14902</v>
      </c>
      <c r="T2855" s="135">
        <v>18127</v>
      </c>
      <c r="U2855" s="136">
        <v>18389</v>
      </c>
      <c r="V2855" s="135">
        <v>18430</v>
      </c>
      <c r="W2855" s="136">
        <v>19078</v>
      </c>
      <c r="X2855" s="135">
        <v>16584</v>
      </c>
      <c r="Y2855" s="136">
        <v>16018</v>
      </c>
      <c r="Z2855" s="135">
        <v>19568</v>
      </c>
      <c r="AA2855" s="136">
        <v>19480</v>
      </c>
      <c r="AB2855" s="135">
        <v>19877</v>
      </c>
      <c r="AC2855" s="136">
        <v>20581</v>
      </c>
      <c r="AD2855" s="135">
        <v>17011</v>
      </c>
      <c r="AE2855" s="137">
        <v>20224</v>
      </c>
      <c r="AF2855" s="138">
        <v>20594</v>
      </c>
    </row>
    <row r="2856" spans="2:32">
      <c r="B2856" s="114">
        <v>2818</v>
      </c>
      <c r="C2856" s="115">
        <v>2818</v>
      </c>
      <c r="D2856" s="116">
        <v>118</v>
      </c>
      <c r="E2856" s="117">
        <v>4</v>
      </c>
      <c r="F2856" s="118">
        <v>28</v>
      </c>
      <c r="G2856" s="119" t="s">
        <v>485</v>
      </c>
      <c r="H2856" s="120">
        <v>4</v>
      </c>
      <c r="I2856" s="115">
        <v>27</v>
      </c>
      <c r="J2856" s="116" t="s">
        <v>485</v>
      </c>
      <c r="K2856" s="121">
        <v>10</v>
      </c>
      <c r="L2856" s="108"/>
      <c r="M2856" s="122">
        <v>14060</v>
      </c>
      <c r="N2856" s="123">
        <v>16547</v>
      </c>
      <c r="O2856" s="124">
        <v>17339</v>
      </c>
      <c r="P2856" s="123">
        <v>17027</v>
      </c>
      <c r="Q2856" s="124">
        <v>17048</v>
      </c>
      <c r="R2856" s="123">
        <v>15711</v>
      </c>
      <c r="S2856" s="124">
        <v>15466</v>
      </c>
      <c r="T2856" s="123">
        <v>18154</v>
      </c>
      <c r="U2856" s="124">
        <v>18419</v>
      </c>
      <c r="V2856" s="123">
        <v>18502</v>
      </c>
      <c r="W2856" s="124">
        <v>19107</v>
      </c>
      <c r="X2856" s="123">
        <v>17185</v>
      </c>
      <c r="Y2856" s="124">
        <v>16568</v>
      </c>
      <c r="Z2856" s="123">
        <v>19722</v>
      </c>
      <c r="AA2856" s="124">
        <v>19706</v>
      </c>
      <c r="AB2856" s="123">
        <v>20033</v>
      </c>
      <c r="AC2856" s="124">
        <v>20697</v>
      </c>
      <c r="AD2856" s="123">
        <v>17605</v>
      </c>
      <c r="AE2856" s="125">
        <v>20277</v>
      </c>
      <c r="AF2856" s="126">
        <v>20796</v>
      </c>
    </row>
    <row r="2857" spans="2:32">
      <c r="B2857" s="127">
        <v>2819</v>
      </c>
      <c r="C2857" s="128">
        <v>2819</v>
      </c>
      <c r="D2857" s="129">
        <v>118</v>
      </c>
      <c r="E2857" s="130">
        <v>4</v>
      </c>
      <c r="F2857" s="131">
        <v>28</v>
      </c>
      <c r="G2857" s="132" t="s">
        <v>485</v>
      </c>
      <c r="H2857" s="133">
        <v>4</v>
      </c>
      <c r="I2857" s="128">
        <v>27</v>
      </c>
      <c r="J2857" s="129" t="s">
        <v>485</v>
      </c>
      <c r="K2857" s="134">
        <v>11</v>
      </c>
      <c r="L2857" s="108"/>
      <c r="M2857" s="81">
        <v>14239</v>
      </c>
      <c r="N2857" s="135">
        <v>16452</v>
      </c>
      <c r="O2857" s="136">
        <v>17271</v>
      </c>
      <c r="P2857" s="135">
        <v>17032</v>
      </c>
      <c r="Q2857" s="136">
        <v>17018</v>
      </c>
      <c r="R2857" s="135">
        <v>15953</v>
      </c>
      <c r="S2857" s="136">
        <v>15751</v>
      </c>
      <c r="T2857" s="135">
        <v>18125</v>
      </c>
      <c r="U2857" s="136">
        <v>18393</v>
      </c>
      <c r="V2857" s="135">
        <v>18572</v>
      </c>
      <c r="W2857" s="136">
        <v>18994</v>
      </c>
      <c r="X2857" s="135">
        <v>17522</v>
      </c>
      <c r="Y2857" s="136">
        <v>16881</v>
      </c>
      <c r="Z2857" s="135">
        <v>19721</v>
      </c>
      <c r="AA2857" s="136">
        <v>19879</v>
      </c>
      <c r="AB2857" s="135">
        <v>20183</v>
      </c>
      <c r="AC2857" s="136">
        <v>20647</v>
      </c>
      <c r="AD2857" s="135">
        <v>17970</v>
      </c>
      <c r="AE2857" s="137">
        <v>20314</v>
      </c>
      <c r="AF2857" s="138">
        <v>20847</v>
      </c>
    </row>
    <row r="2858" spans="2:32">
      <c r="B2858" s="114">
        <v>2820</v>
      </c>
      <c r="C2858" s="115">
        <v>2820</v>
      </c>
      <c r="D2858" s="116">
        <v>118</v>
      </c>
      <c r="E2858" s="117">
        <v>4</v>
      </c>
      <c r="F2858" s="118">
        <v>28</v>
      </c>
      <c r="G2858" s="119" t="s">
        <v>485</v>
      </c>
      <c r="H2858" s="120">
        <v>4</v>
      </c>
      <c r="I2858" s="115">
        <v>27</v>
      </c>
      <c r="J2858" s="116" t="s">
        <v>485</v>
      </c>
      <c r="K2858" s="121">
        <v>12</v>
      </c>
      <c r="L2858" s="108"/>
      <c r="M2858" s="122">
        <v>14207</v>
      </c>
      <c r="N2858" s="123">
        <v>16241</v>
      </c>
      <c r="O2858" s="124">
        <v>17131</v>
      </c>
      <c r="P2858" s="123">
        <v>16835</v>
      </c>
      <c r="Q2858" s="124">
        <v>16893</v>
      </c>
      <c r="R2858" s="123">
        <v>15933</v>
      </c>
      <c r="S2858" s="124">
        <v>15846</v>
      </c>
      <c r="T2858" s="123">
        <v>17933</v>
      </c>
      <c r="U2858" s="124">
        <v>18269</v>
      </c>
      <c r="V2858" s="123">
        <v>18483</v>
      </c>
      <c r="W2858" s="124">
        <v>18830</v>
      </c>
      <c r="X2858" s="123">
        <v>17548</v>
      </c>
      <c r="Y2858" s="124">
        <v>16993</v>
      </c>
      <c r="Z2858" s="123">
        <v>19589</v>
      </c>
      <c r="AA2858" s="124">
        <v>19737</v>
      </c>
      <c r="AB2858" s="123">
        <v>20120</v>
      </c>
      <c r="AC2858" s="124">
        <v>20495</v>
      </c>
      <c r="AD2858" s="123">
        <v>18100</v>
      </c>
      <c r="AE2858" s="125">
        <v>20154</v>
      </c>
      <c r="AF2858" s="126">
        <v>20732</v>
      </c>
    </row>
    <row r="2859" spans="2:32">
      <c r="B2859" s="127">
        <v>2821</v>
      </c>
      <c r="C2859" s="128">
        <v>2821</v>
      </c>
      <c r="D2859" s="129">
        <v>118</v>
      </c>
      <c r="E2859" s="130">
        <v>4</v>
      </c>
      <c r="F2859" s="131">
        <v>28</v>
      </c>
      <c r="G2859" s="132" t="s">
        <v>485</v>
      </c>
      <c r="H2859" s="133">
        <v>4</v>
      </c>
      <c r="I2859" s="128">
        <v>27</v>
      </c>
      <c r="J2859" s="129" t="s">
        <v>485</v>
      </c>
      <c r="K2859" s="134">
        <v>13</v>
      </c>
      <c r="L2859" s="108"/>
      <c r="M2859" s="81">
        <v>14033</v>
      </c>
      <c r="N2859" s="135">
        <v>16031</v>
      </c>
      <c r="O2859" s="136">
        <v>17016</v>
      </c>
      <c r="P2859" s="135">
        <v>16722</v>
      </c>
      <c r="Q2859" s="136">
        <v>16765</v>
      </c>
      <c r="R2859" s="135">
        <v>15742</v>
      </c>
      <c r="S2859" s="136">
        <v>15800</v>
      </c>
      <c r="T2859" s="135">
        <v>17734</v>
      </c>
      <c r="U2859" s="136">
        <v>18166</v>
      </c>
      <c r="V2859" s="135">
        <v>18357</v>
      </c>
      <c r="W2859" s="136">
        <v>18640</v>
      </c>
      <c r="X2859" s="135">
        <v>17354</v>
      </c>
      <c r="Y2859" s="136">
        <v>16960</v>
      </c>
      <c r="Z2859" s="135">
        <v>19458</v>
      </c>
      <c r="AA2859" s="136">
        <v>19625</v>
      </c>
      <c r="AB2859" s="135">
        <v>19958</v>
      </c>
      <c r="AC2859" s="136">
        <v>20276</v>
      </c>
      <c r="AD2859" s="135">
        <v>18047</v>
      </c>
      <c r="AE2859" s="137">
        <v>19958</v>
      </c>
      <c r="AF2859" s="138">
        <v>20596</v>
      </c>
    </row>
    <row r="2860" spans="2:32">
      <c r="B2860" s="114">
        <v>2822</v>
      </c>
      <c r="C2860" s="115">
        <v>2822</v>
      </c>
      <c r="D2860" s="116">
        <v>118</v>
      </c>
      <c r="E2860" s="117">
        <v>4</v>
      </c>
      <c r="F2860" s="118">
        <v>28</v>
      </c>
      <c r="G2860" s="119" t="s">
        <v>485</v>
      </c>
      <c r="H2860" s="120">
        <v>4</v>
      </c>
      <c r="I2860" s="115">
        <v>27</v>
      </c>
      <c r="J2860" s="116" t="s">
        <v>485</v>
      </c>
      <c r="K2860" s="121">
        <v>14</v>
      </c>
      <c r="L2860" s="108"/>
      <c r="M2860" s="122">
        <v>13898</v>
      </c>
      <c r="N2860" s="123">
        <v>15893</v>
      </c>
      <c r="O2860" s="124">
        <v>16913</v>
      </c>
      <c r="P2860" s="123">
        <v>16494</v>
      </c>
      <c r="Q2860" s="124">
        <v>16726</v>
      </c>
      <c r="R2860" s="123">
        <v>15537</v>
      </c>
      <c r="S2860" s="124">
        <v>15714</v>
      </c>
      <c r="T2860" s="123">
        <v>17532</v>
      </c>
      <c r="U2860" s="124">
        <v>18071</v>
      </c>
      <c r="V2860" s="123">
        <v>18227</v>
      </c>
      <c r="W2860" s="124">
        <v>18383</v>
      </c>
      <c r="X2860" s="123">
        <v>17092</v>
      </c>
      <c r="Y2860" s="124">
        <v>16895</v>
      </c>
      <c r="Z2860" s="123">
        <v>19332</v>
      </c>
      <c r="AA2860" s="124">
        <v>19375</v>
      </c>
      <c r="AB2860" s="123">
        <v>19780</v>
      </c>
      <c r="AC2860" s="124">
        <v>19970</v>
      </c>
      <c r="AD2860" s="123">
        <v>17953</v>
      </c>
      <c r="AE2860" s="125">
        <v>19762</v>
      </c>
      <c r="AF2860" s="126">
        <v>20448</v>
      </c>
    </row>
    <row r="2861" spans="2:32">
      <c r="B2861" s="127">
        <v>2823</v>
      </c>
      <c r="C2861" s="128">
        <v>2823</v>
      </c>
      <c r="D2861" s="129">
        <v>118</v>
      </c>
      <c r="E2861" s="130">
        <v>4</v>
      </c>
      <c r="F2861" s="131">
        <v>28</v>
      </c>
      <c r="G2861" s="132" t="s">
        <v>485</v>
      </c>
      <c r="H2861" s="133">
        <v>4</v>
      </c>
      <c r="I2861" s="128">
        <v>27</v>
      </c>
      <c r="J2861" s="129" t="s">
        <v>485</v>
      </c>
      <c r="K2861" s="134">
        <v>15</v>
      </c>
      <c r="L2861" s="108"/>
      <c r="M2861" s="81">
        <v>13888</v>
      </c>
      <c r="N2861" s="135">
        <v>15798</v>
      </c>
      <c r="O2861" s="136">
        <v>16813</v>
      </c>
      <c r="P2861" s="135">
        <v>16323</v>
      </c>
      <c r="Q2861" s="136">
        <v>16623</v>
      </c>
      <c r="R2861" s="135">
        <v>15526</v>
      </c>
      <c r="S2861" s="136">
        <v>15702</v>
      </c>
      <c r="T2861" s="135">
        <v>17395</v>
      </c>
      <c r="U2861" s="136">
        <v>17956</v>
      </c>
      <c r="V2861" s="135">
        <v>18061</v>
      </c>
      <c r="W2861" s="136">
        <v>18090</v>
      </c>
      <c r="X2861" s="135">
        <v>17037</v>
      </c>
      <c r="Y2861" s="136">
        <v>16874</v>
      </c>
      <c r="Z2861" s="135">
        <v>19185</v>
      </c>
      <c r="AA2861" s="136">
        <v>19153</v>
      </c>
      <c r="AB2861" s="135">
        <v>19574</v>
      </c>
      <c r="AC2861" s="136">
        <v>19638</v>
      </c>
      <c r="AD2861" s="135">
        <v>17915</v>
      </c>
      <c r="AE2861" s="137">
        <v>19599</v>
      </c>
      <c r="AF2861" s="138">
        <v>20282</v>
      </c>
    </row>
    <row r="2862" spans="2:32">
      <c r="B2862" s="114">
        <v>2824</v>
      </c>
      <c r="C2862" s="115">
        <v>2824</v>
      </c>
      <c r="D2862" s="116">
        <v>118</v>
      </c>
      <c r="E2862" s="117">
        <v>4</v>
      </c>
      <c r="F2862" s="118">
        <v>28</v>
      </c>
      <c r="G2862" s="119" t="s">
        <v>485</v>
      </c>
      <c r="H2862" s="120">
        <v>4</v>
      </c>
      <c r="I2862" s="115">
        <v>27</v>
      </c>
      <c r="J2862" s="116" t="s">
        <v>485</v>
      </c>
      <c r="K2862" s="121">
        <v>16</v>
      </c>
      <c r="L2862" s="108"/>
      <c r="M2862" s="122">
        <v>14053</v>
      </c>
      <c r="N2862" s="123">
        <v>16029</v>
      </c>
      <c r="O2862" s="124">
        <v>17150</v>
      </c>
      <c r="P2862" s="123">
        <v>16431</v>
      </c>
      <c r="Q2862" s="124">
        <v>16868</v>
      </c>
      <c r="R2862" s="123">
        <v>15657</v>
      </c>
      <c r="S2862" s="124">
        <v>16022</v>
      </c>
      <c r="T2862" s="123">
        <v>17562</v>
      </c>
      <c r="U2862" s="124">
        <v>18442</v>
      </c>
      <c r="V2862" s="123">
        <v>18207</v>
      </c>
      <c r="W2862" s="124">
        <v>18158</v>
      </c>
      <c r="X2862" s="123">
        <v>17067</v>
      </c>
      <c r="Y2862" s="124">
        <v>17115</v>
      </c>
      <c r="Z2862" s="123">
        <v>19668</v>
      </c>
      <c r="AA2862" s="124">
        <v>19091</v>
      </c>
      <c r="AB2862" s="123">
        <v>19567</v>
      </c>
      <c r="AC2862" s="124">
        <v>19565</v>
      </c>
      <c r="AD2862" s="123">
        <v>18114</v>
      </c>
      <c r="AE2862" s="125">
        <v>19653</v>
      </c>
      <c r="AF2862" s="126">
        <v>20728</v>
      </c>
    </row>
    <row r="2863" spans="2:32">
      <c r="B2863" s="127">
        <v>2825</v>
      </c>
      <c r="C2863" s="128">
        <v>2825</v>
      </c>
      <c r="D2863" s="129">
        <v>118</v>
      </c>
      <c r="E2863" s="130">
        <v>4</v>
      </c>
      <c r="F2863" s="131">
        <v>28</v>
      </c>
      <c r="G2863" s="132" t="s">
        <v>485</v>
      </c>
      <c r="H2863" s="133">
        <v>4</v>
      </c>
      <c r="I2863" s="128">
        <v>27</v>
      </c>
      <c r="J2863" s="129" t="s">
        <v>485</v>
      </c>
      <c r="K2863" s="134">
        <v>17</v>
      </c>
      <c r="L2863" s="108"/>
      <c r="M2863" s="81">
        <v>14481</v>
      </c>
      <c r="N2863" s="135">
        <v>16553</v>
      </c>
      <c r="O2863" s="136">
        <v>17563</v>
      </c>
      <c r="P2863" s="135">
        <v>16836</v>
      </c>
      <c r="Q2863" s="136">
        <v>17176</v>
      </c>
      <c r="R2863" s="135">
        <v>16128</v>
      </c>
      <c r="S2863" s="136">
        <v>16643</v>
      </c>
      <c r="T2863" s="135">
        <v>18048</v>
      </c>
      <c r="U2863" s="136">
        <v>18847</v>
      </c>
      <c r="V2863" s="135">
        <v>18572</v>
      </c>
      <c r="W2863" s="136">
        <v>18518</v>
      </c>
      <c r="X2863" s="135">
        <v>17572</v>
      </c>
      <c r="Y2863" s="136">
        <v>17775</v>
      </c>
      <c r="Z2863" s="135">
        <v>20047</v>
      </c>
      <c r="AA2863" s="136">
        <v>19529</v>
      </c>
      <c r="AB2863" s="135">
        <v>19983</v>
      </c>
      <c r="AC2863" s="136">
        <v>20025</v>
      </c>
      <c r="AD2863" s="135">
        <v>18789</v>
      </c>
      <c r="AE2863" s="137">
        <v>20242</v>
      </c>
      <c r="AF2863" s="138">
        <v>21115</v>
      </c>
    </row>
    <row r="2864" spans="2:32">
      <c r="B2864" s="114">
        <v>2826</v>
      </c>
      <c r="C2864" s="115">
        <v>2826</v>
      </c>
      <c r="D2864" s="116">
        <v>118</v>
      </c>
      <c r="E2864" s="117">
        <v>4</v>
      </c>
      <c r="F2864" s="118">
        <v>28</v>
      </c>
      <c r="G2864" s="119" t="s">
        <v>485</v>
      </c>
      <c r="H2864" s="120">
        <v>4</v>
      </c>
      <c r="I2864" s="115">
        <v>27</v>
      </c>
      <c r="J2864" s="116" t="s">
        <v>485</v>
      </c>
      <c r="K2864" s="121">
        <v>18</v>
      </c>
      <c r="L2864" s="108"/>
      <c r="M2864" s="122">
        <v>14449</v>
      </c>
      <c r="N2864" s="123">
        <v>16868</v>
      </c>
      <c r="O2864" s="124">
        <v>17677</v>
      </c>
      <c r="P2864" s="123">
        <v>16796</v>
      </c>
      <c r="Q2864" s="124">
        <v>17505</v>
      </c>
      <c r="R2864" s="123">
        <v>16285</v>
      </c>
      <c r="S2864" s="124">
        <v>17128</v>
      </c>
      <c r="T2864" s="123">
        <v>18585</v>
      </c>
      <c r="U2864" s="124">
        <v>19039</v>
      </c>
      <c r="V2864" s="123">
        <v>19000</v>
      </c>
      <c r="W2864" s="124">
        <v>19008</v>
      </c>
      <c r="X2864" s="123">
        <v>17998</v>
      </c>
      <c r="Y2864" s="124">
        <v>18631</v>
      </c>
      <c r="Z2864" s="123">
        <v>20391</v>
      </c>
      <c r="AA2864" s="124">
        <v>19828</v>
      </c>
      <c r="AB2864" s="123">
        <v>20741</v>
      </c>
      <c r="AC2864" s="124">
        <v>20712</v>
      </c>
      <c r="AD2864" s="123">
        <v>19734</v>
      </c>
      <c r="AE2864" s="125">
        <v>21068</v>
      </c>
      <c r="AF2864" s="126">
        <v>21516</v>
      </c>
    </row>
    <row r="2865" spans="2:32">
      <c r="B2865" s="127">
        <v>2827</v>
      </c>
      <c r="C2865" s="128">
        <v>2827</v>
      </c>
      <c r="D2865" s="129">
        <v>118</v>
      </c>
      <c r="E2865" s="130">
        <v>4</v>
      </c>
      <c r="F2865" s="131">
        <v>28</v>
      </c>
      <c r="G2865" s="132" t="s">
        <v>485</v>
      </c>
      <c r="H2865" s="133">
        <v>4</v>
      </c>
      <c r="I2865" s="128">
        <v>27</v>
      </c>
      <c r="J2865" s="129" t="s">
        <v>485</v>
      </c>
      <c r="K2865" s="134">
        <v>19</v>
      </c>
      <c r="L2865" s="108"/>
      <c r="M2865" s="81">
        <v>14196</v>
      </c>
      <c r="N2865" s="135">
        <v>16785</v>
      </c>
      <c r="O2865" s="136">
        <v>17565</v>
      </c>
      <c r="P2865" s="135">
        <v>16955</v>
      </c>
      <c r="Q2865" s="136">
        <v>17845</v>
      </c>
      <c r="R2865" s="135">
        <v>16191</v>
      </c>
      <c r="S2865" s="136">
        <v>17221</v>
      </c>
      <c r="T2865" s="135">
        <v>18683</v>
      </c>
      <c r="U2865" s="136">
        <v>19105</v>
      </c>
      <c r="V2865" s="135">
        <v>19498</v>
      </c>
      <c r="W2865" s="136">
        <v>19432</v>
      </c>
      <c r="X2865" s="135">
        <v>18212</v>
      </c>
      <c r="Y2865" s="136">
        <v>19114</v>
      </c>
      <c r="Z2865" s="135">
        <v>20861</v>
      </c>
      <c r="AA2865" s="136">
        <v>20595</v>
      </c>
      <c r="AB2865" s="135">
        <v>21635</v>
      </c>
      <c r="AC2865" s="136">
        <v>21502</v>
      </c>
      <c r="AD2865" s="135">
        <v>20385</v>
      </c>
      <c r="AE2865" s="137">
        <v>21683</v>
      </c>
      <c r="AF2865" s="138">
        <v>22157</v>
      </c>
    </row>
    <row r="2866" spans="2:32">
      <c r="B2866" s="114">
        <v>2828</v>
      </c>
      <c r="C2866" s="115">
        <v>2828</v>
      </c>
      <c r="D2866" s="116">
        <v>118</v>
      </c>
      <c r="E2866" s="117">
        <v>4</v>
      </c>
      <c r="F2866" s="118">
        <v>28</v>
      </c>
      <c r="G2866" s="119" t="s">
        <v>485</v>
      </c>
      <c r="H2866" s="120">
        <v>4</v>
      </c>
      <c r="I2866" s="115">
        <v>27</v>
      </c>
      <c r="J2866" s="116" t="s">
        <v>485</v>
      </c>
      <c r="K2866" s="121">
        <v>20</v>
      </c>
      <c r="L2866" s="108"/>
      <c r="M2866" s="122">
        <v>14311</v>
      </c>
      <c r="N2866" s="123">
        <v>17215</v>
      </c>
      <c r="O2866" s="124">
        <v>17955</v>
      </c>
      <c r="P2866" s="123">
        <v>17645</v>
      </c>
      <c r="Q2866" s="124">
        <v>18401</v>
      </c>
      <c r="R2866" s="123">
        <v>16421</v>
      </c>
      <c r="S2866" s="124">
        <v>17671</v>
      </c>
      <c r="T2866" s="123">
        <v>19313</v>
      </c>
      <c r="U2866" s="124">
        <v>19835</v>
      </c>
      <c r="V2866" s="123">
        <v>20295</v>
      </c>
      <c r="W2866" s="124">
        <v>20259</v>
      </c>
      <c r="X2866" s="123">
        <v>18979</v>
      </c>
      <c r="Y2866" s="124">
        <v>19949</v>
      </c>
      <c r="Z2866" s="123">
        <v>22038</v>
      </c>
      <c r="AA2866" s="124">
        <v>22073</v>
      </c>
      <c r="AB2866" s="123">
        <v>22810</v>
      </c>
      <c r="AC2866" s="124">
        <v>22703</v>
      </c>
      <c r="AD2866" s="123">
        <v>21420</v>
      </c>
      <c r="AE2866" s="125">
        <v>22875</v>
      </c>
      <c r="AF2866" s="126">
        <v>23507</v>
      </c>
    </row>
    <row r="2867" spans="2:32">
      <c r="B2867" s="127">
        <v>2829</v>
      </c>
      <c r="C2867" s="128">
        <v>2829</v>
      </c>
      <c r="D2867" s="129">
        <v>118</v>
      </c>
      <c r="E2867" s="130">
        <v>4</v>
      </c>
      <c r="F2867" s="131">
        <v>28</v>
      </c>
      <c r="G2867" s="132" t="s">
        <v>485</v>
      </c>
      <c r="H2867" s="133">
        <v>4</v>
      </c>
      <c r="I2867" s="128">
        <v>27</v>
      </c>
      <c r="J2867" s="129" t="s">
        <v>485</v>
      </c>
      <c r="K2867" s="134">
        <v>21</v>
      </c>
      <c r="L2867" s="108"/>
      <c r="M2867" s="81">
        <v>14014</v>
      </c>
      <c r="N2867" s="135">
        <v>17097</v>
      </c>
      <c r="O2867" s="136">
        <v>17800</v>
      </c>
      <c r="P2867" s="135">
        <v>17426</v>
      </c>
      <c r="Q2867" s="136">
        <v>18453</v>
      </c>
      <c r="R2867" s="135">
        <v>16307</v>
      </c>
      <c r="S2867" s="136">
        <v>17844</v>
      </c>
      <c r="T2867" s="135">
        <v>19431</v>
      </c>
      <c r="U2867" s="136">
        <v>20055</v>
      </c>
      <c r="V2867" s="135">
        <v>20720</v>
      </c>
      <c r="W2867" s="136">
        <v>20641</v>
      </c>
      <c r="X2867" s="135">
        <v>19434</v>
      </c>
      <c r="Y2867" s="136">
        <v>20625</v>
      </c>
      <c r="Z2867" s="135">
        <v>22759</v>
      </c>
      <c r="AA2867" s="136">
        <v>22831</v>
      </c>
      <c r="AB2867" s="135">
        <v>23789</v>
      </c>
      <c r="AC2867" s="136">
        <v>23595</v>
      </c>
      <c r="AD2867" s="135">
        <v>22362</v>
      </c>
      <c r="AE2867" s="137">
        <v>23698</v>
      </c>
      <c r="AF2867" s="138">
        <v>24498</v>
      </c>
    </row>
    <row r="2868" spans="2:32">
      <c r="B2868" s="114">
        <v>2830</v>
      </c>
      <c r="C2868" s="115">
        <v>2830</v>
      </c>
      <c r="D2868" s="116">
        <v>118</v>
      </c>
      <c r="E2868" s="117">
        <v>4</v>
      </c>
      <c r="F2868" s="118">
        <v>28</v>
      </c>
      <c r="G2868" s="119" t="s">
        <v>485</v>
      </c>
      <c r="H2868" s="120">
        <v>4</v>
      </c>
      <c r="I2868" s="115">
        <v>27</v>
      </c>
      <c r="J2868" s="116" t="s">
        <v>485</v>
      </c>
      <c r="K2868" s="121">
        <v>22</v>
      </c>
      <c r="L2868" s="108"/>
      <c r="M2868" s="122">
        <v>13219</v>
      </c>
      <c r="N2868" s="123">
        <v>16011</v>
      </c>
      <c r="O2868" s="124">
        <v>16518</v>
      </c>
      <c r="P2868" s="123">
        <v>16421</v>
      </c>
      <c r="Q2868" s="124">
        <v>17508</v>
      </c>
      <c r="R2868" s="123">
        <v>15628</v>
      </c>
      <c r="S2868" s="124">
        <v>17164</v>
      </c>
      <c r="T2868" s="123">
        <v>18458</v>
      </c>
      <c r="U2868" s="124">
        <v>19014</v>
      </c>
      <c r="V2868" s="123">
        <v>20028</v>
      </c>
      <c r="W2868" s="124">
        <v>20014</v>
      </c>
      <c r="X2868" s="123">
        <v>19103</v>
      </c>
      <c r="Y2868" s="124">
        <v>20262</v>
      </c>
      <c r="Z2868" s="123">
        <v>22022</v>
      </c>
      <c r="AA2868" s="124">
        <v>22461</v>
      </c>
      <c r="AB2868" s="123">
        <v>23389</v>
      </c>
      <c r="AC2868" s="124">
        <v>23251</v>
      </c>
      <c r="AD2868" s="123">
        <v>22165</v>
      </c>
      <c r="AE2868" s="125">
        <v>23168</v>
      </c>
      <c r="AF2868" s="126">
        <v>23946</v>
      </c>
    </row>
    <row r="2869" spans="2:32">
      <c r="B2869" s="127">
        <v>2831</v>
      </c>
      <c r="C2869" s="128">
        <v>2831</v>
      </c>
      <c r="D2869" s="129">
        <v>118</v>
      </c>
      <c r="E2869" s="130">
        <v>4</v>
      </c>
      <c r="F2869" s="131">
        <v>28</v>
      </c>
      <c r="G2869" s="132" t="s">
        <v>485</v>
      </c>
      <c r="H2869" s="133">
        <v>4</v>
      </c>
      <c r="I2869" s="128">
        <v>27</v>
      </c>
      <c r="J2869" s="129" t="s">
        <v>485</v>
      </c>
      <c r="K2869" s="134">
        <v>23</v>
      </c>
      <c r="L2869" s="108"/>
      <c r="M2869" s="81">
        <v>12405</v>
      </c>
      <c r="N2869" s="135">
        <v>14760</v>
      </c>
      <c r="O2869" s="136">
        <v>15114</v>
      </c>
      <c r="P2869" s="135">
        <v>15192</v>
      </c>
      <c r="Q2869" s="136">
        <v>16338</v>
      </c>
      <c r="R2869" s="135">
        <v>14801</v>
      </c>
      <c r="S2869" s="136">
        <v>16214</v>
      </c>
      <c r="T2869" s="135">
        <v>17208</v>
      </c>
      <c r="U2869" s="136">
        <v>17746</v>
      </c>
      <c r="V2869" s="135">
        <v>18985</v>
      </c>
      <c r="W2869" s="136">
        <v>18985</v>
      </c>
      <c r="X2869" s="135">
        <v>18439</v>
      </c>
      <c r="Y2869" s="136">
        <v>19477</v>
      </c>
      <c r="Z2869" s="135">
        <v>20874</v>
      </c>
      <c r="AA2869" s="136">
        <v>21512</v>
      </c>
      <c r="AB2869" s="135">
        <v>22462</v>
      </c>
      <c r="AC2869" s="136">
        <v>22334</v>
      </c>
      <c r="AD2869" s="135">
        <v>21455</v>
      </c>
      <c r="AE2869" s="137">
        <v>22136</v>
      </c>
      <c r="AF2869" s="138">
        <v>22909</v>
      </c>
    </row>
    <row r="2870" spans="2:32">
      <c r="B2870" s="114">
        <v>2832</v>
      </c>
      <c r="C2870" s="115">
        <v>2832</v>
      </c>
      <c r="D2870" s="116">
        <v>118</v>
      </c>
      <c r="E2870" s="117">
        <v>4</v>
      </c>
      <c r="F2870" s="118">
        <v>28</v>
      </c>
      <c r="G2870" s="119" t="s">
        <v>485</v>
      </c>
      <c r="H2870" s="120">
        <v>4</v>
      </c>
      <c r="I2870" s="115">
        <v>27</v>
      </c>
      <c r="J2870" s="116" t="s">
        <v>485</v>
      </c>
      <c r="K2870" s="121">
        <v>24</v>
      </c>
      <c r="L2870" s="108"/>
      <c r="M2870" s="122">
        <v>11704</v>
      </c>
      <c r="N2870" s="123">
        <v>13838</v>
      </c>
      <c r="O2870" s="124">
        <v>14063</v>
      </c>
      <c r="P2870" s="123">
        <v>14256</v>
      </c>
      <c r="Q2870" s="124">
        <v>15489</v>
      </c>
      <c r="R2870" s="123">
        <v>14087</v>
      </c>
      <c r="S2870" s="124">
        <v>15584</v>
      </c>
      <c r="T2870" s="123">
        <v>16275</v>
      </c>
      <c r="U2870" s="124">
        <v>16730</v>
      </c>
      <c r="V2870" s="123">
        <v>18166</v>
      </c>
      <c r="W2870" s="124">
        <v>18148</v>
      </c>
      <c r="X2870" s="123">
        <v>17817</v>
      </c>
      <c r="Y2870" s="124">
        <v>18949</v>
      </c>
      <c r="Z2870" s="123">
        <v>19930</v>
      </c>
      <c r="AA2870" s="124">
        <v>20719</v>
      </c>
      <c r="AB2870" s="123">
        <v>21749</v>
      </c>
      <c r="AC2870" s="124">
        <v>21568</v>
      </c>
      <c r="AD2870" s="123">
        <v>20968</v>
      </c>
      <c r="AE2870" s="125">
        <v>21302</v>
      </c>
      <c r="AF2870" s="126">
        <v>22013</v>
      </c>
    </row>
    <row r="2871" spans="2:32">
      <c r="B2871" s="127">
        <v>2833</v>
      </c>
      <c r="C2871" s="128">
        <v>2833</v>
      </c>
      <c r="D2871" s="129">
        <v>119</v>
      </c>
      <c r="E2871" s="130">
        <v>4</v>
      </c>
      <c r="F2871" s="131">
        <v>29</v>
      </c>
      <c r="G2871" s="132" t="s">
        <v>485</v>
      </c>
      <c r="H2871" s="133">
        <v>4</v>
      </c>
      <c r="I2871" s="128">
        <v>28</v>
      </c>
      <c r="J2871" s="129" t="s">
        <v>485</v>
      </c>
      <c r="K2871" s="134">
        <v>1</v>
      </c>
      <c r="L2871" s="108"/>
      <c r="M2871" s="81">
        <v>11833</v>
      </c>
      <c r="N2871" s="135">
        <v>13113</v>
      </c>
      <c r="O2871" s="136">
        <v>13361</v>
      </c>
      <c r="P2871" s="135">
        <v>13878</v>
      </c>
      <c r="Q2871" s="136">
        <v>14374</v>
      </c>
      <c r="R2871" s="135">
        <v>14013</v>
      </c>
      <c r="S2871" s="136">
        <v>14573</v>
      </c>
      <c r="T2871" s="135">
        <v>15758</v>
      </c>
      <c r="U2871" s="136">
        <v>16150</v>
      </c>
      <c r="V2871" s="135">
        <v>17033</v>
      </c>
      <c r="W2871" s="136">
        <v>17346</v>
      </c>
      <c r="X2871" s="135">
        <v>17185</v>
      </c>
      <c r="Y2871" s="136">
        <v>17802</v>
      </c>
      <c r="Z2871" s="135">
        <v>19436</v>
      </c>
      <c r="AA2871" s="136">
        <v>19942</v>
      </c>
      <c r="AB2871" s="135">
        <v>20614</v>
      </c>
      <c r="AC2871" s="136">
        <v>20570</v>
      </c>
      <c r="AD2871" s="135">
        <v>19793</v>
      </c>
      <c r="AE2871" s="137">
        <v>21409</v>
      </c>
      <c r="AF2871" s="138">
        <v>21605</v>
      </c>
    </row>
    <row r="2872" spans="2:32">
      <c r="B2872" s="114">
        <v>2834</v>
      </c>
      <c r="C2872" s="115">
        <v>2834</v>
      </c>
      <c r="D2872" s="116">
        <v>119</v>
      </c>
      <c r="E2872" s="117">
        <v>4</v>
      </c>
      <c r="F2872" s="118">
        <v>29</v>
      </c>
      <c r="G2872" s="119" t="s">
        <v>485</v>
      </c>
      <c r="H2872" s="120">
        <v>4</v>
      </c>
      <c r="I2872" s="115">
        <v>28</v>
      </c>
      <c r="J2872" s="116" t="s">
        <v>485</v>
      </c>
      <c r="K2872" s="121">
        <v>2</v>
      </c>
      <c r="L2872" s="108"/>
      <c r="M2872" s="122">
        <v>11613</v>
      </c>
      <c r="N2872" s="123">
        <v>12809</v>
      </c>
      <c r="O2872" s="124">
        <v>13098</v>
      </c>
      <c r="P2872" s="123">
        <v>13684</v>
      </c>
      <c r="Q2872" s="124">
        <v>14076</v>
      </c>
      <c r="R2872" s="123">
        <v>13694</v>
      </c>
      <c r="S2872" s="124">
        <v>14407</v>
      </c>
      <c r="T2872" s="123">
        <v>15393</v>
      </c>
      <c r="U2872" s="124">
        <v>15855</v>
      </c>
      <c r="V2872" s="123">
        <v>16602</v>
      </c>
      <c r="W2872" s="124">
        <v>16861</v>
      </c>
      <c r="X2872" s="123">
        <v>16752</v>
      </c>
      <c r="Y2872" s="124">
        <v>17520</v>
      </c>
      <c r="Z2872" s="123">
        <v>18966</v>
      </c>
      <c r="AA2872" s="124">
        <v>19536</v>
      </c>
      <c r="AB2872" s="123">
        <v>20052</v>
      </c>
      <c r="AC2872" s="124">
        <v>19962</v>
      </c>
      <c r="AD2872" s="123">
        <v>19465</v>
      </c>
      <c r="AE2872" s="125">
        <v>20869</v>
      </c>
      <c r="AF2872" s="126">
        <v>21084</v>
      </c>
    </row>
    <row r="2873" spans="2:32">
      <c r="B2873" s="127">
        <v>2835</v>
      </c>
      <c r="C2873" s="128">
        <v>2835</v>
      </c>
      <c r="D2873" s="129">
        <v>119</v>
      </c>
      <c r="E2873" s="130">
        <v>4</v>
      </c>
      <c r="F2873" s="131">
        <v>29</v>
      </c>
      <c r="G2873" s="132" t="s">
        <v>485</v>
      </c>
      <c r="H2873" s="133">
        <v>4</v>
      </c>
      <c r="I2873" s="128">
        <v>28</v>
      </c>
      <c r="J2873" s="129" t="s">
        <v>485</v>
      </c>
      <c r="K2873" s="134">
        <v>3</v>
      </c>
      <c r="L2873" s="108"/>
      <c r="M2873" s="81">
        <v>11420</v>
      </c>
      <c r="N2873" s="135">
        <v>12712</v>
      </c>
      <c r="O2873" s="136">
        <v>13012</v>
      </c>
      <c r="P2873" s="135">
        <v>13612</v>
      </c>
      <c r="Q2873" s="136">
        <v>13966</v>
      </c>
      <c r="R2873" s="135">
        <v>13508</v>
      </c>
      <c r="S2873" s="136">
        <v>14404</v>
      </c>
      <c r="T2873" s="135">
        <v>15283</v>
      </c>
      <c r="U2873" s="136">
        <v>15686</v>
      </c>
      <c r="V2873" s="135">
        <v>16463</v>
      </c>
      <c r="W2873" s="136">
        <v>16633</v>
      </c>
      <c r="X2873" s="135">
        <v>16476</v>
      </c>
      <c r="Y2873" s="136">
        <v>17404</v>
      </c>
      <c r="Z2873" s="135">
        <v>18594</v>
      </c>
      <c r="AA2873" s="136">
        <v>19165</v>
      </c>
      <c r="AB2873" s="135">
        <v>19650</v>
      </c>
      <c r="AC2873" s="136">
        <v>19490</v>
      </c>
      <c r="AD2873" s="135">
        <v>19283</v>
      </c>
      <c r="AE2873" s="137">
        <v>20442</v>
      </c>
      <c r="AF2873" s="138">
        <v>20636</v>
      </c>
    </row>
    <row r="2874" spans="2:32">
      <c r="B2874" s="114">
        <v>2836</v>
      </c>
      <c r="C2874" s="115">
        <v>2836</v>
      </c>
      <c r="D2874" s="116">
        <v>119</v>
      </c>
      <c r="E2874" s="117">
        <v>4</v>
      </c>
      <c r="F2874" s="118">
        <v>29</v>
      </c>
      <c r="G2874" s="119" t="s">
        <v>485</v>
      </c>
      <c r="H2874" s="120">
        <v>4</v>
      </c>
      <c r="I2874" s="115">
        <v>28</v>
      </c>
      <c r="J2874" s="116" t="s">
        <v>485</v>
      </c>
      <c r="K2874" s="121">
        <v>4</v>
      </c>
      <c r="L2874" s="108"/>
      <c r="M2874" s="122">
        <v>11374</v>
      </c>
      <c r="N2874" s="123">
        <v>12764</v>
      </c>
      <c r="O2874" s="124">
        <v>13060</v>
      </c>
      <c r="P2874" s="123">
        <v>13663</v>
      </c>
      <c r="Q2874" s="124">
        <v>13970</v>
      </c>
      <c r="R2874" s="123">
        <v>13432</v>
      </c>
      <c r="S2874" s="124">
        <v>14512</v>
      </c>
      <c r="T2874" s="123">
        <v>15186</v>
      </c>
      <c r="U2874" s="124">
        <v>15502</v>
      </c>
      <c r="V2874" s="123">
        <v>16265</v>
      </c>
      <c r="W2874" s="124">
        <v>16343</v>
      </c>
      <c r="X2874" s="123">
        <v>16126</v>
      </c>
      <c r="Y2874" s="124">
        <v>17230</v>
      </c>
      <c r="Z2874" s="123">
        <v>18085</v>
      </c>
      <c r="AA2874" s="124">
        <v>18644</v>
      </c>
      <c r="AB2874" s="123">
        <v>19049</v>
      </c>
      <c r="AC2874" s="124">
        <v>18883</v>
      </c>
      <c r="AD2874" s="123">
        <v>18914</v>
      </c>
      <c r="AE2874" s="125">
        <v>19762</v>
      </c>
      <c r="AF2874" s="126">
        <v>19932</v>
      </c>
    </row>
    <row r="2875" spans="2:32">
      <c r="B2875" s="127">
        <v>2837</v>
      </c>
      <c r="C2875" s="128">
        <v>2837</v>
      </c>
      <c r="D2875" s="129">
        <v>119</v>
      </c>
      <c r="E2875" s="130">
        <v>4</v>
      </c>
      <c r="F2875" s="131">
        <v>29</v>
      </c>
      <c r="G2875" s="132" t="s">
        <v>485</v>
      </c>
      <c r="H2875" s="133">
        <v>4</v>
      </c>
      <c r="I2875" s="128">
        <v>28</v>
      </c>
      <c r="J2875" s="129" t="s">
        <v>485</v>
      </c>
      <c r="K2875" s="134">
        <v>5</v>
      </c>
      <c r="L2875" s="108"/>
      <c r="M2875" s="81">
        <v>11565</v>
      </c>
      <c r="N2875" s="135">
        <v>13429</v>
      </c>
      <c r="O2875" s="136">
        <v>13587</v>
      </c>
      <c r="P2875" s="135">
        <v>14229</v>
      </c>
      <c r="Q2875" s="136">
        <v>14504</v>
      </c>
      <c r="R2875" s="135">
        <v>13516</v>
      </c>
      <c r="S2875" s="136">
        <v>15111</v>
      </c>
      <c r="T2875" s="135">
        <v>15627</v>
      </c>
      <c r="U2875" s="136">
        <v>15731</v>
      </c>
      <c r="V2875" s="135">
        <v>16571</v>
      </c>
      <c r="W2875" s="136">
        <v>16251</v>
      </c>
      <c r="X2875" s="135">
        <v>15855</v>
      </c>
      <c r="Y2875" s="136">
        <v>17418</v>
      </c>
      <c r="Z2875" s="135">
        <v>18067</v>
      </c>
      <c r="AA2875" s="136">
        <v>18667</v>
      </c>
      <c r="AB2875" s="135">
        <v>19053</v>
      </c>
      <c r="AC2875" s="136">
        <v>18607</v>
      </c>
      <c r="AD2875" s="135">
        <v>18900</v>
      </c>
      <c r="AE2875" s="137">
        <v>19722</v>
      </c>
      <c r="AF2875" s="138">
        <v>19683</v>
      </c>
    </row>
    <row r="2876" spans="2:32">
      <c r="B2876" s="114">
        <v>2838</v>
      </c>
      <c r="C2876" s="115">
        <v>2838</v>
      </c>
      <c r="D2876" s="116">
        <v>119</v>
      </c>
      <c r="E2876" s="117">
        <v>4</v>
      </c>
      <c r="F2876" s="118">
        <v>29</v>
      </c>
      <c r="G2876" s="119" t="s">
        <v>485</v>
      </c>
      <c r="H2876" s="120">
        <v>4</v>
      </c>
      <c r="I2876" s="115">
        <v>28</v>
      </c>
      <c r="J2876" s="116" t="s">
        <v>485</v>
      </c>
      <c r="K2876" s="121">
        <v>6</v>
      </c>
      <c r="L2876" s="108"/>
      <c r="M2876" s="122">
        <v>11834</v>
      </c>
      <c r="N2876" s="123">
        <v>14652</v>
      </c>
      <c r="O2876" s="124">
        <v>14677</v>
      </c>
      <c r="P2876" s="123">
        <v>15217</v>
      </c>
      <c r="Q2876" s="124">
        <v>15487</v>
      </c>
      <c r="R2876" s="123">
        <v>13634</v>
      </c>
      <c r="S2876" s="124">
        <v>16117</v>
      </c>
      <c r="T2876" s="123">
        <v>16628</v>
      </c>
      <c r="U2876" s="124">
        <v>16487</v>
      </c>
      <c r="V2876" s="123">
        <v>17292</v>
      </c>
      <c r="W2876" s="124">
        <v>16243</v>
      </c>
      <c r="X2876" s="123">
        <v>15530</v>
      </c>
      <c r="Y2876" s="124">
        <v>17979</v>
      </c>
      <c r="Z2876" s="123">
        <v>18433</v>
      </c>
      <c r="AA2876" s="124">
        <v>18905</v>
      </c>
      <c r="AB2876" s="123">
        <v>19327</v>
      </c>
      <c r="AC2876" s="124">
        <v>18287</v>
      </c>
      <c r="AD2876" s="123">
        <v>19257</v>
      </c>
      <c r="AE2876" s="125">
        <v>20110</v>
      </c>
      <c r="AF2876" s="126">
        <v>19809</v>
      </c>
    </row>
    <row r="2877" spans="2:32">
      <c r="B2877" s="127">
        <v>2839</v>
      </c>
      <c r="C2877" s="128">
        <v>2839</v>
      </c>
      <c r="D2877" s="129">
        <v>119</v>
      </c>
      <c r="E2877" s="130">
        <v>4</v>
      </c>
      <c r="F2877" s="131">
        <v>29</v>
      </c>
      <c r="G2877" s="132" t="s">
        <v>485</v>
      </c>
      <c r="H2877" s="133">
        <v>4</v>
      </c>
      <c r="I2877" s="128">
        <v>28</v>
      </c>
      <c r="J2877" s="129" t="s">
        <v>485</v>
      </c>
      <c r="K2877" s="134">
        <v>7</v>
      </c>
      <c r="L2877" s="108"/>
      <c r="M2877" s="81">
        <v>12098</v>
      </c>
      <c r="N2877" s="135">
        <v>16054</v>
      </c>
      <c r="O2877" s="136">
        <v>16034</v>
      </c>
      <c r="P2877" s="135">
        <v>16396</v>
      </c>
      <c r="Q2877" s="136">
        <v>16726</v>
      </c>
      <c r="R2877" s="135">
        <v>13768</v>
      </c>
      <c r="S2877" s="136">
        <v>17241</v>
      </c>
      <c r="T2877" s="135">
        <v>17786</v>
      </c>
      <c r="U2877" s="136">
        <v>17567</v>
      </c>
      <c r="V2877" s="135">
        <v>18257</v>
      </c>
      <c r="W2877" s="136">
        <v>16279</v>
      </c>
      <c r="X2877" s="135">
        <v>15241</v>
      </c>
      <c r="Y2877" s="136">
        <v>18742</v>
      </c>
      <c r="Z2877" s="135">
        <v>19177</v>
      </c>
      <c r="AA2877" s="136">
        <v>19422</v>
      </c>
      <c r="AB2877" s="135">
        <v>19970</v>
      </c>
      <c r="AC2877" s="136">
        <v>17957</v>
      </c>
      <c r="AD2877" s="135">
        <v>19858</v>
      </c>
      <c r="AE2877" s="137">
        <v>20585</v>
      </c>
      <c r="AF2877" s="138">
        <v>20355</v>
      </c>
    </row>
    <row r="2878" spans="2:32">
      <c r="B2878" s="114">
        <v>2840</v>
      </c>
      <c r="C2878" s="115">
        <v>2840</v>
      </c>
      <c r="D2878" s="116">
        <v>119</v>
      </c>
      <c r="E2878" s="117">
        <v>4</v>
      </c>
      <c r="F2878" s="118">
        <v>29</v>
      </c>
      <c r="G2878" s="119" t="s">
        <v>485</v>
      </c>
      <c r="H2878" s="120">
        <v>4</v>
      </c>
      <c r="I2878" s="115">
        <v>28</v>
      </c>
      <c r="J2878" s="116" t="s">
        <v>485</v>
      </c>
      <c r="K2878" s="121">
        <v>8</v>
      </c>
      <c r="L2878" s="108"/>
      <c r="M2878" s="122">
        <v>12515</v>
      </c>
      <c r="N2878" s="123">
        <v>16685</v>
      </c>
      <c r="O2878" s="124">
        <v>16585</v>
      </c>
      <c r="P2878" s="123">
        <v>16856</v>
      </c>
      <c r="Q2878" s="124">
        <v>17400</v>
      </c>
      <c r="R2878" s="123">
        <v>14066</v>
      </c>
      <c r="S2878" s="124">
        <v>17877</v>
      </c>
      <c r="T2878" s="123">
        <v>18274</v>
      </c>
      <c r="U2878" s="124">
        <v>18080</v>
      </c>
      <c r="V2878" s="123">
        <v>18790</v>
      </c>
      <c r="W2878" s="124">
        <v>16617</v>
      </c>
      <c r="X2878" s="123">
        <v>15393</v>
      </c>
      <c r="Y2878" s="124">
        <v>19236</v>
      </c>
      <c r="Z2878" s="123">
        <v>19441</v>
      </c>
      <c r="AA2878" s="124">
        <v>19641</v>
      </c>
      <c r="AB2878" s="123">
        <v>20353</v>
      </c>
      <c r="AC2878" s="124">
        <v>18141</v>
      </c>
      <c r="AD2878" s="123">
        <v>20259</v>
      </c>
      <c r="AE2878" s="125">
        <v>20673</v>
      </c>
      <c r="AF2878" s="126">
        <v>20537</v>
      </c>
    </row>
    <row r="2879" spans="2:32">
      <c r="B2879" s="127">
        <v>2841</v>
      </c>
      <c r="C2879" s="128">
        <v>2841</v>
      </c>
      <c r="D2879" s="129">
        <v>119</v>
      </c>
      <c r="E2879" s="130">
        <v>4</v>
      </c>
      <c r="F2879" s="131">
        <v>29</v>
      </c>
      <c r="G2879" s="132" t="s">
        <v>485</v>
      </c>
      <c r="H2879" s="133">
        <v>4</v>
      </c>
      <c r="I2879" s="128">
        <v>28</v>
      </c>
      <c r="J2879" s="129" t="s">
        <v>485</v>
      </c>
      <c r="K2879" s="134">
        <v>9</v>
      </c>
      <c r="L2879" s="108"/>
      <c r="M2879" s="81">
        <v>13062</v>
      </c>
      <c r="N2879" s="135">
        <v>16711</v>
      </c>
      <c r="O2879" s="136">
        <v>16588</v>
      </c>
      <c r="P2879" s="135">
        <v>16837</v>
      </c>
      <c r="Q2879" s="136">
        <v>17389</v>
      </c>
      <c r="R2879" s="135">
        <v>14473</v>
      </c>
      <c r="S2879" s="136">
        <v>17815</v>
      </c>
      <c r="T2879" s="135">
        <v>18148</v>
      </c>
      <c r="U2879" s="136">
        <v>18088</v>
      </c>
      <c r="V2879" s="135">
        <v>18680</v>
      </c>
      <c r="W2879" s="136">
        <v>16969</v>
      </c>
      <c r="X2879" s="135">
        <v>15697</v>
      </c>
      <c r="Y2879" s="136">
        <v>19038</v>
      </c>
      <c r="Z2879" s="135">
        <v>19133</v>
      </c>
      <c r="AA2879" s="136">
        <v>19551</v>
      </c>
      <c r="AB2879" s="135">
        <v>20246</v>
      </c>
      <c r="AC2879" s="136">
        <v>18442</v>
      </c>
      <c r="AD2879" s="135">
        <v>20007</v>
      </c>
      <c r="AE2879" s="137">
        <v>20368</v>
      </c>
      <c r="AF2879" s="138">
        <v>20166</v>
      </c>
    </row>
    <row r="2880" spans="2:32">
      <c r="B2880" s="114">
        <v>2842</v>
      </c>
      <c r="C2880" s="115">
        <v>2842</v>
      </c>
      <c r="D2880" s="116">
        <v>119</v>
      </c>
      <c r="E2880" s="117">
        <v>4</v>
      </c>
      <c r="F2880" s="118">
        <v>29</v>
      </c>
      <c r="G2880" s="119" t="s">
        <v>485</v>
      </c>
      <c r="H2880" s="120">
        <v>4</v>
      </c>
      <c r="I2880" s="115">
        <v>28</v>
      </c>
      <c r="J2880" s="116" t="s">
        <v>485</v>
      </c>
      <c r="K2880" s="121">
        <v>10</v>
      </c>
      <c r="L2880" s="108"/>
      <c r="M2880" s="122">
        <v>13538</v>
      </c>
      <c r="N2880" s="123">
        <v>16664</v>
      </c>
      <c r="O2880" s="124">
        <v>16565</v>
      </c>
      <c r="P2880" s="123">
        <v>16745</v>
      </c>
      <c r="Q2880" s="124">
        <v>17281</v>
      </c>
      <c r="R2880" s="123">
        <v>14902</v>
      </c>
      <c r="S2880" s="124">
        <v>17702</v>
      </c>
      <c r="T2880" s="123">
        <v>18116</v>
      </c>
      <c r="U2880" s="124">
        <v>18195</v>
      </c>
      <c r="V2880" s="123">
        <v>18549</v>
      </c>
      <c r="W2880" s="124">
        <v>17383</v>
      </c>
      <c r="X2880" s="123">
        <v>16175</v>
      </c>
      <c r="Y2880" s="124">
        <v>18982</v>
      </c>
      <c r="Z2880" s="123">
        <v>19297</v>
      </c>
      <c r="AA2880" s="124">
        <v>19640</v>
      </c>
      <c r="AB2880" s="123">
        <v>20293</v>
      </c>
      <c r="AC2880" s="124">
        <v>18987</v>
      </c>
      <c r="AD2880" s="123">
        <v>19995</v>
      </c>
      <c r="AE2880" s="125">
        <v>20508</v>
      </c>
      <c r="AF2880" s="126">
        <v>20376</v>
      </c>
    </row>
    <row r="2881" spans="2:32">
      <c r="B2881" s="127">
        <v>2843</v>
      </c>
      <c r="C2881" s="128">
        <v>2843</v>
      </c>
      <c r="D2881" s="129">
        <v>119</v>
      </c>
      <c r="E2881" s="130">
        <v>4</v>
      </c>
      <c r="F2881" s="131">
        <v>29</v>
      </c>
      <c r="G2881" s="132" t="s">
        <v>485</v>
      </c>
      <c r="H2881" s="133">
        <v>4</v>
      </c>
      <c r="I2881" s="128">
        <v>28</v>
      </c>
      <c r="J2881" s="129" t="s">
        <v>485</v>
      </c>
      <c r="K2881" s="134">
        <v>11</v>
      </c>
      <c r="L2881" s="108"/>
      <c r="M2881" s="81">
        <v>13858</v>
      </c>
      <c r="N2881" s="135">
        <v>16692</v>
      </c>
      <c r="O2881" s="136">
        <v>16656</v>
      </c>
      <c r="P2881" s="135">
        <v>16819</v>
      </c>
      <c r="Q2881" s="136">
        <v>17197</v>
      </c>
      <c r="R2881" s="135">
        <v>15250</v>
      </c>
      <c r="S2881" s="136">
        <v>17728</v>
      </c>
      <c r="T2881" s="135">
        <v>18196</v>
      </c>
      <c r="U2881" s="136">
        <v>18384</v>
      </c>
      <c r="V2881" s="135">
        <v>18486</v>
      </c>
      <c r="W2881" s="136">
        <v>17597</v>
      </c>
      <c r="X2881" s="135">
        <v>16592</v>
      </c>
      <c r="Y2881" s="136">
        <v>19077</v>
      </c>
      <c r="Z2881" s="135">
        <v>19564</v>
      </c>
      <c r="AA2881" s="136">
        <v>19889</v>
      </c>
      <c r="AB2881" s="135">
        <v>20350</v>
      </c>
      <c r="AC2881" s="136">
        <v>19215</v>
      </c>
      <c r="AD2881" s="135">
        <v>20128</v>
      </c>
      <c r="AE2881" s="137">
        <v>20660</v>
      </c>
      <c r="AF2881" s="138">
        <v>20688</v>
      </c>
    </row>
    <row r="2882" spans="2:32">
      <c r="B2882" s="114">
        <v>2844</v>
      </c>
      <c r="C2882" s="115">
        <v>2844</v>
      </c>
      <c r="D2882" s="116">
        <v>119</v>
      </c>
      <c r="E2882" s="117">
        <v>4</v>
      </c>
      <c r="F2882" s="118">
        <v>29</v>
      </c>
      <c r="G2882" s="119" t="s">
        <v>485</v>
      </c>
      <c r="H2882" s="120">
        <v>4</v>
      </c>
      <c r="I2882" s="115">
        <v>28</v>
      </c>
      <c r="J2882" s="116" t="s">
        <v>485</v>
      </c>
      <c r="K2882" s="121">
        <v>12</v>
      </c>
      <c r="L2882" s="108"/>
      <c r="M2882" s="122">
        <v>14060</v>
      </c>
      <c r="N2882" s="123">
        <v>16681</v>
      </c>
      <c r="O2882" s="124">
        <v>16599</v>
      </c>
      <c r="P2882" s="123">
        <v>16841</v>
      </c>
      <c r="Q2882" s="124">
        <v>17146</v>
      </c>
      <c r="R2882" s="123">
        <v>15475</v>
      </c>
      <c r="S2882" s="124">
        <v>17671</v>
      </c>
      <c r="T2882" s="123">
        <v>18212</v>
      </c>
      <c r="U2882" s="124">
        <v>18352</v>
      </c>
      <c r="V2882" s="123">
        <v>18447</v>
      </c>
      <c r="W2882" s="124">
        <v>17647</v>
      </c>
      <c r="X2882" s="123">
        <v>16851</v>
      </c>
      <c r="Y2882" s="124">
        <v>19042</v>
      </c>
      <c r="Z2882" s="123">
        <v>19566</v>
      </c>
      <c r="AA2882" s="124">
        <v>19967</v>
      </c>
      <c r="AB2882" s="123">
        <v>20344</v>
      </c>
      <c r="AC2882" s="124">
        <v>19238</v>
      </c>
      <c r="AD2882" s="123">
        <v>20113</v>
      </c>
      <c r="AE2882" s="125">
        <v>20686</v>
      </c>
      <c r="AF2882" s="126">
        <v>20710</v>
      </c>
    </row>
    <row r="2883" spans="2:32">
      <c r="B2883" s="127">
        <v>2845</v>
      </c>
      <c r="C2883" s="128">
        <v>2845</v>
      </c>
      <c r="D2883" s="129">
        <v>119</v>
      </c>
      <c r="E2883" s="130">
        <v>4</v>
      </c>
      <c r="F2883" s="131">
        <v>29</v>
      </c>
      <c r="G2883" s="132" t="s">
        <v>485</v>
      </c>
      <c r="H2883" s="133">
        <v>4</v>
      </c>
      <c r="I2883" s="128">
        <v>28</v>
      </c>
      <c r="J2883" s="129" t="s">
        <v>485</v>
      </c>
      <c r="K2883" s="134">
        <v>13</v>
      </c>
      <c r="L2883" s="108"/>
      <c r="M2883" s="81">
        <v>14115</v>
      </c>
      <c r="N2883" s="135">
        <v>16681</v>
      </c>
      <c r="O2883" s="136">
        <v>16602</v>
      </c>
      <c r="P2883" s="135">
        <v>16816</v>
      </c>
      <c r="Q2883" s="136">
        <v>17050</v>
      </c>
      <c r="R2883" s="135">
        <v>15548</v>
      </c>
      <c r="S2883" s="136">
        <v>17589</v>
      </c>
      <c r="T2883" s="135">
        <v>18214</v>
      </c>
      <c r="U2883" s="136">
        <v>18328</v>
      </c>
      <c r="V2883" s="135">
        <v>18383</v>
      </c>
      <c r="W2883" s="136">
        <v>17480</v>
      </c>
      <c r="X2883" s="135">
        <v>16921</v>
      </c>
      <c r="Y2883" s="136">
        <v>18943</v>
      </c>
      <c r="Z2883" s="135">
        <v>19566</v>
      </c>
      <c r="AA2883" s="136">
        <v>19918</v>
      </c>
      <c r="AB2883" s="135">
        <v>20226</v>
      </c>
      <c r="AC2883" s="136">
        <v>19027</v>
      </c>
      <c r="AD2883" s="135">
        <v>20028</v>
      </c>
      <c r="AE2883" s="137">
        <v>20664</v>
      </c>
      <c r="AF2883" s="138">
        <v>20707</v>
      </c>
    </row>
    <row r="2884" spans="2:32">
      <c r="B2884" s="114">
        <v>2846</v>
      </c>
      <c r="C2884" s="115">
        <v>2846</v>
      </c>
      <c r="D2884" s="116">
        <v>119</v>
      </c>
      <c r="E2884" s="117">
        <v>4</v>
      </c>
      <c r="F2884" s="118">
        <v>29</v>
      </c>
      <c r="G2884" s="119" t="s">
        <v>485</v>
      </c>
      <c r="H2884" s="120">
        <v>4</v>
      </c>
      <c r="I2884" s="115">
        <v>28</v>
      </c>
      <c r="J2884" s="116" t="s">
        <v>485</v>
      </c>
      <c r="K2884" s="121">
        <v>14</v>
      </c>
      <c r="L2884" s="108"/>
      <c r="M2884" s="122">
        <v>14092</v>
      </c>
      <c r="N2884" s="123">
        <v>16641</v>
      </c>
      <c r="O2884" s="124">
        <v>16439</v>
      </c>
      <c r="P2884" s="123">
        <v>16805</v>
      </c>
      <c r="Q2884" s="124">
        <v>16898</v>
      </c>
      <c r="R2884" s="123">
        <v>15550</v>
      </c>
      <c r="S2884" s="124">
        <v>17481</v>
      </c>
      <c r="T2884" s="123">
        <v>18147</v>
      </c>
      <c r="U2884" s="124">
        <v>18083</v>
      </c>
      <c r="V2884" s="123">
        <v>18233</v>
      </c>
      <c r="W2884" s="124">
        <v>17158</v>
      </c>
      <c r="X2884" s="123">
        <v>16888</v>
      </c>
      <c r="Y2884" s="124">
        <v>18807</v>
      </c>
      <c r="Z2884" s="123">
        <v>19350</v>
      </c>
      <c r="AA2884" s="124">
        <v>19772</v>
      </c>
      <c r="AB2884" s="123">
        <v>19948</v>
      </c>
      <c r="AC2884" s="124">
        <v>18677</v>
      </c>
      <c r="AD2884" s="123">
        <v>19864</v>
      </c>
      <c r="AE2884" s="125">
        <v>20542</v>
      </c>
      <c r="AF2884" s="126">
        <v>20471</v>
      </c>
    </row>
    <row r="2885" spans="2:32">
      <c r="B2885" s="127">
        <v>2847</v>
      </c>
      <c r="C2885" s="128">
        <v>2847</v>
      </c>
      <c r="D2885" s="129">
        <v>119</v>
      </c>
      <c r="E2885" s="130">
        <v>4</v>
      </c>
      <c r="F2885" s="131">
        <v>29</v>
      </c>
      <c r="G2885" s="132" t="s">
        <v>485</v>
      </c>
      <c r="H2885" s="133">
        <v>4</v>
      </c>
      <c r="I2885" s="128">
        <v>28</v>
      </c>
      <c r="J2885" s="129" t="s">
        <v>485</v>
      </c>
      <c r="K2885" s="134">
        <v>15</v>
      </c>
      <c r="L2885" s="108"/>
      <c r="M2885" s="81">
        <v>14170</v>
      </c>
      <c r="N2885" s="135">
        <v>16641</v>
      </c>
      <c r="O2885" s="136">
        <v>16375</v>
      </c>
      <c r="P2885" s="135">
        <v>16797</v>
      </c>
      <c r="Q2885" s="136">
        <v>16767</v>
      </c>
      <c r="R2885" s="135">
        <v>15651</v>
      </c>
      <c r="S2885" s="136">
        <v>17457</v>
      </c>
      <c r="T2885" s="135">
        <v>18130</v>
      </c>
      <c r="U2885" s="136">
        <v>17963</v>
      </c>
      <c r="V2885" s="135">
        <v>18065</v>
      </c>
      <c r="W2885" s="136">
        <v>17087</v>
      </c>
      <c r="X2885" s="135">
        <v>16963</v>
      </c>
      <c r="Y2885" s="136">
        <v>18750</v>
      </c>
      <c r="Z2885" s="135">
        <v>19221</v>
      </c>
      <c r="AA2885" s="136">
        <v>19660</v>
      </c>
      <c r="AB2885" s="135">
        <v>19711</v>
      </c>
      <c r="AC2885" s="136">
        <v>18574</v>
      </c>
      <c r="AD2885" s="135">
        <v>19787</v>
      </c>
      <c r="AE2885" s="137">
        <v>20469</v>
      </c>
      <c r="AF2885" s="138">
        <v>20326</v>
      </c>
    </row>
    <row r="2886" spans="2:32">
      <c r="B2886" s="114">
        <v>2848</v>
      </c>
      <c r="C2886" s="115">
        <v>2848</v>
      </c>
      <c r="D2886" s="116">
        <v>119</v>
      </c>
      <c r="E2886" s="117">
        <v>4</v>
      </c>
      <c r="F2886" s="118">
        <v>29</v>
      </c>
      <c r="G2886" s="119" t="s">
        <v>485</v>
      </c>
      <c r="H2886" s="120">
        <v>4</v>
      </c>
      <c r="I2886" s="115">
        <v>28</v>
      </c>
      <c r="J2886" s="116" t="s">
        <v>485</v>
      </c>
      <c r="K2886" s="121">
        <v>16</v>
      </c>
      <c r="L2886" s="108"/>
      <c r="M2886" s="122">
        <v>14545</v>
      </c>
      <c r="N2886" s="123">
        <v>16972</v>
      </c>
      <c r="O2886" s="124">
        <v>16518</v>
      </c>
      <c r="P2886" s="123">
        <v>17070</v>
      </c>
      <c r="Q2886" s="124">
        <v>16968</v>
      </c>
      <c r="R2886" s="123">
        <v>16004</v>
      </c>
      <c r="S2886" s="124">
        <v>17661</v>
      </c>
      <c r="T2886" s="123">
        <v>18594</v>
      </c>
      <c r="U2886" s="124">
        <v>18020</v>
      </c>
      <c r="V2886" s="123">
        <v>18178</v>
      </c>
      <c r="W2886" s="124">
        <v>17224</v>
      </c>
      <c r="X2886" s="123">
        <v>17241</v>
      </c>
      <c r="Y2886" s="124">
        <v>18868</v>
      </c>
      <c r="Z2886" s="123">
        <v>19195</v>
      </c>
      <c r="AA2886" s="124">
        <v>19688</v>
      </c>
      <c r="AB2886" s="123">
        <v>19669</v>
      </c>
      <c r="AC2886" s="124">
        <v>18633</v>
      </c>
      <c r="AD2886" s="123">
        <v>19866</v>
      </c>
      <c r="AE2886" s="125">
        <v>20934</v>
      </c>
      <c r="AF2886" s="126">
        <v>20261</v>
      </c>
    </row>
    <row r="2887" spans="2:32">
      <c r="B2887" s="127">
        <v>2849</v>
      </c>
      <c r="C2887" s="128">
        <v>2849</v>
      </c>
      <c r="D2887" s="129">
        <v>119</v>
      </c>
      <c r="E2887" s="130">
        <v>4</v>
      </c>
      <c r="F2887" s="131">
        <v>29</v>
      </c>
      <c r="G2887" s="132" t="s">
        <v>485</v>
      </c>
      <c r="H2887" s="133">
        <v>4</v>
      </c>
      <c r="I2887" s="128">
        <v>28</v>
      </c>
      <c r="J2887" s="129" t="s">
        <v>485</v>
      </c>
      <c r="K2887" s="134">
        <v>17</v>
      </c>
      <c r="L2887" s="108"/>
      <c r="M2887" s="81">
        <v>14950</v>
      </c>
      <c r="N2887" s="135">
        <v>17229</v>
      </c>
      <c r="O2887" s="136">
        <v>16780</v>
      </c>
      <c r="P2887" s="135">
        <v>17230</v>
      </c>
      <c r="Q2887" s="136">
        <v>17227</v>
      </c>
      <c r="R2887" s="135">
        <v>16480</v>
      </c>
      <c r="S2887" s="136">
        <v>17994</v>
      </c>
      <c r="T2887" s="135">
        <v>18850</v>
      </c>
      <c r="U2887" s="136">
        <v>18279</v>
      </c>
      <c r="V2887" s="135">
        <v>18389</v>
      </c>
      <c r="W2887" s="136">
        <v>17534</v>
      </c>
      <c r="X2887" s="135">
        <v>17753</v>
      </c>
      <c r="Y2887" s="136">
        <v>19291</v>
      </c>
      <c r="Z2887" s="135">
        <v>19486</v>
      </c>
      <c r="AA2887" s="136">
        <v>19958</v>
      </c>
      <c r="AB2887" s="135">
        <v>19984</v>
      </c>
      <c r="AC2887" s="136">
        <v>18906</v>
      </c>
      <c r="AD2887" s="135">
        <v>20304</v>
      </c>
      <c r="AE2887" s="137">
        <v>21177</v>
      </c>
      <c r="AF2887" s="138">
        <v>20571</v>
      </c>
    </row>
    <row r="2888" spans="2:32">
      <c r="B2888" s="114">
        <v>2850</v>
      </c>
      <c r="C2888" s="115">
        <v>2850</v>
      </c>
      <c r="D2888" s="116">
        <v>119</v>
      </c>
      <c r="E2888" s="117">
        <v>4</v>
      </c>
      <c r="F2888" s="118">
        <v>29</v>
      </c>
      <c r="G2888" s="119" t="s">
        <v>485</v>
      </c>
      <c r="H2888" s="120">
        <v>4</v>
      </c>
      <c r="I2888" s="115">
        <v>28</v>
      </c>
      <c r="J2888" s="116" t="s">
        <v>485</v>
      </c>
      <c r="K2888" s="121">
        <v>18</v>
      </c>
      <c r="L2888" s="108"/>
      <c r="M2888" s="122">
        <v>15026</v>
      </c>
      <c r="N2888" s="123">
        <v>17069</v>
      </c>
      <c r="O2888" s="124">
        <v>16492</v>
      </c>
      <c r="P2888" s="123">
        <v>17250</v>
      </c>
      <c r="Q2888" s="124">
        <v>17203</v>
      </c>
      <c r="R2888" s="123">
        <v>16707</v>
      </c>
      <c r="S2888" s="124">
        <v>18254</v>
      </c>
      <c r="T2888" s="123">
        <v>18747</v>
      </c>
      <c r="U2888" s="124">
        <v>18081</v>
      </c>
      <c r="V2888" s="123">
        <v>18606</v>
      </c>
      <c r="W2888" s="124">
        <v>17948</v>
      </c>
      <c r="X2888" s="123">
        <v>18293</v>
      </c>
      <c r="Y2888" s="124">
        <v>19761</v>
      </c>
      <c r="Z2888" s="123">
        <v>19507</v>
      </c>
      <c r="AA2888" s="124">
        <v>20430</v>
      </c>
      <c r="AB2888" s="123">
        <v>20389</v>
      </c>
      <c r="AC2888" s="124">
        <v>19499</v>
      </c>
      <c r="AD2888" s="123">
        <v>20864</v>
      </c>
      <c r="AE2888" s="125">
        <v>21316</v>
      </c>
      <c r="AF2888" s="126">
        <v>20680</v>
      </c>
    </row>
    <row r="2889" spans="2:32">
      <c r="B2889" s="127">
        <v>2851</v>
      </c>
      <c r="C2889" s="128">
        <v>2851</v>
      </c>
      <c r="D2889" s="129">
        <v>119</v>
      </c>
      <c r="E2889" s="130">
        <v>4</v>
      </c>
      <c r="F2889" s="131">
        <v>29</v>
      </c>
      <c r="G2889" s="132" t="s">
        <v>485</v>
      </c>
      <c r="H2889" s="133">
        <v>4</v>
      </c>
      <c r="I2889" s="128">
        <v>28</v>
      </c>
      <c r="J2889" s="129" t="s">
        <v>485</v>
      </c>
      <c r="K2889" s="134">
        <v>19</v>
      </c>
      <c r="L2889" s="108"/>
      <c r="M2889" s="81">
        <v>14826</v>
      </c>
      <c r="N2889" s="135">
        <v>16825</v>
      </c>
      <c r="O2889" s="136">
        <v>16522</v>
      </c>
      <c r="P2889" s="135">
        <v>17440</v>
      </c>
      <c r="Q2889" s="136">
        <v>17145</v>
      </c>
      <c r="R2889" s="135">
        <v>16693</v>
      </c>
      <c r="S2889" s="136">
        <v>18240</v>
      </c>
      <c r="T2889" s="135">
        <v>18635</v>
      </c>
      <c r="U2889" s="136">
        <v>18279</v>
      </c>
      <c r="V2889" s="135">
        <v>18882</v>
      </c>
      <c r="W2889" s="136">
        <v>18183</v>
      </c>
      <c r="X2889" s="135">
        <v>18595</v>
      </c>
      <c r="Y2889" s="136">
        <v>20068</v>
      </c>
      <c r="Z2889" s="135">
        <v>20089</v>
      </c>
      <c r="AA2889" s="136">
        <v>21168</v>
      </c>
      <c r="AB2889" s="135">
        <v>21015</v>
      </c>
      <c r="AC2889" s="136">
        <v>20086</v>
      </c>
      <c r="AD2889" s="135">
        <v>21346</v>
      </c>
      <c r="AE2889" s="137">
        <v>21816</v>
      </c>
      <c r="AF2889" s="138">
        <v>21429</v>
      </c>
    </row>
    <row r="2890" spans="2:32">
      <c r="B2890" s="114">
        <v>2852</v>
      </c>
      <c r="C2890" s="115">
        <v>2852</v>
      </c>
      <c r="D2890" s="116">
        <v>119</v>
      </c>
      <c r="E2890" s="117">
        <v>4</v>
      </c>
      <c r="F2890" s="118">
        <v>29</v>
      </c>
      <c r="G2890" s="119" t="s">
        <v>485</v>
      </c>
      <c r="H2890" s="120">
        <v>4</v>
      </c>
      <c r="I2890" s="115">
        <v>28</v>
      </c>
      <c r="J2890" s="116" t="s">
        <v>485</v>
      </c>
      <c r="K2890" s="121">
        <v>20</v>
      </c>
      <c r="L2890" s="108"/>
      <c r="M2890" s="122">
        <v>15089</v>
      </c>
      <c r="N2890" s="123">
        <v>17130</v>
      </c>
      <c r="O2890" s="124">
        <v>17116</v>
      </c>
      <c r="P2890" s="123">
        <v>17908</v>
      </c>
      <c r="Q2890" s="124">
        <v>17561</v>
      </c>
      <c r="R2890" s="123">
        <v>17070</v>
      </c>
      <c r="S2890" s="124">
        <v>18779</v>
      </c>
      <c r="T2890" s="123">
        <v>19243</v>
      </c>
      <c r="U2890" s="124">
        <v>19115</v>
      </c>
      <c r="V2890" s="123">
        <v>19564</v>
      </c>
      <c r="W2890" s="124">
        <v>19035</v>
      </c>
      <c r="X2890" s="123">
        <v>19306</v>
      </c>
      <c r="Y2890" s="124">
        <v>21019</v>
      </c>
      <c r="Z2890" s="123">
        <v>21462</v>
      </c>
      <c r="AA2890" s="124">
        <v>22248</v>
      </c>
      <c r="AB2890" s="123">
        <v>22148</v>
      </c>
      <c r="AC2890" s="124">
        <v>21321</v>
      </c>
      <c r="AD2890" s="123">
        <v>22493</v>
      </c>
      <c r="AE2890" s="125">
        <v>23136</v>
      </c>
      <c r="AF2890" s="126">
        <v>23001</v>
      </c>
    </row>
    <row r="2891" spans="2:32">
      <c r="B2891" s="127">
        <v>2853</v>
      </c>
      <c r="C2891" s="128">
        <v>2853</v>
      </c>
      <c r="D2891" s="129">
        <v>119</v>
      </c>
      <c r="E2891" s="130">
        <v>4</v>
      </c>
      <c r="F2891" s="131">
        <v>29</v>
      </c>
      <c r="G2891" s="132" t="s">
        <v>485</v>
      </c>
      <c r="H2891" s="133">
        <v>4</v>
      </c>
      <c r="I2891" s="128">
        <v>28</v>
      </c>
      <c r="J2891" s="129" t="s">
        <v>485</v>
      </c>
      <c r="K2891" s="134">
        <v>21</v>
      </c>
      <c r="L2891" s="108"/>
      <c r="M2891" s="81">
        <v>15074</v>
      </c>
      <c r="N2891" s="135">
        <v>16975</v>
      </c>
      <c r="O2891" s="136">
        <v>16879</v>
      </c>
      <c r="P2891" s="135">
        <v>17946</v>
      </c>
      <c r="Q2891" s="136">
        <v>17490</v>
      </c>
      <c r="R2891" s="135">
        <v>17223</v>
      </c>
      <c r="S2891" s="136">
        <v>18866</v>
      </c>
      <c r="T2891" s="135">
        <v>19399</v>
      </c>
      <c r="U2891" s="136">
        <v>19280</v>
      </c>
      <c r="V2891" s="135">
        <v>19862</v>
      </c>
      <c r="W2891" s="136">
        <v>19493</v>
      </c>
      <c r="X2891" s="135">
        <v>19926</v>
      </c>
      <c r="Y2891" s="136">
        <v>21599</v>
      </c>
      <c r="Z2891" s="135">
        <v>22159</v>
      </c>
      <c r="AA2891" s="136">
        <v>23182</v>
      </c>
      <c r="AB2891" s="135">
        <v>23004</v>
      </c>
      <c r="AC2891" s="136">
        <v>22231</v>
      </c>
      <c r="AD2891" s="135">
        <v>23330</v>
      </c>
      <c r="AE2891" s="137">
        <v>24127</v>
      </c>
      <c r="AF2891" s="138">
        <v>23994</v>
      </c>
    </row>
    <row r="2892" spans="2:32">
      <c r="B2892" s="114">
        <v>2854</v>
      </c>
      <c r="C2892" s="115">
        <v>2854</v>
      </c>
      <c r="D2892" s="116">
        <v>119</v>
      </c>
      <c r="E2892" s="117">
        <v>4</v>
      </c>
      <c r="F2892" s="118">
        <v>29</v>
      </c>
      <c r="G2892" s="119" t="s">
        <v>485</v>
      </c>
      <c r="H2892" s="120">
        <v>4</v>
      </c>
      <c r="I2892" s="115">
        <v>28</v>
      </c>
      <c r="J2892" s="116" t="s">
        <v>485</v>
      </c>
      <c r="K2892" s="121">
        <v>22</v>
      </c>
      <c r="L2892" s="108"/>
      <c r="M2892" s="122">
        <v>14242</v>
      </c>
      <c r="N2892" s="123">
        <v>15659</v>
      </c>
      <c r="O2892" s="124">
        <v>15844</v>
      </c>
      <c r="P2892" s="123">
        <v>16965</v>
      </c>
      <c r="Q2892" s="124">
        <v>16538</v>
      </c>
      <c r="R2892" s="123">
        <v>16503</v>
      </c>
      <c r="S2892" s="124">
        <v>17848</v>
      </c>
      <c r="T2892" s="123">
        <v>18287</v>
      </c>
      <c r="U2892" s="124">
        <v>18506</v>
      </c>
      <c r="V2892" s="123">
        <v>19160</v>
      </c>
      <c r="W2892" s="124">
        <v>18944</v>
      </c>
      <c r="X2892" s="123">
        <v>19490</v>
      </c>
      <c r="Y2892" s="124">
        <v>20887</v>
      </c>
      <c r="Z2892" s="123">
        <v>21707</v>
      </c>
      <c r="AA2892" s="124">
        <v>22738</v>
      </c>
      <c r="AB2892" s="123">
        <v>22602</v>
      </c>
      <c r="AC2892" s="124">
        <v>21958</v>
      </c>
      <c r="AD2892" s="123">
        <v>22775</v>
      </c>
      <c r="AE2892" s="125">
        <v>23547</v>
      </c>
      <c r="AF2892" s="126">
        <v>23745</v>
      </c>
    </row>
    <row r="2893" spans="2:32">
      <c r="B2893" s="127">
        <v>2855</v>
      </c>
      <c r="C2893" s="128">
        <v>2855</v>
      </c>
      <c r="D2893" s="129">
        <v>119</v>
      </c>
      <c r="E2893" s="130">
        <v>4</v>
      </c>
      <c r="F2893" s="131">
        <v>29</v>
      </c>
      <c r="G2893" s="132" t="s">
        <v>485</v>
      </c>
      <c r="H2893" s="133">
        <v>4</v>
      </c>
      <c r="I2893" s="128">
        <v>28</v>
      </c>
      <c r="J2893" s="129" t="s">
        <v>485</v>
      </c>
      <c r="K2893" s="134">
        <v>23</v>
      </c>
      <c r="L2893" s="108"/>
      <c r="M2893" s="81">
        <v>13265</v>
      </c>
      <c r="N2893" s="135">
        <v>14259</v>
      </c>
      <c r="O2893" s="136">
        <v>14617</v>
      </c>
      <c r="P2893" s="135">
        <v>15792</v>
      </c>
      <c r="Q2893" s="136">
        <v>15375</v>
      </c>
      <c r="R2893" s="135">
        <v>15555</v>
      </c>
      <c r="S2893" s="136">
        <v>16590</v>
      </c>
      <c r="T2893" s="135">
        <v>16984</v>
      </c>
      <c r="U2893" s="136">
        <v>17403</v>
      </c>
      <c r="V2893" s="135">
        <v>18114</v>
      </c>
      <c r="W2893" s="136">
        <v>18195</v>
      </c>
      <c r="X2893" s="135">
        <v>18671</v>
      </c>
      <c r="Y2893" s="136">
        <v>19779</v>
      </c>
      <c r="Z2893" s="135">
        <v>20746</v>
      </c>
      <c r="AA2893" s="136">
        <v>21786</v>
      </c>
      <c r="AB2893" s="135">
        <v>21669</v>
      </c>
      <c r="AC2893" s="136">
        <v>21339</v>
      </c>
      <c r="AD2893" s="135">
        <v>21737</v>
      </c>
      <c r="AE2893" s="137">
        <v>22507</v>
      </c>
      <c r="AF2893" s="138">
        <v>22884</v>
      </c>
    </row>
    <row r="2894" spans="2:32">
      <c r="B2894" s="114">
        <v>2856</v>
      </c>
      <c r="C2894" s="115">
        <v>2856</v>
      </c>
      <c r="D2894" s="116">
        <v>119</v>
      </c>
      <c r="E2894" s="117">
        <v>4</v>
      </c>
      <c r="F2894" s="118">
        <v>29</v>
      </c>
      <c r="G2894" s="119" t="s">
        <v>485</v>
      </c>
      <c r="H2894" s="120">
        <v>4</v>
      </c>
      <c r="I2894" s="115">
        <v>28</v>
      </c>
      <c r="J2894" s="116" t="s">
        <v>485</v>
      </c>
      <c r="K2894" s="121">
        <v>24</v>
      </c>
      <c r="L2894" s="108"/>
      <c r="M2894" s="122">
        <v>12628</v>
      </c>
      <c r="N2894" s="123">
        <v>13228</v>
      </c>
      <c r="O2894" s="124">
        <v>13694</v>
      </c>
      <c r="P2894" s="123">
        <v>14956</v>
      </c>
      <c r="Q2894" s="124">
        <v>14489</v>
      </c>
      <c r="R2894" s="123">
        <v>14933</v>
      </c>
      <c r="S2894" s="124">
        <v>15664</v>
      </c>
      <c r="T2894" s="123">
        <v>15959</v>
      </c>
      <c r="U2894" s="124">
        <v>16526</v>
      </c>
      <c r="V2894" s="123">
        <v>17270</v>
      </c>
      <c r="W2894" s="124">
        <v>17573</v>
      </c>
      <c r="X2894" s="123">
        <v>18131</v>
      </c>
      <c r="Y2894" s="124">
        <v>18913</v>
      </c>
      <c r="Z2894" s="123">
        <v>19947</v>
      </c>
      <c r="AA2894" s="124">
        <v>21075</v>
      </c>
      <c r="AB2894" s="123">
        <v>20905</v>
      </c>
      <c r="AC2894" s="124">
        <v>20789</v>
      </c>
      <c r="AD2894" s="123">
        <v>20921</v>
      </c>
      <c r="AE2894" s="125">
        <v>21622</v>
      </c>
      <c r="AF2894" s="126">
        <v>22135</v>
      </c>
    </row>
    <row r="2895" spans="2:32">
      <c r="B2895" s="127">
        <v>2857</v>
      </c>
      <c r="C2895" s="128">
        <v>2857</v>
      </c>
      <c r="D2895" s="129">
        <v>120</v>
      </c>
      <c r="E2895" s="130">
        <v>4</v>
      </c>
      <c r="F2895" s="131">
        <v>30</v>
      </c>
      <c r="G2895" s="132" t="s">
        <v>485</v>
      </c>
      <c r="H2895" s="133">
        <v>4</v>
      </c>
      <c r="I2895" s="128">
        <v>29</v>
      </c>
      <c r="J2895" s="129" t="s">
        <v>485</v>
      </c>
      <c r="K2895" s="134">
        <v>1</v>
      </c>
      <c r="L2895" s="108"/>
      <c r="M2895" s="81">
        <v>11938</v>
      </c>
      <c r="N2895" s="135">
        <v>12772</v>
      </c>
      <c r="O2895" s="136">
        <v>13571</v>
      </c>
      <c r="P2895" s="135">
        <v>14059</v>
      </c>
      <c r="Q2895" s="136">
        <v>14109</v>
      </c>
      <c r="R2895" s="135">
        <v>14155</v>
      </c>
      <c r="S2895" s="136">
        <v>15292</v>
      </c>
      <c r="T2895" s="135">
        <v>15544</v>
      </c>
      <c r="U2895" s="136">
        <v>16175</v>
      </c>
      <c r="V2895" s="135">
        <v>16730</v>
      </c>
      <c r="W2895" s="136">
        <v>16650</v>
      </c>
      <c r="X2895" s="135">
        <v>17238</v>
      </c>
      <c r="Y2895" s="136">
        <v>18954</v>
      </c>
      <c r="Z2895" s="135">
        <v>19420</v>
      </c>
      <c r="AA2895" s="136">
        <v>20158</v>
      </c>
      <c r="AB2895" s="135">
        <v>20158</v>
      </c>
      <c r="AC2895" s="136">
        <v>19363</v>
      </c>
      <c r="AD2895" s="135">
        <v>21207</v>
      </c>
      <c r="AE2895" s="137">
        <v>21428</v>
      </c>
      <c r="AF2895" s="138">
        <v>21492</v>
      </c>
    </row>
    <row r="2896" spans="2:32">
      <c r="B2896" s="114">
        <v>2858</v>
      </c>
      <c r="C2896" s="115">
        <v>2858</v>
      </c>
      <c r="D2896" s="116">
        <v>120</v>
      </c>
      <c r="E2896" s="117">
        <v>4</v>
      </c>
      <c r="F2896" s="118">
        <v>30</v>
      </c>
      <c r="G2896" s="119" t="s">
        <v>485</v>
      </c>
      <c r="H2896" s="120">
        <v>4</v>
      </c>
      <c r="I2896" s="115">
        <v>29</v>
      </c>
      <c r="J2896" s="116" t="s">
        <v>485</v>
      </c>
      <c r="K2896" s="121">
        <v>2</v>
      </c>
      <c r="L2896" s="108"/>
      <c r="M2896" s="122">
        <v>11795</v>
      </c>
      <c r="N2896" s="123">
        <v>12472</v>
      </c>
      <c r="O2896" s="124">
        <v>13368</v>
      </c>
      <c r="P2896" s="123">
        <v>13701</v>
      </c>
      <c r="Q2896" s="124">
        <v>13687</v>
      </c>
      <c r="R2896" s="123">
        <v>13965</v>
      </c>
      <c r="S2896" s="124">
        <v>14909</v>
      </c>
      <c r="T2896" s="123">
        <v>15167</v>
      </c>
      <c r="U2896" s="124">
        <v>15881</v>
      </c>
      <c r="V2896" s="123">
        <v>16242</v>
      </c>
      <c r="W2896" s="124">
        <v>16304</v>
      </c>
      <c r="X2896" s="123">
        <v>16956</v>
      </c>
      <c r="Y2896" s="124">
        <v>18452</v>
      </c>
      <c r="Z2896" s="123">
        <v>19002</v>
      </c>
      <c r="AA2896" s="124">
        <v>19582</v>
      </c>
      <c r="AB2896" s="123">
        <v>19556</v>
      </c>
      <c r="AC2896" s="124">
        <v>18939</v>
      </c>
      <c r="AD2896" s="123">
        <v>20637</v>
      </c>
      <c r="AE2896" s="125">
        <v>20879</v>
      </c>
      <c r="AF2896" s="126">
        <v>21020</v>
      </c>
    </row>
    <row r="2897" spans="2:32">
      <c r="B2897" s="127">
        <v>2859</v>
      </c>
      <c r="C2897" s="128">
        <v>2859</v>
      </c>
      <c r="D2897" s="129">
        <v>120</v>
      </c>
      <c r="E2897" s="130">
        <v>4</v>
      </c>
      <c r="F2897" s="131">
        <v>30</v>
      </c>
      <c r="G2897" s="132" t="s">
        <v>485</v>
      </c>
      <c r="H2897" s="133">
        <v>4</v>
      </c>
      <c r="I2897" s="128">
        <v>29</v>
      </c>
      <c r="J2897" s="129" t="s">
        <v>485</v>
      </c>
      <c r="K2897" s="134">
        <v>3</v>
      </c>
      <c r="L2897" s="108"/>
      <c r="M2897" s="81">
        <v>11829</v>
      </c>
      <c r="N2897" s="135">
        <v>12388</v>
      </c>
      <c r="O2897" s="136">
        <v>13309</v>
      </c>
      <c r="P2897" s="135">
        <v>13632</v>
      </c>
      <c r="Q2897" s="136">
        <v>13540</v>
      </c>
      <c r="R2897" s="135">
        <v>13972</v>
      </c>
      <c r="S2897" s="136">
        <v>14816</v>
      </c>
      <c r="T2897" s="135">
        <v>15068</v>
      </c>
      <c r="U2897" s="136">
        <v>15782</v>
      </c>
      <c r="V2897" s="135">
        <v>16049</v>
      </c>
      <c r="W2897" s="136">
        <v>16136</v>
      </c>
      <c r="X2897" s="135">
        <v>16878</v>
      </c>
      <c r="Y2897" s="136">
        <v>18121</v>
      </c>
      <c r="Z2897" s="135">
        <v>18660</v>
      </c>
      <c r="AA2897" s="136">
        <v>19206</v>
      </c>
      <c r="AB2897" s="135">
        <v>19110</v>
      </c>
      <c r="AC2897" s="136">
        <v>18560</v>
      </c>
      <c r="AD2897" s="135">
        <v>20221</v>
      </c>
      <c r="AE2897" s="137">
        <v>20445</v>
      </c>
      <c r="AF2897" s="138">
        <v>20605</v>
      </c>
    </row>
    <row r="2898" spans="2:32">
      <c r="B2898" s="114">
        <v>2860</v>
      </c>
      <c r="C2898" s="115">
        <v>2860</v>
      </c>
      <c r="D2898" s="116">
        <v>120</v>
      </c>
      <c r="E2898" s="117">
        <v>4</v>
      </c>
      <c r="F2898" s="118">
        <v>30</v>
      </c>
      <c r="G2898" s="119" t="s">
        <v>485</v>
      </c>
      <c r="H2898" s="120">
        <v>4</v>
      </c>
      <c r="I2898" s="115">
        <v>29</v>
      </c>
      <c r="J2898" s="116" t="s">
        <v>485</v>
      </c>
      <c r="K2898" s="121">
        <v>4</v>
      </c>
      <c r="L2898" s="108"/>
      <c r="M2898" s="122">
        <v>12011</v>
      </c>
      <c r="N2898" s="123">
        <v>12460</v>
      </c>
      <c r="O2898" s="124">
        <v>13391</v>
      </c>
      <c r="P2898" s="123">
        <v>13689</v>
      </c>
      <c r="Q2898" s="124">
        <v>13540</v>
      </c>
      <c r="R2898" s="123">
        <v>14123</v>
      </c>
      <c r="S2898" s="124">
        <v>14786</v>
      </c>
      <c r="T2898" s="123">
        <v>14990</v>
      </c>
      <c r="U2898" s="124">
        <v>15692</v>
      </c>
      <c r="V2898" s="123">
        <v>15840</v>
      </c>
      <c r="W2898" s="124">
        <v>15895</v>
      </c>
      <c r="X2898" s="123">
        <v>16758</v>
      </c>
      <c r="Y2898" s="124">
        <v>17691</v>
      </c>
      <c r="Z2898" s="123">
        <v>18209</v>
      </c>
      <c r="AA2898" s="124">
        <v>18669</v>
      </c>
      <c r="AB2898" s="123">
        <v>18535</v>
      </c>
      <c r="AC2898" s="124">
        <v>18056</v>
      </c>
      <c r="AD2898" s="123">
        <v>19580</v>
      </c>
      <c r="AE2898" s="125">
        <v>19773</v>
      </c>
      <c r="AF2898" s="126">
        <v>19978</v>
      </c>
    </row>
    <row r="2899" spans="2:32">
      <c r="B2899" s="127">
        <v>2861</v>
      </c>
      <c r="C2899" s="128">
        <v>2861</v>
      </c>
      <c r="D2899" s="129">
        <v>120</v>
      </c>
      <c r="E2899" s="130">
        <v>4</v>
      </c>
      <c r="F2899" s="131">
        <v>30</v>
      </c>
      <c r="G2899" s="132" t="s">
        <v>485</v>
      </c>
      <c r="H2899" s="133">
        <v>4</v>
      </c>
      <c r="I2899" s="128">
        <v>29</v>
      </c>
      <c r="J2899" s="129" t="s">
        <v>485</v>
      </c>
      <c r="K2899" s="134">
        <v>5</v>
      </c>
      <c r="L2899" s="108"/>
      <c r="M2899" s="81">
        <v>12641</v>
      </c>
      <c r="N2899" s="135">
        <v>13000</v>
      </c>
      <c r="O2899" s="136">
        <v>13973</v>
      </c>
      <c r="P2899" s="135">
        <v>14262</v>
      </c>
      <c r="Q2899" s="136">
        <v>13808</v>
      </c>
      <c r="R2899" s="135">
        <v>14752</v>
      </c>
      <c r="S2899" s="136">
        <v>15286</v>
      </c>
      <c r="T2899" s="135">
        <v>15311</v>
      </c>
      <c r="U2899" s="136">
        <v>15998</v>
      </c>
      <c r="V2899" s="135">
        <v>15817</v>
      </c>
      <c r="W2899" s="136">
        <v>15734</v>
      </c>
      <c r="X2899" s="135">
        <v>17008</v>
      </c>
      <c r="Y2899" s="136">
        <v>17918</v>
      </c>
      <c r="Z2899" s="135">
        <v>18286</v>
      </c>
      <c r="AA2899" s="136">
        <v>18719</v>
      </c>
      <c r="AB2899" s="135">
        <v>18293</v>
      </c>
      <c r="AC2899" s="136">
        <v>17738</v>
      </c>
      <c r="AD2899" s="135">
        <v>19561</v>
      </c>
      <c r="AE2899" s="137">
        <v>19533</v>
      </c>
      <c r="AF2899" s="138">
        <v>19856</v>
      </c>
    </row>
    <row r="2900" spans="2:32">
      <c r="B2900" s="114">
        <v>2862</v>
      </c>
      <c r="C2900" s="115">
        <v>2862</v>
      </c>
      <c r="D2900" s="116">
        <v>120</v>
      </c>
      <c r="E2900" s="117">
        <v>4</v>
      </c>
      <c r="F2900" s="118">
        <v>30</v>
      </c>
      <c r="G2900" s="119" t="s">
        <v>485</v>
      </c>
      <c r="H2900" s="120">
        <v>4</v>
      </c>
      <c r="I2900" s="115">
        <v>29</v>
      </c>
      <c r="J2900" s="116" t="s">
        <v>485</v>
      </c>
      <c r="K2900" s="121">
        <v>6</v>
      </c>
      <c r="L2900" s="108"/>
      <c r="M2900" s="122">
        <v>13792</v>
      </c>
      <c r="N2900" s="123">
        <v>14130</v>
      </c>
      <c r="O2900" s="124">
        <v>15019</v>
      </c>
      <c r="P2900" s="123">
        <v>15318</v>
      </c>
      <c r="Q2900" s="124">
        <v>14231</v>
      </c>
      <c r="R2900" s="123">
        <v>15823</v>
      </c>
      <c r="S2900" s="124">
        <v>16386</v>
      </c>
      <c r="T2900" s="123">
        <v>16176</v>
      </c>
      <c r="U2900" s="124">
        <v>16753</v>
      </c>
      <c r="V2900" s="123">
        <v>15917</v>
      </c>
      <c r="W2900" s="124">
        <v>15545</v>
      </c>
      <c r="X2900" s="123">
        <v>17669</v>
      </c>
      <c r="Y2900" s="124">
        <v>18608</v>
      </c>
      <c r="Z2900" s="123">
        <v>18608</v>
      </c>
      <c r="AA2900" s="124">
        <v>19070</v>
      </c>
      <c r="AB2900" s="123">
        <v>18035</v>
      </c>
      <c r="AC2900" s="124">
        <v>17254</v>
      </c>
      <c r="AD2900" s="123">
        <v>19999</v>
      </c>
      <c r="AE2900" s="125">
        <v>19689</v>
      </c>
      <c r="AF2900" s="126">
        <v>19981</v>
      </c>
    </row>
    <row r="2901" spans="2:32">
      <c r="B2901" s="127">
        <v>2863</v>
      </c>
      <c r="C2901" s="128">
        <v>2863</v>
      </c>
      <c r="D2901" s="129">
        <v>120</v>
      </c>
      <c r="E2901" s="130">
        <v>4</v>
      </c>
      <c r="F2901" s="131">
        <v>30</v>
      </c>
      <c r="G2901" s="132" t="s">
        <v>485</v>
      </c>
      <c r="H2901" s="133">
        <v>4</v>
      </c>
      <c r="I2901" s="128">
        <v>29</v>
      </c>
      <c r="J2901" s="129" t="s">
        <v>485</v>
      </c>
      <c r="K2901" s="134">
        <v>7</v>
      </c>
      <c r="L2901" s="108"/>
      <c r="M2901" s="81">
        <v>15140</v>
      </c>
      <c r="N2901" s="135">
        <v>15452</v>
      </c>
      <c r="O2901" s="136">
        <v>16178</v>
      </c>
      <c r="P2901" s="135">
        <v>16531</v>
      </c>
      <c r="Q2901" s="136">
        <v>14546</v>
      </c>
      <c r="R2901" s="135">
        <v>16923</v>
      </c>
      <c r="S2901" s="136">
        <v>17553</v>
      </c>
      <c r="T2901" s="135">
        <v>17261</v>
      </c>
      <c r="U2901" s="136">
        <v>17680</v>
      </c>
      <c r="V2901" s="135">
        <v>15967</v>
      </c>
      <c r="W2901" s="136">
        <v>15325</v>
      </c>
      <c r="X2901" s="135">
        <v>18439</v>
      </c>
      <c r="Y2901" s="136">
        <v>19268</v>
      </c>
      <c r="Z2901" s="135">
        <v>19109</v>
      </c>
      <c r="AA2901" s="136">
        <v>19688</v>
      </c>
      <c r="AB2901" s="135">
        <v>17671</v>
      </c>
      <c r="AC2901" s="136">
        <v>16807</v>
      </c>
      <c r="AD2901" s="135">
        <v>20428</v>
      </c>
      <c r="AE2901" s="137">
        <v>20182</v>
      </c>
      <c r="AF2901" s="138">
        <v>20335</v>
      </c>
    </row>
    <row r="2902" spans="2:32">
      <c r="B2902" s="114">
        <v>2864</v>
      </c>
      <c r="C2902" s="115">
        <v>2864</v>
      </c>
      <c r="D2902" s="116">
        <v>120</v>
      </c>
      <c r="E2902" s="117">
        <v>4</v>
      </c>
      <c r="F2902" s="118">
        <v>30</v>
      </c>
      <c r="G2902" s="119" t="s">
        <v>485</v>
      </c>
      <c r="H2902" s="120">
        <v>4</v>
      </c>
      <c r="I2902" s="115">
        <v>29</v>
      </c>
      <c r="J2902" s="116" t="s">
        <v>485</v>
      </c>
      <c r="K2902" s="121">
        <v>8</v>
      </c>
      <c r="L2902" s="108"/>
      <c r="M2902" s="122">
        <v>15801</v>
      </c>
      <c r="N2902" s="123">
        <v>15978</v>
      </c>
      <c r="O2902" s="124">
        <v>16613</v>
      </c>
      <c r="P2902" s="123">
        <v>17138</v>
      </c>
      <c r="Q2902" s="124">
        <v>14975</v>
      </c>
      <c r="R2902" s="123">
        <v>17524</v>
      </c>
      <c r="S2902" s="124">
        <v>18033</v>
      </c>
      <c r="T2902" s="123">
        <v>17751</v>
      </c>
      <c r="U2902" s="124">
        <v>17998</v>
      </c>
      <c r="V2902" s="123">
        <v>16317</v>
      </c>
      <c r="W2902" s="124">
        <v>15403</v>
      </c>
      <c r="X2902" s="123">
        <v>18892</v>
      </c>
      <c r="Y2902" s="124">
        <v>19412</v>
      </c>
      <c r="Z2902" s="123">
        <v>19302</v>
      </c>
      <c r="AA2902" s="124">
        <v>20041</v>
      </c>
      <c r="AB2902" s="123">
        <v>17806</v>
      </c>
      <c r="AC2902" s="124">
        <v>16732</v>
      </c>
      <c r="AD2902" s="123">
        <v>20474</v>
      </c>
      <c r="AE2902" s="125">
        <v>20330</v>
      </c>
      <c r="AF2902" s="126">
        <v>20472</v>
      </c>
    </row>
    <row r="2903" spans="2:32">
      <c r="B2903" s="127">
        <v>2865</v>
      </c>
      <c r="C2903" s="128">
        <v>2865</v>
      </c>
      <c r="D2903" s="129">
        <v>120</v>
      </c>
      <c r="E2903" s="130">
        <v>4</v>
      </c>
      <c r="F2903" s="131">
        <v>30</v>
      </c>
      <c r="G2903" s="132" t="s">
        <v>485</v>
      </c>
      <c r="H2903" s="133">
        <v>4</v>
      </c>
      <c r="I2903" s="128">
        <v>29</v>
      </c>
      <c r="J2903" s="129" t="s">
        <v>485</v>
      </c>
      <c r="K2903" s="134">
        <v>9</v>
      </c>
      <c r="L2903" s="108"/>
      <c r="M2903" s="81">
        <v>15759</v>
      </c>
      <c r="N2903" s="135">
        <v>15970</v>
      </c>
      <c r="O2903" s="136">
        <v>16577</v>
      </c>
      <c r="P2903" s="135">
        <v>17041</v>
      </c>
      <c r="Q2903" s="136">
        <v>15453</v>
      </c>
      <c r="R2903" s="135">
        <v>17428</v>
      </c>
      <c r="S2903" s="136">
        <v>17887</v>
      </c>
      <c r="T2903" s="135">
        <v>17680</v>
      </c>
      <c r="U2903" s="136">
        <v>17855</v>
      </c>
      <c r="V2903" s="135">
        <v>16657</v>
      </c>
      <c r="W2903" s="136">
        <v>15650</v>
      </c>
      <c r="X2903" s="135">
        <v>18672</v>
      </c>
      <c r="Y2903" s="136">
        <v>19137</v>
      </c>
      <c r="Z2903" s="135">
        <v>19174</v>
      </c>
      <c r="AA2903" s="136">
        <v>19895</v>
      </c>
      <c r="AB2903" s="135">
        <v>18080</v>
      </c>
      <c r="AC2903" s="136">
        <v>16778</v>
      </c>
      <c r="AD2903" s="135">
        <v>20128</v>
      </c>
      <c r="AE2903" s="137">
        <v>19926</v>
      </c>
      <c r="AF2903" s="138">
        <v>20321</v>
      </c>
    </row>
    <row r="2904" spans="2:32">
      <c r="B2904" s="114">
        <v>2866</v>
      </c>
      <c r="C2904" s="115">
        <v>2866</v>
      </c>
      <c r="D2904" s="116">
        <v>120</v>
      </c>
      <c r="E2904" s="117">
        <v>4</v>
      </c>
      <c r="F2904" s="118">
        <v>30</v>
      </c>
      <c r="G2904" s="119" t="s">
        <v>485</v>
      </c>
      <c r="H2904" s="120">
        <v>4</v>
      </c>
      <c r="I2904" s="115">
        <v>29</v>
      </c>
      <c r="J2904" s="116" t="s">
        <v>485</v>
      </c>
      <c r="K2904" s="121">
        <v>10</v>
      </c>
      <c r="L2904" s="108"/>
      <c r="M2904" s="122">
        <v>15671</v>
      </c>
      <c r="N2904" s="123">
        <v>16009</v>
      </c>
      <c r="O2904" s="124">
        <v>16554</v>
      </c>
      <c r="P2904" s="123">
        <v>16936</v>
      </c>
      <c r="Q2904" s="124">
        <v>15864</v>
      </c>
      <c r="R2904" s="123">
        <v>17358</v>
      </c>
      <c r="S2904" s="124">
        <v>17903</v>
      </c>
      <c r="T2904" s="123">
        <v>17752</v>
      </c>
      <c r="U2904" s="124">
        <v>17828</v>
      </c>
      <c r="V2904" s="123">
        <v>17115</v>
      </c>
      <c r="W2904" s="124">
        <v>16106</v>
      </c>
      <c r="X2904" s="123">
        <v>18663</v>
      </c>
      <c r="Y2904" s="124">
        <v>19273</v>
      </c>
      <c r="Z2904" s="123">
        <v>19313</v>
      </c>
      <c r="AA2904" s="124">
        <v>19991</v>
      </c>
      <c r="AB2904" s="123">
        <v>18668</v>
      </c>
      <c r="AC2904" s="124">
        <v>17355</v>
      </c>
      <c r="AD2904" s="123">
        <v>20320</v>
      </c>
      <c r="AE2904" s="125">
        <v>20191</v>
      </c>
      <c r="AF2904" s="126">
        <v>20492</v>
      </c>
    </row>
    <row r="2905" spans="2:32">
      <c r="B2905" s="127">
        <v>2867</v>
      </c>
      <c r="C2905" s="128">
        <v>2867</v>
      </c>
      <c r="D2905" s="129">
        <v>120</v>
      </c>
      <c r="E2905" s="130">
        <v>4</v>
      </c>
      <c r="F2905" s="131">
        <v>30</v>
      </c>
      <c r="G2905" s="132" t="s">
        <v>485</v>
      </c>
      <c r="H2905" s="133">
        <v>4</v>
      </c>
      <c r="I2905" s="128">
        <v>29</v>
      </c>
      <c r="J2905" s="129" t="s">
        <v>485</v>
      </c>
      <c r="K2905" s="134">
        <v>11</v>
      </c>
      <c r="L2905" s="108"/>
      <c r="M2905" s="81">
        <v>15549</v>
      </c>
      <c r="N2905" s="135">
        <v>15977</v>
      </c>
      <c r="O2905" s="136">
        <v>16509</v>
      </c>
      <c r="P2905" s="135">
        <v>16697</v>
      </c>
      <c r="Q2905" s="136">
        <v>15900</v>
      </c>
      <c r="R2905" s="135">
        <v>17250</v>
      </c>
      <c r="S2905" s="136">
        <v>17848</v>
      </c>
      <c r="T2905" s="135">
        <v>17769</v>
      </c>
      <c r="U2905" s="136">
        <v>17830</v>
      </c>
      <c r="V2905" s="135">
        <v>17197</v>
      </c>
      <c r="W2905" s="136">
        <v>16333</v>
      </c>
      <c r="X2905" s="135">
        <v>18624</v>
      </c>
      <c r="Y2905" s="136">
        <v>19251</v>
      </c>
      <c r="Z2905" s="135">
        <v>19429</v>
      </c>
      <c r="AA2905" s="136">
        <v>19924</v>
      </c>
      <c r="AB2905" s="135">
        <v>18768</v>
      </c>
      <c r="AC2905" s="136">
        <v>17686</v>
      </c>
      <c r="AD2905" s="135">
        <v>20346</v>
      </c>
      <c r="AE2905" s="137">
        <v>20380</v>
      </c>
      <c r="AF2905" s="138">
        <v>20652</v>
      </c>
    </row>
    <row r="2906" spans="2:32">
      <c r="B2906" s="114">
        <v>2868</v>
      </c>
      <c r="C2906" s="115">
        <v>2868</v>
      </c>
      <c r="D2906" s="116">
        <v>120</v>
      </c>
      <c r="E2906" s="117">
        <v>4</v>
      </c>
      <c r="F2906" s="118">
        <v>30</v>
      </c>
      <c r="G2906" s="119" t="s">
        <v>485</v>
      </c>
      <c r="H2906" s="120">
        <v>4</v>
      </c>
      <c r="I2906" s="115">
        <v>29</v>
      </c>
      <c r="J2906" s="116" t="s">
        <v>485</v>
      </c>
      <c r="K2906" s="121">
        <v>12</v>
      </c>
      <c r="L2906" s="108"/>
      <c r="M2906" s="122">
        <v>15312</v>
      </c>
      <c r="N2906" s="123">
        <v>15757</v>
      </c>
      <c r="O2906" s="124">
        <v>16350</v>
      </c>
      <c r="P2906" s="123">
        <v>16466</v>
      </c>
      <c r="Q2906" s="124">
        <v>15751</v>
      </c>
      <c r="R2906" s="123">
        <v>17010</v>
      </c>
      <c r="S2906" s="124">
        <v>17683</v>
      </c>
      <c r="T2906" s="123">
        <v>17549</v>
      </c>
      <c r="U2906" s="124">
        <v>17697</v>
      </c>
      <c r="V2906" s="123">
        <v>17062</v>
      </c>
      <c r="W2906" s="124">
        <v>16366</v>
      </c>
      <c r="X2906" s="123">
        <v>18412</v>
      </c>
      <c r="Y2906" s="124">
        <v>19084</v>
      </c>
      <c r="Z2906" s="123">
        <v>19324</v>
      </c>
      <c r="AA2906" s="124">
        <v>19737</v>
      </c>
      <c r="AB2906" s="123">
        <v>18614</v>
      </c>
      <c r="AC2906" s="124">
        <v>17751</v>
      </c>
      <c r="AD2906" s="123">
        <v>20203</v>
      </c>
      <c r="AE2906" s="125">
        <v>20218</v>
      </c>
      <c r="AF2906" s="126">
        <v>20565</v>
      </c>
    </row>
    <row r="2907" spans="2:32">
      <c r="B2907" s="127">
        <v>2869</v>
      </c>
      <c r="C2907" s="128">
        <v>2869</v>
      </c>
      <c r="D2907" s="129">
        <v>120</v>
      </c>
      <c r="E2907" s="130">
        <v>4</v>
      </c>
      <c r="F2907" s="131">
        <v>30</v>
      </c>
      <c r="G2907" s="132" t="s">
        <v>485</v>
      </c>
      <c r="H2907" s="133">
        <v>4</v>
      </c>
      <c r="I2907" s="128">
        <v>29</v>
      </c>
      <c r="J2907" s="129" t="s">
        <v>485</v>
      </c>
      <c r="K2907" s="134">
        <v>13</v>
      </c>
      <c r="L2907" s="108"/>
      <c r="M2907" s="81">
        <v>15143</v>
      </c>
      <c r="N2907" s="135">
        <v>15659</v>
      </c>
      <c r="O2907" s="136">
        <v>16251</v>
      </c>
      <c r="P2907" s="135">
        <v>16322</v>
      </c>
      <c r="Q2907" s="136">
        <v>15518</v>
      </c>
      <c r="R2907" s="135">
        <v>16855</v>
      </c>
      <c r="S2907" s="136">
        <v>17613</v>
      </c>
      <c r="T2907" s="135">
        <v>17477</v>
      </c>
      <c r="U2907" s="136">
        <v>17623</v>
      </c>
      <c r="V2907" s="135">
        <v>16823</v>
      </c>
      <c r="W2907" s="136">
        <v>16288</v>
      </c>
      <c r="X2907" s="135">
        <v>18258</v>
      </c>
      <c r="Y2907" s="136">
        <v>18996</v>
      </c>
      <c r="Z2907" s="135">
        <v>19203</v>
      </c>
      <c r="AA2907" s="136">
        <v>19548</v>
      </c>
      <c r="AB2907" s="135">
        <v>18348</v>
      </c>
      <c r="AC2907" s="136">
        <v>17670</v>
      </c>
      <c r="AD2907" s="135">
        <v>20108</v>
      </c>
      <c r="AE2907" s="137">
        <v>20143</v>
      </c>
      <c r="AF2907" s="138">
        <v>20453</v>
      </c>
    </row>
    <row r="2908" spans="2:32">
      <c r="B2908" s="114">
        <v>2870</v>
      </c>
      <c r="C2908" s="115">
        <v>2870</v>
      </c>
      <c r="D2908" s="116">
        <v>120</v>
      </c>
      <c r="E2908" s="117">
        <v>4</v>
      </c>
      <c r="F2908" s="118">
        <v>30</v>
      </c>
      <c r="G2908" s="119" t="s">
        <v>485</v>
      </c>
      <c r="H2908" s="120">
        <v>4</v>
      </c>
      <c r="I2908" s="115">
        <v>29</v>
      </c>
      <c r="J2908" s="116" t="s">
        <v>485</v>
      </c>
      <c r="K2908" s="121">
        <v>14</v>
      </c>
      <c r="L2908" s="108"/>
      <c r="M2908" s="122">
        <v>14960</v>
      </c>
      <c r="N2908" s="123">
        <v>15388</v>
      </c>
      <c r="O2908" s="124">
        <v>16144</v>
      </c>
      <c r="P2908" s="123">
        <v>16112</v>
      </c>
      <c r="Q2908" s="124">
        <v>15121</v>
      </c>
      <c r="R2908" s="123">
        <v>16651</v>
      </c>
      <c r="S2908" s="124">
        <v>17450</v>
      </c>
      <c r="T2908" s="123">
        <v>17197</v>
      </c>
      <c r="U2908" s="124">
        <v>17494</v>
      </c>
      <c r="V2908" s="123">
        <v>16404</v>
      </c>
      <c r="W2908" s="124">
        <v>16152</v>
      </c>
      <c r="X2908" s="123">
        <v>18023</v>
      </c>
      <c r="Y2908" s="124">
        <v>18798</v>
      </c>
      <c r="Z2908" s="123">
        <v>18964</v>
      </c>
      <c r="AA2908" s="124">
        <v>19176</v>
      </c>
      <c r="AB2908" s="123">
        <v>17895</v>
      </c>
      <c r="AC2908" s="124">
        <v>17507</v>
      </c>
      <c r="AD2908" s="123">
        <v>19887</v>
      </c>
      <c r="AE2908" s="125">
        <v>19808</v>
      </c>
      <c r="AF2908" s="126">
        <v>20196</v>
      </c>
    </row>
    <row r="2909" spans="2:32">
      <c r="B2909" s="127">
        <v>2871</v>
      </c>
      <c r="C2909" s="128">
        <v>2871</v>
      </c>
      <c r="D2909" s="129">
        <v>120</v>
      </c>
      <c r="E2909" s="130">
        <v>4</v>
      </c>
      <c r="F2909" s="131">
        <v>30</v>
      </c>
      <c r="G2909" s="132" t="s">
        <v>485</v>
      </c>
      <c r="H2909" s="133">
        <v>4</v>
      </c>
      <c r="I2909" s="128">
        <v>29</v>
      </c>
      <c r="J2909" s="129" t="s">
        <v>485</v>
      </c>
      <c r="K2909" s="134">
        <v>15</v>
      </c>
      <c r="L2909" s="108"/>
      <c r="M2909" s="81">
        <v>15079</v>
      </c>
      <c r="N2909" s="135">
        <v>15460</v>
      </c>
      <c r="O2909" s="136">
        <v>16255</v>
      </c>
      <c r="P2909" s="135">
        <v>16119</v>
      </c>
      <c r="Q2909" s="136">
        <v>15195</v>
      </c>
      <c r="R2909" s="135">
        <v>16748</v>
      </c>
      <c r="S2909" s="136">
        <v>17553</v>
      </c>
      <c r="T2909" s="135">
        <v>17223</v>
      </c>
      <c r="U2909" s="136">
        <v>17564</v>
      </c>
      <c r="V2909" s="135">
        <v>16455</v>
      </c>
      <c r="W2909" s="136">
        <v>16305</v>
      </c>
      <c r="X2909" s="135">
        <v>18088</v>
      </c>
      <c r="Y2909" s="136">
        <v>18861</v>
      </c>
      <c r="Z2909" s="135">
        <v>18975</v>
      </c>
      <c r="AA2909" s="136">
        <v>19062</v>
      </c>
      <c r="AB2909" s="135">
        <v>17912</v>
      </c>
      <c r="AC2909" s="136">
        <v>17633</v>
      </c>
      <c r="AD2909" s="135">
        <v>19932</v>
      </c>
      <c r="AE2909" s="137">
        <v>19780</v>
      </c>
      <c r="AF2909" s="138">
        <v>20182</v>
      </c>
    </row>
    <row r="2910" spans="2:32">
      <c r="B2910" s="114">
        <v>2872</v>
      </c>
      <c r="C2910" s="115">
        <v>2872</v>
      </c>
      <c r="D2910" s="116">
        <v>120</v>
      </c>
      <c r="E2910" s="117">
        <v>4</v>
      </c>
      <c r="F2910" s="118">
        <v>30</v>
      </c>
      <c r="G2910" s="119" t="s">
        <v>485</v>
      </c>
      <c r="H2910" s="120">
        <v>4</v>
      </c>
      <c r="I2910" s="115">
        <v>29</v>
      </c>
      <c r="J2910" s="116" t="s">
        <v>485</v>
      </c>
      <c r="K2910" s="121">
        <v>16</v>
      </c>
      <c r="L2910" s="108"/>
      <c r="M2910" s="122">
        <v>15356</v>
      </c>
      <c r="N2910" s="123">
        <v>15595</v>
      </c>
      <c r="O2910" s="124">
        <v>16545</v>
      </c>
      <c r="P2910" s="123">
        <v>16336</v>
      </c>
      <c r="Q2910" s="124">
        <v>15414</v>
      </c>
      <c r="R2910" s="123">
        <v>16964</v>
      </c>
      <c r="S2910" s="124">
        <v>17992</v>
      </c>
      <c r="T2910" s="123">
        <v>17303</v>
      </c>
      <c r="U2910" s="124">
        <v>17754</v>
      </c>
      <c r="V2910" s="123">
        <v>16607</v>
      </c>
      <c r="W2910" s="124">
        <v>16578</v>
      </c>
      <c r="X2910" s="123">
        <v>18226</v>
      </c>
      <c r="Y2910" s="124">
        <v>19368</v>
      </c>
      <c r="Z2910" s="123">
        <v>19020</v>
      </c>
      <c r="AA2910" s="124">
        <v>19034</v>
      </c>
      <c r="AB2910" s="123">
        <v>17981</v>
      </c>
      <c r="AC2910" s="124">
        <v>17847</v>
      </c>
      <c r="AD2910" s="123">
        <v>20399</v>
      </c>
      <c r="AE2910" s="125">
        <v>19719</v>
      </c>
      <c r="AF2910" s="126">
        <v>20173</v>
      </c>
    </row>
    <row r="2911" spans="2:32">
      <c r="B2911" s="127">
        <v>2873</v>
      </c>
      <c r="C2911" s="128">
        <v>2873</v>
      </c>
      <c r="D2911" s="129">
        <v>120</v>
      </c>
      <c r="E2911" s="130">
        <v>4</v>
      </c>
      <c r="F2911" s="131">
        <v>30</v>
      </c>
      <c r="G2911" s="132" t="s">
        <v>485</v>
      </c>
      <c r="H2911" s="133">
        <v>4</v>
      </c>
      <c r="I2911" s="128">
        <v>29</v>
      </c>
      <c r="J2911" s="129" t="s">
        <v>485</v>
      </c>
      <c r="K2911" s="134">
        <v>17</v>
      </c>
      <c r="L2911" s="108"/>
      <c r="M2911" s="81">
        <v>15866</v>
      </c>
      <c r="N2911" s="135">
        <v>15963</v>
      </c>
      <c r="O2911" s="136">
        <v>16818</v>
      </c>
      <c r="P2911" s="135">
        <v>16718</v>
      </c>
      <c r="Q2911" s="136">
        <v>15827</v>
      </c>
      <c r="R2911" s="135">
        <v>17420</v>
      </c>
      <c r="S2911" s="136">
        <v>18374</v>
      </c>
      <c r="T2911" s="135">
        <v>17681</v>
      </c>
      <c r="U2911" s="136">
        <v>18099</v>
      </c>
      <c r="V2911" s="135">
        <v>17028</v>
      </c>
      <c r="W2911" s="136">
        <v>17238</v>
      </c>
      <c r="X2911" s="135">
        <v>18769</v>
      </c>
      <c r="Y2911" s="136">
        <v>19725</v>
      </c>
      <c r="Z2911" s="135">
        <v>19413</v>
      </c>
      <c r="AA2911" s="136">
        <v>19472</v>
      </c>
      <c r="AB2911" s="135">
        <v>18374</v>
      </c>
      <c r="AC2911" s="136">
        <v>18528</v>
      </c>
      <c r="AD2911" s="135">
        <v>20767</v>
      </c>
      <c r="AE2911" s="137">
        <v>20147</v>
      </c>
      <c r="AF2911" s="138">
        <v>20569</v>
      </c>
    </row>
    <row r="2912" spans="2:32">
      <c r="B2912" s="114">
        <v>2874</v>
      </c>
      <c r="C2912" s="115">
        <v>2874</v>
      </c>
      <c r="D2912" s="116">
        <v>120</v>
      </c>
      <c r="E2912" s="117">
        <v>4</v>
      </c>
      <c r="F2912" s="118">
        <v>30</v>
      </c>
      <c r="G2912" s="119" t="s">
        <v>485</v>
      </c>
      <c r="H2912" s="120">
        <v>4</v>
      </c>
      <c r="I2912" s="115">
        <v>29</v>
      </c>
      <c r="J2912" s="116" t="s">
        <v>485</v>
      </c>
      <c r="K2912" s="121">
        <v>18</v>
      </c>
      <c r="L2912" s="108"/>
      <c r="M2912" s="122">
        <v>16042</v>
      </c>
      <c r="N2912" s="123">
        <v>15795</v>
      </c>
      <c r="O2912" s="124">
        <v>16906</v>
      </c>
      <c r="P2912" s="123">
        <v>16831</v>
      </c>
      <c r="Q2912" s="124">
        <v>16132</v>
      </c>
      <c r="R2912" s="123">
        <v>17801</v>
      </c>
      <c r="S2912" s="124">
        <v>18399</v>
      </c>
      <c r="T2912" s="123">
        <v>17647</v>
      </c>
      <c r="U2912" s="124">
        <v>18405</v>
      </c>
      <c r="V2912" s="123">
        <v>17531</v>
      </c>
      <c r="W2912" s="124">
        <v>17837</v>
      </c>
      <c r="X2912" s="123">
        <v>19343</v>
      </c>
      <c r="Y2912" s="124">
        <v>19915</v>
      </c>
      <c r="Z2912" s="123">
        <v>20013</v>
      </c>
      <c r="AA2912" s="124">
        <v>19995</v>
      </c>
      <c r="AB2912" s="123">
        <v>19099</v>
      </c>
      <c r="AC2912" s="124">
        <v>19290</v>
      </c>
      <c r="AD2912" s="123">
        <v>21033</v>
      </c>
      <c r="AE2912" s="125">
        <v>20382</v>
      </c>
      <c r="AF2912" s="126">
        <v>21226</v>
      </c>
    </row>
    <row r="2913" spans="2:32">
      <c r="B2913" s="127">
        <v>2875</v>
      </c>
      <c r="C2913" s="128">
        <v>2875</v>
      </c>
      <c r="D2913" s="129">
        <v>120</v>
      </c>
      <c r="E2913" s="130">
        <v>4</v>
      </c>
      <c r="F2913" s="131">
        <v>30</v>
      </c>
      <c r="G2913" s="132" t="s">
        <v>485</v>
      </c>
      <c r="H2913" s="133">
        <v>4</v>
      </c>
      <c r="I2913" s="128">
        <v>29</v>
      </c>
      <c r="J2913" s="129" t="s">
        <v>485</v>
      </c>
      <c r="K2913" s="134">
        <v>19</v>
      </c>
      <c r="L2913" s="108"/>
      <c r="M2913" s="81">
        <v>15902</v>
      </c>
      <c r="N2913" s="135">
        <v>15853</v>
      </c>
      <c r="O2913" s="136">
        <v>17129</v>
      </c>
      <c r="P2913" s="135">
        <v>16851</v>
      </c>
      <c r="Q2913" s="136">
        <v>16208</v>
      </c>
      <c r="R2913" s="135">
        <v>17830</v>
      </c>
      <c r="S2913" s="136">
        <v>18310</v>
      </c>
      <c r="T2913" s="135">
        <v>17911</v>
      </c>
      <c r="U2913" s="136">
        <v>18845</v>
      </c>
      <c r="V2913" s="135">
        <v>17757</v>
      </c>
      <c r="W2913" s="136">
        <v>18209</v>
      </c>
      <c r="X2913" s="135">
        <v>19673</v>
      </c>
      <c r="Y2913" s="136">
        <v>20279</v>
      </c>
      <c r="Z2913" s="135">
        <v>20770</v>
      </c>
      <c r="AA2913" s="136">
        <v>20651</v>
      </c>
      <c r="AB2913" s="135">
        <v>19739</v>
      </c>
      <c r="AC2913" s="136">
        <v>19860</v>
      </c>
      <c r="AD2913" s="135">
        <v>21602</v>
      </c>
      <c r="AE2913" s="137">
        <v>21185</v>
      </c>
      <c r="AF2913" s="138">
        <v>22124</v>
      </c>
    </row>
    <row r="2914" spans="2:32">
      <c r="B2914" s="114">
        <v>2876</v>
      </c>
      <c r="C2914" s="115">
        <v>2876</v>
      </c>
      <c r="D2914" s="116">
        <v>120</v>
      </c>
      <c r="E2914" s="117">
        <v>4</v>
      </c>
      <c r="F2914" s="118">
        <v>30</v>
      </c>
      <c r="G2914" s="119" t="s">
        <v>485</v>
      </c>
      <c r="H2914" s="120">
        <v>4</v>
      </c>
      <c r="I2914" s="115">
        <v>29</v>
      </c>
      <c r="J2914" s="116" t="s">
        <v>485</v>
      </c>
      <c r="K2914" s="121">
        <v>20</v>
      </c>
      <c r="L2914" s="108"/>
      <c r="M2914" s="122">
        <v>16303</v>
      </c>
      <c r="N2914" s="123">
        <v>16458</v>
      </c>
      <c r="O2914" s="124">
        <v>17602</v>
      </c>
      <c r="P2914" s="123">
        <v>17276</v>
      </c>
      <c r="Q2914" s="124">
        <v>16717</v>
      </c>
      <c r="R2914" s="123">
        <v>18383</v>
      </c>
      <c r="S2914" s="124">
        <v>18911</v>
      </c>
      <c r="T2914" s="123">
        <v>18720</v>
      </c>
      <c r="U2914" s="124">
        <v>19564</v>
      </c>
      <c r="V2914" s="123">
        <v>18560</v>
      </c>
      <c r="W2914" s="124">
        <v>18773</v>
      </c>
      <c r="X2914" s="123">
        <v>20608</v>
      </c>
      <c r="Y2914" s="124">
        <v>21390</v>
      </c>
      <c r="Z2914" s="123">
        <v>21838</v>
      </c>
      <c r="AA2914" s="124">
        <v>21778</v>
      </c>
      <c r="AB2914" s="123">
        <v>20992</v>
      </c>
      <c r="AC2914" s="124">
        <v>20786</v>
      </c>
      <c r="AD2914" s="123">
        <v>22950</v>
      </c>
      <c r="AE2914" s="125">
        <v>22803</v>
      </c>
      <c r="AF2914" s="126">
        <v>23360</v>
      </c>
    </row>
    <row r="2915" spans="2:32">
      <c r="B2915" s="127">
        <v>2877</v>
      </c>
      <c r="C2915" s="128">
        <v>2877</v>
      </c>
      <c r="D2915" s="129">
        <v>120</v>
      </c>
      <c r="E2915" s="130">
        <v>4</v>
      </c>
      <c r="F2915" s="131">
        <v>30</v>
      </c>
      <c r="G2915" s="132" t="s">
        <v>485</v>
      </c>
      <c r="H2915" s="133">
        <v>4</v>
      </c>
      <c r="I2915" s="128">
        <v>29</v>
      </c>
      <c r="J2915" s="129" t="s">
        <v>485</v>
      </c>
      <c r="K2915" s="134">
        <v>21</v>
      </c>
      <c r="L2915" s="108"/>
      <c r="M2915" s="81">
        <v>16174</v>
      </c>
      <c r="N2915" s="135">
        <v>16198</v>
      </c>
      <c r="O2915" s="136">
        <v>17588</v>
      </c>
      <c r="P2915" s="135">
        <v>17149</v>
      </c>
      <c r="Q2915" s="136">
        <v>16698</v>
      </c>
      <c r="R2915" s="135">
        <v>18416</v>
      </c>
      <c r="S2915" s="136">
        <v>18975</v>
      </c>
      <c r="T2915" s="135">
        <v>18784</v>
      </c>
      <c r="U2915" s="136">
        <v>19901</v>
      </c>
      <c r="V2915" s="135">
        <v>18909</v>
      </c>
      <c r="W2915" s="136">
        <v>19327</v>
      </c>
      <c r="X2915" s="135">
        <v>21092</v>
      </c>
      <c r="Y2915" s="136">
        <v>22032</v>
      </c>
      <c r="Z2915" s="135">
        <v>22694</v>
      </c>
      <c r="AA2915" s="136">
        <v>22567</v>
      </c>
      <c r="AB2915" s="135">
        <v>21841</v>
      </c>
      <c r="AC2915" s="136">
        <v>21711</v>
      </c>
      <c r="AD2915" s="135">
        <v>23913</v>
      </c>
      <c r="AE2915" s="137">
        <v>23775</v>
      </c>
      <c r="AF2915" s="138">
        <v>24468</v>
      </c>
    </row>
    <row r="2916" spans="2:32">
      <c r="B2916" s="114">
        <v>2878</v>
      </c>
      <c r="C2916" s="115">
        <v>2878</v>
      </c>
      <c r="D2916" s="116">
        <v>120</v>
      </c>
      <c r="E2916" s="117">
        <v>4</v>
      </c>
      <c r="F2916" s="118">
        <v>30</v>
      </c>
      <c r="G2916" s="119" t="s">
        <v>485</v>
      </c>
      <c r="H2916" s="120">
        <v>4</v>
      </c>
      <c r="I2916" s="115">
        <v>29</v>
      </c>
      <c r="J2916" s="116" t="s">
        <v>485</v>
      </c>
      <c r="K2916" s="121">
        <v>22</v>
      </c>
      <c r="L2916" s="108"/>
      <c r="M2916" s="122">
        <v>15074</v>
      </c>
      <c r="N2916" s="123">
        <v>15158</v>
      </c>
      <c r="O2916" s="124">
        <v>16609</v>
      </c>
      <c r="P2916" s="123">
        <v>16197</v>
      </c>
      <c r="Q2916" s="124">
        <v>15870</v>
      </c>
      <c r="R2916" s="123">
        <v>17395</v>
      </c>
      <c r="S2916" s="124">
        <v>17827</v>
      </c>
      <c r="T2916" s="123">
        <v>17967</v>
      </c>
      <c r="U2916" s="124">
        <v>19152</v>
      </c>
      <c r="V2916" s="123">
        <v>18318</v>
      </c>
      <c r="W2916" s="124">
        <v>18857</v>
      </c>
      <c r="X2916" s="123">
        <v>20338</v>
      </c>
      <c r="Y2916" s="124">
        <v>21237</v>
      </c>
      <c r="Z2916" s="123">
        <v>22219</v>
      </c>
      <c r="AA2916" s="124">
        <v>22149</v>
      </c>
      <c r="AB2916" s="123">
        <v>21551</v>
      </c>
      <c r="AC2916" s="124">
        <v>21470</v>
      </c>
      <c r="AD2916" s="123">
        <v>23331</v>
      </c>
      <c r="AE2916" s="125">
        <v>23527</v>
      </c>
      <c r="AF2916" s="126">
        <v>24158</v>
      </c>
    </row>
    <row r="2917" spans="2:32">
      <c r="B2917" s="127">
        <v>2879</v>
      </c>
      <c r="C2917" s="128">
        <v>2879</v>
      </c>
      <c r="D2917" s="129">
        <v>120</v>
      </c>
      <c r="E2917" s="130">
        <v>4</v>
      </c>
      <c r="F2917" s="131">
        <v>30</v>
      </c>
      <c r="G2917" s="132" t="s">
        <v>485</v>
      </c>
      <c r="H2917" s="133">
        <v>4</v>
      </c>
      <c r="I2917" s="128">
        <v>29</v>
      </c>
      <c r="J2917" s="129" t="s">
        <v>485</v>
      </c>
      <c r="K2917" s="134">
        <v>23</v>
      </c>
      <c r="L2917" s="108"/>
      <c r="M2917" s="81">
        <v>13853</v>
      </c>
      <c r="N2917" s="135">
        <v>13942</v>
      </c>
      <c r="O2917" s="136">
        <v>15451</v>
      </c>
      <c r="P2917" s="135">
        <v>15057</v>
      </c>
      <c r="Q2917" s="136">
        <v>14989</v>
      </c>
      <c r="R2917" s="135">
        <v>16158</v>
      </c>
      <c r="S2917" s="136">
        <v>16517</v>
      </c>
      <c r="T2917" s="135">
        <v>16854</v>
      </c>
      <c r="U2917" s="136">
        <v>18112</v>
      </c>
      <c r="V2917" s="135">
        <v>17572</v>
      </c>
      <c r="W2917" s="136">
        <v>18068</v>
      </c>
      <c r="X2917" s="135">
        <v>19226</v>
      </c>
      <c r="Y2917" s="136">
        <v>20099</v>
      </c>
      <c r="Z2917" s="135">
        <v>21263</v>
      </c>
      <c r="AA2917" s="136">
        <v>21215</v>
      </c>
      <c r="AB2917" s="135">
        <v>20938</v>
      </c>
      <c r="AC2917" s="136">
        <v>20785</v>
      </c>
      <c r="AD2917" s="135">
        <v>22302</v>
      </c>
      <c r="AE2917" s="137">
        <v>22690</v>
      </c>
      <c r="AF2917" s="138">
        <v>23297</v>
      </c>
    </row>
    <row r="2918" spans="2:32">
      <c r="B2918" s="114">
        <v>2880</v>
      </c>
      <c r="C2918" s="115">
        <v>2880</v>
      </c>
      <c r="D2918" s="116">
        <v>120</v>
      </c>
      <c r="E2918" s="117">
        <v>4</v>
      </c>
      <c r="F2918" s="118">
        <v>30</v>
      </c>
      <c r="G2918" s="119" t="s">
        <v>485</v>
      </c>
      <c r="H2918" s="120">
        <v>4</v>
      </c>
      <c r="I2918" s="115">
        <v>29</v>
      </c>
      <c r="J2918" s="116" t="s">
        <v>485</v>
      </c>
      <c r="K2918" s="121">
        <v>24</v>
      </c>
      <c r="L2918" s="108"/>
      <c r="M2918" s="122">
        <v>12949</v>
      </c>
      <c r="N2918" s="123">
        <v>13050</v>
      </c>
      <c r="O2918" s="124">
        <v>14617</v>
      </c>
      <c r="P2918" s="123">
        <v>14181</v>
      </c>
      <c r="Q2918" s="124">
        <v>14292</v>
      </c>
      <c r="R2918" s="123">
        <v>15236</v>
      </c>
      <c r="S2918" s="124">
        <v>15480</v>
      </c>
      <c r="T2918" s="123">
        <v>15964</v>
      </c>
      <c r="U2918" s="124">
        <v>17284</v>
      </c>
      <c r="V2918" s="123">
        <v>16939</v>
      </c>
      <c r="W2918" s="124">
        <v>17486</v>
      </c>
      <c r="X2918" s="123">
        <v>18350</v>
      </c>
      <c r="Y2918" s="124">
        <v>19148</v>
      </c>
      <c r="Z2918" s="123">
        <v>20544</v>
      </c>
      <c r="AA2918" s="124">
        <v>20443</v>
      </c>
      <c r="AB2918" s="123">
        <v>20392</v>
      </c>
      <c r="AC2918" s="124">
        <v>20250</v>
      </c>
      <c r="AD2918" s="123">
        <v>21413</v>
      </c>
      <c r="AE2918" s="125">
        <v>21944</v>
      </c>
      <c r="AF2918" s="126">
        <v>22625</v>
      </c>
    </row>
    <row r="2919" spans="2:32">
      <c r="B2919" s="127">
        <v>2881</v>
      </c>
      <c r="C2919" s="128">
        <v>2881</v>
      </c>
      <c r="D2919" s="129">
        <v>121</v>
      </c>
      <c r="E2919" s="130">
        <v>5</v>
      </c>
      <c r="F2919" s="131">
        <v>1</v>
      </c>
      <c r="G2919" s="132" t="s">
        <v>486</v>
      </c>
      <c r="H2919" s="133">
        <v>4</v>
      </c>
      <c r="I2919" s="128">
        <v>30</v>
      </c>
      <c r="J2919" s="129" t="s">
        <v>485</v>
      </c>
      <c r="K2919" s="134">
        <v>1</v>
      </c>
      <c r="L2919" s="108"/>
      <c r="M2919" s="81">
        <v>12846</v>
      </c>
      <c r="N2919" s="135">
        <v>13377</v>
      </c>
      <c r="O2919" s="136">
        <v>14155</v>
      </c>
      <c r="P2919" s="135">
        <v>14248</v>
      </c>
      <c r="Q2919" s="136">
        <v>14303</v>
      </c>
      <c r="R2919" s="135">
        <v>15222</v>
      </c>
      <c r="S2919" s="136">
        <v>15458</v>
      </c>
      <c r="T2919" s="135">
        <v>16089</v>
      </c>
      <c r="U2919" s="136">
        <v>16753</v>
      </c>
      <c r="V2919" s="135">
        <v>16557</v>
      </c>
      <c r="W2919" s="136">
        <v>16950</v>
      </c>
      <c r="X2919" s="135">
        <v>18727</v>
      </c>
      <c r="Y2919" s="136">
        <v>19230</v>
      </c>
      <c r="Z2919" s="135">
        <v>19998</v>
      </c>
      <c r="AA2919" s="136">
        <v>20097</v>
      </c>
      <c r="AB2919" s="135">
        <v>19399</v>
      </c>
      <c r="AC2919" s="136">
        <v>19598</v>
      </c>
      <c r="AD2919" s="135">
        <v>21585</v>
      </c>
      <c r="AE2919" s="137">
        <v>21703</v>
      </c>
      <c r="AF2919" s="138">
        <v>22108</v>
      </c>
    </row>
    <row r="2920" spans="2:32">
      <c r="B2920" s="114">
        <v>2882</v>
      </c>
      <c r="C2920" s="115">
        <v>2882</v>
      </c>
      <c r="D2920" s="116">
        <v>121</v>
      </c>
      <c r="E2920" s="117">
        <v>5</v>
      </c>
      <c r="F2920" s="118">
        <v>1</v>
      </c>
      <c r="G2920" s="119" t="s">
        <v>486</v>
      </c>
      <c r="H2920" s="120">
        <v>4</v>
      </c>
      <c r="I2920" s="115">
        <v>30</v>
      </c>
      <c r="J2920" s="116" t="s">
        <v>485</v>
      </c>
      <c r="K2920" s="121">
        <v>2</v>
      </c>
      <c r="L2920" s="108"/>
      <c r="M2920" s="122">
        <v>12560</v>
      </c>
      <c r="N2920" s="123">
        <v>13180</v>
      </c>
      <c r="O2920" s="124">
        <v>13842</v>
      </c>
      <c r="P2920" s="123">
        <v>13856</v>
      </c>
      <c r="Q2920" s="124">
        <v>14084</v>
      </c>
      <c r="R2920" s="123">
        <v>14869</v>
      </c>
      <c r="S2920" s="124">
        <v>15120</v>
      </c>
      <c r="T2920" s="123">
        <v>15828</v>
      </c>
      <c r="U2920" s="124">
        <v>16354</v>
      </c>
      <c r="V2920" s="123">
        <v>16250</v>
      </c>
      <c r="W2920" s="124">
        <v>16679</v>
      </c>
      <c r="X2920" s="123">
        <v>18265</v>
      </c>
      <c r="Y2920" s="124">
        <v>18794</v>
      </c>
      <c r="Z2920" s="123">
        <v>19478</v>
      </c>
      <c r="AA2920" s="124">
        <v>19539</v>
      </c>
      <c r="AB2920" s="123">
        <v>19023</v>
      </c>
      <c r="AC2920" s="124">
        <v>19246</v>
      </c>
      <c r="AD2920" s="123">
        <v>21075</v>
      </c>
      <c r="AE2920" s="125">
        <v>21261</v>
      </c>
      <c r="AF2920" s="126">
        <v>21520</v>
      </c>
    </row>
    <row r="2921" spans="2:32">
      <c r="B2921" s="127">
        <v>2883</v>
      </c>
      <c r="C2921" s="128">
        <v>2883</v>
      </c>
      <c r="D2921" s="129">
        <v>121</v>
      </c>
      <c r="E2921" s="130">
        <v>5</v>
      </c>
      <c r="F2921" s="131">
        <v>1</v>
      </c>
      <c r="G2921" s="132" t="s">
        <v>486</v>
      </c>
      <c r="H2921" s="133">
        <v>4</v>
      </c>
      <c r="I2921" s="128">
        <v>30</v>
      </c>
      <c r="J2921" s="129" t="s">
        <v>485</v>
      </c>
      <c r="K2921" s="134">
        <v>3</v>
      </c>
      <c r="L2921" s="108"/>
      <c r="M2921" s="81">
        <v>12469</v>
      </c>
      <c r="N2921" s="135">
        <v>13063</v>
      </c>
      <c r="O2921" s="136">
        <v>13714</v>
      </c>
      <c r="P2921" s="135">
        <v>13638</v>
      </c>
      <c r="Q2921" s="136">
        <v>13953</v>
      </c>
      <c r="R2921" s="135">
        <v>14696</v>
      </c>
      <c r="S2921" s="136">
        <v>14930</v>
      </c>
      <c r="T2921" s="135">
        <v>15636</v>
      </c>
      <c r="U2921" s="136">
        <v>16236</v>
      </c>
      <c r="V2921" s="135">
        <v>15981</v>
      </c>
      <c r="W2921" s="136">
        <v>16532</v>
      </c>
      <c r="X2921" s="135">
        <v>17952</v>
      </c>
      <c r="Y2921" s="136">
        <v>18443</v>
      </c>
      <c r="Z2921" s="135">
        <v>19119</v>
      </c>
      <c r="AA2921" s="136">
        <v>19098</v>
      </c>
      <c r="AB2921" s="135">
        <v>18652</v>
      </c>
      <c r="AC2921" s="136">
        <v>18999</v>
      </c>
      <c r="AD2921" s="135">
        <v>20632</v>
      </c>
      <c r="AE2921" s="137">
        <v>20836</v>
      </c>
      <c r="AF2921" s="138">
        <v>21078</v>
      </c>
    </row>
    <row r="2922" spans="2:32">
      <c r="B2922" s="114">
        <v>2884</v>
      </c>
      <c r="C2922" s="115">
        <v>2884</v>
      </c>
      <c r="D2922" s="116">
        <v>121</v>
      </c>
      <c r="E2922" s="117">
        <v>5</v>
      </c>
      <c r="F2922" s="118">
        <v>1</v>
      </c>
      <c r="G2922" s="119" t="s">
        <v>486</v>
      </c>
      <c r="H2922" s="120">
        <v>4</v>
      </c>
      <c r="I2922" s="115">
        <v>30</v>
      </c>
      <c r="J2922" s="116" t="s">
        <v>485</v>
      </c>
      <c r="K2922" s="121">
        <v>4</v>
      </c>
      <c r="L2922" s="108"/>
      <c r="M2922" s="122">
        <v>12536</v>
      </c>
      <c r="N2922" s="123">
        <v>13166</v>
      </c>
      <c r="O2922" s="124">
        <v>13776</v>
      </c>
      <c r="P2922" s="123">
        <v>13640</v>
      </c>
      <c r="Q2922" s="124">
        <v>13912</v>
      </c>
      <c r="R2922" s="123">
        <v>14682</v>
      </c>
      <c r="S2922" s="124">
        <v>14878</v>
      </c>
      <c r="T2922" s="123">
        <v>15574</v>
      </c>
      <c r="U2922" s="124">
        <v>16112</v>
      </c>
      <c r="V2922" s="123">
        <v>15758</v>
      </c>
      <c r="W2922" s="124">
        <v>16463</v>
      </c>
      <c r="X2922" s="123">
        <v>17596</v>
      </c>
      <c r="Y2922" s="124">
        <v>18004</v>
      </c>
      <c r="Z2922" s="123">
        <v>18643</v>
      </c>
      <c r="AA2922" s="124">
        <v>18583</v>
      </c>
      <c r="AB2922" s="123">
        <v>18188</v>
      </c>
      <c r="AC2922" s="124">
        <v>18697</v>
      </c>
      <c r="AD2922" s="123">
        <v>19991</v>
      </c>
      <c r="AE2922" s="125">
        <v>20233</v>
      </c>
      <c r="AF2922" s="126">
        <v>20419</v>
      </c>
    </row>
    <row r="2923" spans="2:32">
      <c r="B2923" s="127">
        <v>2885</v>
      </c>
      <c r="C2923" s="128">
        <v>2885</v>
      </c>
      <c r="D2923" s="129">
        <v>121</v>
      </c>
      <c r="E2923" s="130">
        <v>5</v>
      </c>
      <c r="F2923" s="131">
        <v>1</v>
      </c>
      <c r="G2923" s="132" t="s">
        <v>486</v>
      </c>
      <c r="H2923" s="133">
        <v>4</v>
      </c>
      <c r="I2923" s="128">
        <v>30</v>
      </c>
      <c r="J2923" s="129" t="s">
        <v>485</v>
      </c>
      <c r="K2923" s="134">
        <v>5</v>
      </c>
      <c r="L2923" s="108"/>
      <c r="M2923" s="81">
        <v>13191</v>
      </c>
      <c r="N2923" s="135">
        <v>13783</v>
      </c>
      <c r="O2923" s="136">
        <v>14411</v>
      </c>
      <c r="P2923" s="135">
        <v>13993</v>
      </c>
      <c r="Q2923" s="136">
        <v>14030</v>
      </c>
      <c r="R2923" s="135">
        <v>15313</v>
      </c>
      <c r="S2923" s="136">
        <v>15356</v>
      </c>
      <c r="T2923" s="135">
        <v>16054</v>
      </c>
      <c r="U2923" s="136">
        <v>16482</v>
      </c>
      <c r="V2923" s="135">
        <v>15775</v>
      </c>
      <c r="W2923" s="136">
        <v>16777</v>
      </c>
      <c r="X2923" s="135">
        <v>17882</v>
      </c>
      <c r="Y2923" s="136">
        <v>18044</v>
      </c>
      <c r="Z2923" s="135">
        <v>18733</v>
      </c>
      <c r="AA2923" s="136">
        <v>18369</v>
      </c>
      <c r="AB2923" s="135">
        <v>17885</v>
      </c>
      <c r="AC2923" s="136">
        <v>18735</v>
      </c>
      <c r="AD2923" s="135">
        <v>19759</v>
      </c>
      <c r="AE2923" s="137">
        <v>20102</v>
      </c>
      <c r="AF2923" s="138">
        <v>20302</v>
      </c>
    </row>
    <row r="2924" spans="2:32">
      <c r="B2924" s="114">
        <v>2886</v>
      </c>
      <c r="C2924" s="115">
        <v>2886</v>
      </c>
      <c r="D2924" s="116">
        <v>121</v>
      </c>
      <c r="E2924" s="117">
        <v>5</v>
      </c>
      <c r="F2924" s="118">
        <v>1</v>
      </c>
      <c r="G2924" s="119" t="s">
        <v>486</v>
      </c>
      <c r="H2924" s="120">
        <v>4</v>
      </c>
      <c r="I2924" s="115">
        <v>30</v>
      </c>
      <c r="J2924" s="116" t="s">
        <v>485</v>
      </c>
      <c r="K2924" s="121">
        <v>6</v>
      </c>
      <c r="L2924" s="108"/>
      <c r="M2924" s="122">
        <v>14401</v>
      </c>
      <c r="N2924" s="123">
        <v>14826</v>
      </c>
      <c r="O2924" s="124">
        <v>15473</v>
      </c>
      <c r="P2924" s="123">
        <v>14428</v>
      </c>
      <c r="Q2924" s="124">
        <v>14165</v>
      </c>
      <c r="R2924" s="123">
        <v>16449</v>
      </c>
      <c r="S2924" s="124">
        <v>16279</v>
      </c>
      <c r="T2924" s="123">
        <v>16887</v>
      </c>
      <c r="U2924" s="124">
        <v>17273</v>
      </c>
      <c r="V2924" s="123">
        <v>15646</v>
      </c>
      <c r="W2924" s="124">
        <v>17422</v>
      </c>
      <c r="X2924" s="123">
        <v>18614</v>
      </c>
      <c r="Y2924" s="124">
        <v>18458</v>
      </c>
      <c r="Z2924" s="123">
        <v>19103</v>
      </c>
      <c r="AA2924" s="124">
        <v>18118</v>
      </c>
      <c r="AB2924" s="123">
        <v>17392</v>
      </c>
      <c r="AC2924" s="124">
        <v>19042</v>
      </c>
      <c r="AD2924" s="123">
        <v>19902</v>
      </c>
      <c r="AE2924" s="125">
        <v>20190</v>
      </c>
      <c r="AF2924" s="126">
        <v>20468</v>
      </c>
    </row>
    <row r="2925" spans="2:32">
      <c r="B2925" s="127">
        <v>2887</v>
      </c>
      <c r="C2925" s="128">
        <v>2887</v>
      </c>
      <c r="D2925" s="129">
        <v>121</v>
      </c>
      <c r="E2925" s="130">
        <v>5</v>
      </c>
      <c r="F2925" s="131">
        <v>1</v>
      </c>
      <c r="G2925" s="132" t="s">
        <v>486</v>
      </c>
      <c r="H2925" s="133">
        <v>4</v>
      </c>
      <c r="I2925" s="128">
        <v>30</v>
      </c>
      <c r="J2925" s="129" t="s">
        <v>485</v>
      </c>
      <c r="K2925" s="134">
        <v>7</v>
      </c>
      <c r="L2925" s="108"/>
      <c r="M2925" s="81">
        <v>15732</v>
      </c>
      <c r="N2925" s="135">
        <v>15995</v>
      </c>
      <c r="O2925" s="136">
        <v>16690</v>
      </c>
      <c r="P2925" s="135">
        <v>14735</v>
      </c>
      <c r="Q2925" s="136">
        <v>14249</v>
      </c>
      <c r="R2925" s="135">
        <v>17631</v>
      </c>
      <c r="S2925" s="136">
        <v>17385</v>
      </c>
      <c r="T2925" s="135">
        <v>17846</v>
      </c>
      <c r="U2925" s="136">
        <v>18210</v>
      </c>
      <c r="V2925" s="135">
        <v>15453</v>
      </c>
      <c r="W2925" s="136">
        <v>18167</v>
      </c>
      <c r="X2925" s="135">
        <v>19314</v>
      </c>
      <c r="Y2925" s="136">
        <v>19166</v>
      </c>
      <c r="Z2925" s="135">
        <v>19740</v>
      </c>
      <c r="AA2925" s="136">
        <v>17771</v>
      </c>
      <c r="AB2925" s="135">
        <v>16929</v>
      </c>
      <c r="AC2925" s="136">
        <v>19509</v>
      </c>
      <c r="AD2925" s="135">
        <v>20385</v>
      </c>
      <c r="AE2925" s="137">
        <v>20522</v>
      </c>
      <c r="AF2925" s="138">
        <v>20966</v>
      </c>
    </row>
    <row r="2926" spans="2:32">
      <c r="B2926" s="114">
        <v>2888</v>
      </c>
      <c r="C2926" s="115">
        <v>2888</v>
      </c>
      <c r="D2926" s="116">
        <v>121</v>
      </c>
      <c r="E2926" s="117">
        <v>5</v>
      </c>
      <c r="F2926" s="118">
        <v>1</v>
      </c>
      <c r="G2926" s="119" t="s">
        <v>486</v>
      </c>
      <c r="H2926" s="120">
        <v>4</v>
      </c>
      <c r="I2926" s="115">
        <v>30</v>
      </c>
      <c r="J2926" s="116" t="s">
        <v>485</v>
      </c>
      <c r="K2926" s="121">
        <v>8</v>
      </c>
      <c r="L2926" s="108"/>
      <c r="M2926" s="122">
        <v>16270</v>
      </c>
      <c r="N2926" s="123">
        <v>16373</v>
      </c>
      <c r="O2926" s="124">
        <v>17247</v>
      </c>
      <c r="P2926" s="123">
        <v>15123</v>
      </c>
      <c r="Q2926" s="124">
        <v>14344</v>
      </c>
      <c r="R2926" s="123">
        <v>18064</v>
      </c>
      <c r="S2926" s="124">
        <v>17832</v>
      </c>
      <c r="T2926" s="123">
        <v>18140</v>
      </c>
      <c r="U2926" s="124">
        <v>18665</v>
      </c>
      <c r="V2926" s="123">
        <v>15505</v>
      </c>
      <c r="W2926" s="124">
        <v>18579</v>
      </c>
      <c r="X2926" s="123">
        <v>19456</v>
      </c>
      <c r="Y2926" s="124">
        <v>19367</v>
      </c>
      <c r="Z2926" s="123">
        <v>20049</v>
      </c>
      <c r="AA2926" s="124">
        <v>17862</v>
      </c>
      <c r="AB2926" s="123">
        <v>16812</v>
      </c>
      <c r="AC2926" s="124">
        <v>19819</v>
      </c>
      <c r="AD2926" s="123">
        <v>20484</v>
      </c>
      <c r="AE2926" s="125">
        <v>20589</v>
      </c>
      <c r="AF2926" s="126">
        <v>21227</v>
      </c>
    </row>
    <row r="2927" spans="2:32">
      <c r="B2927" s="127">
        <v>2889</v>
      </c>
      <c r="C2927" s="128">
        <v>2889</v>
      </c>
      <c r="D2927" s="129">
        <v>121</v>
      </c>
      <c r="E2927" s="130">
        <v>5</v>
      </c>
      <c r="F2927" s="131">
        <v>1</v>
      </c>
      <c r="G2927" s="132" t="s">
        <v>486</v>
      </c>
      <c r="H2927" s="133">
        <v>4</v>
      </c>
      <c r="I2927" s="128">
        <v>30</v>
      </c>
      <c r="J2927" s="129" t="s">
        <v>485</v>
      </c>
      <c r="K2927" s="134">
        <v>9</v>
      </c>
      <c r="L2927" s="108"/>
      <c r="M2927" s="81">
        <v>16189</v>
      </c>
      <c r="N2927" s="135">
        <v>16289</v>
      </c>
      <c r="O2927" s="136">
        <v>17122</v>
      </c>
      <c r="P2927" s="135">
        <v>15571</v>
      </c>
      <c r="Q2927" s="136">
        <v>14594</v>
      </c>
      <c r="R2927" s="135">
        <v>17891</v>
      </c>
      <c r="S2927" s="136">
        <v>17745</v>
      </c>
      <c r="T2927" s="135">
        <v>17989</v>
      </c>
      <c r="U2927" s="136">
        <v>18455</v>
      </c>
      <c r="V2927" s="135">
        <v>15753</v>
      </c>
      <c r="W2927" s="136">
        <v>18416</v>
      </c>
      <c r="X2927" s="135">
        <v>19136</v>
      </c>
      <c r="Y2927" s="136">
        <v>18975</v>
      </c>
      <c r="Z2927" s="135">
        <v>19836</v>
      </c>
      <c r="AA2927" s="136">
        <v>18075</v>
      </c>
      <c r="AB2927" s="135">
        <v>16792</v>
      </c>
      <c r="AC2927" s="136">
        <v>19482</v>
      </c>
      <c r="AD2927" s="135">
        <v>20013</v>
      </c>
      <c r="AE2927" s="137">
        <v>20365</v>
      </c>
      <c r="AF2927" s="138">
        <v>21002</v>
      </c>
    </row>
    <row r="2928" spans="2:32">
      <c r="B2928" s="114">
        <v>2890</v>
      </c>
      <c r="C2928" s="115">
        <v>2890</v>
      </c>
      <c r="D2928" s="116">
        <v>121</v>
      </c>
      <c r="E2928" s="117">
        <v>5</v>
      </c>
      <c r="F2928" s="118">
        <v>1</v>
      </c>
      <c r="G2928" s="119" t="s">
        <v>486</v>
      </c>
      <c r="H2928" s="120">
        <v>4</v>
      </c>
      <c r="I2928" s="115">
        <v>30</v>
      </c>
      <c r="J2928" s="116" t="s">
        <v>485</v>
      </c>
      <c r="K2928" s="121">
        <v>10</v>
      </c>
      <c r="L2928" s="108"/>
      <c r="M2928" s="122">
        <v>15935</v>
      </c>
      <c r="N2928" s="123">
        <v>16021</v>
      </c>
      <c r="O2928" s="124">
        <v>16774</v>
      </c>
      <c r="P2928" s="123">
        <v>15745</v>
      </c>
      <c r="Q2928" s="124">
        <v>14728</v>
      </c>
      <c r="R2928" s="123">
        <v>17661</v>
      </c>
      <c r="S2928" s="124">
        <v>17573</v>
      </c>
      <c r="T2928" s="123">
        <v>17745</v>
      </c>
      <c r="U2928" s="124">
        <v>18100</v>
      </c>
      <c r="V2928" s="123">
        <v>15983</v>
      </c>
      <c r="W2928" s="124">
        <v>18281</v>
      </c>
      <c r="X2928" s="123">
        <v>18991</v>
      </c>
      <c r="Y2928" s="124">
        <v>18906</v>
      </c>
      <c r="Z2928" s="123">
        <v>19643</v>
      </c>
      <c r="AA2928" s="124">
        <v>18377</v>
      </c>
      <c r="AB2928" s="123">
        <v>17091</v>
      </c>
      <c r="AC2928" s="124">
        <v>19415</v>
      </c>
      <c r="AD2928" s="123">
        <v>19991</v>
      </c>
      <c r="AE2928" s="125">
        <v>20269</v>
      </c>
      <c r="AF2928" s="126">
        <v>20853</v>
      </c>
    </row>
    <row r="2929" spans="2:32">
      <c r="B2929" s="127">
        <v>2891</v>
      </c>
      <c r="C2929" s="128">
        <v>2891</v>
      </c>
      <c r="D2929" s="129">
        <v>121</v>
      </c>
      <c r="E2929" s="130">
        <v>5</v>
      </c>
      <c r="F2929" s="131">
        <v>1</v>
      </c>
      <c r="G2929" s="132" t="s">
        <v>486</v>
      </c>
      <c r="H2929" s="133">
        <v>4</v>
      </c>
      <c r="I2929" s="128">
        <v>30</v>
      </c>
      <c r="J2929" s="129" t="s">
        <v>485</v>
      </c>
      <c r="K2929" s="134">
        <v>11</v>
      </c>
      <c r="L2929" s="108"/>
      <c r="M2929" s="81">
        <v>15747</v>
      </c>
      <c r="N2929" s="135">
        <v>15873</v>
      </c>
      <c r="O2929" s="136">
        <v>16427</v>
      </c>
      <c r="P2929" s="135">
        <v>15661</v>
      </c>
      <c r="Q2929" s="136">
        <v>14803</v>
      </c>
      <c r="R2929" s="135">
        <v>17462</v>
      </c>
      <c r="S2929" s="136">
        <v>17452</v>
      </c>
      <c r="T2929" s="135">
        <v>17601</v>
      </c>
      <c r="U2929" s="136">
        <v>17812</v>
      </c>
      <c r="V2929" s="135">
        <v>16058</v>
      </c>
      <c r="W2929" s="136">
        <v>18177</v>
      </c>
      <c r="X2929" s="135">
        <v>18863</v>
      </c>
      <c r="Y2929" s="136">
        <v>18954</v>
      </c>
      <c r="Z2929" s="135">
        <v>19472</v>
      </c>
      <c r="AA2929" s="136">
        <v>18380</v>
      </c>
      <c r="AB2929" s="135">
        <v>17327</v>
      </c>
      <c r="AC2929" s="136">
        <v>19463</v>
      </c>
      <c r="AD2929" s="135">
        <v>20091</v>
      </c>
      <c r="AE2929" s="137">
        <v>20336</v>
      </c>
      <c r="AF2929" s="138">
        <v>20724</v>
      </c>
    </row>
    <row r="2930" spans="2:32">
      <c r="B2930" s="114">
        <v>2892</v>
      </c>
      <c r="C2930" s="115">
        <v>2892</v>
      </c>
      <c r="D2930" s="116">
        <v>121</v>
      </c>
      <c r="E2930" s="117">
        <v>5</v>
      </c>
      <c r="F2930" s="118">
        <v>1</v>
      </c>
      <c r="G2930" s="119" t="s">
        <v>486</v>
      </c>
      <c r="H2930" s="120">
        <v>4</v>
      </c>
      <c r="I2930" s="115">
        <v>30</v>
      </c>
      <c r="J2930" s="116" t="s">
        <v>485</v>
      </c>
      <c r="K2930" s="121">
        <v>12</v>
      </c>
      <c r="L2930" s="108"/>
      <c r="M2930" s="122">
        <v>15621</v>
      </c>
      <c r="N2930" s="123">
        <v>15776</v>
      </c>
      <c r="O2930" s="124">
        <v>16243</v>
      </c>
      <c r="P2930" s="123">
        <v>15551</v>
      </c>
      <c r="Q2930" s="124">
        <v>14873</v>
      </c>
      <c r="R2930" s="123">
        <v>17333</v>
      </c>
      <c r="S2930" s="124">
        <v>17258</v>
      </c>
      <c r="T2930" s="123">
        <v>17489</v>
      </c>
      <c r="U2930" s="124">
        <v>17653</v>
      </c>
      <c r="V2930" s="123">
        <v>16108</v>
      </c>
      <c r="W2930" s="124">
        <v>18061</v>
      </c>
      <c r="X2930" s="123">
        <v>18757</v>
      </c>
      <c r="Y2930" s="124">
        <v>18834</v>
      </c>
      <c r="Z2930" s="123">
        <v>19355</v>
      </c>
      <c r="AA2930" s="124">
        <v>18295</v>
      </c>
      <c r="AB2930" s="123">
        <v>17455</v>
      </c>
      <c r="AC2930" s="124">
        <v>19418</v>
      </c>
      <c r="AD2930" s="123">
        <v>20002</v>
      </c>
      <c r="AE2930" s="125">
        <v>20312</v>
      </c>
      <c r="AF2930" s="126">
        <v>20624</v>
      </c>
    </row>
    <row r="2931" spans="2:32">
      <c r="B2931" s="127">
        <v>2893</v>
      </c>
      <c r="C2931" s="128">
        <v>2893</v>
      </c>
      <c r="D2931" s="129">
        <v>121</v>
      </c>
      <c r="E2931" s="130">
        <v>5</v>
      </c>
      <c r="F2931" s="131">
        <v>1</v>
      </c>
      <c r="G2931" s="132" t="s">
        <v>486</v>
      </c>
      <c r="H2931" s="133">
        <v>4</v>
      </c>
      <c r="I2931" s="128">
        <v>30</v>
      </c>
      <c r="J2931" s="129" t="s">
        <v>485</v>
      </c>
      <c r="K2931" s="134">
        <v>13</v>
      </c>
      <c r="L2931" s="108"/>
      <c r="M2931" s="81">
        <v>15558</v>
      </c>
      <c r="N2931" s="135">
        <v>15698</v>
      </c>
      <c r="O2931" s="136">
        <v>16108</v>
      </c>
      <c r="P2931" s="135">
        <v>15321</v>
      </c>
      <c r="Q2931" s="136">
        <v>14807</v>
      </c>
      <c r="R2931" s="135">
        <v>17263</v>
      </c>
      <c r="S2931" s="136">
        <v>17188</v>
      </c>
      <c r="T2931" s="135">
        <v>17409</v>
      </c>
      <c r="U2931" s="136">
        <v>17530</v>
      </c>
      <c r="V2931" s="135">
        <v>16027</v>
      </c>
      <c r="W2931" s="136">
        <v>18008</v>
      </c>
      <c r="X2931" s="135">
        <v>18682</v>
      </c>
      <c r="Y2931" s="136">
        <v>18774</v>
      </c>
      <c r="Z2931" s="135">
        <v>19182</v>
      </c>
      <c r="AA2931" s="136">
        <v>18045</v>
      </c>
      <c r="AB2931" s="135">
        <v>17386</v>
      </c>
      <c r="AC2931" s="136">
        <v>19374</v>
      </c>
      <c r="AD2931" s="135">
        <v>19942</v>
      </c>
      <c r="AE2931" s="137">
        <v>20210</v>
      </c>
      <c r="AF2931" s="138">
        <v>20456</v>
      </c>
    </row>
    <row r="2932" spans="2:32">
      <c r="B2932" s="114">
        <v>2894</v>
      </c>
      <c r="C2932" s="115">
        <v>2894</v>
      </c>
      <c r="D2932" s="116">
        <v>121</v>
      </c>
      <c r="E2932" s="117">
        <v>5</v>
      </c>
      <c r="F2932" s="118">
        <v>1</v>
      </c>
      <c r="G2932" s="119" t="s">
        <v>486</v>
      </c>
      <c r="H2932" s="120">
        <v>4</v>
      </c>
      <c r="I2932" s="115">
        <v>30</v>
      </c>
      <c r="J2932" s="116" t="s">
        <v>485</v>
      </c>
      <c r="K2932" s="121">
        <v>14</v>
      </c>
      <c r="L2932" s="108"/>
      <c r="M2932" s="122">
        <v>15442</v>
      </c>
      <c r="N2932" s="123">
        <v>15607</v>
      </c>
      <c r="O2932" s="124">
        <v>15928</v>
      </c>
      <c r="P2932" s="123">
        <v>14956</v>
      </c>
      <c r="Q2932" s="124">
        <v>14716</v>
      </c>
      <c r="R2932" s="123">
        <v>17137</v>
      </c>
      <c r="S2932" s="124">
        <v>16939</v>
      </c>
      <c r="T2932" s="123">
        <v>17319</v>
      </c>
      <c r="U2932" s="124">
        <v>17310</v>
      </c>
      <c r="V2932" s="123">
        <v>15927</v>
      </c>
      <c r="W2932" s="124">
        <v>17914</v>
      </c>
      <c r="X2932" s="123">
        <v>18520</v>
      </c>
      <c r="Y2932" s="124">
        <v>18482</v>
      </c>
      <c r="Z2932" s="123">
        <v>18840</v>
      </c>
      <c r="AA2932" s="124">
        <v>17620</v>
      </c>
      <c r="AB2932" s="123">
        <v>17251</v>
      </c>
      <c r="AC2932" s="124">
        <v>19244</v>
      </c>
      <c r="AD2932" s="123">
        <v>19628</v>
      </c>
      <c r="AE2932" s="125">
        <v>19977</v>
      </c>
      <c r="AF2932" s="126">
        <v>20093</v>
      </c>
    </row>
    <row r="2933" spans="2:32">
      <c r="B2933" s="127">
        <v>2895</v>
      </c>
      <c r="C2933" s="128">
        <v>2895</v>
      </c>
      <c r="D2933" s="129">
        <v>121</v>
      </c>
      <c r="E2933" s="130">
        <v>5</v>
      </c>
      <c r="F2933" s="131">
        <v>1</v>
      </c>
      <c r="G2933" s="132" t="s">
        <v>486</v>
      </c>
      <c r="H2933" s="133">
        <v>4</v>
      </c>
      <c r="I2933" s="128">
        <v>30</v>
      </c>
      <c r="J2933" s="129" t="s">
        <v>485</v>
      </c>
      <c r="K2933" s="134">
        <v>15</v>
      </c>
      <c r="L2933" s="108"/>
      <c r="M2933" s="81">
        <v>15604</v>
      </c>
      <c r="N2933" s="135">
        <v>15777</v>
      </c>
      <c r="O2933" s="136">
        <v>15981</v>
      </c>
      <c r="P2933" s="135">
        <v>15075</v>
      </c>
      <c r="Q2933" s="136">
        <v>14933</v>
      </c>
      <c r="R2933" s="135">
        <v>17278</v>
      </c>
      <c r="S2933" s="136">
        <v>17009</v>
      </c>
      <c r="T2933" s="135">
        <v>17435</v>
      </c>
      <c r="U2933" s="136">
        <v>17311</v>
      </c>
      <c r="V2933" s="135">
        <v>16120</v>
      </c>
      <c r="W2933" s="136">
        <v>17975</v>
      </c>
      <c r="X2933" s="135">
        <v>18630</v>
      </c>
      <c r="Y2933" s="136">
        <v>18520</v>
      </c>
      <c r="Z2933" s="135">
        <v>18773</v>
      </c>
      <c r="AA2933" s="136">
        <v>17681</v>
      </c>
      <c r="AB2933" s="135">
        <v>17423</v>
      </c>
      <c r="AC2933" s="136">
        <v>19284</v>
      </c>
      <c r="AD2933" s="135">
        <v>19642</v>
      </c>
      <c r="AE2933" s="137">
        <v>20006</v>
      </c>
      <c r="AF2933" s="138">
        <v>19997</v>
      </c>
    </row>
    <row r="2934" spans="2:32">
      <c r="B2934" s="114">
        <v>2896</v>
      </c>
      <c r="C2934" s="115">
        <v>2896</v>
      </c>
      <c r="D2934" s="116">
        <v>121</v>
      </c>
      <c r="E2934" s="117">
        <v>5</v>
      </c>
      <c r="F2934" s="118">
        <v>1</v>
      </c>
      <c r="G2934" s="119" t="s">
        <v>486</v>
      </c>
      <c r="H2934" s="120">
        <v>4</v>
      </c>
      <c r="I2934" s="115">
        <v>30</v>
      </c>
      <c r="J2934" s="116" t="s">
        <v>485</v>
      </c>
      <c r="K2934" s="121">
        <v>16</v>
      </c>
      <c r="L2934" s="108"/>
      <c r="M2934" s="122">
        <v>16250</v>
      </c>
      <c r="N2934" s="123">
        <v>16381</v>
      </c>
      <c r="O2934" s="124">
        <v>16519</v>
      </c>
      <c r="P2934" s="123">
        <v>15615</v>
      </c>
      <c r="Q2934" s="124">
        <v>15587</v>
      </c>
      <c r="R2934" s="123">
        <v>18032</v>
      </c>
      <c r="S2934" s="124">
        <v>17412</v>
      </c>
      <c r="T2934" s="123">
        <v>17956</v>
      </c>
      <c r="U2934" s="124">
        <v>17763</v>
      </c>
      <c r="V2934" s="123">
        <v>16717</v>
      </c>
      <c r="W2934" s="124">
        <v>18328</v>
      </c>
      <c r="X2934" s="123">
        <v>19442</v>
      </c>
      <c r="Y2934" s="124">
        <v>18828</v>
      </c>
      <c r="Z2934" s="123">
        <v>19077</v>
      </c>
      <c r="AA2934" s="124">
        <v>18074</v>
      </c>
      <c r="AB2934" s="123">
        <v>17957</v>
      </c>
      <c r="AC2934" s="124">
        <v>19581</v>
      </c>
      <c r="AD2934" s="123">
        <v>19886</v>
      </c>
      <c r="AE2934" s="125">
        <v>20314</v>
      </c>
      <c r="AF2934" s="126">
        <v>20244</v>
      </c>
    </row>
    <row r="2935" spans="2:32">
      <c r="B2935" s="127">
        <v>2897</v>
      </c>
      <c r="C2935" s="128">
        <v>2897</v>
      </c>
      <c r="D2935" s="129">
        <v>121</v>
      </c>
      <c r="E2935" s="130">
        <v>5</v>
      </c>
      <c r="F2935" s="131">
        <v>1</v>
      </c>
      <c r="G2935" s="132" t="s">
        <v>486</v>
      </c>
      <c r="H2935" s="133">
        <v>4</v>
      </c>
      <c r="I2935" s="128">
        <v>30</v>
      </c>
      <c r="J2935" s="129" t="s">
        <v>485</v>
      </c>
      <c r="K2935" s="134">
        <v>17</v>
      </c>
      <c r="L2935" s="108"/>
      <c r="M2935" s="81">
        <v>16756</v>
      </c>
      <c r="N2935" s="135">
        <v>16774</v>
      </c>
      <c r="O2935" s="136">
        <v>17015</v>
      </c>
      <c r="P2935" s="135">
        <v>16143</v>
      </c>
      <c r="Q2935" s="136">
        <v>16349</v>
      </c>
      <c r="R2935" s="135">
        <v>18539</v>
      </c>
      <c r="S2935" s="136">
        <v>17915</v>
      </c>
      <c r="T2935" s="135">
        <v>18413</v>
      </c>
      <c r="U2935" s="136">
        <v>18217</v>
      </c>
      <c r="V2935" s="135">
        <v>17490</v>
      </c>
      <c r="W2935" s="136">
        <v>18782</v>
      </c>
      <c r="X2935" s="135">
        <v>19909</v>
      </c>
      <c r="Y2935" s="136">
        <v>19358</v>
      </c>
      <c r="Z2935" s="135">
        <v>19630</v>
      </c>
      <c r="AA2935" s="136">
        <v>18584</v>
      </c>
      <c r="AB2935" s="135">
        <v>18750</v>
      </c>
      <c r="AC2935" s="136">
        <v>20062</v>
      </c>
      <c r="AD2935" s="135">
        <v>20430</v>
      </c>
      <c r="AE2935" s="137">
        <v>20836</v>
      </c>
      <c r="AF2935" s="138">
        <v>20797</v>
      </c>
    </row>
    <row r="2936" spans="2:32">
      <c r="B2936" s="114">
        <v>2898</v>
      </c>
      <c r="C2936" s="115">
        <v>2898</v>
      </c>
      <c r="D2936" s="116">
        <v>121</v>
      </c>
      <c r="E2936" s="117">
        <v>5</v>
      </c>
      <c r="F2936" s="118">
        <v>1</v>
      </c>
      <c r="G2936" s="119" t="s">
        <v>486</v>
      </c>
      <c r="H2936" s="120">
        <v>4</v>
      </c>
      <c r="I2936" s="115">
        <v>30</v>
      </c>
      <c r="J2936" s="116" t="s">
        <v>485</v>
      </c>
      <c r="K2936" s="121">
        <v>18</v>
      </c>
      <c r="L2936" s="108"/>
      <c r="M2936" s="122">
        <v>16746</v>
      </c>
      <c r="N2936" s="123">
        <v>16845</v>
      </c>
      <c r="O2936" s="124">
        <v>17070</v>
      </c>
      <c r="P2936" s="123">
        <v>16423</v>
      </c>
      <c r="Q2936" s="124">
        <v>16688</v>
      </c>
      <c r="R2936" s="123">
        <v>18569</v>
      </c>
      <c r="S2936" s="124">
        <v>17870</v>
      </c>
      <c r="T2936" s="123">
        <v>18674</v>
      </c>
      <c r="U2936" s="124">
        <v>18548</v>
      </c>
      <c r="V2936" s="123">
        <v>18063</v>
      </c>
      <c r="W2936" s="124">
        <v>19193</v>
      </c>
      <c r="X2936" s="123">
        <v>20078</v>
      </c>
      <c r="Y2936" s="124">
        <v>19496</v>
      </c>
      <c r="Z2936" s="123">
        <v>20140</v>
      </c>
      <c r="AA2936" s="124">
        <v>19300</v>
      </c>
      <c r="AB2936" s="123">
        <v>19507</v>
      </c>
      <c r="AC2936" s="124">
        <v>20685</v>
      </c>
      <c r="AD2936" s="123">
        <v>20666</v>
      </c>
      <c r="AE2936" s="125">
        <v>21517</v>
      </c>
      <c r="AF2936" s="126">
        <v>21381</v>
      </c>
    </row>
    <row r="2937" spans="2:32">
      <c r="B2937" s="127">
        <v>2899</v>
      </c>
      <c r="C2937" s="128">
        <v>2899</v>
      </c>
      <c r="D2937" s="129">
        <v>121</v>
      </c>
      <c r="E2937" s="130">
        <v>5</v>
      </c>
      <c r="F2937" s="131">
        <v>1</v>
      </c>
      <c r="G2937" s="132" t="s">
        <v>486</v>
      </c>
      <c r="H2937" s="133">
        <v>4</v>
      </c>
      <c r="I2937" s="128">
        <v>30</v>
      </c>
      <c r="J2937" s="129" t="s">
        <v>485</v>
      </c>
      <c r="K2937" s="134">
        <v>19</v>
      </c>
      <c r="L2937" s="108"/>
      <c r="M2937" s="81">
        <v>16532</v>
      </c>
      <c r="N2937" s="135">
        <v>17016</v>
      </c>
      <c r="O2937" s="136">
        <v>17044</v>
      </c>
      <c r="P2937" s="135">
        <v>16448</v>
      </c>
      <c r="Q2937" s="136">
        <v>16829</v>
      </c>
      <c r="R2937" s="135">
        <v>18435</v>
      </c>
      <c r="S2937" s="136">
        <v>18074</v>
      </c>
      <c r="T2937" s="135">
        <v>19031</v>
      </c>
      <c r="U2937" s="136">
        <v>18811</v>
      </c>
      <c r="V2937" s="135">
        <v>18357</v>
      </c>
      <c r="W2937" s="136">
        <v>19750</v>
      </c>
      <c r="X2937" s="135">
        <v>20359</v>
      </c>
      <c r="Y2937" s="136">
        <v>20067</v>
      </c>
      <c r="Z2937" s="135">
        <v>20736</v>
      </c>
      <c r="AA2937" s="136">
        <v>19881</v>
      </c>
      <c r="AB2937" s="135">
        <v>20032</v>
      </c>
      <c r="AC2937" s="136">
        <v>21493</v>
      </c>
      <c r="AD2937" s="135">
        <v>21464</v>
      </c>
      <c r="AE2937" s="137">
        <v>22403</v>
      </c>
      <c r="AF2937" s="138">
        <v>22139</v>
      </c>
    </row>
    <row r="2938" spans="2:32">
      <c r="B2938" s="114">
        <v>2900</v>
      </c>
      <c r="C2938" s="115">
        <v>2900</v>
      </c>
      <c r="D2938" s="116">
        <v>121</v>
      </c>
      <c r="E2938" s="117">
        <v>5</v>
      </c>
      <c r="F2938" s="118">
        <v>1</v>
      </c>
      <c r="G2938" s="119" t="s">
        <v>486</v>
      </c>
      <c r="H2938" s="120">
        <v>4</v>
      </c>
      <c r="I2938" s="115">
        <v>30</v>
      </c>
      <c r="J2938" s="116" t="s">
        <v>485</v>
      </c>
      <c r="K2938" s="121">
        <v>20</v>
      </c>
      <c r="L2938" s="108"/>
      <c r="M2938" s="122">
        <v>16857</v>
      </c>
      <c r="N2938" s="123">
        <v>17471</v>
      </c>
      <c r="O2938" s="124">
        <v>17441</v>
      </c>
      <c r="P2938" s="123">
        <v>16934</v>
      </c>
      <c r="Q2938" s="124">
        <v>17202</v>
      </c>
      <c r="R2938" s="123">
        <v>19006</v>
      </c>
      <c r="S2938" s="124">
        <v>18834</v>
      </c>
      <c r="T2938" s="123">
        <v>19676</v>
      </c>
      <c r="U2938" s="124">
        <v>19467</v>
      </c>
      <c r="V2938" s="123">
        <v>18837</v>
      </c>
      <c r="W2938" s="124">
        <v>20295</v>
      </c>
      <c r="X2938" s="123">
        <v>21396</v>
      </c>
      <c r="Y2938" s="124">
        <v>21431</v>
      </c>
      <c r="Z2938" s="123">
        <v>21813</v>
      </c>
      <c r="AA2938" s="124">
        <v>21099</v>
      </c>
      <c r="AB2938" s="123">
        <v>20945</v>
      </c>
      <c r="AC2938" s="124">
        <v>22281</v>
      </c>
      <c r="AD2938" s="123">
        <v>23104</v>
      </c>
      <c r="AE2938" s="125">
        <v>23649</v>
      </c>
      <c r="AF2938" s="126">
        <v>23395</v>
      </c>
    </row>
    <row r="2939" spans="2:32">
      <c r="B2939" s="127">
        <v>2901</v>
      </c>
      <c r="C2939" s="128">
        <v>2901</v>
      </c>
      <c r="D2939" s="129">
        <v>121</v>
      </c>
      <c r="E2939" s="130">
        <v>5</v>
      </c>
      <c r="F2939" s="131">
        <v>1</v>
      </c>
      <c r="G2939" s="132" t="s">
        <v>486</v>
      </c>
      <c r="H2939" s="133">
        <v>4</v>
      </c>
      <c r="I2939" s="128">
        <v>30</v>
      </c>
      <c r="J2939" s="129" t="s">
        <v>485</v>
      </c>
      <c r="K2939" s="134">
        <v>21</v>
      </c>
      <c r="L2939" s="108"/>
      <c r="M2939" s="81">
        <v>16663</v>
      </c>
      <c r="N2939" s="135">
        <v>17401</v>
      </c>
      <c r="O2939" s="136">
        <v>17274</v>
      </c>
      <c r="P2939" s="135">
        <v>16866</v>
      </c>
      <c r="Q2939" s="136">
        <v>17374</v>
      </c>
      <c r="R2939" s="135">
        <v>19006</v>
      </c>
      <c r="S2939" s="136">
        <v>18811</v>
      </c>
      <c r="T2939" s="135">
        <v>19920</v>
      </c>
      <c r="U2939" s="136">
        <v>19649</v>
      </c>
      <c r="V2939" s="135">
        <v>19306</v>
      </c>
      <c r="W2939" s="136">
        <v>20540</v>
      </c>
      <c r="X2939" s="135">
        <v>21931</v>
      </c>
      <c r="Y2939" s="136">
        <v>22026</v>
      </c>
      <c r="Z2939" s="135">
        <v>22526</v>
      </c>
      <c r="AA2939" s="136">
        <v>21886</v>
      </c>
      <c r="AB2939" s="135">
        <v>21830</v>
      </c>
      <c r="AC2939" s="136">
        <v>22882</v>
      </c>
      <c r="AD2939" s="135">
        <v>24041</v>
      </c>
      <c r="AE2939" s="137">
        <v>24740</v>
      </c>
      <c r="AF2939" s="138">
        <v>24360</v>
      </c>
    </row>
    <row r="2940" spans="2:32">
      <c r="B2940" s="114">
        <v>2902</v>
      </c>
      <c r="C2940" s="115">
        <v>2902</v>
      </c>
      <c r="D2940" s="116">
        <v>121</v>
      </c>
      <c r="E2940" s="117">
        <v>5</v>
      </c>
      <c r="F2940" s="118">
        <v>1</v>
      </c>
      <c r="G2940" s="119" t="s">
        <v>486</v>
      </c>
      <c r="H2940" s="120">
        <v>4</v>
      </c>
      <c r="I2940" s="115">
        <v>30</v>
      </c>
      <c r="J2940" s="116" t="s">
        <v>485</v>
      </c>
      <c r="K2940" s="121">
        <v>22</v>
      </c>
      <c r="L2940" s="108"/>
      <c r="M2940" s="122">
        <v>15351</v>
      </c>
      <c r="N2940" s="123">
        <v>16428</v>
      </c>
      <c r="O2940" s="124">
        <v>16305</v>
      </c>
      <c r="P2940" s="123">
        <v>16016</v>
      </c>
      <c r="Q2940" s="124">
        <v>16665</v>
      </c>
      <c r="R2940" s="123">
        <v>17819</v>
      </c>
      <c r="S2940" s="124">
        <v>17942</v>
      </c>
      <c r="T2940" s="123">
        <v>19121</v>
      </c>
      <c r="U2940" s="124">
        <v>18908</v>
      </c>
      <c r="V2940" s="123">
        <v>18792</v>
      </c>
      <c r="W2940" s="124">
        <v>19760</v>
      </c>
      <c r="X2940" s="123">
        <v>21093</v>
      </c>
      <c r="Y2940" s="124">
        <v>21535</v>
      </c>
      <c r="Z2940" s="123">
        <v>22057</v>
      </c>
      <c r="AA2940" s="124">
        <v>21560</v>
      </c>
      <c r="AB2940" s="123">
        <v>21563</v>
      </c>
      <c r="AC2940" s="124">
        <v>22318</v>
      </c>
      <c r="AD2940" s="123">
        <v>23763</v>
      </c>
      <c r="AE2940" s="125">
        <v>24426</v>
      </c>
      <c r="AF2940" s="126">
        <v>24064</v>
      </c>
    </row>
    <row r="2941" spans="2:32">
      <c r="B2941" s="127">
        <v>2903</v>
      </c>
      <c r="C2941" s="128">
        <v>2903</v>
      </c>
      <c r="D2941" s="129">
        <v>121</v>
      </c>
      <c r="E2941" s="130">
        <v>5</v>
      </c>
      <c r="F2941" s="131">
        <v>1</v>
      </c>
      <c r="G2941" s="132" t="s">
        <v>486</v>
      </c>
      <c r="H2941" s="133">
        <v>4</v>
      </c>
      <c r="I2941" s="128">
        <v>30</v>
      </c>
      <c r="J2941" s="129" t="s">
        <v>485</v>
      </c>
      <c r="K2941" s="134">
        <v>23</v>
      </c>
      <c r="L2941" s="108"/>
      <c r="M2941" s="81">
        <v>13934</v>
      </c>
      <c r="N2941" s="135">
        <v>15242</v>
      </c>
      <c r="O2941" s="136">
        <v>15131</v>
      </c>
      <c r="P2941" s="135">
        <v>15107</v>
      </c>
      <c r="Q2941" s="136">
        <v>15722</v>
      </c>
      <c r="R2941" s="135">
        <v>16454</v>
      </c>
      <c r="S2941" s="136">
        <v>16779</v>
      </c>
      <c r="T2941" s="135">
        <v>18028</v>
      </c>
      <c r="U2941" s="136">
        <v>17823</v>
      </c>
      <c r="V2941" s="135">
        <v>17966</v>
      </c>
      <c r="W2941" s="136">
        <v>18667</v>
      </c>
      <c r="X2941" s="135">
        <v>19888</v>
      </c>
      <c r="Y2941" s="136">
        <v>20533</v>
      </c>
      <c r="Z2941" s="135">
        <v>21086</v>
      </c>
      <c r="AA2941" s="136">
        <v>20912</v>
      </c>
      <c r="AB2941" s="135">
        <v>20834</v>
      </c>
      <c r="AC2941" s="136">
        <v>21295</v>
      </c>
      <c r="AD2941" s="135">
        <v>22871</v>
      </c>
      <c r="AE2941" s="137">
        <v>23524</v>
      </c>
      <c r="AF2941" s="138">
        <v>23167</v>
      </c>
    </row>
    <row r="2942" spans="2:32">
      <c r="B2942" s="114">
        <v>2904</v>
      </c>
      <c r="C2942" s="115">
        <v>2904</v>
      </c>
      <c r="D2942" s="116">
        <v>121</v>
      </c>
      <c r="E2942" s="117">
        <v>5</v>
      </c>
      <c r="F2942" s="118">
        <v>1</v>
      </c>
      <c r="G2942" s="119" t="s">
        <v>486</v>
      </c>
      <c r="H2942" s="120">
        <v>4</v>
      </c>
      <c r="I2942" s="115">
        <v>30</v>
      </c>
      <c r="J2942" s="116" t="s">
        <v>485</v>
      </c>
      <c r="K2942" s="121">
        <v>24</v>
      </c>
      <c r="L2942" s="108"/>
      <c r="M2942" s="122">
        <v>12905</v>
      </c>
      <c r="N2942" s="123">
        <v>14381</v>
      </c>
      <c r="O2942" s="124">
        <v>14229</v>
      </c>
      <c r="P2942" s="123">
        <v>14403</v>
      </c>
      <c r="Q2942" s="124">
        <v>15064</v>
      </c>
      <c r="R2942" s="123">
        <v>15390</v>
      </c>
      <c r="S2942" s="124">
        <v>15850</v>
      </c>
      <c r="T2942" s="123">
        <v>17171</v>
      </c>
      <c r="U2942" s="124">
        <v>16949</v>
      </c>
      <c r="V2942" s="123">
        <v>17361</v>
      </c>
      <c r="W2942" s="124">
        <v>17814</v>
      </c>
      <c r="X2942" s="123">
        <v>18907</v>
      </c>
      <c r="Y2942" s="124">
        <v>19707</v>
      </c>
      <c r="Z2942" s="123">
        <v>20287</v>
      </c>
      <c r="AA2942" s="124">
        <v>20336</v>
      </c>
      <c r="AB2942" s="123">
        <v>20284</v>
      </c>
      <c r="AC2942" s="124">
        <v>20501</v>
      </c>
      <c r="AD2942" s="123">
        <v>22106</v>
      </c>
      <c r="AE2942" s="125">
        <v>22826</v>
      </c>
      <c r="AF2942" s="126">
        <v>22403</v>
      </c>
    </row>
    <row r="2943" spans="2:32">
      <c r="B2943" s="127">
        <v>2905</v>
      </c>
      <c r="C2943" s="128">
        <v>2905</v>
      </c>
      <c r="D2943" s="129">
        <v>122</v>
      </c>
      <c r="E2943" s="130">
        <v>5</v>
      </c>
      <c r="F2943" s="131">
        <v>2</v>
      </c>
      <c r="G2943" s="132" t="s">
        <v>486</v>
      </c>
      <c r="H2943" s="133">
        <v>5</v>
      </c>
      <c r="I2943" s="128">
        <v>1</v>
      </c>
      <c r="J2943" s="129" t="s">
        <v>486</v>
      </c>
      <c r="K2943" s="134">
        <v>1</v>
      </c>
      <c r="L2943" s="108"/>
      <c r="M2943" s="81">
        <v>12294</v>
      </c>
      <c r="N2943" s="135">
        <v>13317</v>
      </c>
      <c r="O2943" s="136">
        <v>13712</v>
      </c>
      <c r="P2943" s="135">
        <v>13878</v>
      </c>
      <c r="Q2943" s="136">
        <v>14056</v>
      </c>
      <c r="R2943" s="135">
        <v>14708</v>
      </c>
      <c r="S2943" s="136">
        <v>15367</v>
      </c>
      <c r="T2943" s="135">
        <v>16027</v>
      </c>
      <c r="U2943" s="136">
        <v>16293</v>
      </c>
      <c r="V2943" s="135">
        <v>16201</v>
      </c>
      <c r="W2943" s="136">
        <v>17313</v>
      </c>
      <c r="X2943" s="135">
        <v>18369</v>
      </c>
      <c r="Y2943" s="136">
        <v>19036</v>
      </c>
      <c r="Z2943" s="135">
        <v>19384</v>
      </c>
      <c r="AA2943" s="136">
        <v>18823</v>
      </c>
      <c r="AB2943" s="135">
        <v>19074</v>
      </c>
      <c r="AC2943" s="136">
        <v>20330</v>
      </c>
      <c r="AD2943" s="135">
        <v>21278</v>
      </c>
      <c r="AE2943" s="137">
        <v>21711</v>
      </c>
      <c r="AF2943" s="138">
        <v>21409</v>
      </c>
    </row>
    <row r="2944" spans="2:32">
      <c r="B2944" s="114">
        <v>2906</v>
      </c>
      <c r="C2944" s="115">
        <v>2906</v>
      </c>
      <c r="D2944" s="116">
        <v>122</v>
      </c>
      <c r="E2944" s="117">
        <v>5</v>
      </c>
      <c r="F2944" s="118">
        <v>2</v>
      </c>
      <c r="G2944" s="119" t="s">
        <v>486</v>
      </c>
      <c r="H2944" s="120">
        <v>5</v>
      </c>
      <c r="I2944" s="115">
        <v>1</v>
      </c>
      <c r="J2944" s="116" t="s">
        <v>486</v>
      </c>
      <c r="K2944" s="121">
        <v>2</v>
      </c>
      <c r="L2944" s="108"/>
      <c r="M2944" s="122">
        <v>12046</v>
      </c>
      <c r="N2944" s="123">
        <v>13028</v>
      </c>
      <c r="O2944" s="124">
        <v>13351</v>
      </c>
      <c r="P2944" s="123">
        <v>13660</v>
      </c>
      <c r="Q2944" s="124">
        <v>13873</v>
      </c>
      <c r="R2944" s="123">
        <v>14393</v>
      </c>
      <c r="S2944" s="124">
        <v>15131</v>
      </c>
      <c r="T2944" s="123">
        <v>15637</v>
      </c>
      <c r="U2944" s="124">
        <v>15859</v>
      </c>
      <c r="V2944" s="123">
        <v>15956</v>
      </c>
      <c r="W2944" s="124">
        <v>16950</v>
      </c>
      <c r="X2944" s="123">
        <v>17950</v>
      </c>
      <c r="Y2944" s="124">
        <v>18675</v>
      </c>
      <c r="Z2944" s="123">
        <v>18843</v>
      </c>
      <c r="AA2944" s="124">
        <v>18459</v>
      </c>
      <c r="AB2944" s="123">
        <v>18723</v>
      </c>
      <c r="AC2944" s="124">
        <v>19888</v>
      </c>
      <c r="AD2944" s="123">
        <v>20844</v>
      </c>
      <c r="AE2944" s="125">
        <v>21125</v>
      </c>
      <c r="AF2944" s="126">
        <v>20821</v>
      </c>
    </row>
    <row r="2945" spans="2:32">
      <c r="B2945" s="127">
        <v>2907</v>
      </c>
      <c r="C2945" s="128">
        <v>2907</v>
      </c>
      <c r="D2945" s="129">
        <v>122</v>
      </c>
      <c r="E2945" s="130">
        <v>5</v>
      </c>
      <c r="F2945" s="131">
        <v>2</v>
      </c>
      <c r="G2945" s="132" t="s">
        <v>486</v>
      </c>
      <c r="H2945" s="133">
        <v>5</v>
      </c>
      <c r="I2945" s="128">
        <v>1</v>
      </c>
      <c r="J2945" s="129" t="s">
        <v>486</v>
      </c>
      <c r="K2945" s="134">
        <v>3</v>
      </c>
      <c r="L2945" s="108"/>
      <c r="M2945" s="81">
        <v>11902</v>
      </c>
      <c r="N2945" s="135">
        <v>12897</v>
      </c>
      <c r="O2945" s="136">
        <v>13134</v>
      </c>
      <c r="P2945" s="135">
        <v>13452</v>
      </c>
      <c r="Q2945" s="136">
        <v>13808</v>
      </c>
      <c r="R2945" s="135">
        <v>14207</v>
      </c>
      <c r="S2945" s="136">
        <v>14949</v>
      </c>
      <c r="T2945" s="135">
        <v>15424</v>
      </c>
      <c r="U2945" s="136">
        <v>15558</v>
      </c>
      <c r="V2945" s="135">
        <v>15822</v>
      </c>
      <c r="W2945" s="136">
        <v>16706</v>
      </c>
      <c r="X2945" s="135">
        <v>17615</v>
      </c>
      <c r="Y2945" s="136">
        <v>18345</v>
      </c>
      <c r="Z2945" s="135">
        <v>18411</v>
      </c>
      <c r="AA2945" s="136">
        <v>18079</v>
      </c>
      <c r="AB2945" s="135">
        <v>18475</v>
      </c>
      <c r="AC2945" s="136">
        <v>19541</v>
      </c>
      <c r="AD2945" s="135">
        <v>20421</v>
      </c>
      <c r="AE2945" s="137">
        <v>20677</v>
      </c>
      <c r="AF2945" s="138">
        <v>20323</v>
      </c>
    </row>
    <row r="2946" spans="2:32">
      <c r="B2946" s="114">
        <v>2908</v>
      </c>
      <c r="C2946" s="115">
        <v>2908</v>
      </c>
      <c r="D2946" s="116">
        <v>122</v>
      </c>
      <c r="E2946" s="117">
        <v>5</v>
      </c>
      <c r="F2946" s="118">
        <v>2</v>
      </c>
      <c r="G2946" s="119" t="s">
        <v>486</v>
      </c>
      <c r="H2946" s="120">
        <v>5</v>
      </c>
      <c r="I2946" s="115">
        <v>1</v>
      </c>
      <c r="J2946" s="116" t="s">
        <v>486</v>
      </c>
      <c r="K2946" s="121">
        <v>4</v>
      </c>
      <c r="L2946" s="108"/>
      <c r="M2946" s="122">
        <v>11970</v>
      </c>
      <c r="N2946" s="123">
        <v>12994</v>
      </c>
      <c r="O2946" s="124">
        <v>13159</v>
      </c>
      <c r="P2946" s="123">
        <v>13424</v>
      </c>
      <c r="Q2946" s="124">
        <v>13953</v>
      </c>
      <c r="R2946" s="123">
        <v>14207</v>
      </c>
      <c r="S2946" s="124">
        <v>14942</v>
      </c>
      <c r="T2946" s="123">
        <v>15351</v>
      </c>
      <c r="U2946" s="124">
        <v>15371</v>
      </c>
      <c r="V2946" s="123">
        <v>15817</v>
      </c>
      <c r="W2946" s="124">
        <v>16522</v>
      </c>
      <c r="X2946" s="123">
        <v>17259</v>
      </c>
      <c r="Y2946" s="124">
        <v>17955</v>
      </c>
      <c r="Z2946" s="123">
        <v>17927</v>
      </c>
      <c r="AA2946" s="124">
        <v>17639</v>
      </c>
      <c r="AB2946" s="123">
        <v>18214</v>
      </c>
      <c r="AC2946" s="124">
        <v>19075</v>
      </c>
      <c r="AD2946" s="123">
        <v>19824</v>
      </c>
      <c r="AE2946" s="125">
        <v>20024</v>
      </c>
      <c r="AF2946" s="126">
        <v>19665</v>
      </c>
    </row>
    <row r="2947" spans="2:32">
      <c r="B2947" s="127">
        <v>2909</v>
      </c>
      <c r="C2947" s="128">
        <v>2909</v>
      </c>
      <c r="D2947" s="129">
        <v>122</v>
      </c>
      <c r="E2947" s="130">
        <v>5</v>
      </c>
      <c r="F2947" s="131">
        <v>2</v>
      </c>
      <c r="G2947" s="132" t="s">
        <v>486</v>
      </c>
      <c r="H2947" s="133">
        <v>5</v>
      </c>
      <c r="I2947" s="128">
        <v>1</v>
      </c>
      <c r="J2947" s="129" t="s">
        <v>486</v>
      </c>
      <c r="K2947" s="134">
        <v>5</v>
      </c>
      <c r="L2947" s="108"/>
      <c r="M2947" s="81">
        <v>12551</v>
      </c>
      <c r="N2947" s="135">
        <v>13627</v>
      </c>
      <c r="O2947" s="136">
        <v>13535</v>
      </c>
      <c r="P2947" s="135">
        <v>13636</v>
      </c>
      <c r="Q2947" s="136">
        <v>14536</v>
      </c>
      <c r="R2947" s="135">
        <v>14738</v>
      </c>
      <c r="S2947" s="136">
        <v>15475</v>
      </c>
      <c r="T2947" s="135">
        <v>15911</v>
      </c>
      <c r="U2947" s="136">
        <v>15546</v>
      </c>
      <c r="V2947" s="135">
        <v>16194</v>
      </c>
      <c r="W2947" s="136">
        <v>16800</v>
      </c>
      <c r="X2947" s="135">
        <v>17388</v>
      </c>
      <c r="Y2947" s="136">
        <v>18093</v>
      </c>
      <c r="Z2947" s="135">
        <v>17785</v>
      </c>
      <c r="AA2947" s="136">
        <v>17390</v>
      </c>
      <c r="AB2947" s="135">
        <v>18287</v>
      </c>
      <c r="AC2947" s="136">
        <v>18992</v>
      </c>
      <c r="AD2947" s="135">
        <v>19729</v>
      </c>
      <c r="AE2947" s="137">
        <v>19943</v>
      </c>
      <c r="AF2947" s="138">
        <v>19316</v>
      </c>
    </row>
    <row r="2948" spans="2:32">
      <c r="B2948" s="114">
        <v>2910</v>
      </c>
      <c r="C2948" s="115">
        <v>2910</v>
      </c>
      <c r="D2948" s="116">
        <v>122</v>
      </c>
      <c r="E2948" s="117">
        <v>5</v>
      </c>
      <c r="F2948" s="118">
        <v>2</v>
      </c>
      <c r="G2948" s="119" t="s">
        <v>486</v>
      </c>
      <c r="H2948" s="120">
        <v>5</v>
      </c>
      <c r="I2948" s="115">
        <v>1</v>
      </c>
      <c r="J2948" s="116" t="s">
        <v>486</v>
      </c>
      <c r="K2948" s="121">
        <v>6</v>
      </c>
      <c r="L2948" s="108"/>
      <c r="M2948" s="122">
        <v>13646</v>
      </c>
      <c r="N2948" s="123">
        <v>14698</v>
      </c>
      <c r="O2948" s="124">
        <v>13988</v>
      </c>
      <c r="P2948" s="123">
        <v>13800</v>
      </c>
      <c r="Q2948" s="124">
        <v>15486</v>
      </c>
      <c r="R2948" s="123">
        <v>15695</v>
      </c>
      <c r="S2948" s="124">
        <v>16343</v>
      </c>
      <c r="T2948" s="123">
        <v>16798</v>
      </c>
      <c r="U2948" s="124">
        <v>15703</v>
      </c>
      <c r="V2948" s="123">
        <v>16879</v>
      </c>
      <c r="W2948" s="124">
        <v>17454</v>
      </c>
      <c r="X2948" s="123">
        <v>17879</v>
      </c>
      <c r="Y2948" s="124">
        <v>18423</v>
      </c>
      <c r="Z2948" s="123">
        <v>17580</v>
      </c>
      <c r="AA2948" s="124">
        <v>16924</v>
      </c>
      <c r="AB2948" s="123">
        <v>18610</v>
      </c>
      <c r="AC2948" s="124">
        <v>19301</v>
      </c>
      <c r="AD2948" s="123">
        <v>19818</v>
      </c>
      <c r="AE2948" s="125">
        <v>20109</v>
      </c>
      <c r="AF2948" s="126">
        <v>18904</v>
      </c>
    </row>
    <row r="2949" spans="2:32">
      <c r="B2949" s="127">
        <v>2911</v>
      </c>
      <c r="C2949" s="128">
        <v>2911</v>
      </c>
      <c r="D2949" s="129">
        <v>122</v>
      </c>
      <c r="E2949" s="130">
        <v>5</v>
      </c>
      <c r="F2949" s="131">
        <v>2</v>
      </c>
      <c r="G2949" s="132" t="s">
        <v>486</v>
      </c>
      <c r="H2949" s="133">
        <v>5</v>
      </c>
      <c r="I2949" s="128">
        <v>1</v>
      </c>
      <c r="J2949" s="129" t="s">
        <v>486</v>
      </c>
      <c r="K2949" s="134">
        <v>7</v>
      </c>
      <c r="L2949" s="108"/>
      <c r="M2949" s="81">
        <v>15068</v>
      </c>
      <c r="N2949" s="135">
        <v>16063</v>
      </c>
      <c r="O2949" s="136">
        <v>14461</v>
      </c>
      <c r="P2949" s="135">
        <v>14039</v>
      </c>
      <c r="Q2949" s="136">
        <v>16601</v>
      </c>
      <c r="R2949" s="135">
        <v>16971</v>
      </c>
      <c r="S2949" s="136">
        <v>17490</v>
      </c>
      <c r="T2949" s="135">
        <v>17935</v>
      </c>
      <c r="U2949" s="136">
        <v>15898</v>
      </c>
      <c r="V2949" s="135">
        <v>17824</v>
      </c>
      <c r="W2949" s="136">
        <v>18218</v>
      </c>
      <c r="X2949" s="135">
        <v>18786</v>
      </c>
      <c r="Y2949" s="136">
        <v>19074</v>
      </c>
      <c r="Z2949" s="135">
        <v>17396</v>
      </c>
      <c r="AA2949" s="136">
        <v>16604</v>
      </c>
      <c r="AB2949" s="135">
        <v>19232</v>
      </c>
      <c r="AC2949" s="136">
        <v>19781</v>
      </c>
      <c r="AD2949" s="135">
        <v>20281</v>
      </c>
      <c r="AE2949" s="137">
        <v>20727</v>
      </c>
      <c r="AF2949" s="138">
        <v>18568</v>
      </c>
    </row>
    <row r="2950" spans="2:32">
      <c r="B2950" s="114">
        <v>2912</v>
      </c>
      <c r="C2950" s="115">
        <v>2912</v>
      </c>
      <c r="D2950" s="116">
        <v>122</v>
      </c>
      <c r="E2950" s="117">
        <v>5</v>
      </c>
      <c r="F2950" s="118">
        <v>2</v>
      </c>
      <c r="G2950" s="119" t="s">
        <v>486</v>
      </c>
      <c r="H2950" s="120">
        <v>5</v>
      </c>
      <c r="I2950" s="115">
        <v>1</v>
      </c>
      <c r="J2950" s="116" t="s">
        <v>486</v>
      </c>
      <c r="K2950" s="121">
        <v>8</v>
      </c>
      <c r="L2950" s="108"/>
      <c r="M2950" s="122">
        <v>15778</v>
      </c>
      <c r="N2950" s="123">
        <v>16864</v>
      </c>
      <c r="O2950" s="124">
        <v>15118</v>
      </c>
      <c r="P2950" s="123">
        <v>14380</v>
      </c>
      <c r="Q2950" s="124">
        <v>17331</v>
      </c>
      <c r="R2950" s="123">
        <v>17661</v>
      </c>
      <c r="S2950" s="124">
        <v>18047</v>
      </c>
      <c r="T2950" s="123">
        <v>18646</v>
      </c>
      <c r="U2950" s="124">
        <v>16458</v>
      </c>
      <c r="V2950" s="123">
        <v>18482</v>
      </c>
      <c r="W2950" s="124">
        <v>18517</v>
      </c>
      <c r="X2950" s="123">
        <v>19276</v>
      </c>
      <c r="Y2950" s="124">
        <v>19477</v>
      </c>
      <c r="Z2950" s="123">
        <v>17754</v>
      </c>
      <c r="AA2950" s="124">
        <v>16755</v>
      </c>
      <c r="AB2950" s="123">
        <v>19786</v>
      </c>
      <c r="AC2950" s="124">
        <v>19890</v>
      </c>
      <c r="AD2950" s="123">
        <v>20612</v>
      </c>
      <c r="AE2950" s="125">
        <v>21226</v>
      </c>
      <c r="AF2950" s="126">
        <v>18887</v>
      </c>
    </row>
    <row r="2951" spans="2:32">
      <c r="B2951" s="127">
        <v>2913</v>
      </c>
      <c r="C2951" s="128">
        <v>2913</v>
      </c>
      <c r="D2951" s="129">
        <v>122</v>
      </c>
      <c r="E2951" s="130">
        <v>5</v>
      </c>
      <c r="F2951" s="131">
        <v>2</v>
      </c>
      <c r="G2951" s="132" t="s">
        <v>486</v>
      </c>
      <c r="H2951" s="133">
        <v>5</v>
      </c>
      <c r="I2951" s="128">
        <v>1</v>
      </c>
      <c r="J2951" s="129" t="s">
        <v>486</v>
      </c>
      <c r="K2951" s="134">
        <v>9</v>
      </c>
      <c r="L2951" s="108"/>
      <c r="M2951" s="81">
        <v>15894</v>
      </c>
      <c r="N2951" s="135">
        <v>16843</v>
      </c>
      <c r="O2951" s="136">
        <v>15706</v>
      </c>
      <c r="P2951" s="135">
        <v>14774</v>
      </c>
      <c r="Q2951" s="136">
        <v>17403</v>
      </c>
      <c r="R2951" s="135">
        <v>17660</v>
      </c>
      <c r="S2951" s="136">
        <v>17986</v>
      </c>
      <c r="T2951" s="135">
        <v>18556</v>
      </c>
      <c r="U2951" s="136">
        <v>16966</v>
      </c>
      <c r="V2951" s="135">
        <v>18373</v>
      </c>
      <c r="W2951" s="136">
        <v>18325</v>
      </c>
      <c r="X2951" s="135">
        <v>19074</v>
      </c>
      <c r="Y2951" s="136">
        <v>19464</v>
      </c>
      <c r="Z2951" s="135">
        <v>18149</v>
      </c>
      <c r="AA2951" s="136">
        <v>16920</v>
      </c>
      <c r="AB2951" s="135">
        <v>19618</v>
      </c>
      <c r="AC2951" s="136">
        <v>19597</v>
      </c>
      <c r="AD2951" s="135">
        <v>20561</v>
      </c>
      <c r="AE2951" s="137">
        <v>21167</v>
      </c>
      <c r="AF2951" s="138">
        <v>19246</v>
      </c>
    </row>
    <row r="2952" spans="2:32">
      <c r="B2952" s="114">
        <v>2914</v>
      </c>
      <c r="C2952" s="115">
        <v>2914</v>
      </c>
      <c r="D2952" s="116">
        <v>122</v>
      </c>
      <c r="E2952" s="117">
        <v>5</v>
      </c>
      <c r="F2952" s="118">
        <v>2</v>
      </c>
      <c r="G2952" s="119" t="s">
        <v>486</v>
      </c>
      <c r="H2952" s="120">
        <v>5</v>
      </c>
      <c r="I2952" s="115">
        <v>1</v>
      </c>
      <c r="J2952" s="116" t="s">
        <v>486</v>
      </c>
      <c r="K2952" s="121">
        <v>10</v>
      </c>
      <c r="L2952" s="108"/>
      <c r="M2952" s="122">
        <v>15676</v>
      </c>
      <c r="N2952" s="123">
        <v>16500</v>
      </c>
      <c r="O2952" s="124">
        <v>15894</v>
      </c>
      <c r="P2952" s="123">
        <v>14936</v>
      </c>
      <c r="Q2952" s="124">
        <v>17203</v>
      </c>
      <c r="R2952" s="123">
        <v>17481</v>
      </c>
      <c r="S2952" s="124">
        <v>17739</v>
      </c>
      <c r="T2952" s="123">
        <v>18253</v>
      </c>
      <c r="U2952" s="124">
        <v>17203</v>
      </c>
      <c r="V2952" s="123">
        <v>18248</v>
      </c>
      <c r="W2952" s="124">
        <v>18252</v>
      </c>
      <c r="X2952" s="123">
        <v>18991</v>
      </c>
      <c r="Y2952" s="124">
        <v>19322</v>
      </c>
      <c r="Z2952" s="123">
        <v>18446</v>
      </c>
      <c r="AA2952" s="124">
        <v>17210</v>
      </c>
      <c r="AB2952" s="123">
        <v>19551</v>
      </c>
      <c r="AC2952" s="124">
        <v>19590</v>
      </c>
      <c r="AD2952" s="123">
        <v>20458</v>
      </c>
      <c r="AE2952" s="125">
        <v>21015</v>
      </c>
      <c r="AF2952" s="126">
        <v>19593</v>
      </c>
    </row>
    <row r="2953" spans="2:32">
      <c r="B2953" s="127">
        <v>2915</v>
      </c>
      <c r="C2953" s="128">
        <v>2915</v>
      </c>
      <c r="D2953" s="129">
        <v>122</v>
      </c>
      <c r="E2953" s="130">
        <v>5</v>
      </c>
      <c r="F2953" s="131">
        <v>2</v>
      </c>
      <c r="G2953" s="132" t="s">
        <v>486</v>
      </c>
      <c r="H2953" s="133">
        <v>5</v>
      </c>
      <c r="I2953" s="128">
        <v>1</v>
      </c>
      <c r="J2953" s="129" t="s">
        <v>486</v>
      </c>
      <c r="K2953" s="134">
        <v>11</v>
      </c>
      <c r="L2953" s="108"/>
      <c r="M2953" s="81">
        <v>15484</v>
      </c>
      <c r="N2953" s="135">
        <v>16149</v>
      </c>
      <c r="O2953" s="136">
        <v>15802</v>
      </c>
      <c r="P2953" s="135">
        <v>14974</v>
      </c>
      <c r="Q2953" s="136">
        <v>16998</v>
      </c>
      <c r="R2953" s="135">
        <v>17360</v>
      </c>
      <c r="S2953" s="136">
        <v>17606</v>
      </c>
      <c r="T2953" s="135">
        <v>17936</v>
      </c>
      <c r="U2953" s="136">
        <v>17080</v>
      </c>
      <c r="V2953" s="135">
        <v>18170</v>
      </c>
      <c r="W2953" s="136">
        <v>18235</v>
      </c>
      <c r="X2953" s="135">
        <v>18969</v>
      </c>
      <c r="Y2953" s="136">
        <v>19278</v>
      </c>
      <c r="Z2953" s="135">
        <v>18381</v>
      </c>
      <c r="AA2953" s="136">
        <v>17382</v>
      </c>
      <c r="AB2953" s="135">
        <v>19536</v>
      </c>
      <c r="AC2953" s="136">
        <v>19645</v>
      </c>
      <c r="AD2953" s="135">
        <v>20463</v>
      </c>
      <c r="AE2953" s="137">
        <v>20824</v>
      </c>
      <c r="AF2953" s="138">
        <v>19569</v>
      </c>
    </row>
    <row r="2954" spans="2:32">
      <c r="B2954" s="114">
        <v>2916</v>
      </c>
      <c r="C2954" s="115">
        <v>2916</v>
      </c>
      <c r="D2954" s="116">
        <v>122</v>
      </c>
      <c r="E2954" s="117">
        <v>5</v>
      </c>
      <c r="F2954" s="118">
        <v>2</v>
      </c>
      <c r="G2954" s="119" t="s">
        <v>486</v>
      </c>
      <c r="H2954" s="120">
        <v>5</v>
      </c>
      <c r="I2954" s="115">
        <v>1</v>
      </c>
      <c r="J2954" s="116" t="s">
        <v>486</v>
      </c>
      <c r="K2954" s="121">
        <v>12</v>
      </c>
      <c r="L2954" s="108"/>
      <c r="M2954" s="122">
        <v>15279</v>
      </c>
      <c r="N2954" s="123">
        <v>15948</v>
      </c>
      <c r="O2954" s="124">
        <v>15695</v>
      </c>
      <c r="P2954" s="123">
        <v>15025</v>
      </c>
      <c r="Q2954" s="124">
        <v>16843</v>
      </c>
      <c r="R2954" s="123">
        <v>17180</v>
      </c>
      <c r="S2954" s="124">
        <v>17510</v>
      </c>
      <c r="T2954" s="123">
        <v>17761</v>
      </c>
      <c r="U2954" s="124">
        <v>16930</v>
      </c>
      <c r="V2954" s="123">
        <v>18080</v>
      </c>
      <c r="W2954" s="124">
        <v>18153</v>
      </c>
      <c r="X2954" s="123">
        <v>18824</v>
      </c>
      <c r="Y2954" s="124">
        <v>19202</v>
      </c>
      <c r="Z2954" s="123">
        <v>18266</v>
      </c>
      <c r="AA2954" s="124">
        <v>17481</v>
      </c>
      <c r="AB2954" s="123">
        <v>19471</v>
      </c>
      <c r="AC2954" s="124">
        <v>19578</v>
      </c>
      <c r="AD2954" s="123">
        <v>20420</v>
      </c>
      <c r="AE2954" s="125">
        <v>20697</v>
      </c>
      <c r="AF2954" s="126">
        <v>19463</v>
      </c>
    </row>
    <row r="2955" spans="2:32">
      <c r="B2955" s="127">
        <v>2917</v>
      </c>
      <c r="C2955" s="128">
        <v>2917</v>
      </c>
      <c r="D2955" s="129">
        <v>122</v>
      </c>
      <c r="E2955" s="130">
        <v>5</v>
      </c>
      <c r="F2955" s="131">
        <v>2</v>
      </c>
      <c r="G2955" s="132" t="s">
        <v>486</v>
      </c>
      <c r="H2955" s="133">
        <v>5</v>
      </c>
      <c r="I2955" s="128">
        <v>1</v>
      </c>
      <c r="J2955" s="129" t="s">
        <v>486</v>
      </c>
      <c r="K2955" s="134">
        <v>13</v>
      </c>
      <c r="L2955" s="108"/>
      <c r="M2955" s="81">
        <v>15140</v>
      </c>
      <c r="N2955" s="135">
        <v>15783</v>
      </c>
      <c r="O2955" s="136">
        <v>15427</v>
      </c>
      <c r="P2955" s="135">
        <v>14914</v>
      </c>
      <c r="Q2955" s="136">
        <v>16748</v>
      </c>
      <c r="R2955" s="135">
        <v>17076</v>
      </c>
      <c r="S2955" s="136">
        <v>17397</v>
      </c>
      <c r="T2955" s="135">
        <v>17593</v>
      </c>
      <c r="U2955" s="136">
        <v>16651</v>
      </c>
      <c r="V2955" s="135">
        <v>17996</v>
      </c>
      <c r="W2955" s="136">
        <v>18057</v>
      </c>
      <c r="X2955" s="135">
        <v>18720</v>
      </c>
      <c r="Y2955" s="136">
        <v>19059</v>
      </c>
      <c r="Z2955" s="135">
        <v>17970</v>
      </c>
      <c r="AA2955" s="136">
        <v>17366</v>
      </c>
      <c r="AB2955" s="135">
        <v>19388</v>
      </c>
      <c r="AC2955" s="136">
        <v>19488</v>
      </c>
      <c r="AD2955" s="135">
        <v>20275</v>
      </c>
      <c r="AE2955" s="137">
        <v>20482</v>
      </c>
      <c r="AF2955" s="138">
        <v>19159</v>
      </c>
    </row>
    <row r="2956" spans="2:32">
      <c r="B2956" s="114">
        <v>2918</v>
      </c>
      <c r="C2956" s="115">
        <v>2918</v>
      </c>
      <c r="D2956" s="116">
        <v>122</v>
      </c>
      <c r="E2956" s="117">
        <v>5</v>
      </c>
      <c r="F2956" s="118">
        <v>2</v>
      </c>
      <c r="G2956" s="119" t="s">
        <v>486</v>
      </c>
      <c r="H2956" s="120">
        <v>5</v>
      </c>
      <c r="I2956" s="115">
        <v>1</v>
      </c>
      <c r="J2956" s="116" t="s">
        <v>486</v>
      </c>
      <c r="K2956" s="121">
        <v>14</v>
      </c>
      <c r="L2956" s="108"/>
      <c r="M2956" s="122">
        <v>14859</v>
      </c>
      <c r="N2956" s="123">
        <v>15572</v>
      </c>
      <c r="O2956" s="124">
        <v>15027</v>
      </c>
      <c r="P2956" s="123">
        <v>14795</v>
      </c>
      <c r="Q2956" s="124">
        <v>16650</v>
      </c>
      <c r="R2956" s="123">
        <v>16793</v>
      </c>
      <c r="S2956" s="124">
        <v>17273</v>
      </c>
      <c r="T2956" s="123">
        <v>17352</v>
      </c>
      <c r="U2956" s="124">
        <v>16241</v>
      </c>
      <c r="V2956" s="123">
        <v>17868</v>
      </c>
      <c r="W2956" s="124">
        <v>17889</v>
      </c>
      <c r="X2956" s="123">
        <v>18402</v>
      </c>
      <c r="Y2956" s="124">
        <v>18823</v>
      </c>
      <c r="Z2956" s="123">
        <v>17514</v>
      </c>
      <c r="AA2956" s="124">
        <v>17199</v>
      </c>
      <c r="AB2956" s="123">
        <v>19228</v>
      </c>
      <c r="AC2956" s="124">
        <v>19298</v>
      </c>
      <c r="AD2956" s="123">
        <v>20006</v>
      </c>
      <c r="AE2956" s="125">
        <v>20089</v>
      </c>
      <c r="AF2956" s="126">
        <v>18689</v>
      </c>
    </row>
    <row r="2957" spans="2:32">
      <c r="B2957" s="127">
        <v>2919</v>
      </c>
      <c r="C2957" s="128">
        <v>2919</v>
      </c>
      <c r="D2957" s="129">
        <v>122</v>
      </c>
      <c r="E2957" s="130">
        <v>5</v>
      </c>
      <c r="F2957" s="131">
        <v>2</v>
      </c>
      <c r="G2957" s="132" t="s">
        <v>486</v>
      </c>
      <c r="H2957" s="133">
        <v>5</v>
      </c>
      <c r="I2957" s="128">
        <v>1</v>
      </c>
      <c r="J2957" s="129" t="s">
        <v>486</v>
      </c>
      <c r="K2957" s="134">
        <v>15</v>
      </c>
      <c r="L2957" s="108"/>
      <c r="M2957" s="81">
        <v>14885</v>
      </c>
      <c r="N2957" s="135">
        <v>15545</v>
      </c>
      <c r="O2957" s="136">
        <v>15035</v>
      </c>
      <c r="P2957" s="135">
        <v>14904</v>
      </c>
      <c r="Q2957" s="136">
        <v>16640</v>
      </c>
      <c r="R2957" s="135">
        <v>16761</v>
      </c>
      <c r="S2957" s="136">
        <v>17289</v>
      </c>
      <c r="T2957" s="135">
        <v>17251</v>
      </c>
      <c r="U2957" s="136">
        <v>16232</v>
      </c>
      <c r="V2957" s="135">
        <v>17830</v>
      </c>
      <c r="W2957" s="136">
        <v>17982</v>
      </c>
      <c r="X2957" s="135">
        <v>18336</v>
      </c>
      <c r="Y2957" s="136">
        <v>18777</v>
      </c>
      <c r="Z2957" s="135">
        <v>17471</v>
      </c>
      <c r="AA2957" s="136">
        <v>17265</v>
      </c>
      <c r="AB2957" s="135">
        <v>19158</v>
      </c>
      <c r="AC2957" s="136">
        <v>19362</v>
      </c>
      <c r="AD2957" s="135">
        <v>19925</v>
      </c>
      <c r="AE2957" s="137">
        <v>19886</v>
      </c>
      <c r="AF2957" s="138">
        <v>18627</v>
      </c>
    </row>
    <row r="2958" spans="2:32">
      <c r="B2958" s="114">
        <v>2920</v>
      </c>
      <c r="C2958" s="115">
        <v>2920</v>
      </c>
      <c r="D2958" s="116">
        <v>122</v>
      </c>
      <c r="E2958" s="117">
        <v>5</v>
      </c>
      <c r="F2958" s="118">
        <v>2</v>
      </c>
      <c r="G2958" s="119" t="s">
        <v>486</v>
      </c>
      <c r="H2958" s="120">
        <v>5</v>
      </c>
      <c r="I2958" s="115">
        <v>1</v>
      </c>
      <c r="J2958" s="116" t="s">
        <v>486</v>
      </c>
      <c r="K2958" s="121">
        <v>16</v>
      </c>
      <c r="L2958" s="108"/>
      <c r="M2958" s="122">
        <v>15195</v>
      </c>
      <c r="N2958" s="123">
        <v>15923</v>
      </c>
      <c r="O2958" s="124">
        <v>15430</v>
      </c>
      <c r="P2958" s="123">
        <v>15410</v>
      </c>
      <c r="Q2958" s="124">
        <v>16917</v>
      </c>
      <c r="R2958" s="123">
        <v>17031</v>
      </c>
      <c r="S2958" s="124">
        <v>17683</v>
      </c>
      <c r="T2958" s="123">
        <v>17571</v>
      </c>
      <c r="U2958" s="124">
        <v>16563</v>
      </c>
      <c r="V2958" s="123">
        <v>18051</v>
      </c>
      <c r="W2958" s="124">
        <v>18560</v>
      </c>
      <c r="X2958" s="123">
        <v>18510</v>
      </c>
      <c r="Y2958" s="124">
        <v>19007</v>
      </c>
      <c r="Z2958" s="123">
        <v>17728</v>
      </c>
      <c r="AA2958" s="124">
        <v>17657</v>
      </c>
      <c r="AB2958" s="123">
        <v>19310</v>
      </c>
      <c r="AC2958" s="124">
        <v>19919</v>
      </c>
      <c r="AD2958" s="123">
        <v>20093</v>
      </c>
      <c r="AE2958" s="125">
        <v>19988</v>
      </c>
      <c r="AF2958" s="126">
        <v>18847</v>
      </c>
    </row>
    <row r="2959" spans="2:32">
      <c r="B2959" s="127">
        <v>2921</v>
      </c>
      <c r="C2959" s="128">
        <v>2921</v>
      </c>
      <c r="D2959" s="129">
        <v>122</v>
      </c>
      <c r="E2959" s="130">
        <v>5</v>
      </c>
      <c r="F2959" s="131">
        <v>2</v>
      </c>
      <c r="G2959" s="132" t="s">
        <v>486</v>
      </c>
      <c r="H2959" s="133">
        <v>5</v>
      </c>
      <c r="I2959" s="128">
        <v>1</v>
      </c>
      <c r="J2959" s="129" t="s">
        <v>486</v>
      </c>
      <c r="K2959" s="134">
        <v>17</v>
      </c>
      <c r="L2959" s="108"/>
      <c r="M2959" s="81">
        <v>15551</v>
      </c>
      <c r="N2959" s="135">
        <v>16252</v>
      </c>
      <c r="O2959" s="136">
        <v>15800</v>
      </c>
      <c r="P2959" s="135">
        <v>16017</v>
      </c>
      <c r="Q2959" s="136">
        <v>17176</v>
      </c>
      <c r="R2959" s="135">
        <v>17389</v>
      </c>
      <c r="S2959" s="136">
        <v>17991</v>
      </c>
      <c r="T2959" s="135">
        <v>17871</v>
      </c>
      <c r="U2959" s="136">
        <v>16959</v>
      </c>
      <c r="V2959" s="135">
        <v>18353</v>
      </c>
      <c r="W2959" s="136">
        <v>18926</v>
      </c>
      <c r="X2959" s="135">
        <v>18894</v>
      </c>
      <c r="Y2959" s="136">
        <v>19375</v>
      </c>
      <c r="Z2959" s="135">
        <v>18096</v>
      </c>
      <c r="AA2959" s="136">
        <v>18309</v>
      </c>
      <c r="AB2959" s="135">
        <v>19639</v>
      </c>
      <c r="AC2959" s="136">
        <v>20369</v>
      </c>
      <c r="AD2959" s="135">
        <v>20460</v>
      </c>
      <c r="AE2959" s="137">
        <v>20403</v>
      </c>
      <c r="AF2959" s="138">
        <v>19220</v>
      </c>
    </row>
    <row r="2960" spans="2:32">
      <c r="B2960" s="114">
        <v>2922</v>
      </c>
      <c r="C2960" s="115">
        <v>2922</v>
      </c>
      <c r="D2960" s="116">
        <v>122</v>
      </c>
      <c r="E2960" s="117">
        <v>5</v>
      </c>
      <c r="F2960" s="118">
        <v>2</v>
      </c>
      <c r="G2960" s="119" t="s">
        <v>486</v>
      </c>
      <c r="H2960" s="120">
        <v>5</v>
      </c>
      <c r="I2960" s="115">
        <v>1</v>
      </c>
      <c r="J2960" s="116" t="s">
        <v>486</v>
      </c>
      <c r="K2960" s="121">
        <v>18</v>
      </c>
      <c r="L2960" s="108"/>
      <c r="M2960" s="122">
        <v>15374</v>
      </c>
      <c r="N2960" s="123">
        <v>16266</v>
      </c>
      <c r="O2960" s="124">
        <v>15992</v>
      </c>
      <c r="P2960" s="123">
        <v>16298</v>
      </c>
      <c r="Q2960" s="124">
        <v>17428</v>
      </c>
      <c r="R2960" s="123">
        <v>17318</v>
      </c>
      <c r="S2960" s="124">
        <v>18175</v>
      </c>
      <c r="T2960" s="123">
        <v>18120</v>
      </c>
      <c r="U2960" s="124">
        <v>17425</v>
      </c>
      <c r="V2960" s="123">
        <v>18712</v>
      </c>
      <c r="W2960" s="124">
        <v>19071</v>
      </c>
      <c r="X2960" s="123">
        <v>18981</v>
      </c>
      <c r="Y2960" s="124">
        <v>19934</v>
      </c>
      <c r="Z2960" s="123">
        <v>18775</v>
      </c>
      <c r="AA2960" s="124">
        <v>19025</v>
      </c>
      <c r="AB2960" s="123">
        <v>20233</v>
      </c>
      <c r="AC2960" s="124">
        <v>20583</v>
      </c>
      <c r="AD2960" s="123">
        <v>21110</v>
      </c>
      <c r="AE2960" s="125">
        <v>20967</v>
      </c>
      <c r="AF2960" s="126">
        <v>19964</v>
      </c>
    </row>
    <row r="2961" spans="2:32">
      <c r="B2961" s="127">
        <v>2923</v>
      </c>
      <c r="C2961" s="128">
        <v>2923</v>
      </c>
      <c r="D2961" s="129">
        <v>122</v>
      </c>
      <c r="E2961" s="130">
        <v>5</v>
      </c>
      <c r="F2961" s="131">
        <v>2</v>
      </c>
      <c r="G2961" s="132" t="s">
        <v>486</v>
      </c>
      <c r="H2961" s="133">
        <v>5</v>
      </c>
      <c r="I2961" s="128">
        <v>1</v>
      </c>
      <c r="J2961" s="129" t="s">
        <v>486</v>
      </c>
      <c r="K2961" s="134">
        <v>19</v>
      </c>
      <c r="L2961" s="108"/>
      <c r="M2961" s="81">
        <v>15427</v>
      </c>
      <c r="N2961" s="135">
        <v>16252</v>
      </c>
      <c r="O2961" s="136">
        <v>16020</v>
      </c>
      <c r="P2961" s="135">
        <v>16458</v>
      </c>
      <c r="Q2961" s="136">
        <v>17810</v>
      </c>
      <c r="R2961" s="135">
        <v>17527</v>
      </c>
      <c r="S2961" s="136">
        <v>18528</v>
      </c>
      <c r="T2961" s="135">
        <v>18352</v>
      </c>
      <c r="U2961" s="136">
        <v>17608</v>
      </c>
      <c r="V2961" s="135">
        <v>19246</v>
      </c>
      <c r="W2961" s="136">
        <v>19697</v>
      </c>
      <c r="X2961" s="135">
        <v>19517</v>
      </c>
      <c r="Y2961" s="136">
        <v>20652</v>
      </c>
      <c r="Z2961" s="135">
        <v>19357</v>
      </c>
      <c r="AA2961" s="136">
        <v>19559</v>
      </c>
      <c r="AB2961" s="135">
        <v>21056</v>
      </c>
      <c r="AC2961" s="136">
        <v>21506</v>
      </c>
      <c r="AD2961" s="135">
        <v>22019</v>
      </c>
      <c r="AE2961" s="137">
        <v>21760</v>
      </c>
      <c r="AF2961" s="138">
        <v>20678</v>
      </c>
    </row>
    <row r="2962" spans="2:32">
      <c r="B2962" s="114">
        <v>2924</v>
      </c>
      <c r="C2962" s="115">
        <v>2924</v>
      </c>
      <c r="D2962" s="116">
        <v>122</v>
      </c>
      <c r="E2962" s="117">
        <v>5</v>
      </c>
      <c r="F2962" s="118">
        <v>2</v>
      </c>
      <c r="G2962" s="119" t="s">
        <v>486</v>
      </c>
      <c r="H2962" s="120">
        <v>5</v>
      </c>
      <c r="I2962" s="115">
        <v>1</v>
      </c>
      <c r="J2962" s="116" t="s">
        <v>486</v>
      </c>
      <c r="K2962" s="121">
        <v>20</v>
      </c>
      <c r="L2962" s="108"/>
      <c r="M2962" s="122">
        <v>16007</v>
      </c>
      <c r="N2962" s="123">
        <v>16626</v>
      </c>
      <c r="O2962" s="124">
        <v>16457</v>
      </c>
      <c r="P2962" s="123">
        <v>16802</v>
      </c>
      <c r="Q2962" s="124">
        <v>18081</v>
      </c>
      <c r="R2962" s="123">
        <v>18245</v>
      </c>
      <c r="S2962" s="124">
        <v>19123</v>
      </c>
      <c r="T2962" s="123">
        <v>18921</v>
      </c>
      <c r="U2962" s="124">
        <v>18326</v>
      </c>
      <c r="V2962" s="123">
        <v>19688</v>
      </c>
      <c r="W2962" s="124">
        <v>20226</v>
      </c>
      <c r="X2962" s="123">
        <v>20780</v>
      </c>
      <c r="Y2962" s="124">
        <v>21645</v>
      </c>
      <c r="Z2962" s="123">
        <v>20500</v>
      </c>
      <c r="AA2962" s="124">
        <v>20440</v>
      </c>
      <c r="AB2962" s="123">
        <v>21803</v>
      </c>
      <c r="AC2962" s="124">
        <v>22414</v>
      </c>
      <c r="AD2962" s="123">
        <v>23259</v>
      </c>
      <c r="AE2962" s="125">
        <v>23006</v>
      </c>
      <c r="AF2962" s="126">
        <v>21984</v>
      </c>
    </row>
    <row r="2963" spans="2:32">
      <c r="B2963" s="127">
        <v>2925</v>
      </c>
      <c r="C2963" s="128">
        <v>2925</v>
      </c>
      <c r="D2963" s="129">
        <v>122</v>
      </c>
      <c r="E2963" s="130">
        <v>5</v>
      </c>
      <c r="F2963" s="131">
        <v>2</v>
      </c>
      <c r="G2963" s="132" t="s">
        <v>486</v>
      </c>
      <c r="H2963" s="133">
        <v>5</v>
      </c>
      <c r="I2963" s="128">
        <v>1</v>
      </c>
      <c r="J2963" s="129" t="s">
        <v>486</v>
      </c>
      <c r="K2963" s="134">
        <v>21</v>
      </c>
      <c r="L2963" s="108"/>
      <c r="M2963" s="81">
        <v>15715</v>
      </c>
      <c r="N2963" s="135">
        <v>16452</v>
      </c>
      <c r="O2963" s="136">
        <v>16349</v>
      </c>
      <c r="P2963" s="135">
        <v>16940</v>
      </c>
      <c r="Q2963" s="136">
        <v>17963</v>
      </c>
      <c r="R2963" s="135">
        <v>18149</v>
      </c>
      <c r="S2963" s="136">
        <v>19297</v>
      </c>
      <c r="T2963" s="135">
        <v>19015</v>
      </c>
      <c r="U2963" s="136">
        <v>18571</v>
      </c>
      <c r="V2963" s="135">
        <v>19847</v>
      </c>
      <c r="W2963" s="136">
        <v>20672</v>
      </c>
      <c r="X2963" s="135">
        <v>21267</v>
      </c>
      <c r="Y2963" s="136">
        <v>22416</v>
      </c>
      <c r="Z2963" s="135">
        <v>21219</v>
      </c>
      <c r="AA2963" s="136">
        <v>21278</v>
      </c>
      <c r="AB2963" s="135">
        <v>22362</v>
      </c>
      <c r="AC2963" s="136">
        <v>23275</v>
      </c>
      <c r="AD2963" s="135">
        <v>24335</v>
      </c>
      <c r="AE2963" s="137">
        <v>23956</v>
      </c>
      <c r="AF2963" s="138">
        <v>22952</v>
      </c>
    </row>
    <row r="2964" spans="2:32">
      <c r="B2964" s="114">
        <v>2926</v>
      </c>
      <c r="C2964" s="115">
        <v>2926</v>
      </c>
      <c r="D2964" s="116">
        <v>122</v>
      </c>
      <c r="E2964" s="117">
        <v>5</v>
      </c>
      <c r="F2964" s="118">
        <v>2</v>
      </c>
      <c r="G2964" s="119" t="s">
        <v>486</v>
      </c>
      <c r="H2964" s="120">
        <v>5</v>
      </c>
      <c r="I2964" s="115">
        <v>1</v>
      </c>
      <c r="J2964" s="116" t="s">
        <v>486</v>
      </c>
      <c r="K2964" s="121">
        <v>22</v>
      </c>
      <c r="L2964" s="108"/>
      <c r="M2964" s="122">
        <v>14657</v>
      </c>
      <c r="N2964" s="123">
        <v>15475</v>
      </c>
      <c r="O2964" s="124">
        <v>15495</v>
      </c>
      <c r="P2964" s="123">
        <v>16222</v>
      </c>
      <c r="Q2964" s="124">
        <v>16966</v>
      </c>
      <c r="R2964" s="123">
        <v>17235</v>
      </c>
      <c r="S2964" s="124">
        <v>18455</v>
      </c>
      <c r="T2964" s="123">
        <v>18236</v>
      </c>
      <c r="U2964" s="124">
        <v>17929</v>
      </c>
      <c r="V2964" s="123">
        <v>19047</v>
      </c>
      <c r="W2964" s="124">
        <v>19929</v>
      </c>
      <c r="X2964" s="123">
        <v>20722</v>
      </c>
      <c r="Y2964" s="124">
        <v>21903</v>
      </c>
      <c r="Z2964" s="123">
        <v>20868</v>
      </c>
      <c r="AA2964" s="124">
        <v>20989</v>
      </c>
      <c r="AB2964" s="123">
        <v>21791</v>
      </c>
      <c r="AC2964" s="124">
        <v>22787</v>
      </c>
      <c r="AD2964" s="123">
        <v>24011</v>
      </c>
      <c r="AE2964" s="125">
        <v>23664</v>
      </c>
      <c r="AF2964" s="126">
        <v>22767</v>
      </c>
    </row>
    <row r="2965" spans="2:32">
      <c r="B2965" s="127">
        <v>2927</v>
      </c>
      <c r="C2965" s="128">
        <v>2927</v>
      </c>
      <c r="D2965" s="129">
        <v>122</v>
      </c>
      <c r="E2965" s="130">
        <v>5</v>
      </c>
      <c r="F2965" s="131">
        <v>2</v>
      </c>
      <c r="G2965" s="132" t="s">
        <v>486</v>
      </c>
      <c r="H2965" s="133">
        <v>5</v>
      </c>
      <c r="I2965" s="128">
        <v>1</v>
      </c>
      <c r="J2965" s="129" t="s">
        <v>486</v>
      </c>
      <c r="K2965" s="134">
        <v>23</v>
      </c>
      <c r="L2965" s="108"/>
      <c r="M2965" s="81">
        <v>13419</v>
      </c>
      <c r="N2965" s="135">
        <v>14311</v>
      </c>
      <c r="O2965" s="136">
        <v>14589</v>
      </c>
      <c r="P2965" s="135">
        <v>15299</v>
      </c>
      <c r="Q2965" s="136">
        <v>15763</v>
      </c>
      <c r="R2965" s="135">
        <v>16046</v>
      </c>
      <c r="S2965" s="136">
        <v>17345</v>
      </c>
      <c r="T2965" s="135">
        <v>17134</v>
      </c>
      <c r="U2965" s="136">
        <v>17145</v>
      </c>
      <c r="V2965" s="135">
        <v>17947</v>
      </c>
      <c r="W2965" s="136">
        <v>18825</v>
      </c>
      <c r="X2965" s="135">
        <v>19700</v>
      </c>
      <c r="Y2965" s="136">
        <v>20910</v>
      </c>
      <c r="Z2965" s="135">
        <v>20192</v>
      </c>
      <c r="AA2965" s="136">
        <v>20253</v>
      </c>
      <c r="AB2965" s="135">
        <v>20767</v>
      </c>
      <c r="AC2965" s="136">
        <v>21831</v>
      </c>
      <c r="AD2965" s="135">
        <v>23106</v>
      </c>
      <c r="AE2965" s="137">
        <v>22776</v>
      </c>
      <c r="AF2965" s="138">
        <v>22189</v>
      </c>
    </row>
    <row r="2966" spans="2:32">
      <c r="B2966" s="114">
        <v>2928</v>
      </c>
      <c r="C2966" s="115">
        <v>2928</v>
      </c>
      <c r="D2966" s="116">
        <v>122</v>
      </c>
      <c r="E2966" s="117">
        <v>5</v>
      </c>
      <c r="F2966" s="118">
        <v>2</v>
      </c>
      <c r="G2966" s="119" t="s">
        <v>486</v>
      </c>
      <c r="H2966" s="120">
        <v>5</v>
      </c>
      <c r="I2966" s="115">
        <v>1</v>
      </c>
      <c r="J2966" s="116" t="s">
        <v>486</v>
      </c>
      <c r="K2966" s="121">
        <v>24</v>
      </c>
      <c r="L2966" s="108"/>
      <c r="M2966" s="122">
        <v>12559</v>
      </c>
      <c r="N2966" s="123">
        <v>13440</v>
      </c>
      <c r="O2966" s="124">
        <v>13915</v>
      </c>
      <c r="P2966" s="123">
        <v>14679</v>
      </c>
      <c r="Q2966" s="124">
        <v>14931</v>
      </c>
      <c r="R2966" s="123">
        <v>15144</v>
      </c>
      <c r="S2966" s="124">
        <v>16504</v>
      </c>
      <c r="T2966" s="123">
        <v>16265</v>
      </c>
      <c r="U2966" s="124">
        <v>16517</v>
      </c>
      <c r="V2966" s="123">
        <v>17123</v>
      </c>
      <c r="W2966" s="124">
        <v>17977</v>
      </c>
      <c r="X2966" s="123">
        <v>18887</v>
      </c>
      <c r="Y2966" s="124">
        <v>20192</v>
      </c>
      <c r="Z2966" s="123">
        <v>19639</v>
      </c>
      <c r="AA2966" s="124">
        <v>19727</v>
      </c>
      <c r="AB2966" s="123">
        <v>20012</v>
      </c>
      <c r="AC2966" s="124">
        <v>21048</v>
      </c>
      <c r="AD2966" s="123">
        <v>22443</v>
      </c>
      <c r="AE2966" s="125">
        <v>22048</v>
      </c>
      <c r="AF2966" s="126">
        <v>21680</v>
      </c>
    </row>
    <row r="2967" spans="2:32">
      <c r="B2967" s="127">
        <v>2929</v>
      </c>
      <c r="C2967" s="128">
        <v>2929</v>
      </c>
      <c r="D2967" s="129">
        <v>123</v>
      </c>
      <c r="E2967" s="130">
        <v>5</v>
      </c>
      <c r="F2967" s="131">
        <v>3</v>
      </c>
      <c r="G2967" s="132" t="s">
        <v>486</v>
      </c>
      <c r="H2967" s="133">
        <v>5</v>
      </c>
      <c r="I2967" s="128">
        <v>2</v>
      </c>
      <c r="J2967" s="129" t="s">
        <v>486</v>
      </c>
      <c r="K2967" s="134">
        <v>1</v>
      </c>
      <c r="L2967" s="108"/>
      <c r="M2967" s="81">
        <v>12622</v>
      </c>
      <c r="N2967" s="135">
        <v>13305</v>
      </c>
      <c r="O2967" s="136">
        <v>13799</v>
      </c>
      <c r="P2967" s="135">
        <v>13989</v>
      </c>
      <c r="Q2967" s="136">
        <v>14462</v>
      </c>
      <c r="R2967" s="135">
        <v>15046</v>
      </c>
      <c r="S2967" s="136">
        <v>15724</v>
      </c>
      <c r="T2967" s="135">
        <v>15936</v>
      </c>
      <c r="U2967" s="136">
        <v>15917</v>
      </c>
      <c r="V2967" s="135">
        <v>16914</v>
      </c>
      <c r="W2967" s="136">
        <v>17843</v>
      </c>
      <c r="X2967" s="135">
        <v>18565</v>
      </c>
      <c r="Y2967" s="136">
        <v>19398</v>
      </c>
      <c r="Z2967" s="135">
        <v>18530</v>
      </c>
      <c r="AA2967" s="136">
        <v>18852</v>
      </c>
      <c r="AB2967" s="135">
        <v>20125</v>
      </c>
      <c r="AC2967" s="136">
        <v>20996</v>
      </c>
      <c r="AD2967" s="135">
        <v>21661</v>
      </c>
      <c r="AE2967" s="137">
        <v>21380</v>
      </c>
      <c r="AF2967" s="138">
        <v>20296</v>
      </c>
    </row>
    <row r="2968" spans="2:32">
      <c r="B2968" s="114">
        <v>2930</v>
      </c>
      <c r="C2968" s="115">
        <v>2930</v>
      </c>
      <c r="D2968" s="116">
        <v>123</v>
      </c>
      <c r="E2968" s="117">
        <v>5</v>
      </c>
      <c r="F2968" s="118">
        <v>3</v>
      </c>
      <c r="G2968" s="119" t="s">
        <v>486</v>
      </c>
      <c r="H2968" s="120">
        <v>5</v>
      </c>
      <c r="I2968" s="115">
        <v>2</v>
      </c>
      <c r="J2968" s="116" t="s">
        <v>486</v>
      </c>
      <c r="K2968" s="121">
        <v>2</v>
      </c>
      <c r="L2968" s="108"/>
      <c r="M2968" s="122">
        <v>12417</v>
      </c>
      <c r="N2968" s="123">
        <v>12946</v>
      </c>
      <c r="O2968" s="124">
        <v>13571</v>
      </c>
      <c r="P2968" s="123">
        <v>13785</v>
      </c>
      <c r="Q2968" s="124">
        <v>14162</v>
      </c>
      <c r="R2968" s="123">
        <v>14806</v>
      </c>
      <c r="S2968" s="124">
        <v>15324</v>
      </c>
      <c r="T2968" s="123">
        <v>15491</v>
      </c>
      <c r="U2968" s="124">
        <v>15609</v>
      </c>
      <c r="V2968" s="123">
        <v>16549</v>
      </c>
      <c r="W2968" s="124">
        <v>17419</v>
      </c>
      <c r="X2968" s="123">
        <v>18197</v>
      </c>
      <c r="Y2968" s="124">
        <v>18861</v>
      </c>
      <c r="Z2968" s="123">
        <v>18156</v>
      </c>
      <c r="AA2968" s="124">
        <v>18488</v>
      </c>
      <c r="AB2968" s="123">
        <v>19652</v>
      </c>
      <c r="AC2968" s="124">
        <v>20466</v>
      </c>
      <c r="AD2968" s="123">
        <v>21052</v>
      </c>
      <c r="AE2968" s="125">
        <v>20758</v>
      </c>
      <c r="AF2968" s="126">
        <v>19876</v>
      </c>
    </row>
    <row r="2969" spans="2:32">
      <c r="B2969" s="127">
        <v>2931</v>
      </c>
      <c r="C2969" s="128">
        <v>2931</v>
      </c>
      <c r="D2969" s="129">
        <v>123</v>
      </c>
      <c r="E2969" s="130">
        <v>5</v>
      </c>
      <c r="F2969" s="131">
        <v>3</v>
      </c>
      <c r="G2969" s="132" t="s">
        <v>486</v>
      </c>
      <c r="H2969" s="133">
        <v>5</v>
      </c>
      <c r="I2969" s="128">
        <v>2</v>
      </c>
      <c r="J2969" s="129" t="s">
        <v>486</v>
      </c>
      <c r="K2969" s="134">
        <v>3</v>
      </c>
      <c r="L2969" s="108"/>
      <c r="M2969" s="81">
        <v>12338</v>
      </c>
      <c r="N2969" s="135">
        <v>12767</v>
      </c>
      <c r="O2969" s="136">
        <v>13410</v>
      </c>
      <c r="P2969" s="135">
        <v>13766</v>
      </c>
      <c r="Q2969" s="136">
        <v>14074</v>
      </c>
      <c r="R2969" s="135">
        <v>14675</v>
      </c>
      <c r="S2969" s="136">
        <v>15171</v>
      </c>
      <c r="T2969" s="135">
        <v>15250</v>
      </c>
      <c r="U2969" s="136">
        <v>15390</v>
      </c>
      <c r="V2969" s="135">
        <v>16372</v>
      </c>
      <c r="W2969" s="136">
        <v>17160</v>
      </c>
      <c r="X2969" s="135">
        <v>17922</v>
      </c>
      <c r="Y2969" s="136">
        <v>18552</v>
      </c>
      <c r="Z2969" s="135">
        <v>17830</v>
      </c>
      <c r="AA2969" s="136">
        <v>18292</v>
      </c>
      <c r="AB2969" s="135">
        <v>19342</v>
      </c>
      <c r="AC2969" s="136">
        <v>20087</v>
      </c>
      <c r="AD2969" s="135">
        <v>20654</v>
      </c>
      <c r="AE2969" s="137">
        <v>20306</v>
      </c>
      <c r="AF2969" s="138">
        <v>19497</v>
      </c>
    </row>
    <row r="2970" spans="2:32">
      <c r="B2970" s="114">
        <v>2932</v>
      </c>
      <c r="C2970" s="115">
        <v>2932</v>
      </c>
      <c r="D2970" s="116">
        <v>123</v>
      </c>
      <c r="E2970" s="117">
        <v>5</v>
      </c>
      <c r="F2970" s="118">
        <v>3</v>
      </c>
      <c r="G2970" s="119" t="s">
        <v>486</v>
      </c>
      <c r="H2970" s="120">
        <v>5</v>
      </c>
      <c r="I2970" s="115">
        <v>2</v>
      </c>
      <c r="J2970" s="116" t="s">
        <v>486</v>
      </c>
      <c r="K2970" s="121">
        <v>4</v>
      </c>
      <c r="L2970" s="108"/>
      <c r="M2970" s="122">
        <v>12444</v>
      </c>
      <c r="N2970" s="123">
        <v>12783</v>
      </c>
      <c r="O2970" s="124">
        <v>13381</v>
      </c>
      <c r="P2970" s="123">
        <v>13920</v>
      </c>
      <c r="Q2970" s="124">
        <v>14150</v>
      </c>
      <c r="R2970" s="123">
        <v>14685</v>
      </c>
      <c r="S2970" s="124">
        <v>15125</v>
      </c>
      <c r="T2970" s="123">
        <v>15114</v>
      </c>
      <c r="U2970" s="124">
        <v>15224</v>
      </c>
      <c r="V2970" s="123">
        <v>16224</v>
      </c>
      <c r="W2970" s="124">
        <v>16920</v>
      </c>
      <c r="X2970" s="123">
        <v>17593</v>
      </c>
      <c r="Y2970" s="124">
        <v>18127</v>
      </c>
      <c r="Z2970" s="123">
        <v>17424</v>
      </c>
      <c r="AA2970" s="124">
        <v>18058</v>
      </c>
      <c r="AB2970" s="123">
        <v>18903</v>
      </c>
      <c r="AC2970" s="124">
        <v>19573</v>
      </c>
      <c r="AD2970" s="123">
        <v>20022</v>
      </c>
      <c r="AE2970" s="125">
        <v>19656</v>
      </c>
      <c r="AF2970" s="126">
        <v>18949</v>
      </c>
    </row>
    <row r="2971" spans="2:32">
      <c r="B2971" s="127">
        <v>2933</v>
      </c>
      <c r="C2971" s="128">
        <v>2933</v>
      </c>
      <c r="D2971" s="129">
        <v>123</v>
      </c>
      <c r="E2971" s="130">
        <v>5</v>
      </c>
      <c r="F2971" s="131">
        <v>3</v>
      </c>
      <c r="G2971" s="132" t="s">
        <v>486</v>
      </c>
      <c r="H2971" s="133">
        <v>5</v>
      </c>
      <c r="I2971" s="128">
        <v>2</v>
      </c>
      <c r="J2971" s="129" t="s">
        <v>486</v>
      </c>
      <c r="K2971" s="134">
        <v>5</v>
      </c>
      <c r="L2971" s="108"/>
      <c r="M2971" s="81">
        <v>13074</v>
      </c>
      <c r="N2971" s="135">
        <v>13169</v>
      </c>
      <c r="O2971" s="136">
        <v>13611</v>
      </c>
      <c r="P2971" s="135">
        <v>14526</v>
      </c>
      <c r="Q2971" s="136">
        <v>14682</v>
      </c>
      <c r="R2971" s="135">
        <v>15270</v>
      </c>
      <c r="S2971" s="136">
        <v>15754</v>
      </c>
      <c r="T2971" s="135">
        <v>15364</v>
      </c>
      <c r="U2971" s="136">
        <v>15297</v>
      </c>
      <c r="V2971" s="135">
        <v>16596</v>
      </c>
      <c r="W2971" s="136">
        <v>17101</v>
      </c>
      <c r="X2971" s="135">
        <v>17816</v>
      </c>
      <c r="Y2971" s="136">
        <v>18302</v>
      </c>
      <c r="Z2971" s="135">
        <v>17221</v>
      </c>
      <c r="AA2971" s="136">
        <v>18174</v>
      </c>
      <c r="AB2971" s="135">
        <v>18865</v>
      </c>
      <c r="AC2971" s="136">
        <v>19411</v>
      </c>
      <c r="AD2971" s="135">
        <v>19958</v>
      </c>
      <c r="AE2971" s="137">
        <v>19327</v>
      </c>
      <c r="AF2971" s="138">
        <v>18579</v>
      </c>
    </row>
    <row r="2972" spans="2:32">
      <c r="B2972" s="114">
        <v>2934</v>
      </c>
      <c r="C2972" s="115">
        <v>2934</v>
      </c>
      <c r="D2972" s="116">
        <v>123</v>
      </c>
      <c r="E2972" s="117">
        <v>5</v>
      </c>
      <c r="F2972" s="118">
        <v>3</v>
      </c>
      <c r="G2972" s="119" t="s">
        <v>486</v>
      </c>
      <c r="H2972" s="120">
        <v>5</v>
      </c>
      <c r="I2972" s="115">
        <v>2</v>
      </c>
      <c r="J2972" s="116" t="s">
        <v>486</v>
      </c>
      <c r="K2972" s="121">
        <v>6</v>
      </c>
      <c r="L2972" s="108"/>
      <c r="M2972" s="122">
        <v>14110</v>
      </c>
      <c r="N2972" s="123">
        <v>13634</v>
      </c>
      <c r="O2972" s="124">
        <v>13808</v>
      </c>
      <c r="P2972" s="123">
        <v>15499</v>
      </c>
      <c r="Q2972" s="124">
        <v>15656</v>
      </c>
      <c r="R2972" s="123">
        <v>16183</v>
      </c>
      <c r="S2972" s="124">
        <v>16717</v>
      </c>
      <c r="T2972" s="123">
        <v>15597</v>
      </c>
      <c r="U2972" s="124">
        <v>15207</v>
      </c>
      <c r="V2972" s="123">
        <v>17327</v>
      </c>
      <c r="W2972" s="124">
        <v>17682</v>
      </c>
      <c r="X2972" s="123">
        <v>18238</v>
      </c>
      <c r="Y2972" s="124">
        <v>18734</v>
      </c>
      <c r="Z2972" s="123">
        <v>16802</v>
      </c>
      <c r="AA2972" s="124">
        <v>18538</v>
      </c>
      <c r="AB2972" s="123">
        <v>19212</v>
      </c>
      <c r="AC2972" s="124">
        <v>19660</v>
      </c>
      <c r="AD2972" s="123">
        <v>20142</v>
      </c>
      <c r="AE2972" s="125">
        <v>18927</v>
      </c>
      <c r="AF2972" s="126">
        <v>17993</v>
      </c>
    </row>
    <row r="2973" spans="2:32">
      <c r="B2973" s="127">
        <v>2935</v>
      </c>
      <c r="C2973" s="128">
        <v>2935</v>
      </c>
      <c r="D2973" s="129">
        <v>123</v>
      </c>
      <c r="E2973" s="130">
        <v>5</v>
      </c>
      <c r="F2973" s="131">
        <v>3</v>
      </c>
      <c r="G2973" s="132" t="s">
        <v>486</v>
      </c>
      <c r="H2973" s="133">
        <v>5</v>
      </c>
      <c r="I2973" s="128">
        <v>2</v>
      </c>
      <c r="J2973" s="129" t="s">
        <v>486</v>
      </c>
      <c r="K2973" s="134">
        <v>7</v>
      </c>
      <c r="L2973" s="108"/>
      <c r="M2973" s="81">
        <v>15368</v>
      </c>
      <c r="N2973" s="135">
        <v>14094</v>
      </c>
      <c r="O2973" s="136">
        <v>14042</v>
      </c>
      <c r="P2973" s="135">
        <v>16608</v>
      </c>
      <c r="Q2973" s="136">
        <v>16762</v>
      </c>
      <c r="R2973" s="135">
        <v>17315</v>
      </c>
      <c r="S2973" s="136">
        <v>17867</v>
      </c>
      <c r="T2973" s="135">
        <v>15835</v>
      </c>
      <c r="U2973" s="136">
        <v>15145</v>
      </c>
      <c r="V2973" s="135">
        <v>18116</v>
      </c>
      <c r="W2973" s="136">
        <v>18511</v>
      </c>
      <c r="X2973" s="135">
        <v>18923</v>
      </c>
      <c r="Y2973" s="136">
        <v>19496</v>
      </c>
      <c r="Z2973" s="135">
        <v>16471</v>
      </c>
      <c r="AA2973" s="136">
        <v>19141</v>
      </c>
      <c r="AB2973" s="135">
        <v>19679</v>
      </c>
      <c r="AC2973" s="136">
        <v>20138</v>
      </c>
      <c r="AD2973" s="135">
        <v>20728</v>
      </c>
      <c r="AE2973" s="137">
        <v>18548</v>
      </c>
      <c r="AF2973" s="138">
        <v>17544</v>
      </c>
    </row>
    <row r="2974" spans="2:32">
      <c r="B2974" s="114">
        <v>2936</v>
      </c>
      <c r="C2974" s="115">
        <v>2936</v>
      </c>
      <c r="D2974" s="116">
        <v>123</v>
      </c>
      <c r="E2974" s="117">
        <v>5</v>
      </c>
      <c r="F2974" s="118">
        <v>3</v>
      </c>
      <c r="G2974" s="119" t="s">
        <v>486</v>
      </c>
      <c r="H2974" s="120">
        <v>5</v>
      </c>
      <c r="I2974" s="115">
        <v>2</v>
      </c>
      <c r="J2974" s="116" t="s">
        <v>486</v>
      </c>
      <c r="K2974" s="121">
        <v>8</v>
      </c>
      <c r="L2974" s="108"/>
      <c r="M2974" s="122">
        <v>15905</v>
      </c>
      <c r="N2974" s="123">
        <v>14662</v>
      </c>
      <c r="O2974" s="124">
        <v>14323</v>
      </c>
      <c r="P2974" s="123">
        <v>17240</v>
      </c>
      <c r="Q2974" s="124">
        <v>17200</v>
      </c>
      <c r="R2974" s="123">
        <v>17796</v>
      </c>
      <c r="S2974" s="124">
        <v>18508</v>
      </c>
      <c r="T2974" s="123">
        <v>16330</v>
      </c>
      <c r="U2974" s="124">
        <v>15360</v>
      </c>
      <c r="V2974" s="123">
        <v>18383</v>
      </c>
      <c r="W2974" s="124">
        <v>18924</v>
      </c>
      <c r="X2974" s="123">
        <v>19258</v>
      </c>
      <c r="Y2974" s="124">
        <v>19978</v>
      </c>
      <c r="Z2974" s="123">
        <v>16527</v>
      </c>
      <c r="AA2974" s="124">
        <v>19597</v>
      </c>
      <c r="AB2974" s="123">
        <v>19702</v>
      </c>
      <c r="AC2974" s="124">
        <v>20319</v>
      </c>
      <c r="AD2974" s="123">
        <v>21118</v>
      </c>
      <c r="AE2974" s="125">
        <v>18744</v>
      </c>
      <c r="AF2974" s="126">
        <v>17576</v>
      </c>
    </row>
    <row r="2975" spans="2:32">
      <c r="B2975" s="127">
        <v>2937</v>
      </c>
      <c r="C2975" s="128">
        <v>2937</v>
      </c>
      <c r="D2975" s="129">
        <v>123</v>
      </c>
      <c r="E2975" s="130">
        <v>5</v>
      </c>
      <c r="F2975" s="131">
        <v>3</v>
      </c>
      <c r="G2975" s="132" t="s">
        <v>486</v>
      </c>
      <c r="H2975" s="133">
        <v>5</v>
      </c>
      <c r="I2975" s="128">
        <v>2</v>
      </c>
      <c r="J2975" s="129" t="s">
        <v>486</v>
      </c>
      <c r="K2975" s="134">
        <v>9</v>
      </c>
      <c r="L2975" s="108"/>
      <c r="M2975" s="81">
        <v>15735</v>
      </c>
      <c r="N2975" s="135">
        <v>15127</v>
      </c>
      <c r="O2975" s="136">
        <v>14589</v>
      </c>
      <c r="P2975" s="135">
        <v>17099</v>
      </c>
      <c r="Q2975" s="136">
        <v>16940</v>
      </c>
      <c r="R2975" s="135">
        <v>17630</v>
      </c>
      <c r="S2975" s="136">
        <v>18326</v>
      </c>
      <c r="T2975" s="135">
        <v>16659</v>
      </c>
      <c r="U2975" s="136">
        <v>15450</v>
      </c>
      <c r="V2975" s="135">
        <v>18146</v>
      </c>
      <c r="W2975" s="136">
        <v>18825</v>
      </c>
      <c r="X2975" s="135">
        <v>19035</v>
      </c>
      <c r="Y2975" s="136">
        <v>19714</v>
      </c>
      <c r="Z2975" s="135">
        <v>16469</v>
      </c>
      <c r="AA2975" s="136">
        <v>19206</v>
      </c>
      <c r="AB2975" s="135">
        <v>19188</v>
      </c>
      <c r="AC2975" s="136">
        <v>19960</v>
      </c>
      <c r="AD2975" s="135">
        <v>20819</v>
      </c>
      <c r="AE2975" s="137">
        <v>18871</v>
      </c>
      <c r="AF2975" s="138">
        <v>17491</v>
      </c>
    </row>
    <row r="2976" spans="2:32">
      <c r="B2976" s="114">
        <v>2938</v>
      </c>
      <c r="C2976" s="115">
        <v>2938</v>
      </c>
      <c r="D2976" s="116">
        <v>123</v>
      </c>
      <c r="E2976" s="117">
        <v>5</v>
      </c>
      <c r="F2976" s="118">
        <v>3</v>
      </c>
      <c r="G2976" s="119" t="s">
        <v>486</v>
      </c>
      <c r="H2976" s="120">
        <v>5</v>
      </c>
      <c r="I2976" s="115">
        <v>2</v>
      </c>
      <c r="J2976" s="116" t="s">
        <v>486</v>
      </c>
      <c r="K2976" s="121">
        <v>10</v>
      </c>
      <c r="L2976" s="108"/>
      <c r="M2976" s="122">
        <v>15305</v>
      </c>
      <c r="N2976" s="123">
        <v>15161</v>
      </c>
      <c r="O2976" s="124">
        <v>14600</v>
      </c>
      <c r="P2976" s="123">
        <v>16741</v>
      </c>
      <c r="Q2976" s="124">
        <v>16614</v>
      </c>
      <c r="R2976" s="123">
        <v>17227</v>
      </c>
      <c r="S2976" s="124">
        <v>17874</v>
      </c>
      <c r="T2976" s="123">
        <v>16748</v>
      </c>
      <c r="U2976" s="124">
        <v>15515</v>
      </c>
      <c r="V2976" s="123">
        <v>17922</v>
      </c>
      <c r="W2976" s="124">
        <v>18688</v>
      </c>
      <c r="X2976" s="123">
        <v>18714</v>
      </c>
      <c r="Y2976" s="124">
        <v>19358</v>
      </c>
      <c r="Z2976" s="123">
        <v>16589</v>
      </c>
      <c r="AA2976" s="124">
        <v>18972</v>
      </c>
      <c r="AB2976" s="123">
        <v>19009</v>
      </c>
      <c r="AC2976" s="124">
        <v>19862</v>
      </c>
      <c r="AD2976" s="123">
        <v>20511</v>
      </c>
      <c r="AE2976" s="125">
        <v>19053</v>
      </c>
      <c r="AF2976" s="126">
        <v>17657</v>
      </c>
    </row>
    <row r="2977" spans="2:32">
      <c r="B2977" s="127">
        <v>2939</v>
      </c>
      <c r="C2977" s="128">
        <v>2939</v>
      </c>
      <c r="D2977" s="129">
        <v>123</v>
      </c>
      <c r="E2977" s="130">
        <v>5</v>
      </c>
      <c r="F2977" s="131">
        <v>3</v>
      </c>
      <c r="G2977" s="132" t="s">
        <v>486</v>
      </c>
      <c r="H2977" s="133">
        <v>5</v>
      </c>
      <c r="I2977" s="128">
        <v>2</v>
      </c>
      <c r="J2977" s="129" t="s">
        <v>486</v>
      </c>
      <c r="K2977" s="134">
        <v>11</v>
      </c>
      <c r="L2977" s="108"/>
      <c r="M2977" s="81">
        <v>15100</v>
      </c>
      <c r="N2977" s="135">
        <v>15031</v>
      </c>
      <c r="O2977" s="136">
        <v>14601</v>
      </c>
      <c r="P2977" s="135">
        <v>16548</v>
      </c>
      <c r="Q2977" s="136">
        <v>16460</v>
      </c>
      <c r="R2977" s="135">
        <v>17049</v>
      </c>
      <c r="S2977" s="136">
        <v>17506</v>
      </c>
      <c r="T2977" s="135">
        <v>16665</v>
      </c>
      <c r="U2977" s="136">
        <v>15578</v>
      </c>
      <c r="V2977" s="135">
        <v>17853</v>
      </c>
      <c r="W2977" s="136">
        <v>18660</v>
      </c>
      <c r="X2977" s="135">
        <v>18630</v>
      </c>
      <c r="Y2977" s="136">
        <v>19085</v>
      </c>
      <c r="Z2977" s="135">
        <v>16722</v>
      </c>
      <c r="AA2977" s="136">
        <v>18921</v>
      </c>
      <c r="AB2977" s="135">
        <v>19026</v>
      </c>
      <c r="AC2977" s="136">
        <v>19900</v>
      </c>
      <c r="AD2977" s="135">
        <v>20286</v>
      </c>
      <c r="AE2977" s="137">
        <v>19000</v>
      </c>
      <c r="AF2977" s="138">
        <v>17831</v>
      </c>
    </row>
    <row r="2978" spans="2:32">
      <c r="B2978" s="114">
        <v>2940</v>
      </c>
      <c r="C2978" s="115">
        <v>2940</v>
      </c>
      <c r="D2978" s="116">
        <v>123</v>
      </c>
      <c r="E2978" s="117">
        <v>5</v>
      </c>
      <c r="F2978" s="118">
        <v>3</v>
      </c>
      <c r="G2978" s="119" t="s">
        <v>486</v>
      </c>
      <c r="H2978" s="120">
        <v>5</v>
      </c>
      <c r="I2978" s="115">
        <v>2</v>
      </c>
      <c r="J2978" s="116" t="s">
        <v>486</v>
      </c>
      <c r="K2978" s="121">
        <v>12</v>
      </c>
      <c r="L2978" s="108"/>
      <c r="M2978" s="122">
        <v>15052</v>
      </c>
      <c r="N2978" s="123">
        <v>14943</v>
      </c>
      <c r="O2978" s="124">
        <v>14694</v>
      </c>
      <c r="P2978" s="123">
        <v>16477</v>
      </c>
      <c r="Q2978" s="124">
        <v>16407</v>
      </c>
      <c r="R2978" s="123">
        <v>16987</v>
      </c>
      <c r="S2978" s="124">
        <v>17368</v>
      </c>
      <c r="T2978" s="123">
        <v>16608</v>
      </c>
      <c r="U2978" s="124">
        <v>15712</v>
      </c>
      <c r="V2978" s="123">
        <v>17799</v>
      </c>
      <c r="W2978" s="124">
        <v>18680</v>
      </c>
      <c r="X2978" s="123">
        <v>18607</v>
      </c>
      <c r="Y2978" s="124">
        <v>18998</v>
      </c>
      <c r="Z2978" s="123">
        <v>16870</v>
      </c>
      <c r="AA2978" s="124">
        <v>18906</v>
      </c>
      <c r="AB2978" s="123">
        <v>19020</v>
      </c>
      <c r="AC2978" s="124">
        <v>19988</v>
      </c>
      <c r="AD2978" s="123">
        <v>20215</v>
      </c>
      <c r="AE2978" s="125">
        <v>18960</v>
      </c>
      <c r="AF2978" s="126">
        <v>17987</v>
      </c>
    </row>
    <row r="2979" spans="2:32">
      <c r="B2979" s="127">
        <v>2941</v>
      </c>
      <c r="C2979" s="128">
        <v>2941</v>
      </c>
      <c r="D2979" s="129">
        <v>123</v>
      </c>
      <c r="E2979" s="130">
        <v>5</v>
      </c>
      <c r="F2979" s="131">
        <v>3</v>
      </c>
      <c r="G2979" s="132" t="s">
        <v>486</v>
      </c>
      <c r="H2979" s="133">
        <v>5</v>
      </c>
      <c r="I2979" s="128">
        <v>2</v>
      </c>
      <c r="J2979" s="129" t="s">
        <v>486</v>
      </c>
      <c r="K2979" s="134">
        <v>13</v>
      </c>
      <c r="L2979" s="108"/>
      <c r="M2979" s="81">
        <v>15090</v>
      </c>
      <c r="N2979" s="135">
        <v>14818</v>
      </c>
      <c r="O2979" s="136">
        <v>14729</v>
      </c>
      <c r="P2979" s="135">
        <v>16529</v>
      </c>
      <c r="Q2979" s="136">
        <v>16463</v>
      </c>
      <c r="R2979" s="135">
        <v>17003</v>
      </c>
      <c r="S2979" s="136">
        <v>17331</v>
      </c>
      <c r="T2979" s="135">
        <v>16469</v>
      </c>
      <c r="U2979" s="136">
        <v>15758</v>
      </c>
      <c r="V2979" s="135">
        <v>17829</v>
      </c>
      <c r="W2979" s="136">
        <v>18739</v>
      </c>
      <c r="X2979" s="135">
        <v>18618</v>
      </c>
      <c r="Y2979" s="136">
        <v>18932</v>
      </c>
      <c r="Z2979" s="135">
        <v>16921</v>
      </c>
      <c r="AA2979" s="136">
        <v>18979</v>
      </c>
      <c r="AB2979" s="135">
        <v>19085</v>
      </c>
      <c r="AC2979" s="136">
        <v>20074</v>
      </c>
      <c r="AD2979" s="135">
        <v>20157</v>
      </c>
      <c r="AE2979" s="137">
        <v>18821</v>
      </c>
      <c r="AF2979" s="138">
        <v>18032</v>
      </c>
    </row>
    <row r="2980" spans="2:32">
      <c r="B2980" s="114">
        <v>2942</v>
      </c>
      <c r="C2980" s="115">
        <v>2942</v>
      </c>
      <c r="D2980" s="116">
        <v>123</v>
      </c>
      <c r="E2980" s="117">
        <v>5</v>
      </c>
      <c r="F2980" s="118">
        <v>3</v>
      </c>
      <c r="G2980" s="119" t="s">
        <v>486</v>
      </c>
      <c r="H2980" s="120">
        <v>5</v>
      </c>
      <c r="I2980" s="115">
        <v>2</v>
      </c>
      <c r="J2980" s="116" t="s">
        <v>486</v>
      </c>
      <c r="K2980" s="121">
        <v>14</v>
      </c>
      <c r="L2980" s="108"/>
      <c r="M2980" s="122">
        <v>15206</v>
      </c>
      <c r="N2980" s="123">
        <v>14653</v>
      </c>
      <c r="O2980" s="124">
        <v>14833</v>
      </c>
      <c r="P2980" s="123">
        <v>16640</v>
      </c>
      <c r="Q2980" s="124">
        <v>16572</v>
      </c>
      <c r="R2980" s="123">
        <v>17081</v>
      </c>
      <c r="S2980" s="124">
        <v>17293</v>
      </c>
      <c r="T2980" s="123">
        <v>16244</v>
      </c>
      <c r="U2980" s="124">
        <v>15872</v>
      </c>
      <c r="V2980" s="123">
        <v>17849</v>
      </c>
      <c r="W2980" s="124">
        <v>18759</v>
      </c>
      <c r="X2980" s="123">
        <v>18635</v>
      </c>
      <c r="Y2980" s="124">
        <v>18811</v>
      </c>
      <c r="Z2980" s="123">
        <v>17016</v>
      </c>
      <c r="AA2980" s="124">
        <v>19080</v>
      </c>
      <c r="AB2980" s="123">
        <v>19148</v>
      </c>
      <c r="AC2980" s="124">
        <v>20130</v>
      </c>
      <c r="AD2980" s="123">
        <v>20015</v>
      </c>
      <c r="AE2980" s="125">
        <v>18603</v>
      </c>
      <c r="AF2980" s="126">
        <v>18110</v>
      </c>
    </row>
    <row r="2981" spans="2:32">
      <c r="B2981" s="127">
        <v>2943</v>
      </c>
      <c r="C2981" s="128">
        <v>2943</v>
      </c>
      <c r="D2981" s="129">
        <v>123</v>
      </c>
      <c r="E2981" s="130">
        <v>5</v>
      </c>
      <c r="F2981" s="131">
        <v>3</v>
      </c>
      <c r="G2981" s="132" t="s">
        <v>486</v>
      </c>
      <c r="H2981" s="133">
        <v>5</v>
      </c>
      <c r="I2981" s="128">
        <v>2</v>
      </c>
      <c r="J2981" s="129" t="s">
        <v>486</v>
      </c>
      <c r="K2981" s="134">
        <v>15</v>
      </c>
      <c r="L2981" s="108"/>
      <c r="M2981" s="81">
        <v>15581</v>
      </c>
      <c r="N2981" s="135">
        <v>14952</v>
      </c>
      <c r="O2981" s="136">
        <v>15235</v>
      </c>
      <c r="P2981" s="135">
        <v>16923</v>
      </c>
      <c r="Q2981" s="136">
        <v>16987</v>
      </c>
      <c r="R2981" s="135">
        <v>17397</v>
      </c>
      <c r="S2981" s="136">
        <v>17486</v>
      </c>
      <c r="T2981" s="135">
        <v>16523</v>
      </c>
      <c r="U2981" s="136">
        <v>16262</v>
      </c>
      <c r="V2981" s="135">
        <v>18229</v>
      </c>
      <c r="W2981" s="136">
        <v>18928</v>
      </c>
      <c r="X2981" s="135">
        <v>18898</v>
      </c>
      <c r="Y2981" s="136">
        <v>18939</v>
      </c>
      <c r="Z2981" s="135">
        <v>17390</v>
      </c>
      <c r="AA2981" s="136">
        <v>19318</v>
      </c>
      <c r="AB2981" s="135">
        <v>19512</v>
      </c>
      <c r="AC2981" s="136">
        <v>20282</v>
      </c>
      <c r="AD2981" s="135">
        <v>20118</v>
      </c>
      <c r="AE2981" s="137">
        <v>18846</v>
      </c>
      <c r="AF2981" s="138">
        <v>18470</v>
      </c>
    </row>
    <row r="2982" spans="2:32">
      <c r="B2982" s="114">
        <v>2944</v>
      </c>
      <c r="C2982" s="115">
        <v>2944</v>
      </c>
      <c r="D2982" s="116">
        <v>123</v>
      </c>
      <c r="E2982" s="117">
        <v>5</v>
      </c>
      <c r="F2982" s="118">
        <v>3</v>
      </c>
      <c r="G2982" s="119" t="s">
        <v>486</v>
      </c>
      <c r="H2982" s="120">
        <v>5</v>
      </c>
      <c r="I2982" s="115">
        <v>2</v>
      </c>
      <c r="J2982" s="116" t="s">
        <v>486</v>
      </c>
      <c r="K2982" s="121">
        <v>16</v>
      </c>
      <c r="L2982" s="108"/>
      <c r="M2982" s="122">
        <v>16252</v>
      </c>
      <c r="N2982" s="123">
        <v>15521</v>
      </c>
      <c r="O2982" s="124">
        <v>15920</v>
      </c>
      <c r="P2982" s="123">
        <v>17384</v>
      </c>
      <c r="Q2982" s="124">
        <v>17694</v>
      </c>
      <c r="R2982" s="123">
        <v>17971</v>
      </c>
      <c r="S2982" s="124">
        <v>17988</v>
      </c>
      <c r="T2982" s="123">
        <v>17032</v>
      </c>
      <c r="U2982" s="124">
        <v>16917</v>
      </c>
      <c r="V2982" s="123">
        <v>18960</v>
      </c>
      <c r="W2982" s="124">
        <v>19268</v>
      </c>
      <c r="X2982" s="123">
        <v>19347</v>
      </c>
      <c r="Y2982" s="124">
        <v>19306</v>
      </c>
      <c r="Z2982" s="123">
        <v>17990</v>
      </c>
      <c r="AA2982" s="124">
        <v>19677</v>
      </c>
      <c r="AB2982" s="123">
        <v>20276</v>
      </c>
      <c r="AC2982" s="124">
        <v>20580</v>
      </c>
      <c r="AD2982" s="123">
        <v>20423</v>
      </c>
      <c r="AE2982" s="125">
        <v>19262</v>
      </c>
      <c r="AF2982" s="126">
        <v>19045</v>
      </c>
    </row>
    <row r="2983" spans="2:32">
      <c r="B2983" s="127">
        <v>2945</v>
      </c>
      <c r="C2983" s="128">
        <v>2945</v>
      </c>
      <c r="D2983" s="129">
        <v>123</v>
      </c>
      <c r="E2983" s="130">
        <v>5</v>
      </c>
      <c r="F2983" s="131">
        <v>3</v>
      </c>
      <c r="G2983" s="132" t="s">
        <v>486</v>
      </c>
      <c r="H2983" s="133">
        <v>5</v>
      </c>
      <c r="I2983" s="128">
        <v>2</v>
      </c>
      <c r="J2983" s="129" t="s">
        <v>486</v>
      </c>
      <c r="K2983" s="134">
        <v>17</v>
      </c>
      <c r="L2983" s="108"/>
      <c r="M2983" s="81">
        <v>16393</v>
      </c>
      <c r="N2983" s="135">
        <v>15809</v>
      </c>
      <c r="O2983" s="136">
        <v>16427</v>
      </c>
      <c r="P2983" s="135">
        <v>17549</v>
      </c>
      <c r="Q2983" s="136">
        <v>18013</v>
      </c>
      <c r="R2983" s="135">
        <v>18205</v>
      </c>
      <c r="S2983" s="136">
        <v>18213</v>
      </c>
      <c r="T2983" s="135">
        <v>17340</v>
      </c>
      <c r="U2983" s="136">
        <v>17428</v>
      </c>
      <c r="V2983" s="135">
        <v>19241</v>
      </c>
      <c r="W2983" s="136">
        <v>19413</v>
      </c>
      <c r="X2983" s="135">
        <v>19612</v>
      </c>
      <c r="Y2983" s="136">
        <v>19617</v>
      </c>
      <c r="Z2983" s="135">
        <v>18538</v>
      </c>
      <c r="AA2983" s="136">
        <v>19911</v>
      </c>
      <c r="AB2983" s="135">
        <v>20614</v>
      </c>
      <c r="AC2983" s="136">
        <v>20661</v>
      </c>
      <c r="AD2983" s="135">
        <v>20737</v>
      </c>
      <c r="AE2983" s="137">
        <v>19527</v>
      </c>
      <c r="AF2983" s="138">
        <v>19598</v>
      </c>
    </row>
    <row r="2984" spans="2:32">
      <c r="B2984" s="114">
        <v>2946</v>
      </c>
      <c r="C2984" s="115">
        <v>2946</v>
      </c>
      <c r="D2984" s="116">
        <v>123</v>
      </c>
      <c r="E2984" s="117">
        <v>5</v>
      </c>
      <c r="F2984" s="118">
        <v>3</v>
      </c>
      <c r="G2984" s="119" t="s">
        <v>486</v>
      </c>
      <c r="H2984" s="120">
        <v>5</v>
      </c>
      <c r="I2984" s="115">
        <v>2</v>
      </c>
      <c r="J2984" s="116" t="s">
        <v>486</v>
      </c>
      <c r="K2984" s="121">
        <v>18</v>
      </c>
      <c r="L2984" s="108"/>
      <c r="M2984" s="122">
        <v>16332</v>
      </c>
      <c r="N2984" s="123">
        <v>15897</v>
      </c>
      <c r="O2984" s="124">
        <v>16571</v>
      </c>
      <c r="P2984" s="123">
        <v>17692</v>
      </c>
      <c r="Q2984" s="124">
        <v>17987</v>
      </c>
      <c r="R2984" s="123">
        <v>18307</v>
      </c>
      <c r="S2984" s="124">
        <v>18356</v>
      </c>
      <c r="T2984" s="123">
        <v>17675</v>
      </c>
      <c r="U2984" s="124">
        <v>17862</v>
      </c>
      <c r="V2984" s="123">
        <v>19297</v>
      </c>
      <c r="W2984" s="124">
        <v>19327</v>
      </c>
      <c r="X2984" s="123">
        <v>20044</v>
      </c>
      <c r="Y2984" s="124">
        <v>20006</v>
      </c>
      <c r="Z2984" s="123">
        <v>19171</v>
      </c>
      <c r="AA2984" s="124">
        <v>20419</v>
      </c>
      <c r="AB2984" s="123">
        <v>20736</v>
      </c>
      <c r="AC2984" s="124">
        <v>20695</v>
      </c>
      <c r="AD2984" s="123">
        <v>21231</v>
      </c>
      <c r="AE2984" s="125">
        <v>20200</v>
      </c>
      <c r="AF2984" s="126">
        <v>20279</v>
      </c>
    </row>
    <row r="2985" spans="2:32">
      <c r="B2985" s="127">
        <v>2947</v>
      </c>
      <c r="C2985" s="128">
        <v>2947</v>
      </c>
      <c r="D2985" s="129">
        <v>123</v>
      </c>
      <c r="E2985" s="130">
        <v>5</v>
      </c>
      <c r="F2985" s="131">
        <v>3</v>
      </c>
      <c r="G2985" s="132" t="s">
        <v>486</v>
      </c>
      <c r="H2985" s="133">
        <v>5</v>
      </c>
      <c r="I2985" s="128">
        <v>2</v>
      </c>
      <c r="J2985" s="129" t="s">
        <v>486</v>
      </c>
      <c r="K2985" s="134">
        <v>19</v>
      </c>
      <c r="L2985" s="108"/>
      <c r="M2985" s="81">
        <v>16362</v>
      </c>
      <c r="N2985" s="135">
        <v>15753</v>
      </c>
      <c r="O2985" s="136">
        <v>16548</v>
      </c>
      <c r="P2985" s="135">
        <v>17901</v>
      </c>
      <c r="Q2985" s="136">
        <v>18145</v>
      </c>
      <c r="R2985" s="135">
        <v>18473</v>
      </c>
      <c r="S2985" s="136">
        <v>18385</v>
      </c>
      <c r="T2985" s="135">
        <v>17646</v>
      </c>
      <c r="U2985" s="136">
        <v>18001</v>
      </c>
      <c r="V2985" s="135">
        <v>19693</v>
      </c>
      <c r="W2985" s="136">
        <v>19705</v>
      </c>
      <c r="X2985" s="135">
        <v>20554</v>
      </c>
      <c r="Y2985" s="136">
        <v>20436</v>
      </c>
      <c r="Z2985" s="135">
        <v>19529</v>
      </c>
      <c r="AA2985" s="136">
        <v>21064</v>
      </c>
      <c r="AB2985" s="135">
        <v>21493</v>
      </c>
      <c r="AC2985" s="136">
        <v>21453</v>
      </c>
      <c r="AD2985" s="135">
        <v>21866</v>
      </c>
      <c r="AE2985" s="137">
        <v>20765</v>
      </c>
      <c r="AF2985" s="138">
        <v>20742</v>
      </c>
    </row>
    <row r="2986" spans="2:32">
      <c r="B2986" s="114">
        <v>2948</v>
      </c>
      <c r="C2986" s="115">
        <v>2948</v>
      </c>
      <c r="D2986" s="116">
        <v>123</v>
      </c>
      <c r="E2986" s="117">
        <v>5</v>
      </c>
      <c r="F2986" s="118">
        <v>3</v>
      </c>
      <c r="G2986" s="119" t="s">
        <v>486</v>
      </c>
      <c r="H2986" s="120">
        <v>5</v>
      </c>
      <c r="I2986" s="115">
        <v>2</v>
      </c>
      <c r="J2986" s="116" t="s">
        <v>486</v>
      </c>
      <c r="K2986" s="121">
        <v>20</v>
      </c>
      <c r="L2986" s="108"/>
      <c r="M2986" s="122">
        <v>16751</v>
      </c>
      <c r="N2986" s="123">
        <v>16080</v>
      </c>
      <c r="O2986" s="124">
        <v>16796</v>
      </c>
      <c r="P2986" s="123">
        <v>18085</v>
      </c>
      <c r="Q2986" s="124">
        <v>18287</v>
      </c>
      <c r="R2986" s="123">
        <v>18973</v>
      </c>
      <c r="S2986" s="124">
        <v>18821</v>
      </c>
      <c r="T2986" s="123">
        <v>18229</v>
      </c>
      <c r="U2986" s="124">
        <v>18379</v>
      </c>
      <c r="V2986" s="123">
        <v>20052</v>
      </c>
      <c r="W2986" s="124">
        <v>20589</v>
      </c>
      <c r="X2986" s="123">
        <v>21431</v>
      </c>
      <c r="Y2986" s="124">
        <v>21375</v>
      </c>
      <c r="Z2986" s="123">
        <v>20310</v>
      </c>
      <c r="AA2986" s="124">
        <v>21722</v>
      </c>
      <c r="AB2986" s="123">
        <v>22306</v>
      </c>
      <c r="AC2986" s="124">
        <v>22763</v>
      </c>
      <c r="AD2986" s="123">
        <v>23046</v>
      </c>
      <c r="AE2986" s="125">
        <v>22025</v>
      </c>
      <c r="AF2986" s="126">
        <v>21632</v>
      </c>
    </row>
    <row r="2987" spans="2:32">
      <c r="B2987" s="127">
        <v>2949</v>
      </c>
      <c r="C2987" s="128">
        <v>2949</v>
      </c>
      <c r="D2987" s="129">
        <v>123</v>
      </c>
      <c r="E2987" s="130">
        <v>5</v>
      </c>
      <c r="F2987" s="131">
        <v>3</v>
      </c>
      <c r="G2987" s="132" t="s">
        <v>486</v>
      </c>
      <c r="H2987" s="133">
        <v>5</v>
      </c>
      <c r="I2987" s="128">
        <v>2</v>
      </c>
      <c r="J2987" s="129" t="s">
        <v>486</v>
      </c>
      <c r="K2987" s="134">
        <v>21</v>
      </c>
      <c r="L2987" s="108"/>
      <c r="M2987" s="81">
        <v>16625</v>
      </c>
      <c r="N2987" s="135">
        <v>15933</v>
      </c>
      <c r="O2987" s="136">
        <v>16890</v>
      </c>
      <c r="P2987" s="135">
        <v>17926</v>
      </c>
      <c r="Q2987" s="136">
        <v>18270</v>
      </c>
      <c r="R2987" s="135">
        <v>19084</v>
      </c>
      <c r="S2987" s="136">
        <v>18834</v>
      </c>
      <c r="T2987" s="135">
        <v>18392</v>
      </c>
      <c r="U2987" s="136">
        <v>18753</v>
      </c>
      <c r="V2987" s="135">
        <v>20407</v>
      </c>
      <c r="W2987" s="136">
        <v>20971</v>
      </c>
      <c r="X2987" s="135">
        <v>22077</v>
      </c>
      <c r="Y2987" s="136">
        <v>21973</v>
      </c>
      <c r="Z2987" s="135">
        <v>21063</v>
      </c>
      <c r="AA2987" s="136">
        <v>22209</v>
      </c>
      <c r="AB2987" s="135">
        <v>23111</v>
      </c>
      <c r="AC2987" s="136">
        <v>23586</v>
      </c>
      <c r="AD2987" s="135">
        <v>23945</v>
      </c>
      <c r="AE2987" s="137">
        <v>22959</v>
      </c>
      <c r="AF2987" s="138">
        <v>22586</v>
      </c>
    </row>
    <row r="2988" spans="2:32">
      <c r="B2988" s="114">
        <v>2950</v>
      </c>
      <c r="C2988" s="115">
        <v>2950</v>
      </c>
      <c r="D2988" s="116">
        <v>123</v>
      </c>
      <c r="E2988" s="117">
        <v>5</v>
      </c>
      <c r="F2988" s="118">
        <v>3</v>
      </c>
      <c r="G2988" s="119" t="s">
        <v>486</v>
      </c>
      <c r="H2988" s="120">
        <v>5</v>
      </c>
      <c r="I2988" s="115">
        <v>2</v>
      </c>
      <c r="J2988" s="116" t="s">
        <v>486</v>
      </c>
      <c r="K2988" s="121">
        <v>22</v>
      </c>
      <c r="L2988" s="108"/>
      <c r="M2988" s="122">
        <v>15632</v>
      </c>
      <c r="N2988" s="123">
        <v>15051</v>
      </c>
      <c r="O2988" s="124">
        <v>16123</v>
      </c>
      <c r="P2988" s="123">
        <v>16892</v>
      </c>
      <c r="Q2988" s="124">
        <v>17218</v>
      </c>
      <c r="R2988" s="123">
        <v>18163</v>
      </c>
      <c r="S2988" s="124">
        <v>17966</v>
      </c>
      <c r="T2988" s="123">
        <v>17664</v>
      </c>
      <c r="U2988" s="124">
        <v>18183</v>
      </c>
      <c r="V2988" s="123">
        <v>19562</v>
      </c>
      <c r="W2988" s="124">
        <v>20315</v>
      </c>
      <c r="X2988" s="123">
        <v>21469</v>
      </c>
      <c r="Y2988" s="124">
        <v>21452</v>
      </c>
      <c r="Z2988" s="123">
        <v>20701</v>
      </c>
      <c r="AA2988" s="124">
        <v>21581</v>
      </c>
      <c r="AB2988" s="123">
        <v>22565</v>
      </c>
      <c r="AC2988" s="124">
        <v>23252</v>
      </c>
      <c r="AD2988" s="123">
        <v>23615</v>
      </c>
      <c r="AE2988" s="125">
        <v>22728</v>
      </c>
      <c r="AF2988" s="126">
        <v>22368</v>
      </c>
    </row>
    <row r="2989" spans="2:32">
      <c r="B2989" s="127">
        <v>2951</v>
      </c>
      <c r="C2989" s="128">
        <v>2951</v>
      </c>
      <c r="D2989" s="129">
        <v>123</v>
      </c>
      <c r="E2989" s="130">
        <v>5</v>
      </c>
      <c r="F2989" s="131">
        <v>3</v>
      </c>
      <c r="G2989" s="132" t="s">
        <v>486</v>
      </c>
      <c r="H2989" s="133">
        <v>5</v>
      </c>
      <c r="I2989" s="128">
        <v>2</v>
      </c>
      <c r="J2989" s="129" t="s">
        <v>486</v>
      </c>
      <c r="K2989" s="134">
        <v>23</v>
      </c>
      <c r="L2989" s="108"/>
      <c r="M2989" s="81">
        <v>14453</v>
      </c>
      <c r="N2989" s="135">
        <v>14113</v>
      </c>
      <c r="O2989" s="136">
        <v>15169</v>
      </c>
      <c r="P2989" s="135">
        <v>15666</v>
      </c>
      <c r="Q2989" s="136">
        <v>15970</v>
      </c>
      <c r="R2989" s="135">
        <v>16991</v>
      </c>
      <c r="S2989" s="136">
        <v>16797</v>
      </c>
      <c r="T2989" s="135">
        <v>16799</v>
      </c>
      <c r="U2989" s="136">
        <v>17343</v>
      </c>
      <c r="V2989" s="135">
        <v>18398</v>
      </c>
      <c r="W2989" s="136">
        <v>19135</v>
      </c>
      <c r="X2989" s="135">
        <v>20442</v>
      </c>
      <c r="Y2989" s="136">
        <v>20462</v>
      </c>
      <c r="Z2989" s="135">
        <v>19946</v>
      </c>
      <c r="AA2989" s="136">
        <v>20546</v>
      </c>
      <c r="AB2989" s="135">
        <v>21594</v>
      </c>
      <c r="AC2989" s="136">
        <v>22232</v>
      </c>
      <c r="AD2989" s="135">
        <v>22715</v>
      </c>
      <c r="AE2989" s="137">
        <v>22136</v>
      </c>
      <c r="AF2989" s="138">
        <v>21700</v>
      </c>
    </row>
    <row r="2990" spans="2:32">
      <c r="B2990" s="114">
        <v>2952</v>
      </c>
      <c r="C2990" s="115">
        <v>2952</v>
      </c>
      <c r="D2990" s="116">
        <v>123</v>
      </c>
      <c r="E2990" s="117">
        <v>5</v>
      </c>
      <c r="F2990" s="118">
        <v>3</v>
      </c>
      <c r="G2990" s="119" t="s">
        <v>486</v>
      </c>
      <c r="H2990" s="120">
        <v>5</v>
      </c>
      <c r="I2990" s="115">
        <v>2</v>
      </c>
      <c r="J2990" s="116" t="s">
        <v>486</v>
      </c>
      <c r="K2990" s="121">
        <v>24</v>
      </c>
      <c r="L2990" s="108"/>
      <c r="M2990" s="122">
        <v>13624</v>
      </c>
      <c r="N2990" s="123">
        <v>13439</v>
      </c>
      <c r="O2990" s="124">
        <v>14542</v>
      </c>
      <c r="P2990" s="123">
        <v>14836</v>
      </c>
      <c r="Q2990" s="124">
        <v>15052</v>
      </c>
      <c r="R2990" s="123">
        <v>16145</v>
      </c>
      <c r="S2990" s="124">
        <v>15915</v>
      </c>
      <c r="T2990" s="123">
        <v>16143</v>
      </c>
      <c r="U2990" s="124">
        <v>16748</v>
      </c>
      <c r="V2990" s="123">
        <v>17531</v>
      </c>
      <c r="W2990" s="124">
        <v>18226</v>
      </c>
      <c r="X2990" s="123">
        <v>19695</v>
      </c>
      <c r="Y2990" s="124">
        <v>19674</v>
      </c>
      <c r="Z2990" s="123">
        <v>19410</v>
      </c>
      <c r="AA2990" s="124">
        <v>19768</v>
      </c>
      <c r="AB2990" s="123">
        <v>20794</v>
      </c>
      <c r="AC2990" s="124">
        <v>21384</v>
      </c>
      <c r="AD2990" s="123">
        <v>21980</v>
      </c>
      <c r="AE2990" s="125">
        <v>21618</v>
      </c>
      <c r="AF2990" s="126">
        <v>21196</v>
      </c>
    </row>
    <row r="2991" spans="2:32">
      <c r="B2991" s="127">
        <v>2953</v>
      </c>
      <c r="C2991" s="128">
        <v>2953</v>
      </c>
      <c r="D2991" s="129">
        <v>124</v>
      </c>
      <c r="E2991" s="130">
        <v>5</v>
      </c>
      <c r="F2991" s="131">
        <v>4</v>
      </c>
      <c r="G2991" s="132" t="s">
        <v>486</v>
      </c>
      <c r="H2991" s="133">
        <v>5</v>
      </c>
      <c r="I2991" s="128">
        <v>3</v>
      </c>
      <c r="J2991" s="129" t="s">
        <v>486</v>
      </c>
      <c r="K2991" s="134">
        <v>1</v>
      </c>
      <c r="L2991" s="108"/>
      <c r="M2991" s="81">
        <v>12608</v>
      </c>
      <c r="N2991" s="135">
        <v>13033</v>
      </c>
      <c r="O2991" s="136">
        <v>13526</v>
      </c>
      <c r="P2991" s="135">
        <v>14025</v>
      </c>
      <c r="Q2991" s="136">
        <v>14461</v>
      </c>
      <c r="R2991" s="135">
        <v>15011</v>
      </c>
      <c r="S2991" s="136">
        <v>15250</v>
      </c>
      <c r="T2991" s="135">
        <v>15306</v>
      </c>
      <c r="U2991" s="136">
        <v>15642</v>
      </c>
      <c r="V2991" s="135">
        <v>17011</v>
      </c>
      <c r="W2991" s="136">
        <v>17471</v>
      </c>
      <c r="X2991" s="135">
        <v>18560</v>
      </c>
      <c r="Y2991" s="136">
        <v>18798</v>
      </c>
      <c r="Z2991" s="135">
        <v>18216</v>
      </c>
      <c r="AA2991" s="136">
        <v>19529</v>
      </c>
      <c r="AB2991" s="135">
        <v>20398</v>
      </c>
      <c r="AC2991" s="136">
        <v>20756</v>
      </c>
      <c r="AD2991" s="135">
        <v>20991</v>
      </c>
      <c r="AE2991" s="137">
        <v>19933</v>
      </c>
      <c r="AF2991" s="138">
        <v>19957</v>
      </c>
    </row>
    <row r="2992" spans="2:32">
      <c r="B2992" s="114">
        <v>2954</v>
      </c>
      <c r="C2992" s="115">
        <v>2954</v>
      </c>
      <c r="D2992" s="116">
        <v>124</v>
      </c>
      <c r="E2992" s="117">
        <v>5</v>
      </c>
      <c r="F2992" s="118">
        <v>4</v>
      </c>
      <c r="G2992" s="119" t="s">
        <v>486</v>
      </c>
      <c r="H2992" s="120">
        <v>5</v>
      </c>
      <c r="I2992" s="115">
        <v>3</v>
      </c>
      <c r="J2992" s="116" t="s">
        <v>486</v>
      </c>
      <c r="K2992" s="121">
        <v>2</v>
      </c>
      <c r="L2992" s="108"/>
      <c r="M2992" s="122">
        <v>12311</v>
      </c>
      <c r="N2992" s="123">
        <v>12817</v>
      </c>
      <c r="O2992" s="124">
        <v>13345</v>
      </c>
      <c r="P2992" s="123">
        <v>13739</v>
      </c>
      <c r="Q2992" s="124">
        <v>14120</v>
      </c>
      <c r="R2992" s="123">
        <v>14629</v>
      </c>
      <c r="S2992" s="124">
        <v>14820</v>
      </c>
      <c r="T2992" s="123">
        <v>15020</v>
      </c>
      <c r="U2992" s="124">
        <v>15394</v>
      </c>
      <c r="V2992" s="123">
        <v>16612</v>
      </c>
      <c r="W2992" s="124">
        <v>17102</v>
      </c>
      <c r="X2992" s="123">
        <v>18054</v>
      </c>
      <c r="Y2992" s="124">
        <v>18250</v>
      </c>
      <c r="Z2992" s="123">
        <v>17872</v>
      </c>
      <c r="AA2992" s="124">
        <v>19072</v>
      </c>
      <c r="AB2992" s="123">
        <v>19889</v>
      </c>
      <c r="AC2992" s="124">
        <v>20297</v>
      </c>
      <c r="AD2992" s="123">
        <v>20382</v>
      </c>
      <c r="AE2992" s="125">
        <v>19518</v>
      </c>
      <c r="AF2992" s="126">
        <v>19567</v>
      </c>
    </row>
    <row r="2993" spans="2:32">
      <c r="B2993" s="127">
        <v>2955</v>
      </c>
      <c r="C2993" s="128">
        <v>2955</v>
      </c>
      <c r="D2993" s="129">
        <v>124</v>
      </c>
      <c r="E2993" s="130">
        <v>5</v>
      </c>
      <c r="F2993" s="131">
        <v>4</v>
      </c>
      <c r="G2993" s="132" t="s">
        <v>486</v>
      </c>
      <c r="H2993" s="133">
        <v>5</v>
      </c>
      <c r="I2993" s="128">
        <v>3</v>
      </c>
      <c r="J2993" s="129" t="s">
        <v>486</v>
      </c>
      <c r="K2993" s="134">
        <v>3</v>
      </c>
      <c r="L2993" s="108"/>
      <c r="M2993" s="81">
        <v>12221</v>
      </c>
      <c r="N2993" s="135">
        <v>12656</v>
      </c>
      <c r="O2993" s="136">
        <v>13325</v>
      </c>
      <c r="P2993" s="135">
        <v>13654</v>
      </c>
      <c r="Q2993" s="136">
        <v>13967</v>
      </c>
      <c r="R2993" s="135">
        <v>14490</v>
      </c>
      <c r="S2993" s="136">
        <v>14589</v>
      </c>
      <c r="T2993" s="135">
        <v>14807</v>
      </c>
      <c r="U2993" s="136">
        <v>15312</v>
      </c>
      <c r="V2993" s="135">
        <v>16374</v>
      </c>
      <c r="W2993" s="136">
        <v>16830</v>
      </c>
      <c r="X2993" s="135">
        <v>17765</v>
      </c>
      <c r="Y2993" s="136">
        <v>17872</v>
      </c>
      <c r="Z2993" s="135">
        <v>17685</v>
      </c>
      <c r="AA2993" s="136">
        <v>18777</v>
      </c>
      <c r="AB2993" s="135">
        <v>19519</v>
      </c>
      <c r="AC2993" s="136">
        <v>19893</v>
      </c>
      <c r="AD2993" s="135">
        <v>19926</v>
      </c>
      <c r="AE2993" s="137">
        <v>19137</v>
      </c>
      <c r="AF2993" s="138">
        <v>19327</v>
      </c>
    </row>
    <row r="2994" spans="2:32">
      <c r="B2994" s="114">
        <v>2956</v>
      </c>
      <c r="C2994" s="115">
        <v>2956</v>
      </c>
      <c r="D2994" s="116">
        <v>124</v>
      </c>
      <c r="E2994" s="117">
        <v>5</v>
      </c>
      <c r="F2994" s="118">
        <v>4</v>
      </c>
      <c r="G2994" s="119" t="s">
        <v>486</v>
      </c>
      <c r="H2994" s="120">
        <v>5</v>
      </c>
      <c r="I2994" s="115">
        <v>3</v>
      </c>
      <c r="J2994" s="116" t="s">
        <v>486</v>
      </c>
      <c r="K2994" s="121">
        <v>4</v>
      </c>
      <c r="L2994" s="108"/>
      <c r="M2994" s="122">
        <v>12310</v>
      </c>
      <c r="N2994" s="123">
        <v>12628</v>
      </c>
      <c r="O2994" s="124">
        <v>13475</v>
      </c>
      <c r="P2994" s="123">
        <v>13727</v>
      </c>
      <c r="Q2994" s="124">
        <v>13998</v>
      </c>
      <c r="R2994" s="123">
        <v>14469</v>
      </c>
      <c r="S2994" s="124">
        <v>14488</v>
      </c>
      <c r="T2994" s="123">
        <v>14657</v>
      </c>
      <c r="U2994" s="124">
        <v>15321</v>
      </c>
      <c r="V2994" s="123">
        <v>16184</v>
      </c>
      <c r="W2994" s="124">
        <v>16641</v>
      </c>
      <c r="X2994" s="123">
        <v>17393</v>
      </c>
      <c r="Y2994" s="124">
        <v>17428</v>
      </c>
      <c r="Z2994" s="123">
        <v>17477</v>
      </c>
      <c r="AA2994" s="124">
        <v>18363</v>
      </c>
      <c r="AB2994" s="123">
        <v>19026</v>
      </c>
      <c r="AC2994" s="124">
        <v>19362</v>
      </c>
      <c r="AD2994" s="123">
        <v>19284</v>
      </c>
      <c r="AE2994" s="125">
        <v>18594</v>
      </c>
      <c r="AF2994" s="126">
        <v>18980</v>
      </c>
    </row>
    <row r="2995" spans="2:32">
      <c r="B2995" s="127">
        <v>2957</v>
      </c>
      <c r="C2995" s="128">
        <v>2957</v>
      </c>
      <c r="D2995" s="129">
        <v>124</v>
      </c>
      <c r="E2995" s="130">
        <v>5</v>
      </c>
      <c r="F2995" s="131">
        <v>4</v>
      </c>
      <c r="G2995" s="132" t="s">
        <v>486</v>
      </c>
      <c r="H2995" s="133">
        <v>5</v>
      </c>
      <c r="I2995" s="128">
        <v>3</v>
      </c>
      <c r="J2995" s="129" t="s">
        <v>486</v>
      </c>
      <c r="K2995" s="134">
        <v>5</v>
      </c>
      <c r="L2995" s="108"/>
      <c r="M2995" s="81">
        <v>12974</v>
      </c>
      <c r="N2995" s="135">
        <v>12885</v>
      </c>
      <c r="O2995" s="136">
        <v>14104</v>
      </c>
      <c r="P2995" s="135">
        <v>14312</v>
      </c>
      <c r="Q2995" s="136">
        <v>14501</v>
      </c>
      <c r="R2995" s="135">
        <v>15151</v>
      </c>
      <c r="S2995" s="136">
        <v>14810</v>
      </c>
      <c r="T2995" s="135">
        <v>14820</v>
      </c>
      <c r="U2995" s="136">
        <v>15796</v>
      </c>
      <c r="V2995" s="135">
        <v>16460</v>
      </c>
      <c r="W2995" s="136">
        <v>16745</v>
      </c>
      <c r="X2995" s="135">
        <v>17675</v>
      </c>
      <c r="Y2995" s="136">
        <v>17379</v>
      </c>
      <c r="Z2995" s="135">
        <v>17661</v>
      </c>
      <c r="AA2995" s="136">
        <v>18395</v>
      </c>
      <c r="AB2995" s="135">
        <v>18932</v>
      </c>
      <c r="AC2995" s="136">
        <v>18977</v>
      </c>
      <c r="AD2995" s="135">
        <v>18999</v>
      </c>
      <c r="AE2995" s="137">
        <v>18260</v>
      </c>
      <c r="AF2995" s="138">
        <v>19002</v>
      </c>
    </row>
    <row r="2996" spans="2:32">
      <c r="B2996" s="114">
        <v>2958</v>
      </c>
      <c r="C2996" s="115">
        <v>2958</v>
      </c>
      <c r="D2996" s="116">
        <v>124</v>
      </c>
      <c r="E2996" s="117">
        <v>5</v>
      </c>
      <c r="F2996" s="118">
        <v>4</v>
      </c>
      <c r="G2996" s="119" t="s">
        <v>486</v>
      </c>
      <c r="H2996" s="120">
        <v>5</v>
      </c>
      <c r="I2996" s="115">
        <v>3</v>
      </c>
      <c r="J2996" s="116" t="s">
        <v>486</v>
      </c>
      <c r="K2996" s="121">
        <v>6</v>
      </c>
      <c r="L2996" s="108"/>
      <c r="M2996" s="122">
        <v>14043</v>
      </c>
      <c r="N2996" s="123">
        <v>13085</v>
      </c>
      <c r="O2996" s="124">
        <v>15099</v>
      </c>
      <c r="P2996" s="123">
        <v>15313</v>
      </c>
      <c r="Q2996" s="124">
        <v>15451</v>
      </c>
      <c r="R2996" s="123">
        <v>16139</v>
      </c>
      <c r="S2996" s="124">
        <v>15108</v>
      </c>
      <c r="T2996" s="123">
        <v>14799</v>
      </c>
      <c r="U2996" s="124">
        <v>16542</v>
      </c>
      <c r="V2996" s="123">
        <v>17111</v>
      </c>
      <c r="W2996" s="124">
        <v>17083</v>
      </c>
      <c r="X2996" s="123">
        <v>18186</v>
      </c>
      <c r="Y2996" s="124">
        <v>17237</v>
      </c>
      <c r="Z2996" s="123">
        <v>18062</v>
      </c>
      <c r="AA2996" s="124">
        <v>18785</v>
      </c>
      <c r="AB2996" s="123">
        <v>19216</v>
      </c>
      <c r="AC2996" s="124">
        <v>18852</v>
      </c>
      <c r="AD2996" s="123">
        <v>18620</v>
      </c>
      <c r="AE2996" s="125">
        <v>17683</v>
      </c>
      <c r="AF2996" s="126">
        <v>19253</v>
      </c>
    </row>
    <row r="2997" spans="2:32">
      <c r="B2997" s="127">
        <v>2959</v>
      </c>
      <c r="C2997" s="128">
        <v>2959</v>
      </c>
      <c r="D2997" s="129">
        <v>124</v>
      </c>
      <c r="E2997" s="130">
        <v>5</v>
      </c>
      <c r="F2997" s="131">
        <v>4</v>
      </c>
      <c r="G2997" s="132" t="s">
        <v>486</v>
      </c>
      <c r="H2997" s="133">
        <v>5</v>
      </c>
      <c r="I2997" s="128">
        <v>3</v>
      </c>
      <c r="J2997" s="129" t="s">
        <v>486</v>
      </c>
      <c r="K2997" s="134">
        <v>7</v>
      </c>
      <c r="L2997" s="108"/>
      <c r="M2997" s="81">
        <v>15311</v>
      </c>
      <c r="N2997" s="135">
        <v>13299</v>
      </c>
      <c r="O2997" s="136">
        <v>16187</v>
      </c>
      <c r="P2997" s="135">
        <v>16411</v>
      </c>
      <c r="Q2997" s="136">
        <v>16524</v>
      </c>
      <c r="R2997" s="135">
        <v>17268</v>
      </c>
      <c r="S2997" s="136">
        <v>15360</v>
      </c>
      <c r="T2997" s="135">
        <v>14753</v>
      </c>
      <c r="U2997" s="136">
        <v>17426</v>
      </c>
      <c r="V2997" s="135">
        <v>17963</v>
      </c>
      <c r="W2997" s="136">
        <v>17647</v>
      </c>
      <c r="X2997" s="135">
        <v>18967</v>
      </c>
      <c r="Y2997" s="136">
        <v>17007</v>
      </c>
      <c r="Z2997" s="135">
        <v>18631</v>
      </c>
      <c r="AA2997" s="136">
        <v>19233</v>
      </c>
      <c r="AB2997" s="135">
        <v>19670</v>
      </c>
      <c r="AC2997" s="136">
        <v>19119</v>
      </c>
      <c r="AD2997" s="135">
        <v>18191</v>
      </c>
      <c r="AE2997" s="137">
        <v>17176</v>
      </c>
      <c r="AF2997" s="138">
        <v>19721</v>
      </c>
    </row>
    <row r="2998" spans="2:32">
      <c r="B2998" s="114">
        <v>2960</v>
      </c>
      <c r="C2998" s="115">
        <v>2960</v>
      </c>
      <c r="D2998" s="116">
        <v>124</v>
      </c>
      <c r="E2998" s="117">
        <v>5</v>
      </c>
      <c r="F2998" s="118">
        <v>4</v>
      </c>
      <c r="G2998" s="119" t="s">
        <v>486</v>
      </c>
      <c r="H2998" s="120">
        <v>5</v>
      </c>
      <c r="I2998" s="115">
        <v>3</v>
      </c>
      <c r="J2998" s="116" t="s">
        <v>486</v>
      </c>
      <c r="K2998" s="121">
        <v>8</v>
      </c>
      <c r="L2998" s="108"/>
      <c r="M2998" s="122">
        <v>15897</v>
      </c>
      <c r="N2998" s="123">
        <v>13501</v>
      </c>
      <c r="O2998" s="124">
        <v>16732</v>
      </c>
      <c r="P2998" s="123">
        <v>16757</v>
      </c>
      <c r="Q2998" s="124">
        <v>16974</v>
      </c>
      <c r="R2998" s="123">
        <v>17813</v>
      </c>
      <c r="S2998" s="124">
        <v>15769</v>
      </c>
      <c r="T2998" s="123">
        <v>14905</v>
      </c>
      <c r="U2998" s="124">
        <v>17929</v>
      </c>
      <c r="V2998" s="123">
        <v>18315</v>
      </c>
      <c r="W2998" s="124">
        <v>18028</v>
      </c>
      <c r="X2998" s="123">
        <v>19361</v>
      </c>
      <c r="Y2998" s="124">
        <v>17167</v>
      </c>
      <c r="Z2998" s="123">
        <v>19002</v>
      </c>
      <c r="AA2998" s="124">
        <v>19155</v>
      </c>
      <c r="AB2998" s="123">
        <v>19737</v>
      </c>
      <c r="AC2998" s="124">
        <v>19359</v>
      </c>
      <c r="AD2998" s="123">
        <v>18278</v>
      </c>
      <c r="AE2998" s="125">
        <v>17090</v>
      </c>
      <c r="AF2998" s="126">
        <v>20070</v>
      </c>
    </row>
    <row r="2999" spans="2:32">
      <c r="B2999" s="127">
        <v>2961</v>
      </c>
      <c r="C2999" s="128">
        <v>2961</v>
      </c>
      <c r="D2999" s="129">
        <v>124</v>
      </c>
      <c r="E2999" s="130">
        <v>5</v>
      </c>
      <c r="F2999" s="131">
        <v>4</v>
      </c>
      <c r="G2999" s="132" t="s">
        <v>486</v>
      </c>
      <c r="H2999" s="133">
        <v>5</v>
      </c>
      <c r="I2999" s="128">
        <v>3</v>
      </c>
      <c r="J2999" s="129" t="s">
        <v>486</v>
      </c>
      <c r="K2999" s="134">
        <v>9</v>
      </c>
      <c r="L2999" s="108"/>
      <c r="M2999" s="81">
        <v>15625</v>
      </c>
      <c r="N2999" s="135">
        <v>13754</v>
      </c>
      <c r="O2999" s="136">
        <v>16573</v>
      </c>
      <c r="P2999" s="135">
        <v>16546</v>
      </c>
      <c r="Q2999" s="136">
        <v>16947</v>
      </c>
      <c r="R2999" s="135">
        <v>17595</v>
      </c>
      <c r="S2999" s="136">
        <v>16071</v>
      </c>
      <c r="T2999" s="135">
        <v>15121</v>
      </c>
      <c r="U2999" s="136">
        <v>17710</v>
      </c>
      <c r="V2999" s="135">
        <v>18200</v>
      </c>
      <c r="W2999" s="136">
        <v>17817</v>
      </c>
      <c r="X2999" s="135">
        <v>19074</v>
      </c>
      <c r="Y2999" s="136">
        <v>17292</v>
      </c>
      <c r="Z2999" s="135">
        <v>18585</v>
      </c>
      <c r="AA2999" s="136">
        <v>18605</v>
      </c>
      <c r="AB2999" s="135">
        <v>19343</v>
      </c>
      <c r="AC2999" s="136">
        <v>19031</v>
      </c>
      <c r="AD2999" s="135">
        <v>18363</v>
      </c>
      <c r="AE2999" s="137">
        <v>16962</v>
      </c>
      <c r="AF2999" s="138">
        <v>19620</v>
      </c>
    </row>
    <row r="3000" spans="2:32">
      <c r="B3000" s="114">
        <v>2962</v>
      </c>
      <c r="C3000" s="115">
        <v>2962</v>
      </c>
      <c r="D3000" s="116">
        <v>124</v>
      </c>
      <c r="E3000" s="117">
        <v>5</v>
      </c>
      <c r="F3000" s="118">
        <v>4</v>
      </c>
      <c r="G3000" s="119" t="s">
        <v>486</v>
      </c>
      <c r="H3000" s="120">
        <v>5</v>
      </c>
      <c r="I3000" s="115">
        <v>3</v>
      </c>
      <c r="J3000" s="116" t="s">
        <v>486</v>
      </c>
      <c r="K3000" s="121">
        <v>10</v>
      </c>
      <c r="L3000" s="108"/>
      <c r="M3000" s="122">
        <v>15241</v>
      </c>
      <c r="N3000" s="123">
        <v>13864</v>
      </c>
      <c r="O3000" s="124">
        <v>16316</v>
      </c>
      <c r="P3000" s="123">
        <v>16338</v>
      </c>
      <c r="Q3000" s="124">
        <v>16833</v>
      </c>
      <c r="R3000" s="123">
        <v>17235</v>
      </c>
      <c r="S3000" s="124">
        <v>16255</v>
      </c>
      <c r="T3000" s="123">
        <v>15306</v>
      </c>
      <c r="U3000" s="124">
        <v>17541</v>
      </c>
      <c r="V3000" s="123">
        <v>18164</v>
      </c>
      <c r="W3000" s="124">
        <v>17733</v>
      </c>
      <c r="X3000" s="123">
        <v>18806</v>
      </c>
      <c r="Y3000" s="124">
        <v>17532</v>
      </c>
      <c r="Z3000" s="123">
        <v>18444</v>
      </c>
      <c r="AA3000" s="124">
        <v>18532</v>
      </c>
      <c r="AB3000" s="123">
        <v>19347</v>
      </c>
      <c r="AC3000" s="124">
        <v>19031</v>
      </c>
      <c r="AD3000" s="123">
        <v>18645</v>
      </c>
      <c r="AE3000" s="125">
        <v>17232</v>
      </c>
      <c r="AF3000" s="126">
        <v>19520</v>
      </c>
    </row>
    <row r="3001" spans="2:32">
      <c r="B3001" s="127">
        <v>2963</v>
      </c>
      <c r="C3001" s="128">
        <v>2963</v>
      </c>
      <c r="D3001" s="129">
        <v>124</v>
      </c>
      <c r="E3001" s="130">
        <v>5</v>
      </c>
      <c r="F3001" s="131">
        <v>4</v>
      </c>
      <c r="G3001" s="132" t="s">
        <v>486</v>
      </c>
      <c r="H3001" s="133">
        <v>5</v>
      </c>
      <c r="I3001" s="128">
        <v>3</v>
      </c>
      <c r="J3001" s="129" t="s">
        <v>486</v>
      </c>
      <c r="K3001" s="134">
        <v>11</v>
      </c>
      <c r="L3001" s="108"/>
      <c r="M3001" s="81">
        <v>14903</v>
      </c>
      <c r="N3001" s="135">
        <v>13892</v>
      </c>
      <c r="O3001" s="136">
        <v>16146</v>
      </c>
      <c r="P3001" s="135">
        <v>16197</v>
      </c>
      <c r="Q3001" s="136">
        <v>16758</v>
      </c>
      <c r="R3001" s="135">
        <v>16880</v>
      </c>
      <c r="S3001" s="136">
        <v>16184</v>
      </c>
      <c r="T3001" s="135">
        <v>15384</v>
      </c>
      <c r="U3001" s="136">
        <v>17449</v>
      </c>
      <c r="V3001" s="135">
        <v>18147</v>
      </c>
      <c r="W3001" s="136">
        <v>17711</v>
      </c>
      <c r="X3001" s="135">
        <v>18542</v>
      </c>
      <c r="Y3001" s="136">
        <v>17463</v>
      </c>
      <c r="Z3001" s="135">
        <v>18410</v>
      </c>
      <c r="AA3001" s="136">
        <v>18564</v>
      </c>
      <c r="AB3001" s="135">
        <v>19411</v>
      </c>
      <c r="AC3001" s="136">
        <v>19120</v>
      </c>
      <c r="AD3001" s="135">
        <v>18610</v>
      </c>
      <c r="AE3001" s="137">
        <v>17427</v>
      </c>
      <c r="AF3001" s="138">
        <v>19523</v>
      </c>
    </row>
    <row r="3002" spans="2:32">
      <c r="B3002" s="114">
        <v>2964</v>
      </c>
      <c r="C3002" s="115">
        <v>2964</v>
      </c>
      <c r="D3002" s="116">
        <v>124</v>
      </c>
      <c r="E3002" s="117">
        <v>5</v>
      </c>
      <c r="F3002" s="118">
        <v>4</v>
      </c>
      <c r="G3002" s="119" t="s">
        <v>486</v>
      </c>
      <c r="H3002" s="120">
        <v>5</v>
      </c>
      <c r="I3002" s="115">
        <v>3</v>
      </c>
      <c r="J3002" s="116" t="s">
        <v>486</v>
      </c>
      <c r="K3002" s="121">
        <v>12</v>
      </c>
      <c r="L3002" s="108"/>
      <c r="M3002" s="122">
        <v>14721</v>
      </c>
      <c r="N3002" s="123">
        <v>13954</v>
      </c>
      <c r="O3002" s="124">
        <v>16045</v>
      </c>
      <c r="P3002" s="123">
        <v>16095</v>
      </c>
      <c r="Q3002" s="124">
        <v>16723</v>
      </c>
      <c r="R3002" s="123">
        <v>16713</v>
      </c>
      <c r="S3002" s="124">
        <v>16096</v>
      </c>
      <c r="T3002" s="123">
        <v>15459</v>
      </c>
      <c r="U3002" s="124">
        <v>17368</v>
      </c>
      <c r="V3002" s="123">
        <v>18131</v>
      </c>
      <c r="W3002" s="124">
        <v>17687</v>
      </c>
      <c r="X3002" s="123">
        <v>18407</v>
      </c>
      <c r="Y3002" s="124">
        <v>17377</v>
      </c>
      <c r="Z3002" s="123">
        <v>18361</v>
      </c>
      <c r="AA3002" s="124">
        <v>18529</v>
      </c>
      <c r="AB3002" s="123">
        <v>19451</v>
      </c>
      <c r="AC3002" s="124">
        <v>19159</v>
      </c>
      <c r="AD3002" s="123">
        <v>18526</v>
      </c>
      <c r="AE3002" s="125">
        <v>17554</v>
      </c>
      <c r="AF3002" s="126">
        <v>19485</v>
      </c>
    </row>
    <row r="3003" spans="2:32">
      <c r="B3003" s="127">
        <v>2965</v>
      </c>
      <c r="C3003" s="128">
        <v>2965</v>
      </c>
      <c r="D3003" s="129">
        <v>124</v>
      </c>
      <c r="E3003" s="130">
        <v>5</v>
      </c>
      <c r="F3003" s="131">
        <v>4</v>
      </c>
      <c r="G3003" s="132" t="s">
        <v>486</v>
      </c>
      <c r="H3003" s="133">
        <v>5</v>
      </c>
      <c r="I3003" s="128">
        <v>3</v>
      </c>
      <c r="J3003" s="129" t="s">
        <v>486</v>
      </c>
      <c r="K3003" s="134">
        <v>13</v>
      </c>
      <c r="L3003" s="108"/>
      <c r="M3003" s="81">
        <v>14639</v>
      </c>
      <c r="N3003" s="135">
        <v>13932</v>
      </c>
      <c r="O3003" s="136">
        <v>16045</v>
      </c>
      <c r="P3003" s="135">
        <v>16084</v>
      </c>
      <c r="Q3003" s="136">
        <v>16720</v>
      </c>
      <c r="R3003" s="135">
        <v>16619</v>
      </c>
      <c r="S3003" s="136">
        <v>15904</v>
      </c>
      <c r="T3003" s="135">
        <v>15424</v>
      </c>
      <c r="U3003" s="136">
        <v>17335</v>
      </c>
      <c r="V3003" s="135">
        <v>18133</v>
      </c>
      <c r="W3003" s="136">
        <v>17675</v>
      </c>
      <c r="X3003" s="135">
        <v>18297</v>
      </c>
      <c r="Y3003" s="136">
        <v>17175</v>
      </c>
      <c r="Z3003" s="135">
        <v>18380</v>
      </c>
      <c r="AA3003" s="136">
        <v>18538</v>
      </c>
      <c r="AB3003" s="135">
        <v>19499</v>
      </c>
      <c r="AC3003" s="136">
        <v>19166</v>
      </c>
      <c r="AD3003" s="135">
        <v>18332</v>
      </c>
      <c r="AE3003" s="137">
        <v>17544</v>
      </c>
      <c r="AF3003" s="138">
        <v>19501</v>
      </c>
    </row>
    <row r="3004" spans="2:32">
      <c r="B3004" s="114">
        <v>2966</v>
      </c>
      <c r="C3004" s="115">
        <v>2966</v>
      </c>
      <c r="D3004" s="116">
        <v>124</v>
      </c>
      <c r="E3004" s="117">
        <v>5</v>
      </c>
      <c r="F3004" s="118">
        <v>4</v>
      </c>
      <c r="G3004" s="119" t="s">
        <v>486</v>
      </c>
      <c r="H3004" s="120">
        <v>5</v>
      </c>
      <c r="I3004" s="115">
        <v>3</v>
      </c>
      <c r="J3004" s="116" t="s">
        <v>486</v>
      </c>
      <c r="K3004" s="121">
        <v>14</v>
      </c>
      <c r="L3004" s="108"/>
      <c r="M3004" s="122">
        <v>14447</v>
      </c>
      <c r="N3004" s="123">
        <v>13804</v>
      </c>
      <c r="O3004" s="124">
        <v>15938</v>
      </c>
      <c r="P3004" s="123">
        <v>15937</v>
      </c>
      <c r="Q3004" s="124">
        <v>16578</v>
      </c>
      <c r="R3004" s="123">
        <v>16367</v>
      </c>
      <c r="S3004" s="124">
        <v>15461</v>
      </c>
      <c r="T3004" s="123">
        <v>15259</v>
      </c>
      <c r="U3004" s="124">
        <v>17178</v>
      </c>
      <c r="V3004" s="123">
        <v>17931</v>
      </c>
      <c r="W3004" s="124">
        <v>17516</v>
      </c>
      <c r="X3004" s="123">
        <v>17971</v>
      </c>
      <c r="Y3004" s="124">
        <v>16762</v>
      </c>
      <c r="Z3004" s="123">
        <v>18261</v>
      </c>
      <c r="AA3004" s="124">
        <v>18382</v>
      </c>
      <c r="AB3004" s="123">
        <v>19345</v>
      </c>
      <c r="AC3004" s="124">
        <v>19059</v>
      </c>
      <c r="AD3004" s="123">
        <v>17892</v>
      </c>
      <c r="AE3004" s="125">
        <v>17398</v>
      </c>
      <c r="AF3004" s="126">
        <v>19366</v>
      </c>
    </row>
    <row r="3005" spans="2:32">
      <c r="B3005" s="127">
        <v>2967</v>
      </c>
      <c r="C3005" s="128">
        <v>2967</v>
      </c>
      <c r="D3005" s="129">
        <v>124</v>
      </c>
      <c r="E3005" s="130">
        <v>5</v>
      </c>
      <c r="F3005" s="131">
        <v>4</v>
      </c>
      <c r="G3005" s="132" t="s">
        <v>486</v>
      </c>
      <c r="H3005" s="133">
        <v>5</v>
      </c>
      <c r="I3005" s="128">
        <v>3</v>
      </c>
      <c r="J3005" s="129" t="s">
        <v>486</v>
      </c>
      <c r="K3005" s="134">
        <v>15</v>
      </c>
      <c r="L3005" s="108"/>
      <c r="M3005" s="81">
        <v>14450</v>
      </c>
      <c r="N3005" s="135">
        <v>13917</v>
      </c>
      <c r="O3005" s="136">
        <v>15937</v>
      </c>
      <c r="P3005" s="135">
        <v>16062</v>
      </c>
      <c r="Q3005" s="136">
        <v>16495</v>
      </c>
      <c r="R3005" s="135">
        <v>16282</v>
      </c>
      <c r="S3005" s="136">
        <v>15460</v>
      </c>
      <c r="T3005" s="135">
        <v>15355</v>
      </c>
      <c r="U3005" s="136">
        <v>17139</v>
      </c>
      <c r="V3005" s="135">
        <v>17820</v>
      </c>
      <c r="W3005" s="136">
        <v>17510</v>
      </c>
      <c r="X3005" s="135">
        <v>17826</v>
      </c>
      <c r="Y3005" s="136">
        <v>16739</v>
      </c>
      <c r="Z3005" s="135">
        <v>18213</v>
      </c>
      <c r="AA3005" s="136">
        <v>18459</v>
      </c>
      <c r="AB3005" s="135">
        <v>19217</v>
      </c>
      <c r="AC3005" s="136">
        <v>19021</v>
      </c>
      <c r="AD3005" s="135">
        <v>17845</v>
      </c>
      <c r="AE3005" s="137">
        <v>17468</v>
      </c>
      <c r="AF3005" s="138">
        <v>19303</v>
      </c>
    </row>
    <row r="3006" spans="2:32">
      <c r="B3006" s="114">
        <v>2968</v>
      </c>
      <c r="C3006" s="115">
        <v>2968</v>
      </c>
      <c r="D3006" s="116">
        <v>124</v>
      </c>
      <c r="E3006" s="117">
        <v>5</v>
      </c>
      <c r="F3006" s="118">
        <v>4</v>
      </c>
      <c r="G3006" s="119" t="s">
        <v>486</v>
      </c>
      <c r="H3006" s="120">
        <v>5</v>
      </c>
      <c r="I3006" s="115">
        <v>3</v>
      </c>
      <c r="J3006" s="116" t="s">
        <v>486</v>
      </c>
      <c r="K3006" s="121">
        <v>16</v>
      </c>
      <c r="L3006" s="108"/>
      <c r="M3006" s="122">
        <v>14769</v>
      </c>
      <c r="N3006" s="123">
        <v>14378</v>
      </c>
      <c r="O3006" s="124">
        <v>16171</v>
      </c>
      <c r="P3006" s="123">
        <v>16489</v>
      </c>
      <c r="Q3006" s="124">
        <v>16688</v>
      </c>
      <c r="R3006" s="123">
        <v>16569</v>
      </c>
      <c r="S3006" s="124">
        <v>15748</v>
      </c>
      <c r="T3006" s="123">
        <v>15750</v>
      </c>
      <c r="U3006" s="124">
        <v>17280</v>
      </c>
      <c r="V3006" s="123">
        <v>17938</v>
      </c>
      <c r="W3006" s="124">
        <v>17626</v>
      </c>
      <c r="X3006" s="123">
        <v>17982</v>
      </c>
      <c r="Y3006" s="124">
        <v>16960</v>
      </c>
      <c r="Z3006" s="123">
        <v>18339</v>
      </c>
      <c r="AA3006" s="124">
        <v>18990</v>
      </c>
      <c r="AB3006" s="123">
        <v>19291</v>
      </c>
      <c r="AC3006" s="124">
        <v>19066</v>
      </c>
      <c r="AD3006" s="123">
        <v>18024</v>
      </c>
      <c r="AE3006" s="125">
        <v>17797</v>
      </c>
      <c r="AF3006" s="126">
        <v>19401</v>
      </c>
    </row>
    <row r="3007" spans="2:32">
      <c r="B3007" s="127">
        <v>2969</v>
      </c>
      <c r="C3007" s="128">
        <v>2969</v>
      </c>
      <c r="D3007" s="129">
        <v>124</v>
      </c>
      <c r="E3007" s="130">
        <v>5</v>
      </c>
      <c r="F3007" s="131">
        <v>4</v>
      </c>
      <c r="G3007" s="132" t="s">
        <v>486</v>
      </c>
      <c r="H3007" s="133">
        <v>5</v>
      </c>
      <c r="I3007" s="128">
        <v>3</v>
      </c>
      <c r="J3007" s="129" t="s">
        <v>486</v>
      </c>
      <c r="K3007" s="134">
        <v>17</v>
      </c>
      <c r="L3007" s="108"/>
      <c r="M3007" s="81">
        <v>15216</v>
      </c>
      <c r="N3007" s="135">
        <v>15118</v>
      </c>
      <c r="O3007" s="136">
        <v>16574</v>
      </c>
      <c r="P3007" s="135">
        <v>17079</v>
      </c>
      <c r="Q3007" s="136">
        <v>17033</v>
      </c>
      <c r="R3007" s="135">
        <v>17036</v>
      </c>
      <c r="S3007" s="136">
        <v>16297</v>
      </c>
      <c r="T3007" s="135">
        <v>16530</v>
      </c>
      <c r="U3007" s="136">
        <v>17718</v>
      </c>
      <c r="V3007" s="135">
        <v>18320</v>
      </c>
      <c r="W3007" s="136">
        <v>18220</v>
      </c>
      <c r="X3007" s="135">
        <v>18537</v>
      </c>
      <c r="Y3007" s="136">
        <v>17435</v>
      </c>
      <c r="Z3007" s="135">
        <v>18818</v>
      </c>
      <c r="AA3007" s="136">
        <v>19578</v>
      </c>
      <c r="AB3007" s="135">
        <v>19621</v>
      </c>
      <c r="AC3007" s="136">
        <v>19613</v>
      </c>
      <c r="AD3007" s="135">
        <v>18545</v>
      </c>
      <c r="AE3007" s="137">
        <v>18595</v>
      </c>
      <c r="AF3007" s="138">
        <v>19890</v>
      </c>
    </row>
    <row r="3008" spans="2:32">
      <c r="B3008" s="114">
        <v>2970</v>
      </c>
      <c r="C3008" s="115">
        <v>2970</v>
      </c>
      <c r="D3008" s="116">
        <v>124</v>
      </c>
      <c r="E3008" s="117">
        <v>5</v>
      </c>
      <c r="F3008" s="118">
        <v>4</v>
      </c>
      <c r="G3008" s="119" t="s">
        <v>486</v>
      </c>
      <c r="H3008" s="120">
        <v>5</v>
      </c>
      <c r="I3008" s="115">
        <v>3</v>
      </c>
      <c r="J3008" s="116" t="s">
        <v>486</v>
      </c>
      <c r="K3008" s="121">
        <v>18</v>
      </c>
      <c r="L3008" s="108"/>
      <c r="M3008" s="122">
        <v>15454</v>
      </c>
      <c r="N3008" s="123">
        <v>15541</v>
      </c>
      <c r="O3008" s="124">
        <v>16964</v>
      </c>
      <c r="P3008" s="123">
        <v>17392</v>
      </c>
      <c r="Q3008" s="124">
        <v>17140</v>
      </c>
      <c r="R3008" s="123">
        <v>17468</v>
      </c>
      <c r="S3008" s="124">
        <v>16903</v>
      </c>
      <c r="T3008" s="123">
        <v>17244</v>
      </c>
      <c r="U3008" s="124">
        <v>18288</v>
      </c>
      <c r="V3008" s="123">
        <v>18524</v>
      </c>
      <c r="W3008" s="124">
        <v>19156</v>
      </c>
      <c r="X3008" s="123">
        <v>19200</v>
      </c>
      <c r="Y3008" s="124">
        <v>18317</v>
      </c>
      <c r="Z3008" s="123">
        <v>19632</v>
      </c>
      <c r="AA3008" s="124">
        <v>20015</v>
      </c>
      <c r="AB3008" s="123">
        <v>19966</v>
      </c>
      <c r="AC3008" s="124">
        <v>20685</v>
      </c>
      <c r="AD3008" s="123">
        <v>19532</v>
      </c>
      <c r="AE3008" s="125">
        <v>19592</v>
      </c>
      <c r="AF3008" s="126">
        <v>20745</v>
      </c>
    </row>
    <row r="3009" spans="2:32">
      <c r="B3009" s="127">
        <v>2971</v>
      </c>
      <c r="C3009" s="128">
        <v>2971</v>
      </c>
      <c r="D3009" s="129">
        <v>124</v>
      </c>
      <c r="E3009" s="130">
        <v>5</v>
      </c>
      <c r="F3009" s="131">
        <v>4</v>
      </c>
      <c r="G3009" s="132" t="s">
        <v>486</v>
      </c>
      <c r="H3009" s="133">
        <v>5</v>
      </c>
      <c r="I3009" s="128">
        <v>3</v>
      </c>
      <c r="J3009" s="129" t="s">
        <v>486</v>
      </c>
      <c r="K3009" s="134">
        <v>19</v>
      </c>
      <c r="L3009" s="108"/>
      <c r="M3009" s="81">
        <v>15552</v>
      </c>
      <c r="N3009" s="135">
        <v>15794</v>
      </c>
      <c r="O3009" s="136">
        <v>17450</v>
      </c>
      <c r="P3009" s="135">
        <v>17810</v>
      </c>
      <c r="Q3009" s="136">
        <v>17578</v>
      </c>
      <c r="R3009" s="135">
        <v>17764</v>
      </c>
      <c r="S3009" s="136">
        <v>17134</v>
      </c>
      <c r="T3009" s="135">
        <v>17625</v>
      </c>
      <c r="U3009" s="136">
        <v>18894</v>
      </c>
      <c r="V3009" s="135">
        <v>19114</v>
      </c>
      <c r="W3009" s="136">
        <v>19817</v>
      </c>
      <c r="X3009" s="135">
        <v>19846</v>
      </c>
      <c r="Y3009" s="136">
        <v>18978</v>
      </c>
      <c r="Z3009" s="135">
        <v>20514</v>
      </c>
      <c r="AA3009" s="136">
        <v>21007</v>
      </c>
      <c r="AB3009" s="135">
        <v>20984</v>
      </c>
      <c r="AC3009" s="136">
        <v>21598</v>
      </c>
      <c r="AD3009" s="135">
        <v>20382</v>
      </c>
      <c r="AE3009" s="137">
        <v>20342</v>
      </c>
      <c r="AF3009" s="138">
        <v>21745</v>
      </c>
    </row>
    <row r="3010" spans="2:32">
      <c r="B3010" s="114">
        <v>2972</v>
      </c>
      <c r="C3010" s="115">
        <v>2972</v>
      </c>
      <c r="D3010" s="116">
        <v>124</v>
      </c>
      <c r="E3010" s="117">
        <v>5</v>
      </c>
      <c r="F3010" s="118">
        <v>4</v>
      </c>
      <c r="G3010" s="119" t="s">
        <v>486</v>
      </c>
      <c r="H3010" s="120">
        <v>5</v>
      </c>
      <c r="I3010" s="115">
        <v>3</v>
      </c>
      <c r="J3010" s="116" t="s">
        <v>486</v>
      </c>
      <c r="K3010" s="121">
        <v>20</v>
      </c>
      <c r="L3010" s="108"/>
      <c r="M3010" s="122">
        <v>15915</v>
      </c>
      <c r="N3010" s="123">
        <v>16074</v>
      </c>
      <c r="O3010" s="124">
        <v>17668</v>
      </c>
      <c r="P3010" s="123">
        <v>17948</v>
      </c>
      <c r="Q3010" s="124">
        <v>18129</v>
      </c>
      <c r="R3010" s="123">
        <v>18239</v>
      </c>
      <c r="S3010" s="124">
        <v>17733</v>
      </c>
      <c r="T3010" s="123">
        <v>17984</v>
      </c>
      <c r="U3010" s="124">
        <v>19278</v>
      </c>
      <c r="V3010" s="123">
        <v>19969</v>
      </c>
      <c r="W3010" s="124">
        <v>20346</v>
      </c>
      <c r="X3010" s="123">
        <v>20770</v>
      </c>
      <c r="Y3010" s="124">
        <v>20081</v>
      </c>
      <c r="Z3010" s="123">
        <v>21198</v>
      </c>
      <c r="AA3010" s="124">
        <v>21825</v>
      </c>
      <c r="AB3010" s="123">
        <v>22316</v>
      </c>
      <c r="AC3010" s="124">
        <v>22601</v>
      </c>
      <c r="AD3010" s="123">
        <v>21702</v>
      </c>
      <c r="AE3010" s="125">
        <v>21303</v>
      </c>
      <c r="AF3010" s="126">
        <v>22537</v>
      </c>
    </row>
    <row r="3011" spans="2:32">
      <c r="B3011" s="127">
        <v>2973</v>
      </c>
      <c r="C3011" s="128">
        <v>2973</v>
      </c>
      <c r="D3011" s="129">
        <v>124</v>
      </c>
      <c r="E3011" s="130">
        <v>5</v>
      </c>
      <c r="F3011" s="131">
        <v>4</v>
      </c>
      <c r="G3011" s="132" t="s">
        <v>486</v>
      </c>
      <c r="H3011" s="133">
        <v>5</v>
      </c>
      <c r="I3011" s="128">
        <v>3</v>
      </c>
      <c r="J3011" s="129" t="s">
        <v>486</v>
      </c>
      <c r="K3011" s="134">
        <v>21</v>
      </c>
      <c r="L3011" s="108"/>
      <c r="M3011" s="81">
        <v>15718</v>
      </c>
      <c r="N3011" s="135">
        <v>16139</v>
      </c>
      <c r="O3011" s="136">
        <v>17480</v>
      </c>
      <c r="P3011" s="135">
        <v>17898</v>
      </c>
      <c r="Q3011" s="136">
        <v>18026</v>
      </c>
      <c r="R3011" s="135">
        <v>18198</v>
      </c>
      <c r="S3011" s="136">
        <v>17818</v>
      </c>
      <c r="T3011" s="135">
        <v>18306</v>
      </c>
      <c r="U3011" s="136">
        <v>19373</v>
      </c>
      <c r="V3011" s="135">
        <v>20260</v>
      </c>
      <c r="W3011" s="136">
        <v>20917</v>
      </c>
      <c r="X3011" s="135">
        <v>21282</v>
      </c>
      <c r="Y3011" s="136">
        <v>20692</v>
      </c>
      <c r="Z3011" s="135">
        <v>21648</v>
      </c>
      <c r="AA3011" s="136">
        <v>22577</v>
      </c>
      <c r="AB3011" s="135">
        <v>23085</v>
      </c>
      <c r="AC3011" s="136">
        <v>23604</v>
      </c>
      <c r="AD3011" s="135">
        <v>22611</v>
      </c>
      <c r="AE3011" s="137">
        <v>22250</v>
      </c>
      <c r="AF3011" s="138">
        <v>23167</v>
      </c>
    </row>
    <row r="3012" spans="2:32">
      <c r="B3012" s="114">
        <v>2974</v>
      </c>
      <c r="C3012" s="115">
        <v>2974</v>
      </c>
      <c r="D3012" s="116">
        <v>124</v>
      </c>
      <c r="E3012" s="117">
        <v>5</v>
      </c>
      <c r="F3012" s="118">
        <v>4</v>
      </c>
      <c r="G3012" s="119" t="s">
        <v>486</v>
      </c>
      <c r="H3012" s="120">
        <v>5</v>
      </c>
      <c r="I3012" s="115">
        <v>3</v>
      </c>
      <c r="J3012" s="116" t="s">
        <v>486</v>
      </c>
      <c r="K3012" s="121">
        <v>22</v>
      </c>
      <c r="L3012" s="108"/>
      <c r="M3012" s="122">
        <v>14739</v>
      </c>
      <c r="N3012" s="123">
        <v>15397</v>
      </c>
      <c r="O3012" s="124">
        <v>16478</v>
      </c>
      <c r="P3012" s="123">
        <v>16858</v>
      </c>
      <c r="Q3012" s="124">
        <v>17098</v>
      </c>
      <c r="R3012" s="123">
        <v>17331</v>
      </c>
      <c r="S3012" s="124">
        <v>17092</v>
      </c>
      <c r="T3012" s="123">
        <v>17719</v>
      </c>
      <c r="U3012" s="124">
        <v>18535</v>
      </c>
      <c r="V3012" s="123">
        <v>19594</v>
      </c>
      <c r="W3012" s="124">
        <v>20323</v>
      </c>
      <c r="X3012" s="123">
        <v>20741</v>
      </c>
      <c r="Y3012" s="124">
        <v>20304</v>
      </c>
      <c r="Z3012" s="123">
        <v>21030</v>
      </c>
      <c r="AA3012" s="124">
        <v>22050</v>
      </c>
      <c r="AB3012" s="123">
        <v>22754</v>
      </c>
      <c r="AC3012" s="124">
        <v>23307</v>
      </c>
      <c r="AD3012" s="123">
        <v>22422</v>
      </c>
      <c r="AE3012" s="125">
        <v>22073</v>
      </c>
      <c r="AF3012" s="126">
        <v>22676</v>
      </c>
    </row>
    <row r="3013" spans="2:32">
      <c r="B3013" s="127">
        <v>2975</v>
      </c>
      <c r="C3013" s="128">
        <v>2975</v>
      </c>
      <c r="D3013" s="129">
        <v>124</v>
      </c>
      <c r="E3013" s="130">
        <v>5</v>
      </c>
      <c r="F3013" s="131">
        <v>4</v>
      </c>
      <c r="G3013" s="132" t="s">
        <v>486</v>
      </c>
      <c r="H3013" s="133">
        <v>5</v>
      </c>
      <c r="I3013" s="128">
        <v>3</v>
      </c>
      <c r="J3013" s="129" t="s">
        <v>486</v>
      </c>
      <c r="K3013" s="134">
        <v>23</v>
      </c>
      <c r="L3013" s="108"/>
      <c r="M3013" s="81">
        <v>13557</v>
      </c>
      <c r="N3013" s="135">
        <v>14447</v>
      </c>
      <c r="O3013" s="136">
        <v>15245</v>
      </c>
      <c r="P3013" s="135">
        <v>15574</v>
      </c>
      <c r="Q3013" s="136">
        <v>15779</v>
      </c>
      <c r="R3013" s="135">
        <v>16133</v>
      </c>
      <c r="S3013" s="136">
        <v>16191</v>
      </c>
      <c r="T3013" s="135">
        <v>16801</v>
      </c>
      <c r="U3013" s="136">
        <v>17373</v>
      </c>
      <c r="V3013" s="135">
        <v>18377</v>
      </c>
      <c r="W3013" s="136">
        <v>19336</v>
      </c>
      <c r="X3013" s="135">
        <v>19697</v>
      </c>
      <c r="Y3013" s="136">
        <v>19604</v>
      </c>
      <c r="Z3013" s="135">
        <v>19979</v>
      </c>
      <c r="AA3013" s="136">
        <v>21062</v>
      </c>
      <c r="AB3013" s="135">
        <v>21723</v>
      </c>
      <c r="AC3013" s="136">
        <v>22519</v>
      </c>
      <c r="AD3013" s="135">
        <v>21806</v>
      </c>
      <c r="AE3013" s="137">
        <v>21389</v>
      </c>
      <c r="AF3013" s="138">
        <v>21690</v>
      </c>
    </row>
    <row r="3014" spans="2:32">
      <c r="B3014" s="114">
        <v>2976</v>
      </c>
      <c r="C3014" s="115">
        <v>2976</v>
      </c>
      <c r="D3014" s="116">
        <v>124</v>
      </c>
      <c r="E3014" s="117">
        <v>5</v>
      </c>
      <c r="F3014" s="118">
        <v>4</v>
      </c>
      <c r="G3014" s="119" t="s">
        <v>486</v>
      </c>
      <c r="H3014" s="120">
        <v>5</v>
      </c>
      <c r="I3014" s="115">
        <v>3</v>
      </c>
      <c r="J3014" s="116" t="s">
        <v>486</v>
      </c>
      <c r="K3014" s="121">
        <v>24</v>
      </c>
      <c r="L3014" s="108"/>
      <c r="M3014" s="122">
        <v>12696</v>
      </c>
      <c r="N3014" s="123">
        <v>13821</v>
      </c>
      <c r="O3014" s="124">
        <v>14412</v>
      </c>
      <c r="P3014" s="123">
        <v>14659</v>
      </c>
      <c r="Q3014" s="124">
        <v>14805</v>
      </c>
      <c r="R3014" s="123">
        <v>15243</v>
      </c>
      <c r="S3014" s="124">
        <v>15515</v>
      </c>
      <c r="T3014" s="123">
        <v>16191</v>
      </c>
      <c r="U3014" s="124">
        <v>16529</v>
      </c>
      <c r="V3014" s="123">
        <v>17449</v>
      </c>
      <c r="W3014" s="124">
        <v>18534</v>
      </c>
      <c r="X3014" s="123">
        <v>18881</v>
      </c>
      <c r="Y3014" s="124">
        <v>19029</v>
      </c>
      <c r="Z3014" s="123">
        <v>19192</v>
      </c>
      <c r="AA3014" s="124">
        <v>20239</v>
      </c>
      <c r="AB3014" s="123">
        <v>20866</v>
      </c>
      <c r="AC3014" s="124">
        <v>21791</v>
      </c>
      <c r="AD3014" s="123">
        <v>21278</v>
      </c>
      <c r="AE3014" s="125">
        <v>20882</v>
      </c>
      <c r="AF3014" s="126">
        <v>20933</v>
      </c>
    </row>
    <row r="3015" spans="2:32">
      <c r="B3015" s="127">
        <v>2977</v>
      </c>
      <c r="C3015" s="128">
        <v>2977</v>
      </c>
      <c r="D3015" s="129">
        <v>125</v>
      </c>
      <c r="E3015" s="130">
        <v>5</v>
      </c>
      <c r="F3015" s="131">
        <v>5</v>
      </c>
      <c r="G3015" s="132" t="s">
        <v>486</v>
      </c>
      <c r="H3015" s="133">
        <v>5</v>
      </c>
      <c r="I3015" s="128">
        <v>4</v>
      </c>
      <c r="J3015" s="129" t="s">
        <v>486</v>
      </c>
      <c r="K3015" s="134">
        <v>1</v>
      </c>
      <c r="L3015" s="108"/>
      <c r="M3015" s="81">
        <v>12676</v>
      </c>
      <c r="N3015" s="135">
        <v>13241</v>
      </c>
      <c r="O3015" s="136">
        <v>14014</v>
      </c>
      <c r="P3015" s="135">
        <v>14440</v>
      </c>
      <c r="Q3015" s="136">
        <v>14389</v>
      </c>
      <c r="R3015" s="135">
        <v>15030</v>
      </c>
      <c r="S3015" s="136">
        <v>15179</v>
      </c>
      <c r="T3015" s="135">
        <v>15475</v>
      </c>
      <c r="U3015" s="136">
        <v>16309</v>
      </c>
      <c r="V3015" s="135">
        <v>17092</v>
      </c>
      <c r="W3015" s="136">
        <v>17937</v>
      </c>
      <c r="X3015" s="135">
        <v>18450</v>
      </c>
      <c r="Y3015" s="136">
        <v>18090</v>
      </c>
      <c r="Z3015" s="135">
        <v>19306</v>
      </c>
      <c r="AA3015" s="136">
        <v>20227</v>
      </c>
      <c r="AB3015" s="135">
        <v>20626</v>
      </c>
      <c r="AC3015" s="136">
        <v>21263</v>
      </c>
      <c r="AD3015" s="135">
        <v>20016</v>
      </c>
      <c r="AE3015" s="137">
        <v>20046</v>
      </c>
      <c r="AF3015" s="138">
        <v>21228</v>
      </c>
    </row>
    <row r="3016" spans="2:32">
      <c r="B3016" s="114">
        <v>2978</v>
      </c>
      <c r="C3016" s="115">
        <v>2978</v>
      </c>
      <c r="D3016" s="116">
        <v>125</v>
      </c>
      <c r="E3016" s="117">
        <v>5</v>
      </c>
      <c r="F3016" s="118">
        <v>5</v>
      </c>
      <c r="G3016" s="119" t="s">
        <v>486</v>
      </c>
      <c r="H3016" s="120">
        <v>5</v>
      </c>
      <c r="I3016" s="115">
        <v>4</v>
      </c>
      <c r="J3016" s="116" t="s">
        <v>486</v>
      </c>
      <c r="K3016" s="121">
        <v>2</v>
      </c>
      <c r="L3016" s="108"/>
      <c r="M3016" s="122">
        <v>12346</v>
      </c>
      <c r="N3016" s="123">
        <v>13062</v>
      </c>
      <c r="O3016" s="124">
        <v>13739</v>
      </c>
      <c r="P3016" s="123">
        <v>14099</v>
      </c>
      <c r="Q3016" s="124">
        <v>14146</v>
      </c>
      <c r="R3016" s="123">
        <v>14602</v>
      </c>
      <c r="S3016" s="124">
        <v>14895</v>
      </c>
      <c r="T3016" s="123">
        <v>15232</v>
      </c>
      <c r="U3016" s="124">
        <v>15971</v>
      </c>
      <c r="V3016" s="123">
        <v>16738</v>
      </c>
      <c r="W3016" s="124">
        <v>17520</v>
      </c>
      <c r="X3016" s="123">
        <v>17914</v>
      </c>
      <c r="Y3016" s="124">
        <v>17743</v>
      </c>
      <c r="Z3016" s="123">
        <v>18853</v>
      </c>
      <c r="AA3016" s="124">
        <v>19723</v>
      </c>
      <c r="AB3016" s="123">
        <v>20166</v>
      </c>
      <c r="AC3016" s="124">
        <v>20742</v>
      </c>
      <c r="AD3016" s="123">
        <v>19605</v>
      </c>
      <c r="AE3016" s="125">
        <v>19656</v>
      </c>
      <c r="AF3016" s="126">
        <v>20731</v>
      </c>
    </row>
    <row r="3017" spans="2:32">
      <c r="B3017" s="127">
        <v>2979</v>
      </c>
      <c r="C3017" s="128">
        <v>2979</v>
      </c>
      <c r="D3017" s="129">
        <v>125</v>
      </c>
      <c r="E3017" s="130">
        <v>5</v>
      </c>
      <c r="F3017" s="131">
        <v>5</v>
      </c>
      <c r="G3017" s="132" t="s">
        <v>486</v>
      </c>
      <c r="H3017" s="133">
        <v>5</v>
      </c>
      <c r="I3017" s="128">
        <v>4</v>
      </c>
      <c r="J3017" s="129" t="s">
        <v>486</v>
      </c>
      <c r="K3017" s="134">
        <v>3</v>
      </c>
      <c r="L3017" s="108"/>
      <c r="M3017" s="81">
        <v>12159</v>
      </c>
      <c r="N3017" s="135">
        <v>13038</v>
      </c>
      <c r="O3017" s="136">
        <v>13652</v>
      </c>
      <c r="P3017" s="135">
        <v>13944</v>
      </c>
      <c r="Q3017" s="136">
        <v>13989</v>
      </c>
      <c r="R3017" s="135">
        <v>14374</v>
      </c>
      <c r="S3017" s="136">
        <v>14682</v>
      </c>
      <c r="T3017" s="135">
        <v>15154</v>
      </c>
      <c r="U3017" s="136">
        <v>15799</v>
      </c>
      <c r="V3017" s="135">
        <v>16483</v>
      </c>
      <c r="W3017" s="136">
        <v>17274</v>
      </c>
      <c r="X3017" s="135">
        <v>17551</v>
      </c>
      <c r="Y3017" s="136">
        <v>17416</v>
      </c>
      <c r="Z3017" s="135">
        <v>18560</v>
      </c>
      <c r="AA3017" s="136">
        <v>19355</v>
      </c>
      <c r="AB3017" s="135">
        <v>19762</v>
      </c>
      <c r="AC3017" s="136">
        <v>20363</v>
      </c>
      <c r="AD3017" s="135">
        <v>19214</v>
      </c>
      <c r="AE3017" s="137">
        <v>19411</v>
      </c>
      <c r="AF3017" s="138">
        <v>20375</v>
      </c>
    </row>
    <row r="3018" spans="2:32">
      <c r="B3018" s="114">
        <v>2980</v>
      </c>
      <c r="C3018" s="115">
        <v>2980</v>
      </c>
      <c r="D3018" s="116">
        <v>125</v>
      </c>
      <c r="E3018" s="117">
        <v>5</v>
      </c>
      <c r="F3018" s="118">
        <v>5</v>
      </c>
      <c r="G3018" s="119" t="s">
        <v>486</v>
      </c>
      <c r="H3018" s="120">
        <v>5</v>
      </c>
      <c r="I3018" s="115">
        <v>4</v>
      </c>
      <c r="J3018" s="116" t="s">
        <v>486</v>
      </c>
      <c r="K3018" s="121">
        <v>4</v>
      </c>
      <c r="L3018" s="108"/>
      <c r="M3018" s="122">
        <v>12188</v>
      </c>
      <c r="N3018" s="123">
        <v>13190</v>
      </c>
      <c r="O3018" s="124">
        <v>13747</v>
      </c>
      <c r="P3018" s="123">
        <v>14004</v>
      </c>
      <c r="Q3018" s="124">
        <v>14099</v>
      </c>
      <c r="R3018" s="123">
        <v>14320</v>
      </c>
      <c r="S3018" s="124">
        <v>14579</v>
      </c>
      <c r="T3018" s="123">
        <v>15216</v>
      </c>
      <c r="U3018" s="124">
        <v>15709</v>
      </c>
      <c r="V3018" s="123">
        <v>16374</v>
      </c>
      <c r="W3018" s="124">
        <v>17003</v>
      </c>
      <c r="X3018" s="123">
        <v>17179</v>
      </c>
      <c r="Y3018" s="124">
        <v>17054</v>
      </c>
      <c r="Z3018" s="123">
        <v>18204</v>
      </c>
      <c r="AA3018" s="124">
        <v>18912</v>
      </c>
      <c r="AB3018" s="123">
        <v>19276</v>
      </c>
      <c r="AC3018" s="124">
        <v>19740</v>
      </c>
      <c r="AD3018" s="123">
        <v>18691</v>
      </c>
      <c r="AE3018" s="125">
        <v>19084</v>
      </c>
      <c r="AF3018" s="126">
        <v>19852</v>
      </c>
    </row>
    <row r="3019" spans="2:32">
      <c r="B3019" s="127">
        <v>2981</v>
      </c>
      <c r="C3019" s="128">
        <v>2981</v>
      </c>
      <c r="D3019" s="129">
        <v>125</v>
      </c>
      <c r="E3019" s="130">
        <v>5</v>
      </c>
      <c r="F3019" s="131">
        <v>5</v>
      </c>
      <c r="G3019" s="132" t="s">
        <v>486</v>
      </c>
      <c r="H3019" s="133">
        <v>5</v>
      </c>
      <c r="I3019" s="128">
        <v>4</v>
      </c>
      <c r="J3019" s="129" t="s">
        <v>486</v>
      </c>
      <c r="K3019" s="134">
        <v>5</v>
      </c>
      <c r="L3019" s="108"/>
      <c r="M3019" s="81">
        <v>12577</v>
      </c>
      <c r="N3019" s="135">
        <v>13777</v>
      </c>
      <c r="O3019" s="136">
        <v>14293</v>
      </c>
      <c r="P3019" s="135">
        <v>14480</v>
      </c>
      <c r="Q3019" s="136">
        <v>14465</v>
      </c>
      <c r="R3019" s="135">
        <v>14637</v>
      </c>
      <c r="S3019" s="136">
        <v>14736</v>
      </c>
      <c r="T3019" s="135">
        <v>15687</v>
      </c>
      <c r="U3019" s="136">
        <v>16131</v>
      </c>
      <c r="V3019" s="135">
        <v>16515</v>
      </c>
      <c r="W3019" s="136">
        <v>17175</v>
      </c>
      <c r="X3019" s="135">
        <v>17171</v>
      </c>
      <c r="Y3019" s="136">
        <v>16897</v>
      </c>
      <c r="Z3019" s="135">
        <v>18252</v>
      </c>
      <c r="AA3019" s="136">
        <v>18831</v>
      </c>
      <c r="AB3019" s="135">
        <v>18898</v>
      </c>
      <c r="AC3019" s="136">
        <v>19430</v>
      </c>
      <c r="AD3019" s="135">
        <v>18341</v>
      </c>
      <c r="AE3019" s="137">
        <v>19081</v>
      </c>
      <c r="AF3019" s="138">
        <v>19706</v>
      </c>
    </row>
    <row r="3020" spans="2:32">
      <c r="B3020" s="114">
        <v>2982</v>
      </c>
      <c r="C3020" s="115">
        <v>2982</v>
      </c>
      <c r="D3020" s="116">
        <v>125</v>
      </c>
      <c r="E3020" s="117">
        <v>5</v>
      </c>
      <c r="F3020" s="118">
        <v>5</v>
      </c>
      <c r="G3020" s="119" t="s">
        <v>486</v>
      </c>
      <c r="H3020" s="120">
        <v>5</v>
      </c>
      <c r="I3020" s="115">
        <v>4</v>
      </c>
      <c r="J3020" s="116" t="s">
        <v>486</v>
      </c>
      <c r="K3020" s="121">
        <v>6</v>
      </c>
      <c r="L3020" s="108"/>
      <c r="M3020" s="122">
        <v>13049</v>
      </c>
      <c r="N3020" s="123">
        <v>14777</v>
      </c>
      <c r="O3020" s="124">
        <v>15299</v>
      </c>
      <c r="P3020" s="123">
        <v>15462</v>
      </c>
      <c r="Q3020" s="124">
        <v>15231</v>
      </c>
      <c r="R3020" s="123">
        <v>14983</v>
      </c>
      <c r="S3020" s="124">
        <v>14777</v>
      </c>
      <c r="T3020" s="123">
        <v>16506</v>
      </c>
      <c r="U3020" s="124">
        <v>16922</v>
      </c>
      <c r="V3020" s="123">
        <v>16954</v>
      </c>
      <c r="W3020" s="124">
        <v>17654</v>
      </c>
      <c r="X3020" s="123">
        <v>17112</v>
      </c>
      <c r="Y3020" s="124">
        <v>16524</v>
      </c>
      <c r="Z3020" s="123">
        <v>18688</v>
      </c>
      <c r="AA3020" s="124">
        <v>19155</v>
      </c>
      <c r="AB3020" s="123">
        <v>18807</v>
      </c>
      <c r="AC3020" s="124">
        <v>19399</v>
      </c>
      <c r="AD3020" s="123">
        <v>17770</v>
      </c>
      <c r="AE3020" s="125">
        <v>19324</v>
      </c>
      <c r="AF3020" s="126">
        <v>19944</v>
      </c>
    </row>
    <row r="3021" spans="2:32">
      <c r="B3021" s="127">
        <v>2983</v>
      </c>
      <c r="C3021" s="128">
        <v>2983</v>
      </c>
      <c r="D3021" s="129">
        <v>125</v>
      </c>
      <c r="E3021" s="130">
        <v>5</v>
      </c>
      <c r="F3021" s="131">
        <v>5</v>
      </c>
      <c r="G3021" s="132" t="s">
        <v>486</v>
      </c>
      <c r="H3021" s="133">
        <v>5</v>
      </c>
      <c r="I3021" s="128">
        <v>4</v>
      </c>
      <c r="J3021" s="129" t="s">
        <v>486</v>
      </c>
      <c r="K3021" s="134">
        <v>7</v>
      </c>
      <c r="L3021" s="108"/>
      <c r="M3021" s="81">
        <v>13465</v>
      </c>
      <c r="N3021" s="135">
        <v>15888</v>
      </c>
      <c r="O3021" s="136">
        <v>16418</v>
      </c>
      <c r="P3021" s="135">
        <v>16556</v>
      </c>
      <c r="Q3021" s="136">
        <v>16165</v>
      </c>
      <c r="R3021" s="135">
        <v>15257</v>
      </c>
      <c r="S3021" s="136">
        <v>14766</v>
      </c>
      <c r="T3021" s="135">
        <v>17448</v>
      </c>
      <c r="U3021" s="136">
        <v>17715</v>
      </c>
      <c r="V3021" s="135">
        <v>17576</v>
      </c>
      <c r="W3021" s="136">
        <v>18265</v>
      </c>
      <c r="X3021" s="135">
        <v>16943</v>
      </c>
      <c r="Y3021" s="136">
        <v>16160</v>
      </c>
      <c r="Z3021" s="135">
        <v>19161</v>
      </c>
      <c r="AA3021" s="136">
        <v>19634</v>
      </c>
      <c r="AB3021" s="135">
        <v>19083</v>
      </c>
      <c r="AC3021" s="136">
        <v>19628</v>
      </c>
      <c r="AD3021" s="135">
        <v>17251</v>
      </c>
      <c r="AE3021" s="137">
        <v>19769</v>
      </c>
      <c r="AF3021" s="138">
        <v>20268</v>
      </c>
    </row>
    <row r="3022" spans="2:32">
      <c r="B3022" s="114">
        <v>2984</v>
      </c>
      <c r="C3022" s="115">
        <v>2984</v>
      </c>
      <c r="D3022" s="116">
        <v>125</v>
      </c>
      <c r="E3022" s="117">
        <v>5</v>
      </c>
      <c r="F3022" s="118">
        <v>5</v>
      </c>
      <c r="G3022" s="119" t="s">
        <v>486</v>
      </c>
      <c r="H3022" s="120">
        <v>5</v>
      </c>
      <c r="I3022" s="115">
        <v>4</v>
      </c>
      <c r="J3022" s="116" t="s">
        <v>486</v>
      </c>
      <c r="K3022" s="121">
        <v>8</v>
      </c>
      <c r="L3022" s="108"/>
      <c r="M3022" s="122">
        <v>14128</v>
      </c>
      <c r="N3022" s="123">
        <v>16652</v>
      </c>
      <c r="O3022" s="124">
        <v>17013</v>
      </c>
      <c r="P3022" s="123">
        <v>17233</v>
      </c>
      <c r="Q3022" s="124">
        <v>16854</v>
      </c>
      <c r="R3022" s="123">
        <v>15871</v>
      </c>
      <c r="S3022" s="124">
        <v>15139</v>
      </c>
      <c r="T3022" s="123">
        <v>18193</v>
      </c>
      <c r="U3022" s="124">
        <v>18103</v>
      </c>
      <c r="V3022" s="123">
        <v>18203</v>
      </c>
      <c r="W3022" s="124">
        <v>18700</v>
      </c>
      <c r="X3022" s="123">
        <v>17337</v>
      </c>
      <c r="Y3022" s="124">
        <v>16320</v>
      </c>
      <c r="Z3022" s="123">
        <v>19317</v>
      </c>
      <c r="AA3022" s="124">
        <v>19941</v>
      </c>
      <c r="AB3022" s="123">
        <v>19532</v>
      </c>
      <c r="AC3022" s="124">
        <v>19935</v>
      </c>
      <c r="AD3022" s="123">
        <v>17367</v>
      </c>
      <c r="AE3022" s="125">
        <v>20321</v>
      </c>
      <c r="AF3022" s="126">
        <v>20353</v>
      </c>
    </row>
    <row r="3023" spans="2:32">
      <c r="B3023" s="127">
        <v>2985</v>
      </c>
      <c r="C3023" s="128">
        <v>2985</v>
      </c>
      <c r="D3023" s="129">
        <v>125</v>
      </c>
      <c r="E3023" s="130">
        <v>5</v>
      </c>
      <c r="F3023" s="131">
        <v>5</v>
      </c>
      <c r="G3023" s="132" t="s">
        <v>486</v>
      </c>
      <c r="H3023" s="133">
        <v>5</v>
      </c>
      <c r="I3023" s="128">
        <v>4</v>
      </c>
      <c r="J3023" s="129" t="s">
        <v>486</v>
      </c>
      <c r="K3023" s="134">
        <v>9</v>
      </c>
      <c r="L3023" s="108"/>
      <c r="M3023" s="81">
        <v>14963</v>
      </c>
      <c r="N3023" s="135">
        <v>16879</v>
      </c>
      <c r="O3023" s="136">
        <v>17210</v>
      </c>
      <c r="P3023" s="135">
        <v>17602</v>
      </c>
      <c r="Q3023" s="136">
        <v>17064</v>
      </c>
      <c r="R3023" s="135">
        <v>16544</v>
      </c>
      <c r="S3023" s="136">
        <v>15739</v>
      </c>
      <c r="T3023" s="135">
        <v>18379</v>
      </c>
      <c r="U3023" s="136">
        <v>18236</v>
      </c>
      <c r="V3023" s="135">
        <v>18376</v>
      </c>
      <c r="W3023" s="136">
        <v>18842</v>
      </c>
      <c r="X3023" s="135">
        <v>17878</v>
      </c>
      <c r="Y3023" s="136">
        <v>16633</v>
      </c>
      <c r="Z3023" s="135">
        <v>19167</v>
      </c>
      <c r="AA3023" s="136">
        <v>19948</v>
      </c>
      <c r="AB3023" s="135">
        <v>19609</v>
      </c>
      <c r="AC3023" s="136">
        <v>20082</v>
      </c>
      <c r="AD3023" s="135">
        <v>17627</v>
      </c>
      <c r="AE3023" s="137">
        <v>20260</v>
      </c>
      <c r="AF3023" s="138">
        <v>20160</v>
      </c>
    </row>
    <row r="3024" spans="2:32">
      <c r="B3024" s="114">
        <v>2986</v>
      </c>
      <c r="C3024" s="115">
        <v>2986</v>
      </c>
      <c r="D3024" s="116">
        <v>125</v>
      </c>
      <c r="E3024" s="117">
        <v>5</v>
      </c>
      <c r="F3024" s="118">
        <v>5</v>
      </c>
      <c r="G3024" s="119" t="s">
        <v>486</v>
      </c>
      <c r="H3024" s="120">
        <v>5</v>
      </c>
      <c r="I3024" s="115">
        <v>4</v>
      </c>
      <c r="J3024" s="116" t="s">
        <v>486</v>
      </c>
      <c r="K3024" s="121">
        <v>10</v>
      </c>
      <c r="L3024" s="108"/>
      <c r="M3024" s="122">
        <v>15354</v>
      </c>
      <c r="N3024" s="123">
        <v>16872</v>
      </c>
      <c r="O3024" s="124">
        <v>17249</v>
      </c>
      <c r="P3024" s="123">
        <v>17717</v>
      </c>
      <c r="Q3024" s="124">
        <v>17131</v>
      </c>
      <c r="R3024" s="123">
        <v>16956</v>
      </c>
      <c r="S3024" s="124">
        <v>16146</v>
      </c>
      <c r="T3024" s="123">
        <v>18428</v>
      </c>
      <c r="U3024" s="124">
        <v>18354</v>
      </c>
      <c r="V3024" s="123">
        <v>18504</v>
      </c>
      <c r="W3024" s="124">
        <v>18869</v>
      </c>
      <c r="X3024" s="123">
        <v>18362</v>
      </c>
      <c r="Y3024" s="124">
        <v>17091</v>
      </c>
      <c r="Z3024" s="123">
        <v>19343</v>
      </c>
      <c r="AA3024" s="124">
        <v>20201</v>
      </c>
      <c r="AB3024" s="123">
        <v>19851</v>
      </c>
      <c r="AC3024" s="124">
        <v>20188</v>
      </c>
      <c r="AD3024" s="123">
        <v>18149</v>
      </c>
      <c r="AE3024" s="125">
        <v>20414</v>
      </c>
      <c r="AF3024" s="126">
        <v>20382</v>
      </c>
    </row>
    <row r="3025" spans="2:32">
      <c r="B3025" s="127">
        <v>2987</v>
      </c>
      <c r="C3025" s="128">
        <v>2987</v>
      </c>
      <c r="D3025" s="129">
        <v>125</v>
      </c>
      <c r="E3025" s="130">
        <v>5</v>
      </c>
      <c r="F3025" s="131">
        <v>5</v>
      </c>
      <c r="G3025" s="132" t="s">
        <v>486</v>
      </c>
      <c r="H3025" s="133">
        <v>5</v>
      </c>
      <c r="I3025" s="128">
        <v>4</v>
      </c>
      <c r="J3025" s="129" t="s">
        <v>486</v>
      </c>
      <c r="K3025" s="134">
        <v>11</v>
      </c>
      <c r="L3025" s="108"/>
      <c r="M3025" s="81">
        <v>15462</v>
      </c>
      <c r="N3025" s="135">
        <v>16892</v>
      </c>
      <c r="O3025" s="136">
        <v>17290</v>
      </c>
      <c r="P3025" s="135">
        <v>17799</v>
      </c>
      <c r="Q3025" s="136">
        <v>17231</v>
      </c>
      <c r="R3025" s="135">
        <v>17035</v>
      </c>
      <c r="S3025" s="136">
        <v>16368</v>
      </c>
      <c r="T3025" s="135">
        <v>18463</v>
      </c>
      <c r="U3025" s="136">
        <v>18510</v>
      </c>
      <c r="V3025" s="135">
        <v>18599</v>
      </c>
      <c r="W3025" s="136">
        <v>18870</v>
      </c>
      <c r="X3025" s="135">
        <v>18491</v>
      </c>
      <c r="Y3025" s="136">
        <v>17455</v>
      </c>
      <c r="Z3025" s="135">
        <v>19587</v>
      </c>
      <c r="AA3025" s="136">
        <v>20477</v>
      </c>
      <c r="AB3025" s="135">
        <v>20142</v>
      </c>
      <c r="AC3025" s="136">
        <v>20367</v>
      </c>
      <c r="AD3025" s="135">
        <v>18562</v>
      </c>
      <c r="AE3025" s="137">
        <v>20637</v>
      </c>
      <c r="AF3025" s="138">
        <v>20670</v>
      </c>
    </row>
    <row r="3026" spans="2:32">
      <c r="B3026" s="114">
        <v>2988</v>
      </c>
      <c r="C3026" s="115">
        <v>2988</v>
      </c>
      <c r="D3026" s="116">
        <v>125</v>
      </c>
      <c r="E3026" s="117">
        <v>5</v>
      </c>
      <c r="F3026" s="118">
        <v>5</v>
      </c>
      <c r="G3026" s="119" t="s">
        <v>486</v>
      </c>
      <c r="H3026" s="120">
        <v>5</v>
      </c>
      <c r="I3026" s="115">
        <v>4</v>
      </c>
      <c r="J3026" s="116" t="s">
        <v>486</v>
      </c>
      <c r="K3026" s="121">
        <v>12</v>
      </c>
      <c r="L3026" s="108"/>
      <c r="M3026" s="122">
        <v>15333</v>
      </c>
      <c r="N3026" s="123">
        <v>16773</v>
      </c>
      <c r="O3026" s="124">
        <v>17164</v>
      </c>
      <c r="P3026" s="123">
        <v>17722</v>
      </c>
      <c r="Q3026" s="124">
        <v>17174</v>
      </c>
      <c r="R3026" s="123">
        <v>16913</v>
      </c>
      <c r="S3026" s="124">
        <v>16402</v>
      </c>
      <c r="T3026" s="123">
        <v>18328</v>
      </c>
      <c r="U3026" s="124">
        <v>18427</v>
      </c>
      <c r="V3026" s="123">
        <v>18518</v>
      </c>
      <c r="W3026" s="124">
        <v>18745</v>
      </c>
      <c r="X3026" s="123">
        <v>18385</v>
      </c>
      <c r="Y3026" s="124">
        <v>17569</v>
      </c>
      <c r="Z3026" s="123">
        <v>19538</v>
      </c>
      <c r="AA3026" s="124">
        <v>20505</v>
      </c>
      <c r="AB3026" s="123">
        <v>20158</v>
      </c>
      <c r="AC3026" s="124">
        <v>20345</v>
      </c>
      <c r="AD3026" s="123">
        <v>18679</v>
      </c>
      <c r="AE3026" s="125">
        <v>20583</v>
      </c>
      <c r="AF3026" s="126">
        <v>20633</v>
      </c>
    </row>
    <row r="3027" spans="2:32">
      <c r="B3027" s="127">
        <v>2989</v>
      </c>
      <c r="C3027" s="128">
        <v>2989</v>
      </c>
      <c r="D3027" s="129">
        <v>125</v>
      </c>
      <c r="E3027" s="130">
        <v>5</v>
      </c>
      <c r="F3027" s="131">
        <v>5</v>
      </c>
      <c r="G3027" s="132" t="s">
        <v>486</v>
      </c>
      <c r="H3027" s="133">
        <v>5</v>
      </c>
      <c r="I3027" s="128">
        <v>4</v>
      </c>
      <c r="J3027" s="129" t="s">
        <v>486</v>
      </c>
      <c r="K3027" s="134">
        <v>13</v>
      </c>
      <c r="L3027" s="108"/>
      <c r="M3027" s="81">
        <v>15037</v>
      </c>
      <c r="N3027" s="135">
        <v>16651</v>
      </c>
      <c r="O3027" s="136">
        <v>17030</v>
      </c>
      <c r="P3027" s="135">
        <v>17614</v>
      </c>
      <c r="Q3027" s="136">
        <v>17048</v>
      </c>
      <c r="R3027" s="135">
        <v>16603</v>
      </c>
      <c r="S3027" s="136">
        <v>16253</v>
      </c>
      <c r="T3027" s="135">
        <v>18196</v>
      </c>
      <c r="U3027" s="136">
        <v>18290</v>
      </c>
      <c r="V3027" s="135">
        <v>18396</v>
      </c>
      <c r="W3027" s="136">
        <v>18627</v>
      </c>
      <c r="X3027" s="135">
        <v>18067</v>
      </c>
      <c r="Y3027" s="136">
        <v>17455</v>
      </c>
      <c r="Z3027" s="135">
        <v>19415</v>
      </c>
      <c r="AA3027" s="136">
        <v>20412</v>
      </c>
      <c r="AB3027" s="135">
        <v>20049</v>
      </c>
      <c r="AC3027" s="136">
        <v>20266</v>
      </c>
      <c r="AD3027" s="135">
        <v>18537</v>
      </c>
      <c r="AE3027" s="137">
        <v>20467</v>
      </c>
      <c r="AF3027" s="138">
        <v>20505</v>
      </c>
    </row>
    <row r="3028" spans="2:32">
      <c r="B3028" s="114">
        <v>2990</v>
      </c>
      <c r="C3028" s="115">
        <v>2990</v>
      </c>
      <c r="D3028" s="116">
        <v>125</v>
      </c>
      <c r="E3028" s="117">
        <v>5</v>
      </c>
      <c r="F3028" s="118">
        <v>5</v>
      </c>
      <c r="G3028" s="119" t="s">
        <v>486</v>
      </c>
      <c r="H3028" s="120">
        <v>5</v>
      </c>
      <c r="I3028" s="115">
        <v>4</v>
      </c>
      <c r="J3028" s="116" t="s">
        <v>486</v>
      </c>
      <c r="K3028" s="121">
        <v>14</v>
      </c>
      <c r="L3028" s="108"/>
      <c r="M3028" s="122">
        <v>14662</v>
      </c>
      <c r="N3028" s="123">
        <v>16577</v>
      </c>
      <c r="O3028" s="124">
        <v>16937</v>
      </c>
      <c r="P3028" s="123">
        <v>17527</v>
      </c>
      <c r="Q3028" s="124">
        <v>16955</v>
      </c>
      <c r="R3028" s="123">
        <v>16236</v>
      </c>
      <c r="S3028" s="124">
        <v>16170</v>
      </c>
      <c r="T3028" s="123">
        <v>18121</v>
      </c>
      <c r="U3028" s="124">
        <v>18101</v>
      </c>
      <c r="V3028" s="123">
        <v>18334</v>
      </c>
      <c r="W3028" s="124">
        <v>18463</v>
      </c>
      <c r="X3028" s="123">
        <v>17670</v>
      </c>
      <c r="Y3028" s="124">
        <v>17339</v>
      </c>
      <c r="Z3028" s="123">
        <v>19275</v>
      </c>
      <c r="AA3028" s="124">
        <v>20271</v>
      </c>
      <c r="AB3028" s="123">
        <v>19952</v>
      </c>
      <c r="AC3028" s="124">
        <v>20064</v>
      </c>
      <c r="AD3028" s="123">
        <v>18404</v>
      </c>
      <c r="AE3028" s="125">
        <v>20350</v>
      </c>
      <c r="AF3028" s="126">
        <v>20346</v>
      </c>
    </row>
    <row r="3029" spans="2:32">
      <c r="B3029" s="127">
        <v>2991</v>
      </c>
      <c r="C3029" s="128">
        <v>2991</v>
      </c>
      <c r="D3029" s="129">
        <v>125</v>
      </c>
      <c r="E3029" s="130">
        <v>5</v>
      </c>
      <c r="F3029" s="131">
        <v>5</v>
      </c>
      <c r="G3029" s="132" t="s">
        <v>486</v>
      </c>
      <c r="H3029" s="133">
        <v>5</v>
      </c>
      <c r="I3029" s="128">
        <v>4</v>
      </c>
      <c r="J3029" s="129" t="s">
        <v>486</v>
      </c>
      <c r="K3029" s="134">
        <v>15</v>
      </c>
      <c r="L3029" s="108"/>
      <c r="M3029" s="81">
        <v>14840</v>
      </c>
      <c r="N3029" s="135">
        <v>16772</v>
      </c>
      <c r="O3029" s="136">
        <v>17252</v>
      </c>
      <c r="P3029" s="135">
        <v>17637</v>
      </c>
      <c r="Q3029" s="136">
        <v>17171</v>
      </c>
      <c r="R3029" s="135">
        <v>16432</v>
      </c>
      <c r="S3029" s="136">
        <v>16462</v>
      </c>
      <c r="T3029" s="135">
        <v>18284</v>
      </c>
      <c r="U3029" s="136">
        <v>18374</v>
      </c>
      <c r="V3029" s="135">
        <v>18531</v>
      </c>
      <c r="W3029" s="136">
        <v>18525</v>
      </c>
      <c r="X3029" s="135">
        <v>17832</v>
      </c>
      <c r="Y3029" s="136">
        <v>17598</v>
      </c>
      <c r="Z3029" s="135">
        <v>19531</v>
      </c>
      <c r="AA3029" s="136">
        <v>20326</v>
      </c>
      <c r="AB3029" s="135">
        <v>20096</v>
      </c>
      <c r="AC3029" s="136">
        <v>20071</v>
      </c>
      <c r="AD3029" s="135">
        <v>18654</v>
      </c>
      <c r="AE3029" s="137">
        <v>20467</v>
      </c>
      <c r="AF3029" s="138">
        <v>20583</v>
      </c>
    </row>
    <row r="3030" spans="2:32">
      <c r="B3030" s="114">
        <v>2992</v>
      </c>
      <c r="C3030" s="115">
        <v>2992</v>
      </c>
      <c r="D3030" s="116">
        <v>125</v>
      </c>
      <c r="E3030" s="117">
        <v>5</v>
      </c>
      <c r="F3030" s="118">
        <v>5</v>
      </c>
      <c r="G3030" s="119" t="s">
        <v>486</v>
      </c>
      <c r="H3030" s="120">
        <v>5</v>
      </c>
      <c r="I3030" s="115">
        <v>4</v>
      </c>
      <c r="J3030" s="116" t="s">
        <v>486</v>
      </c>
      <c r="K3030" s="121">
        <v>16</v>
      </c>
      <c r="L3030" s="108"/>
      <c r="M3030" s="122">
        <v>15099</v>
      </c>
      <c r="N3030" s="123">
        <v>16963</v>
      </c>
      <c r="O3030" s="124">
        <v>17581</v>
      </c>
      <c r="P3030" s="123">
        <v>17812</v>
      </c>
      <c r="Q3030" s="124">
        <v>17346</v>
      </c>
      <c r="R3030" s="123">
        <v>16705</v>
      </c>
      <c r="S3030" s="124">
        <v>16842</v>
      </c>
      <c r="T3030" s="123">
        <v>18425</v>
      </c>
      <c r="U3030" s="124">
        <v>18793</v>
      </c>
      <c r="V3030" s="123">
        <v>18649</v>
      </c>
      <c r="W3030" s="124">
        <v>18532</v>
      </c>
      <c r="X3030" s="123">
        <v>18019</v>
      </c>
      <c r="Y3030" s="124">
        <v>17897</v>
      </c>
      <c r="Z3030" s="123">
        <v>20014</v>
      </c>
      <c r="AA3030" s="124">
        <v>20350</v>
      </c>
      <c r="AB3030" s="123">
        <v>20099</v>
      </c>
      <c r="AC3030" s="124">
        <v>19955</v>
      </c>
      <c r="AD3030" s="123">
        <v>18927</v>
      </c>
      <c r="AE3030" s="125">
        <v>20506</v>
      </c>
      <c r="AF3030" s="126">
        <v>21028</v>
      </c>
    </row>
    <row r="3031" spans="2:32">
      <c r="B3031" s="127">
        <v>2993</v>
      </c>
      <c r="C3031" s="128">
        <v>2993</v>
      </c>
      <c r="D3031" s="129">
        <v>125</v>
      </c>
      <c r="E3031" s="130">
        <v>5</v>
      </c>
      <c r="F3031" s="131">
        <v>5</v>
      </c>
      <c r="G3031" s="132" t="s">
        <v>486</v>
      </c>
      <c r="H3031" s="133">
        <v>5</v>
      </c>
      <c r="I3031" s="128">
        <v>4</v>
      </c>
      <c r="J3031" s="129" t="s">
        <v>486</v>
      </c>
      <c r="K3031" s="134">
        <v>17</v>
      </c>
      <c r="L3031" s="108"/>
      <c r="M3031" s="81">
        <v>15296</v>
      </c>
      <c r="N3031" s="135">
        <v>16941</v>
      </c>
      <c r="O3031" s="136">
        <v>17751</v>
      </c>
      <c r="P3031" s="135">
        <v>17771</v>
      </c>
      <c r="Q3031" s="136">
        <v>17577</v>
      </c>
      <c r="R3031" s="135">
        <v>16838</v>
      </c>
      <c r="S3031" s="136">
        <v>17194</v>
      </c>
      <c r="T3031" s="135">
        <v>18463</v>
      </c>
      <c r="U3031" s="136">
        <v>18976</v>
      </c>
      <c r="V3031" s="135">
        <v>18809</v>
      </c>
      <c r="W3031" s="136">
        <v>18557</v>
      </c>
      <c r="X3031" s="135">
        <v>18129</v>
      </c>
      <c r="Y3031" s="136">
        <v>18344</v>
      </c>
      <c r="Z3031" s="135">
        <v>20195</v>
      </c>
      <c r="AA3031" s="136">
        <v>20268</v>
      </c>
      <c r="AB3031" s="135">
        <v>20280</v>
      </c>
      <c r="AC3031" s="136">
        <v>20040</v>
      </c>
      <c r="AD3031" s="135">
        <v>19328</v>
      </c>
      <c r="AE3031" s="137">
        <v>20586</v>
      </c>
      <c r="AF3031" s="138">
        <v>21228</v>
      </c>
    </row>
    <row r="3032" spans="2:32">
      <c r="B3032" s="114">
        <v>2994</v>
      </c>
      <c r="C3032" s="115">
        <v>2994</v>
      </c>
      <c r="D3032" s="116">
        <v>125</v>
      </c>
      <c r="E3032" s="117">
        <v>5</v>
      </c>
      <c r="F3032" s="118">
        <v>5</v>
      </c>
      <c r="G3032" s="119" t="s">
        <v>486</v>
      </c>
      <c r="H3032" s="120">
        <v>5</v>
      </c>
      <c r="I3032" s="115">
        <v>4</v>
      </c>
      <c r="J3032" s="116" t="s">
        <v>486</v>
      </c>
      <c r="K3032" s="121">
        <v>18</v>
      </c>
      <c r="L3032" s="108"/>
      <c r="M3032" s="122">
        <v>15340</v>
      </c>
      <c r="N3032" s="123">
        <v>16907</v>
      </c>
      <c r="O3032" s="124">
        <v>17671</v>
      </c>
      <c r="P3032" s="123">
        <v>17498</v>
      </c>
      <c r="Q3032" s="124">
        <v>17863</v>
      </c>
      <c r="R3032" s="123">
        <v>17044</v>
      </c>
      <c r="S3032" s="124">
        <v>17477</v>
      </c>
      <c r="T3032" s="123">
        <v>18593</v>
      </c>
      <c r="U3032" s="124">
        <v>18984</v>
      </c>
      <c r="V3032" s="123">
        <v>19310</v>
      </c>
      <c r="W3032" s="124">
        <v>18687</v>
      </c>
      <c r="X3032" s="123">
        <v>18608</v>
      </c>
      <c r="Y3032" s="124">
        <v>18925</v>
      </c>
      <c r="Z3032" s="123">
        <v>20246</v>
      </c>
      <c r="AA3032" s="124">
        <v>20226</v>
      </c>
      <c r="AB3032" s="123">
        <v>20993</v>
      </c>
      <c r="AC3032" s="124">
        <v>20425</v>
      </c>
      <c r="AD3032" s="123">
        <v>19955</v>
      </c>
      <c r="AE3032" s="125">
        <v>21076</v>
      </c>
      <c r="AF3032" s="126">
        <v>21337</v>
      </c>
    </row>
    <row r="3033" spans="2:32">
      <c r="B3033" s="127">
        <v>2995</v>
      </c>
      <c r="C3033" s="128">
        <v>2995</v>
      </c>
      <c r="D3033" s="129">
        <v>125</v>
      </c>
      <c r="E3033" s="130">
        <v>5</v>
      </c>
      <c r="F3033" s="131">
        <v>5</v>
      </c>
      <c r="G3033" s="132" t="s">
        <v>486</v>
      </c>
      <c r="H3033" s="133">
        <v>5</v>
      </c>
      <c r="I3033" s="128">
        <v>4</v>
      </c>
      <c r="J3033" s="129" t="s">
        <v>486</v>
      </c>
      <c r="K3033" s="134">
        <v>19</v>
      </c>
      <c r="L3033" s="108"/>
      <c r="M3033" s="81">
        <v>15209</v>
      </c>
      <c r="N3033" s="135">
        <v>17097</v>
      </c>
      <c r="O3033" s="136">
        <v>17787</v>
      </c>
      <c r="P3033" s="135">
        <v>17649</v>
      </c>
      <c r="Q3033" s="136">
        <v>17994</v>
      </c>
      <c r="R3033" s="135">
        <v>16971</v>
      </c>
      <c r="S3033" s="136">
        <v>17559</v>
      </c>
      <c r="T3033" s="135">
        <v>18907</v>
      </c>
      <c r="U3033" s="136">
        <v>19356</v>
      </c>
      <c r="V3033" s="135">
        <v>19640</v>
      </c>
      <c r="W3033" s="136">
        <v>19182</v>
      </c>
      <c r="X3033" s="135">
        <v>18937</v>
      </c>
      <c r="Y3033" s="136">
        <v>19270</v>
      </c>
      <c r="Z3033" s="135">
        <v>20918</v>
      </c>
      <c r="AA3033" s="136">
        <v>20937</v>
      </c>
      <c r="AB3033" s="135">
        <v>21616</v>
      </c>
      <c r="AC3033" s="136">
        <v>21257</v>
      </c>
      <c r="AD3033" s="135">
        <v>20429</v>
      </c>
      <c r="AE3033" s="137">
        <v>21808</v>
      </c>
      <c r="AF3033" s="138">
        <v>22164</v>
      </c>
    </row>
    <row r="3034" spans="2:32">
      <c r="B3034" s="114">
        <v>2996</v>
      </c>
      <c r="C3034" s="115">
        <v>2996</v>
      </c>
      <c r="D3034" s="116">
        <v>125</v>
      </c>
      <c r="E3034" s="117">
        <v>5</v>
      </c>
      <c r="F3034" s="118">
        <v>5</v>
      </c>
      <c r="G3034" s="119" t="s">
        <v>486</v>
      </c>
      <c r="H3034" s="120">
        <v>5</v>
      </c>
      <c r="I3034" s="115">
        <v>4</v>
      </c>
      <c r="J3034" s="116" t="s">
        <v>486</v>
      </c>
      <c r="K3034" s="121">
        <v>20</v>
      </c>
      <c r="L3034" s="108"/>
      <c r="M3034" s="122">
        <v>15503</v>
      </c>
      <c r="N3034" s="123">
        <v>17256</v>
      </c>
      <c r="O3034" s="124">
        <v>17856</v>
      </c>
      <c r="P3034" s="123">
        <v>18121</v>
      </c>
      <c r="Q3034" s="124">
        <v>18178</v>
      </c>
      <c r="R3034" s="123">
        <v>17511</v>
      </c>
      <c r="S3034" s="124">
        <v>17857</v>
      </c>
      <c r="T3034" s="123">
        <v>19202</v>
      </c>
      <c r="U3034" s="124">
        <v>19635</v>
      </c>
      <c r="V3034" s="123">
        <v>20033</v>
      </c>
      <c r="W3034" s="124">
        <v>19995</v>
      </c>
      <c r="X3034" s="123">
        <v>19899</v>
      </c>
      <c r="Y3034" s="124">
        <v>20005</v>
      </c>
      <c r="Z3034" s="123">
        <v>21639</v>
      </c>
      <c r="AA3034" s="124">
        <v>22170</v>
      </c>
      <c r="AB3034" s="123">
        <v>22527</v>
      </c>
      <c r="AC3034" s="124">
        <v>22413</v>
      </c>
      <c r="AD3034" s="123">
        <v>21352</v>
      </c>
      <c r="AE3034" s="125">
        <v>22563</v>
      </c>
      <c r="AF3034" s="126">
        <v>23047</v>
      </c>
    </row>
    <row r="3035" spans="2:32">
      <c r="B3035" s="127">
        <v>2997</v>
      </c>
      <c r="C3035" s="128">
        <v>2997</v>
      </c>
      <c r="D3035" s="129">
        <v>125</v>
      </c>
      <c r="E3035" s="130">
        <v>5</v>
      </c>
      <c r="F3035" s="131">
        <v>5</v>
      </c>
      <c r="G3035" s="132" t="s">
        <v>486</v>
      </c>
      <c r="H3035" s="133">
        <v>5</v>
      </c>
      <c r="I3035" s="128">
        <v>4</v>
      </c>
      <c r="J3035" s="129" t="s">
        <v>486</v>
      </c>
      <c r="K3035" s="134">
        <v>21</v>
      </c>
      <c r="L3035" s="108"/>
      <c r="M3035" s="81">
        <v>15370</v>
      </c>
      <c r="N3035" s="135">
        <v>17075</v>
      </c>
      <c r="O3035" s="136">
        <v>17799</v>
      </c>
      <c r="P3035" s="135">
        <v>17997</v>
      </c>
      <c r="Q3035" s="136">
        <v>18311</v>
      </c>
      <c r="R3035" s="135">
        <v>17555</v>
      </c>
      <c r="S3035" s="136">
        <v>18138</v>
      </c>
      <c r="T3035" s="135">
        <v>19243</v>
      </c>
      <c r="U3035" s="136">
        <v>19939</v>
      </c>
      <c r="V3035" s="135">
        <v>20508</v>
      </c>
      <c r="W3035" s="136">
        <v>20525</v>
      </c>
      <c r="X3035" s="135">
        <v>20460</v>
      </c>
      <c r="Y3035" s="136">
        <v>20728</v>
      </c>
      <c r="Z3035" s="135">
        <v>22365</v>
      </c>
      <c r="AA3035" s="136">
        <v>22922</v>
      </c>
      <c r="AB3035" s="135">
        <v>23521</v>
      </c>
      <c r="AC3035" s="136">
        <v>23410</v>
      </c>
      <c r="AD3035" s="135">
        <v>22318</v>
      </c>
      <c r="AE3035" s="137">
        <v>23222</v>
      </c>
      <c r="AF3035" s="138">
        <v>24006</v>
      </c>
    </row>
    <row r="3036" spans="2:32">
      <c r="B3036" s="114">
        <v>2998</v>
      </c>
      <c r="C3036" s="115">
        <v>2998</v>
      </c>
      <c r="D3036" s="116">
        <v>125</v>
      </c>
      <c r="E3036" s="117">
        <v>5</v>
      </c>
      <c r="F3036" s="118">
        <v>5</v>
      </c>
      <c r="G3036" s="119" t="s">
        <v>486</v>
      </c>
      <c r="H3036" s="120">
        <v>5</v>
      </c>
      <c r="I3036" s="115">
        <v>4</v>
      </c>
      <c r="J3036" s="116" t="s">
        <v>486</v>
      </c>
      <c r="K3036" s="121">
        <v>22</v>
      </c>
      <c r="L3036" s="108"/>
      <c r="M3036" s="122">
        <v>14492</v>
      </c>
      <c r="N3036" s="123">
        <v>16021</v>
      </c>
      <c r="O3036" s="124">
        <v>16708</v>
      </c>
      <c r="P3036" s="123">
        <v>17012</v>
      </c>
      <c r="Q3036" s="124">
        <v>17378</v>
      </c>
      <c r="R3036" s="123">
        <v>16757</v>
      </c>
      <c r="S3036" s="124">
        <v>17477</v>
      </c>
      <c r="T3036" s="123">
        <v>18330</v>
      </c>
      <c r="U3036" s="124">
        <v>19053</v>
      </c>
      <c r="V3036" s="123">
        <v>19836</v>
      </c>
      <c r="W3036" s="124">
        <v>20015</v>
      </c>
      <c r="X3036" s="123">
        <v>19977</v>
      </c>
      <c r="Y3036" s="124">
        <v>20341</v>
      </c>
      <c r="Z3036" s="123">
        <v>21755</v>
      </c>
      <c r="AA3036" s="124">
        <v>22512</v>
      </c>
      <c r="AB3036" s="123">
        <v>23146</v>
      </c>
      <c r="AC3036" s="124">
        <v>23187</v>
      </c>
      <c r="AD3036" s="123">
        <v>22087</v>
      </c>
      <c r="AE3036" s="125">
        <v>22684</v>
      </c>
      <c r="AF3036" s="126">
        <v>23554</v>
      </c>
    </row>
    <row r="3037" spans="2:32">
      <c r="B3037" s="127">
        <v>2999</v>
      </c>
      <c r="C3037" s="128">
        <v>2999</v>
      </c>
      <c r="D3037" s="129">
        <v>125</v>
      </c>
      <c r="E3037" s="130">
        <v>5</v>
      </c>
      <c r="F3037" s="131">
        <v>5</v>
      </c>
      <c r="G3037" s="132" t="s">
        <v>486</v>
      </c>
      <c r="H3037" s="133">
        <v>5</v>
      </c>
      <c r="I3037" s="128">
        <v>4</v>
      </c>
      <c r="J3037" s="129" t="s">
        <v>486</v>
      </c>
      <c r="K3037" s="134">
        <v>23</v>
      </c>
      <c r="L3037" s="108"/>
      <c r="M3037" s="81">
        <v>13551</v>
      </c>
      <c r="N3037" s="135">
        <v>14843</v>
      </c>
      <c r="O3037" s="136">
        <v>15465</v>
      </c>
      <c r="P3037" s="135">
        <v>15734</v>
      </c>
      <c r="Q3037" s="136">
        <v>16274</v>
      </c>
      <c r="R3037" s="135">
        <v>15892</v>
      </c>
      <c r="S3037" s="136">
        <v>16603</v>
      </c>
      <c r="T3037" s="135">
        <v>17201</v>
      </c>
      <c r="U3037" s="136">
        <v>17864</v>
      </c>
      <c r="V3037" s="135">
        <v>18895</v>
      </c>
      <c r="W3037" s="136">
        <v>19087</v>
      </c>
      <c r="X3037" s="135">
        <v>19256</v>
      </c>
      <c r="Y3037" s="136">
        <v>19576</v>
      </c>
      <c r="Z3037" s="135">
        <v>20761</v>
      </c>
      <c r="AA3037" s="136">
        <v>21476</v>
      </c>
      <c r="AB3037" s="135">
        <v>22342</v>
      </c>
      <c r="AC3037" s="136">
        <v>22386</v>
      </c>
      <c r="AD3037" s="135">
        <v>21410</v>
      </c>
      <c r="AE3037" s="137">
        <v>21706</v>
      </c>
      <c r="AF3037" s="138">
        <v>22653</v>
      </c>
    </row>
    <row r="3038" spans="2:32">
      <c r="B3038" s="114">
        <v>3000</v>
      </c>
      <c r="C3038" s="115">
        <v>3000</v>
      </c>
      <c r="D3038" s="116">
        <v>125</v>
      </c>
      <c r="E3038" s="117">
        <v>5</v>
      </c>
      <c r="F3038" s="118">
        <v>5</v>
      </c>
      <c r="G3038" s="119" t="s">
        <v>486</v>
      </c>
      <c r="H3038" s="120">
        <v>5</v>
      </c>
      <c r="I3038" s="115">
        <v>4</v>
      </c>
      <c r="J3038" s="116" t="s">
        <v>486</v>
      </c>
      <c r="K3038" s="121">
        <v>24</v>
      </c>
      <c r="L3038" s="108"/>
      <c r="M3038" s="122">
        <v>12877</v>
      </c>
      <c r="N3038" s="123">
        <v>14023</v>
      </c>
      <c r="O3038" s="124">
        <v>14550</v>
      </c>
      <c r="P3038" s="123">
        <v>14765</v>
      </c>
      <c r="Q3038" s="124">
        <v>15411</v>
      </c>
      <c r="R3038" s="123">
        <v>15213</v>
      </c>
      <c r="S3038" s="124">
        <v>15989</v>
      </c>
      <c r="T3038" s="123">
        <v>16349</v>
      </c>
      <c r="U3038" s="124">
        <v>16977</v>
      </c>
      <c r="V3038" s="123">
        <v>18078</v>
      </c>
      <c r="W3038" s="124">
        <v>18290</v>
      </c>
      <c r="X3038" s="123">
        <v>18656</v>
      </c>
      <c r="Y3038" s="124">
        <v>19021</v>
      </c>
      <c r="Z3038" s="123">
        <v>19926</v>
      </c>
      <c r="AA3038" s="124">
        <v>20609</v>
      </c>
      <c r="AB3038" s="123">
        <v>21632</v>
      </c>
      <c r="AC3038" s="124">
        <v>21688</v>
      </c>
      <c r="AD3038" s="123">
        <v>20891</v>
      </c>
      <c r="AE3038" s="125">
        <v>20945</v>
      </c>
      <c r="AF3038" s="126">
        <v>21865</v>
      </c>
    </row>
    <row r="3039" spans="2:32">
      <c r="B3039" s="127">
        <v>3001</v>
      </c>
      <c r="C3039" s="128">
        <v>3001</v>
      </c>
      <c r="D3039" s="129">
        <v>126</v>
      </c>
      <c r="E3039" s="130">
        <v>5</v>
      </c>
      <c r="F3039" s="131">
        <v>6</v>
      </c>
      <c r="G3039" s="132" t="s">
        <v>486</v>
      </c>
      <c r="H3039" s="133">
        <v>5</v>
      </c>
      <c r="I3039" s="128">
        <v>5</v>
      </c>
      <c r="J3039" s="129" t="s">
        <v>486</v>
      </c>
      <c r="K3039" s="134">
        <v>1</v>
      </c>
      <c r="L3039" s="108"/>
      <c r="M3039" s="81">
        <v>12787</v>
      </c>
      <c r="N3039" s="135">
        <v>13477</v>
      </c>
      <c r="O3039" s="136">
        <v>14211</v>
      </c>
      <c r="P3039" s="135">
        <v>14216</v>
      </c>
      <c r="Q3039" s="136">
        <v>14662</v>
      </c>
      <c r="R3039" s="135">
        <v>14820</v>
      </c>
      <c r="S3039" s="136">
        <v>15150</v>
      </c>
      <c r="T3039" s="135">
        <v>15938</v>
      </c>
      <c r="U3039" s="136">
        <v>16717</v>
      </c>
      <c r="V3039" s="135">
        <v>17338</v>
      </c>
      <c r="W3039" s="136">
        <v>17341</v>
      </c>
      <c r="X3039" s="135">
        <v>17673</v>
      </c>
      <c r="Y3039" s="136">
        <v>18107</v>
      </c>
      <c r="Z3039" s="135">
        <v>19765</v>
      </c>
      <c r="AA3039" s="136">
        <v>20222</v>
      </c>
      <c r="AB3039" s="135">
        <v>20966</v>
      </c>
      <c r="AC3039" s="136">
        <v>20543</v>
      </c>
      <c r="AD3039" s="135">
        <v>19932</v>
      </c>
      <c r="AE3039" s="137">
        <v>21087</v>
      </c>
      <c r="AF3039" s="138">
        <v>21774</v>
      </c>
    </row>
    <row r="3040" spans="2:32">
      <c r="B3040" s="114">
        <v>3002</v>
      </c>
      <c r="C3040" s="115">
        <v>3002</v>
      </c>
      <c r="D3040" s="116">
        <v>126</v>
      </c>
      <c r="E3040" s="117">
        <v>5</v>
      </c>
      <c r="F3040" s="118">
        <v>6</v>
      </c>
      <c r="G3040" s="119" t="s">
        <v>486</v>
      </c>
      <c r="H3040" s="120">
        <v>5</v>
      </c>
      <c r="I3040" s="115">
        <v>5</v>
      </c>
      <c r="J3040" s="116" t="s">
        <v>486</v>
      </c>
      <c r="K3040" s="121">
        <v>2</v>
      </c>
      <c r="L3040" s="108"/>
      <c r="M3040" s="122">
        <v>12570</v>
      </c>
      <c r="N3040" s="123">
        <v>13234</v>
      </c>
      <c r="O3040" s="124">
        <v>13898</v>
      </c>
      <c r="P3040" s="123">
        <v>13978</v>
      </c>
      <c r="Q3040" s="124">
        <v>14357</v>
      </c>
      <c r="R3040" s="123">
        <v>14560</v>
      </c>
      <c r="S3040" s="124">
        <v>14932</v>
      </c>
      <c r="T3040" s="123">
        <v>15617</v>
      </c>
      <c r="U3040" s="124">
        <v>16330</v>
      </c>
      <c r="V3040" s="123">
        <v>16959</v>
      </c>
      <c r="W3040" s="124">
        <v>16809</v>
      </c>
      <c r="X3040" s="123">
        <v>17340</v>
      </c>
      <c r="Y3040" s="124">
        <v>17768</v>
      </c>
      <c r="Z3040" s="123">
        <v>19293</v>
      </c>
      <c r="AA3040" s="124">
        <v>19791</v>
      </c>
      <c r="AB3040" s="123">
        <v>20451</v>
      </c>
      <c r="AC3040" s="124">
        <v>19886</v>
      </c>
      <c r="AD3040" s="123">
        <v>19555</v>
      </c>
      <c r="AE3040" s="125">
        <v>20609</v>
      </c>
      <c r="AF3040" s="126">
        <v>21248</v>
      </c>
    </row>
    <row r="3041" spans="2:32">
      <c r="B3041" s="127">
        <v>3003</v>
      </c>
      <c r="C3041" s="128">
        <v>3003</v>
      </c>
      <c r="D3041" s="129">
        <v>126</v>
      </c>
      <c r="E3041" s="130">
        <v>5</v>
      </c>
      <c r="F3041" s="131">
        <v>6</v>
      </c>
      <c r="G3041" s="132" t="s">
        <v>486</v>
      </c>
      <c r="H3041" s="133">
        <v>5</v>
      </c>
      <c r="I3041" s="128">
        <v>5</v>
      </c>
      <c r="J3041" s="129" t="s">
        <v>486</v>
      </c>
      <c r="K3041" s="134">
        <v>3</v>
      </c>
      <c r="L3041" s="108"/>
      <c r="M3041" s="81">
        <v>12394</v>
      </c>
      <c r="N3041" s="135">
        <v>13148</v>
      </c>
      <c r="O3041" s="136">
        <v>13746</v>
      </c>
      <c r="P3041" s="135">
        <v>13824</v>
      </c>
      <c r="Q3041" s="136">
        <v>14230</v>
      </c>
      <c r="R3041" s="135">
        <v>14350</v>
      </c>
      <c r="S3041" s="136">
        <v>14859</v>
      </c>
      <c r="T3041" s="135">
        <v>15457</v>
      </c>
      <c r="U3041" s="136">
        <v>16096</v>
      </c>
      <c r="V3041" s="135">
        <v>16735</v>
      </c>
      <c r="W3041" s="136">
        <v>16464</v>
      </c>
      <c r="X3041" s="135">
        <v>17027</v>
      </c>
      <c r="Y3041" s="136">
        <v>17576</v>
      </c>
      <c r="Z3041" s="135">
        <v>18935</v>
      </c>
      <c r="AA3041" s="136">
        <v>19400</v>
      </c>
      <c r="AB3041" s="135">
        <v>20078</v>
      </c>
      <c r="AC3041" s="136">
        <v>19418</v>
      </c>
      <c r="AD3041" s="135">
        <v>19300</v>
      </c>
      <c r="AE3041" s="137">
        <v>20254</v>
      </c>
      <c r="AF3041" s="138">
        <v>20821</v>
      </c>
    </row>
    <row r="3042" spans="2:32">
      <c r="B3042" s="114">
        <v>3004</v>
      </c>
      <c r="C3042" s="115">
        <v>3004</v>
      </c>
      <c r="D3042" s="116">
        <v>126</v>
      </c>
      <c r="E3042" s="117">
        <v>5</v>
      </c>
      <c r="F3042" s="118">
        <v>6</v>
      </c>
      <c r="G3042" s="119" t="s">
        <v>486</v>
      </c>
      <c r="H3042" s="120">
        <v>5</v>
      </c>
      <c r="I3042" s="115">
        <v>5</v>
      </c>
      <c r="J3042" s="116" t="s">
        <v>486</v>
      </c>
      <c r="K3042" s="121">
        <v>4</v>
      </c>
      <c r="L3042" s="108"/>
      <c r="M3042" s="122">
        <v>12393</v>
      </c>
      <c r="N3042" s="123">
        <v>13267</v>
      </c>
      <c r="O3042" s="124">
        <v>13841</v>
      </c>
      <c r="P3042" s="123">
        <v>13979</v>
      </c>
      <c r="Q3042" s="124">
        <v>14262</v>
      </c>
      <c r="R3042" s="123">
        <v>14303</v>
      </c>
      <c r="S3042" s="124">
        <v>14986</v>
      </c>
      <c r="T3042" s="123">
        <v>15448</v>
      </c>
      <c r="U3042" s="124">
        <v>15982</v>
      </c>
      <c r="V3042" s="123">
        <v>16569</v>
      </c>
      <c r="W3042" s="124">
        <v>16084</v>
      </c>
      <c r="X3042" s="123">
        <v>16729</v>
      </c>
      <c r="Y3042" s="124">
        <v>17429</v>
      </c>
      <c r="Z3042" s="123">
        <v>18553</v>
      </c>
      <c r="AA3042" s="124">
        <v>18970</v>
      </c>
      <c r="AB3042" s="123">
        <v>19504</v>
      </c>
      <c r="AC3042" s="124">
        <v>18728</v>
      </c>
      <c r="AD3042" s="123">
        <v>19004</v>
      </c>
      <c r="AE3042" s="125">
        <v>19757</v>
      </c>
      <c r="AF3042" s="126">
        <v>20269</v>
      </c>
    </row>
    <row r="3043" spans="2:32">
      <c r="B3043" s="127">
        <v>3005</v>
      </c>
      <c r="C3043" s="128">
        <v>3005</v>
      </c>
      <c r="D3043" s="129">
        <v>126</v>
      </c>
      <c r="E3043" s="130">
        <v>5</v>
      </c>
      <c r="F3043" s="131">
        <v>6</v>
      </c>
      <c r="G3043" s="132" t="s">
        <v>486</v>
      </c>
      <c r="H3043" s="133">
        <v>5</v>
      </c>
      <c r="I3043" s="128">
        <v>5</v>
      </c>
      <c r="J3043" s="129" t="s">
        <v>486</v>
      </c>
      <c r="K3043" s="134">
        <v>5</v>
      </c>
      <c r="L3043" s="108"/>
      <c r="M3043" s="81">
        <v>12624</v>
      </c>
      <c r="N3043" s="135">
        <v>13809</v>
      </c>
      <c r="O3043" s="136">
        <v>14322</v>
      </c>
      <c r="P3043" s="135">
        <v>14355</v>
      </c>
      <c r="Q3043" s="136">
        <v>14781</v>
      </c>
      <c r="R3043" s="135">
        <v>14486</v>
      </c>
      <c r="S3043" s="136">
        <v>15492</v>
      </c>
      <c r="T3043" s="135">
        <v>15906</v>
      </c>
      <c r="U3043" s="136">
        <v>16283</v>
      </c>
      <c r="V3043" s="135">
        <v>16823</v>
      </c>
      <c r="W3043" s="136">
        <v>15972</v>
      </c>
      <c r="X3043" s="135">
        <v>16634</v>
      </c>
      <c r="Y3043" s="136">
        <v>17634</v>
      </c>
      <c r="Z3043" s="135">
        <v>18531</v>
      </c>
      <c r="AA3043" s="136">
        <v>18645</v>
      </c>
      <c r="AB3043" s="135">
        <v>19237</v>
      </c>
      <c r="AC3043" s="136">
        <v>18239</v>
      </c>
      <c r="AD3043" s="135">
        <v>19023</v>
      </c>
      <c r="AE3043" s="137">
        <v>19626</v>
      </c>
      <c r="AF3043" s="138">
        <v>20046</v>
      </c>
    </row>
    <row r="3044" spans="2:32">
      <c r="B3044" s="114">
        <v>3006</v>
      </c>
      <c r="C3044" s="115">
        <v>3006</v>
      </c>
      <c r="D3044" s="116">
        <v>126</v>
      </c>
      <c r="E3044" s="117">
        <v>5</v>
      </c>
      <c r="F3044" s="118">
        <v>6</v>
      </c>
      <c r="G3044" s="119" t="s">
        <v>486</v>
      </c>
      <c r="H3044" s="120">
        <v>5</v>
      </c>
      <c r="I3044" s="115">
        <v>5</v>
      </c>
      <c r="J3044" s="116" t="s">
        <v>486</v>
      </c>
      <c r="K3044" s="121">
        <v>6</v>
      </c>
      <c r="L3044" s="108"/>
      <c r="M3044" s="122">
        <v>12822</v>
      </c>
      <c r="N3044" s="123">
        <v>14831</v>
      </c>
      <c r="O3044" s="124">
        <v>15290</v>
      </c>
      <c r="P3044" s="123">
        <v>15148</v>
      </c>
      <c r="Q3044" s="124">
        <v>15653</v>
      </c>
      <c r="R3044" s="123">
        <v>14540</v>
      </c>
      <c r="S3044" s="124">
        <v>16347</v>
      </c>
      <c r="T3044" s="123">
        <v>16749</v>
      </c>
      <c r="U3044" s="124">
        <v>17006</v>
      </c>
      <c r="V3044" s="123">
        <v>17373</v>
      </c>
      <c r="W3044" s="124">
        <v>15744</v>
      </c>
      <c r="X3044" s="123">
        <v>16320</v>
      </c>
      <c r="Y3044" s="124">
        <v>18068</v>
      </c>
      <c r="Z3044" s="123">
        <v>18901</v>
      </c>
      <c r="AA3044" s="124">
        <v>18591</v>
      </c>
      <c r="AB3044" s="123">
        <v>19224</v>
      </c>
      <c r="AC3044" s="124">
        <v>17623</v>
      </c>
      <c r="AD3044" s="123">
        <v>19275</v>
      </c>
      <c r="AE3044" s="125">
        <v>19860</v>
      </c>
      <c r="AF3044" s="126">
        <v>20200</v>
      </c>
    </row>
    <row r="3045" spans="2:32">
      <c r="B3045" s="127">
        <v>3007</v>
      </c>
      <c r="C3045" s="128">
        <v>3007</v>
      </c>
      <c r="D3045" s="129">
        <v>126</v>
      </c>
      <c r="E3045" s="130">
        <v>5</v>
      </c>
      <c r="F3045" s="131">
        <v>6</v>
      </c>
      <c r="G3045" s="132" t="s">
        <v>486</v>
      </c>
      <c r="H3045" s="133">
        <v>5</v>
      </c>
      <c r="I3045" s="128">
        <v>5</v>
      </c>
      <c r="J3045" s="129" t="s">
        <v>486</v>
      </c>
      <c r="K3045" s="134">
        <v>7</v>
      </c>
      <c r="L3045" s="108"/>
      <c r="M3045" s="81">
        <v>13155</v>
      </c>
      <c r="N3045" s="135">
        <v>16068</v>
      </c>
      <c r="O3045" s="136">
        <v>16492</v>
      </c>
      <c r="P3045" s="135">
        <v>16216</v>
      </c>
      <c r="Q3045" s="136">
        <v>16683</v>
      </c>
      <c r="R3045" s="135">
        <v>14651</v>
      </c>
      <c r="S3045" s="136">
        <v>17434</v>
      </c>
      <c r="T3045" s="135">
        <v>17705</v>
      </c>
      <c r="U3045" s="136">
        <v>18009</v>
      </c>
      <c r="V3045" s="135">
        <v>18155</v>
      </c>
      <c r="W3045" s="136">
        <v>15747</v>
      </c>
      <c r="X3045" s="135">
        <v>16117</v>
      </c>
      <c r="Y3045" s="136">
        <v>18760</v>
      </c>
      <c r="Z3045" s="135">
        <v>19532</v>
      </c>
      <c r="AA3045" s="136">
        <v>19001</v>
      </c>
      <c r="AB3045" s="135">
        <v>19588</v>
      </c>
      <c r="AC3045" s="136">
        <v>17340</v>
      </c>
      <c r="AD3045" s="135">
        <v>19824</v>
      </c>
      <c r="AE3045" s="137">
        <v>20280</v>
      </c>
      <c r="AF3045" s="138">
        <v>20648</v>
      </c>
    </row>
    <row r="3046" spans="2:32">
      <c r="B3046" s="114">
        <v>3008</v>
      </c>
      <c r="C3046" s="115">
        <v>3008</v>
      </c>
      <c r="D3046" s="116">
        <v>126</v>
      </c>
      <c r="E3046" s="117">
        <v>5</v>
      </c>
      <c r="F3046" s="118">
        <v>6</v>
      </c>
      <c r="G3046" s="119" t="s">
        <v>486</v>
      </c>
      <c r="H3046" s="120">
        <v>5</v>
      </c>
      <c r="I3046" s="115">
        <v>5</v>
      </c>
      <c r="J3046" s="116" t="s">
        <v>486</v>
      </c>
      <c r="K3046" s="121">
        <v>8</v>
      </c>
      <c r="L3046" s="108"/>
      <c r="M3046" s="122">
        <v>13623</v>
      </c>
      <c r="N3046" s="123">
        <v>16717</v>
      </c>
      <c r="O3046" s="124">
        <v>17193</v>
      </c>
      <c r="P3046" s="123">
        <v>16934</v>
      </c>
      <c r="Q3046" s="124">
        <v>17296</v>
      </c>
      <c r="R3046" s="123">
        <v>15029</v>
      </c>
      <c r="S3046" s="124">
        <v>18187</v>
      </c>
      <c r="T3046" s="123">
        <v>18160</v>
      </c>
      <c r="U3046" s="124">
        <v>18631</v>
      </c>
      <c r="V3046" s="123">
        <v>18622</v>
      </c>
      <c r="W3046" s="124">
        <v>16322</v>
      </c>
      <c r="X3046" s="123">
        <v>16343</v>
      </c>
      <c r="Y3046" s="124">
        <v>19392</v>
      </c>
      <c r="Z3046" s="123">
        <v>19882</v>
      </c>
      <c r="AA3046" s="124">
        <v>19499</v>
      </c>
      <c r="AB3046" s="123">
        <v>19946</v>
      </c>
      <c r="AC3046" s="124">
        <v>17780</v>
      </c>
      <c r="AD3046" s="123">
        <v>20398</v>
      </c>
      <c r="AE3046" s="125">
        <v>20407</v>
      </c>
      <c r="AF3046" s="126">
        <v>20925</v>
      </c>
    </row>
    <row r="3047" spans="2:32">
      <c r="B3047" s="127">
        <v>3009</v>
      </c>
      <c r="C3047" s="128">
        <v>3009</v>
      </c>
      <c r="D3047" s="129">
        <v>126</v>
      </c>
      <c r="E3047" s="130">
        <v>5</v>
      </c>
      <c r="F3047" s="131">
        <v>6</v>
      </c>
      <c r="G3047" s="132" t="s">
        <v>486</v>
      </c>
      <c r="H3047" s="133">
        <v>5</v>
      </c>
      <c r="I3047" s="128">
        <v>5</v>
      </c>
      <c r="J3047" s="129" t="s">
        <v>486</v>
      </c>
      <c r="K3047" s="134">
        <v>9</v>
      </c>
      <c r="L3047" s="108"/>
      <c r="M3047" s="81">
        <v>14050</v>
      </c>
      <c r="N3047" s="135">
        <v>16665</v>
      </c>
      <c r="O3047" s="136">
        <v>17298</v>
      </c>
      <c r="P3047" s="135">
        <v>16836</v>
      </c>
      <c r="Q3047" s="136">
        <v>17282</v>
      </c>
      <c r="R3047" s="135">
        <v>15321</v>
      </c>
      <c r="S3047" s="136">
        <v>18063</v>
      </c>
      <c r="T3047" s="135">
        <v>17965</v>
      </c>
      <c r="U3047" s="136">
        <v>18667</v>
      </c>
      <c r="V3047" s="135">
        <v>18430</v>
      </c>
      <c r="W3047" s="136">
        <v>16590</v>
      </c>
      <c r="X3047" s="135">
        <v>16444</v>
      </c>
      <c r="Y3047" s="136">
        <v>19153</v>
      </c>
      <c r="Z3047" s="135">
        <v>19683</v>
      </c>
      <c r="AA3047" s="136">
        <v>19366</v>
      </c>
      <c r="AB3047" s="135">
        <v>19868</v>
      </c>
      <c r="AC3047" s="136">
        <v>17960</v>
      </c>
      <c r="AD3047" s="135">
        <v>20119</v>
      </c>
      <c r="AE3047" s="137">
        <v>20003</v>
      </c>
      <c r="AF3047" s="138">
        <v>20665</v>
      </c>
    </row>
    <row r="3048" spans="2:32">
      <c r="B3048" s="114">
        <v>3010</v>
      </c>
      <c r="C3048" s="115">
        <v>3010</v>
      </c>
      <c r="D3048" s="116">
        <v>126</v>
      </c>
      <c r="E3048" s="117">
        <v>5</v>
      </c>
      <c r="F3048" s="118">
        <v>6</v>
      </c>
      <c r="G3048" s="119" t="s">
        <v>486</v>
      </c>
      <c r="H3048" s="120">
        <v>5</v>
      </c>
      <c r="I3048" s="115">
        <v>5</v>
      </c>
      <c r="J3048" s="116" t="s">
        <v>486</v>
      </c>
      <c r="K3048" s="121">
        <v>10</v>
      </c>
      <c r="L3048" s="108"/>
      <c r="M3048" s="122">
        <v>14025</v>
      </c>
      <c r="N3048" s="123">
        <v>16318</v>
      </c>
      <c r="O3048" s="124">
        <v>17037</v>
      </c>
      <c r="P3048" s="123">
        <v>16510</v>
      </c>
      <c r="Q3048" s="124">
        <v>16864</v>
      </c>
      <c r="R3048" s="123">
        <v>15331</v>
      </c>
      <c r="S3048" s="124">
        <v>17716</v>
      </c>
      <c r="T3048" s="123">
        <v>17678</v>
      </c>
      <c r="U3048" s="124">
        <v>18480</v>
      </c>
      <c r="V3048" s="123">
        <v>18060</v>
      </c>
      <c r="W3048" s="124">
        <v>16521</v>
      </c>
      <c r="X3048" s="123">
        <v>16524</v>
      </c>
      <c r="Y3048" s="124">
        <v>18885</v>
      </c>
      <c r="Z3048" s="123">
        <v>19550</v>
      </c>
      <c r="AA3048" s="124">
        <v>19214</v>
      </c>
      <c r="AB3048" s="123">
        <v>19600</v>
      </c>
      <c r="AC3048" s="124">
        <v>17976</v>
      </c>
      <c r="AD3048" s="123">
        <v>19883</v>
      </c>
      <c r="AE3048" s="125">
        <v>19830</v>
      </c>
      <c r="AF3048" s="126">
        <v>20578</v>
      </c>
    </row>
    <row r="3049" spans="2:32">
      <c r="B3049" s="127">
        <v>3011</v>
      </c>
      <c r="C3049" s="128">
        <v>3011</v>
      </c>
      <c r="D3049" s="129">
        <v>126</v>
      </c>
      <c r="E3049" s="130">
        <v>5</v>
      </c>
      <c r="F3049" s="131">
        <v>6</v>
      </c>
      <c r="G3049" s="132" t="s">
        <v>486</v>
      </c>
      <c r="H3049" s="133">
        <v>5</v>
      </c>
      <c r="I3049" s="128">
        <v>5</v>
      </c>
      <c r="J3049" s="129" t="s">
        <v>486</v>
      </c>
      <c r="K3049" s="134">
        <v>11</v>
      </c>
      <c r="L3049" s="108"/>
      <c r="M3049" s="81">
        <v>13974</v>
      </c>
      <c r="N3049" s="135">
        <v>16114</v>
      </c>
      <c r="O3049" s="136">
        <v>16888</v>
      </c>
      <c r="P3049" s="135">
        <v>16333</v>
      </c>
      <c r="Q3049" s="136">
        <v>16541</v>
      </c>
      <c r="R3049" s="135">
        <v>15338</v>
      </c>
      <c r="S3049" s="136">
        <v>17545</v>
      </c>
      <c r="T3049" s="135">
        <v>17564</v>
      </c>
      <c r="U3049" s="136">
        <v>18319</v>
      </c>
      <c r="V3049" s="135">
        <v>17864</v>
      </c>
      <c r="W3049" s="136">
        <v>16420</v>
      </c>
      <c r="X3049" s="135">
        <v>16609</v>
      </c>
      <c r="Y3049" s="136">
        <v>18795</v>
      </c>
      <c r="Z3049" s="135">
        <v>19543</v>
      </c>
      <c r="AA3049" s="136">
        <v>19219</v>
      </c>
      <c r="AB3049" s="135">
        <v>19501</v>
      </c>
      <c r="AC3049" s="136">
        <v>17955</v>
      </c>
      <c r="AD3049" s="135">
        <v>19826</v>
      </c>
      <c r="AE3049" s="137">
        <v>19840</v>
      </c>
      <c r="AF3049" s="138">
        <v>20610</v>
      </c>
    </row>
    <row r="3050" spans="2:32">
      <c r="B3050" s="114">
        <v>3012</v>
      </c>
      <c r="C3050" s="115">
        <v>3012</v>
      </c>
      <c r="D3050" s="116">
        <v>126</v>
      </c>
      <c r="E3050" s="117">
        <v>5</v>
      </c>
      <c r="F3050" s="118">
        <v>6</v>
      </c>
      <c r="G3050" s="119" t="s">
        <v>486</v>
      </c>
      <c r="H3050" s="120">
        <v>5</v>
      </c>
      <c r="I3050" s="115">
        <v>5</v>
      </c>
      <c r="J3050" s="116" t="s">
        <v>486</v>
      </c>
      <c r="K3050" s="121">
        <v>12</v>
      </c>
      <c r="L3050" s="108"/>
      <c r="M3050" s="122">
        <v>14025</v>
      </c>
      <c r="N3050" s="123">
        <v>16043</v>
      </c>
      <c r="O3050" s="124">
        <v>16878</v>
      </c>
      <c r="P3050" s="123">
        <v>16313</v>
      </c>
      <c r="Q3050" s="124">
        <v>16415</v>
      </c>
      <c r="R3050" s="123">
        <v>15448</v>
      </c>
      <c r="S3050" s="124">
        <v>17489</v>
      </c>
      <c r="T3050" s="123">
        <v>17515</v>
      </c>
      <c r="U3050" s="124">
        <v>18270</v>
      </c>
      <c r="V3050" s="123">
        <v>17819</v>
      </c>
      <c r="W3050" s="124">
        <v>16357</v>
      </c>
      <c r="X3050" s="123">
        <v>16750</v>
      </c>
      <c r="Y3050" s="124">
        <v>18748</v>
      </c>
      <c r="Z3050" s="123">
        <v>19605</v>
      </c>
      <c r="AA3050" s="124">
        <v>19275</v>
      </c>
      <c r="AB3050" s="123">
        <v>19513</v>
      </c>
      <c r="AC3050" s="124">
        <v>17901</v>
      </c>
      <c r="AD3050" s="123">
        <v>19815</v>
      </c>
      <c r="AE3050" s="125">
        <v>19840</v>
      </c>
      <c r="AF3050" s="126">
        <v>20696</v>
      </c>
    </row>
    <row r="3051" spans="2:32">
      <c r="B3051" s="127">
        <v>3013</v>
      </c>
      <c r="C3051" s="128">
        <v>3013</v>
      </c>
      <c r="D3051" s="129">
        <v>126</v>
      </c>
      <c r="E3051" s="130">
        <v>5</v>
      </c>
      <c r="F3051" s="131">
        <v>6</v>
      </c>
      <c r="G3051" s="132" t="s">
        <v>486</v>
      </c>
      <c r="H3051" s="133">
        <v>5</v>
      </c>
      <c r="I3051" s="128">
        <v>5</v>
      </c>
      <c r="J3051" s="129" t="s">
        <v>486</v>
      </c>
      <c r="K3051" s="134">
        <v>13</v>
      </c>
      <c r="L3051" s="108"/>
      <c r="M3051" s="81">
        <v>14035</v>
      </c>
      <c r="N3051" s="135">
        <v>16088</v>
      </c>
      <c r="O3051" s="136">
        <v>16933</v>
      </c>
      <c r="P3051" s="135">
        <v>16344</v>
      </c>
      <c r="Q3051" s="136">
        <v>16451</v>
      </c>
      <c r="R3051" s="135">
        <v>15468</v>
      </c>
      <c r="S3051" s="136">
        <v>17535</v>
      </c>
      <c r="T3051" s="135">
        <v>17549</v>
      </c>
      <c r="U3051" s="136">
        <v>18328</v>
      </c>
      <c r="V3051" s="135">
        <v>17880</v>
      </c>
      <c r="W3051" s="136">
        <v>16145</v>
      </c>
      <c r="X3051" s="135">
        <v>16771</v>
      </c>
      <c r="Y3051" s="136">
        <v>18798</v>
      </c>
      <c r="Z3051" s="135">
        <v>19681</v>
      </c>
      <c r="AA3051" s="136">
        <v>19321</v>
      </c>
      <c r="AB3051" s="135">
        <v>19566</v>
      </c>
      <c r="AC3051" s="136">
        <v>17691</v>
      </c>
      <c r="AD3051" s="135">
        <v>19857</v>
      </c>
      <c r="AE3051" s="137">
        <v>19870</v>
      </c>
      <c r="AF3051" s="138">
        <v>20757</v>
      </c>
    </row>
    <row r="3052" spans="2:32">
      <c r="B3052" s="114">
        <v>3014</v>
      </c>
      <c r="C3052" s="115">
        <v>3014</v>
      </c>
      <c r="D3052" s="116">
        <v>126</v>
      </c>
      <c r="E3052" s="117">
        <v>5</v>
      </c>
      <c r="F3052" s="118">
        <v>6</v>
      </c>
      <c r="G3052" s="119" t="s">
        <v>486</v>
      </c>
      <c r="H3052" s="120">
        <v>5</v>
      </c>
      <c r="I3052" s="115">
        <v>5</v>
      </c>
      <c r="J3052" s="116" t="s">
        <v>486</v>
      </c>
      <c r="K3052" s="121">
        <v>14</v>
      </c>
      <c r="L3052" s="108"/>
      <c r="M3052" s="122">
        <v>13915</v>
      </c>
      <c r="N3052" s="123">
        <v>15983</v>
      </c>
      <c r="O3052" s="124">
        <v>16818</v>
      </c>
      <c r="P3052" s="123">
        <v>16277</v>
      </c>
      <c r="Q3052" s="124">
        <v>16293</v>
      </c>
      <c r="R3052" s="123">
        <v>15360</v>
      </c>
      <c r="S3052" s="124">
        <v>17436</v>
      </c>
      <c r="T3052" s="123">
        <v>17413</v>
      </c>
      <c r="U3052" s="124">
        <v>18199</v>
      </c>
      <c r="V3052" s="123">
        <v>17697</v>
      </c>
      <c r="W3052" s="124">
        <v>15839</v>
      </c>
      <c r="X3052" s="123">
        <v>16636</v>
      </c>
      <c r="Y3052" s="124">
        <v>18673</v>
      </c>
      <c r="Z3052" s="123">
        <v>19515</v>
      </c>
      <c r="AA3052" s="124">
        <v>19200</v>
      </c>
      <c r="AB3052" s="123">
        <v>19343</v>
      </c>
      <c r="AC3052" s="124">
        <v>17356</v>
      </c>
      <c r="AD3052" s="123">
        <v>19706</v>
      </c>
      <c r="AE3052" s="125">
        <v>19683</v>
      </c>
      <c r="AF3052" s="126">
        <v>20574</v>
      </c>
    </row>
    <row r="3053" spans="2:32">
      <c r="B3053" s="127">
        <v>3015</v>
      </c>
      <c r="C3053" s="128">
        <v>3015</v>
      </c>
      <c r="D3053" s="129">
        <v>126</v>
      </c>
      <c r="E3053" s="130">
        <v>5</v>
      </c>
      <c r="F3053" s="131">
        <v>6</v>
      </c>
      <c r="G3053" s="132" t="s">
        <v>486</v>
      </c>
      <c r="H3053" s="133">
        <v>5</v>
      </c>
      <c r="I3053" s="128">
        <v>5</v>
      </c>
      <c r="J3053" s="129" t="s">
        <v>486</v>
      </c>
      <c r="K3053" s="134">
        <v>15</v>
      </c>
      <c r="L3053" s="108"/>
      <c r="M3053" s="81">
        <v>14182</v>
      </c>
      <c r="N3053" s="135">
        <v>16243</v>
      </c>
      <c r="O3053" s="136">
        <v>16900</v>
      </c>
      <c r="P3053" s="135">
        <v>16482</v>
      </c>
      <c r="Q3053" s="136">
        <v>16376</v>
      </c>
      <c r="R3053" s="135">
        <v>15625</v>
      </c>
      <c r="S3053" s="136">
        <v>17572</v>
      </c>
      <c r="T3053" s="135">
        <v>17680</v>
      </c>
      <c r="U3053" s="136">
        <v>18260</v>
      </c>
      <c r="V3053" s="135">
        <v>17737</v>
      </c>
      <c r="W3053" s="136">
        <v>15795</v>
      </c>
      <c r="X3053" s="135">
        <v>16878</v>
      </c>
      <c r="Y3053" s="136">
        <v>18780</v>
      </c>
      <c r="Z3053" s="135">
        <v>19545</v>
      </c>
      <c r="AA3053" s="136">
        <v>19320</v>
      </c>
      <c r="AB3053" s="135">
        <v>19330</v>
      </c>
      <c r="AC3053" s="136">
        <v>17281</v>
      </c>
      <c r="AD3053" s="135">
        <v>19792</v>
      </c>
      <c r="AE3053" s="137">
        <v>19891</v>
      </c>
      <c r="AF3053" s="138">
        <v>20588</v>
      </c>
    </row>
    <row r="3054" spans="2:32">
      <c r="B3054" s="114">
        <v>3016</v>
      </c>
      <c r="C3054" s="115">
        <v>3016</v>
      </c>
      <c r="D3054" s="116">
        <v>126</v>
      </c>
      <c r="E3054" s="117">
        <v>5</v>
      </c>
      <c r="F3054" s="118">
        <v>6</v>
      </c>
      <c r="G3054" s="119" t="s">
        <v>486</v>
      </c>
      <c r="H3054" s="120">
        <v>5</v>
      </c>
      <c r="I3054" s="115">
        <v>5</v>
      </c>
      <c r="J3054" s="116" t="s">
        <v>486</v>
      </c>
      <c r="K3054" s="121">
        <v>16</v>
      </c>
      <c r="L3054" s="108"/>
      <c r="M3054" s="122">
        <v>14590</v>
      </c>
      <c r="N3054" s="123">
        <v>16545</v>
      </c>
      <c r="O3054" s="124">
        <v>17077</v>
      </c>
      <c r="P3054" s="123">
        <v>16695</v>
      </c>
      <c r="Q3054" s="124">
        <v>16488</v>
      </c>
      <c r="R3054" s="123">
        <v>16006</v>
      </c>
      <c r="S3054" s="124">
        <v>17715</v>
      </c>
      <c r="T3054" s="123">
        <v>18110</v>
      </c>
      <c r="U3054" s="124">
        <v>18364</v>
      </c>
      <c r="V3054" s="123">
        <v>17758</v>
      </c>
      <c r="W3054" s="124">
        <v>15936</v>
      </c>
      <c r="X3054" s="123">
        <v>17194</v>
      </c>
      <c r="Y3054" s="124">
        <v>18846</v>
      </c>
      <c r="Z3054" s="123">
        <v>19574</v>
      </c>
      <c r="AA3054" s="124">
        <v>19319</v>
      </c>
      <c r="AB3054" s="123">
        <v>19229</v>
      </c>
      <c r="AC3054" s="124">
        <v>17342</v>
      </c>
      <c r="AD3054" s="123">
        <v>19824</v>
      </c>
      <c r="AE3054" s="125">
        <v>20327</v>
      </c>
      <c r="AF3054" s="126">
        <v>20575</v>
      </c>
    </row>
    <row r="3055" spans="2:32">
      <c r="B3055" s="127">
        <v>3017</v>
      </c>
      <c r="C3055" s="128">
        <v>3017</v>
      </c>
      <c r="D3055" s="129">
        <v>126</v>
      </c>
      <c r="E3055" s="130">
        <v>5</v>
      </c>
      <c r="F3055" s="131">
        <v>6</v>
      </c>
      <c r="G3055" s="132" t="s">
        <v>486</v>
      </c>
      <c r="H3055" s="133">
        <v>5</v>
      </c>
      <c r="I3055" s="128">
        <v>5</v>
      </c>
      <c r="J3055" s="129" t="s">
        <v>486</v>
      </c>
      <c r="K3055" s="134">
        <v>17</v>
      </c>
      <c r="L3055" s="108"/>
      <c r="M3055" s="81">
        <v>15191</v>
      </c>
      <c r="N3055" s="135">
        <v>16958</v>
      </c>
      <c r="O3055" s="136">
        <v>17330</v>
      </c>
      <c r="P3055" s="135">
        <v>17141</v>
      </c>
      <c r="Q3055" s="136">
        <v>16735</v>
      </c>
      <c r="R3055" s="135">
        <v>16651</v>
      </c>
      <c r="S3055" s="136">
        <v>18032</v>
      </c>
      <c r="T3055" s="135">
        <v>18487</v>
      </c>
      <c r="U3055" s="136">
        <v>18595</v>
      </c>
      <c r="V3055" s="135">
        <v>18066</v>
      </c>
      <c r="W3055" s="136">
        <v>16470</v>
      </c>
      <c r="X3055" s="135">
        <v>17872</v>
      </c>
      <c r="Y3055" s="136">
        <v>19194</v>
      </c>
      <c r="Z3055" s="135">
        <v>19783</v>
      </c>
      <c r="AA3055" s="136">
        <v>19790</v>
      </c>
      <c r="AB3055" s="135">
        <v>19557</v>
      </c>
      <c r="AC3055" s="136">
        <v>17944</v>
      </c>
      <c r="AD3055" s="135">
        <v>20198</v>
      </c>
      <c r="AE3055" s="137">
        <v>20811</v>
      </c>
      <c r="AF3055" s="138">
        <v>20807</v>
      </c>
    </row>
    <row r="3056" spans="2:32">
      <c r="B3056" s="114">
        <v>3018</v>
      </c>
      <c r="C3056" s="115">
        <v>3018</v>
      </c>
      <c r="D3056" s="116">
        <v>126</v>
      </c>
      <c r="E3056" s="117">
        <v>5</v>
      </c>
      <c r="F3056" s="118">
        <v>6</v>
      </c>
      <c r="G3056" s="119" t="s">
        <v>486</v>
      </c>
      <c r="H3056" s="120">
        <v>5</v>
      </c>
      <c r="I3056" s="115">
        <v>5</v>
      </c>
      <c r="J3056" s="116" t="s">
        <v>486</v>
      </c>
      <c r="K3056" s="121">
        <v>18</v>
      </c>
      <c r="L3056" s="108"/>
      <c r="M3056" s="122">
        <v>15384</v>
      </c>
      <c r="N3056" s="123">
        <v>17039</v>
      </c>
      <c r="O3056" s="124">
        <v>17231</v>
      </c>
      <c r="P3056" s="123">
        <v>17522</v>
      </c>
      <c r="Q3056" s="124">
        <v>16850</v>
      </c>
      <c r="R3056" s="123">
        <v>17087</v>
      </c>
      <c r="S3056" s="124">
        <v>18288</v>
      </c>
      <c r="T3056" s="123">
        <v>18603</v>
      </c>
      <c r="U3056" s="124">
        <v>18567</v>
      </c>
      <c r="V3056" s="123">
        <v>18322</v>
      </c>
      <c r="W3056" s="124">
        <v>17242</v>
      </c>
      <c r="X3056" s="123">
        <v>18552</v>
      </c>
      <c r="Y3056" s="124">
        <v>19775</v>
      </c>
      <c r="Z3056" s="123">
        <v>19897</v>
      </c>
      <c r="AA3056" s="124">
        <v>20657</v>
      </c>
      <c r="AB3056" s="123">
        <v>20070</v>
      </c>
      <c r="AC3056" s="124">
        <v>18838</v>
      </c>
      <c r="AD3056" s="123">
        <v>20850</v>
      </c>
      <c r="AE3056" s="125">
        <v>21083</v>
      </c>
      <c r="AF3056" s="126">
        <v>21001</v>
      </c>
    </row>
    <row r="3057" spans="2:32">
      <c r="B3057" s="127">
        <v>3019</v>
      </c>
      <c r="C3057" s="128">
        <v>3019</v>
      </c>
      <c r="D3057" s="129">
        <v>126</v>
      </c>
      <c r="E3057" s="130">
        <v>5</v>
      </c>
      <c r="F3057" s="131">
        <v>6</v>
      </c>
      <c r="G3057" s="132" t="s">
        <v>486</v>
      </c>
      <c r="H3057" s="133">
        <v>5</v>
      </c>
      <c r="I3057" s="128">
        <v>5</v>
      </c>
      <c r="J3057" s="129" t="s">
        <v>486</v>
      </c>
      <c r="K3057" s="134">
        <v>19</v>
      </c>
      <c r="L3057" s="108"/>
      <c r="M3057" s="81">
        <v>15495</v>
      </c>
      <c r="N3057" s="135">
        <v>17276</v>
      </c>
      <c r="O3057" s="136">
        <v>17510</v>
      </c>
      <c r="P3057" s="135">
        <v>17772</v>
      </c>
      <c r="Q3057" s="136">
        <v>17206</v>
      </c>
      <c r="R3057" s="135">
        <v>17310</v>
      </c>
      <c r="S3057" s="136">
        <v>18732</v>
      </c>
      <c r="T3057" s="135">
        <v>19069</v>
      </c>
      <c r="U3057" s="136">
        <v>18985</v>
      </c>
      <c r="V3057" s="135">
        <v>18895</v>
      </c>
      <c r="W3057" s="136">
        <v>17624</v>
      </c>
      <c r="X3057" s="135">
        <v>18991</v>
      </c>
      <c r="Y3057" s="136">
        <v>20515</v>
      </c>
      <c r="Z3057" s="135">
        <v>20705</v>
      </c>
      <c r="AA3057" s="136">
        <v>21397</v>
      </c>
      <c r="AB3057" s="135">
        <v>21000</v>
      </c>
      <c r="AC3057" s="136">
        <v>19506</v>
      </c>
      <c r="AD3057" s="135">
        <v>21735</v>
      </c>
      <c r="AE3057" s="137">
        <v>22073</v>
      </c>
      <c r="AF3057" s="138">
        <v>21973</v>
      </c>
    </row>
    <row r="3058" spans="2:32">
      <c r="B3058" s="114">
        <v>3020</v>
      </c>
      <c r="C3058" s="115">
        <v>3020</v>
      </c>
      <c r="D3058" s="116">
        <v>126</v>
      </c>
      <c r="E3058" s="117">
        <v>5</v>
      </c>
      <c r="F3058" s="118">
        <v>6</v>
      </c>
      <c r="G3058" s="119" t="s">
        <v>486</v>
      </c>
      <c r="H3058" s="120">
        <v>5</v>
      </c>
      <c r="I3058" s="115">
        <v>5</v>
      </c>
      <c r="J3058" s="116" t="s">
        <v>486</v>
      </c>
      <c r="K3058" s="121">
        <v>20</v>
      </c>
      <c r="L3058" s="108"/>
      <c r="M3058" s="122">
        <v>15760</v>
      </c>
      <c r="N3058" s="123">
        <v>17359</v>
      </c>
      <c r="O3058" s="124">
        <v>17976</v>
      </c>
      <c r="P3058" s="123">
        <v>17987</v>
      </c>
      <c r="Q3058" s="124">
        <v>17704</v>
      </c>
      <c r="R3058" s="123">
        <v>17638</v>
      </c>
      <c r="S3058" s="124">
        <v>19046</v>
      </c>
      <c r="T3058" s="123">
        <v>19364</v>
      </c>
      <c r="U3058" s="124">
        <v>19736</v>
      </c>
      <c r="V3058" s="123">
        <v>19647</v>
      </c>
      <c r="W3058" s="124">
        <v>18010</v>
      </c>
      <c r="X3058" s="123">
        <v>19717</v>
      </c>
      <c r="Y3058" s="124">
        <v>21140</v>
      </c>
      <c r="Z3058" s="123">
        <v>21908</v>
      </c>
      <c r="AA3058" s="124">
        <v>22301</v>
      </c>
      <c r="AB3058" s="123">
        <v>22173</v>
      </c>
      <c r="AC3058" s="124">
        <v>20262</v>
      </c>
      <c r="AD3058" s="123">
        <v>22538</v>
      </c>
      <c r="AE3058" s="125">
        <v>23006</v>
      </c>
      <c r="AF3058" s="126">
        <v>23357</v>
      </c>
    </row>
    <row r="3059" spans="2:32">
      <c r="B3059" s="127">
        <v>3021</v>
      </c>
      <c r="C3059" s="128">
        <v>3021</v>
      </c>
      <c r="D3059" s="129">
        <v>126</v>
      </c>
      <c r="E3059" s="130">
        <v>5</v>
      </c>
      <c r="F3059" s="131">
        <v>6</v>
      </c>
      <c r="G3059" s="132" t="s">
        <v>486</v>
      </c>
      <c r="H3059" s="133">
        <v>5</v>
      </c>
      <c r="I3059" s="128">
        <v>5</v>
      </c>
      <c r="J3059" s="129" t="s">
        <v>486</v>
      </c>
      <c r="K3059" s="134">
        <v>21</v>
      </c>
      <c r="L3059" s="108"/>
      <c r="M3059" s="81">
        <v>15815</v>
      </c>
      <c r="N3059" s="135">
        <v>17265</v>
      </c>
      <c r="O3059" s="136">
        <v>17797</v>
      </c>
      <c r="P3059" s="135">
        <v>18050</v>
      </c>
      <c r="Q3059" s="136">
        <v>17738</v>
      </c>
      <c r="R3059" s="135">
        <v>17861</v>
      </c>
      <c r="S3059" s="136">
        <v>19021</v>
      </c>
      <c r="T3059" s="135">
        <v>19553</v>
      </c>
      <c r="U3059" s="136">
        <v>19919</v>
      </c>
      <c r="V3059" s="135">
        <v>20042</v>
      </c>
      <c r="W3059" s="136">
        <v>18700</v>
      </c>
      <c r="X3059" s="135">
        <v>20353</v>
      </c>
      <c r="Y3059" s="136">
        <v>21533</v>
      </c>
      <c r="Z3059" s="135">
        <v>22572</v>
      </c>
      <c r="AA3059" s="136">
        <v>23222</v>
      </c>
      <c r="AB3059" s="135">
        <v>23110</v>
      </c>
      <c r="AC3059" s="136">
        <v>21396</v>
      </c>
      <c r="AD3059" s="135">
        <v>23170</v>
      </c>
      <c r="AE3059" s="137">
        <v>23943</v>
      </c>
      <c r="AF3059" s="138">
        <v>24285</v>
      </c>
    </row>
    <row r="3060" spans="2:32">
      <c r="B3060" s="114">
        <v>3022</v>
      </c>
      <c r="C3060" s="115">
        <v>3022</v>
      </c>
      <c r="D3060" s="116">
        <v>126</v>
      </c>
      <c r="E3060" s="117">
        <v>5</v>
      </c>
      <c r="F3060" s="118">
        <v>6</v>
      </c>
      <c r="G3060" s="119" t="s">
        <v>486</v>
      </c>
      <c r="H3060" s="120">
        <v>5</v>
      </c>
      <c r="I3060" s="115">
        <v>5</v>
      </c>
      <c r="J3060" s="116" t="s">
        <v>486</v>
      </c>
      <c r="K3060" s="121">
        <v>22</v>
      </c>
      <c r="L3060" s="108"/>
      <c r="M3060" s="122">
        <v>15008</v>
      </c>
      <c r="N3060" s="123">
        <v>16149</v>
      </c>
      <c r="O3060" s="124">
        <v>16794</v>
      </c>
      <c r="P3060" s="123">
        <v>17099</v>
      </c>
      <c r="Q3060" s="124">
        <v>16898</v>
      </c>
      <c r="R3060" s="123">
        <v>17164</v>
      </c>
      <c r="S3060" s="124">
        <v>18065</v>
      </c>
      <c r="T3060" s="123">
        <v>18618</v>
      </c>
      <c r="U3060" s="124">
        <v>19172</v>
      </c>
      <c r="V3060" s="123">
        <v>19482</v>
      </c>
      <c r="W3060" s="124">
        <v>18230</v>
      </c>
      <c r="X3060" s="123">
        <v>19910</v>
      </c>
      <c r="Y3060" s="124">
        <v>20837</v>
      </c>
      <c r="Z3060" s="123">
        <v>22103</v>
      </c>
      <c r="AA3060" s="124">
        <v>22804</v>
      </c>
      <c r="AB3060" s="123">
        <v>22847</v>
      </c>
      <c r="AC3060" s="124">
        <v>21204</v>
      </c>
      <c r="AD3060" s="123">
        <v>22610</v>
      </c>
      <c r="AE3060" s="125">
        <v>23470</v>
      </c>
      <c r="AF3060" s="126">
        <v>23998</v>
      </c>
    </row>
    <row r="3061" spans="2:32">
      <c r="B3061" s="127">
        <v>3023</v>
      </c>
      <c r="C3061" s="128">
        <v>3023</v>
      </c>
      <c r="D3061" s="129">
        <v>126</v>
      </c>
      <c r="E3061" s="130">
        <v>5</v>
      </c>
      <c r="F3061" s="131">
        <v>6</v>
      </c>
      <c r="G3061" s="132" t="s">
        <v>486</v>
      </c>
      <c r="H3061" s="133">
        <v>5</v>
      </c>
      <c r="I3061" s="128">
        <v>5</v>
      </c>
      <c r="J3061" s="129" t="s">
        <v>486</v>
      </c>
      <c r="K3061" s="134">
        <v>23</v>
      </c>
      <c r="L3061" s="108"/>
      <c r="M3061" s="81">
        <v>14072</v>
      </c>
      <c r="N3061" s="135">
        <v>14903</v>
      </c>
      <c r="O3061" s="136">
        <v>15512</v>
      </c>
      <c r="P3061" s="135">
        <v>16033</v>
      </c>
      <c r="Q3061" s="136">
        <v>15796</v>
      </c>
      <c r="R3061" s="135">
        <v>16264</v>
      </c>
      <c r="S3061" s="136">
        <v>16906</v>
      </c>
      <c r="T3061" s="135">
        <v>17454</v>
      </c>
      <c r="U3061" s="136">
        <v>17997</v>
      </c>
      <c r="V3061" s="135">
        <v>18530</v>
      </c>
      <c r="W3061" s="136">
        <v>17419</v>
      </c>
      <c r="X3061" s="135">
        <v>19123</v>
      </c>
      <c r="Y3061" s="136">
        <v>19777</v>
      </c>
      <c r="Z3061" s="135">
        <v>21046</v>
      </c>
      <c r="AA3061" s="136">
        <v>21979</v>
      </c>
      <c r="AB3061" s="135">
        <v>22037</v>
      </c>
      <c r="AC3061" s="136">
        <v>20532</v>
      </c>
      <c r="AD3061" s="135">
        <v>21615</v>
      </c>
      <c r="AE3061" s="137">
        <v>22555</v>
      </c>
      <c r="AF3061" s="138">
        <v>23018</v>
      </c>
    </row>
    <row r="3062" spans="2:32">
      <c r="B3062" s="114">
        <v>3024</v>
      </c>
      <c r="C3062" s="115">
        <v>3024</v>
      </c>
      <c r="D3062" s="116">
        <v>126</v>
      </c>
      <c r="E3062" s="117">
        <v>5</v>
      </c>
      <c r="F3062" s="118">
        <v>6</v>
      </c>
      <c r="G3062" s="119" t="s">
        <v>486</v>
      </c>
      <c r="H3062" s="120">
        <v>5</v>
      </c>
      <c r="I3062" s="115">
        <v>5</v>
      </c>
      <c r="J3062" s="116" t="s">
        <v>486</v>
      </c>
      <c r="K3062" s="121">
        <v>24</v>
      </c>
      <c r="L3062" s="108"/>
      <c r="M3062" s="122">
        <v>13450</v>
      </c>
      <c r="N3062" s="123">
        <v>13990</v>
      </c>
      <c r="O3062" s="124">
        <v>14537</v>
      </c>
      <c r="P3062" s="123">
        <v>15175</v>
      </c>
      <c r="Q3062" s="124">
        <v>14959</v>
      </c>
      <c r="R3062" s="123">
        <v>15642</v>
      </c>
      <c r="S3062" s="124">
        <v>16040</v>
      </c>
      <c r="T3062" s="123">
        <v>16548</v>
      </c>
      <c r="U3062" s="124">
        <v>17067</v>
      </c>
      <c r="V3062" s="123">
        <v>17709</v>
      </c>
      <c r="W3062" s="124">
        <v>16673</v>
      </c>
      <c r="X3062" s="123">
        <v>18557</v>
      </c>
      <c r="Y3062" s="124">
        <v>18982</v>
      </c>
      <c r="Z3062" s="123">
        <v>20173</v>
      </c>
      <c r="AA3062" s="124">
        <v>21253</v>
      </c>
      <c r="AB3062" s="123">
        <v>21338</v>
      </c>
      <c r="AC3062" s="124">
        <v>19856</v>
      </c>
      <c r="AD3062" s="123">
        <v>20853</v>
      </c>
      <c r="AE3062" s="125">
        <v>21762</v>
      </c>
      <c r="AF3062" s="126">
        <v>22196</v>
      </c>
    </row>
    <row r="3063" spans="2:32">
      <c r="B3063" s="127">
        <v>3025</v>
      </c>
      <c r="C3063" s="128">
        <v>3025</v>
      </c>
      <c r="D3063" s="129">
        <v>127</v>
      </c>
      <c r="E3063" s="130">
        <v>5</v>
      </c>
      <c r="F3063" s="131">
        <v>7</v>
      </c>
      <c r="G3063" s="132" t="s">
        <v>486</v>
      </c>
      <c r="H3063" s="133">
        <v>5</v>
      </c>
      <c r="I3063" s="128">
        <v>6</v>
      </c>
      <c r="J3063" s="129" t="s">
        <v>486</v>
      </c>
      <c r="K3063" s="134">
        <v>1</v>
      </c>
      <c r="L3063" s="108"/>
      <c r="M3063" s="81">
        <v>12525</v>
      </c>
      <c r="N3063" s="135">
        <v>13443</v>
      </c>
      <c r="O3063" s="136">
        <v>13766</v>
      </c>
      <c r="P3063" s="135">
        <v>14199</v>
      </c>
      <c r="Q3063" s="136">
        <v>13979</v>
      </c>
      <c r="R3063" s="135">
        <v>14594</v>
      </c>
      <c r="S3063" s="136">
        <v>15357</v>
      </c>
      <c r="T3063" s="135">
        <v>16045</v>
      </c>
      <c r="U3063" s="136">
        <v>16326</v>
      </c>
      <c r="V3063" s="135">
        <v>16569</v>
      </c>
      <c r="W3063" s="136">
        <v>15971</v>
      </c>
      <c r="X3063" s="135">
        <v>17421</v>
      </c>
      <c r="Y3063" s="136">
        <v>18677</v>
      </c>
      <c r="Z3063" s="135">
        <v>19541</v>
      </c>
      <c r="AA3063" s="136">
        <v>20354</v>
      </c>
      <c r="AB3063" s="135">
        <v>19970</v>
      </c>
      <c r="AC3063" s="136">
        <v>18683</v>
      </c>
      <c r="AD3063" s="135">
        <v>20745</v>
      </c>
      <c r="AE3063" s="137">
        <v>21455</v>
      </c>
      <c r="AF3063" s="138">
        <v>21598</v>
      </c>
    </row>
    <row r="3064" spans="2:32">
      <c r="B3064" s="114">
        <v>3026</v>
      </c>
      <c r="C3064" s="115">
        <v>3026</v>
      </c>
      <c r="D3064" s="116">
        <v>127</v>
      </c>
      <c r="E3064" s="117">
        <v>5</v>
      </c>
      <c r="F3064" s="118">
        <v>7</v>
      </c>
      <c r="G3064" s="119" t="s">
        <v>486</v>
      </c>
      <c r="H3064" s="120">
        <v>5</v>
      </c>
      <c r="I3064" s="115">
        <v>6</v>
      </c>
      <c r="J3064" s="116" t="s">
        <v>486</v>
      </c>
      <c r="K3064" s="121">
        <v>2</v>
      </c>
      <c r="L3064" s="108"/>
      <c r="M3064" s="122">
        <v>12390</v>
      </c>
      <c r="N3064" s="123">
        <v>13162</v>
      </c>
      <c r="O3064" s="124">
        <v>13565</v>
      </c>
      <c r="P3064" s="123">
        <v>13938</v>
      </c>
      <c r="Q3064" s="124">
        <v>13574</v>
      </c>
      <c r="R3064" s="123">
        <v>14404</v>
      </c>
      <c r="S3064" s="124">
        <v>15065</v>
      </c>
      <c r="T3064" s="123">
        <v>15703</v>
      </c>
      <c r="U3064" s="124">
        <v>16028</v>
      </c>
      <c r="V3064" s="123">
        <v>16081</v>
      </c>
      <c r="W3064" s="124">
        <v>15570</v>
      </c>
      <c r="X3064" s="123">
        <v>17132</v>
      </c>
      <c r="Y3064" s="124">
        <v>18279</v>
      </c>
      <c r="Z3064" s="123">
        <v>19145</v>
      </c>
      <c r="AA3064" s="124">
        <v>19871</v>
      </c>
      <c r="AB3064" s="123">
        <v>19373</v>
      </c>
      <c r="AC3064" s="124">
        <v>18197</v>
      </c>
      <c r="AD3064" s="123">
        <v>20292</v>
      </c>
      <c r="AE3064" s="125">
        <v>20938</v>
      </c>
      <c r="AF3064" s="126">
        <v>21148</v>
      </c>
    </row>
    <row r="3065" spans="2:32">
      <c r="B3065" s="127">
        <v>3027</v>
      </c>
      <c r="C3065" s="128">
        <v>3027</v>
      </c>
      <c r="D3065" s="129">
        <v>127</v>
      </c>
      <c r="E3065" s="130">
        <v>5</v>
      </c>
      <c r="F3065" s="131">
        <v>7</v>
      </c>
      <c r="G3065" s="132" t="s">
        <v>486</v>
      </c>
      <c r="H3065" s="133">
        <v>5</v>
      </c>
      <c r="I3065" s="128">
        <v>6</v>
      </c>
      <c r="J3065" s="129" t="s">
        <v>486</v>
      </c>
      <c r="K3065" s="134">
        <v>3</v>
      </c>
      <c r="L3065" s="108"/>
      <c r="M3065" s="81">
        <v>12352</v>
      </c>
      <c r="N3065" s="135">
        <v>13009</v>
      </c>
      <c r="O3065" s="136">
        <v>13414</v>
      </c>
      <c r="P3065" s="135">
        <v>13814</v>
      </c>
      <c r="Q3065" s="136">
        <v>13338</v>
      </c>
      <c r="R3065" s="135">
        <v>14333</v>
      </c>
      <c r="S3065" s="136">
        <v>14913</v>
      </c>
      <c r="T3065" s="135">
        <v>15484</v>
      </c>
      <c r="U3065" s="136">
        <v>15781</v>
      </c>
      <c r="V3065" s="135">
        <v>15755</v>
      </c>
      <c r="W3065" s="136">
        <v>15284</v>
      </c>
      <c r="X3065" s="135">
        <v>16953</v>
      </c>
      <c r="Y3065" s="136">
        <v>17993</v>
      </c>
      <c r="Z3065" s="135">
        <v>18766</v>
      </c>
      <c r="AA3065" s="136">
        <v>19507</v>
      </c>
      <c r="AB3065" s="135">
        <v>18903</v>
      </c>
      <c r="AC3065" s="136">
        <v>17806</v>
      </c>
      <c r="AD3065" s="135">
        <v>19925</v>
      </c>
      <c r="AE3065" s="137">
        <v>20506</v>
      </c>
      <c r="AF3065" s="138">
        <v>20696</v>
      </c>
    </row>
    <row r="3066" spans="2:32">
      <c r="B3066" s="114">
        <v>3028</v>
      </c>
      <c r="C3066" s="115">
        <v>3028</v>
      </c>
      <c r="D3066" s="116">
        <v>127</v>
      </c>
      <c r="E3066" s="117">
        <v>5</v>
      </c>
      <c r="F3066" s="118">
        <v>7</v>
      </c>
      <c r="G3066" s="119" t="s">
        <v>486</v>
      </c>
      <c r="H3066" s="120">
        <v>5</v>
      </c>
      <c r="I3066" s="115">
        <v>6</v>
      </c>
      <c r="J3066" s="116" t="s">
        <v>486</v>
      </c>
      <c r="K3066" s="121">
        <v>4</v>
      </c>
      <c r="L3066" s="108"/>
      <c r="M3066" s="122">
        <v>12509</v>
      </c>
      <c r="N3066" s="123">
        <v>13104</v>
      </c>
      <c r="O3066" s="124">
        <v>13576</v>
      </c>
      <c r="P3066" s="123">
        <v>13883</v>
      </c>
      <c r="Q3066" s="124">
        <v>13238</v>
      </c>
      <c r="R3066" s="123">
        <v>14483</v>
      </c>
      <c r="S3066" s="124">
        <v>14942</v>
      </c>
      <c r="T3066" s="123">
        <v>15443</v>
      </c>
      <c r="U3066" s="124">
        <v>15761</v>
      </c>
      <c r="V3066" s="123">
        <v>15432</v>
      </c>
      <c r="W3066" s="124">
        <v>14985</v>
      </c>
      <c r="X3066" s="123">
        <v>16858</v>
      </c>
      <c r="Y3066" s="124">
        <v>17696</v>
      </c>
      <c r="Z3066" s="123">
        <v>18381</v>
      </c>
      <c r="AA3066" s="124">
        <v>18979</v>
      </c>
      <c r="AB3066" s="123">
        <v>18253</v>
      </c>
      <c r="AC3066" s="124">
        <v>17248</v>
      </c>
      <c r="AD3066" s="123">
        <v>19451</v>
      </c>
      <c r="AE3066" s="125">
        <v>19966</v>
      </c>
      <c r="AF3066" s="126">
        <v>20146</v>
      </c>
    </row>
    <row r="3067" spans="2:32">
      <c r="B3067" s="127">
        <v>3029</v>
      </c>
      <c r="C3067" s="128">
        <v>3029</v>
      </c>
      <c r="D3067" s="129">
        <v>127</v>
      </c>
      <c r="E3067" s="130">
        <v>5</v>
      </c>
      <c r="F3067" s="131">
        <v>7</v>
      </c>
      <c r="G3067" s="132" t="s">
        <v>486</v>
      </c>
      <c r="H3067" s="133">
        <v>5</v>
      </c>
      <c r="I3067" s="128">
        <v>6</v>
      </c>
      <c r="J3067" s="129" t="s">
        <v>486</v>
      </c>
      <c r="K3067" s="134">
        <v>5</v>
      </c>
      <c r="L3067" s="108"/>
      <c r="M3067" s="81">
        <v>13096</v>
      </c>
      <c r="N3067" s="135">
        <v>13602</v>
      </c>
      <c r="O3067" s="136">
        <v>13960</v>
      </c>
      <c r="P3067" s="135">
        <v>14414</v>
      </c>
      <c r="Q3067" s="136">
        <v>13408</v>
      </c>
      <c r="R3067" s="135">
        <v>15015</v>
      </c>
      <c r="S3067" s="136">
        <v>15447</v>
      </c>
      <c r="T3067" s="135">
        <v>15791</v>
      </c>
      <c r="U3067" s="136">
        <v>15966</v>
      </c>
      <c r="V3067" s="135">
        <v>15393</v>
      </c>
      <c r="W3067" s="136">
        <v>14802</v>
      </c>
      <c r="X3067" s="135">
        <v>17118</v>
      </c>
      <c r="Y3067" s="136">
        <v>17806</v>
      </c>
      <c r="Z3067" s="135">
        <v>18112</v>
      </c>
      <c r="AA3067" s="136">
        <v>18761</v>
      </c>
      <c r="AB3067" s="135">
        <v>17793</v>
      </c>
      <c r="AC3067" s="136">
        <v>16820</v>
      </c>
      <c r="AD3067" s="135">
        <v>19342</v>
      </c>
      <c r="AE3067" s="137">
        <v>19754</v>
      </c>
      <c r="AF3067" s="138">
        <v>19677</v>
      </c>
    </row>
    <row r="3068" spans="2:32">
      <c r="B3068" s="114">
        <v>3030</v>
      </c>
      <c r="C3068" s="115">
        <v>3030</v>
      </c>
      <c r="D3068" s="116">
        <v>127</v>
      </c>
      <c r="E3068" s="117">
        <v>5</v>
      </c>
      <c r="F3068" s="118">
        <v>7</v>
      </c>
      <c r="G3068" s="119" t="s">
        <v>486</v>
      </c>
      <c r="H3068" s="120">
        <v>5</v>
      </c>
      <c r="I3068" s="115">
        <v>6</v>
      </c>
      <c r="J3068" s="116" t="s">
        <v>486</v>
      </c>
      <c r="K3068" s="121">
        <v>6</v>
      </c>
      <c r="L3068" s="108"/>
      <c r="M3068" s="122">
        <v>14109</v>
      </c>
      <c r="N3068" s="123">
        <v>14604</v>
      </c>
      <c r="O3068" s="124">
        <v>14818</v>
      </c>
      <c r="P3068" s="123">
        <v>15344</v>
      </c>
      <c r="Q3068" s="124">
        <v>13569</v>
      </c>
      <c r="R3068" s="123">
        <v>15936</v>
      </c>
      <c r="S3068" s="124">
        <v>16375</v>
      </c>
      <c r="T3068" s="123">
        <v>16598</v>
      </c>
      <c r="U3068" s="124">
        <v>16488</v>
      </c>
      <c r="V3068" s="123">
        <v>15278</v>
      </c>
      <c r="W3068" s="124">
        <v>14412</v>
      </c>
      <c r="X3068" s="123">
        <v>17649</v>
      </c>
      <c r="Y3068" s="124">
        <v>18309</v>
      </c>
      <c r="Z3068" s="123">
        <v>18147</v>
      </c>
      <c r="AA3068" s="124">
        <v>18837</v>
      </c>
      <c r="AB3068" s="123">
        <v>17243</v>
      </c>
      <c r="AC3068" s="124">
        <v>16167</v>
      </c>
      <c r="AD3068" s="123">
        <v>19627</v>
      </c>
      <c r="AE3068" s="125">
        <v>19950</v>
      </c>
      <c r="AF3068" s="126">
        <v>19512</v>
      </c>
    </row>
    <row r="3069" spans="2:32">
      <c r="B3069" s="127">
        <v>3031</v>
      </c>
      <c r="C3069" s="128">
        <v>3031</v>
      </c>
      <c r="D3069" s="129">
        <v>127</v>
      </c>
      <c r="E3069" s="130">
        <v>5</v>
      </c>
      <c r="F3069" s="131">
        <v>7</v>
      </c>
      <c r="G3069" s="132" t="s">
        <v>486</v>
      </c>
      <c r="H3069" s="133">
        <v>5</v>
      </c>
      <c r="I3069" s="128">
        <v>6</v>
      </c>
      <c r="J3069" s="129" t="s">
        <v>486</v>
      </c>
      <c r="K3069" s="134">
        <v>7</v>
      </c>
      <c r="L3069" s="108"/>
      <c r="M3069" s="81">
        <v>15385</v>
      </c>
      <c r="N3069" s="135">
        <v>15875</v>
      </c>
      <c r="O3069" s="136">
        <v>15967</v>
      </c>
      <c r="P3069" s="135">
        <v>16449</v>
      </c>
      <c r="Q3069" s="136">
        <v>13996</v>
      </c>
      <c r="R3069" s="135">
        <v>17085</v>
      </c>
      <c r="S3069" s="136">
        <v>17433</v>
      </c>
      <c r="T3069" s="135">
        <v>17692</v>
      </c>
      <c r="U3069" s="136">
        <v>17312</v>
      </c>
      <c r="V3069" s="135">
        <v>15391</v>
      </c>
      <c r="W3069" s="136">
        <v>14311</v>
      </c>
      <c r="X3069" s="135">
        <v>18435</v>
      </c>
      <c r="Y3069" s="136">
        <v>18967</v>
      </c>
      <c r="Z3069" s="135">
        <v>18639</v>
      </c>
      <c r="AA3069" s="136">
        <v>19269</v>
      </c>
      <c r="AB3069" s="135">
        <v>17019</v>
      </c>
      <c r="AC3069" s="136">
        <v>15782</v>
      </c>
      <c r="AD3069" s="135">
        <v>20097</v>
      </c>
      <c r="AE3069" s="137">
        <v>20444</v>
      </c>
      <c r="AF3069" s="138">
        <v>19856</v>
      </c>
    </row>
    <row r="3070" spans="2:32">
      <c r="B3070" s="114">
        <v>3032</v>
      </c>
      <c r="C3070" s="115">
        <v>3032</v>
      </c>
      <c r="D3070" s="116">
        <v>127</v>
      </c>
      <c r="E3070" s="117">
        <v>5</v>
      </c>
      <c r="F3070" s="118">
        <v>7</v>
      </c>
      <c r="G3070" s="119" t="s">
        <v>486</v>
      </c>
      <c r="H3070" s="120">
        <v>5</v>
      </c>
      <c r="I3070" s="115">
        <v>6</v>
      </c>
      <c r="J3070" s="116" t="s">
        <v>486</v>
      </c>
      <c r="K3070" s="121">
        <v>8</v>
      </c>
      <c r="L3070" s="108"/>
      <c r="M3070" s="122">
        <v>16183</v>
      </c>
      <c r="N3070" s="123">
        <v>16637</v>
      </c>
      <c r="O3070" s="124">
        <v>16733</v>
      </c>
      <c r="P3070" s="123">
        <v>17070</v>
      </c>
      <c r="Q3070" s="124">
        <v>14779</v>
      </c>
      <c r="R3070" s="123">
        <v>17862</v>
      </c>
      <c r="S3070" s="124">
        <v>17944</v>
      </c>
      <c r="T3070" s="123">
        <v>18329</v>
      </c>
      <c r="U3070" s="124">
        <v>17974</v>
      </c>
      <c r="V3070" s="123">
        <v>16042</v>
      </c>
      <c r="W3070" s="124">
        <v>14905</v>
      </c>
      <c r="X3070" s="123">
        <v>19112</v>
      </c>
      <c r="Y3070" s="124">
        <v>19203</v>
      </c>
      <c r="Z3070" s="123">
        <v>19188</v>
      </c>
      <c r="AA3070" s="124">
        <v>19660</v>
      </c>
      <c r="AB3070" s="123">
        <v>17496</v>
      </c>
      <c r="AC3070" s="124">
        <v>16260</v>
      </c>
      <c r="AD3070" s="123">
        <v>20246</v>
      </c>
      <c r="AE3070" s="125">
        <v>20739</v>
      </c>
      <c r="AF3070" s="126">
        <v>20344</v>
      </c>
    </row>
    <row r="3071" spans="2:32">
      <c r="B3071" s="127">
        <v>3033</v>
      </c>
      <c r="C3071" s="128">
        <v>3033</v>
      </c>
      <c r="D3071" s="129">
        <v>127</v>
      </c>
      <c r="E3071" s="130">
        <v>5</v>
      </c>
      <c r="F3071" s="131">
        <v>7</v>
      </c>
      <c r="G3071" s="132" t="s">
        <v>486</v>
      </c>
      <c r="H3071" s="133">
        <v>5</v>
      </c>
      <c r="I3071" s="128">
        <v>6</v>
      </c>
      <c r="J3071" s="129" t="s">
        <v>486</v>
      </c>
      <c r="K3071" s="134">
        <v>9</v>
      </c>
      <c r="L3071" s="108"/>
      <c r="M3071" s="81">
        <v>16217</v>
      </c>
      <c r="N3071" s="135">
        <v>16823</v>
      </c>
      <c r="O3071" s="136">
        <v>16731</v>
      </c>
      <c r="P3071" s="135">
        <v>17057</v>
      </c>
      <c r="Q3071" s="136">
        <v>15256</v>
      </c>
      <c r="R3071" s="135">
        <v>17808</v>
      </c>
      <c r="S3071" s="136">
        <v>17838</v>
      </c>
      <c r="T3071" s="135">
        <v>18345</v>
      </c>
      <c r="U3071" s="136">
        <v>17882</v>
      </c>
      <c r="V3071" s="135">
        <v>16400</v>
      </c>
      <c r="W3071" s="136">
        <v>15321</v>
      </c>
      <c r="X3071" s="135">
        <v>18957</v>
      </c>
      <c r="Y3071" s="136">
        <v>18927</v>
      </c>
      <c r="Z3071" s="135">
        <v>19119</v>
      </c>
      <c r="AA3071" s="136">
        <v>19648</v>
      </c>
      <c r="AB3071" s="135">
        <v>17756</v>
      </c>
      <c r="AC3071" s="136">
        <v>16746</v>
      </c>
      <c r="AD3071" s="135">
        <v>19902</v>
      </c>
      <c r="AE3071" s="137">
        <v>20542</v>
      </c>
      <c r="AF3071" s="138">
        <v>20253</v>
      </c>
    </row>
    <row r="3072" spans="2:32">
      <c r="B3072" s="114">
        <v>3034</v>
      </c>
      <c r="C3072" s="115">
        <v>3034</v>
      </c>
      <c r="D3072" s="116">
        <v>127</v>
      </c>
      <c r="E3072" s="117">
        <v>5</v>
      </c>
      <c r="F3072" s="118">
        <v>7</v>
      </c>
      <c r="G3072" s="119" t="s">
        <v>486</v>
      </c>
      <c r="H3072" s="120">
        <v>5</v>
      </c>
      <c r="I3072" s="115">
        <v>6</v>
      </c>
      <c r="J3072" s="116" t="s">
        <v>486</v>
      </c>
      <c r="K3072" s="121">
        <v>10</v>
      </c>
      <c r="L3072" s="108"/>
      <c r="M3072" s="122">
        <v>15962</v>
      </c>
      <c r="N3072" s="123">
        <v>16711</v>
      </c>
      <c r="O3072" s="124">
        <v>16537</v>
      </c>
      <c r="P3072" s="123">
        <v>16758</v>
      </c>
      <c r="Q3072" s="124">
        <v>15225</v>
      </c>
      <c r="R3072" s="123">
        <v>17580</v>
      </c>
      <c r="S3072" s="124">
        <v>17671</v>
      </c>
      <c r="T3072" s="123">
        <v>18278</v>
      </c>
      <c r="U3072" s="124">
        <v>17752</v>
      </c>
      <c r="V3072" s="123">
        <v>16450</v>
      </c>
      <c r="W3072" s="124">
        <v>15663</v>
      </c>
      <c r="X3072" s="123">
        <v>18806</v>
      </c>
      <c r="Y3072" s="124">
        <v>18839</v>
      </c>
      <c r="Z3072" s="123">
        <v>19090</v>
      </c>
      <c r="AA3072" s="124">
        <v>19507</v>
      </c>
      <c r="AB3072" s="123">
        <v>17884</v>
      </c>
      <c r="AC3072" s="124">
        <v>17145</v>
      </c>
      <c r="AD3072" s="123">
        <v>19859</v>
      </c>
      <c r="AE3072" s="125">
        <v>20593</v>
      </c>
      <c r="AF3072" s="126">
        <v>20273</v>
      </c>
    </row>
    <row r="3073" spans="2:32">
      <c r="B3073" s="127">
        <v>3035</v>
      </c>
      <c r="C3073" s="128">
        <v>3035</v>
      </c>
      <c r="D3073" s="129">
        <v>127</v>
      </c>
      <c r="E3073" s="130">
        <v>5</v>
      </c>
      <c r="F3073" s="131">
        <v>7</v>
      </c>
      <c r="G3073" s="132" t="s">
        <v>486</v>
      </c>
      <c r="H3073" s="133">
        <v>5</v>
      </c>
      <c r="I3073" s="128">
        <v>6</v>
      </c>
      <c r="J3073" s="129" t="s">
        <v>486</v>
      </c>
      <c r="K3073" s="134">
        <v>11</v>
      </c>
      <c r="L3073" s="108"/>
      <c r="M3073" s="81">
        <v>15806</v>
      </c>
      <c r="N3073" s="135">
        <v>16639</v>
      </c>
      <c r="O3073" s="136">
        <v>16426</v>
      </c>
      <c r="P3073" s="135">
        <v>16549</v>
      </c>
      <c r="Q3073" s="136">
        <v>15101</v>
      </c>
      <c r="R3073" s="135">
        <v>17468</v>
      </c>
      <c r="S3073" s="136">
        <v>17615</v>
      </c>
      <c r="T3073" s="135">
        <v>18265</v>
      </c>
      <c r="U3073" s="136">
        <v>17720</v>
      </c>
      <c r="V3073" s="135">
        <v>16411</v>
      </c>
      <c r="W3073" s="136">
        <v>15934</v>
      </c>
      <c r="X3073" s="135">
        <v>18774</v>
      </c>
      <c r="Y3073" s="136">
        <v>18868</v>
      </c>
      <c r="Z3073" s="135">
        <v>19157</v>
      </c>
      <c r="AA3073" s="136">
        <v>19472</v>
      </c>
      <c r="AB3073" s="135">
        <v>17925</v>
      </c>
      <c r="AC3073" s="136">
        <v>17372</v>
      </c>
      <c r="AD3073" s="135">
        <v>19938</v>
      </c>
      <c r="AE3073" s="137">
        <v>20698</v>
      </c>
      <c r="AF3073" s="138">
        <v>20388</v>
      </c>
    </row>
    <row r="3074" spans="2:32">
      <c r="B3074" s="114">
        <v>3036</v>
      </c>
      <c r="C3074" s="115">
        <v>3036</v>
      </c>
      <c r="D3074" s="116">
        <v>127</v>
      </c>
      <c r="E3074" s="117">
        <v>5</v>
      </c>
      <c r="F3074" s="118">
        <v>7</v>
      </c>
      <c r="G3074" s="119" t="s">
        <v>486</v>
      </c>
      <c r="H3074" s="120">
        <v>5</v>
      </c>
      <c r="I3074" s="115">
        <v>6</v>
      </c>
      <c r="J3074" s="116" t="s">
        <v>486</v>
      </c>
      <c r="K3074" s="121">
        <v>12</v>
      </c>
      <c r="L3074" s="108"/>
      <c r="M3074" s="122">
        <v>15749</v>
      </c>
      <c r="N3074" s="123">
        <v>16614</v>
      </c>
      <c r="O3074" s="124">
        <v>16385</v>
      </c>
      <c r="P3074" s="123">
        <v>16458</v>
      </c>
      <c r="Q3074" s="124">
        <v>15005</v>
      </c>
      <c r="R3074" s="123">
        <v>17394</v>
      </c>
      <c r="S3074" s="124">
        <v>17552</v>
      </c>
      <c r="T3074" s="123">
        <v>18269</v>
      </c>
      <c r="U3074" s="124">
        <v>17728</v>
      </c>
      <c r="V3074" s="123">
        <v>16323</v>
      </c>
      <c r="W3074" s="124">
        <v>16170</v>
      </c>
      <c r="X3074" s="123">
        <v>18730</v>
      </c>
      <c r="Y3074" s="124">
        <v>18856</v>
      </c>
      <c r="Z3074" s="123">
        <v>19184</v>
      </c>
      <c r="AA3074" s="124">
        <v>19463</v>
      </c>
      <c r="AB3074" s="123">
        <v>17869</v>
      </c>
      <c r="AC3074" s="124">
        <v>17589</v>
      </c>
      <c r="AD3074" s="123">
        <v>19921</v>
      </c>
      <c r="AE3074" s="125">
        <v>20760</v>
      </c>
      <c r="AF3074" s="126">
        <v>20428</v>
      </c>
    </row>
    <row r="3075" spans="2:32">
      <c r="B3075" s="127">
        <v>3037</v>
      </c>
      <c r="C3075" s="128">
        <v>3037</v>
      </c>
      <c r="D3075" s="129">
        <v>127</v>
      </c>
      <c r="E3075" s="130">
        <v>5</v>
      </c>
      <c r="F3075" s="131">
        <v>7</v>
      </c>
      <c r="G3075" s="132" t="s">
        <v>486</v>
      </c>
      <c r="H3075" s="133">
        <v>5</v>
      </c>
      <c r="I3075" s="128">
        <v>6</v>
      </c>
      <c r="J3075" s="129" t="s">
        <v>486</v>
      </c>
      <c r="K3075" s="134">
        <v>13</v>
      </c>
      <c r="L3075" s="108"/>
      <c r="M3075" s="81">
        <v>15765</v>
      </c>
      <c r="N3075" s="135">
        <v>16644</v>
      </c>
      <c r="O3075" s="136">
        <v>16405</v>
      </c>
      <c r="P3075" s="135">
        <v>16486</v>
      </c>
      <c r="Q3075" s="136">
        <v>14768</v>
      </c>
      <c r="R3075" s="135">
        <v>17422</v>
      </c>
      <c r="S3075" s="136">
        <v>17573</v>
      </c>
      <c r="T3075" s="135">
        <v>18318</v>
      </c>
      <c r="U3075" s="136">
        <v>17759</v>
      </c>
      <c r="V3075" s="135">
        <v>16100</v>
      </c>
      <c r="W3075" s="136">
        <v>16292</v>
      </c>
      <c r="X3075" s="135">
        <v>18758</v>
      </c>
      <c r="Y3075" s="136">
        <v>18866</v>
      </c>
      <c r="Z3075" s="135">
        <v>19219</v>
      </c>
      <c r="AA3075" s="136">
        <v>19506</v>
      </c>
      <c r="AB3075" s="135">
        <v>17641</v>
      </c>
      <c r="AC3075" s="136">
        <v>17669</v>
      </c>
      <c r="AD3075" s="135">
        <v>19939</v>
      </c>
      <c r="AE3075" s="137">
        <v>20809</v>
      </c>
      <c r="AF3075" s="138">
        <v>20473</v>
      </c>
    </row>
    <row r="3076" spans="2:32">
      <c r="B3076" s="114">
        <v>3038</v>
      </c>
      <c r="C3076" s="115">
        <v>3038</v>
      </c>
      <c r="D3076" s="116">
        <v>127</v>
      </c>
      <c r="E3076" s="117">
        <v>5</v>
      </c>
      <c r="F3076" s="118">
        <v>7</v>
      </c>
      <c r="G3076" s="119" t="s">
        <v>486</v>
      </c>
      <c r="H3076" s="120">
        <v>5</v>
      </c>
      <c r="I3076" s="115">
        <v>6</v>
      </c>
      <c r="J3076" s="116" t="s">
        <v>486</v>
      </c>
      <c r="K3076" s="121">
        <v>14</v>
      </c>
      <c r="L3076" s="108"/>
      <c r="M3076" s="122">
        <v>15454</v>
      </c>
      <c r="N3076" s="123">
        <v>16322</v>
      </c>
      <c r="O3076" s="124">
        <v>16155</v>
      </c>
      <c r="P3076" s="123">
        <v>16140</v>
      </c>
      <c r="Q3076" s="124">
        <v>14288</v>
      </c>
      <c r="R3076" s="123">
        <v>17140</v>
      </c>
      <c r="S3076" s="124">
        <v>17256</v>
      </c>
      <c r="T3076" s="123">
        <v>18004</v>
      </c>
      <c r="U3076" s="124">
        <v>17475</v>
      </c>
      <c r="V3076" s="123">
        <v>15615</v>
      </c>
      <c r="W3076" s="124">
        <v>16156</v>
      </c>
      <c r="X3076" s="123">
        <v>18447</v>
      </c>
      <c r="Y3076" s="124">
        <v>18499</v>
      </c>
      <c r="Z3076" s="123">
        <v>18919</v>
      </c>
      <c r="AA3076" s="124">
        <v>19102</v>
      </c>
      <c r="AB3076" s="123">
        <v>17119</v>
      </c>
      <c r="AC3076" s="124">
        <v>17487</v>
      </c>
      <c r="AD3076" s="123">
        <v>19568</v>
      </c>
      <c r="AE3076" s="125">
        <v>20448</v>
      </c>
      <c r="AF3076" s="126">
        <v>20154</v>
      </c>
    </row>
    <row r="3077" spans="2:32">
      <c r="B3077" s="127">
        <v>3039</v>
      </c>
      <c r="C3077" s="128">
        <v>3039</v>
      </c>
      <c r="D3077" s="129">
        <v>127</v>
      </c>
      <c r="E3077" s="130">
        <v>5</v>
      </c>
      <c r="F3077" s="131">
        <v>7</v>
      </c>
      <c r="G3077" s="132" t="s">
        <v>486</v>
      </c>
      <c r="H3077" s="133">
        <v>5</v>
      </c>
      <c r="I3077" s="128">
        <v>6</v>
      </c>
      <c r="J3077" s="129" t="s">
        <v>486</v>
      </c>
      <c r="K3077" s="134">
        <v>15</v>
      </c>
      <c r="L3077" s="108"/>
      <c r="M3077" s="81">
        <v>15600</v>
      </c>
      <c r="N3077" s="135">
        <v>16373</v>
      </c>
      <c r="O3077" s="136">
        <v>16343</v>
      </c>
      <c r="P3077" s="135">
        <v>16204</v>
      </c>
      <c r="Q3077" s="136">
        <v>14249</v>
      </c>
      <c r="R3077" s="135">
        <v>17261</v>
      </c>
      <c r="S3077" s="136">
        <v>17505</v>
      </c>
      <c r="T3077" s="135">
        <v>18046</v>
      </c>
      <c r="U3077" s="136">
        <v>17623</v>
      </c>
      <c r="V3077" s="135">
        <v>15556</v>
      </c>
      <c r="W3077" s="136">
        <v>16420</v>
      </c>
      <c r="X3077" s="135">
        <v>18539</v>
      </c>
      <c r="Y3077" s="136">
        <v>18703</v>
      </c>
      <c r="Z3077" s="135">
        <v>19025</v>
      </c>
      <c r="AA3077" s="136">
        <v>19074</v>
      </c>
      <c r="AB3077" s="135">
        <v>17025</v>
      </c>
      <c r="AC3077" s="136">
        <v>17718</v>
      </c>
      <c r="AD3077" s="135">
        <v>19763</v>
      </c>
      <c r="AE3077" s="137">
        <v>20436</v>
      </c>
      <c r="AF3077" s="138">
        <v>20236</v>
      </c>
    </row>
    <row r="3078" spans="2:32">
      <c r="B3078" s="114">
        <v>3040</v>
      </c>
      <c r="C3078" s="115">
        <v>3040</v>
      </c>
      <c r="D3078" s="116">
        <v>127</v>
      </c>
      <c r="E3078" s="117">
        <v>5</v>
      </c>
      <c r="F3078" s="118">
        <v>7</v>
      </c>
      <c r="G3078" s="119" t="s">
        <v>486</v>
      </c>
      <c r="H3078" s="120">
        <v>5</v>
      </c>
      <c r="I3078" s="115">
        <v>6</v>
      </c>
      <c r="J3078" s="116" t="s">
        <v>486</v>
      </c>
      <c r="K3078" s="121">
        <v>16</v>
      </c>
      <c r="L3078" s="108"/>
      <c r="M3078" s="122">
        <v>15724</v>
      </c>
      <c r="N3078" s="123">
        <v>16443</v>
      </c>
      <c r="O3078" s="124">
        <v>16465</v>
      </c>
      <c r="P3078" s="123">
        <v>16224</v>
      </c>
      <c r="Q3078" s="124">
        <v>14399</v>
      </c>
      <c r="R3078" s="123">
        <v>17308</v>
      </c>
      <c r="S3078" s="124">
        <v>17796</v>
      </c>
      <c r="T3078" s="123">
        <v>18060</v>
      </c>
      <c r="U3078" s="124">
        <v>17683</v>
      </c>
      <c r="V3078" s="123">
        <v>15605</v>
      </c>
      <c r="W3078" s="124">
        <v>16614</v>
      </c>
      <c r="X3078" s="123">
        <v>18516</v>
      </c>
      <c r="Y3078" s="124">
        <v>19111</v>
      </c>
      <c r="Z3078" s="123">
        <v>18942</v>
      </c>
      <c r="AA3078" s="124">
        <v>18881</v>
      </c>
      <c r="AB3078" s="123">
        <v>16989</v>
      </c>
      <c r="AC3078" s="124">
        <v>17886</v>
      </c>
      <c r="AD3078" s="123">
        <v>20095</v>
      </c>
      <c r="AE3078" s="125">
        <v>20325</v>
      </c>
      <c r="AF3078" s="126">
        <v>20101</v>
      </c>
    </row>
    <row r="3079" spans="2:32">
      <c r="B3079" s="127">
        <v>3041</v>
      </c>
      <c r="C3079" s="128">
        <v>3041</v>
      </c>
      <c r="D3079" s="129">
        <v>127</v>
      </c>
      <c r="E3079" s="130">
        <v>5</v>
      </c>
      <c r="F3079" s="131">
        <v>7</v>
      </c>
      <c r="G3079" s="132" t="s">
        <v>486</v>
      </c>
      <c r="H3079" s="133">
        <v>5</v>
      </c>
      <c r="I3079" s="128">
        <v>6</v>
      </c>
      <c r="J3079" s="129" t="s">
        <v>486</v>
      </c>
      <c r="K3079" s="134">
        <v>17</v>
      </c>
      <c r="L3079" s="108"/>
      <c r="M3079" s="81">
        <v>16002</v>
      </c>
      <c r="N3079" s="135">
        <v>16702</v>
      </c>
      <c r="O3079" s="136">
        <v>16908</v>
      </c>
      <c r="P3079" s="135">
        <v>16482</v>
      </c>
      <c r="Q3079" s="136">
        <v>14970</v>
      </c>
      <c r="R3079" s="135">
        <v>17639</v>
      </c>
      <c r="S3079" s="136">
        <v>18177</v>
      </c>
      <c r="T3079" s="135">
        <v>18300</v>
      </c>
      <c r="U3079" s="136">
        <v>18129</v>
      </c>
      <c r="V3079" s="135">
        <v>16130</v>
      </c>
      <c r="W3079" s="136">
        <v>17219</v>
      </c>
      <c r="X3079" s="135">
        <v>18878</v>
      </c>
      <c r="Y3079" s="136">
        <v>19576</v>
      </c>
      <c r="Z3079" s="135">
        <v>19413</v>
      </c>
      <c r="AA3079" s="136">
        <v>19213</v>
      </c>
      <c r="AB3079" s="135">
        <v>17599</v>
      </c>
      <c r="AC3079" s="136">
        <v>18455</v>
      </c>
      <c r="AD3079" s="135">
        <v>20582</v>
      </c>
      <c r="AE3079" s="137">
        <v>20557</v>
      </c>
      <c r="AF3079" s="138">
        <v>20579</v>
      </c>
    </row>
    <row r="3080" spans="2:32">
      <c r="B3080" s="114">
        <v>3042</v>
      </c>
      <c r="C3080" s="115">
        <v>3042</v>
      </c>
      <c r="D3080" s="116">
        <v>127</v>
      </c>
      <c r="E3080" s="117">
        <v>5</v>
      </c>
      <c r="F3080" s="118">
        <v>7</v>
      </c>
      <c r="G3080" s="119" t="s">
        <v>486</v>
      </c>
      <c r="H3080" s="120">
        <v>5</v>
      </c>
      <c r="I3080" s="115">
        <v>6</v>
      </c>
      <c r="J3080" s="116" t="s">
        <v>486</v>
      </c>
      <c r="K3080" s="121">
        <v>18</v>
      </c>
      <c r="L3080" s="108"/>
      <c r="M3080" s="122">
        <v>16129</v>
      </c>
      <c r="N3080" s="123">
        <v>16627</v>
      </c>
      <c r="O3080" s="124">
        <v>17246</v>
      </c>
      <c r="P3080" s="123">
        <v>16584</v>
      </c>
      <c r="Q3080" s="124">
        <v>15511</v>
      </c>
      <c r="R3080" s="123">
        <v>17907</v>
      </c>
      <c r="S3080" s="124">
        <v>18309</v>
      </c>
      <c r="T3080" s="123">
        <v>18277</v>
      </c>
      <c r="U3080" s="124">
        <v>18769</v>
      </c>
      <c r="V3080" s="123">
        <v>16878</v>
      </c>
      <c r="W3080" s="124">
        <v>17882</v>
      </c>
      <c r="X3080" s="123">
        <v>19436</v>
      </c>
      <c r="Y3080" s="124">
        <v>19779</v>
      </c>
      <c r="Z3080" s="123">
        <v>20284</v>
      </c>
      <c r="AA3080" s="124">
        <v>19736</v>
      </c>
      <c r="AB3080" s="123">
        <v>18496</v>
      </c>
      <c r="AC3080" s="124">
        <v>19247</v>
      </c>
      <c r="AD3080" s="123">
        <v>20876</v>
      </c>
      <c r="AE3080" s="125">
        <v>20776</v>
      </c>
      <c r="AF3080" s="126">
        <v>21519</v>
      </c>
    </row>
    <row r="3081" spans="2:32">
      <c r="B3081" s="127">
        <v>3043</v>
      </c>
      <c r="C3081" s="128">
        <v>3043</v>
      </c>
      <c r="D3081" s="129">
        <v>127</v>
      </c>
      <c r="E3081" s="130">
        <v>5</v>
      </c>
      <c r="F3081" s="131">
        <v>7</v>
      </c>
      <c r="G3081" s="132" t="s">
        <v>486</v>
      </c>
      <c r="H3081" s="133">
        <v>5</v>
      </c>
      <c r="I3081" s="128">
        <v>6</v>
      </c>
      <c r="J3081" s="129" t="s">
        <v>486</v>
      </c>
      <c r="K3081" s="134">
        <v>19</v>
      </c>
      <c r="L3081" s="108"/>
      <c r="M3081" s="81">
        <v>16416</v>
      </c>
      <c r="N3081" s="135">
        <v>16858</v>
      </c>
      <c r="O3081" s="136">
        <v>17428</v>
      </c>
      <c r="P3081" s="135">
        <v>16881</v>
      </c>
      <c r="Q3081" s="136">
        <v>15527</v>
      </c>
      <c r="R3081" s="135">
        <v>18300</v>
      </c>
      <c r="S3081" s="136">
        <v>18712</v>
      </c>
      <c r="T3081" s="135">
        <v>18603</v>
      </c>
      <c r="U3081" s="136">
        <v>19156</v>
      </c>
      <c r="V3081" s="135">
        <v>17152</v>
      </c>
      <c r="W3081" s="136">
        <v>18144</v>
      </c>
      <c r="X3081" s="135">
        <v>20096</v>
      </c>
      <c r="Y3081" s="136">
        <v>20530</v>
      </c>
      <c r="Z3081" s="135">
        <v>20951</v>
      </c>
      <c r="AA3081" s="136">
        <v>20604</v>
      </c>
      <c r="AB3081" s="135">
        <v>19120</v>
      </c>
      <c r="AC3081" s="136">
        <v>19812</v>
      </c>
      <c r="AD3081" s="135">
        <v>21824</v>
      </c>
      <c r="AE3081" s="137">
        <v>21702</v>
      </c>
      <c r="AF3081" s="138">
        <v>22330</v>
      </c>
    </row>
    <row r="3082" spans="2:32">
      <c r="B3082" s="114">
        <v>3044</v>
      </c>
      <c r="C3082" s="115">
        <v>3044</v>
      </c>
      <c r="D3082" s="116">
        <v>127</v>
      </c>
      <c r="E3082" s="117">
        <v>5</v>
      </c>
      <c r="F3082" s="118">
        <v>7</v>
      </c>
      <c r="G3082" s="119" t="s">
        <v>486</v>
      </c>
      <c r="H3082" s="120">
        <v>5</v>
      </c>
      <c r="I3082" s="115">
        <v>6</v>
      </c>
      <c r="J3082" s="116" t="s">
        <v>486</v>
      </c>
      <c r="K3082" s="121">
        <v>20</v>
      </c>
      <c r="L3082" s="108"/>
      <c r="M3082" s="122">
        <v>16597</v>
      </c>
      <c r="N3082" s="123">
        <v>17280</v>
      </c>
      <c r="O3082" s="124">
        <v>17605</v>
      </c>
      <c r="P3082" s="123">
        <v>17344</v>
      </c>
      <c r="Q3082" s="124">
        <v>15589</v>
      </c>
      <c r="R3082" s="123">
        <v>18596</v>
      </c>
      <c r="S3082" s="124">
        <v>18964</v>
      </c>
      <c r="T3082" s="123">
        <v>19315</v>
      </c>
      <c r="U3082" s="124">
        <v>19520</v>
      </c>
      <c r="V3082" s="123">
        <v>17447</v>
      </c>
      <c r="W3082" s="124">
        <v>18495</v>
      </c>
      <c r="X3082" s="123">
        <v>20671</v>
      </c>
      <c r="Y3082" s="124">
        <v>21239</v>
      </c>
      <c r="Z3082" s="123">
        <v>21790</v>
      </c>
      <c r="AA3082" s="124">
        <v>21715</v>
      </c>
      <c r="AB3082" s="123">
        <v>19853</v>
      </c>
      <c r="AC3082" s="124">
        <v>20475</v>
      </c>
      <c r="AD3082" s="123">
        <v>22758</v>
      </c>
      <c r="AE3082" s="125">
        <v>23097</v>
      </c>
      <c r="AF3082" s="126">
        <v>23347</v>
      </c>
    </row>
    <row r="3083" spans="2:32">
      <c r="B3083" s="127">
        <v>3045</v>
      </c>
      <c r="C3083" s="128">
        <v>3045</v>
      </c>
      <c r="D3083" s="129">
        <v>127</v>
      </c>
      <c r="E3083" s="130">
        <v>5</v>
      </c>
      <c r="F3083" s="131">
        <v>7</v>
      </c>
      <c r="G3083" s="132" t="s">
        <v>486</v>
      </c>
      <c r="H3083" s="133">
        <v>5</v>
      </c>
      <c r="I3083" s="128">
        <v>6</v>
      </c>
      <c r="J3083" s="129" t="s">
        <v>486</v>
      </c>
      <c r="K3083" s="134">
        <v>21</v>
      </c>
      <c r="L3083" s="108"/>
      <c r="M3083" s="81">
        <v>16366</v>
      </c>
      <c r="N3083" s="135">
        <v>17068</v>
      </c>
      <c r="O3083" s="136">
        <v>17599</v>
      </c>
      <c r="P3083" s="135">
        <v>17311</v>
      </c>
      <c r="Q3083" s="136">
        <v>15802</v>
      </c>
      <c r="R3083" s="135">
        <v>18495</v>
      </c>
      <c r="S3083" s="136">
        <v>19052</v>
      </c>
      <c r="T3083" s="135">
        <v>19388</v>
      </c>
      <c r="U3083" s="136">
        <v>19866</v>
      </c>
      <c r="V3083" s="135">
        <v>18013</v>
      </c>
      <c r="W3083" s="136">
        <v>19004</v>
      </c>
      <c r="X3083" s="135">
        <v>20971</v>
      </c>
      <c r="Y3083" s="136">
        <v>21851</v>
      </c>
      <c r="Z3083" s="135">
        <v>22608</v>
      </c>
      <c r="AA3083" s="136">
        <v>22562</v>
      </c>
      <c r="AB3083" s="135">
        <v>20925</v>
      </c>
      <c r="AC3083" s="136">
        <v>21355</v>
      </c>
      <c r="AD3083" s="135">
        <v>23645</v>
      </c>
      <c r="AE3083" s="137">
        <v>23981</v>
      </c>
      <c r="AF3083" s="138">
        <v>24414</v>
      </c>
    </row>
    <row r="3084" spans="2:32">
      <c r="B3084" s="114">
        <v>3046</v>
      </c>
      <c r="C3084" s="115">
        <v>3046</v>
      </c>
      <c r="D3084" s="116">
        <v>127</v>
      </c>
      <c r="E3084" s="117">
        <v>5</v>
      </c>
      <c r="F3084" s="118">
        <v>7</v>
      </c>
      <c r="G3084" s="119" t="s">
        <v>486</v>
      </c>
      <c r="H3084" s="120">
        <v>5</v>
      </c>
      <c r="I3084" s="115">
        <v>6</v>
      </c>
      <c r="J3084" s="116" t="s">
        <v>486</v>
      </c>
      <c r="K3084" s="121">
        <v>22</v>
      </c>
      <c r="L3084" s="108"/>
      <c r="M3084" s="122">
        <v>15321</v>
      </c>
      <c r="N3084" s="123">
        <v>16052</v>
      </c>
      <c r="O3084" s="124">
        <v>16668</v>
      </c>
      <c r="P3084" s="123">
        <v>16486</v>
      </c>
      <c r="Q3084" s="124">
        <v>15068</v>
      </c>
      <c r="R3084" s="123">
        <v>17543</v>
      </c>
      <c r="S3084" s="124">
        <v>18105</v>
      </c>
      <c r="T3084" s="123">
        <v>18617</v>
      </c>
      <c r="U3084" s="124">
        <v>19153</v>
      </c>
      <c r="V3084" s="123">
        <v>17520</v>
      </c>
      <c r="W3084" s="124">
        <v>18469</v>
      </c>
      <c r="X3084" s="123">
        <v>20256</v>
      </c>
      <c r="Y3084" s="124">
        <v>21219</v>
      </c>
      <c r="Z3084" s="123">
        <v>22193</v>
      </c>
      <c r="AA3084" s="124">
        <v>22296</v>
      </c>
      <c r="AB3084" s="123">
        <v>20733</v>
      </c>
      <c r="AC3084" s="124">
        <v>21042</v>
      </c>
      <c r="AD3084" s="123">
        <v>23191</v>
      </c>
      <c r="AE3084" s="125">
        <v>23719</v>
      </c>
      <c r="AF3084" s="126">
        <v>24156</v>
      </c>
    </row>
    <row r="3085" spans="2:32">
      <c r="B3085" s="127">
        <v>3047</v>
      </c>
      <c r="C3085" s="128">
        <v>3047</v>
      </c>
      <c r="D3085" s="129">
        <v>127</v>
      </c>
      <c r="E3085" s="130">
        <v>5</v>
      </c>
      <c r="F3085" s="131">
        <v>7</v>
      </c>
      <c r="G3085" s="132" t="s">
        <v>486</v>
      </c>
      <c r="H3085" s="133">
        <v>5</v>
      </c>
      <c r="I3085" s="128">
        <v>6</v>
      </c>
      <c r="J3085" s="129" t="s">
        <v>486</v>
      </c>
      <c r="K3085" s="134">
        <v>23</v>
      </c>
      <c r="L3085" s="108"/>
      <c r="M3085" s="81">
        <v>14144</v>
      </c>
      <c r="N3085" s="135">
        <v>14770</v>
      </c>
      <c r="O3085" s="136">
        <v>15588</v>
      </c>
      <c r="P3085" s="135">
        <v>15384</v>
      </c>
      <c r="Q3085" s="136">
        <v>14126</v>
      </c>
      <c r="R3085" s="135">
        <v>16367</v>
      </c>
      <c r="S3085" s="136">
        <v>16900</v>
      </c>
      <c r="T3085" s="135">
        <v>17410</v>
      </c>
      <c r="U3085" s="136">
        <v>18187</v>
      </c>
      <c r="V3085" s="135">
        <v>16681</v>
      </c>
      <c r="W3085" s="136">
        <v>17632</v>
      </c>
      <c r="X3085" s="135">
        <v>19175</v>
      </c>
      <c r="Y3085" s="136">
        <v>20198</v>
      </c>
      <c r="Z3085" s="135">
        <v>21351</v>
      </c>
      <c r="AA3085" s="136">
        <v>21482</v>
      </c>
      <c r="AB3085" s="135">
        <v>20047</v>
      </c>
      <c r="AC3085" s="136">
        <v>20299</v>
      </c>
      <c r="AD3085" s="135">
        <v>22271</v>
      </c>
      <c r="AE3085" s="137">
        <v>22726</v>
      </c>
      <c r="AF3085" s="138">
        <v>23386</v>
      </c>
    </row>
    <row r="3086" spans="2:32">
      <c r="B3086" s="114">
        <v>3048</v>
      </c>
      <c r="C3086" s="115">
        <v>3048</v>
      </c>
      <c r="D3086" s="116">
        <v>127</v>
      </c>
      <c r="E3086" s="117">
        <v>5</v>
      </c>
      <c r="F3086" s="118">
        <v>7</v>
      </c>
      <c r="G3086" s="119" t="s">
        <v>486</v>
      </c>
      <c r="H3086" s="120">
        <v>5</v>
      </c>
      <c r="I3086" s="115">
        <v>6</v>
      </c>
      <c r="J3086" s="116" t="s">
        <v>486</v>
      </c>
      <c r="K3086" s="121">
        <v>24</v>
      </c>
      <c r="L3086" s="108"/>
      <c r="M3086" s="122">
        <v>13325</v>
      </c>
      <c r="N3086" s="123">
        <v>13810</v>
      </c>
      <c r="O3086" s="124">
        <v>14722</v>
      </c>
      <c r="P3086" s="123">
        <v>14539</v>
      </c>
      <c r="Q3086" s="124">
        <v>13311</v>
      </c>
      <c r="R3086" s="123">
        <v>15497</v>
      </c>
      <c r="S3086" s="124">
        <v>15981</v>
      </c>
      <c r="T3086" s="123">
        <v>16443</v>
      </c>
      <c r="U3086" s="124">
        <v>17346</v>
      </c>
      <c r="V3086" s="123">
        <v>15914</v>
      </c>
      <c r="W3086" s="124">
        <v>16916</v>
      </c>
      <c r="X3086" s="123">
        <v>18356</v>
      </c>
      <c r="Y3086" s="124">
        <v>19342</v>
      </c>
      <c r="Z3086" s="123">
        <v>20587</v>
      </c>
      <c r="AA3086" s="124">
        <v>20756</v>
      </c>
      <c r="AB3086" s="123">
        <v>19347</v>
      </c>
      <c r="AC3086" s="124">
        <v>19645</v>
      </c>
      <c r="AD3086" s="123">
        <v>21454</v>
      </c>
      <c r="AE3086" s="125">
        <v>21887</v>
      </c>
      <c r="AF3086" s="126">
        <v>22654</v>
      </c>
    </row>
    <row r="3087" spans="2:32">
      <c r="B3087" s="127">
        <v>3049</v>
      </c>
      <c r="C3087" s="128">
        <v>3049</v>
      </c>
      <c r="D3087" s="129">
        <v>128</v>
      </c>
      <c r="E3087" s="130">
        <v>5</v>
      </c>
      <c r="F3087" s="131">
        <v>8</v>
      </c>
      <c r="G3087" s="132" t="s">
        <v>486</v>
      </c>
      <c r="H3087" s="133">
        <v>5</v>
      </c>
      <c r="I3087" s="128">
        <v>7</v>
      </c>
      <c r="J3087" s="129" t="s">
        <v>486</v>
      </c>
      <c r="K3087" s="134">
        <v>1</v>
      </c>
      <c r="L3087" s="108"/>
      <c r="M3087" s="81">
        <v>12627</v>
      </c>
      <c r="N3087" s="135">
        <v>13129</v>
      </c>
      <c r="O3087" s="136">
        <v>13821</v>
      </c>
      <c r="P3087" s="135">
        <v>13653</v>
      </c>
      <c r="Q3087" s="136">
        <v>13208</v>
      </c>
      <c r="R3087" s="135">
        <v>14840</v>
      </c>
      <c r="S3087" s="136">
        <v>15518</v>
      </c>
      <c r="T3087" s="135">
        <v>15766</v>
      </c>
      <c r="U3087" s="136">
        <v>16443</v>
      </c>
      <c r="V3087" s="135">
        <v>15398</v>
      </c>
      <c r="W3087" s="136">
        <v>16424</v>
      </c>
      <c r="X3087" s="135">
        <v>18033</v>
      </c>
      <c r="Y3087" s="136">
        <v>19005</v>
      </c>
      <c r="Z3087" s="135">
        <v>19730</v>
      </c>
      <c r="AA3087" s="136">
        <v>19461</v>
      </c>
      <c r="AB3087" s="135">
        <v>18272</v>
      </c>
      <c r="AC3087" s="136">
        <v>19105</v>
      </c>
      <c r="AD3087" s="135">
        <v>21174</v>
      </c>
      <c r="AE3087" s="137">
        <v>21353</v>
      </c>
      <c r="AF3087" s="138">
        <v>21830</v>
      </c>
    </row>
    <row r="3088" spans="2:32">
      <c r="B3088" s="114">
        <v>3050</v>
      </c>
      <c r="C3088" s="115">
        <v>3050</v>
      </c>
      <c r="D3088" s="116">
        <v>128</v>
      </c>
      <c r="E3088" s="117">
        <v>5</v>
      </c>
      <c r="F3088" s="118">
        <v>8</v>
      </c>
      <c r="G3088" s="119" t="s">
        <v>486</v>
      </c>
      <c r="H3088" s="120">
        <v>5</v>
      </c>
      <c r="I3088" s="115">
        <v>7</v>
      </c>
      <c r="J3088" s="116" t="s">
        <v>486</v>
      </c>
      <c r="K3088" s="121">
        <v>2</v>
      </c>
      <c r="L3088" s="108"/>
      <c r="M3088" s="122">
        <v>12407</v>
      </c>
      <c r="N3088" s="123">
        <v>12919</v>
      </c>
      <c r="O3088" s="124">
        <v>13572</v>
      </c>
      <c r="P3088" s="123">
        <v>13247</v>
      </c>
      <c r="Q3088" s="124">
        <v>12870</v>
      </c>
      <c r="R3088" s="123">
        <v>14554</v>
      </c>
      <c r="S3088" s="124">
        <v>15184</v>
      </c>
      <c r="T3088" s="123">
        <v>15472</v>
      </c>
      <c r="U3088" s="124">
        <v>16098</v>
      </c>
      <c r="V3088" s="123">
        <v>15009</v>
      </c>
      <c r="W3088" s="124">
        <v>16075</v>
      </c>
      <c r="X3088" s="123">
        <v>17645</v>
      </c>
      <c r="Y3088" s="124">
        <v>18566</v>
      </c>
      <c r="Z3088" s="123">
        <v>19263</v>
      </c>
      <c r="AA3088" s="124">
        <v>18861</v>
      </c>
      <c r="AB3088" s="123">
        <v>17786</v>
      </c>
      <c r="AC3088" s="124">
        <v>18686</v>
      </c>
      <c r="AD3088" s="123">
        <v>20667</v>
      </c>
      <c r="AE3088" s="125">
        <v>20888</v>
      </c>
      <c r="AF3088" s="126">
        <v>21297</v>
      </c>
    </row>
    <row r="3089" spans="2:32">
      <c r="B3089" s="127">
        <v>3051</v>
      </c>
      <c r="C3089" s="128">
        <v>3051</v>
      </c>
      <c r="D3089" s="129">
        <v>128</v>
      </c>
      <c r="E3089" s="130">
        <v>5</v>
      </c>
      <c r="F3089" s="131">
        <v>8</v>
      </c>
      <c r="G3089" s="132" t="s">
        <v>486</v>
      </c>
      <c r="H3089" s="133">
        <v>5</v>
      </c>
      <c r="I3089" s="128">
        <v>7</v>
      </c>
      <c r="J3089" s="129" t="s">
        <v>486</v>
      </c>
      <c r="K3089" s="134">
        <v>3</v>
      </c>
      <c r="L3089" s="108"/>
      <c r="M3089" s="81">
        <v>12357</v>
      </c>
      <c r="N3089" s="135">
        <v>12822</v>
      </c>
      <c r="O3089" s="136">
        <v>13491</v>
      </c>
      <c r="P3089" s="135">
        <v>13056</v>
      </c>
      <c r="Q3089" s="136">
        <v>12711</v>
      </c>
      <c r="R3089" s="135">
        <v>14449</v>
      </c>
      <c r="S3089" s="136">
        <v>15013</v>
      </c>
      <c r="T3089" s="135">
        <v>15285</v>
      </c>
      <c r="U3089" s="136">
        <v>15928</v>
      </c>
      <c r="V3089" s="135">
        <v>14779</v>
      </c>
      <c r="W3089" s="136">
        <v>15839</v>
      </c>
      <c r="X3089" s="135">
        <v>17411</v>
      </c>
      <c r="Y3089" s="136">
        <v>18253</v>
      </c>
      <c r="Z3089" s="135">
        <v>18953</v>
      </c>
      <c r="AA3089" s="136">
        <v>18439</v>
      </c>
      <c r="AB3089" s="135">
        <v>17440</v>
      </c>
      <c r="AC3089" s="136">
        <v>18355</v>
      </c>
      <c r="AD3089" s="135">
        <v>20267</v>
      </c>
      <c r="AE3089" s="137">
        <v>20473</v>
      </c>
      <c r="AF3089" s="138">
        <v>20912</v>
      </c>
    </row>
    <row r="3090" spans="2:32">
      <c r="B3090" s="114">
        <v>3052</v>
      </c>
      <c r="C3090" s="115">
        <v>3052</v>
      </c>
      <c r="D3090" s="116">
        <v>128</v>
      </c>
      <c r="E3090" s="117">
        <v>5</v>
      </c>
      <c r="F3090" s="118">
        <v>8</v>
      </c>
      <c r="G3090" s="119" t="s">
        <v>486</v>
      </c>
      <c r="H3090" s="120">
        <v>5</v>
      </c>
      <c r="I3090" s="115">
        <v>7</v>
      </c>
      <c r="J3090" s="116" t="s">
        <v>486</v>
      </c>
      <c r="K3090" s="121">
        <v>4</v>
      </c>
      <c r="L3090" s="108"/>
      <c r="M3090" s="122">
        <v>12482</v>
      </c>
      <c r="N3090" s="123">
        <v>12964</v>
      </c>
      <c r="O3090" s="124">
        <v>13576</v>
      </c>
      <c r="P3090" s="123">
        <v>12979</v>
      </c>
      <c r="Q3090" s="124">
        <v>12641</v>
      </c>
      <c r="R3090" s="123">
        <v>14515</v>
      </c>
      <c r="S3090" s="124">
        <v>15020</v>
      </c>
      <c r="T3090" s="123">
        <v>15325</v>
      </c>
      <c r="U3090" s="124">
        <v>15834</v>
      </c>
      <c r="V3090" s="123">
        <v>14532</v>
      </c>
      <c r="W3090" s="124">
        <v>15659</v>
      </c>
      <c r="X3090" s="123">
        <v>17177</v>
      </c>
      <c r="Y3090" s="124">
        <v>17932</v>
      </c>
      <c r="Z3090" s="123">
        <v>18473</v>
      </c>
      <c r="AA3090" s="124">
        <v>17830</v>
      </c>
      <c r="AB3090" s="123">
        <v>16914</v>
      </c>
      <c r="AC3090" s="124">
        <v>17949</v>
      </c>
      <c r="AD3090" s="123">
        <v>19741</v>
      </c>
      <c r="AE3090" s="125">
        <v>19926</v>
      </c>
      <c r="AF3090" s="126">
        <v>20252</v>
      </c>
    </row>
    <row r="3091" spans="2:32">
      <c r="B3091" s="127">
        <v>3053</v>
      </c>
      <c r="C3091" s="128">
        <v>3053</v>
      </c>
      <c r="D3091" s="129">
        <v>128</v>
      </c>
      <c r="E3091" s="130">
        <v>5</v>
      </c>
      <c r="F3091" s="131">
        <v>8</v>
      </c>
      <c r="G3091" s="132" t="s">
        <v>486</v>
      </c>
      <c r="H3091" s="133">
        <v>5</v>
      </c>
      <c r="I3091" s="128">
        <v>7</v>
      </c>
      <c r="J3091" s="129" t="s">
        <v>486</v>
      </c>
      <c r="K3091" s="134">
        <v>5</v>
      </c>
      <c r="L3091" s="108"/>
      <c r="M3091" s="81">
        <v>12998</v>
      </c>
      <c r="N3091" s="135">
        <v>13346</v>
      </c>
      <c r="O3091" s="136">
        <v>14100</v>
      </c>
      <c r="P3091" s="135">
        <v>13150</v>
      </c>
      <c r="Q3091" s="136">
        <v>12675</v>
      </c>
      <c r="R3091" s="135">
        <v>15040</v>
      </c>
      <c r="S3091" s="136">
        <v>15400</v>
      </c>
      <c r="T3091" s="135">
        <v>15575</v>
      </c>
      <c r="U3091" s="136">
        <v>16137</v>
      </c>
      <c r="V3091" s="135">
        <v>14392</v>
      </c>
      <c r="W3091" s="136">
        <v>15842</v>
      </c>
      <c r="X3091" s="135">
        <v>17337</v>
      </c>
      <c r="Y3091" s="136">
        <v>17950</v>
      </c>
      <c r="Z3091" s="135">
        <v>18295</v>
      </c>
      <c r="AA3091" s="136">
        <v>17398</v>
      </c>
      <c r="AB3091" s="135">
        <v>16500</v>
      </c>
      <c r="AC3091" s="136">
        <v>17859</v>
      </c>
      <c r="AD3091" s="135">
        <v>19527</v>
      </c>
      <c r="AE3091" s="137">
        <v>19449</v>
      </c>
      <c r="AF3091" s="138">
        <v>19868</v>
      </c>
    </row>
    <row r="3092" spans="2:32">
      <c r="B3092" s="114">
        <v>3054</v>
      </c>
      <c r="C3092" s="115">
        <v>3054</v>
      </c>
      <c r="D3092" s="116">
        <v>128</v>
      </c>
      <c r="E3092" s="117">
        <v>5</v>
      </c>
      <c r="F3092" s="118">
        <v>8</v>
      </c>
      <c r="G3092" s="119" t="s">
        <v>486</v>
      </c>
      <c r="H3092" s="120">
        <v>5</v>
      </c>
      <c r="I3092" s="115">
        <v>7</v>
      </c>
      <c r="J3092" s="116" t="s">
        <v>486</v>
      </c>
      <c r="K3092" s="121">
        <v>6</v>
      </c>
      <c r="L3092" s="108"/>
      <c r="M3092" s="122">
        <v>14043</v>
      </c>
      <c r="N3092" s="123">
        <v>14219</v>
      </c>
      <c r="O3092" s="124">
        <v>15048</v>
      </c>
      <c r="P3092" s="123">
        <v>13340</v>
      </c>
      <c r="Q3092" s="124">
        <v>12578</v>
      </c>
      <c r="R3092" s="123">
        <v>16008</v>
      </c>
      <c r="S3092" s="124">
        <v>16256</v>
      </c>
      <c r="T3092" s="123">
        <v>16182</v>
      </c>
      <c r="U3092" s="124">
        <v>16780</v>
      </c>
      <c r="V3092" s="123">
        <v>14055</v>
      </c>
      <c r="W3092" s="124">
        <v>16371</v>
      </c>
      <c r="X3092" s="123">
        <v>17905</v>
      </c>
      <c r="Y3092" s="124">
        <v>18391</v>
      </c>
      <c r="Z3092" s="123">
        <v>18413</v>
      </c>
      <c r="AA3092" s="124">
        <v>16879</v>
      </c>
      <c r="AB3092" s="123">
        <v>15867</v>
      </c>
      <c r="AC3092" s="124">
        <v>18100</v>
      </c>
      <c r="AD3092" s="123">
        <v>19728</v>
      </c>
      <c r="AE3092" s="125">
        <v>19275</v>
      </c>
      <c r="AF3092" s="126">
        <v>19782</v>
      </c>
    </row>
    <row r="3093" spans="2:32">
      <c r="B3093" s="127">
        <v>3055</v>
      </c>
      <c r="C3093" s="128">
        <v>3055</v>
      </c>
      <c r="D3093" s="129">
        <v>128</v>
      </c>
      <c r="E3093" s="130">
        <v>5</v>
      </c>
      <c r="F3093" s="131">
        <v>8</v>
      </c>
      <c r="G3093" s="132" t="s">
        <v>486</v>
      </c>
      <c r="H3093" s="133">
        <v>5</v>
      </c>
      <c r="I3093" s="128">
        <v>7</v>
      </c>
      <c r="J3093" s="129" t="s">
        <v>486</v>
      </c>
      <c r="K3093" s="134">
        <v>7</v>
      </c>
      <c r="L3093" s="108"/>
      <c r="M3093" s="81">
        <v>15164</v>
      </c>
      <c r="N3093" s="135">
        <v>15245</v>
      </c>
      <c r="O3093" s="136">
        <v>16019</v>
      </c>
      <c r="P3093" s="135">
        <v>13625</v>
      </c>
      <c r="Q3093" s="136">
        <v>12562</v>
      </c>
      <c r="R3093" s="135">
        <v>16927</v>
      </c>
      <c r="S3093" s="136">
        <v>17216</v>
      </c>
      <c r="T3093" s="135">
        <v>16905</v>
      </c>
      <c r="U3093" s="136">
        <v>17494</v>
      </c>
      <c r="V3093" s="135">
        <v>13834</v>
      </c>
      <c r="W3093" s="136">
        <v>17159</v>
      </c>
      <c r="X3093" s="135">
        <v>18457</v>
      </c>
      <c r="Y3093" s="136">
        <v>18933</v>
      </c>
      <c r="Z3093" s="135">
        <v>18726</v>
      </c>
      <c r="AA3093" s="136">
        <v>16521</v>
      </c>
      <c r="AB3093" s="135">
        <v>15329</v>
      </c>
      <c r="AC3093" s="136">
        <v>18679</v>
      </c>
      <c r="AD3093" s="135">
        <v>20062</v>
      </c>
      <c r="AE3093" s="137">
        <v>19455</v>
      </c>
      <c r="AF3093" s="138">
        <v>19946</v>
      </c>
    </row>
    <row r="3094" spans="2:32">
      <c r="B3094" s="114">
        <v>3056</v>
      </c>
      <c r="C3094" s="115">
        <v>3056</v>
      </c>
      <c r="D3094" s="116">
        <v>128</v>
      </c>
      <c r="E3094" s="117">
        <v>5</v>
      </c>
      <c r="F3094" s="118">
        <v>8</v>
      </c>
      <c r="G3094" s="119" t="s">
        <v>486</v>
      </c>
      <c r="H3094" s="120">
        <v>5</v>
      </c>
      <c r="I3094" s="115">
        <v>7</v>
      </c>
      <c r="J3094" s="116" t="s">
        <v>486</v>
      </c>
      <c r="K3094" s="121">
        <v>8</v>
      </c>
      <c r="L3094" s="108"/>
      <c r="M3094" s="122">
        <v>15680</v>
      </c>
      <c r="N3094" s="123">
        <v>15819</v>
      </c>
      <c r="O3094" s="124">
        <v>16484</v>
      </c>
      <c r="P3094" s="123">
        <v>14247</v>
      </c>
      <c r="Q3094" s="124">
        <v>13092</v>
      </c>
      <c r="R3094" s="123">
        <v>17266</v>
      </c>
      <c r="S3094" s="124">
        <v>17704</v>
      </c>
      <c r="T3094" s="123">
        <v>17427</v>
      </c>
      <c r="U3094" s="124">
        <v>17839</v>
      </c>
      <c r="V3094" s="123">
        <v>14281</v>
      </c>
      <c r="W3094" s="124">
        <v>17730</v>
      </c>
      <c r="X3094" s="123">
        <v>18563</v>
      </c>
      <c r="Y3094" s="124">
        <v>19174</v>
      </c>
      <c r="Z3094" s="123">
        <v>18962</v>
      </c>
      <c r="AA3094" s="124">
        <v>16834</v>
      </c>
      <c r="AB3094" s="123">
        <v>15642</v>
      </c>
      <c r="AC3094" s="124">
        <v>19157</v>
      </c>
      <c r="AD3094" s="123">
        <v>20204</v>
      </c>
      <c r="AE3094" s="125">
        <v>19767</v>
      </c>
      <c r="AF3094" s="126">
        <v>20135</v>
      </c>
    </row>
    <row r="3095" spans="2:32">
      <c r="B3095" s="127">
        <v>3057</v>
      </c>
      <c r="C3095" s="128">
        <v>3057</v>
      </c>
      <c r="D3095" s="129">
        <v>128</v>
      </c>
      <c r="E3095" s="130">
        <v>5</v>
      </c>
      <c r="F3095" s="131">
        <v>8</v>
      </c>
      <c r="G3095" s="132" t="s">
        <v>486</v>
      </c>
      <c r="H3095" s="133">
        <v>5</v>
      </c>
      <c r="I3095" s="128">
        <v>7</v>
      </c>
      <c r="J3095" s="129" t="s">
        <v>486</v>
      </c>
      <c r="K3095" s="134">
        <v>9</v>
      </c>
      <c r="L3095" s="108"/>
      <c r="M3095" s="81">
        <v>15596</v>
      </c>
      <c r="N3095" s="135">
        <v>15767</v>
      </c>
      <c r="O3095" s="136">
        <v>16422</v>
      </c>
      <c r="P3095" s="135">
        <v>14648</v>
      </c>
      <c r="Q3095" s="136">
        <v>13587</v>
      </c>
      <c r="R3095" s="135">
        <v>17087</v>
      </c>
      <c r="S3095" s="136">
        <v>17663</v>
      </c>
      <c r="T3095" s="135">
        <v>17270</v>
      </c>
      <c r="U3095" s="136">
        <v>17631</v>
      </c>
      <c r="V3095" s="135">
        <v>14632</v>
      </c>
      <c r="W3095" s="136">
        <v>17837</v>
      </c>
      <c r="X3095" s="135">
        <v>18214</v>
      </c>
      <c r="Y3095" s="136">
        <v>18962</v>
      </c>
      <c r="Z3095" s="135">
        <v>18869</v>
      </c>
      <c r="AA3095" s="136">
        <v>17016</v>
      </c>
      <c r="AB3095" s="135">
        <v>16038</v>
      </c>
      <c r="AC3095" s="136">
        <v>19137</v>
      </c>
      <c r="AD3095" s="135">
        <v>19928</v>
      </c>
      <c r="AE3095" s="137">
        <v>19581</v>
      </c>
      <c r="AF3095" s="138">
        <v>20021</v>
      </c>
    </row>
    <row r="3096" spans="2:32">
      <c r="B3096" s="114">
        <v>3058</v>
      </c>
      <c r="C3096" s="115">
        <v>3058</v>
      </c>
      <c r="D3096" s="116">
        <v>128</v>
      </c>
      <c r="E3096" s="117">
        <v>5</v>
      </c>
      <c r="F3096" s="118">
        <v>8</v>
      </c>
      <c r="G3096" s="119" t="s">
        <v>486</v>
      </c>
      <c r="H3096" s="120">
        <v>5</v>
      </c>
      <c r="I3096" s="115">
        <v>7</v>
      </c>
      <c r="J3096" s="116" t="s">
        <v>486</v>
      </c>
      <c r="K3096" s="121">
        <v>10</v>
      </c>
      <c r="L3096" s="108"/>
      <c r="M3096" s="122">
        <v>15396</v>
      </c>
      <c r="N3096" s="123">
        <v>15577</v>
      </c>
      <c r="O3096" s="124">
        <v>16152</v>
      </c>
      <c r="P3096" s="123">
        <v>14634</v>
      </c>
      <c r="Q3096" s="124">
        <v>13870</v>
      </c>
      <c r="R3096" s="123">
        <v>16930</v>
      </c>
      <c r="S3096" s="124">
        <v>17601</v>
      </c>
      <c r="T3096" s="123">
        <v>17159</v>
      </c>
      <c r="U3096" s="124">
        <v>17397</v>
      </c>
      <c r="V3096" s="123">
        <v>14993</v>
      </c>
      <c r="W3096" s="124">
        <v>17968</v>
      </c>
      <c r="X3096" s="123">
        <v>18141</v>
      </c>
      <c r="Y3096" s="124">
        <v>18964</v>
      </c>
      <c r="Z3096" s="123">
        <v>18745</v>
      </c>
      <c r="AA3096" s="124">
        <v>17163</v>
      </c>
      <c r="AB3096" s="123">
        <v>16457</v>
      </c>
      <c r="AC3096" s="124">
        <v>19308</v>
      </c>
      <c r="AD3096" s="123">
        <v>19990</v>
      </c>
      <c r="AE3096" s="125">
        <v>19627</v>
      </c>
      <c r="AF3096" s="126">
        <v>19935</v>
      </c>
    </row>
    <row r="3097" spans="2:32">
      <c r="B3097" s="127">
        <v>3059</v>
      </c>
      <c r="C3097" s="128">
        <v>3059</v>
      </c>
      <c r="D3097" s="129">
        <v>128</v>
      </c>
      <c r="E3097" s="130">
        <v>5</v>
      </c>
      <c r="F3097" s="131">
        <v>8</v>
      </c>
      <c r="G3097" s="132" t="s">
        <v>486</v>
      </c>
      <c r="H3097" s="133">
        <v>5</v>
      </c>
      <c r="I3097" s="128">
        <v>7</v>
      </c>
      <c r="J3097" s="129" t="s">
        <v>486</v>
      </c>
      <c r="K3097" s="134">
        <v>11</v>
      </c>
      <c r="L3097" s="108"/>
      <c r="M3097" s="81">
        <v>15212</v>
      </c>
      <c r="N3097" s="135">
        <v>15380</v>
      </c>
      <c r="O3097" s="136">
        <v>15875</v>
      </c>
      <c r="P3097" s="135">
        <v>14441</v>
      </c>
      <c r="Q3097" s="136">
        <v>14023</v>
      </c>
      <c r="R3097" s="135">
        <v>16791</v>
      </c>
      <c r="S3097" s="136">
        <v>17512</v>
      </c>
      <c r="T3097" s="135">
        <v>17052</v>
      </c>
      <c r="U3097" s="136">
        <v>17213</v>
      </c>
      <c r="V3097" s="135">
        <v>15191</v>
      </c>
      <c r="W3097" s="136">
        <v>18161</v>
      </c>
      <c r="X3097" s="135">
        <v>18099</v>
      </c>
      <c r="Y3097" s="136">
        <v>18978</v>
      </c>
      <c r="Z3097" s="135">
        <v>18635</v>
      </c>
      <c r="AA3097" s="136">
        <v>17133</v>
      </c>
      <c r="AB3097" s="135">
        <v>16619</v>
      </c>
      <c r="AC3097" s="136">
        <v>19574</v>
      </c>
      <c r="AD3097" s="135">
        <v>20028</v>
      </c>
      <c r="AE3097" s="137">
        <v>19674</v>
      </c>
      <c r="AF3097" s="138">
        <v>19872</v>
      </c>
    </row>
    <row r="3098" spans="2:32">
      <c r="B3098" s="114">
        <v>3060</v>
      </c>
      <c r="C3098" s="115">
        <v>3060</v>
      </c>
      <c r="D3098" s="116">
        <v>128</v>
      </c>
      <c r="E3098" s="117">
        <v>5</v>
      </c>
      <c r="F3098" s="118">
        <v>8</v>
      </c>
      <c r="G3098" s="119" t="s">
        <v>486</v>
      </c>
      <c r="H3098" s="120">
        <v>5</v>
      </c>
      <c r="I3098" s="115">
        <v>7</v>
      </c>
      <c r="J3098" s="116" t="s">
        <v>486</v>
      </c>
      <c r="K3098" s="121">
        <v>12</v>
      </c>
      <c r="L3098" s="108"/>
      <c r="M3098" s="122">
        <v>15047</v>
      </c>
      <c r="N3098" s="123">
        <v>15249</v>
      </c>
      <c r="O3098" s="124">
        <v>15701</v>
      </c>
      <c r="P3098" s="123">
        <v>14239</v>
      </c>
      <c r="Q3098" s="124">
        <v>14159</v>
      </c>
      <c r="R3098" s="123">
        <v>16639</v>
      </c>
      <c r="S3098" s="124">
        <v>17429</v>
      </c>
      <c r="T3098" s="123">
        <v>16955</v>
      </c>
      <c r="U3098" s="124">
        <v>17070</v>
      </c>
      <c r="V3098" s="123">
        <v>15342</v>
      </c>
      <c r="W3098" s="124">
        <v>18243</v>
      </c>
      <c r="X3098" s="123">
        <v>17981</v>
      </c>
      <c r="Y3098" s="124">
        <v>18942</v>
      </c>
      <c r="Z3098" s="123">
        <v>18527</v>
      </c>
      <c r="AA3098" s="124">
        <v>16994</v>
      </c>
      <c r="AB3098" s="123">
        <v>16735</v>
      </c>
      <c r="AC3098" s="124">
        <v>19679</v>
      </c>
      <c r="AD3098" s="123">
        <v>20006</v>
      </c>
      <c r="AE3098" s="125">
        <v>19638</v>
      </c>
      <c r="AF3098" s="126">
        <v>19784</v>
      </c>
    </row>
    <row r="3099" spans="2:32">
      <c r="B3099" s="127">
        <v>3061</v>
      </c>
      <c r="C3099" s="128">
        <v>3061</v>
      </c>
      <c r="D3099" s="129">
        <v>128</v>
      </c>
      <c r="E3099" s="130">
        <v>5</v>
      </c>
      <c r="F3099" s="131">
        <v>8</v>
      </c>
      <c r="G3099" s="132" t="s">
        <v>486</v>
      </c>
      <c r="H3099" s="133">
        <v>5</v>
      </c>
      <c r="I3099" s="128">
        <v>7</v>
      </c>
      <c r="J3099" s="129" t="s">
        <v>486</v>
      </c>
      <c r="K3099" s="134">
        <v>13</v>
      </c>
      <c r="L3099" s="108"/>
      <c r="M3099" s="81">
        <v>15026</v>
      </c>
      <c r="N3099" s="135">
        <v>15211</v>
      </c>
      <c r="O3099" s="136">
        <v>15679</v>
      </c>
      <c r="P3099" s="135">
        <v>13963</v>
      </c>
      <c r="Q3099" s="136">
        <v>14224</v>
      </c>
      <c r="R3099" s="135">
        <v>16610</v>
      </c>
      <c r="S3099" s="136">
        <v>17429</v>
      </c>
      <c r="T3099" s="135">
        <v>16944</v>
      </c>
      <c r="U3099" s="136">
        <v>17061</v>
      </c>
      <c r="V3099" s="135">
        <v>15414</v>
      </c>
      <c r="W3099" s="136">
        <v>18449</v>
      </c>
      <c r="X3099" s="135">
        <v>17954</v>
      </c>
      <c r="Y3099" s="136">
        <v>18935</v>
      </c>
      <c r="Z3099" s="135">
        <v>18520</v>
      </c>
      <c r="AA3099" s="136">
        <v>16717</v>
      </c>
      <c r="AB3099" s="135">
        <v>16778</v>
      </c>
      <c r="AC3099" s="136">
        <v>19868</v>
      </c>
      <c r="AD3099" s="135">
        <v>20008</v>
      </c>
      <c r="AE3099" s="137">
        <v>19628</v>
      </c>
      <c r="AF3099" s="138">
        <v>19796</v>
      </c>
    </row>
    <row r="3100" spans="2:32">
      <c r="B3100" s="114">
        <v>3062</v>
      </c>
      <c r="C3100" s="115">
        <v>3062</v>
      </c>
      <c r="D3100" s="116">
        <v>128</v>
      </c>
      <c r="E3100" s="117">
        <v>5</v>
      </c>
      <c r="F3100" s="118">
        <v>8</v>
      </c>
      <c r="G3100" s="119" t="s">
        <v>486</v>
      </c>
      <c r="H3100" s="120">
        <v>5</v>
      </c>
      <c r="I3100" s="115">
        <v>7</v>
      </c>
      <c r="J3100" s="116" t="s">
        <v>486</v>
      </c>
      <c r="K3100" s="121">
        <v>14</v>
      </c>
      <c r="L3100" s="108"/>
      <c r="M3100" s="122">
        <v>15004</v>
      </c>
      <c r="N3100" s="123">
        <v>15210</v>
      </c>
      <c r="O3100" s="124">
        <v>15590</v>
      </c>
      <c r="P3100" s="123">
        <v>13757</v>
      </c>
      <c r="Q3100" s="124">
        <v>14374</v>
      </c>
      <c r="R3100" s="123">
        <v>16551</v>
      </c>
      <c r="S3100" s="124">
        <v>17375</v>
      </c>
      <c r="T3100" s="123">
        <v>16940</v>
      </c>
      <c r="U3100" s="124">
        <v>16963</v>
      </c>
      <c r="V3100" s="123">
        <v>15541</v>
      </c>
      <c r="W3100" s="124">
        <v>18553</v>
      </c>
      <c r="X3100" s="123">
        <v>17865</v>
      </c>
      <c r="Y3100" s="124">
        <v>18852</v>
      </c>
      <c r="Z3100" s="123">
        <v>18375</v>
      </c>
      <c r="AA3100" s="124">
        <v>16452</v>
      </c>
      <c r="AB3100" s="123">
        <v>16869</v>
      </c>
      <c r="AC3100" s="124">
        <v>19951</v>
      </c>
      <c r="AD3100" s="123">
        <v>19894</v>
      </c>
      <c r="AE3100" s="125">
        <v>19562</v>
      </c>
      <c r="AF3100" s="126">
        <v>19634</v>
      </c>
    </row>
    <row r="3101" spans="2:32">
      <c r="B3101" s="127">
        <v>3063</v>
      </c>
      <c r="C3101" s="128">
        <v>3063</v>
      </c>
      <c r="D3101" s="129">
        <v>128</v>
      </c>
      <c r="E3101" s="130">
        <v>5</v>
      </c>
      <c r="F3101" s="131">
        <v>8</v>
      </c>
      <c r="G3101" s="132" t="s">
        <v>486</v>
      </c>
      <c r="H3101" s="133">
        <v>5</v>
      </c>
      <c r="I3101" s="128">
        <v>7</v>
      </c>
      <c r="J3101" s="129" t="s">
        <v>486</v>
      </c>
      <c r="K3101" s="134">
        <v>15</v>
      </c>
      <c r="L3101" s="108"/>
      <c r="M3101" s="81">
        <v>15175</v>
      </c>
      <c r="N3101" s="135">
        <v>15307</v>
      </c>
      <c r="O3101" s="136">
        <v>15584</v>
      </c>
      <c r="P3101" s="135">
        <v>13649</v>
      </c>
      <c r="Q3101" s="136">
        <v>14595</v>
      </c>
      <c r="R3101" s="135">
        <v>16726</v>
      </c>
      <c r="S3101" s="136">
        <v>17343</v>
      </c>
      <c r="T3101" s="135">
        <v>17020</v>
      </c>
      <c r="U3101" s="136">
        <v>16925</v>
      </c>
      <c r="V3101" s="135">
        <v>15728</v>
      </c>
      <c r="W3101" s="136">
        <v>18751</v>
      </c>
      <c r="X3101" s="135">
        <v>18011</v>
      </c>
      <c r="Y3101" s="136">
        <v>18800</v>
      </c>
      <c r="Z3101" s="135">
        <v>18279</v>
      </c>
      <c r="AA3101" s="136">
        <v>16287</v>
      </c>
      <c r="AB3101" s="135">
        <v>17034</v>
      </c>
      <c r="AC3101" s="136">
        <v>20131</v>
      </c>
      <c r="AD3101" s="135">
        <v>19812</v>
      </c>
      <c r="AE3101" s="137">
        <v>19568</v>
      </c>
      <c r="AF3101" s="138">
        <v>19515</v>
      </c>
    </row>
    <row r="3102" spans="2:32">
      <c r="B3102" s="114">
        <v>3064</v>
      </c>
      <c r="C3102" s="115">
        <v>3064</v>
      </c>
      <c r="D3102" s="116">
        <v>128</v>
      </c>
      <c r="E3102" s="117">
        <v>5</v>
      </c>
      <c r="F3102" s="118">
        <v>8</v>
      </c>
      <c r="G3102" s="119" t="s">
        <v>486</v>
      </c>
      <c r="H3102" s="120">
        <v>5</v>
      </c>
      <c r="I3102" s="115">
        <v>7</v>
      </c>
      <c r="J3102" s="116" t="s">
        <v>486</v>
      </c>
      <c r="K3102" s="121">
        <v>16</v>
      </c>
      <c r="L3102" s="108"/>
      <c r="M3102" s="122">
        <v>15441</v>
      </c>
      <c r="N3102" s="123">
        <v>15526</v>
      </c>
      <c r="O3102" s="124">
        <v>15694</v>
      </c>
      <c r="P3102" s="123">
        <v>13851</v>
      </c>
      <c r="Q3102" s="124">
        <v>14926</v>
      </c>
      <c r="R3102" s="123">
        <v>17099</v>
      </c>
      <c r="S3102" s="124">
        <v>17447</v>
      </c>
      <c r="T3102" s="123">
        <v>17142</v>
      </c>
      <c r="U3102" s="124">
        <v>16933</v>
      </c>
      <c r="V3102" s="123">
        <v>16012</v>
      </c>
      <c r="W3102" s="124">
        <v>18956</v>
      </c>
      <c r="X3102" s="123">
        <v>18452</v>
      </c>
      <c r="Y3102" s="124">
        <v>18807</v>
      </c>
      <c r="Z3102" s="123">
        <v>18185</v>
      </c>
      <c r="AA3102" s="124">
        <v>16343</v>
      </c>
      <c r="AB3102" s="123">
        <v>17254</v>
      </c>
      <c r="AC3102" s="124">
        <v>20260</v>
      </c>
      <c r="AD3102" s="123">
        <v>19777</v>
      </c>
      <c r="AE3102" s="125">
        <v>19527</v>
      </c>
      <c r="AF3102" s="126">
        <v>19364</v>
      </c>
    </row>
    <row r="3103" spans="2:32">
      <c r="B3103" s="127">
        <v>3065</v>
      </c>
      <c r="C3103" s="128">
        <v>3065</v>
      </c>
      <c r="D3103" s="129">
        <v>128</v>
      </c>
      <c r="E3103" s="130">
        <v>5</v>
      </c>
      <c r="F3103" s="131">
        <v>8</v>
      </c>
      <c r="G3103" s="132" t="s">
        <v>486</v>
      </c>
      <c r="H3103" s="133">
        <v>5</v>
      </c>
      <c r="I3103" s="128">
        <v>7</v>
      </c>
      <c r="J3103" s="129" t="s">
        <v>486</v>
      </c>
      <c r="K3103" s="134">
        <v>17</v>
      </c>
      <c r="L3103" s="108"/>
      <c r="M3103" s="81">
        <v>15930</v>
      </c>
      <c r="N3103" s="135">
        <v>16056</v>
      </c>
      <c r="O3103" s="136">
        <v>16027</v>
      </c>
      <c r="P3103" s="135">
        <v>14506</v>
      </c>
      <c r="Q3103" s="136">
        <v>15594</v>
      </c>
      <c r="R3103" s="135">
        <v>17580</v>
      </c>
      <c r="S3103" s="136">
        <v>17770</v>
      </c>
      <c r="T3103" s="135">
        <v>17675</v>
      </c>
      <c r="U3103" s="136">
        <v>17322</v>
      </c>
      <c r="V3103" s="135">
        <v>16695</v>
      </c>
      <c r="W3103" s="136">
        <v>19489</v>
      </c>
      <c r="X3103" s="135">
        <v>19009</v>
      </c>
      <c r="Y3103" s="136">
        <v>19096</v>
      </c>
      <c r="Z3103" s="135">
        <v>18599</v>
      </c>
      <c r="AA3103" s="136">
        <v>17035</v>
      </c>
      <c r="AB3103" s="135">
        <v>17909</v>
      </c>
      <c r="AC3103" s="136">
        <v>20813</v>
      </c>
      <c r="AD3103" s="135">
        <v>20088</v>
      </c>
      <c r="AE3103" s="137">
        <v>20086</v>
      </c>
      <c r="AF3103" s="138">
        <v>19772</v>
      </c>
    </row>
    <row r="3104" spans="2:32">
      <c r="B3104" s="114">
        <v>3066</v>
      </c>
      <c r="C3104" s="115">
        <v>3066</v>
      </c>
      <c r="D3104" s="116">
        <v>128</v>
      </c>
      <c r="E3104" s="117">
        <v>5</v>
      </c>
      <c r="F3104" s="118">
        <v>8</v>
      </c>
      <c r="G3104" s="119" t="s">
        <v>486</v>
      </c>
      <c r="H3104" s="120">
        <v>5</v>
      </c>
      <c r="I3104" s="115">
        <v>7</v>
      </c>
      <c r="J3104" s="116" t="s">
        <v>486</v>
      </c>
      <c r="K3104" s="121">
        <v>18</v>
      </c>
      <c r="L3104" s="108"/>
      <c r="M3104" s="122">
        <v>16181</v>
      </c>
      <c r="N3104" s="123">
        <v>16487</v>
      </c>
      <c r="O3104" s="124">
        <v>16198</v>
      </c>
      <c r="P3104" s="123">
        <v>15164</v>
      </c>
      <c r="Q3104" s="124">
        <v>16176</v>
      </c>
      <c r="R3104" s="123">
        <v>17845</v>
      </c>
      <c r="S3104" s="124">
        <v>17864</v>
      </c>
      <c r="T3104" s="123">
        <v>18413</v>
      </c>
      <c r="U3104" s="124">
        <v>17709</v>
      </c>
      <c r="V3104" s="123">
        <v>17455</v>
      </c>
      <c r="W3104" s="124">
        <v>20067</v>
      </c>
      <c r="X3104" s="123">
        <v>19339</v>
      </c>
      <c r="Y3104" s="124">
        <v>19348</v>
      </c>
      <c r="Z3104" s="123">
        <v>19253</v>
      </c>
      <c r="AA3104" s="124">
        <v>18061</v>
      </c>
      <c r="AB3104" s="123">
        <v>18858</v>
      </c>
      <c r="AC3104" s="124">
        <v>21536</v>
      </c>
      <c r="AD3104" s="123">
        <v>20432</v>
      </c>
      <c r="AE3104" s="125">
        <v>21177</v>
      </c>
      <c r="AF3104" s="126">
        <v>20494</v>
      </c>
    </row>
    <row r="3105" spans="2:32">
      <c r="B3105" s="127">
        <v>3067</v>
      </c>
      <c r="C3105" s="128">
        <v>3067</v>
      </c>
      <c r="D3105" s="129">
        <v>128</v>
      </c>
      <c r="E3105" s="130">
        <v>5</v>
      </c>
      <c r="F3105" s="131">
        <v>8</v>
      </c>
      <c r="G3105" s="132" t="s">
        <v>486</v>
      </c>
      <c r="H3105" s="133">
        <v>5</v>
      </c>
      <c r="I3105" s="128">
        <v>7</v>
      </c>
      <c r="J3105" s="129" t="s">
        <v>486</v>
      </c>
      <c r="K3105" s="134">
        <v>19</v>
      </c>
      <c r="L3105" s="108"/>
      <c r="M3105" s="81">
        <v>16471</v>
      </c>
      <c r="N3105" s="135">
        <v>16761</v>
      </c>
      <c r="O3105" s="136">
        <v>16569</v>
      </c>
      <c r="P3105" s="135">
        <v>15262</v>
      </c>
      <c r="Q3105" s="136">
        <v>16390</v>
      </c>
      <c r="R3105" s="135">
        <v>18322</v>
      </c>
      <c r="S3105" s="136">
        <v>18264</v>
      </c>
      <c r="T3105" s="135">
        <v>18846</v>
      </c>
      <c r="U3105" s="136">
        <v>18305</v>
      </c>
      <c r="V3105" s="135">
        <v>17758</v>
      </c>
      <c r="W3105" s="136">
        <v>20197</v>
      </c>
      <c r="X3105" s="135">
        <v>20139</v>
      </c>
      <c r="Y3105" s="136">
        <v>20188</v>
      </c>
      <c r="Z3105" s="135">
        <v>20171</v>
      </c>
      <c r="AA3105" s="136">
        <v>18755</v>
      </c>
      <c r="AB3105" s="135">
        <v>19505</v>
      </c>
      <c r="AC3105" s="136">
        <v>21864</v>
      </c>
      <c r="AD3105" s="135">
        <v>21468</v>
      </c>
      <c r="AE3105" s="137">
        <v>22083</v>
      </c>
      <c r="AF3105" s="138">
        <v>21563</v>
      </c>
    </row>
    <row r="3106" spans="2:32">
      <c r="B3106" s="114">
        <v>3068</v>
      </c>
      <c r="C3106" s="115">
        <v>3068</v>
      </c>
      <c r="D3106" s="116">
        <v>128</v>
      </c>
      <c r="E3106" s="117">
        <v>5</v>
      </c>
      <c r="F3106" s="118">
        <v>8</v>
      </c>
      <c r="G3106" s="119" t="s">
        <v>486</v>
      </c>
      <c r="H3106" s="120">
        <v>5</v>
      </c>
      <c r="I3106" s="115">
        <v>7</v>
      </c>
      <c r="J3106" s="116" t="s">
        <v>486</v>
      </c>
      <c r="K3106" s="121">
        <v>20</v>
      </c>
      <c r="L3106" s="108"/>
      <c r="M3106" s="122">
        <v>16528</v>
      </c>
      <c r="N3106" s="123">
        <v>16891</v>
      </c>
      <c r="O3106" s="124">
        <v>16992</v>
      </c>
      <c r="P3106" s="123">
        <v>15290</v>
      </c>
      <c r="Q3106" s="124">
        <v>16427</v>
      </c>
      <c r="R3106" s="123">
        <v>18536</v>
      </c>
      <c r="S3106" s="124">
        <v>18927</v>
      </c>
      <c r="T3106" s="123">
        <v>19118</v>
      </c>
      <c r="U3106" s="124">
        <v>18970</v>
      </c>
      <c r="V3106" s="123">
        <v>18017</v>
      </c>
      <c r="W3106" s="124">
        <v>20290</v>
      </c>
      <c r="X3106" s="123">
        <v>20776</v>
      </c>
      <c r="Y3106" s="124">
        <v>21330</v>
      </c>
      <c r="Z3106" s="123">
        <v>21223</v>
      </c>
      <c r="AA3106" s="124">
        <v>19452</v>
      </c>
      <c r="AB3106" s="123">
        <v>20121</v>
      </c>
      <c r="AC3106" s="124">
        <v>22308</v>
      </c>
      <c r="AD3106" s="123">
        <v>22860</v>
      </c>
      <c r="AE3106" s="125">
        <v>23091</v>
      </c>
      <c r="AF3106" s="126">
        <v>22793</v>
      </c>
    </row>
    <row r="3107" spans="2:32">
      <c r="B3107" s="127">
        <v>3069</v>
      </c>
      <c r="C3107" s="128">
        <v>3069</v>
      </c>
      <c r="D3107" s="129">
        <v>128</v>
      </c>
      <c r="E3107" s="130">
        <v>5</v>
      </c>
      <c r="F3107" s="131">
        <v>8</v>
      </c>
      <c r="G3107" s="132" t="s">
        <v>486</v>
      </c>
      <c r="H3107" s="133">
        <v>5</v>
      </c>
      <c r="I3107" s="128">
        <v>7</v>
      </c>
      <c r="J3107" s="129" t="s">
        <v>486</v>
      </c>
      <c r="K3107" s="134">
        <v>21</v>
      </c>
      <c r="L3107" s="108"/>
      <c r="M3107" s="81">
        <v>16379</v>
      </c>
      <c r="N3107" s="135">
        <v>16862</v>
      </c>
      <c r="O3107" s="136">
        <v>16920</v>
      </c>
      <c r="P3107" s="135">
        <v>15454</v>
      </c>
      <c r="Q3107" s="136">
        <v>16561</v>
      </c>
      <c r="R3107" s="135">
        <v>18567</v>
      </c>
      <c r="S3107" s="136">
        <v>18926</v>
      </c>
      <c r="T3107" s="135">
        <v>19366</v>
      </c>
      <c r="U3107" s="136">
        <v>19251</v>
      </c>
      <c r="V3107" s="135">
        <v>18440</v>
      </c>
      <c r="W3107" s="136">
        <v>20561</v>
      </c>
      <c r="X3107" s="135">
        <v>21293</v>
      </c>
      <c r="Y3107" s="136">
        <v>21885</v>
      </c>
      <c r="Z3107" s="135">
        <v>21995</v>
      </c>
      <c r="AA3107" s="136">
        <v>20455</v>
      </c>
      <c r="AB3107" s="135">
        <v>20955</v>
      </c>
      <c r="AC3107" s="136">
        <v>22949</v>
      </c>
      <c r="AD3107" s="135">
        <v>23720</v>
      </c>
      <c r="AE3107" s="137">
        <v>24144</v>
      </c>
      <c r="AF3107" s="138">
        <v>23816</v>
      </c>
    </row>
    <row r="3108" spans="2:32">
      <c r="B3108" s="114">
        <v>3070</v>
      </c>
      <c r="C3108" s="115">
        <v>3070</v>
      </c>
      <c r="D3108" s="116">
        <v>128</v>
      </c>
      <c r="E3108" s="117">
        <v>5</v>
      </c>
      <c r="F3108" s="118">
        <v>8</v>
      </c>
      <c r="G3108" s="119" t="s">
        <v>486</v>
      </c>
      <c r="H3108" s="120">
        <v>5</v>
      </c>
      <c r="I3108" s="115">
        <v>7</v>
      </c>
      <c r="J3108" s="116" t="s">
        <v>486</v>
      </c>
      <c r="K3108" s="121">
        <v>22</v>
      </c>
      <c r="L3108" s="108"/>
      <c r="M3108" s="122">
        <v>15288</v>
      </c>
      <c r="N3108" s="123">
        <v>15944</v>
      </c>
      <c r="O3108" s="124">
        <v>16076</v>
      </c>
      <c r="P3108" s="123">
        <v>14708</v>
      </c>
      <c r="Q3108" s="124">
        <v>15792</v>
      </c>
      <c r="R3108" s="123">
        <v>17585</v>
      </c>
      <c r="S3108" s="124">
        <v>18097</v>
      </c>
      <c r="T3108" s="123">
        <v>18616</v>
      </c>
      <c r="U3108" s="124">
        <v>18662</v>
      </c>
      <c r="V3108" s="123">
        <v>17869</v>
      </c>
      <c r="W3108" s="124">
        <v>19700</v>
      </c>
      <c r="X3108" s="123">
        <v>20604</v>
      </c>
      <c r="Y3108" s="124">
        <v>21411</v>
      </c>
      <c r="Z3108" s="123">
        <v>21683</v>
      </c>
      <c r="AA3108" s="124">
        <v>20226</v>
      </c>
      <c r="AB3108" s="123">
        <v>20632</v>
      </c>
      <c r="AC3108" s="124">
        <v>22307</v>
      </c>
      <c r="AD3108" s="123">
        <v>23432</v>
      </c>
      <c r="AE3108" s="125">
        <v>23881</v>
      </c>
      <c r="AF3108" s="126">
        <v>23681</v>
      </c>
    </row>
    <row r="3109" spans="2:32">
      <c r="B3109" s="127">
        <v>3071</v>
      </c>
      <c r="C3109" s="128">
        <v>3071</v>
      </c>
      <c r="D3109" s="129">
        <v>128</v>
      </c>
      <c r="E3109" s="130">
        <v>5</v>
      </c>
      <c r="F3109" s="131">
        <v>8</v>
      </c>
      <c r="G3109" s="132" t="s">
        <v>486</v>
      </c>
      <c r="H3109" s="133">
        <v>5</v>
      </c>
      <c r="I3109" s="128">
        <v>7</v>
      </c>
      <c r="J3109" s="129" t="s">
        <v>486</v>
      </c>
      <c r="K3109" s="134">
        <v>23</v>
      </c>
      <c r="L3109" s="108"/>
      <c r="M3109" s="81">
        <v>14029</v>
      </c>
      <c r="N3109" s="135">
        <v>14880</v>
      </c>
      <c r="O3109" s="136">
        <v>14972</v>
      </c>
      <c r="P3109" s="135">
        <v>13764</v>
      </c>
      <c r="Q3109" s="136">
        <v>14833</v>
      </c>
      <c r="R3109" s="135">
        <v>16362</v>
      </c>
      <c r="S3109" s="136">
        <v>16868</v>
      </c>
      <c r="T3109" s="135">
        <v>17611</v>
      </c>
      <c r="U3109" s="136">
        <v>17663</v>
      </c>
      <c r="V3109" s="135">
        <v>17026</v>
      </c>
      <c r="W3109" s="136">
        <v>18503</v>
      </c>
      <c r="X3109" s="135">
        <v>19537</v>
      </c>
      <c r="Y3109" s="136">
        <v>20313</v>
      </c>
      <c r="Z3109" s="135">
        <v>20850</v>
      </c>
      <c r="AA3109" s="136">
        <v>19522</v>
      </c>
      <c r="AB3109" s="135">
        <v>19876</v>
      </c>
      <c r="AC3109" s="136">
        <v>21192</v>
      </c>
      <c r="AD3109" s="135">
        <v>22432</v>
      </c>
      <c r="AE3109" s="137">
        <v>23112</v>
      </c>
      <c r="AF3109" s="138">
        <v>22921</v>
      </c>
    </row>
    <row r="3110" spans="2:32">
      <c r="B3110" s="114">
        <v>3072</v>
      </c>
      <c r="C3110" s="115">
        <v>3072</v>
      </c>
      <c r="D3110" s="116">
        <v>128</v>
      </c>
      <c r="E3110" s="117">
        <v>5</v>
      </c>
      <c r="F3110" s="118">
        <v>8</v>
      </c>
      <c r="G3110" s="119" t="s">
        <v>486</v>
      </c>
      <c r="H3110" s="120">
        <v>5</v>
      </c>
      <c r="I3110" s="115">
        <v>7</v>
      </c>
      <c r="J3110" s="116" t="s">
        <v>486</v>
      </c>
      <c r="K3110" s="121">
        <v>24</v>
      </c>
      <c r="L3110" s="108"/>
      <c r="M3110" s="122">
        <v>13147</v>
      </c>
      <c r="N3110" s="123">
        <v>14046</v>
      </c>
      <c r="O3110" s="124">
        <v>14148</v>
      </c>
      <c r="P3110" s="123">
        <v>12981</v>
      </c>
      <c r="Q3110" s="124">
        <v>14085</v>
      </c>
      <c r="R3110" s="123">
        <v>15459</v>
      </c>
      <c r="S3110" s="124">
        <v>15913</v>
      </c>
      <c r="T3110" s="123">
        <v>16780</v>
      </c>
      <c r="U3110" s="124">
        <v>16845</v>
      </c>
      <c r="V3110" s="123">
        <v>16326</v>
      </c>
      <c r="W3110" s="124">
        <v>17521</v>
      </c>
      <c r="X3110" s="123">
        <v>18699</v>
      </c>
      <c r="Y3110" s="124">
        <v>19444</v>
      </c>
      <c r="Z3110" s="123">
        <v>20138</v>
      </c>
      <c r="AA3110" s="124">
        <v>18834</v>
      </c>
      <c r="AB3110" s="123">
        <v>19246</v>
      </c>
      <c r="AC3110" s="124">
        <v>20262</v>
      </c>
      <c r="AD3110" s="123">
        <v>21613</v>
      </c>
      <c r="AE3110" s="125">
        <v>22400</v>
      </c>
      <c r="AF3110" s="126">
        <v>22248</v>
      </c>
    </row>
    <row r="3111" spans="2:32">
      <c r="B3111" s="127">
        <v>3073</v>
      </c>
      <c r="C3111" s="128">
        <v>3073</v>
      </c>
      <c r="D3111" s="129">
        <v>129</v>
      </c>
      <c r="E3111" s="130">
        <v>5</v>
      </c>
      <c r="F3111" s="131">
        <v>9</v>
      </c>
      <c r="G3111" s="132" t="s">
        <v>486</v>
      </c>
      <c r="H3111" s="133">
        <v>5</v>
      </c>
      <c r="I3111" s="128">
        <v>8</v>
      </c>
      <c r="J3111" s="129" t="s">
        <v>486</v>
      </c>
      <c r="K3111" s="134">
        <v>1</v>
      </c>
      <c r="L3111" s="108"/>
      <c r="M3111" s="81">
        <v>12829</v>
      </c>
      <c r="N3111" s="135">
        <v>13322</v>
      </c>
      <c r="O3111" s="136">
        <v>13468</v>
      </c>
      <c r="P3111" s="135">
        <v>13084</v>
      </c>
      <c r="Q3111" s="136">
        <v>13833</v>
      </c>
      <c r="R3111" s="135">
        <v>15131</v>
      </c>
      <c r="S3111" s="136">
        <v>15382</v>
      </c>
      <c r="T3111" s="135">
        <v>16016</v>
      </c>
      <c r="U3111" s="136">
        <v>15983</v>
      </c>
      <c r="V3111" s="135">
        <v>16007</v>
      </c>
      <c r="W3111" s="136">
        <v>17204</v>
      </c>
      <c r="X3111" s="135">
        <v>18500</v>
      </c>
      <c r="Y3111" s="136">
        <v>19021</v>
      </c>
      <c r="Z3111" s="135">
        <v>19057</v>
      </c>
      <c r="AA3111" s="136">
        <v>18000</v>
      </c>
      <c r="AB3111" s="135">
        <v>18880</v>
      </c>
      <c r="AC3111" s="136">
        <v>20263</v>
      </c>
      <c r="AD3111" s="135">
        <v>21266</v>
      </c>
      <c r="AE3111" s="137">
        <v>21759</v>
      </c>
      <c r="AF3111" s="138">
        <v>21076</v>
      </c>
    </row>
    <row r="3112" spans="2:32">
      <c r="B3112" s="114">
        <v>3074</v>
      </c>
      <c r="C3112" s="115">
        <v>3074</v>
      </c>
      <c r="D3112" s="116">
        <v>129</v>
      </c>
      <c r="E3112" s="117">
        <v>5</v>
      </c>
      <c r="F3112" s="118">
        <v>9</v>
      </c>
      <c r="G3112" s="119" t="s">
        <v>486</v>
      </c>
      <c r="H3112" s="120">
        <v>5</v>
      </c>
      <c r="I3112" s="115">
        <v>8</v>
      </c>
      <c r="J3112" s="116" t="s">
        <v>486</v>
      </c>
      <c r="K3112" s="121">
        <v>2</v>
      </c>
      <c r="L3112" s="108"/>
      <c r="M3112" s="122">
        <v>12531</v>
      </c>
      <c r="N3112" s="123">
        <v>13061</v>
      </c>
      <c r="O3112" s="124">
        <v>13058</v>
      </c>
      <c r="P3112" s="123">
        <v>12731</v>
      </c>
      <c r="Q3112" s="124">
        <v>13543</v>
      </c>
      <c r="R3112" s="123">
        <v>14785</v>
      </c>
      <c r="S3112" s="124">
        <v>15077</v>
      </c>
      <c r="T3112" s="123">
        <v>15664</v>
      </c>
      <c r="U3112" s="124">
        <v>15485</v>
      </c>
      <c r="V3112" s="123">
        <v>15648</v>
      </c>
      <c r="W3112" s="124">
        <v>16736</v>
      </c>
      <c r="X3112" s="123">
        <v>18055</v>
      </c>
      <c r="Y3112" s="124">
        <v>18608</v>
      </c>
      <c r="Z3112" s="123">
        <v>18451</v>
      </c>
      <c r="AA3112" s="124">
        <v>17506</v>
      </c>
      <c r="AB3112" s="123">
        <v>18442</v>
      </c>
      <c r="AC3112" s="124">
        <v>19684</v>
      </c>
      <c r="AD3112" s="123">
        <v>20783</v>
      </c>
      <c r="AE3112" s="125">
        <v>21207</v>
      </c>
      <c r="AF3112" s="126">
        <v>20409</v>
      </c>
    </row>
    <row r="3113" spans="2:32">
      <c r="B3113" s="127">
        <v>3075</v>
      </c>
      <c r="C3113" s="128">
        <v>3075</v>
      </c>
      <c r="D3113" s="129">
        <v>129</v>
      </c>
      <c r="E3113" s="130">
        <v>5</v>
      </c>
      <c r="F3113" s="131">
        <v>9</v>
      </c>
      <c r="G3113" s="132" t="s">
        <v>486</v>
      </c>
      <c r="H3113" s="133">
        <v>5</v>
      </c>
      <c r="I3113" s="128">
        <v>8</v>
      </c>
      <c r="J3113" s="129" t="s">
        <v>486</v>
      </c>
      <c r="K3113" s="134">
        <v>3</v>
      </c>
      <c r="L3113" s="108"/>
      <c r="M3113" s="81">
        <v>12411</v>
      </c>
      <c r="N3113" s="135">
        <v>12974</v>
      </c>
      <c r="O3113" s="136">
        <v>12875</v>
      </c>
      <c r="P3113" s="135">
        <v>12571</v>
      </c>
      <c r="Q3113" s="136">
        <v>13396</v>
      </c>
      <c r="R3113" s="135">
        <v>14625</v>
      </c>
      <c r="S3113" s="136">
        <v>14905</v>
      </c>
      <c r="T3113" s="135">
        <v>15511</v>
      </c>
      <c r="U3113" s="136">
        <v>15216</v>
      </c>
      <c r="V3113" s="135">
        <v>15432</v>
      </c>
      <c r="W3113" s="136">
        <v>16431</v>
      </c>
      <c r="X3113" s="135">
        <v>17760</v>
      </c>
      <c r="Y3113" s="136">
        <v>18285</v>
      </c>
      <c r="Z3113" s="135">
        <v>18048</v>
      </c>
      <c r="AA3113" s="136">
        <v>17169</v>
      </c>
      <c r="AB3113" s="135">
        <v>18117</v>
      </c>
      <c r="AC3113" s="136">
        <v>19264</v>
      </c>
      <c r="AD3113" s="135">
        <v>20372</v>
      </c>
      <c r="AE3113" s="137">
        <v>20824</v>
      </c>
      <c r="AF3113" s="138">
        <v>19935</v>
      </c>
    </row>
    <row r="3114" spans="2:32">
      <c r="B3114" s="114">
        <v>3076</v>
      </c>
      <c r="C3114" s="115">
        <v>3076</v>
      </c>
      <c r="D3114" s="116">
        <v>129</v>
      </c>
      <c r="E3114" s="117">
        <v>5</v>
      </c>
      <c r="F3114" s="118">
        <v>9</v>
      </c>
      <c r="G3114" s="119" t="s">
        <v>486</v>
      </c>
      <c r="H3114" s="120">
        <v>5</v>
      </c>
      <c r="I3114" s="115">
        <v>8</v>
      </c>
      <c r="J3114" s="116" t="s">
        <v>486</v>
      </c>
      <c r="K3114" s="121">
        <v>4</v>
      </c>
      <c r="L3114" s="108"/>
      <c r="M3114" s="122">
        <v>12516</v>
      </c>
      <c r="N3114" s="123">
        <v>13084</v>
      </c>
      <c r="O3114" s="124">
        <v>12822</v>
      </c>
      <c r="P3114" s="123">
        <v>12511</v>
      </c>
      <c r="Q3114" s="124">
        <v>13429</v>
      </c>
      <c r="R3114" s="123">
        <v>14675</v>
      </c>
      <c r="S3114" s="124">
        <v>14998</v>
      </c>
      <c r="T3114" s="123">
        <v>15472</v>
      </c>
      <c r="U3114" s="124">
        <v>14961</v>
      </c>
      <c r="V3114" s="123">
        <v>15309</v>
      </c>
      <c r="W3114" s="124">
        <v>16204</v>
      </c>
      <c r="X3114" s="123">
        <v>17498</v>
      </c>
      <c r="Y3114" s="124">
        <v>17966</v>
      </c>
      <c r="Z3114" s="123">
        <v>17493</v>
      </c>
      <c r="AA3114" s="124">
        <v>16682</v>
      </c>
      <c r="AB3114" s="123">
        <v>17736</v>
      </c>
      <c r="AC3114" s="124">
        <v>18755</v>
      </c>
      <c r="AD3114" s="123">
        <v>19849</v>
      </c>
      <c r="AE3114" s="125">
        <v>20181</v>
      </c>
      <c r="AF3114" s="126">
        <v>19211</v>
      </c>
    </row>
    <row r="3115" spans="2:32">
      <c r="B3115" s="127">
        <v>3077</v>
      </c>
      <c r="C3115" s="128">
        <v>3077</v>
      </c>
      <c r="D3115" s="129">
        <v>129</v>
      </c>
      <c r="E3115" s="130">
        <v>5</v>
      </c>
      <c r="F3115" s="131">
        <v>9</v>
      </c>
      <c r="G3115" s="132" t="s">
        <v>486</v>
      </c>
      <c r="H3115" s="133">
        <v>5</v>
      </c>
      <c r="I3115" s="128">
        <v>8</v>
      </c>
      <c r="J3115" s="129" t="s">
        <v>486</v>
      </c>
      <c r="K3115" s="134">
        <v>5</v>
      </c>
      <c r="L3115" s="108"/>
      <c r="M3115" s="81">
        <v>13041</v>
      </c>
      <c r="N3115" s="135">
        <v>13625</v>
      </c>
      <c r="O3115" s="136">
        <v>13036</v>
      </c>
      <c r="P3115" s="135">
        <v>12587</v>
      </c>
      <c r="Q3115" s="136">
        <v>13875</v>
      </c>
      <c r="R3115" s="135">
        <v>15123</v>
      </c>
      <c r="S3115" s="136">
        <v>15323</v>
      </c>
      <c r="T3115" s="135">
        <v>15871</v>
      </c>
      <c r="U3115" s="136">
        <v>15010</v>
      </c>
      <c r="V3115" s="135">
        <v>15577</v>
      </c>
      <c r="W3115" s="136">
        <v>16342</v>
      </c>
      <c r="X3115" s="135">
        <v>17623</v>
      </c>
      <c r="Y3115" s="136">
        <v>17784</v>
      </c>
      <c r="Z3115" s="135">
        <v>17148</v>
      </c>
      <c r="AA3115" s="136">
        <v>16337</v>
      </c>
      <c r="AB3115" s="135">
        <v>17710</v>
      </c>
      <c r="AC3115" s="136">
        <v>18574</v>
      </c>
      <c r="AD3115" s="135">
        <v>19422</v>
      </c>
      <c r="AE3115" s="137">
        <v>19839</v>
      </c>
      <c r="AF3115" s="138">
        <v>18657</v>
      </c>
    </row>
    <row r="3116" spans="2:32">
      <c r="B3116" s="114">
        <v>3078</v>
      </c>
      <c r="C3116" s="115">
        <v>3078</v>
      </c>
      <c r="D3116" s="116">
        <v>129</v>
      </c>
      <c r="E3116" s="117">
        <v>5</v>
      </c>
      <c r="F3116" s="118">
        <v>9</v>
      </c>
      <c r="G3116" s="119" t="s">
        <v>486</v>
      </c>
      <c r="H3116" s="120">
        <v>5</v>
      </c>
      <c r="I3116" s="115">
        <v>8</v>
      </c>
      <c r="J3116" s="116" t="s">
        <v>486</v>
      </c>
      <c r="K3116" s="121">
        <v>6</v>
      </c>
      <c r="L3116" s="108"/>
      <c r="M3116" s="122">
        <v>14030</v>
      </c>
      <c r="N3116" s="123">
        <v>14587</v>
      </c>
      <c r="O3116" s="124">
        <v>13252</v>
      </c>
      <c r="P3116" s="123">
        <v>12516</v>
      </c>
      <c r="Q3116" s="124">
        <v>14741</v>
      </c>
      <c r="R3116" s="123">
        <v>16023</v>
      </c>
      <c r="S3116" s="124">
        <v>15991</v>
      </c>
      <c r="T3116" s="123">
        <v>16604</v>
      </c>
      <c r="U3116" s="124">
        <v>14961</v>
      </c>
      <c r="V3116" s="123">
        <v>16163</v>
      </c>
      <c r="W3116" s="124">
        <v>16924</v>
      </c>
      <c r="X3116" s="123">
        <v>18140</v>
      </c>
      <c r="Y3116" s="124">
        <v>17875</v>
      </c>
      <c r="Z3116" s="123">
        <v>16679</v>
      </c>
      <c r="AA3116" s="124">
        <v>15735</v>
      </c>
      <c r="AB3116" s="123">
        <v>17979</v>
      </c>
      <c r="AC3116" s="124">
        <v>18791</v>
      </c>
      <c r="AD3116" s="123">
        <v>19259</v>
      </c>
      <c r="AE3116" s="125">
        <v>19755</v>
      </c>
      <c r="AF3116" s="126">
        <v>17979</v>
      </c>
    </row>
    <row r="3117" spans="2:32">
      <c r="B3117" s="127">
        <v>3079</v>
      </c>
      <c r="C3117" s="128">
        <v>3079</v>
      </c>
      <c r="D3117" s="129">
        <v>129</v>
      </c>
      <c r="E3117" s="130">
        <v>5</v>
      </c>
      <c r="F3117" s="131">
        <v>9</v>
      </c>
      <c r="G3117" s="132" t="s">
        <v>486</v>
      </c>
      <c r="H3117" s="133">
        <v>5</v>
      </c>
      <c r="I3117" s="128">
        <v>8</v>
      </c>
      <c r="J3117" s="129" t="s">
        <v>486</v>
      </c>
      <c r="K3117" s="134">
        <v>7</v>
      </c>
      <c r="L3117" s="108"/>
      <c r="M3117" s="81">
        <v>15286</v>
      </c>
      <c r="N3117" s="135">
        <v>15755</v>
      </c>
      <c r="O3117" s="136">
        <v>13737</v>
      </c>
      <c r="P3117" s="135">
        <v>12682</v>
      </c>
      <c r="Q3117" s="136">
        <v>15996</v>
      </c>
      <c r="R3117" s="135">
        <v>17185</v>
      </c>
      <c r="S3117" s="136">
        <v>16939</v>
      </c>
      <c r="T3117" s="135">
        <v>17555</v>
      </c>
      <c r="U3117" s="136">
        <v>15109</v>
      </c>
      <c r="V3117" s="135">
        <v>17180</v>
      </c>
      <c r="W3117" s="136">
        <v>17785</v>
      </c>
      <c r="X3117" s="135">
        <v>18894</v>
      </c>
      <c r="Y3117" s="136">
        <v>18403</v>
      </c>
      <c r="Z3117" s="135">
        <v>16517</v>
      </c>
      <c r="AA3117" s="136">
        <v>15372</v>
      </c>
      <c r="AB3117" s="135">
        <v>18732</v>
      </c>
      <c r="AC3117" s="136">
        <v>19282</v>
      </c>
      <c r="AD3117" s="135">
        <v>19589</v>
      </c>
      <c r="AE3117" s="137">
        <v>20058</v>
      </c>
      <c r="AF3117" s="138">
        <v>17667</v>
      </c>
    </row>
    <row r="3118" spans="2:32">
      <c r="B3118" s="114">
        <v>3080</v>
      </c>
      <c r="C3118" s="115">
        <v>3080</v>
      </c>
      <c r="D3118" s="116">
        <v>129</v>
      </c>
      <c r="E3118" s="117">
        <v>5</v>
      </c>
      <c r="F3118" s="118">
        <v>9</v>
      </c>
      <c r="G3118" s="119" t="s">
        <v>486</v>
      </c>
      <c r="H3118" s="120">
        <v>5</v>
      </c>
      <c r="I3118" s="115">
        <v>8</v>
      </c>
      <c r="J3118" s="116" t="s">
        <v>486</v>
      </c>
      <c r="K3118" s="121">
        <v>8</v>
      </c>
      <c r="L3118" s="108"/>
      <c r="M3118" s="122">
        <v>16048</v>
      </c>
      <c r="N3118" s="123">
        <v>16400</v>
      </c>
      <c r="O3118" s="124">
        <v>14563</v>
      </c>
      <c r="P3118" s="123">
        <v>13392</v>
      </c>
      <c r="Q3118" s="124">
        <v>16783</v>
      </c>
      <c r="R3118" s="123">
        <v>17856</v>
      </c>
      <c r="S3118" s="124">
        <v>17655</v>
      </c>
      <c r="T3118" s="123">
        <v>18098</v>
      </c>
      <c r="U3118" s="124">
        <v>15772</v>
      </c>
      <c r="V3118" s="123">
        <v>17953</v>
      </c>
      <c r="W3118" s="124">
        <v>18343</v>
      </c>
      <c r="X3118" s="123">
        <v>19329</v>
      </c>
      <c r="Y3118" s="124">
        <v>18942</v>
      </c>
      <c r="Z3118" s="123">
        <v>17013</v>
      </c>
      <c r="AA3118" s="124">
        <v>15868</v>
      </c>
      <c r="AB3118" s="123">
        <v>19368</v>
      </c>
      <c r="AC3118" s="124">
        <v>19679</v>
      </c>
      <c r="AD3118" s="123">
        <v>20068</v>
      </c>
      <c r="AE3118" s="125">
        <v>20409</v>
      </c>
      <c r="AF3118" s="126">
        <v>18128</v>
      </c>
    </row>
    <row r="3119" spans="2:32">
      <c r="B3119" s="127">
        <v>3081</v>
      </c>
      <c r="C3119" s="128">
        <v>3081</v>
      </c>
      <c r="D3119" s="129">
        <v>129</v>
      </c>
      <c r="E3119" s="130">
        <v>5</v>
      </c>
      <c r="F3119" s="131">
        <v>9</v>
      </c>
      <c r="G3119" s="132" t="s">
        <v>486</v>
      </c>
      <c r="H3119" s="133">
        <v>5</v>
      </c>
      <c r="I3119" s="128">
        <v>8</v>
      </c>
      <c r="J3119" s="129" t="s">
        <v>486</v>
      </c>
      <c r="K3119" s="134">
        <v>9</v>
      </c>
      <c r="L3119" s="108"/>
      <c r="M3119" s="81">
        <v>16214</v>
      </c>
      <c r="N3119" s="135">
        <v>16396</v>
      </c>
      <c r="O3119" s="136">
        <v>15058</v>
      </c>
      <c r="P3119" s="135">
        <v>13977</v>
      </c>
      <c r="Q3119" s="136">
        <v>17033</v>
      </c>
      <c r="R3119" s="135">
        <v>17888</v>
      </c>
      <c r="S3119" s="136">
        <v>17580</v>
      </c>
      <c r="T3119" s="135">
        <v>17990</v>
      </c>
      <c r="U3119" s="136">
        <v>16127</v>
      </c>
      <c r="V3119" s="135">
        <v>18133</v>
      </c>
      <c r="W3119" s="136">
        <v>18485</v>
      </c>
      <c r="X3119" s="135">
        <v>19201</v>
      </c>
      <c r="Y3119" s="136">
        <v>18844</v>
      </c>
      <c r="Z3119" s="135">
        <v>17258</v>
      </c>
      <c r="AA3119" s="136">
        <v>16332</v>
      </c>
      <c r="AB3119" s="135">
        <v>19411</v>
      </c>
      <c r="AC3119" s="136">
        <v>19755</v>
      </c>
      <c r="AD3119" s="135">
        <v>19936</v>
      </c>
      <c r="AE3119" s="137">
        <v>20353</v>
      </c>
      <c r="AF3119" s="138">
        <v>18344</v>
      </c>
    </row>
    <row r="3120" spans="2:32">
      <c r="B3120" s="114">
        <v>3082</v>
      </c>
      <c r="C3120" s="115">
        <v>3082</v>
      </c>
      <c r="D3120" s="116">
        <v>129</v>
      </c>
      <c r="E3120" s="117">
        <v>5</v>
      </c>
      <c r="F3120" s="118">
        <v>9</v>
      </c>
      <c r="G3120" s="119" t="s">
        <v>486</v>
      </c>
      <c r="H3120" s="120">
        <v>5</v>
      </c>
      <c r="I3120" s="115">
        <v>8</v>
      </c>
      <c r="J3120" s="116" t="s">
        <v>486</v>
      </c>
      <c r="K3120" s="121">
        <v>10</v>
      </c>
      <c r="L3120" s="108"/>
      <c r="M3120" s="122">
        <v>15974</v>
      </c>
      <c r="N3120" s="123">
        <v>15953</v>
      </c>
      <c r="O3120" s="124">
        <v>14859</v>
      </c>
      <c r="P3120" s="123">
        <v>14079</v>
      </c>
      <c r="Q3120" s="124">
        <v>16943</v>
      </c>
      <c r="R3120" s="123">
        <v>17630</v>
      </c>
      <c r="S3120" s="124">
        <v>17277</v>
      </c>
      <c r="T3120" s="123">
        <v>17576</v>
      </c>
      <c r="U3120" s="124">
        <v>16037</v>
      </c>
      <c r="V3120" s="123">
        <v>18082</v>
      </c>
      <c r="W3120" s="124">
        <v>18624</v>
      </c>
      <c r="X3120" s="123">
        <v>19022</v>
      </c>
      <c r="Y3120" s="124">
        <v>18685</v>
      </c>
      <c r="Z3120" s="123">
        <v>17209</v>
      </c>
      <c r="AA3120" s="124">
        <v>16554</v>
      </c>
      <c r="AB3120" s="123">
        <v>19407</v>
      </c>
      <c r="AC3120" s="124">
        <v>19983</v>
      </c>
      <c r="AD3120" s="123">
        <v>19796</v>
      </c>
      <c r="AE3120" s="125">
        <v>20088</v>
      </c>
      <c r="AF3120" s="126">
        <v>18353</v>
      </c>
    </row>
    <row r="3121" spans="2:32">
      <c r="B3121" s="127">
        <v>3083</v>
      </c>
      <c r="C3121" s="128">
        <v>3083</v>
      </c>
      <c r="D3121" s="129">
        <v>129</v>
      </c>
      <c r="E3121" s="130">
        <v>5</v>
      </c>
      <c r="F3121" s="131">
        <v>9</v>
      </c>
      <c r="G3121" s="132" t="s">
        <v>486</v>
      </c>
      <c r="H3121" s="133">
        <v>5</v>
      </c>
      <c r="I3121" s="128">
        <v>8</v>
      </c>
      <c r="J3121" s="129" t="s">
        <v>486</v>
      </c>
      <c r="K3121" s="134">
        <v>11</v>
      </c>
      <c r="L3121" s="108"/>
      <c r="M3121" s="81">
        <v>15769</v>
      </c>
      <c r="N3121" s="135">
        <v>15597</v>
      </c>
      <c r="O3121" s="136">
        <v>14595</v>
      </c>
      <c r="P3121" s="135">
        <v>14141</v>
      </c>
      <c r="Q3121" s="136">
        <v>16982</v>
      </c>
      <c r="R3121" s="135">
        <v>17460</v>
      </c>
      <c r="S3121" s="136">
        <v>17090</v>
      </c>
      <c r="T3121" s="135">
        <v>17294</v>
      </c>
      <c r="U3121" s="136">
        <v>15847</v>
      </c>
      <c r="V3121" s="135">
        <v>18196</v>
      </c>
      <c r="W3121" s="136">
        <v>18827</v>
      </c>
      <c r="X3121" s="135">
        <v>18940</v>
      </c>
      <c r="Y3121" s="136">
        <v>18600</v>
      </c>
      <c r="Z3121" s="135">
        <v>17101</v>
      </c>
      <c r="AA3121" s="136">
        <v>16645</v>
      </c>
      <c r="AB3121" s="135">
        <v>19583</v>
      </c>
      <c r="AC3121" s="136">
        <v>20245</v>
      </c>
      <c r="AD3121" s="135">
        <v>19773</v>
      </c>
      <c r="AE3121" s="137">
        <v>19956</v>
      </c>
      <c r="AF3121" s="138">
        <v>18293</v>
      </c>
    </row>
    <row r="3122" spans="2:32">
      <c r="B3122" s="114">
        <v>3084</v>
      </c>
      <c r="C3122" s="115">
        <v>3084</v>
      </c>
      <c r="D3122" s="116">
        <v>129</v>
      </c>
      <c r="E3122" s="117">
        <v>5</v>
      </c>
      <c r="F3122" s="118">
        <v>9</v>
      </c>
      <c r="G3122" s="119" t="s">
        <v>486</v>
      </c>
      <c r="H3122" s="120">
        <v>5</v>
      </c>
      <c r="I3122" s="115">
        <v>8</v>
      </c>
      <c r="J3122" s="116" t="s">
        <v>486</v>
      </c>
      <c r="K3122" s="121">
        <v>12</v>
      </c>
      <c r="L3122" s="108"/>
      <c r="M3122" s="122">
        <v>15712</v>
      </c>
      <c r="N3122" s="123">
        <v>15499</v>
      </c>
      <c r="O3122" s="124">
        <v>14458</v>
      </c>
      <c r="P3122" s="123">
        <v>14334</v>
      </c>
      <c r="Q3122" s="124">
        <v>17106</v>
      </c>
      <c r="R3122" s="123">
        <v>17441</v>
      </c>
      <c r="S3122" s="124">
        <v>17061</v>
      </c>
      <c r="T3122" s="123">
        <v>17208</v>
      </c>
      <c r="U3122" s="124">
        <v>15735</v>
      </c>
      <c r="V3122" s="123">
        <v>18343</v>
      </c>
      <c r="W3122" s="124">
        <v>19049</v>
      </c>
      <c r="X3122" s="123">
        <v>18962</v>
      </c>
      <c r="Y3122" s="124">
        <v>18613</v>
      </c>
      <c r="Z3122" s="123">
        <v>17026</v>
      </c>
      <c r="AA3122" s="124">
        <v>16825</v>
      </c>
      <c r="AB3122" s="123">
        <v>19751</v>
      </c>
      <c r="AC3122" s="124">
        <v>20485</v>
      </c>
      <c r="AD3122" s="123">
        <v>19800</v>
      </c>
      <c r="AE3122" s="125">
        <v>19933</v>
      </c>
      <c r="AF3122" s="126">
        <v>18232</v>
      </c>
    </row>
    <row r="3123" spans="2:32">
      <c r="B3123" s="127">
        <v>3085</v>
      </c>
      <c r="C3123" s="128">
        <v>3085</v>
      </c>
      <c r="D3123" s="129">
        <v>129</v>
      </c>
      <c r="E3123" s="130">
        <v>5</v>
      </c>
      <c r="F3123" s="131">
        <v>9</v>
      </c>
      <c r="G3123" s="132" t="s">
        <v>486</v>
      </c>
      <c r="H3123" s="133">
        <v>5</v>
      </c>
      <c r="I3123" s="128">
        <v>8</v>
      </c>
      <c r="J3123" s="129" t="s">
        <v>486</v>
      </c>
      <c r="K3123" s="134">
        <v>13</v>
      </c>
      <c r="L3123" s="108"/>
      <c r="M3123" s="81">
        <v>15711</v>
      </c>
      <c r="N3123" s="135">
        <v>15504</v>
      </c>
      <c r="O3123" s="136">
        <v>14201</v>
      </c>
      <c r="P3123" s="135">
        <v>14432</v>
      </c>
      <c r="Q3123" s="136">
        <v>17338</v>
      </c>
      <c r="R3123" s="135">
        <v>17462</v>
      </c>
      <c r="S3123" s="136">
        <v>17068</v>
      </c>
      <c r="T3123" s="135">
        <v>17229</v>
      </c>
      <c r="U3123" s="136">
        <v>15486</v>
      </c>
      <c r="V3123" s="135">
        <v>18570</v>
      </c>
      <c r="W3123" s="136">
        <v>19321</v>
      </c>
      <c r="X3123" s="135">
        <v>18987</v>
      </c>
      <c r="Y3123" s="136">
        <v>18622</v>
      </c>
      <c r="Z3123" s="135">
        <v>16773</v>
      </c>
      <c r="AA3123" s="136">
        <v>16893</v>
      </c>
      <c r="AB3123" s="135">
        <v>19971</v>
      </c>
      <c r="AC3123" s="136">
        <v>20755</v>
      </c>
      <c r="AD3123" s="135">
        <v>19813</v>
      </c>
      <c r="AE3123" s="137">
        <v>19957</v>
      </c>
      <c r="AF3123" s="138">
        <v>17974</v>
      </c>
    </row>
    <row r="3124" spans="2:32">
      <c r="B3124" s="114">
        <v>3086</v>
      </c>
      <c r="C3124" s="115">
        <v>3086</v>
      </c>
      <c r="D3124" s="116">
        <v>129</v>
      </c>
      <c r="E3124" s="117">
        <v>5</v>
      </c>
      <c r="F3124" s="118">
        <v>9</v>
      </c>
      <c r="G3124" s="119" t="s">
        <v>486</v>
      </c>
      <c r="H3124" s="120">
        <v>5</v>
      </c>
      <c r="I3124" s="115">
        <v>8</v>
      </c>
      <c r="J3124" s="116" t="s">
        <v>486</v>
      </c>
      <c r="K3124" s="121">
        <v>14</v>
      </c>
      <c r="L3124" s="108"/>
      <c r="M3124" s="122">
        <v>15579</v>
      </c>
      <c r="N3124" s="123">
        <v>15357</v>
      </c>
      <c r="O3124" s="124">
        <v>13938</v>
      </c>
      <c r="P3124" s="123">
        <v>14516</v>
      </c>
      <c r="Q3124" s="124">
        <v>17412</v>
      </c>
      <c r="R3124" s="123">
        <v>17350</v>
      </c>
      <c r="S3124" s="124">
        <v>17003</v>
      </c>
      <c r="T3124" s="123">
        <v>17069</v>
      </c>
      <c r="U3124" s="124">
        <v>15209</v>
      </c>
      <c r="V3124" s="123">
        <v>18618</v>
      </c>
      <c r="W3124" s="124">
        <v>19448</v>
      </c>
      <c r="X3124" s="123">
        <v>18844</v>
      </c>
      <c r="Y3124" s="124">
        <v>18526</v>
      </c>
      <c r="Z3124" s="123">
        <v>16457</v>
      </c>
      <c r="AA3124" s="124">
        <v>16930</v>
      </c>
      <c r="AB3124" s="123">
        <v>19991</v>
      </c>
      <c r="AC3124" s="124">
        <v>20854</v>
      </c>
      <c r="AD3124" s="123">
        <v>19690</v>
      </c>
      <c r="AE3124" s="125">
        <v>19739</v>
      </c>
      <c r="AF3124" s="126">
        <v>17638</v>
      </c>
    </row>
    <row r="3125" spans="2:32">
      <c r="B3125" s="127">
        <v>3087</v>
      </c>
      <c r="C3125" s="128">
        <v>3087</v>
      </c>
      <c r="D3125" s="129">
        <v>129</v>
      </c>
      <c r="E3125" s="130">
        <v>5</v>
      </c>
      <c r="F3125" s="131">
        <v>9</v>
      </c>
      <c r="G3125" s="132" t="s">
        <v>486</v>
      </c>
      <c r="H3125" s="133">
        <v>5</v>
      </c>
      <c r="I3125" s="128">
        <v>8</v>
      </c>
      <c r="J3125" s="129" t="s">
        <v>486</v>
      </c>
      <c r="K3125" s="134">
        <v>15</v>
      </c>
      <c r="L3125" s="108"/>
      <c r="M3125" s="81">
        <v>15477</v>
      </c>
      <c r="N3125" s="135">
        <v>15272</v>
      </c>
      <c r="O3125" s="136">
        <v>13762</v>
      </c>
      <c r="P3125" s="135">
        <v>14658</v>
      </c>
      <c r="Q3125" s="136">
        <v>17567</v>
      </c>
      <c r="R3125" s="135">
        <v>17253</v>
      </c>
      <c r="S3125" s="136">
        <v>17021</v>
      </c>
      <c r="T3125" s="135">
        <v>16956</v>
      </c>
      <c r="U3125" s="136">
        <v>14998</v>
      </c>
      <c r="V3125" s="135">
        <v>18754</v>
      </c>
      <c r="W3125" s="136">
        <v>19688</v>
      </c>
      <c r="X3125" s="135">
        <v>18718</v>
      </c>
      <c r="Y3125" s="136">
        <v>18485</v>
      </c>
      <c r="Z3125" s="135">
        <v>16225</v>
      </c>
      <c r="AA3125" s="136">
        <v>17026</v>
      </c>
      <c r="AB3125" s="135">
        <v>20092</v>
      </c>
      <c r="AC3125" s="136">
        <v>21048</v>
      </c>
      <c r="AD3125" s="135">
        <v>19627</v>
      </c>
      <c r="AE3125" s="137">
        <v>19549</v>
      </c>
      <c r="AF3125" s="138">
        <v>17388</v>
      </c>
    </row>
    <row r="3126" spans="2:32">
      <c r="B3126" s="114">
        <v>3088</v>
      </c>
      <c r="C3126" s="115">
        <v>3088</v>
      </c>
      <c r="D3126" s="116">
        <v>129</v>
      </c>
      <c r="E3126" s="117">
        <v>5</v>
      </c>
      <c r="F3126" s="118">
        <v>9</v>
      </c>
      <c r="G3126" s="119" t="s">
        <v>486</v>
      </c>
      <c r="H3126" s="120">
        <v>5</v>
      </c>
      <c r="I3126" s="115">
        <v>8</v>
      </c>
      <c r="J3126" s="116" t="s">
        <v>486</v>
      </c>
      <c r="K3126" s="121">
        <v>16</v>
      </c>
      <c r="L3126" s="108"/>
      <c r="M3126" s="122">
        <v>15716</v>
      </c>
      <c r="N3126" s="123">
        <v>15478</v>
      </c>
      <c r="O3126" s="124">
        <v>14050</v>
      </c>
      <c r="P3126" s="123">
        <v>15084</v>
      </c>
      <c r="Q3126" s="124">
        <v>17930</v>
      </c>
      <c r="R3126" s="123">
        <v>17449</v>
      </c>
      <c r="S3126" s="124">
        <v>17236</v>
      </c>
      <c r="T3126" s="123">
        <v>17073</v>
      </c>
      <c r="U3126" s="124">
        <v>15219</v>
      </c>
      <c r="V3126" s="123">
        <v>19053</v>
      </c>
      <c r="W3126" s="124">
        <v>20363</v>
      </c>
      <c r="X3126" s="123">
        <v>18831</v>
      </c>
      <c r="Y3126" s="124">
        <v>18580</v>
      </c>
      <c r="Z3126" s="123">
        <v>16373</v>
      </c>
      <c r="AA3126" s="124">
        <v>17334</v>
      </c>
      <c r="AB3126" s="123">
        <v>20318</v>
      </c>
      <c r="AC3126" s="124">
        <v>21710</v>
      </c>
      <c r="AD3126" s="123">
        <v>19666</v>
      </c>
      <c r="AE3126" s="125">
        <v>19481</v>
      </c>
      <c r="AF3126" s="126">
        <v>17499</v>
      </c>
    </row>
    <row r="3127" spans="2:32">
      <c r="B3127" s="127">
        <v>3089</v>
      </c>
      <c r="C3127" s="128">
        <v>3089</v>
      </c>
      <c r="D3127" s="129">
        <v>129</v>
      </c>
      <c r="E3127" s="130">
        <v>5</v>
      </c>
      <c r="F3127" s="131">
        <v>9</v>
      </c>
      <c r="G3127" s="132" t="s">
        <v>486</v>
      </c>
      <c r="H3127" s="133">
        <v>5</v>
      </c>
      <c r="I3127" s="128">
        <v>8</v>
      </c>
      <c r="J3127" s="129" t="s">
        <v>486</v>
      </c>
      <c r="K3127" s="134">
        <v>17</v>
      </c>
      <c r="L3127" s="108"/>
      <c r="M3127" s="81">
        <v>16072</v>
      </c>
      <c r="N3127" s="135">
        <v>15828</v>
      </c>
      <c r="O3127" s="136">
        <v>14694</v>
      </c>
      <c r="P3127" s="135">
        <v>15748</v>
      </c>
      <c r="Q3127" s="136">
        <v>18452</v>
      </c>
      <c r="R3127" s="135">
        <v>17774</v>
      </c>
      <c r="S3127" s="136">
        <v>17765</v>
      </c>
      <c r="T3127" s="135">
        <v>17462</v>
      </c>
      <c r="U3127" s="136">
        <v>15827</v>
      </c>
      <c r="V3127" s="135">
        <v>19572</v>
      </c>
      <c r="W3127" s="136">
        <v>20736</v>
      </c>
      <c r="X3127" s="135">
        <v>19123</v>
      </c>
      <c r="Y3127" s="136">
        <v>19138</v>
      </c>
      <c r="Z3127" s="135">
        <v>17065</v>
      </c>
      <c r="AA3127" s="136">
        <v>17984</v>
      </c>
      <c r="AB3127" s="135">
        <v>20872</v>
      </c>
      <c r="AC3127" s="136">
        <v>22108</v>
      </c>
      <c r="AD3127" s="135">
        <v>20226</v>
      </c>
      <c r="AE3127" s="137">
        <v>19890</v>
      </c>
      <c r="AF3127" s="138">
        <v>18195</v>
      </c>
    </row>
    <row r="3128" spans="2:32">
      <c r="B3128" s="114">
        <v>3090</v>
      </c>
      <c r="C3128" s="115">
        <v>3090</v>
      </c>
      <c r="D3128" s="116">
        <v>129</v>
      </c>
      <c r="E3128" s="117">
        <v>5</v>
      </c>
      <c r="F3128" s="118">
        <v>9</v>
      </c>
      <c r="G3128" s="119" t="s">
        <v>486</v>
      </c>
      <c r="H3128" s="120">
        <v>5</v>
      </c>
      <c r="I3128" s="115">
        <v>8</v>
      </c>
      <c r="J3128" s="116" t="s">
        <v>486</v>
      </c>
      <c r="K3128" s="121">
        <v>18</v>
      </c>
      <c r="L3128" s="108"/>
      <c r="M3128" s="122">
        <v>16041</v>
      </c>
      <c r="N3128" s="123">
        <v>15866</v>
      </c>
      <c r="O3128" s="124">
        <v>15196</v>
      </c>
      <c r="P3128" s="123">
        <v>16197</v>
      </c>
      <c r="Q3128" s="124">
        <v>18680</v>
      </c>
      <c r="R3128" s="123">
        <v>17770</v>
      </c>
      <c r="S3128" s="124">
        <v>18368</v>
      </c>
      <c r="T3128" s="123">
        <v>17690</v>
      </c>
      <c r="U3128" s="124">
        <v>16586</v>
      </c>
      <c r="V3128" s="123">
        <v>20024</v>
      </c>
      <c r="W3128" s="124">
        <v>20764</v>
      </c>
      <c r="X3128" s="123">
        <v>19261</v>
      </c>
      <c r="Y3128" s="124">
        <v>20036</v>
      </c>
      <c r="Z3128" s="123">
        <v>17985</v>
      </c>
      <c r="AA3128" s="124">
        <v>18818</v>
      </c>
      <c r="AB3128" s="123">
        <v>21509</v>
      </c>
      <c r="AC3128" s="124">
        <v>22313</v>
      </c>
      <c r="AD3128" s="123">
        <v>21220</v>
      </c>
      <c r="AE3128" s="125">
        <v>20530</v>
      </c>
      <c r="AF3128" s="126">
        <v>19173</v>
      </c>
    </row>
    <row r="3129" spans="2:32">
      <c r="B3129" s="127">
        <v>3091</v>
      </c>
      <c r="C3129" s="128">
        <v>3091</v>
      </c>
      <c r="D3129" s="129">
        <v>129</v>
      </c>
      <c r="E3129" s="130">
        <v>5</v>
      </c>
      <c r="F3129" s="131">
        <v>9</v>
      </c>
      <c r="G3129" s="132" t="s">
        <v>486</v>
      </c>
      <c r="H3129" s="133">
        <v>5</v>
      </c>
      <c r="I3129" s="128">
        <v>8</v>
      </c>
      <c r="J3129" s="129" t="s">
        <v>486</v>
      </c>
      <c r="K3129" s="134">
        <v>19</v>
      </c>
      <c r="L3129" s="108"/>
      <c r="M3129" s="81">
        <v>16283</v>
      </c>
      <c r="N3129" s="135">
        <v>16128</v>
      </c>
      <c r="O3129" s="136">
        <v>15178</v>
      </c>
      <c r="P3129" s="135">
        <v>16298</v>
      </c>
      <c r="Q3129" s="136">
        <v>18511</v>
      </c>
      <c r="R3129" s="135">
        <v>18055</v>
      </c>
      <c r="S3129" s="136">
        <v>18676</v>
      </c>
      <c r="T3129" s="135">
        <v>18130</v>
      </c>
      <c r="U3129" s="136">
        <v>16819</v>
      </c>
      <c r="V3129" s="135">
        <v>20006</v>
      </c>
      <c r="W3129" s="136">
        <v>21087</v>
      </c>
      <c r="X3129" s="135">
        <v>19940</v>
      </c>
      <c r="Y3129" s="136">
        <v>20652</v>
      </c>
      <c r="Z3129" s="135">
        <v>18546</v>
      </c>
      <c r="AA3129" s="136">
        <v>19355</v>
      </c>
      <c r="AB3129" s="135">
        <v>21717</v>
      </c>
      <c r="AC3129" s="136">
        <v>22933</v>
      </c>
      <c r="AD3129" s="135">
        <v>22043</v>
      </c>
      <c r="AE3129" s="137">
        <v>21514</v>
      </c>
      <c r="AF3129" s="138">
        <v>19860</v>
      </c>
    </row>
    <row r="3130" spans="2:32">
      <c r="B3130" s="114">
        <v>3092</v>
      </c>
      <c r="C3130" s="115">
        <v>3092</v>
      </c>
      <c r="D3130" s="116">
        <v>129</v>
      </c>
      <c r="E3130" s="117">
        <v>5</v>
      </c>
      <c r="F3130" s="118">
        <v>9</v>
      </c>
      <c r="G3130" s="119" t="s">
        <v>486</v>
      </c>
      <c r="H3130" s="120">
        <v>5</v>
      </c>
      <c r="I3130" s="115">
        <v>8</v>
      </c>
      <c r="J3130" s="116" t="s">
        <v>486</v>
      </c>
      <c r="K3130" s="121">
        <v>20</v>
      </c>
      <c r="L3130" s="108"/>
      <c r="M3130" s="122">
        <v>16664</v>
      </c>
      <c r="N3130" s="123">
        <v>16494</v>
      </c>
      <c r="O3130" s="124">
        <v>15155</v>
      </c>
      <c r="P3130" s="123">
        <v>16302</v>
      </c>
      <c r="Q3130" s="124">
        <v>18388</v>
      </c>
      <c r="R3130" s="123">
        <v>18681</v>
      </c>
      <c r="S3130" s="124">
        <v>18898</v>
      </c>
      <c r="T3130" s="123">
        <v>18718</v>
      </c>
      <c r="U3130" s="124">
        <v>17020</v>
      </c>
      <c r="V3130" s="123">
        <v>19997</v>
      </c>
      <c r="W3130" s="124">
        <v>21266</v>
      </c>
      <c r="X3130" s="123">
        <v>20999</v>
      </c>
      <c r="Y3130" s="124">
        <v>21418</v>
      </c>
      <c r="Z3130" s="123">
        <v>19173</v>
      </c>
      <c r="AA3130" s="124">
        <v>19949</v>
      </c>
      <c r="AB3130" s="123">
        <v>22124</v>
      </c>
      <c r="AC3130" s="124">
        <v>23429</v>
      </c>
      <c r="AD3130" s="123">
        <v>23038</v>
      </c>
      <c r="AE3130" s="125">
        <v>22737</v>
      </c>
      <c r="AF3130" s="126">
        <v>20643</v>
      </c>
    </row>
    <row r="3131" spans="2:32">
      <c r="B3131" s="127">
        <v>3093</v>
      </c>
      <c r="C3131" s="128">
        <v>3093</v>
      </c>
      <c r="D3131" s="129">
        <v>129</v>
      </c>
      <c r="E3131" s="130">
        <v>5</v>
      </c>
      <c r="F3131" s="131">
        <v>9</v>
      </c>
      <c r="G3131" s="132" t="s">
        <v>486</v>
      </c>
      <c r="H3131" s="133">
        <v>5</v>
      </c>
      <c r="I3131" s="128">
        <v>8</v>
      </c>
      <c r="J3131" s="129" t="s">
        <v>486</v>
      </c>
      <c r="K3131" s="134">
        <v>21</v>
      </c>
      <c r="L3131" s="108"/>
      <c r="M3131" s="81">
        <v>16436</v>
      </c>
      <c r="N3131" s="135">
        <v>16425</v>
      </c>
      <c r="O3131" s="136">
        <v>15299</v>
      </c>
      <c r="P3131" s="135">
        <v>16419</v>
      </c>
      <c r="Q3131" s="136">
        <v>18291</v>
      </c>
      <c r="R3131" s="135">
        <v>18634</v>
      </c>
      <c r="S3131" s="136">
        <v>19090</v>
      </c>
      <c r="T3131" s="135">
        <v>18922</v>
      </c>
      <c r="U3131" s="136">
        <v>17488</v>
      </c>
      <c r="V3131" s="135">
        <v>20205</v>
      </c>
      <c r="W3131" s="136">
        <v>21716</v>
      </c>
      <c r="X3131" s="135">
        <v>21475</v>
      </c>
      <c r="Y3131" s="136">
        <v>22152</v>
      </c>
      <c r="Z3131" s="135">
        <v>20126</v>
      </c>
      <c r="AA3131" s="136">
        <v>20753</v>
      </c>
      <c r="AB3131" s="135">
        <v>22731</v>
      </c>
      <c r="AC3131" s="136">
        <v>24292</v>
      </c>
      <c r="AD3131" s="135">
        <v>24088</v>
      </c>
      <c r="AE3131" s="137">
        <v>23765</v>
      </c>
      <c r="AF3131" s="138">
        <v>21834</v>
      </c>
    </row>
    <row r="3132" spans="2:32">
      <c r="B3132" s="114">
        <v>3094</v>
      </c>
      <c r="C3132" s="115">
        <v>3094</v>
      </c>
      <c r="D3132" s="116">
        <v>129</v>
      </c>
      <c r="E3132" s="117">
        <v>5</v>
      </c>
      <c r="F3132" s="118">
        <v>9</v>
      </c>
      <c r="G3132" s="119" t="s">
        <v>486</v>
      </c>
      <c r="H3132" s="120">
        <v>5</v>
      </c>
      <c r="I3132" s="115">
        <v>8</v>
      </c>
      <c r="J3132" s="116" t="s">
        <v>486</v>
      </c>
      <c r="K3132" s="121">
        <v>22</v>
      </c>
      <c r="L3132" s="108"/>
      <c r="M3132" s="122">
        <v>15365</v>
      </c>
      <c r="N3132" s="123">
        <v>15569</v>
      </c>
      <c r="O3132" s="124">
        <v>14538</v>
      </c>
      <c r="P3132" s="123">
        <v>15631</v>
      </c>
      <c r="Q3132" s="124">
        <v>17183</v>
      </c>
      <c r="R3132" s="123">
        <v>17761</v>
      </c>
      <c r="S3132" s="124">
        <v>18289</v>
      </c>
      <c r="T3132" s="123">
        <v>18262</v>
      </c>
      <c r="U3132" s="124">
        <v>16918</v>
      </c>
      <c r="V3132" s="123">
        <v>19317</v>
      </c>
      <c r="W3132" s="124">
        <v>20811</v>
      </c>
      <c r="X3132" s="123">
        <v>20938</v>
      </c>
      <c r="Y3132" s="124">
        <v>21665</v>
      </c>
      <c r="Z3132" s="123">
        <v>19856</v>
      </c>
      <c r="AA3132" s="124">
        <v>20390</v>
      </c>
      <c r="AB3132" s="123">
        <v>22077</v>
      </c>
      <c r="AC3132" s="124">
        <v>23629</v>
      </c>
      <c r="AD3132" s="123">
        <v>23808</v>
      </c>
      <c r="AE3132" s="125">
        <v>23623</v>
      </c>
      <c r="AF3132" s="126">
        <v>21727</v>
      </c>
    </row>
    <row r="3133" spans="2:32">
      <c r="B3133" s="127">
        <v>3095</v>
      </c>
      <c r="C3133" s="128">
        <v>3095</v>
      </c>
      <c r="D3133" s="129">
        <v>129</v>
      </c>
      <c r="E3133" s="130">
        <v>5</v>
      </c>
      <c r="F3133" s="131">
        <v>9</v>
      </c>
      <c r="G3133" s="132" t="s">
        <v>486</v>
      </c>
      <c r="H3133" s="133">
        <v>5</v>
      </c>
      <c r="I3133" s="128">
        <v>8</v>
      </c>
      <c r="J3133" s="129" t="s">
        <v>486</v>
      </c>
      <c r="K3133" s="134">
        <v>23</v>
      </c>
      <c r="L3133" s="108"/>
      <c r="M3133" s="81">
        <v>14093</v>
      </c>
      <c r="N3133" s="135">
        <v>14453</v>
      </c>
      <c r="O3133" s="136">
        <v>13564</v>
      </c>
      <c r="P3133" s="135">
        <v>14659</v>
      </c>
      <c r="Q3133" s="136">
        <v>15875</v>
      </c>
      <c r="R3133" s="135">
        <v>16480</v>
      </c>
      <c r="S3133" s="136">
        <v>17231</v>
      </c>
      <c r="T3133" s="135">
        <v>17224</v>
      </c>
      <c r="U3133" s="136">
        <v>16058</v>
      </c>
      <c r="V3133" s="135">
        <v>18075</v>
      </c>
      <c r="W3133" s="136">
        <v>19539</v>
      </c>
      <c r="X3133" s="135">
        <v>19795</v>
      </c>
      <c r="Y3133" s="136">
        <v>20803</v>
      </c>
      <c r="Z3133" s="135">
        <v>19108</v>
      </c>
      <c r="AA3133" s="136">
        <v>19592</v>
      </c>
      <c r="AB3133" s="135">
        <v>20936</v>
      </c>
      <c r="AC3133" s="136">
        <v>22515</v>
      </c>
      <c r="AD3133" s="135">
        <v>23002</v>
      </c>
      <c r="AE3133" s="137">
        <v>22830</v>
      </c>
      <c r="AF3133" s="138">
        <v>21074</v>
      </c>
    </row>
    <row r="3134" spans="2:32">
      <c r="B3134" s="114">
        <v>3096</v>
      </c>
      <c r="C3134" s="115">
        <v>3096</v>
      </c>
      <c r="D3134" s="116">
        <v>129</v>
      </c>
      <c r="E3134" s="117">
        <v>5</v>
      </c>
      <c r="F3134" s="118">
        <v>9</v>
      </c>
      <c r="G3134" s="119" t="s">
        <v>486</v>
      </c>
      <c r="H3134" s="120">
        <v>5</v>
      </c>
      <c r="I3134" s="115">
        <v>8</v>
      </c>
      <c r="J3134" s="116" t="s">
        <v>486</v>
      </c>
      <c r="K3134" s="121">
        <v>24</v>
      </c>
      <c r="L3134" s="108"/>
      <c r="M3134" s="122">
        <v>13174</v>
      </c>
      <c r="N3134" s="123">
        <v>13617</v>
      </c>
      <c r="O3134" s="124">
        <v>12757</v>
      </c>
      <c r="P3134" s="123">
        <v>13905</v>
      </c>
      <c r="Q3134" s="124">
        <v>14844</v>
      </c>
      <c r="R3134" s="123">
        <v>15503</v>
      </c>
      <c r="S3134" s="124">
        <v>16371</v>
      </c>
      <c r="T3134" s="123">
        <v>16371</v>
      </c>
      <c r="U3134" s="124">
        <v>15299</v>
      </c>
      <c r="V3134" s="123">
        <v>17074</v>
      </c>
      <c r="W3134" s="124">
        <v>18479</v>
      </c>
      <c r="X3134" s="123">
        <v>18888</v>
      </c>
      <c r="Y3134" s="124">
        <v>20045</v>
      </c>
      <c r="Z3134" s="123">
        <v>18394</v>
      </c>
      <c r="AA3134" s="124">
        <v>18931</v>
      </c>
      <c r="AB3134" s="123">
        <v>19976</v>
      </c>
      <c r="AC3134" s="124">
        <v>21539</v>
      </c>
      <c r="AD3134" s="123">
        <v>22280</v>
      </c>
      <c r="AE3134" s="125">
        <v>22136</v>
      </c>
      <c r="AF3134" s="126">
        <v>20417</v>
      </c>
    </row>
    <row r="3135" spans="2:32">
      <c r="B3135" s="127">
        <v>3097</v>
      </c>
      <c r="C3135" s="128">
        <v>3097</v>
      </c>
      <c r="D3135" s="129">
        <v>130</v>
      </c>
      <c r="E3135" s="130">
        <v>5</v>
      </c>
      <c r="F3135" s="131">
        <v>10</v>
      </c>
      <c r="G3135" s="132" t="s">
        <v>486</v>
      </c>
      <c r="H3135" s="133">
        <v>5</v>
      </c>
      <c r="I3135" s="128">
        <v>9</v>
      </c>
      <c r="J3135" s="129" t="s">
        <v>486</v>
      </c>
      <c r="K3135" s="134">
        <v>1</v>
      </c>
      <c r="L3135" s="108"/>
      <c r="M3135" s="81">
        <v>12570</v>
      </c>
      <c r="N3135" s="135">
        <v>12860</v>
      </c>
      <c r="O3135" s="136">
        <v>12819</v>
      </c>
      <c r="P3135" s="135">
        <v>13580</v>
      </c>
      <c r="Q3135" s="136">
        <v>14137</v>
      </c>
      <c r="R3135" s="135">
        <v>14873</v>
      </c>
      <c r="S3135" s="136">
        <v>15521</v>
      </c>
      <c r="T3135" s="135">
        <v>15447</v>
      </c>
      <c r="U3135" s="136">
        <v>14907</v>
      </c>
      <c r="V3135" s="135">
        <v>16614</v>
      </c>
      <c r="W3135" s="136">
        <v>18153</v>
      </c>
      <c r="X3135" s="135">
        <v>18353</v>
      </c>
      <c r="Y3135" s="136">
        <v>19251</v>
      </c>
      <c r="Z3135" s="135">
        <v>17519</v>
      </c>
      <c r="AA3135" s="136">
        <v>18469</v>
      </c>
      <c r="AB3135" s="135">
        <v>19847</v>
      </c>
      <c r="AC3135" s="136">
        <v>21345</v>
      </c>
      <c r="AD3135" s="135">
        <v>21520</v>
      </c>
      <c r="AE3135" s="137">
        <v>20870</v>
      </c>
      <c r="AF3135" s="138">
        <v>19277</v>
      </c>
    </row>
    <row r="3136" spans="2:32">
      <c r="B3136" s="114">
        <v>3098</v>
      </c>
      <c r="C3136" s="115">
        <v>3098</v>
      </c>
      <c r="D3136" s="116">
        <v>130</v>
      </c>
      <c r="E3136" s="117">
        <v>5</v>
      </c>
      <c r="F3136" s="118">
        <v>10</v>
      </c>
      <c r="G3136" s="119" t="s">
        <v>486</v>
      </c>
      <c r="H3136" s="120">
        <v>5</v>
      </c>
      <c r="I3136" s="115">
        <v>9</v>
      </c>
      <c r="J3136" s="116" t="s">
        <v>486</v>
      </c>
      <c r="K3136" s="121">
        <v>2</v>
      </c>
      <c r="L3136" s="108"/>
      <c r="M3136" s="122">
        <v>12354</v>
      </c>
      <c r="N3136" s="123">
        <v>12468</v>
      </c>
      <c r="O3136" s="124">
        <v>12486</v>
      </c>
      <c r="P3136" s="123">
        <v>13299</v>
      </c>
      <c r="Q3136" s="124">
        <v>13770</v>
      </c>
      <c r="R3136" s="123">
        <v>14591</v>
      </c>
      <c r="S3136" s="124">
        <v>15186</v>
      </c>
      <c r="T3136" s="123">
        <v>14969</v>
      </c>
      <c r="U3136" s="124">
        <v>14520</v>
      </c>
      <c r="V3136" s="123">
        <v>16172</v>
      </c>
      <c r="W3136" s="124">
        <v>17559</v>
      </c>
      <c r="X3136" s="123">
        <v>17970</v>
      </c>
      <c r="Y3136" s="124">
        <v>18784</v>
      </c>
      <c r="Z3136" s="123">
        <v>17044</v>
      </c>
      <c r="AA3136" s="124">
        <v>18046</v>
      </c>
      <c r="AB3136" s="123">
        <v>19292</v>
      </c>
      <c r="AC3136" s="124">
        <v>20649</v>
      </c>
      <c r="AD3136" s="123">
        <v>20969</v>
      </c>
      <c r="AE3136" s="125">
        <v>20212</v>
      </c>
      <c r="AF3136" s="126">
        <v>18753</v>
      </c>
    </row>
    <row r="3137" spans="2:32">
      <c r="B3137" s="127">
        <v>3099</v>
      </c>
      <c r="C3137" s="128">
        <v>3099</v>
      </c>
      <c r="D3137" s="129">
        <v>130</v>
      </c>
      <c r="E3137" s="130">
        <v>5</v>
      </c>
      <c r="F3137" s="131">
        <v>10</v>
      </c>
      <c r="G3137" s="132" t="s">
        <v>486</v>
      </c>
      <c r="H3137" s="133">
        <v>5</v>
      </c>
      <c r="I3137" s="128">
        <v>9</v>
      </c>
      <c r="J3137" s="129" t="s">
        <v>486</v>
      </c>
      <c r="K3137" s="134">
        <v>3</v>
      </c>
      <c r="L3137" s="108"/>
      <c r="M3137" s="81">
        <v>12229</v>
      </c>
      <c r="N3137" s="135">
        <v>12268</v>
      </c>
      <c r="O3137" s="136">
        <v>12311</v>
      </c>
      <c r="P3137" s="135">
        <v>13134</v>
      </c>
      <c r="Q3137" s="136">
        <v>13543</v>
      </c>
      <c r="R3137" s="135">
        <v>14410</v>
      </c>
      <c r="S3137" s="136">
        <v>15031</v>
      </c>
      <c r="T3137" s="135">
        <v>14696</v>
      </c>
      <c r="U3137" s="136">
        <v>14270</v>
      </c>
      <c r="V3137" s="135">
        <v>15871</v>
      </c>
      <c r="W3137" s="136">
        <v>17215</v>
      </c>
      <c r="X3137" s="135">
        <v>17646</v>
      </c>
      <c r="Y3137" s="136">
        <v>18461</v>
      </c>
      <c r="Z3137" s="135">
        <v>16699</v>
      </c>
      <c r="AA3137" s="136">
        <v>17711</v>
      </c>
      <c r="AB3137" s="135">
        <v>18857</v>
      </c>
      <c r="AC3137" s="136">
        <v>20155</v>
      </c>
      <c r="AD3137" s="135">
        <v>20571</v>
      </c>
      <c r="AE3137" s="137">
        <v>19717</v>
      </c>
      <c r="AF3137" s="138">
        <v>18353</v>
      </c>
    </row>
    <row r="3138" spans="2:32">
      <c r="B3138" s="114">
        <v>3100</v>
      </c>
      <c r="C3138" s="115">
        <v>3100</v>
      </c>
      <c r="D3138" s="116">
        <v>130</v>
      </c>
      <c r="E3138" s="117">
        <v>5</v>
      </c>
      <c r="F3138" s="118">
        <v>10</v>
      </c>
      <c r="G3138" s="119" t="s">
        <v>486</v>
      </c>
      <c r="H3138" s="120">
        <v>5</v>
      </c>
      <c r="I3138" s="115">
        <v>9</v>
      </c>
      <c r="J3138" s="116" t="s">
        <v>486</v>
      </c>
      <c r="K3138" s="121">
        <v>4</v>
      </c>
      <c r="L3138" s="108"/>
      <c r="M3138" s="122">
        <v>12373</v>
      </c>
      <c r="N3138" s="123">
        <v>12224</v>
      </c>
      <c r="O3138" s="124">
        <v>12246</v>
      </c>
      <c r="P3138" s="123">
        <v>13161</v>
      </c>
      <c r="Q3138" s="124">
        <v>13581</v>
      </c>
      <c r="R3138" s="123">
        <v>14507</v>
      </c>
      <c r="S3138" s="124">
        <v>15005</v>
      </c>
      <c r="T3138" s="123">
        <v>14462</v>
      </c>
      <c r="U3138" s="124">
        <v>14082</v>
      </c>
      <c r="V3138" s="123">
        <v>15659</v>
      </c>
      <c r="W3138" s="124">
        <v>16888</v>
      </c>
      <c r="X3138" s="123">
        <v>17398</v>
      </c>
      <c r="Y3138" s="124">
        <v>18052</v>
      </c>
      <c r="Z3138" s="123">
        <v>16255</v>
      </c>
      <c r="AA3138" s="124">
        <v>17366</v>
      </c>
      <c r="AB3138" s="123">
        <v>18385</v>
      </c>
      <c r="AC3138" s="124">
        <v>19566</v>
      </c>
      <c r="AD3138" s="123">
        <v>19960</v>
      </c>
      <c r="AE3138" s="125">
        <v>19001</v>
      </c>
      <c r="AF3138" s="126">
        <v>17768</v>
      </c>
    </row>
    <row r="3139" spans="2:32">
      <c r="B3139" s="127">
        <v>3101</v>
      </c>
      <c r="C3139" s="128">
        <v>3101</v>
      </c>
      <c r="D3139" s="129">
        <v>130</v>
      </c>
      <c r="E3139" s="130">
        <v>5</v>
      </c>
      <c r="F3139" s="131">
        <v>10</v>
      </c>
      <c r="G3139" s="132" t="s">
        <v>486</v>
      </c>
      <c r="H3139" s="133">
        <v>5</v>
      </c>
      <c r="I3139" s="128">
        <v>9</v>
      </c>
      <c r="J3139" s="129" t="s">
        <v>486</v>
      </c>
      <c r="K3139" s="134">
        <v>5</v>
      </c>
      <c r="L3139" s="108"/>
      <c r="M3139" s="81">
        <v>12783</v>
      </c>
      <c r="N3139" s="135">
        <v>12390</v>
      </c>
      <c r="O3139" s="136">
        <v>12277</v>
      </c>
      <c r="P3139" s="135">
        <v>13547</v>
      </c>
      <c r="Q3139" s="136">
        <v>14030</v>
      </c>
      <c r="R3139" s="135">
        <v>14789</v>
      </c>
      <c r="S3139" s="136">
        <v>15369</v>
      </c>
      <c r="T3139" s="135">
        <v>14466</v>
      </c>
      <c r="U3139" s="136">
        <v>14013</v>
      </c>
      <c r="V3139" s="135">
        <v>15758</v>
      </c>
      <c r="W3139" s="136">
        <v>16990</v>
      </c>
      <c r="X3139" s="135">
        <v>17278</v>
      </c>
      <c r="Y3139" s="136">
        <v>17967</v>
      </c>
      <c r="Z3139" s="135">
        <v>15947</v>
      </c>
      <c r="AA3139" s="136">
        <v>17371</v>
      </c>
      <c r="AB3139" s="135">
        <v>18227</v>
      </c>
      <c r="AC3139" s="136">
        <v>19352</v>
      </c>
      <c r="AD3139" s="135">
        <v>19633</v>
      </c>
      <c r="AE3139" s="137">
        <v>18453</v>
      </c>
      <c r="AF3139" s="138">
        <v>17294</v>
      </c>
    </row>
    <row r="3140" spans="2:32">
      <c r="B3140" s="114">
        <v>3102</v>
      </c>
      <c r="C3140" s="115">
        <v>3102</v>
      </c>
      <c r="D3140" s="116">
        <v>130</v>
      </c>
      <c r="E3140" s="117">
        <v>5</v>
      </c>
      <c r="F3140" s="118">
        <v>10</v>
      </c>
      <c r="G3140" s="119" t="s">
        <v>486</v>
      </c>
      <c r="H3140" s="120">
        <v>5</v>
      </c>
      <c r="I3140" s="115">
        <v>9</v>
      </c>
      <c r="J3140" s="116" t="s">
        <v>486</v>
      </c>
      <c r="K3140" s="121">
        <v>6</v>
      </c>
      <c r="L3140" s="108"/>
      <c r="M3140" s="122">
        <v>13681</v>
      </c>
      <c r="N3140" s="123">
        <v>12624</v>
      </c>
      <c r="O3140" s="124">
        <v>12220</v>
      </c>
      <c r="P3140" s="123">
        <v>14414</v>
      </c>
      <c r="Q3140" s="124">
        <v>14995</v>
      </c>
      <c r="R3140" s="123">
        <v>15468</v>
      </c>
      <c r="S3140" s="124">
        <v>16139</v>
      </c>
      <c r="T3140" s="123">
        <v>14455</v>
      </c>
      <c r="U3140" s="124">
        <v>13744</v>
      </c>
      <c r="V3140" s="123">
        <v>16366</v>
      </c>
      <c r="W3140" s="124">
        <v>17520</v>
      </c>
      <c r="X3140" s="123">
        <v>17466</v>
      </c>
      <c r="Y3140" s="124">
        <v>18168</v>
      </c>
      <c r="Z3140" s="123">
        <v>15404</v>
      </c>
      <c r="AA3140" s="124">
        <v>17688</v>
      </c>
      <c r="AB3140" s="123">
        <v>18489</v>
      </c>
      <c r="AC3140" s="124">
        <v>19570</v>
      </c>
      <c r="AD3140" s="123">
        <v>19581</v>
      </c>
      <c r="AE3140" s="125">
        <v>17800</v>
      </c>
      <c r="AF3140" s="126">
        <v>16587</v>
      </c>
    </row>
    <row r="3141" spans="2:32">
      <c r="B3141" s="127">
        <v>3103</v>
      </c>
      <c r="C3141" s="128">
        <v>3103</v>
      </c>
      <c r="D3141" s="129">
        <v>130</v>
      </c>
      <c r="E3141" s="130">
        <v>5</v>
      </c>
      <c r="F3141" s="131">
        <v>10</v>
      </c>
      <c r="G3141" s="132" t="s">
        <v>486</v>
      </c>
      <c r="H3141" s="133">
        <v>5</v>
      </c>
      <c r="I3141" s="128">
        <v>9</v>
      </c>
      <c r="J3141" s="129" t="s">
        <v>486</v>
      </c>
      <c r="K3141" s="134">
        <v>7</v>
      </c>
      <c r="L3141" s="108"/>
      <c r="M3141" s="81">
        <v>14937</v>
      </c>
      <c r="N3141" s="135">
        <v>13179</v>
      </c>
      <c r="O3141" s="136">
        <v>12463</v>
      </c>
      <c r="P3141" s="135">
        <v>15747</v>
      </c>
      <c r="Q3141" s="136">
        <v>16225</v>
      </c>
      <c r="R3141" s="135">
        <v>16484</v>
      </c>
      <c r="S3141" s="136">
        <v>17196</v>
      </c>
      <c r="T3141" s="135">
        <v>14733</v>
      </c>
      <c r="U3141" s="136">
        <v>13787</v>
      </c>
      <c r="V3141" s="135">
        <v>17335</v>
      </c>
      <c r="W3141" s="136">
        <v>18522</v>
      </c>
      <c r="X3141" s="135">
        <v>18106</v>
      </c>
      <c r="Y3141" s="136">
        <v>18743</v>
      </c>
      <c r="Z3141" s="135">
        <v>15116</v>
      </c>
      <c r="AA3141" s="136">
        <v>18512</v>
      </c>
      <c r="AB3141" s="135">
        <v>19057</v>
      </c>
      <c r="AC3141" s="136">
        <v>20312</v>
      </c>
      <c r="AD3141" s="135">
        <v>19953</v>
      </c>
      <c r="AE3141" s="137">
        <v>17531</v>
      </c>
      <c r="AF3141" s="138">
        <v>16186</v>
      </c>
    </row>
    <row r="3142" spans="2:32">
      <c r="B3142" s="114">
        <v>3104</v>
      </c>
      <c r="C3142" s="115">
        <v>3104</v>
      </c>
      <c r="D3142" s="116">
        <v>130</v>
      </c>
      <c r="E3142" s="117">
        <v>5</v>
      </c>
      <c r="F3142" s="118">
        <v>10</v>
      </c>
      <c r="G3142" s="119" t="s">
        <v>486</v>
      </c>
      <c r="H3142" s="120">
        <v>5</v>
      </c>
      <c r="I3142" s="115">
        <v>9</v>
      </c>
      <c r="J3142" s="116" t="s">
        <v>486</v>
      </c>
      <c r="K3142" s="121">
        <v>8</v>
      </c>
      <c r="L3142" s="108"/>
      <c r="M3142" s="122">
        <v>15721</v>
      </c>
      <c r="N3142" s="123">
        <v>14062</v>
      </c>
      <c r="O3142" s="124">
        <v>13254</v>
      </c>
      <c r="P3142" s="123">
        <v>16600</v>
      </c>
      <c r="Q3142" s="124">
        <v>17025</v>
      </c>
      <c r="R3142" s="123">
        <v>17272</v>
      </c>
      <c r="S3142" s="124">
        <v>17819</v>
      </c>
      <c r="T3142" s="123">
        <v>15507</v>
      </c>
      <c r="U3142" s="124">
        <v>14479</v>
      </c>
      <c r="V3142" s="123">
        <v>18008</v>
      </c>
      <c r="W3142" s="124">
        <v>19350</v>
      </c>
      <c r="X3142" s="123">
        <v>18728</v>
      </c>
      <c r="Y3142" s="124">
        <v>19202</v>
      </c>
      <c r="Z3142" s="123">
        <v>15660</v>
      </c>
      <c r="AA3142" s="124">
        <v>19194</v>
      </c>
      <c r="AB3142" s="123">
        <v>19507</v>
      </c>
      <c r="AC3142" s="124">
        <v>20933</v>
      </c>
      <c r="AD3142" s="123">
        <v>20324</v>
      </c>
      <c r="AE3142" s="125">
        <v>18021</v>
      </c>
      <c r="AF3142" s="126">
        <v>16712</v>
      </c>
    </row>
    <row r="3143" spans="2:32">
      <c r="B3143" s="127">
        <v>3105</v>
      </c>
      <c r="C3143" s="128">
        <v>3105</v>
      </c>
      <c r="D3143" s="129">
        <v>130</v>
      </c>
      <c r="E3143" s="130">
        <v>5</v>
      </c>
      <c r="F3143" s="131">
        <v>10</v>
      </c>
      <c r="G3143" s="132" t="s">
        <v>486</v>
      </c>
      <c r="H3143" s="133">
        <v>5</v>
      </c>
      <c r="I3143" s="128">
        <v>9</v>
      </c>
      <c r="J3143" s="129" t="s">
        <v>486</v>
      </c>
      <c r="K3143" s="134">
        <v>9</v>
      </c>
      <c r="L3143" s="108"/>
      <c r="M3143" s="81">
        <v>15692</v>
      </c>
      <c r="N3143" s="135">
        <v>14585</v>
      </c>
      <c r="O3143" s="136">
        <v>13912</v>
      </c>
      <c r="P3143" s="135">
        <v>16916</v>
      </c>
      <c r="Q3143" s="136">
        <v>17289</v>
      </c>
      <c r="R3143" s="135">
        <v>17293</v>
      </c>
      <c r="S3143" s="136">
        <v>17822</v>
      </c>
      <c r="T3143" s="135">
        <v>16003</v>
      </c>
      <c r="U3143" s="136">
        <v>14877</v>
      </c>
      <c r="V3143" s="135">
        <v>18302</v>
      </c>
      <c r="W3143" s="136">
        <v>19716</v>
      </c>
      <c r="X3143" s="135">
        <v>18623</v>
      </c>
      <c r="Y3143" s="136">
        <v>19127</v>
      </c>
      <c r="Z3143" s="135">
        <v>16103</v>
      </c>
      <c r="AA3143" s="136">
        <v>19220</v>
      </c>
      <c r="AB3143" s="135">
        <v>19560</v>
      </c>
      <c r="AC3143" s="136">
        <v>20977</v>
      </c>
      <c r="AD3143" s="135">
        <v>20226</v>
      </c>
      <c r="AE3143" s="137">
        <v>18208</v>
      </c>
      <c r="AF3143" s="138">
        <v>17132</v>
      </c>
    </row>
    <row r="3144" spans="2:32">
      <c r="B3144" s="114">
        <v>3106</v>
      </c>
      <c r="C3144" s="115">
        <v>3106</v>
      </c>
      <c r="D3144" s="116">
        <v>130</v>
      </c>
      <c r="E3144" s="117">
        <v>5</v>
      </c>
      <c r="F3144" s="118">
        <v>10</v>
      </c>
      <c r="G3144" s="119" t="s">
        <v>486</v>
      </c>
      <c r="H3144" s="120">
        <v>5</v>
      </c>
      <c r="I3144" s="115">
        <v>9</v>
      </c>
      <c r="J3144" s="116" t="s">
        <v>486</v>
      </c>
      <c r="K3144" s="121">
        <v>10</v>
      </c>
      <c r="L3144" s="108"/>
      <c r="M3144" s="122">
        <v>15208</v>
      </c>
      <c r="N3144" s="123">
        <v>14308</v>
      </c>
      <c r="O3144" s="124">
        <v>13940</v>
      </c>
      <c r="P3144" s="123">
        <v>16715</v>
      </c>
      <c r="Q3144" s="124">
        <v>17254</v>
      </c>
      <c r="R3144" s="123">
        <v>16902</v>
      </c>
      <c r="S3144" s="124">
        <v>17335</v>
      </c>
      <c r="T3144" s="123">
        <v>15806</v>
      </c>
      <c r="U3144" s="124">
        <v>14953</v>
      </c>
      <c r="V3144" s="123">
        <v>18365</v>
      </c>
      <c r="W3144" s="124">
        <v>19876</v>
      </c>
      <c r="X3144" s="123">
        <v>18328</v>
      </c>
      <c r="Y3144" s="124">
        <v>18727</v>
      </c>
      <c r="Z3144" s="123">
        <v>16232</v>
      </c>
      <c r="AA3144" s="124">
        <v>19132</v>
      </c>
      <c r="AB3144" s="123">
        <v>19667</v>
      </c>
      <c r="AC3144" s="124">
        <v>21182</v>
      </c>
      <c r="AD3144" s="123">
        <v>19875</v>
      </c>
      <c r="AE3144" s="125">
        <v>18127</v>
      </c>
      <c r="AF3144" s="126">
        <v>17306</v>
      </c>
    </row>
    <row r="3145" spans="2:32">
      <c r="B3145" s="127">
        <v>3107</v>
      </c>
      <c r="C3145" s="128">
        <v>3107</v>
      </c>
      <c r="D3145" s="129">
        <v>130</v>
      </c>
      <c r="E3145" s="130">
        <v>5</v>
      </c>
      <c r="F3145" s="131">
        <v>10</v>
      </c>
      <c r="G3145" s="132" t="s">
        <v>486</v>
      </c>
      <c r="H3145" s="133">
        <v>5</v>
      </c>
      <c r="I3145" s="128">
        <v>9</v>
      </c>
      <c r="J3145" s="129" t="s">
        <v>486</v>
      </c>
      <c r="K3145" s="134">
        <v>11</v>
      </c>
      <c r="L3145" s="108"/>
      <c r="M3145" s="81">
        <v>14950</v>
      </c>
      <c r="N3145" s="135">
        <v>14043</v>
      </c>
      <c r="O3145" s="136">
        <v>14006</v>
      </c>
      <c r="P3145" s="135">
        <v>16758</v>
      </c>
      <c r="Q3145" s="136">
        <v>17382</v>
      </c>
      <c r="R3145" s="135">
        <v>16709</v>
      </c>
      <c r="S3145" s="136">
        <v>17046</v>
      </c>
      <c r="T3145" s="135">
        <v>15619</v>
      </c>
      <c r="U3145" s="136">
        <v>15091</v>
      </c>
      <c r="V3145" s="135">
        <v>18566</v>
      </c>
      <c r="W3145" s="136">
        <v>20129</v>
      </c>
      <c r="X3145" s="135">
        <v>18242</v>
      </c>
      <c r="Y3145" s="136">
        <v>18552</v>
      </c>
      <c r="Z3145" s="135">
        <v>16320</v>
      </c>
      <c r="AA3145" s="136">
        <v>19306</v>
      </c>
      <c r="AB3145" s="135">
        <v>19935</v>
      </c>
      <c r="AC3145" s="136">
        <v>21524</v>
      </c>
      <c r="AD3145" s="135">
        <v>19742</v>
      </c>
      <c r="AE3145" s="137">
        <v>18069</v>
      </c>
      <c r="AF3145" s="138">
        <v>17430</v>
      </c>
    </row>
    <row r="3146" spans="2:32">
      <c r="B3146" s="114">
        <v>3108</v>
      </c>
      <c r="C3146" s="115">
        <v>3108</v>
      </c>
      <c r="D3146" s="116">
        <v>130</v>
      </c>
      <c r="E3146" s="117">
        <v>5</v>
      </c>
      <c r="F3146" s="118">
        <v>10</v>
      </c>
      <c r="G3146" s="119" t="s">
        <v>486</v>
      </c>
      <c r="H3146" s="120">
        <v>5</v>
      </c>
      <c r="I3146" s="115">
        <v>9</v>
      </c>
      <c r="J3146" s="116" t="s">
        <v>486</v>
      </c>
      <c r="K3146" s="121">
        <v>12</v>
      </c>
      <c r="L3146" s="108"/>
      <c r="M3146" s="122">
        <v>14863</v>
      </c>
      <c r="N3146" s="123">
        <v>13904</v>
      </c>
      <c r="O3146" s="124">
        <v>14198</v>
      </c>
      <c r="P3146" s="123">
        <v>16887</v>
      </c>
      <c r="Q3146" s="124">
        <v>17564</v>
      </c>
      <c r="R3146" s="123">
        <v>16669</v>
      </c>
      <c r="S3146" s="124">
        <v>16953</v>
      </c>
      <c r="T3146" s="123">
        <v>15505</v>
      </c>
      <c r="U3146" s="124">
        <v>15291</v>
      </c>
      <c r="V3146" s="123">
        <v>18780</v>
      </c>
      <c r="W3146" s="124">
        <v>20441</v>
      </c>
      <c r="X3146" s="123">
        <v>18245</v>
      </c>
      <c r="Y3146" s="124">
        <v>18495</v>
      </c>
      <c r="Z3146" s="123">
        <v>16499</v>
      </c>
      <c r="AA3146" s="124">
        <v>19463</v>
      </c>
      <c r="AB3146" s="123">
        <v>20179</v>
      </c>
      <c r="AC3146" s="124">
        <v>21862</v>
      </c>
      <c r="AD3146" s="123">
        <v>19722</v>
      </c>
      <c r="AE3146" s="125">
        <v>18012</v>
      </c>
      <c r="AF3146" s="126">
        <v>17616</v>
      </c>
    </row>
    <row r="3147" spans="2:32">
      <c r="B3147" s="127">
        <v>3109</v>
      </c>
      <c r="C3147" s="128">
        <v>3109</v>
      </c>
      <c r="D3147" s="129">
        <v>130</v>
      </c>
      <c r="E3147" s="130">
        <v>5</v>
      </c>
      <c r="F3147" s="131">
        <v>10</v>
      </c>
      <c r="G3147" s="132" t="s">
        <v>486</v>
      </c>
      <c r="H3147" s="133">
        <v>5</v>
      </c>
      <c r="I3147" s="128">
        <v>9</v>
      </c>
      <c r="J3147" s="129" t="s">
        <v>486</v>
      </c>
      <c r="K3147" s="134">
        <v>13</v>
      </c>
      <c r="L3147" s="108"/>
      <c r="M3147" s="81">
        <v>14921</v>
      </c>
      <c r="N3147" s="135">
        <v>13723</v>
      </c>
      <c r="O3147" s="136">
        <v>14372</v>
      </c>
      <c r="P3147" s="135">
        <v>17193</v>
      </c>
      <c r="Q3147" s="136">
        <v>17910</v>
      </c>
      <c r="R3147" s="135">
        <v>16746</v>
      </c>
      <c r="S3147" s="136">
        <v>17046</v>
      </c>
      <c r="T3147" s="135">
        <v>15328</v>
      </c>
      <c r="U3147" s="136">
        <v>15462</v>
      </c>
      <c r="V3147" s="135">
        <v>19124</v>
      </c>
      <c r="W3147" s="136">
        <v>20753</v>
      </c>
      <c r="X3147" s="135">
        <v>18330</v>
      </c>
      <c r="Y3147" s="136">
        <v>18586</v>
      </c>
      <c r="Z3147" s="135">
        <v>16645</v>
      </c>
      <c r="AA3147" s="136">
        <v>19760</v>
      </c>
      <c r="AB3147" s="135">
        <v>20524</v>
      </c>
      <c r="AC3147" s="136">
        <v>22186</v>
      </c>
      <c r="AD3147" s="135">
        <v>19817</v>
      </c>
      <c r="AE3147" s="137">
        <v>17830</v>
      </c>
      <c r="AF3147" s="138">
        <v>17753</v>
      </c>
    </row>
    <row r="3148" spans="2:32">
      <c r="B3148" s="114">
        <v>3110</v>
      </c>
      <c r="C3148" s="115">
        <v>3110</v>
      </c>
      <c r="D3148" s="116">
        <v>130</v>
      </c>
      <c r="E3148" s="117">
        <v>5</v>
      </c>
      <c r="F3148" s="118">
        <v>10</v>
      </c>
      <c r="G3148" s="119" t="s">
        <v>486</v>
      </c>
      <c r="H3148" s="120">
        <v>5</v>
      </c>
      <c r="I3148" s="115">
        <v>9</v>
      </c>
      <c r="J3148" s="116" t="s">
        <v>486</v>
      </c>
      <c r="K3148" s="121">
        <v>14</v>
      </c>
      <c r="L3148" s="108"/>
      <c r="M3148" s="122">
        <v>14876</v>
      </c>
      <c r="N3148" s="123">
        <v>13460</v>
      </c>
      <c r="O3148" s="124">
        <v>14473</v>
      </c>
      <c r="P3148" s="123">
        <v>17281</v>
      </c>
      <c r="Q3148" s="124">
        <v>18077</v>
      </c>
      <c r="R3148" s="123">
        <v>16703</v>
      </c>
      <c r="S3148" s="124">
        <v>16907</v>
      </c>
      <c r="T3148" s="123">
        <v>15067</v>
      </c>
      <c r="U3148" s="124">
        <v>15548</v>
      </c>
      <c r="V3148" s="123">
        <v>19277</v>
      </c>
      <c r="W3148" s="124">
        <v>20831</v>
      </c>
      <c r="X3148" s="123">
        <v>18253</v>
      </c>
      <c r="Y3148" s="124">
        <v>18405</v>
      </c>
      <c r="Z3148" s="123">
        <v>16702</v>
      </c>
      <c r="AA3148" s="124">
        <v>19798</v>
      </c>
      <c r="AB3148" s="123">
        <v>20632</v>
      </c>
      <c r="AC3148" s="124">
        <v>22268</v>
      </c>
      <c r="AD3148" s="123">
        <v>19618</v>
      </c>
      <c r="AE3148" s="125">
        <v>17509</v>
      </c>
      <c r="AF3148" s="126">
        <v>17794</v>
      </c>
    </row>
    <row r="3149" spans="2:32">
      <c r="B3149" s="127">
        <v>3111</v>
      </c>
      <c r="C3149" s="128">
        <v>3111</v>
      </c>
      <c r="D3149" s="129">
        <v>130</v>
      </c>
      <c r="E3149" s="130">
        <v>5</v>
      </c>
      <c r="F3149" s="131">
        <v>10</v>
      </c>
      <c r="G3149" s="132" t="s">
        <v>486</v>
      </c>
      <c r="H3149" s="133">
        <v>5</v>
      </c>
      <c r="I3149" s="128">
        <v>9</v>
      </c>
      <c r="J3149" s="129" t="s">
        <v>486</v>
      </c>
      <c r="K3149" s="134">
        <v>15</v>
      </c>
      <c r="L3149" s="108"/>
      <c r="M3149" s="81">
        <v>15066</v>
      </c>
      <c r="N3149" s="135">
        <v>13449</v>
      </c>
      <c r="O3149" s="136">
        <v>14777</v>
      </c>
      <c r="P3149" s="135">
        <v>17610</v>
      </c>
      <c r="Q3149" s="136">
        <v>18507</v>
      </c>
      <c r="R3149" s="135">
        <v>16888</v>
      </c>
      <c r="S3149" s="136">
        <v>16960</v>
      </c>
      <c r="T3149" s="135">
        <v>15031</v>
      </c>
      <c r="U3149" s="136">
        <v>15837</v>
      </c>
      <c r="V3149" s="135">
        <v>19678</v>
      </c>
      <c r="W3149" s="136">
        <v>21088</v>
      </c>
      <c r="X3149" s="135">
        <v>18392</v>
      </c>
      <c r="Y3149" s="136">
        <v>18408</v>
      </c>
      <c r="Z3149" s="135">
        <v>16968</v>
      </c>
      <c r="AA3149" s="136">
        <v>20068</v>
      </c>
      <c r="AB3149" s="135">
        <v>21011</v>
      </c>
      <c r="AC3149" s="136">
        <v>22498</v>
      </c>
      <c r="AD3149" s="135">
        <v>19594</v>
      </c>
      <c r="AE3149" s="137">
        <v>17426</v>
      </c>
      <c r="AF3149" s="138">
        <v>18046</v>
      </c>
    </row>
    <row r="3150" spans="2:32">
      <c r="B3150" s="114">
        <v>3112</v>
      </c>
      <c r="C3150" s="115">
        <v>3112</v>
      </c>
      <c r="D3150" s="116">
        <v>130</v>
      </c>
      <c r="E3150" s="117">
        <v>5</v>
      </c>
      <c r="F3150" s="118">
        <v>10</v>
      </c>
      <c r="G3150" s="119" t="s">
        <v>486</v>
      </c>
      <c r="H3150" s="120">
        <v>5</v>
      </c>
      <c r="I3150" s="115">
        <v>9</v>
      </c>
      <c r="J3150" s="116" t="s">
        <v>486</v>
      </c>
      <c r="K3150" s="121">
        <v>16</v>
      </c>
      <c r="L3150" s="108"/>
      <c r="M3150" s="122">
        <v>15330</v>
      </c>
      <c r="N3150" s="123">
        <v>13688</v>
      </c>
      <c r="O3150" s="124">
        <v>15152</v>
      </c>
      <c r="P3150" s="123">
        <v>17934</v>
      </c>
      <c r="Q3150" s="124">
        <v>19065</v>
      </c>
      <c r="R3150" s="123">
        <v>17069</v>
      </c>
      <c r="S3150" s="124">
        <v>17040</v>
      </c>
      <c r="T3150" s="123">
        <v>15215</v>
      </c>
      <c r="U3150" s="124">
        <v>16159</v>
      </c>
      <c r="V3150" s="123">
        <v>20305</v>
      </c>
      <c r="W3150" s="124">
        <v>21305</v>
      </c>
      <c r="X3150" s="123">
        <v>18456</v>
      </c>
      <c r="Y3150" s="124">
        <v>18357</v>
      </c>
      <c r="Z3150" s="123">
        <v>17234</v>
      </c>
      <c r="AA3150" s="124">
        <v>20251</v>
      </c>
      <c r="AB3150" s="123">
        <v>21637</v>
      </c>
      <c r="AC3150" s="124">
        <v>22621</v>
      </c>
      <c r="AD3150" s="123">
        <v>19481</v>
      </c>
      <c r="AE3150" s="125">
        <v>17487</v>
      </c>
      <c r="AF3150" s="126">
        <v>18285</v>
      </c>
    </row>
    <row r="3151" spans="2:32">
      <c r="B3151" s="127">
        <v>3113</v>
      </c>
      <c r="C3151" s="128">
        <v>3113</v>
      </c>
      <c r="D3151" s="129">
        <v>130</v>
      </c>
      <c r="E3151" s="130">
        <v>5</v>
      </c>
      <c r="F3151" s="131">
        <v>10</v>
      </c>
      <c r="G3151" s="132" t="s">
        <v>486</v>
      </c>
      <c r="H3151" s="133">
        <v>5</v>
      </c>
      <c r="I3151" s="128">
        <v>9</v>
      </c>
      <c r="J3151" s="129" t="s">
        <v>486</v>
      </c>
      <c r="K3151" s="134">
        <v>17</v>
      </c>
      <c r="L3151" s="108"/>
      <c r="M3151" s="81">
        <v>15860</v>
      </c>
      <c r="N3151" s="135">
        <v>14326</v>
      </c>
      <c r="O3151" s="136">
        <v>15803</v>
      </c>
      <c r="P3151" s="135">
        <v>18446</v>
      </c>
      <c r="Q3151" s="136">
        <v>19380</v>
      </c>
      <c r="R3151" s="135">
        <v>17596</v>
      </c>
      <c r="S3151" s="136">
        <v>17429</v>
      </c>
      <c r="T3151" s="135">
        <v>15812</v>
      </c>
      <c r="U3151" s="136">
        <v>16827</v>
      </c>
      <c r="V3151" s="135">
        <v>20667</v>
      </c>
      <c r="W3151" s="136">
        <v>21622</v>
      </c>
      <c r="X3151" s="135">
        <v>19005</v>
      </c>
      <c r="Y3151" s="136">
        <v>18770</v>
      </c>
      <c r="Z3151" s="135">
        <v>17880</v>
      </c>
      <c r="AA3151" s="136">
        <v>20805</v>
      </c>
      <c r="AB3151" s="135">
        <v>22032</v>
      </c>
      <c r="AC3151" s="136">
        <v>22976</v>
      </c>
      <c r="AD3151" s="135">
        <v>19897</v>
      </c>
      <c r="AE3151" s="137">
        <v>18173</v>
      </c>
      <c r="AF3151" s="138">
        <v>18926</v>
      </c>
    </row>
    <row r="3152" spans="2:32">
      <c r="B3152" s="114">
        <v>3114</v>
      </c>
      <c r="C3152" s="115">
        <v>3114</v>
      </c>
      <c r="D3152" s="116">
        <v>130</v>
      </c>
      <c r="E3152" s="117">
        <v>5</v>
      </c>
      <c r="F3152" s="118">
        <v>10</v>
      </c>
      <c r="G3152" s="119" t="s">
        <v>486</v>
      </c>
      <c r="H3152" s="120">
        <v>5</v>
      </c>
      <c r="I3152" s="115">
        <v>9</v>
      </c>
      <c r="J3152" s="116" t="s">
        <v>486</v>
      </c>
      <c r="K3152" s="121">
        <v>18</v>
      </c>
      <c r="L3152" s="108"/>
      <c r="M3152" s="122">
        <v>16091</v>
      </c>
      <c r="N3152" s="123">
        <v>14719</v>
      </c>
      <c r="O3152" s="124">
        <v>16105</v>
      </c>
      <c r="P3152" s="123">
        <v>18564</v>
      </c>
      <c r="Q3152" s="124">
        <v>19287</v>
      </c>
      <c r="R3152" s="123">
        <v>18095</v>
      </c>
      <c r="S3152" s="124">
        <v>17538</v>
      </c>
      <c r="T3152" s="123">
        <v>16433</v>
      </c>
      <c r="U3152" s="124">
        <v>17382</v>
      </c>
      <c r="V3152" s="123">
        <v>20585</v>
      </c>
      <c r="W3152" s="124">
        <v>21661</v>
      </c>
      <c r="X3152" s="123">
        <v>19770</v>
      </c>
      <c r="Y3152" s="124">
        <v>19239</v>
      </c>
      <c r="Z3152" s="123">
        <v>18630</v>
      </c>
      <c r="AA3152" s="124">
        <v>21352</v>
      </c>
      <c r="AB3152" s="123">
        <v>22147</v>
      </c>
      <c r="AC3152" s="124">
        <v>23074</v>
      </c>
      <c r="AD3152" s="123">
        <v>20456</v>
      </c>
      <c r="AE3152" s="125">
        <v>19072</v>
      </c>
      <c r="AF3152" s="126">
        <v>19726</v>
      </c>
    </row>
    <row r="3153" spans="2:32">
      <c r="B3153" s="127">
        <v>3115</v>
      </c>
      <c r="C3153" s="128">
        <v>3115</v>
      </c>
      <c r="D3153" s="129">
        <v>130</v>
      </c>
      <c r="E3153" s="130">
        <v>5</v>
      </c>
      <c r="F3153" s="131">
        <v>10</v>
      </c>
      <c r="G3153" s="132" t="s">
        <v>486</v>
      </c>
      <c r="H3153" s="133">
        <v>5</v>
      </c>
      <c r="I3153" s="128">
        <v>9</v>
      </c>
      <c r="J3153" s="129" t="s">
        <v>486</v>
      </c>
      <c r="K3153" s="134">
        <v>19</v>
      </c>
      <c r="L3153" s="108"/>
      <c r="M3153" s="81">
        <v>16231</v>
      </c>
      <c r="N3153" s="135">
        <v>14653</v>
      </c>
      <c r="O3153" s="136">
        <v>16136</v>
      </c>
      <c r="P3153" s="135">
        <v>18337</v>
      </c>
      <c r="Q3153" s="136">
        <v>19310</v>
      </c>
      <c r="R3153" s="135">
        <v>18342</v>
      </c>
      <c r="S3153" s="136">
        <v>17892</v>
      </c>
      <c r="T3153" s="135">
        <v>16572</v>
      </c>
      <c r="U3153" s="136">
        <v>17518</v>
      </c>
      <c r="V3153" s="135">
        <v>20797</v>
      </c>
      <c r="W3153" s="136">
        <v>21887</v>
      </c>
      <c r="X3153" s="135">
        <v>20306</v>
      </c>
      <c r="Y3153" s="136">
        <v>19968</v>
      </c>
      <c r="Z3153" s="135">
        <v>19093</v>
      </c>
      <c r="AA3153" s="136">
        <v>21491</v>
      </c>
      <c r="AB3153" s="135">
        <v>22699</v>
      </c>
      <c r="AC3153" s="136">
        <v>23603</v>
      </c>
      <c r="AD3153" s="135">
        <v>21400</v>
      </c>
      <c r="AE3153" s="137">
        <v>19727</v>
      </c>
      <c r="AF3153" s="138">
        <v>20297</v>
      </c>
    </row>
    <row r="3154" spans="2:32">
      <c r="B3154" s="114">
        <v>3116</v>
      </c>
      <c r="C3154" s="115">
        <v>3116</v>
      </c>
      <c r="D3154" s="116">
        <v>130</v>
      </c>
      <c r="E3154" s="117">
        <v>5</v>
      </c>
      <c r="F3154" s="118">
        <v>10</v>
      </c>
      <c r="G3154" s="119" t="s">
        <v>486</v>
      </c>
      <c r="H3154" s="120">
        <v>5</v>
      </c>
      <c r="I3154" s="115">
        <v>9</v>
      </c>
      <c r="J3154" s="116" t="s">
        <v>486</v>
      </c>
      <c r="K3154" s="121">
        <v>20</v>
      </c>
      <c r="L3154" s="108"/>
      <c r="M3154" s="122">
        <v>16311</v>
      </c>
      <c r="N3154" s="123">
        <v>14579</v>
      </c>
      <c r="O3154" s="124">
        <v>16083</v>
      </c>
      <c r="P3154" s="123">
        <v>18162</v>
      </c>
      <c r="Q3154" s="124">
        <v>19140</v>
      </c>
      <c r="R3154" s="123">
        <v>18521</v>
      </c>
      <c r="S3154" s="124">
        <v>18395</v>
      </c>
      <c r="T3154" s="123">
        <v>16680</v>
      </c>
      <c r="U3154" s="124">
        <v>17688</v>
      </c>
      <c r="V3154" s="123">
        <v>20856</v>
      </c>
      <c r="W3154" s="124">
        <v>22236</v>
      </c>
      <c r="X3154" s="123">
        <v>20979</v>
      </c>
      <c r="Y3154" s="124">
        <v>20907</v>
      </c>
      <c r="Z3154" s="123">
        <v>19610</v>
      </c>
      <c r="AA3154" s="124">
        <v>21834</v>
      </c>
      <c r="AB3154" s="123">
        <v>23140</v>
      </c>
      <c r="AC3154" s="124">
        <v>24412</v>
      </c>
      <c r="AD3154" s="123">
        <v>22578</v>
      </c>
      <c r="AE3154" s="125">
        <v>20484</v>
      </c>
      <c r="AF3154" s="126">
        <v>20934</v>
      </c>
    </row>
    <row r="3155" spans="2:32">
      <c r="B3155" s="127">
        <v>3117</v>
      </c>
      <c r="C3155" s="128">
        <v>3117</v>
      </c>
      <c r="D3155" s="129">
        <v>130</v>
      </c>
      <c r="E3155" s="130">
        <v>5</v>
      </c>
      <c r="F3155" s="131">
        <v>10</v>
      </c>
      <c r="G3155" s="132" t="s">
        <v>486</v>
      </c>
      <c r="H3155" s="133">
        <v>5</v>
      </c>
      <c r="I3155" s="128">
        <v>9</v>
      </c>
      <c r="J3155" s="129" t="s">
        <v>486</v>
      </c>
      <c r="K3155" s="134">
        <v>21</v>
      </c>
      <c r="L3155" s="108"/>
      <c r="M3155" s="81">
        <v>16261</v>
      </c>
      <c r="N3155" s="135">
        <v>14646</v>
      </c>
      <c r="O3155" s="136">
        <v>16139</v>
      </c>
      <c r="P3155" s="135">
        <v>18020</v>
      </c>
      <c r="Q3155" s="136">
        <v>19133</v>
      </c>
      <c r="R3155" s="135">
        <v>18630</v>
      </c>
      <c r="S3155" s="136">
        <v>18495</v>
      </c>
      <c r="T3155" s="135">
        <v>17051</v>
      </c>
      <c r="U3155" s="136">
        <v>18042</v>
      </c>
      <c r="V3155" s="135">
        <v>21179</v>
      </c>
      <c r="W3155" s="136">
        <v>22677</v>
      </c>
      <c r="X3155" s="135">
        <v>21596</v>
      </c>
      <c r="Y3155" s="136">
        <v>21595</v>
      </c>
      <c r="Z3155" s="135">
        <v>20332</v>
      </c>
      <c r="AA3155" s="136">
        <v>22368</v>
      </c>
      <c r="AB3155" s="135">
        <v>23936</v>
      </c>
      <c r="AC3155" s="136">
        <v>25329</v>
      </c>
      <c r="AD3155" s="135">
        <v>23558</v>
      </c>
      <c r="AE3155" s="137">
        <v>21642</v>
      </c>
      <c r="AF3155" s="138">
        <v>21855</v>
      </c>
    </row>
    <row r="3156" spans="2:32">
      <c r="B3156" s="114">
        <v>3118</v>
      </c>
      <c r="C3156" s="115">
        <v>3118</v>
      </c>
      <c r="D3156" s="116">
        <v>130</v>
      </c>
      <c r="E3156" s="117">
        <v>5</v>
      </c>
      <c r="F3156" s="118">
        <v>10</v>
      </c>
      <c r="G3156" s="119" t="s">
        <v>486</v>
      </c>
      <c r="H3156" s="120">
        <v>5</v>
      </c>
      <c r="I3156" s="115">
        <v>9</v>
      </c>
      <c r="J3156" s="116" t="s">
        <v>486</v>
      </c>
      <c r="K3156" s="121">
        <v>22</v>
      </c>
      <c r="L3156" s="108"/>
      <c r="M3156" s="122">
        <v>15350</v>
      </c>
      <c r="N3156" s="123">
        <v>13856</v>
      </c>
      <c r="O3156" s="124">
        <v>15320</v>
      </c>
      <c r="P3156" s="123">
        <v>16913</v>
      </c>
      <c r="Q3156" s="124">
        <v>17962</v>
      </c>
      <c r="R3156" s="123">
        <v>17764</v>
      </c>
      <c r="S3156" s="124">
        <v>17773</v>
      </c>
      <c r="T3156" s="123">
        <v>16437</v>
      </c>
      <c r="U3156" s="124">
        <v>17439</v>
      </c>
      <c r="V3156" s="123">
        <v>20218</v>
      </c>
      <c r="W3156" s="124">
        <v>21821</v>
      </c>
      <c r="X3156" s="123">
        <v>21059</v>
      </c>
      <c r="Y3156" s="124">
        <v>21267</v>
      </c>
      <c r="Z3156" s="123">
        <v>19923</v>
      </c>
      <c r="AA3156" s="124">
        <v>21675</v>
      </c>
      <c r="AB3156" s="123">
        <v>23253</v>
      </c>
      <c r="AC3156" s="124">
        <v>24778</v>
      </c>
      <c r="AD3156" s="123">
        <v>23385</v>
      </c>
      <c r="AE3156" s="125">
        <v>21512</v>
      </c>
      <c r="AF3156" s="126">
        <v>21569</v>
      </c>
    </row>
    <row r="3157" spans="2:32">
      <c r="B3157" s="127">
        <v>3119</v>
      </c>
      <c r="C3157" s="128">
        <v>3119</v>
      </c>
      <c r="D3157" s="129">
        <v>130</v>
      </c>
      <c r="E3157" s="130">
        <v>5</v>
      </c>
      <c r="F3157" s="131">
        <v>10</v>
      </c>
      <c r="G3157" s="132" t="s">
        <v>486</v>
      </c>
      <c r="H3157" s="133">
        <v>5</v>
      </c>
      <c r="I3157" s="128">
        <v>9</v>
      </c>
      <c r="J3157" s="129" t="s">
        <v>486</v>
      </c>
      <c r="K3157" s="134">
        <v>23</v>
      </c>
      <c r="L3157" s="108"/>
      <c r="M3157" s="81">
        <v>14255</v>
      </c>
      <c r="N3157" s="135">
        <v>12898</v>
      </c>
      <c r="O3157" s="136">
        <v>14351</v>
      </c>
      <c r="P3157" s="135">
        <v>15590</v>
      </c>
      <c r="Q3157" s="136">
        <v>16512</v>
      </c>
      <c r="R3157" s="135">
        <v>16701</v>
      </c>
      <c r="S3157" s="136">
        <v>16717</v>
      </c>
      <c r="T3157" s="135">
        <v>15534</v>
      </c>
      <c r="U3157" s="136">
        <v>16543</v>
      </c>
      <c r="V3157" s="135">
        <v>18934</v>
      </c>
      <c r="W3157" s="136">
        <v>20459</v>
      </c>
      <c r="X3157" s="135">
        <v>20137</v>
      </c>
      <c r="Y3157" s="136">
        <v>20364</v>
      </c>
      <c r="Z3157" s="135">
        <v>19120</v>
      </c>
      <c r="AA3157" s="136">
        <v>20532</v>
      </c>
      <c r="AB3157" s="135">
        <v>22095</v>
      </c>
      <c r="AC3157" s="136">
        <v>23561</v>
      </c>
      <c r="AD3157" s="135">
        <v>22596</v>
      </c>
      <c r="AE3157" s="137">
        <v>20853</v>
      </c>
      <c r="AF3157" s="138">
        <v>20852</v>
      </c>
    </row>
    <row r="3158" spans="2:32">
      <c r="B3158" s="114">
        <v>3120</v>
      </c>
      <c r="C3158" s="115">
        <v>3120</v>
      </c>
      <c r="D3158" s="116">
        <v>130</v>
      </c>
      <c r="E3158" s="117">
        <v>5</v>
      </c>
      <c r="F3158" s="118">
        <v>10</v>
      </c>
      <c r="G3158" s="119" t="s">
        <v>486</v>
      </c>
      <c r="H3158" s="120">
        <v>5</v>
      </c>
      <c r="I3158" s="115">
        <v>9</v>
      </c>
      <c r="J3158" s="116" t="s">
        <v>486</v>
      </c>
      <c r="K3158" s="121">
        <v>24</v>
      </c>
      <c r="L3158" s="108"/>
      <c r="M3158" s="122">
        <v>13423</v>
      </c>
      <c r="N3158" s="123">
        <v>12128</v>
      </c>
      <c r="O3158" s="124">
        <v>13609</v>
      </c>
      <c r="P3158" s="123">
        <v>14575</v>
      </c>
      <c r="Q3158" s="124">
        <v>15398</v>
      </c>
      <c r="R3158" s="123">
        <v>15858</v>
      </c>
      <c r="S3158" s="124">
        <v>15872</v>
      </c>
      <c r="T3158" s="123">
        <v>14763</v>
      </c>
      <c r="U3158" s="124">
        <v>15812</v>
      </c>
      <c r="V3158" s="123">
        <v>17882</v>
      </c>
      <c r="W3158" s="124">
        <v>19283</v>
      </c>
      <c r="X3158" s="123">
        <v>19376</v>
      </c>
      <c r="Y3158" s="124">
        <v>19614</v>
      </c>
      <c r="Z3158" s="123">
        <v>18467</v>
      </c>
      <c r="AA3158" s="124">
        <v>19584</v>
      </c>
      <c r="AB3158" s="123">
        <v>21131</v>
      </c>
      <c r="AC3158" s="124">
        <v>22416</v>
      </c>
      <c r="AD3158" s="123">
        <v>21917</v>
      </c>
      <c r="AE3158" s="125">
        <v>20216</v>
      </c>
      <c r="AF3158" s="126">
        <v>20232</v>
      </c>
    </row>
    <row r="3159" spans="2:32">
      <c r="B3159" s="127">
        <v>3121</v>
      </c>
      <c r="C3159" s="128">
        <v>3121</v>
      </c>
      <c r="D3159" s="129">
        <v>131</v>
      </c>
      <c r="E3159" s="130">
        <v>5</v>
      </c>
      <c r="F3159" s="131">
        <v>11</v>
      </c>
      <c r="G3159" s="132" t="s">
        <v>486</v>
      </c>
      <c r="H3159" s="133">
        <v>5</v>
      </c>
      <c r="I3159" s="128">
        <v>10</v>
      </c>
      <c r="J3159" s="129" t="s">
        <v>486</v>
      </c>
      <c r="K3159" s="134">
        <v>1</v>
      </c>
      <c r="L3159" s="108"/>
      <c r="M3159" s="81">
        <v>12598</v>
      </c>
      <c r="N3159" s="135">
        <v>12206</v>
      </c>
      <c r="O3159" s="136">
        <v>13271</v>
      </c>
      <c r="P3159" s="135">
        <v>13853</v>
      </c>
      <c r="Q3159" s="136">
        <v>15001</v>
      </c>
      <c r="R3159" s="135">
        <v>14979</v>
      </c>
      <c r="S3159" s="136">
        <v>14937</v>
      </c>
      <c r="T3159" s="135">
        <v>14466</v>
      </c>
      <c r="U3159" s="136">
        <v>15410</v>
      </c>
      <c r="V3159" s="135">
        <v>17572</v>
      </c>
      <c r="W3159" s="136">
        <v>18770</v>
      </c>
      <c r="X3159" s="135">
        <v>18562</v>
      </c>
      <c r="Y3159" s="136">
        <v>18431</v>
      </c>
      <c r="Z3159" s="135">
        <v>17984</v>
      </c>
      <c r="AA3159" s="136">
        <v>19400</v>
      </c>
      <c r="AB3159" s="135">
        <v>20916</v>
      </c>
      <c r="AC3159" s="136">
        <v>21991</v>
      </c>
      <c r="AD3159" s="135">
        <v>20622</v>
      </c>
      <c r="AE3159" s="137">
        <v>19078</v>
      </c>
      <c r="AF3159" s="138">
        <v>19717</v>
      </c>
    </row>
    <row r="3160" spans="2:32">
      <c r="B3160" s="114">
        <v>3122</v>
      </c>
      <c r="C3160" s="115">
        <v>3122</v>
      </c>
      <c r="D3160" s="116">
        <v>131</v>
      </c>
      <c r="E3160" s="117">
        <v>5</v>
      </c>
      <c r="F3160" s="118">
        <v>11</v>
      </c>
      <c r="G3160" s="119" t="s">
        <v>486</v>
      </c>
      <c r="H3160" s="120">
        <v>5</v>
      </c>
      <c r="I3160" s="115">
        <v>10</v>
      </c>
      <c r="J3160" s="116" t="s">
        <v>486</v>
      </c>
      <c r="K3160" s="121">
        <v>2</v>
      </c>
      <c r="L3160" s="108"/>
      <c r="M3160" s="122">
        <v>12372</v>
      </c>
      <c r="N3160" s="123">
        <v>11905</v>
      </c>
      <c r="O3160" s="124">
        <v>13030</v>
      </c>
      <c r="P3160" s="123">
        <v>13509</v>
      </c>
      <c r="Q3160" s="124">
        <v>14529</v>
      </c>
      <c r="R3160" s="123">
        <v>14681</v>
      </c>
      <c r="S3160" s="124">
        <v>14493</v>
      </c>
      <c r="T3160" s="123">
        <v>14111</v>
      </c>
      <c r="U3160" s="124">
        <v>15095</v>
      </c>
      <c r="V3160" s="123">
        <v>17024</v>
      </c>
      <c r="W3160" s="124">
        <v>18187</v>
      </c>
      <c r="X3160" s="123">
        <v>18130</v>
      </c>
      <c r="Y3160" s="124">
        <v>17868</v>
      </c>
      <c r="Z3160" s="123">
        <v>17599</v>
      </c>
      <c r="AA3160" s="124">
        <v>18870</v>
      </c>
      <c r="AB3160" s="123">
        <v>20251</v>
      </c>
      <c r="AC3160" s="124">
        <v>21302</v>
      </c>
      <c r="AD3160" s="123">
        <v>19990</v>
      </c>
      <c r="AE3160" s="125">
        <v>18578</v>
      </c>
      <c r="AF3160" s="126">
        <v>19287</v>
      </c>
    </row>
    <row r="3161" spans="2:32">
      <c r="B3161" s="127">
        <v>3123</v>
      </c>
      <c r="C3161" s="128">
        <v>3123</v>
      </c>
      <c r="D3161" s="129">
        <v>131</v>
      </c>
      <c r="E3161" s="130">
        <v>5</v>
      </c>
      <c r="F3161" s="131">
        <v>11</v>
      </c>
      <c r="G3161" s="132" t="s">
        <v>486</v>
      </c>
      <c r="H3161" s="133">
        <v>5</v>
      </c>
      <c r="I3161" s="128">
        <v>10</v>
      </c>
      <c r="J3161" s="129" t="s">
        <v>486</v>
      </c>
      <c r="K3161" s="134">
        <v>3</v>
      </c>
      <c r="L3161" s="108"/>
      <c r="M3161" s="81">
        <v>12270</v>
      </c>
      <c r="N3161" s="135">
        <v>11731</v>
      </c>
      <c r="O3161" s="136">
        <v>12863</v>
      </c>
      <c r="P3161" s="135">
        <v>13300</v>
      </c>
      <c r="Q3161" s="136">
        <v>14300</v>
      </c>
      <c r="R3161" s="135">
        <v>14537</v>
      </c>
      <c r="S3161" s="136">
        <v>14232</v>
      </c>
      <c r="T3161" s="135">
        <v>13884</v>
      </c>
      <c r="U3161" s="136">
        <v>14881</v>
      </c>
      <c r="V3161" s="135">
        <v>16690</v>
      </c>
      <c r="W3161" s="136">
        <v>17808</v>
      </c>
      <c r="X3161" s="135">
        <v>17840</v>
      </c>
      <c r="Y3161" s="136">
        <v>17469</v>
      </c>
      <c r="Z3161" s="135">
        <v>17272</v>
      </c>
      <c r="AA3161" s="136">
        <v>18450</v>
      </c>
      <c r="AB3161" s="135">
        <v>19776</v>
      </c>
      <c r="AC3161" s="136">
        <v>20793</v>
      </c>
      <c r="AD3161" s="135">
        <v>19495</v>
      </c>
      <c r="AE3161" s="137">
        <v>18175</v>
      </c>
      <c r="AF3161" s="138">
        <v>18907</v>
      </c>
    </row>
    <row r="3162" spans="2:32">
      <c r="B3162" s="114">
        <v>3124</v>
      </c>
      <c r="C3162" s="115">
        <v>3124</v>
      </c>
      <c r="D3162" s="116">
        <v>131</v>
      </c>
      <c r="E3162" s="117">
        <v>5</v>
      </c>
      <c r="F3162" s="118">
        <v>11</v>
      </c>
      <c r="G3162" s="119" t="s">
        <v>486</v>
      </c>
      <c r="H3162" s="120">
        <v>5</v>
      </c>
      <c r="I3162" s="115">
        <v>10</v>
      </c>
      <c r="J3162" s="116" t="s">
        <v>486</v>
      </c>
      <c r="K3162" s="121">
        <v>4</v>
      </c>
      <c r="L3162" s="108"/>
      <c r="M3162" s="122">
        <v>12374</v>
      </c>
      <c r="N3162" s="123">
        <v>11669</v>
      </c>
      <c r="O3162" s="124">
        <v>12897</v>
      </c>
      <c r="P3162" s="123">
        <v>13328</v>
      </c>
      <c r="Q3162" s="124">
        <v>14261</v>
      </c>
      <c r="R3162" s="123">
        <v>14547</v>
      </c>
      <c r="S3162" s="124">
        <v>14044</v>
      </c>
      <c r="T3162" s="123">
        <v>13694</v>
      </c>
      <c r="U3162" s="124">
        <v>14764</v>
      </c>
      <c r="V3162" s="123">
        <v>16410</v>
      </c>
      <c r="W3162" s="124">
        <v>17405</v>
      </c>
      <c r="X3162" s="123">
        <v>17494</v>
      </c>
      <c r="Y3162" s="124">
        <v>16976</v>
      </c>
      <c r="Z3162" s="123">
        <v>16961</v>
      </c>
      <c r="AA3162" s="124">
        <v>18013</v>
      </c>
      <c r="AB3162" s="123">
        <v>19217</v>
      </c>
      <c r="AC3162" s="124">
        <v>20124</v>
      </c>
      <c r="AD3162" s="123">
        <v>18796</v>
      </c>
      <c r="AE3162" s="125">
        <v>17596</v>
      </c>
      <c r="AF3162" s="126">
        <v>18458</v>
      </c>
    </row>
    <row r="3163" spans="2:32">
      <c r="B3163" s="127">
        <v>3125</v>
      </c>
      <c r="C3163" s="128">
        <v>3125</v>
      </c>
      <c r="D3163" s="129">
        <v>131</v>
      </c>
      <c r="E3163" s="130">
        <v>5</v>
      </c>
      <c r="F3163" s="131">
        <v>11</v>
      </c>
      <c r="G3163" s="132" t="s">
        <v>486</v>
      </c>
      <c r="H3163" s="133">
        <v>5</v>
      </c>
      <c r="I3163" s="128">
        <v>10</v>
      </c>
      <c r="J3163" s="129" t="s">
        <v>486</v>
      </c>
      <c r="K3163" s="134">
        <v>5</v>
      </c>
      <c r="L3163" s="108"/>
      <c r="M3163" s="81">
        <v>12872</v>
      </c>
      <c r="N3163" s="135">
        <v>11711</v>
      </c>
      <c r="O3163" s="136">
        <v>13288</v>
      </c>
      <c r="P3163" s="135">
        <v>13739</v>
      </c>
      <c r="Q3163" s="136">
        <v>14643</v>
      </c>
      <c r="R3163" s="135">
        <v>14949</v>
      </c>
      <c r="S3163" s="136">
        <v>14107</v>
      </c>
      <c r="T3163" s="135">
        <v>13582</v>
      </c>
      <c r="U3163" s="136">
        <v>14976</v>
      </c>
      <c r="V3163" s="135">
        <v>16550</v>
      </c>
      <c r="W3163" s="136">
        <v>17396</v>
      </c>
      <c r="X3163" s="135">
        <v>17486</v>
      </c>
      <c r="Y3163" s="136">
        <v>16686</v>
      </c>
      <c r="Z3163" s="135">
        <v>17004</v>
      </c>
      <c r="AA3163" s="136">
        <v>17897</v>
      </c>
      <c r="AB3163" s="135">
        <v>19042</v>
      </c>
      <c r="AC3163" s="136">
        <v>19877</v>
      </c>
      <c r="AD3163" s="135">
        <v>18269</v>
      </c>
      <c r="AE3163" s="137">
        <v>17128</v>
      </c>
      <c r="AF3163" s="138">
        <v>18342</v>
      </c>
    </row>
    <row r="3164" spans="2:32">
      <c r="B3164" s="114">
        <v>3126</v>
      </c>
      <c r="C3164" s="115">
        <v>3126</v>
      </c>
      <c r="D3164" s="116">
        <v>131</v>
      </c>
      <c r="E3164" s="117">
        <v>5</v>
      </c>
      <c r="F3164" s="118">
        <v>11</v>
      </c>
      <c r="G3164" s="119" t="s">
        <v>486</v>
      </c>
      <c r="H3164" s="120">
        <v>5</v>
      </c>
      <c r="I3164" s="115">
        <v>10</v>
      </c>
      <c r="J3164" s="116" t="s">
        <v>486</v>
      </c>
      <c r="K3164" s="121">
        <v>6</v>
      </c>
      <c r="L3164" s="108"/>
      <c r="M3164" s="122">
        <v>13839</v>
      </c>
      <c r="N3164" s="123">
        <v>11695</v>
      </c>
      <c r="O3164" s="124">
        <v>14183</v>
      </c>
      <c r="P3164" s="123">
        <v>14703</v>
      </c>
      <c r="Q3164" s="124">
        <v>15532</v>
      </c>
      <c r="R3164" s="123">
        <v>15766</v>
      </c>
      <c r="S3164" s="124">
        <v>14173</v>
      </c>
      <c r="T3164" s="123">
        <v>13330</v>
      </c>
      <c r="U3164" s="124">
        <v>15573</v>
      </c>
      <c r="V3164" s="123">
        <v>17155</v>
      </c>
      <c r="W3164" s="124">
        <v>17743</v>
      </c>
      <c r="X3164" s="123">
        <v>17777</v>
      </c>
      <c r="Y3164" s="124">
        <v>16297</v>
      </c>
      <c r="Z3164" s="123">
        <v>17362</v>
      </c>
      <c r="AA3164" s="124">
        <v>18204</v>
      </c>
      <c r="AB3164" s="123">
        <v>19288</v>
      </c>
      <c r="AC3164" s="124">
        <v>19920</v>
      </c>
      <c r="AD3164" s="123">
        <v>17637</v>
      </c>
      <c r="AE3164" s="125">
        <v>16429</v>
      </c>
      <c r="AF3164" s="126">
        <v>18552</v>
      </c>
    </row>
    <row r="3165" spans="2:32">
      <c r="B3165" s="127">
        <v>3127</v>
      </c>
      <c r="C3165" s="128">
        <v>3127</v>
      </c>
      <c r="D3165" s="129">
        <v>131</v>
      </c>
      <c r="E3165" s="130">
        <v>5</v>
      </c>
      <c r="F3165" s="131">
        <v>11</v>
      </c>
      <c r="G3165" s="132" t="s">
        <v>486</v>
      </c>
      <c r="H3165" s="133">
        <v>5</v>
      </c>
      <c r="I3165" s="128">
        <v>10</v>
      </c>
      <c r="J3165" s="129" t="s">
        <v>486</v>
      </c>
      <c r="K3165" s="134">
        <v>7</v>
      </c>
      <c r="L3165" s="108"/>
      <c r="M3165" s="81">
        <v>15067</v>
      </c>
      <c r="N3165" s="135">
        <v>11968</v>
      </c>
      <c r="O3165" s="136">
        <v>15561</v>
      </c>
      <c r="P3165" s="135">
        <v>15984</v>
      </c>
      <c r="Q3165" s="136">
        <v>16891</v>
      </c>
      <c r="R3165" s="135">
        <v>16874</v>
      </c>
      <c r="S3165" s="136">
        <v>14529</v>
      </c>
      <c r="T3165" s="135">
        <v>13442</v>
      </c>
      <c r="U3165" s="136">
        <v>16675</v>
      </c>
      <c r="V3165" s="135">
        <v>18244</v>
      </c>
      <c r="W3165" s="136">
        <v>18633</v>
      </c>
      <c r="X3165" s="135">
        <v>18432</v>
      </c>
      <c r="Y3165" s="136">
        <v>16232</v>
      </c>
      <c r="Z3165" s="135">
        <v>18225</v>
      </c>
      <c r="AA3165" s="136">
        <v>18828</v>
      </c>
      <c r="AB3165" s="135">
        <v>20069</v>
      </c>
      <c r="AC3165" s="136">
        <v>20457</v>
      </c>
      <c r="AD3165" s="135">
        <v>17392</v>
      </c>
      <c r="AE3165" s="137">
        <v>16043</v>
      </c>
      <c r="AF3165" s="138">
        <v>19314</v>
      </c>
    </row>
    <row r="3166" spans="2:32">
      <c r="B3166" s="114">
        <v>3128</v>
      </c>
      <c r="C3166" s="115">
        <v>3128</v>
      </c>
      <c r="D3166" s="116">
        <v>131</v>
      </c>
      <c r="E3166" s="117">
        <v>5</v>
      </c>
      <c r="F3166" s="118">
        <v>11</v>
      </c>
      <c r="G3166" s="119" t="s">
        <v>486</v>
      </c>
      <c r="H3166" s="120">
        <v>5</v>
      </c>
      <c r="I3166" s="115">
        <v>10</v>
      </c>
      <c r="J3166" s="116" t="s">
        <v>486</v>
      </c>
      <c r="K3166" s="121">
        <v>8</v>
      </c>
      <c r="L3166" s="108"/>
      <c r="M3166" s="122">
        <v>15744</v>
      </c>
      <c r="N3166" s="123">
        <v>12776</v>
      </c>
      <c r="O3166" s="124">
        <v>16433</v>
      </c>
      <c r="P3166" s="123">
        <v>16807</v>
      </c>
      <c r="Q3166" s="124">
        <v>17866</v>
      </c>
      <c r="R3166" s="123">
        <v>17500</v>
      </c>
      <c r="S3166" s="124">
        <v>15314</v>
      </c>
      <c r="T3166" s="123">
        <v>14181</v>
      </c>
      <c r="U3166" s="124">
        <v>17533</v>
      </c>
      <c r="V3166" s="123">
        <v>19089</v>
      </c>
      <c r="W3166" s="124">
        <v>19503</v>
      </c>
      <c r="X3166" s="123">
        <v>18912</v>
      </c>
      <c r="Y3166" s="124">
        <v>16779</v>
      </c>
      <c r="Z3166" s="123">
        <v>18921</v>
      </c>
      <c r="AA3166" s="124">
        <v>19276</v>
      </c>
      <c r="AB3166" s="123">
        <v>20683</v>
      </c>
      <c r="AC3166" s="124">
        <v>21142</v>
      </c>
      <c r="AD3166" s="123">
        <v>17868</v>
      </c>
      <c r="AE3166" s="125">
        <v>16551</v>
      </c>
      <c r="AF3166" s="126">
        <v>19992</v>
      </c>
    </row>
    <row r="3167" spans="2:32">
      <c r="B3167" s="127">
        <v>3129</v>
      </c>
      <c r="C3167" s="128">
        <v>3129</v>
      </c>
      <c r="D3167" s="129">
        <v>131</v>
      </c>
      <c r="E3167" s="130">
        <v>5</v>
      </c>
      <c r="F3167" s="131">
        <v>11</v>
      </c>
      <c r="G3167" s="132" t="s">
        <v>486</v>
      </c>
      <c r="H3167" s="133">
        <v>5</v>
      </c>
      <c r="I3167" s="128">
        <v>10</v>
      </c>
      <c r="J3167" s="129" t="s">
        <v>486</v>
      </c>
      <c r="K3167" s="134">
        <v>9</v>
      </c>
      <c r="L3167" s="108"/>
      <c r="M3167" s="81">
        <v>15812</v>
      </c>
      <c r="N3167" s="135">
        <v>13503</v>
      </c>
      <c r="O3167" s="136">
        <v>16834</v>
      </c>
      <c r="P3167" s="135">
        <v>17236</v>
      </c>
      <c r="Q3167" s="136">
        <v>18324</v>
      </c>
      <c r="R3167" s="135">
        <v>17559</v>
      </c>
      <c r="S3167" s="136">
        <v>15881</v>
      </c>
      <c r="T3167" s="135">
        <v>14816</v>
      </c>
      <c r="U3167" s="136">
        <v>17924</v>
      </c>
      <c r="V3167" s="135">
        <v>19478</v>
      </c>
      <c r="W3167" s="136">
        <v>19944</v>
      </c>
      <c r="X3167" s="135">
        <v>18922</v>
      </c>
      <c r="Y3167" s="136">
        <v>17076</v>
      </c>
      <c r="Z3167" s="135">
        <v>19018</v>
      </c>
      <c r="AA3167" s="136">
        <v>19392</v>
      </c>
      <c r="AB3167" s="135">
        <v>20816</v>
      </c>
      <c r="AC3167" s="136">
        <v>21372</v>
      </c>
      <c r="AD3167" s="135">
        <v>18109</v>
      </c>
      <c r="AE3167" s="137">
        <v>17023</v>
      </c>
      <c r="AF3167" s="138">
        <v>20056</v>
      </c>
    </row>
    <row r="3168" spans="2:32">
      <c r="B3168" s="114">
        <v>3130</v>
      </c>
      <c r="C3168" s="115">
        <v>3130</v>
      </c>
      <c r="D3168" s="116">
        <v>131</v>
      </c>
      <c r="E3168" s="117">
        <v>5</v>
      </c>
      <c r="F3168" s="118">
        <v>11</v>
      </c>
      <c r="G3168" s="119" t="s">
        <v>486</v>
      </c>
      <c r="H3168" s="120">
        <v>5</v>
      </c>
      <c r="I3168" s="115">
        <v>10</v>
      </c>
      <c r="J3168" s="116" t="s">
        <v>486</v>
      </c>
      <c r="K3168" s="121">
        <v>10</v>
      </c>
      <c r="L3168" s="108"/>
      <c r="M3168" s="122">
        <v>15510</v>
      </c>
      <c r="N3168" s="123">
        <v>13748</v>
      </c>
      <c r="O3168" s="124">
        <v>16845</v>
      </c>
      <c r="P3168" s="123">
        <v>17429</v>
      </c>
      <c r="Q3168" s="124">
        <v>18597</v>
      </c>
      <c r="R3168" s="123">
        <v>17277</v>
      </c>
      <c r="S3168" s="124">
        <v>15883</v>
      </c>
      <c r="T3168" s="123">
        <v>15120</v>
      </c>
      <c r="U3168" s="124">
        <v>18002</v>
      </c>
      <c r="V3168" s="123">
        <v>19846</v>
      </c>
      <c r="W3168" s="124">
        <v>20329</v>
      </c>
      <c r="X3168" s="123">
        <v>18729</v>
      </c>
      <c r="Y3168" s="124">
        <v>17142</v>
      </c>
      <c r="Z3168" s="123">
        <v>19132</v>
      </c>
      <c r="AA3168" s="124">
        <v>19713</v>
      </c>
      <c r="AB3168" s="123">
        <v>21235</v>
      </c>
      <c r="AC3168" s="124">
        <v>21810</v>
      </c>
      <c r="AD3168" s="123">
        <v>18237</v>
      </c>
      <c r="AE3168" s="125">
        <v>17407</v>
      </c>
      <c r="AF3168" s="126">
        <v>20210</v>
      </c>
    </row>
    <row r="3169" spans="2:32">
      <c r="B3169" s="127">
        <v>3131</v>
      </c>
      <c r="C3169" s="128">
        <v>3131</v>
      </c>
      <c r="D3169" s="129">
        <v>131</v>
      </c>
      <c r="E3169" s="130">
        <v>5</v>
      </c>
      <c r="F3169" s="131">
        <v>11</v>
      </c>
      <c r="G3169" s="132" t="s">
        <v>486</v>
      </c>
      <c r="H3169" s="133">
        <v>5</v>
      </c>
      <c r="I3169" s="128">
        <v>10</v>
      </c>
      <c r="J3169" s="129" t="s">
        <v>486</v>
      </c>
      <c r="K3169" s="134">
        <v>11</v>
      </c>
      <c r="L3169" s="108"/>
      <c r="M3169" s="81">
        <v>15211</v>
      </c>
      <c r="N3169" s="135">
        <v>13896</v>
      </c>
      <c r="O3169" s="136">
        <v>16963</v>
      </c>
      <c r="P3169" s="135">
        <v>17611</v>
      </c>
      <c r="Q3169" s="136">
        <v>18829</v>
      </c>
      <c r="R3169" s="135">
        <v>17051</v>
      </c>
      <c r="S3169" s="136">
        <v>15757</v>
      </c>
      <c r="T3169" s="135">
        <v>15318</v>
      </c>
      <c r="U3169" s="136">
        <v>18175</v>
      </c>
      <c r="V3169" s="135">
        <v>20175</v>
      </c>
      <c r="W3169" s="136">
        <v>20653</v>
      </c>
      <c r="X3169" s="135">
        <v>18605</v>
      </c>
      <c r="Y3169" s="136">
        <v>17087</v>
      </c>
      <c r="Z3169" s="135">
        <v>19377</v>
      </c>
      <c r="AA3169" s="136">
        <v>20049</v>
      </c>
      <c r="AB3169" s="135">
        <v>21633</v>
      </c>
      <c r="AC3169" s="136">
        <v>22195</v>
      </c>
      <c r="AD3169" s="135">
        <v>18250</v>
      </c>
      <c r="AE3169" s="137">
        <v>17606</v>
      </c>
      <c r="AF3169" s="138">
        <v>20490</v>
      </c>
    </row>
    <row r="3170" spans="2:32">
      <c r="B3170" s="114">
        <v>3132</v>
      </c>
      <c r="C3170" s="115">
        <v>3132</v>
      </c>
      <c r="D3170" s="116">
        <v>131</v>
      </c>
      <c r="E3170" s="117">
        <v>5</v>
      </c>
      <c r="F3170" s="118">
        <v>11</v>
      </c>
      <c r="G3170" s="119" t="s">
        <v>486</v>
      </c>
      <c r="H3170" s="120">
        <v>5</v>
      </c>
      <c r="I3170" s="115">
        <v>10</v>
      </c>
      <c r="J3170" s="116" t="s">
        <v>486</v>
      </c>
      <c r="K3170" s="121">
        <v>12</v>
      </c>
      <c r="L3170" s="108"/>
      <c r="M3170" s="122">
        <v>15049</v>
      </c>
      <c r="N3170" s="123">
        <v>14008</v>
      </c>
      <c r="O3170" s="124">
        <v>17005</v>
      </c>
      <c r="P3170" s="123">
        <v>17723</v>
      </c>
      <c r="Q3170" s="124">
        <v>19025</v>
      </c>
      <c r="R3170" s="123">
        <v>16873</v>
      </c>
      <c r="S3170" s="124">
        <v>15555</v>
      </c>
      <c r="T3170" s="123">
        <v>15441</v>
      </c>
      <c r="U3170" s="124">
        <v>18245</v>
      </c>
      <c r="V3170" s="123">
        <v>20398</v>
      </c>
      <c r="W3170" s="124">
        <v>20927</v>
      </c>
      <c r="X3170" s="123">
        <v>18472</v>
      </c>
      <c r="Y3170" s="124">
        <v>16941</v>
      </c>
      <c r="Z3170" s="123">
        <v>19458</v>
      </c>
      <c r="AA3170" s="124">
        <v>20211</v>
      </c>
      <c r="AB3170" s="123">
        <v>21895</v>
      </c>
      <c r="AC3170" s="124">
        <v>22515</v>
      </c>
      <c r="AD3170" s="123">
        <v>18107</v>
      </c>
      <c r="AE3170" s="125">
        <v>17704</v>
      </c>
      <c r="AF3170" s="126">
        <v>20579</v>
      </c>
    </row>
    <row r="3171" spans="2:32">
      <c r="B3171" s="127">
        <v>3133</v>
      </c>
      <c r="C3171" s="128">
        <v>3133</v>
      </c>
      <c r="D3171" s="129">
        <v>131</v>
      </c>
      <c r="E3171" s="130">
        <v>5</v>
      </c>
      <c r="F3171" s="131">
        <v>11</v>
      </c>
      <c r="G3171" s="132" t="s">
        <v>486</v>
      </c>
      <c r="H3171" s="133">
        <v>5</v>
      </c>
      <c r="I3171" s="128">
        <v>10</v>
      </c>
      <c r="J3171" s="129" t="s">
        <v>486</v>
      </c>
      <c r="K3171" s="134">
        <v>13</v>
      </c>
      <c r="L3171" s="108"/>
      <c r="M3171" s="81">
        <v>14998</v>
      </c>
      <c r="N3171" s="135">
        <v>14046</v>
      </c>
      <c r="O3171" s="136">
        <v>17172</v>
      </c>
      <c r="P3171" s="135">
        <v>17931</v>
      </c>
      <c r="Q3171" s="136">
        <v>19209</v>
      </c>
      <c r="R3171" s="135">
        <v>16820</v>
      </c>
      <c r="S3171" s="136">
        <v>15241</v>
      </c>
      <c r="T3171" s="135">
        <v>15475</v>
      </c>
      <c r="U3171" s="136">
        <v>18416</v>
      </c>
      <c r="V3171" s="135">
        <v>20582</v>
      </c>
      <c r="W3171" s="136">
        <v>21180</v>
      </c>
      <c r="X3171" s="135">
        <v>18427</v>
      </c>
      <c r="Y3171" s="136">
        <v>16631</v>
      </c>
      <c r="Z3171" s="135">
        <v>19620</v>
      </c>
      <c r="AA3171" s="136">
        <v>20418</v>
      </c>
      <c r="AB3171" s="135">
        <v>22081</v>
      </c>
      <c r="AC3171" s="136">
        <v>22769</v>
      </c>
      <c r="AD3171" s="135">
        <v>17788</v>
      </c>
      <c r="AE3171" s="137">
        <v>17705</v>
      </c>
      <c r="AF3171" s="138">
        <v>20736</v>
      </c>
    </row>
    <row r="3172" spans="2:32">
      <c r="B3172" s="114">
        <v>3134</v>
      </c>
      <c r="C3172" s="115">
        <v>3134</v>
      </c>
      <c r="D3172" s="116">
        <v>131</v>
      </c>
      <c r="E3172" s="117">
        <v>5</v>
      </c>
      <c r="F3172" s="118">
        <v>11</v>
      </c>
      <c r="G3172" s="119" t="s">
        <v>486</v>
      </c>
      <c r="H3172" s="120">
        <v>5</v>
      </c>
      <c r="I3172" s="115">
        <v>10</v>
      </c>
      <c r="J3172" s="116" t="s">
        <v>486</v>
      </c>
      <c r="K3172" s="121">
        <v>14</v>
      </c>
      <c r="L3172" s="108"/>
      <c r="M3172" s="122">
        <v>14851</v>
      </c>
      <c r="N3172" s="123">
        <v>14090</v>
      </c>
      <c r="O3172" s="124">
        <v>17239</v>
      </c>
      <c r="P3172" s="123">
        <v>18088</v>
      </c>
      <c r="Q3172" s="124">
        <v>19331</v>
      </c>
      <c r="R3172" s="123">
        <v>16662</v>
      </c>
      <c r="S3172" s="124">
        <v>14964</v>
      </c>
      <c r="T3172" s="123">
        <v>15547</v>
      </c>
      <c r="U3172" s="124">
        <v>18469</v>
      </c>
      <c r="V3172" s="123">
        <v>20686</v>
      </c>
      <c r="W3172" s="124">
        <v>21252</v>
      </c>
      <c r="X3172" s="123">
        <v>18234</v>
      </c>
      <c r="Y3172" s="124">
        <v>16316</v>
      </c>
      <c r="Z3172" s="123">
        <v>19643</v>
      </c>
      <c r="AA3172" s="124">
        <v>20517</v>
      </c>
      <c r="AB3172" s="123">
        <v>22146</v>
      </c>
      <c r="AC3172" s="124">
        <v>22794</v>
      </c>
      <c r="AD3172" s="123">
        <v>17448</v>
      </c>
      <c r="AE3172" s="125">
        <v>17726</v>
      </c>
      <c r="AF3172" s="126">
        <v>20742</v>
      </c>
    </row>
    <row r="3173" spans="2:32">
      <c r="B3173" s="127">
        <v>3135</v>
      </c>
      <c r="C3173" s="128">
        <v>3135</v>
      </c>
      <c r="D3173" s="129">
        <v>131</v>
      </c>
      <c r="E3173" s="130">
        <v>5</v>
      </c>
      <c r="F3173" s="131">
        <v>11</v>
      </c>
      <c r="G3173" s="132" t="s">
        <v>486</v>
      </c>
      <c r="H3173" s="133">
        <v>5</v>
      </c>
      <c r="I3173" s="128">
        <v>10</v>
      </c>
      <c r="J3173" s="129" t="s">
        <v>486</v>
      </c>
      <c r="K3173" s="134">
        <v>15</v>
      </c>
      <c r="L3173" s="108"/>
      <c r="M3173" s="81">
        <v>14913</v>
      </c>
      <c r="N3173" s="135">
        <v>14358</v>
      </c>
      <c r="O3173" s="136">
        <v>17535</v>
      </c>
      <c r="P3173" s="135">
        <v>18478</v>
      </c>
      <c r="Q3173" s="136">
        <v>19602</v>
      </c>
      <c r="R3173" s="135">
        <v>16683</v>
      </c>
      <c r="S3173" s="136">
        <v>14893</v>
      </c>
      <c r="T3173" s="135">
        <v>15796</v>
      </c>
      <c r="U3173" s="136">
        <v>18740</v>
      </c>
      <c r="V3173" s="135">
        <v>20909</v>
      </c>
      <c r="W3173" s="136">
        <v>21405</v>
      </c>
      <c r="X3173" s="135">
        <v>18207</v>
      </c>
      <c r="Y3173" s="136">
        <v>16229</v>
      </c>
      <c r="Z3173" s="135">
        <v>19879</v>
      </c>
      <c r="AA3173" s="136">
        <v>20856</v>
      </c>
      <c r="AB3173" s="135">
        <v>22345</v>
      </c>
      <c r="AC3173" s="136">
        <v>22923</v>
      </c>
      <c r="AD3173" s="135">
        <v>17327</v>
      </c>
      <c r="AE3173" s="137">
        <v>17940</v>
      </c>
      <c r="AF3173" s="138">
        <v>20964</v>
      </c>
    </row>
    <row r="3174" spans="2:32">
      <c r="B3174" s="114">
        <v>3136</v>
      </c>
      <c r="C3174" s="115">
        <v>3136</v>
      </c>
      <c r="D3174" s="116">
        <v>131</v>
      </c>
      <c r="E3174" s="117">
        <v>5</v>
      </c>
      <c r="F3174" s="118">
        <v>11</v>
      </c>
      <c r="G3174" s="119" t="s">
        <v>486</v>
      </c>
      <c r="H3174" s="120">
        <v>5</v>
      </c>
      <c r="I3174" s="115">
        <v>10</v>
      </c>
      <c r="J3174" s="116" t="s">
        <v>486</v>
      </c>
      <c r="K3174" s="121">
        <v>16</v>
      </c>
      <c r="L3174" s="108"/>
      <c r="M3174" s="122">
        <v>15059</v>
      </c>
      <c r="N3174" s="123">
        <v>14715</v>
      </c>
      <c r="O3174" s="124">
        <v>17831</v>
      </c>
      <c r="P3174" s="123">
        <v>18968</v>
      </c>
      <c r="Q3174" s="124">
        <v>19870</v>
      </c>
      <c r="R3174" s="123">
        <v>16740</v>
      </c>
      <c r="S3174" s="124">
        <v>15050</v>
      </c>
      <c r="T3174" s="123">
        <v>16091</v>
      </c>
      <c r="U3174" s="124">
        <v>18972</v>
      </c>
      <c r="V3174" s="123">
        <v>21086</v>
      </c>
      <c r="W3174" s="124">
        <v>21492</v>
      </c>
      <c r="X3174" s="123">
        <v>18144</v>
      </c>
      <c r="Y3174" s="124">
        <v>16314</v>
      </c>
      <c r="Z3174" s="123">
        <v>20031</v>
      </c>
      <c r="AA3174" s="124">
        <v>21452</v>
      </c>
      <c r="AB3174" s="123">
        <v>22438</v>
      </c>
      <c r="AC3174" s="124">
        <v>22933</v>
      </c>
      <c r="AD3174" s="123">
        <v>17350</v>
      </c>
      <c r="AE3174" s="125">
        <v>18139</v>
      </c>
      <c r="AF3174" s="126">
        <v>21087</v>
      </c>
    </row>
    <row r="3175" spans="2:32">
      <c r="B3175" s="127">
        <v>3137</v>
      </c>
      <c r="C3175" s="128">
        <v>3137</v>
      </c>
      <c r="D3175" s="129">
        <v>131</v>
      </c>
      <c r="E3175" s="130">
        <v>5</v>
      </c>
      <c r="F3175" s="131">
        <v>11</v>
      </c>
      <c r="G3175" s="132" t="s">
        <v>486</v>
      </c>
      <c r="H3175" s="133">
        <v>5</v>
      </c>
      <c r="I3175" s="128">
        <v>10</v>
      </c>
      <c r="J3175" s="129" t="s">
        <v>486</v>
      </c>
      <c r="K3175" s="134">
        <v>17</v>
      </c>
      <c r="L3175" s="108"/>
      <c r="M3175" s="81">
        <v>15398</v>
      </c>
      <c r="N3175" s="135">
        <v>15310</v>
      </c>
      <c r="O3175" s="136">
        <v>18310</v>
      </c>
      <c r="P3175" s="135">
        <v>19267</v>
      </c>
      <c r="Q3175" s="136">
        <v>20174</v>
      </c>
      <c r="R3175" s="135">
        <v>17108</v>
      </c>
      <c r="S3175" s="136">
        <v>15619</v>
      </c>
      <c r="T3175" s="135">
        <v>16729</v>
      </c>
      <c r="U3175" s="136">
        <v>19463</v>
      </c>
      <c r="V3175" s="135">
        <v>21333</v>
      </c>
      <c r="W3175" s="136">
        <v>21769</v>
      </c>
      <c r="X3175" s="135">
        <v>18528</v>
      </c>
      <c r="Y3175" s="136">
        <v>16974</v>
      </c>
      <c r="Z3175" s="135">
        <v>20549</v>
      </c>
      <c r="AA3175" s="136">
        <v>21819</v>
      </c>
      <c r="AB3175" s="135">
        <v>22771</v>
      </c>
      <c r="AC3175" s="136">
        <v>23162</v>
      </c>
      <c r="AD3175" s="135">
        <v>18017</v>
      </c>
      <c r="AE3175" s="137">
        <v>18763</v>
      </c>
      <c r="AF3175" s="138">
        <v>21615</v>
      </c>
    </row>
    <row r="3176" spans="2:32">
      <c r="B3176" s="114">
        <v>3138</v>
      </c>
      <c r="C3176" s="115">
        <v>3138</v>
      </c>
      <c r="D3176" s="116">
        <v>131</v>
      </c>
      <c r="E3176" s="117">
        <v>5</v>
      </c>
      <c r="F3176" s="118">
        <v>11</v>
      </c>
      <c r="G3176" s="119" t="s">
        <v>486</v>
      </c>
      <c r="H3176" s="120">
        <v>5</v>
      </c>
      <c r="I3176" s="115">
        <v>10</v>
      </c>
      <c r="J3176" s="116" t="s">
        <v>486</v>
      </c>
      <c r="K3176" s="121">
        <v>18</v>
      </c>
      <c r="L3176" s="108"/>
      <c r="M3176" s="122">
        <v>15306</v>
      </c>
      <c r="N3176" s="123">
        <v>15533</v>
      </c>
      <c r="O3176" s="124">
        <v>18310</v>
      </c>
      <c r="P3176" s="123">
        <v>19146</v>
      </c>
      <c r="Q3176" s="124">
        <v>20037</v>
      </c>
      <c r="R3176" s="123">
        <v>17156</v>
      </c>
      <c r="S3176" s="124">
        <v>16153</v>
      </c>
      <c r="T3176" s="123">
        <v>17181</v>
      </c>
      <c r="U3176" s="124">
        <v>19758</v>
      </c>
      <c r="V3176" s="123">
        <v>21275</v>
      </c>
      <c r="W3176" s="124">
        <v>22069</v>
      </c>
      <c r="X3176" s="123">
        <v>18903</v>
      </c>
      <c r="Y3176" s="124">
        <v>17748</v>
      </c>
      <c r="Z3176" s="123">
        <v>21032</v>
      </c>
      <c r="AA3176" s="124">
        <v>21890</v>
      </c>
      <c r="AB3176" s="123">
        <v>22814</v>
      </c>
      <c r="AC3176" s="124">
        <v>23652</v>
      </c>
      <c r="AD3176" s="123">
        <v>18868</v>
      </c>
      <c r="AE3176" s="125">
        <v>19519</v>
      </c>
      <c r="AF3176" s="126">
        <v>22154</v>
      </c>
    </row>
    <row r="3177" spans="2:32">
      <c r="B3177" s="127">
        <v>3139</v>
      </c>
      <c r="C3177" s="128">
        <v>3139</v>
      </c>
      <c r="D3177" s="129">
        <v>131</v>
      </c>
      <c r="E3177" s="130">
        <v>5</v>
      </c>
      <c r="F3177" s="131">
        <v>11</v>
      </c>
      <c r="G3177" s="132" t="s">
        <v>486</v>
      </c>
      <c r="H3177" s="133">
        <v>5</v>
      </c>
      <c r="I3177" s="128">
        <v>10</v>
      </c>
      <c r="J3177" s="129" t="s">
        <v>486</v>
      </c>
      <c r="K3177" s="134">
        <v>19</v>
      </c>
      <c r="L3177" s="108"/>
      <c r="M3177" s="81">
        <v>15485</v>
      </c>
      <c r="N3177" s="135">
        <v>15515</v>
      </c>
      <c r="O3177" s="136">
        <v>18031</v>
      </c>
      <c r="P3177" s="135">
        <v>19112</v>
      </c>
      <c r="Q3177" s="136">
        <v>19885</v>
      </c>
      <c r="R3177" s="135">
        <v>17449</v>
      </c>
      <c r="S3177" s="136">
        <v>16224</v>
      </c>
      <c r="T3177" s="135">
        <v>17242</v>
      </c>
      <c r="U3177" s="136">
        <v>19630</v>
      </c>
      <c r="V3177" s="135">
        <v>21380</v>
      </c>
      <c r="W3177" s="136">
        <v>22119</v>
      </c>
      <c r="X3177" s="135">
        <v>19554</v>
      </c>
      <c r="Y3177" s="136">
        <v>18199</v>
      </c>
      <c r="Z3177" s="135">
        <v>21112</v>
      </c>
      <c r="AA3177" s="136">
        <v>22366</v>
      </c>
      <c r="AB3177" s="135">
        <v>23285</v>
      </c>
      <c r="AC3177" s="136">
        <v>24078</v>
      </c>
      <c r="AD3177" s="135">
        <v>19497</v>
      </c>
      <c r="AE3177" s="137">
        <v>20063</v>
      </c>
      <c r="AF3177" s="138">
        <v>22337</v>
      </c>
    </row>
    <row r="3178" spans="2:32">
      <c r="B3178" s="114">
        <v>3140</v>
      </c>
      <c r="C3178" s="115">
        <v>3140</v>
      </c>
      <c r="D3178" s="116">
        <v>131</v>
      </c>
      <c r="E3178" s="117">
        <v>5</v>
      </c>
      <c r="F3178" s="118">
        <v>11</v>
      </c>
      <c r="G3178" s="119" t="s">
        <v>486</v>
      </c>
      <c r="H3178" s="120">
        <v>5</v>
      </c>
      <c r="I3178" s="115">
        <v>10</v>
      </c>
      <c r="J3178" s="116" t="s">
        <v>486</v>
      </c>
      <c r="K3178" s="121">
        <v>20</v>
      </c>
      <c r="L3178" s="108"/>
      <c r="M3178" s="122">
        <v>15782</v>
      </c>
      <c r="N3178" s="123">
        <v>15425</v>
      </c>
      <c r="O3178" s="124">
        <v>17815</v>
      </c>
      <c r="P3178" s="123">
        <v>18874</v>
      </c>
      <c r="Q3178" s="124">
        <v>19932</v>
      </c>
      <c r="R3178" s="123">
        <v>17905</v>
      </c>
      <c r="S3178" s="124">
        <v>16279</v>
      </c>
      <c r="T3178" s="123">
        <v>17344</v>
      </c>
      <c r="U3178" s="124">
        <v>19531</v>
      </c>
      <c r="V3178" s="123">
        <v>21674</v>
      </c>
      <c r="W3178" s="124">
        <v>22371</v>
      </c>
      <c r="X3178" s="123">
        <v>20392</v>
      </c>
      <c r="Y3178" s="124">
        <v>18728</v>
      </c>
      <c r="Z3178" s="123">
        <v>21416</v>
      </c>
      <c r="AA3178" s="124">
        <v>22744</v>
      </c>
      <c r="AB3178" s="123">
        <v>24045</v>
      </c>
      <c r="AC3178" s="124">
        <v>24721</v>
      </c>
      <c r="AD3178" s="123">
        <v>20246</v>
      </c>
      <c r="AE3178" s="125">
        <v>20693</v>
      </c>
      <c r="AF3178" s="126">
        <v>22746</v>
      </c>
    </row>
    <row r="3179" spans="2:32">
      <c r="B3179" s="127">
        <v>3141</v>
      </c>
      <c r="C3179" s="128">
        <v>3141</v>
      </c>
      <c r="D3179" s="129">
        <v>131</v>
      </c>
      <c r="E3179" s="130">
        <v>5</v>
      </c>
      <c r="F3179" s="131">
        <v>11</v>
      </c>
      <c r="G3179" s="132" t="s">
        <v>486</v>
      </c>
      <c r="H3179" s="133">
        <v>5</v>
      </c>
      <c r="I3179" s="128">
        <v>10</v>
      </c>
      <c r="J3179" s="129" t="s">
        <v>486</v>
      </c>
      <c r="K3179" s="134">
        <v>21</v>
      </c>
      <c r="L3179" s="108"/>
      <c r="M3179" s="81">
        <v>15661</v>
      </c>
      <c r="N3179" s="135">
        <v>15445</v>
      </c>
      <c r="O3179" s="136">
        <v>17644</v>
      </c>
      <c r="P3179" s="135">
        <v>18805</v>
      </c>
      <c r="Q3179" s="136">
        <v>19891</v>
      </c>
      <c r="R3179" s="135">
        <v>17947</v>
      </c>
      <c r="S3179" s="136">
        <v>16576</v>
      </c>
      <c r="T3179" s="135">
        <v>17610</v>
      </c>
      <c r="U3179" s="136">
        <v>19635</v>
      </c>
      <c r="V3179" s="135">
        <v>22013</v>
      </c>
      <c r="W3179" s="136">
        <v>22752</v>
      </c>
      <c r="X3179" s="135">
        <v>20967</v>
      </c>
      <c r="Y3179" s="136">
        <v>19566</v>
      </c>
      <c r="Z3179" s="135">
        <v>21894</v>
      </c>
      <c r="AA3179" s="136">
        <v>23476</v>
      </c>
      <c r="AB3179" s="135">
        <v>24895</v>
      </c>
      <c r="AC3179" s="136">
        <v>25574</v>
      </c>
      <c r="AD3179" s="135">
        <v>21376</v>
      </c>
      <c r="AE3179" s="137">
        <v>21602</v>
      </c>
      <c r="AF3179" s="138">
        <v>23419</v>
      </c>
    </row>
    <row r="3180" spans="2:32">
      <c r="B3180" s="114">
        <v>3142</v>
      </c>
      <c r="C3180" s="115">
        <v>3142</v>
      </c>
      <c r="D3180" s="116">
        <v>131</v>
      </c>
      <c r="E3180" s="117">
        <v>5</v>
      </c>
      <c r="F3180" s="118">
        <v>11</v>
      </c>
      <c r="G3180" s="119" t="s">
        <v>486</v>
      </c>
      <c r="H3180" s="120">
        <v>5</v>
      </c>
      <c r="I3180" s="115">
        <v>10</v>
      </c>
      <c r="J3180" s="116" t="s">
        <v>486</v>
      </c>
      <c r="K3180" s="121">
        <v>22</v>
      </c>
      <c r="L3180" s="108"/>
      <c r="M3180" s="122">
        <v>14775</v>
      </c>
      <c r="N3180" s="123">
        <v>14624</v>
      </c>
      <c r="O3180" s="124">
        <v>16513</v>
      </c>
      <c r="P3180" s="123">
        <v>17578</v>
      </c>
      <c r="Q3180" s="124">
        <v>18721</v>
      </c>
      <c r="R3180" s="123">
        <v>17182</v>
      </c>
      <c r="S3180" s="124">
        <v>15908</v>
      </c>
      <c r="T3180" s="123">
        <v>16928</v>
      </c>
      <c r="U3180" s="124">
        <v>18678</v>
      </c>
      <c r="V3180" s="123">
        <v>21093</v>
      </c>
      <c r="W3180" s="124">
        <v>21941</v>
      </c>
      <c r="X3180" s="123">
        <v>20544</v>
      </c>
      <c r="Y3180" s="124">
        <v>19228</v>
      </c>
      <c r="Z3180" s="123">
        <v>21145</v>
      </c>
      <c r="AA3180" s="124">
        <v>22757</v>
      </c>
      <c r="AB3180" s="123">
        <v>24274</v>
      </c>
      <c r="AC3180" s="124">
        <v>25043</v>
      </c>
      <c r="AD3180" s="123">
        <v>21222</v>
      </c>
      <c r="AE3180" s="125">
        <v>21309</v>
      </c>
      <c r="AF3180" s="126">
        <v>22800</v>
      </c>
    </row>
    <row r="3181" spans="2:32">
      <c r="B3181" s="127">
        <v>3143</v>
      </c>
      <c r="C3181" s="128">
        <v>3143</v>
      </c>
      <c r="D3181" s="129">
        <v>131</v>
      </c>
      <c r="E3181" s="130">
        <v>5</v>
      </c>
      <c r="F3181" s="131">
        <v>11</v>
      </c>
      <c r="G3181" s="132" t="s">
        <v>486</v>
      </c>
      <c r="H3181" s="133">
        <v>5</v>
      </c>
      <c r="I3181" s="128">
        <v>10</v>
      </c>
      <c r="J3181" s="129" t="s">
        <v>486</v>
      </c>
      <c r="K3181" s="134">
        <v>23</v>
      </c>
      <c r="L3181" s="108"/>
      <c r="M3181" s="81">
        <v>13674</v>
      </c>
      <c r="N3181" s="135">
        <v>13647</v>
      </c>
      <c r="O3181" s="136">
        <v>15193</v>
      </c>
      <c r="P3181" s="135">
        <v>16150</v>
      </c>
      <c r="Q3181" s="136">
        <v>17234</v>
      </c>
      <c r="R3181" s="135">
        <v>16109</v>
      </c>
      <c r="S3181" s="136">
        <v>14980</v>
      </c>
      <c r="T3181" s="135">
        <v>16029</v>
      </c>
      <c r="U3181" s="136">
        <v>17432</v>
      </c>
      <c r="V3181" s="135">
        <v>19734</v>
      </c>
      <c r="W3181" s="136">
        <v>20706</v>
      </c>
      <c r="X3181" s="135">
        <v>19627</v>
      </c>
      <c r="Y3181" s="136">
        <v>18466</v>
      </c>
      <c r="Z3181" s="135">
        <v>19992</v>
      </c>
      <c r="AA3181" s="136">
        <v>21591</v>
      </c>
      <c r="AB3181" s="135">
        <v>23071</v>
      </c>
      <c r="AC3181" s="136">
        <v>23911</v>
      </c>
      <c r="AD3181" s="135">
        <v>20565</v>
      </c>
      <c r="AE3181" s="137">
        <v>20577</v>
      </c>
      <c r="AF3181" s="138">
        <v>21719</v>
      </c>
    </row>
    <row r="3182" spans="2:32">
      <c r="B3182" s="114">
        <v>3144</v>
      </c>
      <c r="C3182" s="115">
        <v>3144</v>
      </c>
      <c r="D3182" s="116">
        <v>131</v>
      </c>
      <c r="E3182" s="117">
        <v>5</v>
      </c>
      <c r="F3182" s="118">
        <v>11</v>
      </c>
      <c r="G3182" s="119" t="s">
        <v>486</v>
      </c>
      <c r="H3182" s="120">
        <v>5</v>
      </c>
      <c r="I3182" s="115">
        <v>10</v>
      </c>
      <c r="J3182" s="116" t="s">
        <v>486</v>
      </c>
      <c r="K3182" s="121">
        <v>24</v>
      </c>
      <c r="L3182" s="108"/>
      <c r="M3182" s="122">
        <v>12864</v>
      </c>
      <c r="N3182" s="123">
        <v>12900</v>
      </c>
      <c r="O3182" s="124">
        <v>14170</v>
      </c>
      <c r="P3182" s="123">
        <v>15055</v>
      </c>
      <c r="Q3182" s="124">
        <v>15985</v>
      </c>
      <c r="R3182" s="123">
        <v>15255</v>
      </c>
      <c r="S3182" s="124">
        <v>14187</v>
      </c>
      <c r="T3182" s="123">
        <v>15299</v>
      </c>
      <c r="U3182" s="124">
        <v>16431</v>
      </c>
      <c r="V3182" s="123">
        <v>18534</v>
      </c>
      <c r="W3182" s="124">
        <v>19683</v>
      </c>
      <c r="X3182" s="123">
        <v>18872</v>
      </c>
      <c r="Y3182" s="124">
        <v>17744</v>
      </c>
      <c r="Z3182" s="123">
        <v>19034</v>
      </c>
      <c r="AA3182" s="124">
        <v>20616</v>
      </c>
      <c r="AB3182" s="123">
        <v>21923</v>
      </c>
      <c r="AC3182" s="124">
        <v>22961</v>
      </c>
      <c r="AD3182" s="123">
        <v>19911</v>
      </c>
      <c r="AE3182" s="125">
        <v>19956</v>
      </c>
      <c r="AF3182" s="126">
        <v>20780</v>
      </c>
    </row>
    <row r="3183" spans="2:32">
      <c r="B3183" s="127">
        <v>3145</v>
      </c>
      <c r="C3183" s="128">
        <v>3145</v>
      </c>
      <c r="D3183" s="129">
        <v>132</v>
      </c>
      <c r="E3183" s="130">
        <v>5</v>
      </c>
      <c r="F3183" s="131">
        <v>12</v>
      </c>
      <c r="G3183" s="132" t="s">
        <v>486</v>
      </c>
      <c r="H3183" s="133">
        <v>5</v>
      </c>
      <c r="I3183" s="128">
        <v>11</v>
      </c>
      <c r="J3183" s="129" t="s">
        <v>486</v>
      </c>
      <c r="K3183" s="134">
        <v>1</v>
      </c>
      <c r="L3183" s="108"/>
      <c r="M3183" s="81">
        <v>12123</v>
      </c>
      <c r="N3183" s="135">
        <v>12569</v>
      </c>
      <c r="O3183" s="136">
        <v>13439</v>
      </c>
      <c r="P3183" s="135">
        <v>14618</v>
      </c>
      <c r="Q3183" s="136">
        <v>15438</v>
      </c>
      <c r="R3183" s="135">
        <v>14333</v>
      </c>
      <c r="S3183" s="136">
        <v>13944</v>
      </c>
      <c r="T3183" s="135">
        <v>14868</v>
      </c>
      <c r="U3183" s="136">
        <v>15897</v>
      </c>
      <c r="V3183" s="135">
        <v>17996</v>
      </c>
      <c r="W3183" s="136">
        <v>19021</v>
      </c>
      <c r="X3183" s="135">
        <v>17717</v>
      </c>
      <c r="Y3183" s="136">
        <v>16946</v>
      </c>
      <c r="Z3183" s="135">
        <v>18806</v>
      </c>
      <c r="AA3183" s="136">
        <v>20367</v>
      </c>
      <c r="AB3183" s="135">
        <v>21488</v>
      </c>
      <c r="AC3183" s="136">
        <v>22374</v>
      </c>
      <c r="AD3183" s="135">
        <v>18787</v>
      </c>
      <c r="AE3183" s="137">
        <v>19437</v>
      </c>
      <c r="AF3183" s="138">
        <v>20729</v>
      </c>
    </row>
    <row r="3184" spans="2:32">
      <c r="B3184" s="114">
        <v>3146</v>
      </c>
      <c r="C3184" s="115">
        <v>3146</v>
      </c>
      <c r="D3184" s="116">
        <v>132</v>
      </c>
      <c r="E3184" s="117">
        <v>5</v>
      </c>
      <c r="F3184" s="118">
        <v>12</v>
      </c>
      <c r="G3184" s="119" t="s">
        <v>486</v>
      </c>
      <c r="H3184" s="120">
        <v>5</v>
      </c>
      <c r="I3184" s="115">
        <v>11</v>
      </c>
      <c r="J3184" s="116" t="s">
        <v>486</v>
      </c>
      <c r="K3184" s="121">
        <v>2</v>
      </c>
      <c r="L3184" s="108"/>
      <c r="M3184" s="122">
        <v>11786</v>
      </c>
      <c r="N3184" s="123">
        <v>12356</v>
      </c>
      <c r="O3184" s="124">
        <v>13132</v>
      </c>
      <c r="P3184" s="123">
        <v>14171</v>
      </c>
      <c r="Q3184" s="124">
        <v>14967</v>
      </c>
      <c r="R3184" s="123">
        <v>13916</v>
      </c>
      <c r="S3184" s="124">
        <v>13617</v>
      </c>
      <c r="T3184" s="123">
        <v>14583</v>
      </c>
      <c r="U3184" s="124">
        <v>15508</v>
      </c>
      <c r="V3184" s="123">
        <v>17452</v>
      </c>
      <c r="W3184" s="124">
        <v>18516</v>
      </c>
      <c r="X3184" s="123">
        <v>17190</v>
      </c>
      <c r="Y3184" s="124">
        <v>16524</v>
      </c>
      <c r="Z3184" s="123">
        <v>18305</v>
      </c>
      <c r="AA3184" s="124">
        <v>19734</v>
      </c>
      <c r="AB3184" s="123">
        <v>20827</v>
      </c>
      <c r="AC3184" s="124">
        <v>21767</v>
      </c>
      <c r="AD3184" s="123">
        <v>18307</v>
      </c>
      <c r="AE3184" s="125">
        <v>19037</v>
      </c>
      <c r="AF3184" s="126">
        <v>20174</v>
      </c>
    </row>
    <row r="3185" spans="2:32">
      <c r="B3185" s="127">
        <v>3147</v>
      </c>
      <c r="C3185" s="128">
        <v>3147</v>
      </c>
      <c r="D3185" s="129">
        <v>132</v>
      </c>
      <c r="E3185" s="130">
        <v>5</v>
      </c>
      <c r="F3185" s="131">
        <v>12</v>
      </c>
      <c r="G3185" s="132" t="s">
        <v>486</v>
      </c>
      <c r="H3185" s="133">
        <v>5</v>
      </c>
      <c r="I3185" s="128">
        <v>11</v>
      </c>
      <c r="J3185" s="129" t="s">
        <v>486</v>
      </c>
      <c r="K3185" s="134">
        <v>3</v>
      </c>
      <c r="L3185" s="108"/>
      <c r="M3185" s="81">
        <v>11567</v>
      </c>
      <c r="N3185" s="135">
        <v>12195</v>
      </c>
      <c r="O3185" s="136">
        <v>12912</v>
      </c>
      <c r="P3185" s="135">
        <v>13921</v>
      </c>
      <c r="Q3185" s="136">
        <v>14695</v>
      </c>
      <c r="R3185" s="135">
        <v>13651</v>
      </c>
      <c r="S3185" s="136">
        <v>13383</v>
      </c>
      <c r="T3185" s="135">
        <v>14353</v>
      </c>
      <c r="U3185" s="136">
        <v>15207</v>
      </c>
      <c r="V3185" s="135">
        <v>17082</v>
      </c>
      <c r="W3185" s="136">
        <v>18151</v>
      </c>
      <c r="X3185" s="135">
        <v>16788</v>
      </c>
      <c r="Y3185" s="136">
        <v>16169</v>
      </c>
      <c r="Z3185" s="135">
        <v>17881</v>
      </c>
      <c r="AA3185" s="136">
        <v>19255</v>
      </c>
      <c r="AB3185" s="135">
        <v>20306</v>
      </c>
      <c r="AC3185" s="136">
        <v>21266</v>
      </c>
      <c r="AD3185" s="135">
        <v>17889</v>
      </c>
      <c r="AE3185" s="137">
        <v>18640</v>
      </c>
      <c r="AF3185" s="138">
        <v>19691</v>
      </c>
    </row>
    <row r="3186" spans="2:32">
      <c r="B3186" s="114">
        <v>3148</v>
      </c>
      <c r="C3186" s="115">
        <v>3148</v>
      </c>
      <c r="D3186" s="116">
        <v>132</v>
      </c>
      <c r="E3186" s="117">
        <v>5</v>
      </c>
      <c r="F3186" s="118">
        <v>12</v>
      </c>
      <c r="G3186" s="119" t="s">
        <v>486</v>
      </c>
      <c r="H3186" s="120">
        <v>5</v>
      </c>
      <c r="I3186" s="115">
        <v>11</v>
      </c>
      <c r="J3186" s="116" t="s">
        <v>486</v>
      </c>
      <c r="K3186" s="121">
        <v>4</v>
      </c>
      <c r="L3186" s="108"/>
      <c r="M3186" s="122">
        <v>11555</v>
      </c>
      <c r="N3186" s="123">
        <v>12296</v>
      </c>
      <c r="O3186" s="124">
        <v>12994</v>
      </c>
      <c r="P3186" s="123">
        <v>13944</v>
      </c>
      <c r="Q3186" s="124">
        <v>14624</v>
      </c>
      <c r="R3186" s="123">
        <v>13555</v>
      </c>
      <c r="S3186" s="124">
        <v>13286</v>
      </c>
      <c r="T3186" s="123">
        <v>14336</v>
      </c>
      <c r="U3186" s="124">
        <v>15069</v>
      </c>
      <c r="V3186" s="123">
        <v>16816</v>
      </c>
      <c r="W3186" s="124">
        <v>17761</v>
      </c>
      <c r="X3186" s="123">
        <v>16371</v>
      </c>
      <c r="Y3186" s="124">
        <v>15785</v>
      </c>
      <c r="Z3186" s="123">
        <v>17507</v>
      </c>
      <c r="AA3186" s="124">
        <v>18755</v>
      </c>
      <c r="AB3186" s="123">
        <v>19687</v>
      </c>
      <c r="AC3186" s="124">
        <v>20543</v>
      </c>
      <c r="AD3186" s="123">
        <v>17344</v>
      </c>
      <c r="AE3186" s="125">
        <v>18218</v>
      </c>
      <c r="AF3186" s="126">
        <v>19155</v>
      </c>
    </row>
    <row r="3187" spans="2:32">
      <c r="B3187" s="127">
        <v>3149</v>
      </c>
      <c r="C3187" s="128">
        <v>3149</v>
      </c>
      <c r="D3187" s="129">
        <v>132</v>
      </c>
      <c r="E3187" s="130">
        <v>5</v>
      </c>
      <c r="F3187" s="131">
        <v>12</v>
      </c>
      <c r="G3187" s="132" t="s">
        <v>486</v>
      </c>
      <c r="H3187" s="133">
        <v>5</v>
      </c>
      <c r="I3187" s="128">
        <v>11</v>
      </c>
      <c r="J3187" s="129" t="s">
        <v>486</v>
      </c>
      <c r="K3187" s="134">
        <v>5</v>
      </c>
      <c r="L3187" s="108"/>
      <c r="M3187" s="81">
        <v>11718</v>
      </c>
      <c r="N3187" s="135">
        <v>12717</v>
      </c>
      <c r="O3187" s="136">
        <v>13448</v>
      </c>
      <c r="P3187" s="135">
        <v>14393</v>
      </c>
      <c r="Q3187" s="136">
        <v>14950</v>
      </c>
      <c r="R3187" s="135">
        <v>13723</v>
      </c>
      <c r="S3187" s="136">
        <v>13288</v>
      </c>
      <c r="T3187" s="135">
        <v>14676</v>
      </c>
      <c r="U3187" s="136">
        <v>15223</v>
      </c>
      <c r="V3187" s="135">
        <v>16980</v>
      </c>
      <c r="W3187" s="136">
        <v>17628</v>
      </c>
      <c r="X3187" s="135">
        <v>16145</v>
      </c>
      <c r="Y3187" s="136">
        <v>15517</v>
      </c>
      <c r="Z3187" s="135">
        <v>17431</v>
      </c>
      <c r="AA3187" s="136">
        <v>18614</v>
      </c>
      <c r="AB3187" s="135">
        <v>19470</v>
      </c>
      <c r="AC3187" s="136">
        <v>20042</v>
      </c>
      <c r="AD3187" s="135">
        <v>16883</v>
      </c>
      <c r="AE3187" s="137">
        <v>18099</v>
      </c>
      <c r="AF3187" s="138">
        <v>18883</v>
      </c>
    </row>
    <row r="3188" spans="2:32">
      <c r="B3188" s="114">
        <v>3150</v>
      </c>
      <c r="C3188" s="115">
        <v>3150</v>
      </c>
      <c r="D3188" s="116">
        <v>132</v>
      </c>
      <c r="E3188" s="117">
        <v>5</v>
      </c>
      <c r="F3188" s="118">
        <v>12</v>
      </c>
      <c r="G3188" s="119" t="s">
        <v>486</v>
      </c>
      <c r="H3188" s="120">
        <v>5</v>
      </c>
      <c r="I3188" s="115">
        <v>11</v>
      </c>
      <c r="J3188" s="116" t="s">
        <v>486</v>
      </c>
      <c r="K3188" s="121">
        <v>6</v>
      </c>
      <c r="L3188" s="108"/>
      <c r="M3188" s="122">
        <v>11992</v>
      </c>
      <c r="N3188" s="123">
        <v>13671</v>
      </c>
      <c r="O3188" s="124">
        <v>14470</v>
      </c>
      <c r="P3188" s="123">
        <v>15376</v>
      </c>
      <c r="Q3188" s="124">
        <v>15737</v>
      </c>
      <c r="R3188" s="123">
        <v>13905</v>
      </c>
      <c r="S3188" s="124">
        <v>13166</v>
      </c>
      <c r="T3188" s="123">
        <v>15425</v>
      </c>
      <c r="U3188" s="124">
        <v>15932</v>
      </c>
      <c r="V3188" s="123">
        <v>17502</v>
      </c>
      <c r="W3188" s="124">
        <v>17721</v>
      </c>
      <c r="X3188" s="123">
        <v>15869</v>
      </c>
      <c r="Y3188" s="124">
        <v>15052</v>
      </c>
      <c r="Z3188" s="123">
        <v>17810</v>
      </c>
      <c r="AA3188" s="124">
        <v>18938</v>
      </c>
      <c r="AB3188" s="123">
        <v>19568</v>
      </c>
      <c r="AC3188" s="124">
        <v>19754</v>
      </c>
      <c r="AD3188" s="123">
        <v>16220</v>
      </c>
      <c r="AE3188" s="125">
        <v>18332</v>
      </c>
      <c r="AF3188" s="126">
        <v>19063</v>
      </c>
    </row>
    <row r="3189" spans="2:32">
      <c r="B3189" s="127">
        <v>3151</v>
      </c>
      <c r="C3189" s="128">
        <v>3151</v>
      </c>
      <c r="D3189" s="129">
        <v>132</v>
      </c>
      <c r="E3189" s="130">
        <v>5</v>
      </c>
      <c r="F3189" s="131">
        <v>12</v>
      </c>
      <c r="G3189" s="132" t="s">
        <v>486</v>
      </c>
      <c r="H3189" s="133">
        <v>5</v>
      </c>
      <c r="I3189" s="128">
        <v>11</v>
      </c>
      <c r="J3189" s="129" t="s">
        <v>486</v>
      </c>
      <c r="K3189" s="134">
        <v>7</v>
      </c>
      <c r="L3189" s="108"/>
      <c r="M3189" s="81">
        <v>12583</v>
      </c>
      <c r="N3189" s="135">
        <v>15065</v>
      </c>
      <c r="O3189" s="136">
        <v>15787</v>
      </c>
      <c r="P3189" s="135">
        <v>16786</v>
      </c>
      <c r="Q3189" s="136">
        <v>16932</v>
      </c>
      <c r="R3189" s="135">
        <v>14302</v>
      </c>
      <c r="S3189" s="136">
        <v>13332</v>
      </c>
      <c r="T3189" s="135">
        <v>16609</v>
      </c>
      <c r="U3189" s="136">
        <v>16982</v>
      </c>
      <c r="V3189" s="135">
        <v>18471</v>
      </c>
      <c r="W3189" s="136">
        <v>18219</v>
      </c>
      <c r="X3189" s="135">
        <v>15894</v>
      </c>
      <c r="Y3189" s="136">
        <v>14816</v>
      </c>
      <c r="Z3189" s="135">
        <v>18474</v>
      </c>
      <c r="AA3189" s="136">
        <v>19749</v>
      </c>
      <c r="AB3189" s="135">
        <v>20145</v>
      </c>
      <c r="AC3189" s="136">
        <v>19957</v>
      </c>
      <c r="AD3189" s="135">
        <v>15836</v>
      </c>
      <c r="AE3189" s="137">
        <v>19094</v>
      </c>
      <c r="AF3189" s="138">
        <v>19576</v>
      </c>
    </row>
    <row r="3190" spans="2:32">
      <c r="B3190" s="114">
        <v>3152</v>
      </c>
      <c r="C3190" s="115">
        <v>3152</v>
      </c>
      <c r="D3190" s="116">
        <v>132</v>
      </c>
      <c r="E3190" s="117">
        <v>5</v>
      </c>
      <c r="F3190" s="118">
        <v>12</v>
      </c>
      <c r="G3190" s="119" t="s">
        <v>486</v>
      </c>
      <c r="H3190" s="120">
        <v>5</v>
      </c>
      <c r="I3190" s="115">
        <v>11</v>
      </c>
      <c r="J3190" s="116" t="s">
        <v>486</v>
      </c>
      <c r="K3190" s="121">
        <v>8</v>
      </c>
      <c r="L3190" s="108"/>
      <c r="M3190" s="122">
        <v>13457</v>
      </c>
      <c r="N3190" s="123">
        <v>15962</v>
      </c>
      <c r="O3190" s="124">
        <v>16643</v>
      </c>
      <c r="P3190" s="123">
        <v>17776</v>
      </c>
      <c r="Q3190" s="124">
        <v>17940</v>
      </c>
      <c r="R3190" s="123">
        <v>15068</v>
      </c>
      <c r="S3190" s="124">
        <v>14070</v>
      </c>
      <c r="T3190" s="123">
        <v>17480</v>
      </c>
      <c r="U3190" s="124">
        <v>17675</v>
      </c>
      <c r="V3190" s="123">
        <v>19370</v>
      </c>
      <c r="W3190" s="124">
        <v>18595</v>
      </c>
      <c r="X3190" s="123">
        <v>16471</v>
      </c>
      <c r="Y3190" s="124">
        <v>15365</v>
      </c>
      <c r="Z3190" s="123">
        <v>18967</v>
      </c>
      <c r="AA3190" s="124">
        <v>20406</v>
      </c>
      <c r="AB3190" s="123">
        <v>20849</v>
      </c>
      <c r="AC3190" s="124">
        <v>20218</v>
      </c>
      <c r="AD3190" s="123">
        <v>16347</v>
      </c>
      <c r="AE3190" s="125">
        <v>19773</v>
      </c>
      <c r="AF3190" s="126">
        <v>20013</v>
      </c>
    </row>
    <row r="3191" spans="2:32">
      <c r="B3191" s="127">
        <v>3153</v>
      </c>
      <c r="C3191" s="128">
        <v>3153</v>
      </c>
      <c r="D3191" s="129">
        <v>132</v>
      </c>
      <c r="E3191" s="130">
        <v>5</v>
      </c>
      <c r="F3191" s="131">
        <v>12</v>
      </c>
      <c r="G3191" s="132" t="s">
        <v>486</v>
      </c>
      <c r="H3191" s="133">
        <v>5</v>
      </c>
      <c r="I3191" s="128">
        <v>11</v>
      </c>
      <c r="J3191" s="129" t="s">
        <v>486</v>
      </c>
      <c r="K3191" s="134">
        <v>9</v>
      </c>
      <c r="L3191" s="108"/>
      <c r="M3191" s="81">
        <v>14137</v>
      </c>
      <c r="N3191" s="135">
        <v>16448</v>
      </c>
      <c r="O3191" s="136">
        <v>17147</v>
      </c>
      <c r="P3191" s="135">
        <v>18259</v>
      </c>
      <c r="Q3191" s="136">
        <v>18599</v>
      </c>
      <c r="R3191" s="135">
        <v>15635</v>
      </c>
      <c r="S3191" s="136">
        <v>14710</v>
      </c>
      <c r="T3191" s="135">
        <v>17864</v>
      </c>
      <c r="U3191" s="136">
        <v>18158</v>
      </c>
      <c r="V3191" s="135">
        <v>19785</v>
      </c>
      <c r="W3191" s="136">
        <v>18617</v>
      </c>
      <c r="X3191" s="135">
        <v>16880</v>
      </c>
      <c r="Y3191" s="136">
        <v>15995</v>
      </c>
      <c r="Z3191" s="135">
        <v>19208</v>
      </c>
      <c r="AA3191" s="136">
        <v>20651</v>
      </c>
      <c r="AB3191" s="135">
        <v>21185</v>
      </c>
      <c r="AC3191" s="136">
        <v>20280</v>
      </c>
      <c r="AD3191" s="135">
        <v>16932</v>
      </c>
      <c r="AE3191" s="137">
        <v>19950</v>
      </c>
      <c r="AF3191" s="138">
        <v>20193</v>
      </c>
    </row>
    <row r="3192" spans="2:32">
      <c r="B3192" s="114">
        <v>3154</v>
      </c>
      <c r="C3192" s="115">
        <v>3154</v>
      </c>
      <c r="D3192" s="116">
        <v>132</v>
      </c>
      <c r="E3192" s="117">
        <v>5</v>
      </c>
      <c r="F3192" s="118">
        <v>12</v>
      </c>
      <c r="G3192" s="119" t="s">
        <v>486</v>
      </c>
      <c r="H3192" s="120">
        <v>5</v>
      </c>
      <c r="I3192" s="115">
        <v>11</v>
      </c>
      <c r="J3192" s="116" t="s">
        <v>486</v>
      </c>
      <c r="K3192" s="121">
        <v>10</v>
      </c>
      <c r="L3192" s="108"/>
      <c r="M3192" s="122">
        <v>14214</v>
      </c>
      <c r="N3192" s="123">
        <v>16626</v>
      </c>
      <c r="O3192" s="124">
        <v>17493</v>
      </c>
      <c r="P3192" s="123">
        <v>18676</v>
      </c>
      <c r="Q3192" s="124">
        <v>19037</v>
      </c>
      <c r="R3192" s="123">
        <v>15771</v>
      </c>
      <c r="S3192" s="124">
        <v>15145</v>
      </c>
      <c r="T3192" s="123">
        <v>18080</v>
      </c>
      <c r="U3192" s="124">
        <v>18569</v>
      </c>
      <c r="V3192" s="123">
        <v>20293</v>
      </c>
      <c r="W3192" s="124">
        <v>18721</v>
      </c>
      <c r="X3192" s="123">
        <v>17104</v>
      </c>
      <c r="Y3192" s="124">
        <v>16469</v>
      </c>
      <c r="Z3192" s="123">
        <v>19681</v>
      </c>
      <c r="AA3192" s="124">
        <v>21223</v>
      </c>
      <c r="AB3192" s="123">
        <v>21781</v>
      </c>
      <c r="AC3192" s="124">
        <v>20436</v>
      </c>
      <c r="AD3192" s="123">
        <v>17472</v>
      </c>
      <c r="AE3192" s="125">
        <v>20261</v>
      </c>
      <c r="AF3192" s="126">
        <v>20711</v>
      </c>
    </row>
    <row r="3193" spans="2:32">
      <c r="B3193" s="127">
        <v>3155</v>
      </c>
      <c r="C3193" s="128">
        <v>3155</v>
      </c>
      <c r="D3193" s="129">
        <v>132</v>
      </c>
      <c r="E3193" s="130">
        <v>5</v>
      </c>
      <c r="F3193" s="131">
        <v>12</v>
      </c>
      <c r="G3193" s="132" t="s">
        <v>486</v>
      </c>
      <c r="H3193" s="133">
        <v>5</v>
      </c>
      <c r="I3193" s="128">
        <v>11</v>
      </c>
      <c r="J3193" s="129" t="s">
        <v>486</v>
      </c>
      <c r="K3193" s="134">
        <v>11</v>
      </c>
      <c r="L3193" s="108"/>
      <c r="M3193" s="81">
        <v>14144</v>
      </c>
      <c r="N3193" s="135">
        <v>16851</v>
      </c>
      <c r="O3193" s="136">
        <v>17790</v>
      </c>
      <c r="P3193" s="135">
        <v>19032</v>
      </c>
      <c r="Q3193" s="136">
        <v>19390</v>
      </c>
      <c r="R3193" s="135">
        <v>15745</v>
      </c>
      <c r="S3193" s="136">
        <v>15448</v>
      </c>
      <c r="T3193" s="135">
        <v>18375</v>
      </c>
      <c r="U3193" s="136">
        <v>18957</v>
      </c>
      <c r="V3193" s="135">
        <v>20714</v>
      </c>
      <c r="W3193" s="136">
        <v>18743</v>
      </c>
      <c r="X3193" s="135">
        <v>17171</v>
      </c>
      <c r="Y3193" s="136">
        <v>16750</v>
      </c>
      <c r="Z3193" s="135">
        <v>20127</v>
      </c>
      <c r="AA3193" s="136">
        <v>21736</v>
      </c>
      <c r="AB3193" s="135">
        <v>22295</v>
      </c>
      <c r="AC3193" s="136">
        <v>20451</v>
      </c>
      <c r="AD3193" s="135">
        <v>17788</v>
      </c>
      <c r="AE3193" s="137">
        <v>20659</v>
      </c>
      <c r="AF3193" s="138">
        <v>21200</v>
      </c>
    </row>
    <row r="3194" spans="2:32">
      <c r="B3194" s="114">
        <v>3156</v>
      </c>
      <c r="C3194" s="115">
        <v>3156</v>
      </c>
      <c r="D3194" s="116">
        <v>132</v>
      </c>
      <c r="E3194" s="117">
        <v>5</v>
      </c>
      <c r="F3194" s="118">
        <v>12</v>
      </c>
      <c r="G3194" s="119" t="s">
        <v>486</v>
      </c>
      <c r="H3194" s="120">
        <v>5</v>
      </c>
      <c r="I3194" s="115">
        <v>11</v>
      </c>
      <c r="J3194" s="116" t="s">
        <v>486</v>
      </c>
      <c r="K3194" s="121">
        <v>12</v>
      </c>
      <c r="L3194" s="108"/>
      <c r="M3194" s="122">
        <v>13893</v>
      </c>
      <c r="N3194" s="123">
        <v>16889</v>
      </c>
      <c r="O3194" s="124">
        <v>17878</v>
      </c>
      <c r="P3194" s="123">
        <v>19188</v>
      </c>
      <c r="Q3194" s="124">
        <v>19598</v>
      </c>
      <c r="R3194" s="123">
        <v>15518</v>
      </c>
      <c r="S3194" s="124">
        <v>15545</v>
      </c>
      <c r="T3194" s="123">
        <v>18407</v>
      </c>
      <c r="U3194" s="124">
        <v>19058</v>
      </c>
      <c r="V3194" s="123">
        <v>20956</v>
      </c>
      <c r="W3194" s="124">
        <v>18645</v>
      </c>
      <c r="X3194" s="123">
        <v>16985</v>
      </c>
      <c r="Y3194" s="124">
        <v>16817</v>
      </c>
      <c r="Z3194" s="123">
        <v>20262</v>
      </c>
      <c r="AA3194" s="124">
        <v>21976</v>
      </c>
      <c r="AB3194" s="123">
        <v>22583</v>
      </c>
      <c r="AC3194" s="124">
        <v>20341</v>
      </c>
      <c r="AD3194" s="123">
        <v>17867</v>
      </c>
      <c r="AE3194" s="125">
        <v>20724</v>
      </c>
      <c r="AF3194" s="126">
        <v>21347</v>
      </c>
    </row>
    <row r="3195" spans="2:32">
      <c r="B3195" s="127">
        <v>3157</v>
      </c>
      <c r="C3195" s="128">
        <v>3157</v>
      </c>
      <c r="D3195" s="129">
        <v>132</v>
      </c>
      <c r="E3195" s="130">
        <v>5</v>
      </c>
      <c r="F3195" s="131">
        <v>12</v>
      </c>
      <c r="G3195" s="132" t="s">
        <v>486</v>
      </c>
      <c r="H3195" s="133">
        <v>5</v>
      </c>
      <c r="I3195" s="128">
        <v>11</v>
      </c>
      <c r="J3195" s="129" t="s">
        <v>486</v>
      </c>
      <c r="K3195" s="134">
        <v>13</v>
      </c>
      <c r="L3195" s="108"/>
      <c r="M3195" s="81">
        <v>13551</v>
      </c>
      <c r="N3195" s="135">
        <v>17031</v>
      </c>
      <c r="O3195" s="136">
        <v>18061</v>
      </c>
      <c r="P3195" s="135">
        <v>19345</v>
      </c>
      <c r="Q3195" s="136">
        <v>19811</v>
      </c>
      <c r="R3195" s="135">
        <v>15180</v>
      </c>
      <c r="S3195" s="136">
        <v>15557</v>
      </c>
      <c r="T3195" s="135">
        <v>18552</v>
      </c>
      <c r="U3195" s="136">
        <v>19244</v>
      </c>
      <c r="V3195" s="135">
        <v>21191</v>
      </c>
      <c r="W3195" s="136">
        <v>18533</v>
      </c>
      <c r="X3195" s="135">
        <v>16650</v>
      </c>
      <c r="Y3195" s="136">
        <v>16804</v>
      </c>
      <c r="Z3195" s="135">
        <v>20447</v>
      </c>
      <c r="AA3195" s="136">
        <v>22138</v>
      </c>
      <c r="AB3195" s="135">
        <v>22810</v>
      </c>
      <c r="AC3195" s="136">
        <v>20202</v>
      </c>
      <c r="AD3195" s="135">
        <v>17847</v>
      </c>
      <c r="AE3195" s="137">
        <v>20859</v>
      </c>
      <c r="AF3195" s="138">
        <v>21530</v>
      </c>
    </row>
    <row r="3196" spans="2:32">
      <c r="B3196" s="114">
        <v>3158</v>
      </c>
      <c r="C3196" s="115">
        <v>3158</v>
      </c>
      <c r="D3196" s="116">
        <v>132</v>
      </c>
      <c r="E3196" s="117">
        <v>5</v>
      </c>
      <c r="F3196" s="118">
        <v>12</v>
      </c>
      <c r="G3196" s="119" t="s">
        <v>486</v>
      </c>
      <c r="H3196" s="120">
        <v>5</v>
      </c>
      <c r="I3196" s="115">
        <v>11</v>
      </c>
      <c r="J3196" s="116" t="s">
        <v>486</v>
      </c>
      <c r="K3196" s="121">
        <v>14</v>
      </c>
      <c r="L3196" s="108"/>
      <c r="M3196" s="122">
        <v>13239</v>
      </c>
      <c r="N3196" s="123">
        <v>17066</v>
      </c>
      <c r="O3196" s="124">
        <v>18195</v>
      </c>
      <c r="P3196" s="123">
        <v>19444</v>
      </c>
      <c r="Q3196" s="124">
        <v>19880</v>
      </c>
      <c r="R3196" s="123">
        <v>14882</v>
      </c>
      <c r="S3196" s="124">
        <v>15610</v>
      </c>
      <c r="T3196" s="123">
        <v>18585</v>
      </c>
      <c r="U3196" s="124">
        <v>19357</v>
      </c>
      <c r="V3196" s="123">
        <v>21245</v>
      </c>
      <c r="W3196" s="124">
        <v>18365</v>
      </c>
      <c r="X3196" s="123">
        <v>16321</v>
      </c>
      <c r="Y3196" s="124">
        <v>16820</v>
      </c>
      <c r="Z3196" s="123">
        <v>20531</v>
      </c>
      <c r="AA3196" s="124">
        <v>22186</v>
      </c>
      <c r="AB3196" s="123">
        <v>22823</v>
      </c>
      <c r="AC3196" s="124">
        <v>19994</v>
      </c>
      <c r="AD3196" s="123">
        <v>17849</v>
      </c>
      <c r="AE3196" s="125">
        <v>20846</v>
      </c>
      <c r="AF3196" s="126">
        <v>21593</v>
      </c>
    </row>
    <row r="3197" spans="2:32">
      <c r="B3197" s="127">
        <v>3159</v>
      </c>
      <c r="C3197" s="128">
        <v>3159</v>
      </c>
      <c r="D3197" s="129">
        <v>132</v>
      </c>
      <c r="E3197" s="130">
        <v>5</v>
      </c>
      <c r="F3197" s="131">
        <v>12</v>
      </c>
      <c r="G3197" s="132" t="s">
        <v>486</v>
      </c>
      <c r="H3197" s="133">
        <v>5</v>
      </c>
      <c r="I3197" s="128">
        <v>11</v>
      </c>
      <c r="J3197" s="129" t="s">
        <v>486</v>
      </c>
      <c r="K3197" s="134">
        <v>15</v>
      </c>
      <c r="L3197" s="108"/>
      <c r="M3197" s="81">
        <v>13070</v>
      </c>
      <c r="N3197" s="135">
        <v>17225</v>
      </c>
      <c r="O3197" s="136">
        <v>18481</v>
      </c>
      <c r="P3197" s="135">
        <v>19600</v>
      </c>
      <c r="Q3197" s="136">
        <v>19961</v>
      </c>
      <c r="R3197" s="135">
        <v>14712</v>
      </c>
      <c r="S3197" s="136">
        <v>15759</v>
      </c>
      <c r="T3197" s="135">
        <v>18747</v>
      </c>
      <c r="U3197" s="136">
        <v>19603</v>
      </c>
      <c r="V3197" s="135">
        <v>21304</v>
      </c>
      <c r="W3197" s="136">
        <v>18248</v>
      </c>
      <c r="X3197" s="135">
        <v>16119</v>
      </c>
      <c r="Y3197" s="136">
        <v>16927</v>
      </c>
      <c r="Z3197" s="135">
        <v>20766</v>
      </c>
      <c r="AA3197" s="136">
        <v>22285</v>
      </c>
      <c r="AB3197" s="135">
        <v>22831</v>
      </c>
      <c r="AC3197" s="136">
        <v>19816</v>
      </c>
      <c r="AD3197" s="135">
        <v>17954</v>
      </c>
      <c r="AE3197" s="137">
        <v>20959</v>
      </c>
      <c r="AF3197" s="138">
        <v>21812</v>
      </c>
    </row>
    <row r="3198" spans="2:32">
      <c r="B3198" s="114">
        <v>3160</v>
      </c>
      <c r="C3198" s="115">
        <v>3160</v>
      </c>
      <c r="D3198" s="116">
        <v>132</v>
      </c>
      <c r="E3198" s="117">
        <v>5</v>
      </c>
      <c r="F3198" s="118">
        <v>12</v>
      </c>
      <c r="G3198" s="119" t="s">
        <v>486</v>
      </c>
      <c r="H3198" s="120">
        <v>5</v>
      </c>
      <c r="I3198" s="115">
        <v>11</v>
      </c>
      <c r="J3198" s="116" t="s">
        <v>486</v>
      </c>
      <c r="K3198" s="121">
        <v>16</v>
      </c>
      <c r="L3198" s="108"/>
      <c r="M3198" s="122">
        <v>13401</v>
      </c>
      <c r="N3198" s="123">
        <v>17661</v>
      </c>
      <c r="O3198" s="124">
        <v>19042</v>
      </c>
      <c r="P3198" s="123">
        <v>19989</v>
      </c>
      <c r="Q3198" s="124">
        <v>20295</v>
      </c>
      <c r="R3198" s="123">
        <v>15013</v>
      </c>
      <c r="S3198" s="124">
        <v>16194</v>
      </c>
      <c r="T3198" s="123">
        <v>19109</v>
      </c>
      <c r="U3198" s="124">
        <v>20313</v>
      </c>
      <c r="V3198" s="123">
        <v>21540</v>
      </c>
      <c r="W3198" s="124">
        <v>18214</v>
      </c>
      <c r="X3198" s="123">
        <v>16336</v>
      </c>
      <c r="Y3198" s="124">
        <v>17288</v>
      </c>
      <c r="Z3198" s="123">
        <v>21487</v>
      </c>
      <c r="AA3198" s="124">
        <v>22518</v>
      </c>
      <c r="AB3198" s="123">
        <v>22954</v>
      </c>
      <c r="AC3198" s="124">
        <v>19672</v>
      </c>
      <c r="AD3198" s="123">
        <v>18280</v>
      </c>
      <c r="AE3198" s="125">
        <v>21210</v>
      </c>
      <c r="AF3198" s="126">
        <v>22516</v>
      </c>
    </row>
    <row r="3199" spans="2:32">
      <c r="B3199" s="127">
        <v>3161</v>
      </c>
      <c r="C3199" s="128">
        <v>3161</v>
      </c>
      <c r="D3199" s="129">
        <v>132</v>
      </c>
      <c r="E3199" s="130">
        <v>5</v>
      </c>
      <c r="F3199" s="131">
        <v>12</v>
      </c>
      <c r="G3199" s="132" t="s">
        <v>486</v>
      </c>
      <c r="H3199" s="133">
        <v>5</v>
      </c>
      <c r="I3199" s="128">
        <v>11</v>
      </c>
      <c r="J3199" s="129" t="s">
        <v>486</v>
      </c>
      <c r="K3199" s="134">
        <v>17</v>
      </c>
      <c r="L3199" s="108"/>
      <c r="M3199" s="81">
        <v>13841</v>
      </c>
      <c r="N3199" s="135">
        <v>17966</v>
      </c>
      <c r="O3199" s="136">
        <v>19169</v>
      </c>
      <c r="P3199" s="135">
        <v>20121</v>
      </c>
      <c r="Q3199" s="136">
        <v>20389</v>
      </c>
      <c r="R3199" s="135">
        <v>15417</v>
      </c>
      <c r="S3199" s="136">
        <v>16658</v>
      </c>
      <c r="T3199" s="135">
        <v>19417</v>
      </c>
      <c r="U3199" s="136">
        <v>20479</v>
      </c>
      <c r="V3199" s="135">
        <v>21635</v>
      </c>
      <c r="W3199" s="136">
        <v>18328</v>
      </c>
      <c r="X3199" s="135">
        <v>16826</v>
      </c>
      <c r="Y3199" s="136">
        <v>17732</v>
      </c>
      <c r="Z3199" s="135">
        <v>21686</v>
      </c>
      <c r="AA3199" s="136">
        <v>22673</v>
      </c>
      <c r="AB3199" s="135">
        <v>23013</v>
      </c>
      <c r="AC3199" s="136">
        <v>19800</v>
      </c>
      <c r="AD3199" s="135">
        <v>18737</v>
      </c>
      <c r="AE3199" s="137">
        <v>21572</v>
      </c>
      <c r="AF3199" s="138">
        <v>22723</v>
      </c>
    </row>
    <row r="3200" spans="2:32">
      <c r="B3200" s="114">
        <v>3162</v>
      </c>
      <c r="C3200" s="115">
        <v>3162</v>
      </c>
      <c r="D3200" s="116">
        <v>132</v>
      </c>
      <c r="E3200" s="117">
        <v>5</v>
      </c>
      <c r="F3200" s="118">
        <v>12</v>
      </c>
      <c r="G3200" s="119" t="s">
        <v>486</v>
      </c>
      <c r="H3200" s="120">
        <v>5</v>
      </c>
      <c r="I3200" s="115">
        <v>11</v>
      </c>
      <c r="J3200" s="116" t="s">
        <v>486</v>
      </c>
      <c r="K3200" s="121">
        <v>18</v>
      </c>
      <c r="L3200" s="108"/>
      <c r="M3200" s="122">
        <v>14075</v>
      </c>
      <c r="N3200" s="123">
        <v>17821</v>
      </c>
      <c r="O3200" s="124">
        <v>18933</v>
      </c>
      <c r="P3200" s="123">
        <v>19872</v>
      </c>
      <c r="Q3200" s="124">
        <v>20347</v>
      </c>
      <c r="R3200" s="123">
        <v>15836</v>
      </c>
      <c r="S3200" s="124">
        <v>16963</v>
      </c>
      <c r="T3200" s="123">
        <v>19555</v>
      </c>
      <c r="U3200" s="124">
        <v>20241</v>
      </c>
      <c r="V3200" s="123">
        <v>21795</v>
      </c>
      <c r="W3200" s="124">
        <v>18584</v>
      </c>
      <c r="X3200" s="123">
        <v>17454</v>
      </c>
      <c r="Y3200" s="124">
        <v>18311</v>
      </c>
      <c r="Z3200" s="123">
        <v>21637</v>
      </c>
      <c r="AA3200" s="124">
        <v>22591</v>
      </c>
      <c r="AB3200" s="123">
        <v>23386</v>
      </c>
      <c r="AC3200" s="124">
        <v>20232</v>
      </c>
      <c r="AD3200" s="123">
        <v>19397</v>
      </c>
      <c r="AE3200" s="125">
        <v>22004</v>
      </c>
      <c r="AF3200" s="126">
        <v>22737</v>
      </c>
    </row>
    <row r="3201" spans="2:32">
      <c r="B3201" s="127">
        <v>3163</v>
      </c>
      <c r="C3201" s="128">
        <v>3163</v>
      </c>
      <c r="D3201" s="129">
        <v>132</v>
      </c>
      <c r="E3201" s="130">
        <v>5</v>
      </c>
      <c r="F3201" s="131">
        <v>12</v>
      </c>
      <c r="G3201" s="132" t="s">
        <v>486</v>
      </c>
      <c r="H3201" s="133">
        <v>5</v>
      </c>
      <c r="I3201" s="128">
        <v>11</v>
      </c>
      <c r="J3201" s="129" t="s">
        <v>486</v>
      </c>
      <c r="K3201" s="134">
        <v>19</v>
      </c>
      <c r="L3201" s="108"/>
      <c r="M3201" s="81">
        <v>13930</v>
      </c>
      <c r="N3201" s="135">
        <v>17470</v>
      </c>
      <c r="O3201" s="136">
        <v>18841</v>
      </c>
      <c r="P3201" s="135">
        <v>19649</v>
      </c>
      <c r="Q3201" s="136">
        <v>20136</v>
      </c>
      <c r="R3201" s="135">
        <v>15844</v>
      </c>
      <c r="S3201" s="136">
        <v>16959</v>
      </c>
      <c r="T3201" s="135">
        <v>19344</v>
      </c>
      <c r="U3201" s="136">
        <v>20316</v>
      </c>
      <c r="V3201" s="135">
        <v>21736</v>
      </c>
      <c r="W3201" s="136">
        <v>18999</v>
      </c>
      <c r="X3201" s="135">
        <v>17797</v>
      </c>
      <c r="Y3201" s="136">
        <v>18672</v>
      </c>
      <c r="Z3201" s="135">
        <v>22035</v>
      </c>
      <c r="AA3201" s="136">
        <v>22980</v>
      </c>
      <c r="AB3201" s="135">
        <v>23740</v>
      </c>
      <c r="AC3201" s="136">
        <v>20895</v>
      </c>
      <c r="AD3201" s="135">
        <v>19902</v>
      </c>
      <c r="AE3201" s="137">
        <v>22149</v>
      </c>
      <c r="AF3201" s="138">
        <v>23278</v>
      </c>
    </row>
    <row r="3202" spans="2:32">
      <c r="B3202" s="114">
        <v>3164</v>
      </c>
      <c r="C3202" s="115">
        <v>3164</v>
      </c>
      <c r="D3202" s="116">
        <v>132</v>
      </c>
      <c r="E3202" s="117">
        <v>5</v>
      </c>
      <c r="F3202" s="118">
        <v>12</v>
      </c>
      <c r="G3202" s="119" t="s">
        <v>486</v>
      </c>
      <c r="H3202" s="120">
        <v>5</v>
      </c>
      <c r="I3202" s="115">
        <v>11</v>
      </c>
      <c r="J3202" s="116" t="s">
        <v>486</v>
      </c>
      <c r="K3202" s="121">
        <v>20</v>
      </c>
      <c r="L3202" s="108"/>
      <c r="M3202" s="122">
        <v>13847</v>
      </c>
      <c r="N3202" s="123">
        <v>17257</v>
      </c>
      <c r="O3202" s="124">
        <v>18598</v>
      </c>
      <c r="P3202" s="123">
        <v>19686</v>
      </c>
      <c r="Q3202" s="124">
        <v>20000</v>
      </c>
      <c r="R3202" s="123">
        <v>15894</v>
      </c>
      <c r="S3202" s="124">
        <v>17064</v>
      </c>
      <c r="T3202" s="123">
        <v>19219</v>
      </c>
      <c r="U3202" s="124">
        <v>20305</v>
      </c>
      <c r="V3202" s="123">
        <v>21914</v>
      </c>
      <c r="W3202" s="124">
        <v>19453</v>
      </c>
      <c r="X3202" s="123">
        <v>18270</v>
      </c>
      <c r="Y3202" s="124">
        <v>19160</v>
      </c>
      <c r="Z3202" s="123">
        <v>22375</v>
      </c>
      <c r="AA3202" s="124">
        <v>23720</v>
      </c>
      <c r="AB3202" s="123">
        <v>24379</v>
      </c>
      <c r="AC3202" s="124">
        <v>21808</v>
      </c>
      <c r="AD3202" s="123">
        <v>20554</v>
      </c>
      <c r="AE3202" s="125">
        <v>22593</v>
      </c>
      <c r="AF3202" s="126">
        <v>23780</v>
      </c>
    </row>
    <row r="3203" spans="2:32">
      <c r="B3203" s="127">
        <v>3165</v>
      </c>
      <c r="C3203" s="128">
        <v>3165</v>
      </c>
      <c r="D3203" s="129">
        <v>132</v>
      </c>
      <c r="E3203" s="130">
        <v>5</v>
      </c>
      <c r="F3203" s="131">
        <v>12</v>
      </c>
      <c r="G3203" s="132" t="s">
        <v>486</v>
      </c>
      <c r="H3203" s="133">
        <v>5</v>
      </c>
      <c r="I3203" s="128">
        <v>11</v>
      </c>
      <c r="J3203" s="129" t="s">
        <v>486</v>
      </c>
      <c r="K3203" s="134">
        <v>21</v>
      </c>
      <c r="L3203" s="108"/>
      <c r="M3203" s="81">
        <v>13914</v>
      </c>
      <c r="N3203" s="135">
        <v>17107</v>
      </c>
      <c r="O3203" s="136">
        <v>18530</v>
      </c>
      <c r="P3203" s="135">
        <v>19637</v>
      </c>
      <c r="Q3203" s="136">
        <v>19952</v>
      </c>
      <c r="R3203" s="135">
        <v>16168</v>
      </c>
      <c r="S3203" s="136">
        <v>17309</v>
      </c>
      <c r="T3203" s="135">
        <v>19291</v>
      </c>
      <c r="U3203" s="136">
        <v>20574</v>
      </c>
      <c r="V3203" s="135">
        <v>22227</v>
      </c>
      <c r="W3203" s="136">
        <v>19958</v>
      </c>
      <c r="X3203" s="135">
        <v>19050</v>
      </c>
      <c r="Y3203" s="136">
        <v>19848</v>
      </c>
      <c r="Z3203" s="135">
        <v>23076</v>
      </c>
      <c r="AA3203" s="136">
        <v>24542</v>
      </c>
      <c r="AB3203" s="135">
        <v>25215</v>
      </c>
      <c r="AC3203" s="136">
        <v>22784</v>
      </c>
      <c r="AD3203" s="135">
        <v>21473</v>
      </c>
      <c r="AE3203" s="137">
        <v>23288</v>
      </c>
      <c r="AF3203" s="138">
        <v>24718</v>
      </c>
    </row>
    <row r="3204" spans="2:32">
      <c r="B3204" s="114">
        <v>3166</v>
      </c>
      <c r="C3204" s="115">
        <v>3166</v>
      </c>
      <c r="D3204" s="116">
        <v>132</v>
      </c>
      <c r="E3204" s="117">
        <v>5</v>
      </c>
      <c r="F3204" s="118">
        <v>12</v>
      </c>
      <c r="G3204" s="119" t="s">
        <v>486</v>
      </c>
      <c r="H3204" s="120">
        <v>5</v>
      </c>
      <c r="I3204" s="115">
        <v>11</v>
      </c>
      <c r="J3204" s="116" t="s">
        <v>486</v>
      </c>
      <c r="K3204" s="121">
        <v>22</v>
      </c>
      <c r="L3204" s="108"/>
      <c r="M3204" s="122">
        <v>13097</v>
      </c>
      <c r="N3204" s="123">
        <v>15943</v>
      </c>
      <c r="O3204" s="124">
        <v>17275</v>
      </c>
      <c r="P3204" s="123">
        <v>18425</v>
      </c>
      <c r="Q3204" s="124">
        <v>18824</v>
      </c>
      <c r="R3204" s="123">
        <v>15452</v>
      </c>
      <c r="S3204" s="124">
        <v>16570</v>
      </c>
      <c r="T3204" s="123">
        <v>18271</v>
      </c>
      <c r="U3204" s="124">
        <v>19545</v>
      </c>
      <c r="V3204" s="123">
        <v>21344</v>
      </c>
      <c r="W3204" s="124">
        <v>19623</v>
      </c>
      <c r="X3204" s="123">
        <v>18643</v>
      </c>
      <c r="Y3204" s="124">
        <v>19377</v>
      </c>
      <c r="Z3204" s="123">
        <v>22318</v>
      </c>
      <c r="AA3204" s="124">
        <v>23871</v>
      </c>
      <c r="AB3204" s="123">
        <v>24639</v>
      </c>
      <c r="AC3204" s="124">
        <v>22733</v>
      </c>
      <c r="AD3204" s="123">
        <v>21153</v>
      </c>
      <c r="AE3204" s="125">
        <v>22651</v>
      </c>
      <c r="AF3204" s="126">
        <v>24104</v>
      </c>
    </row>
    <row r="3205" spans="2:32">
      <c r="B3205" s="127">
        <v>3167</v>
      </c>
      <c r="C3205" s="128">
        <v>3167</v>
      </c>
      <c r="D3205" s="129">
        <v>132</v>
      </c>
      <c r="E3205" s="130">
        <v>5</v>
      </c>
      <c r="F3205" s="131">
        <v>12</v>
      </c>
      <c r="G3205" s="132" t="s">
        <v>486</v>
      </c>
      <c r="H3205" s="133">
        <v>5</v>
      </c>
      <c r="I3205" s="128">
        <v>11</v>
      </c>
      <c r="J3205" s="129" t="s">
        <v>486</v>
      </c>
      <c r="K3205" s="134">
        <v>23</v>
      </c>
      <c r="L3205" s="108"/>
      <c r="M3205" s="81">
        <v>12159</v>
      </c>
      <c r="N3205" s="135">
        <v>14626</v>
      </c>
      <c r="O3205" s="136">
        <v>15854</v>
      </c>
      <c r="P3205" s="135">
        <v>16950</v>
      </c>
      <c r="Q3205" s="136">
        <v>17463</v>
      </c>
      <c r="R3205" s="135">
        <v>14515</v>
      </c>
      <c r="S3205" s="136">
        <v>15661</v>
      </c>
      <c r="T3205" s="135">
        <v>17023</v>
      </c>
      <c r="U3205" s="136">
        <v>18248</v>
      </c>
      <c r="V3205" s="135">
        <v>20103</v>
      </c>
      <c r="W3205" s="136">
        <v>18998</v>
      </c>
      <c r="X3205" s="135">
        <v>17867</v>
      </c>
      <c r="Y3205" s="136">
        <v>18573</v>
      </c>
      <c r="Z3205" s="135">
        <v>21151</v>
      </c>
      <c r="AA3205" s="136">
        <v>22643</v>
      </c>
      <c r="AB3205" s="135">
        <v>23533</v>
      </c>
      <c r="AC3205" s="136">
        <v>22237</v>
      </c>
      <c r="AD3205" s="135">
        <v>20438</v>
      </c>
      <c r="AE3205" s="137">
        <v>21575</v>
      </c>
      <c r="AF3205" s="138">
        <v>23029</v>
      </c>
    </row>
    <row r="3206" spans="2:32">
      <c r="B3206" s="114">
        <v>3168</v>
      </c>
      <c r="C3206" s="115">
        <v>3168</v>
      </c>
      <c r="D3206" s="116">
        <v>132</v>
      </c>
      <c r="E3206" s="117">
        <v>5</v>
      </c>
      <c r="F3206" s="118">
        <v>12</v>
      </c>
      <c r="G3206" s="119" t="s">
        <v>486</v>
      </c>
      <c r="H3206" s="120">
        <v>5</v>
      </c>
      <c r="I3206" s="115">
        <v>11</v>
      </c>
      <c r="J3206" s="116" t="s">
        <v>486</v>
      </c>
      <c r="K3206" s="121">
        <v>24</v>
      </c>
      <c r="L3206" s="108"/>
      <c r="M3206" s="122">
        <v>11401</v>
      </c>
      <c r="N3206" s="123">
        <v>13617</v>
      </c>
      <c r="O3206" s="124">
        <v>14749</v>
      </c>
      <c r="P3206" s="123">
        <v>15702</v>
      </c>
      <c r="Q3206" s="124">
        <v>16373</v>
      </c>
      <c r="R3206" s="123">
        <v>13708</v>
      </c>
      <c r="S3206" s="124">
        <v>14911</v>
      </c>
      <c r="T3206" s="123">
        <v>15995</v>
      </c>
      <c r="U3206" s="124">
        <v>17174</v>
      </c>
      <c r="V3206" s="123">
        <v>19047</v>
      </c>
      <c r="W3206" s="124">
        <v>18428</v>
      </c>
      <c r="X3206" s="123">
        <v>17124</v>
      </c>
      <c r="Y3206" s="124">
        <v>17905</v>
      </c>
      <c r="Z3206" s="123">
        <v>20138</v>
      </c>
      <c r="AA3206" s="124">
        <v>21497</v>
      </c>
      <c r="AB3206" s="123">
        <v>22557</v>
      </c>
      <c r="AC3206" s="124">
        <v>21770</v>
      </c>
      <c r="AD3206" s="123">
        <v>19807</v>
      </c>
      <c r="AE3206" s="125">
        <v>20629</v>
      </c>
      <c r="AF3206" s="126">
        <v>22058</v>
      </c>
    </row>
    <row r="3207" spans="2:32">
      <c r="B3207" s="127">
        <v>3169</v>
      </c>
      <c r="C3207" s="128">
        <v>3169</v>
      </c>
      <c r="D3207" s="129">
        <v>133</v>
      </c>
      <c r="E3207" s="130">
        <v>5</v>
      </c>
      <c r="F3207" s="131">
        <v>13</v>
      </c>
      <c r="G3207" s="132" t="s">
        <v>486</v>
      </c>
      <c r="H3207" s="133">
        <v>5</v>
      </c>
      <c r="I3207" s="128">
        <v>12</v>
      </c>
      <c r="J3207" s="129" t="s">
        <v>486</v>
      </c>
      <c r="K3207" s="134">
        <v>1</v>
      </c>
      <c r="L3207" s="108"/>
      <c r="M3207" s="81">
        <v>11745</v>
      </c>
      <c r="N3207" s="135">
        <v>13137</v>
      </c>
      <c r="O3207" s="136">
        <v>14590</v>
      </c>
      <c r="P3207" s="135">
        <v>15379</v>
      </c>
      <c r="Q3207" s="136">
        <v>15939</v>
      </c>
      <c r="R3207" s="135">
        <v>13797</v>
      </c>
      <c r="S3207" s="136">
        <v>14754</v>
      </c>
      <c r="T3207" s="135">
        <v>15620</v>
      </c>
      <c r="U3207" s="136">
        <v>17061</v>
      </c>
      <c r="V3207" s="135">
        <v>18640</v>
      </c>
      <c r="W3207" s="136">
        <v>17062</v>
      </c>
      <c r="X3207" s="135">
        <v>16654</v>
      </c>
      <c r="Y3207" s="136">
        <v>17675</v>
      </c>
      <c r="Z3207" s="135">
        <v>20127</v>
      </c>
      <c r="AA3207" s="136">
        <v>21300</v>
      </c>
      <c r="AB3207" s="135">
        <v>22209</v>
      </c>
      <c r="AC3207" s="136">
        <v>20271</v>
      </c>
      <c r="AD3207" s="135">
        <v>19538</v>
      </c>
      <c r="AE3207" s="137">
        <v>20806</v>
      </c>
      <c r="AF3207" s="138">
        <v>22124</v>
      </c>
    </row>
    <row r="3208" spans="2:32">
      <c r="B3208" s="114">
        <v>3170</v>
      </c>
      <c r="C3208" s="115">
        <v>3170</v>
      </c>
      <c r="D3208" s="116">
        <v>133</v>
      </c>
      <c r="E3208" s="117">
        <v>5</v>
      </c>
      <c r="F3208" s="118">
        <v>13</v>
      </c>
      <c r="G3208" s="119" t="s">
        <v>486</v>
      </c>
      <c r="H3208" s="120">
        <v>5</v>
      </c>
      <c r="I3208" s="115">
        <v>12</v>
      </c>
      <c r="J3208" s="116" t="s">
        <v>486</v>
      </c>
      <c r="K3208" s="121">
        <v>2</v>
      </c>
      <c r="L3208" s="108"/>
      <c r="M3208" s="122">
        <v>11438</v>
      </c>
      <c r="N3208" s="123">
        <v>12819</v>
      </c>
      <c r="O3208" s="124">
        <v>14128</v>
      </c>
      <c r="P3208" s="123">
        <v>14884</v>
      </c>
      <c r="Q3208" s="124">
        <v>15534</v>
      </c>
      <c r="R3208" s="123">
        <v>13448</v>
      </c>
      <c r="S3208" s="124">
        <v>14445</v>
      </c>
      <c r="T3208" s="123">
        <v>15218</v>
      </c>
      <c r="U3208" s="124">
        <v>16515</v>
      </c>
      <c r="V3208" s="123">
        <v>18127</v>
      </c>
      <c r="W3208" s="124">
        <v>16547</v>
      </c>
      <c r="X3208" s="123">
        <v>16218</v>
      </c>
      <c r="Y3208" s="124">
        <v>17288</v>
      </c>
      <c r="Z3208" s="123">
        <v>19480</v>
      </c>
      <c r="AA3208" s="124">
        <v>20622</v>
      </c>
      <c r="AB3208" s="123">
        <v>21582</v>
      </c>
      <c r="AC3208" s="124">
        <v>19635</v>
      </c>
      <c r="AD3208" s="123">
        <v>19098</v>
      </c>
      <c r="AE3208" s="125">
        <v>20234</v>
      </c>
      <c r="AF3208" s="126">
        <v>21414</v>
      </c>
    </row>
    <row r="3209" spans="2:32">
      <c r="B3209" s="127">
        <v>3171</v>
      </c>
      <c r="C3209" s="128">
        <v>3171</v>
      </c>
      <c r="D3209" s="129">
        <v>133</v>
      </c>
      <c r="E3209" s="130">
        <v>5</v>
      </c>
      <c r="F3209" s="131">
        <v>13</v>
      </c>
      <c r="G3209" s="132" t="s">
        <v>486</v>
      </c>
      <c r="H3209" s="133">
        <v>5</v>
      </c>
      <c r="I3209" s="128">
        <v>12</v>
      </c>
      <c r="J3209" s="129" t="s">
        <v>486</v>
      </c>
      <c r="K3209" s="134">
        <v>3</v>
      </c>
      <c r="L3209" s="108"/>
      <c r="M3209" s="81">
        <v>11293</v>
      </c>
      <c r="N3209" s="135">
        <v>12645</v>
      </c>
      <c r="O3209" s="136">
        <v>13934</v>
      </c>
      <c r="P3209" s="135">
        <v>14666</v>
      </c>
      <c r="Q3209" s="136">
        <v>15342</v>
      </c>
      <c r="R3209" s="135">
        <v>13265</v>
      </c>
      <c r="S3209" s="136">
        <v>14268</v>
      </c>
      <c r="T3209" s="135">
        <v>14976</v>
      </c>
      <c r="U3209" s="136">
        <v>16225</v>
      </c>
      <c r="V3209" s="135">
        <v>17831</v>
      </c>
      <c r="W3209" s="136">
        <v>16191</v>
      </c>
      <c r="X3209" s="135">
        <v>15926</v>
      </c>
      <c r="Y3209" s="136">
        <v>16997</v>
      </c>
      <c r="Z3209" s="135">
        <v>19063</v>
      </c>
      <c r="AA3209" s="136">
        <v>20161</v>
      </c>
      <c r="AB3209" s="135">
        <v>21119</v>
      </c>
      <c r="AC3209" s="136">
        <v>19142</v>
      </c>
      <c r="AD3209" s="135">
        <v>18745</v>
      </c>
      <c r="AE3209" s="137">
        <v>19793</v>
      </c>
      <c r="AF3209" s="138">
        <v>20931</v>
      </c>
    </row>
    <row r="3210" spans="2:32">
      <c r="B3210" s="114">
        <v>3172</v>
      </c>
      <c r="C3210" s="115">
        <v>3172</v>
      </c>
      <c r="D3210" s="116">
        <v>133</v>
      </c>
      <c r="E3210" s="117">
        <v>5</v>
      </c>
      <c r="F3210" s="118">
        <v>13</v>
      </c>
      <c r="G3210" s="119" t="s">
        <v>486</v>
      </c>
      <c r="H3210" s="120">
        <v>5</v>
      </c>
      <c r="I3210" s="115">
        <v>12</v>
      </c>
      <c r="J3210" s="116" t="s">
        <v>486</v>
      </c>
      <c r="K3210" s="121">
        <v>4</v>
      </c>
      <c r="L3210" s="108"/>
      <c r="M3210" s="122">
        <v>11228</v>
      </c>
      <c r="N3210" s="123">
        <v>12670</v>
      </c>
      <c r="O3210" s="124">
        <v>13914</v>
      </c>
      <c r="P3210" s="123">
        <v>14589</v>
      </c>
      <c r="Q3210" s="124">
        <v>15209</v>
      </c>
      <c r="R3210" s="123">
        <v>13136</v>
      </c>
      <c r="S3210" s="124">
        <v>14223</v>
      </c>
      <c r="T3210" s="123">
        <v>14869</v>
      </c>
      <c r="U3210" s="124">
        <v>16023</v>
      </c>
      <c r="V3210" s="123">
        <v>17447</v>
      </c>
      <c r="W3210" s="124">
        <v>15806</v>
      </c>
      <c r="X3210" s="123">
        <v>15543</v>
      </c>
      <c r="Y3210" s="124">
        <v>16700</v>
      </c>
      <c r="Z3210" s="123">
        <v>18562</v>
      </c>
      <c r="AA3210" s="124">
        <v>19537</v>
      </c>
      <c r="AB3210" s="123">
        <v>20379</v>
      </c>
      <c r="AC3210" s="124">
        <v>18473</v>
      </c>
      <c r="AD3210" s="123">
        <v>18290</v>
      </c>
      <c r="AE3210" s="125">
        <v>19221</v>
      </c>
      <c r="AF3210" s="126">
        <v>20269</v>
      </c>
    </row>
    <row r="3211" spans="2:32">
      <c r="B3211" s="127">
        <v>3173</v>
      </c>
      <c r="C3211" s="128">
        <v>3173</v>
      </c>
      <c r="D3211" s="129">
        <v>133</v>
      </c>
      <c r="E3211" s="130">
        <v>5</v>
      </c>
      <c r="F3211" s="131">
        <v>13</v>
      </c>
      <c r="G3211" s="132" t="s">
        <v>486</v>
      </c>
      <c r="H3211" s="133">
        <v>5</v>
      </c>
      <c r="I3211" s="128">
        <v>12</v>
      </c>
      <c r="J3211" s="129" t="s">
        <v>486</v>
      </c>
      <c r="K3211" s="134">
        <v>5</v>
      </c>
      <c r="L3211" s="108"/>
      <c r="M3211" s="81">
        <v>11299</v>
      </c>
      <c r="N3211" s="135">
        <v>13129</v>
      </c>
      <c r="O3211" s="136">
        <v>14366</v>
      </c>
      <c r="P3211" s="135">
        <v>14995</v>
      </c>
      <c r="Q3211" s="136">
        <v>15393</v>
      </c>
      <c r="R3211" s="135">
        <v>13167</v>
      </c>
      <c r="S3211" s="136">
        <v>14603</v>
      </c>
      <c r="T3211" s="135">
        <v>15173</v>
      </c>
      <c r="U3211" s="136">
        <v>16317</v>
      </c>
      <c r="V3211" s="135">
        <v>17405</v>
      </c>
      <c r="W3211" s="136">
        <v>15579</v>
      </c>
      <c r="X3211" s="135">
        <v>15331</v>
      </c>
      <c r="Y3211" s="136">
        <v>16781</v>
      </c>
      <c r="Z3211" s="135">
        <v>18475</v>
      </c>
      <c r="AA3211" s="136">
        <v>19355</v>
      </c>
      <c r="AB3211" s="135">
        <v>19916</v>
      </c>
      <c r="AC3211" s="136">
        <v>17885</v>
      </c>
      <c r="AD3211" s="135">
        <v>18188</v>
      </c>
      <c r="AE3211" s="137">
        <v>18957</v>
      </c>
      <c r="AF3211" s="138">
        <v>19972</v>
      </c>
    </row>
    <row r="3212" spans="2:32">
      <c r="B3212" s="114">
        <v>3174</v>
      </c>
      <c r="C3212" s="115">
        <v>3174</v>
      </c>
      <c r="D3212" s="116">
        <v>133</v>
      </c>
      <c r="E3212" s="117">
        <v>5</v>
      </c>
      <c r="F3212" s="118">
        <v>13</v>
      </c>
      <c r="G3212" s="119" t="s">
        <v>486</v>
      </c>
      <c r="H3212" s="120">
        <v>5</v>
      </c>
      <c r="I3212" s="115">
        <v>12</v>
      </c>
      <c r="J3212" s="116" t="s">
        <v>486</v>
      </c>
      <c r="K3212" s="121">
        <v>6</v>
      </c>
      <c r="L3212" s="108"/>
      <c r="M3212" s="122">
        <v>11286</v>
      </c>
      <c r="N3212" s="123">
        <v>14113</v>
      </c>
      <c r="O3212" s="124">
        <v>15303</v>
      </c>
      <c r="P3212" s="123">
        <v>15804</v>
      </c>
      <c r="Q3212" s="124">
        <v>15865</v>
      </c>
      <c r="R3212" s="123">
        <v>13033</v>
      </c>
      <c r="S3212" s="124">
        <v>15365</v>
      </c>
      <c r="T3212" s="123">
        <v>15958</v>
      </c>
      <c r="U3212" s="124">
        <v>17029</v>
      </c>
      <c r="V3212" s="123">
        <v>17552</v>
      </c>
      <c r="W3212" s="124">
        <v>15397</v>
      </c>
      <c r="X3212" s="123">
        <v>14878</v>
      </c>
      <c r="Y3212" s="124">
        <v>17154</v>
      </c>
      <c r="Z3212" s="123">
        <v>18802</v>
      </c>
      <c r="AA3212" s="124">
        <v>19459</v>
      </c>
      <c r="AB3212" s="123">
        <v>19607</v>
      </c>
      <c r="AC3212" s="124">
        <v>17287</v>
      </c>
      <c r="AD3212" s="123">
        <v>18381</v>
      </c>
      <c r="AE3212" s="125">
        <v>19091</v>
      </c>
      <c r="AF3212" s="126">
        <v>20081</v>
      </c>
    </row>
    <row r="3213" spans="2:32">
      <c r="B3213" s="127">
        <v>3175</v>
      </c>
      <c r="C3213" s="128">
        <v>3175</v>
      </c>
      <c r="D3213" s="129">
        <v>133</v>
      </c>
      <c r="E3213" s="130">
        <v>5</v>
      </c>
      <c r="F3213" s="131">
        <v>13</v>
      </c>
      <c r="G3213" s="132" t="s">
        <v>486</v>
      </c>
      <c r="H3213" s="133">
        <v>5</v>
      </c>
      <c r="I3213" s="128">
        <v>12</v>
      </c>
      <c r="J3213" s="129" t="s">
        <v>486</v>
      </c>
      <c r="K3213" s="134">
        <v>7</v>
      </c>
      <c r="L3213" s="108"/>
      <c r="M3213" s="81">
        <v>11454</v>
      </c>
      <c r="N3213" s="135">
        <v>15331</v>
      </c>
      <c r="O3213" s="136">
        <v>16590</v>
      </c>
      <c r="P3213" s="135">
        <v>16911</v>
      </c>
      <c r="Q3213" s="136">
        <v>16611</v>
      </c>
      <c r="R3213" s="135">
        <v>13093</v>
      </c>
      <c r="S3213" s="136">
        <v>16468</v>
      </c>
      <c r="T3213" s="135">
        <v>16957</v>
      </c>
      <c r="U3213" s="136">
        <v>18062</v>
      </c>
      <c r="V3213" s="135">
        <v>17997</v>
      </c>
      <c r="W3213" s="136">
        <v>15364</v>
      </c>
      <c r="X3213" s="135">
        <v>14572</v>
      </c>
      <c r="Y3213" s="136">
        <v>17925</v>
      </c>
      <c r="Z3213" s="135">
        <v>19536</v>
      </c>
      <c r="AA3213" s="136">
        <v>19938</v>
      </c>
      <c r="AB3213" s="135">
        <v>19707</v>
      </c>
      <c r="AC3213" s="136">
        <v>16890</v>
      </c>
      <c r="AD3213" s="135">
        <v>19013</v>
      </c>
      <c r="AE3213" s="137">
        <v>19469</v>
      </c>
      <c r="AF3213" s="138">
        <v>20641</v>
      </c>
    </row>
    <row r="3214" spans="2:32">
      <c r="B3214" s="114">
        <v>3176</v>
      </c>
      <c r="C3214" s="115">
        <v>3176</v>
      </c>
      <c r="D3214" s="116">
        <v>133</v>
      </c>
      <c r="E3214" s="117">
        <v>5</v>
      </c>
      <c r="F3214" s="118">
        <v>13</v>
      </c>
      <c r="G3214" s="119" t="s">
        <v>486</v>
      </c>
      <c r="H3214" s="120">
        <v>5</v>
      </c>
      <c r="I3214" s="115">
        <v>12</v>
      </c>
      <c r="J3214" s="116" t="s">
        <v>486</v>
      </c>
      <c r="K3214" s="121">
        <v>8</v>
      </c>
      <c r="L3214" s="108"/>
      <c r="M3214" s="122">
        <v>12210</v>
      </c>
      <c r="N3214" s="123">
        <v>16165</v>
      </c>
      <c r="O3214" s="124">
        <v>17533</v>
      </c>
      <c r="P3214" s="123">
        <v>17867</v>
      </c>
      <c r="Q3214" s="124">
        <v>17033</v>
      </c>
      <c r="R3214" s="123">
        <v>13786</v>
      </c>
      <c r="S3214" s="124">
        <v>17309</v>
      </c>
      <c r="T3214" s="123">
        <v>17651</v>
      </c>
      <c r="U3214" s="124">
        <v>18851</v>
      </c>
      <c r="V3214" s="123">
        <v>18368</v>
      </c>
      <c r="W3214" s="124">
        <v>15999</v>
      </c>
      <c r="X3214" s="123">
        <v>15085</v>
      </c>
      <c r="Y3214" s="124">
        <v>18581</v>
      </c>
      <c r="Z3214" s="123">
        <v>20137</v>
      </c>
      <c r="AA3214" s="124">
        <v>20585</v>
      </c>
      <c r="AB3214" s="123">
        <v>19922</v>
      </c>
      <c r="AC3214" s="124">
        <v>17389</v>
      </c>
      <c r="AD3214" s="123">
        <v>19601</v>
      </c>
      <c r="AE3214" s="125">
        <v>19821</v>
      </c>
      <c r="AF3214" s="126">
        <v>21157</v>
      </c>
    </row>
    <row r="3215" spans="2:32">
      <c r="B3215" s="127">
        <v>3177</v>
      </c>
      <c r="C3215" s="128">
        <v>3177</v>
      </c>
      <c r="D3215" s="129">
        <v>133</v>
      </c>
      <c r="E3215" s="130">
        <v>5</v>
      </c>
      <c r="F3215" s="131">
        <v>13</v>
      </c>
      <c r="G3215" s="132" t="s">
        <v>486</v>
      </c>
      <c r="H3215" s="133">
        <v>5</v>
      </c>
      <c r="I3215" s="128">
        <v>12</v>
      </c>
      <c r="J3215" s="129" t="s">
        <v>486</v>
      </c>
      <c r="K3215" s="134">
        <v>9</v>
      </c>
      <c r="L3215" s="108"/>
      <c r="M3215" s="81">
        <v>12857</v>
      </c>
      <c r="N3215" s="135">
        <v>16576</v>
      </c>
      <c r="O3215" s="136">
        <v>17930</v>
      </c>
      <c r="P3215" s="135">
        <v>18348</v>
      </c>
      <c r="Q3215" s="136">
        <v>16986</v>
      </c>
      <c r="R3215" s="135">
        <v>14362</v>
      </c>
      <c r="S3215" s="136">
        <v>17651</v>
      </c>
      <c r="T3215" s="135">
        <v>17977</v>
      </c>
      <c r="U3215" s="136">
        <v>19070</v>
      </c>
      <c r="V3215" s="135">
        <v>18372</v>
      </c>
      <c r="W3215" s="136">
        <v>16421</v>
      </c>
      <c r="X3215" s="135">
        <v>15555</v>
      </c>
      <c r="Y3215" s="136">
        <v>18654</v>
      </c>
      <c r="Z3215" s="135">
        <v>20220</v>
      </c>
      <c r="AA3215" s="136">
        <v>20758</v>
      </c>
      <c r="AB3215" s="135">
        <v>19813</v>
      </c>
      <c r="AC3215" s="136">
        <v>17657</v>
      </c>
      <c r="AD3215" s="135">
        <v>19608</v>
      </c>
      <c r="AE3215" s="137">
        <v>19852</v>
      </c>
      <c r="AF3215" s="138">
        <v>21184</v>
      </c>
    </row>
    <row r="3216" spans="2:32">
      <c r="B3216" s="114">
        <v>3178</v>
      </c>
      <c r="C3216" s="115">
        <v>3178</v>
      </c>
      <c r="D3216" s="116">
        <v>133</v>
      </c>
      <c r="E3216" s="117">
        <v>5</v>
      </c>
      <c r="F3216" s="118">
        <v>13</v>
      </c>
      <c r="G3216" s="119" t="s">
        <v>486</v>
      </c>
      <c r="H3216" s="120">
        <v>5</v>
      </c>
      <c r="I3216" s="115">
        <v>12</v>
      </c>
      <c r="J3216" s="116" t="s">
        <v>486</v>
      </c>
      <c r="K3216" s="121">
        <v>10</v>
      </c>
      <c r="L3216" s="108"/>
      <c r="M3216" s="122">
        <v>13063</v>
      </c>
      <c r="N3216" s="123">
        <v>16733</v>
      </c>
      <c r="O3216" s="124">
        <v>18147</v>
      </c>
      <c r="P3216" s="123">
        <v>18581</v>
      </c>
      <c r="Q3216" s="124">
        <v>16814</v>
      </c>
      <c r="R3216" s="123">
        <v>14577</v>
      </c>
      <c r="S3216" s="124">
        <v>17647</v>
      </c>
      <c r="T3216" s="123">
        <v>18170</v>
      </c>
      <c r="U3216" s="124">
        <v>19379</v>
      </c>
      <c r="V3216" s="123">
        <v>18251</v>
      </c>
      <c r="W3216" s="124">
        <v>16530</v>
      </c>
      <c r="X3216" s="123">
        <v>15837</v>
      </c>
      <c r="Y3216" s="124">
        <v>18726</v>
      </c>
      <c r="Z3216" s="123">
        <v>20586</v>
      </c>
      <c r="AA3216" s="124">
        <v>21142</v>
      </c>
      <c r="AB3216" s="123">
        <v>19781</v>
      </c>
      <c r="AC3216" s="124">
        <v>17852</v>
      </c>
      <c r="AD3216" s="123">
        <v>19710</v>
      </c>
      <c r="AE3216" s="125">
        <v>20157</v>
      </c>
      <c r="AF3216" s="126">
        <v>21598</v>
      </c>
    </row>
    <row r="3217" spans="2:32">
      <c r="B3217" s="127">
        <v>3179</v>
      </c>
      <c r="C3217" s="128">
        <v>3179</v>
      </c>
      <c r="D3217" s="129">
        <v>133</v>
      </c>
      <c r="E3217" s="130">
        <v>5</v>
      </c>
      <c r="F3217" s="131">
        <v>13</v>
      </c>
      <c r="G3217" s="132" t="s">
        <v>486</v>
      </c>
      <c r="H3217" s="133">
        <v>5</v>
      </c>
      <c r="I3217" s="128">
        <v>12</v>
      </c>
      <c r="J3217" s="129" t="s">
        <v>486</v>
      </c>
      <c r="K3217" s="134">
        <v>11</v>
      </c>
      <c r="L3217" s="108"/>
      <c r="M3217" s="81">
        <v>13221</v>
      </c>
      <c r="N3217" s="135">
        <v>16895</v>
      </c>
      <c r="O3217" s="136">
        <v>18366</v>
      </c>
      <c r="P3217" s="135">
        <v>18774</v>
      </c>
      <c r="Q3217" s="136">
        <v>16628</v>
      </c>
      <c r="R3217" s="135">
        <v>14711</v>
      </c>
      <c r="S3217" s="136">
        <v>17764</v>
      </c>
      <c r="T3217" s="135">
        <v>18365</v>
      </c>
      <c r="U3217" s="136">
        <v>19700</v>
      </c>
      <c r="V3217" s="135">
        <v>18067</v>
      </c>
      <c r="W3217" s="136">
        <v>16466</v>
      </c>
      <c r="X3217" s="135">
        <v>16014</v>
      </c>
      <c r="Y3217" s="136">
        <v>18973</v>
      </c>
      <c r="Z3217" s="135">
        <v>20992</v>
      </c>
      <c r="AA3217" s="136">
        <v>21557</v>
      </c>
      <c r="AB3217" s="135">
        <v>19693</v>
      </c>
      <c r="AC3217" s="136">
        <v>17944</v>
      </c>
      <c r="AD3217" s="135">
        <v>20015</v>
      </c>
      <c r="AE3217" s="137">
        <v>20555</v>
      </c>
      <c r="AF3217" s="138">
        <v>22053</v>
      </c>
    </row>
    <row r="3218" spans="2:32">
      <c r="B3218" s="114">
        <v>3180</v>
      </c>
      <c r="C3218" s="115">
        <v>3180</v>
      </c>
      <c r="D3218" s="116">
        <v>133</v>
      </c>
      <c r="E3218" s="117">
        <v>5</v>
      </c>
      <c r="F3218" s="118">
        <v>13</v>
      </c>
      <c r="G3218" s="119" t="s">
        <v>486</v>
      </c>
      <c r="H3218" s="120">
        <v>5</v>
      </c>
      <c r="I3218" s="115">
        <v>12</v>
      </c>
      <c r="J3218" s="116" t="s">
        <v>486</v>
      </c>
      <c r="K3218" s="121">
        <v>12</v>
      </c>
      <c r="L3218" s="108"/>
      <c r="M3218" s="122">
        <v>13365</v>
      </c>
      <c r="N3218" s="123">
        <v>17019</v>
      </c>
      <c r="O3218" s="124">
        <v>18553</v>
      </c>
      <c r="P3218" s="123">
        <v>19009</v>
      </c>
      <c r="Q3218" s="124">
        <v>16543</v>
      </c>
      <c r="R3218" s="123">
        <v>14821</v>
      </c>
      <c r="S3218" s="124">
        <v>17803</v>
      </c>
      <c r="T3218" s="123">
        <v>18473</v>
      </c>
      <c r="U3218" s="124">
        <v>19947</v>
      </c>
      <c r="V3218" s="123">
        <v>17962</v>
      </c>
      <c r="W3218" s="124">
        <v>16355</v>
      </c>
      <c r="X3218" s="123">
        <v>16136</v>
      </c>
      <c r="Y3218" s="124">
        <v>19080</v>
      </c>
      <c r="Z3218" s="123">
        <v>21282</v>
      </c>
      <c r="AA3218" s="124">
        <v>21892</v>
      </c>
      <c r="AB3218" s="123">
        <v>19628</v>
      </c>
      <c r="AC3218" s="124">
        <v>17916</v>
      </c>
      <c r="AD3218" s="123">
        <v>20133</v>
      </c>
      <c r="AE3218" s="125">
        <v>20752</v>
      </c>
      <c r="AF3218" s="126">
        <v>22361</v>
      </c>
    </row>
    <row r="3219" spans="2:32">
      <c r="B3219" s="127">
        <v>3181</v>
      </c>
      <c r="C3219" s="128">
        <v>3181</v>
      </c>
      <c r="D3219" s="129">
        <v>133</v>
      </c>
      <c r="E3219" s="130">
        <v>5</v>
      </c>
      <c r="F3219" s="131">
        <v>13</v>
      </c>
      <c r="G3219" s="132" t="s">
        <v>486</v>
      </c>
      <c r="H3219" s="133">
        <v>5</v>
      </c>
      <c r="I3219" s="128">
        <v>12</v>
      </c>
      <c r="J3219" s="129" t="s">
        <v>486</v>
      </c>
      <c r="K3219" s="134">
        <v>13</v>
      </c>
      <c r="L3219" s="108"/>
      <c r="M3219" s="81">
        <v>13440</v>
      </c>
      <c r="N3219" s="135">
        <v>17252</v>
      </c>
      <c r="O3219" s="136">
        <v>18750</v>
      </c>
      <c r="P3219" s="135">
        <v>19262</v>
      </c>
      <c r="Q3219" s="136">
        <v>16476</v>
      </c>
      <c r="R3219" s="135">
        <v>14870</v>
      </c>
      <c r="S3219" s="136">
        <v>17984</v>
      </c>
      <c r="T3219" s="135">
        <v>18689</v>
      </c>
      <c r="U3219" s="136">
        <v>20164</v>
      </c>
      <c r="V3219" s="135">
        <v>17885</v>
      </c>
      <c r="W3219" s="136">
        <v>16079</v>
      </c>
      <c r="X3219" s="135">
        <v>16177</v>
      </c>
      <c r="Y3219" s="136">
        <v>19280</v>
      </c>
      <c r="Z3219" s="135">
        <v>21494</v>
      </c>
      <c r="AA3219" s="136">
        <v>22171</v>
      </c>
      <c r="AB3219" s="135">
        <v>19540</v>
      </c>
      <c r="AC3219" s="136">
        <v>17658</v>
      </c>
      <c r="AD3219" s="135">
        <v>20320</v>
      </c>
      <c r="AE3219" s="137">
        <v>20987</v>
      </c>
      <c r="AF3219" s="138">
        <v>22572</v>
      </c>
    </row>
    <row r="3220" spans="2:32">
      <c r="B3220" s="114">
        <v>3182</v>
      </c>
      <c r="C3220" s="115">
        <v>3182</v>
      </c>
      <c r="D3220" s="116">
        <v>133</v>
      </c>
      <c r="E3220" s="117">
        <v>5</v>
      </c>
      <c r="F3220" s="118">
        <v>13</v>
      </c>
      <c r="G3220" s="119" t="s">
        <v>486</v>
      </c>
      <c r="H3220" s="120">
        <v>5</v>
      </c>
      <c r="I3220" s="115">
        <v>12</v>
      </c>
      <c r="J3220" s="116" t="s">
        <v>486</v>
      </c>
      <c r="K3220" s="121">
        <v>14</v>
      </c>
      <c r="L3220" s="108"/>
      <c r="M3220" s="122">
        <v>13450</v>
      </c>
      <c r="N3220" s="123">
        <v>17378</v>
      </c>
      <c r="O3220" s="124">
        <v>18847</v>
      </c>
      <c r="P3220" s="123">
        <v>19331</v>
      </c>
      <c r="Q3220" s="124">
        <v>16341</v>
      </c>
      <c r="R3220" s="123">
        <v>14922</v>
      </c>
      <c r="S3220" s="124">
        <v>18018</v>
      </c>
      <c r="T3220" s="123">
        <v>18806</v>
      </c>
      <c r="U3220" s="124">
        <v>20253</v>
      </c>
      <c r="V3220" s="123">
        <v>17725</v>
      </c>
      <c r="W3220" s="124">
        <v>15808</v>
      </c>
      <c r="X3220" s="123">
        <v>16202</v>
      </c>
      <c r="Y3220" s="124">
        <v>19292</v>
      </c>
      <c r="Z3220" s="123">
        <v>21545</v>
      </c>
      <c r="AA3220" s="124">
        <v>22179</v>
      </c>
      <c r="AB3220" s="123">
        <v>19339</v>
      </c>
      <c r="AC3220" s="124">
        <v>17368</v>
      </c>
      <c r="AD3220" s="123">
        <v>20305</v>
      </c>
      <c r="AE3220" s="125">
        <v>21050</v>
      </c>
      <c r="AF3220" s="126">
        <v>22606</v>
      </c>
    </row>
    <row r="3221" spans="2:32">
      <c r="B3221" s="127">
        <v>3183</v>
      </c>
      <c r="C3221" s="128">
        <v>3183</v>
      </c>
      <c r="D3221" s="129">
        <v>133</v>
      </c>
      <c r="E3221" s="130">
        <v>5</v>
      </c>
      <c r="F3221" s="131">
        <v>13</v>
      </c>
      <c r="G3221" s="132" t="s">
        <v>486</v>
      </c>
      <c r="H3221" s="133">
        <v>5</v>
      </c>
      <c r="I3221" s="128">
        <v>12</v>
      </c>
      <c r="J3221" s="129" t="s">
        <v>486</v>
      </c>
      <c r="K3221" s="134">
        <v>15</v>
      </c>
      <c r="L3221" s="108"/>
      <c r="M3221" s="81">
        <v>13563</v>
      </c>
      <c r="N3221" s="135">
        <v>17625</v>
      </c>
      <c r="O3221" s="136">
        <v>18987</v>
      </c>
      <c r="P3221" s="135">
        <v>19414</v>
      </c>
      <c r="Q3221" s="136">
        <v>16222</v>
      </c>
      <c r="R3221" s="135">
        <v>15056</v>
      </c>
      <c r="S3221" s="136">
        <v>18167</v>
      </c>
      <c r="T3221" s="135">
        <v>19057</v>
      </c>
      <c r="U3221" s="136">
        <v>20336</v>
      </c>
      <c r="V3221" s="135">
        <v>17598</v>
      </c>
      <c r="W3221" s="136">
        <v>15726</v>
      </c>
      <c r="X3221" s="135">
        <v>16312</v>
      </c>
      <c r="Y3221" s="136">
        <v>19368</v>
      </c>
      <c r="Z3221" s="135">
        <v>21629</v>
      </c>
      <c r="AA3221" s="136">
        <v>22177</v>
      </c>
      <c r="AB3221" s="135">
        <v>19162</v>
      </c>
      <c r="AC3221" s="136">
        <v>17221</v>
      </c>
      <c r="AD3221" s="135">
        <v>20400</v>
      </c>
      <c r="AE3221" s="137">
        <v>21251</v>
      </c>
      <c r="AF3221" s="138">
        <v>22677</v>
      </c>
    </row>
    <row r="3222" spans="2:32">
      <c r="B3222" s="114">
        <v>3184</v>
      </c>
      <c r="C3222" s="115">
        <v>3184</v>
      </c>
      <c r="D3222" s="116">
        <v>133</v>
      </c>
      <c r="E3222" s="117">
        <v>5</v>
      </c>
      <c r="F3222" s="118">
        <v>13</v>
      </c>
      <c r="G3222" s="119" t="s">
        <v>486</v>
      </c>
      <c r="H3222" s="120">
        <v>5</v>
      </c>
      <c r="I3222" s="115">
        <v>12</v>
      </c>
      <c r="J3222" s="116" t="s">
        <v>486</v>
      </c>
      <c r="K3222" s="121">
        <v>16</v>
      </c>
      <c r="L3222" s="108"/>
      <c r="M3222" s="122">
        <v>14012</v>
      </c>
      <c r="N3222" s="123">
        <v>18106</v>
      </c>
      <c r="O3222" s="124">
        <v>19352</v>
      </c>
      <c r="P3222" s="123">
        <v>19727</v>
      </c>
      <c r="Q3222" s="124">
        <v>16253</v>
      </c>
      <c r="R3222" s="123">
        <v>15466</v>
      </c>
      <c r="S3222" s="124">
        <v>18503</v>
      </c>
      <c r="T3222" s="123">
        <v>19701</v>
      </c>
      <c r="U3222" s="124">
        <v>20613</v>
      </c>
      <c r="V3222" s="123">
        <v>17549</v>
      </c>
      <c r="W3222" s="124">
        <v>15913</v>
      </c>
      <c r="X3222" s="123">
        <v>16654</v>
      </c>
      <c r="Y3222" s="124">
        <v>19612</v>
      </c>
      <c r="Z3222" s="123">
        <v>21839</v>
      </c>
      <c r="AA3222" s="124">
        <v>22275</v>
      </c>
      <c r="AB3222" s="123">
        <v>18995</v>
      </c>
      <c r="AC3222" s="124">
        <v>17320</v>
      </c>
      <c r="AD3222" s="123">
        <v>20615</v>
      </c>
      <c r="AE3222" s="125">
        <v>21915</v>
      </c>
      <c r="AF3222" s="126">
        <v>22852</v>
      </c>
    </row>
    <row r="3223" spans="2:32">
      <c r="B3223" s="127">
        <v>3185</v>
      </c>
      <c r="C3223" s="128">
        <v>3185</v>
      </c>
      <c r="D3223" s="129">
        <v>133</v>
      </c>
      <c r="E3223" s="130">
        <v>5</v>
      </c>
      <c r="F3223" s="131">
        <v>13</v>
      </c>
      <c r="G3223" s="132" t="s">
        <v>486</v>
      </c>
      <c r="H3223" s="133">
        <v>5</v>
      </c>
      <c r="I3223" s="128">
        <v>12</v>
      </c>
      <c r="J3223" s="129" t="s">
        <v>486</v>
      </c>
      <c r="K3223" s="134">
        <v>17</v>
      </c>
      <c r="L3223" s="108"/>
      <c r="M3223" s="81">
        <v>14583</v>
      </c>
      <c r="N3223" s="135">
        <v>18353</v>
      </c>
      <c r="O3223" s="136">
        <v>19610</v>
      </c>
      <c r="P3223" s="135">
        <v>19945</v>
      </c>
      <c r="Q3223" s="136">
        <v>16517</v>
      </c>
      <c r="R3223" s="135">
        <v>16060</v>
      </c>
      <c r="S3223" s="136">
        <v>18933</v>
      </c>
      <c r="T3223" s="135">
        <v>19992</v>
      </c>
      <c r="U3223" s="136">
        <v>20841</v>
      </c>
      <c r="V3223" s="135">
        <v>17784</v>
      </c>
      <c r="W3223" s="136">
        <v>16566</v>
      </c>
      <c r="X3223" s="135">
        <v>17224</v>
      </c>
      <c r="Y3223" s="136">
        <v>20111</v>
      </c>
      <c r="Z3223" s="135">
        <v>22120</v>
      </c>
      <c r="AA3223" s="136">
        <v>22465</v>
      </c>
      <c r="AB3223" s="135">
        <v>19255</v>
      </c>
      <c r="AC3223" s="136">
        <v>18023</v>
      </c>
      <c r="AD3223" s="135">
        <v>21097</v>
      </c>
      <c r="AE3223" s="137">
        <v>22246</v>
      </c>
      <c r="AF3223" s="138">
        <v>23147</v>
      </c>
    </row>
    <row r="3224" spans="2:32">
      <c r="B3224" s="114">
        <v>3186</v>
      </c>
      <c r="C3224" s="115">
        <v>3186</v>
      </c>
      <c r="D3224" s="116">
        <v>133</v>
      </c>
      <c r="E3224" s="117">
        <v>5</v>
      </c>
      <c r="F3224" s="118">
        <v>13</v>
      </c>
      <c r="G3224" s="119" t="s">
        <v>486</v>
      </c>
      <c r="H3224" s="120">
        <v>5</v>
      </c>
      <c r="I3224" s="115">
        <v>12</v>
      </c>
      <c r="J3224" s="116" t="s">
        <v>486</v>
      </c>
      <c r="K3224" s="121">
        <v>18</v>
      </c>
      <c r="L3224" s="108"/>
      <c r="M3224" s="122">
        <v>14960</v>
      </c>
      <c r="N3224" s="123">
        <v>18400</v>
      </c>
      <c r="O3224" s="124">
        <v>19655</v>
      </c>
      <c r="P3224" s="123">
        <v>20156</v>
      </c>
      <c r="Q3224" s="124">
        <v>16754</v>
      </c>
      <c r="R3224" s="123">
        <v>16637</v>
      </c>
      <c r="S3224" s="124">
        <v>19315</v>
      </c>
      <c r="T3224" s="123">
        <v>20013</v>
      </c>
      <c r="U3224" s="124">
        <v>20946</v>
      </c>
      <c r="V3224" s="123">
        <v>18284</v>
      </c>
      <c r="W3224" s="124">
        <v>17414</v>
      </c>
      <c r="X3224" s="123">
        <v>18048</v>
      </c>
      <c r="Y3224" s="124">
        <v>20756</v>
      </c>
      <c r="Z3224" s="123">
        <v>22318</v>
      </c>
      <c r="AA3224" s="124">
        <v>23112</v>
      </c>
      <c r="AB3224" s="123">
        <v>19968</v>
      </c>
      <c r="AC3224" s="124">
        <v>19092</v>
      </c>
      <c r="AD3224" s="123">
        <v>21823</v>
      </c>
      <c r="AE3224" s="125">
        <v>22539</v>
      </c>
      <c r="AF3224" s="126">
        <v>23419</v>
      </c>
    </row>
    <row r="3225" spans="2:32">
      <c r="B3225" s="127">
        <v>3187</v>
      </c>
      <c r="C3225" s="128">
        <v>3187</v>
      </c>
      <c r="D3225" s="129">
        <v>133</v>
      </c>
      <c r="E3225" s="130">
        <v>5</v>
      </c>
      <c r="F3225" s="131">
        <v>13</v>
      </c>
      <c r="G3225" s="132" t="s">
        <v>486</v>
      </c>
      <c r="H3225" s="133">
        <v>5</v>
      </c>
      <c r="I3225" s="128">
        <v>12</v>
      </c>
      <c r="J3225" s="129" t="s">
        <v>486</v>
      </c>
      <c r="K3225" s="134">
        <v>19</v>
      </c>
      <c r="L3225" s="108"/>
      <c r="M3225" s="81">
        <v>15046</v>
      </c>
      <c r="N3225" s="135">
        <v>18448</v>
      </c>
      <c r="O3225" s="136">
        <v>19567</v>
      </c>
      <c r="P3225" s="135">
        <v>20079</v>
      </c>
      <c r="Q3225" s="136">
        <v>17031</v>
      </c>
      <c r="R3225" s="135">
        <v>16778</v>
      </c>
      <c r="S3225" s="136">
        <v>19239</v>
      </c>
      <c r="T3225" s="135">
        <v>20208</v>
      </c>
      <c r="U3225" s="136">
        <v>21109</v>
      </c>
      <c r="V3225" s="135">
        <v>18785</v>
      </c>
      <c r="W3225" s="136">
        <v>17983</v>
      </c>
      <c r="X3225" s="135">
        <v>18520</v>
      </c>
      <c r="Y3225" s="136">
        <v>20917</v>
      </c>
      <c r="Z3225" s="135">
        <v>22813</v>
      </c>
      <c r="AA3225" s="136">
        <v>23589</v>
      </c>
      <c r="AB3225" s="135">
        <v>20770</v>
      </c>
      <c r="AC3225" s="136">
        <v>19948</v>
      </c>
      <c r="AD3225" s="135">
        <v>22129</v>
      </c>
      <c r="AE3225" s="137">
        <v>23239</v>
      </c>
      <c r="AF3225" s="138">
        <v>24071</v>
      </c>
    </row>
    <row r="3226" spans="2:32">
      <c r="B3226" s="114">
        <v>3188</v>
      </c>
      <c r="C3226" s="115">
        <v>3188</v>
      </c>
      <c r="D3226" s="116">
        <v>133</v>
      </c>
      <c r="E3226" s="117">
        <v>5</v>
      </c>
      <c r="F3226" s="118">
        <v>13</v>
      </c>
      <c r="G3226" s="119" t="s">
        <v>486</v>
      </c>
      <c r="H3226" s="120">
        <v>5</v>
      </c>
      <c r="I3226" s="115">
        <v>12</v>
      </c>
      <c r="J3226" s="116" t="s">
        <v>486</v>
      </c>
      <c r="K3226" s="121">
        <v>20</v>
      </c>
      <c r="L3226" s="108"/>
      <c r="M3226" s="122">
        <v>14995</v>
      </c>
      <c r="N3226" s="123">
        <v>18215</v>
      </c>
      <c r="O3226" s="124">
        <v>19587</v>
      </c>
      <c r="P3226" s="123">
        <v>19937</v>
      </c>
      <c r="Q3226" s="124">
        <v>17220</v>
      </c>
      <c r="R3226" s="123">
        <v>16894</v>
      </c>
      <c r="S3226" s="124">
        <v>19107</v>
      </c>
      <c r="T3226" s="123">
        <v>20170</v>
      </c>
      <c r="U3226" s="124">
        <v>21380</v>
      </c>
      <c r="V3226" s="123">
        <v>19159</v>
      </c>
      <c r="W3226" s="124">
        <v>18360</v>
      </c>
      <c r="X3226" s="123">
        <v>18971</v>
      </c>
      <c r="Y3226" s="124">
        <v>21235</v>
      </c>
      <c r="Z3226" s="123">
        <v>23509</v>
      </c>
      <c r="AA3226" s="124">
        <v>24206</v>
      </c>
      <c r="AB3226" s="123">
        <v>21673</v>
      </c>
      <c r="AC3226" s="124">
        <v>20660</v>
      </c>
      <c r="AD3226" s="123">
        <v>22608</v>
      </c>
      <c r="AE3226" s="125">
        <v>23776</v>
      </c>
      <c r="AF3226" s="126">
        <v>24947</v>
      </c>
    </row>
    <row r="3227" spans="2:32">
      <c r="B3227" s="127">
        <v>3189</v>
      </c>
      <c r="C3227" s="128">
        <v>3189</v>
      </c>
      <c r="D3227" s="129">
        <v>133</v>
      </c>
      <c r="E3227" s="130">
        <v>5</v>
      </c>
      <c r="F3227" s="131">
        <v>13</v>
      </c>
      <c r="G3227" s="132" t="s">
        <v>486</v>
      </c>
      <c r="H3227" s="133">
        <v>5</v>
      </c>
      <c r="I3227" s="128">
        <v>12</v>
      </c>
      <c r="J3227" s="129" t="s">
        <v>486</v>
      </c>
      <c r="K3227" s="134">
        <v>21</v>
      </c>
      <c r="L3227" s="108"/>
      <c r="M3227" s="81">
        <v>15042</v>
      </c>
      <c r="N3227" s="135">
        <v>18127</v>
      </c>
      <c r="O3227" s="136">
        <v>19523</v>
      </c>
      <c r="P3227" s="135">
        <v>19866</v>
      </c>
      <c r="Q3227" s="136">
        <v>17278</v>
      </c>
      <c r="R3227" s="135">
        <v>17111</v>
      </c>
      <c r="S3227" s="136">
        <v>19142</v>
      </c>
      <c r="T3227" s="135">
        <v>20377</v>
      </c>
      <c r="U3227" s="136">
        <v>21676</v>
      </c>
      <c r="V3227" s="135">
        <v>19579</v>
      </c>
      <c r="W3227" s="136">
        <v>18746</v>
      </c>
      <c r="X3227" s="135">
        <v>19599</v>
      </c>
      <c r="Y3227" s="136">
        <v>21706</v>
      </c>
      <c r="Z3227" s="135">
        <v>24282</v>
      </c>
      <c r="AA3227" s="136">
        <v>25006</v>
      </c>
      <c r="AB3227" s="135">
        <v>22620</v>
      </c>
      <c r="AC3227" s="136">
        <v>21489</v>
      </c>
      <c r="AD3227" s="135">
        <v>23314</v>
      </c>
      <c r="AE3227" s="137">
        <v>24736</v>
      </c>
      <c r="AF3227" s="138">
        <v>25982</v>
      </c>
    </row>
    <row r="3228" spans="2:32">
      <c r="B3228" s="114">
        <v>3190</v>
      </c>
      <c r="C3228" s="115">
        <v>3190</v>
      </c>
      <c r="D3228" s="116">
        <v>133</v>
      </c>
      <c r="E3228" s="117">
        <v>5</v>
      </c>
      <c r="F3228" s="118">
        <v>13</v>
      </c>
      <c r="G3228" s="119" t="s">
        <v>486</v>
      </c>
      <c r="H3228" s="120">
        <v>5</v>
      </c>
      <c r="I3228" s="115">
        <v>12</v>
      </c>
      <c r="J3228" s="116" t="s">
        <v>486</v>
      </c>
      <c r="K3228" s="121">
        <v>22</v>
      </c>
      <c r="L3228" s="108"/>
      <c r="M3228" s="122">
        <v>14195</v>
      </c>
      <c r="N3228" s="123">
        <v>16864</v>
      </c>
      <c r="O3228" s="124">
        <v>18293</v>
      </c>
      <c r="P3228" s="123">
        <v>18720</v>
      </c>
      <c r="Q3228" s="124">
        <v>16638</v>
      </c>
      <c r="R3228" s="123">
        <v>16338</v>
      </c>
      <c r="S3228" s="124">
        <v>18081</v>
      </c>
      <c r="T3228" s="123">
        <v>19292</v>
      </c>
      <c r="U3228" s="124">
        <v>20680</v>
      </c>
      <c r="V3228" s="123">
        <v>19186</v>
      </c>
      <c r="W3228" s="124">
        <v>18419</v>
      </c>
      <c r="X3228" s="123">
        <v>19076</v>
      </c>
      <c r="Y3228" s="124">
        <v>20903</v>
      </c>
      <c r="Z3228" s="123">
        <v>23574</v>
      </c>
      <c r="AA3228" s="124">
        <v>24391</v>
      </c>
      <c r="AB3228" s="123">
        <v>22534</v>
      </c>
      <c r="AC3228" s="124">
        <v>21434</v>
      </c>
      <c r="AD3228" s="123">
        <v>22661</v>
      </c>
      <c r="AE3228" s="125">
        <v>24108</v>
      </c>
      <c r="AF3228" s="126">
        <v>25447</v>
      </c>
    </row>
    <row r="3229" spans="2:32">
      <c r="B3229" s="127">
        <v>3191</v>
      </c>
      <c r="C3229" s="128">
        <v>3191</v>
      </c>
      <c r="D3229" s="129">
        <v>133</v>
      </c>
      <c r="E3229" s="130">
        <v>5</v>
      </c>
      <c r="F3229" s="131">
        <v>13</v>
      </c>
      <c r="G3229" s="132" t="s">
        <v>486</v>
      </c>
      <c r="H3229" s="133">
        <v>5</v>
      </c>
      <c r="I3229" s="128">
        <v>12</v>
      </c>
      <c r="J3229" s="129" t="s">
        <v>486</v>
      </c>
      <c r="K3229" s="134">
        <v>23</v>
      </c>
      <c r="L3229" s="108"/>
      <c r="M3229" s="81">
        <v>13207</v>
      </c>
      <c r="N3229" s="135">
        <v>15415</v>
      </c>
      <c r="O3229" s="136">
        <v>16796</v>
      </c>
      <c r="P3229" s="135">
        <v>17340</v>
      </c>
      <c r="Q3229" s="136">
        <v>15856</v>
      </c>
      <c r="R3229" s="135">
        <v>15398</v>
      </c>
      <c r="S3229" s="136">
        <v>16802</v>
      </c>
      <c r="T3229" s="135">
        <v>17950</v>
      </c>
      <c r="U3229" s="136">
        <v>19292</v>
      </c>
      <c r="V3229" s="135">
        <v>18518</v>
      </c>
      <c r="W3229" s="136">
        <v>17669</v>
      </c>
      <c r="X3229" s="135">
        <v>18238</v>
      </c>
      <c r="Y3229" s="136">
        <v>19732</v>
      </c>
      <c r="Z3229" s="135">
        <v>22320</v>
      </c>
      <c r="AA3229" s="136">
        <v>23229</v>
      </c>
      <c r="AB3229" s="135">
        <v>22011</v>
      </c>
      <c r="AC3229" s="136">
        <v>20820</v>
      </c>
      <c r="AD3229" s="135">
        <v>21557</v>
      </c>
      <c r="AE3229" s="137">
        <v>23005</v>
      </c>
      <c r="AF3229" s="138">
        <v>24272</v>
      </c>
    </row>
    <row r="3230" spans="2:32">
      <c r="B3230" s="114">
        <v>3192</v>
      </c>
      <c r="C3230" s="115">
        <v>3192</v>
      </c>
      <c r="D3230" s="116">
        <v>133</v>
      </c>
      <c r="E3230" s="117">
        <v>5</v>
      </c>
      <c r="F3230" s="118">
        <v>13</v>
      </c>
      <c r="G3230" s="119" t="s">
        <v>486</v>
      </c>
      <c r="H3230" s="120">
        <v>5</v>
      </c>
      <c r="I3230" s="115">
        <v>12</v>
      </c>
      <c r="J3230" s="116" t="s">
        <v>486</v>
      </c>
      <c r="K3230" s="121">
        <v>24</v>
      </c>
      <c r="L3230" s="108"/>
      <c r="M3230" s="122">
        <v>12453</v>
      </c>
      <c r="N3230" s="123">
        <v>14348</v>
      </c>
      <c r="O3230" s="124">
        <v>15557</v>
      </c>
      <c r="P3230" s="123">
        <v>16255</v>
      </c>
      <c r="Q3230" s="124">
        <v>15232</v>
      </c>
      <c r="R3230" s="123">
        <v>14659</v>
      </c>
      <c r="S3230" s="124">
        <v>15781</v>
      </c>
      <c r="T3230" s="123">
        <v>16860</v>
      </c>
      <c r="U3230" s="124">
        <v>18085</v>
      </c>
      <c r="V3230" s="123">
        <v>17943</v>
      </c>
      <c r="W3230" s="124">
        <v>17004</v>
      </c>
      <c r="X3230" s="123">
        <v>17557</v>
      </c>
      <c r="Y3230" s="124">
        <v>18766</v>
      </c>
      <c r="Z3230" s="123">
        <v>21162</v>
      </c>
      <c r="AA3230" s="124">
        <v>22268</v>
      </c>
      <c r="AB3230" s="123">
        <v>21522</v>
      </c>
      <c r="AC3230" s="124">
        <v>20253</v>
      </c>
      <c r="AD3230" s="123">
        <v>20637</v>
      </c>
      <c r="AE3230" s="125">
        <v>22044</v>
      </c>
      <c r="AF3230" s="126">
        <v>23163</v>
      </c>
    </row>
    <row r="3231" spans="2:32">
      <c r="B3231" s="127">
        <v>3193</v>
      </c>
      <c r="C3231" s="128">
        <v>3193</v>
      </c>
      <c r="D3231" s="129">
        <v>134</v>
      </c>
      <c r="E3231" s="130">
        <v>5</v>
      </c>
      <c r="F3231" s="131">
        <v>14</v>
      </c>
      <c r="G3231" s="132" t="s">
        <v>486</v>
      </c>
      <c r="H3231" s="133">
        <v>5</v>
      </c>
      <c r="I3231" s="128">
        <v>13</v>
      </c>
      <c r="J3231" s="129" t="s">
        <v>486</v>
      </c>
      <c r="K3231" s="134">
        <v>1</v>
      </c>
      <c r="L3231" s="108"/>
      <c r="M3231" s="81">
        <v>12103</v>
      </c>
      <c r="N3231" s="135">
        <v>13939</v>
      </c>
      <c r="O3231" s="136">
        <v>14978</v>
      </c>
      <c r="P3231" s="135">
        <v>15588</v>
      </c>
      <c r="Q3231" s="136">
        <v>13772</v>
      </c>
      <c r="R3231" s="135">
        <v>14265</v>
      </c>
      <c r="S3231" s="136">
        <v>15103</v>
      </c>
      <c r="T3231" s="135">
        <v>16494</v>
      </c>
      <c r="U3231" s="136">
        <v>17504</v>
      </c>
      <c r="V3231" s="135">
        <v>16369</v>
      </c>
      <c r="W3231" s="136">
        <v>15942</v>
      </c>
      <c r="X3231" s="135">
        <v>17075</v>
      </c>
      <c r="Y3231" s="136">
        <v>18440</v>
      </c>
      <c r="Z3231" s="135">
        <v>20675</v>
      </c>
      <c r="AA3231" s="136">
        <v>21639</v>
      </c>
      <c r="AB3231" s="135">
        <v>19785</v>
      </c>
      <c r="AC3231" s="136">
        <v>18612</v>
      </c>
      <c r="AD3231" s="135">
        <v>20527</v>
      </c>
      <c r="AE3231" s="137">
        <v>21842</v>
      </c>
      <c r="AF3231" s="138">
        <v>22719</v>
      </c>
    </row>
    <row r="3232" spans="2:32">
      <c r="B3232" s="114">
        <v>3194</v>
      </c>
      <c r="C3232" s="115">
        <v>3194</v>
      </c>
      <c r="D3232" s="116">
        <v>134</v>
      </c>
      <c r="E3232" s="117">
        <v>5</v>
      </c>
      <c r="F3232" s="118">
        <v>14</v>
      </c>
      <c r="G3232" s="119" t="s">
        <v>486</v>
      </c>
      <c r="H3232" s="120">
        <v>5</v>
      </c>
      <c r="I3232" s="115">
        <v>13</v>
      </c>
      <c r="J3232" s="116" t="s">
        <v>486</v>
      </c>
      <c r="K3232" s="121">
        <v>2</v>
      </c>
      <c r="L3232" s="108"/>
      <c r="M3232" s="122">
        <v>11874</v>
      </c>
      <c r="N3232" s="123">
        <v>13537</v>
      </c>
      <c r="O3232" s="124">
        <v>14513</v>
      </c>
      <c r="P3232" s="123">
        <v>15202</v>
      </c>
      <c r="Q3232" s="124">
        <v>13378</v>
      </c>
      <c r="R3232" s="123">
        <v>13975</v>
      </c>
      <c r="S3232" s="124">
        <v>14720</v>
      </c>
      <c r="T3232" s="123">
        <v>15979</v>
      </c>
      <c r="U3232" s="124">
        <v>16956</v>
      </c>
      <c r="V3232" s="123">
        <v>15890</v>
      </c>
      <c r="W3232" s="124">
        <v>15527</v>
      </c>
      <c r="X3232" s="123">
        <v>16714</v>
      </c>
      <c r="Y3232" s="124">
        <v>17940</v>
      </c>
      <c r="Z3232" s="123">
        <v>20022</v>
      </c>
      <c r="AA3232" s="124">
        <v>21044</v>
      </c>
      <c r="AB3232" s="123">
        <v>19170</v>
      </c>
      <c r="AC3232" s="124">
        <v>18105</v>
      </c>
      <c r="AD3232" s="123">
        <v>19960</v>
      </c>
      <c r="AE3232" s="125">
        <v>21152</v>
      </c>
      <c r="AF3232" s="126">
        <v>22013</v>
      </c>
    </row>
    <row r="3233" spans="2:32">
      <c r="B3233" s="127">
        <v>3195</v>
      </c>
      <c r="C3233" s="128">
        <v>3195</v>
      </c>
      <c r="D3233" s="129">
        <v>134</v>
      </c>
      <c r="E3233" s="130">
        <v>5</v>
      </c>
      <c r="F3233" s="131">
        <v>14</v>
      </c>
      <c r="G3233" s="132" t="s">
        <v>486</v>
      </c>
      <c r="H3233" s="133">
        <v>5</v>
      </c>
      <c r="I3233" s="128">
        <v>13</v>
      </c>
      <c r="J3233" s="129" t="s">
        <v>486</v>
      </c>
      <c r="K3233" s="134">
        <v>3</v>
      </c>
      <c r="L3233" s="108"/>
      <c r="M3233" s="81">
        <v>11760</v>
      </c>
      <c r="N3233" s="135">
        <v>13330</v>
      </c>
      <c r="O3233" s="136">
        <v>14304</v>
      </c>
      <c r="P3233" s="135">
        <v>15020</v>
      </c>
      <c r="Q3233" s="136">
        <v>13150</v>
      </c>
      <c r="R3233" s="135">
        <v>13803</v>
      </c>
      <c r="S3233" s="136">
        <v>14491</v>
      </c>
      <c r="T3233" s="135">
        <v>15709</v>
      </c>
      <c r="U3233" s="136">
        <v>16649</v>
      </c>
      <c r="V3233" s="135">
        <v>15557</v>
      </c>
      <c r="W3233" s="136">
        <v>15214</v>
      </c>
      <c r="X3233" s="135">
        <v>16440</v>
      </c>
      <c r="Y3233" s="136">
        <v>17572</v>
      </c>
      <c r="Z3233" s="135">
        <v>19577</v>
      </c>
      <c r="AA3233" s="136">
        <v>20613</v>
      </c>
      <c r="AB3233" s="135">
        <v>18686</v>
      </c>
      <c r="AC3233" s="136">
        <v>17683</v>
      </c>
      <c r="AD3233" s="135">
        <v>19513</v>
      </c>
      <c r="AE3233" s="137">
        <v>20667</v>
      </c>
      <c r="AF3233" s="138">
        <v>21495</v>
      </c>
    </row>
    <row r="3234" spans="2:32">
      <c r="B3234" s="114">
        <v>3196</v>
      </c>
      <c r="C3234" s="115">
        <v>3196</v>
      </c>
      <c r="D3234" s="116">
        <v>134</v>
      </c>
      <c r="E3234" s="117">
        <v>5</v>
      </c>
      <c r="F3234" s="118">
        <v>14</v>
      </c>
      <c r="G3234" s="119" t="s">
        <v>486</v>
      </c>
      <c r="H3234" s="120">
        <v>5</v>
      </c>
      <c r="I3234" s="115">
        <v>13</v>
      </c>
      <c r="J3234" s="116" t="s">
        <v>486</v>
      </c>
      <c r="K3234" s="121">
        <v>4</v>
      </c>
      <c r="L3234" s="108"/>
      <c r="M3234" s="122">
        <v>11834</v>
      </c>
      <c r="N3234" s="123">
        <v>13346</v>
      </c>
      <c r="O3234" s="124">
        <v>14277</v>
      </c>
      <c r="P3234" s="123">
        <v>14934</v>
      </c>
      <c r="Q3234" s="124">
        <v>13082</v>
      </c>
      <c r="R3234" s="123">
        <v>13822</v>
      </c>
      <c r="S3234" s="124">
        <v>14465</v>
      </c>
      <c r="T3234" s="123">
        <v>15582</v>
      </c>
      <c r="U3234" s="124">
        <v>16402</v>
      </c>
      <c r="V3234" s="123">
        <v>15276</v>
      </c>
      <c r="W3234" s="124">
        <v>14903</v>
      </c>
      <c r="X3234" s="123">
        <v>16215</v>
      </c>
      <c r="Y3234" s="124">
        <v>17222</v>
      </c>
      <c r="Z3234" s="123">
        <v>19027</v>
      </c>
      <c r="AA3234" s="124">
        <v>19931</v>
      </c>
      <c r="AB3234" s="123">
        <v>18074</v>
      </c>
      <c r="AC3234" s="124">
        <v>17105</v>
      </c>
      <c r="AD3234" s="123">
        <v>18975</v>
      </c>
      <c r="AE3234" s="125">
        <v>20025</v>
      </c>
      <c r="AF3234" s="126">
        <v>20767</v>
      </c>
    </row>
    <row r="3235" spans="2:32">
      <c r="B3235" s="127">
        <v>3197</v>
      </c>
      <c r="C3235" s="128">
        <v>3197</v>
      </c>
      <c r="D3235" s="129">
        <v>134</v>
      </c>
      <c r="E3235" s="130">
        <v>5</v>
      </c>
      <c r="F3235" s="131">
        <v>14</v>
      </c>
      <c r="G3235" s="132" t="s">
        <v>486</v>
      </c>
      <c r="H3235" s="133">
        <v>5</v>
      </c>
      <c r="I3235" s="128">
        <v>13</v>
      </c>
      <c r="J3235" s="129" t="s">
        <v>486</v>
      </c>
      <c r="K3235" s="134">
        <v>5</v>
      </c>
      <c r="L3235" s="108"/>
      <c r="M3235" s="81">
        <v>12270</v>
      </c>
      <c r="N3235" s="135">
        <v>13815</v>
      </c>
      <c r="O3235" s="136">
        <v>14709</v>
      </c>
      <c r="P3235" s="135">
        <v>15156</v>
      </c>
      <c r="Q3235" s="136">
        <v>13225</v>
      </c>
      <c r="R3235" s="135">
        <v>14244</v>
      </c>
      <c r="S3235" s="136">
        <v>14831</v>
      </c>
      <c r="T3235" s="135">
        <v>15952</v>
      </c>
      <c r="U3235" s="136">
        <v>16660</v>
      </c>
      <c r="V3235" s="135">
        <v>15137</v>
      </c>
      <c r="W3235" s="136">
        <v>14722</v>
      </c>
      <c r="X3235" s="135">
        <v>16369</v>
      </c>
      <c r="Y3235" s="136">
        <v>17222</v>
      </c>
      <c r="Z3235" s="135">
        <v>18932</v>
      </c>
      <c r="AA3235" s="136">
        <v>19536</v>
      </c>
      <c r="AB3235" s="135">
        <v>17543</v>
      </c>
      <c r="AC3235" s="136">
        <v>16610</v>
      </c>
      <c r="AD3235" s="135">
        <v>18752</v>
      </c>
      <c r="AE3235" s="137">
        <v>19759</v>
      </c>
      <c r="AF3235" s="138">
        <v>20471</v>
      </c>
    </row>
    <row r="3236" spans="2:32">
      <c r="B3236" s="114">
        <v>3198</v>
      </c>
      <c r="C3236" s="115">
        <v>3198</v>
      </c>
      <c r="D3236" s="116">
        <v>134</v>
      </c>
      <c r="E3236" s="117">
        <v>5</v>
      </c>
      <c r="F3236" s="118">
        <v>14</v>
      </c>
      <c r="G3236" s="119" t="s">
        <v>486</v>
      </c>
      <c r="H3236" s="120">
        <v>5</v>
      </c>
      <c r="I3236" s="115">
        <v>13</v>
      </c>
      <c r="J3236" s="116" t="s">
        <v>486</v>
      </c>
      <c r="K3236" s="121">
        <v>6</v>
      </c>
      <c r="L3236" s="108"/>
      <c r="M3236" s="122">
        <v>13164</v>
      </c>
      <c r="N3236" s="123">
        <v>14757</v>
      </c>
      <c r="O3236" s="124">
        <v>15533</v>
      </c>
      <c r="P3236" s="123">
        <v>15653</v>
      </c>
      <c r="Q3236" s="124">
        <v>13424</v>
      </c>
      <c r="R3236" s="123">
        <v>15020</v>
      </c>
      <c r="S3236" s="124">
        <v>15660</v>
      </c>
      <c r="T3236" s="123">
        <v>16722</v>
      </c>
      <c r="U3236" s="124">
        <v>17210</v>
      </c>
      <c r="V3236" s="123">
        <v>15016</v>
      </c>
      <c r="W3236" s="124">
        <v>14472</v>
      </c>
      <c r="X3236" s="123">
        <v>16796</v>
      </c>
      <c r="Y3236" s="124">
        <v>17593</v>
      </c>
      <c r="Z3236" s="123">
        <v>19081</v>
      </c>
      <c r="AA3236" s="124">
        <v>19267</v>
      </c>
      <c r="AB3236" s="123">
        <v>16967</v>
      </c>
      <c r="AC3236" s="124">
        <v>16059</v>
      </c>
      <c r="AD3236" s="123">
        <v>18896</v>
      </c>
      <c r="AE3236" s="125">
        <v>19869</v>
      </c>
      <c r="AF3236" s="126">
        <v>20422</v>
      </c>
    </row>
    <row r="3237" spans="2:32">
      <c r="B3237" s="127">
        <v>3199</v>
      </c>
      <c r="C3237" s="128">
        <v>3199</v>
      </c>
      <c r="D3237" s="129">
        <v>134</v>
      </c>
      <c r="E3237" s="130">
        <v>5</v>
      </c>
      <c r="F3237" s="131">
        <v>14</v>
      </c>
      <c r="G3237" s="132" t="s">
        <v>486</v>
      </c>
      <c r="H3237" s="133">
        <v>5</v>
      </c>
      <c r="I3237" s="128">
        <v>13</v>
      </c>
      <c r="J3237" s="129" t="s">
        <v>486</v>
      </c>
      <c r="K3237" s="134">
        <v>7</v>
      </c>
      <c r="L3237" s="108"/>
      <c r="M3237" s="81">
        <v>14439</v>
      </c>
      <c r="N3237" s="135">
        <v>16081</v>
      </c>
      <c r="O3237" s="136">
        <v>16676</v>
      </c>
      <c r="P3237" s="135">
        <v>16430</v>
      </c>
      <c r="Q3237" s="136">
        <v>13693</v>
      </c>
      <c r="R3237" s="135">
        <v>16141</v>
      </c>
      <c r="S3237" s="136">
        <v>16715</v>
      </c>
      <c r="T3237" s="135">
        <v>17805</v>
      </c>
      <c r="U3237" s="136">
        <v>18119</v>
      </c>
      <c r="V3237" s="135">
        <v>15043</v>
      </c>
      <c r="W3237" s="136">
        <v>14224</v>
      </c>
      <c r="X3237" s="135">
        <v>17625</v>
      </c>
      <c r="Y3237" s="136">
        <v>18172</v>
      </c>
      <c r="Z3237" s="135">
        <v>19608</v>
      </c>
      <c r="AA3237" s="136">
        <v>19400</v>
      </c>
      <c r="AB3237" s="135">
        <v>16593</v>
      </c>
      <c r="AC3237" s="136">
        <v>15608</v>
      </c>
      <c r="AD3237" s="135">
        <v>19291</v>
      </c>
      <c r="AE3237" s="137">
        <v>20442</v>
      </c>
      <c r="AF3237" s="138">
        <v>20806</v>
      </c>
    </row>
    <row r="3238" spans="2:32">
      <c r="B3238" s="114">
        <v>3200</v>
      </c>
      <c r="C3238" s="115">
        <v>3200</v>
      </c>
      <c r="D3238" s="116">
        <v>134</v>
      </c>
      <c r="E3238" s="117">
        <v>5</v>
      </c>
      <c r="F3238" s="118">
        <v>14</v>
      </c>
      <c r="G3238" s="119" t="s">
        <v>486</v>
      </c>
      <c r="H3238" s="120">
        <v>5</v>
      </c>
      <c r="I3238" s="115">
        <v>13</v>
      </c>
      <c r="J3238" s="116" t="s">
        <v>486</v>
      </c>
      <c r="K3238" s="121">
        <v>8</v>
      </c>
      <c r="L3238" s="108"/>
      <c r="M3238" s="122">
        <v>15235</v>
      </c>
      <c r="N3238" s="123">
        <v>16940</v>
      </c>
      <c r="O3238" s="124">
        <v>17571</v>
      </c>
      <c r="P3238" s="123">
        <v>16787</v>
      </c>
      <c r="Q3238" s="124">
        <v>14404</v>
      </c>
      <c r="R3238" s="123">
        <v>16880</v>
      </c>
      <c r="S3238" s="124">
        <v>17343</v>
      </c>
      <c r="T3238" s="123">
        <v>18549</v>
      </c>
      <c r="U3238" s="124">
        <v>18955</v>
      </c>
      <c r="V3238" s="123">
        <v>15621</v>
      </c>
      <c r="W3238" s="124">
        <v>14674</v>
      </c>
      <c r="X3238" s="123">
        <v>18236</v>
      </c>
      <c r="Y3238" s="124">
        <v>18581</v>
      </c>
      <c r="Z3238" s="123">
        <v>20194</v>
      </c>
      <c r="AA3238" s="124">
        <v>19566</v>
      </c>
      <c r="AB3238" s="123">
        <v>17038</v>
      </c>
      <c r="AC3238" s="124">
        <v>16019</v>
      </c>
      <c r="AD3238" s="123">
        <v>19579</v>
      </c>
      <c r="AE3238" s="125">
        <v>20906</v>
      </c>
      <c r="AF3238" s="126">
        <v>21339</v>
      </c>
    </row>
    <row r="3239" spans="2:32">
      <c r="B3239" s="127">
        <v>3201</v>
      </c>
      <c r="C3239" s="128">
        <v>3201</v>
      </c>
      <c r="D3239" s="129">
        <v>134</v>
      </c>
      <c r="E3239" s="130">
        <v>5</v>
      </c>
      <c r="F3239" s="131">
        <v>14</v>
      </c>
      <c r="G3239" s="132" t="s">
        <v>486</v>
      </c>
      <c r="H3239" s="133">
        <v>5</v>
      </c>
      <c r="I3239" s="128">
        <v>13</v>
      </c>
      <c r="J3239" s="129" t="s">
        <v>486</v>
      </c>
      <c r="K3239" s="134">
        <v>9</v>
      </c>
      <c r="L3239" s="108"/>
      <c r="M3239" s="81">
        <v>15627</v>
      </c>
      <c r="N3239" s="135">
        <v>17329</v>
      </c>
      <c r="O3239" s="136">
        <v>18049</v>
      </c>
      <c r="P3239" s="135">
        <v>16768</v>
      </c>
      <c r="Q3239" s="136">
        <v>14935</v>
      </c>
      <c r="R3239" s="135">
        <v>17160</v>
      </c>
      <c r="S3239" s="136">
        <v>17616</v>
      </c>
      <c r="T3239" s="135">
        <v>18814</v>
      </c>
      <c r="U3239" s="136">
        <v>19369</v>
      </c>
      <c r="V3239" s="135">
        <v>15972</v>
      </c>
      <c r="W3239" s="136">
        <v>14959</v>
      </c>
      <c r="X3239" s="135">
        <v>18339</v>
      </c>
      <c r="Y3239" s="136">
        <v>18691</v>
      </c>
      <c r="Z3239" s="135">
        <v>20406</v>
      </c>
      <c r="AA3239" s="136">
        <v>19497</v>
      </c>
      <c r="AB3239" s="135">
        <v>17330</v>
      </c>
      <c r="AC3239" s="136">
        <v>16367</v>
      </c>
      <c r="AD3239" s="135">
        <v>19644</v>
      </c>
      <c r="AE3239" s="137">
        <v>20968</v>
      </c>
      <c r="AF3239" s="138">
        <v>21530</v>
      </c>
    </row>
    <row r="3240" spans="2:32">
      <c r="B3240" s="114">
        <v>3202</v>
      </c>
      <c r="C3240" s="115">
        <v>3202</v>
      </c>
      <c r="D3240" s="116">
        <v>134</v>
      </c>
      <c r="E3240" s="117">
        <v>5</v>
      </c>
      <c r="F3240" s="118">
        <v>14</v>
      </c>
      <c r="G3240" s="119" t="s">
        <v>486</v>
      </c>
      <c r="H3240" s="120">
        <v>5</v>
      </c>
      <c r="I3240" s="115">
        <v>13</v>
      </c>
      <c r="J3240" s="116" t="s">
        <v>486</v>
      </c>
      <c r="K3240" s="121">
        <v>10</v>
      </c>
      <c r="L3240" s="108"/>
      <c r="M3240" s="122">
        <v>15570</v>
      </c>
      <c r="N3240" s="123">
        <v>17516</v>
      </c>
      <c r="O3240" s="124">
        <v>18238</v>
      </c>
      <c r="P3240" s="123">
        <v>16531</v>
      </c>
      <c r="Q3240" s="124">
        <v>14903</v>
      </c>
      <c r="R3240" s="123">
        <v>17100</v>
      </c>
      <c r="S3240" s="124">
        <v>17752</v>
      </c>
      <c r="T3240" s="123">
        <v>19058</v>
      </c>
      <c r="U3240" s="124">
        <v>19616</v>
      </c>
      <c r="V3240" s="123">
        <v>16021</v>
      </c>
      <c r="W3240" s="124">
        <v>15168</v>
      </c>
      <c r="X3240" s="123">
        <v>18350</v>
      </c>
      <c r="Y3240" s="124">
        <v>18905</v>
      </c>
      <c r="Z3240" s="123">
        <v>20736</v>
      </c>
      <c r="AA3240" s="124">
        <v>19411</v>
      </c>
      <c r="AB3240" s="123">
        <v>17458</v>
      </c>
      <c r="AC3240" s="124">
        <v>16646</v>
      </c>
      <c r="AD3240" s="123">
        <v>19900</v>
      </c>
      <c r="AE3240" s="125">
        <v>21335</v>
      </c>
      <c r="AF3240" s="126">
        <v>21898</v>
      </c>
    </row>
    <row r="3241" spans="2:32">
      <c r="B3241" s="127">
        <v>3203</v>
      </c>
      <c r="C3241" s="128">
        <v>3203</v>
      </c>
      <c r="D3241" s="129">
        <v>134</v>
      </c>
      <c r="E3241" s="130">
        <v>5</v>
      </c>
      <c r="F3241" s="131">
        <v>14</v>
      </c>
      <c r="G3241" s="132" t="s">
        <v>486</v>
      </c>
      <c r="H3241" s="133">
        <v>5</v>
      </c>
      <c r="I3241" s="128">
        <v>13</v>
      </c>
      <c r="J3241" s="129" t="s">
        <v>486</v>
      </c>
      <c r="K3241" s="134">
        <v>11</v>
      </c>
      <c r="L3241" s="108"/>
      <c r="M3241" s="81">
        <v>15601</v>
      </c>
      <c r="N3241" s="135">
        <v>17682</v>
      </c>
      <c r="O3241" s="136">
        <v>18396</v>
      </c>
      <c r="P3241" s="135">
        <v>16271</v>
      </c>
      <c r="Q3241" s="136">
        <v>14711</v>
      </c>
      <c r="R3241" s="135">
        <v>17199</v>
      </c>
      <c r="S3241" s="136">
        <v>17936</v>
      </c>
      <c r="T3241" s="135">
        <v>19306</v>
      </c>
      <c r="U3241" s="136">
        <v>19771</v>
      </c>
      <c r="V3241" s="135">
        <v>15962</v>
      </c>
      <c r="W3241" s="136">
        <v>15338</v>
      </c>
      <c r="X3241" s="135">
        <v>18529</v>
      </c>
      <c r="Y3241" s="136">
        <v>19186</v>
      </c>
      <c r="Z3241" s="135">
        <v>21059</v>
      </c>
      <c r="AA3241" s="136">
        <v>19235</v>
      </c>
      <c r="AB3241" s="135">
        <v>17484</v>
      </c>
      <c r="AC3241" s="136">
        <v>16796</v>
      </c>
      <c r="AD3241" s="135">
        <v>20214</v>
      </c>
      <c r="AE3241" s="137">
        <v>21709</v>
      </c>
      <c r="AF3241" s="138">
        <v>22269</v>
      </c>
    </row>
    <row r="3242" spans="2:32">
      <c r="B3242" s="114">
        <v>3204</v>
      </c>
      <c r="C3242" s="115">
        <v>3204</v>
      </c>
      <c r="D3242" s="116">
        <v>134</v>
      </c>
      <c r="E3242" s="117">
        <v>5</v>
      </c>
      <c r="F3242" s="118">
        <v>14</v>
      </c>
      <c r="G3242" s="119" t="s">
        <v>486</v>
      </c>
      <c r="H3242" s="120">
        <v>5</v>
      </c>
      <c r="I3242" s="115">
        <v>13</v>
      </c>
      <c r="J3242" s="116" t="s">
        <v>486</v>
      </c>
      <c r="K3242" s="121">
        <v>12</v>
      </c>
      <c r="L3242" s="108"/>
      <c r="M3242" s="122">
        <v>15785</v>
      </c>
      <c r="N3242" s="123">
        <v>17994</v>
      </c>
      <c r="O3242" s="124">
        <v>18772</v>
      </c>
      <c r="P3242" s="123">
        <v>16298</v>
      </c>
      <c r="Q3242" s="124">
        <v>14689</v>
      </c>
      <c r="R3242" s="123">
        <v>17396</v>
      </c>
      <c r="S3242" s="124">
        <v>18204</v>
      </c>
      <c r="T3242" s="123">
        <v>19665</v>
      </c>
      <c r="U3242" s="124">
        <v>20114</v>
      </c>
      <c r="V3242" s="123">
        <v>16013</v>
      </c>
      <c r="W3242" s="124">
        <v>15535</v>
      </c>
      <c r="X3242" s="123">
        <v>18750</v>
      </c>
      <c r="Y3242" s="124">
        <v>19476</v>
      </c>
      <c r="Z3242" s="123">
        <v>21506</v>
      </c>
      <c r="AA3242" s="124">
        <v>19282</v>
      </c>
      <c r="AB3242" s="123">
        <v>17572</v>
      </c>
      <c r="AC3242" s="124">
        <v>16945</v>
      </c>
      <c r="AD3242" s="123">
        <v>20528</v>
      </c>
      <c r="AE3242" s="125">
        <v>22133</v>
      </c>
      <c r="AF3242" s="126">
        <v>22735</v>
      </c>
    </row>
    <row r="3243" spans="2:32">
      <c r="B3243" s="127">
        <v>3205</v>
      </c>
      <c r="C3243" s="128">
        <v>3205</v>
      </c>
      <c r="D3243" s="129">
        <v>134</v>
      </c>
      <c r="E3243" s="130">
        <v>5</v>
      </c>
      <c r="F3243" s="131">
        <v>14</v>
      </c>
      <c r="G3243" s="132" t="s">
        <v>486</v>
      </c>
      <c r="H3243" s="133">
        <v>5</v>
      </c>
      <c r="I3243" s="128">
        <v>13</v>
      </c>
      <c r="J3243" s="129" t="s">
        <v>486</v>
      </c>
      <c r="K3243" s="134">
        <v>13</v>
      </c>
      <c r="L3243" s="108"/>
      <c r="M3243" s="81">
        <v>16011</v>
      </c>
      <c r="N3243" s="135">
        <v>18250</v>
      </c>
      <c r="O3243" s="136">
        <v>19080</v>
      </c>
      <c r="P3243" s="135">
        <v>16269</v>
      </c>
      <c r="Q3243" s="136">
        <v>14473</v>
      </c>
      <c r="R3243" s="135">
        <v>17639</v>
      </c>
      <c r="S3243" s="136">
        <v>18488</v>
      </c>
      <c r="T3243" s="135">
        <v>19921</v>
      </c>
      <c r="U3243" s="136">
        <v>20426</v>
      </c>
      <c r="V3243" s="135">
        <v>15803</v>
      </c>
      <c r="W3243" s="136">
        <v>15565</v>
      </c>
      <c r="X3243" s="135">
        <v>18989</v>
      </c>
      <c r="Y3243" s="136">
        <v>19757</v>
      </c>
      <c r="Z3243" s="135">
        <v>21830</v>
      </c>
      <c r="AA3243" s="136">
        <v>19240</v>
      </c>
      <c r="AB3243" s="135">
        <v>17353</v>
      </c>
      <c r="AC3243" s="136">
        <v>16949</v>
      </c>
      <c r="AD3243" s="135">
        <v>20808</v>
      </c>
      <c r="AE3243" s="137">
        <v>22388</v>
      </c>
      <c r="AF3243" s="138">
        <v>23069</v>
      </c>
    </row>
    <row r="3244" spans="2:32">
      <c r="B3244" s="114">
        <v>3206</v>
      </c>
      <c r="C3244" s="115">
        <v>3206</v>
      </c>
      <c r="D3244" s="116">
        <v>134</v>
      </c>
      <c r="E3244" s="117">
        <v>5</v>
      </c>
      <c r="F3244" s="118">
        <v>14</v>
      </c>
      <c r="G3244" s="119" t="s">
        <v>486</v>
      </c>
      <c r="H3244" s="120">
        <v>5</v>
      </c>
      <c r="I3244" s="115">
        <v>13</v>
      </c>
      <c r="J3244" s="116" t="s">
        <v>486</v>
      </c>
      <c r="K3244" s="121">
        <v>14</v>
      </c>
      <c r="L3244" s="108"/>
      <c r="M3244" s="122">
        <v>16049</v>
      </c>
      <c r="N3244" s="123">
        <v>18363</v>
      </c>
      <c r="O3244" s="124">
        <v>19174</v>
      </c>
      <c r="P3244" s="123">
        <v>16154</v>
      </c>
      <c r="Q3244" s="124">
        <v>14237</v>
      </c>
      <c r="R3244" s="123">
        <v>17698</v>
      </c>
      <c r="S3244" s="124">
        <v>18631</v>
      </c>
      <c r="T3244" s="123">
        <v>20031</v>
      </c>
      <c r="U3244" s="124">
        <v>20494</v>
      </c>
      <c r="V3244" s="123">
        <v>15561</v>
      </c>
      <c r="W3244" s="124">
        <v>15509</v>
      </c>
      <c r="X3244" s="123">
        <v>19020</v>
      </c>
      <c r="Y3244" s="124">
        <v>19852</v>
      </c>
      <c r="Z3244" s="123">
        <v>21873</v>
      </c>
      <c r="AA3244" s="124">
        <v>19065</v>
      </c>
      <c r="AB3244" s="123">
        <v>17079</v>
      </c>
      <c r="AC3244" s="124">
        <v>16853</v>
      </c>
      <c r="AD3244" s="123">
        <v>20893</v>
      </c>
      <c r="AE3244" s="125">
        <v>22444</v>
      </c>
      <c r="AF3244" s="126">
        <v>23096</v>
      </c>
    </row>
    <row r="3245" spans="2:32">
      <c r="B3245" s="127">
        <v>3207</v>
      </c>
      <c r="C3245" s="128">
        <v>3207</v>
      </c>
      <c r="D3245" s="129">
        <v>134</v>
      </c>
      <c r="E3245" s="130">
        <v>5</v>
      </c>
      <c r="F3245" s="131">
        <v>14</v>
      </c>
      <c r="G3245" s="132" t="s">
        <v>486</v>
      </c>
      <c r="H3245" s="133">
        <v>5</v>
      </c>
      <c r="I3245" s="128">
        <v>13</v>
      </c>
      <c r="J3245" s="129" t="s">
        <v>486</v>
      </c>
      <c r="K3245" s="134">
        <v>15</v>
      </c>
      <c r="L3245" s="108"/>
      <c r="M3245" s="81">
        <v>16350</v>
      </c>
      <c r="N3245" s="135">
        <v>18626</v>
      </c>
      <c r="O3245" s="136">
        <v>19389</v>
      </c>
      <c r="P3245" s="135">
        <v>16190</v>
      </c>
      <c r="Q3245" s="136">
        <v>14345</v>
      </c>
      <c r="R3245" s="135">
        <v>17972</v>
      </c>
      <c r="S3245" s="136">
        <v>19005</v>
      </c>
      <c r="T3245" s="135">
        <v>20268</v>
      </c>
      <c r="U3245" s="136">
        <v>20707</v>
      </c>
      <c r="V3245" s="135">
        <v>15603</v>
      </c>
      <c r="W3245" s="136">
        <v>15758</v>
      </c>
      <c r="X3245" s="135">
        <v>19263</v>
      </c>
      <c r="Y3245" s="136">
        <v>20238</v>
      </c>
      <c r="Z3245" s="135">
        <v>22004</v>
      </c>
      <c r="AA3245" s="136">
        <v>19017</v>
      </c>
      <c r="AB3245" s="135">
        <v>17091</v>
      </c>
      <c r="AC3245" s="136">
        <v>17123</v>
      </c>
      <c r="AD3245" s="135">
        <v>21220</v>
      </c>
      <c r="AE3245" s="137">
        <v>22640</v>
      </c>
      <c r="AF3245" s="138">
        <v>23202</v>
      </c>
    </row>
    <row r="3246" spans="2:32">
      <c r="B3246" s="114">
        <v>3208</v>
      </c>
      <c r="C3246" s="115">
        <v>3208</v>
      </c>
      <c r="D3246" s="116">
        <v>134</v>
      </c>
      <c r="E3246" s="117">
        <v>5</v>
      </c>
      <c r="F3246" s="118">
        <v>14</v>
      </c>
      <c r="G3246" s="119" t="s">
        <v>486</v>
      </c>
      <c r="H3246" s="120">
        <v>5</v>
      </c>
      <c r="I3246" s="115">
        <v>13</v>
      </c>
      <c r="J3246" s="116" t="s">
        <v>486</v>
      </c>
      <c r="K3246" s="121">
        <v>16</v>
      </c>
      <c r="L3246" s="108"/>
      <c r="M3246" s="122">
        <v>16858</v>
      </c>
      <c r="N3246" s="123">
        <v>19087</v>
      </c>
      <c r="O3246" s="124">
        <v>19802</v>
      </c>
      <c r="P3246" s="123">
        <v>16333</v>
      </c>
      <c r="Q3246" s="124">
        <v>14694</v>
      </c>
      <c r="R3246" s="123">
        <v>18409</v>
      </c>
      <c r="S3246" s="124">
        <v>19714</v>
      </c>
      <c r="T3246" s="123">
        <v>20658</v>
      </c>
      <c r="U3246" s="124">
        <v>21017</v>
      </c>
      <c r="V3246" s="123">
        <v>15892</v>
      </c>
      <c r="W3246" s="124">
        <v>16173</v>
      </c>
      <c r="X3246" s="123">
        <v>19624</v>
      </c>
      <c r="Y3246" s="124">
        <v>21023</v>
      </c>
      <c r="Z3246" s="123">
        <v>22215</v>
      </c>
      <c r="AA3246" s="124">
        <v>18956</v>
      </c>
      <c r="AB3246" s="123">
        <v>17298</v>
      </c>
      <c r="AC3246" s="124">
        <v>17476</v>
      </c>
      <c r="AD3246" s="123">
        <v>21980</v>
      </c>
      <c r="AE3246" s="125">
        <v>22908</v>
      </c>
      <c r="AF3246" s="126">
        <v>23354</v>
      </c>
    </row>
    <row r="3247" spans="2:32">
      <c r="B3247" s="127">
        <v>3209</v>
      </c>
      <c r="C3247" s="128">
        <v>3209</v>
      </c>
      <c r="D3247" s="129">
        <v>134</v>
      </c>
      <c r="E3247" s="130">
        <v>5</v>
      </c>
      <c r="F3247" s="131">
        <v>14</v>
      </c>
      <c r="G3247" s="132" t="s">
        <v>486</v>
      </c>
      <c r="H3247" s="133">
        <v>5</v>
      </c>
      <c r="I3247" s="128">
        <v>13</v>
      </c>
      <c r="J3247" s="129" t="s">
        <v>486</v>
      </c>
      <c r="K3247" s="134">
        <v>17</v>
      </c>
      <c r="L3247" s="108"/>
      <c r="M3247" s="81">
        <v>17314</v>
      </c>
      <c r="N3247" s="135">
        <v>19393</v>
      </c>
      <c r="O3247" s="136">
        <v>20054</v>
      </c>
      <c r="P3247" s="135">
        <v>16613</v>
      </c>
      <c r="Q3247" s="136">
        <v>15298</v>
      </c>
      <c r="R3247" s="135">
        <v>18894</v>
      </c>
      <c r="S3247" s="136">
        <v>20052</v>
      </c>
      <c r="T3247" s="135">
        <v>20911</v>
      </c>
      <c r="U3247" s="136">
        <v>21263</v>
      </c>
      <c r="V3247" s="135">
        <v>16584</v>
      </c>
      <c r="W3247" s="136">
        <v>16771</v>
      </c>
      <c r="X3247" s="135">
        <v>20138</v>
      </c>
      <c r="Y3247" s="136">
        <v>21363</v>
      </c>
      <c r="Z3247" s="135">
        <v>22450</v>
      </c>
      <c r="AA3247" s="136">
        <v>19264</v>
      </c>
      <c r="AB3247" s="135">
        <v>18015</v>
      </c>
      <c r="AC3247" s="136">
        <v>18121</v>
      </c>
      <c r="AD3247" s="135">
        <v>22358</v>
      </c>
      <c r="AE3247" s="137">
        <v>23248</v>
      </c>
      <c r="AF3247" s="138">
        <v>23594</v>
      </c>
    </row>
    <row r="3248" spans="2:32">
      <c r="B3248" s="114">
        <v>3210</v>
      </c>
      <c r="C3248" s="115">
        <v>3210</v>
      </c>
      <c r="D3248" s="116">
        <v>134</v>
      </c>
      <c r="E3248" s="117">
        <v>5</v>
      </c>
      <c r="F3248" s="118">
        <v>14</v>
      </c>
      <c r="G3248" s="119" t="s">
        <v>486</v>
      </c>
      <c r="H3248" s="120">
        <v>5</v>
      </c>
      <c r="I3248" s="115">
        <v>13</v>
      </c>
      <c r="J3248" s="116" t="s">
        <v>486</v>
      </c>
      <c r="K3248" s="121">
        <v>18</v>
      </c>
      <c r="L3248" s="108"/>
      <c r="M3248" s="122">
        <v>17290</v>
      </c>
      <c r="N3248" s="123">
        <v>19269</v>
      </c>
      <c r="O3248" s="124">
        <v>20040</v>
      </c>
      <c r="P3248" s="123">
        <v>16667</v>
      </c>
      <c r="Q3248" s="124">
        <v>15809</v>
      </c>
      <c r="R3248" s="123">
        <v>19111</v>
      </c>
      <c r="S3248" s="124">
        <v>19908</v>
      </c>
      <c r="T3248" s="123">
        <v>20850</v>
      </c>
      <c r="U3248" s="124">
        <v>21525</v>
      </c>
      <c r="V3248" s="123">
        <v>17228</v>
      </c>
      <c r="W3248" s="124">
        <v>17442</v>
      </c>
      <c r="X3248" s="123">
        <v>20588</v>
      </c>
      <c r="Y3248" s="124">
        <v>21428</v>
      </c>
      <c r="Z3248" s="123">
        <v>22924</v>
      </c>
      <c r="AA3248" s="124">
        <v>19811</v>
      </c>
      <c r="AB3248" s="123">
        <v>18926</v>
      </c>
      <c r="AC3248" s="124">
        <v>18896</v>
      </c>
      <c r="AD3248" s="123">
        <v>22498</v>
      </c>
      <c r="AE3248" s="125">
        <v>23371</v>
      </c>
      <c r="AF3248" s="126">
        <v>24138</v>
      </c>
    </row>
    <row r="3249" spans="2:32">
      <c r="B3249" s="127">
        <v>3211</v>
      </c>
      <c r="C3249" s="128">
        <v>3211</v>
      </c>
      <c r="D3249" s="129">
        <v>134</v>
      </c>
      <c r="E3249" s="130">
        <v>5</v>
      </c>
      <c r="F3249" s="131">
        <v>14</v>
      </c>
      <c r="G3249" s="132" t="s">
        <v>486</v>
      </c>
      <c r="H3249" s="133">
        <v>5</v>
      </c>
      <c r="I3249" s="128">
        <v>13</v>
      </c>
      <c r="J3249" s="129" t="s">
        <v>486</v>
      </c>
      <c r="K3249" s="134">
        <v>19</v>
      </c>
      <c r="L3249" s="108"/>
      <c r="M3249" s="81">
        <v>16969</v>
      </c>
      <c r="N3249" s="135">
        <v>19049</v>
      </c>
      <c r="O3249" s="136">
        <v>19830</v>
      </c>
      <c r="P3249" s="135">
        <v>16824</v>
      </c>
      <c r="Q3249" s="136">
        <v>16004</v>
      </c>
      <c r="R3249" s="135">
        <v>18919</v>
      </c>
      <c r="S3249" s="136">
        <v>19973</v>
      </c>
      <c r="T3249" s="135">
        <v>20855</v>
      </c>
      <c r="U3249" s="136">
        <v>21458</v>
      </c>
      <c r="V3249" s="135">
        <v>17624</v>
      </c>
      <c r="W3249" s="136">
        <v>17911</v>
      </c>
      <c r="X3249" s="135">
        <v>20603</v>
      </c>
      <c r="Y3249" s="136">
        <v>21837</v>
      </c>
      <c r="Z3249" s="135">
        <v>23250</v>
      </c>
      <c r="AA3249" s="136">
        <v>20479</v>
      </c>
      <c r="AB3249" s="135">
        <v>19664</v>
      </c>
      <c r="AC3249" s="136">
        <v>19607</v>
      </c>
      <c r="AD3249" s="135">
        <v>23100</v>
      </c>
      <c r="AE3249" s="137">
        <v>23922</v>
      </c>
      <c r="AF3249" s="138">
        <v>24615</v>
      </c>
    </row>
    <row r="3250" spans="2:32">
      <c r="B3250" s="114">
        <v>3212</v>
      </c>
      <c r="C3250" s="115">
        <v>3212</v>
      </c>
      <c r="D3250" s="116">
        <v>134</v>
      </c>
      <c r="E3250" s="117">
        <v>5</v>
      </c>
      <c r="F3250" s="118">
        <v>14</v>
      </c>
      <c r="G3250" s="119" t="s">
        <v>486</v>
      </c>
      <c r="H3250" s="120">
        <v>5</v>
      </c>
      <c r="I3250" s="115">
        <v>13</v>
      </c>
      <c r="J3250" s="116" t="s">
        <v>486</v>
      </c>
      <c r="K3250" s="121">
        <v>20</v>
      </c>
      <c r="L3250" s="108"/>
      <c r="M3250" s="122">
        <v>16709</v>
      </c>
      <c r="N3250" s="123">
        <v>18983</v>
      </c>
      <c r="O3250" s="124">
        <v>19606</v>
      </c>
      <c r="P3250" s="123">
        <v>16932</v>
      </c>
      <c r="Q3250" s="124">
        <v>16016</v>
      </c>
      <c r="R3250" s="123">
        <v>18736</v>
      </c>
      <c r="S3250" s="124">
        <v>19843</v>
      </c>
      <c r="T3250" s="123">
        <v>21011</v>
      </c>
      <c r="U3250" s="124">
        <v>21538</v>
      </c>
      <c r="V3250" s="123">
        <v>17869</v>
      </c>
      <c r="W3250" s="124">
        <v>18327</v>
      </c>
      <c r="X3250" s="123">
        <v>20808</v>
      </c>
      <c r="Y3250" s="124">
        <v>22105</v>
      </c>
      <c r="Z3250" s="123">
        <v>23770</v>
      </c>
      <c r="AA3250" s="124">
        <v>21282</v>
      </c>
      <c r="AB3250" s="123">
        <v>20300</v>
      </c>
      <c r="AC3250" s="124">
        <v>20327</v>
      </c>
      <c r="AD3250" s="123">
        <v>23593</v>
      </c>
      <c r="AE3250" s="125">
        <v>24746</v>
      </c>
      <c r="AF3250" s="126">
        <v>25296</v>
      </c>
    </row>
    <row r="3251" spans="2:32">
      <c r="B3251" s="127">
        <v>3213</v>
      </c>
      <c r="C3251" s="128">
        <v>3213</v>
      </c>
      <c r="D3251" s="129">
        <v>134</v>
      </c>
      <c r="E3251" s="130">
        <v>5</v>
      </c>
      <c r="F3251" s="131">
        <v>14</v>
      </c>
      <c r="G3251" s="132" t="s">
        <v>486</v>
      </c>
      <c r="H3251" s="133">
        <v>5</v>
      </c>
      <c r="I3251" s="128">
        <v>13</v>
      </c>
      <c r="J3251" s="129" t="s">
        <v>486</v>
      </c>
      <c r="K3251" s="134">
        <v>21</v>
      </c>
      <c r="L3251" s="108"/>
      <c r="M3251" s="81">
        <v>16519</v>
      </c>
      <c r="N3251" s="135">
        <v>18837</v>
      </c>
      <c r="O3251" s="136">
        <v>19453</v>
      </c>
      <c r="P3251" s="135">
        <v>16902</v>
      </c>
      <c r="Q3251" s="136">
        <v>15906</v>
      </c>
      <c r="R3251" s="135">
        <v>18683</v>
      </c>
      <c r="S3251" s="136">
        <v>19941</v>
      </c>
      <c r="T3251" s="135">
        <v>21172</v>
      </c>
      <c r="U3251" s="136">
        <v>21730</v>
      </c>
      <c r="V3251" s="135">
        <v>18116</v>
      </c>
      <c r="W3251" s="136">
        <v>18763</v>
      </c>
      <c r="X3251" s="135">
        <v>21162</v>
      </c>
      <c r="Y3251" s="136">
        <v>22723</v>
      </c>
      <c r="Z3251" s="135">
        <v>24453</v>
      </c>
      <c r="AA3251" s="136">
        <v>22123</v>
      </c>
      <c r="AB3251" s="135">
        <v>21042</v>
      </c>
      <c r="AC3251" s="136">
        <v>21122</v>
      </c>
      <c r="AD3251" s="135">
        <v>24488</v>
      </c>
      <c r="AE3251" s="137">
        <v>25722</v>
      </c>
      <c r="AF3251" s="138">
        <v>26228</v>
      </c>
    </row>
    <row r="3252" spans="2:32">
      <c r="B3252" s="114">
        <v>3214</v>
      </c>
      <c r="C3252" s="115">
        <v>3214</v>
      </c>
      <c r="D3252" s="116">
        <v>134</v>
      </c>
      <c r="E3252" s="117">
        <v>5</v>
      </c>
      <c r="F3252" s="118">
        <v>14</v>
      </c>
      <c r="G3252" s="119" t="s">
        <v>486</v>
      </c>
      <c r="H3252" s="120">
        <v>5</v>
      </c>
      <c r="I3252" s="115">
        <v>13</v>
      </c>
      <c r="J3252" s="116" t="s">
        <v>486</v>
      </c>
      <c r="K3252" s="121">
        <v>22</v>
      </c>
      <c r="L3252" s="108"/>
      <c r="M3252" s="122">
        <v>15369</v>
      </c>
      <c r="N3252" s="123">
        <v>17628</v>
      </c>
      <c r="O3252" s="124">
        <v>18328</v>
      </c>
      <c r="P3252" s="123">
        <v>16267</v>
      </c>
      <c r="Q3252" s="124">
        <v>15311</v>
      </c>
      <c r="R3252" s="123">
        <v>17628</v>
      </c>
      <c r="S3252" s="124">
        <v>18840</v>
      </c>
      <c r="T3252" s="123">
        <v>20163</v>
      </c>
      <c r="U3252" s="124">
        <v>20820</v>
      </c>
      <c r="V3252" s="123">
        <v>17769</v>
      </c>
      <c r="W3252" s="124">
        <v>18319</v>
      </c>
      <c r="X3252" s="123">
        <v>20356</v>
      </c>
      <c r="Y3252" s="124">
        <v>21922</v>
      </c>
      <c r="Z3252" s="123">
        <v>23836</v>
      </c>
      <c r="AA3252" s="124">
        <v>22042</v>
      </c>
      <c r="AB3252" s="123">
        <v>20995</v>
      </c>
      <c r="AC3252" s="124">
        <v>20887</v>
      </c>
      <c r="AD3252" s="123">
        <v>23875</v>
      </c>
      <c r="AE3252" s="125">
        <v>25212</v>
      </c>
      <c r="AF3252" s="126">
        <v>25783</v>
      </c>
    </row>
    <row r="3253" spans="2:32">
      <c r="B3253" s="127">
        <v>3215</v>
      </c>
      <c r="C3253" s="128">
        <v>3215</v>
      </c>
      <c r="D3253" s="129">
        <v>134</v>
      </c>
      <c r="E3253" s="130">
        <v>5</v>
      </c>
      <c r="F3253" s="131">
        <v>14</v>
      </c>
      <c r="G3253" s="132" t="s">
        <v>486</v>
      </c>
      <c r="H3253" s="133">
        <v>5</v>
      </c>
      <c r="I3253" s="128">
        <v>13</v>
      </c>
      <c r="J3253" s="129" t="s">
        <v>486</v>
      </c>
      <c r="K3253" s="134">
        <v>23</v>
      </c>
      <c r="L3253" s="108"/>
      <c r="M3253" s="81">
        <v>14024</v>
      </c>
      <c r="N3253" s="135">
        <v>16114</v>
      </c>
      <c r="O3253" s="136">
        <v>16929</v>
      </c>
      <c r="P3253" s="135">
        <v>15472</v>
      </c>
      <c r="Q3253" s="136">
        <v>14392</v>
      </c>
      <c r="R3253" s="135">
        <v>16306</v>
      </c>
      <c r="S3253" s="136">
        <v>17460</v>
      </c>
      <c r="T3253" s="135">
        <v>18726</v>
      </c>
      <c r="U3253" s="136">
        <v>19527</v>
      </c>
      <c r="V3253" s="135">
        <v>16982</v>
      </c>
      <c r="W3253" s="136">
        <v>17512</v>
      </c>
      <c r="X3253" s="135">
        <v>19142</v>
      </c>
      <c r="Y3253" s="136">
        <v>20707</v>
      </c>
      <c r="Z3253" s="135">
        <v>22645</v>
      </c>
      <c r="AA3253" s="136">
        <v>21486</v>
      </c>
      <c r="AB3253" s="135">
        <v>20336</v>
      </c>
      <c r="AC3253" s="136">
        <v>20196</v>
      </c>
      <c r="AD3253" s="135">
        <v>22742</v>
      </c>
      <c r="AE3253" s="137">
        <v>24017</v>
      </c>
      <c r="AF3253" s="138">
        <v>24675</v>
      </c>
    </row>
    <row r="3254" spans="2:32">
      <c r="B3254" s="114">
        <v>3216</v>
      </c>
      <c r="C3254" s="115">
        <v>3216</v>
      </c>
      <c r="D3254" s="116">
        <v>134</v>
      </c>
      <c r="E3254" s="117">
        <v>5</v>
      </c>
      <c r="F3254" s="118">
        <v>14</v>
      </c>
      <c r="G3254" s="119" t="s">
        <v>486</v>
      </c>
      <c r="H3254" s="120">
        <v>5</v>
      </c>
      <c r="I3254" s="115">
        <v>13</v>
      </c>
      <c r="J3254" s="116" t="s">
        <v>486</v>
      </c>
      <c r="K3254" s="121">
        <v>24</v>
      </c>
      <c r="L3254" s="108"/>
      <c r="M3254" s="122">
        <v>13040</v>
      </c>
      <c r="N3254" s="123">
        <v>14924</v>
      </c>
      <c r="O3254" s="124">
        <v>15839</v>
      </c>
      <c r="P3254" s="123">
        <v>14852</v>
      </c>
      <c r="Q3254" s="124">
        <v>13665</v>
      </c>
      <c r="R3254" s="123">
        <v>15283</v>
      </c>
      <c r="S3254" s="124">
        <v>16354</v>
      </c>
      <c r="T3254" s="123">
        <v>17501</v>
      </c>
      <c r="U3254" s="124">
        <v>18458</v>
      </c>
      <c r="V3254" s="123">
        <v>16301</v>
      </c>
      <c r="W3254" s="124">
        <v>16822</v>
      </c>
      <c r="X3254" s="123">
        <v>18160</v>
      </c>
      <c r="Y3254" s="124">
        <v>19690</v>
      </c>
      <c r="Z3254" s="123">
        <v>21657</v>
      </c>
      <c r="AA3254" s="124">
        <v>20991</v>
      </c>
      <c r="AB3254" s="123">
        <v>19758</v>
      </c>
      <c r="AC3254" s="124">
        <v>19544</v>
      </c>
      <c r="AD3254" s="123">
        <v>21779</v>
      </c>
      <c r="AE3254" s="125">
        <v>22900</v>
      </c>
      <c r="AF3254" s="126">
        <v>23733</v>
      </c>
    </row>
    <row r="3255" spans="2:32">
      <c r="B3255" s="127">
        <v>3217</v>
      </c>
      <c r="C3255" s="128">
        <v>3217</v>
      </c>
      <c r="D3255" s="129">
        <v>135</v>
      </c>
      <c r="E3255" s="130">
        <v>5</v>
      </c>
      <c r="F3255" s="131">
        <v>15</v>
      </c>
      <c r="G3255" s="132" t="s">
        <v>486</v>
      </c>
      <c r="H3255" s="133">
        <v>5</v>
      </c>
      <c r="I3255" s="128">
        <v>14</v>
      </c>
      <c r="J3255" s="129" t="s">
        <v>486</v>
      </c>
      <c r="K3255" s="134">
        <v>1</v>
      </c>
      <c r="L3255" s="108"/>
      <c r="M3255" s="81">
        <v>12215</v>
      </c>
      <c r="N3255" s="135">
        <v>14223</v>
      </c>
      <c r="O3255" s="136">
        <v>15070</v>
      </c>
      <c r="P3255" s="135">
        <v>13328</v>
      </c>
      <c r="Q3255" s="136">
        <v>13069</v>
      </c>
      <c r="R3255" s="135">
        <v>14444</v>
      </c>
      <c r="S3255" s="136">
        <v>15834</v>
      </c>
      <c r="T3255" s="135">
        <v>16819</v>
      </c>
      <c r="U3255" s="136">
        <v>17696</v>
      </c>
      <c r="V3255" s="135">
        <v>15226</v>
      </c>
      <c r="W3255" s="136">
        <v>15757</v>
      </c>
      <c r="X3255" s="135">
        <v>17667</v>
      </c>
      <c r="Y3255" s="136">
        <v>19281</v>
      </c>
      <c r="Z3255" s="135">
        <v>20915</v>
      </c>
      <c r="AA3255" s="136">
        <v>19146</v>
      </c>
      <c r="AB3255" s="135">
        <v>18075</v>
      </c>
      <c r="AC3255" s="136">
        <v>18412</v>
      </c>
      <c r="AD3255" s="135">
        <v>21444</v>
      </c>
      <c r="AE3255" s="137">
        <v>22346</v>
      </c>
      <c r="AF3255" s="138">
        <v>22999</v>
      </c>
    </row>
    <row r="3256" spans="2:32">
      <c r="B3256" s="114">
        <v>3218</v>
      </c>
      <c r="C3256" s="115">
        <v>3218</v>
      </c>
      <c r="D3256" s="116">
        <v>135</v>
      </c>
      <c r="E3256" s="117">
        <v>5</v>
      </c>
      <c r="F3256" s="118">
        <v>15</v>
      </c>
      <c r="G3256" s="119" t="s">
        <v>486</v>
      </c>
      <c r="H3256" s="120">
        <v>5</v>
      </c>
      <c r="I3256" s="115">
        <v>14</v>
      </c>
      <c r="J3256" s="116" t="s">
        <v>486</v>
      </c>
      <c r="K3256" s="121">
        <v>2</v>
      </c>
      <c r="L3256" s="108"/>
      <c r="M3256" s="122">
        <v>11899</v>
      </c>
      <c r="N3256" s="123">
        <v>13747</v>
      </c>
      <c r="O3256" s="124">
        <v>14684</v>
      </c>
      <c r="P3256" s="123">
        <v>12924</v>
      </c>
      <c r="Q3256" s="124">
        <v>12716</v>
      </c>
      <c r="R3256" s="123">
        <v>14052</v>
      </c>
      <c r="S3256" s="124">
        <v>15306</v>
      </c>
      <c r="T3256" s="123">
        <v>16265</v>
      </c>
      <c r="U3256" s="124">
        <v>17193</v>
      </c>
      <c r="V3256" s="123">
        <v>14808</v>
      </c>
      <c r="W3256" s="124">
        <v>15448</v>
      </c>
      <c r="X3256" s="123">
        <v>17162</v>
      </c>
      <c r="Y3256" s="124">
        <v>18643</v>
      </c>
      <c r="Z3256" s="123">
        <v>20309</v>
      </c>
      <c r="AA3256" s="124">
        <v>18524</v>
      </c>
      <c r="AB3256" s="123">
        <v>17559</v>
      </c>
      <c r="AC3256" s="124">
        <v>18016</v>
      </c>
      <c r="AD3256" s="123">
        <v>20735</v>
      </c>
      <c r="AE3256" s="125">
        <v>21616</v>
      </c>
      <c r="AF3256" s="126">
        <v>22325</v>
      </c>
    </row>
    <row r="3257" spans="2:32">
      <c r="B3257" s="127">
        <v>3219</v>
      </c>
      <c r="C3257" s="128">
        <v>3219</v>
      </c>
      <c r="D3257" s="129">
        <v>135</v>
      </c>
      <c r="E3257" s="130">
        <v>5</v>
      </c>
      <c r="F3257" s="131">
        <v>15</v>
      </c>
      <c r="G3257" s="132" t="s">
        <v>486</v>
      </c>
      <c r="H3257" s="133">
        <v>5</v>
      </c>
      <c r="I3257" s="128">
        <v>14</v>
      </c>
      <c r="J3257" s="129" t="s">
        <v>486</v>
      </c>
      <c r="K3257" s="134">
        <v>3</v>
      </c>
      <c r="L3257" s="108"/>
      <c r="M3257" s="81">
        <v>11721</v>
      </c>
      <c r="N3257" s="135">
        <v>13526</v>
      </c>
      <c r="O3257" s="136">
        <v>14514</v>
      </c>
      <c r="P3257" s="135">
        <v>12705</v>
      </c>
      <c r="Q3257" s="136">
        <v>12502</v>
      </c>
      <c r="R3257" s="135">
        <v>13835</v>
      </c>
      <c r="S3257" s="136">
        <v>15051</v>
      </c>
      <c r="T3257" s="135">
        <v>15982</v>
      </c>
      <c r="U3257" s="136">
        <v>16920</v>
      </c>
      <c r="V3257" s="135">
        <v>14518</v>
      </c>
      <c r="W3257" s="136">
        <v>15265</v>
      </c>
      <c r="X3257" s="135">
        <v>16815</v>
      </c>
      <c r="Y3257" s="136">
        <v>18239</v>
      </c>
      <c r="Z3257" s="135">
        <v>19897</v>
      </c>
      <c r="AA3257" s="136">
        <v>18057</v>
      </c>
      <c r="AB3257" s="135">
        <v>17145</v>
      </c>
      <c r="AC3257" s="136">
        <v>17725</v>
      </c>
      <c r="AD3257" s="135">
        <v>20251</v>
      </c>
      <c r="AE3257" s="137">
        <v>21104</v>
      </c>
      <c r="AF3257" s="138">
        <v>21838</v>
      </c>
    </row>
    <row r="3258" spans="2:32">
      <c r="B3258" s="114">
        <v>3220</v>
      </c>
      <c r="C3258" s="115">
        <v>3220</v>
      </c>
      <c r="D3258" s="116">
        <v>135</v>
      </c>
      <c r="E3258" s="117">
        <v>5</v>
      </c>
      <c r="F3258" s="118">
        <v>15</v>
      </c>
      <c r="G3258" s="119" t="s">
        <v>486</v>
      </c>
      <c r="H3258" s="120">
        <v>5</v>
      </c>
      <c r="I3258" s="115">
        <v>14</v>
      </c>
      <c r="J3258" s="116" t="s">
        <v>486</v>
      </c>
      <c r="K3258" s="121">
        <v>4</v>
      </c>
      <c r="L3258" s="108"/>
      <c r="M3258" s="122">
        <v>11765</v>
      </c>
      <c r="N3258" s="123">
        <v>13506</v>
      </c>
      <c r="O3258" s="124">
        <v>14439</v>
      </c>
      <c r="P3258" s="123">
        <v>12662</v>
      </c>
      <c r="Q3258" s="124">
        <v>12416</v>
      </c>
      <c r="R3258" s="123">
        <v>13834</v>
      </c>
      <c r="S3258" s="124">
        <v>14960</v>
      </c>
      <c r="T3258" s="123">
        <v>15802</v>
      </c>
      <c r="U3258" s="124">
        <v>16635</v>
      </c>
      <c r="V3258" s="123">
        <v>14250</v>
      </c>
      <c r="W3258" s="124">
        <v>15159</v>
      </c>
      <c r="X3258" s="123">
        <v>16516</v>
      </c>
      <c r="Y3258" s="124">
        <v>17808</v>
      </c>
      <c r="Z3258" s="123">
        <v>19258</v>
      </c>
      <c r="AA3258" s="124">
        <v>17476</v>
      </c>
      <c r="AB3258" s="123">
        <v>16589</v>
      </c>
      <c r="AC3258" s="124">
        <v>17381</v>
      </c>
      <c r="AD3258" s="123">
        <v>19620</v>
      </c>
      <c r="AE3258" s="125">
        <v>20381</v>
      </c>
      <c r="AF3258" s="126">
        <v>21019</v>
      </c>
    </row>
    <row r="3259" spans="2:32">
      <c r="B3259" s="127">
        <v>3221</v>
      </c>
      <c r="C3259" s="128">
        <v>3221</v>
      </c>
      <c r="D3259" s="129">
        <v>135</v>
      </c>
      <c r="E3259" s="130">
        <v>5</v>
      </c>
      <c r="F3259" s="131">
        <v>15</v>
      </c>
      <c r="G3259" s="132" t="s">
        <v>486</v>
      </c>
      <c r="H3259" s="133">
        <v>5</v>
      </c>
      <c r="I3259" s="128">
        <v>14</v>
      </c>
      <c r="J3259" s="129" t="s">
        <v>486</v>
      </c>
      <c r="K3259" s="134">
        <v>5</v>
      </c>
      <c r="L3259" s="108"/>
      <c r="M3259" s="81">
        <v>12224</v>
      </c>
      <c r="N3259" s="135">
        <v>13919</v>
      </c>
      <c r="O3259" s="136">
        <v>14656</v>
      </c>
      <c r="P3259" s="135">
        <v>12802</v>
      </c>
      <c r="Q3259" s="136">
        <v>12431</v>
      </c>
      <c r="R3259" s="135">
        <v>14219</v>
      </c>
      <c r="S3259" s="136">
        <v>15363</v>
      </c>
      <c r="T3259" s="135">
        <v>16099</v>
      </c>
      <c r="U3259" s="136">
        <v>16664</v>
      </c>
      <c r="V3259" s="135">
        <v>14111</v>
      </c>
      <c r="W3259" s="136">
        <v>15376</v>
      </c>
      <c r="X3259" s="135">
        <v>16567</v>
      </c>
      <c r="Y3259" s="136">
        <v>17787</v>
      </c>
      <c r="Z3259" s="135">
        <v>18906</v>
      </c>
      <c r="AA3259" s="136">
        <v>16975</v>
      </c>
      <c r="AB3259" s="135">
        <v>16109</v>
      </c>
      <c r="AC3259" s="136">
        <v>17314</v>
      </c>
      <c r="AD3259" s="135">
        <v>19360</v>
      </c>
      <c r="AE3259" s="137">
        <v>20080</v>
      </c>
      <c r="AF3259" s="138">
        <v>20460</v>
      </c>
    </row>
    <row r="3260" spans="2:32">
      <c r="B3260" s="114">
        <v>3222</v>
      </c>
      <c r="C3260" s="115">
        <v>3222</v>
      </c>
      <c r="D3260" s="116">
        <v>135</v>
      </c>
      <c r="E3260" s="117">
        <v>5</v>
      </c>
      <c r="F3260" s="118">
        <v>15</v>
      </c>
      <c r="G3260" s="119" t="s">
        <v>486</v>
      </c>
      <c r="H3260" s="120">
        <v>5</v>
      </c>
      <c r="I3260" s="115">
        <v>14</v>
      </c>
      <c r="J3260" s="116" t="s">
        <v>486</v>
      </c>
      <c r="K3260" s="121">
        <v>6</v>
      </c>
      <c r="L3260" s="108"/>
      <c r="M3260" s="122">
        <v>13229</v>
      </c>
      <c r="N3260" s="123">
        <v>14801</v>
      </c>
      <c r="O3260" s="124">
        <v>15213</v>
      </c>
      <c r="P3260" s="123">
        <v>13057</v>
      </c>
      <c r="Q3260" s="124">
        <v>12492</v>
      </c>
      <c r="R3260" s="123">
        <v>15128</v>
      </c>
      <c r="S3260" s="124">
        <v>16227</v>
      </c>
      <c r="T3260" s="123">
        <v>16760</v>
      </c>
      <c r="U3260" s="124">
        <v>16910</v>
      </c>
      <c r="V3260" s="123">
        <v>13957</v>
      </c>
      <c r="W3260" s="124">
        <v>16095</v>
      </c>
      <c r="X3260" s="123">
        <v>17042</v>
      </c>
      <c r="Y3260" s="124">
        <v>18200</v>
      </c>
      <c r="Z3260" s="123">
        <v>18725</v>
      </c>
      <c r="AA3260" s="124">
        <v>16477</v>
      </c>
      <c r="AB3260" s="123">
        <v>15618</v>
      </c>
      <c r="AC3260" s="124">
        <v>17776</v>
      </c>
      <c r="AD3260" s="123">
        <v>19522</v>
      </c>
      <c r="AE3260" s="125">
        <v>20069</v>
      </c>
      <c r="AF3260" s="126">
        <v>20075</v>
      </c>
    </row>
    <row r="3261" spans="2:32">
      <c r="B3261" s="127">
        <v>3223</v>
      </c>
      <c r="C3261" s="128">
        <v>3223</v>
      </c>
      <c r="D3261" s="129">
        <v>135</v>
      </c>
      <c r="E3261" s="130">
        <v>5</v>
      </c>
      <c r="F3261" s="131">
        <v>15</v>
      </c>
      <c r="G3261" s="132" t="s">
        <v>486</v>
      </c>
      <c r="H3261" s="133">
        <v>5</v>
      </c>
      <c r="I3261" s="128">
        <v>14</v>
      </c>
      <c r="J3261" s="129" t="s">
        <v>486</v>
      </c>
      <c r="K3261" s="134">
        <v>7</v>
      </c>
      <c r="L3261" s="108"/>
      <c r="M3261" s="81">
        <v>14625</v>
      </c>
      <c r="N3261" s="135">
        <v>16134</v>
      </c>
      <c r="O3261" s="136">
        <v>16180</v>
      </c>
      <c r="P3261" s="135">
        <v>13506</v>
      </c>
      <c r="Q3261" s="136">
        <v>12720</v>
      </c>
      <c r="R3261" s="135">
        <v>16376</v>
      </c>
      <c r="S3261" s="136">
        <v>17510</v>
      </c>
      <c r="T3261" s="135">
        <v>17891</v>
      </c>
      <c r="U3261" s="136">
        <v>17568</v>
      </c>
      <c r="V3261" s="135">
        <v>13924</v>
      </c>
      <c r="W3261" s="136">
        <v>17172</v>
      </c>
      <c r="X3261" s="135">
        <v>17845</v>
      </c>
      <c r="Y3261" s="136">
        <v>19150</v>
      </c>
      <c r="Z3261" s="135">
        <v>19060</v>
      </c>
      <c r="AA3261" s="136">
        <v>16290</v>
      </c>
      <c r="AB3261" s="135">
        <v>15341</v>
      </c>
      <c r="AC3261" s="136">
        <v>18632</v>
      </c>
      <c r="AD3261" s="135">
        <v>20255</v>
      </c>
      <c r="AE3261" s="137">
        <v>20610</v>
      </c>
      <c r="AF3261" s="138">
        <v>20267</v>
      </c>
    </row>
    <row r="3262" spans="2:32">
      <c r="B3262" s="114">
        <v>3224</v>
      </c>
      <c r="C3262" s="115">
        <v>3224</v>
      </c>
      <c r="D3262" s="116">
        <v>135</v>
      </c>
      <c r="E3262" s="117">
        <v>5</v>
      </c>
      <c r="F3262" s="118">
        <v>15</v>
      </c>
      <c r="G3262" s="119" t="s">
        <v>486</v>
      </c>
      <c r="H3262" s="120">
        <v>5</v>
      </c>
      <c r="I3262" s="115">
        <v>14</v>
      </c>
      <c r="J3262" s="116" t="s">
        <v>486</v>
      </c>
      <c r="K3262" s="121">
        <v>8</v>
      </c>
      <c r="L3262" s="108"/>
      <c r="M3262" s="122">
        <v>15488</v>
      </c>
      <c r="N3262" s="123">
        <v>17140</v>
      </c>
      <c r="O3262" s="124">
        <v>16668</v>
      </c>
      <c r="P3262" s="123">
        <v>14297</v>
      </c>
      <c r="Q3262" s="124">
        <v>13411</v>
      </c>
      <c r="R3262" s="123">
        <v>17130</v>
      </c>
      <c r="S3262" s="124">
        <v>18390</v>
      </c>
      <c r="T3262" s="123">
        <v>18818</v>
      </c>
      <c r="U3262" s="124">
        <v>17964</v>
      </c>
      <c r="V3262" s="123">
        <v>14520</v>
      </c>
      <c r="W3262" s="124">
        <v>17917</v>
      </c>
      <c r="X3262" s="123">
        <v>18390</v>
      </c>
      <c r="Y3262" s="124">
        <v>19815</v>
      </c>
      <c r="Z3262" s="123">
        <v>19352</v>
      </c>
      <c r="AA3262" s="124">
        <v>16857</v>
      </c>
      <c r="AB3262" s="123">
        <v>15849</v>
      </c>
      <c r="AC3262" s="124">
        <v>19235</v>
      </c>
      <c r="AD3262" s="123">
        <v>20832</v>
      </c>
      <c r="AE3262" s="125">
        <v>21242</v>
      </c>
      <c r="AF3262" s="126">
        <v>20507</v>
      </c>
    </row>
    <row r="3263" spans="2:32">
      <c r="B3263" s="127">
        <v>3225</v>
      </c>
      <c r="C3263" s="128">
        <v>3225</v>
      </c>
      <c r="D3263" s="129">
        <v>135</v>
      </c>
      <c r="E3263" s="130">
        <v>5</v>
      </c>
      <c r="F3263" s="131">
        <v>15</v>
      </c>
      <c r="G3263" s="132" t="s">
        <v>486</v>
      </c>
      <c r="H3263" s="133">
        <v>5</v>
      </c>
      <c r="I3263" s="128">
        <v>14</v>
      </c>
      <c r="J3263" s="129" t="s">
        <v>486</v>
      </c>
      <c r="K3263" s="134">
        <v>9</v>
      </c>
      <c r="L3263" s="108"/>
      <c r="M3263" s="81">
        <v>16045</v>
      </c>
      <c r="N3263" s="135">
        <v>17787</v>
      </c>
      <c r="O3263" s="136">
        <v>16836</v>
      </c>
      <c r="P3263" s="135">
        <v>14930</v>
      </c>
      <c r="Q3263" s="136">
        <v>13964</v>
      </c>
      <c r="R3263" s="135">
        <v>17569</v>
      </c>
      <c r="S3263" s="136">
        <v>18835</v>
      </c>
      <c r="T3263" s="135">
        <v>19300</v>
      </c>
      <c r="U3263" s="136">
        <v>18037</v>
      </c>
      <c r="V3263" s="135">
        <v>14977</v>
      </c>
      <c r="W3263" s="136">
        <v>18119</v>
      </c>
      <c r="X3263" s="135">
        <v>18692</v>
      </c>
      <c r="Y3263" s="136">
        <v>20105</v>
      </c>
      <c r="Z3263" s="135">
        <v>19438</v>
      </c>
      <c r="AA3263" s="136">
        <v>17307</v>
      </c>
      <c r="AB3263" s="135">
        <v>16363</v>
      </c>
      <c r="AC3263" s="136">
        <v>19373</v>
      </c>
      <c r="AD3263" s="135">
        <v>21054</v>
      </c>
      <c r="AE3263" s="137">
        <v>21575</v>
      </c>
      <c r="AF3263" s="138">
        <v>20575</v>
      </c>
    </row>
    <row r="3264" spans="2:32">
      <c r="B3264" s="114">
        <v>3226</v>
      </c>
      <c r="C3264" s="115">
        <v>3226</v>
      </c>
      <c r="D3264" s="116">
        <v>135</v>
      </c>
      <c r="E3264" s="117">
        <v>5</v>
      </c>
      <c r="F3264" s="118">
        <v>15</v>
      </c>
      <c r="G3264" s="119" t="s">
        <v>486</v>
      </c>
      <c r="H3264" s="120">
        <v>5</v>
      </c>
      <c r="I3264" s="115">
        <v>14</v>
      </c>
      <c r="J3264" s="116" t="s">
        <v>486</v>
      </c>
      <c r="K3264" s="121">
        <v>10</v>
      </c>
      <c r="L3264" s="108"/>
      <c r="M3264" s="122">
        <v>16459</v>
      </c>
      <c r="N3264" s="123">
        <v>18257</v>
      </c>
      <c r="O3264" s="124">
        <v>16882</v>
      </c>
      <c r="P3264" s="123">
        <v>15172</v>
      </c>
      <c r="Q3264" s="124">
        <v>14381</v>
      </c>
      <c r="R3264" s="123">
        <v>17975</v>
      </c>
      <c r="S3264" s="124">
        <v>19341</v>
      </c>
      <c r="T3264" s="123">
        <v>19825</v>
      </c>
      <c r="U3264" s="124">
        <v>18150</v>
      </c>
      <c r="V3264" s="123">
        <v>15462</v>
      </c>
      <c r="W3264" s="124">
        <v>18451</v>
      </c>
      <c r="X3264" s="123">
        <v>19177</v>
      </c>
      <c r="Y3264" s="124">
        <v>20703</v>
      </c>
      <c r="Z3264" s="123">
        <v>19625</v>
      </c>
      <c r="AA3264" s="124">
        <v>17711</v>
      </c>
      <c r="AB3264" s="123">
        <v>16915</v>
      </c>
      <c r="AC3264" s="124">
        <v>19777</v>
      </c>
      <c r="AD3264" s="123">
        <v>21692</v>
      </c>
      <c r="AE3264" s="125">
        <v>22232</v>
      </c>
      <c r="AF3264" s="126">
        <v>20803</v>
      </c>
    </row>
    <row r="3265" spans="2:32">
      <c r="B3265" s="127">
        <v>3227</v>
      </c>
      <c r="C3265" s="128">
        <v>3227</v>
      </c>
      <c r="D3265" s="129">
        <v>135</v>
      </c>
      <c r="E3265" s="130">
        <v>5</v>
      </c>
      <c r="F3265" s="131">
        <v>15</v>
      </c>
      <c r="G3265" s="132" t="s">
        <v>486</v>
      </c>
      <c r="H3265" s="133">
        <v>5</v>
      </c>
      <c r="I3265" s="128">
        <v>14</v>
      </c>
      <c r="J3265" s="129" t="s">
        <v>486</v>
      </c>
      <c r="K3265" s="134">
        <v>11</v>
      </c>
      <c r="L3265" s="108"/>
      <c r="M3265" s="81">
        <v>16720</v>
      </c>
      <c r="N3265" s="135">
        <v>18552</v>
      </c>
      <c r="O3265" s="136">
        <v>16756</v>
      </c>
      <c r="P3265" s="135">
        <v>15158</v>
      </c>
      <c r="Q3265" s="136">
        <v>14614</v>
      </c>
      <c r="R3265" s="135">
        <v>18283</v>
      </c>
      <c r="S3265" s="136">
        <v>19718</v>
      </c>
      <c r="T3265" s="135">
        <v>20186</v>
      </c>
      <c r="U3265" s="136">
        <v>18115</v>
      </c>
      <c r="V3265" s="135">
        <v>15762</v>
      </c>
      <c r="W3265" s="136">
        <v>18671</v>
      </c>
      <c r="X3265" s="135">
        <v>19577</v>
      </c>
      <c r="Y3265" s="136">
        <v>21176</v>
      </c>
      <c r="Z3265" s="135">
        <v>19578</v>
      </c>
      <c r="AA3265" s="136">
        <v>17870</v>
      </c>
      <c r="AB3265" s="135">
        <v>17190</v>
      </c>
      <c r="AC3265" s="136">
        <v>20065</v>
      </c>
      <c r="AD3265" s="135">
        <v>22205</v>
      </c>
      <c r="AE3265" s="137">
        <v>22740</v>
      </c>
      <c r="AF3265" s="138">
        <v>20806</v>
      </c>
    </row>
    <row r="3266" spans="2:32">
      <c r="B3266" s="114">
        <v>3228</v>
      </c>
      <c r="C3266" s="115">
        <v>3228</v>
      </c>
      <c r="D3266" s="116">
        <v>135</v>
      </c>
      <c r="E3266" s="117">
        <v>5</v>
      </c>
      <c r="F3266" s="118">
        <v>15</v>
      </c>
      <c r="G3266" s="119" t="s">
        <v>486</v>
      </c>
      <c r="H3266" s="120">
        <v>5</v>
      </c>
      <c r="I3266" s="115">
        <v>14</v>
      </c>
      <c r="J3266" s="116" t="s">
        <v>486</v>
      </c>
      <c r="K3266" s="121">
        <v>12</v>
      </c>
      <c r="L3266" s="108"/>
      <c r="M3266" s="122">
        <v>16931</v>
      </c>
      <c r="N3266" s="123">
        <v>18865</v>
      </c>
      <c r="O3266" s="124">
        <v>16724</v>
      </c>
      <c r="P3266" s="123">
        <v>15122</v>
      </c>
      <c r="Q3266" s="124">
        <v>14732</v>
      </c>
      <c r="R3266" s="123">
        <v>18497</v>
      </c>
      <c r="S3266" s="124">
        <v>20018</v>
      </c>
      <c r="T3266" s="123">
        <v>20533</v>
      </c>
      <c r="U3266" s="124">
        <v>18118</v>
      </c>
      <c r="V3266" s="123">
        <v>15901</v>
      </c>
      <c r="W3266" s="124">
        <v>18872</v>
      </c>
      <c r="X3266" s="123">
        <v>19821</v>
      </c>
      <c r="Y3266" s="124">
        <v>21525</v>
      </c>
      <c r="Z3266" s="123">
        <v>19568</v>
      </c>
      <c r="AA3266" s="124">
        <v>17900</v>
      </c>
      <c r="AB3266" s="123">
        <v>17296</v>
      </c>
      <c r="AC3266" s="124">
        <v>20290</v>
      </c>
      <c r="AD3266" s="123">
        <v>22574</v>
      </c>
      <c r="AE3266" s="125">
        <v>23156</v>
      </c>
      <c r="AF3266" s="126">
        <v>20815</v>
      </c>
    </row>
    <row r="3267" spans="2:32">
      <c r="B3267" s="127">
        <v>3229</v>
      </c>
      <c r="C3267" s="128">
        <v>3229</v>
      </c>
      <c r="D3267" s="129">
        <v>135</v>
      </c>
      <c r="E3267" s="130">
        <v>5</v>
      </c>
      <c r="F3267" s="131">
        <v>15</v>
      </c>
      <c r="G3267" s="132" t="s">
        <v>486</v>
      </c>
      <c r="H3267" s="133">
        <v>5</v>
      </c>
      <c r="I3267" s="128">
        <v>14</v>
      </c>
      <c r="J3267" s="129" t="s">
        <v>486</v>
      </c>
      <c r="K3267" s="134">
        <v>13</v>
      </c>
      <c r="L3267" s="108"/>
      <c r="M3267" s="81">
        <v>17188</v>
      </c>
      <c r="N3267" s="135">
        <v>19149</v>
      </c>
      <c r="O3267" s="136">
        <v>16673</v>
      </c>
      <c r="P3267" s="135">
        <v>14895</v>
      </c>
      <c r="Q3267" s="136">
        <v>14733</v>
      </c>
      <c r="R3267" s="135">
        <v>18758</v>
      </c>
      <c r="S3267" s="136">
        <v>20253</v>
      </c>
      <c r="T3267" s="135">
        <v>20837</v>
      </c>
      <c r="U3267" s="136">
        <v>18082</v>
      </c>
      <c r="V3267" s="135">
        <v>15909</v>
      </c>
      <c r="W3267" s="136">
        <v>19071</v>
      </c>
      <c r="X3267" s="135">
        <v>20080</v>
      </c>
      <c r="Y3267" s="136">
        <v>21757</v>
      </c>
      <c r="Z3267" s="135">
        <v>19505</v>
      </c>
      <c r="AA3267" s="136">
        <v>17662</v>
      </c>
      <c r="AB3267" s="135">
        <v>17278</v>
      </c>
      <c r="AC3267" s="136">
        <v>20478</v>
      </c>
      <c r="AD3267" s="135">
        <v>22809</v>
      </c>
      <c r="AE3267" s="137">
        <v>23465</v>
      </c>
      <c r="AF3267" s="138">
        <v>20760</v>
      </c>
    </row>
    <row r="3268" spans="2:32">
      <c r="B3268" s="114">
        <v>3230</v>
      </c>
      <c r="C3268" s="115">
        <v>3230</v>
      </c>
      <c r="D3268" s="116">
        <v>135</v>
      </c>
      <c r="E3268" s="117">
        <v>5</v>
      </c>
      <c r="F3268" s="118">
        <v>15</v>
      </c>
      <c r="G3268" s="119" t="s">
        <v>486</v>
      </c>
      <c r="H3268" s="120">
        <v>5</v>
      </c>
      <c r="I3268" s="115">
        <v>14</v>
      </c>
      <c r="J3268" s="116" t="s">
        <v>486</v>
      </c>
      <c r="K3268" s="121">
        <v>14</v>
      </c>
      <c r="L3268" s="108"/>
      <c r="M3268" s="122">
        <v>17212</v>
      </c>
      <c r="N3268" s="123">
        <v>19135</v>
      </c>
      <c r="O3268" s="124">
        <v>16438</v>
      </c>
      <c r="P3268" s="123">
        <v>14552</v>
      </c>
      <c r="Q3268" s="124">
        <v>14578</v>
      </c>
      <c r="R3268" s="123">
        <v>18786</v>
      </c>
      <c r="S3268" s="124">
        <v>20246</v>
      </c>
      <c r="T3268" s="123">
        <v>20804</v>
      </c>
      <c r="U3268" s="124">
        <v>17834</v>
      </c>
      <c r="V3268" s="123">
        <v>15740</v>
      </c>
      <c r="W3268" s="124">
        <v>18914</v>
      </c>
      <c r="X3268" s="123">
        <v>20075</v>
      </c>
      <c r="Y3268" s="124">
        <v>21714</v>
      </c>
      <c r="Z3268" s="123">
        <v>19214</v>
      </c>
      <c r="AA3268" s="124">
        <v>17272</v>
      </c>
      <c r="AB3268" s="123">
        <v>17073</v>
      </c>
      <c r="AC3268" s="124">
        <v>20295</v>
      </c>
      <c r="AD3268" s="123">
        <v>22744</v>
      </c>
      <c r="AE3268" s="125">
        <v>23371</v>
      </c>
      <c r="AF3268" s="126">
        <v>20454</v>
      </c>
    </row>
    <row r="3269" spans="2:32">
      <c r="B3269" s="127">
        <v>3231</v>
      </c>
      <c r="C3269" s="128">
        <v>3231</v>
      </c>
      <c r="D3269" s="129">
        <v>135</v>
      </c>
      <c r="E3269" s="130">
        <v>5</v>
      </c>
      <c r="F3269" s="131">
        <v>15</v>
      </c>
      <c r="G3269" s="132" t="s">
        <v>486</v>
      </c>
      <c r="H3269" s="133">
        <v>5</v>
      </c>
      <c r="I3269" s="128">
        <v>14</v>
      </c>
      <c r="J3269" s="129" t="s">
        <v>486</v>
      </c>
      <c r="K3269" s="134">
        <v>15</v>
      </c>
      <c r="L3269" s="108"/>
      <c r="M3269" s="81">
        <v>17463</v>
      </c>
      <c r="N3269" s="135">
        <v>19243</v>
      </c>
      <c r="O3269" s="136">
        <v>16368</v>
      </c>
      <c r="P3269" s="135">
        <v>14502</v>
      </c>
      <c r="Q3269" s="136">
        <v>14736</v>
      </c>
      <c r="R3269" s="135">
        <v>19048</v>
      </c>
      <c r="S3269" s="136">
        <v>20372</v>
      </c>
      <c r="T3269" s="135">
        <v>20864</v>
      </c>
      <c r="U3269" s="136">
        <v>17716</v>
      </c>
      <c r="V3269" s="135">
        <v>15878</v>
      </c>
      <c r="W3269" s="136">
        <v>18962</v>
      </c>
      <c r="X3269" s="135">
        <v>20311</v>
      </c>
      <c r="Y3269" s="136">
        <v>21811</v>
      </c>
      <c r="Z3269" s="135">
        <v>19058</v>
      </c>
      <c r="AA3269" s="136">
        <v>17172</v>
      </c>
      <c r="AB3269" s="135">
        <v>17189</v>
      </c>
      <c r="AC3269" s="136">
        <v>20318</v>
      </c>
      <c r="AD3269" s="135">
        <v>22825</v>
      </c>
      <c r="AE3269" s="137">
        <v>23364</v>
      </c>
      <c r="AF3269" s="138">
        <v>20275</v>
      </c>
    </row>
    <row r="3270" spans="2:32">
      <c r="B3270" s="114">
        <v>3232</v>
      </c>
      <c r="C3270" s="115">
        <v>3232</v>
      </c>
      <c r="D3270" s="116">
        <v>135</v>
      </c>
      <c r="E3270" s="117">
        <v>5</v>
      </c>
      <c r="F3270" s="118">
        <v>15</v>
      </c>
      <c r="G3270" s="119" t="s">
        <v>486</v>
      </c>
      <c r="H3270" s="120">
        <v>5</v>
      </c>
      <c r="I3270" s="115">
        <v>14</v>
      </c>
      <c r="J3270" s="116" t="s">
        <v>486</v>
      </c>
      <c r="K3270" s="121">
        <v>16</v>
      </c>
      <c r="L3270" s="108"/>
      <c r="M3270" s="122">
        <v>17846</v>
      </c>
      <c r="N3270" s="123">
        <v>19487</v>
      </c>
      <c r="O3270" s="124">
        <v>16354</v>
      </c>
      <c r="P3270" s="123">
        <v>14694</v>
      </c>
      <c r="Q3270" s="124">
        <v>15042</v>
      </c>
      <c r="R3270" s="123">
        <v>19587</v>
      </c>
      <c r="S3270" s="124">
        <v>20612</v>
      </c>
      <c r="T3270" s="123">
        <v>21027</v>
      </c>
      <c r="U3270" s="124">
        <v>17603</v>
      </c>
      <c r="V3270" s="123">
        <v>16136</v>
      </c>
      <c r="W3270" s="124">
        <v>19137</v>
      </c>
      <c r="X3270" s="123">
        <v>20924</v>
      </c>
      <c r="Y3270" s="124">
        <v>21952</v>
      </c>
      <c r="Z3270" s="123">
        <v>18845</v>
      </c>
      <c r="AA3270" s="124">
        <v>17221</v>
      </c>
      <c r="AB3270" s="123">
        <v>17387</v>
      </c>
      <c r="AC3270" s="124">
        <v>20429</v>
      </c>
      <c r="AD3270" s="123">
        <v>22924</v>
      </c>
      <c r="AE3270" s="125">
        <v>23359</v>
      </c>
      <c r="AF3270" s="126">
        <v>20008</v>
      </c>
    </row>
    <row r="3271" spans="2:32">
      <c r="B3271" s="127">
        <v>3233</v>
      </c>
      <c r="C3271" s="128">
        <v>3233</v>
      </c>
      <c r="D3271" s="129">
        <v>135</v>
      </c>
      <c r="E3271" s="130">
        <v>5</v>
      </c>
      <c r="F3271" s="131">
        <v>15</v>
      </c>
      <c r="G3271" s="132" t="s">
        <v>486</v>
      </c>
      <c r="H3271" s="133">
        <v>5</v>
      </c>
      <c r="I3271" s="128">
        <v>14</v>
      </c>
      <c r="J3271" s="129" t="s">
        <v>486</v>
      </c>
      <c r="K3271" s="134">
        <v>17</v>
      </c>
      <c r="L3271" s="108"/>
      <c r="M3271" s="81">
        <v>17913</v>
      </c>
      <c r="N3271" s="135">
        <v>19491</v>
      </c>
      <c r="O3271" s="136">
        <v>16395</v>
      </c>
      <c r="P3271" s="135">
        <v>15089</v>
      </c>
      <c r="Q3271" s="136">
        <v>15441</v>
      </c>
      <c r="R3271" s="135">
        <v>19698</v>
      </c>
      <c r="S3271" s="136">
        <v>20617</v>
      </c>
      <c r="T3271" s="135">
        <v>21061</v>
      </c>
      <c r="U3271" s="136">
        <v>17653</v>
      </c>
      <c r="V3271" s="135">
        <v>16492</v>
      </c>
      <c r="W3271" s="136">
        <v>19353</v>
      </c>
      <c r="X3271" s="135">
        <v>21049</v>
      </c>
      <c r="Y3271" s="136">
        <v>22038</v>
      </c>
      <c r="Z3271" s="135">
        <v>18920</v>
      </c>
      <c r="AA3271" s="136">
        <v>17705</v>
      </c>
      <c r="AB3271" s="135">
        <v>17824</v>
      </c>
      <c r="AC3271" s="136">
        <v>20648</v>
      </c>
      <c r="AD3271" s="135">
        <v>23031</v>
      </c>
      <c r="AE3271" s="137">
        <v>23366</v>
      </c>
      <c r="AF3271" s="138">
        <v>20080</v>
      </c>
    </row>
    <row r="3272" spans="2:32">
      <c r="B3272" s="114">
        <v>3234</v>
      </c>
      <c r="C3272" s="115">
        <v>3234</v>
      </c>
      <c r="D3272" s="116">
        <v>135</v>
      </c>
      <c r="E3272" s="117">
        <v>5</v>
      </c>
      <c r="F3272" s="118">
        <v>15</v>
      </c>
      <c r="G3272" s="119" t="s">
        <v>486</v>
      </c>
      <c r="H3272" s="120">
        <v>5</v>
      </c>
      <c r="I3272" s="115">
        <v>14</v>
      </c>
      <c r="J3272" s="116" t="s">
        <v>486</v>
      </c>
      <c r="K3272" s="121">
        <v>18</v>
      </c>
      <c r="L3272" s="108"/>
      <c r="M3272" s="122">
        <v>17745</v>
      </c>
      <c r="N3272" s="123">
        <v>19371</v>
      </c>
      <c r="O3272" s="124">
        <v>16307</v>
      </c>
      <c r="P3272" s="123">
        <v>15486</v>
      </c>
      <c r="Q3272" s="124">
        <v>15821</v>
      </c>
      <c r="R3272" s="123">
        <v>19479</v>
      </c>
      <c r="S3272" s="124">
        <v>20464</v>
      </c>
      <c r="T3272" s="123">
        <v>21191</v>
      </c>
      <c r="U3272" s="124">
        <v>17888</v>
      </c>
      <c r="V3272" s="123">
        <v>17050</v>
      </c>
      <c r="W3272" s="124">
        <v>19679</v>
      </c>
      <c r="X3272" s="123">
        <v>21015</v>
      </c>
      <c r="Y3272" s="124">
        <v>21980</v>
      </c>
      <c r="Z3272" s="123">
        <v>19376</v>
      </c>
      <c r="AA3272" s="124">
        <v>18528</v>
      </c>
      <c r="AB3272" s="123">
        <v>18514</v>
      </c>
      <c r="AC3272" s="124">
        <v>21072</v>
      </c>
      <c r="AD3272" s="123">
        <v>23069</v>
      </c>
      <c r="AE3272" s="125">
        <v>23846</v>
      </c>
      <c r="AF3272" s="126">
        <v>20609</v>
      </c>
    </row>
    <row r="3273" spans="2:32">
      <c r="B3273" s="127">
        <v>3235</v>
      </c>
      <c r="C3273" s="128">
        <v>3235</v>
      </c>
      <c r="D3273" s="129">
        <v>135</v>
      </c>
      <c r="E3273" s="130">
        <v>5</v>
      </c>
      <c r="F3273" s="131">
        <v>15</v>
      </c>
      <c r="G3273" s="132" t="s">
        <v>486</v>
      </c>
      <c r="H3273" s="133">
        <v>5</v>
      </c>
      <c r="I3273" s="128">
        <v>14</v>
      </c>
      <c r="J3273" s="129" t="s">
        <v>486</v>
      </c>
      <c r="K3273" s="134">
        <v>19</v>
      </c>
      <c r="L3273" s="108"/>
      <c r="M3273" s="81">
        <v>17639</v>
      </c>
      <c r="N3273" s="135">
        <v>19095</v>
      </c>
      <c r="O3273" s="136">
        <v>16385</v>
      </c>
      <c r="P3273" s="135">
        <v>15609</v>
      </c>
      <c r="Q3273" s="136">
        <v>15971</v>
      </c>
      <c r="R3273" s="135">
        <v>19470</v>
      </c>
      <c r="S3273" s="136">
        <v>20398</v>
      </c>
      <c r="T3273" s="135">
        <v>21021</v>
      </c>
      <c r="U3273" s="136">
        <v>18182</v>
      </c>
      <c r="V3273" s="135">
        <v>17407</v>
      </c>
      <c r="W3273" s="136">
        <v>19905</v>
      </c>
      <c r="X3273" s="135">
        <v>21323</v>
      </c>
      <c r="Y3273" s="136">
        <v>22291</v>
      </c>
      <c r="Z3273" s="135">
        <v>19949</v>
      </c>
      <c r="AA3273" s="136">
        <v>19185</v>
      </c>
      <c r="AB3273" s="135">
        <v>19167</v>
      </c>
      <c r="AC3273" s="136">
        <v>21601</v>
      </c>
      <c r="AD3273" s="135">
        <v>23573</v>
      </c>
      <c r="AE3273" s="137">
        <v>24262</v>
      </c>
      <c r="AF3273" s="138">
        <v>21329</v>
      </c>
    </row>
    <row r="3274" spans="2:32">
      <c r="B3274" s="114">
        <v>3236</v>
      </c>
      <c r="C3274" s="115">
        <v>3236</v>
      </c>
      <c r="D3274" s="116">
        <v>135</v>
      </c>
      <c r="E3274" s="117">
        <v>5</v>
      </c>
      <c r="F3274" s="118">
        <v>15</v>
      </c>
      <c r="G3274" s="119" t="s">
        <v>486</v>
      </c>
      <c r="H3274" s="120">
        <v>5</v>
      </c>
      <c r="I3274" s="115">
        <v>14</v>
      </c>
      <c r="J3274" s="116" t="s">
        <v>486</v>
      </c>
      <c r="K3274" s="121">
        <v>20</v>
      </c>
      <c r="L3274" s="108"/>
      <c r="M3274" s="122">
        <v>17316</v>
      </c>
      <c r="N3274" s="123">
        <v>18799</v>
      </c>
      <c r="O3274" s="124">
        <v>16436</v>
      </c>
      <c r="P3274" s="123">
        <v>15574</v>
      </c>
      <c r="Q3274" s="124">
        <v>16108</v>
      </c>
      <c r="R3274" s="123">
        <v>19292</v>
      </c>
      <c r="S3274" s="124">
        <v>20494</v>
      </c>
      <c r="T3274" s="123">
        <v>20996</v>
      </c>
      <c r="U3274" s="124">
        <v>18418</v>
      </c>
      <c r="V3274" s="123">
        <v>17718</v>
      </c>
      <c r="W3274" s="124">
        <v>20288</v>
      </c>
      <c r="X3274" s="123">
        <v>21501</v>
      </c>
      <c r="Y3274" s="124">
        <v>22869</v>
      </c>
      <c r="Z3274" s="123">
        <v>20675</v>
      </c>
      <c r="AA3274" s="124">
        <v>19755</v>
      </c>
      <c r="AB3274" s="123">
        <v>19853</v>
      </c>
      <c r="AC3274" s="124">
        <v>22291</v>
      </c>
      <c r="AD3274" s="123">
        <v>24382</v>
      </c>
      <c r="AE3274" s="125">
        <v>24915</v>
      </c>
      <c r="AF3274" s="126">
        <v>22229</v>
      </c>
    </row>
    <row r="3275" spans="2:32">
      <c r="B3275" s="127">
        <v>3237</v>
      </c>
      <c r="C3275" s="128">
        <v>3237</v>
      </c>
      <c r="D3275" s="129">
        <v>135</v>
      </c>
      <c r="E3275" s="130">
        <v>5</v>
      </c>
      <c r="F3275" s="131">
        <v>15</v>
      </c>
      <c r="G3275" s="132" t="s">
        <v>486</v>
      </c>
      <c r="H3275" s="133">
        <v>5</v>
      </c>
      <c r="I3275" s="128">
        <v>14</v>
      </c>
      <c r="J3275" s="129" t="s">
        <v>486</v>
      </c>
      <c r="K3275" s="134">
        <v>21</v>
      </c>
      <c r="L3275" s="108"/>
      <c r="M3275" s="81">
        <v>17178</v>
      </c>
      <c r="N3275" s="135">
        <v>18649</v>
      </c>
      <c r="O3275" s="136">
        <v>16393</v>
      </c>
      <c r="P3275" s="135">
        <v>15450</v>
      </c>
      <c r="Q3275" s="136">
        <v>16204</v>
      </c>
      <c r="R3275" s="135">
        <v>19359</v>
      </c>
      <c r="S3275" s="136">
        <v>20613</v>
      </c>
      <c r="T3275" s="135">
        <v>21125</v>
      </c>
      <c r="U3275" s="136">
        <v>18723</v>
      </c>
      <c r="V3275" s="135">
        <v>18099</v>
      </c>
      <c r="W3275" s="136">
        <v>20457</v>
      </c>
      <c r="X3275" s="135">
        <v>22055</v>
      </c>
      <c r="Y3275" s="136">
        <v>23539</v>
      </c>
      <c r="Z3275" s="135">
        <v>21469</v>
      </c>
      <c r="AA3275" s="136">
        <v>20465</v>
      </c>
      <c r="AB3275" s="135">
        <v>20630</v>
      </c>
      <c r="AC3275" s="136">
        <v>22814</v>
      </c>
      <c r="AD3275" s="135">
        <v>25361</v>
      </c>
      <c r="AE3275" s="137">
        <v>25859</v>
      </c>
      <c r="AF3275" s="138">
        <v>23260</v>
      </c>
    </row>
    <row r="3276" spans="2:32">
      <c r="B3276" s="114">
        <v>3238</v>
      </c>
      <c r="C3276" s="115">
        <v>3238</v>
      </c>
      <c r="D3276" s="116">
        <v>135</v>
      </c>
      <c r="E3276" s="117">
        <v>5</v>
      </c>
      <c r="F3276" s="118">
        <v>15</v>
      </c>
      <c r="G3276" s="119" t="s">
        <v>486</v>
      </c>
      <c r="H3276" s="120">
        <v>5</v>
      </c>
      <c r="I3276" s="115">
        <v>14</v>
      </c>
      <c r="J3276" s="116" t="s">
        <v>486</v>
      </c>
      <c r="K3276" s="121">
        <v>22</v>
      </c>
      <c r="L3276" s="108"/>
      <c r="M3276" s="122">
        <v>15931</v>
      </c>
      <c r="N3276" s="123">
        <v>17480</v>
      </c>
      <c r="O3276" s="124">
        <v>15717</v>
      </c>
      <c r="P3276" s="123">
        <v>14825</v>
      </c>
      <c r="Q3276" s="124">
        <v>15512</v>
      </c>
      <c r="R3276" s="123">
        <v>18195</v>
      </c>
      <c r="S3276" s="124">
        <v>19524</v>
      </c>
      <c r="T3276" s="123">
        <v>20160</v>
      </c>
      <c r="U3276" s="124">
        <v>18290</v>
      </c>
      <c r="V3276" s="123">
        <v>17591</v>
      </c>
      <c r="W3276" s="124">
        <v>19617</v>
      </c>
      <c r="X3276" s="123">
        <v>21192</v>
      </c>
      <c r="Y3276" s="124">
        <v>22796</v>
      </c>
      <c r="Z3276" s="123">
        <v>21320</v>
      </c>
      <c r="AA3276" s="124">
        <v>20365</v>
      </c>
      <c r="AB3276" s="123">
        <v>20361</v>
      </c>
      <c r="AC3276" s="124">
        <v>22197</v>
      </c>
      <c r="AD3276" s="123">
        <v>24809</v>
      </c>
      <c r="AE3276" s="125">
        <v>25381</v>
      </c>
      <c r="AF3276" s="126">
        <v>23284</v>
      </c>
    </row>
    <row r="3277" spans="2:32">
      <c r="B3277" s="127">
        <v>3239</v>
      </c>
      <c r="C3277" s="128">
        <v>3239</v>
      </c>
      <c r="D3277" s="129">
        <v>135</v>
      </c>
      <c r="E3277" s="130">
        <v>5</v>
      </c>
      <c r="F3277" s="131">
        <v>15</v>
      </c>
      <c r="G3277" s="132" t="s">
        <v>486</v>
      </c>
      <c r="H3277" s="133">
        <v>5</v>
      </c>
      <c r="I3277" s="128">
        <v>14</v>
      </c>
      <c r="J3277" s="129" t="s">
        <v>486</v>
      </c>
      <c r="K3277" s="134">
        <v>23</v>
      </c>
      <c r="L3277" s="108"/>
      <c r="M3277" s="81">
        <v>14492</v>
      </c>
      <c r="N3277" s="135">
        <v>16123</v>
      </c>
      <c r="O3277" s="136">
        <v>14961</v>
      </c>
      <c r="P3277" s="135">
        <v>13945</v>
      </c>
      <c r="Q3277" s="136">
        <v>14636</v>
      </c>
      <c r="R3277" s="135">
        <v>16828</v>
      </c>
      <c r="S3277" s="136">
        <v>18097</v>
      </c>
      <c r="T3277" s="135">
        <v>18870</v>
      </c>
      <c r="U3277" s="136">
        <v>17620</v>
      </c>
      <c r="V3277" s="135">
        <v>16813</v>
      </c>
      <c r="W3277" s="136">
        <v>18372</v>
      </c>
      <c r="X3277" s="135">
        <v>19973</v>
      </c>
      <c r="Y3277" s="136">
        <v>21524</v>
      </c>
      <c r="Z3277" s="135">
        <v>20785</v>
      </c>
      <c r="AA3277" s="136">
        <v>19731</v>
      </c>
      <c r="AB3277" s="135">
        <v>19691</v>
      </c>
      <c r="AC3277" s="136">
        <v>21031</v>
      </c>
      <c r="AD3277" s="135">
        <v>23645</v>
      </c>
      <c r="AE3277" s="137">
        <v>24315</v>
      </c>
      <c r="AF3277" s="138">
        <v>22841</v>
      </c>
    </row>
    <row r="3278" spans="2:32">
      <c r="B3278" s="114">
        <v>3240</v>
      </c>
      <c r="C3278" s="115">
        <v>3240</v>
      </c>
      <c r="D3278" s="116">
        <v>135</v>
      </c>
      <c r="E3278" s="117">
        <v>5</v>
      </c>
      <c r="F3278" s="118">
        <v>15</v>
      </c>
      <c r="G3278" s="119" t="s">
        <v>486</v>
      </c>
      <c r="H3278" s="120">
        <v>5</v>
      </c>
      <c r="I3278" s="115">
        <v>14</v>
      </c>
      <c r="J3278" s="116" t="s">
        <v>486</v>
      </c>
      <c r="K3278" s="121">
        <v>24</v>
      </c>
      <c r="L3278" s="108"/>
      <c r="M3278" s="122">
        <v>13427</v>
      </c>
      <c r="N3278" s="123">
        <v>15052</v>
      </c>
      <c r="O3278" s="124">
        <v>14347</v>
      </c>
      <c r="P3278" s="123">
        <v>13233</v>
      </c>
      <c r="Q3278" s="124">
        <v>13902</v>
      </c>
      <c r="R3278" s="123">
        <v>15725</v>
      </c>
      <c r="S3278" s="124">
        <v>16864</v>
      </c>
      <c r="T3278" s="123">
        <v>17792</v>
      </c>
      <c r="U3278" s="124">
        <v>17023</v>
      </c>
      <c r="V3278" s="123">
        <v>16123</v>
      </c>
      <c r="W3278" s="124">
        <v>17384</v>
      </c>
      <c r="X3278" s="123">
        <v>18949</v>
      </c>
      <c r="Y3278" s="124">
        <v>20347</v>
      </c>
      <c r="Z3278" s="123">
        <v>20281</v>
      </c>
      <c r="AA3278" s="124">
        <v>19142</v>
      </c>
      <c r="AB3278" s="123">
        <v>19039</v>
      </c>
      <c r="AC3278" s="124">
        <v>20074</v>
      </c>
      <c r="AD3278" s="123">
        <v>22522</v>
      </c>
      <c r="AE3278" s="125">
        <v>23376</v>
      </c>
      <c r="AF3278" s="126">
        <v>22377</v>
      </c>
    </row>
    <row r="3279" spans="2:32">
      <c r="B3279" s="127">
        <v>3241</v>
      </c>
      <c r="C3279" s="128">
        <v>3241</v>
      </c>
      <c r="D3279" s="129">
        <v>136</v>
      </c>
      <c r="E3279" s="130">
        <v>5</v>
      </c>
      <c r="F3279" s="131">
        <v>16</v>
      </c>
      <c r="G3279" s="132" t="s">
        <v>486</v>
      </c>
      <c r="H3279" s="133">
        <v>5</v>
      </c>
      <c r="I3279" s="128">
        <v>15</v>
      </c>
      <c r="J3279" s="129" t="s">
        <v>486</v>
      </c>
      <c r="K3279" s="134">
        <v>1</v>
      </c>
      <c r="L3279" s="108"/>
      <c r="M3279" s="81">
        <v>13299</v>
      </c>
      <c r="N3279" s="135">
        <v>14670</v>
      </c>
      <c r="O3279" s="136">
        <v>13236</v>
      </c>
      <c r="P3279" s="135">
        <v>13045</v>
      </c>
      <c r="Q3279" s="136">
        <v>13358</v>
      </c>
      <c r="R3279" s="135">
        <v>15554</v>
      </c>
      <c r="S3279" s="136">
        <v>16537</v>
      </c>
      <c r="T3279" s="135">
        <v>17358</v>
      </c>
      <c r="U3279" s="136">
        <v>15740</v>
      </c>
      <c r="V3279" s="135">
        <v>15443</v>
      </c>
      <c r="W3279" s="136">
        <v>17173</v>
      </c>
      <c r="X3279" s="135">
        <v>18893</v>
      </c>
      <c r="Y3279" s="136">
        <v>20137</v>
      </c>
      <c r="Z3279" s="135">
        <v>18843</v>
      </c>
      <c r="AA3279" s="136">
        <v>17904</v>
      </c>
      <c r="AB3279" s="135">
        <v>18298</v>
      </c>
      <c r="AC3279" s="136">
        <v>20163</v>
      </c>
      <c r="AD3279" s="135">
        <v>22356</v>
      </c>
      <c r="AE3279" s="137">
        <v>23026</v>
      </c>
      <c r="AF3279" s="138">
        <v>20868</v>
      </c>
    </row>
    <row r="3280" spans="2:32">
      <c r="B3280" s="114">
        <v>3242</v>
      </c>
      <c r="C3280" s="115">
        <v>3242</v>
      </c>
      <c r="D3280" s="116">
        <v>136</v>
      </c>
      <c r="E3280" s="117">
        <v>5</v>
      </c>
      <c r="F3280" s="118">
        <v>16</v>
      </c>
      <c r="G3280" s="119" t="s">
        <v>486</v>
      </c>
      <c r="H3280" s="120">
        <v>5</v>
      </c>
      <c r="I3280" s="115">
        <v>15</v>
      </c>
      <c r="J3280" s="116" t="s">
        <v>486</v>
      </c>
      <c r="K3280" s="121">
        <v>2</v>
      </c>
      <c r="L3280" s="108"/>
      <c r="M3280" s="122">
        <v>12919</v>
      </c>
      <c r="N3280" s="123">
        <v>14316</v>
      </c>
      <c r="O3280" s="124">
        <v>12864</v>
      </c>
      <c r="P3280" s="123">
        <v>12710</v>
      </c>
      <c r="Q3280" s="124">
        <v>13128</v>
      </c>
      <c r="R3280" s="123">
        <v>15046</v>
      </c>
      <c r="S3280" s="124">
        <v>16004</v>
      </c>
      <c r="T3280" s="123">
        <v>16880</v>
      </c>
      <c r="U3280" s="124">
        <v>15270</v>
      </c>
      <c r="V3280" s="123">
        <v>15157</v>
      </c>
      <c r="W3280" s="124">
        <v>16693</v>
      </c>
      <c r="X3280" s="123">
        <v>18277</v>
      </c>
      <c r="Y3280" s="124">
        <v>19488</v>
      </c>
      <c r="Z3280" s="123">
        <v>18246</v>
      </c>
      <c r="AA3280" s="124">
        <v>17410</v>
      </c>
      <c r="AB3280" s="123">
        <v>17915</v>
      </c>
      <c r="AC3280" s="124">
        <v>19596</v>
      </c>
      <c r="AD3280" s="123">
        <v>21633</v>
      </c>
      <c r="AE3280" s="125">
        <v>22365</v>
      </c>
      <c r="AF3280" s="126">
        <v>20208</v>
      </c>
    </row>
    <row r="3281" spans="2:32">
      <c r="B3281" s="127">
        <v>3243</v>
      </c>
      <c r="C3281" s="128">
        <v>3243</v>
      </c>
      <c r="D3281" s="129">
        <v>136</v>
      </c>
      <c r="E3281" s="130">
        <v>5</v>
      </c>
      <c r="F3281" s="131">
        <v>16</v>
      </c>
      <c r="G3281" s="132" t="s">
        <v>486</v>
      </c>
      <c r="H3281" s="133">
        <v>5</v>
      </c>
      <c r="I3281" s="128">
        <v>15</v>
      </c>
      <c r="J3281" s="129" t="s">
        <v>486</v>
      </c>
      <c r="K3281" s="134">
        <v>3</v>
      </c>
      <c r="L3281" s="108"/>
      <c r="M3281" s="81">
        <v>12712</v>
      </c>
      <c r="N3281" s="135">
        <v>14149</v>
      </c>
      <c r="O3281" s="136">
        <v>12657</v>
      </c>
      <c r="P3281" s="135">
        <v>12501</v>
      </c>
      <c r="Q3281" s="136">
        <v>13042</v>
      </c>
      <c r="R3281" s="135">
        <v>14801</v>
      </c>
      <c r="S3281" s="136">
        <v>15737</v>
      </c>
      <c r="T3281" s="135">
        <v>16626</v>
      </c>
      <c r="U3281" s="136">
        <v>14962</v>
      </c>
      <c r="V3281" s="135">
        <v>14994</v>
      </c>
      <c r="W3281" s="136">
        <v>16435</v>
      </c>
      <c r="X3281" s="135">
        <v>17896</v>
      </c>
      <c r="Y3281" s="136">
        <v>19065</v>
      </c>
      <c r="Z3281" s="135">
        <v>17797</v>
      </c>
      <c r="AA3281" s="136">
        <v>17006</v>
      </c>
      <c r="AB3281" s="135">
        <v>17635</v>
      </c>
      <c r="AC3281" s="136">
        <v>19221</v>
      </c>
      <c r="AD3281" s="135">
        <v>21129</v>
      </c>
      <c r="AE3281" s="137">
        <v>21878</v>
      </c>
      <c r="AF3281" s="138">
        <v>19684</v>
      </c>
    </row>
    <row r="3282" spans="2:32">
      <c r="B3282" s="114">
        <v>3244</v>
      </c>
      <c r="C3282" s="115">
        <v>3244</v>
      </c>
      <c r="D3282" s="116">
        <v>136</v>
      </c>
      <c r="E3282" s="117">
        <v>5</v>
      </c>
      <c r="F3282" s="118">
        <v>16</v>
      </c>
      <c r="G3282" s="119" t="s">
        <v>486</v>
      </c>
      <c r="H3282" s="120">
        <v>5</v>
      </c>
      <c r="I3282" s="115">
        <v>15</v>
      </c>
      <c r="J3282" s="116" t="s">
        <v>486</v>
      </c>
      <c r="K3282" s="121">
        <v>4</v>
      </c>
      <c r="L3282" s="108"/>
      <c r="M3282" s="122">
        <v>12720</v>
      </c>
      <c r="N3282" s="123">
        <v>14076</v>
      </c>
      <c r="O3282" s="124">
        <v>12630</v>
      </c>
      <c r="P3282" s="123">
        <v>12426</v>
      </c>
      <c r="Q3282" s="124">
        <v>13159</v>
      </c>
      <c r="R3282" s="123">
        <v>14746</v>
      </c>
      <c r="S3282" s="124">
        <v>15601</v>
      </c>
      <c r="T3282" s="123">
        <v>16397</v>
      </c>
      <c r="U3282" s="124">
        <v>14730</v>
      </c>
      <c r="V3282" s="123">
        <v>14937</v>
      </c>
      <c r="W3282" s="124">
        <v>16129</v>
      </c>
      <c r="X3282" s="123">
        <v>17523</v>
      </c>
      <c r="Y3282" s="124">
        <v>18563</v>
      </c>
      <c r="Z3282" s="123">
        <v>17262</v>
      </c>
      <c r="AA3282" s="124">
        <v>16481</v>
      </c>
      <c r="AB3282" s="123">
        <v>17314</v>
      </c>
      <c r="AC3282" s="124">
        <v>18628</v>
      </c>
      <c r="AD3282" s="123">
        <v>20416</v>
      </c>
      <c r="AE3282" s="125">
        <v>21064</v>
      </c>
      <c r="AF3282" s="126">
        <v>18972</v>
      </c>
    </row>
    <row r="3283" spans="2:32">
      <c r="B3283" s="127">
        <v>3245</v>
      </c>
      <c r="C3283" s="128">
        <v>3245</v>
      </c>
      <c r="D3283" s="129">
        <v>136</v>
      </c>
      <c r="E3283" s="130">
        <v>5</v>
      </c>
      <c r="F3283" s="131">
        <v>16</v>
      </c>
      <c r="G3283" s="132" t="s">
        <v>486</v>
      </c>
      <c r="H3283" s="133">
        <v>5</v>
      </c>
      <c r="I3283" s="128">
        <v>15</v>
      </c>
      <c r="J3283" s="129" t="s">
        <v>486</v>
      </c>
      <c r="K3283" s="134">
        <v>5</v>
      </c>
      <c r="L3283" s="108"/>
      <c r="M3283" s="81">
        <v>13190</v>
      </c>
      <c r="N3283" s="135">
        <v>14316</v>
      </c>
      <c r="O3283" s="136">
        <v>12804</v>
      </c>
      <c r="P3283" s="135">
        <v>12467</v>
      </c>
      <c r="Q3283" s="136">
        <v>13636</v>
      </c>
      <c r="R3283" s="135">
        <v>15207</v>
      </c>
      <c r="S3283" s="136">
        <v>15962</v>
      </c>
      <c r="T3283" s="135">
        <v>16504</v>
      </c>
      <c r="U3283" s="136">
        <v>14660</v>
      </c>
      <c r="V3283" s="135">
        <v>15230</v>
      </c>
      <c r="W3283" s="136">
        <v>16189</v>
      </c>
      <c r="X3283" s="135">
        <v>17593</v>
      </c>
      <c r="Y3283" s="136">
        <v>18538</v>
      </c>
      <c r="Z3283" s="135">
        <v>16837</v>
      </c>
      <c r="AA3283" s="136">
        <v>16058</v>
      </c>
      <c r="AB3283" s="135">
        <v>17299</v>
      </c>
      <c r="AC3283" s="136">
        <v>18354</v>
      </c>
      <c r="AD3283" s="135">
        <v>20153</v>
      </c>
      <c r="AE3283" s="137">
        <v>20544</v>
      </c>
      <c r="AF3283" s="138">
        <v>18334</v>
      </c>
    </row>
    <row r="3284" spans="2:32">
      <c r="B3284" s="114">
        <v>3246</v>
      </c>
      <c r="C3284" s="115">
        <v>3246</v>
      </c>
      <c r="D3284" s="116">
        <v>136</v>
      </c>
      <c r="E3284" s="117">
        <v>5</v>
      </c>
      <c r="F3284" s="118">
        <v>16</v>
      </c>
      <c r="G3284" s="119" t="s">
        <v>486</v>
      </c>
      <c r="H3284" s="120">
        <v>5</v>
      </c>
      <c r="I3284" s="115">
        <v>15</v>
      </c>
      <c r="J3284" s="116" t="s">
        <v>486</v>
      </c>
      <c r="K3284" s="121">
        <v>6</v>
      </c>
      <c r="L3284" s="108"/>
      <c r="M3284" s="122">
        <v>14149</v>
      </c>
      <c r="N3284" s="123">
        <v>14879</v>
      </c>
      <c r="O3284" s="124">
        <v>13071</v>
      </c>
      <c r="P3284" s="123">
        <v>12525</v>
      </c>
      <c r="Q3284" s="124">
        <v>14642</v>
      </c>
      <c r="R3284" s="123">
        <v>16100</v>
      </c>
      <c r="S3284" s="124">
        <v>16669</v>
      </c>
      <c r="T3284" s="123">
        <v>16812</v>
      </c>
      <c r="U3284" s="124">
        <v>14625</v>
      </c>
      <c r="V3284" s="123">
        <v>15991</v>
      </c>
      <c r="W3284" s="124">
        <v>16687</v>
      </c>
      <c r="X3284" s="123">
        <v>18059</v>
      </c>
      <c r="Y3284" s="124">
        <v>18768</v>
      </c>
      <c r="Z3284" s="123">
        <v>16374</v>
      </c>
      <c r="AA3284" s="124">
        <v>15585</v>
      </c>
      <c r="AB3284" s="123">
        <v>17766</v>
      </c>
      <c r="AC3284" s="124">
        <v>18508</v>
      </c>
      <c r="AD3284" s="123">
        <v>20138</v>
      </c>
      <c r="AE3284" s="125">
        <v>20148</v>
      </c>
      <c r="AF3284" s="126">
        <v>17664</v>
      </c>
    </row>
    <row r="3285" spans="2:32">
      <c r="B3285" s="127">
        <v>3247</v>
      </c>
      <c r="C3285" s="128">
        <v>3247</v>
      </c>
      <c r="D3285" s="129">
        <v>136</v>
      </c>
      <c r="E3285" s="130">
        <v>5</v>
      </c>
      <c r="F3285" s="131">
        <v>16</v>
      </c>
      <c r="G3285" s="132" t="s">
        <v>486</v>
      </c>
      <c r="H3285" s="133">
        <v>5</v>
      </c>
      <c r="I3285" s="128">
        <v>15</v>
      </c>
      <c r="J3285" s="129" t="s">
        <v>486</v>
      </c>
      <c r="K3285" s="134">
        <v>7</v>
      </c>
      <c r="L3285" s="108"/>
      <c r="M3285" s="81">
        <v>15449</v>
      </c>
      <c r="N3285" s="135">
        <v>15687</v>
      </c>
      <c r="O3285" s="136">
        <v>13386</v>
      </c>
      <c r="P3285" s="135">
        <v>12598</v>
      </c>
      <c r="Q3285" s="136">
        <v>15774</v>
      </c>
      <c r="R3285" s="135">
        <v>17253</v>
      </c>
      <c r="S3285" s="136">
        <v>17690</v>
      </c>
      <c r="T3285" s="135">
        <v>17373</v>
      </c>
      <c r="U3285" s="136">
        <v>14688</v>
      </c>
      <c r="V3285" s="135">
        <v>16964</v>
      </c>
      <c r="W3285" s="136">
        <v>17285</v>
      </c>
      <c r="X3285" s="135">
        <v>18872</v>
      </c>
      <c r="Y3285" s="136">
        <v>19322</v>
      </c>
      <c r="Z3285" s="135">
        <v>16048</v>
      </c>
      <c r="AA3285" s="136">
        <v>15148</v>
      </c>
      <c r="AB3285" s="135">
        <v>18454</v>
      </c>
      <c r="AC3285" s="136">
        <v>18833</v>
      </c>
      <c r="AD3285" s="135">
        <v>20495</v>
      </c>
      <c r="AE3285" s="137">
        <v>20158</v>
      </c>
      <c r="AF3285" s="138">
        <v>17195</v>
      </c>
    </row>
    <row r="3286" spans="2:32">
      <c r="B3286" s="114">
        <v>3248</v>
      </c>
      <c r="C3286" s="115">
        <v>3248</v>
      </c>
      <c r="D3286" s="116">
        <v>136</v>
      </c>
      <c r="E3286" s="117">
        <v>5</v>
      </c>
      <c r="F3286" s="118">
        <v>16</v>
      </c>
      <c r="G3286" s="119" t="s">
        <v>486</v>
      </c>
      <c r="H3286" s="120">
        <v>5</v>
      </c>
      <c r="I3286" s="115">
        <v>15</v>
      </c>
      <c r="J3286" s="116" t="s">
        <v>486</v>
      </c>
      <c r="K3286" s="121">
        <v>8</v>
      </c>
      <c r="L3286" s="108"/>
      <c r="M3286" s="122">
        <v>16261</v>
      </c>
      <c r="N3286" s="123">
        <v>16038</v>
      </c>
      <c r="O3286" s="124">
        <v>14061</v>
      </c>
      <c r="P3286" s="123">
        <v>13166</v>
      </c>
      <c r="Q3286" s="124">
        <v>16444</v>
      </c>
      <c r="R3286" s="123">
        <v>18004</v>
      </c>
      <c r="S3286" s="124">
        <v>18496</v>
      </c>
      <c r="T3286" s="123">
        <v>17674</v>
      </c>
      <c r="U3286" s="124">
        <v>15251</v>
      </c>
      <c r="V3286" s="123">
        <v>17591</v>
      </c>
      <c r="W3286" s="124">
        <v>17618</v>
      </c>
      <c r="X3286" s="123">
        <v>19434</v>
      </c>
      <c r="Y3286" s="124">
        <v>19891</v>
      </c>
      <c r="Z3286" s="123">
        <v>16478</v>
      </c>
      <c r="AA3286" s="124">
        <v>15520</v>
      </c>
      <c r="AB3286" s="123">
        <v>18912</v>
      </c>
      <c r="AC3286" s="124">
        <v>19003</v>
      </c>
      <c r="AD3286" s="123">
        <v>20988</v>
      </c>
      <c r="AE3286" s="125">
        <v>20240</v>
      </c>
      <c r="AF3286" s="126">
        <v>17596</v>
      </c>
    </row>
    <row r="3287" spans="2:32">
      <c r="B3287" s="127">
        <v>3249</v>
      </c>
      <c r="C3287" s="128">
        <v>3249</v>
      </c>
      <c r="D3287" s="129">
        <v>136</v>
      </c>
      <c r="E3287" s="130">
        <v>5</v>
      </c>
      <c r="F3287" s="131">
        <v>16</v>
      </c>
      <c r="G3287" s="132" t="s">
        <v>486</v>
      </c>
      <c r="H3287" s="133">
        <v>5</v>
      </c>
      <c r="I3287" s="128">
        <v>15</v>
      </c>
      <c r="J3287" s="129" t="s">
        <v>486</v>
      </c>
      <c r="K3287" s="134">
        <v>9</v>
      </c>
      <c r="L3287" s="108"/>
      <c r="M3287" s="81">
        <v>16587</v>
      </c>
      <c r="N3287" s="135">
        <v>16028</v>
      </c>
      <c r="O3287" s="136">
        <v>14514</v>
      </c>
      <c r="P3287" s="135">
        <v>13529</v>
      </c>
      <c r="Q3287" s="136">
        <v>16583</v>
      </c>
      <c r="R3287" s="135">
        <v>18247</v>
      </c>
      <c r="S3287" s="136">
        <v>18789</v>
      </c>
      <c r="T3287" s="135">
        <v>17564</v>
      </c>
      <c r="U3287" s="136">
        <v>15555</v>
      </c>
      <c r="V3287" s="135">
        <v>17596</v>
      </c>
      <c r="W3287" s="136">
        <v>17430</v>
      </c>
      <c r="X3287" s="135">
        <v>19529</v>
      </c>
      <c r="Y3287" s="136">
        <v>20033</v>
      </c>
      <c r="Z3287" s="135">
        <v>16722</v>
      </c>
      <c r="AA3287" s="136">
        <v>15832</v>
      </c>
      <c r="AB3287" s="135">
        <v>18834</v>
      </c>
      <c r="AC3287" s="136">
        <v>18671</v>
      </c>
      <c r="AD3287" s="135">
        <v>21106</v>
      </c>
      <c r="AE3287" s="137">
        <v>20082</v>
      </c>
      <c r="AF3287" s="138">
        <v>17817</v>
      </c>
    </row>
    <row r="3288" spans="2:32">
      <c r="B3288" s="114">
        <v>3250</v>
      </c>
      <c r="C3288" s="115">
        <v>3250</v>
      </c>
      <c r="D3288" s="116">
        <v>136</v>
      </c>
      <c r="E3288" s="117">
        <v>5</v>
      </c>
      <c r="F3288" s="118">
        <v>16</v>
      </c>
      <c r="G3288" s="119" t="s">
        <v>486</v>
      </c>
      <c r="H3288" s="120">
        <v>5</v>
      </c>
      <c r="I3288" s="115">
        <v>15</v>
      </c>
      <c r="J3288" s="116" t="s">
        <v>486</v>
      </c>
      <c r="K3288" s="121">
        <v>10</v>
      </c>
      <c r="L3288" s="108"/>
      <c r="M3288" s="122">
        <v>16794</v>
      </c>
      <c r="N3288" s="123">
        <v>15794</v>
      </c>
      <c r="O3288" s="124">
        <v>14496</v>
      </c>
      <c r="P3288" s="123">
        <v>13664</v>
      </c>
      <c r="Q3288" s="124">
        <v>16583</v>
      </c>
      <c r="R3288" s="123">
        <v>18478</v>
      </c>
      <c r="S3288" s="124">
        <v>19044</v>
      </c>
      <c r="T3288" s="123">
        <v>17400</v>
      </c>
      <c r="U3288" s="124">
        <v>15618</v>
      </c>
      <c r="V3288" s="123">
        <v>17666</v>
      </c>
      <c r="W3288" s="124">
        <v>17378</v>
      </c>
      <c r="X3288" s="123">
        <v>19846</v>
      </c>
      <c r="Y3288" s="124">
        <v>20384</v>
      </c>
      <c r="Z3288" s="123">
        <v>16853</v>
      </c>
      <c r="AA3288" s="124">
        <v>16108</v>
      </c>
      <c r="AB3288" s="123">
        <v>18968</v>
      </c>
      <c r="AC3288" s="124">
        <v>18688</v>
      </c>
      <c r="AD3288" s="123">
        <v>21500</v>
      </c>
      <c r="AE3288" s="125">
        <v>20046</v>
      </c>
      <c r="AF3288" s="126">
        <v>18004</v>
      </c>
    </row>
    <row r="3289" spans="2:32">
      <c r="B3289" s="127">
        <v>3251</v>
      </c>
      <c r="C3289" s="128">
        <v>3251</v>
      </c>
      <c r="D3289" s="129">
        <v>136</v>
      </c>
      <c r="E3289" s="130">
        <v>5</v>
      </c>
      <c r="F3289" s="131">
        <v>16</v>
      </c>
      <c r="G3289" s="132" t="s">
        <v>486</v>
      </c>
      <c r="H3289" s="133">
        <v>5</v>
      </c>
      <c r="I3289" s="128">
        <v>15</v>
      </c>
      <c r="J3289" s="129" t="s">
        <v>486</v>
      </c>
      <c r="K3289" s="134">
        <v>11</v>
      </c>
      <c r="L3289" s="108"/>
      <c r="M3289" s="81">
        <v>16997</v>
      </c>
      <c r="N3289" s="135">
        <v>15575</v>
      </c>
      <c r="O3289" s="136">
        <v>14386</v>
      </c>
      <c r="P3289" s="135">
        <v>13790</v>
      </c>
      <c r="Q3289" s="136">
        <v>16620</v>
      </c>
      <c r="R3289" s="135">
        <v>18745</v>
      </c>
      <c r="S3289" s="136">
        <v>19300</v>
      </c>
      <c r="T3289" s="135">
        <v>17251</v>
      </c>
      <c r="U3289" s="136">
        <v>15586</v>
      </c>
      <c r="V3289" s="135">
        <v>17782</v>
      </c>
      <c r="W3289" s="136">
        <v>17429</v>
      </c>
      <c r="X3289" s="135">
        <v>20209</v>
      </c>
      <c r="Y3289" s="136">
        <v>20733</v>
      </c>
      <c r="Z3289" s="135">
        <v>16909</v>
      </c>
      <c r="AA3289" s="136">
        <v>16285</v>
      </c>
      <c r="AB3289" s="135">
        <v>19151</v>
      </c>
      <c r="AC3289" s="136">
        <v>18802</v>
      </c>
      <c r="AD3289" s="135">
        <v>21913</v>
      </c>
      <c r="AE3289" s="137">
        <v>19954</v>
      </c>
      <c r="AF3289" s="138">
        <v>18111</v>
      </c>
    </row>
    <row r="3290" spans="2:32">
      <c r="B3290" s="114">
        <v>3252</v>
      </c>
      <c r="C3290" s="115">
        <v>3252</v>
      </c>
      <c r="D3290" s="116">
        <v>136</v>
      </c>
      <c r="E3290" s="117">
        <v>5</v>
      </c>
      <c r="F3290" s="118">
        <v>16</v>
      </c>
      <c r="G3290" s="119" t="s">
        <v>486</v>
      </c>
      <c r="H3290" s="120">
        <v>5</v>
      </c>
      <c r="I3290" s="115">
        <v>15</v>
      </c>
      <c r="J3290" s="116" t="s">
        <v>486</v>
      </c>
      <c r="K3290" s="121">
        <v>12</v>
      </c>
      <c r="L3290" s="108"/>
      <c r="M3290" s="122">
        <v>17249</v>
      </c>
      <c r="N3290" s="123">
        <v>15573</v>
      </c>
      <c r="O3290" s="124">
        <v>14354</v>
      </c>
      <c r="P3290" s="123">
        <v>13910</v>
      </c>
      <c r="Q3290" s="124">
        <v>16800</v>
      </c>
      <c r="R3290" s="123">
        <v>19047</v>
      </c>
      <c r="S3290" s="124">
        <v>19651</v>
      </c>
      <c r="T3290" s="123">
        <v>17257</v>
      </c>
      <c r="U3290" s="124">
        <v>15585</v>
      </c>
      <c r="V3290" s="123">
        <v>17989</v>
      </c>
      <c r="W3290" s="124">
        <v>17455</v>
      </c>
      <c r="X3290" s="123">
        <v>20557</v>
      </c>
      <c r="Y3290" s="124">
        <v>21133</v>
      </c>
      <c r="Z3290" s="123">
        <v>16944</v>
      </c>
      <c r="AA3290" s="124">
        <v>16396</v>
      </c>
      <c r="AB3290" s="123">
        <v>19384</v>
      </c>
      <c r="AC3290" s="124">
        <v>18854</v>
      </c>
      <c r="AD3290" s="123">
        <v>22337</v>
      </c>
      <c r="AE3290" s="125">
        <v>19971</v>
      </c>
      <c r="AF3290" s="126">
        <v>18161</v>
      </c>
    </row>
    <row r="3291" spans="2:32">
      <c r="B3291" s="127">
        <v>3253</v>
      </c>
      <c r="C3291" s="128">
        <v>3253</v>
      </c>
      <c r="D3291" s="129">
        <v>136</v>
      </c>
      <c r="E3291" s="130">
        <v>5</v>
      </c>
      <c r="F3291" s="131">
        <v>16</v>
      </c>
      <c r="G3291" s="132" t="s">
        <v>486</v>
      </c>
      <c r="H3291" s="133">
        <v>5</v>
      </c>
      <c r="I3291" s="128">
        <v>15</v>
      </c>
      <c r="J3291" s="129" t="s">
        <v>486</v>
      </c>
      <c r="K3291" s="134">
        <v>13</v>
      </c>
      <c r="L3291" s="108"/>
      <c r="M3291" s="81">
        <v>17469</v>
      </c>
      <c r="N3291" s="135">
        <v>15539</v>
      </c>
      <c r="O3291" s="136">
        <v>14128</v>
      </c>
      <c r="P3291" s="135">
        <v>13914</v>
      </c>
      <c r="Q3291" s="136">
        <v>16979</v>
      </c>
      <c r="R3291" s="135">
        <v>19278</v>
      </c>
      <c r="S3291" s="136">
        <v>19946</v>
      </c>
      <c r="T3291" s="135">
        <v>17223</v>
      </c>
      <c r="U3291" s="136">
        <v>15338</v>
      </c>
      <c r="V3291" s="135">
        <v>18184</v>
      </c>
      <c r="W3291" s="136">
        <v>17533</v>
      </c>
      <c r="X3291" s="135">
        <v>20793</v>
      </c>
      <c r="Y3291" s="136">
        <v>21412</v>
      </c>
      <c r="Z3291" s="135">
        <v>16707</v>
      </c>
      <c r="AA3291" s="136">
        <v>16380</v>
      </c>
      <c r="AB3291" s="135">
        <v>19578</v>
      </c>
      <c r="AC3291" s="136">
        <v>18915</v>
      </c>
      <c r="AD3291" s="135">
        <v>22641</v>
      </c>
      <c r="AE3291" s="137">
        <v>19914</v>
      </c>
      <c r="AF3291" s="138">
        <v>17915</v>
      </c>
    </row>
    <row r="3292" spans="2:32">
      <c r="B3292" s="114">
        <v>3254</v>
      </c>
      <c r="C3292" s="115">
        <v>3254</v>
      </c>
      <c r="D3292" s="116">
        <v>136</v>
      </c>
      <c r="E3292" s="117">
        <v>5</v>
      </c>
      <c r="F3292" s="118">
        <v>16</v>
      </c>
      <c r="G3292" s="119" t="s">
        <v>486</v>
      </c>
      <c r="H3292" s="120">
        <v>5</v>
      </c>
      <c r="I3292" s="115">
        <v>15</v>
      </c>
      <c r="J3292" s="116" t="s">
        <v>486</v>
      </c>
      <c r="K3292" s="121">
        <v>14</v>
      </c>
      <c r="L3292" s="108"/>
      <c r="M3292" s="122">
        <v>17586</v>
      </c>
      <c r="N3292" s="123">
        <v>15419</v>
      </c>
      <c r="O3292" s="124">
        <v>13908</v>
      </c>
      <c r="P3292" s="123">
        <v>13882</v>
      </c>
      <c r="Q3292" s="124">
        <v>16967</v>
      </c>
      <c r="R3292" s="123">
        <v>19397</v>
      </c>
      <c r="S3292" s="124">
        <v>20040</v>
      </c>
      <c r="T3292" s="123">
        <v>17102</v>
      </c>
      <c r="U3292" s="124">
        <v>15107</v>
      </c>
      <c r="V3292" s="123">
        <v>18154</v>
      </c>
      <c r="W3292" s="124">
        <v>17523</v>
      </c>
      <c r="X3292" s="123">
        <v>20882</v>
      </c>
      <c r="Y3292" s="124">
        <v>21466</v>
      </c>
      <c r="Z3292" s="123">
        <v>16448</v>
      </c>
      <c r="AA3292" s="124">
        <v>16304</v>
      </c>
      <c r="AB3292" s="123">
        <v>19522</v>
      </c>
      <c r="AC3292" s="124">
        <v>18874</v>
      </c>
      <c r="AD3292" s="123">
        <v>22672</v>
      </c>
      <c r="AE3292" s="125">
        <v>19733</v>
      </c>
      <c r="AF3292" s="126">
        <v>17641</v>
      </c>
    </row>
    <row r="3293" spans="2:32">
      <c r="B3293" s="127">
        <v>3255</v>
      </c>
      <c r="C3293" s="128">
        <v>3255</v>
      </c>
      <c r="D3293" s="129">
        <v>136</v>
      </c>
      <c r="E3293" s="130">
        <v>5</v>
      </c>
      <c r="F3293" s="131">
        <v>16</v>
      </c>
      <c r="G3293" s="132" t="s">
        <v>486</v>
      </c>
      <c r="H3293" s="133">
        <v>5</v>
      </c>
      <c r="I3293" s="128">
        <v>15</v>
      </c>
      <c r="J3293" s="129" t="s">
        <v>486</v>
      </c>
      <c r="K3293" s="134">
        <v>15</v>
      </c>
      <c r="L3293" s="108"/>
      <c r="M3293" s="81">
        <v>17800</v>
      </c>
      <c r="N3293" s="135">
        <v>15382</v>
      </c>
      <c r="O3293" s="136">
        <v>13913</v>
      </c>
      <c r="P3293" s="135">
        <v>14101</v>
      </c>
      <c r="Q3293" s="136">
        <v>17090</v>
      </c>
      <c r="R3293" s="135">
        <v>19583</v>
      </c>
      <c r="S3293" s="136">
        <v>20163</v>
      </c>
      <c r="T3293" s="135">
        <v>17047</v>
      </c>
      <c r="U3293" s="136">
        <v>15093</v>
      </c>
      <c r="V3293" s="135">
        <v>18263</v>
      </c>
      <c r="W3293" s="136">
        <v>17616</v>
      </c>
      <c r="X3293" s="135">
        <v>21039</v>
      </c>
      <c r="Y3293" s="136">
        <v>21542</v>
      </c>
      <c r="Z3293" s="135">
        <v>16405</v>
      </c>
      <c r="AA3293" s="136">
        <v>16476</v>
      </c>
      <c r="AB3293" s="135">
        <v>19602</v>
      </c>
      <c r="AC3293" s="136">
        <v>18940</v>
      </c>
      <c r="AD3293" s="135">
        <v>22715</v>
      </c>
      <c r="AE3293" s="137">
        <v>19605</v>
      </c>
      <c r="AF3293" s="138">
        <v>17583</v>
      </c>
    </row>
    <row r="3294" spans="2:32">
      <c r="B3294" s="114">
        <v>3256</v>
      </c>
      <c r="C3294" s="115">
        <v>3256</v>
      </c>
      <c r="D3294" s="116">
        <v>136</v>
      </c>
      <c r="E3294" s="117">
        <v>5</v>
      </c>
      <c r="F3294" s="118">
        <v>16</v>
      </c>
      <c r="G3294" s="119" t="s">
        <v>486</v>
      </c>
      <c r="H3294" s="120">
        <v>5</v>
      </c>
      <c r="I3294" s="115">
        <v>15</v>
      </c>
      <c r="J3294" s="116" t="s">
        <v>486</v>
      </c>
      <c r="K3294" s="121">
        <v>16</v>
      </c>
      <c r="L3294" s="108"/>
      <c r="M3294" s="122">
        <v>18074</v>
      </c>
      <c r="N3294" s="123">
        <v>15309</v>
      </c>
      <c r="O3294" s="124">
        <v>14062</v>
      </c>
      <c r="P3294" s="123">
        <v>14371</v>
      </c>
      <c r="Q3294" s="124">
        <v>17289</v>
      </c>
      <c r="R3294" s="123">
        <v>19784</v>
      </c>
      <c r="S3294" s="124">
        <v>20292</v>
      </c>
      <c r="T3294" s="123">
        <v>16914</v>
      </c>
      <c r="U3294" s="124">
        <v>15188</v>
      </c>
      <c r="V3294" s="123">
        <v>18407</v>
      </c>
      <c r="W3294" s="124">
        <v>18160</v>
      </c>
      <c r="X3294" s="123">
        <v>21154</v>
      </c>
      <c r="Y3294" s="124">
        <v>21565</v>
      </c>
      <c r="Z3294" s="123">
        <v>16418</v>
      </c>
      <c r="AA3294" s="124">
        <v>16632</v>
      </c>
      <c r="AB3294" s="123">
        <v>19676</v>
      </c>
      <c r="AC3294" s="124">
        <v>19478</v>
      </c>
      <c r="AD3294" s="123">
        <v>22662</v>
      </c>
      <c r="AE3294" s="125">
        <v>19296</v>
      </c>
      <c r="AF3294" s="126">
        <v>17562</v>
      </c>
    </row>
    <row r="3295" spans="2:32">
      <c r="B3295" s="127">
        <v>3257</v>
      </c>
      <c r="C3295" s="128">
        <v>3257</v>
      </c>
      <c r="D3295" s="129">
        <v>136</v>
      </c>
      <c r="E3295" s="130">
        <v>5</v>
      </c>
      <c r="F3295" s="131">
        <v>16</v>
      </c>
      <c r="G3295" s="132" t="s">
        <v>486</v>
      </c>
      <c r="H3295" s="133">
        <v>5</v>
      </c>
      <c r="I3295" s="128">
        <v>15</v>
      </c>
      <c r="J3295" s="129" t="s">
        <v>486</v>
      </c>
      <c r="K3295" s="134">
        <v>17</v>
      </c>
      <c r="L3295" s="108"/>
      <c r="M3295" s="81">
        <v>18441</v>
      </c>
      <c r="N3295" s="135">
        <v>15610</v>
      </c>
      <c r="O3295" s="136">
        <v>14717</v>
      </c>
      <c r="P3295" s="135">
        <v>15035</v>
      </c>
      <c r="Q3295" s="136">
        <v>17785</v>
      </c>
      <c r="R3295" s="135">
        <v>20071</v>
      </c>
      <c r="S3295" s="136">
        <v>20599</v>
      </c>
      <c r="T3295" s="135">
        <v>17229</v>
      </c>
      <c r="U3295" s="136">
        <v>15935</v>
      </c>
      <c r="V3295" s="135">
        <v>18887</v>
      </c>
      <c r="W3295" s="136">
        <v>18762</v>
      </c>
      <c r="X3295" s="135">
        <v>21514</v>
      </c>
      <c r="Y3295" s="136">
        <v>21862</v>
      </c>
      <c r="Z3295" s="135">
        <v>17174</v>
      </c>
      <c r="AA3295" s="136">
        <v>17338</v>
      </c>
      <c r="AB3295" s="135">
        <v>20186</v>
      </c>
      <c r="AC3295" s="136">
        <v>20119</v>
      </c>
      <c r="AD3295" s="135">
        <v>22944</v>
      </c>
      <c r="AE3295" s="137">
        <v>19642</v>
      </c>
      <c r="AF3295" s="138">
        <v>18317</v>
      </c>
    </row>
    <row r="3296" spans="2:32">
      <c r="B3296" s="114">
        <v>3258</v>
      </c>
      <c r="C3296" s="115">
        <v>3258</v>
      </c>
      <c r="D3296" s="116">
        <v>136</v>
      </c>
      <c r="E3296" s="117">
        <v>5</v>
      </c>
      <c r="F3296" s="118">
        <v>16</v>
      </c>
      <c r="G3296" s="119" t="s">
        <v>486</v>
      </c>
      <c r="H3296" s="120">
        <v>5</v>
      </c>
      <c r="I3296" s="115">
        <v>15</v>
      </c>
      <c r="J3296" s="116" t="s">
        <v>486</v>
      </c>
      <c r="K3296" s="121">
        <v>18</v>
      </c>
      <c r="L3296" s="108"/>
      <c r="M3296" s="122">
        <v>18458</v>
      </c>
      <c r="N3296" s="123">
        <v>15708</v>
      </c>
      <c r="O3296" s="124">
        <v>15259</v>
      </c>
      <c r="P3296" s="123">
        <v>15592</v>
      </c>
      <c r="Q3296" s="124">
        <v>18130</v>
      </c>
      <c r="R3296" s="123">
        <v>20129</v>
      </c>
      <c r="S3296" s="124">
        <v>20898</v>
      </c>
      <c r="T3296" s="123">
        <v>17616</v>
      </c>
      <c r="U3296" s="124">
        <v>16694</v>
      </c>
      <c r="V3296" s="123">
        <v>19397</v>
      </c>
      <c r="W3296" s="124">
        <v>19222</v>
      </c>
      <c r="X3296" s="123">
        <v>21652</v>
      </c>
      <c r="Y3296" s="124">
        <v>22460</v>
      </c>
      <c r="Z3296" s="123">
        <v>18196</v>
      </c>
      <c r="AA3296" s="124">
        <v>18223</v>
      </c>
      <c r="AB3296" s="123">
        <v>20825</v>
      </c>
      <c r="AC3296" s="124">
        <v>20706</v>
      </c>
      <c r="AD3296" s="123">
        <v>23637</v>
      </c>
      <c r="AE3296" s="125">
        <v>20385</v>
      </c>
      <c r="AF3296" s="126">
        <v>19405</v>
      </c>
    </row>
    <row r="3297" spans="2:32">
      <c r="B3297" s="127">
        <v>3259</v>
      </c>
      <c r="C3297" s="128">
        <v>3259</v>
      </c>
      <c r="D3297" s="129">
        <v>136</v>
      </c>
      <c r="E3297" s="130">
        <v>5</v>
      </c>
      <c r="F3297" s="131">
        <v>16</v>
      </c>
      <c r="G3297" s="132" t="s">
        <v>486</v>
      </c>
      <c r="H3297" s="133">
        <v>5</v>
      </c>
      <c r="I3297" s="128">
        <v>15</v>
      </c>
      <c r="J3297" s="129" t="s">
        <v>486</v>
      </c>
      <c r="K3297" s="134">
        <v>19</v>
      </c>
      <c r="L3297" s="108"/>
      <c r="M3297" s="81">
        <v>18388</v>
      </c>
      <c r="N3297" s="135">
        <v>15980</v>
      </c>
      <c r="O3297" s="136">
        <v>15560</v>
      </c>
      <c r="P3297" s="135">
        <v>15930</v>
      </c>
      <c r="Q3297" s="136">
        <v>18404</v>
      </c>
      <c r="R3297" s="135">
        <v>20243</v>
      </c>
      <c r="S3297" s="136">
        <v>20901</v>
      </c>
      <c r="T3297" s="135">
        <v>18057</v>
      </c>
      <c r="U3297" s="136">
        <v>17191</v>
      </c>
      <c r="V3297" s="135">
        <v>19763</v>
      </c>
      <c r="W3297" s="136">
        <v>19737</v>
      </c>
      <c r="X3297" s="135">
        <v>22106</v>
      </c>
      <c r="Y3297" s="136">
        <v>22893</v>
      </c>
      <c r="Z3297" s="135">
        <v>19020</v>
      </c>
      <c r="AA3297" s="136">
        <v>19056</v>
      </c>
      <c r="AB3297" s="135">
        <v>21525</v>
      </c>
      <c r="AC3297" s="136">
        <v>21459</v>
      </c>
      <c r="AD3297" s="135">
        <v>24266</v>
      </c>
      <c r="AE3297" s="137">
        <v>21309</v>
      </c>
      <c r="AF3297" s="138">
        <v>20357</v>
      </c>
    </row>
    <row r="3298" spans="2:32">
      <c r="B3298" s="114">
        <v>3260</v>
      </c>
      <c r="C3298" s="115">
        <v>3260</v>
      </c>
      <c r="D3298" s="116">
        <v>136</v>
      </c>
      <c r="E3298" s="117">
        <v>5</v>
      </c>
      <c r="F3298" s="118">
        <v>16</v>
      </c>
      <c r="G3298" s="119" t="s">
        <v>486</v>
      </c>
      <c r="H3298" s="120">
        <v>5</v>
      </c>
      <c r="I3298" s="115">
        <v>15</v>
      </c>
      <c r="J3298" s="116" t="s">
        <v>486</v>
      </c>
      <c r="K3298" s="121">
        <v>20</v>
      </c>
      <c r="L3298" s="108"/>
      <c r="M3298" s="122">
        <v>18347</v>
      </c>
      <c r="N3298" s="123">
        <v>16053</v>
      </c>
      <c r="O3298" s="124">
        <v>15556</v>
      </c>
      <c r="P3298" s="123">
        <v>16118</v>
      </c>
      <c r="Q3298" s="124">
        <v>18540</v>
      </c>
      <c r="R3298" s="123">
        <v>20375</v>
      </c>
      <c r="S3298" s="124">
        <v>20900</v>
      </c>
      <c r="T3298" s="123">
        <v>18296</v>
      </c>
      <c r="U3298" s="124">
        <v>17399</v>
      </c>
      <c r="V3298" s="123">
        <v>20124</v>
      </c>
      <c r="W3298" s="124">
        <v>19946</v>
      </c>
      <c r="X3298" s="123">
        <v>22669</v>
      </c>
      <c r="Y3298" s="124">
        <v>23377</v>
      </c>
      <c r="Z3298" s="123">
        <v>19604</v>
      </c>
      <c r="AA3298" s="124">
        <v>19783</v>
      </c>
      <c r="AB3298" s="123">
        <v>22235</v>
      </c>
      <c r="AC3298" s="124">
        <v>22101</v>
      </c>
      <c r="AD3298" s="123">
        <v>24988</v>
      </c>
      <c r="AE3298" s="125">
        <v>22284</v>
      </c>
      <c r="AF3298" s="126">
        <v>21096</v>
      </c>
    </row>
    <row r="3299" spans="2:32">
      <c r="B3299" s="127">
        <v>3261</v>
      </c>
      <c r="C3299" s="128">
        <v>3261</v>
      </c>
      <c r="D3299" s="129">
        <v>136</v>
      </c>
      <c r="E3299" s="130">
        <v>5</v>
      </c>
      <c r="F3299" s="131">
        <v>16</v>
      </c>
      <c r="G3299" s="132" t="s">
        <v>486</v>
      </c>
      <c r="H3299" s="133">
        <v>5</v>
      </c>
      <c r="I3299" s="128">
        <v>15</v>
      </c>
      <c r="J3299" s="129" t="s">
        <v>486</v>
      </c>
      <c r="K3299" s="134">
        <v>21</v>
      </c>
      <c r="L3299" s="108"/>
      <c r="M3299" s="81">
        <v>18209</v>
      </c>
      <c r="N3299" s="135">
        <v>16014</v>
      </c>
      <c r="O3299" s="136">
        <v>15414</v>
      </c>
      <c r="P3299" s="135">
        <v>16203</v>
      </c>
      <c r="Q3299" s="136">
        <v>18369</v>
      </c>
      <c r="R3299" s="135">
        <v>20448</v>
      </c>
      <c r="S3299" s="136">
        <v>20975</v>
      </c>
      <c r="T3299" s="135">
        <v>18524</v>
      </c>
      <c r="U3299" s="136">
        <v>17602</v>
      </c>
      <c r="V3299" s="135">
        <v>20231</v>
      </c>
      <c r="W3299" s="136">
        <v>20376</v>
      </c>
      <c r="X3299" s="135">
        <v>23265</v>
      </c>
      <c r="Y3299" s="136">
        <v>24021</v>
      </c>
      <c r="Z3299" s="135">
        <v>20260</v>
      </c>
      <c r="AA3299" s="136">
        <v>20533</v>
      </c>
      <c r="AB3299" s="135">
        <v>22742</v>
      </c>
      <c r="AC3299" s="136">
        <v>22951</v>
      </c>
      <c r="AD3299" s="135">
        <v>25929</v>
      </c>
      <c r="AE3299" s="137">
        <v>23333</v>
      </c>
      <c r="AF3299" s="138">
        <v>21990</v>
      </c>
    </row>
    <row r="3300" spans="2:32">
      <c r="B3300" s="114">
        <v>3262</v>
      </c>
      <c r="C3300" s="115">
        <v>3262</v>
      </c>
      <c r="D3300" s="116">
        <v>136</v>
      </c>
      <c r="E3300" s="117">
        <v>5</v>
      </c>
      <c r="F3300" s="118">
        <v>16</v>
      </c>
      <c r="G3300" s="119" t="s">
        <v>486</v>
      </c>
      <c r="H3300" s="120">
        <v>5</v>
      </c>
      <c r="I3300" s="115">
        <v>15</v>
      </c>
      <c r="J3300" s="116" t="s">
        <v>486</v>
      </c>
      <c r="K3300" s="121">
        <v>22</v>
      </c>
      <c r="L3300" s="108"/>
      <c r="M3300" s="122">
        <v>16956</v>
      </c>
      <c r="N3300" s="123">
        <v>15346</v>
      </c>
      <c r="O3300" s="124">
        <v>14761</v>
      </c>
      <c r="P3300" s="123">
        <v>15470</v>
      </c>
      <c r="Q3300" s="124">
        <v>17299</v>
      </c>
      <c r="R3300" s="123">
        <v>19300</v>
      </c>
      <c r="S3300" s="124">
        <v>19935</v>
      </c>
      <c r="T3300" s="123">
        <v>18013</v>
      </c>
      <c r="U3300" s="124">
        <v>17175</v>
      </c>
      <c r="V3300" s="123">
        <v>19337</v>
      </c>
      <c r="W3300" s="124">
        <v>19767</v>
      </c>
      <c r="X3300" s="123">
        <v>22443</v>
      </c>
      <c r="Y3300" s="124">
        <v>23328</v>
      </c>
      <c r="Z3300" s="123">
        <v>20102</v>
      </c>
      <c r="AA3300" s="124">
        <v>20224</v>
      </c>
      <c r="AB3300" s="123">
        <v>22090</v>
      </c>
      <c r="AC3300" s="124">
        <v>22613</v>
      </c>
      <c r="AD3300" s="123">
        <v>25419</v>
      </c>
      <c r="AE3300" s="125">
        <v>23332</v>
      </c>
      <c r="AF3300" s="126">
        <v>21993</v>
      </c>
    </row>
    <row r="3301" spans="2:32">
      <c r="B3301" s="127">
        <v>3263</v>
      </c>
      <c r="C3301" s="128">
        <v>3263</v>
      </c>
      <c r="D3301" s="129">
        <v>136</v>
      </c>
      <c r="E3301" s="130">
        <v>5</v>
      </c>
      <c r="F3301" s="131">
        <v>16</v>
      </c>
      <c r="G3301" s="132" t="s">
        <v>486</v>
      </c>
      <c r="H3301" s="133">
        <v>5</v>
      </c>
      <c r="I3301" s="128">
        <v>15</v>
      </c>
      <c r="J3301" s="129" t="s">
        <v>486</v>
      </c>
      <c r="K3301" s="134">
        <v>23</v>
      </c>
      <c r="L3301" s="108"/>
      <c r="M3301" s="81">
        <v>15457</v>
      </c>
      <c r="N3301" s="135">
        <v>14559</v>
      </c>
      <c r="O3301" s="136">
        <v>13857</v>
      </c>
      <c r="P3301" s="135">
        <v>14586</v>
      </c>
      <c r="Q3301" s="136">
        <v>15927</v>
      </c>
      <c r="R3301" s="135">
        <v>17829</v>
      </c>
      <c r="S3301" s="136">
        <v>18604</v>
      </c>
      <c r="T3301" s="135">
        <v>17303</v>
      </c>
      <c r="U3301" s="136">
        <v>16385</v>
      </c>
      <c r="V3301" s="135">
        <v>18065</v>
      </c>
      <c r="W3301" s="136">
        <v>18611</v>
      </c>
      <c r="X3301" s="135">
        <v>21134</v>
      </c>
      <c r="Y3301" s="136">
        <v>22136</v>
      </c>
      <c r="Z3301" s="135">
        <v>19431</v>
      </c>
      <c r="AA3301" s="136">
        <v>19523</v>
      </c>
      <c r="AB3301" s="135">
        <v>20903</v>
      </c>
      <c r="AC3301" s="136">
        <v>21576</v>
      </c>
      <c r="AD3301" s="135">
        <v>24320</v>
      </c>
      <c r="AE3301" s="137">
        <v>22862</v>
      </c>
      <c r="AF3301" s="138">
        <v>21417</v>
      </c>
    </row>
    <row r="3302" spans="2:32">
      <c r="B3302" s="114">
        <v>3264</v>
      </c>
      <c r="C3302" s="115">
        <v>3264</v>
      </c>
      <c r="D3302" s="116">
        <v>136</v>
      </c>
      <c r="E3302" s="117">
        <v>5</v>
      </c>
      <c r="F3302" s="118">
        <v>16</v>
      </c>
      <c r="G3302" s="119" t="s">
        <v>486</v>
      </c>
      <c r="H3302" s="120">
        <v>5</v>
      </c>
      <c r="I3302" s="115">
        <v>15</v>
      </c>
      <c r="J3302" s="116" t="s">
        <v>486</v>
      </c>
      <c r="K3302" s="121">
        <v>24</v>
      </c>
      <c r="L3302" s="108"/>
      <c r="M3302" s="122">
        <v>14272</v>
      </c>
      <c r="N3302" s="123">
        <v>13917</v>
      </c>
      <c r="O3302" s="124">
        <v>13118</v>
      </c>
      <c r="P3302" s="123">
        <v>13854</v>
      </c>
      <c r="Q3302" s="124">
        <v>14871</v>
      </c>
      <c r="R3302" s="123">
        <v>16571</v>
      </c>
      <c r="S3302" s="124">
        <v>17496</v>
      </c>
      <c r="T3302" s="123">
        <v>16673</v>
      </c>
      <c r="U3302" s="124">
        <v>15670</v>
      </c>
      <c r="V3302" s="123">
        <v>17051</v>
      </c>
      <c r="W3302" s="124">
        <v>17680</v>
      </c>
      <c r="X3302" s="123">
        <v>19926</v>
      </c>
      <c r="Y3302" s="124">
        <v>21116</v>
      </c>
      <c r="Z3302" s="123">
        <v>18810</v>
      </c>
      <c r="AA3302" s="124">
        <v>18842</v>
      </c>
      <c r="AB3302" s="123">
        <v>19922</v>
      </c>
      <c r="AC3302" s="124">
        <v>20704</v>
      </c>
      <c r="AD3302" s="123">
        <v>23357</v>
      </c>
      <c r="AE3302" s="125">
        <v>22377</v>
      </c>
      <c r="AF3302" s="126">
        <v>20841</v>
      </c>
    </row>
    <row r="3303" spans="2:32">
      <c r="B3303" s="127">
        <v>3265</v>
      </c>
      <c r="C3303" s="128">
        <v>3265</v>
      </c>
      <c r="D3303" s="129">
        <v>137</v>
      </c>
      <c r="E3303" s="130">
        <v>5</v>
      </c>
      <c r="F3303" s="131">
        <v>17</v>
      </c>
      <c r="G3303" s="132" t="s">
        <v>486</v>
      </c>
      <c r="H3303" s="133">
        <v>5</v>
      </c>
      <c r="I3303" s="128">
        <v>16</v>
      </c>
      <c r="J3303" s="129" t="s">
        <v>486</v>
      </c>
      <c r="K3303" s="134">
        <v>1</v>
      </c>
      <c r="L3303" s="108"/>
      <c r="M3303" s="81">
        <v>13705</v>
      </c>
      <c r="N3303" s="135">
        <v>12607</v>
      </c>
      <c r="O3303" s="136">
        <v>12745</v>
      </c>
      <c r="P3303" s="135">
        <v>13065</v>
      </c>
      <c r="Q3303" s="136">
        <v>14101</v>
      </c>
      <c r="R3303" s="135">
        <v>15984</v>
      </c>
      <c r="S3303" s="136">
        <v>16817</v>
      </c>
      <c r="T3303" s="135">
        <v>15145</v>
      </c>
      <c r="U3303" s="136">
        <v>14806</v>
      </c>
      <c r="V3303" s="135">
        <v>16528</v>
      </c>
      <c r="W3303" s="136">
        <v>17447</v>
      </c>
      <c r="X3303" s="135">
        <v>19430</v>
      </c>
      <c r="Y3303" s="136">
        <v>20497</v>
      </c>
      <c r="Z3303" s="135">
        <v>17394</v>
      </c>
      <c r="AA3303" s="136">
        <v>17859</v>
      </c>
      <c r="AB3303" s="135">
        <v>19718</v>
      </c>
      <c r="AC3303" s="136">
        <v>20598</v>
      </c>
      <c r="AD3303" s="135">
        <v>22753</v>
      </c>
      <c r="AE3303" s="137">
        <v>20608</v>
      </c>
      <c r="AF3303" s="138">
        <v>19138</v>
      </c>
    </row>
    <row r="3304" spans="2:32">
      <c r="B3304" s="114">
        <v>3266</v>
      </c>
      <c r="C3304" s="115">
        <v>3266</v>
      </c>
      <c r="D3304" s="116">
        <v>137</v>
      </c>
      <c r="E3304" s="117">
        <v>5</v>
      </c>
      <c r="F3304" s="118">
        <v>17</v>
      </c>
      <c r="G3304" s="119" t="s">
        <v>486</v>
      </c>
      <c r="H3304" s="120">
        <v>5</v>
      </c>
      <c r="I3304" s="115">
        <v>16</v>
      </c>
      <c r="J3304" s="116" t="s">
        <v>486</v>
      </c>
      <c r="K3304" s="121">
        <v>2</v>
      </c>
      <c r="L3304" s="108"/>
      <c r="M3304" s="122">
        <v>13266</v>
      </c>
      <c r="N3304" s="123">
        <v>12251</v>
      </c>
      <c r="O3304" s="124">
        <v>12436</v>
      </c>
      <c r="P3304" s="123">
        <v>12849</v>
      </c>
      <c r="Q3304" s="124">
        <v>13741</v>
      </c>
      <c r="R3304" s="123">
        <v>15479</v>
      </c>
      <c r="S3304" s="124">
        <v>16362</v>
      </c>
      <c r="T3304" s="123">
        <v>14700</v>
      </c>
      <c r="U3304" s="124">
        <v>14425</v>
      </c>
      <c r="V3304" s="123">
        <v>16080</v>
      </c>
      <c r="W3304" s="124">
        <v>17058</v>
      </c>
      <c r="X3304" s="123">
        <v>18815</v>
      </c>
      <c r="Y3304" s="124">
        <v>19923</v>
      </c>
      <c r="Z3304" s="123">
        <v>16925</v>
      </c>
      <c r="AA3304" s="124">
        <v>17497</v>
      </c>
      <c r="AB3304" s="123">
        <v>19174</v>
      </c>
      <c r="AC3304" s="124">
        <v>20092</v>
      </c>
      <c r="AD3304" s="123">
        <v>22104</v>
      </c>
      <c r="AE3304" s="125">
        <v>19962</v>
      </c>
      <c r="AF3304" s="126">
        <v>18619</v>
      </c>
    </row>
    <row r="3305" spans="2:32">
      <c r="B3305" s="127">
        <v>3267</v>
      </c>
      <c r="C3305" s="128">
        <v>3267</v>
      </c>
      <c r="D3305" s="129">
        <v>137</v>
      </c>
      <c r="E3305" s="130">
        <v>5</v>
      </c>
      <c r="F3305" s="131">
        <v>17</v>
      </c>
      <c r="G3305" s="132" t="s">
        <v>486</v>
      </c>
      <c r="H3305" s="133">
        <v>5</v>
      </c>
      <c r="I3305" s="128">
        <v>16</v>
      </c>
      <c r="J3305" s="129" t="s">
        <v>486</v>
      </c>
      <c r="K3305" s="134">
        <v>3</v>
      </c>
      <c r="L3305" s="108"/>
      <c r="M3305" s="81">
        <v>13020</v>
      </c>
      <c r="N3305" s="135">
        <v>12027</v>
      </c>
      <c r="O3305" s="136">
        <v>12217</v>
      </c>
      <c r="P3305" s="135">
        <v>12749</v>
      </c>
      <c r="Q3305" s="136">
        <v>13579</v>
      </c>
      <c r="R3305" s="135">
        <v>15205</v>
      </c>
      <c r="S3305" s="136">
        <v>16108</v>
      </c>
      <c r="T3305" s="135">
        <v>14391</v>
      </c>
      <c r="U3305" s="136">
        <v>14130</v>
      </c>
      <c r="V3305" s="135">
        <v>15828</v>
      </c>
      <c r="W3305" s="136">
        <v>16771</v>
      </c>
      <c r="X3305" s="135">
        <v>18398</v>
      </c>
      <c r="Y3305" s="136">
        <v>19514</v>
      </c>
      <c r="Z3305" s="135">
        <v>16517</v>
      </c>
      <c r="AA3305" s="136">
        <v>17210</v>
      </c>
      <c r="AB3305" s="135">
        <v>18789</v>
      </c>
      <c r="AC3305" s="136">
        <v>19678</v>
      </c>
      <c r="AD3305" s="135">
        <v>21610</v>
      </c>
      <c r="AE3305" s="137">
        <v>19427</v>
      </c>
      <c r="AF3305" s="138">
        <v>18153</v>
      </c>
    </row>
    <row r="3306" spans="2:32">
      <c r="B3306" s="114">
        <v>3268</v>
      </c>
      <c r="C3306" s="115">
        <v>3268</v>
      </c>
      <c r="D3306" s="116">
        <v>137</v>
      </c>
      <c r="E3306" s="117">
        <v>5</v>
      </c>
      <c r="F3306" s="118">
        <v>17</v>
      </c>
      <c r="G3306" s="119" t="s">
        <v>486</v>
      </c>
      <c r="H3306" s="120">
        <v>5</v>
      </c>
      <c r="I3306" s="115">
        <v>16</v>
      </c>
      <c r="J3306" s="116" t="s">
        <v>486</v>
      </c>
      <c r="K3306" s="121">
        <v>4</v>
      </c>
      <c r="L3306" s="108"/>
      <c r="M3306" s="122">
        <v>13034</v>
      </c>
      <c r="N3306" s="123">
        <v>12029</v>
      </c>
      <c r="O3306" s="124">
        <v>12176</v>
      </c>
      <c r="P3306" s="123">
        <v>12902</v>
      </c>
      <c r="Q3306" s="124">
        <v>13568</v>
      </c>
      <c r="R3306" s="123">
        <v>15126</v>
      </c>
      <c r="S3306" s="124">
        <v>15949</v>
      </c>
      <c r="T3306" s="123">
        <v>14235</v>
      </c>
      <c r="U3306" s="124">
        <v>13932</v>
      </c>
      <c r="V3306" s="123">
        <v>15604</v>
      </c>
      <c r="W3306" s="124">
        <v>16498</v>
      </c>
      <c r="X3306" s="123">
        <v>17981</v>
      </c>
      <c r="Y3306" s="124">
        <v>18961</v>
      </c>
      <c r="Z3306" s="123">
        <v>16053</v>
      </c>
      <c r="AA3306" s="124">
        <v>16943</v>
      </c>
      <c r="AB3306" s="123">
        <v>18250</v>
      </c>
      <c r="AC3306" s="124">
        <v>19091</v>
      </c>
      <c r="AD3306" s="123">
        <v>20836</v>
      </c>
      <c r="AE3306" s="125">
        <v>18748</v>
      </c>
      <c r="AF3306" s="126">
        <v>17543</v>
      </c>
    </row>
    <row r="3307" spans="2:32">
      <c r="B3307" s="127">
        <v>3269</v>
      </c>
      <c r="C3307" s="128">
        <v>3269</v>
      </c>
      <c r="D3307" s="129">
        <v>137</v>
      </c>
      <c r="E3307" s="130">
        <v>5</v>
      </c>
      <c r="F3307" s="131">
        <v>17</v>
      </c>
      <c r="G3307" s="132" t="s">
        <v>486</v>
      </c>
      <c r="H3307" s="133">
        <v>5</v>
      </c>
      <c r="I3307" s="128">
        <v>16</v>
      </c>
      <c r="J3307" s="129" t="s">
        <v>486</v>
      </c>
      <c r="K3307" s="134">
        <v>5</v>
      </c>
      <c r="L3307" s="108"/>
      <c r="M3307" s="81">
        <v>13459</v>
      </c>
      <c r="N3307" s="135">
        <v>12192</v>
      </c>
      <c r="O3307" s="136">
        <v>12216</v>
      </c>
      <c r="P3307" s="135">
        <v>13380</v>
      </c>
      <c r="Q3307" s="136">
        <v>13916</v>
      </c>
      <c r="R3307" s="135">
        <v>15511</v>
      </c>
      <c r="S3307" s="136">
        <v>16097</v>
      </c>
      <c r="T3307" s="135">
        <v>14213</v>
      </c>
      <c r="U3307" s="136">
        <v>13852</v>
      </c>
      <c r="V3307" s="135">
        <v>15725</v>
      </c>
      <c r="W3307" s="136">
        <v>16592</v>
      </c>
      <c r="X3307" s="135">
        <v>18026</v>
      </c>
      <c r="Y3307" s="136">
        <v>18692</v>
      </c>
      <c r="Z3307" s="135">
        <v>15667</v>
      </c>
      <c r="AA3307" s="136">
        <v>16958</v>
      </c>
      <c r="AB3307" s="135">
        <v>18006</v>
      </c>
      <c r="AC3307" s="136">
        <v>18850</v>
      </c>
      <c r="AD3307" s="135">
        <v>20326</v>
      </c>
      <c r="AE3307" s="137">
        <v>18124</v>
      </c>
      <c r="AF3307" s="138">
        <v>16985</v>
      </c>
    </row>
    <row r="3308" spans="2:32">
      <c r="B3308" s="114">
        <v>3270</v>
      </c>
      <c r="C3308" s="115">
        <v>3270</v>
      </c>
      <c r="D3308" s="116">
        <v>137</v>
      </c>
      <c r="E3308" s="117">
        <v>5</v>
      </c>
      <c r="F3308" s="118">
        <v>17</v>
      </c>
      <c r="G3308" s="119" t="s">
        <v>486</v>
      </c>
      <c r="H3308" s="120">
        <v>5</v>
      </c>
      <c r="I3308" s="115">
        <v>16</v>
      </c>
      <c r="J3308" s="116" t="s">
        <v>486</v>
      </c>
      <c r="K3308" s="121">
        <v>6</v>
      </c>
      <c r="L3308" s="108"/>
      <c r="M3308" s="122">
        <v>14327</v>
      </c>
      <c r="N3308" s="123">
        <v>12468</v>
      </c>
      <c r="O3308" s="124">
        <v>12302</v>
      </c>
      <c r="P3308" s="123">
        <v>14409</v>
      </c>
      <c r="Q3308" s="124">
        <v>14801</v>
      </c>
      <c r="R3308" s="123">
        <v>16258</v>
      </c>
      <c r="S3308" s="124">
        <v>16477</v>
      </c>
      <c r="T3308" s="123">
        <v>14260</v>
      </c>
      <c r="U3308" s="124">
        <v>13732</v>
      </c>
      <c r="V3308" s="123">
        <v>16297</v>
      </c>
      <c r="W3308" s="124">
        <v>17267</v>
      </c>
      <c r="X3308" s="123">
        <v>18345</v>
      </c>
      <c r="Y3308" s="124">
        <v>18559</v>
      </c>
      <c r="Z3308" s="123">
        <v>15239</v>
      </c>
      <c r="AA3308" s="124">
        <v>17463</v>
      </c>
      <c r="AB3308" s="123">
        <v>18198</v>
      </c>
      <c r="AC3308" s="124">
        <v>19122</v>
      </c>
      <c r="AD3308" s="123">
        <v>19948</v>
      </c>
      <c r="AE3308" s="125">
        <v>17465</v>
      </c>
      <c r="AF3308" s="126">
        <v>16392</v>
      </c>
    </row>
    <row r="3309" spans="2:32">
      <c r="B3309" s="127">
        <v>3271</v>
      </c>
      <c r="C3309" s="128">
        <v>3271</v>
      </c>
      <c r="D3309" s="129">
        <v>137</v>
      </c>
      <c r="E3309" s="130">
        <v>5</v>
      </c>
      <c r="F3309" s="131">
        <v>17</v>
      </c>
      <c r="G3309" s="132" t="s">
        <v>486</v>
      </c>
      <c r="H3309" s="133">
        <v>5</v>
      </c>
      <c r="I3309" s="128">
        <v>16</v>
      </c>
      <c r="J3309" s="129" t="s">
        <v>486</v>
      </c>
      <c r="K3309" s="134">
        <v>7</v>
      </c>
      <c r="L3309" s="108"/>
      <c r="M3309" s="81">
        <v>15557</v>
      </c>
      <c r="N3309" s="135">
        <v>12882</v>
      </c>
      <c r="O3309" s="136">
        <v>12473</v>
      </c>
      <c r="P3309" s="135">
        <v>15635</v>
      </c>
      <c r="Q3309" s="136">
        <v>15844</v>
      </c>
      <c r="R3309" s="135">
        <v>17367</v>
      </c>
      <c r="S3309" s="136">
        <v>17164</v>
      </c>
      <c r="T3309" s="135">
        <v>14472</v>
      </c>
      <c r="U3309" s="136">
        <v>13640</v>
      </c>
      <c r="V3309" s="135">
        <v>17026</v>
      </c>
      <c r="W3309" s="136">
        <v>18089</v>
      </c>
      <c r="X3309" s="135">
        <v>19027</v>
      </c>
      <c r="Y3309" s="136">
        <v>18833</v>
      </c>
      <c r="Z3309" s="135">
        <v>14895</v>
      </c>
      <c r="AA3309" s="136">
        <v>18240</v>
      </c>
      <c r="AB3309" s="135">
        <v>18608</v>
      </c>
      <c r="AC3309" s="136">
        <v>19596</v>
      </c>
      <c r="AD3309" s="135">
        <v>20033</v>
      </c>
      <c r="AE3309" s="137">
        <v>17056</v>
      </c>
      <c r="AF3309" s="138">
        <v>15941</v>
      </c>
    </row>
    <row r="3310" spans="2:32">
      <c r="B3310" s="114">
        <v>3272</v>
      </c>
      <c r="C3310" s="115">
        <v>3272</v>
      </c>
      <c r="D3310" s="116">
        <v>137</v>
      </c>
      <c r="E3310" s="117">
        <v>5</v>
      </c>
      <c r="F3310" s="118">
        <v>17</v>
      </c>
      <c r="G3310" s="119" t="s">
        <v>486</v>
      </c>
      <c r="H3310" s="120">
        <v>5</v>
      </c>
      <c r="I3310" s="115">
        <v>16</v>
      </c>
      <c r="J3310" s="116" t="s">
        <v>486</v>
      </c>
      <c r="K3310" s="121">
        <v>8</v>
      </c>
      <c r="L3310" s="108"/>
      <c r="M3310" s="122">
        <v>16549</v>
      </c>
      <c r="N3310" s="123">
        <v>13700</v>
      </c>
      <c r="O3310" s="124">
        <v>13207</v>
      </c>
      <c r="P3310" s="123">
        <v>16450</v>
      </c>
      <c r="Q3310" s="124">
        <v>16465</v>
      </c>
      <c r="R3310" s="123">
        <v>18318</v>
      </c>
      <c r="S3310" s="124">
        <v>17615</v>
      </c>
      <c r="T3310" s="123">
        <v>15215</v>
      </c>
      <c r="U3310" s="124">
        <v>14253</v>
      </c>
      <c r="V3310" s="123">
        <v>17537</v>
      </c>
      <c r="W3310" s="124">
        <v>18645</v>
      </c>
      <c r="X3310" s="123">
        <v>19760</v>
      </c>
      <c r="Y3310" s="124">
        <v>19112</v>
      </c>
      <c r="Z3310" s="123">
        <v>15408</v>
      </c>
      <c r="AA3310" s="124">
        <v>18837</v>
      </c>
      <c r="AB3310" s="123">
        <v>18924</v>
      </c>
      <c r="AC3310" s="124">
        <v>20053</v>
      </c>
      <c r="AD3310" s="123">
        <v>20234</v>
      </c>
      <c r="AE3310" s="125">
        <v>17581</v>
      </c>
      <c r="AF3310" s="126">
        <v>16442</v>
      </c>
    </row>
    <row r="3311" spans="2:32">
      <c r="B3311" s="127">
        <v>3273</v>
      </c>
      <c r="C3311" s="128">
        <v>3273</v>
      </c>
      <c r="D3311" s="129">
        <v>137</v>
      </c>
      <c r="E3311" s="130">
        <v>5</v>
      </c>
      <c r="F3311" s="131">
        <v>17</v>
      </c>
      <c r="G3311" s="132" t="s">
        <v>486</v>
      </c>
      <c r="H3311" s="133">
        <v>5</v>
      </c>
      <c r="I3311" s="128">
        <v>16</v>
      </c>
      <c r="J3311" s="129" t="s">
        <v>486</v>
      </c>
      <c r="K3311" s="134">
        <v>9</v>
      </c>
      <c r="L3311" s="108"/>
      <c r="M3311" s="81">
        <v>17229</v>
      </c>
      <c r="N3311" s="135">
        <v>14424</v>
      </c>
      <c r="O3311" s="136">
        <v>13842</v>
      </c>
      <c r="P3311" s="135">
        <v>16851</v>
      </c>
      <c r="Q3311" s="136">
        <v>16633</v>
      </c>
      <c r="R3311" s="135">
        <v>18859</v>
      </c>
      <c r="S3311" s="136">
        <v>17757</v>
      </c>
      <c r="T3311" s="135">
        <v>15800</v>
      </c>
      <c r="U3311" s="136">
        <v>14767</v>
      </c>
      <c r="V3311" s="135">
        <v>17609</v>
      </c>
      <c r="W3311" s="136">
        <v>18799</v>
      </c>
      <c r="X3311" s="135">
        <v>20167</v>
      </c>
      <c r="Y3311" s="136">
        <v>19233</v>
      </c>
      <c r="Z3311" s="135">
        <v>15959</v>
      </c>
      <c r="AA3311" s="136">
        <v>19000</v>
      </c>
      <c r="AB3311" s="135">
        <v>18844</v>
      </c>
      <c r="AC3311" s="136">
        <v>20305</v>
      </c>
      <c r="AD3311" s="135">
        <v>20304</v>
      </c>
      <c r="AE3311" s="137">
        <v>18031</v>
      </c>
      <c r="AF3311" s="138">
        <v>16977</v>
      </c>
    </row>
    <row r="3312" spans="2:32">
      <c r="B3312" s="114">
        <v>3274</v>
      </c>
      <c r="C3312" s="115">
        <v>3274</v>
      </c>
      <c r="D3312" s="116">
        <v>137</v>
      </c>
      <c r="E3312" s="117">
        <v>5</v>
      </c>
      <c r="F3312" s="118">
        <v>17</v>
      </c>
      <c r="G3312" s="119" t="s">
        <v>486</v>
      </c>
      <c r="H3312" s="120">
        <v>5</v>
      </c>
      <c r="I3312" s="115">
        <v>16</v>
      </c>
      <c r="J3312" s="116" t="s">
        <v>486</v>
      </c>
      <c r="K3312" s="121">
        <v>10</v>
      </c>
      <c r="L3312" s="108"/>
      <c r="M3312" s="122">
        <v>17646</v>
      </c>
      <c r="N3312" s="123">
        <v>14648</v>
      </c>
      <c r="O3312" s="124">
        <v>14214</v>
      </c>
      <c r="P3312" s="123">
        <v>17077</v>
      </c>
      <c r="Q3312" s="124">
        <v>16713</v>
      </c>
      <c r="R3312" s="123">
        <v>19335</v>
      </c>
      <c r="S3312" s="124">
        <v>17825</v>
      </c>
      <c r="T3312" s="123">
        <v>16087</v>
      </c>
      <c r="U3312" s="124">
        <v>15199</v>
      </c>
      <c r="V3312" s="123">
        <v>17783</v>
      </c>
      <c r="W3312" s="124">
        <v>19087</v>
      </c>
      <c r="X3312" s="123">
        <v>20730</v>
      </c>
      <c r="Y3312" s="124">
        <v>19374</v>
      </c>
      <c r="Z3312" s="123">
        <v>16461</v>
      </c>
      <c r="AA3312" s="124">
        <v>19362</v>
      </c>
      <c r="AB3312" s="123">
        <v>19087</v>
      </c>
      <c r="AC3312" s="124">
        <v>20675</v>
      </c>
      <c r="AD3312" s="123">
        <v>20510</v>
      </c>
      <c r="AE3312" s="125">
        <v>18450</v>
      </c>
      <c r="AF3312" s="126">
        <v>17531</v>
      </c>
    </row>
    <row r="3313" spans="2:32">
      <c r="B3313" s="127">
        <v>3275</v>
      </c>
      <c r="C3313" s="128">
        <v>3275</v>
      </c>
      <c r="D3313" s="129">
        <v>137</v>
      </c>
      <c r="E3313" s="130">
        <v>5</v>
      </c>
      <c r="F3313" s="131">
        <v>17</v>
      </c>
      <c r="G3313" s="132" t="s">
        <v>486</v>
      </c>
      <c r="H3313" s="133">
        <v>5</v>
      </c>
      <c r="I3313" s="128">
        <v>16</v>
      </c>
      <c r="J3313" s="129" t="s">
        <v>486</v>
      </c>
      <c r="K3313" s="134">
        <v>11</v>
      </c>
      <c r="L3313" s="108"/>
      <c r="M3313" s="81">
        <v>18004</v>
      </c>
      <c r="N3313" s="135">
        <v>14678</v>
      </c>
      <c r="O3313" s="136">
        <v>14482</v>
      </c>
      <c r="P3313" s="135">
        <v>17258</v>
      </c>
      <c r="Q3313" s="136">
        <v>16815</v>
      </c>
      <c r="R3313" s="135">
        <v>19724</v>
      </c>
      <c r="S3313" s="136">
        <v>17806</v>
      </c>
      <c r="T3313" s="135">
        <v>16195</v>
      </c>
      <c r="U3313" s="136">
        <v>15549</v>
      </c>
      <c r="V3313" s="135">
        <v>17967</v>
      </c>
      <c r="W3313" s="136">
        <v>19367</v>
      </c>
      <c r="X3313" s="135">
        <v>21222</v>
      </c>
      <c r="Y3313" s="136">
        <v>19372</v>
      </c>
      <c r="Z3313" s="135">
        <v>16775</v>
      </c>
      <c r="AA3313" s="136">
        <v>19684</v>
      </c>
      <c r="AB3313" s="135">
        <v>19348</v>
      </c>
      <c r="AC3313" s="136">
        <v>21021</v>
      </c>
      <c r="AD3313" s="135">
        <v>20558</v>
      </c>
      <c r="AE3313" s="137">
        <v>18699</v>
      </c>
      <c r="AF3313" s="138">
        <v>17887</v>
      </c>
    </row>
    <row r="3314" spans="2:32">
      <c r="B3314" s="114">
        <v>3276</v>
      </c>
      <c r="C3314" s="115">
        <v>3276</v>
      </c>
      <c r="D3314" s="116">
        <v>137</v>
      </c>
      <c r="E3314" s="117">
        <v>5</v>
      </c>
      <c r="F3314" s="118">
        <v>17</v>
      </c>
      <c r="G3314" s="119" t="s">
        <v>486</v>
      </c>
      <c r="H3314" s="120">
        <v>5</v>
      </c>
      <c r="I3314" s="115">
        <v>16</v>
      </c>
      <c r="J3314" s="116" t="s">
        <v>486</v>
      </c>
      <c r="K3314" s="121">
        <v>12</v>
      </c>
      <c r="L3314" s="108"/>
      <c r="M3314" s="122">
        <v>18273</v>
      </c>
      <c r="N3314" s="123">
        <v>14618</v>
      </c>
      <c r="O3314" s="124">
        <v>14566</v>
      </c>
      <c r="P3314" s="123">
        <v>17405</v>
      </c>
      <c r="Q3314" s="124">
        <v>16765</v>
      </c>
      <c r="R3314" s="123">
        <v>20038</v>
      </c>
      <c r="S3314" s="124">
        <v>17778</v>
      </c>
      <c r="T3314" s="123">
        <v>16157</v>
      </c>
      <c r="U3314" s="124">
        <v>15648</v>
      </c>
      <c r="V3314" s="123">
        <v>17955</v>
      </c>
      <c r="W3314" s="124">
        <v>19496</v>
      </c>
      <c r="X3314" s="123">
        <v>21582</v>
      </c>
      <c r="Y3314" s="124">
        <v>19330</v>
      </c>
      <c r="Z3314" s="123">
        <v>16852</v>
      </c>
      <c r="AA3314" s="124">
        <v>19882</v>
      </c>
      <c r="AB3314" s="123">
        <v>19366</v>
      </c>
      <c r="AC3314" s="124">
        <v>21150</v>
      </c>
      <c r="AD3314" s="123">
        <v>20544</v>
      </c>
      <c r="AE3314" s="125">
        <v>18720</v>
      </c>
      <c r="AF3314" s="126">
        <v>17972</v>
      </c>
    </row>
    <row r="3315" spans="2:32">
      <c r="B3315" s="127">
        <v>3277</v>
      </c>
      <c r="C3315" s="128">
        <v>3277</v>
      </c>
      <c r="D3315" s="129">
        <v>137</v>
      </c>
      <c r="E3315" s="130">
        <v>5</v>
      </c>
      <c r="F3315" s="131">
        <v>17</v>
      </c>
      <c r="G3315" s="132" t="s">
        <v>486</v>
      </c>
      <c r="H3315" s="133">
        <v>5</v>
      </c>
      <c r="I3315" s="128">
        <v>16</v>
      </c>
      <c r="J3315" s="129" t="s">
        <v>486</v>
      </c>
      <c r="K3315" s="134">
        <v>13</v>
      </c>
      <c r="L3315" s="108"/>
      <c r="M3315" s="81">
        <v>18555</v>
      </c>
      <c r="N3315" s="135">
        <v>14395</v>
      </c>
      <c r="O3315" s="136">
        <v>14565</v>
      </c>
      <c r="P3315" s="135">
        <v>17595</v>
      </c>
      <c r="Q3315" s="136">
        <v>16834</v>
      </c>
      <c r="R3315" s="135">
        <v>20330</v>
      </c>
      <c r="S3315" s="136">
        <v>17735</v>
      </c>
      <c r="T3315" s="135">
        <v>15921</v>
      </c>
      <c r="U3315" s="136">
        <v>15654</v>
      </c>
      <c r="V3315" s="135">
        <v>18029</v>
      </c>
      <c r="W3315" s="136">
        <v>19655</v>
      </c>
      <c r="X3315" s="135">
        <v>21883</v>
      </c>
      <c r="Y3315" s="136">
        <v>19267</v>
      </c>
      <c r="Z3315" s="135">
        <v>16834</v>
      </c>
      <c r="AA3315" s="136">
        <v>20071</v>
      </c>
      <c r="AB3315" s="135">
        <v>19441</v>
      </c>
      <c r="AC3315" s="136">
        <v>21277</v>
      </c>
      <c r="AD3315" s="135">
        <v>20479</v>
      </c>
      <c r="AE3315" s="137">
        <v>18472</v>
      </c>
      <c r="AF3315" s="138">
        <v>17949</v>
      </c>
    </row>
    <row r="3316" spans="2:32">
      <c r="B3316" s="114">
        <v>3278</v>
      </c>
      <c r="C3316" s="115">
        <v>3278</v>
      </c>
      <c r="D3316" s="116">
        <v>137</v>
      </c>
      <c r="E3316" s="117">
        <v>5</v>
      </c>
      <c r="F3316" s="118">
        <v>17</v>
      </c>
      <c r="G3316" s="119" t="s">
        <v>486</v>
      </c>
      <c r="H3316" s="120">
        <v>5</v>
      </c>
      <c r="I3316" s="115">
        <v>16</v>
      </c>
      <c r="J3316" s="116" t="s">
        <v>486</v>
      </c>
      <c r="K3316" s="121">
        <v>14</v>
      </c>
      <c r="L3316" s="108"/>
      <c r="M3316" s="122">
        <v>18676</v>
      </c>
      <c r="N3316" s="123">
        <v>14170</v>
      </c>
      <c r="O3316" s="124">
        <v>14541</v>
      </c>
      <c r="P3316" s="123">
        <v>17589</v>
      </c>
      <c r="Q3316" s="124">
        <v>16858</v>
      </c>
      <c r="R3316" s="123">
        <v>20433</v>
      </c>
      <c r="S3316" s="124">
        <v>17626</v>
      </c>
      <c r="T3316" s="123">
        <v>15696</v>
      </c>
      <c r="U3316" s="124">
        <v>15620</v>
      </c>
      <c r="V3316" s="123">
        <v>18032</v>
      </c>
      <c r="W3316" s="124">
        <v>19682</v>
      </c>
      <c r="X3316" s="123">
        <v>21950</v>
      </c>
      <c r="Y3316" s="124">
        <v>19119</v>
      </c>
      <c r="Z3316" s="123">
        <v>16769</v>
      </c>
      <c r="AA3316" s="124">
        <v>20027</v>
      </c>
      <c r="AB3316" s="123">
        <v>19409</v>
      </c>
      <c r="AC3316" s="124">
        <v>21194</v>
      </c>
      <c r="AD3316" s="123">
        <v>20305</v>
      </c>
      <c r="AE3316" s="125">
        <v>18205</v>
      </c>
      <c r="AF3316" s="126">
        <v>17869</v>
      </c>
    </row>
    <row r="3317" spans="2:32">
      <c r="B3317" s="127">
        <v>3279</v>
      </c>
      <c r="C3317" s="128">
        <v>3279</v>
      </c>
      <c r="D3317" s="129">
        <v>137</v>
      </c>
      <c r="E3317" s="130">
        <v>5</v>
      </c>
      <c r="F3317" s="131">
        <v>17</v>
      </c>
      <c r="G3317" s="132" t="s">
        <v>486</v>
      </c>
      <c r="H3317" s="133">
        <v>5</v>
      </c>
      <c r="I3317" s="128">
        <v>16</v>
      </c>
      <c r="J3317" s="129" t="s">
        <v>486</v>
      </c>
      <c r="K3317" s="134">
        <v>15</v>
      </c>
      <c r="L3317" s="108"/>
      <c r="M3317" s="81">
        <v>19081</v>
      </c>
      <c r="N3317" s="135">
        <v>14400</v>
      </c>
      <c r="O3317" s="136">
        <v>14986</v>
      </c>
      <c r="P3317" s="135">
        <v>17941</v>
      </c>
      <c r="Q3317" s="136">
        <v>17210</v>
      </c>
      <c r="R3317" s="135">
        <v>20790</v>
      </c>
      <c r="S3317" s="136">
        <v>17806</v>
      </c>
      <c r="T3317" s="135">
        <v>15915</v>
      </c>
      <c r="U3317" s="136">
        <v>16050</v>
      </c>
      <c r="V3317" s="135">
        <v>18357</v>
      </c>
      <c r="W3317" s="136">
        <v>19949</v>
      </c>
      <c r="X3317" s="135">
        <v>22260</v>
      </c>
      <c r="Y3317" s="136">
        <v>19250</v>
      </c>
      <c r="Z3317" s="135">
        <v>17173</v>
      </c>
      <c r="AA3317" s="136">
        <v>20336</v>
      </c>
      <c r="AB3317" s="135">
        <v>19703</v>
      </c>
      <c r="AC3317" s="136">
        <v>21425</v>
      </c>
      <c r="AD3317" s="135">
        <v>20408</v>
      </c>
      <c r="AE3317" s="137">
        <v>18374</v>
      </c>
      <c r="AF3317" s="138">
        <v>18260</v>
      </c>
    </row>
    <row r="3318" spans="2:32">
      <c r="B3318" s="114">
        <v>3280</v>
      </c>
      <c r="C3318" s="115">
        <v>3280</v>
      </c>
      <c r="D3318" s="116">
        <v>137</v>
      </c>
      <c r="E3318" s="117">
        <v>5</v>
      </c>
      <c r="F3318" s="118">
        <v>17</v>
      </c>
      <c r="G3318" s="119" t="s">
        <v>486</v>
      </c>
      <c r="H3318" s="120">
        <v>5</v>
      </c>
      <c r="I3318" s="115">
        <v>16</v>
      </c>
      <c r="J3318" s="116" t="s">
        <v>486</v>
      </c>
      <c r="K3318" s="121">
        <v>16</v>
      </c>
      <c r="L3318" s="108"/>
      <c r="M3318" s="122">
        <v>19231</v>
      </c>
      <c r="N3318" s="123">
        <v>14486</v>
      </c>
      <c r="O3318" s="124">
        <v>15192</v>
      </c>
      <c r="P3318" s="123">
        <v>18076</v>
      </c>
      <c r="Q3318" s="124">
        <v>17617</v>
      </c>
      <c r="R3318" s="123">
        <v>20869</v>
      </c>
      <c r="S3318" s="124">
        <v>17620</v>
      </c>
      <c r="T3318" s="123">
        <v>15955</v>
      </c>
      <c r="U3318" s="124">
        <v>16207</v>
      </c>
      <c r="V3318" s="123">
        <v>18833</v>
      </c>
      <c r="W3318" s="124">
        <v>20053</v>
      </c>
      <c r="X3318" s="123">
        <v>22230</v>
      </c>
      <c r="Y3318" s="124">
        <v>18935</v>
      </c>
      <c r="Z3318" s="123">
        <v>17274</v>
      </c>
      <c r="AA3318" s="124">
        <v>20353</v>
      </c>
      <c r="AB3318" s="123">
        <v>20178</v>
      </c>
      <c r="AC3318" s="124">
        <v>21415</v>
      </c>
      <c r="AD3318" s="123">
        <v>20029</v>
      </c>
      <c r="AE3318" s="125">
        <v>18288</v>
      </c>
      <c r="AF3318" s="126">
        <v>18334</v>
      </c>
    </row>
    <row r="3319" spans="2:32">
      <c r="B3319" s="127">
        <v>3281</v>
      </c>
      <c r="C3319" s="128">
        <v>3281</v>
      </c>
      <c r="D3319" s="129">
        <v>137</v>
      </c>
      <c r="E3319" s="130">
        <v>5</v>
      </c>
      <c r="F3319" s="131">
        <v>17</v>
      </c>
      <c r="G3319" s="132" t="s">
        <v>486</v>
      </c>
      <c r="H3319" s="133">
        <v>5</v>
      </c>
      <c r="I3319" s="128">
        <v>16</v>
      </c>
      <c r="J3319" s="129" t="s">
        <v>486</v>
      </c>
      <c r="K3319" s="134">
        <v>17</v>
      </c>
      <c r="L3319" s="108"/>
      <c r="M3319" s="81">
        <v>19201</v>
      </c>
      <c r="N3319" s="135">
        <v>14849</v>
      </c>
      <c r="O3319" s="136">
        <v>15557</v>
      </c>
      <c r="P3319" s="135">
        <v>18263</v>
      </c>
      <c r="Q3319" s="136">
        <v>17916</v>
      </c>
      <c r="R3319" s="135">
        <v>20890</v>
      </c>
      <c r="S3319" s="136">
        <v>17650</v>
      </c>
      <c r="T3319" s="135">
        <v>16388</v>
      </c>
      <c r="U3319" s="136">
        <v>16522</v>
      </c>
      <c r="V3319" s="135">
        <v>19137</v>
      </c>
      <c r="W3319" s="136">
        <v>20130</v>
      </c>
      <c r="X3319" s="135">
        <v>22211</v>
      </c>
      <c r="Y3319" s="136">
        <v>18982</v>
      </c>
      <c r="Z3319" s="135">
        <v>17694</v>
      </c>
      <c r="AA3319" s="136">
        <v>20577</v>
      </c>
      <c r="AB3319" s="135">
        <v>20516</v>
      </c>
      <c r="AC3319" s="136">
        <v>21532</v>
      </c>
      <c r="AD3319" s="135">
        <v>20100</v>
      </c>
      <c r="AE3319" s="137">
        <v>18753</v>
      </c>
      <c r="AF3319" s="138">
        <v>18757</v>
      </c>
    </row>
    <row r="3320" spans="2:32">
      <c r="B3320" s="114">
        <v>3282</v>
      </c>
      <c r="C3320" s="115">
        <v>3282</v>
      </c>
      <c r="D3320" s="116">
        <v>137</v>
      </c>
      <c r="E3320" s="117">
        <v>5</v>
      </c>
      <c r="F3320" s="118">
        <v>17</v>
      </c>
      <c r="G3320" s="119" t="s">
        <v>486</v>
      </c>
      <c r="H3320" s="120">
        <v>5</v>
      </c>
      <c r="I3320" s="115">
        <v>16</v>
      </c>
      <c r="J3320" s="116" t="s">
        <v>486</v>
      </c>
      <c r="K3320" s="121">
        <v>18</v>
      </c>
      <c r="L3320" s="108"/>
      <c r="M3320" s="122">
        <v>18939</v>
      </c>
      <c r="N3320" s="123">
        <v>15029</v>
      </c>
      <c r="O3320" s="124">
        <v>15718</v>
      </c>
      <c r="P3320" s="123">
        <v>18242</v>
      </c>
      <c r="Q3320" s="124">
        <v>17907</v>
      </c>
      <c r="R3320" s="123">
        <v>20835</v>
      </c>
      <c r="S3320" s="124">
        <v>17674</v>
      </c>
      <c r="T3320" s="123">
        <v>16752</v>
      </c>
      <c r="U3320" s="124">
        <v>16935</v>
      </c>
      <c r="V3320" s="123">
        <v>19242</v>
      </c>
      <c r="W3320" s="124">
        <v>19899</v>
      </c>
      <c r="X3320" s="123">
        <v>22428</v>
      </c>
      <c r="Y3320" s="124">
        <v>19309</v>
      </c>
      <c r="Z3320" s="123">
        <v>18240</v>
      </c>
      <c r="AA3320" s="124">
        <v>20881</v>
      </c>
      <c r="AB3320" s="123">
        <v>20755</v>
      </c>
      <c r="AC3320" s="124">
        <v>21513</v>
      </c>
      <c r="AD3320" s="123">
        <v>20528</v>
      </c>
      <c r="AE3320" s="125">
        <v>19513</v>
      </c>
      <c r="AF3320" s="126">
        <v>19357</v>
      </c>
    </row>
    <row r="3321" spans="2:32">
      <c r="B3321" s="127">
        <v>3283</v>
      </c>
      <c r="C3321" s="128">
        <v>3283</v>
      </c>
      <c r="D3321" s="129">
        <v>137</v>
      </c>
      <c r="E3321" s="130">
        <v>5</v>
      </c>
      <c r="F3321" s="131">
        <v>17</v>
      </c>
      <c r="G3321" s="132" t="s">
        <v>486</v>
      </c>
      <c r="H3321" s="133">
        <v>5</v>
      </c>
      <c r="I3321" s="128">
        <v>16</v>
      </c>
      <c r="J3321" s="129" t="s">
        <v>486</v>
      </c>
      <c r="K3321" s="134">
        <v>19</v>
      </c>
      <c r="L3321" s="108"/>
      <c r="M3321" s="81">
        <v>18582</v>
      </c>
      <c r="N3321" s="135">
        <v>15027</v>
      </c>
      <c r="O3321" s="136">
        <v>15741</v>
      </c>
      <c r="P3321" s="135">
        <v>18221</v>
      </c>
      <c r="Q3321" s="136">
        <v>17878</v>
      </c>
      <c r="R3321" s="135">
        <v>20533</v>
      </c>
      <c r="S3321" s="136">
        <v>17781</v>
      </c>
      <c r="T3321" s="135">
        <v>16916</v>
      </c>
      <c r="U3321" s="136">
        <v>17185</v>
      </c>
      <c r="V3321" s="135">
        <v>19395</v>
      </c>
      <c r="W3321" s="136">
        <v>20327</v>
      </c>
      <c r="X3321" s="135">
        <v>22521</v>
      </c>
      <c r="Y3321" s="136">
        <v>19757</v>
      </c>
      <c r="Z3321" s="135">
        <v>18760</v>
      </c>
      <c r="AA3321" s="136">
        <v>21267</v>
      </c>
      <c r="AB3321" s="135">
        <v>21198</v>
      </c>
      <c r="AC3321" s="136">
        <v>22249</v>
      </c>
      <c r="AD3321" s="135">
        <v>21156</v>
      </c>
      <c r="AE3321" s="137">
        <v>20182</v>
      </c>
      <c r="AF3321" s="138">
        <v>19980</v>
      </c>
    </row>
    <row r="3322" spans="2:32">
      <c r="B3322" s="114">
        <v>3284</v>
      </c>
      <c r="C3322" s="115">
        <v>3284</v>
      </c>
      <c r="D3322" s="116">
        <v>137</v>
      </c>
      <c r="E3322" s="117">
        <v>5</v>
      </c>
      <c r="F3322" s="118">
        <v>17</v>
      </c>
      <c r="G3322" s="119" t="s">
        <v>486</v>
      </c>
      <c r="H3322" s="120">
        <v>5</v>
      </c>
      <c r="I3322" s="115">
        <v>16</v>
      </c>
      <c r="J3322" s="116" t="s">
        <v>486</v>
      </c>
      <c r="K3322" s="121">
        <v>20</v>
      </c>
      <c r="L3322" s="108"/>
      <c r="M3322" s="122">
        <v>18273</v>
      </c>
      <c r="N3322" s="123">
        <v>14918</v>
      </c>
      <c r="O3322" s="124">
        <v>15821</v>
      </c>
      <c r="P3322" s="123">
        <v>18261</v>
      </c>
      <c r="Q3322" s="124">
        <v>17750</v>
      </c>
      <c r="R3322" s="123">
        <v>20439</v>
      </c>
      <c r="S3322" s="124">
        <v>17888</v>
      </c>
      <c r="T3322" s="123">
        <v>16991</v>
      </c>
      <c r="U3322" s="124">
        <v>17441</v>
      </c>
      <c r="V3322" s="123">
        <v>19446</v>
      </c>
      <c r="W3322" s="124">
        <v>20855</v>
      </c>
      <c r="X3322" s="123">
        <v>22870</v>
      </c>
      <c r="Y3322" s="124">
        <v>20417</v>
      </c>
      <c r="Z3322" s="123">
        <v>19367</v>
      </c>
      <c r="AA3322" s="124">
        <v>21878</v>
      </c>
      <c r="AB3322" s="123">
        <v>21736</v>
      </c>
      <c r="AC3322" s="124">
        <v>23092</v>
      </c>
      <c r="AD3322" s="123">
        <v>22047</v>
      </c>
      <c r="AE3322" s="125">
        <v>20848</v>
      </c>
      <c r="AF3322" s="126">
        <v>20699</v>
      </c>
    </row>
    <row r="3323" spans="2:32">
      <c r="B3323" s="127">
        <v>3285</v>
      </c>
      <c r="C3323" s="128">
        <v>3285</v>
      </c>
      <c r="D3323" s="129">
        <v>137</v>
      </c>
      <c r="E3323" s="130">
        <v>5</v>
      </c>
      <c r="F3323" s="131">
        <v>17</v>
      </c>
      <c r="G3323" s="132" t="s">
        <v>486</v>
      </c>
      <c r="H3323" s="133">
        <v>5</v>
      </c>
      <c r="I3323" s="128">
        <v>16</v>
      </c>
      <c r="J3323" s="129" t="s">
        <v>486</v>
      </c>
      <c r="K3323" s="134">
        <v>21</v>
      </c>
      <c r="L3323" s="108"/>
      <c r="M3323" s="81">
        <v>18068</v>
      </c>
      <c r="N3323" s="135">
        <v>14717</v>
      </c>
      <c r="O3323" s="136">
        <v>15827</v>
      </c>
      <c r="P3323" s="135">
        <v>18006</v>
      </c>
      <c r="Q3323" s="136">
        <v>17689</v>
      </c>
      <c r="R3323" s="135">
        <v>20411</v>
      </c>
      <c r="S3323" s="136">
        <v>17997</v>
      </c>
      <c r="T3323" s="135">
        <v>17058</v>
      </c>
      <c r="U3323" s="136">
        <v>17717</v>
      </c>
      <c r="V3323" s="135">
        <v>19736</v>
      </c>
      <c r="W3323" s="136">
        <v>21210</v>
      </c>
      <c r="X3323" s="135">
        <v>23363</v>
      </c>
      <c r="Y3323" s="136">
        <v>21077</v>
      </c>
      <c r="Z3323" s="135">
        <v>20016</v>
      </c>
      <c r="AA3323" s="136">
        <v>22285</v>
      </c>
      <c r="AB3323" s="135">
        <v>22488</v>
      </c>
      <c r="AC3323" s="136">
        <v>23928</v>
      </c>
      <c r="AD3323" s="135">
        <v>23027</v>
      </c>
      <c r="AE3323" s="137">
        <v>21689</v>
      </c>
      <c r="AF3323" s="138">
        <v>21534</v>
      </c>
    </row>
    <row r="3324" spans="2:32">
      <c r="B3324" s="114">
        <v>3286</v>
      </c>
      <c r="C3324" s="115">
        <v>3286</v>
      </c>
      <c r="D3324" s="116">
        <v>137</v>
      </c>
      <c r="E3324" s="117">
        <v>5</v>
      </c>
      <c r="F3324" s="118">
        <v>17</v>
      </c>
      <c r="G3324" s="119" t="s">
        <v>486</v>
      </c>
      <c r="H3324" s="120">
        <v>5</v>
      </c>
      <c r="I3324" s="115">
        <v>16</v>
      </c>
      <c r="J3324" s="116" t="s">
        <v>486</v>
      </c>
      <c r="K3324" s="121">
        <v>22</v>
      </c>
      <c r="L3324" s="108"/>
      <c r="M3324" s="122">
        <v>16897</v>
      </c>
      <c r="N3324" s="123">
        <v>14066</v>
      </c>
      <c r="O3324" s="124">
        <v>15105</v>
      </c>
      <c r="P3324" s="123">
        <v>16936</v>
      </c>
      <c r="Q3324" s="124">
        <v>16819</v>
      </c>
      <c r="R3324" s="123">
        <v>19359</v>
      </c>
      <c r="S3324" s="124">
        <v>17470</v>
      </c>
      <c r="T3324" s="123">
        <v>16594</v>
      </c>
      <c r="U3324" s="124">
        <v>17170</v>
      </c>
      <c r="V3324" s="123">
        <v>19103</v>
      </c>
      <c r="W3324" s="124">
        <v>20518</v>
      </c>
      <c r="X3324" s="123">
        <v>22632</v>
      </c>
      <c r="Y3324" s="124">
        <v>20899</v>
      </c>
      <c r="Z3324" s="123">
        <v>19693</v>
      </c>
      <c r="AA3324" s="124">
        <v>21625</v>
      </c>
      <c r="AB3324" s="123">
        <v>22147</v>
      </c>
      <c r="AC3324" s="124">
        <v>23513</v>
      </c>
      <c r="AD3324" s="123">
        <v>23036</v>
      </c>
      <c r="AE3324" s="125">
        <v>21710</v>
      </c>
      <c r="AF3324" s="126">
        <v>21348</v>
      </c>
    </row>
    <row r="3325" spans="2:32">
      <c r="B3325" s="127">
        <v>3287</v>
      </c>
      <c r="C3325" s="128">
        <v>3287</v>
      </c>
      <c r="D3325" s="129">
        <v>137</v>
      </c>
      <c r="E3325" s="130">
        <v>5</v>
      </c>
      <c r="F3325" s="131">
        <v>17</v>
      </c>
      <c r="G3325" s="132" t="s">
        <v>486</v>
      </c>
      <c r="H3325" s="133">
        <v>5</v>
      </c>
      <c r="I3325" s="128">
        <v>16</v>
      </c>
      <c r="J3325" s="129" t="s">
        <v>486</v>
      </c>
      <c r="K3325" s="134">
        <v>23</v>
      </c>
      <c r="L3325" s="108"/>
      <c r="M3325" s="81">
        <v>15519</v>
      </c>
      <c r="N3325" s="135">
        <v>13192</v>
      </c>
      <c r="O3325" s="136">
        <v>14221</v>
      </c>
      <c r="P3325" s="135">
        <v>15577</v>
      </c>
      <c r="Q3325" s="136">
        <v>15526</v>
      </c>
      <c r="R3325" s="135">
        <v>18011</v>
      </c>
      <c r="S3325" s="136">
        <v>16740</v>
      </c>
      <c r="T3325" s="135">
        <v>15783</v>
      </c>
      <c r="U3325" s="136">
        <v>16358</v>
      </c>
      <c r="V3325" s="135">
        <v>17940</v>
      </c>
      <c r="W3325" s="136">
        <v>19374</v>
      </c>
      <c r="X3325" s="135">
        <v>21420</v>
      </c>
      <c r="Y3325" s="136">
        <v>20329</v>
      </c>
      <c r="Z3325" s="135">
        <v>18985</v>
      </c>
      <c r="AA3325" s="136">
        <v>20444</v>
      </c>
      <c r="AB3325" s="135">
        <v>21112</v>
      </c>
      <c r="AC3325" s="136">
        <v>22454</v>
      </c>
      <c r="AD3325" s="135">
        <v>22559</v>
      </c>
      <c r="AE3325" s="137">
        <v>21139</v>
      </c>
      <c r="AF3325" s="138">
        <v>20719</v>
      </c>
    </row>
    <row r="3326" spans="2:32">
      <c r="B3326" s="114">
        <v>3288</v>
      </c>
      <c r="C3326" s="115">
        <v>3288</v>
      </c>
      <c r="D3326" s="116">
        <v>137</v>
      </c>
      <c r="E3326" s="117">
        <v>5</v>
      </c>
      <c r="F3326" s="118">
        <v>17</v>
      </c>
      <c r="G3326" s="119" t="s">
        <v>486</v>
      </c>
      <c r="H3326" s="120">
        <v>5</v>
      </c>
      <c r="I3326" s="115">
        <v>16</v>
      </c>
      <c r="J3326" s="116" t="s">
        <v>486</v>
      </c>
      <c r="K3326" s="121">
        <v>24</v>
      </c>
      <c r="L3326" s="108"/>
      <c r="M3326" s="122">
        <v>14462</v>
      </c>
      <c r="N3326" s="123">
        <v>12462</v>
      </c>
      <c r="O3326" s="124">
        <v>13493</v>
      </c>
      <c r="P3326" s="123">
        <v>14550</v>
      </c>
      <c r="Q3326" s="124">
        <v>14556</v>
      </c>
      <c r="R3326" s="123">
        <v>16917</v>
      </c>
      <c r="S3326" s="124">
        <v>16114</v>
      </c>
      <c r="T3326" s="123">
        <v>15067</v>
      </c>
      <c r="U3326" s="124">
        <v>15669</v>
      </c>
      <c r="V3326" s="123">
        <v>17010</v>
      </c>
      <c r="W3326" s="124">
        <v>18419</v>
      </c>
      <c r="X3326" s="123">
        <v>20405</v>
      </c>
      <c r="Y3326" s="124">
        <v>19826</v>
      </c>
      <c r="Z3326" s="123">
        <v>18312</v>
      </c>
      <c r="AA3326" s="124">
        <v>19474</v>
      </c>
      <c r="AB3326" s="123">
        <v>20248</v>
      </c>
      <c r="AC3326" s="124">
        <v>21597</v>
      </c>
      <c r="AD3326" s="123">
        <v>22093</v>
      </c>
      <c r="AE3326" s="125">
        <v>20582</v>
      </c>
      <c r="AF3326" s="126">
        <v>20077</v>
      </c>
    </row>
    <row r="3327" spans="2:32">
      <c r="B3327" s="127">
        <v>3289</v>
      </c>
      <c r="C3327" s="128">
        <v>3289</v>
      </c>
      <c r="D3327" s="129">
        <v>138</v>
      </c>
      <c r="E3327" s="130">
        <v>5</v>
      </c>
      <c r="F3327" s="131">
        <v>18</v>
      </c>
      <c r="G3327" s="132" t="s">
        <v>486</v>
      </c>
      <c r="H3327" s="133">
        <v>5</v>
      </c>
      <c r="I3327" s="128">
        <v>17</v>
      </c>
      <c r="J3327" s="129" t="s">
        <v>486</v>
      </c>
      <c r="K3327" s="134">
        <v>1</v>
      </c>
      <c r="L3327" s="108"/>
      <c r="M3327" s="81">
        <v>13966</v>
      </c>
      <c r="N3327" s="135">
        <v>12254</v>
      </c>
      <c r="O3327" s="136">
        <v>12468</v>
      </c>
      <c r="P3327" s="135">
        <v>13907</v>
      </c>
      <c r="Q3327" s="136">
        <v>14342</v>
      </c>
      <c r="R3327" s="135">
        <v>16385</v>
      </c>
      <c r="S3327" s="136">
        <v>14740</v>
      </c>
      <c r="T3327" s="135">
        <v>14449</v>
      </c>
      <c r="U3327" s="136">
        <v>14870</v>
      </c>
      <c r="V3327" s="135">
        <v>16905</v>
      </c>
      <c r="W3327" s="136">
        <v>17694</v>
      </c>
      <c r="X3327" s="135">
        <v>19897</v>
      </c>
      <c r="Y3327" s="136">
        <v>18266</v>
      </c>
      <c r="Z3327" s="135">
        <v>17076</v>
      </c>
      <c r="AA3327" s="136">
        <v>19348</v>
      </c>
      <c r="AB3327" s="135">
        <v>20245</v>
      </c>
      <c r="AC3327" s="136">
        <v>20975</v>
      </c>
      <c r="AD3327" s="135">
        <v>20452</v>
      </c>
      <c r="AE3327" s="137">
        <v>19019</v>
      </c>
      <c r="AF3327" s="138">
        <v>18801</v>
      </c>
    </row>
    <row r="3328" spans="2:32">
      <c r="B3328" s="114">
        <v>3290</v>
      </c>
      <c r="C3328" s="115">
        <v>3290</v>
      </c>
      <c r="D3328" s="116">
        <v>138</v>
      </c>
      <c r="E3328" s="117">
        <v>5</v>
      </c>
      <c r="F3328" s="118">
        <v>18</v>
      </c>
      <c r="G3328" s="119" t="s">
        <v>486</v>
      </c>
      <c r="H3328" s="120">
        <v>5</v>
      </c>
      <c r="I3328" s="115">
        <v>17</v>
      </c>
      <c r="J3328" s="116" t="s">
        <v>486</v>
      </c>
      <c r="K3328" s="121">
        <v>2</v>
      </c>
      <c r="L3328" s="108"/>
      <c r="M3328" s="122">
        <v>13637</v>
      </c>
      <c r="N3328" s="123">
        <v>11958</v>
      </c>
      <c r="O3328" s="124">
        <v>12202</v>
      </c>
      <c r="P3328" s="123">
        <v>13551</v>
      </c>
      <c r="Q3328" s="124">
        <v>14049</v>
      </c>
      <c r="R3328" s="123">
        <v>15945</v>
      </c>
      <c r="S3328" s="124">
        <v>14308</v>
      </c>
      <c r="T3328" s="123">
        <v>14081</v>
      </c>
      <c r="U3328" s="124">
        <v>14612</v>
      </c>
      <c r="V3328" s="123">
        <v>16538</v>
      </c>
      <c r="W3328" s="124">
        <v>17135</v>
      </c>
      <c r="X3328" s="123">
        <v>19346</v>
      </c>
      <c r="Y3328" s="124">
        <v>17696</v>
      </c>
      <c r="Z3328" s="123">
        <v>16667</v>
      </c>
      <c r="AA3328" s="124">
        <v>18808</v>
      </c>
      <c r="AB3328" s="123">
        <v>19750</v>
      </c>
      <c r="AC3328" s="124">
        <v>20302</v>
      </c>
      <c r="AD3328" s="123">
        <v>19810</v>
      </c>
      <c r="AE3328" s="125">
        <v>18502</v>
      </c>
      <c r="AF3328" s="126">
        <v>18344</v>
      </c>
    </row>
    <row r="3329" spans="2:32">
      <c r="B3329" s="127">
        <v>3291</v>
      </c>
      <c r="C3329" s="128">
        <v>3291</v>
      </c>
      <c r="D3329" s="129">
        <v>138</v>
      </c>
      <c r="E3329" s="130">
        <v>5</v>
      </c>
      <c r="F3329" s="131">
        <v>18</v>
      </c>
      <c r="G3329" s="132" t="s">
        <v>486</v>
      </c>
      <c r="H3329" s="133">
        <v>5</v>
      </c>
      <c r="I3329" s="128">
        <v>17</v>
      </c>
      <c r="J3329" s="129" t="s">
        <v>486</v>
      </c>
      <c r="K3329" s="134">
        <v>3</v>
      </c>
      <c r="L3329" s="108"/>
      <c r="M3329" s="81">
        <v>13484</v>
      </c>
      <c r="N3329" s="135">
        <v>11783</v>
      </c>
      <c r="O3329" s="136">
        <v>12083</v>
      </c>
      <c r="P3329" s="135">
        <v>13426</v>
      </c>
      <c r="Q3329" s="136">
        <v>13908</v>
      </c>
      <c r="R3329" s="135">
        <v>15734</v>
      </c>
      <c r="S3329" s="136">
        <v>14044</v>
      </c>
      <c r="T3329" s="135">
        <v>13830</v>
      </c>
      <c r="U3329" s="136">
        <v>14472</v>
      </c>
      <c r="V3329" s="135">
        <v>16306</v>
      </c>
      <c r="W3329" s="136">
        <v>16762</v>
      </c>
      <c r="X3329" s="135">
        <v>18987</v>
      </c>
      <c r="Y3329" s="136">
        <v>17273</v>
      </c>
      <c r="Z3329" s="135">
        <v>16370</v>
      </c>
      <c r="AA3329" s="136">
        <v>18465</v>
      </c>
      <c r="AB3329" s="135">
        <v>19371</v>
      </c>
      <c r="AC3329" s="136">
        <v>19786</v>
      </c>
      <c r="AD3329" s="135">
        <v>19300</v>
      </c>
      <c r="AE3329" s="137">
        <v>18063</v>
      </c>
      <c r="AF3329" s="138">
        <v>17991</v>
      </c>
    </row>
    <row r="3330" spans="2:32">
      <c r="B3330" s="114">
        <v>3292</v>
      </c>
      <c r="C3330" s="115">
        <v>3292</v>
      </c>
      <c r="D3330" s="116">
        <v>138</v>
      </c>
      <c r="E3330" s="117">
        <v>5</v>
      </c>
      <c r="F3330" s="118">
        <v>18</v>
      </c>
      <c r="G3330" s="119" t="s">
        <v>486</v>
      </c>
      <c r="H3330" s="120">
        <v>5</v>
      </c>
      <c r="I3330" s="115">
        <v>17</v>
      </c>
      <c r="J3330" s="116" t="s">
        <v>486</v>
      </c>
      <c r="K3330" s="121">
        <v>4</v>
      </c>
      <c r="L3330" s="108"/>
      <c r="M3330" s="122">
        <v>13437</v>
      </c>
      <c r="N3330" s="123">
        <v>11720</v>
      </c>
      <c r="O3330" s="124">
        <v>12067</v>
      </c>
      <c r="P3330" s="123">
        <v>13413</v>
      </c>
      <c r="Q3330" s="124">
        <v>13909</v>
      </c>
      <c r="R3330" s="123">
        <v>15586</v>
      </c>
      <c r="S3330" s="124">
        <v>13908</v>
      </c>
      <c r="T3330" s="123">
        <v>13646</v>
      </c>
      <c r="U3330" s="124">
        <v>14473</v>
      </c>
      <c r="V3330" s="123">
        <v>16064</v>
      </c>
      <c r="W3330" s="124">
        <v>16388</v>
      </c>
      <c r="X3330" s="123">
        <v>18484</v>
      </c>
      <c r="Y3330" s="124">
        <v>16806</v>
      </c>
      <c r="Z3330" s="123">
        <v>15970</v>
      </c>
      <c r="AA3330" s="124">
        <v>17953</v>
      </c>
      <c r="AB3330" s="123">
        <v>18806</v>
      </c>
      <c r="AC3330" s="124">
        <v>19096</v>
      </c>
      <c r="AD3330" s="123">
        <v>18628</v>
      </c>
      <c r="AE3330" s="125">
        <v>17451</v>
      </c>
      <c r="AF3330" s="126">
        <v>17448</v>
      </c>
    </row>
    <row r="3331" spans="2:32">
      <c r="B3331" s="127">
        <v>3293</v>
      </c>
      <c r="C3331" s="128">
        <v>3293</v>
      </c>
      <c r="D3331" s="129">
        <v>138</v>
      </c>
      <c r="E3331" s="130">
        <v>5</v>
      </c>
      <c r="F3331" s="131">
        <v>18</v>
      </c>
      <c r="G3331" s="132" t="s">
        <v>486</v>
      </c>
      <c r="H3331" s="133">
        <v>5</v>
      </c>
      <c r="I3331" s="128">
        <v>17</v>
      </c>
      <c r="J3331" s="129" t="s">
        <v>486</v>
      </c>
      <c r="K3331" s="134">
        <v>5</v>
      </c>
      <c r="L3331" s="108"/>
      <c r="M3331" s="81">
        <v>13663</v>
      </c>
      <c r="N3331" s="135">
        <v>11744</v>
      </c>
      <c r="O3331" s="136">
        <v>12122</v>
      </c>
      <c r="P3331" s="135">
        <v>13775</v>
      </c>
      <c r="Q3331" s="136">
        <v>14335</v>
      </c>
      <c r="R3331" s="135">
        <v>15767</v>
      </c>
      <c r="S3331" s="136">
        <v>13937</v>
      </c>
      <c r="T3331" s="135">
        <v>13612</v>
      </c>
      <c r="U3331" s="136">
        <v>14796</v>
      </c>
      <c r="V3331" s="135">
        <v>16233</v>
      </c>
      <c r="W3331" s="136">
        <v>16480</v>
      </c>
      <c r="X3331" s="135">
        <v>18284</v>
      </c>
      <c r="Y3331" s="136">
        <v>16426</v>
      </c>
      <c r="Z3331" s="135">
        <v>15644</v>
      </c>
      <c r="AA3331" s="136">
        <v>17744</v>
      </c>
      <c r="AB3331" s="135">
        <v>18596</v>
      </c>
      <c r="AC3331" s="136">
        <v>18785</v>
      </c>
      <c r="AD3331" s="135">
        <v>18011</v>
      </c>
      <c r="AE3331" s="137">
        <v>16894</v>
      </c>
      <c r="AF3331" s="138">
        <v>16955</v>
      </c>
    </row>
    <row r="3332" spans="2:32">
      <c r="B3332" s="114">
        <v>3294</v>
      </c>
      <c r="C3332" s="115">
        <v>3294</v>
      </c>
      <c r="D3332" s="116">
        <v>138</v>
      </c>
      <c r="E3332" s="117">
        <v>5</v>
      </c>
      <c r="F3332" s="118">
        <v>18</v>
      </c>
      <c r="G3332" s="119" t="s">
        <v>486</v>
      </c>
      <c r="H3332" s="120">
        <v>5</v>
      </c>
      <c r="I3332" s="115">
        <v>17</v>
      </c>
      <c r="J3332" s="116" t="s">
        <v>486</v>
      </c>
      <c r="K3332" s="121">
        <v>6</v>
      </c>
      <c r="L3332" s="108"/>
      <c r="M3332" s="122">
        <v>14269</v>
      </c>
      <c r="N3332" s="123">
        <v>11888</v>
      </c>
      <c r="O3332" s="124">
        <v>12165</v>
      </c>
      <c r="P3332" s="123">
        <v>14740</v>
      </c>
      <c r="Q3332" s="124">
        <v>15422</v>
      </c>
      <c r="R3332" s="123">
        <v>16233</v>
      </c>
      <c r="S3332" s="124">
        <v>14102</v>
      </c>
      <c r="T3332" s="123">
        <v>13615</v>
      </c>
      <c r="U3332" s="124">
        <v>15649</v>
      </c>
      <c r="V3332" s="123">
        <v>17036</v>
      </c>
      <c r="W3332" s="124">
        <v>17028</v>
      </c>
      <c r="X3332" s="123">
        <v>18282</v>
      </c>
      <c r="Y3332" s="124">
        <v>16063</v>
      </c>
      <c r="Z3332" s="123">
        <v>15178</v>
      </c>
      <c r="AA3332" s="124">
        <v>18016</v>
      </c>
      <c r="AB3332" s="123">
        <v>18947</v>
      </c>
      <c r="AC3332" s="124">
        <v>18902</v>
      </c>
      <c r="AD3332" s="123">
        <v>17408</v>
      </c>
      <c r="AE3332" s="125">
        <v>16343</v>
      </c>
      <c r="AF3332" s="126">
        <v>16329</v>
      </c>
    </row>
    <row r="3333" spans="2:32">
      <c r="B3333" s="127">
        <v>3295</v>
      </c>
      <c r="C3333" s="128">
        <v>3295</v>
      </c>
      <c r="D3333" s="129">
        <v>138</v>
      </c>
      <c r="E3333" s="130">
        <v>5</v>
      </c>
      <c r="F3333" s="131">
        <v>18</v>
      </c>
      <c r="G3333" s="132" t="s">
        <v>486</v>
      </c>
      <c r="H3333" s="133">
        <v>5</v>
      </c>
      <c r="I3333" s="128">
        <v>17</v>
      </c>
      <c r="J3333" s="129" t="s">
        <v>486</v>
      </c>
      <c r="K3333" s="134">
        <v>7</v>
      </c>
      <c r="L3333" s="108"/>
      <c r="M3333" s="81">
        <v>15209</v>
      </c>
      <c r="N3333" s="135">
        <v>12163</v>
      </c>
      <c r="O3333" s="136">
        <v>12355</v>
      </c>
      <c r="P3333" s="135">
        <v>15895</v>
      </c>
      <c r="Q3333" s="136">
        <v>16586</v>
      </c>
      <c r="R3333" s="135">
        <v>17022</v>
      </c>
      <c r="S3333" s="136">
        <v>14442</v>
      </c>
      <c r="T3333" s="135">
        <v>13655</v>
      </c>
      <c r="U3333" s="136">
        <v>16787</v>
      </c>
      <c r="V3333" s="135">
        <v>17993</v>
      </c>
      <c r="W3333" s="136">
        <v>18000</v>
      </c>
      <c r="X3333" s="135">
        <v>18700</v>
      </c>
      <c r="Y3333" s="136">
        <v>15912</v>
      </c>
      <c r="Z3333" s="135">
        <v>14890</v>
      </c>
      <c r="AA3333" s="136">
        <v>18541</v>
      </c>
      <c r="AB3333" s="135">
        <v>19528</v>
      </c>
      <c r="AC3333" s="136">
        <v>19585</v>
      </c>
      <c r="AD3333" s="135">
        <v>17081</v>
      </c>
      <c r="AE3333" s="137">
        <v>15965</v>
      </c>
      <c r="AF3333" s="138">
        <v>15943</v>
      </c>
    </row>
    <row r="3334" spans="2:32">
      <c r="B3334" s="114">
        <v>3296</v>
      </c>
      <c r="C3334" s="115">
        <v>3296</v>
      </c>
      <c r="D3334" s="116">
        <v>138</v>
      </c>
      <c r="E3334" s="117">
        <v>5</v>
      </c>
      <c r="F3334" s="118">
        <v>18</v>
      </c>
      <c r="G3334" s="119" t="s">
        <v>486</v>
      </c>
      <c r="H3334" s="120">
        <v>5</v>
      </c>
      <c r="I3334" s="115">
        <v>17</v>
      </c>
      <c r="J3334" s="116" t="s">
        <v>486</v>
      </c>
      <c r="K3334" s="121">
        <v>8</v>
      </c>
      <c r="L3334" s="108"/>
      <c r="M3334" s="122">
        <v>15707</v>
      </c>
      <c r="N3334" s="123">
        <v>12934</v>
      </c>
      <c r="O3334" s="124">
        <v>12951</v>
      </c>
      <c r="P3334" s="123">
        <v>16567</v>
      </c>
      <c r="Q3334" s="124">
        <v>17319</v>
      </c>
      <c r="R3334" s="123">
        <v>17522</v>
      </c>
      <c r="S3334" s="124">
        <v>15250</v>
      </c>
      <c r="T3334" s="123">
        <v>14350</v>
      </c>
      <c r="U3334" s="124">
        <v>17602</v>
      </c>
      <c r="V3334" s="123">
        <v>18641</v>
      </c>
      <c r="W3334" s="124">
        <v>18676</v>
      </c>
      <c r="X3334" s="123">
        <v>19038</v>
      </c>
      <c r="Y3334" s="124">
        <v>16524</v>
      </c>
      <c r="Z3334" s="123">
        <v>15276</v>
      </c>
      <c r="AA3334" s="124">
        <v>18889</v>
      </c>
      <c r="AB3334" s="123">
        <v>20026</v>
      </c>
      <c r="AC3334" s="124">
        <v>20143</v>
      </c>
      <c r="AD3334" s="123">
        <v>17623</v>
      </c>
      <c r="AE3334" s="125">
        <v>16482</v>
      </c>
      <c r="AF3334" s="126">
        <v>16328</v>
      </c>
    </row>
    <row r="3335" spans="2:32">
      <c r="B3335" s="127">
        <v>3297</v>
      </c>
      <c r="C3335" s="128">
        <v>3297</v>
      </c>
      <c r="D3335" s="129">
        <v>138</v>
      </c>
      <c r="E3335" s="130">
        <v>5</v>
      </c>
      <c r="F3335" s="131">
        <v>18</v>
      </c>
      <c r="G3335" s="132" t="s">
        <v>486</v>
      </c>
      <c r="H3335" s="133">
        <v>5</v>
      </c>
      <c r="I3335" s="128">
        <v>17</v>
      </c>
      <c r="J3335" s="129" t="s">
        <v>486</v>
      </c>
      <c r="K3335" s="134">
        <v>9</v>
      </c>
      <c r="L3335" s="108"/>
      <c r="M3335" s="81">
        <v>15719</v>
      </c>
      <c r="N3335" s="135">
        <v>13443</v>
      </c>
      <c r="O3335" s="136">
        <v>13401</v>
      </c>
      <c r="P3335" s="135">
        <v>16598</v>
      </c>
      <c r="Q3335" s="136">
        <v>17404</v>
      </c>
      <c r="R3335" s="135">
        <v>17562</v>
      </c>
      <c r="S3335" s="136">
        <v>15751</v>
      </c>
      <c r="T3335" s="135">
        <v>14794</v>
      </c>
      <c r="U3335" s="136">
        <v>17658</v>
      </c>
      <c r="V3335" s="135">
        <v>18740</v>
      </c>
      <c r="W3335" s="136">
        <v>18668</v>
      </c>
      <c r="X3335" s="135">
        <v>18952</v>
      </c>
      <c r="Y3335" s="136">
        <v>16804</v>
      </c>
      <c r="Z3335" s="135">
        <v>15416</v>
      </c>
      <c r="AA3335" s="136">
        <v>18601</v>
      </c>
      <c r="AB3335" s="135">
        <v>20068</v>
      </c>
      <c r="AC3335" s="136">
        <v>20099</v>
      </c>
      <c r="AD3335" s="135">
        <v>17861</v>
      </c>
      <c r="AE3335" s="137">
        <v>16802</v>
      </c>
      <c r="AF3335" s="138">
        <v>16456</v>
      </c>
    </row>
    <row r="3336" spans="2:32">
      <c r="B3336" s="114">
        <v>3298</v>
      </c>
      <c r="C3336" s="115">
        <v>3298</v>
      </c>
      <c r="D3336" s="116">
        <v>138</v>
      </c>
      <c r="E3336" s="117">
        <v>5</v>
      </c>
      <c r="F3336" s="118">
        <v>18</v>
      </c>
      <c r="G3336" s="119" t="s">
        <v>486</v>
      </c>
      <c r="H3336" s="120">
        <v>5</v>
      </c>
      <c r="I3336" s="115">
        <v>17</v>
      </c>
      <c r="J3336" s="116" t="s">
        <v>486</v>
      </c>
      <c r="K3336" s="121">
        <v>10</v>
      </c>
      <c r="L3336" s="108"/>
      <c r="M3336" s="122">
        <v>15421</v>
      </c>
      <c r="N3336" s="123">
        <v>13505</v>
      </c>
      <c r="O3336" s="124">
        <v>13372</v>
      </c>
      <c r="P3336" s="123">
        <v>16390</v>
      </c>
      <c r="Q3336" s="124">
        <v>17300</v>
      </c>
      <c r="R3336" s="123">
        <v>17319</v>
      </c>
      <c r="S3336" s="124">
        <v>15722</v>
      </c>
      <c r="T3336" s="123">
        <v>14929</v>
      </c>
      <c r="U3336" s="124">
        <v>17656</v>
      </c>
      <c r="V3336" s="123">
        <v>18714</v>
      </c>
      <c r="W3336" s="124">
        <v>18584</v>
      </c>
      <c r="X3336" s="123">
        <v>18798</v>
      </c>
      <c r="Y3336" s="124">
        <v>16865</v>
      </c>
      <c r="Z3336" s="123">
        <v>15515</v>
      </c>
      <c r="AA3336" s="124">
        <v>18548</v>
      </c>
      <c r="AB3336" s="123">
        <v>20150</v>
      </c>
      <c r="AC3336" s="124">
        <v>20117</v>
      </c>
      <c r="AD3336" s="123">
        <v>17978</v>
      </c>
      <c r="AE3336" s="125">
        <v>17057</v>
      </c>
      <c r="AF3336" s="126">
        <v>16607</v>
      </c>
    </row>
    <row r="3337" spans="2:32">
      <c r="B3337" s="127">
        <v>3299</v>
      </c>
      <c r="C3337" s="128">
        <v>3299</v>
      </c>
      <c r="D3337" s="129">
        <v>138</v>
      </c>
      <c r="E3337" s="130">
        <v>5</v>
      </c>
      <c r="F3337" s="131">
        <v>18</v>
      </c>
      <c r="G3337" s="132" t="s">
        <v>486</v>
      </c>
      <c r="H3337" s="133">
        <v>5</v>
      </c>
      <c r="I3337" s="128">
        <v>17</v>
      </c>
      <c r="J3337" s="129" t="s">
        <v>486</v>
      </c>
      <c r="K3337" s="134">
        <v>11</v>
      </c>
      <c r="L3337" s="108"/>
      <c r="M3337" s="81">
        <v>15139</v>
      </c>
      <c r="N3337" s="135">
        <v>13511</v>
      </c>
      <c r="O3337" s="136">
        <v>13236</v>
      </c>
      <c r="P3337" s="135">
        <v>16205</v>
      </c>
      <c r="Q3337" s="136">
        <v>17279</v>
      </c>
      <c r="R3337" s="135">
        <v>17001</v>
      </c>
      <c r="S3337" s="136">
        <v>15521</v>
      </c>
      <c r="T3337" s="135">
        <v>14962</v>
      </c>
      <c r="U3337" s="136">
        <v>17702</v>
      </c>
      <c r="V3337" s="135">
        <v>18666</v>
      </c>
      <c r="W3337" s="136">
        <v>18509</v>
      </c>
      <c r="X3337" s="135">
        <v>18559</v>
      </c>
      <c r="Y3337" s="136">
        <v>16850</v>
      </c>
      <c r="Z3337" s="135">
        <v>15552</v>
      </c>
      <c r="AA3337" s="136">
        <v>18583</v>
      </c>
      <c r="AB3337" s="135">
        <v>20267</v>
      </c>
      <c r="AC3337" s="136">
        <v>20232</v>
      </c>
      <c r="AD3337" s="135">
        <v>18005</v>
      </c>
      <c r="AE3337" s="137">
        <v>17193</v>
      </c>
      <c r="AF3337" s="138">
        <v>16685</v>
      </c>
    </row>
    <row r="3338" spans="2:32">
      <c r="B3338" s="114">
        <v>3300</v>
      </c>
      <c r="C3338" s="115">
        <v>3300</v>
      </c>
      <c r="D3338" s="116">
        <v>138</v>
      </c>
      <c r="E3338" s="117">
        <v>5</v>
      </c>
      <c r="F3338" s="118">
        <v>18</v>
      </c>
      <c r="G3338" s="119" t="s">
        <v>486</v>
      </c>
      <c r="H3338" s="120">
        <v>5</v>
      </c>
      <c r="I3338" s="115">
        <v>17</v>
      </c>
      <c r="J3338" s="116" t="s">
        <v>486</v>
      </c>
      <c r="K3338" s="121">
        <v>12</v>
      </c>
      <c r="L3338" s="108"/>
      <c r="M3338" s="122">
        <v>15354</v>
      </c>
      <c r="N3338" s="123">
        <v>13809</v>
      </c>
      <c r="O3338" s="124">
        <v>13494</v>
      </c>
      <c r="P3338" s="123">
        <v>16369</v>
      </c>
      <c r="Q3338" s="124">
        <v>17616</v>
      </c>
      <c r="R3338" s="123">
        <v>17161</v>
      </c>
      <c r="S3338" s="124">
        <v>15667</v>
      </c>
      <c r="T3338" s="123">
        <v>15253</v>
      </c>
      <c r="U3338" s="124">
        <v>18112</v>
      </c>
      <c r="V3338" s="123">
        <v>18968</v>
      </c>
      <c r="W3338" s="124">
        <v>18681</v>
      </c>
      <c r="X3338" s="123">
        <v>18748</v>
      </c>
      <c r="Y3338" s="124">
        <v>17093</v>
      </c>
      <c r="Z3338" s="123">
        <v>15891</v>
      </c>
      <c r="AA3338" s="124">
        <v>18834</v>
      </c>
      <c r="AB3338" s="123">
        <v>20636</v>
      </c>
      <c r="AC3338" s="124">
        <v>20503</v>
      </c>
      <c r="AD3338" s="123">
        <v>18254</v>
      </c>
      <c r="AE3338" s="125">
        <v>17512</v>
      </c>
      <c r="AF3338" s="126">
        <v>17034</v>
      </c>
    </row>
    <row r="3339" spans="2:32">
      <c r="B3339" s="127">
        <v>3301</v>
      </c>
      <c r="C3339" s="128">
        <v>3301</v>
      </c>
      <c r="D3339" s="129">
        <v>138</v>
      </c>
      <c r="E3339" s="130">
        <v>5</v>
      </c>
      <c r="F3339" s="131">
        <v>18</v>
      </c>
      <c r="G3339" s="132" t="s">
        <v>486</v>
      </c>
      <c r="H3339" s="133">
        <v>5</v>
      </c>
      <c r="I3339" s="128">
        <v>17</v>
      </c>
      <c r="J3339" s="129" t="s">
        <v>486</v>
      </c>
      <c r="K3339" s="134">
        <v>13</v>
      </c>
      <c r="L3339" s="108"/>
      <c r="M3339" s="81">
        <v>15172</v>
      </c>
      <c r="N3339" s="135">
        <v>13649</v>
      </c>
      <c r="O3339" s="136">
        <v>13210</v>
      </c>
      <c r="P3339" s="135">
        <v>16264</v>
      </c>
      <c r="Q3339" s="136">
        <v>17621</v>
      </c>
      <c r="R3339" s="135">
        <v>16940</v>
      </c>
      <c r="S3339" s="136">
        <v>15258</v>
      </c>
      <c r="T3339" s="135">
        <v>15080</v>
      </c>
      <c r="U3339" s="136">
        <v>18156</v>
      </c>
      <c r="V3339" s="135">
        <v>18948</v>
      </c>
      <c r="W3339" s="136">
        <v>18597</v>
      </c>
      <c r="X3339" s="135">
        <v>18519</v>
      </c>
      <c r="Y3339" s="136">
        <v>16704</v>
      </c>
      <c r="Z3339" s="135">
        <v>15623</v>
      </c>
      <c r="AA3339" s="136">
        <v>18748</v>
      </c>
      <c r="AB3339" s="135">
        <v>20596</v>
      </c>
      <c r="AC3339" s="136">
        <v>20409</v>
      </c>
      <c r="AD3339" s="135">
        <v>17848</v>
      </c>
      <c r="AE3339" s="137">
        <v>17329</v>
      </c>
      <c r="AF3339" s="138">
        <v>16762</v>
      </c>
    </row>
    <row r="3340" spans="2:32">
      <c r="B3340" s="114">
        <v>3302</v>
      </c>
      <c r="C3340" s="115">
        <v>3302</v>
      </c>
      <c r="D3340" s="116">
        <v>138</v>
      </c>
      <c r="E3340" s="117">
        <v>5</v>
      </c>
      <c r="F3340" s="118">
        <v>18</v>
      </c>
      <c r="G3340" s="119" t="s">
        <v>486</v>
      </c>
      <c r="H3340" s="120">
        <v>5</v>
      </c>
      <c r="I3340" s="115">
        <v>17</v>
      </c>
      <c r="J3340" s="116" t="s">
        <v>486</v>
      </c>
      <c r="K3340" s="121">
        <v>14</v>
      </c>
      <c r="L3340" s="108"/>
      <c r="M3340" s="122">
        <v>15154</v>
      </c>
      <c r="N3340" s="123">
        <v>13743</v>
      </c>
      <c r="O3340" s="124">
        <v>13186</v>
      </c>
      <c r="P3340" s="123">
        <v>16405</v>
      </c>
      <c r="Q3340" s="124">
        <v>17779</v>
      </c>
      <c r="R3340" s="123">
        <v>16951</v>
      </c>
      <c r="S3340" s="124">
        <v>15155</v>
      </c>
      <c r="T3340" s="123">
        <v>15167</v>
      </c>
      <c r="U3340" s="124">
        <v>18244</v>
      </c>
      <c r="V3340" s="123">
        <v>19100</v>
      </c>
      <c r="W3340" s="124">
        <v>18623</v>
      </c>
      <c r="X3340" s="123">
        <v>18492</v>
      </c>
      <c r="Y3340" s="124">
        <v>16565</v>
      </c>
      <c r="Z3340" s="123">
        <v>15559</v>
      </c>
      <c r="AA3340" s="124">
        <v>18838</v>
      </c>
      <c r="AB3340" s="123">
        <v>20630</v>
      </c>
      <c r="AC3340" s="124">
        <v>20327</v>
      </c>
      <c r="AD3340" s="123">
        <v>17698</v>
      </c>
      <c r="AE3340" s="125">
        <v>17367</v>
      </c>
      <c r="AF3340" s="126">
        <v>16680</v>
      </c>
    </row>
    <row r="3341" spans="2:32">
      <c r="B3341" s="127">
        <v>3303</v>
      </c>
      <c r="C3341" s="128">
        <v>3303</v>
      </c>
      <c r="D3341" s="129">
        <v>138</v>
      </c>
      <c r="E3341" s="130">
        <v>5</v>
      </c>
      <c r="F3341" s="131">
        <v>18</v>
      </c>
      <c r="G3341" s="132" t="s">
        <v>486</v>
      </c>
      <c r="H3341" s="133">
        <v>5</v>
      </c>
      <c r="I3341" s="128">
        <v>17</v>
      </c>
      <c r="J3341" s="129" t="s">
        <v>486</v>
      </c>
      <c r="K3341" s="134">
        <v>15</v>
      </c>
      <c r="L3341" s="108"/>
      <c r="M3341" s="81">
        <v>15136</v>
      </c>
      <c r="N3341" s="135">
        <v>13955</v>
      </c>
      <c r="O3341" s="136">
        <v>13348</v>
      </c>
      <c r="P3341" s="135">
        <v>16549</v>
      </c>
      <c r="Q3341" s="136">
        <v>17865</v>
      </c>
      <c r="R3341" s="135">
        <v>16929</v>
      </c>
      <c r="S3341" s="136">
        <v>15170</v>
      </c>
      <c r="T3341" s="135">
        <v>15390</v>
      </c>
      <c r="U3341" s="136">
        <v>18372</v>
      </c>
      <c r="V3341" s="135">
        <v>19164</v>
      </c>
      <c r="W3341" s="136">
        <v>18688</v>
      </c>
      <c r="X3341" s="135">
        <v>18432</v>
      </c>
      <c r="Y3341" s="136">
        <v>16542</v>
      </c>
      <c r="Z3341" s="135">
        <v>15670</v>
      </c>
      <c r="AA3341" s="136">
        <v>18932</v>
      </c>
      <c r="AB3341" s="135">
        <v>20653</v>
      </c>
      <c r="AC3341" s="136">
        <v>20335</v>
      </c>
      <c r="AD3341" s="135">
        <v>17664</v>
      </c>
      <c r="AE3341" s="137">
        <v>17554</v>
      </c>
      <c r="AF3341" s="138">
        <v>16779</v>
      </c>
    </row>
    <row r="3342" spans="2:32">
      <c r="B3342" s="114">
        <v>3304</v>
      </c>
      <c r="C3342" s="115">
        <v>3304</v>
      </c>
      <c r="D3342" s="116">
        <v>138</v>
      </c>
      <c r="E3342" s="117">
        <v>5</v>
      </c>
      <c r="F3342" s="118">
        <v>18</v>
      </c>
      <c r="G3342" s="119" t="s">
        <v>486</v>
      </c>
      <c r="H3342" s="120">
        <v>5</v>
      </c>
      <c r="I3342" s="115">
        <v>17</v>
      </c>
      <c r="J3342" s="116" t="s">
        <v>486</v>
      </c>
      <c r="K3342" s="121">
        <v>16</v>
      </c>
      <c r="L3342" s="108"/>
      <c r="M3342" s="122">
        <v>15252</v>
      </c>
      <c r="N3342" s="123">
        <v>14414</v>
      </c>
      <c r="O3342" s="124">
        <v>13786</v>
      </c>
      <c r="P3342" s="123">
        <v>17179</v>
      </c>
      <c r="Q3342" s="124">
        <v>18291</v>
      </c>
      <c r="R3342" s="123">
        <v>17002</v>
      </c>
      <c r="S3342" s="124">
        <v>15464</v>
      </c>
      <c r="T3342" s="123">
        <v>15803</v>
      </c>
      <c r="U3342" s="124">
        <v>18707</v>
      </c>
      <c r="V3342" s="123">
        <v>19525</v>
      </c>
      <c r="W3342" s="124">
        <v>18939</v>
      </c>
      <c r="X3342" s="123">
        <v>18393</v>
      </c>
      <c r="Y3342" s="124">
        <v>16748</v>
      </c>
      <c r="Z3342" s="123">
        <v>15976</v>
      </c>
      <c r="AA3342" s="124">
        <v>19661</v>
      </c>
      <c r="AB3342" s="123">
        <v>20898</v>
      </c>
      <c r="AC3342" s="124">
        <v>20459</v>
      </c>
      <c r="AD3342" s="123">
        <v>17825</v>
      </c>
      <c r="AE3342" s="125">
        <v>17874</v>
      </c>
      <c r="AF3342" s="126">
        <v>17055</v>
      </c>
    </row>
    <row r="3343" spans="2:32">
      <c r="B3343" s="127">
        <v>3305</v>
      </c>
      <c r="C3343" s="128">
        <v>3305</v>
      </c>
      <c r="D3343" s="129">
        <v>138</v>
      </c>
      <c r="E3343" s="130">
        <v>5</v>
      </c>
      <c r="F3343" s="131">
        <v>18</v>
      </c>
      <c r="G3343" s="132" t="s">
        <v>486</v>
      </c>
      <c r="H3343" s="133">
        <v>5</v>
      </c>
      <c r="I3343" s="128">
        <v>17</v>
      </c>
      <c r="J3343" s="129" t="s">
        <v>486</v>
      </c>
      <c r="K3343" s="134">
        <v>17</v>
      </c>
      <c r="L3343" s="108"/>
      <c r="M3343" s="81">
        <v>15499</v>
      </c>
      <c r="N3343" s="135">
        <v>15023</v>
      </c>
      <c r="O3343" s="136">
        <v>14396</v>
      </c>
      <c r="P3343" s="135">
        <v>17731</v>
      </c>
      <c r="Q3343" s="136">
        <v>18545</v>
      </c>
      <c r="R3343" s="135">
        <v>17271</v>
      </c>
      <c r="S3343" s="136">
        <v>16132</v>
      </c>
      <c r="T3343" s="135">
        <v>16363</v>
      </c>
      <c r="U3343" s="136">
        <v>19121</v>
      </c>
      <c r="V3343" s="135">
        <v>19837</v>
      </c>
      <c r="W3343" s="136">
        <v>19271</v>
      </c>
      <c r="X3343" s="135">
        <v>18684</v>
      </c>
      <c r="Y3343" s="136">
        <v>17442</v>
      </c>
      <c r="Z3343" s="135">
        <v>16577</v>
      </c>
      <c r="AA3343" s="136">
        <v>20232</v>
      </c>
      <c r="AB3343" s="135">
        <v>21256</v>
      </c>
      <c r="AC3343" s="136">
        <v>20857</v>
      </c>
      <c r="AD3343" s="135">
        <v>18530</v>
      </c>
      <c r="AE3343" s="137">
        <v>18530</v>
      </c>
      <c r="AF3343" s="138">
        <v>17659</v>
      </c>
    </row>
    <row r="3344" spans="2:32">
      <c r="B3344" s="114">
        <v>3306</v>
      </c>
      <c r="C3344" s="115">
        <v>3306</v>
      </c>
      <c r="D3344" s="116">
        <v>138</v>
      </c>
      <c r="E3344" s="117">
        <v>5</v>
      </c>
      <c r="F3344" s="118">
        <v>18</v>
      </c>
      <c r="G3344" s="119" t="s">
        <v>486</v>
      </c>
      <c r="H3344" s="120">
        <v>5</v>
      </c>
      <c r="I3344" s="115">
        <v>17</v>
      </c>
      <c r="J3344" s="116" t="s">
        <v>486</v>
      </c>
      <c r="K3344" s="121">
        <v>18</v>
      </c>
      <c r="L3344" s="108"/>
      <c r="M3344" s="122">
        <v>15380</v>
      </c>
      <c r="N3344" s="123">
        <v>15282</v>
      </c>
      <c r="O3344" s="124">
        <v>14616</v>
      </c>
      <c r="P3344" s="123">
        <v>17845</v>
      </c>
      <c r="Q3344" s="124">
        <v>18385</v>
      </c>
      <c r="R3344" s="123">
        <v>17392</v>
      </c>
      <c r="S3344" s="124">
        <v>16569</v>
      </c>
      <c r="T3344" s="123">
        <v>16834</v>
      </c>
      <c r="U3344" s="124">
        <v>19388</v>
      </c>
      <c r="V3344" s="123">
        <v>19695</v>
      </c>
      <c r="W3344" s="124">
        <v>19637</v>
      </c>
      <c r="X3344" s="123">
        <v>19080</v>
      </c>
      <c r="Y3344" s="124">
        <v>18230</v>
      </c>
      <c r="Z3344" s="123">
        <v>17230</v>
      </c>
      <c r="AA3344" s="124">
        <v>20591</v>
      </c>
      <c r="AB3344" s="123">
        <v>21343</v>
      </c>
      <c r="AC3344" s="124">
        <v>21377</v>
      </c>
      <c r="AD3344" s="123">
        <v>19412</v>
      </c>
      <c r="AE3344" s="125">
        <v>19245</v>
      </c>
      <c r="AF3344" s="126">
        <v>18364</v>
      </c>
    </row>
    <row r="3345" spans="2:32">
      <c r="B3345" s="127">
        <v>3307</v>
      </c>
      <c r="C3345" s="128">
        <v>3307</v>
      </c>
      <c r="D3345" s="129">
        <v>138</v>
      </c>
      <c r="E3345" s="130">
        <v>5</v>
      </c>
      <c r="F3345" s="131">
        <v>18</v>
      </c>
      <c r="G3345" s="132" t="s">
        <v>486</v>
      </c>
      <c r="H3345" s="133">
        <v>5</v>
      </c>
      <c r="I3345" s="128">
        <v>17</v>
      </c>
      <c r="J3345" s="129" t="s">
        <v>486</v>
      </c>
      <c r="K3345" s="134">
        <v>19</v>
      </c>
      <c r="L3345" s="108"/>
      <c r="M3345" s="81">
        <v>15378</v>
      </c>
      <c r="N3345" s="135">
        <v>15274</v>
      </c>
      <c r="O3345" s="136">
        <v>14872</v>
      </c>
      <c r="P3345" s="135">
        <v>17797</v>
      </c>
      <c r="Q3345" s="136">
        <v>18552</v>
      </c>
      <c r="R3345" s="135">
        <v>17497</v>
      </c>
      <c r="S3345" s="136">
        <v>16714</v>
      </c>
      <c r="T3345" s="135">
        <v>17049</v>
      </c>
      <c r="U3345" s="136">
        <v>19458</v>
      </c>
      <c r="V3345" s="135">
        <v>20058</v>
      </c>
      <c r="W3345" s="136">
        <v>20010</v>
      </c>
      <c r="X3345" s="135">
        <v>19469</v>
      </c>
      <c r="Y3345" s="136">
        <v>18742</v>
      </c>
      <c r="Z3345" s="135">
        <v>17906</v>
      </c>
      <c r="AA3345" s="136">
        <v>21007</v>
      </c>
      <c r="AB3345" s="135">
        <v>22062</v>
      </c>
      <c r="AC3345" s="136">
        <v>22048</v>
      </c>
      <c r="AD3345" s="135">
        <v>20095</v>
      </c>
      <c r="AE3345" s="137">
        <v>19886</v>
      </c>
      <c r="AF3345" s="138">
        <v>19133</v>
      </c>
    </row>
    <row r="3346" spans="2:32">
      <c r="B3346" s="114">
        <v>3308</v>
      </c>
      <c r="C3346" s="115">
        <v>3308</v>
      </c>
      <c r="D3346" s="116">
        <v>138</v>
      </c>
      <c r="E3346" s="117">
        <v>5</v>
      </c>
      <c r="F3346" s="118">
        <v>18</v>
      </c>
      <c r="G3346" s="119" t="s">
        <v>486</v>
      </c>
      <c r="H3346" s="120">
        <v>5</v>
      </c>
      <c r="I3346" s="115">
        <v>17</v>
      </c>
      <c r="J3346" s="116" t="s">
        <v>486</v>
      </c>
      <c r="K3346" s="121">
        <v>20</v>
      </c>
      <c r="L3346" s="108"/>
      <c r="M3346" s="122">
        <v>15362</v>
      </c>
      <c r="N3346" s="123">
        <v>15348</v>
      </c>
      <c r="O3346" s="124">
        <v>15150</v>
      </c>
      <c r="P3346" s="123">
        <v>17640</v>
      </c>
      <c r="Q3346" s="124">
        <v>18750</v>
      </c>
      <c r="R3346" s="123">
        <v>17592</v>
      </c>
      <c r="S3346" s="124">
        <v>16767</v>
      </c>
      <c r="T3346" s="123">
        <v>17263</v>
      </c>
      <c r="U3346" s="124">
        <v>19714</v>
      </c>
      <c r="V3346" s="123">
        <v>20495</v>
      </c>
      <c r="W3346" s="124">
        <v>20669</v>
      </c>
      <c r="X3346" s="123">
        <v>20060</v>
      </c>
      <c r="Y3346" s="124">
        <v>19211</v>
      </c>
      <c r="Z3346" s="123">
        <v>18736</v>
      </c>
      <c r="AA3346" s="124">
        <v>21510</v>
      </c>
      <c r="AB3346" s="123">
        <v>22890</v>
      </c>
      <c r="AC3346" s="124">
        <v>23088</v>
      </c>
      <c r="AD3346" s="123">
        <v>20784</v>
      </c>
      <c r="AE3346" s="125">
        <v>20632</v>
      </c>
      <c r="AF3346" s="126">
        <v>20077</v>
      </c>
    </row>
    <row r="3347" spans="2:32">
      <c r="B3347" s="127">
        <v>3309</v>
      </c>
      <c r="C3347" s="128">
        <v>3309</v>
      </c>
      <c r="D3347" s="129">
        <v>138</v>
      </c>
      <c r="E3347" s="130">
        <v>5</v>
      </c>
      <c r="F3347" s="131">
        <v>18</v>
      </c>
      <c r="G3347" s="132" t="s">
        <v>486</v>
      </c>
      <c r="H3347" s="133">
        <v>5</v>
      </c>
      <c r="I3347" s="128">
        <v>17</v>
      </c>
      <c r="J3347" s="129" t="s">
        <v>486</v>
      </c>
      <c r="K3347" s="134">
        <v>21</v>
      </c>
      <c r="L3347" s="108"/>
      <c r="M3347" s="81">
        <v>15259</v>
      </c>
      <c r="N3347" s="135">
        <v>15365</v>
      </c>
      <c r="O3347" s="136">
        <v>15230</v>
      </c>
      <c r="P3347" s="135">
        <v>17555</v>
      </c>
      <c r="Q3347" s="136">
        <v>18642</v>
      </c>
      <c r="R3347" s="135">
        <v>17659</v>
      </c>
      <c r="S3347" s="136">
        <v>16774</v>
      </c>
      <c r="T3347" s="135">
        <v>17486</v>
      </c>
      <c r="U3347" s="136">
        <v>19711</v>
      </c>
      <c r="V3347" s="135">
        <v>20763</v>
      </c>
      <c r="W3347" s="136">
        <v>21127</v>
      </c>
      <c r="X3347" s="135">
        <v>20650</v>
      </c>
      <c r="Y3347" s="136">
        <v>19749</v>
      </c>
      <c r="Z3347" s="135">
        <v>19456</v>
      </c>
      <c r="AA3347" s="136">
        <v>22221</v>
      </c>
      <c r="AB3347" s="135">
        <v>23697</v>
      </c>
      <c r="AC3347" s="136">
        <v>24038</v>
      </c>
      <c r="AD3347" s="135">
        <v>21616</v>
      </c>
      <c r="AE3347" s="137">
        <v>21475</v>
      </c>
      <c r="AF3347" s="138">
        <v>20982</v>
      </c>
    </row>
    <row r="3348" spans="2:32">
      <c r="B3348" s="114">
        <v>3310</v>
      </c>
      <c r="C3348" s="115">
        <v>3310</v>
      </c>
      <c r="D3348" s="116">
        <v>138</v>
      </c>
      <c r="E3348" s="117">
        <v>5</v>
      </c>
      <c r="F3348" s="118">
        <v>18</v>
      </c>
      <c r="G3348" s="119" t="s">
        <v>486</v>
      </c>
      <c r="H3348" s="120">
        <v>5</v>
      </c>
      <c r="I3348" s="115">
        <v>17</v>
      </c>
      <c r="J3348" s="116" t="s">
        <v>486</v>
      </c>
      <c r="K3348" s="121">
        <v>22</v>
      </c>
      <c r="L3348" s="108"/>
      <c r="M3348" s="122">
        <v>14630</v>
      </c>
      <c r="N3348" s="123">
        <v>14635</v>
      </c>
      <c r="O3348" s="124">
        <v>14594</v>
      </c>
      <c r="P3348" s="123">
        <v>16683</v>
      </c>
      <c r="Q3348" s="124">
        <v>17648</v>
      </c>
      <c r="R3348" s="123">
        <v>17092</v>
      </c>
      <c r="S3348" s="124">
        <v>16271</v>
      </c>
      <c r="T3348" s="123">
        <v>16909</v>
      </c>
      <c r="U3348" s="124">
        <v>18804</v>
      </c>
      <c r="V3348" s="123">
        <v>20038</v>
      </c>
      <c r="W3348" s="124">
        <v>20414</v>
      </c>
      <c r="X3348" s="123">
        <v>20418</v>
      </c>
      <c r="Y3348" s="124">
        <v>19569</v>
      </c>
      <c r="Z3348" s="123">
        <v>19186</v>
      </c>
      <c r="AA3348" s="124">
        <v>21847</v>
      </c>
      <c r="AB3348" s="123">
        <v>23260</v>
      </c>
      <c r="AC3348" s="124">
        <v>23589</v>
      </c>
      <c r="AD3348" s="123">
        <v>21633</v>
      </c>
      <c r="AE3348" s="125">
        <v>21291</v>
      </c>
      <c r="AF3348" s="126">
        <v>20836</v>
      </c>
    </row>
    <row r="3349" spans="2:32">
      <c r="B3349" s="127">
        <v>3311</v>
      </c>
      <c r="C3349" s="128">
        <v>3311</v>
      </c>
      <c r="D3349" s="129">
        <v>138</v>
      </c>
      <c r="E3349" s="130">
        <v>5</v>
      </c>
      <c r="F3349" s="131">
        <v>18</v>
      </c>
      <c r="G3349" s="132" t="s">
        <v>486</v>
      </c>
      <c r="H3349" s="133">
        <v>5</v>
      </c>
      <c r="I3349" s="128">
        <v>17</v>
      </c>
      <c r="J3349" s="129" t="s">
        <v>486</v>
      </c>
      <c r="K3349" s="134">
        <v>23</v>
      </c>
      <c r="L3349" s="108"/>
      <c r="M3349" s="81">
        <v>13832</v>
      </c>
      <c r="N3349" s="135">
        <v>13714</v>
      </c>
      <c r="O3349" s="136">
        <v>13731</v>
      </c>
      <c r="P3349" s="135">
        <v>15358</v>
      </c>
      <c r="Q3349" s="136">
        <v>16316</v>
      </c>
      <c r="R3349" s="135">
        <v>16312</v>
      </c>
      <c r="S3349" s="136">
        <v>15397</v>
      </c>
      <c r="T3349" s="135">
        <v>16044</v>
      </c>
      <c r="U3349" s="136">
        <v>17499</v>
      </c>
      <c r="V3349" s="135">
        <v>18840</v>
      </c>
      <c r="W3349" s="136">
        <v>19203</v>
      </c>
      <c r="X3349" s="135">
        <v>19784</v>
      </c>
      <c r="Y3349" s="136">
        <v>18858</v>
      </c>
      <c r="Z3349" s="135">
        <v>18446</v>
      </c>
      <c r="AA3349" s="136">
        <v>20772</v>
      </c>
      <c r="AB3349" s="135">
        <v>22132</v>
      </c>
      <c r="AC3349" s="136">
        <v>22484</v>
      </c>
      <c r="AD3349" s="135">
        <v>21001</v>
      </c>
      <c r="AE3349" s="137">
        <v>20614</v>
      </c>
      <c r="AF3349" s="138">
        <v>20159</v>
      </c>
    </row>
    <row r="3350" spans="2:32">
      <c r="B3350" s="114">
        <v>3312</v>
      </c>
      <c r="C3350" s="115">
        <v>3312</v>
      </c>
      <c r="D3350" s="116">
        <v>138</v>
      </c>
      <c r="E3350" s="117">
        <v>5</v>
      </c>
      <c r="F3350" s="118">
        <v>18</v>
      </c>
      <c r="G3350" s="119" t="s">
        <v>486</v>
      </c>
      <c r="H3350" s="120">
        <v>5</v>
      </c>
      <c r="I3350" s="115">
        <v>17</v>
      </c>
      <c r="J3350" s="116" t="s">
        <v>486</v>
      </c>
      <c r="K3350" s="121">
        <v>24</v>
      </c>
      <c r="L3350" s="108"/>
      <c r="M3350" s="122">
        <v>13203</v>
      </c>
      <c r="N3350" s="123">
        <v>12971</v>
      </c>
      <c r="O3350" s="124">
        <v>13047</v>
      </c>
      <c r="P3350" s="123">
        <v>14355</v>
      </c>
      <c r="Q3350" s="124">
        <v>15289</v>
      </c>
      <c r="R3350" s="123">
        <v>15662</v>
      </c>
      <c r="S3350" s="124">
        <v>14646</v>
      </c>
      <c r="T3350" s="123">
        <v>15301</v>
      </c>
      <c r="U3350" s="124">
        <v>16466</v>
      </c>
      <c r="V3350" s="123">
        <v>17845</v>
      </c>
      <c r="W3350" s="124">
        <v>18211</v>
      </c>
      <c r="X3350" s="123">
        <v>19217</v>
      </c>
      <c r="Y3350" s="124">
        <v>18219</v>
      </c>
      <c r="Z3350" s="123">
        <v>17794</v>
      </c>
      <c r="AA3350" s="124">
        <v>19875</v>
      </c>
      <c r="AB3350" s="123">
        <v>21235</v>
      </c>
      <c r="AC3350" s="124">
        <v>21552</v>
      </c>
      <c r="AD3350" s="123">
        <v>20413</v>
      </c>
      <c r="AE3350" s="125">
        <v>19948</v>
      </c>
      <c r="AF3350" s="126">
        <v>19532</v>
      </c>
    </row>
    <row r="3351" spans="2:32">
      <c r="B3351" s="127">
        <v>3313</v>
      </c>
      <c r="C3351" s="128">
        <v>3313</v>
      </c>
      <c r="D3351" s="129">
        <v>139</v>
      </c>
      <c r="E3351" s="130">
        <v>5</v>
      </c>
      <c r="F3351" s="131">
        <v>19</v>
      </c>
      <c r="G3351" s="132" t="s">
        <v>486</v>
      </c>
      <c r="H3351" s="133">
        <v>5</v>
      </c>
      <c r="I3351" s="128">
        <v>18</v>
      </c>
      <c r="J3351" s="129" t="s">
        <v>486</v>
      </c>
      <c r="K3351" s="134">
        <v>1</v>
      </c>
      <c r="L3351" s="108"/>
      <c r="M3351" s="81">
        <v>12079</v>
      </c>
      <c r="N3351" s="135">
        <v>11981</v>
      </c>
      <c r="O3351" s="136">
        <v>13686</v>
      </c>
      <c r="P3351" s="135">
        <v>14170</v>
      </c>
      <c r="Q3351" s="136">
        <v>14462</v>
      </c>
      <c r="R3351" s="135">
        <v>14334</v>
      </c>
      <c r="S3351" s="136">
        <v>14130</v>
      </c>
      <c r="T3351" s="135">
        <v>14201</v>
      </c>
      <c r="U3351" s="136">
        <v>16051</v>
      </c>
      <c r="V3351" s="135">
        <v>17113</v>
      </c>
      <c r="W3351" s="136">
        <v>17451</v>
      </c>
      <c r="X3351" s="135">
        <v>17721</v>
      </c>
      <c r="Y3351" s="136">
        <v>17032</v>
      </c>
      <c r="Z3351" s="135">
        <v>18923</v>
      </c>
      <c r="AA3351" s="136">
        <v>19875</v>
      </c>
      <c r="AB3351" s="135">
        <v>20629</v>
      </c>
      <c r="AC3351" s="136">
        <v>20740</v>
      </c>
      <c r="AD3351" s="135">
        <v>18899</v>
      </c>
      <c r="AE3351" s="137">
        <v>18709</v>
      </c>
      <c r="AF3351" s="138">
        <v>20834</v>
      </c>
    </row>
    <row r="3352" spans="2:32">
      <c r="B3352" s="114">
        <v>3314</v>
      </c>
      <c r="C3352" s="115">
        <v>3314</v>
      </c>
      <c r="D3352" s="116">
        <v>139</v>
      </c>
      <c r="E3352" s="117">
        <v>5</v>
      </c>
      <c r="F3352" s="118">
        <v>19</v>
      </c>
      <c r="G3352" s="119" t="s">
        <v>486</v>
      </c>
      <c r="H3352" s="120">
        <v>5</v>
      </c>
      <c r="I3352" s="115">
        <v>18</v>
      </c>
      <c r="J3352" s="116" t="s">
        <v>486</v>
      </c>
      <c r="K3352" s="121">
        <v>2</v>
      </c>
      <c r="L3352" s="108"/>
      <c r="M3352" s="122">
        <v>11749</v>
      </c>
      <c r="N3352" s="123">
        <v>11746</v>
      </c>
      <c r="O3352" s="124">
        <v>13361</v>
      </c>
      <c r="P3352" s="123">
        <v>13898</v>
      </c>
      <c r="Q3352" s="124">
        <v>14029</v>
      </c>
      <c r="R3352" s="123">
        <v>13924</v>
      </c>
      <c r="S3352" s="124">
        <v>13784</v>
      </c>
      <c r="T3352" s="123">
        <v>13905</v>
      </c>
      <c r="U3352" s="124">
        <v>15629</v>
      </c>
      <c r="V3352" s="123">
        <v>16596</v>
      </c>
      <c r="W3352" s="124">
        <v>16904</v>
      </c>
      <c r="X3352" s="123">
        <v>17188</v>
      </c>
      <c r="Y3352" s="124">
        <v>16589</v>
      </c>
      <c r="Z3352" s="123">
        <v>18411</v>
      </c>
      <c r="AA3352" s="124">
        <v>19405</v>
      </c>
      <c r="AB3352" s="123">
        <v>19986</v>
      </c>
      <c r="AC3352" s="124">
        <v>20079</v>
      </c>
      <c r="AD3352" s="123">
        <v>18398</v>
      </c>
      <c r="AE3352" s="125">
        <v>18267</v>
      </c>
      <c r="AF3352" s="126">
        <v>20272</v>
      </c>
    </row>
    <row r="3353" spans="2:32">
      <c r="B3353" s="127">
        <v>3315</v>
      </c>
      <c r="C3353" s="128">
        <v>3315</v>
      </c>
      <c r="D3353" s="129">
        <v>139</v>
      </c>
      <c r="E3353" s="130">
        <v>5</v>
      </c>
      <c r="F3353" s="131">
        <v>19</v>
      </c>
      <c r="G3353" s="132" t="s">
        <v>486</v>
      </c>
      <c r="H3353" s="133">
        <v>5</v>
      </c>
      <c r="I3353" s="128">
        <v>18</v>
      </c>
      <c r="J3353" s="129" t="s">
        <v>486</v>
      </c>
      <c r="K3353" s="134">
        <v>3</v>
      </c>
      <c r="L3353" s="108"/>
      <c r="M3353" s="81">
        <v>11572</v>
      </c>
      <c r="N3353" s="135">
        <v>11645</v>
      </c>
      <c r="O3353" s="136">
        <v>13250</v>
      </c>
      <c r="P3353" s="135">
        <v>13775</v>
      </c>
      <c r="Q3353" s="136">
        <v>13797</v>
      </c>
      <c r="R3353" s="135">
        <v>13682</v>
      </c>
      <c r="S3353" s="136">
        <v>13552</v>
      </c>
      <c r="T3353" s="135">
        <v>13741</v>
      </c>
      <c r="U3353" s="136">
        <v>15433</v>
      </c>
      <c r="V3353" s="135">
        <v>16258</v>
      </c>
      <c r="W3353" s="136">
        <v>16572</v>
      </c>
      <c r="X3353" s="135">
        <v>16799</v>
      </c>
      <c r="Y3353" s="136">
        <v>16228</v>
      </c>
      <c r="Z3353" s="135">
        <v>18092</v>
      </c>
      <c r="AA3353" s="136">
        <v>19047</v>
      </c>
      <c r="AB3353" s="135">
        <v>19494</v>
      </c>
      <c r="AC3353" s="136">
        <v>19615</v>
      </c>
      <c r="AD3353" s="135">
        <v>17968</v>
      </c>
      <c r="AE3353" s="137">
        <v>17921</v>
      </c>
      <c r="AF3353" s="138">
        <v>19888</v>
      </c>
    </row>
    <row r="3354" spans="2:32">
      <c r="B3354" s="114">
        <v>3316</v>
      </c>
      <c r="C3354" s="115">
        <v>3316</v>
      </c>
      <c r="D3354" s="116">
        <v>139</v>
      </c>
      <c r="E3354" s="117">
        <v>5</v>
      </c>
      <c r="F3354" s="118">
        <v>19</v>
      </c>
      <c r="G3354" s="119" t="s">
        <v>486</v>
      </c>
      <c r="H3354" s="120">
        <v>5</v>
      </c>
      <c r="I3354" s="115">
        <v>18</v>
      </c>
      <c r="J3354" s="116" t="s">
        <v>486</v>
      </c>
      <c r="K3354" s="121">
        <v>4</v>
      </c>
      <c r="L3354" s="108"/>
      <c r="M3354" s="122">
        <v>11561</v>
      </c>
      <c r="N3354" s="123">
        <v>11634</v>
      </c>
      <c r="O3354" s="124">
        <v>13253</v>
      </c>
      <c r="P3354" s="123">
        <v>13786</v>
      </c>
      <c r="Q3354" s="124">
        <v>13715</v>
      </c>
      <c r="R3354" s="123">
        <v>13590</v>
      </c>
      <c r="S3354" s="124">
        <v>13415</v>
      </c>
      <c r="T3354" s="123">
        <v>13615</v>
      </c>
      <c r="U3354" s="124">
        <v>15229</v>
      </c>
      <c r="V3354" s="123">
        <v>15967</v>
      </c>
      <c r="W3354" s="124">
        <v>16230</v>
      </c>
      <c r="X3354" s="123">
        <v>16386</v>
      </c>
      <c r="Y3354" s="124">
        <v>15791</v>
      </c>
      <c r="Z3354" s="123">
        <v>17619</v>
      </c>
      <c r="AA3354" s="124">
        <v>18516</v>
      </c>
      <c r="AB3354" s="123">
        <v>18832</v>
      </c>
      <c r="AC3354" s="124">
        <v>18931</v>
      </c>
      <c r="AD3354" s="123">
        <v>17368</v>
      </c>
      <c r="AE3354" s="125">
        <v>17380</v>
      </c>
      <c r="AF3354" s="126">
        <v>19245</v>
      </c>
    </row>
    <row r="3355" spans="2:32">
      <c r="B3355" s="127">
        <v>3317</v>
      </c>
      <c r="C3355" s="128">
        <v>3317</v>
      </c>
      <c r="D3355" s="129">
        <v>139</v>
      </c>
      <c r="E3355" s="130">
        <v>5</v>
      </c>
      <c r="F3355" s="131">
        <v>19</v>
      </c>
      <c r="G3355" s="132" t="s">
        <v>486</v>
      </c>
      <c r="H3355" s="133">
        <v>5</v>
      </c>
      <c r="I3355" s="128">
        <v>18</v>
      </c>
      <c r="J3355" s="129" t="s">
        <v>486</v>
      </c>
      <c r="K3355" s="134">
        <v>5</v>
      </c>
      <c r="L3355" s="108"/>
      <c r="M3355" s="81">
        <v>11730</v>
      </c>
      <c r="N3355" s="135">
        <v>11663</v>
      </c>
      <c r="O3355" s="136">
        <v>13611</v>
      </c>
      <c r="P3355" s="135">
        <v>14230</v>
      </c>
      <c r="Q3355" s="136">
        <v>14087</v>
      </c>
      <c r="R3355" s="135">
        <v>13649</v>
      </c>
      <c r="S3355" s="136">
        <v>13409</v>
      </c>
      <c r="T3355" s="135">
        <v>13574</v>
      </c>
      <c r="U3355" s="136">
        <v>15409</v>
      </c>
      <c r="V3355" s="135">
        <v>16131</v>
      </c>
      <c r="W3355" s="136">
        <v>16263</v>
      </c>
      <c r="X3355" s="135">
        <v>16081</v>
      </c>
      <c r="Y3355" s="136">
        <v>15444</v>
      </c>
      <c r="Z3355" s="135">
        <v>17458</v>
      </c>
      <c r="AA3355" s="136">
        <v>18347</v>
      </c>
      <c r="AB3355" s="135">
        <v>18561</v>
      </c>
      <c r="AC3355" s="136">
        <v>18624</v>
      </c>
      <c r="AD3355" s="135">
        <v>16827</v>
      </c>
      <c r="AE3355" s="137">
        <v>16893</v>
      </c>
      <c r="AF3355" s="138">
        <v>18884</v>
      </c>
    </row>
    <row r="3356" spans="2:32">
      <c r="B3356" s="114">
        <v>3318</v>
      </c>
      <c r="C3356" s="115">
        <v>3318</v>
      </c>
      <c r="D3356" s="116">
        <v>139</v>
      </c>
      <c r="E3356" s="117">
        <v>5</v>
      </c>
      <c r="F3356" s="118">
        <v>19</v>
      </c>
      <c r="G3356" s="119" t="s">
        <v>486</v>
      </c>
      <c r="H3356" s="120">
        <v>5</v>
      </c>
      <c r="I3356" s="115">
        <v>18</v>
      </c>
      <c r="J3356" s="116" t="s">
        <v>486</v>
      </c>
      <c r="K3356" s="121">
        <v>6</v>
      </c>
      <c r="L3356" s="108"/>
      <c r="M3356" s="122">
        <v>12038</v>
      </c>
      <c r="N3356" s="123">
        <v>11705</v>
      </c>
      <c r="O3356" s="124">
        <v>14552</v>
      </c>
      <c r="P3356" s="123">
        <v>15329</v>
      </c>
      <c r="Q3356" s="124">
        <v>14991</v>
      </c>
      <c r="R3356" s="123">
        <v>13824</v>
      </c>
      <c r="S3356" s="124">
        <v>13434</v>
      </c>
      <c r="T3356" s="123">
        <v>13433</v>
      </c>
      <c r="U3356" s="124">
        <v>16081</v>
      </c>
      <c r="V3356" s="123">
        <v>16737</v>
      </c>
      <c r="W3356" s="124">
        <v>16644</v>
      </c>
      <c r="X3356" s="123">
        <v>15783</v>
      </c>
      <c r="Y3356" s="124">
        <v>15079</v>
      </c>
      <c r="Z3356" s="123">
        <v>17758</v>
      </c>
      <c r="AA3356" s="124">
        <v>18722</v>
      </c>
      <c r="AB3356" s="123">
        <v>18698</v>
      </c>
      <c r="AC3356" s="124">
        <v>18650</v>
      </c>
      <c r="AD3356" s="123">
        <v>16267</v>
      </c>
      <c r="AE3356" s="125">
        <v>16248</v>
      </c>
      <c r="AF3356" s="126">
        <v>18986</v>
      </c>
    </row>
    <row r="3357" spans="2:32">
      <c r="B3357" s="127">
        <v>3319</v>
      </c>
      <c r="C3357" s="128">
        <v>3319</v>
      </c>
      <c r="D3357" s="129">
        <v>139</v>
      </c>
      <c r="E3357" s="130">
        <v>5</v>
      </c>
      <c r="F3357" s="131">
        <v>19</v>
      </c>
      <c r="G3357" s="132" t="s">
        <v>486</v>
      </c>
      <c r="H3357" s="133">
        <v>5</v>
      </c>
      <c r="I3357" s="128">
        <v>18</v>
      </c>
      <c r="J3357" s="129" t="s">
        <v>486</v>
      </c>
      <c r="K3357" s="134">
        <v>7</v>
      </c>
      <c r="L3357" s="108"/>
      <c r="M3357" s="81">
        <v>12576</v>
      </c>
      <c r="N3357" s="135">
        <v>11949</v>
      </c>
      <c r="O3357" s="136">
        <v>15762</v>
      </c>
      <c r="P3357" s="135">
        <v>16551</v>
      </c>
      <c r="Q3357" s="136">
        <v>16380</v>
      </c>
      <c r="R3357" s="135">
        <v>14221</v>
      </c>
      <c r="S3357" s="136">
        <v>13544</v>
      </c>
      <c r="T3357" s="135">
        <v>13526</v>
      </c>
      <c r="U3357" s="136">
        <v>16969</v>
      </c>
      <c r="V3357" s="135">
        <v>17801</v>
      </c>
      <c r="W3357" s="136">
        <v>17479</v>
      </c>
      <c r="X3357" s="135">
        <v>15744</v>
      </c>
      <c r="Y3357" s="136">
        <v>14875</v>
      </c>
      <c r="Z3357" s="135">
        <v>18346</v>
      </c>
      <c r="AA3357" s="136">
        <v>19364</v>
      </c>
      <c r="AB3357" s="135">
        <v>19442</v>
      </c>
      <c r="AC3357" s="136">
        <v>19144</v>
      </c>
      <c r="AD3357" s="135">
        <v>15916</v>
      </c>
      <c r="AE3357" s="137">
        <v>15882</v>
      </c>
      <c r="AF3357" s="138">
        <v>19427</v>
      </c>
    </row>
    <row r="3358" spans="2:32">
      <c r="B3358" s="114">
        <v>3320</v>
      </c>
      <c r="C3358" s="115">
        <v>3320</v>
      </c>
      <c r="D3358" s="116">
        <v>139</v>
      </c>
      <c r="E3358" s="117">
        <v>5</v>
      </c>
      <c r="F3358" s="118">
        <v>19</v>
      </c>
      <c r="G3358" s="119" t="s">
        <v>486</v>
      </c>
      <c r="H3358" s="120">
        <v>5</v>
      </c>
      <c r="I3358" s="115">
        <v>18</v>
      </c>
      <c r="J3358" s="116" t="s">
        <v>486</v>
      </c>
      <c r="K3358" s="121">
        <v>8</v>
      </c>
      <c r="L3358" s="108"/>
      <c r="M3358" s="122">
        <v>13437</v>
      </c>
      <c r="N3358" s="123">
        <v>12546</v>
      </c>
      <c r="O3358" s="124">
        <v>16465</v>
      </c>
      <c r="P3358" s="123">
        <v>17298</v>
      </c>
      <c r="Q3358" s="124">
        <v>17243</v>
      </c>
      <c r="R3358" s="123">
        <v>15007</v>
      </c>
      <c r="S3358" s="124">
        <v>14232</v>
      </c>
      <c r="T3358" s="123">
        <v>14101</v>
      </c>
      <c r="U3358" s="124">
        <v>17571</v>
      </c>
      <c r="V3358" s="123">
        <v>18484</v>
      </c>
      <c r="W3358" s="124">
        <v>18079</v>
      </c>
      <c r="X3358" s="123">
        <v>16382</v>
      </c>
      <c r="Y3358" s="124">
        <v>15440</v>
      </c>
      <c r="Z3358" s="123">
        <v>18724</v>
      </c>
      <c r="AA3358" s="124">
        <v>19892</v>
      </c>
      <c r="AB3358" s="123">
        <v>20013</v>
      </c>
      <c r="AC3358" s="124">
        <v>19615</v>
      </c>
      <c r="AD3358" s="123">
        <v>16433</v>
      </c>
      <c r="AE3358" s="125">
        <v>16266</v>
      </c>
      <c r="AF3358" s="126">
        <v>19745</v>
      </c>
    </row>
    <row r="3359" spans="2:32">
      <c r="B3359" s="127">
        <v>3321</v>
      </c>
      <c r="C3359" s="128">
        <v>3321</v>
      </c>
      <c r="D3359" s="129">
        <v>139</v>
      </c>
      <c r="E3359" s="130">
        <v>5</v>
      </c>
      <c r="F3359" s="131">
        <v>19</v>
      </c>
      <c r="G3359" s="132" t="s">
        <v>486</v>
      </c>
      <c r="H3359" s="133">
        <v>5</v>
      </c>
      <c r="I3359" s="128">
        <v>18</v>
      </c>
      <c r="J3359" s="129" t="s">
        <v>486</v>
      </c>
      <c r="K3359" s="134">
        <v>9</v>
      </c>
      <c r="L3359" s="108"/>
      <c r="M3359" s="81">
        <v>14205</v>
      </c>
      <c r="N3359" s="135">
        <v>13166</v>
      </c>
      <c r="O3359" s="136">
        <v>16679</v>
      </c>
      <c r="P3359" s="135">
        <v>17611</v>
      </c>
      <c r="Q3359" s="136">
        <v>17516</v>
      </c>
      <c r="R3359" s="135">
        <v>15620</v>
      </c>
      <c r="S3359" s="136">
        <v>14795</v>
      </c>
      <c r="T3359" s="135">
        <v>14570</v>
      </c>
      <c r="U3359" s="136">
        <v>17786</v>
      </c>
      <c r="V3359" s="135">
        <v>18563</v>
      </c>
      <c r="W3359" s="136">
        <v>18233</v>
      </c>
      <c r="X3359" s="135">
        <v>16882</v>
      </c>
      <c r="Y3359" s="136">
        <v>15997</v>
      </c>
      <c r="Z3359" s="135">
        <v>18658</v>
      </c>
      <c r="AA3359" s="136">
        <v>20158</v>
      </c>
      <c r="AB3359" s="135">
        <v>20174</v>
      </c>
      <c r="AC3359" s="136">
        <v>19835</v>
      </c>
      <c r="AD3359" s="135">
        <v>16961</v>
      </c>
      <c r="AE3359" s="137">
        <v>16602</v>
      </c>
      <c r="AF3359" s="138">
        <v>19638</v>
      </c>
    </row>
    <row r="3360" spans="2:32">
      <c r="B3360" s="114">
        <v>3322</v>
      </c>
      <c r="C3360" s="115">
        <v>3322</v>
      </c>
      <c r="D3360" s="116">
        <v>139</v>
      </c>
      <c r="E3360" s="117">
        <v>5</v>
      </c>
      <c r="F3360" s="118">
        <v>19</v>
      </c>
      <c r="G3360" s="119" t="s">
        <v>486</v>
      </c>
      <c r="H3360" s="120">
        <v>5</v>
      </c>
      <c r="I3360" s="115">
        <v>18</v>
      </c>
      <c r="J3360" s="116" t="s">
        <v>486</v>
      </c>
      <c r="K3360" s="121">
        <v>10</v>
      </c>
      <c r="L3360" s="108"/>
      <c r="M3360" s="122">
        <v>14443</v>
      </c>
      <c r="N3360" s="123">
        <v>13445</v>
      </c>
      <c r="O3360" s="124">
        <v>16769</v>
      </c>
      <c r="P3360" s="123">
        <v>17788</v>
      </c>
      <c r="Q3360" s="124">
        <v>17665</v>
      </c>
      <c r="R3360" s="123">
        <v>15879</v>
      </c>
      <c r="S3360" s="124">
        <v>15216</v>
      </c>
      <c r="T3360" s="123">
        <v>14895</v>
      </c>
      <c r="U3360" s="124">
        <v>17956</v>
      </c>
      <c r="V3360" s="123">
        <v>18761</v>
      </c>
      <c r="W3360" s="124">
        <v>18362</v>
      </c>
      <c r="X3360" s="123">
        <v>17231</v>
      </c>
      <c r="Y3360" s="124">
        <v>16497</v>
      </c>
      <c r="Z3360" s="123">
        <v>18892</v>
      </c>
      <c r="AA3360" s="124">
        <v>20527</v>
      </c>
      <c r="AB3360" s="123">
        <v>20480</v>
      </c>
      <c r="AC3360" s="124">
        <v>20047</v>
      </c>
      <c r="AD3360" s="123">
        <v>17505</v>
      </c>
      <c r="AE3360" s="125">
        <v>17044</v>
      </c>
      <c r="AF3360" s="126">
        <v>19920</v>
      </c>
    </row>
    <row r="3361" spans="2:32">
      <c r="B3361" s="127">
        <v>3323</v>
      </c>
      <c r="C3361" s="128">
        <v>3323</v>
      </c>
      <c r="D3361" s="129">
        <v>139</v>
      </c>
      <c r="E3361" s="130">
        <v>5</v>
      </c>
      <c r="F3361" s="131">
        <v>19</v>
      </c>
      <c r="G3361" s="132" t="s">
        <v>486</v>
      </c>
      <c r="H3361" s="133">
        <v>5</v>
      </c>
      <c r="I3361" s="128">
        <v>18</v>
      </c>
      <c r="J3361" s="129" t="s">
        <v>486</v>
      </c>
      <c r="K3361" s="134">
        <v>11</v>
      </c>
      <c r="L3361" s="108"/>
      <c r="M3361" s="81">
        <v>14389</v>
      </c>
      <c r="N3361" s="135">
        <v>13548</v>
      </c>
      <c r="O3361" s="136">
        <v>16816</v>
      </c>
      <c r="P3361" s="135">
        <v>17929</v>
      </c>
      <c r="Q3361" s="136">
        <v>17694</v>
      </c>
      <c r="R3361" s="135">
        <v>15923</v>
      </c>
      <c r="S3361" s="136">
        <v>15505</v>
      </c>
      <c r="T3361" s="135">
        <v>15046</v>
      </c>
      <c r="U3361" s="136">
        <v>17987</v>
      </c>
      <c r="V3361" s="135">
        <v>18950</v>
      </c>
      <c r="W3361" s="136">
        <v>18483</v>
      </c>
      <c r="X3361" s="135">
        <v>17375</v>
      </c>
      <c r="Y3361" s="136">
        <v>16754</v>
      </c>
      <c r="Z3361" s="135">
        <v>19104</v>
      </c>
      <c r="AA3361" s="136">
        <v>20824</v>
      </c>
      <c r="AB3361" s="135">
        <v>20761</v>
      </c>
      <c r="AC3361" s="136">
        <v>20141</v>
      </c>
      <c r="AD3361" s="135">
        <v>17824</v>
      </c>
      <c r="AE3361" s="137">
        <v>17307</v>
      </c>
      <c r="AF3361" s="138">
        <v>20178</v>
      </c>
    </row>
    <row r="3362" spans="2:32">
      <c r="B3362" s="114">
        <v>3324</v>
      </c>
      <c r="C3362" s="115">
        <v>3324</v>
      </c>
      <c r="D3362" s="116">
        <v>139</v>
      </c>
      <c r="E3362" s="117">
        <v>5</v>
      </c>
      <c r="F3362" s="118">
        <v>19</v>
      </c>
      <c r="G3362" s="119" t="s">
        <v>486</v>
      </c>
      <c r="H3362" s="120">
        <v>5</v>
      </c>
      <c r="I3362" s="115">
        <v>18</v>
      </c>
      <c r="J3362" s="116" t="s">
        <v>486</v>
      </c>
      <c r="K3362" s="121">
        <v>12</v>
      </c>
      <c r="L3362" s="108"/>
      <c r="M3362" s="122">
        <v>14411</v>
      </c>
      <c r="N3362" s="123">
        <v>13687</v>
      </c>
      <c r="O3362" s="124">
        <v>16869</v>
      </c>
      <c r="P3362" s="123">
        <v>18117</v>
      </c>
      <c r="Q3362" s="124">
        <v>17698</v>
      </c>
      <c r="R3362" s="123">
        <v>15973</v>
      </c>
      <c r="S3362" s="124">
        <v>15702</v>
      </c>
      <c r="T3362" s="123">
        <v>15217</v>
      </c>
      <c r="U3362" s="124">
        <v>18014</v>
      </c>
      <c r="V3362" s="123">
        <v>19029</v>
      </c>
      <c r="W3362" s="124">
        <v>18552</v>
      </c>
      <c r="X3362" s="123">
        <v>17469</v>
      </c>
      <c r="Y3362" s="124">
        <v>16923</v>
      </c>
      <c r="Z3362" s="123">
        <v>19215</v>
      </c>
      <c r="AA3362" s="124">
        <v>21054</v>
      </c>
      <c r="AB3362" s="123">
        <v>20880</v>
      </c>
      <c r="AC3362" s="124">
        <v>20191</v>
      </c>
      <c r="AD3362" s="123">
        <v>18006</v>
      </c>
      <c r="AE3362" s="125">
        <v>17520</v>
      </c>
      <c r="AF3362" s="126">
        <v>20304</v>
      </c>
    </row>
    <row r="3363" spans="2:32">
      <c r="B3363" s="127">
        <v>3325</v>
      </c>
      <c r="C3363" s="128">
        <v>3325</v>
      </c>
      <c r="D3363" s="129">
        <v>139</v>
      </c>
      <c r="E3363" s="130">
        <v>5</v>
      </c>
      <c r="F3363" s="131">
        <v>19</v>
      </c>
      <c r="G3363" s="132" t="s">
        <v>486</v>
      </c>
      <c r="H3363" s="133">
        <v>5</v>
      </c>
      <c r="I3363" s="128">
        <v>18</v>
      </c>
      <c r="J3363" s="129" t="s">
        <v>486</v>
      </c>
      <c r="K3363" s="134">
        <v>13</v>
      </c>
      <c r="L3363" s="108"/>
      <c r="M3363" s="81">
        <v>14257</v>
      </c>
      <c r="N3363" s="135">
        <v>13636</v>
      </c>
      <c r="O3363" s="136">
        <v>17006</v>
      </c>
      <c r="P3363" s="135">
        <v>18345</v>
      </c>
      <c r="Q3363" s="136">
        <v>17816</v>
      </c>
      <c r="R3363" s="135">
        <v>15811</v>
      </c>
      <c r="S3363" s="136">
        <v>15778</v>
      </c>
      <c r="T3363" s="135">
        <v>15182</v>
      </c>
      <c r="U3363" s="136">
        <v>18128</v>
      </c>
      <c r="V3363" s="135">
        <v>19206</v>
      </c>
      <c r="W3363" s="136">
        <v>18622</v>
      </c>
      <c r="X3363" s="135">
        <v>17305</v>
      </c>
      <c r="Y3363" s="136">
        <v>16966</v>
      </c>
      <c r="Z3363" s="135">
        <v>19362</v>
      </c>
      <c r="AA3363" s="136">
        <v>21246</v>
      </c>
      <c r="AB3363" s="135">
        <v>21019</v>
      </c>
      <c r="AC3363" s="136">
        <v>20224</v>
      </c>
      <c r="AD3363" s="135">
        <v>18057</v>
      </c>
      <c r="AE3363" s="137">
        <v>17481</v>
      </c>
      <c r="AF3363" s="138">
        <v>20450</v>
      </c>
    </row>
    <row r="3364" spans="2:32">
      <c r="B3364" s="114">
        <v>3326</v>
      </c>
      <c r="C3364" s="115">
        <v>3326</v>
      </c>
      <c r="D3364" s="116">
        <v>139</v>
      </c>
      <c r="E3364" s="117">
        <v>5</v>
      </c>
      <c r="F3364" s="118">
        <v>19</v>
      </c>
      <c r="G3364" s="119" t="s">
        <v>486</v>
      </c>
      <c r="H3364" s="120">
        <v>5</v>
      </c>
      <c r="I3364" s="115">
        <v>18</v>
      </c>
      <c r="J3364" s="116" t="s">
        <v>486</v>
      </c>
      <c r="K3364" s="121">
        <v>14</v>
      </c>
      <c r="L3364" s="108"/>
      <c r="M3364" s="122">
        <v>13856</v>
      </c>
      <c r="N3364" s="123">
        <v>13324</v>
      </c>
      <c r="O3364" s="124">
        <v>16854</v>
      </c>
      <c r="P3364" s="123">
        <v>18224</v>
      </c>
      <c r="Q3364" s="124">
        <v>17558</v>
      </c>
      <c r="R3364" s="123">
        <v>15417</v>
      </c>
      <c r="S3364" s="124">
        <v>15575</v>
      </c>
      <c r="T3364" s="123">
        <v>14859</v>
      </c>
      <c r="U3364" s="124">
        <v>17966</v>
      </c>
      <c r="V3364" s="123">
        <v>18948</v>
      </c>
      <c r="W3364" s="124">
        <v>18299</v>
      </c>
      <c r="X3364" s="123">
        <v>16888</v>
      </c>
      <c r="Y3364" s="124">
        <v>16733</v>
      </c>
      <c r="Z3364" s="123">
        <v>19163</v>
      </c>
      <c r="AA3364" s="124">
        <v>20991</v>
      </c>
      <c r="AB3364" s="123">
        <v>20654</v>
      </c>
      <c r="AC3364" s="124">
        <v>19865</v>
      </c>
      <c r="AD3364" s="123">
        <v>17802</v>
      </c>
      <c r="AE3364" s="125">
        <v>17106</v>
      </c>
      <c r="AF3364" s="126">
        <v>20232</v>
      </c>
    </row>
    <row r="3365" spans="2:32">
      <c r="B3365" s="127">
        <v>3327</v>
      </c>
      <c r="C3365" s="128">
        <v>3327</v>
      </c>
      <c r="D3365" s="129">
        <v>139</v>
      </c>
      <c r="E3365" s="130">
        <v>5</v>
      </c>
      <c r="F3365" s="131">
        <v>19</v>
      </c>
      <c r="G3365" s="132" t="s">
        <v>486</v>
      </c>
      <c r="H3365" s="133">
        <v>5</v>
      </c>
      <c r="I3365" s="128">
        <v>18</v>
      </c>
      <c r="J3365" s="129" t="s">
        <v>486</v>
      </c>
      <c r="K3365" s="134">
        <v>15</v>
      </c>
      <c r="L3365" s="108"/>
      <c r="M3365" s="81">
        <v>14064</v>
      </c>
      <c r="N3365" s="135">
        <v>13661</v>
      </c>
      <c r="O3365" s="136">
        <v>17191</v>
      </c>
      <c r="P3365" s="135">
        <v>18504</v>
      </c>
      <c r="Q3365" s="136">
        <v>17843</v>
      </c>
      <c r="R3365" s="135">
        <v>15623</v>
      </c>
      <c r="S3365" s="136">
        <v>15991</v>
      </c>
      <c r="T3365" s="135">
        <v>15182</v>
      </c>
      <c r="U3365" s="136">
        <v>18270</v>
      </c>
      <c r="V3365" s="135">
        <v>19208</v>
      </c>
      <c r="W3365" s="136">
        <v>18438</v>
      </c>
      <c r="X3365" s="135">
        <v>17067</v>
      </c>
      <c r="Y3365" s="136">
        <v>17120</v>
      </c>
      <c r="Z3365" s="135">
        <v>19450</v>
      </c>
      <c r="AA3365" s="136">
        <v>21205</v>
      </c>
      <c r="AB3365" s="135">
        <v>20862</v>
      </c>
      <c r="AC3365" s="136">
        <v>19956</v>
      </c>
      <c r="AD3365" s="135">
        <v>18178</v>
      </c>
      <c r="AE3365" s="137">
        <v>17394</v>
      </c>
      <c r="AF3365" s="138">
        <v>20503</v>
      </c>
    </row>
    <row r="3366" spans="2:32">
      <c r="B3366" s="114">
        <v>3328</v>
      </c>
      <c r="C3366" s="115">
        <v>3328</v>
      </c>
      <c r="D3366" s="116">
        <v>139</v>
      </c>
      <c r="E3366" s="117">
        <v>5</v>
      </c>
      <c r="F3366" s="118">
        <v>19</v>
      </c>
      <c r="G3366" s="119" t="s">
        <v>486</v>
      </c>
      <c r="H3366" s="120">
        <v>5</v>
      </c>
      <c r="I3366" s="115">
        <v>18</v>
      </c>
      <c r="J3366" s="116" t="s">
        <v>486</v>
      </c>
      <c r="K3366" s="121">
        <v>16</v>
      </c>
      <c r="L3366" s="108"/>
      <c r="M3366" s="122">
        <v>14203</v>
      </c>
      <c r="N3366" s="123">
        <v>13886</v>
      </c>
      <c r="O3366" s="124">
        <v>17547</v>
      </c>
      <c r="P3366" s="123">
        <v>18726</v>
      </c>
      <c r="Q3366" s="124">
        <v>18003</v>
      </c>
      <c r="R3366" s="123">
        <v>15716</v>
      </c>
      <c r="S3366" s="124">
        <v>16199</v>
      </c>
      <c r="T3366" s="123">
        <v>15344</v>
      </c>
      <c r="U3366" s="124">
        <v>18791</v>
      </c>
      <c r="V3366" s="123">
        <v>19270</v>
      </c>
      <c r="W3366" s="124">
        <v>18400</v>
      </c>
      <c r="X3366" s="123">
        <v>17078</v>
      </c>
      <c r="Y3366" s="124">
        <v>17280</v>
      </c>
      <c r="Z3366" s="123">
        <v>19976</v>
      </c>
      <c r="AA3366" s="124">
        <v>21246</v>
      </c>
      <c r="AB3366" s="123">
        <v>20786</v>
      </c>
      <c r="AC3366" s="124">
        <v>19836</v>
      </c>
      <c r="AD3366" s="123">
        <v>18284</v>
      </c>
      <c r="AE3366" s="125">
        <v>17455</v>
      </c>
      <c r="AF3366" s="126">
        <v>21000</v>
      </c>
    </row>
    <row r="3367" spans="2:32">
      <c r="B3367" s="127">
        <v>3329</v>
      </c>
      <c r="C3367" s="128">
        <v>3329</v>
      </c>
      <c r="D3367" s="129">
        <v>139</v>
      </c>
      <c r="E3367" s="130">
        <v>5</v>
      </c>
      <c r="F3367" s="131">
        <v>19</v>
      </c>
      <c r="G3367" s="132" t="s">
        <v>486</v>
      </c>
      <c r="H3367" s="133">
        <v>5</v>
      </c>
      <c r="I3367" s="128">
        <v>18</v>
      </c>
      <c r="J3367" s="129" t="s">
        <v>486</v>
      </c>
      <c r="K3367" s="134">
        <v>17</v>
      </c>
      <c r="L3367" s="108"/>
      <c r="M3367" s="81">
        <v>14562</v>
      </c>
      <c r="N3367" s="135">
        <v>14244</v>
      </c>
      <c r="O3367" s="136">
        <v>17846</v>
      </c>
      <c r="P3367" s="135">
        <v>18742</v>
      </c>
      <c r="Q3367" s="136">
        <v>18148</v>
      </c>
      <c r="R3367" s="135">
        <v>16145</v>
      </c>
      <c r="S3367" s="136">
        <v>16508</v>
      </c>
      <c r="T3367" s="135">
        <v>15721</v>
      </c>
      <c r="U3367" s="136">
        <v>19098</v>
      </c>
      <c r="V3367" s="135">
        <v>19350</v>
      </c>
      <c r="W3367" s="136">
        <v>18441</v>
      </c>
      <c r="X3367" s="135">
        <v>17533</v>
      </c>
      <c r="Y3367" s="136">
        <v>17692</v>
      </c>
      <c r="Z3367" s="135">
        <v>20299</v>
      </c>
      <c r="AA3367" s="136">
        <v>21366</v>
      </c>
      <c r="AB3367" s="135">
        <v>20958</v>
      </c>
      <c r="AC3367" s="136">
        <v>19845</v>
      </c>
      <c r="AD3367" s="135">
        <v>18694</v>
      </c>
      <c r="AE3367" s="137">
        <v>17813</v>
      </c>
      <c r="AF3367" s="138">
        <v>21330</v>
      </c>
    </row>
    <row r="3368" spans="2:32">
      <c r="B3368" s="114">
        <v>3330</v>
      </c>
      <c r="C3368" s="115">
        <v>3330</v>
      </c>
      <c r="D3368" s="116">
        <v>139</v>
      </c>
      <c r="E3368" s="117">
        <v>5</v>
      </c>
      <c r="F3368" s="118">
        <v>19</v>
      </c>
      <c r="G3368" s="119" t="s">
        <v>486</v>
      </c>
      <c r="H3368" s="120">
        <v>5</v>
      </c>
      <c r="I3368" s="115">
        <v>18</v>
      </c>
      <c r="J3368" s="116" t="s">
        <v>486</v>
      </c>
      <c r="K3368" s="121">
        <v>18</v>
      </c>
      <c r="L3368" s="108"/>
      <c r="M3368" s="122">
        <v>14713</v>
      </c>
      <c r="N3368" s="123">
        <v>14297</v>
      </c>
      <c r="O3368" s="124">
        <v>17817</v>
      </c>
      <c r="P3368" s="123">
        <v>18437</v>
      </c>
      <c r="Q3368" s="124">
        <v>18124</v>
      </c>
      <c r="R3368" s="123">
        <v>16437</v>
      </c>
      <c r="S3368" s="124">
        <v>16804</v>
      </c>
      <c r="T3368" s="123">
        <v>15995</v>
      </c>
      <c r="U3368" s="124">
        <v>19175</v>
      </c>
      <c r="V3368" s="123">
        <v>19540</v>
      </c>
      <c r="W3368" s="124">
        <v>18547</v>
      </c>
      <c r="X3368" s="123">
        <v>18148</v>
      </c>
      <c r="Y3368" s="124">
        <v>18201</v>
      </c>
      <c r="Z3368" s="123">
        <v>20510</v>
      </c>
      <c r="AA3368" s="124">
        <v>21292</v>
      </c>
      <c r="AB3368" s="123">
        <v>21328</v>
      </c>
      <c r="AC3368" s="124">
        <v>20131</v>
      </c>
      <c r="AD3368" s="123">
        <v>19282</v>
      </c>
      <c r="AE3368" s="125">
        <v>18386</v>
      </c>
      <c r="AF3368" s="126">
        <v>21602</v>
      </c>
    </row>
    <row r="3369" spans="2:32">
      <c r="B3369" s="127">
        <v>3331</v>
      </c>
      <c r="C3369" s="128">
        <v>3331</v>
      </c>
      <c r="D3369" s="129">
        <v>139</v>
      </c>
      <c r="E3369" s="130">
        <v>5</v>
      </c>
      <c r="F3369" s="131">
        <v>19</v>
      </c>
      <c r="G3369" s="132" t="s">
        <v>486</v>
      </c>
      <c r="H3369" s="133">
        <v>5</v>
      </c>
      <c r="I3369" s="128">
        <v>18</v>
      </c>
      <c r="J3369" s="129" t="s">
        <v>486</v>
      </c>
      <c r="K3369" s="134">
        <v>19</v>
      </c>
      <c r="L3369" s="108"/>
      <c r="M3369" s="81">
        <v>14644</v>
      </c>
      <c r="N3369" s="135">
        <v>14463</v>
      </c>
      <c r="O3369" s="136">
        <v>17684</v>
      </c>
      <c r="P3369" s="135">
        <v>18511</v>
      </c>
      <c r="Q3369" s="136">
        <v>18092</v>
      </c>
      <c r="R3369" s="135">
        <v>16493</v>
      </c>
      <c r="S3369" s="136">
        <v>16930</v>
      </c>
      <c r="T3369" s="135">
        <v>16241</v>
      </c>
      <c r="U3369" s="136">
        <v>19219</v>
      </c>
      <c r="V3369" s="135">
        <v>19774</v>
      </c>
      <c r="W3369" s="136">
        <v>18768</v>
      </c>
      <c r="X3369" s="135">
        <v>18534</v>
      </c>
      <c r="Y3369" s="136">
        <v>18635</v>
      </c>
      <c r="Z3369" s="135">
        <v>20831</v>
      </c>
      <c r="AA3369" s="136">
        <v>21915</v>
      </c>
      <c r="AB3369" s="135">
        <v>21895</v>
      </c>
      <c r="AC3369" s="136">
        <v>20712</v>
      </c>
      <c r="AD3369" s="135">
        <v>19870</v>
      </c>
      <c r="AE3369" s="137">
        <v>19095</v>
      </c>
      <c r="AF3369" s="138">
        <v>22068</v>
      </c>
    </row>
    <row r="3370" spans="2:32">
      <c r="B3370" s="114">
        <v>3332</v>
      </c>
      <c r="C3370" s="115">
        <v>3332</v>
      </c>
      <c r="D3370" s="116">
        <v>139</v>
      </c>
      <c r="E3370" s="117">
        <v>5</v>
      </c>
      <c r="F3370" s="118">
        <v>19</v>
      </c>
      <c r="G3370" s="119" t="s">
        <v>486</v>
      </c>
      <c r="H3370" s="120">
        <v>5</v>
      </c>
      <c r="I3370" s="115">
        <v>18</v>
      </c>
      <c r="J3370" s="116" t="s">
        <v>486</v>
      </c>
      <c r="K3370" s="121">
        <v>20</v>
      </c>
      <c r="L3370" s="108"/>
      <c r="M3370" s="122">
        <v>14455</v>
      </c>
      <c r="N3370" s="123">
        <v>14648</v>
      </c>
      <c r="O3370" s="124">
        <v>17426</v>
      </c>
      <c r="P3370" s="123">
        <v>18602</v>
      </c>
      <c r="Q3370" s="124">
        <v>18336</v>
      </c>
      <c r="R3370" s="123">
        <v>16447</v>
      </c>
      <c r="S3370" s="124">
        <v>17047</v>
      </c>
      <c r="T3370" s="123">
        <v>16611</v>
      </c>
      <c r="U3370" s="124">
        <v>19135</v>
      </c>
      <c r="V3370" s="123">
        <v>20274</v>
      </c>
      <c r="W3370" s="124">
        <v>19472</v>
      </c>
      <c r="X3370" s="123">
        <v>18851</v>
      </c>
      <c r="Y3370" s="124">
        <v>19142</v>
      </c>
      <c r="Z3370" s="123">
        <v>21207</v>
      </c>
      <c r="AA3370" s="124">
        <v>22623</v>
      </c>
      <c r="AB3370" s="123">
        <v>22832</v>
      </c>
      <c r="AC3370" s="124">
        <v>21804</v>
      </c>
      <c r="AD3370" s="123">
        <v>20552</v>
      </c>
      <c r="AE3370" s="125">
        <v>19972</v>
      </c>
      <c r="AF3370" s="126">
        <v>22594</v>
      </c>
    </row>
    <row r="3371" spans="2:32">
      <c r="B3371" s="127">
        <v>3333</v>
      </c>
      <c r="C3371" s="128">
        <v>3333</v>
      </c>
      <c r="D3371" s="129">
        <v>139</v>
      </c>
      <c r="E3371" s="130">
        <v>5</v>
      </c>
      <c r="F3371" s="131">
        <v>19</v>
      </c>
      <c r="G3371" s="132" t="s">
        <v>486</v>
      </c>
      <c r="H3371" s="133">
        <v>5</v>
      </c>
      <c r="I3371" s="128">
        <v>18</v>
      </c>
      <c r="J3371" s="129" t="s">
        <v>486</v>
      </c>
      <c r="K3371" s="134">
        <v>21</v>
      </c>
      <c r="L3371" s="108"/>
      <c r="M3371" s="81">
        <v>14265</v>
      </c>
      <c r="N3371" s="135">
        <v>14716</v>
      </c>
      <c r="O3371" s="136">
        <v>17315</v>
      </c>
      <c r="P3371" s="135">
        <v>18471</v>
      </c>
      <c r="Q3371" s="136">
        <v>18340</v>
      </c>
      <c r="R3371" s="135">
        <v>16404</v>
      </c>
      <c r="S3371" s="136">
        <v>17222</v>
      </c>
      <c r="T3371" s="135">
        <v>16900</v>
      </c>
      <c r="U3371" s="136">
        <v>19364</v>
      </c>
      <c r="V3371" s="135">
        <v>20627</v>
      </c>
      <c r="W3371" s="136">
        <v>20059</v>
      </c>
      <c r="X3371" s="135">
        <v>19312</v>
      </c>
      <c r="Y3371" s="136">
        <v>19764</v>
      </c>
      <c r="Z3371" s="135">
        <v>21870</v>
      </c>
      <c r="AA3371" s="136">
        <v>23377</v>
      </c>
      <c r="AB3371" s="135">
        <v>23747</v>
      </c>
      <c r="AC3371" s="136">
        <v>22880</v>
      </c>
      <c r="AD3371" s="135">
        <v>21380</v>
      </c>
      <c r="AE3371" s="137">
        <v>20876</v>
      </c>
      <c r="AF3371" s="138">
        <v>23481</v>
      </c>
    </row>
    <row r="3372" spans="2:32">
      <c r="B3372" s="114">
        <v>3334</v>
      </c>
      <c r="C3372" s="115">
        <v>3334</v>
      </c>
      <c r="D3372" s="116">
        <v>139</v>
      </c>
      <c r="E3372" s="117">
        <v>5</v>
      </c>
      <c r="F3372" s="118">
        <v>19</v>
      </c>
      <c r="G3372" s="119" t="s">
        <v>486</v>
      </c>
      <c r="H3372" s="120">
        <v>5</v>
      </c>
      <c r="I3372" s="115">
        <v>18</v>
      </c>
      <c r="J3372" s="116" t="s">
        <v>486</v>
      </c>
      <c r="K3372" s="121">
        <v>22</v>
      </c>
      <c r="L3372" s="108"/>
      <c r="M3372" s="122">
        <v>13590</v>
      </c>
      <c r="N3372" s="123">
        <v>14067</v>
      </c>
      <c r="O3372" s="124">
        <v>16405</v>
      </c>
      <c r="P3372" s="123">
        <v>17432</v>
      </c>
      <c r="Q3372" s="124">
        <v>17293</v>
      </c>
      <c r="R3372" s="123">
        <v>15844</v>
      </c>
      <c r="S3372" s="124">
        <v>16583</v>
      </c>
      <c r="T3372" s="123">
        <v>16360</v>
      </c>
      <c r="U3372" s="124">
        <v>18672</v>
      </c>
      <c r="V3372" s="123">
        <v>19838</v>
      </c>
      <c r="W3372" s="124">
        <v>19553</v>
      </c>
      <c r="X3372" s="123">
        <v>19060</v>
      </c>
      <c r="Y3372" s="124">
        <v>19391</v>
      </c>
      <c r="Z3372" s="123">
        <v>21432</v>
      </c>
      <c r="AA3372" s="124">
        <v>22878</v>
      </c>
      <c r="AB3372" s="123">
        <v>23244</v>
      </c>
      <c r="AC3372" s="124">
        <v>22659</v>
      </c>
      <c r="AD3372" s="123">
        <v>21165</v>
      </c>
      <c r="AE3372" s="125">
        <v>20707</v>
      </c>
      <c r="AF3372" s="126">
        <v>23213</v>
      </c>
    </row>
    <row r="3373" spans="2:32">
      <c r="B3373" s="127">
        <v>3335</v>
      </c>
      <c r="C3373" s="128">
        <v>3335</v>
      </c>
      <c r="D3373" s="129">
        <v>139</v>
      </c>
      <c r="E3373" s="130">
        <v>5</v>
      </c>
      <c r="F3373" s="131">
        <v>19</v>
      </c>
      <c r="G3373" s="132" t="s">
        <v>486</v>
      </c>
      <c r="H3373" s="133">
        <v>5</v>
      </c>
      <c r="I3373" s="128">
        <v>18</v>
      </c>
      <c r="J3373" s="129" t="s">
        <v>486</v>
      </c>
      <c r="K3373" s="134">
        <v>23</v>
      </c>
      <c r="L3373" s="108"/>
      <c r="M3373" s="81">
        <v>12722</v>
      </c>
      <c r="N3373" s="135">
        <v>13256</v>
      </c>
      <c r="O3373" s="136">
        <v>15116</v>
      </c>
      <c r="P3373" s="135">
        <v>16129</v>
      </c>
      <c r="Q3373" s="136">
        <v>15980</v>
      </c>
      <c r="R3373" s="135">
        <v>14987</v>
      </c>
      <c r="S3373" s="136">
        <v>15734</v>
      </c>
      <c r="T3373" s="135">
        <v>15583</v>
      </c>
      <c r="U3373" s="136">
        <v>17484</v>
      </c>
      <c r="V3373" s="135">
        <v>18643</v>
      </c>
      <c r="W3373" s="136">
        <v>18602</v>
      </c>
      <c r="X3373" s="135">
        <v>18345</v>
      </c>
      <c r="Y3373" s="136">
        <v>18658</v>
      </c>
      <c r="Z3373" s="135">
        <v>20359</v>
      </c>
      <c r="AA3373" s="136">
        <v>21784</v>
      </c>
      <c r="AB3373" s="135">
        <v>22150</v>
      </c>
      <c r="AC3373" s="136">
        <v>21828</v>
      </c>
      <c r="AD3373" s="135">
        <v>20513</v>
      </c>
      <c r="AE3373" s="137">
        <v>20067</v>
      </c>
      <c r="AF3373" s="138">
        <v>22234</v>
      </c>
    </row>
    <row r="3374" spans="2:32">
      <c r="B3374" s="114">
        <v>3336</v>
      </c>
      <c r="C3374" s="115">
        <v>3336</v>
      </c>
      <c r="D3374" s="116">
        <v>139</v>
      </c>
      <c r="E3374" s="117">
        <v>5</v>
      </c>
      <c r="F3374" s="118">
        <v>19</v>
      </c>
      <c r="G3374" s="119" t="s">
        <v>486</v>
      </c>
      <c r="H3374" s="120">
        <v>5</v>
      </c>
      <c r="I3374" s="115">
        <v>18</v>
      </c>
      <c r="J3374" s="116" t="s">
        <v>486</v>
      </c>
      <c r="K3374" s="121">
        <v>24</v>
      </c>
      <c r="L3374" s="108"/>
      <c r="M3374" s="122">
        <v>11977</v>
      </c>
      <c r="N3374" s="123">
        <v>12607</v>
      </c>
      <c r="O3374" s="124">
        <v>14136</v>
      </c>
      <c r="P3374" s="123">
        <v>15123</v>
      </c>
      <c r="Q3374" s="124">
        <v>14942</v>
      </c>
      <c r="R3374" s="123">
        <v>14251</v>
      </c>
      <c r="S3374" s="124">
        <v>15004</v>
      </c>
      <c r="T3374" s="123">
        <v>14907</v>
      </c>
      <c r="U3374" s="124">
        <v>16529</v>
      </c>
      <c r="V3374" s="123">
        <v>17659</v>
      </c>
      <c r="W3374" s="124">
        <v>17787</v>
      </c>
      <c r="X3374" s="123">
        <v>17701</v>
      </c>
      <c r="Y3374" s="124">
        <v>17961</v>
      </c>
      <c r="Z3374" s="123">
        <v>19475</v>
      </c>
      <c r="AA3374" s="124">
        <v>20900</v>
      </c>
      <c r="AB3374" s="123">
        <v>21232</v>
      </c>
      <c r="AC3374" s="124">
        <v>21081</v>
      </c>
      <c r="AD3374" s="123">
        <v>19865</v>
      </c>
      <c r="AE3374" s="125">
        <v>19465</v>
      </c>
      <c r="AF3374" s="126">
        <v>21395</v>
      </c>
    </row>
    <row r="3375" spans="2:32">
      <c r="B3375" s="127">
        <v>3337</v>
      </c>
      <c r="C3375" s="128">
        <v>3337</v>
      </c>
      <c r="D3375" s="129">
        <v>140</v>
      </c>
      <c r="E3375" s="130">
        <v>5</v>
      </c>
      <c r="F3375" s="131">
        <v>20</v>
      </c>
      <c r="G3375" s="132" t="s">
        <v>486</v>
      </c>
      <c r="H3375" s="133">
        <v>5</v>
      </c>
      <c r="I3375" s="128">
        <v>19</v>
      </c>
      <c r="J3375" s="129" t="s">
        <v>486</v>
      </c>
      <c r="K3375" s="134">
        <v>1</v>
      </c>
      <c r="L3375" s="108"/>
      <c r="M3375" s="81">
        <v>11745</v>
      </c>
      <c r="N3375" s="135">
        <v>13150</v>
      </c>
      <c r="O3375" s="136">
        <v>13869</v>
      </c>
      <c r="P3375" s="135">
        <v>14190</v>
      </c>
      <c r="Q3375" s="136">
        <v>14140</v>
      </c>
      <c r="R3375" s="135">
        <v>13704</v>
      </c>
      <c r="S3375" s="136">
        <v>13806</v>
      </c>
      <c r="T3375" s="135">
        <v>15563</v>
      </c>
      <c r="U3375" s="136">
        <v>16332</v>
      </c>
      <c r="V3375" s="135">
        <v>16777</v>
      </c>
      <c r="W3375" s="136">
        <v>16999</v>
      </c>
      <c r="X3375" s="135">
        <v>16525</v>
      </c>
      <c r="Y3375" s="136">
        <v>16680</v>
      </c>
      <c r="Z3375" s="135">
        <v>19373</v>
      </c>
      <c r="AA3375" s="136">
        <v>20187</v>
      </c>
      <c r="AB3375" s="135">
        <v>20351</v>
      </c>
      <c r="AC3375" s="136">
        <v>20168</v>
      </c>
      <c r="AD3375" s="135">
        <v>18532</v>
      </c>
      <c r="AE3375" s="137">
        <v>20661</v>
      </c>
      <c r="AF3375" s="138">
        <v>21362</v>
      </c>
    </row>
    <row r="3376" spans="2:32">
      <c r="B3376" s="114">
        <v>3338</v>
      </c>
      <c r="C3376" s="115">
        <v>3338</v>
      </c>
      <c r="D3376" s="116">
        <v>140</v>
      </c>
      <c r="E3376" s="117">
        <v>5</v>
      </c>
      <c r="F3376" s="118">
        <v>20</v>
      </c>
      <c r="G3376" s="119" t="s">
        <v>486</v>
      </c>
      <c r="H3376" s="120">
        <v>5</v>
      </c>
      <c r="I3376" s="115">
        <v>19</v>
      </c>
      <c r="J3376" s="116" t="s">
        <v>486</v>
      </c>
      <c r="K3376" s="121">
        <v>2</v>
      </c>
      <c r="L3376" s="108"/>
      <c r="M3376" s="122">
        <v>11469</v>
      </c>
      <c r="N3376" s="123">
        <v>12844</v>
      </c>
      <c r="O3376" s="124">
        <v>13611</v>
      </c>
      <c r="P3376" s="123">
        <v>13763</v>
      </c>
      <c r="Q3376" s="124">
        <v>13697</v>
      </c>
      <c r="R3376" s="123">
        <v>13367</v>
      </c>
      <c r="S3376" s="124">
        <v>13518</v>
      </c>
      <c r="T3376" s="123">
        <v>15158</v>
      </c>
      <c r="U3376" s="124">
        <v>15990</v>
      </c>
      <c r="V3376" s="123">
        <v>16251</v>
      </c>
      <c r="W3376" s="124">
        <v>16488</v>
      </c>
      <c r="X3376" s="123">
        <v>16098</v>
      </c>
      <c r="Y3376" s="124">
        <v>16296</v>
      </c>
      <c r="Z3376" s="123">
        <v>18914</v>
      </c>
      <c r="AA3376" s="124">
        <v>19552</v>
      </c>
      <c r="AB3376" s="123">
        <v>19702</v>
      </c>
      <c r="AC3376" s="124">
        <v>19556</v>
      </c>
      <c r="AD3376" s="123">
        <v>18092</v>
      </c>
      <c r="AE3376" s="125">
        <v>20101</v>
      </c>
      <c r="AF3376" s="126">
        <v>20847</v>
      </c>
    </row>
    <row r="3377" spans="2:32">
      <c r="B3377" s="127">
        <v>3339</v>
      </c>
      <c r="C3377" s="128">
        <v>3339</v>
      </c>
      <c r="D3377" s="129">
        <v>140</v>
      </c>
      <c r="E3377" s="130">
        <v>5</v>
      </c>
      <c r="F3377" s="131">
        <v>20</v>
      </c>
      <c r="G3377" s="132" t="s">
        <v>486</v>
      </c>
      <c r="H3377" s="133">
        <v>5</v>
      </c>
      <c r="I3377" s="128">
        <v>19</v>
      </c>
      <c r="J3377" s="129" t="s">
        <v>486</v>
      </c>
      <c r="K3377" s="134">
        <v>3</v>
      </c>
      <c r="L3377" s="108"/>
      <c r="M3377" s="81">
        <v>11289</v>
      </c>
      <c r="N3377" s="135">
        <v>12684</v>
      </c>
      <c r="O3377" s="136">
        <v>13477</v>
      </c>
      <c r="P3377" s="135">
        <v>13522</v>
      </c>
      <c r="Q3377" s="136">
        <v>13481</v>
      </c>
      <c r="R3377" s="135">
        <v>13124</v>
      </c>
      <c r="S3377" s="136">
        <v>13344</v>
      </c>
      <c r="T3377" s="135">
        <v>14958</v>
      </c>
      <c r="U3377" s="136">
        <v>15771</v>
      </c>
      <c r="V3377" s="135">
        <v>15926</v>
      </c>
      <c r="W3377" s="136">
        <v>16169</v>
      </c>
      <c r="X3377" s="135">
        <v>15738</v>
      </c>
      <c r="Y3377" s="136">
        <v>16003</v>
      </c>
      <c r="Z3377" s="135">
        <v>18557</v>
      </c>
      <c r="AA3377" s="136">
        <v>19053</v>
      </c>
      <c r="AB3377" s="135">
        <v>19226</v>
      </c>
      <c r="AC3377" s="136">
        <v>19110</v>
      </c>
      <c r="AD3377" s="135">
        <v>17729</v>
      </c>
      <c r="AE3377" s="137">
        <v>19700</v>
      </c>
      <c r="AF3377" s="138">
        <v>20420</v>
      </c>
    </row>
    <row r="3378" spans="2:32">
      <c r="B3378" s="114">
        <v>3340</v>
      </c>
      <c r="C3378" s="115">
        <v>3340</v>
      </c>
      <c r="D3378" s="116">
        <v>140</v>
      </c>
      <c r="E3378" s="117">
        <v>5</v>
      </c>
      <c r="F3378" s="118">
        <v>20</v>
      </c>
      <c r="G3378" s="119" t="s">
        <v>486</v>
      </c>
      <c r="H3378" s="120">
        <v>5</v>
      </c>
      <c r="I3378" s="115">
        <v>19</v>
      </c>
      <c r="J3378" s="116" t="s">
        <v>486</v>
      </c>
      <c r="K3378" s="121">
        <v>4</v>
      </c>
      <c r="L3378" s="108"/>
      <c r="M3378" s="122">
        <v>11242</v>
      </c>
      <c r="N3378" s="123">
        <v>12718</v>
      </c>
      <c r="O3378" s="124">
        <v>13507</v>
      </c>
      <c r="P3378" s="123">
        <v>13476</v>
      </c>
      <c r="Q3378" s="124">
        <v>13456</v>
      </c>
      <c r="R3378" s="123">
        <v>13015</v>
      </c>
      <c r="S3378" s="124">
        <v>13252</v>
      </c>
      <c r="T3378" s="123">
        <v>14819</v>
      </c>
      <c r="U3378" s="124">
        <v>15611</v>
      </c>
      <c r="V3378" s="123">
        <v>15649</v>
      </c>
      <c r="W3378" s="124">
        <v>15717</v>
      </c>
      <c r="X3378" s="123">
        <v>15363</v>
      </c>
      <c r="Y3378" s="124">
        <v>15650</v>
      </c>
      <c r="Z3378" s="123">
        <v>18083</v>
      </c>
      <c r="AA3378" s="124">
        <v>18445</v>
      </c>
      <c r="AB3378" s="123">
        <v>18589</v>
      </c>
      <c r="AC3378" s="124">
        <v>18365</v>
      </c>
      <c r="AD3378" s="123">
        <v>17215</v>
      </c>
      <c r="AE3378" s="125">
        <v>19079</v>
      </c>
      <c r="AF3378" s="126">
        <v>19771</v>
      </c>
    </row>
    <row r="3379" spans="2:32">
      <c r="B3379" s="127">
        <v>3341</v>
      </c>
      <c r="C3379" s="128">
        <v>3341</v>
      </c>
      <c r="D3379" s="129">
        <v>140</v>
      </c>
      <c r="E3379" s="130">
        <v>5</v>
      </c>
      <c r="F3379" s="131">
        <v>20</v>
      </c>
      <c r="G3379" s="132" t="s">
        <v>486</v>
      </c>
      <c r="H3379" s="133">
        <v>5</v>
      </c>
      <c r="I3379" s="128">
        <v>19</v>
      </c>
      <c r="J3379" s="129" t="s">
        <v>486</v>
      </c>
      <c r="K3379" s="134">
        <v>5</v>
      </c>
      <c r="L3379" s="108"/>
      <c r="M3379" s="81">
        <v>11245</v>
      </c>
      <c r="N3379" s="135">
        <v>13032</v>
      </c>
      <c r="O3379" s="136">
        <v>13940</v>
      </c>
      <c r="P3379" s="135">
        <v>13846</v>
      </c>
      <c r="Q3379" s="136">
        <v>13795</v>
      </c>
      <c r="R3379" s="135">
        <v>13022</v>
      </c>
      <c r="S3379" s="136">
        <v>13234</v>
      </c>
      <c r="T3379" s="135">
        <v>15029</v>
      </c>
      <c r="U3379" s="136">
        <v>15817</v>
      </c>
      <c r="V3379" s="135">
        <v>15754</v>
      </c>
      <c r="W3379" s="136">
        <v>15373</v>
      </c>
      <c r="X3379" s="135">
        <v>15057</v>
      </c>
      <c r="Y3379" s="136">
        <v>15354</v>
      </c>
      <c r="Z3379" s="135">
        <v>17952</v>
      </c>
      <c r="AA3379" s="136">
        <v>18205</v>
      </c>
      <c r="AB3379" s="135">
        <v>18305</v>
      </c>
      <c r="AC3379" s="136">
        <v>17661</v>
      </c>
      <c r="AD3379" s="135">
        <v>16728</v>
      </c>
      <c r="AE3379" s="137">
        <v>18711</v>
      </c>
      <c r="AF3379" s="138">
        <v>19427</v>
      </c>
    </row>
    <row r="3380" spans="2:32">
      <c r="B3380" s="114">
        <v>3342</v>
      </c>
      <c r="C3380" s="115">
        <v>3342</v>
      </c>
      <c r="D3380" s="116">
        <v>140</v>
      </c>
      <c r="E3380" s="117">
        <v>5</v>
      </c>
      <c r="F3380" s="118">
        <v>20</v>
      </c>
      <c r="G3380" s="119" t="s">
        <v>486</v>
      </c>
      <c r="H3380" s="120">
        <v>5</v>
      </c>
      <c r="I3380" s="115">
        <v>19</v>
      </c>
      <c r="J3380" s="116" t="s">
        <v>486</v>
      </c>
      <c r="K3380" s="121">
        <v>6</v>
      </c>
      <c r="L3380" s="108"/>
      <c r="M3380" s="122">
        <v>11393</v>
      </c>
      <c r="N3380" s="123">
        <v>14015</v>
      </c>
      <c r="O3380" s="124">
        <v>15063</v>
      </c>
      <c r="P3380" s="123">
        <v>14809</v>
      </c>
      <c r="Q3380" s="124">
        <v>14599</v>
      </c>
      <c r="R3380" s="123">
        <v>13104</v>
      </c>
      <c r="S3380" s="124">
        <v>13173</v>
      </c>
      <c r="T3380" s="123">
        <v>15779</v>
      </c>
      <c r="U3380" s="124">
        <v>16676</v>
      </c>
      <c r="V3380" s="123">
        <v>16258</v>
      </c>
      <c r="W3380" s="124">
        <v>15002</v>
      </c>
      <c r="X3380" s="123">
        <v>14780</v>
      </c>
      <c r="Y3380" s="124">
        <v>14932</v>
      </c>
      <c r="Z3380" s="123">
        <v>18401</v>
      </c>
      <c r="AA3380" s="124">
        <v>18411</v>
      </c>
      <c r="AB3380" s="123">
        <v>18386</v>
      </c>
      <c r="AC3380" s="124">
        <v>16892</v>
      </c>
      <c r="AD3380" s="123">
        <v>16117</v>
      </c>
      <c r="AE3380" s="125">
        <v>18838</v>
      </c>
      <c r="AF3380" s="126">
        <v>19661</v>
      </c>
    </row>
    <row r="3381" spans="2:32">
      <c r="B3381" s="127">
        <v>3343</v>
      </c>
      <c r="C3381" s="128">
        <v>3343</v>
      </c>
      <c r="D3381" s="129">
        <v>140</v>
      </c>
      <c r="E3381" s="130">
        <v>5</v>
      </c>
      <c r="F3381" s="131">
        <v>20</v>
      </c>
      <c r="G3381" s="132" t="s">
        <v>486</v>
      </c>
      <c r="H3381" s="133">
        <v>5</v>
      </c>
      <c r="I3381" s="128">
        <v>19</v>
      </c>
      <c r="J3381" s="129" t="s">
        <v>486</v>
      </c>
      <c r="K3381" s="134">
        <v>7</v>
      </c>
      <c r="L3381" s="108"/>
      <c r="M3381" s="81">
        <v>11709</v>
      </c>
      <c r="N3381" s="135">
        <v>15266</v>
      </c>
      <c r="O3381" s="136">
        <v>16294</v>
      </c>
      <c r="P3381" s="135">
        <v>16240</v>
      </c>
      <c r="Q3381" s="136">
        <v>15745</v>
      </c>
      <c r="R3381" s="135">
        <v>13241</v>
      </c>
      <c r="S3381" s="136">
        <v>13319</v>
      </c>
      <c r="T3381" s="135">
        <v>16738</v>
      </c>
      <c r="U3381" s="136">
        <v>17713</v>
      </c>
      <c r="V3381" s="135">
        <v>17175</v>
      </c>
      <c r="W3381" s="136">
        <v>15082</v>
      </c>
      <c r="X3381" s="135">
        <v>14626</v>
      </c>
      <c r="Y3381" s="136">
        <v>14698</v>
      </c>
      <c r="Z3381" s="135">
        <v>19088</v>
      </c>
      <c r="AA3381" s="136">
        <v>19182</v>
      </c>
      <c r="AB3381" s="135">
        <v>18898</v>
      </c>
      <c r="AC3381" s="136">
        <v>16680</v>
      </c>
      <c r="AD3381" s="135">
        <v>15745</v>
      </c>
      <c r="AE3381" s="137">
        <v>19269</v>
      </c>
      <c r="AF3381" s="138">
        <v>20170</v>
      </c>
    </row>
    <row r="3382" spans="2:32">
      <c r="B3382" s="114">
        <v>3344</v>
      </c>
      <c r="C3382" s="115">
        <v>3344</v>
      </c>
      <c r="D3382" s="116">
        <v>140</v>
      </c>
      <c r="E3382" s="117">
        <v>5</v>
      </c>
      <c r="F3382" s="118">
        <v>20</v>
      </c>
      <c r="G3382" s="119" t="s">
        <v>486</v>
      </c>
      <c r="H3382" s="120">
        <v>5</v>
      </c>
      <c r="I3382" s="115">
        <v>19</v>
      </c>
      <c r="J3382" s="116" t="s">
        <v>486</v>
      </c>
      <c r="K3382" s="121">
        <v>8</v>
      </c>
      <c r="L3382" s="108"/>
      <c r="M3382" s="122">
        <v>12508</v>
      </c>
      <c r="N3382" s="123">
        <v>16027</v>
      </c>
      <c r="O3382" s="124">
        <v>17090</v>
      </c>
      <c r="P3382" s="123">
        <v>17136</v>
      </c>
      <c r="Q3382" s="124">
        <v>16503</v>
      </c>
      <c r="R3382" s="123">
        <v>13979</v>
      </c>
      <c r="S3382" s="124">
        <v>13961</v>
      </c>
      <c r="T3382" s="123">
        <v>17416</v>
      </c>
      <c r="U3382" s="124">
        <v>18381</v>
      </c>
      <c r="V3382" s="123">
        <v>17870</v>
      </c>
      <c r="W3382" s="124">
        <v>15740</v>
      </c>
      <c r="X3382" s="123">
        <v>15233</v>
      </c>
      <c r="Y3382" s="124">
        <v>15124</v>
      </c>
      <c r="Z3382" s="123">
        <v>19655</v>
      </c>
      <c r="AA3382" s="124">
        <v>19782</v>
      </c>
      <c r="AB3382" s="123">
        <v>19391</v>
      </c>
      <c r="AC3382" s="124">
        <v>17166</v>
      </c>
      <c r="AD3382" s="123">
        <v>16142</v>
      </c>
      <c r="AE3382" s="125">
        <v>19613</v>
      </c>
      <c r="AF3382" s="126">
        <v>20663</v>
      </c>
    </row>
    <row r="3383" spans="2:32">
      <c r="B3383" s="127">
        <v>3345</v>
      </c>
      <c r="C3383" s="128">
        <v>3345</v>
      </c>
      <c r="D3383" s="129">
        <v>140</v>
      </c>
      <c r="E3383" s="130">
        <v>5</v>
      </c>
      <c r="F3383" s="131">
        <v>20</v>
      </c>
      <c r="G3383" s="132" t="s">
        <v>486</v>
      </c>
      <c r="H3383" s="133">
        <v>5</v>
      </c>
      <c r="I3383" s="128">
        <v>19</v>
      </c>
      <c r="J3383" s="129" t="s">
        <v>486</v>
      </c>
      <c r="K3383" s="134">
        <v>9</v>
      </c>
      <c r="L3383" s="108"/>
      <c r="M3383" s="81">
        <v>13111</v>
      </c>
      <c r="N3383" s="135">
        <v>16244</v>
      </c>
      <c r="O3383" s="136">
        <v>17400</v>
      </c>
      <c r="P3383" s="135">
        <v>17332</v>
      </c>
      <c r="Q3383" s="136">
        <v>16746</v>
      </c>
      <c r="R3383" s="135">
        <v>14559</v>
      </c>
      <c r="S3383" s="136">
        <v>14474</v>
      </c>
      <c r="T3383" s="135">
        <v>17585</v>
      </c>
      <c r="U3383" s="136">
        <v>18499</v>
      </c>
      <c r="V3383" s="135">
        <v>18097</v>
      </c>
      <c r="W3383" s="136">
        <v>16331</v>
      </c>
      <c r="X3383" s="135">
        <v>15720</v>
      </c>
      <c r="Y3383" s="136">
        <v>15406</v>
      </c>
      <c r="Z3383" s="135">
        <v>19845</v>
      </c>
      <c r="AA3383" s="136">
        <v>19872</v>
      </c>
      <c r="AB3383" s="135">
        <v>19539</v>
      </c>
      <c r="AC3383" s="136">
        <v>17534</v>
      </c>
      <c r="AD3383" s="135">
        <v>16390</v>
      </c>
      <c r="AE3383" s="137">
        <v>19427</v>
      </c>
      <c r="AF3383" s="138">
        <v>20796</v>
      </c>
    </row>
    <row r="3384" spans="2:32">
      <c r="B3384" s="114">
        <v>3346</v>
      </c>
      <c r="C3384" s="115">
        <v>3346</v>
      </c>
      <c r="D3384" s="116">
        <v>140</v>
      </c>
      <c r="E3384" s="117">
        <v>5</v>
      </c>
      <c r="F3384" s="118">
        <v>20</v>
      </c>
      <c r="G3384" s="119" t="s">
        <v>486</v>
      </c>
      <c r="H3384" s="120">
        <v>5</v>
      </c>
      <c r="I3384" s="115">
        <v>19</v>
      </c>
      <c r="J3384" s="116" t="s">
        <v>486</v>
      </c>
      <c r="K3384" s="121">
        <v>10</v>
      </c>
      <c r="L3384" s="108"/>
      <c r="M3384" s="122">
        <v>13309</v>
      </c>
      <c r="N3384" s="123">
        <v>16190</v>
      </c>
      <c r="O3384" s="124">
        <v>17427</v>
      </c>
      <c r="P3384" s="123">
        <v>17310</v>
      </c>
      <c r="Q3384" s="124">
        <v>16640</v>
      </c>
      <c r="R3384" s="123">
        <v>14806</v>
      </c>
      <c r="S3384" s="124">
        <v>14627</v>
      </c>
      <c r="T3384" s="123">
        <v>17578</v>
      </c>
      <c r="U3384" s="124">
        <v>18612</v>
      </c>
      <c r="V3384" s="123">
        <v>18050</v>
      </c>
      <c r="W3384" s="124">
        <v>16510</v>
      </c>
      <c r="X3384" s="123">
        <v>16045</v>
      </c>
      <c r="Y3384" s="124">
        <v>15635</v>
      </c>
      <c r="Z3384" s="123">
        <v>20055</v>
      </c>
      <c r="AA3384" s="124">
        <v>20013</v>
      </c>
      <c r="AB3384" s="123">
        <v>19580</v>
      </c>
      <c r="AC3384" s="124">
        <v>17789</v>
      </c>
      <c r="AD3384" s="123">
        <v>16669</v>
      </c>
      <c r="AE3384" s="125">
        <v>19543</v>
      </c>
      <c r="AF3384" s="126">
        <v>21056</v>
      </c>
    </row>
    <row r="3385" spans="2:32">
      <c r="B3385" s="127">
        <v>3347</v>
      </c>
      <c r="C3385" s="128">
        <v>3347</v>
      </c>
      <c r="D3385" s="129">
        <v>140</v>
      </c>
      <c r="E3385" s="130">
        <v>5</v>
      </c>
      <c r="F3385" s="131">
        <v>20</v>
      </c>
      <c r="G3385" s="132" t="s">
        <v>486</v>
      </c>
      <c r="H3385" s="133">
        <v>5</v>
      </c>
      <c r="I3385" s="128">
        <v>19</v>
      </c>
      <c r="J3385" s="129" t="s">
        <v>486</v>
      </c>
      <c r="K3385" s="134">
        <v>11</v>
      </c>
      <c r="L3385" s="108"/>
      <c r="M3385" s="81">
        <v>13499</v>
      </c>
      <c r="N3385" s="135">
        <v>16148</v>
      </c>
      <c r="O3385" s="136">
        <v>17486</v>
      </c>
      <c r="P3385" s="135">
        <v>17316</v>
      </c>
      <c r="Q3385" s="136">
        <v>16632</v>
      </c>
      <c r="R3385" s="135">
        <v>14980</v>
      </c>
      <c r="S3385" s="136">
        <v>14657</v>
      </c>
      <c r="T3385" s="135">
        <v>17589</v>
      </c>
      <c r="U3385" s="136">
        <v>18802</v>
      </c>
      <c r="V3385" s="135">
        <v>18021</v>
      </c>
      <c r="W3385" s="136">
        <v>16650</v>
      </c>
      <c r="X3385" s="135">
        <v>16273</v>
      </c>
      <c r="Y3385" s="136">
        <v>15821</v>
      </c>
      <c r="Z3385" s="135">
        <v>20306</v>
      </c>
      <c r="AA3385" s="136">
        <v>20249</v>
      </c>
      <c r="AB3385" s="135">
        <v>19648</v>
      </c>
      <c r="AC3385" s="136">
        <v>18113</v>
      </c>
      <c r="AD3385" s="135">
        <v>16893</v>
      </c>
      <c r="AE3385" s="137">
        <v>19765</v>
      </c>
      <c r="AF3385" s="138">
        <v>21351</v>
      </c>
    </row>
    <row r="3386" spans="2:32">
      <c r="B3386" s="114">
        <v>3348</v>
      </c>
      <c r="C3386" s="115">
        <v>3348</v>
      </c>
      <c r="D3386" s="116">
        <v>140</v>
      </c>
      <c r="E3386" s="117">
        <v>5</v>
      </c>
      <c r="F3386" s="118">
        <v>20</v>
      </c>
      <c r="G3386" s="119" t="s">
        <v>486</v>
      </c>
      <c r="H3386" s="120">
        <v>5</v>
      </c>
      <c r="I3386" s="115">
        <v>19</v>
      </c>
      <c r="J3386" s="116" t="s">
        <v>486</v>
      </c>
      <c r="K3386" s="121">
        <v>12</v>
      </c>
      <c r="L3386" s="108"/>
      <c r="M3386" s="122">
        <v>13745</v>
      </c>
      <c r="N3386" s="123">
        <v>16247</v>
      </c>
      <c r="O3386" s="124">
        <v>17704</v>
      </c>
      <c r="P3386" s="123">
        <v>17381</v>
      </c>
      <c r="Q3386" s="124">
        <v>16724</v>
      </c>
      <c r="R3386" s="123">
        <v>15194</v>
      </c>
      <c r="S3386" s="124">
        <v>14838</v>
      </c>
      <c r="T3386" s="123">
        <v>17673</v>
      </c>
      <c r="U3386" s="124">
        <v>19086</v>
      </c>
      <c r="V3386" s="123">
        <v>18075</v>
      </c>
      <c r="W3386" s="124">
        <v>16739</v>
      </c>
      <c r="X3386" s="123">
        <v>16500</v>
      </c>
      <c r="Y3386" s="124">
        <v>16088</v>
      </c>
      <c r="Z3386" s="123">
        <v>20592</v>
      </c>
      <c r="AA3386" s="124">
        <v>20419</v>
      </c>
      <c r="AB3386" s="123">
        <v>19748</v>
      </c>
      <c r="AC3386" s="124">
        <v>18296</v>
      </c>
      <c r="AD3386" s="123">
        <v>17163</v>
      </c>
      <c r="AE3386" s="125">
        <v>19946</v>
      </c>
      <c r="AF3386" s="126">
        <v>21652</v>
      </c>
    </row>
    <row r="3387" spans="2:32">
      <c r="B3387" s="127">
        <v>3349</v>
      </c>
      <c r="C3387" s="128">
        <v>3349</v>
      </c>
      <c r="D3387" s="129">
        <v>140</v>
      </c>
      <c r="E3387" s="130">
        <v>5</v>
      </c>
      <c r="F3387" s="131">
        <v>20</v>
      </c>
      <c r="G3387" s="132" t="s">
        <v>486</v>
      </c>
      <c r="H3387" s="133">
        <v>5</v>
      </c>
      <c r="I3387" s="128">
        <v>19</v>
      </c>
      <c r="J3387" s="129" t="s">
        <v>486</v>
      </c>
      <c r="K3387" s="134">
        <v>13</v>
      </c>
      <c r="L3387" s="108"/>
      <c r="M3387" s="81">
        <v>13936</v>
      </c>
      <c r="N3387" s="135">
        <v>16481</v>
      </c>
      <c r="O3387" s="136">
        <v>18020</v>
      </c>
      <c r="P3387" s="135">
        <v>17612</v>
      </c>
      <c r="Q3387" s="136">
        <v>16890</v>
      </c>
      <c r="R3387" s="135">
        <v>15353</v>
      </c>
      <c r="S3387" s="136">
        <v>14884</v>
      </c>
      <c r="T3387" s="135">
        <v>17900</v>
      </c>
      <c r="U3387" s="136">
        <v>19427</v>
      </c>
      <c r="V3387" s="135">
        <v>18230</v>
      </c>
      <c r="W3387" s="136">
        <v>16719</v>
      </c>
      <c r="X3387" s="135">
        <v>16657</v>
      </c>
      <c r="Y3387" s="136">
        <v>16164</v>
      </c>
      <c r="Z3387" s="135">
        <v>20882</v>
      </c>
      <c r="AA3387" s="136">
        <v>20652</v>
      </c>
      <c r="AB3387" s="135">
        <v>19894</v>
      </c>
      <c r="AC3387" s="136">
        <v>18306</v>
      </c>
      <c r="AD3387" s="135">
        <v>17223</v>
      </c>
      <c r="AE3387" s="137">
        <v>20192</v>
      </c>
      <c r="AF3387" s="138">
        <v>21942</v>
      </c>
    </row>
    <row r="3388" spans="2:32">
      <c r="B3388" s="114">
        <v>3350</v>
      </c>
      <c r="C3388" s="115">
        <v>3350</v>
      </c>
      <c r="D3388" s="116">
        <v>140</v>
      </c>
      <c r="E3388" s="117">
        <v>5</v>
      </c>
      <c r="F3388" s="118">
        <v>20</v>
      </c>
      <c r="G3388" s="119" t="s">
        <v>486</v>
      </c>
      <c r="H3388" s="120">
        <v>5</v>
      </c>
      <c r="I3388" s="115">
        <v>19</v>
      </c>
      <c r="J3388" s="116" t="s">
        <v>486</v>
      </c>
      <c r="K3388" s="121">
        <v>14</v>
      </c>
      <c r="L3388" s="108"/>
      <c r="M3388" s="122">
        <v>13855</v>
      </c>
      <c r="N3388" s="123">
        <v>16439</v>
      </c>
      <c r="O3388" s="124">
        <v>18016</v>
      </c>
      <c r="P3388" s="123">
        <v>17471</v>
      </c>
      <c r="Q3388" s="124">
        <v>16718</v>
      </c>
      <c r="R3388" s="123">
        <v>15269</v>
      </c>
      <c r="S3388" s="124">
        <v>14681</v>
      </c>
      <c r="T3388" s="123">
        <v>17856</v>
      </c>
      <c r="U3388" s="124">
        <v>19415</v>
      </c>
      <c r="V3388" s="123">
        <v>18033</v>
      </c>
      <c r="W3388" s="124">
        <v>16556</v>
      </c>
      <c r="X3388" s="123">
        <v>16548</v>
      </c>
      <c r="Y3388" s="124">
        <v>15934</v>
      </c>
      <c r="Z3388" s="123">
        <v>20754</v>
      </c>
      <c r="AA3388" s="124">
        <v>20411</v>
      </c>
      <c r="AB3388" s="123">
        <v>19656</v>
      </c>
      <c r="AC3388" s="124">
        <v>18116</v>
      </c>
      <c r="AD3388" s="123">
        <v>16971</v>
      </c>
      <c r="AE3388" s="125">
        <v>20096</v>
      </c>
      <c r="AF3388" s="126">
        <v>21796</v>
      </c>
    </row>
    <row r="3389" spans="2:32">
      <c r="B3389" s="127">
        <v>3351</v>
      </c>
      <c r="C3389" s="128">
        <v>3351</v>
      </c>
      <c r="D3389" s="129">
        <v>140</v>
      </c>
      <c r="E3389" s="130">
        <v>5</v>
      </c>
      <c r="F3389" s="131">
        <v>20</v>
      </c>
      <c r="G3389" s="132" t="s">
        <v>486</v>
      </c>
      <c r="H3389" s="133">
        <v>5</v>
      </c>
      <c r="I3389" s="128">
        <v>19</v>
      </c>
      <c r="J3389" s="129" t="s">
        <v>486</v>
      </c>
      <c r="K3389" s="134">
        <v>15</v>
      </c>
      <c r="L3389" s="108"/>
      <c r="M3389" s="81">
        <v>14162</v>
      </c>
      <c r="N3389" s="135">
        <v>16709</v>
      </c>
      <c r="O3389" s="136">
        <v>18224</v>
      </c>
      <c r="P3389" s="135">
        <v>17689</v>
      </c>
      <c r="Q3389" s="136">
        <v>16820</v>
      </c>
      <c r="R3389" s="135">
        <v>15615</v>
      </c>
      <c r="S3389" s="136">
        <v>14934</v>
      </c>
      <c r="T3389" s="135">
        <v>18094</v>
      </c>
      <c r="U3389" s="136">
        <v>19591</v>
      </c>
      <c r="V3389" s="135">
        <v>18107</v>
      </c>
      <c r="W3389" s="136">
        <v>16673</v>
      </c>
      <c r="X3389" s="135">
        <v>16868</v>
      </c>
      <c r="Y3389" s="136">
        <v>16157</v>
      </c>
      <c r="Z3389" s="135">
        <v>20893</v>
      </c>
      <c r="AA3389" s="136">
        <v>20544</v>
      </c>
      <c r="AB3389" s="135">
        <v>19679</v>
      </c>
      <c r="AC3389" s="136">
        <v>18187</v>
      </c>
      <c r="AD3389" s="135">
        <v>17179</v>
      </c>
      <c r="AE3389" s="137">
        <v>20289</v>
      </c>
      <c r="AF3389" s="138">
        <v>21922</v>
      </c>
    </row>
    <row r="3390" spans="2:32">
      <c r="B3390" s="114">
        <v>3352</v>
      </c>
      <c r="C3390" s="115">
        <v>3352</v>
      </c>
      <c r="D3390" s="116">
        <v>140</v>
      </c>
      <c r="E3390" s="117">
        <v>5</v>
      </c>
      <c r="F3390" s="118">
        <v>20</v>
      </c>
      <c r="G3390" s="119" t="s">
        <v>486</v>
      </c>
      <c r="H3390" s="120">
        <v>5</v>
      </c>
      <c r="I3390" s="115">
        <v>19</v>
      </c>
      <c r="J3390" s="116" t="s">
        <v>486</v>
      </c>
      <c r="K3390" s="121">
        <v>16</v>
      </c>
      <c r="L3390" s="108"/>
      <c r="M3390" s="122">
        <v>14438</v>
      </c>
      <c r="N3390" s="123">
        <v>17066</v>
      </c>
      <c r="O3390" s="124">
        <v>18504</v>
      </c>
      <c r="P3390" s="123">
        <v>17898</v>
      </c>
      <c r="Q3390" s="124">
        <v>16928</v>
      </c>
      <c r="R3390" s="123">
        <v>15885</v>
      </c>
      <c r="S3390" s="124">
        <v>15159</v>
      </c>
      <c r="T3390" s="123">
        <v>18612</v>
      </c>
      <c r="U3390" s="124">
        <v>19781</v>
      </c>
      <c r="V3390" s="123">
        <v>18152</v>
      </c>
      <c r="W3390" s="124">
        <v>16739</v>
      </c>
      <c r="X3390" s="123">
        <v>17073</v>
      </c>
      <c r="Y3390" s="124">
        <v>16286</v>
      </c>
      <c r="Z3390" s="123">
        <v>20995</v>
      </c>
      <c r="AA3390" s="124">
        <v>20524</v>
      </c>
      <c r="AB3390" s="123">
        <v>19602</v>
      </c>
      <c r="AC3390" s="124">
        <v>18132</v>
      </c>
      <c r="AD3390" s="123">
        <v>17290</v>
      </c>
      <c r="AE3390" s="125">
        <v>20835</v>
      </c>
      <c r="AF3390" s="126">
        <v>21991</v>
      </c>
    </row>
    <row r="3391" spans="2:32">
      <c r="B3391" s="127">
        <v>3353</v>
      </c>
      <c r="C3391" s="128">
        <v>3353</v>
      </c>
      <c r="D3391" s="129">
        <v>140</v>
      </c>
      <c r="E3391" s="130">
        <v>5</v>
      </c>
      <c r="F3391" s="131">
        <v>20</v>
      </c>
      <c r="G3391" s="132" t="s">
        <v>486</v>
      </c>
      <c r="H3391" s="133">
        <v>5</v>
      </c>
      <c r="I3391" s="128">
        <v>19</v>
      </c>
      <c r="J3391" s="129" t="s">
        <v>486</v>
      </c>
      <c r="K3391" s="134">
        <v>17</v>
      </c>
      <c r="L3391" s="108"/>
      <c r="M3391" s="81">
        <v>14758</v>
      </c>
      <c r="N3391" s="135">
        <v>17298</v>
      </c>
      <c r="O3391" s="136">
        <v>18479</v>
      </c>
      <c r="P3391" s="135">
        <v>17988</v>
      </c>
      <c r="Q3391" s="136">
        <v>16914</v>
      </c>
      <c r="R3391" s="135">
        <v>16152</v>
      </c>
      <c r="S3391" s="136">
        <v>15487</v>
      </c>
      <c r="T3391" s="135">
        <v>18853</v>
      </c>
      <c r="U3391" s="136">
        <v>19799</v>
      </c>
      <c r="V3391" s="135">
        <v>18138</v>
      </c>
      <c r="W3391" s="136">
        <v>17022</v>
      </c>
      <c r="X3391" s="135">
        <v>17428</v>
      </c>
      <c r="Y3391" s="136">
        <v>16592</v>
      </c>
      <c r="Z3391" s="135">
        <v>21072</v>
      </c>
      <c r="AA3391" s="136">
        <v>20658</v>
      </c>
      <c r="AB3391" s="135">
        <v>19551</v>
      </c>
      <c r="AC3391" s="136">
        <v>18428</v>
      </c>
      <c r="AD3391" s="135">
        <v>17606</v>
      </c>
      <c r="AE3391" s="137">
        <v>21117</v>
      </c>
      <c r="AF3391" s="138">
        <v>22083</v>
      </c>
    </row>
    <row r="3392" spans="2:32">
      <c r="B3392" s="114">
        <v>3354</v>
      </c>
      <c r="C3392" s="115">
        <v>3354</v>
      </c>
      <c r="D3392" s="116">
        <v>140</v>
      </c>
      <c r="E3392" s="117">
        <v>5</v>
      </c>
      <c r="F3392" s="118">
        <v>20</v>
      </c>
      <c r="G3392" s="119" t="s">
        <v>486</v>
      </c>
      <c r="H3392" s="120">
        <v>5</v>
      </c>
      <c r="I3392" s="115">
        <v>19</v>
      </c>
      <c r="J3392" s="116" t="s">
        <v>486</v>
      </c>
      <c r="K3392" s="121">
        <v>18</v>
      </c>
      <c r="L3392" s="108"/>
      <c r="M3392" s="122">
        <v>14886</v>
      </c>
      <c r="N3392" s="123">
        <v>17279</v>
      </c>
      <c r="O3392" s="124">
        <v>18197</v>
      </c>
      <c r="P3392" s="123">
        <v>17940</v>
      </c>
      <c r="Q3392" s="124">
        <v>16796</v>
      </c>
      <c r="R3392" s="123">
        <v>16454</v>
      </c>
      <c r="S3392" s="124">
        <v>15740</v>
      </c>
      <c r="T3392" s="123">
        <v>18927</v>
      </c>
      <c r="U3392" s="124">
        <v>19530</v>
      </c>
      <c r="V3392" s="123">
        <v>18221</v>
      </c>
      <c r="W3392" s="124">
        <v>17264</v>
      </c>
      <c r="X3392" s="123">
        <v>17915</v>
      </c>
      <c r="Y3392" s="124">
        <v>17112</v>
      </c>
      <c r="Z3392" s="123">
        <v>21012</v>
      </c>
      <c r="AA3392" s="124">
        <v>21031</v>
      </c>
      <c r="AB3392" s="123">
        <v>19848</v>
      </c>
      <c r="AC3392" s="124">
        <v>18848</v>
      </c>
      <c r="AD3392" s="123">
        <v>18200</v>
      </c>
      <c r="AE3392" s="125">
        <v>21397</v>
      </c>
      <c r="AF3392" s="126">
        <v>22108</v>
      </c>
    </row>
    <row r="3393" spans="2:32">
      <c r="B3393" s="127">
        <v>3355</v>
      </c>
      <c r="C3393" s="128">
        <v>3355</v>
      </c>
      <c r="D3393" s="129">
        <v>140</v>
      </c>
      <c r="E3393" s="130">
        <v>5</v>
      </c>
      <c r="F3393" s="131">
        <v>20</v>
      </c>
      <c r="G3393" s="132" t="s">
        <v>486</v>
      </c>
      <c r="H3393" s="133">
        <v>5</v>
      </c>
      <c r="I3393" s="128">
        <v>19</v>
      </c>
      <c r="J3393" s="129" t="s">
        <v>486</v>
      </c>
      <c r="K3393" s="134">
        <v>19</v>
      </c>
      <c r="L3393" s="108"/>
      <c r="M3393" s="81">
        <v>14790</v>
      </c>
      <c r="N3393" s="135">
        <v>17117</v>
      </c>
      <c r="O3393" s="136">
        <v>18255</v>
      </c>
      <c r="P3393" s="135">
        <v>17895</v>
      </c>
      <c r="Q3393" s="136">
        <v>16786</v>
      </c>
      <c r="R3393" s="135">
        <v>16573</v>
      </c>
      <c r="S3393" s="136">
        <v>15969</v>
      </c>
      <c r="T3393" s="135">
        <v>18942</v>
      </c>
      <c r="U3393" s="136">
        <v>19784</v>
      </c>
      <c r="V3393" s="135">
        <v>18371</v>
      </c>
      <c r="W3393" s="136">
        <v>17464</v>
      </c>
      <c r="X3393" s="135">
        <v>18313</v>
      </c>
      <c r="Y3393" s="136">
        <v>17692</v>
      </c>
      <c r="Z3393" s="135">
        <v>21587</v>
      </c>
      <c r="AA3393" s="136">
        <v>21571</v>
      </c>
      <c r="AB3393" s="135">
        <v>20412</v>
      </c>
      <c r="AC3393" s="136">
        <v>19285</v>
      </c>
      <c r="AD3393" s="135">
        <v>18921</v>
      </c>
      <c r="AE3393" s="137">
        <v>21861</v>
      </c>
      <c r="AF3393" s="138">
        <v>22828</v>
      </c>
    </row>
    <row r="3394" spans="2:32">
      <c r="B3394" s="114">
        <v>3356</v>
      </c>
      <c r="C3394" s="115">
        <v>3356</v>
      </c>
      <c r="D3394" s="116">
        <v>140</v>
      </c>
      <c r="E3394" s="117">
        <v>5</v>
      </c>
      <c r="F3394" s="118">
        <v>20</v>
      </c>
      <c r="G3394" s="119" t="s">
        <v>486</v>
      </c>
      <c r="H3394" s="120">
        <v>5</v>
      </c>
      <c r="I3394" s="115">
        <v>19</v>
      </c>
      <c r="J3394" s="116" t="s">
        <v>486</v>
      </c>
      <c r="K3394" s="121">
        <v>20</v>
      </c>
      <c r="L3394" s="108"/>
      <c r="M3394" s="122">
        <v>14782</v>
      </c>
      <c r="N3394" s="123">
        <v>16861</v>
      </c>
      <c r="O3394" s="124">
        <v>18306</v>
      </c>
      <c r="P3394" s="123">
        <v>18110</v>
      </c>
      <c r="Q3394" s="124">
        <v>17085</v>
      </c>
      <c r="R3394" s="123">
        <v>16681</v>
      </c>
      <c r="S3394" s="124">
        <v>16315</v>
      </c>
      <c r="T3394" s="123">
        <v>18812</v>
      </c>
      <c r="U3394" s="124">
        <v>20069</v>
      </c>
      <c r="V3394" s="123">
        <v>18982</v>
      </c>
      <c r="W3394" s="124">
        <v>17976</v>
      </c>
      <c r="X3394" s="123">
        <v>18764</v>
      </c>
      <c r="Y3394" s="124">
        <v>18414</v>
      </c>
      <c r="Z3394" s="123">
        <v>22228</v>
      </c>
      <c r="AA3394" s="124">
        <v>22464</v>
      </c>
      <c r="AB3394" s="123">
        <v>21485</v>
      </c>
      <c r="AC3394" s="124">
        <v>20235</v>
      </c>
      <c r="AD3394" s="123">
        <v>19803</v>
      </c>
      <c r="AE3394" s="125">
        <v>22412</v>
      </c>
      <c r="AF3394" s="126">
        <v>23648</v>
      </c>
    </row>
    <row r="3395" spans="2:32">
      <c r="B3395" s="127">
        <v>3357</v>
      </c>
      <c r="C3395" s="128">
        <v>3357</v>
      </c>
      <c r="D3395" s="129">
        <v>140</v>
      </c>
      <c r="E3395" s="130">
        <v>5</v>
      </c>
      <c r="F3395" s="131">
        <v>20</v>
      </c>
      <c r="G3395" s="132" t="s">
        <v>486</v>
      </c>
      <c r="H3395" s="133">
        <v>5</v>
      </c>
      <c r="I3395" s="128">
        <v>19</v>
      </c>
      <c r="J3395" s="129" t="s">
        <v>486</v>
      </c>
      <c r="K3395" s="134">
        <v>21</v>
      </c>
      <c r="L3395" s="108"/>
      <c r="M3395" s="81">
        <v>14807</v>
      </c>
      <c r="N3395" s="135">
        <v>16714</v>
      </c>
      <c r="O3395" s="136">
        <v>18142</v>
      </c>
      <c r="P3395" s="135">
        <v>18068</v>
      </c>
      <c r="Q3395" s="136">
        <v>17222</v>
      </c>
      <c r="R3395" s="135">
        <v>16820</v>
      </c>
      <c r="S3395" s="136">
        <v>16556</v>
      </c>
      <c r="T3395" s="135">
        <v>18966</v>
      </c>
      <c r="U3395" s="136">
        <v>20261</v>
      </c>
      <c r="V3395" s="135">
        <v>19472</v>
      </c>
      <c r="W3395" s="136">
        <v>18612</v>
      </c>
      <c r="X3395" s="135">
        <v>19306</v>
      </c>
      <c r="Y3395" s="136">
        <v>19085</v>
      </c>
      <c r="Z3395" s="135">
        <v>22918</v>
      </c>
      <c r="AA3395" s="136">
        <v>23328</v>
      </c>
      <c r="AB3395" s="135">
        <v>22511</v>
      </c>
      <c r="AC3395" s="136">
        <v>21303</v>
      </c>
      <c r="AD3395" s="135">
        <v>20708</v>
      </c>
      <c r="AE3395" s="137">
        <v>23305</v>
      </c>
      <c r="AF3395" s="138">
        <v>24597</v>
      </c>
    </row>
    <row r="3396" spans="2:32">
      <c r="B3396" s="114">
        <v>3358</v>
      </c>
      <c r="C3396" s="115">
        <v>3358</v>
      </c>
      <c r="D3396" s="116">
        <v>140</v>
      </c>
      <c r="E3396" s="117">
        <v>5</v>
      </c>
      <c r="F3396" s="118">
        <v>20</v>
      </c>
      <c r="G3396" s="119" t="s">
        <v>486</v>
      </c>
      <c r="H3396" s="120">
        <v>5</v>
      </c>
      <c r="I3396" s="115">
        <v>19</v>
      </c>
      <c r="J3396" s="116" t="s">
        <v>486</v>
      </c>
      <c r="K3396" s="121">
        <v>22</v>
      </c>
      <c r="L3396" s="108"/>
      <c r="M3396" s="122">
        <v>14054</v>
      </c>
      <c r="N3396" s="123">
        <v>15776</v>
      </c>
      <c r="O3396" s="124">
        <v>17110</v>
      </c>
      <c r="P3396" s="123">
        <v>17007</v>
      </c>
      <c r="Q3396" s="124">
        <v>16415</v>
      </c>
      <c r="R3396" s="123">
        <v>16165</v>
      </c>
      <c r="S3396" s="124">
        <v>15993</v>
      </c>
      <c r="T3396" s="123">
        <v>18230</v>
      </c>
      <c r="U3396" s="124">
        <v>19470</v>
      </c>
      <c r="V3396" s="123">
        <v>18924</v>
      </c>
      <c r="W3396" s="124">
        <v>18395</v>
      </c>
      <c r="X3396" s="123">
        <v>18897</v>
      </c>
      <c r="Y3396" s="124">
        <v>18776</v>
      </c>
      <c r="Z3396" s="123">
        <v>22405</v>
      </c>
      <c r="AA3396" s="124">
        <v>22803</v>
      </c>
      <c r="AB3396" s="123">
        <v>22270</v>
      </c>
      <c r="AC3396" s="124">
        <v>21384</v>
      </c>
      <c r="AD3396" s="123">
        <v>20541</v>
      </c>
      <c r="AE3396" s="125">
        <v>23028</v>
      </c>
      <c r="AF3396" s="126">
        <v>24254</v>
      </c>
    </row>
    <row r="3397" spans="2:32">
      <c r="B3397" s="127">
        <v>3359</v>
      </c>
      <c r="C3397" s="128">
        <v>3359</v>
      </c>
      <c r="D3397" s="129">
        <v>140</v>
      </c>
      <c r="E3397" s="130">
        <v>5</v>
      </c>
      <c r="F3397" s="131">
        <v>20</v>
      </c>
      <c r="G3397" s="132" t="s">
        <v>486</v>
      </c>
      <c r="H3397" s="133">
        <v>5</v>
      </c>
      <c r="I3397" s="128">
        <v>19</v>
      </c>
      <c r="J3397" s="129" t="s">
        <v>486</v>
      </c>
      <c r="K3397" s="134">
        <v>23</v>
      </c>
      <c r="L3397" s="108"/>
      <c r="M3397" s="81">
        <v>13126</v>
      </c>
      <c r="N3397" s="135">
        <v>14490</v>
      </c>
      <c r="O3397" s="136">
        <v>15773</v>
      </c>
      <c r="P3397" s="135">
        <v>15665</v>
      </c>
      <c r="Q3397" s="136">
        <v>15292</v>
      </c>
      <c r="R3397" s="135">
        <v>15270</v>
      </c>
      <c r="S3397" s="136">
        <v>15166</v>
      </c>
      <c r="T3397" s="135">
        <v>16989</v>
      </c>
      <c r="U3397" s="136">
        <v>18263</v>
      </c>
      <c r="V3397" s="135">
        <v>17919</v>
      </c>
      <c r="W3397" s="136">
        <v>17843</v>
      </c>
      <c r="X3397" s="135">
        <v>18124</v>
      </c>
      <c r="Y3397" s="136">
        <v>18032</v>
      </c>
      <c r="Z3397" s="135">
        <v>21254</v>
      </c>
      <c r="AA3397" s="136">
        <v>21660</v>
      </c>
      <c r="AB3397" s="135">
        <v>21391</v>
      </c>
      <c r="AC3397" s="136">
        <v>20951</v>
      </c>
      <c r="AD3397" s="135">
        <v>19867</v>
      </c>
      <c r="AE3397" s="137">
        <v>22022</v>
      </c>
      <c r="AF3397" s="138">
        <v>23200</v>
      </c>
    </row>
    <row r="3398" spans="2:32">
      <c r="B3398" s="114">
        <v>3360</v>
      </c>
      <c r="C3398" s="115">
        <v>3360</v>
      </c>
      <c r="D3398" s="116">
        <v>140</v>
      </c>
      <c r="E3398" s="117">
        <v>5</v>
      </c>
      <c r="F3398" s="118">
        <v>20</v>
      </c>
      <c r="G3398" s="119" t="s">
        <v>486</v>
      </c>
      <c r="H3398" s="120">
        <v>5</v>
      </c>
      <c r="I3398" s="115">
        <v>19</v>
      </c>
      <c r="J3398" s="116" t="s">
        <v>486</v>
      </c>
      <c r="K3398" s="121">
        <v>24</v>
      </c>
      <c r="L3398" s="108"/>
      <c r="M3398" s="122">
        <v>12425</v>
      </c>
      <c r="N3398" s="123">
        <v>13558</v>
      </c>
      <c r="O3398" s="124">
        <v>14780</v>
      </c>
      <c r="P3398" s="123">
        <v>14655</v>
      </c>
      <c r="Q3398" s="124">
        <v>14429</v>
      </c>
      <c r="R3398" s="123">
        <v>14552</v>
      </c>
      <c r="S3398" s="124">
        <v>14494</v>
      </c>
      <c r="T3398" s="123">
        <v>16043</v>
      </c>
      <c r="U3398" s="124">
        <v>17297</v>
      </c>
      <c r="V3398" s="123">
        <v>17092</v>
      </c>
      <c r="W3398" s="124">
        <v>17271</v>
      </c>
      <c r="X3398" s="123">
        <v>17439</v>
      </c>
      <c r="Y3398" s="124">
        <v>17418</v>
      </c>
      <c r="Z3398" s="123">
        <v>20365</v>
      </c>
      <c r="AA3398" s="124">
        <v>20749</v>
      </c>
      <c r="AB3398" s="123">
        <v>20668</v>
      </c>
      <c r="AC3398" s="124">
        <v>20464</v>
      </c>
      <c r="AD3398" s="123">
        <v>19271</v>
      </c>
      <c r="AE3398" s="125">
        <v>21195</v>
      </c>
      <c r="AF3398" s="126">
        <v>22354</v>
      </c>
    </row>
    <row r="3399" spans="2:32">
      <c r="B3399" s="127">
        <v>3361</v>
      </c>
      <c r="C3399" s="128">
        <v>3361</v>
      </c>
      <c r="D3399" s="129">
        <v>141</v>
      </c>
      <c r="E3399" s="130">
        <v>5</v>
      </c>
      <c r="F3399" s="131">
        <v>21</v>
      </c>
      <c r="G3399" s="132" t="s">
        <v>486</v>
      </c>
      <c r="H3399" s="133">
        <v>5</v>
      </c>
      <c r="I3399" s="128">
        <v>20</v>
      </c>
      <c r="J3399" s="129" t="s">
        <v>486</v>
      </c>
      <c r="K3399" s="134">
        <v>1</v>
      </c>
      <c r="L3399" s="108"/>
      <c r="M3399" s="81">
        <v>11193</v>
      </c>
      <c r="N3399" s="135">
        <v>13155</v>
      </c>
      <c r="O3399" s="136">
        <v>13716</v>
      </c>
      <c r="P3399" s="135">
        <v>13693</v>
      </c>
      <c r="Q3399" s="136">
        <v>13660</v>
      </c>
      <c r="R3399" s="135">
        <v>13238</v>
      </c>
      <c r="S3399" s="136">
        <v>14965</v>
      </c>
      <c r="T3399" s="135">
        <v>15659</v>
      </c>
      <c r="U3399" s="136">
        <v>16257</v>
      </c>
      <c r="V3399" s="135">
        <v>16206</v>
      </c>
      <c r="W3399" s="136">
        <v>15836</v>
      </c>
      <c r="X3399" s="135">
        <v>16017</v>
      </c>
      <c r="Y3399" s="136">
        <v>18240</v>
      </c>
      <c r="Z3399" s="135">
        <v>19483</v>
      </c>
      <c r="AA3399" s="136">
        <v>19726</v>
      </c>
      <c r="AB3399" s="135">
        <v>19606</v>
      </c>
      <c r="AC3399" s="136">
        <v>18573</v>
      </c>
      <c r="AD3399" s="135">
        <v>20304</v>
      </c>
      <c r="AE3399" s="137">
        <v>21019</v>
      </c>
      <c r="AF3399" s="138">
        <v>21561</v>
      </c>
    </row>
    <row r="3400" spans="2:32">
      <c r="B3400" s="114">
        <v>3362</v>
      </c>
      <c r="C3400" s="115">
        <v>3362</v>
      </c>
      <c r="D3400" s="116">
        <v>141</v>
      </c>
      <c r="E3400" s="117">
        <v>5</v>
      </c>
      <c r="F3400" s="118">
        <v>21</v>
      </c>
      <c r="G3400" s="119" t="s">
        <v>486</v>
      </c>
      <c r="H3400" s="120">
        <v>5</v>
      </c>
      <c r="I3400" s="115">
        <v>20</v>
      </c>
      <c r="J3400" s="116" t="s">
        <v>486</v>
      </c>
      <c r="K3400" s="121">
        <v>2</v>
      </c>
      <c r="L3400" s="108"/>
      <c r="M3400" s="122">
        <v>10956</v>
      </c>
      <c r="N3400" s="123">
        <v>12870</v>
      </c>
      <c r="O3400" s="124">
        <v>13300</v>
      </c>
      <c r="P3400" s="123">
        <v>13249</v>
      </c>
      <c r="Q3400" s="124">
        <v>13262</v>
      </c>
      <c r="R3400" s="123">
        <v>12949</v>
      </c>
      <c r="S3400" s="124">
        <v>14561</v>
      </c>
      <c r="T3400" s="123">
        <v>15324</v>
      </c>
      <c r="U3400" s="124">
        <v>15746</v>
      </c>
      <c r="V3400" s="123">
        <v>15716</v>
      </c>
      <c r="W3400" s="124">
        <v>15438</v>
      </c>
      <c r="X3400" s="123">
        <v>15640</v>
      </c>
      <c r="Y3400" s="124">
        <v>17738</v>
      </c>
      <c r="Z3400" s="123">
        <v>18861</v>
      </c>
      <c r="AA3400" s="124">
        <v>19081</v>
      </c>
      <c r="AB3400" s="123">
        <v>19000</v>
      </c>
      <c r="AC3400" s="124">
        <v>18075</v>
      </c>
      <c r="AD3400" s="123">
        <v>19734</v>
      </c>
      <c r="AE3400" s="125">
        <v>20498</v>
      </c>
      <c r="AF3400" s="126">
        <v>20865</v>
      </c>
    </row>
    <row r="3401" spans="2:32">
      <c r="B3401" s="127">
        <v>3363</v>
      </c>
      <c r="C3401" s="128">
        <v>3363</v>
      </c>
      <c r="D3401" s="129">
        <v>141</v>
      </c>
      <c r="E3401" s="130">
        <v>5</v>
      </c>
      <c r="F3401" s="131">
        <v>21</v>
      </c>
      <c r="G3401" s="132" t="s">
        <v>486</v>
      </c>
      <c r="H3401" s="133">
        <v>5</v>
      </c>
      <c r="I3401" s="128">
        <v>20</v>
      </c>
      <c r="J3401" s="129" t="s">
        <v>486</v>
      </c>
      <c r="K3401" s="134">
        <v>3</v>
      </c>
      <c r="L3401" s="108"/>
      <c r="M3401" s="81">
        <v>10846</v>
      </c>
      <c r="N3401" s="135">
        <v>12751</v>
      </c>
      <c r="O3401" s="136">
        <v>13079</v>
      </c>
      <c r="P3401" s="135">
        <v>13050</v>
      </c>
      <c r="Q3401" s="136">
        <v>13078</v>
      </c>
      <c r="R3401" s="135">
        <v>12795</v>
      </c>
      <c r="S3401" s="136">
        <v>14387</v>
      </c>
      <c r="T3401" s="135">
        <v>15131</v>
      </c>
      <c r="U3401" s="136">
        <v>15422</v>
      </c>
      <c r="V3401" s="135">
        <v>15433</v>
      </c>
      <c r="W3401" s="136">
        <v>15186</v>
      </c>
      <c r="X3401" s="135">
        <v>15373</v>
      </c>
      <c r="Y3401" s="136">
        <v>17425</v>
      </c>
      <c r="Z3401" s="135">
        <v>18392</v>
      </c>
      <c r="AA3401" s="136">
        <v>18634</v>
      </c>
      <c r="AB3401" s="135">
        <v>18578</v>
      </c>
      <c r="AC3401" s="136">
        <v>17716</v>
      </c>
      <c r="AD3401" s="135">
        <v>19342</v>
      </c>
      <c r="AE3401" s="137">
        <v>20086</v>
      </c>
      <c r="AF3401" s="138">
        <v>20322</v>
      </c>
    </row>
    <row r="3402" spans="2:32">
      <c r="B3402" s="114">
        <v>3364</v>
      </c>
      <c r="C3402" s="115">
        <v>3364</v>
      </c>
      <c r="D3402" s="116">
        <v>141</v>
      </c>
      <c r="E3402" s="117">
        <v>5</v>
      </c>
      <c r="F3402" s="118">
        <v>21</v>
      </c>
      <c r="G3402" s="119" t="s">
        <v>486</v>
      </c>
      <c r="H3402" s="120">
        <v>5</v>
      </c>
      <c r="I3402" s="115">
        <v>20</v>
      </c>
      <c r="J3402" s="116" t="s">
        <v>486</v>
      </c>
      <c r="K3402" s="121">
        <v>4</v>
      </c>
      <c r="L3402" s="108"/>
      <c r="M3402" s="122">
        <v>10813</v>
      </c>
      <c r="N3402" s="123">
        <v>12763</v>
      </c>
      <c r="O3402" s="124">
        <v>13020</v>
      </c>
      <c r="P3402" s="123">
        <v>13011</v>
      </c>
      <c r="Q3402" s="124">
        <v>12898</v>
      </c>
      <c r="R3402" s="123">
        <v>12708</v>
      </c>
      <c r="S3402" s="124">
        <v>14269</v>
      </c>
      <c r="T3402" s="123">
        <v>14988</v>
      </c>
      <c r="U3402" s="124">
        <v>15156</v>
      </c>
      <c r="V3402" s="123">
        <v>15026</v>
      </c>
      <c r="W3402" s="124">
        <v>14869</v>
      </c>
      <c r="X3402" s="123">
        <v>15033</v>
      </c>
      <c r="Y3402" s="124">
        <v>16983</v>
      </c>
      <c r="Z3402" s="123">
        <v>17795</v>
      </c>
      <c r="AA3402" s="124">
        <v>18000</v>
      </c>
      <c r="AB3402" s="123">
        <v>17836</v>
      </c>
      <c r="AC3402" s="124">
        <v>17160</v>
      </c>
      <c r="AD3402" s="123">
        <v>18702</v>
      </c>
      <c r="AE3402" s="125">
        <v>19409</v>
      </c>
      <c r="AF3402" s="126">
        <v>19547</v>
      </c>
    </row>
    <row r="3403" spans="2:32">
      <c r="B3403" s="127">
        <v>3365</v>
      </c>
      <c r="C3403" s="128">
        <v>3365</v>
      </c>
      <c r="D3403" s="129">
        <v>141</v>
      </c>
      <c r="E3403" s="130">
        <v>5</v>
      </c>
      <c r="F3403" s="131">
        <v>21</v>
      </c>
      <c r="G3403" s="132" t="s">
        <v>486</v>
      </c>
      <c r="H3403" s="133">
        <v>5</v>
      </c>
      <c r="I3403" s="128">
        <v>20</v>
      </c>
      <c r="J3403" s="129" t="s">
        <v>486</v>
      </c>
      <c r="K3403" s="134">
        <v>5</v>
      </c>
      <c r="L3403" s="108"/>
      <c r="M3403" s="81">
        <v>10888</v>
      </c>
      <c r="N3403" s="135">
        <v>13273</v>
      </c>
      <c r="O3403" s="136">
        <v>13463</v>
      </c>
      <c r="P3403" s="135">
        <v>13432</v>
      </c>
      <c r="Q3403" s="136">
        <v>12940</v>
      </c>
      <c r="R3403" s="135">
        <v>12778</v>
      </c>
      <c r="S3403" s="136">
        <v>14588</v>
      </c>
      <c r="T3403" s="135">
        <v>15310</v>
      </c>
      <c r="U3403" s="136">
        <v>15449</v>
      </c>
      <c r="V3403" s="135">
        <v>14814</v>
      </c>
      <c r="W3403" s="136">
        <v>14606</v>
      </c>
      <c r="X3403" s="135">
        <v>14859</v>
      </c>
      <c r="Y3403" s="136">
        <v>16934</v>
      </c>
      <c r="Z3403" s="135">
        <v>17681</v>
      </c>
      <c r="AA3403" s="136">
        <v>17832</v>
      </c>
      <c r="AB3403" s="135">
        <v>17235</v>
      </c>
      <c r="AC3403" s="136">
        <v>16616</v>
      </c>
      <c r="AD3403" s="135">
        <v>18423</v>
      </c>
      <c r="AE3403" s="137">
        <v>19145</v>
      </c>
      <c r="AF3403" s="138">
        <v>19222</v>
      </c>
    </row>
    <row r="3404" spans="2:32">
      <c r="B3404" s="114">
        <v>3366</v>
      </c>
      <c r="C3404" s="115">
        <v>3366</v>
      </c>
      <c r="D3404" s="116">
        <v>141</v>
      </c>
      <c r="E3404" s="117">
        <v>5</v>
      </c>
      <c r="F3404" s="118">
        <v>21</v>
      </c>
      <c r="G3404" s="119" t="s">
        <v>486</v>
      </c>
      <c r="H3404" s="120">
        <v>5</v>
      </c>
      <c r="I3404" s="115">
        <v>20</v>
      </c>
      <c r="J3404" s="116" t="s">
        <v>486</v>
      </c>
      <c r="K3404" s="121">
        <v>6</v>
      </c>
      <c r="L3404" s="108"/>
      <c r="M3404" s="122">
        <v>10951</v>
      </c>
      <c r="N3404" s="123">
        <v>14395</v>
      </c>
      <c r="O3404" s="124">
        <v>14447</v>
      </c>
      <c r="P3404" s="123">
        <v>14269</v>
      </c>
      <c r="Q3404" s="124">
        <v>12989</v>
      </c>
      <c r="R3404" s="123">
        <v>12736</v>
      </c>
      <c r="S3404" s="124">
        <v>15385</v>
      </c>
      <c r="T3404" s="123">
        <v>16231</v>
      </c>
      <c r="U3404" s="124">
        <v>16159</v>
      </c>
      <c r="V3404" s="123">
        <v>14509</v>
      </c>
      <c r="W3404" s="124">
        <v>14297</v>
      </c>
      <c r="X3404" s="123">
        <v>14504</v>
      </c>
      <c r="Y3404" s="124">
        <v>17303</v>
      </c>
      <c r="Z3404" s="123">
        <v>17943</v>
      </c>
      <c r="AA3404" s="124">
        <v>17960</v>
      </c>
      <c r="AB3404" s="123">
        <v>16501</v>
      </c>
      <c r="AC3404" s="124">
        <v>15976</v>
      </c>
      <c r="AD3404" s="123">
        <v>18567</v>
      </c>
      <c r="AE3404" s="125">
        <v>19386</v>
      </c>
      <c r="AF3404" s="126">
        <v>19274</v>
      </c>
    </row>
    <row r="3405" spans="2:32">
      <c r="B3405" s="127">
        <v>3367</v>
      </c>
      <c r="C3405" s="128">
        <v>3367</v>
      </c>
      <c r="D3405" s="129">
        <v>141</v>
      </c>
      <c r="E3405" s="130">
        <v>5</v>
      </c>
      <c r="F3405" s="131">
        <v>21</v>
      </c>
      <c r="G3405" s="132" t="s">
        <v>486</v>
      </c>
      <c r="H3405" s="133">
        <v>5</v>
      </c>
      <c r="I3405" s="128">
        <v>20</v>
      </c>
      <c r="J3405" s="129" t="s">
        <v>486</v>
      </c>
      <c r="K3405" s="134">
        <v>7</v>
      </c>
      <c r="L3405" s="108"/>
      <c r="M3405" s="81">
        <v>11225</v>
      </c>
      <c r="N3405" s="135">
        <v>15672</v>
      </c>
      <c r="O3405" s="136">
        <v>15929</v>
      </c>
      <c r="P3405" s="135">
        <v>15475</v>
      </c>
      <c r="Q3405" s="136">
        <v>13448</v>
      </c>
      <c r="R3405" s="135">
        <v>12918</v>
      </c>
      <c r="S3405" s="136">
        <v>16421</v>
      </c>
      <c r="T3405" s="135">
        <v>17353</v>
      </c>
      <c r="U3405" s="136">
        <v>17313</v>
      </c>
      <c r="V3405" s="135">
        <v>14672</v>
      </c>
      <c r="W3405" s="136">
        <v>14277</v>
      </c>
      <c r="X3405" s="135">
        <v>14343</v>
      </c>
      <c r="Y3405" s="136">
        <v>17946</v>
      </c>
      <c r="Z3405" s="135">
        <v>18777</v>
      </c>
      <c r="AA3405" s="136">
        <v>18526</v>
      </c>
      <c r="AB3405" s="135">
        <v>16326</v>
      </c>
      <c r="AC3405" s="136">
        <v>15663</v>
      </c>
      <c r="AD3405" s="135">
        <v>19027</v>
      </c>
      <c r="AE3405" s="137">
        <v>19917</v>
      </c>
      <c r="AF3405" s="138">
        <v>19959</v>
      </c>
    </row>
    <row r="3406" spans="2:32">
      <c r="B3406" s="114">
        <v>3368</v>
      </c>
      <c r="C3406" s="115">
        <v>3368</v>
      </c>
      <c r="D3406" s="116">
        <v>141</v>
      </c>
      <c r="E3406" s="117">
        <v>5</v>
      </c>
      <c r="F3406" s="118">
        <v>21</v>
      </c>
      <c r="G3406" s="119" t="s">
        <v>486</v>
      </c>
      <c r="H3406" s="120">
        <v>5</v>
      </c>
      <c r="I3406" s="115">
        <v>20</v>
      </c>
      <c r="J3406" s="116" t="s">
        <v>486</v>
      </c>
      <c r="K3406" s="121">
        <v>8</v>
      </c>
      <c r="L3406" s="108"/>
      <c r="M3406" s="122">
        <v>11802</v>
      </c>
      <c r="N3406" s="123">
        <v>16411</v>
      </c>
      <c r="O3406" s="124">
        <v>16774</v>
      </c>
      <c r="P3406" s="123">
        <v>16196</v>
      </c>
      <c r="Q3406" s="124">
        <v>14152</v>
      </c>
      <c r="R3406" s="123">
        <v>13476</v>
      </c>
      <c r="S3406" s="124">
        <v>17051</v>
      </c>
      <c r="T3406" s="123">
        <v>18012</v>
      </c>
      <c r="U3406" s="124">
        <v>18032</v>
      </c>
      <c r="V3406" s="123">
        <v>15295</v>
      </c>
      <c r="W3406" s="124">
        <v>14606</v>
      </c>
      <c r="X3406" s="123">
        <v>14742</v>
      </c>
      <c r="Y3406" s="124">
        <v>18326</v>
      </c>
      <c r="Z3406" s="123">
        <v>19349</v>
      </c>
      <c r="AA3406" s="124">
        <v>18983</v>
      </c>
      <c r="AB3406" s="123">
        <v>16780</v>
      </c>
      <c r="AC3406" s="124">
        <v>15911</v>
      </c>
      <c r="AD3406" s="123">
        <v>19321</v>
      </c>
      <c r="AE3406" s="125">
        <v>20357</v>
      </c>
      <c r="AF3406" s="126">
        <v>20484</v>
      </c>
    </row>
    <row r="3407" spans="2:32">
      <c r="B3407" s="127">
        <v>3369</v>
      </c>
      <c r="C3407" s="128">
        <v>3369</v>
      </c>
      <c r="D3407" s="129">
        <v>141</v>
      </c>
      <c r="E3407" s="130">
        <v>5</v>
      </c>
      <c r="F3407" s="131">
        <v>21</v>
      </c>
      <c r="G3407" s="132" t="s">
        <v>486</v>
      </c>
      <c r="H3407" s="133">
        <v>5</v>
      </c>
      <c r="I3407" s="128">
        <v>20</v>
      </c>
      <c r="J3407" s="129" t="s">
        <v>486</v>
      </c>
      <c r="K3407" s="134">
        <v>9</v>
      </c>
      <c r="L3407" s="108"/>
      <c r="M3407" s="81">
        <v>12394</v>
      </c>
      <c r="N3407" s="135">
        <v>16718</v>
      </c>
      <c r="O3407" s="136">
        <v>16952</v>
      </c>
      <c r="P3407" s="135">
        <v>16468</v>
      </c>
      <c r="Q3407" s="136">
        <v>14796</v>
      </c>
      <c r="R3407" s="135">
        <v>13914</v>
      </c>
      <c r="S3407" s="136">
        <v>17153</v>
      </c>
      <c r="T3407" s="135">
        <v>18179</v>
      </c>
      <c r="U3407" s="136">
        <v>18187</v>
      </c>
      <c r="V3407" s="135">
        <v>15798</v>
      </c>
      <c r="W3407" s="136">
        <v>14953</v>
      </c>
      <c r="X3407" s="135">
        <v>15050</v>
      </c>
      <c r="Y3407" s="136">
        <v>18210</v>
      </c>
      <c r="Z3407" s="135">
        <v>19466</v>
      </c>
      <c r="AA3407" s="136">
        <v>19158</v>
      </c>
      <c r="AB3407" s="135">
        <v>17170</v>
      </c>
      <c r="AC3407" s="136">
        <v>16218</v>
      </c>
      <c r="AD3407" s="135">
        <v>19157</v>
      </c>
      <c r="AE3407" s="137">
        <v>20513</v>
      </c>
      <c r="AF3407" s="138">
        <v>20574</v>
      </c>
    </row>
    <row r="3408" spans="2:32">
      <c r="B3408" s="114">
        <v>3370</v>
      </c>
      <c r="C3408" s="115">
        <v>3370</v>
      </c>
      <c r="D3408" s="116">
        <v>141</v>
      </c>
      <c r="E3408" s="117">
        <v>5</v>
      </c>
      <c r="F3408" s="118">
        <v>21</v>
      </c>
      <c r="G3408" s="119" t="s">
        <v>486</v>
      </c>
      <c r="H3408" s="120">
        <v>5</v>
      </c>
      <c r="I3408" s="115">
        <v>20</v>
      </c>
      <c r="J3408" s="116" t="s">
        <v>486</v>
      </c>
      <c r="K3408" s="121">
        <v>10</v>
      </c>
      <c r="L3408" s="108"/>
      <c r="M3408" s="122">
        <v>12678</v>
      </c>
      <c r="N3408" s="123">
        <v>16889</v>
      </c>
      <c r="O3408" s="124">
        <v>17084</v>
      </c>
      <c r="P3408" s="123">
        <v>16507</v>
      </c>
      <c r="Q3408" s="124">
        <v>15034</v>
      </c>
      <c r="R3408" s="123">
        <v>14209</v>
      </c>
      <c r="S3408" s="124">
        <v>17288</v>
      </c>
      <c r="T3408" s="123">
        <v>18434</v>
      </c>
      <c r="U3408" s="124">
        <v>18368</v>
      </c>
      <c r="V3408" s="123">
        <v>16119</v>
      </c>
      <c r="W3408" s="124">
        <v>15330</v>
      </c>
      <c r="X3408" s="123">
        <v>15421</v>
      </c>
      <c r="Y3408" s="124">
        <v>18428</v>
      </c>
      <c r="Z3408" s="123">
        <v>19744</v>
      </c>
      <c r="AA3408" s="124">
        <v>19338</v>
      </c>
      <c r="AB3408" s="123">
        <v>17564</v>
      </c>
      <c r="AC3408" s="124">
        <v>16657</v>
      </c>
      <c r="AD3408" s="123">
        <v>19420</v>
      </c>
      <c r="AE3408" s="125">
        <v>20923</v>
      </c>
      <c r="AF3408" s="126">
        <v>20893</v>
      </c>
    </row>
    <row r="3409" spans="2:32">
      <c r="B3409" s="127">
        <v>3371</v>
      </c>
      <c r="C3409" s="128">
        <v>3371</v>
      </c>
      <c r="D3409" s="129">
        <v>141</v>
      </c>
      <c r="E3409" s="130">
        <v>5</v>
      </c>
      <c r="F3409" s="131">
        <v>21</v>
      </c>
      <c r="G3409" s="132" t="s">
        <v>486</v>
      </c>
      <c r="H3409" s="133">
        <v>5</v>
      </c>
      <c r="I3409" s="128">
        <v>20</v>
      </c>
      <c r="J3409" s="129" t="s">
        <v>486</v>
      </c>
      <c r="K3409" s="134">
        <v>11</v>
      </c>
      <c r="L3409" s="108"/>
      <c r="M3409" s="81">
        <v>12633</v>
      </c>
      <c r="N3409" s="135">
        <v>16892</v>
      </c>
      <c r="O3409" s="136">
        <v>17048</v>
      </c>
      <c r="P3409" s="135">
        <v>16395</v>
      </c>
      <c r="Q3409" s="136">
        <v>15027</v>
      </c>
      <c r="R3409" s="135">
        <v>14213</v>
      </c>
      <c r="S3409" s="136">
        <v>17278</v>
      </c>
      <c r="T3409" s="135">
        <v>18520</v>
      </c>
      <c r="U3409" s="136">
        <v>18325</v>
      </c>
      <c r="V3409" s="135">
        <v>16257</v>
      </c>
      <c r="W3409" s="136">
        <v>15534</v>
      </c>
      <c r="X3409" s="135">
        <v>15506</v>
      </c>
      <c r="Y3409" s="136">
        <v>18509</v>
      </c>
      <c r="Z3409" s="135">
        <v>19881</v>
      </c>
      <c r="AA3409" s="136">
        <v>19310</v>
      </c>
      <c r="AB3409" s="135">
        <v>17790</v>
      </c>
      <c r="AC3409" s="136">
        <v>16922</v>
      </c>
      <c r="AD3409" s="135">
        <v>19551</v>
      </c>
      <c r="AE3409" s="137">
        <v>21129</v>
      </c>
      <c r="AF3409" s="138">
        <v>21084</v>
      </c>
    </row>
    <row r="3410" spans="2:32">
      <c r="B3410" s="114">
        <v>3372</v>
      </c>
      <c r="C3410" s="115">
        <v>3372</v>
      </c>
      <c r="D3410" s="116">
        <v>141</v>
      </c>
      <c r="E3410" s="117">
        <v>5</v>
      </c>
      <c r="F3410" s="118">
        <v>21</v>
      </c>
      <c r="G3410" s="119" t="s">
        <v>486</v>
      </c>
      <c r="H3410" s="120">
        <v>5</v>
      </c>
      <c r="I3410" s="115">
        <v>20</v>
      </c>
      <c r="J3410" s="116" t="s">
        <v>486</v>
      </c>
      <c r="K3410" s="121">
        <v>12</v>
      </c>
      <c r="L3410" s="108"/>
      <c r="M3410" s="122">
        <v>12946</v>
      </c>
      <c r="N3410" s="123">
        <v>17301</v>
      </c>
      <c r="O3410" s="124">
        <v>17291</v>
      </c>
      <c r="P3410" s="123">
        <v>16628</v>
      </c>
      <c r="Q3410" s="124">
        <v>15235</v>
      </c>
      <c r="R3410" s="123">
        <v>14588</v>
      </c>
      <c r="S3410" s="124">
        <v>17560</v>
      </c>
      <c r="T3410" s="123">
        <v>18944</v>
      </c>
      <c r="U3410" s="124">
        <v>18541</v>
      </c>
      <c r="V3410" s="123">
        <v>16545</v>
      </c>
      <c r="W3410" s="124">
        <v>15817</v>
      </c>
      <c r="X3410" s="123">
        <v>15916</v>
      </c>
      <c r="Y3410" s="124">
        <v>18814</v>
      </c>
      <c r="Z3410" s="123">
        <v>20200</v>
      </c>
      <c r="AA3410" s="124">
        <v>19562</v>
      </c>
      <c r="AB3410" s="123">
        <v>18114</v>
      </c>
      <c r="AC3410" s="124">
        <v>17212</v>
      </c>
      <c r="AD3410" s="123">
        <v>19887</v>
      </c>
      <c r="AE3410" s="125">
        <v>21587</v>
      </c>
      <c r="AF3410" s="126">
        <v>21432</v>
      </c>
    </row>
    <row r="3411" spans="2:32">
      <c r="B3411" s="127">
        <v>3373</v>
      </c>
      <c r="C3411" s="128">
        <v>3373</v>
      </c>
      <c r="D3411" s="129">
        <v>141</v>
      </c>
      <c r="E3411" s="130">
        <v>5</v>
      </c>
      <c r="F3411" s="131">
        <v>21</v>
      </c>
      <c r="G3411" s="132" t="s">
        <v>486</v>
      </c>
      <c r="H3411" s="133">
        <v>5</v>
      </c>
      <c r="I3411" s="128">
        <v>20</v>
      </c>
      <c r="J3411" s="129" t="s">
        <v>486</v>
      </c>
      <c r="K3411" s="134">
        <v>13</v>
      </c>
      <c r="L3411" s="108"/>
      <c r="M3411" s="81">
        <v>12915</v>
      </c>
      <c r="N3411" s="135">
        <v>17552</v>
      </c>
      <c r="O3411" s="136">
        <v>17466</v>
      </c>
      <c r="P3411" s="135">
        <v>16715</v>
      </c>
      <c r="Q3411" s="136">
        <v>15148</v>
      </c>
      <c r="R3411" s="135">
        <v>14581</v>
      </c>
      <c r="S3411" s="136">
        <v>17734</v>
      </c>
      <c r="T3411" s="135">
        <v>19204</v>
      </c>
      <c r="U3411" s="136">
        <v>18725</v>
      </c>
      <c r="V3411" s="135">
        <v>16476</v>
      </c>
      <c r="W3411" s="136">
        <v>15844</v>
      </c>
      <c r="X3411" s="135">
        <v>15913</v>
      </c>
      <c r="Y3411" s="136">
        <v>18993</v>
      </c>
      <c r="Z3411" s="135">
        <v>20365</v>
      </c>
      <c r="AA3411" s="136">
        <v>19645</v>
      </c>
      <c r="AB3411" s="135">
        <v>18045</v>
      </c>
      <c r="AC3411" s="136">
        <v>17234</v>
      </c>
      <c r="AD3411" s="135">
        <v>20065</v>
      </c>
      <c r="AE3411" s="137">
        <v>21814</v>
      </c>
      <c r="AF3411" s="138">
        <v>21612</v>
      </c>
    </row>
    <row r="3412" spans="2:32">
      <c r="B3412" s="114">
        <v>3374</v>
      </c>
      <c r="C3412" s="115">
        <v>3374</v>
      </c>
      <c r="D3412" s="116">
        <v>141</v>
      </c>
      <c r="E3412" s="117">
        <v>5</v>
      </c>
      <c r="F3412" s="118">
        <v>21</v>
      </c>
      <c r="G3412" s="119" t="s">
        <v>486</v>
      </c>
      <c r="H3412" s="120">
        <v>5</v>
      </c>
      <c r="I3412" s="115">
        <v>20</v>
      </c>
      <c r="J3412" s="116" t="s">
        <v>486</v>
      </c>
      <c r="K3412" s="121">
        <v>14</v>
      </c>
      <c r="L3412" s="108"/>
      <c r="M3412" s="122">
        <v>12551</v>
      </c>
      <c r="N3412" s="123">
        <v>17362</v>
      </c>
      <c r="O3412" s="124">
        <v>17156</v>
      </c>
      <c r="P3412" s="123">
        <v>16373</v>
      </c>
      <c r="Q3412" s="124">
        <v>14843</v>
      </c>
      <c r="R3412" s="123">
        <v>14211</v>
      </c>
      <c r="S3412" s="124">
        <v>17525</v>
      </c>
      <c r="T3412" s="123">
        <v>19022</v>
      </c>
      <c r="U3412" s="124">
        <v>18415</v>
      </c>
      <c r="V3412" s="123">
        <v>16152</v>
      </c>
      <c r="W3412" s="124">
        <v>15601</v>
      </c>
      <c r="X3412" s="123">
        <v>15518</v>
      </c>
      <c r="Y3412" s="124">
        <v>18750</v>
      </c>
      <c r="Z3412" s="123">
        <v>19958</v>
      </c>
      <c r="AA3412" s="124">
        <v>19242</v>
      </c>
      <c r="AB3412" s="123">
        <v>17688</v>
      </c>
      <c r="AC3412" s="124">
        <v>16967</v>
      </c>
      <c r="AD3412" s="123">
        <v>19801</v>
      </c>
      <c r="AE3412" s="125">
        <v>21499</v>
      </c>
      <c r="AF3412" s="126">
        <v>21207</v>
      </c>
    </row>
    <row r="3413" spans="2:32">
      <c r="B3413" s="127">
        <v>3375</v>
      </c>
      <c r="C3413" s="128">
        <v>3375</v>
      </c>
      <c r="D3413" s="129">
        <v>141</v>
      </c>
      <c r="E3413" s="130">
        <v>5</v>
      </c>
      <c r="F3413" s="131">
        <v>21</v>
      </c>
      <c r="G3413" s="132" t="s">
        <v>486</v>
      </c>
      <c r="H3413" s="133">
        <v>5</v>
      </c>
      <c r="I3413" s="128">
        <v>20</v>
      </c>
      <c r="J3413" s="129" t="s">
        <v>486</v>
      </c>
      <c r="K3413" s="134">
        <v>15</v>
      </c>
      <c r="L3413" s="108"/>
      <c r="M3413" s="81">
        <v>12913</v>
      </c>
      <c r="N3413" s="135">
        <v>17654</v>
      </c>
      <c r="O3413" s="136">
        <v>17473</v>
      </c>
      <c r="P3413" s="135">
        <v>16576</v>
      </c>
      <c r="Q3413" s="136">
        <v>15090</v>
      </c>
      <c r="R3413" s="135">
        <v>14558</v>
      </c>
      <c r="S3413" s="136">
        <v>17857</v>
      </c>
      <c r="T3413" s="135">
        <v>19300</v>
      </c>
      <c r="U3413" s="136">
        <v>18706</v>
      </c>
      <c r="V3413" s="135">
        <v>16365</v>
      </c>
      <c r="W3413" s="136">
        <v>15844</v>
      </c>
      <c r="X3413" s="135">
        <v>15840</v>
      </c>
      <c r="Y3413" s="136">
        <v>19059</v>
      </c>
      <c r="Z3413" s="135">
        <v>20187</v>
      </c>
      <c r="AA3413" s="136">
        <v>19361</v>
      </c>
      <c r="AB3413" s="135">
        <v>17856</v>
      </c>
      <c r="AC3413" s="136">
        <v>17185</v>
      </c>
      <c r="AD3413" s="135">
        <v>20085</v>
      </c>
      <c r="AE3413" s="137">
        <v>21716</v>
      </c>
      <c r="AF3413" s="138">
        <v>21420</v>
      </c>
    </row>
    <row r="3414" spans="2:32">
      <c r="B3414" s="114">
        <v>3376</v>
      </c>
      <c r="C3414" s="115">
        <v>3376</v>
      </c>
      <c r="D3414" s="116">
        <v>141</v>
      </c>
      <c r="E3414" s="117">
        <v>5</v>
      </c>
      <c r="F3414" s="118">
        <v>21</v>
      </c>
      <c r="G3414" s="119" t="s">
        <v>486</v>
      </c>
      <c r="H3414" s="120">
        <v>5</v>
      </c>
      <c r="I3414" s="115">
        <v>20</v>
      </c>
      <c r="J3414" s="116" t="s">
        <v>486</v>
      </c>
      <c r="K3414" s="121">
        <v>16</v>
      </c>
      <c r="L3414" s="108"/>
      <c r="M3414" s="122">
        <v>13205</v>
      </c>
      <c r="N3414" s="123">
        <v>17925</v>
      </c>
      <c r="O3414" s="124">
        <v>17686</v>
      </c>
      <c r="P3414" s="123">
        <v>16717</v>
      </c>
      <c r="Q3414" s="124">
        <v>15251</v>
      </c>
      <c r="R3414" s="123">
        <v>14789</v>
      </c>
      <c r="S3414" s="124">
        <v>18343</v>
      </c>
      <c r="T3414" s="123">
        <v>19527</v>
      </c>
      <c r="U3414" s="124">
        <v>18844</v>
      </c>
      <c r="V3414" s="123">
        <v>16444</v>
      </c>
      <c r="W3414" s="124">
        <v>16028</v>
      </c>
      <c r="X3414" s="123">
        <v>16001</v>
      </c>
      <c r="Y3414" s="124">
        <v>19633</v>
      </c>
      <c r="Z3414" s="123">
        <v>20184</v>
      </c>
      <c r="AA3414" s="124">
        <v>19294</v>
      </c>
      <c r="AB3414" s="123">
        <v>17827</v>
      </c>
      <c r="AC3414" s="124">
        <v>17313</v>
      </c>
      <c r="AD3414" s="123">
        <v>20627</v>
      </c>
      <c r="AE3414" s="125">
        <v>21775</v>
      </c>
      <c r="AF3414" s="126">
        <v>21368</v>
      </c>
    </row>
    <row r="3415" spans="2:32">
      <c r="B3415" s="127">
        <v>3377</v>
      </c>
      <c r="C3415" s="128">
        <v>3377</v>
      </c>
      <c r="D3415" s="129">
        <v>141</v>
      </c>
      <c r="E3415" s="130">
        <v>5</v>
      </c>
      <c r="F3415" s="131">
        <v>21</v>
      </c>
      <c r="G3415" s="132" t="s">
        <v>486</v>
      </c>
      <c r="H3415" s="133">
        <v>5</v>
      </c>
      <c r="I3415" s="128">
        <v>20</v>
      </c>
      <c r="J3415" s="129" t="s">
        <v>486</v>
      </c>
      <c r="K3415" s="134">
        <v>17</v>
      </c>
      <c r="L3415" s="108"/>
      <c r="M3415" s="81">
        <v>13471</v>
      </c>
      <c r="N3415" s="135">
        <v>17846</v>
      </c>
      <c r="O3415" s="136">
        <v>17725</v>
      </c>
      <c r="P3415" s="135">
        <v>16655</v>
      </c>
      <c r="Q3415" s="136">
        <v>15479</v>
      </c>
      <c r="R3415" s="135">
        <v>15074</v>
      </c>
      <c r="S3415" s="136">
        <v>18539</v>
      </c>
      <c r="T3415" s="135">
        <v>19495</v>
      </c>
      <c r="U3415" s="136">
        <v>18833</v>
      </c>
      <c r="V3415" s="135">
        <v>16670</v>
      </c>
      <c r="W3415" s="136">
        <v>16283</v>
      </c>
      <c r="X3415" s="135">
        <v>16260</v>
      </c>
      <c r="Y3415" s="136">
        <v>19858</v>
      </c>
      <c r="Z3415" s="135">
        <v>20266</v>
      </c>
      <c r="AA3415" s="136">
        <v>19196</v>
      </c>
      <c r="AB3415" s="135">
        <v>18077</v>
      </c>
      <c r="AC3415" s="136">
        <v>17593</v>
      </c>
      <c r="AD3415" s="135">
        <v>20865</v>
      </c>
      <c r="AE3415" s="137">
        <v>21819</v>
      </c>
      <c r="AF3415" s="138">
        <v>21442</v>
      </c>
    </row>
    <row r="3416" spans="2:32">
      <c r="B3416" s="114">
        <v>3378</v>
      </c>
      <c r="C3416" s="115">
        <v>3378</v>
      </c>
      <c r="D3416" s="116">
        <v>141</v>
      </c>
      <c r="E3416" s="117">
        <v>5</v>
      </c>
      <c r="F3416" s="118">
        <v>21</v>
      </c>
      <c r="G3416" s="119" t="s">
        <v>486</v>
      </c>
      <c r="H3416" s="120">
        <v>5</v>
      </c>
      <c r="I3416" s="115">
        <v>20</v>
      </c>
      <c r="J3416" s="116" t="s">
        <v>486</v>
      </c>
      <c r="K3416" s="121">
        <v>18</v>
      </c>
      <c r="L3416" s="108"/>
      <c r="M3416" s="122">
        <v>13552</v>
      </c>
      <c r="N3416" s="123">
        <v>17600</v>
      </c>
      <c r="O3416" s="124">
        <v>17631</v>
      </c>
      <c r="P3416" s="123">
        <v>16526</v>
      </c>
      <c r="Q3416" s="124">
        <v>15444</v>
      </c>
      <c r="R3416" s="123">
        <v>15337</v>
      </c>
      <c r="S3416" s="124">
        <v>18627</v>
      </c>
      <c r="T3416" s="123">
        <v>19233</v>
      </c>
      <c r="U3416" s="124">
        <v>19034</v>
      </c>
      <c r="V3416" s="123">
        <v>16886</v>
      </c>
      <c r="W3416" s="124">
        <v>16503</v>
      </c>
      <c r="X3416" s="123">
        <v>16761</v>
      </c>
      <c r="Y3416" s="124">
        <v>20091</v>
      </c>
      <c r="Z3416" s="123">
        <v>20648</v>
      </c>
      <c r="AA3416" s="124">
        <v>19502</v>
      </c>
      <c r="AB3416" s="123">
        <v>18503</v>
      </c>
      <c r="AC3416" s="124">
        <v>18027</v>
      </c>
      <c r="AD3416" s="123">
        <v>21173</v>
      </c>
      <c r="AE3416" s="125">
        <v>21866</v>
      </c>
      <c r="AF3416" s="126">
        <v>21895</v>
      </c>
    </row>
    <row r="3417" spans="2:32">
      <c r="B3417" s="127">
        <v>3379</v>
      </c>
      <c r="C3417" s="128">
        <v>3379</v>
      </c>
      <c r="D3417" s="129">
        <v>141</v>
      </c>
      <c r="E3417" s="130">
        <v>5</v>
      </c>
      <c r="F3417" s="131">
        <v>21</v>
      </c>
      <c r="G3417" s="132" t="s">
        <v>486</v>
      </c>
      <c r="H3417" s="133">
        <v>5</v>
      </c>
      <c r="I3417" s="128">
        <v>20</v>
      </c>
      <c r="J3417" s="129" t="s">
        <v>486</v>
      </c>
      <c r="K3417" s="134">
        <v>19</v>
      </c>
      <c r="L3417" s="108"/>
      <c r="M3417" s="81">
        <v>13662</v>
      </c>
      <c r="N3417" s="135">
        <v>17581</v>
      </c>
      <c r="O3417" s="136">
        <v>17509</v>
      </c>
      <c r="P3417" s="135">
        <v>16442</v>
      </c>
      <c r="Q3417" s="136">
        <v>15334</v>
      </c>
      <c r="R3417" s="135">
        <v>15503</v>
      </c>
      <c r="S3417" s="136">
        <v>18567</v>
      </c>
      <c r="T3417" s="135">
        <v>19389</v>
      </c>
      <c r="U3417" s="136">
        <v>19171</v>
      </c>
      <c r="V3417" s="135">
        <v>16968</v>
      </c>
      <c r="W3417" s="136">
        <v>16857</v>
      </c>
      <c r="X3417" s="135">
        <v>17249</v>
      </c>
      <c r="Y3417" s="136">
        <v>20326</v>
      </c>
      <c r="Z3417" s="135">
        <v>21103</v>
      </c>
      <c r="AA3417" s="136">
        <v>19990</v>
      </c>
      <c r="AB3417" s="135">
        <v>18863</v>
      </c>
      <c r="AC3417" s="136">
        <v>18630</v>
      </c>
      <c r="AD3417" s="135">
        <v>21591</v>
      </c>
      <c r="AE3417" s="137">
        <v>22545</v>
      </c>
      <c r="AF3417" s="138">
        <v>22495</v>
      </c>
    </row>
    <row r="3418" spans="2:32">
      <c r="B3418" s="114">
        <v>3380</v>
      </c>
      <c r="C3418" s="115">
        <v>3380</v>
      </c>
      <c r="D3418" s="116">
        <v>141</v>
      </c>
      <c r="E3418" s="117">
        <v>5</v>
      </c>
      <c r="F3418" s="118">
        <v>21</v>
      </c>
      <c r="G3418" s="119" t="s">
        <v>486</v>
      </c>
      <c r="H3418" s="120">
        <v>5</v>
      </c>
      <c r="I3418" s="115">
        <v>20</v>
      </c>
      <c r="J3418" s="116" t="s">
        <v>486</v>
      </c>
      <c r="K3418" s="121">
        <v>20</v>
      </c>
      <c r="L3418" s="108"/>
      <c r="M3418" s="122">
        <v>13834</v>
      </c>
      <c r="N3418" s="123">
        <v>17608</v>
      </c>
      <c r="O3418" s="124">
        <v>17687</v>
      </c>
      <c r="P3418" s="123">
        <v>16710</v>
      </c>
      <c r="Q3418" s="124">
        <v>15591</v>
      </c>
      <c r="R3418" s="123">
        <v>15840</v>
      </c>
      <c r="S3418" s="124">
        <v>18396</v>
      </c>
      <c r="T3418" s="123">
        <v>19609</v>
      </c>
      <c r="U3418" s="124">
        <v>19598</v>
      </c>
      <c r="V3418" s="123">
        <v>17385</v>
      </c>
      <c r="W3418" s="124">
        <v>17560</v>
      </c>
      <c r="X3418" s="123">
        <v>17914</v>
      </c>
      <c r="Y3418" s="124">
        <v>20663</v>
      </c>
      <c r="Z3418" s="123">
        <v>21929</v>
      </c>
      <c r="AA3418" s="124">
        <v>21006</v>
      </c>
      <c r="AB3418" s="123">
        <v>19785</v>
      </c>
      <c r="AC3418" s="124">
        <v>19589</v>
      </c>
      <c r="AD3418" s="123">
        <v>22135</v>
      </c>
      <c r="AE3418" s="125">
        <v>23360</v>
      </c>
      <c r="AF3418" s="126">
        <v>23491</v>
      </c>
    </row>
    <row r="3419" spans="2:32">
      <c r="B3419" s="127">
        <v>3381</v>
      </c>
      <c r="C3419" s="128">
        <v>3381</v>
      </c>
      <c r="D3419" s="129">
        <v>141</v>
      </c>
      <c r="E3419" s="130">
        <v>5</v>
      </c>
      <c r="F3419" s="131">
        <v>21</v>
      </c>
      <c r="G3419" s="132" t="s">
        <v>486</v>
      </c>
      <c r="H3419" s="133">
        <v>5</v>
      </c>
      <c r="I3419" s="128">
        <v>20</v>
      </c>
      <c r="J3419" s="129" t="s">
        <v>486</v>
      </c>
      <c r="K3419" s="134">
        <v>21</v>
      </c>
      <c r="L3419" s="108"/>
      <c r="M3419" s="81">
        <v>13879</v>
      </c>
      <c r="N3419" s="135">
        <v>17401</v>
      </c>
      <c r="O3419" s="136">
        <v>17595</v>
      </c>
      <c r="P3419" s="135">
        <v>16794</v>
      </c>
      <c r="Q3419" s="136">
        <v>15763</v>
      </c>
      <c r="R3419" s="135">
        <v>16025</v>
      </c>
      <c r="S3419" s="136">
        <v>18467</v>
      </c>
      <c r="T3419" s="135">
        <v>19701</v>
      </c>
      <c r="U3419" s="136">
        <v>19860</v>
      </c>
      <c r="V3419" s="135">
        <v>17903</v>
      </c>
      <c r="W3419" s="136">
        <v>18242</v>
      </c>
      <c r="X3419" s="135">
        <v>18490</v>
      </c>
      <c r="Y3419" s="136">
        <v>21233</v>
      </c>
      <c r="Z3419" s="135">
        <v>22707</v>
      </c>
      <c r="AA3419" s="136">
        <v>21957</v>
      </c>
      <c r="AB3419" s="135">
        <v>20808</v>
      </c>
      <c r="AC3419" s="136">
        <v>20623</v>
      </c>
      <c r="AD3419" s="135">
        <v>22993</v>
      </c>
      <c r="AE3419" s="137">
        <v>24281</v>
      </c>
      <c r="AF3419" s="138">
        <v>24519</v>
      </c>
    </row>
    <row r="3420" spans="2:32">
      <c r="B3420" s="114">
        <v>3382</v>
      </c>
      <c r="C3420" s="115">
        <v>3382</v>
      </c>
      <c r="D3420" s="116">
        <v>141</v>
      </c>
      <c r="E3420" s="117">
        <v>5</v>
      </c>
      <c r="F3420" s="118">
        <v>21</v>
      </c>
      <c r="G3420" s="119" t="s">
        <v>486</v>
      </c>
      <c r="H3420" s="120">
        <v>5</v>
      </c>
      <c r="I3420" s="115">
        <v>20</v>
      </c>
      <c r="J3420" s="116" t="s">
        <v>486</v>
      </c>
      <c r="K3420" s="121">
        <v>22</v>
      </c>
      <c r="L3420" s="108"/>
      <c r="M3420" s="122">
        <v>13222</v>
      </c>
      <c r="N3420" s="123">
        <v>16343</v>
      </c>
      <c r="O3420" s="124">
        <v>16502</v>
      </c>
      <c r="P3420" s="123">
        <v>15944</v>
      </c>
      <c r="Q3420" s="124">
        <v>15232</v>
      </c>
      <c r="R3420" s="123">
        <v>15417</v>
      </c>
      <c r="S3420" s="124">
        <v>17665</v>
      </c>
      <c r="T3420" s="123">
        <v>18837</v>
      </c>
      <c r="U3420" s="124">
        <v>19004</v>
      </c>
      <c r="V3420" s="123">
        <v>17624</v>
      </c>
      <c r="W3420" s="124">
        <v>17957</v>
      </c>
      <c r="X3420" s="123">
        <v>18115</v>
      </c>
      <c r="Y3420" s="124">
        <v>20751</v>
      </c>
      <c r="Z3420" s="123">
        <v>22119</v>
      </c>
      <c r="AA3420" s="124">
        <v>21660</v>
      </c>
      <c r="AB3420" s="123">
        <v>20821</v>
      </c>
      <c r="AC3420" s="124">
        <v>20560</v>
      </c>
      <c r="AD3420" s="123">
        <v>22681</v>
      </c>
      <c r="AE3420" s="125">
        <v>23910</v>
      </c>
      <c r="AF3420" s="126">
        <v>24109</v>
      </c>
    </row>
    <row r="3421" spans="2:32">
      <c r="B3421" s="127">
        <v>3383</v>
      </c>
      <c r="C3421" s="128">
        <v>3383</v>
      </c>
      <c r="D3421" s="129">
        <v>141</v>
      </c>
      <c r="E3421" s="130">
        <v>5</v>
      </c>
      <c r="F3421" s="131">
        <v>21</v>
      </c>
      <c r="G3421" s="132" t="s">
        <v>486</v>
      </c>
      <c r="H3421" s="133">
        <v>5</v>
      </c>
      <c r="I3421" s="128">
        <v>20</v>
      </c>
      <c r="J3421" s="129" t="s">
        <v>486</v>
      </c>
      <c r="K3421" s="134">
        <v>23</v>
      </c>
      <c r="L3421" s="108"/>
      <c r="M3421" s="81">
        <v>12431</v>
      </c>
      <c r="N3421" s="135">
        <v>15044</v>
      </c>
      <c r="O3421" s="136">
        <v>15199</v>
      </c>
      <c r="P3421" s="135">
        <v>14861</v>
      </c>
      <c r="Q3421" s="136">
        <v>14576</v>
      </c>
      <c r="R3421" s="135">
        <v>14623</v>
      </c>
      <c r="S3421" s="136">
        <v>16443</v>
      </c>
      <c r="T3421" s="135">
        <v>17653</v>
      </c>
      <c r="U3421" s="136">
        <v>17797</v>
      </c>
      <c r="V3421" s="135">
        <v>17102</v>
      </c>
      <c r="W3421" s="136">
        <v>17278</v>
      </c>
      <c r="X3421" s="135">
        <v>17398</v>
      </c>
      <c r="Y3421" s="136">
        <v>19680</v>
      </c>
      <c r="Z3421" s="135">
        <v>21010</v>
      </c>
      <c r="AA3421" s="136">
        <v>20812</v>
      </c>
      <c r="AB3421" s="135">
        <v>20421</v>
      </c>
      <c r="AC3421" s="136">
        <v>19973</v>
      </c>
      <c r="AD3421" s="135">
        <v>21711</v>
      </c>
      <c r="AE3421" s="137">
        <v>22894</v>
      </c>
      <c r="AF3421" s="138">
        <v>23079</v>
      </c>
    </row>
    <row r="3422" spans="2:32">
      <c r="B3422" s="114">
        <v>3384</v>
      </c>
      <c r="C3422" s="115">
        <v>3384</v>
      </c>
      <c r="D3422" s="116">
        <v>141</v>
      </c>
      <c r="E3422" s="117">
        <v>5</v>
      </c>
      <c r="F3422" s="118">
        <v>21</v>
      </c>
      <c r="G3422" s="119" t="s">
        <v>486</v>
      </c>
      <c r="H3422" s="120">
        <v>5</v>
      </c>
      <c r="I3422" s="115">
        <v>20</v>
      </c>
      <c r="J3422" s="116" t="s">
        <v>486</v>
      </c>
      <c r="K3422" s="121">
        <v>24</v>
      </c>
      <c r="L3422" s="108"/>
      <c r="M3422" s="122">
        <v>11791</v>
      </c>
      <c r="N3422" s="123">
        <v>14028</v>
      </c>
      <c r="O3422" s="124">
        <v>14173</v>
      </c>
      <c r="P3422" s="123">
        <v>13975</v>
      </c>
      <c r="Q3422" s="124">
        <v>13899</v>
      </c>
      <c r="R3422" s="123">
        <v>13931</v>
      </c>
      <c r="S3422" s="124">
        <v>15462</v>
      </c>
      <c r="T3422" s="123">
        <v>16639</v>
      </c>
      <c r="U3422" s="124">
        <v>16785</v>
      </c>
      <c r="V3422" s="123">
        <v>16495</v>
      </c>
      <c r="W3422" s="124">
        <v>16683</v>
      </c>
      <c r="X3422" s="123">
        <v>16742</v>
      </c>
      <c r="Y3422" s="124">
        <v>18776</v>
      </c>
      <c r="Z3422" s="123">
        <v>20068</v>
      </c>
      <c r="AA3422" s="124">
        <v>20058</v>
      </c>
      <c r="AB3422" s="123">
        <v>19898</v>
      </c>
      <c r="AC3422" s="124">
        <v>19436</v>
      </c>
      <c r="AD3422" s="123">
        <v>20857</v>
      </c>
      <c r="AE3422" s="125">
        <v>22033</v>
      </c>
      <c r="AF3422" s="126">
        <v>22171</v>
      </c>
    </row>
    <row r="3423" spans="2:32">
      <c r="B3423" s="127">
        <v>3385</v>
      </c>
      <c r="C3423" s="128">
        <v>3385</v>
      </c>
      <c r="D3423" s="129">
        <v>142</v>
      </c>
      <c r="E3423" s="130">
        <v>5</v>
      </c>
      <c r="F3423" s="131">
        <v>22</v>
      </c>
      <c r="G3423" s="132" t="s">
        <v>486</v>
      </c>
      <c r="H3423" s="133">
        <v>5</v>
      </c>
      <c r="I3423" s="128">
        <v>21</v>
      </c>
      <c r="J3423" s="129" t="s">
        <v>486</v>
      </c>
      <c r="K3423" s="134">
        <v>1</v>
      </c>
      <c r="L3423" s="108"/>
      <c r="M3423" s="81">
        <v>12567</v>
      </c>
      <c r="N3423" s="135">
        <v>13346</v>
      </c>
      <c r="O3423" s="136">
        <v>13599</v>
      </c>
      <c r="P3423" s="135">
        <v>13608</v>
      </c>
      <c r="Q3423" s="136">
        <v>13374</v>
      </c>
      <c r="R3423" s="135">
        <v>14723</v>
      </c>
      <c r="S3423" s="136">
        <v>15408</v>
      </c>
      <c r="T3423" s="135">
        <v>15957</v>
      </c>
      <c r="U3423" s="136">
        <v>16142</v>
      </c>
      <c r="V3423" s="135">
        <v>15529</v>
      </c>
      <c r="W3423" s="136">
        <v>15661</v>
      </c>
      <c r="X3423" s="135">
        <v>17874</v>
      </c>
      <c r="Y3423" s="136">
        <v>18866</v>
      </c>
      <c r="Z3423" s="135">
        <v>19398</v>
      </c>
      <c r="AA3423" s="136">
        <v>19374</v>
      </c>
      <c r="AB3423" s="135">
        <v>18433</v>
      </c>
      <c r="AC3423" s="136">
        <v>18320</v>
      </c>
      <c r="AD3423" s="135">
        <v>21022</v>
      </c>
      <c r="AE3423" s="137">
        <v>21589</v>
      </c>
      <c r="AF3423" s="138">
        <v>21474</v>
      </c>
    </row>
    <row r="3424" spans="2:32">
      <c r="B3424" s="114">
        <v>3386</v>
      </c>
      <c r="C3424" s="115">
        <v>3386</v>
      </c>
      <c r="D3424" s="116">
        <v>142</v>
      </c>
      <c r="E3424" s="117">
        <v>5</v>
      </c>
      <c r="F3424" s="118">
        <v>22</v>
      </c>
      <c r="G3424" s="119" t="s">
        <v>486</v>
      </c>
      <c r="H3424" s="120">
        <v>5</v>
      </c>
      <c r="I3424" s="115">
        <v>21</v>
      </c>
      <c r="J3424" s="116" t="s">
        <v>486</v>
      </c>
      <c r="K3424" s="121">
        <v>2</v>
      </c>
      <c r="L3424" s="108"/>
      <c r="M3424" s="122">
        <v>12276</v>
      </c>
      <c r="N3424" s="123">
        <v>12955</v>
      </c>
      <c r="O3424" s="124">
        <v>13189</v>
      </c>
      <c r="P3424" s="123">
        <v>13226</v>
      </c>
      <c r="Q3424" s="124">
        <v>13066</v>
      </c>
      <c r="R3424" s="123">
        <v>14341</v>
      </c>
      <c r="S3424" s="124">
        <v>15098</v>
      </c>
      <c r="T3424" s="123">
        <v>15467</v>
      </c>
      <c r="U3424" s="124">
        <v>15635</v>
      </c>
      <c r="V3424" s="123">
        <v>15158</v>
      </c>
      <c r="W3424" s="124">
        <v>15311</v>
      </c>
      <c r="X3424" s="123">
        <v>17398</v>
      </c>
      <c r="Y3424" s="124">
        <v>18426</v>
      </c>
      <c r="Z3424" s="123">
        <v>18784</v>
      </c>
      <c r="AA3424" s="124">
        <v>18791</v>
      </c>
      <c r="AB3424" s="123">
        <v>17958</v>
      </c>
      <c r="AC3424" s="124">
        <v>17882</v>
      </c>
      <c r="AD3424" s="123">
        <v>20516</v>
      </c>
      <c r="AE3424" s="125">
        <v>20903</v>
      </c>
      <c r="AF3424" s="126">
        <v>20790</v>
      </c>
    </row>
    <row r="3425" spans="2:32">
      <c r="B3425" s="127">
        <v>3387</v>
      </c>
      <c r="C3425" s="128">
        <v>3387</v>
      </c>
      <c r="D3425" s="129">
        <v>142</v>
      </c>
      <c r="E3425" s="130">
        <v>5</v>
      </c>
      <c r="F3425" s="131">
        <v>22</v>
      </c>
      <c r="G3425" s="132" t="s">
        <v>486</v>
      </c>
      <c r="H3425" s="133">
        <v>5</v>
      </c>
      <c r="I3425" s="128">
        <v>21</v>
      </c>
      <c r="J3425" s="129" t="s">
        <v>486</v>
      </c>
      <c r="K3425" s="134">
        <v>3</v>
      </c>
      <c r="L3425" s="108"/>
      <c r="M3425" s="81">
        <v>12121</v>
      </c>
      <c r="N3425" s="135">
        <v>12743</v>
      </c>
      <c r="O3425" s="136">
        <v>13012</v>
      </c>
      <c r="P3425" s="135">
        <v>13058</v>
      </c>
      <c r="Q3425" s="136">
        <v>12916</v>
      </c>
      <c r="R3425" s="135">
        <v>14185</v>
      </c>
      <c r="S3425" s="136">
        <v>14926</v>
      </c>
      <c r="T3425" s="135">
        <v>15173</v>
      </c>
      <c r="U3425" s="136">
        <v>15349</v>
      </c>
      <c r="V3425" s="135">
        <v>14934</v>
      </c>
      <c r="W3425" s="136">
        <v>15071</v>
      </c>
      <c r="X3425" s="135">
        <v>17113</v>
      </c>
      <c r="Y3425" s="136">
        <v>18100</v>
      </c>
      <c r="Z3425" s="135">
        <v>18360</v>
      </c>
      <c r="AA3425" s="136">
        <v>18391</v>
      </c>
      <c r="AB3425" s="135">
        <v>17614</v>
      </c>
      <c r="AC3425" s="136">
        <v>17535</v>
      </c>
      <c r="AD3425" s="135">
        <v>20108</v>
      </c>
      <c r="AE3425" s="137">
        <v>20371</v>
      </c>
      <c r="AF3425" s="138">
        <v>20295</v>
      </c>
    </row>
    <row r="3426" spans="2:32">
      <c r="B3426" s="114">
        <v>3388</v>
      </c>
      <c r="C3426" s="115">
        <v>3388</v>
      </c>
      <c r="D3426" s="116">
        <v>142</v>
      </c>
      <c r="E3426" s="117">
        <v>5</v>
      </c>
      <c r="F3426" s="118">
        <v>22</v>
      </c>
      <c r="G3426" s="119" t="s">
        <v>486</v>
      </c>
      <c r="H3426" s="120">
        <v>5</v>
      </c>
      <c r="I3426" s="115">
        <v>21</v>
      </c>
      <c r="J3426" s="116" t="s">
        <v>486</v>
      </c>
      <c r="K3426" s="121">
        <v>4</v>
      </c>
      <c r="L3426" s="108"/>
      <c r="M3426" s="122">
        <v>12156</v>
      </c>
      <c r="N3426" s="123">
        <v>12739</v>
      </c>
      <c r="O3426" s="124">
        <v>13018</v>
      </c>
      <c r="P3426" s="123">
        <v>12927</v>
      </c>
      <c r="Q3426" s="124">
        <v>12851</v>
      </c>
      <c r="R3426" s="123">
        <v>14127</v>
      </c>
      <c r="S3426" s="124">
        <v>14851</v>
      </c>
      <c r="T3426" s="123">
        <v>14998</v>
      </c>
      <c r="U3426" s="124">
        <v>15141</v>
      </c>
      <c r="V3426" s="123">
        <v>14691</v>
      </c>
      <c r="W3426" s="124">
        <v>14805</v>
      </c>
      <c r="X3426" s="123">
        <v>16747</v>
      </c>
      <c r="Y3426" s="124">
        <v>17665</v>
      </c>
      <c r="Z3426" s="123">
        <v>17798</v>
      </c>
      <c r="AA3426" s="124">
        <v>17714</v>
      </c>
      <c r="AB3426" s="123">
        <v>17109</v>
      </c>
      <c r="AC3426" s="124">
        <v>17028</v>
      </c>
      <c r="AD3426" s="123">
        <v>19474</v>
      </c>
      <c r="AE3426" s="125">
        <v>19632</v>
      </c>
      <c r="AF3426" s="126">
        <v>19555</v>
      </c>
    </row>
    <row r="3427" spans="2:32">
      <c r="B3427" s="127">
        <v>3389</v>
      </c>
      <c r="C3427" s="128">
        <v>3389</v>
      </c>
      <c r="D3427" s="129">
        <v>142</v>
      </c>
      <c r="E3427" s="130">
        <v>5</v>
      </c>
      <c r="F3427" s="131">
        <v>22</v>
      </c>
      <c r="G3427" s="132" t="s">
        <v>486</v>
      </c>
      <c r="H3427" s="133">
        <v>5</v>
      </c>
      <c r="I3427" s="128">
        <v>21</v>
      </c>
      <c r="J3427" s="129" t="s">
        <v>486</v>
      </c>
      <c r="K3427" s="134">
        <v>5</v>
      </c>
      <c r="L3427" s="108"/>
      <c r="M3427" s="81">
        <v>12482</v>
      </c>
      <c r="N3427" s="135">
        <v>13143</v>
      </c>
      <c r="O3427" s="136">
        <v>13412</v>
      </c>
      <c r="P3427" s="135">
        <v>12933</v>
      </c>
      <c r="Q3427" s="136">
        <v>12822</v>
      </c>
      <c r="R3427" s="135">
        <v>14440</v>
      </c>
      <c r="S3427" s="136">
        <v>15180</v>
      </c>
      <c r="T3427" s="135">
        <v>15296</v>
      </c>
      <c r="U3427" s="136">
        <v>15330</v>
      </c>
      <c r="V3427" s="135">
        <v>14445</v>
      </c>
      <c r="W3427" s="136">
        <v>14647</v>
      </c>
      <c r="X3427" s="135">
        <v>16718</v>
      </c>
      <c r="Y3427" s="136">
        <v>17616</v>
      </c>
      <c r="Z3427" s="135">
        <v>17645</v>
      </c>
      <c r="AA3427" s="136">
        <v>17116</v>
      </c>
      <c r="AB3427" s="135">
        <v>16548</v>
      </c>
      <c r="AC3427" s="136">
        <v>16588</v>
      </c>
      <c r="AD3427" s="135">
        <v>19189</v>
      </c>
      <c r="AE3427" s="137">
        <v>19276</v>
      </c>
      <c r="AF3427" s="138">
        <v>19194</v>
      </c>
    </row>
    <row r="3428" spans="2:32">
      <c r="B3428" s="114">
        <v>3390</v>
      </c>
      <c r="C3428" s="115">
        <v>3390</v>
      </c>
      <c r="D3428" s="116">
        <v>142</v>
      </c>
      <c r="E3428" s="117">
        <v>5</v>
      </c>
      <c r="F3428" s="118">
        <v>22</v>
      </c>
      <c r="G3428" s="119" t="s">
        <v>486</v>
      </c>
      <c r="H3428" s="120">
        <v>5</v>
      </c>
      <c r="I3428" s="115">
        <v>21</v>
      </c>
      <c r="J3428" s="116" t="s">
        <v>486</v>
      </c>
      <c r="K3428" s="121">
        <v>6</v>
      </c>
      <c r="L3428" s="108"/>
      <c r="M3428" s="122">
        <v>13459</v>
      </c>
      <c r="N3428" s="123">
        <v>14151</v>
      </c>
      <c r="O3428" s="124">
        <v>14283</v>
      </c>
      <c r="P3428" s="123">
        <v>13008</v>
      </c>
      <c r="Q3428" s="124">
        <v>12826</v>
      </c>
      <c r="R3428" s="123">
        <v>15283</v>
      </c>
      <c r="S3428" s="124">
        <v>16162</v>
      </c>
      <c r="T3428" s="123">
        <v>16086</v>
      </c>
      <c r="U3428" s="124">
        <v>15898</v>
      </c>
      <c r="V3428" s="123">
        <v>14199</v>
      </c>
      <c r="W3428" s="124">
        <v>14352</v>
      </c>
      <c r="X3428" s="123">
        <v>17160</v>
      </c>
      <c r="Y3428" s="124">
        <v>18120</v>
      </c>
      <c r="Z3428" s="123">
        <v>17829</v>
      </c>
      <c r="AA3428" s="124">
        <v>16429</v>
      </c>
      <c r="AB3428" s="123">
        <v>15936</v>
      </c>
      <c r="AC3428" s="124">
        <v>15994</v>
      </c>
      <c r="AD3428" s="123">
        <v>19450</v>
      </c>
      <c r="AE3428" s="125">
        <v>19335</v>
      </c>
      <c r="AF3428" s="126">
        <v>19175</v>
      </c>
    </row>
    <row r="3429" spans="2:32">
      <c r="B3429" s="127">
        <v>3391</v>
      </c>
      <c r="C3429" s="128">
        <v>3391</v>
      </c>
      <c r="D3429" s="129">
        <v>142</v>
      </c>
      <c r="E3429" s="130">
        <v>5</v>
      </c>
      <c r="F3429" s="131">
        <v>22</v>
      </c>
      <c r="G3429" s="132" t="s">
        <v>486</v>
      </c>
      <c r="H3429" s="133">
        <v>5</v>
      </c>
      <c r="I3429" s="128">
        <v>21</v>
      </c>
      <c r="J3429" s="129" t="s">
        <v>486</v>
      </c>
      <c r="K3429" s="134">
        <v>7</v>
      </c>
      <c r="L3429" s="108"/>
      <c r="M3429" s="81">
        <v>14743</v>
      </c>
      <c r="N3429" s="135">
        <v>15660</v>
      </c>
      <c r="O3429" s="136">
        <v>15518</v>
      </c>
      <c r="P3429" s="135">
        <v>13481</v>
      </c>
      <c r="Q3429" s="136">
        <v>13032</v>
      </c>
      <c r="R3429" s="135">
        <v>16344</v>
      </c>
      <c r="S3429" s="136">
        <v>17314</v>
      </c>
      <c r="T3429" s="135">
        <v>17304</v>
      </c>
      <c r="U3429" s="136">
        <v>16889</v>
      </c>
      <c r="V3429" s="135">
        <v>14225</v>
      </c>
      <c r="W3429" s="136">
        <v>14230</v>
      </c>
      <c r="X3429" s="135">
        <v>17856</v>
      </c>
      <c r="Y3429" s="136">
        <v>18867</v>
      </c>
      <c r="Z3429" s="135">
        <v>18422</v>
      </c>
      <c r="AA3429" s="136">
        <v>16274</v>
      </c>
      <c r="AB3429" s="135">
        <v>15627</v>
      </c>
      <c r="AC3429" s="136">
        <v>15643</v>
      </c>
      <c r="AD3429" s="135">
        <v>19980</v>
      </c>
      <c r="AE3429" s="137">
        <v>20012</v>
      </c>
      <c r="AF3429" s="138">
        <v>19626</v>
      </c>
    </row>
    <row r="3430" spans="2:32">
      <c r="B3430" s="114">
        <v>3392</v>
      </c>
      <c r="C3430" s="115">
        <v>3392</v>
      </c>
      <c r="D3430" s="116">
        <v>142</v>
      </c>
      <c r="E3430" s="117">
        <v>5</v>
      </c>
      <c r="F3430" s="118">
        <v>22</v>
      </c>
      <c r="G3430" s="119" t="s">
        <v>486</v>
      </c>
      <c r="H3430" s="120">
        <v>5</v>
      </c>
      <c r="I3430" s="115">
        <v>21</v>
      </c>
      <c r="J3430" s="116" t="s">
        <v>486</v>
      </c>
      <c r="K3430" s="121">
        <v>8</v>
      </c>
      <c r="L3430" s="108"/>
      <c r="M3430" s="122">
        <v>15472</v>
      </c>
      <c r="N3430" s="123">
        <v>16493</v>
      </c>
      <c r="O3430" s="124">
        <v>16276</v>
      </c>
      <c r="P3430" s="123">
        <v>14197</v>
      </c>
      <c r="Q3430" s="124">
        <v>13487</v>
      </c>
      <c r="R3430" s="123">
        <v>17008</v>
      </c>
      <c r="S3430" s="124">
        <v>18024</v>
      </c>
      <c r="T3430" s="123">
        <v>18044</v>
      </c>
      <c r="U3430" s="124">
        <v>17554</v>
      </c>
      <c r="V3430" s="123">
        <v>14611</v>
      </c>
      <c r="W3430" s="124">
        <v>14671</v>
      </c>
      <c r="X3430" s="123">
        <v>18302</v>
      </c>
      <c r="Y3430" s="124">
        <v>19439</v>
      </c>
      <c r="Z3430" s="123">
        <v>18923</v>
      </c>
      <c r="AA3430" s="124">
        <v>16761</v>
      </c>
      <c r="AB3430" s="123">
        <v>15902</v>
      </c>
      <c r="AC3430" s="124">
        <v>16004</v>
      </c>
      <c r="AD3430" s="123">
        <v>20453</v>
      </c>
      <c r="AE3430" s="125">
        <v>20537</v>
      </c>
      <c r="AF3430" s="126">
        <v>20075</v>
      </c>
    </row>
    <row r="3431" spans="2:32">
      <c r="B3431" s="127">
        <v>3393</v>
      </c>
      <c r="C3431" s="128">
        <v>3393</v>
      </c>
      <c r="D3431" s="129">
        <v>142</v>
      </c>
      <c r="E3431" s="130">
        <v>5</v>
      </c>
      <c r="F3431" s="131">
        <v>22</v>
      </c>
      <c r="G3431" s="132" t="s">
        <v>486</v>
      </c>
      <c r="H3431" s="133">
        <v>5</v>
      </c>
      <c r="I3431" s="128">
        <v>21</v>
      </c>
      <c r="J3431" s="129" t="s">
        <v>486</v>
      </c>
      <c r="K3431" s="134">
        <v>9</v>
      </c>
      <c r="L3431" s="108"/>
      <c r="M3431" s="81">
        <v>15736</v>
      </c>
      <c r="N3431" s="135">
        <v>16768</v>
      </c>
      <c r="O3431" s="136">
        <v>16643</v>
      </c>
      <c r="P3431" s="135">
        <v>14851</v>
      </c>
      <c r="Q3431" s="136">
        <v>14029</v>
      </c>
      <c r="R3431" s="135">
        <v>17189</v>
      </c>
      <c r="S3431" s="136">
        <v>18283</v>
      </c>
      <c r="T3431" s="135">
        <v>18176</v>
      </c>
      <c r="U3431" s="136">
        <v>17752</v>
      </c>
      <c r="V3431" s="135">
        <v>15045</v>
      </c>
      <c r="W3431" s="136">
        <v>15056</v>
      </c>
      <c r="X3431" s="135">
        <v>18281</v>
      </c>
      <c r="Y3431" s="136">
        <v>19738</v>
      </c>
      <c r="Z3431" s="135">
        <v>19164</v>
      </c>
      <c r="AA3431" s="136">
        <v>17220</v>
      </c>
      <c r="AB3431" s="135">
        <v>16286</v>
      </c>
      <c r="AC3431" s="136">
        <v>16337</v>
      </c>
      <c r="AD3431" s="135">
        <v>20684</v>
      </c>
      <c r="AE3431" s="137">
        <v>20693</v>
      </c>
      <c r="AF3431" s="138">
        <v>20299</v>
      </c>
    </row>
    <row r="3432" spans="2:32">
      <c r="B3432" s="114">
        <v>3394</v>
      </c>
      <c r="C3432" s="115">
        <v>3394</v>
      </c>
      <c r="D3432" s="116">
        <v>142</v>
      </c>
      <c r="E3432" s="117">
        <v>5</v>
      </c>
      <c r="F3432" s="118">
        <v>22</v>
      </c>
      <c r="G3432" s="119" t="s">
        <v>486</v>
      </c>
      <c r="H3432" s="120">
        <v>5</v>
      </c>
      <c r="I3432" s="115">
        <v>21</v>
      </c>
      <c r="J3432" s="116" t="s">
        <v>486</v>
      </c>
      <c r="K3432" s="121">
        <v>10</v>
      </c>
      <c r="L3432" s="108"/>
      <c r="M3432" s="122">
        <v>15813</v>
      </c>
      <c r="N3432" s="123">
        <v>16857</v>
      </c>
      <c r="O3432" s="124">
        <v>16651</v>
      </c>
      <c r="P3432" s="123">
        <v>15055</v>
      </c>
      <c r="Q3432" s="124">
        <v>14298</v>
      </c>
      <c r="R3432" s="123">
        <v>17279</v>
      </c>
      <c r="S3432" s="124">
        <v>18487</v>
      </c>
      <c r="T3432" s="123">
        <v>18331</v>
      </c>
      <c r="U3432" s="124">
        <v>17821</v>
      </c>
      <c r="V3432" s="123">
        <v>15385</v>
      </c>
      <c r="W3432" s="124">
        <v>15387</v>
      </c>
      <c r="X3432" s="123">
        <v>18457</v>
      </c>
      <c r="Y3432" s="124">
        <v>20059</v>
      </c>
      <c r="Z3432" s="123">
        <v>19310</v>
      </c>
      <c r="AA3432" s="124">
        <v>17577</v>
      </c>
      <c r="AB3432" s="123">
        <v>16689</v>
      </c>
      <c r="AC3432" s="124">
        <v>16736</v>
      </c>
      <c r="AD3432" s="123">
        <v>21053</v>
      </c>
      <c r="AE3432" s="125">
        <v>20989</v>
      </c>
      <c r="AF3432" s="126">
        <v>20483</v>
      </c>
    </row>
    <row r="3433" spans="2:32">
      <c r="B3433" s="127">
        <v>3395</v>
      </c>
      <c r="C3433" s="128">
        <v>3395</v>
      </c>
      <c r="D3433" s="129">
        <v>142</v>
      </c>
      <c r="E3433" s="130">
        <v>5</v>
      </c>
      <c r="F3433" s="131">
        <v>22</v>
      </c>
      <c r="G3433" s="132" t="s">
        <v>486</v>
      </c>
      <c r="H3433" s="133">
        <v>5</v>
      </c>
      <c r="I3433" s="128">
        <v>21</v>
      </c>
      <c r="J3433" s="129" t="s">
        <v>486</v>
      </c>
      <c r="K3433" s="134">
        <v>11</v>
      </c>
      <c r="L3433" s="108"/>
      <c r="M3433" s="81">
        <v>15815</v>
      </c>
      <c r="N3433" s="135">
        <v>16925</v>
      </c>
      <c r="O3433" s="136">
        <v>16636</v>
      </c>
      <c r="P3433" s="135">
        <v>15201</v>
      </c>
      <c r="Q3433" s="136">
        <v>14529</v>
      </c>
      <c r="R3433" s="135">
        <v>17356</v>
      </c>
      <c r="S3433" s="136">
        <v>18663</v>
      </c>
      <c r="T3433" s="135">
        <v>18468</v>
      </c>
      <c r="U3433" s="136">
        <v>17894</v>
      </c>
      <c r="V3433" s="135">
        <v>15682</v>
      </c>
      <c r="W3433" s="136">
        <v>15563</v>
      </c>
      <c r="X3433" s="135">
        <v>18633</v>
      </c>
      <c r="Y3433" s="136">
        <v>20323</v>
      </c>
      <c r="Z3433" s="135">
        <v>19374</v>
      </c>
      <c r="AA3433" s="136">
        <v>17898</v>
      </c>
      <c r="AB3433" s="135">
        <v>17053</v>
      </c>
      <c r="AC3433" s="136">
        <v>16978</v>
      </c>
      <c r="AD3433" s="135">
        <v>21361</v>
      </c>
      <c r="AE3433" s="137">
        <v>21279</v>
      </c>
      <c r="AF3433" s="138">
        <v>20597</v>
      </c>
    </row>
    <row r="3434" spans="2:32">
      <c r="B3434" s="114">
        <v>3396</v>
      </c>
      <c r="C3434" s="115">
        <v>3396</v>
      </c>
      <c r="D3434" s="116">
        <v>142</v>
      </c>
      <c r="E3434" s="117">
        <v>5</v>
      </c>
      <c r="F3434" s="118">
        <v>22</v>
      </c>
      <c r="G3434" s="119" t="s">
        <v>486</v>
      </c>
      <c r="H3434" s="120">
        <v>5</v>
      </c>
      <c r="I3434" s="115">
        <v>21</v>
      </c>
      <c r="J3434" s="116" t="s">
        <v>486</v>
      </c>
      <c r="K3434" s="121">
        <v>12</v>
      </c>
      <c r="L3434" s="108"/>
      <c r="M3434" s="122">
        <v>15817</v>
      </c>
      <c r="N3434" s="123">
        <v>16882</v>
      </c>
      <c r="O3434" s="124">
        <v>16589</v>
      </c>
      <c r="P3434" s="123">
        <v>15173</v>
      </c>
      <c r="Q3434" s="124">
        <v>14510</v>
      </c>
      <c r="R3434" s="123">
        <v>17357</v>
      </c>
      <c r="S3434" s="124">
        <v>18804</v>
      </c>
      <c r="T3434" s="123">
        <v>18465</v>
      </c>
      <c r="U3434" s="124">
        <v>17882</v>
      </c>
      <c r="V3434" s="123">
        <v>15683</v>
      </c>
      <c r="W3434" s="124">
        <v>15690</v>
      </c>
      <c r="X3434" s="123">
        <v>18670</v>
      </c>
      <c r="Y3434" s="124">
        <v>20488</v>
      </c>
      <c r="Z3434" s="123">
        <v>19349</v>
      </c>
      <c r="AA3434" s="124">
        <v>17941</v>
      </c>
      <c r="AB3434" s="123">
        <v>17078</v>
      </c>
      <c r="AC3434" s="124">
        <v>17132</v>
      </c>
      <c r="AD3434" s="123">
        <v>21538</v>
      </c>
      <c r="AE3434" s="125">
        <v>21350</v>
      </c>
      <c r="AF3434" s="126">
        <v>20592</v>
      </c>
    </row>
    <row r="3435" spans="2:32">
      <c r="B3435" s="127">
        <v>3397</v>
      </c>
      <c r="C3435" s="128">
        <v>3397</v>
      </c>
      <c r="D3435" s="129">
        <v>142</v>
      </c>
      <c r="E3435" s="130">
        <v>5</v>
      </c>
      <c r="F3435" s="131">
        <v>22</v>
      </c>
      <c r="G3435" s="132" t="s">
        <v>486</v>
      </c>
      <c r="H3435" s="133">
        <v>5</v>
      </c>
      <c r="I3435" s="128">
        <v>21</v>
      </c>
      <c r="J3435" s="129" t="s">
        <v>486</v>
      </c>
      <c r="K3435" s="134">
        <v>13</v>
      </c>
      <c r="L3435" s="108"/>
      <c r="M3435" s="81">
        <v>15876</v>
      </c>
      <c r="N3435" s="135">
        <v>16965</v>
      </c>
      <c r="O3435" s="136">
        <v>16570</v>
      </c>
      <c r="P3435" s="135">
        <v>14989</v>
      </c>
      <c r="Q3435" s="136">
        <v>14422</v>
      </c>
      <c r="R3435" s="135">
        <v>17422</v>
      </c>
      <c r="S3435" s="136">
        <v>18957</v>
      </c>
      <c r="T3435" s="135">
        <v>18555</v>
      </c>
      <c r="U3435" s="136">
        <v>17874</v>
      </c>
      <c r="V3435" s="135">
        <v>15603</v>
      </c>
      <c r="W3435" s="136">
        <v>15580</v>
      </c>
      <c r="X3435" s="135">
        <v>18742</v>
      </c>
      <c r="Y3435" s="136">
        <v>20599</v>
      </c>
      <c r="Z3435" s="135">
        <v>19320</v>
      </c>
      <c r="AA3435" s="136">
        <v>17767</v>
      </c>
      <c r="AB3435" s="135">
        <v>16993</v>
      </c>
      <c r="AC3435" s="136">
        <v>17012</v>
      </c>
      <c r="AD3435" s="135">
        <v>21653</v>
      </c>
      <c r="AE3435" s="137">
        <v>21411</v>
      </c>
      <c r="AF3435" s="138">
        <v>20574</v>
      </c>
    </row>
    <row r="3436" spans="2:32">
      <c r="B3436" s="114">
        <v>3398</v>
      </c>
      <c r="C3436" s="115">
        <v>3398</v>
      </c>
      <c r="D3436" s="116">
        <v>142</v>
      </c>
      <c r="E3436" s="117">
        <v>5</v>
      </c>
      <c r="F3436" s="118">
        <v>22</v>
      </c>
      <c r="G3436" s="119" t="s">
        <v>486</v>
      </c>
      <c r="H3436" s="120">
        <v>5</v>
      </c>
      <c r="I3436" s="115">
        <v>21</v>
      </c>
      <c r="J3436" s="116" t="s">
        <v>486</v>
      </c>
      <c r="K3436" s="121">
        <v>14</v>
      </c>
      <c r="L3436" s="108"/>
      <c r="M3436" s="122">
        <v>15866</v>
      </c>
      <c r="N3436" s="123">
        <v>16858</v>
      </c>
      <c r="O3436" s="124">
        <v>16445</v>
      </c>
      <c r="P3436" s="123">
        <v>14901</v>
      </c>
      <c r="Q3436" s="124">
        <v>14405</v>
      </c>
      <c r="R3436" s="123">
        <v>17429</v>
      </c>
      <c r="S3436" s="124">
        <v>18991</v>
      </c>
      <c r="T3436" s="123">
        <v>18462</v>
      </c>
      <c r="U3436" s="124">
        <v>17724</v>
      </c>
      <c r="V3436" s="123">
        <v>15577</v>
      </c>
      <c r="W3436" s="124">
        <v>15403</v>
      </c>
      <c r="X3436" s="123">
        <v>18719</v>
      </c>
      <c r="Y3436" s="124">
        <v>20514</v>
      </c>
      <c r="Z3436" s="123">
        <v>19136</v>
      </c>
      <c r="AA3436" s="124">
        <v>17626</v>
      </c>
      <c r="AB3436" s="123">
        <v>16943</v>
      </c>
      <c r="AC3436" s="124">
        <v>16801</v>
      </c>
      <c r="AD3436" s="123">
        <v>21552</v>
      </c>
      <c r="AE3436" s="125">
        <v>21214</v>
      </c>
      <c r="AF3436" s="126">
        <v>20375</v>
      </c>
    </row>
    <row r="3437" spans="2:32">
      <c r="B3437" s="127">
        <v>3399</v>
      </c>
      <c r="C3437" s="128">
        <v>3399</v>
      </c>
      <c r="D3437" s="129">
        <v>142</v>
      </c>
      <c r="E3437" s="130">
        <v>5</v>
      </c>
      <c r="F3437" s="131">
        <v>22</v>
      </c>
      <c r="G3437" s="132" t="s">
        <v>486</v>
      </c>
      <c r="H3437" s="133">
        <v>5</v>
      </c>
      <c r="I3437" s="128">
        <v>21</v>
      </c>
      <c r="J3437" s="129" t="s">
        <v>486</v>
      </c>
      <c r="K3437" s="134">
        <v>15</v>
      </c>
      <c r="L3437" s="108"/>
      <c r="M3437" s="81">
        <v>15968</v>
      </c>
      <c r="N3437" s="135">
        <v>16877</v>
      </c>
      <c r="O3437" s="136">
        <v>16365</v>
      </c>
      <c r="P3437" s="135">
        <v>14860</v>
      </c>
      <c r="Q3437" s="136">
        <v>14389</v>
      </c>
      <c r="R3437" s="135">
        <v>17479</v>
      </c>
      <c r="S3437" s="136">
        <v>18988</v>
      </c>
      <c r="T3437" s="135">
        <v>18466</v>
      </c>
      <c r="U3437" s="136">
        <v>17617</v>
      </c>
      <c r="V3437" s="135">
        <v>15539</v>
      </c>
      <c r="W3437" s="136">
        <v>15446</v>
      </c>
      <c r="X3437" s="135">
        <v>18744</v>
      </c>
      <c r="Y3437" s="136">
        <v>20470</v>
      </c>
      <c r="Z3437" s="135">
        <v>18977</v>
      </c>
      <c r="AA3437" s="136">
        <v>17515</v>
      </c>
      <c r="AB3437" s="135">
        <v>16873</v>
      </c>
      <c r="AC3437" s="136">
        <v>16822</v>
      </c>
      <c r="AD3437" s="135">
        <v>21485</v>
      </c>
      <c r="AE3437" s="137">
        <v>21142</v>
      </c>
      <c r="AF3437" s="138">
        <v>20191</v>
      </c>
    </row>
    <row r="3438" spans="2:32">
      <c r="B3438" s="114">
        <v>3400</v>
      </c>
      <c r="C3438" s="115">
        <v>3400</v>
      </c>
      <c r="D3438" s="116">
        <v>142</v>
      </c>
      <c r="E3438" s="117">
        <v>5</v>
      </c>
      <c r="F3438" s="118">
        <v>22</v>
      </c>
      <c r="G3438" s="119" t="s">
        <v>486</v>
      </c>
      <c r="H3438" s="120">
        <v>5</v>
      </c>
      <c r="I3438" s="115">
        <v>21</v>
      </c>
      <c r="J3438" s="116" t="s">
        <v>486</v>
      </c>
      <c r="K3438" s="121">
        <v>16</v>
      </c>
      <c r="L3438" s="108"/>
      <c r="M3438" s="122">
        <v>16418</v>
      </c>
      <c r="N3438" s="123">
        <v>17190</v>
      </c>
      <c r="O3438" s="124">
        <v>16613</v>
      </c>
      <c r="P3438" s="123">
        <v>15125</v>
      </c>
      <c r="Q3438" s="124">
        <v>14732</v>
      </c>
      <c r="R3438" s="123">
        <v>18058</v>
      </c>
      <c r="S3438" s="124">
        <v>19322</v>
      </c>
      <c r="T3438" s="123">
        <v>18715</v>
      </c>
      <c r="U3438" s="124">
        <v>17780</v>
      </c>
      <c r="V3438" s="123">
        <v>15832</v>
      </c>
      <c r="W3438" s="124">
        <v>15718</v>
      </c>
      <c r="X3438" s="123">
        <v>19398</v>
      </c>
      <c r="Y3438" s="124">
        <v>20681</v>
      </c>
      <c r="Z3438" s="123">
        <v>19023</v>
      </c>
      <c r="AA3438" s="124">
        <v>17596</v>
      </c>
      <c r="AB3438" s="123">
        <v>17102</v>
      </c>
      <c r="AC3438" s="124">
        <v>17034</v>
      </c>
      <c r="AD3438" s="123">
        <v>21646</v>
      </c>
      <c r="AE3438" s="125">
        <v>21190</v>
      </c>
      <c r="AF3438" s="126">
        <v>20176</v>
      </c>
    </row>
    <row r="3439" spans="2:32">
      <c r="B3439" s="127">
        <v>3401</v>
      </c>
      <c r="C3439" s="128">
        <v>3401</v>
      </c>
      <c r="D3439" s="129">
        <v>142</v>
      </c>
      <c r="E3439" s="130">
        <v>5</v>
      </c>
      <c r="F3439" s="131">
        <v>22</v>
      </c>
      <c r="G3439" s="132" t="s">
        <v>486</v>
      </c>
      <c r="H3439" s="133">
        <v>5</v>
      </c>
      <c r="I3439" s="128">
        <v>21</v>
      </c>
      <c r="J3439" s="129" t="s">
        <v>486</v>
      </c>
      <c r="K3439" s="134">
        <v>17</v>
      </c>
      <c r="L3439" s="108"/>
      <c r="M3439" s="81">
        <v>16758</v>
      </c>
      <c r="N3439" s="135">
        <v>17389</v>
      </c>
      <c r="O3439" s="136">
        <v>16710</v>
      </c>
      <c r="P3439" s="135">
        <v>15517</v>
      </c>
      <c r="Q3439" s="136">
        <v>15072</v>
      </c>
      <c r="R3439" s="135">
        <v>18429</v>
      </c>
      <c r="S3439" s="136">
        <v>19456</v>
      </c>
      <c r="T3439" s="135">
        <v>18863</v>
      </c>
      <c r="U3439" s="136">
        <v>17874</v>
      </c>
      <c r="V3439" s="135">
        <v>16245</v>
      </c>
      <c r="W3439" s="136">
        <v>16141</v>
      </c>
      <c r="X3439" s="135">
        <v>19788</v>
      </c>
      <c r="Y3439" s="136">
        <v>20860</v>
      </c>
      <c r="Z3439" s="135">
        <v>19093</v>
      </c>
      <c r="AA3439" s="136">
        <v>18013</v>
      </c>
      <c r="AB3439" s="135">
        <v>17549</v>
      </c>
      <c r="AC3439" s="136">
        <v>17464</v>
      </c>
      <c r="AD3439" s="135">
        <v>21854</v>
      </c>
      <c r="AE3439" s="137">
        <v>21441</v>
      </c>
      <c r="AF3439" s="138">
        <v>20251</v>
      </c>
    </row>
    <row r="3440" spans="2:32">
      <c r="B3440" s="114">
        <v>3402</v>
      </c>
      <c r="C3440" s="115">
        <v>3402</v>
      </c>
      <c r="D3440" s="116">
        <v>142</v>
      </c>
      <c r="E3440" s="117">
        <v>5</v>
      </c>
      <c r="F3440" s="118">
        <v>22</v>
      </c>
      <c r="G3440" s="119" t="s">
        <v>486</v>
      </c>
      <c r="H3440" s="120">
        <v>5</v>
      </c>
      <c r="I3440" s="115">
        <v>21</v>
      </c>
      <c r="J3440" s="116" t="s">
        <v>486</v>
      </c>
      <c r="K3440" s="121">
        <v>18</v>
      </c>
      <c r="L3440" s="108"/>
      <c r="M3440" s="122">
        <v>16706</v>
      </c>
      <c r="N3440" s="123">
        <v>17216</v>
      </c>
      <c r="O3440" s="124">
        <v>16445</v>
      </c>
      <c r="P3440" s="123">
        <v>15379</v>
      </c>
      <c r="Q3440" s="124">
        <v>15072</v>
      </c>
      <c r="R3440" s="123">
        <v>18452</v>
      </c>
      <c r="S3440" s="124">
        <v>19109</v>
      </c>
      <c r="T3440" s="123">
        <v>18939</v>
      </c>
      <c r="U3440" s="124">
        <v>17885</v>
      </c>
      <c r="V3440" s="123">
        <v>16361</v>
      </c>
      <c r="W3440" s="124">
        <v>16543</v>
      </c>
      <c r="X3440" s="123">
        <v>19934</v>
      </c>
      <c r="Y3440" s="124">
        <v>20737</v>
      </c>
      <c r="Z3440" s="123">
        <v>19317</v>
      </c>
      <c r="AA3440" s="124">
        <v>18361</v>
      </c>
      <c r="AB3440" s="123">
        <v>17908</v>
      </c>
      <c r="AC3440" s="124">
        <v>18020</v>
      </c>
      <c r="AD3440" s="123">
        <v>21825</v>
      </c>
      <c r="AE3440" s="125">
        <v>21839</v>
      </c>
      <c r="AF3440" s="126">
        <v>20546</v>
      </c>
    </row>
    <row r="3441" spans="2:32">
      <c r="B3441" s="127">
        <v>3403</v>
      </c>
      <c r="C3441" s="128">
        <v>3403</v>
      </c>
      <c r="D3441" s="129">
        <v>142</v>
      </c>
      <c r="E3441" s="130">
        <v>5</v>
      </c>
      <c r="F3441" s="131">
        <v>22</v>
      </c>
      <c r="G3441" s="132" t="s">
        <v>486</v>
      </c>
      <c r="H3441" s="133">
        <v>5</v>
      </c>
      <c r="I3441" s="128">
        <v>21</v>
      </c>
      <c r="J3441" s="129" t="s">
        <v>486</v>
      </c>
      <c r="K3441" s="134">
        <v>19</v>
      </c>
      <c r="L3441" s="108"/>
      <c r="M3441" s="81">
        <v>16539</v>
      </c>
      <c r="N3441" s="135">
        <v>17142</v>
      </c>
      <c r="O3441" s="136">
        <v>16401</v>
      </c>
      <c r="P3441" s="135">
        <v>15310</v>
      </c>
      <c r="Q3441" s="136">
        <v>15281</v>
      </c>
      <c r="R3441" s="135">
        <v>18436</v>
      </c>
      <c r="S3441" s="136">
        <v>19302</v>
      </c>
      <c r="T3441" s="135">
        <v>19092</v>
      </c>
      <c r="U3441" s="136">
        <v>18004</v>
      </c>
      <c r="V3441" s="135">
        <v>16722</v>
      </c>
      <c r="W3441" s="136">
        <v>17048</v>
      </c>
      <c r="X3441" s="135">
        <v>20183</v>
      </c>
      <c r="Y3441" s="136">
        <v>21285</v>
      </c>
      <c r="Z3441" s="135">
        <v>19828</v>
      </c>
      <c r="AA3441" s="136">
        <v>18755</v>
      </c>
      <c r="AB3441" s="135">
        <v>18549</v>
      </c>
      <c r="AC3441" s="136">
        <v>18771</v>
      </c>
      <c r="AD3441" s="135">
        <v>22566</v>
      </c>
      <c r="AE3441" s="137">
        <v>22503</v>
      </c>
      <c r="AF3441" s="138">
        <v>21201</v>
      </c>
    </row>
    <row r="3442" spans="2:32">
      <c r="B3442" s="114">
        <v>3404</v>
      </c>
      <c r="C3442" s="115">
        <v>3404</v>
      </c>
      <c r="D3442" s="116">
        <v>142</v>
      </c>
      <c r="E3442" s="117">
        <v>5</v>
      </c>
      <c r="F3442" s="118">
        <v>22</v>
      </c>
      <c r="G3442" s="119" t="s">
        <v>486</v>
      </c>
      <c r="H3442" s="120">
        <v>5</v>
      </c>
      <c r="I3442" s="115">
        <v>21</v>
      </c>
      <c r="J3442" s="116" t="s">
        <v>486</v>
      </c>
      <c r="K3442" s="121">
        <v>20</v>
      </c>
      <c r="L3442" s="108"/>
      <c r="M3442" s="122">
        <v>16301</v>
      </c>
      <c r="N3442" s="123">
        <v>17306</v>
      </c>
      <c r="O3442" s="124">
        <v>16663</v>
      </c>
      <c r="P3442" s="123">
        <v>15570</v>
      </c>
      <c r="Q3442" s="124">
        <v>15759</v>
      </c>
      <c r="R3442" s="123">
        <v>18270</v>
      </c>
      <c r="S3442" s="124">
        <v>19530</v>
      </c>
      <c r="T3442" s="123">
        <v>19473</v>
      </c>
      <c r="U3442" s="124">
        <v>18568</v>
      </c>
      <c r="V3442" s="123">
        <v>17373</v>
      </c>
      <c r="W3442" s="124">
        <v>17675</v>
      </c>
      <c r="X3442" s="123">
        <v>20477</v>
      </c>
      <c r="Y3442" s="124">
        <v>21909</v>
      </c>
      <c r="Z3442" s="123">
        <v>20815</v>
      </c>
      <c r="AA3442" s="124">
        <v>19662</v>
      </c>
      <c r="AB3442" s="123">
        <v>19511</v>
      </c>
      <c r="AC3442" s="124">
        <v>19702</v>
      </c>
      <c r="AD3442" s="123">
        <v>23426</v>
      </c>
      <c r="AE3442" s="125">
        <v>23529</v>
      </c>
      <c r="AF3442" s="126">
        <v>22360</v>
      </c>
    </row>
    <row r="3443" spans="2:32">
      <c r="B3443" s="127">
        <v>3405</v>
      </c>
      <c r="C3443" s="128">
        <v>3405</v>
      </c>
      <c r="D3443" s="129">
        <v>142</v>
      </c>
      <c r="E3443" s="130">
        <v>5</v>
      </c>
      <c r="F3443" s="131">
        <v>22</v>
      </c>
      <c r="G3443" s="132" t="s">
        <v>486</v>
      </c>
      <c r="H3443" s="133">
        <v>5</v>
      </c>
      <c r="I3443" s="128">
        <v>21</v>
      </c>
      <c r="J3443" s="129" t="s">
        <v>486</v>
      </c>
      <c r="K3443" s="134">
        <v>21</v>
      </c>
      <c r="L3443" s="108"/>
      <c r="M3443" s="81">
        <v>16136</v>
      </c>
      <c r="N3443" s="135">
        <v>17206</v>
      </c>
      <c r="O3443" s="136">
        <v>16737</v>
      </c>
      <c r="P3443" s="135">
        <v>15728</v>
      </c>
      <c r="Q3443" s="136">
        <v>16109</v>
      </c>
      <c r="R3443" s="135">
        <v>18312</v>
      </c>
      <c r="S3443" s="136">
        <v>19580</v>
      </c>
      <c r="T3443" s="135">
        <v>19673</v>
      </c>
      <c r="U3443" s="136">
        <v>18982</v>
      </c>
      <c r="V3443" s="135">
        <v>18009</v>
      </c>
      <c r="W3443" s="136">
        <v>18212</v>
      </c>
      <c r="X3443" s="135">
        <v>21002</v>
      </c>
      <c r="Y3443" s="136">
        <v>22533</v>
      </c>
      <c r="Z3443" s="135">
        <v>21720</v>
      </c>
      <c r="AA3443" s="136">
        <v>20655</v>
      </c>
      <c r="AB3443" s="135">
        <v>20541</v>
      </c>
      <c r="AC3443" s="136">
        <v>20592</v>
      </c>
      <c r="AD3443" s="135">
        <v>24352</v>
      </c>
      <c r="AE3443" s="137">
        <v>24572</v>
      </c>
      <c r="AF3443" s="138">
        <v>23513</v>
      </c>
    </row>
    <row r="3444" spans="2:32">
      <c r="B3444" s="114">
        <v>3406</v>
      </c>
      <c r="C3444" s="115">
        <v>3406</v>
      </c>
      <c r="D3444" s="116">
        <v>142</v>
      </c>
      <c r="E3444" s="117">
        <v>5</v>
      </c>
      <c r="F3444" s="118">
        <v>22</v>
      </c>
      <c r="G3444" s="119" t="s">
        <v>486</v>
      </c>
      <c r="H3444" s="120">
        <v>5</v>
      </c>
      <c r="I3444" s="115">
        <v>21</v>
      </c>
      <c r="J3444" s="116" t="s">
        <v>486</v>
      </c>
      <c r="K3444" s="121">
        <v>22</v>
      </c>
      <c r="L3444" s="108"/>
      <c r="M3444" s="122">
        <v>15148</v>
      </c>
      <c r="N3444" s="123">
        <v>16090</v>
      </c>
      <c r="O3444" s="124">
        <v>15861</v>
      </c>
      <c r="P3444" s="123">
        <v>15172</v>
      </c>
      <c r="Q3444" s="124">
        <v>15586</v>
      </c>
      <c r="R3444" s="123">
        <v>17460</v>
      </c>
      <c r="S3444" s="124">
        <v>18651</v>
      </c>
      <c r="T3444" s="123">
        <v>18756</v>
      </c>
      <c r="U3444" s="124">
        <v>18338</v>
      </c>
      <c r="V3444" s="123">
        <v>17673</v>
      </c>
      <c r="W3444" s="124">
        <v>17784</v>
      </c>
      <c r="X3444" s="123">
        <v>20447</v>
      </c>
      <c r="Y3444" s="124">
        <v>21937</v>
      </c>
      <c r="Z3444" s="123">
        <v>21369</v>
      </c>
      <c r="AA3444" s="124">
        <v>20622</v>
      </c>
      <c r="AB3444" s="123">
        <v>20447</v>
      </c>
      <c r="AC3444" s="124">
        <v>20371</v>
      </c>
      <c r="AD3444" s="123">
        <v>23946</v>
      </c>
      <c r="AE3444" s="125">
        <v>24147</v>
      </c>
      <c r="AF3444" s="126">
        <v>23341</v>
      </c>
    </row>
    <row r="3445" spans="2:32">
      <c r="B3445" s="127">
        <v>3407</v>
      </c>
      <c r="C3445" s="128">
        <v>3407</v>
      </c>
      <c r="D3445" s="129">
        <v>142</v>
      </c>
      <c r="E3445" s="130">
        <v>5</v>
      </c>
      <c r="F3445" s="131">
        <v>22</v>
      </c>
      <c r="G3445" s="132" t="s">
        <v>486</v>
      </c>
      <c r="H3445" s="133">
        <v>5</v>
      </c>
      <c r="I3445" s="128">
        <v>21</v>
      </c>
      <c r="J3445" s="129" t="s">
        <v>486</v>
      </c>
      <c r="K3445" s="134">
        <v>23</v>
      </c>
      <c r="L3445" s="108"/>
      <c r="M3445" s="81">
        <v>13889</v>
      </c>
      <c r="N3445" s="135">
        <v>14759</v>
      </c>
      <c r="O3445" s="136">
        <v>14752</v>
      </c>
      <c r="P3445" s="135">
        <v>14501</v>
      </c>
      <c r="Q3445" s="136">
        <v>14764</v>
      </c>
      <c r="R3445" s="135">
        <v>16192</v>
      </c>
      <c r="S3445" s="136">
        <v>17403</v>
      </c>
      <c r="T3445" s="135">
        <v>17500</v>
      </c>
      <c r="U3445" s="136">
        <v>17327</v>
      </c>
      <c r="V3445" s="135">
        <v>16957</v>
      </c>
      <c r="W3445" s="136">
        <v>17031</v>
      </c>
      <c r="X3445" s="135">
        <v>19322</v>
      </c>
      <c r="Y3445" s="136">
        <v>20783</v>
      </c>
      <c r="Z3445" s="135">
        <v>20488</v>
      </c>
      <c r="AA3445" s="136">
        <v>20185</v>
      </c>
      <c r="AB3445" s="135">
        <v>19824</v>
      </c>
      <c r="AC3445" s="136">
        <v>19692</v>
      </c>
      <c r="AD3445" s="135">
        <v>22900</v>
      </c>
      <c r="AE3445" s="137">
        <v>23085</v>
      </c>
      <c r="AF3445" s="138">
        <v>22535</v>
      </c>
    </row>
    <row r="3446" spans="2:32">
      <c r="B3446" s="114">
        <v>3408</v>
      </c>
      <c r="C3446" s="115">
        <v>3408</v>
      </c>
      <c r="D3446" s="116">
        <v>142</v>
      </c>
      <c r="E3446" s="117">
        <v>5</v>
      </c>
      <c r="F3446" s="118">
        <v>22</v>
      </c>
      <c r="G3446" s="119" t="s">
        <v>486</v>
      </c>
      <c r="H3446" s="120">
        <v>5</v>
      </c>
      <c r="I3446" s="115">
        <v>21</v>
      </c>
      <c r="J3446" s="116" t="s">
        <v>486</v>
      </c>
      <c r="K3446" s="121">
        <v>24</v>
      </c>
      <c r="L3446" s="108"/>
      <c r="M3446" s="122">
        <v>12964</v>
      </c>
      <c r="N3446" s="123">
        <v>13744</v>
      </c>
      <c r="O3446" s="124">
        <v>13864</v>
      </c>
      <c r="P3446" s="123">
        <v>13831</v>
      </c>
      <c r="Q3446" s="124">
        <v>14146</v>
      </c>
      <c r="R3446" s="123">
        <v>15207</v>
      </c>
      <c r="S3446" s="124">
        <v>16376</v>
      </c>
      <c r="T3446" s="123">
        <v>16469</v>
      </c>
      <c r="U3446" s="124">
        <v>16469</v>
      </c>
      <c r="V3446" s="123">
        <v>16353</v>
      </c>
      <c r="W3446" s="124">
        <v>16369</v>
      </c>
      <c r="X3446" s="123">
        <v>18401</v>
      </c>
      <c r="Y3446" s="124">
        <v>19870</v>
      </c>
      <c r="Z3446" s="123">
        <v>19716</v>
      </c>
      <c r="AA3446" s="124">
        <v>19663</v>
      </c>
      <c r="AB3446" s="123">
        <v>19280</v>
      </c>
      <c r="AC3446" s="124">
        <v>19073</v>
      </c>
      <c r="AD3446" s="123">
        <v>22028</v>
      </c>
      <c r="AE3446" s="125">
        <v>22182</v>
      </c>
      <c r="AF3446" s="126">
        <v>21810</v>
      </c>
    </row>
    <row r="3447" spans="2:32">
      <c r="B3447" s="127">
        <v>3409</v>
      </c>
      <c r="C3447" s="128">
        <v>3409</v>
      </c>
      <c r="D3447" s="129">
        <v>143</v>
      </c>
      <c r="E3447" s="130">
        <v>5</v>
      </c>
      <c r="F3447" s="131">
        <v>23</v>
      </c>
      <c r="G3447" s="132" t="s">
        <v>486</v>
      </c>
      <c r="H3447" s="133">
        <v>5</v>
      </c>
      <c r="I3447" s="128">
        <v>22</v>
      </c>
      <c r="J3447" s="129" t="s">
        <v>486</v>
      </c>
      <c r="K3447" s="134">
        <v>1</v>
      </c>
      <c r="L3447" s="108"/>
      <c r="M3447" s="81">
        <v>12742</v>
      </c>
      <c r="N3447" s="135">
        <v>12987</v>
      </c>
      <c r="O3447" s="136">
        <v>13336</v>
      </c>
      <c r="P3447" s="135">
        <v>13162</v>
      </c>
      <c r="Q3447" s="136">
        <v>13030</v>
      </c>
      <c r="R3447" s="135">
        <v>14939</v>
      </c>
      <c r="S3447" s="136">
        <v>15480</v>
      </c>
      <c r="T3447" s="135">
        <v>15622</v>
      </c>
      <c r="U3447" s="136">
        <v>15792</v>
      </c>
      <c r="V3447" s="135">
        <v>15159</v>
      </c>
      <c r="W3447" s="136">
        <v>17198</v>
      </c>
      <c r="X3447" s="135">
        <v>18268</v>
      </c>
      <c r="Y3447" s="136">
        <v>19152</v>
      </c>
      <c r="Z3447" s="135">
        <v>18863</v>
      </c>
      <c r="AA3447" s="136">
        <v>18059</v>
      </c>
      <c r="AB3447" s="135">
        <v>17997</v>
      </c>
      <c r="AC3447" s="136">
        <v>20250</v>
      </c>
      <c r="AD3447" s="135">
        <v>21380</v>
      </c>
      <c r="AE3447" s="137">
        <v>21295</v>
      </c>
      <c r="AF3447" s="138">
        <v>20871</v>
      </c>
    </row>
    <row r="3448" spans="2:32">
      <c r="B3448" s="114">
        <v>3410</v>
      </c>
      <c r="C3448" s="115">
        <v>3410</v>
      </c>
      <c r="D3448" s="116">
        <v>143</v>
      </c>
      <c r="E3448" s="117">
        <v>5</v>
      </c>
      <c r="F3448" s="118">
        <v>23</v>
      </c>
      <c r="G3448" s="119" t="s">
        <v>486</v>
      </c>
      <c r="H3448" s="120">
        <v>5</v>
      </c>
      <c r="I3448" s="115">
        <v>22</v>
      </c>
      <c r="J3448" s="116" t="s">
        <v>486</v>
      </c>
      <c r="K3448" s="121">
        <v>2</v>
      </c>
      <c r="L3448" s="108"/>
      <c r="M3448" s="122">
        <v>12476</v>
      </c>
      <c r="N3448" s="123">
        <v>12631</v>
      </c>
      <c r="O3448" s="124">
        <v>12976</v>
      </c>
      <c r="P3448" s="123">
        <v>12869</v>
      </c>
      <c r="Q3448" s="124">
        <v>12760</v>
      </c>
      <c r="R3448" s="123">
        <v>14645</v>
      </c>
      <c r="S3448" s="124">
        <v>15010</v>
      </c>
      <c r="T3448" s="123">
        <v>15139</v>
      </c>
      <c r="U3448" s="124">
        <v>15332</v>
      </c>
      <c r="V3448" s="123">
        <v>14828</v>
      </c>
      <c r="W3448" s="124">
        <v>16798</v>
      </c>
      <c r="X3448" s="123">
        <v>17853</v>
      </c>
      <c r="Y3448" s="124">
        <v>18554</v>
      </c>
      <c r="Z3448" s="123">
        <v>18302</v>
      </c>
      <c r="AA3448" s="124">
        <v>17597</v>
      </c>
      <c r="AB3448" s="123">
        <v>17569</v>
      </c>
      <c r="AC3448" s="124">
        <v>19752</v>
      </c>
      <c r="AD3448" s="123">
        <v>20711</v>
      </c>
      <c r="AE3448" s="125">
        <v>20619</v>
      </c>
      <c r="AF3448" s="126">
        <v>20251</v>
      </c>
    </row>
    <row r="3449" spans="2:32">
      <c r="B3449" s="127">
        <v>3411</v>
      </c>
      <c r="C3449" s="128">
        <v>3411</v>
      </c>
      <c r="D3449" s="129">
        <v>143</v>
      </c>
      <c r="E3449" s="130">
        <v>5</v>
      </c>
      <c r="F3449" s="131">
        <v>23</v>
      </c>
      <c r="G3449" s="132" t="s">
        <v>486</v>
      </c>
      <c r="H3449" s="133">
        <v>5</v>
      </c>
      <c r="I3449" s="128">
        <v>22</v>
      </c>
      <c r="J3449" s="129" t="s">
        <v>486</v>
      </c>
      <c r="K3449" s="134">
        <v>3</v>
      </c>
      <c r="L3449" s="108"/>
      <c r="M3449" s="81">
        <v>12358</v>
      </c>
      <c r="N3449" s="135">
        <v>12455</v>
      </c>
      <c r="O3449" s="136">
        <v>12813</v>
      </c>
      <c r="P3449" s="135">
        <v>12720</v>
      </c>
      <c r="Q3449" s="136">
        <v>12614</v>
      </c>
      <c r="R3449" s="135">
        <v>14482</v>
      </c>
      <c r="S3449" s="136">
        <v>14730</v>
      </c>
      <c r="T3449" s="135">
        <v>14870</v>
      </c>
      <c r="U3449" s="136">
        <v>15074</v>
      </c>
      <c r="V3449" s="135">
        <v>14606</v>
      </c>
      <c r="W3449" s="136">
        <v>16548</v>
      </c>
      <c r="X3449" s="135">
        <v>17547</v>
      </c>
      <c r="Y3449" s="136">
        <v>18111</v>
      </c>
      <c r="Z3449" s="135">
        <v>17916</v>
      </c>
      <c r="AA3449" s="136">
        <v>17259</v>
      </c>
      <c r="AB3449" s="135">
        <v>17230</v>
      </c>
      <c r="AC3449" s="136">
        <v>19381</v>
      </c>
      <c r="AD3449" s="135">
        <v>20173</v>
      </c>
      <c r="AE3449" s="137">
        <v>20116</v>
      </c>
      <c r="AF3449" s="138">
        <v>19792</v>
      </c>
    </row>
    <row r="3450" spans="2:32">
      <c r="B3450" s="114">
        <v>3412</v>
      </c>
      <c r="C3450" s="115">
        <v>3412</v>
      </c>
      <c r="D3450" s="116">
        <v>143</v>
      </c>
      <c r="E3450" s="117">
        <v>5</v>
      </c>
      <c r="F3450" s="118">
        <v>23</v>
      </c>
      <c r="G3450" s="119" t="s">
        <v>486</v>
      </c>
      <c r="H3450" s="120">
        <v>5</v>
      </c>
      <c r="I3450" s="115">
        <v>22</v>
      </c>
      <c r="J3450" s="116" t="s">
        <v>486</v>
      </c>
      <c r="K3450" s="121">
        <v>4</v>
      </c>
      <c r="L3450" s="108"/>
      <c r="M3450" s="122">
        <v>12403</v>
      </c>
      <c r="N3450" s="123">
        <v>12477</v>
      </c>
      <c r="O3450" s="124">
        <v>12695</v>
      </c>
      <c r="P3450" s="123">
        <v>12663</v>
      </c>
      <c r="Q3450" s="124">
        <v>12571</v>
      </c>
      <c r="R3450" s="123">
        <v>14434</v>
      </c>
      <c r="S3450" s="124">
        <v>14589</v>
      </c>
      <c r="T3450" s="123">
        <v>14710</v>
      </c>
      <c r="U3450" s="124">
        <v>14750</v>
      </c>
      <c r="V3450" s="123">
        <v>14376</v>
      </c>
      <c r="W3450" s="124">
        <v>16251</v>
      </c>
      <c r="X3450" s="123">
        <v>17177</v>
      </c>
      <c r="Y3450" s="124">
        <v>17594</v>
      </c>
      <c r="Z3450" s="123">
        <v>17284</v>
      </c>
      <c r="AA3450" s="124">
        <v>16784</v>
      </c>
      <c r="AB3450" s="123">
        <v>16753</v>
      </c>
      <c r="AC3450" s="124">
        <v>18809</v>
      </c>
      <c r="AD3450" s="123">
        <v>19451</v>
      </c>
      <c r="AE3450" s="125">
        <v>19390</v>
      </c>
      <c r="AF3450" s="126">
        <v>18978</v>
      </c>
    </row>
    <row r="3451" spans="2:32">
      <c r="B3451" s="127">
        <v>3413</v>
      </c>
      <c r="C3451" s="128">
        <v>3413</v>
      </c>
      <c r="D3451" s="129">
        <v>143</v>
      </c>
      <c r="E3451" s="130">
        <v>5</v>
      </c>
      <c r="F3451" s="131">
        <v>23</v>
      </c>
      <c r="G3451" s="132" t="s">
        <v>486</v>
      </c>
      <c r="H3451" s="133">
        <v>5</v>
      </c>
      <c r="I3451" s="128">
        <v>22</v>
      </c>
      <c r="J3451" s="129" t="s">
        <v>486</v>
      </c>
      <c r="K3451" s="134">
        <v>5</v>
      </c>
      <c r="L3451" s="108"/>
      <c r="M3451" s="81">
        <v>12872</v>
      </c>
      <c r="N3451" s="135">
        <v>12878</v>
      </c>
      <c r="O3451" s="136">
        <v>12720</v>
      </c>
      <c r="P3451" s="135">
        <v>12655</v>
      </c>
      <c r="Q3451" s="136">
        <v>12609</v>
      </c>
      <c r="R3451" s="135">
        <v>14815</v>
      </c>
      <c r="S3451" s="136">
        <v>14950</v>
      </c>
      <c r="T3451" s="135">
        <v>14978</v>
      </c>
      <c r="U3451" s="136">
        <v>14555</v>
      </c>
      <c r="V3451" s="135">
        <v>14293</v>
      </c>
      <c r="W3451" s="136">
        <v>16321</v>
      </c>
      <c r="X3451" s="135">
        <v>17202</v>
      </c>
      <c r="Y3451" s="136">
        <v>17500</v>
      </c>
      <c r="Z3451" s="135">
        <v>16741</v>
      </c>
      <c r="AA3451" s="136">
        <v>16259</v>
      </c>
      <c r="AB3451" s="135">
        <v>16347</v>
      </c>
      <c r="AC3451" s="136">
        <v>18558</v>
      </c>
      <c r="AD3451" s="135">
        <v>19113</v>
      </c>
      <c r="AE3451" s="137">
        <v>19038</v>
      </c>
      <c r="AF3451" s="138">
        <v>18222</v>
      </c>
    </row>
    <row r="3452" spans="2:32">
      <c r="B3452" s="114">
        <v>3414</v>
      </c>
      <c r="C3452" s="115">
        <v>3414</v>
      </c>
      <c r="D3452" s="116">
        <v>143</v>
      </c>
      <c r="E3452" s="117">
        <v>5</v>
      </c>
      <c r="F3452" s="118">
        <v>23</v>
      </c>
      <c r="G3452" s="119" t="s">
        <v>486</v>
      </c>
      <c r="H3452" s="120">
        <v>5</v>
      </c>
      <c r="I3452" s="115">
        <v>22</v>
      </c>
      <c r="J3452" s="116" t="s">
        <v>486</v>
      </c>
      <c r="K3452" s="121">
        <v>6</v>
      </c>
      <c r="L3452" s="108"/>
      <c r="M3452" s="122">
        <v>13993</v>
      </c>
      <c r="N3452" s="123">
        <v>13800</v>
      </c>
      <c r="O3452" s="124">
        <v>12835</v>
      </c>
      <c r="P3452" s="123">
        <v>12693</v>
      </c>
      <c r="Q3452" s="124">
        <v>12587</v>
      </c>
      <c r="R3452" s="123">
        <v>15856</v>
      </c>
      <c r="S3452" s="124">
        <v>15821</v>
      </c>
      <c r="T3452" s="123">
        <v>15646</v>
      </c>
      <c r="U3452" s="124">
        <v>14332</v>
      </c>
      <c r="V3452" s="123">
        <v>14072</v>
      </c>
      <c r="W3452" s="124">
        <v>16813</v>
      </c>
      <c r="X3452" s="123">
        <v>17792</v>
      </c>
      <c r="Y3452" s="124">
        <v>17837</v>
      </c>
      <c r="Z3452" s="123">
        <v>16117</v>
      </c>
      <c r="AA3452" s="124">
        <v>15691</v>
      </c>
      <c r="AB3452" s="123">
        <v>15792</v>
      </c>
      <c r="AC3452" s="124">
        <v>18747</v>
      </c>
      <c r="AD3452" s="123">
        <v>19197</v>
      </c>
      <c r="AE3452" s="125">
        <v>19034</v>
      </c>
      <c r="AF3452" s="126">
        <v>17383</v>
      </c>
    </row>
    <row r="3453" spans="2:32">
      <c r="B3453" s="127">
        <v>3415</v>
      </c>
      <c r="C3453" s="128">
        <v>3415</v>
      </c>
      <c r="D3453" s="129">
        <v>143</v>
      </c>
      <c r="E3453" s="130">
        <v>5</v>
      </c>
      <c r="F3453" s="131">
        <v>23</v>
      </c>
      <c r="G3453" s="132" t="s">
        <v>486</v>
      </c>
      <c r="H3453" s="133">
        <v>5</v>
      </c>
      <c r="I3453" s="128">
        <v>22</v>
      </c>
      <c r="J3453" s="129" t="s">
        <v>486</v>
      </c>
      <c r="K3453" s="134">
        <v>7</v>
      </c>
      <c r="L3453" s="108"/>
      <c r="M3453" s="81">
        <v>15262</v>
      </c>
      <c r="N3453" s="135">
        <v>15069</v>
      </c>
      <c r="O3453" s="136">
        <v>13360</v>
      </c>
      <c r="P3453" s="135">
        <v>12927</v>
      </c>
      <c r="Q3453" s="136">
        <v>12760</v>
      </c>
      <c r="R3453" s="135">
        <v>17065</v>
      </c>
      <c r="S3453" s="136">
        <v>17118</v>
      </c>
      <c r="T3453" s="135">
        <v>16721</v>
      </c>
      <c r="U3453" s="136">
        <v>14541</v>
      </c>
      <c r="V3453" s="135">
        <v>14031</v>
      </c>
      <c r="W3453" s="136">
        <v>17649</v>
      </c>
      <c r="X3453" s="135">
        <v>18601</v>
      </c>
      <c r="Y3453" s="136">
        <v>18711</v>
      </c>
      <c r="Z3453" s="135">
        <v>16015</v>
      </c>
      <c r="AA3453" s="136">
        <v>15413</v>
      </c>
      <c r="AB3453" s="135">
        <v>15466</v>
      </c>
      <c r="AC3453" s="136">
        <v>19220</v>
      </c>
      <c r="AD3453" s="135">
        <v>19894</v>
      </c>
      <c r="AE3453" s="137">
        <v>19496</v>
      </c>
      <c r="AF3453" s="138">
        <v>17140</v>
      </c>
    </row>
    <row r="3454" spans="2:32">
      <c r="B3454" s="114">
        <v>3416</v>
      </c>
      <c r="C3454" s="115">
        <v>3416</v>
      </c>
      <c r="D3454" s="116">
        <v>143</v>
      </c>
      <c r="E3454" s="117">
        <v>5</v>
      </c>
      <c r="F3454" s="118">
        <v>23</v>
      </c>
      <c r="G3454" s="119" t="s">
        <v>486</v>
      </c>
      <c r="H3454" s="120">
        <v>5</v>
      </c>
      <c r="I3454" s="115">
        <v>22</v>
      </c>
      <c r="J3454" s="116" t="s">
        <v>486</v>
      </c>
      <c r="K3454" s="121">
        <v>8</v>
      </c>
      <c r="L3454" s="108"/>
      <c r="M3454" s="122">
        <v>16013</v>
      </c>
      <c r="N3454" s="123">
        <v>15827</v>
      </c>
      <c r="O3454" s="124">
        <v>14099</v>
      </c>
      <c r="P3454" s="123">
        <v>13389</v>
      </c>
      <c r="Q3454" s="124">
        <v>13292</v>
      </c>
      <c r="R3454" s="123">
        <v>17784</v>
      </c>
      <c r="S3454" s="124">
        <v>17886</v>
      </c>
      <c r="T3454" s="123">
        <v>17429</v>
      </c>
      <c r="U3454" s="124">
        <v>15200</v>
      </c>
      <c r="V3454" s="123">
        <v>14510</v>
      </c>
      <c r="W3454" s="124">
        <v>18089</v>
      </c>
      <c r="X3454" s="123">
        <v>19178</v>
      </c>
      <c r="Y3454" s="124">
        <v>19304</v>
      </c>
      <c r="Z3454" s="123">
        <v>16490</v>
      </c>
      <c r="AA3454" s="124">
        <v>15678</v>
      </c>
      <c r="AB3454" s="123">
        <v>15795</v>
      </c>
      <c r="AC3454" s="124">
        <v>19426</v>
      </c>
      <c r="AD3454" s="123">
        <v>20401</v>
      </c>
      <c r="AE3454" s="125">
        <v>19907</v>
      </c>
      <c r="AF3454" s="126">
        <v>17585</v>
      </c>
    </row>
    <row r="3455" spans="2:32">
      <c r="B3455" s="127">
        <v>3417</v>
      </c>
      <c r="C3455" s="128">
        <v>3417</v>
      </c>
      <c r="D3455" s="129">
        <v>143</v>
      </c>
      <c r="E3455" s="130">
        <v>5</v>
      </c>
      <c r="F3455" s="131">
        <v>23</v>
      </c>
      <c r="G3455" s="132" t="s">
        <v>486</v>
      </c>
      <c r="H3455" s="133">
        <v>5</v>
      </c>
      <c r="I3455" s="128">
        <v>22</v>
      </c>
      <c r="J3455" s="129" t="s">
        <v>486</v>
      </c>
      <c r="K3455" s="134">
        <v>9</v>
      </c>
      <c r="L3455" s="108"/>
      <c r="M3455" s="81">
        <v>16310</v>
      </c>
      <c r="N3455" s="135">
        <v>16156</v>
      </c>
      <c r="O3455" s="136">
        <v>14767</v>
      </c>
      <c r="P3455" s="135">
        <v>13951</v>
      </c>
      <c r="Q3455" s="136">
        <v>13695</v>
      </c>
      <c r="R3455" s="135">
        <v>18082</v>
      </c>
      <c r="S3455" s="136">
        <v>18077</v>
      </c>
      <c r="T3455" s="135">
        <v>17710</v>
      </c>
      <c r="U3455" s="136">
        <v>15698</v>
      </c>
      <c r="V3455" s="135">
        <v>14981</v>
      </c>
      <c r="W3455" s="136">
        <v>18192</v>
      </c>
      <c r="X3455" s="135">
        <v>19410</v>
      </c>
      <c r="Y3455" s="136">
        <v>19397</v>
      </c>
      <c r="Z3455" s="135">
        <v>16867</v>
      </c>
      <c r="AA3455" s="136">
        <v>15988</v>
      </c>
      <c r="AB3455" s="135">
        <v>16037</v>
      </c>
      <c r="AC3455" s="136">
        <v>19274</v>
      </c>
      <c r="AD3455" s="135">
        <v>20462</v>
      </c>
      <c r="AE3455" s="137">
        <v>20043</v>
      </c>
      <c r="AF3455" s="138">
        <v>17959</v>
      </c>
    </row>
    <row r="3456" spans="2:32">
      <c r="B3456" s="114">
        <v>3418</v>
      </c>
      <c r="C3456" s="115">
        <v>3418</v>
      </c>
      <c r="D3456" s="116">
        <v>143</v>
      </c>
      <c r="E3456" s="117">
        <v>5</v>
      </c>
      <c r="F3456" s="118">
        <v>23</v>
      </c>
      <c r="G3456" s="119" t="s">
        <v>486</v>
      </c>
      <c r="H3456" s="120">
        <v>5</v>
      </c>
      <c r="I3456" s="115">
        <v>22</v>
      </c>
      <c r="J3456" s="116" t="s">
        <v>486</v>
      </c>
      <c r="K3456" s="121">
        <v>10</v>
      </c>
      <c r="L3456" s="108"/>
      <c r="M3456" s="122">
        <v>16280</v>
      </c>
      <c r="N3456" s="123">
        <v>16002</v>
      </c>
      <c r="O3456" s="124">
        <v>14821</v>
      </c>
      <c r="P3456" s="123">
        <v>14055</v>
      </c>
      <c r="Q3456" s="124">
        <v>13789</v>
      </c>
      <c r="R3456" s="123">
        <v>18125</v>
      </c>
      <c r="S3456" s="124">
        <v>18081</v>
      </c>
      <c r="T3456" s="123">
        <v>17627</v>
      </c>
      <c r="U3456" s="124">
        <v>15818</v>
      </c>
      <c r="V3456" s="123">
        <v>15172</v>
      </c>
      <c r="W3456" s="124">
        <v>18345</v>
      </c>
      <c r="X3456" s="123">
        <v>19555</v>
      </c>
      <c r="Y3456" s="124">
        <v>19482</v>
      </c>
      <c r="Z3456" s="123">
        <v>17052</v>
      </c>
      <c r="AA3456" s="124">
        <v>16216</v>
      </c>
      <c r="AB3456" s="123">
        <v>16272</v>
      </c>
      <c r="AC3456" s="124">
        <v>19471</v>
      </c>
      <c r="AD3456" s="123">
        <v>20592</v>
      </c>
      <c r="AE3456" s="125">
        <v>20068</v>
      </c>
      <c r="AF3456" s="126">
        <v>18200</v>
      </c>
    </row>
    <row r="3457" spans="2:32">
      <c r="B3457" s="127">
        <v>3419</v>
      </c>
      <c r="C3457" s="128">
        <v>3419</v>
      </c>
      <c r="D3457" s="129">
        <v>143</v>
      </c>
      <c r="E3457" s="130">
        <v>5</v>
      </c>
      <c r="F3457" s="131">
        <v>23</v>
      </c>
      <c r="G3457" s="132" t="s">
        <v>486</v>
      </c>
      <c r="H3457" s="133">
        <v>5</v>
      </c>
      <c r="I3457" s="128">
        <v>22</v>
      </c>
      <c r="J3457" s="129" t="s">
        <v>486</v>
      </c>
      <c r="K3457" s="134">
        <v>11</v>
      </c>
      <c r="L3457" s="108"/>
      <c r="M3457" s="81">
        <v>16225</v>
      </c>
      <c r="N3457" s="135">
        <v>15801</v>
      </c>
      <c r="O3457" s="136">
        <v>14789</v>
      </c>
      <c r="P3457" s="135">
        <v>14101</v>
      </c>
      <c r="Q3457" s="136">
        <v>13721</v>
      </c>
      <c r="R3457" s="135">
        <v>18108</v>
      </c>
      <c r="S3457" s="136">
        <v>18024</v>
      </c>
      <c r="T3457" s="135">
        <v>17504</v>
      </c>
      <c r="U3457" s="136">
        <v>15881</v>
      </c>
      <c r="V3457" s="135">
        <v>15158</v>
      </c>
      <c r="W3457" s="136">
        <v>18460</v>
      </c>
      <c r="X3457" s="135">
        <v>19634</v>
      </c>
      <c r="Y3457" s="136">
        <v>19544</v>
      </c>
      <c r="Z3457" s="135">
        <v>17193</v>
      </c>
      <c r="AA3457" s="136">
        <v>16407</v>
      </c>
      <c r="AB3457" s="135">
        <v>16334</v>
      </c>
      <c r="AC3457" s="136">
        <v>19678</v>
      </c>
      <c r="AD3457" s="135">
        <v>20709</v>
      </c>
      <c r="AE3457" s="137">
        <v>20010</v>
      </c>
      <c r="AF3457" s="138">
        <v>18396</v>
      </c>
    </row>
    <row r="3458" spans="2:32">
      <c r="B3458" s="114">
        <v>3420</v>
      </c>
      <c r="C3458" s="115">
        <v>3420</v>
      </c>
      <c r="D3458" s="116">
        <v>143</v>
      </c>
      <c r="E3458" s="117">
        <v>5</v>
      </c>
      <c r="F3458" s="118">
        <v>23</v>
      </c>
      <c r="G3458" s="119" t="s">
        <v>486</v>
      </c>
      <c r="H3458" s="120">
        <v>5</v>
      </c>
      <c r="I3458" s="115">
        <v>22</v>
      </c>
      <c r="J3458" s="116" t="s">
        <v>486</v>
      </c>
      <c r="K3458" s="121">
        <v>12</v>
      </c>
      <c r="L3458" s="108"/>
      <c r="M3458" s="122">
        <v>16360</v>
      </c>
      <c r="N3458" s="123">
        <v>15763</v>
      </c>
      <c r="O3458" s="124">
        <v>14748</v>
      </c>
      <c r="P3458" s="123">
        <v>14060</v>
      </c>
      <c r="Q3458" s="124">
        <v>13827</v>
      </c>
      <c r="R3458" s="123">
        <v>18232</v>
      </c>
      <c r="S3458" s="124">
        <v>18000</v>
      </c>
      <c r="T3458" s="123">
        <v>17459</v>
      </c>
      <c r="U3458" s="124">
        <v>15896</v>
      </c>
      <c r="V3458" s="123">
        <v>15263</v>
      </c>
      <c r="W3458" s="124">
        <v>18575</v>
      </c>
      <c r="X3458" s="123">
        <v>19788</v>
      </c>
      <c r="Y3458" s="124">
        <v>19592</v>
      </c>
      <c r="Z3458" s="123">
        <v>17232</v>
      </c>
      <c r="AA3458" s="124">
        <v>16427</v>
      </c>
      <c r="AB3458" s="123">
        <v>16482</v>
      </c>
      <c r="AC3458" s="124">
        <v>19856</v>
      </c>
      <c r="AD3458" s="123">
        <v>20777</v>
      </c>
      <c r="AE3458" s="125">
        <v>20003</v>
      </c>
      <c r="AF3458" s="126">
        <v>18453</v>
      </c>
    </row>
    <row r="3459" spans="2:32">
      <c r="B3459" s="127">
        <v>3421</v>
      </c>
      <c r="C3459" s="128">
        <v>3421</v>
      </c>
      <c r="D3459" s="129">
        <v>143</v>
      </c>
      <c r="E3459" s="130">
        <v>5</v>
      </c>
      <c r="F3459" s="131">
        <v>23</v>
      </c>
      <c r="G3459" s="132" t="s">
        <v>486</v>
      </c>
      <c r="H3459" s="133">
        <v>5</v>
      </c>
      <c r="I3459" s="128">
        <v>22</v>
      </c>
      <c r="J3459" s="129" t="s">
        <v>486</v>
      </c>
      <c r="K3459" s="134">
        <v>13</v>
      </c>
      <c r="L3459" s="108"/>
      <c r="M3459" s="81">
        <v>16548</v>
      </c>
      <c r="N3459" s="135">
        <v>15762</v>
      </c>
      <c r="O3459" s="136">
        <v>14585</v>
      </c>
      <c r="P3459" s="135">
        <v>13996</v>
      </c>
      <c r="Q3459" s="136">
        <v>13757</v>
      </c>
      <c r="R3459" s="135">
        <v>18396</v>
      </c>
      <c r="S3459" s="136">
        <v>18093</v>
      </c>
      <c r="T3459" s="135">
        <v>17462</v>
      </c>
      <c r="U3459" s="136">
        <v>15766</v>
      </c>
      <c r="V3459" s="135">
        <v>15152</v>
      </c>
      <c r="W3459" s="136">
        <v>18675</v>
      </c>
      <c r="X3459" s="135">
        <v>19944</v>
      </c>
      <c r="Y3459" s="136">
        <v>19688</v>
      </c>
      <c r="Z3459" s="135">
        <v>17097</v>
      </c>
      <c r="AA3459" s="136">
        <v>16384</v>
      </c>
      <c r="AB3459" s="135">
        <v>16407</v>
      </c>
      <c r="AC3459" s="136">
        <v>20003</v>
      </c>
      <c r="AD3459" s="135">
        <v>20873</v>
      </c>
      <c r="AE3459" s="137">
        <v>20022</v>
      </c>
      <c r="AF3459" s="138">
        <v>18317</v>
      </c>
    </row>
    <row r="3460" spans="2:32">
      <c r="B3460" s="114">
        <v>3422</v>
      </c>
      <c r="C3460" s="115">
        <v>3422</v>
      </c>
      <c r="D3460" s="116">
        <v>143</v>
      </c>
      <c r="E3460" s="117">
        <v>5</v>
      </c>
      <c r="F3460" s="118">
        <v>23</v>
      </c>
      <c r="G3460" s="119" t="s">
        <v>486</v>
      </c>
      <c r="H3460" s="120">
        <v>5</v>
      </c>
      <c r="I3460" s="115">
        <v>22</v>
      </c>
      <c r="J3460" s="116" t="s">
        <v>486</v>
      </c>
      <c r="K3460" s="121">
        <v>14</v>
      </c>
      <c r="L3460" s="108"/>
      <c r="M3460" s="122">
        <v>16616</v>
      </c>
      <c r="N3460" s="123">
        <v>15661</v>
      </c>
      <c r="O3460" s="124">
        <v>14510</v>
      </c>
      <c r="P3460" s="123">
        <v>13992</v>
      </c>
      <c r="Q3460" s="124">
        <v>13652</v>
      </c>
      <c r="R3460" s="123">
        <v>18426</v>
      </c>
      <c r="S3460" s="124">
        <v>17984</v>
      </c>
      <c r="T3460" s="123">
        <v>17301</v>
      </c>
      <c r="U3460" s="124">
        <v>15710</v>
      </c>
      <c r="V3460" s="123">
        <v>14947</v>
      </c>
      <c r="W3460" s="124">
        <v>18599</v>
      </c>
      <c r="X3460" s="123">
        <v>19919</v>
      </c>
      <c r="Y3460" s="124">
        <v>19549</v>
      </c>
      <c r="Z3460" s="123">
        <v>17010</v>
      </c>
      <c r="AA3460" s="124">
        <v>16385</v>
      </c>
      <c r="AB3460" s="123">
        <v>16251</v>
      </c>
      <c r="AC3460" s="124">
        <v>19982</v>
      </c>
      <c r="AD3460" s="123">
        <v>20720</v>
      </c>
      <c r="AE3460" s="125">
        <v>19868</v>
      </c>
      <c r="AF3460" s="126">
        <v>18210</v>
      </c>
    </row>
    <row r="3461" spans="2:32">
      <c r="B3461" s="127">
        <v>3423</v>
      </c>
      <c r="C3461" s="128">
        <v>3423</v>
      </c>
      <c r="D3461" s="129">
        <v>143</v>
      </c>
      <c r="E3461" s="130">
        <v>5</v>
      </c>
      <c r="F3461" s="131">
        <v>23</v>
      </c>
      <c r="G3461" s="132" t="s">
        <v>486</v>
      </c>
      <c r="H3461" s="133">
        <v>5</v>
      </c>
      <c r="I3461" s="128">
        <v>22</v>
      </c>
      <c r="J3461" s="129" t="s">
        <v>486</v>
      </c>
      <c r="K3461" s="134">
        <v>15</v>
      </c>
      <c r="L3461" s="108"/>
      <c r="M3461" s="81">
        <v>16933</v>
      </c>
      <c r="N3461" s="135">
        <v>15882</v>
      </c>
      <c r="O3461" s="136">
        <v>14780</v>
      </c>
      <c r="P3461" s="135">
        <v>14281</v>
      </c>
      <c r="Q3461" s="136">
        <v>14033</v>
      </c>
      <c r="R3461" s="135">
        <v>18732</v>
      </c>
      <c r="S3461" s="136">
        <v>18296</v>
      </c>
      <c r="T3461" s="135">
        <v>17496</v>
      </c>
      <c r="U3461" s="136">
        <v>15955</v>
      </c>
      <c r="V3461" s="135">
        <v>15295</v>
      </c>
      <c r="W3461" s="136">
        <v>18841</v>
      </c>
      <c r="X3461" s="135">
        <v>20193</v>
      </c>
      <c r="Y3461" s="136">
        <v>19807</v>
      </c>
      <c r="Z3461" s="135">
        <v>17222</v>
      </c>
      <c r="AA3461" s="136">
        <v>16636</v>
      </c>
      <c r="AB3461" s="135">
        <v>16586</v>
      </c>
      <c r="AC3461" s="136">
        <v>20194</v>
      </c>
      <c r="AD3461" s="135">
        <v>20966</v>
      </c>
      <c r="AE3461" s="137">
        <v>20003</v>
      </c>
      <c r="AF3461" s="138">
        <v>18399</v>
      </c>
    </row>
    <row r="3462" spans="2:32">
      <c r="B3462" s="114">
        <v>3424</v>
      </c>
      <c r="C3462" s="115">
        <v>3424</v>
      </c>
      <c r="D3462" s="116">
        <v>143</v>
      </c>
      <c r="E3462" s="117">
        <v>5</v>
      </c>
      <c r="F3462" s="118">
        <v>23</v>
      </c>
      <c r="G3462" s="119" t="s">
        <v>486</v>
      </c>
      <c r="H3462" s="120">
        <v>5</v>
      </c>
      <c r="I3462" s="115">
        <v>22</v>
      </c>
      <c r="J3462" s="116" t="s">
        <v>486</v>
      </c>
      <c r="K3462" s="121">
        <v>16</v>
      </c>
      <c r="L3462" s="108"/>
      <c r="M3462" s="122">
        <v>17232</v>
      </c>
      <c r="N3462" s="123">
        <v>16079</v>
      </c>
      <c r="O3462" s="124">
        <v>14983</v>
      </c>
      <c r="P3462" s="123">
        <v>14553</v>
      </c>
      <c r="Q3462" s="124">
        <v>14318</v>
      </c>
      <c r="R3462" s="123">
        <v>19001</v>
      </c>
      <c r="S3462" s="124">
        <v>18480</v>
      </c>
      <c r="T3462" s="123">
        <v>17589</v>
      </c>
      <c r="U3462" s="124">
        <v>16086</v>
      </c>
      <c r="V3462" s="123">
        <v>15492</v>
      </c>
      <c r="W3462" s="124">
        <v>19370</v>
      </c>
      <c r="X3462" s="123">
        <v>20367</v>
      </c>
      <c r="Y3462" s="124">
        <v>19854</v>
      </c>
      <c r="Z3462" s="123">
        <v>17269</v>
      </c>
      <c r="AA3462" s="124">
        <v>16821</v>
      </c>
      <c r="AB3462" s="123">
        <v>16751</v>
      </c>
      <c r="AC3462" s="124">
        <v>20735</v>
      </c>
      <c r="AD3462" s="123">
        <v>20965</v>
      </c>
      <c r="AE3462" s="125">
        <v>19941</v>
      </c>
      <c r="AF3462" s="126">
        <v>18392</v>
      </c>
    </row>
    <row r="3463" spans="2:32">
      <c r="B3463" s="127">
        <v>3425</v>
      </c>
      <c r="C3463" s="128">
        <v>3425</v>
      </c>
      <c r="D3463" s="129">
        <v>143</v>
      </c>
      <c r="E3463" s="130">
        <v>5</v>
      </c>
      <c r="F3463" s="131">
        <v>23</v>
      </c>
      <c r="G3463" s="132" t="s">
        <v>486</v>
      </c>
      <c r="H3463" s="133">
        <v>5</v>
      </c>
      <c r="I3463" s="128">
        <v>22</v>
      </c>
      <c r="J3463" s="129" t="s">
        <v>486</v>
      </c>
      <c r="K3463" s="134">
        <v>17</v>
      </c>
      <c r="L3463" s="108"/>
      <c r="M3463" s="81">
        <v>17296</v>
      </c>
      <c r="N3463" s="135">
        <v>16146</v>
      </c>
      <c r="O3463" s="136">
        <v>15339</v>
      </c>
      <c r="P3463" s="135">
        <v>14876</v>
      </c>
      <c r="Q3463" s="136">
        <v>14754</v>
      </c>
      <c r="R3463" s="135">
        <v>19123</v>
      </c>
      <c r="S3463" s="136">
        <v>18619</v>
      </c>
      <c r="T3463" s="135">
        <v>17679</v>
      </c>
      <c r="U3463" s="136">
        <v>16445</v>
      </c>
      <c r="V3463" s="135">
        <v>15901</v>
      </c>
      <c r="W3463" s="136">
        <v>19617</v>
      </c>
      <c r="X3463" s="135">
        <v>20518</v>
      </c>
      <c r="Y3463" s="136">
        <v>20076</v>
      </c>
      <c r="Z3463" s="135">
        <v>17650</v>
      </c>
      <c r="AA3463" s="136">
        <v>17227</v>
      </c>
      <c r="AB3463" s="135">
        <v>17145</v>
      </c>
      <c r="AC3463" s="136">
        <v>20925</v>
      </c>
      <c r="AD3463" s="135">
        <v>21186</v>
      </c>
      <c r="AE3463" s="137">
        <v>19980</v>
      </c>
      <c r="AF3463" s="138">
        <v>18768</v>
      </c>
    </row>
    <row r="3464" spans="2:32">
      <c r="B3464" s="114">
        <v>3426</v>
      </c>
      <c r="C3464" s="115">
        <v>3426</v>
      </c>
      <c r="D3464" s="116">
        <v>143</v>
      </c>
      <c r="E3464" s="117">
        <v>5</v>
      </c>
      <c r="F3464" s="118">
        <v>23</v>
      </c>
      <c r="G3464" s="119" t="s">
        <v>486</v>
      </c>
      <c r="H3464" s="120">
        <v>5</v>
      </c>
      <c r="I3464" s="115">
        <v>22</v>
      </c>
      <c r="J3464" s="116" t="s">
        <v>486</v>
      </c>
      <c r="K3464" s="121">
        <v>18</v>
      </c>
      <c r="L3464" s="108"/>
      <c r="M3464" s="122">
        <v>17032</v>
      </c>
      <c r="N3464" s="123">
        <v>15904</v>
      </c>
      <c r="O3464" s="124">
        <v>15185</v>
      </c>
      <c r="P3464" s="123">
        <v>14888</v>
      </c>
      <c r="Q3464" s="124">
        <v>14999</v>
      </c>
      <c r="R3464" s="123">
        <v>18824</v>
      </c>
      <c r="S3464" s="124">
        <v>18705</v>
      </c>
      <c r="T3464" s="123">
        <v>17685</v>
      </c>
      <c r="U3464" s="124">
        <v>16609</v>
      </c>
      <c r="V3464" s="123">
        <v>16335</v>
      </c>
      <c r="W3464" s="124">
        <v>19670</v>
      </c>
      <c r="X3464" s="123">
        <v>20420</v>
      </c>
      <c r="Y3464" s="124">
        <v>20417</v>
      </c>
      <c r="Z3464" s="123">
        <v>18028</v>
      </c>
      <c r="AA3464" s="124">
        <v>17607</v>
      </c>
      <c r="AB3464" s="123">
        <v>17745</v>
      </c>
      <c r="AC3464" s="124">
        <v>21085</v>
      </c>
      <c r="AD3464" s="123">
        <v>21625</v>
      </c>
      <c r="AE3464" s="125">
        <v>20318</v>
      </c>
      <c r="AF3464" s="126">
        <v>19209</v>
      </c>
    </row>
    <row r="3465" spans="2:32">
      <c r="B3465" s="127">
        <v>3427</v>
      </c>
      <c r="C3465" s="128">
        <v>3427</v>
      </c>
      <c r="D3465" s="129">
        <v>143</v>
      </c>
      <c r="E3465" s="130">
        <v>5</v>
      </c>
      <c r="F3465" s="131">
        <v>23</v>
      </c>
      <c r="G3465" s="132" t="s">
        <v>486</v>
      </c>
      <c r="H3465" s="133">
        <v>5</v>
      </c>
      <c r="I3465" s="128">
        <v>22</v>
      </c>
      <c r="J3465" s="129" t="s">
        <v>486</v>
      </c>
      <c r="K3465" s="134">
        <v>19</v>
      </c>
      <c r="L3465" s="108"/>
      <c r="M3465" s="81">
        <v>17086</v>
      </c>
      <c r="N3465" s="135">
        <v>15844</v>
      </c>
      <c r="O3465" s="136">
        <v>15091</v>
      </c>
      <c r="P3465" s="135">
        <v>15082</v>
      </c>
      <c r="Q3465" s="136">
        <v>15248</v>
      </c>
      <c r="R3465" s="135">
        <v>18991</v>
      </c>
      <c r="S3465" s="136">
        <v>18817</v>
      </c>
      <c r="T3465" s="135">
        <v>17743</v>
      </c>
      <c r="U3465" s="136">
        <v>16714</v>
      </c>
      <c r="V3465" s="135">
        <v>16769</v>
      </c>
      <c r="W3465" s="136">
        <v>20190</v>
      </c>
      <c r="X3465" s="135">
        <v>20910</v>
      </c>
      <c r="Y3465" s="136">
        <v>20893</v>
      </c>
      <c r="Z3465" s="135">
        <v>18400</v>
      </c>
      <c r="AA3465" s="136">
        <v>18233</v>
      </c>
      <c r="AB3465" s="135">
        <v>18477</v>
      </c>
      <c r="AC3465" s="136">
        <v>21966</v>
      </c>
      <c r="AD3465" s="135">
        <v>22293</v>
      </c>
      <c r="AE3465" s="137">
        <v>20981</v>
      </c>
      <c r="AF3465" s="138">
        <v>19708</v>
      </c>
    </row>
    <row r="3466" spans="2:32">
      <c r="B3466" s="114">
        <v>3428</v>
      </c>
      <c r="C3466" s="115">
        <v>3428</v>
      </c>
      <c r="D3466" s="116">
        <v>143</v>
      </c>
      <c r="E3466" s="117">
        <v>5</v>
      </c>
      <c r="F3466" s="118">
        <v>23</v>
      </c>
      <c r="G3466" s="119" t="s">
        <v>486</v>
      </c>
      <c r="H3466" s="120">
        <v>5</v>
      </c>
      <c r="I3466" s="115">
        <v>22</v>
      </c>
      <c r="J3466" s="116" t="s">
        <v>486</v>
      </c>
      <c r="K3466" s="121">
        <v>20</v>
      </c>
      <c r="L3466" s="108"/>
      <c r="M3466" s="122">
        <v>17182</v>
      </c>
      <c r="N3466" s="123">
        <v>16113</v>
      </c>
      <c r="O3466" s="124">
        <v>15339</v>
      </c>
      <c r="P3466" s="123">
        <v>15567</v>
      </c>
      <c r="Q3466" s="124">
        <v>15657</v>
      </c>
      <c r="R3466" s="123">
        <v>19204</v>
      </c>
      <c r="S3466" s="124">
        <v>19167</v>
      </c>
      <c r="T3466" s="123">
        <v>18252</v>
      </c>
      <c r="U3466" s="124">
        <v>17127</v>
      </c>
      <c r="V3466" s="123">
        <v>17318</v>
      </c>
      <c r="W3466" s="124">
        <v>20609</v>
      </c>
      <c r="X3466" s="123">
        <v>21487</v>
      </c>
      <c r="Y3466" s="124">
        <v>21725</v>
      </c>
      <c r="Z3466" s="123">
        <v>19282</v>
      </c>
      <c r="AA3466" s="124">
        <v>19191</v>
      </c>
      <c r="AB3466" s="123">
        <v>19397</v>
      </c>
      <c r="AC3466" s="124">
        <v>22769</v>
      </c>
      <c r="AD3466" s="123">
        <v>23353</v>
      </c>
      <c r="AE3466" s="125">
        <v>22185</v>
      </c>
      <c r="AF3466" s="126">
        <v>20742</v>
      </c>
    </row>
    <row r="3467" spans="2:32">
      <c r="B3467" s="127">
        <v>3429</v>
      </c>
      <c r="C3467" s="128">
        <v>3429</v>
      </c>
      <c r="D3467" s="129">
        <v>143</v>
      </c>
      <c r="E3467" s="130">
        <v>5</v>
      </c>
      <c r="F3467" s="131">
        <v>23</v>
      </c>
      <c r="G3467" s="132" t="s">
        <v>486</v>
      </c>
      <c r="H3467" s="133">
        <v>5</v>
      </c>
      <c r="I3467" s="128">
        <v>22</v>
      </c>
      <c r="J3467" s="129" t="s">
        <v>486</v>
      </c>
      <c r="K3467" s="134">
        <v>21</v>
      </c>
      <c r="L3467" s="108"/>
      <c r="M3467" s="81">
        <v>16969</v>
      </c>
      <c r="N3467" s="135">
        <v>16156</v>
      </c>
      <c r="O3467" s="136">
        <v>15452</v>
      </c>
      <c r="P3467" s="135">
        <v>15882</v>
      </c>
      <c r="Q3467" s="136">
        <v>15821</v>
      </c>
      <c r="R3467" s="135">
        <v>19190</v>
      </c>
      <c r="S3467" s="136">
        <v>19295</v>
      </c>
      <c r="T3467" s="135">
        <v>18587</v>
      </c>
      <c r="U3467" s="136">
        <v>17581</v>
      </c>
      <c r="V3467" s="135">
        <v>17783</v>
      </c>
      <c r="W3467" s="136">
        <v>20790</v>
      </c>
      <c r="X3467" s="135">
        <v>21999</v>
      </c>
      <c r="Y3467" s="136">
        <v>22433</v>
      </c>
      <c r="Z3467" s="135">
        <v>20188</v>
      </c>
      <c r="AA3467" s="136">
        <v>20165</v>
      </c>
      <c r="AB3467" s="135">
        <v>20232</v>
      </c>
      <c r="AC3467" s="136">
        <v>23349</v>
      </c>
      <c r="AD3467" s="135">
        <v>24357</v>
      </c>
      <c r="AE3467" s="137">
        <v>23310</v>
      </c>
      <c r="AF3467" s="138">
        <v>21890</v>
      </c>
    </row>
    <row r="3468" spans="2:32">
      <c r="B3468" s="114">
        <v>3430</v>
      </c>
      <c r="C3468" s="115">
        <v>3430</v>
      </c>
      <c r="D3468" s="116">
        <v>143</v>
      </c>
      <c r="E3468" s="117">
        <v>5</v>
      </c>
      <c r="F3468" s="118">
        <v>23</v>
      </c>
      <c r="G3468" s="119" t="s">
        <v>486</v>
      </c>
      <c r="H3468" s="120">
        <v>5</v>
      </c>
      <c r="I3468" s="115">
        <v>22</v>
      </c>
      <c r="J3468" s="116" t="s">
        <v>486</v>
      </c>
      <c r="K3468" s="121">
        <v>22</v>
      </c>
      <c r="L3468" s="108"/>
      <c r="M3468" s="122">
        <v>15893</v>
      </c>
      <c r="N3468" s="123">
        <v>15271</v>
      </c>
      <c r="O3468" s="124">
        <v>14892</v>
      </c>
      <c r="P3468" s="123">
        <v>15351</v>
      </c>
      <c r="Q3468" s="124">
        <v>15203</v>
      </c>
      <c r="R3468" s="123">
        <v>18225</v>
      </c>
      <c r="S3468" s="124">
        <v>18337</v>
      </c>
      <c r="T3468" s="123">
        <v>17895</v>
      </c>
      <c r="U3468" s="124">
        <v>17248</v>
      </c>
      <c r="V3468" s="123">
        <v>17323</v>
      </c>
      <c r="W3468" s="124">
        <v>20135</v>
      </c>
      <c r="X3468" s="123">
        <v>21363</v>
      </c>
      <c r="Y3468" s="124">
        <v>21813</v>
      </c>
      <c r="Z3468" s="123">
        <v>20129</v>
      </c>
      <c r="AA3468" s="124">
        <v>20065</v>
      </c>
      <c r="AB3468" s="123">
        <v>20019</v>
      </c>
      <c r="AC3468" s="124">
        <v>22971</v>
      </c>
      <c r="AD3468" s="123">
        <v>23929</v>
      </c>
      <c r="AE3468" s="125">
        <v>23144</v>
      </c>
      <c r="AF3468" s="126">
        <v>21997</v>
      </c>
    </row>
    <row r="3469" spans="2:32">
      <c r="B3469" s="127">
        <v>3431</v>
      </c>
      <c r="C3469" s="128">
        <v>3431</v>
      </c>
      <c r="D3469" s="129">
        <v>143</v>
      </c>
      <c r="E3469" s="130">
        <v>5</v>
      </c>
      <c r="F3469" s="131">
        <v>23</v>
      </c>
      <c r="G3469" s="132" t="s">
        <v>486</v>
      </c>
      <c r="H3469" s="133">
        <v>5</v>
      </c>
      <c r="I3469" s="128">
        <v>22</v>
      </c>
      <c r="J3469" s="129" t="s">
        <v>486</v>
      </c>
      <c r="K3469" s="134">
        <v>23</v>
      </c>
      <c r="L3469" s="108"/>
      <c r="M3469" s="81">
        <v>14572</v>
      </c>
      <c r="N3469" s="135">
        <v>14148</v>
      </c>
      <c r="O3469" s="136">
        <v>14198</v>
      </c>
      <c r="P3469" s="135">
        <v>14518</v>
      </c>
      <c r="Q3469" s="136">
        <v>14372</v>
      </c>
      <c r="R3469" s="135">
        <v>16926</v>
      </c>
      <c r="S3469" s="136">
        <v>17012</v>
      </c>
      <c r="T3469" s="135">
        <v>16816</v>
      </c>
      <c r="U3469" s="136">
        <v>16676</v>
      </c>
      <c r="V3469" s="135">
        <v>16515</v>
      </c>
      <c r="W3469" s="136">
        <v>19050</v>
      </c>
      <c r="X3469" s="135">
        <v>20187</v>
      </c>
      <c r="Y3469" s="136">
        <v>20661</v>
      </c>
      <c r="Z3469" s="135">
        <v>19675</v>
      </c>
      <c r="AA3469" s="136">
        <v>19429</v>
      </c>
      <c r="AB3469" s="135">
        <v>19346</v>
      </c>
      <c r="AC3469" s="136">
        <v>22047</v>
      </c>
      <c r="AD3469" s="135">
        <v>22856</v>
      </c>
      <c r="AE3469" s="137">
        <v>22338</v>
      </c>
      <c r="AF3469" s="138">
        <v>21633</v>
      </c>
    </row>
    <row r="3470" spans="2:32">
      <c r="B3470" s="114">
        <v>3432</v>
      </c>
      <c r="C3470" s="115">
        <v>3432</v>
      </c>
      <c r="D3470" s="116">
        <v>143</v>
      </c>
      <c r="E3470" s="117">
        <v>5</v>
      </c>
      <c r="F3470" s="118">
        <v>23</v>
      </c>
      <c r="G3470" s="119" t="s">
        <v>486</v>
      </c>
      <c r="H3470" s="120">
        <v>5</v>
      </c>
      <c r="I3470" s="115">
        <v>22</v>
      </c>
      <c r="J3470" s="116" t="s">
        <v>486</v>
      </c>
      <c r="K3470" s="121">
        <v>24</v>
      </c>
      <c r="L3470" s="108"/>
      <c r="M3470" s="122">
        <v>13568</v>
      </c>
      <c r="N3470" s="123">
        <v>13286</v>
      </c>
      <c r="O3470" s="124">
        <v>13538</v>
      </c>
      <c r="P3470" s="123">
        <v>13916</v>
      </c>
      <c r="Q3470" s="124">
        <v>13692</v>
      </c>
      <c r="R3470" s="123">
        <v>15907</v>
      </c>
      <c r="S3470" s="124">
        <v>15985</v>
      </c>
      <c r="T3470" s="123">
        <v>15943</v>
      </c>
      <c r="U3470" s="124">
        <v>16063</v>
      </c>
      <c r="V3470" s="123">
        <v>15860</v>
      </c>
      <c r="W3470" s="124">
        <v>18168</v>
      </c>
      <c r="X3470" s="123">
        <v>19263</v>
      </c>
      <c r="Y3470" s="124">
        <v>19712</v>
      </c>
      <c r="Z3470" s="123">
        <v>19143</v>
      </c>
      <c r="AA3470" s="124">
        <v>18897</v>
      </c>
      <c r="AB3470" s="123">
        <v>18730</v>
      </c>
      <c r="AC3470" s="124">
        <v>21214</v>
      </c>
      <c r="AD3470" s="123">
        <v>21967</v>
      </c>
      <c r="AE3470" s="125">
        <v>21615</v>
      </c>
      <c r="AF3470" s="126">
        <v>21153</v>
      </c>
    </row>
    <row r="3471" spans="2:32">
      <c r="B3471" s="127">
        <v>3433</v>
      </c>
      <c r="C3471" s="128">
        <v>3433</v>
      </c>
      <c r="D3471" s="129">
        <v>144</v>
      </c>
      <c r="E3471" s="130">
        <v>5</v>
      </c>
      <c r="F3471" s="131">
        <v>24</v>
      </c>
      <c r="G3471" s="132" t="s">
        <v>486</v>
      </c>
      <c r="H3471" s="133">
        <v>5</v>
      </c>
      <c r="I3471" s="128">
        <v>23</v>
      </c>
      <c r="J3471" s="129" t="s">
        <v>486</v>
      </c>
      <c r="K3471" s="134">
        <v>1</v>
      </c>
      <c r="L3471" s="108"/>
      <c r="M3471" s="81">
        <v>12739</v>
      </c>
      <c r="N3471" s="135">
        <v>12803</v>
      </c>
      <c r="O3471" s="136">
        <v>12969</v>
      </c>
      <c r="P3471" s="135">
        <v>12852</v>
      </c>
      <c r="Q3471" s="136">
        <v>14243</v>
      </c>
      <c r="R3471" s="135">
        <v>15040</v>
      </c>
      <c r="S3471" s="136">
        <v>15200</v>
      </c>
      <c r="T3471" s="135">
        <v>15335</v>
      </c>
      <c r="U3471" s="136">
        <v>15021</v>
      </c>
      <c r="V3471" s="135">
        <v>16676</v>
      </c>
      <c r="W3471" s="136">
        <v>17454</v>
      </c>
      <c r="X3471" s="135">
        <v>18531</v>
      </c>
      <c r="Y3471" s="136">
        <v>18883</v>
      </c>
      <c r="Z3471" s="135">
        <v>17646</v>
      </c>
      <c r="AA3471" s="136">
        <v>17652</v>
      </c>
      <c r="AB3471" s="135">
        <v>19880</v>
      </c>
      <c r="AC3471" s="136">
        <v>20625</v>
      </c>
      <c r="AD3471" s="135">
        <v>21117</v>
      </c>
      <c r="AE3471" s="137">
        <v>20718</v>
      </c>
      <c r="AF3471" s="138">
        <v>19387</v>
      </c>
    </row>
    <row r="3472" spans="2:32">
      <c r="B3472" s="114">
        <v>3434</v>
      </c>
      <c r="C3472" s="115">
        <v>3434</v>
      </c>
      <c r="D3472" s="116">
        <v>144</v>
      </c>
      <c r="E3472" s="117">
        <v>5</v>
      </c>
      <c r="F3472" s="118">
        <v>24</v>
      </c>
      <c r="G3472" s="119" t="s">
        <v>486</v>
      </c>
      <c r="H3472" s="120">
        <v>5</v>
      </c>
      <c r="I3472" s="115">
        <v>23</v>
      </c>
      <c r="J3472" s="116" t="s">
        <v>486</v>
      </c>
      <c r="K3472" s="121">
        <v>2</v>
      </c>
      <c r="L3472" s="108"/>
      <c r="M3472" s="122">
        <v>12362</v>
      </c>
      <c r="N3472" s="123">
        <v>12460</v>
      </c>
      <c r="O3472" s="124">
        <v>12683</v>
      </c>
      <c r="P3472" s="123">
        <v>12579</v>
      </c>
      <c r="Q3472" s="124">
        <v>13920</v>
      </c>
      <c r="R3472" s="123">
        <v>14579</v>
      </c>
      <c r="S3472" s="124">
        <v>14719</v>
      </c>
      <c r="T3472" s="123">
        <v>14881</v>
      </c>
      <c r="U3472" s="124">
        <v>14665</v>
      </c>
      <c r="V3472" s="123">
        <v>16289</v>
      </c>
      <c r="W3472" s="124">
        <v>16999</v>
      </c>
      <c r="X3472" s="123">
        <v>17949</v>
      </c>
      <c r="Y3472" s="124">
        <v>18274</v>
      </c>
      <c r="Z3472" s="123">
        <v>17189</v>
      </c>
      <c r="AA3472" s="124">
        <v>17227</v>
      </c>
      <c r="AB3472" s="123">
        <v>19382</v>
      </c>
      <c r="AC3472" s="124">
        <v>20075</v>
      </c>
      <c r="AD3472" s="123">
        <v>20439</v>
      </c>
      <c r="AE3472" s="125">
        <v>20094</v>
      </c>
      <c r="AF3472" s="126">
        <v>18881</v>
      </c>
    </row>
    <row r="3473" spans="2:32">
      <c r="B3473" s="127">
        <v>3435</v>
      </c>
      <c r="C3473" s="128">
        <v>3435</v>
      </c>
      <c r="D3473" s="129">
        <v>144</v>
      </c>
      <c r="E3473" s="130">
        <v>5</v>
      </c>
      <c r="F3473" s="131">
        <v>24</v>
      </c>
      <c r="G3473" s="132" t="s">
        <v>486</v>
      </c>
      <c r="H3473" s="133">
        <v>5</v>
      </c>
      <c r="I3473" s="128">
        <v>23</v>
      </c>
      <c r="J3473" s="129" t="s">
        <v>486</v>
      </c>
      <c r="K3473" s="134">
        <v>3</v>
      </c>
      <c r="L3473" s="108"/>
      <c r="M3473" s="81">
        <v>12151</v>
      </c>
      <c r="N3473" s="135">
        <v>12292</v>
      </c>
      <c r="O3473" s="136">
        <v>12550</v>
      </c>
      <c r="P3473" s="135">
        <v>12446</v>
      </c>
      <c r="Q3473" s="136">
        <v>13787</v>
      </c>
      <c r="R3473" s="135">
        <v>14322</v>
      </c>
      <c r="S3473" s="136">
        <v>14478</v>
      </c>
      <c r="T3473" s="135">
        <v>14652</v>
      </c>
      <c r="U3473" s="136">
        <v>14459</v>
      </c>
      <c r="V3473" s="135">
        <v>16073</v>
      </c>
      <c r="W3473" s="136">
        <v>16707</v>
      </c>
      <c r="X3473" s="135">
        <v>17536</v>
      </c>
      <c r="Y3473" s="136">
        <v>17874</v>
      </c>
      <c r="Z3473" s="135">
        <v>16874</v>
      </c>
      <c r="AA3473" s="136">
        <v>16907</v>
      </c>
      <c r="AB3473" s="135">
        <v>19030</v>
      </c>
      <c r="AC3473" s="136">
        <v>19653</v>
      </c>
      <c r="AD3473" s="135">
        <v>19953</v>
      </c>
      <c r="AE3473" s="137">
        <v>19647</v>
      </c>
      <c r="AF3473" s="138">
        <v>18508</v>
      </c>
    </row>
    <row r="3474" spans="2:32">
      <c r="B3474" s="114">
        <v>3436</v>
      </c>
      <c r="C3474" s="115">
        <v>3436</v>
      </c>
      <c r="D3474" s="116">
        <v>144</v>
      </c>
      <c r="E3474" s="117">
        <v>5</v>
      </c>
      <c r="F3474" s="118">
        <v>24</v>
      </c>
      <c r="G3474" s="119" t="s">
        <v>486</v>
      </c>
      <c r="H3474" s="120">
        <v>5</v>
      </c>
      <c r="I3474" s="115">
        <v>23</v>
      </c>
      <c r="J3474" s="116" t="s">
        <v>486</v>
      </c>
      <c r="K3474" s="121">
        <v>4</v>
      </c>
      <c r="L3474" s="108"/>
      <c r="M3474" s="122">
        <v>12161</v>
      </c>
      <c r="N3474" s="123">
        <v>12203</v>
      </c>
      <c r="O3474" s="124">
        <v>12507</v>
      </c>
      <c r="P3474" s="123">
        <v>12412</v>
      </c>
      <c r="Q3474" s="124">
        <v>13771</v>
      </c>
      <c r="R3474" s="123">
        <v>14217</v>
      </c>
      <c r="S3474" s="124">
        <v>14365</v>
      </c>
      <c r="T3474" s="123">
        <v>14372</v>
      </c>
      <c r="U3474" s="124">
        <v>14252</v>
      </c>
      <c r="V3474" s="123">
        <v>15835</v>
      </c>
      <c r="W3474" s="124">
        <v>16398</v>
      </c>
      <c r="X3474" s="123">
        <v>17088</v>
      </c>
      <c r="Y3474" s="124">
        <v>17377</v>
      </c>
      <c r="Z3474" s="123">
        <v>16438</v>
      </c>
      <c r="AA3474" s="124">
        <v>16462</v>
      </c>
      <c r="AB3474" s="123">
        <v>18495</v>
      </c>
      <c r="AC3474" s="124">
        <v>19013</v>
      </c>
      <c r="AD3474" s="123">
        <v>19244</v>
      </c>
      <c r="AE3474" s="125">
        <v>18850</v>
      </c>
      <c r="AF3474" s="126">
        <v>17926</v>
      </c>
    </row>
    <row r="3475" spans="2:32">
      <c r="B3475" s="127">
        <v>3437</v>
      </c>
      <c r="C3475" s="128">
        <v>3437</v>
      </c>
      <c r="D3475" s="129">
        <v>144</v>
      </c>
      <c r="E3475" s="130">
        <v>5</v>
      </c>
      <c r="F3475" s="131">
        <v>24</v>
      </c>
      <c r="G3475" s="132" t="s">
        <v>486</v>
      </c>
      <c r="H3475" s="133">
        <v>5</v>
      </c>
      <c r="I3475" s="128">
        <v>23</v>
      </c>
      <c r="J3475" s="129" t="s">
        <v>486</v>
      </c>
      <c r="K3475" s="134">
        <v>5</v>
      </c>
      <c r="L3475" s="108"/>
      <c r="M3475" s="81">
        <v>12572</v>
      </c>
      <c r="N3475" s="135">
        <v>12223</v>
      </c>
      <c r="O3475" s="136">
        <v>12501</v>
      </c>
      <c r="P3475" s="135">
        <v>12469</v>
      </c>
      <c r="Q3475" s="136">
        <v>14130</v>
      </c>
      <c r="R3475" s="135">
        <v>14609</v>
      </c>
      <c r="S3475" s="136">
        <v>14679</v>
      </c>
      <c r="T3475" s="135">
        <v>14253</v>
      </c>
      <c r="U3475" s="136">
        <v>14070</v>
      </c>
      <c r="V3475" s="135">
        <v>15974</v>
      </c>
      <c r="W3475" s="136">
        <v>16377</v>
      </c>
      <c r="X3475" s="135">
        <v>17071</v>
      </c>
      <c r="Y3475" s="136">
        <v>17289</v>
      </c>
      <c r="Z3475" s="135">
        <v>15953</v>
      </c>
      <c r="AA3475" s="136">
        <v>16088</v>
      </c>
      <c r="AB3475" s="135">
        <v>18278</v>
      </c>
      <c r="AC3475" s="136">
        <v>18512</v>
      </c>
      <c r="AD3475" s="135">
        <v>18907</v>
      </c>
      <c r="AE3475" s="137">
        <v>18102</v>
      </c>
      <c r="AF3475" s="138">
        <v>17267</v>
      </c>
    </row>
    <row r="3476" spans="2:32">
      <c r="B3476" s="114">
        <v>3438</v>
      </c>
      <c r="C3476" s="115">
        <v>3438</v>
      </c>
      <c r="D3476" s="116">
        <v>144</v>
      </c>
      <c r="E3476" s="117">
        <v>5</v>
      </c>
      <c r="F3476" s="118">
        <v>24</v>
      </c>
      <c r="G3476" s="119" t="s">
        <v>486</v>
      </c>
      <c r="H3476" s="120">
        <v>5</v>
      </c>
      <c r="I3476" s="115">
        <v>23</v>
      </c>
      <c r="J3476" s="116" t="s">
        <v>486</v>
      </c>
      <c r="K3476" s="121">
        <v>6</v>
      </c>
      <c r="L3476" s="108"/>
      <c r="M3476" s="122">
        <v>13555</v>
      </c>
      <c r="N3476" s="123">
        <v>12318</v>
      </c>
      <c r="O3476" s="124">
        <v>12524</v>
      </c>
      <c r="P3476" s="123">
        <v>12432</v>
      </c>
      <c r="Q3476" s="124">
        <v>14932</v>
      </c>
      <c r="R3476" s="123">
        <v>15486</v>
      </c>
      <c r="S3476" s="124">
        <v>15375</v>
      </c>
      <c r="T3476" s="123">
        <v>14077</v>
      </c>
      <c r="U3476" s="124">
        <v>13847</v>
      </c>
      <c r="V3476" s="123">
        <v>16496</v>
      </c>
      <c r="W3476" s="124">
        <v>16959</v>
      </c>
      <c r="X3476" s="123">
        <v>17455</v>
      </c>
      <c r="Y3476" s="124">
        <v>17510</v>
      </c>
      <c r="Z3476" s="123">
        <v>15384</v>
      </c>
      <c r="AA3476" s="124">
        <v>15525</v>
      </c>
      <c r="AB3476" s="123">
        <v>18461</v>
      </c>
      <c r="AC3476" s="124">
        <v>18665</v>
      </c>
      <c r="AD3476" s="123">
        <v>18876</v>
      </c>
      <c r="AE3476" s="125">
        <v>17229</v>
      </c>
      <c r="AF3476" s="126">
        <v>16537</v>
      </c>
    </row>
    <row r="3477" spans="2:32">
      <c r="B3477" s="127">
        <v>3439</v>
      </c>
      <c r="C3477" s="128">
        <v>3439</v>
      </c>
      <c r="D3477" s="129">
        <v>144</v>
      </c>
      <c r="E3477" s="130">
        <v>5</v>
      </c>
      <c r="F3477" s="131">
        <v>24</v>
      </c>
      <c r="G3477" s="132" t="s">
        <v>486</v>
      </c>
      <c r="H3477" s="133">
        <v>5</v>
      </c>
      <c r="I3477" s="128">
        <v>23</v>
      </c>
      <c r="J3477" s="129" t="s">
        <v>486</v>
      </c>
      <c r="K3477" s="134">
        <v>7</v>
      </c>
      <c r="L3477" s="108"/>
      <c r="M3477" s="81">
        <v>14949</v>
      </c>
      <c r="N3477" s="135">
        <v>12724</v>
      </c>
      <c r="O3477" s="136">
        <v>12649</v>
      </c>
      <c r="P3477" s="135">
        <v>12503</v>
      </c>
      <c r="Q3477" s="136">
        <v>15939</v>
      </c>
      <c r="R3477" s="135">
        <v>16674</v>
      </c>
      <c r="S3477" s="136">
        <v>16369</v>
      </c>
      <c r="T3477" s="135">
        <v>14231</v>
      </c>
      <c r="U3477" s="136">
        <v>13796</v>
      </c>
      <c r="V3477" s="135">
        <v>17253</v>
      </c>
      <c r="W3477" s="136">
        <v>17782</v>
      </c>
      <c r="X3477" s="135">
        <v>18272</v>
      </c>
      <c r="Y3477" s="136">
        <v>18033</v>
      </c>
      <c r="Z3477" s="135">
        <v>14999</v>
      </c>
      <c r="AA3477" s="136">
        <v>15087</v>
      </c>
      <c r="AB3477" s="135">
        <v>18834</v>
      </c>
      <c r="AC3477" s="136">
        <v>19216</v>
      </c>
      <c r="AD3477" s="135">
        <v>19213</v>
      </c>
      <c r="AE3477" s="137">
        <v>16849</v>
      </c>
      <c r="AF3477" s="138">
        <v>16053</v>
      </c>
    </row>
    <row r="3478" spans="2:32">
      <c r="B3478" s="114">
        <v>3440</v>
      </c>
      <c r="C3478" s="115">
        <v>3440</v>
      </c>
      <c r="D3478" s="116">
        <v>144</v>
      </c>
      <c r="E3478" s="117">
        <v>5</v>
      </c>
      <c r="F3478" s="118">
        <v>24</v>
      </c>
      <c r="G3478" s="119" t="s">
        <v>486</v>
      </c>
      <c r="H3478" s="120">
        <v>5</v>
      </c>
      <c r="I3478" s="115">
        <v>23</v>
      </c>
      <c r="J3478" s="116" t="s">
        <v>486</v>
      </c>
      <c r="K3478" s="121">
        <v>8</v>
      </c>
      <c r="L3478" s="108"/>
      <c r="M3478" s="122">
        <v>15543</v>
      </c>
      <c r="N3478" s="123">
        <v>13273</v>
      </c>
      <c r="O3478" s="124">
        <v>12926</v>
      </c>
      <c r="P3478" s="123">
        <v>12827</v>
      </c>
      <c r="Q3478" s="124">
        <v>16334</v>
      </c>
      <c r="R3478" s="123">
        <v>17239</v>
      </c>
      <c r="S3478" s="124">
        <v>16873</v>
      </c>
      <c r="T3478" s="123">
        <v>14728</v>
      </c>
      <c r="U3478" s="124">
        <v>14008</v>
      </c>
      <c r="V3478" s="123">
        <v>17520</v>
      </c>
      <c r="W3478" s="124">
        <v>18241</v>
      </c>
      <c r="X3478" s="123">
        <v>18675</v>
      </c>
      <c r="Y3478" s="124">
        <v>18304</v>
      </c>
      <c r="Z3478" s="123">
        <v>15061</v>
      </c>
      <c r="AA3478" s="124">
        <v>15209</v>
      </c>
      <c r="AB3478" s="123">
        <v>18827</v>
      </c>
      <c r="AC3478" s="124">
        <v>19529</v>
      </c>
      <c r="AD3478" s="123">
        <v>19405</v>
      </c>
      <c r="AE3478" s="125">
        <v>17073</v>
      </c>
      <c r="AF3478" s="126">
        <v>16099</v>
      </c>
    </row>
    <row r="3479" spans="2:32">
      <c r="B3479" s="127">
        <v>3441</v>
      </c>
      <c r="C3479" s="128">
        <v>3441</v>
      </c>
      <c r="D3479" s="129">
        <v>144</v>
      </c>
      <c r="E3479" s="130">
        <v>5</v>
      </c>
      <c r="F3479" s="131">
        <v>24</v>
      </c>
      <c r="G3479" s="132" t="s">
        <v>486</v>
      </c>
      <c r="H3479" s="133">
        <v>5</v>
      </c>
      <c r="I3479" s="128">
        <v>23</v>
      </c>
      <c r="J3479" s="129" t="s">
        <v>486</v>
      </c>
      <c r="K3479" s="134">
        <v>9</v>
      </c>
      <c r="L3479" s="108"/>
      <c r="M3479" s="81">
        <v>15666</v>
      </c>
      <c r="N3479" s="135">
        <v>13806</v>
      </c>
      <c r="O3479" s="136">
        <v>13386</v>
      </c>
      <c r="P3479" s="135">
        <v>13212</v>
      </c>
      <c r="Q3479" s="136">
        <v>16433</v>
      </c>
      <c r="R3479" s="135">
        <v>17315</v>
      </c>
      <c r="S3479" s="136">
        <v>17038</v>
      </c>
      <c r="T3479" s="135">
        <v>15280</v>
      </c>
      <c r="U3479" s="136">
        <v>14405</v>
      </c>
      <c r="V3479" s="135">
        <v>17529</v>
      </c>
      <c r="W3479" s="136">
        <v>18293</v>
      </c>
      <c r="X3479" s="135">
        <v>18674</v>
      </c>
      <c r="Y3479" s="136">
        <v>18337</v>
      </c>
      <c r="Z3479" s="135">
        <v>15256</v>
      </c>
      <c r="AA3479" s="136">
        <v>15335</v>
      </c>
      <c r="AB3479" s="135">
        <v>18566</v>
      </c>
      <c r="AC3479" s="136">
        <v>19446</v>
      </c>
      <c r="AD3479" s="135">
        <v>19412</v>
      </c>
      <c r="AE3479" s="137">
        <v>17320</v>
      </c>
      <c r="AF3479" s="138">
        <v>16272</v>
      </c>
    </row>
    <row r="3480" spans="2:32">
      <c r="B3480" s="114">
        <v>3442</v>
      </c>
      <c r="C3480" s="115">
        <v>3442</v>
      </c>
      <c r="D3480" s="116">
        <v>144</v>
      </c>
      <c r="E3480" s="117">
        <v>5</v>
      </c>
      <c r="F3480" s="118">
        <v>24</v>
      </c>
      <c r="G3480" s="119" t="s">
        <v>486</v>
      </c>
      <c r="H3480" s="120">
        <v>5</v>
      </c>
      <c r="I3480" s="115">
        <v>23</v>
      </c>
      <c r="J3480" s="116" t="s">
        <v>486</v>
      </c>
      <c r="K3480" s="121">
        <v>10</v>
      </c>
      <c r="L3480" s="108"/>
      <c r="M3480" s="122">
        <v>15658</v>
      </c>
      <c r="N3480" s="123">
        <v>13949</v>
      </c>
      <c r="O3480" s="124">
        <v>13559</v>
      </c>
      <c r="P3480" s="123">
        <v>13381</v>
      </c>
      <c r="Q3480" s="124">
        <v>16556</v>
      </c>
      <c r="R3480" s="123">
        <v>17369</v>
      </c>
      <c r="S3480" s="124">
        <v>17016</v>
      </c>
      <c r="T3480" s="123">
        <v>15478</v>
      </c>
      <c r="U3480" s="124">
        <v>14667</v>
      </c>
      <c r="V3480" s="123">
        <v>17738</v>
      </c>
      <c r="W3480" s="124">
        <v>18416</v>
      </c>
      <c r="X3480" s="123">
        <v>18815</v>
      </c>
      <c r="Y3480" s="124">
        <v>18393</v>
      </c>
      <c r="Z3480" s="123">
        <v>15544</v>
      </c>
      <c r="AA3480" s="124">
        <v>15632</v>
      </c>
      <c r="AB3480" s="123">
        <v>18827</v>
      </c>
      <c r="AC3480" s="124">
        <v>19650</v>
      </c>
      <c r="AD3480" s="123">
        <v>19511</v>
      </c>
      <c r="AE3480" s="125">
        <v>17626</v>
      </c>
      <c r="AF3480" s="126">
        <v>16610</v>
      </c>
    </row>
    <row r="3481" spans="2:32">
      <c r="B3481" s="127">
        <v>3443</v>
      </c>
      <c r="C3481" s="128">
        <v>3443</v>
      </c>
      <c r="D3481" s="129">
        <v>144</v>
      </c>
      <c r="E3481" s="130">
        <v>5</v>
      </c>
      <c r="F3481" s="131">
        <v>24</v>
      </c>
      <c r="G3481" s="132" t="s">
        <v>486</v>
      </c>
      <c r="H3481" s="133">
        <v>5</v>
      </c>
      <c r="I3481" s="128">
        <v>23</v>
      </c>
      <c r="J3481" s="129" t="s">
        <v>486</v>
      </c>
      <c r="K3481" s="134">
        <v>11</v>
      </c>
      <c r="L3481" s="108"/>
      <c r="M3481" s="81">
        <v>15622</v>
      </c>
      <c r="N3481" s="135">
        <v>13948</v>
      </c>
      <c r="O3481" s="136">
        <v>13659</v>
      </c>
      <c r="P3481" s="135">
        <v>13351</v>
      </c>
      <c r="Q3481" s="136">
        <v>16636</v>
      </c>
      <c r="R3481" s="135">
        <v>17359</v>
      </c>
      <c r="S3481" s="136">
        <v>16937</v>
      </c>
      <c r="T3481" s="135">
        <v>15572</v>
      </c>
      <c r="U3481" s="136">
        <v>14842</v>
      </c>
      <c r="V3481" s="135">
        <v>17899</v>
      </c>
      <c r="W3481" s="136">
        <v>18489</v>
      </c>
      <c r="X3481" s="135">
        <v>18917</v>
      </c>
      <c r="Y3481" s="136">
        <v>18340</v>
      </c>
      <c r="Z3481" s="135">
        <v>15785</v>
      </c>
      <c r="AA3481" s="136">
        <v>15746</v>
      </c>
      <c r="AB3481" s="135">
        <v>19079</v>
      </c>
      <c r="AC3481" s="136">
        <v>19824</v>
      </c>
      <c r="AD3481" s="135">
        <v>19507</v>
      </c>
      <c r="AE3481" s="137">
        <v>17876</v>
      </c>
      <c r="AF3481" s="138">
        <v>16890</v>
      </c>
    </row>
    <row r="3482" spans="2:32">
      <c r="B3482" s="114">
        <v>3444</v>
      </c>
      <c r="C3482" s="115">
        <v>3444</v>
      </c>
      <c r="D3482" s="116">
        <v>144</v>
      </c>
      <c r="E3482" s="117">
        <v>5</v>
      </c>
      <c r="F3482" s="118">
        <v>24</v>
      </c>
      <c r="G3482" s="119" t="s">
        <v>486</v>
      </c>
      <c r="H3482" s="120">
        <v>5</v>
      </c>
      <c r="I3482" s="115">
        <v>23</v>
      </c>
      <c r="J3482" s="116" t="s">
        <v>486</v>
      </c>
      <c r="K3482" s="121">
        <v>12</v>
      </c>
      <c r="L3482" s="108"/>
      <c r="M3482" s="122">
        <v>15597</v>
      </c>
      <c r="N3482" s="123">
        <v>13962</v>
      </c>
      <c r="O3482" s="124">
        <v>13662</v>
      </c>
      <c r="P3482" s="123">
        <v>13479</v>
      </c>
      <c r="Q3482" s="124">
        <v>16754</v>
      </c>
      <c r="R3482" s="123">
        <v>17375</v>
      </c>
      <c r="S3482" s="124">
        <v>16936</v>
      </c>
      <c r="T3482" s="123">
        <v>15599</v>
      </c>
      <c r="U3482" s="124">
        <v>14855</v>
      </c>
      <c r="V3482" s="123">
        <v>18053</v>
      </c>
      <c r="W3482" s="124">
        <v>18696</v>
      </c>
      <c r="X3482" s="123">
        <v>18988</v>
      </c>
      <c r="Y3482" s="124">
        <v>18347</v>
      </c>
      <c r="Z3482" s="123">
        <v>15848</v>
      </c>
      <c r="AA3482" s="124">
        <v>15938</v>
      </c>
      <c r="AB3482" s="123">
        <v>19288</v>
      </c>
      <c r="AC3482" s="124">
        <v>20093</v>
      </c>
      <c r="AD3482" s="123">
        <v>19547</v>
      </c>
      <c r="AE3482" s="125">
        <v>17978</v>
      </c>
      <c r="AF3482" s="126">
        <v>16963</v>
      </c>
    </row>
    <row r="3483" spans="2:32">
      <c r="B3483" s="127">
        <v>3445</v>
      </c>
      <c r="C3483" s="128">
        <v>3445</v>
      </c>
      <c r="D3483" s="129">
        <v>144</v>
      </c>
      <c r="E3483" s="130">
        <v>5</v>
      </c>
      <c r="F3483" s="131">
        <v>24</v>
      </c>
      <c r="G3483" s="132" t="s">
        <v>486</v>
      </c>
      <c r="H3483" s="133">
        <v>5</v>
      </c>
      <c r="I3483" s="128">
        <v>23</v>
      </c>
      <c r="J3483" s="129" t="s">
        <v>486</v>
      </c>
      <c r="K3483" s="134">
        <v>13</v>
      </c>
      <c r="L3483" s="108"/>
      <c r="M3483" s="81">
        <v>15740</v>
      </c>
      <c r="N3483" s="135">
        <v>13848</v>
      </c>
      <c r="O3483" s="136">
        <v>13633</v>
      </c>
      <c r="P3483" s="135">
        <v>13414</v>
      </c>
      <c r="Q3483" s="136">
        <v>16890</v>
      </c>
      <c r="R3483" s="135">
        <v>17498</v>
      </c>
      <c r="S3483" s="136">
        <v>16971</v>
      </c>
      <c r="T3483" s="135">
        <v>15460</v>
      </c>
      <c r="U3483" s="136">
        <v>14805</v>
      </c>
      <c r="V3483" s="135">
        <v>18186</v>
      </c>
      <c r="W3483" s="136">
        <v>18820</v>
      </c>
      <c r="X3483" s="135">
        <v>19113</v>
      </c>
      <c r="Y3483" s="136">
        <v>18385</v>
      </c>
      <c r="Z3483" s="135">
        <v>15840</v>
      </c>
      <c r="AA3483" s="136">
        <v>15897</v>
      </c>
      <c r="AB3483" s="135">
        <v>19461</v>
      </c>
      <c r="AC3483" s="136">
        <v>20252</v>
      </c>
      <c r="AD3483" s="135">
        <v>19594</v>
      </c>
      <c r="AE3483" s="137">
        <v>17875</v>
      </c>
      <c r="AF3483" s="138">
        <v>16950</v>
      </c>
    </row>
    <row r="3484" spans="2:32">
      <c r="B3484" s="114">
        <v>3446</v>
      </c>
      <c r="C3484" s="115">
        <v>3446</v>
      </c>
      <c r="D3484" s="116">
        <v>144</v>
      </c>
      <c r="E3484" s="117">
        <v>5</v>
      </c>
      <c r="F3484" s="118">
        <v>24</v>
      </c>
      <c r="G3484" s="119" t="s">
        <v>486</v>
      </c>
      <c r="H3484" s="120">
        <v>5</v>
      </c>
      <c r="I3484" s="115">
        <v>23</v>
      </c>
      <c r="J3484" s="116" t="s">
        <v>486</v>
      </c>
      <c r="K3484" s="121">
        <v>14</v>
      </c>
      <c r="L3484" s="108"/>
      <c r="M3484" s="122">
        <v>15682</v>
      </c>
      <c r="N3484" s="123">
        <v>13803</v>
      </c>
      <c r="O3484" s="124">
        <v>13664</v>
      </c>
      <c r="P3484" s="123">
        <v>13297</v>
      </c>
      <c r="Q3484" s="124">
        <v>16904</v>
      </c>
      <c r="R3484" s="123">
        <v>17427</v>
      </c>
      <c r="S3484" s="124">
        <v>16852</v>
      </c>
      <c r="T3484" s="123">
        <v>15370</v>
      </c>
      <c r="U3484" s="124">
        <v>14789</v>
      </c>
      <c r="V3484" s="123">
        <v>18148</v>
      </c>
      <c r="W3484" s="124">
        <v>18771</v>
      </c>
      <c r="X3484" s="123">
        <v>19004</v>
      </c>
      <c r="Y3484" s="124">
        <v>18289</v>
      </c>
      <c r="Z3484" s="123">
        <v>15874</v>
      </c>
      <c r="AA3484" s="124">
        <v>15773</v>
      </c>
      <c r="AB3484" s="123">
        <v>19469</v>
      </c>
      <c r="AC3484" s="124">
        <v>20272</v>
      </c>
      <c r="AD3484" s="123">
        <v>19471</v>
      </c>
      <c r="AE3484" s="125">
        <v>17798</v>
      </c>
      <c r="AF3484" s="126">
        <v>16969</v>
      </c>
    </row>
    <row r="3485" spans="2:32">
      <c r="B3485" s="127">
        <v>3447</v>
      </c>
      <c r="C3485" s="128">
        <v>3447</v>
      </c>
      <c r="D3485" s="129">
        <v>144</v>
      </c>
      <c r="E3485" s="130">
        <v>5</v>
      </c>
      <c r="F3485" s="131">
        <v>24</v>
      </c>
      <c r="G3485" s="132" t="s">
        <v>486</v>
      </c>
      <c r="H3485" s="133">
        <v>5</v>
      </c>
      <c r="I3485" s="128">
        <v>23</v>
      </c>
      <c r="J3485" s="129" t="s">
        <v>486</v>
      </c>
      <c r="K3485" s="134">
        <v>15</v>
      </c>
      <c r="L3485" s="108"/>
      <c r="M3485" s="81">
        <v>15891</v>
      </c>
      <c r="N3485" s="135">
        <v>13937</v>
      </c>
      <c r="O3485" s="136">
        <v>13827</v>
      </c>
      <c r="P3485" s="135">
        <v>13553</v>
      </c>
      <c r="Q3485" s="136">
        <v>17055</v>
      </c>
      <c r="R3485" s="135">
        <v>17615</v>
      </c>
      <c r="S3485" s="136">
        <v>16929</v>
      </c>
      <c r="T3485" s="135">
        <v>15486</v>
      </c>
      <c r="U3485" s="136">
        <v>14931</v>
      </c>
      <c r="V3485" s="135">
        <v>18266</v>
      </c>
      <c r="W3485" s="136">
        <v>18887</v>
      </c>
      <c r="X3485" s="135">
        <v>19154</v>
      </c>
      <c r="Y3485" s="136">
        <v>18328</v>
      </c>
      <c r="Z3485" s="135">
        <v>16005</v>
      </c>
      <c r="AA3485" s="136">
        <v>15989</v>
      </c>
      <c r="AB3485" s="135">
        <v>19570</v>
      </c>
      <c r="AC3485" s="136">
        <v>20374</v>
      </c>
      <c r="AD3485" s="135">
        <v>19484</v>
      </c>
      <c r="AE3485" s="137">
        <v>17865</v>
      </c>
      <c r="AF3485" s="138">
        <v>17088</v>
      </c>
    </row>
    <row r="3486" spans="2:32">
      <c r="B3486" s="114">
        <v>3448</v>
      </c>
      <c r="C3486" s="115">
        <v>3448</v>
      </c>
      <c r="D3486" s="116">
        <v>144</v>
      </c>
      <c r="E3486" s="117">
        <v>5</v>
      </c>
      <c r="F3486" s="118">
        <v>24</v>
      </c>
      <c r="G3486" s="119" t="s">
        <v>486</v>
      </c>
      <c r="H3486" s="120">
        <v>5</v>
      </c>
      <c r="I3486" s="115">
        <v>23</v>
      </c>
      <c r="J3486" s="116" t="s">
        <v>486</v>
      </c>
      <c r="K3486" s="121">
        <v>16</v>
      </c>
      <c r="L3486" s="108"/>
      <c r="M3486" s="122">
        <v>16224</v>
      </c>
      <c r="N3486" s="123">
        <v>14221</v>
      </c>
      <c r="O3486" s="124">
        <v>14178</v>
      </c>
      <c r="P3486" s="123">
        <v>13913</v>
      </c>
      <c r="Q3486" s="124">
        <v>17603</v>
      </c>
      <c r="R3486" s="123">
        <v>17888</v>
      </c>
      <c r="S3486" s="124">
        <v>17117</v>
      </c>
      <c r="T3486" s="123">
        <v>15687</v>
      </c>
      <c r="U3486" s="124">
        <v>15222</v>
      </c>
      <c r="V3486" s="123">
        <v>18858</v>
      </c>
      <c r="W3486" s="124">
        <v>19064</v>
      </c>
      <c r="X3486" s="123">
        <v>19311</v>
      </c>
      <c r="Y3486" s="124">
        <v>18420</v>
      </c>
      <c r="Z3486" s="123">
        <v>16276</v>
      </c>
      <c r="AA3486" s="124">
        <v>16239</v>
      </c>
      <c r="AB3486" s="123">
        <v>20208</v>
      </c>
      <c r="AC3486" s="124">
        <v>20510</v>
      </c>
      <c r="AD3486" s="123">
        <v>19503</v>
      </c>
      <c r="AE3486" s="125">
        <v>17938</v>
      </c>
      <c r="AF3486" s="126">
        <v>17336</v>
      </c>
    </row>
    <row r="3487" spans="2:32">
      <c r="B3487" s="127">
        <v>3449</v>
      </c>
      <c r="C3487" s="128">
        <v>3449</v>
      </c>
      <c r="D3487" s="129">
        <v>144</v>
      </c>
      <c r="E3487" s="130">
        <v>5</v>
      </c>
      <c r="F3487" s="131">
        <v>24</v>
      </c>
      <c r="G3487" s="132" t="s">
        <v>486</v>
      </c>
      <c r="H3487" s="133">
        <v>5</v>
      </c>
      <c r="I3487" s="128">
        <v>23</v>
      </c>
      <c r="J3487" s="129" t="s">
        <v>486</v>
      </c>
      <c r="K3487" s="134">
        <v>17</v>
      </c>
      <c r="L3487" s="108"/>
      <c r="M3487" s="81">
        <v>16585</v>
      </c>
      <c r="N3487" s="135">
        <v>14765</v>
      </c>
      <c r="O3487" s="136">
        <v>14667</v>
      </c>
      <c r="P3487" s="135">
        <v>14537</v>
      </c>
      <c r="Q3487" s="136">
        <v>18023</v>
      </c>
      <c r="R3487" s="135">
        <v>18207</v>
      </c>
      <c r="S3487" s="136">
        <v>17392</v>
      </c>
      <c r="T3487" s="135">
        <v>16244</v>
      </c>
      <c r="U3487" s="136">
        <v>15799</v>
      </c>
      <c r="V3487" s="135">
        <v>19282</v>
      </c>
      <c r="W3487" s="136">
        <v>19552</v>
      </c>
      <c r="X3487" s="135">
        <v>19708</v>
      </c>
      <c r="Y3487" s="136">
        <v>18641</v>
      </c>
      <c r="Z3487" s="135">
        <v>16862</v>
      </c>
      <c r="AA3487" s="136">
        <v>16826</v>
      </c>
      <c r="AB3487" s="135">
        <v>20567</v>
      </c>
      <c r="AC3487" s="136">
        <v>20985</v>
      </c>
      <c r="AD3487" s="135">
        <v>19721</v>
      </c>
      <c r="AE3487" s="137">
        <v>18493</v>
      </c>
      <c r="AF3487" s="138">
        <v>17924</v>
      </c>
    </row>
    <row r="3488" spans="2:32">
      <c r="B3488" s="114">
        <v>3450</v>
      </c>
      <c r="C3488" s="115">
        <v>3450</v>
      </c>
      <c r="D3488" s="116">
        <v>144</v>
      </c>
      <c r="E3488" s="117">
        <v>5</v>
      </c>
      <c r="F3488" s="118">
        <v>24</v>
      </c>
      <c r="G3488" s="119" t="s">
        <v>486</v>
      </c>
      <c r="H3488" s="120">
        <v>5</v>
      </c>
      <c r="I3488" s="115">
        <v>23</v>
      </c>
      <c r="J3488" s="116" t="s">
        <v>486</v>
      </c>
      <c r="K3488" s="121">
        <v>18</v>
      </c>
      <c r="L3488" s="108"/>
      <c r="M3488" s="122">
        <v>16573</v>
      </c>
      <c r="N3488" s="123">
        <v>14699</v>
      </c>
      <c r="O3488" s="124">
        <v>14744</v>
      </c>
      <c r="P3488" s="123">
        <v>14891</v>
      </c>
      <c r="Q3488" s="124">
        <v>18118</v>
      </c>
      <c r="R3488" s="123">
        <v>18394</v>
      </c>
      <c r="S3488" s="124">
        <v>17490</v>
      </c>
      <c r="T3488" s="123">
        <v>16492</v>
      </c>
      <c r="U3488" s="124">
        <v>16076</v>
      </c>
      <c r="V3488" s="123">
        <v>19442</v>
      </c>
      <c r="W3488" s="124">
        <v>19706</v>
      </c>
      <c r="X3488" s="123">
        <v>20121</v>
      </c>
      <c r="Y3488" s="124">
        <v>19020</v>
      </c>
      <c r="Z3488" s="123">
        <v>17369</v>
      </c>
      <c r="AA3488" s="124">
        <v>17543</v>
      </c>
      <c r="AB3488" s="123">
        <v>20849</v>
      </c>
      <c r="AC3488" s="124">
        <v>21265</v>
      </c>
      <c r="AD3488" s="123">
        <v>20201</v>
      </c>
      <c r="AE3488" s="125">
        <v>19064</v>
      </c>
      <c r="AF3488" s="126">
        <v>18478</v>
      </c>
    </row>
    <row r="3489" spans="2:32">
      <c r="B3489" s="127">
        <v>3451</v>
      </c>
      <c r="C3489" s="128">
        <v>3451</v>
      </c>
      <c r="D3489" s="129">
        <v>144</v>
      </c>
      <c r="E3489" s="130">
        <v>5</v>
      </c>
      <c r="F3489" s="131">
        <v>24</v>
      </c>
      <c r="G3489" s="132" t="s">
        <v>486</v>
      </c>
      <c r="H3489" s="133">
        <v>5</v>
      </c>
      <c r="I3489" s="128">
        <v>23</v>
      </c>
      <c r="J3489" s="129" t="s">
        <v>486</v>
      </c>
      <c r="K3489" s="134">
        <v>19</v>
      </c>
      <c r="L3489" s="108"/>
      <c r="M3489" s="81">
        <v>16523</v>
      </c>
      <c r="N3489" s="135">
        <v>14608</v>
      </c>
      <c r="O3489" s="136">
        <v>14932</v>
      </c>
      <c r="P3489" s="135">
        <v>15132</v>
      </c>
      <c r="Q3489" s="136">
        <v>18469</v>
      </c>
      <c r="R3489" s="135">
        <v>18508</v>
      </c>
      <c r="S3489" s="136">
        <v>17523</v>
      </c>
      <c r="T3489" s="135">
        <v>16552</v>
      </c>
      <c r="U3489" s="136">
        <v>16417</v>
      </c>
      <c r="V3489" s="135">
        <v>19916</v>
      </c>
      <c r="W3489" s="136">
        <v>20263</v>
      </c>
      <c r="X3489" s="135">
        <v>20565</v>
      </c>
      <c r="Y3489" s="136">
        <v>19506</v>
      </c>
      <c r="Z3489" s="135">
        <v>17990</v>
      </c>
      <c r="AA3489" s="136">
        <v>18263</v>
      </c>
      <c r="AB3489" s="135">
        <v>21729</v>
      </c>
      <c r="AC3489" s="136">
        <v>22092</v>
      </c>
      <c r="AD3489" s="135">
        <v>20879</v>
      </c>
      <c r="AE3489" s="137">
        <v>19593</v>
      </c>
      <c r="AF3489" s="138">
        <v>19203</v>
      </c>
    </row>
    <row r="3490" spans="2:32">
      <c r="B3490" s="114">
        <v>3452</v>
      </c>
      <c r="C3490" s="115">
        <v>3452</v>
      </c>
      <c r="D3490" s="116">
        <v>144</v>
      </c>
      <c r="E3490" s="117">
        <v>5</v>
      </c>
      <c r="F3490" s="118">
        <v>24</v>
      </c>
      <c r="G3490" s="119" t="s">
        <v>486</v>
      </c>
      <c r="H3490" s="120">
        <v>5</v>
      </c>
      <c r="I3490" s="115">
        <v>23</v>
      </c>
      <c r="J3490" s="116" t="s">
        <v>486</v>
      </c>
      <c r="K3490" s="121">
        <v>20</v>
      </c>
      <c r="L3490" s="108"/>
      <c r="M3490" s="122">
        <v>16687</v>
      </c>
      <c r="N3490" s="123">
        <v>14817</v>
      </c>
      <c r="O3490" s="124">
        <v>15375</v>
      </c>
      <c r="P3490" s="123">
        <v>15496</v>
      </c>
      <c r="Q3490" s="124">
        <v>18516</v>
      </c>
      <c r="R3490" s="123">
        <v>18825</v>
      </c>
      <c r="S3490" s="124">
        <v>17966</v>
      </c>
      <c r="T3490" s="123">
        <v>16876</v>
      </c>
      <c r="U3490" s="124">
        <v>17019</v>
      </c>
      <c r="V3490" s="123">
        <v>20239</v>
      </c>
      <c r="W3490" s="124">
        <v>20659</v>
      </c>
      <c r="X3490" s="123">
        <v>21305</v>
      </c>
      <c r="Y3490" s="124">
        <v>20451</v>
      </c>
      <c r="Z3490" s="123">
        <v>18903</v>
      </c>
      <c r="AA3490" s="124">
        <v>19136</v>
      </c>
      <c r="AB3490" s="123">
        <v>22501</v>
      </c>
      <c r="AC3490" s="124">
        <v>22960</v>
      </c>
      <c r="AD3490" s="123">
        <v>22058</v>
      </c>
      <c r="AE3490" s="125">
        <v>20620</v>
      </c>
      <c r="AF3490" s="126">
        <v>20225</v>
      </c>
    </row>
    <row r="3491" spans="2:32">
      <c r="B3491" s="127">
        <v>3453</v>
      </c>
      <c r="C3491" s="128">
        <v>3453</v>
      </c>
      <c r="D3491" s="129">
        <v>144</v>
      </c>
      <c r="E3491" s="130">
        <v>5</v>
      </c>
      <c r="F3491" s="131">
        <v>24</v>
      </c>
      <c r="G3491" s="132" t="s">
        <v>486</v>
      </c>
      <c r="H3491" s="133">
        <v>5</v>
      </c>
      <c r="I3491" s="128">
        <v>23</v>
      </c>
      <c r="J3491" s="129" t="s">
        <v>486</v>
      </c>
      <c r="K3491" s="134">
        <v>21</v>
      </c>
      <c r="L3491" s="108"/>
      <c r="M3491" s="81">
        <v>16557</v>
      </c>
      <c r="N3491" s="135">
        <v>14931</v>
      </c>
      <c r="O3491" s="136">
        <v>15669</v>
      </c>
      <c r="P3491" s="135">
        <v>15645</v>
      </c>
      <c r="Q3491" s="136">
        <v>18262</v>
      </c>
      <c r="R3491" s="135">
        <v>18904</v>
      </c>
      <c r="S3491" s="136">
        <v>18233</v>
      </c>
      <c r="T3491" s="135">
        <v>17269</v>
      </c>
      <c r="U3491" s="136">
        <v>17593</v>
      </c>
      <c r="V3491" s="135">
        <v>20337</v>
      </c>
      <c r="W3491" s="136">
        <v>21025</v>
      </c>
      <c r="X3491" s="135">
        <v>21923</v>
      </c>
      <c r="Y3491" s="136">
        <v>21246</v>
      </c>
      <c r="Z3491" s="135">
        <v>19823</v>
      </c>
      <c r="AA3491" s="136">
        <v>19936</v>
      </c>
      <c r="AB3491" s="135">
        <v>23040</v>
      </c>
      <c r="AC3491" s="136">
        <v>23735</v>
      </c>
      <c r="AD3491" s="135">
        <v>23173</v>
      </c>
      <c r="AE3491" s="137">
        <v>21768</v>
      </c>
      <c r="AF3491" s="138">
        <v>21340</v>
      </c>
    </row>
    <row r="3492" spans="2:32">
      <c r="B3492" s="114">
        <v>3454</v>
      </c>
      <c r="C3492" s="115">
        <v>3454</v>
      </c>
      <c r="D3492" s="116">
        <v>144</v>
      </c>
      <c r="E3492" s="117">
        <v>5</v>
      </c>
      <c r="F3492" s="118">
        <v>24</v>
      </c>
      <c r="G3492" s="119" t="s">
        <v>486</v>
      </c>
      <c r="H3492" s="120">
        <v>5</v>
      </c>
      <c r="I3492" s="115">
        <v>23</v>
      </c>
      <c r="J3492" s="116" t="s">
        <v>486</v>
      </c>
      <c r="K3492" s="121">
        <v>22</v>
      </c>
      <c r="L3492" s="108"/>
      <c r="M3492" s="122">
        <v>15413</v>
      </c>
      <c r="N3492" s="123">
        <v>14339</v>
      </c>
      <c r="O3492" s="124">
        <v>15109</v>
      </c>
      <c r="P3492" s="123">
        <v>14984</v>
      </c>
      <c r="Q3492" s="124">
        <v>17303</v>
      </c>
      <c r="R3492" s="123">
        <v>17878</v>
      </c>
      <c r="S3492" s="124">
        <v>17476</v>
      </c>
      <c r="T3492" s="123">
        <v>16848</v>
      </c>
      <c r="U3492" s="124">
        <v>17193</v>
      </c>
      <c r="V3492" s="123">
        <v>19606</v>
      </c>
      <c r="W3492" s="124">
        <v>20453</v>
      </c>
      <c r="X3492" s="123">
        <v>21226</v>
      </c>
      <c r="Y3492" s="124">
        <v>20857</v>
      </c>
      <c r="Z3492" s="123">
        <v>19656</v>
      </c>
      <c r="AA3492" s="124">
        <v>19683</v>
      </c>
      <c r="AB3492" s="123">
        <v>22598</v>
      </c>
      <c r="AC3492" s="124">
        <v>23458</v>
      </c>
      <c r="AD3492" s="123">
        <v>22972</v>
      </c>
      <c r="AE3492" s="125">
        <v>21847</v>
      </c>
      <c r="AF3492" s="126">
        <v>21313</v>
      </c>
    </row>
    <row r="3493" spans="2:32">
      <c r="B3493" s="127">
        <v>3455</v>
      </c>
      <c r="C3493" s="128">
        <v>3455</v>
      </c>
      <c r="D3493" s="129">
        <v>144</v>
      </c>
      <c r="E3493" s="130">
        <v>5</v>
      </c>
      <c r="F3493" s="131">
        <v>24</v>
      </c>
      <c r="G3493" s="132" t="s">
        <v>486</v>
      </c>
      <c r="H3493" s="133">
        <v>5</v>
      </c>
      <c r="I3493" s="128">
        <v>23</v>
      </c>
      <c r="J3493" s="129" t="s">
        <v>486</v>
      </c>
      <c r="K3493" s="134">
        <v>23</v>
      </c>
      <c r="L3493" s="108"/>
      <c r="M3493" s="81">
        <v>14057</v>
      </c>
      <c r="N3493" s="135">
        <v>13642</v>
      </c>
      <c r="O3493" s="136">
        <v>14280</v>
      </c>
      <c r="P3493" s="135">
        <v>14132</v>
      </c>
      <c r="Q3493" s="136">
        <v>16084</v>
      </c>
      <c r="R3493" s="135">
        <v>16538</v>
      </c>
      <c r="S3493" s="136">
        <v>16371</v>
      </c>
      <c r="T3493" s="135">
        <v>16203</v>
      </c>
      <c r="U3493" s="136">
        <v>16418</v>
      </c>
      <c r="V3493" s="135">
        <v>18501</v>
      </c>
      <c r="W3493" s="136">
        <v>19317</v>
      </c>
      <c r="X3493" s="135">
        <v>20037</v>
      </c>
      <c r="Y3493" s="136">
        <v>19949</v>
      </c>
      <c r="Z3493" s="135">
        <v>19006</v>
      </c>
      <c r="AA3493" s="136">
        <v>18992</v>
      </c>
      <c r="AB3493" s="135">
        <v>21652</v>
      </c>
      <c r="AC3493" s="136">
        <v>22482</v>
      </c>
      <c r="AD3493" s="135">
        <v>22157</v>
      </c>
      <c r="AE3493" s="137">
        <v>21477</v>
      </c>
      <c r="AF3493" s="138">
        <v>20732</v>
      </c>
    </row>
    <row r="3494" spans="2:32">
      <c r="B3494" s="114">
        <v>3456</v>
      </c>
      <c r="C3494" s="115">
        <v>3456</v>
      </c>
      <c r="D3494" s="116">
        <v>144</v>
      </c>
      <c r="E3494" s="117">
        <v>5</v>
      </c>
      <c r="F3494" s="118">
        <v>24</v>
      </c>
      <c r="G3494" s="119" t="s">
        <v>486</v>
      </c>
      <c r="H3494" s="120">
        <v>5</v>
      </c>
      <c r="I3494" s="115">
        <v>23</v>
      </c>
      <c r="J3494" s="116" t="s">
        <v>486</v>
      </c>
      <c r="K3494" s="121">
        <v>24</v>
      </c>
      <c r="L3494" s="108"/>
      <c r="M3494" s="122">
        <v>13061</v>
      </c>
      <c r="N3494" s="123">
        <v>12977</v>
      </c>
      <c r="O3494" s="124">
        <v>13673</v>
      </c>
      <c r="P3494" s="123">
        <v>13471</v>
      </c>
      <c r="Q3494" s="124">
        <v>15139</v>
      </c>
      <c r="R3494" s="123">
        <v>15506</v>
      </c>
      <c r="S3494" s="124">
        <v>15484</v>
      </c>
      <c r="T3494" s="123">
        <v>15573</v>
      </c>
      <c r="U3494" s="124">
        <v>15810</v>
      </c>
      <c r="V3494" s="123">
        <v>17604</v>
      </c>
      <c r="W3494" s="124">
        <v>18393</v>
      </c>
      <c r="X3494" s="123">
        <v>19073</v>
      </c>
      <c r="Y3494" s="124">
        <v>19164</v>
      </c>
      <c r="Z3494" s="123">
        <v>18471</v>
      </c>
      <c r="AA3494" s="124">
        <v>18366</v>
      </c>
      <c r="AB3494" s="123">
        <v>20831</v>
      </c>
      <c r="AC3494" s="124">
        <v>21606</v>
      </c>
      <c r="AD3494" s="123">
        <v>21434</v>
      </c>
      <c r="AE3494" s="125">
        <v>20987</v>
      </c>
      <c r="AF3494" s="126">
        <v>20222</v>
      </c>
    </row>
    <row r="3495" spans="2:32">
      <c r="B3495" s="127">
        <v>3457</v>
      </c>
      <c r="C3495" s="128">
        <v>3457</v>
      </c>
      <c r="D3495" s="129">
        <v>145</v>
      </c>
      <c r="E3495" s="130">
        <v>5</v>
      </c>
      <c r="F3495" s="131">
        <v>25</v>
      </c>
      <c r="G3495" s="132" t="s">
        <v>486</v>
      </c>
      <c r="H3495" s="133">
        <v>5</v>
      </c>
      <c r="I3495" s="128">
        <v>24</v>
      </c>
      <c r="J3495" s="129" t="s">
        <v>486</v>
      </c>
      <c r="K3495" s="134">
        <v>1</v>
      </c>
      <c r="L3495" s="108"/>
      <c r="M3495" s="81">
        <v>12286</v>
      </c>
      <c r="N3495" s="135">
        <v>12359</v>
      </c>
      <c r="O3495" s="136">
        <v>12908</v>
      </c>
      <c r="P3495" s="135">
        <v>13918</v>
      </c>
      <c r="Q3495" s="136">
        <v>14147</v>
      </c>
      <c r="R3495" s="135">
        <v>14624</v>
      </c>
      <c r="S3495" s="136">
        <v>14786</v>
      </c>
      <c r="T3495" s="135">
        <v>14537</v>
      </c>
      <c r="U3495" s="136">
        <v>14581</v>
      </c>
      <c r="V3495" s="135">
        <v>16742</v>
      </c>
      <c r="W3495" s="136">
        <v>17595</v>
      </c>
      <c r="X3495" s="135">
        <v>18144</v>
      </c>
      <c r="Y3495" s="136">
        <v>18265</v>
      </c>
      <c r="Z3495" s="135">
        <v>17496</v>
      </c>
      <c r="AA3495" s="136">
        <v>19367</v>
      </c>
      <c r="AB3495" s="135">
        <v>20103</v>
      </c>
      <c r="AC3495" s="136">
        <v>20911</v>
      </c>
      <c r="AD3495" s="135">
        <v>20443</v>
      </c>
      <c r="AE3495" s="137">
        <v>19123</v>
      </c>
      <c r="AF3495" s="138">
        <v>19214</v>
      </c>
    </row>
    <row r="3496" spans="2:32">
      <c r="B3496" s="114">
        <v>3458</v>
      </c>
      <c r="C3496" s="115">
        <v>3458</v>
      </c>
      <c r="D3496" s="116">
        <v>145</v>
      </c>
      <c r="E3496" s="117">
        <v>5</v>
      </c>
      <c r="F3496" s="118">
        <v>25</v>
      </c>
      <c r="G3496" s="119" t="s">
        <v>486</v>
      </c>
      <c r="H3496" s="120">
        <v>5</v>
      </c>
      <c r="I3496" s="115">
        <v>24</v>
      </c>
      <c r="J3496" s="116" t="s">
        <v>486</v>
      </c>
      <c r="K3496" s="121">
        <v>2</v>
      </c>
      <c r="L3496" s="108"/>
      <c r="M3496" s="122">
        <v>11954</v>
      </c>
      <c r="N3496" s="123">
        <v>12089</v>
      </c>
      <c r="O3496" s="124">
        <v>12722</v>
      </c>
      <c r="P3496" s="123">
        <v>13599</v>
      </c>
      <c r="Q3496" s="124">
        <v>13809</v>
      </c>
      <c r="R3496" s="123">
        <v>14156</v>
      </c>
      <c r="S3496" s="124">
        <v>14343</v>
      </c>
      <c r="T3496" s="123">
        <v>14193</v>
      </c>
      <c r="U3496" s="124">
        <v>14262</v>
      </c>
      <c r="V3496" s="123">
        <v>16312</v>
      </c>
      <c r="W3496" s="124">
        <v>17170</v>
      </c>
      <c r="X3496" s="123">
        <v>17556</v>
      </c>
      <c r="Y3496" s="124">
        <v>17713</v>
      </c>
      <c r="Z3496" s="123">
        <v>17155</v>
      </c>
      <c r="AA3496" s="124">
        <v>18899</v>
      </c>
      <c r="AB3496" s="123">
        <v>19567</v>
      </c>
      <c r="AC3496" s="124">
        <v>20356</v>
      </c>
      <c r="AD3496" s="123">
        <v>19816</v>
      </c>
      <c r="AE3496" s="125">
        <v>18626</v>
      </c>
      <c r="AF3496" s="126">
        <v>18817</v>
      </c>
    </row>
    <row r="3497" spans="2:32">
      <c r="B3497" s="127">
        <v>3459</v>
      </c>
      <c r="C3497" s="128">
        <v>3459</v>
      </c>
      <c r="D3497" s="129">
        <v>145</v>
      </c>
      <c r="E3497" s="130">
        <v>5</v>
      </c>
      <c r="F3497" s="131">
        <v>25</v>
      </c>
      <c r="G3497" s="132" t="s">
        <v>486</v>
      </c>
      <c r="H3497" s="133">
        <v>5</v>
      </c>
      <c r="I3497" s="128">
        <v>24</v>
      </c>
      <c r="J3497" s="129" t="s">
        <v>486</v>
      </c>
      <c r="K3497" s="134">
        <v>3</v>
      </c>
      <c r="L3497" s="108"/>
      <c r="M3497" s="81">
        <v>11803</v>
      </c>
      <c r="N3497" s="135">
        <v>11951</v>
      </c>
      <c r="O3497" s="136">
        <v>12647</v>
      </c>
      <c r="P3497" s="135">
        <v>13479</v>
      </c>
      <c r="Q3497" s="136">
        <v>13639</v>
      </c>
      <c r="R3497" s="135">
        <v>13932</v>
      </c>
      <c r="S3497" s="136">
        <v>14133</v>
      </c>
      <c r="T3497" s="135">
        <v>14005</v>
      </c>
      <c r="U3497" s="136">
        <v>14065</v>
      </c>
      <c r="V3497" s="135">
        <v>16044</v>
      </c>
      <c r="W3497" s="136">
        <v>16906</v>
      </c>
      <c r="X3497" s="135">
        <v>17183</v>
      </c>
      <c r="Y3497" s="136">
        <v>17350</v>
      </c>
      <c r="Z3497" s="135">
        <v>16898</v>
      </c>
      <c r="AA3497" s="136">
        <v>18566</v>
      </c>
      <c r="AB3497" s="135">
        <v>19165</v>
      </c>
      <c r="AC3497" s="136">
        <v>19943</v>
      </c>
      <c r="AD3497" s="135">
        <v>19366</v>
      </c>
      <c r="AE3497" s="137">
        <v>18255</v>
      </c>
      <c r="AF3497" s="138">
        <v>18503</v>
      </c>
    </row>
    <row r="3498" spans="2:32">
      <c r="B3498" s="114">
        <v>3460</v>
      </c>
      <c r="C3498" s="115">
        <v>3460</v>
      </c>
      <c r="D3498" s="116">
        <v>145</v>
      </c>
      <c r="E3498" s="117">
        <v>5</v>
      </c>
      <c r="F3498" s="118">
        <v>25</v>
      </c>
      <c r="G3498" s="119" t="s">
        <v>486</v>
      </c>
      <c r="H3498" s="120">
        <v>5</v>
      </c>
      <c r="I3498" s="115">
        <v>24</v>
      </c>
      <c r="J3498" s="116" t="s">
        <v>486</v>
      </c>
      <c r="K3498" s="121">
        <v>4</v>
      </c>
      <c r="L3498" s="108"/>
      <c r="M3498" s="122">
        <v>11848</v>
      </c>
      <c r="N3498" s="123">
        <v>11912</v>
      </c>
      <c r="O3498" s="124">
        <v>12790</v>
      </c>
      <c r="P3498" s="123">
        <v>13486</v>
      </c>
      <c r="Q3498" s="124">
        <v>13632</v>
      </c>
      <c r="R3498" s="123">
        <v>13859</v>
      </c>
      <c r="S3498" s="124">
        <v>13904</v>
      </c>
      <c r="T3498" s="123">
        <v>13843</v>
      </c>
      <c r="U3498" s="124">
        <v>13886</v>
      </c>
      <c r="V3498" s="123">
        <v>15800</v>
      </c>
      <c r="W3498" s="124">
        <v>16582</v>
      </c>
      <c r="X3498" s="123">
        <v>16754</v>
      </c>
      <c r="Y3498" s="124">
        <v>16779</v>
      </c>
      <c r="Z3498" s="123">
        <v>16656</v>
      </c>
      <c r="AA3498" s="124">
        <v>18072</v>
      </c>
      <c r="AB3498" s="123">
        <v>18562</v>
      </c>
      <c r="AC3498" s="124">
        <v>19271</v>
      </c>
      <c r="AD3498" s="123">
        <v>18587</v>
      </c>
      <c r="AE3498" s="125">
        <v>17685</v>
      </c>
      <c r="AF3498" s="126">
        <v>18118</v>
      </c>
    </row>
    <row r="3499" spans="2:32">
      <c r="B3499" s="127">
        <v>3461</v>
      </c>
      <c r="C3499" s="128">
        <v>3461</v>
      </c>
      <c r="D3499" s="129">
        <v>145</v>
      </c>
      <c r="E3499" s="130">
        <v>5</v>
      </c>
      <c r="F3499" s="131">
        <v>25</v>
      </c>
      <c r="G3499" s="132" t="s">
        <v>486</v>
      </c>
      <c r="H3499" s="133">
        <v>5</v>
      </c>
      <c r="I3499" s="128">
        <v>24</v>
      </c>
      <c r="J3499" s="129" t="s">
        <v>486</v>
      </c>
      <c r="K3499" s="134">
        <v>5</v>
      </c>
      <c r="L3499" s="108"/>
      <c r="M3499" s="81">
        <v>12252</v>
      </c>
      <c r="N3499" s="135">
        <v>11888</v>
      </c>
      <c r="O3499" s="136">
        <v>13252</v>
      </c>
      <c r="P3499" s="135">
        <v>13845</v>
      </c>
      <c r="Q3499" s="136">
        <v>13917</v>
      </c>
      <c r="R3499" s="135">
        <v>14187</v>
      </c>
      <c r="S3499" s="136">
        <v>13816</v>
      </c>
      <c r="T3499" s="135">
        <v>13687</v>
      </c>
      <c r="U3499" s="136">
        <v>13842</v>
      </c>
      <c r="V3499" s="135">
        <v>15834</v>
      </c>
      <c r="W3499" s="136">
        <v>16542</v>
      </c>
      <c r="X3499" s="135">
        <v>16733</v>
      </c>
      <c r="Y3499" s="136">
        <v>16288</v>
      </c>
      <c r="Z3499" s="135">
        <v>16689</v>
      </c>
      <c r="AA3499" s="136">
        <v>17891</v>
      </c>
      <c r="AB3499" s="135">
        <v>18091</v>
      </c>
      <c r="AC3499" s="136">
        <v>18747</v>
      </c>
      <c r="AD3499" s="135">
        <v>17853</v>
      </c>
      <c r="AE3499" s="137">
        <v>17035</v>
      </c>
      <c r="AF3499" s="138">
        <v>17980</v>
      </c>
    </row>
    <row r="3500" spans="2:32">
      <c r="B3500" s="114">
        <v>3462</v>
      </c>
      <c r="C3500" s="115">
        <v>3462</v>
      </c>
      <c r="D3500" s="116">
        <v>145</v>
      </c>
      <c r="E3500" s="117">
        <v>5</v>
      </c>
      <c r="F3500" s="118">
        <v>25</v>
      </c>
      <c r="G3500" s="119" t="s">
        <v>486</v>
      </c>
      <c r="H3500" s="120">
        <v>5</v>
      </c>
      <c r="I3500" s="115">
        <v>24</v>
      </c>
      <c r="J3500" s="116" t="s">
        <v>486</v>
      </c>
      <c r="K3500" s="121">
        <v>6</v>
      </c>
      <c r="L3500" s="108"/>
      <c r="M3500" s="122">
        <v>13205</v>
      </c>
      <c r="N3500" s="123">
        <v>11980</v>
      </c>
      <c r="O3500" s="124">
        <v>14340</v>
      </c>
      <c r="P3500" s="123">
        <v>14733</v>
      </c>
      <c r="Q3500" s="124">
        <v>14961</v>
      </c>
      <c r="R3500" s="123">
        <v>14979</v>
      </c>
      <c r="S3500" s="124">
        <v>13767</v>
      </c>
      <c r="T3500" s="123">
        <v>13593</v>
      </c>
      <c r="U3500" s="124">
        <v>13687</v>
      </c>
      <c r="V3500" s="123">
        <v>16562</v>
      </c>
      <c r="W3500" s="124">
        <v>16922</v>
      </c>
      <c r="X3500" s="123">
        <v>17091</v>
      </c>
      <c r="Y3500" s="124">
        <v>15738</v>
      </c>
      <c r="Z3500" s="123">
        <v>17262</v>
      </c>
      <c r="AA3500" s="124">
        <v>18165</v>
      </c>
      <c r="AB3500" s="123">
        <v>18340</v>
      </c>
      <c r="AC3500" s="124">
        <v>18629</v>
      </c>
      <c r="AD3500" s="123">
        <v>17049</v>
      </c>
      <c r="AE3500" s="125">
        <v>16358</v>
      </c>
      <c r="AF3500" s="126">
        <v>18396</v>
      </c>
    </row>
    <row r="3501" spans="2:32">
      <c r="B3501" s="127">
        <v>3463</v>
      </c>
      <c r="C3501" s="128">
        <v>3463</v>
      </c>
      <c r="D3501" s="129">
        <v>145</v>
      </c>
      <c r="E3501" s="130">
        <v>5</v>
      </c>
      <c r="F3501" s="131">
        <v>25</v>
      </c>
      <c r="G3501" s="132" t="s">
        <v>486</v>
      </c>
      <c r="H3501" s="133">
        <v>5</v>
      </c>
      <c r="I3501" s="128">
        <v>24</v>
      </c>
      <c r="J3501" s="129" t="s">
        <v>486</v>
      </c>
      <c r="K3501" s="134">
        <v>7</v>
      </c>
      <c r="L3501" s="108"/>
      <c r="M3501" s="81">
        <v>14528</v>
      </c>
      <c r="N3501" s="135">
        <v>12283</v>
      </c>
      <c r="O3501" s="136">
        <v>15729</v>
      </c>
      <c r="P3501" s="135">
        <v>15931</v>
      </c>
      <c r="Q3501" s="136">
        <v>16291</v>
      </c>
      <c r="R3501" s="135">
        <v>16159</v>
      </c>
      <c r="S3501" s="136">
        <v>14132</v>
      </c>
      <c r="T3501" s="135">
        <v>13750</v>
      </c>
      <c r="U3501" s="136">
        <v>13711</v>
      </c>
      <c r="V3501" s="135">
        <v>17600</v>
      </c>
      <c r="W3501" s="136">
        <v>17644</v>
      </c>
      <c r="X3501" s="135">
        <v>17842</v>
      </c>
      <c r="Y3501" s="136">
        <v>15718</v>
      </c>
      <c r="Z3501" s="135">
        <v>18168</v>
      </c>
      <c r="AA3501" s="136">
        <v>18733</v>
      </c>
      <c r="AB3501" s="135">
        <v>19067</v>
      </c>
      <c r="AC3501" s="136">
        <v>19039</v>
      </c>
      <c r="AD3501" s="135">
        <v>16832</v>
      </c>
      <c r="AE3501" s="137">
        <v>16027</v>
      </c>
      <c r="AF3501" s="138">
        <v>19198</v>
      </c>
    </row>
    <row r="3502" spans="2:32">
      <c r="B3502" s="114">
        <v>3464</v>
      </c>
      <c r="C3502" s="115">
        <v>3464</v>
      </c>
      <c r="D3502" s="116">
        <v>145</v>
      </c>
      <c r="E3502" s="117">
        <v>5</v>
      </c>
      <c r="F3502" s="118">
        <v>25</v>
      </c>
      <c r="G3502" s="119" t="s">
        <v>486</v>
      </c>
      <c r="H3502" s="120">
        <v>5</v>
      </c>
      <c r="I3502" s="115">
        <v>24</v>
      </c>
      <c r="J3502" s="116" t="s">
        <v>486</v>
      </c>
      <c r="K3502" s="121">
        <v>8</v>
      </c>
      <c r="L3502" s="108"/>
      <c r="M3502" s="122">
        <v>15280</v>
      </c>
      <c r="N3502" s="123">
        <v>12816</v>
      </c>
      <c r="O3502" s="124">
        <v>16590</v>
      </c>
      <c r="P3502" s="123">
        <v>16558</v>
      </c>
      <c r="Q3502" s="124">
        <v>17051</v>
      </c>
      <c r="R3502" s="123">
        <v>16893</v>
      </c>
      <c r="S3502" s="124">
        <v>14871</v>
      </c>
      <c r="T3502" s="123">
        <v>14211</v>
      </c>
      <c r="U3502" s="124">
        <v>14218</v>
      </c>
      <c r="V3502" s="123">
        <v>18311</v>
      </c>
      <c r="W3502" s="124">
        <v>18027</v>
      </c>
      <c r="X3502" s="123">
        <v>18374</v>
      </c>
      <c r="Y3502" s="124">
        <v>16222</v>
      </c>
      <c r="Z3502" s="123">
        <v>18780</v>
      </c>
      <c r="AA3502" s="124">
        <v>18951</v>
      </c>
      <c r="AB3502" s="123">
        <v>19599</v>
      </c>
      <c r="AC3502" s="124">
        <v>19342</v>
      </c>
      <c r="AD3502" s="123">
        <v>17274</v>
      </c>
      <c r="AE3502" s="125">
        <v>16292</v>
      </c>
      <c r="AF3502" s="126">
        <v>19801</v>
      </c>
    </row>
    <row r="3503" spans="2:32">
      <c r="B3503" s="127">
        <v>3465</v>
      </c>
      <c r="C3503" s="128">
        <v>3465</v>
      </c>
      <c r="D3503" s="129">
        <v>145</v>
      </c>
      <c r="E3503" s="130">
        <v>5</v>
      </c>
      <c r="F3503" s="131">
        <v>25</v>
      </c>
      <c r="G3503" s="132" t="s">
        <v>486</v>
      </c>
      <c r="H3503" s="133">
        <v>5</v>
      </c>
      <c r="I3503" s="128">
        <v>24</v>
      </c>
      <c r="J3503" s="129" t="s">
        <v>486</v>
      </c>
      <c r="K3503" s="134">
        <v>9</v>
      </c>
      <c r="L3503" s="108"/>
      <c r="M3503" s="81">
        <v>15588</v>
      </c>
      <c r="N3503" s="135">
        <v>13382</v>
      </c>
      <c r="O3503" s="136">
        <v>16939</v>
      </c>
      <c r="P3503" s="135">
        <v>16752</v>
      </c>
      <c r="Q3503" s="136">
        <v>17250</v>
      </c>
      <c r="R3503" s="135">
        <v>17142</v>
      </c>
      <c r="S3503" s="136">
        <v>15517</v>
      </c>
      <c r="T3503" s="135">
        <v>14718</v>
      </c>
      <c r="U3503" s="136">
        <v>14703</v>
      </c>
      <c r="V3503" s="135">
        <v>18461</v>
      </c>
      <c r="W3503" s="136">
        <v>18039</v>
      </c>
      <c r="X3503" s="135">
        <v>18533</v>
      </c>
      <c r="Y3503" s="136">
        <v>16604</v>
      </c>
      <c r="Z3503" s="135">
        <v>18830</v>
      </c>
      <c r="AA3503" s="136">
        <v>18795</v>
      </c>
      <c r="AB3503" s="135">
        <v>19630</v>
      </c>
      <c r="AC3503" s="136">
        <v>19381</v>
      </c>
      <c r="AD3503" s="135">
        <v>17615</v>
      </c>
      <c r="AE3503" s="137">
        <v>16562</v>
      </c>
      <c r="AF3503" s="138">
        <v>19838</v>
      </c>
    </row>
    <row r="3504" spans="2:32">
      <c r="B3504" s="114">
        <v>3466</v>
      </c>
      <c r="C3504" s="115">
        <v>3466</v>
      </c>
      <c r="D3504" s="116">
        <v>145</v>
      </c>
      <c r="E3504" s="117">
        <v>5</v>
      </c>
      <c r="F3504" s="118">
        <v>25</v>
      </c>
      <c r="G3504" s="119" t="s">
        <v>486</v>
      </c>
      <c r="H3504" s="120">
        <v>5</v>
      </c>
      <c r="I3504" s="115">
        <v>24</v>
      </c>
      <c r="J3504" s="116" t="s">
        <v>486</v>
      </c>
      <c r="K3504" s="121">
        <v>10</v>
      </c>
      <c r="L3504" s="108"/>
      <c r="M3504" s="122">
        <v>15434</v>
      </c>
      <c r="N3504" s="123">
        <v>13475</v>
      </c>
      <c r="O3504" s="124">
        <v>16992</v>
      </c>
      <c r="P3504" s="123">
        <v>16791</v>
      </c>
      <c r="Q3504" s="124">
        <v>17197</v>
      </c>
      <c r="R3504" s="123">
        <v>17035</v>
      </c>
      <c r="S3504" s="124">
        <v>15622</v>
      </c>
      <c r="T3504" s="123">
        <v>14882</v>
      </c>
      <c r="U3504" s="124">
        <v>14875</v>
      </c>
      <c r="V3504" s="123">
        <v>18495</v>
      </c>
      <c r="W3504" s="124">
        <v>17964</v>
      </c>
      <c r="X3504" s="123">
        <v>18514</v>
      </c>
      <c r="Y3504" s="124">
        <v>16779</v>
      </c>
      <c r="Z3504" s="123">
        <v>19010</v>
      </c>
      <c r="AA3504" s="124">
        <v>19001</v>
      </c>
      <c r="AB3504" s="123">
        <v>19768</v>
      </c>
      <c r="AC3504" s="124">
        <v>19392</v>
      </c>
      <c r="AD3504" s="123">
        <v>17860</v>
      </c>
      <c r="AE3504" s="125">
        <v>16843</v>
      </c>
      <c r="AF3504" s="126">
        <v>20068</v>
      </c>
    </row>
    <row r="3505" spans="2:32">
      <c r="B3505" s="127">
        <v>3467</v>
      </c>
      <c r="C3505" s="128">
        <v>3467</v>
      </c>
      <c r="D3505" s="129">
        <v>145</v>
      </c>
      <c r="E3505" s="130">
        <v>5</v>
      </c>
      <c r="F3505" s="131">
        <v>25</v>
      </c>
      <c r="G3505" s="132" t="s">
        <v>486</v>
      </c>
      <c r="H3505" s="133">
        <v>5</v>
      </c>
      <c r="I3505" s="128">
        <v>24</v>
      </c>
      <c r="J3505" s="129" t="s">
        <v>486</v>
      </c>
      <c r="K3505" s="134">
        <v>11</v>
      </c>
      <c r="L3505" s="108"/>
      <c r="M3505" s="81">
        <v>15217</v>
      </c>
      <c r="N3505" s="135">
        <v>13485</v>
      </c>
      <c r="O3505" s="136">
        <v>16929</v>
      </c>
      <c r="P3505" s="135">
        <v>16753</v>
      </c>
      <c r="Q3505" s="136">
        <v>17112</v>
      </c>
      <c r="R3505" s="135">
        <v>16831</v>
      </c>
      <c r="S3505" s="136">
        <v>15584</v>
      </c>
      <c r="T3505" s="135">
        <v>14915</v>
      </c>
      <c r="U3505" s="136">
        <v>14848</v>
      </c>
      <c r="V3505" s="135">
        <v>18419</v>
      </c>
      <c r="W3505" s="136">
        <v>17931</v>
      </c>
      <c r="X3505" s="135">
        <v>18387</v>
      </c>
      <c r="Y3505" s="136">
        <v>16903</v>
      </c>
      <c r="Z3505" s="135">
        <v>19126</v>
      </c>
      <c r="AA3505" s="136">
        <v>19192</v>
      </c>
      <c r="AB3505" s="135">
        <v>19879</v>
      </c>
      <c r="AC3505" s="136">
        <v>19535</v>
      </c>
      <c r="AD3505" s="135">
        <v>18053</v>
      </c>
      <c r="AE3505" s="137">
        <v>17069</v>
      </c>
      <c r="AF3505" s="138">
        <v>20225</v>
      </c>
    </row>
    <row r="3506" spans="2:32">
      <c r="B3506" s="114">
        <v>3468</v>
      </c>
      <c r="C3506" s="115">
        <v>3468</v>
      </c>
      <c r="D3506" s="116">
        <v>145</v>
      </c>
      <c r="E3506" s="117">
        <v>5</v>
      </c>
      <c r="F3506" s="118">
        <v>25</v>
      </c>
      <c r="G3506" s="119" t="s">
        <v>486</v>
      </c>
      <c r="H3506" s="120">
        <v>5</v>
      </c>
      <c r="I3506" s="115">
        <v>24</v>
      </c>
      <c r="J3506" s="116" t="s">
        <v>486</v>
      </c>
      <c r="K3506" s="121">
        <v>12</v>
      </c>
      <c r="L3506" s="108"/>
      <c r="M3506" s="122">
        <v>15099</v>
      </c>
      <c r="N3506" s="123">
        <v>13352</v>
      </c>
      <c r="O3506" s="124">
        <v>17003</v>
      </c>
      <c r="P3506" s="123">
        <v>16737</v>
      </c>
      <c r="Q3506" s="124">
        <v>17122</v>
      </c>
      <c r="R3506" s="123">
        <v>16679</v>
      </c>
      <c r="S3506" s="124">
        <v>15451</v>
      </c>
      <c r="T3506" s="123">
        <v>14776</v>
      </c>
      <c r="U3506" s="124">
        <v>14859</v>
      </c>
      <c r="V3506" s="123">
        <v>18456</v>
      </c>
      <c r="W3506" s="124">
        <v>17825</v>
      </c>
      <c r="X3506" s="123">
        <v>18266</v>
      </c>
      <c r="Y3506" s="124">
        <v>16850</v>
      </c>
      <c r="Z3506" s="123">
        <v>19276</v>
      </c>
      <c r="AA3506" s="124">
        <v>19275</v>
      </c>
      <c r="AB3506" s="123">
        <v>20026</v>
      </c>
      <c r="AC3506" s="124">
        <v>19521</v>
      </c>
      <c r="AD3506" s="123">
        <v>18028</v>
      </c>
      <c r="AE3506" s="125">
        <v>17017</v>
      </c>
      <c r="AF3506" s="126">
        <v>20385</v>
      </c>
    </row>
    <row r="3507" spans="2:32">
      <c r="B3507" s="127">
        <v>3469</v>
      </c>
      <c r="C3507" s="128">
        <v>3469</v>
      </c>
      <c r="D3507" s="129">
        <v>145</v>
      </c>
      <c r="E3507" s="130">
        <v>5</v>
      </c>
      <c r="F3507" s="131">
        <v>25</v>
      </c>
      <c r="G3507" s="132" t="s">
        <v>486</v>
      </c>
      <c r="H3507" s="133">
        <v>5</v>
      </c>
      <c r="I3507" s="128">
        <v>24</v>
      </c>
      <c r="J3507" s="129" t="s">
        <v>486</v>
      </c>
      <c r="K3507" s="134">
        <v>13</v>
      </c>
      <c r="L3507" s="108"/>
      <c r="M3507" s="81">
        <v>14953</v>
      </c>
      <c r="N3507" s="135">
        <v>13181</v>
      </c>
      <c r="O3507" s="136">
        <v>17082</v>
      </c>
      <c r="P3507" s="135">
        <v>16718</v>
      </c>
      <c r="Q3507" s="136">
        <v>17075</v>
      </c>
      <c r="R3507" s="135">
        <v>16551</v>
      </c>
      <c r="S3507" s="136">
        <v>15157</v>
      </c>
      <c r="T3507" s="135">
        <v>14580</v>
      </c>
      <c r="U3507" s="136">
        <v>14610</v>
      </c>
      <c r="V3507" s="135">
        <v>18424</v>
      </c>
      <c r="W3507" s="136">
        <v>17792</v>
      </c>
      <c r="X3507" s="135">
        <v>18139</v>
      </c>
      <c r="Y3507" s="136">
        <v>16575</v>
      </c>
      <c r="Z3507" s="135">
        <v>19370</v>
      </c>
      <c r="AA3507" s="136">
        <v>19275</v>
      </c>
      <c r="AB3507" s="135">
        <v>20030</v>
      </c>
      <c r="AC3507" s="136">
        <v>19522</v>
      </c>
      <c r="AD3507" s="135">
        <v>17752</v>
      </c>
      <c r="AE3507" s="137">
        <v>16838</v>
      </c>
      <c r="AF3507" s="138">
        <v>20468</v>
      </c>
    </row>
    <row r="3508" spans="2:32">
      <c r="B3508" s="114">
        <v>3470</v>
      </c>
      <c r="C3508" s="115">
        <v>3470</v>
      </c>
      <c r="D3508" s="116">
        <v>145</v>
      </c>
      <c r="E3508" s="117">
        <v>5</v>
      </c>
      <c r="F3508" s="118">
        <v>25</v>
      </c>
      <c r="G3508" s="119" t="s">
        <v>486</v>
      </c>
      <c r="H3508" s="120">
        <v>5</v>
      </c>
      <c r="I3508" s="115">
        <v>24</v>
      </c>
      <c r="J3508" s="116" t="s">
        <v>486</v>
      </c>
      <c r="K3508" s="121">
        <v>14</v>
      </c>
      <c r="L3508" s="108"/>
      <c r="M3508" s="122">
        <v>14673</v>
      </c>
      <c r="N3508" s="123">
        <v>13014</v>
      </c>
      <c r="O3508" s="124">
        <v>16926</v>
      </c>
      <c r="P3508" s="123">
        <v>16565</v>
      </c>
      <c r="Q3508" s="124">
        <v>16855</v>
      </c>
      <c r="R3508" s="123">
        <v>16280</v>
      </c>
      <c r="S3508" s="124">
        <v>14923</v>
      </c>
      <c r="T3508" s="123">
        <v>14426</v>
      </c>
      <c r="U3508" s="124">
        <v>14233</v>
      </c>
      <c r="V3508" s="123">
        <v>18249</v>
      </c>
      <c r="W3508" s="124">
        <v>17541</v>
      </c>
      <c r="X3508" s="123">
        <v>17831</v>
      </c>
      <c r="Y3508" s="124">
        <v>16307</v>
      </c>
      <c r="Z3508" s="123">
        <v>19178</v>
      </c>
      <c r="AA3508" s="124">
        <v>19072</v>
      </c>
      <c r="AB3508" s="123">
        <v>19835</v>
      </c>
      <c r="AC3508" s="124">
        <v>19234</v>
      </c>
      <c r="AD3508" s="123">
        <v>17462</v>
      </c>
      <c r="AE3508" s="125">
        <v>16643</v>
      </c>
      <c r="AF3508" s="126">
        <v>20262</v>
      </c>
    </row>
    <row r="3509" spans="2:32">
      <c r="B3509" s="127">
        <v>3471</v>
      </c>
      <c r="C3509" s="128">
        <v>3471</v>
      </c>
      <c r="D3509" s="129">
        <v>145</v>
      </c>
      <c r="E3509" s="130">
        <v>5</v>
      </c>
      <c r="F3509" s="131">
        <v>25</v>
      </c>
      <c r="G3509" s="132" t="s">
        <v>486</v>
      </c>
      <c r="H3509" s="133">
        <v>5</v>
      </c>
      <c r="I3509" s="128">
        <v>24</v>
      </c>
      <c r="J3509" s="129" t="s">
        <v>486</v>
      </c>
      <c r="K3509" s="134">
        <v>15</v>
      </c>
      <c r="L3509" s="108"/>
      <c r="M3509" s="81">
        <v>14579</v>
      </c>
      <c r="N3509" s="135">
        <v>12997</v>
      </c>
      <c r="O3509" s="136">
        <v>16988</v>
      </c>
      <c r="P3509" s="135">
        <v>16535</v>
      </c>
      <c r="Q3509" s="136">
        <v>16814</v>
      </c>
      <c r="R3509" s="135">
        <v>16185</v>
      </c>
      <c r="S3509" s="136">
        <v>14867</v>
      </c>
      <c r="T3509" s="135">
        <v>14391</v>
      </c>
      <c r="U3509" s="136">
        <v>14270</v>
      </c>
      <c r="V3509" s="135">
        <v>18191</v>
      </c>
      <c r="W3509" s="136">
        <v>17536</v>
      </c>
      <c r="X3509" s="135">
        <v>17689</v>
      </c>
      <c r="Y3509" s="136">
        <v>16214</v>
      </c>
      <c r="Z3509" s="135">
        <v>19204</v>
      </c>
      <c r="AA3509" s="136">
        <v>18985</v>
      </c>
      <c r="AB3509" s="135">
        <v>19748</v>
      </c>
      <c r="AC3509" s="136">
        <v>19198</v>
      </c>
      <c r="AD3509" s="135">
        <v>17339</v>
      </c>
      <c r="AE3509" s="137">
        <v>16571</v>
      </c>
      <c r="AF3509" s="138">
        <v>20277</v>
      </c>
    </row>
    <row r="3510" spans="2:32">
      <c r="B3510" s="114">
        <v>3472</v>
      </c>
      <c r="C3510" s="115">
        <v>3472</v>
      </c>
      <c r="D3510" s="116">
        <v>145</v>
      </c>
      <c r="E3510" s="117">
        <v>5</v>
      </c>
      <c r="F3510" s="118">
        <v>25</v>
      </c>
      <c r="G3510" s="119" t="s">
        <v>486</v>
      </c>
      <c r="H3510" s="120">
        <v>5</v>
      </c>
      <c r="I3510" s="115">
        <v>24</v>
      </c>
      <c r="J3510" s="116" t="s">
        <v>486</v>
      </c>
      <c r="K3510" s="121">
        <v>16</v>
      </c>
      <c r="L3510" s="108"/>
      <c r="M3510" s="122">
        <v>14823</v>
      </c>
      <c r="N3510" s="123">
        <v>13310</v>
      </c>
      <c r="O3510" s="124">
        <v>17272</v>
      </c>
      <c r="P3510" s="123">
        <v>17031</v>
      </c>
      <c r="Q3510" s="124">
        <v>17058</v>
      </c>
      <c r="R3510" s="123">
        <v>16370</v>
      </c>
      <c r="S3510" s="124">
        <v>15068</v>
      </c>
      <c r="T3510" s="123">
        <v>14677</v>
      </c>
      <c r="U3510" s="124">
        <v>14510</v>
      </c>
      <c r="V3510" s="123">
        <v>18376</v>
      </c>
      <c r="W3510" s="124">
        <v>17652</v>
      </c>
      <c r="X3510" s="123">
        <v>17748</v>
      </c>
      <c r="Y3510" s="124">
        <v>16312</v>
      </c>
      <c r="Z3510" s="123">
        <v>19380</v>
      </c>
      <c r="AA3510" s="124">
        <v>19582</v>
      </c>
      <c r="AB3510" s="123">
        <v>19849</v>
      </c>
      <c r="AC3510" s="124">
        <v>19216</v>
      </c>
      <c r="AD3510" s="123">
        <v>17367</v>
      </c>
      <c r="AE3510" s="125">
        <v>16767</v>
      </c>
      <c r="AF3510" s="126">
        <v>20427</v>
      </c>
    </row>
    <row r="3511" spans="2:32">
      <c r="B3511" s="127">
        <v>3473</v>
      </c>
      <c r="C3511" s="128">
        <v>3473</v>
      </c>
      <c r="D3511" s="129">
        <v>145</v>
      </c>
      <c r="E3511" s="130">
        <v>5</v>
      </c>
      <c r="F3511" s="131">
        <v>25</v>
      </c>
      <c r="G3511" s="132" t="s">
        <v>486</v>
      </c>
      <c r="H3511" s="133">
        <v>5</v>
      </c>
      <c r="I3511" s="128">
        <v>24</v>
      </c>
      <c r="J3511" s="129" t="s">
        <v>486</v>
      </c>
      <c r="K3511" s="134">
        <v>17</v>
      </c>
      <c r="L3511" s="108"/>
      <c r="M3511" s="81">
        <v>15048</v>
      </c>
      <c r="N3511" s="135">
        <v>13759</v>
      </c>
      <c r="O3511" s="136">
        <v>17630</v>
      </c>
      <c r="P3511" s="135">
        <v>17420</v>
      </c>
      <c r="Q3511" s="136">
        <v>17510</v>
      </c>
      <c r="R3511" s="135">
        <v>16606</v>
      </c>
      <c r="S3511" s="136">
        <v>15579</v>
      </c>
      <c r="T3511" s="135">
        <v>15201</v>
      </c>
      <c r="U3511" s="136">
        <v>15068</v>
      </c>
      <c r="V3511" s="135">
        <v>18802</v>
      </c>
      <c r="W3511" s="136">
        <v>18068</v>
      </c>
      <c r="X3511" s="135">
        <v>17946</v>
      </c>
      <c r="Y3511" s="136">
        <v>16845</v>
      </c>
      <c r="Z3511" s="135">
        <v>19779</v>
      </c>
      <c r="AA3511" s="136">
        <v>19919</v>
      </c>
      <c r="AB3511" s="135">
        <v>20285</v>
      </c>
      <c r="AC3511" s="136">
        <v>19641</v>
      </c>
      <c r="AD3511" s="135">
        <v>17907</v>
      </c>
      <c r="AE3511" s="137">
        <v>17322</v>
      </c>
      <c r="AF3511" s="138">
        <v>20833</v>
      </c>
    </row>
    <row r="3512" spans="2:32">
      <c r="B3512" s="114">
        <v>3474</v>
      </c>
      <c r="C3512" s="115">
        <v>3474</v>
      </c>
      <c r="D3512" s="116">
        <v>145</v>
      </c>
      <c r="E3512" s="117">
        <v>5</v>
      </c>
      <c r="F3512" s="118">
        <v>25</v>
      </c>
      <c r="G3512" s="119" t="s">
        <v>486</v>
      </c>
      <c r="H3512" s="120">
        <v>5</v>
      </c>
      <c r="I3512" s="115">
        <v>24</v>
      </c>
      <c r="J3512" s="116" t="s">
        <v>486</v>
      </c>
      <c r="K3512" s="121">
        <v>18</v>
      </c>
      <c r="L3512" s="108"/>
      <c r="M3512" s="122">
        <v>15049</v>
      </c>
      <c r="N3512" s="123">
        <v>13921</v>
      </c>
      <c r="O3512" s="124">
        <v>17835</v>
      </c>
      <c r="P3512" s="123">
        <v>17645</v>
      </c>
      <c r="Q3512" s="124">
        <v>17604</v>
      </c>
      <c r="R3512" s="123">
        <v>16804</v>
      </c>
      <c r="S3512" s="124">
        <v>15900</v>
      </c>
      <c r="T3512" s="123">
        <v>15538</v>
      </c>
      <c r="U3512" s="124">
        <v>15721</v>
      </c>
      <c r="V3512" s="123">
        <v>19039</v>
      </c>
      <c r="W3512" s="124">
        <v>18754</v>
      </c>
      <c r="X3512" s="123">
        <v>18416</v>
      </c>
      <c r="Y3512" s="124">
        <v>17452</v>
      </c>
      <c r="Z3512" s="123">
        <v>20365</v>
      </c>
      <c r="AA3512" s="124">
        <v>20332</v>
      </c>
      <c r="AB3512" s="123">
        <v>20686</v>
      </c>
      <c r="AC3512" s="124">
        <v>20571</v>
      </c>
      <c r="AD3512" s="123">
        <v>18615</v>
      </c>
      <c r="AE3512" s="125">
        <v>18019</v>
      </c>
      <c r="AF3512" s="126">
        <v>21468</v>
      </c>
    </row>
    <row r="3513" spans="2:32">
      <c r="B3513" s="127">
        <v>3475</v>
      </c>
      <c r="C3513" s="128">
        <v>3475</v>
      </c>
      <c r="D3513" s="129">
        <v>145</v>
      </c>
      <c r="E3513" s="130">
        <v>5</v>
      </c>
      <c r="F3513" s="131">
        <v>25</v>
      </c>
      <c r="G3513" s="132" t="s">
        <v>486</v>
      </c>
      <c r="H3513" s="133">
        <v>5</v>
      </c>
      <c r="I3513" s="128">
        <v>24</v>
      </c>
      <c r="J3513" s="129" t="s">
        <v>486</v>
      </c>
      <c r="K3513" s="134">
        <v>19</v>
      </c>
      <c r="L3513" s="108"/>
      <c r="M3513" s="81">
        <v>15178</v>
      </c>
      <c r="N3513" s="135">
        <v>14290</v>
      </c>
      <c r="O3513" s="136">
        <v>17971</v>
      </c>
      <c r="P3513" s="135">
        <v>18166</v>
      </c>
      <c r="Q3513" s="136">
        <v>18063</v>
      </c>
      <c r="R3513" s="135">
        <v>17014</v>
      </c>
      <c r="S3513" s="136">
        <v>16130</v>
      </c>
      <c r="T3513" s="135">
        <v>16036</v>
      </c>
      <c r="U3513" s="136">
        <v>16320</v>
      </c>
      <c r="V3513" s="135">
        <v>19717</v>
      </c>
      <c r="W3513" s="136">
        <v>19525</v>
      </c>
      <c r="X3513" s="135">
        <v>19032</v>
      </c>
      <c r="Y3513" s="136">
        <v>17982</v>
      </c>
      <c r="Z3513" s="135">
        <v>20958</v>
      </c>
      <c r="AA3513" s="136">
        <v>21365</v>
      </c>
      <c r="AB3513" s="135">
        <v>21664</v>
      </c>
      <c r="AC3513" s="136">
        <v>21644</v>
      </c>
      <c r="AD3513" s="135">
        <v>19324</v>
      </c>
      <c r="AE3513" s="137">
        <v>18928</v>
      </c>
      <c r="AF3513" s="138">
        <v>22172</v>
      </c>
    </row>
    <row r="3514" spans="2:32">
      <c r="B3514" s="114">
        <v>3476</v>
      </c>
      <c r="C3514" s="115">
        <v>3476</v>
      </c>
      <c r="D3514" s="116">
        <v>145</v>
      </c>
      <c r="E3514" s="117">
        <v>5</v>
      </c>
      <c r="F3514" s="118">
        <v>25</v>
      </c>
      <c r="G3514" s="119" t="s">
        <v>486</v>
      </c>
      <c r="H3514" s="120">
        <v>5</v>
      </c>
      <c r="I3514" s="115">
        <v>24</v>
      </c>
      <c r="J3514" s="116" t="s">
        <v>486</v>
      </c>
      <c r="K3514" s="121">
        <v>20</v>
      </c>
      <c r="L3514" s="108"/>
      <c r="M3514" s="122">
        <v>15453</v>
      </c>
      <c r="N3514" s="123">
        <v>14730</v>
      </c>
      <c r="O3514" s="124">
        <v>18108</v>
      </c>
      <c r="P3514" s="123">
        <v>18209</v>
      </c>
      <c r="Q3514" s="124">
        <v>18236</v>
      </c>
      <c r="R3514" s="123">
        <v>17469</v>
      </c>
      <c r="S3514" s="124">
        <v>16454</v>
      </c>
      <c r="T3514" s="123">
        <v>16626</v>
      </c>
      <c r="U3514" s="124">
        <v>16849</v>
      </c>
      <c r="V3514" s="123">
        <v>20089</v>
      </c>
      <c r="W3514" s="124">
        <v>20026</v>
      </c>
      <c r="X3514" s="123">
        <v>19912</v>
      </c>
      <c r="Y3514" s="124">
        <v>18821</v>
      </c>
      <c r="Z3514" s="123">
        <v>21602</v>
      </c>
      <c r="AA3514" s="124">
        <v>22109</v>
      </c>
      <c r="AB3514" s="123">
        <v>22546</v>
      </c>
      <c r="AC3514" s="124">
        <v>22485</v>
      </c>
      <c r="AD3514" s="123">
        <v>20389</v>
      </c>
      <c r="AE3514" s="125">
        <v>19991</v>
      </c>
      <c r="AF3514" s="126">
        <v>22925</v>
      </c>
    </row>
    <row r="3515" spans="2:32">
      <c r="B3515" s="127">
        <v>3477</v>
      </c>
      <c r="C3515" s="128">
        <v>3477</v>
      </c>
      <c r="D3515" s="129">
        <v>145</v>
      </c>
      <c r="E3515" s="130">
        <v>5</v>
      </c>
      <c r="F3515" s="131">
        <v>25</v>
      </c>
      <c r="G3515" s="132" t="s">
        <v>486</v>
      </c>
      <c r="H3515" s="133">
        <v>5</v>
      </c>
      <c r="I3515" s="128">
        <v>24</v>
      </c>
      <c r="J3515" s="129" t="s">
        <v>486</v>
      </c>
      <c r="K3515" s="134">
        <v>21</v>
      </c>
      <c r="L3515" s="108"/>
      <c r="M3515" s="81">
        <v>15445</v>
      </c>
      <c r="N3515" s="135">
        <v>14968</v>
      </c>
      <c r="O3515" s="136">
        <v>17831</v>
      </c>
      <c r="P3515" s="135">
        <v>17855</v>
      </c>
      <c r="Q3515" s="136">
        <v>18075</v>
      </c>
      <c r="R3515" s="135">
        <v>17615</v>
      </c>
      <c r="S3515" s="136">
        <v>16707</v>
      </c>
      <c r="T3515" s="135">
        <v>17067</v>
      </c>
      <c r="U3515" s="136">
        <v>17214</v>
      </c>
      <c r="V3515" s="135">
        <v>20273</v>
      </c>
      <c r="W3515" s="136">
        <v>20286</v>
      </c>
      <c r="X3515" s="135">
        <v>20585</v>
      </c>
      <c r="Y3515" s="136">
        <v>19621</v>
      </c>
      <c r="Z3515" s="135">
        <v>21964</v>
      </c>
      <c r="AA3515" s="136">
        <v>22549</v>
      </c>
      <c r="AB3515" s="135">
        <v>23234</v>
      </c>
      <c r="AC3515" s="136">
        <v>23216</v>
      </c>
      <c r="AD3515" s="135">
        <v>21473</v>
      </c>
      <c r="AE3515" s="137">
        <v>21062</v>
      </c>
      <c r="AF3515" s="138">
        <v>23469</v>
      </c>
    </row>
    <row r="3516" spans="2:32">
      <c r="B3516" s="114">
        <v>3478</v>
      </c>
      <c r="C3516" s="115">
        <v>3478</v>
      </c>
      <c r="D3516" s="116">
        <v>145</v>
      </c>
      <c r="E3516" s="117">
        <v>5</v>
      </c>
      <c r="F3516" s="118">
        <v>25</v>
      </c>
      <c r="G3516" s="119" t="s">
        <v>486</v>
      </c>
      <c r="H3516" s="120">
        <v>5</v>
      </c>
      <c r="I3516" s="115">
        <v>24</v>
      </c>
      <c r="J3516" s="116" t="s">
        <v>486</v>
      </c>
      <c r="K3516" s="121">
        <v>22</v>
      </c>
      <c r="L3516" s="108"/>
      <c r="M3516" s="122">
        <v>14575</v>
      </c>
      <c r="N3516" s="123">
        <v>14441</v>
      </c>
      <c r="O3516" s="124">
        <v>16764</v>
      </c>
      <c r="P3516" s="123">
        <v>16931</v>
      </c>
      <c r="Q3516" s="124">
        <v>17250</v>
      </c>
      <c r="R3516" s="123">
        <v>16869</v>
      </c>
      <c r="S3516" s="124">
        <v>16293</v>
      </c>
      <c r="T3516" s="123">
        <v>16684</v>
      </c>
      <c r="U3516" s="124">
        <v>16735</v>
      </c>
      <c r="V3516" s="123">
        <v>19705</v>
      </c>
      <c r="W3516" s="124">
        <v>19903</v>
      </c>
      <c r="X3516" s="123">
        <v>20181</v>
      </c>
      <c r="Y3516" s="124">
        <v>19552</v>
      </c>
      <c r="Z3516" s="123">
        <v>21287</v>
      </c>
      <c r="AA3516" s="124">
        <v>22123</v>
      </c>
      <c r="AB3516" s="123">
        <v>22963</v>
      </c>
      <c r="AC3516" s="124">
        <v>23095</v>
      </c>
      <c r="AD3516" s="123">
        <v>21578</v>
      </c>
      <c r="AE3516" s="125">
        <v>21066</v>
      </c>
      <c r="AF3516" s="126">
        <v>22923</v>
      </c>
    </row>
    <row r="3517" spans="2:32">
      <c r="B3517" s="127">
        <v>3479</v>
      </c>
      <c r="C3517" s="128">
        <v>3479</v>
      </c>
      <c r="D3517" s="129">
        <v>145</v>
      </c>
      <c r="E3517" s="130">
        <v>5</v>
      </c>
      <c r="F3517" s="131">
        <v>25</v>
      </c>
      <c r="G3517" s="132" t="s">
        <v>486</v>
      </c>
      <c r="H3517" s="133">
        <v>5</v>
      </c>
      <c r="I3517" s="128">
        <v>24</v>
      </c>
      <c r="J3517" s="129" t="s">
        <v>486</v>
      </c>
      <c r="K3517" s="134">
        <v>23</v>
      </c>
      <c r="L3517" s="108"/>
      <c r="M3517" s="81">
        <v>13433</v>
      </c>
      <c r="N3517" s="135">
        <v>13608</v>
      </c>
      <c r="O3517" s="136">
        <v>15373</v>
      </c>
      <c r="P3517" s="135">
        <v>15720</v>
      </c>
      <c r="Q3517" s="136">
        <v>15990</v>
      </c>
      <c r="R3517" s="135">
        <v>15758</v>
      </c>
      <c r="S3517" s="136">
        <v>15638</v>
      </c>
      <c r="T3517" s="135">
        <v>15910</v>
      </c>
      <c r="U3517" s="136">
        <v>15893</v>
      </c>
      <c r="V3517" s="135">
        <v>18573</v>
      </c>
      <c r="W3517" s="136">
        <v>18968</v>
      </c>
      <c r="X3517" s="135">
        <v>19213</v>
      </c>
      <c r="Y3517" s="136">
        <v>19053</v>
      </c>
      <c r="Z3517" s="135">
        <v>20058</v>
      </c>
      <c r="AA3517" s="136">
        <v>21135</v>
      </c>
      <c r="AB3517" s="135">
        <v>21939</v>
      </c>
      <c r="AC3517" s="136">
        <v>22258</v>
      </c>
      <c r="AD3517" s="135">
        <v>21171</v>
      </c>
      <c r="AE3517" s="137">
        <v>20452</v>
      </c>
      <c r="AF3517" s="138">
        <v>21761</v>
      </c>
    </row>
    <row r="3518" spans="2:32">
      <c r="B3518" s="114">
        <v>3480</v>
      </c>
      <c r="C3518" s="115">
        <v>3480</v>
      </c>
      <c r="D3518" s="116">
        <v>145</v>
      </c>
      <c r="E3518" s="117">
        <v>5</v>
      </c>
      <c r="F3518" s="118">
        <v>25</v>
      </c>
      <c r="G3518" s="119" t="s">
        <v>486</v>
      </c>
      <c r="H3518" s="120">
        <v>5</v>
      </c>
      <c r="I3518" s="115">
        <v>24</v>
      </c>
      <c r="J3518" s="116" t="s">
        <v>486</v>
      </c>
      <c r="K3518" s="121">
        <v>24</v>
      </c>
      <c r="L3518" s="108"/>
      <c r="M3518" s="122">
        <v>12574</v>
      </c>
      <c r="N3518" s="123">
        <v>13013</v>
      </c>
      <c r="O3518" s="124">
        <v>14340</v>
      </c>
      <c r="P3518" s="123">
        <v>14786</v>
      </c>
      <c r="Q3518" s="124">
        <v>15013</v>
      </c>
      <c r="R3518" s="123">
        <v>14868</v>
      </c>
      <c r="S3518" s="124">
        <v>14993</v>
      </c>
      <c r="T3518" s="123">
        <v>15295</v>
      </c>
      <c r="U3518" s="124">
        <v>15224</v>
      </c>
      <c r="V3518" s="123">
        <v>17642</v>
      </c>
      <c r="W3518" s="124">
        <v>18222</v>
      </c>
      <c r="X3518" s="123">
        <v>18410</v>
      </c>
      <c r="Y3518" s="124">
        <v>18499</v>
      </c>
      <c r="Z3518" s="123">
        <v>19076</v>
      </c>
      <c r="AA3518" s="124">
        <v>20302</v>
      </c>
      <c r="AB3518" s="123">
        <v>21070</v>
      </c>
      <c r="AC3518" s="124">
        <v>21598</v>
      </c>
      <c r="AD3518" s="123">
        <v>20677</v>
      </c>
      <c r="AE3518" s="125">
        <v>19937</v>
      </c>
      <c r="AF3518" s="126">
        <v>20808</v>
      </c>
    </row>
    <row r="3519" spans="2:32">
      <c r="B3519" s="127">
        <v>3481</v>
      </c>
      <c r="C3519" s="128">
        <v>3481</v>
      </c>
      <c r="D3519" s="129">
        <v>146</v>
      </c>
      <c r="E3519" s="130">
        <v>5</v>
      </c>
      <c r="F3519" s="131">
        <v>26</v>
      </c>
      <c r="G3519" s="132" t="s">
        <v>486</v>
      </c>
      <c r="H3519" s="133">
        <v>5</v>
      </c>
      <c r="I3519" s="128">
        <v>25</v>
      </c>
      <c r="J3519" s="129" t="s">
        <v>486</v>
      </c>
      <c r="K3519" s="134">
        <v>1</v>
      </c>
      <c r="L3519" s="108"/>
      <c r="M3519" s="81">
        <v>12130</v>
      </c>
      <c r="N3519" s="135">
        <v>12396</v>
      </c>
      <c r="O3519" s="136">
        <v>13646</v>
      </c>
      <c r="P3519" s="135">
        <v>13900</v>
      </c>
      <c r="Q3519" s="136">
        <v>14291</v>
      </c>
      <c r="R3519" s="135">
        <v>14325</v>
      </c>
      <c r="S3519" s="136">
        <v>14160</v>
      </c>
      <c r="T3519" s="135">
        <v>14554</v>
      </c>
      <c r="U3519" s="136">
        <v>15996</v>
      </c>
      <c r="V3519" s="135">
        <v>16955</v>
      </c>
      <c r="W3519" s="136">
        <v>17518</v>
      </c>
      <c r="X3519" s="135">
        <v>17676</v>
      </c>
      <c r="Y3519" s="136">
        <v>17106</v>
      </c>
      <c r="Z3519" s="135">
        <v>18909</v>
      </c>
      <c r="AA3519" s="136">
        <v>19675</v>
      </c>
      <c r="AB3519" s="135">
        <v>20489</v>
      </c>
      <c r="AC3519" s="136">
        <v>20828</v>
      </c>
      <c r="AD3519" s="135">
        <v>18960</v>
      </c>
      <c r="AE3519" s="137">
        <v>19047</v>
      </c>
      <c r="AF3519" s="138">
        <v>20823</v>
      </c>
    </row>
    <row r="3520" spans="2:32">
      <c r="B3520" s="114">
        <v>3482</v>
      </c>
      <c r="C3520" s="115">
        <v>3482</v>
      </c>
      <c r="D3520" s="116">
        <v>146</v>
      </c>
      <c r="E3520" s="117">
        <v>5</v>
      </c>
      <c r="F3520" s="118">
        <v>26</v>
      </c>
      <c r="G3520" s="119" t="s">
        <v>486</v>
      </c>
      <c r="H3520" s="120">
        <v>5</v>
      </c>
      <c r="I3520" s="115">
        <v>25</v>
      </c>
      <c r="J3520" s="116" t="s">
        <v>486</v>
      </c>
      <c r="K3520" s="121">
        <v>2</v>
      </c>
      <c r="L3520" s="108"/>
      <c r="M3520" s="122">
        <v>11819</v>
      </c>
      <c r="N3520" s="123">
        <v>12246</v>
      </c>
      <c r="O3520" s="124">
        <v>13368</v>
      </c>
      <c r="P3520" s="123">
        <v>13593</v>
      </c>
      <c r="Q3520" s="124">
        <v>13993</v>
      </c>
      <c r="R3520" s="123">
        <v>13917</v>
      </c>
      <c r="S3520" s="124">
        <v>13849</v>
      </c>
      <c r="T3520" s="123">
        <v>14332</v>
      </c>
      <c r="U3520" s="124">
        <v>15644</v>
      </c>
      <c r="V3520" s="123">
        <v>16580</v>
      </c>
      <c r="W3520" s="124">
        <v>17078</v>
      </c>
      <c r="X3520" s="123">
        <v>17163</v>
      </c>
      <c r="Y3520" s="124">
        <v>16689</v>
      </c>
      <c r="Z3520" s="123">
        <v>18463</v>
      </c>
      <c r="AA3520" s="124">
        <v>19175</v>
      </c>
      <c r="AB3520" s="123">
        <v>19967</v>
      </c>
      <c r="AC3520" s="124">
        <v>20256</v>
      </c>
      <c r="AD3520" s="123">
        <v>18487</v>
      </c>
      <c r="AE3520" s="125">
        <v>18690</v>
      </c>
      <c r="AF3520" s="126">
        <v>20316</v>
      </c>
    </row>
    <row r="3521" spans="2:32">
      <c r="B3521" s="127">
        <v>3483</v>
      </c>
      <c r="C3521" s="128">
        <v>3483</v>
      </c>
      <c r="D3521" s="129">
        <v>146</v>
      </c>
      <c r="E3521" s="130">
        <v>5</v>
      </c>
      <c r="F3521" s="131">
        <v>26</v>
      </c>
      <c r="G3521" s="132" t="s">
        <v>486</v>
      </c>
      <c r="H3521" s="133">
        <v>5</v>
      </c>
      <c r="I3521" s="128">
        <v>25</v>
      </c>
      <c r="J3521" s="129" t="s">
        <v>486</v>
      </c>
      <c r="K3521" s="134">
        <v>3</v>
      </c>
      <c r="L3521" s="108"/>
      <c r="M3521" s="81">
        <v>11648</v>
      </c>
      <c r="N3521" s="135">
        <v>12174</v>
      </c>
      <c r="O3521" s="136">
        <v>13252</v>
      </c>
      <c r="P3521" s="135">
        <v>13429</v>
      </c>
      <c r="Q3521" s="136">
        <v>13851</v>
      </c>
      <c r="R3521" s="135">
        <v>13720</v>
      </c>
      <c r="S3521" s="136">
        <v>13672</v>
      </c>
      <c r="T3521" s="135">
        <v>14199</v>
      </c>
      <c r="U3521" s="136">
        <v>15450</v>
      </c>
      <c r="V3521" s="135">
        <v>16345</v>
      </c>
      <c r="W3521" s="136">
        <v>16783</v>
      </c>
      <c r="X3521" s="135">
        <v>16824</v>
      </c>
      <c r="Y3521" s="136">
        <v>16387</v>
      </c>
      <c r="Z3521" s="135">
        <v>18144</v>
      </c>
      <c r="AA3521" s="136">
        <v>18782</v>
      </c>
      <c r="AB3521" s="135">
        <v>19576</v>
      </c>
      <c r="AC3521" s="136">
        <v>19813</v>
      </c>
      <c r="AD3521" s="135">
        <v>18119</v>
      </c>
      <c r="AE3521" s="137">
        <v>18375</v>
      </c>
      <c r="AF3521" s="138">
        <v>19929</v>
      </c>
    </row>
    <row r="3522" spans="2:32">
      <c r="B3522" s="114">
        <v>3484</v>
      </c>
      <c r="C3522" s="115">
        <v>3484</v>
      </c>
      <c r="D3522" s="116">
        <v>146</v>
      </c>
      <c r="E3522" s="117">
        <v>5</v>
      </c>
      <c r="F3522" s="118">
        <v>26</v>
      </c>
      <c r="G3522" s="119" t="s">
        <v>486</v>
      </c>
      <c r="H3522" s="120">
        <v>5</v>
      </c>
      <c r="I3522" s="115">
        <v>25</v>
      </c>
      <c r="J3522" s="116" t="s">
        <v>486</v>
      </c>
      <c r="K3522" s="121">
        <v>4</v>
      </c>
      <c r="L3522" s="108"/>
      <c r="M3522" s="122">
        <v>11577</v>
      </c>
      <c r="N3522" s="123">
        <v>12309</v>
      </c>
      <c r="O3522" s="124">
        <v>13277</v>
      </c>
      <c r="P3522" s="123">
        <v>13450</v>
      </c>
      <c r="Q3522" s="124">
        <v>13832</v>
      </c>
      <c r="R3522" s="123">
        <v>13540</v>
      </c>
      <c r="S3522" s="124">
        <v>13559</v>
      </c>
      <c r="T3522" s="123">
        <v>14234</v>
      </c>
      <c r="U3522" s="124">
        <v>15269</v>
      </c>
      <c r="V3522" s="123">
        <v>16103</v>
      </c>
      <c r="W3522" s="124">
        <v>16468</v>
      </c>
      <c r="X3522" s="123">
        <v>16312</v>
      </c>
      <c r="Y3522" s="124">
        <v>15996</v>
      </c>
      <c r="Z3522" s="123">
        <v>17691</v>
      </c>
      <c r="AA3522" s="124">
        <v>18214</v>
      </c>
      <c r="AB3522" s="123">
        <v>18934</v>
      </c>
      <c r="AC3522" s="124">
        <v>19138</v>
      </c>
      <c r="AD3522" s="123">
        <v>17568</v>
      </c>
      <c r="AE3522" s="125">
        <v>17995</v>
      </c>
      <c r="AF3522" s="126">
        <v>19307</v>
      </c>
    </row>
    <row r="3523" spans="2:32">
      <c r="B3523" s="127">
        <v>3485</v>
      </c>
      <c r="C3523" s="128">
        <v>3485</v>
      </c>
      <c r="D3523" s="129">
        <v>146</v>
      </c>
      <c r="E3523" s="130">
        <v>5</v>
      </c>
      <c r="F3523" s="131">
        <v>26</v>
      </c>
      <c r="G3523" s="132" t="s">
        <v>486</v>
      </c>
      <c r="H3523" s="133">
        <v>5</v>
      </c>
      <c r="I3523" s="128">
        <v>25</v>
      </c>
      <c r="J3523" s="129" t="s">
        <v>486</v>
      </c>
      <c r="K3523" s="134">
        <v>5</v>
      </c>
      <c r="L3523" s="108"/>
      <c r="M3523" s="81">
        <v>11595</v>
      </c>
      <c r="N3523" s="135">
        <v>12796</v>
      </c>
      <c r="O3523" s="136">
        <v>13643</v>
      </c>
      <c r="P3523" s="135">
        <v>13746</v>
      </c>
      <c r="Q3523" s="136">
        <v>14148</v>
      </c>
      <c r="R3523" s="135">
        <v>13491</v>
      </c>
      <c r="S3523" s="136">
        <v>13441</v>
      </c>
      <c r="T3523" s="135">
        <v>14628</v>
      </c>
      <c r="U3523" s="136">
        <v>15450</v>
      </c>
      <c r="V3523" s="135">
        <v>16141</v>
      </c>
      <c r="W3523" s="136">
        <v>16513</v>
      </c>
      <c r="X3523" s="135">
        <v>15900</v>
      </c>
      <c r="Y3523" s="136">
        <v>15557</v>
      </c>
      <c r="Z3523" s="135">
        <v>17568</v>
      </c>
      <c r="AA3523" s="136">
        <v>17797</v>
      </c>
      <c r="AB3523" s="135">
        <v>18454</v>
      </c>
      <c r="AC3523" s="136">
        <v>18622</v>
      </c>
      <c r="AD3523" s="135">
        <v>16935</v>
      </c>
      <c r="AE3523" s="137">
        <v>17874</v>
      </c>
      <c r="AF3523" s="138">
        <v>18982</v>
      </c>
    </row>
    <row r="3524" spans="2:32">
      <c r="B3524" s="114">
        <v>3486</v>
      </c>
      <c r="C3524" s="115">
        <v>3486</v>
      </c>
      <c r="D3524" s="116">
        <v>146</v>
      </c>
      <c r="E3524" s="117">
        <v>5</v>
      </c>
      <c r="F3524" s="118">
        <v>26</v>
      </c>
      <c r="G3524" s="119" t="s">
        <v>486</v>
      </c>
      <c r="H3524" s="120">
        <v>5</v>
      </c>
      <c r="I3524" s="115">
        <v>25</v>
      </c>
      <c r="J3524" s="116" t="s">
        <v>486</v>
      </c>
      <c r="K3524" s="121">
        <v>6</v>
      </c>
      <c r="L3524" s="108"/>
      <c r="M3524" s="122">
        <v>11737</v>
      </c>
      <c r="N3524" s="123">
        <v>13851</v>
      </c>
      <c r="O3524" s="124">
        <v>14518</v>
      </c>
      <c r="P3524" s="123">
        <v>14806</v>
      </c>
      <c r="Q3524" s="124">
        <v>14905</v>
      </c>
      <c r="R3524" s="123">
        <v>13464</v>
      </c>
      <c r="S3524" s="124">
        <v>13380</v>
      </c>
      <c r="T3524" s="123">
        <v>15572</v>
      </c>
      <c r="U3524" s="124">
        <v>16083</v>
      </c>
      <c r="V3524" s="123">
        <v>16586</v>
      </c>
      <c r="W3524" s="124">
        <v>16971</v>
      </c>
      <c r="X3524" s="123">
        <v>15423</v>
      </c>
      <c r="Y3524" s="124">
        <v>15068</v>
      </c>
      <c r="Z3524" s="123">
        <v>17881</v>
      </c>
      <c r="AA3524" s="124">
        <v>18079</v>
      </c>
      <c r="AB3524" s="123">
        <v>18359</v>
      </c>
      <c r="AC3524" s="124">
        <v>18632</v>
      </c>
      <c r="AD3524" s="123">
        <v>16260</v>
      </c>
      <c r="AE3524" s="125">
        <v>18282</v>
      </c>
      <c r="AF3524" s="126">
        <v>19098</v>
      </c>
    </row>
    <row r="3525" spans="2:32">
      <c r="B3525" s="127">
        <v>3487</v>
      </c>
      <c r="C3525" s="128">
        <v>3487</v>
      </c>
      <c r="D3525" s="129">
        <v>146</v>
      </c>
      <c r="E3525" s="130">
        <v>5</v>
      </c>
      <c r="F3525" s="131">
        <v>26</v>
      </c>
      <c r="G3525" s="132" t="s">
        <v>486</v>
      </c>
      <c r="H3525" s="133">
        <v>5</v>
      </c>
      <c r="I3525" s="128">
        <v>25</v>
      </c>
      <c r="J3525" s="129" t="s">
        <v>486</v>
      </c>
      <c r="K3525" s="134">
        <v>7</v>
      </c>
      <c r="L3525" s="108"/>
      <c r="M3525" s="81">
        <v>12108</v>
      </c>
      <c r="N3525" s="135">
        <v>15056</v>
      </c>
      <c r="O3525" s="136">
        <v>15539</v>
      </c>
      <c r="P3525" s="135">
        <v>15937</v>
      </c>
      <c r="Q3525" s="136">
        <v>15710</v>
      </c>
      <c r="R3525" s="135">
        <v>13651</v>
      </c>
      <c r="S3525" s="136">
        <v>13372</v>
      </c>
      <c r="T3525" s="135">
        <v>16562</v>
      </c>
      <c r="U3525" s="136">
        <v>16850</v>
      </c>
      <c r="V3525" s="135">
        <v>17164</v>
      </c>
      <c r="W3525" s="136">
        <v>17597</v>
      </c>
      <c r="X3525" s="135">
        <v>15256</v>
      </c>
      <c r="Y3525" s="136">
        <v>14666</v>
      </c>
      <c r="Z3525" s="135">
        <v>18280</v>
      </c>
      <c r="AA3525" s="136">
        <v>18638</v>
      </c>
      <c r="AB3525" s="135">
        <v>18570</v>
      </c>
      <c r="AC3525" s="136">
        <v>18995</v>
      </c>
      <c r="AD3525" s="135">
        <v>15722</v>
      </c>
      <c r="AE3525" s="137">
        <v>18879</v>
      </c>
      <c r="AF3525" s="138">
        <v>19352</v>
      </c>
    </row>
    <row r="3526" spans="2:32">
      <c r="B3526" s="114">
        <v>3488</v>
      </c>
      <c r="C3526" s="115">
        <v>3488</v>
      </c>
      <c r="D3526" s="116">
        <v>146</v>
      </c>
      <c r="E3526" s="117">
        <v>5</v>
      </c>
      <c r="F3526" s="118">
        <v>26</v>
      </c>
      <c r="G3526" s="119" t="s">
        <v>486</v>
      </c>
      <c r="H3526" s="120">
        <v>5</v>
      </c>
      <c r="I3526" s="115">
        <v>25</v>
      </c>
      <c r="J3526" s="116" t="s">
        <v>486</v>
      </c>
      <c r="K3526" s="121">
        <v>8</v>
      </c>
      <c r="L3526" s="108"/>
      <c r="M3526" s="122">
        <v>12610</v>
      </c>
      <c r="N3526" s="123">
        <v>15641</v>
      </c>
      <c r="O3526" s="124">
        <v>15907</v>
      </c>
      <c r="P3526" s="123">
        <v>16408</v>
      </c>
      <c r="Q3526" s="124">
        <v>15917</v>
      </c>
      <c r="R3526" s="123">
        <v>14077</v>
      </c>
      <c r="S3526" s="124">
        <v>13534</v>
      </c>
      <c r="T3526" s="123">
        <v>17055</v>
      </c>
      <c r="U3526" s="124">
        <v>17086</v>
      </c>
      <c r="V3526" s="123">
        <v>17260</v>
      </c>
      <c r="W3526" s="124">
        <v>17842</v>
      </c>
      <c r="X3526" s="123">
        <v>15504</v>
      </c>
      <c r="Y3526" s="124">
        <v>14687</v>
      </c>
      <c r="Z3526" s="123">
        <v>18246</v>
      </c>
      <c r="AA3526" s="124">
        <v>18906</v>
      </c>
      <c r="AB3526" s="123">
        <v>18598</v>
      </c>
      <c r="AC3526" s="124">
        <v>19156</v>
      </c>
      <c r="AD3526" s="123">
        <v>15695</v>
      </c>
      <c r="AE3526" s="125">
        <v>19185</v>
      </c>
      <c r="AF3526" s="126">
        <v>19260</v>
      </c>
    </row>
    <row r="3527" spans="2:32">
      <c r="B3527" s="127">
        <v>3489</v>
      </c>
      <c r="C3527" s="128">
        <v>3489</v>
      </c>
      <c r="D3527" s="129">
        <v>146</v>
      </c>
      <c r="E3527" s="130">
        <v>5</v>
      </c>
      <c r="F3527" s="131">
        <v>26</v>
      </c>
      <c r="G3527" s="132" t="s">
        <v>486</v>
      </c>
      <c r="H3527" s="133">
        <v>5</v>
      </c>
      <c r="I3527" s="128">
        <v>25</v>
      </c>
      <c r="J3527" s="129" t="s">
        <v>486</v>
      </c>
      <c r="K3527" s="134">
        <v>9</v>
      </c>
      <c r="L3527" s="108"/>
      <c r="M3527" s="81">
        <v>13091</v>
      </c>
      <c r="N3527" s="135">
        <v>15832</v>
      </c>
      <c r="O3527" s="136">
        <v>15939</v>
      </c>
      <c r="P3527" s="135">
        <v>16374</v>
      </c>
      <c r="Q3527" s="136">
        <v>15865</v>
      </c>
      <c r="R3527" s="135">
        <v>14491</v>
      </c>
      <c r="S3527" s="136">
        <v>13817</v>
      </c>
      <c r="T3527" s="135">
        <v>17107</v>
      </c>
      <c r="U3527" s="136">
        <v>17053</v>
      </c>
      <c r="V3527" s="135">
        <v>17027</v>
      </c>
      <c r="W3527" s="136">
        <v>17542</v>
      </c>
      <c r="X3527" s="135">
        <v>15744</v>
      </c>
      <c r="Y3527" s="136">
        <v>14860</v>
      </c>
      <c r="Z3527" s="135">
        <v>17967</v>
      </c>
      <c r="AA3527" s="136">
        <v>18815</v>
      </c>
      <c r="AB3527" s="135">
        <v>18496</v>
      </c>
      <c r="AC3527" s="136">
        <v>18957</v>
      </c>
      <c r="AD3527" s="135">
        <v>15832</v>
      </c>
      <c r="AE3527" s="137">
        <v>19088</v>
      </c>
      <c r="AF3527" s="138">
        <v>18943</v>
      </c>
    </row>
    <row r="3528" spans="2:32">
      <c r="B3528" s="114">
        <v>3490</v>
      </c>
      <c r="C3528" s="115">
        <v>3490</v>
      </c>
      <c r="D3528" s="116">
        <v>146</v>
      </c>
      <c r="E3528" s="117">
        <v>5</v>
      </c>
      <c r="F3528" s="118">
        <v>26</v>
      </c>
      <c r="G3528" s="119" t="s">
        <v>486</v>
      </c>
      <c r="H3528" s="120">
        <v>5</v>
      </c>
      <c r="I3528" s="115">
        <v>25</v>
      </c>
      <c r="J3528" s="116" t="s">
        <v>486</v>
      </c>
      <c r="K3528" s="121">
        <v>10</v>
      </c>
      <c r="L3528" s="108"/>
      <c r="M3528" s="122">
        <v>13314</v>
      </c>
      <c r="N3528" s="123">
        <v>16011</v>
      </c>
      <c r="O3528" s="124">
        <v>16112</v>
      </c>
      <c r="P3528" s="123">
        <v>16443</v>
      </c>
      <c r="Q3528" s="124">
        <v>15819</v>
      </c>
      <c r="R3528" s="123">
        <v>14719</v>
      </c>
      <c r="S3528" s="124">
        <v>14102</v>
      </c>
      <c r="T3528" s="123">
        <v>17349</v>
      </c>
      <c r="U3528" s="124">
        <v>17303</v>
      </c>
      <c r="V3528" s="123">
        <v>17078</v>
      </c>
      <c r="W3528" s="124">
        <v>17511</v>
      </c>
      <c r="X3528" s="123">
        <v>16056</v>
      </c>
      <c r="Y3528" s="124">
        <v>15214</v>
      </c>
      <c r="Z3528" s="123">
        <v>18293</v>
      </c>
      <c r="AA3528" s="124">
        <v>19075</v>
      </c>
      <c r="AB3528" s="123">
        <v>18645</v>
      </c>
      <c r="AC3528" s="124">
        <v>19026</v>
      </c>
      <c r="AD3528" s="123">
        <v>16236</v>
      </c>
      <c r="AE3528" s="125">
        <v>19450</v>
      </c>
      <c r="AF3528" s="126">
        <v>19321</v>
      </c>
    </row>
    <row r="3529" spans="2:32">
      <c r="B3529" s="127">
        <v>3491</v>
      </c>
      <c r="C3529" s="128">
        <v>3491</v>
      </c>
      <c r="D3529" s="129">
        <v>146</v>
      </c>
      <c r="E3529" s="130">
        <v>5</v>
      </c>
      <c r="F3529" s="131">
        <v>26</v>
      </c>
      <c r="G3529" s="132" t="s">
        <v>486</v>
      </c>
      <c r="H3529" s="133">
        <v>5</v>
      </c>
      <c r="I3529" s="128">
        <v>25</v>
      </c>
      <c r="J3529" s="129" t="s">
        <v>486</v>
      </c>
      <c r="K3529" s="134">
        <v>11</v>
      </c>
      <c r="L3529" s="108"/>
      <c r="M3529" s="81">
        <v>13328</v>
      </c>
      <c r="N3529" s="135">
        <v>16100</v>
      </c>
      <c r="O3529" s="136">
        <v>16227</v>
      </c>
      <c r="P3529" s="135">
        <v>16469</v>
      </c>
      <c r="Q3529" s="136">
        <v>15813</v>
      </c>
      <c r="R3529" s="135">
        <v>14844</v>
      </c>
      <c r="S3529" s="136">
        <v>14312</v>
      </c>
      <c r="T3529" s="135">
        <v>17498</v>
      </c>
      <c r="U3529" s="136">
        <v>17423</v>
      </c>
      <c r="V3529" s="135">
        <v>17231</v>
      </c>
      <c r="W3529" s="136">
        <v>17458</v>
      </c>
      <c r="X3529" s="135">
        <v>16282</v>
      </c>
      <c r="Y3529" s="136">
        <v>15502</v>
      </c>
      <c r="Z3529" s="135">
        <v>18581</v>
      </c>
      <c r="AA3529" s="136">
        <v>19284</v>
      </c>
      <c r="AB3529" s="135">
        <v>18894</v>
      </c>
      <c r="AC3529" s="136">
        <v>19058</v>
      </c>
      <c r="AD3529" s="135">
        <v>16565</v>
      </c>
      <c r="AE3529" s="137">
        <v>19710</v>
      </c>
      <c r="AF3529" s="138">
        <v>19657</v>
      </c>
    </row>
    <row r="3530" spans="2:32">
      <c r="B3530" s="114">
        <v>3492</v>
      </c>
      <c r="C3530" s="115">
        <v>3492</v>
      </c>
      <c r="D3530" s="116">
        <v>146</v>
      </c>
      <c r="E3530" s="117">
        <v>5</v>
      </c>
      <c r="F3530" s="118">
        <v>26</v>
      </c>
      <c r="G3530" s="119" t="s">
        <v>486</v>
      </c>
      <c r="H3530" s="120">
        <v>5</v>
      </c>
      <c r="I3530" s="115">
        <v>25</v>
      </c>
      <c r="J3530" s="116" t="s">
        <v>486</v>
      </c>
      <c r="K3530" s="121">
        <v>12</v>
      </c>
      <c r="L3530" s="108"/>
      <c r="M3530" s="122">
        <v>13469</v>
      </c>
      <c r="N3530" s="123">
        <v>16443</v>
      </c>
      <c r="O3530" s="124">
        <v>16495</v>
      </c>
      <c r="P3530" s="123">
        <v>16750</v>
      </c>
      <c r="Q3530" s="124">
        <v>15922</v>
      </c>
      <c r="R3530" s="123">
        <v>15009</v>
      </c>
      <c r="S3530" s="124">
        <v>14472</v>
      </c>
      <c r="T3530" s="123">
        <v>17875</v>
      </c>
      <c r="U3530" s="124">
        <v>17674</v>
      </c>
      <c r="V3530" s="123">
        <v>17423</v>
      </c>
      <c r="W3530" s="124">
        <v>17492</v>
      </c>
      <c r="X3530" s="123">
        <v>16493</v>
      </c>
      <c r="Y3530" s="124">
        <v>15699</v>
      </c>
      <c r="Z3530" s="123">
        <v>18917</v>
      </c>
      <c r="AA3530" s="124">
        <v>19686</v>
      </c>
      <c r="AB3530" s="123">
        <v>19135</v>
      </c>
      <c r="AC3530" s="124">
        <v>19142</v>
      </c>
      <c r="AD3530" s="123">
        <v>16771</v>
      </c>
      <c r="AE3530" s="125">
        <v>20129</v>
      </c>
      <c r="AF3530" s="126">
        <v>20013</v>
      </c>
    </row>
    <row r="3531" spans="2:32">
      <c r="B3531" s="127">
        <v>3493</v>
      </c>
      <c r="C3531" s="128">
        <v>3493</v>
      </c>
      <c r="D3531" s="129">
        <v>146</v>
      </c>
      <c r="E3531" s="130">
        <v>5</v>
      </c>
      <c r="F3531" s="131">
        <v>26</v>
      </c>
      <c r="G3531" s="132" t="s">
        <v>486</v>
      </c>
      <c r="H3531" s="133">
        <v>5</v>
      </c>
      <c r="I3531" s="128">
        <v>25</v>
      </c>
      <c r="J3531" s="129" t="s">
        <v>486</v>
      </c>
      <c r="K3531" s="134">
        <v>13</v>
      </c>
      <c r="L3531" s="108"/>
      <c r="M3531" s="81">
        <v>13162</v>
      </c>
      <c r="N3531" s="135">
        <v>16499</v>
      </c>
      <c r="O3531" s="136">
        <v>16449</v>
      </c>
      <c r="P3531" s="135">
        <v>16691</v>
      </c>
      <c r="Q3531" s="136">
        <v>15848</v>
      </c>
      <c r="R3531" s="135">
        <v>14692</v>
      </c>
      <c r="S3531" s="136">
        <v>14256</v>
      </c>
      <c r="T3531" s="135">
        <v>17929</v>
      </c>
      <c r="U3531" s="136">
        <v>17623</v>
      </c>
      <c r="V3531" s="135">
        <v>17375</v>
      </c>
      <c r="W3531" s="136">
        <v>17392</v>
      </c>
      <c r="X3531" s="135">
        <v>16184</v>
      </c>
      <c r="Y3531" s="136">
        <v>15489</v>
      </c>
      <c r="Z3531" s="135">
        <v>18881</v>
      </c>
      <c r="AA3531" s="136">
        <v>19640</v>
      </c>
      <c r="AB3531" s="135">
        <v>19103</v>
      </c>
      <c r="AC3531" s="136">
        <v>19057</v>
      </c>
      <c r="AD3531" s="135">
        <v>16550</v>
      </c>
      <c r="AE3531" s="137">
        <v>20177</v>
      </c>
      <c r="AF3531" s="138">
        <v>19977</v>
      </c>
    </row>
    <row r="3532" spans="2:32">
      <c r="B3532" s="114">
        <v>3494</v>
      </c>
      <c r="C3532" s="115">
        <v>3494</v>
      </c>
      <c r="D3532" s="116">
        <v>146</v>
      </c>
      <c r="E3532" s="117">
        <v>5</v>
      </c>
      <c r="F3532" s="118">
        <v>26</v>
      </c>
      <c r="G3532" s="119" t="s">
        <v>486</v>
      </c>
      <c r="H3532" s="120">
        <v>5</v>
      </c>
      <c r="I3532" s="115">
        <v>25</v>
      </c>
      <c r="J3532" s="116" t="s">
        <v>486</v>
      </c>
      <c r="K3532" s="121">
        <v>14</v>
      </c>
      <c r="L3532" s="108"/>
      <c r="M3532" s="122">
        <v>13039</v>
      </c>
      <c r="N3532" s="123">
        <v>16456</v>
      </c>
      <c r="O3532" s="124">
        <v>16405</v>
      </c>
      <c r="P3532" s="123">
        <v>16630</v>
      </c>
      <c r="Q3532" s="124">
        <v>15740</v>
      </c>
      <c r="R3532" s="123">
        <v>14573</v>
      </c>
      <c r="S3532" s="124">
        <v>14216</v>
      </c>
      <c r="T3532" s="123">
        <v>17876</v>
      </c>
      <c r="U3532" s="124">
        <v>17568</v>
      </c>
      <c r="V3532" s="123">
        <v>17238</v>
      </c>
      <c r="W3532" s="124">
        <v>17144</v>
      </c>
      <c r="X3532" s="123">
        <v>16034</v>
      </c>
      <c r="Y3532" s="124">
        <v>15426</v>
      </c>
      <c r="Z3532" s="123">
        <v>18794</v>
      </c>
      <c r="AA3532" s="124">
        <v>19572</v>
      </c>
      <c r="AB3532" s="123">
        <v>18926</v>
      </c>
      <c r="AC3532" s="124">
        <v>18772</v>
      </c>
      <c r="AD3532" s="123">
        <v>16466</v>
      </c>
      <c r="AE3532" s="125">
        <v>20082</v>
      </c>
      <c r="AF3532" s="126">
        <v>19872</v>
      </c>
    </row>
    <row r="3533" spans="2:32">
      <c r="B3533" s="127">
        <v>3495</v>
      </c>
      <c r="C3533" s="128">
        <v>3495</v>
      </c>
      <c r="D3533" s="129">
        <v>146</v>
      </c>
      <c r="E3533" s="130">
        <v>5</v>
      </c>
      <c r="F3533" s="131">
        <v>26</v>
      </c>
      <c r="G3533" s="132" t="s">
        <v>486</v>
      </c>
      <c r="H3533" s="133">
        <v>5</v>
      </c>
      <c r="I3533" s="128">
        <v>25</v>
      </c>
      <c r="J3533" s="129" t="s">
        <v>486</v>
      </c>
      <c r="K3533" s="134">
        <v>15</v>
      </c>
      <c r="L3533" s="108"/>
      <c r="M3533" s="81">
        <v>13025</v>
      </c>
      <c r="N3533" s="135">
        <v>16549</v>
      </c>
      <c r="O3533" s="136">
        <v>16415</v>
      </c>
      <c r="P3533" s="135">
        <v>16635</v>
      </c>
      <c r="Q3533" s="136">
        <v>15822</v>
      </c>
      <c r="R3533" s="135">
        <v>14560</v>
      </c>
      <c r="S3533" s="136">
        <v>14223</v>
      </c>
      <c r="T3533" s="135">
        <v>17963</v>
      </c>
      <c r="U3533" s="136">
        <v>17559</v>
      </c>
      <c r="V3533" s="135">
        <v>17279</v>
      </c>
      <c r="W3533" s="136">
        <v>17037</v>
      </c>
      <c r="X3533" s="135">
        <v>15982</v>
      </c>
      <c r="Y3533" s="136">
        <v>15412</v>
      </c>
      <c r="Z3533" s="135">
        <v>18750</v>
      </c>
      <c r="AA3533" s="136">
        <v>19526</v>
      </c>
      <c r="AB3533" s="135">
        <v>18929</v>
      </c>
      <c r="AC3533" s="136">
        <v>18632</v>
      </c>
      <c r="AD3533" s="135">
        <v>16432</v>
      </c>
      <c r="AE3533" s="137">
        <v>20135</v>
      </c>
      <c r="AF3533" s="138">
        <v>19811</v>
      </c>
    </row>
    <row r="3534" spans="2:32">
      <c r="B3534" s="114">
        <v>3496</v>
      </c>
      <c r="C3534" s="115">
        <v>3496</v>
      </c>
      <c r="D3534" s="116">
        <v>146</v>
      </c>
      <c r="E3534" s="117">
        <v>5</v>
      </c>
      <c r="F3534" s="118">
        <v>26</v>
      </c>
      <c r="G3534" s="119" t="s">
        <v>486</v>
      </c>
      <c r="H3534" s="120">
        <v>5</v>
      </c>
      <c r="I3534" s="115">
        <v>25</v>
      </c>
      <c r="J3534" s="116" t="s">
        <v>486</v>
      </c>
      <c r="K3534" s="121">
        <v>16</v>
      </c>
      <c r="L3534" s="108"/>
      <c r="M3534" s="122">
        <v>13338</v>
      </c>
      <c r="N3534" s="123">
        <v>16901</v>
      </c>
      <c r="O3534" s="124">
        <v>16916</v>
      </c>
      <c r="P3534" s="123">
        <v>16967</v>
      </c>
      <c r="Q3534" s="124">
        <v>16113</v>
      </c>
      <c r="R3534" s="123">
        <v>14842</v>
      </c>
      <c r="S3534" s="124">
        <v>14581</v>
      </c>
      <c r="T3534" s="123">
        <v>18273</v>
      </c>
      <c r="U3534" s="124">
        <v>18208</v>
      </c>
      <c r="V3534" s="123">
        <v>17472</v>
      </c>
      <c r="W3534" s="124">
        <v>17071</v>
      </c>
      <c r="X3534" s="123">
        <v>16157</v>
      </c>
      <c r="Y3534" s="124">
        <v>15704</v>
      </c>
      <c r="Z3534" s="123">
        <v>19408</v>
      </c>
      <c r="AA3534" s="124">
        <v>19701</v>
      </c>
      <c r="AB3534" s="123">
        <v>19010</v>
      </c>
      <c r="AC3534" s="124">
        <v>18564</v>
      </c>
      <c r="AD3534" s="123">
        <v>16694</v>
      </c>
      <c r="AE3534" s="125">
        <v>20340</v>
      </c>
      <c r="AF3534" s="126">
        <v>20455</v>
      </c>
    </row>
    <row r="3535" spans="2:32">
      <c r="B3535" s="127">
        <v>3497</v>
      </c>
      <c r="C3535" s="128">
        <v>3497</v>
      </c>
      <c r="D3535" s="129">
        <v>146</v>
      </c>
      <c r="E3535" s="130">
        <v>5</v>
      </c>
      <c r="F3535" s="131">
        <v>26</v>
      </c>
      <c r="G3535" s="132" t="s">
        <v>486</v>
      </c>
      <c r="H3535" s="133">
        <v>5</v>
      </c>
      <c r="I3535" s="128">
        <v>25</v>
      </c>
      <c r="J3535" s="129" t="s">
        <v>486</v>
      </c>
      <c r="K3535" s="134">
        <v>17</v>
      </c>
      <c r="L3535" s="108"/>
      <c r="M3535" s="81">
        <v>13875</v>
      </c>
      <c r="N3535" s="135">
        <v>17262</v>
      </c>
      <c r="O3535" s="136">
        <v>17315</v>
      </c>
      <c r="P3535" s="135">
        <v>17422</v>
      </c>
      <c r="Q3535" s="136">
        <v>16483</v>
      </c>
      <c r="R3535" s="135">
        <v>15375</v>
      </c>
      <c r="S3535" s="136">
        <v>15117</v>
      </c>
      <c r="T3535" s="135">
        <v>18604</v>
      </c>
      <c r="U3535" s="136">
        <v>18595</v>
      </c>
      <c r="V3535" s="135">
        <v>17902</v>
      </c>
      <c r="W3535" s="136">
        <v>17423</v>
      </c>
      <c r="X3535" s="135">
        <v>16713</v>
      </c>
      <c r="Y3535" s="136">
        <v>16284</v>
      </c>
      <c r="Z3535" s="135">
        <v>19767</v>
      </c>
      <c r="AA3535" s="136">
        <v>20164</v>
      </c>
      <c r="AB3535" s="135">
        <v>19467</v>
      </c>
      <c r="AC3535" s="136">
        <v>18979</v>
      </c>
      <c r="AD3535" s="135">
        <v>17279</v>
      </c>
      <c r="AE3535" s="137">
        <v>20763</v>
      </c>
      <c r="AF3535" s="138">
        <v>20812</v>
      </c>
    </row>
    <row r="3536" spans="2:32">
      <c r="B3536" s="114">
        <v>3498</v>
      </c>
      <c r="C3536" s="115">
        <v>3498</v>
      </c>
      <c r="D3536" s="116">
        <v>146</v>
      </c>
      <c r="E3536" s="117">
        <v>5</v>
      </c>
      <c r="F3536" s="118">
        <v>26</v>
      </c>
      <c r="G3536" s="119" t="s">
        <v>486</v>
      </c>
      <c r="H3536" s="120">
        <v>5</v>
      </c>
      <c r="I3536" s="115">
        <v>25</v>
      </c>
      <c r="J3536" s="116" t="s">
        <v>486</v>
      </c>
      <c r="K3536" s="121">
        <v>18</v>
      </c>
      <c r="L3536" s="108"/>
      <c r="M3536" s="122">
        <v>13857</v>
      </c>
      <c r="N3536" s="123">
        <v>17349</v>
      </c>
      <c r="O3536" s="124">
        <v>17461</v>
      </c>
      <c r="P3536" s="123">
        <v>17445</v>
      </c>
      <c r="Q3536" s="124">
        <v>16898</v>
      </c>
      <c r="R3536" s="123">
        <v>15617</v>
      </c>
      <c r="S3536" s="124">
        <v>15346</v>
      </c>
      <c r="T3536" s="123">
        <v>18934</v>
      </c>
      <c r="U3536" s="124">
        <v>18794</v>
      </c>
      <c r="V3536" s="123">
        <v>18478</v>
      </c>
      <c r="W3536" s="124">
        <v>18181</v>
      </c>
      <c r="X3536" s="123">
        <v>17225</v>
      </c>
      <c r="Y3536" s="124">
        <v>16840</v>
      </c>
      <c r="Z3536" s="123">
        <v>20094</v>
      </c>
      <c r="AA3536" s="124">
        <v>20467</v>
      </c>
      <c r="AB3536" s="123">
        <v>20324</v>
      </c>
      <c r="AC3536" s="124">
        <v>19862</v>
      </c>
      <c r="AD3536" s="123">
        <v>17900</v>
      </c>
      <c r="AE3536" s="125">
        <v>21338</v>
      </c>
      <c r="AF3536" s="126">
        <v>21202</v>
      </c>
    </row>
    <row r="3537" spans="2:32">
      <c r="B3537" s="127">
        <v>3499</v>
      </c>
      <c r="C3537" s="128">
        <v>3499</v>
      </c>
      <c r="D3537" s="129">
        <v>146</v>
      </c>
      <c r="E3537" s="130">
        <v>5</v>
      </c>
      <c r="F3537" s="131">
        <v>26</v>
      </c>
      <c r="G3537" s="132" t="s">
        <v>486</v>
      </c>
      <c r="H3537" s="133">
        <v>5</v>
      </c>
      <c r="I3537" s="128">
        <v>25</v>
      </c>
      <c r="J3537" s="129" t="s">
        <v>486</v>
      </c>
      <c r="K3537" s="134">
        <v>19</v>
      </c>
      <c r="L3537" s="108"/>
      <c r="M3537" s="81">
        <v>13943</v>
      </c>
      <c r="N3537" s="135">
        <v>17462</v>
      </c>
      <c r="O3537" s="136">
        <v>17960</v>
      </c>
      <c r="P3537" s="135">
        <v>17896</v>
      </c>
      <c r="Q3537" s="136">
        <v>17412</v>
      </c>
      <c r="R3537" s="135">
        <v>15822</v>
      </c>
      <c r="S3537" s="136">
        <v>15818</v>
      </c>
      <c r="T3537" s="135">
        <v>19224</v>
      </c>
      <c r="U3537" s="136">
        <v>19416</v>
      </c>
      <c r="V3537" s="135">
        <v>19188</v>
      </c>
      <c r="W3537" s="136">
        <v>18782</v>
      </c>
      <c r="X3537" s="135">
        <v>17703</v>
      </c>
      <c r="Y3537" s="136">
        <v>17604</v>
      </c>
      <c r="Z3537" s="135">
        <v>21079</v>
      </c>
      <c r="AA3537" s="136">
        <v>21407</v>
      </c>
      <c r="AB3537" s="135">
        <v>21389</v>
      </c>
      <c r="AC3537" s="136">
        <v>20800</v>
      </c>
      <c r="AD3537" s="135">
        <v>18819</v>
      </c>
      <c r="AE3537" s="137">
        <v>22046</v>
      </c>
      <c r="AF3537" s="138">
        <v>22337</v>
      </c>
    </row>
    <row r="3538" spans="2:32">
      <c r="B3538" s="114">
        <v>3500</v>
      </c>
      <c r="C3538" s="115">
        <v>3500</v>
      </c>
      <c r="D3538" s="116">
        <v>146</v>
      </c>
      <c r="E3538" s="117">
        <v>5</v>
      </c>
      <c r="F3538" s="118">
        <v>26</v>
      </c>
      <c r="G3538" s="119" t="s">
        <v>486</v>
      </c>
      <c r="H3538" s="120">
        <v>5</v>
      </c>
      <c r="I3538" s="115">
        <v>25</v>
      </c>
      <c r="J3538" s="116" t="s">
        <v>486</v>
      </c>
      <c r="K3538" s="121">
        <v>20</v>
      </c>
      <c r="L3538" s="108"/>
      <c r="M3538" s="122">
        <v>14156</v>
      </c>
      <c r="N3538" s="123">
        <v>17595</v>
      </c>
      <c r="O3538" s="124">
        <v>17970</v>
      </c>
      <c r="P3538" s="123">
        <v>18037</v>
      </c>
      <c r="Q3538" s="124">
        <v>17572</v>
      </c>
      <c r="R3538" s="123">
        <v>16114</v>
      </c>
      <c r="S3538" s="124">
        <v>16381</v>
      </c>
      <c r="T3538" s="123">
        <v>19470</v>
      </c>
      <c r="U3538" s="124">
        <v>19704</v>
      </c>
      <c r="V3538" s="123">
        <v>19595</v>
      </c>
      <c r="W3538" s="124">
        <v>19487</v>
      </c>
      <c r="X3538" s="123">
        <v>18463</v>
      </c>
      <c r="Y3538" s="124">
        <v>18497</v>
      </c>
      <c r="Z3538" s="123">
        <v>21779</v>
      </c>
      <c r="AA3538" s="124">
        <v>22244</v>
      </c>
      <c r="AB3538" s="123">
        <v>22188</v>
      </c>
      <c r="AC3538" s="124">
        <v>21885</v>
      </c>
      <c r="AD3538" s="123">
        <v>19888</v>
      </c>
      <c r="AE3538" s="125">
        <v>22806</v>
      </c>
      <c r="AF3538" s="126">
        <v>23180</v>
      </c>
    </row>
    <row r="3539" spans="2:32">
      <c r="B3539" s="127">
        <v>3501</v>
      </c>
      <c r="C3539" s="128">
        <v>3501</v>
      </c>
      <c r="D3539" s="129">
        <v>146</v>
      </c>
      <c r="E3539" s="130">
        <v>5</v>
      </c>
      <c r="F3539" s="131">
        <v>26</v>
      </c>
      <c r="G3539" s="132" t="s">
        <v>486</v>
      </c>
      <c r="H3539" s="133">
        <v>5</v>
      </c>
      <c r="I3539" s="128">
        <v>25</v>
      </c>
      <c r="J3539" s="129" t="s">
        <v>486</v>
      </c>
      <c r="K3539" s="134">
        <v>21</v>
      </c>
      <c r="L3539" s="108"/>
      <c r="M3539" s="81">
        <v>14259</v>
      </c>
      <c r="N3539" s="135">
        <v>17354</v>
      </c>
      <c r="O3539" s="136">
        <v>17652</v>
      </c>
      <c r="P3539" s="135">
        <v>17872</v>
      </c>
      <c r="Q3539" s="136">
        <v>17433</v>
      </c>
      <c r="R3539" s="135">
        <v>16371</v>
      </c>
      <c r="S3539" s="136">
        <v>16829</v>
      </c>
      <c r="T3539" s="135">
        <v>19459</v>
      </c>
      <c r="U3539" s="136">
        <v>19701</v>
      </c>
      <c r="V3539" s="135">
        <v>19822</v>
      </c>
      <c r="W3539" s="136">
        <v>19766</v>
      </c>
      <c r="X3539" s="135">
        <v>19225</v>
      </c>
      <c r="Y3539" s="136">
        <v>19378</v>
      </c>
      <c r="Z3539" s="135">
        <v>22215</v>
      </c>
      <c r="AA3539" s="136">
        <v>22934</v>
      </c>
      <c r="AB3539" s="135">
        <v>22926</v>
      </c>
      <c r="AC3539" s="136">
        <v>22632</v>
      </c>
      <c r="AD3539" s="135">
        <v>21005</v>
      </c>
      <c r="AE3539" s="137">
        <v>23404</v>
      </c>
      <c r="AF3539" s="138">
        <v>23846</v>
      </c>
    </row>
    <row r="3540" spans="2:32">
      <c r="B3540" s="114">
        <v>3502</v>
      </c>
      <c r="C3540" s="115">
        <v>3502</v>
      </c>
      <c r="D3540" s="116">
        <v>146</v>
      </c>
      <c r="E3540" s="117">
        <v>5</v>
      </c>
      <c r="F3540" s="118">
        <v>26</v>
      </c>
      <c r="G3540" s="119" t="s">
        <v>486</v>
      </c>
      <c r="H3540" s="120">
        <v>5</v>
      </c>
      <c r="I3540" s="115">
        <v>25</v>
      </c>
      <c r="J3540" s="116" t="s">
        <v>486</v>
      </c>
      <c r="K3540" s="121">
        <v>22</v>
      </c>
      <c r="L3540" s="108"/>
      <c r="M3540" s="122">
        <v>13658</v>
      </c>
      <c r="N3540" s="123">
        <v>16236</v>
      </c>
      <c r="O3540" s="124">
        <v>16680</v>
      </c>
      <c r="P3540" s="123">
        <v>16993</v>
      </c>
      <c r="Q3540" s="124">
        <v>16697</v>
      </c>
      <c r="R3540" s="123">
        <v>15895</v>
      </c>
      <c r="S3540" s="124">
        <v>16378</v>
      </c>
      <c r="T3540" s="123">
        <v>18497</v>
      </c>
      <c r="U3540" s="124">
        <v>18930</v>
      </c>
      <c r="V3540" s="123">
        <v>19347</v>
      </c>
      <c r="W3540" s="124">
        <v>19391</v>
      </c>
      <c r="X3540" s="123">
        <v>19058</v>
      </c>
      <c r="Y3540" s="124">
        <v>19178</v>
      </c>
      <c r="Z3540" s="123">
        <v>21723</v>
      </c>
      <c r="AA3540" s="124">
        <v>22594</v>
      </c>
      <c r="AB3540" s="123">
        <v>22753</v>
      </c>
      <c r="AC3540" s="124">
        <v>22531</v>
      </c>
      <c r="AD3540" s="123">
        <v>20966</v>
      </c>
      <c r="AE3540" s="125">
        <v>22824</v>
      </c>
      <c r="AF3540" s="126">
        <v>23504</v>
      </c>
    </row>
    <row r="3541" spans="2:32">
      <c r="B3541" s="127">
        <v>3503</v>
      </c>
      <c r="C3541" s="128">
        <v>3503</v>
      </c>
      <c r="D3541" s="129">
        <v>146</v>
      </c>
      <c r="E3541" s="130">
        <v>5</v>
      </c>
      <c r="F3541" s="131">
        <v>26</v>
      </c>
      <c r="G3541" s="132" t="s">
        <v>486</v>
      </c>
      <c r="H3541" s="133">
        <v>5</v>
      </c>
      <c r="I3541" s="128">
        <v>25</v>
      </c>
      <c r="J3541" s="129" t="s">
        <v>486</v>
      </c>
      <c r="K3541" s="134">
        <v>23</v>
      </c>
      <c r="L3541" s="108"/>
      <c r="M3541" s="81">
        <v>12970</v>
      </c>
      <c r="N3541" s="135">
        <v>14863</v>
      </c>
      <c r="O3541" s="136">
        <v>15491</v>
      </c>
      <c r="P3541" s="135">
        <v>15790</v>
      </c>
      <c r="Q3541" s="136">
        <v>15655</v>
      </c>
      <c r="R3541" s="135">
        <v>15244</v>
      </c>
      <c r="S3541" s="136">
        <v>15608</v>
      </c>
      <c r="T3541" s="135">
        <v>17177</v>
      </c>
      <c r="U3541" s="136">
        <v>17843</v>
      </c>
      <c r="V3541" s="135">
        <v>18408</v>
      </c>
      <c r="W3541" s="136">
        <v>18460</v>
      </c>
      <c r="X3541" s="135">
        <v>18550</v>
      </c>
      <c r="Y3541" s="136">
        <v>18505</v>
      </c>
      <c r="Z3541" s="135">
        <v>20741</v>
      </c>
      <c r="AA3541" s="136">
        <v>21592</v>
      </c>
      <c r="AB3541" s="135">
        <v>21930</v>
      </c>
      <c r="AC3541" s="136">
        <v>21726</v>
      </c>
      <c r="AD3541" s="135">
        <v>20374</v>
      </c>
      <c r="AE3541" s="137">
        <v>21674</v>
      </c>
      <c r="AF3541" s="138">
        <v>22615</v>
      </c>
    </row>
    <row r="3542" spans="2:32">
      <c r="B3542" s="114">
        <v>3504</v>
      </c>
      <c r="C3542" s="115">
        <v>3504</v>
      </c>
      <c r="D3542" s="116">
        <v>146</v>
      </c>
      <c r="E3542" s="117">
        <v>5</v>
      </c>
      <c r="F3542" s="118">
        <v>26</v>
      </c>
      <c r="G3542" s="119" t="s">
        <v>486</v>
      </c>
      <c r="H3542" s="120">
        <v>5</v>
      </c>
      <c r="I3542" s="115">
        <v>25</v>
      </c>
      <c r="J3542" s="116" t="s">
        <v>486</v>
      </c>
      <c r="K3542" s="121">
        <v>24</v>
      </c>
      <c r="L3542" s="108"/>
      <c r="M3542" s="122">
        <v>12306</v>
      </c>
      <c r="N3542" s="123">
        <v>13834</v>
      </c>
      <c r="O3542" s="124">
        <v>14541</v>
      </c>
      <c r="P3542" s="123">
        <v>14811</v>
      </c>
      <c r="Q3542" s="124">
        <v>14871</v>
      </c>
      <c r="R3542" s="123">
        <v>14577</v>
      </c>
      <c r="S3542" s="124">
        <v>14969</v>
      </c>
      <c r="T3542" s="123">
        <v>16133</v>
      </c>
      <c r="U3542" s="124">
        <v>16937</v>
      </c>
      <c r="V3542" s="123">
        <v>17630</v>
      </c>
      <c r="W3542" s="124">
        <v>17667</v>
      </c>
      <c r="X3542" s="123">
        <v>17971</v>
      </c>
      <c r="Y3542" s="124">
        <v>17949</v>
      </c>
      <c r="Z3542" s="123">
        <v>19872</v>
      </c>
      <c r="AA3542" s="124">
        <v>20697</v>
      </c>
      <c r="AB3542" s="123">
        <v>21239</v>
      </c>
      <c r="AC3542" s="124">
        <v>20998</v>
      </c>
      <c r="AD3542" s="123">
        <v>19840</v>
      </c>
      <c r="AE3542" s="125">
        <v>20717</v>
      </c>
      <c r="AF3542" s="126">
        <v>21791</v>
      </c>
    </row>
    <row r="3543" spans="2:32">
      <c r="B3543" s="127">
        <v>3505</v>
      </c>
      <c r="C3543" s="128">
        <v>3505</v>
      </c>
      <c r="D3543" s="129">
        <v>147</v>
      </c>
      <c r="E3543" s="130">
        <v>5</v>
      </c>
      <c r="F3543" s="131">
        <v>27</v>
      </c>
      <c r="G3543" s="132" t="s">
        <v>486</v>
      </c>
      <c r="H3543" s="133">
        <v>5</v>
      </c>
      <c r="I3543" s="128">
        <v>26</v>
      </c>
      <c r="J3543" s="129" t="s">
        <v>486</v>
      </c>
      <c r="K3543" s="134">
        <v>1</v>
      </c>
      <c r="L3543" s="108"/>
      <c r="M3543" s="81">
        <v>11845</v>
      </c>
      <c r="N3543" s="135">
        <v>13133</v>
      </c>
      <c r="O3543" s="136">
        <v>13659</v>
      </c>
      <c r="P3543" s="135">
        <v>14062</v>
      </c>
      <c r="Q3543" s="136">
        <v>14245</v>
      </c>
      <c r="R3543" s="135">
        <v>13807</v>
      </c>
      <c r="S3543" s="136">
        <v>14231</v>
      </c>
      <c r="T3543" s="135">
        <v>15574</v>
      </c>
      <c r="U3543" s="136">
        <v>16160</v>
      </c>
      <c r="V3543" s="135">
        <v>16930</v>
      </c>
      <c r="W3543" s="136">
        <v>16847</v>
      </c>
      <c r="X3543" s="135">
        <v>16651</v>
      </c>
      <c r="Y3543" s="136">
        <v>17106</v>
      </c>
      <c r="Z3543" s="135">
        <v>19226</v>
      </c>
      <c r="AA3543" s="136">
        <v>20080</v>
      </c>
      <c r="AB3543" s="135">
        <v>20477</v>
      </c>
      <c r="AC3543" s="136">
        <v>20009</v>
      </c>
      <c r="AD3543" s="135">
        <v>18942</v>
      </c>
      <c r="AE3543" s="137">
        <v>20701</v>
      </c>
      <c r="AF3543" s="138">
        <v>21236</v>
      </c>
    </row>
    <row r="3544" spans="2:32">
      <c r="B3544" s="114">
        <v>3506</v>
      </c>
      <c r="C3544" s="115">
        <v>3506</v>
      </c>
      <c r="D3544" s="116">
        <v>147</v>
      </c>
      <c r="E3544" s="117">
        <v>5</v>
      </c>
      <c r="F3544" s="118">
        <v>27</v>
      </c>
      <c r="G3544" s="119" t="s">
        <v>486</v>
      </c>
      <c r="H3544" s="120">
        <v>5</v>
      </c>
      <c r="I3544" s="115">
        <v>26</v>
      </c>
      <c r="J3544" s="116" t="s">
        <v>486</v>
      </c>
      <c r="K3544" s="121">
        <v>2</v>
      </c>
      <c r="L3544" s="108"/>
      <c r="M3544" s="122">
        <v>11598</v>
      </c>
      <c r="N3544" s="123">
        <v>12851</v>
      </c>
      <c r="O3544" s="124">
        <v>13356</v>
      </c>
      <c r="P3544" s="123">
        <v>13766</v>
      </c>
      <c r="Q3544" s="124">
        <v>13898</v>
      </c>
      <c r="R3544" s="123">
        <v>13493</v>
      </c>
      <c r="S3544" s="124">
        <v>14006</v>
      </c>
      <c r="T3544" s="123">
        <v>15230</v>
      </c>
      <c r="U3544" s="124">
        <v>15758</v>
      </c>
      <c r="V3544" s="123">
        <v>16497</v>
      </c>
      <c r="W3544" s="124">
        <v>16324</v>
      </c>
      <c r="X3544" s="123">
        <v>16235</v>
      </c>
      <c r="Y3544" s="124">
        <v>16788</v>
      </c>
      <c r="Z3544" s="123">
        <v>18735</v>
      </c>
      <c r="AA3544" s="124">
        <v>19575</v>
      </c>
      <c r="AB3544" s="123">
        <v>19921</v>
      </c>
      <c r="AC3544" s="124">
        <v>19369</v>
      </c>
      <c r="AD3544" s="123">
        <v>18567</v>
      </c>
      <c r="AE3544" s="125">
        <v>20202</v>
      </c>
      <c r="AF3544" s="126">
        <v>20687</v>
      </c>
    </row>
    <row r="3545" spans="2:32">
      <c r="B3545" s="127">
        <v>3507</v>
      </c>
      <c r="C3545" s="128">
        <v>3507</v>
      </c>
      <c r="D3545" s="129">
        <v>147</v>
      </c>
      <c r="E3545" s="130">
        <v>5</v>
      </c>
      <c r="F3545" s="131">
        <v>27</v>
      </c>
      <c r="G3545" s="132" t="s">
        <v>486</v>
      </c>
      <c r="H3545" s="133">
        <v>5</v>
      </c>
      <c r="I3545" s="128">
        <v>26</v>
      </c>
      <c r="J3545" s="129" t="s">
        <v>486</v>
      </c>
      <c r="K3545" s="134">
        <v>3</v>
      </c>
      <c r="L3545" s="108"/>
      <c r="M3545" s="81">
        <v>11469</v>
      </c>
      <c r="N3545" s="135">
        <v>12745</v>
      </c>
      <c r="O3545" s="136">
        <v>13218</v>
      </c>
      <c r="P3545" s="135">
        <v>13645</v>
      </c>
      <c r="Q3545" s="136">
        <v>13741</v>
      </c>
      <c r="R3545" s="135">
        <v>13340</v>
      </c>
      <c r="S3545" s="136">
        <v>13899</v>
      </c>
      <c r="T3545" s="135">
        <v>15068</v>
      </c>
      <c r="U3545" s="136">
        <v>15526</v>
      </c>
      <c r="V3545" s="135">
        <v>16247</v>
      </c>
      <c r="W3545" s="136">
        <v>16004</v>
      </c>
      <c r="X3545" s="135">
        <v>15967</v>
      </c>
      <c r="Y3545" s="136">
        <v>16556</v>
      </c>
      <c r="Z3545" s="135">
        <v>18371</v>
      </c>
      <c r="AA3545" s="136">
        <v>19203</v>
      </c>
      <c r="AB3545" s="135">
        <v>19505</v>
      </c>
      <c r="AC3545" s="136">
        <v>18912</v>
      </c>
      <c r="AD3545" s="135">
        <v>18272</v>
      </c>
      <c r="AE3545" s="137">
        <v>19829</v>
      </c>
      <c r="AF3545" s="138">
        <v>20250</v>
      </c>
    </row>
    <row r="3546" spans="2:32">
      <c r="B3546" s="114">
        <v>3508</v>
      </c>
      <c r="C3546" s="115">
        <v>3508</v>
      </c>
      <c r="D3546" s="116">
        <v>147</v>
      </c>
      <c r="E3546" s="117">
        <v>5</v>
      </c>
      <c r="F3546" s="118">
        <v>27</v>
      </c>
      <c r="G3546" s="119" t="s">
        <v>486</v>
      </c>
      <c r="H3546" s="120">
        <v>5</v>
      </c>
      <c r="I3546" s="115">
        <v>26</v>
      </c>
      <c r="J3546" s="116" t="s">
        <v>486</v>
      </c>
      <c r="K3546" s="121">
        <v>4</v>
      </c>
      <c r="L3546" s="108"/>
      <c r="M3546" s="122">
        <v>11444</v>
      </c>
      <c r="N3546" s="123">
        <v>12800</v>
      </c>
      <c r="O3546" s="124">
        <v>13262</v>
      </c>
      <c r="P3546" s="123">
        <v>13664</v>
      </c>
      <c r="Q3546" s="124">
        <v>13745</v>
      </c>
      <c r="R3546" s="123">
        <v>13262</v>
      </c>
      <c r="S3546" s="124">
        <v>13977</v>
      </c>
      <c r="T3546" s="123">
        <v>14961</v>
      </c>
      <c r="U3546" s="124">
        <v>15362</v>
      </c>
      <c r="V3546" s="123">
        <v>16010</v>
      </c>
      <c r="W3546" s="124">
        <v>15611</v>
      </c>
      <c r="X3546" s="123">
        <v>15632</v>
      </c>
      <c r="Y3546" s="124">
        <v>16360</v>
      </c>
      <c r="Z3546" s="123">
        <v>17857</v>
      </c>
      <c r="AA3546" s="124">
        <v>18611</v>
      </c>
      <c r="AB3546" s="123">
        <v>18858</v>
      </c>
      <c r="AC3546" s="124">
        <v>18166</v>
      </c>
      <c r="AD3546" s="123">
        <v>17915</v>
      </c>
      <c r="AE3546" s="125">
        <v>19225</v>
      </c>
      <c r="AF3546" s="126">
        <v>19565</v>
      </c>
    </row>
    <row r="3547" spans="2:32">
      <c r="B3547" s="127">
        <v>3509</v>
      </c>
      <c r="C3547" s="128">
        <v>3509</v>
      </c>
      <c r="D3547" s="129">
        <v>147</v>
      </c>
      <c r="E3547" s="130">
        <v>5</v>
      </c>
      <c r="F3547" s="131">
        <v>27</v>
      </c>
      <c r="G3547" s="132" t="s">
        <v>486</v>
      </c>
      <c r="H3547" s="133">
        <v>5</v>
      </c>
      <c r="I3547" s="128">
        <v>26</v>
      </c>
      <c r="J3547" s="129" t="s">
        <v>486</v>
      </c>
      <c r="K3547" s="134">
        <v>5</v>
      </c>
      <c r="L3547" s="108"/>
      <c r="M3547" s="81">
        <v>11440</v>
      </c>
      <c r="N3547" s="135">
        <v>13182</v>
      </c>
      <c r="O3547" s="136">
        <v>13577</v>
      </c>
      <c r="P3547" s="135">
        <v>14012</v>
      </c>
      <c r="Q3547" s="136">
        <v>14101</v>
      </c>
      <c r="R3547" s="135">
        <v>13185</v>
      </c>
      <c r="S3547" s="136">
        <v>14422</v>
      </c>
      <c r="T3547" s="135">
        <v>15204</v>
      </c>
      <c r="U3547" s="136">
        <v>15471</v>
      </c>
      <c r="V3547" s="135">
        <v>16149</v>
      </c>
      <c r="W3547" s="136">
        <v>15268</v>
      </c>
      <c r="X3547" s="135">
        <v>15269</v>
      </c>
      <c r="Y3547" s="136">
        <v>16462</v>
      </c>
      <c r="Z3547" s="135">
        <v>17508</v>
      </c>
      <c r="AA3547" s="136">
        <v>18193</v>
      </c>
      <c r="AB3547" s="135">
        <v>18399</v>
      </c>
      <c r="AC3547" s="136">
        <v>17345</v>
      </c>
      <c r="AD3547" s="135">
        <v>17825</v>
      </c>
      <c r="AE3547" s="137">
        <v>18923</v>
      </c>
      <c r="AF3547" s="138">
        <v>19000</v>
      </c>
    </row>
    <row r="3548" spans="2:32">
      <c r="B3548" s="114">
        <v>3510</v>
      </c>
      <c r="C3548" s="115">
        <v>3510</v>
      </c>
      <c r="D3548" s="116">
        <v>147</v>
      </c>
      <c r="E3548" s="117">
        <v>5</v>
      </c>
      <c r="F3548" s="118">
        <v>27</v>
      </c>
      <c r="G3548" s="119" t="s">
        <v>486</v>
      </c>
      <c r="H3548" s="120">
        <v>5</v>
      </c>
      <c r="I3548" s="115">
        <v>26</v>
      </c>
      <c r="J3548" s="116" t="s">
        <v>486</v>
      </c>
      <c r="K3548" s="121">
        <v>6</v>
      </c>
      <c r="L3548" s="108"/>
      <c r="M3548" s="122">
        <v>11495</v>
      </c>
      <c r="N3548" s="123">
        <v>14031</v>
      </c>
      <c r="O3548" s="124">
        <v>14604</v>
      </c>
      <c r="P3548" s="123">
        <v>14779</v>
      </c>
      <c r="Q3548" s="124">
        <v>14896</v>
      </c>
      <c r="R3548" s="123">
        <v>13121</v>
      </c>
      <c r="S3548" s="124">
        <v>15386</v>
      </c>
      <c r="T3548" s="123">
        <v>15860</v>
      </c>
      <c r="U3548" s="124">
        <v>16218</v>
      </c>
      <c r="V3548" s="123">
        <v>16663</v>
      </c>
      <c r="W3548" s="124">
        <v>15024</v>
      </c>
      <c r="X3548" s="123">
        <v>14820</v>
      </c>
      <c r="Y3548" s="124">
        <v>17042</v>
      </c>
      <c r="Z3548" s="123">
        <v>17812</v>
      </c>
      <c r="AA3548" s="124">
        <v>18122</v>
      </c>
      <c r="AB3548" s="123">
        <v>18418</v>
      </c>
      <c r="AC3548" s="124">
        <v>16729</v>
      </c>
      <c r="AD3548" s="123">
        <v>18212</v>
      </c>
      <c r="AE3548" s="125">
        <v>19011</v>
      </c>
      <c r="AF3548" s="126">
        <v>19090</v>
      </c>
    </row>
    <row r="3549" spans="2:32">
      <c r="B3549" s="127">
        <v>3511</v>
      </c>
      <c r="C3549" s="128">
        <v>3511</v>
      </c>
      <c r="D3549" s="129">
        <v>147</v>
      </c>
      <c r="E3549" s="130">
        <v>5</v>
      </c>
      <c r="F3549" s="131">
        <v>27</v>
      </c>
      <c r="G3549" s="132" t="s">
        <v>486</v>
      </c>
      <c r="H3549" s="133">
        <v>5</v>
      </c>
      <c r="I3549" s="128">
        <v>26</v>
      </c>
      <c r="J3549" s="129" t="s">
        <v>486</v>
      </c>
      <c r="K3549" s="134">
        <v>7</v>
      </c>
      <c r="L3549" s="108"/>
      <c r="M3549" s="81">
        <v>11647</v>
      </c>
      <c r="N3549" s="135">
        <v>15117</v>
      </c>
      <c r="O3549" s="136">
        <v>15786</v>
      </c>
      <c r="P3549" s="135">
        <v>15659</v>
      </c>
      <c r="Q3549" s="136">
        <v>15945</v>
      </c>
      <c r="R3549" s="135">
        <v>13180</v>
      </c>
      <c r="S3549" s="136">
        <v>16466</v>
      </c>
      <c r="T3549" s="135">
        <v>16738</v>
      </c>
      <c r="U3549" s="136">
        <v>17154</v>
      </c>
      <c r="V3549" s="135">
        <v>17406</v>
      </c>
      <c r="W3549" s="136">
        <v>14958</v>
      </c>
      <c r="X3549" s="135">
        <v>14523</v>
      </c>
      <c r="Y3549" s="136">
        <v>17819</v>
      </c>
      <c r="Z3549" s="135">
        <v>18467</v>
      </c>
      <c r="AA3549" s="136">
        <v>18405</v>
      </c>
      <c r="AB3549" s="135">
        <v>18854</v>
      </c>
      <c r="AC3549" s="136">
        <v>16335</v>
      </c>
      <c r="AD3549" s="135">
        <v>18848</v>
      </c>
      <c r="AE3549" s="137">
        <v>19293</v>
      </c>
      <c r="AF3549" s="138">
        <v>19574</v>
      </c>
    </row>
    <row r="3550" spans="2:32">
      <c r="B3550" s="114">
        <v>3512</v>
      </c>
      <c r="C3550" s="115">
        <v>3512</v>
      </c>
      <c r="D3550" s="116">
        <v>147</v>
      </c>
      <c r="E3550" s="117">
        <v>5</v>
      </c>
      <c r="F3550" s="118">
        <v>27</v>
      </c>
      <c r="G3550" s="119" t="s">
        <v>486</v>
      </c>
      <c r="H3550" s="120">
        <v>5</v>
      </c>
      <c r="I3550" s="115">
        <v>26</v>
      </c>
      <c r="J3550" s="116" t="s">
        <v>486</v>
      </c>
      <c r="K3550" s="121">
        <v>8</v>
      </c>
      <c r="L3550" s="108"/>
      <c r="M3550" s="122">
        <v>11878</v>
      </c>
      <c r="N3550" s="123">
        <v>15504</v>
      </c>
      <c r="O3550" s="124">
        <v>16243</v>
      </c>
      <c r="P3550" s="123">
        <v>15814</v>
      </c>
      <c r="Q3550" s="124">
        <v>16337</v>
      </c>
      <c r="R3550" s="123">
        <v>13319</v>
      </c>
      <c r="S3550" s="124">
        <v>16951</v>
      </c>
      <c r="T3550" s="123">
        <v>16975</v>
      </c>
      <c r="U3550" s="124">
        <v>17541</v>
      </c>
      <c r="V3550" s="123">
        <v>17665</v>
      </c>
      <c r="W3550" s="124">
        <v>15313</v>
      </c>
      <c r="X3550" s="123">
        <v>14546</v>
      </c>
      <c r="Y3550" s="124">
        <v>18136</v>
      </c>
      <c r="Z3550" s="123">
        <v>18735</v>
      </c>
      <c r="AA3550" s="124">
        <v>18406</v>
      </c>
      <c r="AB3550" s="123">
        <v>19003</v>
      </c>
      <c r="AC3550" s="124">
        <v>16561</v>
      </c>
      <c r="AD3550" s="123">
        <v>19130</v>
      </c>
      <c r="AE3550" s="125">
        <v>19184</v>
      </c>
      <c r="AF3550" s="126">
        <v>19777</v>
      </c>
    </row>
    <row r="3551" spans="2:32">
      <c r="B3551" s="127">
        <v>3513</v>
      </c>
      <c r="C3551" s="128">
        <v>3513</v>
      </c>
      <c r="D3551" s="129">
        <v>147</v>
      </c>
      <c r="E3551" s="130">
        <v>5</v>
      </c>
      <c r="F3551" s="131">
        <v>27</v>
      </c>
      <c r="G3551" s="132" t="s">
        <v>486</v>
      </c>
      <c r="H3551" s="133">
        <v>5</v>
      </c>
      <c r="I3551" s="128">
        <v>26</v>
      </c>
      <c r="J3551" s="129" t="s">
        <v>486</v>
      </c>
      <c r="K3551" s="134">
        <v>9</v>
      </c>
      <c r="L3551" s="108"/>
      <c r="M3551" s="81">
        <v>12157</v>
      </c>
      <c r="N3551" s="135">
        <v>15473</v>
      </c>
      <c r="O3551" s="136">
        <v>16120</v>
      </c>
      <c r="P3551" s="135">
        <v>15581</v>
      </c>
      <c r="Q3551" s="136">
        <v>16050</v>
      </c>
      <c r="R3551" s="135">
        <v>13500</v>
      </c>
      <c r="S3551" s="136">
        <v>16913</v>
      </c>
      <c r="T3551" s="135">
        <v>16748</v>
      </c>
      <c r="U3551" s="136">
        <v>17326</v>
      </c>
      <c r="V3551" s="135">
        <v>17273</v>
      </c>
      <c r="W3551" s="136">
        <v>15436</v>
      </c>
      <c r="X3551" s="135">
        <v>14620</v>
      </c>
      <c r="Y3551" s="136">
        <v>17954</v>
      </c>
      <c r="Z3551" s="135">
        <v>18537</v>
      </c>
      <c r="AA3551" s="136">
        <v>18191</v>
      </c>
      <c r="AB3551" s="135">
        <v>18696</v>
      </c>
      <c r="AC3551" s="136">
        <v>16764</v>
      </c>
      <c r="AD3551" s="135">
        <v>18918</v>
      </c>
      <c r="AE3551" s="137">
        <v>18760</v>
      </c>
      <c r="AF3551" s="138">
        <v>19538</v>
      </c>
    </row>
    <row r="3552" spans="2:32">
      <c r="B3552" s="114">
        <v>3514</v>
      </c>
      <c r="C3552" s="115">
        <v>3514</v>
      </c>
      <c r="D3552" s="116">
        <v>147</v>
      </c>
      <c r="E3552" s="117">
        <v>5</v>
      </c>
      <c r="F3552" s="118">
        <v>27</v>
      </c>
      <c r="G3552" s="119" t="s">
        <v>486</v>
      </c>
      <c r="H3552" s="120">
        <v>5</v>
      </c>
      <c r="I3552" s="115">
        <v>26</v>
      </c>
      <c r="J3552" s="116" t="s">
        <v>486</v>
      </c>
      <c r="K3552" s="121">
        <v>10</v>
      </c>
      <c r="L3552" s="108"/>
      <c r="M3552" s="122">
        <v>12295</v>
      </c>
      <c r="N3552" s="123">
        <v>15551</v>
      </c>
      <c r="O3552" s="124">
        <v>16107</v>
      </c>
      <c r="P3552" s="123">
        <v>15447</v>
      </c>
      <c r="Q3552" s="124">
        <v>15830</v>
      </c>
      <c r="R3552" s="123">
        <v>13685</v>
      </c>
      <c r="S3552" s="124">
        <v>17057</v>
      </c>
      <c r="T3552" s="123">
        <v>16901</v>
      </c>
      <c r="U3552" s="124">
        <v>17404</v>
      </c>
      <c r="V3552" s="123">
        <v>17147</v>
      </c>
      <c r="W3552" s="124">
        <v>15592</v>
      </c>
      <c r="X3552" s="123">
        <v>14879</v>
      </c>
      <c r="Y3552" s="124">
        <v>18171</v>
      </c>
      <c r="Z3552" s="123">
        <v>18707</v>
      </c>
      <c r="AA3552" s="124">
        <v>18249</v>
      </c>
      <c r="AB3552" s="123">
        <v>18659</v>
      </c>
      <c r="AC3552" s="124">
        <v>17027</v>
      </c>
      <c r="AD3552" s="123">
        <v>19182</v>
      </c>
      <c r="AE3552" s="125">
        <v>19041</v>
      </c>
      <c r="AF3552" s="126">
        <v>19762</v>
      </c>
    </row>
    <row r="3553" spans="2:32">
      <c r="B3553" s="127">
        <v>3515</v>
      </c>
      <c r="C3553" s="128">
        <v>3515</v>
      </c>
      <c r="D3553" s="129">
        <v>147</v>
      </c>
      <c r="E3553" s="130">
        <v>5</v>
      </c>
      <c r="F3553" s="131">
        <v>27</v>
      </c>
      <c r="G3553" s="132" t="s">
        <v>486</v>
      </c>
      <c r="H3553" s="133">
        <v>5</v>
      </c>
      <c r="I3553" s="128">
        <v>26</v>
      </c>
      <c r="J3553" s="129" t="s">
        <v>486</v>
      </c>
      <c r="K3553" s="134">
        <v>11</v>
      </c>
      <c r="L3553" s="108"/>
      <c r="M3553" s="81">
        <v>12570</v>
      </c>
      <c r="N3553" s="135">
        <v>15766</v>
      </c>
      <c r="O3553" s="136">
        <v>16246</v>
      </c>
      <c r="P3553" s="135">
        <v>15607</v>
      </c>
      <c r="Q3553" s="136">
        <v>15793</v>
      </c>
      <c r="R3553" s="135">
        <v>13999</v>
      </c>
      <c r="S3553" s="136">
        <v>17312</v>
      </c>
      <c r="T3553" s="135">
        <v>17218</v>
      </c>
      <c r="U3553" s="136">
        <v>17643</v>
      </c>
      <c r="V3553" s="135">
        <v>17198</v>
      </c>
      <c r="W3553" s="136">
        <v>15722</v>
      </c>
      <c r="X3553" s="135">
        <v>15274</v>
      </c>
      <c r="Y3553" s="136">
        <v>18514</v>
      </c>
      <c r="Z3553" s="135">
        <v>19023</v>
      </c>
      <c r="AA3553" s="136">
        <v>18610</v>
      </c>
      <c r="AB3553" s="135">
        <v>18800</v>
      </c>
      <c r="AC3553" s="136">
        <v>17245</v>
      </c>
      <c r="AD3553" s="135">
        <v>19558</v>
      </c>
      <c r="AE3553" s="137">
        <v>19494</v>
      </c>
      <c r="AF3553" s="138">
        <v>20123</v>
      </c>
    </row>
    <row r="3554" spans="2:32">
      <c r="B3554" s="114">
        <v>3516</v>
      </c>
      <c r="C3554" s="115">
        <v>3516</v>
      </c>
      <c r="D3554" s="116">
        <v>147</v>
      </c>
      <c r="E3554" s="117">
        <v>5</v>
      </c>
      <c r="F3554" s="118">
        <v>27</v>
      </c>
      <c r="G3554" s="119" t="s">
        <v>486</v>
      </c>
      <c r="H3554" s="120">
        <v>5</v>
      </c>
      <c r="I3554" s="115">
        <v>26</v>
      </c>
      <c r="J3554" s="116" t="s">
        <v>486</v>
      </c>
      <c r="K3554" s="121">
        <v>12</v>
      </c>
      <c r="L3554" s="108"/>
      <c r="M3554" s="122">
        <v>12561</v>
      </c>
      <c r="N3554" s="123">
        <v>15864</v>
      </c>
      <c r="O3554" s="124">
        <v>16374</v>
      </c>
      <c r="P3554" s="123">
        <v>15586</v>
      </c>
      <c r="Q3554" s="124">
        <v>15617</v>
      </c>
      <c r="R3554" s="123">
        <v>13998</v>
      </c>
      <c r="S3554" s="124">
        <v>17526</v>
      </c>
      <c r="T3554" s="123">
        <v>17353</v>
      </c>
      <c r="U3554" s="124">
        <v>17834</v>
      </c>
      <c r="V3554" s="123">
        <v>17061</v>
      </c>
      <c r="W3554" s="124">
        <v>15764</v>
      </c>
      <c r="X3554" s="123">
        <v>15308</v>
      </c>
      <c r="Y3554" s="124">
        <v>18771</v>
      </c>
      <c r="Z3554" s="123">
        <v>19260</v>
      </c>
      <c r="AA3554" s="124">
        <v>18689</v>
      </c>
      <c r="AB3554" s="123">
        <v>18735</v>
      </c>
      <c r="AC3554" s="124">
        <v>17339</v>
      </c>
      <c r="AD3554" s="123">
        <v>19819</v>
      </c>
      <c r="AE3554" s="125">
        <v>19689</v>
      </c>
      <c r="AF3554" s="126">
        <v>20388</v>
      </c>
    </row>
    <row r="3555" spans="2:32">
      <c r="B3555" s="127">
        <v>3517</v>
      </c>
      <c r="C3555" s="128">
        <v>3517</v>
      </c>
      <c r="D3555" s="129">
        <v>147</v>
      </c>
      <c r="E3555" s="130">
        <v>5</v>
      </c>
      <c r="F3555" s="131">
        <v>27</v>
      </c>
      <c r="G3555" s="132" t="s">
        <v>486</v>
      </c>
      <c r="H3555" s="133">
        <v>5</v>
      </c>
      <c r="I3555" s="128">
        <v>26</v>
      </c>
      <c r="J3555" s="129" t="s">
        <v>486</v>
      </c>
      <c r="K3555" s="134">
        <v>13</v>
      </c>
      <c r="L3555" s="108"/>
      <c r="M3555" s="81">
        <v>12517</v>
      </c>
      <c r="N3555" s="135">
        <v>15967</v>
      </c>
      <c r="O3555" s="136">
        <v>16456</v>
      </c>
      <c r="P3555" s="135">
        <v>15661</v>
      </c>
      <c r="Q3555" s="136">
        <v>15649</v>
      </c>
      <c r="R3555" s="135">
        <v>13928</v>
      </c>
      <c r="S3555" s="136">
        <v>17727</v>
      </c>
      <c r="T3555" s="135">
        <v>17461</v>
      </c>
      <c r="U3555" s="136">
        <v>17933</v>
      </c>
      <c r="V3555" s="135">
        <v>17105</v>
      </c>
      <c r="W3555" s="136">
        <v>15610</v>
      </c>
      <c r="X3555" s="135">
        <v>15240</v>
      </c>
      <c r="Y3555" s="136">
        <v>18974</v>
      </c>
      <c r="Z3555" s="135">
        <v>19358</v>
      </c>
      <c r="AA3555" s="136">
        <v>18804</v>
      </c>
      <c r="AB3555" s="135">
        <v>18789</v>
      </c>
      <c r="AC3555" s="136">
        <v>17187</v>
      </c>
      <c r="AD3555" s="135">
        <v>20012</v>
      </c>
      <c r="AE3555" s="137">
        <v>19800</v>
      </c>
      <c r="AF3555" s="138">
        <v>20489</v>
      </c>
    </row>
    <row r="3556" spans="2:32">
      <c r="B3556" s="114">
        <v>3518</v>
      </c>
      <c r="C3556" s="115">
        <v>3518</v>
      </c>
      <c r="D3556" s="116">
        <v>147</v>
      </c>
      <c r="E3556" s="117">
        <v>5</v>
      </c>
      <c r="F3556" s="118">
        <v>27</v>
      </c>
      <c r="G3556" s="119" t="s">
        <v>486</v>
      </c>
      <c r="H3556" s="120">
        <v>5</v>
      </c>
      <c r="I3556" s="115">
        <v>26</v>
      </c>
      <c r="J3556" s="116" t="s">
        <v>486</v>
      </c>
      <c r="K3556" s="121">
        <v>14</v>
      </c>
      <c r="L3556" s="108"/>
      <c r="M3556" s="122">
        <v>12511</v>
      </c>
      <c r="N3556" s="123">
        <v>15993</v>
      </c>
      <c r="O3556" s="124">
        <v>16463</v>
      </c>
      <c r="P3556" s="123">
        <v>15626</v>
      </c>
      <c r="Q3556" s="124">
        <v>15487</v>
      </c>
      <c r="R3556" s="123">
        <v>13959</v>
      </c>
      <c r="S3556" s="124">
        <v>17745</v>
      </c>
      <c r="T3556" s="123">
        <v>17478</v>
      </c>
      <c r="U3556" s="124">
        <v>17930</v>
      </c>
      <c r="V3556" s="123">
        <v>16932</v>
      </c>
      <c r="W3556" s="124">
        <v>15405</v>
      </c>
      <c r="X3556" s="123">
        <v>15250</v>
      </c>
      <c r="Y3556" s="124">
        <v>18957</v>
      </c>
      <c r="Z3556" s="123">
        <v>19349</v>
      </c>
      <c r="AA3556" s="124">
        <v>18705</v>
      </c>
      <c r="AB3556" s="123">
        <v>18575</v>
      </c>
      <c r="AC3556" s="124">
        <v>16937</v>
      </c>
      <c r="AD3556" s="123">
        <v>19982</v>
      </c>
      <c r="AE3556" s="125">
        <v>19766</v>
      </c>
      <c r="AF3556" s="126">
        <v>20470</v>
      </c>
    </row>
    <row r="3557" spans="2:32">
      <c r="B3557" s="127">
        <v>3519</v>
      </c>
      <c r="C3557" s="128">
        <v>3519</v>
      </c>
      <c r="D3557" s="129">
        <v>147</v>
      </c>
      <c r="E3557" s="130">
        <v>5</v>
      </c>
      <c r="F3557" s="131">
        <v>27</v>
      </c>
      <c r="G3557" s="132" t="s">
        <v>486</v>
      </c>
      <c r="H3557" s="133">
        <v>5</v>
      </c>
      <c r="I3557" s="128">
        <v>26</v>
      </c>
      <c r="J3557" s="129" t="s">
        <v>486</v>
      </c>
      <c r="K3557" s="134">
        <v>15</v>
      </c>
      <c r="L3557" s="108"/>
      <c r="M3557" s="81">
        <v>12486</v>
      </c>
      <c r="N3557" s="135">
        <v>15975</v>
      </c>
      <c r="O3557" s="136">
        <v>16435</v>
      </c>
      <c r="P3557" s="135">
        <v>15666</v>
      </c>
      <c r="Q3557" s="136">
        <v>15379</v>
      </c>
      <c r="R3557" s="135">
        <v>13931</v>
      </c>
      <c r="S3557" s="136">
        <v>17797</v>
      </c>
      <c r="T3557" s="135">
        <v>17428</v>
      </c>
      <c r="U3557" s="136">
        <v>17868</v>
      </c>
      <c r="V3557" s="135">
        <v>16791</v>
      </c>
      <c r="W3557" s="136">
        <v>15365</v>
      </c>
      <c r="X3557" s="135">
        <v>15200</v>
      </c>
      <c r="Y3557" s="136">
        <v>18979</v>
      </c>
      <c r="Z3557" s="135">
        <v>19269</v>
      </c>
      <c r="AA3557" s="136">
        <v>18671</v>
      </c>
      <c r="AB3557" s="135">
        <v>18396</v>
      </c>
      <c r="AC3557" s="136">
        <v>16863</v>
      </c>
      <c r="AD3557" s="135">
        <v>19997</v>
      </c>
      <c r="AE3557" s="137">
        <v>19668</v>
      </c>
      <c r="AF3557" s="138">
        <v>20379</v>
      </c>
    </row>
    <row r="3558" spans="2:32">
      <c r="B3558" s="114">
        <v>3520</v>
      </c>
      <c r="C3558" s="115">
        <v>3520</v>
      </c>
      <c r="D3558" s="116">
        <v>147</v>
      </c>
      <c r="E3558" s="117">
        <v>5</v>
      </c>
      <c r="F3558" s="118">
        <v>27</v>
      </c>
      <c r="G3558" s="119" t="s">
        <v>486</v>
      </c>
      <c r="H3558" s="120">
        <v>5</v>
      </c>
      <c r="I3558" s="115">
        <v>26</v>
      </c>
      <c r="J3558" s="116" t="s">
        <v>486</v>
      </c>
      <c r="K3558" s="121">
        <v>16</v>
      </c>
      <c r="L3558" s="108"/>
      <c r="M3558" s="122">
        <v>12843</v>
      </c>
      <c r="N3558" s="123">
        <v>16400</v>
      </c>
      <c r="O3558" s="124">
        <v>16764</v>
      </c>
      <c r="P3558" s="123">
        <v>15957</v>
      </c>
      <c r="Q3558" s="124">
        <v>15505</v>
      </c>
      <c r="R3558" s="123">
        <v>14282</v>
      </c>
      <c r="S3558" s="124">
        <v>18099</v>
      </c>
      <c r="T3558" s="123">
        <v>18025</v>
      </c>
      <c r="U3558" s="124">
        <v>18117</v>
      </c>
      <c r="V3558" s="123">
        <v>16833</v>
      </c>
      <c r="W3558" s="124">
        <v>15601</v>
      </c>
      <c r="X3558" s="123">
        <v>15490</v>
      </c>
      <c r="Y3558" s="124">
        <v>19203</v>
      </c>
      <c r="Z3558" s="123">
        <v>19441</v>
      </c>
      <c r="AA3558" s="124">
        <v>18747</v>
      </c>
      <c r="AB3558" s="123">
        <v>18314</v>
      </c>
      <c r="AC3558" s="124">
        <v>17023</v>
      </c>
      <c r="AD3558" s="123">
        <v>20194</v>
      </c>
      <c r="AE3558" s="125">
        <v>20283</v>
      </c>
      <c r="AF3558" s="126">
        <v>20514</v>
      </c>
    </row>
    <row r="3559" spans="2:32">
      <c r="B3559" s="127">
        <v>3521</v>
      </c>
      <c r="C3559" s="128">
        <v>3521</v>
      </c>
      <c r="D3559" s="129">
        <v>147</v>
      </c>
      <c r="E3559" s="130">
        <v>5</v>
      </c>
      <c r="F3559" s="131">
        <v>27</v>
      </c>
      <c r="G3559" s="132" t="s">
        <v>486</v>
      </c>
      <c r="H3559" s="133">
        <v>5</v>
      </c>
      <c r="I3559" s="128">
        <v>26</v>
      </c>
      <c r="J3559" s="129" t="s">
        <v>486</v>
      </c>
      <c r="K3559" s="134">
        <v>17</v>
      </c>
      <c r="L3559" s="108"/>
      <c r="M3559" s="81">
        <v>13438</v>
      </c>
      <c r="N3559" s="135">
        <v>16916</v>
      </c>
      <c r="O3559" s="136">
        <v>17360</v>
      </c>
      <c r="P3559" s="135">
        <v>16456</v>
      </c>
      <c r="Q3559" s="136">
        <v>16032</v>
      </c>
      <c r="R3559" s="135">
        <v>14959</v>
      </c>
      <c r="S3559" s="136">
        <v>18565</v>
      </c>
      <c r="T3559" s="135">
        <v>18536</v>
      </c>
      <c r="U3559" s="136">
        <v>18695</v>
      </c>
      <c r="V3559" s="135">
        <v>17320</v>
      </c>
      <c r="W3559" s="136">
        <v>16262</v>
      </c>
      <c r="X3559" s="135">
        <v>16200</v>
      </c>
      <c r="Y3559" s="136">
        <v>19754</v>
      </c>
      <c r="Z3559" s="135">
        <v>20033</v>
      </c>
      <c r="AA3559" s="136">
        <v>19335</v>
      </c>
      <c r="AB3559" s="135">
        <v>18864</v>
      </c>
      <c r="AC3559" s="136">
        <v>17638</v>
      </c>
      <c r="AD3559" s="135">
        <v>20754</v>
      </c>
      <c r="AE3559" s="137">
        <v>20777</v>
      </c>
      <c r="AF3559" s="138">
        <v>21115</v>
      </c>
    </row>
    <row r="3560" spans="2:32">
      <c r="B3560" s="114">
        <v>3522</v>
      </c>
      <c r="C3560" s="115">
        <v>3522</v>
      </c>
      <c r="D3560" s="116">
        <v>147</v>
      </c>
      <c r="E3560" s="117">
        <v>5</v>
      </c>
      <c r="F3560" s="118">
        <v>27</v>
      </c>
      <c r="G3560" s="119" t="s">
        <v>486</v>
      </c>
      <c r="H3560" s="120">
        <v>5</v>
      </c>
      <c r="I3560" s="115">
        <v>26</v>
      </c>
      <c r="J3560" s="116" t="s">
        <v>486</v>
      </c>
      <c r="K3560" s="121">
        <v>18</v>
      </c>
      <c r="L3560" s="108"/>
      <c r="M3560" s="122">
        <v>13561</v>
      </c>
      <c r="N3560" s="123">
        <v>17093</v>
      </c>
      <c r="O3560" s="124">
        <v>17429</v>
      </c>
      <c r="P3560" s="123">
        <v>16869</v>
      </c>
      <c r="Q3560" s="124">
        <v>16594</v>
      </c>
      <c r="R3560" s="123">
        <v>15217</v>
      </c>
      <c r="S3560" s="124">
        <v>18899</v>
      </c>
      <c r="T3560" s="123">
        <v>18752</v>
      </c>
      <c r="U3560" s="124">
        <v>18903</v>
      </c>
      <c r="V3560" s="123">
        <v>18079</v>
      </c>
      <c r="W3560" s="124">
        <v>17081</v>
      </c>
      <c r="X3560" s="123">
        <v>16755</v>
      </c>
      <c r="Y3560" s="124">
        <v>20308</v>
      </c>
      <c r="Z3560" s="123">
        <v>20378</v>
      </c>
      <c r="AA3560" s="124">
        <v>20216</v>
      </c>
      <c r="AB3560" s="123">
        <v>19796</v>
      </c>
      <c r="AC3560" s="124">
        <v>18655</v>
      </c>
      <c r="AD3560" s="123">
        <v>21372</v>
      </c>
      <c r="AE3560" s="125">
        <v>21209</v>
      </c>
      <c r="AF3560" s="126">
        <v>21554</v>
      </c>
    </row>
    <row r="3561" spans="2:32">
      <c r="B3561" s="127">
        <v>3523</v>
      </c>
      <c r="C3561" s="128">
        <v>3523</v>
      </c>
      <c r="D3561" s="129">
        <v>147</v>
      </c>
      <c r="E3561" s="130">
        <v>5</v>
      </c>
      <c r="F3561" s="131">
        <v>27</v>
      </c>
      <c r="G3561" s="132" t="s">
        <v>486</v>
      </c>
      <c r="H3561" s="133">
        <v>5</v>
      </c>
      <c r="I3561" s="128">
        <v>26</v>
      </c>
      <c r="J3561" s="129" t="s">
        <v>486</v>
      </c>
      <c r="K3561" s="134">
        <v>19</v>
      </c>
      <c r="L3561" s="108"/>
      <c r="M3561" s="81">
        <v>13836</v>
      </c>
      <c r="N3561" s="135">
        <v>17506</v>
      </c>
      <c r="O3561" s="136">
        <v>17776</v>
      </c>
      <c r="P3561" s="135">
        <v>17282</v>
      </c>
      <c r="Q3561" s="136">
        <v>16767</v>
      </c>
      <c r="R3561" s="135">
        <v>15601</v>
      </c>
      <c r="S3561" s="136">
        <v>19098</v>
      </c>
      <c r="T3561" s="135">
        <v>19259</v>
      </c>
      <c r="U3561" s="136">
        <v>19439</v>
      </c>
      <c r="V3561" s="135">
        <v>18541</v>
      </c>
      <c r="W3561" s="136">
        <v>17472</v>
      </c>
      <c r="X3561" s="135">
        <v>17410</v>
      </c>
      <c r="Y3561" s="136">
        <v>20788</v>
      </c>
      <c r="Z3561" s="135">
        <v>21207</v>
      </c>
      <c r="AA3561" s="136">
        <v>21159</v>
      </c>
      <c r="AB3561" s="135">
        <v>20619</v>
      </c>
      <c r="AC3561" s="136">
        <v>19395</v>
      </c>
      <c r="AD3561" s="135">
        <v>22005</v>
      </c>
      <c r="AE3561" s="137">
        <v>22276</v>
      </c>
      <c r="AF3561" s="138">
        <v>22526</v>
      </c>
    </row>
    <row r="3562" spans="2:32">
      <c r="B3562" s="114">
        <v>3524</v>
      </c>
      <c r="C3562" s="115">
        <v>3524</v>
      </c>
      <c r="D3562" s="116">
        <v>147</v>
      </c>
      <c r="E3562" s="117">
        <v>5</v>
      </c>
      <c r="F3562" s="118">
        <v>27</v>
      </c>
      <c r="G3562" s="119" t="s">
        <v>486</v>
      </c>
      <c r="H3562" s="120">
        <v>5</v>
      </c>
      <c r="I3562" s="115">
        <v>26</v>
      </c>
      <c r="J3562" s="116" t="s">
        <v>486</v>
      </c>
      <c r="K3562" s="121">
        <v>20</v>
      </c>
      <c r="L3562" s="108"/>
      <c r="M3562" s="122">
        <v>14217</v>
      </c>
      <c r="N3562" s="123">
        <v>17470</v>
      </c>
      <c r="O3562" s="124">
        <v>17828</v>
      </c>
      <c r="P3562" s="123">
        <v>17379</v>
      </c>
      <c r="Q3562" s="124">
        <v>17080</v>
      </c>
      <c r="R3562" s="123">
        <v>16108</v>
      </c>
      <c r="S3562" s="124">
        <v>19279</v>
      </c>
      <c r="T3562" s="123">
        <v>19459</v>
      </c>
      <c r="U3562" s="124">
        <v>19687</v>
      </c>
      <c r="V3562" s="123">
        <v>19097</v>
      </c>
      <c r="W3562" s="124">
        <v>18035</v>
      </c>
      <c r="X3562" s="123">
        <v>18203</v>
      </c>
      <c r="Y3562" s="124">
        <v>21348</v>
      </c>
      <c r="Z3562" s="123">
        <v>21933</v>
      </c>
      <c r="AA3562" s="124">
        <v>21888</v>
      </c>
      <c r="AB3562" s="123">
        <v>21637</v>
      </c>
      <c r="AC3562" s="124">
        <v>20319</v>
      </c>
      <c r="AD3562" s="123">
        <v>22737</v>
      </c>
      <c r="AE3562" s="125">
        <v>23089</v>
      </c>
      <c r="AF3562" s="126">
        <v>23425</v>
      </c>
    </row>
    <row r="3563" spans="2:32">
      <c r="B3563" s="127">
        <v>3525</v>
      </c>
      <c r="C3563" s="128">
        <v>3525</v>
      </c>
      <c r="D3563" s="129">
        <v>147</v>
      </c>
      <c r="E3563" s="130">
        <v>5</v>
      </c>
      <c r="F3563" s="131">
        <v>27</v>
      </c>
      <c r="G3563" s="132" t="s">
        <v>486</v>
      </c>
      <c r="H3563" s="133">
        <v>5</v>
      </c>
      <c r="I3563" s="128">
        <v>26</v>
      </c>
      <c r="J3563" s="129" t="s">
        <v>486</v>
      </c>
      <c r="K3563" s="134">
        <v>21</v>
      </c>
      <c r="L3563" s="108"/>
      <c r="M3563" s="81">
        <v>14450</v>
      </c>
      <c r="N3563" s="135">
        <v>17064</v>
      </c>
      <c r="O3563" s="136">
        <v>17575</v>
      </c>
      <c r="P3563" s="135">
        <v>17148</v>
      </c>
      <c r="Q3563" s="136">
        <v>16836</v>
      </c>
      <c r="R3563" s="135">
        <v>16458</v>
      </c>
      <c r="S3563" s="136">
        <v>19151</v>
      </c>
      <c r="T3563" s="135">
        <v>19331</v>
      </c>
      <c r="U3563" s="136">
        <v>19787</v>
      </c>
      <c r="V3563" s="135">
        <v>19218</v>
      </c>
      <c r="W3563" s="136">
        <v>18382</v>
      </c>
      <c r="X3563" s="135">
        <v>18960</v>
      </c>
      <c r="Y3563" s="136">
        <v>21652</v>
      </c>
      <c r="Z3563" s="135">
        <v>22497</v>
      </c>
      <c r="AA3563" s="136">
        <v>22518</v>
      </c>
      <c r="AB3563" s="135">
        <v>22284</v>
      </c>
      <c r="AC3563" s="136">
        <v>21115</v>
      </c>
      <c r="AD3563" s="135">
        <v>23267</v>
      </c>
      <c r="AE3563" s="137">
        <v>23693</v>
      </c>
      <c r="AF3563" s="138">
        <v>24238</v>
      </c>
    </row>
    <row r="3564" spans="2:32">
      <c r="B3564" s="114">
        <v>3526</v>
      </c>
      <c r="C3564" s="115">
        <v>3526</v>
      </c>
      <c r="D3564" s="116">
        <v>147</v>
      </c>
      <c r="E3564" s="117">
        <v>5</v>
      </c>
      <c r="F3564" s="118">
        <v>27</v>
      </c>
      <c r="G3564" s="119" t="s">
        <v>486</v>
      </c>
      <c r="H3564" s="120">
        <v>5</v>
      </c>
      <c r="I3564" s="115">
        <v>26</v>
      </c>
      <c r="J3564" s="116" t="s">
        <v>486</v>
      </c>
      <c r="K3564" s="121">
        <v>22</v>
      </c>
      <c r="L3564" s="108"/>
      <c r="M3564" s="122">
        <v>13890</v>
      </c>
      <c r="N3564" s="123">
        <v>16091</v>
      </c>
      <c r="O3564" s="124">
        <v>16685</v>
      </c>
      <c r="P3564" s="123">
        <v>16397</v>
      </c>
      <c r="Q3564" s="124">
        <v>16174</v>
      </c>
      <c r="R3564" s="123">
        <v>15976</v>
      </c>
      <c r="S3564" s="124">
        <v>18146</v>
      </c>
      <c r="T3564" s="123">
        <v>18526</v>
      </c>
      <c r="U3564" s="124">
        <v>19139</v>
      </c>
      <c r="V3564" s="123">
        <v>18788</v>
      </c>
      <c r="W3564" s="124">
        <v>18115</v>
      </c>
      <c r="X3564" s="123">
        <v>18720</v>
      </c>
      <c r="Y3564" s="124">
        <v>20913</v>
      </c>
      <c r="Z3564" s="123">
        <v>22117</v>
      </c>
      <c r="AA3564" s="124">
        <v>22291</v>
      </c>
      <c r="AB3564" s="123">
        <v>22170</v>
      </c>
      <c r="AC3564" s="124">
        <v>21146</v>
      </c>
      <c r="AD3564" s="123">
        <v>22667</v>
      </c>
      <c r="AE3564" s="125">
        <v>23338</v>
      </c>
      <c r="AF3564" s="126">
        <v>24032</v>
      </c>
    </row>
    <row r="3565" spans="2:32">
      <c r="B3565" s="127">
        <v>3527</v>
      </c>
      <c r="C3565" s="128">
        <v>3527</v>
      </c>
      <c r="D3565" s="129">
        <v>147</v>
      </c>
      <c r="E3565" s="130">
        <v>5</v>
      </c>
      <c r="F3565" s="131">
        <v>27</v>
      </c>
      <c r="G3565" s="132" t="s">
        <v>486</v>
      </c>
      <c r="H3565" s="133">
        <v>5</v>
      </c>
      <c r="I3565" s="128">
        <v>26</v>
      </c>
      <c r="J3565" s="129" t="s">
        <v>486</v>
      </c>
      <c r="K3565" s="134">
        <v>23</v>
      </c>
      <c r="L3565" s="108"/>
      <c r="M3565" s="81">
        <v>13094</v>
      </c>
      <c r="N3565" s="135">
        <v>14909</v>
      </c>
      <c r="O3565" s="136">
        <v>15483</v>
      </c>
      <c r="P3565" s="135">
        <v>15375</v>
      </c>
      <c r="Q3565" s="136">
        <v>15156</v>
      </c>
      <c r="R3565" s="135">
        <v>15195</v>
      </c>
      <c r="S3565" s="136">
        <v>16806</v>
      </c>
      <c r="T3565" s="135">
        <v>17418</v>
      </c>
      <c r="U3565" s="136">
        <v>18019</v>
      </c>
      <c r="V3565" s="135">
        <v>17841</v>
      </c>
      <c r="W3565" s="136">
        <v>17399</v>
      </c>
      <c r="X3565" s="135">
        <v>18034</v>
      </c>
      <c r="Y3565" s="136">
        <v>19694</v>
      </c>
      <c r="Z3565" s="135">
        <v>21091</v>
      </c>
      <c r="AA3565" s="136">
        <v>21460</v>
      </c>
      <c r="AB3565" s="135">
        <v>21352</v>
      </c>
      <c r="AC3565" s="136">
        <v>20518</v>
      </c>
      <c r="AD3565" s="135">
        <v>21520</v>
      </c>
      <c r="AE3565" s="137">
        <v>22445</v>
      </c>
      <c r="AF3565" s="138">
        <v>23088</v>
      </c>
    </row>
    <row r="3566" spans="2:32">
      <c r="B3566" s="114">
        <v>3528</v>
      </c>
      <c r="C3566" s="115">
        <v>3528</v>
      </c>
      <c r="D3566" s="116">
        <v>147</v>
      </c>
      <c r="E3566" s="117">
        <v>5</v>
      </c>
      <c r="F3566" s="118">
        <v>27</v>
      </c>
      <c r="G3566" s="119" t="s">
        <v>486</v>
      </c>
      <c r="H3566" s="120">
        <v>5</v>
      </c>
      <c r="I3566" s="115">
        <v>26</v>
      </c>
      <c r="J3566" s="116" t="s">
        <v>486</v>
      </c>
      <c r="K3566" s="121">
        <v>24</v>
      </c>
      <c r="L3566" s="108"/>
      <c r="M3566" s="122">
        <v>12493</v>
      </c>
      <c r="N3566" s="123">
        <v>13993</v>
      </c>
      <c r="O3566" s="124">
        <v>14510</v>
      </c>
      <c r="P3566" s="123">
        <v>14597</v>
      </c>
      <c r="Q3566" s="124">
        <v>14307</v>
      </c>
      <c r="R3566" s="123">
        <v>14563</v>
      </c>
      <c r="S3566" s="124">
        <v>15765</v>
      </c>
      <c r="T3566" s="123">
        <v>16487</v>
      </c>
      <c r="U3566" s="124">
        <v>17069</v>
      </c>
      <c r="V3566" s="123">
        <v>17029</v>
      </c>
      <c r="W3566" s="124">
        <v>16801</v>
      </c>
      <c r="X3566" s="123">
        <v>17460</v>
      </c>
      <c r="Y3566" s="124">
        <v>18700</v>
      </c>
      <c r="Z3566" s="123">
        <v>20196</v>
      </c>
      <c r="AA3566" s="124">
        <v>20770</v>
      </c>
      <c r="AB3566" s="123">
        <v>20615</v>
      </c>
      <c r="AC3566" s="124">
        <v>19982</v>
      </c>
      <c r="AD3566" s="123">
        <v>20558</v>
      </c>
      <c r="AE3566" s="125">
        <v>21626</v>
      </c>
      <c r="AF3566" s="126">
        <v>22236</v>
      </c>
    </row>
    <row r="3567" spans="2:32">
      <c r="B3567" s="127">
        <v>3529</v>
      </c>
      <c r="C3567" s="128">
        <v>3529</v>
      </c>
      <c r="D3567" s="129">
        <v>148</v>
      </c>
      <c r="E3567" s="130">
        <v>5</v>
      </c>
      <c r="F3567" s="131">
        <v>28</v>
      </c>
      <c r="G3567" s="132" t="s">
        <v>486</v>
      </c>
      <c r="H3567" s="133">
        <v>5</v>
      </c>
      <c r="I3567" s="128">
        <v>27</v>
      </c>
      <c r="J3567" s="129" t="s">
        <v>486</v>
      </c>
      <c r="K3567" s="134">
        <v>1</v>
      </c>
      <c r="L3567" s="108"/>
      <c r="M3567" s="81">
        <v>11561</v>
      </c>
      <c r="N3567" s="135">
        <v>12795</v>
      </c>
      <c r="O3567" s="136">
        <v>13446</v>
      </c>
      <c r="P3567" s="135">
        <v>13662</v>
      </c>
      <c r="Q3567" s="136">
        <v>13376</v>
      </c>
      <c r="R3567" s="135">
        <v>13524</v>
      </c>
      <c r="S3567" s="136">
        <v>14834</v>
      </c>
      <c r="T3567" s="135">
        <v>15366</v>
      </c>
      <c r="U3567" s="136">
        <v>16004</v>
      </c>
      <c r="V3567" s="135">
        <v>15941</v>
      </c>
      <c r="W3567" s="136">
        <v>15734</v>
      </c>
      <c r="X3567" s="135">
        <v>16306</v>
      </c>
      <c r="Y3567" s="136">
        <v>18132</v>
      </c>
      <c r="Z3567" s="135">
        <v>19256</v>
      </c>
      <c r="AA3567" s="136">
        <v>19709</v>
      </c>
      <c r="AB3567" s="135">
        <v>19333</v>
      </c>
      <c r="AC3567" s="136">
        <v>18416</v>
      </c>
      <c r="AD3567" s="135">
        <v>20205</v>
      </c>
      <c r="AE3567" s="137">
        <v>20747</v>
      </c>
      <c r="AF3567" s="138">
        <v>21339</v>
      </c>
    </row>
    <row r="3568" spans="2:32">
      <c r="B3568" s="114">
        <v>3530</v>
      </c>
      <c r="C3568" s="115">
        <v>3530</v>
      </c>
      <c r="D3568" s="116">
        <v>148</v>
      </c>
      <c r="E3568" s="117">
        <v>5</v>
      </c>
      <c r="F3568" s="118">
        <v>28</v>
      </c>
      <c r="G3568" s="119" t="s">
        <v>486</v>
      </c>
      <c r="H3568" s="120">
        <v>5</v>
      </c>
      <c r="I3568" s="115">
        <v>27</v>
      </c>
      <c r="J3568" s="116" t="s">
        <v>486</v>
      </c>
      <c r="K3568" s="121">
        <v>2</v>
      </c>
      <c r="L3568" s="108"/>
      <c r="M3568" s="122">
        <v>11433</v>
      </c>
      <c r="N3568" s="123">
        <v>12517</v>
      </c>
      <c r="O3568" s="124">
        <v>13192</v>
      </c>
      <c r="P3568" s="123">
        <v>13345</v>
      </c>
      <c r="Q3568" s="124">
        <v>12977</v>
      </c>
      <c r="R3568" s="123">
        <v>13331</v>
      </c>
      <c r="S3568" s="124">
        <v>14524</v>
      </c>
      <c r="T3568" s="123">
        <v>15001</v>
      </c>
      <c r="U3568" s="124">
        <v>15665</v>
      </c>
      <c r="V3568" s="123">
        <v>15463</v>
      </c>
      <c r="W3568" s="124">
        <v>15305</v>
      </c>
      <c r="X3568" s="123">
        <v>16022</v>
      </c>
      <c r="Y3568" s="124">
        <v>17712</v>
      </c>
      <c r="Z3568" s="123">
        <v>18775</v>
      </c>
      <c r="AA3568" s="124">
        <v>19180</v>
      </c>
      <c r="AB3568" s="123">
        <v>18727</v>
      </c>
      <c r="AC3568" s="124">
        <v>17901</v>
      </c>
      <c r="AD3568" s="123">
        <v>19725</v>
      </c>
      <c r="AE3568" s="125">
        <v>20222</v>
      </c>
      <c r="AF3568" s="126">
        <v>20802</v>
      </c>
    </row>
    <row r="3569" spans="2:32">
      <c r="B3569" s="127">
        <v>3531</v>
      </c>
      <c r="C3569" s="128">
        <v>3531</v>
      </c>
      <c r="D3569" s="129">
        <v>148</v>
      </c>
      <c r="E3569" s="130">
        <v>5</v>
      </c>
      <c r="F3569" s="131">
        <v>28</v>
      </c>
      <c r="G3569" s="132" t="s">
        <v>486</v>
      </c>
      <c r="H3569" s="133">
        <v>5</v>
      </c>
      <c r="I3569" s="128">
        <v>27</v>
      </c>
      <c r="J3569" s="129" t="s">
        <v>486</v>
      </c>
      <c r="K3569" s="134">
        <v>3</v>
      </c>
      <c r="L3569" s="108"/>
      <c r="M3569" s="81">
        <v>11368</v>
      </c>
      <c r="N3569" s="135">
        <v>12365</v>
      </c>
      <c r="O3569" s="136">
        <v>13072</v>
      </c>
      <c r="P3569" s="135">
        <v>13193</v>
      </c>
      <c r="Q3569" s="136">
        <v>12771</v>
      </c>
      <c r="R3569" s="135">
        <v>13224</v>
      </c>
      <c r="S3569" s="136">
        <v>14368</v>
      </c>
      <c r="T3569" s="135">
        <v>14781</v>
      </c>
      <c r="U3569" s="136">
        <v>15456</v>
      </c>
      <c r="V3569" s="135">
        <v>15157</v>
      </c>
      <c r="W3569" s="136">
        <v>15056</v>
      </c>
      <c r="X3569" s="135">
        <v>15802</v>
      </c>
      <c r="Y3569" s="136">
        <v>17412</v>
      </c>
      <c r="Z3569" s="135">
        <v>18415</v>
      </c>
      <c r="AA3569" s="136">
        <v>18775</v>
      </c>
      <c r="AB3569" s="135">
        <v>18272</v>
      </c>
      <c r="AC3569" s="136">
        <v>17542</v>
      </c>
      <c r="AD3569" s="135">
        <v>19346</v>
      </c>
      <c r="AE3569" s="137">
        <v>19777</v>
      </c>
      <c r="AF3569" s="138">
        <v>20367</v>
      </c>
    </row>
    <row r="3570" spans="2:32">
      <c r="B3570" s="114">
        <v>3532</v>
      </c>
      <c r="C3570" s="115">
        <v>3532</v>
      </c>
      <c r="D3570" s="116">
        <v>148</v>
      </c>
      <c r="E3570" s="117">
        <v>5</v>
      </c>
      <c r="F3570" s="118">
        <v>28</v>
      </c>
      <c r="G3570" s="119" t="s">
        <v>486</v>
      </c>
      <c r="H3570" s="120">
        <v>5</v>
      </c>
      <c r="I3570" s="115">
        <v>27</v>
      </c>
      <c r="J3570" s="116" t="s">
        <v>486</v>
      </c>
      <c r="K3570" s="121">
        <v>4</v>
      </c>
      <c r="L3570" s="108"/>
      <c r="M3570" s="122">
        <v>11513</v>
      </c>
      <c r="N3570" s="123">
        <v>12421</v>
      </c>
      <c r="O3570" s="124">
        <v>13110</v>
      </c>
      <c r="P3570" s="123">
        <v>13222</v>
      </c>
      <c r="Q3570" s="124">
        <v>12674</v>
      </c>
      <c r="R3570" s="123">
        <v>13332</v>
      </c>
      <c r="S3570" s="124">
        <v>14306</v>
      </c>
      <c r="T3570" s="123">
        <v>14675</v>
      </c>
      <c r="U3570" s="124">
        <v>15286</v>
      </c>
      <c r="V3570" s="123">
        <v>14831</v>
      </c>
      <c r="W3570" s="124">
        <v>14718</v>
      </c>
      <c r="X3570" s="123">
        <v>15658</v>
      </c>
      <c r="Y3570" s="124">
        <v>17019</v>
      </c>
      <c r="Z3570" s="123">
        <v>17875</v>
      </c>
      <c r="AA3570" s="124">
        <v>18172</v>
      </c>
      <c r="AB3570" s="123">
        <v>17564</v>
      </c>
      <c r="AC3570" s="124">
        <v>16907</v>
      </c>
      <c r="AD3570" s="123">
        <v>18762</v>
      </c>
      <c r="AE3570" s="125">
        <v>19100</v>
      </c>
      <c r="AF3570" s="126">
        <v>19642</v>
      </c>
    </row>
    <row r="3571" spans="2:32">
      <c r="B3571" s="127">
        <v>3533</v>
      </c>
      <c r="C3571" s="128">
        <v>3533</v>
      </c>
      <c r="D3571" s="129">
        <v>148</v>
      </c>
      <c r="E3571" s="130">
        <v>5</v>
      </c>
      <c r="F3571" s="131">
        <v>28</v>
      </c>
      <c r="G3571" s="132" t="s">
        <v>486</v>
      </c>
      <c r="H3571" s="133">
        <v>5</v>
      </c>
      <c r="I3571" s="128">
        <v>27</v>
      </c>
      <c r="J3571" s="129" t="s">
        <v>486</v>
      </c>
      <c r="K3571" s="134">
        <v>5</v>
      </c>
      <c r="L3571" s="108"/>
      <c r="M3571" s="81">
        <v>11993</v>
      </c>
      <c r="N3571" s="135">
        <v>12712</v>
      </c>
      <c r="O3571" s="136">
        <v>13434</v>
      </c>
      <c r="P3571" s="135">
        <v>13564</v>
      </c>
      <c r="Q3571" s="136">
        <v>12619</v>
      </c>
      <c r="R3571" s="135">
        <v>13770</v>
      </c>
      <c r="S3571" s="136">
        <v>14562</v>
      </c>
      <c r="T3571" s="135">
        <v>14807</v>
      </c>
      <c r="U3571" s="136">
        <v>15373</v>
      </c>
      <c r="V3571" s="135">
        <v>14527</v>
      </c>
      <c r="W3571" s="136">
        <v>14418</v>
      </c>
      <c r="X3571" s="135">
        <v>15785</v>
      </c>
      <c r="Y3571" s="136">
        <v>16934</v>
      </c>
      <c r="Z3571" s="135">
        <v>17480</v>
      </c>
      <c r="AA3571" s="136">
        <v>17726</v>
      </c>
      <c r="AB3571" s="135">
        <v>16748</v>
      </c>
      <c r="AC3571" s="136">
        <v>16174</v>
      </c>
      <c r="AD3571" s="135">
        <v>18448</v>
      </c>
      <c r="AE3571" s="137">
        <v>18512</v>
      </c>
      <c r="AF3571" s="138">
        <v>19029</v>
      </c>
    </row>
    <row r="3572" spans="2:32">
      <c r="B3572" s="114">
        <v>3534</v>
      </c>
      <c r="C3572" s="115">
        <v>3534</v>
      </c>
      <c r="D3572" s="116">
        <v>148</v>
      </c>
      <c r="E3572" s="117">
        <v>5</v>
      </c>
      <c r="F3572" s="118">
        <v>28</v>
      </c>
      <c r="G3572" s="119" t="s">
        <v>486</v>
      </c>
      <c r="H3572" s="120">
        <v>5</v>
      </c>
      <c r="I3572" s="115">
        <v>27</v>
      </c>
      <c r="J3572" s="116" t="s">
        <v>486</v>
      </c>
      <c r="K3572" s="121">
        <v>6</v>
      </c>
      <c r="L3572" s="108"/>
      <c r="M3572" s="122">
        <v>13064</v>
      </c>
      <c r="N3572" s="123">
        <v>13765</v>
      </c>
      <c r="O3572" s="124">
        <v>14281</v>
      </c>
      <c r="P3572" s="123">
        <v>14441</v>
      </c>
      <c r="Q3572" s="124">
        <v>12822</v>
      </c>
      <c r="R3572" s="123">
        <v>14815</v>
      </c>
      <c r="S3572" s="124">
        <v>15328</v>
      </c>
      <c r="T3572" s="123">
        <v>15666</v>
      </c>
      <c r="U3572" s="124">
        <v>15929</v>
      </c>
      <c r="V3572" s="123">
        <v>14415</v>
      </c>
      <c r="W3572" s="124">
        <v>14142</v>
      </c>
      <c r="X3572" s="123">
        <v>16478</v>
      </c>
      <c r="Y3572" s="124">
        <v>17323</v>
      </c>
      <c r="Z3572" s="123">
        <v>17515</v>
      </c>
      <c r="AA3572" s="124">
        <v>17845</v>
      </c>
      <c r="AB3572" s="123">
        <v>16214</v>
      </c>
      <c r="AC3572" s="124">
        <v>15566</v>
      </c>
      <c r="AD3572" s="123">
        <v>18606</v>
      </c>
      <c r="AE3572" s="125">
        <v>18662</v>
      </c>
      <c r="AF3572" s="126">
        <v>18863</v>
      </c>
    </row>
    <row r="3573" spans="2:32">
      <c r="B3573" s="127">
        <v>3535</v>
      </c>
      <c r="C3573" s="128">
        <v>3535</v>
      </c>
      <c r="D3573" s="129">
        <v>148</v>
      </c>
      <c r="E3573" s="130">
        <v>5</v>
      </c>
      <c r="F3573" s="131">
        <v>28</v>
      </c>
      <c r="G3573" s="132" t="s">
        <v>486</v>
      </c>
      <c r="H3573" s="133">
        <v>5</v>
      </c>
      <c r="I3573" s="128">
        <v>27</v>
      </c>
      <c r="J3573" s="129" t="s">
        <v>486</v>
      </c>
      <c r="K3573" s="134">
        <v>7</v>
      </c>
      <c r="L3573" s="108"/>
      <c r="M3573" s="81">
        <v>14420</v>
      </c>
      <c r="N3573" s="135">
        <v>15062</v>
      </c>
      <c r="O3573" s="136">
        <v>15287</v>
      </c>
      <c r="P3573" s="135">
        <v>15615</v>
      </c>
      <c r="Q3573" s="136">
        <v>13150</v>
      </c>
      <c r="R3573" s="135">
        <v>16007</v>
      </c>
      <c r="S3573" s="136">
        <v>16359</v>
      </c>
      <c r="T3573" s="135">
        <v>16746</v>
      </c>
      <c r="U3573" s="136">
        <v>16694</v>
      </c>
      <c r="V3573" s="135">
        <v>14514</v>
      </c>
      <c r="W3573" s="136">
        <v>14035</v>
      </c>
      <c r="X3573" s="135">
        <v>17401</v>
      </c>
      <c r="Y3573" s="136">
        <v>17897</v>
      </c>
      <c r="Z3573" s="135">
        <v>17927</v>
      </c>
      <c r="AA3573" s="136">
        <v>18409</v>
      </c>
      <c r="AB3573" s="135">
        <v>15935</v>
      </c>
      <c r="AC3573" s="136">
        <v>15253</v>
      </c>
      <c r="AD3573" s="135">
        <v>19003</v>
      </c>
      <c r="AE3573" s="137">
        <v>19245</v>
      </c>
      <c r="AF3573" s="138">
        <v>19139</v>
      </c>
    </row>
    <row r="3574" spans="2:32">
      <c r="B3574" s="114">
        <v>3536</v>
      </c>
      <c r="C3574" s="115">
        <v>3536</v>
      </c>
      <c r="D3574" s="116">
        <v>148</v>
      </c>
      <c r="E3574" s="117">
        <v>5</v>
      </c>
      <c r="F3574" s="118">
        <v>28</v>
      </c>
      <c r="G3574" s="119" t="s">
        <v>486</v>
      </c>
      <c r="H3574" s="120">
        <v>5</v>
      </c>
      <c r="I3574" s="115">
        <v>27</v>
      </c>
      <c r="J3574" s="116" t="s">
        <v>486</v>
      </c>
      <c r="K3574" s="121">
        <v>8</v>
      </c>
      <c r="L3574" s="108"/>
      <c r="M3574" s="122">
        <v>15323</v>
      </c>
      <c r="N3574" s="123">
        <v>15912</v>
      </c>
      <c r="O3574" s="124">
        <v>15846</v>
      </c>
      <c r="P3574" s="123">
        <v>16400</v>
      </c>
      <c r="Q3574" s="124">
        <v>13972</v>
      </c>
      <c r="R3574" s="123">
        <v>16869</v>
      </c>
      <c r="S3574" s="124">
        <v>17010</v>
      </c>
      <c r="T3574" s="123">
        <v>17554</v>
      </c>
      <c r="U3574" s="124">
        <v>17106</v>
      </c>
      <c r="V3574" s="123">
        <v>15232</v>
      </c>
      <c r="W3574" s="124">
        <v>14474</v>
      </c>
      <c r="X3574" s="123">
        <v>18127</v>
      </c>
      <c r="Y3574" s="124">
        <v>18204</v>
      </c>
      <c r="Z3574" s="123">
        <v>18327</v>
      </c>
      <c r="AA3574" s="124">
        <v>18951</v>
      </c>
      <c r="AB3574" s="123">
        <v>16496</v>
      </c>
      <c r="AC3574" s="124">
        <v>15659</v>
      </c>
      <c r="AD3574" s="123">
        <v>19271</v>
      </c>
      <c r="AE3574" s="125">
        <v>19827</v>
      </c>
      <c r="AF3574" s="126">
        <v>19501</v>
      </c>
    </row>
    <row r="3575" spans="2:32">
      <c r="B3575" s="127">
        <v>3537</v>
      </c>
      <c r="C3575" s="128">
        <v>3537</v>
      </c>
      <c r="D3575" s="129">
        <v>148</v>
      </c>
      <c r="E3575" s="130">
        <v>5</v>
      </c>
      <c r="F3575" s="131">
        <v>28</v>
      </c>
      <c r="G3575" s="132" t="s">
        <v>486</v>
      </c>
      <c r="H3575" s="133">
        <v>5</v>
      </c>
      <c r="I3575" s="128">
        <v>27</v>
      </c>
      <c r="J3575" s="129" t="s">
        <v>486</v>
      </c>
      <c r="K3575" s="134">
        <v>9</v>
      </c>
      <c r="L3575" s="108"/>
      <c r="M3575" s="81">
        <v>15712</v>
      </c>
      <c r="N3575" s="135">
        <v>16110</v>
      </c>
      <c r="O3575" s="136">
        <v>15941</v>
      </c>
      <c r="P3575" s="135">
        <v>16433</v>
      </c>
      <c r="Q3575" s="136">
        <v>14553</v>
      </c>
      <c r="R3575" s="135">
        <v>17138</v>
      </c>
      <c r="S3575" s="136">
        <v>17106</v>
      </c>
      <c r="T3575" s="135">
        <v>17668</v>
      </c>
      <c r="U3575" s="136">
        <v>17071</v>
      </c>
      <c r="V3575" s="135">
        <v>15666</v>
      </c>
      <c r="W3575" s="136">
        <v>14837</v>
      </c>
      <c r="X3575" s="135">
        <v>18257</v>
      </c>
      <c r="Y3575" s="136">
        <v>18131</v>
      </c>
      <c r="Z3575" s="135">
        <v>18414</v>
      </c>
      <c r="AA3575" s="136">
        <v>18953</v>
      </c>
      <c r="AB3575" s="135">
        <v>16993</v>
      </c>
      <c r="AC3575" s="136">
        <v>16080</v>
      </c>
      <c r="AD3575" s="135">
        <v>19143</v>
      </c>
      <c r="AE3575" s="137">
        <v>19882</v>
      </c>
      <c r="AF3575" s="138">
        <v>19579</v>
      </c>
    </row>
    <row r="3576" spans="2:32">
      <c r="B3576" s="114">
        <v>3538</v>
      </c>
      <c r="C3576" s="115">
        <v>3538</v>
      </c>
      <c r="D3576" s="116">
        <v>148</v>
      </c>
      <c r="E3576" s="117">
        <v>5</v>
      </c>
      <c r="F3576" s="118">
        <v>28</v>
      </c>
      <c r="G3576" s="119" t="s">
        <v>486</v>
      </c>
      <c r="H3576" s="120">
        <v>5</v>
      </c>
      <c r="I3576" s="115">
        <v>27</v>
      </c>
      <c r="J3576" s="116" t="s">
        <v>486</v>
      </c>
      <c r="K3576" s="121">
        <v>10</v>
      </c>
      <c r="L3576" s="108"/>
      <c r="M3576" s="122">
        <v>15888</v>
      </c>
      <c r="N3576" s="123">
        <v>16165</v>
      </c>
      <c r="O3576" s="124">
        <v>15889</v>
      </c>
      <c r="P3576" s="123">
        <v>16279</v>
      </c>
      <c r="Q3576" s="124">
        <v>14695</v>
      </c>
      <c r="R3576" s="123">
        <v>17346</v>
      </c>
      <c r="S3576" s="124">
        <v>17323</v>
      </c>
      <c r="T3576" s="123">
        <v>17813</v>
      </c>
      <c r="U3576" s="124">
        <v>17109</v>
      </c>
      <c r="V3576" s="123">
        <v>15895</v>
      </c>
      <c r="W3576" s="124">
        <v>15130</v>
      </c>
      <c r="X3576" s="123">
        <v>18541</v>
      </c>
      <c r="Y3576" s="124">
        <v>18437</v>
      </c>
      <c r="Z3576" s="123">
        <v>18541</v>
      </c>
      <c r="AA3576" s="124">
        <v>18998</v>
      </c>
      <c r="AB3576" s="123">
        <v>17331</v>
      </c>
      <c r="AC3576" s="124">
        <v>16465</v>
      </c>
      <c r="AD3576" s="123">
        <v>19498</v>
      </c>
      <c r="AE3576" s="125">
        <v>20183</v>
      </c>
      <c r="AF3576" s="126">
        <v>19763</v>
      </c>
    </row>
    <row r="3577" spans="2:32">
      <c r="B3577" s="127">
        <v>3539</v>
      </c>
      <c r="C3577" s="128">
        <v>3539</v>
      </c>
      <c r="D3577" s="129">
        <v>148</v>
      </c>
      <c r="E3577" s="130">
        <v>5</v>
      </c>
      <c r="F3577" s="131">
        <v>28</v>
      </c>
      <c r="G3577" s="132" t="s">
        <v>486</v>
      </c>
      <c r="H3577" s="133">
        <v>5</v>
      </c>
      <c r="I3577" s="128">
        <v>27</v>
      </c>
      <c r="J3577" s="129" t="s">
        <v>486</v>
      </c>
      <c r="K3577" s="134">
        <v>11</v>
      </c>
      <c r="L3577" s="108"/>
      <c r="M3577" s="81">
        <v>16020</v>
      </c>
      <c r="N3577" s="135">
        <v>16228</v>
      </c>
      <c r="O3577" s="136">
        <v>15979</v>
      </c>
      <c r="P3577" s="135">
        <v>16151</v>
      </c>
      <c r="Q3577" s="136">
        <v>14653</v>
      </c>
      <c r="R3577" s="135">
        <v>17522</v>
      </c>
      <c r="S3577" s="136">
        <v>17559</v>
      </c>
      <c r="T3577" s="135">
        <v>17962</v>
      </c>
      <c r="U3577" s="136">
        <v>17290</v>
      </c>
      <c r="V3577" s="135">
        <v>15949</v>
      </c>
      <c r="W3577" s="136">
        <v>15333</v>
      </c>
      <c r="X3577" s="135">
        <v>18798</v>
      </c>
      <c r="Y3577" s="136">
        <v>18757</v>
      </c>
      <c r="Z3577" s="135">
        <v>18826</v>
      </c>
      <c r="AA3577" s="136">
        <v>19061</v>
      </c>
      <c r="AB3577" s="135">
        <v>17470</v>
      </c>
      <c r="AC3577" s="136">
        <v>16720</v>
      </c>
      <c r="AD3577" s="135">
        <v>19878</v>
      </c>
      <c r="AE3577" s="137">
        <v>20481</v>
      </c>
      <c r="AF3577" s="138">
        <v>20111</v>
      </c>
    </row>
    <row r="3578" spans="2:32">
      <c r="B3578" s="114">
        <v>3540</v>
      </c>
      <c r="C3578" s="115">
        <v>3540</v>
      </c>
      <c r="D3578" s="116">
        <v>148</v>
      </c>
      <c r="E3578" s="117">
        <v>5</v>
      </c>
      <c r="F3578" s="118">
        <v>28</v>
      </c>
      <c r="G3578" s="119" t="s">
        <v>486</v>
      </c>
      <c r="H3578" s="120">
        <v>5</v>
      </c>
      <c r="I3578" s="115">
        <v>27</v>
      </c>
      <c r="J3578" s="116" t="s">
        <v>486</v>
      </c>
      <c r="K3578" s="121">
        <v>12</v>
      </c>
      <c r="L3578" s="108"/>
      <c r="M3578" s="122">
        <v>16219</v>
      </c>
      <c r="N3578" s="123">
        <v>16292</v>
      </c>
      <c r="O3578" s="124">
        <v>15912</v>
      </c>
      <c r="P3578" s="123">
        <v>15924</v>
      </c>
      <c r="Q3578" s="124">
        <v>14607</v>
      </c>
      <c r="R3578" s="123">
        <v>17694</v>
      </c>
      <c r="S3578" s="124">
        <v>17649</v>
      </c>
      <c r="T3578" s="123">
        <v>18101</v>
      </c>
      <c r="U3578" s="124">
        <v>17335</v>
      </c>
      <c r="V3578" s="123">
        <v>15945</v>
      </c>
      <c r="W3578" s="124">
        <v>15460</v>
      </c>
      <c r="X3578" s="123">
        <v>19005</v>
      </c>
      <c r="Y3578" s="124">
        <v>18950</v>
      </c>
      <c r="Z3578" s="123">
        <v>18859</v>
      </c>
      <c r="AA3578" s="124">
        <v>18939</v>
      </c>
      <c r="AB3578" s="123">
        <v>17515</v>
      </c>
      <c r="AC3578" s="124">
        <v>16877</v>
      </c>
      <c r="AD3578" s="123">
        <v>20032</v>
      </c>
      <c r="AE3578" s="125">
        <v>20704</v>
      </c>
      <c r="AF3578" s="126">
        <v>20180</v>
      </c>
    </row>
    <row r="3579" spans="2:32">
      <c r="B3579" s="127">
        <v>3541</v>
      </c>
      <c r="C3579" s="128">
        <v>3541</v>
      </c>
      <c r="D3579" s="129">
        <v>148</v>
      </c>
      <c r="E3579" s="130">
        <v>5</v>
      </c>
      <c r="F3579" s="131">
        <v>28</v>
      </c>
      <c r="G3579" s="132" t="s">
        <v>486</v>
      </c>
      <c r="H3579" s="133">
        <v>5</v>
      </c>
      <c r="I3579" s="128">
        <v>27</v>
      </c>
      <c r="J3579" s="129" t="s">
        <v>486</v>
      </c>
      <c r="K3579" s="134">
        <v>13</v>
      </c>
      <c r="L3579" s="108"/>
      <c r="M3579" s="81">
        <v>16416</v>
      </c>
      <c r="N3579" s="135">
        <v>16365</v>
      </c>
      <c r="O3579" s="136">
        <v>15987</v>
      </c>
      <c r="P3579" s="135">
        <v>15958</v>
      </c>
      <c r="Q3579" s="136">
        <v>14431</v>
      </c>
      <c r="R3579" s="135">
        <v>17898</v>
      </c>
      <c r="S3579" s="136">
        <v>17760</v>
      </c>
      <c r="T3579" s="135">
        <v>18199</v>
      </c>
      <c r="U3579" s="136">
        <v>17419</v>
      </c>
      <c r="V3579" s="135">
        <v>15791</v>
      </c>
      <c r="W3579" s="136">
        <v>15435</v>
      </c>
      <c r="X3579" s="135">
        <v>19210</v>
      </c>
      <c r="Y3579" s="136">
        <v>19055</v>
      </c>
      <c r="Z3579" s="135">
        <v>18971</v>
      </c>
      <c r="AA3579" s="136">
        <v>18993</v>
      </c>
      <c r="AB3579" s="135">
        <v>17360</v>
      </c>
      <c r="AC3579" s="136">
        <v>16836</v>
      </c>
      <c r="AD3579" s="135">
        <v>20147</v>
      </c>
      <c r="AE3579" s="137">
        <v>20808</v>
      </c>
      <c r="AF3579" s="138">
        <v>20305</v>
      </c>
    </row>
    <row r="3580" spans="2:32">
      <c r="B3580" s="114">
        <v>3542</v>
      </c>
      <c r="C3580" s="115">
        <v>3542</v>
      </c>
      <c r="D3580" s="116">
        <v>148</v>
      </c>
      <c r="E3580" s="117">
        <v>5</v>
      </c>
      <c r="F3580" s="118">
        <v>28</v>
      </c>
      <c r="G3580" s="119" t="s">
        <v>486</v>
      </c>
      <c r="H3580" s="120">
        <v>5</v>
      </c>
      <c r="I3580" s="115">
        <v>27</v>
      </c>
      <c r="J3580" s="116" t="s">
        <v>486</v>
      </c>
      <c r="K3580" s="121">
        <v>14</v>
      </c>
      <c r="L3580" s="108"/>
      <c r="M3580" s="122">
        <v>16386</v>
      </c>
      <c r="N3580" s="123">
        <v>16329</v>
      </c>
      <c r="O3580" s="124">
        <v>15902</v>
      </c>
      <c r="P3580" s="123">
        <v>15754</v>
      </c>
      <c r="Q3580" s="124">
        <v>14190</v>
      </c>
      <c r="R3580" s="123">
        <v>17868</v>
      </c>
      <c r="S3580" s="124">
        <v>17731</v>
      </c>
      <c r="T3580" s="123">
        <v>18158</v>
      </c>
      <c r="U3580" s="124">
        <v>17305</v>
      </c>
      <c r="V3580" s="123">
        <v>15546</v>
      </c>
      <c r="W3580" s="124">
        <v>15385</v>
      </c>
      <c r="X3580" s="123">
        <v>19159</v>
      </c>
      <c r="Y3580" s="124">
        <v>18985</v>
      </c>
      <c r="Z3580" s="123">
        <v>18827</v>
      </c>
      <c r="AA3580" s="124">
        <v>18730</v>
      </c>
      <c r="AB3580" s="123">
        <v>17076</v>
      </c>
      <c r="AC3580" s="124">
        <v>16750</v>
      </c>
      <c r="AD3580" s="123">
        <v>20064</v>
      </c>
      <c r="AE3580" s="125">
        <v>20743</v>
      </c>
      <c r="AF3580" s="126">
        <v>20137</v>
      </c>
    </row>
    <row r="3581" spans="2:32">
      <c r="B3581" s="127">
        <v>3543</v>
      </c>
      <c r="C3581" s="128">
        <v>3543</v>
      </c>
      <c r="D3581" s="129">
        <v>148</v>
      </c>
      <c r="E3581" s="130">
        <v>5</v>
      </c>
      <c r="F3581" s="131">
        <v>28</v>
      </c>
      <c r="G3581" s="132" t="s">
        <v>486</v>
      </c>
      <c r="H3581" s="133">
        <v>5</v>
      </c>
      <c r="I3581" s="128">
        <v>27</v>
      </c>
      <c r="J3581" s="129" t="s">
        <v>486</v>
      </c>
      <c r="K3581" s="134">
        <v>15</v>
      </c>
      <c r="L3581" s="108"/>
      <c r="M3581" s="81">
        <v>16669</v>
      </c>
      <c r="N3581" s="135">
        <v>16544</v>
      </c>
      <c r="O3581" s="136">
        <v>16175</v>
      </c>
      <c r="P3581" s="135">
        <v>15886</v>
      </c>
      <c r="Q3581" s="136">
        <v>14396</v>
      </c>
      <c r="R3581" s="135">
        <v>18149</v>
      </c>
      <c r="S3581" s="136">
        <v>17908</v>
      </c>
      <c r="T3581" s="135">
        <v>18334</v>
      </c>
      <c r="U3581" s="136">
        <v>17541</v>
      </c>
      <c r="V3581" s="135">
        <v>15733</v>
      </c>
      <c r="W3581" s="136">
        <v>15609</v>
      </c>
      <c r="X3581" s="135">
        <v>19420</v>
      </c>
      <c r="Y3581" s="136">
        <v>19137</v>
      </c>
      <c r="Z3581" s="135">
        <v>19026</v>
      </c>
      <c r="AA3581" s="136">
        <v>18784</v>
      </c>
      <c r="AB3581" s="135">
        <v>17235</v>
      </c>
      <c r="AC3581" s="136">
        <v>16956</v>
      </c>
      <c r="AD3581" s="135">
        <v>20192</v>
      </c>
      <c r="AE3581" s="137">
        <v>20878</v>
      </c>
      <c r="AF3581" s="138">
        <v>20311</v>
      </c>
    </row>
    <row r="3582" spans="2:32">
      <c r="B3582" s="114">
        <v>3544</v>
      </c>
      <c r="C3582" s="115">
        <v>3544</v>
      </c>
      <c r="D3582" s="116">
        <v>148</v>
      </c>
      <c r="E3582" s="117">
        <v>5</v>
      </c>
      <c r="F3582" s="118">
        <v>28</v>
      </c>
      <c r="G3582" s="119" t="s">
        <v>486</v>
      </c>
      <c r="H3582" s="120">
        <v>5</v>
      </c>
      <c r="I3582" s="115">
        <v>27</v>
      </c>
      <c r="J3582" s="116" t="s">
        <v>486</v>
      </c>
      <c r="K3582" s="121">
        <v>16</v>
      </c>
      <c r="L3582" s="108"/>
      <c r="M3582" s="122">
        <v>16833</v>
      </c>
      <c r="N3582" s="123">
        <v>16688</v>
      </c>
      <c r="O3582" s="124">
        <v>16287</v>
      </c>
      <c r="P3582" s="123">
        <v>15830</v>
      </c>
      <c r="Q3582" s="124">
        <v>14543</v>
      </c>
      <c r="R3582" s="123">
        <v>18271</v>
      </c>
      <c r="S3582" s="124">
        <v>18288</v>
      </c>
      <c r="T3582" s="123">
        <v>18408</v>
      </c>
      <c r="U3582" s="124">
        <v>17575</v>
      </c>
      <c r="V3582" s="123">
        <v>15799</v>
      </c>
      <c r="W3582" s="124">
        <v>15849</v>
      </c>
      <c r="X3582" s="123">
        <v>19476</v>
      </c>
      <c r="Y3582" s="124">
        <v>19617</v>
      </c>
      <c r="Z3582" s="123">
        <v>18934</v>
      </c>
      <c r="AA3582" s="124">
        <v>18533</v>
      </c>
      <c r="AB3582" s="123">
        <v>17220</v>
      </c>
      <c r="AC3582" s="124">
        <v>17165</v>
      </c>
      <c r="AD3582" s="123">
        <v>20620</v>
      </c>
      <c r="AE3582" s="125">
        <v>20823</v>
      </c>
      <c r="AF3582" s="126">
        <v>20160</v>
      </c>
    </row>
    <row r="3583" spans="2:32">
      <c r="B3583" s="127">
        <v>3545</v>
      </c>
      <c r="C3583" s="128">
        <v>3545</v>
      </c>
      <c r="D3583" s="129">
        <v>148</v>
      </c>
      <c r="E3583" s="130">
        <v>5</v>
      </c>
      <c r="F3583" s="131">
        <v>28</v>
      </c>
      <c r="G3583" s="132" t="s">
        <v>486</v>
      </c>
      <c r="H3583" s="133">
        <v>5</v>
      </c>
      <c r="I3583" s="128">
        <v>27</v>
      </c>
      <c r="J3583" s="129" t="s">
        <v>486</v>
      </c>
      <c r="K3583" s="134">
        <v>17</v>
      </c>
      <c r="L3583" s="108"/>
      <c r="M3583" s="81">
        <v>17007</v>
      </c>
      <c r="N3583" s="135">
        <v>16949</v>
      </c>
      <c r="O3583" s="136">
        <v>16456</v>
      </c>
      <c r="P3583" s="135">
        <v>16038</v>
      </c>
      <c r="Q3583" s="136">
        <v>14862</v>
      </c>
      <c r="R3583" s="135">
        <v>18427</v>
      </c>
      <c r="S3583" s="136">
        <v>18488</v>
      </c>
      <c r="T3583" s="135">
        <v>18669</v>
      </c>
      <c r="U3583" s="136">
        <v>17821</v>
      </c>
      <c r="V3583" s="135">
        <v>16133</v>
      </c>
      <c r="W3583" s="136">
        <v>16394</v>
      </c>
      <c r="X3583" s="135">
        <v>19716</v>
      </c>
      <c r="Y3583" s="136">
        <v>19789</v>
      </c>
      <c r="Z3583" s="135">
        <v>19208</v>
      </c>
      <c r="AA3583" s="136">
        <v>18770</v>
      </c>
      <c r="AB3583" s="135">
        <v>17517</v>
      </c>
      <c r="AC3583" s="136">
        <v>17729</v>
      </c>
      <c r="AD3583" s="135">
        <v>20800</v>
      </c>
      <c r="AE3583" s="137">
        <v>21112</v>
      </c>
      <c r="AF3583" s="138">
        <v>20438</v>
      </c>
    </row>
    <row r="3584" spans="2:32">
      <c r="B3584" s="114">
        <v>3546</v>
      </c>
      <c r="C3584" s="115">
        <v>3546</v>
      </c>
      <c r="D3584" s="116">
        <v>148</v>
      </c>
      <c r="E3584" s="117">
        <v>5</v>
      </c>
      <c r="F3584" s="118">
        <v>28</v>
      </c>
      <c r="G3584" s="119" t="s">
        <v>486</v>
      </c>
      <c r="H3584" s="120">
        <v>5</v>
      </c>
      <c r="I3584" s="115">
        <v>27</v>
      </c>
      <c r="J3584" s="116" t="s">
        <v>486</v>
      </c>
      <c r="K3584" s="121">
        <v>18</v>
      </c>
      <c r="L3584" s="108"/>
      <c r="M3584" s="122">
        <v>16897</v>
      </c>
      <c r="N3584" s="123">
        <v>16809</v>
      </c>
      <c r="O3584" s="124">
        <v>16584</v>
      </c>
      <c r="P3584" s="123">
        <v>16342</v>
      </c>
      <c r="Q3584" s="124">
        <v>15218</v>
      </c>
      <c r="R3584" s="123">
        <v>18535</v>
      </c>
      <c r="S3584" s="124">
        <v>18487</v>
      </c>
      <c r="T3584" s="123">
        <v>18639</v>
      </c>
      <c r="U3584" s="124">
        <v>18182</v>
      </c>
      <c r="V3584" s="123">
        <v>16700</v>
      </c>
      <c r="W3584" s="124">
        <v>16932</v>
      </c>
      <c r="X3584" s="123">
        <v>20002</v>
      </c>
      <c r="Y3584" s="124">
        <v>19929</v>
      </c>
      <c r="Z3584" s="123">
        <v>19853</v>
      </c>
      <c r="AA3584" s="124">
        <v>19469</v>
      </c>
      <c r="AB3584" s="123">
        <v>18299</v>
      </c>
      <c r="AC3584" s="124">
        <v>18434</v>
      </c>
      <c r="AD3584" s="123">
        <v>21013</v>
      </c>
      <c r="AE3584" s="125">
        <v>21331</v>
      </c>
      <c r="AF3584" s="126">
        <v>21170</v>
      </c>
    </row>
    <row r="3585" spans="2:32">
      <c r="B3585" s="127">
        <v>3547</v>
      </c>
      <c r="C3585" s="128">
        <v>3547</v>
      </c>
      <c r="D3585" s="129">
        <v>148</v>
      </c>
      <c r="E3585" s="130">
        <v>5</v>
      </c>
      <c r="F3585" s="131">
        <v>28</v>
      </c>
      <c r="G3585" s="132" t="s">
        <v>486</v>
      </c>
      <c r="H3585" s="133">
        <v>5</v>
      </c>
      <c r="I3585" s="128">
        <v>27</v>
      </c>
      <c r="J3585" s="129" t="s">
        <v>486</v>
      </c>
      <c r="K3585" s="134">
        <v>19</v>
      </c>
      <c r="L3585" s="108"/>
      <c r="M3585" s="81">
        <v>16792</v>
      </c>
      <c r="N3585" s="135">
        <v>16995</v>
      </c>
      <c r="O3585" s="136">
        <v>16834</v>
      </c>
      <c r="P3585" s="135">
        <v>16369</v>
      </c>
      <c r="Q3585" s="136">
        <v>15257</v>
      </c>
      <c r="R3585" s="135">
        <v>18587</v>
      </c>
      <c r="S3585" s="136">
        <v>18826</v>
      </c>
      <c r="T3585" s="135">
        <v>19004</v>
      </c>
      <c r="U3585" s="136">
        <v>18636</v>
      </c>
      <c r="V3585" s="135">
        <v>16882</v>
      </c>
      <c r="W3585" s="136">
        <v>17482</v>
      </c>
      <c r="X3585" s="135">
        <v>20316</v>
      </c>
      <c r="Y3585" s="136">
        <v>20669</v>
      </c>
      <c r="Z3585" s="135">
        <v>20624</v>
      </c>
      <c r="AA3585" s="136">
        <v>20125</v>
      </c>
      <c r="AB3585" s="135">
        <v>18892</v>
      </c>
      <c r="AC3585" s="136">
        <v>19178</v>
      </c>
      <c r="AD3585" s="135">
        <v>21942</v>
      </c>
      <c r="AE3585" s="137">
        <v>22172</v>
      </c>
      <c r="AF3585" s="138">
        <v>22085</v>
      </c>
    </row>
    <row r="3586" spans="2:32">
      <c r="B3586" s="114">
        <v>3548</v>
      </c>
      <c r="C3586" s="115">
        <v>3548</v>
      </c>
      <c r="D3586" s="116">
        <v>148</v>
      </c>
      <c r="E3586" s="117">
        <v>5</v>
      </c>
      <c r="F3586" s="118">
        <v>28</v>
      </c>
      <c r="G3586" s="119" t="s">
        <v>486</v>
      </c>
      <c r="H3586" s="120">
        <v>5</v>
      </c>
      <c r="I3586" s="115">
        <v>27</v>
      </c>
      <c r="J3586" s="116" t="s">
        <v>486</v>
      </c>
      <c r="K3586" s="121">
        <v>20</v>
      </c>
      <c r="L3586" s="108"/>
      <c r="M3586" s="122">
        <v>16848</v>
      </c>
      <c r="N3586" s="123">
        <v>17012</v>
      </c>
      <c r="O3586" s="124">
        <v>16871</v>
      </c>
      <c r="P3586" s="123">
        <v>16626</v>
      </c>
      <c r="Q3586" s="124">
        <v>15419</v>
      </c>
      <c r="R3586" s="123">
        <v>18727</v>
      </c>
      <c r="S3586" s="124">
        <v>18960</v>
      </c>
      <c r="T3586" s="123">
        <v>19158</v>
      </c>
      <c r="U3586" s="124">
        <v>18904</v>
      </c>
      <c r="V3586" s="123">
        <v>17321</v>
      </c>
      <c r="W3586" s="124">
        <v>17908</v>
      </c>
      <c r="X3586" s="123">
        <v>20784</v>
      </c>
      <c r="Y3586" s="124">
        <v>21245</v>
      </c>
      <c r="Z3586" s="123">
        <v>21263</v>
      </c>
      <c r="AA3586" s="124">
        <v>21056</v>
      </c>
      <c r="AB3586" s="123">
        <v>19766</v>
      </c>
      <c r="AC3586" s="124">
        <v>19956</v>
      </c>
      <c r="AD3586" s="123">
        <v>22734</v>
      </c>
      <c r="AE3586" s="125">
        <v>23036</v>
      </c>
      <c r="AF3586" s="126">
        <v>22879</v>
      </c>
    </row>
    <row r="3587" spans="2:32">
      <c r="B3587" s="127">
        <v>3549</v>
      </c>
      <c r="C3587" s="128">
        <v>3549</v>
      </c>
      <c r="D3587" s="129">
        <v>148</v>
      </c>
      <c r="E3587" s="130">
        <v>5</v>
      </c>
      <c r="F3587" s="131">
        <v>28</v>
      </c>
      <c r="G3587" s="132" t="s">
        <v>486</v>
      </c>
      <c r="H3587" s="133">
        <v>5</v>
      </c>
      <c r="I3587" s="128">
        <v>27</v>
      </c>
      <c r="J3587" s="129" t="s">
        <v>486</v>
      </c>
      <c r="K3587" s="134">
        <v>21</v>
      </c>
      <c r="L3587" s="108"/>
      <c r="M3587" s="81">
        <v>16552</v>
      </c>
      <c r="N3587" s="135">
        <v>16748</v>
      </c>
      <c r="O3587" s="136">
        <v>16617</v>
      </c>
      <c r="P3587" s="135">
        <v>16353</v>
      </c>
      <c r="Q3587" s="136">
        <v>15338</v>
      </c>
      <c r="R3587" s="135">
        <v>18569</v>
      </c>
      <c r="S3587" s="136">
        <v>18778</v>
      </c>
      <c r="T3587" s="135">
        <v>19188</v>
      </c>
      <c r="U3587" s="136">
        <v>18995</v>
      </c>
      <c r="V3587" s="135">
        <v>17589</v>
      </c>
      <c r="W3587" s="136">
        <v>18374</v>
      </c>
      <c r="X3587" s="135">
        <v>21027</v>
      </c>
      <c r="Y3587" s="136">
        <v>21572</v>
      </c>
      <c r="Z3587" s="135">
        <v>21833</v>
      </c>
      <c r="AA3587" s="136">
        <v>21670</v>
      </c>
      <c r="AB3587" s="135">
        <v>20529</v>
      </c>
      <c r="AC3587" s="136">
        <v>20788</v>
      </c>
      <c r="AD3587" s="135">
        <v>23333</v>
      </c>
      <c r="AE3587" s="137">
        <v>23856</v>
      </c>
      <c r="AF3587" s="138">
        <v>23694</v>
      </c>
    </row>
    <row r="3588" spans="2:32">
      <c r="B3588" s="114">
        <v>3550</v>
      </c>
      <c r="C3588" s="115">
        <v>3550</v>
      </c>
      <c r="D3588" s="116">
        <v>148</v>
      </c>
      <c r="E3588" s="117">
        <v>5</v>
      </c>
      <c r="F3588" s="118">
        <v>28</v>
      </c>
      <c r="G3588" s="119" t="s">
        <v>486</v>
      </c>
      <c r="H3588" s="120">
        <v>5</v>
      </c>
      <c r="I3588" s="115">
        <v>27</v>
      </c>
      <c r="J3588" s="116" t="s">
        <v>486</v>
      </c>
      <c r="K3588" s="121">
        <v>22</v>
      </c>
      <c r="L3588" s="108"/>
      <c r="M3588" s="122">
        <v>15398</v>
      </c>
      <c r="N3588" s="123">
        <v>15817</v>
      </c>
      <c r="O3588" s="124">
        <v>15823</v>
      </c>
      <c r="P3588" s="123">
        <v>15632</v>
      </c>
      <c r="Q3588" s="124">
        <v>14766</v>
      </c>
      <c r="R3588" s="123">
        <v>17506</v>
      </c>
      <c r="S3588" s="124">
        <v>17893</v>
      </c>
      <c r="T3588" s="123">
        <v>18452</v>
      </c>
      <c r="U3588" s="124">
        <v>18438</v>
      </c>
      <c r="V3588" s="123">
        <v>17237</v>
      </c>
      <c r="W3588" s="124">
        <v>18099</v>
      </c>
      <c r="X3588" s="123">
        <v>20208</v>
      </c>
      <c r="Y3588" s="124">
        <v>21005</v>
      </c>
      <c r="Z3588" s="123">
        <v>21539</v>
      </c>
      <c r="AA3588" s="124">
        <v>21493</v>
      </c>
      <c r="AB3588" s="123">
        <v>20476</v>
      </c>
      <c r="AC3588" s="124">
        <v>20744</v>
      </c>
      <c r="AD3588" s="123">
        <v>22935</v>
      </c>
      <c r="AE3588" s="125">
        <v>23613</v>
      </c>
      <c r="AF3588" s="126">
        <v>23572</v>
      </c>
    </row>
    <row r="3589" spans="2:32">
      <c r="B3589" s="127">
        <v>3551</v>
      </c>
      <c r="C3589" s="128">
        <v>3551</v>
      </c>
      <c r="D3589" s="129">
        <v>148</v>
      </c>
      <c r="E3589" s="130">
        <v>5</v>
      </c>
      <c r="F3589" s="131">
        <v>28</v>
      </c>
      <c r="G3589" s="132" t="s">
        <v>486</v>
      </c>
      <c r="H3589" s="133">
        <v>5</v>
      </c>
      <c r="I3589" s="128">
        <v>27</v>
      </c>
      <c r="J3589" s="129" t="s">
        <v>486</v>
      </c>
      <c r="K3589" s="134">
        <v>23</v>
      </c>
      <c r="L3589" s="108"/>
      <c r="M3589" s="81">
        <v>14043</v>
      </c>
      <c r="N3589" s="135">
        <v>14640</v>
      </c>
      <c r="O3589" s="136">
        <v>14825</v>
      </c>
      <c r="P3589" s="135">
        <v>14644</v>
      </c>
      <c r="Q3589" s="136">
        <v>13968</v>
      </c>
      <c r="R3589" s="135">
        <v>16181</v>
      </c>
      <c r="S3589" s="136">
        <v>16786</v>
      </c>
      <c r="T3589" s="135">
        <v>17330</v>
      </c>
      <c r="U3589" s="136">
        <v>17515</v>
      </c>
      <c r="V3589" s="135">
        <v>16529</v>
      </c>
      <c r="W3589" s="136">
        <v>17286</v>
      </c>
      <c r="X3589" s="135">
        <v>18992</v>
      </c>
      <c r="Y3589" s="136">
        <v>20030</v>
      </c>
      <c r="Z3589" s="135">
        <v>20718</v>
      </c>
      <c r="AA3589" s="136">
        <v>20683</v>
      </c>
      <c r="AB3589" s="135">
        <v>19863</v>
      </c>
      <c r="AC3589" s="136">
        <v>19999</v>
      </c>
      <c r="AD3589" s="135">
        <v>22055</v>
      </c>
      <c r="AE3589" s="137">
        <v>22691</v>
      </c>
      <c r="AF3589" s="138">
        <v>22818</v>
      </c>
    </row>
    <row r="3590" spans="2:32">
      <c r="B3590" s="114">
        <v>3552</v>
      </c>
      <c r="C3590" s="115">
        <v>3552</v>
      </c>
      <c r="D3590" s="116">
        <v>148</v>
      </c>
      <c r="E3590" s="117">
        <v>5</v>
      </c>
      <c r="F3590" s="118">
        <v>28</v>
      </c>
      <c r="G3590" s="119" t="s">
        <v>486</v>
      </c>
      <c r="H3590" s="120">
        <v>5</v>
      </c>
      <c r="I3590" s="115">
        <v>27</v>
      </c>
      <c r="J3590" s="116" t="s">
        <v>486</v>
      </c>
      <c r="K3590" s="121">
        <v>24</v>
      </c>
      <c r="L3590" s="108"/>
      <c r="M3590" s="122">
        <v>12956</v>
      </c>
      <c r="N3590" s="123">
        <v>13608</v>
      </c>
      <c r="O3590" s="124">
        <v>13987</v>
      </c>
      <c r="P3590" s="123">
        <v>13742</v>
      </c>
      <c r="Q3590" s="124">
        <v>13311</v>
      </c>
      <c r="R3590" s="123">
        <v>15078</v>
      </c>
      <c r="S3590" s="124">
        <v>15781</v>
      </c>
      <c r="T3590" s="123">
        <v>16303</v>
      </c>
      <c r="U3590" s="124">
        <v>16662</v>
      </c>
      <c r="V3590" s="123">
        <v>15920</v>
      </c>
      <c r="W3590" s="124">
        <v>16604</v>
      </c>
      <c r="X3590" s="123">
        <v>17928</v>
      </c>
      <c r="Y3590" s="124">
        <v>19098</v>
      </c>
      <c r="Z3590" s="123">
        <v>19963</v>
      </c>
      <c r="AA3590" s="124">
        <v>19882</v>
      </c>
      <c r="AB3590" s="123">
        <v>19333</v>
      </c>
      <c r="AC3590" s="124">
        <v>19355</v>
      </c>
      <c r="AD3590" s="123">
        <v>21174</v>
      </c>
      <c r="AE3590" s="125">
        <v>21771</v>
      </c>
      <c r="AF3590" s="126">
        <v>22090</v>
      </c>
    </row>
    <row r="3591" spans="2:32">
      <c r="B3591" s="127">
        <v>3553</v>
      </c>
      <c r="C3591" s="128">
        <v>3553</v>
      </c>
      <c r="D3591" s="129">
        <v>149</v>
      </c>
      <c r="E3591" s="130">
        <v>5</v>
      </c>
      <c r="F3591" s="131">
        <v>29</v>
      </c>
      <c r="G3591" s="132" t="s">
        <v>486</v>
      </c>
      <c r="H3591" s="133">
        <v>5</v>
      </c>
      <c r="I3591" s="128">
        <v>28</v>
      </c>
      <c r="J3591" s="129" t="s">
        <v>486</v>
      </c>
      <c r="K3591" s="134">
        <v>1</v>
      </c>
      <c r="L3591" s="108"/>
      <c r="M3591" s="81">
        <v>12295</v>
      </c>
      <c r="N3591" s="135">
        <v>12933</v>
      </c>
      <c r="O3591" s="136">
        <v>13420</v>
      </c>
      <c r="P3591" s="135">
        <v>13209</v>
      </c>
      <c r="Q3591" s="136">
        <v>13114</v>
      </c>
      <c r="R3591" s="135">
        <v>14461</v>
      </c>
      <c r="S3591" s="136">
        <v>14980</v>
      </c>
      <c r="T3591" s="135">
        <v>15585</v>
      </c>
      <c r="U3591" s="136">
        <v>16018</v>
      </c>
      <c r="V3591" s="135">
        <v>15291</v>
      </c>
      <c r="W3591" s="136">
        <v>15926</v>
      </c>
      <c r="X3591" s="135">
        <v>17648</v>
      </c>
      <c r="Y3591" s="136">
        <v>18465</v>
      </c>
      <c r="Z3591" s="135">
        <v>19242</v>
      </c>
      <c r="AA3591" s="136">
        <v>18974</v>
      </c>
      <c r="AB3591" s="135">
        <v>18159</v>
      </c>
      <c r="AC3591" s="136">
        <v>18630</v>
      </c>
      <c r="AD3591" s="135">
        <v>20621</v>
      </c>
      <c r="AE3591" s="137">
        <v>21224</v>
      </c>
      <c r="AF3591" s="138">
        <v>21320</v>
      </c>
    </row>
    <row r="3592" spans="2:32">
      <c r="B3592" s="114">
        <v>3554</v>
      </c>
      <c r="C3592" s="115">
        <v>3554</v>
      </c>
      <c r="D3592" s="116">
        <v>149</v>
      </c>
      <c r="E3592" s="117">
        <v>5</v>
      </c>
      <c r="F3592" s="118">
        <v>29</v>
      </c>
      <c r="G3592" s="119" t="s">
        <v>486</v>
      </c>
      <c r="H3592" s="120">
        <v>5</v>
      </c>
      <c r="I3592" s="115">
        <v>28</v>
      </c>
      <c r="J3592" s="116" t="s">
        <v>486</v>
      </c>
      <c r="K3592" s="121">
        <v>2</v>
      </c>
      <c r="L3592" s="108"/>
      <c r="M3592" s="122">
        <v>12034</v>
      </c>
      <c r="N3592" s="123">
        <v>12688</v>
      </c>
      <c r="O3592" s="124">
        <v>13123</v>
      </c>
      <c r="P3592" s="123">
        <v>12810</v>
      </c>
      <c r="Q3592" s="124">
        <v>12779</v>
      </c>
      <c r="R3592" s="123">
        <v>14158</v>
      </c>
      <c r="S3592" s="124">
        <v>14626</v>
      </c>
      <c r="T3592" s="123">
        <v>15251</v>
      </c>
      <c r="U3592" s="124">
        <v>15625</v>
      </c>
      <c r="V3592" s="123">
        <v>14874</v>
      </c>
      <c r="W3592" s="124">
        <v>15589</v>
      </c>
      <c r="X3592" s="123">
        <v>17240</v>
      </c>
      <c r="Y3592" s="124">
        <v>18006</v>
      </c>
      <c r="Z3592" s="123">
        <v>18724</v>
      </c>
      <c r="AA3592" s="124">
        <v>18378</v>
      </c>
      <c r="AB3592" s="123">
        <v>17645</v>
      </c>
      <c r="AC3592" s="124">
        <v>18176</v>
      </c>
      <c r="AD3592" s="123">
        <v>20096</v>
      </c>
      <c r="AE3592" s="125">
        <v>20681</v>
      </c>
      <c r="AF3592" s="126">
        <v>20737</v>
      </c>
    </row>
    <row r="3593" spans="2:32">
      <c r="B3593" s="127">
        <v>3555</v>
      </c>
      <c r="C3593" s="128">
        <v>3555</v>
      </c>
      <c r="D3593" s="129">
        <v>149</v>
      </c>
      <c r="E3593" s="130">
        <v>5</v>
      </c>
      <c r="F3593" s="131">
        <v>29</v>
      </c>
      <c r="G3593" s="132" t="s">
        <v>486</v>
      </c>
      <c r="H3593" s="133">
        <v>5</v>
      </c>
      <c r="I3593" s="128">
        <v>28</v>
      </c>
      <c r="J3593" s="129" t="s">
        <v>486</v>
      </c>
      <c r="K3593" s="134">
        <v>3</v>
      </c>
      <c r="L3593" s="108"/>
      <c r="M3593" s="81">
        <v>11929</v>
      </c>
      <c r="N3593" s="135">
        <v>12595</v>
      </c>
      <c r="O3593" s="136">
        <v>12996</v>
      </c>
      <c r="P3593" s="135">
        <v>12633</v>
      </c>
      <c r="Q3593" s="136">
        <v>12648</v>
      </c>
      <c r="R3593" s="135">
        <v>14036</v>
      </c>
      <c r="S3593" s="136">
        <v>14443</v>
      </c>
      <c r="T3593" s="135">
        <v>15088</v>
      </c>
      <c r="U3593" s="136">
        <v>15405</v>
      </c>
      <c r="V3593" s="135">
        <v>14671</v>
      </c>
      <c r="W3593" s="136">
        <v>15387</v>
      </c>
      <c r="X3593" s="135">
        <v>16984</v>
      </c>
      <c r="Y3593" s="136">
        <v>17665</v>
      </c>
      <c r="Z3593" s="135">
        <v>18356</v>
      </c>
      <c r="AA3593" s="136">
        <v>17958</v>
      </c>
      <c r="AB3593" s="135">
        <v>17320</v>
      </c>
      <c r="AC3593" s="136">
        <v>17858</v>
      </c>
      <c r="AD3593" s="135">
        <v>19675</v>
      </c>
      <c r="AE3593" s="137">
        <v>20278</v>
      </c>
      <c r="AF3593" s="138">
        <v>20301</v>
      </c>
    </row>
    <row r="3594" spans="2:32">
      <c r="B3594" s="114">
        <v>3556</v>
      </c>
      <c r="C3594" s="115">
        <v>3556</v>
      </c>
      <c r="D3594" s="116">
        <v>149</v>
      </c>
      <c r="E3594" s="117">
        <v>5</v>
      </c>
      <c r="F3594" s="118">
        <v>29</v>
      </c>
      <c r="G3594" s="119" t="s">
        <v>486</v>
      </c>
      <c r="H3594" s="120">
        <v>5</v>
      </c>
      <c r="I3594" s="115">
        <v>28</v>
      </c>
      <c r="J3594" s="116" t="s">
        <v>486</v>
      </c>
      <c r="K3594" s="121">
        <v>4</v>
      </c>
      <c r="L3594" s="108"/>
      <c r="M3594" s="122">
        <v>11967</v>
      </c>
      <c r="N3594" s="123">
        <v>12608</v>
      </c>
      <c r="O3594" s="124">
        <v>13014</v>
      </c>
      <c r="P3594" s="123">
        <v>12528</v>
      </c>
      <c r="Q3594" s="124">
        <v>12513</v>
      </c>
      <c r="R3594" s="123">
        <v>13980</v>
      </c>
      <c r="S3594" s="124">
        <v>14353</v>
      </c>
      <c r="T3594" s="123">
        <v>14945</v>
      </c>
      <c r="U3594" s="124">
        <v>15207</v>
      </c>
      <c r="V3594" s="123">
        <v>14352</v>
      </c>
      <c r="W3594" s="124">
        <v>15228</v>
      </c>
      <c r="X3594" s="123">
        <v>16621</v>
      </c>
      <c r="Y3594" s="124">
        <v>17181</v>
      </c>
      <c r="Z3594" s="123">
        <v>17773</v>
      </c>
      <c r="AA3594" s="124">
        <v>17260</v>
      </c>
      <c r="AB3594" s="123">
        <v>16682</v>
      </c>
      <c r="AC3594" s="124">
        <v>17413</v>
      </c>
      <c r="AD3594" s="123">
        <v>18987</v>
      </c>
      <c r="AE3594" s="125">
        <v>19534</v>
      </c>
      <c r="AF3594" s="126">
        <v>19538</v>
      </c>
    </row>
    <row r="3595" spans="2:32">
      <c r="B3595" s="127">
        <v>3557</v>
      </c>
      <c r="C3595" s="128">
        <v>3557</v>
      </c>
      <c r="D3595" s="129">
        <v>149</v>
      </c>
      <c r="E3595" s="130">
        <v>5</v>
      </c>
      <c r="F3595" s="131">
        <v>29</v>
      </c>
      <c r="G3595" s="132" t="s">
        <v>486</v>
      </c>
      <c r="H3595" s="133">
        <v>5</v>
      </c>
      <c r="I3595" s="128">
        <v>28</v>
      </c>
      <c r="J3595" s="129" t="s">
        <v>486</v>
      </c>
      <c r="K3595" s="134">
        <v>5</v>
      </c>
      <c r="L3595" s="108"/>
      <c r="M3595" s="81">
        <v>12366</v>
      </c>
      <c r="N3595" s="135">
        <v>12993</v>
      </c>
      <c r="O3595" s="136">
        <v>13417</v>
      </c>
      <c r="P3595" s="135">
        <v>12537</v>
      </c>
      <c r="Q3595" s="136">
        <v>12507</v>
      </c>
      <c r="R3595" s="135">
        <v>14322</v>
      </c>
      <c r="S3595" s="136">
        <v>14585</v>
      </c>
      <c r="T3595" s="135">
        <v>15140</v>
      </c>
      <c r="U3595" s="136">
        <v>15431</v>
      </c>
      <c r="V3595" s="135">
        <v>14160</v>
      </c>
      <c r="W3595" s="136">
        <v>15353</v>
      </c>
      <c r="X3595" s="135">
        <v>16652</v>
      </c>
      <c r="Y3595" s="136">
        <v>16909</v>
      </c>
      <c r="Z3595" s="135">
        <v>17437</v>
      </c>
      <c r="AA3595" s="136">
        <v>16541</v>
      </c>
      <c r="AB3595" s="135">
        <v>16028</v>
      </c>
      <c r="AC3595" s="136">
        <v>17111</v>
      </c>
      <c r="AD3595" s="135">
        <v>18472</v>
      </c>
      <c r="AE3595" s="137">
        <v>18984</v>
      </c>
      <c r="AF3595" s="138">
        <v>18983</v>
      </c>
    </row>
    <row r="3596" spans="2:32">
      <c r="B3596" s="114">
        <v>3558</v>
      </c>
      <c r="C3596" s="115">
        <v>3558</v>
      </c>
      <c r="D3596" s="116">
        <v>149</v>
      </c>
      <c r="E3596" s="117">
        <v>5</v>
      </c>
      <c r="F3596" s="118">
        <v>29</v>
      </c>
      <c r="G3596" s="119" t="s">
        <v>486</v>
      </c>
      <c r="H3596" s="120">
        <v>5</v>
      </c>
      <c r="I3596" s="115">
        <v>28</v>
      </c>
      <c r="J3596" s="116" t="s">
        <v>486</v>
      </c>
      <c r="K3596" s="121">
        <v>6</v>
      </c>
      <c r="L3596" s="108"/>
      <c r="M3596" s="122">
        <v>13234</v>
      </c>
      <c r="N3596" s="123">
        <v>13835</v>
      </c>
      <c r="O3596" s="124">
        <v>14305</v>
      </c>
      <c r="P3596" s="123">
        <v>12737</v>
      </c>
      <c r="Q3596" s="124">
        <v>12540</v>
      </c>
      <c r="R3596" s="123">
        <v>15107</v>
      </c>
      <c r="S3596" s="124">
        <v>15477</v>
      </c>
      <c r="T3596" s="123">
        <v>15751</v>
      </c>
      <c r="U3596" s="124">
        <v>16055</v>
      </c>
      <c r="V3596" s="123">
        <v>13921</v>
      </c>
      <c r="W3596" s="124">
        <v>15993</v>
      </c>
      <c r="X3596" s="123">
        <v>17078</v>
      </c>
      <c r="Y3596" s="124">
        <v>17289</v>
      </c>
      <c r="Z3596" s="123">
        <v>17597</v>
      </c>
      <c r="AA3596" s="124">
        <v>16025</v>
      </c>
      <c r="AB3596" s="123">
        <v>15413</v>
      </c>
      <c r="AC3596" s="124">
        <v>17396</v>
      </c>
      <c r="AD3596" s="123">
        <v>18615</v>
      </c>
      <c r="AE3596" s="125">
        <v>18796</v>
      </c>
      <c r="AF3596" s="126">
        <v>18932</v>
      </c>
    </row>
    <row r="3597" spans="2:32">
      <c r="B3597" s="127">
        <v>3559</v>
      </c>
      <c r="C3597" s="128">
        <v>3559</v>
      </c>
      <c r="D3597" s="129">
        <v>149</v>
      </c>
      <c r="E3597" s="130">
        <v>5</v>
      </c>
      <c r="F3597" s="131">
        <v>29</v>
      </c>
      <c r="G3597" s="132" t="s">
        <v>486</v>
      </c>
      <c r="H3597" s="133">
        <v>5</v>
      </c>
      <c r="I3597" s="128">
        <v>28</v>
      </c>
      <c r="J3597" s="129" t="s">
        <v>486</v>
      </c>
      <c r="K3597" s="134">
        <v>7</v>
      </c>
      <c r="L3597" s="108"/>
      <c r="M3597" s="81">
        <v>14461</v>
      </c>
      <c r="N3597" s="135">
        <v>14934</v>
      </c>
      <c r="O3597" s="136">
        <v>15563</v>
      </c>
      <c r="P3597" s="135">
        <v>13156</v>
      </c>
      <c r="Q3597" s="136">
        <v>12783</v>
      </c>
      <c r="R3597" s="135">
        <v>16230</v>
      </c>
      <c r="S3597" s="136">
        <v>16654</v>
      </c>
      <c r="T3597" s="135">
        <v>16653</v>
      </c>
      <c r="U3597" s="136">
        <v>16988</v>
      </c>
      <c r="V3597" s="135">
        <v>13929</v>
      </c>
      <c r="W3597" s="136">
        <v>17003</v>
      </c>
      <c r="X3597" s="135">
        <v>17776</v>
      </c>
      <c r="Y3597" s="136">
        <v>18119</v>
      </c>
      <c r="Z3597" s="135">
        <v>18250</v>
      </c>
      <c r="AA3597" s="136">
        <v>15833</v>
      </c>
      <c r="AB3597" s="135">
        <v>15177</v>
      </c>
      <c r="AC3597" s="136">
        <v>18148</v>
      </c>
      <c r="AD3597" s="135">
        <v>19253</v>
      </c>
      <c r="AE3597" s="137">
        <v>19130</v>
      </c>
      <c r="AF3597" s="138">
        <v>19438</v>
      </c>
    </row>
    <row r="3598" spans="2:32">
      <c r="B3598" s="114">
        <v>3560</v>
      </c>
      <c r="C3598" s="115">
        <v>3560</v>
      </c>
      <c r="D3598" s="116">
        <v>149</v>
      </c>
      <c r="E3598" s="117">
        <v>5</v>
      </c>
      <c r="F3598" s="118">
        <v>29</v>
      </c>
      <c r="G3598" s="119" t="s">
        <v>486</v>
      </c>
      <c r="H3598" s="120">
        <v>5</v>
      </c>
      <c r="I3598" s="115">
        <v>28</v>
      </c>
      <c r="J3598" s="116" t="s">
        <v>486</v>
      </c>
      <c r="K3598" s="121">
        <v>8</v>
      </c>
      <c r="L3598" s="108"/>
      <c r="M3598" s="122">
        <v>15135</v>
      </c>
      <c r="N3598" s="123">
        <v>15400</v>
      </c>
      <c r="O3598" s="124">
        <v>16266</v>
      </c>
      <c r="P3598" s="123">
        <v>13887</v>
      </c>
      <c r="Q3598" s="124">
        <v>13175</v>
      </c>
      <c r="R3598" s="123">
        <v>16805</v>
      </c>
      <c r="S3598" s="124">
        <v>17398</v>
      </c>
      <c r="T3598" s="123">
        <v>17057</v>
      </c>
      <c r="U3598" s="124">
        <v>17527</v>
      </c>
      <c r="V3598" s="123">
        <v>14311</v>
      </c>
      <c r="W3598" s="124">
        <v>17598</v>
      </c>
      <c r="X3598" s="123">
        <v>18086</v>
      </c>
      <c r="Y3598" s="124">
        <v>18681</v>
      </c>
      <c r="Z3598" s="123">
        <v>18699</v>
      </c>
      <c r="AA3598" s="124">
        <v>16317</v>
      </c>
      <c r="AB3598" s="123">
        <v>15483</v>
      </c>
      <c r="AC3598" s="124">
        <v>18709</v>
      </c>
      <c r="AD3598" s="123">
        <v>19753</v>
      </c>
      <c r="AE3598" s="125">
        <v>19390</v>
      </c>
      <c r="AF3598" s="126">
        <v>19829</v>
      </c>
    </row>
    <row r="3599" spans="2:32">
      <c r="B3599" s="127">
        <v>3561</v>
      </c>
      <c r="C3599" s="128">
        <v>3561</v>
      </c>
      <c r="D3599" s="129">
        <v>149</v>
      </c>
      <c r="E3599" s="130">
        <v>5</v>
      </c>
      <c r="F3599" s="131">
        <v>29</v>
      </c>
      <c r="G3599" s="132" t="s">
        <v>486</v>
      </c>
      <c r="H3599" s="133">
        <v>5</v>
      </c>
      <c r="I3599" s="128">
        <v>28</v>
      </c>
      <c r="J3599" s="129" t="s">
        <v>486</v>
      </c>
      <c r="K3599" s="134">
        <v>9</v>
      </c>
      <c r="L3599" s="108"/>
      <c r="M3599" s="81">
        <v>15307</v>
      </c>
      <c r="N3599" s="135">
        <v>15406</v>
      </c>
      <c r="O3599" s="136">
        <v>16229</v>
      </c>
      <c r="P3599" s="135">
        <v>14389</v>
      </c>
      <c r="Q3599" s="136">
        <v>13528</v>
      </c>
      <c r="R3599" s="135">
        <v>16816</v>
      </c>
      <c r="S3599" s="136">
        <v>17442</v>
      </c>
      <c r="T3599" s="135">
        <v>16949</v>
      </c>
      <c r="U3599" s="136">
        <v>17354</v>
      </c>
      <c r="V3599" s="135">
        <v>14606</v>
      </c>
      <c r="W3599" s="136">
        <v>17796</v>
      </c>
      <c r="X3599" s="135">
        <v>17936</v>
      </c>
      <c r="Y3599" s="136">
        <v>18697</v>
      </c>
      <c r="Z3599" s="135">
        <v>18605</v>
      </c>
      <c r="AA3599" s="136">
        <v>16724</v>
      </c>
      <c r="AB3599" s="135">
        <v>15816</v>
      </c>
      <c r="AC3599" s="136">
        <v>19041</v>
      </c>
      <c r="AD3599" s="135">
        <v>19717</v>
      </c>
      <c r="AE3599" s="137">
        <v>19358</v>
      </c>
      <c r="AF3599" s="138">
        <v>19720</v>
      </c>
    </row>
    <row r="3600" spans="2:32">
      <c r="B3600" s="114">
        <v>3562</v>
      </c>
      <c r="C3600" s="115">
        <v>3562</v>
      </c>
      <c r="D3600" s="116">
        <v>149</v>
      </c>
      <c r="E3600" s="117">
        <v>5</v>
      </c>
      <c r="F3600" s="118">
        <v>29</v>
      </c>
      <c r="G3600" s="119" t="s">
        <v>486</v>
      </c>
      <c r="H3600" s="120">
        <v>5</v>
      </c>
      <c r="I3600" s="115">
        <v>28</v>
      </c>
      <c r="J3600" s="116" t="s">
        <v>486</v>
      </c>
      <c r="K3600" s="121">
        <v>10</v>
      </c>
      <c r="L3600" s="108"/>
      <c r="M3600" s="122">
        <v>15337</v>
      </c>
      <c r="N3600" s="123">
        <v>15233</v>
      </c>
      <c r="O3600" s="124">
        <v>15934</v>
      </c>
      <c r="P3600" s="123">
        <v>14378</v>
      </c>
      <c r="Q3600" s="124">
        <v>13606</v>
      </c>
      <c r="R3600" s="123">
        <v>16872</v>
      </c>
      <c r="S3600" s="124">
        <v>17422</v>
      </c>
      <c r="T3600" s="123">
        <v>16838</v>
      </c>
      <c r="U3600" s="124">
        <v>17164</v>
      </c>
      <c r="V3600" s="123">
        <v>14743</v>
      </c>
      <c r="W3600" s="124">
        <v>18020</v>
      </c>
      <c r="X3600" s="123">
        <v>18085</v>
      </c>
      <c r="Y3600" s="124">
        <v>18804</v>
      </c>
      <c r="Z3600" s="123">
        <v>18499</v>
      </c>
      <c r="AA3600" s="124">
        <v>16910</v>
      </c>
      <c r="AB3600" s="123">
        <v>16046</v>
      </c>
      <c r="AC3600" s="124">
        <v>19369</v>
      </c>
      <c r="AD3600" s="123">
        <v>19862</v>
      </c>
      <c r="AE3600" s="125">
        <v>19404</v>
      </c>
      <c r="AF3600" s="126">
        <v>19673</v>
      </c>
    </row>
    <row r="3601" spans="2:32">
      <c r="B3601" s="127">
        <v>3563</v>
      </c>
      <c r="C3601" s="128">
        <v>3563</v>
      </c>
      <c r="D3601" s="129">
        <v>149</v>
      </c>
      <c r="E3601" s="130">
        <v>5</v>
      </c>
      <c r="F3601" s="131">
        <v>29</v>
      </c>
      <c r="G3601" s="132" t="s">
        <v>486</v>
      </c>
      <c r="H3601" s="133">
        <v>5</v>
      </c>
      <c r="I3601" s="128">
        <v>28</v>
      </c>
      <c r="J3601" s="129" t="s">
        <v>486</v>
      </c>
      <c r="K3601" s="134">
        <v>11</v>
      </c>
      <c r="L3601" s="108"/>
      <c r="M3601" s="81">
        <v>15354</v>
      </c>
      <c r="N3601" s="135">
        <v>15169</v>
      </c>
      <c r="O3601" s="136">
        <v>15681</v>
      </c>
      <c r="P3601" s="135">
        <v>14214</v>
      </c>
      <c r="Q3601" s="136">
        <v>13597</v>
      </c>
      <c r="R3601" s="135">
        <v>16964</v>
      </c>
      <c r="S3601" s="136">
        <v>17431</v>
      </c>
      <c r="T3601" s="135">
        <v>16890</v>
      </c>
      <c r="U3601" s="136">
        <v>17007</v>
      </c>
      <c r="V3601" s="135">
        <v>14808</v>
      </c>
      <c r="W3601" s="136">
        <v>18188</v>
      </c>
      <c r="X3601" s="135">
        <v>18280</v>
      </c>
      <c r="Y3601" s="136">
        <v>18918</v>
      </c>
      <c r="Z3601" s="135">
        <v>18429</v>
      </c>
      <c r="AA3601" s="136">
        <v>16916</v>
      </c>
      <c r="AB3601" s="135">
        <v>16179</v>
      </c>
      <c r="AC3601" s="136">
        <v>19603</v>
      </c>
      <c r="AD3601" s="135">
        <v>20031</v>
      </c>
      <c r="AE3601" s="137">
        <v>19620</v>
      </c>
      <c r="AF3601" s="138">
        <v>19663</v>
      </c>
    </row>
    <row r="3602" spans="2:32">
      <c r="B3602" s="114">
        <v>3564</v>
      </c>
      <c r="C3602" s="115">
        <v>3564</v>
      </c>
      <c r="D3602" s="116">
        <v>149</v>
      </c>
      <c r="E3602" s="117">
        <v>5</v>
      </c>
      <c r="F3602" s="118">
        <v>29</v>
      </c>
      <c r="G3602" s="119" t="s">
        <v>486</v>
      </c>
      <c r="H3602" s="120">
        <v>5</v>
      </c>
      <c r="I3602" s="115">
        <v>28</v>
      </c>
      <c r="J3602" s="116" t="s">
        <v>486</v>
      </c>
      <c r="K3602" s="121">
        <v>12</v>
      </c>
      <c r="L3602" s="108"/>
      <c r="M3602" s="122">
        <v>15383</v>
      </c>
      <c r="N3602" s="123">
        <v>15091</v>
      </c>
      <c r="O3602" s="124">
        <v>15423</v>
      </c>
      <c r="P3602" s="123">
        <v>14141</v>
      </c>
      <c r="Q3602" s="124">
        <v>13669</v>
      </c>
      <c r="R3602" s="123">
        <v>17022</v>
      </c>
      <c r="S3602" s="124">
        <v>17534</v>
      </c>
      <c r="T3602" s="123">
        <v>16840</v>
      </c>
      <c r="U3602" s="124">
        <v>16803</v>
      </c>
      <c r="V3602" s="123">
        <v>14901</v>
      </c>
      <c r="W3602" s="124">
        <v>18303</v>
      </c>
      <c r="X3602" s="123">
        <v>18380</v>
      </c>
      <c r="Y3602" s="124">
        <v>19088</v>
      </c>
      <c r="Z3602" s="123">
        <v>18284</v>
      </c>
      <c r="AA3602" s="124">
        <v>16931</v>
      </c>
      <c r="AB3602" s="123">
        <v>16313</v>
      </c>
      <c r="AC3602" s="124">
        <v>19770</v>
      </c>
      <c r="AD3602" s="123">
        <v>20222</v>
      </c>
      <c r="AE3602" s="125">
        <v>19660</v>
      </c>
      <c r="AF3602" s="126">
        <v>19538</v>
      </c>
    </row>
    <row r="3603" spans="2:32">
      <c r="B3603" s="127">
        <v>3565</v>
      </c>
      <c r="C3603" s="128">
        <v>3565</v>
      </c>
      <c r="D3603" s="129">
        <v>149</v>
      </c>
      <c r="E3603" s="130">
        <v>5</v>
      </c>
      <c r="F3603" s="131">
        <v>29</v>
      </c>
      <c r="G3603" s="132" t="s">
        <v>486</v>
      </c>
      <c r="H3603" s="133">
        <v>5</v>
      </c>
      <c r="I3603" s="128">
        <v>28</v>
      </c>
      <c r="J3603" s="129" t="s">
        <v>486</v>
      </c>
      <c r="K3603" s="134">
        <v>13</v>
      </c>
      <c r="L3603" s="108"/>
      <c r="M3603" s="81">
        <v>15503</v>
      </c>
      <c r="N3603" s="135">
        <v>15161</v>
      </c>
      <c r="O3603" s="136">
        <v>15470</v>
      </c>
      <c r="P3603" s="135">
        <v>13991</v>
      </c>
      <c r="Q3603" s="136">
        <v>13654</v>
      </c>
      <c r="R3603" s="135">
        <v>17148</v>
      </c>
      <c r="S3603" s="136">
        <v>17648</v>
      </c>
      <c r="T3603" s="135">
        <v>16947</v>
      </c>
      <c r="U3603" s="136">
        <v>16862</v>
      </c>
      <c r="V3603" s="135">
        <v>14896</v>
      </c>
      <c r="W3603" s="136">
        <v>18443</v>
      </c>
      <c r="X3603" s="135">
        <v>18512</v>
      </c>
      <c r="Y3603" s="136">
        <v>19206</v>
      </c>
      <c r="Z3603" s="135">
        <v>18357</v>
      </c>
      <c r="AA3603" s="136">
        <v>16794</v>
      </c>
      <c r="AB3603" s="135">
        <v>16303</v>
      </c>
      <c r="AC3603" s="136">
        <v>19907</v>
      </c>
      <c r="AD3603" s="135">
        <v>20343</v>
      </c>
      <c r="AE3603" s="137">
        <v>19798</v>
      </c>
      <c r="AF3603" s="138">
        <v>19620</v>
      </c>
    </row>
    <row r="3604" spans="2:32">
      <c r="B3604" s="114">
        <v>3566</v>
      </c>
      <c r="C3604" s="115">
        <v>3566</v>
      </c>
      <c r="D3604" s="116">
        <v>149</v>
      </c>
      <c r="E3604" s="117">
        <v>5</v>
      </c>
      <c r="F3604" s="118">
        <v>29</v>
      </c>
      <c r="G3604" s="119" t="s">
        <v>486</v>
      </c>
      <c r="H3604" s="120">
        <v>5</v>
      </c>
      <c r="I3604" s="115">
        <v>28</v>
      </c>
      <c r="J3604" s="116" t="s">
        <v>486</v>
      </c>
      <c r="K3604" s="121">
        <v>14</v>
      </c>
      <c r="L3604" s="108"/>
      <c r="M3604" s="122">
        <v>15468</v>
      </c>
      <c r="N3604" s="123">
        <v>15071</v>
      </c>
      <c r="O3604" s="124">
        <v>15239</v>
      </c>
      <c r="P3604" s="123">
        <v>13728</v>
      </c>
      <c r="Q3604" s="124">
        <v>13602</v>
      </c>
      <c r="R3604" s="123">
        <v>17092</v>
      </c>
      <c r="S3604" s="124">
        <v>17577</v>
      </c>
      <c r="T3604" s="123">
        <v>16815</v>
      </c>
      <c r="U3604" s="124">
        <v>16635</v>
      </c>
      <c r="V3604" s="123">
        <v>14816</v>
      </c>
      <c r="W3604" s="124">
        <v>18406</v>
      </c>
      <c r="X3604" s="123">
        <v>18426</v>
      </c>
      <c r="Y3604" s="124">
        <v>19141</v>
      </c>
      <c r="Z3604" s="123">
        <v>18073</v>
      </c>
      <c r="AA3604" s="124">
        <v>16485</v>
      </c>
      <c r="AB3604" s="123">
        <v>16193</v>
      </c>
      <c r="AC3604" s="124">
        <v>19860</v>
      </c>
      <c r="AD3604" s="123">
        <v>20246</v>
      </c>
      <c r="AE3604" s="125">
        <v>19598</v>
      </c>
      <c r="AF3604" s="126">
        <v>19317</v>
      </c>
    </row>
    <row r="3605" spans="2:32">
      <c r="B3605" s="127">
        <v>3567</v>
      </c>
      <c r="C3605" s="128">
        <v>3567</v>
      </c>
      <c r="D3605" s="129">
        <v>149</v>
      </c>
      <c r="E3605" s="130">
        <v>5</v>
      </c>
      <c r="F3605" s="131">
        <v>29</v>
      </c>
      <c r="G3605" s="132" t="s">
        <v>486</v>
      </c>
      <c r="H3605" s="133">
        <v>5</v>
      </c>
      <c r="I3605" s="128">
        <v>28</v>
      </c>
      <c r="J3605" s="129" t="s">
        <v>486</v>
      </c>
      <c r="K3605" s="134">
        <v>15</v>
      </c>
      <c r="L3605" s="108"/>
      <c r="M3605" s="81">
        <v>15537</v>
      </c>
      <c r="N3605" s="135">
        <v>15166</v>
      </c>
      <c r="O3605" s="136">
        <v>15217</v>
      </c>
      <c r="P3605" s="135">
        <v>13774</v>
      </c>
      <c r="Q3605" s="136">
        <v>13692</v>
      </c>
      <c r="R3605" s="135">
        <v>17114</v>
      </c>
      <c r="S3605" s="136">
        <v>17595</v>
      </c>
      <c r="T3605" s="135">
        <v>16895</v>
      </c>
      <c r="U3605" s="136">
        <v>16577</v>
      </c>
      <c r="V3605" s="135">
        <v>14887</v>
      </c>
      <c r="W3605" s="136">
        <v>18531</v>
      </c>
      <c r="X3605" s="135">
        <v>18422</v>
      </c>
      <c r="Y3605" s="136">
        <v>19139</v>
      </c>
      <c r="Z3605" s="135">
        <v>17972</v>
      </c>
      <c r="AA3605" s="136">
        <v>16488</v>
      </c>
      <c r="AB3605" s="135">
        <v>16242</v>
      </c>
      <c r="AC3605" s="136">
        <v>19966</v>
      </c>
      <c r="AD3605" s="135">
        <v>20221</v>
      </c>
      <c r="AE3605" s="137">
        <v>19619</v>
      </c>
      <c r="AF3605" s="138">
        <v>19192</v>
      </c>
    </row>
    <row r="3606" spans="2:32">
      <c r="B3606" s="114">
        <v>3568</v>
      </c>
      <c r="C3606" s="115">
        <v>3568</v>
      </c>
      <c r="D3606" s="116">
        <v>149</v>
      </c>
      <c r="E3606" s="117">
        <v>5</v>
      </c>
      <c r="F3606" s="118">
        <v>29</v>
      </c>
      <c r="G3606" s="119" t="s">
        <v>486</v>
      </c>
      <c r="H3606" s="120">
        <v>5</v>
      </c>
      <c r="I3606" s="115">
        <v>28</v>
      </c>
      <c r="J3606" s="116" t="s">
        <v>486</v>
      </c>
      <c r="K3606" s="121">
        <v>16</v>
      </c>
      <c r="L3606" s="108"/>
      <c r="M3606" s="122">
        <v>15968</v>
      </c>
      <c r="N3606" s="123">
        <v>15507</v>
      </c>
      <c r="O3606" s="124">
        <v>15411</v>
      </c>
      <c r="P3606" s="123">
        <v>14145</v>
      </c>
      <c r="Q3606" s="124">
        <v>14194</v>
      </c>
      <c r="R3606" s="123">
        <v>17726</v>
      </c>
      <c r="S3606" s="124">
        <v>17918</v>
      </c>
      <c r="T3606" s="123">
        <v>17166</v>
      </c>
      <c r="U3606" s="124">
        <v>16662</v>
      </c>
      <c r="V3606" s="123">
        <v>15369</v>
      </c>
      <c r="W3606" s="124">
        <v>18837</v>
      </c>
      <c r="X3606" s="123">
        <v>19103</v>
      </c>
      <c r="Y3606" s="124">
        <v>19347</v>
      </c>
      <c r="Z3606" s="123">
        <v>17978</v>
      </c>
      <c r="AA3606" s="124">
        <v>16718</v>
      </c>
      <c r="AB3606" s="123">
        <v>16667</v>
      </c>
      <c r="AC3606" s="124">
        <v>20200</v>
      </c>
      <c r="AD3606" s="123">
        <v>20402</v>
      </c>
      <c r="AE3606" s="125">
        <v>19709</v>
      </c>
      <c r="AF3606" s="126">
        <v>19147</v>
      </c>
    </row>
    <row r="3607" spans="2:32">
      <c r="B3607" s="127">
        <v>3569</v>
      </c>
      <c r="C3607" s="128">
        <v>3569</v>
      </c>
      <c r="D3607" s="129">
        <v>149</v>
      </c>
      <c r="E3607" s="130">
        <v>5</v>
      </c>
      <c r="F3607" s="131">
        <v>29</v>
      </c>
      <c r="G3607" s="132" t="s">
        <v>486</v>
      </c>
      <c r="H3607" s="133">
        <v>5</v>
      </c>
      <c r="I3607" s="128">
        <v>28</v>
      </c>
      <c r="J3607" s="129" t="s">
        <v>486</v>
      </c>
      <c r="K3607" s="134">
        <v>17</v>
      </c>
      <c r="L3607" s="108"/>
      <c r="M3607" s="81">
        <v>16314</v>
      </c>
      <c r="N3607" s="135">
        <v>15815</v>
      </c>
      <c r="O3607" s="136">
        <v>15751</v>
      </c>
      <c r="P3607" s="135">
        <v>14599</v>
      </c>
      <c r="Q3607" s="136">
        <v>14859</v>
      </c>
      <c r="R3607" s="135">
        <v>18070</v>
      </c>
      <c r="S3607" s="136">
        <v>18321</v>
      </c>
      <c r="T3607" s="135">
        <v>17549</v>
      </c>
      <c r="U3607" s="136">
        <v>16971</v>
      </c>
      <c r="V3607" s="135">
        <v>16049</v>
      </c>
      <c r="W3607" s="136">
        <v>19215</v>
      </c>
      <c r="X3607" s="135">
        <v>19405</v>
      </c>
      <c r="Y3607" s="136">
        <v>19772</v>
      </c>
      <c r="Z3607" s="135">
        <v>18349</v>
      </c>
      <c r="AA3607" s="136">
        <v>17157</v>
      </c>
      <c r="AB3607" s="135">
        <v>17370</v>
      </c>
      <c r="AC3607" s="136">
        <v>20605</v>
      </c>
      <c r="AD3607" s="135">
        <v>20829</v>
      </c>
      <c r="AE3607" s="137">
        <v>20134</v>
      </c>
      <c r="AF3607" s="138">
        <v>19529</v>
      </c>
    </row>
    <row r="3608" spans="2:32">
      <c r="B3608" s="114">
        <v>3570</v>
      </c>
      <c r="C3608" s="115">
        <v>3570</v>
      </c>
      <c r="D3608" s="116">
        <v>149</v>
      </c>
      <c r="E3608" s="117">
        <v>5</v>
      </c>
      <c r="F3608" s="118">
        <v>29</v>
      </c>
      <c r="G3608" s="119" t="s">
        <v>486</v>
      </c>
      <c r="H3608" s="120">
        <v>5</v>
      </c>
      <c r="I3608" s="115">
        <v>28</v>
      </c>
      <c r="J3608" s="116" t="s">
        <v>486</v>
      </c>
      <c r="K3608" s="121">
        <v>18</v>
      </c>
      <c r="L3608" s="108"/>
      <c r="M3608" s="122">
        <v>16439</v>
      </c>
      <c r="N3608" s="123">
        <v>16072</v>
      </c>
      <c r="O3608" s="124">
        <v>16130</v>
      </c>
      <c r="P3608" s="123">
        <v>15073</v>
      </c>
      <c r="Q3608" s="124">
        <v>15266</v>
      </c>
      <c r="R3608" s="123">
        <v>18220</v>
      </c>
      <c r="S3608" s="124">
        <v>18421</v>
      </c>
      <c r="T3608" s="123">
        <v>18005</v>
      </c>
      <c r="U3608" s="124">
        <v>17634</v>
      </c>
      <c r="V3608" s="123">
        <v>16700</v>
      </c>
      <c r="W3608" s="124">
        <v>19457</v>
      </c>
      <c r="X3608" s="123">
        <v>19678</v>
      </c>
      <c r="Y3608" s="124">
        <v>20030</v>
      </c>
      <c r="Z3608" s="123">
        <v>19165</v>
      </c>
      <c r="AA3608" s="124">
        <v>18067</v>
      </c>
      <c r="AB3608" s="123">
        <v>18205</v>
      </c>
      <c r="AC3608" s="124">
        <v>21072</v>
      </c>
      <c r="AD3608" s="123">
        <v>21190</v>
      </c>
      <c r="AE3608" s="125">
        <v>21022</v>
      </c>
      <c r="AF3608" s="126">
        <v>20425</v>
      </c>
    </row>
    <row r="3609" spans="2:32">
      <c r="B3609" s="127">
        <v>3571</v>
      </c>
      <c r="C3609" s="128">
        <v>3571</v>
      </c>
      <c r="D3609" s="129">
        <v>149</v>
      </c>
      <c r="E3609" s="130">
        <v>5</v>
      </c>
      <c r="F3609" s="131">
        <v>29</v>
      </c>
      <c r="G3609" s="132" t="s">
        <v>486</v>
      </c>
      <c r="H3609" s="133">
        <v>5</v>
      </c>
      <c r="I3609" s="128">
        <v>28</v>
      </c>
      <c r="J3609" s="129" t="s">
        <v>486</v>
      </c>
      <c r="K3609" s="134">
        <v>19</v>
      </c>
      <c r="L3609" s="108"/>
      <c r="M3609" s="81">
        <v>16754</v>
      </c>
      <c r="N3609" s="135">
        <v>16301</v>
      </c>
      <c r="O3609" s="136">
        <v>16157</v>
      </c>
      <c r="P3609" s="135">
        <v>15115</v>
      </c>
      <c r="Q3609" s="136">
        <v>15648</v>
      </c>
      <c r="R3609" s="135">
        <v>18569</v>
      </c>
      <c r="S3609" s="136">
        <v>18787</v>
      </c>
      <c r="T3609" s="135">
        <v>18424</v>
      </c>
      <c r="U3609" s="136">
        <v>17947</v>
      </c>
      <c r="V3609" s="135">
        <v>17223</v>
      </c>
      <c r="W3609" s="136">
        <v>19900</v>
      </c>
      <c r="X3609" s="135">
        <v>20398</v>
      </c>
      <c r="Y3609" s="136">
        <v>20730</v>
      </c>
      <c r="Z3609" s="135">
        <v>19814</v>
      </c>
      <c r="AA3609" s="136">
        <v>18660</v>
      </c>
      <c r="AB3609" s="135">
        <v>18966</v>
      </c>
      <c r="AC3609" s="136">
        <v>21772</v>
      </c>
      <c r="AD3609" s="135">
        <v>22060</v>
      </c>
      <c r="AE3609" s="137">
        <v>21972</v>
      </c>
      <c r="AF3609" s="138">
        <v>21225</v>
      </c>
    </row>
    <row r="3610" spans="2:32">
      <c r="B3610" s="114">
        <v>3572</v>
      </c>
      <c r="C3610" s="115">
        <v>3572</v>
      </c>
      <c r="D3610" s="116">
        <v>149</v>
      </c>
      <c r="E3610" s="117">
        <v>5</v>
      </c>
      <c r="F3610" s="118">
        <v>29</v>
      </c>
      <c r="G3610" s="119" t="s">
        <v>486</v>
      </c>
      <c r="H3610" s="120">
        <v>5</v>
      </c>
      <c r="I3610" s="115">
        <v>28</v>
      </c>
      <c r="J3610" s="116" t="s">
        <v>486</v>
      </c>
      <c r="K3610" s="121">
        <v>20</v>
      </c>
      <c r="L3610" s="108"/>
      <c r="M3610" s="122">
        <v>16699</v>
      </c>
      <c r="N3610" s="123">
        <v>16330</v>
      </c>
      <c r="O3610" s="124">
        <v>16404</v>
      </c>
      <c r="P3610" s="123">
        <v>15269</v>
      </c>
      <c r="Q3610" s="124">
        <v>15908</v>
      </c>
      <c r="R3610" s="123">
        <v>18696</v>
      </c>
      <c r="S3610" s="124">
        <v>18926</v>
      </c>
      <c r="T3610" s="123">
        <v>18637</v>
      </c>
      <c r="U3610" s="124">
        <v>18430</v>
      </c>
      <c r="V3610" s="123">
        <v>17588</v>
      </c>
      <c r="W3610" s="124">
        <v>20355</v>
      </c>
      <c r="X3610" s="123">
        <v>20929</v>
      </c>
      <c r="Y3610" s="124">
        <v>21397</v>
      </c>
      <c r="Z3610" s="123">
        <v>20720</v>
      </c>
      <c r="AA3610" s="124">
        <v>19514</v>
      </c>
      <c r="AB3610" s="123">
        <v>19746</v>
      </c>
      <c r="AC3610" s="124">
        <v>22450</v>
      </c>
      <c r="AD3610" s="123">
        <v>22962</v>
      </c>
      <c r="AE3610" s="125">
        <v>22780</v>
      </c>
      <c r="AF3610" s="126">
        <v>22300</v>
      </c>
    </row>
    <row r="3611" spans="2:32">
      <c r="B3611" s="127">
        <v>3573</v>
      </c>
      <c r="C3611" s="128">
        <v>3573</v>
      </c>
      <c r="D3611" s="129">
        <v>149</v>
      </c>
      <c r="E3611" s="130">
        <v>5</v>
      </c>
      <c r="F3611" s="131">
        <v>29</v>
      </c>
      <c r="G3611" s="132" t="s">
        <v>486</v>
      </c>
      <c r="H3611" s="133">
        <v>5</v>
      </c>
      <c r="I3611" s="128">
        <v>28</v>
      </c>
      <c r="J3611" s="129" t="s">
        <v>486</v>
      </c>
      <c r="K3611" s="134">
        <v>21</v>
      </c>
      <c r="L3611" s="108"/>
      <c r="M3611" s="81">
        <v>16318</v>
      </c>
      <c r="N3611" s="135">
        <v>16096</v>
      </c>
      <c r="O3611" s="136">
        <v>16142</v>
      </c>
      <c r="P3611" s="135">
        <v>15191</v>
      </c>
      <c r="Q3611" s="136">
        <v>16048</v>
      </c>
      <c r="R3611" s="135">
        <v>18505</v>
      </c>
      <c r="S3611" s="136">
        <v>18928</v>
      </c>
      <c r="T3611" s="135">
        <v>18682</v>
      </c>
      <c r="U3611" s="136">
        <v>18505</v>
      </c>
      <c r="V3611" s="135">
        <v>18022</v>
      </c>
      <c r="W3611" s="136">
        <v>20515</v>
      </c>
      <c r="X3611" s="135">
        <v>21215</v>
      </c>
      <c r="Y3611" s="136">
        <v>21919</v>
      </c>
      <c r="Z3611" s="135">
        <v>21296</v>
      </c>
      <c r="AA3611" s="136">
        <v>20266</v>
      </c>
      <c r="AB3611" s="135">
        <v>20583</v>
      </c>
      <c r="AC3611" s="136">
        <v>22956</v>
      </c>
      <c r="AD3611" s="135">
        <v>23808</v>
      </c>
      <c r="AE3611" s="137">
        <v>23628</v>
      </c>
      <c r="AF3611" s="138">
        <v>23122</v>
      </c>
    </row>
    <row r="3612" spans="2:32">
      <c r="B3612" s="114">
        <v>3574</v>
      </c>
      <c r="C3612" s="115">
        <v>3574</v>
      </c>
      <c r="D3612" s="116">
        <v>149</v>
      </c>
      <c r="E3612" s="117">
        <v>5</v>
      </c>
      <c r="F3612" s="118">
        <v>29</v>
      </c>
      <c r="G3612" s="119" t="s">
        <v>486</v>
      </c>
      <c r="H3612" s="120">
        <v>5</v>
      </c>
      <c r="I3612" s="115">
        <v>28</v>
      </c>
      <c r="J3612" s="116" t="s">
        <v>486</v>
      </c>
      <c r="K3612" s="121">
        <v>22</v>
      </c>
      <c r="L3612" s="108"/>
      <c r="M3612" s="122">
        <v>15306</v>
      </c>
      <c r="N3612" s="123">
        <v>15298</v>
      </c>
      <c r="O3612" s="124">
        <v>15400</v>
      </c>
      <c r="P3612" s="123">
        <v>14594</v>
      </c>
      <c r="Q3612" s="124">
        <v>15539</v>
      </c>
      <c r="R3612" s="123">
        <v>17590</v>
      </c>
      <c r="S3612" s="124">
        <v>18141</v>
      </c>
      <c r="T3612" s="123">
        <v>18077</v>
      </c>
      <c r="U3612" s="124">
        <v>17980</v>
      </c>
      <c r="V3612" s="123">
        <v>17713</v>
      </c>
      <c r="W3612" s="124">
        <v>19796</v>
      </c>
      <c r="X3612" s="123">
        <v>20588</v>
      </c>
      <c r="Y3612" s="124">
        <v>21465</v>
      </c>
      <c r="Z3612" s="123">
        <v>21078</v>
      </c>
      <c r="AA3612" s="124">
        <v>20182</v>
      </c>
      <c r="AB3612" s="123">
        <v>20515</v>
      </c>
      <c r="AC3612" s="124">
        <v>22430</v>
      </c>
      <c r="AD3612" s="123">
        <v>23544</v>
      </c>
      <c r="AE3612" s="125">
        <v>23502</v>
      </c>
      <c r="AF3612" s="126">
        <v>23070</v>
      </c>
    </row>
    <row r="3613" spans="2:32">
      <c r="B3613" s="127">
        <v>3575</v>
      </c>
      <c r="C3613" s="128">
        <v>3575</v>
      </c>
      <c r="D3613" s="129">
        <v>149</v>
      </c>
      <c r="E3613" s="130">
        <v>5</v>
      </c>
      <c r="F3613" s="131">
        <v>29</v>
      </c>
      <c r="G3613" s="132" t="s">
        <v>486</v>
      </c>
      <c r="H3613" s="133">
        <v>5</v>
      </c>
      <c r="I3613" s="128">
        <v>28</v>
      </c>
      <c r="J3613" s="129" t="s">
        <v>486</v>
      </c>
      <c r="K3613" s="134">
        <v>23</v>
      </c>
      <c r="L3613" s="108"/>
      <c r="M3613" s="81">
        <v>14128</v>
      </c>
      <c r="N3613" s="135">
        <v>14295</v>
      </c>
      <c r="O3613" s="136">
        <v>14388</v>
      </c>
      <c r="P3613" s="135">
        <v>13778</v>
      </c>
      <c r="Q3613" s="136">
        <v>14623</v>
      </c>
      <c r="R3613" s="135">
        <v>16433</v>
      </c>
      <c r="S3613" s="136">
        <v>16972</v>
      </c>
      <c r="T3613" s="135">
        <v>17101</v>
      </c>
      <c r="U3613" s="136">
        <v>17023</v>
      </c>
      <c r="V3613" s="135">
        <v>16861</v>
      </c>
      <c r="W3613" s="136">
        <v>18624</v>
      </c>
      <c r="X3613" s="135">
        <v>19558</v>
      </c>
      <c r="Y3613" s="136">
        <v>20423</v>
      </c>
      <c r="Z3613" s="135">
        <v>20228</v>
      </c>
      <c r="AA3613" s="136">
        <v>19526</v>
      </c>
      <c r="AB3613" s="135">
        <v>19733</v>
      </c>
      <c r="AC3613" s="136">
        <v>21325</v>
      </c>
      <c r="AD3613" s="135">
        <v>22580</v>
      </c>
      <c r="AE3613" s="137">
        <v>22721</v>
      </c>
      <c r="AF3613" s="138">
        <v>22295</v>
      </c>
    </row>
    <row r="3614" spans="2:32">
      <c r="B3614" s="114">
        <v>3576</v>
      </c>
      <c r="C3614" s="115">
        <v>3576</v>
      </c>
      <c r="D3614" s="116">
        <v>149</v>
      </c>
      <c r="E3614" s="117">
        <v>5</v>
      </c>
      <c r="F3614" s="118">
        <v>29</v>
      </c>
      <c r="G3614" s="119" t="s">
        <v>486</v>
      </c>
      <c r="H3614" s="120">
        <v>5</v>
      </c>
      <c r="I3614" s="115">
        <v>28</v>
      </c>
      <c r="J3614" s="116" t="s">
        <v>486</v>
      </c>
      <c r="K3614" s="121">
        <v>24</v>
      </c>
      <c r="L3614" s="108"/>
      <c r="M3614" s="122">
        <v>13170</v>
      </c>
      <c r="N3614" s="123">
        <v>13449</v>
      </c>
      <c r="O3614" s="124">
        <v>13482</v>
      </c>
      <c r="P3614" s="123">
        <v>13127</v>
      </c>
      <c r="Q3614" s="124">
        <v>13896</v>
      </c>
      <c r="R3614" s="123">
        <v>15415</v>
      </c>
      <c r="S3614" s="124">
        <v>15924</v>
      </c>
      <c r="T3614" s="123">
        <v>16232</v>
      </c>
      <c r="U3614" s="124">
        <v>16136</v>
      </c>
      <c r="V3614" s="123">
        <v>16160</v>
      </c>
      <c r="W3614" s="124">
        <v>17526</v>
      </c>
      <c r="X3614" s="123">
        <v>18608</v>
      </c>
      <c r="Y3614" s="124">
        <v>19467</v>
      </c>
      <c r="Z3614" s="123">
        <v>19408</v>
      </c>
      <c r="AA3614" s="124">
        <v>18977</v>
      </c>
      <c r="AB3614" s="123">
        <v>19078</v>
      </c>
      <c r="AC3614" s="124">
        <v>20252</v>
      </c>
      <c r="AD3614" s="123">
        <v>21653</v>
      </c>
      <c r="AE3614" s="125">
        <v>21979</v>
      </c>
      <c r="AF3614" s="126">
        <v>21504</v>
      </c>
    </row>
    <row r="3615" spans="2:32">
      <c r="B3615" s="127">
        <v>3577</v>
      </c>
      <c r="C3615" s="128">
        <v>3577</v>
      </c>
      <c r="D3615" s="129">
        <v>150</v>
      </c>
      <c r="E3615" s="130">
        <v>5</v>
      </c>
      <c r="F3615" s="131">
        <v>30</v>
      </c>
      <c r="G3615" s="132" t="s">
        <v>486</v>
      </c>
      <c r="H3615" s="133">
        <v>5</v>
      </c>
      <c r="I3615" s="128">
        <v>29</v>
      </c>
      <c r="J3615" s="129" t="s">
        <v>486</v>
      </c>
      <c r="K3615" s="134">
        <v>1</v>
      </c>
      <c r="L3615" s="108"/>
      <c r="M3615" s="81">
        <v>12409</v>
      </c>
      <c r="N3615" s="135">
        <v>12986</v>
      </c>
      <c r="O3615" s="136">
        <v>13087</v>
      </c>
      <c r="P3615" s="135">
        <v>13076</v>
      </c>
      <c r="Q3615" s="136">
        <v>13432</v>
      </c>
      <c r="R3615" s="135">
        <v>14683</v>
      </c>
      <c r="S3615" s="136">
        <v>15282</v>
      </c>
      <c r="T3615" s="135">
        <v>15663</v>
      </c>
      <c r="U3615" s="136">
        <v>15550</v>
      </c>
      <c r="V3615" s="135">
        <v>15602</v>
      </c>
      <c r="W3615" s="136">
        <v>17169</v>
      </c>
      <c r="X3615" s="135">
        <v>18032</v>
      </c>
      <c r="Y3615" s="136">
        <v>18950</v>
      </c>
      <c r="Z3615" s="135">
        <v>18622</v>
      </c>
      <c r="AA3615" s="136">
        <v>17968</v>
      </c>
      <c r="AB3615" s="135">
        <v>18456</v>
      </c>
      <c r="AC3615" s="136">
        <v>20165</v>
      </c>
      <c r="AD3615" s="135">
        <v>21194</v>
      </c>
      <c r="AE3615" s="137">
        <v>21306</v>
      </c>
      <c r="AF3615" s="138">
        <v>20632</v>
      </c>
    </row>
    <row r="3616" spans="2:32">
      <c r="B3616" s="114">
        <v>3578</v>
      </c>
      <c r="C3616" s="115">
        <v>3578</v>
      </c>
      <c r="D3616" s="116">
        <v>150</v>
      </c>
      <c r="E3616" s="117">
        <v>5</v>
      </c>
      <c r="F3616" s="118">
        <v>30</v>
      </c>
      <c r="G3616" s="119" t="s">
        <v>486</v>
      </c>
      <c r="H3616" s="120">
        <v>5</v>
      </c>
      <c r="I3616" s="115">
        <v>29</v>
      </c>
      <c r="J3616" s="116" t="s">
        <v>486</v>
      </c>
      <c r="K3616" s="121">
        <v>2</v>
      </c>
      <c r="L3616" s="108"/>
      <c r="M3616" s="122">
        <v>12138</v>
      </c>
      <c r="N3616" s="123">
        <v>12717</v>
      </c>
      <c r="O3616" s="124">
        <v>12709</v>
      </c>
      <c r="P3616" s="123">
        <v>12751</v>
      </c>
      <c r="Q3616" s="124">
        <v>13175</v>
      </c>
      <c r="R3616" s="123">
        <v>14340</v>
      </c>
      <c r="S3616" s="124">
        <v>14961</v>
      </c>
      <c r="T3616" s="123">
        <v>15288</v>
      </c>
      <c r="U3616" s="124">
        <v>15084</v>
      </c>
      <c r="V3616" s="123">
        <v>15279</v>
      </c>
      <c r="W3616" s="124">
        <v>16757</v>
      </c>
      <c r="X3616" s="123">
        <v>17590</v>
      </c>
      <c r="Y3616" s="124">
        <v>18477</v>
      </c>
      <c r="Z3616" s="123">
        <v>18044</v>
      </c>
      <c r="AA3616" s="124">
        <v>17467</v>
      </c>
      <c r="AB3616" s="123">
        <v>18020</v>
      </c>
      <c r="AC3616" s="124">
        <v>19638</v>
      </c>
      <c r="AD3616" s="123">
        <v>20654</v>
      </c>
      <c r="AE3616" s="125">
        <v>20739</v>
      </c>
      <c r="AF3616" s="126">
        <v>19988</v>
      </c>
    </row>
    <row r="3617" spans="2:32">
      <c r="B3617" s="127">
        <v>3579</v>
      </c>
      <c r="C3617" s="128">
        <v>3579</v>
      </c>
      <c r="D3617" s="129">
        <v>150</v>
      </c>
      <c r="E3617" s="130">
        <v>5</v>
      </c>
      <c r="F3617" s="131">
        <v>30</v>
      </c>
      <c r="G3617" s="132" t="s">
        <v>486</v>
      </c>
      <c r="H3617" s="133">
        <v>5</v>
      </c>
      <c r="I3617" s="128">
        <v>29</v>
      </c>
      <c r="J3617" s="129" t="s">
        <v>486</v>
      </c>
      <c r="K3617" s="134">
        <v>3</v>
      </c>
      <c r="L3617" s="108"/>
      <c r="M3617" s="81">
        <v>12005</v>
      </c>
      <c r="N3617" s="135">
        <v>12610</v>
      </c>
      <c r="O3617" s="136">
        <v>12548</v>
      </c>
      <c r="P3617" s="135">
        <v>12629</v>
      </c>
      <c r="Q3617" s="136">
        <v>13066</v>
      </c>
      <c r="R3617" s="135">
        <v>14169</v>
      </c>
      <c r="S3617" s="136">
        <v>14813</v>
      </c>
      <c r="T3617" s="135">
        <v>15096</v>
      </c>
      <c r="U3617" s="136">
        <v>14823</v>
      </c>
      <c r="V3617" s="135">
        <v>15098</v>
      </c>
      <c r="W3617" s="136">
        <v>16465</v>
      </c>
      <c r="X3617" s="135">
        <v>17278</v>
      </c>
      <c r="Y3617" s="136">
        <v>18165</v>
      </c>
      <c r="Z3617" s="135">
        <v>17646</v>
      </c>
      <c r="AA3617" s="136">
        <v>17150</v>
      </c>
      <c r="AB3617" s="135">
        <v>17717</v>
      </c>
      <c r="AC3617" s="136">
        <v>19215</v>
      </c>
      <c r="AD3617" s="135">
        <v>20247</v>
      </c>
      <c r="AE3617" s="137">
        <v>20298</v>
      </c>
      <c r="AF3617" s="138">
        <v>19526</v>
      </c>
    </row>
    <row r="3618" spans="2:32">
      <c r="B3618" s="114">
        <v>3580</v>
      </c>
      <c r="C3618" s="115">
        <v>3580</v>
      </c>
      <c r="D3618" s="116">
        <v>150</v>
      </c>
      <c r="E3618" s="117">
        <v>5</v>
      </c>
      <c r="F3618" s="118">
        <v>30</v>
      </c>
      <c r="G3618" s="119" t="s">
        <v>486</v>
      </c>
      <c r="H3618" s="120">
        <v>5</v>
      </c>
      <c r="I3618" s="115">
        <v>29</v>
      </c>
      <c r="J3618" s="116" t="s">
        <v>486</v>
      </c>
      <c r="K3618" s="121">
        <v>4</v>
      </c>
      <c r="L3618" s="108"/>
      <c r="M3618" s="122">
        <v>12065</v>
      </c>
      <c r="N3618" s="123">
        <v>12650</v>
      </c>
      <c r="O3618" s="124">
        <v>12462</v>
      </c>
      <c r="P3618" s="123">
        <v>12507</v>
      </c>
      <c r="Q3618" s="124">
        <v>13156</v>
      </c>
      <c r="R3618" s="123">
        <v>14108</v>
      </c>
      <c r="S3618" s="124">
        <v>14705</v>
      </c>
      <c r="T3618" s="123">
        <v>14937</v>
      </c>
      <c r="U3618" s="124">
        <v>14553</v>
      </c>
      <c r="V3618" s="123">
        <v>14964</v>
      </c>
      <c r="W3618" s="124">
        <v>16178</v>
      </c>
      <c r="X3618" s="123">
        <v>16877</v>
      </c>
      <c r="Y3618" s="124">
        <v>17680</v>
      </c>
      <c r="Z3618" s="123">
        <v>17017</v>
      </c>
      <c r="AA3618" s="124">
        <v>16570</v>
      </c>
      <c r="AB3618" s="123">
        <v>17320</v>
      </c>
      <c r="AC3618" s="124">
        <v>18646</v>
      </c>
      <c r="AD3618" s="123">
        <v>19555</v>
      </c>
      <c r="AE3618" s="125">
        <v>19572</v>
      </c>
      <c r="AF3618" s="126">
        <v>18716</v>
      </c>
    </row>
    <row r="3619" spans="2:32">
      <c r="B3619" s="127">
        <v>3581</v>
      </c>
      <c r="C3619" s="128">
        <v>3581</v>
      </c>
      <c r="D3619" s="129">
        <v>150</v>
      </c>
      <c r="E3619" s="130">
        <v>5</v>
      </c>
      <c r="F3619" s="131">
        <v>30</v>
      </c>
      <c r="G3619" s="132" t="s">
        <v>486</v>
      </c>
      <c r="H3619" s="133">
        <v>5</v>
      </c>
      <c r="I3619" s="128">
        <v>29</v>
      </c>
      <c r="J3619" s="129" t="s">
        <v>486</v>
      </c>
      <c r="K3619" s="134">
        <v>5</v>
      </c>
      <c r="L3619" s="108"/>
      <c r="M3619" s="81">
        <v>12389</v>
      </c>
      <c r="N3619" s="135">
        <v>12989</v>
      </c>
      <c r="O3619" s="136">
        <v>12416</v>
      </c>
      <c r="P3619" s="135">
        <v>12434</v>
      </c>
      <c r="Q3619" s="136">
        <v>13528</v>
      </c>
      <c r="R3619" s="135">
        <v>14286</v>
      </c>
      <c r="S3619" s="136">
        <v>14849</v>
      </c>
      <c r="T3619" s="135">
        <v>15112</v>
      </c>
      <c r="U3619" s="136">
        <v>14342</v>
      </c>
      <c r="V3619" s="135">
        <v>15021</v>
      </c>
      <c r="W3619" s="136">
        <v>16147</v>
      </c>
      <c r="X3619" s="135">
        <v>16655</v>
      </c>
      <c r="Y3619" s="136">
        <v>17379</v>
      </c>
      <c r="Z3619" s="135">
        <v>16331</v>
      </c>
      <c r="AA3619" s="136">
        <v>15931</v>
      </c>
      <c r="AB3619" s="135">
        <v>17026</v>
      </c>
      <c r="AC3619" s="136">
        <v>18209</v>
      </c>
      <c r="AD3619" s="135">
        <v>19006</v>
      </c>
      <c r="AE3619" s="137">
        <v>19007</v>
      </c>
      <c r="AF3619" s="138">
        <v>17816</v>
      </c>
    </row>
    <row r="3620" spans="2:32">
      <c r="B3620" s="114">
        <v>3582</v>
      </c>
      <c r="C3620" s="115">
        <v>3582</v>
      </c>
      <c r="D3620" s="116">
        <v>150</v>
      </c>
      <c r="E3620" s="117">
        <v>5</v>
      </c>
      <c r="F3620" s="118">
        <v>30</v>
      </c>
      <c r="G3620" s="119" t="s">
        <v>486</v>
      </c>
      <c r="H3620" s="120">
        <v>5</v>
      </c>
      <c r="I3620" s="115">
        <v>29</v>
      </c>
      <c r="J3620" s="116" t="s">
        <v>486</v>
      </c>
      <c r="K3620" s="121">
        <v>6</v>
      </c>
      <c r="L3620" s="108"/>
      <c r="M3620" s="122">
        <v>13418</v>
      </c>
      <c r="N3620" s="123">
        <v>13900</v>
      </c>
      <c r="O3620" s="124">
        <v>12638</v>
      </c>
      <c r="P3620" s="123">
        <v>12480</v>
      </c>
      <c r="Q3620" s="124">
        <v>14494</v>
      </c>
      <c r="R3620" s="123">
        <v>15201</v>
      </c>
      <c r="S3620" s="124">
        <v>15496</v>
      </c>
      <c r="T3620" s="123">
        <v>15791</v>
      </c>
      <c r="U3620" s="124">
        <v>14296</v>
      </c>
      <c r="V3620" s="123">
        <v>15677</v>
      </c>
      <c r="W3620" s="124">
        <v>16622</v>
      </c>
      <c r="X3620" s="123">
        <v>17134</v>
      </c>
      <c r="Y3620" s="124">
        <v>17473</v>
      </c>
      <c r="Z3620" s="123">
        <v>15888</v>
      </c>
      <c r="AA3620" s="124">
        <v>15372</v>
      </c>
      <c r="AB3620" s="123">
        <v>17359</v>
      </c>
      <c r="AC3620" s="124">
        <v>18375</v>
      </c>
      <c r="AD3620" s="123">
        <v>18853</v>
      </c>
      <c r="AE3620" s="125">
        <v>18982</v>
      </c>
      <c r="AF3620" s="126">
        <v>17166</v>
      </c>
    </row>
    <row r="3621" spans="2:32">
      <c r="B3621" s="127">
        <v>3583</v>
      </c>
      <c r="C3621" s="128">
        <v>3583</v>
      </c>
      <c r="D3621" s="129">
        <v>150</v>
      </c>
      <c r="E3621" s="130">
        <v>5</v>
      </c>
      <c r="F3621" s="131">
        <v>30</v>
      </c>
      <c r="G3621" s="132" t="s">
        <v>486</v>
      </c>
      <c r="H3621" s="133">
        <v>5</v>
      </c>
      <c r="I3621" s="128">
        <v>29</v>
      </c>
      <c r="J3621" s="129" t="s">
        <v>486</v>
      </c>
      <c r="K3621" s="134">
        <v>7</v>
      </c>
      <c r="L3621" s="108"/>
      <c r="M3621" s="81">
        <v>14716</v>
      </c>
      <c r="N3621" s="135">
        <v>15135</v>
      </c>
      <c r="O3621" s="136">
        <v>13054</v>
      </c>
      <c r="P3621" s="135">
        <v>12720</v>
      </c>
      <c r="Q3621" s="136">
        <v>15665</v>
      </c>
      <c r="R3621" s="135">
        <v>16374</v>
      </c>
      <c r="S3621" s="136">
        <v>16417</v>
      </c>
      <c r="T3621" s="135">
        <v>16773</v>
      </c>
      <c r="U3621" s="136">
        <v>14460</v>
      </c>
      <c r="V3621" s="135">
        <v>16706</v>
      </c>
      <c r="W3621" s="136">
        <v>17397</v>
      </c>
      <c r="X3621" s="135">
        <v>17988</v>
      </c>
      <c r="Y3621" s="136">
        <v>17939</v>
      </c>
      <c r="Z3621" s="135">
        <v>15691</v>
      </c>
      <c r="AA3621" s="136">
        <v>15112</v>
      </c>
      <c r="AB3621" s="135">
        <v>18092</v>
      </c>
      <c r="AC3621" s="136">
        <v>18900</v>
      </c>
      <c r="AD3621" s="135">
        <v>19148</v>
      </c>
      <c r="AE3621" s="137">
        <v>19440</v>
      </c>
      <c r="AF3621" s="138">
        <v>16831</v>
      </c>
    </row>
    <row r="3622" spans="2:32">
      <c r="B3622" s="114">
        <v>3584</v>
      </c>
      <c r="C3622" s="115">
        <v>3584</v>
      </c>
      <c r="D3622" s="116">
        <v>150</v>
      </c>
      <c r="E3622" s="117">
        <v>5</v>
      </c>
      <c r="F3622" s="118">
        <v>30</v>
      </c>
      <c r="G3622" s="119" t="s">
        <v>486</v>
      </c>
      <c r="H3622" s="120">
        <v>5</v>
      </c>
      <c r="I3622" s="115">
        <v>29</v>
      </c>
      <c r="J3622" s="116" t="s">
        <v>486</v>
      </c>
      <c r="K3622" s="121">
        <v>8</v>
      </c>
      <c r="L3622" s="108"/>
      <c r="M3622" s="122">
        <v>15539</v>
      </c>
      <c r="N3622" s="123">
        <v>15893</v>
      </c>
      <c r="O3622" s="124">
        <v>13886</v>
      </c>
      <c r="P3622" s="123">
        <v>13215</v>
      </c>
      <c r="Q3622" s="124">
        <v>16389</v>
      </c>
      <c r="R3622" s="123">
        <v>17205</v>
      </c>
      <c r="S3622" s="124">
        <v>16921</v>
      </c>
      <c r="T3622" s="123">
        <v>17456</v>
      </c>
      <c r="U3622" s="124">
        <v>15173</v>
      </c>
      <c r="V3622" s="123">
        <v>17421</v>
      </c>
      <c r="W3622" s="124">
        <v>17716</v>
      </c>
      <c r="X3622" s="123">
        <v>18661</v>
      </c>
      <c r="Y3622" s="124">
        <v>18308</v>
      </c>
      <c r="Z3622" s="123">
        <v>16239</v>
      </c>
      <c r="AA3622" s="124">
        <v>15480</v>
      </c>
      <c r="AB3622" s="123">
        <v>18733</v>
      </c>
      <c r="AC3622" s="124">
        <v>19070</v>
      </c>
      <c r="AD3622" s="123">
        <v>19447</v>
      </c>
      <c r="AE3622" s="125">
        <v>19872</v>
      </c>
      <c r="AF3622" s="126">
        <v>17348</v>
      </c>
    </row>
    <row r="3623" spans="2:32">
      <c r="B3623" s="127">
        <v>3585</v>
      </c>
      <c r="C3623" s="128">
        <v>3585</v>
      </c>
      <c r="D3623" s="129">
        <v>150</v>
      </c>
      <c r="E3623" s="130">
        <v>5</v>
      </c>
      <c r="F3623" s="131">
        <v>30</v>
      </c>
      <c r="G3623" s="132" t="s">
        <v>486</v>
      </c>
      <c r="H3623" s="133">
        <v>5</v>
      </c>
      <c r="I3623" s="128">
        <v>29</v>
      </c>
      <c r="J3623" s="129" t="s">
        <v>486</v>
      </c>
      <c r="K3623" s="134">
        <v>9</v>
      </c>
      <c r="L3623" s="108"/>
      <c r="M3623" s="81">
        <v>15647</v>
      </c>
      <c r="N3623" s="135">
        <v>15923</v>
      </c>
      <c r="O3623" s="136">
        <v>14488</v>
      </c>
      <c r="P3623" s="135">
        <v>13653</v>
      </c>
      <c r="Q3623" s="136">
        <v>16675</v>
      </c>
      <c r="R3623" s="135">
        <v>17357</v>
      </c>
      <c r="S3623" s="136">
        <v>16944</v>
      </c>
      <c r="T3623" s="135">
        <v>17443</v>
      </c>
      <c r="U3623" s="136">
        <v>15541</v>
      </c>
      <c r="V3623" s="135">
        <v>17782</v>
      </c>
      <c r="W3623" s="136">
        <v>17774</v>
      </c>
      <c r="X3623" s="135">
        <v>18688</v>
      </c>
      <c r="Y3623" s="136">
        <v>18299</v>
      </c>
      <c r="Z3623" s="135">
        <v>16653</v>
      </c>
      <c r="AA3623" s="136">
        <v>15801</v>
      </c>
      <c r="AB3623" s="135">
        <v>19066</v>
      </c>
      <c r="AC3623" s="136">
        <v>19057</v>
      </c>
      <c r="AD3623" s="135">
        <v>19402</v>
      </c>
      <c r="AE3623" s="137">
        <v>19748</v>
      </c>
      <c r="AF3623" s="138">
        <v>17736</v>
      </c>
    </row>
    <row r="3624" spans="2:32">
      <c r="B3624" s="114">
        <v>3586</v>
      </c>
      <c r="C3624" s="115">
        <v>3586</v>
      </c>
      <c r="D3624" s="116">
        <v>150</v>
      </c>
      <c r="E3624" s="117">
        <v>5</v>
      </c>
      <c r="F3624" s="118">
        <v>30</v>
      </c>
      <c r="G3624" s="119" t="s">
        <v>486</v>
      </c>
      <c r="H3624" s="120">
        <v>5</v>
      </c>
      <c r="I3624" s="115">
        <v>29</v>
      </c>
      <c r="J3624" s="116" t="s">
        <v>486</v>
      </c>
      <c r="K3624" s="121">
        <v>10</v>
      </c>
      <c r="L3624" s="108"/>
      <c r="M3624" s="122">
        <v>15465</v>
      </c>
      <c r="N3624" s="123">
        <v>15564</v>
      </c>
      <c r="O3624" s="124">
        <v>14420</v>
      </c>
      <c r="P3624" s="123">
        <v>13661</v>
      </c>
      <c r="Q3624" s="124">
        <v>16732</v>
      </c>
      <c r="R3624" s="123">
        <v>17272</v>
      </c>
      <c r="S3624" s="124">
        <v>16768</v>
      </c>
      <c r="T3624" s="123">
        <v>17181</v>
      </c>
      <c r="U3624" s="124">
        <v>15532</v>
      </c>
      <c r="V3624" s="123">
        <v>17955</v>
      </c>
      <c r="W3624" s="124">
        <v>17913</v>
      </c>
      <c r="X3624" s="123">
        <v>18704</v>
      </c>
      <c r="Y3624" s="124">
        <v>18204</v>
      </c>
      <c r="Z3624" s="123">
        <v>16760</v>
      </c>
      <c r="AA3624" s="124">
        <v>15966</v>
      </c>
      <c r="AB3624" s="123">
        <v>19309</v>
      </c>
      <c r="AC3624" s="124">
        <v>19267</v>
      </c>
      <c r="AD3624" s="123">
        <v>19377</v>
      </c>
      <c r="AE3624" s="125">
        <v>19636</v>
      </c>
      <c r="AF3624" s="126">
        <v>17904</v>
      </c>
    </row>
    <row r="3625" spans="2:32">
      <c r="B3625" s="127">
        <v>3587</v>
      </c>
      <c r="C3625" s="128">
        <v>3587</v>
      </c>
      <c r="D3625" s="129">
        <v>150</v>
      </c>
      <c r="E3625" s="130">
        <v>5</v>
      </c>
      <c r="F3625" s="131">
        <v>30</v>
      </c>
      <c r="G3625" s="132" t="s">
        <v>486</v>
      </c>
      <c r="H3625" s="133">
        <v>5</v>
      </c>
      <c r="I3625" s="128">
        <v>29</v>
      </c>
      <c r="J3625" s="129" t="s">
        <v>486</v>
      </c>
      <c r="K3625" s="134">
        <v>11</v>
      </c>
      <c r="L3625" s="108"/>
      <c r="M3625" s="81">
        <v>15423</v>
      </c>
      <c r="N3625" s="135">
        <v>15331</v>
      </c>
      <c r="O3625" s="136">
        <v>14269</v>
      </c>
      <c r="P3625" s="135">
        <v>13671</v>
      </c>
      <c r="Q3625" s="136">
        <v>16833</v>
      </c>
      <c r="R3625" s="135">
        <v>17287</v>
      </c>
      <c r="S3625" s="136">
        <v>16823</v>
      </c>
      <c r="T3625" s="135">
        <v>17034</v>
      </c>
      <c r="U3625" s="136">
        <v>15467</v>
      </c>
      <c r="V3625" s="135">
        <v>18136</v>
      </c>
      <c r="W3625" s="136">
        <v>18040</v>
      </c>
      <c r="X3625" s="135">
        <v>18825</v>
      </c>
      <c r="Y3625" s="136">
        <v>18374</v>
      </c>
      <c r="Z3625" s="135">
        <v>16771</v>
      </c>
      <c r="AA3625" s="136">
        <v>16115</v>
      </c>
      <c r="AB3625" s="135">
        <v>19562</v>
      </c>
      <c r="AC3625" s="136">
        <v>19487</v>
      </c>
      <c r="AD3625" s="135">
        <v>19607</v>
      </c>
      <c r="AE3625" s="137">
        <v>19651</v>
      </c>
      <c r="AF3625" s="138">
        <v>17965</v>
      </c>
    </row>
    <row r="3626" spans="2:32">
      <c r="B3626" s="114">
        <v>3588</v>
      </c>
      <c r="C3626" s="115">
        <v>3588</v>
      </c>
      <c r="D3626" s="116">
        <v>150</v>
      </c>
      <c r="E3626" s="117">
        <v>5</v>
      </c>
      <c r="F3626" s="118">
        <v>30</v>
      </c>
      <c r="G3626" s="119" t="s">
        <v>486</v>
      </c>
      <c r="H3626" s="120">
        <v>5</v>
      </c>
      <c r="I3626" s="115">
        <v>29</v>
      </c>
      <c r="J3626" s="116" t="s">
        <v>486</v>
      </c>
      <c r="K3626" s="121">
        <v>12</v>
      </c>
      <c r="L3626" s="108"/>
      <c r="M3626" s="122">
        <v>15453</v>
      </c>
      <c r="N3626" s="123">
        <v>15124</v>
      </c>
      <c r="O3626" s="124">
        <v>14232</v>
      </c>
      <c r="P3626" s="123">
        <v>13770</v>
      </c>
      <c r="Q3626" s="124">
        <v>16945</v>
      </c>
      <c r="R3626" s="123">
        <v>17416</v>
      </c>
      <c r="S3626" s="124">
        <v>16801</v>
      </c>
      <c r="T3626" s="123">
        <v>16850</v>
      </c>
      <c r="U3626" s="124">
        <v>15458</v>
      </c>
      <c r="V3626" s="123">
        <v>18283</v>
      </c>
      <c r="W3626" s="124">
        <v>18187</v>
      </c>
      <c r="X3626" s="123">
        <v>19016</v>
      </c>
      <c r="Y3626" s="124">
        <v>18406</v>
      </c>
      <c r="Z3626" s="123">
        <v>16823</v>
      </c>
      <c r="AA3626" s="124">
        <v>16288</v>
      </c>
      <c r="AB3626" s="123">
        <v>19757</v>
      </c>
      <c r="AC3626" s="124">
        <v>19670</v>
      </c>
      <c r="AD3626" s="123">
        <v>19682</v>
      </c>
      <c r="AE3626" s="125">
        <v>19560</v>
      </c>
      <c r="AF3626" s="126">
        <v>18036</v>
      </c>
    </row>
    <row r="3627" spans="2:32">
      <c r="B3627" s="127">
        <v>3589</v>
      </c>
      <c r="C3627" s="128">
        <v>3589</v>
      </c>
      <c r="D3627" s="129">
        <v>150</v>
      </c>
      <c r="E3627" s="130">
        <v>5</v>
      </c>
      <c r="F3627" s="131">
        <v>30</v>
      </c>
      <c r="G3627" s="132" t="s">
        <v>486</v>
      </c>
      <c r="H3627" s="133">
        <v>5</v>
      </c>
      <c r="I3627" s="128">
        <v>29</v>
      </c>
      <c r="J3627" s="129" t="s">
        <v>486</v>
      </c>
      <c r="K3627" s="134">
        <v>13</v>
      </c>
      <c r="L3627" s="108"/>
      <c r="M3627" s="81">
        <v>15551</v>
      </c>
      <c r="N3627" s="135">
        <v>15150</v>
      </c>
      <c r="O3627" s="136">
        <v>14085</v>
      </c>
      <c r="P3627" s="135">
        <v>13755</v>
      </c>
      <c r="Q3627" s="136">
        <v>17092</v>
      </c>
      <c r="R3627" s="135">
        <v>17530</v>
      </c>
      <c r="S3627" s="136">
        <v>16906</v>
      </c>
      <c r="T3627" s="135">
        <v>16911</v>
      </c>
      <c r="U3627" s="136">
        <v>15339</v>
      </c>
      <c r="V3627" s="135">
        <v>18424</v>
      </c>
      <c r="W3627" s="136">
        <v>18337</v>
      </c>
      <c r="X3627" s="135">
        <v>19138</v>
      </c>
      <c r="Y3627" s="136">
        <v>18557</v>
      </c>
      <c r="Z3627" s="135">
        <v>16693</v>
      </c>
      <c r="AA3627" s="136">
        <v>16279</v>
      </c>
      <c r="AB3627" s="135">
        <v>19886</v>
      </c>
      <c r="AC3627" s="136">
        <v>19838</v>
      </c>
      <c r="AD3627" s="135">
        <v>19821</v>
      </c>
      <c r="AE3627" s="137">
        <v>19646</v>
      </c>
      <c r="AF3627" s="138">
        <v>17905</v>
      </c>
    </row>
    <row r="3628" spans="2:32">
      <c r="B3628" s="114">
        <v>3590</v>
      </c>
      <c r="C3628" s="115">
        <v>3590</v>
      </c>
      <c r="D3628" s="116">
        <v>150</v>
      </c>
      <c r="E3628" s="117">
        <v>5</v>
      </c>
      <c r="F3628" s="118">
        <v>30</v>
      </c>
      <c r="G3628" s="119" t="s">
        <v>486</v>
      </c>
      <c r="H3628" s="120">
        <v>5</v>
      </c>
      <c r="I3628" s="115">
        <v>29</v>
      </c>
      <c r="J3628" s="116" t="s">
        <v>486</v>
      </c>
      <c r="K3628" s="121">
        <v>14</v>
      </c>
      <c r="L3628" s="108"/>
      <c r="M3628" s="122">
        <v>15493</v>
      </c>
      <c r="N3628" s="123">
        <v>14946</v>
      </c>
      <c r="O3628" s="124">
        <v>13844</v>
      </c>
      <c r="P3628" s="123">
        <v>13710</v>
      </c>
      <c r="Q3628" s="124">
        <v>17082</v>
      </c>
      <c r="R3628" s="123">
        <v>17484</v>
      </c>
      <c r="S3628" s="124">
        <v>16804</v>
      </c>
      <c r="T3628" s="123">
        <v>16693</v>
      </c>
      <c r="U3628" s="124">
        <v>15074</v>
      </c>
      <c r="V3628" s="123">
        <v>18417</v>
      </c>
      <c r="W3628" s="124">
        <v>18323</v>
      </c>
      <c r="X3628" s="123">
        <v>19082</v>
      </c>
      <c r="Y3628" s="124">
        <v>18401</v>
      </c>
      <c r="Z3628" s="123">
        <v>16410</v>
      </c>
      <c r="AA3628" s="124">
        <v>16201</v>
      </c>
      <c r="AB3628" s="123">
        <v>19845</v>
      </c>
      <c r="AC3628" s="124">
        <v>19780</v>
      </c>
      <c r="AD3628" s="123">
        <v>19654</v>
      </c>
      <c r="AE3628" s="125">
        <v>19369</v>
      </c>
      <c r="AF3628" s="126">
        <v>17607</v>
      </c>
    </row>
    <row r="3629" spans="2:32">
      <c r="B3629" s="127">
        <v>3591</v>
      </c>
      <c r="C3629" s="128">
        <v>3591</v>
      </c>
      <c r="D3629" s="129">
        <v>150</v>
      </c>
      <c r="E3629" s="130">
        <v>5</v>
      </c>
      <c r="F3629" s="131">
        <v>30</v>
      </c>
      <c r="G3629" s="132" t="s">
        <v>486</v>
      </c>
      <c r="H3629" s="133">
        <v>5</v>
      </c>
      <c r="I3629" s="128">
        <v>29</v>
      </c>
      <c r="J3629" s="129" t="s">
        <v>486</v>
      </c>
      <c r="K3629" s="134">
        <v>15</v>
      </c>
      <c r="L3629" s="108"/>
      <c r="M3629" s="81">
        <v>15545</v>
      </c>
      <c r="N3629" s="135">
        <v>14913</v>
      </c>
      <c r="O3629" s="136">
        <v>13876</v>
      </c>
      <c r="P3629" s="135">
        <v>13778</v>
      </c>
      <c r="Q3629" s="136">
        <v>17214</v>
      </c>
      <c r="R3629" s="135">
        <v>17490</v>
      </c>
      <c r="S3629" s="136">
        <v>16874</v>
      </c>
      <c r="T3629" s="135">
        <v>16619</v>
      </c>
      <c r="U3629" s="136">
        <v>15089</v>
      </c>
      <c r="V3629" s="135">
        <v>18530</v>
      </c>
      <c r="W3629" s="136">
        <v>18467</v>
      </c>
      <c r="X3629" s="135">
        <v>19064</v>
      </c>
      <c r="Y3629" s="136">
        <v>18427</v>
      </c>
      <c r="Z3629" s="135">
        <v>16407</v>
      </c>
      <c r="AA3629" s="136">
        <v>16235</v>
      </c>
      <c r="AB3629" s="135">
        <v>19934</v>
      </c>
      <c r="AC3629" s="136">
        <v>19896</v>
      </c>
      <c r="AD3629" s="135">
        <v>19661</v>
      </c>
      <c r="AE3629" s="137">
        <v>19232</v>
      </c>
      <c r="AF3629" s="138">
        <v>17591</v>
      </c>
    </row>
    <row r="3630" spans="2:32">
      <c r="B3630" s="114">
        <v>3592</v>
      </c>
      <c r="C3630" s="115">
        <v>3592</v>
      </c>
      <c r="D3630" s="116">
        <v>150</v>
      </c>
      <c r="E3630" s="117">
        <v>5</v>
      </c>
      <c r="F3630" s="118">
        <v>30</v>
      </c>
      <c r="G3630" s="119" t="s">
        <v>486</v>
      </c>
      <c r="H3630" s="120">
        <v>5</v>
      </c>
      <c r="I3630" s="115">
        <v>29</v>
      </c>
      <c r="J3630" s="116" t="s">
        <v>486</v>
      </c>
      <c r="K3630" s="121">
        <v>16</v>
      </c>
      <c r="L3630" s="108"/>
      <c r="M3630" s="122">
        <v>15911</v>
      </c>
      <c r="N3630" s="123">
        <v>15097</v>
      </c>
      <c r="O3630" s="124">
        <v>14217</v>
      </c>
      <c r="P3630" s="123">
        <v>14284</v>
      </c>
      <c r="Q3630" s="124">
        <v>17556</v>
      </c>
      <c r="R3630" s="123">
        <v>17798</v>
      </c>
      <c r="S3630" s="124">
        <v>17136</v>
      </c>
      <c r="T3630" s="123">
        <v>16717</v>
      </c>
      <c r="U3630" s="124">
        <v>15368</v>
      </c>
      <c r="V3630" s="123">
        <v>18827</v>
      </c>
      <c r="W3630" s="124">
        <v>19139</v>
      </c>
      <c r="X3630" s="123">
        <v>19284</v>
      </c>
      <c r="Y3630" s="124">
        <v>18560</v>
      </c>
      <c r="Z3630" s="123">
        <v>16617</v>
      </c>
      <c r="AA3630" s="124">
        <v>16646</v>
      </c>
      <c r="AB3630" s="123">
        <v>20174</v>
      </c>
      <c r="AC3630" s="124">
        <v>20557</v>
      </c>
      <c r="AD3630" s="123">
        <v>19731</v>
      </c>
      <c r="AE3630" s="125">
        <v>19162</v>
      </c>
      <c r="AF3630" s="126">
        <v>17769</v>
      </c>
    </row>
    <row r="3631" spans="2:32">
      <c r="B3631" s="127">
        <v>3593</v>
      </c>
      <c r="C3631" s="128">
        <v>3593</v>
      </c>
      <c r="D3631" s="129">
        <v>150</v>
      </c>
      <c r="E3631" s="130">
        <v>5</v>
      </c>
      <c r="F3631" s="131">
        <v>30</v>
      </c>
      <c r="G3631" s="132" t="s">
        <v>486</v>
      </c>
      <c r="H3631" s="133">
        <v>5</v>
      </c>
      <c r="I3631" s="128">
        <v>29</v>
      </c>
      <c r="J3631" s="129" t="s">
        <v>486</v>
      </c>
      <c r="K3631" s="134">
        <v>17</v>
      </c>
      <c r="L3631" s="108"/>
      <c r="M3631" s="81">
        <v>16346</v>
      </c>
      <c r="N3631" s="135">
        <v>15445</v>
      </c>
      <c r="O3631" s="136">
        <v>14679</v>
      </c>
      <c r="P3631" s="135">
        <v>14958</v>
      </c>
      <c r="Q3631" s="136">
        <v>17885</v>
      </c>
      <c r="R3631" s="135">
        <v>18226</v>
      </c>
      <c r="S3631" s="136">
        <v>17535</v>
      </c>
      <c r="T3631" s="135">
        <v>17037</v>
      </c>
      <c r="U3631" s="136">
        <v>15869</v>
      </c>
      <c r="V3631" s="135">
        <v>19215</v>
      </c>
      <c r="W3631" s="136">
        <v>19513</v>
      </c>
      <c r="X3631" s="135">
        <v>19717</v>
      </c>
      <c r="Y3631" s="136">
        <v>18996</v>
      </c>
      <c r="Z3631" s="135">
        <v>17077</v>
      </c>
      <c r="AA3631" s="136">
        <v>17368</v>
      </c>
      <c r="AB3631" s="135">
        <v>20588</v>
      </c>
      <c r="AC3631" s="136">
        <v>21016</v>
      </c>
      <c r="AD3631" s="135">
        <v>20177</v>
      </c>
      <c r="AE3631" s="137">
        <v>19566</v>
      </c>
      <c r="AF3631" s="138">
        <v>18227</v>
      </c>
    </row>
    <row r="3632" spans="2:32">
      <c r="B3632" s="114">
        <v>3594</v>
      </c>
      <c r="C3632" s="115">
        <v>3594</v>
      </c>
      <c r="D3632" s="116">
        <v>150</v>
      </c>
      <c r="E3632" s="117">
        <v>5</v>
      </c>
      <c r="F3632" s="118">
        <v>30</v>
      </c>
      <c r="G3632" s="119" t="s">
        <v>486</v>
      </c>
      <c r="H3632" s="120">
        <v>5</v>
      </c>
      <c r="I3632" s="115">
        <v>29</v>
      </c>
      <c r="J3632" s="116" t="s">
        <v>486</v>
      </c>
      <c r="K3632" s="121">
        <v>18</v>
      </c>
      <c r="L3632" s="108"/>
      <c r="M3632" s="122">
        <v>16309</v>
      </c>
      <c r="N3632" s="123">
        <v>15736</v>
      </c>
      <c r="O3632" s="124">
        <v>15032</v>
      </c>
      <c r="P3632" s="123">
        <v>15282</v>
      </c>
      <c r="Q3632" s="124">
        <v>17913</v>
      </c>
      <c r="R3632" s="123">
        <v>18271</v>
      </c>
      <c r="S3632" s="124">
        <v>17892</v>
      </c>
      <c r="T3632" s="123">
        <v>17585</v>
      </c>
      <c r="U3632" s="124">
        <v>16506</v>
      </c>
      <c r="V3632" s="123">
        <v>19378</v>
      </c>
      <c r="W3632" s="124">
        <v>19678</v>
      </c>
      <c r="X3632" s="123">
        <v>19907</v>
      </c>
      <c r="Y3632" s="124">
        <v>19725</v>
      </c>
      <c r="Z3632" s="123">
        <v>17935</v>
      </c>
      <c r="AA3632" s="124">
        <v>18159</v>
      </c>
      <c r="AB3632" s="123">
        <v>20991</v>
      </c>
      <c r="AC3632" s="124">
        <v>21279</v>
      </c>
      <c r="AD3632" s="123">
        <v>21005</v>
      </c>
      <c r="AE3632" s="125">
        <v>20410</v>
      </c>
      <c r="AF3632" s="126">
        <v>19149</v>
      </c>
    </row>
    <row r="3633" spans="2:32">
      <c r="B3633" s="127">
        <v>3595</v>
      </c>
      <c r="C3633" s="128">
        <v>3595</v>
      </c>
      <c r="D3633" s="129">
        <v>150</v>
      </c>
      <c r="E3633" s="130">
        <v>5</v>
      </c>
      <c r="F3633" s="131">
        <v>30</v>
      </c>
      <c r="G3633" s="132" t="s">
        <v>486</v>
      </c>
      <c r="H3633" s="133">
        <v>5</v>
      </c>
      <c r="I3633" s="128">
        <v>29</v>
      </c>
      <c r="J3633" s="129" t="s">
        <v>486</v>
      </c>
      <c r="K3633" s="134">
        <v>19</v>
      </c>
      <c r="L3633" s="108"/>
      <c r="M3633" s="81">
        <v>16517</v>
      </c>
      <c r="N3633" s="135">
        <v>15759</v>
      </c>
      <c r="O3633" s="136">
        <v>15055</v>
      </c>
      <c r="P3633" s="135">
        <v>15635</v>
      </c>
      <c r="Q3633" s="136">
        <v>18162</v>
      </c>
      <c r="R3633" s="135">
        <v>18621</v>
      </c>
      <c r="S3633" s="136">
        <v>18292</v>
      </c>
      <c r="T3633" s="135">
        <v>17837</v>
      </c>
      <c r="U3633" s="136">
        <v>16674</v>
      </c>
      <c r="V3633" s="135">
        <v>19767</v>
      </c>
      <c r="W3633" s="136">
        <v>20153</v>
      </c>
      <c r="X3633" s="135">
        <v>20536</v>
      </c>
      <c r="Y3633" s="136">
        <v>20494</v>
      </c>
      <c r="Z3633" s="135">
        <v>18483</v>
      </c>
      <c r="AA3633" s="136">
        <v>18887</v>
      </c>
      <c r="AB3633" s="135">
        <v>21675</v>
      </c>
      <c r="AC3633" s="136">
        <v>22025</v>
      </c>
      <c r="AD3633" s="135">
        <v>21966</v>
      </c>
      <c r="AE3633" s="137">
        <v>21223</v>
      </c>
      <c r="AF3633" s="138">
        <v>19849</v>
      </c>
    </row>
    <row r="3634" spans="2:32">
      <c r="B3634" s="114">
        <v>3596</v>
      </c>
      <c r="C3634" s="115">
        <v>3596</v>
      </c>
      <c r="D3634" s="116">
        <v>150</v>
      </c>
      <c r="E3634" s="117">
        <v>5</v>
      </c>
      <c r="F3634" s="118">
        <v>30</v>
      </c>
      <c r="G3634" s="119" t="s">
        <v>486</v>
      </c>
      <c r="H3634" s="120">
        <v>5</v>
      </c>
      <c r="I3634" s="115">
        <v>29</v>
      </c>
      <c r="J3634" s="116" t="s">
        <v>486</v>
      </c>
      <c r="K3634" s="121">
        <v>20</v>
      </c>
      <c r="L3634" s="108"/>
      <c r="M3634" s="122">
        <v>16561</v>
      </c>
      <c r="N3634" s="123">
        <v>15988</v>
      </c>
      <c r="O3634" s="124">
        <v>15188</v>
      </c>
      <c r="P3634" s="123">
        <v>15883</v>
      </c>
      <c r="Q3634" s="124">
        <v>18391</v>
      </c>
      <c r="R3634" s="123">
        <v>18734</v>
      </c>
      <c r="S3634" s="124">
        <v>18473</v>
      </c>
      <c r="T3634" s="123">
        <v>18257</v>
      </c>
      <c r="U3634" s="124">
        <v>17070</v>
      </c>
      <c r="V3634" s="123">
        <v>20148</v>
      </c>
      <c r="W3634" s="124">
        <v>20739</v>
      </c>
      <c r="X3634" s="123">
        <v>21141</v>
      </c>
      <c r="Y3634" s="124">
        <v>21087</v>
      </c>
      <c r="Z3634" s="123">
        <v>19290</v>
      </c>
      <c r="AA3634" s="124">
        <v>19639</v>
      </c>
      <c r="AB3634" s="123">
        <v>22343</v>
      </c>
      <c r="AC3634" s="124">
        <v>22970</v>
      </c>
      <c r="AD3634" s="123">
        <v>22788</v>
      </c>
      <c r="AE3634" s="125">
        <v>22312</v>
      </c>
      <c r="AF3634" s="126">
        <v>20805</v>
      </c>
    </row>
    <row r="3635" spans="2:32">
      <c r="B3635" s="127">
        <v>3597</v>
      </c>
      <c r="C3635" s="128">
        <v>3597</v>
      </c>
      <c r="D3635" s="129">
        <v>150</v>
      </c>
      <c r="E3635" s="130">
        <v>5</v>
      </c>
      <c r="F3635" s="131">
        <v>30</v>
      </c>
      <c r="G3635" s="132" t="s">
        <v>486</v>
      </c>
      <c r="H3635" s="133">
        <v>5</v>
      </c>
      <c r="I3635" s="128">
        <v>29</v>
      </c>
      <c r="J3635" s="129" t="s">
        <v>486</v>
      </c>
      <c r="K3635" s="134">
        <v>21</v>
      </c>
      <c r="L3635" s="108"/>
      <c r="M3635" s="81">
        <v>16294</v>
      </c>
      <c r="N3635" s="135">
        <v>15654</v>
      </c>
      <c r="O3635" s="136">
        <v>15035</v>
      </c>
      <c r="P3635" s="135">
        <v>15961</v>
      </c>
      <c r="Q3635" s="136">
        <v>18170</v>
      </c>
      <c r="R3635" s="135">
        <v>18640</v>
      </c>
      <c r="S3635" s="136">
        <v>18409</v>
      </c>
      <c r="T3635" s="135">
        <v>18216</v>
      </c>
      <c r="U3635" s="136">
        <v>17264</v>
      </c>
      <c r="V3635" s="135">
        <v>20192</v>
      </c>
      <c r="W3635" s="136">
        <v>20787</v>
      </c>
      <c r="X3635" s="135">
        <v>21546</v>
      </c>
      <c r="Y3635" s="136">
        <v>21597</v>
      </c>
      <c r="Z3635" s="135">
        <v>19941</v>
      </c>
      <c r="AA3635" s="136">
        <v>20390</v>
      </c>
      <c r="AB3635" s="135">
        <v>22782</v>
      </c>
      <c r="AC3635" s="136">
        <v>23438</v>
      </c>
      <c r="AD3635" s="135">
        <v>23582</v>
      </c>
      <c r="AE3635" s="137">
        <v>23089</v>
      </c>
      <c r="AF3635" s="138">
        <v>21688</v>
      </c>
    </row>
    <row r="3636" spans="2:32">
      <c r="B3636" s="114">
        <v>3598</v>
      </c>
      <c r="C3636" s="115">
        <v>3598</v>
      </c>
      <c r="D3636" s="116">
        <v>150</v>
      </c>
      <c r="E3636" s="117">
        <v>5</v>
      </c>
      <c r="F3636" s="118">
        <v>30</v>
      </c>
      <c r="G3636" s="119" t="s">
        <v>486</v>
      </c>
      <c r="H3636" s="120">
        <v>5</v>
      </c>
      <c r="I3636" s="115">
        <v>29</v>
      </c>
      <c r="J3636" s="116" t="s">
        <v>486</v>
      </c>
      <c r="K3636" s="121">
        <v>22</v>
      </c>
      <c r="L3636" s="108"/>
      <c r="M3636" s="122">
        <v>15410</v>
      </c>
      <c r="N3636" s="123">
        <v>14961</v>
      </c>
      <c r="O3636" s="124">
        <v>14478</v>
      </c>
      <c r="P3636" s="123">
        <v>15497</v>
      </c>
      <c r="Q3636" s="124">
        <v>17308</v>
      </c>
      <c r="R3636" s="123">
        <v>17868</v>
      </c>
      <c r="S3636" s="124">
        <v>17802</v>
      </c>
      <c r="T3636" s="123">
        <v>17701</v>
      </c>
      <c r="U3636" s="124">
        <v>16930</v>
      </c>
      <c r="V3636" s="123">
        <v>19485</v>
      </c>
      <c r="W3636" s="124">
        <v>20207</v>
      </c>
      <c r="X3636" s="123">
        <v>21096</v>
      </c>
      <c r="Y3636" s="124">
        <v>21325</v>
      </c>
      <c r="Z3636" s="123">
        <v>19871</v>
      </c>
      <c r="AA3636" s="124">
        <v>20342</v>
      </c>
      <c r="AB3636" s="123">
        <v>22299</v>
      </c>
      <c r="AC3636" s="124">
        <v>23117</v>
      </c>
      <c r="AD3636" s="123">
        <v>23491</v>
      </c>
      <c r="AE3636" s="125">
        <v>23082</v>
      </c>
      <c r="AF3636" s="126">
        <v>21779</v>
      </c>
    </row>
    <row r="3637" spans="2:32">
      <c r="B3637" s="127">
        <v>3599</v>
      </c>
      <c r="C3637" s="128">
        <v>3599</v>
      </c>
      <c r="D3637" s="129">
        <v>150</v>
      </c>
      <c r="E3637" s="130">
        <v>5</v>
      </c>
      <c r="F3637" s="131">
        <v>30</v>
      </c>
      <c r="G3637" s="132" t="s">
        <v>486</v>
      </c>
      <c r="H3637" s="133">
        <v>5</v>
      </c>
      <c r="I3637" s="128">
        <v>29</v>
      </c>
      <c r="J3637" s="129" t="s">
        <v>486</v>
      </c>
      <c r="K3637" s="134">
        <v>23</v>
      </c>
      <c r="L3637" s="108"/>
      <c r="M3637" s="81">
        <v>14193</v>
      </c>
      <c r="N3637" s="135">
        <v>13954</v>
      </c>
      <c r="O3637" s="136">
        <v>13656</v>
      </c>
      <c r="P3637" s="135">
        <v>14584</v>
      </c>
      <c r="Q3637" s="136">
        <v>16044</v>
      </c>
      <c r="R3637" s="135">
        <v>16675</v>
      </c>
      <c r="S3637" s="136">
        <v>16801</v>
      </c>
      <c r="T3637" s="135">
        <v>16709</v>
      </c>
      <c r="U3637" s="136">
        <v>16167</v>
      </c>
      <c r="V3637" s="135">
        <v>18299</v>
      </c>
      <c r="W3637" s="136">
        <v>19111</v>
      </c>
      <c r="X3637" s="135">
        <v>20021</v>
      </c>
      <c r="Y3637" s="136">
        <v>20443</v>
      </c>
      <c r="Z3637" s="135">
        <v>19193</v>
      </c>
      <c r="AA3637" s="136">
        <v>19545</v>
      </c>
      <c r="AB3637" s="135">
        <v>21172</v>
      </c>
      <c r="AC3637" s="136">
        <v>22122</v>
      </c>
      <c r="AD3637" s="135">
        <v>22693</v>
      </c>
      <c r="AE3637" s="137">
        <v>22296</v>
      </c>
      <c r="AF3637" s="138">
        <v>21176</v>
      </c>
    </row>
    <row r="3638" spans="2:32">
      <c r="B3638" s="114">
        <v>3600</v>
      </c>
      <c r="C3638" s="115">
        <v>3600</v>
      </c>
      <c r="D3638" s="116">
        <v>150</v>
      </c>
      <c r="E3638" s="117">
        <v>5</v>
      </c>
      <c r="F3638" s="118">
        <v>30</v>
      </c>
      <c r="G3638" s="119" t="s">
        <v>486</v>
      </c>
      <c r="H3638" s="120">
        <v>5</v>
      </c>
      <c r="I3638" s="115">
        <v>29</v>
      </c>
      <c r="J3638" s="116" t="s">
        <v>486</v>
      </c>
      <c r="K3638" s="121">
        <v>24</v>
      </c>
      <c r="L3638" s="108"/>
      <c r="M3638" s="122">
        <v>13176</v>
      </c>
      <c r="N3638" s="123">
        <v>13067</v>
      </c>
      <c r="O3638" s="124">
        <v>13004</v>
      </c>
      <c r="P3638" s="123">
        <v>13861</v>
      </c>
      <c r="Q3638" s="124">
        <v>14963</v>
      </c>
      <c r="R3638" s="123">
        <v>15626</v>
      </c>
      <c r="S3638" s="124">
        <v>15925</v>
      </c>
      <c r="T3638" s="123">
        <v>15792</v>
      </c>
      <c r="U3638" s="124">
        <v>15535</v>
      </c>
      <c r="V3638" s="123">
        <v>17196</v>
      </c>
      <c r="W3638" s="124">
        <v>18219</v>
      </c>
      <c r="X3638" s="123">
        <v>19033</v>
      </c>
      <c r="Y3638" s="124">
        <v>19662</v>
      </c>
      <c r="Z3638" s="123">
        <v>18623</v>
      </c>
      <c r="AA3638" s="124">
        <v>18890</v>
      </c>
      <c r="AB3638" s="123">
        <v>20090</v>
      </c>
      <c r="AC3638" s="124">
        <v>21261</v>
      </c>
      <c r="AD3638" s="123">
        <v>21944</v>
      </c>
      <c r="AE3638" s="125">
        <v>21496</v>
      </c>
      <c r="AF3638" s="126">
        <v>20640</v>
      </c>
    </row>
    <row r="3639" spans="2:32">
      <c r="B3639" s="127">
        <v>3601</v>
      </c>
      <c r="C3639" s="128">
        <v>3601</v>
      </c>
      <c r="D3639" s="129">
        <v>151</v>
      </c>
      <c r="E3639" s="130">
        <v>5</v>
      </c>
      <c r="F3639" s="131">
        <v>31</v>
      </c>
      <c r="G3639" s="132" t="s">
        <v>486</v>
      </c>
      <c r="H3639" s="133">
        <v>5</v>
      </c>
      <c r="I3639" s="128">
        <v>30</v>
      </c>
      <c r="J3639" s="129" t="s">
        <v>486</v>
      </c>
      <c r="K3639" s="134">
        <v>1</v>
      </c>
      <c r="L3639" s="108"/>
      <c r="M3639" s="81">
        <v>12423</v>
      </c>
      <c r="N3639" s="135">
        <v>12480</v>
      </c>
      <c r="O3639" s="136">
        <v>12819</v>
      </c>
      <c r="P3639" s="135">
        <v>13187</v>
      </c>
      <c r="Q3639" s="136">
        <v>14126</v>
      </c>
      <c r="R3639" s="135">
        <v>14769</v>
      </c>
      <c r="S3639" s="136">
        <v>15170</v>
      </c>
      <c r="T3639" s="135">
        <v>15018</v>
      </c>
      <c r="U3639" s="136">
        <v>14920</v>
      </c>
      <c r="V3639" s="135">
        <v>16582</v>
      </c>
      <c r="W3639" s="136">
        <v>17543</v>
      </c>
      <c r="X3639" s="135">
        <v>18292</v>
      </c>
      <c r="Y3639" s="136">
        <v>18834</v>
      </c>
      <c r="Z3639" s="135">
        <v>17503</v>
      </c>
      <c r="AA3639" s="136">
        <v>18051</v>
      </c>
      <c r="AB3639" s="135">
        <v>19755</v>
      </c>
      <c r="AC3639" s="136">
        <v>20686</v>
      </c>
      <c r="AD3639" s="135">
        <v>21087</v>
      </c>
      <c r="AE3639" s="137">
        <v>20432</v>
      </c>
      <c r="AF3639" s="138">
        <v>19236</v>
      </c>
    </row>
    <row r="3640" spans="2:32">
      <c r="B3640" s="114">
        <v>3602</v>
      </c>
      <c r="C3640" s="115">
        <v>3602</v>
      </c>
      <c r="D3640" s="116">
        <v>151</v>
      </c>
      <c r="E3640" s="117">
        <v>5</v>
      </c>
      <c r="F3640" s="118">
        <v>31</v>
      </c>
      <c r="G3640" s="119" t="s">
        <v>486</v>
      </c>
      <c r="H3640" s="120">
        <v>5</v>
      </c>
      <c r="I3640" s="115">
        <v>30</v>
      </c>
      <c r="J3640" s="116" t="s">
        <v>486</v>
      </c>
      <c r="K3640" s="121">
        <v>2</v>
      </c>
      <c r="L3640" s="108"/>
      <c r="M3640" s="122">
        <v>12179</v>
      </c>
      <c r="N3640" s="123">
        <v>12107</v>
      </c>
      <c r="O3640" s="124">
        <v>12490</v>
      </c>
      <c r="P3640" s="123">
        <v>12918</v>
      </c>
      <c r="Q3640" s="124">
        <v>13798</v>
      </c>
      <c r="R3640" s="123">
        <v>14444</v>
      </c>
      <c r="S3640" s="124">
        <v>14785</v>
      </c>
      <c r="T3640" s="123">
        <v>14554</v>
      </c>
      <c r="U3640" s="124">
        <v>14505</v>
      </c>
      <c r="V3640" s="123">
        <v>16169</v>
      </c>
      <c r="W3640" s="124">
        <v>17151</v>
      </c>
      <c r="X3640" s="123">
        <v>17828</v>
      </c>
      <c r="Y3640" s="124">
        <v>18321</v>
      </c>
      <c r="Z3640" s="123">
        <v>16995</v>
      </c>
      <c r="AA3640" s="124">
        <v>17601</v>
      </c>
      <c r="AB3640" s="123">
        <v>19237</v>
      </c>
      <c r="AC3640" s="124">
        <v>20177</v>
      </c>
      <c r="AD3640" s="123">
        <v>20496</v>
      </c>
      <c r="AE3640" s="125">
        <v>19775</v>
      </c>
      <c r="AF3640" s="126">
        <v>18688</v>
      </c>
    </row>
    <row r="3641" spans="2:32">
      <c r="B3641" s="127">
        <v>3603</v>
      </c>
      <c r="C3641" s="128">
        <v>3603</v>
      </c>
      <c r="D3641" s="129">
        <v>151</v>
      </c>
      <c r="E3641" s="130">
        <v>5</v>
      </c>
      <c r="F3641" s="131">
        <v>31</v>
      </c>
      <c r="G3641" s="132" t="s">
        <v>486</v>
      </c>
      <c r="H3641" s="133">
        <v>5</v>
      </c>
      <c r="I3641" s="128">
        <v>30</v>
      </c>
      <c r="J3641" s="129" t="s">
        <v>486</v>
      </c>
      <c r="K3641" s="134">
        <v>3</v>
      </c>
      <c r="L3641" s="108"/>
      <c r="M3641" s="81">
        <v>12092</v>
      </c>
      <c r="N3641" s="135">
        <v>11934</v>
      </c>
      <c r="O3641" s="136">
        <v>12376</v>
      </c>
      <c r="P3641" s="135">
        <v>12819</v>
      </c>
      <c r="Q3641" s="136">
        <v>13630</v>
      </c>
      <c r="R3641" s="135">
        <v>14305</v>
      </c>
      <c r="S3641" s="136">
        <v>14608</v>
      </c>
      <c r="T3641" s="135">
        <v>14309</v>
      </c>
      <c r="U3641" s="136">
        <v>14322</v>
      </c>
      <c r="V3641" s="135">
        <v>15898</v>
      </c>
      <c r="W3641" s="136">
        <v>16835</v>
      </c>
      <c r="X3641" s="135">
        <v>17541</v>
      </c>
      <c r="Y3641" s="136">
        <v>17980</v>
      </c>
      <c r="Z3641" s="135">
        <v>16697</v>
      </c>
      <c r="AA3641" s="136">
        <v>17317</v>
      </c>
      <c r="AB3641" s="135">
        <v>18823</v>
      </c>
      <c r="AC3641" s="136">
        <v>19723</v>
      </c>
      <c r="AD3641" s="135">
        <v>20059</v>
      </c>
      <c r="AE3641" s="137">
        <v>19301</v>
      </c>
      <c r="AF3641" s="138">
        <v>18329</v>
      </c>
    </row>
    <row r="3642" spans="2:32">
      <c r="B3642" s="114">
        <v>3604</v>
      </c>
      <c r="C3642" s="115">
        <v>3604</v>
      </c>
      <c r="D3642" s="116">
        <v>151</v>
      </c>
      <c r="E3642" s="117">
        <v>5</v>
      </c>
      <c r="F3642" s="118">
        <v>31</v>
      </c>
      <c r="G3642" s="119" t="s">
        <v>486</v>
      </c>
      <c r="H3642" s="120">
        <v>5</v>
      </c>
      <c r="I3642" s="115">
        <v>30</v>
      </c>
      <c r="J3642" s="116" t="s">
        <v>486</v>
      </c>
      <c r="K3642" s="121">
        <v>4</v>
      </c>
      <c r="L3642" s="108"/>
      <c r="M3642" s="122">
        <v>12106</v>
      </c>
      <c r="N3642" s="123">
        <v>11862</v>
      </c>
      <c r="O3642" s="124">
        <v>12269</v>
      </c>
      <c r="P3642" s="123">
        <v>12893</v>
      </c>
      <c r="Q3642" s="124">
        <v>13621</v>
      </c>
      <c r="R3642" s="123">
        <v>14237</v>
      </c>
      <c r="S3642" s="124">
        <v>14503</v>
      </c>
      <c r="T3642" s="123">
        <v>14049</v>
      </c>
      <c r="U3642" s="124">
        <v>14018</v>
      </c>
      <c r="V3642" s="123">
        <v>15670</v>
      </c>
      <c r="W3642" s="124">
        <v>16510</v>
      </c>
      <c r="X3642" s="123">
        <v>17116</v>
      </c>
      <c r="Y3642" s="124">
        <v>17466</v>
      </c>
      <c r="Z3642" s="123">
        <v>16155</v>
      </c>
      <c r="AA3642" s="124">
        <v>16949</v>
      </c>
      <c r="AB3642" s="123">
        <v>18282</v>
      </c>
      <c r="AC3642" s="124">
        <v>19095</v>
      </c>
      <c r="AD3642" s="123">
        <v>19349</v>
      </c>
      <c r="AE3642" s="125">
        <v>18502</v>
      </c>
      <c r="AF3642" s="126">
        <v>17639</v>
      </c>
    </row>
    <row r="3643" spans="2:32">
      <c r="B3643" s="127">
        <v>3605</v>
      </c>
      <c r="C3643" s="128">
        <v>3605</v>
      </c>
      <c r="D3643" s="129">
        <v>151</v>
      </c>
      <c r="E3643" s="130">
        <v>5</v>
      </c>
      <c r="F3643" s="131">
        <v>31</v>
      </c>
      <c r="G3643" s="132" t="s">
        <v>486</v>
      </c>
      <c r="H3643" s="133">
        <v>5</v>
      </c>
      <c r="I3643" s="128">
        <v>30</v>
      </c>
      <c r="J3643" s="129" t="s">
        <v>486</v>
      </c>
      <c r="K3643" s="134">
        <v>5</v>
      </c>
      <c r="L3643" s="108"/>
      <c r="M3643" s="81">
        <v>12457</v>
      </c>
      <c r="N3643" s="135">
        <v>11862</v>
      </c>
      <c r="O3643" s="136">
        <v>12224</v>
      </c>
      <c r="P3643" s="135">
        <v>13233</v>
      </c>
      <c r="Q3643" s="136">
        <v>13903</v>
      </c>
      <c r="R3643" s="135">
        <v>14440</v>
      </c>
      <c r="S3643" s="136">
        <v>14753</v>
      </c>
      <c r="T3643" s="135">
        <v>13821</v>
      </c>
      <c r="U3643" s="136">
        <v>13770</v>
      </c>
      <c r="V3643" s="135">
        <v>15722</v>
      </c>
      <c r="W3643" s="136">
        <v>16350</v>
      </c>
      <c r="X3643" s="135">
        <v>16904</v>
      </c>
      <c r="Y3643" s="136">
        <v>17189</v>
      </c>
      <c r="Z3643" s="135">
        <v>15573</v>
      </c>
      <c r="AA3643" s="136">
        <v>16705</v>
      </c>
      <c r="AB3643" s="135">
        <v>17894</v>
      </c>
      <c r="AC3643" s="136">
        <v>18568</v>
      </c>
      <c r="AD3643" s="135">
        <v>18820</v>
      </c>
      <c r="AE3643" s="137">
        <v>17629</v>
      </c>
      <c r="AF3643" s="138">
        <v>16890</v>
      </c>
    </row>
    <row r="3644" spans="2:32">
      <c r="B3644" s="114">
        <v>3606</v>
      </c>
      <c r="C3644" s="115">
        <v>3606</v>
      </c>
      <c r="D3644" s="116">
        <v>151</v>
      </c>
      <c r="E3644" s="117">
        <v>5</v>
      </c>
      <c r="F3644" s="118">
        <v>31</v>
      </c>
      <c r="G3644" s="119" t="s">
        <v>486</v>
      </c>
      <c r="H3644" s="120">
        <v>5</v>
      </c>
      <c r="I3644" s="115">
        <v>30</v>
      </c>
      <c r="J3644" s="116" t="s">
        <v>486</v>
      </c>
      <c r="K3644" s="121">
        <v>6</v>
      </c>
      <c r="L3644" s="108"/>
      <c r="M3644" s="122">
        <v>13303</v>
      </c>
      <c r="N3644" s="123">
        <v>12112</v>
      </c>
      <c r="O3644" s="124">
        <v>12310</v>
      </c>
      <c r="P3644" s="123">
        <v>14196</v>
      </c>
      <c r="Q3644" s="124">
        <v>14717</v>
      </c>
      <c r="R3644" s="123">
        <v>15139</v>
      </c>
      <c r="S3644" s="124">
        <v>15516</v>
      </c>
      <c r="T3644" s="123">
        <v>13819</v>
      </c>
      <c r="U3644" s="124">
        <v>13549</v>
      </c>
      <c r="V3644" s="123">
        <v>16276</v>
      </c>
      <c r="W3644" s="124">
        <v>16721</v>
      </c>
      <c r="X3644" s="123">
        <v>17089</v>
      </c>
      <c r="Y3644" s="124">
        <v>17441</v>
      </c>
      <c r="Z3644" s="123">
        <v>15064</v>
      </c>
      <c r="AA3644" s="124">
        <v>17079</v>
      </c>
      <c r="AB3644" s="123">
        <v>18100</v>
      </c>
      <c r="AC3644" s="124">
        <v>18645</v>
      </c>
      <c r="AD3644" s="123">
        <v>18821</v>
      </c>
      <c r="AE3644" s="125">
        <v>17006</v>
      </c>
      <c r="AF3644" s="126">
        <v>16219</v>
      </c>
    </row>
    <row r="3645" spans="2:32">
      <c r="B3645" s="127">
        <v>3607</v>
      </c>
      <c r="C3645" s="128">
        <v>3607</v>
      </c>
      <c r="D3645" s="129">
        <v>151</v>
      </c>
      <c r="E3645" s="130">
        <v>5</v>
      </c>
      <c r="F3645" s="131">
        <v>31</v>
      </c>
      <c r="G3645" s="132" t="s">
        <v>486</v>
      </c>
      <c r="H3645" s="133">
        <v>5</v>
      </c>
      <c r="I3645" s="128">
        <v>30</v>
      </c>
      <c r="J3645" s="129" t="s">
        <v>486</v>
      </c>
      <c r="K3645" s="134">
        <v>7</v>
      </c>
      <c r="L3645" s="108"/>
      <c r="M3645" s="81">
        <v>14372</v>
      </c>
      <c r="N3645" s="135">
        <v>12523</v>
      </c>
      <c r="O3645" s="136">
        <v>12579</v>
      </c>
      <c r="P3645" s="135">
        <v>15398</v>
      </c>
      <c r="Q3645" s="136">
        <v>15865</v>
      </c>
      <c r="R3645" s="135">
        <v>16083</v>
      </c>
      <c r="S3645" s="136">
        <v>16560</v>
      </c>
      <c r="T3645" s="135">
        <v>14059</v>
      </c>
      <c r="U3645" s="136">
        <v>13571</v>
      </c>
      <c r="V3645" s="135">
        <v>17113</v>
      </c>
      <c r="W3645" s="136">
        <v>17470</v>
      </c>
      <c r="X3645" s="135">
        <v>17618</v>
      </c>
      <c r="Y3645" s="136">
        <v>18107</v>
      </c>
      <c r="Z3645" s="135">
        <v>14829</v>
      </c>
      <c r="AA3645" s="136">
        <v>17830</v>
      </c>
      <c r="AB3645" s="135">
        <v>18647</v>
      </c>
      <c r="AC3645" s="136">
        <v>19089</v>
      </c>
      <c r="AD3645" s="135">
        <v>19288</v>
      </c>
      <c r="AE3645" s="137">
        <v>16659</v>
      </c>
      <c r="AF3645" s="138">
        <v>15881</v>
      </c>
    </row>
    <row r="3646" spans="2:32">
      <c r="B3646" s="114">
        <v>3608</v>
      </c>
      <c r="C3646" s="115">
        <v>3608</v>
      </c>
      <c r="D3646" s="116">
        <v>151</v>
      </c>
      <c r="E3646" s="117">
        <v>5</v>
      </c>
      <c r="F3646" s="118">
        <v>31</v>
      </c>
      <c r="G3646" s="119" t="s">
        <v>486</v>
      </c>
      <c r="H3646" s="120">
        <v>5</v>
      </c>
      <c r="I3646" s="115">
        <v>30</v>
      </c>
      <c r="J3646" s="116" t="s">
        <v>486</v>
      </c>
      <c r="K3646" s="121">
        <v>8</v>
      </c>
      <c r="L3646" s="108"/>
      <c r="M3646" s="122">
        <v>14819</v>
      </c>
      <c r="N3646" s="123">
        <v>13273</v>
      </c>
      <c r="O3646" s="124">
        <v>13004</v>
      </c>
      <c r="P3646" s="123">
        <v>16038</v>
      </c>
      <c r="Q3646" s="124">
        <v>16317</v>
      </c>
      <c r="R3646" s="123">
        <v>16498</v>
      </c>
      <c r="S3646" s="124">
        <v>17159</v>
      </c>
      <c r="T3646" s="123">
        <v>14722</v>
      </c>
      <c r="U3646" s="124">
        <v>13976</v>
      </c>
      <c r="V3646" s="123">
        <v>17382</v>
      </c>
      <c r="W3646" s="124">
        <v>17871</v>
      </c>
      <c r="X3646" s="123">
        <v>17926</v>
      </c>
      <c r="Y3646" s="124">
        <v>18544</v>
      </c>
      <c r="Z3646" s="123">
        <v>15107</v>
      </c>
      <c r="AA3646" s="124">
        <v>18383</v>
      </c>
      <c r="AB3646" s="123">
        <v>18737</v>
      </c>
      <c r="AC3646" s="124">
        <v>19324</v>
      </c>
      <c r="AD3646" s="123">
        <v>19638</v>
      </c>
      <c r="AE3646" s="125">
        <v>17055</v>
      </c>
      <c r="AF3646" s="126">
        <v>16146</v>
      </c>
    </row>
    <row r="3647" spans="2:32">
      <c r="B3647" s="127">
        <v>3609</v>
      </c>
      <c r="C3647" s="128">
        <v>3609</v>
      </c>
      <c r="D3647" s="129">
        <v>151</v>
      </c>
      <c r="E3647" s="130">
        <v>5</v>
      </c>
      <c r="F3647" s="131">
        <v>31</v>
      </c>
      <c r="G3647" s="132" t="s">
        <v>486</v>
      </c>
      <c r="H3647" s="133">
        <v>5</v>
      </c>
      <c r="I3647" s="128">
        <v>30</v>
      </c>
      <c r="J3647" s="129" t="s">
        <v>486</v>
      </c>
      <c r="K3647" s="134">
        <v>9</v>
      </c>
      <c r="L3647" s="108"/>
      <c r="M3647" s="81">
        <v>14811</v>
      </c>
      <c r="N3647" s="135">
        <v>13801</v>
      </c>
      <c r="O3647" s="136">
        <v>13400</v>
      </c>
      <c r="P3647" s="135">
        <v>16351</v>
      </c>
      <c r="Q3647" s="136">
        <v>16392</v>
      </c>
      <c r="R3647" s="135">
        <v>16463</v>
      </c>
      <c r="S3647" s="136">
        <v>17087</v>
      </c>
      <c r="T3647" s="135">
        <v>15184</v>
      </c>
      <c r="U3647" s="136">
        <v>14359</v>
      </c>
      <c r="V3647" s="135">
        <v>17395</v>
      </c>
      <c r="W3647" s="136">
        <v>17895</v>
      </c>
      <c r="X3647" s="135">
        <v>17858</v>
      </c>
      <c r="Y3647" s="136">
        <v>18381</v>
      </c>
      <c r="Z3647" s="135">
        <v>15371</v>
      </c>
      <c r="AA3647" s="136">
        <v>18669</v>
      </c>
      <c r="AB3647" s="135">
        <v>18648</v>
      </c>
      <c r="AC3647" s="136">
        <v>19280</v>
      </c>
      <c r="AD3647" s="135">
        <v>19441</v>
      </c>
      <c r="AE3647" s="137">
        <v>17378</v>
      </c>
      <c r="AF3647" s="138">
        <v>16393</v>
      </c>
    </row>
    <row r="3648" spans="2:32">
      <c r="B3648" s="114">
        <v>3610</v>
      </c>
      <c r="C3648" s="115">
        <v>3610</v>
      </c>
      <c r="D3648" s="116">
        <v>151</v>
      </c>
      <c r="E3648" s="117">
        <v>5</v>
      </c>
      <c r="F3648" s="118">
        <v>31</v>
      </c>
      <c r="G3648" s="119" t="s">
        <v>486</v>
      </c>
      <c r="H3648" s="120">
        <v>5</v>
      </c>
      <c r="I3648" s="115">
        <v>30</v>
      </c>
      <c r="J3648" s="116" t="s">
        <v>486</v>
      </c>
      <c r="K3648" s="121">
        <v>10</v>
      </c>
      <c r="L3648" s="108"/>
      <c r="M3648" s="122">
        <v>14580</v>
      </c>
      <c r="N3648" s="123">
        <v>13734</v>
      </c>
      <c r="O3648" s="124">
        <v>13409</v>
      </c>
      <c r="P3648" s="123">
        <v>16419</v>
      </c>
      <c r="Q3648" s="124">
        <v>16421</v>
      </c>
      <c r="R3648" s="123">
        <v>16260</v>
      </c>
      <c r="S3648" s="124">
        <v>16813</v>
      </c>
      <c r="T3648" s="123">
        <v>15199</v>
      </c>
      <c r="U3648" s="124">
        <v>14449</v>
      </c>
      <c r="V3648" s="123">
        <v>17527</v>
      </c>
      <c r="W3648" s="124">
        <v>17884</v>
      </c>
      <c r="X3648" s="123">
        <v>17757</v>
      </c>
      <c r="Y3648" s="124">
        <v>18210</v>
      </c>
      <c r="Z3648" s="123">
        <v>15527</v>
      </c>
      <c r="AA3648" s="124">
        <v>18902</v>
      </c>
      <c r="AB3648" s="123">
        <v>18869</v>
      </c>
      <c r="AC3648" s="124">
        <v>19353</v>
      </c>
      <c r="AD3648" s="123">
        <v>19325</v>
      </c>
      <c r="AE3648" s="125">
        <v>17541</v>
      </c>
      <c r="AF3648" s="126">
        <v>16600</v>
      </c>
    </row>
    <row r="3649" spans="2:32">
      <c r="B3649" s="127">
        <v>3611</v>
      </c>
      <c r="C3649" s="128">
        <v>3611</v>
      </c>
      <c r="D3649" s="129">
        <v>151</v>
      </c>
      <c r="E3649" s="130">
        <v>5</v>
      </c>
      <c r="F3649" s="131">
        <v>31</v>
      </c>
      <c r="G3649" s="132" t="s">
        <v>486</v>
      </c>
      <c r="H3649" s="133">
        <v>5</v>
      </c>
      <c r="I3649" s="128">
        <v>30</v>
      </c>
      <c r="J3649" s="129" t="s">
        <v>486</v>
      </c>
      <c r="K3649" s="134">
        <v>11</v>
      </c>
      <c r="L3649" s="108"/>
      <c r="M3649" s="81">
        <v>14501</v>
      </c>
      <c r="N3649" s="135">
        <v>13572</v>
      </c>
      <c r="O3649" s="136">
        <v>13384</v>
      </c>
      <c r="P3649" s="135">
        <v>16474</v>
      </c>
      <c r="Q3649" s="136">
        <v>16408</v>
      </c>
      <c r="R3649" s="135">
        <v>16265</v>
      </c>
      <c r="S3649" s="136">
        <v>16613</v>
      </c>
      <c r="T3649" s="135">
        <v>15092</v>
      </c>
      <c r="U3649" s="136">
        <v>14503</v>
      </c>
      <c r="V3649" s="135">
        <v>17614</v>
      </c>
      <c r="W3649" s="136">
        <v>17950</v>
      </c>
      <c r="X3649" s="135">
        <v>17878</v>
      </c>
      <c r="Y3649" s="136">
        <v>18121</v>
      </c>
      <c r="Z3649" s="135">
        <v>15637</v>
      </c>
      <c r="AA3649" s="136">
        <v>19110</v>
      </c>
      <c r="AB3649" s="135">
        <v>19048</v>
      </c>
      <c r="AC3649" s="136">
        <v>19507</v>
      </c>
      <c r="AD3649" s="135">
        <v>19290</v>
      </c>
      <c r="AE3649" s="137">
        <v>17572</v>
      </c>
      <c r="AF3649" s="138">
        <v>16751</v>
      </c>
    </row>
    <row r="3650" spans="2:32">
      <c r="B3650" s="114">
        <v>3612</v>
      </c>
      <c r="C3650" s="115">
        <v>3612</v>
      </c>
      <c r="D3650" s="116">
        <v>151</v>
      </c>
      <c r="E3650" s="117">
        <v>5</v>
      </c>
      <c r="F3650" s="118">
        <v>31</v>
      </c>
      <c r="G3650" s="119" t="s">
        <v>486</v>
      </c>
      <c r="H3650" s="120">
        <v>5</v>
      </c>
      <c r="I3650" s="115">
        <v>30</v>
      </c>
      <c r="J3650" s="116" t="s">
        <v>486</v>
      </c>
      <c r="K3650" s="121">
        <v>12</v>
      </c>
      <c r="L3650" s="108"/>
      <c r="M3650" s="122">
        <v>14456</v>
      </c>
      <c r="N3650" s="123">
        <v>13517</v>
      </c>
      <c r="O3650" s="124">
        <v>13476</v>
      </c>
      <c r="P3650" s="123">
        <v>16585</v>
      </c>
      <c r="Q3650" s="124">
        <v>16501</v>
      </c>
      <c r="R3650" s="123">
        <v>16229</v>
      </c>
      <c r="S3650" s="124">
        <v>16419</v>
      </c>
      <c r="T3650" s="123">
        <v>15080</v>
      </c>
      <c r="U3650" s="124">
        <v>14623</v>
      </c>
      <c r="V3650" s="123">
        <v>17751</v>
      </c>
      <c r="W3650" s="124">
        <v>18176</v>
      </c>
      <c r="X3650" s="123">
        <v>17906</v>
      </c>
      <c r="Y3650" s="124">
        <v>18006</v>
      </c>
      <c r="Z3650" s="123">
        <v>15804</v>
      </c>
      <c r="AA3650" s="124">
        <v>19300</v>
      </c>
      <c r="AB3650" s="123">
        <v>19232</v>
      </c>
      <c r="AC3650" s="124">
        <v>19812</v>
      </c>
      <c r="AD3650" s="123">
        <v>19197</v>
      </c>
      <c r="AE3650" s="125">
        <v>17640</v>
      </c>
      <c r="AF3650" s="126">
        <v>16930</v>
      </c>
    </row>
    <row r="3651" spans="2:32">
      <c r="B3651" s="127">
        <v>3613</v>
      </c>
      <c r="C3651" s="128">
        <v>3613</v>
      </c>
      <c r="D3651" s="129">
        <v>151</v>
      </c>
      <c r="E3651" s="130">
        <v>5</v>
      </c>
      <c r="F3651" s="131">
        <v>31</v>
      </c>
      <c r="G3651" s="132" t="s">
        <v>486</v>
      </c>
      <c r="H3651" s="133">
        <v>5</v>
      </c>
      <c r="I3651" s="128">
        <v>30</v>
      </c>
      <c r="J3651" s="129" t="s">
        <v>486</v>
      </c>
      <c r="K3651" s="134">
        <v>13</v>
      </c>
      <c r="L3651" s="108"/>
      <c r="M3651" s="81">
        <v>14467</v>
      </c>
      <c r="N3651" s="135">
        <v>13326</v>
      </c>
      <c r="O3651" s="136">
        <v>13414</v>
      </c>
      <c r="P3651" s="135">
        <v>16674</v>
      </c>
      <c r="Q3651" s="136">
        <v>16581</v>
      </c>
      <c r="R3651" s="135">
        <v>16288</v>
      </c>
      <c r="S3651" s="136">
        <v>16432</v>
      </c>
      <c r="T3651" s="135">
        <v>14897</v>
      </c>
      <c r="U3651" s="136">
        <v>14565</v>
      </c>
      <c r="V3651" s="135">
        <v>17852</v>
      </c>
      <c r="W3651" s="136">
        <v>18230</v>
      </c>
      <c r="X3651" s="135">
        <v>17994</v>
      </c>
      <c r="Y3651" s="136">
        <v>18030</v>
      </c>
      <c r="Z3651" s="135">
        <v>15752</v>
      </c>
      <c r="AA3651" s="136">
        <v>19401</v>
      </c>
      <c r="AB3651" s="135">
        <v>19337</v>
      </c>
      <c r="AC3651" s="136">
        <v>19878</v>
      </c>
      <c r="AD3651" s="135">
        <v>19233</v>
      </c>
      <c r="AE3651" s="137">
        <v>17462</v>
      </c>
      <c r="AF3651" s="138">
        <v>16874</v>
      </c>
    </row>
    <row r="3652" spans="2:32">
      <c r="B3652" s="114">
        <v>3614</v>
      </c>
      <c r="C3652" s="115">
        <v>3614</v>
      </c>
      <c r="D3652" s="116">
        <v>151</v>
      </c>
      <c r="E3652" s="117">
        <v>5</v>
      </c>
      <c r="F3652" s="118">
        <v>31</v>
      </c>
      <c r="G3652" s="119" t="s">
        <v>486</v>
      </c>
      <c r="H3652" s="120">
        <v>5</v>
      </c>
      <c r="I3652" s="115">
        <v>30</v>
      </c>
      <c r="J3652" s="116" t="s">
        <v>486</v>
      </c>
      <c r="K3652" s="121">
        <v>14</v>
      </c>
      <c r="L3652" s="108"/>
      <c r="M3652" s="122">
        <v>14459</v>
      </c>
      <c r="N3652" s="123">
        <v>13148</v>
      </c>
      <c r="O3652" s="124">
        <v>13419</v>
      </c>
      <c r="P3652" s="123">
        <v>16727</v>
      </c>
      <c r="Q3652" s="124">
        <v>16632</v>
      </c>
      <c r="R3652" s="123">
        <v>16241</v>
      </c>
      <c r="S3652" s="124">
        <v>16268</v>
      </c>
      <c r="T3652" s="123">
        <v>14704</v>
      </c>
      <c r="U3652" s="124">
        <v>14565</v>
      </c>
      <c r="V3652" s="123">
        <v>17898</v>
      </c>
      <c r="W3652" s="124">
        <v>18199</v>
      </c>
      <c r="X3652" s="123">
        <v>17910</v>
      </c>
      <c r="Y3652" s="124">
        <v>17825</v>
      </c>
      <c r="Z3652" s="123">
        <v>15729</v>
      </c>
      <c r="AA3652" s="124">
        <v>19412</v>
      </c>
      <c r="AB3652" s="123">
        <v>19349</v>
      </c>
      <c r="AC3652" s="124">
        <v>19820</v>
      </c>
      <c r="AD3652" s="123">
        <v>19008</v>
      </c>
      <c r="AE3652" s="125">
        <v>17219</v>
      </c>
      <c r="AF3652" s="126">
        <v>16840</v>
      </c>
    </row>
    <row r="3653" spans="2:32">
      <c r="B3653" s="127">
        <v>3615</v>
      </c>
      <c r="C3653" s="128">
        <v>3615</v>
      </c>
      <c r="D3653" s="129">
        <v>151</v>
      </c>
      <c r="E3653" s="130">
        <v>5</v>
      </c>
      <c r="F3653" s="131">
        <v>31</v>
      </c>
      <c r="G3653" s="132" t="s">
        <v>486</v>
      </c>
      <c r="H3653" s="133">
        <v>5</v>
      </c>
      <c r="I3653" s="128">
        <v>30</v>
      </c>
      <c r="J3653" s="129" t="s">
        <v>486</v>
      </c>
      <c r="K3653" s="134">
        <v>15</v>
      </c>
      <c r="L3653" s="108"/>
      <c r="M3653" s="81">
        <v>14422</v>
      </c>
      <c r="N3653" s="135">
        <v>13067</v>
      </c>
      <c r="O3653" s="136">
        <v>13371</v>
      </c>
      <c r="P3653" s="135">
        <v>16755</v>
      </c>
      <c r="Q3653" s="136">
        <v>16673</v>
      </c>
      <c r="R3653" s="135">
        <v>16202</v>
      </c>
      <c r="S3653" s="136">
        <v>16084</v>
      </c>
      <c r="T3653" s="135">
        <v>14609</v>
      </c>
      <c r="U3653" s="136">
        <v>14497</v>
      </c>
      <c r="V3653" s="135">
        <v>17930</v>
      </c>
      <c r="W3653" s="136">
        <v>18236</v>
      </c>
      <c r="X3653" s="135">
        <v>17834</v>
      </c>
      <c r="Y3653" s="136">
        <v>17595</v>
      </c>
      <c r="Z3653" s="135">
        <v>15653</v>
      </c>
      <c r="AA3653" s="136">
        <v>19392</v>
      </c>
      <c r="AB3653" s="135">
        <v>19359</v>
      </c>
      <c r="AC3653" s="136">
        <v>19834</v>
      </c>
      <c r="AD3653" s="135">
        <v>18760</v>
      </c>
      <c r="AE3653" s="137">
        <v>17086</v>
      </c>
      <c r="AF3653" s="138">
        <v>16755</v>
      </c>
    </row>
    <row r="3654" spans="2:32">
      <c r="B3654" s="114">
        <v>3616</v>
      </c>
      <c r="C3654" s="115">
        <v>3616</v>
      </c>
      <c r="D3654" s="116">
        <v>151</v>
      </c>
      <c r="E3654" s="117">
        <v>5</v>
      </c>
      <c r="F3654" s="118">
        <v>31</v>
      </c>
      <c r="G3654" s="119" t="s">
        <v>486</v>
      </c>
      <c r="H3654" s="120">
        <v>5</v>
      </c>
      <c r="I3654" s="115">
        <v>30</v>
      </c>
      <c r="J3654" s="116" t="s">
        <v>486</v>
      </c>
      <c r="K3654" s="121">
        <v>16</v>
      </c>
      <c r="L3654" s="108"/>
      <c r="M3654" s="122">
        <v>14694</v>
      </c>
      <c r="N3654" s="123">
        <v>13348</v>
      </c>
      <c r="O3654" s="124">
        <v>13820</v>
      </c>
      <c r="P3654" s="123">
        <v>17041</v>
      </c>
      <c r="Q3654" s="124">
        <v>17222</v>
      </c>
      <c r="R3654" s="123">
        <v>16421</v>
      </c>
      <c r="S3654" s="124">
        <v>16140</v>
      </c>
      <c r="T3654" s="123">
        <v>14853</v>
      </c>
      <c r="U3654" s="124">
        <v>14916</v>
      </c>
      <c r="V3654" s="123">
        <v>18551</v>
      </c>
      <c r="W3654" s="124">
        <v>18436</v>
      </c>
      <c r="X3654" s="123">
        <v>17933</v>
      </c>
      <c r="Y3654" s="124">
        <v>17541</v>
      </c>
      <c r="Z3654" s="123">
        <v>16014</v>
      </c>
      <c r="AA3654" s="124">
        <v>19566</v>
      </c>
      <c r="AB3654" s="123">
        <v>19989</v>
      </c>
      <c r="AC3654" s="124">
        <v>19976</v>
      </c>
      <c r="AD3654" s="123">
        <v>18636</v>
      </c>
      <c r="AE3654" s="125">
        <v>17210</v>
      </c>
      <c r="AF3654" s="126">
        <v>17097</v>
      </c>
    </row>
    <row r="3655" spans="2:32">
      <c r="B3655" s="127">
        <v>3617</v>
      </c>
      <c r="C3655" s="128">
        <v>3617</v>
      </c>
      <c r="D3655" s="129">
        <v>151</v>
      </c>
      <c r="E3655" s="130">
        <v>5</v>
      </c>
      <c r="F3655" s="131">
        <v>31</v>
      </c>
      <c r="G3655" s="132" t="s">
        <v>486</v>
      </c>
      <c r="H3655" s="133">
        <v>5</v>
      </c>
      <c r="I3655" s="128">
        <v>30</v>
      </c>
      <c r="J3655" s="129" t="s">
        <v>486</v>
      </c>
      <c r="K3655" s="134">
        <v>17</v>
      </c>
      <c r="L3655" s="108"/>
      <c r="M3655" s="81">
        <v>15032</v>
      </c>
      <c r="N3655" s="135">
        <v>13818</v>
      </c>
      <c r="O3655" s="136">
        <v>14501</v>
      </c>
      <c r="P3655" s="135">
        <v>17383</v>
      </c>
      <c r="Q3655" s="136">
        <v>17653</v>
      </c>
      <c r="R3655" s="135">
        <v>16841</v>
      </c>
      <c r="S3655" s="136">
        <v>16481</v>
      </c>
      <c r="T3655" s="135">
        <v>15359</v>
      </c>
      <c r="U3655" s="136">
        <v>15622</v>
      </c>
      <c r="V3655" s="135">
        <v>18939</v>
      </c>
      <c r="W3655" s="136">
        <v>18872</v>
      </c>
      <c r="X3655" s="135">
        <v>18382</v>
      </c>
      <c r="Y3655" s="136">
        <v>17944</v>
      </c>
      <c r="Z3655" s="135">
        <v>16757</v>
      </c>
      <c r="AA3655" s="136">
        <v>20005</v>
      </c>
      <c r="AB3655" s="135">
        <v>20462</v>
      </c>
      <c r="AC3655" s="136">
        <v>20362</v>
      </c>
      <c r="AD3655" s="135">
        <v>19067</v>
      </c>
      <c r="AE3655" s="137">
        <v>17694</v>
      </c>
      <c r="AF3655" s="138">
        <v>17851</v>
      </c>
    </row>
    <row r="3656" spans="2:32">
      <c r="B3656" s="114">
        <v>3618</v>
      </c>
      <c r="C3656" s="115">
        <v>3618</v>
      </c>
      <c r="D3656" s="116">
        <v>151</v>
      </c>
      <c r="E3656" s="117">
        <v>5</v>
      </c>
      <c r="F3656" s="118">
        <v>31</v>
      </c>
      <c r="G3656" s="119" t="s">
        <v>486</v>
      </c>
      <c r="H3656" s="120">
        <v>5</v>
      </c>
      <c r="I3656" s="115">
        <v>30</v>
      </c>
      <c r="J3656" s="116" t="s">
        <v>486</v>
      </c>
      <c r="K3656" s="121">
        <v>18</v>
      </c>
      <c r="L3656" s="108"/>
      <c r="M3656" s="122">
        <v>15352</v>
      </c>
      <c r="N3656" s="123">
        <v>14260</v>
      </c>
      <c r="O3656" s="124">
        <v>14893</v>
      </c>
      <c r="P3656" s="123">
        <v>17519</v>
      </c>
      <c r="Q3656" s="124">
        <v>17871</v>
      </c>
      <c r="R3656" s="123">
        <v>17305</v>
      </c>
      <c r="S3656" s="124">
        <v>17124</v>
      </c>
      <c r="T3656" s="123">
        <v>16058</v>
      </c>
      <c r="U3656" s="124">
        <v>16333</v>
      </c>
      <c r="V3656" s="123">
        <v>19238</v>
      </c>
      <c r="W3656" s="124">
        <v>19363</v>
      </c>
      <c r="X3656" s="123">
        <v>19190</v>
      </c>
      <c r="Y3656" s="124">
        <v>18835</v>
      </c>
      <c r="Z3656" s="123">
        <v>17666</v>
      </c>
      <c r="AA3656" s="124">
        <v>20542</v>
      </c>
      <c r="AB3656" s="123">
        <v>20849</v>
      </c>
      <c r="AC3656" s="124">
        <v>20997</v>
      </c>
      <c r="AD3656" s="123">
        <v>20060</v>
      </c>
      <c r="AE3656" s="125">
        <v>18752</v>
      </c>
      <c r="AF3656" s="126">
        <v>18827</v>
      </c>
    </row>
    <row r="3657" spans="2:32">
      <c r="B3657" s="127">
        <v>3619</v>
      </c>
      <c r="C3657" s="128">
        <v>3619</v>
      </c>
      <c r="D3657" s="129">
        <v>151</v>
      </c>
      <c r="E3657" s="130">
        <v>5</v>
      </c>
      <c r="F3657" s="131">
        <v>31</v>
      </c>
      <c r="G3657" s="132" t="s">
        <v>486</v>
      </c>
      <c r="H3657" s="133">
        <v>5</v>
      </c>
      <c r="I3657" s="128">
        <v>30</v>
      </c>
      <c r="J3657" s="129" t="s">
        <v>486</v>
      </c>
      <c r="K3657" s="134">
        <v>19</v>
      </c>
      <c r="L3657" s="108"/>
      <c r="M3657" s="81">
        <v>15704</v>
      </c>
      <c r="N3657" s="135">
        <v>14419</v>
      </c>
      <c r="O3657" s="136">
        <v>15385</v>
      </c>
      <c r="P3657" s="135">
        <v>17922</v>
      </c>
      <c r="Q3657" s="136">
        <v>18158</v>
      </c>
      <c r="R3657" s="135">
        <v>17855</v>
      </c>
      <c r="S3657" s="136">
        <v>17501</v>
      </c>
      <c r="T3657" s="135">
        <v>16340</v>
      </c>
      <c r="U3657" s="136">
        <v>16958</v>
      </c>
      <c r="V3657" s="135">
        <v>19798</v>
      </c>
      <c r="W3657" s="136">
        <v>20023</v>
      </c>
      <c r="X3657" s="135">
        <v>20075</v>
      </c>
      <c r="Y3657" s="136">
        <v>19579</v>
      </c>
      <c r="Z3657" s="135">
        <v>18544</v>
      </c>
      <c r="AA3657" s="136">
        <v>21361</v>
      </c>
      <c r="AB3657" s="135">
        <v>21747</v>
      </c>
      <c r="AC3657" s="136">
        <v>21982</v>
      </c>
      <c r="AD3657" s="135">
        <v>21027</v>
      </c>
      <c r="AE3657" s="137">
        <v>19617</v>
      </c>
      <c r="AF3657" s="138">
        <v>19806</v>
      </c>
    </row>
    <row r="3658" spans="2:32">
      <c r="B3658" s="114">
        <v>3620</v>
      </c>
      <c r="C3658" s="115">
        <v>3620</v>
      </c>
      <c r="D3658" s="116">
        <v>151</v>
      </c>
      <c r="E3658" s="117">
        <v>5</v>
      </c>
      <c r="F3658" s="118">
        <v>31</v>
      </c>
      <c r="G3658" s="119" t="s">
        <v>486</v>
      </c>
      <c r="H3658" s="120">
        <v>5</v>
      </c>
      <c r="I3658" s="115">
        <v>30</v>
      </c>
      <c r="J3658" s="116" t="s">
        <v>486</v>
      </c>
      <c r="K3658" s="121">
        <v>20</v>
      </c>
      <c r="L3658" s="108"/>
      <c r="M3658" s="122">
        <v>15782</v>
      </c>
      <c r="N3658" s="123">
        <v>14580</v>
      </c>
      <c r="O3658" s="124">
        <v>15650</v>
      </c>
      <c r="P3658" s="123">
        <v>18179</v>
      </c>
      <c r="Q3658" s="124">
        <v>18472</v>
      </c>
      <c r="R3658" s="123">
        <v>18068</v>
      </c>
      <c r="S3658" s="124">
        <v>17922</v>
      </c>
      <c r="T3658" s="123">
        <v>16731</v>
      </c>
      <c r="U3658" s="124">
        <v>17318</v>
      </c>
      <c r="V3658" s="123">
        <v>20337</v>
      </c>
      <c r="W3658" s="124">
        <v>20483</v>
      </c>
      <c r="X3658" s="123">
        <v>20657</v>
      </c>
      <c r="Y3658" s="124">
        <v>20475</v>
      </c>
      <c r="Z3658" s="123">
        <v>19301</v>
      </c>
      <c r="AA3658" s="124">
        <v>22053</v>
      </c>
      <c r="AB3658" s="123">
        <v>22702</v>
      </c>
      <c r="AC3658" s="124">
        <v>22820</v>
      </c>
      <c r="AD3658" s="123">
        <v>22161</v>
      </c>
      <c r="AE3658" s="125">
        <v>20640</v>
      </c>
      <c r="AF3658" s="126">
        <v>20670</v>
      </c>
    </row>
    <row r="3659" spans="2:32">
      <c r="B3659" s="127">
        <v>3621</v>
      </c>
      <c r="C3659" s="128">
        <v>3621</v>
      </c>
      <c r="D3659" s="129">
        <v>151</v>
      </c>
      <c r="E3659" s="130">
        <v>5</v>
      </c>
      <c r="F3659" s="131">
        <v>31</v>
      </c>
      <c r="G3659" s="132" t="s">
        <v>486</v>
      </c>
      <c r="H3659" s="133">
        <v>5</v>
      </c>
      <c r="I3659" s="128">
        <v>30</v>
      </c>
      <c r="J3659" s="129" t="s">
        <v>486</v>
      </c>
      <c r="K3659" s="134">
        <v>21</v>
      </c>
      <c r="L3659" s="108"/>
      <c r="M3659" s="81">
        <v>15496</v>
      </c>
      <c r="N3659" s="135">
        <v>14436</v>
      </c>
      <c r="O3659" s="136">
        <v>15709</v>
      </c>
      <c r="P3659" s="135">
        <v>17928</v>
      </c>
      <c r="Q3659" s="136">
        <v>18104</v>
      </c>
      <c r="R3659" s="135">
        <v>17958</v>
      </c>
      <c r="S3659" s="136">
        <v>17814</v>
      </c>
      <c r="T3659" s="135">
        <v>16843</v>
      </c>
      <c r="U3659" s="136">
        <v>17646</v>
      </c>
      <c r="V3659" s="135">
        <v>20300</v>
      </c>
      <c r="W3659" s="136">
        <v>20634</v>
      </c>
      <c r="X3659" s="135">
        <v>21071</v>
      </c>
      <c r="Y3659" s="136">
        <v>20936</v>
      </c>
      <c r="Z3659" s="135">
        <v>20013</v>
      </c>
      <c r="AA3659" s="136">
        <v>22455</v>
      </c>
      <c r="AB3659" s="135">
        <v>23128</v>
      </c>
      <c r="AC3659" s="136">
        <v>23421</v>
      </c>
      <c r="AD3659" s="135">
        <v>22923</v>
      </c>
      <c r="AE3659" s="137">
        <v>21526</v>
      </c>
      <c r="AF3659" s="138">
        <v>21570</v>
      </c>
    </row>
    <row r="3660" spans="2:32">
      <c r="B3660" s="114">
        <v>3622</v>
      </c>
      <c r="C3660" s="115">
        <v>3622</v>
      </c>
      <c r="D3660" s="116">
        <v>151</v>
      </c>
      <c r="E3660" s="117">
        <v>5</v>
      </c>
      <c r="F3660" s="118">
        <v>31</v>
      </c>
      <c r="G3660" s="119" t="s">
        <v>486</v>
      </c>
      <c r="H3660" s="120">
        <v>5</v>
      </c>
      <c r="I3660" s="115">
        <v>30</v>
      </c>
      <c r="J3660" s="116" t="s">
        <v>486</v>
      </c>
      <c r="K3660" s="121">
        <v>22</v>
      </c>
      <c r="L3660" s="108"/>
      <c r="M3660" s="122">
        <v>14690</v>
      </c>
      <c r="N3660" s="123">
        <v>13847</v>
      </c>
      <c r="O3660" s="124">
        <v>15193</v>
      </c>
      <c r="P3660" s="123">
        <v>17006</v>
      </c>
      <c r="Q3660" s="124">
        <v>17214</v>
      </c>
      <c r="R3660" s="123">
        <v>17269</v>
      </c>
      <c r="S3660" s="124">
        <v>17218</v>
      </c>
      <c r="T3660" s="123">
        <v>16403</v>
      </c>
      <c r="U3660" s="124">
        <v>17301</v>
      </c>
      <c r="V3660" s="123">
        <v>19631</v>
      </c>
      <c r="W3660" s="124">
        <v>20202</v>
      </c>
      <c r="X3660" s="123">
        <v>20691</v>
      </c>
      <c r="Y3660" s="124">
        <v>20673</v>
      </c>
      <c r="Z3660" s="123">
        <v>19895</v>
      </c>
      <c r="AA3660" s="124">
        <v>21914</v>
      </c>
      <c r="AB3660" s="123">
        <v>22730</v>
      </c>
      <c r="AC3660" s="124">
        <v>23258</v>
      </c>
      <c r="AD3660" s="123">
        <v>22865</v>
      </c>
      <c r="AE3660" s="125">
        <v>21562</v>
      </c>
      <c r="AF3660" s="126">
        <v>21583</v>
      </c>
    </row>
    <row r="3661" spans="2:32">
      <c r="B3661" s="127">
        <v>3623</v>
      </c>
      <c r="C3661" s="128">
        <v>3623</v>
      </c>
      <c r="D3661" s="129">
        <v>151</v>
      </c>
      <c r="E3661" s="130">
        <v>5</v>
      </c>
      <c r="F3661" s="131">
        <v>31</v>
      </c>
      <c r="G3661" s="132" t="s">
        <v>486</v>
      </c>
      <c r="H3661" s="133">
        <v>5</v>
      </c>
      <c r="I3661" s="128">
        <v>30</v>
      </c>
      <c r="J3661" s="129" t="s">
        <v>486</v>
      </c>
      <c r="K3661" s="134">
        <v>23</v>
      </c>
      <c r="L3661" s="108"/>
      <c r="M3661" s="81">
        <v>13686</v>
      </c>
      <c r="N3661" s="135">
        <v>13007</v>
      </c>
      <c r="O3661" s="136">
        <v>14264</v>
      </c>
      <c r="P3661" s="135">
        <v>15748</v>
      </c>
      <c r="Q3661" s="136">
        <v>16018</v>
      </c>
      <c r="R3661" s="135">
        <v>16244</v>
      </c>
      <c r="S3661" s="136">
        <v>16187</v>
      </c>
      <c r="T3661" s="135">
        <v>15608</v>
      </c>
      <c r="U3661" s="136">
        <v>16425</v>
      </c>
      <c r="V3661" s="135">
        <v>18506</v>
      </c>
      <c r="W3661" s="136">
        <v>19203</v>
      </c>
      <c r="X3661" s="135">
        <v>19777</v>
      </c>
      <c r="Y3661" s="136">
        <v>19792</v>
      </c>
      <c r="Z3661" s="135">
        <v>19072</v>
      </c>
      <c r="AA3661" s="136">
        <v>20765</v>
      </c>
      <c r="AB3661" s="135">
        <v>21714</v>
      </c>
      <c r="AC3661" s="136">
        <v>22345</v>
      </c>
      <c r="AD3661" s="135">
        <v>22057</v>
      </c>
      <c r="AE3661" s="137">
        <v>20951</v>
      </c>
      <c r="AF3661" s="138">
        <v>20816</v>
      </c>
    </row>
    <row r="3662" spans="2:32">
      <c r="B3662" s="114">
        <v>3624</v>
      </c>
      <c r="C3662" s="115">
        <v>3624</v>
      </c>
      <c r="D3662" s="116">
        <v>151</v>
      </c>
      <c r="E3662" s="117">
        <v>5</v>
      </c>
      <c r="F3662" s="118">
        <v>31</v>
      </c>
      <c r="G3662" s="119" t="s">
        <v>486</v>
      </c>
      <c r="H3662" s="120">
        <v>5</v>
      </c>
      <c r="I3662" s="115">
        <v>30</v>
      </c>
      <c r="J3662" s="116" t="s">
        <v>486</v>
      </c>
      <c r="K3662" s="121">
        <v>24</v>
      </c>
      <c r="L3662" s="108"/>
      <c r="M3662" s="122">
        <v>12865</v>
      </c>
      <c r="N3662" s="123">
        <v>12358</v>
      </c>
      <c r="O3662" s="124">
        <v>13548</v>
      </c>
      <c r="P3662" s="123">
        <v>14687</v>
      </c>
      <c r="Q3662" s="124">
        <v>15121</v>
      </c>
      <c r="R3662" s="123">
        <v>15382</v>
      </c>
      <c r="S3662" s="124">
        <v>15274</v>
      </c>
      <c r="T3662" s="123">
        <v>14978</v>
      </c>
      <c r="U3662" s="124">
        <v>15742</v>
      </c>
      <c r="V3662" s="123">
        <v>17625</v>
      </c>
      <c r="W3662" s="124">
        <v>18304</v>
      </c>
      <c r="X3662" s="123">
        <v>18994</v>
      </c>
      <c r="Y3662" s="124">
        <v>18964</v>
      </c>
      <c r="Z3662" s="123">
        <v>18424</v>
      </c>
      <c r="AA3662" s="124">
        <v>19681</v>
      </c>
      <c r="AB3662" s="123">
        <v>20868</v>
      </c>
      <c r="AC3662" s="124">
        <v>21480</v>
      </c>
      <c r="AD3662" s="123">
        <v>21275</v>
      </c>
      <c r="AE3662" s="125">
        <v>20434</v>
      </c>
      <c r="AF3662" s="126">
        <v>20194</v>
      </c>
    </row>
    <row r="3663" spans="2:32">
      <c r="B3663" s="127">
        <v>3625</v>
      </c>
      <c r="C3663" s="128">
        <v>3625</v>
      </c>
      <c r="D3663" s="129">
        <v>152</v>
      </c>
      <c r="E3663" s="130">
        <v>6</v>
      </c>
      <c r="F3663" s="131">
        <v>1</v>
      </c>
      <c r="G3663" s="132" t="s">
        <v>487</v>
      </c>
      <c r="H3663" s="133">
        <v>5</v>
      </c>
      <c r="I3663" s="128">
        <v>31</v>
      </c>
      <c r="J3663" s="129" t="s">
        <v>486</v>
      </c>
      <c r="K3663" s="134">
        <v>1</v>
      </c>
      <c r="L3663" s="108"/>
      <c r="M3663" s="81">
        <v>12349</v>
      </c>
      <c r="N3663" s="135">
        <v>12323</v>
      </c>
      <c r="O3663" s="136">
        <v>13014</v>
      </c>
      <c r="P3663" s="135">
        <v>13943</v>
      </c>
      <c r="Q3663" s="136">
        <v>14429</v>
      </c>
      <c r="R3663" s="135">
        <v>14748</v>
      </c>
      <c r="S3663" s="136">
        <v>14626</v>
      </c>
      <c r="T3663" s="135">
        <v>14564</v>
      </c>
      <c r="U3663" s="136">
        <v>15088</v>
      </c>
      <c r="V3663" s="135">
        <v>17021</v>
      </c>
      <c r="W3663" s="136">
        <v>17788</v>
      </c>
      <c r="X3663" s="135">
        <v>18270</v>
      </c>
      <c r="Y3663" s="136">
        <v>18090</v>
      </c>
      <c r="Z3663" s="135">
        <v>17704</v>
      </c>
      <c r="AA3663" s="136">
        <v>19432</v>
      </c>
      <c r="AB3663" s="135">
        <v>20363</v>
      </c>
      <c r="AC3663" s="136">
        <v>20994</v>
      </c>
      <c r="AD3663" s="135">
        <v>20279</v>
      </c>
      <c r="AE3663" s="137">
        <v>19148</v>
      </c>
      <c r="AF3663" s="138">
        <v>19428</v>
      </c>
    </row>
    <row r="3664" spans="2:32">
      <c r="B3664" s="114">
        <v>3626</v>
      </c>
      <c r="C3664" s="115">
        <v>3626</v>
      </c>
      <c r="D3664" s="116">
        <v>152</v>
      </c>
      <c r="E3664" s="117">
        <v>6</v>
      </c>
      <c r="F3664" s="118">
        <v>1</v>
      </c>
      <c r="G3664" s="119" t="s">
        <v>487</v>
      </c>
      <c r="H3664" s="120">
        <v>5</v>
      </c>
      <c r="I3664" s="115">
        <v>31</v>
      </c>
      <c r="J3664" s="116" t="s">
        <v>486</v>
      </c>
      <c r="K3664" s="121">
        <v>2</v>
      </c>
      <c r="L3664" s="108"/>
      <c r="M3664" s="122">
        <v>12081</v>
      </c>
      <c r="N3664" s="123">
        <v>12017</v>
      </c>
      <c r="O3664" s="124">
        <v>12764</v>
      </c>
      <c r="P3664" s="123">
        <v>13620</v>
      </c>
      <c r="Q3664" s="124">
        <v>14126</v>
      </c>
      <c r="R3664" s="123">
        <v>14377</v>
      </c>
      <c r="S3664" s="124">
        <v>14176</v>
      </c>
      <c r="T3664" s="123">
        <v>14157</v>
      </c>
      <c r="U3664" s="124">
        <v>14766</v>
      </c>
      <c r="V3664" s="123">
        <v>16642</v>
      </c>
      <c r="W3664" s="124">
        <v>17306</v>
      </c>
      <c r="X3664" s="123">
        <v>17774</v>
      </c>
      <c r="Y3664" s="124">
        <v>17515</v>
      </c>
      <c r="Z3664" s="123">
        <v>17271</v>
      </c>
      <c r="AA3664" s="124">
        <v>18917</v>
      </c>
      <c r="AB3664" s="123">
        <v>19872</v>
      </c>
      <c r="AC3664" s="124">
        <v>20411</v>
      </c>
      <c r="AD3664" s="123">
        <v>19640</v>
      </c>
      <c r="AE3664" s="125">
        <v>18600</v>
      </c>
      <c r="AF3664" s="126">
        <v>18949</v>
      </c>
    </row>
    <row r="3665" spans="2:32">
      <c r="B3665" s="127">
        <v>3627</v>
      </c>
      <c r="C3665" s="128">
        <v>3627</v>
      </c>
      <c r="D3665" s="129">
        <v>152</v>
      </c>
      <c r="E3665" s="130">
        <v>6</v>
      </c>
      <c r="F3665" s="131">
        <v>1</v>
      </c>
      <c r="G3665" s="132" t="s">
        <v>487</v>
      </c>
      <c r="H3665" s="133">
        <v>5</v>
      </c>
      <c r="I3665" s="128">
        <v>31</v>
      </c>
      <c r="J3665" s="129" t="s">
        <v>486</v>
      </c>
      <c r="K3665" s="134">
        <v>3</v>
      </c>
      <c r="L3665" s="108"/>
      <c r="M3665" s="81">
        <v>11977</v>
      </c>
      <c r="N3665" s="135">
        <v>11882</v>
      </c>
      <c r="O3665" s="136">
        <v>12657</v>
      </c>
      <c r="P3665" s="135">
        <v>13444</v>
      </c>
      <c r="Q3665" s="136">
        <v>13925</v>
      </c>
      <c r="R3665" s="135">
        <v>14202</v>
      </c>
      <c r="S3665" s="136">
        <v>13937</v>
      </c>
      <c r="T3665" s="135">
        <v>13974</v>
      </c>
      <c r="U3665" s="136">
        <v>14596</v>
      </c>
      <c r="V3665" s="135">
        <v>16335</v>
      </c>
      <c r="W3665" s="136">
        <v>16968</v>
      </c>
      <c r="X3665" s="135">
        <v>17445</v>
      </c>
      <c r="Y3665" s="136">
        <v>17124</v>
      </c>
      <c r="Z3665" s="135">
        <v>16984</v>
      </c>
      <c r="AA3665" s="136">
        <v>18512</v>
      </c>
      <c r="AB3665" s="135">
        <v>19420</v>
      </c>
      <c r="AC3665" s="136">
        <v>19941</v>
      </c>
      <c r="AD3665" s="135">
        <v>19167</v>
      </c>
      <c r="AE3665" s="137">
        <v>18240</v>
      </c>
      <c r="AF3665" s="138">
        <v>18611</v>
      </c>
    </row>
    <row r="3666" spans="2:32">
      <c r="B3666" s="114">
        <v>3628</v>
      </c>
      <c r="C3666" s="115">
        <v>3628</v>
      </c>
      <c r="D3666" s="116">
        <v>152</v>
      </c>
      <c r="E3666" s="117">
        <v>6</v>
      </c>
      <c r="F3666" s="118">
        <v>1</v>
      </c>
      <c r="G3666" s="119" t="s">
        <v>487</v>
      </c>
      <c r="H3666" s="120">
        <v>5</v>
      </c>
      <c r="I3666" s="115">
        <v>31</v>
      </c>
      <c r="J3666" s="116" t="s">
        <v>486</v>
      </c>
      <c r="K3666" s="121">
        <v>4</v>
      </c>
      <c r="L3666" s="108"/>
      <c r="M3666" s="122">
        <v>12036</v>
      </c>
      <c r="N3666" s="123">
        <v>11799</v>
      </c>
      <c r="O3666" s="124">
        <v>12749</v>
      </c>
      <c r="P3666" s="123">
        <v>13476</v>
      </c>
      <c r="Q3666" s="124">
        <v>13917</v>
      </c>
      <c r="R3666" s="123">
        <v>14143</v>
      </c>
      <c r="S3666" s="124">
        <v>13731</v>
      </c>
      <c r="T3666" s="123">
        <v>13734</v>
      </c>
      <c r="U3666" s="124">
        <v>14520</v>
      </c>
      <c r="V3666" s="123">
        <v>16077</v>
      </c>
      <c r="W3666" s="124">
        <v>16612</v>
      </c>
      <c r="X3666" s="123">
        <v>17016</v>
      </c>
      <c r="Y3666" s="124">
        <v>16557</v>
      </c>
      <c r="Z3666" s="123">
        <v>16661</v>
      </c>
      <c r="AA3666" s="124">
        <v>18014</v>
      </c>
      <c r="AB3666" s="123">
        <v>18831</v>
      </c>
      <c r="AC3666" s="124">
        <v>19273</v>
      </c>
      <c r="AD3666" s="123">
        <v>18396</v>
      </c>
      <c r="AE3666" s="125">
        <v>17562</v>
      </c>
      <c r="AF3666" s="126">
        <v>18143</v>
      </c>
    </row>
    <row r="3667" spans="2:32">
      <c r="B3667" s="127">
        <v>3629</v>
      </c>
      <c r="C3667" s="128">
        <v>3629</v>
      </c>
      <c r="D3667" s="129">
        <v>152</v>
      </c>
      <c r="E3667" s="130">
        <v>6</v>
      </c>
      <c r="F3667" s="131">
        <v>1</v>
      </c>
      <c r="G3667" s="132" t="s">
        <v>487</v>
      </c>
      <c r="H3667" s="133">
        <v>5</v>
      </c>
      <c r="I3667" s="128">
        <v>31</v>
      </c>
      <c r="J3667" s="129" t="s">
        <v>486</v>
      </c>
      <c r="K3667" s="134">
        <v>5</v>
      </c>
      <c r="L3667" s="108"/>
      <c r="M3667" s="81">
        <v>12389</v>
      </c>
      <c r="N3667" s="135">
        <v>11743</v>
      </c>
      <c r="O3667" s="136">
        <v>13083</v>
      </c>
      <c r="P3667" s="135">
        <v>13760</v>
      </c>
      <c r="Q3667" s="136">
        <v>14106</v>
      </c>
      <c r="R3667" s="135">
        <v>14410</v>
      </c>
      <c r="S3667" s="136">
        <v>13529</v>
      </c>
      <c r="T3667" s="135">
        <v>13502</v>
      </c>
      <c r="U3667" s="136">
        <v>14644</v>
      </c>
      <c r="V3667" s="135">
        <v>15946</v>
      </c>
      <c r="W3667" s="136">
        <v>16420</v>
      </c>
      <c r="X3667" s="135">
        <v>16816</v>
      </c>
      <c r="Y3667" s="136">
        <v>15948</v>
      </c>
      <c r="Z3667" s="135">
        <v>16458</v>
      </c>
      <c r="AA3667" s="136">
        <v>17669</v>
      </c>
      <c r="AB3667" s="135">
        <v>18343</v>
      </c>
      <c r="AC3667" s="136">
        <v>18708</v>
      </c>
      <c r="AD3667" s="135">
        <v>17546</v>
      </c>
      <c r="AE3667" s="137">
        <v>16816</v>
      </c>
      <c r="AF3667" s="138">
        <v>17774</v>
      </c>
    </row>
    <row r="3668" spans="2:32">
      <c r="B3668" s="114">
        <v>3630</v>
      </c>
      <c r="C3668" s="115">
        <v>3630</v>
      </c>
      <c r="D3668" s="116">
        <v>152</v>
      </c>
      <c r="E3668" s="117">
        <v>6</v>
      </c>
      <c r="F3668" s="118">
        <v>1</v>
      </c>
      <c r="G3668" s="119" t="s">
        <v>487</v>
      </c>
      <c r="H3668" s="120">
        <v>5</v>
      </c>
      <c r="I3668" s="115">
        <v>31</v>
      </c>
      <c r="J3668" s="116" t="s">
        <v>486</v>
      </c>
      <c r="K3668" s="121">
        <v>6</v>
      </c>
      <c r="L3668" s="108"/>
      <c r="M3668" s="122">
        <v>13312</v>
      </c>
      <c r="N3668" s="123">
        <v>11862</v>
      </c>
      <c r="O3668" s="124">
        <v>14085</v>
      </c>
      <c r="P3668" s="123">
        <v>14627</v>
      </c>
      <c r="Q3668" s="124">
        <v>14863</v>
      </c>
      <c r="R3668" s="123">
        <v>15242</v>
      </c>
      <c r="S3668" s="124">
        <v>13623</v>
      </c>
      <c r="T3668" s="123">
        <v>13385</v>
      </c>
      <c r="U3668" s="124">
        <v>15365</v>
      </c>
      <c r="V3668" s="123">
        <v>16423</v>
      </c>
      <c r="W3668" s="124">
        <v>16731</v>
      </c>
      <c r="X3668" s="123">
        <v>17157</v>
      </c>
      <c r="Y3668" s="124">
        <v>15586</v>
      </c>
      <c r="Z3668" s="123">
        <v>16869</v>
      </c>
      <c r="AA3668" s="124">
        <v>17914</v>
      </c>
      <c r="AB3668" s="123">
        <v>18457</v>
      </c>
      <c r="AC3668" s="124">
        <v>18627</v>
      </c>
      <c r="AD3668" s="123">
        <v>16939</v>
      </c>
      <c r="AE3668" s="125">
        <v>16148</v>
      </c>
      <c r="AF3668" s="126">
        <v>18038</v>
      </c>
    </row>
    <row r="3669" spans="2:32">
      <c r="B3669" s="127">
        <v>3631</v>
      </c>
      <c r="C3669" s="128">
        <v>3631</v>
      </c>
      <c r="D3669" s="129">
        <v>152</v>
      </c>
      <c r="E3669" s="130">
        <v>6</v>
      </c>
      <c r="F3669" s="131">
        <v>1</v>
      </c>
      <c r="G3669" s="132" t="s">
        <v>487</v>
      </c>
      <c r="H3669" s="133">
        <v>5</v>
      </c>
      <c r="I3669" s="128">
        <v>31</v>
      </c>
      <c r="J3669" s="129" t="s">
        <v>486</v>
      </c>
      <c r="K3669" s="134">
        <v>7</v>
      </c>
      <c r="L3669" s="108"/>
      <c r="M3669" s="81">
        <v>14602</v>
      </c>
      <c r="N3669" s="135">
        <v>12206</v>
      </c>
      <c r="O3669" s="136">
        <v>15364</v>
      </c>
      <c r="P3669" s="135">
        <v>15852</v>
      </c>
      <c r="Q3669" s="136">
        <v>15924</v>
      </c>
      <c r="R3669" s="135">
        <v>16370</v>
      </c>
      <c r="S3669" s="136">
        <v>13972</v>
      </c>
      <c r="T3669" s="135">
        <v>13511</v>
      </c>
      <c r="U3669" s="136">
        <v>16481</v>
      </c>
      <c r="V3669" s="135">
        <v>17289</v>
      </c>
      <c r="W3669" s="136">
        <v>17463</v>
      </c>
      <c r="X3669" s="135">
        <v>17931</v>
      </c>
      <c r="Y3669" s="136">
        <v>15477</v>
      </c>
      <c r="Z3669" s="135">
        <v>17692</v>
      </c>
      <c r="AA3669" s="136">
        <v>18537</v>
      </c>
      <c r="AB3669" s="135">
        <v>18963</v>
      </c>
      <c r="AC3669" s="136">
        <v>19098</v>
      </c>
      <c r="AD3669" s="135">
        <v>16645</v>
      </c>
      <c r="AE3669" s="137">
        <v>15856</v>
      </c>
      <c r="AF3669" s="138">
        <v>18774</v>
      </c>
    </row>
    <row r="3670" spans="2:32">
      <c r="B3670" s="114">
        <v>3632</v>
      </c>
      <c r="C3670" s="115">
        <v>3632</v>
      </c>
      <c r="D3670" s="116">
        <v>152</v>
      </c>
      <c r="E3670" s="117">
        <v>6</v>
      </c>
      <c r="F3670" s="118">
        <v>1</v>
      </c>
      <c r="G3670" s="119" t="s">
        <v>487</v>
      </c>
      <c r="H3670" s="120">
        <v>5</v>
      </c>
      <c r="I3670" s="115">
        <v>31</v>
      </c>
      <c r="J3670" s="116" t="s">
        <v>486</v>
      </c>
      <c r="K3670" s="121">
        <v>8</v>
      </c>
      <c r="L3670" s="108"/>
      <c r="M3670" s="122">
        <v>15206</v>
      </c>
      <c r="N3670" s="123">
        <v>12627</v>
      </c>
      <c r="O3670" s="124">
        <v>15996</v>
      </c>
      <c r="P3670" s="123">
        <v>16284</v>
      </c>
      <c r="Q3670" s="124">
        <v>16408</v>
      </c>
      <c r="R3670" s="123">
        <v>16949</v>
      </c>
      <c r="S3670" s="124">
        <v>14628</v>
      </c>
      <c r="T3670" s="123">
        <v>13906</v>
      </c>
      <c r="U3670" s="124">
        <v>17078</v>
      </c>
      <c r="V3670" s="123">
        <v>17712</v>
      </c>
      <c r="W3670" s="124">
        <v>17997</v>
      </c>
      <c r="X3670" s="123">
        <v>18352</v>
      </c>
      <c r="Y3670" s="124">
        <v>15895</v>
      </c>
      <c r="Z3670" s="123">
        <v>18224</v>
      </c>
      <c r="AA3670" s="124">
        <v>18605</v>
      </c>
      <c r="AB3670" s="123">
        <v>19178</v>
      </c>
      <c r="AC3670" s="124">
        <v>19518</v>
      </c>
      <c r="AD3670" s="123">
        <v>17002</v>
      </c>
      <c r="AE3670" s="125">
        <v>16079</v>
      </c>
      <c r="AF3670" s="126">
        <v>19296</v>
      </c>
    </row>
    <row r="3671" spans="2:32">
      <c r="B3671" s="127">
        <v>3633</v>
      </c>
      <c r="C3671" s="128">
        <v>3633</v>
      </c>
      <c r="D3671" s="129">
        <v>152</v>
      </c>
      <c r="E3671" s="130">
        <v>6</v>
      </c>
      <c r="F3671" s="131">
        <v>1</v>
      </c>
      <c r="G3671" s="132" t="s">
        <v>487</v>
      </c>
      <c r="H3671" s="133">
        <v>5</v>
      </c>
      <c r="I3671" s="128">
        <v>31</v>
      </c>
      <c r="J3671" s="129" t="s">
        <v>486</v>
      </c>
      <c r="K3671" s="134">
        <v>9</v>
      </c>
      <c r="L3671" s="108"/>
      <c r="M3671" s="81">
        <v>15263</v>
      </c>
      <c r="N3671" s="135">
        <v>13138</v>
      </c>
      <c r="O3671" s="136">
        <v>16417</v>
      </c>
      <c r="P3671" s="135">
        <v>16447</v>
      </c>
      <c r="Q3671" s="136">
        <v>16624</v>
      </c>
      <c r="R3671" s="135">
        <v>16966</v>
      </c>
      <c r="S3671" s="136">
        <v>15190</v>
      </c>
      <c r="T3671" s="135">
        <v>14403</v>
      </c>
      <c r="U3671" s="136">
        <v>17480</v>
      </c>
      <c r="V3671" s="135">
        <v>17848</v>
      </c>
      <c r="W3671" s="136">
        <v>18387</v>
      </c>
      <c r="X3671" s="135">
        <v>18291</v>
      </c>
      <c r="Y3671" s="136">
        <v>16352</v>
      </c>
      <c r="Z3671" s="135">
        <v>18588</v>
      </c>
      <c r="AA3671" s="136">
        <v>18611</v>
      </c>
      <c r="AB3671" s="135">
        <v>19222</v>
      </c>
      <c r="AC3671" s="136">
        <v>19865</v>
      </c>
      <c r="AD3671" s="135">
        <v>17409</v>
      </c>
      <c r="AE3671" s="137">
        <v>16418</v>
      </c>
      <c r="AF3671" s="138">
        <v>19644</v>
      </c>
    </row>
    <row r="3672" spans="2:32">
      <c r="B3672" s="114">
        <v>3634</v>
      </c>
      <c r="C3672" s="115">
        <v>3634</v>
      </c>
      <c r="D3672" s="116">
        <v>152</v>
      </c>
      <c r="E3672" s="117">
        <v>6</v>
      </c>
      <c r="F3672" s="118">
        <v>1</v>
      </c>
      <c r="G3672" s="119" t="s">
        <v>487</v>
      </c>
      <c r="H3672" s="120">
        <v>5</v>
      </c>
      <c r="I3672" s="115">
        <v>31</v>
      </c>
      <c r="J3672" s="116" t="s">
        <v>486</v>
      </c>
      <c r="K3672" s="121">
        <v>10</v>
      </c>
      <c r="L3672" s="108"/>
      <c r="M3672" s="122">
        <v>15265</v>
      </c>
      <c r="N3672" s="123">
        <v>13507</v>
      </c>
      <c r="O3672" s="124">
        <v>16856</v>
      </c>
      <c r="P3672" s="123">
        <v>16830</v>
      </c>
      <c r="Q3672" s="124">
        <v>16866</v>
      </c>
      <c r="R3672" s="123">
        <v>17037</v>
      </c>
      <c r="S3672" s="124">
        <v>15553</v>
      </c>
      <c r="T3672" s="123">
        <v>14845</v>
      </c>
      <c r="U3672" s="124">
        <v>18003</v>
      </c>
      <c r="V3672" s="123">
        <v>18194</v>
      </c>
      <c r="W3672" s="124">
        <v>18758</v>
      </c>
      <c r="X3672" s="123">
        <v>18469</v>
      </c>
      <c r="Y3672" s="124">
        <v>16813</v>
      </c>
      <c r="Z3672" s="123">
        <v>19182</v>
      </c>
      <c r="AA3672" s="124">
        <v>19190</v>
      </c>
      <c r="AB3672" s="123">
        <v>19651</v>
      </c>
      <c r="AC3672" s="124">
        <v>20317</v>
      </c>
      <c r="AD3672" s="123">
        <v>17926</v>
      </c>
      <c r="AE3672" s="125">
        <v>16981</v>
      </c>
      <c r="AF3672" s="126">
        <v>20285</v>
      </c>
    </row>
    <row r="3673" spans="2:32">
      <c r="B3673" s="127">
        <v>3635</v>
      </c>
      <c r="C3673" s="128">
        <v>3635</v>
      </c>
      <c r="D3673" s="129">
        <v>152</v>
      </c>
      <c r="E3673" s="130">
        <v>6</v>
      </c>
      <c r="F3673" s="131">
        <v>1</v>
      </c>
      <c r="G3673" s="132" t="s">
        <v>487</v>
      </c>
      <c r="H3673" s="133">
        <v>5</v>
      </c>
      <c r="I3673" s="128">
        <v>31</v>
      </c>
      <c r="J3673" s="129" t="s">
        <v>486</v>
      </c>
      <c r="K3673" s="134">
        <v>11</v>
      </c>
      <c r="L3673" s="108"/>
      <c r="M3673" s="81">
        <v>15158</v>
      </c>
      <c r="N3673" s="135">
        <v>13641</v>
      </c>
      <c r="O3673" s="136">
        <v>17065</v>
      </c>
      <c r="P3673" s="135">
        <v>16953</v>
      </c>
      <c r="Q3673" s="136">
        <v>16983</v>
      </c>
      <c r="R3673" s="135">
        <v>16973</v>
      </c>
      <c r="S3673" s="136">
        <v>15585</v>
      </c>
      <c r="T3673" s="135">
        <v>15035</v>
      </c>
      <c r="U3673" s="136">
        <v>18297</v>
      </c>
      <c r="V3673" s="135">
        <v>18401</v>
      </c>
      <c r="W3673" s="136">
        <v>19026</v>
      </c>
      <c r="X3673" s="135">
        <v>18517</v>
      </c>
      <c r="Y3673" s="136">
        <v>16944</v>
      </c>
      <c r="Z3673" s="135">
        <v>19542</v>
      </c>
      <c r="AA3673" s="136">
        <v>19520</v>
      </c>
      <c r="AB3673" s="135">
        <v>19951</v>
      </c>
      <c r="AC3673" s="136">
        <v>20679</v>
      </c>
      <c r="AD3673" s="135">
        <v>18109</v>
      </c>
      <c r="AE3673" s="137">
        <v>17285</v>
      </c>
      <c r="AF3673" s="138">
        <v>20691</v>
      </c>
    </row>
    <row r="3674" spans="2:32">
      <c r="B3674" s="114">
        <v>3636</v>
      </c>
      <c r="C3674" s="115">
        <v>3636</v>
      </c>
      <c r="D3674" s="116">
        <v>152</v>
      </c>
      <c r="E3674" s="117">
        <v>6</v>
      </c>
      <c r="F3674" s="118">
        <v>1</v>
      </c>
      <c r="G3674" s="119" t="s">
        <v>487</v>
      </c>
      <c r="H3674" s="120">
        <v>5</v>
      </c>
      <c r="I3674" s="115">
        <v>31</v>
      </c>
      <c r="J3674" s="116" t="s">
        <v>486</v>
      </c>
      <c r="K3674" s="121">
        <v>12</v>
      </c>
      <c r="L3674" s="108"/>
      <c r="M3674" s="122">
        <v>14941</v>
      </c>
      <c r="N3674" s="123">
        <v>13715</v>
      </c>
      <c r="O3674" s="124">
        <v>17169</v>
      </c>
      <c r="P3674" s="123">
        <v>17039</v>
      </c>
      <c r="Q3674" s="124">
        <v>17109</v>
      </c>
      <c r="R3674" s="123">
        <v>16773</v>
      </c>
      <c r="S3674" s="124">
        <v>15568</v>
      </c>
      <c r="T3674" s="123">
        <v>15153</v>
      </c>
      <c r="U3674" s="124">
        <v>18424</v>
      </c>
      <c r="V3674" s="123">
        <v>18623</v>
      </c>
      <c r="W3674" s="124">
        <v>19236</v>
      </c>
      <c r="X3674" s="123">
        <v>18381</v>
      </c>
      <c r="Y3674" s="124">
        <v>16979</v>
      </c>
      <c r="Z3674" s="123">
        <v>19717</v>
      </c>
      <c r="AA3674" s="124">
        <v>19688</v>
      </c>
      <c r="AB3674" s="123">
        <v>20234</v>
      </c>
      <c r="AC3674" s="124">
        <v>20947</v>
      </c>
      <c r="AD3674" s="123">
        <v>18167</v>
      </c>
      <c r="AE3674" s="125">
        <v>17452</v>
      </c>
      <c r="AF3674" s="126">
        <v>20883</v>
      </c>
    </row>
    <row r="3675" spans="2:32">
      <c r="B3675" s="127">
        <v>3637</v>
      </c>
      <c r="C3675" s="128">
        <v>3637</v>
      </c>
      <c r="D3675" s="129">
        <v>152</v>
      </c>
      <c r="E3675" s="130">
        <v>6</v>
      </c>
      <c r="F3675" s="131">
        <v>1</v>
      </c>
      <c r="G3675" s="132" t="s">
        <v>487</v>
      </c>
      <c r="H3675" s="133">
        <v>5</v>
      </c>
      <c r="I3675" s="128">
        <v>31</v>
      </c>
      <c r="J3675" s="129" t="s">
        <v>486</v>
      </c>
      <c r="K3675" s="134">
        <v>13</v>
      </c>
      <c r="L3675" s="108"/>
      <c r="M3675" s="81">
        <v>14919</v>
      </c>
      <c r="N3675" s="135">
        <v>13668</v>
      </c>
      <c r="O3675" s="136">
        <v>17266</v>
      </c>
      <c r="P3675" s="135">
        <v>17137</v>
      </c>
      <c r="Q3675" s="136">
        <v>17158</v>
      </c>
      <c r="R3675" s="135">
        <v>16795</v>
      </c>
      <c r="S3675" s="136">
        <v>15394</v>
      </c>
      <c r="T3675" s="135">
        <v>15116</v>
      </c>
      <c r="U3675" s="136">
        <v>18529</v>
      </c>
      <c r="V3675" s="135">
        <v>18690</v>
      </c>
      <c r="W3675" s="136">
        <v>19421</v>
      </c>
      <c r="X3675" s="135">
        <v>18422</v>
      </c>
      <c r="Y3675" s="136">
        <v>16813</v>
      </c>
      <c r="Z3675" s="135">
        <v>19826</v>
      </c>
      <c r="AA3675" s="136">
        <v>19804</v>
      </c>
      <c r="AB3675" s="135">
        <v>20304</v>
      </c>
      <c r="AC3675" s="136">
        <v>21142</v>
      </c>
      <c r="AD3675" s="135">
        <v>18001</v>
      </c>
      <c r="AE3675" s="137">
        <v>17412</v>
      </c>
      <c r="AF3675" s="138">
        <v>20996</v>
      </c>
    </row>
    <row r="3676" spans="2:32">
      <c r="B3676" s="114">
        <v>3638</v>
      </c>
      <c r="C3676" s="115">
        <v>3638</v>
      </c>
      <c r="D3676" s="116">
        <v>152</v>
      </c>
      <c r="E3676" s="117">
        <v>6</v>
      </c>
      <c r="F3676" s="118">
        <v>1</v>
      </c>
      <c r="G3676" s="119" t="s">
        <v>487</v>
      </c>
      <c r="H3676" s="120">
        <v>5</v>
      </c>
      <c r="I3676" s="115">
        <v>31</v>
      </c>
      <c r="J3676" s="116" t="s">
        <v>486</v>
      </c>
      <c r="K3676" s="121">
        <v>14</v>
      </c>
      <c r="L3676" s="108"/>
      <c r="M3676" s="122">
        <v>14867</v>
      </c>
      <c r="N3676" s="123">
        <v>13756</v>
      </c>
      <c r="O3676" s="124">
        <v>17421</v>
      </c>
      <c r="P3676" s="123">
        <v>17290</v>
      </c>
      <c r="Q3676" s="124">
        <v>17236</v>
      </c>
      <c r="R3676" s="123">
        <v>16733</v>
      </c>
      <c r="S3676" s="124">
        <v>15300</v>
      </c>
      <c r="T3676" s="123">
        <v>15213</v>
      </c>
      <c r="U3676" s="124">
        <v>18677</v>
      </c>
      <c r="V3676" s="123">
        <v>18760</v>
      </c>
      <c r="W3676" s="124">
        <v>19502</v>
      </c>
      <c r="X3676" s="123">
        <v>18328</v>
      </c>
      <c r="Y3676" s="124">
        <v>16692</v>
      </c>
      <c r="Z3676" s="123">
        <v>19943</v>
      </c>
      <c r="AA3676" s="124">
        <v>19920</v>
      </c>
      <c r="AB3676" s="123">
        <v>20351</v>
      </c>
      <c r="AC3676" s="124">
        <v>21189</v>
      </c>
      <c r="AD3676" s="123">
        <v>17858</v>
      </c>
      <c r="AE3676" s="125">
        <v>17476</v>
      </c>
      <c r="AF3676" s="126">
        <v>21102</v>
      </c>
    </row>
    <row r="3677" spans="2:32">
      <c r="B3677" s="127">
        <v>3639</v>
      </c>
      <c r="C3677" s="128">
        <v>3639</v>
      </c>
      <c r="D3677" s="129">
        <v>152</v>
      </c>
      <c r="E3677" s="130">
        <v>6</v>
      </c>
      <c r="F3677" s="131">
        <v>1</v>
      </c>
      <c r="G3677" s="132" t="s">
        <v>487</v>
      </c>
      <c r="H3677" s="133">
        <v>5</v>
      </c>
      <c r="I3677" s="128">
        <v>31</v>
      </c>
      <c r="J3677" s="129" t="s">
        <v>486</v>
      </c>
      <c r="K3677" s="134">
        <v>15</v>
      </c>
      <c r="L3677" s="108"/>
      <c r="M3677" s="81">
        <v>14875</v>
      </c>
      <c r="N3677" s="135">
        <v>13839</v>
      </c>
      <c r="O3677" s="136">
        <v>17594</v>
      </c>
      <c r="P3677" s="135">
        <v>17480</v>
      </c>
      <c r="Q3677" s="136">
        <v>17435</v>
      </c>
      <c r="R3677" s="135">
        <v>16696</v>
      </c>
      <c r="S3677" s="136">
        <v>15349</v>
      </c>
      <c r="T3677" s="135">
        <v>15300</v>
      </c>
      <c r="U3677" s="136">
        <v>18814</v>
      </c>
      <c r="V3677" s="135">
        <v>18937</v>
      </c>
      <c r="W3677" s="136">
        <v>19641</v>
      </c>
      <c r="X3677" s="135">
        <v>18253</v>
      </c>
      <c r="Y3677" s="136">
        <v>16717</v>
      </c>
      <c r="Z3677" s="135">
        <v>20065</v>
      </c>
      <c r="AA3677" s="136">
        <v>20075</v>
      </c>
      <c r="AB3677" s="135">
        <v>20512</v>
      </c>
      <c r="AC3677" s="136">
        <v>21298</v>
      </c>
      <c r="AD3677" s="135">
        <v>17866</v>
      </c>
      <c r="AE3677" s="137">
        <v>17534</v>
      </c>
      <c r="AF3677" s="138">
        <v>21217</v>
      </c>
    </row>
    <row r="3678" spans="2:32">
      <c r="B3678" s="114">
        <v>3640</v>
      </c>
      <c r="C3678" s="115">
        <v>3640</v>
      </c>
      <c r="D3678" s="116">
        <v>152</v>
      </c>
      <c r="E3678" s="117">
        <v>6</v>
      </c>
      <c r="F3678" s="118">
        <v>1</v>
      </c>
      <c r="G3678" s="119" t="s">
        <v>487</v>
      </c>
      <c r="H3678" s="120">
        <v>5</v>
      </c>
      <c r="I3678" s="115">
        <v>31</v>
      </c>
      <c r="J3678" s="116" t="s">
        <v>486</v>
      </c>
      <c r="K3678" s="121">
        <v>16</v>
      </c>
      <c r="L3678" s="108"/>
      <c r="M3678" s="122">
        <v>14991</v>
      </c>
      <c r="N3678" s="123">
        <v>14263</v>
      </c>
      <c r="O3678" s="124">
        <v>17871</v>
      </c>
      <c r="P3678" s="123">
        <v>17975</v>
      </c>
      <c r="Q3678" s="124">
        <v>17687</v>
      </c>
      <c r="R3678" s="123">
        <v>16745</v>
      </c>
      <c r="S3678" s="124">
        <v>15584</v>
      </c>
      <c r="T3678" s="123">
        <v>15694</v>
      </c>
      <c r="U3678" s="124">
        <v>19037</v>
      </c>
      <c r="V3678" s="123">
        <v>19131</v>
      </c>
      <c r="W3678" s="124">
        <v>19811</v>
      </c>
      <c r="X3678" s="123">
        <v>18187</v>
      </c>
      <c r="Y3678" s="124">
        <v>16861</v>
      </c>
      <c r="Z3678" s="123">
        <v>20240</v>
      </c>
      <c r="AA3678" s="124">
        <v>20686</v>
      </c>
      <c r="AB3678" s="123">
        <v>20629</v>
      </c>
      <c r="AC3678" s="124">
        <v>21359</v>
      </c>
      <c r="AD3678" s="123">
        <v>17963</v>
      </c>
      <c r="AE3678" s="125">
        <v>17846</v>
      </c>
      <c r="AF3678" s="126">
        <v>21371</v>
      </c>
    </row>
    <row r="3679" spans="2:32">
      <c r="B3679" s="127">
        <v>3641</v>
      </c>
      <c r="C3679" s="128">
        <v>3641</v>
      </c>
      <c r="D3679" s="129">
        <v>152</v>
      </c>
      <c r="E3679" s="130">
        <v>6</v>
      </c>
      <c r="F3679" s="131">
        <v>1</v>
      </c>
      <c r="G3679" s="132" t="s">
        <v>487</v>
      </c>
      <c r="H3679" s="133">
        <v>5</v>
      </c>
      <c r="I3679" s="128">
        <v>31</v>
      </c>
      <c r="J3679" s="129" t="s">
        <v>486</v>
      </c>
      <c r="K3679" s="134">
        <v>17</v>
      </c>
      <c r="L3679" s="108"/>
      <c r="M3679" s="81">
        <v>15228</v>
      </c>
      <c r="N3679" s="135">
        <v>14805</v>
      </c>
      <c r="O3679" s="136">
        <v>18053</v>
      </c>
      <c r="P3679" s="135">
        <v>18271</v>
      </c>
      <c r="Q3679" s="136">
        <v>17977</v>
      </c>
      <c r="R3679" s="135">
        <v>16938</v>
      </c>
      <c r="S3679" s="136">
        <v>15935</v>
      </c>
      <c r="T3679" s="135">
        <v>16253</v>
      </c>
      <c r="U3679" s="136">
        <v>19307</v>
      </c>
      <c r="V3679" s="135">
        <v>19409</v>
      </c>
      <c r="W3679" s="136">
        <v>20069</v>
      </c>
      <c r="X3679" s="135">
        <v>18460</v>
      </c>
      <c r="Y3679" s="136">
        <v>17199</v>
      </c>
      <c r="Z3679" s="135">
        <v>20528</v>
      </c>
      <c r="AA3679" s="136">
        <v>21014</v>
      </c>
      <c r="AB3679" s="135">
        <v>20883</v>
      </c>
      <c r="AC3679" s="136">
        <v>21642</v>
      </c>
      <c r="AD3679" s="135">
        <v>18309</v>
      </c>
      <c r="AE3679" s="137">
        <v>18454</v>
      </c>
      <c r="AF3679" s="138">
        <v>21673</v>
      </c>
    </row>
    <row r="3680" spans="2:32">
      <c r="B3680" s="114">
        <v>3642</v>
      </c>
      <c r="C3680" s="115">
        <v>3642</v>
      </c>
      <c r="D3680" s="116">
        <v>152</v>
      </c>
      <c r="E3680" s="117">
        <v>6</v>
      </c>
      <c r="F3680" s="118">
        <v>1</v>
      </c>
      <c r="G3680" s="119" t="s">
        <v>487</v>
      </c>
      <c r="H3680" s="120">
        <v>5</v>
      </c>
      <c r="I3680" s="115">
        <v>31</v>
      </c>
      <c r="J3680" s="116" t="s">
        <v>486</v>
      </c>
      <c r="K3680" s="121">
        <v>18</v>
      </c>
      <c r="L3680" s="108"/>
      <c r="M3680" s="122">
        <v>15319</v>
      </c>
      <c r="N3680" s="123">
        <v>14810</v>
      </c>
      <c r="O3680" s="124">
        <v>17793</v>
      </c>
      <c r="P3680" s="123">
        <v>18160</v>
      </c>
      <c r="Q3680" s="124">
        <v>18025</v>
      </c>
      <c r="R3680" s="123">
        <v>17231</v>
      </c>
      <c r="S3680" s="124">
        <v>16259</v>
      </c>
      <c r="T3680" s="123">
        <v>16578</v>
      </c>
      <c r="U3680" s="124">
        <v>19252</v>
      </c>
      <c r="V3680" s="123">
        <v>19550</v>
      </c>
      <c r="W3680" s="124">
        <v>20281</v>
      </c>
      <c r="X3680" s="123">
        <v>18977</v>
      </c>
      <c r="Y3680" s="124">
        <v>17825</v>
      </c>
      <c r="Z3680" s="123">
        <v>20724</v>
      </c>
      <c r="AA3680" s="124">
        <v>21061</v>
      </c>
      <c r="AB3680" s="123">
        <v>21178</v>
      </c>
      <c r="AC3680" s="124">
        <v>22047</v>
      </c>
      <c r="AD3680" s="123">
        <v>19037</v>
      </c>
      <c r="AE3680" s="125">
        <v>19100</v>
      </c>
      <c r="AF3680" s="126">
        <v>21933</v>
      </c>
    </row>
    <row r="3681" spans="2:32">
      <c r="B3681" s="127">
        <v>3643</v>
      </c>
      <c r="C3681" s="128">
        <v>3643</v>
      </c>
      <c r="D3681" s="129">
        <v>152</v>
      </c>
      <c r="E3681" s="130">
        <v>6</v>
      </c>
      <c r="F3681" s="131">
        <v>1</v>
      </c>
      <c r="G3681" s="132" t="s">
        <v>487</v>
      </c>
      <c r="H3681" s="133">
        <v>5</v>
      </c>
      <c r="I3681" s="128">
        <v>31</v>
      </c>
      <c r="J3681" s="129" t="s">
        <v>486</v>
      </c>
      <c r="K3681" s="134">
        <v>19</v>
      </c>
      <c r="L3681" s="108"/>
      <c r="M3681" s="81">
        <v>15229</v>
      </c>
      <c r="N3681" s="135">
        <v>14974</v>
      </c>
      <c r="O3681" s="136">
        <v>17864</v>
      </c>
      <c r="P3681" s="135">
        <v>18152</v>
      </c>
      <c r="Q3681" s="136">
        <v>18198</v>
      </c>
      <c r="R3681" s="135">
        <v>17277</v>
      </c>
      <c r="S3681" s="136">
        <v>16201</v>
      </c>
      <c r="T3681" s="135">
        <v>16889</v>
      </c>
      <c r="U3681" s="136">
        <v>19506</v>
      </c>
      <c r="V3681" s="135">
        <v>19835</v>
      </c>
      <c r="W3681" s="136">
        <v>20538</v>
      </c>
      <c r="X3681" s="135">
        <v>19382</v>
      </c>
      <c r="Y3681" s="136">
        <v>18236</v>
      </c>
      <c r="Z3681" s="135">
        <v>21208</v>
      </c>
      <c r="AA3681" s="136">
        <v>21617</v>
      </c>
      <c r="AB3681" s="135">
        <v>21867</v>
      </c>
      <c r="AC3681" s="136">
        <v>22579</v>
      </c>
      <c r="AD3681" s="135">
        <v>19595</v>
      </c>
      <c r="AE3681" s="137">
        <v>19778</v>
      </c>
      <c r="AF3681" s="138">
        <v>22517</v>
      </c>
    </row>
    <row r="3682" spans="2:32">
      <c r="B3682" s="114">
        <v>3644</v>
      </c>
      <c r="C3682" s="115">
        <v>3644</v>
      </c>
      <c r="D3682" s="116">
        <v>152</v>
      </c>
      <c r="E3682" s="117">
        <v>6</v>
      </c>
      <c r="F3682" s="118">
        <v>1</v>
      </c>
      <c r="G3682" s="119" t="s">
        <v>487</v>
      </c>
      <c r="H3682" s="120">
        <v>5</v>
      </c>
      <c r="I3682" s="115">
        <v>31</v>
      </c>
      <c r="J3682" s="116" t="s">
        <v>486</v>
      </c>
      <c r="K3682" s="121">
        <v>20</v>
      </c>
      <c r="L3682" s="108"/>
      <c r="M3682" s="122">
        <v>15379</v>
      </c>
      <c r="N3682" s="123">
        <v>15088</v>
      </c>
      <c r="O3682" s="124">
        <v>17962</v>
      </c>
      <c r="P3682" s="123">
        <v>18310</v>
      </c>
      <c r="Q3682" s="124">
        <v>18160</v>
      </c>
      <c r="R3682" s="123">
        <v>17546</v>
      </c>
      <c r="S3682" s="124">
        <v>16428</v>
      </c>
      <c r="T3682" s="123">
        <v>17078</v>
      </c>
      <c r="U3682" s="124">
        <v>19775</v>
      </c>
      <c r="V3682" s="123">
        <v>20069</v>
      </c>
      <c r="W3682" s="124">
        <v>20976</v>
      </c>
      <c r="X3682" s="123">
        <v>20083</v>
      </c>
      <c r="Y3682" s="124">
        <v>18942</v>
      </c>
      <c r="Z3682" s="123">
        <v>21738</v>
      </c>
      <c r="AA3682" s="124">
        <v>22406</v>
      </c>
      <c r="AB3682" s="123">
        <v>22549</v>
      </c>
      <c r="AC3682" s="124">
        <v>23471</v>
      </c>
      <c r="AD3682" s="123">
        <v>20501</v>
      </c>
      <c r="AE3682" s="125">
        <v>20526</v>
      </c>
      <c r="AF3682" s="126">
        <v>23132</v>
      </c>
    </row>
    <row r="3683" spans="2:32">
      <c r="B3683" s="127">
        <v>3645</v>
      </c>
      <c r="C3683" s="128">
        <v>3645</v>
      </c>
      <c r="D3683" s="129">
        <v>152</v>
      </c>
      <c r="E3683" s="130">
        <v>6</v>
      </c>
      <c r="F3683" s="131">
        <v>1</v>
      </c>
      <c r="G3683" s="132" t="s">
        <v>487</v>
      </c>
      <c r="H3683" s="133">
        <v>5</v>
      </c>
      <c r="I3683" s="128">
        <v>31</v>
      </c>
      <c r="J3683" s="129" t="s">
        <v>486</v>
      </c>
      <c r="K3683" s="134">
        <v>21</v>
      </c>
      <c r="L3683" s="108"/>
      <c r="M3683" s="81">
        <v>15001</v>
      </c>
      <c r="N3683" s="135">
        <v>15114</v>
      </c>
      <c r="O3683" s="136">
        <v>17662</v>
      </c>
      <c r="P3683" s="135">
        <v>17883</v>
      </c>
      <c r="Q3683" s="136">
        <v>17835</v>
      </c>
      <c r="R3683" s="135">
        <v>17360</v>
      </c>
      <c r="S3683" s="136">
        <v>16447</v>
      </c>
      <c r="T3683" s="135">
        <v>17319</v>
      </c>
      <c r="U3683" s="136">
        <v>19734</v>
      </c>
      <c r="V3683" s="135">
        <v>20099</v>
      </c>
      <c r="W3683" s="136">
        <v>21426</v>
      </c>
      <c r="X3683" s="135">
        <v>20422</v>
      </c>
      <c r="Y3683" s="136">
        <v>19499</v>
      </c>
      <c r="Z3683" s="135">
        <v>22054</v>
      </c>
      <c r="AA3683" s="136">
        <v>22757</v>
      </c>
      <c r="AB3683" s="135">
        <v>23080</v>
      </c>
      <c r="AC3683" s="136">
        <v>24373</v>
      </c>
      <c r="AD3683" s="135">
        <v>21339</v>
      </c>
      <c r="AE3683" s="137">
        <v>21392</v>
      </c>
      <c r="AF3683" s="138">
        <v>23640</v>
      </c>
    </row>
    <row r="3684" spans="2:32">
      <c r="B3684" s="114">
        <v>3646</v>
      </c>
      <c r="C3684" s="115">
        <v>3646</v>
      </c>
      <c r="D3684" s="116">
        <v>152</v>
      </c>
      <c r="E3684" s="117">
        <v>6</v>
      </c>
      <c r="F3684" s="118">
        <v>1</v>
      </c>
      <c r="G3684" s="119" t="s">
        <v>487</v>
      </c>
      <c r="H3684" s="120">
        <v>5</v>
      </c>
      <c r="I3684" s="115">
        <v>31</v>
      </c>
      <c r="J3684" s="116" t="s">
        <v>486</v>
      </c>
      <c r="K3684" s="121">
        <v>22</v>
      </c>
      <c r="L3684" s="108"/>
      <c r="M3684" s="122">
        <v>14273</v>
      </c>
      <c r="N3684" s="123">
        <v>14574</v>
      </c>
      <c r="O3684" s="124">
        <v>16720</v>
      </c>
      <c r="P3684" s="123">
        <v>16976</v>
      </c>
      <c r="Q3684" s="124">
        <v>17112</v>
      </c>
      <c r="R3684" s="123">
        <v>16718</v>
      </c>
      <c r="S3684" s="124">
        <v>15957</v>
      </c>
      <c r="T3684" s="123">
        <v>16940</v>
      </c>
      <c r="U3684" s="124">
        <v>18959</v>
      </c>
      <c r="V3684" s="123">
        <v>19610</v>
      </c>
      <c r="W3684" s="124">
        <v>20874</v>
      </c>
      <c r="X3684" s="123">
        <v>20104</v>
      </c>
      <c r="Y3684" s="124">
        <v>19342</v>
      </c>
      <c r="Z3684" s="123">
        <v>21478</v>
      </c>
      <c r="AA3684" s="124">
        <v>22319</v>
      </c>
      <c r="AB3684" s="123">
        <v>22896</v>
      </c>
      <c r="AC3684" s="124">
        <v>24101</v>
      </c>
      <c r="AD3684" s="123">
        <v>21354</v>
      </c>
      <c r="AE3684" s="125">
        <v>21404</v>
      </c>
      <c r="AF3684" s="126">
        <v>23175</v>
      </c>
    </row>
    <row r="3685" spans="2:32">
      <c r="B3685" s="127">
        <v>3647</v>
      </c>
      <c r="C3685" s="128">
        <v>3647</v>
      </c>
      <c r="D3685" s="129">
        <v>152</v>
      </c>
      <c r="E3685" s="130">
        <v>6</v>
      </c>
      <c r="F3685" s="131">
        <v>1</v>
      </c>
      <c r="G3685" s="132" t="s">
        <v>487</v>
      </c>
      <c r="H3685" s="133">
        <v>5</v>
      </c>
      <c r="I3685" s="128">
        <v>31</v>
      </c>
      <c r="J3685" s="129" t="s">
        <v>486</v>
      </c>
      <c r="K3685" s="134">
        <v>23</v>
      </c>
      <c r="L3685" s="108"/>
      <c r="M3685" s="81">
        <v>13282</v>
      </c>
      <c r="N3685" s="135">
        <v>13676</v>
      </c>
      <c r="O3685" s="136">
        <v>15483</v>
      </c>
      <c r="P3685" s="135">
        <v>15800</v>
      </c>
      <c r="Q3685" s="136">
        <v>16031</v>
      </c>
      <c r="R3685" s="135">
        <v>15695</v>
      </c>
      <c r="S3685" s="136">
        <v>15159</v>
      </c>
      <c r="T3685" s="135">
        <v>16053</v>
      </c>
      <c r="U3685" s="136">
        <v>17772</v>
      </c>
      <c r="V3685" s="135">
        <v>18613</v>
      </c>
      <c r="W3685" s="136">
        <v>19763</v>
      </c>
      <c r="X3685" s="135">
        <v>19216</v>
      </c>
      <c r="Y3685" s="136">
        <v>18656</v>
      </c>
      <c r="Z3685" s="135">
        <v>20342</v>
      </c>
      <c r="AA3685" s="136">
        <v>21316</v>
      </c>
      <c r="AB3685" s="135">
        <v>21987</v>
      </c>
      <c r="AC3685" s="136">
        <v>23089</v>
      </c>
      <c r="AD3685" s="135">
        <v>20750</v>
      </c>
      <c r="AE3685" s="137">
        <v>20660</v>
      </c>
      <c r="AF3685" s="138">
        <v>22085</v>
      </c>
    </row>
    <row r="3686" spans="2:32">
      <c r="B3686" s="114">
        <v>3648</v>
      </c>
      <c r="C3686" s="115">
        <v>3648</v>
      </c>
      <c r="D3686" s="116">
        <v>152</v>
      </c>
      <c r="E3686" s="117">
        <v>6</v>
      </c>
      <c r="F3686" s="118">
        <v>1</v>
      </c>
      <c r="G3686" s="119" t="s">
        <v>487</v>
      </c>
      <c r="H3686" s="120">
        <v>5</v>
      </c>
      <c r="I3686" s="115">
        <v>31</v>
      </c>
      <c r="J3686" s="116" t="s">
        <v>486</v>
      </c>
      <c r="K3686" s="121">
        <v>24</v>
      </c>
      <c r="L3686" s="108"/>
      <c r="M3686" s="122">
        <v>12422</v>
      </c>
      <c r="N3686" s="123">
        <v>12973</v>
      </c>
      <c r="O3686" s="124">
        <v>14416</v>
      </c>
      <c r="P3686" s="123">
        <v>14900</v>
      </c>
      <c r="Q3686" s="124">
        <v>15105</v>
      </c>
      <c r="R3686" s="123">
        <v>14775</v>
      </c>
      <c r="S3686" s="124">
        <v>14513</v>
      </c>
      <c r="T3686" s="123">
        <v>15343</v>
      </c>
      <c r="U3686" s="124">
        <v>16667</v>
      </c>
      <c r="V3686" s="123">
        <v>17698</v>
      </c>
      <c r="W3686" s="124">
        <v>18761</v>
      </c>
      <c r="X3686" s="123">
        <v>18357</v>
      </c>
      <c r="Y3686" s="124">
        <v>18084</v>
      </c>
      <c r="Z3686" s="123">
        <v>19258</v>
      </c>
      <c r="AA3686" s="124">
        <v>20451</v>
      </c>
      <c r="AB3686" s="123">
        <v>21113</v>
      </c>
      <c r="AC3686" s="124">
        <v>22122</v>
      </c>
      <c r="AD3686" s="123">
        <v>20224</v>
      </c>
      <c r="AE3686" s="125">
        <v>20028</v>
      </c>
      <c r="AF3686" s="126">
        <v>21016</v>
      </c>
    </row>
    <row r="3687" spans="2:32">
      <c r="B3687" s="127">
        <v>3649</v>
      </c>
      <c r="C3687" s="128">
        <v>3649</v>
      </c>
      <c r="D3687" s="129">
        <v>153</v>
      </c>
      <c r="E3687" s="130">
        <v>6</v>
      </c>
      <c r="F3687" s="131">
        <v>2</v>
      </c>
      <c r="G3687" s="132" t="s">
        <v>487</v>
      </c>
      <c r="H3687" s="133">
        <v>6</v>
      </c>
      <c r="I3687" s="128">
        <v>1</v>
      </c>
      <c r="J3687" s="129" t="s">
        <v>487</v>
      </c>
      <c r="K3687" s="134">
        <v>1</v>
      </c>
      <c r="L3687" s="108"/>
      <c r="M3687" s="81">
        <v>11807</v>
      </c>
      <c r="N3687" s="135">
        <v>12305</v>
      </c>
      <c r="O3687" s="136">
        <v>13481</v>
      </c>
      <c r="P3687" s="135">
        <v>14044</v>
      </c>
      <c r="Q3687" s="136">
        <v>14401</v>
      </c>
      <c r="R3687" s="135">
        <v>13994</v>
      </c>
      <c r="S3687" s="136">
        <v>13999</v>
      </c>
      <c r="T3687" s="135">
        <v>14546</v>
      </c>
      <c r="U3687" s="136">
        <v>15922</v>
      </c>
      <c r="V3687" s="135">
        <v>16993</v>
      </c>
      <c r="W3687" s="136">
        <v>17803</v>
      </c>
      <c r="X3687" s="135">
        <v>17352</v>
      </c>
      <c r="Y3687" s="136">
        <v>16977</v>
      </c>
      <c r="Z3687" s="135">
        <v>18766</v>
      </c>
      <c r="AA3687" s="136">
        <v>19779</v>
      </c>
      <c r="AB3687" s="135">
        <v>20460</v>
      </c>
      <c r="AC3687" s="136">
        <v>21173</v>
      </c>
      <c r="AD3687" s="135">
        <v>18798</v>
      </c>
      <c r="AE3687" s="137">
        <v>19113</v>
      </c>
      <c r="AF3687" s="138">
        <v>20697</v>
      </c>
    </row>
    <row r="3688" spans="2:32">
      <c r="B3688" s="114">
        <v>3650</v>
      </c>
      <c r="C3688" s="115">
        <v>3650</v>
      </c>
      <c r="D3688" s="116">
        <v>153</v>
      </c>
      <c r="E3688" s="117">
        <v>6</v>
      </c>
      <c r="F3688" s="118">
        <v>2</v>
      </c>
      <c r="G3688" s="119" t="s">
        <v>487</v>
      </c>
      <c r="H3688" s="120">
        <v>6</v>
      </c>
      <c r="I3688" s="115">
        <v>1</v>
      </c>
      <c r="J3688" s="116" t="s">
        <v>487</v>
      </c>
      <c r="K3688" s="121">
        <v>2</v>
      </c>
      <c r="L3688" s="108"/>
      <c r="M3688" s="122">
        <v>11482</v>
      </c>
      <c r="N3688" s="123">
        <v>12108</v>
      </c>
      <c r="O3688" s="124">
        <v>13205</v>
      </c>
      <c r="P3688" s="123">
        <v>13773</v>
      </c>
      <c r="Q3688" s="124">
        <v>14075</v>
      </c>
      <c r="R3688" s="123">
        <v>13581</v>
      </c>
      <c r="S3688" s="124">
        <v>13635</v>
      </c>
      <c r="T3688" s="123">
        <v>14260</v>
      </c>
      <c r="U3688" s="124">
        <v>15552</v>
      </c>
      <c r="V3688" s="123">
        <v>16561</v>
      </c>
      <c r="W3688" s="124">
        <v>17298</v>
      </c>
      <c r="X3688" s="123">
        <v>16823</v>
      </c>
      <c r="Y3688" s="124">
        <v>16517</v>
      </c>
      <c r="Z3688" s="123">
        <v>18297</v>
      </c>
      <c r="AA3688" s="124">
        <v>19328</v>
      </c>
      <c r="AB3688" s="123">
        <v>19915</v>
      </c>
      <c r="AC3688" s="124">
        <v>20540</v>
      </c>
      <c r="AD3688" s="123">
        <v>18280</v>
      </c>
      <c r="AE3688" s="125">
        <v>18663</v>
      </c>
      <c r="AF3688" s="126">
        <v>20168</v>
      </c>
    </row>
    <row r="3689" spans="2:32">
      <c r="B3689" s="127">
        <v>3651</v>
      </c>
      <c r="C3689" s="128">
        <v>3651</v>
      </c>
      <c r="D3689" s="129">
        <v>153</v>
      </c>
      <c r="E3689" s="130">
        <v>6</v>
      </c>
      <c r="F3689" s="131">
        <v>2</v>
      </c>
      <c r="G3689" s="132" t="s">
        <v>487</v>
      </c>
      <c r="H3689" s="133">
        <v>6</v>
      </c>
      <c r="I3689" s="128">
        <v>1</v>
      </c>
      <c r="J3689" s="129" t="s">
        <v>487</v>
      </c>
      <c r="K3689" s="134">
        <v>3</v>
      </c>
      <c r="L3689" s="108"/>
      <c r="M3689" s="81">
        <v>11316</v>
      </c>
      <c r="N3689" s="135">
        <v>12034</v>
      </c>
      <c r="O3689" s="136">
        <v>13065</v>
      </c>
      <c r="P3689" s="135">
        <v>13594</v>
      </c>
      <c r="Q3689" s="136">
        <v>13877</v>
      </c>
      <c r="R3689" s="135">
        <v>13378</v>
      </c>
      <c r="S3689" s="136">
        <v>13481</v>
      </c>
      <c r="T3689" s="135">
        <v>14120</v>
      </c>
      <c r="U3689" s="136">
        <v>15303</v>
      </c>
      <c r="V3689" s="135">
        <v>16271</v>
      </c>
      <c r="W3689" s="136">
        <v>16955</v>
      </c>
      <c r="X3689" s="135">
        <v>16475</v>
      </c>
      <c r="Y3689" s="136">
        <v>16228</v>
      </c>
      <c r="Z3689" s="135">
        <v>17928</v>
      </c>
      <c r="AA3689" s="136">
        <v>18906</v>
      </c>
      <c r="AB3689" s="135">
        <v>19480</v>
      </c>
      <c r="AC3689" s="136">
        <v>20048</v>
      </c>
      <c r="AD3689" s="135">
        <v>17933</v>
      </c>
      <c r="AE3689" s="137">
        <v>18340</v>
      </c>
      <c r="AF3689" s="138">
        <v>19732</v>
      </c>
    </row>
    <row r="3690" spans="2:32">
      <c r="B3690" s="114">
        <v>3652</v>
      </c>
      <c r="C3690" s="115">
        <v>3652</v>
      </c>
      <c r="D3690" s="116">
        <v>153</v>
      </c>
      <c r="E3690" s="117">
        <v>6</v>
      </c>
      <c r="F3690" s="118">
        <v>2</v>
      </c>
      <c r="G3690" s="119" t="s">
        <v>487</v>
      </c>
      <c r="H3690" s="120">
        <v>6</v>
      </c>
      <c r="I3690" s="115">
        <v>1</v>
      </c>
      <c r="J3690" s="116" t="s">
        <v>487</v>
      </c>
      <c r="K3690" s="121">
        <v>4</v>
      </c>
      <c r="L3690" s="108"/>
      <c r="M3690" s="122">
        <v>11275</v>
      </c>
      <c r="N3690" s="123">
        <v>12144</v>
      </c>
      <c r="O3690" s="124">
        <v>13118</v>
      </c>
      <c r="P3690" s="123">
        <v>13613</v>
      </c>
      <c r="Q3690" s="124">
        <v>13848</v>
      </c>
      <c r="R3690" s="123">
        <v>13219</v>
      </c>
      <c r="S3690" s="124">
        <v>13288</v>
      </c>
      <c r="T3690" s="123">
        <v>14091</v>
      </c>
      <c r="U3690" s="124">
        <v>15151</v>
      </c>
      <c r="V3690" s="123">
        <v>15990</v>
      </c>
      <c r="W3690" s="124">
        <v>16558</v>
      </c>
      <c r="X3690" s="123">
        <v>15973</v>
      </c>
      <c r="Y3690" s="124">
        <v>15747</v>
      </c>
      <c r="Z3690" s="123">
        <v>17479</v>
      </c>
      <c r="AA3690" s="124">
        <v>18364</v>
      </c>
      <c r="AB3690" s="123">
        <v>18844</v>
      </c>
      <c r="AC3690" s="124">
        <v>19327</v>
      </c>
      <c r="AD3690" s="123">
        <v>17277</v>
      </c>
      <c r="AE3690" s="125">
        <v>17887</v>
      </c>
      <c r="AF3690" s="126">
        <v>19114</v>
      </c>
    </row>
    <row r="3691" spans="2:32">
      <c r="B3691" s="127">
        <v>3653</v>
      </c>
      <c r="C3691" s="128">
        <v>3653</v>
      </c>
      <c r="D3691" s="129">
        <v>153</v>
      </c>
      <c r="E3691" s="130">
        <v>6</v>
      </c>
      <c r="F3691" s="131">
        <v>2</v>
      </c>
      <c r="G3691" s="132" t="s">
        <v>487</v>
      </c>
      <c r="H3691" s="133">
        <v>6</v>
      </c>
      <c r="I3691" s="128">
        <v>1</v>
      </c>
      <c r="J3691" s="129" t="s">
        <v>487</v>
      </c>
      <c r="K3691" s="134">
        <v>5</v>
      </c>
      <c r="L3691" s="108"/>
      <c r="M3691" s="81">
        <v>11253</v>
      </c>
      <c r="N3691" s="135">
        <v>12461</v>
      </c>
      <c r="O3691" s="136">
        <v>13372</v>
      </c>
      <c r="P3691" s="135">
        <v>13766</v>
      </c>
      <c r="Q3691" s="136">
        <v>13990</v>
      </c>
      <c r="R3691" s="135">
        <v>13024</v>
      </c>
      <c r="S3691" s="136">
        <v>13064</v>
      </c>
      <c r="T3691" s="135">
        <v>14189</v>
      </c>
      <c r="U3691" s="136">
        <v>15198</v>
      </c>
      <c r="V3691" s="135">
        <v>15836</v>
      </c>
      <c r="W3691" s="136">
        <v>16365</v>
      </c>
      <c r="X3691" s="135">
        <v>15397</v>
      </c>
      <c r="Y3691" s="136">
        <v>15187</v>
      </c>
      <c r="Z3691" s="135">
        <v>17141</v>
      </c>
      <c r="AA3691" s="136">
        <v>17878</v>
      </c>
      <c r="AB3691" s="135">
        <v>18277</v>
      </c>
      <c r="AC3691" s="136">
        <v>18767</v>
      </c>
      <c r="AD3691" s="135">
        <v>16508</v>
      </c>
      <c r="AE3691" s="137">
        <v>17482</v>
      </c>
      <c r="AF3691" s="138">
        <v>18575</v>
      </c>
    </row>
    <row r="3692" spans="2:32">
      <c r="B3692" s="114">
        <v>3654</v>
      </c>
      <c r="C3692" s="115">
        <v>3654</v>
      </c>
      <c r="D3692" s="116">
        <v>153</v>
      </c>
      <c r="E3692" s="117">
        <v>6</v>
      </c>
      <c r="F3692" s="118">
        <v>2</v>
      </c>
      <c r="G3692" s="119" t="s">
        <v>487</v>
      </c>
      <c r="H3692" s="120">
        <v>6</v>
      </c>
      <c r="I3692" s="115">
        <v>1</v>
      </c>
      <c r="J3692" s="116" t="s">
        <v>487</v>
      </c>
      <c r="K3692" s="121">
        <v>6</v>
      </c>
      <c r="L3692" s="108"/>
      <c r="M3692" s="122">
        <v>11524</v>
      </c>
      <c r="N3692" s="123">
        <v>13500</v>
      </c>
      <c r="O3692" s="124">
        <v>14252</v>
      </c>
      <c r="P3692" s="123">
        <v>14580</v>
      </c>
      <c r="Q3692" s="124">
        <v>14733</v>
      </c>
      <c r="R3692" s="123">
        <v>13170</v>
      </c>
      <c r="S3692" s="124">
        <v>13022</v>
      </c>
      <c r="T3692" s="123">
        <v>15018</v>
      </c>
      <c r="U3692" s="124">
        <v>15853</v>
      </c>
      <c r="V3692" s="123">
        <v>16246</v>
      </c>
      <c r="W3692" s="124">
        <v>16722</v>
      </c>
      <c r="X3692" s="123">
        <v>15127</v>
      </c>
      <c r="Y3692" s="124">
        <v>14740</v>
      </c>
      <c r="Z3692" s="123">
        <v>17443</v>
      </c>
      <c r="AA3692" s="124">
        <v>18044</v>
      </c>
      <c r="AB3692" s="123">
        <v>18239</v>
      </c>
      <c r="AC3692" s="124">
        <v>18689</v>
      </c>
      <c r="AD3692" s="123">
        <v>15871</v>
      </c>
      <c r="AE3692" s="125">
        <v>17755</v>
      </c>
      <c r="AF3692" s="126">
        <v>18684</v>
      </c>
    </row>
    <row r="3693" spans="2:32">
      <c r="B3693" s="127">
        <v>3655</v>
      </c>
      <c r="C3693" s="128">
        <v>3655</v>
      </c>
      <c r="D3693" s="129">
        <v>153</v>
      </c>
      <c r="E3693" s="130">
        <v>6</v>
      </c>
      <c r="F3693" s="131">
        <v>2</v>
      </c>
      <c r="G3693" s="132" t="s">
        <v>487</v>
      </c>
      <c r="H3693" s="133">
        <v>6</v>
      </c>
      <c r="I3693" s="128">
        <v>1</v>
      </c>
      <c r="J3693" s="129" t="s">
        <v>487</v>
      </c>
      <c r="K3693" s="134">
        <v>7</v>
      </c>
      <c r="L3693" s="108"/>
      <c r="M3693" s="81">
        <v>12009</v>
      </c>
      <c r="N3693" s="135">
        <v>14821</v>
      </c>
      <c r="O3693" s="136">
        <v>15532</v>
      </c>
      <c r="P3693" s="135">
        <v>15690</v>
      </c>
      <c r="Q3693" s="136">
        <v>15829</v>
      </c>
      <c r="R3693" s="135">
        <v>13575</v>
      </c>
      <c r="S3693" s="136">
        <v>13210</v>
      </c>
      <c r="T3693" s="135">
        <v>16220</v>
      </c>
      <c r="U3693" s="136">
        <v>16813</v>
      </c>
      <c r="V3693" s="135">
        <v>17072</v>
      </c>
      <c r="W3693" s="136">
        <v>17457</v>
      </c>
      <c r="X3693" s="135">
        <v>15114</v>
      </c>
      <c r="Y3693" s="136">
        <v>14598</v>
      </c>
      <c r="Z3693" s="135">
        <v>18132</v>
      </c>
      <c r="AA3693" s="136">
        <v>18610</v>
      </c>
      <c r="AB3693" s="135">
        <v>18754</v>
      </c>
      <c r="AC3693" s="136">
        <v>19083</v>
      </c>
      <c r="AD3693" s="135">
        <v>15598</v>
      </c>
      <c r="AE3693" s="137">
        <v>18512</v>
      </c>
      <c r="AF3693" s="138">
        <v>19233</v>
      </c>
    </row>
    <row r="3694" spans="2:32">
      <c r="B3694" s="114">
        <v>3656</v>
      </c>
      <c r="C3694" s="115">
        <v>3656</v>
      </c>
      <c r="D3694" s="116">
        <v>153</v>
      </c>
      <c r="E3694" s="117">
        <v>6</v>
      </c>
      <c r="F3694" s="118">
        <v>2</v>
      </c>
      <c r="G3694" s="119" t="s">
        <v>487</v>
      </c>
      <c r="H3694" s="120">
        <v>6</v>
      </c>
      <c r="I3694" s="115">
        <v>1</v>
      </c>
      <c r="J3694" s="116" t="s">
        <v>487</v>
      </c>
      <c r="K3694" s="121">
        <v>8</v>
      </c>
      <c r="L3694" s="108"/>
      <c r="M3694" s="122">
        <v>12885</v>
      </c>
      <c r="N3694" s="123">
        <v>15603</v>
      </c>
      <c r="O3694" s="124">
        <v>16141</v>
      </c>
      <c r="P3694" s="123">
        <v>16340</v>
      </c>
      <c r="Q3694" s="124">
        <v>16576</v>
      </c>
      <c r="R3694" s="123">
        <v>14369</v>
      </c>
      <c r="S3694" s="124">
        <v>13746</v>
      </c>
      <c r="T3694" s="123">
        <v>17002</v>
      </c>
      <c r="U3694" s="124">
        <v>17233</v>
      </c>
      <c r="V3694" s="123">
        <v>17783</v>
      </c>
      <c r="W3694" s="124">
        <v>18025</v>
      </c>
      <c r="X3694" s="123">
        <v>15705</v>
      </c>
      <c r="Y3694" s="124">
        <v>14984</v>
      </c>
      <c r="Z3694" s="123">
        <v>18365</v>
      </c>
      <c r="AA3694" s="124">
        <v>18984</v>
      </c>
      <c r="AB3694" s="123">
        <v>19333</v>
      </c>
      <c r="AC3694" s="124">
        <v>19563</v>
      </c>
      <c r="AD3694" s="123">
        <v>15944</v>
      </c>
      <c r="AE3694" s="125">
        <v>19166</v>
      </c>
      <c r="AF3694" s="126">
        <v>19407</v>
      </c>
    </row>
    <row r="3695" spans="2:32">
      <c r="B3695" s="127">
        <v>3657</v>
      </c>
      <c r="C3695" s="128">
        <v>3657</v>
      </c>
      <c r="D3695" s="129">
        <v>153</v>
      </c>
      <c r="E3695" s="130">
        <v>6</v>
      </c>
      <c r="F3695" s="131">
        <v>2</v>
      </c>
      <c r="G3695" s="132" t="s">
        <v>487</v>
      </c>
      <c r="H3695" s="133">
        <v>6</v>
      </c>
      <c r="I3695" s="128">
        <v>1</v>
      </c>
      <c r="J3695" s="129" t="s">
        <v>487</v>
      </c>
      <c r="K3695" s="134">
        <v>9</v>
      </c>
      <c r="L3695" s="108"/>
      <c r="M3695" s="81">
        <v>13563</v>
      </c>
      <c r="N3695" s="135">
        <v>16100</v>
      </c>
      <c r="O3695" s="136">
        <v>16416</v>
      </c>
      <c r="P3695" s="135">
        <v>16617</v>
      </c>
      <c r="Q3695" s="136">
        <v>17006</v>
      </c>
      <c r="R3695" s="135">
        <v>15001</v>
      </c>
      <c r="S3695" s="136">
        <v>14329</v>
      </c>
      <c r="T3695" s="135">
        <v>17496</v>
      </c>
      <c r="U3695" s="136">
        <v>17429</v>
      </c>
      <c r="V3695" s="135">
        <v>18266</v>
      </c>
      <c r="W3695" s="136">
        <v>18340</v>
      </c>
      <c r="X3695" s="135">
        <v>16239</v>
      </c>
      <c r="Y3695" s="136">
        <v>15421</v>
      </c>
      <c r="Z3695" s="135">
        <v>18467</v>
      </c>
      <c r="AA3695" s="136">
        <v>19108</v>
      </c>
      <c r="AB3695" s="135">
        <v>19743</v>
      </c>
      <c r="AC3695" s="136">
        <v>19857</v>
      </c>
      <c r="AD3695" s="135">
        <v>16355</v>
      </c>
      <c r="AE3695" s="137">
        <v>19588</v>
      </c>
      <c r="AF3695" s="138">
        <v>19478</v>
      </c>
    </row>
    <row r="3696" spans="2:32">
      <c r="B3696" s="114">
        <v>3658</v>
      </c>
      <c r="C3696" s="115">
        <v>3658</v>
      </c>
      <c r="D3696" s="116">
        <v>153</v>
      </c>
      <c r="E3696" s="117">
        <v>6</v>
      </c>
      <c r="F3696" s="118">
        <v>2</v>
      </c>
      <c r="G3696" s="119" t="s">
        <v>487</v>
      </c>
      <c r="H3696" s="120">
        <v>6</v>
      </c>
      <c r="I3696" s="115">
        <v>1</v>
      </c>
      <c r="J3696" s="116" t="s">
        <v>487</v>
      </c>
      <c r="K3696" s="121">
        <v>10</v>
      </c>
      <c r="L3696" s="108"/>
      <c r="M3696" s="122">
        <v>13922</v>
      </c>
      <c r="N3696" s="123">
        <v>16577</v>
      </c>
      <c r="O3696" s="124">
        <v>16852</v>
      </c>
      <c r="P3696" s="123">
        <v>16914</v>
      </c>
      <c r="Q3696" s="124">
        <v>17339</v>
      </c>
      <c r="R3696" s="123">
        <v>15408</v>
      </c>
      <c r="S3696" s="124">
        <v>14814</v>
      </c>
      <c r="T3696" s="123">
        <v>18070</v>
      </c>
      <c r="U3696" s="124">
        <v>17966</v>
      </c>
      <c r="V3696" s="123">
        <v>18677</v>
      </c>
      <c r="W3696" s="124">
        <v>18780</v>
      </c>
      <c r="X3696" s="123">
        <v>16751</v>
      </c>
      <c r="Y3696" s="124">
        <v>15987</v>
      </c>
      <c r="Z3696" s="123">
        <v>19086</v>
      </c>
      <c r="AA3696" s="124">
        <v>19591</v>
      </c>
      <c r="AB3696" s="123">
        <v>20246</v>
      </c>
      <c r="AC3696" s="124">
        <v>20392</v>
      </c>
      <c r="AD3696" s="123">
        <v>16971</v>
      </c>
      <c r="AE3696" s="125">
        <v>20284</v>
      </c>
      <c r="AF3696" s="126">
        <v>20152</v>
      </c>
    </row>
    <row r="3697" spans="2:32">
      <c r="B3697" s="127">
        <v>3659</v>
      </c>
      <c r="C3697" s="128">
        <v>3659</v>
      </c>
      <c r="D3697" s="129">
        <v>153</v>
      </c>
      <c r="E3697" s="130">
        <v>6</v>
      </c>
      <c r="F3697" s="131">
        <v>2</v>
      </c>
      <c r="G3697" s="132" t="s">
        <v>487</v>
      </c>
      <c r="H3697" s="133">
        <v>6</v>
      </c>
      <c r="I3697" s="128">
        <v>1</v>
      </c>
      <c r="J3697" s="129" t="s">
        <v>487</v>
      </c>
      <c r="K3697" s="134">
        <v>11</v>
      </c>
      <c r="L3697" s="108"/>
      <c r="M3697" s="81">
        <v>13878</v>
      </c>
      <c r="N3697" s="135">
        <v>16722</v>
      </c>
      <c r="O3697" s="136">
        <v>16929</v>
      </c>
      <c r="P3697" s="135">
        <v>16978</v>
      </c>
      <c r="Q3697" s="136">
        <v>17457</v>
      </c>
      <c r="R3697" s="135">
        <v>15379</v>
      </c>
      <c r="S3697" s="136">
        <v>14950</v>
      </c>
      <c r="T3697" s="135">
        <v>18306</v>
      </c>
      <c r="U3697" s="136">
        <v>18143</v>
      </c>
      <c r="V3697" s="135">
        <v>18884</v>
      </c>
      <c r="W3697" s="136">
        <v>18973</v>
      </c>
      <c r="X3697" s="135">
        <v>16825</v>
      </c>
      <c r="Y3697" s="136">
        <v>16204</v>
      </c>
      <c r="Z3697" s="135">
        <v>19357</v>
      </c>
      <c r="AA3697" s="136">
        <v>19841</v>
      </c>
      <c r="AB3697" s="135">
        <v>20556</v>
      </c>
      <c r="AC3697" s="136">
        <v>20681</v>
      </c>
      <c r="AD3697" s="135">
        <v>17230</v>
      </c>
      <c r="AE3697" s="137">
        <v>20643</v>
      </c>
      <c r="AF3697" s="138">
        <v>20475</v>
      </c>
    </row>
    <row r="3698" spans="2:32">
      <c r="B3698" s="114">
        <v>3660</v>
      </c>
      <c r="C3698" s="115">
        <v>3660</v>
      </c>
      <c r="D3698" s="116">
        <v>153</v>
      </c>
      <c r="E3698" s="117">
        <v>6</v>
      </c>
      <c r="F3698" s="118">
        <v>2</v>
      </c>
      <c r="G3698" s="119" t="s">
        <v>487</v>
      </c>
      <c r="H3698" s="120">
        <v>6</v>
      </c>
      <c r="I3698" s="115">
        <v>1</v>
      </c>
      <c r="J3698" s="116" t="s">
        <v>487</v>
      </c>
      <c r="K3698" s="121">
        <v>12</v>
      </c>
      <c r="L3698" s="108"/>
      <c r="M3698" s="122">
        <v>13717</v>
      </c>
      <c r="N3698" s="123">
        <v>16726</v>
      </c>
      <c r="O3698" s="124">
        <v>16916</v>
      </c>
      <c r="P3698" s="123">
        <v>17007</v>
      </c>
      <c r="Q3698" s="124">
        <v>17506</v>
      </c>
      <c r="R3698" s="123">
        <v>15259</v>
      </c>
      <c r="S3698" s="124">
        <v>14965</v>
      </c>
      <c r="T3698" s="123">
        <v>18344</v>
      </c>
      <c r="U3698" s="124">
        <v>18179</v>
      </c>
      <c r="V3698" s="123">
        <v>18985</v>
      </c>
      <c r="W3698" s="124">
        <v>19056</v>
      </c>
      <c r="X3698" s="123">
        <v>16758</v>
      </c>
      <c r="Y3698" s="124">
        <v>16262</v>
      </c>
      <c r="Z3698" s="123">
        <v>19422</v>
      </c>
      <c r="AA3698" s="124">
        <v>20022</v>
      </c>
      <c r="AB3698" s="123">
        <v>20718</v>
      </c>
      <c r="AC3698" s="124">
        <v>20802</v>
      </c>
      <c r="AD3698" s="123">
        <v>17299</v>
      </c>
      <c r="AE3698" s="125">
        <v>20736</v>
      </c>
      <c r="AF3698" s="126">
        <v>20563</v>
      </c>
    </row>
    <row r="3699" spans="2:32">
      <c r="B3699" s="127">
        <v>3661</v>
      </c>
      <c r="C3699" s="128">
        <v>3661</v>
      </c>
      <c r="D3699" s="129">
        <v>153</v>
      </c>
      <c r="E3699" s="130">
        <v>6</v>
      </c>
      <c r="F3699" s="131">
        <v>2</v>
      </c>
      <c r="G3699" s="132" t="s">
        <v>487</v>
      </c>
      <c r="H3699" s="133">
        <v>6</v>
      </c>
      <c r="I3699" s="128">
        <v>1</v>
      </c>
      <c r="J3699" s="129" t="s">
        <v>487</v>
      </c>
      <c r="K3699" s="134">
        <v>13</v>
      </c>
      <c r="L3699" s="108"/>
      <c r="M3699" s="81">
        <v>13422</v>
      </c>
      <c r="N3699" s="135">
        <v>16710</v>
      </c>
      <c r="O3699" s="136">
        <v>16901</v>
      </c>
      <c r="P3699" s="135">
        <v>16940</v>
      </c>
      <c r="Q3699" s="136">
        <v>17542</v>
      </c>
      <c r="R3699" s="135">
        <v>14968</v>
      </c>
      <c r="S3699" s="136">
        <v>14809</v>
      </c>
      <c r="T3699" s="135">
        <v>18335</v>
      </c>
      <c r="U3699" s="136">
        <v>18179</v>
      </c>
      <c r="V3699" s="135">
        <v>19056</v>
      </c>
      <c r="W3699" s="136">
        <v>19071</v>
      </c>
      <c r="X3699" s="135">
        <v>16479</v>
      </c>
      <c r="Y3699" s="136">
        <v>16111</v>
      </c>
      <c r="Z3699" s="135">
        <v>19424</v>
      </c>
      <c r="AA3699" s="136">
        <v>19975</v>
      </c>
      <c r="AB3699" s="135">
        <v>20799</v>
      </c>
      <c r="AC3699" s="136">
        <v>20829</v>
      </c>
      <c r="AD3699" s="135">
        <v>17143</v>
      </c>
      <c r="AE3699" s="137">
        <v>20734</v>
      </c>
      <c r="AF3699" s="138">
        <v>20573</v>
      </c>
    </row>
    <row r="3700" spans="2:32">
      <c r="B3700" s="114">
        <v>3662</v>
      </c>
      <c r="C3700" s="115">
        <v>3662</v>
      </c>
      <c r="D3700" s="116">
        <v>153</v>
      </c>
      <c r="E3700" s="117">
        <v>6</v>
      </c>
      <c r="F3700" s="118">
        <v>2</v>
      </c>
      <c r="G3700" s="119" t="s">
        <v>487</v>
      </c>
      <c r="H3700" s="120">
        <v>6</v>
      </c>
      <c r="I3700" s="115">
        <v>1</v>
      </c>
      <c r="J3700" s="116" t="s">
        <v>487</v>
      </c>
      <c r="K3700" s="121">
        <v>14</v>
      </c>
      <c r="L3700" s="108"/>
      <c r="M3700" s="122">
        <v>13260</v>
      </c>
      <c r="N3700" s="123">
        <v>16778</v>
      </c>
      <c r="O3700" s="124">
        <v>16962</v>
      </c>
      <c r="P3700" s="123">
        <v>16929</v>
      </c>
      <c r="Q3700" s="124">
        <v>17558</v>
      </c>
      <c r="R3700" s="123">
        <v>14787</v>
      </c>
      <c r="S3700" s="124">
        <v>14823</v>
      </c>
      <c r="T3700" s="123">
        <v>18384</v>
      </c>
      <c r="U3700" s="124">
        <v>18227</v>
      </c>
      <c r="V3700" s="123">
        <v>19057</v>
      </c>
      <c r="W3700" s="124">
        <v>19054</v>
      </c>
      <c r="X3700" s="123">
        <v>16276</v>
      </c>
      <c r="Y3700" s="124">
        <v>16106</v>
      </c>
      <c r="Z3700" s="123">
        <v>19448</v>
      </c>
      <c r="AA3700" s="124">
        <v>19940</v>
      </c>
      <c r="AB3700" s="123">
        <v>20760</v>
      </c>
      <c r="AC3700" s="124">
        <v>20775</v>
      </c>
      <c r="AD3700" s="123">
        <v>17121</v>
      </c>
      <c r="AE3700" s="125">
        <v>20750</v>
      </c>
      <c r="AF3700" s="126">
        <v>20590</v>
      </c>
    </row>
    <row r="3701" spans="2:32">
      <c r="B3701" s="127">
        <v>3663</v>
      </c>
      <c r="C3701" s="128">
        <v>3663</v>
      </c>
      <c r="D3701" s="129">
        <v>153</v>
      </c>
      <c r="E3701" s="130">
        <v>6</v>
      </c>
      <c r="F3701" s="131">
        <v>2</v>
      </c>
      <c r="G3701" s="132" t="s">
        <v>487</v>
      </c>
      <c r="H3701" s="133">
        <v>6</v>
      </c>
      <c r="I3701" s="128">
        <v>1</v>
      </c>
      <c r="J3701" s="129" t="s">
        <v>487</v>
      </c>
      <c r="K3701" s="134">
        <v>15</v>
      </c>
      <c r="L3701" s="108"/>
      <c r="M3701" s="81">
        <v>13205</v>
      </c>
      <c r="N3701" s="135">
        <v>16839</v>
      </c>
      <c r="O3701" s="136">
        <v>17039</v>
      </c>
      <c r="P3701" s="135">
        <v>17009</v>
      </c>
      <c r="Q3701" s="136">
        <v>17626</v>
      </c>
      <c r="R3701" s="135">
        <v>14720</v>
      </c>
      <c r="S3701" s="136">
        <v>14791</v>
      </c>
      <c r="T3701" s="135">
        <v>18412</v>
      </c>
      <c r="U3701" s="136">
        <v>18288</v>
      </c>
      <c r="V3701" s="135">
        <v>19091</v>
      </c>
      <c r="W3701" s="136">
        <v>19015</v>
      </c>
      <c r="X3701" s="135">
        <v>16188</v>
      </c>
      <c r="Y3701" s="136">
        <v>16057</v>
      </c>
      <c r="Z3701" s="135">
        <v>19491</v>
      </c>
      <c r="AA3701" s="136">
        <v>19985</v>
      </c>
      <c r="AB3701" s="135">
        <v>20754</v>
      </c>
      <c r="AC3701" s="136">
        <v>20704</v>
      </c>
      <c r="AD3701" s="135">
        <v>17058</v>
      </c>
      <c r="AE3701" s="137">
        <v>20745</v>
      </c>
      <c r="AF3701" s="138">
        <v>20621</v>
      </c>
    </row>
    <row r="3702" spans="2:32">
      <c r="B3702" s="114">
        <v>3664</v>
      </c>
      <c r="C3702" s="115">
        <v>3664</v>
      </c>
      <c r="D3702" s="116">
        <v>153</v>
      </c>
      <c r="E3702" s="117">
        <v>6</v>
      </c>
      <c r="F3702" s="118">
        <v>2</v>
      </c>
      <c r="G3702" s="119" t="s">
        <v>487</v>
      </c>
      <c r="H3702" s="120">
        <v>6</v>
      </c>
      <c r="I3702" s="115">
        <v>1</v>
      </c>
      <c r="J3702" s="116" t="s">
        <v>487</v>
      </c>
      <c r="K3702" s="121">
        <v>16</v>
      </c>
      <c r="L3702" s="108"/>
      <c r="M3702" s="122">
        <v>13391</v>
      </c>
      <c r="N3702" s="123">
        <v>17038</v>
      </c>
      <c r="O3702" s="124">
        <v>17399</v>
      </c>
      <c r="P3702" s="123">
        <v>17215</v>
      </c>
      <c r="Q3702" s="124">
        <v>17839</v>
      </c>
      <c r="R3702" s="123">
        <v>14903</v>
      </c>
      <c r="S3702" s="124">
        <v>15134</v>
      </c>
      <c r="T3702" s="123">
        <v>18584</v>
      </c>
      <c r="U3702" s="124">
        <v>18806</v>
      </c>
      <c r="V3702" s="123">
        <v>19214</v>
      </c>
      <c r="W3702" s="124">
        <v>19091</v>
      </c>
      <c r="X3702" s="123">
        <v>16290</v>
      </c>
      <c r="Y3702" s="124">
        <v>16333</v>
      </c>
      <c r="Z3702" s="123">
        <v>20047</v>
      </c>
      <c r="AA3702" s="124">
        <v>20050</v>
      </c>
      <c r="AB3702" s="123">
        <v>20763</v>
      </c>
      <c r="AC3702" s="124">
        <v>20685</v>
      </c>
      <c r="AD3702" s="123">
        <v>17311</v>
      </c>
      <c r="AE3702" s="125">
        <v>20835</v>
      </c>
      <c r="AF3702" s="126">
        <v>21149</v>
      </c>
    </row>
    <row r="3703" spans="2:32">
      <c r="B3703" s="127">
        <v>3665</v>
      </c>
      <c r="C3703" s="128">
        <v>3665</v>
      </c>
      <c r="D3703" s="129">
        <v>153</v>
      </c>
      <c r="E3703" s="130">
        <v>6</v>
      </c>
      <c r="F3703" s="131">
        <v>2</v>
      </c>
      <c r="G3703" s="132" t="s">
        <v>487</v>
      </c>
      <c r="H3703" s="133">
        <v>6</v>
      </c>
      <c r="I3703" s="128">
        <v>1</v>
      </c>
      <c r="J3703" s="129" t="s">
        <v>487</v>
      </c>
      <c r="K3703" s="134">
        <v>17</v>
      </c>
      <c r="L3703" s="108"/>
      <c r="M3703" s="81">
        <v>13738</v>
      </c>
      <c r="N3703" s="135">
        <v>17247</v>
      </c>
      <c r="O3703" s="136">
        <v>17724</v>
      </c>
      <c r="P3703" s="135">
        <v>17526</v>
      </c>
      <c r="Q3703" s="136">
        <v>18109</v>
      </c>
      <c r="R3703" s="135">
        <v>15290</v>
      </c>
      <c r="S3703" s="136">
        <v>15715</v>
      </c>
      <c r="T3703" s="135">
        <v>18866</v>
      </c>
      <c r="U3703" s="136">
        <v>19066</v>
      </c>
      <c r="V3703" s="135">
        <v>19497</v>
      </c>
      <c r="W3703" s="136">
        <v>19345</v>
      </c>
      <c r="X3703" s="135">
        <v>16654</v>
      </c>
      <c r="Y3703" s="136">
        <v>16956</v>
      </c>
      <c r="Z3703" s="135">
        <v>20400</v>
      </c>
      <c r="AA3703" s="136">
        <v>20331</v>
      </c>
      <c r="AB3703" s="135">
        <v>21067</v>
      </c>
      <c r="AC3703" s="136">
        <v>20973</v>
      </c>
      <c r="AD3703" s="135">
        <v>17946</v>
      </c>
      <c r="AE3703" s="137">
        <v>21171</v>
      </c>
      <c r="AF3703" s="138">
        <v>21514</v>
      </c>
    </row>
    <row r="3704" spans="2:32">
      <c r="B3704" s="114">
        <v>3666</v>
      </c>
      <c r="C3704" s="115">
        <v>3666</v>
      </c>
      <c r="D3704" s="116">
        <v>153</v>
      </c>
      <c r="E3704" s="117">
        <v>6</v>
      </c>
      <c r="F3704" s="118">
        <v>2</v>
      </c>
      <c r="G3704" s="119" t="s">
        <v>487</v>
      </c>
      <c r="H3704" s="120">
        <v>6</v>
      </c>
      <c r="I3704" s="115">
        <v>1</v>
      </c>
      <c r="J3704" s="116" t="s">
        <v>487</v>
      </c>
      <c r="K3704" s="121">
        <v>18</v>
      </c>
      <c r="L3704" s="108"/>
      <c r="M3704" s="122">
        <v>13936</v>
      </c>
      <c r="N3704" s="123">
        <v>17034</v>
      </c>
      <c r="O3704" s="124">
        <v>17702</v>
      </c>
      <c r="P3704" s="123">
        <v>17669</v>
      </c>
      <c r="Q3704" s="124">
        <v>18104</v>
      </c>
      <c r="R3704" s="123">
        <v>15699</v>
      </c>
      <c r="S3704" s="124">
        <v>16086</v>
      </c>
      <c r="T3704" s="123">
        <v>18854</v>
      </c>
      <c r="U3704" s="124">
        <v>19114</v>
      </c>
      <c r="V3704" s="123">
        <v>19767</v>
      </c>
      <c r="W3704" s="124">
        <v>19623</v>
      </c>
      <c r="X3704" s="123">
        <v>17337</v>
      </c>
      <c r="Y3704" s="124">
        <v>17600</v>
      </c>
      <c r="Z3704" s="123">
        <v>20531</v>
      </c>
      <c r="AA3704" s="124">
        <v>20711</v>
      </c>
      <c r="AB3704" s="123">
        <v>21560</v>
      </c>
      <c r="AC3704" s="124">
        <v>21483</v>
      </c>
      <c r="AD3704" s="123">
        <v>18680</v>
      </c>
      <c r="AE3704" s="125">
        <v>21523</v>
      </c>
      <c r="AF3704" s="126">
        <v>21720</v>
      </c>
    </row>
    <row r="3705" spans="2:32">
      <c r="B3705" s="127">
        <v>3667</v>
      </c>
      <c r="C3705" s="128">
        <v>3667</v>
      </c>
      <c r="D3705" s="129">
        <v>153</v>
      </c>
      <c r="E3705" s="130">
        <v>6</v>
      </c>
      <c r="F3705" s="131">
        <v>2</v>
      </c>
      <c r="G3705" s="132" t="s">
        <v>487</v>
      </c>
      <c r="H3705" s="133">
        <v>6</v>
      </c>
      <c r="I3705" s="128">
        <v>1</v>
      </c>
      <c r="J3705" s="129" t="s">
        <v>487</v>
      </c>
      <c r="K3705" s="134">
        <v>19</v>
      </c>
      <c r="L3705" s="108"/>
      <c r="M3705" s="81">
        <v>13826</v>
      </c>
      <c r="N3705" s="135">
        <v>17154</v>
      </c>
      <c r="O3705" s="136">
        <v>17730</v>
      </c>
      <c r="P3705" s="135">
        <v>17844</v>
      </c>
      <c r="Q3705" s="136">
        <v>18140</v>
      </c>
      <c r="R3705" s="135">
        <v>15678</v>
      </c>
      <c r="S3705" s="136">
        <v>16431</v>
      </c>
      <c r="T3705" s="135">
        <v>19095</v>
      </c>
      <c r="U3705" s="136">
        <v>19375</v>
      </c>
      <c r="V3705" s="135">
        <v>20015</v>
      </c>
      <c r="W3705" s="136">
        <v>19999</v>
      </c>
      <c r="X3705" s="135">
        <v>17713</v>
      </c>
      <c r="Y3705" s="136">
        <v>18188</v>
      </c>
      <c r="Z3705" s="135">
        <v>21109</v>
      </c>
      <c r="AA3705" s="136">
        <v>21425</v>
      </c>
      <c r="AB3705" s="135">
        <v>22099</v>
      </c>
      <c r="AC3705" s="136">
        <v>22167</v>
      </c>
      <c r="AD3705" s="135">
        <v>19425</v>
      </c>
      <c r="AE3705" s="137">
        <v>22177</v>
      </c>
      <c r="AF3705" s="138">
        <v>22444</v>
      </c>
    </row>
    <row r="3706" spans="2:32">
      <c r="B3706" s="114">
        <v>3668</v>
      </c>
      <c r="C3706" s="115">
        <v>3668</v>
      </c>
      <c r="D3706" s="116">
        <v>153</v>
      </c>
      <c r="E3706" s="117">
        <v>6</v>
      </c>
      <c r="F3706" s="118">
        <v>2</v>
      </c>
      <c r="G3706" s="119" t="s">
        <v>487</v>
      </c>
      <c r="H3706" s="120">
        <v>6</v>
      </c>
      <c r="I3706" s="115">
        <v>1</v>
      </c>
      <c r="J3706" s="116" t="s">
        <v>487</v>
      </c>
      <c r="K3706" s="121">
        <v>20</v>
      </c>
      <c r="L3706" s="108"/>
      <c r="M3706" s="122">
        <v>13860</v>
      </c>
      <c r="N3706" s="123">
        <v>17261</v>
      </c>
      <c r="O3706" s="124">
        <v>17901</v>
      </c>
      <c r="P3706" s="123">
        <v>17784</v>
      </c>
      <c r="Q3706" s="124">
        <v>18325</v>
      </c>
      <c r="R3706" s="123">
        <v>15915</v>
      </c>
      <c r="S3706" s="124">
        <v>16642</v>
      </c>
      <c r="T3706" s="123">
        <v>19330</v>
      </c>
      <c r="U3706" s="124">
        <v>19744</v>
      </c>
      <c r="V3706" s="123">
        <v>20394</v>
      </c>
      <c r="W3706" s="124">
        <v>20354</v>
      </c>
      <c r="X3706" s="123">
        <v>18355</v>
      </c>
      <c r="Y3706" s="124">
        <v>18807</v>
      </c>
      <c r="Z3706" s="123">
        <v>21889</v>
      </c>
      <c r="AA3706" s="124">
        <v>22098</v>
      </c>
      <c r="AB3706" s="123">
        <v>22980</v>
      </c>
      <c r="AC3706" s="124">
        <v>22831</v>
      </c>
      <c r="AD3706" s="123">
        <v>20225</v>
      </c>
      <c r="AE3706" s="125">
        <v>22840</v>
      </c>
      <c r="AF3706" s="126">
        <v>23368</v>
      </c>
    </row>
    <row r="3707" spans="2:32">
      <c r="B3707" s="127">
        <v>3669</v>
      </c>
      <c r="C3707" s="128">
        <v>3669</v>
      </c>
      <c r="D3707" s="129">
        <v>153</v>
      </c>
      <c r="E3707" s="130">
        <v>6</v>
      </c>
      <c r="F3707" s="131">
        <v>2</v>
      </c>
      <c r="G3707" s="132" t="s">
        <v>487</v>
      </c>
      <c r="H3707" s="133">
        <v>6</v>
      </c>
      <c r="I3707" s="128">
        <v>1</v>
      </c>
      <c r="J3707" s="129" t="s">
        <v>487</v>
      </c>
      <c r="K3707" s="134">
        <v>21</v>
      </c>
      <c r="L3707" s="108"/>
      <c r="M3707" s="81">
        <v>13709</v>
      </c>
      <c r="N3707" s="135">
        <v>16986</v>
      </c>
      <c r="O3707" s="136">
        <v>17481</v>
      </c>
      <c r="P3707" s="135">
        <v>17451</v>
      </c>
      <c r="Q3707" s="136">
        <v>18361</v>
      </c>
      <c r="R3707" s="135">
        <v>15912</v>
      </c>
      <c r="S3707" s="136">
        <v>16865</v>
      </c>
      <c r="T3707" s="135">
        <v>19258</v>
      </c>
      <c r="U3707" s="136">
        <v>19632</v>
      </c>
      <c r="V3707" s="135">
        <v>20777</v>
      </c>
      <c r="W3707" s="136">
        <v>20656</v>
      </c>
      <c r="X3707" s="135">
        <v>18854</v>
      </c>
      <c r="Y3707" s="136">
        <v>19462</v>
      </c>
      <c r="Z3707" s="135">
        <v>22215</v>
      </c>
      <c r="AA3707" s="136">
        <v>22606</v>
      </c>
      <c r="AB3707" s="135">
        <v>23870</v>
      </c>
      <c r="AC3707" s="136">
        <v>23598</v>
      </c>
      <c r="AD3707" s="135">
        <v>21119</v>
      </c>
      <c r="AE3707" s="137">
        <v>23378</v>
      </c>
      <c r="AF3707" s="138">
        <v>23917</v>
      </c>
    </row>
    <row r="3708" spans="2:32">
      <c r="B3708" s="114">
        <v>3670</v>
      </c>
      <c r="C3708" s="115">
        <v>3670</v>
      </c>
      <c r="D3708" s="116">
        <v>153</v>
      </c>
      <c r="E3708" s="117">
        <v>6</v>
      </c>
      <c r="F3708" s="118">
        <v>2</v>
      </c>
      <c r="G3708" s="119" t="s">
        <v>487</v>
      </c>
      <c r="H3708" s="120">
        <v>6</v>
      </c>
      <c r="I3708" s="115">
        <v>1</v>
      </c>
      <c r="J3708" s="116" t="s">
        <v>487</v>
      </c>
      <c r="K3708" s="121">
        <v>22</v>
      </c>
      <c r="L3708" s="108"/>
      <c r="M3708" s="122">
        <v>13109</v>
      </c>
      <c r="N3708" s="123">
        <v>16037</v>
      </c>
      <c r="O3708" s="124">
        <v>16553</v>
      </c>
      <c r="P3708" s="123">
        <v>16686</v>
      </c>
      <c r="Q3708" s="124">
        <v>17512</v>
      </c>
      <c r="R3708" s="123">
        <v>15381</v>
      </c>
      <c r="S3708" s="124">
        <v>16434</v>
      </c>
      <c r="T3708" s="123">
        <v>18426</v>
      </c>
      <c r="U3708" s="124">
        <v>18910</v>
      </c>
      <c r="V3708" s="123">
        <v>20163</v>
      </c>
      <c r="W3708" s="124">
        <v>20247</v>
      </c>
      <c r="X3708" s="123">
        <v>18625</v>
      </c>
      <c r="Y3708" s="124">
        <v>19290</v>
      </c>
      <c r="Z3708" s="123">
        <v>21735</v>
      </c>
      <c r="AA3708" s="124">
        <v>22373</v>
      </c>
      <c r="AB3708" s="123">
        <v>23551</v>
      </c>
      <c r="AC3708" s="124">
        <v>23471</v>
      </c>
      <c r="AD3708" s="123">
        <v>21095</v>
      </c>
      <c r="AE3708" s="125">
        <v>22902</v>
      </c>
      <c r="AF3708" s="126">
        <v>23588</v>
      </c>
    </row>
    <row r="3709" spans="2:32">
      <c r="B3709" s="127">
        <v>3671</v>
      </c>
      <c r="C3709" s="128">
        <v>3671</v>
      </c>
      <c r="D3709" s="129">
        <v>153</v>
      </c>
      <c r="E3709" s="130">
        <v>6</v>
      </c>
      <c r="F3709" s="131">
        <v>2</v>
      </c>
      <c r="G3709" s="132" t="s">
        <v>487</v>
      </c>
      <c r="H3709" s="133">
        <v>6</v>
      </c>
      <c r="I3709" s="128">
        <v>1</v>
      </c>
      <c r="J3709" s="129" t="s">
        <v>487</v>
      </c>
      <c r="K3709" s="134">
        <v>23</v>
      </c>
      <c r="L3709" s="108"/>
      <c r="M3709" s="81">
        <v>12284</v>
      </c>
      <c r="N3709" s="135">
        <v>14770</v>
      </c>
      <c r="O3709" s="136">
        <v>15373</v>
      </c>
      <c r="P3709" s="135">
        <v>15608</v>
      </c>
      <c r="Q3709" s="136">
        <v>16298</v>
      </c>
      <c r="R3709" s="135">
        <v>14571</v>
      </c>
      <c r="S3709" s="136">
        <v>15536</v>
      </c>
      <c r="T3709" s="135">
        <v>17221</v>
      </c>
      <c r="U3709" s="136">
        <v>17776</v>
      </c>
      <c r="V3709" s="135">
        <v>19030</v>
      </c>
      <c r="W3709" s="136">
        <v>19251</v>
      </c>
      <c r="X3709" s="135">
        <v>17912</v>
      </c>
      <c r="Y3709" s="136">
        <v>18474</v>
      </c>
      <c r="Z3709" s="135">
        <v>20714</v>
      </c>
      <c r="AA3709" s="136">
        <v>21454</v>
      </c>
      <c r="AB3709" s="135">
        <v>22529</v>
      </c>
      <c r="AC3709" s="136">
        <v>22562</v>
      </c>
      <c r="AD3709" s="135">
        <v>20349</v>
      </c>
      <c r="AE3709" s="137">
        <v>21820</v>
      </c>
      <c r="AF3709" s="138">
        <v>22637</v>
      </c>
    </row>
    <row r="3710" spans="2:32">
      <c r="B3710" s="114">
        <v>3672</v>
      </c>
      <c r="C3710" s="115">
        <v>3672</v>
      </c>
      <c r="D3710" s="116">
        <v>153</v>
      </c>
      <c r="E3710" s="117">
        <v>6</v>
      </c>
      <c r="F3710" s="118">
        <v>2</v>
      </c>
      <c r="G3710" s="119" t="s">
        <v>487</v>
      </c>
      <c r="H3710" s="120">
        <v>6</v>
      </c>
      <c r="I3710" s="115">
        <v>1</v>
      </c>
      <c r="J3710" s="116" t="s">
        <v>487</v>
      </c>
      <c r="K3710" s="121">
        <v>24</v>
      </c>
      <c r="L3710" s="108"/>
      <c r="M3710" s="122">
        <v>11624</v>
      </c>
      <c r="N3710" s="123">
        <v>13762</v>
      </c>
      <c r="O3710" s="124">
        <v>14467</v>
      </c>
      <c r="P3710" s="123">
        <v>14692</v>
      </c>
      <c r="Q3710" s="124">
        <v>15266</v>
      </c>
      <c r="R3710" s="123">
        <v>13918</v>
      </c>
      <c r="S3710" s="124">
        <v>14820</v>
      </c>
      <c r="T3710" s="123">
        <v>16101</v>
      </c>
      <c r="U3710" s="124">
        <v>16876</v>
      </c>
      <c r="V3710" s="123">
        <v>18007</v>
      </c>
      <c r="W3710" s="124">
        <v>18394</v>
      </c>
      <c r="X3710" s="123">
        <v>17321</v>
      </c>
      <c r="Y3710" s="124">
        <v>17808</v>
      </c>
      <c r="Z3710" s="123">
        <v>19834</v>
      </c>
      <c r="AA3710" s="124">
        <v>20568</v>
      </c>
      <c r="AB3710" s="123">
        <v>21558</v>
      </c>
      <c r="AC3710" s="124">
        <v>21782</v>
      </c>
      <c r="AD3710" s="123">
        <v>19716</v>
      </c>
      <c r="AE3710" s="125">
        <v>20746</v>
      </c>
      <c r="AF3710" s="126">
        <v>21779</v>
      </c>
    </row>
    <row r="3711" spans="2:32">
      <c r="B3711" s="127">
        <v>3673</v>
      </c>
      <c r="C3711" s="128">
        <v>3673</v>
      </c>
      <c r="D3711" s="129">
        <v>154</v>
      </c>
      <c r="E3711" s="130">
        <v>6</v>
      </c>
      <c r="F3711" s="131">
        <v>3</v>
      </c>
      <c r="G3711" s="132" t="s">
        <v>487</v>
      </c>
      <c r="H3711" s="133">
        <v>6</v>
      </c>
      <c r="I3711" s="128">
        <v>2</v>
      </c>
      <c r="J3711" s="129" t="s">
        <v>487</v>
      </c>
      <c r="K3711" s="134">
        <v>1</v>
      </c>
      <c r="L3711" s="108"/>
      <c r="M3711" s="81">
        <v>11403</v>
      </c>
      <c r="N3711" s="135">
        <v>12784</v>
      </c>
      <c r="O3711" s="136">
        <v>13601</v>
      </c>
      <c r="P3711" s="135">
        <v>13939</v>
      </c>
      <c r="Q3711" s="136">
        <v>14278</v>
      </c>
      <c r="R3711" s="135">
        <v>13442</v>
      </c>
      <c r="S3711" s="136">
        <v>14008</v>
      </c>
      <c r="T3711" s="135">
        <v>15268</v>
      </c>
      <c r="U3711" s="136">
        <v>16070</v>
      </c>
      <c r="V3711" s="135">
        <v>17007</v>
      </c>
      <c r="W3711" s="136">
        <v>17094</v>
      </c>
      <c r="X3711" s="135">
        <v>16269</v>
      </c>
      <c r="Y3711" s="136">
        <v>16918</v>
      </c>
      <c r="Z3711" s="135">
        <v>19116</v>
      </c>
      <c r="AA3711" s="136">
        <v>19863</v>
      </c>
      <c r="AB3711" s="135">
        <v>20578</v>
      </c>
      <c r="AC3711" s="136">
        <v>20265</v>
      </c>
      <c r="AD3711" s="135">
        <v>18776</v>
      </c>
      <c r="AE3711" s="137">
        <v>20394</v>
      </c>
      <c r="AF3711" s="138">
        <v>21132</v>
      </c>
    </row>
    <row r="3712" spans="2:32">
      <c r="B3712" s="114">
        <v>3674</v>
      </c>
      <c r="C3712" s="115">
        <v>3674</v>
      </c>
      <c r="D3712" s="116">
        <v>154</v>
      </c>
      <c r="E3712" s="117">
        <v>6</v>
      </c>
      <c r="F3712" s="118">
        <v>3</v>
      </c>
      <c r="G3712" s="119" t="s">
        <v>487</v>
      </c>
      <c r="H3712" s="120">
        <v>6</v>
      </c>
      <c r="I3712" s="115">
        <v>2</v>
      </c>
      <c r="J3712" s="116" t="s">
        <v>487</v>
      </c>
      <c r="K3712" s="121">
        <v>2</v>
      </c>
      <c r="L3712" s="108"/>
      <c r="M3712" s="122">
        <v>11119</v>
      </c>
      <c r="N3712" s="123">
        <v>12501</v>
      </c>
      <c r="O3712" s="124">
        <v>13324</v>
      </c>
      <c r="P3712" s="123">
        <v>13596</v>
      </c>
      <c r="Q3712" s="124">
        <v>13876</v>
      </c>
      <c r="R3712" s="123">
        <v>13063</v>
      </c>
      <c r="S3712" s="124">
        <v>13706</v>
      </c>
      <c r="T3712" s="123">
        <v>14890</v>
      </c>
      <c r="U3712" s="124">
        <v>15717</v>
      </c>
      <c r="V3712" s="123">
        <v>16498</v>
      </c>
      <c r="W3712" s="124">
        <v>16576</v>
      </c>
      <c r="X3712" s="123">
        <v>15801</v>
      </c>
      <c r="Y3712" s="124">
        <v>16502</v>
      </c>
      <c r="Z3712" s="123">
        <v>18653</v>
      </c>
      <c r="AA3712" s="124">
        <v>19310</v>
      </c>
      <c r="AB3712" s="123">
        <v>19925</v>
      </c>
      <c r="AC3712" s="124">
        <v>19636</v>
      </c>
      <c r="AD3712" s="123">
        <v>18297</v>
      </c>
      <c r="AE3712" s="125">
        <v>19840</v>
      </c>
      <c r="AF3712" s="126">
        <v>20615</v>
      </c>
    </row>
    <row r="3713" spans="2:32">
      <c r="B3713" s="127">
        <v>3675</v>
      </c>
      <c r="C3713" s="128">
        <v>3675</v>
      </c>
      <c r="D3713" s="129">
        <v>154</v>
      </c>
      <c r="E3713" s="130">
        <v>6</v>
      </c>
      <c r="F3713" s="131">
        <v>3</v>
      </c>
      <c r="G3713" s="132" t="s">
        <v>487</v>
      </c>
      <c r="H3713" s="133">
        <v>6</v>
      </c>
      <c r="I3713" s="128">
        <v>2</v>
      </c>
      <c r="J3713" s="129" t="s">
        <v>487</v>
      </c>
      <c r="K3713" s="134">
        <v>3</v>
      </c>
      <c r="L3713" s="108"/>
      <c r="M3713" s="81">
        <v>11001</v>
      </c>
      <c r="N3713" s="135">
        <v>12356</v>
      </c>
      <c r="O3713" s="136">
        <v>13154</v>
      </c>
      <c r="P3713" s="135">
        <v>13414</v>
      </c>
      <c r="Q3713" s="136">
        <v>13681</v>
      </c>
      <c r="R3713" s="135">
        <v>12915</v>
      </c>
      <c r="S3713" s="136">
        <v>13577</v>
      </c>
      <c r="T3713" s="135">
        <v>14665</v>
      </c>
      <c r="U3713" s="136">
        <v>15456</v>
      </c>
      <c r="V3713" s="135">
        <v>16179</v>
      </c>
      <c r="W3713" s="136">
        <v>16153</v>
      </c>
      <c r="X3713" s="135">
        <v>15538</v>
      </c>
      <c r="Y3713" s="136">
        <v>16256</v>
      </c>
      <c r="Z3713" s="135">
        <v>18246</v>
      </c>
      <c r="AA3713" s="136">
        <v>18885</v>
      </c>
      <c r="AB3713" s="135">
        <v>19453</v>
      </c>
      <c r="AC3713" s="136">
        <v>19083</v>
      </c>
      <c r="AD3713" s="135">
        <v>17979</v>
      </c>
      <c r="AE3713" s="137">
        <v>19396</v>
      </c>
      <c r="AF3713" s="138">
        <v>20131</v>
      </c>
    </row>
    <row r="3714" spans="2:32">
      <c r="B3714" s="114">
        <v>3676</v>
      </c>
      <c r="C3714" s="115">
        <v>3676</v>
      </c>
      <c r="D3714" s="116">
        <v>154</v>
      </c>
      <c r="E3714" s="117">
        <v>6</v>
      </c>
      <c r="F3714" s="118">
        <v>3</v>
      </c>
      <c r="G3714" s="119" t="s">
        <v>487</v>
      </c>
      <c r="H3714" s="120">
        <v>6</v>
      </c>
      <c r="I3714" s="115">
        <v>2</v>
      </c>
      <c r="J3714" s="116" t="s">
        <v>487</v>
      </c>
      <c r="K3714" s="121">
        <v>4</v>
      </c>
      <c r="L3714" s="108"/>
      <c r="M3714" s="122">
        <v>10905</v>
      </c>
      <c r="N3714" s="123">
        <v>12383</v>
      </c>
      <c r="O3714" s="124">
        <v>13159</v>
      </c>
      <c r="P3714" s="123">
        <v>13373</v>
      </c>
      <c r="Q3714" s="124">
        <v>13579</v>
      </c>
      <c r="R3714" s="123">
        <v>12725</v>
      </c>
      <c r="S3714" s="124">
        <v>13556</v>
      </c>
      <c r="T3714" s="123">
        <v>14530</v>
      </c>
      <c r="U3714" s="124">
        <v>15238</v>
      </c>
      <c r="V3714" s="123">
        <v>15824</v>
      </c>
      <c r="W3714" s="124">
        <v>15686</v>
      </c>
      <c r="X3714" s="123">
        <v>15070</v>
      </c>
      <c r="Y3714" s="124">
        <v>15949</v>
      </c>
      <c r="Z3714" s="123">
        <v>17721</v>
      </c>
      <c r="AA3714" s="124">
        <v>18261</v>
      </c>
      <c r="AB3714" s="123">
        <v>18731</v>
      </c>
      <c r="AC3714" s="124">
        <v>18313</v>
      </c>
      <c r="AD3714" s="123">
        <v>17511</v>
      </c>
      <c r="AE3714" s="125">
        <v>18759</v>
      </c>
      <c r="AF3714" s="126">
        <v>19429</v>
      </c>
    </row>
    <row r="3715" spans="2:32">
      <c r="B3715" s="127">
        <v>3677</v>
      </c>
      <c r="C3715" s="128">
        <v>3677</v>
      </c>
      <c r="D3715" s="129">
        <v>154</v>
      </c>
      <c r="E3715" s="130">
        <v>6</v>
      </c>
      <c r="F3715" s="131">
        <v>3</v>
      </c>
      <c r="G3715" s="132" t="s">
        <v>487</v>
      </c>
      <c r="H3715" s="133">
        <v>6</v>
      </c>
      <c r="I3715" s="128">
        <v>2</v>
      </c>
      <c r="J3715" s="129" t="s">
        <v>487</v>
      </c>
      <c r="K3715" s="134">
        <v>5</v>
      </c>
      <c r="L3715" s="108"/>
      <c r="M3715" s="81">
        <v>10859</v>
      </c>
      <c r="N3715" s="135">
        <v>12708</v>
      </c>
      <c r="O3715" s="136">
        <v>13382</v>
      </c>
      <c r="P3715" s="135">
        <v>13587</v>
      </c>
      <c r="Q3715" s="136">
        <v>13836</v>
      </c>
      <c r="R3715" s="135">
        <v>12596</v>
      </c>
      <c r="S3715" s="136">
        <v>13759</v>
      </c>
      <c r="T3715" s="135">
        <v>14683</v>
      </c>
      <c r="U3715" s="136">
        <v>15181</v>
      </c>
      <c r="V3715" s="135">
        <v>15771</v>
      </c>
      <c r="W3715" s="136">
        <v>15182</v>
      </c>
      <c r="X3715" s="135">
        <v>14610</v>
      </c>
      <c r="Y3715" s="136">
        <v>15795</v>
      </c>
      <c r="Z3715" s="135">
        <v>17345</v>
      </c>
      <c r="AA3715" s="136">
        <v>17797</v>
      </c>
      <c r="AB3715" s="135">
        <v>18252</v>
      </c>
      <c r="AC3715" s="136">
        <v>17408</v>
      </c>
      <c r="AD3715" s="135">
        <v>17180</v>
      </c>
      <c r="AE3715" s="137">
        <v>18288</v>
      </c>
      <c r="AF3715" s="138">
        <v>18839</v>
      </c>
    </row>
    <row r="3716" spans="2:32">
      <c r="B3716" s="114">
        <v>3678</v>
      </c>
      <c r="C3716" s="115">
        <v>3678</v>
      </c>
      <c r="D3716" s="116">
        <v>154</v>
      </c>
      <c r="E3716" s="117">
        <v>6</v>
      </c>
      <c r="F3716" s="118">
        <v>3</v>
      </c>
      <c r="G3716" s="119" t="s">
        <v>487</v>
      </c>
      <c r="H3716" s="120">
        <v>6</v>
      </c>
      <c r="I3716" s="115">
        <v>2</v>
      </c>
      <c r="J3716" s="116" t="s">
        <v>487</v>
      </c>
      <c r="K3716" s="121">
        <v>6</v>
      </c>
      <c r="L3716" s="108"/>
      <c r="M3716" s="122">
        <v>10986</v>
      </c>
      <c r="N3716" s="123">
        <v>13589</v>
      </c>
      <c r="O3716" s="124">
        <v>14178</v>
      </c>
      <c r="P3716" s="123">
        <v>14350</v>
      </c>
      <c r="Q3716" s="124">
        <v>14582</v>
      </c>
      <c r="R3716" s="123">
        <v>12567</v>
      </c>
      <c r="S3716" s="124">
        <v>14625</v>
      </c>
      <c r="T3716" s="123">
        <v>15389</v>
      </c>
      <c r="U3716" s="124">
        <v>15716</v>
      </c>
      <c r="V3716" s="123">
        <v>16201</v>
      </c>
      <c r="W3716" s="124">
        <v>14981</v>
      </c>
      <c r="X3716" s="123">
        <v>14215</v>
      </c>
      <c r="Y3716" s="124">
        <v>16240</v>
      </c>
      <c r="Z3716" s="123">
        <v>17546</v>
      </c>
      <c r="AA3716" s="124">
        <v>17786</v>
      </c>
      <c r="AB3716" s="123">
        <v>18195</v>
      </c>
      <c r="AC3716" s="124">
        <v>16833</v>
      </c>
      <c r="AD3716" s="123">
        <v>17444</v>
      </c>
      <c r="AE3716" s="125">
        <v>18383</v>
      </c>
      <c r="AF3716" s="126">
        <v>18828</v>
      </c>
    </row>
    <row r="3717" spans="2:32">
      <c r="B3717" s="127">
        <v>3679</v>
      </c>
      <c r="C3717" s="128">
        <v>3679</v>
      </c>
      <c r="D3717" s="129">
        <v>154</v>
      </c>
      <c r="E3717" s="130">
        <v>6</v>
      </c>
      <c r="F3717" s="131">
        <v>3</v>
      </c>
      <c r="G3717" s="132" t="s">
        <v>487</v>
      </c>
      <c r="H3717" s="133">
        <v>6</v>
      </c>
      <c r="I3717" s="128">
        <v>2</v>
      </c>
      <c r="J3717" s="129" t="s">
        <v>487</v>
      </c>
      <c r="K3717" s="134">
        <v>7</v>
      </c>
      <c r="L3717" s="108"/>
      <c r="M3717" s="81">
        <v>11268</v>
      </c>
      <c r="N3717" s="135">
        <v>14784</v>
      </c>
      <c r="O3717" s="136">
        <v>15178</v>
      </c>
      <c r="P3717" s="135">
        <v>15382</v>
      </c>
      <c r="Q3717" s="136">
        <v>15499</v>
      </c>
      <c r="R3717" s="135">
        <v>12668</v>
      </c>
      <c r="S3717" s="136">
        <v>15765</v>
      </c>
      <c r="T3717" s="135">
        <v>16323</v>
      </c>
      <c r="U3717" s="136">
        <v>16557</v>
      </c>
      <c r="V3717" s="135">
        <v>16901</v>
      </c>
      <c r="W3717" s="136">
        <v>14951</v>
      </c>
      <c r="X3717" s="135">
        <v>14034</v>
      </c>
      <c r="Y3717" s="136">
        <v>17018</v>
      </c>
      <c r="Z3717" s="135">
        <v>18048</v>
      </c>
      <c r="AA3717" s="136">
        <v>18226</v>
      </c>
      <c r="AB3717" s="135">
        <v>18508</v>
      </c>
      <c r="AC3717" s="136">
        <v>16555</v>
      </c>
      <c r="AD3717" s="135">
        <v>18088</v>
      </c>
      <c r="AE3717" s="137">
        <v>18824</v>
      </c>
      <c r="AF3717" s="138">
        <v>19165</v>
      </c>
    </row>
    <row r="3718" spans="2:32">
      <c r="B3718" s="114">
        <v>3680</v>
      </c>
      <c r="C3718" s="115">
        <v>3680</v>
      </c>
      <c r="D3718" s="116">
        <v>154</v>
      </c>
      <c r="E3718" s="117">
        <v>6</v>
      </c>
      <c r="F3718" s="118">
        <v>3</v>
      </c>
      <c r="G3718" s="119" t="s">
        <v>487</v>
      </c>
      <c r="H3718" s="120">
        <v>6</v>
      </c>
      <c r="I3718" s="115">
        <v>2</v>
      </c>
      <c r="J3718" s="116" t="s">
        <v>487</v>
      </c>
      <c r="K3718" s="121">
        <v>8</v>
      </c>
      <c r="L3718" s="108"/>
      <c r="M3718" s="122">
        <v>11638</v>
      </c>
      <c r="N3718" s="123">
        <v>15183</v>
      </c>
      <c r="O3718" s="124">
        <v>15569</v>
      </c>
      <c r="P3718" s="123">
        <v>15869</v>
      </c>
      <c r="Q3718" s="124">
        <v>15976</v>
      </c>
      <c r="R3718" s="123">
        <v>13000</v>
      </c>
      <c r="S3718" s="124">
        <v>16288</v>
      </c>
      <c r="T3718" s="123">
        <v>16528</v>
      </c>
      <c r="U3718" s="124">
        <v>16954</v>
      </c>
      <c r="V3718" s="123">
        <v>17237</v>
      </c>
      <c r="W3718" s="124">
        <v>15466</v>
      </c>
      <c r="X3718" s="123">
        <v>14247</v>
      </c>
      <c r="Y3718" s="124">
        <v>17505</v>
      </c>
      <c r="Z3718" s="123">
        <v>18183</v>
      </c>
      <c r="AA3718" s="124">
        <v>18553</v>
      </c>
      <c r="AB3718" s="123">
        <v>18737</v>
      </c>
      <c r="AC3718" s="124">
        <v>16949</v>
      </c>
      <c r="AD3718" s="123">
        <v>18473</v>
      </c>
      <c r="AE3718" s="125">
        <v>18733</v>
      </c>
      <c r="AF3718" s="126">
        <v>19238</v>
      </c>
    </row>
    <row r="3719" spans="2:32">
      <c r="B3719" s="127">
        <v>3681</v>
      </c>
      <c r="C3719" s="128">
        <v>3681</v>
      </c>
      <c r="D3719" s="129">
        <v>154</v>
      </c>
      <c r="E3719" s="130">
        <v>6</v>
      </c>
      <c r="F3719" s="131">
        <v>3</v>
      </c>
      <c r="G3719" s="132" t="s">
        <v>487</v>
      </c>
      <c r="H3719" s="133">
        <v>6</v>
      </c>
      <c r="I3719" s="128">
        <v>2</v>
      </c>
      <c r="J3719" s="129" t="s">
        <v>487</v>
      </c>
      <c r="K3719" s="134">
        <v>9</v>
      </c>
      <c r="L3719" s="108"/>
      <c r="M3719" s="81">
        <v>12096</v>
      </c>
      <c r="N3719" s="135">
        <v>15298</v>
      </c>
      <c r="O3719" s="136">
        <v>15718</v>
      </c>
      <c r="P3719" s="135">
        <v>16165</v>
      </c>
      <c r="Q3719" s="136">
        <v>16193</v>
      </c>
      <c r="R3719" s="135">
        <v>13442</v>
      </c>
      <c r="S3719" s="136">
        <v>16659</v>
      </c>
      <c r="T3719" s="135">
        <v>16613</v>
      </c>
      <c r="U3719" s="136">
        <v>17030</v>
      </c>
      <c r="V3719" s="135">
        <v>17430</v>
      </c>
      <c r="W3719" s="136">
        <v>15895</v>
      </c>
      <c r="X3719" s="135">
        <v>14568</v>
      </c>
      <c r="Y3719" s="136">
        <v>17827</v>
      </c>
      <c r="Z3719" s="135">
        <v>18179</v>
      </c>
      <c r="AA3719" s="136">
        <v>18825</v>
      </c>
      <c r="AB3719" s="135">
        <v>18907</v>
      </c>
      <c r="AC3719" s="136">
        <v>17305</v>
      </c>
      <c r="AD3719" s="135">
        <v>18763</v>
      </c>
      <c r="AE3719" s="137">
        <v>18655</v>
      </c>
      <c r="AF3719" s="138">
        <v>19200</v>
      </c>
    </row>
    <row r="3720" spans="2:32">
      <c r="B3720" s="114">
        <v>3682</v>
      </c>
      <c r="C3720" s="115">
        <v>3682</v>
      </c>
      <c r="D3720" s="116">
        <v>154</v>
      </c>
      <c r="E3720" s="117">
        <v>6</v>
      </c>
      <c r="F3720" s="118">
        <v>3</v>
      </c>
      <c r="G3720" s="119" t="s">
        <v>487</v>
      </c>
      <c r="H3720" s="120">
        <v>6</v>
      </c>
      <c r="I3720" s="115">
        <v>2</v>
      </c>
      <c r="J3720" s="116" t="s">
        <v>487</v>
      </c>
      <c r="K3720" s="121">
        <v>10</v>
      </c>
      <c r="L3720" s="108"/>
      <c r="M3720" s="122">
        <v>12421</v>
      </c>
      <c r="N3720" s="123">
        <v>15615</v>
      </c>
      <c r="O3720" s="124">
        <v>15901</v>
      </c>
      <c r="P3720" s="123">
        <v>16379</v>
      </c>
      <c r="Q3720" s="124">
        <v>16432</v>
      </c>
      <c r="R3720" s="123">
        <v>13803</v>
      </c>
      <c r="S3720" s="124">
        <v>17106</v>
      </c>
      <c r="T3720" s="123">
        <v>17036</v>
      </c>
      <c r="U3720" s="124">
        <v>17318</v>
      </c>
      <c r="V3720" s="123">
        <v>17750</v>
      </c>
      <c r="W3720" s="124">
        <v>16364</v>
      </c>
      <c r="X3720" s="123">
        <v>15016</v>
      </c>
      <c r="Y3720" s="124">
        <v>18361</v>
      </c>
      <c r="Z3720" s="123">
        <v>18545</v>
      </c>
      <c r="AA3720" s="124">
        <v>19212</v>
      </c>
      <c r="AB3720" s="123">
        <v>19328</v>
      </c>
      <c r="AC3720" s="124">
        <v>17860</v>
      </c>
      <c r="AD3720" s="123">
        <v>19341</v>
      </c>
      <c r="AE3720" s="125">
        <v>19223</v>
      </c>
      <c r="AF3720" s="126">
        <v>19622</v>
      </c>
    </row>
    <row r="3721" spans="2:32">
      <c r="B3721" s="127">
        <v>3683</v>
      </c>
      <c r="C3721" s="128">
        <v>3683</v>
      </c>
      <c r="D3721" s="129">
        <v>154</v>
      </c>
      <c r="E3721" s="130">
        <v>6</v>
      </c>
      <c r="F3721" s="131">
        <v>3</v>
      </c>
      <c r="G3721" s="132" t="s">
        <v>487</v>
      </c>
      <c r="H3721" s="133">
        <v>6</v>
      </c>
      <c r="I3721" s="128">
        <v>2</v>
      </c>
      <c r="J3721" s="129" t="s">
        <v>487</v>
      </c>
      <c r="K3721" s="134">
        <v>11</v>
      </c>
      <c r="L3721" s="108"/>
      <c r="M3721" s="81">
        <v>12603</v>
      </c>
      <c r="N3721" s="135">
        <v>15782</v>
      </c>
      <c r="O3721" s="136">
        <v>16056</v>
      </c>
      <c r="P3721" s="135">
        <v>16578</v>
      </c>
      <c r="Q3721" s="136">
        <v>16604</v>
      </c>
      <c r="R3721" s="135">
        <v>14021</v>
      </c>
      <c r="S3721" s="136">
        <v>17419</v>
      </c>
      <c r="T3721" s="135">
        <v>17299</v>
      </c>
      <c r="U3721" s="136">
        <v>17552</v>
      </c>
      <c r="V3721" s="135">
        <v>18018</v>
      </c>
      <c r="W3721" s="136">
        <v>16713</v>
      </c>
      <c r="X3721" s="135">
        <v>15318</v>
      </c>
      <c r="Y3721" s="136">
        <v>18751</v>
      </c>
      <c r="Z3721" s="135">
        <v>18879</v>
      </c>
      <c r="AA3721" s="136">
        <v>19607</v>
      </c>
      <c r="AB3721" s="135">
        <v>19703</v>
      </c>
      <c r="AC3721" s="136">
        <v>18289</v>
      </c>
      <c r="AD3721" s="135">
        <v>19787</v>
      </c>
      <c r="AE3721" s="137">
        <v>19641</v>
      </c>
      <c r="AF3721" s="138">
        <v>20011</v>
      </c>
    </row>
    <row r="3722" spans="2:32">
      <c r="B3722" s="114">
        <v>3684</v>
      </c>
      <c r="C3722" s="115">
        <v>3684</v>
      </c>
      <c r="D3722" s="116">
        <v>154</v>
      </c>
      <c r="E3722" s="117">
        <v>6</v>
      </c>
      <c r="F3722" s="118">
        <v>3</v>
      </c>
      <c r="G3722" s="119" t="s">
        <v>487</v>
      </c>
      <c r="H3722" s="120">
        <v>6</v>
      </c>
      <c r="I3722" s="115">
        <v>2</v>
      </c>
      <c r="J3722" s="116" t="s">
        <v>487</v>
      </c>
      <c r="K3722" s="121">
        <v>12</v>
      </c>
      <c r="L3722" s="108"/>
      <c r="M3722" s="122">
        <v>12657</v>
      </c>
      <c r="N3722" s="123">
        <v>15849</v>
      </c>
      <c r="O3722" s="124">
        <v>16182</v>
      </c>
      <c r="P3722" s="123">
        <v>16711</v>
      </c>
      <c r="Q3722" s="124">
        <v>16647</v>
      </c>
      <c r="R3722" s="123">
        <v>14122</v>
      </c>
      <c r="S3722" s="124">
        <v>17543</v>
      </c>
      <c r="T3722" s="123">
        <v>17419</v>
      </c>
      <c r="U3722" s="124">
        <v>17677</v>
      </c>
      <c r="V3722" s="123">
        <v>18182</v>
      </c>
      <c r="W3722" s="124">
        <v>16780</v>
      </c>
      <c r="X3722" s="123">
        <v>15463</v>
      </c>
      <c r="Y3722" s="124">
        <v>18843</v>
      </c>
      <c r="Z3722" s="123">
        <v>19141</v>
      </c>
      <c r="AA3722" s="124">
        <v>19855</v>
      </c>
      <c r="AB3722" s="123">
        <v>19910</v>
      </c>
      <c r="AC3722" s="124">
        <v>18363</v>
      </c>
      <c r="AD3722" s="123">
        <v>19970</v>
      </c>
      <c r="AE3722" s="125">
        <v>19819</v>
      </c>
      <c r="AF3722" s="126">
        <v>20309</v>
      </c>
    </row>
    <row r="3723" spans="2:32">
      <c r="B3723" s="127">
        <v>3685</v>
      </c>
      <c r="C3723" s="128">
        <v>3685</v>
      </c>
      <c r="D3723" s="129">
        <v>154</v>
      </c>
      <c r="E3723" s="130">
        <v>6</v>
      </c>
      <c r="F3723" s="131">
        <v>3</v>
      </c>
      <c r="G3723" s="132" t="s">
        <v>487</v>
      </c>
      <c r="H3723" s="133">
        <v>6</v>
      </c>
      <c r="I3723" s="128">
        <v>2</v>
      </c>
      <c r="J3723" s="129" t="s">
        <v>487</v>
      </c>
      <c r="K3723" s="134">
        <v>13</v>
      </c>
      <c r="L3723" s="108"/>
      <c r="M3723" s="81">
        <v>12665</v>
      </c>
      <c r="N3723" s="135">
        <v>16003</v>
      </c>
      <c r="O3723" s="136">
        <v>16278</v>
      </c>
      <c r="P3723" s="135">
        <v>16910</v>
      </c>
      <c r="Q3723" s="136">
        <v>16805</v>
      </c>
      <c r="R3723" s="135">
        <v>14130</v>
      </c>
      <c r="S3723" s="136">
        <v>17701</v>
      </c>
      <c r="T3723" s="135">
        <v>17578</v>
      </c>
      <c r="U3723" s="136">
        <v>17797</v>
      </c>
      <c r="V3723" s="135">
        <v>18366</v>
      </c>
      <c r="W3723" s="136">
        <v>16735</v>
      </c>
      <c r="X3723" s="135">
        <v>15477</v>
      </c>
      <c r="Y3723" s="136">
        <v>19012</v>
      </c>
      <c r="Z3723" s="135">
        <v>19257</v>
      </c>
      <c r="AA3723" s="136">
        <v>20099</v>
      </c>
      <c r="AB3723" s="135">
        <v>20099</v>
      </c>
      <c r="AC3723" s="136">
        <v>18329</v>
      </c>
      <c r="AD3723" s="135">
        <v>20135</v>
      </c>
      <c r="AE3723" s="137">
        <v>19989</v>
      </c>
      <c r="AF3723" s="138">
        <v>20433</v>
      </c>
    </row>
    <row r="3724" spans="2:32">
      <c r="B3724" s="114">
        <v>3686</v>
      </c>
      <c r="C3724" s="115">
        <v>3686</v>
      </c>
      <c r="D3724" s="116">
        <v>154</v>
      </c>
      <c r="E3724" s="117">
        <v>6</v>
      </c>
      <c r="F3724" s="118">
        <v>3</v>
      </c>
      <c r="G3724" s="119" t="s">
        <v>487</v>
      </c>
      <c r="H3724" s="120">
        <v>6</v>
      </c>
      <c r="I3724" s="115">
        <v>2</v>
      </c>
      <c r="J3724" s="116" t="s">
        <v>487</v>
      </c>
      <c r="K3724" s="121">
        <v>14</v>
      </c>
      <c r="L3724" s="108"/>
      <c r="M3724" s="122">
        <v>12684</v>
      </c>
      <c r="N3724" s="123">
        <v>16086</v>
      </c>
      <c r="O3724" s="124">
        <v>16286</v>
      </c>
      <c r="P3724" s="123">
        <v>16947</v>
      </c>
      <c r="Q3724" s="124">
        <v>16832</v>
      </c>
      <c r="R3724" s="123">
        <v>14165</v>
      </c>
      <c r="S3724" s="124">
        <v>17778</v>
      </c>
      <c r="T3724" s="123">
        <v>17653</v>
      </c>
      <c r="U3724" s="124">
        <v>17801</v>
      </c>
      <c r="V3724" s="123">
        <v>18379</v>
      </c>
      <c r="W3724" s="124">
        <v>16733</v>
      </c>
      <c r="X3724" s="123">
        <v>15497</v>
      </c>
      <c r="Y3724" s="124">
        <v>19065</v>
      </c>
      <c r="Z3724" s="123">
        <v>19247</v>
      </c>
      <c r="AA3724" s="124">
        <v>20086</v>
      </c>
      <c r="AB3724" s="123">
        <v>20075</v>
      </c>
      <c r="AC3724" s="124">
        <v>18305</v>
      </c>
      <c r="AD3724" s="123">
        <v>20168</v>
      </c>
      <c r="AE3724" s="125">
        <v>20031</v>
      </c>
      <c r="AF3724" s="126">
        <v>20416</v>
      </c>
    </row>
    <row r="3725" spans="2:32">
      <c r="B3725" s="127">
        <v>3687</v>
      </c>
      <c r="C3725" s="128">
        <v>3687</v>
      </c>
      <c r="D3725" s="129">
        <v>154</v>
      </c>
      <c r="E3725" s="130">
        <v>6</v>
      </c>
      <c r="F3725" s="131">
        <v>3</v>
      </c>
      <c r="G3725" s="132" t="s">
        <v>487</v>
      </c>
      <c r="H3725" s="133">
        <v>6</v>
      </c>
      <c r="I3725" s="128">
        <v>2</v>
      </c>
      <c r="J3725" s="129" t="s">
        <v>487</v>
      </c>
      <c r="K3725" s="134">
        <v>15</v>
      </c>
      <c r="L3725" s="108"/>
      <c r="M3725" s="81">
        <v>12707</v>
      </c>
      <c r="N3725" s="135">
        <v>16219</v>
      </c>
      <c r="O3725" s="136">
        <v>16434</v>
      </c>
      <c r="P3725" s="135">
        <v>17080</v>
      </c>
      <c r="Q3725" s="136">
        <v>16902</v>
      </c>
      <c r="R3725" s="135">
        <v>14198</v>
      </c>
      <c r="S3725" s="136">
        <v>17871</v>
      </c>
      <c r="T3725" s="135">
        <v>17770</v>
      </c>
      <c r="U3725" s="136">
        <v>17931</v>
      </c>
      <c r="V3725" s="135">
        <v>18404</v>
      </c>
      <c r="W3725" s="136">
        <v>16797</v>
      </c>
      <c r="X3725" s="135">
        <v>15514</v>
      </c>
      <c r="Y3725" s="136">
        <v>19143</v>
      </c>
      <c r="Z3725" s="135">
        <v>19357</v>
      </c>
      <c r="AA3725" s="136">
        <v>20146</v>
      </c>
      <c r="AB3725" s="135">
        <v>20067</v>
      </c>
      <c r="AC3725" s="136">
        <v>18353</v>
      </c>
      <c r="AD3725" s="135">
        <v>20226</v>
      </c>
      <c r="AE3725" s="137">
        <v>20121</v>
      </c>
      <c r="AF3725" s="138">
        <v>20518</v>
      </c>
    </row>
    <row r="3726" spans="2:32">
      <c r="B3726" s="114">
        <v>3688</v>
      </c>
      <c r="C3726" s="115">
        <v>3688</v>
      </c>
      <c r="D3726" s="116">
        <v>154</v>
      </c>
      <c r="E3726" s="117">
        <v>6</v>
      </c>
      <c r="F3726" s="118">
        <v>3</v>
      </c>
      <c r="G3726" s="119" t="s">
        <v>487</v>
      </c>
      <c r="H3726" s="120">
        <v>6</v>
      </c>
      <c r="I3726" s="115">
        <v>2</v>
      </c>
      <c r="J3726" s="116" t="s">
        <v>487</v>
      </c>
      <c r="K3726" s="121">
        <v>16</v>
      </c>
      <c r="L3726" s="108"/>
      <c r="M3726" s="122">
        <v>13228</v>
      </c>
      <c r="N3726" s="123">
        <v>16698</v>
      </c>
      <c r="O3726" s="124">
        <v>16808</v>
      </c>
      <c r="P3726" s="123">
        <v>17469</v>
      </c>
      <c r="Q3726" s="124">
        <v>17233</v>
      </c>
      <c r="R3726" s="123">
        <v>14707</v>
      </c>
      <c r="S3726" s="124">
        <v>18203</v>
      </c>
      <c r="T3726" s="123">
        <v>18424</v>
      </c>
      <c r="U3726" s="124">
        <v>18234</v>
      </c>
      <c r="V3726" s="123">
        <v>18660</v>
      </c>
      <c r="W3726" s="124">
        <v>17095</v>
      </c>
      <c r="X3726" s="123">
        <v>15968</v>
      </c>
      <c r="Y3726" s="124">
        <v>19410</v>
      </c>
      <c r="Z3726" s="123">
        <v>19598</v>
      </c>
      <c r="AA3726" s="124">
        <v>20331</v>
      </c>
      <c r="AB3726" s="123">
        <v>20224</v>
      </c>
      <c r="AC3726" s="124">
        <v>18579</v>
      </c>
      <c r="AD3726" s="123">
        <v>20467</v>
      </c>
      <c r="AE3726" s="125">
        <v>20817</v>
      </c>
      <c r="AF3726" s="126">
        <v>20727</v>
      </c>
    </row>
    <row r="3727" spans="2:32">
      <c r="B3727" s="127">
        <v>3689</v>
      </c>
      <c r="C3727" s="128">
        <v>3689</v>
      </c>
      <c r="D3727" s="129">
        <v>154</v>
      </c>
      <c r="E3727" s="130">
        <v>6</v>
      </c>
      <c r="F3727" s="131">
        <v>3</v>
      </c>
      <c r="G3727" s="132" t="s">
        <v>487</v>
      </c>
      <c r="H3727" s="133">
        <v>6</v>
      </c>
      <c r="I3727" s="128">
        <v>2</v>
      </c>
      <c r="J3727" s="129" t="s">
        <v>487</v>
      </c>
      <c r="K3727" s="134">
        <v>17</v>
      </c>
      <c r="L3727" s="108"/>
      <c r="M3727" s="81">
        <v>13794</v>
      </c>
      <c r="N3727" s="135">
        <v>16998</v>
      </c>
      <c r="O3727" s="136">
        <v>17118</v>
      </c>
      <c r="P3727" s="135">
        <v>17735</v>
      </c>
      <c r="Q3727" s="136">
        <v>17416</v>
      </c>
      <c r="R3727" s="135">
        <v>15285</v>
      </c>
      <c r="S3727" s="136">
        <v>18478</v>
      </c>
      <c r="T3727" s="135">
        <v>18677</v>
      </c>
      <c r="U3727" s="136">
        <v>18535</v>
      </c>
      <c r="V3727" s="135">
        <v>18908</v>
      </c>
      <c r="W3727" s="136">
        <v>17453</v>
      </c>
      <c r="X3727" s="135">
        <v>16585</v>
      </c>
      <c r="Y3727" s="136">
        <v>19727</v>
      </c>
      <c r="Z3727" s="135">
        <v>19874</v>
      </c>
      <c r="AA3727" s="136">
        <v>20635</v>
      </c>
      <c r="AB3727" s="135">
        <v>20505</v>
      </c>
      <c r="AC3727" s="136">
        <v>19014</v>
      </c>
      <c r="AD3727" s="135">
        <v>20799</v>
      </c>
      <c r="AE3727" s="137">
        <v>21176</v>
      </c>
      <c r="AF3727" s="138">
        <v>21018</v>
      </c>
    </row>
    <row r="3728" spans="2:32">
      <c r="B3728" s="114">
        <v>3690</v>
      </c>
      <c r="C3728" s="115">
        <v>3690</v>
      </c>
      <c r="D3728" s="116">
        <v>154</v>
      </c>
      <c r="E3728" s="117">
        <v>6</v>
      </c>
      <c r="F3728" s="118">
        <v>3</v>
      </c>
      <c r="G3728" s="119" t="s">
        <v>487</v>
      </c>
      <c r="H3728" s="120">
        <v>6</v>
      </c>
      <c r="I3728" s="115">
        <v>2</v>
      </c>
      <c r="J3728" s="116" t="s">
        <v>487</v>
      </c>
      <c r="K3728" s="121">
        <v>18</v>
      </c>
      <c r="L3728" s="108"/>
      <c r="M3728" s="122">
        <v>13814</v>
      </c>
      <c r="N3728" s="123">
        <v>16916</v>
      </c>
      <c r="O3728" s="124">
        <v>17215</v>
      </c>
      <c r="P3728" s="123">
        <v>17652</v>
      </c>
      <c r="Q3728" s="124">
        <v>17450</v>
      </c>
      <c r="R3728" s="123">
        <v>15592</v>
      </c>
      <c r="S3728" s="124">
        <v>18369</v>
      </c>
      <c r="T3728" s="123">
        <v>18663</v>
      </c>
      <c r="U3728" s="124">
        <v>18708</v>
      </c>
      <c r="V3728" s="123">
        <v>19097</v>
      </c>
      <c r="W3728" s="124">
        <v>17935</v>
      </c>
      <c r="X3728" s="123">
        <v>17148</v>
      </c>
      <c r="Y3728" s="124">
        <v>19950</v>
      </c>
      <c r="Z3728" s="123">
        <v>20186</v>
      </c>
      <c r="AA3728" s="124">
        <v>21058</v>
      </c>
      <c r="AB3728" s="123">
        <v>20959</v>
      </c>
      <c r="AC3728" s="124">
        <v>19630</v>
      </c>
      <c r="AD3728" s="123">
        <v>21104</v>
      </c>
      <c r="AE3728" s="125">
        <v>21334</v>
      </c>
      <c r="AF3728" s="126">
        <v>21419</v>
      </c>
    </row>
    <row r="3729" spans="2:32">
      <c r="B3729" s="127">
        <v>3691</v>
      </c>
      <c r="C3729" s="128">
        <v>3691</v>
      </c>
      <c r="D3729" s="129">
        <v>154</v>
      </c>
      <c r="E3729" s="130">
        <v>6</v>
      </c>
      <c r="F3729" s="131">
        <v>3</v>
      </c>
      <c r="G3729" s="132" t="s">
        <v>487</v>
      </c>
      <c r="H3729" s="133">
        <v>6</v>
      </c>
      <c r="I3729" s="128">
        <v>2</v>
      </c>
      <c r="J3729" s="129" t="s">
        <v>487</v>
      </c>
      <c r="K3729" s="134">
        <v>19</v>
      </c>
      <c r="L3729" s="108"/>
      <c r="M3729" s="81">
        <v>14027</v>
      </c>
      <c r="N3729" s="135">
        <v>16964</v>
      </c>
      <c r="O3729" s="136">
        <v>17375</v>
      </c>
      <c r="P3729" s="135">
        <v>17682</v>
      </c>
      <c r="Q3729" s="136">
        <v>17533</v>
      </c>
      <c r="R3729" s="135">
        <v>15931</v>
      </c>
      <c r="S3729" s="136">
        <v>18595</v>
      </c>
      <c r="T3729" s="135">
        <v>18896</v>
      </c>
      <c r="U3729" s="136">
        <v>19010</v>
      </c>
      <c r="V3729" s="135">
        <v>19408</v>
      </c>
      <c r="W3729" s="136">
        <v>18348</v>
      </c>
      <c r="X3729" s="135">
        <v>17708</v>
      </c>
      <c r="Y3729" s="136">
        <v>20475</v>
      </c>
      <c r="Z3729" s="135">
        <v>20863</v>
      </c>
      <c r="AA3729" s="136">
        <v>21572</v>
      </c>
      <c r="AB3729" s="135">
        <v>21632</v>
      </c>
      <c r="AC3729" s="136">
        <v>20342</v>
      </c>
      <c r="AD3729" s="135">
        <v>21772</v>
      </c>
      <c r="AE3729" s="137">
        <v>22065</v>
      </c>
      <c r="AF3729" s="138">
        <v>22249</v>
      </c>
    </row>
    <row r="3730" spans="2:32">
      <c r="B3730" s="114">
        <v>3692</v>
      </c>
      <c r="C3730" s="115">
        <v>3692</v>
      </c>
      <c r="D3730" s="116">
        <v>154</v>
      </c>
      <c r="E3730" s="117">
        <v>6</v>
      </c>
      <c r="F3730" s="118">
        <v>3</v>
      </c>
      <c r="G3730" s="119" t="s">
        <v>487</v>
      </c>
      <c r="H3730" s="120">
        <v>6</v>
      </c>
      <c r="I3730" s="115">
        <v>2</v>
      </c>
      <c r="J3730" s="116" t="s">
        <v>487</v>
      </c>
      <c r="K3730" s="121">
        <v>20</v>
      </c>
      <c r="L3730" s="108"/>
      <c r="M3730" s="122">
        <v>14194</v>
      </c>
      <c r="N3730" s="123">
        <v>17108</v>
      </c>
      <c r="O3730" s="124">
        <v>17306</v>
      </c>
      <c r="P3730" s="123">
        <v>17875</v>
      </c>
      <c r="Q3730" s="124">
        <v>17578</v>
      </c>
      <c r="R3730" s="123">
        <v>16156</v>
      </c>
      <c r="S3730" s="124">
        <v>18831</v>
      </c>
      <c r="T3730" s="123">
        <v>19241</v>
      </c>
      <c r="U3730" s="124">
        <v>19232</v>
      </c>
      <c r="V3730" s="123">
        <v>19686</v>
      </c>
      <c r="W3730" s="124">
        <v>18752</v>
      </c>
      <c r="X3730" s="123">
        <v>18304</v>
      </c>
      <c r="Y3730" s="124">
        <v>21028</v>
      </c>
      <c r="Z3730" s="123">
        <v>21502</v>
      </c>
      <c r="AA3730" s="124">
        <v>22431</v>
      </c>
      <c r="AB3730" s="123">
        <v>22304</v>
      </c>
      <c r="AC3730" s="124">
        <v>21119</v>
      </c>
      <c r="AD3730" s="123">
        <v>22475</v>
      </c>
      <c r="AE3730" s="125">
        <v>23011</v>
      </c>
      <c r="AF3730" s="126">
        <v>23050</v>
      </c>
    </row>
    <row r="3731" spans="2:32">
      <c r="B3731" s="127">
        <v>3693</v>
      </c>
      <c r="C3731" s="128">
        <v>3693</v>
      </c>
      <c r="D3731" s="129">
        <v>154</v>
      </c>
      <c r="E3731" s="130">
        <v>6</v>
      </c>
      <c r="F3731" s="131">
        <v>3</v>
      </c>
      <c r="G3731" s="132" t="s">
        <v>487</v>
      </c>
      <c r="H3731" s="133">
        <v>6</v>
      </c>
      <c r="I3731" s="128">
        <v>2</v>
      </c>
      <c r="J3731" s="129" t="s">
        <v>487</v>
      </c>
      <c r="K3731" s="134">
        <v>21</v>
      </c>
      <c r="L3731" s="108"/>
      <c r="M3731" s="81">
        <v>14241</v>
      </c>
      <c r="N3731" s="135">
        <v>16663</v>
      </c>
      <c r="O3731" s="136">
        <v>16942</v>
      </c>
      <c r="P3731" s="135">
        <v>17874</v>
      </c>
      <c r="Q3731" s="136">
        <v>17423</v>
      </c>
      <c r="R3731" s="135">
        <v>16332</v>
      </c>
      <c r="S3731" s="136">
        <v>18703</v>
      </c>
      <c r="T3731" s="135">
        <v>19052</v>
      </c>
      <c r="U3731" s="136">
        <v>19213</v>
      </c>
      <c r="V3731" s="135">
        <v>19884</v>
      </c>
      <c r="W3731" s="136">
        <v>19162</v>
      </c>
      <c r="X3731" s="135">
        <v>18885</v>
      </c>
      <c r="Y3731" s="136">
        <v>21330</v>
      </c>
      <c r="Z3731" s="135">
        <v>21947</v>
      </c>
      <c r="AA3731" s="136">
        <v>23262</v>
      </c>
      <c r="AB3731" s="135">
        <v>23023</v>
      </c>
      <c r="AC3731" s="136">
        <v>21961</v>
      </c>
      <c r="AD3731" s="135">
        <v>22999</v>
      </c>
      <c r="AE3731" s="137">
        <v>23548</v>
      </c>
      <c r="AF3731" s="138">
        <v>23734</v>
      </c>
    </row>
    <row r="3732" spans="2:32">
      <c r="B3732" s="114">
        <v>3694</v>
      </c>
      <c r="C3732" s="115">
        <v>3694</v>
      </c>
      <c r="D3732" s="116">
        <v>154</v>
      </c>
      <c r="E3732" s="117">
        <v>6</v>
      </c>
      <c r="F3732" s="118">
        <v>3</v>
      </c>
      <c r="G3732" s="119" t="s">
        <v>487</v>
      </c>
      <c r="H3732" s="120">
        <v>6</v>
      </c>
      <c r="I3732" s="115">
        <v>2</v>
      </c>
      <c r="J3732" s="116" t="s">
        <v>487</v>
      </c>
      <c r="K3732" s="121">
        <v>22</v>
      </c>
      <c r="L3732" s="108"/>
      <c r="M3732" s="122">
        <v>13653</v>
      </c>
      <c r="N3732" s="123">
        <v>15705</v>
      </c>
      <c r="O3732" s="124">
        <v>16156</v>
      </c>
      <c r="P3732" s="123">
        <v>16997</v>
      </c>
      <c r="Q3732" s="124">
        <v>16710</v>
      </c>
      <c r="R3732" s="123">
        <v>15865</v>
      </c>
      <c r="S3732" s="124">
        <v>17834</v>
      </c>
      <c r="T3732" s="123">
        <v>18270</v>
      </c>
      <c r="U3732" s="124">
        <v>18648</v>
      </c>
      <c r="V3732" s="123">
        <v>19414</v>
      </c>
      <c r="W3732" s="124">
        <v>18975</v>
      </c>
      <c r="X3732" s="123">
        <v>18658</v>
      </c>
      <c r="Y3732" s="124">
        <v>20699</v>
      </c>
      <c r="Z3732" s="123">
        <v>21663</v>
      </c>
      <c r="AA3732" s="124">
        <v>22902</v>
      </c>
      <c r="AB3732" s="123">
        <v>22858</v>
      </c>
      <c r="AC3732" s="124">
        <v>22031</v>
      </c>
      <c r="AD3732" s="123">
        <v>22509</v>
      </c>
      <c r="AE3732" s="125">
        <v>23203</v>
      </c>
      <c r="AF3732" s="126">
        <v>23624</v>
      </c>
    </row>
    <row r="3733" spans="2:32">
      <c r="B3733" s="127">
        <v>3695</v>
      </c>
      <c r="C3733" s="128">
        <v>3695</v>
      </c>
      <c r="D3733" s="129">
        <v>154</v>
      </c>
      <c r="E3733" s="130">
        <v>6</v>
      </c>
      <c r="F3733" s="131">
        <v>3</v>
      </c>
      <c r="G3733" s="132" t="s">
        <v>487</v>
      </c>
      <c r="H3733" s="133">
        <v>6</v>
      </c>
      <c r="I3733" s="128">
        <v>2</v>
      </c>
      <c r="J3733" s="129" t="s">
        <v>487</v>
      </c>
      <c r="K3733" s="134">
        <v>23</v>
      </c>
      <c r="L3733" s="108"/>
      <c r="M3733" s="81">
        <v>12760</v>
      </c>
      <c r="N3733" s="135">
        <v>14528</v>
      </c>
      <c r="O3733" s="136">
        <v>15078</v>
      </c>
      <c r="P3733" s="135">
        <v>15797</v>
      </c>
      <c r="Q3733" s="136">
        <v>15613</v>
      </c>
      <c r="R3733" s="135">
        <v>14960</v>
      </c>
      <c r="S3733" s="136">
        <v>16613</v>
      </c>
      <c r="T3733" s="135">
        <v>17119</v>
      </c>
      <c r="U3733" s="136">
        <v>17632</v>
      </c>
      <c r="V3733" s="135">
        <v>18394</v>
      </c>
      <c r="W3733" s="136">
        <v>18183</v>
      </c>
      <c r="X3733" s="135">
        <v>17828</v>
      </c>
      <c r="Y3733" s="136">
        <v>19547</v>
      </c>
      <c r="Z3733" s="135">
        <v>20723</v>
      </c>
      <c r="AA3733" s="136">
        <v>21873</v>
      </c>
      <c r="AB3733" s="135">
        <v>21946</v>
      </c>
      <c r="AC3733" s="136">
        <v>21350</v>
      </c>
      <c r="AD3733" s="135">
        <v>21407</v>
      </c>
      <c r="AE3733" s="137">
        <v>22249</v>
      </c>
      <c r="AF3733" s="138">
        <v>22753</v>
      </c>
    </row>
    <row r="3734" spans="2:32">
      <c r="B3734" s="114">
        <v>3696</v>
      </c>
      <c r="C3734" s="115">
        <v>3696</v>
      </c>
      <c r="D3734" s="116">
        <v>154</v>
      </c>
      <c r="E3734" s="117">
        <v>6</v>
      </c>
      <c r="F3734" s="118">
        <v>3</v>
      </c>
      <c r="G3734" s="119" t="s">
        <v>487</v>
      </c>
      <c r="H3734" s="120">
        <v>6</v>
      </c>
      <c r="I3734" s="115">
        <v>2</v>
      </c>
      <c r="J3734" s="116" t="s">
        <v>487</v>
      </c>
      <c r="K3734" s="121">
        <v>24</v>
      </c>
      <c r="L3734" s="108"/>
      <c r="M3734" s="122">
        <v>12070</v>
      </c>
      <c r="N3734" s="123">
        <v>13701</v>
      </c>
      <c r="O3734" s="124">
        <v>14229</v>
      </c>
      <c r="P3734" s="123">
        <v>14843</v>
      </c>
      <c r="Q3734" s="124">
        <v>14810</v>
      </c>
      <c r="R3734" s="123">
        <v>14249</v>
      </c>
      <c r="S3734" s="124">
        <v>15555</v>
      </c>
      <c r="T3734" s="123">
        <v>16279</v>
      </c>
      <c r="U3734" s="124">
        <v>16790</v>
      </c>
      <c r="V3734" s="123">
        <v>17591</v>
      </c>
      <c r="W3734" s="124">
        <v>17493</v>
      </c>
      <c r="X3734" s="123">
        <v>17152</v>
      </c>
      <c r="Y3734" s="124">
        <v>18526</v>
      </c>
      <c r="Z3734" s="123">
        <v>19899</v>
      </c>
      <c r="AA3734" s="124">
        <v>20955</v>
      </c>
      <c r="AB3734" s="123">
        <v>21228</v>
      </c>
      <c r="AC3734" s="124">
        <v>20702</v>
      </c>
      <c r="AD3734" s="123">
        <v>20394</v>
      </c>
      <c r="AE3734" s="125">
        <v>21468</v>
      </c>
      <c r="AF3734" s="126">
        <v>21950</v>
      </c>
    </row>
    <row r="3735" spans="2:32">
      <c r="B3735" s="127">
        <v>3697</v>
      </c>
      <c r="C3735" s="128">
        <v>3697</v>
      </c>
      <c r="D3735" s="129">
        <v>155</v>
      </c>
      <c r="E3735" s="130">
        <v>6</v>
      </c>
      <c r="F3735" s="131">
        <v>4</v>
      </c>
      <c r="G3735" s="132" t="s">
        <v>487</v>
      </c>
      <c r="H3735" s="133">
        <v>6</v>
      </c>
      <c r="I3735" s="128">
        <v>3</v>
      </c>
      <c r="J3735" s="129" t="s">
        <v>487</v>
      </c>
      <c r="K3735" s="134">
        <v>1</v>
      </c>
      <c r="L3735" s="108"/>
      <c r="M3735" s="81">
        <v>11635</v>
      </c>
      <c r="N3735" s="135">
        <v>13099</v>
      </c>
      <c r="O3735" s="136">
        <v>13759</v>
      </c>
      <c r="P3735" s="135">
        <v>14121</v>
      </c>
      <c r="Q3735" s="136">
        <v>13982</v>
      </c>
      <c r="R3735" s="135">
        <v>13697</v>
      </c>
      <c r="S3735" s="136">
        <v>14942</v>
      </c>
      <c r="T3735" s="135">
        <v>15688</v>
      </c>
      <c r="U3735" s="136">
        <v>16310</v>
      </c>
      <c r="V3735" s="135">
        <v>16591</v>
      </c>
      <c r="W3735" s="136">
        <v>16165</v>
      </c>
      <c r="X3735" s="135">
        <v>16518</v>
      </c>
      <c r="Y3735" s="136">
        <v>18221</v>
      </c>
      <c r="Z3735" s="135">
        <v>19460</v>
      </c>
      <c r="AA3735" s="136">
        <v>20231</v>
      </c>
      <c r="AB3735" s="135">
        <v>19994</v>
      </c>
      <c r="AC3735" s="136">
        <v>18906</v>
      </c>
      <c r="AD3735" s="135">
        <v>20300</v>
      </c>
      <c r="AE3735" s="137">
        <v>21054</v>
      </c>
      <c r="AF3735" s="138">
        <v>21509</v>
      </c>
    </row>
    <row r="3736" spans="2:32">
      <c r="B3736" s="114">
        <v>3698</v>
      </c>
      <c r="C3736" s="115">
        <v>3698</v>
      </c>
      <c r="D3736" s="116">
        <v>155</v>
      </c>
      <c r="E3736" s="117">
        <v>6</v>
      </c>
      <c r="F3736" s="118">
        <v>4</v>
      </c>
      <c r="G3736" s="119" t="s">
        <v>487</v>
      </c>
      <c r="H3736" s="120">
        <v>6</v>
      </c>
      <c r="I3736" s="115">
        <v>3</v>
      </c>
      <c r="J3736" s="116" t="s">
        <v>487</v>
      </c>
      <c r="K3736" s="121">
        <v>2</v>
      </c>
      <c r="L3736" s="108"/>
      <c r="M3736" s="122">
        <v>11423</v>
      </c>
      <c r="N3736" s="123">
        <v>12819</v>
      </c>
      <c r="O3736" s="124">
        <v>13436</v>
      </c>
      <c r="P3736" s="123">
        <v>13724</v>
      </c>
      <c r="Q3736" s="124">
        <v>13579</v>
      </c>
      <c r="R3736" s="123">
        <v>13408</v>
      </c>
      <c r="S3736" s="124">
        <v>14574</v>
      </c>
      <c r="T3736" s="123">
        <v>15344</v>
      </c>
      <c r="U3736" s="124">
        <v>15872</v>
      </c>
      <c r="V3736" s="123">
        <v>16093</v>
      </c>
      <c r="W3736" s="124">
        <v>15705</v>
      </c>
      <c r="X3736" s="123">
        <v>16117</v>
      </c>
      <c r="Y3736" s="124">
        <v>17739</v>
      </c>
      <c r="Z3736" s="123">
        <v>18920</v>
      </c>
      <c r="AA3736" s="124">
        <v>19594</v>
      </c>
      <c r="AB3736" s="123">
        <v>19371</v>
      </c>
      <c r="AC3736" s="124">
        <v>18345</v>
      </c>
      <c r="AD3736" s="123">
        <v>19750</v>
      </c>
      <c r="AE3736" s="125">
        <v>20536</v>
      </c>
      <c r="AF3736" s="126">
        <v>20901</v>
      </c>
    </row>
    <row r="3737" spans="2:32">
      <c r="B3737" s="127">
        <v>3699</v>
      </c>
      <c r="C3737" s="128">
        <v>3699</v>
      </c>
      <c r="D3737" s="129">
        <v>155</v>
      </c>
      <c r="E3737" s="130">
        <v>6</v>
      </c>
      <c r="F3737" s="131">
        <v>4</v>
      </c>
      <c r="G3737" s="132" t="s">
        <v>487</v>
      </c>
      <c r="H3737" s="133">
        <v>6</v>
      </c>
      <c r="I3737" s="128">
        <v>3</v>
      </c>
      <c r="J3737" s="129" t="s">
        <v>487</v>
      </c>
      <c r="K3737" s="134">
        <v>3</v>
      </c>
      <c r="L3737" s="108"/>
      <c r="M3737" s="81">
        <v>11337</v>
      </c>
      <c r="N3737" s="135">
        <v>12676</v>
      </c>
      <c r="O3737" s="136">
        <v>13257</v>
      </c>
      <c r="P3737" s="135">
        <v>13527</v>
      </c>
      <c r="Q3737" s="136">
        <v>13288</v>
      </c>
      <c r="R3737" s="135">
        <v>13282</v>
      </c>
      <c r="S3737" s="136">
        <v>14362</v>
      </c>
      <c r="T3737" s="135">
        <v>15094</v>
      </c>
      <c r="U3737" s="136">
        <v>15595</v>
      </c>
      <c r="V3737" s="135">
        <v>15693</v>
      </c>
      <c r="W3737" s="136">
        <v>15414</v>
      </c>
      <c r="X3737" s="135">
        <v>15874</v>
      </c>
      <c r="Y3737" s="136">
        <v>17380</v>
      </c>
      <c r="Z3737" s="135">
        <v>18505</v>
      </c>
      <c r="AA3737" s="136">
        <v>19127</v>
      </c>
      <c r="AB3737" s="135">
        <v>18818</v>
      </c>
      <c r="AC3737" s="136">
        <v>17940</v>
      </c>
      <c r="AD3737" s="135">
        <v>19308</v>
      </c>
      <c r="AE3737" s="137">
        <v>20054</v>
      </c>
      <c r="AF3737" s="138">
        <v>20413</v>
      </c>
    </row>
    <row r="3738" spans="2:32">
      <c r="B3738" s="114">
        <v>3700</v>
      </c>
      <c r="C3738" s="115">
        <v>3700</v>
      </c>
      <c r="D3738" s="116">
        <v>155</v>
      </c>
      <c r="E3738" s="117">
        <v>6</v>
      </c>
      <c r="F3738" s="118">
        <v>4</v>
      </c>
      <c r="G3738" s="119" t="s">
        <v>487</v>
      </c>
      <c r="H3738" s="120">
        <v>6</v>
      </c>
      <c r="I3738" s="115">
        <v>3</v>
      </c>
      <c r="J3738" s="116" t="s">
        <v>487</v>
      </c>
      <c r="K3738" s="121">
        <v>4</v>
      </c>
      <c r="L3738" s="108"/>
      <c r="M3738" s="122">
        <v>11436</v>
      </c>
      <c r="N3738" s="123">
        <v>12700</v>
      </c>
      <c r="O3738" s="124">
        <v>13250</v>
      </c>
      <c r="P3738" s="123">
        <v>13466</v>
      </c>
      <c r="Q3738" s="124">
        <v>13149</v>
      </c>
      <c r="R3738" s="123">
        <v>13307</v>
      </c>
      <c r="S3738" s="124">
        <v>14289</v>
      </c>
      <c r="T3738" s="123">
        <v>14946</v>
      </c>
      <c r="U3738" s="124">
        <v>15368</v>
      </c>
      <c r="V3738" s="123">
        <v>15303</v>
      </c>
      <c r="W3738" s="124">
        <v>15033</v>
      </c>
      <c r="X3738" s="123">
        <v>15630</v>
      </c>
      <c r="Y3738" s="124">
        <v>16967</v>
      </c>
      <c r="Z3738" s="123">
        <v>17946</v>
      </c>
      <c r="AA3738" s="124">
        <v>18462</v>
      </c>
      <c r="AB3738" s="123">
        <v>18093</v>
      </c>
      <c r="AC3738" s="124">
        <v>17308</v>
      </c>
      <c r="AD3738" s="123">
        <v>18704</v>
      </c>
      <c r="AE3738" s="125">
        <v>19375</v>
      </c>
      <c r="AF3738" s="126">
        <v>19673</v>
      </c>
    </row>
    <row r="3739" spans="2:32">
      <c r="B3739" s="127">
        <v>3701</v>
      </c>
      <c r="C3739" s="128">
        <v>3701</v>
      </c>
      <c r="D3739" s="129">
        <v>155</v>
      </c>
      <c r="E3739" s="130">
        <v>6</v>
      </c>
      <c r="F3739" s="131">
        <v>4</v>
      </c>
      <c r="G3739" s="132" t="s">
        <v>487</v>
      </c>
      <c r="H3739" s="133">
        <v>6</v>
      </c>
      <c r="I3739" s="128">
        <v>3</v>
      </c>
      <c r="J3739" s="129" t="s">
        <v>487</v>
      </c>
      <c r="K3739" s="134">
        <v>5</v>
      </c>
      <c r="L3739" s="108"/>
      <c r="M3739" s="81">
        <v>11810</v>
      </c>
      <c r="N3739" s="135">
        <v>12957</v>
      </c>
      <c r="O3739" s="136">
        <v>13479</v>
      </c>
      <c r="P3739" s="135">
        <v>13759</v>
      </c>
      <c r="Q3739" s="136">
        <v>12978</v>
      </c>
      <c r="R3739" s="135">
        <v>13544</v>
      </c>
      <c r="S3739" s="136">
        <v>14494</v>
      </c>
      <c r="T3739" s="135">
        <v>14962</v>
      </c>
      <c r="U3739" s="136">
        <v>15339</v>
      </c>
      <c r="V3739" s="135">
        <v>14865</v>
      </c>
      <c r="W3739" s="136">
        <v>14561</v>
      </c>
      <c r="X3739" s="135">
        <v>15540</v>
      </c>
      <c r="Y3739" s="136">
        <v>16735</v>
      </c>
      <c r="Z3739" s="135">
        <v>17532</v>
      </c>
      <c r="AA3739" s="136">
        <v>18025</v>
      </c>
      <c r="AB3739" s="135">
        <v>17234</v>
      </c>
      <c r="AC3739" s="136">
        <v>16577</v>
      </c>
      <c r="AD3739" s="135">
        <v>18248</v>
      </c>
      <c r="AE3739" s="137">
        <v>18790</v>
      </c>
      <c r="AF3739" s="138">
        <v>19054</v>
      </c>
    </row>
    <row r="3740" spans="2:32">
      <c r="B3740" s="114">
        <v>3702</v>
      </c>
      <c r="C3740" s="115">
        <v>3702</v>
      </c>
      <c r="D3740" s="116">
        <v>155</v>
      </c>
      <c r="E3740" s="117">
        <v>6</v>
      </c>
      <c r="F3740" s="118">
        <v>4</v>
      </c>
      <c r="G3740" s="119" t="s">
        <v>487</v>
      </c>
      <c r="H3740" s="120">
        <v>6</v>
      </c>
      <c r="I3740" s="115">
        <v>3</v>
      </c>
      <c r="J3740" s="116" t="s">
        <v>487</v>
      </c>
      <c r="K3740" s="121">
        <v>6</v>
      </c>
      <c r="L3740" s="108"/>
      <c r="M3740" s="122">
        <v>12849</v>
      </c>
      <c r="N3740" s="123">
        <v>13753</v>
      </c>
      <c r="O3740" s="124">
        <v>14280</v>
      </c>
      <c r="P3740" s="123">
        <v>14549</v>
      </c>
      <c r="Q3740" s="124">
        <v>13136</v>
      </c>
      <c r="R3740" s="123">
        <v>14461</v>
      </c>
      <c r="S3740" s="124">
        <v>15267</v>
      </c>
      <c r="T3740" s="123">
        <v>15570</v>
      </c>
      <c r="U3740" s="124">
        <v>15810</v>
      </c>
      <c r="V3740" s="123">
        <v>14751</v>
      </c>
      <c r="W3740" s="124">
        <v>14281</v>
      </c>
      <c r="X3740" s="123">
        <v>16067</v>
      </c>
      <c r="Y3740" s="124">
        <v>17074</v>
      </c>
      <c r="Z3740" s="123">
        <v>17583</v>
      </c>
      <c r="AA3740" s="124">
        <v>18024</v>
      </c>
      <c r="AB3740" s="123">
        <v>16700</v>
      </c>
      <c r="AC3740" s="124">
        <v>16027</v>
      </c>
      <c r="AD3740" s="123">
        <v>18368</v>
      </c>
      <c r="AE3740" s="125">
        <v>18794</v>
      </c>
      <c r="AF3740" s="126">
        <v>18907</v>
      </c>
    </row>
    <row r="3741" spans="2:32">
      <c r="B3741" s="127">
        <v>3703</v>
      </c>
      <c r="C3741" s="128">
        <v>3703</v>
      </c>
      <c r="D3741" s="129">
        <v>155</v>
      </c>
      <c r="E3741" s="130">
        <v>6</v>
      </c>
      <c r="F3741" s="131">
        <v>4</v>
      </c>
      <c r="G3741" s="132" t="s">
        <v>487</v>
      </c>
      <c r="H3741" s="133">
        <v>6</v>
      </c>
      <c r="I3741" s="128">
        <v>3</v>
      </c>
      <c r="J3741" s="129" t="s">
        <v>487</v>
      </c>
      <c r="K3741" s="134">
        <v>7</v>
      </c>
      <c r="L3741" s="108"/>
      <c r="M3741" s="81">
        <v>14021</v>
      </c>
      <c r="N3741" s="135">
        <v>14728</v>
      </c>
      <c r="O3741" s="136">
        <v>15306</v>
      </c>
      <c r="P3741" s="135">
        <v>15453</v>
      </c>
      <c r="Q3741" s="136">
        <v>13419</v>
      </c>
      <c r="R3741" s="135">
        <v>15576</v>
      </c>
      <c r="S3741" s="136">
        <v>16222</v>
      </c>
      <c r="T3741" s="135">
        <v>16421</v>
      </c>
      <c r="U3741" s="136">
        <v>16548</v>
      </c>
      <c r="V3741" s="135">
        <v>14755</v>
      </c>
      <c r="W3741" s="136">
        <v>14008</v>
      </c>
      <c r="X3741" s="135">
        <v>16849</v>
      </c>
      <c r="Y3741" s="136">
        <v>17663</v>
      </c>
      <c r="Z3741" s="135">
        <v>18022</v>
      </c>
      <c r="AA3741" s="136">
        <v>18337</v>
      </c>
      <c r="AB3741" s="135">
        <v>16402</v>
      </c>
      <c r="AC3741" s="136">
        <v>15490</v>
      </c>
      <c r="AD3741" s="135">
        <v>18779</v>
      </c>
      <c r="AE3741" s="137">
        <v>19099</v>
      </c>
      <c r="AF3741" s="138">
        <v>19219</v>
      </c>
    </row>
    <row r="3742" spans="2:32">
      <c r="B3742" s="114">
        <v>3704</v>
      </c>
      <c r="C3742" s="115">
        <v>3704</v>
      </c>
      <c r="D3742" s="116">
        <v>155</v>
      </c>
      <c r="E3742" s="117">
        <v>6</v>
      </c>
      <c r="F3742" s="118">
        <v>4</v>
      </c>
      <c r="G3742" s="119" t="s">
        <v>487</v>
      </c>
      <c r="H3742" s="120">
        <v>6</v>
      </c>
      <c r="I3742" s="115">
        <v>3</v>
      </c>
      <c r="J3742" s="116" t="s">
        <v>487</v>
      </c>
      <c r="K3742" s="121">
        <v>8</v>
      </c>
      <c r="L3742" s="108"/>
      <c r="M3742" s="122">
        <v>14370</v>
      </c>
      <c r="N3742" s="123">
        <v>14972</v>
      </c>
      <c r="O3742" s="124">
        <v>15645</v>
      </c>
      <c r="P3742" s="123">
        <v>15704</v>
      </c>
      <c r="Q3742" s="124">
        <v>13931</v>
      </c>
      <c r="R3742" s="123">
        <v>15909</v>
      </c>
      <c r="S3742" s="124">
        <v>16292</v>
      </c>
      <c r="T3742" s="123">
        <v>16613</v>
      </c>
      <c r="U3742" s="124">
        <v>16866</v>
      </c>
      <c r="V3742" s="123">
        <v>15148</v>
      </c>
      <c r="W3742" s="124">
        <v>14234</v>
      </c>
      <c r="X3742" s="123">
        <v>17113</v>
      </c>
      <c r="Y3742" s="124">
        <v>17506</v>
      </c>
      <c r="Z3742" s="123">
        <v>18204</v>
      </c>
      <c r="AA3742" s="124">
        <v>18415</v>
      </c>
      <c r="AB3742" s="123">
        <v>16639</v>
      </c>
      <c r="AC3742" s="124">
        <v>15601</v>
      </c>
      <c r="AD3742" s="123">
        <v>18523</v>
      </c>
      <c r="AE3742" s="125">
        <v>19007</v>
      </c>
      <c r="AF3742" s="126">
        <v>19367</v>
      </c>
    </row>
    <row r="3743" spans="2:32">
      <c r="B3743" s="127">
        <v>3705</v>
      </c>
      <c r="C3743" s="128">
        <v>3705</v>
      </c>
      <c r="D3743" s="129">
        <v>155</v>
      </c>
      <c r="E3743" s="130">
        <v>6</v>
      </c>
      <c r="F3743" s="131">
        <v>4</v>
      </c>
      <c r="G3743" s="132" t="s">
        <v>487</v>
      </c>
      <c r="H3743" s="133">
        <v>6</v>
      </c>
      <c r="I3743" s="128">
        <v>3</v>
      </c>
      <c r="J3743" s="129" t="s">
        <v>487</v>
      </c>
      <c r="K3743" s="134">
        <v>9</v>
      </c>
      <c r="L3743" s="108"/>
      <c r="M3743" s="81">
        <v>14631</v>
      </c>
      <c r="N3743" s="135">
        <v>15043</v>
      </c>
      <c r="O3743" s="136">
        <v>15881</v>
      </c>
      <c r="P3743" s="135">
        <v>15846</v>
      </c>
      <c r="Q3743" s="136">
        <v>14347</v>
      </c>
      <c r="R3743" s="135">
        <v>16191</v>
      </c>
      <c r="S3743" s="136">
        <v>16313</v>
      </c>
      <c r="T3743" s="135">
        <v>16639</v>
      </c>
      <c r="U3743" s="136">
        <v>17122</v>
      </c>
      <c r="V3743" s="135">
        <v>15522</v>
      </c>
      <c r="W3743" s="136">
        <v>14537</v>
      </c>
      <c r="X3743" s="135">
        <v>17369</v>
      </c>
      <c r="Y3743" s="136">
        <v>17397</v>
      </c>
      <c r="Z3743" s="135">
        <v>18391</v>
      </c>
      <c r="AA3743" s="136">
        <v>18506</v>
      </c>
      <c r="AB3743" s="135">
        <v>16921</v>
      </c>
      <c r="AC3743" s="136">
        <v>15851</v>
      </c>
      <c r="AD3743" s="135">
        <v>18366</v>
      </c>
      <c r="AE3743" s="137">
        <v>18894</v>
      </c>
      <c r="AF3743" s="138">
        <v>19560</v>
      </c>
    </row>
    <row r="3744" spans="2:32">
      <c r="B3744" s="114">
        <v>3706</v>
      </c>
      <c r="C3744" s="115">
        <v>3706</v>
      </c>
      <c r="D3744" s="116">
        <v>155</v>
      </c>
      <c r="E3744" s="117">
        <v>6</v>
      </c>
      <c r="F3744" s="118">
        <v>4</v>
      </c>
      <c r="G3744" s="119" t="s">
        <v>487</v>
      </c>
      <c r="H3744" s="120">
        <v>6</v>
      </c>
      <c r="I3744" s="115">
        <v>3</v>
      </c>
      <c r="J3744" s="116" t="s">
        <v>487</v>
      </c>
      <c r="K3744" s="121">
        <v>10</v>
      </c>
      <c r="L3744" s="108"/>
      <c r="M3744" s="122">
        <v>14933</v>
      </c>
      <c r="N3744" s="123">
        <v>15168</v>
      </c>
      <c r="O3744" s="124">
        <v>16039</v>
      </c>
      <c r="P3744" s="123">
        <v>16015</v>
      </c>
      <c r="Q3744" s="124">
        <v>14649</v>
      </c>
      <c r="R3744" s="123">
        <v>16564</v>
      </c>
      <c r="S3744" s="124">
        <v>16662</v>
      </c>
      <c r="T3744" s="123">
        <v>16850</v>
      </c>
      <c r="U3744" s="124">
        <v>17358</v>
      </c>
      <c r="V3744" s="123">
        <v>15923</v>
      </c>
      <c r="W3744" s="124">
        <v>14983</v>
      </c>
      <c r="X3744" s="123">
        <v>17835</v>
      </c>
      <c r="Y3744" s="124">
        <v>17848</v>
      </c>
      <c r="Z3744" s="123">
        <v>18709</v>
      </c>
      <c r="AA3744" s="124">
        <v>18860</v>
      </c>
      <c r="AB3744" s="123">
        <v>17411</v>
      </c>
      <c r="AC3744" s="124">
        <v>16377</v>
      </c>
      <c r="AD3744" s="123">
        <v>18870</v>
      </c>
      <c r="AE3744" s="125">
        <v>19249</v>
      </c>
      <c r="AF3744" s="126">
        <v>19931</v>
      </c>
    </row>
    <row r="3745" spans="2:32">
      <c r="B3745" s="127">
        <v>3707</v>
      </c>
      <c r="C3745" s="128">
        <v>3707</v>
      </c>
      <c r="D3745" s="129">
        <v>155</v>
      </c>
      <c r="E3745" s="130">
        <v>6</v>
      </c>
      <c r="F3745" s="131">
        <v>4</v>
      </c>
      <c r="G3745" s="132" t="s">
        <v>487</v>
      </c>
      <c r="H3745" s="133">
        <v>6</v>
      </c>
      <c r="I3745" s="128">
        <v>3</v>
      </c>
      <c r="J3745" s="129" t="s">
        <v>487</v>
      </c>
      <c r="K3745" s="134">
        <v>11</v>
      </c>
      <c r="L3745" s="108"/>
      <c r="M3745" s="81">
        <v>15115</v>
      </c>
      <c r="N3745" s="135">
        <v>15259</v>
      </c>
      <c r="O3745" s="136">
        <v>16195</v>
      </c>
      <c r="P3745" s="135">
        <v>16145</v>
      </c>
      <c r="Q3745" s="136">
        <v>14846</v>
      </c>
      <c r="R3745" s="135">
        <v>16824</v>
      </c>
      <c r="S3745" s="136">
        <v>16867</v>
      </c>
      <c r="T3745" s="135">
        <v>17037</v>
      </c>
      <c r="U3745" s="136">
        <v>17597</v>
      </c>
      <c r="V3745" s="135">
        <v>16217</v>
      </c>
      <c r="W3745" s="136">
        <v>15311</v>
      </c>
      <c r="X3745" s="135">
        <v>18188</v>
      </c>
      <c r="Y3745" s="136">
        <v>18159</v>
      </c>
      <c r="Z3745" s="135">
        <v>19054</v>
      </c>
      <c r="AA3745" s="136">
        <v>19185</v>
      </c>
      <c r="AB3745" s="135">
        <v>17803</v>
      </c>
      <c r="AC3745" s="136">
        <v>16774</v>
      </c>
      <c r="AD3745" s="135">
        <v>19239</v>
      </c>
      <c r="AE3745" s="137">
        <v>19590</v>
      </c>
      <c r="AF3745" s="138">
        <v>20336</v>
      </c>
    </row>
    <row r="3746" spans="2:32">
      <c r="B3746" s="114">
        <v>3708</v>
      </c>
      <c r="C3746" s="115">
        <v>3708</v>
      </c>
      <c r="D3746" s="116">
        <v>155</v>
      </c>
      <c r="E3746" s="117">
        <v>6</v>
      </c>
      <c r="F3746" s="118">
        <v>4</v>
      </c>
      <c r="G3746" s="119" t="s">
        <v>487</v>
      </c>
      <c r="H3746" s="120">
        <v>6</v>
      </c>
      <c r="I3746" s="115">
        <v>3</v>
      </c>
      <c r="J3746" s="116" t="s">
        <v>487</v>
      </c>
      <c r="K3746" s="121">
        <v>12</v>
      </c>
      <c r="L3746" s="108"/>
      <c r="M3746" s="122">
        <v>15157</v>
      </c>
      <c r="N3746" s="123">
        <v>15274</v>
      </c>
      <c r="O3746" s="124">
        <v>16256</v>
      </c>
      <c r="P3746" s="123">
        <v>16193</v>
      </c>
      <c r="Q3746" s="124">
        <v>14809</v>
      </c>
      <c r="R3746" s="123">
        <v>16881</v>
      </c>
      <c r="S3746" s="124">
        <v>16918</v>
      </c>
      <c r="T3746" s="123">
        <v>17167</v>
      </c>
      <c r="U3746" s="124">
        <v>17720</v>
      </c>
      <c r="V3746" s="123">
        <v>16215</v>
      </c>
      <c r="W3746" s="124">
        <v>15529</v>
      </c>
      <c r="X3746" s="123">
        <v>18288</v>
      </c>
      <c r="Y3746" s="124">
        <v>18256</v>
      </c>
      <c r="Z3746" s="123">
        <v>19232</v>
      </c>
      <c r="AA3746" s="124">
        <v>19324</v>
      </c>
      <c r="AB3746" s="123">
        <v>17819</v>
      </c>
      <c r="AC3746" s="124">
        <v>17014</v>
      </c>
      <c r="AD3746" s="123">
        <v>19352</v>
      </c>
      <c r="AE3746" s="125">
        <v>19822</v>
      </c>
      <c r="AF3746" s="126">
        <v>20549</v>
      </c>
    </row>
    <row r="3747" spans="2:32">
      <c r="B3747" s="127">
        <v>3709</v>
      </c>
      <c r="C3747" s="128">
        <v>3709</v>
      </c>
      <c r="D3747" s="129">
        <v>155</v>
      </c>
      <c r="E3747" s="130">
        <v>6</v>
      </c>
      <c r="F3747" s="131">
        <v>4</v>
      </c>
      <c r="G3747" s="132" t="s">
        <v>487</v>
      </c>
      <c r="H3747" s="133">
        <v>6</v>
      </c>
      <c r="I3747" s="128">
        <v>3</v>
      </c>
      <c r="J3747" s="129" t="s">
        <v>487</v>
      </c>
      <c r="K3747" s="134">
        <v>13</v>
      </c>
      <c r="L3747" s="108"/>
      <c r="M3747" s="81">
        <v>15278</v>
      </c>
      <c r="N3747" s="135">
        <v>15363</v>
      </c>
      <c r="O3747" s="136">
        <v>16428</v>
      </c>
      <c r="P3747" s="135">
        <v>16320</v>
      </c>
      <c r="Q3747" s="136">
        <v>14726</v>
      </c>
      <c r="R3747" s="135">
        <v>17014</v>
      </c>
      <c r="S3747" s="136">
        <v>17053</v>
      </c>
      <c r="T3747" s="135">
        <v>17257</v>
      </c>
      <c r="U3747" s="136">
        <v>17921</v>
      </c>
      <c r="V3747" s="135">
        <v>16148</v>
      </c>
      <c r="W3747" s="136">
        <v>15601</v>
      </c>
      <c r="X3747" s="135">
        <v>18430</v>
      </c>
      <c r="Y3747" s="136">
        <v>18392</v>
      </c>
      <c r="Z3747" s="135">
        <v>19451</v>
      </c>
      <c r="AA3747" s="136">
        <v>19490</v>
      </c>
      <c r="AB3747" s="135">
        <v>17755</v>
      </c>
      <c r="AC3747" s="136">
        <v>17084</v>
      </c>
      <c r="AD3747" s="135">
        <v>19501</v>
      </c>
      <c r="AE3747" s="137">
        <v>19927</v>
      </c>
      <c r="AF3747" s="138">
        <v>20790</v>
      </c>
    </row>
    <row r="3748" spans="2:32">
      <c r="B3748" s="114">
        <v>3710</v>
      </c>
      <c r="C3748" s="115">
        <v>3710</v>
      </c>
      <c r="D3748" s="116">
        <v>155</v>
      </c>
      <c r="E3748" s="117">
        <v>6</v>
      </c>
      <c r="F3748" s="118">
        <v>4</v>
      </c>
      <c r="G3748" s="119" t="s">
        <v>487</v>
      </c>
      <c r="H3748" s="120">
        <v>6</v>
      </c>
      <c r="I3748" s="115">
        <v>3</v>
      </c>
      <c r="J3748" s="116" t="s">
        <v>487</v>
      </c>
      <c r="K3748" s="121">
        <v>14</v>
      </c>
      <c r="L3748" s="108"/>
      <c r="M3748" s="122">
        <v>15326</v>
      </c>
      <c r="N3748" s="123">
        <v>15341</v>
      </c>
      <c r="O3748" s="124">
        <v>16430</v>
      </c>
      <c r="P3748" s="123">
        <v>16308</v>
      </c>
      <c r="Q3748" s="124">
        <v>14696</v>
      </c>
      <c r="R3748" s="123">
        <v>17058</v>
      </c>
      <c r="S3748" s="124">
        <v>17098</v>
      </c>
      <c r="T3748" s="123">
        <v>17218</v>
      </c>
      <c r="U3748" s="124">
        <v>17902</v>
      </c>
      <c r="V3748" s="123">
        <v>16114</v>
      </c>
      <c r="W3748" s="124">
        <v>15687</v>
      </c>
      <c r="X3748" s="123">
        <v>18448</v>
      </c>
      <c r="Y3748" s="124">
        <v>18400</v>
      </c>
      <c r="Z3748" s="123">
        <v>19408</v>
      </c>
      <c r="AA3748" s="124">
        <v>19433</v>
      </c>
      <c r="AB3748" s="123">
        <v>17692</v>
      </c>
      <c r="AC3748" s="124">
        <v>17143</v>
      </c>
      <c r="AD3748" s="123">
        <v>19505</v>
      </c>
      <c r="AE3748" s="125">
        <v>19868</v>
      </c>
      <c r="AF3748" s="126">
        <v>20733</v>
      </c>
    </row>
    <row r="3749" spans="2:32">
      <c r="B3749" s="127">
        <v>3711</v>
      </c>
      <c r="C3749" s="128">
        <v>3711</v>
      </c>
      <c r="D3749" s="129">
        <v>155</v>
      </c>
      <c r="E3749" s="130">
        <v>6</v>
      </c>
      <c r="F3749" s="131">
        <v>4</v>
      </c>
      <c r="G3749" s="132" t="s">
        <v>487</v>
      </c>
      <c r="H3749" s="133">
        <v>6</v>
      </c>
      <c r="I3749" s="128">
        <v>3</v>
      </c>
      <c r="J3749" s="129" t="s">
        <v>487</v>
      </c>
      <c r="K3749" s="134">
        <v>15</v>
      </c>
      <c r="L3749" s="108"/>
      <c r="M3749" s="81">
        <v>15362</v>
      </c>
      <c r="N3749" s="135">
        <v>15393</v>
      </c>
      <c r="O3749" s="136">
        <v>16467</v>
      </c>
      <c r="P3749" s="135">
        <v>16278</v>
      </c>
      <c r="Q3749" s="136">
        <v>14676</v>
      </c>
      <c r="R3749" s="135">
        <v>17054</v>
      </c>
      <c r="S3749" s="136">
        <v>17118</v>
      </c>
      <c r="T3749" s="135">
        <v>17248</v>
      </c>
      <c r="U3749" s="136">
        <v>17898</v>
      </c>
      <c r="V3749" s="135">
        <v>16082</v>
      </c>
      <c r="W3749" s="136">
        <v>15827</v>
      </c>
      <c r="X3749" s="135">
        <v>18423</v>
      </c>
      <c r="Y3749" s="136">
        <v>18404</v>
      </c>
      <c r="Z3749" s="135">
        <v>19372</v>
      </c>
      <c r="AA3749" s="136">
        <v>19331</v>
      </c>
      <c r="AB3749" s="135">
        <v>17638</v>
      </c>
      <c r="AC3749" s="136">
        <v>17273</v>
      </c>
      <c r="AD3749" s="135">
        <v>19495</v>
      </c>
      <c r="AE3749" s="137">
        <v>19866</v>
      </c>
      <c r="AF3749" s="138">
        <v>20680</v>
      </c>
    </row>
    <row r="3750" spans="2:32">
      <c r="B3750" s="114">
        <v>3712</v>
      </c>
      <c r="C3750" s="115">
        <v>3712</v>
      </c>
      <c r="D3750" s="116">
        <v>155</v>
      </c>
      <c r="E3750" s="117">
        <v>6</v>
      </c>
      <c r="F3750" s="118">
        <v>4</v>
      </c>
      <c r="G3750" s="119" t="s">
        <v>487</v>
      </c>
      <c r="H3750" s="120">
        <v>6</v>
      </c>
      <c r="I3750" s="115">
        <v>3</v>
      </c>
      <c r="J3750" s="116" t="s">
        <v>487</v>
      </c>
      <c r="K3750" s="121">
        <v>16</v>
      </c>
      <c r="L3750" s="108"/>
      <c r="M3750" s="122">
        <v>15613</v>
      </c>
      <c r="N3750" s="123">
        <v>15627</v>
      </c>
      <c r="O3750" s="124">
        <v>16746</v>
      </c>
      <c r="P3750" s="123">
        <v>16497</v>
      </c>
      <c r="Q3750" s="124">
        <v>14939</v>
      </c>
      <c r="R3750" s="123">
        <v>17268</v>
      </c>
      <c r="S3750" s="124">
        <v>17610</v>
      </c>
      <c r="T3750" s="123">
        <v>17436</v>
      </c>
      <c r="U3750" s="124">
        <v>18100</v>
      </c>
      <c r="V3750" s="123">
        <v>16269</v>
      </c>
      <c r="W3750" s="124">
        <v>16152</v>
      </c>
      <c r="X3750" s="123">
        <v>18583</v>
      </c>
      <c r="Y3750" s="124">
        <v>19015</v>
      </c>
      <c r="Z3750" s="123">
        <v>19452</v>
      </c>
      <c r="AA3750" s="124">
        <v>19373</v>
      </c>
      <c r="AB3750" s="123">
        <v>17750</v>
      </c>
      <c r="AC3750" s="124">
        <v>17563</v>
      </c>
      <c r="AD3750" s="123">
        <v>20057</v>
      </c>
      <c r="AE3750" s="125">
        <v>19945</v>
      </c>
      <c r="AF3750" s="126">
        <v>20698</v>
      </c>
    </row>
    <row r="3751" spans="2:32">
      <c r="B3751" s="127">
        <v>3713</v>
      </c>
      <c r="C3751" s="128">
        <v>3713</v>
      </c>
      <c r="D3751" s="129">
        <v>155</v>
      </c>
      <c r="E3751" s="130">
        <v>6</v>
      </c>
      <c r="F3751" s="131">
        <v>4</v>
      </c>
      <c r="G3751" s="132" t="s">
        <v>487</v>
      </c>
      <c r="H3751" s="133">
        <v>6</v>
      </c>
      <c r="I3751" s="128">
        <v>3</v>
      </c>
      <c r="J3751" s="129" t="s">
        <v>487</v>
      </c>
      <c r="K3751" s="134">
        <v>17</v>
      </c>
      <c r="L3751" s="108"/>
      <c r="M3751" s="81">
        <v>15932</v>
      </c>
      <c r="N3751" s="135">
        <v>16033</v>
      </c>
      <c r="O3751" s="136">
        <v>17122</v>
      </c>
      <c r="P3751" s="135">
        <v>16792</v>
      </c>
      <c r="Q3751" s="136">
        <v>15448</v>
      </c>
      <c r="R3751" s="135">
        <v>17656</v>
      </c>
      <c r="S3751" s="136">
        <v>17976</v>
      </c>
      <c r="T3751" s="135">
        <v>17850</v>
      </c>
      <c r="U3751" s="136">
        <v>18489</v>
      </c>
      <c r="V3751" s="135">
        <v>16735</v>
      </c>
      <c r="W3751" s="136">
        <v>16871</v>
      </c>
      <c r="X3751" s="135">
        <v>19007</v>
      </c>
      <c r="Y3751" s="136">
        <v>19477</v>
      </c>
      <c r="Z3751" s="135">
        <v>19866</v>
      </c>
      <c r="AA3751" s="136">
        <v>19768</v>
      </c>
      <c r="AB3751" s="135">
        <v>18298</v>
      </c>
      <c r="AC3751" s="136">
        <v>18262</v>
      </c>
      <c r="AD3751" s="135">
        <v>20533</v>
      </c>
      <c r="AE3751" s="137">
        <v>20351</v>
      </c>
      <c r="AF3751" s="138">
        <v>21125</v>
      </c>
    </row>
    <row r="3752" spans="2:32">
      <c r="B3752" s="114">
        <v>3714</v>
      </c>
      <c r="C3752" s="115">
        <v>3714</v>
      </c>
      <c r="D3752" s="116">
        <v>155</v>
      </c>
      <c r="E3752" s="117">
        <v>6</v>
      </c>
      <c r="F3752" s="118">
        <v>4</v>
      </c>
      <c r="G3752" s="119" t="s">
        <v>487</v>
      </c>
      <c r="H3752" s="120">
        <v>6</v>
      </c>
      <c r="I3752" s="115">
        <v>3</v>
      </c>
      <c r="J3752" s="116" t="s">
        <v>487</v>
      </c>
      <c r="K3752" s="121">
        <v>18</v>
      </c>
      <c r="L3752" s="108"/>
      <c r="M3752" s="122">
        <v>15979</v>
      </c>
      <c r="N3752" s="123">
        <v>16478</v>
      </c>
      <c r="O3752" s="124">
        <v>17311</v>
      </c>
      <c r="P3752" s="123">
        <v>17135</v>
      </c>
      <c r="Q3752" s="124">
        <v>16025</v>
      </c>
      <c r="R3752" s="123">
        <v>17866</v>
      </c>
      <c r="S3752" s="124">
        <v>18291</v>
      </c>
      <c r="T3752" s="123">
        <v>18350</v>
      </c>
      <c r="U3752" s="124">
        <v>19022</v>
      </c>
      <c r="V3752" s="123">
        <v>17525</v>
      </c>
      <c r="W3752" s="124">
        <v>17818</v>
      </c>
      <c r="X3752" s="123">
        <v>19521</v>
      </c>
      <c r="Y3752" s="124">
        <v>19890</v>
      </c>
      <c r="Z3752" s="123">
        <v>20623</v>
      </c>
      <c r="AA3752" s="124">
        <v>20552</v>
      </c>
      <c r="AB3752" s="123">
        <v>19247</v>
      </c>
      <c r="AC3752" s="124">
        <v>19346</v>
      </c>
      <c r="AD3752" s="123">
        <v>21038</v>
      </c>
      <c r="AE3752" s="125">
        <v>21095</v>
      </c>
      <c r="AF3752" s="126">
        <v>21969</v>
      </c>
    </row>
    <row r="3753" spans="2:32">
      <c r="B3753" s="127">
        <v>3715</v>
      </c>
      <c r="C3753" s="128">
        <v>3715</v>
      </c>
      <c r="D3753" s="129">
        <v>155</v>
      </c>
      <c r="E3753" s="130">
        <v>6</v>
      </c>
      <c r="F3753" s="131">
        <v>4</v>
      </c>
      <c r="G3753" s="132" t="s">
        <v>487</v>
      </c>
      <c r="H3753" s="133">
        <v>6</v>
      </c>
      <c r="I3753" s="128">
        <v>3</v>
      </c>
      <c r="J3753" s="129" t="s">
        <v>487</v>
      </c>
      <c r="K3753" s="134">
        <v>19</v>
      </c>
      <c r="L3753" s="108"/>
      <c r="M3753" s="81">
        <v>16310</v>
      </c>
      <c r="N3753" s="135">
        <v>16833</v>
      </c>
      <c r="O3753" s="136">
        <v>17535</v>
      </c>
      <c r="P3753" s="135">
        <v>17413</v>
      </c>
      <c r="Q3753" s="136">
        <v>16317</v>
      </c>
      <c r="R3753" s="135">
        <v>18297</v>
      </c>
      <c r="S3753" s="136">
        <v>18710</v>
      </c>
      <c r="T3753" s="135">
        <v>18822</v>
      </c>
      <c r="U3753" s="136">
        <v>19438</v>
      </c>
      <c r="V3753" s="135">
        <v>18079</v>
      </c>
      <c r="W3753" s="136">
        <v>18406</v>
      </c>
      <c r="X3753" s="135">
        <v>20215</v>
      </c>
      <c r="Y3753" s="136">
        <v>20641</v>
      </c>
      <c r="Z3753" s="135">
        <v>21313</v>
      </c>
      <c r="AA3753" s="136">
        <v>21406</v>
      </c>
      <c r="AB3753" s="135">
        <v>20150</v>
      </c>
      <c r="AC3753" s="136">
        <v>20222</v>
      </c>
      <c r="AD3753" s="135">
        <v>21986</v>
      </c>
      <c r="AE3753" s="137">
        <v>22144</v>
      </c>
      <c r="AF3753" s="138">
        <v>22794</v>
      </c>
    </row>
    <row r="3754" spans="2:32">
      <c r="B3754" s="114">
        <v>3716</v>
      </c>
      <c r="C3754" s="115">
        <v>3716</v>
      </c>
      <c r="D3754" s="116">
        <v>155</v>
      </c>
      <c r="E3754" s="117">
        <v>6</v>
      </c>
      <c r="F3754" s="118">
        <v>4</v>
      </c>
      <c r="G3754" s="119" t="s">
        <v>487</v>
      </c>
      <c r="H3754" s="120">
        <v>6</v>
      </c>
      <c r="I3754" s="115">
        <v>3</v>
      </c>
      <c r="J3754" s="116" t="s">
        <v>487</v>
      </c>
      <c r="K3754" s="121">
        <v>20</v>
      </c>
      <c r="L3754" s="108"/>
      <c r="M3754" s="122">
        <v>16477</v>
      </c>
      <c r="N3754" s="123">
        <v>16783</v>
      </c>
      <c r="O3754" s="124">
        <v>17740</v>
      </c>
      <c r="P3754" s="123">
        <v>17471</v>
      </c>
      <c r="Q3754" s="124">
        <v>16451</v>
      </c>
      <c r="R3754" s="123">
        <v>18578</v>
      </c>
      <c r="S3754" s="124">
        <v>19066</v>
      </c>
      <c r="T3754" s="123">
        <v>19028</v>
      </c>
      <c r="U3754" s="124">
        <v>19804</v>
      </c>
      <c r="V3754" s="123">
        <v>18432</v>
      </c>
      <c r="W3754" s="124">
        <v>18638</v>
      </c>
      <c r="X3754" s="123">
        <v>20766</v>
      </c>
      <c r="Y3754" s="124">
        <v>21429</v>
      </c>
      <c r="Z3754" s="123">
        <v>22163</v>
      </c>
      <c r="AA3754" s="124">
        <v>22078</v>
      </c>
      <c r="AB3754" s="123">
        <v>20932</v>
      </c>
      <c r="AC3754" s="124">
        <v>20736</v>
      </c>
      <c r="AD3754" s="123">
        <v>22985</v>
      </c>
      <c r="AE3754" s="125">
        <v>22997</v>
      </c>
      <c r="AF3754" s="126">
        <v>23792</v>
      </c>
    </row>
    <row r="3755" spans="2:32">
      <c r="B3755" s="127">
        <v>3717</v>
      </c>
      <c r="C3755" s="128">
        <v>3717</v>
      </c>
      <c r="D3755" s="129">
        <v>155</v>
      </c>
      <c r="E3755" s="130">
        <v>6</v>
      </c>
      <c r="F3755" s="131">
        <v>4</v>
      </c>
      <c r="G3755" s="132" t="s">
        <v>487</v>
      </c>
      <c r="H3755" s="133">
        <v>6</v>
      </c>
      <c r="I3755" s="128">
        <v>3</v>
      </c>
      <c r="J3755" s="129" t="s">
        <v>487</v>
      </c>
      <c r="K3755" s="134">
        <v>21</v>
      </c>
      <c r="L3755" s="108"/>
      <c r="M3755" s="81">
        <v>16192</v>
      </c>
      <c r="N3755" s="135">
        <v>16407</v>
      </c>
      <c r="O3755" s="136">
        <v>17715</v>
      </c>
      <c r="P3755" s="135">
        <v>17277</v>
      </c>
      <c r="Q3755" s="136">
        <v>16424</v>
      </c>
      <c r="R3755" s="135">
        <v>18422</v>
      </c>
      <c r="S3755" s="136">
        <v>18821</v>
      </c>
      <c r="T3755" s="135">
        <v>18934</v>
      </c>
      <c r="U3755" s="136">
        <v>20098</v>
      </c>
      <c r="V3755" s="135">
        <v>18756</v>
      </c>
      <c r="W3755" s="136">
        <v>18768</v>
      </c>
      <c r="X3755" s="135">
        <v>21005</v>
      </c>
      <c r="Y3755" s="136">
        <v>21684</v>
      </c>
      <c r="Z3755" s="135">
        <v>22934</v>
      </c>
      <c r="AA3755" s="136">
        <v>22758</v>
      </c>
      <c r="AB3755" s="135">
        <v>21752</v>
      </c>
      <c r="AC3755" s="136">
        <v>21202</v>
      </c>
      <c r="AD3755" s="135">
        <v>23515</v>
      </c>
      <c r="AE3755" s="137">
        <v>23681</v>
      </c>
      <c r="AF3755" s="138">
        <v>24795</v>
      </c>
    </row>
    <row r="3756" spans="2:32">
      <c r="B3756" s="114">
        <v>3718</v>
      </c>
      <c r="C3756" s="115">
        <v>3718</v>
      </c>
      <c r="D3756" s="116">
        <v>155</v>
      </c>
      <c r="E3756" s="117">
        <v>6</v>
      </c>
      <c r="F3756" s="118">
        <v>4</v>
      </c>
      <c r="G3756" s="119" t="s">
        <v>487</v>
      </c>
      <c r="H3756" s="120">
        <v>6</v>
      </c>
      <c r="I3756" s="115">
        <v>3</v>
      </c>
      <c r="J3756" s="116" t="s">
        <v>487</v>
      </c>
      <c r="K3756" s="121">
        <v>22</v>
      </c>
      <c r="L3756" s="108"/>
      <c r="M3756" s="122">
        <v>15219</v>
      </c>
      <c r="N3756" s="123">
        <v>15619</v>
      </c>
      <c r="O3756" s="124">
        <v>16809</v>
      </c>
      <c r="P3756" s="123">
        <v>16538</v>
      </c>
      <c r="Q3756" s="124">
        <v>15959</v>
      </c>
      <c r="R3756" s="123">
        <v>17517</v>
      </c>
      <c r="S3756" s="124">
        <v>17994</v>
      </c>
      <c r="T3756" s="123">
        <v>18325</v>
      </c>
      <c r="U3756" s="124">
        <v>19419</v>
      </c>
      <c r="V3756" s="123">
        <v>18511</v>
      </c>
      <c r="W3756" s="124">
        <v>18525</v>
      </c>
      <c r="X3756" s="123">
        <v>20317</v>
      </c>
      <c r="Y3756" s="124">
        <v>21143</v>
      </c>
      <c r="Z3756" s="123">
        <v>22527</v>
      </c>
      <c r="AA3756" s="124">
        <v>22547</v>
      </c>
      <c r="AB3756" s="123">
        <v>21789</v>
      </c>
      <c r="AC3756" s="124">
        <v>21167</v>
      </c>
      <c r="AD3756" s="123">
        <v>23146</v>
      </c>
      <c r="AE3756" s="125">
        <v>23557</v>
      </c>
      <c r="AF3756" s="126">
        <v>24539</v>
      </c>
    </row>
    <row r="3757" spans="2:32">
      <c r="B3757" s="127">
        <v>3719</v>
      </c>
      <c r="C3757" s="128">
        <v>3719</v>
      </c>
      <c r="D3757" s="129">
        <v>155</v>
      </c>
      <c r="E3757" s="130">
        <v>6</v>
      </c>
      <c r="F3757" s="131">
        <v>4</v>
      </c>
      <c r="G3757" s="132" t="s">
        <v>487</v>
      </c>
      <c r="H3757" s="133">
        <v>6</v>
      </c>
      <c r="I3757" s="128">
        <v>3</v>
      </c>
      <c r="J3757" s="129" t="s">
        <v>487</v>
      </c>
      <c r="K3757" s="134">
        <v>23</v>
      </c>
      <c r="L3757" s="108"/>
      <c r="M3757" s="81">
        <v>13974</v>
      </c>
      <c r="N3757" s="135">
        <v>14553</v>
      </c>
      <c r="O3757" s="136">
        <v>15620</v>
      </c>
      <c r="P3757" s="135">
        <v>15463</v>
      </c>
      <c r="Q3757" s="136">
        <v>15107</v>
      </c>
      <c r="R3757" s="135">
        <v>16302</v>
      </c>
      <c r="S3757" s="136">
        <v>16832</v>
      </c>
      <c r="T3757" s="135">
        <v>17295</v>
      </c>
      <c r="U3757" s="136">
        <v>18293</v>
      </c>
      <c r="V3757" s="135">
        <v>17714</v>
      </c>
      <c r="W3757" s="136">
        <v>17759</v>
      </c>
      <c r="X3757" s="135">
        <v>19164</v>
      </c>
      <c r="Y3757" s="136">
        <v>20123</v>
      </c>
      <c r="Z3757" s="135">
        <v>21486</v>
      </c>
      <c r="AA3757" s="136">
        <v>21632</v>
      </c>
      <c r="AB3757" s="135">
        <v>21111</v>
      </c>
      <c r="AC3757" s="136">
        <v>20477</v>
      </c>
      <c r="AD3757" s="135">
        <v>22189</v>
      </c>
      <c r="AE3757" s="137">
        <v>22696</v>
      </c>
      <c r="AF3757" s="138">
        <v>23562</v>
      </c>
    </row>
    <row r="3758" spans="2:32">
      <c r="B3758" s="114">
        <v>3720</v>
      </c>
      <c r="C3758" s="115">
        <v>3720</v>
      </c>
      <c r="D3758" s="116">
        <v>155</v>
      </c>
      <c r="E3758" s="117">
        <v>6</v>
      </c>
      <c r="F3758" s="118">
        <v>4</v>
      </c>
      <c r="G3758" s="119" t="s">
        <v>487</v>
      </c>
      <c r="H3758" s="120">
        <v>6</v>
      </c>
      <c r="I3758" s="115">
        <v>3</v>
      </c>
      <c r="J3758" s="116" t="s">
        <v>487</v>
      </c>
      <c r="K3758" s="121">
        <v>24</v>
      </c>
      <c r="L3758" s="108"/>
      <c r="M3758" s="122">
        <v>13086</v>
      </c>
      <c r="N3758" s="123">
        <v>13740</v>
      </c>
      <c r="O3758" s="124">
        <v>14658</v>
      </c>
      <c r="P3758" s="123">
        <v>14658</v>
      </c>
      <c r="Q3758" s="124">
        <v>14379</v>
      </c>
      <c r="R3758" s="123">
        <v>15253</v>
      </c>
      <c r="S3758" s="124">
        <v>15977</v>
      </c>
      <c r="T3758" s="123">
        <v>16419</v>
      </c>
      <c r="U3758" s="124">
        <v>17333</v>
      </c>
      <c r="V3758" s="123">
        <v>17007</v>
      </c>
      <c r="W3758" s="124">
        <v>17115</v>
      </c>
      <c r="X3758" s="123">
        <v>18134</v>
      </c>
      <c r="Y3758" s="124">
        <v>19315</v>
      </c>
      <c r="Z3758" s="123">
        <v>20566</v>
      </c>
      <c r="AA3758" s="124">
        <v>20899</v>
      </c>
      <c r="AB3758" s="123">
        <v>20451</v>
      </c>
      <c r="AC3758" s="124">
        <v>19879</v>
      </c>
      <c r="AD3758" s="123">
        <v>21404</v>
      </c>
      <c r="AE3758" s="125">
        <v>21890</v>
      </c>
      <c r="AF3758" s="126">
        <v>22668</v>
      </c>
    </row>
    <row r="3759" spans="2:32">
      <c r="B3759" s="127">
        <v>3721</v>
      </c>
      <c r="C3759" s="128">
        <v>3721</v>
      </c>
      <c r="D3759" s="129">
        <v>156</v>
      </c>
      <c r="E3759" s="130">
        <v>6</v>
      </c>
      <c r="F3759" s="131">
        <v>5</v>
      </c>
      <c r="G3759" s="132" t="s">
        <v>487</v>
      </c>
      <c r="H3759" s="133">
        <v>6</v>
      </c>
      <c r="I3759" s="128">
        <v>4</v>
      </c>
      <c r="J3759" s="129" t="s">
        <v>487</v>
      </c>
      <c r="K3759" s="134">
        <v>1</v>
      </c>
      <c r="L3759" s="108"/>
      <c r="M3759" s="81">
        <v>12460</v>
      </c>
      <c r="N3759" s="135">
        <v>13365</v>
      </c>
      <c r="O3759" s="136">
        <v>14005</v>
      </c>
      <c r="P3759" s="135">
        <v>13917</v>
      </c>
      <c r="Q3759" s="136">
        <v>13631</v>
      </c>
      <c r="R3759" s="135">
        <v>14665</v>
      </c>
      <c r="S3759" s="136">
        <v>15427</v>
      </c>
      <c r="T3759" s="135">
        <v>15986</v>
      </c>
      <c r="U3759" s="136">
        <v>16650</v>
      </c>
      <c r="V3759" s="135">
        <v>15815</v>
      </c>
      <c r="W3759" s="136">
        <v>16449</v>
      </c>
      <c r="X3759" s="135">
        <v>17852</v>
      </c>
      <c r="Y3759" s="136">
        <v>18902</v>
      </c>
      <c r="Z3759" s="135">
        <v>19899</v>
      </c>
      <c r="AA3759" s="136">
        <v>19760</v>
      </c>
      <c r="AB3759" s="135">
        <v>18762</v>
      </c>
      <c r="AC3759" s="136">
        <v>19180</v>
      </c>
      <c r="AD3759" s="135">
        <v>21066</v>
      </c>
      <c r="AE3759" s="137">
        <v>21541</v>
      </c>
      <c r="AF3759" s="138">
        <v>22020</v>
      </c>
    </row>
    <row r="3760" spans="2:32">
      <c r="B3760" s="114">
        <v>3722</v>
      </c>
      <c r="C3760" s="115">
        <v>3722</v>
      </c>
      <c r="D3760" s="116">
        <v>156</v>
      </c>
      <c r="E3760" s="117">
        <v>6</v>
      </c>
      <c r="F3760" s="118">
        <v>5</v>
      </c>
      <c r="G3760" s="119" t="s">
        <v>487</v>
      </c>
      <c r="H3760" s="120">
        <v>6</v>
      </c>
      <c r="I3760" s="115">
        <v>4</v>
      </c>
      <c r="J3760" s="116" t="s">
        <v>487</v>
      </c>
      <c r="K3760" s="121">
        <v>2</v>
      </c>
      <c r="L3760" s="108"/>
      <c r="M3760" s="122">
        <v>12183</v>
      </c>
      <c r="N3760" s="123">
        <v>13049</v>
      </c>
      <c r="O3760" s="124">
        <v>13626</v>
      </c>
      <c r="P3760" s="123">
        <v>13519</v>
      </c>
      <c r="Q3760" s="124">
        <v>13252</v>
      </c>
      <c r="R3760" s="123">
        <v>14306</v>
      </c>
      <c r="S3760" s="124">
        <v>15094</v>
      </c>
      <c r="T3760" s="123">
        <v>15562</v>
      </c>
      <c r="U3760" s="124">
        <v>16158</v>
      </c>
      <c r="V3760" s="123">
        <v>15369</v>
      </c>
      <c r="W3760" s="124">
        <v>16032</v>
      </c>
      <c r="X3760" s="123">
        <v>17382</v>
      </c>
      <c r="Y3760" s="124">
        <v>18449</v>
      </c>
      <c r="Z3760" s="123">
        <v>19278</v>
      </c>
      <c r="AA3760" s="124">
        <v>19147</v>
      </c>
      <c r="AB3760" s="123">
        <v>18207</v>
      </c>
      <c r="AC3760" s="124">
        <v>18672</v>
      </c>
      <c r="AD3760" s="123">
        <v>20550</v>
      </c>
      <c r="AE3760" s="125">
        <v>20939</v>
      </c>
      <c r="AF3760" s="126">
        <v>21320</v>
      </c>
    </row>
    <row r="3761" spans="2:32">
      <c r="B3761" s="127">
        <v>3723</v>
      </c>
      <c r="C3761" s="128">
        <v>3723</v>
      </c>
      <c r="D3761" s="129">
        <v>156</v>
      </c>
      <c r="E3761" s="130">
        <v>6</v>
      </c>
      <c r="F3761" s="131">
        <v>5</v>
      </c>
      <c r="G3761" s="132" t="s">
        <v>487</v>
      </c>
      <c r="H3761" s="133">
        <v>6</v>
      </c>
      <c r="I3761" s="128">
        <v>4</v>
      </c>
      <c r="J3761" s="129" t="s">
        <v>487</v>
      </c>
      <c r="K3761" s="134">
        <v>3</v>
      </c>
      <c r="L3761" s="108"/>
      <c r="M3761" s="81">
        <v>12064</v>
      </c>
      <c r="N3761" s="135">
        <v>12900</v>
      </c>
      <c r="O3761" s="136">
        <v>13458</v>
      </c>
      <c r="P3761" s="135">
        <v>13252</v>
      </c>
      <c r="Q3761" s="136">
        <v>13086</v>
      </c>
      <c r="R3761" s="135">
        <v>14124</v>
      </c>
      <c r="S3761" s="136">
        <v>14873</v>
      </c>
      <c r="T3761" s="135">
        <v>15322</v>
      </c>
      <c r="U3761" s="136">
        <v>15881</v>
      </c>
      <c r="V3761" s="135">
        <v>15118</v>
      </c>
      <c r="W3761" s="136">
        <v>15827</v>
      </c>
      <c r="X3761" s="135">
        <v>17062</v>
      </c>
      <c r="Y3761" s="136">
        <v>18077</v>
      </c>
      <c r="Z3761" s="135">
        <v>18847</v>
      </c>
      <c r="AA3761" s="136">
        <v>18626</v>
      </c>
      <c r="AB3761" s="135">
        <v>17831</v>
      </c>
      <c r="AC3761" s="136">
        <v>18361</v>
      </c>
      <c r="AD3761" s="135">
        <v>20085</v>
      </c>
      <c r="AE3761" s="137">
        <v>20465</v>
      </c>
      <c r="AF3761" s="138">
        <v>20806</v>
      </c>
    </row>
    <row r="3762" spans="2:32">
      <c r="B3762" s="114">
        <v>3724</v>
      </c>
      <c r="C3762" s="115">
        <v>3724</v>
      </c>
      <c r="D3762" s="116">
        <v>156</v>
      </c>
      <c r="E3762" s="117">
        <v>6</v>
      </c>
      <c r="F3762" s="118">
        <v>5</v>
      </c>
      <c r="G3762" s="119" t="s">
        <v>487</v>
      </c>
      <c r="H3762" s="120">
        <v>6</v>
      </c>
      <c r="I3762" s="115">
        <v>4</v>
      </c>
      <c r="J3762" s="116" t="s">
        <v>487</v>
      </c>
      <c r="K3762" s="121">
        <v>4</v>
      </c>
      <c r="L3762" s="108"/>
      <c r="M3762" s="122">
        <v>12117</v>
      </c>
      <c r="N3762" s="123">
        <v>12918</v>
      </c>
      <c r="O3762" s="124">
        <v>13429</v>
      </c>
      <c r="P3762" s="123">
        <v>13148</v>
      </c>
      <c r="Q3762" s="124">
        <v>12968</v>
      </c>
      <c r="R3762" s="123">
        <v>14101</v>
      </c>
      <c r="S3762" s="124">
        <v>14789</v>
      </c>
      <c r="T3762" s="123">
        <v>15165</v>
      </c>
      <c r="U3762" s="124">
        <v>15619</v>
      </c>
      <c r="V3762" s="123">
        <v>14798</v>
      </c>
      <c r="W3762" s="124">
        <v>15570</v>
      </c>
      <c r="X3762" s="123">
        <v>16717</v>
      </c>
      <c r="Y3762" s="124">
        <v>17627</v>
      </c>
      <c r="Z3762" s="123">
        <v>18245</v>
      </c>
      <c r="AA3762" s="124">
        <v>17956</v>
      </c>
      <c r="AB3762" s="123">
        <v>17236</v>
      </c>
      <c r="AC3762" s="124">
        <v>17854</v>
      </c>
      <c r="AD3762" s="123">
        <v>19439</v>
      </c>
      <c r="AE3762" s="125">
        <v>19749</v>
      </c>
      <c r="AF3762" s="126">
        <v>20024</v>
      </c>
    </row>
    <row r="3763" spans="2:32">
      <c r="B3763" s="127">
        <v>3725</v>
      </c>
      <c r="C3763" s="128">
        <v>3725</v>
      </c>
      <c r="D3763" s="129">
        <v>156</v>
      </c>
      <c r="E3763" s="130">
        <v>6</v>
      </c>
      <c r="F3763" s="131">
        <v>5</v>
      </c>
      <c r="G3763" s="132" t="s">
        <v>487</v>
      </c>
      <c r="H3763" s="133">
        <v>6</v>
      </c>
      <c r="I3763" s="128">
        <v>4</v>
      </c>
      <c r="J3763" s="129" t="s">
        <v>487</v>
      </c>
      <c r="K3763" s="134">
        <v>5</v>
      </c>
      <c r="L3763" s="108"/>
      <c r="M3763" s="81">
        <v>12419</v>
      </c>
      <c r="N3763" s="135">
        <v>13140</v>
      </c>
      <c r="O3763" s="136">
        <v>13730</v>
      </c>
      <c r="P3763" s="135">
        <v>12993</v>
      </c>
      <c r="Q3763" s="136">
        <v>12784</v>
      </c>
      <c r="R3763" s="135">
        <v>14341</v>
      </c>
      <c r="S3763" s="136">
        <v>14853</v>
      </c>
      <c r="T3763" s="135">
        <v>15195</v>
      </c>
      <c r="U3763" s="136">
        <v>15624</v>
      </c>
      <c r="V3763" s="135">
        <v>14371</v>
      </c>
      <c r="W3763" s="136">
        <v>15440</v>
      </c>
      <c r="X3763" s="135">
        <v>16540</v>
      </c>
      <c r="Y3763" s="136">
        <v>17292</v>
      </c>
      <c r="Z3763" s="135">
        <v>17854</v>
      </c>
      <c r="AA3763" s="136">
        <v>17127</v>
      </c>
      <c r="AB3763" s="135">
        <v>16524</v>
      </c>
      <c r="AC3763" s="136">
        <v>17440</v>
      </c>
      <c r="AD3763" s="135">
        <v>18865</v>
      </c>
      <c r="AE3763" s="137">
        <v>19127</v>
      </c>
      <c r="AF3763" s="138">
        <v>19420</v>
      </c>
    </row>
    <row r="3764" spans="2:32">
      <c r="B3764" s="114">
        <v>3726</v>
      </c>
      <c r="C3764" s="115">
        <v>3726</v>
      </c>
      <c r="D3764" s="116">
        <v>156</v>
      </c>
      <c r="E3764" s="117">
        <v>6</v>
      </c>
      <c r="F3764" s="118">
        <v>5</v>
      </c>
      <c r="G3764" s="119" t="s">
        <v>487</v>
      </c>
      <c r="H3764" s="120">
        <v>6</v>
      </c>
      <c r="I3764" s="115">
        <v>4</v>
      </c>
      <c r="J3764" s="116" t="s">
        <v>487</v>
      </c>
      <c r="K3764" s="121">
        <v>6</v>
      </c>
      <c r="L3764" s="108"/>
      <c r="M3764" s="122">
        <v>13305</v>
      </c>
      <c r="N3764" s="123">
        <v>13973</v>
      </c>
      <c r="O3764" s="124">
        <v>14550</v>
      </c>
      <c r="P3764" s="123">
        <v>13188</v>
      </c>
      <c r="Q3764" s="124">
        <v>12829</v>
      </c>
      <c r="R3764" s="123">
        <v>15161</v>
      </c>
      <c r="S3764" s="124">
        <v>15525</v>
      </c>
      <c r="T3764" s="123">
        <v>15758</v>
      </c>
      <c r="U3764" s="124">
        <v>16141</v>
      </c>
      <c r="V3764" s="123">
        <v>14156</v>
      </c>
      <c r="W3764" s="124">
        <v>15907</v>
      </c>
      <c r="X3764" s="123">
        <v>16953</v>
      </c>
      <c r="Y3764" s="124">
        <v>17558</v>
      </c>
      <c r="Z3764" s="123">
        <v>17908</v>
      </c>
      <c r="AA3764" s="124">
        <v>16637</v>
      </c>
      <c r="AB3764" s="123">
        <v>16005</v>
      </c>
      <c r="AC3764" s="124">
        <v>17624</v>
      </c>
      <c r="AD3764" s="123">
        <v>18889</v>
      </c>
      <c r="AE3764" s="125">
        <v>18985</v>
      </c>
      <c r="AF3764" s="126">
        <v>19272</v>
      </c>
    </row>
    <row r="3765" spans="2:32">
      <c r="B3765" s="127">
        <v>3727</v>
      </c>
      <c r="C3765" s="128">
        <v>3727</v>
      </c>
      <c r="D3765" s="129">
        <v>156</v>
      </c>
      <c r="E3765" s="130">
        <v>6</v>
      </c>
      <c r="F3765" s="131">
        <v>5</v>
      </c>
      <c r="G3765" s="132" t="s">
        <v>487</v>
      </c>
      <c r="H3765" s="133">
        <v>6</v>
      </c>
      <c r="I3765" s="128">
        <v>4</v>
      </c>
      <c r="J3765" s="129" t="s">
        <v>487</v>
      </c>
      <c r="K3765" s="134">
        <v>7</v>
      </c>
      <c r="L3765" s="108"/>
      <c r="M3765" s="81">
        <v>14460</v>
      </c>
      <c r="N3765" s="135">
        <v>15013</v>
      </c>
      <c r="O3765" s="136">
        <v>15484</v>
      </c>
      <c r="P3765" s="135">
        <v>13500</v>
      </c>
      <c r="Q3765" s="136">
        <v>12779</v>
      </c>
      <c r="R3765" s="135">
        <v>16153</v>
      </c>
      <c r="S3765" s="136">
        <v>16418</v>
      </c>
      <c r="T3765" s="135">
        <v>16571</v>
      </c>
      <c r="U3765" s="136">
        <v>16853</v>
      </c>
      <c r="V3765" s="135">
        <v>13946</v>
      </c>
      <c r="W3765" s="136">
        <v>16635</v>
      </c>
      <c r="X3765" s="135">
        <v>17602</v>
      </c>
      <c r="Y3765" s="136">
        <v>18060</v>
      </c>
      <c r="Z3765" s="135">
        <v>18258</v>
      </c>
      <c r="AA3765" s="136">
        <v>16365</v>
      </c>
      <c r="AB3765" s="135">
        <v>15479</v>
      </c>
      <c r="AC3765" s="136">
        <v>18164</v>
      </c>
      <c r="AD3765" s="135">
        <v>19198</v>
      </c>
      <c r="AE3765" s="137">
        <v>19286</v>
      </c>
      <c r="AF3765" s="138">
        <v>19487</v>
      </c>
    </row>
    <row r="3766" spans="2:32">
      <c r="B3766" s="114">
        <v>3728</v>
      </c>
      <c r="C3766" s="115">
        <v>3728</v>
      </c>
      <c r="D3766" s="116">
        <v>156</v>
      </c>
      <c r="E3766" s="117">
        <v>6</v>
      </c>
      <c r="F3766" s="118">
        <v>5</v>
      </c>
      <c r="G3766" s="119" t="s">
        <v>487</v>
      </c>
      <c r="H3766" s="120">
        <v>6</v>
      </c>
      <c r="I3766" s="115">
        <v>4</v>
      </c>
      <c r="J3766" s="116" t="s">
        <v>487</v>
      </c>
      <c r="K3766" s="121">
        <v>8</v>
      </c>
      <c r="L3766" s="108"/>
      <c r="M3766" s="122">
        <v>14808</v>
      </c>
      <c r="N3766" s="123">
        <v>15436</v>
      </c>
      <c r="O3766" s="124">
        <v>15841</v>
      </c>
      <c r="P3766" s="123">
        <v>14099</v>
      </c>
      <c r="Q3766" s="124">
        <v>13168</v>
      </c>
      <c r="R3766" s="123">
        <v>16328</v>
      </c>
      <c r="S3766" s="124">
        <v>16722</v>
      </c>
      <c r="T3766" s="123">
        <v>17004</v>
      </c>
      <c r="U3766" s="124">
        <v>17136</v>
      </c>
      <c r="V3766" s="123">
        <v>14300</v>
      </c>
      <c r="W3766" s="124">
        <v>17243</v>
      </c>
      <c r="X3766" s="123">
        <v>17565</v>
      </c>
      <c r="Y3766" s="124">
        <v>18142</v>
      </c>
      <c r="Z3766" s="123">
        <v>18445</v>
      </c>
      <c r="AA3766" s="124">
        <v>16708</v>
      </c>
      <c r="AB3766" s="123">
        <v>15672</v>
      </c>
      <c r="AC3766" s="124">
        <v>18693</v>
      </c>
      <c r="AD3766" s="123">
        <v>19202</v>
      </c>
      <c r="AE3766" s="125">
        <v>19521</v>
      </c>
      <c r="AF3766" s="126">
        <v>19627</v>
      </c>
    </row>
    <row r="3767" spans="2:32">
      <c r="B3767" s="127">
        <v>3729</v>
      </c>
      <c r="C3767" s="128">
        <v>3729</v>
      </c>
      <c r="D3767" s="129">
        <v>156</v>
      </c>
      <c r="E3767" s="130">
        <v>6</v>
      </c>
      <c r="F3767" s="131">
        <v>5</v>
      </c>
      <c r="G3767" s="132" t="s">
        <v>487</v>
      </c>
      <c r="H3767" s="133">
        <v>6</v>
      </c>
      <c r="I3767" s="128">
        <v>4</v>
      </c>
      <c r="J3767" s="129" t="s">
        <v>487</v>
      </c>
      <c r="K3767" s="134">
        <v>9</v>
      </c>
      <c r="L3767" s="108"/>
      <c r="M3767" s="81">
        <v>15001</v>
      </c>
      <c r="N3767" s="135">
        <v>15792</v>
      </c>
      <c r="O3767" s="136">
        <v>16152</v>
      </c>
      <c r="P3767" s="135">
        <v>14678</v>
      </c>
      <c r="Q3767" s="136">
        <v>13724</v>
      </c>
      <c r="R3767" s="135">
        <v>16509</v>
      </c>
      <c r="S3767" s="136">
        <v>16902</v>
      </c>
      <c r="T3767" s="135">
        <v>17436</v>
      </c>
      <c r="U3767" s="136">
        <v>17414</v>
      </c>
      <c r="V3767" s="135">
        <v>14786</v>
      </c>
      <c r="W3767" s="136">
        <v>17640</v>
      </c>
      <c r="X3767" s="135">
        <v>17639</v>
      </c>
      <c r="Y3767" s="136">
        <v>18228</v>
      </c>
      <c r="Z3767" s="135">
        <v>18692</v>
      </c>
      <c r="AA3767" s="136">
        <v>17153</v>
      </c>
      <c r="AB3767" s="135">
        <v>16088</v>
      </c>
      <c r="AC3767" s="136">
        <v>19022</v>
      </c>
      <c r="AD3767" s="135">
        <v>19235</v>
      </c>
      <c r="AE3767" s="137">
        <v>19855</v>
      </c>
      <c r="AF3767" s="138">
        <v>19874</v>
      </c>
    </row>
    <row r="3768" spans="2:32">
      <c r="B3768" s="114">
        <v>3730</v>
      </c>
      <c r="C3768" s="115">
        <v>3730</v>
      </c>
      <c r="D3768" s="116">
        <v>156</v>
      </c>
      <c r="E3768" s="117">
        <v>6</v>
      </c>
      <c r="F3768" s="118">
        <v>5</v>
      </c>
      <c r="G3768" s="119" t="s">
        <v>487</v>
      </c>
      <c r="H3768" s="120">
        <v>6</v>
      </c>
      <c r="I3768" s="115">
        <v>4</v>
      </c>
      <c r="J3768" s="116" t="s">
        <v>487</v>
      </c>
      <c r="K3768" s="121">
        <v>10</v>
      </c>
      <c r="L3768" s="108"/>
      <c r="M3768" s="122">
        <v>14995</v>
      </c>
      <c r="N3768" s="123">
        <v>15715</v>
      </c>
      <c r="O3768" s="124">
        <v>16080</v>
      </c>
      <c r="P3768" s="123">
        <v>14736</v>
      </c>
      <c r="Q3768" s="124">
        <v>13819</v>
      </c>
      <c r="R3768" s="123">
        <v>16598</v>
      </c>
      <c r="S3768" s="124">
        <v>16865</v>
      </c>
      <c r="T3768" s="123">
        <v>17426</v>
      </c>
      <c r="U3768" s="124">
        <v>17414</v>
      </c>
      <c r="V3768" s="123">
        <v>14985</v>
      </c>
      <c r="W3768" s="124">
        <v>17828</v>
      </c>
      <c r="X3768" s="123">
        <v>17835</v>
      </c>
      <c r="Y3768" s="124">
        <v>18284</v>
      </c>
      <c r="Z3768" s="123">
        <v>18796</v>
      </c>
      <c r="AA3768" s="124">
        <v>17398</v>
      </c>
      <c r="AB3768" s="123">
        <v>16365</v>
      </c>
      <c r="AC3768" s="124">
        <v>19269</v>
      </c>
      <c r="AD3768" s="123">
        <v>19349</v>
      </c>
      <c r="AE3768" s="125">
        <v>19987</v>
      </c>
      <c r="AF3768" s="126">
        <v>20031</v>
      </c>
    </row>
    <row r="3769" spans="2:32">
      <c r="B3769" s="127">
        <v>3731</v>
      </c>
      <c r="C3769" s="128">
        <v>3731</v>
      </c>
      <c r="D3769" s="129">
        <v>156</v>
      </c>
      <c r="E3769" s="130">
        <v>6</v>
      </c>
      <c r="F3769" s="131">
        <v>5</v>
      </c>
      <c r="G3769" s="132" t="s">
        <v>487</v>
      </c>
      <c r="H3769" s="133">
        <v>6</v>
      </c>
      <c r="I3769" s="128">
        <v>4</v>
      </c>
      <c r="J3769" s="129" t="s">
        <v>487</v>
      </c>
      <c r="K3769" s="134">
        <v>11</v>
      </c>
      <c r="L3769" s="108"/>
      <c r="M3769" s="81">
        <v>15012</v>
      </c>
      <c r="N3769" s="135">
        <v>15753</v>
      </c>
      <c r="O3769" s="136">
        <v>16106</v>
      </c>
      <c r="P3769" s="135">
        <v>14831</v>
      </c>
      <c r="Q3769" s="136">
        <v>13961</v>
      </c>
      <c r="R3769" s="135">
        <v>16681</v>
      </c>
      <c r="S3769" s="136">
        <v>16942</v>
      </c>
      <c r="T3769" s="135">
        <v>17560</v>
      </c>
      <c r="U3769" s="136">
        <v>17529</v>
      </c>
      <c r="V3769" s="135">
        <v>15203</v>
      </c>
      <c r="W3769" s="136">
        <v>18030</v>
      </c>
      <c r="X3769" s="135">
        <v>18033</v>
      </c>
      <c r="Y3769" s="136">
        <v>18474</v>
      </c>
      <c r="Z3769" s="135">
        <v>19004</v>
      </c>
      <c r="AA3769" s="136">
        <v>17679</v>
      </c>
      <c r="AB3769" s="135">
        <v>16657</v>
      </c>
      <c r="AC3769" s="136">
        <v>19542</v>
      </c>
      <c r="AD3769" s="135">
        <v>19583</v>
      </c>
      <c r="AE3769" s="137">
        <v>20282</v>
      </c>
      <c r="AF3769" s="138">
        <v>20293</v>
      </c>
    </row>
    <row r="3770" spans="2:32">
      <c r="B3770" s="114">
        <v>3732</v>
      </c>
      <c r="C3770" s="115">
        <v>3732</v>
      </c>
      <c r="D3770" s="116">
        <v>156</v>
      </c>
      <c r="E3770" s="117">
        <v>6</v>
      </c>
      <c r="F3770" s="118">
        <v>5</v>
      </c>
      <c r="G3770" s="119" t="s">
        <v>487</v>
      </c>
      <c r="H3770" s="120">
        <v>6</v>
      </c>
      <c r="I3770" s="115">
        <v>4</v>
      </c>
      <c r="J3770" s="116" t="s">
        <v>487</v>
      </c>
      <c r="K3770" s="121">
        <v>12</v>
      </c>
      <c r="L3770" s="108"/>
      <c r="M3770" s="122">
        <v>15207</v>
      </c>
      <c r="N3770" s="123">
        <v>16000</v>
      </c>
      <c r="O3770" s="124">
        <v>16347</v>
      </c>
      <c r="P3770" s="123">
        <v>14981</v>
      </c>
      <c r="Q3770" s="124">
        <v>14336</v>
      </c>
      <c r="R3770" s="123">
        <v>16919</v>
      </c>
      <c r="S3770" s="124">
        <v>17258</v>
      </c>
      <c r="T3770" s="123">
        <v>17860</v>
      </c>
      <c r="U3770" s="124">
        <v>17822</v>
      </c>
      <c r="V3770" s="123">
        <v>15606</v>
      </c>
      <c r="W3770" s="124">
        <v>18304</v>
      </c>
      <c r="X3770" s="123">
        <v>18321</v>
      </c>
      <c r="Y3770" s="124">
        <v>18869</v>
      </c>
      <c r="Z3770" s="123">
        <v>19341</v>
      </c>
      <c r="AA3770" s="124">
        <v>17898</v>
      </c>
      <c r="AB3770" s="123">
        <v>17093</v>
      </c>
      <c r="AC3770" s="124">
        <v>19851</v>
      </c>
      <c r="AD3770" s="123">
        <v>20015</v>
      </c>
      <c r="AE3770" s="125">
        <v>20696</v>
      </c>
      <c r="AF3770" s="126">
        <v>20660</v>
      </c>
    </row>
    <row r="3771" spans="2:32">
      <c r="B3771" s="127">
        <v>3733</v>
      </c>
      <c r="C3771" s="128">
        <v>3733</v>
      </c>
      <c r="D3771" s="129">
        <v>156</v>
      </c>
      <c r="E3771" s="130">
        <v>6</v>
      </c>
      <c r="F3771" s="131">
        <v>5</v>
      </c>
      <c r="G3771" s="132" t="s">
        <v>487</v>
      </c>
      <c r="H3771" s="133">
        <v>6</v>
      </c>
      <c r="I3771" s="128">
        <v>4</v>
      </c>
      <c r="J3771" s="129" t="s">
        <v>487</v>
      </c>
      <c r="K3771" s="134">
        <v>13</v>
      </c>
      <c r="L3771" s="108"/>
      <c r="M3771" s="81">
        <v>15361</v>
      </c>
      <c r="N3771" s="135">
        <v>16189</v>
      </c>
      <c r="O3771" s="136">
        <v>16488</v>
      </c>
      <c r="P3771" s="135">
        <v>14919</v>
      </c>
      <c r="Q3771" s="136">
        <v>14405</v>
      </c>
      <c r="R3771" s="135">
        <v>17069</v>
      </c>
      <c r="S3771" s="136">
        <v>17357</v>
      </c>
      <c r="T3771" s="135">
        <v>18078</v>
      </c>
      <c r="U3771" s="136">
        <v>17993</v>
      </c>
      <c r="V3771" s="135">
        <v>15694</v>
      </c>
      <c r="W3771" s="136">
        <v>18526</v>
      </c>
      <c r="X3771" s="135">
        <v>18477</v>
      </c>
      <c r="Y3771" s="136">
        <v>18978</v>
      </c>
      <c r="Z3771" s="135">
        <v>19524</v>
      </c>
      <c r="AA3771" s="136">
        <v>17848</v>
      </c>
      <c r="AB3771" s="135">
        <v>17189</v>
      </c>
      <c r="AC3771" s="136">
        <v>20073</v>
      </c>
      <c r="AD3771" s="135">
        <v>20128</v>
      </c>
      <c r="AE3771" s="137">
        <v>20951</v>
      </c>
      <c r="AF3771" s="138">
        <v>20864</v>
      </c>
    </row>
    <row r="3772" spans="2:32">
      <c r="B3772" s="114">
        <v>3734</v>
      </c>
      <c r="C3772" s="115">
        <v>3734</v>
      </c>
      <c r="D3772" s="116">
        <v>156</v>
      </c>
      <c r="E3772" s="117">
        <v>6</v>
      </c>
      <c r="F3772" s="118">
        <v>5</v>
      </c>
      <c r="G3772" s="119" t="s">
        <v>487</v>
      </c>
      <c r="H3772" s="120">
        <v>6</v>
      </c>
      <c r="I3772" s="115">
        <v>4</v>
      </c>
      <c r="J3772" s="116" t="s">
        <v>487</v>
      </c>
      <c r="K3772" s="121">
        <v>14</v>
      </c>
      <c r="L3772" s="108"/>
      <c r="M3772" s="122">
        <v>15407</v>
      </c>
      <c r="N3772" s="123">
        <v>16208</v>
      </c>
      <c r="O3772" s="124">
        <v>16494</v>
      </c>
      <c r="P3772" s="123">
        <v>14913</v>
      </c>
      <c r="Q3772" s="124">
        <v>14509</v>
      </c>
      <c r="R3772" s="123">
        <v>17128</v>
      </c>
      <c r="S3772" s="124">
        <v>17345</v>
      </c>
      <c r="T3772" s="123">
        <v>18088</v>
      </c>
      <c r="U3772" s="124">
        <v>17981</v>
      </c>
      <c r="V3772" s="123">
        <v>15796</v>
      </c>
      <c r="W3772" s="124">
        <v>18601</v>
      </c>
      <c r="X3772" s="123">
        <v>18516</v>
      </c>
      <c r="Y3772" s="124">
        <v>18947</v>
      </c>
      <c r="Z3772" s="123">
        <v>19488</v>
      </c>
      <c r="AA3772" s="124">
        <v>17805</v>
      </c>
      <c r="AB3772" s="123">
        <v>17270</v>
      </c>
      <c r="AC3772" s="124">
        <v>20122</v>
      </c>
      <c r="AD3772" s="123">
        <v>20083</v>
      </c>
      <c r="AE3772" s="125">
        <v>20910</v>
      </c>
      <c r="AF3772" s="126">
        <v>20817</v>
      </c>
    </row>
    <row r="3773" spans="2:32">
      <c r="B3773" s="127">
        <v>3735</v>
      </c>
      <c r="C3773" s="128">
        <v>3735</v>
      </c>
      <c r="D3773" s="129">
        <v>156</v>
      </c>
      <c r="E3773" s="130">
        <v>6</v>
      </c>
      <c r="F3773" s="131">
        <v>5</v>
      </c>
      <c r="G3773" s="132" t="s">
        <v>487</v>
      </c>
      <c r="H3773" s="133">
        <v>6</v>
      </c>
      <c r="I3773" s="128">
        <v>4</v>
      </c>
      <c r="J3773" s="129" t="s">
        <v>487</v>
      </c>
      <c r="K3773" s="134">
        <v>15</v>
      </c>
      <c r="L3773" s="108"/>
      <c r="M3773" s="81">
        <v>15474</v>
      </c>
      <c r="N3773" s="135">
        <v>16267</v>
      </c>
      <c r="O3773" s="136">
        <v>16499</v>
      </c>
      <c r="P3773" s="135">
        <v>14926</v>
      </c>
      <c r="Q3773" s="136">
        <v>14680</v>
      </c>
      <c r="R3773" s="135">
        <v>17182</v>
      </c>
      <c r="S3773" s="136">
        <v>17402</v>
      </c>
      <c r="T3773" s="135">
        <v>18122</v>
      </c>
      <c r="U3773" s="136">
        <v>17940</v>
      </c>
      <c r="V3773" s="135">
        <v>15972</v>
      </c>
      <c r="W3773" s="136">
        <v>18759</v>
      </c>
      <c r="X3773" s="135">
        <v>18556</v>
      </c>
      <c r="Y3773" s="136">
        <v>18980</v>
      </c>
      <c r="Z3773" s="135">
        <v>19418</v>
      </c>
      <c r="AA3773" s="136">
        <v>17780</v>
      </c>
      <c r="AB3773" s="135">
        <v>17433</v>
      </c>
      <c r="AC3773" s="136">
        <v>20260</v>
      </c>
      <c r="AD3773" s="135">
        <v>20110</v>
      </c>
      <c r="AE3773" s="137">
        <v>20885</v>
      </c>
      <c r="AF3773" s="138">
        <v>20731</v>
      </c>
    </row>
    <row r="3774" spans="2:32">
      <c r="B3774" s="114">
        <v>3736</v>
      </c>
      <c r="C3774" s="115">
        <v>3736</v>
      </c>
      <c r="D3774" s="116">
        <v>156</v>
      </c>
      <c r="E3774" s="117">
        <v>6</v>
      </c>
      <c r="F3774" s="118">
        <v>5</v>
      </c>
      <c r="G3774" s="119" t="s">
        <v>487</v>
      </c>
      <c r="H3774" s="120">
        <v>6</v>
      </c>
      <c r="I3774" s="115">
        <v>4</v>
      </c>
      <c r="J3774" s="116" t="s">
        <v>487</v>
      </c>
      <c r="K3774" s="121">
        <v>16</v>
      </c>
      <c r="L3774" s="108"/>
      <c r="M3774" s="122">
        <v>15831</v>
      </c>
      <c r="N3774" s="123">
        <v>16574</v>
      </c>
      <c r="O3774" s="124">
        <v>16762</v>
      </c>
      <c r="P3774" s="123">
        <v>15213</v>
      </c>
      <c r="Q3774" s="124">
        <v>15089</v>
      </c>
      <c r="R3774" s="123">
        <v>17703</v>
      </c>
      <c r="S3774" s="124">
        <v>17634</v>
      </c>
      <c r="T3774" s="123">
        <v>18361</v>
      </c>
      <c r="U3774" s="124">
        <v>18119</v>
      </c>
      <c r="V3774" s="123">
        <v>16338</v>
      </c>
      <c r="W3774" s="124">
        <v>19061</v>
      </c>
      <c r="X3774" s="123">
        <v>19161</v>
      </c>
      <c r="Y3774" s="124">
        <v>19141</v>
      </c>
      <c r="Z3774" s="123">
        <v>19506</v>
      </c>
      <c r="AA3774" s="124">
        <v>17933</v>
      </c>
      <c r="AB3774" s="123">
        <v>17737</v>
      </c>
      <c r="AC3774" s="124">
        <v>20508</v>
      </c>
      <c r="AD3774" s="123">
        <v>20226</v>
      </c>
      <c r="AE3774" s="125">
        <v>20943</v>
      </c>
      <c r="AF3774" s="126">
        <v>20770</v>
      </c>
    </row>
    <row r="3775" spans="2:32">
      <c r="B3775" s="127">
        <v>3737</v>
      </c>
      <c r="C3775" s="128">
        <v>3737</v>
      </c>
      <c r="D3775" s="129">
        <v>156</v>
      </c>
      <c r="E3775" s="130">
        <v>6</v>
      </c>
      <c r="F3775" s="131">
        <v>5</v>
      </c>
      <c r="G3775" s="132" t="s">
        <v>487</v>
      </c>
      <c r="H3775" s="133">
        <v>6</v>
      </c>
      <c r="I3775" s="128">
        <v>4</v>
      </c>
      <c r="J3775" s="129" t="s">
        <v>487</v>
      </c>
      <c r="K3775" s="134">
        <v>17</v>
      </c>
      <c r="L3775" s="108"/>
      <c r="M3775" s="81">
        <v>16269</v>
      </c>
      <c r="N3775" s="135">
        <v>16974</v>
      </c>
      <c r="O3775" s="136">
        <v>17067</v>
      </c>
      <c r="P3775" s="135">
        <v>15736</v>
      </c>
      <c r="Q3775" s="136">
        <v>15794</v>
      </c>
      <c r="R3775" s="135">
        <v>18087</v>
      </c>
      <c r="S3775" s="136">
        <v>18068</v>
      </c>
      <c r="T3775" s="135">
        <v>18764</v>
      </c>
      <c r="U3775" s="136">
        <v>18494</v>
      </c>
      <c r="V3775" s="135">
        <v>17070</v>
      </c>
      <c r="W3775" s="136">
        <v>19610</v>
      </c>
      <c r="X3775" s="135">
        <v>19635</v>
      </c>
      <c r="Y3775" s="136">
        <v>19545</v>
      </c>
      <c r="Z3775" s="135">
        <v>19914</v>
      </c>
      <c r="AA3775" s="136">
        <v>18497</v>
      </c>
      <c r="AB3775" s="135">
        <v>18450</v>
      </c>
      <c r="AC3775" s="136">
        <v>21085</v>
      </c>
      <c r="AD3775" s="135">
        <v>20644</v>
      </c>
      <c r="AE3775" s="137">
        <v>21379</v>
      </c>
      <c r="AF3775" s="138">
        <v>21186</v>
      </c>
    </row>
    <row r="3776" spans="2:32">
      <c r="B3776" s="114">
        <v>3738</v>
      </c>
      <c r="C3776" s="115">
        <v>3738</v>
      </c>
      <c r="D3776" s="116">
        <v>156</v>
      </c>
      <c r="E3776" s="117">
        <v>6</v>
      </c>
      <c r="F3776" s="118">
        <v>5</v>
      </c>
      <c r="G3776" s="119" t="s">
        <v>487</v>
      </c>
      <c r="H3776" s="120">
        <v>6</v>
      </c>
      <c r="I3776" s="115">
        <v>4</v>
      </c>
      <c r="J3776" s="116" t="s">
        <v>487</v>
      </c>
      <c r="K3776" s="121">
        <v>18</v>
      </c>
      <c r="L3776" s="108"/>
      <c r="M3776" s="122">
        <v>16395</v>
      </c>
      <c r="N3776" s="123">
        <v>17005</v>
      </c>
      <c r="O3776" s="124">
        <v>17208</v>
      </c>
      <c r="P3776" s="123">
        <v>16146</v>
      </c>
      <c r="Q3776" s="124">
        <v>16395</v>
      </c>
      <c r="R3776" s="123">
        <v>18262</v>
      </c>
      <c r="S3776" s="124">
        <v>18420</v>
      </c>
      <c r="T3776" s="123">
        <v>19101</v>
      </c>
      <c r="U3776" s="124">
        <v>18861</v>
      </c>
      <c r="V3776" s="123">
        <v>17846</v>
      </c>
      <c r="W3776" s="124">
        <v>20199</v>
      </c>
      <c r="X3776" s="123">
        <v>19896</v>
      </c>
      <c r="Y3776" s="124">
        <v>20046</v>
      </c>
      <c r="Z3776" s="123">
        <v>20557</v>
      </c>
      <c r="AA3776" s="124">
        <v>19298</v>
      </c>
      <c r="AB3776" s="123">
        <v>19402</v>
      </c>
      <c r="AC3776" s="124">
        <v>21808</v>
      </c>
      <c r="AD3776" s="123">
        <v>21254</v>
      </c>
      <c r="AE3776" s="125">
        <v>22089</v>
      </c>
      <c r="AF3776" s="126">
        <v>21906</v>
      </c>
    </row>
    <row r="3777" spans="2:32">
      <c r="B3777" s="127">
        <v>3739</v>
      </c>
      <c r="C3777" s="128">
        <v>3739</v>
      </c>
      <c r="D3777" s="129">
        <v>156</v>
      </c>
      <c r="E3777" s="130">
        <v>6</v>
      </c>
      <c r="F3777" s="131">
        <v>5</v>
      </c>
      <c r="G3777" s="132" t="s">
        <v>487</v>
      </c>
      <c r="H3777" s="133">
        <v>6</v>
      </c>
      <c r="I3777" s="128">
        <v>4</v>
      </c>
      <c r="J3777" s="129" t="s">
        <v>487</v>
      </c>
      <c r="K3777" s="134">
        <v>19</v>
      </c>
      <c r="L3777" s="108"/>
      <c r="M3777" s="81">
        <v>16597</v>
      </c>
      <c r="N3777" s="135">
        <v>17149</v>
      </c>
      <c r="O3777" s="136">
        <v>17378</v>
      </c>
      <c r="P3777" s="135">
        <v>16345</v>
      </c>
      <c r="Q3777" s="136">
        <v>16758</v>
      </c>
      <c r="R3777" s="135">
        <v>18583</v>
      </c>
      <c r="S3777" s="136">
        <v>18776</v>
      </c>
      <c r="T3777" s="135">
        <v>19391</v>
      </c>
      <c r="U3777" s="136">
        <v>19265</v>
      </c>
      <c r="V3777" s="135">
        <v>18296</v>
      </c>
      <c r="W3777" s="136">
        <v>20572</v>
      </c>
      <c r="X3777" s="135">
        <v>20529</v>
      </c>
      <c r="Y3777" s="136">
        <v>20832</v>
      </c>
      <c r="Z3777" s="135">
        <v>21288</v>
      </c>
      <c r="AA3777" s="136">
        <v>20097</v>
      </c>
      <c r="AB3777" s="135">
        <v>20191</v>
      </c>
      <c r="AC3777" s="136">
        <v>22377</v>
      </c>
      <c r="AD3777" s="135">
        <v>22229</v>
      </c>
      <c r="AE3777" s="137">
        <v>22845</v>
      </c>
      <c r="AF3777" s="138">
        <v>22801</v>
      </c>
    </row>
    <row r="3778" spans="2:32">
      <c r="B3778" s="114">
        <v>3740</v>
      </c>
      <c r="C3778" s="115">
        <v>3740</v>
      </c>
      <c r="D3778" s="116">
        <v>156</v>
      </c>
      <c r="E3778" s="117">
        <v>6</v>
      </c>
      <c r="F3778" s="118">
        <v>5</v>
      </c>
      <c r="G3778" s="119" t="s">
        <v>487</v>
      </c>
      <c r="H3778" s="120">
        <v>6</v>
      </c>
      <c r="I3778" s="115">
        <v>4</v>
      </c>
      <c r="J3778" s="116" t="s">
        <v>487</v>
      </c>
      <c r="K3778" s="121">
        <v>20</v>
      </c>
      <c r="L3778" s="108"/>
      <c r="M3778" s="122">
        <v>16737</v>
      </c>
      <c r="N3778" s="123">
        <v>17274</v>
      </c>
      <c r="O3778" s="124">
        <v>17364</v>
      </c>
      <c r="P3778" s="123">
        <v>16418</v>
      </c>
      <c r="Q3778" s="124">
        <v>16693</v>
      </c>
      <c r="R3778" s="123">
        <v>18881</v>
      </c>
      <c r="S3778" s="124">
        <v>18902</v>
      </c>
      <c r="T3778" s="123">
        <v>19658</v>
      </c>
      <c r="U3778" s="124">
        <v>19487</v>
      </c>
      <c r="V3778" s="123">
        <v>18420</v>
      </c>
      <c r="W3778" s="124">
        <v>20659</v>
      </c>
      <c r="X3778" s="123">
        <v>21217</v>
      </c>
      <c r="Y3778" s="124">
        <v>21428</v>
      </c>
      <c r="Z3778" s="123">
        <v>21869</v>
      </c>
      <c r="AA3778" s="124">
        <v>20804</v>
      </c>
      <c r="AB3778" s="123">
        <v>20653</v>
      </c>
      <c r="AC3778" s="124">
        <v>22803</v>
      </c>
      <c r="AD3778" s="123">
        <v>23045</v>
      </c>
      <c r="AE3778" s="125">
        <v>23811</v>
      </c>
      <c r="AF3778" s="126">
        <v>23535</v>
      </c>
    </row>
    <row r="3779" spans="2:32">
      <c r="B3779" s="127">
        <v>3741</v>
      </c>
      <c r="C3779" s="128">
        <v>3741</v>
      </c>
      <c r="D3779" s="129">
        <v>156</v>
      </c>
      <c r="E3779" s="130">
        <v>6</v>
      </c>
      <c r="F3779" s="131">
        <v>5</v>
      </c>
      <c r="G3779" s="132" t="s">
        <v>487</v>
      </c>
      <c r="H3779" s="133">
        <v>6</v>
      </c>
      <c r="I3779" s="128">
        <v>4</v>
      </c>
      <c r="J3779" s="129" t="s">
        <v>487</v>
      </c>
      <c r="K3779" s="134">
        <v>21</v>
      </c>
      <c r="L3779" s="108"/>
      <c r="M3779" s="81">
        <v>16264</v>
      </c>
      <c r="N3779" s="135">
        <v>17201</v>
      </c>
      <c r="O3779" s="136">
        <v>17114</v>
      </c>
      <c r="P3779" s="135">
        <v>16334</v>
      </c>
      <c r="Q3779" s="136">
        <v>16453</v>
      </c>
      <c r="R3779" s="135">
        <v>18561</v>
      </c>
      <c r="S3779" s="136">
        <v>18710</v>
      </c>
      <c r="T3779" s="135">
        <v>19847</v>
      </c>
      <c r="U3779" s="136">
        <v>19572</v>
      </c>
      <c r="V3779" s="135">
        <v>18450</v>
      </c>
      <c r="W3779" s="136">
        <v>20699</v>
      </c>
      <c r="X3779" s="135">
        <v>21372</v>
      </c>
      <c r="Y3779" s="136">
        <v>21770</v>
      </c>
      <c r="Z3779" s="135">
        <v>22441</v>
      </c>
      <c r="AA3779" s="136">
        <v>21535</v>
      </c>
      <c r="AB3779" s="135">
        <v>21070</v>
      </c>
      <c r="AC3779" s="136">
        <v>23178</v>
      </c>
      <c r="AD3779" s="135">
        <v>23681</v>
      </c>
      <c r="AE3779" s="137">
        <v>24780</v>
      </c>
      <c r="AF3779" s="138">
        <v>24351</v>
      </c>
    </row>
    <row r="3780" spans="2:32">
      <c r="B3780" s="114">
        <v>3742</v>
      </c>
      <c r="C3780" s="115">
        <v>3742</v>
      </c>
      <c r="D3780" s="116">
        <v>156</v>
      </c>
      <c r="E3780" s="117">
        <v>6</v>
      </c>
      <c r="F3780" s="118">
        <v>5</v>
      </c>
      <c r="G3780" s="119" t="s">
        <v>487</v>
      </c>
      <c r="H3780" s="120">
        <v>6</v>
      </c>
      <c r="I3780" s="115">
        <v>4</v>
      </c>
      <c r="J3780" s="116" t="s">
        <v>487</v>
      </c>
      <c r="K3780" s="121">
        <v>22</v>
      </c>
      <c r="L3780" s="108"/>
      <c r="M3780" s="122">
        <v>15314</v>
      </c>
      <c r="N3780" s="123">
        <v>16339</v>
      </c>
      <c r="O3780" s="124">
        <v>16386</v>
      </c>
      <c r="P3780" s="123">
        <v>15876</v>
      </c>
      <c r="Q3780" s="124">
        <v>16013</v>
      </c>
      <c r="R3780" s="123">
        <v>17725</v>
      </c>
      <c r="S3780" s="124">
        <v>18076</v>
      </c>
      <c r="T3780" s="123">
        <v>19133</v>
      </c>
      <c r="U3780" s="124">
        <v>19064</v>
      </c>
      <c r="V3780" s="123">
        <v>18190</v>
      </c>
      <c r="W3780" s="124">
        <v>20077</v>
      </c>
      <c r="X3780" s="123">
        <v>20810</v>
      </c>
      <c r="Y3780" s="124">
        <v>21457</v>
      </c>
      <c r="Z3780" s="123">
        <v>22222</v>
      </c>
      <c r="AA3780" s="124">
        <v>21565</v>
      </c>
      <c r="AB3780" s="123">
        <v>21041</v>
      </c>
      <c r="AC3780" s="124">
        <v>22753</v>
      </c>
      <c r="AD3780" s="123">
        <v>23561</v>
      </c>
      <c r="AE3780" s="125">
        <v>24545</v>
      </c>
      <c r="AF3780" s="126">
        <v>24291</v>
      </c>
    </row>
    <row r="3781" spans="2:32">
      <c r="B3781" s="127">
        <v>3743</v>
      </c>
      <c r="C3781" s="128">
        <v>3743</v>
      </c>
      <c r="D3781" s="129">
        <v>156</v>
      </c>
      <c r="E3781" s="130">
        <v>6</v>
      </c>
      <c r="F3781" s="131">
        <v>5</v>
      </c>
      <c r="G3781" s="132" t="s">
        <v>487</v>
      </c>
      <c r="H3781" s="133">
        <v>6</v>
      </c>
      <c r="I3781" s="128">
        <v>4</v>
      </c>
      <c r="J3781" s="129" t="s">
        <v>487</v>
      </c>
      <c r="K3781" s="134">
        <v>23</v>
      </c>
      <c r="L3781" s="108"/>
      <c r="M3781" s="81">
        <v>14133</v>
      </c>
      <c r="N3781" s="135">
        <v>15147</v>
      </c>
      <c r="O3781" s="136">
        <v>15297</v>
      </c>
      <c r="P3781" s="135">
        <v>15003</v>
      </c>
      <c r="Q3781" s="136">
        <v>15159</v>
      </c>
      <c r="R3781" s="135">
        <v>16534</v>
      </c>
      <c r="S3781" s="136">
        <v>17012</v>
      </c>
      <c r="T3781" s="135">
        <v>17953</v>
      </c>
      <c r="U3781" s="136">
        <v>18027</v>
      </c>
      <c r="V3781" s="135">
        <v>17398</v>
      </c>
      <c r="W3781" s="136">
        <v>18928</v>
      </c>
      <c r="X3781" s="135">
        <v>19736</v>
      </c>
      <c r="Y3781" s="136">
        <v>20498</v>
      </c>
      <c r="Z3781" s="135">
        <v>21274</v>
      </c>
      <c r="AA3781" s="136">
        <v>20857</v>
      </c>
      <c r="AB3781" s="135">
        <v>20313</v>
      </c>
      <c r="AC3781" s="136">
        <v>21662</v>
      </c>
      <c r="AD3781" s="135">
        <v>22672</v>
      </c>
      <c r="AE3781" s="137">
        <v>23551</v>
      </c>
      <c r="AF3781" s="138">
        <v>23400</v>
      </c>
    </row>
    <row r="3782" spans="2:32">
      <c r="B3782" s="114">
        <v>3744</v>
      </c>
      <c r="C3782" s="115">
        <v>3744</v>
      </c>
      <c r="D3782" s="116">
        <v>156</v>
      </c>
      <c r="E3782" s="117">
        <v>6</v>
      </c>
      <c r="F3782" s="118">
        <v>5</v>
      </c>
      <c r="G3782" s="119" t="s">
        <v>487</v>
      </c>
      <c r="H3782" s="120">
        <v>6</v>
      </c>
      <c r="I3782" s="115">
        <v>4</v>
      </c>
      <c r="J3782" s="116" t="s">
        <v>487</v>
      </c>
      <c r="K3782" s="121">
        <v>24</v>
      </c>
      <c r="L3782" s="108"/>
      <c r="M3782" s="122">
        <v>13301</v>
      </c>
      <c r="N3782" s="123">
        <v>14219</v>
      </c>
      <c r="O3782" s="124">
        <v>14493</v>
      </c>
      <c r="P3782" s="123">
        <v>14273</v>
      </c>
      <c r="Q3782" s="124">
        <v>14466</v>
      </c>
      <c r="R3782" s="123">
        <v>15672</v>
      </c>
      <c r="S3782" s="124">
        <v>16128</v>
      </c>
      <c r="T3782" s="123">
        <v>16976</v>
      </c>
      <c r="U3782" s="124">
        <v>17199</v>
      </c>
      <c r="V3782" s="123">
        <v>16736</v>
      </c>
      <c r="W3782" s="124">
        <v>17930</v>
      </c>
      <c r="X3782" s="123">
        <v>18903</v>
      </c>
      <c r="Y3782" s="124">
        <v>19650</v>
      </c>
      <c r="Z3782" s="123">
        <v>20530</v>
      </c>
      <c r="AA3782" s="124">
        <v>20182</v>
      </c>
      <c r="AB3782" s="123">
        <v>19703</v>
      </c>
      <c r="AC3782" s="124">
        <v>20670</v>
      </c>
      <c r="AD3782" s="123">
        <v>21866</v>
      </c>
      <c r="AE3782" s="125">
        <v>22661</v>
      </c>
      <c r="AF3782" s="126">
        <v>22678</v>
      </c>
    </row>
    <row r="3783" spans="2:32">
      <c r="B3783" s="127">
        <v>3745</v>
      </c>
      <c r="C3783" s="128">
        <v>3745</v>
      </c>
      <c r="D3783" s="129">
        <v>157</v>
      </c>
      <c r="E3783" s="130">
        <v>6</v>
      </c>
      <c r="F3783" s="131">
        <v>6</v>
      </c>
      <c r="G3783" s="132" t="s">
        <v>487</v>
      </c>
      <c r="H3783" s="133">
        <v>6</v>
      </c>
      <c r="I3783" s="128">
        <v>5</v>
      </c>
      <c r="J3783" s="129" t="s">
        <v>487</v>
      </c>
      <c r="K3783" s="134">
        <v>1</v>
      </c>
      <c r="L3783" s="108"/>
      <c r="M3783" s="81">
        <v>12641</v>
      </c>
      <c r="N3783" s="135">
        <v>13449</v>
      </c>
      <c r="O3783" s="136">
        <v>13635</v>
      </c>
      <c r="P3783" s="135">
        <v>13401</v>
      </c>
      <c r="Q3783" s="136">
        <v>13727</v>
      </c>
      <c r="R3783" s="135">
        <v>14961</v>
      </c>
      <c r="S3783" s="136">
        <v>15518</v>
      </c>
      <c r="T3783" s="135">
        <v>16112</v>
      </c>
      <c r="U3783" s="136">
        <v>16122</v>
      </c>
      <c r="V3783" s="135">
        <v>15947</v>
      </c>
      <c r="W3783" s="136">
        <v>17385</v>
      </c>
      <c r="X3783" s="135">
        <v>18303</v>
      </c>
      <c r="Y3783" s="136">
        <v>19101</v>
      </c>
      <c r="Z3783" s="135">
        <v>19247</v>
      </c>
      <c r="AA3783" s="136">
        <v>18385</v>
      </c>
      <c r="AB3783" s="135">
        <v>18847</v>
      </c>
      <c r="AC3783" s="136">
        <v>20460</v>
      </c>
      <c r="AD3783" s="135">
        <v>21330</v>
      </c>
      <c r="AE3783" s="137">
        <v>21854</v>
      </c>
      <c r="AF3783" s="138">
        <v>21290</v>
      </c>
    </row>
    <row r="3784" spans="2:32">
      <c r="B3784" s="114">
        <v>3746</v>
      </c>
      <c r="C3784" s="115">
        <v>3746</v>
      </c>
      <c r="D3784" s="116">
        <v>157</v>
      </c>
      <c r="E3784" s="117">
        <v>6</v>
      </c>
      <c r="F3784" s="118">
        <v>6</v>
      </c>
      <c r="G3784" s="119" t="s">
        <v>487</v>
      </c>
      <c r="H3784" s="120">
        <v>6</v>
      </c>
      <c r="I3784" s="115">
        <v>5</v>
      </c>
      <c r="J3784" s="116" t="s">
        <v>487</v>
      </c>
      <c r="K3784" s="121">
        <v>2</v>
      </c>
      <c r="L3784" s="108"/>
      <c r="M3784" s="122">
        <v>12387</v>
      </c>
      <c r="N3784" s="123">
        <v>13107</v>
      </c>
      <c r="O3784" s="124">
        <v>13278</v>
      </c>
      <c r="P3784" s="123">
        <v>13048</v>
      </c>
      <c r="Q3784" s="124">
        <v>13437</v>
      </c>
      <c r="R3784" s="123">
        <v>14657</v>
      </c>
      <c r="S3784" s="124">
        <v>15125</v>
      </c>
      <c r="T3784" s="123">
        <v>15658</v>
      </c>
      <c r="U3784" s="124">
        <v>15659</v>
      </c>
      <c r="V3784" s="123">
        <v>15565</v>
      </c>
      <c r="W3784" s="124">
        <v>16924</v>
      </c>
      <c r="X3784" s="123">
        <v>17885</v>
      </c>
      <c r="Y3784" s="124">
        <v>18593</v>
      </c>
      <c r="Z3784" s="123">
        <v>18670</v>
      </c>
      <c r="AA3784" s="124">
        <v>17859</v>
      </c>
      <c r="AB3784" s="123">
        <v>18369</v>
      </c>
      <c r="AC3784" s="124">
        <v>19884</v>
      </c>
      <c r="AD3784" s="123">
        <v>20742</v>
      </c>
      <c r="AE3784" s="125">
        <v>21178</v>
      </c>
      <c r="AF3784" s="126">
        <v>20647</v>
      </c>
    </row>
    <row r="3785" spans="2:32">
      <c r="B3785" s="127">
        <v>3747</v>
      </c>
      <c r="C3785" s="128">
        <v>3747</v>
      </c>
      <c r="D3785" s="129">
        <v>157</v>
      </c>
      <c r="E3785" s="130">
        <v>6</v>
      </c>
      <c r="F3785" s="131">
        <v>6</v>
      </c>
      <c r="G3785" s="132" t="s">
        <v>487</v>
      </c>
      <c r="H3785" s="133">
        <v>6</v>
      </c>
      <c r="I3785" s="128">
        <v>5</v>
      </c>
      <c r="J3785" s="129" t="s">
        <v>487</v>
      </c>
      <c r="K3785" s="134">
        <v>3</v>
      </c>
      <c r="L3785" s="108"/>
      <c r="M3785" s="81">
        <v>12259</v>
      </c>
      <c r="N3785" s="135">
        <v>12916</v>
      </c>
      <c r="O3785" s="136">
        <v>13011</v>
      </c>
      <c r="P3785" s="135">
        <v>12869</v>
      </c>
      <c r="Q3785" s="136">
        <v>13322</v>
      </c>
      <c r="R3785" s="135">
        <v>14436</v>
      </c>
      <c r="S3785" s="136">
        <v>14890</v>
      </c>
      <c r="T3785" s="135">
        <v>15382</v>
      </c>
      <c r="U3785" s="136">
        <v>15285</v>
      </c>
      <c r="V3785" s="135">
        <v>15365</v>
      </c>
      <c r="W3785" s="136">
        <v>16597</v>
      </c>
      <c r="X3785" s="135">
        <v>17520</v>
      </c>
      <c r="Y3785" s="136">
        <v>18202</v>
      </c>
      <c r="Z3785" s="135">
        <v>18156</v>
      </c>
      <c r="AA3785" s="136">
        <v>17480</v>
      </c>
      <c r="AB3785" s="135">
        <v>18049</v>
      </c>
      <c r="AC3785" s="136">
        <v>19436</v>
      </c>
      <c r="AD3785" s="135">
        <v>20259</v>
      </c>
      <c r="AE3785" s="137">
        <v>20648</v>
      </c>
      <c r="AF3785" s="138">
        <v>20052</v>
      </c>
    </row>
    <row r="3786" spans="2:32">
      <c r="B3786" s="114">
        <v>3748</v>
      </c>
      <c r="C3786" s="115">
        <v>3748</v>
      </c>
      <c r="D3786" s="116">
        <v>157</v>
      </c>
      <c r="E3786" s="117">
        <v>6</v>
      </c>
      <c r="F3786" s="118">
        <v>6</v>
      </c>
      <c r="G3786" s="119" t="s">
        <v>487</v>
      </c>
      <c r="H3786" s="120">
        <v>6</v>
      </c>
      <c r="I3786" s="115">
        <v>5</v>
      </c>
      <c r="J3786" s="116" t="s">
        <v>487</v>
      </c>
      <c r="K3786" s="121">
        <v>4</v>
      </c>
      <c r="L3786" s="108"/>
      <c r="M3786" s="122">
        <v>12301</v>
      </c>
      <c r="N3786" s="123">
        <v>12903</v>
      </c>
      <c r="O3786" s="124">
        <v>12927</v>
      </c>
      <c r="P3786" s="123">
        <v>12770</v>
      </c>
      <c r="Q3786" s="124">
        <v>13313</v>
      </c>
      <c r="R3786" s="123">
        <v>14391</v>
      </c>
      <c r="S3786" s="124">
        <v>14780</v>
      </c>
      <c r="T3786" s="123">
        <v>15184</v>
      </c>
      <c r="U3786" s="124">
        <v>14971</v>
      </c>
      <c r="V3786" s="123">
        <v>15157</v>
      </c>
      <c r="W3786" s="124">
        <v>16236</v>
      </c>
      <c r="X3786" s="123">
        <v>17135</v>
      </c>
      <c r="Y3786" s="124">
        <v>17711</v>
      </c>
      <c r="Z3786" s="123">
        <v>17528</v>
      </c>
      <c r="AA3786" s="124">
        <v>16916</v>
      </c>
      <c r="AB3786" s="123">
        <v>17571</v>
      </c>
      <c r="AC3786" s="124">
        <v>18791</v>
      </c>
      <c r="AD3786" s="123">
        <v>19564</v>
      </c>
      <c r="AE3786" s="125">
        <v>19877</v>
      </c>
      <c r="AF3786" s="126">
        <v>19248</v>
      </c>
    </row>
    <row r="3787" spans="2:32">
      <c r="B3787" s="127">
        <v>3749</v>
      </c>
      <c r="C3787" s="128">
        <v>3749</v>
      </c>
      <c r="D3787" s="129">
        <v>157</v>
      </c>
      <c r="E3787" s="130">
        <v>6</v>
      </c>
      <c r="F3787" s="131">
        <v>6</v>
      </c>
      <c r="G3787" s="132" t="s">
        <v>487</v>
      </c>
      <c r="H3787" s="133">
        <v>6</v>
      </c>
      <c r="I3787" s="128">
        <v>5</v>
      </c>
      <c r="J3787" s="129" t="s">
        <v>487</v>
      </c>
      <c r="K3787" s="134">
        <v>5</v>
      </c>
      <c r="L3787" s="108"/>
      <c r="M3787" s="81">
        <v>12560</v>
      </c>
      <c r="N3787" s="135">
        <v>13210</v>
      </c>
      <c r="O3787" s="136">
        <v>12798</v>
      </c>
      <c r="P3787" s="135">
        <v>12613</v>
      </c>
      <c r="Q3787" s="136">
        <v>13484</v>
      </c>
      <c r="R3787" s="135">
        <v>14509</v>
      </c>
      <c r="S3787" s="136">
        <v>14870</v>
      </c>
      <c r="T3787" s="135">
        <v>15266</v>
      </c>
      <c r="U3787" s="136">
        <v>14598</v>
      </c>
      <c r="V3787" s="135">
        <v>15086</v>
      </c>
      <c r="W3787" s="136">
        <v>16087</v>
      </c>
      <c r="X3787" s="135">
        <v>16875</v>
      </c>
      <c r="Y3787" s="136">
        <v>17354</v>
      </c>
      <c r="Z3787" s="135">
        <v>16756</v>
      </c>
      <c r="AA3787" s="136">
        <v>16243</v>
      </c>
      <c r="AB3787" s="135">
        <v>17191</v>
      </c>
      <c r="AC3787" s="136">
        <v>18315</v>
      </c>
      <c r="AD3787" s="135">
        <v>18962</v>
      </c>
      <c r="AE3787" s="137">
        <v>19286</v>
      </c>
      <c r="AF3787" s="138">
        <v>18272</v>
      </c>
    </row>
    <row r="3788" spans="2:32">
      <c r="B3788" s="114">
        <v>3750</v>
      </c>
      <c r="C3788" s="115">
        <v>3750</v>
      </c>
      <c r="D3788" s="116">
        <v>157</v>
      </c>
      <c r="E3788" s="117">
        <v>6</v>
      </c>
      <c r="F3788" s="118">
        <v>6</v>
      </c>
      <c r="G3788" s="119" t="s">
        <v>487</v>
      </c>
      <c r="H3788" s="120">
        <v>6</v>
      </c>
      <c r="I3788" s="115">
        <v>5</v>
      </c>
      <c r="J3788" s="116" t="s">
        <v>487</v>
      </c>
      <c r="K3788" s="121">
        <v>6</v>
      </c>
      <c r="L3788" s="108"/>
      <c r="M3788" s="122">
        <v>13351</v>
      </c>
      <c r="N3788" s="123">
        <v>14074</v>
      </c>
      <c r="O3788" s="124">
        <v>13029</v>
      </c>
      <c r="P3788" s="123">
        <v>12688</v>
      </c>
      <c r="Q3788" s="124">
        <v>14303</v>
      </c>
      <c r="R3788" s="123">
        <v>15234</v>
      </c>
      <c r="S3788" s="124">
        <v>15504</v>
      </c>
      <c r="T3788" s="123">
        <v>15875</v>
      </c>
      <c r="U3788" s="124">
        <v>14561</v>
      </c>
      <c r="V3788" s="123">
        <v>15620</v>
      </c>
      <c r="W3788" s="124">
        <v>16590</v>
      </c>
      <c r="X3788" s="123">
        <v>17217</v>
      </c>
      <c r="Y3788" s="124">
        <v>17475</v>
      </c>
      <c r="Z3788" s="123">
        <v>16321</v>
      </c>
      <c r="AA3788" s="124">
        <v>15762</v>
      </c>
      <c r="AB3788" s="123">
        <v>17402</v>
      </c>
      <c r="AC3788" s="124">
        <v>18450</v>
      </c>
      <c r="AD3788" s="123">
        <v>18837</v>
      </c>
      <c r="AE3788" s="125">
        <v>19147</v>
      </c>
      <c r="AF3788" s="126">
        <v>17638</v>
      </c>
    </row>
    <row r="3789" spans="2:32">
      <c r="B3789" s="127">
        <v>3751</v>
      </c>
      <c r="C3789" s="128">
        <v>3751</v>
      </c>
      <c r="D3789" s="129">
        <v>157</v>
      </c>
      <c r="E3789" s="130">
        <v>6</v>
      </c>
      <c r="F3789" s="131">
        <v>6</v>
      </c>
      <c r="G3789" s="132" t="s">
        <v>487</v>
      </c>
      <c r="H3789" s="133">
        <v>6</v>
      </c>
      <c r="I3789" s="128">
        <v>5</v>
      </c>
      <c r="J3789" s="129" t="s">
        <v>487</v>
      </c>
      <c r="K3789" s="134">
        <v>7</v>
      </c>
      <c r="L3789" s="108"/>
      <c r="M3789" s="81">
        <v>14328</v>
      </c>
      <c r="N3789" s="135">
        <v>15024</v>
      </c>
      <c r="O3789" s="136">
        <v>13381</v>
      </c>
      <c r="P3789" s="135">
        <v>12676</v>
      </c>
      <c r="Q3789" s="136">
        <v>15322</v>
      </c>
      <c r="R3789" s="135">
        <v>16169</v>
      </c>
      <c r="S3789" s="136">
        <v>16379</v>
      </c>
      <c r="T3789" s="135">
        <v>16675</v>
      </c>
      <c r="U3789" s="136">
        <v>14637</v>
      </c>
      <c r="V3789" s="135">
        <v>16411</v>
      </c>
      <c r="W3789" s="136">
        <v>17217</v>
      </c>
      <c r="X3789" s="135">
        <v>17784</v>
      </c>
      <c r="Y3789" s="136">
        <v>17967</v>
      </c>
      <c r="Z3789" s="135">
        <v>16094</v>
      </c>
      <c r="AA3789" s="136">
        <v>15267</v>
      </c>
      <c r="AB3789" s="135">
        <v>17964</v>
      </c>
      <c r="AC3789" s="136">
        <v>18742</v>
      </c>
      <c r="AD3789" s="135">
        <v>19149</v>
      </c>
      <c r="AE3789" s="137">
        <v>19364</v>
      </c>
      <c r="AF3789" s="138">
        <v>17280</v>
      </c>
    </row>
    <row r="3790" spans="2:32">
      <c r="B3790" s="114">
        <v>3752</v>
      </c>
      <c r="C3790" s="115">
        <v>3752</v>
      </c>
      <c r="D3790" s="116">
        <v>157</v>
      </c>
      <c r="E3790" s="117">
        <v>6</v>
      </c>
      <c r="F3790" s="118">
        <v>6</v>
      </c>
      <c r="G3790" s="119" t="s">
        <v>487</v>
      </c>
      <c r="H3790" s="120">
        <v>6</v>
      </c>
      <c r="I3790" s="115">
        <v>5</v>
      </c>
      <c r="J3790" s="116" t="s">
        <v>487</v>
      </c>
      <c r="K3790" s="121">
        <v>8</v>
      </c>
      <c r="L3790" s="108"/>
      <c r="M3790" s="122">
        <v>14596</v>
      </c>
      <c r="N3790" s="123">
        <v>15292</v>
      </c>
      <c r="O3790" s="124">
        <v>13937</v>
      </c>
      <c r="P3790" s="123">
        <v>13004</v>
      </c>
      <c r="Q3790" s="124">
        <v>15871</v>
      </c>
      <c r="R3790" s="123">
        <v>16404</v>
      </c>
      <c r="S3790" s="124">
        <v>16753</v>
      </c>
      <c r="T3790" s="123">
        <v>16923</v>
      </c>
      <c r="U3790" s="124">
        <v>15077</v>
      </c>
      <c r="V3790" s="123">
        <v>16976</v>
      </c>
      <c r="W3790" s="124">
        <v>17463</v>
      </c>
      <c r="X3790" s="123">
        <v>17829</v>
      </c>
      <c r="Y3790" s="124">
        <v>18181</v>
      </c>
      <c r="Z3790" s="123">
        <v>16379</v>
      </c>
      <c r="AA3790" s="124">
        <v>15396</v>
      </c>
      <c r="AB3790" s="123">
        <v>18422</v>
      </c>
      <c r="AC3790" s="124">
        <v>18855</v>
      </c>
      <c r="AD3790" s="123">
        <v>19300</v>
      </c>
      <c r="AE3790" s="125">
        <v>19417</v>
      </c>
      <c r="AF3790" s="126">
        <v>17539</v>
      </c>
    </row>
    <row r="3791" spans="2:32">
      <c r="B3791" s="127">
        <v>3753</v>
      </c>
      <c r="C3791" s="128">
        <v>3753</v>
      </c>
      <c r="D3791" s="129">
        <v>157</v>
      </c>
      <c r="E3791" s="130">
        <v>6</v>
      </c>
      <c r="F3791" s="131">
        <v>6</v>
      </c>
      <c r="G3791" s="132" t="s">
        <v>487</v>
      </c>
      <c r="H3791" s="133">
        <v>6</v>
      </c>
      <c r="I3791" s="128">
        <v>5</v>
      </c>
      <c r="J3791" s="129" t="s">
        <v>487</v>
      </c>
      <c r="K3791" s="134">
        <v>9</v>
      </c>
      <c r="L3791" s="108"/>
      <c r="M3791" s="81">
        <v>14643</v>
      </c>
      <c r="N3791" s="135">
        <v>15443</v>
      </c>
      <c r="O3791" s="136">
        <v>14376</v>
      </c>
      <c r="P3791" s="135">
        <v>13400</v>
      </c>
      <c r="Q3791" s="136">
        <v>16081</v>
      </c>
      <c r="R3791" s="135">
        <v>16421</v>
      </c>
      <c r="S3791" s="136">
        <v>17041</v>
      </c>
      <c r="T3791" s="135">
        <v>17048</v>
      </c>
      <c r="U3791" s="136">
        <v>15458</v>
      </c>
      <c r="V3791" s="135">
        <v>17232</v>
      </c>
      <c r="W3791" s="136">
        <v>17578</v>
      </c>
      <c r="X3791" s="135">
        <v>17763</v>
      </c>
      <c r="Y3791" s="136">
        <v>18373</v>
      </c>
      <c r="Z3791" s="135">
        <v>16672</v>
      </c>
      <c r="AA3791" s="136">
        <v>15657</v>
      </c>
      <c r="AB3791" s="135">
        <v>18585</v>
      </c>
      <c r="AC3791" s="136">
        <v>18921</v>
      </c>
      <c r="AD3791" s="135">
        <v>19480</v>
      </c>
      <c r="AE3791" s="137">
        <v>19492</v>
      </c>
      <c r="AF3791" s="138">
        <v>17812</v>
      </c>
    </row>
    <row r="3792" spans="2:32">
      <c r="B3792" s="114">
        <v>3754</v>
      </c>
      <c r="C3792" s="115">
        <v>3754</v>
      </c>
      <c r="D3792" s="116">
        <v>157</v>
      </c>
      <c r="E3792" s="117">
        <v>6</v>
      </c>
      <c r="F3792" s="118">
        <v>6</v>
      </c>
      <c r="G3792" s="119" t="s">
        <v>487</v>
      </c>
      <c r="H3792" s="120">
        <v>6</v>
      </c>
      <c r="I3792" s="115">
        <v>5</v>
      </c>
      <c r="J3792" s="116" t="s">
        <v>487</v>
      </c>
      <c r="K3792" s="121">
        <v>10</v>
      </c>
      <c r="L3792" s="108"/>
      <c r="M3792" s="122">
        <v>14782</v>
      </c>
      <c r="N3792" s="123">
        <v>15627</v>
      </c>
      <c r="O3792" s="124">
        <v>14687</v>
      </c>
      <c r="P3792" s="123">
        <v>13752</v>
      </c>
      <c r="Q3792" s="124">
        <v>16421</v>
      </c>
      <c r="R3792" s="123">
        <v>16622</v>
      </c>
      <c r="S3792" s="124">
        <v>17271</v>
      </c>
      <c r="T3792" s="123">
        <v>17307</v>
      </c>
      <c r="U3792" s="124">
        <v>15863</v>
      </c>
      <c r="V3792" s="123">
        <v>17669</v>
      </c>
      <c r="W3792" s="124">
        <v>17962</v>
      </c>
      <c r="X3792" s="123">
        <v>18070</v>
      </c>
      <c r="Y3792" s="124">
        <v>18696</v>
      </c>
      <c r="Z3792" s="123">
        <v>17162</v>
      </c>
      <c r="AA3792" s="124">
        <v>16183</v>
      </c>
      <c r="AB3792" s="123">
        <v>19090</v>
      </c>
      <c r="AC3792" s="124">
        <v>19370</v>
      </c>
      <c r="AD3792" s="123">
        <v>19860</v>
      </c>
      <c r="AE3792" s="125">
        <v>19907</v>
      </c>
      <c r="AF3792" s="126">
        <v>18362</v>
      </c>
    </row>
    <row r="3793" spans="2:32">
      <c r="B3793" s="127">
        <v>3755</v>
      </c>
      <c r="C3793" s="128">
        <v>3755</v>
      </c>
      <c r="D3793" s="129">
        <v>157</v>
      </c>
      <c r="E3793" s="130">
        <v>6</v>
      </c>
      <c r="F3793" s="131">
        <v>6</v>
      </c>
      <c r="G3793" s="132" t="s">
        <v>487</v>
      </c>
      <c r="H3793" s="133">
        <v>6</v>
      </c>
      <c r="I3793" s="128">
        <v>5</v>
      </c>
      <c r="J3793" s="129" t="s">
        <v>487</v>
      </c>
      <c r="K3793" s="134">
        <v>11</v>
      </c>
      <c r="L3793" s="108"/>
      <c r="M3793" s="81">
        <v>14849</v>
      </c>
      <c r="N3793" s="135">
        <v>15729</v>
      </c>
      <c r="O3793" s="136">
        <v>14865</v>
      </c>
      <c r="P3793" s="135">
        <v>13969</v>
      </c>
      <c r="Q3793" s="136">
        <v>16614</v>
      </c>
      <c r="R3793" s="135">
        <v>16770</v>
      </c>
      <c r="S3793" s="136">
        <v>17474</v>
      </c>
      <c r="T3793" s="135">
        <v>17496</v>
      </c>
      <c r="U3793" s="136">
        <v>16127</v>
      </c>
      <c r="V3793" s="135">
        <v>17948</v>
      </c>
      <c r="W3793" s="136">
        <v>18299</v>
      </c>
      <c r="X3793" s="135">
        <v>18328</v>
      </c>
      <c r="Y3793" s="136">
        <v>19006</v>
      </c>
      <c r="Z3793" s="135">
        <v>17520</v>
      </c>
      <c r="AA3793" s="136">
        <v>16556</v>
      </c>
      <c r="AB3793" s="135">
        <v>19439</v>
      </c>
      <c r="AC3793" s="136">
        <v>19775</v>
      </c>
      <c r="AD3793" s="135">
        <v>20238</v>
      </c>
      <c r="AE3793" s="137">
        <v>20261</v>
      </c>
      <c r="AF3793" s="138">
        <v>18776</v>
      </c>
    </row>
    <row r="3794" spans="2:32">
      <c r="B3794" s="114">
        <v>3756</v>
      </c>
      <c r="C3794" s="115">
        <v>3756</v>
      </c>
      <c r="D3794" s="116">
        <v>157</v>
      </c>
      <c r="E3794" s="117">
        <v>6</v>
      </c>
      <c r="F3794" s="118">
        <v>6</v>
      </c>
      <c r="G3794" s="119" t="s">
        <v>487</v>
      </c>
      <c r="H3794" s="120">
        <v>6</v>
      </c>
      <c r="I3794" s="115">
        <v>5</v>
      </c>
      <c r="J3794" s="116" t="s">
        <v>487</v>
      </c>
      <c r="K3794" s="121">
        <v>12</v>
      </c>
      <c r="L3794" s="108"/>
      <c r="M3794" s="122">
        <v>14843</v>
      </c>
      <c r="N3794" s="123">
        <v>15803</v>
      </c>
      <c r="O3794" s="124">
        <v>14845</v>
      </c>
      <c r="P3794" s="123">
        <v>14166</v>
      </c>
      <c r="Q3794" s="124">
        <v>16679</v>
      </c>
      <c r="R3794" s="123">
        <v>16903</v>
      </c>
      <c r="S3794" s="124">
        <v>17599</v>
      </c>
      <c r="T3794" s="123">
        <v>17601</v>
      </c>
      <c r="U3794" s="124">
        <v>16140</v>
      </c>
      <c r="V3794" s="123">
        <v>18050</v>
      </c>
      <c r="W3794" s="124">
        <v>18545</v>
      </c>
      <c r="X3794" s="123">
        <v>18541</v>
      </c>
      <c r="Y3794" s="124">
        <v>19214</v>
      </c>
      <c r="Z3794" s="123">
        <v>17570</v>
      </c>
      <c r="AA3794" s="124">
        <v>16823</v>
      </c>
      <c r="AB3794" s="123">
        <v>19577</v>
      </c>
      <c r="AC3794" s="124">
        <v>20080</v>
      </c>
      <c r="AD3794" s="123">
        <v>20482</v>
      </c>
      <c r="AE3794" s="125">
        <v>20458</v>
      </c>
      <c r="AF3794" s="126">
        <v>18842</v>
      </c>
    </row>
    <row r="3795" spans="2:32">
      <c r="B3795" s="127">
        <v>3757</v>
      </c>
      <c r="C3795" s="128">
        <v>3757</v>
      </c>
      <c r="D3795" s="129">
        <v>157</v>
      </c>
      <c r="E3795" s="130">
        <v>6</v>
      </c>
      <c r="F3795" s="131">
        <v>6</v>
      </c>
      <c r="G3795" s="132" t="s">
        <v>487</v>
      </c>
      <c r="H3795" s="133">
        <v>6</v>
      </c>
      <c r="I3795" s="128">
        <v>5</v>
      </c>
      <c r="J3795" s="129" t="s">
        <v>487</v>
      </c>
      <c r="K3795" s="134">
        <v>13</v>
      </c>
      <c r="L3795" s="108"/>
      <c r="M3795" s="81">
        <v>14911</v>
      </c>
      <c r="N3795" s="135">
        <v>15919</v>
      </c>
      <c r="O3795" s="136">
        <v>14742</v>
      </c>
      <c r="P3795" s="135">
        <v>14197</v>
      </c>
      <c r="Q3795" s="136">
        <v>16853</v>
      </c>
      <c r="R3795" s="135">
        <v>16960</v>
      </c>
      <c r="S3795" s="136">
        <v>17772</v>
      </c>
      <c r="T3795" s="135">
        <v>17727</v>
      </c>
      <c r="U3795" s="136">
        <v>16049</v>
      </c>
      <c r="V3795" s="135">
        <v>18231</v>
      </c>
      <c r="W3795" s="136">
        <v>18753</v>
      </c>
      <c r="X3795" s="135">
        <v>18610</v>
      </c>
      <c r="Y3795" s="136">
        <v>19416</v>
      </c>
      <c r="Z3795" s="135">
        <v>17480</v>
      </c>
      <c r="AA3795" s="136">
        <v>16879</v>
      </c>
      <c r="AB3795" s="135">
        <v>19766</v>
      </c>
      <c r="AC3795" s="136">
        <v>20298</v>
      </c>
      <c r="AD3795" s="135">
        <v>20693</v>
      </c>
      <c r="AE3795" s="137">
        <v>20616</v>
      </c>
      <c r="AF3795" s="138">
        <v>18758</v>
      </c>
    </row>
    <row r="3796" spans="2:32">
      <c r="B3796" s="114">
        <v>3758</v>
      </c>
      <c r="C3796" s="115">
        <v>3758</v>
      </c>
      <c r="D3796" s="116">
        <v>157</v>
      </c>
      <c r="E3796" s="117">
        <v>6</v>
      </c>
      <c r="F3796" s="118">
        <v>6</v>
      </c>
      <c r="G3796" s="119" t="s">
        <v>487</v>
      </c>
      <c r="H3796" s="120">
        <v>6</v>
      </c>
      <c r="I3796" s="115">
        <v>5</v>
      </c>
      <c r="J3796" s="116" t="s">
        <v>487</v>
      </c>
      <c r="K3796" s="121">
        <v>14</v>
      </c>
      <c r="L3796" s="108"/>
      <c r="M3796" s="122">
        <v>14988</v>
      </c>
      <c r="N3796" s="123">
        <v>15996</v>
      </c>
      <c r="O3796" s="124">
        <v>14814</v>
      </c>
      <c r="P3796" s="123">
        <v>14379</v>
      </c>
      <c r="Q3796" s="124">
        <v>17025</v>
      </c>
      <c r="R3796" s="123">
        <v>17025</v>
      </c>
      <c r="S3796" s="124">
        <v>17864</v>
      </c>
      <c r="T3796" s="123">
        <v>17802</v>
      </c>
      <c r="U3796" s="124">
        <v>16115</v>
      </c>
      <c r="V3796" s="123">
        <v>18387</v>
      </c>
      <c r="W3796" s="124">
        <v>18909</v>
      </c>
      <c r="X3796" s="123">
        <v>18663</v>
      </c>
      <c r="Y3796" s="124">
        <v>19471</v>
      </c>
      <c r="Z3796" s="123">
        <v>17519</v>
      </c>
      <c r="AA3796" s="124">
        <v>17040</v>
      </c>
      <c r="AB3796" s="123">
        <v>19895</v>
      </c>
      <c r="AC3796" s="124">
        <v>20433</v>
      </c>
      <c r="AD3796" s="123">
        <v>20726</v>
      </c>
      <c r="AE3796" s="125">
        <v>20648</v>
      </c>
      <c r="AF3796" s="126">
        <v>18782</v>
      </c>
    </row>
    <row r="3797" spans="2:32">
      <c r="B3797" s="127">
        <v>3759</v>
      </c>
      <c r="C3797" s="128">
        <v>3759</v>
      </c>
      <c r="D3797" s="129">
        <v>157</v>
      </c>
      <c r="E3797" s="130">
        <v>6</v>
      </c>
      <c r="F3797" s="131">
        <v>6</v>
      </c>
      <c r="G3797" s="132" t="s">
        <v>487</v>
      </c>
      <c r="H3797" s="133">
        <v>6</v>
      </c>
      <c r="I3797" s="128">
        <v>5</v>
      </c>
      <c r="J3797" s="129" t="s">
        <v>487</v>
      </c>
      <c r="K3797" s="134">
        <v>15</v>
      </c>
      <c r="L3797" s="108"/>
      <c r="M3797" s="81">
        <v>15210</v>
      </c>
      <c r="N3797" s="135">
        <v>16155</v>
      </c>
      <c r="O3797" s="136">
        <v>14957</v>
      </c>
      <c r="P3797" s="135">
        <v>14689</v>
      </c>
      <c r="Q3797" s="136">
        <v>17333</v>
      </c>
      <c r="R3797" s="135">
        <v>17216</v>
      </c>
      <c r="S3797" s="136">
        <v>18036</v>
      </c>
      <c r="T3797" s="135">
        <v>17903</v>
      </c>
      <c r="U3797" s="136">
        <v>16248</v>
      </c>
      <c r="V3797" s="135">
        <v>18680</v>
      </c>
      <c r="W3797" s="136">
        <v>19125</v>
      </c>
      <c r="X3797" s="135">
        <v>18841</v>
      </c>
      <c r="Y3797" s="136">
        <v>19604</v>
      </c>
      <c r="Z3797" s="135">
        <v>17631</v>
      </c>
      <c r="AA3797" s="136">
        <v>17337</v>
      </c>
      <c r="AB3797" s="135">
        <v>20171</v>
      </c>
      <c r="AC3797" s="136">
        <v>20620</v>
      </c>
      <c r="AD3797" s="135">
        <v>20834</v>
      </c>
      <c r="AE3797" s="137">
        <v>20692</v>
      </c>
      <c r="AF3797" s="138">
        <v>18885</v>
      </c>
    </row>
    <row r="3798" spans="2:32">
      <c r="B3798" s="114">
        <v>3760</v>
      </c>
      <c r="C3798" s="115">
        <v>3760</v>
      </c>
      <c r="D3798" s="116">
        <v>157</v>
      </c>
      <c r="E3798" s="117">
        <v>6</v>
      </c>
      <c r="F3798" s="118">
        <v>6</v>
      </c>
      <c r="G3798" s="119" t="s">
        <v>487</v>
      </c>
      <c r="H3798" s="120">
        <v>6</v>
      </c>
      <c r="I3798" s="115">
        <v>5</v>
      </c>
      <c r="J3798" s="116" t="s">
        <v>487</v>
      </c>
      <c r="K3798" s="121">
        <v>16</v>
      </c>
      <c r="L3798" s="108"/>
      <c r="M3798" s="122">
        <v>15515</v>
      </c>
      <c r="N3798" s="123">
        <v>16471</v>
      </c>
      <c r="O3798" s="124">
        <v>15284</v>
      </c>
      <c r="P3798" s="123">
        <v>15144</v>
      </c>
      <c r="Q3798" s="124">
        <v>17727</v>
      </c>
      <c r="R3798" s="123">
        <v>17499</v>
      </c>
      <c r="S3798" s="124">
        <v>18327</v>
      </c>
      <c r="T3798" s="123">
        <v>18147</v>
      </c>
      <c r="U3798" s="124">
        <v>16508</v>
      </c>
      <c r="V3798" s="123">
        <v>19034</v>
      </c>
      <c r="W3798" s="124">
        <v>19780</v>
      </c>
      <c r="X3798" s="123">
        <v>19053</v>
      </c>
      <c r="Y3798" s="124">
        <v>19753</v>
      </c>
      <c r="Z3798" s="123">
        <v>17834</v>
      </c>
      <c r="AA3798" s="124">
        <v>17687</v>
      </c>
      <c r="AB3798" s="123">
        <v>20462</v>
      </c>
      <c r="AC3798" s="124">
        <v>21241</v>
      </c>
      <c r="AD3798" s="123">
        <v>20929</v>
      </c>
      <c r="AE3798" s="125">
        <v>20781</v>
      </c>
      <c r="AF3798" s="126">
        <v>19058</v>
      </c>
    </row>
    <row r="3799" spans="2:32">
      <c r="B3799" s="127">
        <v>3761</v>
      </c>
      <c r="C3799" s="128">
        <v>3761</v>
      </c>
      <c r="D3799" s="129">
        <v>157</v>
      </c>
      <c r="E3799" s="130">
        <v>6</v>
      </c>
      <c r="F3799" s="131">
        <v>6</v>
      </c>
      <c r="G3799" s="132" t="s">
        <v>487</v>
      </c>
      <c r="H3799" s="133">
        <v>6</v>
      </c>
      <c r="I3799" s="128">
        <v>5</v>
      </c>
      <c r="J3799" s="129" t="s">
        <v>487</v>
      </c>
      <c r="K3799" s="134">
        <v>17</v>
      </c>
      <c r="L3799" s="108"/>
      <c r="M3799" s="81">
        <v>15904</v>
      </c>
      <c r="N3799" s="135">
        <v>16734</v>
      </c>
      <c r="O3799" s="136">
        <v>15762</v>
      </c>
      <c r="P3799" s="135">
        <v>15813</v>
      </c>
      <c r="Q3799" s="136">
        <v>18220</v>
      </c>
      <c r="R3799" s="135">
        <v>17900</v>
      </c>
      <c r="S3799" s="136">
        <v>18690</v>
      </c>
      <c r="T3799" s="135">
        <v>18482</v>
      </c>
      <c r="U3799" s="136">
        <v>16955</v>
      </c>
      <c r="V3799" s="135">
        <v>19541</v>
      </c>
      <c r="W3799" s="136">
        <v>20212</v>
      </c>
      <c r="X3799" s="135">
        <v>19419</v>
      </c>
      <c r="Y3799" s="136">
        <v>20145</v>
      </c>
      <c r="Z3799" s="135">
        <v>18366</v>
      </c>
      <c r="AA3799" s="136">
        <v>18363</v>
      </c>
      <c r="AB3799" s="135">
        <v>20998</v>
      </c>
      <c r="AC3799" s="136">
        <v>21680</v>
      </c>
      <c r="AD3799" s="135">
        <v>21330</v>
      </c>
      <c r="AE3799" s="137">
        <v>21162</v>
      </c>
      <c r="AF3799" s="138">
        <v>19595</v>
      </c>
    </row>
    <row r="3800" spans="2:32">
      <c r="B3800" s="114">
        <v>3762</v>
      </c>
      <c r="C3800" s="115">
        <v>3762</v>
      </c>
      <c r="D3800" s="116">
        <v>157</v>
      </c>
      <c r="E3800" s="117">
        <v>6</v>
      </c>
      <c r="F3800" s="118">
        <v>6</v>
      </c>
      <c r="G3800" s="119" t="s">
        <v>487</v>
      </c>
      <c r="H3800" s="120">
        <v>6</v>
      </c>
      <c r="I3800" s="115">
        <v>5</v>
      </c>
      <c r="J3800" s="116" t="s">
        <v>487</v>
      </c>
      <c r="K3800" s="121">
        <v>18</v>
      </c>
      <c r="L3800" s="108"/>
      <c r="M3800" s="122">
        <v>16148</v>
      </c>
      <c r="N3800" s="123">
        <v>16741</v>
      </c>
      <c r="O3800" s="124">
        <v>16016</v>
      </c>
      <c r="P3800" s="123">
        <v>16296</v>
      </c>
      <c r="Q3800" s="124">
        <v>18465</v>
      </c>
      <c r="R3800" s="123">
        <v>18153</v>
      </c>
      <c r="S3800" s="124">
        <v>18889</v>
      </c>
      <c r="T3800" s="123">
        <v>18703</v>
      </c>
      <c r="U3800" s="124">
        <v>17493</v>
      </c>
      <c r="V3800" s="123">
        <v>20003</v>
      </c>
      <c r="W3800" s="124">
        <v>20399</v>
      </c>
      <c r="X3800" s="123">
        <v>19823</v>
      </c>
      <c r="Y3800" s="124">
        <v>20658</v>
      </c>
      <c r="Z3800" s="123">
        <v>19066</v>
      </c>
      <c r="AA3800" s="124">
        <v>19219</v>
      </c>
      <c r="AB3800" s="123">
        <v>21635</v>
      </c>
      <c r="AC3800" s="124">
        <v>22056</v>
      </c>
      <c r="AD3800" s="123">
        <v>21947</v>
      </c>
      <c r="AE3800" s="125">
        <v>21794</v>
      </c>
      <c r="AF3800" s="126">
        <v>20366</v>
      </c>
    </row>
    <row r="3801" spans="2:32">
      <c r="B3801" s="127">
        <v>3763</v>
      </c>
      <c r="C3801" s="128">
        <v>3763</v>
      </c>
      <c r="D3801" s="129">
        <v>157</v>
      </c>
      <c r="E3801" s="130">
        <v>6</v>
      </c>
      <c r="F3801" s="131">
        <v>6</v>
      </c>
      <c r="G3801" s="132" t="s">
        <v>487</v>
      </c>
      <c r="H3801" s="133">
        <v>6</v>
      </c>
      <c r="I3801" s="128">
        <v>5</v>
      </c>
      <c r="J3801" s="129" t="s">
        <v>487</v>
      </c>
      <c r="K3801" s="134">
        <v>19</v>
      </c>
      <c r="L3801" s="108"/>
      <c r="M3801" s="81">
        <v>16387</v>
      </c>
      <c r="N3801" s="135">
        <v>16848</v>
      </c>
      <c r="O3801" s="136">
        <v>16156</v>
      </c>
      <c r="P3801" s="135">
        <v>16600</v>
      </c>
      <c r="Q3801" s="136">
        <v>18615</v>
      </c>
      <c r="R3801" s="135">
        <v>18460</v>
      </c>
      <c r="S3801" s="136">
        <v>19107</v>
      </c>
      <c r="T3801" s="135">
        <v>19008</v>
      </c>
      <c r="U3801" s="136">
        <v>17891</v>
      </c>
      <c r="V3801" s="135">
        <v>20294</v>
      </c>
      <c r="W3801" s="136">
        <v>20866</v>
      </c>
      <c r="X3801" s="135">
        <v>20518</v>
      </c>
      <c r="Y3801" s="136">
        <v>21202</v>
      </c>
      <c r="Z3801" s="135">
        <v>19792</v>
      </c>
      <c r="AA3801" s="136">
        <v>19958</v>
      </c>
      <c r="AB3801" s="135">
        <v>22153</v>
      </c>
      <c r="AC3801" s="136">
        <v>22832</v>
      </c>
      <c r="AD3801" s="135">
        <v>22678</v>
      </c>
      <c r="AE3801" s="137">
        <v>22658</v>
      </c>
      <c r="AF3801" s="138">
        <v>21232</v>
      </c>
    </row>
    <row r="3802" spans="2:32">
      <c r="B3802" s="114">
        <v>3764</v>
      </c>
      <c r="C3802" s="115">
        <v>3764</v>
      </c>
      <c r="D3802" s="116">
        <v>157</v>
      </c>
      <c r="E3802" s="117">
        <v>6</v>
      </c>
      <c r="F3802" s="118">
        <v>6</v>
      </c>
      <c r="G3802" s="119" t="s">
        <v>487</v>
      </c>
      <c r="H3802" s="120">
        <v>6</v>
      </c>
      <c r="I3802" s="115">
        <v>5</v>
      </c>
      <c r="J3802" s="116" t="s">
        <v>487</v>
      </c>
      <c r="K3802" s="121">
        <v>20</v>
      </c>
      <c r="L3802" s="108"/>
      <c r="M3802" s="122">
        <v>16267</v>
      </c>
      <c r="N3802" s="123">
        <v>16788</v>
      </c>
      <c r="O3802" s="124">
        <v>16180</v>
      </c>
      <c r="P3802" s="123">
        <v>16491</v>
      </c>
      <c r="Q3802" s="124">
        <v>18516</v>
      </c>
      <c r="R3802" s="123">
        <v>18538</v>
      </c>
      <c r="S3802" s="124">
        <v>19319</v>
      </c>
      <c r="T3802" s="123">
        <v>19136</v>
      </c>
      <c r="U3802" s="124">
        <v>18123</v>
      </c>
      <c r="V3802" s="123">
        <v>20284</v>
      </c>
      <c r="W3802" s="124">
        <v>21103</v>
      </c>
      <c r="X3802" s="123">
        <v>21016</v>
      </c>
      <c r="Y3802" s="124">
        <v>21948</v>
      </c>
      <c r="Z3802" s="123">
        <v>20433</v>
      </c>
      <c r="AA3802" s="124">
        <v>20375</v>
      </c>
      <c r="AB3802" s="123">
        <v>22538</v>
      </c>
      <c r="AC3802" s="124">
        <v>23368</v>
      </c>
      <c r="AD3802" s="123">
        <v>23638</v>
      </c>
      <c r="AE3802" s="125">
        <v>23377</v>
      </c>
      <c r="AF3802" s="126">
        <v>22016</v>
      </c>
    </row>
    <row r="3803" spans="2:32">
      <c r="B3803" s="127">
        <v>3765</v>
      </c>
      <c r="C3803" s="128">
        <v>3765</v>
      </c>
      <c r="D3803" s="129">
        <v>157</v>
      </c>
      <c r="E3803" s="130">
        <v>6</v>
      </c>
      <c r="F3803" s="131">
        <v>6</v>
      </c>
      <c r="G3803" s="132" t="s">
        <v>487</v>
      </c>
      <c r="H3803" s="133">
        <v>6</v>
      </c>
      <c r="I3803" s="128">
        <v>5</v>
      </c>
      <c r="J3803" s="129" t="s">
        <v>487</v>
      </c>
      <c r="K3803" s="134">
        <v>21</v>
      </c>
      <c r="L3803" s="108"/>
      <c r="M3803" s="81">
        <v>15847</v>
      </c>
      <c r="N3803" s="135">
        <v>16516</v>
      </c>
      <c r="O3803" s="136">
        <v>16054</v>
      </c>
      <c r="P3803" s="135">
        <v>16215</v>
      </c>
      <c r="Q3803" s="136">
        <v>18224</v>
      </c>
      <c r="R3803" s="135">
        <v>18289</v>
      </c>
      <c r="S3803" s="136">
        <v>19435</v>
      </c>
      <c r="T3803" s="135">
        <v>19130</v>
      </c>
      <c r="U3803" s="136">
        <v>18334</v>
      </c>
      <c r="V3803" s="135">
        <v>20245</v>
      </c>
      <c r="W3803" s="136">
        <v>21218</v>
      </c>
      <c r="X3803" s="135">
        <v>21263</v>
      </c>
      <c r="Y3803" s="136">
        <v>22611</v>
      </c>
      <c r="Z3803" s="135">
        <v>21087</v>
      </c>
      <c r="AA3803" s="136">
        <v>20734</v>
      </c>
      <c r="AB3803" s="135">
        <v>22875</v>
      </c>
      <c r="AC3803" s="136">
        <v>23904</v>
      </c>
      <c r="AD3803" s="135">
        <v>24598</v>
      </c>
      <c r="AE3803" s="137">
        <v>24189</v>
      </c>
      <c r="AF3803" s="138">
        <v>22899</v>
      </c>
    </row>
    <row r="3804" spans="2:32">
      <c r="B3804" s="114">
        <v>3766</v>
      </c>
      <c r="C3804" s="115">
        <v>3766</v>
      </c>
      <c r="D3804" s="116">
        <v>157</v>
      </c>
      <c r="E3804" s="117">
        <v>6</v>
      </c>
      <c r="F3804" s="118">
        <v>6</v>
      </c>
      <c r="G3804" s="119" t="s">
        <v>487</v>
      </c>
      <c r="H3804" s="120">
        <v>6</v>
      </c>
      <c r="I3804" s="115">
        <v>5</v>
      </c>
      <c r="J3804" s="116" t="s">
        <v>487</v>
      </c>
      <c r="K3804" s="121">
        <v>22</v>
      </c>
      <c r="L3804" s="108"/>
      <c r="M3804" s="122">
        <v>15088</v>
      </c>
      <c r="N3804" s="123">
        <v>15770</v>
      </c>
      <c r="O3804" s="124">
        <v>15583</v>
      </c>
      <c r="P3804" s="123">
        <v>15764</v>
      </c>
      <c r="Q3804" s="124">
        <v>17406</v>
      </c>
      <c r="R3804" s="123">
        <v>17607</v>
      </c>
      <c r="S3804" s="124">
        <v>18686</v>
      </c>
      <c r="T3804" s="123">
        <v>18570</v>
      </c>
      <c r="U3804" s="124">
        <v>18076</v>
      </c>
      <c r="V3804" s="123">
        <v>19584</v>
      </c>
      <c r="W3804" s="124">
        <v>20593</v>
      </c>
      <c r="X3804" s="123">
        <v>20890</v>
      </c>
      <c r="Y3804" s="124">
        <v>22197</v>
      </c>
      <c r="Z3804" s="123">
        <v>21077</v>
      </c>
      <c r="AA3804" s="124">
        <v>20679</v>
      </c>
      <c r="AB3804" s="123">
        <v>22434</v>
      </c>
      <c r="AC3804" s="124">
        <v>23541</v>
      </c>
      <c r="AD3804" s="123">
        <v>24352</v>
      </c>
      <c r="AE3804" s="125">
        <v>24119</v>
      </c>
      <c r="AF3804" s="126">
        <v>23039</v>
      </c>
    </row>
    <row r="3805" spans="2:32">
      <c r="B3805" s="127">
        <v>3767</v>
      </c>
      <c r="C3805" s="128">
        <v>3767</v>
      </c>
      <c r="D3805" s="129">
        <v>157</v>
      </c>
      <c r="E3805" s="130">
        <v>6</v>
      </c>
      <c r="F3805" s="131">
        <v>6</v>
      </c>
      <c r="G3805" s="132" t="s">
        <v>487</v>
      </c>
      <c r="H3805" s="133">
        <v>6</v>
      </c>
      <c r="I3805" s="128">
        <v>5</v>
      </c>
      <c r="J3805" s="129" t="s">
        <v>487</v>
      </c>
      <c r="K3805" s="134">
        <v>23</v>
      </c>
      <c r="L3805" s="108"/>
      <c r="M3805" s="81">
        <v>14008</v>
      </c>
      <c r="N3805" s="135">
        <v>14676</v>
      </c>
      <c r="O3805" s="136">
        <v>14711</v>
      </c>
      <c r="P3805" s="135">
        <v>14922</v>
      </c>
      <c r="Q3805" s="136">
        <v>16190</v>
      </c>
      <c r="R3805" s="135">
        <v>16531</v>
      </c>
      <c r="S3805" s="136">
        <v>17488</v>
      </c>
      <c r="T3805" s="135">
        <v>17514</v>
      </c>
      <c r="U3805" s="136">
        <v>17243</v>
      </c>
      <c r="V3805" s="135">
        <v>18430</v>
      </c>
      <c r="W3805" s="136">
        <v>19431</v>
      </c>
      <c r="X3805" s="135">
        <v>19906</v>
      </c>
      <c r="Y3805" s="136">
        <v>21123</v>
      </c>
      <c r="Z3805" s="135">
        <v>20358</v>
      </c>
      <c r="AA3805" s="136">
        <v>19944</v>
      </c>
      <c r="AB3805" s="135">
        <v>21345</v>
      </c>
      <c r="AC3805" s="136">
        <v>22466</v>
      </c>
      <c r="AD3805" s="135">
        <v>23349</v>
      </c>
      <c r="AE3805" s="137">
        <v>23230</v>
      </c>
      <c r="AF3805" s="138">
        <v>22384</v>
      </c>
    </row>
    <row r="3806" spans="2:32">
      <c r="B3806" s="114">
        <v>3768</v>
      </c>
      <c r="C3806" s="115">
        <v>3768</v>
      </c>
      <c r="D3806" s="116">
        <v>157</v>
      </c>
      <c r="E3806" s="117">
        <v>6</v>
      </c>
      <c r="F3806" s="118">
        <v>6</v>
      </c>
      <c r="G3806" s="119" t="s">
        <v>487</v>
      </c>
      <c r="H3806" s="120">
        <v>6</v>
      </c>
      <c r="I3806" s="115">
        <v>5</v>
      </c>
      <c r="J3806" s="116" t="s">
        <v>487</v>
      </c>
      <c r="K3806" s="121">
        <v>24</v>
      </c>
      <c r="L3806" s="108"/>
      <c r="M3806" s="122">
        <v>13238</v>
      </c>
      <c r="N3806" s="123">
        <v>13891</v>
      </c>
      <c r="O3806" s="124">
        <v>13981</v>
      </c>
      <c r="P3806" s="123">
        <v>14246</v>
      </c>
      <c r="Q3806" s="124">
        <v>15170</v>
      </c>
      <c r="R3806" s="123">
        <v>15650</v>
      </c>
      <c r="S3806" s="124">
        <v>16490</v>
      </c>
      <c r="T3806" s="123">
        <v>16681</v>
      </c>
      <c r="U3806" s="124">
        <v>16521</v>
      </c>
      <c r="V3806" s="123">
        <v>17419</v>
      </c>
      <c r="W3806" s="124">
        <v>18488</v>
      </c>
      <c r="X3806" s="123">
        <v>19063</v>
      </c>
      <c r="Y3806" s="124">
        <v>20181</v>
      </c>
      <c r="Z3806" s="123">
        <v>19675</v>
      </c>
      <c r="AA3806" s="124">
        <v>19321</v>
      </c>
      <c r="AB3806" s="123">
        <v>20358</v>
      </c>
      <c r="AC3806" s="124">
        <v>21588</v>
      </c>
      <c r="AD3806" s="123">
        <v>22448</v>
      </c>
      <c r="AE3806" s="125">
        <v>22506</v>
      </c>
      <c r="AF3806" s="126">
        <v>21725</v>
      </c>
    </row>
    <row r="3807" spans="2:32">
      <c r="B3807" s="127">
        <v>3769</v>
      </c>
      <c r="C3807" s="128">
        <v>3769</v>
      </c>
      <c r="D3807" s="129">
        <v>158</v>
      </c>
      <c r="E3807" s="130">
        <v>6</v>
      </c>
      <c r="F3807" s="131">
        <v>7</v>
      </c>
      <c r="G3807" s="132" t="s">
        <v>487</v>
      </c>
      <c r="H3807" s="133">
        <v>6</v>
      </c>
      <c r="I3807" s="128">
        <v>6</v>
      </c>
      <c r="J3807" s="129" t="s">
        <v>487</v>
      </c>
      <c r="K3807" s="134">
        <v>1</v>
      </c>
      <c r="L3807" s="108"/>
      <c r="M3807" s="81">
        <v>12640</v>
      </c>
      <c r="N3807" s="135">
        <v>12989</v>
      </c>
      <c r="O3807" s="136">
        <v>13087</v>
      </c>
      <c r="P3807" s="135">
        <v>13439</v>
      </c>
      <c r="Q3807" s="136">
        <v>14285</v>
      </c>
      <c r="R3807" s="135">
        <v>14982</v>
      </c>
      <c r="S3807" s="136">
        <v>15559</v>
      </c>
      <c r="T3807" s="135">
        <v>15570</v>
      </c>
      <c r="U3807" s="136">
        <v>15184</v>
      </c>
      <c r="V3807" s="135">
        <v>16760</v>
      </c>
      <c r="W3807" s="136">
        <v>17580</v>
      </c>
      <c r="X3807" s="135">
        <v>18418</v>
      </c>
      <c r="Y3807" s="136">
        <v>19267</v>
      </c>
      <c r="Z3807" s="135">
        <v>17848</v>
      </c>
      <c r="AA3807" s="136">
        <v>18366</v>
      </c>
      <c r="AB3807" s="135">
        <v>20027</v>
      </c>
      <c r="AC3807" s="136">
        <v>20728</v>
      </c>
      <c r="AD3807" s="135">
        <v>21555</v>
      </c>
      <c r="AE3807" s="137">
        <v>21030</v>
      </c>
      <c r="AF3807" s="138">
        <v>19649</v>
      </c>
    </row>
    <row r="3808" spans="2:32">
      <c r="B3808" s="114">
        <v>3770</v>
      </c>
      <c r="C3808" s="115">
        <v>3770</v>
      </c>
      <c r="D3808" s="116">
        <v>158</v>
      </c>
      <c r="E3808" s="117">
        <v>6</v>
      </c>
      <c r="F3808" s="118">
        <v>7</v>
      </c>
      <c r="G3808" s="119" t="s">
        <v>487</v>
      </c>
      <c r="H3808" s="120">
        <v>6</v>
      </c>
      <c r="I3808" s="115">
        <v>6</v>
      </c>
      <c r="J3808" s="116" t="s">
        <v>487</v>
      </c>
      <c r="K3808" s="121">
        <v>2</v>
      </c>
      <c r="L3808" s="108"/>
      <c r="M3808" s="122">
        <v>12352</v>
      </c>
      <c r="N3808" s="123">
        <v>12632</v>
      </c>
      <c r="O3808" s="124">
        <v>12748</v>
      </c>
      <c r="P3808" s="123">
        <v>13153</v>
      </c>
      <c r="Q3808" s="124">
        <v>13924</v>
      </c>
      <c r="R3808" s="123">
        <v>14602</v>
      </c>
      <c r="S3808" s="124">
        <v>15120</v>
      </c>
      <c r="T3808" s="123">
        <v>15122</v>
      </c>
      <c r="U3808" s="124">
        <v>14772</v>
      </c>
      <c r="V3808" s="123">
        <v>16318</v>
      </c>
      <c r="W3808" s="124">
        <v>17129</v>
      </c>
      <c r="X3808" s="123">
        <v>17926</v>
      </c>
      <c r="Y3808" s="124">
        <v>18675</v>
      </c>
      <c r="Z3808" s="123">
        <v>17334</v>
      </c>
      <c r="AA3808" s="124">
        <v>17897</v>
      </c>
      <c r="AB3808" s="123">
        <v>19458</v>
      </c>
      <c r="AC3808" s="124">
        <v>20172</v>
      </c>
      <c r="AD3808" s="123">
        <v>20883</v>
      </c>
      <c r="AE3808" s="125">
        <v>20394</v>
      </c>
      <c r="AF3808" s="126">
        <v>19075</v>
      </c>
    </row>
    <row r="3809" spans="2:32">
      <c r="B3809" s="127">
        <v>3771</v>
      </c>
      <c r="C3809" s="128">
        <v>3771</v>
      </c>
      <c r="D3809" s="129">
        <v>158</v>
      </c>
      <c r="E3809" s="130">
        <v>6</v>
      </c>
      <c r="F3809" s="131">
        <v>7</v>
      </c>
      <c r="G3809" s="132" t="s">
        <v>487</v>
      </c>
      <c r="H3809" s="133">
        <v>6</v>
      </c>
      <c r="I3809" s="128">
        <v>6</v>
      </c>
      <c r="J3809" s="129" t="s">
        <v>487</v>
      </c>
      <c r="K3809" s="134">
        <v>3</v>
      </c>
      <c r="L3809" s="108"/>
      <c r="M3809" s="81">
        <v>12206</v>
      </c>
      <c r="N3809" s="135">
        <v>12402</v>
      </c>
      <c r="O3809" s="136">
        <v>12595</v>
      </c>
      <c r="P3809" s="135">
        <v>13062</v>
      </c>
      <c r="Q3809" s="136">
        <v>13729</v>
      </c>
      <c r="R3809" s="135">
        <v>14397</v>
      </c>
      <c r="S3809" s="136">
        <v>14881</v>
      </c>
      <c r="T3809" s="135">
        <v>14784</v>
      </c>
      <c r="U3809" s="136">
        <v>14538</v>
      </c>
      <c r="V3809" s="135">
        <v>16031</v>
      </c>
      <c r="W3809" s="136">
        <v>16743</v>
      </c>
      <c r="X3809" s="135">
        <v>17571</v>
      </c>
      <c r="Y3809" s="136">
        <v>18260</v>
      </c>
      <c r="Z3809" s="135">
        <v>16987</v>
      </c>
      <c r="AA3809" s="136">
        <v>17609</v>
      </c>
      <c r="AB3809" s="135">
        <v>19032</v>
      </c>
      <c r="AC3809" s="136">
        <v>19653</v>
      </c>
      <c r="AD3809" s="135">
        <v>20379</v>
      </c>
      <c r="AE3809" s="137">
        <v>19819</v>
      </c>
      <c r="AF3809" s="138">
        <v>18666</v>
      </c>
    </row>
    <row r="3810" spans="2:32">
      <c r="B3810" s="114">
        <v>3772</v>
      </c>
      <c r="C3810" s="115">
        <v>3772</v>
      </c>
      <c r="D3810" s="116">
        <v>158</v>
      </c>
      <c r="E3810" s="117">
        <v>6</v>
      </c>
      <c r="F3810" s="118">
        <v>7</v>
      </c>
      <c r="G3810" s="119" t="s">
        <v>487</v>
      </c>
      <c r="H3810" s="120">
        <v>6</v>
      </c>
      <c r="I3810" s="115">
        <v>6</v>
      </c>
      <c r="J3810" s="116" t="s">
        <v>487</v>
      </c>
      <c r="K3810" s="121">
        <v>4</v>
      </c>
      <c r="L3810" s="108"/>
      <c r="M3810" s="122">
        <v>12233</v>
      </c>
      <c r="N3810" s="123">
        <v>12322</v>
      </c>
      <c r="O3810" s="124">
        <v>12519</v>
      </c>
      <c r="P3810" s="123">
        <v>13072</v>
      </c>
      <c r="Q3810" s="124">
        <v>13669</v>
      </c>
      <c r="R3810" s="123">
        <v>14333</v>
      </c>
      <c r="S3810" s="124">
        <v>14740</v>
      </c>
      <c r="T3810" s="123">
        <v>14531</v>
      </c>
      <c r="U3810" s="124">
        <v>14275</v>
      </c>
      <c r="V3810" s="123">
        <v>15736</v>
      </c>
      <c r="W3810" s="124">
        <v>16366</v>
      </c>
      <c r="X3810" s="123">
        <v>17149</v>
      </c>
      <c r="Y3810" s="124">
        <v>17724</v>
      </c>
      <c r="Z3810" s="123">
        <v>16468</v>
      </c>
      <c r="AA3810" s="124">
        <v>17166</v>
      </c>
      <c r="AB3810" s="123">
        <v>18420</v>
      </c>
      <c r="AC3810" s="124">
        <v>18976</v>
      </c>
      <c r="AD3810" s="123">
        <v>19624</v>
      </c>
      <c r="AE3810" s="125">
        <v>19026</v>
      </c>
      <c r="AF3810" s="126">
        <v>17995</v>
      </c>
    </row>
    <row r="3811" spans="2:32">
      <c r="B3811" s="127">
        <v>3773</v>
      </c>
      <c r="C3811" s="128">
        <v>3773</v>
      </c>
      <c r="D3811" s="129">
        <v>158</v>
      </c>
      <c r="E3811" s="130">
        <v>6</v>
      </c>
      <c r="F3811" s="131">
        <v>7</v>
      </c>
      <c r="G3811" s="132" t="s">
        <v>487</v>
      </c>
      <c r="H3811" s="133">
        <v>6</v>
      </c>
      <c r="I3811" s="128">
        <v>6</v>
      </c>
      <c r="J3811" s="129" t="s">
        <v>487</v>
      </c>
      <c r="K3811" s="134">
        <v>5</v>
      </c>
      <c r="L3811" s="108"/>
      <c r="M3811" s="81">
        <v>12463</v>
      </c>
      <c r="N3811" s="135">
        <v>12217</v>
      </c>
      <c r="O3811" s="136">
        <v>12381</v>
      </c>
      <c r="P3811" s="135">
        <v>13263</v>
      </c>
      <c r="Q3811" s="136">
        <v>13906</v>
      </c>
      <c r="R3811" s="135">
        <v>14468</v>
      </c>
      <c r="S3811" s="136">
        <v>14885</v>
      </c>
      <c r="T3811" s="135">
        <v>14223</v>
      </c>
      <c r="U3811" s="136">
        <v>13914</v>
      </c>
      <c r="V3811" s="135">
        <v>15656</v>
      </c>
      <c r="W3811" s="136">
        <v>16215</v>
      </c>
      <c r="X3811" s="135">
        <v>16865</v>
      </c>
      <c r="Y3811" s="136">
        <v>17406</v>
      </c>
      <c r="Z3811" s="135">
        <v>15840</v>
      </c>
      <c r="AA3811" s="136">
        <v>16824</v>
      </c>
      <c r="AB3811" s="135">
        <v>17978</v>
      </c>
      <c r="AC3811" s="136">
        <v>18444</v>
      </c>
      <c r="AD3811" s="135">
        <v>19053</v>
      </c>
      <c r="AE3811" s="137">
        <v>18054</v>
      </c>
      <c r="AF3811" s="138">
        <v>17193</v>
      </c>
    </row>
    <row r="3812" spans="2:32">
      <c r="B3812" s="114">
        <v>3774</v>
      </c>
      <c r="C3812" s="115">
        <v>3774</v>
      </c>
      <c r="D3812" s="116">
        <v>158</v>
      </c>
      <c r="E3812" s="117">
        <v>6</v>
      </c>
      <c r="F3812" s="118">
        <v>7</v>
      </c>
      <c r="G3812" s="119" t="s">
        <v>487</v>
      </c>
      <c r="H3812" s="120">
        <v>6</v>
      </c>
      <c r="I3812" s="115">
        <v>6</v>
      </c>
      <c r="J3812" s="116" t="s">
        <v>487</v>
      </c>
      <c r="K3812" s="121">
        <v>6</v>
      </c>
      <c r="L3812" s="108"/>
      <c r="M3812" s="122">
        <v>13309</v>
      </c>
      <c r="N3812" s="123">
        <v>12463</v>
      </c>
      <c r="O3812" s="124">
        <v>12484</v>
      </c>
      <c r="P3812" s="123">
        <v>14109</v>
      </c>
      <c r="Q3812" s="124">
        <v>14776</v>
      </c>
      <c r="R3812" s="123">
        <v>15142</v>
      </c>
      <c r="S3812" s="124">
        <v>15563</v>
      </c>
      <c r="T3812" s="123">
        <v>14269</v>
      </c>
      <c r="U3812" s="124">
        <v>13763</v>
      </c>
      <c r="V3812" s="123">
        <v>16230</v>
      </c>
      <c r="W3812" s="124">
        <v>16755</v>
      </c>
      <c r="X3812" s="123">
        <v>17071</v>
      </c>
      <c r="Y3812" s="124">
        <v>17530</v>
      </c>
      <c r="Z3812" s="123">
        <v>15401</v>
      </c>
      <c r="AA3812" s="124">
        <v>17068</v>
      </c>
      <c r="AB3812" s="123">
        <v>18144</v>
      </c>
      <c r="AC3812" s="124">
        <v>18615</v>
      </c>
      <c r="AD3812" s="123">
        <v>18929</v>
      </c>
      <c r="AE3812" s="125">
        <v>17427</v>
      </c>
      <c r="AF3812" s="126">
        <v>16593</v>
      </c>
    </row>
    <row r="3813" spans="2:32">
      <c r="B3813" s="127">
        <v>3775</v>
      </c>
      <c r="C3813" s="128">
        <v>3775</v>
      </c>
      <c r="D3813" s="129">
        <v>158</v>
      </c>
      <c r="E3813" s="130">
        <v>6</v>
      </c>
      <c r="F3813" s="131">
        <v>7</v>
      </c>
      <c r="G3813" s="132" t="s">
        <v>487</v>
      </c>
      <c r="H3813" s="133">
        <v>6</v>
      </c>
      <c r="I3813" s="128">
        <v>6</v>
      </c>
      <c r="J3813" s="129" t="s">
        <v>487</v>
      </c>
      <c r="K3813" s="134">
        <v>7</v>
      </c>
      <c r="L3813" s="108"/>
      <c r="M3813" s="81">
        <v>14377</v>
      </c>
      <c r="N3813" s="135">
        <v>12856</v>
      </c>
      <c r="O3813" s="136">
        <v>12523</v>
      </c>
      <c r="P3813" s="135">
        <v>15164</v>
      </c>
      <c r="Q3813" s="136">
        <v>15721</v>
      </c>
      <c r="R3813" s="135">
        <v>16058</v>
      </c>
      <c r="S3813" s="136">
        <v>16433</v>
      </c>
      <c r="T3813" s="135">
        <v>14425</v>
      </c>
      <c r="U3813" s="136">
        <v>13625</v>
      </c>
      <c r="V3813" s="135">
        <v>16938</v>
      </c>
      <c r="W3813" s="136">
        <v>17491</v>
      </c>
      <c r="X3813" s="135">
        <v>17645</v>
      </c>
      <c r="Y3813" s="136">
        <v>17953</v>
      </c>
      <c r="Z3813" s="135">
        <v>14958</v>
      </c>
      <c r="AA3813" s="136">
        <v>17675</v>
      </c>
      <c r="AB3813" s="135">
        <v>18474</v>
      </c>
      <c r="AC3813" s="136">
        <v>19093</v>
      </c>
      <c r="AD3813" s="135">
        <v>19169</v>
      </c>
      <c r="AE3813" s="137">
        <v>17088</v>
      </c>
      <c r="AF3813" s="138">
        <v>16051</v>
      </c>
    </row>
    <row r="3814" spans="2:32">
      <c r="B3814" s="114">
        <v>3776</v>
      </c>
      <c r="C3814" s="115">
        <v>3776</v>
      </c>
      <c r="D3814" s="116">
        <v>158</v>
      </c>
      <c r="E3814" s="117">
        <v>6</v>
      </c>
      <c r="F3814" s="118">
        <v>7</v>
      </c>
      <c r="G3814" s="119" t="s">
        <v>487</v>
      </c>
      <c r="H3814" s="120">
        <v>6</v>
      </c>
      <c r="I3814" s="115">
        <v>6</v>
      </c>
      <c r="J3814" s="116" t="s">
        <v>487</v>
      </c>
      <c r="K3814" s="121">
        <v>8</v>
      </c>
      <c r="L3814" s="108"/>
      <c r="M3814" s="122">
        <v>14702</v>
      </c>
      <c r="N3814" s="123">
        <v>13438</v>
      </c>
      <c r="O3814" s="124">
        <v>12878</v>
      </c>
      <c r="P3814" s="123">
        <v>15708</v>
      </c>
      <c r="Q3814" s="124">
        <v>16133</v>
      </c>
      <c r="R3814" s="123">
        <v>16431</v>
      </c>
      <c r="S3814" s="124">
        <v>16698</v>
      </c>
      <c r="T3814" s="123">
        <v>14897</v>
      </c>
      <c r="U3814" s="124">
        <v>13917</v>
      </c>
      <c r="V3814" s="123">
        <v>17230</v>
      </c>
      <c r="W3814" s="124">
        <v>17928</v>
      </c>
      <c r="X3814" s="123">
        <v>17887</v>
      </c>
      <c r="Y3814" s="124">
        <v>18075</v>
      </c>
      <c r="Z3814" s="123">
        <v>15096</v>
      </c>
      <c r="AA3814" s="124">
        <v>18139</v>
      </c>
      <c r="AB3814" s="123">
        <v>18602</v>
      </c>
      <c r="AC3814" s="124">
        <v>19373</v>
      </c>
      <c r="AD3814" s="123">
        <v>19237</v>
      </c>
      <c r="AE3814" s="125">
        <v>17339</v>
      </c>
      <c r="AF3814" s="126">
        <v>16181</v>
      </c>
    </row>
    <row r="3815" spans="2:32">
      <c r="B3815" s="127">
        <v>3777</v>
      </c>
      <c r="C3815" s="128">
        <v>3777</v>
      </c>
      <c r="D3815" s="129">
        <v>158</v>
      </c>
      <c r="E3815" s="130">
        <v>6</v>
      </c>
      <c r="F3815" s="131">
        <v>7</v>
      </c>
      <c r="G3815" s="132" t="s">
        <v>487</v>
      </c>
      <c r="H3815" s="133">
        <v>6</v>
      </c>
      <c r="I3815" s="128">
        <v>6</v>
      </c>
      <c r="J3815" s="129" t="s">
        <v>487</v>
      </c>
      <c r="K3815" s="134">
        <v>9</v>
      </c>
      <c r="L3815" s="108"/>
      <c r="M3815" s="81">
        <v>14816</v>
      </c>
      <c r="N3815" s="135">
        <v>13855</v>
      </c>
      <c r="O3815" s="136">
        <v>13258</v>
      </c>
      <c r="P3815" s="135">
        <v>15888</v>
      </c>
      <c r="Q3815" s="136">
        <v>16277</v>
      </c>
      <c r="R3815" s="135">
        <v>16665</v>
      </c>
      <c r="S3815" s="136">
        <v>16793</v>
      </c>
      <c r="T3815" s="135">
        <v>15267</v>
      </c>
      <c r="U3815" s="136">
        <v>14217</v>
      </c>
      <c r="V3815" s="135">
        <v>17325</v>
      </c>
      <c r="W3815" s="136">
        <v>18094</v>
      </c>
      <c r="X3815" s="135">
        <v>18044</v>
      </c>
      <c r="Y3815" s="136">
        <v>18132</v>
      </c>
      <c r="Z3815" s="135">
        <v>15327</v>
      </c>
      <c r="AA3815" s="136">
        <v>18283</v>
      </c>
      <c r="AB3815" s="135">
        <v>18631</v>
      </c>
      <c r="AC3815" s="136">
        <v>19462</v>
      </c>
      <c r="AD3815" s="135">
        <v>19272</v>
      </c>
      <c r="AE3815" s="137">
        <v>17575</v>
      </c>
      <c r="AF3815" s="138">
        <v>16403</v>
      </c>
    </row>
    <row r="3816" spans="2:32">
      <c r="B3816" s="114">
        <v>3778</v>
      </c>
      <c r="C3816" s="115">
        <v>3778</v>
      </c>
      <c r="D3816" s="116">
        <v>158</v>
      </c>
      <c r="E3816" s="117">
        <v>6</v>
      </c>
      <c r="F3816" s="118">
        <v>7</v>
      </c>
      <c r="G3816" s="119" t="s">
        <v>487</v>
      </c>
      <c r="H3816" s="120">
        <v>6</v>
      </c>
      <c r="I3816" s="115">
        <v>6</v>
      </c>
      <c r="J3816" s="116" t="s">
        <v>487</v>
      </c>
      <c r="K3816" s="121">
        <v>10</v>
      </c>
      <c r="L3816" s="108"/>
      <c r="M3816" s="122">
        <v>14956</v>
      </c>
      <c r="N3816" s="123">
        <v>14154</v>
      </c>
      <c r="O3816" s="124">
        <v>13582</v>
      </c>
      <c r="P3816" s="123">
        <v>16191</v>
      </c>
      <c r="Q3816" s="124">
        <v>16520</v>
      </c>
      <c r="R3816" s="123">
        <v>16859</v>
      </c>
      <c r="S3816" s="124">
        <v>17010</v>
      </c>
      <c r="T3816" s="123">
        <v>15637</v>
      </c>
      <c r="U3816" s="124">
        <v>14626</v>
      </c>
      <c r="V3816" s="123">
        <v>17677</v>
      </c>
      <c r="W3816" s="124">
        <v>18451</v>
      </c>
      <c r="X3816" s="123">
        <v>18339</v>
      </c>
      <c r="Y3816" s="124">
        <v>18456</v>
      </c>
      <c r="Z3816" s="123">
        <v>15818</v>
      </c>
      <c r="AA3816" s="124">
        <v>18752</v>
      </c>
      <c r="AB3816" s="123">
        <v>19061</v>
      </c>
      <c r="AC3816" s="124">
        <v>19888</v>
      </c>
      <c r="AD3816" s="123">
        <v>19660</v>
      </c>
      <c r="AE3816" s="125">
        <v>18099</v>
      </c>
      <c r="AF3816" s="126">
        <v>16953</v>
      </c>
    </row>
    <row r="3817" spans="2:32">
      <c r="B3817" s="127">
        <v>3779</v>
      </c>
      <c r="C3817" s="128">
        <v>3779</v>
      </c>
      <c r="D3817" s="129">
        <v>158</v>
      </c>
      <c r="E3817" s="130">
        <v>6</v>
      </c>
      <c r="F3817" s="131">
        <v>7</v>
      </c>
      <c r="G3817" s="132" t="s">
        <v>487</v>
      </c>
      <c r="H3817" s="133">
        <v>6</v>
      </c>
      <c r="I3817" s="128">
        <v>6</v>
      </c>
      <c r="J3817" s="129" t="s">
        <v>487</v>
      </c>
      <c r="K3817" s="134">
        <v>11</v>
      </c>
      <c r="L3817" s="108"/>
      <c r="M3817" s="81">
        <v>15127</v>
      </c>
      <c r="N3817" s="135">
        <v>14337</v>
      </c>
      <c r="O3817" s="136">
        <v>13839</v>
      </c>
      <c r="P3817" s="135">
        <v>16417</v>
      </c>
      <c r="Q3817" s="136">
        <v>16802</v>
      </c>
      <c r="R3817" s="135">
        <v>17089</v>
      </c>
      <c r="S3817" s="136">
        <v>17223</v>
      </c>
      <c r="T3817" s="135">
        <v>15931</v>
      </c>
      <c r="U3817" s="136">
        <v>14974</v>
      </c>
      <c r="V3817" s="135">
        <v>18043</v>
      </c>
      <c r="W3817" s="136">
        <v>18804</v>
      </c>
      <c r="X3817" s="135">
        <v>18687</v>
      </c>
      <c r="Y3817" s="136">
        <v>18801</v>
      </c>
      <c r="Z3817" s="135">
        <v>16227</v>
      </c>
      <c r="AA3817" s="136">
        <v>19137</v>
      </c>
      <c r="AB3817" s="135">
        <v>19511</v>
      </c>
      <c r="AC3817" s="136">
        <v>20331</v>
      </c>
      <c r="AD3817" s="135">
        <v>20054</v>
      </c>
      <c r="AE3817" s="137">
        <v>18554</v>
      </c>
      <c r="AF3817" s="138">
        <v>17408</v>
      </c>
    </row>
    <row r="3818" spans="2:32">
      <c r="B3818" s="114">
        <v>3780</v>
      </c>
      <c r="C3818" s="115">
        <v>3780</v>
      </c>
      <c r="D3818" s="116">
        <v>158</v>
      </c>
      <c r="E3818" s="117">
        <v>6</v>
      </c>
      <c r="F3818" s="118">
        <v>7</v>
      </c>
      <c r="G3818" s="119" t="s">
        <v>487</v>
      </c>
      <c r="H3818" s="120">
        <v>6</v>
      </c>
      <c r="I3818" s="115">
        <v>6</v>
      </c>
      <c r="J3818" s="116" t="s">
        <v>487</v>
      </c>
      <c r="K3818" s="121">
        <v>12</v>
      </c>
      <c r="L3818" s="108"/>
      <c r="M3818" s="122">
        <v>15164</v>
      </c>
      <c r="N3818" s="123">
        <v>14305</v>
      </c>
      <c r="O3818" s="124">
        <v>14009</v>
      </c>
      <c r="P3818" s="123">
        <v>16458</v>
      </c>
      <c r="Q3818" s="124">
        <v>16962</v>
      </c>
      <c r="R3818" s="123">
        <v>17189</v>
      </c>
      <c r="S3818" s="124">
        <v>17302</v>
      </c>
      <c r="T3818" s="123">
        <v>15923</v>
      </c>
      <c r="U3818" s="124">
        <v>15172</v>
      </c>
      <c r="V3818" s="123">
        <v>18268</v>
      </c>
      <c r="W3818" s="124">
        <v>19110</v>
      </c>
      <c r="X3818" s="123">
        <v>18858</v>
      </c>
      <c r="Y3818" s="124">
        <v>18936</v>
      </c>
      <c r="Z3818" s="123">
        <v>16464</v>
      </c>
      <c r="AA3818" s="124">
        <v>19243</v>
      </c>
      <c r="AB3818" s="123">
        <v>19783</v>
      </c>
      <c r="AC3818" s="124">
        <v>20682</v>
      </c>
      <c r="AD3818" s="123">
        <v>20221</v>
      </c>
      <c r="AE3818" s="125">
        <v>18590</v>
      </c>
      <c r="AF3818" s="126">
        <v>17662</v>
      </c>
    </row>
    <row r="3819" spans="2:32">
      <c r="B3819" s="127">
        <v>3781</v>
      </c>
      <c r="C3819" s="128">
        <v>3781</v>
      </c>
      <c r="D3819" s="129">
        <v>158</v>
      </c>
      <c r="E3819" s="130">
        <v>6</v>
      </c>
      <c r="F3819" s="131">
        <v>7</v>
      </c>
      <c r="G3819" s="132" t="s">
        <v>487</v>
      </c>
      <c r="H3819" s="133">
        <v>6</v>
      </c>
      <c r="I3819" s="128">
        <v>6</v>
      </c>
      <c r="J3819" s="129" t="s">
        <v>487</v>
      </c>
      <c r="K3819" s="134">
        <v>13</v>
      </c>
      <c r="L3819" s="108"/>
      <c r="M3819" s="81">
        <v>15329</v>
      </c>
      <c r="N3819" s="135">
        <v>14222</v>
      </c>
      <c r="O3819" s="136">
        <v>14056</v>
      </c>
      <c r="P3819" s="135">
        <v>16648</v>
      </c>
      <c r="Q3819" s="136">
        <v>17175</v>
      </c>
      <c r="R3819" s="135">
        <v>17371</v>
      </c>
      <c r="S3819" s="136">
        <v>17439</v>
      </c>
      <c r="T3819" s="135">
        <v>15845</v>
      </c>
      <c r="U3819" s="136">
        <v>15234</v>
      </c>
      <c r="V3819" s="135">
        <v>18493</v>
      </c>
      <c r="W3819" s="136">
        <v>19367</v>
      </c>
      <c r="X3819" s="135">
        <v>19068</v>
      </c>
      <c r="Y3819" s="136">
        <v>19094</v>
      </c>
      <c r="Z3819" s="135">
        <v>16536</v>
      </c>
      <c r="AA3819" s="136">
        <v>19451</v>
      </c>
      <c r="AB3819" s="135">
        <v>20011</v>
      </c>
      <c r="AC3819" s="136">
        <v>20943</v>
      </c>
      <c r="AD3819" s="135">
        <v>20389</v>
      </c>
      <c r="AE3819" s="137">
        <v>18520</v>
      </c>
      <c r="AF3819" s="138">
        <v>17742</v>
      </c>
    </row>
    <row r="3820" spans="2:32">
      <c r="B3820" s="114">
        <v>3782</v>
      </c>
      <c r="C3820" s="115">
        <v>3782</v>
      </c>
      <c r="D3820" s="116">
        <v>158</v>
      </c>
      <c r="E3820" s="117">
        <v>6</v>
      </c>
      <c r="F3820" s="118">
        <v>7</v>
      </c>
      <c r="G3820" s="119" t="s">
        <v>487</v>
      </c>
      <c r="H3820" s="120">
        <v>6</v>
      </c>
      <c r="I3820" s="115">
        <v>6</v>
      </c>
      <c r="J3820" s="116" t="s">
        <v>487</v>
      </c>
      <c r="K3820" s="121">
        <v>14</v>
      </c>
      <c r="L3820" s="108"/>
      <c r="M3820" s="122">
        <v>15386</v>
      </c>
      <c r="N3820" s="123">
        <v>14229</v>
      </c>
      <c r="O3820" s="124">
        <v>14207</v>
      </c>
      <c r="P3820" s="123">
        <v>16784</v>
      </c>
      <c r="Q3820" s="124">
        <v>17312</v>
      </c>
      <c r="R3820" s="123">
        <v>17435</v>
      </c>
      <c r="S3820" s="124">
        <v>17491</v>
      </c>
      <c r="T3820" s="123">
        <v>15879</v>
      </c>
      <c r="U3820" s="124">
        <v>15379</v>
      </c>
      <c r="V3820" s="123">
        <v>18626</v>
      </c>
      <c r="W3820" s="124">
        <v>19542</v>
      </c>
      <c r="X3820" s="123">
        <v>19101</v>
      </c>
      <c r="Y3820" s="124">
        <v>19108</v>
      </c>
      <c r="Z3820" s="123">
        <v>16670</v>
      </c>
      <c r="AA3820" s="124">
        <v>19551</v>
      </c>
      <c r="AB3820" s="123">
        <v>20117</v>
      </c>
      <c r="AC3820" s="124">
        <v>21093</v>
      </c>
      <c r="AD3820" s="123">
        <v>20389</v>
      </c>
      <c r="AE3820" s="125">
        <v>18514</v>
      </c>
      <c r="AF3820" s="126">
        <v>17866</v>
      </c>
    </row>
    <row r="3821" spans="2:32">
      <c r="B3821" s="127">
        <v>3783</v>
      </c>
      <c r="C3821" s="128">
        <v>3783</v>
      </c>
      <c r="D3821" s="129">
        <v>158</v>
      </c>
      <c r="E3821" s="130">
        <v>6</v>
      </c>
      <c r="F3821" s="131">
        <v>7</v>
      </c>
      <c r="G3821" s="132" t="s">
        <v>487</v>
      </c>
      <c r="H3821" s="133">
        <v>6</v>
      </c>
      <c r="I3821" s="128">
        <v>6</v>
      </c>
      <c r="J3821" s="129" t="s">
        <v>487</v>
      </c>
      <c r="K3821" s="134">
        <v>15</v>
      </c>
      <c r="L3821" s="108"/>
      <c r="M3821" s="81">
        <v>15508</v>
      </c>
      <c r="N3821" s="135">
        <v>14318</v>
      </c>
      <c r="O3821" s="136">
        <v>14450</v>
      </c>
      <c r="P3821" s="135">
        <v>17030</v>
      </c>
      <c r="Q3821" s="136">
        <v>17469</v>
      </c>
      <c r="R3821" s="135">
        <v>17545</v>
      </c>
      <c r="S3821" s="136">
        <v>17530</v>
      </c>
      <c r="T3821" s="135">
        <v>15947</v>
      </c>
      <c r="U3821" s="136">
        <v>15608</v>
      </c>
      <c r="V3821" s="135">
        <v>18778</v>
      </c>
      <c r="W3821" s="136">
        <v>19755</v>
      </c>
      <c r="X3821" s="135">
        <v>19174</v>
      </c>
      <c r="Y3821" s="136">
        <v>19098</v>
      </c>
      <c r="Z3821" s="135">
        <v>16907</v>
      </c>
      <c r="AA3821" s="136">
        <v>19768</v>
      </c>
      <c r="AB3821" s="135">
        <v>20240</v>
      </c>
      <c r="AC3821" s="136">
        <v>21275</v>
      </c>
      <c r="AD3821" s="135">
        <v>20369</v>
      </c>
      <c r="AE3821" s="137">
        <v>18553</v>
      </c>
      <c r="AF3821" s="138">
        <v>18102</v>
      </c>
    </row>
    <row r="3822" spans="2:32">
      <c r="B3822" s="114">
        <v>3784</v>
      </c>
      <c r="C3822" s="115">
        <v>3784</v>
      </c>
      <c r="D3822" s="116">
        <v>158</v>
      </c>
      <c r="E3822" s="117">
        <v>6</v>
      </c>
      <c r="F3822" s="118">
        <v>7</v>
      </c>
      <c r="G3822" s="119" t="s">
        <v>487</v>
      </c>
      <c r="H3822" s="120">
        <v>6</v>
      </c>
      <c r="I3822" s="115">
        <v>6</v>
      </c>
      <c r="J3822" s="116" t="s">
        <v>487</v>
      </c>
      <c r="K3822" s="121">
        <v>16</v>
      </c>
      <c r="L3822" s="108"/>
      <c r="M3822" s="122">
        <v>15800</v>
      </c>
      <c r="N3822" s="123">
        <v>14568</v>
      </c>
      <c r="O3822" s="124">
        <v>14836</v>
      </c>
      <c r="P3822" s="123">
        <v>17369</v>
      </c>
      <c r="Q3822" s="124">
        <v>17993</v>
      </c>
      <c r="R3822" s="123">
        <v>17785</v>
      </c>
      <c r="S3822" s="124">
        <v>17715</v>
      </c>
      <c r="T3822" s="123">
        <v>16164</v>
      </c>
      <c r="U3822" s="124">
        <v>15959</v>
      </c>
      <c r="V3822" s="123">
        <v>19363</v>
      </c>
      <c r="W3822" s="124">
        <v>20046</v>
      </c>
      <c r="X3822" s="123">
        <v>19297</v>
      </c>
      <c r="Y3822" s="124">
        <v>19183</v>
      </c>
      <c r="Z3822" s="123">
        <v>17198</v>
      </c>
      <c r="AA3822" s="124">
        <v>19992</v>
      </c>
      <c r="AB3822" s="123">
        <v>20824</v>
      </c>
      <c r="AC3822" s="124">
        <v>21497</v>
      </c>
      <c r="AD3822" s="123">
        <v>20390</v>
      </c>
      <c r="AE3822" s="125">
        <v>18657</v>
      </c>
      <c r="AF3822" s="126">
        <v>18373</v>
      </c>
    </row>
    <row r="3823" spans="2:32">
      <c r="B3823" s="127">
        <v>3785</v>
      </c>
      <c r="C3823" s="128">
        <v>3785</v>
      </c>
      <c r="D3823" s="129">
        <v>158</v>
      </c>
      <c r="E3823" s="130">
        <v>6</v>
      </c>
      <c r="F3823" s="131">
        <v>7</v>
      </c>
      <c r="G3823" s="132" t="s">
        <v>487</v>
      </c>
      <c r="H3823" s="133">
        <v>6</v>
      </c>
      <c r="I3823" s="128">
        <v>6</v>
      </c>
      <c r="J3823" s="129" t="s">
        <v>487</v>
      </c>
      <c r="K3823" s="134">
        <v>17</v>
      </c>
      <c r="L3823" s="108"/>
      <c r="M3823" s="81">
        <v>16204</v>
      </c>
      <c r="N3823" s="135">
        <v>15080</v>
      </c>
      <c r="O3823" s="136">
        <v>15505</v>
      </c>
      <c r="P3823" s="135">
        <v>17876</v>
      </c>
      <c r="Q3823" s="136">
        <v>18394</v>
      </c>
      <c r="R3823" s="135">
        <v>18161</v>
      </c>
      <c r="S3823" s="136">
        <v>18060</v>
      </c>
      <c r="T3823" s="135">
        <v>16617</v>
      </c>
      <c r="U3823" s="136">
        <v>16673</v>
      </c>
      <c r="V3823" s="135">
        <v>19802</v>
      </c>
      <c r="W3823" s="136">
        <v>20427</v>
      </c>
      <c r="X3823" s="135">
        <v>19704</v>
      </c>
      <c r="Y3823" s="136">
        <v>19567</v>
      </c>
      <c r="Z3823" s="135">
        <v>17891</v>
      </c>
      <c r="AA3823" s="136">
        <v>20548</v>
      </c>
      <c r="AB3823" s="135">
        <v>21287</v>
      </c>
      <c r="AC3823" s="136">
        <v>21963</v>
      </c>
      <c r="AD3823" s="135">
        <v>20790</v>
      </c>
      <c r="AE3823" s="137">
        <v>19213</v>
      </c>
      <c r="AF3823" s="138">
        <v>19078</v>
      </c>
    </row>
    <row r="3824" spans="2:32">
      <c r="B3824" s="114">
        <v>3786</v>
      </c>
      <c r="C3824" s="115">
        <v>3786</v>
      </c>
      <c r="D3824" s="116">
        <v>158</v>
      </c>
      <c r="E3824" s="117">
        <v>6</v>
      </c>
      <c r="F3824" s="118">
        <v>7</v>
      </c>
      <c r="G3824" s="119" t="s">
        <v>487</v>
      </c>
      <c r="H3824" s="120">
        <v>6</v>
      </c>
      <c r="I3824" s="115">
        <v>6</v>
      </c>
      <c r="J3824" s="116" t="s">
        <v>487</v>
      </c>
      <c r="K3824" s="121">
        <v>18</v>
      </c>
      <c r="L3824" s="108"/>
      <c r="M3824" s="122">
        <v>16216</v>
      </c>
      <c r="N3824" s="123">
        <v>15391</v>
      </c>
      <c r="O3824" s="124">
        <v>16011</v>
      </c>
      <c r="P3824" s="123">
        <v>18174</v>
      </c>
      <c r="Q3824" s="124">
        <v>18633</v>
      </c>
      <c r="R3824" s="123">
        <v>18429</v>
      </c>
      <c r="S3824" s="124">
        <v>18324</v>
      </c>
      <c r="T3824" s="123">
        <v>17180</v>
      </c>
      <c r="U3824" s="124">
        <v>17423</v>
      </c>
      <c r="V3824" s="123">
        <v>20056</v>
      </c>
      <c r="W3824" s="124">
        <v>20750</v>
      </c>
      <c r="X3824" s="123">
        <v>20252</v>
      </c>
      <c r="Y3824" s="124">
        <v>20184</v>
      </c>
      <c r="Z3824" s="123">
        <v>18824</v>
      </c>
      <c r="AA3824" s="124">
        <v>21268</v>
      </c>
      <c r="AB3824" s="123">
        <v>21732</v>
      </c>
      <c r="AC3824" s="124">
        <v>22358</v>
      </c>
      <c r="AD3824" s="123">
        <v>21506</v>
      </c>
      <c r="AE3824" s="125">
        <v>20073</v>
      </c>
      <c r="AF3824" s="126">
        <v>20063</v>
      </c>
    </row>
    <row r="3825" spans="2:32">
      <c r="B3825" s="127">
        <v>3787</v>
      </c>
      <c r="C3825" s="128">
        <v>3787</v>
      </c>
      <c r="D3825" s="129">
        <v>158</v>
      </c>
      <c r="E3825" s="130">
        <v>6</v>
      </c>
      <c r="F3825" s="131">
        <v>7</v>
      </c>
      <c r="G3825" s="132" t="s">
        <v>487</v>
      </c>
      <c r="H3825" s="133">
        <v>6</v>
      </c>
      <c r="I3825" s="128">
        <v>6</v>
      </c>
      <c r="J3825" s="129" t="s">
        <v>487</v>
      </c>
      <c r="K3825" s="134">
        <v>19</v>
      </c>
      <c r="L3825" s="108"/>
      <c r="M3825" s="81">
        <v>16369</v>
      </c>
      <c r="N3825" s="135">
        <v>15533</v>
      </c>
      <c r="O3825" s="136">
        <v>16319</v>
      </c>
      <c r="P3825" s="135">
        <v>18341</v>
      </c>
      <c r="Q3825" s="136">
        <v>18870</v>
      </c>
      <c r="R3825" s="135">
        <v>18666</v>
      </c>
      <c r="S3825" s="136">
        <v>18624</v>
      </c>
      <c r="T3825" s="135">
        <v>17560</v>
      </c>
      <c r="U3825" s="136">
        <v>17838</v>
      </c>
      <c r="V3825" s="135">
        <v>20487</v>
      </c>
      <c r="W3825" s="136">
        <v>21141</v>
      </c>
      <c r="X3825" s="135">
        <v>20769</v>
      </c>
      <c r="Y3825" s="136">
        <v>20880</v>
      </c>
      <c r="Z3825" s="135">
        <v>19560</v>
      </c>
      <c r="AA3825" s="136">
        <v>21781</v>
      </c>
      <c r="AB3825" s="135">
        <v>22502</v>
      </c>
      <c r="AC3825" s="136">
        <v>23066</v>
      </c>
      <c r="AD3825" s="135">
        <v>22394</v>
      </c>
      <c r="AE3825" s="137">
        <v>20967</v>
      </c>
      <c r="AF3825" s="138">
        <v>20897</v>
      </c>
    </row>
    <row r="3826" spans="2:32">
      <c r="B3826" s="114">
        <v>3788</v>
      </c>
      <c r="C3826" s="115">
        <v>3788</v>
      </c>
      <c r="D3826" s="116">
        <v>158</v>
      </c>
      <c r="E3826" s="117">
        <v>6</v>
      </c>
      <c r="F3826" s="118">
        <v>7</v>
      </c>
      <c r="G3826" s="119" t="s">
        <v>487</v>
      </c>
      <c r="H3826" s="120">
        <v>6</v>
      </c>
      <c r="I3826" s="115">
        <v>6</v>
      </c>
      <c r="J3826" s="116" t="s">
        <v>487</v>
      </c>
      <c r="K3826" s="121">
        <v>20</v>
      </c>
      <c r="L3826" s="108"/>
      <c r="M3826" s="122">
        <v>16472</v>
      </c>
      <c r="N3826" s="123">
        <v>15536</v>
      </c>
      <c r="O3826" s="124">
        <v>16198</v>
      </c>
      <c r="P3826" s="123">
        <v>18237</v>
      </c>
      <c r="Q3826" s="124">
        <v>18804</v>
      </c>
      <c r="R3826" s="123">
        <v>18867</v>
      </c>
      <c r="S3826" s="124">
        <v>18727</v>
      </c>
      <c r="T3826" s="123">
        <v>17741</v>
      </c>
      <c r="U3826" s="124">
        <v>17906</v>
      </c>
      <c r="V3826" s="123">
        <v>20644</v>
      </c>
      <c r="W3826" s="124">
        <v>21427</v>
      </c>
      <c r="X3826" s="123">
        <v>21448</v>
      </c>
      <c r="Y3826" s="124">
        <v>21392</v>
      </c>
      <c r="Z3826" s="123">
        <v>19953</v>
      </c>
      <c r="AA3826" s="124">
        <v>22156</v>
      </c>
      <c r="AB3826" s="123">
        <v>23027</v>
      </c>
      <c r="AC3826" s="124">
        <v>23734</v>
      </c>
      <c r="AD3826" s="123">
        <v>23136</v>
      </c>
      <c r="AE3826" s="125">
        <v>21774</v>
      </c>
      <c r="AF3826" s="126">
        <v>21380</v>
      </c>
    </row>
    <row r="3827" spans="2:32">
      <c r="B3827" s="127">
        <v>3789</v>
      </c>
      <c r="C3827" s="128">
        <v>3789</v>
      </c>
      <c r="D3827" s="129">
        <v>158</v>
      </c>
      <c r="E3827" s="130">
        <v>6</v>
      </c>
      <c r="F3827" s="131">
        <v>7</v>
      </c>
      <c r="G3827" s="132" t="s">
        <v>487</v>
      </c>
      <c r="H3827" s="133">
        <v>6</v>
      </c>
      <c r="I3827" s="128">
        <v>6</v>
      </c>
      <c r="J3827" s="129" t="s">
        <v>487</v>
      </c>
      <c r="K3827" s="134">
        <v>21</v>
      </c>
      <c r="L3827" s="108"/>
      <c r="M3827" s="81">
        <v>16363</v>
      </c>
      <c r="N3827" s="135">
        <v>15378</v>
      </c>
      <c r="O3827" s="136">
        <v>15881</v>
      </c>
      <c r="P3827" s="135">
        <v>17901</v>
      </c>
      <c r="Q3827" s="136">
        <v>18485</v>
      </c>
      <c r="R3827" s="135">
        <v>18922</v>
      </c>
      <c r="S3827" s="136">
        <v>18640</v>
      </c>
      <c r="T3827" s="135">
        <v>17851</v>
      </c>
      <c r="U3827" s="136">
        <v>17847</v>
      </c>
      <c r="V3827" s="135">
        <v>20658</v>
      </c>
      <c r="W3827" s="136">
        <v>21445</v>
      </c>
      <c r="X3827" s="135">
        <v>22001</v>
      </c>
      <c r="Y3827" s="136">
        <v>21862</v>
      </c>
      <c r="Z3827" s="135">
        <v>20254</v>
      </c>
      <c r="AA3827" s="136">
        <v>22444</v>
      </c>
      <c r="AB3827" s="135">
        <v>23504</v>
      </c>
      <c r="AC3827" s="136">
        <v>24200</v>
      </c>
      <c r="AD3827" s="135">
        <v>23912</v>
      </c>
      <c r="AE3827" s="137">
        <v>22636</v>
      </c>
      <c r="AF3827" s="138">
        <v>21856</v>
      </c>
    </row>
    <row r="3828" spans="2:32">
      <c r="B3828" s="114">
        <v>3790</v>
      </c>
      <c r="C3828" s="115">
        <v>3790</v>
      </c>
      <c r="D3828" s="116">
        <v>158</v>
      </c>
      <c r="E3828" s="117">
        <v>6</v>
      </c>
      <c r="F3828" s="118">
        <v>7</v>
      </c>
      <c r="G3828" s="119" t="s">
        <v>487</v>
      </c>
      <c r="H3828" s="120">
        <v>6</v>
      </c>
      <c r="I3828" s="115">
        <v>6</v>
      </c>
      <c r="J3828" s="116" t="s">
        <v>487</v>
      </c>
      <c r="K3828" s="121">
        <v>22</v>
      </c>
      <c r="L3828" s="108"/>
      <c r="M3828" s="122">
        <v>15505</v>
      </c>
      <c r="N3828" s="123">
        <v>14895</v>
      </c>
      <c r="O3828" s="124">
        <v>15426</v>
      </c>
      <c r="P3828" s="123">
        <v>17069</v>
      </c>
      <c r="Q3828" s="124">
        <v>17596</v>
      </c>
      <c r="R3828" s="123">
        <v>18129</v>
      </c>
      <c r="S3828" s="124">
        <v>18037</v>
      </c>
      <c r="T3828" s="123">
        <v>17539</v>
      </c>
      <c r="U3828" s="124">
        <v>17552</v>
      </c>
      <c r="V3828" s="123">
        <v>19987</v>
      </c>
      <c r="W3828" s="124">
        <v>20849</v>
      </c>
      <c r="X3828" s="123">
        <v>21522</v>
      </c>
      <c r="Y3828" s="124">
        <v>21586</v>
      </c>
      <c r="Z3828" s="123">
        <v>20171</v>
      </c>
      <c r="AA3828" s="124">
        <v>21989</v>
      </c>
      <c r="AB3828" s="123">
        <v>23105</v>
      </c>
      <c r="AC3828" s="124">
        <v>23888</v>
      </c>
      <c r="AD3828" s="123">
        <v>23830</v>
      </c>
      <c r="AE3828" s="125">
        <v>22777</v>
      </c>
      <c r="AF3828" s="126">
        <v>21898</v>
      </c>
    </row>
    <row r="3829" spans="2:32">
      <c r="B3829" s="127">
        <v>3791</v>
      </c>
      <c r="C3829" s="128">
        <v>3791</v>
      </c>
      <c r="D3829" s="129">
        <v>158</v>
      </c>
      <c r="E3829" s="130">
        <v>6</v>
      </c>
      <c r="F3829" s="131">
        <v>7</v>
      </c>
      <c r="G3829" s="132" t="s">
        <v>487</v>
      </c>
      <c r="H3829" s="133">
        <v>6</v>
      </c>
      <c r="I3829" s="128">
        <v>6</v>
      </c>
      <c r="J3829" s="129" t="s">
        <v>487</v>
      </c>
      <c r="K3829" s="134">
        <v>23</v>
      </c>
      <c r="L3829" s="108"/>
      <c r="M3829" s="81">
        <v>14333</v>
      </c>
      <c r="N3829" s="135">
        <v>14041</v>
      </c>
      <c r="O3829" s="136">
        <v>14587</v>
      </c>
      <c r="P3829" s="135">
        <v>15873</v>
      </c>
      <c r="Q3829" s="136">
        <v>16333</v>
      </c>
      <c r="R3829" s="135">
        <v>16928</v>
      </c>
      <c r="S3829" s="136">
        <v>16964</v>
      </c>
      <c r="T3829" s="135">
        <v>16688</v>
      </c>
      <c r="U3829" s="136">
        <v>16762</v>
      </c>
      <c r="V3829" s="135">
        <v>18817</v>
      </c>
      <c r="W3829" s="136">
        <v>19621</v>
      </c>
      <c r="X3829" s="135">
        <v>20426</v>
      </c>
      <c r="Y3829" s="136">
        <v>20639</v>
      </c>
      <c r="Z3829" s="135">
        <v>19423</v>
      </c>
      <c r="AA3829" s="136">
        <v>20890</v>
      </c>
      <c r="AB3829" s="135">
        <v>22034</v>
      </c>
      <c r="AC3829" s="136">
        <v>22787</v>
      </c>
      <c r="AD3829" s="135">
        <v>22949</v>
      </c>
      <c r="AE3829" s="137">
        <v>22133</v>
      </c>
      <c r="AF3829" s="138">
        <v>21209</v>
      </c>
    </row>
    <row r="3830" spans="2:32">
      <c r="B3830" s="114">
        <v>3792</v>
      </c>
      <c r="C3830" s="115">
        <v>3792</v>
      </c>
      <c r="D3830" s="116">
        <v>158</v>
      </c>
      <c r="E3830" s="117">
        <v>6</v>
      </c>
      <c r="F3830" s="118">
        <v>7</v>
      </c>
      <c r="G3830" s="119" t="s">
        <v>487</v>
      </c>
      <c r="H3830" s="120">
        <v>6</v>
      </c>
      <c r="I3830" s="115">
        <v>6</v>
      </c>
      <c r="J3830" s="116" t="s">
        <v>487</v>
      </c>
      <c r="K3830" s="121">
        <v>24</v>
      </c>
      <c r="L3830" s="108"/>
      <c r="M3830" s="122">
        <v>13463</v>
      </c>
      <c r="N3830" s="123">
        <v>13312</v>
      </c>
      <c r="O3830" s="124">
        <v>13911</v>
      </c>
      <c r="P3830" s="123">
        <v>14859</v>
      </c>
      <c r="Q3830" s="124">
        <v>15370</v>
      </c>
      <c r="R3830" s="123">
        <v>15938</v>
      </c>
      <c r="S3830" s="124">
        <v>16121</v>
      </c>
      <c r="T3830" s="123">
        <v>15952</v>
      </c>
      <c r="U3830" s="124">
        <v>16101</v>
      </c>
      <c r="V3830" s="123">
        <v>17859</v>
      </c>
      <c r="W3830" s="124">
        <v>18617</v>
      </c>
      <c r="X3830" s="123">
        <v>19481</v>
      </c>
      <c r="Y3830" s="124">
        <v>19896</v>
      </c>
      <c r="Z3830" s="123">
        <v>18794</v>
      </c>
      <c r="AA3830" s="124">
        <v>19890</v>
      </c>
      <c r="AB3830" s="123">
        <v>21147</v>
      </c>
      <c r="AC3830" s="124">
        <v>21826</v>
      </c>
      <c r="AD3830" s="123">
        <v>22222</v>
      </c>
      <c r="AE3830" s="125">
        <v>21481</v>
      </c>
      <c r="AF3830" s="126">
        <v>20605</v>
      </c>
    </row>
    <row r="3831" spans="2:32">
      <c r="B3831" s="127">
        <v>3793</v>
      </c>
      <c r="C3831" s="128">
        <v>3793</v>
      </c>
      <c r="D3831" s="129">
        <v>159</v>
      </c>
      <c r="E3831" s="130">
        <v>6</v>
      </c>
      <c r="F3831" s="131">
        <v>8</v>
      </c>
      <c r="G3831" s="132" t="s">
        <v>487</v>
      </c>
      <c r="H3831" s="133">
        <v>6</v>
      </c>
      <c r="I3831" s="128">
        <v>7</v>
      </c>
      <c r="J3831" s="129" t="s">
        <v>487</v>
      </c>
      <c r="K3831" s="134">
        <v>1</v>
      </c>
      <c r="L3831" s="108"/>
      <c r="M3831" s="81">
        <v>12652</v>
      </c>
      <c r="N3831" s="135">
        <v>12476</v>
      </c>
      <c r="O3831" s="136">
        <v>13131</v>
      </c>
      <c r="P3831" s="135">
        <v>13980</v>
      </c>
      <c r="Q3831" s="136">
        <v>14355</v>
      </c>
      <c r="R3831" s="135">
        <v>14980</v>
      </c>
      <c r="S3831" s="136">
        <v>15036</v>
      </c>
      <c r="T3831" s="135">
        <v>14711</v>
      </c>
      <c r="U3831" s="136">
        <v>15270</v>
      </c>
      <c r="V3831" s="135">
        <v>16894</v>
      </c>
      <c r="W3831" s="136">
        <v>17706</v>
      </c>
      <c r="X3831" s="135">
        <v>18560</v>
      </c>
      <c r="Y3831" s="136">
        <v>18571</v>
      </c>
      <c r="Z3831" s="135">
        <v>17873</v>
      </c>
      <c r="AA3831" s="136">
        <v>19556</v>
      </c>
      <c r="AB3831" s="135">
        <v>20288</v>
      </c>
      <c r="AC3831" s="136">
        <v>20942</v>
      </c>
      <c r="AD3831" s="135">
        <v>20786</v>
      </c>
      <c r="AE3831" s="137">
        <v>19434</v>
      </c>
      <c r="AF3831" s="138">
        <v>19661</v>
      </c>
    </row>
    <row r="3832" spans="2:32">
      <c r="B3832" s="114">
        <v>3794</v>
      </c>
      <c r="C3832" s="115">
        <v>3794</v>
      </c>
      <c r="D3832" s="116">
        <v>159</v>
      </c>
      <c r="E3832" s="117">
        <v>6</v>
      </c>
      <c r="F3832" s="118">
        <v>8</v>
      </c>
      <c r="G3832" s="119" t="s">
        <v>487</v>
      </c>
      <c r="H3832" s="120">
        <v>6</v>
      </c>
      <c r="I3832" s="115">
        <v>7</v>
      </c>
      <c r="J3832" s="116" t="s">
        <v>487</v>
      </c>
      <c r="K3832" s="121">
        <v>2</v>
      </c>
      <c r="L3832" s="108"/>
      <c r="M3832" s="122">
        <v>12332</v>
      </c>
      <c r="N3832" s="123">
        <v>12180</v>
      </c>
      <c r="O3832" s="124">
        <v>12874</v>
      </c>
      <c r="P3832" s="123">
        <v>13637</v>
      </c>
      <c r="Q3832" s="124">
        <v>14016</v>
      </c>
      <c r="R3832" s="123">
        <v>14566</v>
      </c>
      <c r="S3832" s="124">
        <v>14614</v>
      </c>
      <c r="T3832" s="123">
        <v>14323</v>
      </c>
      <c r="U3832" s="124">
        <v>14910</v>
      </c>
      <c r="V3832" s="123">
        <v>16475</v>
      </c>
      <c r="W3832" s="124">
        <v>17205</v>
      </c>
      <c r="X3832" s="123">
        <v>17998</v>
      </c>
      <c r="Y3832" s="124">
        <v>18018</v>
      </c>
      <c r="Z3832" s="123">
        <v>17427</v>
      </c>
      <c r="AA3832" s="124">
        <v>19008</v>
      </c>
      <c r="AB3832" s="123">
        <v>19750</v>
      </c>
      <c r="AC3832" s="124">
        <v>20334</v>
      </c>
      <c r="AD3832" s="123">
        <v>20159</v>
      </c>
      <c r="AE3832" s="125">
        <v>18874</v>
      </c>
      <c r="AF3832" s="126">
        <v>19159</v>
      </c>
    </row>
    <row r="3833" spans="2:32">
      <c r="B3833" s="127">
        <v>3795</v>
      </c>
      <c r="C3833" s="128">
        <v>3795</v>
      </c>
      <c r="D3833" s="129">
        <v>159</v>
      </c>
      <c r="E3833" s="130">
        <v>6</v>
      </c>
      <c r="F3833" s="131">
        <v>8</v>
      </c>
      <c r="G3833" s="132" t="s">
        <v>487</v>
      </c>
      <c r="H3833" s="133">
        <v>6</v>
      </c>
      <c r="I3833" s="128">
        <v>7</v>
      </c>
      <c r="J3833" s="129" t="s">
        <v>487</v>
      </c>
      <c r="K3833" s="134">
        <v>3</v>
      </c>
      <c r="L3833" s="108"/>
      <c r="M3833" s="81">
        <v>12165</v>
      </c>
      <c r="N3833" s="135">
        <v>12022</v>
      </c>
      <c r="O3833" s="136">
        <v>12788</v>
      </c>
      <c r="P3833" s="135">
        <v>13452</v>
      </c>
      <c r="Q3833" s="136">
        <v>13760</v>
      </c>
      <c r="R3833" s="135">
        <v>14346</v>
      </c>
      <c r="S3833" s="136">
        <v>14289</v>
      </c>
      <c r="T3833" s="135">
        <v>14107</v>
      </c>
      <c r="U3833" s="136">
        <v>14753</v>
      </c>
      <c r="V3833" s="135">
        <v>16113</v>
      </c>
      <c r="W3833" s="136">
        <v>16866</v>
      </c>
      <c r="X3833" s="135">
        <v>17614</v>
      </c>
      <c r="Y3833" s="136">
        <v>17535</v>
      </c>
      <c r="Z3833" s="135">
        <v>17152</v>
      </c>
      <c r="AA3833" s="136">
        <v>18596</v>
      </c>
      <c r="AB3833" s="135">
        <v>19241</v>
      </c>
      <c r="AC3833" s="136">
        <v>19866</v>
      </c>
      <c r="AD3833" s="135">
        <v>19584</v>
      </c>
      <c r="AE3833" s="137">
        <v>18464</v>
      </c>
      <c r="AF3833" s="138">
        <v>18822</v>
      </c>
    </row>
    <row r="3834" spans="2:32">
      <c r="B3834" s="114">
        <v>3796</v>
      </c>
      <c r="C3834" s="115">
        <v>3796</v>
      </c>
      <c r="D3834" s="116">
        <v>159</v>
      </c>
      <c r="E3834" s="117">
        <v>6</v>
      </c>
      <c r="F3834" s="118">
        <v>8</v>
      </c>
      <c r="G3834" s="119" t="s">
        <v>487</v>
      </c>
      <c r="H3834" s="120">
        <v>6</v>
      </c>
      <c r="I3834" s="115">
        <v>7</v>
      </c>
      <c r="J3834" s="116" t="s">
        <v>487</v>
      </c>
      <c r="K3834" s="121">
        <v>4</v>
      </c>
      <c r="L3834" s="108"/>
      <c r="M3834" s="122">
        <v>12155</v>
      </c>
      <c r="N3834" s="123">
        <v>11934</v>
      </c>
      <c r="O3834" s="124">
        <v>12802</v>
      </c>
      <c r="P3834" s="123">
        <v>13406</v>
      </c>
      <c r="Q3834" s="124">
        <v>13680</v>
      </c>
      <c r="R3834" s="123">
        <v>14235</v>
      </c>
      <c r="S3834" s="124">
        <v>14079</v>
      </c>
      <c r="T3834" s="123">
        <v>13882</v>
      </c>
      <c r="U3834" s="124">
        <v>14590</v>
      </c>
      <c r="V3834" s="123">
        <v>15790</v>
      </c>
      <c r="W3834" s="124">
        <v>16479</v>
      </c>
      <c r="X3834" s="123">
        <v>17133</v>
      </c>
      <c r="Y3834" s="124">
        <v>16958</v>
      </c>
      <c r="Z3834" s="123">
        <v>16739</v>
      </c>
      <c r="AA3834" s="124">
        <v>18013</v>
      </c>
      <c r="AB3834" s="123">
        <v>18587</v>
      </c>
      <c r="AC3834" s="124">
        <v>19158</v>
      </c>
      <c r="AD3834" s="123">
        <v>18803</v>
      </c>
      <c r="AE3834" s="125">
        <v>17794</v>
      </c>
      <c r="AF3834" s="126">
        <v>18260</v>
      </c>
    </row>
    <row r="3835" spans="2:32">
      <c r="B3835" s="127">
        <v>3797</v>
      </c>
      <c r="C3835" s="128">
        <v>3797</v>
      </c>
      <c r="D3835" s="129">
        <v>159</v>
      </c>
      <c r="E3835" s="130">
        <v>6</v>
      </c>
      <c r="F3835" s="131">
        <v>8</v>
      </c>
      <c r="G3835" s="132" t="s">
        <v>487</v>
      </c>
      <c r="H3835" s="133">
        <v>6</v>
      </c>
      <c r="I3835" s="128">
        <v>7</v>
      </c>
      <c r="J3835" s="129" t="s">
        <v>487</v>
      </c>
      <c r="K3835" s="134">
        <v>5</v>
      </c>
      <c r="L3835" s="108"/>
      <c r="M3835" s="81">
        <v>12468</v>
      </c>
      <c r="N3835" s="135">
        <v>11819</v>
      </c>
      <c r="O3835" s="136">
        <v>13015</v>
      </c>
      <c r="P3835" s="135">
        <v>13674</v>
      </c>
      <c r="Q3835" s="136">
        <v>13872</v>
      </c>
      <c r="R3835" s="135">
        <v>14432</v>
      </c>
      <c r="S3835" s="136">
        <v>13841</v>
      </c>
      <c r="T3835" s="135">
        <v>13581</v>
      </c>
      <c r="U3835" s="136">
        <v>14586</v>
      </c>
      <c r="V3835" s="135">
        <v>15718</v>
      </c>
      <c r="W3835" s="136">
        <v>16240</v>
      </c>
      <c r="X3835" s="135">
        <v>16896</v>
      </c>
      <c r="Y3835" s="136">
        <v>16257</v>
      </c>
      <c r="Z3835" s="135">
        <v>16446</v>
      </c>
      <c r="AA3835" s="136">
        <v>17620</v>
      </c>
      <c r="AB3835" s="135">
        <v>18097</v>
      </c>
      <c r="AC3835" s="136">
        <v>18578</v>
      </c>
      <c r="AD3835" s="135">
        <v>17862</v>
      </c>
      <c r="AE3835" s="137">
        <v>17010</v>
      </c>
      <c r="AF3835" s="138">
        <v>17799</v>
      </c>
    </row>
    <row r="3836" spans="2:32">
      <c r="B3836" s="114">
        <v>3798</v>
      </c>
      <c r="C3836" s="115">
        <v>3798</v>
      </c>
      <c r="D3836" s="116">
        <v>159</v>
      </c>
      <c r="E3836" s="117">
        <v>6</v>
      </c>
      <c r="F3836" s="118">
        <v>8</v>
      </c>
      <c r="G3836" s="119" t="s">
        <v>487</v>
      </c>
      <c r="H3836" s="120">
        <v>6</v>
      </c>
      <c r="I3836" s="115">
        <v>7</v>
      </c>
      <c r="J3836" s="116" t="s">
        <v>487</v>
      </c>
      <c r="K3836" s="121">
        <v>6</v>
      </c>
      <c r="L3836" s="108"/>
      <c r="M3836" s="122">
        <v>13341</v>
      </c>
      <c r="N3836" s="123">
        <v>11905</v>
      </c>
      <c r="O3836" s="124">
        <v>13885</v>
      </c>
      <c r="P3836" s="123">
        <v>14573</v>
      </c>
      <c r="Q3836" s="124">
        <v>14755</v>
      </c>
      <c r="R3836" s="123">
        <v>15149</v>
      </c>
      <c r="S3836" s="124">
        <v>13954</v>
      </c>
      <c r="T3836" s="123">
        <v>13498</v>
      </c>
      <c r="U3836" s="124">
        <v>15176</v>
      </c>
      <c r="V3836" s="123">
        <v>16331</v>
      </c>
      <c r="W3836" s="124">
        <v>16560</v>
      </c>
      <c r="X3836" s="123">
        <v>17106</v>
      </c>
      <c r="Y3836" s="124">
        <v>15884</v>
      </c>
      <c r="Z3836" s="123">
        <v>16726</v>
      </c>
      <c r="AA3836" s="124">
        <v>17826</v>
      </c>
      <c r="AB3836" s="123">
        <v>18302</v>
      </c>
      <c r="AC3836" s="124">
        <v>18539</v>
      </c>
      <c r="AD3836" s="123">
        <v>17249</v>
      </c>
      <c r="AE3836" s="125">
        <v>16411</v>
      </c>
      <c r="AF3836" s="126">
        <v>17933</v>
      </c>
    </row>
    <row r="3837" spans="2:32">
      <c r="B3837" s="127">
        <v>3799</v>
      </c>
      <c r="C3837" s="128">
        <v>3799</v>
      </c>
      <c r="D3837" s="129">
        <v>159</v>
      </c>
      <c r="E3837" s="130">
        <v>6</v>
      </c>
      <c r="F3837" s="131">
        <v>8</v>
      </c>
      <c r="G3837" s="132" t="s">
        <v>487</v>
      </c>
      <c r="H3837" s="133">
        <v>6</v>
      </c>
      <c r="I3837" s="128">
        <v>7</v>
      </c>
      <c r="J3837" s="129" t="s">
        <v>487</v>
      </c>
      <c r="K3837" s="134">
        <v>7</v>
      </c>
      <c r="L3837" s="108"/>
      <c r="M3837" s="81">
        <v>14432</v>
      </c>
      <c r="N3837" s="135">
        <v>12106</v>
      </c>
      <c r="O3837" s="136">
        <v>15110</v>
      </c>
      <c r="P3837" s="135">
        <v>15686</v>
      </c>
      <c r="Q3837" s="136">
        <v>15938</v>
      </c>
      <c r="R3837" s="135">
        <v>16187</v>
      </c>
      <c r="S3837" s="136">
        <v>14301</v>
      </c>
      <c r="T3837" s="135">
        <v>13555</v>
      </c>
      <c r="U3837" s="136">
        <v>16144</v>
      </c>
      <c r="V3837" s="135">
        <v>17273</v>
      </c>
      <c r="W3837" s="136">
        <v>17305</v>
      </c>
      <c r="X3837" s="135">
        <v>17732</v>
      </c>
      <c r="Y3837" s="136">
        <v>15844</v>
      </c>
      <c r="Z3837" s="135">
        <v>17490</v>
      </c>
      <c r="AA3837" s="136">
        <v>18320</v>
      </c>
      <c r="AB3837" s="135">
        <v>18942</v>
      </c>
      <c r="AC3837" s="136">
        <v>18940</v>
      </c>
      <c r="AD3837" s="135">
        <v>17046</v>
      </c>
      <c r="AE3837" s="137">
        <v>15997</v>
      </c>
      <c r="AF3837" s="138">
        <v>18618</v>
      </c>
    </row>
    <row r="3838" spans="2:32">
      <c r="B3838" s="114">
        <v>3800</v>
      </c>
      <c r="C3838" s="115">
        <v>3800</v>
      </c>
      <c r="D3838" s="116">
        <v>159</v>
      </c>
      <c r="E3838" s="117">
        <v>6</v>
      </c>
      <c r="F3838" s="118">
        <v>8</v>
      </c>
      <c r="G3838" s="119" t="s">
        <v>487</v>
      </c>
      <c r="H3838" s="120">
        <v>6</v>
      </c>
      <c r="I3838" s="115">
        <v>7</v>
      </c>
      <c r="J3838" s="116" t="s">
        <v>487</v>
      </c>
      <c r="K3838" s="121">
        <v>8</v>
      </c>
      <c r="L3838" s="108"/>
      <c r="M3838" s="122">
        <v>14776</v>
      </c>
      <c r="N3838" s="123">
        <v>12604</v>
      </c>
      <c r="O3838" s="124">
        <v>15746</v>
      </c>
      <c r="P3838" s="123">
        <v>16202</v>
      </c>
      <c r="Q3838" s="124">
        <v>16628</v>
      </c>
      <c r="R3838" s="123">
        <v>16530</v>
      </c>
      <c r="S3838" s="124">
        <v>14867</v>
      </c>
      <c r="T3838" s="123">
        <v>13959</v>
      </c>
      <c r="U3838" s="124">
        <v>16815</v>
      </c>
      <c r="V3838" s="123">
        <v>17822</v>
      </c>
      <c r="W3838" s="124">
        <v>17784</v>
      </c>
      <c r="X3838" s="123">
        <v>17965</v>
      </c>
      <c r="Y3838" s="124">
        <v>16241</v>
      </c>
      <c r="Z3838" s="123">
        <v>18040</v>
      </c>
      <c r="AA3838" s="124">
        <v>18542</v>
      </c>
      <c r="AB3838" s="123">
        <v>19319</v>
      </c>
      <c r="AC3838" s="124">
        <v>19276</v>
      </c>
      <c r="AD3838" s="123">
        <v>17367</v>
      </c>
      <c r="AE3838" s="125">
        <v>16196</v>
      </c>
      <c r="AF3838" s="126">
        <v>19172</v>
      </c>
    </row>
    <row r="3839" spans="2:32">
      <c r="B3839" s="127">
        <v>3801</v>
      </c>
      <c r="C3839" s="128">
        <v>3801</v>
      </c>
      <c r="D3839" s="129">
        <v>159</v>
      </c>
      <c r="E3839" s="130">
        <v>6</v>
      </c>
      <c r="F3839" s="131">
        <v>8</v>
      </c>
      <c r="G3839" s="132" t="s">
        <v>487</v>
      </c>
      <c r="H3839" s="133">
        <v>6</v>
      </c>
      <c r="I3839" s="128">
        <v>7</v>
      </c>
      <c r="J3839" s="129" t="s">
        <v>487</v>
      </c>
      <c r="K3839" s="134">
        <v>9</v>
      </c>
      <c r="L3839" s="108"/>
      <c r="M3839" s="81">
        <v>15073</v>
      </c>
      <c r="N3839" s="135">
        <v>13192</v>
      </c>
      <c r="O3839" s="136">
        <v>16153</v>
      </c>
      <c r="P3839" s="135">
        <v>16551</v>
      </c>
      <c r="Q3839" s="136">
        <v>17032</v>
      </c>
      <c r="R3839" s="135">
        <v>16832</v>
      </c>
      <c r="S3839" s="136">
        <v>15441</v>
      </c>
      <c r="T3839" s="135">
        <v>14482</v>
      </c>
      <c r="U3839" s="136">
        <v>17225</v>
      </c>
      <c r="V3839" s="135">
        <v>18216</v>
      </c>
      <c r="W3839" s="136">
        <v>18106</v>
      </c>
      <c r="X3839" s="135">
        <v>18247</v>
      </c>
      <c r="Y3839" s="136">
        <v>16683</v>
      </c>
      <c r="Z3839" s="135">
        <v>18386</v>
      </c>
      <c r="AA3839" s="136">
        <v>18781</v>
      </c>
      <c r="AB3839" s="135">
        <v>19618</v>
      </c>
      <c r="AC3839" s="136">
        <v>19539</v>
      </c>
      <c r="AD3839" s="135">
        <v>17792</v>
      </c>
      <c r="AE3839" s="137">
        <v>16615</v>
      </c>
      <c r="AF3839" s="138">
        <v>19507</v>
      </c>
    </row>
    <row r="3840" spans="2:32">
      <c r="B3840" s="114">
        <v>3802</v>
      </c>
      <c r="C3840" s="115">
        <v>3802</v>
      </c>
      <c r="D3840" s="116">
        <v>159</v>
      </c>
      <c r="E3840" s="117">
        <v>6</v>
      </c>
      <c r="F3840" s="118">
        <v>8</v>
      </c>
      <c r="G3840" s="119" t="s">
        <v>487</v>
      </c>
      <c r="H3840" s="120">
        <v>6</v>
      </c>
      <c r="I3840" s="115">
        <v>7</v>
      </c>
      <c r="J3840" s="116" t="s">
        <v>487</v>
      </c>
      <c r="K3840" s="121">
        <v>10</v>
      </c>
      <c r="L3840" s="108"/>
      <c r="M3840" s="122">
        <v>15328</v>
      </c>
      <c r="N3840" s="123">
        <v>13584</v>
      </c>
      <c r="O3840" s="124">
        <v>16536</v>
      </c>
      <c r="P3840" s="123">
        <v>16869</v>
      </c>
      <c r="Q3840" s="124">
        <v>17390</v>
      </c>
      <c r="R3840" s="123">
        <v>17110</v>
      </c>
      <c r="S3840" s="124">
        <v>15876</v>
      </c>
      <c r="T3840" s="123">
        <v>14966</v>
      </c>
      <c r="U3840" s="124">
        <v>17727</v>
      </c>
      <c r="V3840" s="123">
        <v>18643</v>
      </c>
      <c r="W3840" s="124">
        <v>18505</v>
      </c>
      <c r="X3840" s="123">
        <v>18637</v>
      </c>
      <c r="Y3840" s="124">
        <v>17252</v>
      </c>
      <c r="Z3840" s="123">
        <v>18924</v>
      </c>
      <c r="AA3840" s="124">
        <v>19282</v>
      </c>
      <c r="AB3840" s="123">
        <v>20124</v>
      </c>
      <c r="AC3840" s="124">
        <v>20046</v>
      </c>
      <c r="AD3840" s="123">
        <v>18391</v>
      </c>
      <c r="AE3840" s="125">
        <v>17238</v>
      </c>
      <c r="AF3840" s="126">
        <v>20097</v>
      </c>
    </row>
    <row r="3841" spans="2:32">
      <c r="B3841" s="127">
        <v>3803</v>
      </c>
      <c r="C3841" s="128">
        <v>3803</v>
      </c>
      <c r="D3841" s="129">
        <v>159</v>
      </c>
      <c r="E3841" s="130">
        <v>6</v>
      </c>
      <c r="F3841" s="131">
        <v>8</v>
      </c>
      <c r="G3841" s="132" t="s">
        <v>487</v>
      </c>
      <c r="H3841" s="133">
        <v>6</v>
      </c>
      <c r="I3841" s="128">
        <v>7</v>
      </c>
      <c r="J3841" s="129" t="s">
        <v>487</v>
      </c>
      <c r="K3841" s="134">
        <v>11</v>
      </c>
      <c r="L3841" s="108"/>
      <c r="M3841" s="81">
        <v>15381</v>
      </c>
      <c r="N3841" s="135">
        <v>13740</v>
      </c>
      <c r="O3841" s="136">
        <v>16677</v>
      </c>
      <c r="P3841" s="135">
        <v>17043</v>
      </c>
      <c r="Q3841" s="136">
        <v>17559</v>
      </c>
      <c r="R3841" s="135">
        <v>17225</v>
      </c>
      <c r="S3841" s="136">
        <v>16077</v>
      </c>
      <c r="T3841" s="135">
        <v>15207</v>
      </c>
      <c r="U3841" s="136">
        <v>17945</v>
      </c>
      <c r="V3841" s="135">
        <v>18904</v>
      </c>
      <c r="W3841" s="136">
        <v>18813</v>
      </c>
      <c r="X3841" s="135">
        <v>18869</v>
      </c>
      <c r="Y3841" s="136">
        <v>17563</v>
      </c>
      <c r="Z3841" s="135">
        <v>19215</v>
      </c>
      <c r="AA3841" s="136">
        <v>19641</v>
      </c>
      <c r="AB3841" s="135">
        <v>20462</v>
      </c>
      <c r="AC3841" s="136">
        <v>20444</v>
      </c>
      <c r="AD3841" s="135">
        <v>18758</v>
      </c>
      <c r="AE3841" s="137">
        <v>17605</v>
      </c>
      <c r="AF3841" s="138">
        <v>20432</v>
      </c>
    </row>
    <row r="3842" spans="2:32">
      <c r="B3842" s="114">
        <v>3804</v>
      </c>
      <c r="C3842" s="115">
        <v>3804</v>
      </c>
      <c r="D3842" s="116">
        <v>159</v>
      </c>
      <c r="E3842" s="117">
        <v>6</v>
      </c>
      <c r="F3842" s="118">
        <v>8</v>
      </c>
      <c r="G3842" s="119" t="s">
        <v>487</v>
      </c>
      <c r="H3842" s="120">
        <v>6</v>
      </c>
      <c r="I3842" s="115">
        <v>7</v>
      </c>
      <c r="J3842" s="116" t="s">
        <v>487</v>
      </c>
      <c r="K3842" s="121">
        <v>12</v>
      </c>
      <c r="L3842" s="108"/>
      <c r="M3842" s="122">
        <v>15466</v>
      </c>
      <c r="N3842" s="123">
        <v>13935</v>
      </c>
      <c r="O3842" s="124">
        <v>16744</v>
      </c>
      <c r="P3842" s="123">
        <v>17234</v>
      </c>
      <c r="Q3842" s="124">
        <v>17822</v>
      </c>
      <c r="R3842" s="123">
        <v>17326</v>
      </c>
      <c r="S3842" s="124">
        <v>16087</v>
      </c>
      <c r="T3842" s="123">
        <v>15438</v>
      </c>
      <c r="U3842" s="124">
        <v>18063</v>
      </c>
      <c r="V3842" s="123">
        <v>19226</v>
      </c>
      <c r="W3842" s="124">
        <v>19038</v>
      </c>
      <c r="X3842" s="123">
        <v>19034</v>
      </c>
      <c r="Y3842" s="124">
        <v>17621</v>
      </c>
      <c r="Z3842" s="123">
        <v>19356</v>
      </c>
      <c r="AA3842" s="124">
        <v>19949</v>
      </c>
      <c r="AB3842" s="123">
        <v>20848</v>
      </c>
      <c r="AC3842" s="124">
        <v>20717</v>
      </c>
      <c r="AD3842" s="123">
        <v>18832</v>
      </c>
      <c r="AE3842" s="125">
        <v>17896</v>
      </c>
      <c r="AF3842" s="126">
        <v>20596</v>
      </c>
    </row>
    <row r="3843" spans="2:32">
      <c r="B3843" s="127">
        <v>3805</v>
      </c>
      <c r="C3843" s="128">
        <v>3805</v>
      </c>
      <c r="D3843" s="129">
        <v>159</v>
      </c>
      <c r="E3843" s="130">
        <v>6</v>
      </c>
      <c r="F3843" s="131">
        <v>8</v>
      </c>
      <c r="G3843" s="132" t="s">
        <v>487</v>
      </c>
      <c r="H3843" s="133">
        <v>6</v>
      </c>
      <c r="I3843" s="128">
        <v>7</v>
      </c>
      <c r="J3843" s="129" t="s">
        <v>487</v>
      </c>
      <c r="K3843" s="134">
        <v>13</v>
      </c>
      <c r="L3843" s="108"/>
      <c r="M3843" s="81">
        <v>15572</v>
      </c>
      <c r="N3843" s="135">
        <v>13985</v>
      </c>
      <c r="O3843" s="136">
        <v>16908</v>
      </c>
      <c r="P3843" s="135">
        <v>17422</v>
      </c>
      <c r="Q3843" s="136">
        <v>18035</v>
      </c>
      <c r="R3843" s="135">
        <v>17435</v>
      </c>
      <c r="S3843" s="136">
        <v>15980</v>
      </c>
      <c r="T3843" s="135">
        <v>15474</v>
      </c>
      <c r="U3843" s="136">
        <v>18229</v>
      </c>
      <c r="V3843" s="135">
        <v>19458</v>
      </c>
      <c r="W3843" s="136">
        <v>19257</v>
      </c>
      <c r="X3843" s="135">
        <v>19170</v>
      </c>
      <c r="Y3843" s="136">
        <v>17512</v>
      </c>
      <c r="Z3843" s="135">
        <v>19542</v>
      </c>
      <c r="AA3843" s="136">
        <v>20155</v>
      </c>
      <c r="AB3843" s="135">
        <v>21083</v>
      </c>
      <c r="AC3843" s="136">
        <v>20929</v>
      </c>
      <c r="AD3843" s="135">
        <v>18735</v>
      </c>
      <c r="AE3843" s="137">
        <v>17953</v>
      </c>
      <c r="AF3843" s="138">
        <v>20788</v>
      </c>
    </row>
    <row r="3844" spans="2:32">
      <c r="B3844" s="114">
        <v>3806</v>
      </c>
      <c r="C3844" s="115">
        <v>3806</v>
      </c>
      <c r="D3844" s="116">
        <v>159</v>
      </c>
      <c r="E3844" s="117">
        <v>6</v>
      </c>
      <c r="F3844" s="118">
        <v>8</v>
      </c>
      <c r="G3844" s="119" t="s">
        <v>487</v>
      </c>
      <c r="H3844" s="120">
        <v>6</v>
      </c>
      <c r="I3844" s="115">
        <v>7</v>
      </c>
      <c r="J3844" s="116" t="s">
        <v>487</v>
      </c>
      <c r="K3844" s="121">
        <v>14</v>
      </c>
      <c r="L3844" s="108"/>
      <c r="M3844" s="122">
        <v>15607</v>
      </c>
      <c r="N3844" s="123">
        <v>14106</v>
      </c>
      <c r="O3844" s="124">
        <v>17040</v>
      </c>
      <c r="P3844" s="123">
        <v>17560</v>
      </c>
      <c r="Q3844" s="124">
        <v>18216</v>
      </c>
      <c r="R3844" s="123">
        <v>17480</v>
      </c>
      <c r="S3844" s="124">
        <v>16015</v>
      </c>
      <c r="T3844" s="123">
        <v>15621</v>
      </c>
      <c r="U3844" s="124">
        <v>18350</v>
      </c>
      <c r="V3844" s="123">
        <v>19632</v>
      </c>
      <c r="W3844" s="124">
        <v>19355</v>
      </c>
      <c r="X3844" s="123">
        <v>19188</v>
      </c>
      <c r="Y3844" s="124">
        <v>17526</v>
      </c>
      <c r="Z3844" s="123">
        <v>19642</v>
      </c>
      <c r="AA3844" s="124">
        <v>20260</v>
      </c>
      <c r="AB3844" s="123">
        <v>21235</v>
      </c>
      <c r="AC3844" s="124">
        <v>20990</v>
      </c>
      <c r="AD3844" s="123">
        <v>18729</v>
      </c>
      <c r="AE3844" s="125">
        <v>18073</v>
      </c>
      <c r="AF3844" s="126">
        <v>20877</v>
      </c>
    </row>
    <row r="3845" spans="2:32">
      <c r="B3845" s="127">
        <v>3807</v>
      </c>
      <c r="C3845" s="128">
        <v>3807</v>
      </c>
      <c r="D3845" s="129">
        <v>159</v>
      </c>
      <c r="E3845" s="130">
        <v>6</v>
      </c>
      <c r="F3845" s="131">
        <v>8</v>
      </c>
      <c r="G3845" s="132" t="s">
        <v>487</v>
      </c>
      <c r="H3845" s="133">
        <v>6</v>
      </c>
      <c r="I3845" s="128">
        <v>7</v>
      </c>
      <c r="J3845" s="129" t="s">
        <v>487</v>
      </c>
      <c r="K3845" s="134">
        <v>15</v>
      </c>
      <c r="L3845" s="108"/>
      <c r="M3845" s="81">
        <v>15618</v>
      </c>
      <c r="N3845" s="135">
        <v>14243</v>
      </c>
      <c r="O3845" s="136">
        <v>17183</v>
      </c>
      <c r="P3845" s="135">
        <v>17622</v>
      </c>
      <c r="Q3845" s="136">
        <v>18342</v>
      </c>
      <c r="R3845" s="135">
        <v>17419</v>
      </c>
      <c r="S3845" s="136">
        <v>15975</v>
      </c>
      <c r="T3845" s="135">
        <v>15756</v>
      </c>
      <c r="U3845" s="136">
        <v>18472</v>
      </c>
      <c r="V3845" s="135">
        <v>19746</v>
      </c>
      <c r="W3845" s="136">
        <v>19474</v>
      </c>
      <c r="X3845" s="135">
        <v>19093</v>
      </c>
      <c r="Y3845" s="136">
        <v>17468</v>
      </c>
      <c r="Z3845" s="135">
        <v>19753</v>
      </c>
      <c r="AA3845" s="136">
        <v>20279</v>
      </c>
      <c r="AB3845" s="135">
        <v>21319</v>
      </c>
      <c r="AC3845" s="136">
        <v>21080</v>
      </c>
      <c r="AD3845" s="135">
        <v>18654</v>
      </c>
      <c r="AE3845" s="137">
        <v>18198</v>
      </c>
      <c r="AF3845" s="138">
        <v>20984</v>
      </c>
    </row>
    <row r="3846" spans="2:32">
      <c r="B3846" s="114">
        <v>3808</v>
      </c>
      <c r="C3846" s="115">
        <v>3808</v>
      </c>
      <c r="D3846" s="116">
        <v>159</v>
      </c>
      <c r="E3846" s="117">
        <v>6</v>
      </c>
      <c r="F3846" s="118">
        <v>8</v>
      </c>
      <c r="G3846" s="119" t="s">
        <v>487</v>
      </c>
      <c r="H3846" s="120">
        <v>6</v>
      </c>
      <c r="I3846" s="115">
        <v>7</v>
      </c>
      <c r="J3846" s="116" t="s">
        <v>487</v>
      </c>
      <c r="K3846" s="121">
        <v>16</v>
      </c>
      <c r="L3846" s="108"/>
      <c r="M3846" s="122">
        <v>15836</v>
      </c>
      <c r="N3846" s="123">
        <v>14617</v>
      </c>
      <c r="O3846" s="124">
        <v>17502</v>
      </c>
      <c r="P3846" s="123">
        <v>18084</v>
      </c>
      <c r="Q3846" s="124">
        <v>18682</v>
      </c>
      <c r="R3846" s="123">
        <v>17583</v>
      </c>
      <c r="S3846" s="124">
        <v>16180</v>
      </c>
      <c r="T3846" s="123">
        <v>16082</v>
      </c>
      <c r="U3846" s="124">
        <v>18722</v>
      </c>
      <c r="V3846" s="123">
        <v>20025</v>
      </c>
      <c r="W3846" s="124">
        <v>19636</v>
      </c>
      <c r="X3846" s="123">
        <v>19156</v>
      </c>
      <c r="Y3846" s="124">
        <v>17586</v>
      </c>
      <c r="Z3846" s="123">
        <v>19954</v>
      </c>
      <c r="AA3846" s="124">
        <v>20837</v>
      </c>
      <c r="AB3846" s="123">
        <v>21511</v>
      </c>
      <c r="AC3846" s="124">
        <v>21132</v>
      </c>
      <c r="AD3846" s="123">
        <v>18733</v>
      </c>
      <c r="AE3846" s="125">
        <v>18435</v>
      </c>
      <c r="AF3846" s="126">
        <v>21165</v>
      </c>
    </row>
    <row r="3847" spans="2:32">
      <c r="B3847" s="127">
        <v>3809</v>
      </c>
      <c r="C3847" s="128">
        <v>3809</v>
      </c>
      <c r="D3847" s="129">
        <v>159</v>
      </c>
      <c r="E3847" s="130">
        <v>6</v>
      </c>
      <c r="F3847" s="131">
        <v>8</v>
      </c>
      <c r="G3847" s="132" t="s">
        <v>487</v>
      </c>
      <c r="H3847" s="133">
        <v>6</v>
      </c>
      <c r="I3847" s="128">
        <v>7</v>
      </c>
      <c r="J3847" s="129" t="s">
        <v>487</v>
      </c>
      <c r="K3847" s="134">
        <v>17</v>
      </c>
      <c r="L3847" s="108"/>
      <c r="M3847" s="81">
        <v>16114</v>
      </c>
      <c r="N3847" s="135">
        <v>15267</v>
      </c>
      <c r="O3847" s="136">
        <v>18002</v>
      </c>
      <c r="P3847" s="135">
        <v>18482</v>
      </c>
      <c r="Q3847" s="136">
        <v>19113</v>
      </c>
      <c r="R3847" s="135">
        <v>17930</v>
      </c>
      <c r="S3847" s="136">
        <v>16633</v>
      </c>
      <c r="T3847" s="135">
        <v>16780</v>
      </c>
      <c r="U3847" s="136">
        <v>19228</v>
      </c>
      <c r="V3847" s="135">
        <v>20406</v>
      </c>
      <c r="W3847" s="136">
        <v>20029</v>
      </c>
      <c r="X3847" s="135">
        <v>19533</v>
      </c>
      <c r="Y3847" s="136">
        <v>18124</v>
      </c>
      <c r="Z3847" s="135">
        <v>20507</v>
      </c>
      <c r="AA3847" s="136">
        <v>21298</v>
      </c>
      <c r="AB3847" s="135">
        <v>21970</v>
      </c>
      <c r="AC3847" s="136">
        <v>21482</v>
      </c>
      <c r="AD3847" s="135">
        <v>19287</v>
      </c>
      <c r="AE3847" s="137">
        <v>19138</v>
      </c>
      <c r="AF3847" s="138">
        <v>21730</v>
      </c>
    </row>
    <row r="3848" spans="2:32">
      <c r="B3848" s="114">
        <v>3810</v>
      </c>
      <c r="C3848" s="115">
        <v>3810</v>
      </c>
      <c r="D3848" s="116">
        <v>159</v>
      </c>
      <c r="E3848" s="117">
        <v>6</v>
      </c>
      <c r="F3848" s="118">
        <v>8</v>
      </c>
      <c r="G3848" s="119" t="s">
        <v>487</v>
      </c>
      <c r="H3848" s="120">
        <v>6</v>
      </c>
      <c r="I3848" s="115">
        <v>7</v>
      </c>
      <c r="J3848" s="116" t="s">
        <v>487</v>
      </c>
      <c r="K3848" s="121">
        <v>18</v>
      </c>
      <c r="L3848" s="108"/>
      <c r="M3848" s="122">
        <v>16060</v>
      </c>
      <c r="N3848" s="123">
        <v>15627</v>
      </c>
      <c r="O3848" s="124">
        <v>18114</v>
      </c>
      <c r="P3848" s="123">
        <v>18608</v>
      </c>
      <c r="Q3848" s="124">
        <v>19196</v>
      </c>
      <c r="R3848" s="123">
        <v>18048</v>
      </c>
      <c r="S3848" s="124">
        <v>17028</v>
      </c>
      <c r="T3848" s="123">
        <v>17360</v>
      </c>
      <c r="U3848" s="124">
        <v>19641</v>
      </c>
      <c r="V3848" s="123">
        <v>20583</v>
      </c>
      <c r="W3848" s="124">
        <v>20544</v>
      </c>
      <c r="X3848" s="123">
        <v>19984</v>
      </c>
      <c r="Y3848" s="124">
        <v>18767</v>
      </c>
      <c r="Z3848" s="123">
        <v>21098</v>
      </c>
      <c r="AA3848" s="124">
        <v>21616</v>
      </c>
      <c r="AB3848" s="123">
        <v>22248</v>
      </c>
      <c r="AC3848" s="124">
        <v>22175</v>
      </c>
      <c r="AD3848" s="123">
        <v>20029</v>
      </c>
      <c r="AE3848" s="125">
        <v>20007</v>
      </c>
      <c r="AF3848" s="126">
        <v>22366</v>
      </c>
    </row>
    <row r="3849" spans="2:32">
      <c r="B3849" s="127">
        <v>3811</v>
      </c>
      <c r="C3849" s="128">
        <v>3811</v>
      </c>
      <c r="D3849" s="129">
        <v>159</v>
      </c>
      <c r="E3849" s="130">
        <v>6</v>
      </c>
      <c r="F3849" s="131">
        <v>8</v>
      </c>
      <c r="G3849" s="132" t="s">
        <v>487</v>
      </c>
      <c r="H3849" s="133">
        <v>6</v>
      </c>
      <c r="I3849" s="128">
        <v>7</v>
      </c>
      <c r="J3849" s="129" t="s">
        <v>487</v>
      </c>
      <c r="K3849" s="134">
        <v>19</v>
      </c>
      <c r="L3849" s="108"/>
      <c r="M3849" s="81">
        <v>16050</v>
      </c>
      <c r="N3849" s="135">
        <v>15755</v>
      </c>
      <c r="O3849" s="136">
        <v>18123</v>
      </c>
      <c r="P3849" s="135">
        <v>18686</v>
      </c>
      <c r="Q3849" s="136">
        <v>19115</v>
      </c>
      <c r="R3849" s="135">
        <v>18191</v>
      </c>
      <c r="S3849" s="136">
        <v>17235</v>
      </c>
      <c r="T3849" s="135">
        <v>17597</v>
      </c>
      <c r="U3849" s="136">
        <v>19795</v>
      </c>
      <c r="V3849" s="135">
        <v>20765</v>
      </c>
      <c r="W3849" s="136">
        <v>20926</v>
      </c>
      <c r="X3849" s="135">
        <v>20483</v>
      </c>
      <c r="Y3849" s="136">
        <v>19342</v>
      </c>
      <c r="Z3849" s="135">
        <v>21454</v>
      </c>
      <c r="AA3849" s="136">
        <v>22227</v>
      </c>
      <c r="AB3849" s="135">
        <v>22791</v>
      </c>
      <c r="AC3849" s="136">
        <v>22907</v>
      </c>
      <c r="AD3849" s="135">
        <v>20795</v>
      </c>
      <c r="AE3849" s="137">
        <v>20717</v>
      </c>
      <c r="AF3849" s="138">
        <v>22822</v>
      </c>
    </row>
    <row r="3850" spans="2:32">
      <c r="B3850" s="114">
        <v>3812</v>
      </c>
      <c r="C3850" s="115">
        <v>3812</v>
      </c>
      <c r="D3850" s="116">
        <v>159</v>
      </c>
      <c r="E3850" s="117">
        <v>6</v>
      </c>
      <c r="F3850" s="118">
        <v>8</v>
      </c>
      <c r="G3850" s="119" t="s">
        <v>487</v>
      </c>
      <c r="H3850" s="120">
        <v>6</v>
      </c>
      <c r="I3850" s="115">
        <v>7</v>
      </c>
      <c r="J3850" s="116" t="s">
        <v>487</v>
      </c>
      <c r="K3850" s="121">
        <v>20</v>
      </c>
      <c r="L3850" s="108"/>
      <c r="M3850" s="122">
        <v>15972</v>
      </c>
      <c r="N3850" s="123">
        <v>15590</v>
      </c>
      <c r="O3850" s="124">
        <v>17958</v>
      </c>
      <c r="P3850" s="123">
        <v>18561</v>
      </c>
      <c r="Q3850" s="124">
        <v>19036</v>
      </c>
      <c r="R3850" s="123">
        <v>18243</v>
      </c>
      <c r="S3850" s="124">
        <v>17347</v>
      </c>
      <c r="T3850" s="123">
        <v>17591</v>
      </c>
      <c r="U3850" s="124">
        <v>19729</v>
      </c>
      <c r="V3850" s="123">
        <v>20923</v>
      </c>
      <c r="W3850" s="124">
        <v>21267</v>
      </c>
      <c r="X3850" s="123">
        <v>20898</v>
      </c>
      <c r="Y3850" s="124">
        <v>19915</v>
      </c>
      <c r="Z3850" s="123">
        <v>21759</v>
      </c>
      <c r="AA3850" s="124">
        <v>22670</v>
      </c>
      <c r="AB3850" s="123">
        <v>23400</v>
      </c>
      <c r="AC3850" s="124">
        <v>23638</v>
      </c>
      <c r="AD3850" s="123">
        <v>21574</v>
      </c>
      <c r="AE3850" s="125">
        <v>21179</v>
      </c>
      <c r="AF3850" s="126">
        <v>23212</v>
      </c>
    </row>
    <row r="3851" spans="2:32">
      <c r="B3851" s="127">
        <v>3813</v>
      </c>
      <c r="C3851" s="128">
        <v>3813</v>
      </c>
      <c r="D3851" s="129">
        <v>159</v>
      </c>
      <c r="E3851" s="130">
        <v>6</v>
      </c>
      <c r="F3851" s="131">
        <v>8</v>
      </c>
      <c r="G3851" s="132" t="s">
        <v>487</v>
      </c>
      <c r="H3851" s="133">
        <v>6</v>
      </c>
      <c r="I3851" s="128">
        <v>7</v>
      </c>
      <c r="J3851" s="129" t="s">
        <v>487</v>
      </c>
      <c r="K3851" s="134">
        <v>21</v>
      </c>
      <c r="L3851" s="108"/>
      <c r="M3851" s="81">
        <v>15672</v>
      </c>
      <c r="N3851" s="135">
        <v>15249</v>
      </c>
      <c r="O3851" s="136">
        <v>17594</v>
      </c>
      <c r="P3851" s="135">
        <v>18205</v>
      </c>
      <c r="Q3851" s="136">
        <v>18593</v>
      </c>
      <c r="R3851" s="135">
        <v>18099</v>
      </c>
      <c r="S3851" s="136">
        <v>17388</v>
      </c>
      <c r="T3851" s="135">
        <v>17469</v>
      </c>
      <c r="U3851" s="136">
        <v>19612</v>
      </c>
      <c r="V3851" s="135">
        <v>20841</v>
      </c>
      <c r="W3851" s="136">
        <v>21406</v>
      </c>
      <c r="X3851" s="135">
        <v>21277</v>
      </c>
      <c r="Y3851" s="136">
        <v>20484</v>
      </c>
      <c r="Z3851" s="135">
        <v>21990</v>
      </c>
      <c r="AA3851" s="136">
        <v>23089</v>
      </c>
      <c r="AB3851" s="135">
        <v>23821</v>
      </c>
      <c r="AC3851" s="136">
        <v>24232</v>
      </c>
      <c r="AD3851" s="135">
        <v>22422</v>
      </c>
      <c r="AE3851" s="137">
        <v>21647</v>
      </c>
      <c r="AF3851" s="138">
        <v>23613</v>
      </c>
    </row>
    <row r="3852" spans="2:32">
      <c r="B3852" s="114">
        <v>3814</v>
      </c>
      <c r="C3852" s="115">
        <v>3814</v>
      </c>
      <c r="D3852" s="116">
        <v>159</v>
      </c>
      <c r="E3852" s="117">
        <v>6</v>
      </c>
      <c r="F3852" s="118">
        <v>8</v>
      </c>
      <c r="G3852" s="119" t="s">
        <v>487</v>
      </c>
      <c r="H3852" s="120">
        <v>6</v>
      </c>
      <c r="I3852" s="115">
        <v>7</v>
      </c>
      <c r="J3852" s="116" t="s">
        <v>487</v>
      </c>
      <c r="K3852" s="121">
        <v>22</v>
      </c>
      <c r="L3852" s="108"/>
      <c r="M3852" s="122">
        <v>14931</v>
      </c>
      <c r="N3852" s="123">
        <v>14801</v>
      </c>
      <c r="O3852" s="124">
        <v>16763</v>
      </c>
      <c r="P3852" s="123">
        <v>17312</v>
      </c>
      <c r="Q3852" s="124">
        <v>17705</v>
      </c>
      <c r="R3852" s="123">
        <v>17472</v>
      </c>
      <c r="S3852" s="124">
        <v>17042</v>
      </c>
      <c r="T3852" s="123">
        <v>17151</v>
      </c>
      <c r="U3852" s="124">
        <v>18929</v>
      </c>
      <c r="V3852" s="123">
        <v>20203</v>
      </c>
      <c r="W3852" s="124">
        <v>20843</v>
      </c>
      <c r="X3852" s="123">
        <v>20960</v>
      </c>
      <c r="Y3852" s="124">
        <v>20436</v>
      </c>
      <c r="Z3852" s="123">
        <v>21517</v>
      </c>
      <c r="AA3852" s="124">
        <v>22673</v>
      </c>
      <c r="AB3852" s="123">
        <v>23492</v>
      </c>
      <c r="AC3852" s="124">
        <v>23949</v>
      </c>
      <c r="AD3852" s="123">
        <v>22558</v>
      </c>
      <c r="AE3852" s="125">
        <v>21696</v>
      </c>
      <c r="AF3852" s="126">
        <v>23253</v>
      </c>
    </row>
    <row r="3853" spans="2:32">
      <c r="B3853" s="127">
        <v>3815</v>
      </c>
      <c r="C3853" s="128">
        <v>3815</v>
      </c>
      <c r="D3853" s="129">
        <v>159</v>
      </c>
      <c r="E3853" s="130">
        <v>6</v>
      </c>
      <c r="F3853" s="131">
        <v>8</v>
      </c>
      <c r="G3853" s="132" t="s">
        <v>487</v>
      </c>
      <c r="H3853" s="133">
        <v>6</v>
      </c>
      <c r="I3853" s="128">
        <v>7</v>
      </c>
      <c r="J3853" s="129" t="s">
        <v>487</v>
      </c>
      <c r="K3853" s="134">
        <v>23</v>
      </c>
      <c r="L3853" s="108"/>
      <c r="M3853" s="81">
        <v>13838</v>
      </c>
      <c r="N3853" s="135">
        <v>13954</v>
      </c>
      <c r="O3853" s="136">
        <v>15559</v>
      </c>
      <c r="P3853" s="135">
        <v>16038</v>
      </c>
      <c r="Q3853" s="136">
        <v>16372</v>
      </c>
      <c r="R3853" s="135">
        <v>16381</v>
      </c>
      <c r="S3853" s="136">
        <v>16162</v>
      </c>
      <c r="T3853" s="135">
        <v>16321</v>
      </c>
      <c r="U3853" s="136">
        <v>17754</v>
      </c>
      <c r="V3853" s="135">
        <v>18948</v>
      </c>
      <c r="W3853" s="136">
        <v>19721</v>
      </c>
      <c r="X3853" s="135">
        <v>19964</v>
      </c>
      <c r="Y3853" s="136">
        <v>19688</v>
      </c>
      <c r="Z3853" s="135">
        <v>20396</v>
      </c>
      <c r="AA3853" s="136">
        <v>21570</v>
      </c>
      <c r="AB3853" s="135">
        <v>22358</v>
      </c>
      <c r="AC3853" s="136">
        <v>22929</v>
      </c>
      <c r="AD3853" s="135">
        <v>21886</v>
      </c>
      <c r="AE3853" s="137">
        <v>20996</v>
      </c>
      <c r="AF3853" s="138">
        <v>22179</v>
      </c>
    </row>
    <row r="3854" spans="2:32">
      <c r="B3854" s="114">
        <v>3816</v>
      </c>
      <c r="C3854" s="115">
        <v>3816</v>
      </c>
      <c r="D3854" s="116">
        <v>159</v>
      </c>
      <c r="E3854" s="117">
        <v>6</v>
      </c>
      <c r="F3854" s="118">
        <v>8</v>
      </c>
      <c r="G3854" s="119" t="s">
        <v>487</v>
      </c>
      <c r="H3854" s="120">
        <v>6</v>
      </c>
      <c r="I3854" s="115">
        <v>7</v>
      </c>
      <c r="J3854" s="116" t="s">
        <v>487</v>
      </c>
      <c r="K3854" s="121">
        <v>24</v>
      </c>
      <c r="L3854" s="108"/>
      <c r="M3854" s="122">
        <v>13069</v>
      </c>
      <c r="N3854" s="123">
        <v>13287</v>
      </c>
      <c r="O3854" s="124">
        <v>14545</v>
      </c>
      <c r="P3854" s="123">
        <v>15081</v>
      </c>
      <c r="Q3854" s="124">
        <v>15331</v>
      </c>
      <c r="R3854" s="123">
        <v>15545</v>
      </c>
      <c r="S3854" s="124">
        <v>15430</v>
      </c>
      <c r="T3854" s="123">
        <v>15644</v>
      </c>
      <c r="U3854" s="124">
        <v>16734</v>
      </c>
      <c r="V3854" s="123">
        <v>17942</v>
      </c>
      <c r="W3854" s="124">
        <v>18703</v>
      </c>
      <c r="X3854" s="123">
        <v>19201</v>
      </c>
      <c r="Y3854" s="124">
        <v>18997</v>
      </c>
      <c r="Z3854" s="123">
        <v>19403</v>
      </c>
      <c r="AA3854" s="124">
        <v>20687</v>
      </c>
      <c r="AB3854" s="123">
        <v>21392</v>
      </c>
      <c r="AC3854" s="124">
        <v>21957</v>
      </c>
      <c r="AD3854" s="123">
        <v>21236</v>
      </c>
      <c r="AE3854" s="125">
        <v>20398</v>
      </c>
      <c r="AF3854" s="126">
        <v>21192</v>
      </c>
    </row>
    <row r="3855" spans="2:32">
      <c r="B3855" s="127">
        <v>3817</v>
      </c>
      <c r="C3855" s="128">
        <v>3817</v>
      </c>
      <c r="D3855" s="129">
        <v>160</v>
      </c>
      <c r="E3855" s="130">
        <v>6</v>
      </c>
      <c r="F3855" s="131">
        <v>9</v>
      </c>
      <c r="G3855" s="132" t="s">
        <v>487</v>
      </c>
      <c r="H3855" s="133">
        <v>6</v>
      </c>
      <c r="I3855" s="128">
        <v>8</v>
      </c>
      <c r="J3855" s="129" t="s">
        <v>487</v>
      </c>
      <c r="K3855" s="134">
        <v>1</v>
      </c>
      <c r="L3855" s="108"/>
      <c r="M3855" s="81">
        <v>12367</v>
      </c>
      <c r="N3855" s="135">
        <v>12659</v>
      </c>
      <c r="O3855" s="136">
        <v>13800</v>
      </c>
      <c r="P3855" s="135">
        <v>14187</v>
      </c>
      <c r="Q3855" s="136">
        <v>14559</v>
      </c>
      <c r="R3855" s="135">
        <v>14651</v>
      </c>
      <c r="S3855" s="136">
        <v>14409</v>
      </c>
      <c r="T3855" s="135">
        <v>14933</v>
      </c>
      <c r="U3855" s="136">
        <v>16121</v>
      </c>
      <c r="V3855" s="135">
        <v>17169</v>
      </c>
      <c r="W3855" s="136">
        <v>17785</v>
      </c>
      <c r="X3855" s="135">
        <v>18057</v>
      </c>
      <c r="Y3855" s="136">
        <v>17391</v>
      </c>
      <c r="Z3855" s="135">
        <v>19145</v>
      </c>
      <c r="AA3855" s="136">
        <v>19954</v>
      </c>
      <c r="AB3855" s="135">
        <v>20645</v>
      </c>
      <c r="AC3855" s="136">
        <v>21053</v>
      </c>
      <c r="AD3855" s="135">
        <v>19339</v>
      </c>
      <c r="AE3855" s="137">
        <v>19587</v>
      </c>
      <c r="AF3855" s="138">
        <v>21105</v>
      </c>
    </row>
    <row r="3856" spans="2:32">
      <c r="B3856" s="114">
        <v>3818</v>
      </c>
      <c r="C3856" s="115">
        <v>3818</v>
      </c>
      <c r="D3856" s="116">
        <v>160</v>
      </c>
      <c r="E3856" s="117">
        <v>6</v>
      </c>
      <c r="F3856" s="118">
        <v>9</v>
      </c>
      <c r="G3856" s="119" t="s">
        <v>487</v>
      </c>
      <c r="H3856" s="120">
        <v>6</v>
      </c>
      <c r="I3856" s="115">
        <v>8</v>
      </c>
      <c r="J3856" s="116" t="s">
        <v>487</v>
      </c>
      <c r="K3856" s="121">
        <v>2</v>
      </c>
      <c r="L3856" s="108"/>
      <c r="M3856" s="122">
        <v>12045</v>
      </c>
      <c r="N3856" s="123">
        <v>12421</v>
      </c>
      <c r="O3856" s="124">
        <v>13465</v>
      </c>
      <c r="P3856" s="123">
        <v>13849</v>
      </c>
      <c r="Q3856" s="124">
        <v>14166</v>
      </c>
      <c r="R3856" s="123">
        <v>14234</v>
      </c>
      <c r="S3856" s="124">
        <v>14024</v>
      </c>
      <c r="T3856" s="123">
        <v>14580</v>
      </c>
      <c r="U3856" s="124">
        <v>15713</v>
      </c>
      <c r="V3856" s="123">
        <v>16682</v>
      </c>
      <c r="W3856" s="124">
        <v>17226</v>
      </c>
      <c r="X3856" s="123">
        <v>17517</v>
      </c>
      <c r="Y3856" s="124">
        <v>16909</v>
      </c>
      <c r="Z3856" s="123">
        <v>18602</v>
      </c>
      <c r="AA3856" s="124">
        <v>19422</v>
      </c>
      <c r="AB3856" s="123">
        <v>20041</v>
      </c>
      <c r="AC3856" s="124">
        <v>20405</v>
      </c>
      <c r="AD3856" s="123">
        <v>18775</v>
      </c>
      <c r="AE3856" s="125">
        <v>19079</v>
      </c>
      <c r="AF3856" s="126">
        <v>20503</v>
      </c>
    </row>
    <row r="3857" spans="2:32">
      <c r="B3857" s="127">
        <v>3819</v>
      </c>
      <c r="C3857" s="128">
        <v>3819</v>
      </c>
      <c r="D3857" s="129">
        <v>160</v>
      </c>
      <c r="E3857" s="130">
        <v>6</v>
      </c>
      <c r="F3857" s="131">
        <v>9</v>
      </c>
      <c r="G3857" s="132" t="s">
        <v>487</v>
      </c>
      <c r="H3857" s="133">
        <v>6</v>
      </c>
      <c r="I3857" s="128">
        <v>8</v>
      </c>
      <c r="J3857" s="129" t="s">
        <v>487</v>
      </c>
      <c r="K3857" s="134">
        <v>3</v>
      </c>
      <c r="L3857" s="108"/>
      <c r="M3857" s="81">
        <v>11835</v>
      </c>
      <c r="N3857" s="135">
        <v>12334</v>
      </c>
      <c r="O3857" s="136">
        <v>13299</v>
      </c>
      <c r="P3857" s="135">
        <v>13606</v>
      </c>
      <c r="Q3857" s="136">
        <v>13961</v>
      </c>
      <c r="R3857" s="135">
        <v>13932</v>
      </c>
      <c r="S3857" s="136">
        <v>13830</v>
      </c>
      <c r="T3857" s="135">
        <v>14444</v>
      </c>
      <c r="U3857" s="136">
        <v>15452</v>
      </c>
      <c r="V3857" s="135">
        <v>16378</v>
      </c>
      <c r="W3857" s="136">
        <v>16880</v>
      </c>
      <c r="X3857" s="135">
        <v>17064</v>
      </c>
      <c r="Y3857" s="136">
        <v>16579</v>
      </c>
      <c r="Z3857" s="135">
        <v>18218</v>
      </c>
      <c r="AA3857" s="136">
        <v>18933</v>
      </c>
      <c r="AB3857" s="135">
        <v>19591</v>
      </c>
      <c r="AC3857" s="136">
        <v>19918</v>
      </c>
      <c r="AD3857" s="135">
        <v>18377</v>
      </c>
      <c r="AE3857" s="137">
        <v>18753</v>
      </c>
      <c r="AF3857" s="138">
        <v>20050</v>
      </c>
    </row>
    <row r="3858" spans="2:32">
      <c r="B3858" s="114">
        <v>3820</v>
      </c>
      <c r="C3858" s="115">
        <v>3820</v>
      </c>
      <c r="D3858" s="116">
        <v>160</v>
      </c>
      <c r="E3858" s="117">
        <v>6</v>
      </c>
      <c r="F3858" s="118">
        <v>9</v>
      </c>
      <c r="G3858" s="119" t="s">
        <v>487</v>
      </c>
      <c r="H3858" s="120">
        <v>6</v>
      </c>
      <c r="I3858" s="115">
        <v>8</v>
      </c>
      <c r="J3858" s="116" t="s">
        <v>487</v>
      </c>
      <c r="K3858" s="121">
        <v>4</v>
      </c>
      <c r="L3858" s="108"/>
      <c r="M3858" s="122">
        <v>11773</v>
      </c>
      <c r="N3858" s="123">
        <v>12393</v>
      </c>
      <c r="O3858" s="124">
        <v>13280</v>
      </c>
      <c r="P3858" s="123">
        <v>13565</v>
      </c>
      <c r="Q3858" s="124">
        <v>13902</v>
      </c>
      <c r="R3858" s="123">
        <v>13776</v>
      </c>
      <c r="S3858" s="124">
        <v>13659</v>
      </c>
      <c r="T3858" s="123">
        <v>14340</v>
      </c>
      <c r="U3858" s="124">
        <v>15225</v>
      </c>
      <c r="V3858" s="123">
        <v>16073</v>
      </c>
      <c r="W3858" s="124">
        <v>16464</v>
      </c>
      <c r="X3858" s="123">
        <v>16564</v>
      </c>
      <c r="Y3858" s="124">
        <v>16112</v>
      </c>
      <c r="Z3858" s="123">
        <v>17691</v>
      </c>
      <c r="AA3858" s="124">
        <v>18333</v>
      </c>
      <c r="AB3858" s="123">
        <v>18931</v>
      </c>
      <c r="AC3858" s="124">
        <v>19178</v>
      </c>
      <c r="AD3858" s="123">
        <v>17737</v>
      </c>
      <c r="AE3858" s="125">
        <v>18213</v>
      </c>
      <c r="AF3858" s="126">
        <v>19350</v>
      </c>
    </row>
    <row r="3859" spans="2:32">
      <c r="B3859" s="127">
        <v>3821</v>
      </c>
      <c r="C3859" s="128">
        <v>3821</v>
      </c>
      <c r="D3859" s="129">
        <v>160</v>
      </c>
      <c r="E3859" s="130">
        <v>6</v>
      </c>
      <c r="F3859" s="131">
        <v>9</v>
      </c>
      <c r="G3859" s="132" t="s">
        <v>487</v>
      </c>
      <c r="H3859" s="133">
        <v>6</v>
      </c>
      <c r="I3859" s="128">
        <v>8</v>
      </c>
      <c r="J3859" s="129" t="s">
        <v>487</v>
      </c>
      <c r="K3859" s="134">
        <v>5</v>
      </c>
      <c r="L3859" s="108"/>
      <c r="M3859" s="81">
        <v>11683</v>
      </c>
      <c r="N3859" s="135">
        <v>12633</v>
      </c>
      <c r="O3859" s="136">
        <v>13557</v>
      </c>
      <c r="P3859" s="135">
        <v>13780</v>
      </c>
      <c r="Q3859" s="136">
        <v>14025</v>
      </c>
      <c r="R3859" s="135">
        <v>13580</v>
      </c>
      <c r="S3859" s="136">
        <v>13403</v>
      </c>
      <c r="T3859" s="135">
        <v>14385</v>
      </c>
      <c r="U3859" s="136">
        <v>15210</v>
      </c>
      <c r="V3859" s="135">
        <v>15910</v>
      </c>
      <c r="W3859" s="136">
        <v>16202</v>
      </c>
      <c r="X3859" s="135">
        <v>15929</v>
      </c>
      <c r="Y3859" s="136">
        <v>15533</v>
      </c>
      <c r="Z3859" s="135">
        <v>17342</v>
      </c>
      <c r="AA3859" s="136">
        <v>17881</v>
      </c>
      <c r="AB3859" s="135">
        <v>18384</v>
      </c>
      <c r="AC3859" s="136">
        <v>18530</v>
      </c>
      <c r="AD3859" s="135">
        <v>16964</v>
      </c>
      <c r="AE3859" s="137">
        <v>17754</v>
      </c>
      <c r="AF3859" s="138">
        <v>18803</v>
      </c>
    </row>
    <row r="3860" spans="2:32">
      <c r="B3860" s="114">
        <v>3822</v>
      </c>
      <c r="C3860" s="115">
        <v>3822</v>
      </c>
      <c r="D3860" s="116">
        <v>160</v>
      </c>
      <c r="E3860" s="117">
        <v>6</v>
      </c>
      <c r="F3860" s="118">
        <v>9</v>
      </c>
      <c r="G3860" s="119" t="s">
        <v>487</v>
      </c>
      <c r="H3860" s="120">
        <v>6</v>
      </c>
      <c r="I3860" s="115">
        <v>8</v>
      </c>
      <c r="J3860" s="116" t="s">
        <v>487</v>
      </c>
      <c r="K3860" s="121">
        <v>6</v>
      </c>
      <c r="L3860" s="108"/>
      <c r="M3860" s="122">
        <v>11944</v>
      </c>
      <c r="N3860" s="123">
        <v>13544</v>
      </c>
      <c r="O3860" s="124">
        <v>14478</v>
      </c>
      <c r="P3860" s="123">
        <v>14707</v>
      </c>
      <c r="Q3860" s="124">
        <v>14764</v>
      </c>
      <c r="R3860" s="123">
        <v>13748</v>
      </c>
      <c r="S3860" s="124">
        <v>13391</v>
      </c>
      <c r="T3860" s="123">
        <v>15057</v>
      </c>
      <c r="U3860" s="124">
        <v>15861</v>
      </c>
      <c r="V3860" s="123">
        <v>16334</v>
      </c>
      <c r="W3860" s="124">
        <v>16570</v>
      </c>
      <c r="X3860" s="123">
        <v>15650</v>
      </c>
      <c r="Y3860" s="124">
        <v>15154</v>
      </c>
      <c r="Z3860" s="123">
        <v>17610</v>
      </c>
      <c r="AA3860" s="124">
        <v>18144</v>
      </c>
      <c r="AB3860" s="123">
        <v>18393</v>
      </c>
      <c r="AC3860" s="124">
        <v>18494</v>
      </c>
      <c r="AD3860" s="123">
        <v>16392</v>
      </c>
      <c r="AE3860" s="125">
        <v>17903</v>
      </c>
      <c r="AF3860" s="126">
        <v>18879</v>
      </c>
    </row>
    <row r="3861" spans="2:32">
      <c r="B3861" s="127">
        <v>3823</v>
      </c>
      <c r="C3861" s="128">
        <v>3823</v>
      </c>
      <c r="D3861" s="129">
        <v>160</v>
      </c>
      <c r="E3861" s="130">
        <v>6</v>
      </c>
      <c r="F3861" s="131">
        <v>9</v>
      </c>
      <c r="G3861" s="132" t="s">
        <v>487</v>
      </c>
      <c r="H3861" s="133">
        <v>6</v>
      </c>
      <c r="I3861" s="128">
        <v>8</v>
      </c>
      <c r="J3861" s="129" t="s">
        <v>487</v>
      </c>
      <c r="K3861" s="134">
        <v>7</v>
      </c>
      <c r="L3861" s="108"/>
      <c r="M3861" s="81">
        <v>12366</v>
      </c>
      <c r="N3861" s="135">
        <v>14689</v>
      </c>
      <c r="O3861" s="136">
        <v>15514</v>
      </c>
      <c r="P3861" s="135">
        <v>15817</v>
      </c>
      <c r="Q3861" s="136">
        <v>15683</v>
      </c>
      <c r="R3861" s="135">
        <v>14008</v>
      </c>
      <c r="S3861" s="136">
        <v>13379</v>
      </c>
      <c r="T3861" s="135">
        <v>15992</v>
      </c>
      <c r="U3861" s="136">
        <v>16653</v>
      </c>
      <c r="V3861" s="135">
        <v>17037</v>
      </c>
      <c r="W3861" s="136">
        <v>17264</v>
      </c>
      <c r="X3861" s="135">
        <v>15577</v>
      </c>
      <c r="Y3861" s="136">
        <v>14764</v>
      </c>
      <c r="Z3861" s="135">
        <v>18031</v>
      </c>
      <c r="AA3861" s="136">
        <v>18709</v>
      </c>
      <c r="AB3861" s="135">
        <v>18719</v>
      </c>
      <c r="AC3861" s="136">
        <v>18910</v>
      </c>
      <c r="AD3861" s="135">
        <v>15866</v>
      </c>
      <c r="AE3861" s="137">
        <v>18467</v>
      </c>
      <c r="AF3861" s="138">
        <v>19159</v>
      </c>
    </row>
    <row r="3862" spans="2:32">
      <c r="B3862" s="114">
        <v>3824</v>
      </c>
      <c r="C3862" s="115">
        <v>3824</v>
      </c>
      <c r="D3862" s="116">
        <v>160</v>
      </c>
      <c r="E3862" s="117">
        <v>6</v>
      </c>
      <c r="F3862" s="118">
        <v>9</v>
      </c>
      <c r="G3862" s="119" t="s">
        <v>487</v>
      </c>
      <c r="H3862" s="120">
        <v>6</v>
      </c>
      <c r="I3862" s="115">
        <v>8</v>
      </c>
      <c r="J3862" s="116" t="s">
        <v>487</v>
      </c>
      <c r="K3862" s="121">
        <v>8</v>
      </c>
      <c r="L3862" s="108"/>
      <c r="M3862" s="122">
        <v>12967</v>
      </c>
      <c r="N3862" s="123">
        <v>15258</v>
      </c>
      <c r="O3862" s="124">
        <v>15998</v>
      </c>
      <c r="P3862" s="123">
        <v>16435</v>
      </c>
      <c r="Q3862" s="124">
        <v>16197</v>
      </c>
      <c r="R3862" s="123">
        <v>14507</v>
      </c>
      <c r="S3862" s="124">
        <v>13727</v>
      </c>
      <c r="T3862" s="123">
        <v>16606</v>
      </c>
      <c r="U3862" s="124">
        <v>16980</v>
      </c>
      <c r="V3862" s="123">
        <v>17485</v>
      </c>
      <c r="W3862" s="124">
        <v>17856</v>
      </c>
      <c r="X3862" s="123">
        <v>15923</v>
      </c>
      <c r="Y3862" s="124">
        <v>14920</v>
      </c>
      <c r="Z3862" s="123">
        <v>18205</v>
      </c>
      <c r="AA3862" s="124">
        <v>19040</v>
      </c>
      <c r="AB3862" s="123">
        <v>18979</v>
      </c>
      <c r="AC3862" s="124">
        <v>19376</v>
      </c>
      <c r="AD3862" s="123">
        <v>15989</v>
      </c>
      <c r="AE3862" s="125">
        <v>18946</v>
      </c>
      <c r="AF3862" s="126">
        <v>19286</v>
      </c>
    </row>
    <row r="3863" spans="2:32">
      <c r="B3863" s="127">
        <v>3825</v>
      </c>
      <c r="C3863" s="128">
        <v>3825</v>
      </c>
      <c r="D3863" s="129">
        <v>160</v>
      </c>
      <c r="E3863" s="130">
        <v>6</v>
      </c>
      <c r="F3863" s="131">
        <v>9</v>
      </c>
      <c r="G3863" s="132" t="s">
        <v>487</v>
      </c>
      <c r="H3863" s="133">
        <v>6</v>
      </c>
      <c r="I3863" s="128">
        <v>8</v>
      </c>
      <c r="J3863" s="129" t="s">
        <v>487</v>
      </c>
      <c r="K3863" s="134">
        <v>9</v>
      </c>
      <c r="L3863" s="108"/>
      <c r="M3863" s="81">
        <v>13407</v>
      </c>
      <c r="N3863" s="135">
        <v>15444</v>
      </c>
      <c r="O3863" s="136">
        <v>16176</v>
      </c>
      <c r="P3863" s="135">
        <v>16648</v>
      </c>
      <c r="Q3863" s="136">
        <v>16406</v>
      </c>
      <c r="R3863" s="135">
        <v>14873</v>
      </c>
      <c r="S3863" s="136">
        <v>14051</v>
      </c>
      <c r="T3863" s="135">
        <v>16854</v>
      </c>
      <c r="U3863" s="136">
        <v>17128</v>
      </c>
      <c r="V3863" s="135">
        <v>17618</v>
      </c>
      <c r="W3863" s="136">
        <v>18227</v>
      </c>
      <c r="X3863" s="135">
        <v>16196</v>
      </c>
      <c r="Y3863" s="136">
        <v>15187</v>
      </c>
      <c r="Z3863" s="135">
        <v>18256</v>
      </c>
      <c r="AA3863" s="136">
        <v>19135</v>
      </c>
      <c r="AB3863" s="135">
        <v>19058</v>
      </c>
      <c r="AC3863" s="136">
        <v>19700</v>
      </c>
      <c r="AD3863" s="135">
        <v>16198</v>
      </c>
      <c r="AE3863" s="137">
        <v>19071</v>
      </c>
      <c r="AF3863" s="138">
        <v>19308</v>
      </c>
    </row>
    <row r="3864" spans="2:32">
      <c r="B3864" s="114">
        <v>3826</v>
      </c>
      <c r="C3864" s="115">
        <v>3826</v>
      </c>
      <c r="D3864" s="116">
        <v>160</v>
      </c>
      <c r="E3864" s="117">
        <v>6</v>
      </c>
      <c r="F3864" s="118">
        <v>9</v>
      </c>
      <c r="G3864" s="119" t="s">
        <v>487</v>
      </c>
      <c r="H3864" s="120">
        <v>6</v>
      </c>
      <c r="I3864" s="115">
        <v>8</v>
      </c>
      <c r="J3864" s="116" t="s">
        <v>487</v>
      </c>
      <c r="K3864" s="121">
        <v>10</v>
      </c>
      <c r="L3864" s="108"/>
      <c r="M3864" s="122">
        <v>13616</v>
      </c>
      <c r="N3864" s="123">
        <v>15658</v>
      </c>
      <c r="O3864" s="124">
        <v>16327</v>
      </c>
      <c r="P3864" s="123">
        <v>16806</v>
      </c>
      <c r="Q3864" s="124">
        <v>16536</v>
      </c>
      <c r="R3864" s="123">
        <v>15125</v>
      </c>
      <c r="S3864" s="124">
        <v>14353</v>
      </c>
      <c r="T3864" s="123">
        <v>17152</v>
      </c>
      <c r="U3864" s="124">
        <v>17362</v>
      </c>
      <c r="V3864" s="123">
        <v>17836</v>
      </c>
      <c r="W3864" s="124">
        <v>18610</v>
      </c>
      <c r="X3864" s="123">
        <v>16556</v>
      </c>
      <c r="Y3864" s="124">
        <v>15569</v>
      </c>
      <c r="Z3864" s="123">
        <v>18578</v>
      </c>
      <c r="AA3864" s="124">
        <v>19472</v>
      </c>
      <c r="AB3864" s="123">
        <v>19362</v>
      </c>
      <c r="AC3864" s="124">
        <v>20150</v>
      </c>
      <c r="AD3864" s="123">
        <v>16650</v>
      </c>
      <c r="AE3864" s="125">
        <v>19493</v>
      </c>
      <c r="AF3864" s="126">
        <v>19683</v>
      </c>
    </row>
    <row r="3865" spans="2:32">
      <c r="B3865" s="127">
        <v>3827</v>
      </c>
      <c r="C3865" s="128">
        <v>3827</v>
      </c>
      <c r="D3865" s="129">
        <v>160</v>
      </c>
      <c r="E3865" s="130">
        <v>6</v>
      </c>
      <c r="F3865" s="131">
        <v>9</v>
      </c>
      <c r="G3865" s="132" t="s">
        <v>487</v>
      </c>
      <c r="H3865" s="133">
        <v>6</v>
      </c>
      <c r="I3865" s="128">
        <v>8</v>
      </c>
      <c r="J3865" s="129" t="s">
        <v>487</v>
      </c>
      <c r="K3865" s="134">
        <v>11</v>
      </c>
      <c r="L3865" s="108"/>
      <c r="M3865" s="81">
        <v>13728</v>
      </c>
      <c r="N3865" s="135">
        <v>15841</v>
      </c>
      <c r="O3865" s="136">
        <v>16536</v>
      </c>
      <c r="P3865" s="135">
        <v>17007</v>
      </c>
      <c r="Q3865" s="136">
        <v>16766</v>
      </c>
      <c r="R3865" s="135">
        <v>15346</v>
      </c>
      <c r="S3865" s="136">
        <v>14618</v>
      </c>
      <c r="T3865" s="135">
        <v>17401</v>
      </c>
      <c r="U3865" s="136">
        <v>17657</v>
      </c>
      <c r="V3865" s="135">
        <v>18165</v>
      </c>
      <c r="W3865" s="136">
        <v>19029</v>
      </c>
      <c r="X3865" s="135">
        <v>16889</v>
      </c>
      <c r="Y3865" s="136">
        <v>15911</v>
      </c>
      <c r="Z3865" s="135">
        <v>18959</v>
      </c>
      <c r="AA3865" s="136">
        <v>19847</v>
      </c>
      <c r="AB3865" s="135">
        <v>19789</v>
      </c>
      <c r="AC3865" s="136">
        <v>20647</v>
      </c>
      <c r="AD3865" s="135">
        <v>17050</v>
      </c>
      <c r="AE3865" s="137">
        <v>19864</v>
      </c>
      <c r="AF3865" s="138">
        <v>20113</v>
      </c>
    </row>
    <row r="3866" spans="2:32">
      <c r="B3866" s="114">
        <v>3828</v>
      </c>
      <c r="C3866" s="115">
        <v>3828</v>
      </c>
      <c r="D3866" s="116">
        <v>160</v>
      </c>
      <c r="E3866" s="117">
        <v>6</v>
      </c>
      <c r="F3866" s="118">
        <v>9</v>
      </c>
      <c r="G3866" s="119" t="s">
        <v>487</v>
      </c>
      <c r="H3866" s="120">
        <v>6</v>
      </c>
      <c r="I3866" s="115">
        <v>8</v>
      </c>
      <c r="J3866" s="116" t="s">
        <v>487</v>
      </c>
      <c r="K3866" s="121">
        <v>12</v>
      </c>
      <c r="L3866" s="108"/>
      <c r="M3866" s="122">
        <v>13764</v>
      </c>
      <c r="N3866" s="123">
        <v>15929</v>
      </c>
      <c r="O3866" s="124">
        <v>16761</v>
      </c>
      <c r="P3866" s="123">
        <v>17289</v>
      </c>
      <c r="Q3866" s="124">
        <v>16975</v>
      </c>
      <c r="R3866" s="123">
        <v>15386</v>
      </c>
      <c r="S3866" s="124">
        <v>14876</v>
      </c>
      <c r="T3866" s="123">
        <v>17534</v>
      </c>
      <c r="U3866" s="124">
        <v>17928</v>
      </c>
      <c r="V3866" s="123">
        <v>18414</v>
      </c>
      <c r="W3866" s="124">
        <v>19309</v>
      </c>
      <c r="X3866" s="123">
        <v>16976</v>
      </c>
      <c r="Y3866" s="124">
        <v>16213</v>
      </c>
      <c r="Z3866" s="123">
        <v>19296</v>
      </c>
      <c r="AA3866" s="124">
        <v>20264</v>
      </c>
      <c r="AB3866" s="123">
        <v>20091</v>
      </c>
      <c r="AC3866" s="124">
        <v>20972</v>
      </c>
      <c r="AD3866" s="123">
        <v>17374</v>
      </c>
      <c r="AE3866" s="125">
        <v>20060</v>
      </c>
      <c r="AF3866" s="126">
        <v>20473</v>
      </c>
    </row>
    <row r="3867" spans="2:32">
      <c r="B3867" s="127">
        <v>3829</v>
      </c>
      <c r="C3867" s="128">
        <v>3829</v>
      </c>
      <c r="D3867" s="129">
        <v>160</v>
      </c>
      <c r="E3867" s="130">
        <v>6</v>
      </c>
      <c r="F3867" s="131">
        <v>9</v>
      </c>
      <c r="G3867" s="132" t="s">
        <v>487</v>
      </c>
      <c r="H3867" s="133">
        <v>6</v>
      </c>
      <c r="I3867" s="128">
        <v>8</v>
      </c>
      <c r="J3867" s="129" t="s">
        <v>487</v>
      </c>
      <c r="K3867" s="134">
        <v>13</v>
      </c>
      <c r="L3867" s="108"/>
      <c r="M3867" s="81">
        <v>13711</v>
      </c>
      <c r="N3867" s="135">
        <v>16144</v>
      </c>
      <c r="O3867" s="136">
        <v>16994</v>
      </c>
      <c r="P3867" s="135">
        <v>17552</v>
      </c>
      <c r="Q3867" s="136">
        <v>17224</v>
      </c>
      <c r="R3867" s="135">
        <v>15321</v>
      </c>
      <c r="S3867" s="136">
        <v>14951</v>
      </c>
      <c r="T3867" s="135">
        <v>17753</v>
      </c>
      <c r="U3867" s="136">
        <v>18182</v>
      </c>
      <c r="V3867" s="135">
        <v>18680</v>
      </c>
      <c r="W3867" s="136">
        <v>19581</v>
      </c>
      <c r="X3867" s="135">
        <v>16924</v>
      </c>
      <c r="Y3867" s="136">
        <v>16317</v>
      </c>
      <c r="Z3867" s="135">
        <v>19549</v>
      </c>
      <c r="AA3867" s="136">
        <v>20541</v>
      </c>
      <c r="AB3867" s="135">
        <v>20358</v>
      </c>
      <c r="AC3867" s="136">
        <v>21255</v>
      </c>
      <c r="AD3867" s="135">
        <v>17472</v>
      </c>
      <c r="AE3867" s="137">
        <v>20295</v>
      </c>
      <c r="AF3867" s="138">
        <v>20730</v>
      </c>
    </row>
    <row r="3868" spans="2:32">
      <c r="B3868" s="114">
        <v>3830</v>
      </c>
      <c r="C3868" s="115">
        <v>3830</v>
      </c>
      <c r="D3868" s="116">
        <v>160</v>
      </c>
      <c r="E3868" s="117">
        <v>6</v>
      </c>
      <c r="F3868" s="118">
        <v>9</v>
      </c>
      <c r="G3868" s="119" t="s">
        <v>487</v>
      </c>
      <c r="H3868" s="120">
        <v>6</v>
      </c>
      <c r="I3868" s="115">
        <v>8</v>
      </c>
      <c r="J3868" s="116" t="s">
        <v>487</v>
      </c>
      <c r="K3868" s="121">
        <v>14</v>
      </c>
      <c r="L3868" s="108"/>
      <c r="M3868" s="122">
        <v>13752</v>
      </c>
      <c r="N3868" s="123">
        <v>16327</v>
      </c>
      <c r="O3868" s="124">
        <v>17180</v>
      </c>
      <c r="P3868" s="123">
        <v>17789</v>
      </c>
      <c r="Q3868" s="124">
        <v>17402</v>
      </c>
      <c r="R3868" s="123">
        <v>15409</v>
      </c>
      <c r="S3868" s="124">
        <v>15150</v>
      </c>
      <c r="T3868" s="123">
        <v>17929</v>
      </c>
      <c r="U3868" s="124">
        <v>18360</v>
      </c>
      <c r="V3868" s="123">
        <v>18841</v>
      </c>
      <c r="W3868" s="124">
        <v>19743</v>
      </c>
      <c r="X3868" s="123">
        <v>16993</v>
      </c>
      <c r="Y3868" s="124">
        <v>16498</v>
      </c>
      <c r="Z3868" s="123">
        <v>19707</v>
      </c>
      <c r="AA3868" s="124">
        <v>20750</v>
      </c>
      <c r="AB3868" s="123">
        <v>20475</v>
      </c>
      <c r="AC3868" s="124">
        <v>21382</v>
      </c>
      <c r="AD3868" s="123">
        <v>17643</v>
      </c>
      <c r="AE3868" s="125">
        <v>20436</v>
      </c>
      <c r="AF3868" s="126">
        <v>20877</v>
      </c>
    </row>
    <row r="3869" spans="2:32">
      <c r="B3869" s="127">
        <v>3831</v>
      </c>
      <c r="C3869" s="128">
        <v>3831</v>
      </c>
      <c r="D3869" s="129">
        <v>160</v>
      </c>
      <c r="E3869" s="130">
        <v>6</v>
      </c>
      <c r="F3869" s="131">
        <v>9</v>
      </c>
      <c r="G3869" s="132" t="s">
        <v>487</v>
      </c>
      <c r="H3869" s="133">
        <v>6</v>
      </c>
      <c r="I3869" s="128">
        <v>8</v>
      </c>
      <c r="J3869" s="129" t="s">
        <v>487</v>
      </c>
      <c r="K3869" s="134">
        <v>15</v>
      </c>
      <c r="L3869" s="108"/>
      <c r="M3869" s="81">
        <v>13913</v>
      </c>
      <c r="N3869" s="135">
        <v>16623</v>
      </c>
      <c r="O3869" s="136">
        <v>17416</v>
      </c>
      <c r="P3869" s="135">
        <v>18086</v>
      </c>
      <c r="Q3869" s="136">
        <v>17737</v>
      </c>
      <c r="R3869" s="135">
        <v>15542</v>
      </c>
      <c r="S3869" s="136">
        <v>15454</v>
      </c>
      <c r="T3869" s="135">
        <v>18225</v>
      </c>
      <c r="U3869" s="136">
        <v>18588</v>
      </c>
      <c r="V3869" s="135">
        <v>19139</v>
      </c>
      <c r="W3869" s="136">
        <v>19883</v>
      </c>
      <c r="X3869" s="135">
        <v>17111</v>
      </c>
      <c r="Y3869" s="136">
        <v>16804</v>
      </c>
      <c r="Z3869" s="135">
        <v>19904</v>
      </c>
      <c r="AA3869" s="136">
        <v>21011</v>
      </c>
      <c r="AB3869" s="135">
        <v>20730</v>
      </c>
      <c r="AC3869" s="136">
        <v>21492</v>
      </c>
      <c r="AD3869" s="135">
        <v>17936</v>
      </c>
      <c r="AE3869" s="137">
        <v>20712</v>
      </c>
      <c r="AF3869" s="138">
        <v>21057</v>
      </c>
    </row>
    <row r="3870" spans="2:32">
      <c r="B3870" s="114">
        <v>3832</v>
      </c>
      <c r="C3870" s="115">
        <v>3832</v>
      </c>
      <c r="D3870" s="116">
        <v>160</v>
      </c>
      <c r="E3870" s="117">
        <v>6</v>
      </c>
      <c r="F3870" s="118">
        <v>9</v>
      </c>
      <c r="G3870" s="119" t="s">
        <v>487</v>
      </c>
      <c r="H3870" s="120">
        <v>6</v>
      </c>
      <c r="I3870" s="115">
        <v>8</v>
      </c>
      <c r="J3870" s="116" t="s">
        <v>487</v>
      </c>
      <c r="K3870" s="121">
        <v>16</v>
      </c>
      <c r="L3870" s="108"/>
      <c r="M3870" s="122">
        <v>14177</v>
      </c>
      <c r="N3870" s="123">
        <v>16962</v>
      </c>
      <c r="O3870" s="124">
        <v>17845</v>
      </c>
      <c r="P3870" s="123">
        <v>18476</v>
      </c>
      <c r="Q3870" s="124">
        <v>18057</v>
      </c>
      <c r="R3870" s="123">
        <v>15788</v>
      </c>
      <c r="S3870" s="124">
        <v>15819</v>
      </c>
      <c r="T3870" s="123">
        <v>18524</v>
      </c>
      <c r="U3870" s="124">
        <v>19182</v>
      </c>
      <c r="V3870" s="123">
        <v>19353</v>
      </c>
      <c r="W3870" s="124">
        <v>19995</v>
      </c>
      <c r="X3870" s="123">
        <v>17280</v>
      </c>
      <c r="Y3870" s="124">
        <v>17117</v>
      </c>
      <c r="Z3870" s="123">
        <v>20499</v>
      </c>
      <c r="AA3870" s="124">
        <v>21243</v>
      </c>
      <c r="AB3870" s="123">
        <v>20828</v>
      </c>
      <c r="AC3870" s="124">
        <v>21526</v>
      </c>
      <c r="AD3870" s="123">
        <v>18204</v>
      </c>
      <c r="AE3870" s="125">
        <v>20923</v>
      </c>
      <c r="AF3870" s="126">
        <v>21624</v>
      </c>
    </row>
    <row r="3871" spans="2:32">
      <c r="B3871" s="127">
        <v>3833</v>
      </c>
      <c r="C3871" s="128">
        <v>3833</v>
      </c>
      <c r="D3871" s="129">
        <v>160</v>
      </c>
      <c r="E3871" s="130">
        <v>6</v>
      </c>
      <c r="F3871" s="131">
        <v>9</v>
      </c>
      <c r="G3871" s="132" t="s">
        <v>487</v>
      </c>
      <c r="H3871" s="133">
        <v>6</v>
      </c>
      <c r="I3871" s="128">
        <v>8</v>
      </c>
      <c r="J3871" s="129" t="s">
        <v>487</v>
      </c>
      <c r="K3871" s="134">
        <v>17</v>
      </c>
      <c r="L3871" s="108"/>
      <c r="M3871" s="81">
        <v>14682</v>
      </c>
      <c r="N3871" s="135">
        <v>17451</v>
      </c>
      <c r="O3871" s="136">
        <v>18231</v>
      </c>
      <c r="P3871" s="135">
        <v>18909</v>
      </c>
      <c r="Q3871" s="136">
        <v>18419</v>
      </c>
      <c r="R3871" s="135">
        <v>16234</v>
      </c>
      <c r="S3871" s="136">
        <v>16503</v>
      </c>
      <c r="T3871" s="135">
        <v>19028</v>
      </c>
      <c r="U3871" s="136">
        <v>19611</v>
      </c>
      <c r="V3871" s="135">
        <v>19726</v>
      </c>
      <c r="W3871" s="136">
        <v>20415</v>
      </c>
      <c r="X3871" s="135">
        <v>17815</v>
      </c>
      <c r="Y3871" s="136">
        <v>17791</v>
      </c>
      <c r="Z3871" s="135">
        <v>20951</v>
      </c>
      <c r="AA3871" s="136">
        <v>21692</v>
      </c>
      <c r="AB3871" s="135">
        <v>21177</v>
      </c>
      <c r="AC3871" s="136">
        <v>21955</v>
      </c>
      <c r="AD3871" s="135">
        <v>18898</v>
      </c>
      <c r="AE3871" s="137">
        <v>21479</v>
      </c>
      <c r="AF3871" s="138">
        <v>22076</v>
      </c>
    </row>
    <row r="3872" spans="2:32">
      <c r="B3872" s="114">
        <v>3834</v>
      </c>
      <c r="C3872" s="115">
        <v>3834</v>
      </c>
      <c r="D3872" s="116">
        <v>160</v>
      </c>
      <c r="E3872" s="117">
        <v>6</v>
      </c>
      <c r="F3872" s="118">
        <v>9</v>
      </c>
      <c r="G3872" s="119" t="s">
        <v>487</v>
      </c>
      <c r="H3872" s="120">
        <v>6</v>
      </c>
      <c r="I3872" s="115">
        <v>8</v>
      </c>
      <c r="J3872" s="116" t="s">
        <v>487</v>
      </c>
      <c r="K3872" s="121">
        <v>18</v>
      </c>
      <c r="L3872" s="108"/>
      <c r="M3872" s="122">
        <v>14885</v>
      </c>
      <c r="N3872" s="123">
        <v>17557</v>
      </c>
      <c r="O3872" s="124">
        <v>18375</v>
      </c>
      <c r="P3872" s="123">
        <v>19017</v>
      </c>
      <c r="Q3872" s="124">
        <v>18708</v>
      </c>
      <c r="R3872" s="123">
        <v>16635</v>
      </c>
      <c r="S3872" s="124">
        <v>17070</v>
      </c>
      <c r="T3872" s="123">
        <v>19412</v>
      </c>
      <c r="U3872" s="124">
        <v>19760</v>
      </c>
      <c r="V3872" s="123">
        <v>20227</v>
      </c>
      <c r="W3872" s="124">
        <v>20983</v>
      </c>
      <c r="X3872" s="123">
        <v>18440</v>
      </c>
      <c r="Y3872" s="124">
        <v>18619</v>
      </c>
      <c r="Z3872" s="123">
        <v>21273</v>
      </c>
      <c r="AA3872" s="124">
        <v>21980</v>
      </c>
      <c r="AB3872" s="123">
        <v>21890</v>
      </c>
      <c r="AC3872" s="124">
        <v>22704</v>
      </c>
      <c r="AD3872" s="123">
        <v>19796</v>
      </c>
      <c r="AE3872" s="125">
        <v>22147</v>
      </c>
      <c r="AF3872" s="126">
        <v>22470</v>
      </c>
    </row>
    <row r="3873" spans="2:32">
      <c r="B3873" s="127">
        <v>3835</v>
      </c>
      <c r="C3873" s="128">
        <v>3835</v>
      </c>
      <c r="D3873" s="129">
        <v>160</v>
      </c>
      <c r="E3873" s="130">
        <v>6</v>
      </c>
      <c r="F3873" s="131">
        <v>9</v>
      </c>
      <c r="G3873" s="132" t="s">
        <v>487</v>
      </c>
      <c r="H3873" s="133">
        <v>6</v>
      </c>
      <c r="I3873" s="128">
        <v>8</v>
      </c>
      <c r="J3873" s="129" t="s">
        <v>487</v>
      </c>
      <c r="K3873" s="134">
        <v>19</v>
      </c>
      <c r="L3873" s="108"/>
      <c r="M3873" s="81">
        <v>14962</v>
      </c>
      <c r="N3873" s="135">
        <v>17645</v>
      </c>
      <c r="O3873" s="136">
        <v>18524</v>
      </c>
      <c r="P3873" s="135">
        <v>19005</v>
      </c>
      <c r="Q3873" s="136">
        <v>18946</v>
      </c>
      <c r="R3873" s="135">
        <v>16912</v>
      </c>
      <c r="S3873" s="136">
        <v>17373</v>
      </c>
      <c r="T3873" s="135">
        <v>19616</v>
      </c>
      <c r="U3873" s="136">
        <v>20080</v>
      </c>
      <c r="V3873" s="135">
        <v>20628</v>
      </c>
      <c r="W3873" s="136">
        <v>21411</v>
      </c>
      <c r="X3873" s="135">
        <v>19055</v>
      </c>
      <c r="Y3873" s="136">
        <v>19272</v>
      </c>
      <c r="Z3873" s="135">
        <v>21937</v>
      </c>
      <c r="AA3873" s="136">
        <v>22566</v>
      </c>
      <c r="AB3873" s="135">
        <v>22690</v>
      </c>
      <c r="AC3873" s="136">
        <v>23380</v>
      </c>
      <c r="AD3873" s="135">
        <v>20602</v>
      </c>
      <c r="AE3873" s="137">
        <v>22690</v>
      </c>
      <c r="AF3873" s="138">
        <v>23271</v>
      </c>
    </row>
    <row r="3874" spans="2:32">
      <c r="B3874" s="114">
        <v>3836</v>
      </c>
      <c r="C3874" s="115">
        <v>3836</v>
      </c>
      <c r="D3874" s="116">
        <v>160</v>
      </c>
      <c r="E3874" s="117">
        <v>6</v>
      </c>
      <c r="F3874" s="118">
        <v>9</v>
      </c>
      <c r="G3874" s="119" t="s">
        <v>487</v>
      </c>
      <c r="H3874" s="120">
        <v>6</v>
      </c>
      <c r="I3874" s="115">
        <v>8</v>
      </c>
      <c r="J3874" s="116" t="s">
        <v>487</v>
      </c>
      <c r="K3874" s="121">
        <v>20</v>
      </c>
      <c r="L3874" s="108"/>
      <c r="M3874" s="122">
        <v>14936</v>
      </c>
      <c r="N3874" s="123">
        <v>17480</v>
      </c>
      <c r="O3874" s="124">
        <v>18394</v>
      </c>
      <c r="P3874" s="123">
        <v>18901</v>
      </c>
      <c r="Q3874" s="124">
        <v>18919</v>
      </c>
      <c r="R3874" s="123">
        <v>17029</v>
      </c>
      <c r="S3874" s="124">
        <v>17371</v>
      </c>
      <c r="T3874" s="123">
        <v>19509</v>
      </c>
      <c r="U3874" s="124">
        <v>20166</v>
      </c>
      <c r="V3874" s="123">
        <v>20894</v>
      </c>
      <c r="W3874" s="124">
        <v>21603</v>
      </c>
      <c r="X3874" s="123">
        <v>19570</v>
      </c>
      <c r="Y3874" s="124">
        <v>19614</v>
      </c>
      <c r="Z3874" s="123">
        <v>22356</v>
      </c>
      <c r="AA3874" s="124">
        <v>23149</v>
      </c>
      <c r="AB3874" s="123">
        <v>23403</v>
      </c>
      <c r="AC3874" s="124">
        <v>24008</v>
      </c>
      <c r="AD3874" s="123">
        <v>21091</v>
      </c>
      <c r="AE3874" s="125">
        <v>23108</v>
      </c>
      <c r="AF3874" s="126">
        <v>23832</v>
      </c>
    </row>
    <row r="3875" spans="2:32">
      <c r="B3875" s="127">
        <v>3837</v>
      </c>
      <c r="C3875" s="128">
        <v>3837</v>
      </c>
      <c r="D3875" s="129">
        <v>160</v>
      </c>
      <c r="E3875" s="130">
        <v>6</v>
      </c>
      <c r="F3875" s="131">
        <v>9</v>
      </c>
      <c r="G3875" s="132" t="s">
        <v>487</v>
      </c>
      <c r="H3875" s="133">
        <v>6</v>
      </c>
      <c r="I3875" s="128">
        <v>8</v>
      </c>
      <c r="J3875" s="129" t="s">
        <v>487</v>
      </c>
      <c r="K3875" s="134">
        <v>21</v>
      </c>
      <c r="L3875" s="108"/>
      <c r="M3875" s="81">
        <v>14770</v>
      </c>
      <c r="N3875" s="135">
        <v>17101</v>
      </c>
      <c r="O3875" s="136">
        <v>18015</v>
      </c>
      <c r="P3875" s="135">
        <v>18424</v>
      </c>
      <c r="Q3875" s="136">
        <v>18622</v>
      </c>
      <c r="R3875" s="135">
        <v>17025</v>
      </c>
      <c r="S3875" s="136">
        <v>17207</v>
      </c>
      <c r="T3875" s="135">
        <v>19336</v>
      </c>
      <c r="U3875" s="136">
        <v>20107</v>
      </c>
      <c r="V3875" s="135">
        <v>20939</v>
      </c>
      <c r="W3875" s="136">
        <v>21622</v>
      </c>
      <c r="X3875" s="135">
        <v>20058</v>
      </c>
      <c r="Y3875" s="136">
        <v>19867</v>
      </c>
      <c r="Z3875" s="135">
        <v>22723</v>
      </c>
      <c r="AA3875" s="136">
        <v>23519</v>
      </c>
      <c r="AB3875" s="135">
        <v>23959</v>
      </c>
      <c r="AC3875" s="136">
        <v>24498</v>
      </c>
      <c r="AD3875" s="135">
        <v>21563</v>
      </c>
      <c r="AE3875" s="137">
        <v>23522</v>
      </c>
      <c r="AF3875" s="138">
        <v>24424</v>
      </c>
    </row>
    <row r="3876" spans="2:32">
      <c r="B3876" s="114">
        <v>3838</v>
      </c>
      <c r="C3876" s="115">
        <v>3838</v>
      </c>
      <c r="D3876" s="116">
        <v>160</v>
      </c>
      <c r="E3876" s="117">
        <v>6</v>
      </c>
      <c r="F3876" s="118">
        <v>9</v>
      </c>
      <c r="G3876" s="119" t="s">
        <v>487</v>
      </c>
      <c r="H3876" s="120">
        <v>6</v>
      </c>
      <c r="I3876" s="115">
        <v>8</v>
      </c>
      <c r="J3876" s="116" t="s">
        <v>487</v>
      </c>
      <c r="K3876" s="121">
        <v>22</v>
      </c>
      <c r="L3876" s="108"/>
      <c r="M3876" s="122">
        <v>14273</v>
      </c>
      <c r="N3876" s="123">
        <v>16243</v>
      </c>
      <c r="O3876" s="124">
        <v>17092</v>
      </c>
      <c r="P3876" s="123">
        <v>17502</v>
      </c>
      <c r="Q3876" s="124">
        <v>17757</v>
      </c>
      <c r="R3876" s="123">
        <v>16628</v>
      </c>
      <c r="S3876" s="124">
        <v>16839</v>
      </c>
      <c r="T3876" s="123">
        <v>18613</v>
      </c>
      <c r="U3876" s="124">
        <v>19401</v>
      </c>
      <c r="V3876" s="123">
        <v>20307</v>
      </c>
      <c r="W3876" s="124">
        <v>21096</v>
      </c>
      <c r="X3876" s="123">
        <v>19946</v>
      </c>
      <c r="Y3876" s="124">
        <v>19750</v>
      </c>
      <c r="Z3876" s="123">
        <v>22253</v>
      </c>
      <c r="AA3876" s="124">
        <v>23146</v>
      </c>
      <c r="AB3876" s="123">
        <v>23636</v>
      </c>
      <c r="AC3876" s="124">
        <v>24260</v>
      </c>
      <c r="AD3876" s="123">
        <v>21593</v>
      </c>
      <c r="AE3876" s="125">
        <v>23149</v>
      </c>
      <c r="AF3876" s="126">
        <v>24106</v>
      </c>
    </row>
    <row r="3877" spans="2:32">
      <c r="B3877" s="127">
        <v>3839</v>
      </c>
      <c r="C3877" s="128">
        <v>3839</v>
      </c>
      <c r="D3877" s="129">
        <v>160</v>
      </c>
      <c r="E3877" s="130">
        <v>6</v>
      </c>
      <c r="F3877" s="131">
        <v>9</v>
      </c>
      <c r="G3877" s="132" t="s">
        <v>487</v>
      </c>
      <c r="H3877" s="133">
        <v>6</v>
      </c>
      <c r="I3877" s="128">
        <v>8</v>
      </c>
      <c r="J3877" s="129" t="s">
        <v>487</v>
      </c>
      <c r="K3877" s="134">
        <v>23</v>
      </c>
      <c r="L3877" s="108"/>
      <c r="M3877" s="81">
        <v>13429</v>
      </c>
      <c r="N3877" s="135">
        <v>15042</v>
      </c>
      <c r="O3877" s="136">
        <v>15831</v>
      </c>
      <c r="P3877" s="135">
        <v>16190</v>
      </c>
      <c r="Q3877" s="136">
        <v>16535</v>
      </c>
      <c r="R3877" s="135">
        <v>15752</v>
      </c>
      <c r="S3877" s="136">
        <v>16011</v>
      </c>
      <c r="T3877" s="135">
        <v>17434</v>
      </c>
      <c r="U3877" s="136">
        <v>18203</v>
      </c>
      <c r="V3877" s="135">
        <v>19176</v>
      </c>
      <c r="W3877" s="136">
        <v>19937</v>
      </c>
      <c r="X3877" s="135">
        <v>19185</v>
      </c>
      <c r="Y3877" s="136">
        <v>18985</v>
      </c>
      <c r="Z3877" s="135">
        <v>21158</v>
      </c>
      <c r="AA3877" s="136">
        <v>22008</v>
      </c>
      <c r="AB3877" s="135">
        <v>22615</v>
      </c>
      <c r="AC3877" s="136">
        <v>23194</v>
      </c>
      <c r="AD3877" s="135">
        <v>20892</v>
      </c>
      <c r="AE3877" s="137">
        <v>22090</v>
      </c>
      <c r="AF3877" s="138">
        <v>23080</v>
      </c>
    </row>
    <row r="3878" spans="2:32">
      <c r="B3878" s="114">
        <v>3840</v>
      </c>
      <c r="C3878" s="115">
        <v>3840</v>
      </c>
      <c r="D3878" s="116">
        <v>160</v>
      </c>
      <c r="E3878" s="117">
        <v>6</v>
      </c>
      <c r="F3878" s="118">
        <v>9</v>
      </c>
      <c r="G3878" s="119" t="s">
        <v>487</v>
      </c>
      <c r="H3878" s="120">
        <v>6</v>
      </c>
      <c r="I3878" s="115">
        <v>8</v>
      </c>
      <c r="J3878" s="116" t="s">
        <v>487</v>
      </c>
      <c r="K3878" s="121">
        <v>24</v>
      </c>
      <c r="L3878" s="108"/>
      <c r="M3878" s="122">
        <v>12720</v>
      </c>
      <c r="N3878" s="123">
        <v>14051</v>
      </c>
      <c r="O3878" s="124">
        <v>14865</v>
      </c>
      <c r="P3878" s="123">
        <v>15166</v>
      </c>
      <c r="Q3878" s="124">
        <v>15493</v>
      </c>
      <c r="R3878" s="123">
        <v>15017</v>
      </c>
      <c r="S3878" s="124">
        <v>15326</v>
      </c>
      <c r="T3878" s="123">
        <v>16406</v>
      </c>
      <c r="U3878" s="124">
        <v>17243</v>
      </c>
      <c r="V3878" s="123">
        <v>18145</v>
      </c>
      <c r="W3878" s="124">
        <v>18866</v>
      </c>
      <c r="X3878" s="123">
        <v>18482</v>
      </c>
      <c r="Y3878" s="124">
        <v>18352</v>
      </c>
      <c r="Z3878" s="123">
        <v>20261</v>
      </c>
      <c r="AA3878" s="124">
        <v>21040</v>
      </c>
      <c r="AB3878" s="123">
        <v>21648</v>
      </c>
      <c r="AC3878" s="124">
        <v>22181</v>
      </c>
      <c r="AD3878" s="123">
        <v>20289</v>
      </c>
      <c r="AE3878" s="125">
        <v>21106</v>
      </c>
      <c r="AF3878" s="126">
        <v>22207</v>
      </c>
    </row>
    <row r="3879" spans="2:32">
      <c r="B3879" s="127">
        <v>3841</v>
      </c>
      <c r="C3879" s="128">
        <v>3841</v>
      </c>
      <c r="D3879" s="129">
        <v>161</v>
      </c>
      <c r="E3879" s="130">
        <v>6</v>
      </c>
      <c r="F3879" s="131">
        <v>10</v>
      </c>
      <c r="G3879" s="132" t="s">
        <v>487</v>
      </c>
      <c r="H3879" s="133">
        <v>6</v>
      </c>
      <c r="I3879" s="128">
        <v>9</v>
      </c>
      <c r="J3879" s="129" t="s">
        <v>487</v>
      </c>
      <c r="K3879" s="134">
        <v>1</v>
      </c>
      <c r="L3879" s="108"/>
      <c r="M3879" s="81">
        <v>12083</v>
      </c>
      <c r="N3879" s="135">
        <v>13310</v>
      </c>
      <c r="O3879" s="136">
        <v>13995</v>
      </c>
      <c r="P3879" s="135">
        <v>14409</v>
      </c>
      <c r="Q3879" s="136">
        <v>14570</v>
      </c>
      <c r="R3879" s="135">
        <v>14085</v>
      </c>
      <c r="S3879" s="136">
        <v>14630</v>
      </c>
      <c r="T3879" s="135">
        <v>15769</v>
      </c>
      <c r="U3879" s="136">
        <v>16447</v>
      </c>
      <c r="V3879" s="135">
        <v>17225</v>
      </c>
      <c r="W3879" s="136">
        <v>18151</v>
      </c>
      <c r="X3879" s="135">
        <v>16995</v>
      </c>
      <c r="Y3879" s="136">
        <v>17590</v>
      </c>
      <c r="Z3879" s="135">
        <v>19524</v>
      </c>
      <c r="AA3879" s="136">
        <v>20282</v>
      </c>
      <c r="AB3879" s="135">
        <v>20752</v>
      </c>
      <c r="AC3879" s="136">
        <v>21334</v>
      </c>
      <c r="AD3879" s="135">
        <v>19484</v>
      </c>
      <c r="AE3879" s="137">
        <v>21012</v>
      </c>
      <c r="AF3879" s="138">
        <v>21538</v>
      </c>
    </row>
    <row r="3880" spans="2:32">
      <c r="B3880" s="114">
        <v>3842</v>
      </c>
      <c r="C3880" s="115">
        <v>3842</v>
      </c>
      <c r="D3880" s="116">
        <v>161</v>
      </c>
      <c r="E3880" s="117">
        <v>6</v>
      </c>
      <c r="F3880" s="118">
        <v>10</v>
      </c>
      <c r="G3880" s="119" t="s">
        <v>487</v>
      </c>
      <c r="H3880" s="120">
        <v>6</v>
      </c>
      <c r="I3880" s="115">
        <v>9</v>
      </c>
      <c r="J3880" s="116" t="s">
        <v>487</v>
      </c>
      <c r="K3880" s="121">
        <v>2</v>
      </c>
      <c r="L3880" s="108"/>
      <c r="M3880" s="122">
        <v>11775</v>
      </c>
      <c r="N3880" s="123">
        <v>12983</v>
      </c>
      <c r="O3880" s="124">
        <v>13671</v>
      </c>
      <c r="P3880" s="123">
        <v>14003</v>
      </c>
      <c r="Q3880" s="124">
        <v>14121</v>
      </c>
      <c r="R3880" s="123">
        <v>13709</v>
      </c>
      <c r="S3880" s="124">
        <v>14284</v>
      </c>
      <c r="T3880" s="123">
        <v>15355</v>
      </c>
      <c r="U3880" s="124">
        <v>16018</v>
      </c>
      <c r="V3880" s="123">
        <v>16683</v>
      </c>
      <c r="W3880" s="124">
        <v>17575</v>
      </c>
      <c r="X3880" s="123">
        <v>16511</v>
      </c>
      <c r="Y3880" s="124">
        <v>17128</v>
      </c>
      <c r="Z3880" s="123">
        <v>19002</v>
      </c>
      <c r="AA3880" s="124">
        <v>19684</v>
      </c>
      <c r="AB3880" s="123">
        <v>20105</v>
      </c>
      <c r="AC3880" s="124">
        <v>20615</v>
      </c>
      <c r="AD3880" s="123">
        <v>18975</v>
      </c>
      <c r="AE3880" s="125">
        <v>20408</v>
      </c>
      <c r="AF3880" s="126">
        <v>20962</v>
      </c>
    </row>
    <row r="3881" spans="2:32">
      <c r="B3881" s="127">
        <v>3843</v>
      </c>
      <c r="C3881" s="128">
        <v>3843</v>
      </c>
      <c r="D3881" s="129">
        <v>161</v>
      </c>
      <c r="E3881" s="130">
        <v>6</v>
      </c>
      <c r="F3881" s="131">
        <v>10</v>
      </c>
      <c r="G3881" s="132" t="s">
        <v>487</v>
      </c>
      <c r="H3881" s="133">
        <v>6</v>
      </c>
      <c r="I3881" s="128">
        <v>9</v>
      </c>
      <c r="J3881" s="129" t="s">
        <v>487</v>
      </c>
      <c r="K3881" s="134">
        <v>3</v>
      </c>
      <c r="L3881" s="108"/>
      <c r="M3881" s="81">
        <v>11625</v>
      </c>
      <c r="N3881" s="135">
        <v>12821</v>
      </c>
      <c r="O3881" s="136">
        <v>13435</v>
      </c>
      <c r="P3881" s="135">
        <v>13810</v>
      </c>
      <c r="Q3881" s="136">
        <v>13914</v>
      </c>
      <c r="R3881" s="135">
        <v>13521</v>
      </c>
      <c r="S3881" s="136">
        <v>14159</v>
      </c>
      <c r="T3881" s="135">
        <v>15116</v>
      </c>
      <c r="U3881" s="136">
        <v>15688</v>
      </c>
      <c r="V3881" s="135">
        <v>16362</v>
      </c>
      <c r="W3881" s="136">
        <v>17137</v>
      </c>
      <c r="X3881" s="135">
        <v>16201</v>
      </c>
      <c r="Y3881" s="136">
        <v>16878</v>
      </c>
      <c r="Z3881" s="135">
        <v>18529</v>
      </c>
      <c r="AA3881" s="136">
        <v>19246</v>
      </c>
      <c r="AB3881" s="135">
        <v>19636</v>
      </c>
      <c r="AC3881" s="136">
        <v>20061</v>
      </c>
      <c r="AD3881" s="135">
        <v>18650</v>
      </c>
      <c r="AE3881" s="137">
        <v>19955</v>
      </c>
      <c r="AF3881" s="138">
        <v>20421</v>
      </c>
    </row>
    <row r="3882" spans="2:32">
      <c r="B3882" s="114">
        <v>3844</v>
      </c>
      <c r="C3882" s="115">
        <v>3844</v>
      </c>
      <c r="D3882" s="116">
        <v>161</v>
      </c>
      <c r="E3882" s="117">
        <v>6</v>
      </c>
      <c r="F3882" s="118">
        <v>10</v>
      </c>
      <c r="G3882" s="119" t="s">
        <v>487</v>
      </c>
      <c r="H3882" s="120">
        <v>6</v>
      </c>
      <c r="I3882" s="115">
        <v>9</v>
      </c>
      <c r="J3882" s="116" t="s">
        <v>487</v>
      </c>
      <c r="K3882" s="121">
        <v>4</v>
      </c>
      <c r="L3882" s="108"/>
      <c r="M3882" s="122">
        <v>11546</v>
      </c>
      <c r="N3882" s="123">
        <v>12817</v>
      </c>
      <c r="O3882" s="124">
        <v>13401</v>
      </c>
      <c r="P3882" s="123">
        <v>13763</v>
      </c>
      <c r="Q3882" s="124">
        <v>13811</v>
      </c>
      <c r="R3882" s="123">
        <v>13374</v>
      </c>
      <c r="S3882" s="124">
        <v>14085</v>
      </c>
      <c r="T3882" s="123">
        <v>14927</v>
      </c>
      <c r="U3882" s="124">
        <v>15430</v>
      </c>
      <c r="V3882" s="123">
        <v>16008</v>
      </c>
      <c r="W3882" s="124">
        <v>16601</v>
      </c>
      <c r="X3882" s="123">
        <v>15771</v>
      </c>
      <c r="Y3882" s="124">
        <v>16510</v>
      </c>
      <c r="Z3882" s="123">
        <v>17964</v>
      </c>
      <c r="AA3882" s="124">
        <v>18618</v>
      </c>
      <c r="AB3882" s="123">
        <v>18917</v>
      </c>
      <c r="AC3882" s="124">
        <v>19221</v>
      </c>
      <c r="AD3882" s="123">
        <v>18115</v>
      </c>
      <c r="AE3882" s="125">
        <v>19255</v>
      </c>
      <c r="AF3882" s="126">
        <v>19682</v>
      </c>
    </row>
    <row r="3883" spans="2:32">
      <c r="B3883" s="127">
        <v>3845</v>
      </c>
      <c r="C3883" s="128">
        <v>3845</v>
      </c>
      <c r="D3883" s="129">
        <v>161</v>
      </c>
      <c r="E3883" s="130">
        <v>6</v>
      </c>
      <c r="F3883" s="131">
        <v>10</v>
      </c>
      <c r="G3883" s="132" t="s">
        <v>487</v>
      </c>
      <c r="H3883" s="133">
        <v>6</v>
      </c>
      <c r="I3883" s="128">
        <v>9</v>
      </c>
      <c r="J3883" s="129" t="s">
        <v>487</v>
      </c>
      <c r="K3883" s="134">
        <v>5</v>
      </c>
      <c r="L3883" s="108"/>
      <c r="M3883" s="81">
        <v>11439</v>
      </c>
      <c r="N3883" s="135">
        <v>13099</v>
      </c>
      <c r="O3883" s="136">
        <v>13639</v>
      </c>
      <c r="P3883" s="135">
        <v>13928</v>
      </c>
      <c r="Q3883" s="136">
        <v>13934</v>
      </c>
      <c r="R3883" s="135">
        <v>13165</v>
      </c>
      <c r="S3883" s="136">
        <v>14187</v>
      </c>
      <c r="T3883" s="135">
        <v>14987</v>
      </c>
      <c r="U3883" s="136">
        <v>15429</v>
      </c>
      <c r="V3883" s="135">
        <v>15837</v>
      </c>
      <c r="W3883" s="136">
        <v>16052</v>
      </c>
      <c r="X3883" s="135">
        <v>15261</v>
      </c>
      <c r="Y3883" s="136">
        <v>16264</v>
      </c>
      <c r="Z3883" s="135">
        <v>17575</v>
      </c>
      <c r="AA3883" s="136">
        <v>18126</v>
      </c>
      <c r="AB3883" s="135">
        <v>18319</v>
      </c>
      <c r="AC3883" s="136">
        <v>18311</v>
      </c>
      <c r="AD3883" s="135">
        <v>17683</v>
      </c>
      <c r="AE3883" s="137">
        <v>18726</v>
      </c>
      <c r="AF3883" s="138">
        <v>19081</v>
      </c>
    </row>
    <row r="3884" spans="2:32">
      <c r="B3884" s="114">
        <v>3846</v>
      </c>
      <c r="C3884" s="115">
        <v>3846</v>
      </c>
      <c r="D3884" s="116">
        <v>161</v>
      </c>
      <c r="E3884" s="117">
        <v>6</v>
      </c>
      <c r="F3884" s="118">
        <v>10</v>
      </c>
      <c r="G3884" s="119" t="s">
        <v>487</v>
      </c>
      <c r="H3884" s="120">
        <v>6</v>
      </c>
      <c r="I3884" s="115">
        <v>9</v>
      </c>
      <c r="J3884" s="116" t="s">
        <v>487</v>
      </c>
      <c r="K3884" s="121">
        <v>6</v>
      </c>
      <c r="L3884" s="108"/>
      <c r="M3884" s="122">
        <v>11508</v>
      </c>
      <c r="N3884" s="123">
        <v>14025</v>
      </c>
      <c r="O3884" s="124">
        <v>14556</v>
      </c>
      <c r="P3884" s="123">
        <v>14691</v>
      </c>
      <c r="Q3884" s="124">
        <v>14728</v>
      </c>
      <c r="R3884" s="123">
        <v>13171</v>
      </c>
      <c r="S3884" s="124">
        <v>14900</v>
      </c>
      <c r="T3884" s="123">
        <v>15691</v>
      </c>
      <c r="U3884" s="124">
        <v>16103</v>
      </c>
      <c r="V3884" s="123">
        <v>16284</v>
      </c>
      <c r="W3884" s="124">
        <v>15810</v>
      </c>
      <c r="X3884" s="123">
        <v>14936</v>
      </c>
      <c r="Y3884" s="124">
        <v>16580</v>
      </c>
      <c r="Z3884" s="123">
        <v>17877</v>
      </c>
      <c r="AA3884" s="124">
        <v>18168</v>
      </c>
      <c r="AB3884" s="123">
        <v>18306</v>
      </c>
      <c r="AC3884" s="124">
        <v>17655</v>
      </c>
      <c r="AD3884" s="123">
        <v>17828</v>
      </c>
      <c r="AE3884" s="125">
        <v>18793</v>
      </c>
      <c r="AF3884" s="126">
        <v>19171</v>
      </c>
    </row>
    <row r="3885" spans="2:32">
      <c r="B3885" s="127">
        <v>3847</v>
      </c>
      <c r="C3885" s="128">
        <v>3847</v>
      </c>
      <c r="D3885" s="129">
        <v>161</v>
      </c>
      <c r="E3885" s="130">
        <v>6</v>
      </c>
      <c r="F3885" s="131">
        <v>10</v>
      </c>
      <c r="G3885" s="132" t="s">
        <v>487</v>
      </c>
      <c r="H3885" s="133">
        <v>6</v>
      </c>
      <c r="I3885" s="128">
        <v>9</v>
      </c>
      <c r="J3885" s="129" t="s">
        <v>487</v>
      </c>
      <c r="K3885" s="134">
        <v>7</v>
      </c>
      <c r="L3885" s="108"/>
      <c r="M3885" s="81">
        <v>11590</v>
      </c>
      <c r="N3885" s="135">
        <v>15069</v>
      </c>
      <c r="O3885" s="136">
        <v>15643</v>
      </c>
      <c r="P3885" s="135">
        <v>15618</v>
      </c>
      <c r="Q3885" s="136">
        <v>15759</v>
      </c>
      <c r="R3885" s="135">
        <v>13151</v>
      </c>
      <c r="S3885" s="136">
        <v>15852</v>
      </c>
      <c r="T3885" s="135">
        <v>16529</v>
      </c>
      <c r="U3885" s="136">
        <v>16959</v>
      </c>
      <c r="V3885" s="135">
        <v>17025</v>
      </c>
      <c r="W3885" s="136">
        <v>15783</v>
      </c>
      <c r="X3885" s="135">
        <v>14578</v>
      </c>
      <c r="Y3885" s="136">
        <v>17238</v>
      </c>
      <c r="Z3885" s="135">
        <v>18461</v>
      </c>
      <c r="AA3885" s="136">
        <v>18500</v>
      </c>
      <c r="AB3885" s="135">
        <v>18723</v>
      </c>
      <c r="AC3885" s="136">
        <v>17287</v>
      </c>
      <c r="AD3885" s="135">
        <v>18365</v>
      </c>
      <c r="AE3885" s="137">
        <v>19049</v>
      </c>
      <c r="AF3885" s="138">
        <v>19588</v>
      </c>
    </row>
    <row r="3886" spans="2:32">
      <c r="B3886" s="114">
        <v>3848</v>
      </c>
      <c r="C3886" s="115">
        <v>3848</v>
      </c>
      <c r="D3886" s="116">
        <v>161</v>
      </c>
      <c r="E3886" s="117">
        <v>6</v>
      </c>
      <c r="F3886" s="118">
        <v>10</v>
      </c>
      <c r="G3886" s="119" t="s">
        <v>487</v>
      </c>
      <c r="H3886" s="120">
        <v>6</v>
      </c>
      <c r="I3886" s="115">
        <v>9</v>
      </c>
      <c r="J3886" s="116" t="s">
        <v>487</v>
      </c>
      <c r="K3886" s="121">
        <v>8</v>
      </c>
      <c r="L3886" s="108"/>
      <c r="M3886" s="122">
        <v>12003</v>
      </c>
      <c r="N3886" s="123">
        <v>15503</v>
      </c>
      <c r="O3886" s="124">
        <v>16199</v>
      </c>
      <c r="P3886" s="123">
        <v>16071</v>
      </c>
      <c r="Q3886" s="124">
        <v>16369</v>
      </c>
      <c r="R3886" s="123">
        <v>13424</v>
      </c>
      <c r="S3886" s="124">
        <v>16401</v>
      </c>
      <c r="T3886" s="123">
        <v>16838</v>
      </c>
      <c r="U3886" s="124">
        <v>17412</v>
      </c>
      <c r="V3886" s="123">
        <v>17581</v>
      </c>
      <c r="W3886" s="124">
        <v>16292</v>
      </c>
      <c r="X3886" s="123">
        <v>14694</v>
      </c>
      <c r="Y3886" s="124">
        <v>17669</v>
      </c>
      <c r="Z3886" s="123">
        <v>18746</v>
      </c>
      <c r="AA3886" s="124">
        <v>18706</v>
      </c>
      <c r="AB3886" s="123">
        <v>19133</v>
      </c>
      <c r="AC3886" s="124">
        <v>17713</v>
      </c>
      <c r="AD3886" s="123">
        <v>18764</v>
      </c>
      <c r="AE3886" s="125">
        <v>19101</v>
      </c>
      <c r="AF3886" s="126">
        <v>19813</v>
      </c>
    </row>
    <row r="3887" spans="2:32">
      <c r="B3887" s="127">
        <v>3849</v>
      </c>
      <c r="C3887" s="128">
        <v>3849</v>
      </c>
      <c r="D3887" s="129">
        <v>161</v>
      </c>
      <c r="E3887" s="130">
        <v>6</v>
      </c>
      <c r="F3887" s="131">
        <v>10</v>
      </c>
      <c r="G3887" s="132" t="s">
        <v>487</v>
      </c>
      <c r="H3887" s="133">
        <v>6</v>
      </c>
      <c r="I3887" s="128">
        <v>9</v>
      </c>
      <c r="J3887" s="129" t="s">
        <v>487</v>
      </c>
      <c r="K3887" s="134">
        <v>9</v>
      </c>
      <c r="L3887" s="108"/>
      <c r="M3887" s="81">
        <v>12469</v>
      </c>
      <c r="N3887" s="135">
        <v>15790</v>
      </c>
      <c r="O3887" s="136">
        <v>16531</v>
      </c>
      <c r="P3887" s="135">
        <v>16352</v>
      </c>
      <c r="Q3887" s="136">
        <v>16819</v>
      </c>
      <c r="R3887" s="135">
        <v>13842</v>
      </c>
      <c r="S3887" s="136">
        <v>16761</v>
      </c>
      <c r="T3887" s="135">
        <v>17086</v>
      </c>
      <c r="U3887" s="136">
        <v>17696</v>
      </c>
      <c r="V3887" s="135">
        <v>18076</v>
      </c>
      <c r="W3887" s="136">
        <v>17016</v>
      </c>
      <c r="X3887" s="135">
        <v>15040</v>
      </c>
      <c r="Y3887" s="136">
        <v>17908</v>
      </c>
      <c r="Z3887" s="135">
        <v>18958</v>
      </c>
      <c r="AA3887" s="136">
        <v>18897</v>
      </c>
      <c r="AB3887" s="135">
        <v>19536</v>
      </c>
      <c r="AC3887" s="136">
        <v>18412</v>
      </c>
      <c r="AD3887" s="135">
        <v>18992</v>
      </c>
      <c r="AE3887" s="137">
        <v>19228</v>
      </c>
      <c r="AF3887" s="138">
        <v>19985</v>
      </c>
    </row>
    <row r="3888" spans="2:32">
      <c r="B3888" s="114">
        <v>3850</v>
      </c>
      <c r="C3888" s="115">
        <v>3850</v>
      </c>
      <c r="D3888" s="116">
        <v>161</v>
      </c>
      <c r="E3888" s="117">
        <v>6</v>
      </c>
      <c r="F3888" s="118">
        <v>10</v>
      </c>
      <c r="G3888" s="119" t="s">
        <v>487</v>
      </c>
      <c r="H3888" s="120">
        <v>6</v>
      </c>
      <c r="I3888" s="115">
        <v>9</v>
      </c>
      <c r="J3888" s="116" t="s">
        <v>487</v>
      </c>
      <c r="K3888" s="121">
        <v>10</v>
      </c>
      <c r="L3888" s="108"/>
      <c r="M3888" s="122">
        <v>12675</v>
      </c>
      <c r="N3888" s="123">
        <v>15925</v>
      </c>
      <c r="O3888" s="124">
        <v>16666</v>
      </c>
      <c r="P3888" s="123">
        <v>16463</v>
      </c>
      <c r="Q3888" s="124">
        <v>17088</v>
      </c>
      <c r="R3888" s="123">
        <v>14110</v>
      </c>
      <c r="S3888" s="124">
        <v>17023</v>
      </c>
      <c r="T3888" s="123">
        <v>17304</v>
      </c>
      <c r="U3888" s="124">
        <v>17930</v>
      </c>
      <c r="V3888" s="123">
        <v>18422</v>
      </c>
      <c r="W3888" s="124">
        <v>17606</v>
      </c>
      <c r="X3888" s="123">
        <v>15408</v>
      </c>
      <c r="Y3888" s="124">
        <v>18256</v>
      </c>
      <c r="Z3888" s="123">
        <v>19269</v>
      </c>
      <c r="AA3888" s="124">
        <v>19176</v>
      </c>
      <c r="AB3888" s="123">
        <v>19974</v>
      </c>
      <c r="AC3888" s="124">
        <v>19089</v>
      </c>
      <c r="AD3888" s="123">
        <v>19387</v>
      </c>
      <c r="AE3888" s="125">
        <v>19579</v>
      </c>
      <c r="AF3888" s="126">
        <v>20351</v>
      </c>
    </row>
    <row r="3889" spans="2:32">
      <c r="B3889" s="127">
        <v>3851</v>
      </c>
      <c r="C3889" s="128">
        <v>3851</v>
      </c>
      <c r="D3889" s="129">
        <v>161</v>
      </c>
      <c r="E3889" s="130">
        <v>6</v>
      </c>
      <c r="F3889" s="131">
        <v>10</v>
      </c>
      <c r="G3889" s="132" t="s">
        <v>487</v>
      </c>
      <c r="H3889" s="133">
        <v>6</v>
      </c>
      <c r="I3889" s="128">
        <v>9</v>
      </c>
      <c r="J3889" s="129" t="s">
        <v>487</v>
      </c>
      <c r="K3889" s="134">
        <v>11</v>
      </c>
      <c r="L3889" s="108"/>
      <c r="M3889" s="81">
        <v>12927</v>
      </c>
      <c r="N3889" s="135">
        <v>16187</v>
      </c>
      <c r="O3889" s="136">
        <v>16923</v>
      </c>
      <c r="P3889" s="135">
        <v>16753</v>
      </c>
      <c r="Q3889" s="136">
        <v>17464</v>
      </c>
      <c r="R3889" s="135">
        <v>14425</v>
      </c>
      <c r="S3889" s="136">
        <v>17319</v>
      </c>
      <c r="T3889" s="135">
        <v>17661</v>
      </c>
      <c r="U3889" s="136">
        <v>18280</v>
      </c>
      <c r="V3889" s="135">
        <v>18884</v>
      </c>
      <c r="W3889" s="136">
        <v>18125</v>
      </c>
      <c r="X3889" s="135">
        <v>15816</v>
      </c>
      <c r="Y3889" s="136">
        <v>18641</v>
      </c>
      <c r="Z3889" s="135">
        <v>19696</v>
      </c>
      <c r="AA3889" s="136">
        <v>19655</v>
      </c>
      <c r="AB3889" s="135">
        <v>20536</v>
      </c>
      <c r="AC3889" s="136">
        <v>19693</v>
      </c>
      <c r="AD3889" s="135">
        <v>19814</v>
      </c>
      <c r="AE3889" s="137">
        <v>20067</v>
      </c>
      <c r="AF3889" s="138">
        <v>20825</v>
      </c>
    </row>
    <row r="3890" spans="2:32">
      <c r="B3890" s="114">
        <v>3852</v>
      </c>
      <c r="C3890" s="115">
        <v>3852</v>
      </c>
      <c r="D3890" s="116">
        <v>161</v>
      </c>
      <c r="E3890" s="117">
        <v>6</v>
      </c>
      <c r="F3890" s="118">
        <v>10</v>
      </c>
      <c r="G3890" s="119" t="s">
        <v>487</v>
      </c>
      <c r="H3890" s="120">
        <v>6</v>
      </c>
      <c r="I3890" s="115">
        <v>9</v>
      </c>
      <c r="J3890" s="116" t="s">
        <v>487</v>
      </c>
      <c r="K3890" s="121">
        <v>12</v>
      </c>
      <c r="L3890" s="108"/>
      <c r="M3890" s="122">
        <v>13138</v>
      </c>
      <c r="N3890" s="123">
        <v>16372</v>
      </c>
      <c r="O3890" s="124">
        <v>17197</v>
      </c>
      <c r="P3890" s="123">
        <v>16944</v>
      </c>
      <c r="Q3890" s="124">
        <v>17683</v>
      </c>
      <c r="R3890" s="123">
        <v>14662</v>
      </c>
      <c r="S3890" s="124">
        <v>17431</v>
      </c>
      <c r="T3890" s="123">
        <v>17913</v>
      </c>
      <c r="U3890" s="124">
        <v>18612</v>
      </c>
      <c r="V3890" s="123">
        <v>19138</v>
      </c>
      <c r="W3890" s="124">
        <v>18437</v>
      </c>
      <c r="X3890" s="123">
        <v>16102</v>
      </c>
      <c r="Y3890" s="124">
        <v>18801</v>
      </c>
      <c r="Z3890" s="123">
        <v>20084</v>
      </c>
      <c r="AA3890" s="124">
        <v>19936</v>
      </c>
      <c r="AB3890" s="123">
        <v>20844</v>
      </c>
      <c r="AC3890" s="124">
        <v>20042</v>
      </c>
      <c r="AD3890" s="123">
        <v>19992</v>
      </c>
      <c r="AE3890" s="125">
        <v>20410</v>
      </c>
      <c r="AF3890" s="126">
        <v>21246</v>
      </c>
    </row>
    <row r="3891" spans="2:32">
      <c r="B3891" s="127">
        <v>3853</v>
      </c>
      <c r="C3891" s="128">
        <v>3853</v>
      </c>
      <c r="D3891" s="129">
        <v>161</v>
      </c>
      <c r="E3891" s="130">
        <v>6</v>
      </c>
      <c r="F3891" s="131">
        <v>10</v>
      </c>
      <c r="G3891" s="132" t="s">
        <v>487</v>
      </c>
      <c r="H3891" s="133">
        <v>6</v>
      </c>
      <c r="I3891" s="128">
        <v>9</v>
      </c>
      <c r="J3891" s="129" t="s">
        <v>487</v>
      </c>
      <c r="K3891" s="134">
        <v>13</v>
      </c>
      <c r="L3891" s="108"/>
      <c r="M3891" s="81">
        <v>13210</v>
      </c>
      <c r="N3891" s="135">
        <v>16591</v>
      </c>
      <c r="O3891" s="136">
        <v>17435</v>
      </c>
      <c r="P3891" s="135">
        <v>17159</v>
      </c>
      <c r="Q3891" s="136">
        <v>17904</v>
      </c>
      <c r="R3891" s="135">
        <v>14706</v>
      </c>
      <c r="S3891" s="136">
        <v>17621</v>
      </c>
      <c r="T3891" s="135">
        <v>18131</v>
      </c>
      <c r="U3891" s="136">
        <v>18855</v>
      </c>
      <c r="V3891" s="135">
        <v>19387</v>
      </c>
      <c r="W3891" s="136">
        <v>18565</v>
      </c>
      <c r="X3891" s="135">
        <v>16168</v>
      </c>
      <c r="Y3891" s="136">
        <v>19002</v>
      </c>
      <c r="Z3891" s="135">
        <v>20335</v>
      </c>
      <c r="AA3891" s="136">
        <v>20178</v>
      </c>
      <c r="AB3891" s="135">
        <v>21092</v>
      </c>
      <c r="AC3891" s="136">
        <v>20165</v>
      </c>
      <c r="AD3891" s="135">
        <v>20200</v>
      </c>
      <c r="AE3891" s="137">
        <v>20641</v>
      </c>
      <c r="AF3891" s="138">
        <v>21502</v>
      </c>
    </row>
    <row r="3892" spans="2:32">
      <c r="B3892" s="114">
        <v>3854</v>
      </c>
      <c r="C3892" s="115">
        <v>3854</v>
      </c>
      <c r="D3892" s="116">
        <v>161</v>
      </c>
      <c r="E3892" s="117">
        <v>6</v>
      </c>
      <c r="F3892" s="118">
        <v>10</v>
      </c>
      <c r="G3892" s="119" t="s">
        <v>487</v>
      </c>
      <c r="H3892" s="120">
        <v>6</v>
      </c>
      <c r="I3892" s="115">
        <v>9</v>
      </c>
      <c r="J3892" s="116" t="s">
        <v>487</v>
      </c>
      <c r="K3892" s="121">
        <v>14</v>
      </c>
      <c r="L3892" s="108"/>
      <c r="M3892" s="122">
        <v>13327</v>
      </c>
      <c r="N3892" s="123">
        <v>16725</v>
      </c>
      <c r="O3892" s="124">
        <v>17618</v>
      </c>
      <c r="P3892" s="123">
        <v>17291</v>
      </c>
      <c r="Q3892" s="124">
        <v>18038</v>
      </c>
      <c r="R3892" s="123">
        <v>14856</v>
      </c>
      <c r="S3892" s="124">
        <v>17747</v>
      </c>
      <c r="T3892" s="123">
        <v>18262</v>
      </c>
      <c r="U3892" s="124">
        <v>19035</v>
      </c>
      <c r="V3892" s="123">
        <v>19510</v>
      </c>
      <c r="W3892" s="124">
        <v>18685</v>
      </c>
      <c r="X3892" s="123">
        <v>16309</v>
      </c>
      <c r="Y3892" s="124">
        <v>19107</v>
      </c>
      <c r="Z3892" s="123">
        <v>20497</v>
      </c>
      <c r="AA3892" s="124">
        <v>20248</v>
      </c>
      <c r="AB3892" s="123">
        <v>21174</v>
      </c>
      <c r="AC3892" s="124">
        <v>20259</v>
      </c>
      <c r="AD3892" s="123">
        <v>20288</v>
      </c>
      <c r="AE3892" s="125">
        <v>20736</v>
      </c>
      <c r="AF3892" s="126">
        <v>21655</v>
      </c>
    </row>
    <row r="3893" spans="2:32">
      <c r="B3893" s="127">
        <v>3855</v>
      </c>
      <c r="C3893" s="128">
        <v>3855</v>
      </c>
      <c r="D3893" s="129">
        <v>161</v>
      </c>
      <c r="E3893" s="130">
        <v>6</v>
      </c>
      <c r="F3893" s="131">
        <v>10</v>
      </c>
      <c r="G3893" s="132" t="s">
        <v>487</v>
      </c>
      <c r="H3893" s="133">
        <v>6</v>
      </c>
      <c r="I3893" s="128">
        <v>9</v>
      </c>
      <c r="J3893" s="129" t="s">
        <v>487</v>
      </c>
      <c r="K3893" s="134">
        <v>15</v>
      </c>
      <c r="L3893" s="108"/>
      <c r="M3893" s="81">
        <v>13623</v>
      </c>
      <c r="N3893" s="135">
        <v>16959</v>
      </c>
      <c r="O3893" s="136">
        <v>17911</v>
      </c>
      <c r="P3893" s="135">
        <v>17617</v>
      </c>
      <c r="Q3893" s="136">
        <v>18213</v>
      </c>
      <c r="R3893" s="135">
        <v>15154</v>
      </c>
      <c r="S3893" s="136">
        <v>18037</v>
      </c>
      <c r="T3893" s="135">
        <v>18479</v>
      </c>
      <c r="U3893" s="136">
        <v>19313</v>
      </c>
      <c r="V3893" s="135">
        <v>19655</v>
      </c>
      <c r="W3893" s="136">
        <v>18885</v>
      </c>
      <c r="X3893" s="135">
        <v>16603</v>
      </c>
      <c r="Y3893" s="136">
        <v>19384</v>
      </c>
      <c r="Z3893" s="135">
        <v>20756</v>
      </c>
      <c r="AA3893" s="136">
        <v>20510</v>
      </c>
      <c r="AB3893" s="135">
        <v>21276</v>
      </c>
      <c r="AC3893" s="136">
        <v>20434</v>
      </c>
      <c r="AD3893" s="135">
        <v>20557</v>
      </c>
      <c r="AE3893" s="137">
        <v>20912</v>
      </c>
      <c r="AF3893" s="138">
        <v>21899</v>
      </c>
    </row>
    <row r="3894" spans="2:32">
      <c r="B3894" s="114">
        <v>3856</v>
      </c>
      <c r="C3894" s="115">
        <v>3856</v>
      </c>
      <c r="D3894" s="116">
        <v>161</v>
      </c>
      <c r="E3894" s="117">
        <v>6</v>
      </c>
      <c r="F3894" s="118">
        <v>10</v>
      </c>
      <c r="G3894" s="119" t="s">
        <v>487</v>
      </c>
      <c r="H3894" s="120">
        <v>6</v>
      </c>
      <c r="I3894" s="115">
        <v>9</v>
      </c>
      <c r="J3894" s="116" t="s">
        <v>487</v>
      </c>
      <c r="K3894" s="121">
        <v>16</v>
      </c>
      <c r="L3894" s="108"/>
      <c r="M3894" s="122">
        <v>14173</v>
      </c>
      <c r="N3894" s="123">
        <v>17475</v>
      </c>
      <c r="O3894" s="124">
        <v>18449</v>
      </c>
      <c r="P3894" s="123">
        <v>18071</v>
      </c>
      <c r="Q3894" s="124">
        <v>18573</v>
      </c>
      <c r="R3894" s="123">
        <v>15670</v>
      </c>
      <c r="S3894" s="124">
        <v>18483</v>
      </c>
      <c r="T3894" s="123">
        <v>19161</v>
      </c>
      <c r="U3894" s="124">
        <v>19778</v>
      </c>
      <c r="V3894" s="123">
        <v>19934</v>
      </c>
      <c r="W3894" s="124">
        <v>19159</v>
      </c>
      <c r="X3894" s="123">
        <v>17060</v>
      </c>
      <c r="Y3894" s="124">
        <v>19761</v>
      </c>
      <c r="Z3894" s="123">
        <v>21144</v>
      </c>
      <c r="AA3894" s="124">
        <v>20760</v>
      </c>
      <c r="AB3894" s="123">
        <v>21447</v>
      </c>
      <c r="AC3894" s="124">
        <v>20637</v>
      </c>
      <c r="AD3894" s="123">
        <v>20904</v>
      </c>
      <c r="AE3894" s="125">
        <v>21616</v>
      </c>
      <c r="AF3894" s="126">
        <v>22256</v>
      </c>
    </row>
    <row r="3895" spans="2:32">
      <c r="B3895" s="127">
        <v>3857</v>
      </c>
      <c r="C3895" s="128">
        <v>3857</v>
      </c>
      <c r="D3895" s="129">
        <v>161</v>
      </c>
      <c r="E3895" s="130">
        <v>6</v>
      </c>
      <c r="F3895" s="131">
        <v>10</v>
      </c>
      <c r="G3895" s="132" t="s">
        <v>487</v>
      </c>
      <c r="H3895" s="133">
        <v>6</v>
      </c>
      <c r="I3895" s="128">
        <v>9</v>
      </c>
      <c r="J3895" s="129" t="s">
        <v>487</v>
      </c>
      <c r="K3895" s="134">
        <v>17</v>
      </c>
      <c r="L3895" s="108"/>
      <c r="M3895" s="81">
        <v>14791</v>
      </c>
      <c r="N3895" s="135">
        <v>17833</v>
      </c>
      <c r="O3895" s="136">
        <v>18869</v>
      </c>
      <c r="P3895" s="135">
        <v>18418</v>
      </c>
      <c r="Q3895" s="136">
        <v>18966</v>
      </c>
      <c r="R3895" s="135">
        <v>16337</v>
      </c>
      <c r="S3895" s="136">
        <v>18966</v>
      </c>
      <c r="T3895" s="135">
        <v>19575</v>
      </c>
      <c r="U3895" s="136">
        <v>20130</v>
      </c>
      <c r="V3895" s="135">
        <v>20335</v>
      </c>
      <c r="W3895" s="136">
        <v>19661</v>
      </c>
      <c r="X3895" s="135">
        <v>17717</v>
      </c>
      <c r="Y3895" s="136">
        <v>20288</v>
      </c>
      <c r="Z3895" s="135">
        <v>21573</v>
      </c>
      <c r="AA3895" s="136">
        <v>21085</v>
      </c>
      <c r="AB3895" s="135">
        <v>21861</v>
      </c>
      <c r="AC3895" s="136">
        <v>21169</v>
      </c>
      <c r="AD3895" s="135">
        <v>21442</v>
      </c>
      <c r="AE3895" s="137">
        <v>22054</v>
      </c>
      <c r="AF3895" s="138">
        <v>22694</v>
      </c>
    </row>
    <row r="3896" spans="2:32">
      <c r="B3896" s="114">
        <v>3858</v>
      </c>
      <c r="C3896" s="115">
        <v>3858</v>
      </c>
      <c r="D3896" s="116">
        <v>161</v>
      </c>
      <c r="E3896" s="117">
        <v>6</v>
      </c>
      <c r="F3896" s="118">
        <v>10</v>
      </c>
      <c r="G3896" s="119" t="s">
        <v>487</v>
      </c>
      <c r="H3896" s="120">
        <v>6</v>
      </c>
      <c r="I3896" s="115">
        <v>9</v>
      </c>
      <c r="J3896" s="116" t="s">
        <v>487</v>
      </c>
      <c r="K3896" s="121">
        <v>18</v>
      </c>
      <c r="L3896" s="108"/>
      <c r="M3896" s="122">
        <v>15148</v>
      </c>
      <c r="N3896" s="123">
        <v>17951</v>
      </c>
      <c r="O3896" s="124">
        <v>18954</v>
      </c>
      <c r="P3896" s="123">
        <v>18649</v>
      </c>
      <c r="Q3896" s="124">
        <v>19211</v>
      </c>
      <c r="R3896" s="123">
        <v>16872</v>
      </c>
      <c r="S3896" s="124">
        <v>19292</v>
      </c>
      <c r="T3896" s="123">
        <v>19686</v>
      </c>
      <c r="U3896" s="124">
        <v>20302</v>
      </c>
      <c r="V3896" s="123">
        <v>20829</v>
      </c>
      <c r="W3896" s="124">
        <v>20293</v>
      </c>
      <c r="X3896" s="123">
        <v>18484</v>
      </c>
      <c r="Y3896" s="124">
        <v>20876</v>
      </c>
      <c r="Z3896" s="123">
        <v>21821</v>
      </c>
      <c r="AA3896" s="124">
        <v>21763</v>
      </c>
      <c r="AB3896" s="123">
        <v>22566</v>
      </c>
      <c r="AC3896" s="124">
        <v>22039</v>
      </c>
      <c r="AD3896" s="123">
        <v>22083</v>
      </c>
      <c r="AE3896" s="125">
        <v>22429</v>
      </c>
      <c r="AF3896" s="126">
        <v>23030</v>
      </c>
    </row>
    <row r="3897" spans="2:32">
      <c r="B3897" s="127">
        <v>3859</v>
      </c>
      <c r="C3897" s="128">
        <v>3859</v>
      </c>
      <c r="D3897" s="129">
        <v>161</v>
      </c>
      <c r="E3897" s="130">
        <v>6</v>
      </c>
      <c r="F3897" s="131">
        <v>10</v>
      </c>
      <c r="G3897" s="132" t="s">
        <v>487</v>
      </c>
      <c r="H3897" s="133">
        <v>6</v>
      </c>
      <c r="I3897" s="128">
        <v>9</v>
      </c>
      <c r="J3897" s="129" t="s">
        <v>487</v>
      </c>
      <c r="K3897" s="134">
        <v>19</v>
      </c>
      <c r="L3897" s="108"/>
      <c r="M3897" s="81">
        <v>15325</v>
      </c>
      <c r="N3897" s="135">
        <v>18039</v>
      </c>
      <c r="O3897" s="136">
        <v>18881</v>
      </c>
      <c r="P3897" s="135">
        <v>18844</v>
      </c>
      <c r="Q3897" s="136">
        <v>19329</v>
      </c>
      <c r="R3897" s="135">
        <v>17131</v>
      </c>
      <c r="S3897" s="136">
        <v>19441</v>
      </c>
      <c r="T3897" s="135">
        <v>19939</v>
      </c>
      <c r="U3897" s="136">
        <v>20493</v>
      </c>
      <c r="V3897" s="135">
        <v>21140</v>
      </c>
      <c r="W3897" s="136">
        <v>20821</v>
      </c>
      <c r="X3897" s="135">
        <v>19069</v>
      </c>
      <c r="Y3897" s="136">
        <v>21271</v>
      </c>
      <c r="Z3897" s="135">
        <v>22329</v>
      </c>
      <c r="AA3897" s="136">
        <v>22493</v>
      </c>
      <c r="AB3897" s="135">
        <v>23198</v>
      </c>
      <c r="AC3897" s="136">
        <v>22869</v>
      </c>
      <c r="AD3897" s="135">
        <v>22599</v>
      </c>
      <c r="AE3897" s="137">
        <v>23194</v>
      </c>
      <c r="AF3897" s="138">
        <v>23701</v>
      </c>
    </row>
    <row r="3898" spans="2:32">
      <c r="B3898" s="114">
        <v>3860</v>
      </c>
      <c r="C3898" s="115">
        <v>3860</v>
      </c>
      <c r="D3898" s="116">
        <v>161</v>
      </c>
      <c r="E3898" s="117">
        <v>6</v>
      </c>
      <c r="F3898" s="118">
        <v>10</v>
      </c>
      <c r="G3898" s="119" t="s">
        <v>487</v>
      </c>
      <c r="H3898" s="120">
        <v>6</v>
      </c>
      <c r="I3898" s="115">
        <v>9</v>
      </c>
      <c r="J3898" s="116" t="s">
        <v>487</v>
      </c>
      <c r="K3898" s="121">
        <v>20</v>
      </c>
      <c r="L3898" s="108"/>
      <c r="M3898" s="122">
        <v>15167</v>
      </c>
      <c r="N3898" s="123">
        <v>17880</v>
      </c>
      <c r="O3898" s="124">
        <v>18736</v>
      </c>
      <c r="P3898" s="123">
        <v>18783</v>
      </c>
      <c r="Q3898" s="124">
        <v>19234</v>
      </c>
      <c r="R3898" s="123">
        <v>17113</v>
      </c>
      <c r="S3898" s="124">
        <v>19311</v>
      </c>
      <c r="T3898" s="123">
        <v>19961</v>
      </c>
      <c r="U3898" s="124">
        <v>20590</v>
      </c>
      <c r="V3898" s="123">
        <v>21242</v>
      </c>
      <c r="W3898" s="124">
        <v>20956</v>
      </c>
      <c r="X3898" s="123">
        <v>19348</v>
      </c>
      <c r="Y3898" s="124">
        <v>21551</v>
      </c>
      <c r="Z3898" s="123">
        <v>22850</v>
      </c>
      <c r="AA3898" s="124">
        <v>23156</v>
      </c>
      <c r="AB3898" s="123">
        <v>23795</v>
      </c>
      <c r="AC3898" s="124">
        <v>23317</v>
      </c>
      <c r="AD3898" s="123">
        <v>23047</v>
      </c>
      <c r="AE3898" s="125">
        <v>23753</v>
      </c>
      <c r="AF3898" s="126">
        <v>24386</v>
      </c>
    </row>
    <row r="3899" spans="2:32">
      <c r="B3899" s="127">
        <v>3861</v>
      </c>
      <c r="C3899" s="128">
        <v>3861</v>
      </c>
      <c r="D3899" s="129">
        <v>161</v>
      </c>
      <c r="E3899" s="130">
        <v>6</v>
      </c>
      <c r="F3899" s="131">
        <v>10</v>
      </c>
      <c r="G3899" s="132" t="s">
        <v>487</v>
      </c>
      <c r="H3899" s="133">
        <v>6</v>
      </c>
      <c r="I3899" s="128">
        <v>9</v>
      </c>
      <c r="J3899" s="129" t="s">
        <v>487</v>
      </c>
      <c r="K3899" s="134">
        <v>21</v>
      </c>
      <c r="L3899" s="108"/>
      <c r="M3899" s="81">
        <v>14810</v>
      </c>
      <c r="N3899" s="135">
        <v>17469</v>
      </c>
      <c r="O3899" s="136">
        <v>18236</v>
      </c>
      <c r="P3899" s="135">
        <v>18446</v>
      </c>
      <c r="Q3899" s="136">
        <v>18790</v>
      </c>
      <c r="R3899" s="135">
        <v>16911</v>
      </c>
      <c r="S3899" s="136">
        <v>19091</v>
      </c>
      <c r="T3899" s="135">
        <v>19824</v>
      </c>
      <c r="U3899" s="136">
        <v>20423</v>
      </c>
      <c r="V3899" s="135">
        <v>21156</v>
      </c>
      <c r="W3899" s="136">
        <v>21056</v>
      </c>
      <c r="X3899" s="135">
        <v>19531</v>
      </c>
      <c r="Y3899" s="136">
        <v>21729</v>
      </c>
      <c r="Z3899" s="135">
        <v>23153</v>
      </c>
      <c r="AA3899" s="136">
        <v>23657</v>
      </c>
      <c r="AB3899" s="135">
        <v>24231</v>
      </c>
      <c r="AC3899" s="136">
        <v>23828</v>
      </c>
      <c r="AD3899" s="135">
        <v>23448</v>
      </c>
      <c r="AE3899" s="137">
        <v>24340</v>
      </c>
      <c r="AF3899" s="138">
        <v>24941</v>
      </c>
    </row>
    <row r="3900" spans="2:32">
      <c r="B3900" s="114">
        <v>3862</v>
      </c>
      <c r="C3900" s="115">
        <v>3862</v>
      </c>
      <c r="D3900" s="116">
        <v>161</v>
      </c>
      <c r="E3900" s="117">
        <v>6</v>
      </c>
      <c r="F3900" s="118">
        <v>10</v>
      </c>
      <c r="G3900" s="119" t="s">
        <v>487</v>
      </c>
      <c r="H3900" s="120">
        <v>6</v>
      </c>
      <c r="I3900" s="115">
        <v>9</v>
      </c>
      <c r="J3900" s="116" t="s">
        <v>487</v>
      </c>
      <c r="K3900" s="121">
        <v>22</v>
      </c>
      <c r="L3900" s="108"/>
      <c r="M3900" s="122">
        <v>14330</v>
      </c>
      <c r="N3900" s="123">
        <v>16555</v>
      </c>
      <c r="O3900" s="124">
        <v>17293</v>
      </c>
      <c r="P3900" s="123">
        <v>17547</v>
      </c>
      <c r="Q3900" s="124">
        <v>17965</v>
      </c>
      <c r="R3900" s="123">
        <v>16501</v>
      </c>
      <c r="S3900" s="124">
        <v>18319</v>
      </c>
      <c r="T3900" s="123">
        <v>19055</v>
      </c>
      <c r="U3900" s="124">
        <v>19714</v>
      </c>
      <c r="V3900" s="123">
        <v>20566</v>
      </c>
      <c r="W3900" s="124">
        <v>20852</v>
      </c>
      <c r="X3900" s="123">
        <v>19350</v>
      </c>
      <c r="Y3900" s="124">
        <v>21202</v>
      </c>
      <c r="Z3900" s="123">
        <v>22722</v>
      </c>
      <c r="AA3900" s="124">
        <v>23294</v>
      </c>
      <c r="AB3900" s="123">
        <v>23948</v>
      </c>
      <c r="AC3900" s="124">
        <v>23900</v>
      </c>
      <c r="AD3900" s="123">
        <v>23050</v>
      </c>
      <c r="AE3900" s="125">
        <v>24006</v>
      </c>
      <c r="AF3900" s="126">
        <v>24675</v>
      </c>
    </row>
    <row r="3901" spans="2:32">
      <c r="B3901" s="127">
        <v>3863</v>
      </c>
      <c r="C3901" s="128">
        <v>3863</v>
      </c>
      <c r="D3901" s="129">
        <v>161</v>
      </c>
      <c r="E3901" s="130">
        <v>6</v>
      </c>
      <c r="F3901" s="131">
        <v>10</v>
      </c>
      <c r="G3901" s="132" t="s">
        <v>487</v>
      </c>
      <c r="H3901" s="133">
        <v>6</v>
      </c>
      <c r="I3901" s="128">
        <v>9</v>
      </c>
      <c r="J3901" s="129" t="s">
        <v>487</v>
      </c>
      <c r="K3901" s="134">
        <v>23</v>
      </c>
      <c r="L3901" s="108"/>
      <c r="M3901" s="81">
        <v>13487</v>
      </c>
      <c r="N3901" s="135">
        <v>15280</v>
      </c>
      <c r="O3901" s="136">
        <v>15972</v>
      </c>
      <c r="P3901" s="135">
        <v>16332</v>
      </c>
      <c r="Q3901" s="136">
        <v>16683</v>
      </c>
      <c r="R3901" s="135">
        <v>15658</v>
      </c>
      <c r="S3901" s="136">
        <v>17120</v>
      </c>
      <c r="T3901" s="135">
        <v>17833</v>
      </c>
      <c r="U3901" s="136">
        <v>18443</v>
      </c>
      <c r="V3901" s="135">
        <v>19377</v>
      </c>
      <c r="W3901" s="136">
        <v>20037</v>
      </c>
      <c r="X3901" s="135">
        <v>18564</v>
      </c>
      <c r="Y3901" s="136">
        <v>20071</v>
      </c>
      <c r="Z3901" s="135">
        <v>21572</v>
      </c>
      <c r="AA3901" s="136">
        <v>22246</v>
      </c>
      <c r="AB3901" s="135">
        <v>22881</v>
      </c>
      <c r="AC3901" s="136">
        <v>23176</v>
      </c>
      <c r="AD3901" s="135">
        <v>21977</v>
      </c>
      <c r="AE3901" s="137">
        <v>22969</v>
      </c>
      <c r="AF3901" s="138">
        <v>23586</v>
      </c>
    </row>
    <row r="3902" spans="2:32">
      <c r="B3902" s="114">
        <v>3864</v>
      </c>
      <c r="C3902" s="115">
        <v>3864</v>
      </c>
      <c r="D3902" s="116">
        <v>161</v>
      </c>
      <c r="E3902" s="117">
        <v>6</v>
      </c>
      <c r="F3902" s="118">
        <v>10</v>
      </c>
      <c r="G3902" s="119" t="s">
        <v>487</v>
      </c>
      <c r="H3902" s="120">
        <v>6</v>
      </c>
      <c r="I3902" s="115">
        <v>9</v>
      </c>
      <c r="J3902" s="116" t="s">
        <v>487</v>
      </c>
      <c r="K3902" s="121">
        <v>24</v>
      </c>
      <c r="L3902" s="108"/>
      <c r="M3902" s="122">
        <v>12844</v>
      </c>
      <c r="N3902" s="123">
        <v>14350</v>
      </c>
      <c r="O3902" s="124">
        <v>14970</v>
      </c>
      <c r="P3902" s="123">
        <v>15324</v>
      </c>
      <c r="Q3902" s="124">
        <v>15578</v>
      </c>
      <c r="R3902" s="123">
        <v>15008</v>
      </c>
      <c r="S3902" s="124">
        <v>16115</v>
      </c>
      <c r="T3902" s="123">
        <v>16885</v>
      </c>
      <c r="U3902" s="124">
        <v>17444</v>
      </c>
      <c r="V3902" s="123">
        <v>18317</v>
      </c>
      <c r="W3902" s="124">
        <v>19076</v>
      </c>
      <c r="X3902" s="123">
        <v>17950</v>
      </c>
      <c r="Y3902" s="124">
        <v>19083</v>
      </c>
      <c r="Z3902" s="123">
        <v>20621</v>
      </c>
      <c r="AA3902" s="124">
        <v>21298</v>
      </c>
      <c r="AB3902" s="123">
        <v>21888</v>
      </c>
      <c r="AC3902" s="124">
        <v>22238</v>
      </c>
      <c r="AD3902" s="123">
        <v>21021</v>
      </c>
      <c r="AE3902" s="125">
        <v>22125</v>
      </c>
      <c r="AF3902" s="126">
        <v>22655</v>
      </c>
    </row>
    <row r="3903" spans="2:32">
      <c r="B3903" s="127">
        <v>3865</v>
      </c>
      <c r="C3903" s="128">
        <v>3865</v>
      </c>
      <c r="D3903" s="129">
        <v>162</v>
      </c>
      <c r="E3903" s="130">
        <v>6</v>
      </c>
      <c r="F3903" s="131">
        <v>11</v>
      </c>
      <c r="G3903" s="132" t="s">
        <v>487</v>
      </c>
      <c r="H3903" s="133">
        <v>6</v>
      </c>
      <c r="I3903" s="128">
        <v>10</v>
      </c>
      <c r="J3903" s="129" t="s">
        <v>487</v>
      </c>
      <c r="K3903" s="134">
        <v>1</v>
      </c>
      <c r="L3903" s="108"/>
      <c r="M3903" s="81">
        <v>12110</v>
      </c>
      <c r="N3903" s="135">
        <v>13373</v>
      </c>
      <c r="O3903" s="136">
        <v>14116</v>
      </c>
      <c r="P3903" s="135">
        <v>14277</v>
      </c>
      <c r="Q3903" s="136">
        <v>14954</v>
      </c>
      <c r="R3903" s="135">
        <v>14196</v>
      </c>
      <c r="S3903" s="136">
        <v>15313</v>
      </c>
      <c r="T3903" s="135">
        <v>15924</v>
      </c>
      <c r="U3903" s="136">
        <v>16570</v>
      </c>
      <c r="V3903" s="135">
        <v>17523</v>
      </c>
      <c r="W3903" s="136">
        <v>17712</v>
      </c>
      <c r="X3903" s="135">
        <v>17054</v>
      </c>
      <c r="Y3903" s="136">
        <v>18667</v>
      </c>
      <c r="Z3903" s="135">
        <v>19749</v>
      </c>
      <c r="AA3903" s="136">
        <v>20284</v>
      </c>
      <c r="AB3903" s="135">
        <v>20936</v>
      </c>
      <c r="AC3903" s="136">
        <v>20402</v>
      </c>
      <c r="AD3903" s="135">
        <v>20788</v>
      </c>
      <c r="AE3903" s="137">
        <v>21330</v>
      </c>
      <c r="AF3903" s="138">
        <v>21785</v>
      </c>
    </row>
    <row r="3904" spans="2:32">
      <c r="B3904" s="114">
        <v>3866</v>
      </c>
      <c r="C3904" s="115">
        <v>3866</v>
      </c>
      <c r="D3904" s="116">
        <v>162</v>
      </c>
      <c r="E3904" s="117">
        <v>6</v>
      </c>
      <c r="F3904" s="118">
        <v>11</v>
      </c>
      <c r="G3904" s="119" t="s">
        <v>487</v>
      </c>
      <c r="H3904" s="120">
        <v>6</v>
      </c>
      <c r="I3904" s="115">
        <v>10</v>
      </c>
      <c r="J3904" s="116" t="s">
        <v>487</v>
      </c>
      <c r="K3904" s="121">
        <v>2</v>
      </c>
      <c r="L3904" s="108"/>
      <c r="M3904" s="122">
        <v>11897</v>
      </c>
      <c r="N3904" s="123">
        <v>13061</v>
      </c>
      <c r="O3904" s="124">
        <v>13737</v>
      </c>
      <c r="P3904" s="123">
        <v>13861</v>
      </c>
      <c r="Q3904" s="124">
        <v>14498</v>
      </c>
      <c r="R3904" s="123">
        <v>13869</v>
      </c>
      <c r="S3904" s="124">
        <v>14919</v>
      </c>
      <c r="T3904" s="123">
        <v>15534</v>
      </c>
      <c r="U3904" s="124">
        <v>16107</v>
      </c>
      <c r="V3904" s="123">
        <v>16976</v>
      </c>
      <c r="W3904" s="124">
        <v>17116</v>
      </c>
      <c r="X3904" s="123">
        <v>16633</v>
      </c>
      <c r="Y3904" s="124">
        <v>18144</v>
      </c>
      <c r="Z3904" s="123">
        <v>19178</v>
      </c>
      <c r="AA3904" s="124">
        <v>19654</v>
      </c>
      <c r="AB3904" s="123">
        <v>20251</v>
      </c>
      <c r="AC3904" s="124">
        <v>19714</v>
      </c>
      <c r="AD3904" s="123">
        <v>20199</v>
      </c>
      <c r="AE3904" s="125">
        <v>20757</v>
      </c>
      <c r="AF3904" s="126">
        <v>21146</v>
      </c>
    </row>
    <row r="3905" spans="2:32">
      <c r="B3905" s="127">
        <v>3867</v>
      </c>
      <c r="C3905" s="128">
        <v>3867</v>
      </c>
      <c r="D3905" s="129">
        <v>162</v>
      </c>
      <c r="E3905" s="130">
        <v>6</v>
      </c>
      <c r="F3905" s="131">
        <v>11</v>
      </c>
      <c r="G3905" s="132" t="s">
        <v>487</v>
      </c>
      <c r="H3905" s="133">
        <v>6</v>
      </c>
      <c r="I3905" s="128">
        <v>10</v>
      </c>
      <c r="J3905" s="129" t="s">
        <v>487</v>
      </c>
      <c r="K3905" s="134">
        <v>3</v>
      </c>
      <c r="L3905" s="108"/>
      <c r="M3905" s="81">
        <v>11794</v>
      </c>
      <c r="N3905" s="135">
        <v>12853</v>
      </c>
      <c r="O3905" s="136">
        <v>13544</v>
      </c>
      <c r="P3905" s="135">
        <v>13652</v>
      </c>
      <c r="Q3905" s="136">
        <v>14181</v>
      </c>
      <c r="R3905" s="135">
        <v>13748</v>
      </c>
      <c r="S3905" s="136">
        <v>14688</v>
      </c>
      <c r="T3905" s="135">
        <v>15215</v>
      </c>
      <c r="U3905" s="136">
        <v>15816</v>
      </c>
      <c r="V3905" s="135">
        <v>16557</v>
      </c>
      <c r="W3905" s="136">
        <v>16643</v>
      </c>
      <c r="X3905" s="135">
        <v>16390</v>
      </c>
      <c r="Y3905" s="136">
        <v>17767</v>
      </c>
      <c r="Z3905" s="135">
        <v>18745</v>
      </c>
      <c r="AA3905" s="136">
        <v>19189</v>
      </c>
      <c r="AB3905" s="135">
        <v>19687</v>
      </c>
      <c r="AC3905" s="136">
        <v>19134</v>
      </c>
      <c r="AD3905" s="135">
        <v>19741</v>
      </c>
      <c r="AE3905" s="137">
        <v>20213</v>
      </c>
      <c r="AF3905" s="138">
        <v>20644</v>
      </c>
    </row>
    <row r="3906" spans="2:32">
      <c r="B3906" s="114">
        <v>3868</v>
      </c>
      <c r="C3906" s="115">
        <v>3868</v>
      </c>
      <c r="D3906" s="116">
        <v>162</v>
      </c>
      <c r="E3906" s="117">
        <v>6</v>
      </c>
      <c r="F3906" s="118">
        <v>11</v>
      </c>
      <c r="G3906" s="119" t="s">
        <v>487</v>
      </c>
      <c r="H3906" s="120">
        <v>6</v>
      </c>
      <c r="I3906" s="115">
        <v>10</v>
      </c>
      <c r="J3906" s="116" t="s">
        <v>487</v>
      </c>
      <c r="K3906" s="121">
        <v>4</v>
      </c>
      <c r="L3906" s="108"/>
      <c r="M3906" s="122">
        <v>11855</v>
      </c>
      <c r="N3906" s="123">
        <v>12845</v>
      </c>
      <c r="O3906" s="124">
        <v>13516</v>
      </c>
      <c r="P3906" s="123">
        <v>13577</v>
      </c>
      <c r="Q3906" s="124">
        <v>13960</v>
      </c>
      <c r="R3906" s="123">
        <v>13710</v>
      </c>
      <c r="S3906" s="124">
        <v>14550</v>
      </c>
      <c r="T3906" s="123">
        <v>15015</v>
      </c>
      <c r="U3906" s="124">
        <v>15570</v>
      </c>
      <c r="V3906" s="123">
        <v>16086</v>
      </c>
      <c r="W3906" s="124">
        <v>16130</v>
      </c>
      <c r="X3906" s="123">
        <v>16074</v>
      </c>
      <c r="Y3906" s="124">
        <v>17283</v>
      </c>
      <c r="Z3906" s="123">
        <v>18169</v>
      </c>
      <c r="AA3906" s="124">
        <v>18515</v>
      </c>
      <c r="AB3906" s="123">
        <v>18881</v>
      </c>
      <c r="AC3906" s="124">
        <v>18371</v>
      </c>
      <c r="AD3906" s="123">
        <v>19062</v>
      </c>
      <c r="AE3906" s="125">
        <v>19485</v>
      </c>
      <c r="AF3906" s="126">
        <v>19889</v>
      </c>
    </row>
    <row r="3907" spans="2:32">
      <c r="B3907" s="127">
        <v>3869</v>
      </c>
      <c r="C3907" s="128">
        <v>3869</v>
      </c>
      <c r="D3907" s="129">
        <v>162</v>
      </c>
      <c r="E3907" s="130">
        <v>6</v>
      </c>
      <c r="F3907" s="131">
        <v>11</v>
      </c>
      <c r="G3907" s="132" t="s">
        <v>487</v>
      </c>
      <c r="H3907" s="133">
        <v>6</v>
      </c>
      <c r="I3907" s="128">
        <v>10</v>
      </c>
      <c r="J3907" s="129" t="s">
        <v>487</v>
      </c>
      <c r="K3907" s="134">
        <v>5</v>
      </c>
      <c r="L3907" s="108"/>
      <c r="M3907" s="81">
        <v>12120</v>
      </c>
      <c r="N3907" s="135">
        <v>13095</v>
      </c>
      <c r="O3907" s="136">
        <v>13708</v>
      </c>
      <c r="P3907" s="135">
        <v>13741</v>
      </c>
      <c r="Q3907" s="136">
        <v>13825</v>
      </c>
      <c r="R3907" s="135">
        <v>13856</v>
      </c>
      <c r="S3907" s="136">
        <v>14673</v>
      </c>
      <c r="T3907" s="135">
        <v>15088</v>
      </c>
      <c r="U3907" s="136">
        <v>15499</v>
      </c>
      <c r="V3907" s="135">
        <v>15614</v>
      </c>
      <c r="W3907" s="136">
        <v>15586</v>
      </c>
      <c r="X3907" s="135">
        <v>15893</v>
      </c>
      <c r="Y3907" s="136">
        <v>17006</v>
      </c>
      <c r="Z3907" s="135">
        <v>17739</v>
      </c>
      <c r="AA3907" s="136">
        <v>17971</v>
      </c>
      <c r="AB3907" s="135">
        <v>18017</v>
      </c>
      <c r="AC3907" s="136">
        <v>17509</v>
      </c>
      <c r="AD3907" s="135">
        <v>18559</v>
      </c>
      <c r="AE3907" s="137">
        <v>18899</v>
      </c>
      <c r="AF3907" s="138">
        <v>19253</v>
      </c>
    </row>
    <row r="3908" spans="2:32">
      <c r="B3908" s="114">
        <v>3870</v>
      </c>
      <c r="C3908" s="115">
        <v>3870</v>
      </c>
      <c r="D3908" s="116">
        <v>162</v>
      </c>
      <c r="E3908" s="117">
        <v>6</v>
      </c>
      <c r="F3908" s="118">
        <v>11</v>
      </c>
      <c r="G3908" s="119" t="s">
        <v>487</v>
      </c>
      <c r="H3908" s="120">
        <v>6</v>
      </c>
      <c r="I3908" s="115">
        <v>10</v>
      </c>
      <c r="J3908" s="116" t="s">
        <v>487</v>
      </c>
      <c r="K3908" s="121">
        <v>6</v>
      </c>
      <c r="L3908" s="108"/>
      <c r="M3908" s="122">
        <v>13046</v>
      </c>
      <c r="N3908" s="123">
        <v>14047</v>
      </c>
      <c r="O3908" s="124">
        <v>14528</v>
      </c>
      <c r="P3908" s="123">
        <v>14607</v>
      </c>
      <c r="Q3908" s="124">
        <v>14011</v>
      </c>
      <c r="R3908" s="123">
        <v>14626</v>
      </c>
      <c r="S3908" s="124">
        <v>15462</v>
      </c>
      <c r="T3908" s="123">
        <v>15863</v>
      </c>
      <c r="U3908" s="124">
        <v>16012</v>
      </c>
      <c r="V3908" s="123">
        <v>15476</v>
      </c>
      <c r="W3908" s="124">
        <v>15343</v>
      </c>
      <c r="X3908" s="123">
        <v>16305</v>
      </c>
      <c r="Y3908" s="124">
        <v>17336</v>
      </c>
      <c r="Z3908" s="123">
        <v>17861</v>
      </c>
      <c r="AA3908" s="124">
        <v>18031</v>
      </c>
      <c r="AB3908" s="123">
        <v>17428</v>
      </c>
      <c r="AC3908" s="124">
        <v>16952</v>
      </c>
      <c r="AD3908" s="123">
        <v>18668</v>
      </c>
      <c r="AE3908" s="125">
        <v>19022</v>
      </c>
      <c r="AF3908" s="126">
        <v>19173</v>
      </c>
    </row>
    <row r="3909" spans="2:32">
      <c r="B3909" s="127">
        <v>3871</v>
      </c>
      <c r="C3909" s="128">
        <v>3871</v>
      </c>
      <c r="D3909" s="129">
        <v>162</v>
      </c>
      <c r="E3909" s="130">
        <v>6</v>
      </c>
      <c r="F3909" s="131">
        <v>11</v>
      </c>
      <c r="G3909" s="132" t="s">
        <v>487</v>
      </c>
      <c r="H3909" s="133">
        <v>6</v>
      </c>
      <c r="I3909" s="128">
        <v>10</v>
      </c>
      <c r="J3909" s="129" t="s">
        <v>487</v>
      </c>
      <c r="K3909" s="134">
        <v>7</v>
      </c>
      <c r="L3909" s="108"/>
      <c r="M3909" s="81">
        <v>14188</v>
      </c>
      <c r="N3909" s="135">
        <v>15169</v>
      </c>
      <c r="O3909" s="136">
        <v>15502</v>
      </c>
      <c r="P3909" s="135">
        <v>15681</v>
      </c>
      <c r="Q3909" s="136">
        <v>14282</v>
      </c>
      <c r="R3909" s="135">
        <v>15604</v>
      </c>
      <c r="S3909" s="136">
        <v>16368</v>
      </c>
      <c r="T3909" s="135">
        <v>16782</v>
      </c>
      <c r="U3909" s="136">
        <v>16756</v>
      </c>
      <c r="V3909" s="135">
        <v>15533</v>
      </c>
      <c r="W3909" s="136">
        <v>15366</v>
      </c>
      <c r="X3909" s="135">
        <v>17025</v>
      </c>
      <c r="Y3909" s="136">
        <v>17788</v>
      </c>
      <c r="Z3909" s="135">
        <v>18241</v>
      </c>
      <c r="AA3909" s="136">
        <v>18491</v>
      </c>
      <c r="AB3909" s="135">
        <v>17095</v>
      </c>
      <c r="AC3909" s="136">
        <v>16770</v>
      </c>
      <c r="AD3909" s="135">
        <v>18942</v>
      </c>
      <c r="AE3909" s="137">
        <v>19455</v>
      </c>
      <c r="AF3909" s="138">
        <v>19423</v>
      </c>
    </row>
    <row r="3910" spans="2:32">
      <c r="B3910" s="114">
        <v>3872</v>
      </c>
      <c r="C3910" s="115">
        <v>3872</v>
      </c>
      <c r="D3910" s="116">
        <v>162</v>
      </c>
      <c r="E3910" s="117">
        <v>6</v>
      </c>
      <c r="F3910" s="118">
        <v>11</v>
      </c>
      <c r="G3910" s="119" t="s">
        <v>487</v>
      </c>
      <c r="H3910" s="120">
        <v>6</v>
      </c>
      <c r="I3910" s="115">
        <v>10</v>
      </c>
      <c r="J3910" s="116" t="s">
        <v>487</v>
      </c>
      <c r="K3910" s="121">
        <v>8</v>
      </c>
      <c r="L3910" s="108"/>
      <c r="M3910" s="122">
        <v>14687</v>
      </c>
      <c r="N3910" s="123">
        <v>15723</v>
      </c>
      <c r="O3910" s="124">
        <v>15986</v>
      </c>
      <c r="P3910" s="123">
        <v>16301</v>
      </c>
      <c r="Q3910" s="124">
        <v>14913</v>
      </c>
      <c r="R3910" s="123">
        <v>16153</v>
      </c>
      <c r="S3910" s="124">
        <v>16719</v>
      </c>
      <c r="T3910" s="123">
        <v>17268</v>
      </c>
      <c r="U3910" s="124">
        <v>17168</v>
      </c>
      <c r="V3910" s="123">
        <v>16098</v>
      </c>
      <c r="W3910" s="124">
        <v>15934</v>
      </c>
      <c r="X3910" s="123">
        <v>17485</v>
      </c>
      <c r="Y3910" s="124">
        <v>17926</v>
      </c>
      <c r="Z3910" s="123">
        <v>18476</v>
      </c>
      <c r="AA3910" s="124">
        <v>18928</v>
      </c>
      <c r="AB3910" s="123">
        <v>17536</v>
      </c>
      <c r="AC3910" s="124">
        <v>17241</v>
      </c>
      <c r="AD3910" s="123">
        <v>19007</v>
      </c>
      <c r="AE3910" s="125">
        <v>19690</v>
      </c>
      <c r="AF3910" s="126">
        <v>19625</v>
      </c>
    </row>
    <row r="3911" spans="2:32">
      <c r="B3911" s="127">
        <v>3873</v>
      </c>
      <c r="C3911" s="128">
        <v>3873</v>
      </c>
      <c r="D3911" s="129">
        <v>162</v>
      </c>
      <c r="E3911" s="130">
        <v>6</v>
      </c>
      <c r="F3911" s="131">
        <v>11</v>
      </c>
      <c r="G3911" s="132" t="s">
        <v>487</v>
      </c>
      <c r="H3911" s="133">
        <v>6</v>
      </c>
      <c r="I3911" s="128">
        <v>10</v>
      </c>
      <c r="J3911" s="129" t="s">
        <v>487</v>
      </c>
      <c r="K3911" s="134">
        <v>9</v>
      </c>
      <c r="L3911" s="108"/>
      <c r="M3911" s="81">
        <v>14850</v>
      </c>
      <c r="N3911" s="135">
        <v>15924</v>
      </c>
      <c r="O3911" s="136">
        <v>16176</v>
      </c>
      <c r="P3911" s="135">
        <v>16656</v>
      </c>
      <c r="Q3911" s="136">
        <v>15573</v>
      </c>
      <c r="R3911" s="135">
        <v>16392</v>
      </c>
      <c r="S3911" s="136">
        <v>16871</v>
      </c>
      <c r="T3911" s="135">
        <v>17484</v>
      </c>
      <c r="U3911" s="136">
        <v>17305</v>
      </c>
      <c r="V3911" s="135">
        <v>16737</v>
      </c>
      <c r="W3911" s="136">
        <v>16562</v>
      </c>
      <c r="X3911" s="135">
        <v>17640</v>
      </c>
      <c r="Y3911" s="136">
        <v>18000</v>
      </c>
      <c r="Z3911" s="135">
        <v>18552</v>
      </c>
      <c r="AA3911" s="136">
        <v>19229</v>
      </c>
      <c r="AB3911" s="135">
        <v>18143</v>
      </c>
      <c r="AC3911" s="136">
        <v>17814</v>
      </c>
      <c r="AD3911" s="135">
        <v>19023</v>
      </c>
      <c r="AE3911" s="137">
        <v>19763</v>
      </c>
      <c r="AF3911" s="138">
        <v>19694</v>
      </c>
    </row>
    <row r="3912" spans="2:32">
      <c r="B3912" s="114">
        <v>3874</v>
      </c>
      <c r="C3912" s="115">
        <v>3874</v>
      </c>
      <c r="D3912" s="116">
        <v>162</v>
      </c>
      <c r="E3912" s="117">
        <v>6</v>
      </c>
      <c r="F3912" s="118">
        <v>11</v>
      </c>
      <c r="G3912" s="119" t="s">
        <v>487</v>
      </c>
      <c r="H3912" s="120">
        <v>6</v>
      </c>
      <c r="I3912" s="115">
        <v>10</v>
      </c>
      <c r="J3912" s="116" t="s">
        <v>487</v>
      </c>
      <c r="K3912" s="121">
        <v>10</v>
      </c>
      <c r="L3912" s="108"/>
      <c r="M3912" s="122">
        <v>15121</v>
      </c>
      <c r="N3912" s="123">
        <v>16141</v>
      </c>
      <c r="O3912" s="124">
        <v>16370</v>
      </c>
      <c r="P3912" s="123">
        <v>16995</v>
      </c>
      <c r="Q3912" s="124">
        <v>16131</v>
      </c>
      <c r="R3912" s="123">
        <v>16719</v>
      </c>
      <c r="S3912" s="124">
        <v>17156</v>
      </c>
      <c r="T3912" s="123">
        <v>17783</v>
      </c>
      <c r="U3912" s="124">
        <v>17576</v>
      </c>
      <c r="V3912" s="123">
        <v>17400</v>
      </c>
      <c r="W3912" s="124">
        <v>17331</v>
      </c>
      <c r="X3912" s="123">
        <v>18061</v>
      </c>
      <c r="Y3912" s="124">
        <v>18376</v>
      </c>
      <c r="Z3912" s="123">
        <v>18908</v>
      </c>
      <c r="AA3912" s="124">
        <v>19742</v>
      </c>
      <c r="AB3912" s="123">
        <v>18894</v>
      </c>
      <c r="AC3912" s="124">
        <v>18647</v>
      </c>
      <c r="AD3912" s="123">
        <v>19451</v>
      </c>
      <c r="AE3912" s="125">
        <v>20204</v>
      </c>
      <c r="AF3912" s="126">
        <v>20094</v>
      </c>
    </row>
    <row r="3913" spans="2:32">
      <c r="B3913" s="127">
        <v>3875</v>
      </c>
      <c r="C3913" s="128">
        <v>3875</v>
      </c>
      <c r="D3913" s="129">
        <v>162</v>
      </c>
      <c r="E3913" s="130">
        <v>6</v>
      </c>
      <c r="F3913" s="131">
        <v>11</v>
      </c>
      <c r="G3913" s="132" t="s">
        <v>487</v>
      </c>
      <c r="H3913" s="133">
        <v>6</v>
      </c>
      <c r="I3913" s="128">
        <v>10</v>
      </c>
      <c r="J3913" s="129" t="s">
        <v>487</v>
      </c>
      <c r="K3913" s="134">
        <v>11</v>
      </c>
      <c r="L3913" s="108"/>
      <c r="M3913" s="81">
        <v>15315</v>
      </c>
      <c r="N3913" s="135">
        <v>16336</v>
      </c>
      <c r="O3913" s="136">
        <v>16609</v>
      </c>
      <c r="P3913" s="135">
        <v>17305</v>
      </c>
      <c r="Q3913" s="136">
        <v>16492</v>
      </c>
      <c r="R3913" s="135">
        <v>16950</v>
      </c>
      <c r="S3913" s="136">
        <v>17447</v>
      </c>
      <c r="T3913" s="135">
        <v>18065</v>
      </c>
      <c r="U3913" s="136">
        <v>17900</v>
      </c>
      <c r="V3913" s="135">
        <v>17856</v>
      </c>
      <c r="W3913" s="136">
        <v>18036</v>
      </c>
      <c r="X3913" s="135">
        <v>18384</v>
      </c>
      <c r="Y3913" s="136">
        <v>18759</v>
      </c>
      <c r="Z3913" s="135">
        <v>19328</v>
      </c>
      <c r="AA3913" s="136">
        <v>20244</v>
      </c>
      <c r="AB3913" s="135">
        <v>19438</v>
      </c>
      <c r="AC3913" s="136">
        <v>19412</v>
      </c>
      <c r="AD3913" s="135">
        <v>19885</v>
      </c>
      <c r="AE3913" s="137">
        <v>20622</v>
      </c>
      <c r="AF3913" s="138">
        <v>20570</v>
      </c>
    </row>
    <row r="3914" spans="2:32">
      <c r="B3914" s="114">
        <v>3876</v>
      </c>
      <c r="C3914" s="115">
        <v>3876</v>
      </c>
      <c r="D3914" s="116">
        <v>162</v>
      </c>
      <c r="E3914" s="117">
        <v>6</v>
      </c>
      <c r="F3914" s="118">
        <v>11</v>
      </c>
      <c r="G3914" s="119" t="s">
        <v>487</v>
      </c>
      <c r="H3914" s="120">
        <v>6</v>
      </c>
      <c r="I3914" s="115">
        <v>10</v>
      </c>
      <c r="J3914" s="116" t="s">
        <v>487</v>
      </c>
      <c r="K3914" s="121">
        <v>12</v>
      </c>
      <c r="L3914" s="108"/>
      <c r="M3914" s="122">
        <v>15395</v>
      </c>
      <c r="N3914" s="123">
        <v>16604</v>
      </c>
      <c r="O3914" s="124">
        <v>16826</v>
      </c>
      <c r="P3914" s="123">
        <v>17546</v>
      </c>
      <c r="Q3914" s="124">
        <v>16778</v>
      </c>
      <c r="R3914" s="123">
        <v>17088</v>
      </c>
      <c r="S3914" s="124">
        <v>17724</v>
      </c>
      <c r="T3914" s="123">
        <v>18419</v>
      </c>
      <c r="U3914" s="124">
        <v>18142</v>
      </c>
      <c r="V3914" s="123">
        <v>18193</v>
      </c>
      <c r="W3914" s="124">
        <v>18519</v>
      </c>
      <c r="X3914" s="123">
        <v>18567</v>
      </c>
      <c r="Y3914" s="124">
        <v>19092</v>
      </c>
      <c r="Z3914" s="123">
        <v>19635</v>
      </c>
      <c r="AA3914" s="124">
        <v>20579</v>
      </c>
      <c r="AB3914" s="123">
        <v>19812</v>
      </c>
      <c r="AC3914" s="124">
        <v>19906</v>
      </c>
      <c r="AD3914" s="123">
        <v>20257</v>
      </c>
      <c r="AE3914" s="125">
        <v>21072</v>
      </c>
      <c r="AF3914" s="126">
        <v>20903</v>
      </c>
    </row>
    <row r="3915" spans="2:32">
      <c r="B3915" s="127">
        <v>3877</v>
      </c>
      <c r="C3915" s="128">
        <v>3877</v>
      </c>
      <c r="D3915" s="129">
        <v>162</v>
      </c>
      <c r="E3915" s="130">
        <v>6</v>
      </c>
      <c r="F3915" s="131">
        <v>11</v>
      </c>
      <c r="G3915" s="132" t="s">
        <v>487</v>
      </c>
      <c r="H3915" s="133">
        <v>6</v>
      </c>
      <c r="I3915" s="128">
        <v>10</v>
      </c>
      <c r="J3915" s="129" t="s">
        <v>487</v>
      </c>
      <c r="K3915" s="134">
        <v>13</v>
      </c>
      <c r="L3915" s="108"/>
      <c r="M3915" s="81">
        <v>15555</v>
      </c>
      <c r="N3915" s="135">
        <v>16832</v>
      </c>
      <c r="O3915" s="136">
        <v>17024</v>
      </c>
      <c r="P3915" s="135">
        <v>17754</v>
      </c>
      <c r="Q3915" s="136">
        <v>16866</v>
      </c>
      <c r="R3915" s="135">
        <v>17260</v>
      </c>
      <c r="S3915" s="136">
        <v>17924</v>
      </c>
      <c r="T3915" s="135">
        <v>18652</v>
      </c>
      <c r="U3915" s="136">
        <v>18350</v>
      </c>
      <c r="V3915" s="135">
        <v>18304</v>
      </c>
      <c r="W3915" s="136">
        <v>18859</v>
      </c>
      <c r="X3915" s="135">
        <v>18755</v>
      </c>
      <c r="Y3915" s="136">
        <v>19293</v>
      </c>
      <c r="Z3915" s="135">
        <v>19858</v>
      </c>
      <c r="AA3915" s="136">
        <v>20811</v>
      </c>
      <c r="AB3915" s="135">
        <v>19923</v>
      </c>
      <c r="AC3915" s="136">
        <v>20231</v>
      </c>
      <c r="AD3915" s="135">
        <v>20470</v>
      </c>
      <c r="AE3915" s="137">
        <v>21315</v>
      </c>
      <c r="AF3915" s="138">
        <v>21156</v>
      </c>
    </row>
    <row r="3916" spans="2:32">
      <c r="B3916" s="114">
        <v>3878</v>
      </c>
      <c r="C3916" s="115">
        <v>3878</v>
      </c>
      <c r="D3916" s="116">
        <v>162</v>
      </c>
      <c r="E3916" s="117">
        <v>6</v>
      </c>
      <c r="F3916" s="118">
        <v>11</v>
      </c>
      <c r="G3916" s="119" t="s">
        <v>487</v>
      </c>
      <c r="H3916" s="120">
        <v>6</v>
      </c>
      <c r="I3916" s="115">
        <v>10</v>
      </c>
      <c r="J3916" s="116" t="s">
        <v>487</v>
      </c>
      <c r="K3916" s="121">
        <v>14</v>
      </c>
      <c r="L3916" s="108"/>
      <c r="M3916" s="122">
        <v>15661</v>
      </c>
      <c r="N3916" s="123">
        <v>16973</v>
      </c>
      <c r="O3916" s="124">
        <v>17133</v>
      </c>
      <c r="P3916" s="123">
        <v>17858</v>
      </c>
      <c r="Q3916" s="124">
        <v>16973</v>
      </c>
      <c r="R3916" s="123">
        <v>17356</v>
      </c>
      <c r="S3916" s="124">
        <v>18025</v>
      </c>
      <c r="T3916" s="123">
        <v>18794</v>
      </c>
      <c r="U3916" s="124">
        <v>18442</v>
      </c>
      <c r="V3916" s="123">
        <v>18398</v>
      </c>
      <c r="W3916" s="124">
        <v>19126</v>
      </c>
      <c r="X3916" s="123">
        <v>18832</v>
      </c>
      <c r="Y3916" s="124">
        <v>19375</v>
      </c>
      <c r="Z3916" s="123">
        <v>19900</v>
      </c>
      <c r="AA3916" s="124">
        <v>20866</v>
      </c>
      <c r="AB3916" s="123">
        <v>19987</v>
      </c>
      <c r="AC3916" s="124">
        <v>20479</v>
      </c>
      <c r="AD3916" s="123">
        <v>20533</v>
      </c>
      <c r="AE3916" s="125">
        <v>21428</v>
      </c>
      <c r="AF3916" s="126">
        <v>21188</v>
      </c>
    </row>
    <row r="3917" spans="2:32">
      <c r="B3917" s="127">
        <v>3879</v>
      </c>
      <c r="C3917" s="128">
        <v>3879</v>
      </c>
      <c r="D3917" s="129">
        <v>162</v>
      </c>
      <c r="E3917" s="130">
        <v>6</v>
      </c>
      <c r="F3917" s="131">
        <v>11</v>
      </c>
      <c r="G3917" s="132" t="s">
        <v>487</v>
      </c>
      <c r="H3917" s="133">
        <v>6</v>
      </c>
      <c r="I3917" s="128">
        <v>10</v>
      </c>
      <c r="J3917" s="129" t="s">
        <v>487</v>
      </c>
      <c r="K3917" s="134">
        <v>15</v>
      </c>
      <c r="L3917" s="108"/>
      <c r="M3917" s="81">
        <v>15855</v>
      </c>
      <c r="N3917" s="135">
        <v>17149</v>
      </c>
      <c r="O3917" s="136">
        <v>17351</v>
      </c>
      <c r="P3917" s="135">
        <v>17925</v>
      </c>
      <c r="Q3917" s="136">
        <v>17090</v>
      </c>
      <c r="R3917" s="135">
        <v>17536</v>
      </c>
      <c r="S3917" s="136">
        <v>18130</v>
      </c>
      <c r="T3917" s="135">
        <v>18966</v>
      </c>
      <c r="U3917" s="136">
        <v>18641</v>
      </c>
      <c r="V3917" s="135">
        <v>18491</v>
      </c>
      <c r="W3917" s="136">
        <v>19437</v>
      </c>
      <c r="X3917" s="135">
        <v>19002</v>
      </c>
      <c r="Y3917" s="136">
        <v>19468</v>
      </c>
      <c r="Z3917" s="135">
        <v>20053</v>
      </c>
      <c r="AA3917" s="136">
        <v>20862</v>
      </c>
      <c r="AB3917" s="135">
        <v>20053</v>
      </c>
      <c r="AC3917" s="136">
        <v>20782</v>
      </c>
      <c r="AD3917" s="135">
        <v>20597</v>
      </c>
      <c r="AE3917" s="137">
        <v>21568</v>
      </c>
      <c r="AF3917" s="138">
        <v>21322</v>
      </c>
    </row>
    <row r="3918" spans="2:32">
      <c r="B3918" s="114">
        <v>3880</v>
      </c>
      <c r="C3918" s="115">
        <v>3880</v>
      </c>
      <c r="D3918" s="116">
        <v>162</v>
      </c>
      <c r="E3918" s="117">
        <v>6</v>
      </c>
      <c r="F3918" s="118">
        <v>11</v>
      </c>
      <c r="G3918" s="119" t="s">
        <v>487</v>
      </c>
      <c r="H3918" s="120">
        <v>6</v>
      </c>
      <c r="I3918" s="115">
        <v>10</v>
      </c>
      <c r="J3918" s="116" t="s">
        <v>487</v>
      </c>
      <c r="K3918" s="121">
        <v>16</v>
      </c>
      <c r="L3918" s="108"/>
      <c r="M3918" s="122">
        <v>16247</v>
      </c>
      <c r="N3918" s="123">
        <v>17597</v>
      </c>
      <c r="O3918" s="124">
        <v>17735</v>
      </c>
      <c r="P3918" s="123">
        <v>18209</v>
      </c>
      <c r="Q3918" s="124">
        <v>17338</v>
      </c>
      <c r="R3918" s="123">
        <v>17900</v>
      </c>
      <c r="S3918" s="124">
        <v>18694</v>
      </c>
      <c r="T3918" s="123">
        <v>19352</v>
      </c>
      <c r="U3918" s="124">
        <v>18925</v>
      </c>
      <c r="V3918" s="123">
        <v>18689</v>
      </c>
      <c r="W3918" s="124">
        <v>19900</v>
      </c>
      <c r="X3918" s="123">
        <v>19305</v>
      </c>
      <c r="Y3918" s="124">
        <v>20109</v>
      </c>
      <c r="Z3918" s="123">
        <v>20234</v>
      </c>
      <c r="AA3918" s="124">
        <v>20955</v>
      </c>
      <c r="AB3918" s="123">
        <v>20175</v>
      </c>
      <c r="AC3918" s="124">
        <v>21187</v>
      </c>
      <c r="AD3918" s="123">
        <v>21211</v>
      </c>
      <c r="AE3918" s="125">
        <v>21829</v>
      </c>
      <c r="AF3918" s="126">
        <v>21448</v>
      </c>
    </row>
    <row r="3919" spans="2:32">
      <c r="B3919" s="127">
        <v>3881</v>
      </c>
      <c r="C3919" s="128">
        <v>3881</v>
      </c>
      <c r="D3919" s="129">
        <v>162</v>
      </c>
      <c r="E3919" s="130">
        <v>6</v>
      </c>
      <c r="F3919" s="131">
        <v>11</v>
      </c>
      <c r="G3919" s="132" t="s">
        <v>487</v>
      </c>
      <c r="H3919" s="133">
        <v>6</v>
      </c>
      <c r="I3919" s="128">
        <v>10</v>
      </c>
      <c r="J3919" s="129" t="s">
        <v>487</v>
      </c>
      <c r="K3919" s="134">
        <v>17</v>
      </c>
      <c r="L3919" s="108"/>
      <c r="M3919" s="81">
        <v>16762</v>
      </c>
      <c r="N3919" s="135">
        <v>18042</v>
      </c>
      <c r="O3919" s="136">
        <v>18095</v>
      </c>
      <c r="P3919" s="135">
        <v>18615</v>
      </c>
      <c r="Q3919" s="136">
        <v>17790</v>
      </c>
      <c r="R3919" s="135">
        <v>18405</v>
      </c>
      <c r="S3919" s="136">
        <v>19129</v>
      </c>
      <c r="T3919" s="135">
        <v>19731</v>
      </c>
      <c r="U3919" s="136">
        <v>19319</v>
      </c>
      <c r="V3919" s="135">
        <v>19204</v>
      </c>
      <c r="W3919" s="136">
        <v>20534</v>
      </c>
      <c r="X3919" s="135">
        <v>19844</v>
      </c>
      <c r="Y3919" s="136">
        <v>20576</v>
      </c>
      <c r="Z3919" s="135">
        <v>20584</v>
      </c>
      <c r="AA3919" s="136">
        <v>21397</v>
      </c>
      <c r="AB3919" s="135">
        <v>20723</v>
      </c>
      <c r="AC3919" s="136">
        <v>21911</v>
      </c>
      <c r="AD3919" s="135">
        <v>21662</v>
      </c>
      <c r="AE3919" s="137">
        <v>22291</v>
      </c>
      <c r="AF3919" s="138">
        <v>21802</v>
      </c>
    </row>
    <row r="3920" spans="2:32">
      <c r="B3920" s="114">
        <v>3882</v>
      </c>
      <c r="C3920" s="115">
        <v>3882</v>
      </c>
      <c r="D3920" s="116">
        <v>162</v>
      </c>
      <c r="E3920" s="117">
        <v>6</v>
      </c>
      <c r="F3920" s="118">
        <v>11</v>
      </c>
      <c r="G3920" s="119" t="s">
        <v>487</v>
      </c>
      <c r="H3920" s="120">
        <v>6</v>
      </c>
      <c r="I3920" s="115">
        <v>10</v>
      </c>
      <c r="J3920" s="116" t="s">
        <v>487</v>
      </c>
      <c r="K3920" s="121">
        <v>18</v>
      </c>
      <c r="L3920" s="108"/>
      <c r="M3920" s="122">
        <v>16933</v>
      </c>
      <c r="N3920" s="123">
        <v>18228</v>
      </c>
      <c r="O3920" s="124">
        <v>18359</v>
      </c>
      <c r="P3920" s="123">
        <v>18914</v>
      </c>
      <c r="Q3920" s="124">
        <v>18323</v>
      </c>
      <c r="R3920" s="123">
        <v>18818</v>
      </c>
      <c r="S3920" s="124">
        <v>19330</v>
      </c>
      <c r="T3920" s="123">
        <v>19971</v>
      </c>
      <c r="U3920" s="124">
        <v>19862</v>
      </c>
      <c r="V3920" s="123">
        <v>19890</v>
      </c>
      <c r="W3920" s="124">
        <v>21410</v>
      </c>
      <c r="X3920" s="123">
        <v>20486</v>
      </c>
      <c r="Y3920" s="124">
        <v>20962</v>
      </c>
      <c r="Z3920" s="123">
        <v>21335</v>
      </c>
      <c r="AA3920" s="124">
        <v>22194</v>
      </c>
      <c r="AB3920" s="123">
        <v>21678</v>
      </c>
      <c r="AC3920" s="124">
        <v>22888</v>
      </c>
      <c r="AD3920" s="123">
        <v>22145</v>
      </c>
      <c r="AE3920" s="125">
        <v>22721</v>
      </c>
      <c r="AF3920" s="126">
        <v>22637</v>
      </c>
    </row>
    <row r="3921" spans="2:32">
      <c r="B3921" s="127">
        <v>3883</v>
      </c>
      <c r="C3921" s="128">
        <v>3883</v>
      </c>
      <c r="D3921" s="129">
        <v>162</v>
      </c>
      <c r="E3921" s="130">
        <v>6</v>
      </c>
      <c r="F3921" s="131">
        <v>11</v>
      </c>
      <c r="G3921" s="132" t="s">
        <v>487</v>
      </c>
      <c r="H3921" s="133">
        <v>6</v>
      </c>
      <c r="I3921" s="128">
        <v>10</v>
      </c>
      <c r="J3921" s="129" t="s">
        <v>487</v>
      </c>
      <c r="K3921" s="134">
        <v>19</v>
      </c>
      <c r="L3921" s="108"/>
      <c r="M3921" s="81">
        <v>17092</v>
      </c>
      <c r="N3921" s="135">
        <v>18241</v>
      </c>
      <c r="O3921" s="136">
        <v>18623</v>
      </c>
      <c r="P3921" s="135">
        <v>19099</v>
      </c>
      <c r="Q3921" s="136">
        <v>18692</v>
      </c>
      <c r="R3921" s="135">
        <v>19056</v>
      </c>
      <c r="S3921" s="136">
        <v>19655</v>
      </c>
      <c r="T3921" s="135">
        <v>20209</v>
      </c>
      <c r="U3921" s="136">
        <v>20284</v>
      </c>
      <c r="V3921" s="135">
        <v>20451</v>
      </c>
      <c r="W3921" s="136">
        <v>21743</v>
      </c>
      <c r="X3921" s="135">
        <v>20931</v>
      </c>
      <c r="Y3921" s="136">
        <v>21658</v>
      </c>
      <c r="Z3921" s="135">
        <v>22135</v>
      </c>
      <c r="AA3921" s="136">
        <v>22875</v>
      </c>
      <c r="AB3921" s="135">
        <v>22580</v>
      </c>
      <c r="AC3921" s="136">
        <v>23476</v>
      </c>
      <c r="AD3921" s="135">
        <v>23008</v>
      </c>
      <c r="AE3921" s="137">
        <v>23493</v>
      </c>
      <c r="AF3921" s="138">
        <v>23572</v>
      </c>
    </row>
    <row r="3922" spans="2:32">
      <c r="B3922" s="114">
        <v>3884</v>
      </c>
      <c r="C3922" s="115">
        <v>3884</v>
      </c>
      <c r="D3922" s="116">
        <v>162</v>
      </c>
      <c r="E3922" s="117">
        <v>6</v>
      </c>
      <c r="F3922" s="118">
        <v>11</v>
      </c>
      <c r="G3922" s="119" t="s">
        <v>487</v>
      </c>
      <c r="H3922" s="120">
        <v>6</v>
      </c>
      <c r="I3922" s="115">
        <v>10</v>
      </c>
      <c r="J3922" s="116" t="s">
        <v>487</v>
      </c>
      <c r="K3922" s="121">
        <v>20</v>
      </c>
      <c r="L3922" s="108"/>
      <c r="M3922" s="122">
        <v>16906</v>
      </c>
      <c r="N3922" s="123">
        <v>18066</v>
      </c>
      <c r="O3922" s="124">
        <v>18521</v>
      </c>
      <c r="P3922" s="123">
        <v>18973</v>
      </c>
      <c r="Q3922" s="124">
        <v>18523</v>
      </c>
      <c r="R3922" s="123">
        <v>18917</v>
      </c>
      <c r="S3922" s="124">
        <v>19639</v>
      </c>
      <c r="T3922" s="123">
        <v>20245</v>
      </c>
      <c r="U3922" s="124">
        <v>20465</v>
      </c>
      <c r="V3922" s="123">
        <v>20487</v>
      </c>
      <c r="W3922" s="124">
        <v>21797</v>
      </c>
      <c r="X3922" s="123">
        <v>21151</v>
      </c>
      <c r="Y3922" s="124">
        <v>22016</v>
      </c>
      <c r="Z3922" s="123">
        <v>22740</v>
      </c>
      <c r="AA3922" s="124">
        <v>23426</v>
      </c>
      <c r="AB3922" s="123">
        <v>22986</v>
      </c>
      <c r="AC3922" s="124">
        <v>23837</v>
      </c>
      <c r="AD3922" s="123">
        <v>23573</v>
      </c>
      <c r="AE3922" s="125">
        <v>24182</v>
      </c>
      <c r="AF3922" s="126">
        <v>24329</v>
      </c>
    </row>
    <row r="3923" spans="2:32">
      <c r="B3923" s="127">
        <v>3885</v>
      </c>
      <c r="C3923" s="128">
        <v>3885</v>
      </c>
      <c r="D3923" s="129">
        <v>162</v>
      </c>
      <c r="E3923" s="130">
        <v>6</v>
      </c>
      <c r="F3923" s="131">
        <v>11</v>
      </c>
      <c r="G3923" s="132" t="s">
        <v>487</v>
      </c>
      <c r="H3923" s="133">
        <v>6</v>
      </c>
      <c r="I3923" s="128">
        <v>10</v>
      </c>
      <c r="J3923" s="129" t="s">
        <v>487</v>
      </c>
      <c r="K3923" s="134">
        <v>21</v>
      </c>
      <c r="L3923" s="108"/>
      <c r="M3923" s="81">
        <v>16512</v>
      </c>
      <c r="N3923" s="135">
        <v>17537</v>
      </c>
      <c r="O3923" s="136">
        <v>18145</v>
      </c>
      <c r="P3923" s="135">
        <v>18490</v>
      </c>
      <c r="Q3923" s="136">
        <v>18177</v>
      </c>
      <c r="R3923" s="135">
        <v>18651</v>
      </c>
      <c r="S3923" s="136">
        <v>19429</v>
      </c>
      <c r="T3923" s="135">
        <v>19995</v>
      </c>
      <c r="U3923" s="136">
        <v>20417</v>
      </c>
      <c r="V3923" s="135">
        <v>20486</v>
      </c>
      <c r="W3923" s="136">
        <v>21676</v>
      </c>
      <c r="X3923" s="135">
        <v>21261</v>
      </c>
      <c r="Y3923" s="136">
        <v>22309</v>
      </c>
      <c r="Z3923" s="135">
        <v>23164</v>
      </c>
      <c r="AA3923" s="136">
        <v>23809</v>
      </c>
      <c r="AB3923" s="135">
        <v>23470</v>
      </c>
      <c r="AC3923" s="136">
        <v>24081</v>
      </c>
      <c r="AD3923" s="135">
        <v>24135</v>
      </c>
      <c r="AE3923" s="137">
        <v>24717</v>
      </c>
      <c r="AF3923" s="138">
        <v>24988</v>
      </c>
    </row>
    <row r="3924" spans="2:32">
      <c r="B3924" s="114">
        <v>3886</v>
      </c>
      <c r="C3924" s="115">
        <v>3886</v>
      </c>
      <c r="D3924" s="116">
        <v>162</v>
      </c>
      <c r="E3924" s="117">
        <v>6</v>
      </c>
      <c r="F3924" s="118">
        <v>11</v>
      </c>
      <c r="G3924" s="119" t="s">
        <v>487</v>
      </c>
      <c r="H3924" s="120">
        <v>6</v>
      </c>
      <c r="I3924" s="115">
        <v>10</v>
      </c>
      <c r="J3924" s="116" t="s">
        <v>487</v>
      </c>
      <c r="K3924" s="121">
        <v>22</v>
      </c>
      <c r="L3924" s="108"/>
      <c r="M3924" s="122">
        <v>15624</v>
      </c>
      <c r="N3924" s="123">
        <v>16599</v>
      </c>
      <c r="O3924" s="124">
        <v>17228</v>
      </c>
      <c r="P3924" s="123">
        <v>17644</v>
      </c>
      <c r="Q3924" s="124">
        <v>17687</v>
      </c>
      <c r="R3924" s="123">
        <v>17854</v>
      </c>
      <c r="S3924" s="124">
        <v>18611</v>
      </c>
      <c r="T3924" s="123">
        <v>19231</v>
      </c>
      <c r="U3924" s="124">
        <v>19711</v>
      </c>
      <c r="V3924" s="123">
        <v>20230</v>
      </c>
      <c r="W3924" s="124">
        <v>21243</v>
      </c>
      <c r="X3924" s="123">
        <v>20691</v>
      </c>
      <c r="Y3924" s="124">
        <v>21785</v>
      </c>
      <c r="Z3924" s="123">
        <v>22759</v>
      </c>
      <c r="AA3924" s="124">
        <v>23492</v>
      </c>
      <c r="AB3924" s="123">
        <v>23508</v>
      </c>
      <c r="AC3924" s="124">
        <v>23854</v>
      </c>
      <c r="AD3924" s="123">
        <v>23787</v>
      </c>
      <c r="AE3924" s="125">
        <v>24449</v>
      </c>
      <c r="AF3924" s="126">
        <v>24734</v>
      </c>
    </row>
    <row r="3925" spans="2:32">
      <c r="B3925" s="127">
        <v>3887</v>
      </c>
      <c r="C3925" s="128">
        <v>3887</v>
      </c>
      <c r="D3925" s="129">
        <v>162</v>
      </c>
      <c r="E3925" s="130">
        <v>6</v>
      </c>
      <c r="F3925" s="131">
        <v>11</v>
      </c>
      <c r="G3925" s="132" t="s">
        <v>487</v>
      </c>
      <c r="H3925" s="133">
        <v>6</v>
      </c>
      <c r="I3925" s="128">
        <v>10</v>
      </c>
      <c r="J3925" s="129" t="s">
        <v>487</v>
      </c>
      <c r="K3925" s="134">
        <v>23</v>
      </c>
      <c r="L3925" s="108"/>
      <c r="M3925" s="81">
        <v>14420</v>
      </c>
      <c r="N3925" s="135">
        <v>15283</v>
      </c>
      <c r="O3925" s="136">
        <v>16018</v>
      </c>
      <c r="P3925" s="135">
        <v>16383</v>
      </c>
      <c r="Q3925" s="136">
        <v>16776</v>
      </c>
      <c r="R3925" s="135">
        <v>16656</v>
      </c>
      <c r="S3925" s="136">
        <v>17376</v>
      </c>
      <c r="T3925" s="135">
        <v>17950</v>
      </c>
      <c r="U3925" s="136">
        <v>18569</v>
      </c>
      <c r="V3925" s="135">
        <v>19405</v>
      </c>
      <c r="W3925" s="136">
        <v>20164</v>
      </c>
      <c r="X3925" s="135">
        <v>19551</v>
      </c>
      <c r="Y3925" s="136">
        <v>20671</v>
      </c>
      <c r="Z3925" s="135">
        <v>21704</v>
      </c>
      <c r="AA3925" s="136">
        <v>22414</v>
      </c>
      <c r="AB3925" s="135">
        <v>22799</v>
      </c>
      <c r="AC3925" s="136">
        <v>22877</v>
      </c>
      <c r="AD3925" s="135">
        <v>22743</v>
      </c>
      <c r="AE3925" s="137">
        <v>23366</v>
      </c>
      <c r="AF3925" s="138">
        <v>23750</v>
      </c>
    </row>
    <row r="3926" spans="2:32">
      <c r="B3926" s="114">
        <v>3888</v>
      </c>
      <c r="C3926" s="115">
        <v>3888</v>
      </c>
      <c r="D3926" s="116">
        <v>162</v>
      </c>
      <c r="E3926" s="117">
        <v>6</v>
      </c>
      <c r="F3926" s="118">
        <v>11</v>
      </c>
      <c r="G3926" s="119" t="s">
        <v>487</v>
      </c>
      <c r="H3926" s="120">
        <v>6</v>
      </c>
      <c r="I3926" s="115">
        <v>10</v>
      </c>
      <c r="J3926" s="116" t="s">
        <v>487</v>
      </c>
      <c r="K3926" s="121">
        <v>24</v>
      </c>
      <c r="L3926" s="108"/>
      <c r="M3926" s="122">
        <v>13463</v>
      </c>
      <c r="N3926" s="123">
        <v>14272</v>
      </c>
      <c r="O3926" s="124">
        <v>14979</v>
      </c>
      <c r="P3926" s="123">
        <v>15278</v>
      </c>
      <c r="Q3926" s="124">
        <v>15787</v>
      </c>
      <c r="R3926" s="123">
        <v>15635</v>
      </c>
      <c r="S3926" s="124">
        <v>16395</v>
      </c>
      <c r="T3926" s="123">
        <v>16922</v>
      </c>
      <c r="U3926" s="124">
        <v>17532</v>
      </c>
      <c r="V3926" s="123">
        <v>18406</v>
      </c>
      <c r="W3926" s="124">
        <v>19220</v>
      </c>
      <c r="X3926" s="123">
        <v>18549</v>
      </c>
      <c r="Y3926" s="124">
        <v>19765</v>
      </c>
      <c r="Z3926" s="123">
        <v>20732</v>
      </c>
      <c r="AA3926" s="124">
        <v>21383</v>
      </c>
      <c r="AB3926" s="123">
        <v>21851</v>
      </c>
      <c r="AC3926" s="124">
        <v>21963</v>
      </c>
      <c r="AD3926" s="123">
        <v>21872</v>
      </c>
      <c r="AE3926" s="125">
        <v>22408</v>
      </c>
      <c r="AF3926" s="126">
        <v>22788</v>
      </c>
    </row>
    <row r="3927" spans="2:32">
      <c r="B3927" s="127">
        <v>3889</v>
      </c>
      <c r="C3927" s="128">
        <v>3889</v>
      </c>
      <c r="D3927" s="129">
        <v>163</v>
      </c>
      <c r="E3927" s="130">
        <v>6</v>
      </c>
      <c r="F3927" s="131">
        <v>12</v>
      </c>
      <c r="G3927" s="132" t="s">
        <v>487</v>
      </c>
      <c r="H3927" s="133">
        <v>6</v>
      </c>
      <c r="I3927" s="128">
        <v>11</v>
      </c>
      <c r="J3927" s="129" t="s">
        <v>487</v>
      </c>
      <c r="K3927" s="134">
        <v>1</v>
      </c>
      <c r="L3927" s="108"/>
      <c r="M3927" s="81">
        <v>12574</v>
      </c>
      <c r="N3927" s="135">
        <v>13444</v>
      </c>
      <c r="O3927" s="136">
        <v>13920</v>
      </c>
      <c r="P3927" s="135">
        <v>14654</v>
      </c>
      <c r="Q3927" s="136">
        <v>14931</v>
      </c>
      <c r="R3927" s="135">
        <v>14788</v>
      </c>
      <c r="S3927" s="136">
        <v>15404</v>
      </c>
      <c r="T3927" s="135">
        <v>16028</v>
      </c>
      <c r="U3927" s="136">
        <v>16441</v>
      </c>
      <c r="V3927" s="135">
        <v>17132</v>
      </c>
      <c r="W3927" s="136">
        <v>18377</v>
      </c>
      <c r="X3927" s="135">
        <v>18026</v>
      </c>
      <c r="Y3927" s="136">
        <v>18851</v>
      </c>
      <c r="Z3927" s="135">
        <v>19668</v>
      </c>
      <c r="AA3927" s="136">
        <v>20414</v>
      </c>
      <c r="AB3927" s="135">
        <v>19993</v>
      </c>
      <c r="AC3927" s="136">
        <v>21018</v>
      </c>
      <c r="AD3927" s="135">
        <v>21036</v>
      </c>
      <c r="AE3927" s="137">
        <v>21530</v>
      </c>
      <c r="AF3927" s="138">
        <v>21748</v>
      </c>
    </row>
    <row r="3928" spans="2:32">
      <c r="B3928" s="114">
        <v>3890</v>
      </c>
      <c r="C3928" s="115">
        <v>3890</v>
      </c>
      <c r="D3928" s="116">
        <v>163</v>
      </c>
      <c r="E3928" s="117">
        <v>6</v>
      </c>
      <c r="F3928" s="118">
        <v>12</v>
      </c>
      <c r="G3928" s="119" t="s">
        <v>487</v>
      </c>
      <c r="H3928" s="120">
        <v>6</v>
      </c>
      <c r="I3928" s="115">
        <v>11</v>
      </c>
      <c r="J3928" s="116" t="s">
        <v>487</v>
      </c>
      <c r="K3928" s="121">
        <v>2</v>
      </c>
      <c r="L3928" s="108"/>
      <c r="M3928" s="122">
        <v>12280</v>
      </c>
      <c r="N3928" s="123">
        <v>13089</v>
      </c>
      <c r="O3928" s="124">
        <v>13534</v>
      </c>
      <c r="P3928" s="123">
        <v>14216</v>
      </c>
      <c r="Q3928" s="124">
        <v>14439</v>
      </c>
      <c r="R3928" s="123">
        <v>14420</v>
      </c>
      <c r="S3928" s="124">
        <v>15040</v>
      </c>
      <c r="T3928" s="123">
        <v>15593</v>
      </c>
      <c r="U3928" s="124">
        <v>15943</v>
      </c>
      <c r="V3928" s="123">
        <v>16565</v>
      </c>
      <c r="W3928" s="124">
        <v>17780</v>
      </c>
      <c r="X3928" s="123">
        <v>17533</v>
      </c>
      <c r="Y3928" s="124">
        <v>18367</v>
      </c>
      <c r="Z3928" s="123">
        <v>19061</v>
      </c>
      <c r="AA3928" s="124">
        <v>19755</v>
      </c>
      <c r="AB3928" s="123">
        <v>19324</v>
      </c>
      <c r="AC3928" s="124">
        <v>20333</v>
      </c>
      <c r="AD3928" s="123">
        <v>20487</v>
      </c>
      <c r="AE3928" s="125">
        <v>20907</v>
      </c>
      <c r="AF3928" s="126">
        <v>21073</v>
      </c>
    </row>
    <row r="3929" spans="2:32">
      <c r="B3929" s="127">
        <v>3891</v>
      </c>
      <c r="C3929" s="128">
        <v>3891</v>
      </c>
      <c r="D3929" s="129">
        <v>163</v>
      </c>
      <c r="E3929" s="130">
        <v>6</v>
      </c>
      <c r="F3929" s="131">
        <v>12</v>
      </c>
      <c r="G3929" s="132" t="s">
        <v>487</v>
      </c>
      <c r="H3929" s="133">
        <v>6</v>
      </c>
      <c r="I3929" s="128">
        <v>11</v>
      </c>
      <c r="J3929" s="129" t="s">
        <v>487</v>
      </c>
      <c r="K3929" s="134">
        <v>3</v>
      </c>
      <c r="L3929" s="108"/>
      <c r="M3929" s="81">
        <v>12127</v>
      </c>
      <c r="N3929" s="135">
        <v>12910</v>
      </c>
      <c r="O3929" s="136">
        <v>13356</v>
      </c>
      <c r="P3929" s="135">
        <v>13928</v>
      </c>
      <c r="Q3929" s="136">
        <v>14085</v>
      </c>
      <c r="R3929" s="135">
        <v>14223</v>
      </c>
      <c r="S3929" s="136">
        <v>14760</v>
      </c>
      <c r="T3929" s="135">
        <v>15343</v>
      </c>
      <c r="U3929" s="136">
        <v>15652</v>
      </c>
      <c r="V3929" s="135">
        <v>16139</v>
      </c>
      <c r="W3929" s="136">
        <v>17383</v>
      </c>
      <c r="X3929" s="135">
        <v>17197</v>
      </c>
      <c r="Y3929" s="136">
        <v>17921</v>
      </c>
      <c r="Z3929" s="135">
        <v>18636</v>
      </c>
      <c r="AA3929" s="136">
        <v>19223</v>
      </c>
      <c r="AB3929" s="135">
        <v>18775</v>
      </c>
      <c r="AC3929" s="136">
        <v>19821</v>
      </c>
      <c r="AD3929" s="135">
        <v>19962</v>
      </c>
      <c r="AE3929" s="137">
        <v>20426</v>
      </c>
      <c r="AF3929" s="138">
        <v>20577</v>
      </c>
    </row>
    <row r="3930" spans="2:32">
      <c r="B3930" s="114">
        <v>3892</v>
      </c>
      <c r="C3930" s="115">
        <v>3892</v>
      </c>
      <c r="D3930" s="116">
        <v>163</v>
      </c>
      <c r="E3930" s="117">
        <v>6</v>
      </c>
      <c r="F3930" s="118">
        <v>12</v>
      </c>
      <c r="G3930" s="119" t="s">
        <v>487</v>
      </c>
      <c r="H3930" s="120">
        <v>6</v>
      </c>
      <c r="I3930" s="115">
        <v>11</v>
      </c>
      <c r="J3930" s="116" t="s">
        <v>487</v>
      </c>
      <c r="K3930" s="121">
        <v>4</v>
      </c>
      <c r="L3930" s="108"/>
      <c r="M3930" s="122">
        <v>12147</v>
      </c>
      <c r="N3930" s="123">
        <v>12921</v>
      </c>
      <c r="O3930" s="124">
        <v>13318</v>
      </c>
      <c r="P3930" s="123">
        <v>13747</v>
      </c>
      <c r="Q3930" s="124">
        <v>13837</v>
      </c>
      <c r="R3930" s="123">
        <v>14141</v>
      </c>
      <c r="S3930" s="124">
        <v>14626</v>
      </c>
      <c r="T3930" s="123">
        <v>15173</v>
      </c>
      <c r="U3930" s="124">
        <v>15380</v>
      </c>
      <c r="V3930" s="123">
        <v>15692</v>
      </c>
      <c r="W3930" s="124">
        <v>17082</v>
      </c>
      <c r="X3930" s="123">
        <v>16788</v>
      </c>
      <c r="Y3930" s="124">
        <v>17423</v>
      </c>
      <c r="Z3930" s="123">
        <v>18029</v>
      </c>
      <c r="AA3930" s="124">
        <v>18474</v>
      </c>
      <c r="AB3930" s="123">
        <v>18054</v>
      </c>
      <c r="AC3930" s="124">
        <v>19276</v>
      </c>
      <c r="AD3930" s="123">
        <v>19267</v>
      </c>
      <c r="AE3930" s="125">
        <v>19697</v>
      </c>
      <c r="AF3930" s="126">
        <v>19785</v>
      </c>
    </row>
    <row r="3931" spans="2:32">
      <c r="B3931" s="127">
        <v>3893</v>
      </c>
      <c r="C3931" s="128">
        <v>3893</v>
      </c>
      <c r="D3931" s="129">
        <v>163</v>
      </c>
      <c r="E3931" s="130">
        <v>6</v>
      </c>
      <c r="F3931" s="131">
        <v>12</v>
      </c>
      <c r="G3931" s="132" t="s">
        <v>487</v>
      </c>
      <c r="H3931" s="133">
        <v>6</v>
      </c>
      <c r="I3931" s="128">
        <v>11</v>
      </c>
      <c r="J3931" s="129" t="s">
        <v>487</v>
      </c>
      <c r="K3931" s="134">
        <v>5</v>
      </c>
      <c r="L3931" s="108"/>
      <c r="M3931" s="81">
        <v>12428</v>
      </c>
      <c r="N3931" s="135">
        <v>13126</v>
      </c>
      <c r="O3931" s="136">
        <v>13489</v>
      </c>
      <c r="P3931" s="135">
        <v>13622</v>
      </c>
      <c r="Q3931" s="136">
        <v>13560</v>
      </c>
      <c r="R3931" s="135">
        <v>14296</v>
      </c>
      <c r="S3931" s="136">
        <v>14745</v>
      </c>
      <c r="T3931" s="135">
        <v>15155</v>
      </c>
      <c r="U3931" s="136">
        <v>15288</v>
      </c>
      <c r="V3931" s="135">
        <v>15190</v>
      </c>
      <c r="W3931" s="136">
        <v>16962</v>
      </c>
      <c r="X3931" s="135">
        <v>16560</v>
      </c>
      <c r="Y3931" s="136">
        <v>17094</v>
      </c>
      <c r="Z3931" s="135">
        <v>17528</v>
      </c>
      <c r="AA3931" s="136">
        <v>17640</v>
      </c>
      <c r="AB3931" s="135">
        <v>17204</v>
      </c>
      <c r="AC3931" s="136">
        <v>18917</v>
      </c>
      <c r="AD3931" s="135">
        <v>18689</v>
      </c>
      <c r="AE3931" s="137">
        <v>19055</v>
      </c>
      <c r="AF3931" s="138">
        <v>19071</v>
      </c>
    </row>
    <row r="3932" spans="2:32">
      <c r="B3932" s="114">
        <v>3894</v>
      </c>
      <c r="C3932" s="115">
        <v>3894</v>
      </c>
      <c r="D3932" s="116">
        <v>163</v>
      </c>
      <c r="E3932" s="117">
        <v>6</v>
      </c>
      <c r="F3932" s="118">
        <v>12</v>
      </c>
      <c r="G3932" s="119" t="s">
        <v>487</v>
      </c>
      <c r="H3932" s="120">
        <v>6</v>
      </c>
      <c r="I3932" s="115">
        <v>11</v>
      </c>
      <c r="J3932" s="116" t="s">
        <v>487</v>
      </c>
      <c r="K3932" s="121">
        <v>6</v>
      </c>
      <c r="L3932" s="108"/>
      <c r="M3932" s="122">
        <v>13397</v>
      </c>
      <c r="N3932" s="123">
        <v>14000</v>
      </c>
      <c r="O3932" s="124">
        <v>14401</v>
      </c>
      <c r="P3932" s="123">
        <v>13854</v>
      </c>
      <c r="Q3932" s="124">
        <v>13625</v>
      </c>
      <c r="R3932" s="123">
        <v>15144</v>
      </c>
      <c r="S3932" s="124">
        <v>15595</v>
      </c>
      <c r="T3932" s="123">
        <v>15770</v>
      </c>
      <c r="U3932" s="124">
        <v>15857</v>
      </c>
      <c r="V3932" s="123">
        <v>15023</v>
      </c>
      <c r="W3932" s="124">
        <v>17571</v>
      </c>
      <c r="X3932" s="123">
        <v>16974</v>
      </c>
      <c r="Y3932" s="124">
        <v>17497</v>
      </c>
      <c r="Z3932" s="123">
        <v>17657</v>
      </c>
      <c r="AA3932" s="124">
        <v>17108</v>
      </c>
      <c r="AB3932" s="123">
        <v>16689</v>
      </c>
      <c r="AC3932" s="124">
        <v>19283</v>
      </c>
      <c r="AD3932" s="123">
        <v>18844</v>
      </c>
      <c r="AE3932" s="125">
        <v>18994</v>
      </c>
      <c r="AF3932" s="126">
        <v>18996</v>
      </c>
    </row>
    <row r="3933" spans="2:32">
      <c r="B3933" s="127">
        <v>3895</v>
      </c>
      <c r="C3933" s="128">
        <v>3895</v>
      </c>
      <c r="D3933" s="129">
        <v>163</v>
      </c>
      <c r="E3933" s="130">
        <v>6</v>
      </c>
      <c r="F3933" s="131">
        <v>12</v>
      </c>
      <c r="G3933" s="132" t="s">
        <v>487</v>
      </c>
      <c r="H3933" s="133">
        <v>6</v>
      </c>
      <c r="I3933" s="128">
        <v>11</v>
      </c>
      <c r="J3933" s="129" t="s">
        <v>487</v>
      </c>
      <c r="K3933" s="134">
        <v>7</v>
      </c>
      <c r="L3933" s="108"/>
      <c r="M3933" s="81">
        <v>14522</v>
      </c>
      <c r="N3933" s="135">
        <v>15033</v>
      </c>
      <c r="O3933" s="136">
        <v>15560</v>
      </c>
      <c r="P3933" s="135">
        <v>14208</v>
      </c>
      <c r="Q3933" s="136">
        <v>13994</v>
      </c>
      <c r="R3933" s="135">
        <v>16135</v>
      </c>
      <c r="S3933" s="136">
        <v>16606</v>
      </c>
      <c r="T3933" s="135">
        <v>16635</v>
      </c>
      <c r="U3933" s="136">
        <v>16721</v>
      </c>
      <c r="V3933" s="135">
        <v>15154</v>
      </c>
      <c r="W3933" s="136">
        <v>18638</v>
      </c>
      <c r="X3933" s="135">
        <v>17547</v>
      </c>
      <c r="Y3933" s="136">
        <v>18190</v>
      </c>
      <c r="Z3933" s="135">
        <v>18212</v>
      </c>
      <c r="AA3933" s="136">
        <v>16862</v>
      </c>
      <c r="AB3933" s="135">
        <v>16581</v>
      </c>
      <c r="AC3933" s="136">
        <v>20103</v>
      </c>
      <c r="AD3933" s="135">
        <v>19344</v>
      </c>
      <c r="AE3933" s="137">
        <v>19295</v>
      </c>
      <c r="AF3933" s="138">
        <v>19415</v>
      </c>
    </row>
    <row r="3934" spans="2:32">
      <c r="B3934" s="114">
        <v>3896</v>
      </c>
      <c r="C3934" s="115">
        <v>3896</v>
      </c>
      <c r="D3934" s="116">
        <v>163</v>
      </c>
      <c r="E3934" s="117">
        <v>6</v>
      </c>
      <c r="F3934" s="118">
        <v>12</v>
      </c>
      <c r="G3934" s="119" t="s">
        <v>487</v>
      </c>
      <c r="H3934" s="120">
        <v>6</v>
      </c>
      <c r="I3934" s="115">
        <v>11</v>
      </c>
      <c r="J3934" s="116" t="s">
        <v>487</v>
      </c>
      <c r="K3934" s="121">
        <v>8</v>
      </c>
      <c r="L3934" s="108"/>
      <c r="M3934" s="122">
        <v>15007</v>
      </c>
      <c r="N3934" s="123">
        <v>15553</v>
      </c>
      <c r="O3934" s="124">
        <v>16226</v>
      </c>
      <c r="P3934" s="123">
        <v>14877</v>
      </c>
      <c r="Q3934" s="124">
        <v>14707</v>
      </c>
      <c r="R3934" s="123">
        <v>16524</v>
      </c>
      <c r="S3934" s="124">
        <v>17137</v>
      </c>
      <c r="T3934" s="123">
        <v>17111</v>
      </c>
      <c r="U3934" s="124">
        <v>17342</v>
      </c>
      <c r="V3934" s="123">
        <v>15783</v>
      </c>
      <c r="W3934" s="124">
        <v>19612</v>
      </c>
      <c r="X3934" s="123">
        <v>17758</v>
      </c>
      <c r="Y3934" s="124">
        <v>18540</v>
      </c>
      <c r="Z3934" s="123">
        <v>18694</v>
      </c>
      <c r="AA3934" s="124">
        <v>17345</v>
      </c>
      <c r="AB3934" s="123">
        <v>17088</v>
      </c>
      <c r="AC3934" s="124">
        <v>20956</v>
      </c>
      <c r="AD3934" s="123">
        <v>19613</v>
      </c>
      <c r="AE3934" s="125">
        <v>19520</v>
      </c>
      <c r="AF3934" s="126">
        <v>19862</v>
      </c>
    </row>
    <row r="3935" spans="2:32">
      <c r="B3935" s="127">
        <v>3897</v>
      </c>
      <c r="C3935" s="128">
        <v>3897</v>
      </c>
      <c r="D3935" s="129">
        <v>163</v>
      </c>
      <c r="E3935" s="130">
        <v>6</v>
      </c>
      <c r="F3935" s="131">
        <v>12</v>
      </c>
      <c r="G3935" s="132" t="s">
        <v>487</v>
      </c>
      <c r="H3935" s="133">
        <v>6</v>
      </c>
      <c r="I3935" s="128">
        <v>11</v>
      </c>
      <c r="J3935" s="129" t="s">
        <v>487</v>
      </c>
      <c r="K3935" s="134">
        <v>9</v>
      </c>
      <c r="L3935" s="108"/>
      <c r="M3935" s="81">
        <v>15171</v>
      </c>
      <c r="N3935" s="135">
        <v>15724</v>
      </c>
      <c r="O3935" s="136">
        <v>16610</v>
      </c>
      <c r="P3935" s="135">
        <v>15531</v>
      </c>
      <c r="Q3935" s="136">
        <v>15394</v>
      </c>
      <c r="R3935" s="135">
        <v>16673</v>
      </c>
      <c r="S3935" s="136">
        <v>17359</v>
      </c>
      <c r="T3935" s="135">
        <v>17258</v>
      </c>
      <c r="U3935" s="136">
        <v>17722</v>
      </c>
      <c r="V3935" s="135">
        <v>16440</v>
      </c>
      <c r="W3935" s="136">
        <v>20107</v>
      </c>
      <c r="X3935" s="135">
        <v>17843</v>
      </c>
      <c r="Y3935" s="136">
        <v>18656</v>
      </c>
      <c r="Z3935" s="135">
        <v>18996</v>
      </c>
      <c r="AA3935" s="136">
        <v>17960</v>
      </c>
      <c r="AB3935" s="135">
        <v>17663</v>
      </c>
      <c r="AC3935" s="136">
        <v>21372</v>
      </c>
      <c r="AD3935" s="135">
        <v>19679</v>
      </c>
      <c r="AE3935" s="137">
        <v>19583</v>
      </c>
      <c r="AF3935" s="138">
        <v>20156</v>
      </c>
    </row>
    <row r="3936" spans="2:32">
      <c r="B3936" s="114">
        <v>3898</v>
      </c>
      <c r="C3936" s="115">
        <v>3898</v>
      </c>
      <c r="D3936" s="116">
        <v>163</v>
      </c>
      <c r="E3936" s="117">
        <v>6</v>
      </c>
      <c r="F3936" s="118">
        <v>12</v>
      </c>
      <c r="G3936" s="119" t="s">
        <v>487</v>
      </c>
      <c r="H3936" s="120">
        <v>6</v>
      </c>
      <c r="I3936" s="115">
        <v>11</v>
      </c>
      <c r="J3936" s="116" t="s">
        <v>487</v>
      </c>
      <c r="K3936" s="121">
        <v>10</v>
      </c>
      <c r="L3936" s="108"/>
      <c r="M3936" s="122">
        <v>15370</v>
      </c>
      <c r="N3936" s="123">
        <v>15887</v>
      </c>
      <c r="O3936" s="124">
        <v>16923</v>
      </c>
      <c r="P3936" s="123">
        <v>16051</v>
      </c>
      <c r="Q3936" s="124">
        <v>16050</v>
      </c>
      <c r="R3936" s="123">
        <v>16911</v>
      </c>
      <c r="S3936" s="124">
        <v>17613</v>
      </c>
      <c r="T3936" s="123">
        <v>17492</v>
      </c>
      <c r="U3936" s="124">
        <v>18120</v>
      </c>
      <c r="V3936" s="123">
        <v>17169</v>
      </c>
      <c r="W3936" s="124">
        <v>20800</v>
      </c>
      <c r="X3936" s="123">
        <v>18182</v>
      </c>
      <c r="Y3936" s="124">
        <v>19021</v>
      </c>
      <c r="Z3936" s="123">
        <v>19474</v>
      </c>
      <c r="AA3936" s="124">
        <v>18679</v>
      </c>
      <c r="AB3936" s="123">
        <v>18462</v>
      </c>
      <c r="AC3936" s="124">
        <v>22140</v>
      </c>
      <c r="AD3936" s="123">
        <v>20088</v>
      </c>
      <c r="AE3936" s="125">
        <v>19957</v>
      </c>
      <c r="AF3936" s="126">
        <v>20682</v>
      </c>
    </row>
    <row r="3937" spans="2:32">
      <c r="B3937" s="127">
        <v>3899</v>
      </c>
      <c r="C3937" s="128">
        <v>3899</v>
      </c>
      <c r="D3937" s="129">
        <v>163</v>
      </c>
      <c r="E3937" s="130">
        <v>6</v>
      </c>
      <c r="F3937" s="131">
        <v>12</v>
      </c>
      <c r="G3937" s="132" t="s">
        <v>487</v>
      </c>
      <c r="H3937" s="133">
        <v>6</v>
      </c>
      <c r="I3937" s="128">
        <v>11</v>
      </c>
      <c r="J3937" s="129" t="s">
        <v>487</v>
      </c>
      <c r="K3937" s="134">
        <v>11</v>
      </c>
      <c r="L3937" s="108"/>
      <c r="M3937" s="81">
        <v>15535</v>
      </c>
      <c r="N3937" s="135">
        <v>16064</v>
      </c>
      <c r="O3937" s="136">
        <v>17183</v>
      </c>
      <c r="P3937" s="135">
        <v>16359</v>
      </c>
      <c r="Q3937" s="136">
        <v>16629</v>
      </c>
      <c r="R3937" s="135">
        <v>17137</v>
      </c>
      <c r="S3937" s="136">
        <v>17834</v>
      </c>
      <c r="T3937" s="135">
        <v>17757</v>
      </c>
      <c r="U3937" s="136">
        <v>18479</v>
      </c>
      <c r="V3937" s="135">
        <v>17813</v>
      </c>
      <c r="W3937" s="136">
        <v>21332</v>
      </c>
      <c r="X3937" s="135">
        <v>18512</v>
      </c>
      <c r="Y3937" s="136">
        <v>19343</v>
      </c>
      <c r="Z3937" s="135">
        <v>19923</v>
      </c>
      <c r="AA3937" s="136">
        <v>19174</v>
      </c>
      <c r="AB3937" s="135">
        <v>19181</v>
      </c>
      <c r="AC3937" s="136">
        <v>22744</v>
      </c>
      <c r="AD3937" s="135">
        <v>20461</v>
      </c>
      <c r="AE3937" s="137">
        <v>20388</v>
      </c>
      <c r="AF3937" s="138">
        <v>21186</v>
      </c>
    </row>
    <row r="3938" spans="2:32">
      <c r="B3938" s="114">
        <v>3900</v>
      </c>
      <c r="C3938" s="115">
        <v>3900</v>
      </c>
      <c r="D3938" s="116">
        <v>163</v>
      </c>
      <c r="E3938" s="117">
        <v>6</v>
      </c>
      <c r="F3938" s="118">
        <v>12</v>
      </c>
      <c r="G3938" s="119" t="s">
        <v>487</v>
      </c>
      <c r="H3938" s="120">
        <v>6</v>
      </c>
      <c r="I3938" s="115">
        <v>11</v>
      </c>
      <c r="J3938" s="116" t="s">
        <v>487</v>
      </c>
      <c r="K3938" s="121">
        <v>12</v>
      </c>
      <c r="L3938" s="108"/>
      <c r="M3938" s="122">
        <v>15707</v>
      </c>
      <c r="N3938" s="123">
        <v>16228</v>
      </c>
      <c r="O3938" s="124">
        <v>17392</v>
      </c>
      <c r="P3938" s="123">
        <v>16627</v>
      </c>
      <c r="Q3938" s="124">
        <v>17053</v>
      </c>
      <c r="R3938" s="123">
        <v>17382</v>
      </c>
      <c r="S3938" s="124">
        <v>18159</v>
      </c>
      <c r="T3938" s="123">
        <v>17983</v>
      </c>
      <c r="U3938" s="124">
        <v>18730</v>
      </c>
      <c r="V3938" s="123">
        <v>18271</v>
      </c>
      <c r="W3938" s="124">
        <v>21711</v>
      </c>
      <c r="X3938" s="123">
        <v>18817</v>
      </c>
      <c r="Y3938" s="124">
        <v>19732</v>
      </c>
      <c r="Z3938" s="123">
        <v>20218</v>
      </c>
      <c r="AA3938" s="124">
        <v>19511</v>
      </c>
      <c r="AB3938" s="123">
        <v>19652</v>
      </c>
      <c r="AC3938" s="124">
        <v>23144</v>
      </c>
      <c r="AD3938" s="123">
        <v>20874</v>
      </c>
      <c r="AE3938" s="125">
        <v>20686</v>
      </c>
      <c r="AF3938" s="126">
        <v>21509</v>
      </c>
    </row>
    <row r="3939" spans="2:32">
      <c r="B3939" s="127">
        <v>3901</v>
      </c>
      <c r="C3939" s="128">
        <v>3901</v>
      </c>
      <c r="D3939" s="129">
        <v>163</v>
      </c>
      <c r="E3939" s="130">
        <v>6</v>
      </c>
      <c r="F3939" s="131">
        <v>12</v>
      </c>
      <c r="G3939" s="132" t="s">
        <v>487</v>
      </c>
      <c r="H3939" s="133">
        <v>6</v>
      </c>
      <c r="I3939" s="128">
        <v>11</v>
      </c>
      <c r="J3939" s="129" t="s">
        <v>487</v>
      </c>
      <c r="K3939" s="134">
        <v>13</v>
      </c>
      <c r="L3939" s="108"/>
      <c r="M3939" s="81">
        <v>15917</v>
      </c>
      <c r="N3939" s="135">
        <v>16417</v>
      </c>
      <c r="O3939" s="136">
        <v>17599</v>
      </c>
      <c r="P3939" s="135">
        <v>16724</v>
      </c>
      <c r="Q3939" s="136">
        <v>17393</v>
      </c>
      <c r="R3939" s="135">
        <v>17581</v>
      </c>
      <c r="S3939" s="136">
        <v>18391</v>
      </c>
      <c r="T3939" s="135">
        <v>18202</v>
      </c>
      <c r="U3939" s="136">
        <v>18967</v>
      </c>
      <c r="V3939" s="135">
        <v>18615</v>
      </c>
      <c r="W3939" s="136">
        <v>22009</v>
      </c>
      <c r="X3939" s="135">
        <v>19028</v>
      </c>
      <c r="Y3939" s="136">
        <v>19977</v>
      </c>
      <c r="Z3939" s="135">
        <v>20449</v>
      </c>
      <c r="AA3939" s="136">
        <v>19622</v>
      </c>
      <c r="AB3939" s="135">
        <v>19991</v>
      </c>
      <c r="AC3939" s="136">
        <v>23450</v>
      </c>
      <c r="AD3939" s="135">
        <v>21114</v>
      </c>
      <c r="AE3939" s="137">
        <v>20923</v>
      </c>
      <c r="AF3939" s="138">
        <v>21754</v>
      </c>
    </row>
    <row r="3940" spans="2:32">
      <c r="B3940" s="114">
        <v>3902</v>
      </c>
      <c r="C3940" s="115">
        <v>3902</v>
      </c>
      <c r="D3940" s="116">
        <v>163</v>
      </c>
      <c r="E3940" s="117">
        <v>6</v>
      </c>
      <c r="F3940" s="118">
        <v>12</v>
      </c>
      <c r="G3940" s="119" t="s">
        <v>487</v>
      </c>
      <c r="H3940" s="120">
        <v>6</v>
      </c>
      <c r="I3940" s="115">
        <v>11</v>
      </c>
      <c r="J3940" s="116" t="s">
        <v>487</v>
      </c>
      <c r="K3940" s="121">
        <v>14</v>
      </c>
      <c r="L3940" s="108"/>
      <c r="M3940" s="122">
        <v>16068</v>
      </c>
      <c r="N3940" s="123">
        <v>16587</v>
      </c>
      <c r="O3940" s="124">
        <v>17756</v>
      </c>
      <c r="P3940" s="123">
        <v>16881</v>
      </c>
      <c r="Q3940" s="124">
        <v>17716</v>
      </c>
      <c r="R3940" s="123">
        <v>17735</v>
      </c>
      <c r="S3940" s="124">
        <v>18593</v>
      </c>
      <c r="T3940" s="123">
        <v>18347</v>
      </c>
      <c r="U3940" s="124">
        <v>19112</v>
      </c>
      <c r="V3940" s="123">
        <v>18935</v>
      </c>
      <c r="W3940" s="124">
        <v>22198</v>
      </c>
      <c r="X3940" s="123">
        <v>19165</v>
      </c>
      <c r="Y3940" s="124">
        <v>20150</v>
      </c>
      <c r="Z3940" s="123">
        <v>20563</v>
      </c>
      <c r="AA3940" s="124">
        <v>19743</v>
      </c>
      <c r="AB3940" s="123">
        <v>20286</v>
      </c>
      <c r="AC3940" s="124">
        <v>23609</v>
      </c>
      <c r="AD3940" s="123">
        <v>21284</v>
      </c>
      <c r="AE3940" s="125">
        <v>21008</v>
      </c>
      <c r="AF3940" s="126">
        <v>21854</v>
      </c>
    </row>
    <row r="3941" spans="2:32">
      <c r="B3941" s="127">
        <v>3903</v>
      </c>
      <c r="C3941" s="128">
        <v>3903</v>
      </c>
      <c r="D3941" s="129">
        <v>163</v>
      </c>
      <c r="E3941" s="130">
        <v>6</v>
      </c>
      <c r="F3941" s="131">
        <v>12</v>
      </c>
      <c r="G3941" s="132" t="s">
        <v>487</v>
      </c>
      <c r="H3941" s="133">
        <v>6</v>
      </c>
      <c r="I3941" s="128">
        <v>11</v>
      </c>
      <c r="J3941" s="129" t="s">
        <v>487</v>
      </c>
      <c r="K3941" s="134">
        <v>15</v>
      </c>
      <c r="L3941" s="108"/>
      <c r="M3941" s="81">
        <v>16204</v>
      </c>
      <c r="N3941" s="135">
        <v>16803</v>
      </c>
      <c r="O3941" s="136">
        <v>17835</v>
      </c>
      <c r="P3941" s="135">
        <v>16997</v>
      </c>
      <c r="Q3941" s="136">
        <v>18038</v>
      </c>
      <c r="R3941" s="135">
        <v>17849</v>
      </c>
      <c r="S3941" s="136">
        <v>18770</v>
      </c>
      <c r="T3941" s="135">
        <v>18547</v>
      </c>
      <c r="U3941" s="136">
        <v>19151</v>
      </c>
      <c r="V3941" s="135">
        <v>19257</v>
      </c>
      <c r="W3941" s="136">
        <v>22394</v>
      </c>
      <c r="X3941" s="135">
        <v>19261</v>
      </c>
      <c r="Y3941" s="136">
        <v>20303</v>
      </c>
      <c r="Z3941" s="135">
        <v>20572</v>
      </c>
      <c r="AA3941" s="136">
        <v>19820</v>
      </c>
      <c r="AB3941" s="135">
        <v>20592</v>
      </c>
      <c r="AC3941" s="136">
        <v>23779</v>
      </c>
      <c r="AD3941" s="135">
        <v>21431</v>
      </c>
      <c r="AE3941" s="137">
        <v>21152</v>
      </c>
      <c r="AF3941" s="138">
        <v>21842</v>
      </c>
    </row>
    <row r="3942" spans="2:32">
      <c r="B3942" s="114">
        <v>3904</v>
      </c>
      <c r="C3942" s="115">
        <v>3904</v>
      </c>
      <c r="D3942" s="116">
        <v>163</v>
      </c>
      <c r="E3942" s="117">
        <v>6</v>
      </c>
      <c r="F3942" s="118">
        <v>12</v>
      </c>
      <c r="G3942" s="119" t="s">
        <v>487</v>
      </c>
      <c r="H3942" s="120">
        <v>6</v>
      </c>
      <c r="I3942" s="115">
        <v>11</v>
      </c>
      <c r="J3942" s="116" t="s">
        <v>487</v>
      </c>
      <c r="K3942" s="121">
        <v>16</v>
      </c>
      <c r="L3942" s="108"/>
      <c r="M3942" s="122">
        <v>16676</v>
      </c>
      <c r="N3942" s="123">
        <v>17253</v>
      </c>
      <c r="O3942" s="124">
        <v>18187</v>
      </c>
      <c r="P3942" s="123">
        <v>17311</v>
      </c>
      <c r="Q3942" s="124">
        <v>18608</v>
      </c>
      <c r="R3942" s="123">
        <v>18462</v>
      </c>
      <c r="S3942" s="124">
        <v>19221</v>
      </c>
      <c r="T3942" s="123">
        <v>18909</v>
      </c>
      <c r="U3942" s="124">
        <v>19417</v>
      </c>
      <c r="V3942" s="123">
        <v>19779</v>
      </c>
      <c r="W3942" s="124">
        <v>22749</v>
      </c>
      <c r="X3942" s="123">
        <v>19949</v>
      </c>
      <c r="Y3942" s="124">
        <v>20668</v>
      </c>
      <c r="Z3942" s="123">
        <v>20738</v>
      </c>
      <c r="AA3942" s="124">
        <v>20008</v>
      </c>
      <c r="AB3942" s="123">
        <v>21057</v>
      </c>
      <c r="AC3942" s="124">
        <v>24083</v>
      </c>
      <c r="AD3942" s="123">
        <v>21750</v>
      </c>
      <c r="AE3942" s="125">
        <v>21339</v>
      </c>
      <c r="AF3942" s="126">
        <v>21958</v>
      </c>
    </row>
    <row r="3943" spans="2:32">
      <c r="B3943" s="127">
        <v>3905</v>
      </c>
      <c r="C3943" s="128">
        <v>3905</v>
      </c>
      <c r="D3943" s="129">
        <v>163</v>
      </c>
      <c r="E3943" s="130">
        <v>6</v>
      </c>
      <c r="F3943" s="131">
        <v>12</v>
      </c>
      <c r="G3943" s="132" t="s">
        <v>487</v>
      </c>
      <c r="H3943" s="133">
        <v>6</v>
      </c>
      <c r="I3943" s="128">
        <v>11</v>
      </c>
      <c r="J3943" s="129" t="s">
        <v>487</v>
      </c>
      <c r="K3943" s="134">
        <v>17</v>
      </c>
      <c r="L3943" s="108"/>
      <c r="M3943" s="81">
        <v>17081</v>
      </c>
      <c r="N3943" s="135">
        <v>17650</v>
      </c>
      <c r="O3943" s="136">
        <v>18630</v>
      </c>
      <c r="P3943" s="135">
        <v>17788</v>
      </c>
      <c r="Q3943" s="136">
        <v>19297</v>
      </c>
      <c r="R3943" s="135">
        <v>18945</v>
      </c>
      <c r="S3943" s="136">
        <v>19637</v>
      </c>
      <c r="T3943" s="135">
        <v>19324</v>
      </c>
      <c r="U3943" s="136">
        <v>19859</v>
      </c>
      <c r="V3943" s="135">
        <v>20447</v>
      </c>
      <c r="W3943" s="136">
        <v>23218</v>
      </c>
      <c r="X3943" s="135">
        <v>20448</v>
      </c>
      <c r="Y3943" s="136">
        <v>21141</v>
      </c>
      <c r="Z3943" s="135">
        <v>21221</v>
      </c>
      <c r="AA3943" s="136">
        <v>20602</v>
      </c>
      <c r="AB3943" s="135">
        <v>21810</v>
      </c>
      <c r="AC3943" s="136">
        <v>24499</v>
      </c>
      <c r="AD3943" s="135">
        <v>22252</v>
      </c>
      <c r="AE3943" s="137">
        <v>21738</v>
      </c>
      <c r="AF3943" s="138">
        <v>22446</v>
      </c>
    </row>
    <row r="3944" spans="2:32">
      <c r="B3944" s="114">
        <v>3906</v>
      </c>
      <c r="C3944" s="115">
        <v>3906</v>
      </c>
      <c r="D3944" s="116">
        <v>163</v>
      </c>
      <c r="E3944" s="117">
        <v>6</v>
      </c>
      <c r="F3944" s="118">
        <v>12</v>
      </c>
      <c r="G3944" s="119" t="s">
        <v>487</v>
      </c>
      <c r="H3944" s="120">
        <v>6</v>
      </c>
      <c r="I3944" s="115">
        <v>11</v>
      </c>
      <c r="J3944" s="116" t="s">
        <v>487</v>
      </c>
      <c r="K3944" s="121">
        <v>18</v>
      </c>
      <c r="L3944" s="108"/>
      <c r="M3944" s="122">
        <v>17270</v>
      </c>
      <c r="N3944" s="123">
        <v>17833</v>
      </c>
      <c r="O3944" s="124">
        <v>18823</v>
      </c>
      <c r="P3944" s="123">
        <v>18247</v>
      </c>
      <c r="Q3944" s="124">
        <v>19905</v>
      </c>
      <c r="R3944" s="123">
        <v>19102</v>
      </c>
      <c r="S3944" s="124">
        <v>19829</v>
      </c>
      <c r="T3944" s="123">
        <v>19765</v>
      </c>
      <c r="U3944" s="124">
        <v>20394</v>
      </c>
      <c r="V3944" s="123">
        <v>21245</v>
      </c>
      <c r="W3944" s="124">
        <v>23751</v>
      </c>
      <c r="X3944" s="123">
        <v>20786</v>
      </c>
      <c r="Y3944" s="124">
        <v>21438</v>
      </c>
      <c r="Z3944" s="123">
        <v>21964</v>
      </c>
      <c r="AA3944" s="124">
        <v>21501</v>
      </c>
      <c r="AB3944" s="123">
        <v>22734</v>
      </c>
      <c r="AC3944" s="124">
        <v>25201</v>
      </c>
      <c r="AD3944" s="123">
        <v>22637</v>
      </c>
      <c r="AE3944" s="125">
        <v>22536</v>
      </c>
      <c r="AF3944" s="126">
        <v>23268</v>
      </c>
    </row>
    <row r="3945" spans="2:32">
      <c r="B3945" s="127">
        <v>3907</v>
      </c>
      <c r="C3945" s="128">
        <v>3907</v>
      </c>
      <c r="D3945" s="129">
        <v>163</v>
      </c>
      <c r="E3945" s="130">
        <v>6</v>
      </c>
      <c r="F3945" s="131">
        <v>12</v>
      </c>
      <c r="G3945" s="132" t="s">
        <v>487</v>
      </c>
      <c r="H3945" s="133">
        <v>6</v>
      </c>
      <c r="I3945" s="128">
        <v>11</v>
      </c>
      <c r="J3945" s="129" t="s">
        <v>487</v>
      </c>
      <c r="K3945" s="134">
        <v>19</v>
      </c>
      <c r="L3945" s="108"/>
      <c r="M3945" s="81">
        <v>17326</v>
      </c>
      <c r="N3945" s="135">
        <v>17995</v>
      </c>
      <c r="O3945" s="136">
        <v>18871</v>
      </c>
      <c r="P3945" s="135">
        <v>18476</v>
      </c>
      <c r="Q3945" s="136">
        <v>19851</v>
      </c>
      <c r="R3945" s="135">
        <v>19293</v>
      </c>
      <c r="S3945" s="136">
        <v>19921</v>
      </c>
      <c r="T3945" s="135">
        <v>20020</v>
      </c>
      <c r="U3945" s="136">
        <v>20645</v>
      </c>
      <c r="V3945" s="135">
        <v>21412</v>
      </c>
      <c r="W3945" s="136">
        <v>23917</v>
      </c>
      <c r="X3945" s="135">
        <v>21302</v>
      </c>
      <c r="Y3945" s="136">
        <v>21893</v>
      </c>
      <c r="Z3945" s="135">
        <v>22503</v>
      </c>
      <c r="AA3945" s="136">
        <v>22253</v>
      </c>
      <c r="AB3945" s="135">
        <v>23193</v>
      </c>
      <c r="AC3945" s="136">
        <v>25651</v>
      </c>
      <c r="AD3945" s="135">
        <v>23296</v>
      </c>
      <c r="AE3945" s="137">
        <v>23360</v>
      </c>
      <c r="AF3945" s="138">
        <v>23949</v>
      </c>
    </row>
    <row r="3946" spans="2:32">
      <c r="B3946" s="114">
        <v>3908</v>
      </c>
      <c r="C3946" s="115">
        <v>3908</v>
      </c>
      <c r="D3946" s="116">
        <v>163</v>
      </c>
      <c r="E3946" s="117">
        <v>6</v>
      </c>
      <c r="F3946" s="118">
        <v>12</v>
      </c>
      <c r="G3946" s="119" t="s">
        <v>487</v>
      </c>
      <c r="H3946" s="120">
        <v>6</v>
      </c>
      <c r="I3946" s="115">
        <v>11</v>
      </c>
      <c r="J3946" s="116" t="s">
        <v>487</v>
      </c>
      <c r="K3946" s="121">
        <v>20</v>
      </c>
      <c r="L3946" s="108"/>
      <c r="M3946" s="122">
        <v>17140</v>
      </c>
      <c r="N3946" s="123">
        <v>17870</v>
      </c>
      <c r="O3946" s="124">
        <v>18712</v>
      </c>
      <c r="P3946" s="123">
        <v>18285</v>
      </c>
      <c r="Q3946" s="124">
        <v>19663</v>
      </c>
      <c r="R3946" s="123">
        <v>19258</v>
      </c>
      <c r="S3946" s="124">
        <v>19917</v>
      </c>
      <c r="T3946" s="123">
        <v>20135</v>
      </c>
      <c r="U3946" s="124">
        <v>20658</v>
      </c>
      <c r="V3946" s="123">
        <v>21391</v>
      </c>
      <c r="W3946" s="124">
        <v>24000</v>
      </c>
      <c r="X3946" s="123">
        <v>21598</v>
      </c>
      <c r="Y3946" s="124">
        <v>22360</v>
      </c>
      <c r="Z3946" s="123">
        <v>22991</v>
      </c>
      <c r="AA3946" s="124">
        <v>22626</v>
      </c>
      <c r="AB3946" s="123">
        <v>23535</v>
      </c>
      <c r="AC3946" s="124">
        <v>26020</v>
      </c>
      <c r="AD3946" s="123">
        <v>23994</v>
      </c>
      <c r="AE3946" s="125">
        <v>24128</v>
      </c>
      <c r="AF3946" s="126">
        <v>24605</v>
      </c>
    </row>
    <row r="3947" spans="2:32">
      <c r="B3947" s="127">
        <v>3909</v>
      </c>
      <c r="C3947" s="128">
        <v>3909</v>
      </c>
      <c r="D3947" s="129">
        <v>163</v>
      </c>
      <c r="E3947" s="130">
        <v>6</v>
      </c>
      <c r="F3947" s="131">
        <v>12</v>
      </c>
      <c r="G3947" s="132" t="s">
        <v>487</v>
      </c>
      <c r="H3947" s="133">
        <v>6</v>
      </c>
      <c r="I3947" s="128">
        <v>11</v>
      </c>
      <c r="J3947" s="129" t="s">
        <v>487</v>
      </c>
      <c r="K3947" s="134">
        <v>21</v>
      </c>
      <c r="L3947" s="108"/>
      <c r="M3947" s="81">
        <v>16702</v>
      </c>
      <c r="N3947" s="135">
        <v>17448</v>
      </c>
      <c r="O3947" s="136">
        <v>18171</v>
      </c>
      <c r="P3947" s="135">
        <v>17882</v>
      </c>
      <c r="Q3947" s="136">
        <v>19180</v>
      </c>
      <c r="R3947" s="135">
        <v>18981</v>
      </c>
      <c r="S3947" s="136">
        <v>19583</v>
      </c>
      <c r="T3947" s="135">
        <v>19982</v>
      </c>
      <c r="U3947" s="136">
        <v>20470</v>
      </c>
      <c r="V3947" s="135">
        <v>21180</v>
      </c>
      <c r="W3947" s="136">
        <v>23600</v>
      </c>
      <c r="X3947" s="135">
        <v>21787</v>
      </c>
      <c r="Y3947" s="136">
        <v>22579</v>
      </c>
      <c r="Z3947" s="135">
        <v>23286</v>
      </c>
      <c r="AA3947" s="136">
        <v>23034</v>
      </c>
      <c r="AB3947" s="135">
        <v>23720</v>
      </c>
      <c r="AC3947" s="136">
        <v>25993</v>
      </c>
      <c r="AD3947" s="135">
        <v>24482</v>
      </c>
      <c r="AE3947" s="137">
        <v>24752</v>
      </c>
      <c r="AF3947" s="138">
        <v>25116</v>
      </c>
    </row>
    <row r="3948" spans="2:32">
      <c r="B3948" s="114">
        <v>3910</v>
      </c>
      <c r="C3948" s="115">
        <v>3910</v>
      </c>
      <c r="D3948" s="116">
        <v>163</v>
      </c>
      <c r="E3948" s="117">
        <v>6</v>
      </c>
      <c r="F3948" s="118">
        <v>12</v>
      </c>
      <c r="G3948" s="119" t="s">
        <v>487</v>
      </c>
      <c r="H3948" s="120">
        <v>6</v>
      </c>
      <c r="I3948" s="115">
        <v>11</v>
      </c>
      <c r="J3948" s="116" t="s">
        <v>487</v>
      </c>
      <c r="K3948" s="121">
        <v>22</v>
      </c>
      <c r="L3948" s="108"/>
      <c r="M3948" s="122">
        <v>15803</v>
      </c>
      <c r="N3948" s="123">
        <v>16545</v>
      </c>
      <c r="O3948" s="124">
        <v>17307</v>
      </c>
      <c r="P3948" s="123">
        <v>17385</v>
      </c>
      <c r="Q3948" s="124">
        <v>18524</v>
      </c>
      <c r="R3948" s="123">
        <v>18128</v>
      </c>
      <c r="S3948" s="124">
        <v>18774</v>
      </c>
      <c r="T3948" s="123">
        <v>19242</v>
      </c>
      <c r="U3948" s="124">
        <v>19838</v>
      </c>
      <c r="V3948" s="123">
        <v>20705</v>
      </c>
      <c r="W3948" s="124">
        <v>22758</v>
      </c>
      <c r="X3948" s="123">
        <v>21216</v>
      </c>
      <c r="Y3948" s="124">
        <v>22102</v>
      </c>
      <c r="Z3948" s="123">
        <v>22927</v>
      </c>
      <c r="AA3948" s="124">
        <v>23041</v>
      </c>
      <c r="AB3948" s="123">
        <v>23487</v>
      </c>
      <c r="AC3948" s="124">
        <v>25356</v>
      </c>
      <c r="AD3948" s="123">
        <v>24195</v>
      </c>
      <c r="AE3948" s="125">
        <v>24492</v>
      </c>
      <c r="AF3948" s="126">
        <v>24923</v>
      </c>
    </row>
    <row r="3949" spans="2:32">
      <c r="B3949" s="127">
        <v>3911</v>
      </c>
      <c r="C3949" s="128">
        <v>3911</v>
      </c>
      <c r="D3949" s="129">
        <v>163</v>
      </c>
      <c r="E3949" s="130">
        <v>6</v>
      </c>
      <c r="F3949" s="131">
        <v>12</v>
      </c>
      <c r="G3949" s="132" t="s">
        <v>487</v>
      </c>
      <c r="H3949" s="133">
        <v>6</v>
      </c>
      <c r="I3949" s="128">
        <v>11</v>
      </c>
      <c r="J3949" s="129" t="s">
        <v>487</v>
      </c>
      <c r="K3949" s="134">
        <v>23</v>
      </c>
      <c r="L3949" s="108"/>
      <c r="M3949" s="81">
        <v>14530</v>
      </c>
      <c r="N3949" s="135">
        <v>15316</v>
      </c>
      <c r="O3949" s="136">
        <v>16047</v>
      </c>
      <c r="P3949" s="135">
        <v>16475</v>
      </c>
      <c r="Q3949" s="136">
        <v>17370</v>
      </c>
      <c r="R3949" s="135">
        <v>16880</v>
      </c>
      <c r="S3949" s="136">
        <v>17466</v>
      </c>
      <c r="T3949" s="135">
        <v>18060</v>
      </c>
      <c r="U3949" s="136">
        <v>18621</v>
      </c>
      <c r="V3949" s="135">
        <v>19612</v>
      </c>
      <c r="W3949" s="136">
        <v>21177</v>
      </c>
      <c r="X3949" s="135">
        <v>20072</v>
      </c>
      <c r="Y3949" s="136">
        <v>20921</v>
      </c>
      <c r="Z3949" s="135">
        <v>21822</v>
      </c>
      <c r="AA3949" s="136">
        <v>22313</v>
      </c>
      <c r="AB3949" s="135">
        <v>22490</v>
      </c>
      <c r="AC3949" s="136">
        <v>23817</v>
      </c>
      <c r="AD3949" s="135">
        <v>23096</v>
      </c>
      <c r="AE3949" s="137">
        <v>23506</v>
      </c>
      <c r="AF3949" s="138">
        <v>23887</v>
      </c>
    </row>
    <row r="3950" spans="2:32">
      <c r="B3950" s="114">
        <v>3912</v>
      </c>
      <c r="C3950" s="115">
        <v>3912</v>
      </c>
      <c r="D3950" s="116">
        <v>163</v>
      </c>
      <c r="E3950" s="117">
        <v>6</v>
      </c>
      <c r="F3950" s="118">
        <v>12</v>
      </c>
      <c r="G3950" s="119" t="s">
        <v>487</v>
      </c>
      <c r="H3950" s="120">
        <v>6</v>
      </c>
      <c r="I3950" s="115">
        <v>11</v>
      </c>
      <c r="J3950" s="116" t="s">
        <v>487</v>
      </c>
      <c r="K3950" s="121">
        <v>24</v>
      </c>
      <c r="L3950" s="108"/>
      <c r="M3950" s="122">
        <v>13606</v>
      </c>
      <c r="N3950" s="123">
        <v>14315</v>
      </c>
      <c r="O3950" s="124">
        <v>14931</v>
      </c>
      <c r="P3950" s="123">
        <v>15495</v>
      </c>
      <c r="Q3950" s="124">
        <v>16404</v>
      </c>
      <c r="R3950" s="123">
        <v>15896</v>
      </c>
      <c r="S3950" s="124">
        <v>16422</v>
      </c>
      <c r="T3950" s="123">
        <v>17002</v>
      </c>
      <c r="U3950" s="124">
        <v>17538</v>
      </c>
      <c r="V3950" s="123">
        <v>18653</v>
      </c>
      <c r="W3950" s="124">
        <v>19920</v>
      </c>
      <c r="X3950" s="123">
        <v>19157</v>
      </c>
      <c r="Y3950" s="124">
        <v>19956</v>
      </c>
      <c r="Z3950" s="123">
        <v>20792</v>
      </c>
      <c r="AA3950" s="124">
        <v>21363</v>
      </c>
      <c r="AB3950" s="123">
        <v>21582</v>
      </c>
      <c r="AC3950" s="124">
        <v>22611</v>
      </c>
      <c r="AD3950" s="123">
        <v>22146</v>
      </c>
      <c r="AE3950" s="125">
        <v>22562</v>
      </c>
      <c r="AF3950" s="126">
        <v>22890</v>
      </c>
    </row>
    <row r="3951" spans="2:32">
      <c r="B3951" s="127">
        <v>3913</v>
      </c>
      <c r="C3951" s="128">
        <v>3913</v>
      </c>
      <c r="D3951" s="129">
        <v>164</v>
      </c>
      <c r="E3951" s="130">
        <v>6</v>
      </c>
      <c r="F3951" s="131">
        <v>13</v>
      </c>
      <c r="G3951" s="132" t="s">
        <v>487</v>
      </c>
      <c r="H3951" s="133">
        <v>6</v>
      </c>
      <c r="I3951" s="128">
        <v>12</v>
      </c>
      <c r="J3951" s="129" t="s">
        <v>487</v>
      </c>
      <c r="K3951" s="134">
        <v>1</v>
      </c>
      <c r="L3951" s="108"/>
      <c r="M3951" s="81">
        <v>12694</v>
      </c>
      <c r="N3951" s="135">
        <v>13356</v>
      </c>
      <c r="O3951" s="136">
        <v>14402</v>
      </c>
      <c r="P3951" s="135">
        <v>14770</v>
      </c>
      <c r="Q3951" s="136">
        <v>15736</v>
      </c>
      <c r="R3951" s="135">
        <v>14939</v>
      </c>
      <c r="S3951" s="136">
        <v>15563</v>
      </c>
      <c r="T3951" s="135">
        <v>15983</v>
      </c>
      <c r="U3951" s="136">
        <v>16847</v>
      </c>
      <c r="V3951" s="135">
        <v>17876</v>
      </c>
      <c r="W3951" s="136">
        <v>19304</v>
      </c>
      <c r="X3951" s="135">
        <v>18295</v>
      </c>
      <c r="Y3951" s="136">
        <v>19120</v>
      </c>
      <c r="Z3951" s="135">
        <v>19932</v>
      </c>
      <c r="AA3951" s="136">
        <v>19648</v>
      </c>
      <c r="AB3951" s="135">
        <v>20734</v>
      </c>
      <c r="AC3951" s="136">
        <v>22313</v>
      </c>
      <c r="AD3951" s="135">
        <v>21357</v>
      </c>
      <c r="AE3951" s="137">
        <v>21614</v>
      </c>
      <c r="AF3951" s="138">
        <v>21956</v>
      </c>
    </row>
    <row r="3952" spans="2:32">
      <c r="B3952" s="114">
        <v>3914</v>
      </c>
      <c r="C3952" s="115">
        <v>3914</v>
      </c>
      <c r="D3952" s="116">
        <v>164</v>
      </c>
      <c r="E3952" s="117">
        <v>6</v>
      </c>
      <c r="F3952" s="118">
        <v>13</v>
      </c>
      <c r="G3952" s="119" t="s">
        <v>487</v>
      </c>
      <c r="H3952" s="120">
        <v>6</v>
      </c>
      <c r="I3952" s="115">
        <v>12</v>
      </c>
      <c r="J3952" s="116" t="s">
        <v>487</v>
      </c>
      <c r="K3952" s="121">
        <v>2</v>
      </c>
      <c r="L3952" s="108"/>
      <c r="M3952" s="122">
        <v>12394</v>
      </c>
      <c r="N3952" s="123">
        <v>12995</v>
      </c>
      <c r="O3952" s="124">
        <v>13977</v>
      </c>
      <c r="P3952" s="123">
        <v>14278</v>
      </c>
      <c r="Q3952" s="124">
        <v>15209</v>
      </c>
      <c r="R3952" s="123">
        <v>14582</v>
      </c>
      <c r="S3952" s="124">
        <v>15136</v>
      </c>
      <c r="T3952" s="123">
        <v>15496</v>
      </c>
      <c r="U3952" s="124">
        <v>16326</v>
      </c>
      <c r="V3952" s="123">
        <v>17291</v>
      </c>
      <c r="W3952" s="124">
        <v>18652</v>
      </c>
      <c r="X3952" s="123">
        <v>17823</v>
      </c>
      <c r="Y3952" s="124">
        <v>18567</v>
      </c>
      <c r="Z3952" s="123">
        <v>19286</v>
      </c>
      <c r="AA3952" s="124">
        <v>18985</v>
      </c>
      <c r="AB3952" s="123">
        <v>20049</v>
      </c>
      <c r="AC3952" s="124">
        <v>21567</v>
      </c>
      <c r="AD3952" s="123">
        <v>20736</v>
      </c>
      <c r="AE3952" s="125">
        <v>20949</v>
      </c>
      <c r="AF3952" s="126">
        <v>21252</v>
      </c>
    </row>
    <row r="3953" spans="2:32">
      <c r="B3953" s="127">
        <v>3915</v>
      </c>
      <c r="C3953" s="128">
        <v>3915</v>
      </c>
      <c r="D3953" s="129">
        <v>164</v>
      </c>
      <c r="E3953" s="130">
        <v>6</v>
      </c>
      <c r="F3953" s="131">
        <v>13</v>
      </c>
      <c r="G3953" s="132" t="s">
        <v>487</v>
      </c>
      <c r="H3953" s="133">
        <v>6</v>
      </c>
      <c r="I3953" s="128">
        <v>12</v>
      </c>
      <c r="J3953" s="129" t="s">
        <v>487</v>
      </c>
      <c r="K3953" s="134">
        <v>3</v>
      </c>
      <c r="L3953" s="108"/>
      <c r="M3953" s="81">
        <v>12216</v>
      </c>
      <c r="N3953" s="135">
        <v>12797</v>
      </c>
      <c r="O3953" s="136">
        <v>13692</v>
      </c>
      <c r="P3953" s="135">
        <v>13930</v>
      </c>
      <c r="Q3953" s="136">
        <v>14909</v>
      </c>
      <c r="R3953" s="135">
        <v>14308</v>
      </c>
      <c r="S3953" s="136">
        <v>14899</v>
      </c>
      <c r="T3953" s="135">
        <v>15224</v>
      </c>
      <c r="U3953" s="136">
        <v>15949</v>
      </c>
      <c r="V3953" s="135">
        <v>16907</v>
      </c>
      <c r="W3953" s="136">
        <v>18191</v>
      </c>
      <c r="X3953" s="135">
        <v>17400</v>
      </c>
      <c r="Y3953" s="136">
        <v>18174</v>
      </c>
      <c r="Z3953" s="135">
        <v>18764</v>
      </c>
      <c r="AA3953" s="136">
        <v>18441</v>
      </c>
      <c r="AB3953" s="135">
        <v>19546</v>
      </c>
      <c r="AC3953" s="136">
        <v>20988</v>
      </c>
      <c r="AD3953" s="135">
        <v>20250</v>
      </c>
      <c r="AE3953" s="137">
        <v>20437</v>
      </c>
      <c r="AF3953" s="138">
        <v>20656</v>
      </c>
    </row>
    <row r="3954" spans="2:32">
      <c r="B3954" s="114">
        <v>3916</v>
      </c>
      <c r="C3954" s="115">
        <v>3916</v>
      </c>
      <c r="D3954" s="116">
        <v>164</v>
      </c>
      <c r="E3954" s="117">
        <v>6</v>
      </c>
      <c r="F3954" s="118">
        <v>13</v>
      </c>
      <c r="G3954" s="119" t="s">
        <v>487</v>
      </c>
      <c r="H3954" s="120">
        <v>6</v>
      </c>
      <c r="I3954" s="115">
        <v>12</v>
      </c>
      <c r="J3954" s="116" t="s">
        <v>487</v>
      </c>
      <c r="K3954" s="121">
        <v>4</v>
      </c>
      <c r="L3954" s="108"/>
      <c r="M3954" s="122">
        <v>12228</v>
      </c>
      <c r="N3954" s="123">
        <v>12777</v>
      </c>
      <c r="O3954" s="124">
        <v>13519</v>
      </c>
      <c r="P3954" s="123">
        <v>13693</v>
      </c>
      <c r="Q3954" s="124">
        <v>14843</v>
      </c>
      <c r="R3954" s="123">
        <v>14203</v>
      </c>
      <c r="S3954" s="124">
        <v>14765</v>
      </c>
      <c r="T3954" s="123">
        <v>15007</v>
      </c>
      <c r="U3954" s="124">
        <v>15550</v>
      </c>
      <c r="V3954" s="123">
        <v>16643</v>
      </c>
      <c r="W3954" s="124">
        <v>17757</v>
      </c>
      <c r="X3954" s="123">
        <v>16956</v>
      </c>
      <c r="Y3954" s="124">
        <v>17663</v>
      </c>
      <c r="Z3954" s="123">
        <v>18050</v>
      </c>
      <c r="AA3954" s="124">
        <v>17741</v>
      </c>
      <c r="AB3954" s="123">
        <v>19019</v>
      </c>
      <c r="AC3954" s="124">
        <v>20274</v>
      </c>
      <c r="AD3954" s="123">
        <v>19525</v>
      </c>
      <c r="AE3954" s="125">
        <v>19645</v>
      </c>
      <c r="AF3954" s="126">
        <v>19761</v>
      </c>
    </row>
    <row r="3955" spans="2:32">
      <c r="B3955" s="127">
        <v>3917</v>
      </c>
      <c r="C3955" s="128">
        <v>3917</v>
      </c>
      <c r="D3955" s="129">
        <v>164</v>
      </c>
      <c r="E3955" s="130">
        <v>6</v>
      </c>
      <c r="F3955" s="131">
        <v>13</v>
      </c>
      <c r="G3955" s="132" t="s">
        <v>487</v>
      </c>
      <c r="H3955" s="133">
        <v>6</v>
      </c>
      <c r="I3955" s="128">
        <v>12</v>
      </c>
      <c r="J3955" s="129" t="s">
        <v>487</v>
      </c>
      <c r="K3955" s="134">
        <v>5</v>
      </c>
      <c r="L3955" s="108"/>
      <c r="M3955" s="81">
        <v>12469</v>
      </c>
      <c r="N3955" s="135">
        <v>12982</v>
      </c>
      <c r="O3955" s="136">
        <v>13436</v>
      </c>
      <c r="P3955" s="135">
        <v>13444</v>
      </c>
      <c r="Q3955" s="136">
        <v>15030</v>
      </c>
      <c r="R3955" s="135">
        <v>14392</v>
      </c>
      <c r="S3955" s="136">
        <v>14824</v>
      </c>
      <c r="T3955" s="135">
        <v>14997</v>
      </c>
      <c r="U3955" s="136">
        <v>15146</v>
      </c>
      <c r="V3955" s="135">
        <v>16599</v>
      </c>
      <c r="W3955" s="136">
        <v>17549</v>
      </c>
      <c r="X3955" s="135">
        <v>16706</v>
      </c>
      <c r="Y3955" s="136">
        <v>17293</v>
      </c>
      <c r="Z3955" s="135">
        <v>17289</v>
      </c>
      <c r="AA3955" s="136">
        <v>16946</v>
      </c>
      <c r="AB3955" s="135">
        <v>18697</v>
      </c>
      <c r="AC3955" s="136">
        <v>19725</v>
      </c>
      <c r="AD3955" s="135">
        <v>18919</v>
      </c>
      <c r="AE3955" s="137">
        <v>18960</v>
      </c>
      <c r="AF3955" s="138">
        <v>18787</v>
      </c>
    </row>
    <row r="3956" spans="2:32">
      <c r="B3956" s="114">
        <v>3918</v>
      </c>
      <c r="C3956" s="115">
        <v>3918</v>
      </c>
      <c r="D3956" s="116">
        <v>164</v>
      </c>
      <c r="E3956" s="117">
        <v>6</v>
      </c>
      <c r="F3956" s="118">
        <v>13</v>
      </c>
      <c r="G3956" s="119" t="s">
        <v>487</v>
      </c>
      <c r="H3956" s="120">
        <v>6</v>
      </c>
      <c r="I3956" s="115">
        <v>12</v>
      </c>
      <c r="J3956" s="116" t="s">
        <v>487</v>
      </c>
      <c r="K3956" s="121">
        <v>6</v>
      </c>
      <c r="L3956" s="108"/>
      <c r="M3956" s="122">
        <v>13427</v>
      </c>
      <c r="N3956" s="123">
        <v>13903</v>
      </c>
      <c r="O3956" s="124">
        <v>13697</v>
      </c>
      <c r="P3956" s="123">
        <v>13529</v>
      </c>
      <c r="Q3956" s="124">
        <v>15950</v>
      </c>
      <c r="R3956" s="123">
        <v>15288</v>
      </c>
      <c r="S3956" s="124">
        <v>15503</v>
      </c>
      <c r="T3956" s="123">
        <v>15647</v>
      </c>
      <c r="U3956" s="124">
        <v>15087</v>
      </c>
      <c r="V3956" s="123">
        <v>17267</v>
      </c>
      <c r="W3956" s="124">
        <v>18049</v>
      </c>
      <c r="X3956" s="123">
        <v>17172</v>
      </c>
      <c r="Y3956" s="124">
        <v>17486</v>
      </c>
      <c r="Z3956" s="123">
        <v>16805</v>
      </c>
      <c r="AA3956" s="124">
        <v>16462</v>
      </c>
      <c r="AB3956" s="123">
        <v>19079</v>
      </c>
      <c r="AC3956" s="124">
        <v>19883</v>
      </c>
      <c r="AD3956" s="123">
        <v>18866</v>
      </c>
      <c r="AE3956" s="125">
        <v>18886</v>
      </c>
      <c r="AF3956" s="126">
        <v>18100</v>
      </c>
    </row>
    <row r="3957" spans="2:32">
      <c r="B3957" s="127">
        <v>3919</v>
      </c>
      <c r="C3957" s="128">
        <v>3919</v>
      </c>
      <c r="D3957" s="129">
        <v>164</v>
      </c>
      <c r="E3957" s="130">
        <v>6</v>
      </c>
      <c r="F3957" s="131">
        <v>13</v>
      </c>
      <c r="G3957" s="132" t="s">
        <v>487</v>
      </c>
      <c r="H3957" s="133">
        <v>6</v>
      </c>
      <c r="I3957" s="128">
        <v>12</v>
      </c>
      <c r="J3957" s="129" t="s">
        <v>487</v>
      </c>
      <c r="K3957" s="134">
        <v>7</v>
      </c>
      <c r="L3957" s="108"/>
      <c r="M3957" s="81">
        <v>14632</v>
      </c>
      <c r="N3957" s="135">
        <v>15102</v>
      </c>
      <c r="O3957" s="136">
        <v>14107</v>
      </c>
      <c r="P3957" s="135">
        <v>13942</v>
      </c>
      <c r="Q3957" s="136">
        <v>17248</v>
      </c>
      <c r="R3957" s="135">
        <v>16355</v>
      </c>
      <c r="S3957" s="136">
        <v>16448</v>
      </c>
      <c r="T3957" s="135">
        <v>16603</v>
      </c>
      <c r="U3957" s="136">
        <v>15270</v>
      </c>
      <c r="V3957" s="135">
        <v>18413</v>
      </c>
      <c r="W3957" s="136">
        <v>18936</v>
      </c>
      <c r="X3957" s="135">
        <v>17942</v>
      </c>
      <c r="Y3957" s="136">
        <v>17990</v>
      </c>
      <c r="Z3957" s="135">
        <v>16614</v>
      </c>
      <c r="AA3957" s="136">
        <v>16393</v>
      </c>
      <c r="AB3957" s="135">
        <v>19933</v>
      </c>
      <c r="AC3957" s="136">
        <v>20521</v>
      </c>
      <c r="AD3957" s="135">
        <v>19189</v>
      </c>
      <c r="AE3957" s="137">
        <v>19315</v>
      </c>
      <c r="AF3957" s="138">
        <v>17777</v>
      </c>
    </row>
    <row r="3958" spans="2:32">
      <c r="B3958" s="114">
        <v>3920</v>
      </c>
      <c r="C3958" s="115">
        <v>3920</v>
      </c>
      <c r="D3958" s="116">
        <v>164</v>
      </c>
      <c r="E3958" s="117">
        <v>6</v>
      </c>
      <c r="F3958" s="118">
        <v>13</v>
      </c>
      <c r="G3958" s="119" t="s">
        <v>487</v>
      </c>
      <c r="H3958" s="120">
        <v>6</v>
      </c>
      <c r="I3958" s="115">
        <v>12</v>
      </c>
      <c r="J3958" s="116" t="s">
        <v>487</v>
      </c>
      <c r="K3958" s="121">
        <v>8</v>
      </c>
      <c r="L3958" s="108"/>
      <c r="M3958" s="122">
        <v>15315</v>
      </c>
      <c r="N3958" s="123">
        <v>15867</v>
      </c>
      <c r="O3958" s="124">
        <v>14916</v>
      </c>
      <c r="P3958" s="123">
        <v>14766</v>
      </c>
      <c r="Q3958" s="124">
        <v>18379</v>
      </c>
      <c r="R3958" s="123">
        <v>17001</v>
      </c>
      <c r="S3958" s="124">
        <v>17052</v>
      </c>
      <c r="T3958" s="123">
        <v>17368</v>
      </c>
      <c r="U3958" s="124">
        <v>16000</v>
      </c>
      <c r="V3958" s="123">
        <v>19530</v>
      </c>
      <c r="W3958" s="124">
        <v>19549</v>
      </c>
      <c r="X3958" s="123">
        <v>18430</v>
      </c>
      <c r="Y3958" s="124">
        <v>18384</v>
      </c>
      <c r="Z3958" s="123">
        <v>17218</v>
      </c>
      <c r="AA3958" s="124">
        <v>17016</v>
      </c>
      <c r="AB3958" s="123">
        <v>20897</v>
      </c>
      <c r="AC3958" s="124">
        <v>20984</v>
      </c>
      <c r="AD3958" s="123">
        <v>19503</v>
      </c>
      <c r="AE3958" s="125">
        <v>19856</v>
      </c>
      <c r="AF3958" s="126">
        <v>18358</v>
      </c>
    </row>
    <row r="3959" spans="2:32">
      <c r="B3959" s="127">
        <v>3921</v>
      </c>
      <c r="C3959" s="128">
        <v>3921</v>
      </c>
      <c r="D3959" s="129">
        <v>164</v>
      </c>
      <c r="E3959" s="130">
        <v>6</v>
      </c>
      <c r="F3959" s="131">
        <v>13</v>
      </c>
      <c r="G3959" s="132" t="s">
        <v>487</v>
      </c>
      <c r="H3959" s="133">
        <v>6</v>
      </c>
      <c r="I3959" s="128">
        <v>12</v>
      </c>
      <c r="J3959" s="129" t="s">
        <v>487</v>
      </c>
      <c r="K3959" s="134">
        <v>9</v>
      </c>
      <c r="L3959" s="108"/>
      <c r="M3959" s="81">
        <v>15632</v>
      </c>
      <c r="N3959" s="135">
        <v>16368</v>
      </c>
      <c r="O3959" s="136">
        <v>15730</v>
      </c>
      <c r="P3959" s="135">
        <v>15599</v>
      </c>
      <c r="Q3959" s="136">
        <v>19095</v>
      </c>
      <c r="R3959" s="135">
        <v>17353</v>
      </c>
      <c r="S3959" s="136">
        <v>17348</v>
      </c>
      <c r="T3959" s="135">
        <v>17902</v>
      </c>
      <c r="U3959" s="136">
        <v>16781</v>
      </c>
      <c r="V3959" s="135">
        <v>20176</v>
      </c>
      <c r="W3959" s="136">
        <v>19874</v>
      </c>
      <c r="X3959" s="135">
        <v>18702</v>
      </c>
      <c r="Y3959" s="136">
        <v>18610</v>
      </c>
      <c r="Z3959" s="135">
        <v>17965</v>
      </c>
      <c r="AA3959" s="136">
        <v>17728</v>
      </c>
      <c r="AB3959" s="135">
        <v>21459</v>
      </c>
      <c r="AC3959" s="136">
        <v>21187</v>
      </c>
      <c r="AD3959" s="135">
        <v>19700</v>
      </c>
      <c r="AE3959" s="137">
        <v>20265</v>
      </c>
      <c r="AF3959" s="138">
        <v>19093</v>
      </c>
    </row>
    <row r="3960" spans="2:32">
      <c r="B3960" s="114">
        <v>3922</v>
      </c>
      <c r="C3960" s="115">
        <v>3922</v>
      </c>
      <c r="D3960" s="116">
        <v>164</v>
      </c>
      <c r="E3960" s="117">
        <v>6</v>
      </c>
      <c r="F3960" s="118">
        <v>13</v>
      </c>
      <c r="G3960" s="119" t="s">
        <v>487</v>
      </c>
      <c r="H3960" s="120">
        <v>6</v>
      </c>
      <c r="I3960" s="115">
        <v>12</v>
      </c>
      <c r="J3960" s="116" t="s">
        <v>487</v>
      </c>
      <c r="K3960" s="121">
        <v>10</v>
      </c>
      <c r="L3960" s="108"/>
      <c r="M3960" s="122">
        <v>15844</v>
      </c>
      <c r="N3960" s="123">
        <v>16728</v>
      </c>
      <c r="O3960" s="124">
        <v>16292</v>
      </c>
      <c r="P3960" s="123">
        <v>16278</v>
      </c>
      <c r="Q3960" s="124">
        <v>19713</v>
      </c>
      <c r="R3960" s="123">
        <v>17631</v>
      </c>
      <c r="S3960" s="124">
        <v>17608</v>
      </c>
      <c r="T3960" s="123">
        <v>18324</v>
      </c>
      <c r="U3960" s="124">
        <v>17424</v>
      </c>
      <c r="V3960" s="123">
        <v>20905</v>
      </c>
      <c r="W3960" s="124">
        <v>20413</v>
      </c>
      <c r="X3960" s="123">
        <v>19086</v>
      </c>
      <c r="Y3960" s="124">
        <v>18951</v>
      </c>
      <c r="Z3960" s="123">
        <v>18712</v>
      </c>
      <c r="AA3960" s="124">
        <v>18561</v>
      </c>
      <c r="AB3960" s="123">
        <v>22254</v>
      </c>
      <c r="AC3960" s="124">
        <v>21787</v>
      </c>
      <c r="AD3960" s="123">
        <v>20108</v>
      </c>
      <c r="AE3960" s="125">
        <v>20833</v>
      </c>
      <c r="AF3960" s="126">
        <v>19905</v>
      </c>
    </row>
    <row r="3961" spans="2:32">
      <c r="B3961" s="127">
        <v>3923</v>
      </c>
      <c r="C3961" s="128">
        <v>3923</v>
      </c>
      <c r="D3961" s="129">
        <v>164</v>
      </c>
      <c r="E3961" s="130">
        <v>6</v>
      </c>
      <c r="F3961" s="131">
        <v>13</v>
      </c>
      <c r="G3961" s="132" t="s">
        <v>487</v>
      </c>
      <c r="H3961" s="133">
        <v>6</v>
      </c>
      <c r="I3961" s="128">
        <v>12</v>
      </c>
      <c r="J3961" s="129" t="s">
        <v>487</v>
      </c>
      <c r="K3961" s="134">
        <v>11</v>
      </c>
      <c r="L3961" s="108"/>
      <c r="M3961" s="81">
        <v>15984</v>
      </c>
      <c r="N3961" s="135">
        <v>16954</v>
      </c>
      <c r="O3961" s="136">
        <v>16587</v>
      </c>
      <c r="P3961" s="135">
        <v>16835</v>
      </c>
      <c r="Q3961" s="136">
        <v>20153</v>
      </c>
      <c r="R3961" s="135">
        <v>17829</v>
      </c>
      <c r="S3961" s="136">
        <v>17849</v>
      </c>
      <c r="T3961" s="135">
        <v>18656</v>
      </c>
      <c r="U3961" s="136">
        <v>17813</v>
      </c>
      <c r="V3961" s="135">
        <v>21421</v>
      </c>
      <c r="W3961" s="136">
        <v>20872</v>
      </c>
      <c r="X3961" s="135">
        <v>19388</v>
      </c>
      <c r="Y3961" s="136">
        <v>19311</v>
      </c>
      <c r="Z3961" s="135">
        <v>19185</v>
      </c>
      <c r="AA3961" s="136">
        <v>19263</v>
      </c>
      <c r="AB3961" s="135">
        <v>22834</v>
      </c>
      <c r="AC3961" s="136">
        <v>22334</v>
      </c>
      <c r="AD3961" s="135">
        <v>20520</v>
      </c>
      <c r="AE3961" s="137">
        <v>21327</v>
      </c>
      <c r="AF3961" s="138">
        <v>20434</v>
      </c>
    </row>
    <row r="3962" spans="2:32">
      <c r="B3962" s="114">
        <v>3924</v>
      </c>
      <c r="C3962" s="115">
        <v>3924</v>
      </c>
      <c r="D3962" s="116">
        <v>164</v>
      </c>
      <c r="E3962" s="117">
        <v>6</v>
      </c>
      <c r="F3962" s="118">
        <v>13</v>
      </c>
      <c r="G3962" s="119" t="s">
        <v>487</v>
      </c>
      <c r="H3962" s="120">
        <v>6</v>
      </c>
      <c r="I3962" s="115">
        <v>12</v>
      </c>
      <c r="J3962" s="116" t="s">
        <v>487</v>
      </c>
      <c r="K3962" s="121">
        <v>12</v>
      </c>
      <c r="L3962" s="108"/>
      <c r="M3962" s="122">
        <v>16264</v>
      </c>
      <c r="N3962" s="123">
        <v>17209</v>
      </c>
      <c r="O3962" s="124">
        <v>16919</v>
      </c>
      <c r="P3962" s="123">
        <v>17323</v>
      </c>
      <c r="Q3962" s="124">
        <v>20574</v>
      </c>
      <c r="R3962" s="123">
        <v>18207</v>
      </c>
      <c r="S3962" s="124">
        <v>18133</v>
      </c>
      <c r="T3962" s="123">
        <v>18966</v>
      </c>
      <c r="U3962" s="124">
        <v>18203</v>
      </c>
      <c r="V3962" s="123">
        <v>21856</v>
      </c>
      <c r="W3962" s="124">
        <v>21235</v>
      </c>
      <c r="X3962" s="123">
        <v>19833</v>
      </c>
      <c r="Y3962" s="124">
        <v>19658</v>
      </c>
      <c r="Z3962" s="123">
        <v>19594</v>
      </c>
      <c r="AA3962" s="124">
        <v>19808</v>
      </c>
      <c r="AB3962" s="123">
        <v>23296</v>
      </c>
      <c r="AC3962" s="124">
        <v>22743</v>
      </c>
      <c r="AD3962" s="123">
        <v>20892</v>
      </c>
      <c r="AE3962" s="125">
        <v>21723</v>
      </c>
      <c r="AF3962" s="126">
        <v>20863</v>
      </c>
    </row>
    <row r="3963" spans="2:32">
      <c r="B3963" s="127">
        <v>3925</v>
      </c>
      <c r="C3963" s="128">
        <v>3925</v>
      </c>
      <c r="D3963" s="129">
        <v>164</v>
      </c>
      <c r="E3963" s="130">
        <v>6</v>
      </c>
      <c r="F3963" s="131">
        <v>13</v>
      </c>
      <c r="G3963" s="132" t="s">
        <v>487</v>
      </c>
      <c r="H3963" s="133">
        <v>6</v>
      </c>
      <c r="I3963" s="128">
        <v>12</v>
      </c>
      <c r="J3963" s="129" t="s">
        <v>487</v>
      </c>
      <c r="K3963" s="134">
        <v>13</v>
      </c>
      <c r="L3963" s="108"/>
      <c r="M3963" s="81">
        <v>16470</v>
      </c>
      <c r="N3963" s="135">
        <v>17414</v>
      </c>
      <c r="O3963" s="136">
        <v>17000</v>
      </c>
      <c r="P3963" s="135">
        <v>17645</v>
      </c>
      <c r="Q3963" s="136">
        <v>20855</v>
      </c>
      <c r="R3963" s="135">
        <v>18423</v>
      </c>
      <c r="S3963" s="136">
        <v>18336</v>
      </c>
      <c r="T3963" s="135">
        <v>19181</v>
      </c>
      <c r="U3963" s="136">
        <v>18292</v>
      </c>
      <c r="V3963" s="135">
        <v>22149</v>
      </c>
      <c r="W3963" s="136">
        <v>21382</v>
      </c>
      <c r="X3963" s="135">
        <v>20060</v>
      </c>
      <c r="Y3963" s="136">
        <v>19862</v>
      </c>
      <c r="Z3963" s="135">
        <v>19696</v>
      </c>
      <c r="AA3963" s="136">
        <v>20137</v>
      </c>
      <c r="AB3963" s="135">
        <v>23586</v>
      </c>
      <c r="AC3963" s="136">
        <v>22879</v>
      </c>
      <c r="AD3963" s="135">
        <v>21113</v>
      </c>
      <c r="AE3963" s="137">
        <v>21951</v>
      </c>
      <c r="AF3963" s="138">
        <v>20965</v>
      </c>
    </row>
    <row r="3964" spans="2:32">
      <c r="B3964" s="114">
        <v>3926</v>
      </c>
      <c r="C3964" s="115">
        <v>3926</v>
      </c>
      <c r="D3964" s="116">
        <v>164</v>
      </c>
      <c r="E3964" s="117">
        <v>6</v>
      </c>
      <c r="F3964" s="118">
        <v>13</v>
      </c>
      <c r="G3964" s="119" t="s">
        <v>487</v>
      </c>
      <c r="H3964" s="120">
        <v>6</v>
      </c>
      <c r="I3964" s="115">
        <v>12</v>
      </c>
      <c r="J3964" s="116" t="s">
        <v>487</v>
      </c>
      <c r="K3964" s="121">
        <v>14</v>
      </c>
      <c r="L3964" s="108"/>
      <c r="M3964" s="122">
        <v>16802</v>
      </c>
      <c r="N3964" s="123">
        <v>17705</v>
      </c>
      <c r="O3964" s="124">
        <v>17282</v>
      </c>
      <c r="P3964" s="123">
        <v>18098</v>
      </c>
      <c r="Q3964" s="124">
        <v>21203</v>
      </c>
      <c r="R3964" s="123">
        <v>18751</v>
      </c>
      <c r="S3964" s="124">
        <v>18605</v>
      </c>
      <c r="T3964" s="123">
        <v>19463</v>
      </c>
      <c r="U3964" s="124">
        <v>18585</v>
      </c>
      <c r="V3964" s="123">
        <v>22462</v>
      </c>
      <c r="W3964" s="124">
        <v>21581</v>
      </c>
      <c r="X3964" s="123">
        <v>20374</v>
      </c>
      <c r="Y3964" s="124">
        <v>20110</v>
      </c>
      <c r="Z3964" s="123">
        <v>19946</v>
      </c>
      <c r="AA3964" s="124">
        <v>20561</v>
      </c>
      <c r="AB3964" s="123">
        <v>23877</v>
      </c>
      <c r="AC3964" s="124">
        <v>23067</v>
      </c>
      <c r="AD3964" s="123">
        <v>21320</v>
      </c>
      <c r="AE3964" s="125">
        <v>22180</v>
      </c>
      <c r="AF3964" s="126">
        <v>21202</v>
      </c>
    </row>
    <row r="3965" spans="2:32">
      <c r="B3965" s="127">
        <v>3927</v>
      </c>
      <c r="C3965" s="128">
        <v>3927</v>
      </c>
      <c r="D3965" s="129">
        <v>164</v>
      </c>
      <c r="E3965" s="130">
        <v>6</v>
      </c>
      <c r="F3965" s="131">
        <v>13</v>
      </c>
      <c r="G3965" s="132" t="s">
        <v>487</v>
      </c>
      <c r="H3965" s="133">
        <v>6</v>
      </c>
      <c r="I3965" s="128">
        <v>12</v>
      </c>
      <c r="J3965" s="129" t="s">
        <v>487</v>
      </c>
      <c r="K3965" s="134">
        <v>15</v>
      </c>
      <c r="L3965" s="108"/>
      <c r="M3965" s="81">
        <v>17082</v>
      </c>
      <c r="N3965" s="135">
        <v>17883</v>
      </c>
      <c r="O3965" s="136">
        <v>17490</v>
      </c>
      <c r="P3965" s="135">
        <v>18521</v>
      </c>
      <c r="Q3965" s="136">
        <v>21513</v>
      </c>
      <c r="R3965" s="135">
        <v>19029</v>
      </c>
      <c r="S3965" s="136">
        <v>18910</v>
      </c>
      <c r="T3965" s="135">
        <v>19609</v>
      </c>
      <c r="U3965" s="136">
        <v>18781</v>
      </c>
      <c r="V3965" s="135">
        <v>22761</v>
      </c>
      <c r="W3965" s="136">
        <v>21768</v>
      </c>
      <c r="X3965" s="135">
        <v>20636</v>
      </c>
      <c r="Y3965" s="136">
        <v>20376</v>
      </c>
      <c r="Z3965" s="135">
        <v>20120</v>
      </c>
      <c r="AA3965" s="136">
        <v>20961</v>
      </c>
      <c r="AB3965" s="135">
        <v>24153</v>
      </c>
      <c r="AC3965" s="136">
        <v>23228</v>
      </c>
      <c r="AD3965" s="135">
        <v>21562</v>
      </c>
      <c r="AE3965" s="137">
        <v>22265</v>
      </c>
      <c r="AF3965" s="138">
        <v>21365</v>
      </c>
    </row>
    <row r="3966" spans="2:32">
      <c r="B3966" s="114">
        <v>3928</v>
      </c>
      <c r="C3966" s="115">
        <v>3928</v>
      </c>
      <c r="D3966" s="116">
        <v>164</v>
      </c>
      <c r="E3966" s="117">
        <v>6</v>
      </c>
      <c r="F3966" s="118">
        <v>13</v>
      </c>
      <c r="G3966" s="119" t="s">
        <v>487</v>
      </c>
      <c r="H3966" s="120">
        <v>6</v>
      </c>
      <c r="I3966" s="115">
        <v>12</v>
      </c>
      <c r="J3966" s="116" t="s">
        <v>487</v>
      </c>
      <c r="K3966" s="121">
        <v>16</v>
      </c>
      <c r="L3966" s="108"/>
      <c r="M3966" s="122">
        <v>17463</v>
      </c>
      <c r="N3966" s="123">
        <v>18115</v>
      </c>
      <c r="O3966" s="124">
        <v>17665</v>
      </c>
      <c r="P3966" s="123">
        <v>18952</v>
      </c>
      <c r="Q3966" s="124">
        <v>21790</v>
      </c>
      <c r="R3966" s="123">
        <v>19352</v>
      </c>
      <c r="S3966" s="124">
        <v>19143</v>
      </c>
      <c r="T3966" s="123">
        <v>19756</v>
      </c>
      <c r="U3966" s="124">
        <v>18905</v>
      </c>
      <c r="V3966" s="123">
        <v>22991</v>
      </c>
      <c r="W3966" s="124">
        <v>22363</v>
      </c>
      <c r="X3966" s="123">
        <v>20876</v>
      </c>
      <c r="Y3966" s="124">
        <v>20489</v>
      </c>
      <c r="Z3966" s="123">
        <v>20177</v>
      </c>
      <c r="AA3966" s="124">
        <v>21292</v>
      </c>
      <c r="AB3966" s="123">
        <v>24317</v>
      </c>
      <c r="AC3966" s="124">
        <v>23815</v>
      </c>
      <c r="AD3966" s="123">
        <v>21604</v>
      </c>
      <c r="AE3966" s="125">
        <v>22248</v>
      </c>
      <c r="AF3966" s="126">
        <v>21395</v>
      </c>
    </row>
    <row r="3967" spans="2:32">
      <c r="B3967" s="127">
        <v>3929</v>
      </c>
      <c r="C3967" s="128">
        <v>3929</v>
      </c>
      <c r="D3967" s="129">
        <v>164</v>
      </c>
      <c r="E3967" s="130">
        <v>6</v>
      </c>
      <c r="F3967" s="131">
        <v>13</v>
      </c>
      <c r="G3967" s="132" t="s">
        <v>487</v>
      </c>
      <c r="H3967" s="133">
        <v>6</v>
      </c>
      <c r="I3967" s="128">
        <v>12</v>
      </c>
      <c r="J3967" s="129" t="s">
        <v>487</v>
      </c>
      <c r="K3967" s="134">
        <v>17</v>
      </c>
      <c r="L3967" s="108"/>
      <c r="M3967" s="81">
        <v>17908</v>
      </c>
      <c r="N3967" s="135">
        <v>18481</v>
      </c>
      <c r="O3967" s="136">
        <v>18062</v>
      </c>
      <c r="P3967" s="135">
        <v>19591</v>
      </c>
      <c r="Q3967" s="136">
        <v>22186</v>
      </c>
      <c r="R3967" s="135">
        <v>19705</v>
      </c>
      <c r="S3967" s="136">
        <v>19490</v>
      </c>
      <c r="T3967" s="135">
        <v>20145</v>
      </c>
      <c r="U3967" s="136">
        <v>19393</v>
      </c>
      <c r="V3967" s="135">
        <v>23395</v>
      </c>
      <c r="W3967" s="136">
        <v>22636</v>
      </c>
      <c r="X3967" s="135">
        <v>21295</v>
      </c>
      <c r="Y3967" s="136">
        <v>20822</v>
      </c>
      <c r="Z3967" s="135">
        <v>20700</v>
      </c>
      <c r="AA3967" s="136">
        <v>21980</v>
      </c>
      <c r="AB3967" s="135">
        <v>24693</v>
      </c>
      <c r="AC3967" s="136">
        <v>24117</v>
      </c>
      <c r="AD3967" s="135">
        <v>21942</v>
      </c>
      <c r="AE3967" s="137">
        <v>22674</v>
      </c>
      <c r="AF3967" s="138">
        <v>21928</v>
      </c>
    </row>
    <row r="3968" spans="2:32">
      <c r="B3968" s="114">
        <v>3930</v>
      </c>
      <c r="C3968" s="115">
        <v>3930</v>
      </c>
      <c r="D3968" s="116">
        <v>164</v>
      </c>
      <c r="E3968" s="117">
        <v>6</v>
      </c>
      <c r="F3968" s="118">
        <v>13</v>
      </c>
      <c r="G3968" s="119" t="s">
        <v>487</v>
      </c>
      <c r="H3968" s="120">
        <v>6</v>
      </c>
      <c r="I3968" s="115">
        <v>12</v>
      </c>
      <c r="J3968" s="116" t="s">
        <v>487</v>
      </c>
      <c r="K3968" s="121">
        <v>18</v>
      </c>
      <c r="L3968" s="108"/>
      <c r="M3968" s="122">
        <v>17766</v>
      </c>
      <c r="N3968" s="123">
        <v>18336</v>
      </c>
      <c r="O3968" s="124">
        <v>18158</v>
      </c>
      <c r="P3968" s="123">
        <v>19864</v>
      </c>
      <c r="Q3968" s="124">
        <v>22198</v>
      </c>
      <c r="R3968" s="123">
        <v>19592</v>
      </c>
      <c r="S3968" s="124">
        <v>19591</v>
      </c>
      <c r="T3968" s="123">
        <v>20323</v>
      </c>
      <c r="U3968" s="124">
        <v>19716</v>
      </c>
      <c r="V3968" s="123">
        <v>23595</v>
      </c>
      <c r="W3968" s="124">
        <v>22528</v>
      </c>
      <c r="X3968" s="123">
        <v>21273</v>
      </c>
      <c r="Y3968" s="124">
        <v>21222</v>
      </c>
      <c r="Z3968" s="123">
        <v>21296</v>
      </c>
      <c r="AA3968" s="124">
        <v>22601</v>
      </c>
      <c r="AB3968" s="123">
        <v>25087</v>
      </c>
      <c r="AC3968" s="124">
        <v>24122</v>
      </c>
      <c r="AD3968" s="123">
        <v>22438</v>
      </c>
      <c r="AE3968" s="125">
        <v>23200</v>
      </c>
      <c r="AF3968" s="126">
        <v>22586</v>
      </c>
    </row>
    <row r="3969" spans="2:32">
      <c r="B3969" s="127">
        <v>3931</v>
      </c>
      <c r="C3969" s="128">
        <v>3931</v>
      </c>
      <c r="D3969" s="129">
        <v>164</v>
      </c>
      <c r="E3969" s="130">
        <v>6</v>
      </c>
      <c r="F3969" s="131">
        <v>13</v>
      </c>
      <c r="G3969" s="132" t="s">
        <v>487</v>
      </c>
      <c r="H3969" s="133">
        <v>6</v>
      </c>
      <c r="I3969" s="128">
        <v>12</v>
      </c>
      <c r="J3969" s="129" t="s">
        <v>487</v>
      </c>
      <c r="K3969" s="134">
        <v>19</v>
      </c>
      <c r="L3969" s="108"/>
      <c r="M3969" s="81">
        <v>17577</v>
      </c>
      <c r="N3969" s="135">
        <v>18299</v>
      </c>
      <c r="O3969" s="136">
        <v>18272</v>
      </c>
      <c r="P3969" s="135">
        <v>19713</v>
      </c>
      <c r="Q3969" s="136">
        <v>22131</v>
      </c>
      <c r="R3969" s="135">
        <v>19578</v>
      </c>
      <c r="S3969" s="136">
        <v>19722</v>
      </c>
      <c r="T3969" s="135">
        <v>20440</v>
      </c>
      <c r="U3969" s="136">
        <v>20039</v>
      </c>
      <c r="V3969" s="135">
        <v>23616</v>
      </c>
      <c r="W3969" s="136">
        <v>22869</v>
      </c>
      <c r="X3969" s="135">
        <v>21598</v>
      </c>
      <c r="Y3969" s="136">
        <v>21779</v>
      </c>
      <c r="Z3969" s="135">
        <v>21931</v>
      </c>
      <c r="AA3969" s="136">
        <v>22954</v>
      </c>
      <c r="AB3969" s="135">
        <v>25445</v>
      </c>
      <c r="AC3969" s="136">
        <v>24704</v>
      </c>
      <c r="AD3969" s="135">
        <v>23180</v>
      </c>
      <c r="AE3969" s="137">
        <v>23807</v>
      </c>
      <c r="AF3969" s="138">
        <v>23356</v>
      </c>
    </row>
    <row r="3970" spans="2:32">
      <c r="B3970" s="114">
        <v>3932</v>
      </c>
      <c r="C3970" s="115">
        <v>3932</v>
      </c>
      <c r="D3970" s="116">
        <v>164</v>
      </c>
      <c r="E3970" s="117">
        <v>6</v>
      </c>
      <c r="F3970" s="118">
        <v>13</v>
      </c>
      <c r="G3970" s="119" t="s">
        <v>487</v>
      </c>
      <c r="H3970" s="120">
        <v>6</v>
      </c>
      <c r="I3970" s="115">
        <v>12</v>
      </c>
      <c r="J3970" s="116" t="s">
        <v>487</v>
      </c>
      <c r="K3970" s="121">
        <v>20</v>
      </c>
      <c r="L3970" s="108"/>
      <c r="M3970" s="122">
        <v>17363</v>
      </c>
      <c r="N3970" s="123">
        <v>18088</v>
      </c>
      <c r="O3970" s="124">
        <v>18015</v>
      </c>
      <c r="P3970" s="123">
        <v>19474</v>
      </c>
      <c r="Q3970" s="124">
        <v>21899</v>
      </c>
      <c r="R3970" s="123">
        <v>19515</v>
      </c>
      <c r="S3970" s="124">
        <v>19769</v>
      </c>
      <c r="T3970" s="123">
        <v>20352</v>
      </c>
      <c r="U3970" s="124">
        <v>19988</v>
      </c>
      <c r="V3970" s="123">
        <v>23584</v>
      </c>
      <c r="W3970" s="124">
        <v>23007</v>
      </c>
      <c r="X3970" s="123">
        <v>21959</v>
      </c>
      <c r="Y3970" s="124">
        <v>22310</v>
      </c>
      <c r="Z3970" s="123">
        <v>22219</v>
      </c>
      <c r="AA3970" s="124">
        <v>23231</v>
      </c>
      <c r="AB3970" s="123">
        <v>25767</v>
      </c>
      <c r="AC3970" s="124">
        <v>25279</v>
      </c>
      <c r="AD3970" s="123">
        <v>23924</v>
      </c>
      <c r="AE3970" s="125">
        <v>24423</v>
      </c>
      <c r="AF3970" s="126">
        <v>23779</v>
      </c>
    </row>
    <row r="3971" spans="2:32">
      <c r="B3971" s="127">
        <v>3933</v>
      </c>
      <c r="C3971" s="128">
        <v>3933</v>
      </c>
      <c r="D3971" s="129">
        <v>164</v>
      </c>
      <c r="E3971" s="130">
        <v>6</v>
      </c>
      <c r="F3971" s="131">
        <v>13</v>
      </c>
      <c r="G3971" s="132" t="s">
        <v>487</v>
      </c>
      <c r="H3971" s="133">
        <v>6</v>
      </c>
      <c r="I3971" s="128">
        <v>12</v>
      </c>
      <c r="J3971" s="129" t="s">
        <v>487</v>
      </c>
      <c r="K3971" s="134">
        <v>21</v>
      </c>
      <c r="L3971" s="108"/>
      <c r="M3971" s="81">
        <v>16799</v>
      </c>
      <c r="N3971" s="135">
        <v>17526</v>
      </c>
      <c r="O3971" s="136">
        <v>17594</v>
      </c>
      <c r="P3971" s="135">
        <v>18960</v>
      </c>
      <c r="Q3971" s="136">
        <v>21150</v>
      </c>
      <c r="R3971" s="135">
        <v>19133</v>
      </c>
      <c r="S3971" s="136">
        <v>19563</v>
      </c>
      <c r="T3971" s="135">
        <v>20075</v>
      </c>
      <c r="U3971" s="136">
        <v>19876</v>
      </c>
      <c r="V3971" s="135">
        <v>23125</v>
      </c>
      <c r="W3971" s="136">
        <v>22981</v>
      </c>
      <c r="X3971" s="135">
        <v>22084</v>
      </c>
      <c r="Y3971" s="136">
        <v>22638</v>
      </c>
      <c r="Z3971" s="135">
        <v>22576</v>
      </c>
      <c r="AA3971" s="136">
        <v>23386</v>
      </c>
      <c r="AB3971" s="135">
        <v>25698</v>
      </c>
      <c r="AC3971" s="136">
        <v>25655</v>
      </c>
      <c r="AD3971" s="135">
        <v>24559</v>
      </c>
      <c r="AE3971" s="137">
        <v>24952</v>
      </c>
      <c r="AF3971" s="138">
        <v>24360</v>
      </c>
    </row>
    <row r="3972" spans="2:32">
      <c r="B3972" s="114">
        <v>3934</v>
      </c>
      <c r="C3972" s="115">
        <v>3934</v>
      </c>
      <c r="D3972" s="116">
        <v>164</v>
      </c>
      <c r="E3972" s="117">
        <v>6</v>
      </c>
      <c r="F3972" s="118">
        <v>13</v>
      </c>
      <c r="G3972" s="119" t="s">
        <v>487</v>
      </c>
      <c r="H3972" s="120">
        <v>6</v>
      </c>
      <c r="I3972" s="115">
        <v>12</v>
      </c>
      <c r="J3972" s="116" t="s">
        <v>487</v>
      </c>
      <c r="K3972" s="121">
        <v>22</v>
      </c>
      <c r="L3972" s="108"/>
      <c r="M3972" s="122">
        <v>15844</v>
      </c>
      <c r="N3972" s="123">
        <v>16643</v>
      </c>
      <c r="O3972" s="124">
        <v>17066</v>
      </c>
      <c r="P3972" s="123">
        <v>18268</v>
      </c>
      <c r="Q3972" s="124">
        <v>20075</v>
      </c>
      <c r="R3972" s="123">
        <v>18264</v>
      </c>
      <c r="S3972" s="124">
        <v>18755</v>
      </c>
      <c r="T3972" s="123">
        <v>19362</v>
      </c>
      <c r="U3972" s="124">
        <v>19558</v>
      </c>
      <c r="V3972" s="123">
        <v>22225</v>
      </c>
      <c r="W3972" s="124">
        <v>22252</v>
      </c>
      <c r="X3972" s="123">
        <v>21528</v>
      </c>
      <c r="Y3972" s="124">
        <v>22170</v>
      </c>
      <c r="Z3972" s="123">
        <v>22530</v>
      </c>
      <c r="AA3972" s="124">
        <v>23107</v>
      </c>
      <c r="AB3972" s="123">
        <v>25020</v>
      </c>
      <c r="AC3972" s="124">
        <v>25177</v>
      </c>
      <c r="AD3972" s="123">
        <v>24277</v>
      </c>
      <c r="AE3972" s="125">
        <v>24733</v>
      </c>
      <c r="AF3972" s="126">
        <v>24467</v>
      </c>
    </row>
    <row r="3973" spans="2:32">
      <c r="B3973" s="127">
        <v>3935</v>
      </c>
      <c r="C3973" s="128">
        <v>3935</v>
      </c>
      <c r="D3973" s="129">
        <v>164</v>
      </c>
      <c r="E3973" s="130">
        <v>6</v>
      </c>
      <c r="F3973" s="131">
        <v>13</v>
      </c>
      <c r="G3973" s="132" t="s">
        <v>487</v>
      </c>
      <c r="H3973" s="133">
        <v>6</v>
      </c>
      <c r="I3973" s="128">
        <v>12</v>
      </c>
      <c r="J3973" s="129" t="s">
        <v>487</v>
      </c>
      <c r="K3973" s="134">
        <v>23</v>
      </c>
      <c r="L3973" s="108"/>
      <c r="M3973" s="81">
        <v>14536</v>
      </c>
      <c r="N3973" s="135">
        <v>15393</v>
      </c>
      <c r="O3973" s="136">
        <v>16158</v>
      </c>
      <c r="P3973" s="135">
        <v>17130</v>
      </c>
      <c r="Q3973" s="136">
        <v>18439</v>
      </c>
      <c r="R3973" s="135">
        <v>16944</v>
      </c>
      <c r="S3973" s="136">
        <v>17555</v>
      </c>
      <c r="T3973" s="135">
        <v>18125</v>
      </c>
      <c r="U3973" s="136">
        <v>18723</v>
      </c>
      <c r="V3973" s="135">
        <v>20631</v>
      </c>
      <c r="W3973" s="136">
        <v>20885</v>
      </c>
      <c r="X3973" s="135">
        <v>20327</v>
      </c>
      <c r="Y3973" s="136">
        <v>21102</v>
      </c>
      <c r="Z3973" s="135">
        <v>21778</v>
      </c>
      <c r="AA3973" s="136">
        <v>22101</v>
      </c>
      <c r="AB3973" s="135">
        <v>23479</v>
      </c>
      <c r="AC3973" s="136">
        <v>23907</v>
      </c>
      <c r="AD3973" s="135">
        <v>23280</v>
      </c>
      <c r="AE3973" s="137">
        <v>23697</v>
      </c>
      <c r="AF3973" s="138">
        <v>23783</v>
      </c>
    </row>
    <row r="3974" spans="2:32">
      <c r="B3974" s="114">
        <v>3936</v>
      </c>
      <c r="C3974" s="115">
        <v>3936</v>
      </c>
      <c r="D3974" s="116">
        <v>164</v>
      </c>
      <c r="E3974" s="117">
        <v>6</v>
      </c>
      <c r="F3974" s="118">
        <v>13</v>
      </c>
      <c r="G3974" s="119" t="s">
        <v>487</v>
      </c>
      <c r="H3974" s="120">
        <v>6</v>
      </c>
      <c r="I3974" s="115">
        <v>12</v>
      </c>
      <c r="J3974" s="116" t="s">
        <v>487</v>
      </c>
      <c r="K3974" s="121">
        <v>24</v>
      </c>
      <c r="L3974" s="108"/>
      <c r="M3974" s="122">
        <v>13560</v>
      </c>
      <c r="N3974" s="123">
        <v>14310</v>
      </c>
      <c r="O3974" s="124">
        <v>15181</v>
      </c>
      <c r="P3974" s="123">
        <v>16169</v>
      </c>
      <c r="Q3974" s="124">
        <v>17176</v>
      </c>
      <c r="R3974" s="123">
        <v>15911</v>
      </c>
      <c r="S3974" s="124">
        <v>16493</v>
      </c>
      <c r="T3974" s="123">
        <v>17018</v>
      </c>
      <c r="U3974" s="124">
        <v>17732</v>
      </c>
      <c r="V3974" s="123">
        <v>19376</v>
      </c>
      <c r="W3974" s="124">
        <v>19731</v>
      </c>
      <c r="X3974" s="123">
        <v>19338</v>
      </c>
      <c r="Y3974" s="124">
        <v>20124</v>
      </c>
      <c r="Z3974" s="123">
        <v>20833</v>
      </c>
      <c r="AA3974" s="124">
        <v>21187</v>
      </c>
      <c r="AB3974" s="123">
        <v>22267</v>
      </c>
      <c r="AC3974" s="124">
        <v>22800</v>
      </c>
      <c r="AD3974" s="123">
        <v>22351</v>
      </c>
      <c r="AE3974" s="125">
        <v>22709</v>
      </c>
      <c r="AF3974" s="126">
        <v>22871</v>
      </c>
    </row>
    <row r="3975" spans="2:32">
      <c r="B3975" s="127">
        <v>3937</v>
      </c>
      <c r="C3975" s="128">
        <v>3937</v>
      </c>
      <c r="D3975" s="129">
        <v>165</v>
      </c>
      <c r="E3975" s="130">
        <v>6</v>
      </c>
      <c r="F3975" s="131">
        <v>14</v>
      </c>
      <c r="G3975" s="132" t="s">
        <v>487</v>
      </c>
      <c r="H3975" s="133">
        <v>6</v>
      </c>
      <c r="I3975" s="128">
        <v>13</v>
      </c>
      <c r="J3975" s="129" t="s">
        <v>487</v>
      </c>
      <c r="K3975" s="134">
        <v>1</v>
      </c>
      <c r="L3975" s="108"/>
      <c r="M3975" s="81">
        <v>12867</v>
      </c>
      <c r="N3975" s="135">
        <v>13854</v>
      </c>
      <c r="O3975" s="136">
        <v>14561</v>
      </c>
      <c r="P3975" s="135">
        <v>15538</v>
      </c>
      <c r="Q3975" s="136">
        <v>16308</v>
      </c>
      <c r="R3975" s="135">
        <v>15108</v>
      </c>
      <c r="S3975" s="136">
        <v>15531</v>
      </c>
      <c r="T3975" s="135">
        <v>16366</v>
      </c>
      <c r="U3975" s="136">
        <v>16639</v>
      </c>
      <c r="V3975" s="135">
        <v>18763</v>
      </c>
      <c r="W3975" s="136">
        <v>19137</v>
      </c>
      <c r="X3975" s="135">
        <v>18537</v>
      </c>
      <c r="Y3975" s="136">
        <v>19190</v>
      </c>
      <c r="Z3975" s="135">
        <v>19230</v>
      </c>
      <c r="AA3975" s="136">
        <v>20371</v>
      </c>
      <c r="AB3975" s="135">
        <v>21988</v>
      </c>
      <c r="AC3975" s="136">
        <v>22324</v>
      </c>
      <c r="AD3975" s="135">
        <v>21440</v>
      </c>
      <c r="AE3975" s="137">
        <v>21803</v>
      </c>
      <c r="AF3975" s="138">
        <v>20988</v>
      </c>
    </row>
    <row r="3976" spans="2:32">
      <c r="B3976" s="114">
        <v>3938</v>
      </c>
      <c r="C3976" s="115">
        <v>3938</v>
      </c>
      <c r="D3976" s="116">
        <v>165</v>
      </c>
      <c r="E3976" s="117">
        <v>6</v>
      </c>
      <c r="F3976" s="118">
        <v>14</v>
      </c>
      <c r="G3976" s="119" t="s">
        <v>487</v>
      </c>
      <c r="H3976" s="120">
        <v>6</v>
      </c>
      <c r="I3976" s="115">
        <v>13</v>
      </c>
      <c r="J3976" s="116" t="s">
        <v>487</v>
      </c>
      <c r="K3976" s="121">
        <v>2</v>
      </c>
      <c r="L3976" s="108"/>
      <c r="M3976" s="122">
        <v>12533</v>
      </c>
      <c r="N3976" s="123">
        <v>13460</v>
      </c>
      <c r="O3976" s="124">
        <v>14103</v>
      </c>
      <c r="P3976" s="123">
        <v>15036</v>
      </c>
      <c r="Q3976" s="124">
        <v>15795</v>
      </c>
      <c r="R3976" s="123">
        <v>14713</v>
      </c>
      <c r="S3976" s="124">
        <v>15077</v>
      </c>
      <c r="T3976" s="123">
        <v>15881</v>
      </c>
      <c r="U3976" s="124">
        <v>16100</v>
      </c>
      <c r="V3976" s="123">
        <v>18150</v>
      </c>
      <c r="W3976" s="124">
        <v>18512</v>
      </c>
      <c r="X3976" s="123">
        <v>18024</v>
      </c>
      <c r="Y3976" s="124">
        <v>18615</v>
      </c>
      <c r="Z3976" s="123">
        <v>18598</v>
      </c>
      <c r="AA3976" s="124">
        <v>19715</v>
      </c>
      <c r="AB3976" s="123">
        <v>21273</v>
      </c>
      <c r="AC3976" s="124">
        <v>21587</v>
      </c>
      <c r="AD3976" s="123">
        <v>20788</v>
      </c>
      <c r="AE3976" s="125">
        <v>21114</v>
      </c>
      <c r="AF3976" s="126">
        <v>20303</v>
      </c>
    </row>
    <row r="3977" spans="2:32">
      <c r="B3977" s="127">
        <v>3939</v>
      </c>
      <c r="C3977" s="128">
        <v>3939</v>
      </c>
      <c r="D3977" s="129">
        <v>165</v>
      </c>
      <c r="E3977" s="130">
        <v>6</v>
      </c>
      <c r="F3977" s="131">
        <v>14</v>
      </c>
      <c r="G3977" s="132" t="s">
        <v>487</v>
      </c>
      <c r="H3977" s="133">
        <v>6</v>
      </c>
      <c r="I3977" s="128">
        <v>13</v>
      </c>
      <c r="J3977" s="129" t="s">
        <v>487</v>
      </c>
      <c r="K3977" s="134">
        <v>3</v>
      </c>
      <c r="L3977" s="108"/>
      <c r="M3977" s="81">
        <v>12348</v>
      </c>
      <c r="N3977" s="135">
        <v>13191</v>
      </c>
      <c r="O3977" s="136">
        <v>13766</v>
      </c>
      <c r="P3977" s="135">
        <v>14744</v>
      </c>
      <c r="Q3977" s="136">
        <v>15454</v>
      </c>
      <c r="R3977" s="135">
        <v>14495</v>
      </c>
      <c r="S3977" s="136">
        <v>14828</v>
      </c>
      <c r="T3977" s="135">
        <v>15522</v>
      </c>
      <c r="U3977" s="136">
        <v>15684</v>
      </c>
      <c r="V3977" s="135">
        <v>17715</v>
      </c>
      <c r="W3977" s="136">
        <v>18035</v>
      </c>
      <c r="X3977" s="135">
        <v>17654</v>
      </c>
      <c r="Y3977" s="136">
        <v>18199</v>
      </c>
      <c r="Z3977" s="135">
        <v>18072</v>
      </c>
      <c r="AA3977" s="136">
        <v>19229</v>
      </c>
      <c r="AB3977" s="135">
        <v>20702</v>
      </c>
      <c r="AC3977" s="136">
        <v>20974</v>
      </c>
      <c r="AD3977" s="135">
        <v>20285</v>
      </c>
      <c r="AE3977" s="137">
        <v>20527</v>
      </c>
      <c r="AF3977" s="138">
        <v>19718</v>
      </c>
    </row>
    <row r="3978" spans="2:32">
      <c r="B3978" s="114">
        <v>3940</v>
      </c>
      <c r="C3978" s="115">
        <v>3940</v>
      </c>
      <c r="D3978" s="116">
        <v>165</v>
      </c>
      <c r="E3978" s="117">
        <v>6</v>
      </c>
      <c r="F3978" s="118">
        <v>14</v>
      </c>
      <c r="G3978" s="119" t="s">
        <v>487</v>
      </c>
      <c r="H3978" s="120">
        <v>6</v>
      </c>
      <c r="I3978" s="115">
        <v>13</v>
      </c>
      <c r="J3978" s="116" t="s">
        <v>487</v>
      </c>
      <c r="K3978" s="121">
        <v>4</v>
      </c>
      <c r="L3978" s="108"/>
      <c r="M3978" s="122">
        <v>12344</v>
      </c>
      <c r="N3978" s="123">
        <v>13038</v>
      </c>
      <c r="O3978" s="124">
        <v>13538</v>
      </c>
      <c r="P3978" s="123">
        <v>14683</v>
      </c>
      <c r="Q3978" s="124">
        <v>15307</v>
      </c>
      <c r="R3978" s="123">
        <v>14393</v>
      </c>
      <c r="S3978" s="124">
        <v>14655</v>
      </c>
      <c r="T3978" s="123">
        <v>15169</v>
      </c>
      <c r="U3978" s="124">
        <v>15271</v>
      </c>
      <c r="V3978" s="123">
        <v>17334</v>
      </c>
      <c r="W3978" s="124">
        <v>17651</v>
      </c>
      <c r="X3978" s="123">
        <v>17196</v>
      </c>
      <c r="Y3978" s="124">
        <v>17635</v>
      </c>
      <c r="Z3978" s="123">
        <v>17403</v>
      </c>
      <c r="AA3978" s="124">
        <v>18725</v>
      </c>
      <c r="AB3978" s="123">
        <v>20008</v>
      </c>
      <c r="AC3978" s="124">
        <v>20293</v>
      </c>
      <c r="AD3978" s="123">
        <v>19503</v>
      </c>
      <c r="AE3978" s="125">
        <v>19639</v>
      </c>
      <c r="AF3978" s="126">
        <v>18900</v>
      </c>
    </row>
    <row r="3979" spans="2:32">
      <c r="B3979" s="127">
        <v>3941</v>
      </c>
      <c r="C3979" s="128">
        <v>3941</v>
      </c>
      <c r="D3979" s="129">
        <v>165</v>
      </c>
      <c r="E3979" s="130">
        <v>6</v>
      </c>
      <c r="F3979" s="131">
        <v>14</v>
      </c>
      <c r="G3979" s="132" t="s">
        <v>487</v>
      </c>
      <c r="H3979" s="133">
        <v>6</v>
      </c>
      <c r="I3979" s="128">
        <v>13</v>
      </c>
      <c r="J3979" s="129" t="s">
        <v>487</v>
      </c>
      <c r="K3979" s="134">
        <v>5</v>
      </c>
      <c r="L3979" s="108"/>
      <c r="M3979" s="81">
        <v>12575</v>
      </c>
      <c r="N3979" s="135">
        <v>12953</v>
      </c>
      <c r="O3979" s="136">
        <v>13304</v>
      </c>
      <c r="P3979" s="135">
        <v>14895</v>
      </c>
      <c r="Q3979" s="136">
        <v>15443</v>
      </c>
      <c r="R3979" s="135">
        <v>14493</v>
      </c>
      <c r="S3979" s="136">
        <v>14702</v>
      </c>
      <c r="T3979" s="135">
        <v>14837</v>
      </c>
      <c r="U3979" s="136">
        <v>14842</v>
      </c>
      <c r="V3979" s="135">
        <v>17190</v>
      </c>
      <c r="W3979" s="136">
        <v>17434</v>
      </c>
      <c r="X3979" s="135">
        <v>16905</v>
      </c>
      <c r="Y3979" s="136">
        <v>17216</v>
      </c>
      <c r="Z3979" s="135">
        <v>16648</v>
      </c>
      <c r="AA3979" s="136">
        <v>18435</v>
      </c>
      <c r="AB3979" s="135">
        <v>19498</v>
      </c>
      <c r="AC3979" s="136">
        <v>19721</v>
      </c>
      <c r="AD3979" s="135">
        <v>18833</v>
      </c>
      <c r="AE3979" s="137">
        <v>18672</v>
      </c>
      <c r="AF3979" s="138">
        <v>17971</v>
      </c>
    </row>
    <row r="3980" spans="2:32">
      <c r="B3980" s="114">
        <v>3942</v>
      </c>
      <c r="C3980" s="115">
        <v>3942</v>
      </c>
      <c r="D3980" s="116">
        <v>165</v>
      </c>
      <c r="E3980" s="117">
        <v>6</v>
      </c>
      <c r="F3980" s="118">
        <v>14</v>
      </c>
      <c r="G3980" s="119" t="s">
        <v>487</v>
      </c>
      <c r="H3980" s="120">
        <v>6</v>
      </c>
      <c r="I3980" s="115">
        <v>13</v>
      </c>
      <c r="J3980" s="116" t="s">
        <v>487</v>
      </c>
      <c r="K3980" s="121">
        <v>6</v>
      </c>
      <c r="L3980" s="108"/>
      <c r="M3980" s="122">
        <v>13457</v>
      </c>
      <c r="N3980" s="123">
        <v>13212</v>
      </c>
      <c r="O3980" s="124">
        <v>13410</v>
      </c>
      <c r="P3980" s="123">
        <v>15840</v>
      </c>
      <c r="Q3980" s="124">
        <v>16332</v>
      </c>
      <c r="R3980" s="123">
        <v>15208</v>
      </c>
      <c r="S3980" s="124">
        <v>15417</v>
      </c>
      <c r="T3980" s="123">
        <v>14857</v>
      </c>
      <c r="U3980" s="124">
        <v>14728</v>
      </c>
      <c r="V3980" s="123">
        <v>17756</v>
      </c>
      <c r="W3980" s="124">
        <v>17988</v>
      </c>
      <c r="X3980" s="123">
        <v>17181</v>
      </c>
      <c r="Y3980" s="124">
        <v>17405</v>
      </c>
      <c r="Z3980" s="123">
        <v>16201</v>
      </c>
      <c r="AA3980" s="124">
        <v>18845</v>
      </c>
      <c r="AB3980" s="123">
        <v>19686</v>
      </c>
      <c r="AC3980" s="124">
        <v>19882</v>
      </c>
      <c r="AD3980" s="123">
        <v>18768</v>
      </c>
      <c r="AE3980" s="125">
        <v>17987</v>
      </c>
      <c r="AF3980" s="126">
        <v>17360</v>
      </c>
    </row>
    <row r="3981" spans="2:32">
      <c r="B3981" s="127">
        <v>3943</v>
      </c>
      <c r="C3981" s="128">
        <v>3943</v>
      </c>
      <c r="D3981" s="129">
        <v>165</v>
      </c>
      <c r="E3981" s="130">
        <v>6</v>
      </c>
      <c r="F3981" s="131">
        <v>14</v>
      </c>
      <c r="G3981" s="132" t="s">
        <v>487</v>
      </c>
      <c r="H3981" s="133">
        <v>6</v>
      </c>
      <c r="I3981" s="128">
        <v>13</v>
      </c>
      <c r="J3981" s="129" t="s">
        <v>487</v>
      </c>
      <c r="K3981" s="134">
        <v>7</v>
      </c>
      <c r="L3981" s="108"/>
      <c r="M3981" s="81">
        <v>14483</v>
      </c>
      <c r="N3981" s="135">
        <v>13621</v>
      </c>
      <c r="O3981" s="136">
        <v>13828</v>
      </c>
      <c r="P3981" s="135">
        <v>17134</v>
      </c>
      <c r="Q3981" s="136">
        <v>17542</v>
      </c>
      <c r="R3981" s="135">
        <v>16152</v>
      </c>
      <c r="S3981" s="136">
        <v>16402</v>
      </c>
      <c r="T3981" s="135">
        <v>15088</v>
      </c>
      <c r="U3981" s="136">
        <v>14894</v>
      </c>
      <c r="V3981" s="135">
        <v>18680</v>
      </c>
      <c r="W3981" s="136">
        <v>18905</v>
      </c>
      <c r="X3981" s="135">
        <v>17719</v>
      </c>
      <c r="Y3981" s="136">
        <v>17988</v>
      </c>
      <c r="Z3981" s="135">
        <v>16134</v>
      </c>
      <c r="AA3981" s="136">
        <v>19693</v>
      </c>
      <c r="AB3981" s="135">
        <v>20310</v>
      </c>
      <c r="AC3981" s="136">
        <v>20456</v>
      </c>
      <c r="AD3981" s="135">
        <v>19174</v>
      </c>
      <c r="AE3981" s="137">
        <v>17633</v>
      </c>
      <c r="AF3981" s="138">
        <v>17193</v>
      </c>
    </row>
    <row r="3982" spans="2:32">
      <c r="B3982" s="114">
        <v>3944</v>
      </c>
      <c r="C3982" s="115">
        <v>3944</v>
      </c>
      <c r="D3982" s="116">
        <v>165</v>
      </c>
      <c r="E3982" s="117">
        <v>6</v>
      </c>
      <c r="F3982" s="118">
        <v>14</v>
      </c>
      <c r="G3982" s="119" t="s">
        <v>487</v>
      </c>
      <c r="H3982" s="120">
        <v>6</v>
      </c>
      <c r="I3982" s="115">
        <v>13</v>
      </c>
      <c r="J3982" s="116" t="s">
        <v>487</v>
      </c>
      <c r="K3982" s="121">
        <v>8</v>
      </c>
      <c r="L3982" s="108"/>
      <c r="M3982" s="122">
        <v>15059</v>
      </c>
      <c r="N3982" s="123">
        <v>14402</v>
      </c>
      <c r="O3982" s="124">
        <v>14641</v>
      </c>
      <c r="P3982" s="123">
        <v>18225</v>
      </c>
      <c r="Q3982" s="124">
        <v>18244</v>
      </c>
      <c r="R3982" s="123">
        <v>16722</v>
      </c>
      <c r="S3982" s="124">
        <v>17153</v>
      </c>
      <c r="T3982" s="123">
        <v>15811</v>
      </c>
      <c r="U3982" s="124">
        <v>15602</v>
      </c>
      <c r="V3982" s="123">
        <v>19304</v>
      </c>
      <c r="W3982" s="124">
        <v>19536</v>
      </c>
      <c r="X3982" s="123">
        <v>18102</v>
      </c>
      <c r="Y3982" s="124">
        <v>18554</v>
      </c>
      <c r="Z3982" s="123">
        <v>16727</v>
      </c>
      <c r="AA3982" s="124">
        <v>20628</v>
      </c>
      <c r="AB3982" s="123">
        <v>20748</v>
      </c>
      <c r="AC3982" s="124">
        <v>20960</v>
      </c>
      <c r="AD3982" s="123">
        <v>19678</v>
      </c>
      <c r="AE3982" s="125">
        <v>18165</v>
      </c>
      <c r="AF3982" s="126">
        <v>17776</v>
      </c>
    </row>
    <row r="3983" spans="2:32">
      <c r="B3983" s="127">
        <v>3945</v>
      </c>
      <c r="C3983" s="128">
        <v>3945</v>
      </c>
      <c r="D3983" s="129">
        <v>165</v>
      </c>
      <c r="E3983" s="130">
        <v>6</v>
      </c>
      <c r="F3983" s="131">
        <v>14</v>
      </c>
      <c r="G3983" s="132" t="s">
        <v>487</v>
      </c>
      <c r="H3983" s="133">
        <v>6</v>
      </c>
      <c r="I3983" s="128">
        <v>13</v>
      </c>
      <c r="J3983" s="129" t="s">
        <v>487</v>
      </c>
      <c r="K3983" s="134">
        <v>9</v>
      </c>
      <c r="L3983" s="108"/>
      <c r="M3983" s="81">
        <v>15326</v>
      </c>
      <c r="N3983" s="135">
        <v>15190</v>
      </c>
      <c r="O3983" s="136">
        <v>15492</v>
      </c>
      <c r="P3983" s="135">
        <v>18941</v>
      </c>
      <c r="Q3983" s="136">
        <v>18601</v>
      </c>
      <c r="R3983" s="135">
        <v>17007</v>
      </c>
      <c r="S3983" s="136">
        <v>17693</v>
      </c>
      <c r="T3983" s="135">
        <v>16610</v>
      </c>
      <c r="U3983" s="136">
        <v>16397</v>
      </c>
      <c r="V3983" s="135">
        <v>19644</v>
      </c>
      <c r="W3983" s="136">
        <v>19949</v>
      </c>
      <c r="X3983" s="135">
        <v>18330</v>
      </c>
      <c r="Y3983" s="136">
        <v>18978</v>
      </c>
      <c r="Z3983" s="135">
        <v>17441</v>
      </c>
      <c r="AA3983" s="136">
        <v>21203</v>
      </c>
      <c r="AB3983" s="135">
        <v>20940</v>
      </c>
      <c r="AC3983" s="136">
        <v>21321</v>
      </c>
      <c r="AD3983" s="135">
        <v>20079</v>
      </c>
      <c r="AE3983" s="137">
        <v>18891</v>
      </c>
      <c r="AF3983" s="138">
        <v>18472</v>
      </c>
    </row>
    <row r="3984" spans="2:32">
      <c r="B3984" s="114">
        <v>3946</v>
      </c>
      <c r="C3984" s="115">
        <v>3946</v>
      </c>
      <c r="D3984" s="116">
        <v>165</v>
      </c>
      <c r="E3984" s="117">
        <v>6</v>
      </c>
      <c r="F3984" s="118">
        <v>14</v>
      </c>
      <c r="G3984" s="119" t="s">
        <v>487</v>
      </c>
      <c r="H3984" s="120">
        <v>6</v>
      </c>
      <c r="I3984" s="115">
        <v>13</v>
      </c>
      <c r="J3984" s="116" t="s">
        <v>487</v>
      </c>
      <c r="K3984" s="121">
        <v>10</v>
      </c>
      <c r="L3984" s="108"/>
      <c r="M3984" s="122">
        <v>15469</v>
      </c>
      <c r="N3984" s="123">
        <v>15666</v>
      </c>
      <c r="O3984" s="124">
        <v>16102</v>
      </c>
      <c r="P3984" s="123">
        <v>19496</v>
      </c>
      <c r="Q3984" s="124">
        <v>18976</v>
      </c>
      <c r="R3984" s="123">
        <v>17185</v>
      </c>
      <c r="S3984" s="124">
        <v>18032</v>
      </c>
      <c r="T3984" s="123">
        <v>17192</v>
      </c>
      <c r="U3984" s="124">
        <v>17108</v>
      </c>
      <c r="V3984" s="123">
        <v>20107</v>
      </c>
      <c r="W3984" s="124">
        <v>20423</v>
      </c>
      <c r="X3984" s="123">
        <v>18606</v>
      </c>
      <c r="Y3984" s="124">
        <v>19442</v>
      </c>
      <c r="Z3984" s="123">
        <v>18197</v>
      </c>
      <c r="AA3984" s="124">
        <v>21917</v>
      </c>
      <c r="AB3984" s="123">
        <v>21487</v>
      </c>
      <c r="AC3984" s="124">
        <v>21893</v>
      </c>
      <c r="AD3984" s="123">
        <v>20575</v>
      </c>
      <c r="AE3984" s="125">
        <v>19629</v>
      </c>
      <c r="AF3984" s="126">
        <v>19278</v>
      </c>
    </row>
    <row r="3985" spans="2:32">
      <c r="B3985" s="127">
        <v>3947</v>
      </c>
      <c r="C3985" s="128">
        <v>3947</v>
      </c>
      <c r="D3985" s="129">
        <v>165</v>
      </c>
      <c r="E3985" s="130">
        <v>6</v>
      </c>
      <c r="F3985" s="131">
        <v>14</v>
      </c>
      <c r="G3985" s="132" t="s">
        <v>487</v>
      </c>
      <c r="H3985" s="133">
        <v>6</v>
      </c>
      <c r="I3985" s="128">
        <v>13</v>
      </c>
      <c r="J3985" s="129" t="s">
        <v>487</v>
      </c>
      <c r="K3985" s="134">
        <v>11</v>
      </c>
      <c r="L3985" s="108"/>
      <c r="M3985" s="81">
        <v>15622</v>
      </c>
      <c r="N3985" s="135">
        <v>15960</v>
      </c>
      <c r="O3985" s="136">
        <v>16650</v>
      </c>
      <c r="P3985" s="135">
        <v>19915</v>
      </c>
      <c r="Q3985" s="136">
        <v>19318</v>
      </c>
      <c r="R3985" s="135">
        <v>17406</v>
      </c>
      <c r="S3985" s="136">
        <v>18344</v>
      </c>
      <c r="T3985" s="135">
        <v>17561</v>
      </c>
      <c r="U3985" s="136">
        <v>17731</v>
      </c>
      <c r="V3985" s="135">
        <v>20551</v>
      </c>
      <c r="W3985" s="136">
        <v>20811</v>
      </c>
      <c r="X3985" s="135">
        <v>18940</v>
      </c>
      <c r="Y3985" s="136">
        <v>19867</v>
      </c>
      <c r="Z3985" s="135">
        <v>18885</v>
      </c>
      <c r="AA3985" s="136">
        <v>22486</v>
      </c>
      <c r="AB3985" s="135">
        <v>22018</v>
      </c>
      <c r="AC3985" s="136">
        <v>22362</v>
      </c>
      <c r="AD3985" s="135">
        <v>21059</v>
      </c>
      <c r="AE3985" s="137">
        <v>20149</v>
      </c>
      <c r="AF3985" s="138">
        <v>20008</v>
      </c>
    </row>
    <row r="3986" spans="2:32">
      <c r="B3986" s="114">
        <v>3948</v>
      </c>
      <c r="C3986" s="115">
        <v>3948</v>
      </c>
      <c r="D3986" s="116">
        <v>165</v>
      </c>
      <c r="E3986" s="117">
        <v>6</v>
      </c>
      <c r="F3986" s="118">
        <v>14</v>
      </c>
      <c r="G3986" s="119" t="s">
        <v>487</v>
      </c>
      <c r="H3986" s="120">
        <v>6</v>
      </c>
      <c r="I3986" s="115">
        <v>13</v>
      </c>
      <c r="J3986" s="116" t="s">
        <v>487</v>
      </c>
      <c r="K3986" s="121">
        <v>12</v>
      </c>
      <c r="L3986" s="108"/>
      <c r="M3986" s="122">
        <v>15849</v>
      </c>
      <c r="N3986" s="123">
        <v>16280</v>
      </c>
      <c r="O3986" s="124">
        <v>17142</v>
      </c>
      <c r="P3986" s="123">
        <v>20328</v>
      </c>
      <c r="Q3986" s="124">
        <v>19636</v>
      </c>
      <c r="R3986" s="123">
        <v>17692</v>
      </c>
      <c r="S3986" s="124">
        <v>18655</v>
      </c>
      <c r="T3986" s="123">
        <v>17934</v>
      </c>
      <c r="U3986" s="124">
        <v>18250</v>
      </c>
      <c r="V3986" s="123">
        <v>20915</v>
      </c>
      <c r="W3986" s="124">
        <v>21284</v>
      </c>
      <c r="X3986" s="123">
        <v>19282</v>
      </c>
      <c r="Y3986" s="124">
        <v>20236</v>
      </c>
      <c r="Z3986" s="123">
        <v>19436</v>
      </c>
      <c r="AA3986" s="124">
        <v>22956</v>
      </c>
      <c r="AB3986" s="123">
        <v>22425</v>
      </c>
      <c r="AC3986" s="124">
        <v>22901</v>
      </c>
      <c r="AD3986" s="123">
        <v>21460</v>
      </c>
      <c r="AE3986" s="125">
        <v>20584</v>
      </c>
      <c r="AF3986" s="126">
        <v>20571</v>
      </c>
    </row>
    <row r="3987" spans="2:32">
      <c r="B3987" s="127">
        <v>3949</v>
      </c>
      <c r="C3987" s="128">
        <v>3949</v>
      </c>
      <c r="D3987" s="129">
        <v>165</v>
      </c>
      <c r="E3987" s="130">
        <v>6</v>
      </c>
      <c r="F3987" s="131">
        <v>14</v>
      </c>
      <c r="G3987" s="132" t="s">
        <v>487</v>
      </c>
      <c r="H3987" s="133">
        <v>6</v>
      </c>
      <c r="I3987" s="128">
        <v>13</v>
      </c>
      <c r="J3987" s="129" t="s">
        <v>487</v>
      </c>
      <c r="K3987" s="134">
        <v>13</v>
      </c>
      <c r="L3987" s="108"/>
      <c r="M3987" s="81">
        <v>16080</v>
      </c>
      <c r="N3987" s="135">
        <v>16424</v>
      </c>
      <c r="O3987" s="136">
        <v>17504</v>
      </c>
      <c r="P3987" s="135">
        <v>20663</v>
      </c>
      <c r="Q3987" s="136">
        <v>19826</v>
      </c>
      <c r="R3987" s="135">
        <v>17930</v>
      </c>
      <c r="S3987" s="136">
        <v>18906</v>
      </c>
      <c r="T3987" s="135">
        <v>18070</v>
      </c>
      <c r="U3987" s="136">
        <v>18632</v>
      </c>
      <c r="V3987" s="135">
        <v>21102</v>
      </c>
      <c r="W3987" s="136">
        <v>21541</v>
      </c>
      <c r="X3987" s="135">
        <v>19538</v>
      </c>
      <c r="Y3987" s="136">
        <v>20508</v>
      </c>
      <c r="Z3987" s="135">
        <v>19808</v>
      </c>
      <c r="AA3987" s="136">
        <v>23286</v>
      </c>
      <c r="AB3987" s="135">
        <v>22611</v>
      </c>
      <c r="AC3987" s="136">
        <v>23177</v>
      </c>
      <c r="AD3987" s="135">
        <v>21726</v>
      </c>
      <c r="AE3987" s="137">
        <v>20728</v>
      </c>
      <c r="AF3987" s="138">
        <v>20941</v>
      </c>
    </row>
    <row r="3988" spans="2:32">
      <c r="B3988" s="114">
        <v>3950</v>
      </c>
      <c r="C3988" s="115">
        <v>3950</v>
      </c>
      <c r="D3988" s="116">
        <v>165</v>
      </c>
      <c r="E3988" s="117">
        <v>6</v>
      </c>
      <c r="F3988" s="118">
        <v>14</v>
      </c>
      <c r="G3988" s="119" t="s">
        <v>487</v>
      </c>
      <c r="H3988" s="120">
        <v>6</v>
      </c>
      <c r="I3988" s="115">
        <v>13</v>
      </c>
      <c r="J3988" s="116" t="s">
        <v>487</v>
      </c>
      <c r="K3988" s="121">
        <v>14</v>
      </c>
      <c r="L3988" s="108"/>
      <c r="M3988" s="122">
        <v>16249</v>
      </c>
      <c r="N3988" s="123">
        <v>16585</v>
      </c>
      <c r="O3988" s="124">
        <v>17841</v>
      </c>
      <c r="P3988" s="123">
        <v>20877</v>
      </c>
      <c r="Q3988" s="124">
        <v>19914</v>
      </c>
      <c r="R3988" s="123">
        <v>18086</v>
      </c>
      <c r="S3988" s="124">
        <v>19075</v>
      </c>
      <c r="T3988" s="123">
        <v>18234</v>
      </c>
      <c r="U3988" s="124">
        <v>18947</v>
      </c>
      <c r="V3988" s="123">
        <v>21195</v>
      </c>
      <c r="W3988" s="124">
        <v>21765</v>
      </c>
      <c r="X3988" s="123">
        <v>19661</v>
      </c>
      <c r="Y3988" s="124">
        <v>20623</v>
      </c>
      <c r="Z3988" s="123">
        <v>20122</v>
      </c>
      <c r="AA3988" s="124">
        <v>23463</v>
      </c>
      <c r="AB3988" s="123">
        <v>22671</v>
      </c>
      <c r="AC3988" s="124">
        <v>23371</v>
      </c>
      <c r="AD3988" s="123">
        <v>21839</v>
      </c>
      <c r="AE3988" s="125">
        <v>20851</v>
      </c>
      <c r="AF3988" s="126">
        <v>21243</v>
      </c>
    </row>
    <row r="3989" spans="2:32">
      <c r="B3989" s="127">
        <v>3951</v>
      </c>
      <c r="C3989" s="128">
        <v>3951</v>
      </c>
      <c r="D3989" s="129">
        <v>165</v>
      </c>
      <c r="E3989" s="130">
        <v>6</v>
      </c>
      <c r="F3989" s="131">
        <v>14</v>
      </c>
      <c r="G3989" s="132" t="s">
        <v>487</v>
      </c>
      <c r="H3989" s="133">
        <v>6</v>
      </c>
      <c r="I3989" s="128">
        <v>13</v>
      </c>
      <c r="J3989" s="129" t="s">
        <v>487</v>
      </c>
      <c r="K3989" s="134">
        <v>15</v>
      </c>
      <c r="L3989" s="108"/>
      <c r="M3989" s="81">
        <v>16481</v>
      </c>
      <c r="N3989" s="135">
        <v>16702</v>
      </c>
      <c r="O3989" s="136">
        <v>18179</v>
      </c>
      <c r="P3989" s="135">
        <v>21107</v>
      </c>
      <c r="Q3989" s="136">
        <v>20028</v>
      </c>
      <c r="R3989" s="135">
        <v>18307</v>
      </c>
      <c r="S3989" s="136">
        <v>19138</v>
      </c>
      <c r="T3989" s="135">
        <v>18350</v>
      </c>
      <c r="U3989" s="136">
        <v>19281</v>
      </c>
      <c r="V3989" s="135">
        <v>21297</v>
      </c>
      <c r="W3989" s="136">
        <v>21928</v>
      </c>
      <c r="X3989" s="135">
        <v>19847</v>
      </c>
      <c r="Y3989" s="136">
        <v>20644</v>
      </c>
      <c r="Z3989" s="135">
        <v>20442</v>
      </c>
      <c r="AA3989" s="136">
        <v>23658</v>
      </c>
      <c r="AB3989" s="135">
        <v>22747</v>
      </c>
      <c r="AC3989" s="136">
        <v>23514</v>
      </c>
      <c r="AD3989" s="135">
        <v>21831</v>
      </c>
      <c r="AE3989" s="137">
        <v>20931</v>
      </c>
      <c r="AF3989" s="138">
        <v>21558</v>
      </c>
    </row>
    <row r="3990" spans="2:32">
      <c r="B3990" s="114">
        <v>3952</v>
      </c>
      <c r="C3990" s="115">
        <v>3952</v>
      </c>
      <c r="D3990" s="116">
        <v>165</v>
      </c>
      <c r="E3990" s="117">
        <v>6</v>
      </c>
      <c r="F3990" s="118">
        <v>14</v>
      </c>
      <c r="G3990" s="119" t="s">
        <v>487</v>
      </c>
      <c r="H3990" s="120">
        <v>6</v>
      </c>
      <c r="I3990" s="115">
        <v>13</v>
      </c>
      <c r="J3990" s="116" t="s">
        <v>487</v>
      </c>
      <c r="K3990" s="121">
        <v>16</v>
      </c>
      <c r="L3990" s="108"/>
      <c r="M3990" s="122">
        <v>16828</v>
      </c>
      <c r="N3990" s="123">
        <v>16901</v>
      </c>
      <c r="O3990" s="124">
        <v>18630</v>
      </c>
      <c r="P3990" s="123">
        <v>21402</v>
      </c>
      <c r="Q3990" s="124">
        <v>20567</v>
      </c>
      <c r="R3990" s="123">
        <v>18573</v>
      </c>
      <c r="S3990" s="124">
        <v>19318</v>
      </c>
      <c r="T3990" s="123">
        <v>18507</v>
      </c>
      <c r="U3990" s="124">
        <v>19698</v>
      </c>
      <c r="V3990" s="123">
        <v>21912</v>
      </c>
      <c r="W3990" s="124">
        <v>22113</v>
      </c>
      <c r="X3990" s="123">
        <v>19996</v>
      </c>
      <c r="Y3990" s="124">
        <v>20713</v>
      </c>
      <c r="Z3990" s="123">
        <v>20800</v>
      </c>
      <c r="AA3990" s="124">
        <v>23840</v>
      </c>
      <c r="AB3990" s="123">
        <v>23365</v>
      </c>
      <c r="AC3990" s="124">
        <v>23631</v>
      </c>
      <c r="AD3990" s="123">
        <v>21834</v>
      </c>
      <c r="AE3990" s="125">
        <v>20977</v>
      </c>
      <c r="AF3990" s="126">
        <v>21894</v>
      </c>
    </row>
    <row r="3991" spans="2:32">
      <c r="B3991" s="127">
        <v>3953</v>
      </c>
      <c r="C3991" s="128">
        <v>3953</v>
      </c>
      <c r="D3991" s="129">
        <v>165</v>
      </c>
      <c r="E3991" s="130">
        <v>6</v>
      </c>
      <c r="F3991" s="131">
        <v>14</v>
      </c>
      <c r="G3991" s="132" t="s">
        <v>487</v>
      </c>
      <c r="H3991" s="133">
        <v>6</v>
      </c>
      <c r="I3991" s="128">
        <v>13</v>
      </c>
      <c r="J3991" s="129" t="s">
        <v>487</v>
      </c>
      <c r="K3991" s="134">
        <v>17</v>
      </c>
      <c r="L3991" s="108"/>
      <c r="M3991" s="81">
        <v>17064</v>
      </c>
      <c r="N3991" s="135">
        <v>17172</v>
      </c>
      <c r="O3991" s="136">
        <v>19136</v>
      </c>
      <c r="P3991" s="135">
        <v>21671</v>
      </c>
      <c r="Q3991" s="136">
        <v>20735</v>
      </c>
      <c r="R3991" s="135">
        <v>18800</v>
      </c>
      <c r="S3991" s="136">
        <v>19583</v>
      </c>
      <c r="T3991" s="135">
        <v>18866</v>
      </c>
      <c r="U3991" s="136">
        <v>20197</v>
      </c>
      <c r="V3991" s="135">
        <v>22058</v>
      </c>
      <c r="W3991" s="136">
        <v>22452</v>
      </c>
      <c r="X3991" s="135">
        <v>20199</v>
      </c>
      <c r="Y3991" s="136">
        <v>21024</v>
      </c>
      <c r="Z3991" s="135">
        <v>21361</v>
      </c>
      <c r="AA3991" s="136">
        <v>24096</v>
      </c>
      <c r="AB3991" s="135">
        <v>23538</v>
      </c>
      <c r="AC3991" s="136">
        <v>24017</v>
      </c>
      <c r="AD3991" s="135">
        <v>22134</v>
      </c>
      <c r="AE3991" s="137">
        <v>21384</v>
      </c>
      <c r="AF3991" s="138">
        <v>22456</v>
      </c>
    </row>
    <row r="3992" spans="2:32">
      <c r="B3992" s="114">
        <v>3954</v>
      </c>
      <c r="C3992" s="115">
        <v>3954</v>
      </c>
      <c r="D3992" s="116">
        <v>165</v>
      </c>
      <c r="E3992" s="117">
        <v>6</v>
      </c>
      <c r="F3992" s="118">
        <v>14</v>
      </c>
      <c r="G3992" s="119" t="s">
        <v>487</v>
      </c>
      <c r="H3992" s="120">
        <v>6</v>
      </c>
      <c r="I3992" s="115">
        <v>13</v>
      </c>
      <c r="J3992" s="116" t="s">
        <v>487</v>
      </c>
      <c r="K3992" s="121">
        <v>18</v>
      </c>
      <c r="L3992" s="108"/>
      <c r="M3992" s="122">
        <v>17157</v>
      </c>
      <c r="N3992" s="123">
        <v>17470</v>
      </c>
      <c r="O3992" s="124">
        <v>19575</v>
      </c>
      <c r="P3992" s="123">
        <v>21882</v>
      </c>
      <c r="Q3992" s="124">
        <v>20700</v>
      </c>
      <c r="R3992" s="123">
        <v>19112</v>
      </c>
      <c r="S3992" s="124">
        <v>19948</v>
      </c>
      <c r="T3992" s="123">
        <v>19360</v>
      </c>
      <c r="U3992" s="124">
        <v>20895</v>
      </c>
      <c r="V3992" s="123">
        <v>22160</v>
      </c>
      <c r="W3992" s="124">
        <v>22703</v>
      </c>
      <c r="X3992" s="123">
        <v>20788</v>
      </c>
      <c r="Y3992" s="124">
        <v>21681</v>
      </c>
      <c r="Z3992" s="123">
        <v>22211</v>
      </c>
      <c r="AA3992" s="124">
        <v>24711</v>
      </c>
      <c r="AB3992" s="123">
        <v>23771</v>
      </c>
      <c r="AC3992" s="124">
        <v>24461</v>
      </c>
      <c r="AD3992" s="123">
        <v>22890</v>
      </c>
      <c r="AE3992" s="125">
        <v>22283</v>
      </c>
      <c r="AF3992" s="126">
        <v>23363</v>
      </c>
    </row>
    <row r="3993" spans="2:32">
      <c r="B3993" s="127">
        <v>3955</v>
      </c>
      <c r="C3993" s="128">
        <v>3955</v>
      </c>
      <c r="D3993" s="129">
        <v>165</v>
      </c>
      <c r="E3993" s="130">
        <v>6</v>
      </c>
      <c r="F3993" s="131">
        <v>14</v>
      </c>
      <c r="G3993" s="132" t="s">
        <v>487</v>
      </c>
      <c r="H3993" s="133">
        <v>6</v>
      </c>
      <c r="I3993" s="128">
        <v>13</v>
      </c>
      <c r="J3993" s="129" t="s">
        <v>487</v>
      </c>
      <c r="K3993" s="134">
        <v>19</v>
      </c>
      <c r="L3993" s="108"/>
      <c r="M3993" s="81">
        <v>17350</v>
      </c>
      <c r="N3993" s="135">
        <v>17688</v>
      </c>
      <c r="O3993" s="136">
        <v>19508</v>
      </c>
      <c r="P3993" s="135">
        <v>21906</v>
      </c>
      <c r="Q3993" s="136">
        <v>20886</v>
      </c>
      <c r="R3993" s="135">
        <v>19333</v>
      </c>
      <c r="S3993" s="136">
        <v>20138</v>
      </c>
      <c r="T3993" s="135">
        <v>19735</v>
      </c>
      <c r="U3993" s="136">
        <v>21048</v>
      </c>
      <c r="V3993" s="135">
        <v>22539</v>
      </c>
      <c r="W3993" s="136">
        <v>23196</v>
      </c>
      <c r="X3993" s="135">
        <v>21404</v>
      </c>
      <c r="Y3993" s="136">
        <v>22200</v>
      </c>
      <c r="Z3993" s="135">
        <v>22644</v>
      </c>
      <c r="AA3993" s="136">
        <v>25158</v>
      </c>
      <c r="AB3993" s="135">
        <v>24439</v>
      </c>
      <c r="AC3993" s="136">
        <v>25264</v>
      </c>
      <c r="AD3993" s="135">
        <v>23607</v>
      </c>
      <c r="AE3993" s="137">
        <v>23163</v>
      </c>
      <c r="AF3993" s="138">
        <v>23902</v>
      </c>
    </row>
    <row r="3994" spans="2:32">
      <c r="B3994" s="114">
        <v>3956</v>
      </c>
      <c r="C3994" s="115">
        <v>3956</v>
      </c>
      <c r="D3994" s="116">
        <v>165</v>
      </c>
      <c r="E3994" s="117">
        <v>6</v>
      </c>
      <c r="F3994" s="118">
        <v>14</v>
      </c>
      <c r="G3994" s="119" t="s">
        <v>487</v>
      </c>
      <c r="H3994" s="120">
        <v>6</v>
      </c>
      <c r="I3994" s="115">
        <v>13</v>
      </c>
      <c r="J3994" s="116" t="s">
        <v>487</v>
      </c>
      <c r="K3994" s="121">
        <v>20</v>
      </c>
      <c r="L3994" s="108"/>
      <c r="M3994" s="122">
        <v>17214</v>
      </c>
      <c r="N3994" s="123">
        <v>17439</v>
      </c>
      <c r="O3994" s="124">
        <v>19271</v>
      </c>
      <c r="P3994" s="123">
        <v>21678</v>
      </c>
      <c r="Q3994" s="124">
        <v>20805</v>
      </c>
      <c r="R3994" s="123">
        <v>19390</v>
      </c>
      <c r="S3994" s="124">
        <v>20040</v>
      </c>
      <c r="T3994" s="123">
        <v>19645</v>
      </c>
      <c r="U3994" s="124">
        <v>20970</v>
      </c>
      <c r="V3994" s="123">
        <v>22621</v>
      </c>
      <c r="W3994" s="124">
        <v>23489</v>
      </c>
      <c r="X3994" s="123">
        <v>21878</v>
      </c>
      <c r="Y3994" s="124">
        <v>22633</v>
      </c>
      <c r="Z3994" s="123">
        <v>22912</v>
      </c>
      <c r="AA3994" s="124">
        <v>25484</v>
      </c>
      <c r="AB3994" s="123">
        <v>25000</v>
      </c>
      <c r="AC3994" s="124">
        <v>25883</v>
      </c>
      <c r="AD3994" s="123">
        <v>24271</v>
      </c>
      <c r="AE3994" s="125">
        <v>23627</v>
      </c>
      <c r="AF3994" s="126">
        <v>24278</v>
      </c>
    </row>
    <row r="3995" spans="2:32">
      <c r="B3995" s="127">
        <v>3957</v>
      </c>
      <c r="C3995" s="128">
        <v>3957</v>
      </c>
      <c r="D3995" s="129">
        <v>165</v>
      </c>
      <c r="E3995" s="130">
        <v>6</v>
      </c>
      <c r="F3995" s="131">
        <v>14</v>
      </c>
      <c r="G3995" s="132" t="s">
        <v>487</v>
      </c>
      <c r="H3995" s="133">
        <v>6</v>
      </c>
      <c r="I3995" s="128">
        <v>13</v>
      </c>
      <c r="J3995" s="129" t="s">
        <v>487</v>
      </c>
      <c r="K3995" s="134">
        <v>21</v>
      </c>
      <c r="L3995" s="108"/>
      <c r="M3995" s="81">
        <v>16799</v>
      </c>
      <c r="N3995" s="135">
        <v>16998</v>
      </c>
      <c r="O3995" s="136">
        <v>18728</v>
      </c>
      <c r="P3995" s="135">
        <v>20915</v>
      </c>
      <c r="Q3995" s="136">
        <v>20368</v>
      </c>
      <c r="R3995" s="135">
        <v>19131</v>
      </c>
      <c r="S3995" s="136">
        <v>19691</v>
      </c>
      <c r="T3995" s="135">
        <v>19467</v>
      </c>
      <c r="U3995" s="136">
        <v>20709</v>
      </c>
      <c r="V3995" s="135">
        <v>22503</v>
      </c>
      <c r="W3995" s="136">
        <v>23121</v>
      </c>
      <c r="X3995" s="135">
        <v>22129</v>
      </c>
      <c r="Y3995" s="136">
        <v>22858</v>
      </c>
      <c r="Z3995" s="135">
        <v>23013</v>
      </c>
      <c r="AA3995" s="136">
        <v>25371</v>
      </c>
      <c r="AB3995" s="135">
        <v>25348</v>
      </c>
      <c r="AC3995" s="136">
        <v>25973</v>
      </c>
      <c r="AD3995" s="135">
        <v>24788</v>
      </c>
      <c r="AE3995" s="137">
        <v>24204</v>
      </c>
      <c r="AF3995" s="138">
        <v>24571</v>
      </c>
    </row>
    <row r="3996" spans="2:32">
      <c r="B3996" s="114">
        <v>3958</v>
      </c>
      <c r="C3996" s="115">
        <v>3958</v>
      </c>
      <c r="D3996" s="116">
        <v>165</v>
      </c>
      <c r="E3996" s="117">
        <v>6</v>
      </c>
      <c r="F3996" s="118">
        <v>14</v>
      </c>
      <c r="G3996" s="119" t="s">
        <v>487</v>
      </c>
      <c r="H3996" s="120">
        <v>6</v>
      </c>
      <c r="I3996" s="115">
        <v>13</v>
      </c>
      <c r="J3996" s="116" t="s">
        <v>487</v>
      </c>
      <c r="K3996" s="121">
        <v>22</v>
      </c>
      <c r="L3996" s="108"/>
      <c r="M3996" s="122">
        <v>15900</v>
      </c>
      <c r="N3996" s="123">
        <v>16462</v>
      </c>
      <c r="O3996" s="124">
        <v>18038</v>
      </c>
      <c r="P3996" s="123">
        <v>19842</v>
      </c>
      <c r="Q3996" s="124">
        <v>19392</v>
      </c>
      <c r="R3996" s="123">
        <v>18300</v>
      </c>
      <c r="S3996" s="124">
        <v>18945</v>
      </c>
      <c r="T3996" s="123">
        <v>19110</v>
      </c>
      <c r="U3996" s="124">
        <v>20194</v>
      </c>
      <c r="V3996" s="123">
        <v>21744</v>
      </c>
      <c r="W3996" s="124">
        <v>22511</v>
      </c>
      <c r="X3996" s="123">
        <v>21615</v>
      </c>
      <c r="Y3996" s="124">
        <v>22447</v>
      </c>
      <c r="Z3996" s="123">
        <v>22716</v>
      </c>
      <c r="AA3996" s="124">
        <v>24685</v>
      </c>
      <c r="AB3996" s="123">
        <v>24855</v>
      </c>
      <c r="AC3996" s="124">
        <v>25653</v>
      </c>
      <c r="AD3996" s="123">
        <v>24563</v>
      </c>
      <c r="AE3996" s="125">
        <v>24321</v>
      </c>
      <c r="AF3996" s="126">
        <v>24405</v>
      </c>
    </row>
    <row r="3997" spans="2:32">
      <c r="B3997" s="127">
        <v>3959</v>
      </c>
      <c r="C3997" s="128">
        <v>3959</v>
      </c>
      <c r="D3997" s="129">
        <v>165</v>
      </c>
      <c r="E3997" s="130">
        <v>6</v>
      </c>
      <c r="F3997" s="131">
        <v>14</v>
      </c>
      <c r="G3997" s="132" t="s">
        <v>487</v>
      </c>
      <c r="H3997" s="133">
        <v>6</v>
      </c>
      <c r="I3997" s="128">
        <v>13</v>
      </c>
      <c r="J3997" s="129" t="s">
        <v>487</v>
      </c>
      <c r="K3997" s="134">
        <v>23</v>
      </c>
      <c r="L3997" s="108"/>
      <c r="M3997" s="81">
        <v>14680</v>
      </c>
      <c r="N3997" s="135">
        <v>15568</v>
      </c>
      <c r="O3997" s="136">
        <v>16917</v>
      </c>
      <c r="P3997" s="135">
        <v>18233</v>
      </c>
      <c r="Q3997" s="136">
        <v>17931</v>
      </c>
      <c r="R3997" s="135">
        <v>17113</v>
      </c>
      <c r="S3997" s="136">
        <v>17712</v>
      </c>
      <c r="T3997" s="135">
        <v>18265</v>
      </c>
      <c r="U3997" s="136">
        <v>19103</v>
      </c>
      <c r="V3997" s="135">
        <v>20377</v>
      </c>
      <c r="W3997" s="136">
        <v>21142</v>
      </c>
      <c r="X3997" s="135">
        <v>20533</v>
      </c>
      <c r="Y3997" s="136">
        <v>21343</v>
      </c>
      <c r="Z3997" s="135">
        <v>21718</v>
      </c>
      <c r="AA3997" s="136">
        <v>23157</v>
      </c>
      <c r="AB3997" s="135">
        <v>23589</v>
      </c>
      <c r="AC3997" s="136">
        <v>24378</v>
      </c>
      <c r="AD3997" s="135">
        <v>23544</v>
      </c>
      <c r="AE3997" s="137">
        <v>23660</v>
      </c>
      <c r="AF3997" s="138">
        <v>23467</v>
      </c>
    </row>
    <row r="3998" spans="2:32">
      <c r="B3998" s="114">
        <v>3960</v>
      </c>
      <c r="C3998" s="115">
        <v>3960</v>
      </c>
      <c r="D3998" s="116">
        <v>165</v>
      </c>
      <c r="E3998" s="117">
        <v>6</v>
      </c>
      <c r="F3998" s="118">
        <v>14</v>
      </c>
      <c r="G3998" s="119" t="s">
        <v>487</v>
      </c>
      <c r="H3998" s="120">
        <v>6</v>
      </c>
      <c r="I3998" s="115">
        <v>13</v>
      </c>
      <c r="J3998" s="116" t="s">
        <v>487</v>
      </c>
      <c r="K3998" s="121">
        <v>24</v>
      </c>
      <c r="L3998" s="108"/>
      <c r="M3998" s="122">
        <v>13704</v>
      </c>
      <c r="N3998" s="123">
        <v>14621</v>
      </c>
      <c r="O3998" s="124">
        <v>15931</v>
      </c>
      <c r="P3998" s="123">
        <v>16953</v>
      </c>
      <c r="Q3998" s="124">
        <v>16716</v>
      </c>
      <c r="R3998" s="123">
        <v>16038</v>
      </c>
      <c r="S3998" s="124">
        <v>16575</v>
      </c>
      <c r="T3998" s="123">
        <v>17239</v>
      </c>
      <c r="U3998" s="124">
        <v>18133</v>
      </c>
      <c r="V3998" s="123">
        <v>19196</v>
      </c>
      <c r="W3998" s="124">
        <v>19940</v>
      </c>
      <c r="X3998" s="123">
        <v>19519</v>
      </c>
      <c r="Y3998" s="124">
        <v>20285</v>
      </c>
      <c r="Z3998" s="123">
        <v>20779</v>
      </c>
      <c r="AA3998" s="124">
        <v>21911</v>
      </c>
      <c r="AB3998" s="123">
        <v>22464</v>
      </c>
      <c r="AC3998" s="124">
        <v>23228</v>
      </c>
      <c r="AD3998" s="123">
        <v>22532</v>
      </c>
      <c r="AE3998" s="125">
        <v>22727</v>
      </c>
      <c r="AF3998" s="126">
        <v>22555</v>
      </c>
    </row>
    <row r="3999" spans="2:32">
      <c r="B3999" s="127">
        <v>3961</v>
      </c>
      <c r="C3999" s="128">
        <v>3961</v>
      </c>
      <c r="D3999" s="129">
        <v>166</v>
      </c>
      <c r="E3999" s="130">
        <v>6</v>
      </c>
      <c r="F3999" s="131">
        <v>15</v>
      </c>
      <c r="G3999" s="132" t="s">
        <v>487</v>
      </c>
      <c r="H3999" s="133">
        <v>6</v>
      </c>
      <c r="I3999" s="128">
        <v>14</v>
      </c>
      <c r="J3999" s="129" t="s">
        <v>487</v>
      </c>
      <c r="K3999" s="134">
        <v>1</v>
      </c>
      <c r="L3999" s="108"/>
      <c r="M3999" s="81">
        <v>12726</v>
      </c>
      <c r="N3999" s="135">
        <v>13966</v>
      </c>
      <c r="O3999" s="136">
        <v>15246</v>
      </c>
      <c r="P3999" s="135">
        <v>16004</v>
      </c>
      <c r="Q3999" s="136">
        <v>15952</v>
      </c>
      <c r="R3999" s="135">
        <v>14992</v>
      </c>
      <c r="S3999" s="136">
        <v>15879</v>
      </c>
      <c r="T3999" s="135">
        <v>16174</v>
      </c>
      <c r="U3999" s="136">
        <v>17337</v>
      </c>
      <c r="V3999" s="135">
        <v>18493</v>
      </c>
      <c r="W3999" s="136">
        <v>18755</v>
      </c>
      <c r="X3999" s="135">
        <v>18486</v>
      </c>
      <c r="Y3999" s="136">
        <v>19409</v>
      </c>
      <c r="Z3999" s="135">
        <v>19897</v>
      </c>
      <c r="AA3999" s="136">
        <v>21529</v>
      </c>
      <c r="AB3999" s="135">
        <v>21888</v>
      </c>
      <c r="AC3999" s="136">
        <v>22118</v>
      </c>
      <c r="AD3999" s="135">
        <v>21559</v>
      </c>
      <c r="AE3999" s="137">
        <v>20791</v>
      </c>
      <c r="AF3999" s="138">
        <v>21634</v>
      </c>
    </row>
    <row r="4000" spans="2:32">
      <c r="B4000" s="114">
        <v>3962</v>
      </c>
      <c r="C4000" s="115">
        <v>3962</v>
      </c>
      <c r="D4000" s="116">
        <v>166</v>
      </c>
      <c r="E4000" s="117">
        <v>6</v>
      </c>
      <c r="F4000" s="118">
        <v>15</v>
      </c>
      <c r="G4000" s="119" t="s">
        <v>487</v>
      </c>
      <c r="H4000" s="120">
        <v>6</v>
      </c>
      <c r="I4000" s="115">
        <v>14</v>
      </c>
      <c r="J4000" s="116" t="s">
        <v>487</v>
      </c>
      <c r="K4000" s="121">
        <v>2</v>
      </c>
      <c r="L4000" s="108"/>
      <c r="M4000" s="122">
        <v>12375</v>
      </c>
      <c r="N4000" s="123">
        <v>13511</v>
      </c>
      <c r="O4000" s="124">
        <v>14743</v>
      </c>
      <c r="P4000" s="123">
        <v>15481</v>
      </c>
      <c r="Q4000" s="124">
        <v>15414</v>
      </c>
      <c r="R4000" s="123">
        <v>14535</v>
      </c>
      <c r="S4000" s="124">
        <v>15391</v>
      </c>
      <c r="T4000" s="123">
        <v>15631</v>
      </c>
      <c r="U4000" s="124">
        <v>16765</v>
      </c>
      <c r="V4000" s="123">
        <v>17872</v>
      </c>
      <c r="W4000" s="124">
        <v>18185</v>
      </c>
      <c r="X4000" s="123">
        <v>17913</v>
      </c>
      <c r="Y4000" s="124">
        <v>18778</v>
      </c>
      <c r="Z4000" s="123">
        <v>19234</v>
      </c>
      <c r="AA4000" s="124">
        <v>20808</v>
      </c>
      <c r="AB4000" s="123">
        <v>21139</v>
      </c>
      <c r="AC4000" s="124">
        <v>21425</v>
      </c>
      <c r="AD4000" s="123">
        <v>20855</v>
      </c>
      <c r="AE4000" s="125">
        <v>20089</v>
      </c>
      <c r="AF4000" s="126">
        <v>20925</v>
      </c>
    </row>
    <row r="4001" spans="2:32">
      <c r="B4001" s="127">
        <v>3963</v>
      </c>
      <c r="C4001" s="128">
        <v>3963</v>
      </c>
      <c r="D4001" s="129">
        <v>166</v>
      </c>
      <c r="E4001" s="130">
        <v>6</v>
      </c>
      <c r="F4001" s="131">
        <v>15</v>
      </c>
      <c r="G4001" s="132" t="s">
        <v>487</v>
      </c>
      <c r="H4001" s="133">
        <v>6</v>
      </c>
      <c r="I4001" s="128">
        <v>14</v>
      </c>
      <c r="J4001" s="129" t="s">
        <v>487</v>
      </c>
      <c r="K4001" s="134">
        <v>3</v>
      </c>
      <c r="L4001" s="108"/>
      <c r="M4001" s="81">
        <v>12186</v>
      </c>
      <c r="N4001" s="135">
        <v>13197</v>
      </c>
      <c r="O4001" s="136">
        <v>14460</v>
      </c>
      <c r="P4001" s="135">
        <v>15154</v>
      </c>
      <c r="Q4001" s="136">
        <v>15075</v>
      </c>
      <c r="R4001" s="135">
        <v>14307</v>
      </c>
      <c r="S4001" s="136">
        <v>15048</v>
      </c>
      <c r="T4001" s="135">
        <v>15235</v>
      </c>
      <c r="U4001" s="136">
        <v>16412</v>
      </c>
      <c r="V4001" s="135">
        <v>17422</v>
      </c>
      <c r="W4001" s="136">
        <v>17758</v>
      </c>
      <c r="X4001" s="135">
        <v>17530</v>
      </c>
      <c r="Y4001" s="136">
        <v>18282</v>
      </c>
      <c r="Z4001" s="135">
        <v>18765</v>
      </c>
      <c r="AA4001" s="136">
        <v>20252</v>
      </c>
      <c r="AB4001" s="135">
        <v>20542</v>
      </c>
      <c r="AC4001" s="136">
        <v>20857</v>
      </c>
      <c r="AD4001" s="135">
        <v>20279</v>
      </c>
      <c r="AE4001" s="137">
        <v>19508</v>
      </c>
      <c r="AF4001" s="138">
        <v>20398</v>
      </c>
    </row>
    <row r="4002" spans="2:32">
      <c r="B4002" s="114">
        <v>3964</v>
      </c>
      <c r="C4002" s="115">
        <v>3964</v>
      </c>
      <c r="D4002" s="116">
        <v>166</v>
      </c>
      <c r="E4002" s="117">
        <v>6</v>
      </c>
      <c r="F4002" s="118">
        <v>15</v>
      </c>
      <c r="G4002" s="119" t="s">
        <v>487</v>
      </c>
      <c r="H4002" s="120">
        <v>6</v>
      </c>
      <c r="I4002" s="115">
        <v>14</v>
      </c>
      <c r="J4002" s="116" t="s">
        <v>487</v>
      </c>
      <c r="K4002" s="121">
        <v>4</v>
      </c>
      <c r="L4002" s="108"/>
      <c r="M4002" s="122">
        <v>12164</v>
      </c>
      <c r="N4002" s="123">
        <v>12997</v>
      </c>
      <c r="O4002" s="124">
        <v>14413</v>
      </c>
      <c r="P4002" s="123">
        <v>15030</v>
      </c>
      <c r="Q4002" s="124">
        <v>14992</v>
      </c>
      <c r="R4002" s="123">
        <v>14176</v>
      </c>
      <c r="S4002" s="124">
        <v>14749</v>
      </c>
      <c r="T4002" s="123">
        <v>14870</v>
      </c>
      <c r="U4002" s="124">
        <v>16183</v>
      </c>
      <c r="V4002" s="123">
        <v>17103</v>
      </c>
      <c r="W4002" s="124">
        <v>17354</v>
      </c>
      <c r="X4002" s="123">
        <v>17032</v>
      </c>
      <c r="Y4002" s="124">
        <v>17610</v>
      </c>
      <c r="Z4002" s="123">
        <v>18301</v>
      </c>
      <c r="AA4002" s="124">
        <v>19598</v>
      </c>
      <c r="AB4002" s="123">
        <v>19895</v>
      </c>
      <c r="AC4002" s="124">
        <v>20125</v>
      </c>
      <c r="AD4002" s="123">
        <v>19415</v>
      </c>
      <c r="AE4002" s="125">
        <v>18701</v>
      </c>
      <c r="AF4002" s="126">
        <v>19790</v>
      </c>
    </row>
    <row r="4003" spans="2:32">
      <c r="B4003" s="127">
        <v>3965</v>
      </c>
      <c r="C4003" s="128">
        <v>3965</v>
      </c>
      <c r="D4003" s="129">
        <v>166</v>
      </c>
      <c r="E4003" s="130">
        <v>6</v>
      </c>
      <c r="F4003" s="131">
        <v>15</v>
      </c>
      <c r="G4003" s="132" t="s">
        <v>487</v>
      </c>
      <c r="H4003" s="133">
        <v>6</v>
      </c>
      <c r="I4003" s="128">
        <v>14</v>
      </c>
      <c r="J4003" s="129" t="s">
        <v>487</v>
      </c>
      <c r="K4003" s="134">
        <v>5</v>
      </c>
      <c r="L4003" s="108"/>
      <c r="M4003" s="81">
        <v>12362</v>
      </c>
      <c r="N4003" s="135">
        <v>12784</v>
      </c>
      <c r="O4003" s="136">
        <v>14640</v>
      </c>
      <c r="P4003" s="135">
        <v>15196</v>
      </c>
      <c r="Q4003" s="136">
        <v>15165</v>
      </c>
      <c r="R4003" s="135">
        <v>14270</v>
      </c>
      <c r="S4003" s="136">
        <v>14482</v>
      </c>
      <c r="T4003" s="135">
        <v>14498</v>
      </c>
      <c r="U4003" s="136">
        <v>16182</v>
      </c>
      <c r="V4003" s="135">
        <v>16960</v>
      </c>
      <c r="W4003" s="136">
        <v>17105</v>
      </c>
      <c r="X4003" s="135">
        <v>16691</v>
      </c>
      <c r="Y4003" s="136">
        <v>16898</v>
      </c>
      <c r="Z4003" s="135">
        <v>18055</v>
      </c>
      <c r="AA4003" s="136">
        <v>19133</v>
      </c>
      <c r="AB4003" s="135">
        <v>19363</v>
      </c>
      <c r="AC4003" s="136">
        <v>19441</v>
      </c>
      <c r="AD4003" s="135">
        <v>18473</v>
      </c>
      <c r="AE4003" s="137">
        <v>17783</v>
      </c>
      <c r="AF4003" s="138">
        <v>19376</v>
      </c>
    </row>
    <row r="4004" spans="2:32">
      <c r="B4004" s="114">
        <v>3966</v>
      </c>
      <c r="C4004" s="115">
        <v>3966</v>
      </c>
      <c r="D4004" s="116">
        <v>166</v>
      </c>
      <c r="E4004" s="117">
        <v>6</v>
      </c>
      <c r="F4004" s="118">
        <v>15</v>
      </c>
      <c r="G4004" s="119" t="s">
        <v>487</v>
      </c>
      <c r="H4004" s="120">
        <v>6</v>
      </c>
      <c r="I4004" s="115">
        <v>14</v>
      </c>
      <c r="J4004" s="116" t="s">
        <v>487</v>
      </c>
      <c r="K4004" s="121">
        <v>6</v>
      </c>
      <c r="L4004" s="108"/>
      <c r="M4004" s="122">
        <v>13282</v>
      </c>
      <c r="N4004" s="123">
        <v>12860</v>
      </c>
      <c r="O4004" s="124">
        <v>15591</v>
      </c>
      <c r="P4004" s="123">
        <v>16097</v>
      </c>
      <c r="Q4004" s="124">
        <v>16102</v>
      </c>
      <c r="R4004" s="123">
        <v>15011</v>
      </c>
      <c r="S4004" s="124">
        <v>14555</v>
      </c>
      <c r="T4004" s="123">
        <v>14435</v>
      </c>
      <c r="U4004" s="124">
        <v>16901</v>
      </c>
      <c r="V4004" s="123">
        <v>17573</v>
      </c>
      <c r="W4004" s="124">
        <v>17463</v>
      </c>
      <c r="X4004" s="123">
        <v>16948</v>
      </c>
      <c r="Y4004" s="124">
        <v>16469</v>
      </c>
      <c r="Z4004" s="123">
        <v>18486</v>
      </c>
      <c r="AA4004" s="124">
        <v>19346</v>
      </c>
      <c r="AB4004" s="123">
        <v>19541</v>
      </c>
      <c r="AC4004" s="124">
        <v>19411</v>
      </c>
      <c r="AD4004" s="123">
        <v>17789</v>
      </c>
      <c r="AE4004" s="125">
        <v>17161</v>
      </c>
      <c r="AF4004" s="126">
        <v>19660</v>
      </c>
    </row>
    <row r="4005" spans="2:32">
      <c r="B4005" s="127">
        <v>3967</v>
      </c>
      <c r="C4005" s="128">
        <v>3967</v>
      </c>
      <c r="D4005" s="129">
        <v>166</v>
      </c>
      <c r="E4005" s="130">
        <v>6</v>
      </c>
      <c r="F4005" s="131">
        <v>15</v>
      </c>
      <c r="G4005" s="132" t="s">
        <v>487</v>
      </c>
      <c r="H4005" s="133">
        <v>6</v>
      </c>
      <c r="I4005" s="128">
        <v>14</v>
      </c>
      <c r="J4005" s="129" t="s">
        <v>487</v>
      </c>
      <c r="K4005" s="134">
        <v>7</v>
      </c>
      <c r="L4005" s="108"/>
      <c r="M4005" s="81">
        <v>14420</v>
      </c>
      <c r="N4005" s="135">
        <v>13254</v>
      </c>
      <c r="O4005" s="136">
        <v>16871</v>
      </c>
      <c r="P4005" s="135">
        <v>17307</v>
      </c>
      <c r="Q4005" s="136">
        <v>17233</v>
      </c>
      <c r="R4005" s="135">
        <v>15986</v>
      </c>
      <c r="S4005" s="136">
        <v>14798</v>
      </c>
      <c r="T4005" s="135">
        <v>14627</v>
      </c>
      <c r="U4005" s="136">
        <v>18024</v>
      </c>
      <c r="V4005" s="135">
        <v>18513</v>
      </c>
      <c r="W4005" s="136">
        <v>18134</v>
      </c>
      <c r="X4005" s="135">
        <v>17568</v>
      </c>
      <c r="Y4005" s="136">
        <v>16259</v>
      </c>
      <c r="Z4005" s="135">
        <v>19320</v>
      </c>
      <c r="AA4005" s="136">
        <v>19960</v>
      </c>
      <c r="AB4005" s="135">
        <v>20104</v>
      </c>
      <c r="AC4005" s="136">
        <v>19840</v>
      </c>
      <c r="AD4005" s="135">
        <v>17396</v>
      </c>
      <c r="AE4005" s="137">
        <v>16948</v>
      </c>
      <c r="AF4005" s="138">
        <v>20409</v>
      </c>
    </row>
    <row r="4006" spans="2:32">
      <c r="B4006" s="114">
        <v>3968</v>
      </c>
      <c r="C4006" s="115">
        <v>3968</v>
      </c>
      <c r="D4006" s="116">
        <v>166</v>
      </c>
      <c r="E4006" s="117">
        <v>6</v>
      </c>
      <c r="F4006" s="118">
        <v>15</v>
      </c>
      <c r="G4006" s="119" t="s">
        <v>487</v>
      </c>
      <c r="H4006" s="120">
        <v>6</v>
      </c>
      <c r="I4006" s="115">
        <v>14</v>
      </c>
      <c r="J4006" s="116" t="s">
        <v>487</v>
      </c>
      <c r="K4006" s="121">
        <v>8</v>
      </c>
      <c r="L4006" s="108"/>
      <c r="M4006" s="122">
        <v>15039</v>
      </c>
      <c r="N4006" s="123">
        <v>13990</v>
      </c>
      <c r="O4006" s="124">
        <v>17881</v>
      </c>
      <c r="P4006" s="123">
        <v>17943</v>
      </c>
      <c r="Q4006" s="124">
        <v>17885</v>
      </c>
      <c r="R4006" s="123">
        <v>16641</v>
      </c>
      <c r="S4006" s="124">
        <v>15443</v>
      </c>
      <c r="T4006" s="123">
        <v>15278</v>
      </c>
      <c r="U4006" s="124">
        <v>19024</v>
      </c>
      <c r="V4006" s="123">
        <v>19088</v>
      </c>
      <c r="W4006" s="124">
        <v>18508</v>
      </c>
      <c r="X4006" s="123">
        <v>18077</v>
      </c>
      <c r="Y4006" s="124">
        <v>16750</v>
      </c>
      <c r="Z4006" s="123">
        <v>20169</v>
      </c>
      <c r="AA4006" s="124">
        <v>20319</v>
      </c>
      <c r="AB4006" s="123">
        <v>20527</v>
      </c>
      <c r="AC4006" s="124">
        <v>20112</v>
      </c>
      <c r="AD4006" s="123">
        <v>17827</v>
      </c>
      <c r="AE4006" s="125">
        <v>17427</v>
      </c>
      <c r="AF4006" s="126">
        <v>21244</v>
      </c>
    </row>
    <row r="4007" spans="2:32">
      <c r="B4007" s="127">
        <v>3969</v>
      </c>
      <c r="C4007" s="128">
        <v>3969</v>
      </c>
      <c r="D4007" s="129">
        <v>166</v>
      </c>
      <c r="E4007" s="130">
        <v>6</v>
      </c>
      <c r="F4007" s="131">
        <v>15</v>
      </c>
      <c r="G4007" s="132" t="s">
        <v>487</v>
      </c>
      <c r="H4007" s="133">
        <v>6</v>
      </c>
      <c r="I4007" s="128">
        <v>14</v>
      </c>
      <c r="J4007" s="129" t="s">
        <v>487</v>
      </c>
      <c r="K4007" s="134">
        <v>9</v>
      </c>
      <c r="L4007" s="108"/>
      <c r="M4007" s="81">
        <v>15402</v>
      </c>
      <c r="N4007" s="135">
        <v>14743</v>
      </c>
      <c r="O4007" s="136">
        <v>18501</v>
      </c>
      <c r="P4007" s="135">
        <v>18191</v>
      </c>
      <c r="Q4007" s="136">
        <v>18238</v>
      </c>
      <c r="R4007" s="135">
        <v>17066</v>
      </c>
      <c r="S4007" s="136">
        <v>16130</v>
      </c>
      <c r="T4007" s="135">
        <v>15981</v>
      </c>
      <c r="U4007" s="136">
        <v>19570</v>
      </c>
      <c r="V4007" s="135">
        <v>19407</v>
      </c>
      <c r="W4007" s="136">
        <v>18636</v>
      </c>
      <c r="X4007" s="135">
        <v>18406</v>
      </c>
      <c r="Y4007" s="136">
        <v>17378</v>
      </c>
      <c r="Z4007" s="135">
        <v>20635</v>
      </c>
      <c r="AA4007" s="136">
        <v>20406</v>
      </c>
      <c r="AB4007" s="135">
        <v>20789</v>
      </c>
      <c r="AC4007" s="136">
        <v>20226</v>
      </c>
      <c r="AD4007" s="135">
        <v>18424</v>
      </c>
      <c r="AE4007" s="137">
        <v>18005</v>
      </c>
      <c r="AF4007" s="138">
        <v>21682</v>
      </c>
    </row>
    <row r="4008" spans="2:32">
      <c r="B4008" s="114">
        <v>3970</v>
      </c>
      <c r="C4008" s="115">
        <v>3970</v>
      </c>
      <c r="D4008" s="116">
        <v>166</v>
      </c>
      <c r="E4008" s="117">
        <v>6</v>
      </c>
      <c r="F4008" s="118">
        <v>15</v>
      </c>
      <c r="G4008" s="119" t="s">
        <v>487</v>
      </c>
      <c r="H4008" s="120">
        <v>6</v>
      </c>
      <c r="I4008" s="115">
        <v>14</v>
      </c>
      <c r="J4008" s="116" t="s">
        <v>487</v>
      </c>
      <c r="K4008" s="121">
        <v>10</v>
      </c>
      <c r="L4008" s="108"/>
      <c r="M4008" s="122">
        <v>15706</v>
      </c>
      <c r="N4008" s="123">
        <v>15400</v>
      </c>
      <c r="O4008" s="124">
        <v>19086</v>
      </c>
      <c r="P4008" s="123">
        <v>18566</v>
      </c>
      <c r="Q4008" s="124">
        <v>18616</v>
      </c>
      <c r="R4008" s="123">
        <v>17418</v>
      </c>
      <c r="S4008" s="124">
        <v>16728</v>
      </c>
      <c r="T4008" s="123">
        <v>16695</v>
      </c>
      <c r="U4008" s="124">
        <v>20230</v>
      </c>
      <c r="V4008" s="123">
        <v>19901</v>
      </c>
      <c r="W4008" s="124">
        <v>18822</v>
      </c>
      <c r="X4008" s="123">
        <v>18862</v>
      </c>
      <c r="Y4008" s="124">
        <v>18068</v>
      </c>
      <c r="Z4008" s="123">
        <v>21373</v>
      </c>
      <c r="AA4008" s="124">
        <v>20977</v>
      </c>
      <c r="AB4008" s="123">
        <v>21367</v>
      </c>
      <c r="AC4008" s="124">
        <v>20488</v>
      </c>
      <c r="AD4008" s="123">
        <v>19189</v>
      </c>
      <c r="AE4008" s="125">
        <v>18840</v>
      </c>
      <c r="AF4008" s="126">
        <v>22467</v>
      </c>
    </row>
    <row r="4009" spans="2:32">
      <c r="B4009" s="127">
        <v>3971</v>
      </c>
      <c r="C4009" s="128">
        <v>3971</v>
      </c>
      <c r="D4009" s="129">
        <v>166</v>
      </c>
      <c r="E4009" s="130">
        <v>6</v>
      </c>
      <c r="F4009" s="131">
        <v>15</v>
      </c>
      <c r="G4009" s="132" t="s">
        <v>487</v>
      </c>
      <c r="H4009" s="133">
        <v>6</v>
      </c>
      <c r="I4009" s="128">
        <v>14</v>
      </c>
      <c r="J4009" s="129" t="s">
        <v>487</v>
      </c>
      <c r="K4009" s="134">
        <v>11</v>
      </c>
      <c r="L4009" s="108"/>
      <c r="M4009" s="81">
        <v>16014</v>
      </c>
      <c r="N4009" s="135">
        <v>16033</v>
      </c>
      <c r="O4009" s="136">
        <v>19602</v>
      </c>
      <c r="P4009" s="135">
        <v>18993</v>
      </c>
      <c r="Q4009" s="136">
        <v>19001</v>
      </c>
      <c r="R4009" s="135">
        <v>17813</v>
      </c>
      <c r="S4009" s="136">
        <v>17185</v>
      </c>
      <c r="T4009" s="135">
        <v>17407</v>
      </c>
      <c r="U4009" s="136">
        <v>20830</v>
      </c>
      <c r="V4009" s="135">
        <v>20377</v>
      </c>
      <c r="W4009" s="136">
        <v>19095</v>
      </c>
      <c r="X4009" s="135">
        <v>19370</v>
      </c>
      <c r="Y4009" s="136">
        <v>18631</v>
      </c>
      <c r="Z4009" s="135">
        <v>22033</v>
      </c>
      <c r="AA4009" s="136">
        <v>21602</v>
      </c>
      <c r="AB4009" s="135">
        <v>21928</v>
      </c>
      <c r="AC4009" s="136">
        <v>20865</v>
      </c>
      <c r="AD4009" s="135">
        <v>19807</v>
      </c>
      <c r="AE4009" s="137">
        <v>19669</v>
      </c>
      <c r="AF4009" s="138">
        <v>23164</v>
      </c>
    </row>
    <row r="4010" spans="2:32">
      <c r="B4010" s="114">
        <v>3972</v>
      </c>
      <c r="C4010" s="115">
        <v>3972</v>
      </c>
      <c r="D4010" s="116">
        <v>166</v>
      </c>
      <c r="E4010" s="117">
        <v>6</v>
      </c>
      <c r="F4010" s="118">
        <v>15</v>
      </c>
      <c r="G4010" s="119" t="s">
        <v>487</v>
      </c>
      <c r="H4010" s="120">
        <v>6</v>
      </c>
      <c r="I4010" s="115">
        <v>14</v>
      </c>
      <c r="J4010" s="116" t="s">
        <v>487</v>
      </c>
      <c r="K4010" s="121">
        <v>12</v>
      </c>
      <c r="L4010" s="108"/>
      <c r="M4010" s="122">
        <v>16258</v>
      </c>
      <c r="N4010" s="123">
        <v>16526</v>
      </c>
      <c r="O4010" s="124">
        <v>20012</v>
      </c>
      <c r="P4010" s="123">
        <v>19310</v>
      </c>
      <c r="Q4010" s="124">
        <v>19386</v>
      </c>
      <c r="R4010" s="123">
        <v>18118</v>
      </c>
      <c r="S4010" s="124">
        <v>17552</v>
      </c>
      <c r="T4010" s="123">
        <v>17924</v>
      </c>
      <c r="U4010" s="124">
        <v>21263</v>
      </c>
      <c r="V4010" s="123">
        <v>20841</v>
      </c>
      <c r="W4010" s="124">
        <v>19248</v>
      </c>
      <c r="X4010" s="123">
        <v>19734</v>
      </c>
      <c r="Y4010" s="124">
        <v>19042</v>
      </c>
      <c r="Z4010" s="123">
        <v>22497</v>
      </c>
      <c r="AA4010" s="124">
        <v>22006</v>
      </c>
      <c r="AB4010" s="123">
        <v>22462</v>
      </c>
      <c r="AC4010" s="124">
        <v>21076</v>
      </c>
      <c r="AD4010" s="123">
        <v>20240</v>
      </c>
      <c r="AE4010" s="125">
        <v>20232</v>
      </c>
      <c r="AF4010" s="126">
        <v>23647</v>
      </c>
    </row>
    <row r="4011" spans="2:32">
      <c r="B4011" s="127">
        <v>3973</v>
      </c>
      <c r="C4011" s="128">
        <v>3973</v>
      </c>
      <c r="D4011" s="129">
        <v>166</v>
      </c>
      <c r="E4011" s="130">
        <v>6</v>
      </c>
      <c r="F4011" s="131">
        <v>15</v>
      </c>
      <c r="G4011" s="132" t="s">
        <v>487</v>
      </c>
      <c r="H4011" s="133">
        <v>6</v>
      </c>
      <c r="I4011" s="128">
        <v>14</v>
      </c>
      <c r="J4011" s="129" t="s">
        <v>487</v>
      </c>
      <c r="K4011" s="134">
        <v>13</v>
      </c>
      <c r="L4011" s="108"/>
      <c r="M4011" s="81">
        <v>16508</v>
      </c>
      <c r="N4011" s="135">
        <v>16882</v>
      </c>
      <c r="O4011" s="136">
        <v>20354</v>
      </c>
      <c r="P4011" s="135">
        <v>19496</v>
      </c>
      <c r="Q4011" s="136">
        <v>19626</v>
      </c>
      <c r="R4011" s="135">
        <v>18374</v>
      </c>
      <c r="S4011" s="136">
        <v>17690</v>
      </c>
      <c r="T4011" s="135">
        <v>18303</v>
      </c>
      <c r="U4011" s="136">
        <v>21598</v>
      </c>
      <c r="V4011" s="135">
        <v>21106</v>
      </c>
      <c r="W4011" s="136">
        <v>19373</v>
      </c>
      <c r="X4011" s="135">
        <v>20005</v>
      </c>
      <c r="Y4011" s="136">
        <v>19181</v>
      </c>
      <c r="Z4011" s="135">
        <v>22842</v>
      </c>
      <c r="AA4011" s="136">
        <v>22198</v>
      </c>
      <c r="AB4011" s="135">
        <v>22734</v>
      </c>
      <c r="AC4011" s="136">
        <v>21220</v>
      </c>
      <c r="AD4011" s="135">
        <v>20388</v>
      </c>
      <c r="AE4011" s="137">
        <v>20611</v>
      </c>
      <c r="AF4011" s="138">
        <v>23986</v>
      </c>
    </row>
    <row r="4012" spans="2:32">
      <c r="B4012" s="114">
        <v>3974</v>
      </c>
      <c r="C4012" s="115">
        <v>3974</v>
      </c>
      <c r="D4012" s="116">
        <v>166</v>
      </c>
      <c r="E4012" s="117">
        <v>6</v>
      </c>
      <c r="F4012" s="118">
        <v>15</v>
      </c>
      <c r="G4012" s="119" t="s">
        <v>487</v>
      </c>
      <c r="H4012" s="120">
        <v>6</v>
      </c>
      <c r="I4012" s="115">
        <v>14</v>
      </c>
      <c r="J4012" s="116" t="s">
        <v>487</v>
      </c>
      <c r="K4012" s="121">
        <v>14</v>
      </c>
      <c r="L4012" s="108"/>
      <c r="M4012" s="122">
        <v>16650</v>
      </c>
      <c r="N4012" s="123">
        <v>17163</v>
      </c>
      <c r="O4012" s="124">
        <v>20529</v>
      </c>
      <c r="P4012" s="123">
        <v>19566</v>
      </c>
      <c r="Q4012" s="124">
        <v>19823</v>
      </c>
      <c r="R4012" s="123">
        <v>18503</v>
      </c>
      <c r="S4012" s="124">
        <v>17820</v>
      </c>
      <c r="T4012" s="123">
        <v>18600</v>
      </c>
      <c r="U4012" s="124">
        <v>21769</v>
      </c>
      <c r="V4012" s="123">
        <v>21296</v>
      </c>
      <c r="W4012" s="124">
        <v>19417</v>
      </c>
      <c r="X4012" s="123">
        <v>20105</v>
      </c>
      <c r="Y4012" s="124">
        <v>19294</v>
      </c>
      <c r="Z4012" s="123">
        <v>22985</v>
      </c>
      <c r="AA4012" s="124">
        <v>22225</v>
      </c>
      <c r="AB4012" s="123">
        <v>22909</v>
      </c>
      <c r="AC4012" s="124">
        <v>21235</v>
      </c>
      <c r="AD4012" s="123">
        <v>20476</v>
      </c>
      <c r="AE4012" s="125">
        <v>20875</v>
      </c>
      <c r="AF4012" s="126">
        <v>24115</v>
      </c>
    </row>
    <row r="4013" spans="2:32">
      <c r="B4013" s="127">
        <v>3975</v>
      </c>
      <c r="C4013" s="128">
        <v>3975</v>
      </c>
      <c r="D4013" s="129">
        <v>166</v>
      </c>
      <c r="E4013" s="130">
        <v>6</v>
      </c>
      <c r="F4013" s="131">
        <v>15</v>
      </c>
      <c r="G4013" s="132" t="s">
        <v>487</v>
      </c>
      <c r="H4013" s="133">
        <v>6</v>
      </c>
      <c r="I4013" s="128">
        <v>14</v>
      </c>
      <c r="J4013" s="129" t="s">
        <v>487</v>
      </c>
      <c r="K4013" s="134">
        <v>15</v>
      </c>
      <c r="L4013" s="108"/>
      <c r="M4013" s="81">
        <v>16814</v>
      </c>
      <c r="N4013" s="135">
        <v>17556</v>
      </c>
      <c r="O4013" s="136">
        <v>20812</v>
      </c>
      <c r="P4013" s="135">
        <v>19734</v>
      </c>
      <c r="Q4013" s="136">
        <v>20052</v>
      </c>
      <c r="R4013" s="135">
        <v>18624</v>
      </c>
      <c r="S4013" s="136">
        <v>17986</v>
      </c>
      <c r="T4013" s="135">
        <v>18986</v>
      </c>
      <c r="U4013" s="136">
        <v>22035</v>
      </c>
      <c r="V4013" s="135">
        <v>21514</v>
      </c>
      <c r="W4013" s="136">
        <v>19507</v>
      </c>
      <c r="X4013" s="135">
        <v>20189</v>
      </c>
      <c r="Y4013" s="136">
        <v>19439</v>
      </c>
      <c r="Z4013" s="135">
        <v>23232</v>
      </c>
      <c r="AA4013" s="136">
        <v>22353</v>
      </c>
      <c r="AB4013" s="135">
        <v>23107</v>
      </c>
      <c r="AC4013" s="136">
        <v>21295</v>
      </c>
      <c r="AD4013" s="135">
        <v>20601</v>
      </c>
      <c r="AE4013" s="137">
        <v>21237</v>
      </c>
      <c r="AF4013" s="138">
        <v>24358</v>
      </c>
    </row>
    <row r="4014" spans="2:32">
      <c r="B4014" s="114">
        <v>3976</v>
      </c>
      <c r="C4014" s="115">
        <v>3976</v>
      </c>
      <c r="D4014" s="116">
        <v>166</v>
      </c>
      <c r="E4014" s="117">
        <v>6</v>
      </c>
      <c r="F4014" s="118">
        <v>15</v>
      </c>
      <c r="G4014" s="119" t="s">
        <v>487</v>
      </c>
      <c r="H4014" s="120">
        <v>6</v>
      </c>
      <c r="I4014" s="115">
        <v>14</v>
      </c>
      <c r="J4014" s="116" t="s">
        <v>487</v>
      </c>
      <c r="K4014" s="121">
        <v>16</v>
      </c>
      <c r="L4014" s="108"/>
      <c r="M4014" s="122">
        <v>17090</v>
      </c>
      <c r="N4014" s="123">
        <v>18018</v>
      </c>
      <c r="O4014" s="124">
        <v>21121</v>
      </c>
      <c r="P4014" s="123">
        <v>20252</v>
      </c>
      <c r="Q4014" s="124">
        <v>20312</v>
      </c>
      <c r="R4014" s="123">
        <v>18821</v>
      </c>
      <c r="S4014" s="124">
        <v>18168</v>
      </c>
      <c r="T4014" s="123">
        <v>19418</v>
      </c>
      <c r="U4014" s="124">
        <v>22289</v>
      </c>
      <c r="V4014" s="123">
        <v>21724</v>
      </c>
      <c r="W4014" s="124">
        <v>19641</v>
      </c>
      <c r="X4014" s="123">
        <v>20278</v>
      </c>
      <c r="Y4014" s="124">
        <v>19534</v>
      </c>
      <c r="Z4014" s="123">
        <v>23431</v>
      </c>
      <c r="AA4014" s="124">
        <v>22987</v>
      </c>
      <c r="AB4014" s="123">
        <v>23237</v>
      </c>
      <c r="AC4014" s="124">
        <v>21312</v>
      </c>
      <c r="AD4014" s="123">
        <v>20663</v>
      </c>
      <c r="AE4014" s="125">
        <v>21576</v>
      </c>
      <c r="AF4014" s="126">
        <v>24538</v>
      </c>
    </row>
    <row r="4015" spans="2:32">
      <c r="B4015" s="127">
        <v>3977</v>
      </c>
      <c r="C4015" s="128">
        <v>3977</v>
      </c>
      <c r="D4015" s="129">
        <v>166</v>
      </c>
      <c r="E4015" s="130">
        <v>6</v>
      </c>
      <c r="F4015" s="131">
        <v>15</v>
      </c>
      <c r="G4015" s="132" t="s">
        <v>487</v>
      </c>
      <c r="H4015" s="133">
        <v>6</v>
      </c>
      <c r="I4015" s="128">
        <v>14</v>
      </c>
      <c r="J4015" s="129" t="s">
        <v>487</v>
      </c>
      <c r="K4015" s="134">
        <v>17</v>
      </c>
      <c r="L4015" s="108"/>
      <c r="M4015" s="81">
        <v>17371</v>
      </c>
      <c r="N4015" s="135">
        <v>18579</v>
      </c>
      <c r="O4015" s="136">
        <v>21430</v>
      </c>
      <c r="P4015" s="135">
        <v>20448</v>
      </c>
      <c r="Q4015" s="136">
        <v>20637</v>
      </c>
      <c r="R4015" s="135">
        <v>19133</v>
      </c>
      <c r="S4015" s="136">
        <v>18567</v>
      </c>
      <c r="T4015" s="135">
        <v>19938</v>
      </c>
      <c r="U4015" s="136">
        <v>22600</v>
      </c>
      <c r="V4015" s="135">
        <v>22103</v>
      </c>
      <c r="W4015" s="136">
        <v>19976</v>
      </c>
      <c r="X4015" s="135">
        <v>20613</v>
      </c>
      <c r="Y4015" s="136">
        <v>19962</v>
      </c>
      <c r="Z4015" s="135">
        <v>23736</v>
      </c>
      <c r="AA4015" s="136">
        <v>23204</v>
      </c>
      <c r="AB4015" s="135">
        <v>23655</v>
      </c>
      <c r="AC4015" s="136">
        <v>21708</v>
      </c>
      <c r="AD4015" s="135">
        <v>21107</v>
      </c>
      <c r="AE4015" s="137">
        <v>22189</v>
      </c>
      <c r="AF4015" s="138">
        <v>24851</v>
      </c>
    </row>
    <row r="4016" spans="2:32">
      <c r="B4016" s="114">
        <v>3978</v>
      </c>
      <c r="C4016" s="115">
        <v>3978</v>
      </c>
      <c r="D4016" s="116">
        <v>166</v>
      </c>
      <c r="E4016" s="117">
        <v>6</v>
      </c>
      <c r="F4016" s="118">
        <v>15</v>
      </c>
      <c r="G4016" s="119" t="s">
        <v>487</v>
      </c>
      <c r="H4016" s="120">
        <v>6</v>
      </c>
      <c r="I4016" s="115">
        <v>14</v>
      </c>
      <c r="J4016" s="116" t="s">
        <v>487</v>
      </c>
      <c r="K4016" s="121">
        <v>18</v>
      </c>
      <c r="L4016" s="108"/>
      <c r="M4016" s="122">
        <v>17490</v>
      </c>
      <c r="N4016" s="123">
        <v>19018</v>
      </c>
      <c r="O4016" s="124">
        <v>21624</v>
      </c>
      <c r="P4016" s="123">
        <v>20474</v>
      </c>
      <c r="Q4016" s="124">
        <v>20869</v>
      </c>
      <c r="R4016" s="123">
        <v>19527</v>
      </c>
      <c r="S4016" s="124">
        <v>19068</v>
      </c>
      <c r="T4016" s="123">
        <v>20635</v>
      </c>
      <c r="U4016" s="124">
        <v>23057</v>
      </c>
      <c r="V4016" s="123">
        <v>22381</v>
      </c>
      <c r="W4016" s="124">
        <v>20717</v>
      </c>
      <c r="X4016" s="123">
        <v>21284</v>
      </c>
      <c r="Y4016" s="124">
        <v>20817</v>
      </c>
      <c r="Z4016" s="123">
        <v>24392</v>
      </c>
      <c r="AA4016" s="124">
        <v>23485</v>
      </c>
      <c r="AB4016" s="123">
        <v>24146</v>
      </c>
      <c r="AC4016" s="124">
        <v>22592</v>
      </c>
      <c r="AD4016" s="123">
        <v>22059</v>
      </c>
      <c r="AE4016" s="125">
        <v>23149</v>
      </c>
      <c r="AF4016" s="126">
        <v>25573</v>
      </c>
    </row>
    <row r="4017" spans="2:32">
      <c r="B4017" s="127">
        <v>3979</v>
      </c>
      <c r="C4017" s="128">
        <v>3979</v>
      </c>
      <c r="D4017" s="129">
        <v>166</v>
      </c>
      <c r="E4017" s="130">
        <v>6</v>
      </c>
      <c r="F4017" s="131">
        <v>15</v>
      </c>
      <c r="G4017" s="132" t="s">
        <v>487</v>
      </c>
      <c r="H4017" s="133">
        <v>6</v>
      </c>
      <c r="I4017" s="128">
        <v>14</v>
      </c>
      <c r="J4017" s="129" t="s">
        <v>487</v>
      </c>
      <c r="K4017" s="134">
        <v>19</v>
      </c>
      <c r="L4017" s="108"/>
      <c r="M4017" s="81">
        <v>17609</v>
      </c>
      <c r="N4017" s="135">
        <v>18960</v>
      </c>
      <c r="O4017" s="136">
        <v>21663</v>
      </c>
      <c r="P4017" s="135">
        <v>20681</v>
      </c>
      <c r="Q4017" s="136">
        <v>21115</v>
      </c>
      <c r="R4017" s="135">
        <v>19732</v>
      </c>
      <c r="S4017" s="136">
        <v>19444</v>
      </c>
      <c r="T4017" s="135">
        <v>20786</v>
      </c>
      <c r="U4017" s="136">
        <v>23188</v>
      </c>
      <c r="V4017" s="135">
        <v>22837</v>
      </c>
      <c r="W4017" s="136">
        <v>21266</v>
      </c>
      <c r="X4017" s="135">
        <v>21782</v>
      </c>
      <c r="Y4017" s="136">
        <v>21556</v>
      </c>
      <c r="Z4017" s="135">
        <v>24836</v>
      </c>
      <c r="AA4017" s="136">
        <v>24157</v>
      </c>
      <c r="AB4017" s="135">
        <v>24961</v>
      </c>
      <c r="AC4017" s="136">
        <v>23441</v>
      </c>
      <c r="AD4017" s="135">
        <v>22980</v>
      </c>
      <c r="AE4017" s="137">
        <v>23725</v>
      </c>
      <c r="AF4017" s="138">
        <v>26133</v>
      </c>
    </row>
    <row r="4018" spans="2:32">
      <c r="B4018" s="114">
        <v>3980</v>
      </c>
      <c r="C4018" s="115">
        <v>3980</v>
      </c>
      <c r="D4018" s="116">
        <v>166</v>
      </c>
      <c r="E4018" s="117">
        <v>6</v>
      </c>
      <c r="F4018" s="118">
        <v>15</v>
      </c>
      <c r="G4018" s="119" t="s">
        <v>487</v>
      </c>
      <c r="H4018" s="120">
        <v>6</v>
      </c>
      <c r="I4018" s="115">
        <v>14</v>
      </c>
      <c r="J4018" s="116" t="s">
        <v>487</v>
      </c>
      <c r="K4018" s="121">
        <v>20</v>
      </c>
      <c r="L4018" s="108"/>
      <c r="M4018" s="122">
        <v>17418</v>
      </c>
      <c r="N4018" s="123">
        <v>18708</v>
      </c>
      <c r="O4018" s="124">
        <v>21398</v>
      </c>
      <c r="P4018" s="123">
        <v>20559</v>
      </c>
      <c r="Q4018" s="124">
        <v>21066</v>
      </c>
      <c r="R4018" s="123">
        <v>19607</v>
      </c>
      <c r="S4018" s="124">
        <v>19309</v>
      </c>
      <c r="T4018" s="123">
        <v>20650</v>
      </c>
      <c r="U4018" s="124">
        <v>23128</v>
      </c>
      <c r="V4018" s="123">
        <v>23016</v>
      </c>
      <c r="W4018" s="124">
        <v>21698</v>
      </c>
      <c r="X4018" s="123">
        <v>22141</v>
      </c>
      <c r="Y4018" s="124">
        <v>21808</v>
      </c>
      <c r="Z4018" s="123">
        <v>25110</v>
      </c>
      <c r="AA4018" s="124">
        <v>24669</v>
      </c>
      <c r="AB4018" s="123">
        <v>25537</v>
      </c>
      <c r="AC4018" s="124">
        <v>24231</v>
      </c>
      <c r="AD4018" s="123">
        <v>23444</v>
      </c>
      <c r="AE4018" s="125">
        <v>24102</v>
      </c>
      <c r="AF4018" s="126">
        <v>26505</v>
      </c>
    </row>
    <row r="4019" spans="2:32">
      <c r="B4019" s="127">
        <v>3981</v>
      </c>
      <c r="C4019" s="128">
        <v>3981</v>
      </c>
      <c r="D4019" s="129">
        <v>166</v>
      </c>
      <c r="E4019" s="130">
        <v>6</v>
      </c>
      <c r="F4019" s="131">
        <v>15</v>
      </c>
      <c r="G4019" s="132" t="s">
        <v>487</v>
      </c>
      <c r="H4019" s="133">
        <v>6</v>
      </c>
      <c r="I4019" s="128">
        <v>14</v>
      </c>
      <c r="J4019" s="129" t="s">
        <v>487</v>
      </c>
      <c r="K4019" s="134">
        <v>21</v>
      </c>
      <c r="L4019" s="108"/>
      <c r="M4019" s="81">
        <v>16839</v>
      </c>
      <c r="N4019" s="135">
        <v>18135</v>
      </c>
      <c r="O4019" s="136">
        <v>20618</v>
      </c>
      <c r="P4019" s="135">
        <v>20079</v>
      </c>
      <c r="Q4019" s="136">
        <v>20254</v>
      </c>
      <c r="R4019" s="135">
        <v>19209</v>
      </c>
      <c r="S4019" s="136">
        <v>19067</v>
      </c>
      <c r="T4019" s="135">
        <v>20315</v>
      </c>
      <c r="U4019" s="136">
        <v>22604</v>
      </c>
      <c r="V4019" s="135">
        <v>22571</v>
      </c>
      <c r="W4019" s="136">
        <v>21502</v>
      </c>
      <c r="X4019" s="135">
        <v>22271</v>
      </c>
      <c r="Y4019" s="136">
        <v>22090</v>
      </c>
      <c r="Z4019" s="135">
        <v>24954</v>
      </c>
      <c r="AA4019" s="136">
        <v>24960</v>
      </c>
      <c r="AB4019" s="135">
        <v>25574</v>
      </c>
      <c r="AC4019" s="136">
        <v>24475</v>
      </c>
      <c r="AD4019" s="135">
        <v>24011</v>
      </c>
      <c r="AE4019" s="137">
        <v>24392</v>
      </c>
      <c r="AF4019" s="138">
        <v>26528</v>
      </c>
    </row>
    <row r="4020" spans="2:32">
      <c r="B4020" s="114">
        <v>3982</v>
      </c>
      <c r="C4020" s="115">
        <v>3982</v>
      </c>
      <c r="D4020" s="116">
        <v>166</v>
      </c>
      <c r="E4020" s="117">
        <v>6</v>
      </c>
      <c r="F4020" s="118">
        <v>15</v>
      </c>
      <c r="G4020" s="119" t="s">
        <v>487</v>
      </c>
      <c r="H4020" s="120">
        <v>6</v>
      </c>
      <c r="I4020" s="115">
        <v>14</v>
      </c>
      <c r="J4020" s="116" t="s">
        <v>487</v>
      </c>
      <c r="K4020" s="121">
        <v>22</v>
      </c>
      <c r="L4020" s="108"/>
      <c r="M4020" s="122">
        <v>15965</v>
      </c>
      <c r="N4020" s="123">
        <v>17428</v>
      </c>
      <c r="O4020" s="124">
        <v>19538</v>
      </c>
      <c r="P4020" s="123">
        <v>19087</v>
      </c>
      <c r="Q4020" s="124">
        <v>19339</v>
      </c>
      <c r="R4020" s="123">
        <v>18431</v>
      </c>
      <c r="S4020" s="124">
        <v>18664</v>
      </c>
      <c r="T4020" s="123">
        <v>19768</v>
      </c>
      <c r="U4020" s="124">
        <v>21677</v>
      </c>
      <c r="V4020" s="123">
        <v>21910</v>
      </c>
      <c r="W4020" s="124">
        <v>21031</v>
      </c>
      <c r="X4020" s="123">
        <v>21808</v>
      </c>
      <c r="Y4020" s="124">
        <v>22003</v>
      </c>
      <c r="Z4020" s="123">
        <v>24242</v>
      </c>
      <c r="AA4020" s="124">
        <v>24444</v>
      </c>
      <c r="AB4020" s="123">
        <v>25242</v>
      </c>
      <c r="AC4020" s="124">
        <v>24265</v>
      </c>
      <c r="AD4020" s="123">
        <v>24112</v>
      </c>
      <c r="AE4020" s="125">
        <v>24224</v>
      </c>
      <c r="AF4020" s="126">
        <v>25937</v>
      </c>
    </row>
    <row r="4021" spans="2:32">
      <c r="B4021" s="127">
        <v>3983</v>
      </c>
      <c r="C4021" s="128">
        <v>3983</v>
      </c>
      <c r="D4021" s="129">
        <v>166</v>
      </c>
      <c r="E4021" s="130">
        <v>6</v>
      </c>
      <c r="F4021" s="131">
        <v>15</v>
      </c>
      <c r="G4021" s="132" t="s">
        <v>487</v>
      </c>
      <c r="H4021" s="133">
        <v>6</v>
      </c>
      <c r="I4021" s="128">
        <v>14</v>
      </c>
      <c r="J4021" s="129" t="s">
        <v>487</v>
      </c>
      <c r="K4021" s="134">
        <v>23</v>
      </c>
      <c r="L4021" s="108"/>
      <c r="M4021" s="81">
        <v>14717</v>
      </c>
      <c r="N4021" s="135">
        <v>16267</v>
      </c>
      <c r="O4021" s="136">
        <v>17893</v>
      </c>
      <c r="P4021" s="135">
        <v>17605</v>
      </c>
      <c r="Q4021" s="136">
        <v>17821</v>
      </c>
      <c r="R4021" s="135">
        <v>17150</v>
      </c>
      <c r="S4021" s="136">
        <v>17764</v>
      </c>
      <c r="T4021" s="135">
        <v>18627</v>
      </c>
      <c r="U4021" s="136">
        <v>20075</v>
      </c>
      <c r="V4021" s="135">
        <v>20486</v>
      </c>
      <c r="W4021" s="136">
        <v>19900</v>
      </c>
      <c r="X4021" s="135">
        <v>20641</v>
      </c>
      <c r="Y4021" s="136">
        <v>21230</v>
      </c>
      <c r="Z4021" s="135">
        <v>22674</v>
      </c>
      <c r="AA4021" s="136">
        <v>23125</v>
      </c>
      <c r="AB4021" s="135">
        <v>23923</v>
      </c>
      <c r="AC4021" s="136">
        <v>23244</v>
      </c>
      <c r="AD4021" s="135">
        <v>23401</v>
      </c>
      <c r="AE4021" s="137">
        <v>23240</v>
      </c>
      <c r="AF4021" s="138">
        <v>24401</v>
      </c>
    </row>
    <row r="4022" spans="2:32">
      <c r="B4022" s="114">
        <v>3984</v>
      </c>
      <c r="C4022" s="115">
        <v>3984</v>
      </c>
      <c r="D4022" s="116">
        <v>166</v>
      </c>
      <c r="E4022" s="117">
        <v>6</v>
      </c>
      <c r="F4022" s="118">
        <v>15</v>
      </c>
      <c r="G4022" s="119" t="s">
        <v>487</v>
      </c>
      <c r="H4022" s="120">
        <v>6</v>
      </c>
      <c r="I4022" s="115">
        <v>14</v>
      </c>
      <c r="J4022" s="116" t="s">
        <v>487</v>
      </c>
      <c r="K4022" s="121">
        <v>24</v>
      </c>
      <c r="L4022" s="108"/>
      <c r="M4022" s="122">
        <v>13658</v>
      </c>
      <c r="N4022" s="123">
        <v>15294</v>
      </c>
      <c r="O4022" s="124">
        <v>16626</v>
      </c>
      <c r="P4022" s="123">
        <v>16408</v>
      </c>
      <c r="Q4022" s="124">
        <v>16624</v>
      </c>
      <c r="R4022" s="123">
        <v>16027</v>
      </c>
      <c r="S4022" s="124">
        <v>16746</v>
      </c>
      <c r="T4022" s="123">
        <v>17660</v>
      </c>
      <c r="U4022" s="124">
        <v>18813</v>
      </c>
      <c r="V4022" s="123">
        <v>19285</v>
      </c>
      <c r="W4022" s="124">
        <v>18941</v>
      </c>
      <c r="X4022" s="123">
        <v>19583</v>
      </c>
      <c r="Y4022" s="124">
        <v>20286</v>
      </c>
      <c r="Z4022" s="123">
        <v>21433</v>
      </c>
      <c r="AA4022" s="124">
        <v>22005</v>
      </c>
      <c r="AB4022" s="123">
        <v>22782</v>
      </c>
      <c r="AC4022" s="124">
        <v>22314</v>
      </c>
      <c r="AD4022" s="123">
        <v>22490</v>
      </c>
      <c r="AE4022" s="125">
        <v>22350</v>
      </c>
      <c r="AF4022" s="126">
        <v>23195</v>
      </c>
    </row>
    <row r="4023" spans="2:32">
      <c r="B4023" s="127">
        <v>3985</v>
      </c>
      <c r="C4023" s="128">
        <v>3985</v>
      </c>
      <c r="D4023" s="129">
        <v>167</v>
      </c>
      <c r="E4023" s="130">
        <v>6</v>
      </c>
      <c r="F4023" s="131">
        <v>16</v>
      </c>
      <c r="G4023" s="132" t="s">
        <v>487</v>
      </c>
      <c r="H4023" s="133">
        <v>6</v>
      </c>
      <c r="I4023" s="128">
        <v>15</v>
      </c>
      <c r="J4023" s="129" t="s">
        <v>487</v>
      </c>
      <c r="K4023" s="134">
        <v>1</v>
      </c>
      <c r="L4023" s="108"/>
      <c r="M4023" s="81">
        <v>13249</v>
      </c>
      <c r="N4023" s="135">
        <v>14714</v>
      </c>
      <c r="O4023" s="136">
        <v>15746</v>
      </c>
      <c r="P4023" s="135">
        <v>15723</v>
      </c>
      <c r="Q4023" s="136">
        <v>15457</v>
      </c>
      <c r="R4023" s="135">
        <v>15445</v>
      </c>
      <c r="S4023" s="136">
        <v>15832</v>
      </c>
      <c r="T4023" s="135">
        <v>16954</v>
      </c>
      <c r="U4023" s="136">
        <v>18139</v>
      </c>
      <c r="V4023" s="135">
        <v>18156</v>
      </c>
      <c r="W4023" s="136">
        <v>17920</v>
      </c>
      <c r="X4023" s="135">
        <v>18817</v>
      </c>
      <c r="Y4023" s="136">
        <v>18765</v>
      </c>
      <c r="Z4023" s="135">
        <v>21063</v>
      </c>
      <c r="AA4023" s="136">
        <v>21501</v>
      </c>
      <c r="AB4023" s="135">
        <v>21731</v>
      </c>
      <c r="AC4023" s="136">
        <v>21283</v>
      </c>
      <c r="AD4023" s="135">
        <v>20650</v>
      </c>
      <c r="AE4023" s="137">
        <v>21516</v>
      </c>
      <c r="AF4023" s="138">
        <v>23004</v>
      </c>
    </row>
    <row r="4024" spans="2:32">
      <c r="B4024" s="114">
        <v>3986</v>
      </c>
      <c r="C4024" s="115">
        <v>3986</v>
      </c>
      <c r="D4024" s="116">
        <v>167</v>
      </c>
      <c r="E4024" s="117">
        <v>6</v>
      </c>
      <c r="F4024" s="118">
        <v>16</v>
      </c>
      <c r="G4024" s="119" t="s">
        <v>487</v>
      </c>
      <c r="H4024" s="120">
        <v>6</v>
      </c>
      <c r="I4024" s="115">
        <v>15</v>
      </c>
      <c r="J4024" s="116" t="s">
        <v>487</v>
      </c>
      <c r="K4024" s="121">
        <v>2</v>
      </c>
      <c r="L4024" s="108"/>
      <c r="M4024" s="122">
        <v>12851</v>
      </c>
      <c r="N4024" s="123">
        <v>14232</v>
      </c>
      <c r="O4024" s="124">
        <v>15244</v>
      </c>
      <c r="P4024" s="123">
        <v>15194</v>
      </c>
      <c r="Q4024" s="124">
        <v>15011</v>
      </c>
      <c r="R4024" s="123">
        <v>14970</v>
      </c>
      <c r="S4024" s="124">
        <v>15299</v>
      </c>
      <c r="T4024" s="123">
        <v>16394</v>
      </c>
      <c r="U4024" s="124">
        <v>17524</v>
      </c>
      <c r="V4024" s="123">
        <v>17607</v>
      </c>
      <c r="W4024" s="124">
        <v>17381</v>
      </c>
      <c r="X4024" s="123">
        <v>18207</v>
      </c>
      <c r="Y4024" s="124">
        <v>18128</v>
      </c>
      <c r="Z4024" s="123">
        <v>20358</v>
      </c>
      <c r="AA4024" s="124">
        <v>20764</v>
      </c>
      <c r="AB4024" s="123">
        <v>21050</v>
      </c>
      <c r="AC4024" s="124">
        <v>20621</v>
      </c>
      <c r="AD4024" s="123">
        <v>19950</v>
      </c>
      <c r="AE4024" s="125">
        <v>20806</v>
      </c>
      <c r="AF4024" s="126">
        <v>22236</v>
      </c>
    </row>
    <row r="4025" spans="2:32">
      <c r="B4025" s="127">
        <v>3987</v>
      </c>
      <c r="C4025" s="128">
        <v>3987</v>
      </c>
      <c r="D4025" s="129">
        <v>167</v>
      </c>
      <c r="E4025" s="130">
        <v>6</v>
      </c>
      <c r="F4025" s="131">
        <v>16</v>
      </c>
      <c r="G4025" s="132" t="s">
        <v>487</v>
      </c>
      <c r="H4025" s="133">
        <v>6</v>
      </c>
      <c r="I4025" s="128">
        <v>15</v>
      </c>
      <c r="J4025" s="129" t="s">
        <v>487</v>
      </c>
      <c r="K4025" s="134">
        <v>3</v>
      </c>
      <c r="L4025" s="108"/>
      <c r="M4025" s="81">
        <v>12587</v>
      </c>
      <c r="N4025" s="135">
        <v>13958</v>
      </c>
      <c r="O4025" s="136">
        <v>14928</v>
      </c>
      <c r="P4025" s="135">
        <v>14855</v>
      </c>
      <c r="Q4025" s="136">
        <v>14725</v>
      </c>
      <c r="R4025" s="135">
        <v>14639</v>
      </c>
      <c r="S4025" s="136">
        <v>14913</v>
      </c>
      <c r="T4025" s="135">
        <v>16049</v>
      </c>
      <c r="U4025" s="136">
        <v>17112</v>
      </c>
      <c r="V4025" s="135">
        <v>17205</v>
      </c>
      <c r="W4025" s="136">
        <v>17083</v>
      </c>
      <c r="X4025" s="135">
        <v>17728</v>
      </c>
      <c r="Y4025" s="136">
        <v>17615</v>
      </c>
      <c r="Z4025" s="135">
        <v>19818</v>
      </c>
      <c r="AA4025" s="136">
        <v>20176</v>
      </c>
      <c r="AB4025" s="135">
        <v>20488</v>
      </c>
      <c r="AC4025" s="136">
        <v>20180</v>
      </c>
      <c r="AD4025" s="135">
        <v>19368</v>
      </c>
      <c r="AE4025" s="137">
        <v>20277</v>
      </c>
      <c r="AF4025" s="138">
        <v>21630</v>
      </c>
    </row>
    <row r="4026" spans="2:32">
      <c r="B4026" s="114">
        <v>3988</v>
      </c>
      <c r="C4026" s="115">
        <v>3988</v>
      </c>
      <c r="D4026" s="116">
        <v>167</v>
      </c>
      <c r="E4026" s="117">
        <v>6</v>
      </c>
      <c r="F4026" s="118">
        <v>16</v>
      </c>
      <c r="G4026" s="119" t="s">
        <v>487</v>
      </c>
      <c r="H4026" s="120">
        <v>6</v>
      </c>
      <c r="I4026" s="115">
        <v>15</v>
      </c>
      <c r="J4026" s="116" t="s">
        <v>487</v>
      </c>
      <c r="K4026" s="121">
        <v>4</v>
      </c>
      <c r="L4026" s="108"/>
      <c r="M4026" s="122">
        <v>12444</v>
      </c>
      <c r="N4026" s="123">
        <v>13894</v>
      </c>
      <c r="O4026" s="124">
        <v>14802</v>
      </c>
      <c r="P4026" s="123">
        <v>14790</v>
      </c>
      <c r="Q4026" s="124">
        <v>14627</v>
      </c>
      <c r="R4026" s="123">
        <v>14365</v>
      </c>
      <c r="S4026" s="124">
        <v>14572</v>
      </c>
      <c r="T4026" s="123">
        <v>15859</v>
      </c>
      <c r="U4026" s="124">
        <v>16782</v>
      </c>
      <c r="V4026" s="123">
        <v>16855</v>
      </c>
      <c r="W4026" s="124">
        <v>16685</v>
      </c>
      <c r="X4026" s="123">
        <v>17111</v>
      </c>
      <c r="Y4026" s="124">
        <v>16983</v>
      </c>
      <c r="Z4026" s="123">
        <v>19191</v>
      </c>
      <c r="AA4026" s="124">
        <v>19553</v>
      </c>
      <c r="AB4026" s="123">
        <v>19784</v>
      </c>
      <c r="AC4026" s="124">
        <v>19454</v>
      </c>
      <c r="AD4026" s="123">
        <v>18562</v>
      </c>
      <c r="AE4026" s="125">
        <v>19661</v>
      </c>
      <c r="AF4026" s="126">
        <v>20838</v>
      </c>
    </row>
    <row r="4027" spans="2:32">
      <c r="B4027" s="127">
        <v>3989</v>
      </c>
      <c r="C4027" s="128">
        <v>3989</v>
      </c>
      <c r="D4027" s="129">
        <v>167</v>
      </c>
      <c r="E4027" s="130">
        <v>6</v>
      </c>
      <c r="F4027" s="131">
        <v>16</v>
      </c>
      <c r="G4027" s="132" t="s">
        <v>487</v>
      </c>
      <c r="H4027" s="133">
        <v>6</v>
      </c>
      <c r="I4027" s="128">
        <v>15</v>
      </c>
      <c r="J4027" s="129" t="s">
        <v>487</v>
      </c>
      <c r="K4027" s="134">
        <v>5</v>
      </c>
      <c r="L4027" s="108"/>
      <c r="M4027" s="81">
        <v>12378</v>
      </c>
      <c r="N4027" s="135">
        <v>14156</v>
      </c>
      <c r="O4027" s="136">
        <v>14983</v>
      </c>
      <c r="P4027" s="135">
        <v>15006</v>
      </c>
      <c r="Q4027" s="136">
        <v>14729</v>
      </c>
      <c r="R4027" s="135">
        <v>14149</v>
      </c>
      <c r="S4027" s="136">
        <v>14252</v>
      </c>
      <c r="T4027" s="135">
        <v>15927</v>
      </c>
      <c r="U4027" s="136">
        <v>16717</v>
      </c>
      <c r="V4027" s="135">
        <v>16690</v>
      </c>
      <c r="W4027" s="136">
        <v>16421</v>
      </c>
      <c r="X4027" s="135">
        <v>16485</v>
      </c>
      <c r="Y4027" s="136">
        <v>16290</v>
      </c>
      <c r="Z4027" s="135">
        <v>18778</v>
      </c>
      <c r="AA4027" s="136">
        <v>19069</v>
      </c>
      <c r="AB4027" s="135">
        <v>19164</v>
      </c>
      <c r="AC4027" s="136">
        <v>18843</v>
      </c>
      <c r="AD4027" s="135">
        <v>17664</v>
      </c>
      <c r="AE4027" s="137">
        <v>19257</v>
      </c>
      <c r="AF4027" s="138">
        <v>20225</v>
      </c>
    </row>
    <row r="4028" spans="2:32">
      <c r="B4028" s="114">
        <v>3990</v>
      </c>
      <c r="C4028" s="115">
        <v>3990</v>
      </c>
      <c r="D4028" s="116">
        <v>167</v>
      </c>
      <c r="E4028" s="117">
        <v>6</v>
      </c>
      <c r="F4028" s="118">
        <v>16</v>
      </c>
      <c r="G4028" s="119" t="s">
        <v>487</v>
      </c>
      <c r="H4028" s="120">
        <v>6</v>
      </c>
      <c r="I4028" s="115">
        <v>15</v>
      </c>
      <c r="J4028" s="116" t="s">
        <v>487</v>
      </c>
      <c r="K4028" s="121">
        <v>6</v>
      </c>
      <c r="L4028" s="108"/>
      <c r="M4028" s="122">
        <v>12621</v>
      </c>
      <c r="N4028" s="123">
        <v>15136</v>
      </c>
      <c r="O4028" s="124">
        <v>15910</v>
      </c>
      <c r="P4028" s="123">
        <v>15981</v>
      </c>
      <c r="Q4028" s="124">
        <v>15452</v>
      </c>
      <c r="R4028" s="123">
        <v>14288</v>
      </c>
      <c r="S4028" s="124">
        <v>14269</v>
      </c>
      <c r="T4028" s="123">
        <v>16721</v>
      </c>
      <c r="U4028" s="124">
        <v>17329</v>
      </c>
      <c r="V4028" s="123">
        <v>17161</v>
      </c>
      <c r="W4028" s="124">
        <v>16701</v>
      </c>
      <c r="X4028" s="123">
        <v>16146</v>
      </c>
      <c r="Y4028" s="124">
        <v>15871</v>
      </c>
      <c r="Z4028" s="123">
        <v>19062</v>
      </c>
      <c r="AA4028" s="124">
        <v>19313</v>
      </c>
      <c r="AB4028" s="123">
        <v>19176</v>
      </c>
      <c r="AC4028" s="124">
        <v>18726</v>
      </c>
      <c r="AD4028" s="123">
        <v>17076</v>
      </c>
      <c r="AE4028" s="125">
        <v>19565</v>
      </c>
      <c r="AF4028" s="126">
        <v>20315</v>
      </c>
    </row>
    <row r="4029" spans="2:32">
      <c r="B4029" s="127">
        <v>3991</v>
      </c>
      <c r="C4029" s="128">
        <v>3991</v>
      </c>
      <c r="D4029" s="129">
        <v>167</v>
      </c>
      <c r="E4029" s="130">
        <v>6</v>
      </c>
      <c r="F4029" s="131">
        <v>16</v>
      </c>
      <c r="G4029" s="132" t="s">
        <v>487</v>
      </c>
      <c r="H4029" s="133">
        <v>6</v>
      </c>
      <c r="I4029" s="128">
        <v>15</v>
      </c>
      <c r="J4029" s="129" t="s">
        <v>487</v>
      </c>
      <c r="K4029" s="134">
        <v>7</v>
      </c>
      <c r="L4029" s="108"/>
      <c r="M4029" s="81">
        <v>12997</v>
      </c>
      <c r="N4029" s="135">
        <v>16436</v>
      </c>
      <c r="O4029" s="136">
        <v>17151</v>
      </c>
      <c r="P4029" s="135">
        <v>17131</v>
      </c>
      <c r="Q4029" s="136">
        <v>16456</v>
      </c>
      <c r="R4029" s="135">
        <v>14559</v>
      </c>
      <c r="S4029" s="136">
        <v>14505</v>
      </c>
      <c r="T4029" s="135">
        <v>17899</v>
      </c>
      <c r="U4029" s="136">
        <v>18268</v>
      </c>
      <c r="V4029" s="135">
        <v>17903</v>
      </c>
      <c r="W4029" s="136">
        <v>17338</v>
      </c>
      <c r="X4029" s="135">
        <v>16000</v>
      </c>
      <c r="Y4029" s="136">
        <v>15797</v>
      </c>
      <c r="Z4029" s="135">
        <v>19715</v>
      </c>
      <c r="AA4029" s="136">
        <v>19909</v>
      </c>
      <c r="AB4029" s="135">
        <v>19622</v>
      </c>
      <c r="AC4029" s="136">
        <v>19030</v>
      </c>
      <c r="AD4029" s="135">
        <v>16864</v>
      </c>
      <c r="AE4029" s="137">
        <v>20301</v>
      </c>
      <c r="AF4029" s="138">
        <v>20832</v>
      </c>
    </row>
    <row r="4030" spans="2:32">
      <c r="B4030" s="114">
        <v>3992</v>
      </c>
      <c r="C4030" s="115">
        <v>3992</v>
      </c>
      <c r="D4030" s="116">
        <v>167</v>
      </c>
      <c r="E4030" s="117">
        <v>6</v>
      </c>
      <c r="F4030" s="118">
        <v>16</v>
      </c>
      <c r="G4030" s="119" t="s">
        <v>487</v>
      </c>
      <c r="H4030" s="120">
        <v>6</v>
      </c>
      <c r="I4030" s="115">
        <v>15</v>
      </c>
      <c r="J4030" s="116" t="s">
        <v>487</v>
      </c>
      <c r="K4030" s="121">
        <v>8</v>
      </c>
      <c r="L4030" s="108"/>
      <c r="M4030" s="122">
        <v>13696</v>
      </c>
      <c r="N4030" s="123">
        <v>17454</v>
      </c>
      <c r="O4030" s="124">
        <v>17817</v>
      </c>
      <c r="P4030" s="123">
        <v>17793</v>
      </c>
      <c r="Q4030" s="124">
        <v>16969</v>
      </c>
      <c r="R4030" s="123">
        <v>15197</v>
      </c>
      <c r="S4030" s="124">
        <v>15162</v>
      </c>
      <c r="T4030" s="123">
        <v>18922</v>
      </c>
      <c r="U4030" s="124">
        <v>18831</v>
      </c>
      <c r="V4030" s="123">
        <v>18308</v>
      </c>
      <c r="W4030" s="124">
        <v>17820</v>
      </c>
      <c r="X4030" s="123">
        <v>16515</v>
      </c>
      <c r="Y4030" s="124">
        <v>16311</v>
      </c>
      <c r="Z4030" s="123">
        <v>20091</v>
      </c>
      <c r="AA4030" s="124">
        <v>20361</v>
      </c>
      <c r="AB4030" s="123">
        <v>19899</v>
      </c>
      <c r="AC4030" s="124">
        <v>19372</v>
      </c>
      <c r="AD4030" s="123">
        <v>17331</v>
      </c>
      <c r="AE4030" s="125">
        <v>21132</v>
      </c>
      <c r="AF4030" s="126">
        <v>21148</v>
      </c>
    </row>
    <row r="4031" spans="2:32">
      <c r="B4031" s="127">
        <v>3993</v>
      </c>
      <c r="C4031" s="128">
        <v>3993</v>
      </c>
      <c r="D4031" s="129">
        <v>167</v>
      </c>
      <c r="E4031" s="130">
        <v>6</v>
      </c>
      <c r="F4031" s="131">
        <v>16</v>
      </c>
      <c r="G4031" s="132" t="s">
        <v>487</v>
      </c>
      <c r="H4031" s="133">
        <v>6</v>
      </c>
      <c r="I4031" s="128">
        <v>15</v>
      </c>
      <c r="J4031" s="129" t="s">
        <v>487</v>
      </c>
      <c r="K4031" s="134">
        <v>9</v>
      </c>
      <c r="L4031" s="108"/>
      <c r="M4031" s="81">
        <v>14333</v>
      </c>
      <c r="N4031" s="135">
        <v>18096</v>
      </c>
      <c r="O4031" s="136">
        <v>18113</v>
      </c>
      <c r="P4031" s="135">
        <v>18150</v>
      </c>
      <c r="Q4031" s="136">
        <v>17111</v>
      </c>
      <c r="R4031" s="135">
        <v>15886</v>
      </c>
      <c r="S4031" s="136">
        <v>15887</v>
      </c>
      <c r="T4031" s="135">
        <v>19500</v>
      </c>
      <c r="U4031" s="136">
        <v>19088</v>
      </c>
      <c r="V4031" s="135">
        <v>18463</v>
      </c>
      <c r="W4031" s="136">
        <v>17990</v>
      </c>
      <c r="X4031" s="135">
        <v>17165</v>
      </c>
      <c r="Y4031" s="136">
        <v>16929</v>
      </c>
      <c r="Z4031" s="135">
        <v>20207</v>
      </c>
      <c r="AA4031" s="136">
        <v>20640</v>
      </c>
      <c r="AB4031" s="135">
        <v>20019</v>
      </c>
      <c r="AC4031" s="136">
        <v>19517</v>
      </c>
      <c r="AD4031" s="135">
        <v>17919</v>
      </c>
      <c r="AE4031" s="137">
        <v>21578</v>
      </c>
      <c r="AF4031" s="138">
        <v>21233</v>
      </c>
    </row>
    <row r="4032" spans="2:32">
      <c r="B4032" s="114">
        <v>3994</v>
      </c>
      <c r="C4032" s="115">
        <v>3994</v>
      </c>
      <c r="D4032" s="116">
        <v>167</v>
      </c>
      <c r="E4032" s="117">
        <v>6</v>
      </c>
      <c r="F4032" s="118">
        <v>16</v>
      </c>
      <c r="G4032" s="119" t="s">
        <v>487</v>
      </c>
      <c r="H4032" s="120">
        <v>6</v>
      </c>
      <c r="I4032" s="115">
        <v>15</v>
      </c>
      <c r="J4032" s="116" t="s">
        <v>487</v>
      </c>
      <c r="K4032" s="121">
        <v>10</v>
      </c>
      <c r="L4032" s="108"/>
      <c r="M4032" s="122">
        <v>14851</v>
      </c>
      <c r="N4032" s="123">
        <v>18679</v>
      </c>
      <c r="O4032" s="124">
        <v>18495</v>
      </c>
      <c r="P4032" s="123">
        <v>18547</v>
      </c>
      <c r="Q4032" s="124">
        <v>17208</v>
      </c>
      <c r="R4032" s="123">
        <v>16476</v>
      </c>
      <c r="S4032" s="124">
        <v>16597</v>
      </c>
      <c r="T4032" s="123">
        <v>20175</v>
      </c>
      <c r="U4032" s="124">
        <v>19575</v>
      </c>
      <c r="V4032" s="123">
        <v>18644</v>
      </c>
      <c r="W4032" s="124">
        <v>18285</v>
      </c>
      <c r="X4032" s="123">
        <v>17865</v>
      </c>
      <c r="Y4032" s="124">
        <v>17721</v>
      </c>
      <c r="Z4032" s="123">
        <v>20775</v>
      </c>
      <c r="AA4032" s="124">
        <v>21227</v>
      </c>
      <c r="AB4032" s="123">
        <v>20298</v>
      </c>
      <c r="AC4032" s="124">
        <v>19907</v>
      </c>
      <c r="AD4032" s="123">
        <v>18759</v>
      </c>
      <c r="AE4032" s="125">
        <v>22372</v>
      </c>
      <c r="AF4032" s="126">
        <v>21857</v>
      </c>
    </row>
    <row r="4033" spans="2:32">
      <c r="B4033" s="127">
        <v>3995</v>
      </c>
      <c r="C4033" s="128">
        <v>3995</v>
      </c>
      <c r="D4033" s="129">
        <v>167</v>
      </c>
      <c r="E4033" s="130">
        <v>6</v>
      </c>
      <c r="F4033" s="131">
        <v>16</v>
      </c>
      <c r="G4033" s="132" t="s">
        <v>487</v>
      </c>
      <c r="H4033" s="133">
        <v>6</v>
      </c>
      <c r="I4033" s="128">
        <v>15</v>
      </c>
      <c r="J4033" s="129" t="s">
        <v>487</v>
      </c>
      <c r="K4033" s="134">
        <v>11</v>
      </c>
      <c r="L4033" s="108"/>
      <c r="M4033" s="81">
        <v>15249</v>
      </c>
      <c r="N4033" s="135">
        <v>19195</v>
      </c>
      <c r="O4033" s="136">
        <v>18917</v>
      </c>
      <c r="P4033" s="135">
        <v>18920</v>
      </c>
      <c r="Q4033" s="136">
        <v>17370</v>
      </c>
      <c r="R4033" s="135">
        <v>16916</v>
      </c>
      <c r="S4033" s="136">
        <v>17296</v>
      </c>
      <c r="T4033" s="135">
        <v>20760</v>
      </c>
      <c r="U4033" s="136">
        <v>20104</v>
      </c>
      <c r="V4033" s="135">
        <v>18899</v>
      </c>
      <c r="W4033" s="136">
        <v>18568</v>
      </c>
      <c r="X4033" s="135">
        <v>18412</v>
      </c>
      <c r="Y4033" s="136">
        <v>18506</v>
      </c>
      <c r="Z4033" s="135">
        <v>21385</v>
      </c>
      <c r="AA4033" s="136">
        <v>21784</v>
      </c>
      <c r="AB4033" s="135">
        <v>20661</v>
      </c>
      <c r="AC4033" s="136">
        <v>20288</v>
      </c>
      <c r="AD4033" s="135">
        <v>19583</v>
      </c>
      <c r="AE4033" s="137">
        <v>23073</v>
      </c>
      <c r="AF4033" s="138">
        <v>22512</v>
      </c>
    </row>
    <row r="4034" spans="2:32">
      <c r="B4034" s="114">
        <v>3996</v>
      </c>
      <c r="C4034" s="115">
        <v>3996</v>
      </c>
      <c r="D4034" s="116">
        <v>167</v>
      </c>
      <c r="E4034" s="117">
        <v>6</v>
      </c>
      <c r="F4034" s="118">
        <v>16</v>
      </c>
      <c r="G4034" s="119" t="s">
        <v>487</v>
      </c>
      <c r="H4034" s="120">
        <v>6</v>
      </c>
      <c r="I4034" s="115">
        <v>15</v>
      </c>
      <c r="J4034" s="116" t="s">
        <v>487</v>
      </c>
      <c r="K4034" s="121">
        <v>12</v>
      </c>
      <c r="L4034" s="108"/>
      <c r="M4034" s="122">
        <v>15468</v>
      </c>
      <c r="N4034" s="123">
        <v>19512</v>
      </c>
      <c r="O4034" s="124">
        <v>19144</v>
      </c>
      <c r="P4034" s="123">
        <v>19213</v>
      </c>
      <c r="Q4034" s="124">
        <v>17371</v>
      </c>
      <c r="R4034" s="123">
        <v>17187</v>
      </c>
      <c r="S4034" s="124">
        <v>17718</v>
      </c>
      <c r="T4034" s="123">
        <v>21103</v>
      </c>
      <c r="U4034" s="124">
        <v>20372</v>
      </c>
      <c r="V4034" s="123">
        <v>18950</v>
      </c>
      <c r="W4034" s="124">
        <v>18676</v>
      </c>
      <c r="X4034" s="123">
        <v>18731</v>
      </c>
      <c r="Y4034" s="124">
        <v>18967</v>
      </c>
      <c r="Z4034" s="123">
        <v>21695</v>
      </c>
      <c r="AA4034" s="124">
        <v>22224</v>
      </c>
      <c r="AB4034" s="123">
        <v>20780</v>
      </c>
      <c r="AC4034" s="124">
        <v>20452</v>
      </c>
      <c r="AD4034" s="123">
        <v>20057</v>
      </c>
      <c r="AE4034" s="125">
        <v>23466</v>
      </c>
      <c r="AF4034" s="126">
        <v>22844</v>
      </c>
    </row>
    <row r="4035" spans="2:32">
      <c r="B4035" s="127">
        <v>3997</v>
      </c>
      <c r="C4035" s="128">
        <v>3997</v>
      </c>
      <c r="D4035" s="129">
        <v>167</v>
      </c>
      <c r="E4035" s="130">
        <v>6</v>
      </c>
      <c r="F4035" s="131">
        <v>16</v>
      </c>
      <c r="G4035" s="132" t="s">
        <v>487</v>
      </c>
      <c r="H4035" s="133">
        <v>6</v>
      </c>
      <c r="I4035" s="128">
        <v>15</v>
      </c>
      <c r="J4035" s="129" t="s">
        <v>487</v>
      </c>
      <c r="K4035" s="134">
        <v>13</v>
      </c>
      <c r="L4035" s="108"/>
      <c r="M4035" s="81">
        <v>15606</v>
      </c>
      <c r="N4035" s="135">
        <v>19835</v>
      </c>
      <c r="O4035" s="136">
        <v>19298</v>
      </c>
      <c r="P4035" s="135">
        <v>19426</v>
      </c>
      <c r="Q4035" s="136">
        <v>17439</v>
      </c>
      <c r="R4035" s="135">
        <v>17290</v>
      </c>
      <c r="S4035" s="136">
        <v>18062</v>
      </c>
      <c r="T4035" s="135">
        <v>21415</v>
      </c>
      <c r="U4035" s="136">
        <v>20550</v>
      </c>
      <c r="V4035" s="135">
        <v>19042</v>
      </c>
      <c r="W4035" s="136">
        <v>18840</v>
      </c>
      <c r="X4035" s="135">
        <v>18848</v>
      </c>
      <c r="Y4035" s="136">
        <v>19332</v>
      </c>
      <c r="Z4035" s="135">
        <v>21859</v>
      </c>
      <c r="AA4035" s="136">
        <v>22459</v>
      </c>
      <c r="AB4035" s="135">
        <v>20891</v>
      </c>
      <c r="AC4035" s="136">
        <v>20644</v>
      </c>
      <c r="AD4035" s="135">
        <v>20402</v>
      </c>
      <c r="AE4035" s="137">
        <v>23774</v>
      </c>
      <c r="AF4035" s="138">
        <v>23011</v>
      </c>
    </row>
    <row r="4036" spans="2:32">
      <c r="B4036" s="114">
        <v>3998</v>
      </c>
      <c r="C4036" s="115">
        <v>3998</v>
      </c>
      <c r="D4036" s="116">
        <v>167</v>
      </c>
      <c r="E4036" s="117">
        <v>6</v>
      </c>
      <c r="F4036" s="118">
        <v>16</v>
      </c>
      <c r="G4036" s="119" t="s">
        <v>487</v>
      </c>
      <c r="H4036" s="120">
        <v>6</v>
      </c>
      <c r="I4036" s="115">
        <v>15</v>
      </c>
      <c r="J4036" s="116" t="s">
        <v>487</v>
      </c>
      <c r="K4036" s="121">
        <v>14</v>
      </c>
      <c r="L4036" s="108"/>
      <c r="M4036" s="122">
        <v>15713</v>
      </c>
      <c r="N4036" s="123">
        <v>20009</v>
      </c>
      <c r="O4036" s="124">
        <v>19362</v>
      </c>
      <c r="P4036" s="123">
        <v>19617</v>
      </c>
      <c r="Q4036" s="124">
        <v>17495</v>
      </c>
      <c r="R4036" s="123">
        <v>17420</v>
      </c>
      <c r="S4036" s="124">
        <v>18360</v>
      </c>
      <c r="T4036" s="123">
        <v>21584</v>
      </c>
      <c r="U4036" s="124">
        <v>20594</v>
      </c>
      <c r="V4036" s="123">
        <v>19095</v>
      </c>
      <c r="W4036" s="124">
        <v>18836</v>
      </c>
      <c r="X4036" s="123">
        <v>18959</v>
      </c>
      <c r="Y4036" s="124">
        <v>19599</v>
      </c>
      <c r="Z4036" s="123">
        <v>21887</v>
      </c>
      <c r="AA4036" s="124">
        <v>22638</v>
      </c>
      <c r="AB4036" s="123">
        <v>20901</v>
      </c>
      <c r="AC4036" s="124">
        <v>20595</v>
      </c>
      <c r="AD4036" s="123">
        <v>20665</v>
      </c>
      <c r="AE4036" s="125">
        <v>23907</v>
      </c>
      <c r="AF4036" s="126">
        <v>23023</v>
      </c>
    </row>
    <row r="4037" spans="2:32">
      <c r="B4037" s="127">
        <v>3999</v>
      </c>
      <c r="C4037" s="128">
        <v>3999</v>
      </c>
      <c r="D4037" s="129">
        <v>167</v>
      </c>
      <c r="E4037" s="130">
        <v>6</v>
      </c>
      <c r="F4037" s="131">
        <v>16</v>
      </c>
      <c r="G4037" s="132" t="s">
        <v>487</v>
      </c>
      <c r="H4037" s="133">
        <v>6</v>
      </c>
      <c r="I4037" s="128">
        <v>15</v>
      </c>
      <c r="J4037" s="129" t="s">
        <v>487</v>
      </c>
      <c r="K4037" s="134">
        <v>15</v>
      </c>
      <c r="L4037" s="108"/>
      <c r="M4037" s="81">
        <v>15775</v>
      </c>
      <c r="N4037" s="135">
        <v>20183</v>
      </c>
      <c r="O4037" s="136">
        <v>19426</v>
      </c>
      <c r="P4037" s="135">
        <v>19741</v>
      </c>
      <c r="Q4037" s="136">
        <v>17498</v>
      </c>
      <c r="R4037" s="135">
        <v>17485</v>
      </c>
      <c r="S4037" s="136">
        <v>18643</v>
      </c>
      <c r="T4037" s="135">
        <v>21747</v>
      </c>
      <c r="U4037" s="136">
        <v>20641</v>
      </c>
      <c r="V4037" s="135">
        <v>19086</v>
      </c>
      <c r="W4037" s="136">
        <v>18818</v>
      </c>
      <c r="X4037" s="135">
        <v>19004</v>
      </c>
      <c r="Y4037" s="136">
        <v>19863</v>
      </c>
      <c r="Z4037" s="135">
        <v>21920</v>
      </c>
      <c r="AA4037" s="136">
        <v>22731</v>
      </c>
      <c r="AB4037" s="135">
        <v>20858</v>
      </c>
      <c r="AC4037" s="136">
        <v>20541</v>
      </c>
      <c r="AD4037" s="135">
        <v>20923</v>
      </c>
      <c r="AE4037" s="137">
        <v>24041</v>
      </c>
      <c r="AF4037" s="138">
        <v>23042</v>
      </c>
    </row>
    <row r="4038" spans="2:32">
      <c r="B4038" s="114">
        <v>4000</v>
      </c>
      <c r="C4038" s="115">
        <v>4000</v>
      </c>
      <c r="D4038" s="116">
        <v>167</v>
      </c>
      <c r="E4038" s="117">
        <v>6</v>
      </c>
      <c r="F4038" s="118">
        <v>16</v>
      </c>
      <c r="G4038" s="119" t="s">
        <v>487</v>
      </c>
      <c r="H4038" s="120">
        <v>6</v>
      </c>
      <c r="I4038" s="115">
        <v>15</v>
      </c>
      <c r="J4038" s="116" t="s">
        <v>487</v>
      </c>
      <c r="K4038" s="121">
        <v>16</v>
      </c>
      <c r="L4038" s="108"/>
      <c r="M4038" s="122">
        <v>16069</v>
      </c>
      <c r="N4038" s="123">
        <v>20571</v>
      </c>
      <c r="O4038" s="124">
        <v>19956</v>
      </c>
      <c r="P4038" s="123">
        <v>20100</v>
      </c>
      <c r="Q4038" s="124">
        <v>17813</v>
      </c>
      <c r="R4038" s="123">
        <v>17758</v>
      </c>
      <c r="S4038" s="124">
        <v>19164</v>
      </c>
      <c r="T4038" s="123">
        <v>22099</v>
      </c>
      <c r="U4038" s="124">
        <v>21325</v>
      </c>
      <c r="V4038" s="123">
        <v>19323</v>
      </c>
      <c r="W4038" s="124">
        <v>19005</v>
      </c>
      <c r="X4038" s="123">
        <v>19204</v>
      </c>
      <c r="Y4038" s="124">
        <v>20308</v>
      </c>
      <c r="Z4038" s="123">
        <v>22640</v>
      </c>
      <c r="AA4038" s="124">
        <v>22956</v>
      </c>
      <c r="AB4038" s="123">
        <v>20975</v>
      </c>
      <c r="AC4038" s="124">
        <v>20629</v>
      </c>
      <c r="AD4038" s="123">
        <v>21349</v>
      </c>
      <c r="AE4038" s="125">
        <v>24301</v>
      </c>
      <c r="AF4038" s="126">
        <v>23738</v>
      </c>
    </row>
    <row r="4039" spans="2:32">
      <c r="B4039" s="127">
        <v>4001</v>
      </c>
      <c r="C4039" s="128">
        <v>4001</v>
      </c>
      <c r="D4039" s="129">
        <v>167</v>
      </c>
      <c r="E4039" s="130">
        <v>6</v>
      </c>
      <c r="F4039" s="131">
        <v>16</v>
      </c>
      <c r="G4039" s="132" t="s">
        <v>487</v>
      </c>
      <c r="H4039" s="133">
        <v>6</v>
      </c>
      <c r="I4039" s="128">
        <v>15</v>
      </c>
      <c r="J4039" s="129" t="s">
        <v>487</v>
      </c>
      <c r="K4039" s="134">
        <v>17</v>
      </c>
      <c r="L4039" s="108"/>
      <c r="M4039" s="81">
        <v>16486</v>
      </c>
      <c r="N4039" s="135">
        <v>20976</v>
      </c>
      <c r="O4039" s="136">
        <v>20253</v>
      </c>
      <c r="P4039" s="135">
        <v>20544</v>
      </c>
      <c r="Q4039" s="136">
        <v>18292</v>
      </c>
      <c r="R4039" s="135">
        <v>18260</v>
      </c>
      <c r="S4039" s="136">
        <v>19781</v>
      </c>
      <c r="T4039" s="135">
        <v>22520</v>
      </c>
      <c r="U4039" s="136">
        <v>21620</v>
      </c>
      <c r="V4039" s="135">
        <v>19762</v>
      </c>
      <c r="W4039" s="136">
        <v>19465</v>
      </c>
      <c r="X4039" s="135">
        <v>19747</v>
      </c>
      <c r="Y4039" s="136">
        <v>21024</v>
      </c>
      <c r="Z4039" s="135">
        <v>22959</v>
      </c>
      <c r="AA4039" s="136">
        <v>23466</v>
      </c>
      <c r="AB4039" s="135">
        <v>21494</v>
      </c>
      <c r="AC4039" s="136">
        <v>21051</v>
      </c>
      <c r="AD4039" s="135">
        <v>22061</v>
      </c>
      <c r="AE4039" s="137">
        <v>24714</v>
      </c>
      <c r="AF4039" s="138">
        <v>24067</v>
      </c>
    </row>
    <row r="4040" spans="2:32">
      <c r="B4040" s="114">
        <v>4002</v>
      </c>
      <c r="C4040" s="115">
        <v>4002</v>
      </c>
      <c r="D4040" s="116">
        <v>167</v>
      </c>
      <c r="E4040" s="117">
        <v>6</v>
      </c>
      <c r="F4040" s="118">
        <v>16</v>
      </c>
      <c r="G4040" s="119" t="s">
        <v>487</v>
      </c>
      <c r="H4040" s="120">
        <v>6</v>
      </c>
      <c r="I4040" s="115">
        <v>15</v>
      </c>
      <c r="J4040" s="116" t="s">
        <v>487</v>
      </c>
      <c r="K4040" s="121">
        <v>18</v>
      </c>
      <c r="L4040" s="108"/>
      <c r="M4040" s="122">
        <v>16876</v>
      </c>
      <c r="N4040" s="123">
        <v>21191</v>
      </c>
      <c r="O4040" s="124">
        <v>20331</v>
      </c>
      <c r="P4040" s="123">
        <v>20827</v>
      </c>
      <c r="Q4040" s="124">
        <v>18826</v>
      </c>
      <c r="R4040" s="123">
        <v>18798</v>
      </c>
      <c r="S4040" s="124">
        <v>20498</v>
      </c>
      <c r="T4040" s="123">
        <v>22970</v>
      </c>
      <c r="U4040" s="124">
        <v>21806</v>
      </c>
      <c r="V4040" s="123">
        <v>20522</v>
      </c>
      <c r="W4040" s="124">
        <v>20244</v>
      </c>
      <c r="X4040" s="123">
        <v>20616</v>
      </c>
      <c r="Y4040" s="124">
        <v>21958</v>
      </c>
      <c r="Z4040" s="123">
        <v>23284</v>
      </c>
      <c r="AA4040" s="124">
        <v>24009</v>
      </c>
      <c r="AB4040" s="123">
        <v>22421</v>
      </c>
      <c r="AC4040" s="124">
        <v>22009</v>
      </c>
      <c r="AD4040" s="123">
        <v>23075</v>
      </c>
      <c r="AE4040" s="125">
        <v>25495</v>
      </c>
      <c r="AF4040" s="126">
        <v>24460</v>
      </c>
    </row>
    <row r="4041" spans="2:32">
      <c r="B4041" s="127">
        <v>4003</v>
      </c>
      <c r="C4041" s="128">
        <v>4003</v>
      </c>
      <c r="D4041" s="129">
        <v>167</v>
      </c>
      <c r="E4041" s="130">
        <v>6</v>
      </c>
      <c r="F4041" s="131">
        <v>16</v>
      </c>
      <c r="G4041" s="132" t="s">
        <v>487</v>
      </c>
      <c r="H4041" s="133">
        <v>6</v>
      </c>
      <c r="I4041" s="128">
        <v>15</v>
      </c>
      <c r="J4041" s="129" t="s">
        <v>487</v>
      </c>
      <c r="K4041" s="134">
        <v>19</v>
      </c>
      <c r="L4041" s="108"/>
      <c r="M4041" s="81">
        <v>17107</v>
      </c>
      <c r="N4041" s="135">
        <v>21198</v>
      </c>
      <c r="O4041" s="136">
        <v>20502</v>
      </c>
      <c r="P4041" s="135">
        <v>21038</v>
      </c>
      <c r="Q4041" s="136">
        <v>19034</v>
      </c>
      <c r="R4041" s="135">
        <v>19138</v>
      </c>
      <c r="S4041" s="136">
        <v>20607</v>
      </c>
      <c r="T4041" s="135">
        <v>23047</v>
      </c>
      <c r="U4041" s="136">
        <v>22165</v>
      </c>
      <c r="V4041" s="135">
        <v>20985</v>
      </c>
      <c r="W4041" s="136">
        <v>20712</v>
      </c>
      <c r="X4041" s="135">
        <v>21291</v>
      </c>
      <c r="Y4041" s="136">
        <v>22382</v>
      </c>
      <c r="Z4041" s="135">
        <v>23898</v>
      </c>
      <c r="AA4041" s="136">
        <v>24776</v>
      </c>
      <c r="AB4041" s="135">
        <v>23239</v>
      </c>
      <c r="AC4041" s="136">
        <v>22866</v>
      </c>
      <c r="AD4041" s="135">
        <v>23645</v>
      </c>
      <c r="AE4041" s="137">
        <v>26043</v>
      </c>
      <c r="AF4041" s="138">
        <v>25222</v>
      </c>
    </row>
    <row r="4042" spans="2:32">
      <c r="B4042" s="114">
        <v>4004</v>
      </c>
      <c r="C4042" s="115">
        <v>4004</v>
      </c>
      <c r="D4042" s="116">
        <v>167</v>
      </c>
      <c r="E4042" s="117">
        <v>6</v>
      </c>
      <c r="F4042" s="118">
        <v>16</v>
      </c>
      <c r="G4042" s="119" t="s">
        <v>487</v>
      </c>
      <c r="H4042" s="120">
        <v>6</v>
      </c>
      <c r="I4042" s="115">
        <v>15</v>
      </c>
      <c r="J4042" s="116" t="s">
        <v>487</v>
      </c>
      <c r="K4042" s="121">
        <v>20</v>
      </c>
      <c r="L4042" s="108"/>
      <c r="M4042" s="122">
        <v>16814</v>
      </c>
      <c r="N4042" s="123">
        <v>20871</v>
      </c>
      <c r="O4042" s="124">
        <v>20317</v>
      </c>
      <c r="P4042" s="123">
        <v>20917</v>
      </c>
      <c r="Q4042" s="124">
        <v>19129</v>
      </c>
      <c r="R4042" s="123">
        <v>18951</v>
      </c>
      <c r="S4042" s="124">
        <v>20410</v>
      </c>
      <c r="T4042" s="123">
        <v>22913</v>
      </c>
      <c r="U4042" s="124">
        <v>22157</v>
      </c>
      <c r="V4042" s="123">
        <v>21279</v>
      </c>
      <c r="W4042" s="124">
        <v>20859</v>
      </c>
      <c r="X4042" s="123">
        <v>21440</v>
      </c>
      <c r="Y4042" s="124">
        <v>22569</v>
      </c>
      <c r="Z4042" s="123">
        <v>24324</v>
      </c>
      <c r="AA4042" s="124">
        <v>25258</v>
      </c>
      <c r="AB4042" s="123">
        <v>23960</v>
      </c>
      <c r="AC4042" s="124">
        <v>23400</v>
      </c>
      <c r="AD4042" s="123">
        <v>23999</v>
      </c>
      <c r="AE4042" s="125">
        <v>26389</v>
      </c>
      <c r="AF4042" s="126">
        <v>25791</v>
      </c>
    </row>
    <row r="4043" spans="2:32">
      <c r="B4043" s="127">
        <v>4005</v>
      </c>
      <c r="C4043" s="128">
        <v>4005</v>
      </c>
      <c r="D4043" s="129">
        <v>167</v>
      </c>
      <c r="E4043" s="130">
        <v>6</v>
      </c>
      <c r="F4043" s="131">
        <v>16</v>
      </c>
      <c r="G4043" s="132" t="s">
        <v>487</v>
      </c>
      <c r="H4043" s="133">
        <v>6</v>
      </c>
      <c r="I4043" s="128">
        <v>15</v>
      </c>
      <c r="J4043" s="129" t="s">
        <v>487</v>
      </c>
      <c r="K4043" s="134">
        <v>21</v>
      </c>
      <c r="L4043" s="108"/>
      <c r="M4043" s="81">
        <v>16351</v>
      </c>
      <c r="N4043" s="135">
        <v>20063</v>
      </c>
      <c r="O4043" s="136">
        <v>19802</v>
      </c>
      <c r="P4043" s="135">
        <v>20053</v>
      </c>
      <c r="Q4043" s="136">
        <v>18488</v>
      </c>
      <c r="R4043" s="135">
        <v>18648</v>
      </c>
      <c r="S4043" s="136">
        <v>20014</v>
      </c>
      <c r="T4043" s="135">
        <v>22317</v>
      </c>
      <c r="U4043" s="136">
        <v>21955</v>
      </c>
      <c r="V4043" s="135">
        <v>20974</v>
      </c>
      <c r="W4043" s="136">
        <v>20901</v>
      </c>
      <c r="X4043" s="135">
        <v>21629</v>
      </c>
      <c r="Y4043" s="136">
        <v>22608</v>
      </c>
      <c r="Z4043" s="135">
        <v>24551</v>
      </c>
      <c r="AA4043" s="136">
        <v>25230</v>
      </c>
      <c r="AB4043" s="135">
        <v>24154</v>
      </c>
      <c r="AC4043" s="136">
        <v>23889</v>
      </c>
      <c r="AD4043" s="135">
        <v>24269</v>
      </c>
      <c r="AE4043" s="137">
        <v>26398</v>
      </c>
      <c r="AF4043" s="138">
        <v>26247</v>
      </c>
    </row>
    <row r="4044" spans="2:32">
      <c r="B4044" s="114">
        <v>4006</v>
      </c>
      <c r="C4044" s="115">
        <v>4006</v>
      </c>
      <c r="D4044" s="116">
        <v>167</v>
      </c>
      <c r="E4044" s="117">
        <v>6</v>
      </c>
      <c r="F4044" s="118">
        <v>16</v>
      </c>
      <c r="G4044" s="119" t="s">
        <v>487</v>
      </c>
      <c r="H4044" s="120">
        <v>6</v>
      </c>
      <c r="I4044" s="115">
        <v>15</v>
      </c>
      <c r="J4044" s="116" t="s">
        <v>487</v>
      </c>
      <c r="K4044" s="121">
        <v>22</v>
      </c>
      <c r="L4044" s="108"/>
      <c r="M4044" s="122">
        <v>15777</v>
      </c>
      <c r="N4044" s="123">
        <v>18932</v>
      </c>
      <c r="O4044" s="124">
        <v>18764</v>
      </c>
      <c r="P4044" s="123">
        <v>19089</v>
      </c>
      <c r="Q4044" s="124">
        <v>17712</v>
      </c>
      <c r="R4044" s="123">
        <v>18177</v>
      </c>
      <c r="S4044" s="124">
        <v>19392</v>
      </c>
      <c r="T4044" s="123">
        <v>21325</v>
      </c>
      <c r="U4044" s="124">
        <v>21133</v>
      </c>
      <c r="V4044" s="123">
        <v>20416</v>
      </c>
      <c r="W4044" s="124">
        <v>20500</v>
      </c>
      <c r="X4044" s="123">
        <v>21459</v>
      </c>
      <c r="Y4044" s="124">
        <v>22254</v>
      </c>
      <c r="Z4044" s="123">
        <v>23962</v>
      </c>
      <c r="AA4044" s="124">
        <v>24806</v>
      </c>
      <c r="AB4044" s="123">
        <v>23890</v>
      </c>
      <c r="AC4044" s="124">
        <v>23778</v>
      </c>
      <c r="AD4044" s="123">
        <v>24055</v>
      </c>
      <c r="AE4044" s="125">
        <v>25770</v>
      </c>
      <c r="AF4044" s="126">
        <v>25807</v>
      </c>
    </row>
    <row r="4045" spans="2:32">
      <c r="B4045" s="127">
        <v>4007</v>
      </c>
      <c r="C4045" s="128">
        <v>4007</v>
      </c>
      <c r="D4045" s="129">
        <v>167</v>
      </c>
      <c r="E4045" s="130">
        <v>6</v>
      </c>
      <c r="F4045" s="131">
        <v>16</v>
      </c>
      <c r="G4045" s="132" t="s">
        <v>487</v>
      </c>
      <c r="H4045" s="133">
        <v>6</v>
      </c>
      <c r="I4045" s="128">
        <v>15</v>
      </c>
      <c r="J4045" s="129" t="s">
        <v>487</v>
      </c>
      <c r="K4045" s="134">
        <v>23</v>
      </c>
      <c r="L4045" s="108"/>
      <c r="M4045" s="81">
        <v>14874</v>
      </c>
      <c r="N4045" s="135">
        <v>17345</v>
      </c>
      <c r="O4045" s="136">
        <v>17325</v>
      </c>
      <c r="P4045" s="135">
        <v>17611</v>
      </c>
      <c r="Q4045" s="136">
        <v>16527</v>
      </c>
      <c r="R4045" s="135">
        <v>17310</v>
      </c>
      <c r="S4045" s="136">
        <v>18282</v>
      </c>
      <c r="T4045" s="135">
        <v>19736</v>
      </c>
      <c r="U4045" s="136">
        <v>19737</v>
      </c>
      <c r="V4045" s="135">
        <v>19310</v>
      </c>
      <c r="W4045" s="136">
        <v>19454</v>
      </c>
      <c r="X4045" s="135">
        <v>20691</v>
      </c>
      <c r="Y4045" s="136">
        <v>21226</v>
      </c>
      <c r="Z4045" s="135">
        <v>22672</v>
      </c>
      <c r="AA4045" s="136">
        <v>23524</v>
      </c>
      <c r="AB4045" s="135">
        <v>22895</v>
      </c>
      <c r="AC4045" s="136">
        <v>22791</v>
      </c>
      <c r="AD4045" s="135">
        <v>23122</v>
      </c>
      <c r="AE4045" s="137">
        <v>24280</v>
      </c>
      <c r="AF4045" s="138">
        <v>24598</v>
      </c>
    </row>
    <row r="4046" spans="2:32">
      <c r="B4046" s="114">
        <v>4008</v>
      </c>
      <c r="C4046" s="115">
        <v>4008</v>
      </c>
      <c r="D4046" s="116">
        <v>167</v>
      </c>
      <c r="E4046" s="117">
        <v>6</v>
      </c>
      <c r="F4046" s="118">
        <v>16</v>
      </c>
      <c r="G4046" s="119" t="s">
        <v>487</v>
      </c>
      <c r="H4046" s="120">
        <v>6</v>
      </c>
      <c r="I4046" s="115">
        <v>15</v>
      </c>
      <c r="J4046" s="116" t="s">
        <v>487</v>
      </c>
      <c r="K4046" s="121">
        <v>24</v>
      </c>
      <c r="L4046" s="108"/>
      <c r="M4046" s="122">
        <v>13976</v>
      </c>
      <c r="N4046" s="123">
        <v>16078</v>
      </c>
      <c r="O4046" s="124">
        <v>16114</v>
      </c>
      <c r="P4046" s="123">
        <v>16407</v>
      </c>
      <c r="Q4046" s="124">
        <v>15541</v>
      </c>
      <c r="R4046" s="123">
        <v>16287</v>
      </c>
      <c r="S4046" s="124">
        <v>17298</v>
      </c>
      <c r="T4046" s="123">
        <v>18444</v>
      </c>
      <c r="U4046" s="124">
        <v>18543</v>
      </c>
      <c r="V4046" s="123">
        <v>18321</v>
      </c>
      <c r="W4046" s="124">
        <v>18491</v>
      </c>
      <c r="X4046" s="123">
        <v>19717</v>
      </c>
      <c r="Y4046" s="124">
        <v>20284</v>
      </c>
      <c r="Z4046" s="123">
        <v>21530</v>
      </c>
      <c r="AA4046" s="124">
        <v>22371</v>
      </c>
      <c r="AB4046" s="123">
        <v>21959</v>
      </c>
      <c r="AC4046" s="124">
        <v>21866</v>
      </c>
      <c r="AD4046" s="123">
        <v>22211</v>
      </c>
      <c r="AE4046" s="125">
        <v>23045</v>
      </c>
      <c r="AF4046" s="126">
        <v>23489</v>
      </c>
    </row>
    <row r="4047" spans="2:32">
      <c r="B4047" s="127">
        <v>4009</v>
      </c>
      <c r="C4047" s="128">
        <v>4009</v>
      </c>
      <c r="D4047" s="129">
        <v>168</v>
      </c>
      <c r="E4047" s="130">
        <v>6</v>
      </c>
      <c r="F4047" s="131">
        <v>17</v>
      </c>
      <c r="G4047" s="132" t="s">
        <v>487</v>
      </c>
      <c r="H4047" s="133">
        <v>6</v>
      </c>
      <c r="I4047" s="128">
        <v>16</v>
      </c>
      <c r="J4047" s="129" t="s">
        <v>487</v>
      </c>
      <c r="K4047" s="134">
        <v>1</v>
      </c>
      <c r="L4047" s="108"/>
      <c r="M4047" s="81">
        <v>13121</v>
      </c>
      <c r="N4047" s="135">
        <v>14879</v>
      </c>
      <c r="O4047" s="136">
        <v>15131</v>
      </c>
      <c r="P4047" s="135">
        <v>14901</v>
      </c>
      <c r="Q4047" s="136">
        <v>14256</v>
      </c>
      <c r="R4047" s="135">
        <v>15139</v>
      </c>
      <c r="S4047" s="136">
        <v>16282</v>
      </c>
      <c r="T4047" s="135">
        <v>17385</v>
      </c>
      <c r="U4047" s="136">
        <v>17598</v>
      </c>
      <c r="V4047" s="135">
        <v>16976</v>
      </c>
      <c r="W4047" s="136">
        <v>17374</v>
      </c>
      <c r="X4047" s="135">
        <v>17973</v>
      </c>
      <c r="Y4047" s="136">
        <v>19172</v>
      </c>
      <c r="Z4047" s="135">
        <v>20695</v>
      </c>
      <c r="AA4047" s="136">
        <v>20974</v>
      </c>
      <c r="AB4047" s="135">
        <v>20586</v>
      </c>
      <c r="AC4047" s="136">
        <v>20567</v>
      </c>
      <c r="AD4047" s="135">
        <v>21045</v>
      </c>
      <c r="AE4047" s="137">
        <v>22531</v>
      </c>
      <c r="AF4047" s="138">
        <v>22716</v>
      </c>
    </row>
    <row r="4048" spans="2:32">
      <c r="B4048" s="114">
        <v>4010</v>
      </c>
      <c r="C4048" s="115">
        <v>4010</v>
      </c>
      <c r="D4048" s="116">
        <v>168</v>
      </c>
      <c r="E4048" s="117">
        <v>6</v>
      </c>
      <c r="F4048" s="118">
        <v>17</v>
      </c>
      <c r="G4048" s="119" t="s">
        <v>487</v>
      </c>
      <c r="H4048" s="120">
        <v>6</v>
      </c>
      <c r="I4048" s="115">
        <v>16</v>
      </c>
      <c r="J4048" s="116" t="s">
        <v>487</v>
      </c>
      <c r="K4048" s="121">
        <v>2</v>
      </c>
      <c r="L4048" s="108"/>
      <c r="M4048" s="122">
        <v>12680</v>
      </c>
      <c r="N4048" s="123">
        <v>14374</v>
      </c>
      <c r="O4048" s="124">
        <v>14623</v>
      </c>
      <c r="P4048" s="123">
        <v>14459</v>
      </c>
      <c r="Q4048" s="124">
        <v>13836</v>
      </c>
      <c r="R4048" s="123">
        <v>14616</v>
      </c>
      <c r="S4048" s="124">
        <v>15730</v>
      </c>
      <c r="T4048" s="123">
        <v>16782</v>
      </c>
      <c r="U4048" s="124">
        <v>16997</v>
      </c>
      <c r="V4048" s="123">
        <v>16456</v>
      </c>
      <c r="W4048" s="124">
        <v>16816</v>
      </c>
      <c r="X4048" s="123">
        <v>17350</v>
      </c>
      <c r="Y4048" s="124">
        <v>18522</v>
      </c>
      <c r="Z4048" s="123">
        <v>19968</v>
      </c>
      <c r="AA4048" s="124">
        <v>20305</v>
      </c>
      <c r="AB4048" s="123">
        <v>19934</v>
      </c>
      <c r="AC4048" s="124">
        <v>19904</v>
      </c>
      <c r="AD4048" s="123">
        <v>20332</v>
      </c>
      <c r="AE4048" s="125">
        <v>21764</v>
      </c>
      <c r="AF4048" s="126">
        <v>21930</v>
      </c>
    </row>
    <row r="4049" spans="2:32">
      <c r="B4049" s="127">
        <v>4011</v>
      </c>
      <c r="C4049" s="128">
        <v>4011</v>
      </c>
      <c r="D4049" s="129">
        <v>168</v>
      </c>
      <c r="E4049" s="130">
        <v>6</v>
      </c>
      <c r="F4049" s="131">
        <v>17</v>
      </c>
      <c r="G4049" s="132" t="s">
        <v>487</v>
      </c>
      <c r="H4049" s="133">
        <v>6</v>
      </c>
      <c r="I4049" s="128">
        <v>16</v>
      </c>
      <c r="J4049" s="129" t="s">
        <v>487</v>
      </c>
      <c r="K4049" s="134">
        <v>3</v>
      </c>
      <c r="L4049" s="108"/>
      <c r="M4049" s="81">
        <v>12366</v>
      </c>
      <c r="N4049" s="135">
        <v>14063</v>
      </c>
      <c r="O4049" s="136">
        <v>14295</v>
      </c>
      <c r="P4049" s="135">
        <v>14183</v>
      </c>
      <c r="Q4049" s="136">
        <v>13676</v>
      </c>
      <c r="R4049" s="135">
        <v>14237</v>
      </c>
      <c r="S4049" s="136">
        <v>15397</v>
      </c>
      <c r="T4049" s="135">
        <v>16389</v>
      </c>
      <c r="U4049" s="136">
        <v>16563</v>
      </c>
      <c r="V4049" s="135">
        <v>16186</v>
      </c>
      <c r="W4049" s="136">
        <v>16399</v>
      </c>
      <c r="X4049" s="135">
        <v>16853</v>
      </c>
      <c r="Y4049" s="136">
        <v>18061</v>
      </c>
      <c r="Z4049" s="135">
        <v>19397</v>
      </c>
      <c r="AA4049" s="136">
        <v>19759</v>
      </c>
      <c r="AB4049" s="135">
        <v>19506</v>
      </c>
      <c r="AC4049" s="136">
        <v>19349</v>
      </c>
      <c r="AD4049" s="135">
        <v>19804</v>
      </c>
      <c r="AE4049" s="137">
        <v>21158</v>
      </c>
      <c r="AF4049" s="138">
        <v>21287</v>
      </c>
    </row>
    <row r="4050" spans="2:32">
      <c r="B4050" s="114">
        <v>4012</v>
      </c>
      <c r="C4050" s="115">
        <v>4012</v>
      </c>
      <c r="D4050" s="116">
        <v>168</v>
      </c>
      <c r="E4050" s="117">
        <v>6</v>
      </c>
      <c r="F4050" s="118">
        <v>17</v>
      </c>
      <c r="G4050" s="119" t="s">
        <v>487</v>
      </c>
      <c r="H4050" s="120">
        <v>6</v>
      </c>
      <c r="I4050" s="115">
        <v>16</v>
      </c>
      <c r="J4050" s="116" t="s">
        <v>487</v>
      </c>
      <c r="K4050" s="121">
        <v>4</v>
      </c>
      <c r="L4050" s="108"/>
      <c r="M4050" s="122">
        <v>12175</v>
      </c>
      <c r="N4050" s="123">
        <v>13966</v>
      </c>
      <c r="O4050" s="124">
        <v>14255</v>
      </c>
      <c r="P4050" s="123">
        <v>14112</v>
      </c>
      <c r="Q4050" s="124">
        <v>13615</v>
      </c>
      <c r="R4050" s="123">
        <v>13939</v>
      </c>
      <c r="S4050" s="124">
        <v>15255</v>
      </c>
      <c r="T4050" s="123">
        <v>16114</v>
      </c>
      <c r="U4050" s="124">
        <v>16300</v>
      </c>
      <c r="V4050" s="123">
        <v>15868</v>
      </c>
      <c r="W4050" s="124">
        <v>15918</v>
      </c>
      <c r="X4050" s="123">
        <v>16275</v>
      </c>
      <c r="Y4050" s="124">
        <v>17632</v>
      </c>
      <c r="Z4050" s="123">
        <v>18829</v>
      </c>
      <c r="AA4050" s="124">
        <v>19104</v>
      </c>
      <c r="AB4050" s="123">
        <v>18817</v>
      </c>
      <c r="AC4050" s="124">
        <v>18559</v>
      </c>
      <c r="AD4050" s="123">
        <v>19212</v>
      </c>
      <c r="AE4050" s="125">
        <v>20379</v>
      </c>
      <c r="AF4050" s="126">
        <v>20541</v>
      </c>
    </row>
    <row r="4051" spans="2:32">
      <c r="B4051" s="127">
        <v>4013</v>
      </c>
      <c r="C4051" s="128">
        <v>4013</v>
      </c>
      <c r="D4051" s="129">
        <v>168</v>
      </c>
      <c r="E4051" s="130">
        <v>6</v>
      </c>
      <c r="F4051" s="131">
        <v>17</v>
      </c>
      <c r="G4051" s="132" t="s">
        <v>487</v>
      </c>
      <c r="H4051" s="133">
        <v>6</v>
      </c>
      <c r="I4051" s="128">
        <v>16</v>
      </c>
      <c r="J4051" s="129" t="s">
        <v>487</v>
      </c>
      <c r="K4051" s="134">
        <v>5</v>
      </c>
      <c r="L4051" s="108"/>
      <c r="M4051" s="81">
        <v>11978</v>
      </c>
      <c r="N4051" s="135">
        <v>14158</v>
      </c>
      <c r="O4051" s="136">
        <v>14488</v>
      </c>
      <c r="P4051" s="135">
        <v>14240</v>
      </c>
      <c r="Q4051" s="136">
        <v>13738</v>
      </c>
      <c r="R4051" s="135">
        <v>13662</v>
      </c>
      <c r="S4051" s="136">
        <v>15375</v>
      </c>
      <c r="T4051" s="135">
        <v>16108</v>
      </c>
      <c r="U4051" s="136">
        <v>16233</v>
      </c>
      <c r="V4051" s="135">
        <v>15691</v>
      </c>
      <c r="W4051" s="136">
        <v>15311</v>
      </c>
      <c r="X4051" s="135">
        <v>15634</v>
      </c>
      <c r="Y4051" s="136">
        <v>17439</v>
      </c>
      <c r="Z4051" s="135">
        <v>18401</v>
      </c>
      <c r="AA4051" s="136">
        <v>18535</v>
      </c>
      <c r="AB4051" s="135">
        <v>18240</v>
      </c>
      <c r="AC4051" s="136">
        <v>17591</v>
      </c>
      <c r="AD4051" s="135">
        <v>18829</v>
      </c>
      <c r="AE4051" s="137">
        <v>19779</v>
      </c>
      <c r="AF4051" s="138">
        <v>19899</v>
      </c>
    </row>
    <row r="4052" spans="2:32">
      <c r="B4052" s="114">
        <v>4014</v>
      </c>
      <c r="C4052" s="115">
        <v>4014</v>
      </c>
      <c r="D4052" s="116">
        <v>168</v>
      </c>
      <c r="E4052" s="117">
        <v>6</v>
      </c>
      <c r="F4052" s="118">
        <v>17</v>
      </c>
      <c r="G4052" s="119" t="s">
        <v>487</v>
      </c>
      <c r="H4052" s="120">
        <v>6</v>
      </c>
      <c r="I4052" s="115">
        <v>16</v>
      </c>
      <c r="J4052" s="116" t="s">
        <v>487</v>
      </c>
      <c r="K4052" s="121">
        <v>6</v>
      </c>
      <c r="L4052" s="108"/>
      <c r="M4052" s="122">
        <v>12105</v>
      </c>
      <c r="N4052" s="123">
        <v>15171</v>
      </c>
      <c r="O4052" s="124">
        <v>15498</v>
      </c>
      <c r="P4052" s="123">
        <v>15060</v>
      </c>
      <c r="Q4052" s="124">
        <v>14464</v>
      </c>
      <c r="R4052" s="123">
        <v>13745</v>
      </c>
      <c r="S4052" s="124">
        <v>16258</v>
      </c>
      <c r="T4052" s="123">
        <v>16844</v>
      </c>
      <c r="U4052" s="124">
        <v>16970</v>
      </c>
      <c r="V4052" s="123">
        <v>16095</v>
      </c>
      <c r="W4052" s="124">
        <v>15050</v>
      </c>
      <c r="X4052" s="123">
        <v>15342</v>
      </c>
      <c r="Y4052" s="124">
        <v>17968</v>
      </c>
      <c r="Z4052" s="123">
        <v>18731</v>
      </c>
      <c r="AA4052" s="124">
        <v>18627</v>
      </c>
      <c r="AB4052" s="123">
        <v>18218</v>
      </c>
      <c r="AC4052" s="124">
        <v>16956</v>
      </c>
      <c r="AD4052" s="123">
        <v>19180</v>
      </c>
      <c r="AE4052" s="125">
        <v>19907</v>
      </c>
      <c r="AF4052" s="126">
        <v>20016</v>
      </c>
    </row>
    <row r="4053" spans="2:32">
      <c r="B4053" s="127">
        <v>4015</v>
      </c>
      <c r="C4053" s="128">
        <v>4015</v>
      </c>
      <c r="D4053" s="129">
        <v>168</v>
      </c>
      <c r="E4053" s="130">
        <v>6</v>
      </c>
      <c r="F4053" s="131">
        <v>17</v>
      </c>
      <c r="G4053" s="132" t="s">
        <v>487</v>
      </c>
      <c r="H4053" s="133">
        <v>6</v>
      </c>
      <c r="I4053" s="128">
        <v>16</v>
      </c>
      <c r="J4053" s="129" t="s">
        <v>487</v>
      </c>
      <c r="K4053" s="134">
        <v>7</v>
      </c>
      <c r="L4053" s="108"/>
      <c r="M4053" s="81">
        <v>12565</v>
      </c>
      <c r="N4053" s="135">
        <v>16453</v>
      </c>
      <c r="O4053" s="136">
        <v>16693</v>
      </c>
      <c r="P4053" s="135">
        <v>16145</v>
      </c>
      <c r="Q4053" s="136">
        <v>15442</v>
      </c>
      <c r="R4053" s="135">
        <v>14046</v>
      </c>
      <c r="S4053" s="136">
        <v>17525</v>
      </c>
      <c r="T4053" s="135">
        <v>17901</v>
      </c>
      <c r="U4053" s="136">
        <v>18018</v>
      </c>
      <c r="V4053" s="135">
        <v>16852</v>
      </c>
      <c r="W4053" s="136">
        <v>15126</v>
      </c>
      <c r="X4053" s="135">
        <v>15372</v>
      </c>
      <c r="Y4053" s="136">
        <v>18886</v>
      </c>
      <c r="Z4053" s="135">
        <v>19425</v>
      </c>
      <c r="AA4053" s="136">
        <v>19150</v>
      </c>
      <c r="AB4053" s="135">
        <v>18595</v>
      </c>
      <c r="AC4053" s="136">
        <v>16771</v>
      </c>
      <c r="AD4053" s="135">
        <v>19969</v>
      </c>
      <c r="AE4053" s="137">
        <v>20471</v>
      </c>
      <c r="AF4053" s="138">
        <v>20531</v>
      </c>
    </row>
    <row r="4054" spans="2:32">
      <c r="B4054" s="114">
        <v>4016</v>
      </c>
      <c r="C4054" s="115">
        <v>4016</v>
      </c>
      <c r="D4054" s="116">
        <v>168</v>
      </c>
      <c r="E4054" s="117">
        <v>6</v>
      </c>
      <c r="F4054" s="118">
        <v>17</v>
      </c>
      <c r="G4054" s="119" t="s">
        <v>487</v>
      </c>
      <c r="H4054" s="120">
        <v>6</v>
      </c>
      <c r="I4054" s="115">
        <v>16</v>
      </c>
      <c r="J4054" s="116" t="s">
        <v>487</v>
      </c>
      <c r="K4054" s="121">
        <v>8</v>
      </c>
      <c r="L4054" s="108"/>
      <c r="M4054" s="122">
        <v>13325</v>
      </c>
      <c r="N4054" s="123">
        <v>17160</v>
      </c>
      <c r="O4054" s="124">
        <v>17376</v>
      </c>
      <c r="P4054" s="123">
        <v>16669</v>
      </c>
      <c r="Q4054" s="124">
        <v>16040</v>
      </c>
      <c r="R4054" s="123">
        <v>14713</v>
      </c>
      <c r="S4054" s="124">
        <v>18569</v>
      </c>
      <c r="T4054" s="123">
        <v>18515</v>
      </c>
      <c r="U4054" s="124">
        <v>18634</v>
      </c>
      <c r="V4054" s="123">
        <v>17383</v>
      </c>
      <c r="W4054" s="124">
        <v>15718</v>
      </c>
      <c r="X4054" s="123">
        <v>15919</v>
      </c>
      <c r="Y4054" s="124">
        <v>19762</v>
      </c>
      <c r="Z4054" s="123">
        <v>19909</v>
      </c>
      <c r="AA4054" s="124">
        <v>19453</v>
      </c>
      <c r="AB4054" s="123">
        <v>18951</v>
      </c>
      <c r="AC4054" s="124">
        <v>17251</v>
      </c>
      <c r="AD4054" s="123">
        <v>20803</v>
      </c>
      <c r="AE4054" s="125">
        <v>20803</v>
      </c>
      <c r="AF4054" s="126">
        <v>20955</v>
      </c>
    </row>
    <row r="4055" spans="2:32">
      <c r="B4055" s="127">
        <v>4017</v>
      </c>
      <c r="C4055" s="128">
        <v>4017</v>
      </c>
      <c r="D4055" s="129">
        <v>168</v>
      </c>
      <c r="E4055" s="130">
        <v>6</v>
      </c>
      <c r="F4055" s="131">
        <v>17</v>
      </c>
      <c r="G4055" s="132" t="s">
        <v>487</v>
      </c>
      <c r="H4055" s="133">
        <v>6</v>
      </c>
      <c r="I4055" s="128">
        <v>16</v>
      </c>
      <c r="J4055" s="129" t="s">
        <v>487</v>
      </c>
      <c r="K4055" s="134">
        <v>9</v>
      </c>
      <c r="L4055" s="108"/>
      <c r="M4055" s="81">
        <v>14178</v>
      </c>
      <c r="N4055" s="135">
        <v>17560</v>
      </c>
      <c r="O4055" s="136">
        <v>17827</v>
      </c>
      <c r="P4055" s="135">
        <v>16892</v>
      </c>
      <c r="Q4055" s="136">
        <v>16346</v>
      </c>
      <c r="R4055" s="135">
        <v>15508</v>
      </c>
      <c r="S4055" s="136">
        <v>19235</v>
      </c>
      <c r="T4055" s="135">
        <v>18884</v>
      </c>
      <c r="U4055" s="136">
        <v>19057</v>
      </c>
      <c r="V4055" s="135">
        <v>17649</v>
      </c>
      <c r="W4055" s="136">
        <v>16311</v>
      </c>
      <c r="X4055" s="135">
        <v>16627</v>
      </c>
      <c r="Y4055" s="136">
        <v>20341</v>
      </c>
      <c r="Z4055" s="135">
        <v>20278</v>
      </c>
      <c r="AA4055" s="136">
        <v>19659</v>
      </c>
      <c r="AB4055" s="135">
        <v>19179</v>
      </c>
      <c r="AC4055" s="136">
        <v>17749</v>
      </c>
      <c r="AD4055" s="135">
        <v>21332</v>
      </c>
      <c r="AE4055" s="137">
        <v>20966</v>
      </c>
      <c r="AF4055" s="138">
        <v>21288</v>
      </c>
    </row>
    <row r="4056" spans="2:32">
      <c r="B4056" s="114">
        <v>4018</v>
      </c>
      <c r="C4056" s="115">
        <v>4018</v>
      </c>
      <c r="D4056" s="116">
        <v>168</v>
      </c>
      <c r="E4056" s="117">
        <v>6</v>
      </c>
      <c r="F4056" s="118">
        <v>17</v>
      </c>
      <c r="G4056" s="119" t="s">
        <v>487</v>
      </c>
      <c r="H4056" s="120">
        <v>6</v>
      </c>
      <c r="I4056" s="115">
        <v>16</v>
      </c>
      <c r="J4056" s="116" t="s">
        <v>487</v>
      </c>
      <c r="K4056" s="121">
        <v>10</v>
      </c>
      <c r="L4056" s="108"/>
      <c r="M4056" s="122">
        <v>14988</v>
      </c>
      <c r="N4056" s="123">
        <v>18054</v>
      </c>
      <c r="O4056" s="124">
        <v>18345</v>
      </c>
      <c r="P4056" s="123">
        <v>17102</v>
      </c>
      <c r="Q4056" s="124">
        <v>16661</v>
      </c>
      <c r="R4056" s="123">
        <v>16332</v>
      </c>
      <c r="S4056" s="124">
        <v>20020</v>
      </c>
      <c r="T4056" s="123">
        <v>19484</v>
      </c>
      <c r="U4056" s="124">
        <v>19680</v>
      </c>
      <c r="V4056" s="123">
        <v>18052</v>
      </c>
      <c r="W4056" s="124">
        <v>16885</v>
      </c>
      <c r="X4056" s="123">
        <v>17538</v>
      </c>
      <c r="Y4056" s="124">
        <v>21207</v>
      </c>
      <c r="Z4056" s="123">
        <v>20981</v>
      </c>
      <c r="AA4056" s="124">
        <v>20055</v>
      </c>
      <c r="AB4056" s="123">
        <v>19682</v>
      </c>
      <c r="AC4056" s="124">
        <v>18413</v>
      </c>
      <c r="AD4056" s="123">
        <v>22241</v>
      </c>
      <c r="AE4056" s="125">
        <v>21711</v>
      </c>
      <c r="AF4056" s="126">
        <v>22048</v>
      </c>
    </row>
    <row r="4057" spans="2:32">
      <c r="B4057" s="127">
        <v>4019</v>
      </c>
      <c r="C4057" s="128">
        <v>4019</v>
      </c>
      <c r="D4057" s="129">
        <v>168</v>
      </c>
      <c r="E4057" s="130">
        <v>6</v>
      </c>
      <c r="F4057" s="131">
        <v>17</v>
      </c>
      <c r="G4057" s="132" t="s">
        <v>487</v>
      </c>
      <c r="H4057" s="133">
        <v>6</v>
      </c>
      <c r="I4057" s="128">
        <v>16</v>
      </c>
      <c r="J4057" s="129" t="s">
        <v>487</v>
      </c>
      <c r="K4057" s="134">
        <v>11</v>
      </c>
      <c r="L4057" s="108"/>
      <c r="M4057" s="81">
        <v>15695</v>
      </c>
      <c r="N4057" s="135">
        <v>18557</v>
      </c>
      <c r="O4057" s="136">
        <v>18805</v>
      </c>
      <c r="P4057" s="135">
        <v>17337</v>
      </c>
      <c r="Q4057" s="136">
        <v>16910</v>
      </c>
      <c r="R4057" s="135">
        <v>17112</v>
      </c>
      <c r="S4057" s="136">
        <v>20681</v>
      </c>
      <c r="T4057" s="135">
        <v>20086</v>
      </c>
      <c r="U4057" s="136">
        <v>20217</v>
      </c>
      <c r="V4057" s="135">
        <v>18407</v>
      </c>
      <c r="W4057" s="136">
        <v>17384</v>
      </c>
      <c r="X4057" s="135">
        <v>18404</v>
      </c>
      <c r="Y4057" s="136">
        <v>21939</v>
      </c>
      <c r="Z4057" s="135">
        <v>21617</v>
      </c>
      <c r="AA4057" s="136">
        <v>20498</v>
      </c>
      <c r="AB4057" s="135">
        <v>20141</v>
      </c>
      <c r="AC4057" s="136">
        <v>18989</v>
      </c>
      <c r="AD4057" s="135">
        <v>23028</v>
      </c>
      <c r="AE4057" s="137">
        <v>22459</v>
      </c>
      <c r="AF4057" s="138">
        <v>22737</v>
      </c>
    </row>
    <row r="4058" spans="2:32">
      <c r="B4058" s="114">
        <v>4020</v>
      </c>
      <c r="C4058" s="115">
        <v>4020</v>
      </c>
      <c r="D4058" s="116">
        <v>168</v>
      </c>
      <c r="E4058" s="117">
        <v>6</v>
      </c>
      <c r="F4058" s="118">
        <v>17</v>
      </c>
      <c r="G4058" s="119" t="s">
        <v>487</v>
      </c>
      <c r="H4058" s="120">
        <v>6</v>
      </c>
      <c r="I4058" s="115">
        <v>16</v>
      </c>
      <c r="J4058" s="116" t="s">
        <v>487</v>
      </c>
      <c r="K4058" s="121">
        <v>12</v>
      </c>
      <c r="L4058" s="108"/>
      <c r="M4058" s="122">
        <v>16174</v>
      </c>
      <c r="N4058" s="123">
        <v>18823</v>
      </c>
      <c r="O4058" s="124">
        <v>19173</v>
      </c>
      <c r="P4058" s="123">
        <v>17404</v>
      </c>
      <c r="Q4058" s="124">
        <v>17035</v>
      </c>
      <c r="R4058" s="123">
        <v>17602</v>
      </c>
      <c r="S4058" s="124">
        <v>21092</v>
      </c>
      <c r="T4058" s="123">
        <v>20420</v>
      </c>
      <c r="U4058" s="124">
        <v>20651</v>
      </c>
      <c r="V4058" s="123">
        <v>18576</v>
      </c>
      <c r="W4058" s="124">
        <v>17606</v>
      </c>
      <c r="X4058" s="123">
        <v>18933</v>
      </c>
      <c r="Y4058" s="124">
        <v>22388</v>
      </c>
      <c r="Z4058" s="123">
        <v>22120</v>
      </c>
      <c r="AA4058" s="124">
        <v>20683</v>
      </c>
      <c r="AB4058" s="123">
        <v>20370</v>
      </c>
      <c r="AC4058" s="124">
        <v>19246</v>
      </c>
      <c r="AD4058" s="123">
        <v>23493</v>
      </c>
      <c r="AE4058" s="125">
        <v>22862</v>
      </c>
      <c r="AF4058" s="126">
        <v>23275</v>
      </c>
    </row>
    <row r="4059" spans="2:32">
      <c r="B4059" s="127">
        <v>4021</v>
      </c>
      <c r="C4059" s="128">
        <v>4021</v>
      </c>
      <c r="D4059" s="129">
        <v>168</v>
      </c>
      <c r="E4059" s="130">
        <v>6</v>
      </c>
      <c r="F4059" s="131">
        <v>17</v>
      </c>
      <c r="G4059" s="132" t="s">
        <v>487</v>
      </c>
      <c r="H4059" s="133">
        <v>6</v>
      </c>
      <c r="I4059" s="128">
        <v>16</v>
      </c>
      <c r="J4059" s="129" t="s">
        <v>487</v>
      </c>
      <c r="K4059" s="134">
        <v>13</v>
      </c>
      <c r="L4059" s="108"/>
      <c r="M4059" s="81">
        <v>16575</v>
      </c>
      <c r="N4059" s="135">
        <v>19093</v>
      </c>
      <c r="O4059" s="136">
        <v>19477</v>
      </c>
      <c r="P4059" s="135">
        <v>17549</v>
      </c>
      <c r="Q4059" s="136">
        <v>17260</v>
      </c>
      <c r="R4059" s="135">
        <v>18035</v>
      </c>
      <c r="S4059" s="136">
        <v>21497</v>
      </c>
      <c r="T4059" s="135">
        <v>20676</v>
      </c>
      <c r="U4059" s="136">
        <v>20967</v>
      </c>
      <c r="V4059" s="135">
        <v>18836</v>
      </c>
      <c r="W4059" s="136">
        <v>17701</v>
      </c>
      <c r="X4059" s="135">
        <v>19373</v>
      </c>
      <c r="Y4059" s="136">
        <v>22793</v>
      </c>
      <c r="Z4059" s="135">
        <v>22448</v>
      </c>
      <c r="AA4059" s="136">
        <v>20882</v>
      </c>
      <c r="AB4059" s="135">
        <v>20632</v>
      </c>
      <c r="AC4059" s="136">
        <v>19348</v>
      </c>
      <c r="AD4059" s="135">
        <v>23896</v>
      </c>
      <c r="AE4059" s="137">
        <v>23122</v>
      </c>
      <c r="AF4059" s="138">
        <v>23611</v>
      </c>
    </row>
    <row r="4060" spans="2:32">
      <c r="B4060" s="114">
        <v>4022</v>
      </c>
      <c r="C4060" s="115">
        <v>4022</v>
      </c>
      <c r="D4060" s="116">
        <v>168</v>
      </c>
      <c r="E4060" s="117">
        <v>6</v>
      </c>
      <c r="F4060" s="118">
        <v>17</v>
      </c>
      <c r="G4060" s="119" t="s">
        <v>487</v>
      </c>
      <c r="H4060" s="120">
        <v>6</v>
      </c>
      <c r="I4060" s="115">
        <v>16</v>
      </c>
      <c r="J4060" s="116" t="s">
        <v>487</v>
      </c>
      <c r="K4060" s="121">
        <v>14</v>
      </c>
      <c r="L4060" s="108"/>
      <c r="M4060" s="122">
        <v>16936</v>
      </c>
      <c r="N4060" s="123">
        <v>19221</v>
      </c>
      <c r="O4060" s="124">
        <v>19732</v>
      </c>
      <c r="P4060" s="123">
        <v>17685</v>
      </c>
      <c r="Q4060" s="124">
        <v>17360</v>
      </c>
      <c r="R4060" s="123">
        <v>18403</v>
      </c>
      <c r="S4060" s="124">
        <v>21734</v>
      </c>
      <c r="T4060" s="123">
        <v>20802</v>
      </c>
      <c r="U4060" s="124">
        <v>21245</v>
      </c>
      <c r="V4060" s="123">
        <v>18907</v>
      </c>
      <c r="W4060" s="124">
        <v>17719</v>
      </c>
      <c r="X4060" s="123">
        <v>19727</v>
      </c>
      <c r="Y4060" s="124">
        <v>23026</v>
      </c>
      <c r="Z4060" s="123">
        <v>22696</v>
      </c>
      <c r="AA4060" s="124">
        <v>20963</v>
      </c>
      <c r="AB4060" s="123">
        <v>20665</v>
      </c>
      <c r="AC4060" s="124">
        <v>19357</v>
      </c>
      <c r="AD4060" s="123">
        <v>24090</v>
      </c>
      <c r="AE4060" s="125">
        <v>23201</v>
      </c>
      <c r="AF4060" s="126">
        <v>23858</v>
      </c>
    </row>
    <row r="4061" spans="2:32">
      <c r="B4061" s="127">
        <v>4023</v>
      </c>
      <c r="C4061" s="128">
        <v>4023</v>
      </c>
      <c r="D4061" s="129">
        <v>168</v>
      </c>
      <c r="E4061" s="130">
        <v>6</v>
      </c>
      <c r="F4061" s="131">
        <v>17</v>
      </c>
      <c r="G4061" s="132" t="s">
        <v>487</v>
      </c>
      <c r="H4061" s="133">
        <v>6</v>
      </c>
      <c r="I4061" s="128">
        <v>16</v>
      </c>
      <c r="J4061" s="129" t="s">
        <v>487</v>
      </c>
      <c r="K4061" s="134">
        <v>15</v>
      </c>
      <c r="L4061" s="108"/>
      <c r="M4061" s="81">
        <v>17282</v>
      </c>
      <c r="N4061" s="135">
        <v>19338</v>
      </c>
      <c r="O4061" s="136">
        <v>19918</v>
      </c>
      <c r="P4061" s="135">
        <v>17757</v>
      </c>
      <c r="Q4061" s="136">
        <v>17431</v>
      </c>
      <c r="R4061" s="135">
        <v>18744</v>
      </c>
      <c r="S4061" s="136">
        <v>21963</v>
      </c>
      <c r="T4061" s="135">
        <v>20918</v>
      </c>
      <c r="U4061" s="136">
        <v>21412</v>
      </c>
      <c r="V4061" s="135">
        <v>18959</v>
      </c>
      <c r="W4061" s="136">
        <v>17813</v>
      </c>
      <c r="X4061" s="135">
        <v>20058</v>
      </c>
      <c r="Y4061" s="136">
        <v>23231</v>
      </c>
      <c r="Z4061" s="135">
        <v>22855</v>
      </c>
      <c r="AA4061" s="136">
        <v>20986</v>
      </c>
      <c r="AB4061" s="135">
        <v>20681</v>
      </c>
      <c r="AC4061" s="136">
        <v>19428</v>
      </c>
      <c r="AD4061" s="135">
        <v>24287</v>
      </c>
      <c r="AE4061" s="137">
        <v>23283</v>
      </c>
      <c r="AF4061" s="138">
        <v>24013</v>
      </c>
    </row>
    <row r="4062" spans="2:32">
      <c r="B4062" s="114">
        <v>4024</v>
      </c>
      <c r="C4062" s="115">
        <v>4024</v>
      </c>
      <c r="D4062" s="116">
        <v>168</v>
      </c>
      <c r="E4062" s="117">
        <v>6</v>
      </c>
      <c r="F4062" s="118">
        <v>17</v>
      </c>
      <c r="G4062" s="119" t="s">
        <v>487</v>
      </c>
      <c r="H4062" s="120">
        <v>6</v>
      </c>
      <c r="I4062" s="115">
        <v>16</v>
      </c>
      <c r="J4062" s="116" t="s">
        <v>487</v>
      </c>
      <c r="K4062" s="121">
        <v>16</v>
      </c>
      <c r="L4062" s="108"/>
      <c r="M4062" s="122">
        <v>17860</v>
      </c>
      <c r="N4062" s="123">
        <v>19832</v>
      </c>
      <c r="O4062" s="124">
        <v>20299</v>
      </c>
      <c r="P4062" s="123">
        <v>18108</v>
      </c>
      <c r="Q4062" s="124">
        <v>17732</v>
      </c>
      <c r="R4062" s="123">
        <v>19293</v>
      </c>
      <c r="S4062" s="124">
        <v>22338</v>
      </c>
      <c r="T4062" s="123">
        <v>21591</v>
      </c>
      <c r="U4062" s="124">
        <v>21742</v>
      </c>
      <c r="V4062" s="123">
        <v>19181</v>
      </c>
      <c r="W4062" s="124">
        <v>18085</v>
      </c>
      <c r="X4062" s="123">
        <v>20549</v>
      </c>
      <c r="Y4062" s="124">
        <v>23544</v>
      </c>
      <c r="Z4062" s="123">
        <v>23106</v>
      </c>
      <c r="AA4062" s="124">
        <v>21132</v>
      </c>
      <c r="AB4062" s="123">
        <v>20799</v>
      </c>
      <c r="AC4062" s="124">
        <v>19647</v>
      </c>
      <c r="AD4062" s="123">
        <v>24560</v>
      </c>
      <c r="AE4062" s="125">
        <v>23993</v>
      </c>
      <c r="AF4062" s="126">
        <v>24234</v>
      </c>
    </row>
    <row r="4063" spans="2:32">
      <c r="B4063" s="127">
        <v>4025</v>
      </c>
      <c r="C4063" s="128">
        <v>4025</v>
      </c>
      <c r="D4063" s="129">
        <v>168</v>
      </c>
      <c r="E4063" s="130">
        <v>6</v>
      </c>
      <c r="F4063" s="131">
        <v>17</v>
      </c>
      <c r="G4063" s="132" t="s">
        <v>487</v>
      </c>
      <c r="H4063" s="133">
        <v>6</v>
      </c>
      <c r="I4063" s="128">
        <v>16</v>
      </c>
      <c r="J4063" s="129" t="s">
        <v>487</v>
      </c>
      <c r="K4063" s="134">
        <v>17</v>
      </c>
      <c r="L4063" s="108"/>
      <c r="M4063" s="81">
        <v>18388</v>
      </c>
      <c r="N4063" s="135">
        <v>19999</v>
      </c>
      <c r="O4063" s="136">
        <v>20612</v>
      </c>
      <c r="P4063" s="135">
        <v>18447</v>
      </c>
      <c r="Q4063" s="136">
        <v>18032</v>
      </c>
      <c r="R4063" s="135">
        <v>19775</v>
      </c>
      <c r="S4063" s="136">
        <v>22619</v>
      </c>
      <c r="T4063" s="135">
        <v>21743</v>
      </c>
      <c r="U4063" s="136">
        <v>22100</v>
      </c>
      <c r="V4063" s="135">
        <v>19503</v>
      </c>
      <c r="W4063" s="136">
        <v>18548</v>
      </c>
      <c r="X4063" s="135">
        <v>21124</v>
      </c>
      <c r="Y4063" s="136">
        <v>23806</v>
      </c>
      <c r="Z4063" s="135">
        <v>23487</v>
      </c>
      <c r="AA4063" s="136">
        <v>21520</v>
      </c>
      <c r="AB4063" s="135">
        <v>21096</v>
      </c>
      <c r="AC4063" s="136">
        <v>20143</v>
      </c>
      <c r="AD4063" s="135">
        <v>24839</v>
      </c>
      <c r="AE4063" s="137">
        <v>24187</v>
      </c>
      <c r="AF4063" s="138">
        <v>24630</v>
      </c>
    </row>
    <row r="4064" spans="2:32">
      <c r="B4064" s="114">
        <v>4026</v>
      </c>
      <c r="C4064" s="115">
        <v>4026</v>
      </c>
      <c r="D4064" s="116">
        <v>168</v>
      </c>
      <c r="E4064" s="117">
        <v>6</v>
      </c>
      <c r="F4064" s="118">
        <v>17</v>
      </c>
      <c r="G4064" s="119" t="s">
        <v>487</v>
      </c>
      <c r="H4064" s="120">
        <v>6</v>
      </c>
      <c r="I4064" s="115">
        <v>16</v>
      </c>
      <c r="J4064" s="116" t="s">
        <v>487</v>
      </c>
      <c r="K4064" s="121">
        <v>18</v>
      </c>
      <c r="L4064" s="108"/>
      <c r="M4064" s="122">
        <v>18574</v>
      </c>
      <c r="N4064" s="123">
        <v>19785</v>
      </c>
      <c r="O4064" s="124">
        <v>20594</v>
      </c>
      <c r="P4064" s="123">
        <v>18658</v>
      </c>
      <c r="Q4064" s="124">
        <v>18276</v>
      </c>
      <c r="R4064" s="123">
        <v>20187</v>
      </c>
      <c r="S4064" s="124">
        <v>22742</v>
      </c>
      <c r="T4064" s="123">
        <v>21627</v>
      </c>
      <c r="U4064" s="124">
        <v>22131</v>
      </c>
      <c r="V4064" s="123">
        <v>19954</v>
      </c>
      <c r="W4064" s="124">
        <v>18885</v>
      </c>
      <c r="X4064" s="123">
        <v>21731</v>
      </c>
      <c r="Y4064" s="124">
        <v>24207</v>
      </c>
      <c r="Z4064" s="123">
        <v>23716</v>
      </c>
      <c r="AA4064" s="124">
        <v>22152</v>
      </c>
      <c r="AB4064" s="123">
        <v>21760</v>
      </c>
      <c r="AC4064" s="124">
        <v>20663</v>
      </c>
      <c r="AD4064" s="123">
        <v>25330</v>
      </c>
      <c r="AE4064" s="125">
        <v>24294</v>
      </c>
      <c r="AF4064" s="126">
        <v>24948</v>
      </c>
    </row>
    <row r="4065" spans="2:32">
      <c r="B4065" s="127">
        <v>4027</v>
      </c>
      <c r="C4065" s="128">
        <v>4027</v>
      </c>
      <c r="D4065" s="129">
        <v>168</v>
      </c>
      <c r="E4065" s="130">
        <v>6</v>
      </c>
      <c r="F4065" s="131">
        <v>17</v>
      </c>
      <c r="G4065" s="132" t="s">
        <v>487</v>
      </c>
      <c r="H4065" s="133">
        <v>6</v>
      </c>
      <c r="I4065" s="128">
        <v>16</v>
      </c>
      <c r="J4065" s="129" t="s">
        <v>487</v>
      </c>
      <c r="K4065" s="134">
        <v>19</v>
      </c>
      <c r="L4065" s="108"/>
      <c r="M4065" s="81">
        <v>18245</v>
      </c>
      <c r="N4065" s="135">
        <v>19709</v>
      </c>
      <c r="O4065" s="136">
        <v>20560</v>
      </c>
      <c r="P4065" s="135">
        <v>18616</v>
      </c>
      <c r="Q4065" s="136">
        <v>18276</v>
      </c>
      <c r="R4065" s="135">
        <v>20057</v>
      </c>
      <c r="S4065" s="136">
        <v>22570</v>
      </c>
      <c r="T4065" s="135">
        <v>21713</v>
      </c>
      <c r="U4065" s="136">
        <v>22288</v>
      </c>
      <c r="V4065" s="135">
        <v>20130</v>
      </c>
      <c r="W4065" s="136">
        <v>19096</v>
      </c>
      <c r="X4065" s="135">
        <v>21880</v>
      </c>
      <c r="Y4065" s="136">
        <v>24396</v>
      </c>
      <c r="Z4065" s="135">
        <v>24215</v>
      </c>
      <c r="AA4065" s="136">
        <v>22702</v>
      </c>
      <c r="AB4065" s="135">
        <v>22363</v>
      </c>
      <c r="AC4065" s="136">
        <v>21111</v>
      </c>
      <c r="AD4065" s="135">
        <v>25660</v>
      </c>
      <c r="AE4065" s="137">
        <v>24834</v>
      </c>
      <c r="AF4065" s="138">
        <v>25600</v>
      </c>
    </row>
    <row r="4066" spans="2:32">
      <c r="B4066" s="114">
        <v>4028</v>
      </c>
      <c r="C4066" s="115">
        <v>4028</v>
      </c>
      <c r="D4066" s="116">
        <v>168</v>
      </c>
      <c r="E4066" s="117">
        <v>6</v>
      </c>
      <c r="F4066" s="118">
        <v>17</v>
      </c>
      <c r="G4066" s="119" t="s">
        <v>487</v>
      </c>
      <c r="H4066" s="120">
        <v>6</v>
      </c>
      <c r="I4066" s="115">
        <v>16</v>
      </c>
      <c r="J4066" s="116" t="s">
        <v>487</v>
      </c>
      <c r="K4066" s="121">
        <v>20</v>
      </c>
      <c r="L4066" s="108"/>
      <c r="M4066" s="122">
        <v>17841</v>
      </c>
      <c r="N4066" s="123">
        <v>19408</v>
      </c>
      <c r="O4066" s="124">
        <v>20316</v>
      </c>
      <c r="P4066" s="123">
        <v>18576</v>
      </c>
      <c r="Q4066" s="124">
        <v>17940</v>
      </c>
      <c r="R4066" s="123">
        <v>19755</v>
      </c>
      <c r="S4066" s="124">
        <v>22313</v>
      </c>
      <c r="T4066" s="123">
        <v>21539</v>
      </c>
      <c r="U4066" s="124">
        <v>22264</v>
      </c>
      <c r="V4066" s="123">
        <v>20086</v>
      </c>
      <c r="W4066" s="124">
        <v>19363</v>
      </c>
      <c r="X4066" s="123">
        <v>21906</v>
      </c>
      <c r="Y4066" s="124">
        <v>24492</v>
      </c>
      <c r="Z4066" s="123">
        <v>24550</v>
      </c>
      <c r="AA4066" s="124">
        <v>23297</v>
      </c>
      <c r="AB4066" s="123">
        <v>22758</v>
      </c>
      <c r="AC4066" s="124">
        <v>21780</v>
      </c>
      <c r="AD4066" s="123">
        <v>25927</v>
      </c>
      <c r="AE4066" s="125">
        <v>25318</v>
      </c>
      <c r="AF4066" s="126">
        <v>26105</v>
      </c>
    </row>
    <row r="4067" spans="2:32">
      <c r="B4067" s="127">
        <v>4029</v>
      </c>
      <c r="C4067" s="128">
        <v>4029</v>
      </c>
      <c r="D4067" s="129">
        <v>168</v>
      </c>
      <c r="E4067" s="130">
        <v>6</v>
      </c>
      <c r="F4067" s="131">
        <v>17</v>
      </c>
      <c r="G4067" s="132" t="s">
        <v>487</v>
      </c>
      <c r="H4067" s="133">
        <v>6</v>
      </c>
      <c r="I4067" s="128">
        <v>16</v>
      </c>
      <c r="J4067" s="129" t="s">
        <v>487</v>
      </c>
      <c r="K4067" s="134">
        <v>21</v>
      </c>
      <c r="L4067" s="108"/>
      <c r="M4067" s="81">
        <v>17284</v>
      </c>
      <c r="N4067" s="135">
        <v>18919</v>
      </c>
      <c r="O4067" s="136">
        <v>19479</v>
      </c>
      <c r="P4067" s="135">
        <v>17942</v>
      </c>
      <c r="Q4067" s="136">
        <v>17571</v>
      </c>
      <c r="R4067" s="135">
        <v>19363</v>
      </c>
      <c r="S4067" s="136">
        <v>21714</v>
      </c>
      <c r="T4067" s="135">
        <v>21309</v>
      </c>
      <c r="U4067" s="136">
        <v>21758</v>
      </c>
      <c r="V4067" s="135">
        <v>20064</v>
      </c>
      <c r="W4067" s="136">
        <v>19815</v>
      </c>
      <c r="X4067" s="135">
        <v>21918</v>
      </c>
      <c r="Y4067" s="136">
        <v>24312</v>
      </c>
      <c r="Z4067" s="135">
        <v>24512</v>
      </c>
      <c r="AA4067" s="136">
        <v>23483</v>
      </c>
      <c r="AB4067" s="135">
        <v>23259</v>
      </c>
      <c r="AC4067" s="136">
        <v>22674</v>
      </c>
      <c r="AD4067" s="135">
        <v>25972</v>
      </c>
      <c r="AE4067" s="137">
        <v>25812</v>
      </c>
      <c r="AF4067" s="138">
        <v>26302</v>
      </c>
    </row>
    <row r="4068" spans="2:32">
      <c r="B4068" s="114">
        <v>4030</v>
      </c>
      <c r="C4068" s="115">
        <v>4030</v>
      </c>
      <c r="D4068" s="116">
        <v>168</v>
      </c>
      <c r="E4068" s="117">
        <v>6</v>
      </c>
      <c r="F4068" s="118">
        <v>17</v>
      </c>
      <c r="G4068" s="119" t="s">
        <v>487</v>
      </c>
      <c r="H4068" s="120">
        <v>6</v>
      </c>
      <c r="I4068" s="115">
        <v>16</v>
      </c>
      <c r="J4068" s="116" t="s">
        <v>487</v>
      </c>
      <c r="K4068" s="121">
        <v>22</v>
      </c>
      <c r="L4068" s="108"/>
      <c r="M4068" s="122">
        <v>16498</v>
      </c>
      <c r="N4068" s="123">
        <v>17857</v>
      </c>
      <c r="O4068" s="124">
        <v>18478</v>
      </c>
      <c r="P4068" s="123">
        <v>17118</v>
      </c>
      <c r="Q4068" s="124">
        <v>16857</v>
      </c>
      <c r="R4068" s="123">
        <v>18689</v>
      </c>
      <c r="S4068" s="124">
        <v>20670</v>
      </c>
      <c r="T4068" s="123">
        <v>20408</v>
      </c>
      <c r="U4068" s="124">
        <v>20990</v>
      </c>
      <c r="V4068" s="123">
        <v>19593</v>
      </c>
      <c r="W4068" s="124">
        <v>19678</v>
      </c>
      <c r="X4068" s="123">
        <v>21485</v>
      </c>
      <c r="Y4068" s="124">
        <v>23507</v>
      </c>
      <c r="Z4068" s="123">
        <v>24025</v>
      </c>
      <c r="AA4068" s="124">
        <v>23166</v>
      </c>
      <c r="AB4068" s="123">
        <v>23090</v>
      </c>
      <c r="AC4068" s="124">
        <v>22798</v>
      </c>
      <c r="AD4068" s="123">
        <v>25312</v>
      </c>
      <c r="AE4068" s="125">
        <v>25348</v>
      </c>
      <c r="AF4068" s="126">
        <v>25994</v>
      </c>
    </row>
    <row r="4069" spans="2:32">
      <c r="B4069" s="127">
        <v>4031</v>
      </c>
      <c r="C4069" s="128">
        <v>4031</v>
      </c>
      <c r="D4069" s="129">
        <v>168</v>
      </c>
      <c r="E4069" s="130">
        <v>6</v>
      </c>
      <c r="F4069" s="131">
        <v>17</v>
      </c>
      <c r="G4069" s="132" t="s">
        <v>487</v>
      </c>
      <c r="H4069" s="133">
        <v>6</v>
      </c>
      <c r="I4069" s="128">
        <v>16</v>
      </c>
      <c r="J4069" s="129" t="s">
        <v>487</v>
      </c>
      <c r="K4069" s="134">
        <v>23</v>
      </c>
      <c r="L4069" s="108"/>
      <c r="M4069" s="81">
        <v>15377</v>
      </c>
      <c r="N4069" s="135">
        <v>16427</v>
      </c>
      <c r="O4069" s="136">
        <v>16997</v>
      </c>
      <c r="P4069" s="135">
        <v>15956</v>
      </c>
      <c r="Q4069" s="136">
        <v>15733</v>
      </c>
      <c r="R4069" s="135">
        <v>17568</v>
      </c>
      <c r="S4069" s="136">
        <v>19062</v>
      </c>
      <c r="T4069" s="135">
        <v>19003</v>
      </c>
      <c r="U4069" s="136">
        <v>19591</v>
      </c>
      <c r="V4069" s="135">
        <v>18523</v>
      </c>
      <c r="W4069" s="136">
        <v>18876</v>
      </c>
      <c r="X4069" s="135">
        <v>20456</v>
      </c>
      <c r="Y4069" s="136">
        <v>21971</v>
      </c>
      <c r="Z4069" s="135">
        <v>22720</v>
      </c>
      <c r="AA4069" s="136">
        <v>22152</v>
      </c>
      <c r="AB4069" s="135">
        <v>22109</v>
      </c>
      <c r="AC4069" s="136">
        <v>22094</v>
      </c>
      <c r="AD4069" s="135">
        <v>23816</v>
      </c>
      <c r="AE4069" s="137">
        <v>24133</v>
      </c>
      <c r="AF4069" s="138">
        <v>24769</v>
      </c>
    </row>
    <row r="4070" spans="2:32">
      <c r="B4070" s="114">
        <v>4032</v>
      </c>
      <c r="C4070" s="115">
        <v>4032</v>
      </c>
      <c r="D4070" s="116">
        <v>168</v>
      </c>
      <c r="E4070" s="117">
        <v>6</v>
      </c>
      <c r="F4070" s="118">
        <v>17</v>
      </c>
      <c r="G4070" s="119" t="s">
        <v>487</v>
      </c>
      <c r="H4070" s="120">
        <v>6</v>
      </c>
      <c r="I4070" s="115">
        <v>16</v>
      </c>
      <c r="J4070" s="116" t="s">
        <v>487</v>
      </c>
      <c r="K4070" s="121">
        <v>24</v>
      </c>
      <c r="L4070" s="108"/>
      <c r="M4070" s="122">
        <v>14402</v>
      </c>
      <c r="N4070" s="123">
        <v>15239</v>
      </c>
      <c r="O4070" s="124">
        <v>15802</v>
      </c>
      <c r="P4070" s="123">
        <v>14994</v>
      </c>
      <c r="Q4070" s="124">
        <v>14768</v>
      </c>
      <c r="R4070" s="123">
        <v>16602</v>
      </c>
      <c r="S4070" s="124">
        <v>17777</v>
      </c>
      <c r="T4070" s="123">
        <v>17808</v>
      </c>
      <c r="U4070" s="124">
        <v>18388</v>
      </c>
      <c r="V4070" s="123">
        <v>17550</v>
      </c>
      <c r="W4070" s="124">
        <v>18063</v>
      </c>
      <c r="X4070" s="123">
        <v>19513</v>
      </c>
      <c r="Y4070" s="124">
        <v>20724</v>
      </c>
      <c r="Z4070" s="123">
        <v>21568</v>
      </c>
      <c r="AA4070" s="124">
        <v>21206</v>
      </c>
      <c r="AB4070" s="123">
        <v>21189</v>
      </c>
      <c r="AC4070" s="124">
        <v>21322</v>
      </c>
      <c r="AD4070" s="123">
        <v>22586</v>
      </c>
      <c r="AE4070" s="125">
        <v>23020</v>
      </c>
      <c r="AF4070" s="126">
        <v>23641</v>
      </c>
    </row>
    <row r="4071" spans="2:32">
      <c r="B4071" s="127">
        <v>4033</v>
      </c>
      <c r="C4071" s="128">
        <v>4033</v>
      </c>
      <c r="D4071" s="129">
        <v>169</v>
      </c>
      <c r="E4071" s="130">
        <v>6</v>
      </c>
      <c r="F4071" s="131">
        <v>18</v>
      </c>
      <c r="G4071" s="132" t="s">
        <v>487</v>
      </c>
      <c r="H4071" s="133">
        <v>6</v>
      </c>
      <c r="I4071" s="128">
        <v>17</v>
      </c>
      <c r="J4071" s="129" t="s">
        <v>487</v>
      </c>
      <c r="K4071" s="134">
        <v>1</v>
      </c>
      <c r="L4071" s="108"/>
      <c r="M4071" s="81">
        <v>14027</v>
      </c>
      <c r="N4071" s="135">
        <v>14793</v>
      </c>
      <c r="O4071" s="136">
        <v>14841</v>
      </c>
      <c r="P4071" s="135">
        <v>14241</v>
      </c>
      <c r="Q4071" s="136">
        <v>14391</v>
      </c>
      <c r="R4071" s="135">
        <v>16122</v>
      </c>
      <c r="S4071" s="136">
        <v>17195</v>
      </c>
      <c r="T4071" s="135">
        <v>17356</v>
      </c>
      <c r="U4071" s="136">
        <v>17432</v>
      </c>
      <c r="V4071" s="135">
        <v>17004</v>
      </c>
      <c r="W4071" s="136">
        <v>16762</v>
      </c>
      <c r="X4071" s="135">
        <v>18924</v>
      </c>
      <c r="Y4071" s="136">
        <v>20495</v>
      </c>
      <c r="Z4071" s="135">
        <v>20692</v>
      </c>
      <c r="AA4071" s="136">
        <v>20363</v>
      </c>
      <c r="AB4071" s="135">
        <v>20433</v>
      </c>
      <c r="AC4071" s="136">
        <v>19549</v>
      </c>
      <c r="AD4071" s="135">
        <v>22572</v>
      </c>
      <c r="AE4071" s="137">
        <v>22760</v>
      </c>
      <c r="AF4071" s="138">
        <v>22820</v>
      </c>
    </row>
    <row r="4072" spans="2:32">
      <c r="B4072" s="114">
        <v>4034</v>
      </c>
      <c r="C4072" s="115">
        <v>4034</v>
      </c>
      <c r="D4072" s="116">
        <v>169</v>
      </c>
      <c r="E4072" s="117">
        <v>6</v>
      </c>
      <c r="F4072" s="118">
        <v>18</v>
      </c>
      <c r="G4072" s="119" t="s">
        <v>487</v>
      </c>
      <c r="H4072" s="120">
        <v>6</v>
      </c>
      <c r="I4072" s="115">
        <v>17</v>
      </c>
      <c r="J4072" s="116" t="s">
        <v>487</v>
      </c>
      <c r="K4072" s="121">
        <v>2</v>
      </c>
      <c r="L4072" s="108"/>
      <c r="M4072" s="122">
        <v>13587</v>
      </c>
      <c r="N4072" s="123">
        <v>14335</v>
      </c>
      <c r="O4072" s="124">
        <v>14458</v>
      </c>
      <c r="P4072" s="123">
        <v>13861</v>
      </c>
      <c r="Q4072" s="124">
        <v>13999</v>
      </c>
      <c r="R4072" s="123">
        <v>15616</v>
      </c>
      <c r="S4072" s="124">
        <v>16640</v>
      </c>
      <c r="T4072" s="123">
        <v>16800</v>
      </c>
      <c r="U4072" s="124">
        <v>16935</v>
      </c>
      <c r="V4072" s="123">
        <v>16503</v>
      </c>
      <c r="W4072" s="124">
        <v>16250</v>
      </c>
      <c r="X4072" s="123">
        <v>18322</v>
      </c>
      <c r="Y4072" s="124">
        <v>19828</v>
      </c>
      <c r="Z4072" s="123">
        <v>20076</v>
      </c>
      <c r="AA4072" s="124">
        <v>19763</v>
      </c>
      <c r="AB4072" s="123">
        <v>19812</v>
      </c>
      <c r="AC4072" s="124">
        <v>18915</v>
      </c>
      <c r="AD4072" s="123">
        <v>21847</v>
      </c>
      <c r="AE4072" s="125">
        <v>22021</v>
      </c>
      <c r="AF4072" s="126">
        <v>22131</v>
      </c>
    </row>
    <row r="4073" spans="2:32">
      <c r="B4073" s="127">
        <v>4035</v>
      </c>
      <c r="C4073" s="128">
        <v>4035</v>
      </c>
      <c r="D4073" s="129">
        <v>169</v>
      </c>
      <c r="E4073" s="130">
        <v>6</v>
      </c>
      <c r="F4073" s="131">
        <v>18</v>
      </c>
      <c r="G4073" s="132" t="s">
        <v>487</v>
      </c>
      <c r="H4073" s="133">
        <v>6</v>
      </c>
      <c r="I4073" s="128">
        <v>17</v>
      </c>
      <c r="J4073" s="129" t="s">
        <v>487</v>
      </c>
      <c r="K4073" s="134">
        <v>3</v>
      </c>
      <c r="L4073" s="108"/>
      <c r="M4073" s="81">
        <v>13330</v>
      </c>
      <c r="N4073" s="135">
        <v>14039</v>
      </c>
      <c r="O4073" s="136">
        <v>14206</v>
      </c>
      <c r="P4073" s="135">
        <v>13727</v>
      </c>
      <c r="Q4073" s="136">
        <v>13730</v>
      </c>
      <c r="R4073" s="135">
        <v>15308</v>
      </c>
      <c r="S4073" s="136">
        <v>16276</v>
      </c>
      <c r="T4073" s="135">
        <v>16406</v>
      </c>
      <c r="U4073" s="136">
        <v>16569</v>
      </c>
      <c r="V4073" s="135">
        <v>16127</v>
      </c>
      <c r="W4073" s="136">
        <v>15871</v>
      </c>
      <c r="X4073" s="135">
        <v>17895</v>
      </c>
      <c r="Y4073" s="136">
        <v>19318</v>
      </c>
      <c r="Z4073" s="135">
        <v>19561</v>
      </c>
      <c r="AA4073" s="136">
        <v>19365</v>
      </c>
      <c r="AB4073" s="135">
        <v>19285</v>
      </c>
      <c r="AC4073" s="136">
        <v>18417</v>
      </c>
      <c r="AD4073" s="135">
        <v>21266</v>
      </c>
      <c r="AE4073" s="137">
        <v>21397</v>
      </c>
      <c r="AF4073" s="138">
        <v>21525</v>
      </c>
    </row>
    <row r="4074" spans="2:32">
      <c r="B4074" s="114">
        <v>4036</v>
      </c>
      <c r="C4074" s="115">
        <v>4036</v>
      </c>
      <c r="D4074" s="116">
        <v>169</v>
      </c>
      <c r="E4074" s="117">
        <v>6</v>
      </c>
      <c r="F4074" s="118">
        <v>18</v>
      </c>
      <c r="G4074" s="119" t="s">
        <v>487</v>
      </c>
      <c r="H4074" s="120">
        <v>6</v>
      </c>
      <c r="I4074" s="115">
        <v>17</v>
      </c>
      <c r="J4074" s="116" t="s">
        <v>487</v>
      </c>
      <c r="K4074" s="121">
        <v>4</v>
      </c>
      <c r="L4074" s="108"/>
      <c r="M4074" s="122">
        <v>13280</v>
      </c>
      <c r="N4074" s="123">
        <v>13992</v>
      </c>
      <c r="O4074" s="124">
        <v>14165</v>
      </c>
      <c r="P4074" s="123">
        <v>13700</v>
      </c>
      <c r="Q4074" s="124">
        <v>13578</v>
      </c>
      <c r="R4074" s="123">
        <v>15206</v>
      </c>
      <c r="S4074" s="124">
        <v>16057</v>
      </c>
      <c r="T4074" s="123">
        <v>16205</v>
      </c>
      <c r="U4074" s="124">
        <v>16306</v>
      </c>
      <c r="V4074" s="123">
        <v>15717</v>
      </c>
      <c r="W4074" s="124">
        <v>15417</v>
      </c>
      <c r="X4074" s="123">
        <v>17522</v>
      </c>
      <c r="Y4074" s="124">
        <v>18760</v>
      </c>
      <c r="Z4074" s="123">
        <v>18965</v>
      </c>
      <c r="AA4074" s="124">
        <v>18728</v>
      </c>
      <c r="AB4074" s="123">
        <v>18536</v>
      </c>
      <c r="AC4074" s="124">
        <v>17711</v>
      </c>
      <c r="AD4074" s="123">
        <v>20513</v>
      </c>
      <c r="AE4074" s="125">
        <v>20667</v>
      </c>
      <c r="AF4074" s="126">
        <v>20748</v>
      </c>
    </row>
    <row r="4075" spans="2:32">
      <c r="B4075" s="127">
        <v>4037</v>
      </c>
      <c r="C4075" s="128">
        <v>4037</v>
      </c>
      <c r="D4075" s="129">
        <v>169</v>
      </c>
      <c r="E4075" s="130">
        <v>6</v>
      </c>
      <c r="F4075" s="131">
        <v>18</v>
      </c>
      <c r="G4075" s="132" t="s">
        <v>487</v>
      </c>
      <c r="H4075" s="133">
        <v>6</v>
      </c>
      <c r="I4075" s="128">
        <v>17</v>
      </c>
      <c r="J4075" s="129" t="s">
        <v>487</v>
      </c>
      <c r="K4075" s="134">
        <v>5</v>
      </c>
      <c r="L4075" s="108"/>
      <c r="M4075" s="81">
        <v>13558</v>
      </c>
      <c r="N4075" s="135">
        <v>14251</v>
      </c>
      <c r="O4075" s="136">
        <v>14320</v>
      </c>
      <c r="P4075" s="135">
        <v>13862</v>
      </c>
      <c r="Q4075" s="136">
        <v>13360</v>
      </c>
      <c r="R4075" s="135">
        <v>15373</v>
      </c>
      <c r="S4075" s="136">
        <v>16116</v>
      </c>
      <c r="T4075" s="135">
        <v>16212</v>
      </c>
      <c r="U4075" s="136">
        <v>16230</v>
      </c>
      <c r="V4075" s="135">
        <v>15189</v>
      </c>
      <c r="W4075" s="136">
        <v>14864</v>
      </c>
      <c r="X4075" s="135">
        <v>17392</v>
      </c>
      <c r="Y4075" s="136">
        <v>18415</v>
      </c>
      <c r="Z4075" s="135">
        <v>18460</v>
      </c>
      <c r="AA4075" s="136">
        <v>18206</v>
      </c>
      <c r="AB4075" s="135">
        <v>17613</v>
      </c>
      <c r="AC4075" s="136">
        <v>16867</v>
      </c>
      <c r="AD4075" s="135">
        <v>19941</v>
      </c>
      <c r="AE4075" s="137">
        <v>20044</v>
      </c>
      <c r="AF4075" s="138">
        <v>20031</v>
      </c>
    </row>
    <row r="4076" spans="2:32">
      <c r="B4076" s="114">
        <v>4038</v>
      </c>
      <c r="C4076" s="115">
        <v>4038</v>
      </c>
      <c r="D4076" s="116">
        <v>169</v>
      </c>
      <c r="E4076" s="117">
        <v>6</v>
      </c>
      <c r="F4076" s="118">
        <v>18</v>
      </c>
      <c r="G4076" s="119" t="s">
        <v>487</v>
      </c>
      <c r="H4076" s="120">
        <v>6</v>
      </c>
      <c r="I4076" s="115">
        <v>17</v>
      </c>
      <c r="J4076" s="116" t="s">
        <v>487</v>
      </c>
      <c r="K4076" s="121">
        <v>6</v>
      </c>
      <c r="L4076" s="108"/>
      <c r="M4076" s="122">
        <v>14549</v>
      </c>
      <c r="N4076" s="123">
        <v>15269</v>
      </c>
      <c r="O4076" s="124">
        <v>15150</v>
      </c>
      <c r="P4076" s="123">
        <v>14609</v>
      </c>
      <c r="Q4076" s="124">
        <v>13517</v>
      </c>
      <c r="R4076" s="123">
        <v>16271</v>
      </c>
      <c r="S4076" s="124">
        <v>16892</v>
      </c>
      <c r="T4076" s="123">
        <v>16998</v>
      </c>
      <c r="U4076" s="124">
        <v>16796</v>
      </c>
      <c r="V4076" s="123">
        <v>14990</v>
      </c>
      <c r="W4076" s="124">
        <v>14486</v>
      </c>
      <c r="X4076" s="123">
        <v>17967</v>
      </c>
      <c r="Y4076" s="124">
        <v>18769</v>
      </c>
      <c r="Z4076" s="123">
        <v>18588</v>
      </c>
      <c r="AA4076" s="124">
        <v>18215</v>
      </c>
      <c r="AB4076" s="123">
        <v>16992</v>
      </c>
      <c r="AC4076" s="124">
        <v>16147</v>
      </c>
      <c r="AD4076" s="123">
        <v>20068</v>
      </c>
      <c r="AE4076" s="125">
        <v>20144</v>
      </c>
      <c r="AF4076" s="126">
        <v>19958</v>
      </c>
    </row>
    <row r="4077" spans="2:32">
      <c r="B4077" s="127">
        <v>4039</v>
      </c>
      <c r="C4077" s="128">
        <v>4039</v>
      </c>
      <c r="D4077" s="129">
        <v>169</v>
      </c>
      <c r="E4077" s="130">
        <v>6</v>
      </c>
      <c r="F4077" s="131">
        <v>18</v>
      </c>
      <c r="G4077" s="132" t="s">
        <v>487</v>
      </c>
      <c r="H4077" s="133">
        <v>6</v>
      </c>
      <c r="I4077" s="128">
        <v>17</v>
      </c>
      <c r="J4077" s="129" t="s">
        <v>487</v>
      </c>
      <c r="K4077" s="134">
        <v>7</v>
      </c>
      <c r="L4077" s="108"/>
      <c r="M4077" s="81">
        <v>16008</v>
      </c>
      <c r="N4077" s="135">
        <v>16602</v>
      </c>
      <c r="O4077" s="136">
        <v>16376</v>
      </c>
      <c r="P4077" s="135">
        <v>15723</v>
      </c>
      <c r="Q4077" s="136">
        <v>14055</v>
      </c>
      <c r="R4077" s="135">
        <v>17665</v>
      </c>
      <c r="S4077" s="136">
        <v>18115</v>
      </c>
      <c r="T4077" s="135">
        <v>18201</v>
      </c>
      <c r="U4077" s="136">
        <v>17745</v>
      </c>
      <c r="V4077" s="135">
        <v>15246</v>
      </c>
      <c r="W4077" s="136">
        <v>14493</v>
      </c>
      <c r="X4077" s="135">
        <v>19041</v>
      </c>
      <c r="Y4077" s="136">
        <v>19621</v>
      </c>
      <c r="Z4077" s="135">
        <v>19257</v>
      </c>
      <c r="AA4077" s="136">
        <v>18734</v>
      </c>
      <c r="AB4077" s="135">
        <v>16935</v>
      </c>
      <c r="AC4077" s="136">
        <v>15879</v>
      </c>
      <c r="AD4077" s="135">
        <v>20749</v>
      </c>
      <c r="AE4077" s="137">
        <v>20780</v>
      </c>
      <c r="AF4077" s="138">
        <v>20502</v>
      </c>
    </row>
    <row r="4078" spans="2:32">
      <c r="B4078" s="114">
        <v>4040</v>
      </c>
      <c r="C4078" s="115">
        <v>4040</v>
      </c>
      <c r="D4078" s="116">
        <v>169</v>
      </c>
      <c r="E4078" s="117">
        <v>6</v>
      </c>
      <c r="F4078" s="118">
        <v>18</v>
      </c>
      <c r="G4078" s="119" t="s">
        <v>487</v>
      </c>
      <c r="H4078" s="120">
        <v>6</v>
      </c>
      <c r="I4078" s="115">
        <v>17</v>
      </c>
      <c r="J4078" s="116" t="s">
        <v>487</v>
      </c>
      <c r="K4078" s="121">
        <v>8</v>
      </c>
      <c r="L4078" s="108"/>
      <c r="M4078" s="122">
        <v>17324</v>
      </c>
      <c r="N4078" s="123">
        <v>17582</v>
      </c>
      <c r="O4078" s="124">
        <v>17206</v>
      </c>
      <c r="P4078" s="123">
        <v>16613</v>
      </c>
      <c r="Q4078" s="124">
        <v>15012</v>
      </c>
      <c r="R4078" s="123">
        <v>18990</v>
      </c>
      <c r="S4078" s="124">
        <v>19050</v>
      </c>
      <c r="T4078" s="123">
        <v>19134</v>
      </c>
      <c r="U4078" s="124">
        <v>18476</v>
      </c>
      <c r="V4078" s="123">
        <v>16170</v>
      </c>
      <c r="W4078" s="124">
        <v>15006</v>
      </c>
      <c r="X4078" s="123">
        <v>20231</v>
      </c>
      <c r="Y4078" s="124">
        <v>20327</v>
      </c>
      <c r="Z4078" s="123">
        <v>19866</v>
      </c>
      <c r="AA4078" s="124">
        <v>19390</v>
      </c>
      <c r="AB4078" s="123">
        <v>17711</v>
      </c>
      <c r="AC4078" s="124">
        <v>16336</v>
      </c>
      <c r="AD4078" s="123">
        <v>21365</v>
      </c>
      <c r="AE4078" s="125">
        <v>21492</v>
      </c>
      <c r="AF4078" s="126">
        <v>21084</v>
      </c>
    </row>
    <row r="4079" spans="2:32">
      <c r="B4079" s="127">
        <v>4041</v>
      </c>
      <c r="C4079" s="128">
        <v>4041</v>
      </c>
      <c r="D4079" s="129">
        <v>169</v>
      </c>
      <c r="E4079" s="130">
        <v>6</v>
      </c>
      <c r="F4079" s="131">
        <v>18</v>
      </c>
      <c r="G4079" s="132" t="s">
        <v>487</v>
      </c>
      <c r="H4079" s="133">
        <v>6</v>
      </c>
      <c r="I4079" s="128">
        <v>17</v>
      </c>
      <c r="J4079" s="129" t="s">
        <v>487</v>
      </c>
      <c r="K4079" s="134">
        <v>9</v>
      </c>
      <c r="L4079" s="108"/>
      <c r="M4079" s="81">
        <v>18143</v>
      </c>
      <c r="N4079" s="135">
        <v>18117</v>
      </c>
      <c r="O4079" s="136">
        <v>17538</v>
      </c>
      <c r="P4079" s="135">
        <v>17000</v>
      </c>
      <c r="Q4079" s="136">
        <v>15725</v>
      </c>
      <c r="R4079" s="135">
        <v>19740</v>
      </c>
      <c r="S4079" s="136">
        <v>19523</v>
      </c>
      <c r="T4079" s="135">
        <v>19663</v>
      </c>
      <c r="U4079" s="136">
        <v>18796</v>
      </c>
      <c r="V4079" s="135">
        <v>16877</v>
      </c>
      <c r="W4079" s="136">
        <v>15553</v>
      </c>
      <c r="X4079" s="135">
        <v>20908</v>
      </c>
      <c r="Y4079" s="136">
        <v>20635</v>
      </c>
      <c r="Z4079" s="135">
        <v>20153</v>
      </c>
      <c r="AA4079" s="136">
        <v>19712</v>
      </c>
      <c r="AB4079" s="135">
        <v>18296</v>
      </c>
      <c r="AC4079" s="136">
        <v>16876</v>
      </c>
      <c r="AD4079" s="135">
        <v>21617</v>
      </c>
      <c r="AE4079" s="137">
        <v>21922</v>
      </c>
      <c r="AF4079" s="138">
        <v>21383</v>
      </c>
    </row>
    <row r="4080" spans="2:32">
      <c r="B4080" s="114">
        <v>4042</v>
      </c>
      <c r="C4080" s="115">
        <v>4042</v>
      </c>
      <c r="D4080" s="116">
        <v>169</v>
      </c>
      <c r="E4080" s="117">
        <v>6</v>
      </c>
      <c r="F4080" s="118">
        <v>18</v>
      </c>
      <c r="G4080" s="119" t="s">
        <v>487</v>
      </c>
      <c r="H4080" s="120">
        <v>6</v>
      </c>
      <c r="I4080" s="115">
        <v>17</v>
      </c>
      <c r="J4080" s="116" t="s">
        <v>487</v>
      </c>
      <c r="K4080" s="121">
        <v>10</v>
      </c>
      <c r="L4080" s="108"/>
      <c r="M4080" s="122">
        <v>18656</v>
      </c>
      <c r="N4080" s="123">
        <v>18431</v>
      </c>
      <c r="O4080" s="124">
        <v>17566</v>
      </c>
      <c r="P4080" s="123">
        <v>17119</v>
      </c>
      <c r="Q4080" s="124">
        <v>15997</v>
      </c>
      <c r="R4080" s="123">
        <v>20326</v>
      </c>
      <c r="S4080" s="124">
        <v>19924</v>
      </c>
      <c r="T4080" s="123">
        <v>20084</v>
      </c>
      <c r="U4080" s="124">
        <v>18903</v>
      </c>
      <c r="V4080" s="123">
        <v>17258</v>
      </c>
      <c r="W4080" s="124">
        <v>16002</v>
      </c>
      <c r="X4080" s="123">
        <v>21586</v>
      </c>
      <c r="Y4080" s="124">
        <v>21133</v>
      </c>
      <c r="Z4080" s="123">
        <v>20359</v>
      </c>
      <c r="AA4080" s="124">
        <v>20027</v>
      </c>
      <c r="AB4080" s="123">
        <v>18769</v>
      </c>
      <c r="AC4080" s="124">
        <v>17397</v>
      </c>
      <c r="AD4080" s="123">
        <v>22173</v>
      </c>
      <c r="AE4080" s="125">
        <v>22492</v>
      </c>
      <c r="AF4080" s="126">
        <v>21642</v>
      </c>
    </row>
    <row r="4081" spans="2:32">
      <c r="B4081" s="127">
        <v>4043</v>
      </c>
      <c r="C4081" s="128">
        <v>4043</v>
      </c>
      <c r="D4081" s="129">
        <v>169</v>
      </c>
      <c r="E4081" s="130">
        <v>6</v>
      </c>
      <c r="F4081" s="131">
        <v>18</v>
      </c>
      <c r="G4081" s="132" t="s">
        <v>487</v>
      </c>
      <c r="H4081" s="133">
        <v>6</v>
      </c>
      <c r="I4081" s="128">
        <v>17</v>
      </c>
      <c r="J4081" s="129" t="s">
        <v>487</v>
      </c>
      <c r="K4081" s="134">
        <v>11</v>
      </c>
      <c r="L4081" s="108"/>
      <c r="M4081" s="81">
        <v>19022</v>
      </c>
      <c r="N4081" s="135">
        <v>18648</v>
      </c>
      <c r="O4081" s="136">
        <v>17556</v>
      </c>
      <c r="P4081" s="135">
        <v>17129</v>
      </c>
      <c r="Q4081" s="136">
        <v>16144</v>
      </c>
      <c r="R4081" s="135">
        <v>20731</v>
      </c>
      <c r="S4081" s="136">
        <v>20268</v>
      </c>
      <c r="T4081" s="135">
        <v>20378</v>
      </c>
      <c r="U4081" s="136">
        <v>18993</v>
      </c>
      <c r="V4081" s="135">
        <v>17501</v>
      </c>
      <c r="W4081" s="136">
        <v>16335</v>
      </c>
      <c r="X4081" s="135">
        <v>22081</v>
      </c>
      <c r="Y4081" s="136">
        <v>21585</v>
      </c>
      <c r="Z4081" s="135">
        <v>20551</v>
      </c>
      <c r="AA4081" s="136">
        <v>20235</v>
      </c>
      <c r="AB4081" s="135">
        <v>19110</v>
      </c>
      <c r="AC4081" s="136">
        <v>17805</v>
      </c>
      <c r="AD4081" s="135">
        <v>22675</v>
      </c>
      <c r="AE4081" s="137">
        <v>22933</v>
      </c>
      <c r="AF4081" s="138">
        <v>21897</v>
      </c>
    </row>
    <row r="4082" spans="2:32">
      <c r="B4082" s="114">
        <v>4044</v>
      </c>
      <c r="C4082" s="115">
        <v>4044</v>
      </c>
      <c r="D4082" s="116">
        <v>169</v>
      </c>
      <c r="E4082" s="117">
        <v>6</v>
      </c>
      <c r="F4082" s="118">
        <v>18</v>
      </c>
      <c r="G4082" s="119" t="s">
        <v>487</v>
      </c>
      <c r="H4082" s="120">
        <v>6</v>
      </c>
      <c r="I4082" s="115">
        <v>17</v>
      </c>
      <c r="J4082" s="116" t="s">
        <v>487</v>
      </c>
      <c r="K4082" s="121">
        <v>12</v>
      </c>
      <c r="L4082" s="108"/>
      <c r="M4082" s="122">
        <v>19277</v>
      </c>
      <c r="N4082" s="123">
        <v>18825</v>
      </c>
      <c r="O4082" s="124">
        <v>17467</v>
      </c>
      <c r="P4082" s="123">
        <v>17099</v>
      </c>
      <c r="Q4082" s="124">
        <v>16188</v>
      </c>
      <c r="R4082" s="123">
        <v>20991</v>
      </c>
      <c r="S4082" s="124">
        <v>20449</v>
      </c>
      <c r="T4082" s="123">
        <v>20656</v>
      </c>
      <c r="U4082" s="124">
        <v>18972</v>
      </c>
      <c r="V4082" s="123">
        <v>17569</v>
      </c>
      <c r="W4082" s="124">
        <v>16542</v>
      </c>
      <c r="X4082" s="123">
        <v>22378</v>
      </c>
      <c r="Y4082" s="124">
        <v>21833</v>
      </c>
      <c r="Z4082" s="123">
        <v>20581</v>
      </c>
      <c r="AA4082" s="124">
        <v>20311</v>
      </c>
      <c r="AB4082" s="123">
        <v>19216</v>
      </c>
      <c r="AC4082" s="124">
        <v>18063</v>
      </c>
      <c r="AD4082" s="123">
        <v>22928</v>
      </c>
      <c r="AE4082" s="125">
        <v>23320</v>
      </c>
      <c r="AF4082" s="126">
        <v>21966</v>
      </c>
    </row>
    <row r="4083" spans="2:32">
      <c r="B4083" s="127">
        <v>4045</v>
      </c>
      <c r="C4083" s="128">
        <v>4045</v>
      </c>
      <c r="D4083" s="129">
        <v>169</v>
      </c>
      <c r="E4083" s="130">
        <v>6</v>
      </c>
      <c r="F4083" s="131">
        <v>18</v>
      </c>
      <c r="G4083" s="132" t="s">
        <v>487</v>
      </c>
      <c r="H4083" s="133">
        <v>6</v>
      </c>
      <c r="I4083" s="128">
        <v>17</v>
      </c>
      <c r="J4083" s="129" t="s">
        <v>487</v>
      </c>
      <c r="K4083" s="134">
        <v>13</v>
      </c>
      <c r="L4083" s="108"/>
      <c r="M4083" s="81">
        <v>19604</v>
      </c>
      <c r="N4083" s="135">
        <v>19067</v>
      </c>
      <c r="O4083" s="136">
        <v>17517</v>
      </c>
      <c r="P4083" s="135">
        <v>17236</v>
      </c>
      <c r="Q4083" s="136">
        <v>16167</v>
      </c>
      <c r="R4083" s="135">
        <v>21306</v>
      </c>
      <c r="S4083" s="136">
        <v>20613</v>
      </c>
      <c r="T4083" s="135">
        <v>20886</v>
      </c>
      <c r="U4083" s="136">
        <v>19051</v>
      </c>
      <c r="V4083" s="135">
        <v>17572</v>
      </c>
      <c r="W4083" s="136">
        <v>16658</v>
      </c>
      <c r="X4083" s="135">
        <v>22692</v>
      </c>
      <c r="Y4083" s="136">
        <v>21995</v>
      </c>
      <c r="Z4083" s="135">
        <v>20685</v>
      </c>
      <c r="AA4083" s="136">
        <v>20489</v>
      </c>
      <c r="AB4083" s="135">
        <v>19229</v>
      </c>
      <c r="AC4083" s="136">
        <v>18178</v>
      </c>
      <c r="AD4083" s="135">
        <v>23097</v>
      </c>
      <c r="AE4083" s="137">
        <v>23568</v>
      </c>
      <c r="AF4083" s="138">
        <v>22106</v>
      </c>
    </row>
    <row r="4084" spans="2:32">
      <c r="B4084" s="114">
        <v>4046</v>
      </c>
      <c r="C4084" s="115">
        <v>4046</v>
      </c>
      <c r="D4084" s="116">
        <v>169</v>
      </c>
      <c r="E4084" s="117">
        <v>6</v>
      </c>
      <c r="F4084" s="118">
        <v>18</v>
      </c>
      <c r="G4084" s="119" t="s">
        <v>487</v>
      </c>
      <c r="H4084" s="120">
        <v>6</v>
      </c>
      <c r="I4084" s="115">
        <v>17</v>
      </c>
      <c r="J4084" s="116" t="s">
        <v>487</v>
      </c>
      <c r="K4084" s="121">
        <v>14</v>
      </c>
      <c r="L4084" s="108"/>
      <c r="M4084" s="122">
        <v>19658</v>
      </c>
      <c r="N4084" s="123">
        <v>19116</v>
      </c>
      <c r="O4084" s="124">
        <v>17491</v>
      </c>
      <c r="P4084" s="123">
        <v>17153</v>
      </c>
      <c r="Q4084" s="124">
        <v>16016</v>
      </c>
      <c r="R4084" s="123">
        <v>21379</v>
      </c>
      <c r="S4084" s="124">
        <v>20576</v>
      </c>
      <c r="T4084" s="123">
        <v>20978</v>
      </c>
      <c r="U4084" s="124">
        <v>18992</v>
      </c>
      <c r="V4084" s="123">
        <v>17429</v>
      </c>
      <c r="W4084" s="124">
        <v>16676</v>
      </c>
      <c r="X4084" s="123">
        <v>22745</v>
      </c>
      <c r="Y4084" s="124">
        <v>21906</v>
      </c>
      <c r="Z4084" s="123">
        <v>20610</v>
      </c>
      <c r="AA4084" s="124">
        <v>20360</v>
      </c>
      <c r="AB4084" s="123">
        <v>19054</v>
      </c>
      <c r="AC4084" s="124">
        <v>18149</v>
      </c>
      <c r="AD4084" s="123">
        <v>23010</v>
      </c>
      <c r="AE4084" s="125">
        <v>23643</v>
      </c>
      <c r="AF4084" s="126">
        <v>22014</v>
      </c>
    </row>
    <row r="4085" spans="2:32">
      <c r="B4085" s="127">
        <v>4047</v>
      </c>
      <c r="C4085" s="128">
        <v>4047</v>
      </c>
      <c r="D4085" s="129">
        <v>169</v>
      </c>
      <c r="E4085" s="130">
        <v>6</v>
      </c>
      <c r="F4085" s="131">
        <v>18</v>
      </c>
      <c r="G4085" s="132" t="s">
        <v>487</v>
      </c>
      <c r="H4085" s="133">
        <v>6</v>
      </c>
      <c r="I4085" s="128">
        <v>17</v>
      </c>
      <c r="J4085" s="129" t="s">
        <v>487</v>
      </c>
      <c r="K4085" s="134">
        <v>15</v>
      </c>
      <c r="L4085" s="108"/>
      <c r="M4085" s="81">
        <v>19884</v>
      </c>
      <c r="N4085" s="135">
        <v>19295</v>
      </c>
      <c r="O4085" s="136">
        <v>17560</v>
      </c>
      <c r="P4085" s="135">
        <v>17227</v>
      </c>
      <c r="Q4085" s="136">
        <v>16116</v>
      </c>
      <c r="R4085" s="135">
        <v>21604</v>
      </c>
      <c r="S4085" s="136">
        <v>20688</v>
      </c>
      <c r="T4085" s="135">
        <v>21150</v>
      </c>
      <c r="U4085" s="136">
        <v>19035</v>
      </c>
      <c r="V4085" s="135">
        <v>17527</v>
      </c>
      <c r="W4085" s="136">
        <v>16865</v>
      </c>
      <c r="X4085" s="135">
        <v>22955</v>
      </c>
      <c r="Y4085" s="136">
        <v>21994</v>
      </c>
      <c r="Z4085" s="135">
        <v>20631</v>
      </c>
      <c r="AA4085" s="136">
        <v>20376</v>
      </c>
      <c r="AB4085" s="135">
        <v>19128</v>
      </c>
      <c r="AC4085" s="136">
        <v>18323</v>
      </c>
      <c r="AD4085" s="135">
        <v>23087</v>
      </c>
      <c r="AE4085" s="137">
        <v>23795</v>
      </c>
      <c r="AF4085" s="138">
        <v>22022</v>
      </c>
    </row>
    <row r="4086" spans="2:32">
      <c r="B4086" s="114">
        <v>4048</v>
      </c>
      <c r="C4086" s="115">
        <v>4048</v>
      </c>
      <c r="D4086" s="116">
        <v>169</v>
      </c>
      <c r="E4086" s="117">
        <v>6</v>
      </c>
      <c r="F4086" s="118">
        <v>18</v>
      </c>
      <c r="G4086" s="119" t="s">
        <v>487</v>
      </c>
      <c r="H4086" s="120">
        <v>6</v>
      </c>
      <c r="I4086" s="115">
        <v>17</v>
      </c>
      <c r="J4086" s="116" t="s">
        <v>487</v>
      </c>
      <c r="K4086" s="121">
        <v>16</v>
      </c>
      <c r="L4086" s="108"/>
      <c r="M4086" s="122">
        <v>20149</v>
      </c>
      <c r="N4086" s="123">
        <v>19540</v>
      </c>
      <c r="O4086" s="124">
        <v>17782</v>
      </c>
      <c r="P4086" s="123">
        <v>17387</v>
      </c>
      <c r="Q4086" s="124">
        <v>16300</v>
      </c>
      <c r="R4086" s="123">
        <v>21843</v>
      </c>
      <c r="S4086" s="124">
        <v>21188</v>
      </c>
      <c r="T4086" s="123">
        <v>21337</v>
      </c>
      <c r="U4086" s="124">
        <v>19173</v>
      </c>
      <c r="V4086" s="123">
        <v>17667</v>
      </c>
      <c r="W4086" s="124">
        <v>17174</v>
      </c>
      <c r="X4086" s="123">
        <v>23133</v>
      </c>
      <c r="Y4086" s="124">
        <v>22588</v>
      </c>
      <c r="Z4086" s="123">
        <v>20655</v>
      </c>
      <c r="AA4086" s="124">
        <v>20366</v>
      </c>
      <c r="AB4086" s="123">
        <v>19202</v>
      </c>
      <c r="AC4086" s="124">
        <v>18580</v>
      </c>
      <c r="AD4086" s="123">
        <v>23652</v>
      </c>
      <c r="AE4086" s="125">
        <v>23865</v>
      </c>
      <c r="AF4086" s="126">
        <v>21986</v>
      </c>
    </row>
    <row r="4087" spans="2:32">
      <c r="B4087" s="127">
        <v>4049</v>
      </c>
      <c r="C4087" s="128">
        <v>4049</v>
      </c>
      <c r="D4087" s="129">
        <v>169</v>
      </c>
      <c r="E4087" s="130">
        <v>6</v>
      </c>
      <c r="F4087" s="131">
        <v>18</v>
      </c>
      <c r="G4087" s="132" t="s">
        <v>487</v>
      </c>
      <c r="H4087" s="133">
        <v>6</v>
      </c>
      <c r="I4087" s="128">
        <v>17</v>
      </c>
      <c r="J4087" s="129" t="s">
        <v>487</v>
      </c>
      <c r="K4087" s="134">
        <v>17</v>
      </c>
      <c r="L4087" s="108"/>
      <c r="M4087" s="81">
        <v>20497</v>
      </c>
      <c r="N4087" s="135">
        <v>19899</v>
      </c>
      <c r="O4087" s="136">
        <v>18176</v>
      </c>
      <c r="P4087" s="135">
        <v>17749</v>
      </c>
      <c r="Q4087" s="136">
        <v>16791</v>
      </c>
      <c r="R4087" s="135">
        <v>22190</v>
      </c>
      <c r="S4087" s="136">
        <v>21402</v>
      </c>
      <c r="T4087" s="135">
        <v>21757</v>
      </c>
      <c r="U4087" s="136">
        <v>19535</v>
      </c>
      <c r="V4087" s="135">
        <v>18187</v>
      </c>
      <c r="W4087" s="136">
        <v>17812</v>
      </c>
      <c r="X4087" s="135">
        <v>23461</v>
      </c>
      <c r="Y4087" s="136">
        <v>22829</v>
      </c>
      <c r="Z4087" s="135">
        <v>21105</v>
      </c>
      <c r="AA4087" s="136">
        <v>20722</v>
      </c>
      <c r="AB4087" s="135">
        <v>19760</v>
      </c>
      <c r="AC4087" s="136">
        <v>19239</v>
      </c>
      <c r="AD4087" s="135">
        <v>23911</v>
      </c>
      <c r="AE4087" s="137">
        <v>24322</v>
      </c>
      <c r="AF4087" s="138">
        <v>22444</v>
      </c>
    </row>
    <row r="4088" spans="2:32">
      <c r="B4088" s="114">
        <v>4050</v>
      </c>
      <c r="C4088" s="115">
        <v>4050</v>
      </c>
      <c r="D4088" s="116">
        <v>169</v>
      </c>
      <c r="E4088" s="117">
        <v>6</v>
      </c>
      <c r="F4088" s="118">
        <v>18</v>
      </c>
      <c r="G4088" s="119" t="s">
        <v>487</v>
      </c>
      <c r="H4088" s="120">
        <v>6</v>
      </c>
      <c r="I4088" s="115">
        <v>17</v>
      </c>
      <c r="J4088" s="116" t="s">
        <v>487</v>
      </c>
      <c r="K4088" s="121">
        <v>18</v>
      </c>
      <c r="L4088" s="108"/>
      <c r="M4088" s="122">
        <v>20560</v>
      </c>
      <c r="N4088" s="123">
        <v>20029</v>
      </c>
      <c r="O4088" s="124">
        <v>18463</v>
      </c>
      <c r="P4088" s="123">
        <v>18089</v>
      </c>
      <c r="Q4088" s="124">
        <v>16967</v>
      </c>
      <c r="R4088" s="123">
        <v>22436</v>
      </c>
      <c r="S4088" s="124">
        <v>21419</v>
      </c>
      <c r="T4088" s="123">
        <v>21906</v>
      </c>
      <c r="U4088" s="124">
        <v>20123</v>
      </c>
      <c r="V4088" s="123">
        <v>18624</v>
      </c>
      <c r="W4088" s="124">
        <v>18547</v>
      </c>
      <c r="X4088" s="123">
        <v>23965</v>
      </c>
      <c r="Y4088" s="124">
        <v>23001</v>
      </c>
      <c r="Z4088" s="123">
        <v>21859</v>
      </c>
      <c r="AA4088" s="124">
        <v>21516</v>
      </c>
      <c r="AB4088" s="123">
        <v>20405</v>
      </c>
      <c r="AC4088" s="124">
        <v>20184</v>
      </c>
      <c r="AD4088" s="123">
        <v>24159</v>
      </c>
      <c r="AE4088" s="125">
        <v>24778</v>
      </c>
      <c r="AF4088" s="126">
        <v>23296</v>
      </c>
    </row>
    <row r="4089" spans="2:32">
      <c r="B4089" s="127">
        <v>4051</v>
      </c>
      <c r="C4089" s="128">
        <v>4051</v>
      </c>
      <c r="D4089" s="129">
        <v>169</v>
      </c>
      <c r="E4089" s="130">
        <v>6</v>
      </c>
      <c r="F4089" s="131">
        <v>18</v>
      </c>
      <c r="G4089" s="132" t="s">
        <v>487</v>
      </c>
      <c r="H4089" s="133">
        <v>6</v>
      </c>
      <c r="I4089" s="128">
        <v>17</v>
      </c>
      <c r="J4089" s="129" t="s">
        <v>487</v>
      </c>
      <c r="K4089" s="134">
        <v>19</v>
      </c>
      <c r="L4089" s="108"/>
      <c r="M4089" s="81">
        <v>20545</v>
      </c>
      <c r="N4089" s="135">
        <v>20183</v>
      </c>
      <c r="O4089" s="136">
        <v>18610</v>
      </c>
      <c r="P4089" s="135">
        <v>18289</v>
      </c>
      <c r="Q4089" s="136">
        <v>17127</v>
      </c>
      <c r="R4089" s="135">
        <v>22467</v>
      </c>
      <c r="S4089" s="136">
        <v>21690</v>
      </c>
      <c r="T4089" s="135">
        <v>22235</v>
      </c>
      <c r="U4089" s="136">
        <v>20523</v>
      </c>
      <c r="V4089" s="135">
        <v>18981</v>
      </c>
      <c r="W4089" s="136">
        <v>19070</v>
      </c>
      <c r="X4089" s="135">
        <v>24311</v>
      </c>
      <c r="Y4089" s="136">
        <v>23566</v>
      </c>
      <c r="Z4089" s="135">
        <v>22586</v>
      </c>
      <c r="AA4089" s="136">
        <v>22287</v>
      </c>
      <c r="AB4089" s="135">
        <v>21052</v>
      </c>
      <c r="AC4089" s="136">
        <v>20949</v>
      </c>
      <c r="AD4089" s="135">
        <v>24907</v>
      </c>
      <c r="AE4089" s="137">
        <v>25649</v>
      </c>
      <c r="AF4089" s="138">
        <v>24153</v>
      </c>
    </row>
    <row r="4090" spans="2:32">
      <c r="B4090" s="114">
        <v>4052</v>
      </c>
      <c r="C4090" s="115">
        <v>4052</v>
      </c>
      <c r="D4090" s="116">
        <v>169</v>
      </c>
      <c r="E4090" s="117">
        <v>6</v>
      </c>
      <c r="F4090" s="118">
        <v>18</v>
      </c>
      <c r="G4090" s="119" t="s">
        <v>487</v>
      </c>
      <c r="H4090" s="120">
        <v>6</v>
      </c>
      <c r="I4090" s="115">
        <v>17</v>
      </c>
      <c r="J4090" s="116" t="s">
        <v>487</v>
      </c>
      <c r="K4090" s="121">
        <v>20</v>
      </c>
      <c r="L4090" s="108"/>
      <c r="M4090" s="122">
        <v>20195</v>
      </c>
      <c r="N4090" s="123">
        <v>19980</v>
      </c>
      <c r="O4090" s="124">
        <v>18620</v>
      </c>
      <c r="P4090" s="123">
        <v>18018</v>
      </c>
      <c r="Q4090" s="124">
        <v>17234</v>
      </c>
      <c r="R4090" s="123">
        <v>22286</v>
      </c>
      <c r="S4090" s="124">
        <v>21564</v>
      </c>
      <c r="T4090" s="123">
        <v>22244</v>
      </c>
      <c r="U4090" s="124">
        <v>20744</v>
      </c>
      <c r="V4090" s="123">
        <v>19237</v>
      </c>
      <c r="W4090" s="124">
        <v>19372</v>
      </c>
      <c r="X4090" s="123">
        <v>24448</v>
      </c>
      <c r="Y4090" s="124">
        <v>23931</v>
      </c>
      <c r="Z4090" s="123">
        <v>23209</v>
      </c>
      <c r="AA4090" s="124">
        <v>22733</v>
      </c>
      <c r="AB4090" s="123">
        <v>21790</v>
      </c>
      <c r="AC4090" s="124">
        <v>21481</v>
      </c>
      <c r="AD4090" s="123">
        <v>25483</v>
      </c>
      <c r="AE4090" s="125">
        <v>26246</v>
      </c>
      <c r="AF4090" s="126">
        <v>24917</v>
      </c>
    </row>
    <row r="4091" spans="2:32">
      <c r="B4091" s="127">
        <v>4053</v>
      </c>
      <c r="C4091" s="128">
        <v>4053</v>
      </c>
      <c r="D4091" s="129">
        <v>169</v>
      </c>
      <c r="E4091" s="130">
        <v>6</v>
      </c>
      <c r="F4091" s="131">
        <v>18</v>
      </c>
      <c r="G4091" s="132" t="s">
        <v>487</v>
      </c>
      <c r="H4091" s="133">
        <v>6</v>
      </c>
      <c r="I4091" s="128">
        <v>17</v>
      </c>
      <c r="J4091" s="129" t="s">
        <v>487</v>
      </c>
      <c r="K4091" s="134">
        <v>21</v>
      </c>
      <c r="L4091" s="108"/>
      <c r="M4091" s="81">
        <v>19367</v>
      </c>
      <c r="N4091" s="135">
        <v>19086</v>
      </c>
      <c r="O4091" s="136">
        <v>17907</v>
      </c>
      <c r="P4091" s="135">
        <v>17565</v>
      </c>
      <c r="Q4091" s="136">
        <v>17199</v>
      </c>
      <c r="R4091" s="135">
        <v>21603</v>
      </c>
      <c r="S4091" s="136">
        <v>21221</v>
      </c>
      <c r="T4091" s="135">
        <v>21615</v>
      </c>
      <c r="U4091" s="136">
        <v>20349</v>
      </c>
      <c r="V4091" s="135">
        <v>19552</v>
      </c>
      <c r="W4091" s="136">
        <v>19348</v>
      </c>
      <c r="X4091" s="135">
        <v>24153</v>
      </c>
      <c r="Y4091" s="136">
        <v>24085</v>
      </c>
      <c r="Z4091" s="135">
        <v>23286</v>
      </c>
      <c r="AA4091" s="136">
        <v>23124</v>
      </c>
      <c r="AB4091" s="135">
        <v>22583</v>
      </c>
      <c r="AC4091" s="136">
        <v>21801</v>
      </c>
      <c r="AD4091" s="135">
        <v>25916</v>
      </c>
      <c r="AE4091" s="137">
        <v>26390</v>
      </c>
      <c r="AF4091" s="138">
        <v>25217</v>
      </c>
    </row>
    <row r="4092" spans="2:32">
      <c r="B4092" s="114">
        <v>4054</v>
      </c>
      <c r="C4092" s="115">
        <v>4054</v>
      </c>
      <c r="D4092" s="116">
        <v>169</v>
      </c>
      <c r="E4092" s="117">
        <v>6</v>
      </c>
      <c r="F4092" s="118">
        <v>18</v>
      </c>
      <c r="G4092" s="119" t="s">
        <v>487</v>
      </c>
      <c r="H4092" s="120">
        <v>6</v>
      </c>
      <c r="I4092" s="115">
        <v>17</v>
      </c>
      <c r="J4092" s="116" t="s">
        <v>487</v>
      </c>
      <c r="K4092" s="121">
        <v>22</v>
      </c>
      <c r="L4092" s="108"/>
      <c r="M4092" s="122">
        <v>18256</v>
      </c>
      <c r="N4092" s="123">
        <v>18112</v>
      </c>
      <c r="O4092" s="124">
        <v>17111</v>
      </c>
      <c r="P4092" s="123">
        <v>16881</v>
      </c>
      <c r="Q4092" s="124">
        <v>16841</v>
      </c>
      <c r="R4092" s="123">
        <v>20577</v>
      </c>
      <c r="S4092" s="124">
        <v>20322</v>
      </c>
      <c r="T4092" s="123">
        <v>20849</v>
      </c>
      <c r="U4092" s="124">
        <v>19772</v>
      </c>
      <c r="V4092" s="123">
        <v>19405</v>
      </c>
      <c r="W4092" s="124">
        <v>19107</v>
      </c>
      <c r="X4092" s="123">
        <v>23353</v>
      </c>
      <c r="Y4092" s="124">
        <v>23487</v>
      </c>
      <c r="Z4092" s="123">
        <v>22970</v>
      </c>
      <c r="AA4092" s="124">
        <v>22965</v>
      </c>
      <c r="AB4092" s="123">
        <v>22730</v>
      </c>
      <c r="AC4092" s="124">
        <v>21784</v>
      </c>
      <c r="AD4092" s="123">
        <v>25483</v>
      </c>
      <c r="AE4092" s="125">
        <v>26121</v>
      </c>
      <c r="AF4092" s="126">
        <v>25058</v>
      </c>
    </row>
    <row r="4093" spans="2:32">
      <c r="B4093" s="127">
        <v>4055</v>
      </c>
      <c r="C4093" s="128">
        <v>4055</v>
      </c>
      <c r="D4093" s="129">
        <v>169</v>
      </c>
      <c r="E4093" s="130">
        <v>6</v>
      </c>
      <c r="F4093" s="131">
        <v>18</v>
      </c>
      <c r="G4093" s="132" t="s">
        <v>487</v>
      </c>
      <c r="H4093" s="133">
        <v>6</v>
      </c>
      <c r="I4093" s="128">
        <v>17</v>
      </c>
      <c r="J4093" s="129" t="s">
        <v>487</v>
      </c>
      <c r="K4093" s="134">
        <v>23</v>
      </c>
      <c r="L4093" s="108"/>
      <c r="M4093" s="81">
        <v>16656</v>
      </c>
      <c r="N4093" s="135">
        <v>16612</v>
      </c>
      <c r="O4093" s="136">
        <v>15915</v>
      </c>
      <c r="P4093" s="135">
        <v>15723</v>
      </c>
      <c r="Q4093" s="136">
        <v>15925</v>
      </c>
      <c r="R4093" s="135">
        <v>18931</v>
      </c>
      <c r="S4093" s="136">
        <v>18863</v>
      </c>
      <c r="T4093" s="135">
        <v>19388</v>
      </c>
      <c r="U4093" s="136">
        <v>18623</v>
      </c>
      <c r="V4093" s="135">
        <v>18550</v>
      </c>
      <c r="W4093" s="136">
        <v>18270</v>
      </c>
      <c r="X4093" s="135">
        <v>21759</v>
      </c>
      <c r="Y4093" s="136">
        <v>22155</v>
      </c>
      <c r="Z4093" s="135">
        <v>21907</v>
      </c>
      <c r="AA4093" s="136">
        <v>21938</v>
      </c>
      <c r="AB4093" s="135">
        <v>21981</v>
      </c>
      <c r="AC4093" s="136">
        <v>21041</v>
      </c>
      <c r="AD4093" s="135">
        <v>24215</v>
      </c>
      <c r="AE4093" s="137">
        <v>24861</v>
      </c>
      <c r="AF4093" s="138">
        <v>24051</v>
      </c>
    </row>
    <row r="4094" spans="2:32">
      <c r="B4094" s="114">
        <v>4056</v>
      </c>
      <c r="C4094" s="115">
        <v>4056</v>
      </c>
      <c r="D4094" s="116">
        <v>169</v>
      </c>
      <c r="E4094" s="117">
        <v>6</v>
      </c>
      <c r="F4094" s="118">
        <v>18</v>
      </c>
      <c r="G4094" s="119" t="s">
        <v>487</v>
      </c>
      <c r="H4094" s="120">
        <v>6</v>
      </c>
      <c r="I4094" s="115">
        <v>17</v>
      </c>
      <c r="J4094" s="116" t="s">
        <v>487</v>
      </c>
      <c r="K4094" s="121">
        <v>24</v>
      </c>
      <c r="L4094" s="108"/>
      <c r="M4094" s="122">
        <v>15402</v>
      </c>
      <c r="N4094" s="123">
        <v>15428</v>
      </c>
      <c r="O4094" s="124">
        <v>14939</v>
      </c>
      <c r="P4094" s="123">
        <v>14757</v>
      </c>
      <c r="Q4094" s="124">
        <v>15061</v>
      </c>
      <c r="R4094" s="123">
        <v>17637</v>
      </c>
      <c r="S4094" s="124">
        <v>17650</v>
      </c>
      <c r="T4094" s="123">
        <v>18154</v>
      </c>
      <c r="U4094" s="124">
        <v>17632</v>
      </c>
      <c r="V4094" s="123">
        <v>17718</v>
      </c>
      <c r="W4094" s="124">
        <v>17516</v>
      </c>
      <c r="X4094" s="123">
        <v>20491</v>
      </c>
      <c r="Y4094" s="124">
        <v>21007</v>
      </c>
      <c r="Z4094" s="123">
        <v>20942</v>
      </c>
      <c r="AA4094" s="124">
        <v>21003</v>
      </c>
      <c r="AB4094" s="123">
        <v>21199</v>
      </c>
      <c r="AC4094" s="124">
        <v>20334</v>
      </c>
      <c r="AD4094" s="123">
        <v>23099</v>
      </c>
      <c r="AE4094" s="125">
        <v>23722</v>
      </c>
      <c r="AF4094" s="126">
        <v>23099</v>
      </c>
    </row>
    <row r="4095" spans="2:32">
      <c r="B4095" s="127">
        <v>4057</v>
      </c>
      <c r="C4095" s="128">
        <v>4057</v>
      </c>
      <c r="D4095" s="129">
        <v>170</v>
      </c>
      <c r="E4095" s="130">
        <v>6</v>
      </c>
      <c r="F4095" s="131">
        <v>19</v>
      </c>
      <c r="G4095" s="132" t="s">
        <v>487</v>
      </c>
      <c r="H4095" s="133">
        <v>6</v>
      </c>
      <c r="I4095" s="128">
        <v>18</v>
      </c>
      <c r="J4095" s="129" t="s">
        <v>487</v>
      </c>
      <c r="K4095" s="134">
        <v>1</v>
      </c>
      <c r="L4095" s="108"/>
      <c r="M4095" s="81">
        <v>14543</v>
      </c>
      <c r="N4095" s="135">
        <v>14306</v>
      </c>
      <c r="O4095" s="136">
        <v>14006</v>
      </c>
      <c r="P4095" s="135">
        <v>14216</v>
      </c>
      <c r="Q4095" s="136">
        <v>14103</v>
      </c>
      <c r="R4095" s="135">
        <v>16816</v>
      </c>
      <c r="S4095" s="136">
        <v>16978</v>
      </c>
      <c r="T4095" s="135">
        <v>16995</v>
      </c>
      <c r="U4095" s="136">
        <v>16621</v>
      </c>
      <c r="V4095" s="135">
        <v>16310</v>
      </c>
      <c r="W4095" s="136">
        <v>16837</v>
      </c>
      <c r="X4095" s="135">
        <v>19999</v>
      </c>
      <c r="Y4095" s="136">
        <v>20468</v>
      </c>
      <c r="Z4095" s="135">
        <v>19897</v>
      </c>
      <c r="AA4095" s="136">
        <v>20062</v>
      </c>
      <c r="AB4095" s="135">
        <v>19273</v>
      </c>
      <c r="AC4095" s="136">
        <v>19595</v>
      </c>
      <c r="AD4095" s="135">
        <v>22631</v>
      </c>
      <c r="AE4095" s="137">
        <v>22707</v>
      </c>
      <c r="AF4095" s="138">
        <v>22024</v>
      </c>
    </row>
    <row r="4096" spans="2:32">
      <c r="B4096" s="114">
        <v>4058</v>
      </c>
      <c r="C4096" s="115">
        <v>4058</v>
      </c>
      <c r="D4096" s="116">
        <v>170</v>
      </c>
      <c r="E4096" s="117">
        <v>6</v>
      </c>
      <c r="F4096" s="118">
        <v>19</v>
      </c>
      <c r="G4096" s="119" t="s">
        <v>487</v>
      </c>
      <c r="H4096" s="120">
        <v>6</v>
      </c>
      <c r="I4096" s="115">
        <v>18</v>
      </c>
      <c r="J4096" s="116" t="s">
        <v>487</v>
      </c>
      <c r="K4096" s="121">
        <v>2</v>
      </c>
      <c r="L4096" s="108"/>
      <c r="M4096" s="122">
        <v>14077</v>
      </c>
      <c r="N4096" s="123">
        <v>13922</v>
      </c>
      <c r="O4096" s="124">
        <v>13632</v>
      </c>
      <c r="P4096" s="123">
        <v>13821</v>
      </c>
      <c r="Q4096" s="124">
        <v>13675</v>
      </c>
      <c r="R4096" s="123">
        <v>16258</v>
      </c>
      <c r="S4096" s="124">
        <v>16420</v>
      </c>
      <c r="T4096" s="123">
        <v>16506</v>
      </c>
      <c r="U4096" s="124">
        <v>16147</v>
      </c>
      <c r="V4096" s="123">
        <v>15800</v>
      </c>
      <c r="W4096" s="124">
        <v>16421</v>
      </c>
      <c r="X4096" s="123">
        <v>19341</v>
      </c>
      <c r="Y4096" s="124">
        <v>19782</v>
      </c>
      <c r="Z4096" s="123">
        <v>19300</v>
      </c>
      <c r="AA4096" s="124">
        <v>19444</v>
      </c>
      <c r="AB4096" s="123">
        <v>18639</v>
      </c>
      <c r="AC4096" s="124">
        <v>19088</v>
      </c>
      <c r="AD4096" s="123">
        <v>21868</v>
      </c>
      <c r="AE4096" s="125">
        <v>22008</v>
      </c>
      <c r="AF4096" s="126">
        <v>21360</v>
      </c>
    </row>
    <row r="4097" spans="2:32">
      <c r="B4097" s="127">
        <v>4059</v>
      </c>
      <c r="C4097" s="128">
        <v>4059</v>
      </c>
      <c r="D4097" s="129">
        <v>170</v>
      </c>
      <c r="E4097" s="130">
        <v>6</v>
      </c>
      <c r="F4097" s="131">
        <v>19</v>
      </c>
      <c r="G4097" s="132" t="s">
        <v>487</v>
      </c>
      <c r="H4097" s="133">
        <v>6</v>
      </c>
      <c r="I4097" s="128">
        <v>18</v>
      </c>
      <c r="J4097" s="129" t="s">
        <v>487</v>
      </c>
      <c r="K4097" s="134">
        <v>3</v>
      </c>
      <c r="L4097" s="108"/>
      <c r="M4097" s="81">
        <v>13781</v>
      </c>
      <c r="N4097" s="135">
        <v>13679</v>
      </c>
      <c r="O4097" s="136">
        <v>13504</v>
      </c>
      <c r="P4097" s="135">
        <v>13560</v>
      </c>
      <c r="Q4097" s="136">
        <v>13406</v>
      </c>
      <c r="R4097" s="135">
        <v>15904</v>
      </c>
      <c r="S4097" s="136">
        <v>16040</v>
      </c>
      <c r="T4097" s="135">
        <v>16160</v>
      </c>
      <c r="U4097" s="136">
        <v>15913</v>
      </c>
      <c r="V4097" s="135">
        <v>15442</v>
      </c>
      <c r="W4097" s="136">
        <v>16172</v>
      </c>
      <c r="X4097" s="135">
        <v>18850</v>
      </c>
      <c r="Y4097" s="136">
        <v>19242</v>
      </c>
      <c r="Z4097" s="135">
        <v>18918</v>
      </c>
      <c r="AA4097" s="136">
        <v>18929</v>
      </c>
      <c r="AB4097" s="135">
        <v>18151</v>
      </c>
      <c r="AC4097" s="136">
        <v>18732</v>
      </c>
      <c r="AD4097" s="135">
        <v>21255</v>
      </c>
      <c r="AE4097" s="137">
        <v>21396</v>
      </c>
      <c r="AF4097" s="138">
        <v>20893</v>
      </c>
    </row>
    <row r="4098" spans="2:32">
      <c r="B4098" s="114">
        <v>4060</v>
      </c>
      <c r="C4098" s="115">
        <v>4060</v>
      </c>
      <c r="D4098" s="116">
        <v>170</v>
      </c>
      <c r="E4098" s="117">
        <v>6</v>
      </c>
      <c r="F4098" s="118">
        <v>19</v>
      </c>
      <c r="G4098" s="119" t="s">
        <v>487</v>
      </c>
      <c r="H4098" s="120">
        <v>6</v>
      </c>
      <c r="I4098" s="115">
        <v>18</v>
      </c>
      <c r="J4098" s="116" t="s">
        <v>487</v>
      </c>
      <c r="K4098" s="121">
        <v>4</v>
      </c>
      <c r="L4098" s="108"/>
      <c r="M4098" s="122">
        <v>13694</v>
      </c>
      <c r="N4098" s="123">
        <v>13634</v>
      </c>
      <c r="O4098" s="124">
        <v>13496</v>
      </c>
      <c r="P4098" s="123">
        <v>13427</v>
      </c>
      <c r="Q4098" s="124">
        <v>13206</v>
      </c>
      <c r="R4098" s="123">
        <v>15722</v>
      </c>
      <c r="S4098" s="124">
        <v>15888</v>
      </c>
      <c r="T4098" s="123">
        <v>15952</v>
      </c>
      <c r="U4098" s="124">
        <v>15669</v>
      </c>
      <c r="V4098" s="123">
        <v>15036</v>
      </c>
      <c r="W4098" s="124">
        <v>15894</v>
      </c>
      <c r="X4098" s="123">
        <v>18345</v>
      </c>
      <c r="Y4098" s="124">
        <v>18729</v>
      </c>
      <c r="Z4098" s="123">
        <v>18331</v>
      </c>
      <c r="AA4098" s="124">
        <v>18218</v>
      </c>
      <c r="AB4098" s="123">
        <v>17467</v>
      </c>
      <c r="AC4098" s="124">
        <v>18202</v>
      </c>
      <c r="AD4098" s="123">
        <v>20544</v>
      </c>
      <c r="AE4098" s="125">
        <v>20627</v>
      </c>
      <c r="AF4098" s="126">
        <v>20119</v>
      </c>
    </row>
    <row r="4099" spans="2:32">
      <c r="B4099" s="127">
        <v>4061</v>
      </c>
      <c r="C4099" s="128">
        <v>4061</v>
      </c>
      <c r="D4099" s="129">
        <v>170</v>
      </c>
      <c r="E4099" s="130">
        <v>6</v>
      </c>
      <c r="F4099" s="131">
        <v>19</v>
      </c>
      <c r="G4099" s="132" t="s">
        <v>487</v>
      </c>
      <c r="H4099" s="133">
        <v>6</v>
      </c>
      <c r="I4099" s="128">
        <v>18</v>
      </c>
      <c r="J4099" s="129" t="s">
        <v>487</v>
      </c>
      <c r="K4099" s="134">
        <v>5</v>
      </c>
      <c r="L4099" s="108"/>
      <c r="M4099" s="81">
        <v>13883</v>
      </c>
      <c r="N4099" s="135">
        <v>13806</v>
      </c>
      <c r="O4099" s="136">
        <v>13678</v>
      </c>
      <c r="P4099" s="135">
        <v>13231</v>
      </c>
      <c r="Q4099" s="136">
        <v>12989</v>
      </c>
      <c r="R4099" s="135">
        <v>15824</v>
      </c>
      <c r="S4099" s="136">
        <v>15952</v>
      </c>
      <c r="T4099" s="135">
        <v>15942</v>
      </c>
      <c r="U4099" s="136">
        <v>15573</v>
      </c>
      <c r="V4099" s="135">
        <v>14538</v>
      </c>
      <c r="W4099" s="136">
        <v>15819</v>
      </c>
      <c r="X4099" s="135">
        <v>18061</v>
      </c>
      <c r="Y4099" s="136">
        <v>18364</v>
      </c>
      <c r="Z4099" s="135">
        <v>17864</v>
      </c>
      <c r="AA4099" s="136">
        <v>17337</v>
      </c>
      <c r="AB4099" s="135">
        <v>16647</v>
      </c>
      <c r="AC4099" s="136">
        <v>17805</v>
      </c>
      <c r="AD4099" s="135">
        <v>19939</v>
      </c>
      <c r="AE4099" s="137">
        <v>19917</v>
      </c>
      <c r="AF4099" s="138">
        <v>19436</v>
      </c>
    </row>
    <row r="4100" spans="2:32">
      <c r="B4100" s="114">
        <v>4062</v>
      </c>
      <c r="C4100" s="115">
        <v>4062</v>
      </c>
      <c r="D4100" s="116">
        <v>170</v>
      </c>
      <c r="E4100" s="117">
        <v>6</v>
      </c>
      <c r="F4100" s="118">
        <v>19</v>
      </c>
      <c r="G4100" s="119" t="s">
        <v>487</v>
      </c>
      <c r="H4100" s="120">
        <v>6</v>
      </c>
      <c r="I4100" s="115">
        <v>18</v>
      </c>
      <c r="J4100" s="116" t="s">
        <v>487</v>
      </c>
      <c r="K4100" s="121">
        <v>6</v>
      </c>
      <c r="L4100" s="108"/>
      <c r="M4100" s="122">
        <v>14881</v>
      </c>
      <c r="N4100" s="123">
        <v>14680</v>
      </c>
      <c r="O4100" s="124">
        <v>14442</v>
      </c>
      <c r="P4100" s="123">
        <v>13409</v>
      </c>
      <c r="Q4100" s="124">
        <v>12943</v>
      </c>
      <c r="R4100" s="123">
        <v>16637</v>
      </c>
      <c r="S4100" s="124">
        <v>16789</v>
      </c>
      <c r="T4100" s="123">
        <v>16582</v>
      </c>
      <c r="U4100" s="124">
        <v>16033</v>
      </c>
      <c r="V4100" s="123">
        <v>14213</v>
      </c>
      <c r="W4100" s="124">
        <v>16385</v>
      </c>
      <c r="X4100" s="123">
        <v>18471</v>
      </c>
      <c r="Y4100" s="124">
        <v>18726</v>
      </c>
      <c r="Z4100" s="123">
        <v>17917</v>
      </c>
      <c r="AA4100" s="124">
        <v>16749</v>
      </c>
      <c r="AB4100" s="123">
        <v>15941</v>
      </c>
      <c r="AC4100" s="124">
        <v>18082</v>
      </c>
      <c r="AD4100" s="123">
        <v>20054</v>
      </c>
      <c r="AE4100" s="125">
        <v>19838</v>
      </c>
      <c r="AF4100" s="126">
        <v>19284</v>
      </c>
    </row>
    <row r="4101" spans="2:32">
      <c r="B4101" s="127">
        <v>4063</v>
      </c>
      <c r="C4101" s="128">
        <v>4063</v>
      </c>
      <c r="D4101" s="129">
        <v>170</v>
      </c>
      <c r="E4101" s="130">
        <v>6</v>
      </c>
      <c r="F4101" s="131">
        <v>19</v>
      </c>
      <c r="G4101" s="132" t="s">
        <v>487</v>
      </c>
      <c r="H4101" s="133">
        <v>6</v>
      </c>
      <c r="I4101" s="128">
        <v>18</v>
      </c>
      <c r="J4101" s="129" t="s">
        <v>487</v>
      </c>
      <c r="K4101" s="134">
        <v>7</v>
      </c>
      <c r="L4101" s="108"/>
      <c r="M4101" s="81">
        <v>16306</v>
      </c>
      <c r="N4101" s="135">
        <v>15972</v>
      </c>
      <c r="O4101" s="136">
        <v>15633</v>
      </c>
      <c r="P4101" s="135">
        <v>14022</v>
      </c>
      <c r="Q4101" s="136">
        <v>13207</v>
      </c>
      <c r="R4101" s="135">
        <v>17935</v>
      </c>
      <c r="S4101" s="136">
        <v>18078</v>
      </c>
      <c r="T4101" s="135">
        <v>17647</v>
      </c>
      <c r="U4101" s="136">
        <v>16996</v>
      </c>
      <c r="V4101" s="135">
        <v>14322</v>
      </c>
      <c r="W4101" s="136">
        <v>17200</v>
      </c>
      <c r="X4101" s="135">
        <v>19431</v>
      </c>
      <c r="Y4101" s="136">
        <v>19616</v>
      </c>
      <c r="Z4101" s="135">
        <v>18517</v>
      </c>
      <c r="AA4101" s="136">
        <v>16766</v>
      </c>
      <c r="AB4101" s="135">
        <v>15736</v>
      </c>
      <c r="AC4101" s="136">
        <v>18714</v>
      </c>
      <c r="AD4101" s="135">
        <v>20738</v>
      </c>
      <c r="AE4101" s="137">
        <v>20424</v>
      </c>
      <c r="AF4101" s="138">
        <v>19753</v>
      </c>
    </row>
    <row r="4102" spans="2:32">
      <c r="B4102" s="114">
        <v>4064</v>
      </c>
      <c r="C4102" s="115">
        <v>4064</v>
      </c>
      <c r="D4102" s="116">
        <v>170</v>
      </c>
      <c r="E4102" s="117">
        <v>6</v>
      </c>
      <c r="F4102" s="118">
        <v>19</v>
      </c>
      <c r="G4102" s="119" t="s">
        <v>487</v>
      </c>
      <c r="H4102" s="120">
        <v>6</v>
      </c>
      <c r="I4102" s="115">
        <v>18</v>
      </c>
      <c r="J4102" s="116" t="s">
        <v>487</v>
      </c>
      <c r="K4102" s="121">
        <v>8</v>
      </c>
      <c r="L4102" s="108"/>
      <c r="M4102" s="122">
        <v>17360</v>
      </c>
      <c r="N4102" s="123">
        <v>16840</v>
      </c>
      <c r="O4102" s="124">
        <v>16579</v>
      </c>
      <c r="P4102" s="123">
        <v>15028</v>
      </c>
      <c r="Q4102" s="124">
        <v>13835</v>
      </c>
      <c r="R4102" s="123">
        <v>18920</v>
      </c>
      <c r="S4102" s="124">
        <v>19066</v>
      </c>
      <c r="T4102" s="123">
        <v>18451</v>
      </c>
      <c r="U4102" s="124">
        <v>17881</v>
      </c>
      <c r="V4102" s="123">
        <v>14908</v>
      </c>
      <c r="W4102" s="124">
        <v>17861</v>
      </c>
      <c r="X4102" s="123">
        <v>20218</v>
      </c>
      <c r="Y4102" s="124">
        <v>20454</v>
      </c>
      <c r="Z4102" s="123">
        <v>19231</v>
      </c>
      <c r="AA4102" s="124">
        <v>17595</v>
      </c>
      <c r="AB4102" s="123">
        <v>16235</v>
      </c>
      <c r="AC4102" s="124">
        <v>19292</v>
      </c>
      <c r="AD4102" s="123">
        <v>21491</v>
      </c>
      <c r="AE4102" s="125">
        <v>21037</v>
      </c>
      <c r="AF4102" s="126">
        <v>20430</v>
      </c>
    </row>
    <row r="4103" spans="2:32">
      <c r="B4103" s="127">
        <v>4065</v>
      </c>
      <c r="C4103" s="128">
        <v>4065</v>
      </c>
      <c r="D4103" s="129">
        <v>170</v>
      </c>
      <c r="E4103" s="130">
        <v>6</v>
      </c>
      <c r="F4103" s="131">
        <v>19</v>
      </c>
      <c r="G4103" s="132" t="s">
        <v>487</v>
      </c>
      <c r="H4103" s="133">
        <v>6</v>
      </c>
      <c r="I4103" s="128">
        <v>18</v>
      </c>
      <c r="J4103" s="129" t="s">
        <v>487</v>
      </c>
      <c r="K4103" s="134">
        <v>9</v>
      </c>
      <c r="L4103" s="108"/>
      <c r="M4103" s="81">
        <v>18065</v>
      </c>
      <c r="N4103" s="135">
        <v>17356</v>
      </c>
      <c r="O4103" s="136">
        <v>17209</v>
      </c>
      <c r="P4103" s="135">
        <v>15960</v>
      </c>
      <c r="Q4103" s="136">
        <v>14647</v>
      </c>
      <c r="R4103" s="135">
        <v>19609</v>
      </c>
      <c r="S4103" s="136">
        <v>19822</v>
      </c>
      <c r="T4103" s="135">
        <v>19002</v>
      </c>
      <c r="U4103" s="136">
        <v>18448</v>
      </c>
      <c r="V4103" s="135">
        <v>15700</v>
      </c>
      <c r="W4103" s="136">
        <v>18322</v>
      </c>
      <c r="X4103" s="135">
        <v>20761</v>
      </c>
      <c r="Y4103" s="136">
        <v>21141</v>
      </c>
      <c r="Z4103" s="135">
        <v>19765</v>
      </c>
      <c r="AA4103" s="136">
        <v>18403</v>
      </c>
      <c r="AB4103" s="135">
        <v>16997</v>
      </c>
      <c r="AC4103" s="136">
        <v>19716</v>
      </c>
      <c r="AD4103" s="135">
        <v>22126</v>
      </c>
      <c r="AE4103" s="137">
        <v>21543</v>
      </c>
      <c r="AF4103" s="138">
        <v>20970</v>
      </c>
    </row>
    <row r="4104" spans="2:32">
      <c r="B4104" s="114">
        <v>4066</v>
      </c>
      <c r="C4104" s="115">
        <v>4066</v>
      </c>
      <c r="D4104" s="116">
        <v>170</v>
      </c>
      <c r="E4104" s="117">
        <v>6</v>
      </c>
      <c r="F4104" s="118">
        <v>19</v>
      </c>
      <c r="G4104" s="119" t="s">
        <v>487</v>
      </c>
      <c r="H4104" s="120">
        <v>6</v>
      </c>
      <c r="I4104" s="115">
        <v>18</v>
      </c>
      <c r="J4104" s="116" t="s">
        <v>487</v>
      </c>
      <c r="K4104" s="121">
        <v>10</v>
      </c>
      <c r="L4104" s="108"/>
      <c r="M4104" s="122">
        <v>18585</v>
      </c>
      <c r="N4104" s="123">
        <v>17619</v>
      </c>
      <c r="O4104" s="124">
        <v>17546</v>
      </c>
      <c r="P4104" s="123">
        <v>16450</v>
      </c>
      <c r="Q4104" s="124">
        <v>15208</v>
      </c>
      <c r="R4104" s="123">
        <v>20211</v>
      </c>
      <c r="S4104" s="124">
        <v>20447</v>
      </c>
      <c r="T4104" s="123">
        <v>19324</v>
      </c>
      <c r="U4104" s="124">
        <v>18871</v>
      </c>
      <c r="V4104" s="123">
        <v>16358</v>
      </c>
      <c r="W4104" s="124">
        <v>18785</v>
      </c>
      <c r="X4104" s="123">
        <v>21472</v>
      </c>
      <c r="Y4104" s="124">
        <v>21869</v>
      </c>
      <c r="Z4104" s="123">
        <v>20290</v>
      </c>
      <c r="AA4104" s="124">
        <v>19089</v>
      </c>
      <c r="AB4104" s="123">
        <v>17733</v>
      </c>
      <c r="AC4104" s="124">
        <v>20250</v>
      </c>
      <c r="AD4104" s="123">
        <v>22922</v>
      </c>
      <c r="AE4104" s="125">
        <v>22021</v>
      </c>
      <c r="AF4104" s="126">
        <v>21550</v>
      </c>
    </row>
    <row r="4105" spans="2:32">
      <c r="B4105" s="127">
        <v>4067</v>
      </c>
      <c r="C4105" s="128">
        <v>4067</v>
      </c>
      <c r="D4105" s="129">
        <v>170</v>
      </c>
      <c r="E4105" s="130">
        <v>6</v>
      </c>
      <c r="F4105" s="131">
        <v>19</v>
      </c>
      <c r="G4105" s="132" t="s">
        <v>487</v>
      </c>
      <c r="H4105" s="133">
        <v>6</v>
      </c>
      <c r="I4105" s="128">
        <v>18</v>
      </c>
      <c r="J4105" s="129" t="s">
        <v>487</v>
      </c>
      <c r="K4105" s="134">
        <v>11</v>
      </c>
      <c r="L4105" s="108"/>
      <c r="M4105" s="81">
        <v>19005</v>
      </c>
      <c r="N4105" s="135">
        <v>17739</v>
      </c>
      <c r="O4105" s="136">
        <v>17708</v>
      </c>
      <c r="P4105" s="135">
        <v>16741</v>
      </c>
      <c r="Q4105" s="136">
        <v>15615</v>
      </c>
      <c r="R4105" s="135">
        <v>20693</v>
      </c>
      <c r="S4105" s="136">
        <v>20882</v>
      </c>
      <c r="T4105" s="135">
        <v>19553</v>
      </c>
      <c r="U4105" s="136">
        <v>19135</v>
      </c>
      <c r="V4105" s="135">
        <v>16836</v>
      </c>
      <c r="W4105" s="136">
        <v>19169</v>
      </c>
      <c r="X4105" s="135">
        <v>22066</v>
      </c>
      <c r="Y4105" s="136">
        <v>22420</v>
      </c>
      <c r="Z4105" s="135">
        <v>20643</v>
      </c>
      <c r="AA4105" s="136">
        <v>19578</v>
      </c>
      <c r="AB4105" s="135">
        <v>18286</v>
      </c>
      <c r="AC4105" s="136">
        <v>20721</v>
      </c>
      <c r="AD4105" s="135">
        <v>23517</v>
      </c>
      <c r="AE4105" s="137">
        <v>22430</v>
      </c>
      <c r="AF4105" s="138">
        <v>21962</v>
      </c>
    </row>
    <row r="4106" spans="2:32">
      <c r="B4106" s="114">
        <v>4068</v>
      </c>
      <c r="C4106" s="115">
        <v>4068</v>
      </c>
      <c r="D4106" s="116">
        <v>170</v>
      </c>
      <c r="E4106" s="117">
        <v>6</v>
      </c>
      <c r="F4106" s="118">
        <v>19</v>
      </c>
      <c r="G4106" s="119" t="s">
        <v>487</v>
      </c>
      <c r="H4106" s="120">
        <v>6</v>
      </c>
      <c r="I4106" s="115">
        <v>18</v>
      </c>
      <c r="J4106" s="116" t="s">
        <v>487</v>
      </c>
      <c r="K4106" s="121">
        <v>12</v>
      </c>
      <c r="L4106" s="108"/>
      <c r="M4106" s="122">
        <v>19151</v>
      </c>
      <c r="N4106" s="123">
        <v>17721</v>
      </c>
      <c r="O4106" s="124">
        <v>17750</v>
      </c>
      <c r="P4106" s="123">
        <v>16843</v>
      </c>
      <c r="Q4106" s="124">
        <v>15829</v>
      </c>
      <c r="R4106" s="123">
        <v>20945</v>
      </c>
      <c r="S4106" s="124">
        <v>21230</v>
      </c>
      <c r="T4106" s="123">
        <v>19584</v>
      </c>
      <c r="U4106" s="124">
        <v>19196</v>
      </c>
      <c r="V4106" s="123">
        <v>17115</v>
      </c>
      <c r="W4106" s="124">
        <v>19367</v>
      </c>
      <c r="X4106" s="123">
        <v>22364</v>
      </c>
      <c r="Y4106" s="124">
        <v>22819</v>
      </c>
      <c r="Z4106" s="123">
        <v>20791</v>
      </c>
      <c r="AA4106" s="124">
        <v>19760</v>
      </c>
      <c r="AB4106" s="123">
        <v>18603</v>
      </c>
      <c r="AC4106" s="124">
        <v>20932</v>
      </c>
      <c r="AD4106" s="123">
        <v>23978</v>
      </c>
      <c r="AE4106" s="125">
        <v>22573</v>
      </c>
      <c r="AF4106" s="126">
        <v>22143</v>
      </c>
    </row>
    <row r="4107" spans="2:32">
      <c r="B4107" s="127">
        <v>4069</v>
      </c>
      <c r="C4107" s="128">
        <v>4069</v>
      </c>
      <c r="D4107" s="129">
        <v>170</v>
      </c>
      <c r="E4107" s="130">
        <v>6</v>
      </c>
      <c r="F4107" s="131">
        <v>19</v>
      </c>
      <c r="G4107" s="132" t="s">
        <v>487</v>
      </c>
      <c r="H4107" s="133">
        <v>6</v>
      </c>
      <c r="I4107" s="128">
        <v>18</v>
      </c>
      <c r="J4107" s="129" t="s">
        <v>487</v>
      </c>
      <c r="K4107" s="134">
        <v>13</v>
      </c>
      <c r="L4107" s="108"/>
      <c r="M4107" s="81">
        <v>19294</v>
      </c>
      <c r="N4107" s="135">
        <v>17735</v>
      </c>
      <c r="O4107" s="136">
        <v>17850</v>
      </c>
      <c r="P4107" s="135">
        <v>16792</v>
      </c>
      <c r="Q4107" s="136">
        <v>15885</v>
      </c>
      <c r="R4107" s="135">
        <v>21073</v>
      </c>
      <c r="S4107" s="136">
        <v>21422</v>
      </c>
      <c r="T4107" s="135">
        <v>19631</v>
      </c>
      <c r="U4107" s="136">
        <v>19319</v>
      </c>
      <c r="V4107" s="135">
        <v>17197</v>
      </c>
      <c r="W4107" s="136">
        <v>19557</v>
      </c>
      <c r="X4107" s="135">
        <v>22499</v>
      </c>
      <c r="Y4107" s="136">
        <v>23017</v>
      </c>
      <c r="Z4107" s="135">
        <v>20929</v>
      </c>
      <c r="AA4107" s="136">
        <v>19737</v>
      </c>
      <c r="AB4107" s="135">
        <v>18693</v>
      </c>
      <c r="AC4107" s="136">
        <v>21126</v>
      </c>
      <c r="AD4107" s="135">
        <v>24188</v>
      </c>
      <c r="AE4107" s="137">
        <v>22665</v>
      </c>
      <c r="AF4107" s="138">
        <v>22307</v>
      </c>
    </row>
    <row r="4108" spans="2:32">
      <c r="B4108" s="114">
        <v>4070</v>
      </c>
      <c r="C4108" s="115">
        <v>4070</v>
      </c>
      <c r="D4108" s="116">
        <v>170</v>
      </c>
      <c r="E4108" s="117">
        <v>6</v>
      </c>
      <c r="F4108" s="118">
        <v>19</v>
      </c>
      <c r="G4108" s="119" t="s">
        <v>487</v>
      </c>
      <c r="H4108" s="120">
        <v>6</v>
      </c>
      <c r="I4108" s="115">
        <v>18</v>
      </c>
      <c r="J4108" s="116" t="s">
        <v>487</v>
      </c>
      <c r="K4108" s="121">
        <v>14</v>
      </c>
      <c r="L4108" s="108"/>
      <c r="M4108" s="122">
        <v>19303</v>
      </c>
      <c r="N4108" s="123">
        <v>17729</v>
      </c>
      <c r="O4108" s="124">
        <v>17818</v>
      </c>
      <c r="P4108" s="123">
        <v>16716</v>
      </c>
      <c r="Q4108" s="124">
        <v>15964</v>
      </c>
      <c r="R4108" s="123">
        <v>21088</v>
      </c>
      <c r="S4108" s="124">
        <v>21565</v>
      </c>
      <c r="T4108" s="123">
        <v>19651</v>
      </c>
      <c r="U4108" s="124">
        <v>19280</v>
      </c>
      <c r="V4108" s="123">
        <v>17268</v>
      </c>
      <c r="W4108" s="124">
        <v>19587</v>
      </c>
      <c r="X4108" s="123">
        <v>22490</v>
      </c>
      <c r="Y4108" s="124">
        <v>23149</v>
      </c>
      <c r="Z4108" s="123">
        <v>20857</v>
      </c>
      <c r="AA4108" s="124">
        <v>19619</v>
      </c>
      <c r="AB4108" s="123">
        <v>18737</v>
      </c>
      <c r="AC4108" s="124">
        <v>21134</v>
      </c>
      <c r="AD4108" s="123">
        <v>24313</v>
      </c>
      <c r="AE4108" s="125">
        <v>22632</v>
      </c>
      <c r="AF4108" s="126">
        <v>22220</v>
      </c>
    </row>
    <row r="4109" spans="2:32">
      <c r="B4109" s="127">
        <v>4071</v>
      </c>
      <c r="C4109" s="128">
        <v>4071</v>
      </c>
      <c r="D4109" s="129">
        <v>170</v>
      </c>
      <c r="E4109" s="130">
        <v>6</v>
      </c>
      <c r="F4109" s="131">
        <v>19</v>
      </c>
      <c r="G4109" s="132" t="s">
        <v>487</v>
      </c>
      <c r="H4109" s="133">
        <v>6</v>
      </c>
      <c r="I4109" s="128">
        <v>18</v>
      </c>
      <c r="J4109" s="129" t="s">
        <v>487</v>
      </c>
      <c r="K4109" s="134">
        <v>15</v>
      </c>
      <c r="L4109" s="108"/>
      <c r="M4109" s="81">
        <v>19357</v>
      </c>
      <c r="N4109" s="135">
        <v>17710</v>
      </c>
      <c r="O4109" s="136">
        <v>17812</v>
      </c>
      <c r="P4109" s="135">
        <v>16740</v>
      </c>
      <c r="Q4109" s="136">
        <v>16094</v>
      </c>
      <c r="R4109" s="135">
        <v>21115</v>
      </c>
      <c r="S4109" s="136">
        <v>21649</v>
      </c>
      <c r="T4109" s="135">
        <v>19617</v>
      </c>
      <c r="U4109" s="136">
        <v>19269</v>
      </c>
      <c r="V4109" s="135">
        <v>17377</v>
      </c>
      <c r="W4109" s="136">
        <v>19630</v>
      </c>
      <c r="X4109" s="135">
        <v>22500</v>
      </c>
      <c r="Y4109" s="136">
        <v>23247</v>
      </c>
      <c r="Z4109" s="135">
        <v>20790</v>
      </c>
      <c r="AA4109" s="136">
        <v>19610</v>
      </c>
      <c r="AB4109" s="135">
        <v>18835</v>
      </c>
      <c r="AC4109" s="136">
        <v>21190</v>
      </c>
      <c r="AD4109" s="135">
        <v>24374</v>
      </c>
      <c r="AE4109" s="137">
        <v>22552</v>
      </c>
      <c r="AF4109" s="138">
        <v>22143</v>
      </c>
    </row>
    <row r="4110" spans="2:32">
      <c r="B4110" s="114">
        <v>4072</v>
      </c>
      <c r="C4110" s="115">
        <v>4072</v>
      </c>
      <c r="D4110" s="116">
        <v>170</v>
      </c>
      <c r="E4110" s="117">
        <v>6</v>
      </c>
      <c r="F4110" s="118">
        <v>19</v>
      </c>
      <c r="G4110" s="119" t="s">
        <v>487</v>
      </c>
      <c r="H4110" s="120">
        <v>6</v>
      </c>
      <c r="I4110" s="115">
        <v>18</v>
      </c>
      <c r="J4110" s="116" t="s">
        <v>487</v>
      </c>
      <c r="K4110" s="121">
        <v>16</v>
      </c>
      <c r="L4110" s="108"/>
      <c r="M4110" s="122">
        <v>19683</v>
      </c>
      <c r="N4110" s="123">
        <v>17935</v>
      </c>
      <c r="O4110" s="124">
        <v>17976</v>
      </c>
      <c r="P4110" s="123">
        <v>16923</v>
      </c>
      <c r="Q4110" s="124">
        <v>16445</v>
      </c>
      <c r="R4110" s="123">
        <v>21605</v>
      </c>
      <c r="S4110" s="124">
        <v>21840</v>
      </c>
      <c r="T4110" s="123">
        <v>19768</v>
      </c>
      <c r="U4110" s="124">
        <v>19360</v>
      </c>
      <c r="V4110" s="123">
        <v>17689</v>
      </c>
      <c r="W4110" s="124">
        <v>19747</v>
      </c>
      <c r="X4110" s="123">
        <v>23073</v>
      </c>
      <c r="Y4110" s="124">
        <v>23357</v>
      </c>
      <c r="Z4110" s="123">
        <v>20783</v>
      </c>
      <c r="AA4110" s="124">
        <v>19688</v>
      </c>
      <c r="AB4110" s="123">
        <v>19075</v>
      </c>
      <c r="AC4110" s="124">
        <v>21253</v>
      </c>
      <c r="AD4110" s="123">
        <v>24437</v>
      </c>
      <c r="AE4110" s="125">
        <v>22517</v>
      </c>
      <c r="AF4110" s="126">
        <v>22099</v>
      </c>
    </row>
    <row r="4111" spans="2:32">
      <c r="B4111" s="127">
        <v>4073</v>
      </c>
      <c r="C4111" s="128">
        <v>4073</v>
      </c>
      <c r="D4111" s="129">
        <v>170</v>
      </c>
      <c r="E4111" s="130">
        <v>6</v>
      </c>
      <c r="F4111" s="131">
        <v>19</v>
      </c>
      <c r="G4111" s="132" t="s">
        <v>487</v>
      </c>
      <c r="H4111" s="133">
        <v>6</v>
      </c>
      <c r="I4111" s="128">
        <v>18</v>
      </c>
      <c r="J4111" s="129" t="s">
        <v>487</v>
      </c>
      <c r="K4111" s="134">
        <v>17</v>
      </c>
      <c r="L4111" s="108"/>
      <c r="M4111" s="81">
        <v>19724</v>
      </c>
      <c r="N4111" s="135">
        <v>18128</v>
      </c>
      <c r="O4111" s="136">
        <v>18122</v>
      </c>
      <c r="P4111" s="135">
        <v>17204</v>
      </c>
      <c r="Q4111" s="136">
        <v>16790</v>
      </c>
      <c r="R4111" s="135">
        <v>21618</v>
      </c>
      <c r="S4111" s="136">
        <v>22054</v>
      </c>
      <c r="T4111" s="135">
        <v>19917</v>
      </c>
      <c r="U4111" s="136">
        <v>19533</v>
      </c>
      <c r="V4111" s="135">
        <v>18112</v>
      </c>
      <c r="W4111" s="136">
        <v>19840</v>
      </c>
      <c r="X4111" s="135">
        <v>23110</v>
      </c>
      <c r="Y4111" s="136">
        <v>23593</v>
      </c>
      <c r="Z4111" s="135">
        <v>20933</v>
      </c>
      <c r="AA4111" s="136">
        <v>20038</v>
      </c>
      <c r="AB4111" s="135">
        <v>19532</v>
      </c>
      <c r="AC4111" s="136">
        <v>21439</v>
      </c>
      <c r="AD4111" s="135">
        <v>24684</v>
      </c>
      <c r="AE4111" s="137">
        <v>22772</v>
      </c>
      <c r="AF4111" s="138">
        <v>22259</v>
      </c>
    </row>
    <row r="4112" spans="2:32">
      <c r="B4112" s="114">
        <v>4074</v>
      </c>
      <c r="C4112" s="115">
        <v>4074</v>
      </c>
      <c r="D4112" s="116">
        <v>170</v>
      </c>
      <c r="E4112" s="117">
        <v>6</v>
      </c>
      <c r="F4112" s="118">
        <v>19</v>
      </c>
      <c r="G4112" s="119" t="s">
        <v>487</v>
      </c>
      <c r="H4112" s="120">
        <v>6</v>
      </c>
      <c r="I4112" s="115">
        <v>18</v>
      </c>
      <c r="J4112" s="116" t="s">
        <v>487</v>
      </c>
      <c r="K4112" s="121">
        <v>18</v>
      </c>
      <c r="L4112" s="108"/>
      <c r="M4112" s="122">
        <v>19430</v>
      </c>
      <c r="N4112" s="123">
        <v>18135</v>
      </c>
      <c r="O4112" s="124">
        <v>18162</v>
      </c>
      <c r="P4112" s="123">
        <v>17107</v>
      </c>
      <c r="Q4112" s="124">
        <v>17122</v>
      </c>
      <c r="R4112" s="123">
        <v>21401</v>
      </c>
      <c r="S4112" s="124">
        <v>21955</v>
      </c>
      <c r="T4112" s="123">
        <v>20200</v>
      </c>
      <c r="U4112" s="124">
        <v>19857</v>
      </c>
      <c r="V4112" s="123">
        <v>18579</v>
      </c>
      <c r="W4112" s="124">
        <v>20057</v>
      </c>
      <c r="X4112" s="123">
        <v>23026</v>
      </c>
      <c r="Y4112" s="124">
        <v>23710</v>
      </c>
      <c r="Z4112" s="123">
        <v>21489</v>
      </c>
      <c r="AA4112" s="124">
        <v>20437</v>
      </c>
      <c r="AB4112" s="123">
        <v>20239</v>
      </c>
      <c r="AC4112" s="124">
        <v>21746</v>
      </c>
      <c r="AD4112" s="123">
        <v>24909</v>
      </c>
      <c r="AE4112" s="125">
        <v>23386</v>
      </c>
      <c r="AF4112" s="126">
        <v>22891</v>
      </c>
    </row>
    <row r="4113" spans="2:32">
      <c r="B4113" s="127">
        <v>4075</v>
      </c>
      <c r="C4113" s="128">
        <v>4075</v>
      </c>
      <c r="D4113" s="129">
        <v>170</v>
      </c>
      <c r="E4113" s="130">
        <v>6</v>
      </c>
      <c r="F4113" s="131">
        <v>19</v>
      </c>
      <c r="G4113" s="132" t="s">
        <v>487</v>
      </c>
      <c r="H4113" s="133">
        <v>6</v>
      </c>
      <c r="I4113" s="128">
        <v>18</v>
      </c>
      <c r="J4113" s="129" t="s">
        <v>487</v>
      </c>
      <c r="K4113" s="134">
        <v>19</v>
      </c>
      <c r="L4113" s="108"/>
      <c r="M4113" s="81">
        <v>19350</v>
      </c>
      <c r="N4113" s="135">
        <v>18054</v>
      </c>
      <c r="O4113" s="136">
        <v>18114</v>
      </c>
      <c r="P4113" s="135">
        <v>17024</v>
      </c>
      <c r="Q4113" s="136">
        <v>17222</v>
      </c>
      <c r="R4113" s="135">
        <v>21429</v>
      </c>
      <c r="S4113" s="136">
        <v>22031</v>
      </c>
      <c r="T4113" s="135">
        <v>20331</v>
      </c>
      <c r="U4113" s="136">
        <v>19987</v>
      </c>
      <c r="V4113" s="135">
        <v>18826</v>
      </c>
      <c r="W4113" s="136">
        <v>20491</v>
      </c>
      <c r="X4113" s="135">
        <v>23318</v>
      </c>
      <c r="Y4113" s="136">
        <v>24175</v>
      </c>
      <c r="Z4113" s="135">
        <v>22007</v>
      </c>
      <c r="AA4113" s="136">
        <v>20833</v>
      </c>
      <c r="AB4113" s="135">
        <v>20779</v>
      </c>
      <c r="AC4113" s="136">
        <v>22436</v>
      </c>
      <c r="AD4113" s="135">
        <v>25561</v>
      </c>
      <c r="AE4113" s="137">
        <v>24031</v>
      </c>
      <c r="AF4113" s="138">
        <v>23566</v>
      </c>
    </row>
    <row r="4114" spans="2:32">
      <c r="B4114" s="114">
        <v>4076</v>
      </c>
      <c r="C4114" s="115">
        <v>4076</v>
      </c>
      <c r="D4114" s="116">
        <v>170</v>
      </c>
      <c r="E4114" s="117">
        <v>6</v>
      </c>
      <c r="F4114" s="118">
        <v>19</v>
      </c>
      <c r="G4114" s="119" t="s">
        <v>487</v>
      </c>
      <c r="H4114" s="120">
        <v>6</v>
      </c>
      <c r="I4114" s="115">
        <v>18</v>
      </c>
      <c r="J4114" s="116" t="s">
        <v>487</v>
      </c>
      <c r="K4114" s="121">
        <v>20</v>
      </c>
      <c r="L4114" s="108"/>
      <c r="M4114" s="122">
        <v>19093</v>
      </c>
      <c r="N4114" s="123">
        <v>18019</v>
      </c>
      <c r="O4114" s="124">
        <v>17789</v>
      </c>
      <c r="P4114" s="123">
        <v>17082</v>
      </c>
      <c r="Q4114" s="124">
        <v>17278</v>
      </c>
      <c r="R4114" s="123">
        <v>21258</v>
      </c>
      <c r="S4114" s="124">
        <v>21986</v>
      </c>
      <c r="T4114" s="123">
        <v>20467</v>
      </c>
      <c r="U4114" s="124">
        <v>19935</v>
      </c>
      <c r="V4114" s="123">
        <v>19029</v>
      </c>
      <c r="W4114" s="124">
        <v>20990</v>
      </c>
      <c r="X4114" s="123">
        <v>23594</v>
      </c>
      <c r="Y4114" s="124">
        <v>24522</v>
      </c>
      <c r="Z4114" s="123">
        <v>22375</v>
      </c>
      <c r="AA4114" s="124">
        <v>21509</v>
      </c>
      <c r="AB4114" s="123">
        <v>21270</v>
      </c>
      <c r="AC4114" s="124">
        <v>23207</v>
      </c>
      <c r="AD4114" s="123">
        <v>26143</v>
      </c>
      <c r="AE4114" s="125">
        <v>24780</v>
      </c>
      <c r="AF4114" s="126">
        <v>24067</v>
      </c>
    </row>
    <row r="4115" spans="2:32">
      <c r="B4115" s="127">
        <v>4077</v>
      </c>
      <c r="C4115" s="128">
        <v>4077</v>
      </c>
      <c r="D4115" s="129">
        <v>170</v>
      </c>
      <c r="E4115" s="130">
        <v>6</v>
      </c>
      <c r="F4115" s="131">
        <v>19</v>
      </c>
      <c r="G4115" s="132" t="s">
        <v>487</v>
      </c>
      <c r="H4115" s="133">
        <v>6</v>
      </c>
      <c r="I4115" s="128">
        <v>18</v>
      </c>
      <c r="J4115" s="129" t="s">
        <v>487</v>
      </c>
      <c r="K4115" s="134">
        <v>21</v>
      </c>
      <c r="L4115" s="108"/>
      <c r="M4115" s="81">
        <v>18529</v>
      </c>
      <c r="N4115" s="135">
        <v>17274</v>
      </c>
      <c r="O4115" s="136">
        <v>17278</v>
      </c>
      <c r="P4115" s="135">
        <v>16990</v>
      </c>
      <c r="Q4115" s="136">
        <v>16891</v>
      </c>
      <c r="R4115" s="135">
        <v>20843</v>
      </c>
      <c r="S4115" s="136">
        <v>21263</v>
      </c>
      <c r="T4115" s="135">
        <v>19975</v>
      </c>
      <c r="U4115" s="136">
        <v>19758</v>
      </c>
      <c r="V4115" s="135">
        <v>18906</v>
      </c>
      <c r="W4115" s="136">
        <v>20940</v>
      </c>
      <c r="X4115" s="135">
        <v>23648</v>
      </c>
      <c r="Y4115" s="136">
        <v>24332</v>
      </c>
      <c r="Z4115" s="135">
        <v>22671</v>
      </c>
      <c r="AA4115" s="136">
        <v>22232</v>
      </c>
      <c r="AB4115" s="135">
        <v>21532</v>
      </c>
      <c r="AC4115" s="136">
        <v>23482</v>
      </c>
      <c r="AD4115" s="135">
        <v>26244</v>
      </c>
      <c r="AE4115" s="137">
        <v>25051</v>
      </c>
      <c r="AF4115" s="138">
        <v>24596</v>
      </c>
    </row>
    <row r="4116" spans="2:32">
      <c r="B4116" s="114">
        <v>4078</v>
      </c>
      <c r="C4116" s="115">
        <v>4078</v>
      </c>
      <c r="D4116" s="116">
        <v>170</v>
      </c>
      <c r="E4116" s="117">
        <v>6</v>
      </c>
      <c r="F4116" s="118">
        <v>19</v>
      </c>
      <c r="G4116" s="119" t="s">
        <v>487</v>
      </c>
      <c r="H4116" s="120">
        <v>6</v>
      </c>
      <c r="I4116" s="115">
        <v>18</v>
      </c>
      <c r="J4116" s="116" t="s">
        <v>487</v>
      </c>
      <c r="K4116" s="121">
        <v>22</v>
      </c>
      <c r="L4116" s="108"/>
      <c r="M4116" s="122">
        <v>17505</v>
      </c>
      <c r="N4116" s="123">
        <v>16466</v>
      </c>
      <c r="O4116" s="124">
        <v>16568</v>
      </c>
      <c r="P4116" s="123">
        <v>16595</v>
      </c>
      <c r="Q4116" s="124">
        <v>16426</v>
      </c>
      <c r="R4116" s="123">
        <v>19896</v>
      </c>
      <c r="S4116" s="124">
        <v>20434</v>
      </c>
      <c r="T4116" s="123">
        <v>19328</v>
      </c>
      <c r="U4116" s="124">
        <v>19276</v>
      </c>
      <c r="V4116" s="123">
        <v>18616</v>
      </c>
      <c r="W4116" s="124">
        <v>20368</v>
      </c>
      <c r="X4116" s="123">
        <v>22980</v>
      </c>
      <c r="Y4116" s="124">
        <v>23858</v>
      </c>
      <c r="Z4116" s="123">
        <v>22458</v>
      </c>
      <c r="AA4116" s="124">
        <v>22325</v>
      </c>
      <c r="AB4116" s="123">
        <v>21478</v>
      </c>
      <c r="AC4116" s="124">
        <v>23122</v>
      </c>
      <c r="AD4116" s="123">
        <v>25944</v>
      </c>
      <c r="AE4116" s="125">
        <v>24875</v>
      </c>
      <c r="AF4116" s="126">
        <v>24546</v>
      </c>
    </row>
    <row r="4117" spans="2:32">
      <c r="B4117" s="127">
        <v>4079</v>
      </c>
      <c r="C4117" s="128">
        <v>4079</v>
      </c>
      <c r="D4117" s="129">
        <v>170</v>
      </c>
      <c r="E4117" s="130">
        <v>6</v>
      </c>
      <c r="F4117" s="131">
        <v>19</v>
      </c>
      <c r="G4117" s="132" t="s">
        <v>487</v>
      </c>
      <c r="H4117" s="133">
        <v>6</v>
      </c>
      <c r="I4117" s="128">
        <v>18</v>
      </c>
      <c r="J4117" s="129" t="s">
        <v>487</v>
      </c>
      <c r="K4117" s="134">
        <v>23</v>
      </c>
      <c r="L4117" s="108"/>
      <c r="M4117" s="81">
        <v>16057</v>
      </c>
      <c r="N4117" s="135">
        <v>15283</v>
      </c>
      <c r="O4117" s="136">
        <v>15416</v>
      </c>
      <c r="P4117" s="135">
        <v>15680</v>
      </c>
      <c r="Q4117" s="136">
        <v>15504</v>
      </c>
      <c r="R4117" s="135">
        <v>18429</v>
      </c>
      <c r="S4117" s="136">
        <v>18953</v>
      </c>
      <c r="T4117" s="135">
        <v>18142</v>
      </c>
      <c r="U4117" s="136">
        <v>18162</v>
      </c>
      <c r="V4117" s="135">
        <v>17772</v>
      </c>
      <c r="W4117" s="136">
        <v>19195</v>
      </c>
      <c r="X4117" s="135">
        <v>21623</v>
      </c>
      <c r="Y4117" s="136">
        <v>22499</v>
      </c>
      <c r="Z4117" s="135">
        <v>21419</v>
      </c>
      <c r="AA4117" s="136">
        <v>21570</v>
      </c>
      <c r="AB4117" s="135">
        <v>20714</v>
      </c>
      <c r="AC4117" s="136">
        <v>22023</v>
      </c>
      <c r="AD4117" s="135">
        <v>24669</v>
      </c>
      <c r="AE4117" s="137">
        <v>23874</v>
      </c>
      <c r="AF4117" s="138">
        <v>23566</v>
      </c>
    </row>
    <row r="4118" spans="2:32">
      <c r="B4118" s="114">
        <v>4080</v>
      </c>
      <c r="C4118" s="115">
        <v>4080</v>
      </c>
      <c r="D4118" s="116">
        <v>170</v>
      </c>
      <c r="E4118" s="117">
        <v>6</v>
      </c>
      <c r="F4118" s="118">
        <v>19</v>
      </c>
      <c r="G4118" s="119" t="s">
        <v>487</v>
      </c>
      <c r="H4118" s="120">
        <v>6</v>
      </c>
      <c r="I4118" s="115">
        <v>18</v>
      </c>
      <c r="J4118" s="116" t="s">
        <v>487</v>
      </c>
      <c r="K4118" s="121">
        <v>24</v>
      </c>
      <c r="L4118" s="108"/>
      <c r="M4118" s="122">
        <v>14880</v>
      </c>
      <c r="N4118" s="123">
        <v>14344</v>
      </c>
      <c r="O4118" s="124">
        <v>14463</v>
      </c>
      <c r="P4118" s="123">
        <v>14833</v>
      </c>
      <c r="Q4118" s="124">
        <v>14735</v>
      </c>
      <c r="R4118" s="123">
        <v>17234</v>
      </c>
      <c r="S4118" s="124">
        <v>17729</v>
      </c>
      <c r="T4118" s="123">
        <v>17150</v>
      </c>
      <c r="U4118" s="124">
        <v>17179</v>
      </c>
      <c r="V4118" s="123">
        <v>17020</v>
      </c>
      <c r="W4118" s="124">
        <v>18140</v>
      </c>
      <c r="X4118" s="123">
        <v>20472</v>
      </c>
      <c r="Y4118" s="124">
        <v>21329</v>
      </c>
      <c r="Z4118" s="123">
        <v>20498</v>
      </c>
      <c r="AA4118" s="124">
        <v>20792</v>
      </c>
      <c r="AB4118" s="123">
        <v>20015</v>
      </c>
      <c r="AC4118" s="124">
        <v>20946</v>
      </c>
      <c r="AD4118" s="123">
        <v>23546</v>
      </c>
      <c r="AE4118" s="125">
        <v>22949</v>
      </c>
      <c r="AF4118" s="126">
        <v>22662</v>
      </c>
    </row>
    <row r="4119" spans="2:32">
      <c r="B4119" s="127">
        <v>4081</v>
      </c>
      <c r="C4119" s="128">
        <v>4081</v>
      </c>
      <c r="D4119" s="129">
        <v>171</v>
      </c>
      <c r="E4119" s="130">
        <v>6</v>
      </c>
      <c r="F4119" s="131">
        <v>20</v>
      </c>
      <c r="G4119" s="132" t="s">
        <v>487</v>
      </c>
      <c r="H4119" s="133">
        <v>6</v>
      </c>
      <c r="I4119" s="128">
        <v>19</v>
      </c>
      <c r="J4119" s="129" t="s">
        <v>487</v>
      </c>
      <c r="K4119" s="134">
        <v>1</v>
      </c>
      <c r="L4119" s="108"/>
      <c r="M4119" s="81">
        <v>14192</v>
      </c>
      <c r="N4119" s="135">
        <v>13409</v>
      </c>
      <c r="O4119" s="136">
        <v>13898</v>
      </c>
      <c r="P4119" s="135">
        <v>13862</v>
      </c>
      <c r="Q4119" s="136">
        <v>14084</v>
      </c>
      <c r="R4119" s="135">
        <v>16481</v>
      </c>
      <c r="S4119" s="136">
        <v>16478</v>
      </c>
      <c r="T4119" s="135">
        <v>16076</v>
      </c>
      <c r="U4119" s="136">
        <v>16412</v>
      </c>
      <c r="V4119" s="135">
        <v>16302</v>
      </c>
      <c r="W4119" s="136">
        <v>17869</v>
      </c>
      <c r="X4119" s="135">
        <v>19838</v>
      </c>
      <c r="Y4119" s="136">
        <v>20168</v>
      </c>
      <c r="Z4119" s="135">
        <v>19523</v>
      </c>
      <c r="AA4119" s="136">
        <v>18863</v>
      </c>
      <c r="AB4119" s="135">
        <v>19220</v>
      </c>
      <c r="AC4119" s="136">
        <v>20935</v>
      </c>
      <c r="AD4119" s="135">
        <v>22450</v>
      </c>
      <c r="AE4119" s="137">
        <v>21828</v>
      </c>
      <c r="AF4119" s="138">
        <v>21576</v>
      </c>
    </row>
    <row r="4120" spans="2:32">
      <c r="B4120" s="114">
        <v>4082</v>
      </c>
      <c r="C4120" s="115">
        <v>4082</v>
      </c>
      <c r="D4120" s="116">
        <v>171</v>
      </c>
      <c r="E4120" s="117">
        <v>6</v>
      </c>
      <c r="F4120" s="118">
        <v>20</v>
      </c>
      <c r="G4120" s="119" t="s">
        <v>487</v>
      </c>
      <c r="H4120" s="120">
        <v>6</v>
      </c>
      <c r="I4120" s="115">
        <v>19</v>
      </c>
      <c r="J4120" s="116" t="s">
        <v>487</v>
      </c>
      <c r="K4120" s="121">
        <v>2</v>
      </c>
      <c r="L4120" s="108"/>
      <c r="M4120" s="122">
        <v>13727</v>
      </c>
      <c r="N4120" s="123">
        <v>13043</v>
      </c>
      <c r="O4120" s="124">
        <v>13516</v>
      </c>
      <c r="P4120" s="123">
        <v>13423</v>
      </c>
      <c r="Q4120" s="124">
        <v>13752</v>
      </c>
      <c r="R4120" s="123">
        <v>15921</v>
      </c>
      <c r="S4120" s="124">
        <v>15991</v>
      </c>
      <c r="T4120" s="123">
        <v>15606</v>
      </c>
      <c r="U4120" s="124">
        <v>15905</v>
      </c>
      <c r="V4120" s="123">
        <v>15891</v>
      </c>
      <c r="W4120" s="124">
        <v>17349</v>
      </c>
      <c r="X4120" s="123">
        <v>19151</v>
      </c>
      <c r="Y4120" s="124">
        <v>19534</v>
      </c>
      <c r="Z4120" s="123">
        <v>18905</v>
      </c>
      <c r="AA4120" s="124">
        <v>18228</v>
      </c>
      <c r="AB4120" s="123">
        <v>18699</v>
      </c>
      <c r="AC4120" s="124">
        <v>20301</v>
      </c>
      <c r="AD4120" s="123">
        <v>21743</v>
      </c>
      <c r="AE4120" s="125">
        <v>21146</v>
      </c>
      <c r="AF4120" s="126">
        <v>20888</v>
      </c>
    </row>
    <row r="4121" spans="2:32">
      <c r="B4121" s="127">
        <v>4083</v>
      </c>
      <c r="C4121" s="128">
        <v>4083</v>
      </c>
      <c r="D4121" s="129">
        <v>171</v>
      </c>
      <c r="E4121" s="130">
        <v>6</v>
      </c>
      <c r="F4121" s="131">
        <v>20</v>
      </c>
      <c r="G4121" s="132" t="s">
        <v>487</v>
      </c>
      <c r="H4121" s="133">
        <v>6</v>
      </c>
      <c r="I4121" s="128">
        <v>19</v>
      </c>
      <c r="J4121" s="129" t="s">
        <v>487</v>
      </c>
      <c r="K4121" s="134">
        <v>3</v>
      </c>
      <c r="L4121" s="108"/>
      <c r="M4121" s="81">
        <v>13446</v>
      </c>
      <c r="N4121" s="135">
        <v>12887</v>
      </c>
      <c r="O4121" s="136">
        <v>13269</v>
      </c>
      <c r="P4121" s="135">
        <v>13163</v>
      </c>
      <c r="Q4121" s="136">
        <v>13602</v>
      </c>
      <c r="R4121" s="135">
        <v>15558</v>
      </c>
      <c r="S4121" s="136">
        <v>15670</v>
      </c>
      <c r="T4121" s="135">
        <v>15395</v>
      </c>
      <c r="U4121" s="136">
        <v>15545</v>
      </c>
      <c r="V4121" s="135">
        <v>15666</v>
      </c>
      <c r="W4121" s="136">
        <v>16955</v>
      </c>
      <c r="X4121" s="135">
        <v>18638</v>
      </c>
      <c r="Y4121" s="136">
        <v>19033</v>
      </c>
      <c r="Z4121" s="135">
        <v>18411</v>
      </c>
      <c r="AA4121" s="136">
        <v>17755</v>
      </c>
      <c r="AB4121" s="135">
        <v>18358</v>
      </c>
      <c r="AC4121" s="136">
        <v>19779</v>
      </c>
      <c r="AD4121" s="135">
        <v>21145</v>
      </c>
      <c r="AE4121" s="137">
        <v>20682</v>
      </c>
      <c r="AF4121" s="138">
        <v>20319</v>
      </c>
    </row>
    <row r="4122" spans="2:32">
      <c r="B4122" s="114">
        <v>4084</v>
      </c>
      <c r="C4122" s="115">
        <v>4084</v>
      </c>
      <c r="D4122" s="116">
        <v>171</v>
      </c>
      <c r="E4122" s="117">
        <v>6</v>
      </c>
      <c r="F4122" s="118">
        <v>20</v>
      </c>
      <c r="G4122" s="119" t="s">
        <v>487</v>
      </c>
      <c r="H4122" s="120">
        <v>6</v>
      </c>
      <c r="I4122" s="115">
        <v>19</v>
      </c>
      <c r="J4122" s="116" t="s">
        <v>487</v>
      </c>
      <c r="K4122" s="121">
        <v>4</v>
      </c>
      <c r="L4122" s="108"/>
      <c r="M4122" s="122">
        <v>13403</v>
      </c>
      <c r="N4122" s="123">
        <v>12909</v>
      </c>
      <c r="O4122" s="124">
        <v>13166</v>
      </c>
      <c r="P4122" s="123">
        <v>12992</v>
      </c>
      <c r="Q4122" s="124">
        <v>13581</v>
      </c>
      <c r="R4122" s="123">
        <v>15454</v>
      </c>
      <c r="S4122" s="124">
        <v>15518</v>
      </c>
      <c r="T4122" s="123">
        <v>15223</v>
      </c>
      <c r="U4122" s="124">
        <v>15205</v>
      </c>
      <c r="V4122" s="123">
        <v>15444</v>
      </c>
      <c r="W4122" s="124">
        <v>16603</v>
      </c>
      <c r="X4122" s="123">
        <v>18195</v>
      </c>
      <c r="Y4122" s="124">
        <v>18499</v>
      </c>
      <c r="Z4122" s="123">
        <v>17755</v>
      </c>
      <c r="AA4122" s="124">
        <v>17111</v>
      </c>
      <c r="AB4122" s="123">
        <v>17864</v>
      </c>
      <c r="AC4122" s="124">
        <v>19139</v>
      </c>
      <c r="AD4122" s="123">
        <v>20403</v>
      </c>
      <c r="AE4122" s="125">
        <v>19930</v>
      </c>
      <c r="AF4122" s="126">
        <v>19482</v>
      </c>
    </row>
    <row r="4123" spans="2:32">
      <c r="B4123" s="127">
        <v>4085</v>
      </c>
      <c r="C4123" s="128">
        <v>4085</v>
      </c>
      <c r="D4123" s="129">
        <v>171</v>
      </c>
      <c r="E4123" s="130">
        <v>6</v>
      </c>
      <c r="F4123" s="131">
        <v>20</v>
      </c>
      <c r="G4123" s="132" t="s">
        <v>487</v>
      </c>
      <c r="H4123" s="133">
        <v>6</v>
      </c>
      <c r="I4123" s="128">
        <v>19</v>
      </c>
      <c r="J4123" s="129" t="s">
        <v>487</v>
      </c>
      <c r="K4123" s="134">
        <v>5</v>
      </c>
      <c r="L4123" s="108"/>
      <c r="M4123" s="81">
        <v>13655</v>
      </c>
      <c r="N4123" s="135">
        <v>13109</v>
      </c>
      <c r="O4123" s="136">
        <v>12988</v>
      </c>
      <c r="P4123" s="135">
        <v>12792</v>
      </c>
      <c r="Q4123" s="136">
        <v>13774</v>
      </c>
      <c r="R4123" s="135">
        <v>15564</v>
      </c>
      <c r="S4123" s="136">
        <v>15562</v>
      </c>
      <c r="T4123" s="135">
        <v>15196</v>
      </c>
      <c r="U4123" s="136">
        <v>14743</v>
      </c>
      <c r="V4123" s="135">
        <v>15421</v>
      </c>
      <c r="W4123" s="136">
        <v>16414</v>
      </c>
      <c r="X4123" s="135">
        <v>17896</v>
      </c>
      <c r="Y4123" s="136">
        <v>18051</v>
      </c>
      <c r="Z4123" s="135">
        <v>16922</v>
      </c>
      <c r="AA4123" s="136">
        <v>16323</v>
      </c>
      <c r="AB4123" s="135">
        <v>17492</v>
      </c>
      <c r="AC4123" s="136">
        <v>18651</v>
      </c>
      <c r="AD4123" s="135">
        <v>19705</v>
      </c>
      <c r="AE4123" s="137">
        <v>19253</v>
      </c>
      <c r="AF4123" s="138">
        <v>18434</v>
      </c>
    </row>
    <row r="4124" spans="2:32">
      <c r="B4124" s="114">
        <v>4086</v>
      </c>
      <c r="C4124" s="115">
        <v>4086</v>
      </c>
      <c r="D4124" s="116">
        <v>171</v>
      </c>
      <c r="E4124" s="117">
        <v>6</v>
      </c>
      <c r="F4124" s="118">
        <v>20</v>
      </c>
      <c r="G4124" s="119" t="s">
        <v>487</v>
      </c>
      <c r="H4124" s="120">
        <v>6</v>
      </c>
      <c r="I4124" s="115">
        <v>19</v>
      </c>
      <c r="J4124" s="116" t="s">
        <v>487</v>
      </c>
      <c r="K4124" s="121">
        <v>6</v>
      </c>
      <c r="L4124" s="108"/>
      <c r="M4124" s="122">
        <v>14694</v>
      </c>
      <c r="N4124" s="123">
        <v>13977</v>
      </c>
      <c r="O4124" s="124">
        <v>13234</v>
      </c>
      <c r="P4124" s="123">
        <v>12804</v>
      </c>
      <c r="Q4124" s="124">
        <v>14652</v>
      </c>
      <c r="R4124" s="123">
        <v>16486</v>
      </c>
      <c r="S4124" s="124">
        <v>16306</v>
      </c>
      <c r="T4124" s="123">
        <v>15776</v>
      </c>
      <c r="U4124" s="124">
        <v>14634</v>
      </c>
      <c r="V4124" s="123">
        <v>16086</v>
      </c>
      <c r="W4124" s="124">
        <v>16886</v>
      </c>
      <c r="X4124" s="123">
        <v>18363</v>
      </c>
      <c r="Y4124" s="124">
        <v>18264</v>
      </c>
      <c r="Z4124" s="123">
        <v>16422</v>
      </c>
      <c r="AA4124" s="124">
        <v>15689</v>
      </c>
      <c r="AB4124" s="123">
        <v>17825</v>
      </c>
      <c r="AC4124" s="124">
        <v>18814</v>
      </c>
      <c r="AD4124" s="123">
        <v>19675</v>
      </c>
      <c r="AE4124" s="125">
        <v>19142</v>
      </c>
      <c r="AF4124" s="126">
        <v>17733</v>
      </c>
    </row>
    <row r="4125" spans="2:32">
      <c r="B4125" s="127">
        <v>4087</v>
      </c>
      <c r="C4125" s="128">
        <v>4087</v>
      </c>
      <c r="D4125" s="129">
        <v>171</v>
      </c>
      <c r="E4125" s="130">
        <v>6</v>
      </c>
      <c r="F4125" s="131">
        <v>20</v>
      </c>
      <c r="G4125" s="132" t="s">
        <v>487</v>
      </c>
      <c r="H4125" s="133">
        <v>6</v>
      </c>
      <c r="I4125" s="128">
        <v>19</v>
      </c>
      <c r="J4125" s="129" t="s">
        <v>487</v>
      </c>
      <c r="K4125" s="134">
        <v>7</v>
      </c>
      <c r="L4125" s="108"/>
      <c r="M4125" s="81">
        <v>15932</v>
      </c>
      <c r="N4125" s="135">
        <v>15049</v>
      </c>
      <c r="O4125" s="136">
        <v>13754</v>
      </c>
      <c r="P4125" s="135">
        <v>12966</v>
      </c>
      <c r="Q4125" s="136">
        <v>15597</v>
      </c>
      <c r="R4125" s="135">
        <v>17680</v>
      </c>
      <c r="S4125" s="136">
        <v>17294</v>
      </c>
      <c r="T4125" s="135">
        <v>16685</v>
      </c>
      <c r="U4125" s="136">
        <v>14851</v>
      </c>
      <c r="V4125" s="135">
        <v>16826</v>
      </c>
      <c r="W4125" s="136">
        <v>17613</v>
      </c>
      <c r="X4125" s="135">
        <v>19182</v>
      </c>
      <c r="Y4125" s="136">
        <v>18882</v>
      </c>
      <c r="Z4125" s="135">
        <v>16347</v>
      </c>
      <c r="AA4125" s="136">
        <v>15375</v>
      </c>
      <c r="AB4125" s="135">
        <v>18337</v>
      </c>
      <c r="AC4125" s="136">
        <v>19205</v>
      </c>
      <c r="AD4125" s="135">
        <v>20133</v>
      </c>
      <c r="AE4125" s="137">
        <v>19475</v>
      </c>
      <c r="AF4125" s="138">
        <v>17527</v>
      </c>
    </row>
    <row r="4126" spans="2:32">
      <c r="B4126" s="114">
        <v>4088</v>
      </c>
      <c r="C4126" s="115">
        <v>4088</v>
      </c>
      <c r="D4126" s="116">
        <v>171</v>
      </c>
      <c r="E4126" s="117">
        <v>6</v>
      </c>
      <c r="F4126" s="118">
        <v>20</v>
      </c>
      <c r="G4126" s="119" t="s">
        <v>487</v>
      </c>
      <c r="H4126" s="120">
        <v>6</v>
      </c>
      <c r="I4126" s="115">
        <v>19</v>
      </c>
      <c r="J4126" s="116" t="s">
        <v>487</v>
      </c>
      <c r="K4126" s="121">
        <v>8</v>
      </c>
      <c r="L4126" s="108"/>
      <c r="M4126" s="122">
        <v>16695</v>
      </c>
      <c r="N4126" s="123">
        <v>15694</v>
      </c>
      <c r="O4126" s="124">
        <v>14533</v>
      </c>
      <c r="P4126" s="123">
        <v>13342</v>
      </c>
      <c r="Q4126" s="124">
        <v>16085</v>
      </c>
      <c r="R4126" s="123">
        <v>18415</v>
      </c>
      <c r="S4126" s="124">
        <v>17853</v>
      </c>
      <c r="T4126" s="123">
        <v>17344</v>
      </c>
      <c r="U4126" s="124">
        <v>15588</v>
      </c>
      <c r="V4126" s="123">
        <v>17259</v>
      </c>
      <c r="W4126" s="124">
        <v>18065</v>
      </c>
      <c r="X4126" s="123">
        <v>19792</v>
      </c>
      <c r="Y4126" s="124">
        <v>19292</v>
      </c>
      <c r="Z4126" s="123">
        <v>16934</v>
      </c>
      <c r="AA4126" s="124">
        <v>15627</v>
      </c>
      <c r="AB4126" s="123">
        <v>18662</v>
      </c>
      <c r="AC4126" s="124">
        <v>19468</v>
      </c>
      <c r="AD4126" s="123">
        <v>20478</v>
      </c>
      <c r="AE4126" s="125">
        <v>19883</v>
      </c>
      <c r="AF4126" s="126">
        <v>18092</v>
      </c>
    </row>
    <row r="4127" spans="2:32">
      <c r="B4127" s="127">
        <v>4089</v>
      </c>
      <c r="C4127" s="128">
        <v>4089</v>
      </c>
      <c r="D4127" s="129">
        <v>171</v>
      </c>
      <c r="E4127" s="130">
        <v>6</v>
      </c>
      <c r="F4127" s="131">
        <v>20</v>
      </c>
      <c r="G4127" s="132" t="s">
        <v>487</v>
      </c>
      <c r="H4127" s="133">
        <v>6</v>
      </c>
      <c r="I4127" s="128">
        <v>19</v>
      </c>
      <c r="J4127" s="129" t="s">
        <v>487</v>
      </c>
      <c r="K4127" s="134">
        <v>9</v>
      </c>
      <c r="L4127" s="108"/>
      <c r="M4127" s="81">
        <v>17039</v>
      </c>
      <c r="N4127" s="135">
        <v>15907</v>
      </c>
      <c r="O4127" s="136">
        <v>15080</v>
      </c>
      <c r="P4127" s="135">
        <v>13760</v>
      </c>
      <c r="Q4127" s="136">
        <v>16159</v>
      </c>
      <c r="R4127" s="135">
        <v>18763</v>
      </c>
      <c r="S4127" s="136">
        <v>18012</v>
      </c>
      <c r="T4127" s="135">
        <v>17523</v>
      </c>
      <c r="U4127" s="136">
        <v>16128</v>
      </c>
      <c r="V4127" s="135">
        <v>17334</v>
      </c>
      <c r="W4127" s="136">
        <v>18228</v>
      </c>
      <c r="X4127" s="135">
        <v>20101</v>
      </c>
      <c r="Y4127" s="136">
        <v>19414</v>
      </c>
      <c r="Z4127" s="135">
        <v>17344</v>
      </c>
      <c r="AA4127" s="136">
        <v>15988</v>
      </c>
      <c r="AB4127" s="135">
        <v>18685</v>
      </c>
      <c r="AC4127" s="136">
        <v>19565</v>
      </c>
      <c r="AD4127" s="135">
        <v>20580</v>
      </c>
      <c r="AE4127" s="137">
        <v>20005</v>
      </c>
      <c r="AF4127" s="138">
        <v>18485</v>
      </c>
    </row>
    <row r="4128" spans="2:32">
      <c r="B4128" s="114">
        <v>4090</v>
      </c>
      <c r="C4128" s="115">
        <v>4090</v>
      </c>
      <c r="D4128" s="116">
        <v>171</v>
      </c>
      <c r="E4128" s="117">
        <v>6</v>
      </c>
      <c r="F4128" s="118">
        <v>20</v>
      </c>
      <c r="G4128" s="119" t="s">
        <v>487</v>
      </c>
      <c r="H4128" s="120">
        <v>6</v>
      </c>
      <c r="I4128" s="115">
        <v>19</v>
      </c>
      <c r="J4128" s="116" t="s">
        <v>487</v>
      </c>
      <c r="K4128" s="121">
        <v>10</v>
      </c>
      <c r="L4128" s="108"/>
      <c r="M4128" s="122">
        <v>17376</v>
      </c>
      <c r="N4128" s="123">
        <v>16052</v>
      </c>
      <c r="O4128" s="124">
        <v>15382</v>
      </c>
      <c r="P4128" s="123">
        <v>14130</v>
      </c>
      <c r="Q4128" s="124">
        <v>16328</v>
      </c>
      <c r="R4128" s="123">
        <v>19185</v>
      </c>
      <c r="S4128" s="124">
        <v>18131</v>
      </c>
      <c r="T4128" s="123">
        <v>17754</v>
      </c>
      <c r="U4128" s="124">
        <v>16528</v>
      </c>
      <c r="V4128" s="123">
        <v>17605</v>
      </c>
      <c r="W4128" s="124">
        <v>18704</v>
      </c>
      <c r="X4128" s="123">
        <v>20632</v>
      </c>
      <c r="Y4128" s="124">
        <v>19640</v>
      </c>
      <c r="Z4128" s="123">
        <v>17834</v>
      </c>
      <c r="AA4128" s="124">
        <v>16532</v>
      </c>
      <c r="AB4128" s="123">
        <v>19029</v>
      </c>
      <c r="AC4128" s="124">
        <v>20124</v>
      </c>
      <c r="AD4128" s="123">
        <v>20866</v>
      </c>
      <c r="AE4128" s="125">
        <v>20402</v>
      </c>
      <c r="AF4128" s="126">
        <v>19042</v>
      </c>
    </row>
    <row r="4129" spans="2:32">
      <c r="B4129" s="127">
        <v>4091</v>
      </c>
      <c r="C4129" s="128">
        <v>4091</v>
      </c>
      <c r="D4129" s="129">
        <v>171</v>
      </c>
      <c r="E4129" s="130">
        <v>6</v>
      </c>
      <c r="F4129" s="131">
        <v>20</v>
      </c>
      <c r="G4129" s="132" t="s">
        <v>487</v>
      </c>
      <c r="H4129" s="133">
        <v>6</v>
      </c>
      <c r="I4129" s="128">
        <v>19</v>
      </c>
      <c r="J4129" s="129" t="s">
        <v>487</v>
      </c>
      <c r="K4129" s="134">
        <v>11</v>
      </c>
      <c r="L4129" s="108"/>
      <c r="M4129" s="81">
        <v>17698</v>
      </c>
      <c r="N4129" s="135">
        <v>16153</v>
      </c>
      <c r="O4129" s="136">
        <v>15623</v>
      </c>
      <c r="P4129" s="135">
        <v>14475</v>
      </c>
      <c r="Q4129" s="136">
        <v>16559</v>
      </c>
      <c r="R4129" s="135">
        <v>19559</v>
      </c>
      <c r="S4129" s="136">
        <v>18297</v>
      </c>
      <c r="T4129" s="135">
        <v>17953</v>
      </c>
      <c r="U4129" s="136">
        <v>16858</v>
      </c>
      <c r="V4129" s="135">
        <v>17934</v>
      </c>
      <c r="W4129" s="136">
        <v>19159</v>
      </c>
      <c r="X4129" s="135">
        <v>21117</v>
      </c>
      <c r="Y4129" s="136">
        <v>19922</v>
      </c>
      <c r="Z4129" s="135">
        <v>18268</v>
      </c>
      <c r="AA4129" s="136">
        <v>17035</v>
      </c>
      <c r="AB4129" s="135">
        <v>19440</v>
      </c>
      <c r="AC4129" s="136">
        <v>20657</v>
      </c>
      <c r="AD4129" s="135">
        <v>21222</v>
      </c>
      <c r="AE4129" s="137">
        <v>20770</v>
      </c>
      <c r="AF4129" s="138">
        <v>19538</v>
      </c>
    </row>
    <row r="4130" spans="2:32">
      <c r="B4130" s="114">
        <v>4092</v>
      </c>
      <c r="C4130" s="115">
        <v>4092</v>
      </c>
      <c r="D4130" s="116">
        <v>171</v>
      </c>
      <c r="E4130" s="117">
        <v>6</v>
      </c>
      <c r="F4130" s="118">
        <v>20</v>
      </c>
      <c r="G4130" s="119" t="s">
        <v>487</v>
      </c>
      <c r="H4130" s="120">
        <v>6</v>
      </c>
      <c r="I4130" s="115">
        <v>19</v>
      </c>
      <c r="J4130" s="116" t="s">
        <v>487</v>
      </c>
      <c r="K4130" s="121">
        <v>12</v>
      </c>
      <c r="L4130" s="108"/>
      <c r="M4130" s="122">
        <v>17937</v>
      </c>
      <c r="N4130" s="123">
        <v>16231</v>
      </c>
      <c r="O4130" s="124">
        <v>15745</v>
      </c>
      <c r="P4130" s="123">
        <v>14740</v>
      </c>
      <c r="Q4130" s="124">
        <v>16735</v>
      </c>
      <c r="R4130" s="123">
        <v>19921</v>
      </c>
      <c r="S4130" s="124">
        <v>18345</v>
      </c>
      <c r="T4130" s="123">
        <v>18059</v>
      </c>
      <c r="U4130" s="124">
        <v>17021</v>
      </c>
      <c r="V4130" s="123">
        <v>18153</v>
      </c>
      <c r="W4130" s="124">
        <v>19464</v>
      </c>
      <c r="X4130" s="123">
        <v>21556</v>
      </c>
      <c r="Y4130" s="124">
        <v>20048</v>
      </c>
      <c r="Z4130" s="123">
        <v>18473</v>
      </c>
      <c r="AA4130" s="124">
        <v>17376</v>
      </c>
      <c r="AB4130" s="123">
        <v>19701</v>
      </c>
      <c r="AC4130" s="124">
        <v>21009</v>
      </c>
      <c r="AD4130" s="123">
        <v>21388</v>
      </c>
      <c r="AE4130" s="125">
        <v>20975</v>
      </c>
      <c r="AF4130" s="126">
        <v>19763</v>
      </c>
    </row>
    <row r="4131" spans="2:32">
      <c r="B4131" s="127">
        <v>4093</v>
      </c>
      <c r="C4131" s="128">
        <v>4093</v>
      </c>
      <c r="D4131" s="129">
        <v>171</v>
      </c>
      <c r="E4131" s="130">
        <v>6</v>
      </c>
      <c r="F4131" s="131">
        <v>20</v>
      </c>
      <c r="G4131" s="132" t="s">
        <v>487</v>
      </c>
      <c r="H4131" s="133">
        <v>6</v>
      </c>
      <c r="I4131" s="128">
        <v>19</v>
      </c>
      <c r="J4131" s="129" t="s">
        <v>487</v>
      </c>
      <c r="K4131" s="134">
        <v>13</v>
      </c>
      <c r="L4131" s="108"/>
      <c r="M4131" s="81">
        <v>18258</v>
      </c>
      <c r="N4131" s="135">
        <v>16427</v>
      </c>
      <c r="O4131" s="136">
        <v>15795</v>
      </c>
      <c r="P4131" s="135">
        <v>14907</v>
      </c>
      <c r="Q4131" s="136">
        <v>17013</v>
      </c>
      <c r="R4131" s="135">
        <v>20215</v>
      </c>
      <c r="S4131" s="136">
        <v>18490</v>
      </c>
      <c r="T4131" s="135">
        <v>18288</v>
      </c>
      <c r="U4131" s="136">
        <v>17095</v>
      </c>
      <c r="V4131" s="135">
        <v>18445</v>
      </c>
      <c r="W4131" s="136">
        <v>19813</v>
      </c>
      <c r="X4131" s="135">
        <v>21866</v>
      </c>
      <c r="Y4131" s="136">
        <v>20236</v>
      </c>
      <c r="Z4131" s="135">
        <v>18555</v>
      </c>
      <c r="AA4131" s="136">
        <v>17570</v>
      </c>
      <c r="AB4131" s="135">
        <v>20008</v>
      </c>
      <c r="AC4131" s="136">
        <v>21381</v>
      </c>
      <c r="AD4131" s="135">
        <v>21585</v>
      </c>
      <c r="AE4131" s="137">
        <v>21231</v>
      </c>
      <c r="AF4131" s="138">
        <v>19855</v>
      </c>
    </row>
    <row r="4132" spans="2:32">
      <c r="B4132" s="114">
        <v>4094</v>
      </c>
      <c r="C4132" s="115">
        <v>4094</v>
      </c>
      <c r="D4132" s="116">
        <v>171</v>
      </c>
      <c r="E4132" s="117">
        <v>6</v>
      </c>
      <c r="F4132" s="118">
        <v>20</v>
      </c>
      <c r="G4132" s="119" t="s">
        <v>487</v>
      </c>
      <c r="H4132" s="120">
        <v>6</v>
      </c>
      <c r="I4132" s="115">
        <v>19</v>
      </c>
      <c r="J4132" s="116" t="s">
        <v>487</v>
      </c>
      <c r="K4132" s="121">
        <v>14</v>
      </c>
      <c r="L4132" s="108"/>
      <c r="M4132" s="122">
        <v>18403</v>
      </c>
      <c r="N4132" s="123">
        <v>16484</v>
      </c>
      <c r="O4132" s="124">
        <v>15776</v>
      </c>
      <c r="P4132" s="123">
        <v>15043</v>
      </c>
      <c r="Q4132" s="124">
        <v>17121</v>
      </c>
      <c r="R4132" s="123">
        <v>20413</v>
      </c>
      <c r="S4132" s="124">
        <v>18566</v>
      </c>
      <c r="T4132" s="123">
        <v>18314</v>
      </c>
      <c r="U4132" s="124">
        <v>17072</v>
      </c>
      <c r="V4132" s="123">
        <v>18536</v>
      </c>
      <c r="W4132" s="124">
        <v>19975</v>
      </c>
      <c r="X4132" s="123">
        <v>22059</v>
      </c>
      <c r="Y4132" s="124">
        <v>20281</v>
      </c>
      <c r="Z4132" s="123">
        <v>18497</v>
      </c>
      <c r="AA4132" s="124">
        <v>17674</v>
      </c>
      <c r="AB4132" s="123">
        <v>20080</v>
      </c>
      <c r="AC4132" s="124">
        <v>21521</v>
      </c>
      <c r="AD4132" s="123">
        <v>21598</v>
      </c>
      <c r="AE4132" s="125">
        <v>21207</v>
      </c>
      <c r="AF4132" s="126">
        <v>19784</v>
      </c>
    </row>
    <row r="4133" spans="2:32">
      <c r="B4133" s="127">
        <v>4095</v>
      </c>
      <c r="C4133" s="128">
        <v>4095</v>
      </c>
      <c r="D4133" s="129">
        <v>171</v>
      </c>
      <c r="E4133" s="130">
        <v>6</v>
      </c>
      <c r="F4133" s="131">
        <v>20</v>
      </c>
      <c r="G4133" s="132" t="s">
        <v>487</v>
      </c>
      <c r="H4133" s="133">
        <v>6</v>
      </c>
      <c r="I4133" s="128">
        <v>19</v>
      </c>
      <c r="J4133" s="129" t="s">
        <v>487</v>
      </c>
      <c r="K4133" s="134">
        <v>15</v>
      </c>
      <c r="L4133" s="108"/>
      <c r="M4133" s="81">
        <v>18599</v>
      </c>
      <c r="N4133" s="135">
        <v>16591</v>
      </c>
      <c r="O4133" s="136">
        <v>15908</v>
      </c>
      <c r="P4133" s="135">
        <v>15259</v>
      </c>
      <c r="Q4133" s="136">
        <v>17272</v>
      </c>
      <c r="R4133" s="135">
        <v>20611</v>
      </c>
      <c r="S4133" s="136">
        <v>18650</v>
      </c>
      <c r="T4133" s="135">
        <v>18392</v>
      </c>
      <c r="U4133" s="136">
        <v>17182</v>
      </c>
      <c r="V4133" s="135">
        <v>18695</v>
      </c>
      <c r="W4133" s="136">
        <v>20204</v>
      </c>
      <c r="X4133" s="135">
        <v>22247</v>
      </c>
      <c r="Y4133" s="136">
        <v>20322</v>
      </c>
      <c r="Z4133" s="135">
        <v>18603</v>
      </c>
      <c r="AA4133" s="136">
        <v>17884</v>
      </c>
      <c r="AB4133" s="135">
        <v>20224</v>
      </c>
      <c r="AC4133" s="136">
        <v>21708</v>
      </c>
      <c r="AD4133" s="135">
        <v>21633</v>
      </c>
      <c r="AE4133" s="137">
        <v>21238</v>
      </c>
      <c r="AF4133" s="138">
        <v>19881</v>
      </c>
    </row>
    <row r="4134" spans="2:32">
      <c r="B4134" s="114">
        <v>4096</v>
      </c>
      <c r="C4134" s="115">
        <v>4096</v>
      </c>
      <c r="D4134" s="116">
        <v>171</v>
      </c>
      <c r="E4134" s="117">
        <v>6</v>
      </c>
      <c r="F4134" s="118">
        <v>20</v>
      </c>
      <c r="G4134" s="119" t="s">
        <v>487</v>
      </c>
      <c r="H4134" s="120">
        <v>6</v>
      </c>
      <c r="I4134" s="115">
        <v>19</v>
      </c>
      <c r="J4134" s="116" t="s">
        <v>487</v>
      </c>
      <c r="K4134" s="121">
        <v>16</v>
      </c>
      <c r="L4134" s="108"/>
      <c r="M4134" s="122">
        <v>18870</v>
      </c>
      <c r="N4134" s="123">
        <v>16764</v>
      </c>
      <c r="O4134" s="124">
        <v>16113</v>
      </c>
      <c r="P4134" s="123">
        <v>15637</v>
      </c>
      <c r="Q4134" s="124">
        <v>17467</v>
      </c>
      <c r="R4134" s="123">
        <v>20835</v>
      </c>
      <c r="S4134" s="124">
        <v>18835</v>
      </c>
      <c r="T4134" s="123">
        <v>18527</v>
      </c>
      <c r="U4134" s="124">
        <v>17350</v>
      </c>
      <c r="V4134" s="123">
        <v>18848</v>
      </c>
      <c r="W4134" s="124">
        <v>20778</v>
      </c>
      <c r="X4134" s="123">
        <v>22396</v>
      </c>
      <c r="Y4134" s="124">
        <v>20377</v>
      </c>
      <c r="Z4134" s="123">
        <v>18714</v>
      </c>
      <c r="AA4134" s="124">
        <v>18165</v>
      </c>
      <c r="AB4134" s="123">
        <v>20310</v>
      </c>
      <c r="AC4134" s="124">
        <v>22266</v>
      </c>
      <c r="AD4134" s="123">
        <v>21618</v>
      </c>
      <c r="AE4134" s="125">
        <v>21223</v>
      </c>
      <c r="AF4134" s="126">
        <v>19970</v>
      </c>
    </row>
    <row r="4135" spans="2:32">
      <c r="B4135" s="127">
        <v>4097</v>
      </c>
      <c r="C4135" s="128">
        <v>4097</v>
      </c>
      <c r="D4135" s="129">
        <v>171</v>
      </c>
      <c r="E4135" s="130">
        <v>6</v>
      </c>
      <c r="F4135" s="131">
        <v>20</v>
      </c>
      <c r="G4135" s="132" t="s">
        <v>487</v>
      </c>
      <c r="H4135" s="133">
        <v>6</v>
      </c>
      <c r="I4135" s="128">
        <v>19</v>
      </c>
      <c r="J4135" s="129" t="s">
        <v>487</v>
      </c>
      <c r="K4135" s="134">
        <v>17</v>
      </c>
      <c r="L4135" s="108"/>
      <c r="M4135" s="81">
        <v>19291</v>
      </c>
      <c r="N4135" s="135">
        <v>17149</v>
      </c>
      <c r="O4135" s="136">
        <v>16638</v>
      </c>
      <c r="P4135" s="135">
        <v>16232</v>
      </c>
      <c r="Q4135" s="136">
        <v>17849</v>
      </c>
      <c r="R4135" s="135">
        <v>21303</v>
      </c>
      <c r="S4135" s="136">
        <v>19233</v>
      </c>
      <c r="T4135" s="135">
        <v>18945</v>
      </c>
      <c r="U4135" s="136">
        <v>17920</v>
      </c>
      <c r="V4135" s="135">
        <v>19187</v>
      </c>
      <c r="W4135" s="136">
        <v>21176</v>
      </c>
      <c r="X4135" s="135">
        <v>22878</v>
      </c>
      <c r="Y4135" s="136">
        <v>20876</v>
      </c>
      <c r="Z4135" s="135">
        <v>19316</v>
      </c>
      <c r="AA4135" s="136">
        <v>18872</v>
      </c>
      <c r="AB4135" s="135">
        <v>20748</v>
      </c>
      <c r="AC4135" s="136">
        <v>22637</v>
      </c>
      <c r="AD4135" s="135">
        <v>22125</v>
      </c>
      <c r="AE4135" s="137">
        <v>21643</v>
      </c>
      <c r="AF4135" s="138">
        <v>20585</v>
      </c>
    </row>
    <row r="4136" spans="2:32">
      <c r="B4136" s="114">
        <v>4098</v>
      </c>
      <c r="C4136" s="115">
        <v>4098</v>
      </c>
      <c r="D4136" s="116">
        <v>171</v>
      </c>
      <c r="E4136" s="117">
        <v>6</v>
      </c>
      <c r="F4136" s="118">
        <v>20</v>
      </c>
      <c r="G4136" s="119" t="s">
        <v>487</v>
      </c>
      <c r="H4136" s="120">
        <v>6</v>
      </c>
      <c r="I4136" s="115">
        <v>19</v>
      </c>
      <c r="J4136" s="116" t="s">
        <v>487</v>
      </c>
      <c r="K4136" s="121">
        <v>18</v>
      </c>
      <c r="L4136" s="108"/>
      <c r="M4136" s="122">
        <v>19445</v>
      </c>
      <c r="N4136" s="123">
        <v>17401</v>
      </c>
      <c r="O4136" s="124">
        <v>16732</v>
      </c>
      <c r="P4136" s="123">
        <v>16794</v>
      </c>
      <c r="Q4136" s="124">
        <v>18115</v>
      </c>
      <c r="R4136" s="123">
        <v>21450</v>
      </c>
      <c r="S4136" s="124">
        <v>19722</v>
      </c>
      <c r="T4136" s="123">
        <v>19472</v>
      </c>
      <c r="U4136" s="124">
        <v>18345</v>
      </c>
      <c r="V4136" s="123">
        <v>19622</v>
      </c>
      <c r="W4136" s="124">
        <v>21446</v>
      </c>
      <c r="X4136" s="123">
        <v>23240</v>
      </c>
      <c r="Y4136" s="124">
        <v>21628</v>
      </c>
      <c r="Z4136" s="123">
        <v>19957</v>
      </c>
      <c r="AA4136" s="124">
        <v>19818</v>
      </c>
      <c r="AB4136" s="123">
        <v>21313</v>
      </c>
      <c r="AC4136" s="124">
        <v>23011</v>
      </c>
      <c r="AD4136" s="123">
        <v>22988</v>
      </c>
      <c r="AE4136" s="125">
        <v>22534</v>
      </c>
      <c r="AF4136" s="126">
        <v>21313</v>
      </c>
    </row>
    <row r="4137" spans="2:32">
      <c r="B4137" s="127">
        <v>4099</v>
      </c>
      <c r="C4137" s="128">
        <v>4099</v>
      </c>
      <c r="D4137" s="129">
        <v>171</v>
      </c>
      <c r="E4137" s="130">
        <v>6</v>
      </c>
      <c r="F4137" s="131">
        <v>20</v>
      </c>
      <c r="G4137" s="132" t="s">
        <v>487</v>
      </c>
      <c r="H4137" s="133">
        <v>6</v>
      </c>
      <c r="I4137" s="128">
        <v>19</v>
      </c>
      <c r="J4137" s="129" t="s">
        <v>487</v>
      </c>
      <c r="K4137" s="134">
        <v>19</v>
      </c>
      <c r="L4137" s="108"/>
      <c r="M4137" s="81">
        <v>19506</v>
      </c>
      <c r="N4137" s="135">
        <v>17491</v>
      </c>
      <c r="O4137" s="136">
        <v>16771</v>
      </c>
      <c r="P4137" s="135">
        <v>17012</v>
      </c>
      <c r="Q4137" s="136">
        <v>18436</v>
      </c>
      <c r="R4137" s="135">
        <v>21655</v>
      </c>
      <c r="S4137" s="136">
        <v>19969</v>
      </c>
      <c r="T4137" s="135">
        <v>19681</v>
      </c>
      <c r="U4137" s="136">
        <v>18575</v>
      </c>
      <c r="V4137" s="135">
        <v>20153</v>
      </c>
      <c r="W4137" s="136">
        <v>21858</v>
      </c>
      <c r="X4137" s="135">
        <v>23781</v>
      </c>
      <c r="Y4137" s="136">
        <v>22237</v>
      </c>
      <c r="Z4137" s="135">
        <v>20463</v>
      </c>
      <c r="AA4137" s="136">
        <v>20482</v>
      </c>
      <c r="AB4137" s="135">
        <v>22125</v>
      </c>
      <c r="AC4137" s="136">
        <v>23768</v>
      </c>
      <c r="AD4137" s="135">
        <v>23790</v>
      </c>
      <c r="AE4137" s="137">
        <v>23358</v>
      </c>
      <c r="AF4137" s="138">
        <v>21947</v>
      </c>
    </row>
    <row r="4138" spans="2:32">
      <c r="B4138" s="114">
        <v>4100</v>
      </c>
      <c r="C4138" s="115">
        <v>4100</v>
      </c>
      <c r="D4138" s="116">
        <v>171</v>
      </c>
      <c r="E4138" s="117">
        <v>6</v>
      </c>
      <c r="F4138" s="118">
        <v>20</v>
      </c>
      <c r="G4138" s="119" t="s">
        <v>487</v>
      </c>
      <c r="H4138" s="120">
        <v>6</v>
      </c>
      <c r="I4138" s="115">
        <v>19</v>
      </c>
      <c r="J4138" s="116" t="s">
        <v>487</v>
      </c>
      <c r="K4138" s="121">
        <v>20</v>
      </c>
      <c r="L4138" s="108"/>
      <c r="M4138" s="122">
        <v>19265</v>
      </c>
      <c r="N4138" s="123">
        <v>17134</v>
      </c>
      <c r="O4138" s="124">
        <v>16788</v>
      </c>
      <c r="P4138" s="123">
        <v>17038</v>
      </c>
      <c r="Q4138" s="124">
        <v>18719</v>
      </c>
      <c r="R4138" s="123">
        <v>21565</v>
      </c>
      <c r="S4138" s="124">
        <v>20061</v>
      </c>
      <c r="T4138" s="123">
        <v>19552</v>
      </c>
      <c r="U4138" s="124">
        <v>18747</v>
      </c>
      <c r="V4138" s="123">
        <v>20568</v>
      </c>
      <c r="W4138" s="124">
        <v>22080</v>
      </c>
      <c r="X4138" s="123">
        <v>24049</v>
      </c>
      <c r="Y4138" s="124">
        <v>22785</v>
      </c>
      <c r="Z4138" s="123">
        <v>21078</v>
      </c>
      <c r="AA4138" s="124">
        <v>20935</v>
      </c>
      <c r="AB4138" s="123">
        <v>22871</v>
      </c>
      <c r="AC4138" s="124">
        <v>24347</v>
      </c>
      <c r="AD4138" s="123">
        <v>24545</v>
      </c>
      <c r="AE4138" s="125">
        <v>23854</v>
      </c>
      <c r="AF4138" s="126">
        <v>22690</v>
      </c>
    </row>
    <row r="4139" spans="2:32">
      <c r="B4139" s="127">
        <v>4101</v>
      </c>
      <c r="C4139" s="128">
        <v>4101</v>
      </c>
      <c r="D4139" s="129">
        <v>171</v>
      </c>
      <c r="E4139" s="130">
        <v>6</v>
      </c>
      <c r="F4139" s="131">
        <v>20</v>
      </c>
      <c r="G4139" s="132" t="s">
        <v>487</v>
      </c>
      <c r="H4139" s="133">
        <v>6</v>
      </c>
      <c r="I4139" s="128">
        <v>19</v>
      </c>
      <c r="J4139" s="129" t="s">
        <v>487</v>
      </c>
      <c r="K4139" s="134">
        <v>21</v>
      </c>
      <c r="L4139" s="108"/>
      <c r="M4139" s="81">
        <v>18363</v>
      </c>
      <c r="N4139" s="135">
        <v>16651</v>
      </c>
      <c r="O4139" s="136">
        <v>16693</v>
      </c>
      <c r="P4139" s="135">
        <v>16648</v>
      </c>
      <c r="Q4139" s="136">
        <v>18365</v>
      </c>
      <c r="R4139" s="135">
        <v>20814</v>
      </c>
      <c r="S4139" s="136">
        <v>19529</v>
      </c>
      <c r="T4139" s="135">
        <v>19317</v>
      </c>
      <c r="U4139" s="136">
        <v>18982</v>
      </c>
      <c r="V4139" s="135">
        <v>20469</v>
      </c>
      <c r="W4139" s="136">
        <v>21871</v>
      </c>
      <c r="X4139" s="135">
        <v>23804</v>
      </c>
      <c r="Y4139" s="136">
        <v>22799</v>
      </c>
      <c r="Z4139" s="135">
        <v>21769</v>
      </c>
      <c r="AA4139" s="136">
        <v>21185</v>
      </c>
      <c r="AB4139" s="135">
        <v>23142</v>
      </c>
      <c r="AC4139" s="136">
        <v>24543</v>
      </c>
      <c r="AD4139" s="135">
        <v>24833</v>
      </c>
      <c r="AE4139" s="137">
        <v>24407</v>
      </c>
      <c r="AF4139" s="138">
        <v>23609</v>
      </c>
    </row>
    <row r="4140" spans="2:32">
      <c r="B4140" s="114">
        <v>4102</v>
      </c>
      <c r="C4140" s="115">
        <v>4102</v>
      </c>
      <c r="D4140" s="116">
        <v>171</v>
      </c>
      <c r="E4140" s="117">
        <v>6</v>
      </c>
      <c r="F4140" s="118">
        <v>20</v>
      </c>
      <c r="G4140" s="119" t="s">
        <v>487</v>
      </c>
      <c r="H4140" s="120">
        <v>6</v>
      </c>
      <c r="I4140" s="115">
        <v>19</v>
      </c>
      <c r="J4140" s="116" t="s">
        <v>487</v>
      </c>
      <c r="K4140" s="121">
        <v>22</v>
      </c>
      <c r="L4140" s="108"/>
      <c r="M4140" s="122">
        <v>17344</v>
      </c>
      <c r="N4140" s="123">
        <v>15907</v>
      </c>
      <c r="O4140" s="124">
        <v>16274</v>
      </c>
      <c r="P4140" s="123">
        <v>16152</v>
      </c>
      <c r="Q4140" s="124">
        <v>17560</v>
      </c>
      <c r="R4140" s="123">
        <v>19941</v>
      </c>
      <c r="S4140" s="124">
        <v>18830</v>
      </c>
      <c r="T4140" s="123">
        <v>18762</v>
      </c>
      <c r="U4140" s="124">
        <v>18757</v>
      </c>
      <c r="V4140" s="123">
        <v>19845</v>
      </c>
      <c r="W4140" s="124">
        <v>21332</v>
      </c>
      <c r="X4140" s="123">
        <v>23242</v>
      </c>
      <c r="Y4140" s="124">
        <v>22410</v>
      </c>
      <c r="Z4140" s="123">
        <v>21807</v>
      </c>
      <c r="AA4140" s="124">
        <v>21097</v>
      </c>
      <c r="AB4140" s="123">
        <v>22744</v>
      </c>
      <c r="AC4140" s="124">
        <v>24249</v>
      </c>
      <c r="AD4140" s="123">
        <v>24636</v>
      </c>
      <c r="AE4140" s="125">
        <v>24337</v>
      </c>
      <c r="AF4140" s="126">
        <v>23813</v>
      </c>
    </row>
    <row r="4141" spans="2:32">
      <c r="B4141" s="127">
        <v>4103</v>
      </c>
      <c r="C4141" s="128">
        <v>4103</v>
      </c>
      <c r="D4141" s="129">
        <v>171</v>
      </c>
      <c r="E4141" s="130">
        <v>6</v>
      </c>
      <c r="F4141" s="131">
        <v>20</v>
      </c>
      <c r="G4141" s="132" t="s">
        <v>487</v>
      </c>
      <c r="H4141" s="133">
        <v>6</v>
      </c>
      <c r="I4141" s="128">
        <v>19</v>
      </c>
      <c r="J4141" s="129" t="s">
        <v>487</v>
      </c>
      <c r="K4141" s="134">
        <v>23</v>
      </c>
      <c r="L4141" s="108"/>
      <c r="M4141" s="81">
        <v>15862</v>
      </c>
      <c r="N4141" s="135">
        <v>14764</v>
      </c>
      <c r="O4141" s="136">
        <v>15373</v>
      </c>
      <c r="P4141" s="135">
        <v>15255</v>
      </c>
      <c r="Q4141" s="136">
        <v>16346</v>
      </c>
      <c r="R4141" s="135">
        <v>18460</v>
      </c>
      <c r="S4141" s="136">
        <v>17641</v>
      </c>
      <c r="T4141" s="135">
        <v>17636</v>
      </c>
      <c r="U4141" s="136">
        <v>17896</v>
      </c>
      <c r="V4141" s="135">
        <v>18676</v>
      </c>
      <c r="W4141" s="136">
        <v>20110</v>
      </c>
      <c r="X4141" s="135">
        <v>21871</v>
      </c>
      <c r="Y4141" s="136">
        <v>21342</v>
      </c>
      <c r="Z4141" s="135">
        <v>21050</v>
      </c>
      <c r="AA4141" s="136">
        <v>20329</v>
      </c>
      <c r="AB4141" s="135">
        <v>21647</v>
      </c>
      <c r="AC4141" s="136">
        <v>23102</v>
      </c>
      <c r="AD4141" s="135">
        <v>23639</v>
      </c>
      <c r="AE4141" s="137">
        <v>23374</v>
      </c>
      <c r="AF4141" s="138">
        <v>23107</v>
      </c>
    </row>
    <row r="4142" spans="2:32">
      <c r="B4142" s="114">
        <v>4104</v>
      </c>
      <c r="C4142" s="115">
        <v>4104</v>
      </c>
      <c r="D4142" s="116">
        <v>171</v>
      </c>
      <c r="E4142" s="117">
        <v>6</v>
      </c>
      <c r="F4142" s="118">
        <v>20</v>
      </c>
      <c r="G4142" s="119" t="s">
        <v>487</v>
      </c>
      <c r="H4142" s="120">
        <v>6</v>
      </c>
      <c r="I4142" s="115">
        <v>19</v>
      </c>
      <c r="J4142" s="116" t="s">
        <v>487</v>
      </c>
      <c r="K4142" s="121">
        <v>24</v>
      </c>
      <c r="L4142" s="108"/>
      <c r="M4142" s="122">
        <v>14726</v>
      </c>
      <c r="N4142" s="123">
        <v>13828</v>
      </c>
      <c r="O4142" s="124">
        <v>14519</v>
      </c>
      <c r="P4142" s="123">
        <v>14494</v>
      </c>
      <c r="Q4142" s="124">
        <v>15306</v>
      </c>
      <c r="R4142" s="123">
        <v>17228</v>
      </c>
      <c r="S4142" s="124">
        <v>16630</v>
      </c>
      <c r="T4142" s="123">
        <v>16642</v>
      </c>
      <c r="U4142" s="124">
        <v>17072</v>
      </c>
      <c r="V4142" s="123">
        <v>17607</v>
      </c>
      <c r="W4142" s="124">
        <v>19098</v>
      </c>
      <c r="X4142" s="123">
        <v>20696</v>
      </c>
      <c r="Y4142" s="124">
        <v>20380</v>
      </c>
      <c r="Z4142" s="123">
        <v>20256</v>
      </c>
      <c r="AA4142" s="124">
        <v>19614</v>
      </c>
      <c r="AB4142" s="123">
        <v>20586</v>
      </c>
      <c r="AC4142" s="124">
        <v>22144</v>
      </c>
      <c r="AD4142" s="123">
        <v>22701</v>
      </c>
      <c r="AE4142" s="125">
        <v>22469</v>
      </c>
      <c r="AF4142" s="126">
        <v>22332</v>
      </c>
    </row>
    <row r="4143" spans="2:32">
      <c r="B4143" s="127">
        <v>4105</v>
      </c>
      <c r="C4143" s="128">
        <v>4105</v>
      </c>
      <c r="D4143" s="129">
        <v>172</v>
      </c>
      <c r="E4143" s="130">
        <v>6</v>
      </c>
      <c r="F4143" s="131">
        <v>21</v>
      </c>
      <c r="G4143" s="132" t="s">
        <v>487</v>
      </c>
      <c r="H4143" s="133">
        <v>6</v>
      </c>
      <c r="I4143" s="128">
        <v>20</v>
      </c>
      <c r="J4143" s="129" t="s">
        <v>487</v>
      </c>
      <c r="K4143" s="134">
        <v>1</v>
      </c>
      <c r="L4143" s="108"/>
      <c r="M4143" s="81">
        <v>13577</v>
      </c>
      <c r="N4143" s="135">
        <v>13317</v>
      </c>
      <c r="O4143" s="136">
        <v>13619</v>
      </c>
      <c r="P4143" s="135">
        <v>13859</v>
      </c>
      <c r="Q4143" s="136">
        <v>14815</v>
      </c>
      <c r="R4143" s="135">
        <v>15985</v>
      </c>
      <c r="S4143" s="136">
        <v>15587</v>
      </c>
      <c r="T4143" s="135">
        <v>15909</v>
      </c>
      <c r="U4143" s="136">
        <v>15724</v>
      </c>
      <c r="V4143" s="135">
        <v>17299</v>
      </c>
      <c r="W4143" s="136">
        <v>18826</v>
      </c>
      <c r="X4143" s="135">
        <v>19528</v>
      </c>
      <c r="Y4143" s="136">
        <v>19304</v>
      </c>
      <c r="Z4143" s="135">
        <v>18414</v>
      </c>
      <c r="AA4143" s="136">
        <v>18833</v>
      </c>
      <c r="AB4143" s="135">
        <v>20567</v>
      </c>
      <c r="AC4143" s="136">
        <v>22085</v>
      </c>
      <c r="AD4143" s="135">
        <v>21603</v>
      </c>
      <c r="AE4143" s="137">
        <v>21388</v>
      </c>
      <c r="AF4143" s="138">
        <v>20219</v>
      </c>
    </row>
    <row r="4144" spans="2:32">
      <c r="B4144" s="114">
        <v>4106</v>
      </c>
      <c r="C4144" s="115">
        <v>4106</v>
      </c>
      <c r="D4144" s="116">
        <v>172</v>
      </c>
      <c r="E4144" s="117">
        <v>6</v>
      </c>
      <c r="F4144" s="118">
        <v>21</v>
      </c>
      <c r="G4144" s="119" t="s">
        <v>487</v>
      </c>
      <c r="H4144" s="120">
        <v>6</v>
      </c>
      <c r="I4144" s="115">
        <v>20</v>
      </c>
      <c r="J4144" s="116" t="s">
        <v>487</v>
      </c>
      <c r="K4144" s="121">
        <v>2</v>
      </c>
      <c r="L4144" s="108"/>
      <c r="M4144" s="122">
        <v>13200</v>
      </c>
      <c r="N4144" s="123">
        <v>12955</v>
      </c>
      <c r="O4144" s="124">
        <v>13205</v>
      </c>
      <c r="P4144" s="123">
        <v>13540</v>
      </c>
      <c r="Q4144" s="124">
        <v>14407</v>
      </c>
      <c r="R4144" s="123">
        <v>15522</v>
      </c>
      <c r="S4144" s="124">
        <v>15142</v>
      </c>
      <c r="T4144" s="123">
        <v>15427</v>
      </c>
      <c r="U4144" s="124">
        <v>15224</v>
      </c>
      <c r="V4144" s="123">
        <v>16810</v>
      </c>
      <c r="W4144" s="124">
        <v>18227</v>
      </c>
      <c r="X4144" s="123">
        <v>18932</v>
      </c>
      <c r="Y4144" s="124">
        <v>18715</v>
      </c>
      <c r="Z4144" s="123">
        <v>17802</v>
      </c>
      <c r="AA4144" s="124">
        <v>18331</v>
      </c>
      <c r="AB4144" s="123">
        <v>19955</v>
      </c>
      <c r="AC4144" s="124">
        <v>21373</v>
      </c>
      <c r="AD4144" s="123">
        <v>20941</v>
      </c>
      <c r="AE4144" s="125">
        <v>20724</v>
      </c>
      <c r="AF4144" s="126">
        <v>19545</v>
      </c>
    </row>
    <row r="4145" spans="2:32">
      <c r="B4145" s="127">
        <v>4107</v>
      </c>
      <c r="C4145" s="128">
        <v>4107</v>
      </c>
      <c r="D4145" s="129">
        <v>172</v>
      </c>
      <c r="E4145" s="130">
        <v>6</v>
      </c>
      <c r="F4145" s="131">
        <v>21</v>
      </c>
      <c r="G4145" s="132" t="s">
        <v>487</v>
      </c>
      <c r="H4145" s="133">
        <v>6</v>
      </c>
      <c r="I4145" s="128">
        <v>20</v>
      </c>
      <c r="J4145" s="129" t="s">
        <v>487</v>
      </c>
      <c r="K4145" s="134">
        <v>3</v>
      </c>
      <c r="L4145" s="108"/>
      <c r="M4145" s="81">
        <v>12991</v>
      </c>
      <c r="N4145" s="135">
        <v>12735</v>
      </c>
      <c r="O4145" s="136">
        <v>12967</v>
      </c>
      <c r="P4145" s="135">
        <v>13420</v>
      </c>
      <c r="Q4145" s="136">
        <v>14152</v>
      </c>
      <c r="R4145" s="135">
        <v>15231</v>
      </c>
      <c r="S4145" s="136">
        <v>14965</v>
      </c>
      <c r="T4145" s="135">
        <v>15108</v>
      </c>
      <c r="U4145" s="136">
        <v>14909</v>
      </c>
      <c r="V4145" s="135">
        <v>16451</v>
      </c>
      <c r="W4145" s="136">
        <v>17838</v>
      </c>
      <c r="X4145" s="135">
        <v>18477</v>
      </c>
      <c r="Y4145" s="136">
        <v>18376</v>
      </c>
      <c r="Z4145" s="135">
        <v>17356</v>
      </c>
      <c r="AA4145" s="136">
        <v>18012</v>
      </c>
      <c r="AB4145" s="135">
        <v>19453</v>
      </c>
      <c r="AC4145" s="136">
        <v>20854</v>
      </c>
      <c r="AD4145" s="135">
        <v>20496</v>
      </c>
      <c r="AE4145" s="137">
        <v>20168</v>
      </c>
      <c r="AF4145" s="138">
        <v>19034</v>
      </c>
    </row>
    <row r="4146" spans="2:32">
      <c r="B4146" s="114">
        <v>4108</v>
      </c>
      <c r="C4146" s="115">
        <v>4108</v>
      </c>
      <c r="D4146" s="116">
        <v>172</v>
      </c>
      <c r="E4146" s="117">
        <v>6</v>
      </c>
      <c r="F4146" s="118">
        <v>21</v>
      </c>
      <c r="G4146" s="119" t="s">
        <v>487</v>
      </c>
      <c r="H4146" s="120">
        <v>6</v>
      </c>
      <c r="I4146" s="115">
        <v>20</v>
      </c>
      <c r="J4146" s="116" t="s">
        <v>487</v>
      </c>
      <c r="K4146" s="121">
        <v>4</v>
      </c>
      <c r="L4146" s="108"/>
      <c r="M4146" s="122">
        <v>12950</v>
      </c>
      <c r="N4146" s="123">
        <v>12632</v>
      </c>
      <c r="O4146" s="124">
        <v>12806</v>
      </c>
      <c r="P4146" s="123">
        <v>13407</v>
      </c>
      <c r="Q4146" s="124">
        <v>14094</v>
      </c>
      <c r="R4146" s="123">
        <v>15111</v>
      </c>
      <c r="S4146" s="124">
        <v>14838</v>
      </c>
      <c r="T4146" s="123">
        <v>14818</v>
      </c>
      <c r="U4146" s="124">
        <v>14560</v>
      </c>
      <c r="V4146" s="123">
        <v>16153</v>
      </c>
      <c r="W4146" s="124">
        <v>17435</v>
      </c>
      <c r="X4146" s="123">
        <v>17999</v>
      </c>
      <c r="Y4146" s="124">
        <v>17853</v>
      </c>
      <c r="Z4146" s="123">
        <v>16745</v>
      </c>
      <c r="AA4146" s="124">
        <v>17542</v>
      </c>
      <c r="AB4146" s="123">
        <v>18833</v>
      </c>
      <c r="AC4146" s="124">
        <v>20139</v>
      </c>
      <c r="AD4146" s="123">
        <v>19750</v>
      </c>
      <c r="AE4146" s="125">
        <v>19332</v>
      </c>
      <c r="AF4146" s="126">
        <v>18270</v>
      </c>
    </row>
    <row r="4147" spans="2:32">
      <c r="B4147" s="127">
        <v>4109</v>
      </c>
      <c r="C4147" s="128">
        <v>4109</v>
      </c>
      <c r="D4147" s="129">
        <v>172</v>
      </c>
      <c r="E4147" s="130">
        <v>6</v>
      </c>
      <c r="F4147" s="131">
        <v>21</v>
      </c>
      <c r="G4147" s="132" t="s">
        <v>487</v>
      </c>
      <c r="H4147" s="133">
        <v>6</v>
      </c>
      <c r="I4147" s="128">
        <v>20</v>
      </c>
      <c r="J4147" s="129" t="s">
        <v>487</v>
      </c>
      <c r="K4147" s="134">
        <v>5</v>
      </c>
      <c r="L4147" s="108"/>
      <c r="M4147" s="81">
        <v>13119</v>
      </c>
      <c r="N4147" s="135">
        <v>12486</v>
      </c>
      <c r="O4147" s="136">
        <v>12621</v>
      </c>
      <c r="P4147" s="135">
        <v>13617</v>
      </c>
      <c r="Q4147" s="136">
        <v>14251</v>
      </c>
      <c r="R4147" s="135">
        <v>15198</v>
      </c>
      <c r="S4147" s="136">
        <v>14869</v>
      </c>
      <c r="T4147" s="135">
        <v>14420</v>
      </c>
      <c r="U4147" s="136">
        <v>14112</v>
      </c>
      <c r="V4147" s="135">
        <v>16028</v>
      </c>
      <c r="W4147" s="136">
        <v>17193</v>
      </c>
      <c r="X4147" s="135">
        <v>17623</v>
      </c>
      <c r="Y4147" s="136">
        <v>17446</v>
      </c>
      <c r="Z4147" s="135">
        <v>15997</v>
      </c>
      <c r="AA4147" s="136">
        <v>17204</v>
      </c>
      <c r="AB4147" s="135">
        <v>18374</v>
      </c>
      <c r="AC4147" s="136">
        <v>19539</v>
      </c>
      <c r="AD4147" s="135">
        <v>19089</v>
      </c>
      <c r="AE4147" s="137">
        <v>18293</v>
      </c>
      <c r="AF4147" s="138">
        <v>17346</v>
      </c>
    </row>
    <row r="4148" spans="2:32">
      <c r="B4148" s="114">
        <v>4110</v>
      </c>
      <c r="C4148" s="115">
        <v>4110</v>
      </c>
      <c r="D4148" s="116">
        <v>172</v>
      </c>
      <c r="E4148" s="117">
        <v>6</v>
      </c>
      <c r="F4148" s="118">
        <v>21</v>
      </c>
      <c r="G4148" s="119" t="s">
        <v>487</v>
      </c>
      <c r="H4148" s="120">
        <v>6</v>
      </c>
      <c r="I4148" s="115">
        <v>20</v>
      </c>
      <c r="J4148" s="116" t="s">
        <v>487</v>
      </c>
      <c r="K4148" s="121">
        <v>6</v>
      </c>
      <c r="L4148" s="108"/>
      <c r="M4148" s="122">
        <v>14026</v>
      </c>
      <c r="N4148" s="123">
        <v>12733</v>
      </c>
      <c r="O4148" s="124">
        <v>12649</v>
      </c>
      <c r="P4148" s="123">
        <v>14518</v>
      </c>
      <c r="Q4148" s="124">
        <v>15070</v>
      </c>
      <c r="R4148" s="123">
        <v>15973</v>
      </c>
      <c r="S4148" s="124">
        <v>15508</v>
      </c>
      <c r="T4148" s="123">
        <v>14390</v>
      </c>
      <c r="U4148" s="124">
        <v>13868</v>
      </c>
      <c r="V4148" s="123">
        <v>16560</v>
      </c>
      <c r="W4148" s="124">
        <v>17613</v>
      </c>
      <c r="X4148" s="123">
        <v>17915</v>
      </c>
      <c r="Y4148" s="124">
        <v>17588</v>
      </c>
      <c r="Z4148" s="123">
        <v>15394</v>
      </c>
      <c r="AA4148" s="124">
        <v>17550</v>
      </c>
      <c r="AB4148" s="123">
        <v>18565</v>
      </c>
      <c r="AC4148" s="124">
        <v>19583</v>
      </c>
      <c r="AD4148" s="123">
        <v>18980</v>
      </c>
      <c r="AE4148" s="125">
        <v>17587</v>
      </c>
      <c r="AF4148" s="126">
        <v>16576</v>
      </c>
    </row>
    <row r="4149" spans="2:32">
      <c r="B4149" s="127">
        <v>4111</v>
      </c>
      <c r="C4149" s="128">
        <v>4111</v>
      </c>
      <c r="D4149" s="129">
        <v>172</v>
      </c>
      <c r="E4149" s="130">
        <v>6</v>
      </c>
      <c r="F4149" s="131">
        <v>21</v>
      </c>
      <c r="G4149" s="132" t="s">
        <v>487</v>
      </c>
      <c r="H4149" s="133">
        <v>6</v>
      </c>
      <c r="I4149" s="128">
        <v>20</v>
      </c>
      <c r="J4149" s="129" t="s">
        <v>487</v>
      </c>
      <c r="K4149" s="134">
        <v>7</v>
      </c>
      <c r="L4149" s="108"/>
      <c r="M4149" s="81">
        <v>15345</v>
      </c>
      <c r="N4149" s="135">
        <v>13407</v>
      </c>
      <c r="O4149" s="136">
        <v>12991</v>
      </c>
      <c r="P4149" s="135">
        <v>15641</v>
      </c>
      <c r="Q4149" s="136">
        <v>16249</v>
      </c>
      <c r="R4149" s="135">
        <v>17135</v>
      </c>
      <c r="S4149" s="136">
        <v>16621</v>
      </c>
      <c r="T4149" s="135">
        <v>14834</v>
      </c>
      <c r="U4149" s="136">
        <v>14043</v>
      </c>
      <c r="V4149" s="135">
        <v>17502</v>
      </c>
      <c r="W4149" s="136">
        <v>18448</v>
      </c>
      <c r="X4149" s="135">
        <v>18755</v>
      </c>
      <c r="Y4149" s="136">
        <v>18255</v>
      </c>
      <c r="Z4149" s="135">
        <v>15258</v>
      </c>
      <c r="AA4149" s="136">
        <v>18240</v>
      </c>
      <c r="AB4149" s="135">
        <v>19134</v>
      </c>
      <c r="AC4149" s="136">
        <v>20137</v>
      </c>
      <c r="AD4149" s="135">
        <v>19465</v>
      </c>
      <c r="AE4149" s="137">
        <v>17526</v>
      </c>
      <c r="AF4149" s="138">
        <v>16344</v>
      </c>
    </row>
    <row r="4150" spans="2:32">
      <c r="B4150" s="114">
        <v>4112</v>
      </c>
      <c r="C4150" s="115">
        <v>4112</v>
      </c>
      <c r="D4150" s="116">
        <v>172</v>
      </c>
      <c r="E4150" s="117">
        <v>6</v>
      </c>
      <c r="F4150" s="118">
        <v>21</v>
      </c>
      <c r="G4150" s="119" t="s">
        <v>487</v>
      </c>
      <c r="H4150" s="120">
        <v>6</v>
      </c>
      <c r="I4150" s="115">
        <v>20</v>
      </c>
      <c r="J4150" s="116" t="s">
        <v>487</v>
      </c>
      <c r="K4150" s="121">
        <v>8</v>
      </c>
      <c r="L4150" s="108"/>
      <c r="M4150" s="122">
        <v>16230</v>
      </c>
      <c r="N4150" s="123">
        <v>14521</v>
      </c>
      <c r="O4150" s="124">
        <v>13691</v>
      </c>
      <c r="P4150" s="123">
        <v>16421</v>
      </c>
      <c r="Q4150" s="124">
        <v>17149</v>
      </c>
      <c r="R4150" s="123">
        <v>17995</v>
      </c>
      <c r="S4150" s="124">
        <v>17602</v>
      </c>
      <c r="T4150" s="123">
        <v>15903</v>
      </c>
      <c r="U4150" s="124">
        <v>14681</v>
      </c>
      <c r="V4150" s="123">
        <v>18303</v>
      </c>
      <c r="W4150" s="124">
        <v>19234</v>
      </c>
      <c r="X4150" s="123">
        <v>19489</v>
      </c>
      <c r="Y4150" s="124">
        <v>19016</v>
      </c>
      <c r="Z4150" s="123">
        <v>15821</v>
      </c>
      <c r="AA4150" s="124">
        <v>18872</v>
      </c>
      <c r="AB4150" s="123">
        <v>19708</v>
      </c>
      <c r="AC4150" s="124">
        <v>20773</v>
      </c>
      <c r="AD4150" s="123">
        <v>20179</v>
      </c>
      <c r="AE4150" s="125">
        <v>18382</v>
      </c>
      <c r="AF4150" s="126">
        <v>16901</v>
      </c>
    </row>
    <row r="4151" spans="2:32">
      <c r="B4151" s="127">
        <v>4113</v>
      </c>
      <c r="C4151" s="128">
        <v>4113</v>
      </c>
      <c r="D4151" s="129">
        <v>172</v>
      </c>
      <c r="E4151" s="130">
        <v>6</v>
      </c>
      <c r="F4151" s="131">
        <v>21</v>
      </c>
      <c r="G4151" s="132" t="s">
        <v>487</v>
      </c>
      <c r="H4151" s="133">
        <v>6</v>
      </c>
      <c r="I4151" s="128">
        <v>20</v>
      </c>
      <c r="J4151" s="129" t="s">
        <v>487</v>
      </c>
      <c r="K4151" s="134">
        <v>9</v>
      </c>
      <c r="L4151" s="108"/>
      <c r="M4151" s="81">
        <v>16561</v>
      </c>
      <c r="N4151" s="135">
        <v>15324</v>
      </c>
      <c r="O4151" s="136">
        <v>14383</v>
      </c>
      <c r="P4151" s="135">
        <v>16746</v>
      </c>
      <c r="Q4151" s="136">
        <v>17662</v>
      </c>
      <c r="R4151" s="135">
        <v>18399</v>
      </c>
      <c r="S4151" s="136">
        <v>18042</v>
      </c>
      <c r="T4151" s="135">
        <v>16711</v>
      </c>
      <c r="U4151" s="136">
        <v>15327</v>
      </c>
      <c r="V4151" s="135">
        <v>18739</v>
      </c>
      <c r="W4151" s="136">
        <v>19703</v>
      </c>
      <c r="X4151" s="135">
        <v>19862</v>
      </c>
      <c r="Y4151" s="136">
        <v>19398</v>
      </c>
      <c r="Z4151" s="135">
        <v>16442</v>
      </c>
      <c r="AA4151" s="136">
        <v>19165</v>
      </c>
      <c r="AB4151" s="135">
        <v>20046</v>
      </c>
      <c r="AC4151" s="136">
        <v>21136</v>
      </c>
      <c r="AD4151" s="135">
        <v>20550</v>
      </c>
      <c r="AE4151" s="137">
        <v>19028</v>
      </c>
      <c r="AF4151" s="138">
        <v>17518</v>
      </c>
    </row>
    <row r="4152" spans="2:32">
      <c r="B4152" s="114">
        <v>4114</v>
      </c>
      <c r="C4152" s="115">
        <v>4114</v>
      </c>
      <c r="D4152" s="116">
        <v>172</v>
      </c>
      <c r="E4152" s="117">
        <v>6</v>
      </c>
      <c r="F4152" s="118">
        <v>21</v>
      </c>
      <c r="G4152" s="119" t="s">
        <v>487</v>
      </c>
      <c r="H4152" s="120">
        <v>6</v>
      </c>
      <c r="I4152" s="115">
        <v>20</v>
      </c>
      <c r="J4152" s="116" t="s">
        <v>487</v>
      </c>
      <c r="K4152" s="121">
        <v>10</v>
      </c>
      <c r="L4152" s="108"/>
      <c r="M4152" s="122">
        <v>16833</v>
      </c>
      <c r="N4152" s="123">
        <v>15832</v>
      </c>
      <c r="O4152" s="124">
        <v>14950</v>
      </c>
      <c r="P4152" s="123">
        <v>17103</v>
      </c>
      <c r="Q4152" s="124">
        <v>18221</v>
      </c>
      <c r="R4152" s="123">
        <v>18703</v>
      </c>
      <c r="S4152" s="124">
        <v>18458</v>
      </c>
      <c r="T4152" s="123">
        <v>17300</v>
      </c>
      <c r="U4152" s="124">
        <v>15988</v>
      </c>
      <c r="V4152" s="123">
        <v>19408</v>
      </c>
      <c r="W4152" s="124">
        <v>20345</v>
      </c>
      <c r="X4152" s="123">
        <v>20276</v>
      </c>
      <c r="Y4152" s="124">
        <v>19933</v>
      </c>
      <c r="Z4152" s="123">
        <v>17175</v>
      </c>
      <c r="AA4152" s="124">
        <v>19697</v>
      </c>
      <c r="AB4152" s="123">
        <v>20804</v>
      </c>
      <c r="AC4152" s="124">
        <v>21868</v>
      </c>
      <c r="AD4152" s="123">
        <v>21143</v>
      </c>
      <c r="AE4152" s="125">
        <v>19780</v>
      </c>
      <c r="AF4152" s="126">
        <v>18307</v>
      </c>
    </row>
    <row r="4153" spans="2:32">
      <c r="B4153" s="127">
        <v>4115</v>
      </c>
      <c r="C4153" s="128">
        <v>4115</v>
      </c>
      <c r="D4153" s="129">
        <v>172</v>
      </c>
      <c r="E4153" s="130">
        <v>6</v>
      </c>
      <c r="F4153" s="131">
        <v>21</v>
      </c>
      <c r="G4153" s="132" t="s">
        <v>487</v>
      </c>
      <c r="H4153" s="133">
        <v>6</v>
      </c>
      <c r="I4153" s="128">
        <v>20</v>
      </c>
      <c r="J4153" s="129" t="s">
        <v>487</v>
      </c>
      <c r="K4153" s="134">
        <v>11</v>
      </c>
      <c r="L4153" s="108"/>
      <c r="M4153" s="81">
        <v>16909</v>
      </c>
      <c r="N4153" s="135">
        <v>16061</v>
      </c>
      <c r="O4153" s="136">
        <v>15300</v>
      </c>
      <c r="P4153" s="135">
        <v>17337</v>
      </c>
      <c r="Q4153" s="136">
        <v>18574</v>
      </c>
      <c r="R4153" s="135">
        <v>18860</v>
      </c>
      <c r="S4153" s="136">
        <v>18649</v>
      </c>
      <c r="T4153" s="135">
        <v>17632</v>
      </c>
      <c r="U4153" s="136">
        <v>16423</v>
      </c>
      <c r="V4153" s="135">
        <v>19861</v>
      </c>
      <c r="W4153" s="136">
        <v>20773</v>
      </c>
      <c r="X4153" s="135">
        <v>20559</v>
      </c>
      <c r="Y4153" s="136">
        <v>20249</v>
      </c>
      <c r="Z4153" s="135">
        <v>17678</v>
      </c>
      <c r="AA4153" s="136">
        <v>20104</v>
      </c>
      <c r="AB4153" s="135">
        <v>21348</v>
      </c>
      <c r="AC4153" s="136">
        <v>22394</v>
      </c>
      <c r="AD4153" s="135">
        <v>21514</v>
      </c>
      <c r="AE4153" s="137">
        <v>20277</v>
      </c>
      <c r="AF4153" s="138">
        <v>18859</v>
      </c>
    </row>
    <row r="4154" spans="2:32">
      <c r="B4154" s="114">
        <v>4116</v>
      </c>
      <c r="C4154" s="115">
        <v>4116</v>
      </c>
      <c r="D4154" s="116">
        <v>172</v>
      </c>
      <c r="E4154" s="117">
        <v>6</v>
      </c>
      <c r="F4154" s="118">
        <v>21</v>
      </c>
      <c r="G4154" s="119" t="s">
        <v>487</v>
      </c>
      <c r="H4154" s="120">
        <v>6</v>
      </c>
      <c r="I4154" s="115">
        <v>20</v>
      </c>
      <c r="J4154" s="116" t="s">
        <v>487</v>
      </c>
      <c r="K4154" s="121">
        <v>12</v>
      </c>
      <c r="L4154" s="108"/>
      <c r="M4154" s="122">
        <v>16832</v>
      </c>
      <c r="N4154" s="123">
        <v>16084</v>
      </c>
      <c r="O4154" s="124">
        <v>15469</v>
      </c>
      <c r="P4154" s="123">
        <v>17417</v>
      </c>
      <c r="Q4154" s="124">
        <v>18742</v>
      </c>
      <c r="R4154" s="123">
        <v>18808</v>
      </c>
      <c r="S4154" s="124">
        <v>18653</v>
      </c>
      <c r="T4154" s="123">
        <v>17695</v>
      </c>
      <c r="U4154" s="124">
        <v>16639</v>
      </c>
      <c r="V4154" s="123">
        <v>20065</v>
      </c>
      <c r="W4154" s="124">
        <v>21120</v>
      </c>
      <c r="X4154" s="123">
        <v>20582</v>
      </c>
      <c r="Y4154" s="124">
        <v>20333</v>
      </c>
      <c r="Z4154" s="123">
        <v>17922</v>
      </c>
      <c r="AA4154" s="124">
        <v>20268</v>
      </c>
      <c r="AB4154" s="123">
        <v>21603</v>
      </c>
      <c r="AC4154" s="124">
        <v>22813</v>
      </c>
      <c r="AD4154" s="123">
        <v>21622</v>
      </c>
      <c r="AE4154" s="125">
        <v>20407</v>
      </c>
      <c r="AF4154" s="126">
        <v>19123</v>
      </c>
    </row>
    <row r="4155" spans="2:32">
      <c r="B4155" s="127">
        <v>4117</v>
      </c>
      <c r="C4155" s="128">
        <v>4117</v>
      </c>
      <c r="D4155" s="129">
        <v>172</v>
      </c>
      <c r="E4155" s="130">
        <v>6</v>
      </c>
      <c r="F4155" s="131">
        <v>21</v>
      </c>
      <c r="G4155" s="132" t="s">
        <v>487</v>
      </c>
      <c r="H4155" s="133">
        <v>6</v>
      </c>
      <c r="I4155" s="128">
        <v>20</v>
      </c>
      <c r="J4155" s="129" t="s">
        <v>487</v>
      </c>
      <c r="K4155" s="134">
        <v>13</v>
      </c>
      <c r="L4155" s="108"/>
      <c r="M4155" s="81">
        <v>16967</v>
      </c>
      <c r="N4155" s="135">
        <v>16146</v>
      </c>
      <c r="O4155" s="136">
        <v>15650</v>
      </c>
      <c r="P4155" s="135">
        <v>17706</v>
      </c>
      <c r="Q4155" s="136">
        <v>19082</v>
      </c>
      <c r="R4155" s="135">
        <v>18961</v>
      </c>
      <c r="S4155" s="136">
        <v>18891</v>
      </c>
      <c r="T4155" s="135">
        <v>17777</v>
      </c>
      <c r="U4155" s="136">
        <v>16838</v>
      </c>
      <c r="V4155" s="135">
        <v>20422</v>
      </c>
      <c r="W4155" s="136">
        <v>21472</v>
      </c>
      <c r="X4155" s="135">
        <v>20770</v>
      </c>
      <c r="Y4155" s="136">
        <v>20590</v>
      </c>
      <c r="Z4155" s="135">
        <v>18132</v>
      </c>
      <c r="AA4155" s="136">
        <v>20593</v>
      </c>
      <c r="AB4155" s="135">
        <v>21977</v>
      </c>
      <c r="AC4155" s="136">
        <v>23169</v>
      </c>
      <c r="AD4155" s="135">
        <v>21888</v>
      </c>
      <c r="AE4155" s="137">
        <v>20517</v>
      </c>
      <c r="AF4155" s="138">
        <v>19340</v>
      </c>
    </row>
    <row r="4156" spans="2:32">
      <c r="B4156" s="114">
        <v>4118</v>
      </c>
      <c r="C4156" s="115">
        <v>4118</v>
      </c>
      <c r="D4156" s="116">
        <v>172</v>
      </c>
      <c r="E4156" s="117">
        <v>6</v>
      </c>
      <c r="F4156" s="118">
        <v>21</v>
      </c>
      <c r="G4156" s="119" t="s">
        <v>487</v>
      </c>
      <c r="H4156" s="120">
        <v>6</v>
      </c>
      <c r="I4156" s="115">
        <v>20</v>
      </c>
      <c r="J4156" s="116" t="s">
        <v>487</v>
      </c>
      <c r="K4156" s="121">
        <v>14</v>
      </c>
      <c r="L4156" s="108"/>
      <c r="M4156" s="122">
        <v>17039</v>
      </c>
      <c r="N4156" s="123">
        <v>16176</v>
      </c>
      <c r="O4156" s="124">
        <v>15831</v>
      </c>
      <c r="P4156" s="123">
        <v>17849</v>
      </c>
      <c r="Q4156" s="124">
        <v>19308</v>
      </c>
      <c r="R4156" s="123">
        <v>19083</v>
      </c>
      <c r="S4156" s="124">
        <v>18962</v>
      </c>
      <c r="T4156" s="123">
        <v>17795</v>
      </c>
      <c r="U4156" s="124">
        <v>17007</v>
      </c>
      <c r="V4156" s="123">
        <v>20639</v>
      </c>
      <c r="W4156" s="124">
        <v>21596</v>
      </c>
      <c r="X4156" s="123">
        <v>20859</v>
      </c>
      <c r="Y4156" s="124">
        <v>20622</v>
      </c>
      <c r="Z4156" s="123">
        <v>18286</v>
      </c>
      <c r="AA4156" s="124">
        <v>20711</v>
      </c>
      <c r="AB4156" s="123">
        <v>22160</v>
      </c>
      <c r="AC4156" s="124">
        <v>23259</v>
      </c>
      <c r="AD4156" s="123">
        <v>21899</v>
      </c>
      <c r="AE4156" s="125">
        <v>20491</v>
      </c>
      <c r="AF4156" s="126">
        <v>19481</v>
      </c>
    </row>
    <row r="4157" spans="2:32">
      <c r="B4157" s="127">
        <v>4119</v>
      </c>
      <c r="C4157" s="128">
        <v>4119</v>
      </c>
      <c r="D4157" s="129">
        <v>172</v>
      </c>
      <c r="E4157" s="130">
        <v>6</v>
      </c>
      <c r="F4157" s="131">
        <v>21</v>
      </c>
      <c r="G4157" s="132" t="s">
        <v>487</v>
      </c>
      <c r="H4157" s="133">
        <v>6</v>
      </c>
      <c r="I4157" s="128">
        <v>20</v>
      </c>
      <c r="J4157" s="129" t="s">
        <v>487</v>
      </c>
      <c r="K4157" s="134">
        <v>15</v>
      </c>
      <c r="L4157" s="108"/>
      <c r="M4157" s="81">
        <v>17003</v>
      </c>
      <c r="N4157" s="135">
        <v>16175</v>
      </c>
      <c r="O4157" s="136">
        <v>15913</v>
      </c>
      <c r="P4157" s="135">
        <v>17883</v>
      </c>
      <c r="Q4157" s="136">
        <v>19414</v>
      </c>
      <c r="R4157" s="135">
        <v>19035</v>
      </c>
      <c r="S4157" s="136">
        <v>18908</v>
      </c>
      <c r="T4157" s="135">
        <v>17789</v>
      </c>
      <c r="U4157" s="136">
        <v>17087</v>
      </c>
      <c r="V4157" s="135">
        <v>20735</v>
      </c>
      <c r="W4157" s="136">
        <v>21686</v>
      </c>
      <c r="X4157" s="135">
        <v>20784</v>
      </c>
      <c r="Y4157" s="136">
        <v>20534</v>
      </c>
      <c r="Z4157" s="135">
        <v>18366</v>
      </c>
      <c r="AA4157" s="136">
        <v>20725</v>
      </c>
      <c r="AB4157" s="135">
        <v>22226</v>
      </c>
      <c r="AC4157" s="136">
        <v>23318</v>
      </c>
      <c r="AD4157" s="135">
        <v>21794</v>
      </c>
      <c r="AE4157" s="137">
        <v>20456</v>
      </c>
      <c r="AF4157" s="138">
        <v>19559</v>
      </c>
    </row>
    <row r="4158" spans="2:32">
      <c r="B4158" s="114">
        <v>4120</v>
      </c>
      <c r="C4158" s="115">
        <v>4120</v>
      </c>
      <c r="D4158" s="116">
        <v>172</v>
      </c>
      <c r="E4158" s="117">
        <v>6</v>
      </c>
      <c r="F4158" s="118">
        <v>21</v>
      </c>
      <c r="G4158" s="119" t="s">
        <v>487</v>
      </c>
      <c r="H4158" s="120">
        <v>6</v>
      </c>
      <c r="I4158" s="115">
        <v>20</v>
      </c>
      <c r="J4158" s="116" t="s">
        <v>487</v>
      </c>
      <c r="K4158" s="121">
        <v>16</v>
      </c>
      <c r="L4158" s="108"/>
      <c r="M4158" s="122">
        <v>17304</v>
      </c>
      <c r="N4158" s="123">
        <v>16419</v>
      </c>
      <c r="O4158" s="124">
        <v>16338</v>
      </c>
      <c r="P4158" s="123">
        <v>18124</v>
      </c>
      <c r="Q4158" s="124">
        <v>19963</v>
      </c>
      <c r="R4158" s="123">
        <v>19281</v>
      </c>
      <c r="S4158" s="124">
        <v>19102</v>
      </c>
      <c r="T4158" s="123">
        <v>18015</v>
      </c>
      <c r="U4158" s="124">
        <v>17479</v>
      </c>
      <c r="V4158" s="123">
        <v>21358</v>
      </c>
      <c r="W4158" s="124">
        <v>21840</v>
      </c>
      <c r="X4158" s="123">
        <v>20909</v>
      </c>
      <c r="Y4158" s="124">
        <v>20621</v>
      </c>
      <c r="Z4158" s="123">
        <v>18698</v>
      </c>
      <c r="AA4158" s="124">
        <v>20858</v>
      </c>
      <c r="AB4158" s="123">
        <v>22850</v>
      </c>
      <c r="AC4158" s="124">
        <v>23394</v>
      </c>
      <c r="AD4158" s="123">
        <v>21827</v>
      </c>
      <c r="AE4158" s="125">
        <v>20583</v>
      </c>
      <c r="AF4158" s="126">
        <v>19874</v>
      </c>
    </row>
    <row r="4159" spans="2:32">
      <c r="B4159" s="127">
        <v>4121</v>
      </c>
      <c r="C4159" s="128">
        <v>4121</v>
      </c>
      <c r="D4159" s="129">
        <v>172</v>
      </c>
      <c r="E4159" s="130">
        <v>6</v>
      </c>
      <c r="F4159" s="131">
        <v>21</v>
      </c>
      <c r="G4159" s="132" t="s">
        <v>487</v>
      </c>
      <c r="H4159" s="133">
        <v>6</v>
      </c>
      <c r="I4159" s="128">
        <v>20</v>
      </c>
      <c r="J4159" s="129" t="s">
        <v>487</v>
      </c>
      <c r="K4159" s="134">
        <v>17</v>
      </c>
      <c r="L4159" s="108"/>
      <c r="M4159" s="81">
        <v>17529</v>
      </c>
      <c r="N4159" s="135">
        <v>16709</v>
      </c>
      <c r="O4159" s="136">
        <v>16683</v>
      </c>
      <c r="P4159" s="135">
        <v>18258</v>
      </c>
      <c r="Q4159" s="136">
        <v>20127</v>
      </c>
      <c r="R4159" s="135">
        <v>19441</v>
      </c>
      <c r="S4159" s="136">
        <v>19280</v>
      </c>
      <c r="T4159" s="135">
        <v>18330</v>
      </c>
      <c r="U4159" s="136">
        <v>17918</v>
      </c>
      <c r="V4159" s="135">
        <v>21507</v>
      </c>
      <c r="W4159" s="136">
        <v>21942</v>
      </c>
      <c r="X4159" s="135">
        <v>21151</v>
      </c>
      <c r="Y4159" s="136">
        <v>20789</v>
      </c>
      <c r="Z4159" s="135">
        <v>19170</v>
      </c>
      <c r="AA4159" s="136">
        <v>21058</v>
      </c>
      <c r="AB4159" s="135">
        <v>22968</v>
      </c>
      <c r="AC4159" s="136">
        <v>23515</v>
      </c>
      <c r="AD4159" s="135">
        <v>22008</v>
      </c>
      <c r="AE4159" s="137">
        <v>20957</v>
      </c>
      <c r="AF4159" s="138">
        <v>20356</v>
      </c>
    </row>
    <row r="4160" spans="2:32">
      <c r="B4160" s="114">
        <v>4122</v>
      </c>
      <c r="C4160" s="115">
        <v>4122</v>
      </c>
      <c r="D4160" s="116">
        <v>172</v>
      </c>
      <c r="E4160" s="117">
        <v>6</v>
      </c>
      <c r="F4160" s="118">
        <v>21</v>
      </c>
      <c r="G4160" s="119" t="s">
        <v>487</v>
      </c>
      <c r="H4160" s="120">
        <v>6</v>
      </c>
      <c r="I4160" s="115">
        <v>20</v>
      </c>
      <c r="J4160" s="116" t="s">
        <v>487</v>
      </c>
      <c r="K4160" s="121">
        <v>18</v>
      </c>
      <c r="L4160" s="108"/>
      <c r="M4160" s="122">
        <v>17463</v>
      </c>
      <c r="N4160" s="123">
        <v>16458</v>
      </c>
      <c r="O4160" s="124">
        <v>16875</v>
      </c>
      <c r="P4160" s="123">
        <v>18189</v>
      </c>
      <c r="Q4160" s="124">
        <v>20004</v>
      </c>
      <c r="R4160" s="123">
        <v>19600</v>
      </c>
      <c r="S4160" s="124">
        <v>19454</v>
      </c>
      <c r="T4160" s="123">
        <v>18394</v>
      </c>
      <c r="U4160" s="124">
        <v>18306</v>
      </c>
      <c r="V4160" s="123">
        <v>21449</v>
      </c>
      <c r="W4160" s="124">
        <v>21809</v>
      </c>
      <c r="X4160" s="123">
        <v>21559</v>
      </c>
      <c r="Y4160" s="124">
        <v>21269</v>
      </c>
      <c r="Z4160" s="123">
        <v>19802</v>
      </c>
      <c r="AA4160" s="124">
        <v>21302</v>
      </c>
      <c r="AB4160" s="123">
        <v>23042</v>
      </c>
      <c r="AC4160" s="124">
        <v>23511</v>
      </c>
      <c r="AD4160" s="123">
        <v>22595</v>
      </c>
      <c r="AE4160" s="125">
        <v>21380</v>
      </c>
      <c r="AF4160" s="126">
        <v>21043</v>
      </c>
    </row>
    <row r="4161" spans="2:32">
      <c r="B4161" s="127">
        <v>4123</v>
      </c>
      <c r="C4161" s="128">
        <v>4123</v>
      </c>
      <c r="D4161" s="129">
        <v>172</v>
      </c>
      <c r="E4161" s="130">
        <v>6</v>
      </c>
      <c r="F4161" s="131">
        <v>21</v>
      </c>
      <c r="G4161" s="132" t="s">
        <v>487</v>
      </c>
      <c r="H4161" s="133">
        <v>6</v>
      </c>
      <c r="I4161" s="128">
        <v>20</v>
      </c>
      <c r="J4161" s="129" t="s">
        <v>487</v>
      </c>
      <c r="K4161" s="134">
        <v>19</v>
      </c>
      <c r="L4161" s="108"/>
      <c r="M4161" s="81">
        <v>17313</v>
      </c>
      <c r="N4161" s="135">
        <v>16281</v>
      </c>
      <c r="O4161" s="136">
        <v>16850</v>
      </c>
      <c r="P4161" s="135">
        <v>18288</v>
      </c>
      <c r="Q4161" s="136">
        <v>20010</v>
      </c>
      <c r="R4161" s="135">
        <v>19609</v>
      </c>
      <c r="S4161" s="136">
        <v>19407</v>
      </c>
      <c r="T4161" s="135">
        <v>18365</v>
      </c>
      <c r="U4161" s="136">
        <v>18448</v>
      </c>
      <c r="V4161" s="135">
        <v>21586</v>
      </c>
      <c r="W4161" s="136">
        <v>22095</v>
      </c>
      <c r="X4161" s="135">
        <v>21905</v>
      </c>
      <c r="Y4161" s="136">
        <v>21679</v>
      </c>
      <c r="Z4161" s="135">
        <v>20218</v>
      </c>
      <c r="AA4161" s="136">
        <v>21879</v>
      </c>
      <c r="AB4161" s="135">
        <v>23573</v>
      </c>
      <c r="AC4161" s="136">
        <v>24049</v>
      </c>
      <c r="AD4161" s="135">
        <v>23204</v>
      </c>
      <c r="AE4161" s="137">
        <v>21806</v>
      </c>
      <c r="AF4161" s="138">
        <v>21565</v>
      </c>
    </row>
    <row r="4162" spans="2:32">
      <c r="B4162" s="114">
        <v>4124</v>
      </c>
      <c r="C4162" s="115">
        <v>4124</v>
      </c>
      <c r="D4162" s="116">
        <v>172</v>
      </c>
      <c r="E4162" s="117">
        <v>6</v>
      </c>
      <c r="F4162" s="118">
        <v>21</v>
      </c>
      <c r="G4162" s="119" t="s">
        <v>487</v>
      </c>
      <c r="H4162" s="120">
        <v>6</v>
      </c>
      <c r="I4162" s="115">
        <v>20</v>
      </c>
      <c r="J4162" s="116" t="s">
        <v>487</v>
      </c>
      <c r="K4162" s="121">
        <v>20</v>
      </c>
      <c r="L4162" s="108"/>
      <c r="M4162" s="122">
        <v>17209</v>
      </c>
      <c r="N4162" s="123">
        <v>16241</v>
      </c>
      <c r="O4162" s="124">
        <v>16817</v>
      </c>
      <c r="P4162" s="123">
        <v>18504</v>
      </c>
      <c r="Q4162" s="124">
        <v>19819</v>
      </c>
      <c r="R4162" s="123">
        <v>19650</v>
      </c>
      <c r="S4162" s="124">
        <v>19207</v>
      </c>
      <c r="T4162" s="123">
        <v>18431</v>
      </c>
      <c r="U4162" s="124">
        <v>18534</v>
      </c>
      <c r="V4162" s="123">
        <v>21683</v>
      </c>
      <c r="W4162" s="124">
        <v>22323</v>
      </c>
      <c r="X4162" s="123">
        <v>22346</v>
      </c>
      <c r="Y4162" s="124">
        <v>21916</v>
      </c>
      <c r="Z4162" s="123">
        <v>20600</v>
      </c>
      <c r="AA4162" s="124">
        <v>22566</v>
      </c>
      <c r="AB4162" s="123">
        <v>24074</v>
      </c>
      <c r="AC4162" s="124">
        <v>24689</v>
      </c>
      <c r="AD4162" s="123">
        <v>23682</v>
      </c>
      <c r="AE4162" s="125">
        <v>22531</v>
      </c>
      <c r="AF4162" s="126">
        <v>22041</v>
      </c>
    </row>
    <row r="4163" spans="2:32">
      <c r="B4163" s="127">
        <v>4125</v>
      </c>
      <c r="C4163" s="128">
        <v>4125</v>
      </c>
      <c r="D4163" s="129">
        <v>172</v>
      </c>
      <c r="E4163" s="130">
        <v>6</v>
      </c>
      <c r="F4163" s="131">
        <v>21</v>
      </c>
      <c r="G4163" s="132" t="s">
        <v>487</v>
      </c>
      <c r="H4163" s="133">
        <v>6</v>
      </c>
      <c r="I4163" s="128">
        <v>20</v>
      </c>
      <c r="J4163" s="129" t="s">
        <v>487</v>
      </c>
      <c r="K4163" s="134">
        <v>21</v>
      </c>
      <c r="L4163" s="108"/>
      <c r="M4163" s="81">
        <v>16437</v>
      </c>
      <c r="N4163" s="135">
        <v>16069</v>
      </c>
      <c r="O4163" s="136">
        <v>16353</v>
      </c>
      <c r="P4163" s="135">
        <v>18081</v>
      </c>
      <c r="Q4163" s="136">
        <v>19158</v>
      </c>
      <c r="R4163" s="135">
        <v>19021</v>
      </c>
      <c r="S4163" s="136">
        <v>18854</v>
      </c>
      <c r="T4163" s="135">
        <v>18535</v>
      </c>
      <c r="U4163" s="136">
        <v>18333</v>
      </c>
      <c r="V4163" s="135">
        <v>21337</v>
      </c>
      <c r="W4163" s="136">
        <v>22635</v>
      </c>
      <c r="X4163" s="135">
        <v>22215</v>
      </c>
      <c r="Y4163" s="136">
        <v>22117</v>
      </c>
      <c r="Z4163" s="135">
        <v>20753</v>
      </c>
      <c r="AA4163" s="136">
        <v>22751</v>
      </c>
      <c r="AB4163" s="135">
        <v>24178</v>
      </c>
      <c r="AC4163" s="136">
        <v>25424</v>
      </c>
      <c r="AD4163" s="135">
        <v>24173</v>
      </c>
      <c r="AE4163" s="137">
        <v>23393</v>
      </c>
      <c r="AF4163" s="138">
        <v>22371</v>
      </c>
    </row>
    <row r="4164" spans="2:32">
      <c r="B4164" s="114">
        <v>4126</v>
      </c>
      <c r="C4164" s="115">
        <v>4126</v>
      </c>
      <c r="D4164" s="116">
        <v>172</v>
      </c>
      <c r="E4164" s="117">
        <v>6</v>
      </c>
      <c r="F4164" s="118">
        <v>21</v>
      </c>
      <c r="G4164" s="119" t="s">
        <v>487</v>
      </c>
      <c r="H4164" s="120">
        <v>6</v>
      </c>
      <c r="I4164" s="115">
        <v>20</v>
      </c>
      <c r="J4164" s="116" t="s">
        <v>487</v>
      </c>
      <c r="K4164" s="121">
        <v>22</v>
      </c>
      <c r="L4164" s="108"/>
      <c r="M4164" s="122">
        <v>15632</v>
      </c>
      <c r="N4164" s="123">
        <v>15630</v>
      </c>
      <c r="O4164" s="124">
        <v>15856</v>
      </c>
      <c r="P4164" s="123">
        <v>17288</v>
      </c>
      <c r="Q4164" s="124">
        <v>18351</v>
      </c>
      <c r="R4164" s="123">
        <v>18296</v>
      </c>
      <c r="S4164" s="124">
        <v>18260</v>
      </c>
      <c r="T4164" s="123">
        <v>18283</v>
      </c>
      <c r="U4164" s="124">
        <v>17996</v>
      </c>
      <c r="V4164" s="123">
        <v>20759</v>
      </c>
      <c r="W4164" s="124">
        <v>22151</v>
      </c>
      <c r="X4164" s="123">
        <v>21789</v>
      </c>
      <c r="Y4164" s="124">
        <v>21852</v>
      </c>
      <c r="Z4164" s="123">
        <v>20632</v>
      </c>
      <c r="AA4164" s="124">
        <v>22343</v>
      </c>
      <c r="AB4164" s="123">
        <v>23871</v>
      </c>
      <c r="AC4164" s="124">
        <v>25221</v>
      </c>
      <c r="AD4164" s="123">
        <v>24099</v>
      </c>
      <c r="AE4164" s="125">
        <v>23604</v>
      </c>
      <c r="AF4164" s="126">
        <v>22387</v>
      </c>
    </row>
    <row r="4165" spans="2:32">
      <c r="B4165" s="127">
        <v>4127</v>
      </c>
      <c r="C4165" s="128">
        <v>4127</v>
      </c>
      <c r="D4165" s="129">
        <v>172</v>
      </c>
      <c r="E4165" s="130">
        <v>6</v>
      </c>
      <c r="F4165" s="131">
        <v>21</v>
      </c>
      <c r="G4165" s="132" t="s">
        <v>487</v>
      </c>
      <c r="H4165" s="133">
        <v>6</v>
      </c>
      <c r="I4165" s="128">
        <v>20</v>
      </c>
      <c r="J4165" s="129" t="s">
        <v>487</v>
      </c>
      <c r="K4165" s="134">
        <v>23</v>
      </c>
      <c r="L4165" s="108"/>
      <c r="M4165" s="81">
        <v>14475</v>
      </c>
      <c r="N4165" s="135">
        <v>14726</v>
      </c>
      <c r="O4165" s="136">
        <v>14953</v>
      </c>
      <c r="P4165" s="135">
        <v>16092</v>
      </c>
      <c r="Q4165" s="136">
        <v>17031</v>
      </c>
      <c r="R4165" s="135">
        <v>17096</v>
      </c>
      <c r="S4165" s="136">
        <v>17116</v>
      </c>
      <c r="T4165" s="135">
        <v>17401</v>
      </c>
      <c r="U4165" s="136">
        <v>17157</v>
      </c>
      <c r="V4165" s="135">
        <v>19513</v>
      </c>
      <c r="W4165" s="136">
        <v>20988</v>
      </c>
      <c r="X4165" s="135">
        <v>20702</v>
      </c>
      <c r="Y4165" s="136">
        <v>20815</v>
      </c>
      <c r="Z4165" s="135">
        <v>19856</v>
      </c>
      <c r="AA4165" s="136">
        <v>21235</v>
      </c>
      <c r="AB4165" s="135">
        <v>22722</v>
      </c>
      <c r="AC4165" s="136">
        <v>24179</v>
      </c>
      <c r="AD4165" s="135">
        <v>23122</v>
      </c>
      <c r="AE4165" s="137">
        <v>22893</v>
      </c>
      <c r="AF4165" s="138">
        <v>21655</v>
      </c>
    </row>
    <row r="4166" spans="2:32">
      <c r="B4166" s="114">
        <v>4128</v>
      </c>
      <c r="C4166" s="115">
        <v>4128</v>
      </c>
      <c r="D4166" s="116">
        <v>172</v>
      </c>
      <c r="E4166" s="117">
        <v>6</v>
      </c>
      <c r="F4166" s="118">
        <v>21</v>
      </c>
      <c r="G4166" s="119" t="s">
        <v>487</v>
      </c>
      <c r="H4166" s="120">
        <v>6</v>
      </c>
      <c r="I4166" s="115">
        <v>20</v>
      </c>
      <c r="J4166" s="116" t="s">
        <v>487</v>
      </c>
      <c r="K4166" s="121">
        <v>24</v>
      </c>
      <c r="L4166" s="108"/>
      <c r="M4166" s="122">
        <v>13559</v>
      </c>
      <c r="N4166" s="123">
        <v>13878</v>
      </c>
      <c r="O4166" s="124">
        <v>14184</v>
      </c>
      <c r="P4166" s="123">
        <v>15055</v>
      </c>
      <c r="Q4166" s="124">
        <v>15985</v>
      </c>
      <c r="R4166" s="123">
        <v>16094</v>
      </c>
      <c r="S4166" s="124">
        <v>16117</v>
      </c>
      <c r="T4166" s="123">
        <v>16550</v>
      </c>
      <c r="U4166" s="124">
        <v>16399</v>
      </c>
      <c r="V4166" s="123">
        <v>18495</v>
      </c>
      <c r="W4166" s="124">
        <v>19876</v>
      </c>
      <c r="X4166" s="123">
        <v>19723</v>
      </c>
      <c r="Y4166" s="124">
        <v>19871</v>
      </c>
      <c r="Z4166" s="123">
        <v>19133</v>
      </c>
      <c r="AA4166" s="124">
        <v>20163</v>
      </c>
      <c r="AB4166" s="123">
        <v>21762</v>
      </c>
      <c r="AC4166" s="124">
        <v>23102</v>
      </c>
      <c r="AD4166" s="123">
        <v>22219</v>
      </c>
      <c r="AE4166" s="125">
        <v>22120</v>
      </c>
      <c r="AF4166" s="126">
        <v>20947</v>
      </c>
    </row>
    <row r="4167" spans="2:32">
      <c r="B4167" s="127">
        <v>4129</v>
      </c>
      <c r="C4167" s="128">
        <v>4129</v>
      </c>
      <c r="D4167" s="129">
        <v>173</v>
      </c>
      <c r="E4167" s="130">
        <v>6</v>
      </c>
      <c r="F4167" s="131">
        <v>22</v>
      </c>
      <c r="G4167" s="132" t="s">
        <v>487</v>
      </c>
      <c r="H4167" s="133">
        <v>6</v>
      </c>
      <c r="I4167" s="128">
        <v>21</v>
      </c>
      <c r="J4167" s="129" t="s">
        <v>487</v>
      </c>
      <c r="K4167" s="134">
        <v>1</v>
      </c>
      <c r="L4167" s="108"/>
      <c r="M4167" s="81">
        <v>12514</v>
      </c>
      <c r="N4167" s="135">
        <v>12881</v>
      </c>
      <c r="O4167" s="136">
        <v>13409</v>
      </c>
      <c r="P4167" s="135">
        <v>14381</v>
      </c>
      <c r="Q4167" s="136">
        <v>15324</v>
      </c>
      <c r="R4167" s="135">
        <v>14890</v>
      </c>
      <c r="S4167" s="136">
        <v>15262</v>
      </c>
      <c r="T4167" s="135">
        <v>15123</v>
      </c>
      <c r="U4167" s="136">
        <v>15524</v>
      </c>
      <c r="V4167" s="135">
        <v>18022</v>
      </c>
      <c r="W4167" s="136">
        <v>19557</v>
      </c>
      <c r="X4167" s="135">
        <v>18466</v>
      </c>
      <c r="Y4167" s="136">
        <v>18775</v>
      </c>
      <c r="Z4167" s="135">
        <v>18198</v>
      </c>
      <c r="AA4167" s="136">
        <v>19956</v>
      </c>
      <c r="AB4167" s="135">
        <v>21494</v>
      </c>
      <c r="AC4167" s="136">
        <v>22876</v>
      </c>
      <c r="AD4167" s="135">
        <v>20995</v>
      </c>
      <c r="AE4167" s="137">
        <v>19863</v>
      </c>
      <c r="AF4167" s="138">
        <v>19994</v>
      </c>
    </row>
    <row r="4168" spans="2:32">
      <c r="B4168" s="114">
        <v>4130</v>
      </c>
      <c r="C4168" s="115">
        <v>4130</v>
      </c>
      <c r="D4168" s="116">
        <v>173</v>
      </c>
      <c r="E4168" s="117">
        <v>6</v>
      </c>
      <c r="F4168" s="118">
        <v>22</v>
      </c>
      <c r="G4168" s="119" t="s">
        <v>487</v>
      </c>
      <c r="H4168" s="120">
        <v>6</v>
      </c>
      <c r="I4168" s="115">
        <v>21</v>
      </c>
      <c r="J4168" s="116" t="s">
        <v>487</v>
      </c>
      <c r="K4168" s="121">
        <v>2</v>
      </c>
      <c r="L4168" s="108"/>
      <c r="M4168" s="122">
        <v>12193</v>
      </c>
      <c r="N4168" s="123">
        <v>12495</v>
      </c>
      <c r="O4168" s="124">
        <v>13124</v>
      </c>
      <c r="P4168" s="123">
        <v>14002</v>
      </c>
      <c r="Q4168" s="124">
        <v>14880</v>
      </c>
      <c r="R4168" s="123">
        <v>14478</v>
      </c>
      <c r="S4168" s="124">
        <v>14814</v>
      </c>
      <c r="T4168" s="123">
        <v>14657</v>
      </c>
      <c r="U4168" s="124">
        <v>15156</v>
      </c>
      <c r="V4168" s="123">
        <v>17463</v>
      </c>
      <c r="W4168" s="124">
        <v>18881</v>
      </c>
      <c r="X4168" s="123">
        <v>17919</v>
      </c>
      <c r="Y4168" s="124">
        <v>18203</v>
      </c>
      <c r="Z4168" s="123">
        <v>17726</v>
      </c>
      <c r="AA4168" s="124">
        <v>19374</v>
      </c>
      <c r="AB4168" s="123">
        <v>20808</v>
      </c>
      <c r="AC4168" s="124">
        <v>22073</v>
      </c>
      <c r="AD4168" s="123">
        <v>20344</v>
      </c>
      <c r="AE4168" s="125">
        <v>19210</v>
      </c>
      <c r="AF4168" s="126">
        <v>19468</v>
      </c>
    </row>
    <row r="4169" spans="2:32">
      <c r="B4169" s="127">
        <v>4131</v>
      </c>
      <c r="C4169" s="128">
        <v>4131</v>
      </c>
      <c r="D4169" s="129">
        <v>173</v>
      </c>
      <c r="E4169" s="130">
        <v>6</v>
      </c>
      <c r="F4169" s="131">
        <v>22</v>
      </c>
      <c r="G4169" s="132" t="s">
        <v>487</v>
      </c>
      <c r="H4169" s="133">
        <v>6</v>
      </c>
      <c r="I4169" s="128">
        <v>21</v>
      </c>
      <c r="J4169" s="129" t="s">
        <v>487</v>
      </c>
      <c r="K4169" s="134">
        <v>3</v>
      </c>
      <c r="L4169" s="108"/>
      <c r="M4169" s="81">
        <v>12039</v>
      </c>
      <c r="N4169" s="135">
        <v>12257</v>
      </c>
      <c r="O4169" s="136">
        <v>13007</v>
      </c>
      <c r="P4169" s="135">
        <v>13745</v>
      </c>
      <c r="Q4169" s="136">
        <v>14630</v>
      </c>
      <c r="R4169" s="135">
        <v>14316</v>
      </c>
      <c r="S4169" s="136">
        <v>14506</v>
      </c>
      <c r="T4169" s="135">
        <v>14347</v>
      </c>
      <c r="U4169" s="136">
        <v>14965</v>
      </c>
      <c r="V4169" s="135">
        <v>17097</v>
      </c>
      <c r="W4169" s="136">
        <v>18393</v>
      </c>
      <c r="X4169" s="135">
        <v>17594</v>
      </c>
      <c r="Y4169" s="136">
        <v>17736</v>
      </c>
      <c r="Z4169" s="135">
        <v>17420</v>
      </c>
      <c r="AA4169" s="136">
        <v>18883</v>
      </c>
      <c r="AB4169" s="135">
        <v>20286</v>
      </c>
      <c r="AC4169" s="136">
        <v>21445</v>
      </c>
      <c r="AD4169" s="135">
        <v>19797</v>
      </c>
      <c r="AE4169" s="137">
        <v>18697</v>
      </c>
      <c r="AF4169" s="138">
        <v>19098</v>
      </c>
    </row>
    <row r="4170" spans="2:32">
      <c r="B4170" s="114">
        <v>4132</v>
      </c>
      <c r="C4170" s="115">
        <v>4132</v>
      </c>
      <c r="D4170" s="116">
        <v>173</v>
      </c>
      <c r="E4170" s="117">
        <v>6</v>
      </c>
      <c r="F4170" s="118">
        <v>22</v>
      </c>
      <c r="G4170" s="119" t="s">
        <v>487</v>
      </c>
      <c r="H4170" s="120">
        <v>6</v>
      </c>
      <c r="I4170" s="115">
        <v>21</v>
      </c>
      <c r="J4170" s="116" t="s">
        <v>487</v>
      </c>
      <c r="K4170" s="121">
        <v>4</v>
      </c>
      <c r="L4170" s="108"/>
      <c r="M4170" s="122">
        <v>12047</v>
      </c>
      <c r="N4170" s="123">
        <v>12090</v>
      </c>
      <c r="O4170" s="124">
        <v>12991</v>
      </c>
      <c r="P4170" s="123">
        <v>13690</v>
      </c>
      <c r="Q4170" s="124">
        <v>14531</v>
      </c>
      <c r="R4170" s="123">
        <v>14213</v>
      </c>
      <c r="S4170" s="124">
        <v>14253</v>
      </c>
      <c r="T4170" s="123">
        <v>14027</v>
      </c>
      <c r="U4170" s="124">
        <v>14773</v>
      </c>
      <c r="V4170" s="123">
        <v>16741</v>
      </c>
      <c r="W4170" s="124">
        <v>17905</v>
      </c>
      <c r="X4170" s="123">
        <v>17117</v>
      </c>
      <c r="Y4170" s="124">
        <v>17116</v>
      </c>
      <c r="Z4170" s="123">
        <v>16973</v>
      </c>
      <c r="AA4170" s="124">
        <v>18290</v>
      </c>
      <c r="AB4170" s="123">
        <v>19588</v>
      </c>
      <c r="AC4170" s="124">
        <v>20636</v>
      </c>
      <c r="AD4170" s="123">
        <v>18967</v>
      </c>
      <c r="AE4170" s="125">
        <v>17926</v>
      </c>
      <c r="AF4170" s="126">
        <v>18500</v>
      </c>
    </row>
    <row r="4171" spans="2:32">
      <c r="B4171" s="127">
        <v>4133</v>
      </c>
      <c r="C4171" s="128">
        <v>4133</v>
      </c>
      <c r="D4171" s="129">
        <v>173</v>
      </c>
      <c r="E4171" s="130">
        <v>6</v>
      </c>
      <c r="F4171" s="131">
        <v>22</v>
      </c>
      <c r="G4171" s="132" t="s">
        <v>487</v>
      </c>
      <c r="H4171" s="133">
        <v>6</v>
      </c>
      <c r="I4171" s="128">
        <v>21</v>
      </c>
      <c r="J4171" s="129" t="s">
        <v>487</v>
      </c>
      <c r="K4171" s="134">
        <v>5</v>
      </c>
      <c r="L4171" s="108"/>
      <c r="M4171" s="81">
        <v>12261</v>
      </c>
      <c r="N4171" s="135">
        <v>11932</v>
      </c>
      <c r="O4171" s="136">
        <v>13218</v>
      </c>
      <c r="P4171" s="135">
        <v>13879</v>
      </c>
      <c r="Q4171" s="136">
        <v>14669</v>
      </c>
      <c r="R4171" s="135">
        <v>14296</v>
      </c>
      <c r="S4171" s="136">
        <v>13922</v>
      </c>
      <c r="T4171" s="135">
        <v>13639</v>
      </c>
      <c r="U4171" s="136">
        <v>14812</v>
      </c>
      <c r="V4171" s="135">
        <v>16576</v>
      </c>
      <c r="W4171" s="136">
        <v>17717</v>
      </c>
      <c r="X4171" s="135">
        <v>16791</v>
      </c>
      <c r="Y4171" s="136">
        <v>16349</v>
      </c>
      <c r="Z4171" s="135">
        <v>16683</v>
      </c>
      <c r="AA4171" s="136">
        <v>17878</v>
      </c>
      <c r="AB4171" s="135">
        <v>19029</v>
      </c>
      <c r="AC4171" s="136">
        <v>20071</v>
      </c>
      <c r="AD4171" s="135">
        <v>17955</v>
      </c>
      <c r="AE4171" s="137">
        <v>17017</v>
      </c>
      <c r="AF4171" s="138">
        <v>18034</v>
      </c>
    </row>
    <row r="4172" spans="2:32">
      <c r="B4172" s="114">
        <v>4134</v>
      </c>
      <c r="C4172" s="115">
        <v>4134</v>
      </c>
      <c r="D4172" s="116">
        <v>173</v>
      </c>
      <c r="E4172" s="117">
        <v>6</v>
      </c>
      <c r="F4172" s="118">
        <v>22</v>
      </c>
      <c r="G4172" s="119" t="s">
        <v>487</v>
      </c>
      <c r="H4172" s="120">
        <v>6</v>
      </c>
      <c r="I4172" s="115">
        <v>21</v>
      </c>
      <c r="J4172" s="116" t="s">
        <v>487</v>
      </c>
      <c r="K4172" s="121">
        <v>6</v>
      </c>
      <c r="L4172" s="108"/>
      <c r="M4172" s="122">
        <v>13130</v>
      </c>
      <c r="N4172" s="123">
        <v>11996</v>
      </c>
      <c r="O4172" s="124">
        <v>14139</v>
      </c>
      <c r="P4172" s="123">
        <v>14729</v>
      </c>
      <c r="Q4172" s="124">
        <v>15496</v>
      </c>
      <c r="R4172" s="123">
        <v>14976</v>
      </c>
      <c r="S4172" s="124">
        <v>13960</v>
      </c>
      <c r="T4172" s="123">
        <v>13468</v>
      </c>
      <c r="U4172" s="124">
        <v>15518</v>
      </c>
      <c r="V4172" s="123">
        <v>17069</v>
      </c>
      <c r="W4172" s="124">
        <v>18259</v>
      </c>
      <c r="X4172" s="123">
        <v>17023</v>
      </c>
      <c r="Y4172" s="124">
        <v>15896</v>
      </c>
      <c r="Z4172" s="123">
        <v>17074</v>
      </c>
      <c r="AA4172" s="124">
        <v>18108</v>
      </c>
      <c r="AB4172" s="123">
        <v>19119</v>
      </c>
      <c r="AC4172" s="124">
        <v>20182</v>
      </c>
      <c r="AD4172" s="123">
        <v>17264</v>
      </c>
      <c r="AE4172" s="125">
        <v>16249</v>
      </c>
      <c r="AF4172" s="126">
        <v>18275</v>
      </c>
    </row>
    <row r="4173" spans="2:32">
      <c r="B4173" s="127">
        <v>4135</v>
      </c>
      <c r="C4173" s="128">
        <v>4135</v>
      </c>
      <c r="D4173" s="129">
        <v>173</v>
      </c>
      <c r="E4173" s="130">
        <v>6</v>
      </c>
      <c r="F4173" s="131">
        <v>22</v>
      </c>
      <c r="G4173" s="132" t="s">
        <v>487</v>
      </c>
      <c r="H4173" s="133">
        <v>6</v>
      </c>
      <c r="I4173" s="128">
        <v>21</v>
      </c>
      <c r="J4173" s="129" t="s">
        <v>487</v>
      </c>
      <c r="K4173" s="134">
        <v>7</v>
      </c>
      <c r="L4173" s="108"/>
      <c r="M4173" s="81">
        <v>14416</v>
      </c>
      <c r="N4173" s="135">
        <v>12391</v>
      </c>
      <c r="O4173" s="136">
        <v>15350</v>
      </c>
      <c r="P4173" s="135">
        <v>15998</v>
      </c>
      <c r="Q4173" s="136">
        <v>16736</v>
      </c>
      <c r="R4173" s="135">
        <v>16177</v>
      </c>
      <c r="S4173" s="136">
        <v>14514</v>
      </c>
      <c r="T4173" s="135">
        <v>13757</v>
      </c>
      <c r="U4173" s="136">
        <v>16515</v>
      </c>
      <c r="V4173" s="135">
        <v>18028</v>
      </c>
      <c r="W4173" s="136">
        <v>19343</v>
      </c>
      <c r="X4173" s="135">
        <v>17815</v>
      </c>
      <c r="Y4173" s="136">
        <v>16079</v>
      </c>
      <c r="Z4173" s="135">
        <v>17842</v>
      </c>
      <c r="AA4173" s="136">
        <v>18768</v>
      </c>
      <c r="AB4173" s="135">
        <v>19761</v>
      </c>
      <c r="AC4173" s="136">
        <v>20946</v>
      </c>
      <c r="AD4173" s="135">
        <v>17265</v>
      </c>
      <c r="AE4173" s="137">
        <v>16072</v>
      </c>
      <c r="AF4173" s="138">
        <v>18968</v>
      </c>
    </row>
    <row r="4174" spans="2:32">
      <c r="B4174" s="114">
        <v>4136</v>
      </c>
      <c r="C4174" s="115">
        <v>4136</v>
      </c>
      <c r="D4174" s="116">
        <v>173</v>
      </c>
      <c r="E4174" s="117">
        <v>6</v>
      </c>
      <c r="F4174" s="118">
        <v>22</v>
      </c>
      <c r="G4174" s="119" t="s">
        <v>487</v>
      </c>
      <c r="H4174" s="120">
        <v>6</v>
      </c>
      <c r="I4174" s="115">
        <v>21</v>
      </c>
      <c r="J4174" s="116" t="s">
        <v>487</v>
      </c>
      <c r="K4174" s="121">
        <v>8</v>
      </c>
      <c r="L4174" s="108"/>
      <c r="M4174" s="122">
        <v>15174</v>
      </c>
      <c r="N4174" s="123">
        <v>12939</v>
      </c>
      <c r="O4174" s="124">
        <v>15974</v>
      </c>
      <c r="P4174" s="123">
        <v>16763</v>
      </c>
      <c r="Q4174" s="124">
        <v>17441</v>
      </c>
      <c r="R4174" s="123">
        <v>16992</v>
      </c>
      <c r="S4174" s="124">
        <v>15436</v>
      </c>
      <c r="T4174" s="123">
        <v>14274</v>
      </c>
      <c r="U4174" s="124">
        <v>17102</v>
      </c>
      <c r="V4174" s="123">
        <v>18689</v>
      </c>
      <c r="W4174" s="124">
        <v>20338</v>
      </c>
      <c r="X4174" s="123">
        <v>18453</v>
      </c>
      <c r="Y4174" s="124">
        <v>16830</v>
      </c>
      <c r="Z4174" s="123">
        <v>18318</v>
      </c>
      <c r="AA4174" s="124">
        <v>19194</v>
      </c>
      <c r="AB4174" s="123">
        <v>20258</v>
      </c>
      <c r="AC4174" s="124">
        <v>21864</v>
      </c>
      <c r="AD4174" s="123">
        <v>17955</v>
      </c>
      <c r="AE4174" s="125">
        <v>16458</v>
      </c>
      <c r="AF4174" s="126">
        <v>19441</v>
      </c>
    </row>
    <row r="4175" spans="2:32">
      <c r="B4175" s="127">
        <v>4137</v>
      </c>
      <c r="C4175" s="128">
        <v>4137</v>
      </c>
      <c r="D4175" s="129">
        <v>173</v>
      </c>
      <c r="E4175" s="130">
        <v>6</v>
      </c>
      <c r="F4175" s="131">
        <v>22</v>
      </c>
      <c r="G4175" s="132" t="s">
        <v>487</v>
      </c>
      <c r="H4175" s="133">
        <v>6</v>
      </c>
      <c r="I4175" s="128">
        <v>21</v>
      </c>
      <c r="J4175" s="129" t="s">
        <v>487</v>
      </c>
      <c r="K4175" s="134">
        <v>9</v>
      </c>
      <c r="L4175" s="108"/>
      <c r="M4175" s="81">
        <v>15525</v>
      </c>
      <c r="N4175" s="135">
        <v>13531</v>
      </c>
      <c r="O4175" s="136">
        <v>16221</v>
      </c>
      <c r="P4175" s="135">
        <v>17185</v>
      </c>
      <c r="Q4175" s="136">
        <v>17825</v>
      </c>
      <c r="R4175" s="135">
        <v>17332</v>
      </c>
      <c r="S4175" s="136">
        <v>16146</v>
      </c>
      <c r="T4175" s="135">
        <v>14845</v>
      </c>
      <c r="U4175" s="136">
        <v>17344</v>
      </c>
      <c r="V4175" s="135">
        <v>19080</v>
      </c>
      <c r="W4175" s="136">
        <v>21198</v>
      </c>
      <c r="X4175" s="135">
        <v>18755</v>
      </c>
      <c r="Y4175" s="136">
        <v>17401</v>
      </c>
      <c r="Z4175" s="135">
        <v>18508</v>
      </c>
      <c r="AA4175" s="136">
        <v>19442</v>
      </c>
      <c r="AB4175" s="135">
        <v>20531</v>
      </c>
      <c r="AC4175" s="136">
        <v>22750</v>
      </c>
      <c r="AD4175" s="135">
        <v>18487</v>
      </c>
      <c r="AE4175" s="137">
        <v>16971</v>
      </c>
      <c r="AF4175" s="138">
        <v>19626</v>
      </c>
    </row>
    <row r="4176" spans="2:32">
      <c r="B4176" s="114">
        <v>4138</v>
      </c>
      <c r="C4176" s="115">
        <v>4138</v>
      </c>
      <c r="D4176" s="116">
        <v>173</v>
      </c>
      <c r="E4176" s="117">
        <v>6</v>
      </c>
      <c r="F4176" s="118">
        <v>22</v>
      </c>
      <c r="G4176" s="119" t="s">
        <v>487</v>
      </c>
      <c r="H4176" s="120">
        <v>6</v>
      </c>
      <c r="I4176" s="115">
        <v>21</v>
      </c>
      <c r="J4176" s="116" t="s">
        <v>487</v>
      </c>
      <c r="K4176" s="121">
        <v>10</v>
      </c>
      <c r="L4176" s="108"/>
      <c r="M4176" s="122">
        <v>15713</v>
      </c>
      <c r="N4176" s="123">
        <v>13957</v>
      </c>
      <c r="O4176" s="124">
        <v>16430</v>
      </c>
      <c r="P4176" s="123">
        <v>17587</v>
      </c>
      <c r="Q4176" s="124">
        <v>18201</v>
      </c>
      <c r="R4176" s="123">
        <v>17584</v>
      </c>
      <c r="S4176" s="124">
        <v>16576</v>
      </c>
      <c r="T4176" s="123">
        <v>15350</v>
      </c>
      <c r="U4176" s="124">
        <v>17655</v>
      </c>
      <c r="V4176" s="123">
        <v>19566</v>
      </c>
      <c r="W4176" s="124">
        <v>22115</v>
      </c>
      <c r="X4176" s="123">
        <v>19124</v>
      </c>
      <c r="Y4176" s="124">
        <v>17944</v>
      </c>
      <c r="Z4176" s="123">
        <v>18887</v>
      </c>
      <c r="AA4176" s="124">
        <v>20048</v>
      </c>
      <c r="AB4176" s="123">
        <v>21110</v>
      </c>
      <c r="AC4176" s="124">
        <v>23758</v>
      </c>
      <c r="AD4176" s="123">
        <v>19091</v>
      </c>
      <c r="AE4176" s="125">
        <v>17615</v>
      </c>
      <c r="AF4176" s="126">
        <v>20062</v>
      </c>
    </row>
    <row r="4177" spans="2:32">
      <c r="B4177" s="127">
        <v>4139</v>
      </c>
      <c r="C4177" s="128">
        <v>4139</v>
      </c>
      <c r="D4177" s="129">
        <v>173</v>
      </c>
      <c r="E4177" s="130">
        <v>6</v>
      </c>
      <c r="F4177" s="131">
        <v>22</v>
      </c>
      <c r="G4177" s="132" t="s">
        <v>487</v>
      </c>
      <c r="H4177" s="133">
        <v>6</v>
      </c>
      <c r="I4177" s="128">
        <v>21</v>
      </c>
      <c r="J4177" s="129" t="s">
        <v>487</v>
      </c>
      <c r="K4177" s="134">
        <v>11</v>
      </c>
      <c r="L4177" s="108"/>
      <c r="M4177" s="81">
        <v>15670</v>
      </c>
      <c r="N4177" s="135">
        <v>14186</v>
      </c>
      <c r="O4177" s="136">
        <v>16524</v>
      </c>
      <c r="P4177" s="135">
        <v>17785</v>
      </c>
      <c r="Q4177" s="136">
        <v>18371</v>
      </c>
      <c r="R4177" s="135">
        <v>17622</v>
      </c>
      <c r="S4177" s="136">
        <v>16759</v>
      </c>
      <c r="T4177" s="135">
        <v>15633</v>
      </c>
      <c r="U4177" s="136">
        <v>17833</v>
      </c>
      <c r="V4177" s="135">
        <v>19846</v>
      </c>
      <c r="W4177" s="136">
        <v>22746</v>
      </c>
      <c r="X4177" s="135">
        <v>19280</v>
      </c>
      <c r="Y4177" s="136">
        <v>18237</v>
      </c>
      <c r="Z4177" s="135">
        <v>19151</v>
      </c>
      <c r="AA4177" s="136">
        <v>20443</v>
      </c>
      <c r="AB4177" s="135">
        <v>21486</v>
      </c>
      <c r="AC4177" s="136">
        <v>24471</v>
      </c>
      <c r="AD4177" s="135">
        <v>19453</v>
      </c>
      <c r="AE4177" s="137">
        <v>18029</v>
      </c>
      <c r="AF4177" s="138">
        <v>20378</v>
      </c>
    </row>
    <row r="4178" spans="2:32">
      <c r="B4178" s="114">
        <v>4140</v>
      </c>
      <c r="C4178" s="115">
        <v>4140</v>
      </c>
      <c r="D4178" s="116">
        <v>173</v>
      </c>
      <c r="E4178" s="117">
        <v>6</v>
      </c>
      <c r="F4178" s="118">
        <v>22</v>
      </c>
      <c r="G4178" s="119" t="s">
        <v>487</v>
      </c>
      <c r="H4178" s="120">
        <v>6</v>
      </c>
      <c r="I4178" s="115">
        <v>21</v>
      </c>
      <c r="J4178" s="116" t="s">
        <v>487</v>
      </c>
      <c r="K4178" s="121">
        <v>12</v>
      </c>
      <c r="L4178" s="108"/>
      <c r="M4178" s="122">
        <v>15512</v>
      </c>
      <c r="N4178" s="123">
        <v>14215</v>
      </c>
      <c r="O4178" s="124">
        <v>16461</v>
      </c>
      <c r="P4178" s="123">
        <v>17796</v>
      </c>
      <c r="Q4178" s="124">
        <v>18506</v>
      </c>
      <c r="R4178" s="123">
        <v>17482</v>
      </c>
      <c r="S4178" s="124">
        <v>16676</v>
      </c>
      <c r="T4178" s="123">
        <v>15691</v>
      </c>
      <c r="U4178" s="124">
        <v>17809</v>
      </c>
      <c r="V4178" s="123">
        <v>20046</v>
      </c>
      <c r="W4178" s="124">
        <v>23132</v>
      </c>
      <c r="X4178" s="123">
        <v>19207</v>
      </c>
      <c r="Y4178" s="124">
        <v>18206</v>
      </c>
      <c r="Z4178" s="123">
        <v>19172</v>
      </c>
      <c r="AA4178" s="124">
        <v>20555</v>
      </c>
      <c r="AB4178" s="123">
        <v>21747</v>
      </c>
      <c r="AC4178" s="124">
        <v>24924</v>
      </c>
      <c r="AD4178" s="123">
        <v>19443</v>
      </c>
      <c r="AE4178" s="125">
        <v>18154</v>
      </c>
      <c r="AF4178" s="126">
        <v>20427</v>
      </c>
    </row>
    <row r="4179" spans="2:32">
      <c r="B4179" s="127">
        <v>4141</v>
      </c>
      <c r="C4179" s="128">
        <v>4141</v>
      </c>
      <c r="D4179" s="129">
        <v>173</v>
      </c>
      <c r="E4179" s="130">
        <v>6</v>
      </c>
      <c r="F4179" s="131">
        <v>22</v>
      </c>
      <c r="G4179" s="132" t="s">
        <v>487</v>
      </c>
      <c r="H4179" s="133">
        <v>6</v>
      </c>
      <c r="I4179" s="128">
        <v>21</v>
      </c>
      <c r="J4179" s="129" t="s">
        <v>487</v>
      </c>
      <c r="K4179" s="134">
        <v>13</v>
      </c>
      <c r="L4179" s="108"/>
      <c r="M4179" s="81">
        <v>15685</v>
      </c>
      <c r="N4179" s="135">
        <v>14363</v>
      </c>
      <c r="O4179" s="136">
        <v>16711</v>
      </c>
      <c r="P4179" s="135">
        <v>18097</v>
      </c>
      <c r="Q4179" s="136">
        <v>18813</v>
      </c>
      <c r="R4179" s="135">
        <v>17678</v>
      </c>
      <c r="S4179" s="136">
        <v>16713</v>
      </c>
      <c r="T4179" s="135">
        <v>15849</v>
      </c>
      <c r="U4179" s="136">
        <v>18080</v>
      </c>
      <c r="V4179" s="135">
        <v>20361</v>
      </c>
      <c r="W4179" s="136">
        <v>23593</v>
      </c>
      <c r="X4179" s="135">
        <v>19427</v>
      </c>
      <c r="Y4179" s="136">
        <v>18265</v>
      </c>
      <c r="Z4179" s="135">
        <v>19464</v>
      </c>
      <c r="AA4179" s="136">
        <v>20893</v>
      </c>
      <c r="AB4179" s="135">
        <v>22064</v>
      </c>
      <c r="AC4179" s="136">
        <v>25403</v>
      </c>
      <c r="AD4179" s="135">
        <v>19508</v>
      </c>
      <c r="AE4179" s="137">
        <v>18332</v>
      </c>
      <c r="AF4179" s="138">
        <v>20722</v>
      </c>
    </row>
    <row r="4180" spans="2:32">
      <c r="B4180" s="114">
        <v>4142</v>
      </c>
      <c r="C4180" s="115">
        <v>4142</v>
      </c>
      <c r="D4180" s="116">
        <v>173</v>
      </c>
      <c r="E4180" s="117">
        <v>6</v>
      </c>
      <c r="F4180" s="118">
        <v>22</v>
      </c>
      <c r="G4180" s="119" t="s">
        <v>487</v>
      </c>
      <c r="H4180" s="120">
        <v>6</v>
      </c>
      <c r="I4180" s="115">
        <v>21</v>
      </c>
      <c r="J4180" s="116" t="s">
        <v>487</v>
      </c>
      <c r="K4180" s="121">
        <v>14</v>
      </c>
      <c r="L4180" s="108"/>
      <c r="M4180" s="122">
        <v>15638</v>
      </c>
      <c r="N4180" s="123">
        <v>14389</v>
      </c>
      <c r="O4180" s="124">
        <v>16693</v>
      </c>
      <c r="P4180" s="123">
        <v>18172</v>
      </c>
      <c r="Q4180" s="124">
        <v>18799</v>
      </c>
      <c r="R4180" s="123">
        <v>17588</v>
      </c>
      <c r="S4180" s="124">
        <v>16577</v>
      </c>
      <c r="T4180" s="123">
        <v>15868</v>
      </c>
      <c r="U4180" s="124">
        <v>18060</v>
      </c>
      <c r="V4180" s="123">
        <v>20332</v>
      </c>
      <c r="W4180" s="124">
        <v>23765</v>
      </c>
      <c r="X4180" s="123">
        <v>19307</v>
      </c>
      <c r="Y4180" s="124">
        <v>18107</v>
      </c>
      <c r="Z4180" s="123">
        <v>19426</v>
      </c>
      <c r="AA4180" s="124">
        <v>20921</v>
      </c>
      <c r="AB4180" s="123">
        <v>22004</v>
      </c>
      <c r="AC4180" s="124">
        <v>25544</v>
      </c>
      <c r="AD4180" s="123">
        <v>19326</v>
      </c>
      <c r="AE4180" s="125">
        <v>18315</v>
      </c>
      <c r="AF4180" s="126">
        <v>20675</v>
      </c>
    </row>
    <row r="4181" spans="2:32">
      <c r="B4181" s="127">
        <v>4143</v>
      </c>
      <c r="C4181" s="128">
        <v>4143</v>
      </c>
      <c r="D4181" s="129">
        <v>173</v>
      </c>
      <c r="E4181" s="130">
        <v>6</v>
      </c>
      <c r="F4181" s="131">
        <v>22</v>
      </c>
      <c r="G4181" s="132" t="s">
        <v>487</v>
      </c>
      <c r="H4181" s="133">
        <v>6</v>
      </c>
      <c r="I4181" s="128">
        <v>21</v>
      </c>
      <c r="J4181" s="129" t="s">
        <v>487</v>
      </c>
      <c r="K4181" s="134">
        <v>15</v>
      </c>
      <c r="L4181" s="108"/>
      <c r="M4181" s="81">
        <v>15868</v>
      </c>
      <c r="N4181" s="135">
        <v>14690</v>
      </c>
      <c r="O4181" s="136">
        <v>16967</v>
      </c>
      <c r="P4181" s="135">
        <v>18521</v>
      </c>
      <c r="Q4181" s="136">
        <v>19151</v>
      </c>
      <c r="R4181" s="135">
        <v>17777</v>
      </c>
      <c r="S4181" s="136">
        <v>16806</v>
      </c>
      <c r="T4181" s="135">
        <v>16190</v>
      </c>
      <c r="U4181" s="136">
        <v>18328</v>
      </c>
      <c r="V4181" s="135">
        <v>20665</v>
      </c>
      <c r="W4181" s="136">
        <v>24141</v>
      </c>
      <c r="X4181" s="135">
        <v>19469</v>
      </c>
      <c r="Y4181" s="136">
        <v>18320</v>
      </c>
      <c r="Z4181" s="135">
        <v>19681</v>
      </c>
      <c r="AA4181" s="136">
        <v>21232</v>
      </c>
      <c r="AB4181" s="135">
        <v>22308</v>
      </c>
      <c r="AC4181" s="136">
        <v>25887</v>
      </c>
      <c r="AD4181" s="135">
        <v>19523</v>
      </c>
      <c r="AE4181" s="137">
        <v>18626</v>
      </c>
      <c r="AF4181" s="138">
        <v>20927</v>
      </c>
    </row>
    <row r="4182" spans="2:32">
      <c r="B4182" s="114">
        <v>4144</v>
      </c>
      <c r="C4182" s="115">
        <v>4144</v>
      </c>
      <c r="D4182" s="116">
        <v>173</v>
      </c>
      <c r="E4182" s="117">
        <v>6</v>
      </c>
      <c r="F4182" s="118">
        <v>22</v>
      </c>
      <c r="G4182" s="119" t="s">
        <v>487</v>
      </c>
      <c r="H4182" s="120">
        <v>6</v>
      </c>
      <c r="I4182" s="115">
        <v>21</v>
      </c>
      <c r="J4182" s="116" t="s">
        <v>487</v>
      </c>
      <c r="K4182" s="121">
        <v>16</v>
      </c>
      <c r="L4182" s="108"/>
      <c r="M4182" s="122">
        <v>16165</v>
      </c>
      <c r="N4182" s="123">
        <v>15205</v>
      </c>
      <c r="O4182" s="124">
        <v>17296</v>
      </c>
      <c r="P4182" s="123">
        <v>19127</v>
      </c>
      <c r="Q4182" s="124">
        <v>19474</v>
      </c>
      <c r="R4182" s="123">
        <v>18062</v>
      </c>
      <c r="S4182" s="124">
        <v>17129</v>
      </c>
      <c r="T4182" s="123">
        <v>16676</v>
      </c>
      <c r="U4182" s="124">
        <v>18614</v>
      </c>
      <c r="V4182" s="123">
        <v>20923</v>
      </c>
      <c r="W4182" s="124">
        <v>24392</v>
      </c>
      <c r="X4182" s="123">
        <v>19659</v>
      </c>
      <c r="Y4182" s="124">
        <v>18575</v>
      </c>
      <c r="Z4182" s="123">
        <v>19912</v>
      </c>
      <c r="AA4182" s="124">
        <v>21946</v>
      </c>
      <c r="AB4182" s="123">
        <v>22475</v>
      </c>
      <c r="AC4182" s="124">
        <v>26036</v>
      </c>
      <c r="AD4182" s="123">
        <v>19738</v>
      </c>
      <c r="AE4182" s="125">
        <v>19025</v>
      </c>
      <c r="AF4182" s="126">
        <v>21130</v>
      </c>
    </row>
    <row r="4183" spans="2:32">
      <c r="B4183" s="127">
        <v>4145</v>
      </c>
      <c r="C4183" s="128">
        <v>4145</v>
      </c>
      <c r="D4183" s="129">
        <v>173</v>
      </c>
      <c r="E4183" s="130">
        <v>6</v>
      </c>
      <c r="F4183" s="131">
        <v>22</v>
      </c>
      <c r="G4183" s="132" t="s">
        <v>487</v>
      </c>
      <c r="H4183" s="133">
        <v>6</v>
      </c>
      <c r="I4183" s="128">
        <v>21</v>
      </c>
      <c r="J4183" s="129" t="s">
        <v>487</v>
      </c>
      <c r="K4183" s="134">
        <v>17</v>
      </c>
      <c r="L4183" s="108"/>
      <c r="M4183" s="81">
        <v>16368</v>
      </c>
      <c r="N4183" s="135">
        <v>15599</v>
      </c>
      <c r="O4183" s="136">
        <v>17489</v>
      </c>
      <c r="P4183" s="135">
        <v>19355</v>
      </c>
      <c r="Q4183" s="136">
        <v>19643</v>
      </c>
      <c r="R4183" s="135">
        <v>18306</v>
      </c>
      <c r="S4183" s="136">
        <v>17503</v>
      </c>
      <c r="T4183" s="135">
        <v>17170</v>
      </c>
      <c r="U4183" s="136">
        <v>18766</v>
      </c>
      <c r="V4183" s="135">
        <v>21090</v>
      </c>
      <c r="W4183" s="136">
        <v>24632</v>
      </c>
      <c r="X4183" s="135">
        <v>19877</v>
      </c>
      <c r="Y4183" s="136">
        <v>18991</v>
      </c>
      <c r="Z4183" s="135">
        <v>20169</v>
      </c>
      <c r="AA4183" s="136">
        <v>22135</v>
      </c>
      <c r="AB4183" s="135">
        <v>22662</v>
      </c>
      <c r="AC4183" s="136">
        <v>26305</v>
      </c>
      <c r="AD4183" s="135">
        <v>20179</v>
      </c>
      <c r="AE4183" s="137">
        <v>19570</v>
      </c>
      <c r="AF4183" s="138">
        <v>21416</v>
      </c>
    </row>
    <row r="4184" spans="2:32">
      <c r="B4184" s="114">
        <v>4146</v>
      </c>
      <c r="C4184" s="115">
        <v>4146</v>
      </c>
      <c r="D4184" s="116">
        <v>173</v>
      </c>
      <c r="E4184" s="117">
        <v>6</v>
      </c>
      <c r="F4184" s="118">
        <v>22</v>
      </c>
      <c r="G4184" s="119" t="s">
        <v>487</v>
      </c>
      <c r="H4184" s="120">
        <v>6</v>
      </c>
      <c r="I4184" s="115">
        <v>21</v>
      </c>
      <c r="J4184" s="116" t="s">
        <v>487</v>
      </c>
      <c r="K4184" s="121">
        <v>18</v>
      </c>
      <c r="L4184" s="108"/>
      <c r="M4184" s="122">
        <v>16540</v>
      </c>
      <c r="N4184" s="123">
        <v>15996</v>
      </c>
      <c r="O4184" s="124">
        <v>17608</v>
      </c>
      <c r="P4184" s="123">
        <v>19478</v>
      </c>
      <c r="Q4184" s="124">
        <v>19589</v>
      </c>
      <c r="R4184" s="123">
        <v>18694</v>
      </c>
      <c r="S4184" s="124">
        <v>17761</v>
      </c>
      <c r="T4184" s="123">
        <v>17749</v>
      </c>
      <c r="U4184" s="124">
        <v>19124</v>
      </c>
      <c r="V4184" s="123">
        <v>21166</v>
      </c>
      <c r="W4184" s="124">
        <v>24964</v>
      </c>
      <c r="X4184" s="123">
        <v>20553</v>
      </c>
      <c r="Y4184" s="124">
        <v>19551</v>
      </c>
      <c r="Z4184" s="123">
        <v>20647</v>
      </c>
      <c r="AA4184" s="124">
        <v>22436</v>
      </c>
      <c r="AB4184" s="123">
        <v>22890</v>
      </c>
      <c r="AC4184" s="124">
        <v>26897</v>
      </c>
      <c r="AD4184" s="123">
        <v>20845</v>
      </c>
      <c r="AE4184" s="125">
        <v>20504</v>
      </c>
      <c r="AF4184" s="126">
        <v>21957</v>
      </c>
    </row>
    <row r="4185" spans="2:32">
      <c r="B4185" s="127">
        <v>4147</v>
      </c>
      <c r="C4185" s="128">
        <v>4147</v>
      </c>
      <c r="D4185" s="129">
        <v>173</v>
      </c>
      <c r="E4185" s="130">
        <v>6</v>
      </c>
      <c r="F4185" s="131">
        <v>22</v>
      </c>
      <c r="G4185" s="132" t="s">
        <v>487</v>
      </c>
      <c r="H4185" s="133">
        <v>6</v>
      </c>
      <c r="I4185" s="128">
        <v>21</v>
      </c>
      <c r="J4185" s="129" t="s">
        <v>487</v>
      </c>
      <c r="K4185" s="134">
        <v>19</v>
      </c>
      <c r="L4185" s="108"/>
      <c r="M4185" s="81">
        <v>16553</v>
      </c>
      <c r="N4185" s="135">
        <v>16092</v>
      </c>
      <c r="O4185" s="136">
        <v>17825</v>
      </c>
      <c r="P4185" s="135">
        <v>19599</v>
      </c>
      <c r="Q4185" s="136">
        <v>19752</v>
      </c>
      <c r="R4185" s="135">
        <v>18766</v>
      </c>
      <c r="S4185" s="136">
        <v>17839</v>
      </c>
      <c r="T4185" s="135">
        <v>17988</v>
      </c>
      <c r="U4185" s="136">
        <v>19536</v>
      </c>
      <c r="V4185" s="135">
        <v>21524</v>
      </c>
      <c r="W4185" s="136">
        <v>25324</v>
      </c>
      <c r="X4185" s="135">
        <v>21044</v>
      </c>
      <c r="Y4185" s="136">
        <v>19941</v>
      </c>
      <c r="Z4185" s="135">
        <v>21332</v>
      </c>
      <c r="AA4185" s="136">
        <v>23071</v>
      </c>
      <c r="AB4185" s="135">
        <v>23541</v>
      </c>
      <c r="AC4185" s="136">
        <v>27564</v>
      </c>
      <c r="AD4185" s="135">
        <v>21410</v>
      </c>
      <c r="AE4185" s="137">
        <v>21173</v>
      </c>
      <c r="AF4185" s="138">
        <v>22744</v>
      </c>
    </row>
    <row r="4186" spans="2:32">
      <c r="B4186" s="114">
        <v>4148</v>
      </c>
      <c r="C4186" s="115">
        <v>4148</v>
      </c>
      <c r="D4186" s="116">
        <v>173</v>
      </c>
      <c r="E4186" s="117">
        <v>6</v>
      </c>
      <c r="F4186" s="118">
        <v>22</v>
      </c>
      <c r="G4186" s="119" t="s">
        <v>487</v>
      </c>
      <c r="H4186" s="120">
        <v>6</v>
      </c>
      <c r="I4186" s="115">
        <v>21</v>
      </c>
      <c r="J4186" s="116" t="s">
        <v>487</v>
      </c>
      <c r="K4186" s="121">
        <v>20</v>
      </c>
      <c r="L4186" s="108"/>
      <c r="M4186" s="122">
        <v>16182</v>
      </c>
      <c r="N4186" s="123">
        <v>16040</v>
      </c>
      <c r="O4186" s="124">
        <v>18026</v>
      </c>
      <c r="P4186" s="123">
        <v>19414</v>
      </c>
      <c r="Q4186" s="124">
        <v>19739</v>
      </c>
      <c r="R4186" s="123">
        <v>18560</v>
      </c>
      <c r="S4186" s="124">
        <v>17880</v>
      </c>
      <c r="T4186" s="123">
        <v>18059</v>
      </c>
      <c r="U4186" s="124">
        <v>19884</v>
      </c>
      <c r="V4186" s="123">
        <v>21680</v>
      </c>
      <c r="W4186" s="124">
        <v>25363</v>
      </c>
      <c r="X4186" s="123">
        <v>21249</v>
      </c>
      <c r="Y4186" s="124">
        <v>20484</v>
      </c>
      <c r="Z4186" s="123">
        <v>21992</v>
      </c>
      <c r="AA4186" s="124">
        <v>23543</v>
      </c>
      <c r="AB4186" s="123">
        <v>24187</v>
      </c>
      <c r="AC4186" s="124">
        <v>27911</v>
      </c>
      <c r="AD4186" s="123">
        <v>22153</v>
      </c>
      <c r="AE4186" s="125">
        <v>21665</v>
      </c>
      <c r="AF4186" s="126">
        <v>23489</v>
      </c>
    </row>
    <row r="4187" spans="2:32">
      <c r="B4187" s="127">
        <v>4149</v>
      </c>
      <c r="C4187" s="128">
        <v>4149</v>
      </c>
      <c r="D4187" s="129">
        <v>173</v>
      </c>
      <c r="E4187" s="130">
        <v>6</v>
      </c>
      <c r="F4187" s="131">
        <v>22</v>
      </c>
      <c r="G4187" s="132" t="s">
        <v>487</v>
      </c>
      <c r="H4187" s="133">
        <v>6</v>
      </c>
      <c r="I4187" s="128">
        <v>21</v>
      </c>
      <c r="J4187" s="129" t="s">
        <v>487</v>
      </c>
      <c r="K4187" s="134">
        <v>21</v>
      </c>
      <c r="L4187" s="108"/>
      <c r="M4187" s="81">
        <v>15703</v>
      </c>
      <c r="N4187" s="135">
        <v>15624</v>
      </c>
      <c r="O4187" s="136">
        <v>17644</v>
      </c>
      <c r="P4187" s="135">
        <v>18781</v>
      </c>
      <c r="Q4187" s="136">
        <v>19658</v>
      </c>
      <c r="R4187" s="135">
        <v>18220</v>
      </c>
      <c r="S4187" s="136">
        <v>17984</v>
      </c>
      <c r="T4187" s="135">
        <v>17854</v>
      </c>
      <c r="U4187" s="136">
        <v>19732</v>
      </c>
      <c r="V4187" s="135">
        <v>21949</v>
      </c>
      <c r="W4187" s="136">
        <v>25448</v>
      </c>
      <c r="X4187" s="135">
        <v>21421</v>
      </c>
      <c r="Y4187" s="136">
        <v>21108</v>
      </c>
      <c r="Z4187" s="135">
        <v>22193</v>
      </c>
      <c r="AA4187" s="136">
        <v>23665</v>
      </c>
      <c r="AB4187" s="135">
        <v>24939</v>
      </c>
      <c r="AC4187" s="136">
        <v>28444</v>
      </c>
      <c r="AD4187" s="135">
        <v>23063</v>
      </c>
      <c r="AE4187" s="137">
        <v>22059</v>
      </c>
      <c r="AF4187" s="138">
        <v>23850</v>
      </c>
    </row>
    <row r="4188" spans="2:32">
      <c r="B4188" s="114">
        <v>4150</v>
      </c>
      <c r="C4188" s="115">
        <v>4150</v>
      </c>
      <c r="D4188" s="116">
        <v>173</v>
      </c>
      <c r="E4188" s="117">
        <v>6</v>
      </c>
      <c r="F4188" s="118">
        <v>22</v>
      </c>
      <c r="G4188" s="119" t="s">
        <v>487</v>
      </c>
      <c r="H4188" s="120">
        <v>6</v>
      </c>
      <c r="I4188" s="115">
        <v>21</v>
      </c>
      <c r="J4188" s="116" t="s">
        <v>487</v>
      </c>
      <c r="K4188" s="121">
        <v>22</v>
      </c>
      <c r="L4188" s="108"/>
      <c r="M4188" s="122">
        <v>14944</v>
      </c>
      <c r="N4188" s="123">
        <v>15096</v>
      </c>
      <c r="O4188" s="124">
        <v>16818</v>
      </c>
      <c r="P4188" s="123">
        <v>17932</v>
      </c>
      <c r="Q4188" s="124">
        <v>18862</v>
      </c>
      <c r="R4188" s="123">
        <v>17569</v>
      </c>
      <c r="S4188" s="124">
        <v>17662</v>
      </c>
      <c r="T4188" s="123">
        <v>17465</v>
      </c>
      <c r="U4188" s="124">
        <v>19064</v>
      </c>
      <c r="V4188" s="123">
        <v>21390</v>
      </c>
      <c r="W4188" s="124">
        <v>24749</v>
      </c>
      <c r="X4188" s="123">
        <v>21079</v>
      </c>
      <c r="Y4188" s="124">
        <v>21099</v>
      </c>
      <c r="Z4188" s="123">
        <v>21729</v>
      </c>
      <c r="AA4188" s="124">
        <v>23308</v>
      </c>
      <c r="AB4188" s="123">
        <v>24684</v>
      </c>
      <c r="AC4188" s="124">
        <v>28023</v>
      </c>
      <c r="AD4188" s="123">
        <v>23232</v>
      </c>
      <c r="AE4188" s="125">
        <v>22042</v>
      </c>
      <c r="AF4188" s="126">
        <v>23508</v>
      </c>
    </row>
    <row r="4189" spans="2:32">
      <c r="B4189" s="127">
        <v>4151</v>
      </c>
      <c r="C4189" s="128">
        <v>4151</v>
      </c>
      <c r="D4189" s="129">
        <v>173</v>
      </c>
      <c r="E4189" s="130">
        <v>6</v>
      </c>
      <c r="F4189" s="131">
        <v>22</v>
      </c>
      <c r="G4189" s="132" t="s">
        <v>487</v>
      </c>
      <c r="H4189" s="133">
        <v>6</v>
      </c>
      <c r="I4189" s="128">
        <v>21</v>
      </c>
      <c r="J4189" s="129" t="s">
        <v>487</v>
      </c>
      <c r="K4189" s="134">
        <v>23</v>
      </c>
      <c r="L4189" s="108"/>
      <c r="M4189" s="81">
        <v>13792</v>
      </c>
      <c r="N4189" s="135">
        <v>14186</v>
      </c>
      <c r="O4189" s="136">
        <v>15605</v>
      </c>
      <c r="P4189" s="135">
        <v>16588</v>
      </c>
      <c r="Q4189" s="136">
        <v>17571</v>
      </c>
      <c r="R4189" s="135">
        <v>16398</v>
      </c>
      <c r="S4189" s="136">
        <v>16745</v>
      </c>
      <c r="T4189" s="135">
        <v>16578</v>
      </c>
      <c r="U4189" s="136">
        <v>17879</v>
      </c>
      <c r="V4189" s="135">
        <v>20197</v>
      </c>
      <c r="W4189" s="136">
        <v>23286</v>
      </c>
      <c r="X4189" s="135">
        <v>19991</v>
      </c>
      <c r="Y4189" s="136">
        <v>20297</v>
      </c>
      <c r="Z4189" s="135">
        <v>20593</v>
      </c>
      <c r="AA4189" s="136">
        <v>22118</v>
      </c>
      <c r="AB4189" s="135">
        <v>23605</v>
      </c>
      <c r="AC4189" s="136">
        <v>26653</v>
      </c>
      <c r="AD4189" s="135">
        <v>22491</v>
      </c>
      <c r="AE4189" s="137">
        <v>21297</v>
      </c>
      <c r="AF4189" s="138">
        <v>22409</v>
      </c>
    </row>
    <row r="4190" spans="2:32">
      <c r="B4190" s="114">
        <v>4152</v>
      </c>
      <c r="C4190" s="115">
        <v>4152</v>
      </c>
      <c r="D4190" s="116">
        <v>173</v>
      </c>
      <c r="E4190" s="117">
        <v>6</v>
      </c>
      <c r="F4190" s="118">
        <v>22</v>
      </c>
      <c r="G4190" s="119" t="s">
        <v>487</v>
      </c>
      <c r="H4190" s="120">
        <v>6</v>
      </c>
      <c r="I4190" s="115">
        <v>21</v>
      </c>
      <c r="J4190" s="116" t="s">
        <v>487</v>
      </c>
      <c r="K4190" s="121">
        <v>24</v>
      </c>
      <c r="L4190" s="108"/>
      <c r="M4190" s="122">
        <v>12908</v>
      </c>
      <c r="N4190" s="123">
        <v>13442</v>
      </c>
      <c r="O4190" s="124">
        <v>14580</v>
      </c>
      <c r="P4190" s="123">
        <v>15568</v>
      </c>
      <c r="Q4190" s="124">
        <v>16433</v>
      </c>
      <c r="R4190" s="123">
        <v>15416</v>
      </c>
      <c r="S4190" s="124">
        <v>15907</v>
      </c>
      <c r="T4190" s="123">
        <v>15814</v>
      </c>
      <c r="U4190" s="124">
        <v>16822</v>
      </c>
      <c r="V4190" s="123">
        <v>19088</v>
      </c>
      <c r="W4190" s="124">
        <v>21900</v>
      </c>
      <c r="X4190" s="123">
        <v>19054</v>
      </c>
      <c r="Y4190" s="124">
        <v>19508</v>
      </c>
      <c r="Z4190" s="123">
        <v>19524</v>
      </c>
      <c r="AA4190" s="124">
        <v>21159</v>
      </c>
      <c r="AB4190" s="123">
        <v>22547</v>
      </c>
      <c r="AC4190" s="124">
        <v>25321</v>
      </c>
      <c r="AD4190" s="123">
        <v>21735</v>
      </c>
      <c r="AE4190" s="125">
        <v>20610</v>
      </c>
      <c r="AF4190" s="126">
        <v>21351</v>
      </c>
    </row>
    <row r="4191" spans="2:32">
      <c r="B4191" s="127">
        <v>4153</v>
      </c>
      <c r="C4191" s="128">
        <v>4153</v>
      </c>
      <c r="D4191" s="129">
        <v>174</v>
      </c>
      <c r="E4191" s="130">
        <v>6</v>
      </c>
      <c r="F4191" s="131">
        <v>23</v>
      </c>
      <c r="G4191" s="132" t="s">
        <v>487</v>
      </c>
      <c r="H4191" s="133">
        <v>6</v>
      </c>
      <c r="I4191" s="128">
        <v>22</v>
      </c>
      <c r="J4191" s="129" t="s">
        <v>487</v>
      </c>
      <c r="K4191" s="134">
        <v>1</v>
      </c>
      <c r="L4191" s="108"/>
      <c r="M4191" s="81">
        <v>12586</v>
      </c>
      <c r="N4191" s="135">
        <v>12962</v>
      </c>
      <c r="O4191" s="136">
        <v>14183</v>
      </c>
      <c r="P4191" s="135">
        <v>15197</v>
      </c>
      <c r="Q4191" s="136">
        <v>16336</v>
      </c>
      <c r="R4191" s="135">
        <v>14886</v>
      </c>
      <c r="S4191" s="136">
        <v>14829</v>
      </c>
      <c r="T4191" s="135">
        <v>15236</v>
      </c>
      <c r="U4191" s="136">
        <v>16581</v>
      </c>
      <c r="V4191" s="135">
        <v>19021</v>
      </c>
      <c r="W4191" s="136">
        <v>20283</v>
      </c>
      <c r="X4191" s="135">
        <v>18281</v>
      </c>
      <c r="Y4191" s="136">
        <v>17858</v>
      </c>
      <c r="Z4191" s="135">
        <v>19551</v>
      </c>
      <c r="AA4191" s="136">
        <v>21155</v>
      </c>
      <c r="AB4191" s="135">
        <v>22593</v>
      </c>
      <c r="AC4191" s="136">
        <v>23693</v>
      </c>
      <c r="AD4191" s="135">
        <v>19775</v>
      </c>
      <c r="AE4191" s="137">
        <v>19931</v>
      </c>
      <c r="AF4191" s="138">
        <v>21514</v>
      </c>
    </row>
    <row r="4192" spans="2:32">
      <c r="B4192" s="114">
        <v>4154</v>
      </c>
      <c r="C4192" s="115">
        <v>4154</v>
      </c>
      <c r="D4192" s="116">
        <v>174</v>
      </c>
      <c r="E4192" s="117">
        <v>6</v>
      </c>
      <c r="F4192" s="118">
        <v>23</v>
      </c>
      <c r="G4192" s="119" t="s">
        <v>487</v>
      </c>
      <c r="H4192" s="120">
        <v>6</v>
      </c>
      <c r="I4192" s="115">
        <v>22</v>
      </c>
      <c r="J4192" s="116" t="s">
        <v>487</v>
      </c>
      <c r="K4192" s="121">
        <v>2</v>
      </c>
      <c r="L4192" s="108"/>
      <c r="M4192" s="122">
        <v>12274</v>
      </c>
      <c r="N4192" s="123">
        <v>12708</v>
      </c>
      <c r="O4192" s="124">
        <v>13832</v>
      </c>
      <c r="P4192" s="123">
        <v>14769</v>
      </c>
      <c r="Q4192" s="124">
        <v>15791</v>
      </c>
      <c r="R4192" s="123">
        <v>14460</v>
      </c>
      <c r="S4192" s="124">
        <v>14383</v>
      </c>
      <c r="T4192" s="123">
        <v>14890</v>
      </c>
      <c r="U4192" s="124">
        <v>16138</v>
      </c>
      <c r="V4192" s="123">
        <v>18375</v>
      </c>
      <c r="W4192" s="124">
        <v>19445</v>
      </c>
      <c r="X4192" s="123">
        <v>17738</v>
      </c>
      <c r="Y4192" s="124">
        <v>17284</v>
      </c>
      <c r="Z4192" s="123">
        <v>18991</v>
      </c>
      <c r="AA4192" s="124">
        <v>20493</v>
      </c>
      <c r="AB4192" s="123">
        <v>21804</v>
      </c>
      <c r="AC4192" s="124">
        <v>22732</v>
      </c>
      <c r="AD4192" s="123">
        <v>19135</v>
      </c>
      <c r="AE4192" s="125">
        <v>19411</v>
      </c>
      <c r="AF4192" s="126">
        <v>20888</v>
      </c>
    </row>
    <row r="4193" spans="2:32">
      <c r="B4193" s="127">
        <v>4155</v>
      </c>
      <c r="C4193" s="128">
        <v>4155</v>
      </c>
      <c r="D4193" s="129">
        <v>174</v>
      </c>
      <c r="E4193" s="130">
        <v>6</v>
      </c>
      <c r="F4193" s="131">
        <v>23</v>
      </c>
      <c r="G4193" s="132" t="s">
        <v>487</v>
      </c>
      <c r="H4193" s="133">
        <v>6</v>
      </c>
      <c r="I4193" s="128">
        <v>22</v>
      </c>
      <c r="J4193" s="129" t="s">
        <v>487</v>
      </c>
      <c r="K4193" s="134">
        <v>3</v>
      </c>
      <c r="L4193" s="108"/>
      <c r="M4193" s="81">
        <v>12064</v>
      </c>
      <c r="N4193" s="135">
        <v>12599</v>
      </c>
      <c r="O4193" s="136">
        <v>13592</v>
      </c>
      <c r="P4193" s="135">
        <v>14527</v>
      </c>
      <c r="Q4193" s="136">
        <v>15448</v>
      </c>
      <c r="R4193" s="135">
        <v>14171</v>
      </c>
      <c r="S4193" s="136">
        <v>14093</v>
      </c>
      <c r="T4193" s="135">
        <v>14716</v>
      </c>
      <c r="U4193" s="136">
        <v>15804</v>
      </c>
      <c r="V4193" s="135">
        <v>17919</v>
      </c>
      <c r="W4193" s="136">
        <v>18839</v>
      </c>
      <c r="X4193" s="135">
        <v>17298</v>
      </c>
      <c r="Y4193" s="136">
        <v>16855</v>
      </c>
      <c r="Z4193" s="135">
        <v>18524</v>
      </c>
      <c r="AA4193" s="136">
        <v>19989</v>
      </c>
      <c r="AB4193" s="135">
        <v>21191</v>
      </c>
      <c r="AC4193" s="136">
        <v>21979</v>
      </c>
      <c r="AD4193" s="135">
        <v>18629</v>
      </c>
      <c r="AE4193" s="137">
        <v>19046</v>
      </c>
      <c r="AF4193" s="138">
        <v>20354</v>
      </c>
    </row>
    <row r="4194" spans="2:32">
      <c r="B4194" s="114">
        <v>4156</v>
      </c>
      <c r="C4194" s="115">
        <v>4156</v>
      </c>
      <c r="D4194" s="116">
        <v>174</v>
      </c>
      <c r="E4194" s="117">
        <v>6</v>
      </c>
      <c r="F4194" s="118">
        <v>23</v>
      </c>
      <c r="G4194" s="119" t="s">
        <v>487</v>
      </c>
      <c r="H4194" s="120">
        <v>6</v>
      </c>
      <c r="I4194" s="115">
        <v>22</v>
      </c>
      <c r="J4194" s="116" t="s">
        <v>487</v>
      </c>
      <c r="K4194" s="121">
        <v>4</v>
      </c>
      <c r="L4194" s="108"/>
      <c r="M4194" s="122">
        <v>11986</v>
      </c>
      <c r="N4194" s="123">
        <v>12634</v>
      </c>
      <c r="O4194" s="124">
        <v>13579</v>
      </c>
      <c r="P4194" s="123">
        <v>14479</v>
      </c>
      <c r="Q4194" s="124">
        <v>15302</v>
      </c>
      <c r="R4194" s="123">
        <v>13987</v>
      </c>
      <c r="S4194" s="124">
        <v>13842</v>
      </c>
      <c r="T4194" s="123">
        <v>14595</v>
      </c>
      <c r="U4194" s="124">
        <v>15577</v>
      </c>
      <c r="V4194" s="123">
        <v>17528</v>
      </c>
      <c r="W4194" s="124">
        <v>18266</v>
      </c>
      <c r="X4194" s="123">
        <v>16765</v>
      </c>
      <c r="Y4194" s="124">
        <v>16300</v>
      </c>
      <c r="Z4194" s="123">
        <v>18002</v>
      </c>
      <c r="AA4194" s="124">
        <v>19360</v>
      </c>
      <c r="AB4194" s="123">
        <v>20443</v>
      </c>
      <c r="AC4194" s="124">
        <v>21069</v>
      </c>
      <c r="AD4194" s="123">
        <v>17903</v>
      </c>
      <c r="AE4194" s="125">
        <v>18485</v>
      </c>
      <c r="AF4194" s="126">
        <v>19663</v>
      </c>
    </row>
    <row r="4195" spans="2:32">
      <c r="B4195" s="127">
        <v>4157</v>
      </c>
      <c r="C4195" s="128">
        <v>4157</v>
      </c>
      <c r="D4195" s="129">
        <v>174</v>
      </c>
      <c r="E4195" s="130">
        <v>6</v>
      </c>
      <c r="F4195" s="131">
        <v>23</v>
      </c>
      <c r="G4195" s="132" t="s">
        <v>487</v>
      </c>
      <c r="H4195" s="133">
        <v>6</v>
      </c>
      <c r="I4195" s="128">
        <v>22</v>
      </c>
      <c r="J4195" s="129" t="s">
        <v>487</v>
      </c>
      <c r="K4195" s="134">
        <v>5</v>
      </c>
      <c r="L4195" s="108"/>
      <c r="M4195" s="81">
        <v>11865</v>
      </c>
      <c r="N4195" s="135">
        <v>12888</v>
      </c>
      <c r="O4195" s="136">
        <v>13786</v>
      </c>
      <c r="P4195" s="135">
        <v>14650</v>
      </c>
      <c r="Q4195" s="136">
        <v>15520</v>
      </c>
      <c r="R4195" s="135">
        <v>13711</v>
      </c>
      <c r="S4195" s="136">
        <v>13510</v>
      </c>
      <c r="T4195" s="135">
        <v>14693</v>
      </c>
      <c r="U4195" s="136">
        <v>15527</v>
      </c>
      <c r="V4195" s="135">
        <v>17427</v>
      </c>
      <c r="W4195" s="136">
        <v>17930</v>
      </c>
      <c r="X4195" s="135">
        <v>16074</v>
      </c>
      <c r="Y4195" s="136">
        <v>15610</v>
      </c>
      <c r="Z4195" s="135">
        <v>17645</v>
      </c>
      <c r="AA4195" s="136">
        <v>18852</v>
      </c>
      <c r="AB4195" s="135">
        <v>19920</v>
      </c>
      <c r="AC4195" s="136">
        <v>20310</v>
      </c>
      <c r="AD4195" s="135">
        <v>17017</v>
      </c>
      <c r="AE4195" s="137">
        <v>18034</v>
      </c>
      <c r="AF4195" s="138">
        <v>19106</v>
      </c>
    </row>
    <row r="4196" spans="2:32">
      <c r="B4196" s="114">
        <v>4158</v>
      </c>
      <c r="C4196" s="115">
        <v>4158</v>
      </c>
      <c r="D4196" s="116">
        <v>174</v>
      </c>
      <c r="E4196" s="117">
        <v>6</v>
      </c>
      <c r="F4196" s="118">
        <v>23</v>
      </c>
      <c r="G4196" s="119" t="s">
        <v>487</v>
      </c>
      <c r="H4196" s="120">
        <v>6</v>
      </c>
      <c r="I4196" s="115">
        <v>22</v>
      </c>
      <c r="J4196" s="116" t="s">
        <v>487</v>
      </c>
      <c r="K4196" s="121">
        <v>6</v>
      </c>
      <c r="L4196" s="108"/>
      <c r="M4196" s="122">
        <v>12153</v>
      </c>
      <c r="N4196" s="123">
        <v>13868</v>
      </c>
      <c r="O4196" s="124">
        <v>14678</v>
      </c>
      <c r="P4196" s="123">
        <v>15546</v>
      </c>
      <c r="Q4196" s="124">
        <v>16510</v>
      </c>
      <c r="R4196" s="123">
        <v>13829</v>
      </c>
      <c r="S4196" s="124">
        <v>13432</v>
      </c>
      <c r="T4196" s="123">
        <v>15507</v>
      </c>
      <c r="U4196" s="124">
        <v>16159</v>
      </c>
      <c r="V4196" s="123">
        <v>18096</v>
      </c>
      <c r="W4196" s="124">
        <v>18330</v>
      </c>
      <c r="X4196" s="123">
        <v>15743</v>
      </c>
      <c r="Y4196" s="124">
        <v>15090</v>
      </c>
      <c r="Z4196" s="123">
        <v>17960</v>
      </c>
      <c r="AA4196" s="124">
        <v>19022</v>
      </c>
      <c r="AB4196" s="123">
        <v>20105</v>
      </c>
      <c r="AC4196" s="124">
        <v>20302</v>
      </c>
      <c r="AD4196" s="123">
        <v>16298</v>
      </c>
      <c r="AE4196" s="125">
        <v>18313</v>
      </c>
      <c r="AF4196" s="126">
        <v>19226</v>
      </c>
    </row>
    <row r="4197" spans="2:32">
      <c r="B4197" s="127">
        <v>4159</v>
      </c>
      <c r="C4197" s="128">
        <v>4159</v>
      </c>
      <c r="D4197" s="129">
        <v>174</v>
      </c>
      <c r="E4197" s="130">
        <v>6</v>
      </c>
      <c r="F4197" s="131">
        <v>23</v>
      </c>
      <c r="G4197" s="132" t="s">
        <v>487</v>
      </c>
      <c r="H4197" s="133">
        <v>6</v>
      </c>
      <c r="I4197" s="128">
        <v>22</v>
      </c>
      <c r="J4197" s="129" t="s">
        <v>487</v>
      </c>
      <c r="K4197" s="134">
        <v>7</v>
      </c>
      <c r="L4197" s="108"/>
      <c r="M4197" s="81">
        <v>12770</v>
      </c>
      <c r="N4197" s="135">
        <v>14993</v>
      </c>
      <c r="O4197" s="136">
        <v>15866</v>
      </c>
      <c r="P4197" s="135">
        <v>16690</v>
      </c>
      <c r="Q4197" s="136">
        <v>17736</v>
      </c>
      <c r="R4197" s="135">
        <v>14297</v>
      </c>
      <c r="S4197" s="136">
        <v>13653</v>
      </c>
      <c r="T4197" s="135">
        <v>16442</v>
      </c>
      <c r="U4197" s="136">
        <v>17092</v>
      </c>
      <c r="V4197" s="135">
        <v>19137</v>
      </c>
      <c r="W4197" s="136">
        <v>19319</v>
      </c>
      <c r="X4197" s="135">
        <v>15874</v>
      </c>
      <c r="Y4197" s="136">
        <v>14921</v>
      </c>
      <c r="Z4197" s="135">
        <v>18547</v>
      </c>
      <c r="AA4197" s="136">
        <v>19588</v>
      </c>
      <c r="AB4197" s="135">
        <v>20772</v>
      </c>
      <c r="AC4197" s="136">
        <v>21006</v>
      </c>
      <c r="AD4197" s="135">
        <v>16008</v>
      </c>
      <c r="AE4197" s="137">
        <v>18880</v>
      </c>
      <c r="AF4197" s="138">
        <v>19671</v>
      </c>
    </row>
    <row r="4198" spans="2:32">
      <c r="B4198" s="114">
        <v>4160</v>
      </c>
      <c r="C4198" s="115">
        <v>4160</v>
      </c>
      <c r="D4198" s="116">
        <v>174</v>
      </c>
      <c r="E4198" s="117">
        <v>6</v>
      </c>
      <c r="F4198" s="118">
        <v>23</v>
      </c>
      <c r="G4198" s="119" t="s">
        <v>487</v>
      </c>
      <c r="H4198" s="120">
        <v>6</v>
      </c>
      <c r="I4198" s="115">
        <v>22</v>
      </c>
      <c r="J4198" s="116" t="s">
        <v>487</v>
      </c>
      <c r="K4198" s="121">
        <v>8</v>
      </c>
      <c r="L4198" s="108"/>
      <c r="M4198" s="122">
        <v>13601</v>
      </c>
      <c r="N4198" s="123">
        <v>15466</v>
      </c>
      <c r="O4198" s="124">
        <v>16518</v>
      </c>
      <c r="P4198" s="123">
        <v>17255</v>
      </c>
      <c r="Q4198" s="124">
        <v>18688</v>
      </c>
      <c r="R4198" s="123">
        <v>15070</v>
      </c>
      <c r="S4198" s="124">
        <v>14032</v>
      </c>
      <c r="T4198" s="123">
        <v>16904</v>
      </c>
      <c r="U4198" s="124">
        <v>17619</v>
      </c>
      <c r="V4198" s="123">
        <v>20018</v>
      </c>
      <c r="W4198" s="124">
        <v>20144</v>
      </c>
      <c r="X4198" s="123">
        <v>16503</v>
      </c>
      <c r="Y4198" s="124">
        <v>15198</v>
      </c>
      <c r="Z4198" s="123">
        <v>18844</v>
      </c>
      <c r="AA4198" s="124">
        <v>19957</v>
      </c>
      <c r="AB4198" s="123">
        <v>21557</v>
      </c>
      <c r="AC4198" s="124">
        <v>21733</v>
      </c>
      <c r="AD4198" s="123">
        <v>16238</v>
      </c>
      <c r="AE4198" s="125">
        <v>19196</v>
      </c>
      <c r="AF4198" s="126">
        <v>19909</v>
      </c>
    </row>
    <row r="4199" spans="2:32">
      <c r="B4199" s="127">
        <v>4161</v>
      </c>
      <c r="C4199" s="128">
        <v>4161</v>
      </c>
      <c r="D4199" s="129">
        <v>174</v>
      </c>
      <c r="E4199" s="130">
        <v>6</v>
      </c>
      <c r="F4199" s="131">
        <v>23</v>
      </c>
      <c r="G4199" s="132" t="s">
        <v>487</v>
      </c>
      <c r="H4199" s="133">
        <v>6</v>
      </c>
      <c r="I4199" s="128">
        <v>22</v>
      </c>
      <c r="J4199" s="129" t="s">
        <v>487</v>
      </c>
      <c r="K4199" s="134">
        <v>9</v>
      </c>
      <c r="L4199" s="108"/>
      <c r="M4199" s="81">
        <v>14087</v>
      </c>
      <c r="N4199" s="135">
        <v>15499</v>
      </c>
      <c r="O4199" s="136">
        <v>16775</v>
      </c>
      <c r="P4199" s="135">
        <v>17432</v>
      </c>
      <c r="Q4199" s="136">
        <v>19354</v>
      </c>
      <c r="R4199" s="135">
        <v>15580</v>
      </c>
      <c r="S4199" s="136">
        <v>14412</v>
      </c>
      <c r="T4199" s="135">
        <v>16967</v>
      </c>
      <c r="U4199" s="136">
        <v>17769</v>
      </c>
      <c r="V4199" s="135">
        <v>20696</v>
      </c>
      <c r="W4199" s="136">
        <v>20802</v>
      </c>
      <c r="X4199" s="135">
        <v>16890</v>
      </c>
      <c r="Y4199" s="136">
        <v>15522</v>
      </c>
      <c r="Z4199" s="135">
        <v>18911</v>
      </c>
      <c r="AA4199" s="136">
        <v>20034</v>
      </c>
      <c r="AB4199" s="135">
        <v>22240</v>
      </c>
      <c r="AC4199" s="136">
        <v>22386</v>
      </c>
      <c r="AD4199" s="135">
        <v>16549</v>
      </c>
      <c r="AE4199" s="137">
        <v>19184</v>
      </c>
      <c r="AF4199" s="138">
        <v>19952</v>
      </c>
    </row>
    <row r="4200" spans="2:32">
      <c r="B4200" s="114">
        <v>4162</v>
      </c>
      <c r="C4200" s="115">
        <v>4162</v>
      </c>
      <c r="D4200" s="116">
        <v>174</v>
      </c>
      <c r="E4200" s="117">
        <v>6</v>
      </c>
      <c r="F4200" s="118">
        <v>23</v>
      </c>
      <c r="G4200" s="119" t="s">
        <v>487</v>
      </c>
      <c r="H4200" s="120">
        <v>6</v>
      </c>
      <c r="I4200" s="115">
        <v>22</v>
      </c>
      <c r="J4200" s="116" t="s">
        <v>487</v>
      </c>
      <c r="K4200" s="121">
        <v>10</v>
      </c>
      <c r="L4200" s="108"/>
      <c r="M4200" s="122">
        <v>14382</v>
      </c>
      <c r="N4200" s="123">
        <v>15611</v>
      </c>
      <c r="O4200" s="124">
        <v>17077</v>
      </c>
      <c r="P4200" s="123">
        <v>17701</v>
      </c>
      <c r="Q4200" s="124">
        <v>20093</v>
      </c>
      <c r="R4200" s="123">
        <v>15894</v>
      </c>
      <c r="S4200" s="124">
        <v>14802</v>
      </c>
      <c r="T4200" s="123">
        <v>17168</v>
      </c>
      <c r="U4200" s="124">
        <v>18196</v>
      </c>
      <c r="V4200" s="123">
        <v>21500</v>
      </c>
      <c r="W4200" s="124">
        <v>21481</v>
      </c>
      <c r="X4200" s="123">
        <v>17318</v>
      </c>
      <c r="Y4200" s="124">
        <v>16026</v>
      </c>
      <c r="Z4200" s="123">
        <v>19405</v>
      </c>
      <c r="AA4200" s="124">
        <v>20512</v>
      </c>
      <c r="AB4200" s="123">
        <v>23141</v>
      </c>
      <c r="AC4200" s="124">
        <v>23176</v>
      </c>
      <c r="AD4200" s="123">
        <v>17089</v>
      </c>
      <c r="AE4200" s="125">
        <v>19518</v>
      </c>
      <c r="AF4200" s="126">
        <v>20508</v>
      </c>
    </row>
    <row r="4201" spans="2:32">
      <c r="B4201" s="127">
        <v>4163</v>
      </c>
      <c r="C4201" s="128">
        <v>4163</v>
      </c>
      <c r="D4201" s="129">
        <v>174</v>
      </c>
      <c r="E4201" s="130">
        <v>6</v>
      </c>
      <c r="F4201" s="131">
        <v>23</v>
      </c>
      <c r="G4201" s="132" t="s">
        <v>487</v>
      </c>
      <c r="H4201" s="133">
        <v>6</v>
      </c>
      <c r="I4201" s="128">
        <v>22</v>
      </c>
      <c r="J4201" s="129" t="s">
        <v>487</v>
      </c>
      <c r="K4201" s="134">
        <v>11</v>
      </c>
      <c r="L4201" s="108"/>
      <c r="M4201" s="81">
        <v>14527</v>
      </c>
      <c r="N4201" s="135">
        <v>15750</v>
      </c>
      <c r="O4201" s="136">
        <v>17327</v>
      </c>
      <c r="P4201" s="135">
        <v>17926</v>
      </c>
      <c r="Q4201" s="136">
        <v>20678</v>
      </c>
      <c r="R4201" s="135">
        <v>16116</v>
      </c>
      <c r="S4201" s="136">
        <v>15128</v>
      </c>
      <c r="T4201" s="135">
        <v>17397</v>
      </c>
      <c r="U4201" s="136">
        <v>18553</v>
      </c>
      <c r="V4201" s="135">
        <v>22170</v>
      </c>
      <c r="W4201" s="136">
        <v>21999</v>
      </c>
      <c r="X4201" s="135">
        <v>17660</v>
      </c>
      <c r="Y4201" s="136">
        <v>16445</v>
      </c>
      <c r="Z4201" s="135">
        <v>19850</v>
      </c>
      <c r="AA4201" s="136">
        <v>20940</v>
      </c>
      <c r="AB4201" s="135">
        <v>23910</v>
      </c>
      <c r="AC4201" s="136">
        <v>23791</v>
      </c>
      <c r="AD4201" s="135">
        <v>17555</v>
      </c>
      <c r="AE4201" s="137">
        <v>19888</v>
      </c>
      <c r="AF4201" s="138">
        <v>21008</v>
      </c>
    </row>
    <row r="4202" spans="2:32">
      <c r="B4202" s="114">
        <v>4164</v>
      </c>
      <c r="C4202" s="115">
        <v>4164</v>
      </c>
      <c r="D4202" s="116">
        <v>174</v>
      </c>
      <c r="E4202" s="117">
        <v>6</v>
      </c>
      <c r="F4202" s="118">
        <v>23</v>
      </c>
      <c r="G4202" s="119" t="s">
        <v>487</v>
      </c>
      <c r="H4202" s="120">
        <v>6</v>
      </c>
      <c r="I4202" s="115">
        <v>22</v>
      </c>
      <c r="J4202" s="116" t="s">
        <v>487</v>
      </c>
      <c r="K4202" s="121">
        <v>12</v>
      </c>
      <c r="L4202" s="108"/>
      <c r="M4202" s="122">
        <v>14556</v>
      </c>
      <c r="N4202" s="123">
        <v>15839</v>
      </c>
      <c r="O4202" s="124">
        <v>17493</v>
      </c>
      <c r="P4202" s="123">
        <v>18213</v>
      </c>
      <c r="Q4202" s="124">
        <v>21158</v>
      </c>
      <c r="R4202" s="123">
        <v>16184</v>
      </c>
      <c r="S4202" s="124">
        <v>15335</v>
      </c>
      <c r="T4202" s="123">
        <v>17524</v>
      </c>
      <c r="U4202" s="124">
        <v>18759</v>
      </c>
      <c r="V4202" s="123">
        <v>22703</v>
      </c>
      <c r="W4202" s="124">
        <v>22268</v>
      </c>
      <c r="X4202" s="123">
        <v>17782</v>
      </c>
      <c r="Y4202" s="124">
        <v>16698</v>
      </c>
      <c r="Z4202" s="123">
        <v>20114</v>
      </c>
      <c r="AA4202" s="124">
        <v>21355</v>
      </c>
      <c r="AB4202" s="123">
        <v>24504</v>
      </c>
      <c r="AC4202" s="124">
        <v>24103</v>
      </c>
      <c r="AD4202" s="123">
        <v>17834</v>
      </c>
      <c r="AE4202" s="125">
        <v>20091</v>
      </c>
      <c r="AF4202" s="126">
        <v>21300</v>
      </c>
    </row>
    <row r="4203" spans="2:32">
      <c r="B4203" s="127">
        <v>4165</v>
      </c>
      <c r="C4203" s="128">
        <v>4165</v>
      </c>
      <c r="D4203" s="129">
        <v>174</v>
      </c>
      <c r="E4203" s="130">
        <v>6</v>
      </c>
      <c r="F4203" s="131">
        <v>23</v>
      </c>
      <c r="G4203" s="132" t="s">
        <v>487</v>
      </c>
      <c r="H4203" s="133">
        <v>6</v>
      </c>
      <c r="I4203" s="128">
        <v>22</v>
      </c>
      <c r="J4203" s="129" t="s">
        <v>487</v>
      </c>
      <c r="K4203" s="134">
        <v>13</v>
      </c>
      <c r="L4203" s="108"/>
      <c r="M4203" s="81">
        <v>14514</v>
      </c>
      <c r="N4203" s="135">
        <v>16026</v>
      </c>
      <c r="O4203" s="136">
        <v>17737</v>
      </c>
      <c r="P4203" s="135">
        <v>18458</v>
      </c>
      <c r="Q4203" s="136">
        <v>21520</v>
      </c>
      <c r="R4203" s="135">
        <v>16162</v>
      </c>
      <c r="S4203" s="136">
        <v>15433</v>
      </c>
      <c r="T4203" s="135">
        <v>17733</v>
      </c>
      <c r="U4203" s="136">
        <v>19020</v>
      </c>
      <c r="V4203" s="135">
        <v>23108</v>
      </c>
      <c r="W4203" s="136">
        <v>22498</v>
      </c>
      <c r="X4203" s="135">
        <v>17782</v>
      </c>
      <c r="Y4203" s="136">
        <v>16813</v>
      </c>
      <c r="Z4203" s="135">
        <v>20394</v>
      </c>
      <c r="AA4203" s="136">
        <v>21613</v>
      </c>
      <c r="AB4203" s="135">
        <v>24925</v>
      </c>
      <c r="AC4203" s="136">
        <v>24346</v>
      </c>
      <c r="AD4203" s="135">
        <v>17955</v>
      </c>
      <c r="AE4203" s="137">
        <v>20331</v>
      </c>
      <c r="AF4203" s="138">
        <v>21594</v>
      </c>
    </row>
    <row r="4204" spans="2:32">
      <c r="B4204" s="114">
        <v>4166</v>
      </c>
      <c r="C4204" s="115">
        <v>4166</v>
      </c>
      <c r="D4204" s="116">
        <v>174</v>
      </c>
      <c r="E4204" s="117">
        <v>6</v>
      </c>
      <c r="F4204" s="118">
        <v>23</v>
      </c>
      <c r="G4204" s="119" t="s">
        <v>487</v>
      </c>
      <c r="H4204" s="120">
        <v>6</v>
      </c>
      <c r="I4204" s="115">
        <v>22</v>
      </c>
      <c r="J4204" s="116" t="s">
        <v>487</v>
      </c>
      <c r="K4204" s="121">
        <v>14</v>
      </c>
      <c r="L4204" s="108"/>
      <c r="M4204" s="122">
        <v>14465</v>
      </c>
      <c r="N4204" s="123">
        <v>16088</v>
      </c>
      <c r="O4204" s="124">
        <v>17892</v>
      </c>
      <c r="P4204" s="123">
        <v>18526</v>
      </c>
      <c r="Q4204" s="124">
        <v>21792</v>
      </c>
      <c r="R4204" s="123">
        <v>16109</v>
      </c>
      <c r="S4204" s="124">
        <v>15535</v>
      </c>
      <c r="T4204" s="123">
        <v>17794</v>
      </c>
      <c r="U4204" s="124">
        <v>19151</v>
      </c>
      <c r="V4204" s="123">
        <v>23371</v>
      </c>
      <c r="W4204" s="124">
        <v>22588</v>
      </c>
      <c r="X4204" s="123">
        <v>17708</v>
      </c>
      <c r="Y4204" s="124">
        <v>16887</v>
      </c>
      <c r="Z4204" s="123">
        <v>20501</v>
      </c>
      <c r="AA4204" s="124">
        <v>21642</v>
      </c>
      <c r="AB4204" s="123">
        <v>25144</v>
      </c>
      <c r="AC4204" s="124">
        <v>24394</v>
      </c>
      <c r="AD4204" s="123">
        <v>18019</v>
      </c>
      <c r="AE4204" s="125">
        <v>20362</v>
      </c>
      <c r="AF4204" s="126">
        <v>21694</v>
      </c>
    </row>
    <row r="4205" spans="2:32">
      <c r="B4205" s="127">
        <v>4167</v>
      </c>
      <c r="C4205" s="128">
        <v>4167</v>
      </c>
      <c r="D4205" s="129">
        <v>174</v>
      </c>
      <c r="E4205" s="130">
        <v>6</v>
      </c>
      <c r="F4205" s="131">
        <v>23</v>
      </c>
      <c r="G4205" s="132" t="s">
        <v>487</v>
      </c>
      <c r="H4205" s="133">
        <v>6</v>
      </c>
      <c r="I4205" s="128">
        <v>22</v>
      </c>
      <c r="J4205" s="129" t="s">
        <v>487</v>
      </c>
      <c r="K4205" s="134">
        <v>15</v>
      </c>
      <c r="L4205" s="108"/>
      <c r="M4205" s="81">
        <v>14591</v>
      </c>
      <c r="N4205" s="135">
        <v>16255</v>
      </c>
      <c r="O4205" s="136">
        <v>18143</v>
      </c>
      <c r="P4205" s="135">
        <v>18776</v>
      </c>
      <c r="Q4205" s="136">
        <v>22089</v>
      </c>
      <c r="R4205" s="135">
        <v>16239</v>
      </c>
      <c r="S4205" s="136">
        <v>15756</v>
      </c>
      <c r="T4205" s="135">
        <v>17960</v>
      </c>
      <c r="U4205" s="136">
        <v>19385</v>
      </c>
      <c r="V4205" s="135">
        <v>23655</v>
      </c>
      <c r="W4205" s="136">
        <v>22647</v>
      </c>
      <c r="X4205" s="135">
        <v>17824</v>
      </c>
      <c r="Y4205" s="136">
        <v>17098</v>
      </c>
      <c r="Z4205" s="135">
        <v>20717</v>
      </c>
      <c r="AA4205" s="136">
        <v>21845</v>
      </c>
      <c r="AB4205" s="135">
        <v>25392</v>
      </c>
      <c r="AC4205" s="136">
        <v>24420</v>
      </c>
      <c r="AD4205" s="135">
        <v>18232</v>
      </c>
      <c r="AE4205" s="137">
        <v>20511</v>
      </c>
      <c r="AF4205" s="138">
        <v>21896</v>
      </c>
    </row>
    <row r="4206" spans="2:32">
      <c r="B4206" s="114">
        <v>4168</v>
      </c>
      <c r="C4206" s="115">
        <v>4168</v>
      </c>
      <c r="D4206" s="116">
        <v>174</v>
      </c>
      <c r="E4206" s="117">
        <v>6</v>
      </c>
      <c r="F4206" s="118">
        <v>23</v>
      </c>
      <c r="G4206" s="119" t="s">
        <v>487</v>
      </c>
      <c r="H4206" s="120">
        <v>6</v>
      </c>
      <c r="I4206" s="115">
        <v>22</v>
      </c>
      <c r="J4206" s="116" t="s">
        <v>487</v>
      </c>
      <c r="K4206" s="121">
        <v>16</v>
      </c>
      <c r="L4206" s="108"/>
      <c r="M4206" s="122">
        <v>14929</v>
      </c>
      <c r="N4206" s="123">
        <v>16588</v>
      </c>
      <c r="O4206" s="124">
        <v>18678</v>
      </c>
      <c r="P4206" s="123">
        <v>19118</v>
      </c>
      <c r="Q4206" s="124">
        <v>22449</v>
      </c>
      <c r="R4206" s="123">
        <v>16574</v>
      </c>
      <c r="S4206" s="124">
        <v>16252</v>
      </c>
      <c r="T4206" s="123">
        <v>18262</v>
      </c>
      <c r="U4206" s="124">
        <v>20087</v>
      </c>
      <c r="V4206" s="123">
        <v>23923</v>
      </c>
      <c r="W4206" s="124">
        <v>22822</v>
      </c>
      <c r="X4206" s="123">
        <v>18100</v>
      </c>
      <c r="Y4206" s="124">
        <v>17535</v>
      </c>
      <c r="Z4206" s="123">
        <v>21443</v>
      </c>
      <c r="AA4206" s="124">
        <v>22035</v>
      </c>
      <c r="AB4206" s="123">
        <v>25556</v>
      </c>
      <c r="AC4206" s="124">
        <v>24520</v>
      </c>
      <c r="AD4206" s="123">
        <v>18628</v>
      </c>
      <c r="AE4206" s="125">
        <v>20718</v>
      </c>
      <c r="AF4206" s="126">
        <v>22588</v>
      </c>
    </row>
    <row r="4207" spans="2:32">
      <c r="B4207" s="127">
        <v>4169</v>
      </c>
      <c r="C4207" s="128">
        <v>4169</v>
      </c>
      <c r="D4207" s="129">
        <v>174</v>
      </c>
      <c r="E4207" s="130">
        <v>6</v>
      </c>
      <c r="F4207" s="131">
        <v>23</v>
      </c>
      <c r="G4207" s="132" t="s">
        <v>487</v>
      </c>
      <c r="H4207" s="133">
        <v>6</v>
      </c>
      <c r="I4207" s="128">
        <v>22</v>
      </c>
      <c r="J4207" s="129" t="s">
        <v>487</v>
      </c>
      <c r="K4207" s="134">
        <v>17</v>
      </c>
      <c r="L4207" s="108"/>
      <c r="M4207" s="81">
        <v>15463</v>
      </c>
      <c r="N4207" s="135">
        <v>16953</v>
      </c>
      <c r="O4207" s="136">
        <v>19083</v>
      </c>
      <c r="P4207" s="135">
        <v>19474</v>
      </c>
      <c r="Q4207" s="136">
        <v>22784</v>
      </c>
      <c r="R4207" s="135">
        <v>17124</v>
      </c>
      <c r="S4207" s="136">
        <v>16918</v>
      </c>
      <c r="T4207" s="135">
        <v>18592</v>
      </c>
      <c r="U4207" s="136">
        <v>20483</v>
      </c>
      <c r="V4207" s="135">
        <v>24341</v>
      </c>
      <c r="W4207" s="136">
        <v>23092</v>
      </c>
      <c r="X4207" s="135">
        <v>18699</v>
      </c>
      <c r="Y4207" s="136">
        <v>18244</v>
      </c>
      <c r="Z4207" s="135">
        <v>21805</v>
      </c>
      <c r="AA4207" s="136">
        <v>22398</v>
      </c>
      <c r="AB4207" s="135">
        <v>26004</v>
      </c>
      <c r="AC4207" s="136">
        <v>24874</v>
      </c>
      <c r="AD4207" s="135">
        <v>19353</v>
      </c>
      <c r="AE4207" s="137">
        <v>21177</v>
      </c>
      <c r="AF4207" s="138">
        <v>22959</v>
      </c>
    </row>
    <row r="4208" spans="2:32">
      <c r="B4208" s="114">
        <v>4170</v>
      </c>
      <c r="C4208" s="115">
        <v>4170</v>
      </c>
      <c r="D4208" s="116">
        <v>174</v>
      </c>
      <c r="E4208" s="117">
        <v>6</v>
      </c>
      <c r="F4208" s="118">
        <v>23</v>
      </c>
      <c r="G4208" s="119" t="s">
        <v>487</v>
      </c>
      <c r="H4208" s="120">
        <v>6</v>
      </c>
      <c r="I4208" s="115">
        <v>22</v>
      </c>
      <c r="J4208" s="116" t="s">
        <v>487</v>
      </c>
      <c r="K4208" s="121">
        <v>18</v>
      </c>
      <c r="L4208" s="108"/>
      <c r="M4208" s="122">
        <v>15465</v>
      </c>
      <c r="N4208" s="123">
        <v>17073</v>
      </c>
      <c r="O4208" s="124">
        <v>19235</v>
      </c>
      <c r="P4208" s="123">
        <v>19445</v>
      </c>
      <c r="Q4208" s="124">
        <v>22943</v>
      </c>
      <c r="R4208" s="123">
        <v>17392</v>
      </c>
      <c r="S4208" s="124">
        <v>17486</v>
      </c>
      <c r="T4208" s="123">
        <v>18917</v>
      </c>
      <c r="U4208" s="124">
        <v>20682</v>
      </c>
      <c r="V4208" s="123">
        <v>24669</v>
      </c>
      <c r="W4208" s="124">
        <v>23522</v>
      </c>
      <c r="X4208" s="123">
        <v>19249</v>
      </c>
      <c r="Y4208" s="124">
        <v>19130</v>
      </c>
      <c r="Z4208" s="123">
        <v>22133</v>
      </c>
      <c r="AA4208" s="124">
        <v>22652</v>
      </c>
      <c r="AB4208" s="123">
        <v>26619</v>
      </c>
      <c r="AC4208" s="124">
        <v>25435</v>
      </c>
      <c r="AD4208" s="123">
        <v>20323</v>
      </c>
      <c r="AE4208" s="125">
        <v>21758</v>
      </c>
      <c r="AF4208" s="126">
        <v>23344</v>
      </c>
    </row>
    <row r="4209" spans="2:32">
      <c r="B4209" s="127">
        <v>4171</v>
      </c>
      <c r="C4209" s="128">
        <v>4171</v>
      </c>
      <c r="D4209" s="129">
        <v>174</v>
      </c>
      <c r="E4209" s="130">
        <v>6</v>
      </c>
      <c r="F4209" s="131">
        <v>23</v>
      </c>
      <c r="G4209" s="132" t="s">
        <v>487</v>
      </c>
      <c r="H4209" s="133">
        <v>6</v>
      </c>
      <c r="I4209" s="128">
        <v>22</v>
      </c>
      <c r="J4209" s="129" t="s">
        <v>487</v>
      </c>
      <c r="K4209" s="134">
        <v>19</v>
      </c>
      <c r="L4209" s="108"/>
      <c r="M4209" s="81">
        <v>15523</v>
      </c>
      <c r="N4209" s="135">
        <v>17390</v>
      </c>
      <c r="O4209" s="136">
        <v>19450</v>
      </c>
      <c r="P4209" s="135">
        <v>19692</v>
      </c>
      <c r="Q4209" s="136">
        <v>23130</v>
      </c>
      <c r="R4209" s="135">
        <v>17560</v>
      </c>
      <c r="S4209" s="136">
        <v>17810</v>
      </c>
      <c r="T4209" s="135">
        <v>19405</v>
      </c>
      <c r="U4209" s="136">
        <v>21009</v>
      </c>
      <c r="V4209" s="135">
        <v>25071</v>
      </c>
      <c r="W4209" s="136">
        <v>23830</v>
      </c>
      <c r="X4209" s="135">
        <v>19692</v>
      </c>
      <c r="Y4209" s="136">
        <v>19752</v>
      </c>
      <c r="Z4209" s="135">
        <v>22835</v>
      </c>
      <c r="AA4209" s="136">
        <v>23372</v>
      </c>
      <c r="AB4209" s="135">
        <v>27372</v>
      </c>
      <c r="AC4209" s="136">
        <v>26057</v>
      </c>
      <c r="AD4209" s="135">
        <v>21098</v>
      </c>
      <c r="AE4209" s="137">
        <v>22660</v>
      </c>
      <c r="AF4209" s="138">
        <v>24197</v>
      </c>
    </row>
    <row r="4210" spans="2:32">
      <c r="B4210" s="114">
        <v>4172</v>
      </c>
      <c r="C4210" s="115">
        <v>4172</v>
      </c>
      <c r="D4210" s="116">
        <v>174</v>
      </c>
      <c r="E4210" s="117">
        <v>6</v>
      </c>
      <c r="F4210" s="118">
        <v>23</v>
      </c>
      <c r="G4210" s="119" t="s">
        <v>487</v>
      </c>
      <c r="H4210" s="120">
        <v>6</v>
      </c>
      <c r="I4210" s="115">
        <v>22</v>
      </c>
      <c r="J4210" s="116" t="s">
        <v>487</v>
      </c>
      <c r="K4210" s="121">
        <v>20</v>
      </c>
      <c r="L4210" s="108"/>
      <c r="M4210" s="122">
        <v>15521</v>
      </c>
      <c r="N4210" s="123">
        <v>17596</v>
      </c>
      <c r="O4210" s="124">
        <v>19265</v>
      </c>
      <c r="P4210" s="123">
        <v>19664</v>
      </c>
      <c r="Q4210" s="124">
        <v>22889</v>
      </c>
      <c r="R4210" s="123">
        <v>17611</v>
      </c>
      <c r="S4210" s="124">
        <v>17890</v>
      </c>
      <c r="T4210" s="123">
        <v>19724</v>
      </c>
      <c r="U4210" s="124">
        <v>21100</v>
      </c>
      <c r="V4210" s="123">
        <v>25039</v>
      </c>
      <c r="W4210" s="124">
        <v>23929</v>
      </c>
      <c r="X4210" s="123">
        <v>20185</v>
      </c>
      <c r="Y4210" s="124">
        <v>20143</v>
      </c>
      <c r="Z4210" s="123">
        <v>23290</v>
      </c>
      <c r="AA4210" s="124">
        <v>23998</v>
      </c>
      <c r="AB4210" s="123">
        <v>27711</v>
      </c>
      <c r="AC4210" s="124">
        <v>26534</v>
      </c>
      <c r="AD4210" s="123">
        <v>21637</v>
      </c>
      <c r="AE4210" s="125">
        <v>23444</v>
      </c>
      <c r="AF4210" s="126">
        <v>24782</v>
      </c>
    </row>
    <row r="4211" spans="2:32">
      <c r="B4211" s="127">
        <v>4173</v>
      </c>
      <c r="C4211" s="128">
        <v>4173</v>
      </c>
      <c r="D4211" s="129">
        <v>174</v>
      </c>
      <c r="E4211" s="130">
        <v>6</v>
      </c>
      <c r="F4211" s="131">
        <v>23</v>
      </c>
      <c r="G4211" s="132" t="s">
        <v>487</v>
      </c>
      <c r="H4211" s="133">
        <v>6</v>
      </c>
      <c r="I4211" s="128">
        <v>22</v>
      </c>
      <c r="J4211" s="129" t="s">
        <v>487</v>
      </c>
      <c r="K4211" s="134">
        <v>21</v>
      </c>
      <c r="L4211" s="108"/>
      <c r="M4211" s="81">
        <v>15403</v>
      </c>
      <c r="N4211" s="135">
        <v>17153</v>
      </c>
      <c r="O4211" s="136">
        <v>18599</v>
      </c>
      <c r="P4211" s="135">
        <v>19548</v>
      </c>
      <c r="Q4211" s="136">
        <v>22536</v>
      </c>
      <c r="R4211" s="135">
        <v>17661</v>
      </c>
      <c r="S4211" s="136">
        <v>17635</v>
      </c>
      <c r="T4211" s="135">
        <v>19517</v>
      </c>
      <c r="U4211" s="136">
        <v>20753</v>
      </c>
      <c r="V4211" s="135">
        <v>25021</v>
      </c>
      <c r="W4211" s="136">
        <v>23522</v>
      </c>
      <c r="X4211" s="135">
        <v>20720</v>
      </c>
      <c r="Y4211" s="136">
        <v>20316</v>
      </c>
      <c r="Z4211" s="135">
        <v>23353</v>
      </c>
      <c r="AA4211" s="136">
        <v>24695</v>
      </c>
      <c r="AB4211" s="135">
        <v>28205</v>
      </c>
      <c r="AC4211" s="136">
        <v>26594</v>
      </c>
      <c r="AD4211" s="135">
        <v>22022</v>
      </c>
      <c r="AE4211" s="137">
        <v>23803</v>
      </c>
      <c r="AF4211" s="138">
        <v>25053</v>
      </c>
    </row>
    <row r="4212" spans="2:32">
      <c r="B4212" s="114">
        <v>4174</v>
      </c>
      <c r="C4212" s="115">
        <v>4174</v>
      </c>
      <c r="D4212" s="116">
        <v>174</v>
      </c>
      <c r="E4212" s="117">
        <v>6</v>
      </c>
      <c r="F4212" s="118">
        <v>23</v>
      </c>
      <c r="G4212" s="119" t="s">
        <v>487</v>
      </c>
      <c r="H4212" s="120">
        <v>6</v>
      </c>
      <c r="I4212" s="115">
        <v>22</v>
      </c>
      <c r="J4212" s="116" t="s">
        <v>487</v>
      </c>
      <c r="K4212" s="121">
        <v>22</v>
      </c>
      <c r="L4212" s="108"/>
      <c r="M4212" s="122">
        <v>14927</v>
      </c>
      <c r="N4212" s="123">
        <v>16341</v>
      </c>
      <c r="O4212" s="124">
        <v>17752</v>
      </c>
      <c r="P4212" s="123">
        <v>18735</v>
      </c>
      <c r="Q4212" s="124">
        <v>21550</v>
      </c>
      <c r="R4212" s="123">
        <v>17318</v>
      </c>
      <c r="S4212" s="124">
        <v>17224</v>
      </c>
      <c r="T4212" s="123">
        <v>18823</v>
      </c>
      <c r="U4212" s="124">
        <v>20113</v>
      </c>
      <c r="V4212" s="123">
        <v>24281</v>
      </c>
      <c r="W4212" s="124">
        <v>22956</v>
      </c>
      <c r="X4212" s="123">
        <v>20667</v>
      </c>
      <c r="Y4212" s="124">
        <v>20148</v>
      </c>
      <c r="Z4212" s="123">
        <v>22968</v>
      </c>
      <c r="AA4212" s="124">
        <v>24412</v>
      </c>
      <c r="AB4212" s="123">
        <v>27768</v>
      </c>
      <c r="AC4212" s="124">
        <v>26298</v>
      </c>
      <c r="AD4212" s="123">
        <v>22011</v>
      </c>
      <c r="AE4212" s="125">
        <v>23472</v>
      </c>
      <c r="AF4212" s="126">
        <v>24823</v>
      </c>
    </row>
    <row r="4213" spans="2:32">
      <c r="B4213" s="127">
        <v>4175</v>
      </c>
      <c r="C4213" s="128">
        <v>4175</v>
      </c>
      <c r="D4213" s="129">
        <v>174</v>
      </c>
      <c r="E4213" s="130">
        <v>6</v>
      </c>
      <c r="F4213" s="131">
        <v>23</v>
      </c>
      <c r="G4213" s="132" t="s">
        <v>487</v>
      </c>
      <c r="H4213" s="133">
        <v>6</v>
      </c>
      <c r="I4213" s="128">
        <v>22</v>
      </c>
      <c r="J4213" s="129" t="s">
        <v>487</v>
      </c>
      <c r="K4213" s="134">
        <v>23</v>
      </c>
      <c r="L4213" s="108"/>
      <c r="M4213" s="81">
        <v>14040</v>
      </c>
      <c r="N4213" s="135">
        <v>15170</v>
      </c>
      <c r="O4213" s="136">
        <v>16441</v>
      </c>
      <c r="P4213" s="135">
        <v>17475</v>
      </c>
      <c r="Q4213" s="136">
        <v>20003</v>
      </c>
      <c r="R4213" s="135">
        <v>16422</v>
      </c>
      <c r="S4213" s="136">
        <v>16352</v>
      </c>
      <c r="T4213" s="135">
        <v>17644</v>
      </c>
      <c r="U4213" s="136">
        <v>18856</v>
      </c>
      <c r="V4213" s="135">
        <v>22819</v>
      </c>
      <c r="W4213" s="136">
        <v>21540</v>
      </c>
      <c r="X4213" s="135">
        <v>19863</v>
      </c>
      <c r="Y4213" s="136">
        <v>19355</v>
      </c>
      <c r="Z4213" s="135">
        <v>21796</v>
      </c>
      <c r="AA4213" s="136">
        <v>23353</v>
      </c>
      <c r="AB4213" s="135">
        <v>26411</v>
      </c>
      <c r="AC4213" s="136">
        <v>24973</v>
      </c>
      <c r="AD4213" s="135">
        <v>21281</v>
      </c>
      <c r="AE4213" s="137">
        <v>22406</v>
      </c>
      <c r="AF4213" s="138">
        <v>23734</v>
      </c>
    </row>
    <row r="4214" spans="2:32">
      <c r="B4214" s="114">
        <v>4176</v>
      </c>
      <c r="C4214" s="115">
        <v>4176</v>
      </c>
      <c r="D4214" s="116">
        <v>174</v>
      </c>
      <c r="E4214" s="117">
        <v>6</v>
      </c>
      <c r="F4214" s="118">
        <v>23</v>
      </c>
      <c r="G4214" s="119" t="s">
        <v>487</v>
      </c>
      <c r="H4214" s="120">
        <v>6</v>
      </c>
      <c r="I4214" s="115">
        <v>22</v>
      </c>
      <c r="J4214" s="116" t="s">
        <v>487</v>
      </c>
      <c r="K4214" s="121">
        <v>24</v>
      </c>
      <c r="L4214" s="108"/>
      <c r="M4214" s="122">
        <v>13216</v>
      </c>
      <c r="N4214" s="123">
        <v>14171</v>
      </c>
      <c r="O4214" s="124">
        <v>15407</v>
      </c>
      <c r="P4214" s="123">
        <v>16343</v>
      </c>
      <c r="Q4214" s="124">
        <v>18611</v>
      </c>
      <c r="R4214" s="123">
        <v>15575</v>
      </c>
      <c r="S4214" s="124">
        <v>15575</v>
      </c>
      <c r="T4214" s="123">
        <v>16567</v>
      </c>
      <c r="U4214" s="124">
        <v>17839</v>
      </c>
      <c r="V4214" s="123">
        <v>21405</v>
      </c>
      <c r="W4214" s="124">
        <v>20135</v>
      </c>
      <c r="X4214" s="123">
        <v>19058</v>
      </c>
      <c r="Y4214" s="124">
        <v>18633</v>
      </c>
      <c r="Z4214" s="123">
        <v>20818</v>
      </c>
      <c r="AA4214" s="124">
        <v>22279</v>
      </c>
      <c r="AB4214" s="123">
        <v>25061</v>
      </c>
      <c r="AC4214" s="124">
        <v>23583</v>
      </c>
      <c r="AD4214" s="123">
        <v>20579</v>
      </c>
      <c r="AE4214" s="125">
        <v>21346</v>
      </c>
      <c r="AF4214" s="126">
        <v>22785</v>
      </c>
    </row>
    <row r="4215" spans="2:32">
      <c r="B4215" s="127">
        <v>4177</v>
      </c>
      <c r="C4215" s="128">
        <v>4177</v>
      </c>
      <c r="D4215" s="129">
        <v>175</v>
      </c>
      <c r="E4215" s="130">
        <v>6</v>
      </c>
      <c r="F4215" s="131">
        <v>24</v>
      </c>
      <c r="G4215" s="132" t="s">
        <v>487</v>
      </c>
      <c r="H4215" s="133">
        <v>6</v>
      </c>
      <c r="I4215" s="128">
        <v>23</v>
      </c>
      <c r="J4215" s="129" t="s">
        <v>487</v>
      </c>
      <c r="K4215" s="134">
        <v>1</v>
      </c>
      <c r="L4215" s="108"/>
      <c r="M4215" s="81">
        <v>12532</v>
      </c>
      <c r="N4215" s="135">
        <v>13764</v>
      </c>
      <c r="O4215" s="136">
        <v>15029</v>
      </c>
      <c r="P4215" s="135">
        <v>16215</v>
      </c>
      <c r="Q4215" s="136">
        <v>17011</v>
      </c>
      <c r="R4215" s="135">
        <v>14566</v>
      </c>
      <c r="S4215" s="136">
        <v>14986</v>
      </c>
      <c r="T4215" s="135">
        <v>16254</v>
      </c>
      <c r="U4215" s="136">
        <v>17596</v>
      </c>
      <c r="V4215" s="135">
        <v>19769</v>
      </c>
      <c r="W4215" s="136">
        <v>19088</v>
      </c>
      <c r="X4215" s="135">
        <v>17487</v>
      </c>
      <c r="Y4215" s="136">
        <v>17960</v>
      </c>
      <c r="Z4215" s="135">
        <v>20774</v>
      </c>
      <c r="AA4215" s="136">
        <v>22278</v>
      </c>
      <c r="AB4215" s="135">
        <v>23406</v>
      </c>
      <c r="AC4215" s="136">
        <v>22285</v>
      </c>
      <c r="AD4215" s="135">
        <v>19875</v>
      </c>
      <c r="AE4215" s="137">
        <v>21477</v>
      </c>
      <c r="AF4215" s="138">
        <v>22886</v>
      </c>
    </row>
    <row r="4216" spans="2:32">
      <c r="B4216" s="114">
        <v>4178</v>
      </c>
      <c r="C4216" s="115">
        <v>4178</v>
      </c>
      <c r="D4216" s="116">
        <v>175</v>
      </c>
      <c r="E4216" s="117">
        <v>6</v>
      </c>
      <c r="F4216" s="118">
        <v>24</v>
      </c>
      <c r="G4216" s="119" t="s">
        <v>487</v>
      </c>
      <c r="H4216" s="120">
        <v>6</v>
      </c>
      <c r="I4216" s="115">
        <v>23</v>
      </c>
      <c r="J4216" s="116" t="s">
        <v>487</v>
      </c>
      <c r="K4216" s="121">
        <v>2</v>
      </c>
      <c r="L4216" s="108"/>
      <c r="M4216" s="122">
        <v>12148</v>
      </c>
      <c r="N4216" s="123">
        <v>13403</v>
      </c>
      <c r="O4216" s="124">
        <v>14602</v>
      </c>
      <c r="P4216" s="123">
        <v>15656</v>
      </c>
      <c r="Q4216" s="124">
        <v>16283</v>
      </c>
      <c r="R4216" s="123">
        <v>14112</v>
      </c>
      <c r="S4216" s="124">
        <v>14631</v>
      </c>
      <c r="T4216" s="123">
        <v>15806</v>
      </c>
      <c r="U4216" s="124">
        <v>17054</v>
      </c>
      <c r="V4216" s="123">
        <v>18931</v>
      </c>
      <c r="W4216" s="124">
        <v>18386</v>
      </c>
      <c r="X4216" s="123">
        <v>16912</v>
      </c>
      <c r="Y4216" s="124">
        <v>17500</v>
      </c>
      <c r="Z4216" s="123">
        <v>20108</v>
      </c>
      <c r="AA4216" s="124">
        <v>21482</v>
      </c>
      <c r="AB4216" s="123">
        <v>22440</v>
      </c>
      <c r="AC4216" s="124">
        <v>21475</v>
      </c>
      <c r="AD4216" s="123">
        <v>19342</v>
      </c>
      <c r="AE4216" s="125">
        <v>20841</v>
      </c>
      <c r="AF4216" s="126">
        <v>22145</v>
      </c>
    </row>
    <row r="4217" spans="2:32">
      <c r="B4217" s="127">
        <v>4179</v>
      </c>
      <c r="C4217" s="128">
        <v>4179</v>
      </c>
      <c r="D4217" s="129">
        <v>175</v>
      </c>
      <c r="E4217" s="130">
        <v>6</v>
      </c>
      <c r="F4217" s="131">
        <v>24</v>
      </c>
      <c r="G4217" s="132" t="s">
        <v>487</v>
      </c>
      <c r="H4217" s="133">
        <v>6</v>
      </c>
      <c r="I4217" s="128">
        <v>23</v>
      </c>
      <c r="J4217" s="129" t="s">
        <v>487</v>
      </c>
      <c r="K4217" s="134">
        <v>3</v>
      </c>
      <c r="L4217" s="108"/>
      <c r="M4217" s="81">
        <v>11899</v>
      </c>
      <c r="N4217" s="135">
        <v>13180</v>
      </c>
      <c r="O4217" s="136">
        <v>14361</v>
      </c>
      <c r="P4217" s="135">
        <v>15311</v>
      </c>
      <c r="Q4217" s="136">
        <v>15808</v>
      </c>
      <c r="R4217" s="135">
        <v>13820</v>
      </c>
      <c r="S4217" s="136">
        <v>14460</v>
      </c>
      <c r="T4217" s="135">
        <v>15480</v>
      </c>
      <c r="U4217" s="136">
        <v>16699</v>
      </c>
      <c r="V4217" s="135">
        <v>18344</v>
      </c>
      <c r="W4217" s="136">
        <v>17821</v>
      </c>
      <c r="X4217" s="135">
        <v>16489</v>
      </c>
      <c r="Y4217" s="136">
        <v>17193</v>
      </c>
      <c r="Z4217" s="135">
        <v>19612</v>
      </c>
      <c r="AA4217" s="136">
        <v>20873</v>
      </c>
      <c r="AB4217" s="135">
        <v>21691</v>
      </c>
      <c r="AC4217" s="136">
        <v>20775</v>
      </c>
      <c r="AD4217" s="135">
        <v>18971</v>
      </c>
      <c r="AE4217" s="137">
        <v>20294</v>
      </c>
      <c r="AF4217" s="138">
        <v>21573</v>
      </c>
    </row>
    <row r="4218" spans="2:32">
      <c r="B4218" s="114">
        <v>4180</v>
      </c>
      <c r="C4218" s="115">
        <v>4180</v>
      </c>
      <c r="D4218" s="116">
        <v>175</v>
      </c>
      <c r="E4218" s="117">
        <v>6</v>
      </c>
      <c r="F4218" s="118">
        <v>24</v>
      </c>
      <c r="G4218" s="119" t="s">
        <v>487</v>
      </c>
      <c r="H4218" s="120">
        <v>6</v>
      </c>
      <c r="I4218" s="115">
        <v>23</v>
      </c>
      <c r="J4218" s="116" t="s">
        <v>487</v>
      </c>
      <c r="K4218" s="121">
        <v>4</v>
      </c>
      <c r="L4218" s="108"/>
      <c r="M4218" s="122">
        <v>11753</v>
      </c>
      <c r="N4218" s="123">
        <v>13157</v>
      </c>
      <c r="O4218" s="124">
        <v>14315</v>
      </c>
      <c r="P4218" s="123">
        <v>15175</v>
      </c>
      <c r="Q4218" s="124">
        <v>15551</v>
      </c>
      <c r="R4218" s="123">
        <v>13589</v>
      </c>
      <c r="S4218" s="124">
        <v>14364</v>
      </c>
      <c r="T4218" s="123">
        <v>15291</v>
      </c>
      <c r="U4218" s="124">
        <v>16422</v>
      </c>
      <c r="V4218" s="123">
        <v>17828</v>
      </c>
      <c r="W4218" s="124">
        <v>17235</v>
      </c>
      <c r="X4218" s="123">
        <v>15970</v>
      </c>
      <c r="Y4218" s="124">
        <v>16800</v>
      </c>
      <c r="Z4218" s="123">
        <v>19015</v>
      </c>
      <c r="AA4218" s="124">
        <v>20152</v>
      </c>
      <c r="AB4218" s="123">
        <v>20805</v>
      </c>
      <c r="AC4218" s="124">
        <v>19887</v>
      </c>
      <c r="AD4218" s="123">
        <v>18410</v>
      </c>
      <c r="AE4218" s="125">
        <v>19593</v>
      </c>
      <c r="AF4218" s="126">
        <v>20789</v>
      </c>
    </row>
    <row r="4219" spans="2:32">
      <c r="B4219" s="127">
        <v>4181</v>
      </c>
      <c r="C4219" s="128">
        <v>4181</v>
      </c>
      <c r="D4219" s="129">
        <v>175</v>
      </c>
      <c r="E4219" s="130">
        <v>6</v>
      </c>
      <c r="F4219" s="131">
        <v>24</v>
      </c>
      <c r="G4219" s="132" t="s">
        <v>487</v>
      </c>
      <c r="H4219" s="133">
        <v>6</v>
      </c>
      <c r="I4219" s="128">
        <v>23</v>
      </c>
      <c r="J4219" s="129" t="s">
        <v>487</v>
      </c>
      <c r="K4219" s="134">
        <v>5</v>
      </c>
      <c r="L4219" s="108"/>
      <c r="M4219" s="81">
        <v>11612</v>
      </c>
      <c r="N4219" s="135">
        <v>13377</v>
      </c>
      <c r="O4219" s="136">
        <v>14502</v>
      </c>
      <c r="P4219" s="135">
        <v>15427</v>
      </c>
      <c r="Q4219" s="136">
        <v>15571</v>
      </c>
      <c r="R4219" s="135">
        <v>13298</v>
      </c>
      <c r="S4219" s="136">
        <v>14513</v>
      </c>
      <c r="T4219" s="135">
        <v>15307</v>
      </c>
      <c r="U4219" s="136">
        <v>16337</v>
      </c>
      <c r="V4219" s="135">
        <v>17577</v>
      </c>
      <c r="W4219" s="136">
        <v>16492</v>
      </c>
      <c r="X4219" s="135">
        <v>15342</v>
      </c>
      <c r="Y4219" s="136">
        <v>16568</v>
      </c>
      <c r="Z4219" s="135">
        <v>18562</v>
      </c>
      <c r="AA4219" s="136">
        <v>19677</v>
      </c>
      <c r="AB4219" s="135">
        <v>20089</v>
      </c>
      <c r="AC4219" s="136">
        <v>18817</v>
      </c>
      <c r="AD4219" s="135">
        <v>17978</v>
      </c>
      <c r="AE4219" s="137">
        <v>19046</v>
      </c>
      <c r="AF4219" s="138">
        <v>20119</v>
      </c>
    </row>
    <row r="4220" spans="2:32">
      <c r="B4220" s="114">
        <v>4182</v>
      </c>
      <c r="C4220" s="115">
        <v>4182</v>
      </c>
      <c r="D4220" s="116">
        <v>175</v>
      </c>
      <c r="E4220" s="117">
        <v>6</v>
      </c>
      <c r="F4220" s="118">
        <v>24</v>
      </c>
      <c r="G4220" s="119" t="s">
        <v>487</v>
      </c>
      <c r="H4220" s="120">
        <v>6</v>
      </c>
      <c r="I4220" s="115">
        <v>23</v>
      </c>
      <c r="J4220" s="116" t="s">
        <v>487</v>
      </c>
      <c r="K4220" s="121">
        <v>6</v>
      </c>
      <c r="L4220" s="108"/>
      <c r="M4220" s="122">
        <v>11723</v>
      </c>
      <c r="N4220" s="123">
        <v>14265</v>
      </c>
      <c r="O4220" s="124">
        <v>15398</v>
      </c>
      <c r="P4220" s="123">
        <v>16452</v>
      </c>
      <c r="Q4220" s="124">
        <v>16337</v>
      </c>
      <c r="R4220" s="123">
        <v>13251</v>
      </c>
      <c r="S4220" s="124">
        <v>15380</v>
      </c>
      <c r="T4220" s="123">
        <v>16001</v>
      </c>
      <c r="U4220" s="124">
        <v>16931</v>
      </c>
      <c r="V4220" s="123">
        <v>18064</v>
      </c>
      <c r="W4220" s="124">
        <v>16180</v>
      </c>
      <c r="X4220" s="123">
        <v>14888</v>
      </c>
      <c r="Y4220" s="124">
        <v>17034</v>
      </c>
      <c r="Z4220" s="123">
        <v>18781</v>
      </c>
      <c r="AA4220" s="124">
        <v>19904</v>
      </c>
      <c r="AB4220" s="123">
        <v>20115</v>
      </c>
      <c r="AC4220" s="124">
        <v>18166</v>
      </c>
      <c r="AD4220" s="123">
        <v>18264</v>
      </c>
      <c r="AE4220" s="125">
        <v>19168</v>
      </c>
      <c r="AF4220" s="126">
        <v>20125</v>
      </c>
    </row>
    <row r="4221" spans="2:32">
      <c r="B4221" s="127">
        <v>4183</v>
      </c>
      <c r="C4221" s="128">
        <v>4183</v>
      </c>
      <c r="D4221" s="129">
        <v>175</v>
      </c>
      <c r="E4221" s="130">
        <v>6</v>
      </c>
      <c r="F4221" s="131">
        <v>24</v>
      </c>
      <c r="G4221" s="132" t="s">
        <v>487</v>
      </c>
      <c r="H4221" s="133">
        <v>6</v>
      </c>
      <c r="I4221" s="128">
        <v>23</v>
      </c>
      <c r="J4221" s="129" t="s">
        <v>487</v>
      </c>
      <c r="K4221" s="134">
        <v>7</v>
      </c>
      <c r="L4221" s="108"/>
      <c r="M4221" s="81">
        <v>11899</v>
      </c>
      <c r="N4221" s="135">
        <v>15369</v>
      </c>
      <c r="O4221" s="136">
        <v>16429</v>
      </c>
      <c r="P4221" s="135">
        <v>17610</v>
      </c>
      <c r="Q4221" s="136">
        <v>17569</v>
      </c>
      <c r="R4221" s="135">
        <v>13376</v>
      </c>
      <c r="S4221" s="136">
        <v>16245</v>
      </c>
      <c r="T4221" s="135">
        <v>16906</v>
      </c>
      <c r="U4221" s="136">
        <v>17725</v>
      </c>
      <c r="V4221" s="135">
        <v>19016</v>
      </c>
      <c r="W4221" s="136">
        <v>16245</v>
      </c>
      <c r="X4221" s="135">
        <v>14675</v>
      </c>
      <c r="Y4221" s="136">
        <v>17613</v>
      </c>
      <c r="Z4221" s="135">
        <v>19281</v>
      </c>
      <c r="AA4221" s="136">
        <v>20490</v>
      </c>
      <c r="AB4221" s="135">
        <v>20750</v>
      </c>
      <c r="AC4221" s="136">
        <v>17908</v>
      </c>
      <c r="AD4221" s="135">
        <v>18723</v>
      </c>
      <c r="AE4221" s="137">
        <v>19502</v>
      </c>
      <c r="AF4221" s="138">
        <v>20442</v>
      </c>
    </row>
    <row r="4222" spans="2:32">
      <c r="B4222" s="114">
        <v>4184</v>
      </c>
      <c r="C4222" s="115">
        <v>4184</v>
      </c>
      <c r="D4222" s="116">
        <v>175</v>
      </c>
      <c r="E4222" s="117">
        <v>6</v>
      </c>
      <c r="F4222" s="118">
        <v>24</v>
      </c>
      <c r="G4222" s="119" t="s">
        <v>487</v>
      </c>
      <c r="H4222" s="120">
        <v>6</v>
      </c>
      <c r="I4222" s="115">
        <v>23</v>
      </c>
      <c r="J4222" s="116" t="s">
        <v>487</v>
      </c>
      <c r="K4222" s="121">
        <v>8</v>
      </c>
      <c r="L4222" s="108"/>
      <c r="M4222" s="122">
        <v>12307</v>
      </c>
      <c r="N4222" s="123">
        <v>16054</v>
      </c>
      <c r="O4222" s="124">
        <v>17005</v>
      </c>
      <c r="P4222" s="123">
        <v>18561</v>
      </c>
      <c r="Q4222" s="124">
        <v>18538</v>
      </c>
      <c r="R4222" s="123">
        <v>13757</v>
      </c>
      <c r="S4222" s="124">
        <v>16716</v>
      </c>
      <c r="T4222" s="123">
        <v>17473</v>
      </c>
      <c r="U4222" s="124">
        <v>18264</v>
      </c>
      <c r="V4222" s="123">
        <v>19883</v>
      </c>
      <c r="W4222" s="124">
        <v>17005</v>
      </c>
      <c r="X4222" s="123">
        <v>14973</v>
      </c>
      <c r="Y4222" s="124">
        <v>17954</v>
      </c>
      <c r="Z4222" s="123">
        <v>19677</v>
      </c>
      <c r="AA4222" s="124">
        <v>21291</v>
      </c>
      <c r="AB4222" s="123">
        <v>21477</v>
      </c>
      <c r="AC4222" s="124">
        <v>18514</v>
      </c>
      <c r="AD4222" s="123">
        <v>19035</v>
      </c>
      <c r="AE4222" s="125">
        <v>19747</v>
      </c>
      <c r="AF4222" s="126">
        <v>20775</v>
      </c>
    </row>
    <row r="4223" spans="2:32">
      <c r="B4223" s="127">
        <v>4185</v>
      </c>
      <c r="C4223" s="128">
        <v>4185</v>
      </c>
      <c r="D4223" s="129">
        <v>175</v>
      </c>
      <c r="E4223" s="130">
        <v>6</v>
      </c>
      <c r="F4223" s="131">
        <v>24</v>
      </c>
      <c r="G4223" s="132" t="s">
        <v>487</v>
      </c>
      <c r="H4223" s="133">
        <v>6</v>
      </c>
      <c r="I4223" s="128">
        <v>23</v>
      </c>
      <c r="J4223" s="129" t="s">
        <v>487</v>
      </c>
      <c r="K4223" s="134">
        <v>9</v>
      </c>
      <c r="L4223" s="108"/>
      <c r="M4223" s="81">
        <v>12742</v>
      </c>
      <c r="N4223" s="135">
        <v>16377</v>
      </c>
      <c r="O4223" s="136">
        <v>17244</v>
      </c>
      <c r="P4223" s="135">
        <v>19287</v>
      </c>
      <c r="Q4223" s="136">
        <v>19235</v>
      </c>
      <c r="R4223" s="135">
        <v>14179</v>
      </c>
      <c r="S4223" s="136">
        <v>16838</v>
      </c>
      <c r="T4223" s="135">
        <v>17712</v>
      </c>
      <c r="U4223" s="136">
        <v>18513</v>
      </c>
      <c r="V4223" s="135">
        <v>20610</v>
      </c>
      <c r="W4223" s="136">
        <v>17807</v>
      </c>
      <c r="X4223" s="135">
        <v>15363</v>
      </c>
      <c r="Y4223" s="136">
        <v>18006</v>
      </c>
      <c r="Z4223" s="135">
        <v>19817</v>
      </c>
      <c r="AA4223" s="136">
        <v>22031</v>
      </c>
      <c r="AB4223" s="135">
        <v>22188</v>
      </c>
      <c r="AC4223" s="136">
        <v>19284</v>
      </c>
      <c r="AD4223" s="135">
        <v>19072</v>
      </c>
      <c r="AE4223" s="137">
        <v>19841</v>
      </c>
      <c r="AF4223" s="138">
        <v>20888</v>
      </c>
    </row>
    <row r="4224" spans="2:32">
      <c r="B4224" s="114">
        <v>4186</v>
      </c>
      <c r="C4224" s="115">
        <v>4186</v>
      </c>
      <c r="D4224" s="116">
        <v>175</v>
      </c>
      <c r="E4224" s="117">
        <v>6</v>
      </c>
      <c r="F4224" s="118">
        <v>24</v>
      </c>
      <c r="G4224" s="119" t="s">
        <v>487</v>
      </c>
      <c r="H4224" s="120">
        <v>6</v>
      </c>
      <c r="I4224" s="115">
        <v>23</v>
      </c>
      <c r="J4224" s="116" t="s">
        <v>487</v>
      </c>
      <c r="K4224" s="121">
        <v>10</v>
      </c>
      <c r="L4224" s="108"/>
      <c r="M4224" s="122">
        <v>13201</v>
      </c>
      <c r="N4224" s="123">
        <v>16783</v>
      </c>
      <c r="O4224" s="124">
        <v>17634</v>
      </c>
      <c r="P4224" s="123">
        <v>20121</v>
      </c>
      <c r="Q4224" s="124">
        <v>19934</v>
      </c>
      <c r="R4224" s="123">
        <v>14683</v>
      </c>
      <c r="S4224" s="124">
        <v>17149</v>
      </c>
      <c r="T4224" s="123">
        <v>18234</v>
      </c>
      <c r="U4224" s="124">
        <v>19015</v>
      </c>
      <c r="V4224" s="123">
        <v>21398</v>
      </c>
      <c r="W4224" s="124">
        <v>18607</v>
      </c>
      <c r="X4224" s="123">
        <v>15968</v>
      </c>
      <c r="Y4224" s="124">
        <v>18408</v>
      </c>
      <c r="Z4224" s="123">
        <v>20412</v>
      </c>
      <c r="AA4224" s="124">
        <v>23051</v>
      </c>
      <c r="AB4224" s="123">
        <v>23079</v>
      </c>
      <c r="AC4224" s="124">
        <v>20178</v>
      </c>
      <c r="AD4224" s="123">
        <v>19527</v>
      </c>
      <c r="AE4224" s="125">
        <v>20519</v>
      </c>
      <c r="AF4224" s="126">
        <v>21545</v>
      </c>
    </row>
    <row r="4225" spans="2:32">
      <c r="B4225" s="127">
        <v>4187</v>
      </c>
      <c r="C4225" s="128">
        <v>4187</v>
      </c>
      <c r="D4225" s="129">
        <v>175</v>
      </c>
      <c r="E4225" s="130">
        <v>6</v>
      </c>
      <c r="F4225" s="131">
        <v>24</v>
      </c>
      <c r="G4225" s="132" t="s">
        <v>487</v>
      </c>
      <c r="H4225" s="133">
        <v>6</v>
      </c>
      <c r="I4225" s="128">
        <v>23</v>
      </c>
      <c r="J4225" s="129" t="s">
        <v>487</v>
      </c>
      <c r="K4225" s="134">
        <v>11</v>
      </c>
      <c r="L4225" s="108"/>
      <c r="M4225" s="81">
        <v>13604</v>
      </c>
      <c r="N4225" s="135">
        <v>17117</v>
      </c>
      <c r="O4225" s="136">
        <v>17950</v>
      </c>
      <c r="P4225" s="135">
        <v>20790</v>
      </c>
      <c r="Q4225" s="136">
        <v>20459</v>
      </c>
      <c r="R4225" s="135">
        <v>15096</v>
      </c>
      <c r="S4225" s="136">
        <v>17461</v>
      </c>
      <c r="T4225" s="135">
        <v>18676</v>
      </c>
      <c r="U4225" s="136">
        <v>19446</v>
      </c>
      <c r="V4225" s="135">
        <v>21998</v>
      </c>
      <c r="W4225" s="136">
        <v>19199</v>
      </c>
      <c r="X4225" s="135">
        <v>16477</v>
      </c>
      <c r="Y4225" s="136">
        <v>18831</v>
      </c>
      <c r="Z4225" s="135">
        <v>20928</v>
      </c>
      <c r="AA4225" s="136">
        <v>23910</v>
      </c>
      <c r="AB4225" s="135">
        <v>23778</v>
      </c>
      <c r="AC4225" s="136">
        <v>20874</v>
      </c>
      <c r="AD4225" s="135">
        <v>19990</v>
      </c>
      <c r="AE4225" s="137">
        <v>21114</v>
      </c>
      <c r="AF4225" s="138">
        <v>22124</v>
      </c>
    </row>
    <row r="4226" spans="2:32">
      <c r="B4226" s="114">
        <v>4188</v>
      </c>
      <c r="C4226" s="115">
        <v>4188</v>
      </c>
      <c r="D4226" s="116">
        <v>175</v>
      </c>
      <c r="E4226" s="117">
        <v>6</v>
      </c>
      <c r="F4226" s="118">
        <v>24</v>
      </c>
      <c r="G4226" s="119" t="s">
        <v>487</v>
      </c>
      <c r="H4226" s="120">
        <v>6</v>
      </c>
      <c r="I4226" s="115">
        <v>23</v>
      </c>
      <c r="J4226" s="116" t="s">
        <v>487</v>
      </c>
      <c r="K4226" s="121">
        <v>12</v>
      </c>
      <c r="L4226" s="108"/>
      <c r="M4226" s="122">
        <v>13867</v>
      </c>
      <c r="N4226" s="123">
        <v>17336</v>
      </c>
      <c r="O4226" s="124">
        <v>18317</v>
      </c>
      <c r="P4226" s="123">
        <v>21346</v>
      </c>
      <c r="Q4226" s="124">
        <v>20755</v>
      </c>
      <c r="R4226" s="123">
        <v>15372</v>
      </c>
      <c r="S4226" s="124">
        <v>17655</v>
      </c>
      <c r="T4226" s="123">
        <v>18956</v>
      </c>
      <c r="U4226" s="124">
        <v>19863</v>
      </c>
      <c r="V4226" s="123">
        <v>22337</v>
      </c>
      <c r="W4226" s="124">
        <v>19553</v>
      </c>
      <c r="X4226" s="123">
        <v>16806</v>
      </c>
      <c r="Y4226" s="124">
        <v>19076</v>
      </c>
      <c r="Z4226" s="123">
        <v>21408</v>
      </c>
      <c r="AA4226" s="124">
        <v>24572</v>
      </c>
      <c r="AB4226" s="123">
        <v>24173</v>
      </c>
      <c r="AC4226" s="124">
        <v>21276</v>
      </c>
      <c r="AD4226" s="123">
        <v>20263</v>
      </c>
      <c r="AE4226" s="125">
        <v>21478</v>
      </c>
      <c r="AF4226" s="126">
        <v>22630</v>
      </c>
    </row>
    <row r="4227" spans="2:32">
      <c r="B4227" s="127">
        <v>4189</v>
      </c>
      <c r="C4227" s="128">
        <v>4189</v>
      </c>
      <c r="D4227" s="129">
        <v>175</v>
      </c>
      <c r="E4227" s="130">
        <v>6</v>
      </c>
      <c r="F4227" s="131">
        <v>24</v>
      </c>
      <c r="G4227" s="132" t="s">
        <v>487</v>
      </c>
      <c r="H4227" s="133">
        <v>6</v>
      </c>
      <c r="I4227" s="128">
        <v>23</v>
      </c>
      <c r="J4227" s="129" t="s">
        <v>487</v>
      </c>
      <c r="K4227" s="134">
        <v>13</v>
      </c>
      <c r="L4227" s="108"/>
      <c r="M4227" s="81">
        <v>13934</v>
      </c>
      <c r="N4227" s="135">
        <v>17546</v>
      </c>
      <c r="O4227" s="136">
        <v>18538</v>
      </c>
      <c r="P4227" s="135">
        <v>21688</v>
      </c>
      <c r="Q4227" s="136">
        <v>20930</v>
      </c>
      <c r="R4227" s="135">
        <v>15442</v>
      </c>
      <c r="S4227" s="136">
        <v>17839</v>
      </c>
      <c r="T4227" s="135">
        <v>19195</v>
      </c>
      <c r="U4227" s="136">
        <v>20096</v>
      </c>
      <c r="V4227" s="135">
        <v>22548</v>
      </c>
      <c r="W4227" s="136">
        <v>19717</v>
      </c>
      <c r="X4227" s="135">
        <v>16897</v>
      </c>
      <c r="Y4227" s="136">
        <v>19284</v>
      </c>
      <c r="Z4227" s="135">
        <v>21644</v>
      </c>
      <c r="AA4227" s="136">
        <v>24970</v>
      </c>
      <c r="AB4227" s="135">
        <v>24394</v>
      </c>
      <c r="AC4227" s="136">
        <v>21456</v>
      </c>
      <c r="AD4227" s="135">
        <v>20479</v>
      </c>
      <c r="AE4227" s="137">
        <v>21750</v>
      </c>
      <c r="AF4227" s="138">
        <v>22868</v>
      </c>
    </row>
    <row r="4228" spans="2:32">
      <c r="B4228" s="114">
        <v>4190</v>
      </c>
      <c r="C4228" s="115">
        <v>4190</v>
      </c>
      <c r="D4228" s="116">
        <v>175</v>
      </c>
      <c r="E4228" s="117">
        <v>6</v>
      </c>
      <c r="F4228" s="118">
        <v>24</v>
      </c>
      <c r="G4228" s="119" t="s">
        <v>487</v>
      </c>
      <c r="H4228" s="120">
        <v>6</v>
      </c>
      <c r="I4228" s="115">
        <v>23</v>
      </c>
      <c r="J4228" s="116" t="s">
        <v>487</v>
      </c>
      <c r="K4228" s="121">
        <v>14</v>
      </c>
      <c r="L4228" s="108"/>
      <c r="M4228" s="122">
        <v>14079</v>
      </c>
      <c r="N4228" s="123">
        <v>17737</v>
      </c>
      <c r="O4228" s="124">
        <v>18642</v>
      </c>
      <c r="P4228" s="123">
        <v>22007</v>
      </c>
      <c r="Q4228" s="124">
        <v>21068</v>
      </c>
      <c r="R4228" s="123">
        <v>15585</v>
      </c>
      <c r="S4228" s="124">
        <v>17940</v>
      </c>
      <c r="T4228" s="123">
        <v>19378</v>
      </c>
      <c r="U4228" s="124">
        <v>20189</v>
      </c>
      <c r="V4228" s="123">
        <v>22682</v>
      </c>
      <c r="W4228" s="124">
        <v>19828</v>
      </c>
      <c r="X4228" s="123">
        <v>17024</v>
      </c>
      <c r="Y4228" s="124">
        <v>19365</v>
      </c>
      <c r="Z4228" s="123">
        <v>21715</v>
      </c>
      <c r="AA4228" s="124">
        <v>25231</v>
      </c>
      <c r="AB4228" s="123">
        <v>24493</v>
      </c>
      <c r="AC4228" s="124">
        <v>21548</v>
      </c>
      <c r="AD4228" s="123">
        <v>20542</v>
      </c>
      <c r="AE4228" s="125">
        <v>21885</v>
      </c>
      <c r="AF4228" s="126">
        <v>22923</v>
      </c>
    </row>
    <row r="4229" spans="2:32">
      <c r="B4229" s="127">
        <v>4191</v>
      </c>
      <c r="C4229" s="128">
        <v>4191</v>
      </c>
      <c r="D4229" s="129">
        <v>175</v>
      </c>
      <c r="E4229" s="130">
        <v>6</v>
      </c>
      <c r="F4229" s="131">
        <v>24</v>
      </c>
      <c r="G4229" s="132" t="s">
        <v>487</v>
      </c>
      <c r="H4229" s="133">
        <v>6</v>
      </c>
      <c r="I4229" s="128">
        <v>23</v>
      </c>
      <c r="J4229" s="129" t="s">
        <v>487</v>
      </c>
      <c r="K4229" s="134">
        <v>15</v>
      </c>
      <c r="L4229" s="108"/>
      <c r="M4229" s="81">
        <v>14262</v>
      </c>
      <c r="N4229" s="135">
        <v>17987</v>
      </c>
      <c r="O4229" s="136">
        <v>18891</v>
      </c>
      <c r="P4229" s="135">
        <v>22309</v>
      </c>
      <c r="Q4229" s="136">
        <v>21148</v>
      </c>
      <c r="R4229" s="135">
        <v>15799</v>
      </c>
      <c r="S4229" s="136">
        <v>18103</v>
      </c>
      <c r="T4229" s="135">
        <v>19613</v>
      </c>
      <c r="U4229" s="136">
        <v>20416</v>
      </c>
      <c r="V4229" s="135">
        <v>22743</v>
      </c>
      <c r="W4229" s="136">
        <v>19984</v>
      </c>
      <c r="X4229" s="135">
        <v>17238</v>
      </c>
      <c r="Y4229" s="136">
        <v>19515</v>
      </c>
      <c r="Z4229" s="135">
        <v>21921</v>
      </c>
      <c r="AA4229" s="136">
        <v>25485</v>
      </c>
      <c r="AB4229" s="135">
        <v>24525</v>
      </c>
      <c r="AC4229" s="136">
        <v>21695</v>
      </c>
      <c r="AD4229" s="135">
        <v>20688</v>
      </c>
      <c r="AE4229" s="137">
        <v>22086</v>
      </c>
      <c r="AF4229" s="138">
        <v>23117</v>
      </c>
    </row>
    <row r="4230" spans="2:32">
      <c r="B4230" s="114">
        <v>4192</v>
      </c>
      <c r="C4230" s="115">
        <v>4192</v>
      </c>
      <c r="D4230" s="116">
        <v>175</v>
      </c>
      <c r="E4230" s="117">
        <v>6</v>
      </c>
      <c r="F4230" s="118">
        <v>24</v>
      </c>
      <c r="G4230" s="119" t="s">
        <v>487</v>
      </c>
      <c r="H4230" s="120">
        <v>6</v>
      </c>
      <c r="I4230" s="115">
        <v>23</v>
      </c>
      <c r="J4230" s="116" t="s">
        <v>487</v>
      </c>
      <c r="K4230" s="121">
        <v>16</v>
      </c>
      <c r="L4230" s="108"/>
      <c r="M4230" s="122">
        <v>14675</v>
      </c>
      <c r="N4230" s="123">
        <v>18403</v>
      </c>
      <c r="O4230" s="124">
        <v>19144</v>
      </c>
      <c r="P4230" s="123">
        <v>22581</v>
      </c>
      <c r="Q4230" s="124">
        <v>21305</v>
      </c>
      <c r="R4230" s="123">
        <v>16211</v>
      </c>
      <c r="S4230" s="124">
        <v>18318</v>
      </c>
      <c r="T4230" s="123">
        <v>20181</v>
      </c>
      <c r="U4230" s="124">
        <v>20592</v>
      </c>
      <c r="V4230" s="123">
        <v>22836</v>
      </c>
      <c r="W4230" s="124">
        <v>20189</v>
      </c>
      <c r="X4230" s="123">
        <v>17594</v>
      </c>
      <c r="Y4230" s="124">
        <v>19656</v>
      </c>
      <c r="Z4230" s="123">
        <v>22028</v>
      </c>
      <c r="AA4230" s="124">
        <v>25567</v>
      </c>
      <c r="AB4230" s="123">
        <v>24530</v>
      </c>
      <c r="AC4230" s="124">
        <v>21822</v>
      </c>
      <c r="AD4230" s="123">
        <v>20805</v>
      </c>
      <c r="AE4230" s="125">
        <v>22685</v>
      </c>
      <c r="AF4230" s="126">
        <v>23190</v>
      </c>
    </row>
    <row r="4231" spans="2:32">
      <c r="B4231" s="127">
        <v>4193</v>
      </c>
      <c r="C4231" s="128">
        <v>4193</v>
      </c>
      <c r="D4231" s="129">
        <v>175</v>
      </c>
      <c r="E4231" s="130">
        <v>6</v>
      </c>
      <c r="F4231" s="131">
        <v>24</v>
      </c>
      <c r="G4231" s="132" t="s">
        <v>487</v>
      </c>
      <c r="H4231" s="133">
        <v>6</v>
      </c>
      <c r="I4231" s="128">
        <v>23</v>
      </c>
      <c r="J4231" s="129" t="s">
        <v>487</v>
      </c>
      <c r="K4231" s="134">
        <v>17</v>
      </c>
      <c r="L4231" s="108"/>
      <c r="M4231" s="81">
        <v>15143</v>
      </c>
      <c r="N4231" s="135">
        <v>18714</v>
      </c>
      <c r="O4231" s="136">
        <v>19418</v>
      </c>
      <c r="P4231" s="135">
        <v>22825</v>
      </c>
      <c r="Q4231" s="136">
        <v>21514</v>
      </c>
      <c r="R4231" s="135">
        <v>16786</v>
      </c>
      <c r="S4231" s="136">
        <v>18552</v>
      </c>
      <c r="T4231" s="135">
        <v>20482</v>
      </c>
      <c r="U4231" s="136">
        <v>20844</v>
      </c>
      <c r="V4231" s="135">
        <v>23016</v>
      </c>
      <c r="W4231" s="136">
        <v>20660</v>
      </c>
      <c r="X4231" s="135">
        <v>18211</v>
      </c>
      <c r="Y4231" s="136">
        <v>19998</v>
      </c>
      <c r="Z4231" s="135">
        <v>22300</v>
      </c>
      <c r="AA4231" s="136">
        <v>25926</v>
      </c>
      <c r="AB4231" s="135">
        <v>24788</v>
      </c>
      <c r="AC4231" s="136">
        <v>22264</v>
      </c>
      <c r="AD4231" s="135">
        <v>21172</v>
      </c>
      <c r="AE4231" s="137">
        <v>22966</v>
      </c>
      <c r="AF4231" s="138">
        <v>23473</v>
      </c>
    </row>
    <row r="4232" spans="2:32">
      <c r="B4232" s="114">
        <v>4194</v>
      </c>
      <c r="C4232" s="115">
        <v>4194</v>
      </c>
      <c r="D4232" s="116">
        <v>175</v>
      </c>
      <c r="E4232" s="117">
        <v>6</v>
      </c>
      <c r="F4232" s="118">
        <v>24</v>
      </c>
      <c r="G4232" s="119" t="s">
        <v>487</v>
      </c>
      <c r="H4232" s="120">
        <v>6</v>
      </c>
      <c r="I4232" s="115">
        <v>23</v>
      </c>
      <c r="J4232" s="116" t="s">
        <v>487</v>
      </c>
      <c r="K4232" s="121">
        <v>18</v>
      </c>
      <c r="L4232" s="108"/>
      <c r="M4232" s="122">
        <v>15573</v>
      </c>
      <c r="N4232" s="123">
        <v>18902</v>
      </c>
      <c r="O4232" s="124">
        <v>19414</v>
      </c>
      <c r="P4232" s="123">
        <v>22962</v>
      </c>
      <c r="Q4232" s="124">
        <v>21693</v>
      </c>
      <c r="R4232" s="123">
        <v>17363</v>
      </c>
      <c r="S4232" s="124">
        <v>18856</v>
      </c>
      <c r="T4232" s="123">
        <v>20689</v>
      </c>
      <c r="U4232" s="124">
        <v>20954</v>
      </c>
      <c r="V4232" s="123">
        <v>23421</v>
      </c>
      <c r="W4232" s="124">
        <v>21380</v>
      </c>
      <c r="X4232" s="123">
        <v>19080</v>
      </c>
      <c r="Y4232" s="124">
        <v>20513</v>
      </c>
      <c r="Z4232" s="123">
        <v>22558</v>
      </c>
      <c r="AA4232" s="124">
        <v>26540</v>
      </c>
      <c r="AB4232" s="123">
        <v>25360</v>
      </c>
      <c r="AC4232" s="124">
        <v>23165</v>
      </c>
      <c r="AD4232" s="123">
        <v>21771</v>
      </c>
      <c r="AE4232" s="125">
        <v>23373</v>
      </c>
      <c r="AF4232" s="126">
        <v>23813</v>
      </c>
    </row>
    <row r="4233" spans="2:32">
      <c r="B4233" s="127">
        <v>4195</v>
      </c>
      <c r="C4233" s="128">
        <v>4195</v>
      </c>
      <c r="D4233" s="129">
        <v>175</v>
      </c>
      <c r="E4233" s="130">
        <v>6</v>
      </c>
      <c r="F4233" s="131">
        <v>24</v>
      </c>
      <c r="G4233" s="132" t="s">
        <v>487</v>
      </c>
      <c r="H4233" s="133">
        <v>6</v>
      </c>
      <c r="I4233" s="128">
        <v>23</v>
      </c>
      <c r="J4233" s="129" t="s">
        <v>487</v>
      </c>
      <c r="K4233" s="134">
        <v>19</v>
      </c>
      <c r="L4233" s="108"/>
      <c r="M4233" s="81">
        <v>15740</v>
      </c>
      <c r="N4233" s="135">
        <v>19062</v>
      </c>
      <c r="O4233" s="136">
        <v>19617</v>
      </c>
      <c r="P4233" s="135">
        <v>23112</v>
      </c>
      <c r="Q4233" s="136">
        <v>21625</v>
      </c>
      <c r="R4233" s="135">
        <v>17644</v>
      </c>
      <c r="S4233" s="136">
        <v>19292</v>
      </c>
      <c r="T4233" s="135">
        <v>20956</v>
      </c>
      <c r="U4233" s="136">
        <v>21346</v>
      </c>
      <c r="V4233" s="135">
        <v>23634</v>
      </c>
      <c r="W4233" s="136">
        <v>21607</v>
      </c>
      <c r="X4233" s="135">
        <v>19639</v>
      </c>
      <c r="Y4233" s="136">
        <v>21252</v>
      </c>
      <c r="Z4233" s="135">
        <v>23211</v>
      </c>
      <c r="AA4233" s="136">
        <v>27232</v>
      </c>
      <c r="AB4233" s="135">
        <v>25945</v>
      </c>
      <c r="AC4233" s="136">
        <v>23742</v>
      </c>
      <c r="AD4233" s="135">
        <v>22652</v>
      </c>
      <c r="AE4233" s="137">
        <v>24200</v>
      </c>
      <c r="AF4233" s="138">
        <v>24614</v>
      </c>
    </row>
    <row r="4234" spans="2:32">
      <c r="B4234" s="114">
        <v>4196</v>
      </c>
      <c r="C4234" s="115">
        <v>4196</v>
      </c>
      <c r="D4234" s="116">
        <v>175</v>
      </c>
      <c r="E4234" s="117">
        <v>6</v>
      </c>
      <c r="F4234" s="118">
        <v>24</v>
      </c>
      <c r="G4234" s="119" t="s">
        <v>487</v>
      </c>
      <c r="H4234" s="120">
        <v>6</v>
      </c>
      <c r="I4234" s="115">
        <v>23</v>
      </c>
      <c r="J4234" s="116" t="s">
        <v>487</v>
      </c>
      <c r="K4234" s="121">
        <v>20</v>
      </c>
      <c r="L4234" s="108"/>
      <c r="M4234" s="122">
        <v>15702</v>
      </c>
      <c r="N4234" s="123">
        <v>18831</v>
      </c>
      <c r="O4234" s="124">
        <v>19555</v>
      </c>
      <c r="P4234" s="123">
        <v>22832</v>
      </c>
      <c r="Q4234" s="124">
        <v>21400</v>
      </c>
      <c r="R4234" s="123">
        <v>17709</v>
      </c>
      <c r="S4234" s="124">
        <v>19585</v>
      </c>
      <c r="T4234" s="123">
        <v>20972</v>
      </c>
      <c r="U4234" s="124">
        <v>21458</v>
      </c>
      <c r="V4234" s="123">
        <v>23627</v>
      </c>
      <c r="W4234" s="124">
        <v>21706</v>
      </c>
      <c r="X4234" s="123">
        <v>19954</v>
      </c>
      <c r="Y4234" s="124">
        <v>21893</v>
      </c>
      <c r="Z4234" s="123">
        <v>23782</v>
      </c>
      <c r="AA4234" s="124">
        <v>27524</v>
      </c>
      <c r="AB4234" s="123">
        <v>26375</v>
      </c>
      <c r="AC4234" s="124">
        <v>24198</v>
      </c>
      <c r="AD4234" s="123">
        <v>23447</v>
      </c>
      <c r="AE4234" s="125">
        <v>24787</v>
      </c>
      <c r="AF4234" s="126">
        <v>25332</v>
      </c>
    </row>
    <row r="4235" spans="2:32">
      <c r="B4235" s="127">
        <v>4197</v>
      </c>
      <c r="C4235" s="128">
        <v>4197</v>
      </c>
      <c r="D4235" s="129">
        <v>175</v>
      </c>
      <c r="E4235" s="130">
        <v>6</v>
      </c>
      <c r="F4235" s="131">
        <v>24</v>
      </c>
      <c r="G4235" s="132" t="s">
        <v>487</v>
      </c>
      <c r="H4235" s="133">
        <v>6</v>
      </c>
      <c r="I4235" s="128">
        <v>23</v>
      </c>
      <c r="J4235" s="129" t="s">
        <v>487</v>
      </c>
      <c r="K4235" s="134">
        <v>21</v>
      </c>
      <c r="L4235" s="108"/>
      <c r="M4235" s="81">
        <v>15225</v>
      </c>
      <c r="N4235" s="135">
        <v>18118</v>
      </c>
      <c r="O4235" s="136">
        <v>19357</v>
      </c>
      <c r="P4235" s="135">
        <v>22373</v>
      </c>
      <c r="Q4235" s="136">
        <v>20495</v>
      </c>
      <c r="R4235" s="135">
        <v>17359</v>
      </c>
      <c r="S4235" s="136">
        <v>19282</v>
      </c>
      <c r="T4235" s="135">
        <v>20484</v>
      </c>
      <c r="U4235" s="136">
        <v>21600</v>
      </c>
      <c r="V4235" s="135">
        <v>23061</v>
      </c>
      <c r="W4235" s="136">
        <v>21588</v>
      </c>
      <c r="X4235" s="135">
        <v>19991</v>
      </c>
      <c r="Y4235" s="136">
        <v>21997</v>
      </c>
      <c r="Z4235" s="135">
        <v>24357</v>
      </c>
      <c r="AA4235" s="136">
        <v>27907</v>
      </c>
      <c r="AB4235" s="135">
        <v>26321</v>
      </c>
      <c r="AC4235" s="136">
        <v>24520</v>
      </c>
      <c r="AD4235" s="135">
        <v>23745</v>
      </c>
      <c r="AE4235" s="137">
        <v>24997</v>
      </c>
      <c r="AF4235" s="138">
        <v>26144</v>
      </c>
    </row>
    <row r="4236" spans="2:32">
      <c r="B4236" s="114">
        <v>4198</v>
      </c>
      <c r="C4236" s="115">
        <v>4198</v>
      </c>
      <c r="D4236" s="116">
        <v>175</v>
      </c>
      <c r="E4236" s="117">
        <v>6</v>
      </c>
      <c r="F4236" s="118">
        <v>24</v>
      </c>
      <c r="G4236" s="119" t="s">
        <v>487</v>
      </c>
      <c r="H4236" s="120">
        <v>6</v>
      </c>
      <c r="I4236" s="115">
        <v>23</v>
      </c>
      <c r="J4236" s="116" t="s">
        <v>487</v>
      </c>
      <c r="K4236" s="121">
        <v>22</v>
      </c>
      <c r="L4236" s="108"/>
      <c r="M4236" s="122">
        <v>14703</v>
      </c>
      <c r="N4236" s="123">
        <v>17259</v>
      </c>
      <c r="O4236" s="124">
        <v>18527</v>
      </c>
      <c r="P4236" s="123">
        <v>21375</v>
      </c>
      <c r="Q4236" s="124">
        <v>19645</v>
      </c>
      <c r="R4236" s="123">
        <v>16914</v>
      </c>
      <c r="S4236" s="124">
        <v>18554</v>
      </c>
      <c r="T4236" s="123">
        <v>19795</v>
      </c>
      <c r="U4236" s="124">
        <v>21006</v>
      </c>
      <c r="V4236" s="123">
        <v>22439</v>
      </c>
      <c r="W4236" s="124">
        <v>21371</v>
      </c>
      <c r="X4236" s="123">
        <v>19781</v>
      </c>
      <c r="Y4236" s="124">
        <v>21519</v>
      </c>
      <c r="Z4236" s="123">
        <v>24029</v>
      </c>
      <c r="AA4236" s="124">
        <v>27432</v>
      </c>
      <c r="AB4236" s="123">
        <v>26004</v>
      </c>
      <c r="AC4236" s="124">
        <v>24576</v>
      </c>
      <c r="AD4236" s="123">
        <v>23400</v>
      </c>
      <c r="AE4236" s="125">
        <v>24759</v>
      </c>
      <c r="AF4236" s="126">
        <v>25988</v>
      </c>
    </row>
    <row r="4237" spans="2:32">
      <c r="B4237" s="127">
        <v>4199</v>
      </c>
      <c r="C4237" s="128">
        <v>4199</v>
      </c>
      <c r="D4237" s="129">
        <v>175</v>
      </c>
      <c r="E4237" s="130">
        <v>6</v>
      </c>
      <c r="F4237" s="131">
        <v>24</v>
      </c>
      <c r="G4237" s="132" t="s">
        <v>487</v>
      </c>
      <c r="H4237" s="133">
        <v>6</v>
      </c>
      <c r="I4237" s="128">
        <v>23</v>
      </c>
      <c r="J4237" s="129" t="s">
        <v>487</v>
      </c>
      <c r="K4237" s="134">
        <v>23</v>
      </c>
      <c r="L4237" s="108"/>
      <c r="M4237" s="81">
        <v>13803</v>
      </c>
      <c r="N4237" s="135">
        <v>15928</v>
      </c>
      <c r="O4237" s="136">
        <v>17244</v>
      </c>
      <c r="P4237" s="135">
        <v>19817</v>
      </c>
      <c r="Q4237" s="136">
        <v>18139</v>
      </c>
      <c r="R4237" s="135">
        <v>16014</v>
      </c>
      <c r="S4237" s="136">
        <v>17334</v>
      </c>
      <c r="T4237" s="135">
        <v>18503</v>
      </c>
      <c r="U4237" s="136">
        <v>19797</v>
      </c>
      <c r="V4237" s="135">
        <v>20982</v>
      </c>
      <c r="W4237" s="136">
        <v>20436</v>
      </c>
      <c r="X4237" s="135">
        <v>18951</v>
      </c>
      <c r="Y4237" s="136">
        <v>20374</v>
      </c>
      <c r="Z4237" s="135">
        <v>22925</v>
      </c>
      <c r="AA4237" s="136">
        <v>26041</v>
      </c>
      <c r="AB4237" s="135">
        <v>24655</v>
      </c>
      <c r="AC4237" s="136">
        <v>23708</v>
      </c>
      <c r="AD4237" s="135">
        <v>22320</v>
      </c>
      <c r="AE4237" s="137">
        <v>23644</v>
      </c>
      <c r="AF4237" s="138">
        <v>24961</v>
      </c>
    </row>
    <row r="4238" spans="2:32">
      <c r="B4238" s="114">
        <v>4200</v>
      </c>
      <c r="C4238" s="115">
        <v>4200</v>
      </c>
      <c r="D4238" s="116">
        <v>175</v>
      </c>
      <c r="E4238" s="117">
        <v>6</v>
      </c>
      <c r="F4238" s="118">
        <v>24</v>
      </c>
      <c r="G4238" s="119" t="s">
        <v>487</v>
      </c>
      <c r="H4238" s="120">
        <v>6</v>
      </c>
      <c r="I4238" s="115">
        <v>23</v>
      </c>
      <c r="J4238" s="116" t="s">
        <v>487</v>
      </c>
      <c r="K4238" s="121">
        <v>24</v>
      </c>
      <c r="L4238" s="108"/>
      <c r="M4238" s="122">
        <v>13044</v>
      </c>
      <c r="N4238" s="123">
        <v>14884</v>
      </c>
      <c r="O4238" s="124">
        <v>16096</v>
      </c>
      <c r="P4238" s="123">
        <v>18419</v>
      </c>
      <c r="Q4238" s="124">
        <v>16728</v>
      </c>
      <c r="R4238" s="123">
        <v>15233</v>
      </c>
      <c r="S4238" s="124">
        <v>16242</v>
      </c>
      <c r="T4238" s="123">
        <v>17456</v>
      </c>
      <c r="U4238" s="124">
        <v>18676</v>
      </c>
      <c r="V4238" s="123">
        <v>19547</v>
      </c>
      <c r="W4238" s="124">
        <v>19413</v>
      </c>
      <c r="X4238" s="123">
        <v>18208</v>
      </c>
      <c r="Y4238" s="124">
        <v>19297</v>
      </c>
      <c r="Z4238" s="123">
        <v>21833</v>
      </c>
      <c r="AA4238" s="124">
        <v>24676</v>
      </c>
      <c r="AB4238" s="123">
        <v>23256</v>
      </c>
      <c r="AC4238" s="124">
        <v>22706</v>
      </c>
      <c r="AD4238" s="123">
        <v>21240</v>
      </c>
      <c r="AE4238" s="125">
        <v>22686</v>
      </c>
      <c r="AF4238" s="126">
        <v>23899</v>
      </c>
    </row>
    <row r="4239" spans="2:32">
      <c r="B4239" s="127">
        <v>4201</v>
      </c>
      <c r="C4239" s="128">
        <v>4201</v>
      </c>
      <c r="D4239" s="129">
        <v>176</v>
      </c>
      <c r="E4239" s="130">
        <v>6</v>
      </c>
      <c r="F4239" s="131">
        <v>25</v>
      </c>
      <c r="G4239" s="132" t="s">
        <v>487</v>
      </c>
      <c r="H4239" s="133">
        <v>6</v>
      </c>
      <c r="I4239" s="128">
        <v>24</v>
      </c>
      <c r="J4239" s="129" t="s">
        <v>487</v>
      </c>
      <c r="K4239" s="134">
        <v>1</v>
      </c>
      <c r="L4239" s="108"/>
      <c r="M4239" s="81">
        <v>12370</v>
      </c>
      <c r="N4239" s="135">
        <v>14329</v>
      </c>
      <c r="O4239" s="136">
        <v>15816</v>
      </c>
      <c r="P4239" s="135">
        <v>16650</v>
      </c>
      <c r="Q4239" s="136">
        <v>15783</v>
      </c>
      <c r="R4239" s="135">
        <v>14476</v>
      </c>
      <c r="S4239" s="136">
        <v>15715</v>
      </c>
      <c r="T4239" s="135">
        <v>16998</v>
      </c>
      <c r="U4239" s="136">
        <v>18393</v>
      </c>
      <c r="V4239" s="135">
        <v>18384</v>
      </c>
      <c r="W4239" s="136">
        <v>18054</v>
      </c>
      <c r="X4239" s="135">
        <v>17367</v>
      </c>
      <c r="Y4239" s="136">
        <v>19073</v>
      </c>
      <c r="Z4239" s="135">
        <v>21657</v>
      </c>
      <c r="AA4239" s="136">
        <v>22850</v>
      </c>
      <c r="AB4239" s="135">
        <v>21820</v>
      </c>
      <c r="AC4239" s="136">
        <v>20930</v>
      </c>
      <c r="AD4239" s="135">
        <v>21193</v>
      </c>
      <c r="AE4239" s="137">
        <v>22587</v>
      </c>
      <c r="AF4239" s="138">
        <v>23784</v>
      </c>
    </row>
    <row r="4240" spans="2:32">
      <c r="B4240" s="114">
        <v>4202</v>
      </c>
      <c r="C4240" s="115">
        <v>4202</v>
      </c>
      <c r="D4240" s="116">
        <v>176</v>
      </c>
      <c r="E4240" s="117">
        <v>6</v>
      </c>
      <c r="F4240" s="118">
        <v>25</v>
      </c>
      <c r="G4240" s="119" t="s">
        <v>487</v>
      </c>
      <c r="H4240" s="120">
        <v>6</v>
      </c>
      <c r="I4240" s="115">
        <v>24</v>
      </c>
      <c r="J4240" s="116" t="s">
        <v>487</v>
      </c>
      <c r="K4240" s="121">
        <v>2</v>
      </c>
      <c r="L4240" s="108"/>
      <c r="M4240" s="122">
        <v>12127</v>
      </c>
      <c r="N4240" s="123">
        <v>13947</v>
      </c>
      <c r="O4240" s="124">
        <v>15303</v>
      </c>
      <c r="P4240" s="123">
        <v>15949</v>
      </c>
      <c r="Q4240" s="124">
        <v>15202</v>
      </c>
      <c r="R4240" s="123">
        <v>14154</v>
      </c>
      <c r="S4240" s="124">
        <v>15302</v>
      </c>
      <c r="T4240" s="123">
        <v>16489</v>
      </c>
      <c r="U4240" s="124">
        <v>17768</v>
      </c>
      <c r="V4240" s="123">
        <v>17722</v>
      </c>
      <c r="W4240" s="124">
        <v>17397</v>
      </c>
      <c r="X4240" s="123">
        <v>16934</v>
      </c>
      <c r="Y4240" s="124">
        <v>18527</v>
      </c>
      <c r="Z4240" s="123">
        <v>20899</v>
      </c>
      <c r="AA4240" s="124">
        <v>21914</v>
      </c>
      <c r="AB4240" s="123">
        <v>21037</v>
      </c>
      <c r="AC4240" s="124">
        <v>20163</v>
      </c>
      <c r="AD4240" s="123">
        <v>20574</v>
      </c>
      <c r="AE4240" s="125">
        <v>21869</v>
      </c>
      <c r="AF4240" s="126">
        <v>22954</v>
      </c>
    </row>
    <row r="4241" spans="2:32">
      <c r="B4241" s="127">
        <v>4203</v>
      </c>
      <c r="C4241" s="128">
        <v>4203</v>
      </c>
      <c r="D4241" s="129">
        <v>176</v>
      </c>
      <c r="E4241" s="130">
        <v>6</v>
      </c>
      <c r="F4241" s="131">
        <v>25</v>
      </c>
      <c r="G4241" s="132" t="s">
        <v>487</v>
      </c>
      <c r="H4241" s="133">
        <v>6</v>
      </c>
      <c r="I4241" s="128">
        <v>24</v>
      </c>
      <c r="J4241" s="129" t="s">
        <v>487</v>
      </c>
      <c r="K4241" s="134">
        <v>3</v>
      </c>
      <c r="L4241" s="108"/>
      <c r="M4241" s="81">
        <v>12025</v>
      </c>
      <c r="N4241" s="135">
        <v>13731</v>
      </c>
      <c r="O4241" s="136">
        <v>14986</v>
      </c>
      <c r="P4241" s="135">
        <v>15510</v>
      </c>
      <c r="Q4241" s="136">
        <v>14794</v>
      </c>
      <c r="R4241" s="135">
        <v>14014</v>
      </c>
      <c r="S4241" s="136">
        <v>15013</v>
      </c>
      <c r="T4241" s="135">
        <v>16185</v>
      </c>
      <c r="U4241" s="136">
        <v>17343</v>
      </c>
      <c r="V4241" s="135">
        <v>17204</v>
      </c>
      <c r="W4241" s="136">
        <v>16856</v>
      </c>
      <c r="X4241" s="135">
        <v>16671</v>
      </c>
      <c r="Y4241" s="136">
        <v>18086</v>
      </c>
      <c r="Z4241" s="135">
        <v>20327</v>
      </c>
      <c r="AA4241" s="136">
        <v>21201</v>
      </c>
      <c r="AB4241" s="135">
        <v>20367</v>
      </c>
      <c r="AC4241" s="136">
        <v>19491</v>
      </c>
      <c r="AD4241" s="135">
        <v>20043</v>
      </c>
      <c r="AE4241" s="137">
        <v>21318</v>
      </c>
      <c r="AF4241" s="138">
        <v>22300</v>
      </c>
    </row>
    <row r="4242" spans="2:32">
      <c r="B4242" s="114">
        <v>4204</v>
      </c>
      <c r="C4242" s="115">
        <v>4204</v>
      </c>
      <c r="D4242" s="116">
        <v>176</v>
      </c>
      <c r="E4242" s="117">
        <v>6</v>
      </c>
      <c r="F4242" s="118">
        <v>25</v>
      </c>
      <c r="G4242" s="119" t="s">
        <v>487</v>
      </c>
      <c r="H4242" s="120">
        <v>6</v>
      </c>
      <c r="I4242" s="115">
        <v>24</v>
      </c>
      <c r="J4242" s="116" t="s">
        <v>487</v>
      </c>
      <c r="K4242" s="121">
        <v>4</v>
      </c>
      <c r="L4242" s="108"/>
      <c r="M4242" s="122">
        <v>12055</v>
      </c>
      <c r="N4242" s="123">
        <v>13705</v>
      </c>
      <c r="O4242" s="124">
        <v>14880</v>
      </c>
      <c r="P4242" s="123">
        <v>15290</v>
      </c>
      <c r="Q4242" s="124">
        <v>14525</v>
      </c>
      <c r="R4242" s="123">
        <v>13962</v>
      </c>
      <c r="S4242" s="124">
        <v>14881</v>
      </c>
      <c r="T4242" s="123">
        <v>15974</v>
      </c>
      <c r="U4242" s="124">
        <v>17008</v>
      </c>
      <c r="V4242" s="123">
        <v>16689</v>
      </c>
      <c r="W4242" s="124">
        <v>16326</v>
      </c>
      <c r="X4242" s="123">
        <v>16338</v>
      </c>
      <c r="Y4242" s="124">
        <v>17601</v>
      </c>
      <c r="Z4242" s="123">
        <v>19666</v>
      </c>
      <c r="AA4242" s="124">
        <v>20366</v>
      </c>
      <c r="AB4242" s="123">
        <v>19518</v>
      </c>
      <c r="AC4242" s="124">
        <v>18693</v>
      </c>
      <c r="AD4242" s="123">
        <v>19370</v>
      </c>
      <c r="AE4242" s="125">
        <v>20552</v>
      </c>
      <c r="AF4242" s="126">
        <v>21457</v>
      </c>
    </row>
    <row r="4243" spans="2:32">
      <c r="B4243" s="127">
        <v>4205</v>
      </c>
      <c r="C4243" s="128">
        <v>4205</v>
      </c>
      <c r="D4243" s="129">
        <v>176</v>
      </c>
      <c r="E4243" s="130">
        <v>6</v>
      </c>
      <c r="F4243" s="131">
        <v>25</v>
      </c>
      <c r="G4243" s="132" t="s">
        <v>487</v>
      </c>
      <c r="H4243" s="133">
        <v>6</v>
      </c>
      <c r="I4243" s="128">
        <v>24</v>
      </c>
      <c r="J4243" s="129" t="s">
        <v>487</v>
      </c>
      <c r="K4243" s="134">
        <v>5</v>
      </c>
      <c r="L4243" s="108"/>
      <c r="M4243" s="81">
        <v>12318</v>
      </c>
      <c r="N4243" s="135">
        <v>13898</v>
      </c>
      <c r="O4243" s="136">
        <v>15147</v>
      </c>
      <c r="P4243" s="135">
        <v>15335</v>
      </c>
      <c r="Q4243" s="136">
        <v>14165</v>
      </c>
      <c r="R4243" s="135">
        <v>14146</v>
      </c>
      <c r="S4243" s="136">
        <v>14951</v>
      </c>
      <c r="T4243" s="135">
        <v>15949</v>
      </c>
      <c r="U4243" s="136">
        <v>16988</v>
      </c>
      <c r="V4243" s="135">
        <v>16016</v>
      </c>
      <c r="W4243" s="136">
        <v>15676</v>
      </c>
      <c r="X4243" s="135">
        <v>16154</v>
      </c>
      <c r="Y4243" s="136">
        <v>17304</v>
      </c>
      <c r="Z4243" s="135">
        <v>19243</v>
      </c>
      <c r="AA4243" s="136">
        <v>19693</v>
      </c>
      <c r="AB4243" s="135">
        <v>18481</v>
      </c>
      <c r="AC4243" s="136">
        <v>17749</v>
      </c>
      <c r="AD4243" s="135">
        <v>18840</v>
      </c>
      <c r="AE4243" s="137">
        <v>19888</v>
      </c>
      <c r="AF4243" s="138">
        <v>20824</v>
      </c>
    </row>
    <row r="4244" spans="2:32">
      <c r="B4244" s="114">
        <v>4206</v>
      </c>
      <c r="C4244" s="115">
        <v>4206</v>
      </c>
      <c r="D4244" s="116">
        <v>176</v>
      </c>
      <c r="E4244" s="117">
        <v>6</v>
      </c>
      <c r="F4244" s="118">
        <v>25</v>
      </c>
      <c r="G4244" s="119" t="s">
        <v>487</v>
      </c>
      <c r="H4244" s="120">
        <v>6</v>
      </c>
      <c r="I4244" s="115">
        <v>24</v>
      </c>
      <c r="J4244" s="116" t="s">
        <v>487</v>
      </c>
      <c r="K4244" s="121">
        <v>6</v>
      </c>
      <c r="L4244" s="108"/>
      <c r="M4244" s="122">
        <v>13314</v>
      </c>
      <c r="N4244" s="123">
        <v>14846</v>
      </c>
      <c r="O4244" s="124">
        <v>16217</v>
      </c>
      <c r="P4244" s="123">
        <v>16155</v>
      </c>
      <c r="Q4244" s="124">
        <v>14271</v>
      </c>
      <c r="R4244" s="123">
        <v>15063</v>
      </c>
      <c r="S4244" s="124">
        <v>15721</v>
      </c>
      <c r="T4244" s="123">
        <v>16627</v>
      </c>
      <c r="U4244" s="124">
        <v>17751</v>
      </c>
      <c r="V4244" s="123">
        <v>15797</v>
      </c>
      <c r="W4244" s="124">
        <v>15385</v>
      </c>
      <c r="X4244" s="123">
        <v>16701</v>
      </c>
      <c r="Y4244" s="124">
        <v>17688</v>
      </c>
      <c r="Z4244" s="123">
        <v>19541</v>
      </c>
      <c r="AA4244" s="124">
        <v>19782</v>
      </c>
      <c r="AB4244" s="123">
        <v>17879</v>
      </c>
      <c r="AC4244" s="124">
        <v>17173</v>
      </c>
      <c r="AD4244" s="123">
        <v>18994</v>
      </c>
      <c r="AE4244" s="125">
        <v>19918</v>
      </c>
      <c r="AF4244" s="126">
        <v>20920</v>
      </c>
    </row>
    <row r="4245" spans="2:32">
      <c r="B4245" s="127">
        <v>4207</v>
      </c>
      <c r="C4245" s="128">
        <v>4207</v>
      </c>
      <c r="D4245" s="129">
        <v>176</v>
      </c>
      <c r="E4245" s="130">
        <v>6</v>
      </c>
      <c r="F4245" s="131">
        <v>25</v>
      </c>
      <c r="G4245" s="132" t="s">
        <v>487</v>
      </c>
      <c r="H4245" s="133">
        <v>6</v>
      </c>
      <c r="I4245" s="128">
        <v>24</v>
      </c>
      <c r="J4245" s="129" t="s">
        <v>487</v>
      </c>
      <c r="K4245" s="134">
        <v>7</v>
      </c>
      <c r="L4245" s="108"/>
      <c r="M4245" s="81">
        <v>14537</v>
      </c>
      <c r="N4245" s="135">
        <v>16121</v>
      </c>
      <c r="O4245" s="136">
        <v>17614</v>
      </c>
      <c r="P4245" s="135">
        <v>17628</v>
      </c>
      <c r="Q4245" s="136">
        <v>14828</v>
      </c>
      <c r="R4245" s="135">
        <v>16155</v>
      </c>
      <c r="S4245" s="136">
        <v>16895</v>
      </c>
      <c r="T4245" s="135">
        <v>17683</v>
      </c>
      <c r="U4245" s="136">
        <v>18938</v>
      </c>
      <c r="V4245" s="135">
        <v>16149</v>
      </c>
      <c r="W4245" s="136">
        <v>15614</v>
      </c>
      <c r="X4245" s="135">
        <v>17544</v>
      </c>
      <c r="Y4245" s="136">
        <v>18413</v>
      </c>
      <c r="Z4245" s="135">
        <v>20373</v>
      </c>
      <c r="AA4245" s="136">
        <v>20658</v>
      </c>
      <c r="AB4245" s="135">
        <v>17857</v>
      </c>
      <c r="AC4245" s="136">
        <v>17190</v>
      </c>
      <c r="AD4245" s="135">
        <v>19547</v>
      </c>
      <c r="AE4245" s="137">
        <v>20459</v>
      </c>
      <c r="AF4245" s="138">
        <v>21628</v>
      </c>
    </row>
    <row r="4246" spans="2:32">
      <c r="B4246" s="114">
        <v>4208</v>
      </c>
      <c r="C4246" s="115">
        <v>4208</v>
      </c>
      <c r="D4246" s="116">
        <v>176</v>
      </c>
      <c r="E4246" s="117">
        <v>6</v>
      </c>
      <c r="F4246" s="118">
        <v>25</v>
      </c>
      <c r="G4246" s="119" t="s">
        <v>487</v>
      </c>
      <c r="H4246" s="120">
        <v>6</v>
      </c>
      <c r="I4246" s="115">
        <v>24</v>
      </c>
      <c r="J4246" s="116" t="s">
        <v>487</v>
      </c>
      <c r="K4246" s="121">
        <v>8</v>
      </c>
      <c r="L4246" s="108"/>
      <c r="M4246" s="122">
        <v>15275</v>
      </c>
      <c r="N4246" s="123">
        <v>16939</v>
      </c>
      <c r="O4246" s="124">
        <v>18844</v>
      </c>
      <c r="P4246" s="123">
        <v>18872</v>
      </c>
      <c r="Q4246" s="124">
        <v>15954</v>
      </c>
      <c r="R4246" s="123">
        <v>16879</v>
      </c>
      <c r="S4246" s="124">
        <v>17754</v>
      </c>
      <c r="T4246" s="123">
        <v>18519</v>
      </c>
      <c r="U4246" s="124">
        <v>20114</v>
      </c>
      <c r="V4246" s="123">
        <v>17212</v>
      </c>
      <c r="W4246" s="124">
        <v>16553</v>
      </c>
      <c r="X4246" s="123">
        <v>18177</v>
      </c>
      <c r="Y4246" s="124">
        <v>19003</v>
      </c>
      <c r="Z4246" s="123">
        <v>21454</v>
      </c>
      <c r="AA4246" s="124">
        <v>21665</v>
      </c>
      <c r="AB4246" s="123">
        <v>18736</v>
      </c>
      <c r="AC4246" s="124">
        <v>18080</v>
      </c>
      <c r="AD4246" s="123">
        <v>20057</v>
      </c>
      <c r="AE4246" s="125">
        <v>21055</v>
      </c>
      <c r="AF4246" s="126">
        <v>22683</v>
      </c>
    </row>
    <row r="4247" spans="2:32">
      <c r="B4247" s="127">
        <v>4209</v>
      </c>
      <c r="C4247" s="128">
        <v>4209</v>
      </c>
      <c r="D4247" s="129">
        <v>176</v>
      </c>
      <c r="E4247" s="130">
        <v>6</v>
      </c>
      <c r="F4247" s="131">
        <v>25</v>
      </c>
      <c r="G4247" s="132" t="s">
        <v>487</v>
      </c>
      <c r="H4247" s="133">
        <v>6</v>
      </c>
      <c r="I4247" s="128">
        <v>24</v>
      </c>
      <c r="J4247" s="129" t="s">
        <v>487</v>
      </c>
      <c r="K4247" s="134">
        <v>9</v>
      </c>
      <c r="L4247" s="108"/>
      <c r="M4247" s="81">
        <v>15479</v>
      </c>
      <c r="N4247" s="135">
        <v>17323</v>
      </c>
      <c r="O4247" s="136">
        <v>19737</v>
      </c>
      <c r="P4247" s="135">
        <v>19716</v>
      </c>
      <c r="Q4247" s="136">
        <v>16964</v>
      </c>
      <c r="R4247" s="135">
        <v>17139</v>
      </c>
      <c r="S4247" s="136">
        <v>18155</v>
      </c>
      <c r="T4247" s="135">
        <v>18943</v>
      </c>
      <c r="U4247" s="136">
        <v>20996</v>
      </c>
      <c r="V4247" s="135">
        <v>18191</v>
      </c>
      <c r="W4247" s="136">
        <v>17688</v>
      </c>
      <c r="X4247" s="135">
        <v>18393</v>
      </c>
      <c r="Y4247" s="136">
        <v>19294</v>
      </c>
      <c r="Z4247" s="135">
        <v>22334</v>
      </c>
      <c r="AA4247" s="136">
        <v>22527</v>
      </c>
      <c r="AB4247" s="135">
        <v>19668</v>
      </c>
      <c r="AC4247" s="136">
        <v>19225</v>
      </c>
      <c r="AD4247" s="135">
        <v>20296</v>
      </c>
      <c r="AE4247" s="137">
        <v>21321</v>
      </c>
      <c r="AF4247" s="138">
        <v>23560</v>
      </c>
    </row>
    <row r="4248" spans="2:32">
      <c r="B4248" s="114">
        <v>4210</v>
      </c>
      <c r="C4248" s="115">
        <v>4210</v>
      </c>
      <c r="D4248" s="116">
        <v>176</v>
      </c>
      <c r="E4248" s="117">
        <v>6</v>
      </c>
      <c r="F4248" s="118">
        <v>25</v>
      </c>
      <c r="G4248" s="119" t="s">
        <v>487</v>
      </c>
      <c r="H4248" s="120">
        <v>6</v>
      </c>
      <c r="I4248" s="115">
        <v>24</v>
      </c>
      <c r="J4248" s="116" t="s">
        <v>487</v>
      </c>
      <c r="K4248" s="121">
        <v>10</v>
      </c>
      <c r="L4248" s="108"/>
      <c r="M4248" s="122">
        <v>15772</v>
      </c>
      <c r="N4248" s="123">
        <v>17779</v>
      </c>
      <c r="O4248" s="124">
        <v>20649</v>
      </c>
      <c r="P4248" s="123">
        <v>20482</v>
      </c>
      <c r="Q4248" s="124">
        <v>17700</v>
      </c>
      <c r="R4248" s="123">
        <v>17507</v>
      </c>
      <c r="S4248" s="124">
        <v>18736</v>
      </c>
      <c r="T4248" s="123">
        <v>19504</v>
      </c>
      <c r="U4248" s="124">
        <v>21969</v>
      </c>
      <c r="V4248" s="123">
        <v>19053</v>
      </c>
      <c r="W4248" s="124">
        <v>18677</v>
      </c>
      <c r="X4248" s="123">
        <v>18860</v>
      </c>
      <c r="Y4248" s="124">
        <v>19968</v>
      </c>
      <c r="Z4248" s="123">
        <v>23424</v>
      </c>
      <c r="AA4248" s="124">
        <v>23485</v>
      </c>
      <c r="AB4248" s="123">
        <v>20628</v>
      </c>
      <c r="AC4248" s="124">
        <v>20285</v>
      </c>
      <c r="AD4248" s="123">
        <v>21044</v>
      </c>
      <c r="AE4248" s="125">
        <v>22044</v>
      </c>
      <c r="AF4248" s="126">
        <v>24701</v>
      </c>
    </row>
    <row r="4249" spans="2:32">
      <c r="B4249" s="127">
        <v>4211</v>
      </c>
      <c r="C4249" s="128">
        <v>4211</v>
      </c>
      <c r="D4249" s="129">
        <v>176</v>
      </c>
      <c r="E4249" s="130">
        <v>6</v>
      </c>
      <c r="F4249" s="131">
        <v>25</v>
      </c>
      <c r="G4249" s="132" t="s">
        <v>487</v>
      </c>
      <c r="H4249" s="133">
        <v>6</v>
      </c>
      <c r="I4249" s="128">
        <v>24</v>
      </c>
      <c r="J4249" s="129" t="s">
        <v>487</v>
      </c>
      <c r="K4249" s="134">
        <v>11</v>
      </c>
      <c r="L4249" s="108"/>
      <c r="M4249" s="81">
        <v>15855</v>
      </c>
      <c r="N4249" s="135">
        <v>17946</v>
      </c>
      <c r="O4249" s="136">
        <v>21167</v>
      </c>
      <c r="P4249" s="135">
        <v>20834</v>
      </c>
      <c r="Q4249" s="136">
        <v>18030</v>
      </c>
      <c r="R4249" s="135">
        <v>17652</v>
      </c>
      <c r="S4249" s="136">
        <v>19009</v>
      </c>
      <c r="T4249" s="135">
        <v>19755</v>
      </c>
      <c r="U4249" s="136">
        <v>22579</v>
      </c>
      <c r="V4249" s="135">
        <v>19479</v>
      </c>
      <c r="W4249" s="136">
        <v>19367</v>
      </c>
      <c r="X4249" s="135">
        <v>19110</v>
      </c>
      <c r="Y4249" s="136">
        <v>20356</v>
      </c>
      <c r="Z4249" s="135">
        <v>24123</v>
      </c>
      <c r="AA4249" s="136">
        <v>24024</v>
      </c>
      <c r="AB4249" s="135">
        <v>21150</v>
      </c>
      <c r="AC4249" s="136">
        <v>21050</v>
      </c>
      <c r="AD4249" s="135">
        <v>21483</v>
      </c>
      <c r="AE4249" s="137">
        <v>22463</v>
      </c>
      <c r="AF4249" s="138">
        <v>25456</v>
      </c>
    </row>
    <row r="4250" spans="2:32">
      <c r="B4250" s="114">
        <v>4212</v>
      </c>
      <c r="C4250" s="115">
        <v>4212</v>
      </c>
      <c r="D4250" s="116">
        <v>176</v>
      </c>
      <c r="E4250" s="117">
        <v>6</v>
      </c>
      <c r="F4250" s="118">
        <v>25</v>
      </c>
      <c r="G4250" s="119" t="s">
        <v>487</v>
      </c>
      <c r="H4250" s="120">
        <v>6</v>
      </c>
      <c r="I4250" s="115">
        <v>24</v>
      </c>
      <c r="J4250" s="116" t="s">
        <v>487</v>
      </c>
      <c r="K4250" s="121">
        <v>12</v>
      </c>
      <c r="L4250" s="108"/>
      <c r="M4250" s="122">
        <v>15957</v>
      </c>
      <c r="N4250" s="123">
        <v>18214</v>
      </c>
      <c r="O4250" s="124">
        <v>21642</v>
      </c>
      <c r="P4250" s="123">
        <v>21051</v>
      </c>
      <c r="Q4250" s="124">
        <v>18264</v>
      </c>
      <c r="R4250" s="123">
        <v>17764</v>
      </c>
      <c r="S4250" s="124">
        <v>19206</v>
      </c>
      <c r="T4250" s="123">
        <v>20093</v>
      </c>
      <c r="U4250" s="124">
        <v>23111</v>
      </c>
      <c r="V4250" s="123">
        <v>19754</v>
      </c>
      <c r="W4250" s="124">
        <v>19921</v>
      </c>
      <c r="X4250" s="123">
        <v>19269</v>
      </c>
      <c r="Y4250" s="124">
        <v>20626</v>
      </c>
      <c r="Z4250" s="123">
        <v>24702</v>
      </c>
      <c r="AA4250" s="124">
        <v>24338</v>
      </c>
      <c r="AB4250" s="123">
        <v>21475</v>
      </c>
      <c r="AC4250" s="124">
        <v>21661</v>
      </c>
      <c r="AD4250" s="123">
        <v>21768</v>
      </c>
      <c r="AE4250" s="125">
        <v>22889</v>
      </c>
      <c r="AF4250" s="126">
        <v>26070</v>
      </c>
    </row>
    <row r="4251" spans="2:32">
      <c r="B4251" s="127">
        <v>4213</v>
      </c>
      <c r="C4251" s="128">
        <v>4213</v>
      </c>
      <c r="D4251" s="129">
        <v>176</v>
      </c>
      <c r="E4251" s="130">
        <v>6</v>
      </c>
      <c r="F4251" s="131">
        <v>25</v>
      </c>
      <c r="G4251" s="132" t="s">
        <v>487</v>
      </c>
      <c r="H4251" s="133">
        <v>6</v>
      </c>
      <c r="I4251" s="128">
        <v>24</v>
      </c>
      <c r="J4251" s="129" t="s">
        <v>487</v>
      </c>
      <c r="K4251" s="134">
        <v>13</v>
      </c>
      <c r="L4251" s="108"/>
      <c r="M4251" s="81">
        <v>16064</v>
      </c>
      <c r="N4251" s="135">
        <v>18398</v>
      </c>
      <c r="O4251" s="136">
        <v>21942</v>
      </c>
      <c r="P4251" s="135">
        <v>21187</v>
      </c>
      <c r="Q4251" s="136">
        <v>18350</v>
      </c>
      <c r="R4251" s="135">
        <v>17908</v>
      </c>
      <c r="S4251" s="136">
        <v>19404</v>
      </c>
      <c r="T4251" s="135">
        <v>20290</v>
      </c>
      <c r="U4251" s="136">
        <v>23429</v>
      </c>
      <c r="V4251" s="135">
        <v>19876</v>
      </c>
      <c r="W4251" s="136">
        <v>20192</v>
      </c>
      <c r="X4251" s="135">
        <v>19438</v>
      </c>
      <c r="Y4251" s="136">
        <v>20831</v>
      </c>
      <c r="Z4251" s="135">
        <v>25058</v>
      </c>
      <c r="AA4251" s="136">
        <v>24521</v>
      </c>
      <c r="AB4251" s="135">
        <v>21605</v>
      </c>
      <c r="AC4251" s="136">
        <v>21939</v>
      </c>
      <c r="AD4251" s="135">
        <v>21997</v>
      </c>
      <c r="AE4251" s="137">
        <v>23092</v>
      </c>
      <c r="AF4251" s="138">
        <v>26454</v>
      </c>
    </row>
    <row r="4252" spans="2:32">
      <c r="B4252" s="114">
        <v>4214</v>
      </c>
      <c r="C4252" s="115">
        <v>4214</v>
      </c>
      <c r="D4252" s="116">
        <v>176</v>
      </c>
      <c r="E4252" s="117">
        <v>6</v>
      </c>
      <c r="F4252" s="118">
        <v>25</v>
      </c>
      <c r="G4252" s="119" t="s">
        <v>487</v>
      </c>
      <c r="H4252" s="120">
        <v>6</v>
      </c>
      <c r="I4252" s="115">
        <v>24</v>
      </c>
      <c r="J4252" s="116" t="s">
        <v>487</v>
      </c>
      <c r="K4252" s="121">
        <v>14</v>
      </c>
      <c r="L4252" s="108"/>
      <c r="M4252" s="122">
        <v>16063</v>
      </c>
      <c r="N4252" s="123">
        <v>18404</v>
      </c>
      <c r="O4252" s="124">
        <v>22189</v>
      </c>
      <c r="P4252" s="123">
        <v>21254</v>
      </c>
      <c r="Q4252" s="124">
        <v>18376</v>
      </c>
      <c r="R4252" s="123">
        <v>17933</v>
      </c>
      <c r="S4252" s="124">
        <v>19514</v>
      </c>
      <c r="T4252" s="123">
        <v>20312</v>
      </c>
      <c r="U4252" s="124">
        <v>23651</v>
      </c>
      <c r="V4252" s="123">
        <v>19913</v>
      </c>
      <c r="W4252" s="124">
        <v>20366</v>
      </c>
      <c r="X4252" s="123">
        <v>19451</v>
      </c>
      <c r="Y4252" s="124">
        <v>20898</v>
      </c>
      <c r="Z4252" s="123">
        <v>25252</v>
      </c>
      <c r="AA4252" s="124">
        <v>24548</v>
      </c>
      <c r="AB4252" s="123">
        <v>21626</v>
      </c>
      <c r="AC4252" s="124">
        <v>22090</v>
      </c>
      <c r="AD4252" s="123">
        <v>22057</v>
      </c>
      <c r="AE4252" s="125">
        <v>23077</v>
      </c>
      <c r="AF4252" s="126">
        <v>26632</v>
      </c>
    </row>
    <row r="4253" spans="2:32">
      <c r="B4253" s="127">
        <v>4215</v>
      </c>
      <c r="C4253" s="128">
        <v>4215</v>
      </c>
      <c r="D4253" s="129">
        <v>176</v>
      </c>
      <c r="E4253" s="130">
        <v>6</v>
      </c>
      <c r="F4253" s="131">
        <v>25</v>
      </c>
      <c r="G4253" s="132" t="s">
        <v>487</v>
      </c>
      <c r="H4253" s="133">
        <v>6</v>
      </c>
      <c r="I4253" s="128">
        <v>24</v>
      </c>
      <c r="J4253" s="129" t="s">
        <v>487</v>
      </c>
      <c r="K4253" s="134">
        <v>15</v>
      </c>
      <c r="L4253" s="108"/>
      <c r="M4253" s="81">
        <v>16152</v>
      </c>
      <c r="N4253" s="135">
        <v>18575</v>
      </c>
      <c r="O4253" s="136">
        <v>22405</v>
      </c>
      <c r="P4253" s="135">
        <v>21256</v>
      </c>
      <c r="Q4253" s="136">
        <v>18461</v>
      </c>
      <c r="R4253" s="135">
        <v>18010</v>
      </c>
      <c r="S4253" s="136">
        <v>19664</v>
      </c>
      <c r="T4253" s="135">
        <v>20461</v>
      </c>
      <c r="U4253" s="136">
        <v>23860</v>
      </c>
      <c r="V4253" s="135">
        <v>19984</v>
      </c>
      <c r="W4253" s="136">
        <v>20584</v>
      </c>
      <c r="X4253" s="135">
        <v>19524</v>
      </c>
      <c r="Y4253" s="136">
        <v>21042</v>
      </c>
      <c r="Z4253" s="135">
        <v>25425</v>
      </c>
      <c r="AA4253" s="136">
        <v>24499</v>
      </c>
      <c r="AB4253" s="135">
        <v>21687</v>
      </c>
      <c r="AC4253" s="136">
        <v>22311</v>
      </c>
      <c r="AD4253" s="135">
        <v>22173</v>
      </c>
      <c r="AE4253" s="137">
        <v>23183</v>
      </c>
      <c r="AF4253" s="138">
        <v>26793</v>
      </c>
    </row>
    <row r="4254" spans="2:32">
      <c r="B4254" s="114">
        <v>4216</v>
      </c>
      <c r="C4254" s="115">
        <v>4216</v>
      </c>
      <c r="D4254" s="116">
        <v>176</v>
      </c>
      <c r="E4254" s="117">
        <v>6</v>
      </c>
      <c r="F4254" s="118">
        <v>25</v>
      </c>
      <c r="G4254" s="119" t="s">
        <v>487</v>
      </c>
      <c r="H4254" s="120">
        <v>6</v>
      </c>
      <c r="I4254" s="115">
        <v>24</v>
      </c>
      <c r="J4254" s="116" t="s">
        <v>487</v>
      </c>
      <c r="K4254" s="121">
        <v>16</v>
      </c>
      <c r="L4254" s="108"/>
      <c r="M4254" s="122">
        <v>16375</v>
      </c>
      <c r="N4254" s="123">
        <v>18811</v>
      </c>
      <c r="O4254" s="124">
        <v>22671</v>
      </c>
      <c r="P4254" s="123">
        <v>21412</v>
      </c>
      <c r="Q4254" s="124">
        <v>18721</v>
      </c>
      <c r="R4254" s="123">
        <v>18215</v>
      </c>
      <c r="S4254" s="124">
        <v>20188</v>
      </c>
      <c r="T4254" s="123">
        <v>20640</v>
      </c>
      <c r="U4254" s="124">
        <v>24054</v>
      </c>
      <c r="V4254" s="123">
        <v>20188</v>
      </c>
      <c r="W4254" s="124">
        <v>20974</v>
      </c>
      <c r="X4254" s="123">
        <v>19668</v>
      </c>
      <c r="Y4254" s="124">
        <v>21663</v>
      </c>
      <c r="Z4254" s="123">
        <v>25511</v>
      </c>
      <c r="AA4254" s="124">
        <v>24499</v>
      </c>
      <c r="AB4254" s="123">
        <v>21812</v>
      </c>
      <c r="AC4254" s="124">
        <v>22672</v>
      </c>
      <c r="AD4254" s="123">
        <v>22750</v>
      </c>
      <c r="AE4254" s="125">
        <v>23232</v>
      </c>
      <c r="AF4254" s="126">
        <v>26828</v>
      </c>
    </row>
    <row r="4255" spans="2:32">
      <c r="B4255" s="127">
        <v>4217</v>
      </c>
      <c r="C4255" s="128">
        <v>4217</v>
      </c>
      <c r="D4255" s="129">
        <v>176</v>
      </c>
      <c r="E4255" s="130">
        <v>6</v>
      </c>
      <c r="F4255" s="131">
        <v>25</v>
      </c>
      <c r="G4255" s="132" t="s">
        <v>487</v>
      </c>
      <c r="H4255" s="133">
        <v>6</v>
      </c>
      <c r="I4255" s="128">
        <v>24</v>
      </c>
      <c r="J4255" s="129" t="s">
        <v>487</v>
      </c>
      <c r="K4255" s="134">
        <v>17</v>
      </c>
      <c r="L4255" s="108"/>
      <c r="M4255" s="81">
        <v>16537</v>
      </c>
      <c r="N4255" s="135">
        <v>18973</v>
      </c>
      <c r="O4255" s="136">
        <v>22801</v>
      </c>
      <c r="P4255" s="135">
        <v>21515</v>
      </c>
      <c r="Q4255" s="136">
        <v>19053</v>
      </c>
      <c r="R4255" s="135">
        <v>18342</v>
      </c>
      <c r="S4255" s="136">
        <v>20383</v>
      </c>
      <c r="T4255" s="135">
        <v>20789</v>
      </c>
      <c r="U4255" s="136">
        <v>24254</v>
      </c>
      <c r="V4255" s="135">
        <v>20546</v>
      </c>
      <c r="W4255" s="136">
        <v>21570</v>
      </c>
      <c r="X4255" s="135">
        <v>19900</v>
      </c>
      <c r="Y4255" s="136">
        <v>21815</v>
      </c>
      <c r="Z4255" s="135">
        <v>25760</v>
      </c>
      <c r="AA4255" s="136">
        <v>24652</v>
      </c>
      <c r="AB4255" s="135">
        <v>22150</v>
      </c>
      <c r="AC4255" s="136">
        <v>23284</v>
      </c>
      <c r="AD4255" s="135">
        <v>22929</v>
      </c>
      <c r="AE4255" s="137">
        <v>23410</v>
      </c>
      <c r="AF4255" s="138">
        <v>27102</v>
      </c>
    </row>
    <row r="4256" spans="2:32">
      <c r="B4256" s="114">
        <v>4218</v>
      </c>
      <c r="C4256" s="115">
        <v>4218</v>
      </c>
      <c r="D4256" s="116">
        <v>176</v>
      </c>
      <c r="E4256" s="117">
        <v>6</v>
      </c>
      <c r="F4256" s="118">
        <v>25</v>
      </c>
      <c r="G4256" s="119" t="s">
        <v>487</v>
      </c>
      <c r="H4256" s="120">
        <v>6</v>
      </c>
      <c r="I4256" s="115">
        <v>24</v>
      </c>
      <c r="J4256" s="116" t="s">
        <v>487</v>
      </c>
      <c r="K4256" s="121">
        <v>18</v>
      </c>
      <c r="L4256" s="108"/>
      <c r="M4256" s="122">
        <v>16594</v>
      </c>
      <c r="N4256" s="123">
        <v>18868</v>
      </c>
      <c r="O4256" s="124">
        <v>22789</v>
      </c>
      <c r="P4256" s="123">
        <v>21572</v>
      </c>
      <c r="Q4256" s="124">
        <v>19428</v>
      </c>
      <c r="R4256" s="123">
        <v>18540</v>
      </c>
      <c r="S4256" s="124">
        <v>20491</v>
      </c>
      <c r="T4256" s="123">
        <v>20796</v>
      </c>
      <c r="U4256" s="124">
        <v>24484</v>
      </c>
      <c r="V4256" s="123">
        <v>21129</v>
      </c>
      <c r="W4256" s="124">
        <v>22167</v>
      </c>
      <c r="X4256" s="123">
        <v>20288</v>
      </c>
      <c r="Y4256" s="124">
        <v>22062</v>
      </c>
      <c r="Z4256" s="123">
        <v>26266</v>
      </c>
      <c r="AA4256" s="124">
        <v>25112</v>
      </c>
      <c r="AB4256" s="123">
        <v>22942</v>
      </c>
      <c r="AC4256" s="124">
        <v>24038</v>
      </c>
      <c r="AD4256" s="123">
        <v>23246</v>
      </c>
      <c r="AE4256" s="125">
        <v>23657</v>
      </c>
      <c r="AF4256" s="126">
        <v>27698</v>
      </c>
    </row>
    <row r="4257" spans="2:32">
      <c r="B4257" s="127">
        <v>4219</v>
      </c>
      <c r="C4257" s="128">
        <v>4219</v>
      </c>
      <c r="D4257" s="129">
        <v>176</v>
      </c>
      <c r="E4257" s="130">
        <v>6</v>
      </c>
      <c r="F4257" s="131">
        <v>25</v>
      </c>
      <c r="G4257" s="132" t="s">
        <v>487</v>
      </c>
      <c r="H4257" s="133">
        <v>6</v>
      </c>
      <c r="I4257" s="128">
        <v>24</v>
      </c>
      <c r="J4257" s="129" t="s">
        <v>487</v>
      </c>
      <c r="K4257" s="134">
        <v>19</v>
      </c>
      <c r="L4257" s="108"/>
      <c r="M4257" s="81">
        <v>16808</v>
      </c>
      <c r="N4257" s="135">
        <v>18976</v>
      </c>
      <c r="O4257" s="136">
        <v>22834</v>
      </c>
      <c r="P4257" s="135">
        <v>21399</v>
      </c>
      <c r="Q4257" s="136">
        <v>19383</v>
      </c>
      <c r="R4257" s="135">
        <v>18887</v>
      </c>
      <c r="S4257" s="136">
        <v>20644</v>
      </c>
      <c r="T4257" s="135">
        <v>21061</v>
      </c>
      <c r="U4257" s="136">
        <v>24734</v>
      </c>
      <c r="V4257" s="135">
        <v>21216</v>
      </c>
      <c r="W4257" s="136">
        <v>22458</v>
      </c>
      <c r="X4257" s="135">
        <v>20898</v>
      </c>
      <c r="Y4257" s="136">
        <v>22622</v>
      </c>
      <c r="Z4257" s="135">
        <v>26839</v>
      </c>
      <c r="AA4257" s="136">
        <v>25584</v>
      </c>
      <c r="AB4257" s="135">
        <v>23426</v>
      </c>
      <c r="AC4257" s="136">
        <v>24578</v>
      </c>
      <c r="AD4257" s="135">
        <v>23995</v>
      </c>
      <c r="AE4257" s="137">
        <v>24383</v>
      </c>
      <c r="AF4257" s="138">
        <v>28408</v>
      </c>
    </row>
    <row r="4258" spans="2:32">
      <c r="B4258" s="114">
        <v>4220</v>
      </c>
      <c r="C4258" s="115">
        <v>4220</v>
      </c>
      <c r="D4258" s="116">
        <v>176</v>
      </c>
      <c r="E4258" s="117">
        <v>6</v>
      </c>
      <c r="F4258" s="118">
        <v>25</v>
      </c>
      <c r="G4258" s="119" t="s">
        <v>487</v>
      </c>
      <c r="H4258" s="120">
        <v>6</v>
      </c>
      <c r="I4258" s="115">
        <v>24</v>
      </c>
      <c r="J4258" s="116" t="s">
        <v>487</v>
      </c>
      <c r="K4258" s="121">
        <v>20</v>
      </c>
      <c r="L4258" s="108"/>
      <c r="M4258" s="122">
        <v>16981</v>
      </c>
      <c r="N4258" s="123">
        <v>18874</v>
      </c>
      <c r="O4258" s="124">
        <v>22493</v>
      </c>
      <c r="P4258" s="123">
        <v>21117</v>
      </c>
      <c r="Q4258" s="124">
        <v>19101</v>
      </c>
      <c r="R4258" s="123">
        <v>19158</v>
      </c>
      <c r="S4258" s="124">
        <v>20606</v>
      </c>
      <c r="T4258" s="123">
        <v>21088</v>
      </c>
      <c r="U4258" s="124">
        <v>24596</v>
      </c>
      <c r="V4258" s="123">
        <v>21194</v>
      </c>
      <c r="W4258" s="124">
        <v>22445</v>
      </c>
      <c r="X4258" s="123">
        <v>21467</v>
      </c>
      <c r="Y4258" s="124">
        <v>22992</v>
      </c>
      <c r="Z4258" s="123">
        <v>27055</v>
      </c>
      <c r="AA4258" s="124">
        <v>25949</v>
      </c>
      <c r="AB4258" s="123">
        <v>23830</v>
      </c>
      <c r="AC4258" s="124">
        <v>24821</v>
      </c>
      <c r="AD4258" s="123">
        <v>24569</v>
      </c>
      <c r="AE4258" s="125">
        <v>25088</v>
      </c>
      <c r="AF4258" s="126">
        <v>28763</v>
      </c>
    </row>
    <row r="4259" spans="2:32">
      <c r="B4259" s="127">
        <v>4221</v>
      </c>
      <c r="C4259" s="128">
        <v>4221</v>
      </c>
      <c r="D4259" s="129">
        <v>176</v>
      </c>
      <c r="E4259" s="130">
        <v>6</v>
      </c>
      <c r="F4259" s="131">
        <v>25</v>
      </c>
      <c r="G4259" s="132" t="s">
        <v>487</v>
      </c>
      <c r="H4259" s="133">
        <v>6</v>
      </c>
      <c r="I4259" s="128">
        <v>24</v>
      </c>
      <c r="J4259" s="129" t="s">
        <v>487</v>
      </c>
      <c r="K4259" s="134">
        <v>21</v>
      </c>
      <c r="L4259" s="108"/>
      <c r="M4259" s="81">
        <v>16435</v>
      </c>
      <c r="N4259" s="135">
        <v>18642</v>
      </c>
      <c r="O4259" s="136">
        <v>21977</v>
      </c>
      <c r="P4259" s="135">
        <v>20143</v>
      </c>
      <c r="Q4259" s="136">
        <v>18522</v>
      </c>
      <c r="R4259" s="135">
        <v>18792</v>
      </c>
      <c r="S4259" s="136">
        <v>20041</v>
      </c>
      <c r="T4259" s="135">
        <v>21119</v>
      </c>
      <c r="U4259" s="136">
        <v>24411</v>
      </c>
      <c r="V4259" s="135">
        <v>20956</v>
      </c>
      <c r="W4259" s="136">
        <v>22393</v>
      </c>
      <c r="X4259" s="135">
        <v>21471</v>
      </c>
      <c r="Y4259" s="136">
        <v>22907</v>
      </c>
      <c r="Z4259" s="135">
        <v>27346</v>
      </c>
      <c r="AA4259" s="136">
        <v>25815</v>
      </c>
      <c r="AB4259" s="135">
        <v>24076</v>
      </c>
      <c r="AC4259" s="136">
        <v>25103</v>
      </c>
      <c r="AD4259" s="135">
        <v>24743</v>
      </c>
      <c r="AE4259" s="137">
        <v>25870</v>
      </c>
      <c r="AF4259" s="138">
        <v>29288</v>
      </c>
    </row>
    <row r="4260" spans="2:32">
      <c r="B4260" s="114">
        <v>4222</v>
      </c>
      <c r="C4260" s="115">
        <v>4222</v>
      </c>
      <c r="D4260" s="116">
        <v>176</v>
      </c>
      <c r="E4260" s="117">
        <v>6</v>
      </c>
      <c r="F4260" s="118">
        <v>25</v>
      </c>
      <c r="G4260" s="119" t="s">
        <v>487</v>
      </c>
      <c r="H4260" s="120">
        <v>6</v>
      </c>
      <c r="I4260" s="115">
        <v>24</v>
      </c>
      <c r="J4260" s="116" t="s">
        <v>487</v>
      </c>
      <c r="K4260" s="121">
        <v>22</v>
      </c>
      <c r="L4260" s="108"/>
      <c r="M4260" s="122">
        <v>15619</v>
      </c>
      <c r="N4260" s="123">
        <v>17790</v>
      </c>
      <c r="O4260" s="124">
        <v>20957</v>
      </c>
      <c r="P4260" s="123">
        <v>19260</v>
      </c>
      <c r="Q4260" s="124">
        <v>18037</v>
      </c>
      <c r="R4260" s="123">
        <v>18033</v>
      </c>
      <c r="S4260" s="124">
        <v>19305</v>
      </c>
      <c r="T4260" s="123">
        <v>20465</v>
      </c>
      <c r="U4260" s="124">
        <v>23614</v>
      </c>
      <c r="V4260" s="123">
        <v>20683</v>
      </c>
      <c r="W4260" s="124">
        <v>21933</v>
      </c>
      <c r="X4260" s="123">
        <v>20937</v>
      </c>
      <c r="Y4260" s="124">
        <v>22479</v>
      </c>
      <c r="Z4260" s="123">
        <v>26821</v>
      </c>
      <c r="AA4260" s="124">
        <v>25458</v>
      </c>
      <c r="AB4260" s="123">
        <v>24095</v>
      </c>
      <c r="AC4260" s="124">
        <v>24837</v>
      </c>
      <c r="AD4260" s="123">
        <v>24484</v>
      </c>
      <c r="AE4260" s="125">
        <v>25704</v>
      </c>
      <c r="AF4260" s="126">
        <v>28927</v>
      </c>
    </row>
    <row r="4261" spans="2:32">
      <c r="B4261" s="127">
        <v>4223</v>
      </c>
      <c r="C4261" s="128">
        <v>4223</v>
      </c>
      <c r="D4261" s="129">
        <v>176</v>
      </c>
      <c r="E4261" s="130">
        <v>6</v>
      </c>
      <c r="F4261" s="131">
        <v>25</v>
      </c>
      <c r="G4261" s="132" t="s">
        <v>487</v>
      </c>
      <c r="H4261" s="133">
        <v>6</v>
      </c>
      <c r="I4261" s="128">
        <v>24</v>
      </c>
      <c r="J4261" s="129" t="s">
        <v>487</v>
      </c>
      <c r="K4261" s="134">
        <v>23</v>
      </c>
      <c r="L4261" s="108"/>
      <c r="M4261" s="81">
        <v>14448</v>
      </c>
      <c r="N4261" s="135">
        <v>16513</v>
      </c>
      <c r="O4261" s="136">
        <v>19394</v>
      </c>
      <c r="P4261" s="135">
        <v>17764</v>
      </c>
      <c r="Q4261" s="136">
        <v>17031</v>
      </c>
      <c r="R4261" s="135">
        <v>16805</v>
      </c>
      <c r="S4261" s="136">
        <v>17984</v>
      </c>
      <c r="T4261" s="135">
        <v>19235</v>
      </c>
      <c r="U4261" s="136">
        <v>22125</v>
      </c>
      <c r="V4261" s="135">
        <v>19741</v>
      </c>
      <c r="W4261" s="136">
        <v>20811</v>
      </c>
      <c r="X4261" s="135">
        <v>19775</v>
      </c>
      <c r="Y4261" s="136">
        <v>21280</v>
      </c>
      <c r="Z4261" s="135">
        <v>25411</v>
      </c>
      <c r="AA4261" s="136">
        <v>24094</v>
      </c>
      <c r="AB4261" s="135">
        <v>23228</v>
      </c>
      <c r="AC4261" s="136">
        <v>23756</v>
      </c>
      <c r="AD4261" s="135">
        <v>23347</v>
      </c>
      <c r="AE4261" s="137">
        <v>24672</v>
      </c>
      <c r="AF4261" s="138">
        <v>27577</v>
      </c>
    </row>
    <row r="4262" spans="2:32">
      <c r="B4262" s="114">
        <v>4224</v>
      </c>
      <c r="C4262" s="115">
        <v>4224</v>
      </c>
      <c r="D4262" s="116">
        <v>176</v>
      </c>
      <c r="E4262" s="117">
        <v>6</v>
      </c>
      <c r="F4262" s="118">
        <v>25</v>
      </c>
      <c r="G4262" s="119" t="s">
        <v>487</v>
      </c>
      <c r="H4262" s="120">
        <v>6</v>
      </c>
      <c r="I4262" s="115">
        <v>24</v>
      </c>
      <c r="J4262" s="116" t="s">
        <v>487</v>
      </c>
      <c r="K4262" s="121">
        <v>24</v>
      </c>
      <c r="L4262" s="108"/>
      <c r="M4262" s="122">
        <v>13488</v>
      </c>
      <c r="N4262" s="123">
        <v>15411</v>
      </c>
      <c r="O4262" s="124">
        <v>18003</v>
      </c>
      <c r="P4262" s="123">
        <v>16367</v>
      </c>
      <c r="Q4262" s="124">
        <v>16015</v>
      </c>
      <c r="R4262" s="123">
        <v>15733</v>
      </c>
      <c r="S4262" s="124">
        <v>16937</v>
      </c>
      <c r="T4262" s="123">
        <v>18097</v>
      </c>
      <c r="U4262" s="124">
        <v>20709</v>
      </c>
      <c r="V4262" s="123">
        <v>18719</v>
      </c>
      <c r="W4262" s="124">
        <v>19647</v>
      </c>
      <c r="X4262" s="123">
        <v>18697</v>
      </c>
      <c r="Y4262" s="124">
        <v>20290</v>
      </c>
      <c r="Z4262" s="123">
        <v>24055</v>
      </c>
      <c r="AA4262" s="124">
        <v>22696</v>
      </c>
      <c r="AB4262" s="123">
        <v>22236</v>
      </c>
      <c r="AC4262" s="124">
        <v>22574</v>
      </c>
      <c r="AD4262" s="123">
        <v>22401</v>
      </c>
      <c r="AE4262" s="125">
        <v>23624</v>
      </c>
      <c r="AF4262" s="126">
        <v>26230</v>
      </c>
    </row>
    <row r="4263" spans="2:32">
      <c r="B4263" s="127">
        <v>4225</v>
      </c>
      <c r="C4263" s="128">
        <v>4225</v>
      </c>
      <c r="D4263" s="129">
        <v>177</v>
      </c>
      <c r="E4263" s="130">
        <v>6</v>
      </c>
      <c r="F4263" s="131">
        <v>26</v>
      </c>
      <c r="G4263" s="132" t="s">
        <v>487</v>
      </c>
      <c r="H4263" s="133">
        <v>6</v>
      </c>
      <c r="I4263" s="128">
        <v>25</v>
      </c>
      <c r="J4263" s="129" t="s">
        <v>487</v>
      </c>
      <c r="K4263" s="134">
        <v>1</v>
      </c>
      <c r="L4263" s="108"/>
      <c r="M4263" s="81">
        <v>12898</v>
      </c>
      <c r="N4263" s="135">
        <v>15100</v>
      </c>
      <c r="O4263" s="136">
        <v>16221</v>
      </c>
      <c r="P4263" s="135">
        <v>15416</v>
      </c>
      <c r="Q4263" s="136">
        <v>15096</v>
      </c>
      <c r="R4263" s="135">
        <v>15143</v>
      </c>
      <c r="S4263" s="136">
        <v>16408</v>
      </c>
      <c r="T4263" s="135">
        <v>17774</v>
      </c>
      <c r="U4263" s="136">
        <v>18871</v>
      </c>
      <c r="V4263" s="135">
        <v>17414</v>
      </c>
      <c r="W4263" s="136">
        <v>18726</v>
      </c>
      <c r="X4263" s="135">
        <v>18341</v>
      </c>
      <c r="Y4263" s="136">
        <v>19997</v>
      </c>
      <c r="Z4263" s="135">
        <v>22189</v>
      </c>
      <c r="AA4263" s="136">
        <v>21247</v>
      </c>
      <c r="AB4263" s="135">
        <v>20463</v>
      </c>
      <c r="AC4263" s="136">
        <v>21472</v>
      </c>
      <c r="AD4263" s="135">
        <v>22251</v>
      </c>
      <c r="AE4263" s="137">
        <v>23482</v>
      </c>
      <c r="AF4263" s="138">
        <v>24358</v>
      </c>
    </row>
    <row r="4264" spans="2:32">
      <c r="B4264" s="114">
        <v>4226</v>
      </c>
      <c r="C4264" s="115">
        <v>4226</v>
      </c>
      <c r="D4264" s="116">
        <v>177</v>
      </c>
      <c r="E4264" s="117">
        <v>6</v>
      </c>
      <c r="F4264" s="118">
        <v>26</v>
      </c>
      <c r="G4264" s="119" t="s">
        <v>487</v>
      </c>
      <c r="H4264" s="120">
        <v>6</v>
      </c>
      <c r="I4264" s="115">
        <v>25</v>
      </c>
      <c r="J4264" s="116" t="s">
        <v>487</v>
      </c>
      <c r="K4264" s="121">
        <v>2</v>
      </c>
      <c r="L4264" s="108"/>
      <c r="M4264" s="122">
        <v>12569</v>
      </c>
      <c r="N4264" s="123">
        <v>14602</v>
      </c>
      <c r="O4264" s="124">
        <v>15544</v>
      </c>
      <c r="P4264" s="123">
        <v>14847</v>
      </c>
      <c r="Q4264" s="124">
        <v>14555</v>
      </c>
      <c r="R4264" s="123">
        <v>14747</v>
      </c>
      <c r="S4264" s="124">
        <v>15918</v>
      </c>
      <c r="T4264" s="123">
        <v>17171</v>
      </c>
      <c r="U4264" s="124">
        <v>18075</v>
      </c>
      <c r="V4264" s="123">
        <v>16779</v>
      </c>
      <c r="W4264" s="124">
        <v>18076</v>
      </c>
      <c r="X4264" s="123">
        <v>17825</v>
      </c>
      <c r="Y4264" s="124">
        <v>19376</v>
      </c>
      <c r="Z4264" s="123">
        <v>21272</v>
      </c>
      <c r="AA4264" s="124">
        <v>20478</v>
      </c>
      <c r="AB4264" s="123">
        <v>19712</v>
      </c>
      <c r="AC4264" s="124">
        <v>20720</v>
      </c>
      <c r="AD4264" s="123">
        <v>21542</v>
      </c>
      <c r="AE4264" s="125">
        <v>22658</v>
      </c>
      <c r="AF4264" s="126">
        <v>23371</v>
      </c>
    </row>
    <row r="4265" spans="2:32">
      <c r="B4265" s="127">
        <v>4227</v>
      </c>
      <c r="C4265" s="128">
        <v>4227</v>
      </c>
      <c r="D4265" s="129">
        <v>177</v>
      </c>
      <c r="E4265" s="130">
        <v>6</v>
      </c>
      <c r="F4265" s="131">
        <v>26</v>
      </c>
      <c r="G4265" s="132" t="s">
        <v>487</v>
      </c>
      <c r="H4265" s="133">
        <v>6</v>
      </c>
      <c r="I4265" s="128">
        <v>25</v>
      </c>
      <c r="J4265" s="129" t="s">
        <v>487</v>
      </c>
      <c r="K4265" s="134">
        <v>3</v>
      </c>
      <c r="L4265" s="108"/>
      <c r="M4265" s="81">
        <v>12368</v>
      </c>
      <c r="N4265" s="135">
        <v>14286</v>
      </c>
      <c r="O4265" s="136">
        <v>15104</v>
      </c>
      <c r="P4265" s="135">
        <v>14437</v>
      </c>
      <c r="Q4265" s="136">
        <v>14127</v>
      </c>
      <c r="R4265" s="135">
        <v>14458</v>
      </c>
      <c r="S4265" s="136">
        <v>15621</v>
      </c>
      <c r="T4265" s="135">
        <v>16757</v>
      </c>
      <c r="U4265" s="136">
        <v>17523</v>
      </c>
      <c r="V4265" s="135">
        <v>16248</v>
      </c>
      <c r="W4265" s="136">
        <v>17609</v>
      </c>
      <c r="X4265" s="135">
        <v>17442</v>
      </c>
      <c r="Y4265" s="136">
        <v>18911</v>
      </c>
      <c r="Z4265" s="135">
        <v>20569</v>
      </c>
      <c r="AA4265" s="136">
        <v>19814</v>
      </c>
      <c r="AB4265" s="135">
        <v>19040</v>
      </c>
      <c r="AC4265" s="136">
        <v>20152</v>
      </c>
      <c r="AD4265" s="135">
        <v>20994</v>
      </c>
      <c r="AE4265" s="137">
        <v>21994</v>
      </c>
      <c r="AF4265" s="138">
        <v>22580</v>
      </c>
    </row>
    <row r="4266" spans="2:32">
      <c r="B4266" s="114">
        <v>4228</v>
      </c>
      <c r="C4266" s="115">
        <v>4228</v>
      </c>
      <c r="D4266" s="116">
        <v>177</v>
      </c>
      <c r="E4266" s="117">
        <v>6</v>
      </c>
      <c r="F4266" s="118">
        <v>26</v>
      </c>
      <c r="G4266" s="119" t="s">
        <v>487</v>
      </c>
      <c r="H4266" s="120">
        <v>6</v>
      </c>
      <c r="I4266" s="115">
        <v>25</v>
      </c>
      <c r="J4266" s="116" t="s">
        <v>487</v>
      </c>
      <c r="K4266" s="121">
        <v>4</v>
      </c>
      <c r="L4266" s="108"/>
      <c r="M4266" s="122">
        <v>12350</v>
      </c>
      <c r="N4266" s="123">
        <v>14217</v>
      </c>
      <c r="O4266" s="124">
        <v>14898</v>
      </c>
      <c r="P4266" s="123">
        <v>14191</v>
      </c>
      <c r="Q4266" s="124">
        <v>13856</v>
      </c>
      <c r="R4266" s="123">
        <v>14359</v>
      </c>
      <c r="S4266" s="124">
        <v>15456</v>
      </c>
      <c r="T4266" s="123">
        <v>16480</v>
      </c>
      <c r="U4266" s="124">
        <v>17079</v>
      </c>
      <c r="V4266" s="123">
        <v>15762</v>
      </c>
      <c r="W4266" s="124">
        <v>17227</v>
      </c>
      <c r="X4266" s="123">
        <v>17027</v>
      </c>
      <c r="Y4266" s="124">
        <v>18368</v>
      </c>
      <c r="Z4266" s="123">
        <v>19778</v>
      </c>
      <c r="AA4266" s="124">
        <v>19001</v>
      </c>
      <c r="AB4266" s="123">
        <v>18269</v>
      </c>
      <c r="AC4266" s="124">
        <v>19496</v>
      </c>
      <c r="AD4266" s="123">
        <v>20241</v>
      </c>
      <c r="AE4266" s="125">
        <v>21154</v>
      </c>
      <c r="AF4266" s="126">
        <v>21597</v>
      </c>
    </row>
    <row r="4267" spans="2:32">
      <c r="B4267" s="127">
        <v>4229</v>
      </c>
      <c r="C4267" s="128">
        <v>4229</v>
      </c>
      <c r="D4267" s="129">
        <v>177</v>
      </c>
      <c r="E4267" s="130">
        <v>6</v>
      </c>
      <c r="F4267" s="131">
        <v>26</v>
      </c>
      <c r="G4267" s="132" t="s">
        <v>487</v>
      </c>
      <c r="H4267" s="133">
        <v>6</v>
      </c>
      <c r="I4267" s="128">
        <v>25</v>
      </c>
      <c r="J4267" s="129" t="s">
        <v>487</v>
      </c>
      <c r="K4267" s="134">
        <v>5</v>
      </c>
      <c r="L4267" s="108"/>
      <c r="M4267" s="81">
        <v>12581</v>
      </c>
      <c r="N4267" s="135">
        <v>14505</v>
      </c>
      <c r="O4267" s="136">
        <v>14991</v>
      </c>
      <c r="P4267" s="135">
        <v>13876</v>
      </c>
      <c r="Q4267" s="136">
        <v>13536</v>
      </c>
      <c r="R4267" s="135">
        <v>14500</v>
      </c>
      <c r="S4267" s="136">
        <v>15517</v>
      </c>
      <c r="T4267" s="135">
        <v>16547</v>
      </c>
      <c r="U4267" s="136">
        <v>16920</v>
      </c>
      <c r="V4267" s="135">
        <v>15194</v>
      </c>
      <c r="W4267" s="136">
        <v>17031</v>
      </c>
      <c r="X4267" s="135">
        <v>16802</v>
      </c>
      <c r="Y4267" s="136">
        <v>17989</v>
      </c>
      <c r="Z4267" s="135">
        <v>19188</v>
      </c>
      <c r="AA4267" s="136">
        <v>18031</v>
      </c>
      <c r="AB4267" s="135">
        <v>17372</v>
      </c>
      <c r="AC4267" s="136">
        <v>18999</v>
      </c>
      <c r="AD4267" s="135">
        <v>19625</v>
      </c>
      <c r="AE4267" s="137">
        <v>20555</v>
      </c>
      <c r="AF4267" s="138">
        <v>20791</v>
      </c>
    </row>
    <row r="4268" spans="2:32">
      <c r="B4268" s="114">
        <v>4230</v>
      </c>
      <c r="C4268" s="115">
        <v>4230</v>
      </c>
      <c r="D4268" s="116">
        <v>177</v>
      </c>
      <c r="E4268" s="117">
        <v>6</v>
      </c>
      <c r="F4268" s="118">
        <v>26</v>
      </c>
      <c r="G4268" s="119" t="s">
        <v>487</v>
      </c>
      <c r="H4268" s="120">
        <v>6</v>
      </c>
      <c r="I4268" s="115">
        <v>25</v>
      </c>
      <c r="J4268" s="116" t="s">
        <v>487</v>
      </c>
      <c r="K4268" s="121">
        <v>6</v>
      </c>
      <c r="L4268" s="108"/>
      <c r="M4268" s="122">
        <v>13472</v>
      </c>
      <c r="N4268" s="123">
        <v>15580</v>
      </c>
      <c r="O4268" s="124">
        <v>15840</v>
      </c>
      <c r="P4268" s="123">
        <v>14009</v>
      </c>
      <c r="Q4268" s="124">
        <v>13585</v>
      </c>
      <c r="R4268" s="123">
        <v>15316</v>
      </c>
      <c r="S4268" s="124">
        <v>16255</v>
      </c>
      <c r="T4268" s="123">
        <v>17392</v>
      </c>
      <c r="U4268" s="124">
        <v>17495</v>
      </c>
      <c r="V4268" s="123">
        <v>14966</v>
      </c>
      <c r="W4268" s="124">
        <v>17487</v>
      </c>
      <c r="X4268" s="123">
        <v>17255</v>
      </c>
      <c r="Y4268" s="124">
        <v>18276</v>
      </c>
      <c r="Z4268" s="123">
        <v>19332</v>
      </c>
      <c r="AA4268" s="124">
        <v>17471</v>
      </c>
      <c r="AB4268" s="123">
        <v>16815</v>
      </c>
      <c r="AC4268" s="124">
        <v>19181</v>
      </c>
      <c r="AD4268" s="123">
        <v>19673</v>
      </c>
      <c r="AE4268" s="125">
        <v>20655</v>
      </c>
      <c r="AF4268" s="126">
        <v>20733</v>
      </c>
    </row>
    <row r="4269" spans="2:32">
      <c r="B4269" s="127">
        <v>4231</v>
      </c>
      <c r="C4269" s="128">
        <v>4231</v>
      </c>
      <c r="D4269" s="129">
        <v>177</v>
      </c>
      <c r="E4269" s="130">
        <v>6</v>
      </c>
      <c r="F4269" s="131">
        <v>26</v>
      </c>
      <c r="G4269" s="132" t="s">
        <v>487</v>
      </c>
      <c r="H4269" s="133">
        <v>6</v>
      </c>
      <c r="I4269" s="128">
        <v>25</v>
      </c>
      <c r="J4269" s="129" t="s">
        <v>487</v>
      </c>
      <c r="K4269" s="134">
        <v>7</v>
      </c>
      <c r="L4269" s="108"/>
      <c r="M4269" s="81">
        <v>14739</v>
      </c>
      <c r="N4269" s="135">
        <v>16934</v>
      </c>
      <c r="O4269" s="136">
        <v>17269</v>
      </c>
      <c r="P4269" s="135">
        <v>14528</v>
      </c>
      <c r="Q4269" s="136">
        <v>14018</v>
      </c>
      <c r="R4269" s="135">
        <v>16448</v>
      </c>
      <c r="S4269" s="136">
        <v>17280</v>
      </c>
      <c r="T4269" s="135">
        <v>18579</v>
      </c>
      <c r="U4269" s="136">
        <v>18660</v>
      </c>
      <c r="V4269" s="135">
        <v>15171</v>
      </c>
      <c r="W4269" s="136">
        <v>18606</v>
      </c>
      <c r="X4269" s="135">
        <v>17998</v>
      </c>
      <c r="Y4269" s="136">
        <v>18973</v>
      </c>
      <c r="Z4269" s="135">
        <v>20167</v>
      </c>
      <c r="AA4269" s="136">
        <v>17407</v>
      </c>
      <c r="AB4269" s="135">
        <v>16771</v>
      </c>
      <c r="AC4269" s="136">
        <v>20077</v>
      </c>
      <c r="AD4269" s="135">
        <v>20140</v>
      </c>
      <c r="AE4269" s="137">
        <v>21282</v>
      </c>
      <c r="AF4269" s="138">
        <v>21432</v>
      </c>
    </row>
    <row r="4270" spans="2:32">
      <c r="B4270" s="114">
        <v>4232</v>
      </c>
      <c r="C4270" s="115">
        <v>4232</v>
      </c>
      <c r="D4270" s="116">
        <v>177</v>
      </c>
      <c r="E4270" s="117">
        <v>6</v>
      </c>
      <c r="F4270" s="118">
        <v>26</v>
      </c>
      <c r="G4270" s="119" t="s">
        <v>487</v>
      </c>
      <c r="H4270" s="120">
        <v>6</v>
      </c>
      <c r="I4270" s="115">
        <v>25</v>
      </c>
      <c r="J4270" s="116" t="s">
        <v>487</v>
      </c>
      <c r="K4270" s="121">
        <v>8</v>
      </c>
      <c r="L4270" s="108"/>
      <c r="M4270" s="122">
        <v>15569</v>
      </c>
      <c r="N4270" s="123">
        <v>18027</v>
      </c>
      <c r="O4270" s="124">
        <v>18392</v>
      </c>
      <c r="P4270" s="123">
        <v>15518</v>
      </c>
      <c r="Q4270" s="124">
        <v>14841</v>
      </c>
      <c r="R4270" s="123">
        <v>17180</v>
      </c>
      <c r="S4270" s="124">
        <v>17995</v>
      </c>
      <c r="T4270" s="123">
        <v>19644</v>
      </c>
      <c r="U4270" s="124">
        <v>19677</v>
      </c>
      <c r="V4270" s="123">
        <v>16008</v>
      </c>
      <c r="W4270" s="124">
        <v>19853</v>
      </c>
      <c r="X4270" s="123">
        <v>18520</v>
      </c>
      <c r="Y4270" s="124">
        <v>19524</v>
      </c>
      <c r="Z4270" s="123">
        <v>21053</v>
      </c>
      <c r="AA4270" s="124">
        <v>18166</v>
      </c>
      <c r="AB4270" s="123">
        <v>17518</v>
      </c>
      <c r="AC4270" s="124">
        <v>21262</v>
      </c>
      <c r="AD4270" s="123">
        <v>20601</v>
      </c>
      <c r="AE4270" s="125">
        <v>22192</v>
      </c>
      <c r="AF4270" s="126">
        <v>22282</v>
      </c>
    </row>
    <row r="4271" spans="2:32">
      <c r="B4271" s="127">
        <v>4233</v>
      </c>
      <c r="C4271" s="128">
        <v>4233</v>
      </c>
      <c r="D4271" s="129">
        <v>177</v>
      </c>
      <c r="E4271" s="130">
        <v>6</v>
      </c>
      <c r="F4271" s="131">
        <v>26</v>
      </c>
      <c r="G4271" s="132" t="s">
        <v>487</v>
      </c>
      <c r="H4271" s="133">
        <v>6</v>
      </c>
      <c r="I4271" s="128">
        <v>25</v>
      </c>
      <c r="J4271" s="129" t="s">
        <v>487</v>
      </c>
      <c r="K4271" s="134">
        <v>9</v>
      </c>
      <c r="L4271" s="108"/>
      <c r="M4271" s="81">
        <v>15962</v>
      </c>
      <c r="N4271" s="135">
        <v>18813</v>
      </c>
      <c r="O4271" s="136">
        <v>19189</v>
      </c>
      <c r="P4271" s="135">
        <v>16446</v>
      </c>
      <c r="Q4271" s="136">
        <v>15835</v>
      </c>
      <c r="R4271" s="135">
        <v>17500</v>
      </c>
      <c r="S4271" s="136">
        <v>18348</v>
      </c>
      <c r="T4271" s="135">
        <v>20459</v>
      </c>
      <c r="U4271" s="136">
        <v>20472</v>
      </c>
      <c r="V4271" s="135">
        <v>17077</v>
      </c>
      <c r="W4271" s="136">
        <v>20938</v>
      </c>
      <c r="X4271" s="135">
        <v>18725</v>
      </c>
      <c r="Y4271" s="136">
        <v>19759</v>
      </c>
      <c r="Z4271" s="135">
        <v>21833</v>
      </c>
      <c r="AA4271" s="136">
        <v>19024</v>
      </c>
      <c r="AB4271" s="135">
        <v>18577</v>
      </c>
      <c r="AC4271" s="136">
        <v>22358</v>
      </c>
      <c r="AD4271" s="135">
        <v>20789</v>
      </c>
      <c r="AE4271" s="137">
        <v>22984</v>
      </c>
      <c r="AF4271" s="138">
        <v>23088</v>
      </c>
    </row>
    <row r="4272" spans="2:32">
      <c r="B4272" s="114">
        <v>4234</v>
      </c>
      <c r="C4272" s="115">
        <v>4234</v>
      </c>
      <c r="D4272" s="116">
        <v>177</v>
      </c>
      <c r="E4272" s="117">
        <v>6</v>
      </c>
      <c r="F4272" s="118">
        <v>26</v>
      </c>
      <c r="G4272" s="119" t="s">
        <v>487</v>
      </c>
      <c r="H4272" s="120">
        <v>6</v>
      </c>
      <c r="I4272" s="115">
        <v>25</v>
      </c>
      <c r="J4272" s="116" t="s">
        <v>487</v>
      </c>
      <c r="K4272" s="121">
        <v>10</v>
      </c>
      <c r="L4272" s="108"/>
      <c r="M4272" s="122">
        <v>16327</v>
      </c>
      <c r="N4272" s="123">
        <v>19601</v>
      </c>
      <c r="O4272" s="124">
        <v>19850</v>
      </c>
      <c r="P4272" s="123">
        <v>17082</v>
      </c>
      <c r="Q4272" s="124">
        <v>16617</v>
      </c>
      <c r="R4272" s="123">
        <v>17957</v>
      </c>
      <c r="S4272" s="124">
        <v>18786</v>
      </c>
      <c r="T4272" s="123">
        <v>21341</v>
      </c>
      <c r="U4272" s="124">
        <v>21218</v>
      </c>
      <c r="V4272" s="123">
        <v>17960</v>
      </c>
      <c r="W4272" s="124">
        <v>22119</v>
      </c>
      <c r="X4272" s="123">
        <v>19219</v>
      </c>
      <c r="Y4272" s="124">
        <v>20314</v>
      </c>
      <c r="Z4272" s="123">
        <v>22676</v>
      </c>
      <c r="AA4272" s="124">
        <v>19869</v>
      </c>
      <c r="AB4272" s="123">
        <v>19545</v>
      </c>
      <c r="AC4272" s="124">
        <v>23566</v>
      </c>
      <c r="AD4272" s="123">
        <v>21403</v>
      </c>
      <c r="AE4272" s="125">
        <v>24019</v>
      </c>
      <c r="AF4272" s="126">
        <v>23986</v>
      </c>
    </row>
    <row r="4273" spans="2:32">
      <c r="B4273" s="127">
        <v>4235</v>
      </c>
      <c r="C4273" s="128">
        <v>4235</v>
      </c>
      <c r="D4273" s="129">
        <v>177</v>
      </c>
      <c r="E4273" s="130">
        <v>6</v>
      </c>
      <c r="F4273" s="131">
        <v>26</v>
      </c>
      <c r="G4273" s="132" t="s">
        <v>487</v>
      </c>
      <c r="H4273" s="133">
        <v>6</v>
      </c>
      <c r="I4273" s="128">
        <v>25</v>
      </c>
      <c r="J4273" s="129" t="s">
        <v>487</v>
      </c>
      <c r="K4273" s="134">
        <v>11</v>
      </c>
      <c r="L4273" s="108"/>
      <c r="M4273" s="81">
        <v>16440</v>
      </c>
      <c r="N4273" s="135">
        <v>20064</v>
      </c>
      <c r="O4273" s="136">
        <v>20148</v>
      </c>
      <c r="P4273" s="135">
        <v>17348</v>
      </c>
      <c r="Q4273" s="136">
        <v>17160</v>
      </c>
      <c r="R4273" s="135">
        <v>18161</v>
      </c>
      <c r="S4273" s="136">
        <v>18968</v>
      </c>
      <c r="T4273" s="135">
        <v>21884</v>
      </c>
      <c r="U4273" s="136">
        <v>21590</v>
      </c>
      <c r="V4273" s="135">
        <v>18594</v>
      </c>
      <c r="W4273" s="136">
        <v>22994</v>
      </c>
      <c r="X4273" s="135">
        <v>19490</v>
      </c>
      <c r="Y4273" s="136">
        <v>20606</v>
      </c>
      <c r="Z4273" s="135">
        <v>23156</v>
      </c>
      <c r="AA4273" s="136">
        <v>20332</v>
      </c>
      <c r="AB4273" s="135">
        <v>20253</v>
      </c>
      <c r="AC4273" s="136">
        <v>24555</v>
      </c>
      <c r="AD4273" s="135">
        <v>21770</v>
      </c>
      <c r="AE4273" s="137">
        <v>24728</v>
      </c>
      <c r="AF4273" s="138">
        <v>24526</v>
      </c>
    </row>
    <row r="4274" spans="2:32">
      <c r="B4274" s="114">
        <v>4236</v>
      </c>
      <c r="C4274" s="115">
        <v>4236</v>
      </c>
      <c r="D4274" s="116">
        <v>177</v>
      </c>
      <c r="E4274" s="117">
        <v>6</v>
      </c>
      <c r="F4274" s="118">
        <v>26</v>
      </c>
      <c r="G4274" s="119" t="s">
        <v>487</v>
      </c>
      <c r="H4274" s="120">
        <v>6</v>
      </c>
      <c r="I4274" s="115">
        <v>25</v>
      </c>
      <c r="J4274" s="116" t="s">
        <v>487</v>
      </c>
      <c r="K4274" s="121">
        <v>12</v>
      </c>
      <c r="L4274" s="108"/>
      <c r="M4274" s="122">
        <v>16483</v>
      </c>
      <c r="N4274" s="123">
        <v>20475</v>
      </c>
      <c r="O4274" s="124">
        <v>20296</v>
      </c>
      <c r="P4274" s="123">
        <v>17499</v>
      </c>
      <c r="Q4274" s="124">
        <v>17574</v>
      </c>
      <c r="R4274" s="123">
        <v>18284</v>
      </c>
      <c r="S4274" s="124">
        <v>19235</v>
      </c>
      <c r="T4274" s="123">
        <v>22327</v>
      </c>
      <c r="U4274" s="124">
        <v>21761</v>
      </c>
      <c r="V4274" s="123">
        <v>19071</v>
      </c>
      <c r="W4274" s="124">
        <v>23600</v>
      </c>
      <c r="X4274" s="123">
        <v>19690</v>
      </c>
      <c r="Y4274" s="124">
        <v>20923</v>
      </c>
      <c r="Z4274" s="123">
        <v>23397</v>
      </c>
      <c r="AA4274" s="124">
        <v>20588</v>
      </c>
      <c r="AB4274" s="123">
        <v>20777</v>
      </c>
      <c r="AC4274" s="124">
        <v>25252</v>
      </c>
      <c r="AD4274" s="123">
        <v>22130</v>
      </c>
      <c r="AE4274" s="125">
        <v>25274</v>
      </c>
      <c r="AF4274" s="126">
        <v>24797</v>
      </c>
    </row>
    <row r="4275" spans="2:32">
      <c r="B4275" s="127">
        <v>4237</v>
      </c>
      <c r="C4275" s="128">
        <v>4237</v>
      </c>
      <c r="D4275" s="129">
        <v>177</v>
      </c>
      <c r="E4275" s="130">
        <v>6</v>
      </c>
      <c r="F4275" s="131">
        <v>26</v>
      </c>
      <c r="G4275" s="132" t="s">
        <v>487</v>
      </c>
      <c r="H4275" s="133">
        <v>6</v>
      </c>
      <c r="I4275" s="128">
        <v>25</v>
      </c>
      <c r="J4275" s="129" t="s">
        <v>487</v>
      </c>
      <c r="K4275" s="134">
        <v>13</v>
      </c>
      <c r="L4275" s="108"/>
      <c r="M4275" s="81">
        <v>16719</v>
      </c>
      <c r="N4275" s="135">
        <v>20853</v>
      </c>
      <c r="O4275" s="136">
        <v>20493</v>
      </c>
      <c r="P4275" s="135">
        <v>17664</v>
      </c>
      <c r="Q4275" s="136">
        <v>17886</v>
      </c>
      <c r="R4275" s="135">
        <v>18541</v>
      </c>
      <c r="S4275" s="136">
        <v>19494</v>
      </c>
      <c r="T4275" s="135">
        <v>22723</v>
      </c>
      <c r="U4275" s="136">
        <v>22002</v>
      </c>
      <c r="V4275" s="135">
        <v>19405</v>
      </c>
      <c r="W4275" s="136">
        <v>24318</v>
      </c>
      <c r="X4275" s="135">
        <v>19950</v>
      </c>
      <c r="Y4275" s="136">
        <v>21198</v>
      </c>
      <c r="Z4275" s="135">
        <v>23641</v>
      </c>
      <c r="AA4275" s="136">
        <v>20789</v>
      </c>
      <c r="AB4275" s="135">
        <v>21135</v>
      </c>
      <c r="AC4275" s="136">
        <v>26143</v>
      </c>
      <c r="AD4275" s="135">
        <v>22398</v>
      </c>
      <c r="AE4275" s="137">
        <v>25716</v>
      </c>
      <c r="AF4275" s="138">
        <v>25066</v>
      </c>
    </row>
    <row r="4276" spans="2:32">
      <c r="B4276" s="114">
        <v>4238</v>
      </c>
      <c r="C4276" s="115">
        <v>4238</v>
      </c>
      <c r="D4276" s="116">
        <v>177</v>
      </c>
      <c r="E4276" s="117">
        <v>6</v>
      </c>
      <c r="F4276" s="118">
        <v>26</v>
      </c>
      <c r="G4276" s="119" t="s">
        <v>487</v>
      </c>
      <c r="H4276" s="120">
        <v>6</v>
      </c>
      <c r="I4276" s="115">
        <v>25</v>
      </c>
      <c r="J4276" s="116" t="s">
        <v>487</v>
      </c>
      <c r="K4276" s="121">
        <v>14</v>
      </c>
      <c r="L4276" s="108"/>
      <c r="M4276" s="122">
        <v>16919</v>
      </c>
      <c r="N4276" s="123">
        <v>21182</v>
      </c>
      <c r="O4276" s="124">
        <v>20643</v>
      </c>
      <c r="P4276" s="123">
        <v>17785</v>
      </c>
      <c r="Q4276" s="124">
        <v>18147</v>
      </c>
      <c r="R4276" s="123">
        <v>18735</v>
      </c>
      <c r="S4276" s="124">
        <v>19601</v>
      </c>
      <c r="T4276" s="123">
        <v>23045</v>
      </c>
      <c r="U4276" s="124">
        <v>22151</v>
      </c>
      <c r="V4276" s="123">
        <v>19665</v>
      </c>
      <c r="W4276" s="124">
        <v>24674</v>
      </c>
      <c r="X4276" s="123">
        <v>20067</v>
      </c>
      <c r="Y4276" s="124">
        <v>21281</v>
      </c>
      <c r="Z4276" s="123">
        <v>23756</v>
      </c>
      <c r="AA4276" s="124">
        <v>20891</v>
      </c>
      <c r="AB4276" s="123">
        <v>21381</v>
      </c>
      <c r="AC4276" s="124">
        <v>26671</v>
      </c>
      <c r="AD4276" s="123">
        <v>22459</v>
      </c>
      <c r="AE4276" s="125">
        <v>25982</v>
      </c>
      <c r="AF4276" s="126">
        <v>25182</v>
      </c>
    </row>
    <row r="4277" spans="2:32">
      <c r="B4277" s="127">
        <v>4239</v>
      </c>
      <c r="C4277" s="128">
        <v>4239</v>
      </c>
      <c r="D4277" s="129">
        <v>177</v>
      </c>
      <c r="E4277" s="130">
        <v>6</v>
      </c>
      <c r="F4277" s="131">
        <v>26</v>
      </c>
      <c r="G4277" s="132" t="s">
        <v>487</v>
      </c>
      <c r="H4277" s="133">
        <v>6</v>
      </c>
      <c r="I4277" s="128">
        <v>25</v>
      </c>
      <c r="J4277" s="129" t="s">
        <v>487</v>
      </c>
      <c r="K4277" s="134">
        <v>15</v>
      </c>
      <c r="L4277" s="108"/>
      <c r="M4277" s="81">
        <v>17104</v>
      </c>
      <c r="N4277" s="135">
        <v>21400</v>
      </c>
      <c r="O4277" s="136">
        <v>20665</v>
      </c>
      <c r="P4277" s="135">
        <v>17876</v>
      </c>
      <c r="Q4277" s="136">
        <v>18382</v>
      </c>
      <c r="R4277" s="135">
        <v>18905</v>
      </c>
      <c r="S4277" s="136">
        <v>19769</v>
      </c>
      <c r="T4277" s="135">
        <v>23262</v>
      </c>
      <c r="U4277" s="136">
        <v>22146</v>
      </c>
      <c r="V4277" s="135">
        <v>19904</v>
      </c>
      <c r="W4277" s="136">
        <v>24974</v>
      </c>
      <c r="X4277" s="135">
        <v>20194</v>
      </c>
      <c r="Y4277" s="136">
        <v>21423</v>
      </c>
      <c r="Z4277" s="135">
        <v>23726</v>
      </c>
      <c r="AA4277" s="136">
        <v>20972</v>
      </c>
      <c r="AB4277" s="135">
        <v>21611</v>
      </c>
      <c r="AC4277" s="136">
        <v>27153</v>
      </c>
      <c r="AD4277" s="135">
        <v>22585</v>
      </c>
      <c r="AE4277" s="137">
        <v>26152</v>
      </c>
      <c r="AF4277" s="138">
        <v>25141</v>
      </c>
    </row>
    <row r="4278" spans="2:32">
      <c r="B4278" s="114">
        <v>4240</v>
      </c>
      <c r="C4278" s="115">
        <v>4240</v>
      </c>
      <c r="D4278" s="116">
        <v>177</v>
      </c>
      <c r="E4278" s="117">
        <v>6</v>
      </c>
      <c r="F4278" s="118">
        <v>26</v>
      </c>
      <c r="G4278" s="119" t="s">
        <v>487</v>
      </c>
      <c r="H4278" s="120">
        <v>6</v>
      </c>
      <c r="I4278" s="115">
        <v>25</v>
      </c>
      <c r="J4278" s="116" t="s">
        <v>487</v>
      </c>
      <c r="K4278" s="121">
        <v>16</v>
      </c>
      <c r="L4278" s="108"/>
      <c r="M4278" s="122">
        <v>17494</v>
      </c>
      <c r="N4278" s="123">
        <v>21678</v>
      </c>
      <c r="O4278" s="124">
        <v>20847</v>
      </c>
      <c r="P4278" s="123">
        <v>18151</v>
      </c>
      <c r="Q4278" s="124">
        <v>18812</v>
      </c>
      <c r="R4278" s="123">
        <v>19439</v>
      </c>
      <c r="S4278" s="124">
        <v>19974</v>
      </c>
      <c r="T4278" s="123">
        <v>23484</v>
      </c>
      <c r="U4278" s="124">
        <v>22246</v>
      </c>
      <c r="V4278" s="123">
        <v>20321</v>
      </c>
      <c r="W4278" s="124">
        <v>25384</v>
      </c>
      <c r="X4278" s="123">
        <v>20487</v>
      </c>
      <c r="Y4278" s="124">
        <v>21526</v>
      </c>
      <c r="Z4278" s="123">
        <v>23755</v>
      </c>
      <c r="AA4278" s="124">
        <v>21117</v>
      </c>
      <c r="AB4278" s="123">
        <v>21985</v>
      </c>
      <c r="AC4278" s="124">
        <v>27664</v>
      </c>
      <c r="AD4278" s="123">
        <v>22646</v>
      </c>
      <c r="AE4278" s="125">
        <v>26206</v>
      </c>
      <c r="AF4278" s="126">
        <v>25132</v>
      </c>
    </row>
    <row r="4279" spans="2:32">
      <c r="B4279" s="127">
        <v>4241</v>
      </c>
      <c r="C4279" s="128">
        <v>4241</v>
      </c>
      <c r="D4279" s="129">
        <v>177</v>
      </c>
      <c r="E4279" s="130">
        <v>6</v>
      </c>
      <c r="F4279" s="131">
        <v>26</v>
      </c>
      <c r="G4279" s="132" t="s">
        <v>487</v>
      </c>
      <c r="H4279" s="133">
        <v>6</v>
      </c>
      <c r="I4279" s="128">
        <v>25</v>
      </c>
      <c r="J4279" s="129" t="s">
        <v>487</v>
      </c>
      <c r="K4279" s="134">
        <v>17</v>
      </c>
      <c r="L4279" s="108"/>
      <c r="M4279" s="81">
        <v>17828</v>
      </c>
      <c r="N4279" s="135">
        <v>21887</v>
      </c>
      <c r="O4279" s="136">
        <v>21018</v>
      </c>
      <c r="P4279" s="135">
        <v>18575</v>
      </c>
      <c r="Q4279" s="136">
        <v>19485</v>
      </c>
      <c r="R4279" s="135">
        <v>19723</v>
      </c>
      <c r="S4279" s="136">
        <v>20208</v>
      </c>
      <c r="T4279" s="135">
        <v>23768</v>
      </c>
      <c r="U4279" s="136">
        <v>22428</v>
      </c>
      <c r="V4279" s="135">
        <v>20992</v>
      </c>
      <c r="W4279" s="136">
        <v>25748</v>
      </c>
      <c r="X4279" s="135">
        <v>20758</v>
      </c>
      <c r="Y4279" s="136">
        <v>21804</v>
      </c>
      <c r="Z4279" s="135">
        <v>23995</v>
      </c>
      <c r="AA4279" s="136">
        <v>21530</v>
      </c>
      <c r="AB4279" s="135">
        <v>22695</v>
      </c>
      <c r="AC4279" s="136">
        <v>28253</v>
      </c>
      <c r="AD4279" s="135">
        <v>22906</v>
      </c>
      <c r="AE4279" s="137">
        <v>26560</v>
      </c>
      <c r="AF4279" s="138">
        <v>25384</v>
      </c>
    </row>
    <row r="4280" spans="2:32">
      <c r="B4280" s="114">
        <v>4242</v>
      </c>
      <c r="C4280" s="115">
        <v>4242</v>
      </c>
      <c r="D4280" s="116">
        <v>177</v>
      </c>
      <c r="E4280" s="117">
        <v>6</v>
      </c>
      <c r="F4280" s="118">
        <v>26</v>
      </c>
      <c r="G4280" s="119" t="s">
        <v>487</v>
      </c>
      <c r="H4280" s="120">
        <v>6</v>
      </c>
      <c r="I4280" s="115">
        <v>25</v>
      </c>
      <c r="J4280" s="116" t="s">
        <v>487</v>
      </c>
      <c r="K4280" s="121">
        <v>18</v>
      </c>
      <c r="L4280" s="108"/>
      <c r="M4280" s="122">
        <v>18035</v>
      </c>
      <c r="N4280" s="123">
        <v>21913</v>
      </c>
      <c r="O4280" s="124">
        <v>21089</v>
      </c>
      <c r="P4280" s="123">
        <v>18992</v>
      </c>
      <c r="Q4280" s="124">
        <v>19915</v>
      </c>
      <c r="R4280" s="123">
        <v>19914</v>
      </c>
      <c r="S4280" s="124">
        <v>20290</v>
      </c>
      <c r="T4280" s="123">
        <v>24013</v>
      </c>
      <c r="U4280" s="124">
        <v>22791</v>
      </c>
      <c r="V4280" s="123">
        <v>21653</v>
      </c>
      <c r="W4280" s="124">
        <v>26070</v>
      </c>
      <c r="X4280" s="123">
        <v>21091</v>
      </c>
      <c r="Y4280" s="124">
        <v>22045</v>
      </c>
      <c r="Z4280" s="123">
        <v>24528</v>
      </c>
      <c r="AA4280" s="124">
        <v>22403</v>
      </c>
      <c r="AB4280" s="123">
        <v>23532</v>
      </c>
      <c r="AC4280" s="124">
        <v>28798</v>
      </c>
      <c r="AD4280" s="123">
        <v>23235</v>
      </c>
      <c r="AE4280" s="125">
        <v>27234</v>
      </c>
      <c r="AF4280" s="126">
        <v>25976</v>
      </c>
    </row>
    <row r="4281" spans="2:32">
      <c r="B4281" s="127">
        <v>4243</v>
      </c>
      <c r="C4281" s="128">
        <v>4243</v>
      </c>
      <c r="D4281" s="129">
        <v>177</v>
      </c>
      <c r="E4281" s="130">
        <v>6</v>
      </c>
      <c r="F4281" s="131">
        <v>26</v>
      </c>
      <c r="G4281" s="132" t="s">
        <v>487</v>
      </c>
      <c r="H4281" s="133">
        <v>6</v>
      </c>
      <c r="I4281" s="128">
        <v>25</v>
      </c>
      <c r="J4281" s="129" t="s">
        <v>487</v>
      </c>
      <c r="K4281" s="134">
        <v>19</v>
      </c>
      <c r="L4281" s="108"/>
      <c r="M4281" s="81">
        <v>18161</v>
      </c>
      <c r="N4281" s="135">
        <v>22027</v>
      </c>
      <c r="O4281" s="136">
        <v>20947</v>
      </c>
      <c r="P4281" s="135">
        <v>18986</v>
      </c>
      <c r="Q4281" s="136">
        <v>20037</v>
      </c>
      <c r="R4281" s="135">
        <v>20105</v>
      </c>
      <c r="S4281" s="136">
        <v>20581</v>
      </c>
      <c r="T4281" s="135">
        <v>24257</v>
      </c>
      <c r="U4281" s="136">
        <v>22926</v>
      </c>
      <c r="V4281" s="135">
        <v>21931</v>
      </c>
      <c r="W4281" s="136">
        <v>25955</v>
      </c>
      <c r="X4281" s="135">
        <v>21676</v>
      </c>
      <c r="Y4281" s="136">
        <v>22629</v>
      </c>
      <c r="Z4281" s="135">
        <v>25008</v>
      </c>
      <c r="AA4281" s="136">
        <v>22909</v>
      </c>
      <c r="AB4281" s="135">
        <v>24095</v>
      </c>
      <c r="AC4281" s="136">
        <v>28712</v>
      </c>
      <c r="AD4281" s="135">
        <v>24016</v>
      </c>
      <c r="AE4281" s="137">
        <v>28008</v>
      </c>
      <c r="AF4281" s="138">
        <v>26621</v>
      </c>
    </row>
    <row r="4282" spans="2:32">
      <c r="B4282" s="114">
        <v>4244</v>
      </c>
      <c r="C4282" s="115">
        <v>4244</v>
      </c>
      <c r="D4282" s="116">
        <v>177</v>
      </c>
      <c r="E4282" s="117">
        <v>6</v>
      </c>
      <c r="F4282" s="118">
        <v>26</v>
      </c>
      <c r="G4282" s="119" t="s">
        <v>487</v>
      </c>
      <c r="H4282" s="120">
        <v>6</v>
      </c>
      <c r="I4282" s="115">
        <v>25</v>
      </c>
      <c r="J4282" s="116" t="s">
        <v>487</v>
      </c>
      <c r="K4282" s="121">
        <v>20</v>
      </c>
      <c r="L4282" s="108"/>
      <c r="M4282" s="122">
        <v>17873</v>
      </c>
      <c r="N4282" s="123">
        <v>21653</v>
      </c>
      <c r="O4282" s="124">
        <v>20615</v>
      </c>
      <c r="P4282" s="123">
        <v>18663</v>
      </c>
      <c r="Q4282" s="124">
        <v>19862</v>
      </c>
      <c r="R4282" s="123">
        <v>20030</v>
      </c>
      <c r="S4282" s="124">
        <v>20552</v>
      </c>
      <c r="T4282" s="123">
        <v>24050</v>
      </c>
      <c r="U4282" s="124">
        <v>22821</v>
      </c>
      <c r="V4282" s="123">
        <v>21822</v>
      </c>
      <c r="W4282" s="124">
        <v>25668</v>
      </c>
      <c r="X4282" s="123">
        <v>22102</v>
      </c>
      <c r="Y4282" s="124">
        <v>23118</v>
      </c>
      <c r="Z4282" s="123">
        <v>25313</v>
      </c>
      <c r="AA4282" s="124">
        <v>23266</v>
      </c>
      <c r="AB4282" s="123">
        <v>24312</v>
      </c>
      <c r="AC4282" s="124">
        <v>28371</v>
      </c>
      <c r="AD4282" s="123">
        <v>24709</v>
      </c>
      <c r="AE4282" s="125">
        <v>28352</v>
      </c>
      <c r="AF4282" s="126">
        <v>27057</v>
      </c>
    </row>
    <row r="4283" spans="2:32">
      <c r="B4283" s="127">
        <v>4245</v>
      </c>
      <c r="C4283" s="128">
        <v>4245</v>
      </c>
      <c r="D4283" s="129">
        <v>177</v>
      </c>
      <c r="E4283" s="130">
        <v>6</v>
      </c>
      <c r="F4283" s="131">
        <v>26</v>
      </c>
      <c r="G4283" s="132" t="s">
        <v>487</v>
      </c>
      <c r="H4283" s="133">
        <v>6</v>
      </c>
      <c r="I4283" s="128">
        <v>25</v>
      </c>
      <c r="J4283" s="129" t="s">
        <v>487</v>
      </c>
      <c r="K4283" s="134">
        <v>21</v>
      </c>
      <c r="L4283" s="108"/>
      <c r="M4283" s="81">
        <v>17201</v>
      </c>
      <c r="N4283" s="135">
        <v>21175</v>
      </c>
      <c r="O4283" s="136">
        <v>19680</v>
      </c>
      <c r="P4283" s="135">
        <v>18123</v>
      </c>
      <c r="Q4283" s="136">
        <v>19540</v>
      </c>
      <c r="R4283" s="135">
        <v>19491</v>
      </c>
      <c r="S4283" s="136">
        <v>20599</v>
      </c>
      <c r="T4283" s="135">
        <v>23857</v>
      </c>
      <c r="U4283" s="136">
        <v>22207</v>
      </c>
      <c r="V4283" s="135">
        <v>21774</v>
      </c>
      <c r="W4283" s="136">
        <v>25126</v>
      </c>
      <c r="X4283" s="135">
        <v>22252</v>
      </c>
      <c r="Y4283" s="136">
        <v>23662</v>
      </c>
      <c r="Z4283" s="135">
        <v>25187</v>
      </c>
      <c r="AA4283" s="136">
        <v>23527</v>
      </c>
      <c r="AB4283" s="135">
        <v>24641</v>
      </c>
      <c r="AC4283" s="136">
        <v>27887</v>
      </c>
      <c r="AD4283" s="135">
        <v>25549</v>
      </c>
      <c r="AE4283" s="137">
        <v>28946</v>
      </c>
      <c r="AF4283" s="138">
        <v>27164</v>
      </c>
    </row>
    <row r="4284" spans="2:32">
      <c r="B4284" s="114">
        <v>4246</v>
      </c>
      <c r="C4284" s="115">
        <v>4246</v>
      </c>
      <c r="D4284" s="116">
        <v>177</v>
      </c>
      <c r="E4284" s="117">
        <v>6</v>
      </c>
      <c r="F4284" s="118">
        <v>26</v>
      </c>
      <c r="G4284" s="119" t="s">
        <v>487</v>
      </c>
      <c r="H4284" s="120">
        <v>6</v>
      </c>
      <c r="I4284" s="115">
        <v>25</v>
      </c>
      <c r="J4284" s="116" t="s">
        <v>487</v>
      </c>
      <c r="K4284" s="121">
        <v>22</v>
      </c>
      <c r="L4284" s="108"/>
      <c r="M4284" s="122">
        <v>16322</v>
      </c>
      <c r="N4284" s="123">
        <v>20137</v>
      </c>
      <c r="O4284" s="124">
        <v>18766</v>
      </c>
      <c r="P4284" s="123">
        <v>17600</v>
      </c>
      <c r="Q4284" s="124">
        <v>18874</v>
      </c>
      <c r="R4284" s="123">
        <v>18699</v>
      </c>
      <c r="S4284" s="124">
        <v>19881</v>
      </c>
      <c r="T4284" s="123">
        <v>22986</v>
      </c>
      <c r="U4284" s="124">
        <v>21524</v>
      </c>
      <c r="V4284" s="123">
        <v>21257</v>
      </c>
      <c r="W4284" s="124">
        <v>24212</v>
      </c>
      <c r="X4284" s="123">
        <v>21751</v>
      </c>
      <c r="Y4284" s="124">
        <v>23277</v>
      </c>
      <c r="Z4284" s="123">
        <v>24767</v>
      </c>
      <c r="AA4284" s="124">
        <v>23499</v>
      </c>
      <c r="AB4284" s="123">
        <v>24333</v>
      </c>
      <c r="AC4284" s="124">
        <v>27142</v>
      </c>
      <c r="AD4284" s="123">
        <v>25350</v>
      </c>
      <c r="AE4284" s="125">
        <v>28563</v>
      </c>
      <c r="AF4284" s="126">
        <v>26913</v>
      </c>
    </row>
    <row r="4285" spans="2:32">
      <c r="B4285" s="127">
        <v>4247</v>
      </c>
      <c r="C4285" s="128">
        <v>4247</v>
      </c>
      <c r="D4285" s="129">
        <v>177</v>
      </c>
      <c r="E4285" s="130">
        <v>6</v>
      </c>
      <c r="F4285" s="131">
        <v>26</v>
      </c>
      <c r="G4285" s="132" t="s">
        <v>487</v>
      </c>
      <c r="H4285" s="133">
        <v>6</v>
      </c>
      <c r="I4285" s="128">
        <v>25</v>
      </c>
      <c r="J4285" s="129" t="s">
        <v>487</v>
      </c>
      <c r="K4285" s="134">
        <v>23</v>
      </c>
      <c r="L4285" s="108"/>
      <c r="M4285" s="81">
        <v>15010</v>
      </c>
      <c r="N4285" s="135">
        <v>18611</v>
      </c>
      <c r="O4285" s="136">
        <v>17281</v>
      </c>
      <c r="P4285" s="135">
        <v>16598</v>
      </c>
      <c r="Q4285" s="136">
        <v>17731</v>
      </c>
      <c r="R4285" s="135">
        <v>17374</v>
      </c>
      <c r="S4285" s="136">
        <v>18628</v>
      </c>
      <c r="T4285" s="135">
        <v>21474</v>
      </c>
      <c r="U4285" s="136">
        <v>20062</v>
      </c>
      <c r="V4285" s="135">
        <v>20128</v>
      </c>
      <c r="W4285" s="136">
        <v>22702</v>
      </c>
      <c r="X4285" s="135">
        <v>20578</v>
      </c>
      <c r="Y4285" s="136">
        <v>22158</v>
      </c>
      <c r="Z4285" s="135">
        <v>23399</v>
      </c>
      <c r="AA4285" s="136">
        <v>22621</v>
      </c>
      <c r="AB4285" s="135">
        <v>23228</v>
      </c>
      <c r="AC4285" s="136">
        <v>25551</v>
      </c>
      <c r="AD4285" s="135">
        <v>24312</v>
      </c>
      <c r="AE4285" s="137">
        <v>27223</v>
      </c>
      <c r="AF4285" s="138">
        <v>25603</v>
      </c>
    </row>
    <row r="4286" spans="2:32">
      <c r="B4286" s="114">
        <v>4248</v>
      </c>
      <c r="C4286" s="115">
        <v>4248</v>
      </c>
      <c r="D4286" s="116">
        <v>177</v>
      </c>
      <c r="E4286" s="117">
        <v>6</v>
      </c>
      <c r="F4286" s="118">
        <v>26</v>
      </c>
      <c r="G4286" s="119" t="s">
        <v>487</v>
      </c>
      <c r="H4286" s="120">
        <v>6</v>
      </c>
      <c r="I4286" s="115">
        <v>25</v>
      </c>
      <c r="J4286" s="116" t="s">
        <v>487</v>
      </c>
      <c r="K4286" s="121">
        <v>24</v>
      </c>
      <c r="L4286" s="108"/>
      <c r="M4286" s="122">
        <v>13977</v>
      </c>
      <c r="N4286" s="123">
        <v>17228</v>
      </c>
      <c r="O4286" s="124">
        <v>15873</v>
      </c>
      <c r="P4286" s="123">
        <v>15591</v>
      </c>
      <c r="Q4286" s="124">
        <v>16575</v>
      </c>
      <c r="R4286" s="123">
        <v>16325</v>
      </c>
      <c r="S4286" s="124">
        <v>17479</v>
      </c>
      <c r="T4286" s="123">
        <v>20042</v>
      </c>
      <c r="U4286" s="124">
        <v>18617</v>
      </c>
      <c r="V4286" s="123">
        <v>18958</v>
      </c>
      <c r="W4286" s="124">
        <v>21047</v>
      </c>
      <c r="X4286" s="123">
        <v>19511</v>
      </c>
      <c r="Y4286" s="124">
        <v>21052</v>
      </c>
      <c r="Z4286" s="123">
        <v>21983</v>
      </c>
      <c r="AA4286" s="124">
        <v>21613</v>
      </c>
      <c r="AB4286" s="123">
        <v>22056</v>
      </c>
      <c r="AC4286" s="124">
        <v>23895</v>
      </c>
      <c r="AD4286" s="123">
        <v>23259</v>
      </c>
      <c r="AE4286" s="125">
        <v>25880</v>
      </c>
      <c r="AF4286" s="126">
        <v>24194</v>
      </c>
    </row>
    <row r="4287" spans="2:32">
      <c r="B4287" s="127">
        <v>4249</v>
      </c>
      <c r="C4287" s="128">
        <v>4249</v>
      </c>
      <c r="D4287" s="129">
        <v>178</v>
      </c>
      <c r="E4287" s="130">
        <v>6</v>
      </c>
      <c r="F4287" s="131">
        <v>27</v>
      </c>
      <c r="G4287" s="132" t="s">
        <v>487</v>
      </c>
      <c r="H4287" s="133">
        <v>6</v>
      </c>
      <c r="I4287" s="128">
        <v>26</v>
      </c>
      <c r="J4287" s="129" t="s">
        <v>487</v>
      </c>
      <c r="K4287" s="134">
        <v>1</v>
      </c>
      <c r="L4287" s="108"/>
      <c r="M4287" s="81">
        <v>13672</v>
      </c>
      <c r="N4287" s="135">
        <v>15755</v>
      </c>
      <c r="O4287" s="136">
        <v>15251</v>
      </c>
      <c r="P4287" s="135">
        <v>15012</v>
      </c>
      <c r="Q4287" s="136">
        <v>16156</v>
      </c>
      <c r="R4287" s="135">
        <v>16045</v>
      </c>
      <c r="S4287" s="136">
        <v>17409</v>
      </c>
      <c r="T4287" s="135">
        <v>18479</v>
      </c>
      <c r="U4287" s="136">
        <v>17749</v>
      </c>
      <c r="V4287" s="135">
        <v>18289</v>
      </c>
      <c r="W4287" s="136">
        <v>18885</v>
      </c>
      <c r="X4287" s="135">
        <v>19511</v>
      </c>
      <c r="Y4287" s="136">
        <v>21107</v>
      </c>
      <c r="Z4287" s="135">
        <v>20843</v>
      </c>
      <c r="AA4287" s="136">
        <v>20183</v>
      </c>
      <c r="AB4287" s="135">
        <v>21250</v>
      </c>
      <c r="AC4287" s="136">
        <v>21930</v>
      </c>
      <c r="AD4287" s="135">
        <v>23367</v>
      </c>
      <c r="AE4287" s="137">
        <v>24285</v>
      </c>
      <c r="AF4287" s="138">
        <v>22902</v>
      </c>
    </row>
    <row r="4288" spans="2:32">
      <c r="B4288" s="114">
        <v>4250</v>
      </c>
      <c r="C4288" s="115">
        <v>4250</v>
      </c>
      <c r="D4288" s="116">
        <v>178</v>
      </c>
      <c r="E4288" s="117">
        <v>6</v>
      </c>
      <c r="F4288" s="118">
        <v>27</v>
      </c>
      <c r="G4288" s="119" t="s">
        <v>487</v>
      </c>
      <c r="H4288" s="120">
        <v>6</v>
      </c>
      <c r="I4288" s="115">
        <v>26</v>
      </c>
      <c r="J4288" s="116" t="s">
        <v>487</v>
      </c>
      <c r="K4288" s="121">
        <v>2</v>
      </c>
      <c r="L4288" s="108"/>
      <c r="M4288" s="122">
        <v>13314</v>
      </c>
      <c r="N4288" s="123">
        <v>15095</v>
      </c>
      <c r="O4288" s="124">
        <v>14703</v>
      </c>
      <c r="P4288" s="123">
        <v>14477</v>
      </c>
      <c r="Q4288" s="124">
        <v>15610</v>
      </c>
      <c r="R4288" s="123">
        <v>15566</v>
      </c>
      <c r="S4288" s="124">
        <v>16818</v>
      </c>
      <c r="T4288" s="123">
        <v>17705</v>
      </c>
      <c r="U4288" s="124">
        <v>17108</v>
      </c>
      <c r="V4288" s="123">
        <v>17667</v>
      </c>
      <c r="W4288" s="124">
        <v>18261</v>
      </c>
      <c r="X4288" s="123">
        <v>18905</v>
      </c>
      <c r="Y4288" s="124">
        <v>20378</v>
      </c>
      <c r="Z4288" s="123">
        <v>20095</v>
      </c>
      <c r="AA4288" s="124">
        <v>19450</v>
      </c>
      <c r="AB4288" s="123">
        <v>20508</v>
      </c>
      <c r="AC4288" s="124">
        <v>21197</v>
      </c>
      <c r="AD4288" s="123">
        <v>22556</v>
      </c>
      <c r="AE4288" s="125">
        <v>23303</v>
      </c>
      <c r="AF4288" s="126">
        <v>22084</v>
      </c>
    </row>
    <row r="4289" spans="2:32">
      <c r="B4289" s="127">
        <v>4251</v>
      </c>
      <c r="C4289" s="128">
        <v>4251</v>
      </c>
      <c r="D4289" s="129">
        <v>178</v>
      </c>
      <c r="E4289" s="130">
        <v>6</v>
      </c>
      <c r="F4289" s="131">
        <v>27</v>
      </c>
      <c r="G4289" s="132" t="s">
        <v>487</v>
      </c>
      <c r="H4289" s="133">
        <v>6</v>
      </c>
      <c r="I4289" s="128">
        <v>26</v>
      </c>
      <c r="J4289" s="129" t="s">
        <v>487</v>
      </c>
      <c r="K4289" s="134">
        <v>3</v>
      </c>
      <c r="L4289" s="108"/>
      <c r="M4289" s="81">
        <v>13066</v>
      </c>
      <c r="N4289" s="135">
        <v>14629</v>
      </c>
      <c r="O4289" s="136">
        <v>14282</v>
      </c>
      <c r="P4289" s="135">
        <v>14031</v>
      </c>
      <c r="Q4289" s="136">
        <v>15236</v>
      </c>
      <c r="R4289" s="135">
        <v>15259</v>
      </c>
      <c r="S4289" s="136">
        <v>16400</v>
      </c>
      <c r="T4289" s="135">
        <v>17147</v>
      </c>
      <c r="U4289" s="136">
        <v>16580</v>
      </c>
      <c r="V4289" s="135">
        <v>17193</v>
      </c>
      <c r="W4289" s="136">
        <v>17762</v>
      </c>
      <c r="X4289" s="135">
        <v>18438</v>
      </c>
      <c r="Y4289" s="136">
        <v>19790</v>
      </c>
      <c r="Z4289" s="135">
        <v>19424</v>
      </c>
      <c r="AA4289" s="136">
        <v>18767</v>
      </c>
      <c r="AB4289" s="135">
        <v>19934</v>
      </c>
      <c r="AC4289" s="136">
        <v>20572</v>
      </c>
      <c r="AD4289" s="135">
        <v>21875</v>
      </c>
      <c r="AE4289" s="137">
        <v>22487</v>
      </c>
      <c r="AF4289" s="138">
        <v>21338</v>
      </c>
    </row>
    <row r="4290" spans="2:32">
      <c r="B4290" s="114">
        <v>4252</v>
      </c>
      <c r="C4290" s="115">
        <v>4252</v>
      </c>
      <c r="D4290" s="116">
        <v>178</v>
      </c>
      <c r="E4290" s="117">
        <v>6</v>
      </c>
      <c r="F4290" s="118">
        <v>27</v>
      </c>
      <c r="G4290" s="119" t="s">
        <v>487</v>
      </c>
      <c r="H4290" s="120">
        <v>6</v>
      </c>
      <c r="I4290" s="115">
        <v>26</v>
      </c>
      <c r="J4290" s="116" t="s">
        <v>487</v>
      </c>
      <c r="K4290" s="121">
        <v>4</v>
      </c>
      <c r="L4290" s="108"/>
      <c r="M4290" s="122">
        <v>13097</v>
      </c>
      <c r="N4290" s="123">
        <v>14497</v>
      </c>
      <c r="O4290" s="124">
        <v>14115</v>
      </c>
      <c r="P4290" s="123">
        <v>13836</v>
      </c>
      <c r="Q4290" s="124">
        <v>15184</v>
      </c>
      <c r="R4290" s="123">
        <v>15194</v>
      </c>
      <c r="S4290" s="124">
        <v>16228</v>
      </c>
      <c r="T4290" s="123">
        <v>16825</v>
      </c>
      <c r="U4290" s="124">
        <v>16184</v>
      </c>
      <c r="V4290" s="123">
        <v>16914</v>
      </c>
      <c r="W4290" s="124">
        <v>17383</v>
      </c>
      <c r="X4290" s="123">
        <v>18017</v>
      </c>
      <c r="Y4290" s="124">
        <v>19238</v>
      </c>
      <c r="Z4290" s="123">
        <v>18719</v>
      </c>
      <c r="AA4290" s="124">
        <v>18088</v>
      </c>
      <c r="AB4290" s="123">
        <v>19365</v>
      </c>
      <c r="AC4290" s="124">
        <v>19914</v>
      </c>
      <c r="AD4290" s="123">
        <v>21108</v>
      </c>
      <c r="AE4290" s="125">
        <v>21578</v>
      </c>
      <c r="AF4290" s="126">
        <v>20449</v>
      </c>
    </row>
    <row r="4291" spans="2:32">
      <c r="B4291" s="127">
        <v>4253</v>
      </c>
      <c r="C4291" s="128">
        <v>4253</v>
      </c>
      <c r="D4291" s="129">
        <v>178</v>
      </c>
      <c r="E4291" s="130">
        <v>6</v>
      </c>
      <c r="F4291" s="131">
        <v>27</v>
      </c>
      <c r="G4291" s="132" t="s">
        <v>487</v>
      </c>
      <c r="H4291" s="133">
        <v>6</v>
      </c>
      <c r="I4291" s="128">
        <v>26</v>
      </c>
      <c r="J4291" s="129" t="s">
        <v>487</v>
      </c>
      <c r="K4291" s="134">
        <v>5</v>
      </c>
      <c r="L4291" s="108"/>
      <c r="M4291" s="81">
        <v>13314</v>
      </c>
      <c r="N4291" s="135">
        <v>14616</v>
      </c>
      <c r="O4291" s="136">
        <v>13830</v>
      </c>
      <c r="P4291" s="135">
        <v>13551</v>
      </c>
      <c r="Q4291" s="136">
        <v>15354</v>
      </c>
      <c r="R4291" s="135">
        <v>15312</v>
      </c>
      <c r="S4291" s="136">
        <v>16360</v>
      </c>
      <c r="T4291" s="135">
        <v>16751</v>
      </c>
      <c r="U4291" s="136">
        <v>15601</v>
      </c>
      <c r="V4291" s="135">
        <v>16768</v>
      </c>
      <c r="W4291" s="136">
        <v>17192</v>
      </c>
      <c r="X4291" s="135">
        <v>17721</v>
      </c>
      <c r="Y4291" s="136">
        <v>18902</v>
      </c>
      <c r="Z4291" s="135">
        <v>17807</v>
      </c>
      <c r="AA4291" s="136">
        <v>17236</v>
      </c>
      <c r="AB4291" s="135">
        <v>18908</v>
      </c>
      <c r="AC4291" s="136">
        <v>19400</v>
      </c>
      <c r="AD4291" s="135">
        <v>20533</v>
      </c>
      <c r="AE4291" s="137">
        <v>20788</v>
      </c>
      <c r="AF4291" s="138">
        <v>19329</v>
      </c>
    </row>
    <row r="4292" spans="2:32">
      <c r="B4292" s="114">
        <v>4254</v>
      </c>
      <c r="C4292" s="115">
        <v>4254</v>
      </c>
      <c r="D4292" s="116">
        <v>178</v>
      </c>
      <c r="E4292" s="117">
        <v>6</v>
      </c>
      <c r="F4292" s="118">
        <v>27</v>
      </c>
      <c r="G4292" s="119" t="s">
        <v>487</v>
      </c>
      <c r="H4292" s="120">
        <v>6</v>
      </c>
      <c r="I4292" s="115">
        <v>26</v>
      </c>
      <c r="J4292" s="116" t="s">
        <v>487</v>
      </c>
      <c r="K4292" s="121">
        <v>6</v>
      </c>
      <c r="L4292" s="108"/>
      <c r="M4292" s="122">
        <v>14228</v>
      </c>
      <c r="N4292" s="123">
        <v>15435</v>
      </c>
      <c r="O4292" s="124">
        <v>13945</v>
      </c>
      <c r="P4292" s="123">
        <v>13581</v>
      </c>
      <c r="Q4292" s="124">
        <v>16155</v>
      </c>
      <c r="R4292" s="123">
        <v>16050</v>
      </c>
      <c r="S4292" s="124">
        <v>17225</v>
      </c>
      <c r="T4292" s="123">
        <v>17369</v>
      </c>
      <c r="U4292" s="124">
        <v>15408</v>
      </c>
      <c r="V4292" s="123">
        <v>17258</v>
      </c>
      <c r="W4292" s="124">
        <v>17628</v>
      </c>
      <c r="X4292" s="123">
        <v>18035</v>
      </c>
      <c r="Y4292" s="124">
        <v>19220</v>
      </c>
      <c r="Z4292" s="123">
        <v>17249</v>
      </c>
      <c r="AA4292" s="124">
        <v>16662</v>
      </c>
      <c r="AB4292" s="123">
        <v>19070</v>
      </c>
      <c r="AC4292" s="124">
        <v>19515</v>
      </c>
      <c r="AD4292" s="123">
        <v>20596</v>
      </c>
      <c r="AE4292" s="125">
        <v>20684</v>
      </c>
      <c r="AF4292" s="126">
        <v>18569</v>
      </c>
    </row>
    <row r="4293" spans="2:32">
      <c r="B4293" s="127">
        <v>4255</v>
      </c>
      <c r="C4293" s="128">
        <v>4255</v>
      </c>
      <c r="D4293" s="129">
        <v>178</v>
      </c>
      <c r="E4293" s="130">
        <v>6</v>
      </c>
      <c r="F4293" s="131">
        <v>27</v>
      </c>
      <c r="G4293" s="132" t="s">
        <v>487</v>
      </c>
      <c r="H4293" s="133">
        <v>6</v>
      </c>
      <c r="I4293" s="128">
        <v>26</v>
      </c>
      <c r="J4293" s="129" t="s">
        <v>487</v>
      </c>
      <c r="K4293" s="134">
        <v>7</v>
      </c>
      <c r="L4293" s="108"/>
      <c r="M4293" s="81">
        <v>15388</v>
      </c>
      <c r="N4293" s="135">
        <v>16861</v>
      </c>
      <c r="O4293" s="136">
        <v>14466</v>
      </c>
      <c r="P4293" s="135">
        <v>13986</v>
      </c>
      <c r="Q4293" s="136">
        <v>17581</v>
      </c>
      <c r="R4293" s="135">
        <v>17079</v>
      </c>
      <c r="S4293" s="136">
        <v>18435</v>
      </c>
      <c r="T4293" s="135">
        <v>18551</v>
      </c>
      <c r="U4293" s="136">
        <v>15700</v>
      </c>
      <c r="V4293" s="135">
        <v>18421</v>
      </c>
      <c r="W4293" s="136">
        <v>18407</v>
      </c>
      <c r="X4293" s="135">
        <v>18744</v>
      </c>
      <c r="Y4293" s="136">
        <v>19979</v>
      </c>
      <c r="Z4293" s="135">
        <v>17191</v>
      </c>
      <c r="AA4293" s="136">
        <v>16608</v>
      </c>
      <c r="AB4293" s="135">
        <v>19928</v>
      </c>
      <c r="AC4293" s="136">
        <v>19986</v>
      </c>
      <c r="AD4293" s="135">
        <v>21194</v>
      </c>
      <c r="AE4293" s="137">
        <v>21360</v>
      </c>
      <c r="AF4293" s="138">
        <v>18384</v>
      </c>
    </row>
    <row r="4294" spans="2:32">
      <c r="B4294" s="114">
        <v>4256</v>
      </c>
      <c r="C4294" s="115">
        <v>4256</v>
      </c>
      <c r="D4294" s="116">
        <v>178</v>
      </c>
      <c r="E4294" s="117">
        <v>6</v>
      </c>
      <c r="F4294" s="118">
        <v>27</v>
      </c>
      <c r="G4294" s="119" t="s">
        <v>487</v>
      </c>
      <c r="H4294" s="120">
        <v>6</v>
      </c>
      <c r="I4294" s="115">
        <v>26</v>
      </c>
      <c r="J4294" s="116" t="s">
        <v>487</v>
      </c>
      <c r="K4294" s="121">
        <v>8</v>
      </c>
      <c r="L4294" s="108"/>
      <c r="M4294" s="122">
        <v>16056</v>
      </c>
      <c r="N4294" s="123">
        <v>18008</v>
      </c>
      <c r="O4294" s="124">
        <v>15493</v>
      </c>
      <c r="P4294" s="123">
        <v>14816</v>
      </c>
      <c r="Q4294" s="124">
        <v>18965</v>
      </c>
      <c r="R4294" s="123">
        <v>17824</v>
      </c>
      <c r="S4294" s="124">
        <v>19539</v>
      </c>
      <c r="T4294" s="123">
        <v>19626</v>
      </c>
      <c r="U4294" s="124">
        <v>16659</v>
      </c>
      <c r="V4294" s="123">
        <v>19736</v>
      </c>
      <c r="W4294" s="124">
        <v>19032</v>
      </c>
      <c r="X4294" s="123">
        <v>19345</v>
      </c>
      <c r="Y4294" s="124">
        <v>20940</v>
      </c>
      <c r="Z4294" s="123">
        <v>17972</v>
      </c>
      <c r="AA4294" s="124">
        <v>17368</v>
      </c>
      <c r="AB4294" s="123">
        <v>21140</v>
      </c>
      <c r="AC4294" s="124">
        <v>20431</v>
      </c>
      <c r="AD4294" s="123">
        <v>22112</v>
      </c>
      <c r="AE4294" s="125">
        <v>22220</v>
      </c>
      <c r="AF4294" s="126">
        <v>19149</v>
      </c>
    </row>
    <row r="4295" spans="2:32">
      <c r="B4295" s="127">
        <v>4257</v>
      </c>
      <c r="C4295" s="128">
        <v>4257</v>
      </c>
      <c r="D4295" s="129">
        <v>178</v>
      </c>
      <c r="E4295" s="130">
        <v>6</v>
      </c>
      <c r="F4295" s="131">
        <v>27</v>
      </c>
      <c r="G4295" s="132" t="s">
        <v>487</v>
      </c>
      <c r="H4295" s="133">
        <v>6</v>
      </c>
      <c r="I4295" s="128">
        <v>26</v>
      </c>
      <c r="J4295" s="129" t="s">
        <v>487</v>
      </c>
      <c r="K4295" s="134">
        <v>9</v>
      </c>
      <c r="L4295" s="108"/>
      <c r="M4295" s="81">
        <v>16316</v>
      </c>
      <c r="N4295" s="135">
        <v>18709</v>
      </c>
      <c r="O4295" s="136">
        <v>16416</v>
      </c>
      <c r="P4295" s="135">
        <v>15776</v>
      </c>
      <c r="Q4295" s="136">
        <v>20069</v>
      </c>
      <c r="R4295" s="135">
        <v>18137</v>
      </c>
      <c r="S4295" s="136">
        <v>20334</v>
      </c>
      <c r="T4295" s="135">
        <v>20392</v>
      </c>
      <c r="U4295" s="136">
        <v>17531</v>
      </c>
      <c r="V4295" s="135">
        <v>20798</v>
      </c>
      <c r="W4295" s="136">
        <v>19288</v>
      </c>
      <c r="X4295" s="135">
        <v>19556</v>
      </c>
      <c r="Y4295" s="136">
        <v>21720</v>
      </c>
      <c r="Z4295" s="135">
        <v>18792</v>
      </c>
      <c r="AA4295" s="136">
        <v>18394</v>
      </c>
      <c r="AB4295" s="135">
        <v>22196</v>
      </c>
      <c r="AC4295" s="136">
        <v>20617</v>
      </c>
      <c r="AD4295" s="135">
        <v>22869</v>
      </c>
      <c r="AE4295" s="137">
        <v>22966</v>
      </c>
      <c r="AF4295" s="138">
        <v>19970</v>
      </c>
    </row>
    <row r="4296" spans="2:32">
      <c r="B4296" s="114">
        <v>4258</v>
      </c>
      <c r="C4296" s="115">
        <v>4258</v>
      </c>
      <c r="D4296" s="116">
        <v>178</v>
      </c>
      <c r="E4296" s="117">
        <v>6</v>
      </c>
      <c r="F4296" s="118">
        <v>27</v>
      </c>
      <c r="G4296" s="119" t="s">
        <v>487</v>
      </c>
      <c r="H4296" s="120">
        <v>6</v>
      </c>
      <c r="I4296" s="115">
        <v>26</v>
      </c>
      <c r="J4296" s="116" t="s">
        <v>487</v>
      </c>
      <c r="K4296" s="121">
        <v>10</v>
      </c>
      <c r="L4296" s="108"/>
      <c r="M4296" s="122">
        <v>16463</v>
      </c>
      <c r="N4296" s="123">
        <v>19167</v>
      </c>
      <c r="O4296" s="124">
        <v>16854</v>
      </c>
      <c r="P4296" s="123">
        <v>16350</v>
      </c>
      <c r="Q4296" s="124">
        <v>20862</v>
      </c>
      <c r="R4296" s="123">
        <v>18360</v>
      </c>
      <c r="S4296" s="124">
        <v>21003</v>
      </c>
      <c r="T4296" s="123">
        <v>20934</v>
      </c>
      <c r="U4296" s="124">
        <v>18073</v>
      </c>
      <c r="V4296" s="123">
        <v>21788</v>
      </c>
      <c r="W4296" s="124">
        <v>19699</v>
      </c>
      <c r="X4296" s="123">
        <v>19902</v>
      </c>
      <c r="Y4296" s="124">
        <v>22495</v>
      </c>
      <c r="Z4296" s="123">
        <v>19430</v>
      </c>
      <c r="AA4296" s="124">
        <v>19156</v>
      </c>
      <c r="AB4296" s="123">
        <v>23207</v>
      </c>
      <c r="AC4296" s="124">
        <v>21107</v>
      </c>
      <c r="AD4296" s="123">
        <v>23703</v>
      </c>
      <c r="AE4296" s="125">
        <v>23671</v>
      </c>
      <c r="AF4296" s="126">
        <v>20682</v>
      </c>
    </row>
    <row r="4297" spans="2:32">
      <c r="B4297" s="127">
        <v>4259</v>
      </c>
      <c r="C4297" s="128">
        <v>4259</v>
      </c>
      <c r="D4297" s="129">
        <v>178</v>
      </c>
      <c r="E4297" s="130">
        <v>6</v>
      </c>
      <c r="F4297" s="131">
        <v>27</v>
      </c>
      <c r="G4297" s="132" t="s">
        <v>487</v>
      </c>
      <c r="H4297" s="133">
        <v>6</v>
      </c>
      <c r="I4297" s="128">
        <v>26</v>
      </c>
      <c r="J4297" s="129" t="s">
        <v>487</v>
      </c>
      <c r="K4297" s="134">
        <v>11</v>
      </c>
      <c r="L4297" s="108"/>
      <c r="M4297" s="81">
        <v>16656</v>
      </c>
      <c r="N4297" s="135">
        <v>19540</v>
      </c>
      <c r="O4297" s="136">
        <v>17191</v>
      </c>
      <c r="P4297" s="135">
        <v>16969</v>
      </c>
      <c r="Q4297" s="136">
        <v>21541</v>
      </c>
      <c r="R4297" s="135">
        <v>18600</v>
      </c>
      <c r="S4297" s="136">
        <v>21604</v>
      </c>
      <c r="T4297" s="135">
        <v>21384</v>
      </c>
      <c r="U4297" s="136">
        <v>18506</v>
      </c>
      <c r="V4297" s="135">
        <v>22747</v>
      </c>
      <c r="W4297" s="136">
        <v>20122</v>
      </c>
      <c r="X4297" s="135">
        <v>20267</v>
      </c>
      <c r="Y4297" s="136">
        <v>23207</v>
      </c>
      <c r="Z4297" s="135">
        <v>19958</v>
      </c>
      <c r="AA4297" s="136">
        <v>19931</v>
      </c>
      <c r="AB4297" s="135">
        <v>24273</v>
      </c>
      <c r="AC4297" s="136">
        <v>21616</v>
      </c>
      <c r="AD4297" s="135">
        <v>24482</v>
      </c>
      <c r="AE4297" s="137">
        <v>24284</v>
      </c>
      <c r="AF4297" s="138">
        <v>21274</v>
      </c>
    </row>
    <row r="4298" spans="2:32">
      <c r="B4298" s="114">
        <v>4260</v>
      </c>
      <c r="C4298" s="115">
        <v>4260</v>
      </c>
      <c r="D4298" s="116">
        <v>178</v>
      </c>
      <c r="E4298" s="117">
        <v>6</v>
      </c>
      <c r="F4298" s="118">
        <v>27</v>
      </c>
      <c r="G4298" s="119" t="s">
        <v>487</v>
      </c>
      <c r="H4298" s="120">
        <v>6</v>
      </c>
      <c r="I4298" s="115">
        <v>26</v>
      </c>
      <c r="J4298" s="116" t="s">
        <v>487</v>
      </c>
      <c r="K4298" s="121">
        <v>12</v>
      </c>
      <c r="L4298" s="108"/>
      <c r="M4298" s="122">
        <v>16923</v>
      </c>
      <c r="N4298" s="123">
        <v>19796</v>
      </c>
      <c r="O4298" s="124">
        <v>17437</v>
      </c>
      <c r="P4298" s="123">
        <v>17500</v>
      </c>
      <c r="Q4298" s="124">
        <v>21987</v>
      </c>
      <c r="R4298" s="123">
        <v>18959</v>
      </c>
      <c r="S4298" s="124">
        <v>22143</v>
      </c>
      <c r="T4298" s="123">
        <v>21665</v>
      </c>
      <c r="U4298" s="124">
        <v>18796</v>
      </c>
      <c r="V4298" s="123">
        <v>23455</v>
      </c>
      <c r="W4298" s="124">
        <v>20417</v>
      </c>
      <c r="X4298" s="123">
        <v>20691</v>
      </c>
      <c r="Y4298" s="124">
        <v>23808</v>
      </c>
      <c r="Z4298" s="123">
        <v>20310</v>
      </c>
      <c r="AA4298" s="124">
        <v>20558</v>
      </c>
      <c r="AB4298" s="123">
        <v>25087</v>
      </c>
      <c r="AC4298" s="124">
        <v>21951</v>
      </c>
      <c r="AD4298" s="123">
        <v>25130</v>
      </c>
      <c r="AE4298" s="125">
        <v>24656</v>
      </c>
      <c r="AF4298" s="126">
        <v>21661</v>
      </c>
    </row>
    <row r="4299" spans="2:32">
      <c r="B4299" s="127">
        <v>4261</v>
      </c>
      <c r="C4299" s="128">
        <v>4261</v>
      </c>
      <c r="D4299" s="129">
        <v>178</v>
      </c>
      <c r="E4299" s="130">
        <v>6</v>
      </c>
      <c r="F4299" s="131">
        <v>27</v>
      </c>
      <c r="G4299" s="132" t="s">
        <v>487</v>
      </c>
      <c r="H4299" s="133">
        <v>6</v>
      </c>
      <c r="I4299" s="128">
        <v>26</v>
      </c>
      <c r="J4299" s="129" t="s">
        <v>487</v>
      </c>
      <c r="K4299" s="134">
        <v>13</v>
      </c>
      <c r="L4299" s="108"/>
      <c r="M4299" s="81">
        <v>17123</v>
      </c>
      <c r="N4299" s="135">
        <v>19926</v>
      </c>
      <c r="O4299" s="136">
        <v>17539</v>
      </c>
      <c r="P4299" s="135">
        <v>17737</v>
      </c>
      <c r="Q4299" s="136">
        <v>22324</v>
      </c>
      <c r="R4299" s="135">
        <v>19154</v>
      </c>
      <c r="S4299" s="136">
        <v>22467</v>
      </c>
      <c r="T4299" s="135">
        <v>21831</v>
      </c>
      <c r="U4299" s="136">
        <v>18926</v>
      </c>
      <c r="V4299" s="135">
        <v>24117</v>
      </c>
      <c r="W4299" s="136">
        <v>20596</v>
      </c>
      <c r="X4299" s="135">
        <v>20892</v>
      </c>
      <c r="Y4299" s="136">
        <v>24187</v>
      </c>
      <c r="Z4299" s="135">
        <v>20448</v>
      </c>
      <c r="AA4299" s="136">
        <v>20850</v>
      </c>
      <c r="AB4299" s="135">
        <v>25899</v>
      </c>
      <c r="AC4299" s="136">
        <v>22164</v>
      </c>
      <c r="AD4299" s="135">
        <v>25501</v>
      </c>
      <c r="AE4299" s="137">
        <v>24855</v>
      </c>
      <c r="AF4299" s="138">
        <v>21812</v>
      </c>
    </row>
    <row r="4300" spans="2:32">
      <c r="B4300" s="114">
        <v>4262</v>
      </c>
      <c r="C4300" s="115">
        <v>4262</v>
      </c>
      <c r="D4300" s="116">
        <v>178</v>
      </c>
      <c r="E4300" s="117">
        <v>6</v>
      </c>
      <c r="F4300" s="118">
        <v>27</v>
      </c>
      <c r="G4300" s="119" t="s">
        <v>487</v>
      </c>
      <c r="H4300" s="120">
        <v>6</v>
      </c>
      <c r="I4300" s="115">
        <v>26</v>
      </c>
      <c r="J4300" s="116" t="s">
        <v>487</v>
      </c>
      <c r="K4300" s="121">
        <v>14</v>
      </c>
      <c r="L4300" s="108"/>
      <c r="M4300" s="122">
        <v>17110</v>
      </c>
      <c r="N4300" s="123">
        <v>19954</v>
      </c>
      <c r="O4300" s="124">
        <v>17552</v>
      </c>
      <c r="P4300" s="123">
        <v>17888</v>
      </c>
      <c r="Q4300" s="124">
        <v>22444</v>
      </c>
      <c r="R4300" s="123">
        <v>19155</v>
      </c>
      <c r="S4300" s="124">
        <v>22682</v>
      </c>
      <c r="T4300" s="123">
        <v>21877</v>
      </c>
      <c r="U4300" s="124">
        <v>18952</v>
      </c>
      <c r="V4300" s="123">
        <v>24362</v>
      </c>
      <c r="W4300" s="124">
        <v>20548</v>
      </c>
      <c r="X4300" s="123">
        <v>20871</v>
      </c>
      <c r="Y4300" s="124">
        <v>24376</v>
      </c>
      <c r="Z4300" s="123">
        <v>20447</v>
      </c>
      <c r="AA4300" s="124">
        <v>20991</v>
      </c>
      <c r="AB4300" s="123">
        <v>26314</v>
      </c>
      <c r="AC4300" s="124">
        <v>22103</v>
      </c>
      <c r="AD4300" s="123">
        <v>25646</v>
      </c>
      <c r="AE4300" s="125">
        <v>24857</v>
      </c>
      <c r="AF4300" s="126">
        <v>21807</v>
      </c>
    </row>
    <row r="4301" spans="2:32">
      <c r="B4301" s="127">
        <v>4263</v>
      </c>
      <c r="C4301" s="128">
        <v>4263</v>
      </c>
      <c r="D4301" s="129">
        <v>178</v>
      </c>
      <c r="E4301" s="130">
        <v>6</v>
      </c>
      <c r="F4301" s="131">
        <v>27</v>
      </c>
      <c r="G4301" s="132" t="s">
        <v>487</v>
      </c>
      <c r="H4301" s="133">
        <v>6</v>
      </c>
      <c r="I4301" s="128">
        <v>26</v>
      </c>
      <c r="J4301" s="129" t="s">
        <v>487</v>
      </c>
      <c r="K4301" s="134">
        <v>15</v>
      </c>
      <c r="L4301" s="108"/>
      <c r="M4301" s="81">
        <v>17384</v>
      </c>
      <c r="N4301" s="135">
        <v>20063</v>
      </c>
      <c r="O4301" s="136">
        <v>17726</v>
      </c>
      <c r="P4301" s="135">
        <v>18205</v>
      </c>
      <c r="Q4301" s="136">
        <v>22739</v>
      </c>
      <c r="R4301" s="135">
        <v>19411</v>
      </c>
      <c r="S4301" s="136">
        <v>22988</v>
      </c>
      <c r="T4301" s="135">
        <v>21960</v>
      </c>
      <c r="U4301" s="136">
        <v>19126</v>
      </c>
      <c r="V4301" s="135">
        <v>24761</v>
      </c>
      <c r="W4301" s="136">
        <v>20736</v>
      </c>
      <c r="X4301" s="135">
        <v>21105</v>
      </c>
      <c r="Y4301" s="136">
        <v>24655</v>
      </c>
      <c r="Z4301" s="135">
        <v>20613</v>
      </c>
      <c r="AA4301" s="136">
        <v>21304</v>
      </c>
      <c r="AB4301" s="135">
        <v>26881</v>
      </c>
      <c r="AC4301" s="136">
        <v>22263</v>
      </c>
      <c r="AD4301" s="135">
        <v>25908</v>
      </c>
      <c r="AE4301" s="137">
        <v>24895</v>
      </c>
      <c r="AF4301" s="138">
        <v>21969</v>
      </c>
    </row>
    <row r="4302" spans="2:32">
      <c r="B4302" s="114">
        <v>4264</v>
      </c>
      <c r="C4302" s="115">
        <v>4264</v>
      </c>
      <c r="D4302" s="116">
        <v>178</v>
      </c>
      <c r="E4302" s="117">
        <v>6</v>
      </c>
      <c r="F4302" s="118">
        <v>27</v>
      </c>
      <c r="G4302" s="119" t="s">
        <v>487</v>
      </c>
      <c r="H4302" s="120">
        <v>6</v>
      </c>
      <c r="I4302" s="115">
        <v>26</v>
      </c>
      <c r="J4302" s="116" t="s">
        <v>487</v>
      </c>
      <c r="K4302" s="121">
        <v>16</v>
      </c>
      <c r="L4302" s="108"/>
      <c r="M4302" s="122">
        <v>17704</v>
      </c>
      <c r="N4302" s="123">
        <v>20315</v>
      </c>
      <c r="O4302" s="124">
        <v>18054</v>
      </c>
      <c r="P4302" s="123">
        <v>18700</v>
      </c>
      <c r="Q4302" s="124">
        <v>23061</v>
      </c>
      <c r="R4302" s="123">
        <v>19679</v>
      </c>
      <c r="S4302" s="124">
        <v>23270</v>
      </c>
      <c r="T4302" s="123">
        <v>22141</v>
      </c>
      <c r="U4302" s="124">
        <v>19410</v>
      </c>
      <c r="V4302" s="123">
        <v>25244</v>
      </c>
      <c r="W4302" s="124">
        <v>21414</v>
      </c>
      <c r="X4302" s="123">
        <v>21280</v>
      </c>
      <c r="Y4302" s="124">
        <v>24831</v>
      </c>
      <c r="Z4302" s="123">
        <v>20818</v>
      </c>
      <c r="AA4302" s="124">
        <v>21734</v>
      </c>
      <c r="AB4302" s="123">
        <v>27450</v>
      </c>
      <c r="AC4302" s="124">
        <v>22941</v>
      </c>
      <c r="AD4302" s="123">
        <v>26011</v>
      </c>
      <c r="AE4302" s="125">
        <v>24944</v>
      </c>
      <c r="AF4302" s="126">
        <v>22150</v>
      </c>
    </row>
    <row r="4303" spans="2:32">
      <c r="B4303" s="127">
        <v>4265</v>
      </c>
      <c r="C4303" s="128">
        <v>4265</v>
      </c>
      <c r="D4303" s="129">
        <v>178</v>
      </c>
      <c r="E4303" s="130">
        <v>6</v>
      </c>
      <c r="F4303" s="131">
        <v>27</v>
      </c>
      <c r="G4303" s="132" t="s">
        <v>487</v>
      </c>
      <c r="H4303" s="133">
        <v>6</v>
      </c>
      <c r="I4303" s="128">
        <v>26</v>
      </c>
      <c r="J4303" s="129" t="s">
        <v>487</v>
      </c>
      <c r="K4303" s="134">
        <v>17</v>
      </c>
      <c r="L4303" s="108"/>
      <c r="M4303" s="81">
        <v>17950</v>
      </c>
      <c r="N4303" s="135">
        <v>20464</v>
      </c>
      <c r="O4303" s="136">
        <v>18461</v>
      </c>
      <c r="P4303" s="135">
        <v>19333</v>
      </c>
      <c r="Q4303" s="136">
        <v>23359</v>
      </c>
      <c r="R4303" s="135">
        <v>19908</v>
      </c>
      <c r="S4303" s="136">
        <v>23545</v>
      </c>
      <c r="T4303" s="135">
        <v>22271</v>
      </c>
      <c r="U4303" s="136">
        <v>19841</v>
      </c>
      <c r="V4303" s="135">
        <v>25615</v>
      </c>
      <c r="W4303" s="136">
        <v>21676</v>
      </c>
      <c r="X4303" s="135">
        <v>21523</v>
      </c>
      <c r="Y4303" s="136">
        <v>25148</v>
      </c>
      <c r="Z4303" s="135">
        <v>21231</v>
      </c>
      <c r="AA4303" s="136">
        <v>22436</v>
      </c>
      <c r="AB4303" s="135">
        <v>27997</v>
      </c>
      <c r="AC4303" s="136">
        <v>23201</v>
      </c>
      <c r="AD4303" s="135">
        <v>26357</v>
      </c>
      <c r="AE4303" s="137">
        <v>25182</v>
      </c>
      <c r="AF4303" s="138">
        <v>22571</v>
      </c>
    </row>
    <row r="4304" spans="2:32">
      <c r="B4304" s="114">
        <v>4266</v>
      </c>
      <c r="C4304" s="115">
        <v>4266</v>
      </c>
      <c r="D4304" s="116">
        <v>178</v>
      </c>
      <c r="E4304" s="117">
        <v>6</v>
      </c>
      <c r="F4304" s="118">
        <v>27</v>
      </c>
      <c r="G4304" s="119" t="s">
        <v>487</v>
      </c>
      <c r="H4304" s="120">
        <v>6</v>
      </c>
      <c r="I4304" s="115">
        <v>26</v>
      </c>
      <c r="J4304" s="116" t="s">
        <v>487</v>
      </c>
      <c r="K4304" s="121">
        <v>18</v>
      </c>
      <c r="L4304" s="108"/>
      <c r="M4304" s="122">
        <v>17963</v>
      </c>
      <c r="N4304" s="123">
        <v>20524</v>
      </c>
      <c r="O4304" s="124">
        <v>18834</v>
      </c>
      <c r="P4304" s="123">
        <v>19745</v>
      </c>
      <c r="Q4304" s="124">
        <v>23661</v>
      </c>
      <c r="R4304" s="123">
        <v>20010</v>
      </c>
      <c r="S4304" s="124">
        <v>23756</v>
      </c>
      <c r="T4304" s="123">
        <v>22599</v>
      </c>
      <c r="U4304" s="124">
        <v>20495</v>
      </c>
      <c r="V4304" s="123">
        <v>25892</v>
      </c>
      <c r="W4304" s="124">
        <v>21896</v>
      </c>
      <c r="X4304" s="123">
        <v>21764</v>
      </c>
      <c r="Y4304" s="124">
        <v>25734</v>
      </c>
      <c r="Z4304" s="123">
        <v>22113</v>
      </c>
      <c r="AA4304" s="124">
        <v>23283</v>
      </c>
      <c r="AB4304" s="123">
        <v>28555</v>
      </c>
      <c r="AC4304" s="124">
        <v>23560</v>
      </c>
      <c r="AD4304" s="123">
        <v>27056</v>
      </c>
      <c r="AE4304" s="125">
        <v>25822</v>
      </c>
      <c r="AF4304" s="126">
        <v>23525</v>
      </c>
    </row>
    <row r="4305" spans="2:32">
      <c r="B4305" s="127">
        <v>4267</v>
      </c>
      <c r="C4305" s="128">
        <v>4267</v>
      </c>
      <c r="D4305" s="129">
        <v>178</v>
      </c>
      <c r="E4305" s="130">
        <v>6</v>
      </c>
      <c r="F4305" s="131">
        <v>27</v>
      </c>
      <c r="G4305" s="132" t="s">
        <v>487</v>
      </c>
      <c r="H4305" s="133">
        <v>6</v>
      </c>
      <c r="I4305" s="128">
        <v>26</v>
      </c>
      <c r="J4305" s="129" t="s">
        <v>487</v>
      </c>
      <c r="K4305" s="134">
        <v>19</v>
      </c>
      <c r="L4305" s="108"/>
      <c r="M4305" s="81">
        <v>18218</v>
      </c>
      <c r="N4305" s="135">
        <v>20457</v>
      </c>
      <c r="O4305" s="136">
        <v>18877</v>
      </c>
      <c r="P4305" s="135">
        <v>19939</v>
      </c>
      <c r="Q4305" s="136">
        <v>23741</v>
      </c>
      <c r="R4305" s="135">
        <v>20359</v>
      </c>
      <c r="S4305" s="136">
        <v>24053</v>
      </c>
      <c r="T4305" s="135">
        <v>22761</v>
      </c>
      <c r="U4305" s="136">
        <v>20688</v>
      </c>
      <c r="V4305" s="135">
        <v>25775</v>
      </c>
      <c r="W4305" s="136">
        <v>22488</v>
      </c>
      <c r="X4305" s="135">
        <v>22383</v>
      </c>
      <c r="Y4305" s="136">
        <v>26411</v>
      </c>
      <c r="Z4305" s="135">
        <v>22669</v>
      </c>
      <c r="AA4305" s="136">
        <v>23908</v>
      </c>
      <c r="AB4305" s="135">
        <v>28532</v>
      </c>
      <c r="AC4305" s="136">
        <v>24456</v>
      </c>
      <c r="AD4305" s="135">
        <v>27911</v>
      </c>
      <c r="AE4305" s="137">
        <v>26544</v>
      </c>
      <c r="AF4305" s="138">
        <v>24205</v>
      </c>
    </row>
    <row r="4306" spans="2:32">
      <c r="B4306" s="114">
        <v>4268</v>
      </c>
      <c r="C4306" s="115">
        <v>4268</v>
      </c>
      <c r="D4306" s="116">
        <v>178</v>
      </c>
      <c r="E4306" s="117">
        <v>6</v>
      </c>
      <c r="F4306" s="118">
        <v>27</v>
      </c>
      <c r="G4306" s="119" t="s">
        <v>487</v>
      </c>
      <c r="H4306" s="120">
        <v>6</v>
      </c>
      <c r="I4306" s="115">
        <v>26</v>
      </c>
      <c r="J4306" s="116" t="s">
        <v>487</v>
      </c>
      <c r="K4306" s="121">
        <v>20</v>
      </c>
      <c r="L4306" s="108"/>
      <c r="M4306" s="122">
        <v>18137</v>
      </c>
      <c r="N4306" s="123">
        <v>20145</v>
      </c>
      <c r="O4306" s="124">
        <v>18572</v>
      </c>
      <c r="P4306" s="123">
        <v>19786</v>
      </c>
      <c r="Q4306" s="124">
        <v>23582</v>
      </c>
      <c r="R4306" s="123">
        <v>20354</v>
      </c>
      <c r="S4306" s="124">
        <v>23852</v>
      </c>
      <c r="T4306" s="123">
        <v>22627</v>
      </c>
      <c r="U4306" s="124">
        <v>20631</v>
      </c>
      <c r="V4306" s="123">
        <v>25487</v>
      </c>
      <c r="W4306" s="124">
        <v>22651</v>
      </c>
      <c r="X4306" s="123">
        <v>22837</v>
      </c>
      <c r="Y4306" s="124">
        <v>26605</v>
      </c>
      <c r="Z4306" s="123">
        <v>23015</v>
      </c>
      <c r="AA4306" s="124">
        <v>24143</v>
      </c>
      <c r="AB4306" s="123">
        <v>28220</v>
      </c>
      <c r="AC4306" s="124">
        <v>24958</v>
      </c>
      <c r="AD4306" s="123">
        <v>28318</v>
      </c>
      <c r="AE4306" s="125">
        <v>27036</v>
      </c>
      <c r="AF4306" s="126">
        <v>24685</v>
      </c>
    </row>
    <row r="4307" spans="2:32">
      <c r="B4307" s="127">
        <v>4269</v>
      </c>
      <c r="C4307" s="128">
        <v>4269</v>
      </c>
      <c r="D4307" s="129">
        <v>178</v>
      </c>
      <c r="E4307" s="130">
        <v>6</v>
      </c>
      <c r="F4307" s="131">
        <v>27</v>
      </c>
      <c r="G4307" s="132" t="s">
        <v>487</v>
      </c>
      <c r="H4307" s="133">
        <v>6</v>
      </c>
      <c r="I4307" s="128">
        <v>26</v>
      </c>
      <c r="J4307" s="129" t="s">
        <v>487</v>
      </c>
      <c r="K4307" s="134">
        <v>21</v>
      </c>
      <c r="L4307" s="108"/>
      <c r="M4307" s="81">
        <v>17953</v>
      </c>
      <c r="N4307" s="135">
        <v>19178</v>
      </c>
      <c r="O4307" s="136">
        <v>17980</v>
      </c>
      <c r="P4307" s="135">
        <v>19427</v>
      </c>
      <c r="Q4307" s="136">
        <v>22825</v>
      </c>
      <c r="R4307" s="135">
        <v>20320</v>
      </c>
      <c r="S4307" s="136">
        <v>23573</v>
      </c>
      <c r="T4307" s="135">
        <v>21920</v>
      </c>
      <c r="U4307" s="136">
        <v>20361</v>
      </c>
      <c r="V4307" s="135">
        <v>24839</v>
      </c>
      <c r="W4307" s="136">
        <v>22471</v>
      </c>
      <c r="X4307" s="135">
        <v>23287</v>
      </c>
      <c r="Y4307" s="136">
        <v>26877</v>
      </c>
      <c r="Z4307" s="135">
        <v>23193</v>
      </c>
      <c r="AA4307" s="136">
        <v>24409</v>
      </c>
      <c r="AB4307" s="135">
        <v>27697</v>
      </c>
      <c r="AC4307" s="136">
        <v>25186</v>
      </c>
      <c r="AD4307" s="135">
        <v>28880</v>
      </c>
      <c r="AE4307" s="137">
        <v>27117</v>
      </c>
      <c r="AF4307" s="138">
        <v>25088</v>
      </c>
    </row>
    <row r="4308" spans="2:32">
      <c r="B4308" s="114">
        <v>4270</v>
      </c>
      <c r="C4308" s="115">
        <v>4270</v>
      </c>
      <c r="D4308" s="116">
        <v>178</v>
      </c>
      <c r="E4308" s="117">
        <v>6</v>
      </c>
      <c r="F4308" s="118">
        <v>27</v>
      </c>
      <c r="G4308" s="119" t="s">
        <v>487</v>
      </c>
      <c r="H4308" s="120">
        <v>6</v>
      </c>
      <c r="I4308" s="115">
        <v>26</v>
      </c>
      <c r="J4308" s="116" t="s">
        <v>487</v>
      </c>
      <c r="K4308" s="121">
        <v>22</v>
      </c>
      <c r="L4308" s="108"/>
      <c r="M4308" s="122">
        <v>17016</v>
      </c>
      <c r="N4308" s="123">
        <v>18192</v>
      </c>
      <c r="O4308" s="124">
        <v>17396</v>
      </c>
      <c r="P4308" s="123">
        <v>18697</v>
      </c>
      <c r="Q4308" s="124">
        <v>21737</v>
      </c>
      <c r="R4308" s="123">
        <v>19517</v>
      </c>
      <c r="S4308" s="124">
        <v>22619</v>
      </c>
      <c r="T4308" s="123">
        <v>21124</v>
      </c>
      <c r="U4308" s="124">
        <v>19970</v>
      </c>
      <c r="V4308" s="123">
        <v>23841</v>
      </c>
      <c r="W4308" s="124">
        <v>21803</v>
      </c>
      <c r="X4308" s="123">
        <v>22790</v>
      </c>
      <c r="Y4308" s="124">
        <v>26236</v>
      </c>
      <c r="Z4308" s="123">
        <v>23078</v>
      </c>
      <c r="AA4308" s="124">
        <v>24033</v>
      </c>
      <c r="AB4308" s="123">
        <v>26899</v>
      </c>
      <c r="AC4308" s="124">
        <v>24757</v>
      </c>
      <c r="AD4308" s="123">
        <v>28437</v>
      </c>
      <c r="AE4308" s="125">
        <v>26809</v>
      </c>
      <c r="AF4308" s="126">
        <v>25125</v>
      </c>
    </row>
    <row r="4309" spans="2:32">
      <c r="B4309" s="127">
        <v>4271</v>
      </c>
      <c r="C4309" s="128">
        <v>4271</v>
      </c>
      <c r="D4309" s="129">
        <v>178</v>
      </c>
      <c r="E4309" s="130">
        <v>6</v>
      </c>
      <c r="F4309" s="131">
        <v>27</v>
      </c>
      <c r="G4309" s="132" t="s">
        <v>487</v>
      </c>
      <c r="H4309" s="133">
        <v>6</v>
      </c>
      <c r="I4309" s="128">
        <v>26</v>
      </c>
      <c r="J4309" s="129" t="s">
        <v>487</v>
      </c>
      <c r="K4309" s="134">
        <v>23</v>
      </c>
      <c r="L4309" s="108"/>
      <c r="M4309" s="81">
        <v>15775</v>
      </c>
      <c r="N4309" s="135">
        <v>16748</v>
      </c>
      <c r="O4309" s="136">
        <v>16429</v>
      </c>
      <c r="P4309" s="135">
        <v>17600</v>
      </c>
      <c r="Q4309" s="136">
        <v>20125</v>
      </c>
      <c r="R4309" s="135">
        <v>18281</v>
      </c>
      <c r="S4309" s="136">
        <v>21116</v>
      </c>
      <c r="T4309" s="135">
        <v>19671</v>
      </c>
      <c r="U4309" s="136">
        <v>19035</v>
      </c>
      <c r="V4309" s="135">
        <v>22321</v>
      </c>
      <c r="W4309" s="136">
        <v>20524</v>
      </c>
      <c r="X4309" s="135">
        <v>21672</v>
      </c>
      <c r="Y4309" s="136">
        <v>24843</v>
      </c>
      <c r="Z4309" s="135">
        <v>22218</v>
      </c>
      <c r="AA4309" s="136">
        <v>22954</v>
      </c>
      <c r="AB4309" s="135">
        <v>25333</v>
      </c>
      <c r="AC4309" s="136">
        <v>23548</v>
      </c>
      <c r="AD4309" s="135">
        <v>27119</v>
      </c>
      <c r="AE4309" s="137">
        <v>25523</v>
      </c>
      <c r="AF4309" s="138">
        <v>24330</v>
      </c>
    </row>
    <row r="4310" spans="2:32">
      <c r="B4310" s="114">
        <v>4272</v>
      </c>
      <c r="C4310" s="115">
        <v>4272</v>
      </c>
      <c r="D4310" s="116">
        <v>178</v>
      </c>
      <c r="E4310" s="117">
        <v>6</v>
      </c>
      <c r="F4310" s="118">
        <v>27</v>
      </c>
      <c r="G4310" s="119" t="s">
        <v>487</v>
      </c>
      <c r="H4310" s="120">
        <v>6</v>
      </c>
      <c r="I4310" s="115">
        <v>26</v>
      </c>
      <c r="J4310" s="116" t="s">
        <v>487</v>
      </c>
      <c r="K4310" s="121">
        <v>24</v>
      </c>
      <c r="L4310" s="108"/>
      <c r="M4310" s="122">
        <v>14690</v>
      </c>
      <c r="N4310" s="123">
        <v>15385</v>
      </c>
      <c r="O4310" s="124">
        <v>15413</v>
      </c>
      <c r="P4310" s="123">
        <v>16466</v>
      </c>
      <c r="Q4310" s="124">
        <v>18581</v>
      </c>
      <c r="R4310" s="123">
        <v>17121</v>
      </c>
      <c r="S4310" s="124">
        <v>19662</v>
      </c>
      <c r="T4310" s="123">
        <v>18211</v>
      </c>
      <c r="U4310" s="124">
        <v>18010</v>
      </c>
      <c r="V4310" s="123">
        <v>20635</v>
      </c>
      <c r="W4310" s="124">
        <v>19393</v>
      </c>
      <c r="X4310" s="123">
        <v>20551</v>
      </c>
      <c r="Y4310" s="124">
        <v>23455</v>
      </c>
      <c r="Z4310" s="123">
        <v>21210</v>
      </c>
      <c r="AA4310" s="124">
        <v>21785</v>
      </c>
      <c r="AB4310" s="123">
        <v>23670</v>
      </c>
      <c r="AC4310" s="124">
        <v>22447</v>
      </c>
      <c r="AD4310" s="123">
        <v>25770</v>
      </c>
      <c r="AE4310" s="125">
        <v>24128</v>
      </c>
      <c r="AF4310" s="126">
        <v>23346</v>
      </c>
    </row>
    <row r="4311" spans="2:32">
      <c r="B4311" s="127">
        <v>4273</v>
      </c>
      <c r="C4311" s="128">
        <v>4273</v>
      </c>
      <c r="D4311" s="129">
        <v>179</v>
      </c>
      <c r="E4311" s="130">
        <v>6</v>
      </c>
      <c r="F4311" s="131">
        <v>28</v>
      </c>
      <c r="G4311" s="132" t="s">
        <v>487</v>
      </c>
      <c r="H4311" s="133">
        <v>6</v>
      </c>
      <c r="I4311" s="128">
        <v>27</v>
      </c>
      <c r="J4311" s="129" t="s">
        <v>487</v>
      </c>
      <c r="K4311" s="134">
        <v>1</v>
      </c>
      <c r="L4311" s="108"/>
      <c r="M4311" s="81">
        <v>14558</v>
      </c>
      <c r="N4311" s="135">
        <v>14687</v>
      </c>
      <c r="O4311" s="136">
        <v>14760</v>
      </c>
      <c r="P4311" s="135">
        <v>15942</v>
      </c>
      <c r="Q4311" s="136">
        <v>15899</v>
      </c>
      <c r="R4311" s="135">
        <v>16937</v>
      </c>
      <c r="S4311" s="136">
        <v>18005</v>
      </c>
      <c r="T4311" s="135">
        <v>17256</v>
      </c>
      <c r="U4311" s="136">
        <v>16962</v>
      </c>
      <c r="V4311" s="135">
        <v>18908</v>
      </c>
      <c r="W4311" s="136">
        <v>19155</v>
      </c>
      <c r="X4311" s="135">
        <v>20481</v>
      </c>
      <c r="Y4311" s="136">
        <v>21764</v>
      </c>
      <c r="Z4311" s="135">
        <v>19728</v>
      </c>
      <c r="AA4311" s="136">
        <v>20876</v>
      </c>
      <c r="AB4311" s="135">
        <v>22382</v>
      </c>
      <c r="AC4311" s="136">
        <v>22154</v>
      </c>
      <c r="AD4311" s="135">
        <v>24078</v>
      </c>
      <c r="AE4311" s="137">
        <v>22736</v>
      </c>
      <c r="AF4311" s="138">
        <v>21617</v>
      </c>
    </row>
    <row r="4312" spans="2:32">
      <c r="B4312" s="114">
        <v>4274</v>
      </c>
      <c r="C4312" s="115">
        <v>4274</v>
      </c>
      <c r="D4312" s="116">
        <v>179</v>
      </c>
      <c r="E4312" s="117">
        <v>6</v>
      </c>
      <c r="F4312" s="118">
        <v>28</v>
      </c>
      <c r="G4312" s="119" t="s">
        <v>487</v>
      </c>
      <c r="H4312" s="120">
        <v>6</v>
      </c>
      <c r="I4312" s="115">
        <v>27</v>
      </c>
      <c r="J4312" s="116" t="s">
        <v>487</v>
      </c>
      <c r="K4312" s="121">
        <v>2</v>
      </c>
      <c r="L4312" s="108"/>
      <c r="M4312" s="122">
        <v>14050</v>
      </c>
      <c r="N4312" s="123">
        <v>14110</v>
      </c>
      <c r="O4312" s="124">
        <v>14216</v>
      </c>
      <c r="P4312" s="123">
        <v>15376</v>
      </c>
      <c r="Q4312" s="124">
        <v>15365</v>
      </c>
      <c r="R4312" s="123">
        <v>16335</v>
      </c>
      <c r="S4312" s="124">
        <v>17222</v>
      </c>
      <c r="T4312" s="123">
        <v>16603</v>
      </c>
      <c r="U4312" s="124">
        <v>16320</v>
      </c>
      <c r="V4312" s="123">
        <v>18133</v>
      </c>
      <c r="W4312" s="124">
        <v>18465</v>
      </c>
      <c r="X4312" s="123">
        <v>19737</v>
      </c>
      <c r="Y4312" s="124">
        <v>20850</v>
      </c>
      <c r="Z4312" s="123">
        <v>18974</v>
      </c>
      <c r="AA4312" s="124">
        <v>20122</v>
      </c>
      <c r="AB4312" s="123">
        <v>21471</v>
      </c>
      <c r="AC4312" s="124">
        <v>21369</v>
      </c>
      <c r="AD4312" s="123">
        <v>23077</v>
      </c>
      <c r="AE4312" s="125">
        <v>21895</v>
      </c>
      <c r="AF4312" s="126">
        <v>20798</v>
      </c>
    </row>
    <row r="4313" spans="2:32">
      <c r="B4313" s="127">
        <v>4275</v>
      </c>
      <c r="C4313" s="128">
        <v>4275</v>
      </c>
      <c r="D4313" s="129">
        <v>179</v>
      </c>
      <c r="E4313" s="130">
        <v>6</v>
      </c>
      <c r="F4313" s="131">
        <v>28</v>
      </c>
      <c r="G4313" s="132" t="s">
        <v>487</v>
      </c>
      <c r="H4313" s="133">
        <v>6</v>
      </c>
      <c r="I4313" s="128">
        <v>27</v>
      </c>
      <c r="J4313" s="129" t="s">
        <v>487</v>
      </c>
      <c r="K4313" s="134">
        <v>3</v>
      </c>
      <c r="L4313" s="108"/>
      <c r="M4313" s="81">
        <v>13765</v>
      </c>
      <c r="N4313" s="135">
        <v>13745</v>
      </c>
      <c r="O4313" s="136">
        <v>13828</v>
      </c>
      <c r="P4313" s="135">
        <v>15051</v>
      </c>
      <c r="Q4313" s="136">
        <v>15034</v>
      </c>
      <c r="R4313" s="135">
        <v>15977</v>
      </c>
      <c r="S4313" s="136">
        <v>16729</v>
      </c>
      <c r="T4313" s="135">
        <v>16139</v>
      </c>
      <c r="U4313" s="136">
        <v>15837</v>
      </c>
      <c r="V4313" s="135">
        <v>17564</v>
      </c>
      <c r="W4313" s="136">
        <v>17976</v>
      </c>
      <c r="X4313" s="135">
        <v>19221</v>
      </c>
      <c r="Y4313" s="136">
        <v>20183</v>
      </c>
      <c r="Z4313" s="135">
        <v>18357</v>
      </c>
      <c r="AA4313" s="136">
        <v>19605</v>
      </c>
      <c r="AB4313" s="135">
        <v>20744</v>
      </c>
      <c r="AC4313" s="136">
        <v>20757</v>
      </c>
      <c r="AD4313" s="135">
        <v>22314</v>
      </c>
      <c r="AE4313" s="137">
        <v>21193</v>
      </c>
      <c r="AF4313" s="138">
        <v>20108</v>
      </c>
    </row>
    <row r="4314" spans="2:32">
      <c r="B4314" s="114">
        <v>4276</v>
      </c>
      <c r="C4314" s="115">
        <v>4276</v>
      </c>
      <c r="D4314" s="116">
        <v>179</v>
      </c>
      <c r="E4314" s="117">
        <v>6</v>
      </c>
      <c r="F4314" s="118">
        <v>28</v>
      </c>
      <c r="G4314" s="119" t="s">
        <v>487</v>
      </c>
      <c r="H4314" s="120">
        <v>6</v>
      </c>
      <c r="I4314" s="115">
        <v>27</v>
      </c>
      <c r="J4314" s="116" t="s">
        <v>487</v>
      </c>
      <c r="K4314" s="121">
        <v>4</v>
      </c>
      <c r="L4314" s="108"/>
      <c r="M4314" s="122">
        <v>13729</v>
      </c>
      <c r="N4314" s="123">
        <v>13550</v>
      </c>
      <c r="O4314" s="124">
        <v>13618</v>
      </c>
      <c r="P4314" s="123">
        <v>14978</v>
      </c>
      <c r="Q4314" s="124">
        <v>14906</v>
      </c>
      <c r="R4314" s="123">
        <v>15808</v>
      </c>
      <c r="S4314" s="124">
        <v>16422</v>
      </c>
      <c r="T4314" s="123">
        <v>15761</v>
      </c>
      <c r="U4314" s="124">
        <v>15429</v>
      </c>
      <c r="V4314" s="123">
        <v>17080</v>
      </c>
      <c r="W4314" s="124">
        <v>17492</v>
      </c>
      <c r="X4314" s="123">
        <v>18693</v>
      </c>
      <c r="Y4314" s="124">
        <v>19472</v>
      </c>
      <c r="Z4314" s="123">
        <v>17685</v>
      </c>
      <c r="AA4314" s="124">
        <v>19031</v>
      </c>
      <c r="AB4314" s="123">
        <v>19907</v>
      </c>
      <c r="AC4314" s="124">
        <v>19989</v>
      </c>
      <c r="AD4314" s="123">
        <v>21384</v>
      </c>
      <c r="AE4314" s="125">
        <v>20283</v>
      </c>
      <c r="AF4314" s="126">
        <v>19277</v>
      </c>
    </row>
    <row r="4315" spans="2:32">
      <c r="B4315" s="127">
        <v>4277</v>
      </c>
      <c r="C4315" s="128">
        <v>4277</v>
      </c>
      <c r="D4315" s="129">
        <v>179</v>
      </c>
      <c r="E4315" s="130">
        <v>6</v>
      </c>
      <c r="F4315" s="131">
        <v>28</v>
      </c>
      <c r="G4315" s="132" t="s">
        <v>487</v>
      </c>
      <c r="H4315" s="133">
        <v>6</v>
      </c>
      <c r="I4315" s="128">
        <v>27</v>
      </c>
      <c r="J4315" s="129" t="s">
        <v>487</v>
      </c>
      <c r="K4315" s="134">
        <v>5</v>
      </c>
      <c r="L4315" s="108"/>
      <c r="M4315" s="81">
        <v>14007</v>
      </c>
      <c r="N4315" s="135">
        <v>13311</v>
      </c>
      <c r="O4315" s="136">
        <v>13330</v>
      </c>
      <c r="P4315" s="135">
        <v>15159</v>
      </c>
      <c r="Q4315" s="136">
        <v>15056</v>
      </c>
      <c r="R4315" s="135">
        <v>15968</v>
      </c>
      <c r="S4315" s="136">
        <v>16392</v>
      </c>
      <c r="T4315" s="135">
        <v>15236</v>
      </c>
      <c r="U4315" s="136">
        <v>14914</v>
      </c>
      <c r="V4315" s="135">
        <v>16584</v>
      </c>
      <c r="W4315" s="136">
        <v>17228</v>
      </c>
      <c r="X4315" s="135">
        <v>18423</v>
      </c>
      <c r="Y4315" s="136">
        <v>18943</v>
      </c>
      <c r="Z4315" s="135">
        <v>16856</v>
      </c>
      <c r="AA4315" s="136">
        <v>18591</v>
      </c>
      <c r="AB4315" s="135">
        <v>18969</v>
      </c>
      <c r="AC4315" s="136">
        <v>19430</v>
      </c>
      <c r="AD4315" s="135">
        <v>20595</v>
      </c>
      <c r="AE4315" s="137">
        <v>19157</v>
      </c>
      <c r="AF4315" s="138">
        <v>18265</v>
      </c>
    </row>
    <row r="4316" spans="2:32">
      <c r="B4316" s="114">
        <v>4278</v>
      </c>
      <c r="C4316" s="115">
        <v>4278</v>
      </c>
      <c r="D4316" s="116">
        <v>179</v>
      </c>
      <c r="E4316" s="117">
        <v>6</v>
      </c>
      <c r="F4316" s="118">
        <v>28</v>
      </c>
      <c r="G4316" s="119" t="s">
        <v>487</v>
      </c>
      <c r="H4316" s="120">
        <v>6</v>
      </c>
      <c r="I4316" s="115">
        <v>27</v>
      </c>
      <c r="J4316" s="116" t="s">
        <v>487</v>
      </c>
      <c r="K4316" s="121">
        <v>6</v>
      </c>
      <c r="L4316" s="108"/>
      <c r="M4316" s="122">
        <v>15077</v>
      </c>
      <c r="N4316" s="123">
        <v>13462</v>
      </c>
      <c r="O4316" s="124">
        <v>13440</v>
      </c>
      <c r="P4316" s="123">
        <v>16043</v>
      </c>
      <c r="Q4316" s="124">
        <v>15901</v>
      </c>
      <c r="R4316" s="123">
        <v>16931</v>
      </c>
      <c r="S4316" s="124">
        <v>17137</v>
      </c>
      <c r="T4316" s="123">
        <v>15176</v>
      </c>
      <c r="U4316" s="124">
        <v>14734</v>
      </c>
      <c r="V4316" s="123">
        <v>16629</v>
      </c>
      <c r="W4316" s="124">
        <v>17656</v>
      </c>
      <c r="X4316" s="123">
        <v>18876</v>
      </c>
      <c r="Y4316" s="124">
        <v>19150</v>
      </c>
      <c r="Z4316" s="123">
        <v>16377</v>
      </c>
      <c r="AA4316" s="124">
        <v>18844</v>
      </c>
      <c r="AB4316" s="123">
        <v>18574</v>
      </c>
      <c r="AC4316" s="124">
        <v>19544</v>
      </c>
      <c r="AD4316" s="123">
        <v>20561</v>
      </c>
      <c r="AE4316" s="125">
        <v>18459</v>
      </c>
      <c r="AF4316" s="126">
        <v>17636</v>
      </c>
    </row>
    <row r="4317" spans="2:32">
      <c r="B4317" s="127">
        <v>4279</v>
      </c>
      <c r="C4317" s="128">
        <v>4279</v>
      </c>
      <c r="D4317" s="129">
        <v>179</v>
      </c>
      <c r="E4317" s="130">
        <v>6</v>
      </c>
      <c r="F4317" s="131">
        <v>28</v>
      </c>
      <c r="G4317" s="132" t="s">
        <v>487</v>
      </c>
      <c r="H4317" s="133">
        <v>6</v>
      </c>
      <c r="I4317" s="128">
        <v>27</v>
      </c>
      <c r="J4317" s="129" t="s">
        <v>487</v>
      </c>
      <c r="K4317" s="134">
        <v>7</v>
      </c>
      <c r="L4317" s="108"/>
      <c r="M4317" s="81">
        <v>16305</v>
      </c>
      <c r="N4317" s="135">
        <v>13894</v>
      </c>
      <c r="O4317" s="136">
        <v>13783</v>
      </c>
      <c r="P4317" s="135">
        <v>17414</v>
      </c>
      <c r="Q4317" s="136">
        <v>16892</v>
      </c>
      <c r="R4317" s="135">
        <v>18076</v>
      </c>
      <c r="S4317" s="136">
        <v>18281</v>
      </c>
      <c r="T4317" s="135">
        <v>15458</v>
      </c>
      <c r="U4317" s="136">
        <v>14852</v>
      </c>
      <c r="V4317" s="135">
        <v>16901</v>
      </c>
      <c r="W4317" s="136">
        <v>18566</v>
      </c>
      <c r="X4317" s="135">
        <v>19620</v>
      </c>
      <c r="Y4317" s="136">
        <v>19912</v>
      </c>
      <c r="Z4317" s="135">
        <v>16260</v>
      </c>
      <c r="AA4317" s="136">
        <v>19629</v>
      </c>
      <c r="AB4317" s="135">
        <v>18557</v>
      </c>
      <c r="AC4317" s="136">
        <v>20133</v>
      </c>
      <c r="AD4317" s="135">
        <v>21150</v>
      </c>
      <c r="AE4317" s="137">
        <v>18179</v>
      </c>
      <c r="AF4317" s="138">
        <v>17450</v>
      </c>
    </row>
    <row r="4318" spans="2:32">
      <c r="B4318" s="114">
        <v>4280</v>
      </c>
      <c r="C4318" s="115">
        <v>4280</v>
      </c>
      <c r="D4318" s="116">
        <v>179</v>
      </c>
      <c r="E4318" s="117">
        <v>6</v>
      </c>
      <c r="F4318" s="118">
        <v>28</v>
      </c>
      <c r="G4318" s="119" t="s">
        <v>487</v>
      </c>
      <c r="H4318" s="120">
        <v>6</v>
      </c>
      <c r="I4318" s="115">
        <v>27</v>
      </c>
      <c r="J4318" s="116" t="s">
        <v>487</v>
      </c>
      <c r="K4318" s="121">
        <v>8</v>
      </c>
      <c r="L4318" s="108"/>
      <c r="M4318" s="122">
        <v>17216</v>
      </c>
      <c r="N4318" s="123">
        <v>14750</v>
      </c>
      <c r="O4318" s="124">
        <v>14449</v>
      </c>
      <c r="P4318" s="123">
        <v>18631</v>
      </c>
      <c r="Q4318" s="124">
        <v>17475</v>
      </c>
      <c r="R4318" s="123">
        <v>18989</v>
      </c>
      <c r="S4318" s="124">
        <v>19183</v>
      </c>
      <c r="T4318" s="123">
        <v>16264</v>
      </c>
      <c r="U4318" s="124">
        <v>15520</v>
      </c>
      <c r="V4318" s="123">
        <v>17464</v>
      </c>
      <c r="W4318" s="124">
        <v>19342</v>
      </c>
      <c r="X4318" s="123">
        <v>20435</v>
      </c>
      <c r="Y4318" s="124">
        <v>20651</v>
      </c>
      <c r="Z4318" s="123">
        <v>16840</v>
      </c>
      <c r="AA4318" s="124">
        <v>20661</v>
      </c>
      <c r="AB4318" s="123">
        <v>19000</v>
      </c>
      <c r="AC4318" s="124">
        <v>20730</v>
      </c>
      <c r="AD4318" s="123">
        <v>21817</v>
      </c>
      <c r="AE4318" s="125">
        <v>18744</v>
      </c>
      <c r="AF4318" s="126">
        <v>18051</v>
      </c>
    </row>
    <row r="4319" spans="2:32">
      <c r="B4319" s="127">
        <v>4281</v>
      </c>
      <c r="C4319" s="128">
        <v>4281</v>
      </c>
      <c r="D4319" s="129">
        <v>179</v>
      </c>
      <c r="E4319" s="130">
        <v>6</v>
      </c>
      <c r="F4319" s="131">
        <v>28</v>
      </c>
      <c r="G4319" s="132" t="s">
        <v>487</v>
      </c>
      <c r="H4319" s="133">
        <v>6</v>
      </c>
      <c r="I4319" s="128">
        <v>27</v>
      </c>
      <c r="J4319" s="129" t="s">
        <v>487</v>
      </c>
      <c r="K4319" s="134">
        <v>9</v>
      </c>
      <c r="L4319" s="108"/>
      <c r="M4319" s="81">
        <v>17909</v>
      </c>
      <c r="N4319" s="135">
        <v>15624</v>
      </c>
      <c r="O4319" s="136">
        <v>15406</v>
      </c>
      <c r="P4319" s="135">
        <v>19692</v>
      </c>
      <c r="Q4319" s="136">
        <v>17765</v>
      </c>
      <c r="R4319" s="135">
        <v>19745</v>
      </c>
      <c r="S4319" s="136">
        <v>19929</v>
      </c>
      <c r="T4319" s="135">
        <v>17124</v>
      </c>
      <c r="U4319" s="136">
        <v>16515</v>
      </c>
      <c r="V4319" s="135">
        <v>18334</v>
      </c>
      <c r="W4319" s="136">
        <v>19783</v>
      </c>
      <c r="X4319" s="135">
        <v>21194</v>
      </c>
      <c r="Y4319" s="136">
        <v>21356</v>
      </c>
      <c r="Z4319" s="135">
        <v>17831</v>
      </c>
      <c r="AA4319" s="136">
        <v>21691</v>
      </c>
      <c r="AB4319" s="135">
        <v>19867</v>
      </c>
      <c r="AC4319" s="136">
        <v>21113</v>
      </c>
      <c r="AD4319" s="135">
        <v>22525</v>
      </c>
      <c r="AE4319" s="137">
        <v>19529</v>
      </c>
      <c r="AF4319" s="138">
        <v>19071</v>
      </c>
    </row>
    <row r="4320" spans="2:32">
      <c r="B4320" s="114">
        <v>4282</v>
      </c>
      <c r="C4320" s="115">
        <v>4282</v>
      </c>
      <c r="D4320" s="116">
        <v>179</v>
      </c>
      <c r="E4320" s="117">
        <v>6</v>
      </c>
      <c r="F4320" s="118">
        <v>28</v>
      </c>
      <c r="G4320" s="119" t="s">
        <v>487</v>
      </c>
      <c r="H4320" s="120">
        <v>6</v>
      </c>
      <c r="I4320" s="115">
        <v>27</v>
      </c>
      <c r="J4320" s="116" t="s">
        <v>487</v>
      </c>
      <c r="K4320" s="121">
        <v>10</v>
      </c>
      <c r="L4320" s="108"/>
      <c r="M4320" s="122">
        <v>18601</v>
      </c>
      <c r="N4320" s="123">
        <v>16158</v>
      </c>
      <c r="O4320" s="124">
        <v>16089</v>
      </c>
      <c r="P4320" s="123">
        <v>20599</v>
      </c>
      <c r="Q4320" s="124">
        <v>18178</v>
      </c>
      <c r="R4320" s="123">
        <v>20513</v>
      </c>
      <c r="S4320" s="124">
        <v>20572</v>
      </c>
      <c r="T4320" s="123">
        <v>17772</v>
      </c>
      <c r="U4320" s="124">
        <v>17301</v>
      </c>
      <c r="V4320" s="123">
        <v>19142</v>
      </c>
      <c r="W4320" s="124">
        <v>20355</v>
      </c>
      <c r="X4320" s="123">
        <v>22074</v>
      </c>
      <c r="Y4320" s="124">
        <v>22119</v>
      </c>
      <c r="Z4320" s="123">
        <v>18694</v>
      </c>
      <c r="AA4320" s="124">
        <v>22813</v>
      </c>
      <c r="AB4320" s="123">
        <v>20789</v>
      </c>
      <c r="AC4320" s="124">
        <v>21759</v>
      </c>
      <c r="AD4320" s="123">
        <v>23343</v>
      </c>
      <c r="AE4320" s="125">
        <v>20349</v>
      </c>
      <c r="AF4320" s="126">
        <v>20002</v>
      </c>
    </row>
    <row r="4321" spans="2:32">
      <c r="B4321" s="127">
        <v>4283</v>
      </c>
      <c r="C4321" s="128">
        <v>4283</v>
      </c>
      <c r="D4321" s="129">
        <v>179</v>
      </c>
      <c r="E4321" s="130">
        <v>6</v>
      </c>
      <c r="F4321" s="131">
        <v>28</v>
      </c>
      <c r="G4321" s="132" t="s">
        <v>487</v>
      </c>
      <c r="H4321" s="133">
        <v>6</v>
      </c>
      <c r="I4321" s="128">
        <v>27</v>
      </c>
      <c r="J4321" s="129" t="s">
        <v>487</v>
      </c>
      <c r="K4321" s="134">
        <v>11</v>
      </c>
      <c r="L4321" s="108"/>
      <c r="M4321" s="81">
        <v>19154</v>
      </c>
      <c r="N4321" s="135">
        <v>16518</v>
      </c>
      <c r="O4321" s="136">
        <v>16718</v>
      </c>
      <c r="P4321" s="135">
        <v>21289</v>
      </c>
      <c r="Q4321" s="136">
        <v>18499</v>
      </c>
      <c r="R4321" s="135">
        <v>21115</v>
      </c>
      <c r="S4321" s="136">
        <v>21023</v>
      </c>
      <c r="T4321" s="135">
        <v>18209</v>
      </c>
      <c r="U4321" s="136">
        <v>18015</v>
      </c>
      <c r="V4321" s="135">
        <v>19825</v>
      </c>
      <c r="W4321" s="136">
        <v>20849</v>
      </c>
      <c r="X4321" s="135">
        <v>22783</v>
      </c>
      <c r="Y4321" s="136">
        <v>22687</v>
      </c>
      <c r="Z4321" s="135">
        <v>19474</v>
      </c>
      <c r="AA4321" s="136">
        <v>23891</v>
      </c>
      <c r="AB4321" s="135">
        <v>21576</v>
      </c>
      <c r="AC4321" s="136">
        <v>22344</v>
      </c>
      <c r="AD4321" s="135">
        <v>23967</v>
      </c>
      <c r="AE4321" s="137">
        <v>20952</v>
      </c>
      <c r="AF4321" s="138">
        <v>20831</v>
      </c>
    </row>
    <row r="4322" spans="2:32">
      <c r="B4322" s="114">
        <v>4284</v>
      </c>
      <c r="C4322" s="115">
        <v>4284</v>
      </c>
      <c r="D4322" s="116">
        <v>179</v>
      </c>
      <c r="E4322" s="117">
        <v>6</v>
      </c>
      <c r="F4322" s="118">
        <v>28</v>
      </c>
      <c r="G4322" s="119" t="s">
        <v>487</v>
      </c>
      <c r="H4322" s="120">
        <v>6</v>
      </c>
      <c r="I4322" s="115">
        <v>27</v>
      </c>
      <c r="J4322" s="116" t="s">
        <v>487</v>
      </c>
      <c r="K4322" s="121">
        <v>12</v>
      </c>
      <c r="L4322" s="108"/>
      <c r="M4322" s="122">
        <v>19676</v>
      </c>
      <c r="N4322" s="123">
        <v>16764</v>
      </c>
      <c r="O4322" s="124">
        <v>17245</v>
      </c>
      <c r="P4322" s="123">
        <v>21740</v>
      </c>
      <c r="Q4322" s="124">
        <v>18752</v>
      </c>
      <c r="R4322" s="123">
        <v>21651</v>
      </c>
      <c r="S4322" s="124">
        <v>21299</v>
      </c>
      <c r="T4322" s="123">
        <v>18502</v>
      </c>
      <c r="U4322" s="124">
        <v>18599</v>
      </c>
      <c r="V4322" s="123">
        <v>20283</v>
      </c>
      <c r="W4322" s="124">
        <v>21337</v>
      </c>
      <c r="X4322" s="123">
        <v>23386</v>
      </c>
      <c r="Y4322" s="124">
        <v>23035</v>
      </c>
      <c r="Z4322" s="123">
        <v>20098</v>
      </c>
      <c r="AA4322" s="124">
        <v>24702</v>
      </c>
      <c r="AB4322" s="123">
        <v>22105</v>
      </c>
      <c r="AC4322" s="124">
        <v>22925</v>
      </c>
      <c r="AD4322" s="123">
        <v>24339</v>
      </c>
      <c r="AE4322" s="125">
        <v>21338</v>
      </c>
      <c r="AF4322" s="126">
        <v>21485</v>
      </c>
    </row>
    <row r="4323" spans="2:32">
      <c r="B4323" s="127">
        <v>4285</v>
      </c>
      <c r="C4323" s="128">
        <v>4285</v>
      </c>
      <c r="D4323" s="129">
        <v>179</v>
      </c>
      <c r="E4323" s="130">
        <v>6</v>
      </c>
      <c r="F4323" s="131">
        <v>28</v>
      </c>
      <c r="G4323" s="132" t="s">
        <v>487</v>
      </c>
      <c r="H4323" s="133">
        <v>6</v>
      </c>
      <c r="I4323" s="128">
        <v>27</v>
      </c>
      <c r="J4323" s="129" t="s">
        <v>487</v>
      </c>
      <c r="K4323" s="134">
        <v>13</v>
      </c>
      <c r="L4323" s="108"/>
      <c r="M4323" s="81">
        <v>20052</v>
      </c>
      <c r="N4323" s="135">
        <v>16918</v>
      </c>
      <c r="O4323" s="136">
        <v>17545</v>
      </c>
      <c r="P4323" s="135">
        <v>22125</v>
      </c>
      <c r="Q4323" s="136">
        <v>18962</v>
      </c>
      <c r="R4323" s="135">
        <v>22033</v>
      </c>
      <c r="S4323" s="136">
        <v>21519</v>
      </c>
      <c r="T4323" s="135">
        <v>18683</v>
      </c>
      <c r="U4323" s="136">
        <v>18914</v>
      </c>
      <c r="V4323" s="135">
        <v>20568</v>
      </c>
      <c r="W4323" s="136">
        <v>21618</v>
      </c>
      <c r="X4323" s="135">
        <v>23806</v>
      </c>
      <c r="Y4323" s="136">
        <v>23260</v>
      </c>
      <c r="Z4323" s="135">
        <v>20454</v>
      </c>
      <c r="AA4323" s="136">
        <v>25571</v>
      </c>
      <c r="AB4323" s="135">
        <v>22407</v>
      </c>
      <c r="AC4323" s="136">
        <v>23203</v>
      </c>
      <c r="AD4323" s="135">
        <v>24596</v>
      </c>
      <c r="AE4323" s="137">
        <v>21551</v>
      </c>
      <c r="AF4323" s="138">
        <v>21861</v>
      </c>
    </row>
    <row r="4324" spans="2:32">
      <c r="B4324" s="114">
        <v>4286</v>
      </c>
      <c r="C4324" s="115">
        <v>4286</v>
      </c>
      <c r="D4324" s="116">
        <v>179</v>
      </c>
      <c r="E4324" s="117">
        <v>6</v>
      </c>
      <c r="F4324" s="118">
        <v>28</v>
      </c>
      <c r="G4324" s="119" t="s">
        <v>487</v>
      </c>
      <c r="H4324" s="120">
        <v>6</v>
      </c>
      <c r="I4324" s="115">
        <v>27</v>
      </c>
      <c r="J4324" s="116" t="s">
        <v>487</v>
      </c>
      <c r="K4324" s="121">
        <v>14</v>
      </c>
      <c r="L4324" s="108"/>
      <c r="M4324" s="122">
        <v>20302</v>
      </c>
      <c r="N4324" s="123">
        <v>16962</v>
      </c>
      <c r="O4324" s="124">
        <v>17723</v>
      </c>
      <c r="P4324" s="123">
        <v>22265</v>
      </c>
      <c r="Q4324" s="124">
        <v>18967</v>
      </c>
      <c r="R4324" s="123">
        <v>22281</v>
      </c>
      <c r="S4324" s="124">
        <v>21598</v>
      </c>
      <c r="T4324" s="123">
        <v>18728</v>
      </c>
      <c r="U4324" s="124">
        <v>19093</v>
      </c>
      <c r="V4324" s="123">
        <v>20645</v>
      </c>
      <c r="W4324" s="124">
        <v>21715</v>
      </c>
      <c r="X4324" s="123">
        <v>24019</v>
      </c>
      <c r="Y4324" s="124">
        <v>23308</v>
      </c>
      <c r="Z4324" s="123">
        <v>20626</v>
      </c>
      <c r="AA4324" s="124">
        <v>26026</v>
      </c>
      <c r="AB4324" s="123">
        <v>22449</v>
      </c>
      <c r="AC4324" s="124">
        <v>23276</v>
      </c>
      <c r="AD4324" s="123">
        <v>24627</v>
      </c>
      <c r="AE4324" s="125">
        <v>21577</v>
      </c>
      <c r="AF4324" s="126">
        <v>22031</v>
      </c>
    </row>
    <row r="4325" spans="2:32">
      <c r="B4325" s="127">
        <v>4287</v>
      </c>
      <c r="C4325" s="128">
        <v>4287</v>
      </c>
      <c r="D4325" s="129">
        <v>179</v>
      </c>
      <c r="E4325" s="130">
        <v>6</v>
      </c>
      <c r="F4325" s="131">
        <v>28</v>
      </c>
      <c r="G4325" s="132" t="s">
        <v>487</v>
      </c>
      <c r="H4325" s="133">
        <v>6</v>
      </c>
      <c r="I4325" s="128">
        <v>27</v>
      </c>
      <c r="J4325" s="129" t="s">
        <v>487</v>
      </c>
      <c r="K4325" s="134">
        <v>15</v>
      </c>
      <c r="L4325" s="108"/>
      <c r="M4325" s="81">
        <v>20549</v>
      </c>
      <c r="N4325" s="135">
        <v>17088</v>
      </c>
      <c r="O4325" s="136">
        <v>17992</v>
      </c>
      <c r="P4325" s="135">
        <v>22518</v>
      </c>
      <c r="Q4325" s="136">
        <v>19113</v>
      </c>
      <c r="R4325" s="135">
        <v>22539</v>
      </c>
      <c r="S4325" s="136">
        <v>21630</v>
      </c>
      <c r="T4325" s="135">
        <v>18855</v>
      </c>
      <c r="U4325" s="136">
        <v>19360</v>
      </c>
      <c r="V4325" s="135">
        <v>20826</v>
      </c>
      <c r="W4325" s="136">
        <v>21870</v>
      </c>
      <c r="X4325" s="135">
        <v>24255</v>
      </c>
      <c r="Y4325" s="136">
        <v>23311</v>
      </c>
      <c r="Z4325" s="135">
        <v>20894</v>
      </c>
      <c r="AA4325" s="136">
        <v>26548</v>
      </c>
      <c r="AB4325" s="135">
        <v>22611</v>
      </c>
      <c r="AC4325" s="136">
        <v>23396</v>
      </c>
      <c r="AD4325" s="135">
        <v>24615</v>
      </c>
      <c r="AE4325" s="137">
        <v>21686</v>
      </c>
      <c r="AF4325" s="138">
        <v>22302</v>
      </c>
    </row>
    <row r="4326" spans="2:32">
      <c r="B4326" s="114">
        <v>4288</v>
      </c>
      <c r="C4326" s="115">
        <v>4288</v>
      </c>
      <c r="D4326" s="116">
        <v>179</v>
      </c>
      <c r="E4326" s="117">
        <v>6</v>
      </c>
      <c r="F4326" s="118">
        <v>28</v>
      </c>
      <c r="G4326" s="119" t="s">
        <v>487</v>
      </c>
      <c r="H4326" s="120">
        <v>6</v>
      </c>
      <c r="I4326" s="115">
        <v>27</v>
      </c>
      <c r="J4326" s="116" t="s">
        <v>487</v>
      </c>
      <c r="K4326" s="121">
        <v>16</v>
      </c>
      <c r="L4326" s="108"/>
      <c r="M4326" s="122">
        <v>20891</v>
      </c>
      <c r="N4326" s="123">
        <v>17453</v>
      </c>
      <c r="O4326" s="124">
        <v>18507</v>
      </c>
      <c r="P4326" s="123">
        <v>22862</v>
      </c>
      <c r="Q4326" s="124">
        <v>19724</v>
      </c>
      <c r="R4326" s="123">
        <v>22861</v>
      </c>
      <c r="S4326" s="124">
        <v>21846</v>
      </c>
      <c r="T4326" s="123">
        <v>19170</v>
      </c>
      <c r="U4326" s="124">
        <v>19843</v>
      </c>
      <c r="V4326" s="123">
        <v>21186</v>
      </c>
      <c r="W4326" s="124">
        <v>22142</v>
      </c>
      <c r="X4326" s="123">
        <v>24466</v>
      </c>
      <c r="Y4326" s="124">
        <v>23426</v>
      </c>
      <c r="Z4326" s="123">
        <v>21353</v>
      </c>
      <c r="AA4326" s="124">
        <v>27148</v>
      </c>
      <c r="AB4326" s="123">
        <v>22902</v>
      </c>
      <c r="AC4326" s="124">
        <v>23568</v>
      </c>
      <c r="AD4326" s="123">
        <v>24690</v>
      </c>
      <c r="AE4326" s="125">
        <v>21892</v>
      </c>
      <c r="AF4326" s="126">
        <v>22754</v>
      </c>
    </row>
    <row r="4327" spans="2:32">
      <c r="B4327" s="127">
        <v>4289</v>
      </c>
      <c r="C4327" s="128">
        <v>4289</v>
      </c>
      <c r="D4327" s="129">
        <v>179</v>
      </c>
      <c r="E4327" s="130">
        <v>6</v>
      </c>
      <c r="F4327" s="131">
        <v>28</v>
      </c>
      <c r="G4327" s="132" t="s">
        <v>487</v>
      </c>
      <c r="H4327" s="133">
        <v>6</v>
      </c>
      <c r="I4327" s="128">
        <v>27</v>
      </c>
      <c r="J4327" s="129" t="s">
        <v>487</v>
      </c>
      <c r="K4327" s="134">
        <v>17</v>
      </c>
      <c r="L4327" s="108"/>
      <c r="M4327" s="81">
        <v>21210</v>
      </c>
      <c r="N4327" s="135">
        <v>17947</v>
      </c>
      <c r="O4327" s="136">
        <v>19238</v>
      </c>
      <c r="P4327" s="135">
        <v>23284</v>
      </c>
      <c r="Q4327" s="136">
        <v>20079</v>
      </c>
      <c r="R4327" s="135">
        <v>23236</v>
      </c>
      <c r="S4327" s="136">
        <v>22087</v>
      </c>
      <c r="T4327" s="135">
        <v>19709</v>
      </c>
      <c r="U4327" s="136">
        <v>20613</v>
      </c>
      <c r="V4327" s="135">
        <v>21628</v>
      </c>
      <c r="W4327" s="136">
        <v>22616</v>
      </c>
      <c r="X4327" s="135">
        <v>24892</v>
      </c>
      <c r="Y4327" s="136">
        <v>23765</v>
      </c>
      <c r="Z4327" s="135">
        <v>22161</v>
      </c>
      <c r="AA4327" s="136">
        <v>27798</v>
      </c>
      <c r="AB4327" s="135">
        <v>23436</v>
      </c>
      <c r="AC4327" s="136">
        <v>24004</v>
      </c>
      <c r="AD4327" s="135">
        <v>25034</v>
      </c>
      <c r="AE4327" s="137">
        <v>22421</v>
      </c>
      <c r="AF4327" s="138">
        <v>23581</v>
      </c>
    </row>
    <row r="4328" spans="2:32">
      <c r="B4328" s="114">
        <v>4290</v>
      </c>
      <c r="C4328" s="115">
        <v>4290</v>
      </c>
      <c r="D4328" s="116">
        <v>179</v>
      </c>
      <c r="E4328" s="117">
        <v>6</v>
      </c>
      <c r="F4328" s="118">
        <v>28</v>
      </c>
      <c r="G4328" s="119" t="s">
        <v>487</v>
      </c>
      <c r="H4328" s="120">
        <v>6</v>
      </c>
      <c r="I4328" s="115">
        <v>27</v>
      </c>
      <c r="J4328" s="116" t="s">
        <v>487</v>
      </c>
      <c r="K4328" s="121">
        <v>18</v>
      </c>
      <c r="L4328" s="108"/>
      <c r="M4328" s="122">
        <v>21263</v>
      </c>
      <c r="N4328" s="123">
        <v>18331</v>
      </c>
      <c r="O4328" s="124">
        <v>19620</v>
      </c>
      <c r="P4328" s="123">
        <v>23586</v>
      </c>
      <c r="Q4328" s="124">
        <v>20218</v>
      </c>
      <c r="R4328" s="123">
        <v>23462</v>
      </c>
      <c r="S4328" s="124">
        <v>22391</v>
      </c>
      <c r="T4328" s="123">
        <v>20339</v>
      </c>
      <c r="U4328" s="124">
        <v>21290</v>
      </c>
      <c r="V4328" s="123">
        <v>22254</v>
      </c>
      <c r="W4328" s="124">
        <v>23097</v>
      </c>
      <c r="X4328" s="123">
        <v>25468</v>
      </c>
      <c r="Y4328" s="124">
        <v>24318</v>
      </c>
      <c r="Z4328" s="123">
        <v>23035</v>
      </c>
      <c r="AA4328" s="124">
        <v>28386</v>
      </c>
      <c r="AB4328" s="123">
        <v>24214</v>
      </c>
      <c r="AC4328" s="124">
        <v>24609</v>
      </c>
      <c r="AD4328" s="123">
        <v>25706</v>
      </c>
      <c r="AE4328" s="125">
        <v>23408</v>
      </c>
      <c r="AF4328" s="126">
        <v>24497</v>
      </c>
    </row>
    <row r="4329" spans="2:32">
      <c r="B4329" s="127">
        <v>4291</v>
      </c>
      <c r="C4329" s="128">
        <v>4291</v>
      </c>
      <c r="D4329" s="129">
        <v>179</v>
      </c>
      <c r="E4329" s="130">
        <v>6</v>
      </c>
      <c r="F4329" s="131">
        <v>28</v>
      </c>
      <c r="G4329" s="132" t="s">
        <v>487</v>
      </c>
      <c r="H4329" s="133">
        <v>6</v>
      </c>
      <c r="I4329" s="128">
        <v>27</v>
      </c>
      <c r="J4329" s="129" t="s">
        <v>487</v>
      </c>
      <c r="K4329" s="134">
        <v>19</v>
      </c>
      <c r="L4329" s="108"/>
      <c r="M4329" s="81">
        <v>21428</v>
      </c>
      <c r="N4329" s="135">
        <v>18295</v>
      </c>
      <c r="O4329" s="136">
        <v>19753</v>
      </c>
      <c r="P4329" s="135">
        <v>23583</v>
      </c>
      <c r="Q4329" s="136">
        <v>20541</v>
      </c>
      <c r="R4329" s="135">
        <v>23700</v>
      </c>
      <c r="S4329" s="136">
        <v>22469</v>
      </c>
      <c r="T4329" s="135">
        <v>20430</v>
      </c>
      <c r="U4329" s="136">
        <v>21585</v>
      </c>
      <c r="V4329" s="135">
        <v>22702</v>
      </c>
      <c r="W4329" s="136">
        <v>23402</v>
      </c>
      <c r="X4329" s="135">
        <v>26038</v>
      </c>
      <c r="Y4329" s="136">
        <v>24798</v>
      </c>
      <c r="Z4329" s="135">
        <v>23596</v>
      </c>
      <c r="AA4329" s="136">
        <v>28291</v>
      </c>
      <c r="AB4329" s="135">
        <v>25014</v>
      </c>
      <c r="AC4329" s="136">
        <v>25266</v>
      </c>
      <c r="AD4329" s="135">
        <v>26389</v>
      </c>
      <c r="AE4329" s="137">
        <v>24057</v>
      </c>
      <c r="AF4329" s="138">
        <v>25163</v>
      </c>
    </row>
    <row r="4330" spans="2:32">
      <c r="B4330" s="114">
        <v>4292</v>
      </c>
      <c r="C4330" s="115">
        <v>4292</v>
      </c>
      <c r="D4330" s="116">
        <v>179</v>
      </c>
      <c r="E4330" s="117">
        <v>6</v>
      </c>
      <c r="F4330" s="118">
        <v>28</v>
      </c>
      <c r="G4330" s="119" t="s">
        <v>487</v>
      </c>
      <c r="H4330" s="120">
        <v>6</v>
      </c>
      <c r="I4330" s="115">
        <v>27</v>
      </c>
      <c r="J4330" s="116" t="s">
        <v>487</v>
      </c>
      <c r="K4330" s="121">
        <v>20</v>
      </c>
      <c r="L4330" s="108"/>
      <c r="M4330" s="122">
        <v>21116</v>
      </c>
      <c r="N4330" s="123">
        <v>17971</v>
      </c>
      <c r="O4330" s="124">
        <v>19565</v>
      </c>
      <c r="P4330" s="123">
        <v>23386</v>
      </c>
      <c r="Q4330" s="124">
        <v>20419</v>
      </c>
      <c r="R4330" s="123">
        <v>23464</v>
      </c>
      <c r="S4330" s="124">
        <v>22291</v>
      </c>
      <c r="T4330" s="123">
        <v>20297</v>
      </c>
      <c r="U4330" s="124">
        <v>21488</v>
      </c>
      <c r="V4330" s="123">
        <v>22597</v>
      </c>
      <c r="W4330" s="124">
        <v>23488</v>
      </c>
      <c r="X4330" s="123">
        <v>26155</v>
      </c>
      <c r="Y4330" s="124">
        <v>25091</v>
      </c>
      <c r="Z4330" s="123">
        <v>23782</v>
      </c>
      <c r="AA4330" s="124">
        <v>27937</v>
      </c>
      <c r="AB4330" s="123">
        <v>25311</v>
      </c>
      <c r="AC4330" s="124">
        <v>25726</v>
      </c>
      <c r="AD4330" s="123">
        <v>26874</v>
      </c>
      <c r="AE4330" s="125">
        <v>24530</v>
      </c>
      <c r="AF4330" s="126">
        <v>25422</v>
      </c>
    </row>
    <row r="4331" spans="2:32">
      <c r="B4331" s="127">
        <v>4293</v>
      </c>
      <c r="C4331" s="128">
        <v>4293</v>
      </c>
      <c r="D4331" s="129">
        <v>179</v>
      </c>
      <c r="E4331" s="130">
        <v>6</v>
      </c>
      <c r="F4331" s="131">
        <v>28</v>
      </c>
      <c r="G4331" s="132" t="s">
        <v>487</v>
      </c>
      <c r="H4331" s="133">
        <v>6</v>
      </c>
      <c r="I4331" s="128">
        <v>27</v>
      </c>
      <c r="J4331" s="129" t="s">
        <v>487</v>
      </c>
      <c r="K4331" s="134">
        <v>21</v>
      </c>
      <c r="L4331" s="108"/>
      <c r="M4331" s="81">
        <v>20590</v>
      </c>
      <c r="N4331" s="135">
        <v>17354</v>
      </c>
      <c r="O4331" s="136">
        <v>19169</v>
      </c>
      <c r="P4331" s="135">
        <v>22587</v>
      </c>
      <c r="Q4331" s="136">
        <v>19828</v>
      </c>
      <c r="R4331" s="135">
        <v>23132</v>
      </c>
      <c r="S4331" s="136">
        <v>21509</v>
      </c>
      <c r="T4331" s="135">
        <v>19941</v>
      </c>
      <c r="U4331" s="136">
        <v>21344</v>
      </c>
      <c r="V4331" s="135">
        <v>22219</v>
      </c>
      <c r="W4331" s="136">
        <v>23059</v>
      </c>
      <c r="X4331" s="135">
        <v>26327</v>
      </c>
      <c r="Y4331" s="136">
        <v>24862</v>
      </c>
      <c r="Z4331" s="135">
        <v>23986</v>
      </c>
      <c r="AA4331" s="136">
        <v>27369</v>
      </c>
      <c r="AB4331" s="135">
        <v>25404</v>
      </c>
      <c r="AC4331" s="136">
        <v>25720</v>
      </c>
      <c r="AD4331" s="135">
        <v>26934</v>
      </c>
      <c r="AE4331" s="137">
        <v>24920</v>
      </c>
      <c r="AF4331" s="138">
        <v>25795</v>
      </c>
    </row>
    <row r="4332" spans="2:32">
      <c r="B4332" s="114">
        <v>4294</v>
      </c>
      <c r="C4332" s="115">
        <v>4294</v>
      </c>
      <c r="D4332" s="116">
        <v>179</v>
      </c>
      <c r="E4332" s="117">
        <v>6</v>
      </c>
      <c r="F4332" s="118">
        <v>28</v>
      </c>
      <c r="G4332" s="119" t="s">
        <v>487</v>
      </c>
      <c r="H4332" s="120">
        <v>6</v>
      </c>
      <c r="I4332" s="115">
        <v>27</v>
      </c>
      <c r="J4332" s="116" t="s">
        <v>487</v>
      </c>
      <c r="K4332" s="121">
        <v>22</v>
      </c>
      <c r="L4332" s="108"/>
      <c r="M4332" s="122">
        <v>19561</v>
      </c>
      <c r="N4332" s="123">
        <v>16817</v>
      </c>
      <c r="O4332" s="124">
        <v>18491</v>
      </c>
      <c r="P4332" s="123">
        <v>21552</v>
      </c>
      <c r="Q4332" s="124">
        <v>18964</v>
      </c>
      <c r="R4332" s="123">
        <v>22195</v>
      </c>
      <c r="S4332" s="124">
        <v>20724</v>
      </c>
      <c r="T4332" s="123">
        <v>19568</v>
      </c>
      <c r="U4332" s="124">
        <v>20816</v>
      </c>
      <c r="V4332" s="123">
        <v>21784</v>
      </c>
      <c r="W4332" s="124">
        <v>22500</v>
      </c>
      <c r="X4332" s="123">
        <v>25700</v>
      </c>
      <c r="Y4332" s="124">
        <v>24407</v>
      </c>
      <c r="Z4332" s="123">
        <v>23642</v>
      </c>
      <c r="AA4332" s="124">
        <v>26597</v>
      </c>
      <c r="AB4332" s="123">
        <v>25241</v>
      </c>
      <c r="AC4332" s="124">
        <v>25431</v>
      </c>
      <c r="AD4332" s="123">
        <v>26669</v>
      </c>
      <c r="AE4332" s="125">
        <v>25012</v>
      </c>
      <c r="AF4332" s="126">
        <v>25558</v>
      </c>
    </row>
    <row r="4333" spans="2:32">
      <c r="B4333" s="127">
        <v>4295</v>
      </c>
      <c r="C4333" s="128">
        <v>4295</v>
      </c>
      <c r="D4333" s="129">
        <v>179</v>
      </c>
      <c r="E4333" s="130">
        <v>6</v>
      </c>
      <c r="F4333" s="131">
        <v>28</v>
      </c>
      <c r="G4333" s="132" t="s">
        <v>487</v>
      </c>
      <c r="H4333" s="133">
        <v>6</v>
      </c>
      <c r="I4333" s="128">
        <v>27</v>
      </c>
      <c r="J4333" s="129" t="s">
        <v>487</v>
      </c>
      <c r="K4333" s="134">
        <v>23</v>
      </c>
      <c r="L4333" s="108"/>
      <c r="M4333" s="81">
        <v>18034</v>
      </c>
      <c r="N4333" s="135">
        <v>15834</v>
      </c>
      <c r="O4333" s="136">
        <v>17354</v>
      </c>
      <c r="P4333" s="135">
        <v>19919</v>
      </c>
      <c r="Q4333" s="136">
        <v>17540</v>
      </c>
      <c r="R4333" s="135">
        <v>20647</v>
      </c>
      <c r="S4333" s="136">
        <v>19218</v>
      </c>
      <c r="T4333" s="135">
        <v>18582</v>
      </c>
      <c r="U4333" s="136">
        <v>19678</v>
      </c>
      <c r="V4333" s="135">
        <v>20710</v>
      </c>
      <c r="W4333" s="136">
        <v>21175</v>
      </c>
      <c r="X4333" s="135">
        <v>24248</v>
      </c>
      <c r="Y4333" s="136">
        <v>23011</v>
      </c>
      <c r="Z4333" s="135">
        <v>22524</v>
      </c>
      <c r="AA4333" s="136">
        <v>24985</v>
      </c>
      <c r="AB4333" s="135">
        <v>24253</v>
      </c>
      <c r="AC4333" s="136">
        <v>24171</v>
      </c>
      <c r="AD4333" s="135">
        <v>25338</v>
      </c>
      <c r="AE4333" s="137">
        <v>24187</v>
      </c>
      <c r="AF4333" s="138">
        <v>24449</v>
      </c>
    </row>
    <row r="4334" spans="2:32">
      <c r="B4334" s="114">
        <v>4296</v>
      </c>
      <c r="C4334" s="115">
        <v>4296</v>
      </c>
      <c r="D4334" s="116">
        <v>179</v>
      </c>
      <c r="E4334" s="117">
        <v>6</v>
      </c>
      <c r="F4334" s="118">
        <v>28</v>
      </c>
      <c r="G4334" s="119" t="s">
        <v>487</v>
      </c>
      <c r="H4334" s="120">
        <v>6</v>
      </c>
      <c r="I4334" s="115">
        <v>27</v>
      </c>
      <c r="J4334" s="116" t="s">
        <v>487</v>
      </c>
      <c r="K4334" s="121">
        <v>24</v>
      </c>
      <c r="L4334" s="108"/>
      <c r="M4334" s="122">
        <v>16680</v>
      </c>
      <c r="N4334" s="123">
        <v>14874</v>
      </c>
      <c r="O4334" s="124">
        <v>16224</v>
      </c>
      <c r="P4334" s="123">
        <v>18410</v>
      </c>
      <c r="Q4334" s="124">
        <v>16400</v>
      </c>
      <c r="R4334" s="123">
        <v>19218</v>
      </c>
      <c r="S4334" s="124">
        <v>17770</v>
      </c>
      <c r="T4334" s="123">
        <v>17560</v>
      </c>
      <c r="U4334" s="124">
        <v>18529</v>
      </c>
      <c r="V4334" s="123">
        <v>19566</v>
      </c>
      <c r="W4334" s="124">
        <v>19957</v>
      </c>
      <c r="X4334" s="123">
        <v>22868</v>
      </c>
      <c r="Y4334" s="124">
        <v>21597</v>
      </c>
      <c r="Z4334" s="123">
        <v>21369</v>
      </c>
      <c r="AA4334" s="124">
        <v>23341</v>
      </c>
      <c r="AB4334" s="123">
        <v>23134</v>
      </c>
      <c r="AC4334" s="124">
        <v>22975</v>
      </c>
      <c r="AD4334" s="123">
        <v>23967</v>
      </c>
      <c r="AE4334" s="125">
        <v>23225</v>
      </c>
      <c r="AF4334" s="126">
        <v>23284</v>
      </c>
    </row>
    <row r="4335" spans="2:32">
      <c r="B4335" s="127">
        <v>4297</v>
      </c>
      <c r="C4335" s="128">
        <v>4297</v>
      </c>
      <c r="D4335" s="129">
        <v>180</v>
      </c>
      <c r="E4335" s="130">
        <v>6</v>
      </c>
      <c r="F4335" s="131">
        <v>29</v>
      </c>
      <c r="G4335" s="132" t="s">
        <v>487</v>
      </c>
      <c r="H4335" s="133">
        <v>6</v>
      </c>
      <c r="I4335" s="128">
        <v>28</v>
      </c>
      <c r="J4335" s="129" t="s">
        <v>487</v>
      </c>
      <c r="K4335" s="134">
        <v>1</v>
      </c>
      <c r="L4335" s="108"/>
      <c r="M4335" s="81">
        <v>15101</v>
      </c>
      <c r="N4335" s="135">
        <v>14211</v>
      </c>
      <c r="O4335" s="136">
        <v>15694</v>
      </c>
      <c r="P4335" s="135">
        <v>15694</v>
      </c>
      <c r="Q4335" s="136">
        <v>16184</v>
      </c>
      <c r="R4335" s="135">
        <v>17517</v>
      </c>
      <c r="S4335" s="136">
        <v>16825</v>
      </c>
      <c r="T4335" s="135">
        <v>16555</v>
      </c>
      <c r="U4335" s="136">
        <v>17882</v>
      </c>
      <c r="V4335" s="135">
        <v>18608</v>
      </c>
      <c r="W4335" s="136">
        <v>19107</v>
      </c>
      <c r="X4335" s="135">
        <v>21130</v>
      </c>
      <c r="Y4335" s="136">
        <v>20362</v>
      </c>
      <c r="Z4335" s="135">
        <v>20464</v>
      </c>
      <c r="AA4335" s="136">
        <v>21438</v>
      </c>
      <c r="AB4335" s="135">
        <v>21809</v>
      </c>
      <c r="AC4335" s="136">
        <v>22236</v>
      </c>
      <c r="AD4335" s="135">
        <v>22568</v>
      </c>
      <c r="AE4335" s="137">
        <v>21464</v>
      </c>
      <c r="AF4335" s="138">
        <v>22287</v>
      </c>
    </row>
    <row r="4336" spans="2:32">
      <c r="B4336" s="114">
        <v>4298</v>
      </c>
      <c r="C4336" s="115">
        <v>4298</v>
      </c>
      <c r="D4336" s="116">
        <v>180</v>
      </c>
      <c r="E4336" s="117">
        <v>6</v>
      </c>
      <c r="F4336" s="118">
        <v>29</v>
      </c>
      <c r="G4336" s="119" t="s">
        <v>487</v>
      </c>
      <c r="H4336" s="120">
        <v>6</v>
      </c>
      <c r="I4336" s="115">
        <v>28</v>
      </c>
      <c r="J4336" s="116" t="s">
        <v>487</v>
      </c>
      <c r="K4336" s="121">
        <v>2</v>
      </c>
      <c r="L4336" s="108"/>
      <c r="M4336" s="122">
        <v>14457</v>
      </c>
      <c r="N4336" s="123">
        <v>13706</v>
      </c>
      <c r="O4336" s="124">
        <v>15175</v>
      </c>
      <c r="P4336" s="123">
        <v>15104</v>
      </c>
      <c r="Q4336" s="124">
        <v>15614</v>
      </c>
      <c r="R4336" s="123">
        <v>16775</v>
      </c>
      <c r="S4336" s="124">
        <v>16214</v>
      </c>
      <c r="T4336" s="123">
        <v>15950</v>
      </c>
      <c r="U4336" s="124">
        <v>17268</v>
      </c>
      <c r="V4336" s="123">
        <v>17963</v>
      </c>
      <c r="W4336" s="124">
        <v>18368</v>
      </c>
      <c r="X4336" s="123">
        <v>20252</v>
      </c>
      <c r="Y4336" s="124">
        <v>19626</v>
      </c>
      <c r="Z4336" s="123">
        <v>19743</v>
      </c>
      <c r="AA4336" s="124">
        <v>20611</v>
      </c>
      <c r="AB4336" s="123">
        <v>21051</v>
      </c>
      <c r="AC4336" s="124">
        <v>21402</v>
      </c>
      <c r="AD4336" s="123">
        <v>21759</v>
      </c>
      <c r="AE4336" s="125">
        <v>20675</v>
      </c>
      <c r="AF4336" s="126">
        <v>21510</v>
      </c>
    </row>
    <row r="4337" spans="2:32">
      <c r="B4337" s="127">
        <v>4299</v>
      </c>
      <c r="C4337" s="128">
        <v>4299</v>
      </c>
      <c r="D4337" s="129">
        <v>180</v>
      </c>
      <c r="E4337" s="130">
        <v>6</v>
      </c>
      <c r="F4337" s="131">
        <v>29</v>
      </c>
      <c r="G4337" s="132" t="s">
        <v>487</v>
      </c>
      <c r="H4337" s="133">
        <v>6</v>
      </c>
      <c r="I4337" s="128">
        <v>28</v>
      </c>
      <c r="J4337" s="129" t="s">
        <v>487</v>
      </c>
      <c r="K4337" s="134">
        <v>3</v>
      </c>
      <c r="L4337" s="108"/>
      <c r="M4337" s="81">
        <v>14025</v>
      </c>
      <c r="N4337" s="135">
        <v>13333</v>
      </c>
      <c r="O4337" s="136">
        <v>14854</v>
      </c>
      <c r="P4337" s="135">
        <v>14774</v>
      </c>
      <c r="Q4337" s="136">
        <v>15231</v>
      </c>
      <c r="R4337" s="135">
        <v>16293</v>
      </c>
      <c r="S4337" s="136">
        <v>15757</v>
      </c>
      <c r="T4337" s="135">
        <v>15475</v>
      </c>
      <c r="U4337" s="136">
        <v>16850</v>
      </c>
      <c r="V4337" s="135">
        <v>17490</v>
      </c>
      <c r="W4337" s="136">
        <v>17887</v>
      </c>
      <c r="X4337" s="135">
        <v>19603</v>
      </c>
      <c r="Y4337" s="136">
        <v>18999</v>
      </c>
      <c r="Z4337" s="135">
        <v>19204</v>
      </c>
      <c r="AA4337" s="136">
        <v>20026</v>
      </c>
      <c r="AB4337" s="135">
        <v>20440</v>
      </c>
      <c r="AC4337" s="136">
        <v>20781</v>
      </c>
      <c r="AD4337" s="135">
        <v>21050</v>
      </c>
      <c r="AE4337" s="137">
        <v>19975</v>
      </c>
      <c r="AF4337" s="138">
        <v>20932</v>
      </c>
    </row>
    <row r="4338" spans="2:32">
      <c r="B4338" s="114">
        <v>4300</v>
      </c>
      <c r="C4338" s="115">
        <v>4300</v>
      </c>
      <c r="D4338" s="116">
        <v>180</v>
      </c>
      <c r="E4338" s="117">
        <v>6</v>
      </c>
      <c r="F4338" s="118">
        <v>29</v>
      </c>
      <c r="G4338" s="119" t="s">
        <v>487</v>
      </c>
      <c r="H4338" s="120">
        <v>6</v>
      </c>
      <c r="I4338" s="115">
        <v>28</v>
      </c>
      <c r="J4338" s="116" t="s">
        <v>487</v>
      </c>
      <c r="K4338" s="121">
        <v>4</v>
      </c>
      <c r="L4338" s="108"/>
      <c r="M4338" s="122">
        <v>13862</v>
      </c>
      <c r="N4338" s="123">
        <v>13132</v>
      </c>
      <c r="O4338" s="124">
        <v>14788</v>
      </c>
      <c r="P4338" s="123">
        <v>14642</v>
      </c>
      <c r="Q4338" s="124">
        <v>15041</v>
      </c>
      <c r="R4338" s="123">
        <v>16021</v>
      </c>
      <c r="S4338" s="124">
        <v>15424</v>
      </c>
      <c r="T4338" s="123">
        <v>15110</v>
      </c>
      <c r="U4338" s="124">
        <v>16604</v>
      </c>
      <c r="V4338" s="123">
        <v>17059</v>
      </c>
      <c r="W4338" s="124">
        <v>17431</v>
      </c>
      <c r="X4338" s="123">
        <v>18953</v>
      </c>
      <c r="Y4338" s="124">
        <v>18308</v>
      </c>
      <c r="Z4338" s="123">
        <v>18682</v>
      </c>
      <c r="AA4338" s="124">
        <v>19343</v>
      </c>
      <c r="AB4338" s="123">
        <v>19699</v>
      </c>
      <c r="AC4338" s="124">
        <v>20032</v>
      </c>
      <c r="AD4338" s="123">
        <v>20150</v>
      </c>
      <c r="AE4338" s="125">
        <v>19149</v>
      </c>
      <c r="AF4338" s="126">
        <v>20239</v>
      </c>
    </row>
    <row r="4339" spans="2:32">
      <c r="B4339" s="127">
        <v>4301</v>
      </c>
      <c r="C4339" s="128">
        <v>4301</v>
      </c>
      <c r="D4339" s="129">
        <v>180</v>
      </c>
      <c r="E4339" s="130">
        <v>6</v>
      </c>
      <c r="F4339" s="131">
        <v>29</v>
      </c>
      <c r="G4339" s="132" t="s">
        <v>487</v>
      </c>
      <c r="H4339" s="133">
        <v>6</v>
      </c>
      <c r="I4339" s="128">
        <v>28</v>
      </c>
      <c r="J4339" s="129" t="s">
        <v>487</v>
      </c>
      <c r="K4339" s="134">
        <v>5</v>
      </c>
      <c r="L4339" s="108"/>
      <c r="M4339" s="81">
        <v>13971</v>
      </c>
      <c r="N4339" s="135">
        <v>12866</v>
      </c>
      <c r="O4339" s="136">
        <v>14983</v>
      </c>
      <c r="P4339" s="135">
        <v>14767</v>
      </c>
      <c r="Q4339" s="136">
        <v>15122</v>
      </c>
      <c r="R4339" s="135">
        <v>16038</v>
      </c>
      <c r="S4339" s="136">
        <v>14961</v>
      </c>
      <c r="T4339" s="135">
        <v>14646</v>
      </c>
      <c r="U4339" s="136">
        <v>16544</v>
      </c>
      <c r="V4339" s="135">
        <v>16862</v>
      </c>
      <c r="W4339" s="136">
        <v>17139</v>
      </c>
      <c r="X4339" s="135">
        <v>18497</v>
      </c>
      <c r="Y4339" s="136">
        <v>17440</v>
      </c>
      <c r="Z4339" s="135">
        <v>18281</v>
      </c>
      <c r="AA4339" s="136">
        <v>18781</v>
      </c>
      <c r="AB4339" s="135">
        <v>19169</v>
      </c>
      <c r="AC4339" s="136">
        <v>19381</v>
      </c>
      <c r="AD4339" s="135">
        <v>19041</v>
      </c>
      <c r="AE4339" s="137">
        <v>18148</v>
      </c>
      <c r="AF4339" s="138">
        <v>19671</v>
      </c>
    </row>
    <row r="4340" spans="2:32">
      <c r="B4340" s="114">
        <v>4302</v>
      </c>
      <c r="C4340" s="115">
        <v>4302</v>
      </c>
      <c r="D4340" s="116">
        <v>180</v>
      </c>
      <c r="E4340" s="117">
        <v>6</v>
      </c>
      <c r="F4340" s="118">
        <v>29</v>
      </c>
      <c r="G4340" s="119" t="s">
        <v>487</v>
      </c>
      <c r="H4340" s="120">
        <v>6</v>
      </c>
      <c r="I4340" s="115">
        <v>28</v>
      </c>
      <c r="J4340" s="116" t="s">
        <v>487</v>
      </c>
      <c r="K4340" s="121">
        <v>6</v>
      </c>
      <c r="L4340" s="108"/>
      <c r="M4340" s="122">
        <v>14831</v>
      </c>
      <c r="N4340" s="123">
        <v>12961</v>
      </c>
      <c r="O4340" s="124">
        <v>15874</v>
      </c>
      <c r="P4340" s="123">
        <v>15589</v>
      </c>
      <c r="Q4340" s="124">
        <v>15890</v>
      </c>
      <c r="R4340" s="123">
        <v>16810</v>
      </c>
      <c r="S4340" s="124">
        <v>14955</v>
      </c>
      <c r="T4340" s="123">
        <v>14529</v>
      </c>
      <c r="U4340" s="124">
        <v>17157</v>
      </c>
      <c r="V4340" s="123">
        <v>17346</v>
      </c>
      <c r="W4340" s="124">
        <v>17504</v>
      </c>
      <c r="X4340" s="123">
        <v>18784</v>
      </c>
      <c r="Y4340" s="124">
        <v>16984</v>
      </c>
      <c r="Z4340" s="123">
        <v>18529</v>
      </c>
      <c r="AA4340" s="124">
        <v>18860</v>
      </c>
      <c r="AB4340" s="123">
        <v>19312</v>
      </c>
      <c r="AC4340" s="124">
        <v>19383</v>
      </c>
      <c r="AD4340" s="123">
        <v>18345</v>
      </c>
      <c r="AE4340" s="125">
        <v>17506</v>
      </c>
      <c r="AF4340" s="126">
        <v>19793</v>
      </c>
    </row>
    <row r="4341" spans="2:32">
      <c r="B4341" s="127">
        <v>4303</v>
      </c>
      <c r="C4341" s="128">
        <v>4303</v>
      </c>
      <c r="D4341" s="129">
        <v>180</v>
      </c>
      <c r="E4341" s="130">
        <v>6</v>
      </c>
      <c r="F4341" s="131">
        <v>29</v>
      </c>
      <c r="G4341" s="132" t="s">
        <v>487</v>
      </c>
      <c r="H4341" s="133">
        <v>6</v>
      </c>
      <c r="I4341" s="128">
        <v>28</v>
      </c>
      <c r="J4341" s="129" t="s">
        <v>487</v>
      </c>
      <c r="K4341" s="134">
        <v>7</v>
      </c>
      <c r="L4341" s="108"/>
      <c r="M4341" s="81">
        <v>16192</v>
      </c>
      <c r="N4341" s="135">
        <v>13348</v>
      </c>
      <c r="O4341" s="136">
        <v>17294</v>
      </c>
      <c r="P4341" s="135">
        <v>16783</v>
      </c>
      <c r="Q4341" s="136">
        <v>17045</v>
      </c>
      <c r="R4341" s="135">
        <v>18012</v>
      </c>
      <c r="S4341" s="136">
        <v>15318</v>
      </c>
      <c r="T4341" s="135">
        <v>14738</v>
      </c>
      <c r="U4341" s="136">
        <v>18389</v>
      </c>
      <c r="V4341" s="135">
        <v>18343</v>
      </c>
      <c r="W4341" s="136">
        <v>18377</v>
      </c>
      <c r="X4341" s="135">
        <v>19650</v>
      </c>
      <c r="Y4341" s="136">
        <v>16895</v>
      </c>
      <c r="Z4341" s="135">
        <v>19365</v>
      </c>
      <c r="AA4341" s="136">
        <v>19523</v>
      </c>
      <c r="AB4341" s="135">
        <v>19965</v>
      </c>
      <c r="AC4341" s="136">
        <v>20010</v>
      </c>
      <c r="AD4341" s="135">
        <v>18095</v>
      </c>
      <c r="AE4341" s="137">
        <v>17339</v>
      </c>
      <c r="AF4341" s="138">
        <v>20539</v>
      </c>
    </row>
    <row r="4342" spans="2:32">
      <c r="B4342" s="114">
        <v>4304</v>
      </c>
      <c r="C4342" s="115">
        <v>4304</v>
      </c>
      <c r="D4342" s="116">
        <v>180</v>
      </c>
      <c r="E4342" s="117">
        <v>6</v>
      </c>
      <c r="F4342" s="118">
        <v>29</v>
      </c>
      <c r="G4342" s="119" t="s">
        <v>487</v>
      </c>
      <c r="H4342" s="120">
        <v>6</v>
      </c>
      <c r="I4342" s="115">
        <v>28</v>
      </c>
      <c r="J4342" s="116" t="s">
        <v>487</v>
      </c>
      <c r="K4342" s="121">
        <v>8</v>
      </c>
      <c r="L4342" s="108"/>
      <c r="M4342" s="122">
        <v>17142</v>
      </c>
      <c r="N4342" s="123">
        <v>14034</v>
      </c>
      <c r="O4342" s="124">
        <v>18527</v>
      </c>
      <c r="P4342" s="123">
        <v>17800</v>
      </c>
      <c r="Q4342" s="124">
        <v>17930</v>
      </c>
      <c r="R4342" s="123">
        <v>18922</v>
      </c>
      <c r="S4342" s="124">
        <v>16148</v>
      </c>
      <c r="T4342" s="123">
        <v>15441</v>
      </c>
      <c r="U4342" s="124">
        <v>19595</v>
      </c>
      <c r="V4342" s="123">
        <v>19167</v>
      </c>
      <c r="W4342" s="124">
        <v>19345</v>
      </c>
      <c r="X4342" s="123">
        <v>20425</v>
      </c>
      <c r="Y4342" s="124">
        <v>17512</v>
      </c>
      <c r="Z4342" s="123">
        <v>20433</v>
      </c>
      <c r="AA4342" s="124">
        <v>20423</v>
      </c>
      <c r="AB4342" s="123">
        <v>20583</v>
      </c>
      <c r="AC4342" s="124">
        <v>20887</v>
      </c>
      <c r="AD4342" s="123">
        <v>18661</v>
      </c>
      <c r="AE4342" s="125">
        <v>17935</v>
      </c>
      <c r="AF4342" s="126">
        <v>21573</v>
      </c>
    </row>
    <row r="4343" spans="2:32">
      <c r="B4343" s="127">
        <v>4305</v>
      </c>
      <c r="C4343" s="128">
        <v>4305</v>
      </c>
      <c r="D4343" s="129">
        <v>180</v>
      </c>
      <c r="E4343" s="130">
        <v>6</v>
      </c>
      <c r="F4343" s="131">
        <v>29</v>
      </c>
      <c r="G4343" s="132" t="s">
        <v>487</v>
      </c>
      <c r="H4343" s="133">
        <v>6</v>
      </c>
      <c r="I4343" s="128">
        <v>28</v>
      </c>
      <c r="J4343" s="129" t="s">
        <v>487</v>
      </c>
      <c r="K4343" s="134">
        <v>9</v>
      </c>
      <c r="L4343" s="108"/>
      <c r="M4343" s="81">
        <v>17757</v>
      </c>
      <c r="N4343" s="135">
        <v>14958</v>
      </c>
      <c r="O4343" s="136">
        <v>19608</v>
      </c>
      <c r="P4343" s="135">
        <v>18532</v>
      </c>
      <c r="Q4343" s="136">
        <v>18433</v>
      </c>
      <c r="R4343" s="135">
        <v>19654</v>
      </c>
      <c r="S4343" s="136">
        <v>17001</v>
      </c>
      <c r="T4343" s="135">
        <v>16452</v>
      </c>
      <c r="U4343" s="136">
        <v>20676</v>
      </c>
      <c r="V4343" s="135">
        <v>19618</v>
      </c>
      <c r="W4343" s="136">
        <v>20135</v>
      </c>
      <c r="X4343" s="135">
        <v>21138</v>
      </c>
      <c r="Y4343" s="136">
        <v>18295</v>
      </c>
      <c r="Z4343" s="135">
        <v>21456</v>
      </c>
      <c r="AA4343" s="136">
        <v>21215</v>
      </c>
      <c r="AB4343" s="135">
        <v>20958</v>
      </c>
      <c r="AC4343" s="136">
        <v>21638</v>
      </c>
      <c r="AD4343" s="135">
        <v>19428</v>
      </c>
      <c r="AE4343" s="137">
        <v>18937</v>
      </c>
      <c r="AF4343" s="138">
        <v>22595</v>
      </c>
    </row>
    <row r="4344" spans="2:32">
      <c r="B4344" s="114">
        <v>4306</v>
      </c>
      <c r="C4344" s="115">
        <v>4306</v>
      </c>
      <c r="D4344" s="116">
        <v>180</v>
      </c>
      <c r="E4344" s="117">
        <v>6</v>
      </c>
      <c r="F4344" s="118">
        <v>29</v>
      </c>
      <c r="G4344" s="119" t="s">
        <v>487</v>
      </c>
      <c r="H4344" s="120">
        <v>6</v>
      </c>
      <c r="I4344" s="115">
        <v>28</v>
      </c>
      <c r="J4344" s="116" t="s">
        <v>487</v>
      </c>
      <c r="K4344" s="121">
        <v>10</v>
      </c>
      <c r="L4344" s="108"/>
      <c r="M4344" s="122">
        <v>18336</v>
      </c>
      <c r="N4344" s="123">
        <v>15650</v>
      </c>
      <c r="O4344" s="124">
        <v>20519</v>
      </c>
      <c r="P4344" s="123">
        <v>19139</v>
      </c>
      <c r="Q4344" s="124">
        <v>18928</v>
      </c>
      <c r="R4344" s="123">
        <v>20284</v>
      </c>
      <c r="S4344" s="124">
        <v>17640</v>
      </c>
      <c r="T4344" s="123">
        <v>17230</v>
      </c>
      <c r="U4344" s="124">
        <v>21696</v>
      </c>
      <c r="V4344" s="123">
        <v>20190</v>
      </c>
      <c r="W4344" s="124">
        <v>20857</v>
      </c>
      <c r="X4344" s="123">
        <v>21883</v>
      </c>
      <c r="Y4344" s="124">
        <v>19060</v>
      </c>
      <c r="Z4344" s="123">
        <v>22638</v>
      </c>
      <c r="AA4344" s="124">
        <v>22007</v>
      </c>
      <c r="AB4344" s="123">
        <v>21601</v>
      </c>
      <c r="AC4344" s="124">
        <v>22462</v>
      </c>
      <c r="AD4344" s="123">
        <v>20250</v>
      </c>
      <c r="AE4344" s="125">
        <v>19868</v>
      </c>
      <c r="AF4344" s="126">
        <v>23778</v>
      </c>
    </row>
    <row r="4345" spans="2:32">
      <c r="B4345" s="127">
        <v>4307</v>
      </c>
      <c r="C4345" s="128">
        <v>4307</v>
      </c>
      <c r="D4345" s="129">
        <v>180</v>
      </c>
      <c r="E4345" s="130">
        <v>6</v>
      </c>
      <c r="F4345" s="131">
        <v>29</v>
      </c>
      <c r="G4345" s="132" t="s">
        <v>487</v>
      </c>
      <c r="H4345" s="133">
        <v>6</v>
      </c>
      <c r="I4345" s="128">
        <v>28</v>
      </c>
      <c r="J4345" s="129" t="s">
        <v>487</v>
      </c>
      <c r="K4345" s="134">
        <v>11</v>
      </c>
      <c r="L4345" s="108"/>
      <c r="M4345" s="81">
        <v>18712</v>
      </c>
      <c r="N4345" s="135">
        <v>16268</v>
      </c>
      <c r="O4345" s="136">
        <v>21224</v>
      </c>
      <c r="P4345" s="135">
        <v>19679</v>
      </c>
      <c r="Q4345" s="136">
        <v>19305</v>
      </c>
      <c r="R4345" s="135">
        <v>20720</v>
      </c>
      <c r="S4345" s="136">
        <v>18065</v>
      </c>
      <c r="T4345" s="135">
        <v>17933</v>
      </c>
      <c r="U4345" s="136">
        <v>22458</v>
      </c>
      <c r="V4345" s="135">
        <v>20674</v>
      </c>
      <c r="W4345" s="136">
        <v>21528</v>
      </c>
      <c r="X4345" s="135">
        <v>22433</v>
      </c>
      <c r="Y4345" s="136">
        <v>19592</v>
      </c>
      <c r="Z4345" s="135">
        <v>23674</v>
      </c>
      <c r="AA4345" s="136">
        <v>22751</v>
      </c>
      <c r="AB4345" s="135">
        <v>22176</v>
      </c>
      <c r="AC4345" s="136">
        <v>23215</v>
      </c>
      <c r="AD4345" s="135">
        <v>20852</v>
      </c>
      <c r="AE4345" s="137">
        <v>20697</v>
      </c>
      <c r="AF4345" s="138">
        <v>24898</v>
      </c>
    </row>
    <row r="4346" spans="2:32">
      <c r="B4346" s="114">
        <v>4308</v>
      </c>
      <c r="C4346" s="115">
        <v>4308</v>
      </c>
      <c r="D4346" s="116">
        <v>180</v>
      </c>
      <c r="E4346" s="117">
        <v>6</v>
      </c>
      <c r="F4346" s="118">
        <v>29</v>
      </c>
      <c r="G4346" s="119" t="s">
        <v>487</v>
      </c>
      <c r="H4346" s="120">
        <v>6</v>
      </c>
      <c r="I4346" s="115">
        <v>28</v>
      </c>
      <c r="J4346" s="116" t="s">
        <v>487</v>
      </c>
      <c r="K4346" s="121">
        <v>12</v>
      </c>
      <c r="L4346" s="108"/>
      <c r="M4346" s="122">
        <v>19000</v>
      </c>
      <c r="N4346" s="123">
        <v>16797</v>
      </c>
      <c r="O4346" s="124">
        <v>21708</v>
      </c>
      <c r="P4346" s="123">
        <v>20089</v>
      </c>
      <c r="Q4346" s="124">
        <v>19728</v>
      </c>
      <c r="R4346" s="123">
        <v>21012</v>
      </c>
      <c r="S4346" s="124">
        <v>18369</v>
      </c>
      <c r="T4346" s="123">
        <v>18522</v>
      </c>
      <c r="U4346" s="124">
        <v>22978</v>
      </c>
      <c r="V4346" s="123">
        <v>21173</v>
      </c>
      <c r="W4346" s="124">
        <v>22005</v>
      </c>
      <c r="X4346" s="123">
        <v>22787</v>
      </c>
      <c r="Y4346" s="124">
        <v>19972</v>
      </c>
      <c r="Z4346" s="123">
        <v>24439</v>
      </c>
      <c r="AA4346" s="124">
        <v>23274</v>
      </c>
      <c r="AB4346" s="123">
        <v>22760</v>
      </c>
      <c r="AC4346" s="124">
        <v>23765</v>
      </c>
      <c r="AD4346" s="123">
        <v>21254</v>
      </c>
      <c r="AE4346" s="125">
        <v>21369</v>
      </c>
      <c r="AF4346" s="126">
        <v>25754</v>
      </c>
    </row>
    <row r="4347" spans="2:32">
      <c r="B4347" s="127">
        <v>4309</v>
      </c>
      <c r="C4347" s="128">
        <v>4309</v>
      </c>
      <c r="D4347" s="129">
        <v>180</v>
      </c>
      <c r="E4347" s="130">
        <v>6</v>
      </c>
      <c r="F4347" s="131">
        <v>29</v>
      </c>
      <c r="G4347" s="132" t="s">
        <v>487</v>
      </c>
      <c r="H4347" s="133">
        <v>6</v>
      </c>
      <c r="I4347" s="128">
        <v>28</v>
      </c>
      <c r="J4347" s="129" t="s">
        <v>487</v>
      </c>
      <c r="K4347" s="134">
        <v>13</v>
      </c>
      <c r="L4347" s="108"/>
      <c r="M4347" s="81">
        <v>19226</v>
      </c>
      <c r="N4347" s="135">
        <v>17120</v>
      </c>
      <c r="O4347" s="136">
        <v>22138</v>
      </c>
      <c r="P4347" s="135">
        <v>20492</v>
      </c>
      <c r="Q4347" s="136">
        <v>20020</v>
      </c>
      <c r="R4347" s="135">
        <v>21250</v>
      </c>
      <c r="S4347" s="136">
        <v>18566</v>
      </c>
      <c r="T4347" s="135">
        <v>18868</v>
      </c>
      <c r="U4347" s="136">
        <v>23410</v>
      </c>
      <c r="V4347" s="135">
        <v>21476</v>
      </c>
      <c r="W4347" s="136">
        <v>22455</v>
      </c>
      <c r="X4347" s="135">
        <v>23052</v>
      </c>
      <c r="Y4347" s="136">
        <v>20201</v>
      </c>
      <c r="Z4347" s="135">
        <v>25213</v>
      </c>
      <c r="AA4347" s="136">
        <v>23743</v>
      </c>
      <c r="AB4347" s="135">
        <v>23074</v>
      </c>
      <c r="AC4347" s="136">
        <v>24248</v>
      </c>
      <c r="AD4347" s="135">
        <v>21485</v>
      </c>
      <c r="AE4347" s="137">
        <v>21765</v>
      </c>
      <c r="AF4347" s="138">
        <v>26678</v>
      </c>
    </row>
    <row r="4348" spans="2:32">
      <c r="B4348" s="114">
        <v>4310</v>
      </c>
      <c r="C4348" s="115">
        <v>4310</v>
      </c>
      <c r="D4348" s="116">
        <v>180</v>
      </c>
      <c r="E4348" s="117">
        <v>6</v>
      </c>
      <c r="F4348" s="118">
        <v>29</v>
      </c>
      <c r="G4348" s="119" t="s">
        <v>487</v>
      </c>
      <c r="H4348" s="120">
        <v>6</v>
      </c>
      <c r="I4348" s="115">
        <v>28</v>
      </c>
      <c r="J4348" s="116" t="s">
        <v>487</v>
      </c>
      <c r="K4348" s="121">
        <v>14</v>
      </c>
      <c r="L4348" s="108"/>
      <c r="M4348" s="122">
        <v>19324</v>
      </c>
      <c r="N4348" s="123">
        <v>17344</v>
      </c>
      <c r="O4348" s="124">
        <v>22358</v>
      </c>
      <c r="P4348" s="123">
        <v>20740</v>
      </c>
      <c r="Q4348" s="124">
        <v>20184</v>
      </c>
      <c r="R4348" s="123">
        <v>21380</v>
      </c>
      <c r="S4348" s="124">
        <v>18669</v>
      </c>
      <c r="T4348" s="123">
        <v>19104</v>
      </c>
      <c r="U4348" s="124">
        <v>23588</v>
      </c>
      <c r="V4348" s="123">
        <v>21631</v>
      </c>
      <c r="W4348" s="124">
        <v>22678</v>
      </c>
      <c r="X4348" s="123">
        <v>23158</v>
      </c>
      <c r="Y4348" s="124">
        <v>20289</v>
      </c>
      <c r="Z4348" s="123">
        <v>25529</v>
      </c>
      <c r="AA4348" s="124">
        <v>23943</v>
      </c>
      <c r="AB4348" s="123">
        <v>23206</v>
      </c>
      <c r="AC4348" s="124">
        <v>24435</v>
      </c>
      <c r="AD4348" s="123">
        <v>21567</v>
      </c>
      <c r="AE4348" s="125">
        <v>21988</v>
      </c>
      <c r="AF4348" s="126">
        <v>27175</v>
      </c>
    </row>
    <row r="4349" spans="2:32">
      <c r="B4349" s="127">
        <v>4311</v>
      </c>
      <c r="C4349" s="128">
        <v>4311</v>
      </c>
      <c r="D4349" s="129">
        <v>180</v>
      </c>
      <c r="E4349" s="130">
        <v>6</v>
      </c>
      <c r="F4349" s="131">
        <v>29</v>
      </c>
      <c r="G4349" s="132" t="s">
        <v>487</v>
      </c>
      <c r="H4349" s="133">
        <v>6</v>
      </c>
      <c r="I4349" s="128">
        <v>28</v>
      </c>
      <c r="J4349" s="129" t="s">
        <v>487</v>
      </c>
      <c r="K4349" s="134">
        <v>15</v>
      </c>
      <c r="L4349" s="108"/>
      <c r="M4349" s="81">
        <v>19448</v>
      </c>
      <c r="N4349" s="135">
        <v>17675</v>
      </c>
      <c r="O4349" s="136">
        <v>22687</v>
      </c>
      <c r="P4349" s="135">
        <v>21034</v>
      </c>
      <c r="Q4349" s="136">
        <v>20416</v>
      </c>
      <c r="R4349" s="135">
        <v>21477</v>
      </c>
      <c r="S4349" s="136">
        <v>18849</v>
      </c>
      <c r="T4349" s="135">
        <v>19434</v>
      </c>
      <c r="U4349" s="136">
        <v>23884</v>
      </c>
      <c r="V4349" s="135">
        <v>21849</v>
      </c>
      <c r="W4349" s="136">
        <v>22953</v>
      </c>
      <c r="X4349" s="135">
        <v>23232</v>
      </c>
      <c r="Y4349" s="136">
        <v>20460</v>
      </c>
      <c r="Z4349" s="135">
        <v>25937</v>
      </c>
      <c r="AA4349" s="136">
        <v>24189</v>
      </c>
      <c r="AB4349" s="135">
        <v>23393</v>
      </c>
      <c r="AC4349" s="136">
        <v>24682</v>
      </c>
      <c r="AD4349" s="135">
        <v>21727</v>
      </c>
      <c r="AE4349" s="137">
        <v>22315</v>
      </c>
      <c r="AF4349" s="138">
        <v>27762</v>
      </c>
    </row>
    <row r="4350" spans="2:32">
      <c r="B4350" s="114">
        <v>4312</v>
      </c>
      <c r="C4350" s="115">
        <v>4312</v>
      </c>
      <c r="D4350" s="116">
        <v>180</v>
      </c>
      <c r="E4350" s="117">
        <v>6</v>
      </c>
      <c r="F4350" s="118">
        <v>29</v>
      </c>
      <c r="G4350" s="119" t="s">
        <v>487</v>
      </c>
      <c r="H4350" s="120">
        <v>6</v>
      </c>
      <c r="I4350" s="115">
        <v>28</v>
      </c>
      <c r="J4350" s="116" t="s">
        <v>487</v>
      </c>
      <c r="K4350" s="121">
        <v>16</v>
      </c>
      <c r="L4350" s="108"/>
      <c r="M4350" s="122">
        <v>19715</v>
      </c>
      <c r="N4350" s="123">
        <v>18179</v>
      </c>
      <c r="O4350" s="124">
        <v>23034</v>
      </c>
      <c r="P4350" s="123">
        <v>21380</v>
      </c>
      <c r="Q4350" s="124">
        <v>20747</v>
      </c>
      <c r="R4350" s="123">
        <v>21682</v>
      </c>
      <c r="S4350" s="124">
        <v>19165</v>
      </c>
      <c r="T4350" s="123">
        <v>19920</v>
      </c>
      <c r="U4350" s="124">
        <v>24172</v>
      </c>
      <c r="V4350" s="123">
        <v>22122</v>
      </c>
      <c r="W4350" s="124">
        <v>23196</v>
      </c>
      <c r="X4350" s="123">
        <v>23354</v>
      </c>
      <c r="Y4350" s="124">
        <v>20688</v>
      </c>
      <c r="Z4350" s="123">
        <v>26384</v>
      </c>
      <c r="AA4350" s="124">
        <v>24359</v>
      </c>
      <c r="AB4350" s="123">
        <v>23574</v>
      </c>
      <c r="AC4350" s="124">
        <v>24815</v>
      </c>
      <c r="AD4350" s="123">
        <v>21919</v>
      </c>
      <c r="AE4350" s="125">
        <v>22746</v>
      </c>
      <c r="AF4350" s="126">
        <v>28343</v>
      </c>
    </row>
    <row r="4351" spans="2:32">
      <c r="B4351" s="127">
        <v>4313</v>
      </c>
      <c r="C4351" s="128">
        <v>4313</v>
      </c>
      <c r="D4351" s="129">
        <v>180</v>
      </c>
      <c r="E4351" s="130">
        <v>6</v>
      </c>
      <c r="F4351" s="131">
        <v>29</v>
      </c>
      <c r="G4351" s="132" t="s">
        <v>487</v>
      </c>
      <c r="H4351" s="133">
        <v>6</v>
      </c>
      <c r="I4351" s="128">
        <v>28</v>
      </c>
      <c r="J4351" s="129" t="s">
        <v>487</v>
      </c>
      <c r="K4351" s="134">
        <v>17</v>
      </c>
      <c r="L4351" s="108"/>
      <c r="M4351" s="81">
        <v>19940</v>
      </c>
      <c r="N4351" s="135">
        <v>18876</v>
      </c>
      <c r="O4351" s="136">
        <v>23427</v>
      </c>
      <c r="P4351" s="135">
        <v>21785</v>
      </c>
      <c r="Q4351" s="136">
        <v>21208</v>
      </c>
      <c r="R4351" s="135">
        <v>21901</v>
      </c>
      <c r="S4351" s="136">
        <v>19679</v>
      </c>
      <c r="T4351" s="135">
        <v>20660</v>
      </c>
      <c r="U4351" s="136">
        <v>24650</v>
      </c>
      <c r="V4351" s="135">
        <v>22575</v>
      </c>
      <c r="W4351" s="136">
        <v>23690</v>
      </c>
      <c r="X4351" s="135">
        <v>23665</v>
      </c>
      <c r="Y4351" s="136">
        <v>21187</v>
      </c>
      <c r="Z4351" s="135">
        <v>26880</v>
      </c>
      <c r="AA4351" s="136">
        <v>24888</v>
      </c>
      <c r="AB4351" s="135">
        <v>23987</v>
      </c>
      <c r="AC4351" s="136">
        <v>25344</v>
      </c>
      <c r="AD4351" s="135">
        <v>22431</v>
      </c>
      <c r="AE4351" s="137">
        <v>23551</v>
      </c>
      <c r="AF4351" s="138">
        <v>28992</v>
      </c>
    </row>
    <row r="4352" spans="2:32">
      <c r="B4352" s="114">
        <v>4314</v>
      </c>
      <c r="C4352" s="115">
        <v>4314</v>
      </c>
      <c r="D4352" s="116">
        <v>180</v>
      </c>
      <c r="E4352" s="117">
        <v>6</v>
      </c>
      <c r="F4352" s="118">
        <v>29</v>
      </c>
      <c r="G4352" s="119" t="s">
        <v>487</v>
      </c>
      <c r="H4352" s="120">
        <v>6</v>
      </c>
      <c r="I4352" s="115">
        <v>28</v>
      </c>
      <c r="J4352" s="116" t="s">
        <v>487</v>
      </c>
      <c r="K4352" s="121">
        <v>18</v>
      </c>
      <c r="L4352" s="108"/>
      <c r="M4352" s="122">
        <v>19947</v>
      </c>
      <c r="N4352" s="123">
        <v>19158</v>
      </c>
      <c r="O4352" s="124">
        <v>23586</v>
      </c>
      <c r="P4352" s="123">
        <v>22122</v>
      </c>
      <c r="Q4352" s="124">
        <v>21504</v>
      </c>
      <c r="R4352" s="123">
        <v>22114</v>
      </c>
      <c r="S4352" s="124">
        <v>20187</v>
      </c>
      <c r="T4352" s="123">
        <v>21222</v>
      </c>
      <c r="U4352" s="124">
        <v>25024</v>
      </c>
      <c r="V4352" s="123">
        <v>22953</v>
      </c>
      <c r="W4352" s="124">
        <v>24345</v>
      </c>
      <c r="X4352" s="123">
        <v>24107</v>
      </c>
      <c r="Y4352" s="124">
        <v>22009</v>
      </c>
      <c r="Z4352" s="123">
        <v>27349</v>
      </c>
      <c r="AA4352" s="124">
        <v>25702</v>
      </c>
      <c r="AB4352" s="123">
        <v>24520</v>
      </c>
      <c r="AC4352" s="124">
        <v>26199</v>
      </c>
      <c r="AD4352" s="123">
        <v>23351</v>
      </c>
      <c r="AE4352" s="125">
        <v>24405</v>
      </c>
      <c r="AF4352" s="126">
        <v>29556</v>
      </c>
    </row>
    <row r="4353" spans="2:32">
      <c r="B4353" s="127">
        <v>4315</v>
      </c>
      <c r="C4353" s="128">
        <v>4315</v>
      </c>
      <c r="D4353" s="129">
        <v>180</v>
      </c>
      <c r="E4353" s="130">
        <v>6</v>
      </c>
      <c r="F4353" s="131">
        <v>29</v>
      </c>
      <c r="G4353" s="132" t="s">
        <v>487</v>
      </c>
      <c r="H4353" s="133">
        <v>6</v>
      </c>
      <c r="I4353" s="128">
        <v>28</v>
      </c>
      <c r="J4353" s="129" t="s">
        <v>487</v>
      </c>
      <c r="K4353" s="134">
        <v>19</v>
      </c>
      <c r="L4353" s="108"/>
      <c r="M4353" s="81">
        <v>19793</v>
      </c>
      <c r="N4353" s="135">
        <v>19241</v>
      </c>
      <c r="O4353" s="136">
        <v>23491</v>
      </c>
      <c r="P4353" s="135">
        <v>22166</v>
      </c>
      <c r="Q4353" s="136">
        <v>21563</v>
      </c>
      <c r="R4353" s="135">
        <v>22132</v>
      </c>
      <c r="S4353" s="136">
        <v>20207</v>
      </c>
      <c r="T4353" s="135">
        <v>21435</v>
      </c>
      <c r="U4353" s="136">
        <v>25119</v>
      </c>
      <c r="V4353" s="135">
        <v>23158</v>
      </c>
      <c r="W4353" s="136">
        <v>24678</v>
      </c>
      <c r="X4353" s="135">
        <v>24489</v>
      </c>
      <c r="Y4353" s="136">
        <v>22430</v>
      </c>
      <c r="Z4353" s="135">
        <v>27373</v>
      </c>
      <c r="AA4353" s="136">
        <v>26243</v>
      </c>
      <c r="AB4353" s="135">
        <v>25107</v>
      </c>
      <c r="AC4353" s="136">
        <v>26737</v>
      </c>
      <c r="AD4353" s="135">
        <v>23961</v>
      </c>
      <c r="AE4353" s="137">
        <v>25034</v>
      </c>
      <c r="AF4353" s="138">
        <v>29493</v>
      </c>
    </row>
    <row r="4354" spans="2:32">
      <c r="B4354" s="114">
        <v>4316</v>
      </c>
      <c r="C4354" s="115">
        <v>4316</v>
      </c>
      <c r="D4354" s="116">
        <v>180</v>
      </c>
      <c r="E4354" s="117">
        <v>6</v>
      </c>
      <c r="F4354" s="118">
        <v>29</v>
      </c>
      <c r="G4354" s="119" t="s">
        <v>487</v>
      </c>
      <c r="H4354" s="120">
        <v>6</v>
      </c>
      <c r="I4354" s="115">
        <v>28</v>
      </c>
      <c r="J4354" s="116" t="s">
        <v>487</v>
      </c>
      <c r="K4354" s="121">
        <v>20</v>
      </c>
      <c r="L4354" s="108"/>
      <c r="M4354" s="122">
        <v>19443</v>
      </c>
      <c r="N4354" s="123">
        <v>19001</v>
      </c>
      <c r="O4354" s="124">
        <v>23221</v>
      </c>
      <c r="P4354" s="123">
        <v>21922</v>
      </c>
      <c r="Q4354" s="124">
        <v>21257</v>
      </c>
      <c r="R4354" s="123">
        <v>21918</v>
      </c>
      <c r="S4354" s="124">
        <v>20026</v>
      </c>
      <c r="T4354" s="123">
        <v>21259</v>
      </c>
      <c r="U4354" s="124">
        <v>25017</v>
      </c>
      <c r="V4354" s="123">
        <v>23139</v>
      </c>
      <c r="W4354" s="124">
        <v>24701</v>
      </c>
      <c r="X4354" s="123">
        <v>24680</v>
      </c>
      <c r="Y4354" s="124">
        <v>22679</v>
      </c>
      <c r="Z4354" s="123">
        <v>27273</v>
      </c>
      <c r="AA4354" s="124">
        <v>26528</v>
      </c>
      <c r="AB4354" s="123">
        <v>25504</v>
      </c>
      <c r="AC4354" s="124">
        <v>27149</v>
      </c>
      <c r="AD4354" s="123">
        <v>24424</v>
      </c>
      <c r="AE4354" s="125">
        <v>25298</v>
      </c>
      <c r="AF4354" s="126">
        <v>29169</v>
      </c>
    </row>
    <row r="4355" spans="2:32">
      <c r="B4355" s="127">
        <v>4317</v>
      </c>
      <c r="C4355" s="128">
        <v>4317</v>
      </c>
      <c r="D4355" s="129">
        <v>180</v>
      </c>
      <c r="E4355" s="130">
        <v>6</v>
      </c>
      <c r="F4355" s="131">
        <v>29</v>
      </c>
      <c r="G4355" s="132" t="s">
        <v>487</v>
      </c>
      <c r="H4355" s="133">
        <v>6</v>
      </c>
      <c r="I4355" s="128">
        <v>28</v>
      </c>
      <c r="J4355" s="129" t="s">
        <v>487</v>
      </c>
      <c r="K4355" s="134">
        <v>21</v>
      </c>
      <c r="L4355" s="108"/>
      <c r="M4355" s="81">
        <v>18422</v>
      </c>
      <c r="N4355" s="135">
        <v>18564</v>
      </c>
      <c r="O4355" s="136">
        <v>22344</v>
      </c>
      <c r="P4355" s="135">
        <v>21089</v>
      </c>
      <c r="Q4355" s="136">
        <v>20371</v>
      </c>
      <c r="R4355" s="135">
        <v>21052</v>
      </c>
      <c r="S4355" s="136">
        <v>19568</v>
      </c>
      <c r="T4355" s="135">
        <v>21016</v>
      </c>
      <c r="U4355" s="136">
        <v>24415</v>
      </c>
      <c r="V4355" s="135">
        <v>22597</v>
      </c>
      <c r="W4355" s="136">
        <v>24320</v>
      </c>
      <c r="X4355" s="135">
        <v>24325</v>
      </c>
      <c r="Y4355" s="136">
        <v>22742</v>
      </c>
      <c r="Z4355" s="135">
        <v>26867</v>
      </c>
      <c r="AA4355" s="136">
        <v>26468</v>
      </c>
      <c r="AB4355" s="135">
        <v>25420</v>
      </c>
      <c r="AC4355" s="136">
        <v>27188</v>
      </c>
      <c r="AD4355" s="135">
        <v>24768</v>
      </c>
      <c r="AE4355" s="137">
        <v>25636</v>
      </c>
      <c r="AF4355" s="138">
        <v>28682</v>
      </c>
    </row>
    <row r="4356" spans="2:32">
      <c r="B4356" s="114">
        <v>4318</v>
      </c>
      <c r="C4356" s="115">
        <v>4318</v>
      </c>
      <c r="D4356" s="116">
        <v>180</v>
      </c>
      <c r="E4356" s="117">
        <v>6</v>
      </c>
      <c r="F4356" s="118">
        <v>29</v>
      </c>
      <c r="G4356" s="119" t="s">
        <v>487</v>
      </c>
      <c r="H4356" s="120">
        <v>6</v>
      </c>
      <c r="I4356" s="115">
        <v>28</v>
      </c>
      <c r="J4356" s="116" t="s">
        <v>487</v>
      </c>
      <c r="K4356" s="121">
        <v>22</v>
      </c>
      <c r="L4356" s="108"/>
      <c r="M4356" s="122">
        <v>17492</v>
      </c>
      <c r="N4356" s="123">
        <v>17875</v>
      </c>
      <c r="O4356" s="124">
        <v>21278</v>
      </c>
      <c r="P4356" s="123">
        <v>20136</v>
      </c>
      <c r="Q4356" s="124">
        <v>19540</v>
      </c>
      <c r="R4356" s="123">
        <v>20220</v>
      </c>
      <c r="S4356" s="124">
        <v>19134</v>
      </c>
      <c r="T4356" s="123">
        <v>20435</v>
      </c>
      <c r="U4356" s="124">
        <v>23543</v>
      </c>
      <c r="V4356" s="123">
        <v>21975</v>
      </c>
      <c r="W4356" s="124">
        <v>23648</v>
      </c>
      <c r="X4356" s="123">
        <v>23807</v>
      </c>
      <c r="Y4356" s="124">
        <v>22650</v>
      </c>
      <c r="Z4356" s="123">
        <v>26083</v>
      </c>
      <c r="AA4356" s="124">
        <v>25975</v>
      </c>
      <c r="AB4356" s="123">
        <v>25089</v>
      </c>
      <c r="AC4356" s="124">
        <v>26785</v>
      </c>
      <c r="AD4356" s="123">
        <v>24839</v>
      </c>
      <c r="AE4356" s="125">
        <v>25387</v>
      </c>
      <c r="AF4356" s="126">
        <v>27973</v>
      </c>
    </row>
    <row r="4357" spans="2:32">
      <c r="B4357" s="127">
        <v>4319</v>
      </c>
      <c r="C4357" s="128">
        <v>4319</v>
      </c>
      <c r="D4357" s="129">
        <v>180</v>
      </c>
      <c r="E4357" s="130">
        <v>6</v>
      </c>
      <c r="F4357" s="131">
        <v>29</v>
      </c>
      <c r="G4357" s="132" t="s">
        <v>487</v>
      </c>
      <c r="H4357" s="133">
        <v>6</v>
      </c>
      <c r="I4357" s="128">
        <v>28</v>
      </c>
      <c r="J4357" s="129" t="s">
        <v>487</v>
      </c>
      <c r="K4357" s="134">
        <v>23</v>
      </c>
      <c r="L4357" s="108"/>
      <c r="M4357" s="81">
        <v>16040</v>
      </c>
      <c r="N4357" s="135">
        <v>16768</v>
      </c>
      <c r="O4357" s="136">
        <v>19657</v>
      </c>
      <c r="P4357" s="135">
        <v>18633</v>
      </c>
      <c r="Q4357" s="136">
        <v>18138</v>
      </c>
      <c r="R4357" s="135">
        <v>18720</v>
      </c>
      <c r="S4357" s="136">
        <v>18146</v>
      </c>
      <c r="T4357" s="135">
        <v>19303</v>
      </c>
      <c r="U4357" s="136">
        <v>21977</v>
      </c>
      <c r="V4357" s="135">
        <v>20640</v>
      </c>
      <c r="W4357" s="136">
        <v>22207</v>
      </c>
      <c r="X4357" s="135">
        <v>22402</v>
      </c>
      <c r="Y4357" s="136">
        <v>21755</v>
      </c>
      <c r="Z4357" s="135">
        <v>24570</v>
      </c>
      <c r="AA4357" s="136">
        <v>24588</v>
      </c>
      <c r="AB4357" s="135">
        <v>23837</v>
      </c>
      <c r="AC4357" s="136">
        <v>25425</v>
      </c>
      <c r="AD4357" s="135">
        <v>24002</v>
      </c>
      <c r="AE4357" s="137">
        <v>24293</v>
      </c>
      <c r="AF4357" s="138">
        <v>26411</v>
      </c>
    </row>
    <row r="4358" spans="2:32">
      <c r="B4358" s="114">
        <v>4320</v>
      </c>
      <c r="C4358" s="115">
        <v>4320</v>
      </c>
      <c r="D4358" s="116">
        <v>180</v>
      </c>
      <c r="E4358" s="117">
        <v>6</v>
      </c>
      <c r="F4358" s="118">
        <v>29</v>
      </c>
      <c r="G4358" s="119" t="s">
        <v>487</v>
      </c>
      <c r="H4358" s="120">
        <v>6</v>
      </c>
      <c r="I4358" s="115">
        <v>28</v>
      </c>
      <c r="J4358" s="116" t="s">
        <v>487</v>
      </c>
      <c r="K4358" s="121">
        <v>24</v>
      </c>
      <c r="L4358" s="108"/>
      <c r="M4358" s="122">
        <v>14733</v>
      </c>
      <c r="N4358" s="123">
        <v>15649</v>
      </c>
      <c r="O4358" s="124">
        <v>18109</v>
      </c>
      <c r="P4358" s="123">
        <v>17223</v>
      </c>
      <c r="Q4358" s="124">
        <v>16878</v>
      </c>
      <c r="R4358" s="123">
        <v>17258</v>
      </c>
      <c r="S4358" s="124">
        <v>17100</v>
      </c>
      <c r="T4358" s="123">
        <v>18129</v>
      </c>
      <c r="U4358" s="124">
        <v>20396</v>
      </c>
      <c r="V4358" s="123">
        <v>19390</v>
      </c>
      <c r="W4358" s="124">
        <v>20770</v>
      </c>
      <c r="X4358" s="123">
        <v>20956</v>
      </c>
      <c r="Y4358" s="124">
        <v>20740</v>
      </c>
      <c r="Z4358" s="123">
        <v>22894</v>
      </c>
      <c r="AA4358" s="124">
        <v>23165</v>
      </c>
      <c r="AB4358" s="123">
        <v>22628</v>
      </c>
      <c r="AC4358" s="124">
        <v>24001</v>
      </c>
      <c r="AD4358" s="123">
        <v>23017</v>
      </c>
      <c r="AE4358" s="125">
        <v>23112</v>
      </c>
      <c r="AF4358" s="126">
        <v>24758</v>
      </c>
    </row>
    <row r="4359" spans="2:32">
      <c r="B4359" s="127">
        <v>4321</v>
      </c>
      <c r="C4359" s="128">
        <v>4321</v>
      </c>
      <c r="D4359" s="129">
        <v>181</v>
      </c>
      <c r="E4359" s="130">
        <v>6</v>
      </c>
      <c r="F4359" s="131">
        <v>30</v>
      </c>
      <c r="G4359" s="132" t="s">
        <v>487</v>
      </c>
      <c r="H4359" s="133">
        <v>6</v>
      </c>
      <c r="I4359" s="128">
        <v>29</v>
      </c>
      <c r="J4359" s="129" t="s">
        <v>487</v>
      </c>
      <c r="K4359" s="134">
        <v>1</v>
      </c>
      <c r="L4359" s="108"/>
      <c r="M4359" s="81">
        <v>14025</v>
      </c>
      <c r="N4359" s="135">
        <v>15074</v>
      </c>
      <c r="O4359" s="136">
        <v>15606</v>
      </c>
      <c r="P4359" s="135">
        <v>15904</v>
      </c>
      <c r="Q4359" s="136">
        <v>15909</v>
      </c>
      <c r="R4359" s="135">
        <v>16316</v>
      </c>
      <c r="S4359" s="136">
        <v>16110</v>
      </c>
      <c r="T4359" s="135">
        <v>17418</v>
      </c>
      <c r="U4359" s="136">
        <v>17812</v>
      </c>
      <c r="V4359" s="135">
        <v>18474</v>
      </c>
      <c r="W4359" s="136">
        <v>19524</v>
      </c>
      <c r="X4359" s="135">
        <v>19713</v>
      </c>
      <c r="Y4359" s="136">
        <v>19231</v>
      </c>
      <c r="Z4359" s="135">
        <v>20886</v>
      </c>
      <c r="AA4359" s="136">
        <v>21367</v>
      </c>
      <c r="AB4359" s="135">
        <v>21815</v>
      </c>
      <c r="AC4359" s="136">
        <v>22772</v>
      </c>
      <c r="AD4359" s="135">
        <v>21228</v>
      </c>
      <c r="AE4359" s="137">
        <v>22064</v>
      </c>
      <c r="AF4359" s="138">
        <v>22812</v>
      </c>
    </row>
    <row r="4360" spans="2:32">
      <c r="B4360" s="114">
        <v>4322</v>
      </c>
      <c r="C4360" s="115">
        <v>4322</v>
      </c>
      <c r="D4360" s="116">
        <v>181</v>
      </c>
      <c r="E4360" s="117">
        <v>6</v>
      </c>
      <c r="F4360" s="118">
        <v>30</v>
      </c>
      <c r="G4360" s="119" t="s">
        <v>487</v>
      </c>
      <c r="H4360" s="120">
        <v>6</v>
      </c>
      <c r="I4360" s="115">
        <v>29</v>
      </c>
      <c r="J4360" s="116" t="s">
        <v>487</v>
      </c>
      <c r="K4360" s="121">
        <v>2</v>
      </c>
      <c r="L4360" s="108"/>
      <c r="M4360" s="122">
        <v>13502</v>
      </c>
      <c r="N4360" s="123">
        <v>14577</v>
      </c>
      <c r="O4360" s="124">
        <v>15084</v>
      </c>
      <c r="P4360" s="123">
        <v>15344</v>
      </c>
      <c r="Q4360" s="124">
        <v>15318</v>
      </c>
      <c r="R4360" s="123">
        <v>15722</v>
      </c>
      <c r="S4360" s="124">
        <v>15523</v>
      </c>
      <c r="T4360" s="123">
        <v>16821</v>
      </c>
      <c r="U4360" s="124">
        <v>17141</v>
      </c>
      <c r="V4360" s="123">
        <v>17760</v>
      </c>
      <c r="W4360" s="124">
        <v>18752</v>
      </c>
      <c r="X4360" s="123">
        <v>19001</v>
      </c>
      <c r="Y4360" s="124">
        <v>18528</v>
      </c>
      <c r="Z4360" s="123">
        <v>20157</v>
      </c>
      <c r="AA4360" s="124">
        <v>20623</v>
      </c>
      <c r="AB4360" s="123">
        <v>20994</v>
      </c>
      <c r="AC4360" s="124">
        <v>21866</v>
      </c>
      <c r="AD4360" s="123">
        <v>20448</v>
      </c>
      <c r="AE4360" s="125">
        <v>21293</v>
      </c>
      <c r="AF4360" s="126">
        <v>22025</v>
      </c>
    </row>
    <row r="4361" spans="2:32">
      <c r="B4361" s="127">
        <v>4323</v>
      </c>
      <c r="C4361" s="128">
        <v>4323</v>
      </c>
      <c r="D4361" s="129">
        <v>181</v>
      </c>
      <c r="E4361" s="130">
        <v>6</v>
      </c>
      <c r="F4361" s="131">
        <v>30</v>
      </c>
      <c r="G4361" s="132" t="s">
        <v>487</v>
      </c>
      <c r="H4361" s="133">
        <v>6</v>
      </c>
      <c r="I4361" s="128">
        <v>29</v>
      </c>
      <c r="J4361" s="129" t="s">
        <v>487</v>
      </c>
      <c r="K4361" s="134">
        <v>3</v>
      </c>
      <c r="L4361" s="108"/>
      <c r="M4361" s="81">
        <v>13151</v>
      </c>
      <c r="N4361" s="135">
        <v>14271</v>
      </c>
      <c r="O4361" s="136">
        <v>14741</v>
      </c>
      <c r="P4361" s="135">
        <v>14986</v>
      </c>
      <c r="Q4361" s="136">
        <v>14985</v>
      </c>
      <c r="R4361" s="135">
        <v>15286</v>
      </c>
      <c r="S4361" s="136">
        <v>15072</v>
      </c>
      <c r="T4361" s="135">
        <v>16438</v>
      </c>
      <c r="U4361" s="136">
        <v>16728</v>
      </c>
      <c r="V4361" s="135">
        <v>17312</v>
      </c>
      <c r="W4361" s="136">
        <v>18147</v>
      </c>
      <c r="X4361" s="135">
        <v>18413</v>
      </c>
      <c r="Y4361" s="136">
        <v>17928</v>
      </c>
      <c r="Z4361" s="135">
        <v>19584</v>
      </c>
      <c r="AA4361" s="136">
        <v>20033</v>
      </c>
      <c r="AB4361" s="135">
        <v>20400</v>
      </c>
      <c r="AC4361" s="136">
        <v>21117</v>
      </c>
      <c r="AD4361" s="135">
        <v>19761</v>
      </c>
      <c r="AE4361" s="137">
        <v>20728</v>
      </c>
      <c r="AF4361" s="138">
        <v>21382</v>
      </c>
    </row>
    <row r="4362" spans="2:32">
      <c r="B4362" s="114">
        <v>4324</v>
      </c>
      <c r="C4362" s="115">
        <v>4324</v>
      </c>
      <c r="D4362" s="116">
        <v>181</v>
      </c>
      <c r="E4362" s="117">
        <v>6</v>
      </c>
      <c r="F4362" s="118">
        <v>30</v>
      </c>
      <c r="G4362" s="119" t="s">
        <v>487</v>
      </c>
      <c r="H4362" s="120">
        <v>6</v>
      </c>
      <c r="I4362" s="115">
        <v>29</v>
      </c>
      <c r="J4362" s="116" t="s">
        <v>487</v>
      </c>
      <c r="K4362" s="121">
        <v>4</v>
      </c>
      <c r="L4362" s="108"/>
      <c r="M4362" s="122">
        <v>12956</v>
      </c>
      <c r="N4362" s="123">
        <v>14211</v>
      </c>
      <c r="O4362" s="124">
        <v>14583</v>
      </c>
      <c r="P4362" s="123">
        <v>14808</v>
      </c>
      <c r="Q4362" s="124">
        <v>14822</v>
      </c>
      <c r="R4362" s="123">
        <v>14989</v>
      </c>
      <c r="S4362" s="124">
        <v>14747</v>
      </c>
      <c r="T4362" s="123">
        <v>16232</v>
      </c>
      <c r="U4362" s="124">
        <v>16395</v>
      </c>
      <c r="V4362" s="123">
        <v>16916</v>
      </c>
      <c r="W4362" s="124">
        <v>17582</v>
      </c>
      <c r="X4362" s="123">
        <v>17774</v>
      </c>
      <c r="Y4362" s="124">
        <v>17289</v>
      </c>
      <c r="Z4362" s="123">
        <v>18917</v>
      </c>
      <c r="AA4362" s="124">
        <v>19324</v>
      </c>
      <c r="AB4362" s="123">
        <v>19673</v>
      </c>
      <c r="AC4362" s="124">
        <v>20236</v>
      </c>
      <c r="AD4362" s="123">
        <v>18947</v>
      </c>
      <c r="AE4362" s="125">
        <v>20043</v>
      </c>
      <c r="AF4362" s="126">
        <v>20547</v>
      </c>
    </row>
    <row r="4363" spans="2:32">
      <c r="B4363" s="127">
        <v>4325</v>
      </c>
      <c r="C4363" s="128">
        <v>4325</v>
      </c>
      <c r="D4363" s="129">
        <v>181</v>
      </c>
      <c r="E4363" s="130">
        <v>6</v>
      </c>
      <c r="F4363" s="131">
        <v>30</v>
      </c>
      <c r="G4363" s="132" t="s">
        <v>487</v>
      </c>
      <c r="H4363" s="133">
        <v>6</v>
      </c>
      <c r="I4363" s="128">
        <v>29</v>
      </c>
      <c r="J4363" s="129" t="s">
        <v>487</v>
      </c>
      <c r="K4363" s="134">
        <v>5</v>
      </c>
      <c r="L4363" s="108"/>
      <c r="M4363" s="81">
        <v>12780</v>
      </c>
      <c r="N4363" s="135">
        <v>14447</v>
      </c>
      <c r="O4363" s="136">
        <v>14742</v>
      </c>
      <c r="P4363" s="135">
        <v>14950</v>
      </c>
      <c r="Q4363" s="136">
        <v>14913</v>
      </c>
      <c r="R4363" s="135">
        <v>14608</v>
      </c>
      <c r="S4363" s="136">
        <v>14365</v>
      </c>
      <c r="T4363" s="135">
        <v>16257</v>
      </c>
      <c r="U4363" s="136">
        <v>16286</v>
      </c>
      <c r="V4363" s="135">
        <v>16732</v>
      </c>
      <c r="W4363" s="136">
        <v>17002</v>
      </c>
      <c r="X4363" s="135">
        <v>17012</v>
      </c>
      <c r="Y4363" s="136">
        <v>16540</v>
      </c>
      <c r="Z4363" s="135">
        <v>18484</v>
      </c>
      <c r="AA4363" s="136">
        <v>18869</v>
      </c>
      <c r="AB4363" s="135">
        <v>19091</v>
      </c>
      <c r="AC4363" s="136">
        <v>19284</v>
      </c>
      <c r="AD4363" s="135">
        <v>17997</v>
      </c>
      <c r="AE4363" s="137">
        <v>19513</v>
      </c>
      <c r="AF4363" s="138">
        <v>19915</v>
      </c>
    </row>
    <row r="4364" spans="2:32">
      <c r="B4364" s="114">
        <v>4326</v>
      </c>
      <c r="C4364" s="115">
        <v>4326</v>
      </c>
      <c r="D4364" s="116">
        <v>181</v>
      </c>
      <c r="E4364" s="117">
        <v>6</v>
      </c>
      <c r="F4364" s="118">
        <v>30</v>
      </c>
      <c r="G4364" s="119" t="s">
        <v>487</v>
      </c>
      <c r="H4364" s="120">
        <v>6</v>
      </c>
      <c r="I4364" s="115">
        <v>29</v>
      </c>
      <c r="J4364" s="116" t="s">
        <v>487</v>
      </c>
      <c r="K4364" s="121">
        <v>6</v>
      </c>
      <c r="L4364" s="108"/>
      <c r="M4364" s="122">
        <v>12908</v>
      </c>
      <c r="N4364" s="123">
        <v>15390</v>
      </c>
      <c r="O4364" s="124">
        <v>15577</v>
      </c>
      <c r="P4364" s="123">
        <v>15746</v>
      </c>
      <c r="Q4364" s="124">
        <v>15684</v>
      </c>
      <c r="R4364" s="123">
        <v>14645</v>
      </c>
      <c r="S4364" s="124">
        <v>14301</v>
      </c>
      <c r="T4364" s="123">
        <v>16939</v>
      </c>
      <c r="U4364" s="124">
        <v>16842</v>
      </c>
      <c r="V4364" s="123">
        <v>17180</v>
      </c>
      <c r="W4364" s="124">
        <v>16929</v>
      </c>
      <c r="X4364" s="123">
        <v>16639</v>
      </c>
      <c r="Y4364" s="124">
        <v>16088</v>
      </c>
      <c r="Z4364" s="123">
        <v>18679</v>
      </c>
      <c r="AA4364" s="124">
        <v>19053</v>
      </c>
      <c r="AB4364" s="123">
        <v>19124</v>
      </c>
      <c r="AC4364" s="124">
        <v>18800</v>
      </c>
      <c r="AD4364" s="123">
        <v>17364</v>
      </c>
      <c r="AE4364" s="125">
        <v>19635</v>
      </c>
      <c r="AF4364" s="126">
        <v>19902</v>
      </c>
    </row>
    <row r="4365" spans="2:32">
      <c r="B4365" s="127">
        <v>4327</v>
      </c>
      <c r="C4365" s="128">
        <v>4327</v>
      </c>
      <c r="D4365" s="129">
        <v>181</v>
      </c>
      <c r="E4365" s="130">
        <v>6</v>
      </c>
      <c r="F4365" s="131">
        <v>30</v>
      </c>
      <c r="G4365" s="132" t="s">
        <v>487</v>
      </c>
      <c r="H4365" s="133">
        <v>6</v>
      </c>
      <c r="I4365" s="128">
        <v>29</v>
      </c>
      <c r="J4365" s="129" t="s">
        <v>487</v>
      </c>
      <c r="K4365" s="134">
        <v>7</v>
      </c>
      <c r="L4365" s="108"/>
      <c r="M4365" s="81">
        <v>13375</v>
      </c>
      <c r="N4365" s="135">
        <v>16803</v>
      </c>
      <c r="O4365" s="136">
        <v>16797</v>
      </c>
      <c r="P4365" s="135">
        <v>16929</v>
      </c>
      <c r="Q4365" s="136">
        <v>16878</v>
      </c>
      <c r="R4365" s="135">
        <v>15026</v>
      </c>
      <c r="S4365" s="136">
        <v>14540</v>
      </c>
      <c r="T4365" s="135">
        <v>18239</v>
      </c>
      <c r="U4365" s="136">
        <v>17876</v>
      </c>
      <c r="V4365" s="135">
        <v>18112</v>
      </c>
      <c r="W4365" s="136">
        <v>17182</v>
      </c>
      <c r="X4365" s="135">
        <v>16621</v>
      </c>
      <c r="Y4365" s="136">
        <v>16030</v>
      </c>
      <c r="Z4365" s="135">
        <v>19443</v>
      </c>
      <c r="AA4365" s="136">
        <v>19736</v>
      </c>
      <c r="AB4365" s="135">
        <v>19769</v>
      </c>
      <c r="AC4365" s="136">
        <v>18739</v>
      </c>
      <c r="AD4365" s="135">
        <v>17185</v>
      </c>
      <c r="AE4365" s="137">
        <v>20378</v>
      </c>
      <c r="AF4365" s="138">
        <v>20509</v>
      </c>
    </row>
    <row r="4366" spans="2:32">
      <c r="B4366" s="114">
        <v>4328</v>
      </c>
      <c r="C4366" s="115">
        <v>4328</v>
      </c>
      <c r="D4366" s="116">
        <v>181</v>
      </c>
      <c r="E4366" s="117">
        <v>6</v>
      </c>
      <c r="F4366" s="118">
        <v>30</v>
      </c>
      <c r="G4366" s="119" t="s">
        <v>487</v>
      </c>
      <c r="H4366" s="120">
        <v>6</v>
      </c>
      <c r="I4366" s="115">
        <v>29</v>
      </c>
      <c r="J4366" s="116" t="s">
        <v>487</v>
      </c>
      <c r="K4366" s="121">
        <v>8</v>
      </c>
      <c r="L4366" s="108"/>
      <c r="M4366" s="122">
        <v>14290</v>
      </c>
      <c r="N4366" s="123">
        <v>18084</v>
      </c>
      <c r="O4366" s="124">
        <v>17712</v>
      </c>
      <c r="P4366" s="123">
        <v>17864</v>
      </c>
      <c r="Q4366" s="124">
        <v>17929</v>
      </c>
      <c r="R4366" s="123">
        <v>15895</v>
      </c>
      <c r="S4366" s="124">
        <v>15286</v>
      </c>
      <c r="T4366" s="123">
        <v>19519</v>
      </c>
      <c r="U4366" s="124">
        <v>18896</v>
      </c>
      <c r="V4366" s="123">
        <v>19148</v>
      </c>
      <c r="W4366" s="124">
        <v>17758</v>
      </c>
      <c r="X4366" s="123">
        <v>17308</v>
      </c>
      <c r="Y4366" s="124">
        <v>16666</v>
      </c>
      <c r="Z4366" s="123">
        <v>20183</v>
      </c>
      <c r="AA4366" s="124">
        <v>20402</v>
      </c>
      <c r="AB4366" s="123">
        <v>20698</v>
      </c>
      <c r="AC4366" s="124">
        <v>19245</v>
      </c>
      <c r="AD4366" s="123">
        <v>17807</v>
      </c>
      <c r="AE4366" s="125">
        <v>21447</v>
      </c>
      <c r="AF4366" s="126">
        <v>21178</v>
      </c>
    </row>
    <row r="4367" spans="2:32">
      <c r="B4367" s="127">
        <v>4329</v>
      </c>
      <c r="C4367" s="128">
        <v>4329</v>
      </c>
      <c r="D4367" s="129">
        <v>181</v>
      </c>
      <c r="E4367" s="130">
        <v>6</v>
      </c>
      <c r="F4367" s="131">
        <v>30</v>
      </c>
      <c r="G4367" s="132" t="s">
        <v>487</v>
      </c>
      <c r="H4367" s="133">
        <v>6</v>
      </c>
      <c r="I4367" s="128">
        <v>29</v>
      </c>
      <c r="J4367" s="129" t="s">
        <v>487</v>
      </c>
      <c r="K4367" s="134">
        <v>9</v>
      </c>
      <c r="L4367" s="108"/>
      <c r="M4367" s="81">
        <v>15164</v>
      </c>
      <c r="N4367" s="135">
        <v>19204</v>
      </c>
      <c r="O4367" s="136">
        <v>18257</v>
      </c>
      <c r="P4367" s="135">
        <v>18433</v>
      </c>
      <c r="Q4367" s="136">
        <v>18717</v>
      </c>
      <c r="R4367" s="135">
        <v>16798</v>
      </c>
      <c r="S4367" s="136">
        <v>16364</v>
      </c>
      <c r="T4367" s="135">
        <v>20686</v>
      </c>
      <c r="U4367" s="136">
        <v>19714</v>
      </c>
      <c r="V4367" s="135">
        <v>20015</v>
      </c>
      <c r="W4367" s="136">
        <v>18669</v>
      </c>
      <c r="X4367" s="135">
        <v>18161</v>
      </c>
      <c r="Y4367" s="136">
        <v>17703</v>
      </c>
      <c r="Z4367" s="135">
        <v>20651</v>
      </c>
      <c r="AA4367" s="136">
        <v>20860</v>
      </c>
      <c r="AB4367" s="135">
        <v>21508</v>
      </c>
      <c r="AC4367" s="136">
        <v>20187</v>
      </c>
      <c r="AD4367" s="135">
        <v>18862</v>
      </c>
      <c r="AE4367" s="137">
        <v>22529</v>
      </c>
      <c r="AF4367" s="138">
        <v>21637</v>
      </c>
    </row>
    <row r="4368" spans="2:32">
      <c r="B4368" s="114">
        <v>4330</v>
      </c>
      <c r="C4368" s="115">
        <v>4330</v>
      </c>
      <c r="D4368" s="116">
        <v>181</v>
      </c>
      <c r="E4368" s="117">
        <v>6</v>
      </c>
      <c r="F4368" s="118">
        <v>30</v>
      </c>
      <c r="G4368" s="119" t="s">
        <v>487</v>
      </c>
      <c r="H4368" s="120">
        <v>6</v>
      </c>
      <c r="I4368" s="115">
        <v>29</v>
      </c>
      <c r="J4368" s="116" t="s">
        <v>487</v>
      </c>
      <c r="K4368" s="121">
        <v>10</v>
      </c>
      <c r="L4368" s="108"/>
      <c r="M4368" s="122">
        <v>15655</v>
      </c>
      <c r="N4368" s="123">
        <v>20050</v>
      </c>
      <c r="O4368" s="124">
        <v>18682</v>
      </c>
      <c r="P4368" s="123">
        <v>18862</v>
      </c>
      <c r="Q4368" s="124">
        <v>19302</v>
      </c>
      <c r="R4368" s="123">
        <v>17375</v>
      </c>
      <c r="S4368" s="124">
        <v>17083</v>
      </c>
      <c r="T4368" s="123">
        <v>21638</v>
      </c>
      <c r="U4368" s="124">
        <v>20356</v>
      </c>
      <c r="V4368" s="123">
        <v>20681</v>
      </c>
      <c r="W4368" s="124">
        <v>19467</v>
      </c>
      <c r="X4368" s="123">
        <v>18857</v>
      </c>
      <c r="Y4368" s="124">
        <v>18524</v>
      </c>
      <c r="Z4368" s="123">
        <v>21234</v>
      </c>
      <c r="AA4368" s="124">
        <v>21451</v>
      </c>
      <c r="AB4368" s="123">
        <v>22271</v>
      </c>
      <c r="AC4368" s="124">
        <v>21092</v>
      </c>
      <c r="AD4368" s="123">
        <v>19743</v>
      </c>
      <c r="AE4368" s="125">
        <v>23658</v>
      </c>
      <c r="AF4368" s="126">
        <v>22272</v>
      </c>
    </row>
    <row r="4369" spans="2:32">
      <c r="B4369" s="127">
        <v>4331</v>
      </c>
      <c r="C4369" s="128">
        <v>4331</v>
      </c>
      <c r="D4369" s="129">
        <v>181</v>
      </c>
      <c r="E4369" s="130">
        <v>6</v>
      </c>
      <c r="F4369" s="131">
        <v>30</v>
      </c>
      <c r="G4369" s="132" t="s">
        <v>487</v>
      </c>
      <c r="H4369" s="133">
        <v>6</v>
      </c>
      <c r="I4369" s="128">
        <v>29</v>
      </c>
      <c r="J4369" s="129" t="s">
        <v>487</v>
      </c>
      <c r="K4369" s="134">
        <v>11</v>
      </c>
      <c r="L4369" s="108"/>
      <c r="M4369" s="81">
        <v>16041</v>
      </c>
      <c r="N4369" s="135">
        <v>20764</v>
      </c>
      <c r="O4369" s="136">
        <v>19054</v>
      </c>
      <c r="P4369" s="135">
        <v>19242</v>
      </c>
      <c r="Q4369" s="136">
        <v>19881</v>
      </c>
      <c r="R4369" s="135">
        <v>17792</v>
      </c>
      <c r="S4369" s="136">
        <v>17782</v>
      </c>
      <c r="T4369" s="135">
        <v>22403</v>
      </c>
      <c r="U4369" s="136">
        <v>21005</v>
      </c>
      <c r="V4369" s="135">
        <v>21344</v>
      </c>
      <c r="W4369" s="136">
        <v>20186</v>
      </c>
      <c r="X4369" s="135">
        <v>19391</v>
      </c>
      <c r="Y4369" s="136">
        <v>19322</v>
      </c>
      <c r="Z4369" s="135">
        <v>21795</v>
      </c>
      <c r="AA4369" s="136">
        <v>22025</v>
      </c>
      <c r="AB4369" s="135">
        <v>23037</v>
      </c>
      <c r="AC4369" s="136">
        <v>21919</v>
      </c>
      <c r="AD4369" s="135">
        <v>20577</v>
      </c>
      <c r="AE4369" s="137">
        <v>24780</v>
      </c>
      <c r="AF4369" s="138">
        <v>22895</v>
      </c>
    </row>
    <row r="4370" spans="2:32">
      <c r="B4370" s="114">
        <v>4332</v>
      </c>
      <c r="C4370" s="115">
        <v>4332</v>
      </c>
      <c r="D4370" s="116">
        <v>181</v>
      </c>
      <c r="E4370" s="117">
        <v>6</v>
      </c>
      <c r="F4370" s="118">
        <v>30</v>
      </c>
      <c r="G4370" s="119" t="s">
        <v>487</v>
      </c>
      <c r="H4370" s="120">
        <v>6</v>
      </c>
      <c r="I4370" s="115">
        <v>29</v>
      </c>
      <c r="J4370" s="116" t="s">
        <v>487</v>
      </c>
      <c r="K4370" s="121">
        <v>12</v>
      </c>
      <c r="L4370" s="108"/>
      <c r="M4370" s="122">
        <v>16270</v>
      </c>
      <c r="N4370" s="123">
        <v>21242</v>
      </c>
      <c r="O4370" s="124">
        <v>19449</v>
      </c>
      <c r="P4370" s="123">
        <v>19632</v>
      </c>
      <c r="Q4370" s="124">
        <v>20271</v>
      </c>
      <c r="R4370" s="123">
        <v>18069</v>
      </c>
      <c r="S4370" s="124">
        <v>18343</v>
      </c>
      <c r="T4370" s="123">
        <v>22886</v>
      </c>
      <c r="U4370" s="124">
        <v>21432</v>
      </c>
      <c r="V4370" s="123">
        <v>21791</v>
      </c>
      <c r="W4370" s="124">
        <v>20662</v>
      </c>
      <c r="X4370" s="123">
        <v>19736</v>
      </c>
      <c r="Y4370" s="124">
        <v>19935</v>
      </c>
      <c r="Z4370" s="123">
        <v>22342</v>
      </c>
      <c r="AA4370" s="124">
        <v>22589</v>
      </c>
      <c r="AB4370" s="123">
        <v>23552</v>
      </c>
      <c r="AC4370" s="124">
        <v>22455</v>
      </c>
      <c r="AD4370" s="123">
        <v>21225</v>
      </c>
      <c r="AE4370" s="125">
        <v>25616</v>
      </c>
      <c r="AF4370" s="126">
        <v>23486</v>
      </c>
    </row>
    <row r="4371" spans="2:32">
      <c r="B4371" s="127">
        <v>4333</v>
      </c>
      <c r="C4371" s="128">
        <v>4333</v>
      </c>
      <c r="D4371" s="129">
        <v>181</v>
      </c>
      <c r="E4371" s="130">
        <v>6</v>
      </c>
      <c r="F4371" s="131">
        <v>30</v>
      </c>
      <c r="G4371" s="132" t="s">
        <v>487</v>
      </c>
      <c r="H4371" s="133">
        <v>6</v>
      </c>
      <c r="I4371" s="128">
        <v>29</v>
      </c>
      <c r="J4371" s="129" t="s">
        <v>487</v>
      </c>
      <c r="K4371" s="134">
        <v>13</v>
      </c>
      <c r="L4371" s="108"/>
      <c r="M4371" s="81">
        <v>16396</v>
      </c>
      <c r="N4371" s="135">
        <v>21649</v>
      </c>
      <c r="O4371" s="136">
        <v>19689</v>
      </c>
      <c r="P4371" s="135">
        <v>19875</v>
      </c>
      <c r="Q4371" s="136">
        <v>20634</v>
      </c>
      <c r="R4371" s="135">
        <v>18221</v>
      </c>
      <c r="S4371" s="136">
        <v>18643</v>
      </c>
      <c r="T4371" s="135">
        <v>23266</v>
      </c>
      <c r="U4371" s="136">
        <v>21830</v>
      </c>
      <c r="V4371" s="135">
        <v>22200</v>
      </c>
      <c r="W4371" s="136">
        <v>20930</v>
      </c>
      <c r="X4371" s="135">
        <v>19917</v>
      </c>
      <c r="Y4371" s="136">
        <v>20271</v>
      </c>
      <c r="Z4371" s="135">
        <v>22611</v>
      </c>
      <c r="AA4371" s="136">
        <v>22860</v>
      </c>
      <c r="AB4371" s="135">
        <v>23986</v>
      </c>
      <c r="AC4371" s="136">
        <v>22744</v>
      </c>
      <c r="AD4371" s="135">
        <v>21577</v>
      </c>
      <c r="AE4371" s="137">
        <v>26492</v>
      </c>
      <c r="AF4371" s="138">
        <v>23764</v>
      </c>
    </row>
    <row r="4372" spans="2:32">
      <c r="B4372" s="114">
        <v>4334</v>
      </c>
      <c r="C4372" s="115">
        <v>4334</v>
      </c>
      <c r="D4372" s="116">
        <v>181</v>
      </c>
      <c r="E4372" s="117">
        <v>6</v>
      </c>
      <c r="F4372" s="118">
        <v>30</v>
      </c>
      <c r="G4372" s="119" t="s">
        <v>487</v>
      </c>
      <c r="H4372" s="120">
        <v>6</v>
      </c>
      <c r="I4372" s="115">
        <v>29</v>
      </c>
      <c r="J4372" s="116" t="s">
        <v>487</v>
      </c>
      <c r="K4372" s="121">
        <v>14</v>
      </c>
      <c r="L4372" s="108"/>
      <c r="M4372" s="122">
        <v>16501</v>
      </c>
      <c r="N4372" s="123">
        <v>21886</v>
      </c>
      <c r="O4372" s="124">
        <v>19855</v>
      </c>
      <c r="P4372" s="123">
        <v>20039</v>
      </c>
      <c r="Q4372" s="124">
        <v>20887</v>
      </c>
      <c r="R4372" s="123">
        <v>18318</v>
      </c>
      <c r="S4372" s="124">
        <v>18873</v>
      </c>
      <c r="T4372" s="123">
        <v>23438</v>
      </c>
      <c r="U4372" s="124">
        <v>22076</v>
      </c>
      <c r="V4372" s="123">
        <v>22429</v>
      </c>
      <c r="W4372" s="124">
        <v>21050</v>
      </c>
      <c r="X4372" s="123">
        <v>20008</v>
      </c>
      <c r="Y4372" s="124">
        <v>20506</v>
      </c>
      <c r="Z4372" s="123">
        <v>22746</v>
      </c>
      <c r="AA4372" s="124">
        <v>22990</v>
      </c>
      <c r="AB4372" s="123">
        <v>24175</v>
      </c>
      <c r="AC4372" s="124">
        <v>22855</v>
      </c>
      <c r="AD4372" s="123">
        <v>21793</v>
      </c>
      <c r="AE4372" s="125">
        <v>26984</v>
      </c>
      <c r="AF4372" s="126">
        <v>23887</v>
      </c>
    </row>
    <row r="4373" spans="2:32">
      <c r="B4373" s="127">
        <v>4335</v>
      </c>
      <c r="C4373" s="128">
        <v>4335</v>
      </c>
      <c r="D4373" s="129">
        <v>181</v>
      </c>
      <c r="E4373" s="130">
        <v>6</v>
      </c>
      <c r="F4373" s="131">
        <v>30</v>
      </c>
      <c r="G4373" s="132" t="s">
        <v>487</v>
      </c>
      <c r="H4373" s="133">
        <v>6</v>
      </c>
      <c r="I4373" s="128">
        <v>29</v>
      </c>
      <c r="J4373" s="129" t="s">
        <v>487</v>
      </c>
      <c r="K4373" s="134">
        <v>15</v>
      </c>
      <c r="L4373" s="108"/>
      <c r="M4373" s="81">
        <v>16625</v>
      </c>
      <c r="N4373" s="135">
        <v>22165</v>
      </c>
      <c r="O4373" s="136">
        <v>20026</v>
      </c>
      <c r="P4373" s="135">
        <v>20209</v>
      </c>
      <c r="Q4373" s="136">
        <v>21124</v>
      </c>
      <c r="R4373" s="135">
        <v>18431</v>
      </c>
      <c r="S4373" s="136">
        <v>19134</v>
      </c>
      <c r="T4373" s="135">
        <v>23676</v>
      </c>
      <c r="U4373" s="136">
        <v>22301</v>
      </c>
      <c r="V4373" s="135">
        <v>22643</v>
      </c>
      <c r="W4373" s="136">
        <v>21213</v>
      </c>
      <c r="X4373" s="135">
        <v>20121</v>
      </c>
      <c r="Y4373" s="136">
        <v>20780</v>
      </c>
      <c r="Z4373" s="135">
        <v>22868</v>
      </c>
      <c r="AA4373" s="136">
        <v>23110</v>
      </c>
      <c r="AB4373" s="135">
        <v>24364</v>
      </c>
      <c r="AC4373" s="136">
        <v>23020</v>
      </c>
      <c r="AD4373" s="135">
        <v>22051</v>
      </c>
      <c r="AE4373" s="137">
        <v>27498</v>
      </c>
      <c r="AF4373" s="138">
        <v>23997</v>
      </c>
    </row>
    <row r="4374" spans="2:32">
      <c r="B4374" s="114">
        <v>4336</v>
      </c>
      <c r="C4374" s="115">
        <v>4336</v>
      </c>
      <c r="D4374" s="116">
        <v>181</v>
      </c>
      <c r="E4374" s="117">
        <v>6</v>
      </c>
      <c r="F4374" s="118">
        <v>30</v>
      </c>
      <c r="G4374" s="119" t="s">
        <v>487</v>
      </c>
      <c r="H4374" s="120">
        <v>6</v>
      </c>
      <c r="I4374" s="115">
        <v>29</v>
      </c>
      <c r="J4374" s="116" t="s">
        <v>487</v>
      </c>
      <c r="K4374" s="121">
        <v>16</v>
      </c>
      <c r="L4374" s="108"/>
      <c r="M4374" s="122">
        <v>16954</v>
      </c>
      <c r="N4374" s="123">
        <v>22526</v>
      </c>
      <c r="O4374" s="124">
        <v>20356</v>
      </c>
      <c r="P4374" s="123">
        <v>20537</v>
      </c>
      <c r="Q4374" s="124">
        <v>21434</v>
      </c>
      <c r="R4374" s="123">
        <v>18740</v>
      </c>
      <c r="S4374" s="124">
        <v>19606</v>
      </c>
      <c r="T4374" s="123">
        <v>23956</v>
      </c>
      <c r="U4374" s="124">
        <v>22556</v>
      </c>
      <c r="V4374" s="123">
        <v>22882</v>
      </c>
      <c r="W4374" s="124">
        <v>21523</v>
      </c>
      <c r="X4374" s="123">
        <v>20353</v>
      </c>
      <c r="Y4374" s="124">
        <v>21200</v>
      </c>
      <c r="Z4374" s="123">
        <v>23049</v>
      </c>
      <c r="AA4374" s="124">
        <v>23280</v>
      </c>
      <c r="AB4374" s="123">
        <v>24495</v>
      </c>
      <c r="AC4374" s="124">
        <v>23258</v>
      </c>
      <c r="AD4374" s="123">
        <v>22463</v>
      </c>
      <c r="AE4374" s="125">
        <v>28051</v>
      </c>
      <c r="AF4374" s="126">
        <v>24141</v>
      </c>
    </row>
    <row r="4375" spans="2:32">
      <c r="B4375" s="127">
        <v>4337</v>
      </c>
      <c r="C4375" s="128">
        <v>4337</v>
      </c>
      <c r="D4375" s="129">
        <v>181</v>
      </c>
      <c r="E4375" s="130">
        <v>6</v>
      </c>
      <c r="F4375" s="131">
        <v>30</v>
      </c>
      <c r="G4375" s="132" t="s">
        <v>487</v>
      </c>
      <c r="H4375" s="133">
        <v>6</v>
      </c>
      <c r="I4375" s="128">
        <v>29</v>
      </c>
      <c r="J4375" s="129" t="s">
        <v>487</v>
      </c>
      <c r="K4375" s="134">
        <v>17</v>
      </c>
      <c r="L4375" s="108"/>
      <c r="M4375" s="81">
        <v>17430</v>
      </c>
      <c r="N4375" s="135">
        <v>22947</v>
      </c>
      <c r="O4375" s="136">
        <v>20835</v>
      </c>
      <c r="P4375" s="135">
        <v>21022</v>
      </c>
      <c r="Q4375" s="136">
        <v>21905</v>
      </c>
      <c r="R4375" s="135">
        <v>19277</v>
      </c>
      <c r="S4375" s="136">
        <v>20362</v>
      </c>
      <c r="T4375" s="135">
        <v>24446</v>
      </c>
      <c r="U4375" s="136">
        <v>23050</v>
      </c>
      <c r="V4375" s="135">
        <v>23401</v>
      </c>
      <c r="W4375" s="136">
        <v>22033</v>
      </c>
      <c r="X4375" s="135">
        <v>20873</v>
      </c>
      <c r="Y4375" s="136">
        <v>21995</v>
      </c>
      <c r="Z4375" s="135">
        <v>23537</v>
      </c>
      <c r="AA4375" s="136">
        <v>23715</v>
      </c>
      <c r="AB4375" s="135">
        <v>25034</v>
      </c>
      <c r="AC4375" s="136">
        <v>23790</v>
      </c>
      <c r="AD4375" s="135">
        <v>23289</v>
      </c>
      <c r="AE4375" s="137">
        <v>28729</v>
      </c>
      <c r="AF4375" s="138">
        <v>24628</v>
      </c>
    </row>
    <row r="4376" spans="2:32">
      <c r="B4376" s="114">
        <v>4338</v>
      </c>
      <c r="C4376" s="115">
        <v>4338</v>
      </c>
      <c r="D4376" s="116">
        <v>181</v>
      </c>
      <c r="E4376" s="117">
        <v>6</v>
      </c>
      <c r="F4376" s="118">
        <v>30</v>
      </c>
      <c r="G4376" s="119" t="s">
        <v>487</v>
      </c>
      <c r="H4376" s="120">
        <v>6</v>
      </c>
      <c r="I4376" s="115">
        <v>29</v>
      </c>
      <c r="J4376" s="116" t="s">
        <v>487</v>
      </c>
      <c r="K4376" s="121">
        <v>18</v>
      </c>
      <c r="L4376" s="108"/>
      <c r="M4376" s="122">
        <v>17811</v>
      </c>
      <c r="N4376" s="123">
        <v>23102</v>
      </c>
      <c r="O4376" s="124">
        <v>21116</v>
      </c>
      <c r="P4376" s="123">
        <v>21369</v>
      </c>
      <c r="Q4376" s="124">
        <v>22316</v>
      </c>
      <c r="R4376" s="123">
        <v>19831</v>
      </c>
      <c r="S4376" s="124">
        <v>20950</v>
      </c>
      <c r="T4376" s="123">
        <v>24833</v>
      </c>
      <c r="U4376" s="124">
        <v>23629</v>
      </c>
      <c r="V4376" s="123">
        <v>24083</v>
      </c>
      <c r="W4376" s="124">
        <v>22655</v>
      </c>
      <c r="X4376" s="123">
        <v>21710</v>
      </c>
      <c r="Y4376" s="124">
        <v>22860</v>
      </c>
      <c r="Z4376" s="123">
        <v>24093</v>
      </c>
      <c r="AA4376" s="124">
        <v>24293</v>
      </c>
      <c r="AB4376" s="123">
        <v>25948</v>
      </c>
      <c r="AC4376" s="124">
        <v>24662</v>
      </c>
      <c r="AD4376" s="123">
        <v>24203</v>
      </c>
      <c r="AE4376" s="125">
        <v>29356</v>
      </c>
      <c r="AF4376" s="126">
        <v>25260</v>
      </c>
    </row>
    <row r="4377" spans="2:32">
      <c r="B4377" s="127">
        <v>4339</v>
      </c>
      <c r="C4377" s="128">
        <v>4339</v>
      </c>
      <c r="D4377" s="129">
        <v>181</v>
      </c>
      <c r="E4377" s="130">
        <v>6</v>
      </c>
      <c r="F4377" s="131">
        <v>30</v>
      </c>
      <c r="G4377" s="132" t="s">
        <v>487</v>
      </c>
      <c r="H4377" s="133">
        <v>6</v>
      </c>
      <c r="I4377" s="128">
        <v>29</v>
      </c>
      <c r="J4377" s="129" t="s">
        <v>487</v>
      </c>
      <c r="K4377" s="134">
        <v>19</v>
      </c>
      <c r="L4377" s="108"/>
      <c r="M4377" s="81">
        <v>17685</v>
      </c>
      <c r="N4377" s="135">
        <v>22907</v>
      </c>
      <c r="O4377" s="136">
        <v>21099</v>
      </c>
      <c r="P4377" s="135">
        <v>21378</v>
      </c>
      <c r="Q4377" s="136">
        <v>22358</v>
      </c>
      <c r="R4377" s="135">
        <v>19779</v>
      </c>
      <c r="S4377" s="136">
        <v>21083</v>
      </c>
      <c r="T4377" s="135">
        <v>24854</v>
      </c>
      <c r="U4377" s="136">
        <v>23811</v>
      </c>
      <c r="V4377" s="135">
        <v>24295</v>
      </c>
      <c r="W4377" s="136">
        <v>23095</v>
      </c>
      <c r="X4377" s="135">
        <v>22040</v>
      </c>
      <c r="Y4377" s="136">
        <v>23316</v>
      </c>
      <c r="Z4377" s="135">
        <v>24507</v>
      </c>
      <c r="AA4377" s="136">
        <v>24810</v>
      </c>
      <c r="AB4377" s="135">
        <v>26430</v>
      </c>
      <c r="AC4377" s="136">
        <v>25429</v>
      </c>
      <c r="AD4377" s="135">
        <v>24794</v>
      </c>
      <c r="AE4377" s="137">
        <v>29259</v>
      </c>
      <c r="AF4377" s="138">
        <v>25815</v>
      </c>
    </row>
    <row r="4378" spans="2:32">
      <c r="B4378" s="114">
        <v>4340</v>
      </c>
      <c r="C4378" s="115">
        <v>4340</v>
      </c>
      <c r="D4378" s="116">
        <v>181</v>
      </c>
      <c r="E4378" s="117">
        <v>6</v>
      </c>
      <c r="F4378" s="118">
        <v>30</v>
      </c>
      <c r="G4378" s="119" t="s">
        <v>487</v>
      </c>
      <c r="H4378" s="120">
        <v>6</v>
      </c>
      <c r="I4378" s="115">
        <v>29</v>
      </c>
      <c r="J4378" s="116" t="s">
        <v>487</v>
      </c>
      <c r="K4378" s="121">
        <v>20</v>
      </c>
      <c r="L4378" s="108"/>
      <c r="M4378" s="122">
        <v>17327</v>
      </c>
      <c r="N4378" s="123">
        <v>22552</v>
      </c>
      <c r="O4378" s="124">
        <v>20779</v>
      </c>
      <c r="P4378" s="123">
        <v>21039</v>
      </c>
      <c r="Q4378" s="124">
        <v>22129</v>
      </c>
      <c r="R4378" s="123">
        <v>19572</v>
      </c>
      <c r="S4378" s="124">
        <v>20879</v>
      </c>
      <c r="T4378" s="123">
        <v>24702</v>
      </c>
      <c r="U4378" s="124">
        <v>23705</v>
      </c>
      <c r="V4378" s="123">
        <v>24219</v>
      </c>
      <c r="W4378" s="124">
        <v>23077</v>
      </c>
      <c r="X4378" s="123">
        <v>22222</v>
      </c>
      <c r="Y4378" s="124">
        <v>23428</v>
      </c>
      <c r="Z4378" s="123">
        <v>24799</v>
      </c>
      <c r="AA4378" s="124">
        <v>25153</v>
      </c>
      <c r="AB4378" s="123">
        <v>26814</v>
      </c>
      <c r="AC4378" s="124">
        <v>25687</v>
      </c>
      <c r="AD4378" s="123">
        <v>25065</v>
      </c>
      <c r="AE4378" s="125">
        <v>28937</v>
      </c>
      <c r="AF4378" s="126">
        <v>26252</v>
      </c>
    </row>
    <row r="4379" spans="2:32">
      <c r="B4379" s="127">
        <v>4341</v>
      </c>
      <c r="C4379" s="128">
        <v>4341</v>
      </c>
      <c r="D4379" s="129">
        <v>181</v>
      </c>
      <c r="E4379" s="130">
        <v>6</v>
      </c>
      <c r="F4379" s="131">
        <v>30</v>
      </c>
      <c r="G4379" s="132" t="s">
        <v>487</v>
      </c>
      <c r="H4379" s="133">
        <v>6</v>
      </c>
      <c r="I4379" s="128">
        <v>29</v>
      </c>
      <c r="J4379" s="129" t="s">
        <v>487</v>
      </c>
      <c r="K4379" s="134">
        <v>21</v>
      </c>
      <c r="L4379" s="108"/>
      <c r="M4379" s="81">
        <v>16640</v>
      </c>
      <c r="N4379" s="135">
        <v>21625</v>
      </c>
      <c r="O4379" s="136">
        <v>19812</v>
      </c>
      <c r="P4379" s="135">
        <v>20102</v>
      </c>
      <c r="Q4379" s="136">
        <v>21314</v>
      </c>
      <c r="R4379" s="135">
        <v>19051</v>
      </c>
      <c r="S4379" s="136">
        <v>20574</v>
      </c>
      <c r="T4379" s="135">
        <v>24021</v>
      </c>
      <c r="U4379" s="136">
        <v>23123</v>
      </c>
      <c r="V4379" s="135">
        <v>23731</v>
      </c>
      <c r="W4379" s="136">
        <v>22759</v>
      </c>
      <c r="X4379" s="135">
        <v>22191</v>
      </c>
      <c r="Y4379" s="136">
        <v>23520</v>
      </c>
      <c r="Z4379" s="135">
        <v>24581</v>
      </c>
      <c r="AA4379" s="136">
        <v>25001</v>
      </c>
      <c r="AB4379" s="135">
        <v>26801</v>
      </c>
      <c r="AC4379" s="136">
        <v>25765</v>
      </c>
      <c r="AD4379" s="135">
        <v>25384</v>
      </c>
      <c r="AE4379" s="137">
        <v>28429</v>
      </c>
      <c r="AF4379" s="138">
        <v>26265</v>
      </c>
    </row>
    <row r="4380" spans="2:32">
      <c r="B4380" s="114">
        <v>4342</v>
      </c>
      <c r="C4380" s="115">
        <v>4342</v>
      </c>
      <c r="D4380" s="116">
        <v>181</v>
      </c>
      <c r="E4380" s="117">
        <v>6</v>
      </c>
      <c r="F4380" s="118">
        <v>30</v>
      </c>
      <c r="G4380" s="119" t="s">
        <v>487</v>
      </c>
      <c r="H4380" s="120">
        <v>6</v>
      </c>
      <c r="I4380" s="115">
        <v>29</v>
      </c>
      <c r="J4380" s="116" t="s">
        <v>487</v>
      </c>
      <c r="K4380" s="121">
        <v>22</v>
      </c>
      <c r="L4380" s="108"/>
      <c r="M4380" s="122">
        <v>16085</v>
      </c>
      <c r="N4380" s="123">
        <v>20549</v>
      </c>
      <c r="O4380" s="124">
        <v>18931</v>
      </c>
      <c r="P4380" s="123">
        <v>19235</v>
      </c>
      <c r="Q4380" s="124">
        <v>20387</v>
      </c>
      <c r="R4380" s="123">
        <v>18584</v>
      </c>
      <c r="S4380" s="124">
        <v>19966</v>
      </c>
      <c r="T4380" s="123">
        <v>23104</v>
      </c>
      <c r="U4380" s="124">
        <v>22356</v>
      </c>
      <c r="V4380" s="123">
        <v>23004</v>
      </c>
      <c r="W4380" s="124">
        <v>22368</v>
      </c>
      <c r="X4380" s="123">
        <v>22019</v>
      </c>
      <c r="Y4380" s="124">
        <v>23143</v>
      </c>
      <c r="Z4380" s="123">
        <v>24177</v>
      </c>
      <c r="AA4380" s="124">
        <v>24640</v>
      </c>
      <c r="AB4380" s="123">
        <v>26342</v>
      </c>
      <c r="AC4380" s="124">
        <v>25624</v>
      </c>
      <c r="AD4380" s="123">
        <v>25126</v>
      </c>
      <c r="AE4380" s="125">
        <v>27720</v>
      </c>
      <c r="AF4380" s="126">
        <v>26029</v>
      </c>
    </row>
    <row r="4381" spans="2:32">
      <c r="B4381" s="127">
        <v>4343</v>
      </c>
      <c r="C4381" s="128">
        <v>4343</v>
      </c>
      <c r="D4381" s="129">
        <v>181</v>
      </c>
      <c r="E4381" s="130">
        <v>6</v>
      </c>
      <c r="F4381" s="131">
        <v>30</v>
      </c>
      <c r="G4381" s="132" t="s">
        <v>487</v>
      </c>
      <c r="H4381" s="133">
        <v>6</v>
      </c>
      <c r="I4381" s="128">
        <v>29</v>
      </c>
      <c r="J4381" s="129" t="s">
        <v>487</v>
      </c>
      <c r="K4381" s="134">
        <v>23</v>
      </c>
      <c r="L4381" s="108"/>
      <c r="M4381" s="81">
        <v>15141</v>
      </c>
      <c r="N4381" s="135">
        <v>18939</v>
      </c>
      <c r="O4381" s="136">
        <v>17543</v>
      </c>
      <c r="P4381" s="135">
        <v>17845</v>
      </c>
      <c r="Q4381" s="136">
        <v>18893</v>
      </c>
      <c r="R4381" s="135">
        <v>17594</v>
      </c>
      <c r="S4381" s="136">
        <v>18839</v>
      </c>
      <c r="T4381" s="135">
        <v>21523</v>
      </c>
      <c r="U4381" s="136">
        <v>20899</v>
      </c>
      <c r="V4381" s="135">
        <v>21553</v>
      </c>
      <c r="W4381" s="136">
        <v>21342</v>
      </c>
      <c r="X4381" s="135">
        <v>21100</v>
      </c>
      <c r="Y4381" s="136">
        <v>22035</v>
      </c>
      <c r="Z4381" s="135">
        <v>22916</v>
      </c>
      <c r="AA4381" s="136">
        <v>23380</v>
      </c>
      <c r="AB4381" s="135">
        <v>24978</v>
      </c>
      <c r="AC4381" s="136">
        <v>24661</v>
      </c>
      <c r="AD4381" s="135">
        <v>24042</v>
      </c>
      <c r="AE4381" s="137">
        <v>26167</v>
      </c>
      <c r="AF4381" s="138">
        <v>24829</v>
      </c>
    </row>
    <row r="4382" spans="2:32">
      <c r="B4382" s="114">
        <v>4344</v>
      </c>
      <c r="C4382" s="115">
        <v>4344</v>
      </c>
      <c r="D4382" s="116">
        <v>181</v>
      </c>
      <c r="E4382" s="117">
        <v>6</v>
      </c>
      <c r="F4382" s="118">
        <v>30</v>
      </c>
      <c r="G4382" s="119" t="s">
        <v>487</v>
      </c>
      <c r="H4382" s="120">
        <v>6</v>
      </c>
      <c r="I4382" s="115">
        <v>29</v>
      </c>
      <c r="J4382" s="116" t="s">
        <v>487</v>
      </c>
      <c r="K4382" s="121">
        <v>24</v>
      </c>
      <c r="L4382" s="108"/>
      <c r="M4382" s="122">
        <v>14221</v>
      </c>
      <c r="N4382" s="123">
        <v>17430</v>
      </c>
      <c r="O4382" s="124">
        <v>16269</v>
      </c>
      <c r="P4382" s="123">
        <v>16589</v>
      </c>
      <c r="Q4382" s="124">
        <v>17470</v>
      </c>
      <c r="R4382" s="123">
        <v>16550</v>
      </c>
      <c r="S4382" s="124">
        <v>17660</v>
      </c>
      <c r="T4382" s="123">
        <v>19927</v>
      </c>
      <c r="U4382" s="124">
        <v>19446</v>
      </c>
      <c r="V4382" s="123">
        <v>20105</v>
      </c>
      <c r="W4382" s="124">
        <v>20175</v>
      </c>
      <c r="X4382" s="123">
        <v>20077</v>
      </c>
      <c r="Y4382" s="124">
        <v>20864</v>
      </c>
      <c r="Z4382" s="123">
        <v>21688</v>
      </c>
      <c r="AA4382" s="124">
        <v>22164</v>
      </c>
      <c r="AB4382" s="123">
        <v>23569</v>
      </c>
      <c r="AC4382" s="124">
        <v>23531</v>
      </c>
      <c r="AD4382" s="123">
        <v>22861</v>
      </c>
      <c r="AE4382" s="125">
        <v>24523</v>
      </c>
      <c r="AF4382" s="126">
        <v>23636</v>
      </c>
    </row>
    <row r="4383" spans="2:32">
      <c r="B4383" s="127">
        <v>4345</v>
      </c>
      <c r="C4383" s="128">
        <v>4345</v>
      </c>
      <c r="D4383" s="129">
        <v>182</v>
      </c>
      <c r="E4383" s="130">
        <v>7</v>
      </c>
      <c r="F4383" s="131">
        <v>1</v>
      </c>
      <c r="G4383" s="132" t="s">
        <v>487</v>
      </c>
      <c r="H4383" s="133">
        <v>6</v>
      </c>
      <c r="I4383" s="128">
        <v>30</v>
      </c>
      <c r="J4383" s="129" t="s">
        <v>487</v>
      </c>
      <c r="K4383" s="134">
        <v>1</v>
      </c>
      <c r="L4383" s="108"/>
      <c r="M4383" s="81">
        <v>13576</v>
      </c>
      <c r="N4383" s="135">
        <v>15789</v>
      </c>
      <c r="O4383" s="136">
        <v>16377</v>
      </c>
      <c r="P4383" s="135">
        <v>16647</v>
      </c>
      <c r="Q4383" s="136">
        <v>16297</v>
      </c>
      <c r="R4383" s="135">
        <v>17372</v>
      </c>
      <c r="S4383" s="136">
        <v>17803</v>
      </c>
      <c r="T4383" s="135">
        <v>18227</v>
      </c>
      <c r="U4383" s="136">
        <v>17979</v>
      </c>
      <c r="V4383" s="135">
        <v>19270</v>
      </c>
      <c r="W4383" s="136">
        <v>19821</v>
      </c>
      <c r="X4383" s="135">
        <v>20456</v>
      </c>
      <c r="Y4383" s="136">
        <v>19948</v>
      </c>
      <c r="Z4383" s="135">
        <v>21512</v>
      </c>
      <c r="AA4383" s="136">
        <v>21989</v>
      </c>
      <c r="AB4383" s="135">
        <v>22397</v>
      </c>
      <c r="AC4383" s="136">
        <v>21832</v>
      </c>
      <c r="AD4383" s="135">
        <v>23039</v>
      </c>
      <c r="AE4383" s="137">
        <v>23244</v>
      </c>
      <c r="AF4383" s="138">
        <v>23414</v>
      </c>
    </row>
    <row r="4384" spans="2:32">
      <c r="B4384" s="114">
        <v>4346</v>
      </c>
      <c r="C4384" s="115">
        <v>4346</v>
      </c>
      <c r="D4384" s="116">
        <v>182</v>
      </c>
      <c r="E4384" s="117">
        <v>7</v>
      </c>
      <c r="F4384" s="118">
        <v>1</v>
      </c>
      <c r="G4384" s="119" t="s">
        <v>487</v>
      </c>
      <c r="H4384" s="120">
        <v>6</v>
      </c>
      <c r="I4384" s="115">
        <v>30</v>
      </c>
      <c r="J4384" s="116" t="s">
        <v>487</v>
      </c>
      <c r="K4384" s="121">
        <v>2</v>
      </c>
      <c r="L4384" s="108"/>
      <c r="M4384" s="122">
        <v>13070</v>
      </c>
      <c r="N4384" s="123">
        <v>15154</v>
      </c>
      <c r="O4384" s="124">
        <v>15726</v>
      </c>
      <c r="P4384" s="123">
        <v>15981</v>
      </c>
      <c r="Q4384" s="124">
        <v>15637</v>
      </c>
      <c r="R4384" s="123">
        <v>16665</v>
      </c>
      <c r="S4384" s="124">
        <v>17096</v>
      </c>
      <c r="T4384" s="123">
        <v>17506</v>
      </c>
      <c r="U4384" s="124">
        <v>17339</v>
      </c>
      <c r="V4384" s="123">
        <v>18511</v>
      </c>
      <c r="W4384" s="124">
        <v>19040</v>
      </c>
      <c r="X4384" s="123">
        <v>19651</v>
      </c>
      <c r="Y4384" s="124">
        <v>19227</v>
      </c>
      <c r="Z4384" s="123">
        <v>20668</v>
      </c>
      <c r="AA4384" s="124">
        <v>21130</v>
      </c>
      <c r="AB4384" s="123">
        <v>21526</v>
      </c>
      <c r="AC4384" s="124">
        <v>20989</v>
      </c>
      <c r="AD4384" s="123">
        <v>22151</v>
      </c>
      <c r="AE4384" s="125">
        <v>22347</v>
      </c>
      <c r="AF4384" s="126">
        <v>22522</v>
      </c>
    </row>
    <row r="4385" spans="2:32">
      <c r="B4385" s="127">
        <v>4347</v>
      </c>
      <c r="C4385" s="128">
        <v>4347</v>
      </c>
      <c r="D4385" s="129">
        <v>182</v>
      </c>
      <c r="E4385" s="130">
        <v>7</v>
      </c>
      <c r="F4385" s="131">
        <v>1</v>
      </c>
      <c r="G4385" s="132" t="s">
        <v>487</v>
      </c>
      <c r="H4385" s="133">
        <v>6</v>
      </c>
      <c r="I4385" s="128">
        <v>30</v>
      </c>
      <c r="J4385" s="129" t="s">
        <v>487</v>
      </c>
      <c r="K4385" s="134">
        <v>3</v>
      </c>
      <c r="L4385" s="108"/>
      <c r="M4385" s="81">
        <v>12735</v>
      </c>
      <c r="N4385" s="135">
        <v>14704</v>
      </c>
      <c r="O4385" s="136">
        <v>15249</v>
      </c>
      <c r="P4385" s="135">
        <v>15492</v>
      </c>
      <c r="Q4385" s="136">
        <v>15187</v>
      </c>
      <c r="R4385" s="135">
        <v>16151</v>
      </c>
      <c r="S4385" s="136">
        <v>16567</v>
      </c>
      <c r="T4385" s="135">
        <v>16958</v>
      </c>
      <c r="U4385" s="136">
        <v>16906</v>
      </c>
      <c r="V4385" s="135">
        <v>17915</v>
      </c>
      <c r="W4385" s="136">
        <v>18419</v>
      </c>
      <c r="X4385" s="135">
        <v>19004</v>
      </c>
      <c r="Y4385" s="136">
        <v>18725</v>
      </c>
      <c r="Z4385" s="135">
        <v>19980</v>
      </c>
      <c r="AA4385" s="136">
        <v>20422</v>
      </c>
      <c r="AB4385" s="135">
        <v>20802</v>
      </c>
      <c r="AC4385" s="136">
        <v>20321</v>
      </c>
      <c r="AD4385" s="135">
        <v>21404</v>
      </c>
      <c r="AE4385" s="137">
        <v>21591</v>
      </c>
      <c r="AF4385" s="138">
        <v>21760</v>
      </c>
    </row>
    <row r="4386" spans="2:32">
      <c r="B4386" s="114">
        <v>4348</v>
      </c>
      <c r="C4386" s="115">
        <v>4348</v>
      </c>
      <c r="D4386" s="116">
        <v>182</v>
      </c>
      <c r="E4386" s="117">
        <v>7</v>
      </c>
      <c r="F4386" s="118">
        <v>1</v>
      </c>
      <c r="G4386" s="119" t="s">
        <v>487</v>
      </c>
      <c r="H4386" s="120">
        <v>6</v>
      </c>
      <c r="I4386" s="115">
        <v>30</v>
      </c>
      <c r="J4386" s="116" t="s">
        <v>487</v>
      </c>
      <c r="K4386" s="121">
        <v>4</v>
      </c>
      <c r="L4386" s="108"/>
      <c r="M4386" s="122">
        <v>12542</v>
      </c>
      <c r="N4386" s="123">
        <v>14418</v>
      </c>
      <c r="O4386" s="124">
        <v>14928</v>
      </c>
      <c r="P4386" s="123">
        <v>15151</v>
      </c>
      <c r="Q4386" s="124">
        <v>14933</v>
      </c>
      <c r="R4386" s="123">
        <v>15757</v>
      </c>
      <c r="S4386" s="124">
        <v>16134</v>
      </c>
      <c r="T4386" s="123">
        <v>16478</v>
      </c>
      <c r="U4386" s="124">
        <v>16525</v>
      </c>
      <c r="V4386" s="123">
        <v>17323</v>
      </c>
      <c r="W4386" s="124">
        <v>17771</v>
      </c>
      <c r="X4386" s="123">
        <v>18293</v>
      </c>
      <c r="Y4386" s="124">
        <v>18240</v>
      </c>
      <c r="Z4386" s="123">
        <v>19162</v>
      </c>
      <c r="AA4386" s="124">
        <v>19561</v>
      </c>
      <c r="AB4386" s="123">
        <v>19904</v>
      </c>
      <c r="AC4386" s="124">
        <v>19464</v>
      </c>
      <c r="AD4386" s="123">
        <v>20448</v>
      </c>
      <c r="AE4386" s="125">
        <v>20618</v>
      </c>
      <c r="AF4386" s="126">
        <v>20773</v>
      </c>
    </row>
    <row r="4387" spans="2:32">
      <c r="B4387" s="127">
        <v>4349</v>
      </c>
      <c r="C4387" s="128">
        <v>4349</v>
      </c>
      <c r="D4387" s="129">
        <v>182</v>
      </c>
      <c r="E4387" s="130">
        <v>7</v>
      </c>
      <c r="F4387" s="131">
        <v>1</v>
      </c>
      <c r="G4387" s="132" t="s">
        <v>487</v>
      </c>
      <c r="H4387" s="133">
        <v>6</v>
      </c>
      <c r="I4387" s="128">
        <v>30</v>
      </c>
      <c r="J4387" s="129" t="s">
        <v>487</v>
      </c>
      <c r="K4387" s="134">
        <v>5</v>
      </c>
      <c r="L4387" s="108"/>
      <c r="M4387" s="81">
        <v>12298</v>
      </c>
      <c r="N4387" s="135">
        <v>14252</v>
      </c>
      <c r="O4387" s="136">
        <v>14742</v>
      </c>
      <c r="P4387" s="135">
        <v>14948</v>
      </c>
      <c r="Q4387" s="136">
        <v>14724</v>
      </c>
      <c r="R4387" s="135">
        <v>15491</v>
      </c>
      <c r="S4387" s="136">
        <v>15824</v>
      </c>
      <c r="T4387" s="135">
        <v>16145</v>
      </c>
      <c r="U4387" s="136">
        <v>16400</v>
      </c>
      <c r="V4387" s="135">
        <v>16833</v>
      </c>
      <c r="W4387" s="136">
        <v>17250</v>
      </c>
      <c r="X4387" s="135">
        <v>17675</v>
      </c>
      <c r="Y4387" s="136">
        <v>17892</v>
      </c>
      <c r="Z4387" s="135">
        <v>18424</v>
      </c>
      <c r="AA4387" s="136">
        <v>18775</v>
      </c>
      <c r="AB4387" s="135">
        <v>19076</v>
      </c>
      <c r="AC4387" s="136">
        <v>18518</v>
      </c>
      <c r="AD4387" s="135">
        <v>19557</v>
      </c>
      <c r="AE4387" s="137">
        <v>19706</v>
      </c>
      <c r="AF4387" s="138">
        <v>19850</v>
      </c>
    </row>
    <row r="4388" spans="2:32">
      <c r="B4388" s="114">
        <v>4350</v>
      </c>
      <c r="C4388" s="115">
        <v>4350</v>
      </c>
      <c r="D4388" s="116">
        <v>182</v>
      </c>
      <c r="E4388" s="117">
        <v>7</v>
      </c>
      <c r="F4388" s="118">
        <v>1</v>
      </c>
      <c r="G4388" s="119" t="s">
        <v>487</v>
      </c>
      <c r="H4388" s="120">
        <v>6</v>
      </c>
      <c r="I4388" s="115">
        <v>30</v>
      </c>
      <c r="J4388" s="116" t="s">
        <v>487</v>
      </c>
      <c r="K4388" s="121">
        <v>6</v>
      </c>
      <c r="L4388" s="108"/>
      <c r="M4388" s="122">
        <v>12414</v>
      </c>
      <c r="N4388" s="123">
        <v>14326</v>
      </c>
      <c r="O4388" s="124">
        <v>14810</v>
      </c>
      <c r="P4388" s="123">
        <v>15044</v>
      </c>
      <c r="Q4388" s="124">
        <v>15063</v>
      </c>
      <c r="R4388" s="123">
        <v>15497</v>
      </c>
      <c r="S4388" s="124">
        <v>15819</v>
      </c>
      <c r="T4388" s="123">
        <v>16088</v>
      </c>
      <c r="U4388" s="124">
        <v>16973</v>
      </c>
      <c r="V4388" s="123">
        <v>16644</v>
      </c>
      <c r="W4388" s="124">
        <v>16998</v>
      </c>
      <c r="X4388" s="123">
        <v>17320</v>
      </c>
      <c r="Y4388" s="124">
        <v>18206</v>
      </c>
      <c r="Z4388" s="123">
        <v>17942</v>
      </c>
      <c r="AA4388" s="124">
        <v>18243</v>
      </c>
      <c r="AB4388" s="123">
        <v>18502</v>
      </c>
      <c r="AC4388" s="124">
        <v>17899</v>
      </c>
      <c r="AD4388" s="123">
        <v>18919</v>
      </c>
      <c r="AE4388" s="125">
        <v>19049</v>
      </c>
      <c r="AF4388" s="126">
        <v>19184</v>
      </c>
    </row>
    <row r="4389" spans="2:32">
      <c r="B4389" s="127">
        <v>4351</v>
      </c>
      <c r="C4389" s="128">
        <v>4351</v>
      </c>
      <c r="D4389" s="129">
        <v>182</v>
      </c>
      <c r="E4389" s="130">
        <v>7</v>
      </c>
      <c r="F4389" s="131">
        <v>1</v>
      </c>
      <c r="G4389" s="132" t="s">
        <v>487</v>
      </c>
      <c r="H4389" s="133">
        <v>6</v>
      </c>
      <c r="I4389" s="128">
        <v>30</v>
      </c>
      <c r="J4389" s="129" t="s">
        <v>487</v>
      </c>
      <c r="K4389" s="134">
        <v>7</v>
      </c>
      <c r="L4389" s="108"/>
      <c r="M4389" s="81">
        <v>12906</v>
      </c>
      <c r="N4389" s="135">
        <v>14850</v>
      </c>
      <c r="O4389" s="136">
        <v>15270</v>
      </c>
      <c r="P4389" s="135">
        <v>15509</v>
      </c>
      <c r="Q4389" s="136">
        <v>15685</v>
      </c>
      <c r="R4389" s="135">
        <v>15867</v>
      </c>
      <c r="S4389" s="136">
        <v>16191</v>
      </c>
      <c r="T4389" s="135">
        <v>16367</v>
      </c>
      <c r="U4389" s="136">
        <v>18123</v>
      </c>
      <c r="V4389" s="135">
        <v>16831</v>
      </c>
      <c r="W4389" s="136">
        <v>17080</v>
      </c>
      <c r="X4389" s="135">
        <v>17371</v>
      </c>
      <c r="Y4389" s="136">
        <v>19185</v>
      </c>
      <c r="Z4389" s="135">
        <v>17877</v>
      </c>
      <c r="AA4389" s="136">
        <v>18137</v>
      </c>
      <c r="AB4389" s="135">
        <v>18362</v>
      </c>
      <c r="AC4389" s="136">
        <v>17835</v>
      </c>
      <c r="AD4389" s="135">
        <v>18735</v>
      </c>
      <c r="AE4389" s="137">
        <v>18854</v>
      </c>
      <c r="AF4389" s="138">
        <v>18985</v>
      </c>
    </row>
    <row r="4390" spans="2:32">
      <c r="B4390" s="114">
        <v>4352</v>
      </c>
      <c r="C4390" s="115">
        <v>4352</v>
      </c>
      <c r="D4390" s="116">
        <v>182</v>
      </c>
      <c r="E4390" s="117">
        <v>7</v>
      </c>
      <c r="F4390" s="118">
        <v>1</v>
      </c>
      <c r="G4390" s="119" t="s">
        <v>487</v>
      </c>
      <c r="H4390" s="120">
        <v>6</v>
      </c>
      <c r="I4390" s="115">
        <v>30</v>
      </c>
      <c r="J4390" s="116" t="s">
        <v>487</v>
      </c>
      <c r="K4390" s="121">
        <v>8</v>
      </c>
      <c r="L4390" s="108"/>
      <c r="M4390" s="122">
        <v>13784</v>
      </c>
      <c r="N4390" s="123">
        <v>15824</v>
      </c>
      <c r="O4390" s="124">
        <v>16213</v>
      </c>
      <c r="P4390" s="123">
        <v>16384</v>
      </c>
      <c r="Q4390" s="124">
        <v>16507</v>
      </c>
      <c r="R4390" s="123">
        <v>16864</v>
      </c>
      <c r="S4390" s="124">
        <v>17033</v>
      </c>
      <c r="T4390" s="123">
        <v>17183</v>
      </c>
      <c r="U4390" s="124">
        <v>19158</v>
      </c>
      <c r="V4390" s="123">
        <v>17573</v>
      </c>
      <c r="W4390" s="124">
        <v>17889</v>
      </c>
      <c r="X4390" s="123">
        <v>18185</v>
      </c>
      <c r="Y4390" s="124">
        <v>20458</v>
      </c>
      <c r="Z4390" s="123">
        <v>18520</v>
      </c>
      <c r="AA4390" s="124">
        <v>18758</v>
      </c>
      <c r="AB4390" s="123">
        <v>18974</v>
      </c>
      <c r="AC4390" s="124">
        <v>18616</v>
      </c>
      <c r="AD4390" s="123">
        <v>19326</v>
      </c>
      <c r="AE4390" s="125">
        <v>19448</v>
      </c>
      <c r="AF4390" s="126">
        <v>19574</v>
      </c>
    </row>
    <row r="4391" spans="2:32">
      <c r="B4391" s="127">
        <v>4353</v>
      </c>
      <c r="C4391" s="128">
        <v>4353</v>
      </c>
      <c r="D4391" s="129">
        <v>182</v>
      </c>
      <c r="E4391" s="130">
        <v>7</v>
      </c>
      <c r="F4391" s="131">
        <v>1</v>
      </c>
      <c r="G4391" s="132" t="s">
        <v>487</v>
      </c>
      <c r="H4391" s="133">
        <v>6</v>
      </c>
      <c r="I4391" s="128">
        <v>30</v>
      </c>
      <c r="J4391" s="129" t="s">
        <v>487</v>
      </c>
      <c r="K4391" s="134">
        <v>9</v>
      </c>
      <c r="L4391" s="108"/>
      <c r="M4391" s="81">
        <v>14729</v>
      </c>
      <c r="N4391" s="135">
        <v>16826</v>
      </c>
      <c r="O4391" s="136">
        <v>17240</v>
      </c>
      <c r="P4391" s="135">
        <v>17344</v>
      </c>
      <c r="Q4391" s="136">
        <v>17419</v>
      </c>
      <c r="R4391" s="135">
        <v>17863</v>
      </c>
      <c r="S4391" s="136">
        <v>17999</v>
      </c>
      <c r="T4391" s="135">
        <v>18139</v>
      </c>
      <c r="U4391" s="136">
        <v>19691</v>
      </c>
      <c r="V4391" s="135">
        <v>18494</v>
      </c>
      <c r="W4391" s="136">
        <v>18787</v>
      </c>
      <c r="X4391" s="135">
        <v>19075</v>
      </c>
      <c r="Y4391" s="136">
        <v>21566</v>
      </c>
      <c r="Z4391" s="135">
        <v>19386</v>
      </c>
      <c r="AA4391" s="136">
        <v>19621</v>
      </c>
      <c r="AB4391" s="135">
        <v>19832</v>
      </c>
      <c r="AC4391" s="136">
        <v>19475</v>
      </c>
      <c r="AD4391" s="135">
        <v>20186</v>
      </c>
      <c r="AE4391" s="137">
        <v>20313</v>
      </c>
      <c r="AF4391" s="138">
        <v>20447</v>
      </c>
    </row>
    <row r="4392" spans="2:32">
      <c r="B4392" s="114">
        <v>4354</v>
      </c>
      <c r="C4392" s="115">
        <v>4354</v>
      </c>
      <c r="D4392" s="116">
        <v>182</v>
      </c>
      <c r="E4392" s="117">
        <v>7</v>
      </c>
      <c r="F4392" s="118">
        <v>1</v>
      </c>
      <c r="G4392" s="119" t="s">
        <v>487</v>
      </c>
      <c r="H4392" s="120">
        <v>6</v>
      </c>
      <c r="I4392" s="115">
        <v>30</v>
      </c>
      <c r="J4392" s="116" t="s">
        <v>487</v>
      </c>
      <c r="K4392" s="121">
        <v>10</v>
      </c>
      <c r="L4392" s="108"/>
      <c r="M4392" s="122">
        <v>15469</v>
      </c>
      <c r="N4392" s="123">
        <v>17727</v>
      </c>
      <c r="O4392" s="124">
        <v>18156</v>
      </c>
      <c r="P4392" s="123">
        <v>18257</v>
      </c>
      <c r="Q4392" s="124">
        <v>18201</v>
      </c>
      <c r="R4392" s="123">
        <v>18819</v>
      </c>
      <c r="S4392" s="124">
        <v>18978</v>
      </c>
      <c r="T4392" s="123">
        <v>19136</v>
      </c>
      <c r="U4392" s="124">
        <v>20298</v>
      </c>
      <c r="V4392" s="123">
        <v>19525</v>
      </c>
      <c r="W4392" s="124">
        <v>19830</v>
      </c>
      <c r="X4392" s="123">
        <v>20138</v>
      </c>
      <c r="Y4392" s="124">
        <v>22781</v>
      </c>
      <c r="Z4392" s="123">
        <v>20476</v>
      </c>
      <c r="AA4392" s="124">
        <v>20731</v>
      </c>
      <c r="AB4392" s="123">
        <v>20950</v>
      </c>
      <c r="AC4392" s="124">
        <v>20361</v>
      </c>
      <c r="AD4392" s="123">
        <v>21327</v>
      </c>
      <c r="AE4392" s="125">
        <v>21465</v>
      </c>
      <c r="AF4392" s="126">
        <v>21605</v>
      </c>
    </row>
    <row r="4393" spans="2:32">
      <c r="B4393" s="127">
        <v>4355</v>
      </c>
      <c r="C4393" s="128">
        <v>4355</v>
      </c>
      <c r="D4393" s="129">
        <v>182</v>
      </c>
      <c r="E4393" s="130">
        <v>7</v>
      </c>
      <c r="F4393" s="131">
        <v>1</v>
      </c>
      <c r="G4393" s="132" t="s">
        <v>487</v>
      </c>
      <c r="H4393" s="133">
        <v>6</v>
      </c>
      <c r="I4393" s="128">
        <v>30</v>
      </c>
      <c r="J4393" s="129" t="s">
        <v>487</v>
      </c>
      <c r="K4393" s="134">
        <v>11</v>
      </c>
      <c r="L4393" s="108"/>
      <c r="M4393" s="81">
        <v>16128</v>
      </c>
      <c r="N4393" s="135">
        <v>18357</v>
      </c>
      <c r="O4393" s="136">
        <v>18805</v>
      </c>
      <c r="P4393" s="135">
        <v>18906</v>
      </c>
      <c r="Q4393" s="136">
        <v>18850</v>
      </c>
      <c r="R4393" s="135">
        <v>19511</v>
      </c>
      <c r="S4393" s="136">
        <v>19693</v>
      </c>
      <c r="T4393" s="135">
        <v>19869</v>
      </c>
      <c r="U4393" s="136">
        <v>20812</v>
      </c>
      <c r="V4393" s="135">
        <v>20290</v>
      </c>
      <c r="W4393" s="136">
        <v>20608</v>
      </c>
      <c r="X4393" s="135">
        <v>20937</v>
      </c>
      <c r="Y4393" s="136">
        <v>23855</v>
      </c>
      <c r="Z4393" s="135">
        <v>21300</v>
      </c>
      <c r="AA4393" s="136">
        <v>21569</v>
      </c>
      <c r="AB4393" s="135">
        <v>21794</v>
      </c>
      <c r="AC4393" s="136">
        <v>21090</v>
      </c>
      <c r="AD4393" s="135">
        <v>22197</v>
      </c>
      <c r="AE4393" s="137">
        <v>22342</v>
      </c>
      <c r="AF4393" s="138">
        <v>22488</v>
      </c>
    </row>
    <row r="4394" spans="2:32">
      <c r="B4394" s="114">
        <v>4356</v>
      </c>
      <c r="C4394" s="115">
        <v>4356</v>
      </c>
      <c r="D4394" s="116">
        <v>182</v>
      </c>
      <c r="E4394" s="117">
        <v>7</v>
      </c>
      <c r="F4394" s="118">
        <v>1</v>
      </c>
      <c r="G4394" s="119" t="s">
        <v>487</v>
      </c>
      <c r="H4394" s="120">
        <v>6</v>
      </c>
      <c r="I4394" s="115">
        <v>30</v>
      </c>
      <c r="J4394" s="116" t="s">
        <v>487</v>
      </c>
      <c r="K4394" s="121">
        <v>12</v>
      </c>
      <c r="L4394" s="108"/>
      <c r="M4394" s="122">
        <v>16457</v>
      </c>
      <c r="N4394" s="123">
        <v>18683</v>
      </c>
      <c r="O4394" s="124">
        <v>19144</v>
      </c>
      <c r="P4394" s="123">
        <v>19248</v>
      </c>
      <c r="Q4394" s="124">
        <v>19086</v>
      </c>
      <c r="R4394" s="123">
        <v>19877</v>
      </c>
      <c r="S4394" s="124">
        <v>20068</v>
      </c>
      <c r="T4394" s="123">
        <v>20253</v>
      </c>
      <c r="U4394" s="124">
        <v>21106</v>
      </c>
      <c r="V4394" s="123">
        <v>20695</v>
      </c>
      <c r="W4394" s="124">
        <v>21021</v>
      </c>
      <c r="X4394" s="123">
        <v>21365</v>
      </c>
      <c r="Y4394" s="124">
        <v>24431</v>
      </c>
      <c r="Z4394" s="123">
        <v>21743</v>
      </c>
      <c r="AA4394" s="124">
        <v>22019</v>
      </c>
      <c r="AB4394" s="123">
        <v>22248</v>
      </c>
      <c r="AC4394" s="124">
        <v>21267</v>
      </c>
      <c r="AD4394" s="123">
        <v>22659</v>
      </c>
      <c r="AE4394" s="125">
        <v>22808</v>
      </c>
      <c r="AF4394" s="126">
        <v>22956</v>
      </c>
    </row>
    <row r="4395" spans="2:32">
      <c r="B4395" s="127">
        <v>4357</v>
      </c>
      <c r="C4395" s="128">
        <v>4357</v>
      </c>
      <c r="D4395" s="129">
        <v>182</v>
      </c>
      <c r="E4395" s="130">
        <v>7</v>
      </c>
      <c r="F4395" s="131">
        <v>1</v>
      </c>
      <c r="G4395" s="132" t="s">
        <v>487</v>
      </c>
      <c r="H4395" s="133">
        <v>6</v>
      </c>
      <c r="I4395" s="128">
        <v>30</v>
      </c>
      <c r="J4395" s="129" t="s">
        <v>487</v>
      </c>
      <c r="K4395" s="134">
        <v>13</v>
      </c>
      <c r="L4395" s="108"/>
      <c r="M4395" s="81">
        <v>16704</v>
      </c>
      <c r="N4395" s="135">
        <v>18816</v>
      </c>
      <c r="O4395" s="136">
        <v>19280</v>
      </c>
      <c r="P4395" s="135">
        <v>19389</v>
      </c>
      <c r="Q4395" s="136">
        <v>19283</v>
      </c>
      <c r="R4395" s="135">
        <v>20023</v>
      </c>
      <c r="S4395" s="136">
        <v>20219</v>
      </c>
      <c r="T4395" s="135">
        <v>20409</v>
      </c>
      <c r="U4395" s="136">
        <v>21338</v>
      </c>
      <c r="V4395" s="135">
        <v>20860</v>
      </c>
      <c r="W4395" s="136">
        <v>21188</v>
      </c>
      <c r="X4395" s="135">
        <v>21537</v>
      </c>
      <c r="Y4395" s="136">
        <v>25135</v>
      </c>
      <c r="Z4395" s="135">
        <v>21918</v>
      </c>
      <c r="AA4395" s="136">
        <v>22195</v>
      </c>
      <c r="AB4395" s="135">
        <v>22426</v>
      </c>
      <c r="AC4395" s="136">
        <v>21465</v>
      </c>
      <c r="AD4395" s="135">
        <v>22840</v>
      </c>
      <c r="AE4395" s="137">
        <v>22992</v>
      </c>
      <c r="AF4395" s="138">
        <v>23144</v>
      </c>
    </row>
    <row r="4396" spans="2:32">
      <c r="B4396" s="114">
        <v>4358</v>
      </c>
      <c r="C4396" s="115">
        <v>4358</v>
      </c>
      <c r="D4396" s="116">
        <v>182</v>
      </c>
      <c r="E4396" s="117">
        <v>7</v>
      </c>
      <c r="F4396" s="118">
        <v>1</v>
      </c>
      <c r="G4396" s="119" t="s">
        <v>487</v>
      </c>
      <c r="H4396" s="120">
        <v>6</v>
      </c>
      <c r="I4396" s="115">
        <v>30</v>
      </c>
      <c r="J4396" s="116" t="s">
        <v>487</v>
      </c>
      <c r="K4396" s="121">
        <v>14</v>
      </c>
      <c r="L4396" s="108"/>
      <c r="M4396" s="122">
        <v>16945</v>
      </c>
      <c r="N4396" s="123">
        <v>18963</v>
      </c>
      <c r="O4396" s="124">
        <v>19428</v>
      </c>
      <c r="P4396" s="123">
        <v>19541</v>
      </c>
      <c r="Q4396" s="124">
        <v>19423</v>
      </c>
      <c r="R4396" s="123">
        <v>20175</v>
      </c>
      <c r="S4396" s="124">
        <v>20371</v>
      </c>
      <c r="T4396" s="123">
        <v>20563</v>
      </c>
      <c r="U4396" s="124">
        <v>21510</v>
      </c>
      <c r="V4396" s="123">
        <v>21009</v>
      </c>
      <c r="W4396" s="124">
        <v>21336</v>
      </c>
      <c r="X4396" s="123">
        <v>21685</v>
      </c>
      <c r="Y4396" s="124">
        <v>25464</v>
      </c>
      <c r="Z4396" s="123">
        <v>22059</v>
      </c>
      <c r="AA4396" s="124">
        <v>22333</v>
      </c>
      <c r="AB4396" s="123">
        <v>22561</v>
      </c>
      <c r="AC4396" s="124">
        <v>21565</v>
      </c>
      <c r="AD4396" s="123">
        <v>22974</v>
      </c>
      <c r="AE4396" s="125">
        <v>23126</v>
      </c>
      <c r="AF4396" s="126">
        <v>23281</v>
      </c>
    </row>
    <row r="4397" spans="2:32">
      <c r="B4397" s="127">
        <v>4359</v>
      </c>
      <c r="C4397" s="128">
        <v>4359</v>
      </c>
      <c r="D4397" s="129">
        <v>182</v>
      </c>
      <c r="E4397" s="130">
        <v>7</v>
      </c>
      <c r="F4397" s="131">
        <v>1</v>
      </c>
      <c r="G4397" s="132" t="s">
        <v>487</v>
      </c>
      <c r="H4397" s="133">
        <v>6</v>
      </c>
      <c r="I4397" s="128">
        <v>30</v>
      </c>
      <c r="J4397" s="129" t="s">
        <v>487</v>
      </c>
      <c r="K4397" s="134">
        <v>15</v>
      </c>
      <c r="L4397" s="108"/>
      <c r="M4397" s="81">
        <v>17210</v>
      </c>
      <c r="N4397" s="135">
        <v>19167</v>
      </c>
      <c r="O4397" s="136">
        <v>19657</v>
      </c>
      <c r="P4397" s="135">
        <v>19773</v>
      </c>
      <c r="Q4397" s="136">
        <v>19601</v>
      </c>
      <c r="R4397" s="135">
        <v>20401</v>
      </c>
      <c r="S4397" s="136">
        <v>20595</v>
      </c>
      <c r="T4397" s="135">
        <v>20786</v>
      </c>
      <c r="U4397" s="136">
        <v>21669</v>
      </c>
      <c r="V4397" s="135">
        <v>21227</v>
      </c>
      <c r="W4397" s="136">
        <v>21552</v>
      </c>
      <c r="X4397" s="135">
        <v>21898</v>
      </c>
      <c r="Y4397" s="136">
        <v>25807</v>
      </c>
      <c r="Z4397" s="135">
        <v>22263</v>
      </c>
      <c r="AA4397" s="136">
        <v>22532</v>
      </c>
      <c r="AB4397" s="135">
        <v>22757</v>
      </c>
      <c r="AC4397" s="136">
        <v>21635</v>
      </c>
      <c r="AD4397" s="135">
        <v>23166</v>
      </c>
      <c r="AE4397" s="137">
        <v>23318</v>
      </c>
      <c r="AF4397" s="138">
        <v>23472</v>
      </c>
    </row>
    <row r="4398" spans="2:32">
      <c r="B4398" s="114">
        <v>4360</v>
      </c>
      <c r="C4398" s="115">
        <v>4360</v>
      </c>
      <c r="D4398" s="116">
        <v>182</v>
      </c>
      <c r="E4398" s="117">
        <v>7</v>
      </c>
      <c r="F4398" s="118">
        <v>1</v>
      </c>
      <c r="G4398" s="119" t="s">
        <v>487</v>
      </c>
      <c r="H4398" s="120">
        <v>6</v>
      </c>
      <c r="I4398" s="115">
        <v>30</v>
      </c>
      <c r="J4398" s="116" t="s">
        <v>487</v>
      </c>
      <c r="K4398" s="121">
        <v>16</v>
      </c>
      <c r="L4398" s="108"/>
      <c r="M4398" s="122">
        <v>17649</v>
      </c>
      <c r="N4398" s="123">
        <v>19495</v>
      </c>
      <c r="O4398" s="124">
        <v>20016</v>
      </c>
      <c r="P4398" s="123">
        <v>20201</v>
      </c>
      <c r="Q4398" s="124">
        <v>19926</v>
      </c>
      <c r="R4398" s="123">
        <v>20864</v>
      </c>
      <c r="S4398" s="124">
        <v>21063</v>
      </c>
      <c r="T4398" s="123">
        <v>21273</v>
      </c>
      <c r="U4398" s="124">
        <v>21893</v>
      </c>
      <c r="V4398" s="123">
        <v>21763</v>
      </c>
      <c r="W4398" s="124">
        <v>22098</v>
      </c>
      <c r="X4398" s="123">
        <v>22448</v>
      </c>
      <c r="Y4398" s="124">
        <v>26198</v>
      </c>
      <c r="Z4398" s="123">
        <v>22829</v>
      </c>
      <c r="AA4398" s="124">
        <v>23087</v>
      </c>
      <c r="AB4398" s="123">
        <v>23294</v>
      </c>
      <c r="AC4398" s="124">
        <v>21818</v>
      </c>
      <c r="AD4398" s="123">
        <v>23696</v>
      </c>
      <c r="AE4398" s="125">
        <v>23850</v>
      </c>
      <c r="AF4398" s="126">
        <v>24004</v>
      </c>
    </row>
    <row r="4399" spans="2:32">
      <c r="B4399" s="127">
        <v>4361</v>
      </c>
      <c r="C4399" s="128">
        <v>4361</v>
      </c>
      <c r="D4399" s="129">
        <v>182</v>
      </c>
      <c r="E4399" s="130">
        <v>7</v>
      </c>
      <c r="F4399" s="131">
        <v>1</v>
      </c>
      <c r="G4399" s="132" t="s">
        <v>487</v>
      </c>
      <c r="H4399" s="133">
        <v>6</v>
      </c>
      <c r="I4399" s="128">
        <v>30</v>
      </c>
      <c r="J4399" s="129" t="s">
        <v>487</v>
      </c>
      <c r="K4399" s="134">
        <v>17</v>
      </c>
      <c r="L4399" s="108"/>
      <c r="M4399" s="81">
        <v>18368</v>
      </c>
      <c r="N4399" s="135">
        <v>19945</v>
      </c>
      <c r="O4399" s="136">
        <v>20474</v>
      </c>
      <c r="P4399" s="135">
        <v>20670</v>
      </c>
      <c r="Q4399" s="136">
        <v>20350</v>
      </c>
      <c r="R4399" s="135">
        <v>21335</v>
      </c>
      <c r="S4399" s="136">
        <v>21523</v>
      </c>
      <c r="T4399" s="135">
        <v>21695</v>
      </c>
      <c r="U4399" s="136">
        <v>22379</v>
      </c>
      <c r="V4399" s="135">
        <v>22259</v>
      </c>
      <c r="W4399" s="136">
        <v>22548</v>
      </c>
      <c r="X4399" s="135">
        <v>22964</v>
      </c>
      <c r="Y4399" s="136">
        <v>26723</v>
      </c>
      <c r="Z4399" s="135">
        <v>23356</v>
      </c>
      <c r="AA4399" s="136">
        <v>23617</v>
      </c>
      <c r="AB4399" s="135">
        <v>23828</v>
      </c>
      <c r="AC4399" s="136">
        <v>22465</v>
      </c>
      <c r="AD4399" s="135">
        <v>24234</v>
      </c>
      <c r="AE4399" s="137">
        <v>24387</v>
      </c>
      <c r="AF4399" s="138">
        <v>24547</v>
      </c>
    </row>
    <row r="4400" spans="2:32">
      <c r="B4400" s="114">
        <v>4362</v>
      </c>
      <c r="C4400" s="115">
        <v>4362</v>
      </c>
      <c r="D4400" s="116">
        <v>182</v>
      </c>
      <c r="E4400" s="117">
        <v>7</v>
      </c>
      <c r="F4400" s="118">
        <v>1</v>
      </c>
      <c r="G4400" s="119" t="s">
        <v>487</v>
      </c>
      <c r="H4400" s="120">
        <v>6</v>
      </c>
      <c r="I4400" s="115">
        <v>30</v>
      </c>
      <c r="J4400" s="116" t="s">
        <v>487</v>
      </c>
      <c r="K4400" s="121">
        <v>18</v>
      </c>
      <c r="L4400" s="108"/>
      <c r="M4400" s="122">
        <v>18538</v>
      </c>
      <c r="N4400" s="123">
        <v>20091</v>
      </c>
      <c r="O4400" s="124">
        <v>20618</v>
      </c>
      <c r="P4400" s="123">
        <v>20777</v>
      </c>
      <c r="Q4400" s="124">
        <v>20611</v>
      </c>
      <c r="R4400" s="123">
        <v>21504</v>
      </c>
      <c r="S4400" s="124">
        <v>21643</v>
      </c>
      <c r="T4400" s="123">
        <v>21887</v>
      </c>
      <c r="U4400" s="124">
        <v>22640</v>
      </c>
      <c r="V4400" s="123">
        <v>22443</v>
      </c>
      <c r="W4400" s="124">
        <v>22808</v>
      </c>
      <c r="X4400" s="123">
        <v>23263</v>
      </c>
      <c r="Y4400" s="124">
        <v>27063</v>
      </c>
      <c r="Z4400" s="123">
        <v>23698</v>
      </c>
      <c r="AA4400" s="124">
        <v>23969</v>
      </c>
      <c r="AB4400" s="123">
        <v>24204</v>
      </c>
      <c r="AC4400" s="124">
        <v>23272</v>
      </c>
      <c r="AD4400" s="123">
        <v>24620</v>
      </c>
      <c r="AE4400" s="125">
        <v>24783</v>
      </c>
      <c r="AF4400" s="126">
        <v>24953</v>
      </c>
    </row>
    <row r="4401" spans="2:32">
      <c r="B4401" s="127">
        <v>4363</v>
      </c>
      <c r="C4401" s="128">
        <v>4363</v>
      </c>
      <c r="D4401" s="129">
        <v>182</v>
      </c>
      <c r="E4401" s="130">
        <v>7</v>
      </c>
      <c r="F4401" s="131">
        <v>1</v>
      </c>
      <c r="G4401" s="132" t="s">
        <v>487</v>
      </c>
      <c r="H4401" s="133">
        <v>6</v>
      </c>
      <c r="I4401" s="128">
        <v>30</v>
      </c>
      <c r="J4401" s="129" t="s">
        <v>487</v>
      </c>
      <c r="K4401" s="134">
        <v>19</v>
      </c>
      <c r="L4401" s="108"/>
      <c r="M4401" s="81">
        <v>18530</v>
      </c>
      <c r="N4401" s="135">
        <v>19916</v>
      </c>
      <c r="O4401" s="136">
        <v>20515</v>
      </c>
      <c r="P4401" s="135">
        <v>20705</v>
      </c>
      <c r="Q4401" s="136">
        <v>20734</v>
      </c>
      <c r="R4401" s="135">
        <v>21471</v>
      </c>
      <c r="S4401" s="136">
        <v>21637</v>
      </c>
      <c r="T4401" s="135">
        <v>21917</v>
      </c>
      <c r="U4401" s="136">
        <v>22710</v>
      </c>
      <c r="V4401" s="135">
        <v>22584</v>
      </c>
      <c r="W4401" s="136">
        <v>23018</v>
      </c>
      <c r="X4401" s="135">
        <v>23476</v>
      </c>
      <c r="Y4401" s="136">
        <v>26987</v>
      </c>
      <c r="Z4401" s="135">
        <v>24014</v>
      </c>
      <c r="AA4401" s="136">
        <v>24336</v>
      </c>
      <c r="AB4401" s="135">
        <v>24610</v>
      </c>
      <c r="AC4401" s="136">
        <v>23720</v>
      </c>
      <c r="AD4401" s="135">
        <v>25068</v>
      </c>
      <c r="AE4401" s="137">
        <v>25237</v>
      </c>
      <c r="AF4401" s="138">
        <v>25412</v>
      </c>
    </row>
    <row r="4402" spans="2:32">
      <c r="B4402" s="114">
        <v>4364</v>
      </c>
      <c r="C4402" s="115">
        <v>4364</v>
      </c>
      <c r="D4402" s="116">
        <v>182</v>
      </c>
      <c r="E4402" s="117">
        <v>7</v>
      </c>
      <c r="F4402" s="118">
        <v>1</v>
      </c>
      <c r="G4402" s="119" t="s">
        <v>487</v>
      </c>
      <c r="H4402" s="120">
        <v>6</v>
      </c>
      <c r="I4402" s="115">
        <v>30</v>
      </c>
      <c r="J4402" s="116" t="s">
        <v>487</v>
      </c>
      <c r="K4402" s="121">
        <v>20</v>
      </c>
      <c r="L4402" s="108"/>
      <c r="M4402" s="122">
        <v>18254</v>
      </c>
      <c r="N4402" s="123">
        <v>19616</v>
      </c>
      <c r="O4402" s="124">
        <v>20202</v>
      </c>
      <c r="P4402" s="123">
        <v>20473</v>
      </c>
      <c r="Q4402" s="124">
        <v>20414</v>
      </c>
      <c r="R4402" s="123">
        <v>21218</v>
      </c>
      <c r="S4402" s="124">
        <v>21467</v>
      </c>
      <c r="T4402" s="123">
        <v>21778</v>
      </c>
      <c r="U4402" s="124">
        <v>22599</v>
      </c>
      <c r="V4402" s="123">
        <v>22558</v>
      </c>
      <c r="W4402" s="124">
        <v>23080</v>
      </c>
      <c r="X4402" s="123">
        <v>23598</v>
      </c>
      <c r="Y4402" s="124">
        <v>26820</v>
      </c>
      <c r="Z4402" s="123">
        <v>24272</v>
      </c>
      <c r="AA4402" s="124">
        <v>24636</v>
      </c>
      <c r="AB4402" s="123">
        <v>24952</v>
      </c>
      <c r="AC4402" s="124">
        <v>24116</v>
      </c>
      <c r="AD4402" s="123">
        <v>25444</v>
      </c>
      <c r="AE4402" s="125">
        <v>25604</v>
      </c>
      <c r="AF4402" s="126">
        <v>25776</v>
      </c>
    </row>
    <row r="4403" spans="2:32">
      <c r="B4403" s="127">
        <v>4365</v>
      </c>
      <c r="C4403" s="128">
        <v>4365</v>
      </c>
      <c r="D4403" s="129">
        <v>182</v>
      </c>
      <c r="E4403" s="130">
        <v>7</v>
      </c>
      <c r="F4403" s="131">
        <v>1</v>
      </c>
      <c r="G4403" s="132" t="s">
        <v>487</v>
      </c>
      <c r="H4403" s="133">
        <v>6</v>
      </c>
      <c r="I4403" s="128">
        <v>30</v>
      </c>
      <c r="J4403" s="129" t="s">
        <v>487</v>
      </c>
      <c r="K4403" s="134">
        <v>21</v>
      </c>
      <c r="L4403" s="108"/>
      <c r="M4403" s="81">
        <v>17844</v>
      </c>
      <c r="N4403" s="135">
        <v>18945</v>
      </c>
      <c r="O4403" s="136">
        <v>19549</v>
      </c>
      <c r="P4403" s="135">
        <v>19848</v>
      </c>
      <c r="Q4403" s="136">
        <v>19720</v>
      </c>
      <c r="R4403" s="135">
        <v>20664</v>
      </c>
      <c r="S4403" s="136">
        <v>20962</v>
      </c>
      <c r="T4403" s="135">
        <v>21335</v>
      </c>
      <c r="U4403" s="136">
        <v>22006</v>
      </c>
      <c r="V4403" s="135">
        <v>22267</v>
      </c>
      <c r="W4403" s="136">
        <v>22876</v>
      </c>
      <c r="X4403" s="135">
        <v>23475</v>
      </c>
      <c r="Y4403" s="136">
        <v>26391</v>
      </c>
      <c r="Z4403" s="135">
        <v>24292</v>
      </c>
      <c r="AA4403" s="136">
        <v>24729</v>
      </c>
      <c r="AB4403" s="135">
        <v>25087</v>
      </c>
      <c r="AC4403" s="136">
        <v>24404</v>
      </c>
      <c r="AD4403" s="135">
        <v>25645</v>
      </c>
      <c r="AE4403" s="137">
        <v>25824</v>
      </c>
      <c r="AF4403" s="138">
        <v>26005</v>
      </c>
    </row>
    <row r="4404" spans="2:32">
      <c r="B4404" s="114">
        <v>4366</v>
      </c>
      <c r="C4404" s="115">
        <v>4366</v>
      </c>
      <c r="D4404" s="116">
        <v>182</v>
      </c>
      <c r="E4404" s="117">
        <v>7</v>
      </c>
      <c r="F4404" s="118">
        <v>1</v>
      </c>
      <c r="G4404" s="119" t="s">
        <v>487</v>
      </c>
      <c r="H4404" s="120">
        <v>6</v>
      </c>
      <c r="I4404" s="115">
        <v>30</v>
      </c>
      <c r="J4404" s="116" t="s">
        <v>487</v>
      </c>
      <c r="K4404" s="121">
        <v>22</v>
      </c>
      <c r="L4404" s="108"/>
      <c r="M4404" s="122">
        <v>17132</v>
      </c>
      <c r="N4404" s="123">
        <v>18368</v>
      </c>
      <c r="O4404" s="124">
        <v>18971</v>
      </c>
      <c r="P4404" s="123">
        <v>19285</v>
      </c>
      <c r="Q4404" s="124">
        <v>19052</v>
      </c>
      <c r="R4404" s="123">
        <v>20149</v>
      </c>
      <c r="S4404" s="124">
        <v>20483</v>
      </c>
      <c r="T4404" s="123">
        <v>20896</v>
      </c>
      <c r="U4404" s="124">
        <v>21317</v>
      </c>
      <c r="V4404" s="123">
        <v>21917</v>
      </c>
      <c r="W4404" s="124">
        <v>22571</v>
      </c>
      <c r="X4404" s="123">
        <v>23222</v>
      </c>
      <c r="Y4404" s="124">
        <v>25549</v>
      </c>
      <c r="Z4404" s="123">
        <v>24120</v>
      </c>
      <c r="AA4404" s="124">
        <v>24598</v>
      </c>
      <c r="AB4404" s="123">
        <v>24986</v>
      </c>
      <c r="AC4404" s="124">
        <v>24340</v>
      </c>
      <c r="AD4404" s="123">
        <v>25596</v>
      </c>
      <c r="AE4404" s="125">
        <v>25787</v>
      </c>
      <c r="AF4404" s="126">
        <v>25975</v>
      </c>
    </row>
    <row r="4405" spans="2:32">
      <c r="B4405" s="127">
        <v>4367</v>
      </c>
      <c r="C4405" s="128">
        <v>4367</v>
      </c>
      <c r="D4405" s="129">
        <v>182</v>
      </c>
      <c r="E4405" s="130">
        <v>7</v>
      </c>
      <c r="F4405" s="131">
        <v>1</v>
      </c>
      <c r="G4405" s="132" t="s">
        <v>487</v>
      </c>
      <c r="H4405" s="133">
        <v>6</v>
      </c>
      <c r="I4405" s="128">
        <v>30</v>
      </c>
      <c r="J4405" s="129" t="s">
        <v>487</v>
      </c>
      <c r="K4405" s="134">
        <v>23</v>
      </c>
      <c r="L4405" s="108"/>
      <c r="M4405" s="81">
        <v>16028</v>
      </c>
      <c r="N4405" s="135">
        <v>17365</v>
      </c>
      <c r="O4405" s="136">
        <v>17964</v>
      </c>
      <c r="P4405" s="135">
        <v>18279</v>
      </c>
      <c r="Q4405" s="136">
        <v>17949</v>
      </c>
      <c r="R4405" s="135">
        <v>19141</v>
      </c>
      <c r="S4405" s="136">
        <v>19484</v>
      </c>
      <c r="T4405" s="135">
        <v>19898</v>
      </c>
      <c r="U4405" s="136">
        <v>19971</v>
      </c>
      <c r="V4405" s="135">
        <v>20963</v>
      </c>
      <c r="W4405" s="136">
        <v>21623</v>
      </c>
      <c r="X4405" s="135">
        <v>22287</v>
      </c>
      <c r="Y4405" s="136">
        <v>24029</v>
      </c>
      <c r="Z4405" s="135">
        <v>23224</v>
      </c>
      <c r="AA4405" s="136">
        <v>23701</v>
      </c>
      <c r="AB4405" s="135">
        <v>24106</v>
      </c>
      <c r="AC4405" s="136">
        <v>23451</v>
      </c>
      <c r="AD4405" s="135">
        <v>24744</v>
      </c>
      <c r="AE4405" s="137">
        <v>24937</v>
      </c>
      <c r="AF4405" s="138">
        <v>25125</v>
      </c>
    </row>
    <row r="4406" spans="2:32">
      <c r="B4406" s="114">
        <v>4368</v>
      </c>
      <c r="C4406" s="115">
        <v>4368</v>
      </c>
      <c r="D4406" s="116">
        <v>182</v>
      </c>
      <c r="E4406" s="117">
        <v>7</v>
      </c>
      <c r="F4406" s="118">
        <v>1</v>
      </c>
      <c r="G4406" s="119" t="s">
        <v>487</v>
      </c>
      <c r="H4406" s="120">
        <v>6</v>
      </c>
      <c r="I4406" s="115">
        <v>30</v>
      </c>
      <c r="J4406" s="116" t="s">
        <v>487</v>
      </c>
      <c r="K4406" s="121">
        <v>24</v>
      </c>
      <c r="L4406" s="108"/>
      <c r="M4406" s="122">
        <v>14955</v>
      </c>
      <c r="N4406" s="123">
        <v>16401</v>
      </c>
      <c r="O4406" s="124">
        <v>16966</v>
      </c>
      <c r="P4406" s="123">
        <v>17269</v>
      </c>
      <c r="Q4406" s="124">
        <v>16824</v>
      </c>
      <c r="R4406" s="123">
        <v>18013</v>
      </c>
      <c r="S4406" s="124">
        <v>18451</v>
      </c>
      <c r="T4406" s="123">
        <v>18883</v>
      </c>
      <c r="U4406" s="124">
        <v>18726</v>
      </c>
      <c r="V4406" s="123">
        <v>19947</v>
      </c>
      <c r="W4406" s="124">
        <v>20512</v>
      </c>
      <c r="X4406" s="123">
        <v>21176</v>
      </c>
      <c r="Y4406" s="124">
        <v>22355</v>
      </c>
      <c r="Z4406" s="123">
        <v>22239</v>
      </c>
      <c r="AA4406" s="124">
        <v>22720</v>
      </c>
      <c r="AB4406" s="123">
        <v>23131</v>
      </c>
      <c r="AC4406" s="124">
        <v>22342</v>
      </c>
      <c r="AD4406" s="123">
        <v>23782</v>
      </c>
      <c r="AE4406" s="125">
        <v>23976</v>
      </c>
      <c r="AF4406" s="126">
        <v>24158</v>
      </c>
    </row>
    <row r="4407" spans="2:32">
      <c r="B4407" s="127">
        <v>4369</v>
      </c>
      <c r="C4407" s="128">
        <v>4369</v>
      </c>
      <c r="D4407" s="129">
        <v>183</v>
      </c>
      <c r="E4407" s="130">
        <v>7</v>
      </c>
      <c r="F4407" s="131">
        <v>2</v>
      </c>
      <c r="G4407" s="132" t="s">
        <v>487</v>
      </c>
      <c r="H4407" s="133">
        <v>7</v>
      </c>
      <c r="I4407" s="128">
        <v>1</v>
      </c>
      <c r="J4407" s="129" t="s">
        <v>487</v>
      </c>
      <c r="K4407" s="134">
        <v>1</v>
      </c>
      <c r="L4407" s="108"/>
      <c r="M4407" s="81">
        <v>15195</v>
      </c>
      <c r="N4407" s="135">
        <v>15147</v>
      </c>
      <c r="O4407" s="136">
        <v>15448</v>
      </c>
      <c r="P4407" s="135">
        <v>16108</v>
      </c>
      <c r="Q4407" s="136">
        <v>16970</v>
      </c>
      <c r="R4407" s="135">
        <v>16669</v>
      </c>
      <c r="S4407" s="136">
        <v>17100</v>
      </c>
      <c r="T4407" s="135">
        <v>17586</v>
      </c>
      <c r="U4407" s="136">
        <v>18772</v>
      </c>
      <c r="V4407" s="135">
        <v>18238</v>
      </c>
      <c r="W4407" s="136">
        <v>18526</v>
      </c>
      <c r="X4407" s="135">
        <v>19501</v>
      </c>
      <c r="Y4407" s="136">
        <v>21079</v>
      </c>
      <c r="Z4407" s="135">
        <v>20955</v>
      </c>
      <c r="AA4407" s="136">
        <v>22009</v>
      </c>
      <c r="AB4407" s="135">
        <v>21532</v>
      </c>
      <c r="AC4407" s="136">
        <v>22848</v>
      </c>
      <c r="AD4407" s="135">
        <v>21942</v>
      </c>
      <c r="AE4407" s="137">
        <v>22711</v>
      </c>
      <c r="AF4407" s="138">
        <v>22962</v>
      </c>
    </row>
    <row r="4408" spans="2:32">
      <c r="B4408" s="114">
        <v>4370</v>
      </c>
      <c r="C4408" s="115">
        <v>4370</v>
      </c>
      <c r="D4408" s="116">
        <v>183</v>
      </c>
      <c r="E4408" s="117">
        <v>7</v>
      </c>
      <c r="F4408" s="118">
        <v>2</v>
      </c>
      <c r="G4408" s="119" t="s">
        <v>487</v>
      </c>
      <c r="H4408" s="120">
        <v>7</v>
      </c>
      <c r="I4408" s="115">
        <v>1</v>
      </c>
      <c r="J4408" s="116" t="s">
        <v>487</v>
      </c>
      <c r="K4408" s="121">
        <v>2</v>
      </c>
      <c r="L4408" s="108"/>
      <c r="M4408" s="122">
        <v>14585</v>
      </c>
      <c r="N4408" s="123">
        <v>14616</v>
      </c>
      <c r="O4408" s="124">
        <v>14873</v>
      </c>
      <c r="P4408" s="123">
        <v>15462</v>
      </c>
      <c r="Q4408" s="124">
        <v>16292</v>
      </c>
      <c r="R4408" s="123">
        <v>16088</v>
      </c>
      <c r="S4408" s="124">
        <v>16503</v>
      </c>
      <c r="T4408" s="123">
        <v>16968</v>
      </c>
      <c r="U4408" s="124">
        <v>18020</v>
      </c>
      <c r="V4408" s="123">
        <v>17544</v>
      </c>
      <c r="W4408" s="124">
        <v>17734</v>
      </c>
      <c r="X4408" s="123">
        <v>18804</v>
      </c>
      <c r="Y4408" s="124">
        <v>20250</v>
      </c>
      <c r="Z4408" s="123">
        <v>20153</v>
      </c>
      <c r="AA4408" s="124">
        <v>21113</v>
      </c>
      <c r="AB4408" s="123">
        <v>20707</v>
      </c>
      <c r="AC4408" s="124">
        <v>21965</v>
      </c>
      <c r="AD4408" s="123">
        <v>21176</v>
      </c>
      <c r="AE4408" s="125">
        <v>21916</v>
      </c>
      <c r="AF4408" s="126">
        <v>22084</v>
      </c>
    </row>
    <row r="4409" spans="2:32">
      <c r="B4409" s="127">
        <v>4371</v>
      </c>
      <c r="C4409" s="128">
        <v>4371</v>
      </c>
      <c r="D4409" s="129">
        <v>183</v>
      </c>
      <c r="E4409" s="130">
        <v>7</v>
      </c>
      <c r="F4409" s="131">
        <v>2</v>
      </c>
      <c r="G4409" s="132" t="s">
        <v>487</v>
      </c>
      <c r="H4409" s="133">
        <v>7</v>
      </c>
      <c r="I4409" s="128">
        <v>1</v>
      </c>
      <c r="J4409" s="129" t="s">
        <v>487</v>
      </c>
      <c r="K4409" s="134">
        <v>3</v>
      </c>
      <c r="L4409" s="108"/>
      <c r="M4409" s="81">
        <v>14171</v>
      </c>
      <c r="N4409" s="135">
        <v>14294</v>
      </c>
      <c r="O4409" s="136">
        <v>14583</v>
      </c>
      <c r="P4409" s="135">
        <v>15034</v>
      </c>
      <c r="Q4409" s="136">
        <v>15805</v>
      </c>
      <c r="R4409" s="135">
        <v>15756</v>
      </c>
      <c r="S4409" s="136">
        <v>16155</v>
      </c>
      <c r="T4409" s="135">
        <v>16568</v>
      </c>
      <c r="U4409" s="136">
        <v>17462</v>
      </c>
      <c r="V4409" s="135">
        <v>17051</v>
      </c>
      <c r="W4409" s="136">
        <v>17183</v>
      </c>
      <c r="X4409" s="135">
        <v>18334</v>
      </c>
      <c r="Y4409" s="136">
        <v>19599</v>
      </c>
      <c r="Z4409" s="135">
        <v>19614</v>
      </c>
      <c r="AA4409" s="136">
        <v>20426</v>
      </c>
      <c r="AB4409" s="135">
        <v>20062</v>
      </c>
      <c r="AC4409" s="136">
        <v>21239</v>
      </c>
      <c r="AD4409" s="135">
        <v>20633</v>
      </c>
      <c r="AE4409" s="137">
        <v>21295</v>
      </c>
      <c r="AF4409" s="138">
        <v>21469</v>
      </c>
    </row>
    <row r="4410" spans="2:32">
      <c r="B4410" s="114">
        <v>4372</v>
      </c>
      <c r="C4410" s="115">
        <v>4372</v>
      </c>
      <c r="D4410" s="116">
        <v>183</v>
      </c>
      <c r="E4410" s="117">
        <v>7</v>
      </c>
      <c r="F4410" s="118">
        <v>2</v>
      </c>
      <c r="G4410" s="119" t="s">
        <v>487</v>
      </c>
      <c r="H4410" s="120">
        <v>7</v>
      </c>
      <c r="I4410" s="115">
        <v>1</v>
      </c>
      <c r="J4410" s="116" t="s">
        <v>487</v>
      </c>
      <c r="K4410" s="121">
        <v>4</v>
      </c>
      <c r="L4410" s="108"/>
      <c r="M4410" s="122">
        <v>13908</v>
      </c>
      <c r="N4410" s="123">
        <v>14160</v>
      </c>
      <c r="O4410" s="124">
        <v>14464</v>
      </c>
      <c r="P4410" s="123">
        <v>14805</v>
      </c>
      <c r="Q4410" s="124">
        <v>15442</v>
      </c>
      <c r="R4410" s="123">
        <v>15621</v>
      </c>
      <c r="S4410" s="124">
        <v>15985</v>
      </c>
      <c r="T4410" s="123">
        <v>16241</v>
      </c>
      <c r="U4410" s="124">
        <v>16929</v>
      </c>
      <c r="V4410" s="123">
        <v>16543</v>
      </c>
      <c r="W4410" s="124">
        <v>16576</v>
      </c>
      <c r="X4410" s="123">
        <v>17898</v>
      </c>
      <c r="Y4410" s="124">
        <v>18835</v>
      </c>
      <c r="Z4410" s="123">
        <v>18967</v>
      </c>
      <c r="AA4410" s="124">
        <v>19614</v>
      </c>
      <c r="AB4410" s="123">
        <v>19235</v>
      </c>
      <c r="AC4410" s="124">
        <v>20309</v>
      </c>
      <c r="AD4410" s="123">
        <v>19957</v>
      </c>
      <c r="AE4410" s="125">
        <v>20466</v>
      </c>
      <c r="AF4410" s="126">
        <v>20652</v>
      </c>
    </row>
    <row r="4411" spans="2:32">
      <c r="B4411" s="127">
        <v>4373</v>
      </c>
      <c r="C4411" s="128">
        <v>4373</v>
      </c>
      <c r="D4411" s="129">
        <v>183</v>
      </c>
      <c r="E4411" s="130">
        <v>7</v>
      </c>
      <c r="F4411" s="131">
        <v>2</v>
      </c>
      <c r="G4411" s="132" t="s">
        <v>487</v>
      </c>
      <c r="H4411" s="133">
        <v>7</v>
      </c>
      <c r="I4411" s="128">
        <v>1</v>
      </c>
      <c r="J4411" s="129" t="s">
        <v>487</v>
      </c>
      <c r="K4411" s="134">
        <v>5</v>
      </c>
      <c r="L4411" s="108"/>
      <c r="M4411" s="81">
        <v>13790</v>
      </c>
      <c r="N4411" s="135">
        <v>14304</v>
      </c>
      <c r="O4411" s="136">
        <v>14596</v>
      </c>
      <c r="P4411" s="135">
        <v>14633</v>
      </c>
      <c r="Q4411" s="136">
        <v>15224</v>
      </c>
      <c r="R4411" s="135">
        <v>15720</v>
      </c>
      <c r="S4411" s="136">
        <v>16075</v>
      </c>
      <c r="T4411" s="135">
        <v>16187</v>
      </c>
      <c r="U4411" s="136">
        <v>16513</v>
      </c>
      <c r="V4411" s="135">
        <v>16038</v>
      </c>
      <c r="W4411" s="136">
        <v>16022</v>
      </c>
      <c r="X4411" s="135">
        <v>17618</v>
      </c>
      <c r="Y4411" s="136">
        <v>18160</v>
      </c>
      <c r="Z4411" s="135">
        <v>18471</v>
      </c>
      <c r="AA4411" s="136">
        <v>18733</v>
      </c>
      <c r="AB4411" s="135">
        <v>18336</v>
      </c>
      <c r="AC4411" s="136">
        <v>19457</v>
      </c>
      <c r="AD4411" s="135">
        <v>19431</v>
      </c>
      <c r="AE4411" s="137">
        <v>19845</v>
      </c>
      <c r="AF4411" s="138">
        <v>19959</v>
      </c>
    </row>
    <row r="4412" spans="2:32">
      <c r="B4412" s="114">
        <v>4374</v>
      </c>
      <c r="C4412" s="115">
        <v>4374</v>
      </c>
      <c r="D4412" s="116">
        <v>183</v>
      </c>
      <c r="E4412" s="117">
        <v>7</v>
      </c>
      <c r="F4412" s="118">
        <v>2</v>
      </c>
      <c r="G4412" s="119" t="s">
        <v>487</v>
      </c>
      <c r="H4412" s="120">
        <v>7</v>
      </c>
      <c r="I4412" s="115">
        <v>1</v>
      </c>
      <c r="J4412" s="116" t="s">
        <v>487</v>
      </c>
      <c r="K4412" s="121">
        <v>6</v>
      </c>
      <c r="L4412" s="108"/>
      <c r="M4412" s="122">
        <v>13879</v>
      </c>
      <c r="N4412" s="123">
        <v>15142</v>
      </c>
      <c r="O4412" s="124">
        <v>15460</v>
      </c>
      <c r="P4412" s="123">
        <v>15007</v>
      </c>
      <c r="Q4412" s="124">
        <v>15242</v>
      </c>
      <c r="R4412" s="123">
        <v>16529</v>
      </c>
      <c r="S4412" s="124">
        <v>16840</v>
      </c>
      <c r="T4412" s="123">
        <v>16826</v>
      </c>
      <c r="U4412" s="124">
        <v>16340</v>
      </c>
      <c r="V4412" s="123">
        <v>15834</v>
      </c>
      <c r="W4412" s="124">
        <v>15532</v>
      </c>
      <c r="X4412" s="123">
        <v>17995</v>
      </c>
      <c r="Y4412" s="124">
        <v>17717</v>
      </c>
      <c r="Z4412" s="123">
        <v>18619</v>
      </c>
      <c r="AA4412" s="124">
        <v>18354</v>
      </c>
      <c r="AB4412" s="123">
        <v>17744</v>
      </c>
      <c r="AC4412" s="124">
        <v>18831</v>
      </c>
      <c r="AD4412" s="123">
        <v>19608</v>
      </c>
      <c r="AE4412" s="125">
        <v>19904</v>
      </c>
      <c r="AF4412" s="126">
        <v>19925</v>
      </c>
    </row>
    <row r="4413" spans="2:32">
      <c r="B4413" s="127">
        <v>4375</v>
      </c>
      <c r="C4413" s="128">
        <v>4375</v>
      </c>
      <c r="D4413" s="129">
        <v>183</v>
      </c>
      <c r="E4413" s="130">
        <v>7</v>
      </c>
      <c r="F4413" s="131">
        <v>2</v>
      </c>
      <c r="G4413" s="132" t="s">
        <v>487</v>
      </c>
      <c r="H4413" s="133">
        <v>7</v>
      </c>
      <c r="I4413" s="128">
        <v>1</v>
      </c>
      <c r="J4413" s="129" t="s">
        <v>487</v>
      </c>
      <c r="K4413" s="134">
        <v>7</v>
      </c>
      <c r="L4413" s="108"/>
      <c r="M4413" s="81">
        <v>14316</v>
      </c>
      <c r="N4413" s="135">
        <v>16349</v>
      </c>
      <c r="O4413" s="136">
        <v>16751</v>
      </c>
      <c r="P4413" s="135">
        <v>15583</v>
      </c>
      <c r="Q4413" s="136">
        <v>15588</v>
      </c>
      <c r="R4413" s="135">
        <v>17939</v>
      </c>
      <c r="S4413" s="136">
        <v>18186</v>
      </c>
      <c r="T4413" s="135">
        <v>17946</v>
      </c>
      <c r="U4413" s="136">
        <v>16470</v>
      </c>
      <c r="V4413" s="135">
        <v>16000</v>
      </c>
      <c r="W4413" s="136">
        <v>15475</v>
      </c>
      <c r="X4413" s="135">
        <v>18957</v>
      </c>
      <c r="Y4413" s="136">
        <v>17628</v>
      </c>
      <c r="Z4413" s="135">
        <v>19363</v>
      </c>
      <c r="AA4413" s="136">
        <v>18376</v>
      </c>
      <c r="AB4413" s="135">
        <v>17628</v>
      </c>
      <c r="AC4413" s="136">
        <v>18584</v>
      </c>
      <c r="AD4413" s="135">
        <v>20421</v>
      </c>
      <c r="AE4413" s="137">
        <v>20510</v>
      </c>
      <c r="AF4413" s="138">
        <v>20570</v>
      </c>
    </row>
    <row r="4414" spans="2:32">
      <c r="B4414" s="114">
        <v>4376</v>
      </c>
      <c r="C4414" s="115">
        <v>4376</v>
      </c>
      <c r="D4414" s="116">
        <v>183</v>
      </c>
      <c r="E4414" s="117">
        <v>7</v>
      </c>
      <c r="F4414" s="118">
        <v>2</v>
      </c>
      <c r="G4414" s="119" t="s">
        <v>487</v>
      </c>
      <c r="H4414" s="120">
        <v>7</v>
      </c>
      <c r="I4414" s="115">
        <v>1</v>
      </c>
      <c r="J4414" s="116" t="s">
        <v>487</v>
      </c>
      <c r="K4414" s="121">
        <v>8</v>
      </c>
      <c r="L4414" s="108"/>
      <c r="M4414" s="122">
        <v>15154</v>
      </c>
      <c r="N4414" s="123">
        <v>17320</v>
      </c>
      <c r="O4414" s="124">
        <v>17838</v>
      </c>
      <c r="P4414" s="123">
        <v>16281</v>
      </c>
      <c r="Q4414" s="124">
        <v>16473</v>
      </c>
      <c r="R4414" s="123">
        <v>19236</v>
      </c>
      <c r="S4414" s="124">
        <v>19493</v>
      </c>
      <c r="T4414" s="123">
        <v>18876</v>
      </c>
      <c r="U4414" s="124">
        <v>17156</v>
      </c>
      <c r="V4414" s="123">
        <v>16796</v>
      </c>
      <c r="W4414" s="124">
        <v>16345</v>
      </c>
      <c r="X4414" s="123">
        <v>20124</v>
      </c>
      <c r="Y4414" s="124">
        <v>18182</v>
      </c>
      <c r="Z4414" s="123">
        <v>20330</v>
      </c>
      <c r="AA4414" s="124">
        <v>18921</v>
      </c>
      <c r="AB4414" s="123">
        <v>18287</v>
      </c>
      <c r="AC4414" s="124">
        <v>19181</v>
      </c>
      <c r="AD4414" s="123">
        <v>21467</v>
      </c>
      <c r="AE4414" s="125">
        <v>21158</v>
      </c>
      <c r="AF4414" s="126">
        <v>21511</v>
      </c>
    </row>
    <row r="4415" spans="2:32">
      <c r="B4415" s="127">
        <v>4377</v>
      </c>
      <c r="C4415" s="128">
        <v>4377</v>
      </c>
      <c r="D4415" s="129">
        <v>183</v>
      </c>
      <c r="E4415" s="130">
        <v>7</v>
      </c>
      <c r="F4415" s="131">
        <v>2</v>
      </c>
      <c r="G4415" s="132" t="s">
        <v>487</v>
      </c>
      <c r="H4415" s="133">
        <v>7</v>
      </c>
      <c r="I4415" s="128">
        <v>1</v>
      </c>
      <c r="J4415" s="129" t="s">
        <v>487</v>
      </c>
      <c r="K4415" s="134">
        <v>9</v>
      </c>
      <c r="L4415" s="108"/>
      <c r="M4415" s="81">
        <v>16123</v>
      </c>
      <c r="N4415" s="135">
        <v>17864</v>
      </c>
      <c r="O4415" s="136">
        <v>18622</v>
      </c>
      <c r="P4415" s="135">
        <v>17140</v>
      </c>
      <c r="Q4415" s="136">
        <v>17391</v>
      </c>
      <c r="R4415" s="135">
        <v>20350</v>
      </c>
      <c r="S4415" s="136">
        <v>20623</v>
      </c>
      <c r="T4415" s="135">
        <v>19368</v>
      </c>
      <c r="U4415" s="136">
        <v>18086</v>
      </c>
      <c r="V4415" s="135">
        <v>17643</v>
      </c>
      <c r="W4415" s="136">
        <v>17341</v>
      </c>
      <c r="X4415" s="135">
        <v>21185</v>
      </c>
      <c r="Y4415" s="136">
        <v>19023</v>
      </c>
      <c r="Z4415" s="135">
        <v>21101</v>
      </c>
      <c r="AA4415" s="136">
        <v>19832</v>
      </c>
      <c r="AB4415" s="135">
        <v>19092</v>
      </c>
      <c r="AC4415" s="136">
        <v>20000</v>
      </c>
      <c r="AD4415" s="135">
        <v>22470</v>
      </c>
      <c r="AE4415" s="137">
        <v>21564</v>
      </c>
      <c r="AF4415" s="138">
        <v>22297</v>
      </c>
    </row>
    <row r="4416" spans="2:32">
      <c r="B4416" s="114">
        <v>4378</v>
      </c>
      <c r="C4416" s="115">
        <v>4378</v>
      </c>
      <c r="D4416" s="116">
        <v>183</v>
      </c>
      <c r="E4416" s="117">
        <v>7</v>
      </c>
      <c r="F4416" s="118">
        <v>2</v>
      </c>
      <c r="G4416" s="119" t="s">
        <v>487</v>
      </c>
      <c r="H4416" s="120">
        <v>7</v>
      </c>
      <c r="I4416" s="115">
        <v>1</v>
      </c>
      <c r="J4416" s="116" t="s">
        <v>487</v>
      </c>
      <c r="K4416" s="121">
        <v>10</v>
      </c>
      <c r="L4416" s="108"/>
      <c r="M4416" s="122">
        <v>16952</v>
      </c>
      <c r="N4416" s="123">
        <v>18338</v>
      </c>
      <c r="O4416" s="124">
        <v>19235</v>
      </c>
      <c r="P4416" s="123">
        <v>17870</v>
      </c>
      <c r="Q4416" s="124">
        <v>18265</v>
      </c>
      <c r="R4416" s="123">
        <v>21310</v>
      </c>
      <c r="S4416" s="124">
        <v>21607</v>
      </c>
      <c r="T4416" s="123">
        <v>19923</v>
      </c>
      <c r="U4416" s="124">
        <v>19050</v>
      </c>
      <c r="V4416" s="123">
        <v>18373</v>
      </c>
      <c r="W4416" s="124">
        <v>18315</v>
      </c>
      <c r="X4416" s="123">
        <v>22347</v>
      </c>
      <c r="Y4416" s="124">
        <v>20050</v>
      </c>
      <c r="Z4416" s="123">
        <v>21887</v>
      </c>
      <c r="AA4416" s="124">
        <v>20762</v>
      </c>
      <c r="AB4416" s="123">
        <v>19924</v>
      </c>
      <c r="AC4416" s="124">
        <v>21085</v>
      </c>
      <c r="AD4416" s="123">
        <v>23632</v>
      </c>
      <c r="AE4416" s="125">
        <v>22249</v>
      </c>
      <c r="AF4416" s="126">
        <v>23138</v>
      </c>
    </row>
    <row r="4417" spans="2:32">
      <c r="B4417" s="127">
        <v>4379</v>
      </c>
      <c r="C4417" s="128">
        <v>4379</v>
      </c>
      <c r="D4417" s="129">
        <v>183</v>
      </c>
      <c r="E4417" s="130">
        <v>7</v>
      </c>
      <c r="F4417" s="131">
        <v>2</v>
      </c>
      <c r="G4417" s="132" t="s">
        <v>487</v>
      </c>
      <c r="H4417" s="133">
        <v>7</v>
      </c>
      <c r="I4417" s="128">
        <v>1</v>
      </c>
      <c r="J4417" s="129" t="s">
        <v>487</v>
      </c>
      <c r="K4417" s="134">
        <v>11</v>
      </c>
      <c r="L4417" s="108"/>
      <c r="M4417" s="81">
        <v>17554</v>
      </c>
      <c r="N4417" s="135">
        <v>18764</v>
      </c>
      <c r="O4417" s="136">
        <v>19827</v>
      </c>
      <c r="P4417" s="135">
        <v>18517</v>
      </c>
      <c r="Q4417" s="136">
        <v>18926</v>
      </c>
      <c r="R4417" s="135">
        <v>22098</v>
      </c>
      <c r="S4417" s="136">
        <v>22411</v>
      </c>
      <c r="T4417" s="135">
        <v>20433</v>
      </c>
      <c r="U4417" s="136">
        <v>19795</v>
      </c>
      <c r="V4417" s="135">
        <v>19002</v>
      </c>
      <c r="W4417" s="136">
        <v>19130</v>
      </c>
      <c r="X4417" s="135">
        <v>23422</v>
      </c>
      <c r="Y4417" s="136">
        <v>20861</v>
      </c>
      <c r="Z4417" s="135">
        <v>22678</v>
      </c>
      <c r="AA4417" s="136">
        <v>21598</v>
      </c>
      <c r="AB4417" s="135">
        <v>20652</v>
      </c>
      <c r="AC4417" s="136">
        <v>21947</v>
      </c>
      <c r="AD4417" s="135">
        <v>24802</v>
      </c>
      <c r="AE4417" s="137">
        <v>22920</v>
      </c>
      <c r="AF4417" s="138">
        <v>23989</v>
      </c>
    </row>
    <row r="4418" spans="2:32">
      <c r="B4418" s="114">
        <v>4380</v>
      </c>
      <c r="C4418" s="115">
        <v>4380</v>
      </c>
      <c r="D4418" s="116">
        <v>183</v>
      </c>
      <c r="E4418" s="117">
        <v>7</v>
      </c>
      <c r="F4418" s="118">
        <v>2</v>
      </c>
      <c r="G4418" s="119" t="s">
        <v>487</v>
      </c>
      <c r="H4418" s="120">
        <v>7</v>
      </c>
      <c r="I4418" s="115">
        <v>1</v>
      </c>
      <c r="J4418" s="116" t="s">
        <v>487</v>
      </c>
      <c r="K4418" s="121">
        <v>12</v>
      </c>
      <c r="L4418" s="108"/>
      <c r="M4418" s="122">
        <v>18053</v>
      </c>
      <c r="N4418" s="123">
        <v>19143</v>
      </c>
      <c r="O4418" s="124">
        <v>20251</v>
      </c>
      <c r="P4418" s="123">
        <v>18947</v>
      </c>
      <c r="Q4418" s="124">
        <v>19474</v>
      </c>
      <c r="R4418" s="123">
        <v>22603</v>
      </c>
      <c r="S4418" s="124">
        <v>22919</v>
      </c>
      <c r="T4418" s="123">
        <v>20922</v>
      </c>
      <c r="U4418" s="124">
        <v>20381</v>
      </c>
      <c r="V4418" s="123">
        <v>19330</v>
      </c>
      <c r="W4418" s="124">
        <v>19657</v>
      </c>
      <c r="X4418" s="123">
        <v>24190</v>
      </c>
      <c r="Y4418" s="124">
        <v>21495</v>
      </c>
      <c r="Z4418" s="123">
        <v>23214</v>
      </c>
      <c r="AA4418" s="124">
        <v>22159</v>
      </c>
      <c r="AB4418" s="123">
        <v>21024</v>
      </c>
      <c r="AC4418" s="124">
        <v>22601</v>
      </c>
      <c r="AD4418" s="123">
        <v>25674</v>
      </c>
      <c r="AE4418" s="125">
        <v>23533</v>
      </c>
      <c r="AF4418" s="126">
        <v>24571</v>
      </c>
    </row>
    <row r="4419" spans="2:32">
      <c r="B4419" s="127">
        <v>4381</v>
      </c>
      <c r="C4419" s="128">
        <v>4381</v>
      </c>
      <c r="D4419" s="129">
        <v>183</v>
      </c>
      <c r="E4419" s="130">
        <v>7</v>
      </c>
      <c r="F4419" s="131">
        <v>2</v>
      </c>
      <c r="G4419" s="132" t="s">
        <v>487</v>
      </c>
      <c r="H4419" s="133">
        <v>7</v>
      </c>
      <c r="I4419" s="128">
        <v>1</v>
      </c>
      <c r="J4419" s="129" t="s">
        <v>487</v>
      </c>
      <c r="K4419" s="134">
        <v>13</v>
      </c>
      <c r="L4419" s="108"/>
      <c r="M4419" s="81">
        <v>18193</v>
      </c>
      <c r="N4419" s="135">
        <v>19377</v>
      </c>
      <c r="O4419" s="136">
        <v>20602</v>
      </c>
      <c r="P4419" s="135">
        <v>19162</v>
      </c>
      <c r="Q4419" s="136">
        <v>19629</v>
      </c>
      <c r="R4419" s="135">
        <v>22971</v>
      </c>
      <c r="S4419" s="136">
        <v>23284</v>
      </c>
      <c r="T4419" s="135">
        <v>21170</v>
      </c>
      <c r="U4419" s="136">
        <v>20554</v>
      </c>
      <c r="V4419" s="135">
        <v>19526</v>
      </c>
      <c r="W4419" s="136">
        <v>19864</v>
      </c>
      <c r="X4419" s="135">
        <v>24908</v>
      </c>
      <c r="Y4419" s="136">
        <v>21682</v>
      </c>
      <c r="Z4419" s="135">
        <v>23632</v>
      </c>
      <c r="AA4419" s="136">
        <v>22438</v>
      </c>
      <c r="AB4419" s="135">
        <v>21239</v>
      </c>
      <c r="AC4419" s="136">
        <v>22795</v>
      </c>
      <c r="AD4419" s="135">
        <v>26540</v>
      </c>
      <c r="AE4419" s="137">
        <v>23808</v>
      </c>
      <c r="AF4419" s="138">
        <v>25014</v>
      </c>
    </row>
    <row r="4420" spans="2:32">
      <c r="B4420" s="114">
        <v>4382</v>
      </c>
      <c r="C4420" s="115">
        <v>4382</v>
      </c>
      <c r="D4420" s="116">
        <v>183</v>
      </c>
      <c r="E4420" s="117">
        <v>7</v>
      </c>
      <c r="F4420" s="118">
        <v>2</v>
      </c>
      <c r="G4420" s="119" t="s">
        <v>487</v>
      </c>
      <c r="H4420" s="120">
        <v>7</v>
      </c>
      <c r="I4420" s="115">
        <v>1</v>
      </c>
      <c r="J4420" s="116" t="s">
        <v>487</v>
      </c>
      <c r="K4420" s="121">
        <v>14</v>
      </c>
      <c r="L4420" s="108"/>
      <c r="M4420" s="122">
        <v>18380</v>
      </c>
      <c r="N4420" s="123">
        <v>19624</v>
      </c>
      <c r="O4420" s="124">
        <v>20916</v>
      </c>
      <c r="P4420" s="123">
        <v>19356</v>
      </c>
      <c r="Q4420" s="124">
        <v>19827</v>
      </c>
      <c r="R4420" s="123">
        <v>23219</v>
      </c>
      <c r="S4420" s="124">
        <v>23528</v>
      </c>
      <c r="T4420" s="123">
        <v>21396</v>
      </c>
      <c r="U4420" s="124">
        <v>20749</v>
      </c>
      <c r="V4420" s="123">
        <v>19688</v>
      </c>
      <c r="W4420" s="124">
        <v>20032</v>
      </c>
      <c r="X4420" s="123">
        <v>25285</v>
      </c>
      <c r="Y4420" s="124">
        <v>21858</v>
      </c>
      <c r="Z4420" s="123">
        <v>23902</v>
      </c>
      <c r="AA4420" s="124">
        <v>22612</v>
      </c>
      <c r="AB4420" s="123">
        <v>21394</v>
      </c>
      <c r="AC4420" s="124">
        <v>22975</v>
      </c>
      <c r="AD4420" s="123">
        <v>27103</v>
      </c>
      <c r="AE4420" s="125">
        <v>24005</v>
      </c>
      <c r="AF4420" s="126">
        <v>25267</v>
      </c>
    </row>
    <row r="4421" spans="2:32">
      <c r="B4421" s="127">
        <v>4383</v>
      </c>
      <c r="C4421" s="128">
        <v>4383</v>
      </c>
      <c r="D4421" s="129">
        <v>183</v>
      </c>
      <c r="E4421" s="130">
        <v>7</v>
      </c>
      <c r="F4421" s="131">
        <v>2</v>
      </c>
      <c r="G4421" s="132" t="s">
        <v>487</v>
      </c>
      <c r="H4421" s="133">
        <v>7</v>
      </c>
      <c r="I4421" s="128">
        <v>1</v>
      </c>
      <c r="J4421" s="129" t="s">
        <v>487</v>
      </c>
      <c r="K4421" s="134">
        <v>15</v>
      </c>
      <c r="L4421" s="108"/>
      <c r="M4421" s="81">
        <v>18804</v>
      </c>
      <c r="N4421" s="135">
        <v>20053</v>
      </c>
      <c r="O4421" s="136">
        <v>21384</v>
      </c>
      <c r="P4421" s="135">
        <v>19778</v>
      </c>
      <c r="Q4421" s="136">
        <v>20281</v>
      </c>
      <c r="R4421" s="135">
        <v>23702</v>
      </c>
      <c r="S4421" s="136">
        <v>24002</v>
      </c>
      <c r="T4421" s="135">
        <v>21796</v>
      </c>
      <c r="U4421" s="136">
        <v>21190</v>
      </c>
      <c r="V4421" s="135">
        <v>20024</v>
      </c>
      <c r="W4421" s="136">
        <v>20415</v>
      </c>
      <c r="X4421" s="135">
        <v>25878</v>
      </c>
      <c r="Y4421" s="136">
        <v>22293</v>
      </c>
      <c r="Z4421" s="135">
        <v>24341</v>
      </c>
      <c r="AA4421" s="136">
        <v>23015</v>
      </c>
      <c r="AB4421" s="135">
        <v>21707</v>
      </c>
      <c r="AC4421" s="136">
        <v>23395</v>
      </c>
      <c r="AD4421" s="135">
        <v>27857</v>
      </c>
      <c r="AE4421" s="137">
        <v>24358</v>
      </c>
      <c r="AF4421" s="138">
        <v>25705</v>
      </c>
    </row>
    <row r="4422" spans="2:32">
      <c r="B4422" s="114">
        <v>4384</v>
      </c>
      <c r="C4422" s="115">
        <v>4384</v>
      </c>
      <c r="D4422" s="116">
        <v>183</v>
      </c>
      <c r="E4422" s="117">
        <v>7</v>
      </c>
      <c r="F4422" s="118">
        <v>2</v>
      </c>
      <c r="G4422" s="119" t="s">
        <v>487</v>
      </c>
      <c r="H4422" s="120">
        <v>7</v>
      </c>
      <c r="I4422" s="115">
        <v>1</v>
      </c>
      <c r="J4422" s="116" t="s">
        <v>487</v>
      </c>
      <c r="K4422" s="121">
        <v>16</v>
      </c>
      <c r="L4422" s="108"/>
      <c r="M4422" s="122">
        <v>19220</v>
      </c>
      <c r="N4422" s="123">
        <v>20425</v>
      </c>
      <c r="O4422" s="124">
        <v>21741</v>
      </c>
      <c r="P4422" s="123">
        <v>20188</v>
      </c>
      <c r="Q4422" s="124">
        <v>20843</v>
      </c>
      <c r="R4422" s="123">
        <v>24032</v>
      </c>
      <c r="S4422" s="124">
        <v>24324</v>
      </c>
      <c r="T4422" s="123">
        <v>22114</v>
      </c>
      <c r="U4422" s="124">
        <v>21834</v>
      </c>
      <c r="V4422" s="123">
        <v>20364</v>
      </c>
      <c r="W4422" s="124">
        <v>20846</v>
      </c>
      <c r="X4422" s="123">
        <v>26367</v>
      </c>
      <c r="Y4422" s="124">
        <v>22963</v>
      </c>
      <c r="Z4422" s="123">
        <v>24536</v>
      </c>
      <c r="AA4422" s="124">
        <v>23311</v>
      </c>
      <c r="AB4422" s="123">
        <v>21985</v>
      </c>
      <c r="AC4422" s="124">
        <v>24045</v>
      </c>
      <c r="AD4422" s="123">
        <v>28452</v>
      </c>
      <c r="AE4422" s="125">
        <v>24540</v>
      </c>
      <c r="AF4422" s="126">
        <v>25847</v>
      </c>
    </row>
    <row r="4423" spans="2:32">
      <c r="B4423" s="127">
        <v>4385</v>
      </c>
      <c r="C4423" s="128">
        <v>4385</v>
      </c>
      <c r="D4423" s="129">
        <v>183</v>
      </c>
      <c r="E4423" s="130">
        <v>7</v>
      </c>
      <c r="F4423" s="131">
        <v>2</v>
      </c>
      <c r="G4423" s="132" t="s">
        <v>487</v>
      </c>
      <c r="H4423" s="133">
        <v>7</v>
      </c>
      <c r="I4423" s="128">
        <v>1</v>
      </c>
      <c r="J4423" s="129" t="s">
        <v>487</v>
      </c>
      <c r="K4423" s="134">
        <v>17</v>
      </c>
      <c r="L4423" s="108"/>
      <c r="M4423" s="81">
        <v>19525</v>
      </c>
      <c r="N4423" s="135">
        <v>20804</v>
      </c>
      <c r="O4423" s="136">
        <v>22125</v>
      </c>
      <c r="P4423" s="135">
        <v>20514</v>
      </c>
      <c r="Q4423" s="136">
        <v>21235</v>
      </c>
      <c r="R4423" s="135">
        <v>24432</v>
      </c>
      <c r="S4423" s="136">
        <v>24674</v>
      </c>
      <c r="T4423" s="135">
        <v>22509</v>
      </c>
      <c r="U4423" s="136">
        <v>22236</v>
      </c>
      <c r="V4423" s="135">
        <v>20811</v>
      </c>
      <c r="W4423" s="136">
        <v>21479</v>
      </c>
      <c r="X4423" s="135">
        <v>26791</v>
      </c>
      <c r="Y4423" s="136">
        <v>23404</v>
      </c>
      <c r="Z4423" s="135">
        <v>24992</v>
      </c>
      <c r="AA4423" s="136">
        <v>23762</v>
      </c>
      <c r="AB4423" s="135">
        <v>22526</v>
      </c>
      <c r="AC4423" s="136">
        <v>24499</v>
      </c>
      <c r="AD4423" s="135">
        <v>29038</v>
      </c>
      <c r="AE4423" s="137">
        <v>24893</v>
      </c>
      <c r="AF4423" s="138">
        <v>26320</v>
      </c>
    </row>
    <row r="4424" spans="2:32">
      <c r="B4424" s="114">
        <v>4386</v>
      </c>
      <c r="C4424" s="115">
        <v>4386</v>
      </c>
      <c r="D4424" s="116">
        <v>183</v>
      </c>
      <c r="E4424" s="117">
        <v>7</v>
      </c>
      <c r="F4424" s="118">
        <v>2</v>
      </c>
      <c r="G4424" s="119" t="s">
        <v>487</v>
      </c>
      <c r="H4424" s="120">
        <v>7</v>
      </c>
      <c r="I4424" s="115">
        <v>1</v>
      </c>
      <c r="J4424" s="116" t="s">
        <v>487</v>
      </c>
      <c r="K4424" s="121">
        <v>18</v>
      </c>
      <c r="L4424" s="108"/>
      <c r="M4424" s="122">
        <v>19562</v>
      </c>
      <c r="N4424" s="123">
        <v>20879</v>
      </c>
      <c r="O4424" s="124">
        <v>22142</v>
      </c>
      <c r="P4424" s="123">
        <v>20640</v>
      </c>
      <c r="Q4424" s="124">
        <v>21295</v>
      </c>
      <c r="R4424" s="123">
        <v>24490</v>
      </c>
      <c r="S4424" s="124">
        <v>24812</v>
      </c>
      <c r="T4424" s="123">
        <v>22661</v>
      </c>
      <c r="U4424" s="124">
        <v>22348</v>
      </c>
      <c r="V4424" s="123">
        <v>21354</v>
      </c>
      <c r="W4424" s="124">
        <v>22043</v>
      </c>
      <c r="X4424" s="123">
        <v>26990</v>
      </c>
      <c r="Y4424" s="124">
        <v>23616</v>
      </c>
      <c r="Z4424" s="123">
        <v>25589</v>
      </c>
      <c r="AA4424" s="124">
        <v>24327</v>
      </c>
      <c r="AB4424" s="123">
        <v>23221</v>
      </c>
      <c r="AC4424" s="124">
        <v>24774</v>
      </c>
      <c r="AD4424" s="123">
        <v>29341</v>
      </c>
      <c r="AE4424" s="125">
        <v>25274</v>
      </c>
      <c r="AF4424" s="126">
        <v>27016</v>
      </c>
    </row>
    <row r="4425" spans="2:32">
      <c r="B4425" s="127">
        <v>4387</v>
      </c>
      <c r="C4425" s="128">
        <v>4387</v>
      </c>
      <c r="D4425" s="129">
        <v>183</v>
      </c>
      <c r="E4425" s="130">
        <v>7</v>
      </c>
      <c r="F4425" s="131">
        <v>2</v>
      </c>
      <c r="G4425" s="132" t="s">
        <v>487</v>
      </c>
      <c r="H4425" s="133">
        <v>7</v>
      </c>
      <c r="I4425" s="128">
        <v>1</v>
      </c>
      <c r="J4425" s="129" t="s">
        <v>487</v>
      </c>
      <c r="K4425" s="134">
        <v>19</v>
      </c>
      <c r="L4425" s="108"/>
      <c r="M4425" s="81">
        <v>19346</v>
      </c>
      <c r="N4425" s="135">
        <v>20719</v>
      </c>
      <c r="O4425" s="136">
        <v>22002</v>
      </c>
      <c r="P4425" s="135">
        <v>20646</v>
      </c>
      <c r="Q4425" s="136">
        <v>21122</v>
      </c>
      <c r="R4425" s="135">
        <v>24334</v>
      </c>
      <c r="S4425" s="136">
        <v>24683</v>
      </c>
      <c r="T4425" s="135">
        <v>22592</v>
      </c>
      <c r="U4425" s="136">
        <v>22346</v>
      </c>
      <c r="V4425" s="135">
        <v>21366</v>
      </c>
      <c r="W4425" s="136">
        <v>22283</v>
      </c>
      <c r="X4425" s="135">
        <v>26772</v>
      </c>
      <c r="Y4425" s="136">
        <v>23819</v>
      </c>
      <c r="Z4425" s="135">
        <v>25886</v>
      </c>
      <c r="AA4425" s="136">
        <v>24895</v>
      </c>
      <c r="AB4425" s="135">
        <v>23559</v>
      </c>
      <c r="AC4425" s="136">
        <v>25128</v>
      </c>
      <c r="AD4425" s="135">
        <v>29127</v>
      </c>
      <c r="AE4425" s="137">
        <v>25753</v>
      </c>
      <c r="AF4425" s="138">
        <v>27435</v>
      </c>
    </row>
    <row r="4426" spans="2:32">
      <c r="B4426" s="114">
        <v>4388</v>
      </c>
      <c r="C4426" s="115">
        <v>4388</v>
      </c>
      <c r="D4426" s="116">
        <v>183</v>
      </c>
      <c r="E4426" s="117">
        <v>7</v>
      </c>
      <c r="F4426" s="118">
        <v>2</v>
      </c>
      <c r="G4426" s="119" t="s">
        <v>487</v>
      </c>
      <c r="H4426" s="120">
        <v>7</v>
      </c>
      <c r="I4426" s="115">
        <v>1</v>
      </c>
      <c r="J4426" s="116" t="s">
        <v>487</v>
      </c>
      <c r="K4426" s="121">
        <v>20</v>
      </c>
      <c r="L4426" s="108"/>
      <c r="M4426" s="122">
        <v>19000</v>
      </c>
      <c r="N4426" s="123">
        <v>20279</v>
      </c>
      <c r="O4426" s="124">
        <v>21674</v>
      </c>
      <c r="P4426" s="123">
        <v>20273</v>
      </c>
      <c r="Q4426" s="124">
        <v>20898</v>
      </c>
      <c r="R4426" s="123">
        <v>24104</v>
      </c>
      <c r="S4426" s="124">
        <v>24466</v>
      </c>
      <c r="T4426" s="123">
        <v>22388</v>
      </c>
      <c r="U4426" s="124">
        <v>22179</v>
      </c>
      <c r="V4426" s="123">
        <v>21327</v>
      </c>
      <c r="W4426" s="124">
        <v>22075</v>
      </c>
      <c r="X4426" s="123">
        <v>26519</v>
      </c>
      <c r="Y4426" s="124">
        <v>23991</v>
      </c>
      <c r="Z4426" s="123">
        <v>26137</v>
      </c>
      <c r="AA4426" s="124">
        <v>25050</v>
      </c>
      <c r="AB4426" s="123">
        <v>23903</v>
      </c>
      <c r="AC4426" s="124">
        <v>25476</v>
      </c>
      <c r="AD4426" s="123">
        <v>28864</v>
      </c>
      <c r="AE4426" s="125">
        <v>26152</v>
      </c>
      <c r="AF4426" s="126">
        <v>27806</v>
      </c>
    </row>
    <row r="4427" spans="2:32">
      <c r="B4427" s="127">
        <v>4389</v>
      </c>
      <c r="C4427" s="128">
        <v>4389</v>
      </c>
      <c r="D4427" s="129">
        <v>183</v>
      </c>
      <c r="E4427" s="130">
        <v>7</v>
      </c>
      <c r="F4427" s="131">
        <v>2</v>
      </c>
      <c r="G4427" s="132" t="s">
        <v>487</v>
      </c>
      <c r="H4427" s="133">
        <v>7</v>
      </c>
      <c r="I4427" s="128">
        <v>1</v>
      </c>
      <c r="J4427" s="129" t="s">
        <v>487</v>
      </c>
      <c r="K4427" s="134">
        <v>21</v>
      </c>
      <c r="L4427" s="108"/>
      <c r="M4427" s="81">
        <v>18280</v>
      </c>
      <c r="N4427" s="135">
        <v>19280</v>
      </c>
      <c r="O4427" s="136">
        <v>20808</v>
      </c>
      <c r="P4427" s="135">
        <v>19483</v>
      </c>
      <c r="Q4427" s="136">
        <v>20273</v>
      </c>
      <c r="R4427" s="135">
        <v>23323</v>
      </c>
      <c r="S4427" s="136">
        <v>23729</v>
      </c>
      <c r="T4427" s="135">
        <v>21661</v>
      </c>
      <c r="U4427" s="136">
        <v>21778</v>
      </c>
      <c r="V4427" s="135">
        <v>21068</v>
      </c>
      <c r="W4427" s="136">
        <v>22120</v>
      </c>
      <c r="X4427" s="135">
        <v>25966</v>
      </c>
      <c r="Y4427" s="136">
        <v>23906</v>
      </c>
      <c r="Z4427" s="135">
        <v>26007</v>
      </c>
      <c r="AA4427" s="136">
        <v>25037</v>
      </c>
      <c r="AB4427" s="135">
        <v>24092</v>
      </c>
      <c r="AC4427" s="136">
        <v>25619</v>
      </c>
      <c r="AD4427" s="135">
        <v>28345</v>
      </c>
      <c r="AE4427" s="137">
        <v>26152</v>
      </c>
      <c r="AF4427" s="138">
        <v>27880</v>
      </c>
    </row>
    <row r="4428" spans="2:32">
      <c r="B4428" s="114">
        <v>4390</v>
      </c>
      <c r="C4428" s="115">
        <v>4390</v>
      </c>
      <c r="D4428" s="116">
        <v>183</v>
      </c>
      <c r="E4428" s="117">
        <v>7</v>
      </c>
      <c r="F4428" s="118">
        <v>2</v>
      </c>
      <c r="G4428" s="119" t="s">
        <v>487</v>
      </c>
      <c r="H4428" s="120">
        <v>7</v>
      </c>
      <c r="I4428" s="115">
        <v>1</v>
      </c>
      <c r="J4428" s="116" t="s">
        <v>487</v>
      </c>
      <c r="K4428" s="121">
        <v>22</v>
      </c>
      <c r="L4428" s="108"/>
      <c r="M4428" s="122">
        <v>17713</v>
      </c>
      <c r="N4428" s="123">
        <v>18388</v>
      </c>
      <c r="O4428" s="124">
        <v>19851</v>
      </c>
      <c r="P4428" s="123">
        <v>18819</v>
      </c>
      <c r="Q4428" s="124">
        <v>19735</v>
      </c>
      <c r="R4428" s="123">
        <v>22331</v>
      </c>
      <c r="S4428" s="124">
        <v>22770</v>
      </c>
      <c r="T4428" s="123">
        <v>20944</v>
      </c>
      <c r="U4428" s="124">
        <v>21388</v>
      </c>
      <c r="V4428" s="123">
        <v>20731</v>
      </c>
      <c r="W4428" s="124">
        <v>21737</v>
      </c>
      <c r="X4428" s="123">
        <v>25101</v>
      </c>
      <c r="Y4428" s="124">
        <v>23705</v>
      </c>
      <c r="Z4428" s="123">
        <v>25481</v>
      </c>
      <c r="AA4428" s="124">
        <v>24836</v>
      </c>
      <c r="AB4428" s="123">
        <v>24013</v>
      </c>
      <c r="AC4428" s="124">
        <v>25547</v>
      </c>
      <c r="AD4428" s="123">
        <v>27628</v>
      </c>
      <c r="AE4428" s="125">
        <v>25906</v>
      </c>
      <c r="AF4428" s="126">
        <v>27495</v>
      </c>
    </row>
    <row r="4429" spans="2:32">
      <c r="B4429" s="127">
        <v>4391</v>
      </c>
      <c r="C4429" s="128">
        <v>4391</v>
      </c>
      <c r="D4429" s="129">
        <v>183</v>
      </c>
      <c r="E4429" s="130">
        <v>7</v>
      </c>
      <c r="F4429" s="131">
        <v>2</v>
      </c>
      <c r="G4429" s="132" t="s">
        <v>487</v>
      </c>
      <c r="H4429" s="133">
        <v>7</v>
      </c>
      <c r="I4429" s="128">
        <v>1</v>
      </c>
      <c r="J4429" s="129" t="s">
        <v>487</v>
      </c>
      <c r="K4429" s="134">
        <v>23</v>
      </c>
      <c r="L4429" s="108"/>
      <c r="M4429" s="81">
        <v>16715</v>
      </c>
      <c r="N4429" s="135">
        <v>16996</v>
      </c>
      <c r="O4429" s="136">
        <v>18369</v>
      </c>
      <c r="P4429" s="135">
        <v>17733</v>
      </c>
      <c r="Q4429" s="136">
        <v>18728</v>
      </c>
      <c r="R4429" s="135">
        <v>20730</v>
      </c>
      <c r="S4429" s="136">
        <v>21171</v>
      </c>
      <c r="T4429" s="135">
        <v>19586</v>
      </c>
      <c r="U4429" s="136">
        <v>20437</v>
      </c>
      <c r="V4429" s="135">
        <v>19767</v>
      </c>
      <c r="W4429" s="136">
        <v>20638</v>
      </c>
      <c r="X4429" s="135">
        <v>23576</v>
      </c>
      <c r="Y4429" s="136">
        <v>22793</v>
      </c>
      <c r="Z4429" s="135">
        <v>24093</v>
      </c>
      <c r="AA4429" s="136">
        <v>23866</v>
      </c>
      <c r="AB4429" s="135">
        <v>23127</v>
      </c>
      <c r="AC4429" s="136">
        <v>24677</v>
      </c>
      <c r="AD4429" s="135">
        <v>26051</v>
      </c>
      <c r="AE4429" s="137">
        <v>24685</v>
      </c>
      <c r="AF4429" s="138">
        <v>26145</v>
      </c>
    </row>
    <row r="4430" spans="2:32">
      <c r="B4430" s="114">
        <v>4392</v>
      </c>
      <c r="C4430" s="115">
        <v>4392</v>
      </c>
      <c r="D4430" s="116">
        <v>183</v>
      </c>
      <c r="E4430" s="117">
        <v>7</v>
      </c>
      <c r="F4430" s="118">
        <v>2</v>
      </c>
      <c r="G4430" s="119" t="s">
        <v>487</v>
      </c>
      <c r="H4430" s="120">
        <v>7</v>
      </c>
      <c r="I4430" s="115">
        <v>1</v>
      </c>
      <c r="J4430" s="116" t="s">
        <v>487</v>
      </c>
      <c r="K4430" s="121">
        <v>24</v>
      </c>
      <c r="L4430" s="108"/>
      <c r="M4430" s="122">
        <v>15767</v>
      </c>
      <c r="N4430" s="123">
        <v>15757</v>
      </c>
      <c r="O4430" s="124">
        <v>16938</v>
      </c>
      <c r="P4430" s="123">
        <v>16609</v>
      </c>
      <c r="Q4430" s="124">
        <v>17599</v>
      </c>
      <c r="R4430" s="123">
        <v>19145</v>
      </c>
      <c r="S4430" s="124">
        <v>19588</v>
      </c>
      <c r="T4430" s="123">
        <v>18322</v>
      </c>
      <c r="U4430" s="124">
        <v>19424</v>
      </c>
      <c r="V4430" s="123">
        <v>18671</v>
      </c>
      <c r="W4430" s="124">
        <v>19436</v>
      </c>
      <c r="X4430" s="123">
        <v>21893</v>
      </c>
      <c r="Y4430" s="124">
        <v>21792</v>
      </c>
      <c r="Z4430" s="123">
        <v>22661</v>
      </c>
      <c r="AA4430" s="124">
        <v>22735</v>
      </c>
      <c r="AB4430" s="123">
        <v>22020</v>
      </c>
      <c r="AC4430" s="124">
        <v>23591</v>
      </c>
      <c r="AD4430" s="123">
        <v>24390</v>
      </c>
      <c r="AE4430" s="125">
        <v>23501</v>
      </c>
      <c r="AF4430" s="126">
        <v>24737</v>
      </c>
    </row>
    <row r="4431" spans="2:32">
      <c r="B4431" s="127">
        <v>4393</v>
      </c>
      <c r="C4431" s="128">
        <v>4393</v>
      </c>
      <c r="D4431" s="129">
        <v>184</v>
      </c>
      <c r="E4431" s="130">
        <v>7</v>
      </c>
      <c r="F4431" s="131">
        <v>3</v>
      </c>
      <c r="G4431" s="132" t="s">
        <v>487</v>
      </c>
      <c r="H4431" s="133">
        <v>7</v>
      </c>
      <c r="I4431" s="128">
        <v>2</v>
      </c>
      <c r="J4431" s="129" t="s">
        <v>487</v>
      </c>
      <c r="K4431" s="134">
        <v>1</v>
      </c>
      <c r="L4431" s="108"/>
      <c r="M4431" s="81">
        <v>14507</v>
      </c>
      <c r="N4431" s="135">
        <v>14848</v>
      </c>
      <c r="O4431" s="136">
        <v>15810</v>
      </c>
      <c r="P4431" s="135">
        <v>15500</v>
      </c>
      <c r="Q4431" s="136">
        <v>15894</v>
      </c>
      <c r="R4431" s="135">
        <v>16428</v>
      </c>
      <c r="S4431" s="136">
        <v>17131</v>
      </c>
      <c r="T4431" s="135">
        <v>17418</v>
      </c>
      <c r="U4431" s="136">
        <v>18300</v>
      </c>
      <c r="V4431" s="135">
        <v>18021</v>
      </c>
      <c r="W4431" s="136">
        <v>18568</v>
      </c>
      <c r="X4431" s="135">
        <v>18601</v>
      </c>
      <c r="Y4431" s="136">
        <v>20425</v>
      </c>
      <c r="Z4431" s="135">
        <v>21470</v>
      </c>
      <c r="AA4431" s="136">
        <v>21094</v>
      </c>
      <c r="AB4431" s="135">
        <v>20828</v>
      </c>
      <c r="AC4431" s="136">
        <v>21175</v>
      </c>
      <c r="AD4431" s="135">
        <v>22484</v>
      </c>
      <c r="AE4431" s="137">
        <v>22769</v>
      </c>
      <c r="AF4431" s="138">
        <v>23546</v>
      </c>
    </row>
    <row r="4432" spans="2:32">
      <c r="B4432" s="114">
        <v>4394</v>
      </c>
      <c r="C4432" s="115">
        <v>4394</v>
      </c>
      <c r="D4432" s="116">
        <v>184</v>
      </c>
      <c r="E4432" s="117">
        <v>7</v>
      </c>
      <c r="F4432" s="118">
        <v>3</v>
      </c>
      <c r="G4432" s="119" t="s">
        <v>487</v>
      </c>
      <c r="H4432" s="120">
        <v>7</v>
      </c>
      <c r="I4432" s="115">
        <v>2</v>
      </c>
      <c r="J4432" s="116" t="s">
        <v>487</v>
      </c>
      <c r="K4432" s="121">
        <v>2</v>
      </c>
      <c r="L4432" s="108"/>
      <c r="M4432" s="122">
        <v>14028</v>
      </c>
      <c r="N4432" s="123">
        <v>14320</v>
      </c>
      <c r="O4432" s="124">
        <v>15205</v>
      </c>
      <c r="P4432" s="123">
        <v>14931</v>
      </c>
      <c r="Q4432" s="124">
        <v>15217</v>
      </c>
      <c r="R4432" s="123">
        <v>15899</v>
      </c>
      <c r="S4432" s="124">
        <v>16541</v>
      </c>
      <c r="T4432" s="123">
        <v>16749</v>
      </c>
      <c r="U4432" s="124">
        <v>17579</v>
      </c>
      <c r="V4432" s="123">
        <v>17267</v>
      </c>
      <c r="W4432" s="124">
        <v>17875</v>
      </c>
      <c r="X4432" s="123">
        <v>18075</v>
      </c>
      <c r="Y4432" s="124">
        <v>19717</v>
      </c>
      <c r="Z4432" s="123">
        <v>20624</v>
      </c>
      <c r="AA4432" s="124">
        <v>20302</v>
      </c>
      <c r="AB4432" s="123">
        <v>19968</v>
      </c>
      <c r="AC4432" s="124">
        <v>20385</v>
      </c>
      <c r="AD4432" s="123">
        <v>21708</v>
      </c>
      <c r="AE4432" s="125">
        <v>21912</v>
      </c>
      <c r="AF4432" s="126">
        <v>22618</v>
      </c>
    </row>
    <row r="4433" spans="2:32">
      <c r="B4433" s="127">
        <v>4395</v>
      </c>
      <c r="C4433" s="128">
        <v>4395</v>
      </c>
      <c r="D4433" s="129">
        <v>184</v>
      </c>
      <c r="E4433" s="130">
        <v>7</v>
      </c>
      <c r="F4433" s="131">
        <v>3</v>
      </c>
      <c r="G4433" s="132" t="s">
        <v>487</v>
      </c>
      <c r="H4433" s="133">
        <v>7</v>
      </c>
      <c r="I4433" s="128">
        <v>2</v>
      </c>
      <c r="J4433" s="129" t="s">
        <v>487</v>
      </c>
      <c r="K4433" s="134">
        <v>3</v>
      </c>
      <c r="L4433" s="108"/>
      <c r="M4433" s="81">
        <v>13738</v>
      </c>
      <c r="N4433" s="135">
        <v>14017</v>
      </c>
      <c r="O4433" s="136">
        <v>14778</v>
      </c>
      <c r="P4433" s="135">
        <v>14540</v>
      </c>
      <c r="Q4433" s="136">
        <v>14758</v>
      </c>
      <c r="R4433" s="135">
        <v>15550</v>
      </c>
      <c r="S4433" s="136">
        <v>16150</v>
      </c>
      <c r="T4433" s="135">
        <v>16359</v>
      </c>
      <c r="U4433" s="136">
        <v>17041</v>
      </c>
      <c r="V4433" s="135">
        <v>16724</v>
      </c>
      <c r="W4433" s="136">
        <v>17471</v>
      </c>
      <c r="X4433" s="135">
        <v>17652</v>
      </c>
      <c r="Y4433" s="136">
        <v>19171</v>
      </c>
      <c r="Z4433" s="135">
        <v>19935</v>
      </c>
      <c r="AA4433" s="136">
        <v>19661</v>
      </c>
      <c r="AB4433" s="135">
        <v>19303</v>
      </c>
      <c r="AC4433" s="136">
        <v>19877</v>
      </c>
      <c r="AD4433" s="135">
        <v>21084</v>
      </c>
      <c r="AE4433" s="137">
        <v>21300</v>
      </c>
      <c r="AF4433" s="138">
        <v>21845</v>
      </c>
    </row>
    <row r="4434" spans="2:32">
      <c r="B4434" s="114">
        <v>4396</v>
      </c>
      <c r="C4434" s="115">
        <v>4396</v>
      </c>
      <c r="D4434" s="116">
        <v>184</v>
      </c>
      <c r="E4434" s="117">
        <v>7</v>
      </c>
      <c r="F4434" s="118">
        <v>3</v>
      </c>
      <c r="G4434" s="119" t="s">
        <v>487</v>
      </c>
      <c r="H4434" s="120">
        <v>7</v>
      </c>
      <c r="I4434" s="115">
        <v>2</v>
      </c>
      <c r="J4434" s="116" t="s">
        <v>487</v>
      </c>
      <c r="K4434" s="121">
        <v>4</v>
      </c>
      <c r="L4434" s="108"/>
      <c r="M4434" s="122">
        <v>13693</v>
      </c>
      <c r="N4434" s="123">
        <v>13928</v>
      </c>
      <c r="O4434" s="124">
        <v>14587</v>
      </c>
      <c r="P4434" s="123">
        <v>14310</v>
      </c>
      <c r="Q4434" s="124">
        <v>14414</v>
      </c>
      <c r="R4434" s="123">
        <v>15388</v>
      </c>
      <c r="S4434" s="124">
        <v>15889</v>
      </c>
      <c r="T4434" s="123">
        <v>16093</v>
      </c>
      <c r="U4434" s="124">
        <v>16621</v>
      </c>
      <c r="V4434" s="123">
        <v>16182</v>
      </c>
      <c r="W4434" s="124">
        <v>17122</v>
      </c>
      <c r="X4434" s="123">
        <v>17240</v>
      </c>
      <c r="Y4434" s="124">
        <v>18565</v>
      </c>
      <c r="Z4434" s="123">
        <v>19187</v>
      </c>
      <c r="AA4434" s="124">
        <v>18887</v>
      </c>
      <c r="AB4434" s="123">
        <v>18494</v>
      </c>
      <c r="AC4434" s="124">
        <v>19294</v>
      </c>
      <c r="AD4434" s="123">
        <v>20292</v>
      </c>
      <c r="AE4434" s="125">
        <v>20508</v>
      </c>
      <c r="AF4434" s="126">
        <v>20920</v>
      </c>
    </row>
    <row r="4435" spans="2:32">
      <c r="B4435" s="127">
        <v>4397</v>
      </c>
      <c r="C4435" s="128">
        <v>4397</v>
      </c>
      <c r="D4435" s="129">
        <v>184</v>
      </c>
      <c r="E4435" s="130">
        <v>7</v>
      </c>
      <c r="F4435" s="131">
        <v>3</v>
      </c>
      <c r="G4435" s="132" t="s">
        <v>487</v>
      </c>
      <c r="H4435" s="133">
        <v>7</v>
      </c>
      <c r="I4435" s="128">
        <v>2</v>
      </c>
      <c r="J4435" s="129" t="s">
        <v>487</v>
      </c>
      <c r="K4435" s="134">
        <v>5</v>
      </c>
      <c r="L4435" s="108"/>
      <c r="M4435" s="81">
        <v>13885</v>
      </c>
      <c r="N4435" s="135">
        <v>14060</v>
      </c>
      <c r="O4435" s="136">
        <v>14435</v>
      </c>
      <c r="P4435" s="135">
        <v>14079</v>
      </c>
      <c r="Q4435" s="136">
        <v>14135</v>
      </c>
      <c r="R4435" s="135">
        <v>15486</v>
      </c>
      <c r="S4435" s="136">
        <v>15887</v>
      </c>
      <c r="T4435" s="135">
        <v>16030</v>
      </c>
      <c r="U4435" s="136">
        <v>16176</v>
      </c>
      <c r="V4435" s="135">
        <v>15677</v>
      </c>
      <c r="W4435" s="136">
        <v>17013</v>
      </c>
      <c r="X4435" s="135">
        <v>17013</v>
      </c>
      <c r="Y4435" s="136">
        <v>18197</v>
      </c>
      <c r="Z4435" s="135">
        <v>18354</v>
      </c>
      <c r="AA4435" s="136">
        <v>18022</v>
      </c>
      <c r="AB4435" s="135">
        <v>17726</v>
      </c>
      <c r="AC4435" s="136">
        <v>18926</v>
      </c>
      <c r="AD4435" s="135">
        <v>19694</v>
      </c>
      <c r="AE4435" s="137">
        <v>19817</v>
      </c>
      <c r="AF4435" s="138">
        <v>19879</v>
      </c>
    </row>
    <row r="4436" spans="2:32">
      <c r="B4436" s="114">
        <v>4398</v>
      </c>
      <c r="C4436" s="115">
        <v>4398</v>
      </c>
      <c r="D4436" s="116">
        <v>184</v>
      </c>
      <c r="E4436" s="117">
        <v>7</v>
      </c>
      <c r="F4436" s="118">
        <v>3</v>
      </c>
      <c r="G4436" s="119" t="s">
        <v>487</v>
      </c>
      <c r="H4436" s="120">
        <v>7</v>
      </c>
      <c r="I4436" s="115">
        <v>2</v>
      </c>
      <c r="J4436" s="116" t="s">
        <v>487</v>
      </c>
      <c r="K4436" s="121">
        <v>6</v>
      </c>
      <c r="L4436" s="108"/>
      <c r="M4436" s="122">
        <v>14808</v>
      </c>
      <c r="N4436" s="123">
        <v>14924</v>
      </c>
      <c r="O4436" s="124">
        <v>14816</v>
      </c>
      <c r="P4436" s="123">
        <v>14141</v>
      </c>
      <c r="Q4436" s="124">
        <v>13930</v>
      </c>
      <c r="R4436" s="123">
        <v>16258</v>
      </c>
      <c r="S4436" s="124">
        <v>16561</v>
      </c>
      <c r="T4436" s="123">
        <v>16641</v>
      </c>
      <c r="U4436" s="124">
        <v>16275</v>
      </c>
      <c r="V4436" s="123">
        <v>15228</v>
      </c>
      <c r="W4436" s="124">
        <v>17483</v>
      </c>
      <c r="X4436" s="123">
        <v>17425</v>
      </c>
      <c r="Y4436" s="124">
        <v>18496</v>
      </c>
      <c r="Z4436" s="123">
        <v>18004</v>
      </c>
      <c r="AA4436" s="124">
        <v>17446</v>
      </c>
      <c r="AB4436" s="123">
        <v>16991</v>
      </c>
      <c r="AC4436" s="124">
        <v>19142</v>
      </c>
      <c r="AD4436" s="123">
        <v>19745</v>
      </c>
      <c r="AE4436" s="125">
        <v>19762</v>
      </c>
      <c r="AF4436" s="126">
        <v>19334</v>
      </c>
    </row>
    <row r="4437" spans="2:32">
      <c r="B4437" s="127">
        <v>4399</v>
      </c>
      <c r="C4437" s="128">
        <v>4399</v>
      </c>
      <c r="D4437" s="129">
        <v>184</v>
      </c>
      <c r="E4437" s="130">
        <v>7</v>
      </c>
      <c r="F4437" s="131">
        <v>3</v>
      </c>
      <c r="G4437" s="132" t="s">
        <v>487</v>
      </c>
      <c r="H4437" s="133">
        <v>7</v>
      </c>
      <c r="I4437" s="128">
        <v>2</v>
      </c>
      <c r="J4437" s="129" t="s">
        <v>487</v>
      </c>
      <c r="K4437" s="134">
        <v>7</v>
      </c>
      <c r="L4437" s="108"/>
      <c r="M4437" s="81">
        <v>16333</v>
      </c>
      <c r="N4437" s="135">
        <v>16273</v>
      </c>
      <c r="O4437" s="136">
        <v>15468</v>
      </c>
      <c r="P4437" s="135">
        <v>14626</v>
      </c>
      <c r="Q4437" s="136">
        <v>14122</v>
      </c>
      <c r="R4437" s="135">
        <v>17322</v>
      </c>
      <c r="S4437" s="136">
        <v>17767</v>
      </c>
      <c r="T4437" s="135">
        <v>17767</v>
      </c>
      <c r="U4437" s="136">
        <v>16731</v>
      </c>
      <c r="V4437" s="135">
        <v>15263</v>
      </c>
      <c r="W4437" s="136">
        <v>18496</v>
      </c>
      <c r="X4437" s="135">
        <v>18095</v>
      </c>
      <c r="Y4437" s="136">
        <v>19347</v>
      </c>
      <c r="Z4437" s="135">
        <v>18105</v>
      </c>
      <c r="AA4437" s="136">
        <v>17400</v>
      </c>
      <c r="AB4437" s="135">
        <v>16738</v>
      </c>
      <c r="AC4437" s="136">
        <v>20009</v>
      </c>
      <c r="AD4437" s="135">
        <v>20412</v>
      </c>
      <c r="AE4437" s="137">
        <v>20428</v>
      </c>
      <c r="AF4437" s="138">
        <v>19314</v>
      </c>
    </row>
    <row r="4438" spans="2:32">
      <c r="B4438" s="114">
        <v>4400</v>
      </c>
      <c r="C4438" s="115">
        <v>4400</v>
      </c>
      <c r="D4438" s="116">
        <v>184</v>
      </c>
      <c r="E4438" s="117">
        <v>7</v>
      </c>
      <c r="F4438" s="118">
        <v>3</v>
      </c>
      <c r="G4438" s="119" t="s">
        <v>487</v>
      </c>
      <c r="H4438" s="120">
        <v>7</v>
      </c>
      <c r="I4438" s="115">
        <v>2</v>
      </c>
      <c r="J4438" s="116" t="s">
        <v>487</v>
      </c>
      <c r="K4438" s="121">
        <v>8</v>
      </c>
      <c r="L4438" s="108"/>
      <c r="M4438" s="122">
        <v>17710</v>
      </c>
      <c r="N4438" s="123">
        <v>17390</v>
      </c>
      <c r="O4438" s="124">
        <v>16212</v>
      </c>
      <c r="P4438" s="123">
        <v>15549</v>
      </c>
      <c r="Q4438" s="124">
        <v>15090</v>
      </c>
      <c r="R4438" s="123">
        <v>18011</v>
      </c>
      <c r="S4438" s="124">
        <v>18738</v>
      </c>
      <c r="T4438" s="123">
        <v>18886</v>
      </c>
      <c r="U4438" s="124">
        <v>17422</v>
      </c>
      <c r="V4438" s="123">
        <v>16201</v>
      </c>
      <c r="W4438" s="124">
        <v>19796</v>
      </c>
      <c r="X4438" s="123">
        <v>18514</v>
      </c>
      <c r="Y4438" s="124">
        <v>20137</v>
      </c>
      <c r="Z4438" s="123">
        <v>18690</v>
      </c>
      <c r="AA4438" s="124">
        <v>18114</v>
      </c>
      <c r="AB4438" s="123">
        <v>17553</v>
      </c>
      <c r="AC4438" s="124">
        <v>21271</v>
      </c>
      <c r="AD4438" s="123">
        <v>21091</v>
      </c>
      <c r="AE4438" s="125">
        <v>21395</v>
      </c>
      <c r="AF4438" s="126">
        <v>19881</v>
      </c>
    </row>
    <row r="4439" spans="2:32">
      <c r="B4439" s="127">
        <v>4401</v>
      </c>
      <c r="C4439" s="128">
        <v>4401</v>
      </c>
      <c r="D4439" s="129">
        <v>184</v>
      </c>
      <c r="E4439" s="130">
        <v>7</v>
      </c>
      <c r="F4439" s="131">
        <v>3</v>
      </c>
      <c r="G4439" s="132" t="s">
        <v>487</v>
      </c>
      <c r="H4439" s="133">
        <v>7</v>
      </c>
      <c r="I4439" s="128">
        <v>2</v>
      </c>
      <c r="J4439" s="129" t="s">
        <v>487</v>
      </c>
      <c r="K4439" s="134">
        <v>9</v>
      </c>
      <c r="L4439" s="108"/>
      <c r="M4439" s="81">
        <v>18812</v>
      </c>
      <c r="N4439" s="135">
        <v>18226</v>
      </c>
      <c r="O4439" s="136">
        <v>17181</v>
      </c>
      <c r="P4439" s="135">
        <v>16466</v>
      </c>
      <c r="Q4439" s="136">
        <v>16189</v>
      </c>
      <c r="R4439" s="135">
        <v>18410</v>
      </c>
      <c r="S4439" s="136">
        <v>19315</v>
      </c>
      <c r="T4439" s="135">
        <v>19803</v>
      </c>
      <c r="U4439" s="136">
        <v>18370</v>
      </c>
      <c r="V4439" s="135">
        <v>17290</v>
      </c>
      <c r="W4439" s="136">
        <v>20875</v>
      </c>
      <c r="X4439" s="135">
        <v>18766</v>
      </c>
      <c r="Y4439" s="136">
        <v>20639</v>
      </c>
      <c r="Z4439" s="135">
        <v>19673</v>
      </c>
      <c r="AA4439" s="136">
        <v>19004</v>
      </c>
      <c r="AB4439" s="135">
        <v>18616</v>
      </c>
      <c r="AC4439" s="136">
        <v>22288</v>
      </c>
      <c r="AD4439" s="135">
        <v>21574</v>
      </c>
      <c r="AE4439" s="137">
        <v>22257</v>
      </c>
      <c r="AF4439" s="138">
        <v>20895</v>
      </c>
    </row>
    <row r="4440" spans="2:32">
      <c r="B4440" s="114">
        <v>4402</v>
      </c>
      <c r="C4440" s="115">
        <v>4402</v>
      </c>
      <c r="D4440" s="116">
        <v>184</v>
      </c>
      <c r="E4440" s="117">
        <v>7</v>
      </c>
      <c r="F4440" s="118">
        <v>3</v>
      </c>
      <c r="G4440" s="119" t="s">
        <v>487</v>
      </c>
      <c r="H4440" s="120">
        <v>7</v>
      </c>
      <c r="I4440" s="115">
        <v>2</v>
      </c>
      <c r="J4440" s="116" t="s">
        <v>487</v>
      </c>
      <c r="K4440" s="121">
        <v>10</v>
      </c>
      <c r="L4440" s="108"/>
      <c r="M4440" s="122">
        <v>19763</v>
      </c>
      <c r="N4440" s="123">
        <v>18915</v>
      </c>
      <c r="O4440" s="124">
        <v>17988</v>
      </c>
      <c r="P4440" s="123">
        <v>17151</v>
      </c>
      <c r="Q4440" s="124">
        <v>17132</v>
      </c>
      <c r="R4440" s="123">
        <v>18949</v>
      </c>
      <c r="S4440" s="124">
        <v>19926</v>
      </c>
      <c r="T4440" s="123">
        <v>20562</v>
      </c>
      <c r="U4440" s="124">
        <v>19248</v>
      </c>
      <c r="V4440" s="123">
        <v>18340</v>
      </c>
      <c r="W4440" s="124">
        <v>21883</v>
      </c>
      <c r="X4440" s="123">
        <v>19366</v>
      </c>
      <c r="Y4440" s="124">
        <v>21333</v>
      </c>
      <c r="Z4440" s="123">
        <v>20664</v>
      </c>
      <c r="AA4440" s="124">
        <v>19902</v>
      </c>
      <c r="AB4440" s="123">
        <v>19742</v>
      </c>
      <c r="AC4440" s="124">
        <v>23361</v>
      </c>
      <c r="AD4440" s="123">
        <v>22321</v>
      </c>
      <c r="AE4440" s="125">
        <v>23171</v>
      </c>
      <c r="AF4440" s="126">
        <v>21954</v>
      </c>
    </row>
    <row r="4441" spans="2:32">
      <c r="B4441" s="127">
        <v>4403</v>
      </c>
      <c r="C4441" s="128">
        <v>4403</v>
      </c>
      <c r="D4441" s="129">
        <v>184</v>
      </c>
      <c r="E4441" s="130">
        <v>7</v>
      </c>
      <c r="F4441" s="131">
        <v>3</v>
      </c>
      <c r="G4441" s="132" t="s">
        <v>487</v>
      </c>
      <c r="H4441" s="133">
        <v>7</v>
      </c>
      <c r="I4441" s="128">
        <v>2</v>
      </c>
      <c r="J4441" s="129" t="s">
        <v>487</v>
      </c>
      <c r="K4441" s="134">
        <v>11</v>
      </c>
      <c r="L4441" s="108"/>
      <c r="M4441" s="81">
        <v>20535</v>
      </c>
      <c r="N4441" s="135">
        <v>19482</v>
      </c>
      <c r="O4441" s="136">
        <v>18626</v>
      </c>
      <c r="P4441" s="135">
        <v>17664</v>
      </c>
      <c r="Q4441" s="136">
        <v>17859</v>
      </c>
      <c r="R4441" s="135">
        <v>19365</v>
      </c>
      <c r="S4441" s="136">
        <v>20412</v>
      </c>
      <c r="T4441" s="135">
        <v>21235</v>
      </c>
      <c r="U4441" s="136">
        <v>19987</v>
      </c>
      <c r="V4441" s="135">
        <v>19144</v>
      </c>
      <c r="W4441" s="136">
        <v>22722</v>
      </c>
      <c r="X4441" s="135">
        <v>19856</v>
      </c>
      <c r="Y4441" s="136">
        <v>21941</v>
      </c>
      <c r="Z4441" s="135">
        <v>21493</v>
      </c>
      <c r="AA4441" s="136">
        <v>20621</v>
      </c>
      <c r="AB4441" s="135">
        <v>20629</v>
      </c>
      <c r="AC4441" s="136">
        <v>24289</v>
      </c>
      <c r="AD4441" s="135">
        <v>22979</v>
      </c>
      <c r="AE4441" s="137">
        <v>24018</v>
      </c>
      <c r="AF4441" s="138">
        <v>22842</v>
      </c>
    </row>
    <row r="4442" spans="2:32">
      <c r="B4442" s="114">
        <v>4404</v>
      </c>
      <c r="C4442" s="115">
        <v>4404</v>
      </c>
      <c r="D4442" s="116">
        <v>184</v>
      </c>
      <c r="E4442" s="117">
        <v>7</v>
      </c>
      <c r="F4442" s="118">
        <v>3</v>
      </c>
      <c r="G4442" s="119" t="s">
        <v>487</v>
      </c>
      <c r="H4442" s="120">
        <v>7</v>
      </c>
      <c r="I4442" s="115">
        <v>2</v>
      </c>
      <c r="J4442" s="116" t="s">
        <v>487</v>
      </c>
      <c r="K4442" s="121">
        <v>12</v>
      </c>
      <c r="L4442" s="108"/>
      <c r="M4442" s="122">
        <v>21014</v>
      </c>
      <c r="N4442" s="123">
        <v>19867</v>
      </c>
      <c r="O4442" s="124">
        <v>19024</v>
      </c>
      <c r="P4442" s="123">
        <v>17914</v>
      </c>
      <c r="Q4442" s="124">
        <v>18300</v>
      </c>
      <c r="R4442" s="123">
        <v>19634</v>
      </c>
      <c r="S4442" s="124">
        <v>20869</v>
      </c>
      <c r="T4442" s="123">
        <v>21671</v>
      </c>
      <c r="U4442" s="124">
        <v>20439</v>
      </c>
      <c r="V4442" s="123">
        <v>19635</v>
      </c>
      <c r="W4442" s="124">
        <v>23285</v>
      </c>
      <c r="X4442" s="123">
        <v>20158</v>
      </c>
      <c r="Y4442" s="124">
        <v>22481</v>
      </c>
      <c r="Z4442" s="123">
        <v>22022</v>
      </c>
      <c r="AA4442" s="124">
        <v>20964</v>
      </c>
      <c r="AB4442" s="123">
        <v>21165</v>
      </c>
      <c r="AC4442" s="124">
        <v>24888</v>
      </c>
      <c r="AD4442" s="123">
        <v>23568</v>
      </c>
      <c r="AE4442" s="125">
        <v>24564</v>
      </c>
      <c r="AF4442" s="126">
        <v>23412</v>
      </c>
    </row>
    <row r="4443" spans="2:32">
      <c r="B4443" s="127">
        <v>4405</v>
      </c>
      <c r="C4443" s="128">
        <v>4405</v>
      </c>
      <c r="D4443" s="129">
        <v>184</v>
      </c>
      <c r="E4443" s="130">
        <v>7</v>
      </c>
      <c r="F4443" s="131">
        <v>3</v>
      </c>
      <c r="G4443" s="132" t="s">
        <v>487</v>
      </c>
      <c r="H4443" s="133">
        <v>7</v>
      </c>
      <c r="I4443" s="128">
        <v>2</v>
      </c>
      <c r="J4443" s="129" t="s">
        <v>487</v>
      </c>
      <c r="K4443" s="134">
        <v>13</v>
      </c>
      <c r="L4443" s="108"/>
      <c r="M4443" s="81">
        <v>21333</v>
      </c>
      <c r="N4443" s="135">
        <v>20147</v>
      </c>
      <c r="O4443" s="136">
        <v>19179</v>
      </c>
      <c r="P4443" s="135">
        <v>18027</v>
      </c>
      <c r="Q4443" s="136">
        <v>18424</v>
      </c>
      <c r="R4443" s="135">
        <v>19783</v>
      </c>
      <c r="S4443" s="136">
        <v>21061</v>
      </c>
      <c r="T4443" s="135">
        <v>22005</v>
      </c>
      <c r="U4443" s="136">
        <v>20619</v>
      </c>
      <c r="V4443" s="135">
        <v>19788</v>
      </c>
      <c r="W4443" s="136">
        <v>23779</v>
      </c>
      <c r="X4443" s="135">
        <v>20366</v>
      </c>
      <c r="Y4443" s="136">
        <v>22670</v>
      </c>
      <c r="Z4443" s="135">
        <v>22242</v>
      </c>
      <c r="AA4443" s="136">
        <v>21122</v>
      </c>
      <c r="AB4443" s="135">
        <v>21327</v>
      </c>
      <c r="AC4443" s="136">
        <v>25376</v>
      </c>
      <c r="AD4443" s="135">
        <v>23782</v>
      </c>
      <c r="AE4443" s="137">
        <v>24952</v>
      </c>
      <c r="AF4443" s="138">
        <v>23661</v>
      </c>
    </row>
    <row r="4444" spans="2:32">
      <c r="B4444" s="114">
        <v>4406</v>
      </c>
      <c r="C4444" s="115">
        <v>4406</v>
      </c>
      <c r="D4444" s="116">
        <v>184</v>
      </c>
      <c r="E4444" s="117">
        <v>7</v>
      </c>
      <c r="F4444" s="118">
        <v>3</v>
      </c>
      <c r="G4444" s="119" t="s">
        <v>487</v>
      </c>
      <c r="H4444" s="120">
        <v>7</v>
      </c>
      <c r="I4444" s="115">
        <v>2</v>
      </c>
      <c r="J4444" s="116" t="s">
        <v>487</v>
      </c>
      <c r="K4444" s="121">
        <v>14</v>
      </c>
      <c r="L4444" s="108"/>
      <c r="M4444" s="122">
        <v>21535</v>
      </c>
      <c r="N4444" s="123">
        <v>20349</v>
      </c>
      <c r="O4444" s="124">
        <v>19256</v>
      </c>
      <c r="P4444" s="123">
        <v>18084</v>
      </c>
      <c r="Q4444" s="124">
        <v>18471</v>
      </c>
      <c r="R4444" s="123">
        <v>19782</v>
      </c>
      <c r="S4444" s="124">
        <v>21177</v>
      </c>
      <c r="T4444" s="123">
        <v>22205</v>
      </c>
      <c r="U4444" s="124">
        <v>20695</v>
      </c>
      <c r="V4444" s="123">
        <v>19853</v>
      </c>
      <c r="W4444" s="124">
        <v>24151</v>
      </c>
      <c r="X4444" s="123">
        <v>20456</v>
      </c>
      <c r="Y4444" s="124">
        <v>22759</v>
      </c>
      <c r="Z4444" s="123">
        <v>22287</v>
      </c>
      <c r="AA4444" s="124">
        <v>21157</v>
      </c>
      <c r="AB4444" s="123">
        <v>21362</v>
      </c>
      <c r="AC4444" s="124">
        <v>25717</v>
      </c>
      <c r="AD4444" s="123">
        <v>23850</v>
      </c>
      <c r="AE4444" s="125">
        <v>25086</v>
      </c>
      <c r="AF4444" s="126">
        <v>23714</v>
      </c>
    </row>
    <row r="4445" spans="2:32">
      <c r="B4445" s="127">
        <v>4407</v>
      </c>
      <c r="C4445" s="128">
        <v>4407</v>
      </c>
      <c r="D4445" s="129">
        <v>184</v>
      </c>
      <c r="E4445" s="130">
        <v>7</v>
      </c>
      <c r="F4445" s="131">
        <v>3</v>
      </c>
      <c r="G4445" s="132" t="s">
        <v>487</v>
      </c>
      <c r="H4445" s="133">
        <v>7</v>
      </c>
      <c r="I4445" s="128">
        <v>2</v>
      </c>
      <c r="J4445" s="129" t="s">
        <v>487</v>
      </c>
      <c r="K4445" s="134">
        <v>15</v>
      </c>
      <c r="L4445" s="108"/>
      <c r="M4445" s="81">
        <v>21699</v>
      </c>
      <c r="N4445" s="135">
        <v>20432</v>
      </c>
      <c r="O4445" s="136">
        <v>19299</v>
      </c>
      <c r="P4445" s="135">
        <v>18046</v>
      </c>
      <c r="Q4445" s="136">
        <v>18491</v>
      </c>
      <c r="R4445" s="135">
        <v>19795</v>
      </c>
      <c r="S4445" s="136">
        <v>21206</v>
      </c>
      <c r="T4445" s="135">
        <v>22286</v>
      </c>
      <c r="U4445" s="136">
        <v>20735</v>
      </c>
      <c r="V4445" s="135">
        <v>19864</v>
      </c>
      <c r="W4445" s="136">
        <v>24453</v>
      </c>
      <c r="X4445" s="135">
        <v>20508</v>
      </c>
      <c r="Y4445" s="136">
        <v>22767</v>
      </c>
      <c r="Z4445" s="135">
        <v>22319</v>
      </c>
      <c r="AA4445" s="136">
        <v>21099</v>
      </c>
      <c r="AB4445" s="135">
        <v>21363</v>
      </c>
      <c r="AC4445" s="136">
        <v>26014</v>
      </c>
      <c r="AD4445" s="135">
        <v>23838</v>
      </c>
      <c r="AE4445" s="137">
        <v>25141</v>
      </c>
      <c r="AF4445" s="138">
        <v>23744</v>
      </c>
    </row>
    <row r="4446" spans="2:32">
      <c r="B4446" s="114">
        <v>4408</v>
      </c>
      <c r="C4446" s="115">
        <v>4408</v>
      </c>
      <c r="D4446" s="116">
        <v>184</v>
      </c>
      <c r="E4446" s="117">
        <v>7</v>
      </c>
      <c r="F4446" s="118">
        <v>3</v>
      </c>
      <c r="G4446" s="119" t="s">
        <v>487</v>
      </c>
      <c r="H4446" s="120">
        <v>7</v>
      </c>
      <c r="I4446" s="115">
        <v>2</v>
      </c>
      <c r="J4446" s="116" t="s">
        <v>487</v>
      </c>
      <c r="K4446" s="121">
        <v>16</v>
      </c>
      <c r="L4446" s="108"/>
      <c r="M4446" s="122">
        <v>22014</v>
      </c>
      <c r="N4446" s="123">
        <v>20725</v>
      </c>
      <c r="O4446" s="124">
        <v>19624</v>
      </c>
      <c r="P4446" s="123">
        <v>18342</v>
      </c>
      <c r="Q4446" s="124">
        <v>18868</v>
      </c>
      <c r="R4446" s="123">
        <v>20331</v>
      </c>
      <c r="S4446" s="124">
        <v>21442</v>
      </c>
      <c r="T4446" s="123">
        <v>22509</v>
      </c>
      <c r="U4446" s="124">
        <v>21010</v>
      </c>
      <c r="V4446" s="123">
        <v>20214</v>
      </c>
      <c r="W4446" s="124">
        <v>24854</v>
      </c>
      <c r="X4446" s="123">
        <v>21114</v>
      </c>
      <c r="Y4446" s="124">
        <v>22906</v>
      </c>
      <c r="Z4446" s="123">
        <v>22541</v>
      </c>
      <c r="AA4446" s="124">
        <v>21296</v>
      </c>
      <c r="AB4446" s="123">
        <v>21676</v>
      </c>
      <c r="AC4446" s="124">
        <v>26378</v>
      </c>
      <c r="AD4446" s="123">
        <v>23931</v>
      </c>
      <c r="AE4446" s="125">
        <v>25202</v>
      </c>
      <c r="AF4446" s="126">
        <v>23939</v>
      </c>
    </row>
    <row r="4447" spans="2:32">
      <c r="B4447" s="127">
        <v>4409</v>
      </c>
      <c r="C4447" s="128">
        <v>4409</v>
      </c>
      <c r="D4447" s="129">
        <v>184</v>
      </c>
      <c r="E4447" s="130">
        <v>7</v>
      </c>
      <c r="F4447" s="131">
        <v>3</v>
      </c>
      <c r="G4447" s="132" t="s">
        <v>487</v>
      </c>
      <c r="H4447" s="133">
        <v>7</v>
      </c>
      <c r="I4447" s="128">
        <v>2</v>
      </c>
      <c r="J4447" s="129" t="s">
        <v>487</v>
      </c>
      <c r="K4447" s="134">
        <v>17</v>
      </c>
      <c r="L4447" s="108"/>
      <c r="M4447" s="81">
        <v>22470</v>
      </c>
      <c r="N4447" s="135">
        <v>21184</v>
      </c>
      <c r="O4447" s="136">
        <v>19989</v>
      </c>
      <c r="P4447" s="135">
        <v>18867</v>
      </c>
      <c r="Q4447" s="136">
        <v>19517</v>
      </c>
      <c r="R4447" s="135">
        <v>20674</v>
      </c>
      <c r="S4447" s="136">
        <v>21900</v>
      </c>
      <c r="T4447" s="135">
        <v>22984</v>
      </c>
      <c r="U4447" s="136">
        <v>21487</v>
      </c>
      <c r="V4447" s="135">
        <v>20901</v>
      </c>
      <c r="W4447" s="136">
        <v>25530</v>
      </c>
      <c r="X4447" s="135">
        <v>21451</v>
      </c>
      <c r="Y4447" s="136">
        <v>23324</v>
      </c>
      <c r="Z4447" s="135">
        <v>23057</v>
      </c>
      <c r="AA4447" s="136">
        <v>21904</v>
      </c>
      <c r="AB4447" s="135">
        <v>22362</v>
      </c>
      <c r="AC4447" s="136">
        <v>27094</v>
      </c>
      <c r="AD4447" s="135">
        <v>24349</v>
      </c>
      <c r="AE4447" s="137">
        <v>25735</v>
      </c>
      <c r="AF4447" s="138">
        <v>24465</v>
      </c>
    </row>
    <row r="4448" spans="2:32">
      <c r="B4448" s="114">
        <v>4410</v>
      </c>
      <c r="C4448" s="115">
        <v>4410</v>
      </c>
      <c r="D4448" s="116">
        <v>184</v>
      </c>
      <c r="E4448" s="117">
        <v>7</v>
      </c>
      <c r="F4448" s="118">
        <v>3</v>
      </c>
      <c r="G4448" s="119" t="s">
        <v>487</v>
      </c>
      <c r="H4448" s="120">
        <v>7</v>
      </c>
      <c r="I4448" s="115">
        <v>2</v>
      </c>
      <c r="J4448" s="116" t="s">
        <v>487</v>
      </c>
      <c r="K4448" s="121">
        <v>18</v>
      </c>
      <c r="L4448" s="108"/>
      <c r="M4448" s="122">
        <v>22530</v>
      </c>
      <c r="N4448" s="123">
        <v>21363</v>
      </c>
      <c r="O4448" s="124">
        <v>20229</v>
      </c>
      <c r="P4448" s="123">
        <v>19340</v>
      </c>
      <c r="Q4448" s="124">
        <v>20075</v>
      </c>
      <c r="R4448" s="123">
        <v>20772</v>
      </c>
      <c r="S4448" s="124">
        <v>22206</v>
      </c>
      <c r="T4448" s="123">
        <v>23460</v>
      </c>
      <c r="U4448" s="124">
        <v>21973</v>
      </c>
      <c r="V4448" s="123">
        <v>21625</v>
      </c>
      <c r="W4448" s="124">
        <v>26005</v>
      </c>
      <c r="X4448" s="123">
        <v>21760</v>
      </c>
      <c r="Y4448" s="124">
        <v>23812</v>
      </c>
      <c r="Z4448" s="123">
        <v>23794</v>
      </c>
      <c r="AA4448" s="124">
        <v>22766</v>
      </c>
      <c r="AB4448" s="123">
        <v>23266</v>
      </c>
      <c r="AC4448" s="124">
        <v>27762</v>
      </c>
      <c r="AD4448" s="123">
        <v>24906</v>
      </c>
      <c r="AE4448" s="125">
        <v>26616</v>
      </c>
      <c r="AF4448" s="126">
        <v>25287</v>
      </c>
    </row>
    <row r="4449" spans="2:32">
      <c r="B4449" s="127">
        <v>4411</v>
      </c>
      <c r="C4449" s="128">
        <v>4411</v>
      </c>
      <c r="D4449" s="129">
        <v>184</v>
      </c>
      <c r="E4449" s="130">
        <v>7</v>
      </c>
      <c r="F4449" s="131">
        <v>3</v>
      </c>
      <c r="G4449" s="132" t="s">
        <v>487</v>
      </c>
      <c r="H4449" s="133">
        <v>7</v>
      </c>
      <c r="I4449" s="128">
        <v>2</v>
      </c>
      <c r="J4449" s="129" t="s">
        <v>487</v>
      </c>
      <c r="K4449" s="134">
        <v>19</v>
      </c>
      <c r="L4449" s="108"/>
      <c r="M4449" s="81">
        <v>22231</v>
      </c>
      <c r="N4449" s="135">
        <v>21312</v>
      </c>
      <c r="O4449" s="136">
        <v>20314</v>
      </c>
      <c r="P4449" s="135">
        <v>19203</v>
      </c>
      <c r="Q4449" s="136">
        <v>20256</v>
      </c>
      <c r="R4449" s="135">
        <v>20987</v>
      </c>
      <c r="S4449" s="136">
        <v>22223</v>
      </c>
      <c r="T4449" s="135">
        <v>23577</v>
      </c>
      <c r="U4449" s="136">
        <v>22260</v>
      </c>
      <c r="V4449" s="135">
        <v>21901</v>
      </c>
      <c r="W4449" s="136">
        <v>26070</v>
      </c>
      <c r="X4449" s="135">
        <v>22302</v>
      </c>
      <c r="Y4449" s="136">
        <v>24207</v>
      </c>
      <c r="Z4449" s="135">
        <v>24427</v>
      </c>
      <c r="AA4449" s="136">
        <v>23175</v>
      </c>
      <c r="AB4449" s="135">
        <v>23872</v>
      </c>
      <c r="AC4449" s="136">
        <v>27976</v>
      </c>
      <c r="AD4449" s="135">
        <v>25503</v>
      </c>
      <c r="AE4449" s="137">
        <v>27146</v>
      </c>
      <c r="AF4449" s="138">
        <v>26067</v>
      </c>
    </row>
    <row r="4450" spans="2:32">
      <c r="B4450" s="114">
        <v>4412</v>
      </c>
      <c r="C4450" s="115">
        <v>4412</v>
      </c>
      <c r="D4450" s="116">
        <v>184</v>
      </c>
      <c r="E4450" s="117">
        <v>7</v>
      </c>
      <c r="F4450" s="118">
        <v>3</v>
      </c>
      <c r="G4450" s="119" t="s">
        <v>487</v>
      </c>
      <c r="H4450" s="120">
        <v>7</v>
      </c>
      <c r="I4450" s="115">
        <v>2</v>
      </c>
      <c r="J4450" s="116" t="s">
        <v>487</v>
      </c>
      <c r="K4450" s="121">
        <v>20</v>
      </c>
      <c r="L4450" s="108"/>
      <c r="M4450" s="122">
        <v>21841</v>
      </c>
      <c r="N4450" s="123">
        <v>20986</v>
      </c>
      <c r="O4450" s="124">
        <v>19943</v>
      </c>
      <c r="P4450" s="123">
        <v>19001</v>
      </c>
      <c r="Q4450" s="124">
        <v>19830</v>
      </c>
      <c r="R4450" s="123">
        <v>20842</v>
      </c>
      <c r="S4450" s="124">
        <v>22015</v>
      </c>
      <c r="T4450" s="123">
        <v>23358</v>
      </c>
      <c r="U4450" s="124">
        <v>22075</v>
      </c>
      <c r="V4450" s="123">
        <v>21652</v>
      </c>
      <c r="W4450" s="124">
        <v>25575</v>
      </c>
      <c r="X4450" s="123">
        <v>22631</v>
      </c>
      <c r="Y4450" s="124">
        <v>24423</v>
      </c>
      <c r="Z4450" s="123">
        <v>24560</v>
      </c>
      <c r="AA4450" s="124">
        <v>23515</v>
      </c>
      <c r="AB4450" s="123">
        <v>23932</v>
      </c>
      <c r="AC4450" s="124">
        <v>27788</v>
      </c>
      <c r="AD4450" s="123">
        <v>25939</v>
      </c>
      <c r="AE4450" s="125">
        <v>27559</v>
      </c>
      <c r="AF4450" s="126">
        <v>26323</v>
      </c>
    </row>
    <row r="4451" spans="2:32">
      <c r="B4451" s="127">
        <v>4413</v>
      </c>
      <c r="C4451" s="128">
        <v>4413</v>
      </c>
      <c r="D4451" s="129">
        <v>184</v>
      </c>
      <c r="E4451" s="130">
        <v>7</v>
      </c>
      <c r="F4451" s="131">
        <v>3</v>
      </c>
      <c r="G4451" s="132" t="s">
        <v>487</v>
      </c>
      <c r="H4451" s="133">
        <v>7</v>
      </c>
      <c r="I4451" s="128">
        <v>2</v>
      </c>
      <c r="J4451" s="129" t="s">
        <v>487</v>
      </c>
      <c r="K4451" s="134">
        <v>21</v>
      </c>
      <c r="L4451" s="108"/>
      <c r="M4451" s="81">
        <v>20913</v>
      </c>
      <c r="N4451" s="135">
        <v>20107</v>
      </c>
      <c r="O4451" s="136">
        <v>19144</v>
      </c>
      <c r="P4451" s="135">
        <v>18415</v>
      </c>
      <c r="Q4451" s="136">
        <v>19562</v>
      </c>
      <c r="R4451" s="135">
        <v>20284</v>
      </c>
      <c r="S4451" s="136">
        <v>21252</v>
      </c>
      <c r="T4451" s="135">
        <v>22722</v>
      </c>
      <c r="U4451" s="136">
        <v>21579</v>
      </c>
      <c r="V4451" s="135">
        <v>21649</v>
      </c>
      <c r="W4451" s="136">
        <v>24848</v>
      </c>
      <c r="X4451" s="135">
        <v>22497</v>
      </c>
      <c r="Y4451" s="136">
        <v>24148</v>
      </c>
      <c r="Z4451" s="135">
        <v>24522</v>
      </c>
      <c r="AA4451" s="136">
        <v>23679</v>
      </c>
      <c r="AB4451" s="135">
        <v>24302</v>
      </c>
      <c r="AC4451" s="136">
        <v>27395</v>
      </c>
      <c r="AD4451" s="135">
        <v>25935</v>
      </c>
      <c r="AE4451" s="137">
        <v>27648</v>
      </c>
      <c r="AF4451" s="138">
        <v>26490</v>
      </c>
    </row>
    <row r="4452" spans="2:32">
      <c r="B4452" s="114">
        <v>4414</v>
      </c>
      <c r="C4452" s="115">
        <v>4414</v>
      </c>
      <c r="D4452" s="116">
        <v>184</v>
      </c>
      <c r="E4452" s="117">
        <v>7</v>
      </c>
      <c r="F4452" s="118">
        <v>3</v>
      </c>
      <c r="G4452" s="119" t="s">
        <v>487</v>
      </c>
      <c r="H4452" s="120">
        <v>7</v>
      </c>
      <c r="I4452" s="115">
        <v>2</v>
      </c>
      <c r="J4452" s="116" t="s">
        <v>487</v>
      </c>
      <c r="K4452" s="121">
        <v>22</v>
      </c>
      <c r="L4452" s="108"/>
      <c r="M4452" s="122">
        <v>19840</v>
      </c>
      <c r="N4452" s="123">
        <v>19155</v>
      </c>
      <c r="O4452" s="124">
        <v>18471</v>
      </c>
      <c r="P4452" s="123">
        <v>17869</v>
      </c>
      <c r="Q4452" s="124">
        <v>18980</v>
      </c>
      <c r="R4452" s="123">
        <v>19454</v>
      </c>
      <c r="S4452" s="124">
        <v>20498</v>
      </c>
      <c r="T4452" s="123">
        <v>21908</v>
      </c>
      <c r="U4452" s="124">
        <v>21104</v>
      </c>
      <c r="V4452" s="123">
        <v>21222</v>
      </c>
      <c r="W4452" s="124">
        <v>23968</v>
      </c>
      <c r="X4452" s="123">
        <v>22008</v>
      </c>
      <c r="Y4452" s="124">
        <v>23707</v>
      </c>
      <c r="Z4452" s="123">
        <v>24285</v>
      </c>
      <c r="AA4452" s="124">
        <v>23573</v>
      </c>
      <c r="AB4452" s="123">
        <v>24088</v>
      </c>
      <c r="AC4452" s="124">
        <v>26699</v>
      </c>
      <c r="AD4452" s="123">
        <v>25681</v>
      </c>
      <c r="AE4452" s="125">
        <v>27262</v>
      </c>
      <c r="AF4452" s="126">
        <v>26396</v>
      </c>
    </row>
    <row r="4453" spans="2:32">
      <c r="B4453" s="127">
        <v>4415</v>
      </c>
      <c r="C4453" s="128">
        <v>4415</v>
      </c>
      <c r="D4453" s="129">
        <v>184</v>
      </c>
      <c r="E4453" s="130">
        <v>7</v>
      </c>
      <c r="F4453" s="131">
        <v>3</v>
      </c>
      <c r="G4453" s="132" t="s">
        <v>487</v>
      </c>
      <c r="H4453" s="133">
        <v>7</v>
      </c>
      <c r="I4453" s="128">
        <v>2</v>
      </c>
      <c r="J4453" s="129" t="s">
        <v>487</v>
      </c>
      <c r="K4453" s="134">
        <v>23</v>
      </c>
      <c r="L4453" s="108"/>
      <c r="M4453" s="81">
        <v>18242</v>
      </c>
      <c r="N4453" s="135">
        <v>17687</v>
      </c>
      <c r="O4453" s="136">
        <v>17395</v>
      </c>
      <c r="P4453" s="135">
        <v>16883</v>
      </c>
      <c r="Q4453" s="136">
        <v>17846</v>
      </c>
      <c r="R4453" s="135">
        <v>18068</v>
      </c>
      <c r="S4453" s="136">
        <v>19118</v>
      </c>
      <c r="T4453" s="135">
        <v>20435</v>
      </c>
      <c r="U4453" s="136">
        <v>20061</v>
      </c>
      <c r="V4453" s="135">
        <v>20113</v>
      </c>
      <c r="W4453" s="136">
        <v>22358</v>
      </c>
      <c r="X4453" s="135">
        <v>20787</v>
      </c>
      <c r="Y4453" s="136">
        <v>22413</v>
      </c>
      <c r="Z4453" s="135">
        <v>23313</v>
      </c>
      <c r="AA4453" s="136">
        <v>22683</v>
      </c>
      <c r="AB4453" s="135">
        <v>23005</v>
      </c>
      <c r="AC4453" s="136">
        <v>25099</v>
      </c>
      <c r="AD4453" s="135">
        <v>24462</v>
      </c>
      <c r="AE4453" s="137">
        <v>25923</v>
      </c>
      <c r="AF4453" s="138">
        <v>25440</v>
      </c>
    </row>
    <row r="4454" spans="2:32">
      <c r="B4454" s="114">
        <v>4416</v>
      </c>
      <c r="C4454" s="115">
        <v>4416</v>
      </c>
      <c r="D4454" s="116">
        <v>184</v>
      </c>
      <c r="E4454" s="117">
        <v>7</v>
      </c>
      <c r="F4454" s="118">
        <v>3</v>
      </c>
      <c r="G4454" s="119" t="s">
        <v>487</v>
      </c>
      <c r="H4454" s="120">
        <v>7</v>
      </c>
      <c r="I4454" s="115">
        <v>2</v>
      </c>
      <c r="J4454" s="116" t="s">
        <v>487</v>
      </c>
      <c r="K4454" s="121">
        <v>24</v>
      </c>
      <c r="L4454" s="108"/>
      <c r="M4454" s="122">
        <v>16812</v>
      </c>
      <c r="N4454" s="123">
        <v>16327</v>
      </c>
      <c r="O4454" s="124">
        <v>16290</v>
      </c>
      <c r="P4454" s="123">
        <v>15853</v>
      </c>
      <c r="Q4454" s="124">
        <v>16701</v>
      </c>
      <c r="R4454" s="123">
        <v>16932</v>
      </c>
      <c r="S4454" s="124">
        <v>17866</v>
      </c>
      <c r="T4454" s="123">
        <v>19002</v>
      </c>
      <c r="U4454" s="124">
        <v>18915</v>
      </c>
      <c r="V4454" s="123">
        <v>18920</v>
      </c>
      <c r="W4454" s="124">
        <v>20798</v>
      </c>
      <c r="X4454" s="123">
        <v>19794</v>
      </c>
      <c r="Y4454" s="124">
        <v>21210</v>
      </c>
      <c r="Z4454" s="123">
        <v>22193</v>
      </c>
      <c r="AA4454" s="124">
        <v>21580</v>
      </c>
      <c r="AB4454" s="123">
        <v>21797</v>
      </c>
      <c r="AC4454" s="124">
        <v>23502</v>
      </c>
      <c r="AD4454" s="123">
        <v>23282</v>
      </c>
      <c r="AE4454" s="125">
        <v>24537</v>
      </c>
      <c r="AF4454" s="126">
        <v>24323</v>
      </c>
    </row>
    <row r="4455" spans="2:32">
      <c r="B4455" s="127">
        <v>4417</v>
      </c>
      <c r="C4455" s="128">
        <v>4417</v>
      </c>
      <c r="D4455" s="129">
        <v>185</v>
      </c>
      <c r="E4455" s="130">
        <v>7</v>
      </c>
      <c r="F4455" s="131">
        <v>4</v>
      </c>
      <c r="G4455" s="132" t="s">
        <v>487</v>
      </c>
      <c r="H4455" s="133">
        <v>7</v>
      </c>
      <c r="I4455" s="128">
        <v>3</v>
      </c>
      <c r="J4455" s="129" t="s">
        <v>487</v>
      </c>
      <c r="K4455" s="134">
        <v>1</v>
      </c>
      <c r="L4455" s="108"/>
      <c r="M4455" s="81">
        <v>14469</v>
      </c>
      <c r="N4455" s="135">
        <v>15185</v>
      </c>
      <c r="O4455" s="136">
        <v>15193</v>
      </c>
      <c r="P4455" s="135">
        <v>15648</v>
      </c>
      <c r="Q4455" s="136">
        <v>15946</v>
      </c>
      <c r="R4455" s="135">
        <v>16635</v>
      </c>
      <c r="S4455" s="136">
        <v>16917</v>
      </c>
      <c r="T4455" s="135">
        <v>17764</v>
      </c>
      <c r="U4455" s="136">
        <v>17576</v>
      </c>
      <c r="V4455" s="135">
        <v>18036</v>
      </c>
      <c r="W4455" s="136">
        <v>19525</v>
      </c>
      <c r="X4455" s="135">
        <v>19695</v>
      </c>
      <c r="Y4455" s="136">
        <v>20378</v>
      </c>
      <c r="Z4455" s="135">
        <v>20556</v>
      </c>
      <c r="AA4455" s="136">
        <v>20417</v>
      </c>
      <c r="AB4455" s="135">
        <v>20801</v>
      </c>
      <c r="AC4455" s="136">
        <v>22523</v>
      </c>
      <c r="AD4455" s="135">
        <v>22517</v>
      </c>
      <c r="AE4455" s="137">
        <v>23321</v>
      </c>
      <c r="AF4455" s="138">
        <v>22524</v>
      </c>
    </row>
    <row r="4456" spans="2:32">
      <c r="B4456" s="114">
        <v>4418</v>
      </c>
      <c r="C4456" s="115">
        <v>4418</v>
      </c>
      <c r="D4456" s="116">
        <v>185</v>
      </c>
      <c r="E4456" s="117">
        <v>7</v>
      </c>
      <c r="F4456" s="118">
        <v>4</v>
      </c>
      <c r="G4456" s="119" t="s">
        <v>487</v>
      </c>
      <c r="H4456" s="120">
        <v>7</v>
      </c>
      <c r="I4456" s="115">
        <v>3</v>
      </c>
      <c r="J4456" s="116" t="s">
        <v>487</v>
      </c>
      <c r="K4456" s="121">
        <v>2</v>
      </c>
      <c r="L4456" s="108"/>
      <c r="M4456" s="122">
        <v>13985</v>
      </c>
      <c r="N4456" s="123">
        <v>14603</v>
      </c>
      <c r="O4456" s="124">
        <v>14649</v>
      </c>
      <c r="P4456" s="123">
        <v>14986</v>
      </c>
      <c r="Q4456" s="124">
        <v>15371</v>
      </c>
      <c r="R4456" s="123">
        <v>16063</v>
      </c>
      <c r="S4456" s="124">
        <v>16271</v>
      </c>
      <c r="T4456" s="123">
        <v>17068</v>
      </c>
      <c r="U4456" s="124">
        <v>16931</v>
      </c>
      <c r="V4456" s="123">
        <v>17368</v>
      </c>
      <c r="W4456" s="124">
        <v>18799</v>
      </c>
      <c r="X4456" s="123">
        <v>19045</v>
      </c>
      <c r="Y4456" s="124">
        <v>19609</v>
      </c>
      <c r="Z4456" s="123">
        <v>19787</v>
      </c>
      <c r="AA4456" s="124">
        <v>19577</v>
      </c>
      <c r="AB4456" s="123">
        <v>20038</v>
      </c>
      <c r="AC4456" s="124">
        <v>21672</v>
      </c>
      <c r="AD4456" s="123">
        <v>21673</v>
      </c>
      <c r="AE4456" s="125">
        <v>22398</v>
      </c>
      <c r="AF4456" s="126">
        <v>21684</v>
      </c>
    </row>
    <row r="4457" spans="2:32">
      <c r="B4457" s="127">
        <v>4419</v>
      </c>
      <c r="C4457" s="128">
        <v>4419</v>
      </c>
      <c r="D4457" s="129">
        <v>185</v>
      </c>
      <c r="E4457" s="130">
        <v>7</v>
      </c>
      <c r="F4457" s="131">
        <v>4</v>
      </c>
      <c r="G4457" s="132" t="s">
        <v>487</v>
      </c>
      <c r="H4457" s="133">
        <v>7</v>
      </c>
      <c r="I4457" s="128">
        <v>3</v>
      </c>
      <c r="J4457" s="129" t="s">
        <v>487</v>
      </c>
      <c r="K4457" s="134">
        <v>3</v>
      </c>
      <c r="L4457" s="108"/>
      <c r="M4457" s="81">
        <v>13656</v>
      </c>
      <c r="N4457" s="135">
        <v>14199</v>
      </c>
      <c r="O4457" s="136">
        <v>14272</v>
      </c>
      <c r="P4457" s="135">
        <v>14536</v>
      </c>
      <c r="Q4457" s="136">
        <v>15040</v>
      </c>
      <c r="R4457" s="135">
        <v>15687</v>
      </c>
      <c r="S4457" s="136">
        <v>15902</v>
      </c>
      <c r="T4457" s="135">
        <v>16554</v>
      </c>
      <c r="U4457" s="136">
        <v>16452</v>
      </c>
      <c r="V4457" s="135">
        <v>16987</v>
      </c>
      <c r="W4457" s="136">
        <v>18270</v>
      </c>
      <c r="X4457" s="135">
        <v>18534</v>
      </c>
      <c r="Y4457" s="136">
        <v>19079</v>
      </c>
      <c r="Z4457" s="135">
        <v>19167</v>
      </c>
      <c r="AA4457" s="136">
        <v>18926</v>
      </c>
      <c r="AB4457" s="135">
        <v>19541</v>
      </c>
      <c r="AC4457" s="136">
        <v>21014</v>
      </c>
      <c r="AD4457" s="135">
        <v>21064</v>
      </c>
      <c r="AE4457" s="137">
        <v>21635</v>
      </c>
      <c r="AF4457" s="138">
        <v>20993</v>
      </c>
    </row>
    <row r="4458" spans="2:32">
      <c r="B4458" s="114">
        <v>4420</v>
      </c>
      <c r="C4458" s="115">
        <v>4420</v>
      </c>
      <c r="D4458" s="116">
        <v>185</v>
      </c>
      <c r="E4458" s="117">
        <v>7</v>
      </c>
      <c r="F4458" s="118">
        <v>4</v>
      </c>
      <c r="G4458" s="119" t="s">
        <v>487</v>
      </c>
      <c r="H4458" s="120">
        <v>7</v>
      </c>
      <c r="I4458" s="115">
        <v>3</v>
      </c>
      <c r="J4458" s="116" t="s">
        <v>487</v>
      </c>
      <c r="K4458" s="121">
        <v>4</v>
      </c>
      <c r="L4458" s="108"/>
      <c r="M4458" s="122">
        <v>13553</v>
      </c>
      <c r="N4458" s="123">
        <v>14022</v>
      </c>
      <c r="O4458" s="124">
        <v>14064</v>
      </c>
      <c r="P4458" s="123">
        <v>14213</v>
      </c>
      <c r="Q4458" s="124">
        <v>14945</v>
      </c>
      <c r="R4458" s="123">
        <v>15467</v>
      </c>
      <c r="S4458" s="124">
        <v>15684</v>
      </c>
      <c r="T4458" s="123">
        <v>16196</v>
      </c>
      <c r="U4458" s="124">
        <v>16022</v>
      </c>
      <c r="V4458" s="123">
        <v>16686</v>
      </c>
      <c r="W4458" s="124">
        <v>17794</v>
      </c>
      <c r="X4458" s="123">
        <v>18048</v>
      </c>
      <c r="Y4458" s="124">
        <v>18502</v>
      </c>
      <c r="Z4458" s="123">
        <v>18440</v>
      </c>
      <c r="AA4458" s="124">
        <v>18152</v>
      </c>
      <c r="AB4458" s="123">
        <v>18988</v>
      </c>
      <c r="AC4458" s="124">
        <v>20263</v>
      </c>
      <c r="AD4458" s="123">
        <v>20290</v>
      </c>
      <c r="AE4458" s="125">
        <v>20726</v>
      </c>
      <c r="AF4458" s="126">
        <v>20098</v>
      </c>
    </row>
    <row r="4459" spans="2:32">
      <c r="B4459" s="127">
        <v>4421</v>
      </c>
      <c r="C4459" s="128">
        <v>4421</v>
      </c>
      <c r="D4459" s="129">
        <v>185</v>
      </c>
      <c r="E4459" s="130">
        <v>7</v>
      </c>
      <c r="F4459" s="131">
        <v>4</v>
      </c>
      <c r="G4459" s="132" t="s">
        <v>487</v>
      </c>
      <c r="H4459" s="133">
        <v>7</v>
      </c>
      <c r="I4459" s="128">
        <v>3</v>
      </c>
      <c r="J4459" s="129" t="s">
        <v>487</v>
      </c>
      <c r="K4459" s="134">
        <v>5</v>
      </c>
      <c r="L4459" s="108"/>
      <c r="M4459" s="81">
        <v>13707</v>
      </c>
      <c r="N4459" s="135">
        <v>13882</v>
      </c>
      <c r="O4459" s="136">
        <v>13864</v>
      </c>
      <c r="P4459" s="135">
        <v>13963</v>
      </c>
      <c r="Q4459" s="136">
        <v>15119</v>
      </c>
      <c r="R4459" s="135">
        <v>15520</v>
      </c>
      <c r="S4459" s="136">
        <v>15684</v>
      </c>
      <c r="T4459" s="135">
        <v>15830</v>
      </c>
      <c r="U4459" s="136">
        <v>15595</v>
      </c>
      <c r="V4459" s="135">
        <v>16636</v>
      </c>
      <c r="W4459" s="136">
        <v>17582</v>
      </c>
      <c r="X4459" s="135">
        <v>17753</v>
      </c>
      <c r="Y4459" s="136">
        <v>18070</v>
      </c>
      <c r="Z4459" s="135">
        <v>17639</v>
      </c>
      <c r="AA4459" s="136">
        <v>17429</v>
      </c>
      <c r="AB4459" s="135">
        <v>18655</v>
      </c>
      <c r="AC4459" s="136">
        <v>19743</v>
      </c>
      <c r="AD4459" s="135">
        <v>19627</v>
      </c>
      <c r="AE4459" s="137">
        <v>19710</v>
      </c>
      <c r="AF4459" s="138">
        <v>19096</v>
      </c>
    </row>
    <row r="4460" spans="2:32">
      <c r="B4460" s="114">
        <v>4422</v>
      </c>
      <c r="C4460" s="115">
        <v>4422</v>
      </c>
      <c r="D4460" s="116">
        <v>185</v>
      </c>
      <c r="E4460" s="117">
        <v>7</v>
      </c>
      <c r="F4460" s="118">
        <v>4</v>
      </c>
      <c r="G4460" s="119" t="s">
        <v>487</v>
      </c>
      <c r="H4460" s="120">
        <v>7</v>
      </c>
      <c r="I4460" s="115">
        <v>3</v>
      </c>
      <c r="J4460" s="116" t="s">
        <v>487</v>
      </c>
      <c r="K4460" s="121">
        <v>6</v>
      </c>
      <c r="L4460" s="108"/>
      <c r="M4460" s="122">
        <v>14535</v>
      </c>
      <c r="N4460" s="123">
        <v>14278</v>
      </c>
      <c r="O4460" s="124">
        <v>13959</v>
      </c>
      <c r="P4460" s="123">
        <v>13781</v>
      </c>
      <c r="Q4460" s="124">
        <v>15890</v>
      </c>
      <c r="R4460" s="123">
        <v>16244</v>
      </c>
      <c r="S4460" s="124">
        <v>16360</v>
      </c>
      <c r="T4460" s="123">
        <v>16009</v>
      </c>
      <c r="U4460" s="124">
        <v>15448</v>
      </c>
      <c r="V4460" s="123">
        <v>17167</v>
      </c>
      <c r="W4460" s="124">
        <v>18005</v>
      </c>
      <c r="X4460" s="123">
        <v>18119</v>
      </c>
      <c r="Y4460" s="124">
        <v>18268</v>
      </c>
      <c r="Z4460" s="123">
        <v>17119</v>
      </c>
      <c r="AA4460" s="124">
        <v>16734</v>
      </c>
      <c r="AB4460" s="123">
        <v>18889</v>
      </c>
      <c r="AC4460" s="124">
        <v>19830</v>
      </c>
      <c r="AD4460" s="123">
        <v>19592</v>
      </c>
      <c r="AE4460" s="125">
        <v>19178</v>
      </c>
      <c r="AF4460" s="126">
        <v>18393</v>
      </c>
    </row>
    <row r="4461" spans="2:32">
      <c r="B4461" s="127">
        <v>4423</v>
      </c>
      <c r="C4461" s="128">
        <v>4423</v>
      </c>
      <c r="D4461" s="129">
        <v>185</v>
      </c>
      <c r="E4461" s="130">
        <v>7</v>
      </c>
      <c r="F4461" s="131">
        <v>4</v>
      </c>
      <c r="G4461" s="132" t="s">
        <v>487</v>
      </c>
      <c r="H4461" s="133">
        <v>7</v>
      </c>
      <c r="I4461" s="128">
        <v>3</v>
      </c>
      <c r="J4461" s="129" t="s">
        <v>487</v>
      </c>
      <c r="K4461" s="134">
        <v>7</v>
      </c>
      <c r="L4461" s="108"/>
      <c r="M4461" s="81">
        <v>15821</v>
      </c>
      <c r="N4461" s="135">
        <v>14993</v>
      </c>
      <c r="O4461" s="136">
        <v>14525</v>
      </c>
      <c r="P4461" s="135">
        <v>14032</v>
      </c>
      <c r="Q4461" s="136">
        <v>17198</v>
      </c>
      <c r="R4461" s="135">
        <v>17527</v>
      </c>
      <c r="S4461" s="136">
        <v>17581</v>
      </c>
      <c r="T4461" s="135">
        <v>16575</v>
      </c>
      <c r="U4461" s="136">
        <v>15753</v>
      </c>
      <c r="V4461" s="135">
        <v>18280</v>
      </c>
      <c r="W4461" s="136">
        <v>18671</v>
      </c>
      <c r="X4461" s="135">
        <v>19001</v>
      </c>
      <c r="Y4461" s="136">
        <v>19151</v>
      </c>
      <c r="Z4461" s="135">
        <v>17153</v>
      </c>
      <c r="AA4461" s="136">
        <v>16548</v>
      </c>
      <c r="AB4461" s="135">
        <v>19805</v>
      </c>
      <c r="AC4461" s="136">
        <v>20198</v>
      </c>
      <c r="AD4461" s="135">
        <v>20307</v>
      </c>
      <c r="AE4461" s="137">
        <v>19203</v>
      </c>
      <c r="AF4461" s="138">
        <v>18315</v>
      </c>
    </row>
    <row r="4462" spans="2:32">
      <c r="B4462" s="114">
        <v>4424</v>
      </c>
      <c r="C4462" s="115">
        <v>4424</v>
      </c>
      <c r="D4462" s="116">
        <v>185</v>
      </c>
      <c r="E4462" s="117">
        <v>7</v>
      </c>
      <c r="F4462" s="118">
        <v>4</v>
      </c>
      <c r="G4462" s="119" t="s">
        <v>487</v>
      </c>
      <c r="H4462" s="120">
        <v>7</v>
      </c>
      <c r="I4462" s="115">
        <v>3</v>
      </c>
      <c r="J4462" s="116" t="s">
        <v>487</v>
      </c>
      <c r="K4462" s="121">
        <v>8</v>
      </c>
      <c r="L4462" s="108"/>
      <c r="M4462" s="122">
        <v>17040</v>
      </c>
      <c r="N4462" s="123">
        <v>15976</v>
      </c>
      <c r="O4462" s="124">
        <v>15708</v>
      </c>
      <c r="P4462" s="123">
        <v>15224</v>
      </c>
      <c r="Q4462" s="124">
        <v>18746</v>
      </c>
      <c r="R4462" s="123">
        <v>18739</v>
      </c>
      <c r="S4462" s="124">
        <v>18950</v>
      </c>
      <c r="T4462" s="123">
        <v>17506</v>
      </c>
      <c r="U4462" s="124">
        <v>16829</v>
      </c>
      <c r="V4462" s="123">
        <v>19847</v>
      </c>
      <c r="W4462" s="124">
        <v>19387</v>
      </c>
      <c r="X4462" s="123">
        <v>19903</v>
      </c>
      <c r="Y4462" s="124">
        <v>20375</v>
      </c>
      <c r="Z4462" s="123">
        <v>18105</v>
      </c>
      <c r="AA4462" s="124">
        <v>17597</v>
      </c>
      <c r="AB4462" s="123">
        <v>21272</v>
      </c>
      <c r="AC4462" s="124">
        <v>20806</v>
      </c>
      <c r="AD4462" s="123">
        <v>21489</v>
      </c>
      <c r="AE4462" s="125">
        <v>19983</v>
      </c>
      <c r="AF4462" s="126">
        <v>19262</v>
      </c>
    </row>
    <row r="4463" spans="2:32">
      <c r="B4463" s="127">
        <v>4425</v>
      </c>
      <c r="C4463" s="128">
        <v>4425</v>
      </c>
      <c r="D4463" s="129">
        <v>185</v>
      </c>
      <c r="E4463" s="130">
        <v>7</v>
      </c>
      <c r="F4463" s="131">
        <v>4</v>
      </c>
      <c r="G4463" s="132" t="s">
        <v>487</v>
      </c>
      <c r="H4463" s="133">
        <v>7</v>
      </c>
      <c r="I4463" s="128">
        <v>3</v>
      </c>
      <c r="J4463" s="129" t="s">
        <v>487</v>
      </c>
      <c r="K4463" s="134">
        <v>9</v>
      </c>
      <c r="L4463" s="108"/>
      <c r="M4463" s="81">
        <v>17871</v>
      </c>
      <c r="N4463" s="135">
        <v>17127</v>
      </c>
      <c r="O4463" s="136">
        <v>16860</v>
      </c>
      <c r="P4463" s="135">
        <v>16532</v>
      </c>
      <c r="Q4463" s="136">
        <v>19998</v>
      </c>
      <c r="R4463" s="135">
        <v>19517</v>
      </c>
      <c r="S4463" s="136">
        <v>20070</v>
      </c>
      <c r="T4463" s="135">
        <v>18685</v>
      </c>
      <c r="U4463" s="136">
        <v>17966</v>
      </c>
      <c r="V4463" s="135">
        <v>21143</v>
      </c>
      <c r="W4463" s="136">
        <v>19981</v>
      </c>
      <c r="X4463" s="135">
        <v>20560</v>
      </c>
      <c r="Y4463" s="136">
        <v>21433</v>
      </c>
      <c r="Z4463" s="135">
        <v>19197</v>
      </c>
      <c r="AA4463" s="136">
        <v>18867</v>
      </c>
      <c r="AB4463" s="135">
        <v>22490</v>
      </c>
      <c r="AC4463" s="136">
        <v>21374</v>
      </c>
      <c r="AD4463" s="135">
        <v>22541</v>
      </c>
      <c r="AE4463" s="137">
        <v>21190</v>
      </c>
      <c r="AF4463" s="138">
        <v>20362</v>
      </c>
    </row>
    <row r="4464" spans="2:32">
      <c r="B4464" s="114">
        <v>4426</v>
      </c>
      <c r="C4464" s="115">
        <v>4426</v>
      </c>
      <c r="D4464" s="116">
        <v>185</v>
      </c>
      <c r="E4464" s="117">
        <v>7</v>
      </c>
      <c r="F4464" s="118">
        <v>4</v>
      </c>
      <c r="G4464" s="119" t="s">
        <v>487</v>
      </c>
      <c r="H4464" s="120">
        <v>7</v>
      </c>
      <c r="I4464" s="115">
        <v>3</v>
      </c>
      <c r="J4464" s="116" t="s">
        <v>487</v>
      </c>
      <c r="K4464" s="121">
        <v>10</v>
      </c>
      <c r="L4464" s="108"/>
      <c r="M4464" s="122">
        <v>18389</v>
      </c>
      <c r="N4464" s="123">
        <v>17893</v>
      </c>
      <c r="O4464" s="124">
        <v>17514</v>
      </c>
      <c r="P4464" s="123">
        <v>17444</v>
      </c>
      <c r="Q4464" s="124">
        <v>20940</v>
      </c>
      <c r="R4464" s="123">
        <v>20083</v>
      </c>
      <c r="S4464" s="124">
        <v>20790</v>
      </c>
      <c r="T4464" s="123">
        <v>19526</v>
      </c>
      <c r="U4464" s="124">
        <v>18727</v>
      </c>
      <c r="V4464" s="123">
        <v>22117</v>
      </c>
      <c r="W4464" s="124">
        <v>20659</v>
      </c>
      <c r="X4464" s="123">
        <v>21184</v>
      </c>
      <c r="Y4464" s="124">
        <v>22259</v>
      </c>
      <c r="Z4464" s="123">
        <v>20057</v>
      </c>
      <c r="AA4464" s="124">
        <v>19960</v>
      </c>
      <c r="AB4464" s="123">
        <v>23535</v>
      </c>
      <c r="AC4464" s="124">
        <v>22132</v>
      </c>
      <c r="AD4464" s="123">
        <v>23435</v>
      </c>
      <c r="AE4464" s="125">
        <v>22214</v>
      </c>
      <c r="AF4464" s="126">
        <v>21290</v>
      </c>
    </row>
    <row r="4465" spans="2:32">
      <c r="B4465" s="127">
        <v>4427</v>
      </c>
      <c r="C4465" s="128">
        <v>4427</v>
      </c>
      <c r="D4465" s="129">
        <v>185</v>
      </c>
      <c r="E4465" s="130">
        <v>7</v>
      </c>
      <c r="F4465" s="131">
        <v>4</v>
      </c>
      <c r="G4465" s="132" t="s">
        <v>487</v>
      </c>
      <c r="H4465" s="133">
        <v>7</v>
      </c>
      <c r="I4465" s="128">
        <v>3</v>
      </c>
      <c r="J4465" s="129" t="s">
        <v>487</v>
      </c>
      <c r="K4465" s="134">
        <v>11</v>
      </c>
      <c r="L4465" s="108"/>
      <c r="M4465" s="81">
        <v>18840</v>
      </c>
      <c r="N4465" s="135">
        <v>18548</v>
      </c>
      <c r="O4465" s="136">
        <v>18055</v>
      </c>
      <c r="P4465" s="135">
        <v>18185</v>
      </c>
      <c r="Q4465" s="136">
        <v>21670</v>
      </c>
      <c r="R4465" s="135">
        <v>20585</v>
      </c>
      <c r="S4465" s="136">
        <v>21480</v>
      </c>
      <c r="T4465" s="135">
        <v>20273</v>
      </c>
      <c r="U4465" s="136">
        <v>19362</v>
      </c>
      <c r="V4465" s="135">
        <v>22978</v>
      </c>
      <c r="W4465" s="136">
        <v>21218</v>
      </c>
      <c r="X4465" s="135">
        <v>21744</v>
      </c>
      <c r="Y4465" s="136">
        <v>23066</v>
      </c>
      <c r="Z4465" s="135">
        <v>20796</v>
      </c>
      <c r="AA4465" s="136">
        <v>20869</v>
      </c>
      <c r="AB4465" s="135">
        <v>24480</v>
      </c>
      <c r="AC4465" s="136">
        <v>22784</v>
      </c>
      <c r="AD4465" s="135">
        <v>24313</v>
      </c>
      <c r="AE4465" s="137">
        <v>23128</v>
      </c>
      <c r="AF4465" s="138">
        <v>22099</v>
      </c>
    </row>
    <row r="4466" spans="2:32">
      <c r="B4466" s="114">
        <v>4428</v>
      </c>
      <c r="C4466" s="115">
        <v>4428</v>
      </c>
      <c r="D4466" s="116">
        <v>185</v>
      </c>
      <c r="E4466" s="117">
        <v>7</v>
      </c>
      <c r="F4466" s="118">
        <v>4</v>
      </c>
      <c r="G4466" s="119" t="s">
        <v>487</v>
      </c>
      <c r="H4466" s="120">
        <v>7</v>
      </c>
      <c r="I4466" s="115">
        <v>3</v>
      </c>
      <c r="J4466" s="116" t="s">
        <v>487</v>
      </c>
      <c r="K4466" s="121">
        <v>12</v>
      </c>
      <c r="L4466" s="108"/>
      <c r="M4466" s="122">
        <v>19132</v>
      </c>
      <c r="N4466" s="123">
        <v>18926</v>
      </c>
      <c r="O4466" s="124">
        <v>18283</v>
      </c>
      <c r="P4466" s="123">
        <v>18607</v>
      </c>
      <c r="Q4466" s="124">
        <v>22112</v>
      </c>
      <c r="R4466" s="123">
        <v>21010</v>
      </c>
      <c r="S4466" s="124">
        <v>21885</v>
      </c>
      <c r="T4466" s="123">
        <v>20706</v>
      </c>
      <c r="U4466" s="124">
        <v>19641</v>
      </c>
      <c r="V4466" s="123">
        <v>23514</v>
      </c>
      <c r="W4466" s="124">
        <v>21536</v>
      </c>
      <c r="X4466" s="123">
        <v>22216</v>
      </c>
      <c r="Y4466" s="124">
        <v>23553</v>
      </c>
      <c r="Z4466" s="123">
        <v>21112</v>
      </c>
      <c r="AA4466" s="124">
        <v>21385</v>
      </c>
      <c r="AB4466" s="123">
        <v>25062</v>
      </c>
      <c r="AC4466" s="124">
        <v>23156</v>
      </c>
      <c r="AD4466" s="123">
        <v>24832</v>
      </c>
      <c r="AE4466" s="125">
        <v>23686</v>
      </c>
      <c r="AF4466" s="126">
        <v>22450</v>
      </c>
    </row>
    <row r="4467" spans="2:32">
      <c r="B4467" s="127">
        <v>4429</v>
      </c>
      <c r="C4467" s="128">
        <v>4429</v>
      </c>
      <c r="D4467" s="129">
        <v>185</v>
      </c>
      <c r="E4467" s="130">
        <v>7</v>
      </c>
      <c r="F4467" s="131">
        <v>4</v>
      </c>
      <c r="G4467" s="132" t="s">
        <v>487</v>
      </c>
      <c r="H4467" s="133">
        <v>7</v>
      </c>
      <c r="I4467" s="128">
        <v>3</v>
      </c>
      <c r="J4467" s="129" t="s">
        <v>487</v>
      </c>
      <c r="K4467" s="134">
        <v>13</v>
      </c>
      <c r="L4467" s="108"/>
      <c r="M4467" s="81">
        <v>19240</v>
      </c>
      <c r="N4467" s="135">
        <v>19008</v>
      </c>
      <c r="O4467" s="136">
        <v>18324</v>
      </c>
      <c r="P4467" s="135">
        <v>18673</v>
      </c>
      <c r="Q4467" s="136">
        <v>22400</v>
      </c>
      <c r="R4467" s="135">
        <v>21124</v>
      </c>
      <c r="S4467" s="136">
        <v>22142</v>
      </c>
      <c r="T4467" s="135">
        <v>20824</v>
      </c>
      <c r="U4467" s="136">
        <v>19708</v>
      </c>
      <c r="V4467" s="135">
        <v>23937</v>
      </c>
      <c r="W4467" s="136">
        <v>21674</v>
      </c>
      <c r="X4467" s="135">
        <v>22341</v>
      </c>
      <c r="Y4467" s="136">
        <v>23847</v>
      </c>
      <c r="Z4467" s="135">
        <v>21201</v>
      </c>
      <c r="AA4467" s="136">
        <v>21478</v>
      </c>
      <c r="AB4467" s="135">
        <v>25490</v>
      </c>
      <c r="AC4467" s="136">
        <v>23313</v>
      </c>
      <c r="AD4467" s="135">
        <v>25149</v>
      </c>
      <c r="AE4467" s="137">
        <v>23859</v>
      </c>
      <c r="AF4467" s="138">
        <v>22553</v>
      </c>
    </row>
    <row r="4468" spans="2:32">
      <c r="B4468" s="114">
        <v>4430</v>
      </c>
      <c r="C4468" s="115">
        <v>4430</v>
      </c>
      <c r="D4468" s="116">
        <v>185</v>
      </c>
      <c r="E4468" s="117">
        <v>7</v>
      </c>
      <c r="F4468" s="118">
        <v>4</v>
      </c>
      <c r="G4468" s="119" t="s">
        <v>487</v>
      </c>
      <c r="H4468" s="120">
        <v>7</v>
      </c>
      <c r="I4468" s="115">
        <v>3</v>
      </c>
      <c r="J4468" s="116" t="s">
        <v>487</v>
      </c>
      <c r="K4468" s="121">
        <v>14</v>
      </c>
      <c r="L4468" s="108"/>
      <c r="M4468" s="122">
        <v>19611</v>
      </c>
      <c r="N4468" s="123">
        <v>19335</v>
      </c>
      <c r="O4468" s="124">
        <v>18616</v>
      </c>
      <c r="P4468" s="123">
        <v>18963</v>
      </c>
      <c r="Q4468" s="124">
        <v>22821</v>
      </c>
      <c r="R4468" s="123">
        <v>21474</v>
      </c>
      <c r="S4468" s="124">
        <v>22569</v>
      </c>
      <c r="T4468" s="123">
        <v>21144</v>
      </c>
      <c r="U4468" s="124">
        <v>19997</v>
      </c>
      <c r="V4468" s="123">
        <v>24553</v>
      </c>
      <c r="W4468" s="124">
        <v>21779</v>
      </c>
      <c r="X4468" s="123">
        <v>22713</v>
      </c>
      <c r="Y4468" s="124">
        <v>24232</v>
      </c>
      <c r="Z4468" s="123">
        <v>21486</v>
      </c>
      <c r="AA4468" s="124">
        <v>21762</v>
      </c>
      <c r="AB4468" s="123">
        <v>26084</v>
      </c>
      <c r="AC4468" s="124">
        <v>23382</v>
      </c>
      <c r="AD4468" s="123">
        <v>25525</v>
      </c>
      <c r="AE4468" s="125">
        <v>24157</v>
      </c>
      <c r="AF4468" s="126">
        <v>22824</v>
      </c>
    </row>
    <row r="4469" spans="2:32">
      <c r="B4469" s="127">
        <v>4431</v>
      </c>
      <c r="C4469" s="128">
        <v>4431</v>
      </c>
      <c r="D4469" s="129">
        <v>185</v>
      </c>
      <c r="E4469" s="130">
        <v>7</v>
      </c>
      <c r="F4469" s="131">
        <v>4</v>
      </c>
      <c r="G4469" s="132" t="s">
        <v>487</v>
      </c>
      <c r="H4469" s="133">
        <v>7</v>
      </c>
      <c r="I4469" s="128">
        <v>3</v>
      </c>
      <c r="J4469" s="129" t="s">
        <v>487</v>
      </c>
      <c r="K4469" s="134">
        <v>15</v>
      </c>
      <c r="L4469" s="108"/>
      <c r="M4469" s="81">
        <v>19674</v>
      </c>
      <c r="N4469" s="135">
        <v>19376</v>
      </c>
      <c r="O4469" s="136">
        <v>18578</v>
      </c>
      <c r="P4469" s="135">
        <v>18982</v>
      </c>
      <c r="Q4469" s="136">
        <v>22956</v>
      </c>
      <c r="R4469" s="135">
        <v>21507</v>
      </c>
      <c r="S4469" s="136">
        <v>22663</v>
      </c>
      <c r="T4469" s="135">
        <v>21181</v>
      </c>
      <c r="U4469" s="136">
        <v>19954</v>
      </c>
      <c r="V4469" s="135">
        <v>24862</v>
      </c>
      <c r="W4469" s="136">
        <v>21767</v>
      </c>
      <c r="X4469" s="135">
        <v>22726</v>
      </c>
      <c r="Y4469" s="136">
        <v>24307</v>
      </c>
      <c r="Z4469" s="135">
        <v>21429</v>
      </c>
      <c r="AA4469" s="136">
        <v>21764</v>
      </c>
      <c r="AB4469" s="135">
        <v>26377</v>
      </c>
      <c r="AC4469" s="136">
        <v>23345</v>
      </c>
      <c r="AD4469" s="135">
        <v>25584</v>
      </c>
      <c r="AE4469" s="137">
        <v>24175</v>
      </c>
      <c r="AF4469" s="138">
        <v>22766</v>
      </c>
    </row>
    <row r="4470" spans="2:32">
      <c r="B4470" s="114">
        <v>4432</v>
      </c>
      <c r="C4470" s="115">
        <v>4432</v>
      </c>
      <c r="D4470" s="116">
        <v>185</v>
      </c>
      <c r="E4470" s="117">
        <v>7</v>
      </c>
      <c r="F4470" s="118">
        <v>4</v>
      </c>
      <c r="G4470" s="119" t="s">
        <v>487</v>
      </c>
      <c r="H4470" s="120">
        <v>7</v>
      </c>
      <c r="I4470" s="115">
        <v>3</v>
      </c>
      <c r="J4470" s="116" t="s">
        <v>487</v>
      </c>
      <c r="K4470" s="121">
        <v>16</v>
      </c>
      <c r="L4470" s="108"/>
      <c r="M4470" s="122">
        <v>19712</v>
      </c>
      <c r="N4470" s="123">
        <v>19442</v>
      </c>
      <c r="O4470" s="124">
        <v>18627</v>
      </c>
      <c r="P4470" s="123">
        <v>19114</v>
      </c>
      <c r="Q4470" s="124">
        <v>22999</v>
      </c>
      <c r="R4470" s="123">
        <v>21511</v>
      </c>
      <c r="S4470" s="124">
        <v>22655</v>
      </c>
      <c r="T4470" s="123">
        <v>21228</v>
      </c>
      <c r="U4470" s="124">
        <v>19961</v>
      </c>
      <c r="V4470" s="123">
        <v>25027</v>
      </c>
      <c r="W4470" s="124">
        <v>22149</v>
      </c>
      <c r="X4470" s="123">
        <v>22683</v>
      </c>
      <c r="Y4470" s="124">
        <v>24181</v>
      </c>
      <c r="Z4470" s="123">
        <v>21388</v>
      </c>
      <c r="AA4470" s="124">
        <v>21833</v>
      </c>
      <c r="AB4470" s="123">
        <v>26500</v>
      </c>
      <c r="AC4470" s="124">
        <v>23722</v>
      </c>
      <c r="AD4470" s="123">
        <v>25399</v>
      </c>
      <c r="AE4470" s="125">
        <v>24120</v>
      </c>
      <c r="AF4470" s="126">
        <v>22708</v>
      </c>
    </row>
    <row r="4471" spans="2:32">
      <c r="B4471" s="127">
        <v>4433</v>
      </c>
      <c r="C4471" s="128">
        <v>4433</v>
      </c>
      <c r="D4471" s="129">
        <v>185</v>
      </c>
      <c r="E4471" s="130">
        <v>7</v>
      </c>
      <c r="F4471" s="131">
        <v>4</v>
      </c>
      <c r="G4471" s="132" t="s">
        <v>487</v>
      </c>
      <c r="H4471" s="133">
        <v>7</v>
      </c>
      <c r="I4471" s="128">
        <v>3</v>
      </c>
      <c r="J4471" s="129" t="s">
        <v>487</v>
      </c>
      <c r="K4471" s="134">
        <v>17</v>
      </c>
      <c r="L4471" s="108"/>
      <c r="M4471" s="81">
        <v>19973</v>
      </c>
      <c r="N4471" s="135">
        <v>19662</v>
      </c>
      <c r="O4471" s="136">
        <v>18980</v>
      </c>
      <c r="P4471" s="135">
        <v>19596</v>
      </c>
      <c r="Q4471" s="136">
        <v>23332</v>
      </c>
      <c r="R4471" s="135">
        <v>21815</v>
      </c>
      <c r="S4471" s="136">
        <v>22973</v>
      </c>
      <c r="T4471" s="135">
        <v>21539</v>
      </c>
      <c r="U4471" s="136">
        <v>20289</v>
      </c>
      <c r="V4471" s="135">
        <v>25526</v>
      </c>
      <c r="W4471" s="136">
        <v>22422</v>
      </c>
      <c r="X4471" s="135">
        <v>22976</v>
      </c>
      <c r="Y4471" s="136">
        <v>24519</v>
      </c>
      <c r="Z4471" s="135">
        <v>21827</v>
      </c>
      <c r="AA4471" s="136">
        <v>22346</v>
      </c>
      <c r="AB4471" s="135">
        <v>27055</v>
      </c>
      <c r="AC4471" s="136">
        <v>23977</v>
      </c>
      <c r="AD4471" s="135">
        <v>25770</v>
      </c>
      <c r="AE4471" s="137">
        <v>24489</v>
      </c>
      <c r="AF4471" s="138">
        <v>23176</v>
      </c>
    </row>
    <row r="4472" spans="2:32">
      <c r="B4472" s="114">
        <v>4434</v>
      </c>
      <c r="C4472" s="115">
        <v>4434</v>
      </c>
      <c r="D4472" s="116">
        <v>185</v>
      </c>
      <c r="E4472" s="117">
        <v>7</v>
      </c>
      <c r="F4472" s="118">
        <v>4</v>
      </c>
      <c r="G4472" s="119" t="s">
        <v>487</v>
      </c>
      <c r="H4472" s="120">
        <v>7</v>
      </c>
      <c r="I4472" s="115">
        <v>3</v>
      </c>
      <c r="J4472" s="116" t="s">
        <v>487</v>
      </c>
      <c r="K4472" s="121">
        <v>18</v>
      </c>
      <c r="L4472" s="108"/>
      <c r="M4472" s="122">
        <v>20083</v>
      </c>
      <c r="N4472" s="123">
        <v>19724</v>
      </c>
      <c r="O4472" s="124">
        <v>19245</v>
      </c>
      <c r="P4472" s="123">
        <v>19972</v>
      </c>
      <c r="Q4472" s="124">
        <v>23354</v>
      </c>
      <c r="R4472" s="123">
        <v>21987</v>
      </c>
      <c r="S4472" s="124">
        <v>23284</v>
      </c>
      <c r="T4472" s="123">
        <v>21809</v>
      </c>
      <c r="U4472" s="124">
        <v>20822</v>
      </c>
      <c r="V4472" s="123">
        <v>25848</v>
      </c>
      <c r="W4472" s="124">
        <v>22413</v>
      </c>
      <c r="X4472" s="123">
        <v>23238</v>
      </c>
      <c r="Y4472" s="124">
        <v>25146</v>
      </c>
      <c r="Z4472" s="123">
        <v>22539</v>
      </c>
      <c r="AA4472" s="124">
        <v>23106</v>
      </c>
      <c r="AB4472" s="123">
        <v>27576</v>
      </c>
      <c r="AC4472" s="124">
        <v>24153</v>
      </c>
      <c r="AD4472" s="123">
        <v>26515</v>
      </c>
      <c r="AE4472" s="125">
        <v>25163</v>
      </c>
      <c r="AF4472" s="126">
        <v>23965</v>
      </c>
    </row>
    <row r="4473" spans="2:32">
      <c r="B4473" s="127">
        <v>4435</v>
      </c>
      <c r="C4473" s="128">
        <v>4435</v>
      </c>
      <c r="D4473" s="129">
        <v>185</v>
      </c>
      <c r="E4473" s="130">
        <v>7</v>
      </c>
      <c r="F4473" s="131">
        <v>4</v>
      </c>
      <c r="G4473" s="132" t="s">
        <v>487</v>
      </c>
      <c r="H4473" s="133">
        <v>7</v>
      </c>
      <c r="I4473" s="128">
        <v>3</v>
      </c>
      <c r="J4473" s="129" t="s">
        <v>487</v>
      </c>
      <c r="K4473" s="134">
        <v>19</v>
      </c>
      <c r="L4473" s="108"/>
      <c r="M4473" s="81">
        <v>19939</v>
      </c>
      <c r="N4473" s="135">
        <v>19681</v>
      </c>
      <c r="O4473" s="136">
        <v>18979</v>
      </c>
      <c r="P4473" s="135">
        <v>20048</v>
      </c>
      <c r="Q4473" s="136">
        <v>23322</v>
      </c>
      <c r="R4473" s="135">
        <v>21884</v>
      </c>
      <c r="S4473" s="136">
        <v>23246</v>
      </c>
      <c r="T4473" s="135">
        <v>21962</v>
      </c>
      <c r="U4473" s="136">
        <v>20807</v>
      </c>
      <c r="V4473" s="135">
        <v>25752</v>
      </c>
      <c r="W4473" s="136">
        <v>22887</v>
      </c>
      <c r="X4473" s="135">
        <v>23591</v>
      </c>
      <c r="Y4473" s="136">
        <v>25411</v>
      </c>
      <c r="Z4473" s="135">
        <v>22818</v>
      </c>
      <c r="AA4473" s="136">
        <v>23591</v>
      </c>
      <c r="AB4473" s="135">
        <v>27686</v>
      </c>
      <c r="AC4473" s="136">
        <v>24932</v>
      </c>
      <c r="AD4473" s="135">
        <v>26940</v>
      </c>
      <c r="AE4473" s="137">
        <v>25855</v>
      </c>
      <c r="AF4473" s="138">
        <v>24354</v>
      </c>
    </row>
    <row r="4474" spans="2:32">
      <c r="B4474" s="114">
        <v>4436</v>
      </c>
      <c r="C4474" s="115">
        <v>4436</v>
      </c>
      <c r="D4474" s="116">
        <v>185</v>
      </c>
      <c r="E4474" s="117">
        <v>7</v>
      </c>
      <c r="F4474" s="118">
        <v>4</v>
      </c>
      <c r="G4474" s="119" t="s">
        <v>487</v>
      </c>
      <c r="H4474" s="120">
        <v>7</v>
      </c>
      <c r="I4474" s="115">
        <v>3</v>
      </c>
      <c r="J4474" s="116" t="s">
        <v>487</v>
      </c>
      <c r="K4474" s="121">
        <v>20</v>
      </c>
      <c r="L4474" s="108"/>
      <c r="M4474" s="122">
        <v>19491</v>
      </c>
      <c r="N4474" s="123">
        <v>19258</v>
      </c>
      <c r="O4474" s="124">
        <v>18717</v>
      </c>
      <c r="P4474" s="123">
        <v>19578</v>
      </c>
      <c r="Q4474" s="124">
        <v>22943</v>
      </c>
      <c r="R4474" s="123">
        <v>21619</v>
      </c>
      <c r="S4474" s="124">
        <v>22963</v>
      </c>
      <c r="T4474" s="123">
        <v>21680</v>
      </c>
      <c r="U4474" s="124">
        <v>20720</v>
      </c>
      <c r="V4474" s="123">
        <v>25143</v>
      </c>
      <c r="W4474" s="124">
        <v>22878</v>
      </c>
      <c r="X4474" s="123">
        <v>23778</v>
      </c>
      <c r="Y4474" s="124">
        <v>25619</v>
      </c>
      <c r="Z4474" s="123">
        <v>23082</v>
      </c>
      <c r="AA4474" s="124">
        <v>23591</v>
      </c>
      <c r="AB4474" s="123">
        <v>27448</v>
      </c>
      <c r="AC4474" s="124">
        <v>25192</v>
      </c>
      <c r="AD4474" s="123">
        <v>27333</v>
      </c>
      <c r="AE4474" s="125">
        <v>26087</v>
      </c>
      <c r="AF4474" s="126">
        <v>24725</v>
      </c>
    </row>
    <row r="4475" spans="2:32">
      <c r="B4475" s="127">
        <v>4437</v>
      </c>
      <c r="C4475" s="128">
        <v>4437</v>
      </c>
      <c r="D4475" s="129">
        <v>185</v>
      </c>
      <c r="E4475" s="130">
        <v>7</v>
      </c>
      <c r="F4475" s="131">
        <v>4</v>
      </c>
      <c r="G4475" s="132" t="s">
        <v>487</v>
      </c>
      <c r="H4475" s="133">
        <v>7</v>
      </c>
      <c r="I4475" s="128">
        <v>3</v>
      </c>
      <c r="J4475" s="129" t="s">
        <v>487</v>
      </c>
      <c r="K4475" s="134">
        <v>21</v>
      </c>
      <c r="L4475" s="108"/>
      <c r="M4475" s="81">
        <v>18500</v>
      </c>
      <c r="N4475" s="135">
        <v>18459</v>
      </c>
      <c r="O4475" s="136">
        <v>18094</v>
      </c>
      <c r="P4475" s="135">
        <v>19282</v>
      </c>
      <c r="Q4475" s="136">
        <v>22128</v>
      </c>
      <c r="R4475" s="135">
        <v>20783</v>
      </c>
      <c r="S4475" s="136">
        <v>22261</v>
      </c>
      <c r="T4475" s="135">
        <v>21100</v>
      </c>
      <c r="U4475" s="136">
        <v>20407</v>
      </c>
      <c r="V4475" s="135">
        <v>24351</v>
      </c>
      <c r="W4475" s="136">
        <v>22501</v>
      </c>
      <c r="X4475" s="135">
        <v>23454</v>
      </c>
      <c r="Y4475" s="136">
        <v>25436</v>
      </c>
      <c r="Z4475" s="135">
        <v>23181</v>
      </c>
      <c r="AA4475" s="136">
        <v>23916</v>
      </c>
      <c r="AB4475" s="135">
        <v>27020</v>
      </c>
      <c r="AC4475" s="136">
        <v>25221</v>
      </c>
      <c r="AD4475" s="135">
        <v>27409</v>
      </c>
      <c r="AE4475" s="137">
        <v>26242</v>
      </c>
      <c r="AF4475" s="138">
        <v>25033</v>
      </c>
    </row>
    <row r="4476" spans="2:32">
      <c r="B4476" s="114">
        <v>4438</v>
      </c>
      <c r="C4476" s="115">
        <v>4438</v>
      </c>
      <c r="D4476" s="116">
        <v>185</v>
      </c>
      <c r="E4476" s="117">
        <v>7</v>
      </c>
      <c r="F4476" s="118">
        <v>4</v>
      </c>
      <c r="G4476" s="119" t="s">
        <v>487</v>
      </c>
      <c r="H4476" s="120">
        <v>7</v>
      </c>
      <c r="I4476" s="115">
        <v>3</v>
      </c>
      <c r="J4476" s="116" t="s">
        <v>487</v>
      </c>
      <c r="K4476" s="121">
        <v>22</v>
      </c>
      <c r="L4476" s="108"/>
      <c r="M4476" s="122">
        <v>17582</v>
      </c>
      <c r="N4476" s="123">
        <v>17792</v>
      </c>
      <c r="O4476" s="124">
        <v>17532</v>
      </c>
      <c r="P4476" s="123">
        <v>18678</v>
      </c>
      <c r="Q4476" s="124">
        <v>21101</v>
      </c>
      <c r="R4476" s="123">
        <v>19987</v>
      </c>
      <c r="S4476" s="124">
        <v>21401</v>
      </c>
      <c r="T4476" s="123">
        <v>20570</v>
      </c>
      <c r="U4476" s="124">
        <v>20015</v>
      </c>
      <c r="V4476" s="123">
        <v>23444</v>
      </c>
      <c r="W4476" s="124">
        <v>21942</v>
      </c>
      <c r="X4476" s="123">
        <v>22965</v>
      </c>
      <c r="Y4476" s="124">
        <v>24859</v>
      </c>
      <c r="Z4476" s="123">
        <v>23033</v>
      </c>
      <c r="AA4476" s="124">
        <v>23675</v>
      </c>
      <c r="AB4476" s="123">
        <v>26290</v>
      </c>
      <c r="AC4476" s="124">
        <v>24866</v>
      </c>
      <c r="AD4476" s="123">
        <v>27003</v>
      </c>
      <c r="AE4476" s="125">
        <v>26141</v>
      </c>
      <c r="AF4476" s="126">
        <v>25020</v>
      </c>
    </row>
    <row r="4477" spans="2:32">
      <c r="B4477" s="127">
        <v>4439</v>
      </c>
      <c r="C4477" s="128">
        <v>4439</v>
      </c>
      <c r="D4477" s="129">
        <v>185</v>
      </c>
      <c r="E4477" s="130">
        <v>7</v>
      </c>
      <c r="F4477" s="131">
        <v>4</v>
      </c>
      <c r="G4477" s="132" t="s">
        <v>487</v>
      </c>
      <c r="H4477" s="133">
        <v>7</v>
      </c>
      <c r="I4477" s="128">
        <v>3</v>
      </c>
      <c r="J4477" s="129" t="s">
        <v>487</v>
      </c>
      <c r="K4477" s="134">
        <v>23</v>
      </c>
      <c r="L4477" s="108"/>
      <c r="M4477" s="81">
        <v>16212</v>
      </c>
      <c r="N4477" s="135">
        <v>16750</v>
      </c>
      <c r="O4477" s="136">
        <v>16563</v>
      </c>
      <c r="P4477" s="135">
        <v>17571</v>
      </c>
      <c r="Q4477" s="136">
        <v>19567</v>
      </c>
      <c r="R4477" s="135">
        <v>18624</v>
      </c>
      <c r="S4477" s="136">
        <v>19922</v>
      </c>
      <c r="T4477" s="135">
        <v>19531</v>
      </c>
      <c r="U4477" s="136">
        <v>19056</v>
      </c>
      <c r="V4477" s="135">
        <v>21831</v>
      </c>
      <c r="W4477" s="136">
        <v>20628</v>
      </c>
      <c r="X4477" s="135">
        <v>21673</v>
      </c>
      <c r="Y4477" s="136">
        <v>23468</v>
      </c>
      <c r="Z4477" s="135">
        <v>22144</v>
      </c>
      <c r="AA4477" s="136">
        <v>22598</v>
      </c>
      <c r="AB4477" s="135">
        <v>24716</v>
      </c>
      <c r="AC4477" s="136">
        <v>23616</v>
      </c>
      <c r="AD4477" s="135">
        <v>25666</v>
      </c>
      <c r="AE4477" s="137">
        <v>25205</v>
      </c>
      <c r="AF4477" s="138">
        <v>24173</v>
      </c>
    </row>
    <row r="4478" spans="2:32">
      <c r="B4478" s="114">
        <v>4440</v>
      </c>
      <c r="C4478" s="115">
        <v>4440</v>
      </c>
      <c r="D4478" s="116">
        <v>185</v>
      </c>
      <c r="E4478" s="117">
        <v>7</v>
      </c>
      <c r="F4478" s="118">
        <v>4</v>
      </c>
      <c r="G4478" s="119" t="s">
        <v>487</v>
      </c>
      <c r="H4478" s="120">
        <v>7</v>
      </c>
      <c r="I4478" s="115">
        <v>3</v>
      </c>
      <c r="J4478" s="116" t="s">
        <v>487</v>
      </c>
      <c r="K4478" s="121">
        <v>24</v>
      </c>
      <c r="L4478" s="108"/>
      <c r="M4478" s="122">
        <v>15017</v>
      </c>
      <c r="N4478" s="123">
        <v>15648</v>
      </c>
      <c r="O4478" s="124">
        <v>15517</v>
      </c>
      <c r="P4478" s="123">
        <v>16428</v>
      </c>
      <c r="Q4478" s="124">
        <v>18040</v>
      </c>
      <c r="R4478" s="123">
        <v>17362</v>
      </c>
      <c r="S4478" s="124">
        <v>18480</v>
      </c>
      <c r="T4478" s="123">
        <v>18355</v>
      </c>
      <c r="U4478" s="124">
        <v>17974</v>
      </c>
      <c r="V4478" s="123">
        <v>20257</v>
      </c>
      <c r="W4478" s="124">
        <v>19441</v>
      </c>
      <c r="X4478" s="123">
        <v>20464</v>
      </c>
      <c r="Y4478" s="124">
        <v>22048</v>
      </c>
      <c r="Z4478" s="123">
        <v>21034</v>
      </c>
      <c r="AA4478" s="124">
        <v>21378</v>
      </c>
      <c r="AB4478" s="123">
        <v>23106</v>
      </c>
      <c r="AC4478" s="124">
        <v>22449</v>
      </c>
      <c r="AD4478" s="123">
        <v>24266</v>
      </c>
      <c r="AE4478" s="125">
        <v>24079</v>
      </c>
      <c r="AF4478" s="126">
        <v>23050</v>
      </c>
    </row>
    <row r="4479" spans="2:32">
      <c r="B4479" s="127">
        <v>4441</v>
      </c>
      <c r="C4479" s="128">
        <v>4441</v>
      </c>
      <c r="D4479" s="129">
        <v>186</v>
      </c>
      <c r="E4479" s="130">
        <v>7</v>
      </c>
      <c r="F4479" s="131">
        <v>5</v>
      </c>
      <c r="G4479" s="132" t="s">
        <v>487</v>
      </c>
      <c r="H4479" s="133">
        <v>7</v>
      </c>
      <c r="I4479" s="128">
        <v>4</v>
      </c>
      <c r="J4479" s="129" t="s">
        <v>487</v>
      </c>
      <c r="K4479" s="134">
        <v>1</v>
      </c>
      <c r="L4479" s="108"/>
      <c r="M4479" s="81">
        <v>13994</v>
      </c>
      <c r="N4479" s="135">
        <v>14536</v>
      </c>
      <c r="O4479" s="136">
        <v>15291</v>
      </c>
      <c r="P4479" s="135">
        <v>15601</v>
      </c>
      <c r="Q4479" s="136">
        <v>16445</v>
      </c>
      <c r="R4479" s="135">
        <v>16318</v>
      </c>
      <c r="S4479" s="136">
        <v>17165</v>
      </c>
      <c r="T4479" s="135">
        <v>16963</v>
      </c>
      <c r="U4479" s="136">
        <v>17310</v>
      </c>
      <c r="V4479" s="135">
        <v>18849</v>
      </c>
      <c r="W4479" s="136">
        <v>18620</v>
      </c>
      <c r="X4479" s="135">
        <v>19618</v>
      </c>
      <c r="Y4479" s="136">
        <v>20747</v>
      </c>
      <c r="Z4479" s="135">
        <v>19863</v>
      </c>
      <c r="AA4479" s="136">
        <v>20304</v>
      </c>
      <c r="AB4479" s="135">
        <v>22015</v>
      </c>
      <c r="AC4479" s="136">
        <v>21724</v>
      </c>
      <c r="AD4479" s="135">
        <v>22979</v>
      </c>
      <c r="AE4479" s="137">
        <v>22229</v>
      </c>
      <c r="AF4479" s="138">
        <v>21603</v>
      </c>
    </row>
    <row r="4480" spans="2:32">
      <c r="B4480" s="114">
        <v>4442</v>
      </c>
      <c r="C4480" s="115">
        <v>4442</v>
      </c>
      <c r="D4480" s="116">
        <v>186</v>
      </c>
      <c r="E4480" s="117">
        <v>7</v>
      </c>
      <c r="F4480" s="118">
        <v>5</v>
      </c>
      <c r="G4480" s="119" t="s">
        <v>487</v>
      </c>
      <c r="H4480" s="120">
        <v>7</v>
      </c>
      <c r="I4480" s="115">
        <v>4</v>
      </c>
      <c r="J4480" s="116" t="s">
        <v>487</v>
      </c>
      <c r="K4480" s="121">
        <v>2</v>
      </c>
      <c r="L4480" s="108"/>
      <c r="M4480" s="122">
        <v>13490</v>
      </c>
      <c r="N4480" s="123">
        <v>13982</v>
      </c>
      <c r="O4480" s="124">
        <v>14633</v>
      </c>
      <c r="P4480" s="123">
        <v>15018</v>
      </c>
      <c r="Q4480" s="124">
        <v>15817</v>
      </c>
      <c r="R4480" s="123">
        <v>15671</v>
      </c>
      <c r="S4480" s="124">
        <v>16472</v>
      </c>
      <c r="T4480" s="123">
        <v>16319</v>
      </c>
      <c r="U4480" s="124">
        <v>16571</v>
      </c>
      <c r="V4480" s="123">
        <v>18128</v>
      </c>
      <c r="W4480" s="124">
        <v>18020</v>
      </c>
      <c r="X4480" s="123">
        <v>18863</v>
      </c>
      <c r="Y4480" s="124">
        <v>19898</v>
      </c>
      <c r="Z4480" s="123">
        <v>19014</v>
      </c>
      <c r="AA4480" s="124">
        <v>19531</v>
      </c>
      <c r="AB4480" s="123">
        <v>21159</v>
      </c>
      <c r="AC4480" s="124">
        <v>21011</v>
      </c>
      <c r="AD4480" s="123">
        <v>22048</v>
      </c>
      <c r="AE4480" s="125">
        <v>21377</v>
      </c>
      <c r="AF4480" s="126">
        <v>20679</v>
      </c>
    </row>
    <row r="4481" spans="2:32">
      <c r="B4481" s="127">
        <v>4443</v>
      </c>
      <c r="C4481" s="128">
        <v>4443</v>
      </c>
      <c r="D4481" s="129">
        <v>186</v>
      </c>
      <c r="E4481" s="130">
        <v>7</v>
      </c>
      <c r="F4481" s="131">
        <v>5</v>
      </c>
      <c r="G4481" s="132" t="s">
        <v>487</v>
      </c>
      <c r="H4481" s="133">
        <v>7</v>
      </c>
      <c r="I4481" s="128">
        <v>4</v>
      </c>
      <c r="J4481" s="129" t="s">
        <v>487</v>
      </c>
      <c r="K4481" s="134">
        <v>3</v>
      </c>
      <c r="L4481" s="108"/>
      <c r="M4481" s="81">
        <v>13204</v>
      </c>
      <c r="N4481" s="135">
        <v>13614</v>
      </c>
      <c r="O4481" s="136">
        <v>14194</v>
      </c>
      <c r="P4481" s="135">
        <v>14697</v>
      </c>
      <c r="Q4481" s="136">
        <v>15416</v>
      </c>
      <c r="R4481" s="135">
        <v>15321</v>
      </c>
      <c r="S4481" s="136">
        <v>15981</v>
      </c>
      <c r="T4481" s="135">
        <v>15865</v>
      </c>
      <c r="U4481" s="136">
        <v>16054</v>
      </c>
      <c r="V4481" s="135">
        <v>17626</v>
      </c>
      <c r="W4481" s="136">
        <v>17545</v>
      </c>
      <c r="X4481" s="135">
        <v>18368</v>
      </c>
      <c r="Y4481" s="136">
        <v>19235</v>
      </c>
      <c r="Z4481" s="135">
        <v>18389</v>
      </c>
      <c r="AA4481" s="136">
        <v>19058</v>
      </c>
      <c r="AB4481" s="135">
        <v>20527</v>
      </c>
      <c r="AC4481" s="136">
        <v>20403</v>
      </c>
      <c r="AD4481" s="135">
        <v>21288</v>
      </c>
      <c r="AE4481" s="137">
        <v>20683</v>
      </c>
      <c r="AF4481" s="138">
        <v>19987</v>
      </c>
    </row>
    <row r="4482" spans="2:32">
      <c r="B4482" s="114">
        <v>4444</v>
      </c>
      <c r="C4482" s="115">
        <v>4444</v>
      </c>
      <c r="D4482" s="116">
        <v>186</v>
      </c>
      <c r="E4482" s="117">
        <v>7</v>
      </c>
      <c r="F4482" s="118">
        <v>5</v>
      </c>
      <c r="G4482" s="119" t="s">
        <v>487</v>
      </c>
      <c r="H4482" s="120">
        <v>7</v>
      </c>
      <c r="I4482" s="115">
        <v>4</v>
      </c>
      <c r="J4482" s="116" t="s">
        <v>487</v>
      </c>
      <c r="K4482" s="121">
        <v>4</v>
      </c>
      <c r="L4482" s="108"/>
      <c r="M4482" s="122">
        <v>13132</v>
      </c>
      <c r="N4482" s="123">
        <v>13407</v>
      </c>
      <c r="O4482" s="124">
        <v>13880</v>
      </c>
      <c r="P4482" s="123">
        <v>14609</v>
      </c>
      <c r="Q4482" s="124">
        <v>15215</v>
      </c>
      <c r="R4482" s="123">
        <v>15133</v>
      </c>
      <c r="S4482" s="124">
        <v>15664</v>
      </c>
      <c r="T4482" s="123">
        <v>15482</v>
      </c>
      <c r="U4482" s="124">
        <v>15559</v>
      </c>
      <c r="V4482" s="123">
        <v>17196</v>
      </c>
      <c r="W4482" s="124">
        <v>17122</v>
      </c>
      <c r="X4482" s="123">
        <v>17847</v>
      </c>
      <c r="Y4482" s="124">
        <v>18554</v>
      </c>
      <c r="Z4482" s="123">
        <v>17643</v>
      </c>
      <c r="AA4482" s="124">
        <v>18527</v>
      </c>
      <c r="AB4482" s="123">
        <v>19798</v>
      </c>
      <c r="AC4482" s="124">
        <v>19696</v>
      </c>
      <c r="AD4482" s="123">
        <v>20381</v>
      </c>
      <c r="AE4482" s="125">
        <v>19785</v>
      </c>
      <c r="AF4482" s="126">
        <v>19099</v>
      </c>
    </row>
    <row r="4483" spans="2:32">
      <c r="B4483" s="127">
        <v>4445</v>
      </c>
      <c r="C4483" s="128">
        <v>4445</v>
      </c>
      <c r="D4483" s="129">
        <v>186</v>
      </c>
      <c r="E4483" s="130">
        <v>7</v>
      </c>
      <c r="F4483" s="131">
        <v>5</v>
      </c>
      <c r="G4483" s="132" t="s">
        <v>487</v>
      </c>
      <c r="H4483" s="133">
        <v>7</v>
      </c>
      <c r="I4483" s="128">
        <v>4</v>
      </c>
      <c r="J4483" s="129" t="s">
        <v>487</v>
      </c>
      <c r="K4483" s="134">
        <v>5</v>
      </c>
      <c r="L4483" s="108"/>
      <c r="M4483" s="81">
        <v>13274</v>
      </c>
      <c r="N4483" s="135">
        <v>13207</v>
      </c>
      <c r="O4483" s="136">
        <v>13639</v>
      </c>
      <c r="P4483" s="135">
        <v>14792</v>
      </c>
      <c r="Q4483" s="136">
        <v>15354</v>
      </c>
      <c r="R4483" s="135">
        <v>15167</v>
      </c>
      <c r="S4483" s="136">
        <v>15350</v>
      </c>
      <c r="T4483" s="135">
        <v>15107</v>
      </c>
      <c r="U4483" s="136">
        <v>15104</v>
      </c>
      <c r="V4483" s="135">
        <v>17042</v>
      </c>
      <c r="W4483" s="136">
        <v>16916</v>
      </c>
      <c r="X4483" s="135">
        <v>17477</v>
      </c>
      <c r="Y4483" s="136">
        <v>17789</v>
      </c>
      <c r="Z4483" s="135">
        <v>16953</v>
      </c>
      <c r="AA4483" s="136">
        <v>18217</v>
      </c>
      <c r="AB4483" s="135">
        <v>19305</v>
      </c>
      <c r="AC4483" s="136">
        <v>19120</v>
      </c>
      <c r="AD4483" s="135">
        <v>19391</v>
      </c>
      <c r="AE4483" s="137">
        <v>18795</v>
      </c>
      <c r="AF4483" s="138">
        <v>18260</v>
      </c>
    </row>
    <row r="4484" spans="2:32">
      <c r="B4484" s="114">
        <v>4446</v>
      </c>
      <c r="C4484" s="115">
        <v>4446</v>
      </c>
      <c r="D4484" s="116">
        <v>186</v>
      </c>
      <c r="E4484" s="117">
        <v>7</v>
      </c>
      <c r="F4484" s="118">
        <v>5</v>
      </c>
      <c r="G4484" s="119" t="s">
        <v>487</v>
      </c>
      <c r="H4484" s="120">
        <v>7</v>
      </c>
      <c r="I4484" s="115">
        <v>4</v>
      </c>
      <c r="J4484" s="116" t="s">
        <v>487</v>
      </c>
      <c r="K4484" s="121">
        <v>6</v>
      </c>
      <c r="L4484" s="108"/>
      <c r="M4484" s="122">
        <v>14176</v>
      </c>
      <c r="N4484" s="123">
        <v>13344</v>
      </c>
      <c r="O4484" s="124">
        <v>13508</v>
      </c>
      <c r="P4484" s="123">
        <v>15608</v>
      </c>
      <c r="Q4484" s="124">
        <v>16130</v>
      </c>
      <c r="R4484" s="123">
        <v>15905</v>
      </c>
      <c r="S4484" s="124">
        <v>15619</v>
      </c>
      <c r="T4484" s="123">
        <v>15055</v>
      </c>
      <c r="U4484" s="124">
        <v>14728</v>
      </c>
      <c r="V4484" s="123">
        <v>17557</v>
      </c>
      <c r="W4484" s="124">
        <v>17303</v>
      </c>
      <c r="X4484" s="123">
        <v>17777</v>
      </c>
      <c r="Y4484" s="124">
        <v>17531</v>
      </c>
      <c r="Z4484" s="123">
        <v>16323</v>
      </c>
      <c r="AA4484" s="124">
        <v>18508</v>
      </c>
      <c r="AB4484" s="123">
        <v>19444</v>
      </c>
      <c r="AC4484" s="124">
        <v>19161</v>
      </c>
      <c r="AD4484" s="123">
        <v>18898</v>
      </c>
      <c r="AE4484" s="125">
        <v>18124</v>
      </c>
      <c r="AF4484" s="126">
        <v>17484</v>
      </c>
    </row>
    <row r="4485" spans="2:32">
      <c r="B4485" s="127">
        <v>4447</v>
      </c>
      <c r="C4485" s="128">
        <v>4447</v>
      </c>
      <c r="D4485" s="129">
        <v>186</v>
      </c>
      <c r="E4485" s="130">
        <v>7</v>
      </c>
      <c r="F4485" s="131">
        <v>5</v>
      </c>
      <c r="G4485" s="132" t="s">
        <v>487</v>
      </c>
      <c r="H4485" s="133">
        <v>7</v>
      </c>
      <c r="I4485" s="128">
        <v>4</v>
      </c>
      <c r="J4485" s="129" t="s">
        <v>487</v>
      </c>
      <c r="K4485" s="134">
        <v>7</v>
      </c>
      <c r="L4485" s="108"/>
      <c r="M4485" s="81">
        <v>15589</v>
      </c>
      <c r="N4485" s="135">
        <v>13927</v>
      </c>
      <c r="O4485" s="136">
        <v>13798</v>
      </c>
      <c r="P4485" s="135">
        <v>16940</v>
      </c>
      <c r="Q4485" s="136">
        <v>17069</v>
      </c>
      <c r="R4485" s="135">
        <v>17164</v>
      </c>
      <c r="S4485" s="136">
        <v>16245</v>
      </c>
      <c r="T4485" s="135">
        <v>15436</v>
      </c>
      <c r="U4485" s="136">
        <v>14855</v>
      </c>
      <c r="V4485" s="135">
        <v>18298</v>
      </c>
      <c r="W4485" s="136">
        <v>18119</v>
      </c>
      <c r="X4485" s="135">
        <v>18726</v>
      </c>
      <c r="Y4485" s="136">
        <v>17728</v>
      </c>
      <c r="Z4485" s="135">
        <v>16173</v>
      </c>
      <c r="AA4485" s="136">
        <v>19443</v>
      </c>
      <c r="AB4485" s="135">
        <v>19827</v>
      </c>
      <c r="AC4485" s="136">
        <v>19735</v>
      </c>
      <c r="AD4485" s="135">
        <v>18935</v>
      </c>
      <c r="AE4485" s="137">
        <v>18051</v>
      </c>
      <c r="AF4485" s="138">
        <v>17250</v>
      </c>
    </row>
    <row r="4486" spans="2:32">
      <c r="B4486" s="114">
        <v>4448</v>
      </c>
      <c r="C4486" s="115">
        <v>4448</v>
      </c>
      <c r="D4486" s="116">
        <v>186</v>
      </c>
      <c r="E4486" s="117">
        <v>7</v>
      </c>
      <c r="F4486" s="118">
        <v>5</v>
      </c>
      <c r="G4486" s="119" t="s">
        <v>487</v>
      </c>
      <c r="H4486" s="120">
        <v>7</v>
      </c>
      <c r="I4486" s="115">
        <v>4</v>
      </c>
      <c r="J4486" s="116" t="s">
        <v>487</v>
      </c>
      <c r="K4486" s="121">
        <v>8</v>
      </c>
      <c r="L4486" s="108"/>
      <c r="M4486" s="122">
        <v>16733</v>
      </c>
      <c r="N4486" s="123">
        <v>14941</v>
      </c>
      <c r="O4486" s="124">
        <v>14830</v>
      </c>
      <c r="P4486" s="123">
        <v>18310</v>
      </c>
      <c r="Q4486" s="124">
        <v>17739</v>
      </c>
      <c r="R4486" s="123">
        <v>18343</v>
      </c>
      <c r="S4486" s="124">
        <v>17007</v>
      </c>
      <c r="T4486" s="123">
        <v>16369</v>
      </c>
      <c r="U4486" s="124">
        <v>15846</v>
      </c>
      <c r="V4486" s="123">
        <v>18868</v>
      </c>
      <c r="W4486" s="124">
        <v>18795</v>
      </c>
      <c r="X4486" s="123">
        <v>19802</v>
      </c>
      <c r="Y4486" s="124">
        <v>18358</v>
      </c>
      <c r="Z4486" s="123">
        <v>17042</v>
      </c>
      <c r="AA4486" s="124">
        <v>20740</v>
      </c>
      <c r="AB4486" s="123">
        <v>20262</v>
      </c>
      <c r="AC4486" s="124">
        <v>20270</v>
      </c>
      <c r="AD4486" s="123">
        <v>19528</v>
      </c>
      <c r="AE4486" s="125">
        <v>18801</v>
      </c>
      <c r="AF4486" s="126">
        <v>18129</v>
      </c>
    </row>
    <row r="4487" spans="2:32">
      <c r="B4487" s="127">
        <v>4449</v>
      </c>
      <c r="C4487" s="128">
        <v>4449</v>
      </c>
      <c r="D4487" s="129">
        <v>186</v>
      </c>
      <c r="E4487" s="130">
        <v>7</v>
      </c>
      <c r="F4487" s="131">
        <v>5</v>
      </c>
      <c r="G4487" s="132" t="s">
        <v>487</v>
      </c>
      <c r="H4487" s="133">
        <v>7</v>
      </c>
      <c r="I4487" s="128">
        <v>4</v>
      </c>
      <c r="J4487" s="129" t="s">
        <v>487</v>
      </c>
      <c r="K4487" s="134">
        <v>9</v>
      </c>
      <c r="L4487" s="108"/>
      <c r="M4487" s="81">
        <v>17516</v>
      </c>
      <c r="N4487" s="135">
        <v>15862</v>
      </c>
      <c r="O4487" s="136">
        <v>15959</v>
      </c>
      <c r="P4487" s="135">
        <v>19339</v>
      </c>
      <c r="Q4487" s="136">
        <v>18191</v>
      </c>
      <c r="R4487" s="135">
        <v>19244</v>
      </c>
      <c r="S4487" s="136">
        <v>17979</v>
      </c>
      <c r="T4487" s="135">
        <v>17313</v>
      </c>
      <c r="U4487" s="136">
        <v>16927</v>
      </c>
      <c r="V4487" s="135">
        <v>19279</v>
      </c>
      <c r="W4487" s="136">
        <v>19214</v>
      </c>
      <c r="X4487" s="135">
        <v>20650</v>
      </c>
      <c r="Y4487" s="136">
        <v>19334</v>
      </c>
      <c r="Z4487" s="135">
        <v>18098</v>
      </c>
      <c r="AA4487" s="136">
        <v>21756</v>
      </c>
      <c r="AB4487" s="135">
        <v>20621</v>
      </c>
      <c r="AC4487" s="136">
        <v>20647</v>
      </c>
      <c r="AD4487" s="135">
        <v>20510</v>
      </c>
      <c r="AE4487" s="137">
        <v>19682</v>
      </c>
      <c r="AF4487" s="138">
        <v>19199</v>
      </c>
    </row>
    <row r="4488" spans="2:32">
      <c r="B4488" s="114">
        <v>4450</v>
      </c>
      <c r="C4488" s="115">
        <v>4450</v>
      </c>
      <c r="D4488" s="116">
        <v>186</v>
      </c>
      <c r="E4488" s="117">
        <v>7</v>
      </c>
      <c r="F4488" s="118">
        <v>5</v>
      </c>
      <c r="G4488" s="119" t="s">
        <v>487</v>
      </c>
      <c r="H4488" s="120">
        <v>7</v>
      </c>
      <c r="I4488" s="115">
        <v>4</v>
      </c>
      <c r="J4488" s="116" t="s">
        <v>487</v>
      </c>
      <c r="K4488" s="121">
        <v>10</v>
      </c>
      <c r="L4488" s="108"/>
      <c r="M4488" s="122">
        <v>18196</v>
      </c>
      <c r="N4488" s="123">
        <v>16521</v>
      </c>
      <c r="O4488" s="124">
        <v>16891</v>
      </c>
      <c r="P4488" s="123">
        <v>20293</v>
      </c>
      <c r="Q4488" s="124">
        <v>18769</v>
      </c>
      <c r="R4488" s="123">
        <v>19962</v>
      </c>
      <c r="S4488" s="124">
        <v>18826</v>
      </c>
      <c r="T4488" s="123">
        <v>18083</v>
      </c>
      <c r="U4488" s="124">
        <v>17954</v>
      </c>
      <c r="V4488" s="123">
        <v>19965</v>
      </c>
      <c r="W4488" s="124">
        <v>19815</v>
      </c>
      <c r="X4488" s="123">
        <v>21480</v>
      </c>
      <c r="Y4488" s="124">
        <v>20307</v>
      </c>
      <c r="Z4488" s="123">
        <v>19202</v>
      </c>
      <c r="AA4488" s="124">
        <v>22814</v>
      </c>
      <c r="AB4488" s="123">
        <v>21393</v>
      </c>
      <c r="AC4488" s="124">
        <v>21337</v>
      </c>
      <c r="AD4488" s="123">
        <v>21550</v>
      </c>
      <c r="AE4488" s="125">
        <v>20625</v>
      </c>
      <c r="AF4488" s="126">
        <v>20360</v>
      </c>
    </row>
    <row r="4489" spans="2:32">
      <c r="B4489" s="127">
        <v>4451</v>
      </c>
      <c r="C4489" s="128">
        <v>4451</v>
      </c>
      <c r="D4489" s="129">
        <v>186</v>
      </c>
      <c r="E4489" s="130">
        <v>7</v>
      </c>
      <c r="F4489" s="131">
        <v>5</v>
      </c>
      <c r="G4489" s="132" t="s">
        <v>487</v>
      </c>
      <c r="H4489" s="133">
        <v>7</v>
      </c>
      <c r="I4489" s="128">
        <v>4</v>
      </c>
      <c r="J4489" s="129" t="s">
        <v>487</v>
      </c>
      <c r="K4489" s="134">
        <v>11</v>
      </c>
      <c r="L4489" s="108"/>
      <c r="M4489" s="81">
        <v>18783</v>
      </c>
      <c r="N4489" s="135">
        <v>17038</v>
      </c>
      <c r="O4489" s="136">
        <v>17626</v>
      </c>
      <c r="P4489" s="135">
        <v>21021</v>
      </c>
      <c r="Q4489" s="136">
        <v>19195</v>
      </c>
      <c r="R4489" s="135">
        <v>20635</v>
      </c>
      <c r="S4489" s="136">
        <v>19557</v>
      </c>
      <c r="T4489" s="135">
        <v>18709</v>
      </c>
      <c r="U4489" s="136">
        <v>18782</v>
      </c>
      <c r="V4489" s="135">
        <v>20505</v>
      </c>
      <c r="W4489" s="136">
        <v>20321</v>
      </c>
      <c r="X4489" s="135">
        <v>22273</v>
      </c>
      <c r="Y4489" s="136">
        <v>21150</v>
      </c>
      <c r="Z4489" s="135">
        <v>20105</v>
      </c>
      <c r="AA4489" s="136">
        <v>23755</v>
      </c>
      <c r="AB4489" s="135">
        <v>22037</v>
      </c>
      <c r="AC4489" s="136">
        <v>21944</v>
      </c>
      <c r="AD4489" s="135">
        <v>22462</v>
      </c>
      <c r="AE4489" s="137">
        <v>21428</v>
      </c>
      <c r="AF4489" s="138">
        <v>21314</v>
      </c>
    </row>
    <row r="4490" spans="2:32">
      <c r="B4490" s="114">
        <v>4452</v>
      </c>
      <c r="C4490" s="115">
        <v>4452</v>
      </c>
      <c r="D4490" s="116">
        <v>186</v>
      </c>
      <c r="E4490" s="117">
        <v>7</v>
      </c>
      <c r="F4490" s="118">
        <v>5</v>
      </c>
      <c r="G4490" s="119" t="s">
        <v>487</v>
      </c>
      <c r="H4490" s="120">
        <v>7</v>
      </c>
      <c r="I4490" s="115">
        <v>4</v>
      </c>
      <c r="J4490" s="116" t="s">
        <v>487</v>
      </c>
      <c r="K4490" s="121">
        <v>12</v>
      </c>
      <c r="L4490" s="108"/>
      <c r="M4490" s="122">
        <v>19098</v>
      </c>
      <c r="N4490" s="123">
        <v>17234</v>
      </c>
      <c r="O4490" s="124">
        <v>17998</v>
      </c>
      <c r="P4490" s="123">
        <v>21410</v>
      </c>
      <c r="Q4490" s="124">
        <v>19425</v>
      </c>
      <c r="R4490" s="123">
        <v>20991</v>
      </c>
      <c r="S4490" s="124">
        <v>19933</v>
      </c>
      <c r="T4490" s="123">
        <v>18931</v>
      </c>
      <c r="U4490" s="124">
        <v>19206</v>
      </c>
      <c r="V4490" s="123">
        <v>20786</v>
      </c>
      <c r="W4490" s="124">
        <v>20742</v>
      </c>
      <c r="X4490" s="123">
        <v>22703</v>
      </c>
      <c r="Y4490" s="124">
        <v>21617</v>
      </c>
      <c r="Z4490" s="123">
        <v>20571</v>
      </c>
      <c r="AA4490" s="124">
        <v>24283</v>
      </c>
      <c r="AB4490" s="123">
        <v>22371</v>
      </c>
      <c r="AC4490" s="124">
        <v>22464</v>
      </c>
      <c r="AD4490" s="123">
        <v>22964</v>
      </c>
      <c r="AE4490" s="125">
        <v>21731</v>
      </c>
      <c r="AF4490" s="126">
        <v>21807</v>
      </c>
    </row>
    <row r="4491" spans="2:32">
      <c r="B4491" s="127">
        <v>4453</v>
      </c>
      <c r="C4491" s="128">
        <v>4453</v>
      </c>
      <c r="D4491" s="129">
        <v>186</v>
      </c>
      <c r="E4491" s="130">
        <v>7</v>
      </c>
      <c r="F4491" s="131">
        <v>5</v>
      </c>
      <c r="G4491" s="132" t="s">
        <v>487</v>
      </c>
      <c r="H4491" s="133">
        <v>7</v>
      </c>
      <c r="I4491" s="128">
        <v>4</v>
      </c>
      <c r="J4491" s="129" t="s">
        <v>487</v>
      </c>
      <c r="K4491" s="134">
        <v>13</v>
      </c>
      <c r="L4491" s="108"/>
      <c r="M4491" s="81">
        <v>19435</v>
      </c>
      <c r="N4491" s="135">
        <v>17380</v>
      </c>
      <c r="O4491" s="136">
        <v>18185</v>
      </c>
      <c r="P4491" s="135">
        <v>21823</v>
      </c>
      <c r="Q4491" s="136">
        <v>19669</v>
      </c>
      <c r="R4491" s="135">
        <v>21357</v>
      </c>
      <c r="S4491" s="136">
        <v>20165</v>
      </c>
      <c r="T4491" s="135">
        <v>19117</v>
      </c>
      <c r="U4491" s="136">
        <v>19420</v>
      </c>
      <c r="V4491" s="135">
        <v>21043</v>
      </c>
      <c r="W4491" s="136">
        <v>20995</v>
      </c>
      <c r="X4491" s="135">
        <v>23117</v>
      </c>
      <c r="Y4491" s="136">
        <v>21900</v>
      </c>
      <c r="Z4491" s="135">
        <v>20788</v>
      </c>
      <c r="AA4491" s="136">
        <v>24838</v>
      </c>
      <c r="AB4491" s="135">
        <v>22647</v>
      </c>
      <c r="AC4491" s="136">
        <v>22752</v>
      </c>
      <c r="AD4491" s="135">
        <v>23255</v>
      </c>
      <c r="AE4491" s="137">
        <v>21956</v>
      </c>
      <c r="AF4491" s="138">
        <v>22033</v>
      </c>
    </row>
    <row r="4492" spans="2:32">
      <c r="B4492" s="114">
        <v>4454</v>
      </c>
      <c r="C4492" s="115">
        <v>4454</v>
      </c>
      <c r="D4492" s="116">
        <v>186</v>
      </c>
      <c r="E4492" s="117">
        <v>7</v>
      </c>
      <c r="F4492" s="118">
        <v>5</v>
      </c>
      <c r="G4492" s="119" t="s">
        <v>487</v>
      </c>
      <c r="H4492" s="120">
        <v>7</v>
      </c>
      <c r="I4492" s="115">
        <v>4</v>
      </c>
      <c r="J4492" s="116" t="s">
        <v>487</v>
      </c>
      <c r="K4492" s="121">
        <v>14</v>
      </c>
      <c r="L4492" s="108"/>
      <c r="M4492" s="122">
        <v>19584</v>
      </c>
      <c r="N4492" s="123">
        <v>17368</v>
      </c>
      <c r="O4492" s="124">
        <v>18171</v>
      </c>
      <c r="P4492" s="123">
        <v>21948</v>
      </c>
      <c r="Q4492" s="124">
        <v>19495</v>
      </c>
      <c r="R4492" s="123">
        <v>21485</v>
      </c>
      <c r="S4492" s="124">
        <v>20180</v>
      </c>
      <c r="T4492" s="123">
        <v>19104</v>
      </c>
      <c r="U4492" s="124">
        <v>19416</v>
      </c>
      <c r="V4492" s="123">
        <v>20847</v>
      </c>
      <c r="W4492" s="124">
        <v>21101</v>
      </c>
      <c r="X4492" s="123">
        <v>23216</v>
      </c>
      <c r="Y4492" s="124">
        <v>21909</v>
      </c>
      <c r="Z4492" s="123">
        <v>20770</v>
      </c>
      <c r="AA4492" s="124">
        <v>25132</v>
      </c>
      <c r="AB4492" s="123">
        <v>22429</v>
      </c>
      <c r="AC4492" s="124">
        <v>22865</v>
      </c>
      <c r="AD4492" s="123">
        <v>23246</v>
      </c>
      <c r="AE4492" s="125">
        <v>21922</v>
      </c>
      <c r="AF4492" s="126">
        <v>22015</v>
      </c>
    </row>
    <row r="4493" spans="2:32">
      <c r="B4493" s="127">
        <v>4455</v>
      </c>
      <c r="C4493" s="128">
        <v>4455</v>
      </c>
      <c r="D4493" s="129">
        <v>186</v>
      </c>
      <c r="E4493" s="130">
        <v>7</v>
      </c>
      <c r="F4493" s="131">
        <v>5</v>
      </c>
      <c r="G4493" s="132" t="s">
        <v>487</v>
      </c>
      <c r="H4493" s="133">
        <v>7</v>
      </c>
      <c r="I4493" s="128">
        <v>4</v>
      </c>
      <c r="J4493" s="129" t="s">
        <v>487</v>
      </c>
      <c r="K4493" s="134">
        <v>15</v>
      </c>
      <c r="L4493" s="108"/>
      <c r="M4493" s="81">
        <v>19734</v>
      </c>
      <c r="N4493" s="135">
        <v>17416</v>
      </c>
      <c r="O4493" s="136">
        <v>18253</v>
      </c>
      <c r="P4493" s="135">
        <v>22148</v>
      </c>
      <c r="Q4493" s="136">
        <v>19563</v>
      </c>
      <c r="R4493" s="135">
        <v>21646</v>
      </c>
      <c r="S4493" s="136">
        <v>20281</v>
      </c>
      <c r="T4493" s="135">
        <v>19133</v>
      </c>
      <c r="U4493" s="136">
        <v>19503</v>
      </c>
      <c r="V4493" s="135">
        <v>20900</v>
      </c>
      <c r="W4493" s="136">
        <v>21173</v>
      </c>
      <c r="X4493" s="135">
        <v>23358</v>
      </c>
      <c r="Y4493" s="136">
        <v>22009</v>
      </c>
      <c r="Z4493" s="135">
        <v>20840</v>
      </c>
      <c r="AA4493" s="136">
        <v>25496</v>
      </c>
      <c r="AB4493" s="135">
        <v>22454</v>
      </c>
      <c r="AC4493" s="136">
        <v>22938</v>
      </c>
      <c r="AD4493" s="135">
        <v>23328</v>
      </c>
      <c r="AE4493" s="137">
        <v>21928</v>
      </c>
      <c r="AF4493" s="138">
        <v>22081</v>
      </c>
    </row>
    <row r="4494" spans="2:32">
      <c r="B4494" s="114">
        <v>4456</v>
      </c>
      <c r="C4494" s="115">
        <v>4456</v>
      </c>
      <c r="D4494" s="116">
        <v>186</v>
      </c>
      <c r="E4494" s="117">
        <v>7</v>
      </c>
      <c r="F4494" s="118">
        <v>5</v>
      </c>
      <c r="G4494" s="119" t="s">
        <v>487</v>
      </c>
      <c r="H4494" s="120">
        <v>7</v>
      </c>
      <c r="I4494" s="115">
        <v>4</v>
      </c>
      <c r="J4494" s="116" t="s">
        <v>487</v>
      </c>
      <c r="K4494" s="121">
        <v>16</v>
      </c>
      <c r="L4494" s="108"/>
      <c r="M4494" s="122">
        <v>19980</v>
      </c>
      <c r="N4494" s="123">
        <v>17666</v>
      </c>
      <c r="O4494" s="124">
        <v>18584</v>
      </c>
      <c r="P4494" s="123">
        <v>22407</v>
      </c>
      <c r="Q4494" s="124">
        <v>20039</v>
      </c>
      <c r="R4494" s="123">
        <v>21850</v>
      </c>
      <c r="S4494" s="124">
        <v>20534</v>
      </c>
      <c r="T4494" s="123">
        <v>19355</v>
      </c>
      <c r="U4494" s="124">
        <v>19809</v>
      </c>
      <c r="V4494" s="123">
        <v>21475</v>
      </c>
      <c r="W4494" s="124">
        <v>21412</v>
      </c>
      <c r="X4494" s="123">
        <v>23453</v>
      </c>
      <c r="Y4494" s="124">
        <v>22192</v>
      </c>
      <c r="Z4494" s="123">
        <v>21118</v>
      </c>
      <c r="AA4494" s="124">
        <v>25825</v>
      </c>
      <c r="AB4494" s="123">
        <v>23033</v>
      </c>
      <c r="AC4494" s="124">
        <v>23110</v>
      </c>
      <c r="AD4494" s="123">
        <v>23470</v>
      </c>
      <c r="AE4494" s="125">
        <v>22070</v>
      </c>
      <c r="AF4494" s="126">
        <v>22353</v>
      </c>
    </row>
    <row r="4495" spans="2:32">
      <c r="B4495" s="127">
        <v>4457</v>
      </c>
      <c r="C4495" s="128">
        <v>4457</v>
      </c>
      <c r="D4495" s="129">
        <v>186</v>
      </c>
      <c r="E4495" s="130">
        <v>7</v>
      </c>
      <c r="F4495" s="131">
        <v>5</v>
      </c>
      <c r="G4495" s="132" t="s">
        <v>487</v>
      </c>
      <c r="H4495" s="133">
        <v>7</v>
      </c>
      <c r="I4495" s="128">
        <v>4</v>
      </c>
      <c r="J4495" s="129" t="s">
        <v>487</v>
      </c>
      <c r="K4495" s="134">
        <v>17</v>
      </c>
      <c r="L4495" s="108"/>
      <c r="M4495" s="81">
        <v>20359</v>
      </c>
      <c r="N4495" s="135">
        <v>18077</v>
      </c>
      <c r="O4495" s="136">
        <v>19125</v>
      </c>
      <c r="P4495" s="135">
        <v>22828</v>
      </c>
      <c r="Q4495" s="136">
        <v>20315</v>
      </c>
      <c r="R4495" s="135">
        <v>22240</v>
      </c>
      <c r="S4495" s="136">
        <v>20909</v>
      </c>
      <c r="T4495" s="135">
        <v>19761</v>
      </c>
      <c r="U4495" s="136">
        <v>20400</v>
      </c>
      <c r="V4495" s="135">
        <v>21811</v>
      </c>
      <c r="W4495" s="136">
        <v>21718</v>
      </c>
      <c r="X4495" s="135">
        <v>23886</v>
      </c>
      <c r="Y4495" s="136">
        <v>22613</v>
      </c>
      <c r="Z4495" s="135">
        <v>21705</v>
      </c>
      <c r="AA4495" s="136">
        <v>26458</v>
      </c>
      <c r="AB4495" s="135">
        <v>23392</v>
      </c>
      <c r="AC4495" s="136">
        <v>23498</v>
      </c>
      <c r="AD4495" s="135">
        <v>23920</v>
      </c>
      <c r="AE4495" s="137">
        <v>22616</v>
      </c>
      <c r="AF4495" s="138">
        <v>22978</v>
      </c>
    </row>
    <row r="4496" spans="2:32">
      <c r="B4496" s="114">
        <v>4458</v>
      </c>
      <c r="C4496" s="115">
        <v>4458</v>
      </c>
      <c r="D4496" s="116">
        <v>186</v>
      </c>
      <c r="E4496" s="117">
        <v>7</v>
      </c>
      <c r="F4496" s="118">
        <v>5</v>
      </c>
      <c r="G4496" s="119" t="s">
        <v>487</v>
      </c>
      <c r="H4496" s="120">
        <v>7</v>
      </c>
      <c r="I4496" s="115">
        <v>4</v>
      </c>
      <c r="J4496" s="116" t="s">
        <v>487</v>
      </c>
      <c r="K4496" s="121">
        <v>18</v>
      </c>
      <c r="L4496" s="108"/>
      <c r="M4496" s="122">
        <v>20405</v>
      </c>
      <c r="N4496" s="123">
        <v>18330</v>
      </c>
      <c r="O4496" s="124">
        <v>19462</v>
      </c>
      <c r="P4496" s="123">
        <v>22865</v>
      </c>
      <c r="Q4496" s="124">
        <v>20270</v>
      </c>
      <c r="R4496" s="123">
        <v>22554</v>
      </c>
      <c r="S4496" s="124">
        <v>21162</v>
      </c>
      <c r="T4496" s="123">
        <v>20279</v>
      </c>
      <c r="U4496" s="124">
        <v>20990</v>
      </c>
      <c r="V4496" s="123">
        <v>21801</v>
      </c>
      <c r="W4496" s="124">
        <v>21995</v>
      </c>
      <c r="X4496" s="123">
        <v>24491</v>
      </c>
      <c r="Y4496" s="124">
        <v>23210</v>
      </c>
      <c r="Z4496" s="123">
        <v>22492</v>
      </c>
      <c r="AA4496" s="124">
        <v>27006</v>
      </c>
      <c r="AB4496" s="123">
        <v>23589</v>
      </c>
      <c r="AC4496" s="124">
        <v>23859</v>
      </c>
      <c r="AD4496" s="123">
        <v>24626</v>
      </c>
      <c r="AE4496" s="125">
        <v>23442</v>
      </c>
      <c r="AF4496" s="126">
        <v>23811</v>
      </c>
    </row>
    <row r="4497" spans="2:32">
      <c r="B4497" s="127">
        <v>4459</v>
      </c>
      <c r="C4497" s="128">
        <v>4459</v>
      </c>
      <c r="D4497" s="129">
        <v>186</v>
      </c>
      <c r="E4497" s="130">
        <v>7</v>
      </c>
      <c r="F4497" s="131">
        <v>5</v>
      </c>
      <c r="G4497" s="132" t="s">
        <v>487</v>
      </c>
      <c r="H4497" s="133">
        <v>7</v>
      </c>
      <c r="I4497" s="128">
        <v>4</v>
      </c>
      <c r="J4497" s="129" t="s">
        <v>487</v>
      </c>
      <c r="K4497" s="134">
        <v>19</v>
      </c>
      <c r="L4497" s="108"/>
      <c r="M4497" s="81">
        <v>20416</v>
      </c>
      <c r="N4497" s="135">
        <v>18217</v>
      </c>
      <c r="O4497" s="136">
        <v>19668</v>
      </c>
      <c r="P4497" s="135">
        <v>22947</v>
      </c>
      <c r="Q4497" s="136">
        <v>20675</v>
      </c>
      <c r="R4497" s="135">
        <v>22664</v>
      </c>
      <c r="S4497" s="136">
        <v>21434</v>
      </c>
      <c r="T4497" s="135">
        <v>20355</v>
      </c>
      <c r="U4497" s="136">
        <v>21296</v>
      </c>
      <c r="V4497" s="135">
        <v>22371</v>
      </c>
      <c r="W4497" s="136">
        <v>22453</v>
      </c>
      <c r="X4497" s="135">
        <v>24863</v>
      </c>
      <c r="Y4497" s="136">
        <v>23874</v>
      </c>
      <c r="Z4497" s="135">
        <v>23104</v>
      </c>
      <c r="AA4497" s="136">
        <v>27241</v>
      </c>
      <c r="AB4497" s="135">
        <v>24498</v>
      </c>
      <c r="AC4497" s="136">
        <v>24614</v>
      </c>
      <c r="AD4497" s="135">
        <v>25474</v>
      </c>
      <c r="AE4497" s="137">
        <v>23988</v>
      </c>
      <c r="AF4497" s="138">
        <v>24518</v>
      </c>
    </row>
    <row r="4498" spans="2:32">
      <c r="B4498" s="114">
        <v>4460</v>
      </c>
      <c r="C4498" s="115">
        <v>4460</v>
      </c>
      <c r="D4498" s="116">
        <v>186</v>
      </c>
      <c r="E4498" s="117">
        <v>7</v>
      </c>
      <c r="F4498" s="118">
        <v>5</v>
      </c>
      <c r="G4498" s="119" t="s">
        <v>487</v>
      </c>
      <c r="H4498" s="120">
        <v>7</v>
      </c>
      <c r="I4498" s="115">
        <v>4</v>
      </c>
      <c r="J4498" s="116" t="s">
        <v>487</v>
      </c>
      <c r="K4498" s="121">
        <v>20</v>
      </c>
      <c r="L4498" s="108"/>
      <c r="M4498" s="122">
        <v>20086</v>
      </c>
      <c r="N4498" s="123">
        <v>17943</v>
      </c>
      <c r="O4498" s="124">
        <v>19205</v>
      </c>
      <c r="P4498" s="123">
        <v>22567</v>
      </c>
      <c r="Q4498" s="124">
        <v>20428</v>
      </c>
      <c r="R4498" s="123">
        <v>22396</v>
      </c>
      <c r="S4498" s="124">
        <v>21152</v>
      </c>
      <c r="T4498" s="123">
        <v>20237</v>
      </c>
      <c r="U4498" s="124">
        <v>21006</v>
      </c>
      <c r="V4498" s="123">
        <v>22320</v>
      </c>
      <c r="W4498" s="124">
        <v>22565</v>
      </c>
      <c r="X4498" s="123">
        <v>25023</v>
      </c>
      <c r="Y4498" s="124">
        <v>23954</v>
      </c>
      <c r="Z4498" s="123">
        <v>23097</v>
      </c>
      <c r="AA4498" s="124">
        <v>27003</v>
      </c>
      <c r="AB4498" s="123">
        <v>24748</v>
      </c>
      <c r="AC4498" s="124">
        <v>25064</v>
      </c>
      <c r="AD4498" s="123">
        <v>25742</v>
      </c>
      <c r="AE4498" s="125">
        <v>24395</v>
      </c>
      <c r="AF4498" s="126">
        <v>24577</v>
      </c>
    </row>
    <row r="4499" spans="2:32">
      <c r="B4499" s="127">
        <v>4461</v>
      </c>
      <c r="C4499" s="128">
        <v>4461</v>
      </c>
      <c r="D4499" s="129">
        <v>186</v>
      </c>
      <c r="E4499" s="130">
        <v>7</v>
      </c>
      <c r="F4499" s="131">
        <v>5</v>
      </c>
      <c r="G4499" s="132" t="s">
        <v>487</v>
      </c>
      <c r="H4499" s="133">
        <v>7</v>
      </c>
      <c r="I4499" s="128">
        <v>4</v>
      </c>
      <c r="J4499" s="129" t="s">
        <v>487</v>
      </c>
      <c r="K4499" s="134">
        <v>21</v>
      </c>
      <c r="L4499" s="108"/>
      <c r="M4499" s="81">
        <v>19188</v>
      </c>
      <c r="N4499" s="135">
        <v>17339</v>
      </c>
      <c r="O4499" s="136">
        <v>18911</v>
      </c>
      <c r="P4499" s="135">
        <v>21758</v>
      </c>
      <c r="Q4499" s="136">
        <v>19656</v>
      </c>
      <c r="R4499" s="135">
        <v>21670</v>
      </c>
      <c r="S4499" s="136">
        <v>20537</v>
      </c>
      <c r="T4499" s="135">
        <v>19874</v>
      </c>
      <c r="U4499" s="136">
        <v>20933</v>
      </c>
      <c r="V4499" s="135">
        <v>21885</v>
      </c>
      <c r="W4499" s="136">
        <v>22166</v>
      </c>
      <c r="X4499" s="135">
        <v>24765</v>
      </c>
      <c r="Y4499" s="136">
        <v>23828</v>
      </c>
      <c r="Z4499" s="135">
        <v>23392</v>
      </c>
      <c r="AA4499" s="136">
        <v>26559</v>
      </c>
      <c r="AB4499" s="135">
        <v>24752</v>
      </c>
      <c r="AC4499" s="136">
        <v>25054</v>
      </c>
      <c r="AD4499" s="135">
        <v>25909</v>
      </c>
      <c r="AE4499" s="137">
        <v>24722</v>
      </c>
      <c r="AF4499" s="138">
        <v>25048</v>
      </c>
    </row>
    <row r="4500" spans="2:32">
      <c r="B4500" s="114">
        <v>4462</v>
      </c>
      <c r="C4500" s="115">
        <v>4462</v>
      </c>
      <c r="D4500" s="116">
        <v>186</v>
      </c>
      <c r="E4500" s="117">
        <v>7</v>
      </c>
      <c r="F4500" s="118">
        <v>5</v>
      </c>
      <c r="G4500" s="119" t="s">
        <v>487</v>
      </c>
      <c r="H4500" s="120">
        <v>7</v>
      </c>
      <c r="I4500" s="115">
        <v>4</v>
      </c>
      <c r="J4500" s="116" t="s">
        <v>487</v>
      </c>
      <c r="K4500" s="121">
        <v>22</v>
      </c>
      <c r="L4500" s="108"/>
      <c r="M4500" s="122">
        <v>18248</v>
      </c>
      <c r="N4500" s="123">
        <v>16770</v>
      </c>
      <c r="O4500" s="124">
        <v>18297</v>
      </c>
      <c r="P4500" s="123">
        <v>20728</v>
      </c>
      <c r="Q4500" s="124">
        <v>18894</v>
      </c>
      <c r="R4500" s="123">
        <v>20773</v>
      </c>
      <c r="S4500" s="124">
        <v>19957</v>
      </c>
      <c r="T4500" s="123">
        <v>19439</v>
      </c>
      <c r="U4500" s="124">
        <v>20483</v>
      </c>
      <c r="V4500" s="123">
        <v>21277</v>
      </c>
      <c r="W4500" s="124">
        <v>21703</v>
      </c>
      <c r="X4500" s="123">
        <v>24150</v>
      </c>
      <c r="Y4500" s="124">
        <v>23564</v>
      </c>
      <c r="Z4500" s="123">
        <v>23116</v>
      </c>
      <c r="AA4500" s="124">
        <v>25800</v>
      </c>
      <c r="AB4500" s="123">
        <v>24385</v>
      </c>
      <c r="AC4500" s="124">
        <v>24878</v>
      </c>
      <c r="AD4500" s="123">
        <v>25790</v>
      </c>
      <c r="AE4500" s="125">
        <v>24701</v>
      </c>
      <c r="AF4500" s="126">
        <v>24882</v>
      </c>
    </row>
    <row r="4501" spans="2:32">
      <c r="B4501" s="127">
        <v>4463</v>
      </c>
      <c r="C4501" s="128">
        <v>4463</v>
      </c>
      <c r="D4501" s="129">
        <v>186</v>
      </c>
      <c r="E4501" s="130">
        <v>7</v>
      </c>
      <c r="F4501" s="131">
        <v>5</v>
      </c>
      <c r="G4501" s="132" t="s">
        <v>487</v>
      </c>
      <c r="H4501" s="133">
        <v>7</v>
      </c>
      <c r="I4501" s="128">
        <v>4</v>
      </c>
      <c r="J4501" s="129" t="s">
        <v>487</v>
      </c>
      <c r="K4501" s="134">
        <v>23</v>
      </c>
      <c r="L4501" s="108"/>
      <c r="M4501" s="81">
        <v>16808</v>
      </c>
      <c r="N4501" s="135">
        <v>15805</v>
      </c>
      <c r="O4501" s="136">
        <v>17191</v>
      </c>
      <c r="P4501" s="135">
        <v>19206</v>
      </c>
      <c r="Q4501" s="136">
        <v>17506</v>
      </c>
      <c r="R4501" s="135">
        <v>19287</v>
      </c>
      <c r="S4501" s="136">
        <v>18899</v>
      </c>
      <c r="T4501" s="135">
        <v>18467</v>
      </c>
      <c r="U4501" s="136">
        <v>19391</v>
      </c>
      <c r="V4501" s="135">
        <v>19948</v>
      </c>
      <c r="W4501" s="136">
        <v>20474</v>
      </c>
      <c r="X4501" s="135">
        <v>22737</v>
      </c>
      <c r="Y4501" s="136">
        <v>22586</v>
      </c>
      <c r="Z4501" s="135">
        <v>22028</v>
      </c>
      <c r="AA4501" s="136">
        <v>24214</v>
      </c>
      <c r="AB4501" s="135">
        <v>23136</v>
      </c>
      <c r="AC4501" s="136">
        <v>23730</v>
      </c>
      <c r="AD4501" s="135">
        <v>24847</v>
      </c>
      <c r="AE4501" s="137">
        <v>23852</v>
      </c>
      <c r="AF4501" s="138">
        <v>23820</v>
      </c>
    </row>
    <row r="4502" spans="2:32">
      <c r="B4502" s="114">
        <v>4464</v>
      </c>
      <c r="C4502" s="115">
        <v>4464</v>
      </c>
      <c r="D4502" s="116">
        <v>186</v>
      </c>
      <c r="E4502" s="117">
        <v>7</v>
      </c>
      <c r="F4502" s="118">
        <v>5</v>
      </c>
      <c r="G4502" s="119" t="s">
        <v>487</v>
      </c>
      <c r="H4502" s="120">
        <v>7</v>
      </c>
      <c r="I4502" s="115">
        <v>4</v>
      </c>
      <c r="J4502" s="116" t="s">
        <v>487</v>
      </c>
      <c r="K4502" s="121">
        <v>24</v>
      </c>
      <c r="L4502" s="108"/>
      <c r="M4502" s="122">
        <v>15497</v>
      </c>
      <c r="N4502" s="123">
        <v>14805</v>
      </c>
      <c r="O4502" s="124">
        <v>16046</v>
      </c>
      <c r="P4502" s="123">
        <v>17702</v>
      </c>
      <c r="Q4502" s="124">
        <v>16342</v>
      </c>
      <c r="R4502" s="123">
        <v>17865</v>
      </c>
      <c r="S4502" s="124">
        <v>17740</v>
      </c>
      <c r="T4502" s="123">
        <v>17379</v>
      </c>
      <c r="U4502" s="124">
        <v>18202</v>
      </c>
      <c r="V4502" s="123">
        <v>18772</v>
      </c>
      <c r="W4502" s="124">
        <v>19286</v>
      </c>
      <c r="X4502" s="123">
        <v>21314</v>
      </c>
      <c r="Y4502" s="124">
        <v>21452</v>
      </c>
      <c r="Z4502" s="123">
        <v>20820</v>
      </c>
      <c r="AA4502" s="124">
        <v>22613</v>
      </c>
      <c r="AB4502" s="123">
        <v>21984</v>
      </c>
      <c r="AC4502" s="124">
        <v>22528</v>
      </c>
      <c r="AD4502" s="123">
        <v>23732</v>
      </c>
      <c r="AE4502" s="125">
        <v>22746</v>
      </c>
      <c r="AF4502" s="126">
        <v>22604</v>
      </c>
    </row>
    <row r="4503" spans="2:32">
      <c r="B4503" s="127">
        <v>4465</v>
      </c>
      <c r="C4503" s="128">
        <v>4465</v>
      </c>
      <c r="D4503" s="129">
        <v>187</v>
      </c>
      <c r="E4503" s="130">
        <v>7</v>
      </c>
      <c r="F4503" s="131">
        <v>6</v>
      </c>
      <c r="G4503" s="132" t="s">
        <v>487</v>
      </c>
      <c r="H4503" s="133">
        <v>7</v>
      </c>
      <c r="I4503" s="128">
        <v>5</v>
      </c>
      <c r="J4503" s="129" t="s">
        <v>487</v>
      </c>
      <c r="K4503" s="134">
        <v>1</v>
      </c>
      <c r="L4503" s="108"/>
      <c r="M4503" s="81">
        <v>14602</v>
      </c>
      <c r="N4503" s="135">
        <v>14912</v>
      </c>
      <c r="O4503" s="136">
        <v>15538</v>
      </c>
      <c r="P4503" s="135">
        <v>16379</v>
      </c>
      <c r="Q4503" s="136">
        <v>15694</v>
      </c>
      <c r="R4503" s="135">
        <v>16853</v>
      </c>
      <c r="S4503" s="136">
        <v>16687</v>
      </c>
      <c r="T4503" s="135">
        <v>17091</v>
      </c>
      <c r="U4503" s="136">
        <v>17556</v>
      </c>
      <c r="V4503" s="135">
        <v>18207</v>
      </c>
      <c r="W4503" s="136">
        <v>18795</v>
      </c>
      <c r="X4503" s="135">
        <v>20298</v>
      </c>
      <c r="Y4503" s="136">
        <v>20083</v>
      </c>
      <c r="Z4503" s="135">
        <v>20055</v>
      </c>
      <c r="AA4503" s="136">
        <v>21784</v>
      </c>
      <c r="AB4503" s="135">
        <v>21519</v>
      </c>
      <c r="AC4503" s="136">
        <v>22063</v>
      </c>
      <c r="AD4503" s="135">
        <v>22194</v>
      </c>
      <c r="AE4503" s="137">
        <v>21602</v>
      </c>
      <c r="AF4503" s="138">
        <v>21768</v>
      </c>
    </row>
    <row r="4504" spans="2:32">
      <c r="B4504" s="114">
        <v>4466</v>
      </c>
      <c r="C4504" s="115">
        <v>4466</v>
      </c>
      <c r="D4504" s="116">
        <v>187</v>
      </c>
      <c r="E4504" s="117">
        <v>7</v>
      </c>
      <c r="F4504" s="118">
        <v>6</v>
      </c>
      <c r="G4504" s="119" t="s">
        <v>487</v>
      </c>
      <c r="H4504" s="120">
        <v>7</v>
      </c>
      <c r="I4504" s="115">
        <v>5</v>
      </c>
      <c r="J4504" s="116" t="s">
        <v>487</v>
      </c>
      <c r="K4504" s="121">
        <v>2</v>
      </c>
      <c r="L4504" s="108"/>
      <c r="M4504" s="122">
        <v>14021</v>
      </c>
      <c r="N4504" s="123">
        <v>14271</v>
      </c>
      <c r="O4504" s="124">
        <v>14973</v>
      </c>
      <c r="P4504" s="123">
        <v>15754</v>
      </c>
      <c r="Q4504" s="124">
        <v>15205</v>
      </c>
      <c r="R4504" s="123">
        <v>16175</v>
      </c>
      <c r="S4504" s="124">
        <v>16056</v>
      </c>
      <c r="T4504" s="123">
        <v>16362</v>
      </c>
      <c r="U4504" s="124">
        <v>16892</v>
      </c>
      <c r="V4504" s="123">
        <v>17625</v>
      </c>
      <c r="W4504" s="124">
        <v>18210</v>
      </c>
      <c r="X4504" s="123">
        <v>19478</v>
      </c>
      <c r="Y4504" s="124">
        <v>19313</v>
      </c>
      <c r="Z4504" s="123">
        <v>19296</v>
      </c>
      <c r="AA4504" s="124">
        <v>20944</v>
      </c>
      <c r="AB4504" s="123">
        <v>20810</v>
      </c>
      <c r="AC4504" s="124">
        <v>21359</v>
      </c>
      <c r="AD4504" s="123">
        <v>21343</v>
      </c>
      <c r="AE4504" s="125">
        <v>20688</v>
      </c>
      <c r="AF4504" s="126">
        <v>20954</v>
      </c>
    </row>
    <row r="4505" spans="2:32">
      <c r="B4505" s="127">
        <v>4467</v>
      </c>
      <c r="C4505" s="128">
        <v>4467</v>
      </c>
      <c r="D4505" s="129">
        <v>187</v>
      </c>
      <c r="E4505" s="130">
        <v>7</v>
      </c>
      <c r="F4505" s="131">
        <v>6</v>
      </c>
      <c r="G4505" s="132" t="s">
        <v>487</v>
      </c>
      <c r="H4505" s="133">
        <v>7</v>
      </c>
      <c r="I4505" s="128">
        <v>5</v>
      </c>
      <c r="J4505" s="129" t="s">
        <v>487</v>
      </c>
      <c r="K4505" s="134">
        <v>3</v>
      </c>
      <c r="L4505" s="108"/>
      <c r="M4505" s="81">
        <v>13631</v>
      </c>
      <c r="N4505" s="135">
        <v>13831</v>
      </c>
      <c r="O4505" s="136">
        <v>14662</v>
      </c>
      <c r="P4505" s="135">
        <v>15361</v>
      </c>
      <c r="Q4505" s="136">
        <v>14860</v>
      </c>
      <c r="R4505" s="135">
        <v>15701</v>
      </c>
      <c r="S4505" s="136">
        <v>15620</v>
      </c>
      <c r="T4505" s="135">
        <v>15860</v>
      </c>
      <c r="U4505" s="136">
        <v>16532</v>
      </c>
      <c r="V4505" s="135">
        <v>17177</v>
      </c>
      <c r="W4505" s="136">
        <v>17780</v>
      </c>
      <c r="X4505" s="135">
        <v>18845</v>
      </c>
      <c r="Y4505" s="136">
        <v>18714</v>
      </c>
      <c r="Z4505" s="135">
        <v>18832</v>
      </c>
      <c r="AA4505" s="136">
        <v>20313</v>
      </c>
      <c r="AB4505" s="135">
        <v>20214</v>
      </c>
      <c r="AC4505" s="136">
        <v>20779</v>
      </c>
      <c r="AD4505" s="135">
        <v>20664</v>
      </c>
      <c r="AE4505" s="137">
        <v>19998</v>
      </c>
      <c r="AF4505" s="138">
        <v>20425</v>
      </c>
    </row>
    <row r="4506" spans="2:32">
      <c r="B4506" s="114">
        <v>4468</v>
      </c>
      <c r="C4506" s="115">
        <v>4468</v>
      </c>
      <c r="D4506" s="116">
        <v>187</v>
      </c>
      <c r="E4506" s="117">
        <v>7</v>
      </c>
      <c r="F4506" s="118">
        <v>6</v>
      </c>
      <c r="G4506" s="119" t="s">
        <v>487</v>
      </c>
      <c r="H4506" s="120">
        <v>7</v>
      </c>
      <c r="I4506" s="115">
        <v>5</v>
      </c>
      <c r="J4506" s="116" t="s">
        <v>487</v>
      </c>
      <c r="K4506" s="121">
        <v>4</v>
      </c>
      <c r="L4506" s="108"/>
      <c r="M4506" s="122">
        <v>13460</v>
      </c>
      <c r="N4506" s="123">
        <v>13551</v>
      </c>
      <c r="O4506" s="124">
        <v>14590</v>
      </c>
      <c r="P4506" s="123">
        <v>15179</v>
      </c>
      <c r="Q4506" s="124">
        <v>14731</v>
      </c>
      <c r="R4506" s="123">
        <v>15424</v>
      </c>
      <c r="S4506" s="124">
        <v>15287</v>
      </c>
      <c r="T4506" s="123">
        <v>15409</v>
      </c>
      <c r="U4506" s="124">
        <v>16271</v>
      </c>
      <c r="V4506" s="123">
        <v>16813</v>
      </c>
      <c r="W4506" s="124">
        <v>17358</v>
      </c>
      <c r="X4506" s="123">
        <v>18213</v>
      </c>
      <c r="Y4506" s="124">
        <v>18030</v>
      </c>
      <c r="Z4506" s="123">
        <v>18337</v>
      </c>
      <c r="AA4506" s="124">
        <v>19621</v>
      </c>
      <c r="AB4506" s="123">
        <v>19536</v>
      </c>
      <c r="AC4506" s="124">
        <v>20052</v>
      </c>
      <c r="AD4506" s="123">
        <v>19786</v>
      </c>
      <c r="AE4506" s="125">
        <v>19115</v>
      </c>
      <c r="AF4506" s="126">
        <v>19790</v>
      </c>
    </row>
    <row r="4507" spans="2:32">
      <c r="B4507" s="127">
        <v>4469</v>
      </c>
      <c r="C4507" s="128">
        <v>4469</v>
      </c>
      <c r="D4507" s="129">
        <v>187</v>
      </c>
      <c r="E4507" s="130">
        <v>7</v>
      </c>
      <c r="F4507" s="131">
        <v>6</v>
      </c>
      <c r="G4507" s="132" t="s">
        <v>487</v>
      </c>
      <c r="H4507" s="133">
        <v>7</v>
      </c>
      <c r="I4507" s="128">
        <v>5</v>
      </c>
      <c r="J4507" s="129" t="s">
        <v>487</v>
      </c>
      <c r="K4507" s="134">
        <v>5</v>
      </c>
      <c r="L4507" s="108"/>
      <c r="M4507" s="81">
        <v>13319</v>
      </c>
      <c r="N4507" s="135">
        <v>13319</v>
      </c>
      <c r="O4507" s="136">
        <v>14784</v>
      </c>
      <c r="P4507" s="135">
        <v>15342</v>
      </c>
      <c r="Q4507" s="136">
        <v>14845</v>
      </c>
      <c r="R4507" s="135">
        <v>15148</v>
      </c>
      <c r="S4507" s="136">
        <v>14969</v>
      </c>
      <c r="T4507" s="135">
        <v>15006</v>
      </c>
      <c r="U4507" s="136">
        <v>16265</v>
      </c>
      <c r="V4507" s="135">
        <v>16670</v>
      </c>
      <c r="W4507" s="136">
        <v>17125</v>
      </c>
      <c r="X4507" s="135">
        <v>17520</v>
      </c>
      <c r="Y4507" s="136">
        <v>17282</v>
      </c>
      <c r="Z4507" s="135">
        <v>18063</v>
      </c>
      <c r="AA4507" s="136">
        <v>19164</v>
      </c>
      <c r="AB4507" s="135">
        <v>18996</v>
      </c>
      <c r="AC4507" s="136">
        <v>19495</v>
      </c>
      <c r="AD4507" s="135">
        <v>18808</v>
      </c>
      <c r="AE4507" s="137">
        <v>18286</v>
      </c>
      <c r="AF4507" s="138">
        <v>19362</v>
      </c>
    </row>
    <row r="4508" spans="2:32">
      <c r="B4508" s="114">
        <v>4470</v>
      </c>
      <c r="C4508" s="115">
        <v>4470</v>
      </c>
      <c r="D4508" s="116">
        <v>187</v>
      </c>
      <c r="E4508" s="117">
        <v>7</v>
      </c>
      <c r="F4508" s="118">
        <v>6</v>
      </c>
      <c r="G4508" s="119" t="s">
        <v>487</v>
      </c>
      <c r="H4508" s="120">
        <v>7</v>
      </c>
      <c r="I4508" s="115">
        <v>5</v>
      </c>
      <c r="J4508" s="116" t="s">
        <v>487</v>
      </c>
      <c r="K4508" s="121">
        <v>6</v>
      </c>
      <c r="L4508" s="108"/>
      <c r="M4508" s="122">
        <v>13733</v>
      </c>
      <c r="N4508" s="123">
        <v>13175</v>
      </c>
      <c r="O4508" s="124">
        <v>15607</v>
      </c>
      <c r="P4508" s="123">
        <v>16134</v>
      </c>
      <c r="Q4508" s="124">
        <v>15530</v>
      </c>
      <c r="R4508" s="123">
        <v>15434</v>
      </c>
      <c r="S4508" s="124">
        <v>14961</v>
      </c>
      <c r="T4508" s="123">
        <v>14683</v>
      </c>
      <c r="U4508" s="124">
        <v>16858</v>
      </c>
      <c r="V4508" s="123">
        <v>17107</v>
      </c>
      <c r="W4508" s="124">
        <v>17334</v>
      </c>
      <c r="X4508" s="123">
        <v>17332</v>
      </c>
      <c r="Y4508" s="124">
        <v>16833</v>
      </c>
      <c r="Z4508" s="123">
        <v>18369</v>
      </c>
      <c r="AA4508" s="124">
        <v>19316</v>
      </c>
      <c r="AB4508" s="123">
        <v>19056</v>
      </c>
      <c r="AC4508" s="124">
        <v>19380</v>
      </c>
      <c r="AD4508" s="123">
        <v>18131</v>
      </c>
      <c r="AE4508" s="125">
        <v>17492</v>
      </c>
      <c r="AF4508" s="126">
        <v>19533</v>
      </c>
    </row>
    <row r="4509" spans="2:32">
      <c r="B4509" s="127">
        <v>4471</v>
      </c>
      <c r="C4509" s="128">
        <v>4471</v>
      </c>
      <c r="D4509" s="129">
        <v>187</v>
      </c>
      <c r="E4509" s="130">
        <v>7</v>
      </c>
      <c r="F4509" s="131">
        <v>6</v>
      </c>
      <c r="G4509" s="132" t="s">
        <v>487</v>
      </c>
      <c r="H4509" s="133">
        <v>7</v>
      </c>
      <c r="I4509" s="128">
        <v>5</v>
      </c>
      <c r="J4509" s="129" t="s">
        <v>487</v>
      </c>
      <c r="K4509" s="134">
        <v>7</v>
      </c>
      <c r="L4509" s="108"/>
      <c r="M4509" s="81">
        <v>14327</v>
      </c>
      <c r="N4509" s="135">
        <v>13346</v>
      </c>
      <c r="O4509" s="136">
        <v>16832</v>
      </c>
      <c r="P4509" s="135">
        <v>16974</v>
      </c>
      <c r="Q4509" s="136">
        <v>16507</v>
      </c>
      <c r="R4509" s="135">
        <v>15943</v>
      </c>
      <c r="S4509" s="136">
        <v>15255</v>
      </c>
      <c r="T4509" s="135">
        <v>14735</v>
      </c>
      <c r="U4509" s="136">
        <v>17878</v>
      </c>
      <c r="V4509" s="135">
        <v>17843</v>
      </c>
      <c r="W4509" s="136">
        <v>17930</v>
      </c>
      <c r="X4509" s="135">
        <v>17462</v>
      </c>
      <c r="Y4509" s="136">
        <v>16787</v>
      </c>
      <c r="Z4509" s="135">
        <v>19187</v>
      </c>
      <c r="AA4509" s="136">
        <v>19593</v>
      </c>
      <c r="AB4509" s="135">
        <v>19525</v>
      </c>
      <c r="AC4509" s="136">
        <v>19691</v>
      </c>
      <c r="AD4509" s="135">
        <v>17924</v>
      </c>
      <c r="AE4509" s="137">
        <v>17115</v>
      </c>
      <c r="AF4509" s="138">
        <v>20295</v>
      </c>
    </row>
    <row r="4510" spans="2:32">
      <c r="B4510" s="114">
        <v>4472</v>
      </c>
      <c r="C4510" s="115">
        <v>4472</v>
      </c>
      <c r="D4510" s="116">
        <v>187</v>
      </c>
      <c r="E4510" s="117">
        <v>7</v>
      </c>
      <c r="F4510" s="118">
        <v>6</v>
      </c>
      <c r="G4510" s="119" t="s">
        <v>487</v>
      </c>
      <c r="H4510" s="120">
        <v>7</v>
      </c>
      <c r="I4510" s="115">
        <v>5</v>
      </c>
      <c r="J4510" s="116" t="s">
        <v>487</v>
      </c>
      <c r="K4510" s="121">
        <v>8</v>
      </c>
      <c r="L4510" s="108"/>
      <c r="M4510" s="122">
        <v>14986</v>
      </c>
      <c r="N4510" s="123">
        <v>14265</v>
      </c>
      <c r="O4510" s="124">
        <v>18081</v>
      </c>
      <c r="P4510" s="123">
        <v>17544</v>
      </c>
      <c r="Q4510" s="124">
        <v>17183</v>
      </c>
      <c r="R4510" s="123">
        <v>16575</v>
      </c>
      <c r="S4510" s="124">
        <v>16065</v>
      </c>
      <c r="T4510" s="123">
        <v>15632</v>
      </c>
      <c r="U4510" s="124">
        <v>19130</v>
      </c>
      <c r="V4510" s="123">
        <v>18424</v>
      </c>
      <c r="W4510" s="124">
        <v>18643</v>
      </c>
      <c r="X4510" s="123">
        <v>17998</v>
      </c>
      <c r="Y4510" s="124">
        <v>17429</v>
      </c>
      <c r="Z4510" s="123">
        <v>20355</v>
      </c>
      <c r="AA4510" s="124">
        <v>19911</v>
      </c>
      <c r="AB4510" s="123">
        <v>19952</v>
      </c>
      <c r="AC4510" s="124">
        <v>20289</v>
      </c>
      <c r="AD4510" s="123">
        <v>18530</v>
      </c>
      <c r="AE4510" s="125">
        <v>17851</v>
      </c>
      <c r="AF4510" s="126">
        <v>21481</v>
      </c>
    </row>
    <row r="4511" spans="2:32">
      <c r="B4511" s="127">
        <v>4473</v>
      </c>
      <c r="C4511" s="128">
        <v>4473</v>
      </c>
      <c r="D4511" s="129">
        <v>187</v>
      </c>
      <c r="E4511" s="130">
        <v>7</v>
      </c>
      <c r="F4511" s="131">
        <v>6</v>
      </c>
      <c r="G4511" s="132" t="s">
        <v>487</v>
      </c>
      <c r="H4511" s="133">
        <v>7</v>
      </c>
      <c r="I4511" s="128">
        <v>5</v>
      </c>
      <c r="J4511" s="129" t="s">
        <v>487</v>
      </c>
      <c r="K4511" s="134">
        <v>9</v>
      </c>
      <c r="L4511" s="108"/>
      <c r="M4511" s="81">
        <v>15818</v>
      </c>
      <c r="N4511" s="135">
        <v>15311</v>
      </c>
      <c r="O4511" s="136">
        <v>19071</v>
      </c>
      <c r="P4511" s="135">
        <v>17927</v>
      </c>
      <c r="Q4511" s="136">
        <v>17569</v>
      </c>
      <c r="R4511" s="135">
        <v>17460</v>
      </c>
      <c r="S4511" s="136">
        <v>16949</v>
      </c>
      <c r="T4511" s="135">
        <v>16663</v>
      </c>
      <c r="U4511" s="136">
        <v>20148</v>
      </c>
      <c r="V4511" s="135">
        <v>18789</v>
      </c>
      <c r="W4511" s="136">
        <v>19252</v>
      </c>
      <c r="X4511" s="135">
        <v>18901</v>
      </c>
      <c r="Y4511" s="136">
        <v>18253</v>
      </c>
      <c r="Z4511" s="135">
        <v>21297</v>
      </c>
      <c r="AA4511" s="136">
        <v>20206</v>
      </c>
      <c r="AB4511" s="135">
        <v>20261</v>
      </c>
      <c r="AC4511" s="136">
        <v>20923</v>
      </c>
      <c r="AD4511" s="135">
        <v>19337</v>
      </c>
      <c r="AE4511" s="137">
        <v>18841</v>
      </c>
      <c r="AF4511" s="138">
        <v>22415</v>
      </c>
    </row>
    <row r="4512" spans="2:32">
      <c r="B4512" s="114">
        <v>4474</v>
      </c>
      <c r="C4512" s="115">
        <v>4474</v>
      </c>
      <c r="D4512" s="116">
        <v>187</v>
      </c>
      <c r="E4512" s="117">
        <v>7</v>
      </c>
      <c r="F4512" s="118">
        <v>6</v>
      </c>
      <c r="G4512" s="119" t="s">
        <v>487</v>
      </c>
      <c r="H4512" s="120">
        <v>7</v>
      </c>
      <c r="I4512" s="115">
        <v>5</v>
      </c>
      <c r="J4512" s="116" t="s">
        <v>487</v>
      </c>
      <c r="K4512" s="121">
        <v>10</v>
      </c>
      <c r="L4512" s="108"/>
      <c r="M4512" s="122">
        <v>16487</v>
      </c>
      <c r="N4512" s="123">
        <v>16100</v>
      </c>
      <c r="O4512" s="124">
        <v>19898</v>
      </c>
      <c r="P4512" s="123">
        <v>18367</v>
      </c>
      <c r="Q4512" s="124">
        <v>17930</v>
      </c>
      <c r="R4512" s="123">
        <v>18171</v>
      </c>
      <c r="S4512" s="124">
        <v>17568</v>
      </c>
      <c r="T4512" s="123">
        <v>17554</v>
      </c>
      <c r="U4512" s="124">
        <v>21007</v>
      </c>
      <c r="V4512" s="123">
        <v>19257</v>
      </c>
      <c r="W4512" s="124">
        <v>19830</v>
      </c>
      <c r="X4512" s="123">
        <v>19729</v>
      </c>
      <c r="Y4512" s="124">
        <v>18988</v>
      </c>
      <c r="Z4512" s="123">
        <v>22222</v>
      </c>
      <c r="AA4512" s="124">
        <v>20845</v>
      </c>
      <c r="AB4512" s="123">
        <v>20818</v>
      </c>
      <c r="AC4512" s="124">
        <v>21602</v>
      </c>
      <c r="AD4512" s="123">
        <v>20142</v>
      </c>
      <c r="AE4512" s="125">
        <v>19872</v>
      </c>
      <c r="AF4512" s="126">
        <v>23400</v>
      </c>
    </row>
    <row r="4513" spans="2:32">
      <c r="B4513" s="127">
        <v>4475</v>
      </c>
      <c r="C4513" s="128">
        <v>4475</v>
      </c>
      <c r="D4513" s="129">
        <v>187</v>
      </c>
      <c r="E4513" s="130">
        <v>7</v>
      </c>
      <c r="F4513" s="131">
        <v>6</v>
      </c>
      <c r="G4513" s="132" t="s">
        <v>487</v>
      </c>
      <c r="H4513" s="133">
        <v>7</v>
      </c>
      <c r="I4513" s="128">
        <v>5</v>
      </c>
      <c r="J4513" s="129" t="s">
        <v>487</v>
      </c>
      <c r="K4513" s="134">
        <v>11</v>
      </c>
      <c r="L4513" s="108"/>
      <c r="M4513" s="81">
        <v>17053</v>
      </c>
      <c r="N4513" s="135">
        <v>16724</v>
      </c>
      <c r="O4513" s="136">
        <v>20541</v>
      </c>
      <c r="P4513" s="135">
        <v>18693</v>
      </c>
      <c r="Q4513" s="136">
        <v>18233</v>
      </c>
      <c r="R4513" s="135">
        <v>18808</v>
      </c>
      <c r="S4513" s="136">
        <v>18093</v>
      </c>
      <c r="T4513" s="135">
        <v>18285</v>
      </c>
      <c r="U4513" s="136">
        <v>21775</v>
      </c>
      <c r="V4513" s="135">
        <v>19667</v>
      </c>
      <c r="W4513" s="136">
        <v>20382</v>
      </c>
      <c r="X4513" s="135">
        <v>20481</v>
      </c>
      <c r="Y4513" s="136">
        <v>19631</v>
      </c>
      <c r="Z4513" s="135">
        <v>23075</v>
      </c>
      <c r="AA4513" s="136">
        <v>21399</v>
      </c>
      <c r="AB4513" s="135">
        <v>21330</v>
      </c>
      <c r="AC4513" s="136">
        <v>22262</v>
      </c>
      <c r="AD4513" s="135">
        <v>20852</v>
      </c>
      <c r="AE4513" s="137">
        <v>20744</v>
      </c>
      <c r="AF4513" s="138">
        <v>24308</v>
      </c>
    </row>
    <row r="4514" spans="2:32">
      <c r="B4514" s="114">
        <v>4476</v>
      </c>
      <c r="C4514" s="115">
        <v>4476</v>
      </c>
      <c r="D4514" s="116">
        <v>187</v>
      </c>
      <c r="E4514" s="117">
        <v>7</v>
      </c>
      <c r="F4514" s="118">
        <v>6</v>
      </c>
      <c r="G4514" s="119" t="s">
        <v>487</v>
      </c>
      <c r="H4514" s="120">
        <v>7</v>
      </c>
      <c r="I4514" s="115">
        <v>5</v>
      </c>
      <c r="J4514" s="116" t="s">
        <v>487</v>
      </c>
      <c r="K4514" s="121">
        <v>12</v>
      </c>
      <c r="L4514" s="108"/>
      <c r="M4514" s="122">
        <v>17503</v>
      </c>
      <c r="N4514" s="123">
        <v>17218</v>
      </c>
      <c r="O4514" s="124">
        <v>21070</v>
      </c>
      <c r="P4514" s="123">
        <v>19053</v>
      </c>
      <c r="Q4514" s="124">
        <v>18675</v>
      </c>
      <c r="R4514" s="123">
        <v>19306</v>
      </c>
      <c r="S4514" s="124">
        <v>18451</v>
      </c>
      <c r="T4514" s="123">
        <v>18838</v>
      </c>
      <c r="U4514" s="124">
        <v>22390</v>
      </c>
      <c r="V4514" s="123">
        <v>20219</v>
      </c>
      <c r="W4514" s="124">
        <v>20816</v>
      </c>
      <c r="X4514" s="123">
        <v>21062</v>
      </c>
      <c r="Y4514" s="124">
        <v>20045</v>
      </c>
      <c r="Z4514" s="123">
        <v>23739</v>
      </c>
      <c r="AA4514" s="124">
        <v>21870</v>
      </c>
      <c r="AB4514" s="123">
        <v>21978</v>
      </c>
      <c r="AC4514" s="124">
        <v>22773</v>
      </c>
      <c r="AD4514" s="123">
        <v>21287</v>
      </c>
      <c r="AE4514" s="125">
        <v>21374</v>
      </c>
      <c r="AF4514" s="126">
        <v>24993</v>
      </c>
    </row>
    <row r="4515" spans="2:32">
      <c r="B4515" s="127">
        <v>4477</v>
      </c>
      <c r="C4515" s="128">
        <v>4477</v>
      </c>
      <c r="D4515" s="129">
        <v>187</v>
      </c>
      <c r="E4515" s="130">
        <v>7</v>
      </c>
      <c r="F4515" s="131">
        <v>6</v>
      </c>
      <c r="G4515" s="132" t="s">
        <v>487</v>
      </c>
      <c r="H4515" s="133">
        <v>7</v>
      </c>
      <c r="I4515" s="128">
        <v>5</v>
      </c>
      <c r="J4515" s="129" t="s">
        <v>487</v>
      </c>
      <c r="K4515" s="134">
        <v>13</v>
      </c>
      <c r="L4515" s="108"/>
      <c r="M4515" s="81">
        <v>17711</v>
      </c>
      <c r="N4515" s="135">
        <v>17414</v>
      </c>
      <c r="O4515" s="136">
        <v>21496</v>
      </c>
      <c r="P4515" s="135">
        <v>19296</v>
      </c>
      <c r="Q4515" s="136">
        <v>18919</v>
      </c>
      <c r="R4515" s="135">
        <v>19548</v>
      </c>
      <c r="S4515" s="136">
        <v>18641</v>
      </c>
      <c r="T4515" s="135">
        <v>19051</v>
      </c>
      <c r="U4515" s="136">
        <v>22949</v>
      </c>
      <c r="V4515" s="135">
        <v>20482</v>
      </c>
      <c r="W4515" s="136">
        <v>21140</v>
      </c>
      <c r="X4515" s="135">
        <v>21346</v>
      </c>
      <c r="Y4515" s="136">
        <v>20265</v>
      </c>
      <c r="Z4515" s="135">
        <v>24302</v>
      </c>
      <c r="AA4515" s="136">
        <v>22157</v>
      </c>
      <c r="AB4515" s="135">
        <v>22265</v>
      </c>
      <c r="AC4515" s="136">
        <v>23117</v>
      </c>
      <c r="AD4515" s="135">
        <v>21518</v>
      </c>
      <c r="AE4515" s="137">
        <v>21610</v>
      </c>
      <c r="AF4515" s="138">
        <v>25559</v>
      </c>
    </row>
    <row r="4516" spans="2:32">
      <c r="B4516" s="114">
        <v>4478</v>
      </c>
      <c r="C4516" s="115">
        <v>4478</v>
      </c>
      <c r="D4516" s="116">
        <v>187</v>
      </c>
      <c r="E4516" s="117">
        <v>7</v>
      </c>
      <c r="F4516" s="118">
        <v>6</v>
      </c>
      <c r="G4516" s="119" t="s">
        <v>487</v>
      </c>
      <c r="H4516" s="120">
        <v>7</v>
      </c>
      <c r="I4516" s="115">
        <v>5</v>
      </c>
      <c r="J4516" s="116" t="s">
        <v>487</v>
      </c>
      <c r="K4516" s="121">
        <v>14</v>
      </c>
      <c r="L4516" s="108"/>
      <c r="M4516" s="122">
        <v>17834</v>
      </c>
      <c r="N4516" s="123">
        <v>17503</v>
      </c>
      <c r="O4516" s="124">
        <v>21728</v>
      </c>
      <c r="P4516" s="123">
        <v>19208</v>
      </c>
      <c r="Q4516" s="124">
        <v>19112</v>
      </c>
      <c r="R4516" s="123">
        <v>19658</v>
      </c>
      <c r="S4516" s="124">
        <v>18723</v>
      </c>
      <c r="T4516" s="123">
        <v>19136</v>
      </c>
      <c r="U4516" s="124">
        <v>23362</v>
      </c>
      <c r="V4516" s="123">
        <v>20685</v>
      </c>
      <c r="W4516" s="124">
        <v>21361</v>
      </c>
      <c r="X4516" s="123">
        <v>21446</v>
      </c>
      <c r="Y4516" s="124">
        <v>20350</v>
      </c>
      <c r="Z4516" s="123">
        <v>24695</v>
      </c>
      <c r="AA4516" s="124">
        <v>22037</v>
      </c>
      <c r="AB4516" s="123">
        <v>22465</v>
      </c>
      <c r="AC4516" s="124">
        <v>23304</v>
      </c>
      <c r="AD4516" s="123">
        <v>21585</v>
      </c>
      <c r="AE4516" s="125">
        <v>21680</v>
      </c>
      <c r="AF4516" s="126">
        <v>25944</v>
      </c>
    </row>
    <row r="4517" spans="2:32">
      <c r="B4517" s="127">
        <v>4479</v>
      </c>
      <c r="C4517" s="128">
        <v>4479</v>
      </c>
      <c r="D4517" s="129">
        <v>187</v>
      </c>
      <c r="E4517" s="130">
        <v>7</v>
      </c>
      <c r="F4517" s="131">
        <v>6</v>
      </c>
      <c r="G4517" s="132" t="s">
        <v>487</v>
      </c>
      <c r="H4517" s="133">
        <v>7</v>
      </c>
      <c r="I4517" s="128">
        <v>5</v>
      </c>
      <c r="J4517" s="129" t="s">
        <v>487</v>
      </c>
      <c r="K4517" s="134">
        <v>15</v>
      </c>
      <c r="L4517" s="108"/>
      <c r="M4517" s="81">
        <v>18010</v>
      </c>
      <c r="N4517" s="135">
        <v>17640</v>
      </c>
      <c r="O4517" s="136">
        <v>22016</v>
      </c>
      <c r="P4517" s="135">
        <v>19347</v>
      </c>
      <c r="Q4517" s="136">
        <v>19250</v>
      </c>
      <c r="R4517" s="135">
        <v>19832</v>
      </c>
      <c r="S4517" s="136">
        <v>18817</v>
      </c>
      <c r="T4517" s="135">
        <v>19291</v>
      </c>
      <c r="U4517" s="136">
        <v>23809</v>
      </c>
      <c r="V4517" s="135">
        <v>20831</v>
      </c>
      <c r="W4517" s="136">
        <v>21575</v>
      </c>
      <c r="X4517" s="135">
        <v>21621</v>
      </c>
      <c r="Y4517" s="136">
        <v>20427</v>
      </c>
      <c r="Z4517" s="135">
        <v>25134</v>
      </c>
      <c r="AA4517" s="136">
        <v>22138</v>
      </c>
      <c r="AB4517" s="135">
        <v>22601</v>
      </c>
      <c r="AC4517" s="136">
        <v>23494</v>
      </c>
      <c r="AD4517" s="135">
        <v>21655</v>
      </c>
      <c r="AE4517" s="137">
        <v>21816</v>
      </c>
      <c r="AF4517" s="138">
        <v>26393</v>
      </c>
    </row>
    <row r="4518" spans="2:32">
      <c r="B4518" s="114">
        <v>4480</v>
      </c>
      <c r="C4518" s="115">
        <v>4480</v>
      </c>
      <c r="D4518" s="116">
        <v>187</v>
      </c>
      <c r="E4518" s="117">
        <v>7</v>
      </c>
      <c r="F4518" s="118">
        <v>6</v>
      </c>
      <c r="G4518" s="119" t="s">
        <v>487</v>
      </c>
      <c r="H4518" s="120">
        <v>7</v>
      </c>
      <c r="I4518" s="115">
        <v>5</v>
      </c>
      <c r="J4518" s="116" t="s">
        <v>487</v>
      </c>
      <c r="K4518" s="121">
        <v>16</v>
      </c>
      <c r="L4518" s="108"/>
      <c r="M4518" s="122">
        <v>18381</v>
      </c>
      <c r="N4518" s="123">
        <v>18095</v>
      </c>
      <c r="O4518" s="124">
        <v>22397</v>
      </c>
      <c r="P4518" s="123">
        <v>19914</v>
      </c>
      <c r="Q4518" s="124">
        <v>19654</v>
      </c>
      <c r="R4518" s="123">
        <v>20208</v>
      </c>
      <c r="S4518" s="124">
        <v>19161</v>
      </c>
      <c r="T4518" s="123">
        <v>19721</v>
      </c>
      <c r="U4518" s="124">
        <v>24288</v>
      </c>
      <c r="V4518" s="123">
        <v>21200</v>
      </c>
      <c r="W4518" s="124">
        <v>21797</v>
      </c>
      <c r="X4518" s="123">
        <v>21933</v>
      </c>
      <c r="Y4518" s="124">
        <v>20709</v>
      </c>
      <c r="Z4518" s="123">
        <v>25578</v>
      </c>
      <c r="AA4518" s="124">
        <v>22838</v>
      </c>
      <c r="AB4518" s="123">
        <v>22903</v>
      </c>
      <c r="AC4518" s="124">
        <v>23609</v>
      </c>
      <c r="AD4518" s="123">
        <v>21907</v>
      </c>
      <c r="AE4518" s="125">
        <v>22197</v>
      </c>
      <c r="AF4518" s="126">
        <v>26833</v>
      </c>
    </row>
    <row r="4519" spans="2:32">
      <c r="B4519" s="127">
        <v>4481</v>
      </c>
      <c r="C4519" s="128">
        <v>4481</v>
      </c>
      <c r="D4519" s="129">
        <v>187</v>
      </c>
      <c r="E4519" s="130">
        <v>7</v>
      </c>
      <c r="F4519" s="131">
        <v>6</v>
      </c>
      <c r="G4519" s="132" t="s">
        <v>487</v>
      </c>
      <c r="H4519" s="133">
        <v>7</v>
      </c>
      <c r="I4519" s="128">
        <v>5</v>
      </c>
      <c r="J4519" s="129" t="s">
        <v>487</v>
      </c>
      <c r="K4519" s="134">
        <v>17</v>
      </c>
      <c r="L4519" s="108"/>
      <c r="M4519" s="81">
        <v>18728</v>
      </c>
      <c r="N4519" s="135">
        <v>18667</v>
      </c>
      <c r="O4519" s="136">
        <v>22862</v>
      </c>
      <c r="P4519" s="135">
        <v>20252</v>
      </c>
      <c r="Q4519" s="136">
        <v>20062</v>
      </c>
      <c r="R4519" s="135">
        <v>20640</v>
      </c>
      <c r="S4519" s="136">
        <v>19619</v>
      </c>
      <c r="T4519" s="135">
        <v>20360</v>
      </c>
      <c r="U4519" s="136">
        <v>24913</v>
      </c>
      <c r="V4519" s="135">
        <v>21561</v>
      </c>
      <c r="W4519" s="136">
        <v>22353</v>
      </c>
      <c r="X4519" s="135">
        <v>22413</v>
      </c>
      <c r="Y4519" s="136">
        <v>21278</v>
      </c>
      <c r="Z4519" s="135">
        <v>26260</v>
      </c>
      <c r="AA4519" s="136">
        <v>23251</v>
      </c>
      <c r="AB4519" s="135">
        <v>23346</v>
      </c>
      <c r="AC4519" s="136">
        <v>24142</v>
      </c>
      <c r="AD4519" s="135">
        <v>22504</v>
      </c>
      <c r="AE4519" s="137">
        <v>22874</v>
      </c>
      <c r="AF4519" s="138">
        <v>27536</v>
      </c>
    </row>
    <row r="4520" spans="2:32">
      <c r="B4520" s="114">
        <v>4482</v>
      </c>
      <c r="C4520" s="115">
        <v>4482</v>
      </c>
      <c r="D4520" s="116">
        <v>187</v>
      </c>
      <c r="E4520" s="117">
        <v>7</v>
      </c>
      <c r="F4520" s="118">
        <v>6</v>
      </c>
      <c r="G4520" s="119" t="s">
        <v>487</v>
      </c>
      <c r="H4520" s="120">
        <v>7</v>
      </c>
      <c r="I4520" s="115">
        <v>5</v>
      </c>
      <c r="J4520" s="116" t="s">
        <v>487</v>
      </c>
      <c r="K4520" s="121">
        <v>18</v>
      </c>
      <c r="L4520" s="108"/>
      <c r="M4520" s="122">
        <v>18896</v>
      </c>
      <c r="N4520" s="123">
        <v>19055</v>
      </c>
      <c r="O4520" s="124">
        <v>22903</v>
      </c>
      <c r="P4520" s="123">
        <v>20291</v>
      </c>
      <c r="Q4520" s="124">
        <v>20302</v>
      </c>
      <c r="R4520" s="123">
        <v>20953</v>
      </c>
      <c r="S4520" s="124">
        <v>20167</v>
      </c>
      <c r="T4520" s="123">
        <v>20979</v>
      </c>
      <c r="U4520" s="124">
        <v>25321</v>
      </c>
      <c r="V4520" s="123">
        <v>21891</v>
      </c>
      <c r="W4520" s="124">
        <v>23171</v>
      </c>
      <c r="X4520" s="123">
        <v>23050</v>
      </c>
      <c r="Y4520" s="124">
        <v>22070</v>
      </c>
      <c r="Z4520" s="123">
        <v>26873</v>
      </c>
      <c r="AA4520" s="124">
        <v>23505</v>
      </c>
      <c r="AB4520" s="123">
        <v>23771</v>
      </c>
      <c r="AC4520" s="124">
        <v>25178</v>
      </c>
      <c r="AD4520" s="123">
        <v>23396</v>
      </c>
      <c r="AE4520" s="125">
        <v>23784</v>
      </c>
      <c r="AF4520" s="126">
        <v>28222</v>
      </c>
    </row>
    <row r="4521" spans="2:32">
      <c r="B4521" s="127">
        <v>4483</v>
      </c>
      <c r="C4521" s="128">
        <v>4483</v>
      </c>
      <c r="D4521" s="129">
        <v>187</v>
      </c>
      <c r="E4521" s="130">
        <v>7</v>
      </c>
      <c r="F4521" s="131">
        <v>6</v>
      </c>
      <c r="G4521" s="132" t="s">
        <v>487</v>
      </c>
      <c r="H4521" s="133">
        <v>7</v>
      </c>
      <c r="I4521" s="128">
        <v>5</v>
      </c>
      <c r="J4521" s="129" t="s">
        <v>487</v>
      </c>
      <c r="K4521" s="134">
        <v>19</v>
      </c>
      <c r="L4521" s="108"/>
      <c r="M4521" s="81">
        <v>18993</v>
      </c>
      <c r="N4521" s="135">
        <v>19278</v>
      </c>
      <c r="O4521" s="136">
        <v>22989</v>
      </c>
      <c r="P4521" s="135">
        <v>20698</v>
      </c>
      <c r="Q4521" s="136">
        <v>20454</v>
      </c>
      <c r="R4521" s="135">
        <v>21219</v>
      </c>
      <c r="S4521" s="136">
        <v>20255</v>
      </c>
      <c r="T4521" s="135">
        <v>21266</v>
      </c>
      <c r="U4521" s="136">
        <v>25343</v>
      </c>
      <c r="V4521" s="135">
        <v>22311</v>
      </c>
      <c r="W4521" s="136">
        <v>23548</v>
      </c>
      <c r="X4521" s="135">
        <v>23673</v>
      </c>
      <c r="Y4521" s="136">
        <v>22493</v>
      </c>
      <c r="Z4521" s="135">
        <v>27110</v>
      </c>
      <c r="AA4521" s="136">
        <v>24411</v>
      </c>
      <c r="AB4521" s="135">
        <v>24524</v>
      </c>
      <c r="AC4521" s="136">
        <v>25845</v>
      </c>
      <c r="AD4521" s="135">
        <v>23986</v>
      </c>
      <c r="AE4521" s="137">
        <v>24523</v>
      </c>
      <c r="AF4521" s="138">
        <v>28546</v>
      </c>
    </row>
    <row r="4522" spans="2:32">
      <c r="B4522" s="114">
        <v>4484</v>
      </c>
      <c r="C4522" s="115">
        <v>4484</v>
      </c>
      <c r="D4522" s="116">
        <v>187</v>
      </c>
      <c r="E4522" s="117">
        <v>7</v>
      </c>
      <c r="F4522" s="118">
        <v>6</v>
      </c>
      <c r="G4522" s="119" t="s">
        <v>487</v>
      </c>
      <c r="H4522" s="120">
        <v>7</v>
      </c>
      <c r="I4522" s="115">
        <v>5</v>
      </c>
      <c r="J4522" s="116" t="s">
        <v>487</v>
      </c>
      <c r="K4522" s="121">
        <v>20</v>
      </c>
      <c r="L4522" s="108"/>
      <c r="M4522" s="122">
        <v>18578</v>
      </c>
      <c r="N4522" s="123">
        <v>18779</v>
      </c>
      <c r="O4522" s="124">
        <v>22548</v>
      </c>
      <c r="P4522" s="123">
        <v>20398</v>
      </c>
      <c r="Q4522" s="124">
        <v>20247</v>
      </c>
      <c r="R4522" s="123">
        <v>20905</v>
      </c>
      <c r="S4522" s="124">
        <v>20088</v>
      </c>
      <c r="T4522" s="123">
        <v>20912</v>
      </c>
      <c r="U4522" s="124">
        <v>24728</v>
      </c>
      <c r="V4522" s="123">
        <v>22313</v>
      </c>
      <c r="W4522" s="124">
        <v>23634</v>
      </c>
      <c r="X4522" s="123">
        <v>23668</v>
      </c>
      <c r="Y4522" s="124">
        <v>22707</v>
      </c>
      <c r="Z4522" s="123">
        <v>26825</v>
      </c>
      <c r="AA4522" s="124">
        <v>24613</v>
      </c>
      <c r="AB4522" s="123">
        <v>24924</v>
      </c>
      <c r="AC4522" s="124">
        <v>26250</v>
      </c>
      <c r="AD4522" s="123">
        <v>24392</v>
      </c>
      <c r="AE4522" s="125">
        <v>24583</v>
      </c>
      <c r="AF4522" s="126">
        <v>28335</v>
      </c>
    </row>
    <row r="4523" spans="2:32">
      <c r="B4523" s="127">
        <v>4485</v>
      </c>
      <c r="C4523" s="128">
        <v>4485</v>
      </c>
      <c r="D4523" s="129">
        <v>187</v>
      </c>
      <c r="E4523" s="130">
        <v>7</v>
      </c>
      <c r="F4523" s="131">
        <v>6</v>
      </c>
      <c r="G4523" s="132" t="s">
        <v>487</v>
      </c>
      <c r="H4523" s="133">
        <v>7</v>
      </c>
      <c r="I4523" s="128">
        <v>5</v>
      </c>
      <c r="J4523" s="129" t="s">
        <v>487</v>
      </c>
      <c r="K4523" s="134">
        <v>21</v>
      </c>
      <c r="L4523" s="108"/>
      <c r="M4523" s="81">
        <v>17794</v>
      </c>
      <c r="N4523" s="135">
        <v>18447</v>
      </c>
      <c r="O4523" s="136">
        <v>21693</v>
      </c>
      <c r="P4523" s="135">
        <v>19604</v>
      </c>
      <c r="Q4523" s="136">
        <v>19414</v>
      </c>
      <c r="R4523" s="135">
        <v>20222</v>
      </c>
      <c r="S4523" s="136">
        <v>19623</v>
      </c>
      <c r="T4523" s="135">
        <v>20785</v>
      </c>
      <c r="U4523" s="136">
        <v>23875</v>
      </c>
      <c r="V4523" s="135">
        <v>21800</v>
      </c>
      <c r="W4523" s="136">
        <v>23438</v>
      </c>
      <c r="X4523" s="135">
        <v>23465</v>
      </c>
      <c r="Y4523" s="136">
        <v>22749</v>
      </c>
      <c r="Z4523" s="135">
        <v>26313</v>
      </c>
      <c r="AA4523" s="136">
        <v>24548</v>
      </c>
      <c r="AB4523" s="135">
        <v>24874</v>
      </c>
      <c r="AC4523" s="136">
        <v>26482</v>
      </c>
      <c r="AD4523" s="135">
        <v>24685</v>
      </c>
      <c r="AE4523" s="137">
        <v>25031</v>
      </c>
      <c r="AF4523" s="138">
        <v>28001</v>
      </c>
    </row>
    <row r="4524" spans="2:32">
      <c r="B4524" s="114">
        <v>4486</v>
      </c>
      <c r="C4524" s="115">
        <v>4486</v>
      </c>
      <c r="D4524" s="116">
        <v>187</v>
      </c>
      <c r="E4524" s="117">
        <v>7</v>
      </c>
      <c r="F4524" s="118">
        <v>6</v>
      </c>
      <c r="G4524" s="119" t="s">
        <v>487</v>
      </c>
      <c r="H4524" s="120">
        <v>7</v>
      </c>
      <c r="I4524" s="115">
        <v>5</v>
      </c>
      <c r="J4524" s="116" t="s">
        <v>487</v>
      </c>
      <c r="K4524" s="121">
        <v>22</v>
      </c>
      <c r="L4524" s="108"/>
      <c r="M4524" s="122">
        <v>17121</v>
      </c>
      <c r="N4524" s="123">
        <v>17826</v>
      </c>
      <c r="O4524" s="124">
        <v>20648</v>
      </c>
      <c r="P4524" s="123">
        <v>18795</v>
      </c>
      <c r="Q4524" s="124">
        <v>18675</v>
      </c>
      <c r="R4524" s="123">
        <v>19609</v>
      </c>
      <c r="S4524" s="124">
        <v>19153</v>
      </c>
      <c r="T4524" s="123">
        <v>20276</v>
      </c>
      <c r="U4524" s="124">
        <v>22920</v>
      </c>
      <c r="V4524" s="123">
        <v>21290</v>
      </c>
      <c r="W4524" s="124">
        <v>22842</v>
      </c>
      <c r="X4524" s="123">
        <v>23129</v>
      </c>
      <c r="Y4524" s="124">
        <v>22558</v>
      </c>
      <c r="Z4524" s="123">
        <v>25530</v>
      </c>
      <c r="AA4524" s="124">
        <v>24154</v>
      </c>
      <c r="AB4524" s="123">
        <v>24659</v>
      </c>
      <c r="AC4524" s="124">
        <v>26117</v>
      </c>
      <c r="AD4524" s="123">
        <v>24657</v>
      </c>
      <c r="AE4524" s="125">
        <v>24865</v>
      </c>
      <c r="AF4524" s="126">
        <v>27313</v>
      </c>
    </row>
    <row r="4525" spans="2:32">
      <c r="B4525" s="127">
        <v>4487</v>
      </c>
      <c r="C4525" s="128">
        <v>4487</v>
      </c>
      <c r="D4525" s="129">
        <v>187</v>
      </c>
      <c r="E4525" s="130">
        <v>7</v>
      </c>
      <c r="F4525" s="131">
        <v>6</v>
      </c>
      <c r="G4525" s="132" t="s">
        <v>487</v>
      </c>
      <c r="H4525" s="133">
        <v>7</v>
      </c>
      <c r="I4525" s="128">
        <v>5</v>
      </c>
      <c r="J4525" s="129" t="s">
        <v>487</v>
      </c>
      <c r="K4525" s="134">
        <v>23</v>
      </c>
      <c r="L4525" s="108"/>
      <c r="M4525" s="81">
        <v>16074</v>
      </c>
      <c r="N4525" s="135">
        <v>16714</v>
      </c>
      <c r="O4525" s="136">
        <v>19105</v>
      </c>
      <c r="P4525" s="135">
        <v>17398</v>
      </c>
      <c r="Q4525" s="136">
        <v>17390</v>
      </c>
      <c r="R4525" s="135">
        <v>18529</v>
      </c>
      <c r="S4525" s="136">
        <v>18157</v>
      </c>
      <c r="T4525" s="135">
        <v>19144</v>
      </c>
      <c r="U4525" s="136">
        <v>21280</v>
      </c>
      <c r="V4525" s="135">
        <v>20031</v>
      </c>
      <c r="W4525" s="136">
        <v>21616</v>
      </c>
      <c r="X4525" s="135">
        <v>22102</v>
      </c>
      <c r="Y4525" s="136">
        <v>21638</v>
      </c>
      <c r="Z4525" s="135">
        <v>23930</v>
      </c>
      <c r="AA4525" s="136">
        <v>22880</v>
      </c>
      <c r="AB4525" s="135">
        <v>23489</v>
      </c>
      <c r="AC4525" s="136">
        <v>24955</v>
      </c>
      <c r="AD4525" s="135">
        <v>23788</v>
      </c>
      <c r="AE4525" s="137">
        <v>23793</v>
      </c>
      <c r="AF4525" s="138">
        <v>25714</v>
      </c>
    </row>
    <row r="4526" spans="2:32">
      <c r="B4526" s="114">
        <v>4488</v>
      </c>
      <c r="C4526" s="115">
        <v>4488</v>
      </c>
      <c r="D4526" s="116">
        <v>187</v>
      </c>
      <c r="E4526" s="117">
        <v>7</v>
      </c>
      <c r="F4526" s="118">
        <v>6</v>
      </c>
      <c r="G4526" s="119" t="s">
        <v>487</v>
      </c>
      <c r="H4526" s="120">
        <v>7</v>
      </c>
      <c r="I4526" s="115">
        <v>5</v>
      </c>
      <c r="J4526" s="116" t="s">
        <v>487</v>
      </c>
      <c r="K4526" s="121">
        <v>24</v>
      </c>
      <c r="L4526" s="108"/>
      <c r="M4526" s="122">
        <v>15024</v>
      </c>
      <c r="N4526" s="123">
        <v>15601</v>
      </c>
      <c r="O4526" s="124">
        <v>17592</v>
      </c>
      <c r="P4526" s="123">
        <v>16241</v>
      </c>
      <c r="Q4526" s="124">
        <v>16215</v>
      </c>
      <c r="R4526" s="123">
        <v>17379</v>
      </c>
      <c r="S4526" s="124">
        <v>17063</v>
      </c>
      <c r="T4526" s="123">
        <v>17943</v>
      </c>
      <c r="U4526" s="124">
        <v>19714</v>
      </c>
      <c r="V4526" s="123">
        <v>18836</v>
      </c>
      <c r="W4526" s="124">
        <v>20406</v>
      </c>
      <c r="X4526" s="123">
        <v>20961</v>
      </c>
      <c r="Y4526" s="124">
        <v>20525</v>
      </c>
      <c r="Z4526" s="123">
        <v>22337</v>
      </c>
      <c r="AA4526" s="124">
        <v>21716</v>
      </c>
      <c r="AB4526" s="123">
        <v>22282</v>
      </c>
      <c r="AC4526" s="124">
        <v>23753</v>
      </c>
      <c r="AD4526" s="123">
        <v>22679</v>
      </c>
      <c r="AE4526" s="125">
        <v>22586</v>
      </c>
      <c r="AF4526" s="126">
        <v>24092</v>
      </c>
    </row>
    <row r="4527" spans="2:32">
      <c r="B4527" s="127">
        <v>4489</v>
      </c>
      <c r="C4527" s="128">
        <v>4489</v>
      </c>
      <c r="D4527" s="129">
        <v>188</v>
      </c>
      <c r="E4527" s="130">
        <v>7</v>
      </c>
      <c r="F4527" s="131">
        <v>7</v>
      </c>
      <c r="G4527" s="132" t="s">
        <v>487</v>
      </c>
      <c r="H4527" s="133">
        <v>7</v>
      </c>
      <c r="I4527" s="128">
        <v>6</v>
      </c>
      <c r="J4527" s="129" t="s">
        <v>487</v>
      </c>
      <c r="K4527" s="134">
        <v>1</v>
      </c>
      <c r="L4527" s="108"/>
      <c r="M4527" s="81">
        <v>14121</v>
      </c>
      <c r="N4527" s="135">
        <v>14996</v>
      </c>
      <c r="O4527" s="136">
        <v>16122</v>
      </c>
      <c r="P4527" s="135">
        <v>15442</v>
      </c>
      <c r="Q4527" s="136">
        <v>15558</v>
      </c>
      <c r="R4527" s="135">
        <v>16230</v>
      </c>
      <c r="S4527" s="136">
        <v>16715</v>
      </c>
      <c r="T4527" s="135">
        <v>17168</v>
      </c>
      <c r="U4527" s="136">
        <v>18397</v>
      </c>
      <c r="V4527" s="135">
        <v>18184</v>
      </c>
      <c r="W4527" s="136">
        <v>19183</v>
      </c>
      <c r="X4527" s="135">
        <v>19494</v>
      </c>
      <c r="Y4527" s="136">
        <v>19586</v>
      </c>
      <c r="Z4527" s="135">
        <v>21306</v>
      </c>
      <c r="AA4527" s="136">
        <v>21093</v>
      </c>
      <c r="AB4527" s="135">
        <v>21661</v>
      </c>
      <c r="AC4527" s="136">
        <v>22486</v>
      </c>
      <c r="AD4527" s="135">
        <v>21416</v>
      </c>
      <c r="AE4527" s="137">
        <v>21604</v>
      </c>
      <c r="AF4527" s="138">
        <v>23224</v>
      </c>
    </row>
    <row r="4528" spans="2:32">
      <c r="B4528" s="114">
        <v>4490</v>
      </c>
      <c r="C4528" s="115">
        <v>4490</v>
      </c>
      <c r="D4528" s="116">
        <v>188</v>
      </c>
      <c r="E4528" s="117">
        <v>7</v>
      </c>
      <c r="F4528" s="118">
        <v>7</v>
      </c>
      <c r="G4528" s="119" t="s">
        <v>487</v>
      </c>
      <c r="H4528" s="120">
        <v>7</v>
      </c>
      <c r="I4528" s="115">
        <v>6</v>
      </c>
      <c r="J4528" s="116" t="s">
        <v>487</v>
      </c>
      <c r="K4528" s="121">
        <v>2</v>
      </c>
      <c r="L4528" s="108"/>
      <c r="M4528" s="122">
        <v>13591</v>
      </c>
      <c r="N4528" s="123">
        <v>14475</v>
      </c>
      <c r="O4528" s="124">
        <v>15532</v>
      </c>
      <c r="P4528" s="123">
        <v>14972</v>
      </c>
      <c r="Q4528" s="124">
        <v>15108</v>
      </c>
      <c r="R4528" s="123">
        <v>15629</v>
      </c>
      <c r="S4528" s="124">
        <v>16015</v>
      </c>
      <c r="T4528" s="123">
        <v>16532</v>
      </c>
      <c r="U4528" s="124">
        <v>17727</v>
      </c>
      <c r="V4528" s="123">
        <v>17636</v>
      </c>
      <c r="W4528" s="124">
        <v>18468</v>
      </c>
      <c r="X4528" s="123">
        <v>18760</v>
      </c>
      <c r="Y4528" s="124">
        <v>18770</v>
      </c>
      <c r="Z4528" s="123">
        <v>20492</v>
      </c>
      <c r="AA4528" s="124">
        <v>20411</v>
      </c>
      <c r="AB4528" s="123">
        <v>20979</v>
      </c>
      <c r="AC4528" s="124">
        <v>21664</v>
      </c>
      <c r="AD4528" s="123">
        <v>20527</v>
      </c>
      <c r="AE4528" s="125">
        <v>20802</v>
      </c>
      <c r="AF4528" s="126">
        <v>22352</v>
      </c>
    </row>
    <row r="4529" spans="2:32">
      <c r="B4529" s="127">
        <v>4491</v>
      </c>
      <c r="C4529" s="128">
        <v>4491</v>
      </c>
      <c r="D4529" s="129">
        <v>188</v>
      </c>
      <c r="E4529" s="130">
        <v>7</v>
      </c>
      <c r="F4529" s="131">
        <v>7</v>
      </c>
      <c r="G4529" s="132" t="s">
        <v>487</v>
      </c>
      <c r="H4529" s="133">
        <v>7</v>
      </c>
      <c r="I4529" s="128">
        <v>6</v>
      </c>
      <c r="J4529" s="129" t="s">
        <v>487</v>
      </c>
      <c r="K4529" s="134">
        <v>3</v>
      </c>
      <c r="L4529" s="108"/>
      <c r="M4529" s="81">
        <v>13229</v>
      </c>
      <c r="N4529" s="135">
        <v>14171</v>
      </c>
      <c r="O4529" s="136">
        <v>15146</v>
      </c>
      <c r="P4529" s="135">
        <v>14634</v>
      </c>
      <c r="Q4529" s="136">
        <v>14820</v>
      </c>
      <c r="R4529" s="135">
        <v>15205</v>
      </c>
      <c r="S4529" s="136">
        <v>15525</v>
      </c>
      <c r="T4529" s="135">
        <v>16184</v>
      </c>
      <c r="U4529" s="136">
        <v>17248</v>
      </c>
      <c r="V4529" s="135">
        <v>17230</v>
      </c>
      <c r="W4529" s="136">
        <v>17919</v>
      </c>
      <c r="X4529" s="135">
        <v>18183</v>
      </c>
      <c r="Y4529" s="136">
        <v>18150</v>
      </c>
      <c r="Z4529" s="135">
        <v>19875</v>
      </c>
      <c r="AA4529" s="136">
        <v>19828</v>
      </c>
      <c r="AB4529" s="135">
        <v>20412</v>
      </c>
      <c r="AC4529" s="136">
        <v>20968</v>
      </c>
      <c r="AD4529" s="135">
        <v>19834</v>
      </c>
      <c r="AE4529" s="137">
        <v>20272</v>
      </c>
      <c r="AF4529" s="138">
        <v>21660</v>
      </c>
    </row>
    <row r="4530" spans="2:32">
      <c r="B4530" s="114">
        <v>4492</v>
      </c>
      <c r="C4530" s="115">
        <v>4492</v>
      </c>
      <c r="D4530" s="116">
        <v>188</v>
      </c>
      <c r="E4530" s="117">
        <v>7</v>
      </c>
      <c r="F4530" s="118">
        <v>7</v>
      </c>
      <c r="G4530" s="119" t="s">
        <v>487</v>
      </c>
      <c r="H4530" s="120">
        <v>7</v>
      </c>
      <c r="I4530" s="115">
        <v>6</v>
      </c>
      <c r="J4530" s="116" t="s">
        <v>487</v>
      </c>
      <c r="K4530" s="121">
        <v>4</v>
      </c>
      <c r="L4530" s="108"/>
      <c r="M4530" s="122">
        <v>13032</v>
      </c>
      <c r="N4530" s="123">
        <v>14096</v>
      </c>
      <c r="O4530" s="124">
        <v>14984</v>
      </c>
      <c r="P4530" s="123">
        <v>14529</v>
      </c>
      <c r="Q4530" s="124">
        <v>14696</v>
      </c>
      <c r="R4530" s="123">
        <v>14912</v>
      </c>
      <c r="S4530" s="124">
        <v>15115</v>
      </c>
      <c r="T4530" s="123">
        <v>15968</v>
      </c>
      <c r="U4530" s="124">
        <v>16877</v>
      </c>
      <c r="V4530" s="123">
        <v>16875</v>
      </c>
      <c r="W4530" s="124">
        <v>17431</v>
      </c>
      <c r="X4530" s="123">
        <v>17561</v>
      </c>
      <c r="Y4530" s="124">
        <v>17448</v>
      </c>
      <c r="Z4530" s="123">
        <v>19226</v>
      </c>
      <c r="AA4530" s="124">
        <v>19187</v>
      </c>
      <c r="AB4530" s="123">
        <v>19720</v>
      </c>
      <c r="AC4530" s="124">
        <v>20158</v>
      </c>
      <c r="AD4530" s="123">
        <v>18974</v>
      </c>
      <c r="AE4530" s="125">
        <v>19647</v>
      </c>
      <c r="AF4530" s="126">
        <v>20846</v>
      </c>
    </row>
    <row r="4531" spans="2:32">
      <c r="B4531" s="127">
        <v>4493</v>
      </c>
      <c r="C4531" s="128">
        <v>4493</v>
      </c>
      <c r="D4531" s="129">
        <v>188</v>
      </c>
      <c r="E4531" s="130">
        <v>7</v>
      </c>
      <c r="F4531" s="131">
        <v>7</v>
      </c>
      <c r="G4531" s="132" t="s">
        <v>487</v>
      </c>
      <c r="H4531" s="133">
        <v>7</v>
      </c>
      <c r="I4531" s="128">
        <v>6</v>
      </c>
      <c r="J4531" s="129" t="s">
        <v>487</v>
      </c>
      <c r="K4531" s="134">
        <v>5</v>
      </c>
      <c r="L4531" s="108"/>
      <c r="M4531" s="81">
        <v>12846</v>
      </c>
      <c r="N4531" s="135">
        <v>14317</v>
      </c>
      <c r="O4531" s="136">
        <v>15172</v>
      </c>
      <c r="P4531" s="135">
        <v>14678</v>
      </c>
      <c r="Q4531" s="136">
        <v>14830</v>
      </c>
      <c r="R4531" s="135">
        <v>14651</v>
      </c>
      <c r="S4531" s="136">
        <v>14768</v>
      </c>
      <c r="T4531" s="135">
        <v>16020</v>
      </c>
      <c r="U4531" s="136">
        <v>16789</v>
      </c>
      <c r="V4531" s="135">
        <v>16731</v>
      </c>
      <c r="W4531" s="136">
        <v>17183</v>
      </c>
      <c r="X4531" s="135">
        <v>16884</v>
      </c>
      <c r="Y4531" s="136">
        <v>16809</v>
      </c>
      <c r="Z4531" s="135">
        <v>18820</v>
      </c>
      <c r="AA4531" s="136">
        <v>18698</v>
      </c>
      <c r="AB4531" s="135">
        <v>19203</v>
      </c>
      <c r="AC4531" s="136">
        <v>19537</v>
      </c>
      <c r="AD4531" s="135">
        <v>18162</v>
      </c>
      <c r="AE4531" s="137">
        <v>19233</v>
      </c>
      <c r="AF4531" s="138">
        <v>20256</v>
      </c>
    </row>
    <row r="4532" spans="2:32">
      <c r="B4532" s="114">
        <v>4494</v>
      </c>
      <c r="C4532" s="115">
        <v>4494</v>
      </c>
      <c r="D4532" s="116">
        <v>188</v>
      </c>
      <c r="E4532" s="117">
        <v>7</v>
      </c>
      <c r="F4532" s="118">
        <v>7</v>
      </c>
      <c r="G4532" s="119" t="s">
        <v>487</v>
      </c>
      <c r="H4532" s="120">
        <v>7</v>
      </c>
      <c r="I4532" s="115">
        <v>6</v>
      </c>
      <c r="J4532" s="116" t="s">
        <v>487</v>
      </c>
      <c r="K4532" s="121">
        <v>6</v>
      </c>
      <c r="L4532" s="108"/>
      <c r="M4532" s="122">
        <v>12962</v>
      </c>
      <c r="N4532" s="123">
        <v>15158</v>
      </c>
      <c r="O4532" s="124">
        <v>15976</v>
      </c>
      <c r="P4532" s="123">
        <v>15389</v>
      </c>
      <c r="Q4532" s="124">
        <v>15409</v>
      </c>
      <c r="R4532" s="123">
        <v>14689</v>
      </c>
      <c r="S4532" s="124">
        <v>14505</v>
      </c>
      <c r="T4532" s="123">
        <v>16679</v>
      </c>
      <c r="U4532" s="124">
        <v>17336</v>
      </c>
      <c r="V4532" s="123">
        <v>17030</v>
      </c>
      <c r="W4532" s="124">
        <v>17474</v>
      </c>
      <c r="X4532" s="123">
        <v>16507</v>
      </c>
      <c r="Y4532" s="124">
        <v>16199</v>
      </c>
      <c r="Z4532" s="123">
        <v>19024</v>
      </c>
      <c r="AA4532" s="124">
        <v>18801</v>
      </c>
      <c r="AB4532" s="123">
        <v>19117</v>
      </c>
      <c r="AC4532" s="124">
        <v>19444</v>
      </c>
      <c r="AD4532" s="123">
        <v>17381</v>
      </c>
      <c r="AE4532" s="125">
        <v>19412</v>
      </c>
      <c r="AF4532" s="126">
        <v>20280</v>
      </c>
    </row>
    <row r="4533" spans="2:32">
      <c r="B4533" s="127">
        <v>4495</v>
      </c>
      <c r="C4533" s="128">
        <v>4495</v>
      </c>
      <c r="D4533" s="129">
        <v>188</v>
      </c>
      <c r="E4533" s="130">
        <v>7</v>
      </c>
      <c r="F4533" s="131">
        <v>7</v>
      </c>
      <c r="G4533" s="132" t="s">
        <v>487</v>
      </c>
      <c r="H4533" s="133">
        <v>7</v>
      </c>
      <c r="I4533" s="128">
        <v>6</v>
      </c>
      <c r="J4533" s="129" t="s">
        <v>487</v>
      </c>
      <c r="K4533" s="134">
        <v>7</v>
      </c>
      <c r="L4533" s="108"/>
      <c r="M4533" s="81">
        <v>13478</v>
      </c>
      <c r="N4533" s="135">
        <v>16458</v>
      </c>
      <c r="O4533" s="136">
        <v>16908</v>
      </c>
      <c r="P4533" s="135">
        <v>16449</v>
      </c>
      <c r="Q4533" s="136">
        <v>16313</v>
      </c>
      <c r="R4533" s="135">
        <v>15065</v>
      </c>
      <c r="S4533" s="136">
        <v>14657</v>
      </c>
      <c r="T4533" s="135">
        <v>17809</v>
      </c>
      <c r="U4533" s="136">
        <v>18042</v>
      </c>
      <c r="V4533" s="135">
        <v>17749</v>
      </c>
      <c r="W4533" s="136">
        <v>18220</v>
      </c>
      <c r="X4533" s="135">
        <v>16582</v>
      </c>
      <c r="Y4533" s="136">
        <v>16001</v>
      </c>
      <c r="Z4533" s="135">
        <v>19391</v>
      </c>
      <c r="AA4533" s="136">
        <v>19368</v>
      </c>
      <c r="AB4533" s="135">
        <v>19505</v>
      </c>
      <c r="AC4533" s="136">
        <v>19958</v>
      </c>
      <c r="AD4533" s="135">
        <v>17063</v>
      </c>
      <c r="AE4533" s="137">
        <v>20226</v>
      </c>
      <c r="AF4533" s="138">
        <v>20541</v>
      </c>
    </row>
    <row r="4534" spans="2:32">
      <c r="B4534" s="114">
        <v>4496</v>
      </c>
      <c r="C4534" s="115">
        <v>4496</v>
      </c>
      <c r="D4534" s="116">
        <v>188</v>
      </c>
      <c r="E4534" s="117">
        <v>7</v>
      </c>
      <c r="F4534" s="118">
        <v>7</v>
      </c>
      <c r="G4534" s="119" t="s">
        <v>487</v>
      </c>
      <c r="H4534" s="120">
        <v>7</v>
      </c>
      <c r="I4534" s="115">
        <v>6</v>
      </c>
      <c r="J4534" s="116" t="s">
        <v>487</v>
      </c>
      <c r="K4534" s="121">
        <v>8</v>
      </c>
      <c r="L4534" s="108"/>
      <c r="M4534" s="122">
        <v>14368</v>
      </c>
      <c r="N4534" s="123">
        <v>17680</v>
      </c>
      <c r="O4534" s="124">
        <v>17497</v>
      </c>
      <c r="P4534" s="123">
        <v>17123</v>
      </c>
      <c r="Q4534" s="124">
        <v>17095</v>
      </c>
      <c r="R4534" s="123">
        <v>15851</v>
      </c>
      <c r="S4534" s="124">
        <v>15539</v>
      </c>
      <c r="T4534" s="123">
        <v>19074</v>
      </c>
      <c r="U4534" s="124">
        <v>18518</v>
      </c>
      <c r="V4534" s="123">
        <v>18471</v>
      </c>
      <c r="W4534" s="124">
        <v>19137</v>
      </c>
      <c r="X4534" s="123">
        <v>17243</v>
      </c>
      <c r="Y4534" s="124">
        <v>16751</v>
      </c>
      <c r="Z4534" s="123">
        <v>19715</v>
      </c>
      <c r="AA4534" s="124">
        <v>19798</v>
      </c>
      <c r="AB4534" s="123">
        <v>20101</v>
      </c>
      <c r="AC4534" s="124">
        <v>20815</v>
      </c>
      <c r="AD4534" s="123">
        <v>17775</v>
      </c>
      <c r="AE4534" s="125">
        <v>21388</v>
      </c>
      <c r="AF4534" s="126">
        <v>20822</v>
      </c>
    </row>
    <row r="4535" spans="2:32">
      <c r="B4535" s="127">
        <v>4497</v>
      </c>
      <c r="C4535" s="128">
        <v>4497</v>
      </c>
      <c r="D4535" s="129">
        <v>188</v>
      </c>
      <c r="E4535" s="130">
        <v>7</v>
      </c>
      <c r="F4535" s="131">
        <v>7</v>
      </c>
      <c r="G4535" s="132" t="s">
        <v>487</v>
      </c>
      <c r="H4535" s="133">
        <v>7</v>
      </c>
      <c r="I4535" s="128">
        <v>6</v>
      </c>
      <c r="J4535" s="129" t="s">
        <v>487</v>
      </c>
      <c r="K4535" s="134">
        <v>9</v>
      </c>
      <c r="L4535" s="108"/>
      <c r="M4535" s="81">
        <v>15195</v>
      </c>
      <c r="N4535" s="135">
        <v>18677</v>
      </c>
      <c r="O4535" s="136">
        <v>17919</v>
      </c>
      <c r="P4535" s="135">
        <v>17524</v>
      </c>
      <c r="Q4535" s="136">
        <v>17723</v>
      </c>
      <c r="R4535" s="135">
        <v>16738</v>
      </c>
      <c r="S4535" s="136">
        <v>16593</v>
      </c>
      <c r="T4535" s="135">
        <v>20129</v>
      </c>
      <c r="U4535" s="136">
        <v>18876</v>
      </c>
      <c r="V4535" s="135">
        <v>19109</v>
      </c>
      <c r="W4535" s="136">
        <v>19964</v>
      </c>
      <c r="X4535" s="135">
        <v>18085</v>
      </c>
      <c r="Y4535" s="136">
        <v>17749</v>
      </c>
      <c r="Z4535" s="135">
        <v>20030</v>
      </c>
      <c r="AA4535" s="136">
        <v>20135</v>
      </c>
      <c r="AB4535" s="135">
        <v>20739</v>
      </c>
      <c r="AC4535" s="136">
        <v>21624</v>
      </c>
      <c r="AD4535" s="135">
        <v>18775</v>
      </c>
      <c r="AE4535" s="137">
        <v>22334</v>
      </c>
      <c r="AF4535" s="138">
        <v>21121</v>
      </c>
    </row>
    <row r="4536" spans="2:32">
      <c r="B4536" s="114">
        <v>4498</v>
      </c>
      <c r="C4536" s="115">
        <v>4498</v>
      </c>
      <c r="D4536" s="116">
        <v>188</v>
      </c>
      <c r="E4536" s="117">
        <v>7</v>
      </c>
      <c r="F4536" s="118">
        <v>7</v>
      </c>
      <c r="G4536" s="119" t="s">
        <v>487</v>
      </c>
      <c r="H4536" s="120">
        <v>7</v>
      </c>
      <c r="I4536" s="115">
        <v>6</v>
      </c>
      <c r="J4536" s="116" t="s">
        <v>487</v>
      </c>
      <c r="K4536" s="121">
        <v>10</v>
      </c>
      <c r="L4536" s="108"/>
      <c r="M4536" s="122">
        <v>15746</v>
      </c>
      <c r="N4536" s="123">
        <v>19509</v>
      </c>
      <c r="O4536" s="124">
        <v>18395</v>
      </c>
      <c r="P4536" s="123">
        <v>17900</v>
      </c>
      <c r="Q4536" s="124">
        <v>18231</v>
      </c>
      <c r="R4536" s="123">
        <v>17365</v>
      </c>
      <c r="S4536" s="124">
        <v>17497</v>
      </c>
      <c r="T4536" s="123">
        <v>21005</v>
      </c>
      <c r="U4536" s="124">
        <v>19452</v>
      </c>
      <c r="V4536" s="123">
        <v>19707</v>
      </c>
      <c r="W4536" s="124">
        <v>20717</v>
      </c>
      <c r="X4536" s="123">
        <v>18835</v>
      </c>
      <c r="Y4536" s="124">
        <v>18749</v>
      </c>
      <c r="Z4536" s="123">
        <v>20688</v>
      </c>
      <c r="AA4536" s="124">
        <v>20706</v>
      </c>
      <c r="AB4536" s="123">
        <v>21436</v>
      </c>
      <c r="AC4536" s="124">
        <v>22480</v>
      </c>
      <c r="AD4536" s="123">
        <v>19826</v>
      </c>
      <c r="AE4536" s="125">
        <v>23341</v>
      </c>
      <c r="AF4536" s="126">
        <v>21836</v>
      </c>
    </row>
    <row r="4537" spans="2:32">
      <c r="B4537" s="127">
        <v>4499</v>
      </c>
      <c r="C4537" s="128">
        <v>4499</v>
      </c>
      <c r="D4537" s="129">
        <v>188</v>
      </c>
      <c r="E4537" s="130">
        <v>7</v>
      </c>
      <c r="F4537" s="131">
        <v>7</v>
      </c>
      <c r="G4537" s="132" t="s">
        <v>487</v>
      </c>
      <c r="H4537" s="133">
        <v>7</v>
      </c>
      <c r="I4537" s="128">
        <v>6</v>
      </c>
      <c r="J4537" s="129" t="s">
        <v>487</v>
      </c>
      <c r="K4537" s="134">
        <v>11</v>
      </c>
      <c r="L4537" s="108"/>
      <c r="M4537" s="81">
        <v>16135</v>
      </c>
      <c r="N4537" s="135">
        <v>20123</v>
      </c>
      <c r="O4537" s="136">
        <v>18709</v>
      </c>
      <c r="P4537" s="135">
        <v>18172</v>
      </c>
      <c r="Q4537" s="136">
        <v>18638</v>
      </c>
      <c r="R4537" s="135">
        <v>17854</v>
      </c>
      <c r="S4537" s="136">
        <v>18196</v>
      </c>
      <c r="T4537" s="135">
        <v>21744</v>
      </c>
      <c r="U4537" s="136">
        <v>19871</v>
      </c>
      <c r="V4537" s="135">
        <v>20221</v>
      </c>
      <c r="W4537" s="136">
        <v>21337</v>
      </c>
      <c r="X4537" s="135">
        <v>19446</v>
      </c>
      <c r="Y4537" s="136">
        <v>19538</v>
      </c>
      <c r="Z4537" s="135">
        <v>21215</v>
      </c>
      <c r="AA4537" s="136">
        <v>21190</v>
      </c>
      <c r="AB4537" s="135">
        <v>22069</v>
      </c>
      <c r="AC4537" s="136">
        <v>23190</v>
      </c>
      <c r="AD4537" s="135">
        <v>20673</v>
      </c>
      <c r="AE4537" s="137">
        <v>24224</v>
      </c>
      <c r="AF4537" s="138">
        <v>22426</v>
      </c>
    </row>
    <row r="4538" spans="2:32">
      <c r="B4538" s="114">
        <v>4500</v>
      </c>
      <c r="C4538" s="115">
        <v>4500</v>
      </c>
      <c r="D4538" s="116">
        <v>188</v>
      </c>
      <c r="E4538" s="117">
        <v>7</v>
      </c>
      <c r="F4538" s="118">
        <v>7</v>
      </c>
      <c r="G4538" s="119" t="s">
        <v>487</v>
      </c>
      <c r="H4538" s="120">
        <v>7</v>
      </c>
      <c r="I4538" s="115">
        <v>6</v>
      </c>
      <c r="J4538" s="116" t="s">
        <v>487</v>
      </c>
      <c r="K4538" s="121">
        <v>12</v>
      </c>
      <c r="L4538" s="108"/>
      <c r="M4538" s="122">
        <v>16401</v>
      </c>
      <c r="N4538" s="123">
        <v>20575</v>
      </c>
      <c r="O4538" s="124">
        <v>18991</v>
      </c>
      <c r="P4538" s="123">
        <v>18543</v>
      </c>
      <c r="Q4538" s="124">
        <v>18930</v>
      </c>
      <c r="R4538" s="123">
        <v>18133</v>
      </c>
      <c r="S4538" s="124">
        <v>18668</v>
      </c>
      <c r="T4538" s="123">
        <v>22291</v>
      </c>
      <c r="U4538" s="124">
        <v>20204</v>
      </c>
      <c r="V4538" s="123">
        <v>20571</v>
      </c>
      <c r="W4538" s="124">
        <v>21815</v>
      </c>
      <c r="X4538" s="123">
        <v>19785</v>
      </c>
      <c r="Y4538" s="124">
        <v>20068</v>
      </c>
      <c r="Z4538" s="123">
        <v>21603</v>
      </c>
      <c r="AA4538" s="124">
        <v>21765</v>
      </c>
      <c r="AB4538" s="123">
        <v>22502</v>
      </c>
      <c r="AC4538" s="124">
        <v>23740</v>
      </c>
      <c r="AD4538" s="123">
        <v>21227</v>
      </c>
      <c r="AE4538" s="125">
        <v>24842</v>
      </c>
      <c r="AF4538" s="126">
        <v>22844</v>
      </c>
    </row>
    <row r="4539" spans="2:32">
      <c r="B4539" s="127">
        <v>4501</v>
      </c>
      <c r="C4539" s="128">
        <v>4501</v>
      </c>
      <c r="D4539" s="129">
        <v>188</v>
      </c>
      <c r="E4539" s="130">
        <v>7</v>
      </c>
      <c r="F4539" s="131">
        <v>7</v>
      </c>
      <c r="G4539" s="132" t="s">
        <v>487</v>
      </c>
      <c r="H4539" s="133">
        <v>7</v>
      </c>
      <c r="I4539" s="128">
        <v>6</v>
      </c>
      <c r="J4539" s="129" t="s">
        <v>487</v>
      </c>
      <c r="K4539" s="134">
        <v>13</v>
      </c>
      <c r="L4539" s="108"/>
      <c r="M4539" s="81">
        <v>16562</v>
      </c>
      <c r="N4539" s="135">
        <v>21029</v>
      </c>
      <c r="O4539" s="136">
        <v>19256</v>
      </c>
      <c r="P4539" s="135">
        <v>18808</v>
      </c>
      <c r="Q4539" s="136">
        <v>19232</v>
      </c>
      <c r="R4539" s="135">
        <v>18342</v>
      </c>
      <c r="S4539" s="136">
        <v>18901</v>
      </c>
      <c r="T4539" s="135">
        <v>22864</v>
      </c>
      <c r="U4539" s="136">
        <v>20487</v>
      </c>
      <c r="V4539" s="135">
        <v>20920</v>
      </c>
      <c r="W4539" s="136">
        <v>22191</v>
      </c>
      <c r="X4539" s="135">
        <v>20026</v>
      </c>
      <c r="Y4539" s="136">
        <v>20315</v>
      </c>
      <c r="Z4539" s="135">
        <v>21913</v>
      </c>
      <c r="AA4539" s="136">
        <v>22070</v>
      </c>
      <c r="AB4539" s="135">
        <v>22867</v>
      </c>
      <c r="AC4539" s="136">
        <v>24131</v>
      </c>
      <c r="AD4539" s="135">
        <v>21483</v>
      </c>
      <c r="AE4539" s="137">
        <v>25434</v>
      </c>
      <c r="AF4539" s="138">
        <v>23170</v>
      </c>
    </row>
    <row r="4540" spans="2:32">
      <c r="B4540" s="114">
        <v>4502</v>
      </c>
      <c r="C4540" s="115">
        <v>4502</v>
      </c>
      <c r="D4540" s="116">
        <v>188</v>
      </c>
      <c r="E4540" s="117">
        <v>7</v>
      </c>
      <c r="F4540" s="118">
        <v>7</v>
      </c>
      <c r="G4540" s="119" t="s">
        <v>487</v>
      </c>
      <c r="H4540" s="120">
        <v>7</v>
      </c>
      <c r="I4540" s="115">
        <v>6</v>
      </c>
      <c r="J4540" s="116" t="s">
        <v>487</v>
      </c>
      <c r="K4540" s="121">
        <v>14</v>
      </c>
      <c r="L4540" s="108"/>
      <c r="M4540" s="122">
        <v>16699</v>
      </c>
      <c r="N4540" s="123">
        <v>21349</v>
      </c>
      <c r="O4540" s="124">
        <v>19245</v>
      </c>
      <c r="P4540" s="123">
        <v>19078</v>
      </c>
      <c r="Q4540" s="124">
        <v>19534</v>
      </c>
      <c r="R4540" s="123">
        <v>18505</v>
      </c>
      <c r="S4540" s="124">
        <v>19066</v>
      </c>
      <c r="T4540" s="123">
        <v>23359</v>
      </c>
      <c r="U4540" s="124">
        <v>20451</v>
      </c>
      <c r="V4540" s="123">
        <v>21235</v>
      </c>
      <c r="W4540" s="124">
        <v>22373</v>
      </c>
      <c r="X4540" s="123">
        <v>20181</v>
      </c>
      <c r="Y4540" s="124">
        <v>20452</v>
      </c>
      <c r="Z4540" s="123">
        <v>21865</v>
      </c>
      <c r="AA4540" s="124">
        <v>22339</v>
      </c>
      <c r="AB4540" s="123">
        <v>23123</v>
      </c>
      <c r="AC4540" s="124">
        <v>24258</v>
      </c>
      <c r="AD4540" s="123">
        <v>21625</v>
      </c>
      <c r="AE4540" s="125">
        <v>25888</v>
      </c>
      <c r="AF4540" s="126">
        <v>23112</v>
      </c>
    </row>
    <row r="4541" spans="2:32">
      <c r="B4541" s="127">
        <v>4503</v>
      </c>
      <c r="C4541" s="128">
        <v>4503</v>
      </c>
      <c r="D4541" s="129">
        <v>188</v>
      </c>
      <c r="E4541" s="130">
        <v>7</v>
      </c>
      <c r="F4541" s="131">
        <v>7</v>
      </c>
      <c r="G4541" s="132" t="s">
        <v>487</v>
      </c>
      <c r="H4541" s="133">
        <v>7</v>
      </c>
      <c r="I4541" s="128">
        <v>6</v>
      </c>
      <c r="J4541" s="129" t="s">
        <v>487</v>
      </c>
      <c r="K4541" s="134">
        <v>15</v>
      </c>
      <c r="L4541" s="108"/>
      <c r="M4541" s="81">
        <v>16856</v>
      </c>
      <c r="N4541" s="135">
        <v>21681</v>
      </c>
      <c r="O4541" s="136">
        <v>19411</v>
      </c>
      <c r="P4541" s="135">
        <v>19242</v>
      </c>
      <c r="Q4541" s="136">
        <v>19799</v>
      </c>
      <c r="R4541" s="135">
        <v>18631</v>
      </c>
      <c r="S4541" s="136">
        <v>19253</v>
      </c>
      <c r="T4541" s="135">
        <v>23839</v>
      </c>
      <c r="U4541" s="136">
        <v>20624</v>
      </c>
      <c r="V4541" s="135">
        <v>21486</v>
      </c>
      <c r="W4541" s="136">
        <v>22532</v>
      </c>
      <c r="X4541" s="135">
        <v>20300</v>
      </c>
      <c r="Y4541" s="136">
        <v>20637</v>
      </c>
      <c r="Z4541" s="135">
        <v>22011</v>
      </c>
      <c r="AA4541" s="136">
        <v>22511</v>
      </c>
      <c r="AB4541" s="135">
        <v>23353</v>
      </c>
      <c r="AC4541" s="136">
        <v>24413</v>
      </c>
      <c r="AD4541" s="135">
        <v>21791</v>
      </c>
      <c r="AE4541" s="137">
        <v>26362</v>
      </c>
      <c r="AF4541" s="138">
        <v>23242</v>
      </c>
    </row>
    <row r="4542" spans="2:32">
      <c r="B4542" s="114">
        <v>4504</v>
      </c>
      <c r="C4542" s="115">
        <v>4504</v>
      </c>
      <c r="D4542" s="116">
        <v>188</v>
      </c>
      <c r="E4542" s="117">
        <v>7</v>
      </c>
      <c r="F4542" s="118">
        <v>7</v>
      </c>
      <c r="G4542" s="119" t="s">
        <v>487</v>
      </c>
      <c r="H4542" s="120">
        <v>7</v>
      </c>
      <c r="I4542" s="115">
        <v>6</v>
      </c>
      <c r="J4542" s="116" t="s">
        <v>487</v>
      </c>
      <c r="K4542" s="121">
        <v>16</v>
      </c>
      <c r="L4542" s="108"/>
      <c r="M4542" s="122">
        <v>17206</v>
      </c>
      <c r="N4542" s="123">
        <v>22043</v>
      </c>
      <c r="O4542" s="124">
        <v>19897</v>
      </c>
      <c r="P4542" s="123">
        <v>19645</v>
      </c>
      <c r="Q4542" s="124">
        <v>20117</v>
      </c>
      <c r="R4542" s="123">
        <v>18963</v>
      </c>
      <c r="S4542" s="124">
        <v>19666</v>
      </c>
      <c r="T4542" s="123">
        <v>24309</v>
      </c>
      <c r="U4542" s="124">
        <v>21289</v>
      </c>
      <c r="V4542" s="123">
        <v>21708</v>
      </c>
      <c r="W4542" s="124">
        <v>22675</v>
      </c>
      <c r="X4542" s="123">
        <v>20578</v>
      </c>
      <c r="Y4542" s="124">
        <v>21021</v>
      </c>
      <c r="Z4542" s="123">
        <v>22704</v>
      </c>
      <c r="AA4542" s="124">
        <v>22800</v>
      </c>
      <c r="AB4542" s="123">
        <v>23462</v>
      </c>
      <c r="AC4542" s="124">
        <v>24497</v>
      </c>
      <c r="AD4542" s="123">
        <v>22150</v>
      </c>
      <c r="AE4542" s="125">
        <v>26781</v>
      </c>
      <c r="AF4542" s="126">
        <v>23908</v>
      </c>
    </row>
    <row r="4543" spans="2:32">
      <c r="B4543" s="127">
        <v>4505</v>
      </c>
      <c r="C4543" s="128">
        <v>4505</v>
      </c>
      <c r="D4543" s="129">
        <v>188</v>
      </c>
      <c r="E4543" s="130">
        <v>7</v>
      </c>
      <c r="F4543" s="131">
        <v>7</v>
      </c>
      <c r="G4543" s="132" t="s">
        <v>487</v>
      </c>
      <c r="H4543" s="133">
        <v>7</v>
      </c>
      <c r="I4543" s="128">
        <v>6</v>
      </c>
      <c r="J4543" s="129" t="s">
        <v>487</v>
      </c>
      <c r="K4543" s="134">
        <v>17</v>
      </c>
      <c r="L4543" s="108"/>
      <c r="M4543" s="81">
        <v>17744</v>
      </c>
      <c r="N4543" s="135">
        <v>22577</v>
      </c>
      <c r="O4543" s="136">
        <v>20291</v>
      </c>
      <c r="P4543" s="135">
        <v>20112</v>
      </c>
      <c r="Q4543" s="136">
        <v>20718</v>
      </c>
      <c r="R4543" s="135">
        <v>19484</v>
      </c>
      <c r="S4543" s="136">
        <v>20361</v>
      </c>
      <c r="T4543" s="135">
        <v>25001</v>
      </c>
      <c r="U4543" s="136">
        <v>21767</v>
      </c>
      <c r="V4543" s="135">
        <v>22325</v>
      </c>
      <c r="W4543" s="136">
        <v>23164</v>
      </c>
      <c r="X4543" s="135">
        <v>21198</v>
      </c>
      <c r="Y4543" s="136">
        <v>21748</v>
      </c>
      <c r="Z4543" s="135">
        <v>23182</v>
      </c>
      <c r="AA4543" s="136">
        <v>23306</v>
      </c>
      <c r="AB4543" s="135">
        <v>24056</v>
      </c>
      <c r="AC4543" s="136">
        <v>25029</v>
      </c>
      <c r="AD4543" s="135">
        <v>22890</v>
      </c>
      <c r="AE4543" s="137">
        <v>27548</v>
      </c>
      <c r="AF4543" s="138">
        <v>24394</v>
      </c>
    </row>
    <row r="4544" spans="2:32">
      <c r="B4544" s="114">
        <v>4506</v>
      </c>
      <c r="C4544" s="115">
        <v>4506</v>
      </c>
      <c r="D4544" s="116">
        <v>188</v>
      </c>
      <c r="E4544" s="117">
        <v>7</v>
      </c>
      <c r="F4544" s="118">
        <v>7</v>
      </c>
      <c r="G4544" s="119" t="s">
        <v>487</v>
      </c>
      <c r="H4544" s="120">
        <v>7</v>
      </c>
      <c r="I4544" s="115">
        <v>6</v>
      </c>
      <c r="J4544" s="116" t="s">
        <v>487</v>
      </c>
      <c r="K4544" s="121">
        <v>18</v>
      </c>
      <c r="L4544" s="108"/>
      <c r="M4544" s="122">
        <v>18019</v>
      </c>
      <c r="N4544" s="123">
        <v>22581</v>
      </c>
      <c r="O4544" s="124">
        <v>20305</v>
      </c>
      <c r="P4544" s="123">
        <v>20311</v>
      </c>
      <c r="Q4544" s="124">
        <v>21252</v>
      </c>
      <c r="R4544" s="123">
        <v>19970</v>
      </c>
      <c r="S4544" s="124">
        <v>20915</v>
      </c>
      <c r="T4544" s="123">
        <v>25320</v>
      </c>
      <c r="U4544" s="124">
        <v>21796</v>
      </c>
      <c r="V4544" s="123">
        <v>23073</v>
      </c>
      <c r="W4544" s="124">
        <v>23589</v>
      </c>
      <c r="X4544" s="123">
        <v>21930</v>
      </c>
      <c r="Y4544" s="124">
        <v>22560</v>
      </c>
      <c r="Z4544" s="123">
        <v>23411</v>
      </c>
      <c r="AA4544" s="124">
        <v>23697</v>
      </c>
      <c r="AB4544" s="123">
        <v>25061</v>
      </c>
      <c r="AC4544" s="124">
        <v>25650</v>
      </c>
      <c r="AD4544" s="123">
        <v>23792</v>
      </c>
      <c r="AE4544" s="125">
        <v>28217</v>
      </c>
      <c r="AF4544" s="126">
        <v>24709</v>
      </c>
    </row>
    <row r="4545" spans="2:32">
      <c r="B4545" s="127">
        <v>4507</v>
      </c>
      <c r="C4545" s="128">
        <v>4507</v>
      </c>
      <c r="D4545" s="129">
        <v>188</v>
      </c>
      <c r="E4545" s="130">
        <v>7</v>
      </c>
      <c r="F4545" s="131">
        <v>7</v>
      </c>
      <c r="G4545" s="132" t="s">
        <v>487</v>
      </c>
      <c r="H4545" s="133">
        <v>7</v>
      </c>
      <c r="I4545" s="128">
        <v>6</v>
      </c>
      <c r="J4545" s="129" t="s">
        <v>487</v>
      </c>
      <c r="K4545" s="134">
        <v>19</v>
      </c>
      <c r="L4545" s="108"/>
      <c r="M4545" s="81">
        <v>17790</v>
      </c>
      <c r="N4545" s="135">
        <v>22491</v>
      </c>
      <c r="O4545" s="136">
        <v>20525</v>
      </c>
      <c r="P4545" s="135">
        <v>20316</v>
      </c>
      <c r="Q4545" s="136">
        <v>21283</v>
      </c>
      <c r="R4545" s="135">
        <v>19885</v>
      </c>
      <c r="S4545" s="136">
        <v>21019</v>
      </c>
      <c r="T4545" s="135">
        <v>25159</v>
      </c>
      <c r="U4545" s="136">
        <v>22198</v>
      </c>
      <c r="V4545" s="135">
        <v>23220</v>
      </c>
      <c r="W4545" s="136">
        <v>23904</v>
      </c>
      <c r="X4545" s="135">
        <v>22154</v>
      </c>
      <c r="Y4545" s="136">
        <v>23020</v>
      </c>
      <c r="Z4545" s="135">
        <v>24113</v>
      </c>
      <c r="AA4545" s="136">
        <v>24267</v>
      </c>
      <c r="AB4545" s="135">
        <v>25567</v>
      </c>
      <c r="AC4545" s="136">
        <v>26230</v>
      </c>
      <c r="AD4545" s="135">
        <v>24374</v>
      </c>
      <c r="AE4545" s="137">
        <v>28391</v>
      </c>
      <c r="AF4545" s="138">
        <v>25548</v>
      </c>
    </row>
    <row r="4546" spans="2:32">
      <c r="B4546" s="114">
        <v>4508</v>
      </c>
      <c r="C4546" s="115">
        <v>4508</v>
      </c>
      <c r="D4546" s="116">
        <v>188</v>
      </c>
      <c r="E4546" s="117">
        <v>7</v>
      </c>
      <c r="F4546" s="118">
        <v>7</v>
      </c>
      <c r="G4546" s="119" t="s">
        <v>487</v>
      </c>
      <c r="H4546" s="120">
        <v>7</v>
      </c>
      <c r="I4546" s="115">
        <v>6</v>
      </c>
      <c r="J4546" s="116" t="s">
        <v>487</v>
      </c>
      <c r="K4546" s="121">
        <v>20</v>
      </c>
      <c r="L4546" s="108"/>
      <c r="M4546" s="122">
        <v>17463</v>
      </c>
      <c r="N4546" s="123">
        <v>21992</v>
      </c>
      <c r="O4546" s="124">
        <v>20178</v>
      </c>
      <c r="P4546" s="123">
        <v>20056</v>
      </c>
      <c r="Q4546" s="124">
        <v>20999</v>
      </c>
      <c r="R4546" s="123">
        <v>19688</v>
      </c>
      <c r="S4546" s="124">
        <v>20626</v>
      </c>
      <c r="T4546" s="123">
        <v>24479</v>
      </c>
      <c r="U4546" s="124">
        <v>22036</v>
      </c>
      <c r="V4546" s="123">
        <v>23203</v>
      </c>
      <c r="W4546" s="124">
        <v>23933</v>
      </c>
      <c r="X4546" s="123">
        <v>22293</v>
      </c>
      <c r="Y4546" s="124">
        <v>22940</v>
      </c>
      <c r="Z4546" s="123">
        <v>24249</v>
      </c>
      <c r="AA4546" s="124">
        <v>24602</v>
      </c>
      <c r="AB4546" s="123">
        <v>25934</v>
      </c>
      <c r="AC4546" s="124">
        <v>26641</v>
      </c>
      <c r="AD4546" s="123">
        <v>24429</v>
      </c>
      <c r="AE4546" s="125">
        <v>28169</v>
      </c>
      <c r="AF4546" s="126">
        <v>25800</v>
      </c>
    </row>
    <row r="4547" spans="2:32">
      <c r="B4547" s="127">
        <v>4509</v>
      </c>
      <c r="C4547" s="128">
        <v>4509</v>
      </c>
      <c r="D4547" s="129">
        <v>188</v>
      </c>
      <c r="E4547" s="130">
        <v>7</v>
      </c>
      <c r="F4547" s="131">
        <v>7</v>
      </c>
      <c r="G4547" s="132" t="s">
        <v>487</v>
      </c>
      <c r="H4547" s="133">
        <v>7</v>
      </c>
      <c r="I4547" s="128">
        <v>6</v>
      </c>
      <c r="J4547" s="129" t="s">
        <v>487</v>
      </c>
      <c r="K4547" s="134">
        <v>21</v>
      </c>
      <c r="L4547" s="108"/>
      <c r="M4547" s="81">
        <v>16819</v>
      </c>
      <c r="N4547" s="135">
        <v>21073</v>
      </c>
      <c r="O4547" s="136">
        <v>19334</v>
      </c>
      <c r="P4547" s="135">
        <v>19174</v>
      </c>
      <c r="Q4547" s="136">
        <v>20373</v>
      </c>
      <c r="R4547" s="135">
        <v>19176</v>
      </c>
      <c r="S4547" s="136">
        <v>20434</v>
      </c>
      <c r="T4547" s="135">
        <v>23540</v>
      </c>
      <c r="U4547" s="136">
        <v>21492</v>
      </c>
      <c r="V4547" s="135">
        <v>22883</v>
      </c>
      <c r="W4547" s="136">
        <v>23844</v>
      </c>
      <c r="X4547" s="135">
        <v>22234</v>
      </c>
      <c r="Y4547" s="136">
        <v>23154</v>
      </c>
      <c r="Z4547" s="135">
        <v>24115</v>
      </c>
      <c r="AA4547" s="136">
        <v>24488</v>
      </c>
      <c r="AB4547" s="135">
        <v>26104</v>
      </c>
      <c r="AC4547" s="136">
        <v>26980</v>
      </c>
      <c r="AD4547" s="135">
        <v>24856</v>
      </c>
      <c r="AE4547" s="137">
        <v>27817</v>
      </c>
      <c r="AF4547" s="138">
        <v>25883</v>
      </c>
    </row>
    <row r="4548" spans="2:32">
      <c r="B4548" s="114">
        <v>4510</v>
      </c>
      <c r="C4548" s="115">
        <v>4510</v>
      </c>
      <c r="D4548" s="116">
        <v>188</v>
      </c>
      <c r="E4548" s="117">
        <v>7</v>
      </c>
      <c r="F4548" s="118">
        <v>7</v>
      </c>
      <c r="G4548" s="119" t="s">
        <v>487</v>
      </c>
      <c r="H4548" s="120">
        <v>7</v>
      </c>
      <c r="I4548" s="115">
        <v>6</v>
      </c>
      <c r="J4548" s="116" t="s">
        <v>487</v>
      </c>
      <c r="K4548" s="121">
        <v>22</v>
      </c>
      <c r="L4548" s="108"/>
      <c r="M4548" s="122">
        <v>16265</v>
      </c>
      <c r="N4548" s="123">
        <v>20057</v>
      </c>
      <c r="O4548" s="124">
        <v>18528</v>
      </c>
      <c r="P4548" s="123">
        <v>18437</v>
      </c>
      <c r="Q4548" s="124">
        <v>19547</v>
      </c>
      <c r="R4548" s="123">
        <v>18694</v>
      </c>
      <c r="S4548" s="124">
        <v>19910</v>
      </c>
      <c r="T4548" s="123">
        <v>22571</v>
      </c>
      <c r="U4548" s="124">
        <v>20859</v>
      </c>
      <c r="V4548" s="123">
        <v>22273</v>
      </c>
      <c r="W4548" s="124">
        <v>23243</v>
      </c>
      <c r="X4548" s="123">
        <v>22013</v>
      </c>
      <c r="Y4548" s="124">
        <v>22858</v>
      </c>
      <c r="Z4548" s="123">
        <v>23706</v>
      </c>
      <c r="AA4548" s="124">
        <v>24259</v>
      </c>
      <c r="AB4548" s="123">
        <v>25737</v>
      </c>
      <c r="AC4548" s="124">
        <v>26617</v>
      </c>
      <c r="AD4548" s="123">
        <v>24700</v>
      </c>
      <c r="AE4548" s="125">
        <v>27148</v>
      </c>
      <c r="AF4548" s="126">
        <v>25603</v>
      </c>
    </row>
    <row r="4549" spans="2:32">
      <c r="B4549" s="127">
        <v>4511</v>
      </c>
      <c r="C4549" s="128">
        <v>4511</v>
      </c>
      <c r="D4549" s="129">
        <v>188</v>
      </c>
      <c r="E4549" s="130">
        <v>7</v>
      </c>
      <c r="F4549" s="131">
        <v>7</v>
      </c>
      <c r="G4549" s="132" t="s">
        <v>487</v>
      </c>
      <c r="H4549" s="133">
        <v>7</v>
      </c>
      <c r="I4549" s="128">
        <v>6</v>
      </c>
      <c r="J4549" s="129" t="s">
        <v>487</v>
      </c>
      <c r="K4549" s="134">
        <v>23</v>
      </c>
      <c r="L4549" s="108"/>
      <c r="M4549" s="81">
        <v>15293</v>
      </c>
      <c r="N4549" s="135">
        <v>18534</v>
      </c>
      <c r="O4549" s="136">
        <v>17138</v>
      </c>
      <c r="P4549" s="135">
        <v>17150</v>
      </c>
      <c r="Q4549" s="136">
        <v>18253</v>
      </c>
      <c r="R4549" s="135">
        <v>17692</v>
      </c>
      <c r="S4549" s="136">
        <v>18773</v>
      </c>
      <c r="T4549" s="135">
        <v>20919</v>
      </c>
      <c r="U4549" s="136">
        <v>19493</v>
      </c>
      <c r="V4549" s="135">
        <v>21030</v>
      </c>
      <c r="W4549" s="136">
        <v>21929</v>
      </c>
      <c r="X4549" s="135">
        <v>21074</v>
      </c>
      <c r="Y4549" s="136">
        <v>21748</v>
      </c>
      <c r="Z4549" s="135">
        <v>22419</v>
      </c>
      <c r="AA4549" s="136">
        <v>23082</v>
      </c>
      <c r="AB4549" s="135">
        <v>24569</v>
      </c>
      <c r="AC4549" s="136">
        <v>25332</v>
      </c>
      <c r="AD4549" s="135">
        <v>23630</v>
      </c>
      <c r="AE4549" s="137">
        <v>25552</v>
      </c>
      <c r="AF4549" s="138">
        <v>24364</v>
      </c>
    </row>
    <row r="4550" spans="2:32">
      <c r="B4550" s="114">
        <v>4512</v>
      </c>
      <c r="C4550" s="115">
        <v>4512</v>
      </c>
      <c r="D4550" s="116">
        <v>188</v>
      </c>
      <c r="E4550" s="117">
        <v>7</v>
      </c>
      <c r="F4550" s="118">
        <v>7</v>
      </c>
      <c r="G4550" s="119" t="s">
        <v>487</v>
      </c>
      <c r="H4550" s="120">
        <v>7</v>
      </c>
      <c r="I4550" s="115">
        <v>6</v>
      </c>
      <c r="J4550" s="116" t="s">
        <v>487</v>
      </c>
      <c r="K4550" s="121">
        <v>24</v>
      </c>
      <c r="L4550" s="108"/>
      <c r="M4550" s="122">
        <v>14339</v>
      </c>
      <c r="N4550" s="123">
        <v>17058</v>
      </c>
      <c r="O4550" s="124">
        <v>15979</v>
      </c>
      <c r="P4550" s="123">
        <v>15979</v>
      </c>
      <c r="Q4550" s="124">
        <v>17078</v>
      </c>
      <c r="R4550" s="123">
        <v>16605</v>
      </c>
      <c r="S4550" s="124">
        <v>17569</v>
      </c>
      <c r="T4550" s="123">
        <v>19355</v>
      </c>
      <c r="U4550" s="124">
        <v>18322</v>
      </c>
      <c r="V4550" s="123">
        <v>19801</v>
      </c>
      <c r="W4550" s="124">
        <v>20531</v>
      </c>
      <c r="X4550" s="123">
        <v>19954</v>
      </c>
      <c r="Y4550" s="124">
        <v>20533</v>
      </c>
      <c r="Z4550" s="123">
        <v>21257</v>
      </c>
      <c r="AA4550" s="124">
        <v>21864</v>
      </c>
      <c r="AB4550" s="123">
        <v>23384</v>
      </c>
      <c r="AC4550" s="124">
        <v>23937</v>
      </c>
      <c r="AD4550" s="123">
        <v>22414</v>
      </c>
      <c r="AE4550" s="125">
        <v>23942</v>
      </c>
      <c r="AF4550" s="126">
        <v>23201</v>
      </c>
    </row>
    <row r="4551" spans="2:32">
      <c r="B4551" s="127">
        <v>4513</v>
      </c>
      <c r="C4551" s="128">
        <v>4513</v>
      </c>
      <c r="D4551" s="129">
        <v>189</v>
      </c>
      <c r="E4551" s="130">
        <v>7</v>
      </c>
      <c r="F4551" s="131">
        <v>8</v>
      </c>
      <c r="G4551" s="132" t="s">
        <v>487</v>
      </c>
      <c r="H4551" s="133">
        <v>7</v>
      </c>
      <c r="I4551" s="128">
        <v>7</v>
      </c>
      <c r="J4551" s="129" t="s">
        <v>487</v>
      </c>
      <c r="K4551" s="134">
        <v>1</v>
      </c>
      <c r="L4551" s="108"/>
      <c r="M4551" s="81">
        <v>14372</v>
      </c>
      <c r="N4551" s="135">
        <v>15607</v>
      </c>
      <c r="O4551" s="136">
        <v>15213</v>
      </c>
      <c r="P4551" s="135">
        <v>15341</v>
      </c>
      <c r="Q4551" s="136">
        <v>15902</v>
      </c>
      <c r="R4551" s="135">
        <v>16356</v>
      </c>
      <c r="S4551" s="136">
        <v>16834</v>
      </c>
      <c r="T4551" s="135">
        <v>18005</v>
      </c>
      <c r="U4551" s="136">
        <v>17622</v>
      </c>
      <c r="V4551" s="135">
        <v>18594</v>
      </c>
      <c r="W4551" s="136">
        <v>18661</v>
      </c>
      <c r="X4551" s="135">
        <v>19137</v>
      </c>
      <c r="Y4551" s="136">
        <v>19662</v>
      </c>
      <c r="Z4551" s="135">
        <v>20648</v>
      </c>
      <c r="AA4551" s="136">
        <v>21254</v>
      </c>
      <c r="AB4551" s="135">
        <v>22142</v>
      </c>
      <c r="AC4551" s="136">
        <v>21908</v>
      </c>
      <c r="AD4551" s="135">
        <v>21469</v>
      </c>
      <c r="AE4551" s="137">
        <v>23095</v>
      </c>
      <c r="AF4551" s="138">
        <v>22662</v>
      </c>
    </row>
    <row r="4552" spans="2:32">
      <c r="B4552" s="114">
        <v>4514</v>
      </c>
      <c r="C4552" s="115">
        <v>4514</v>
      </c>
      <c r="D4552" s="116">
        <v>189</v>
      </c>
      <c r="E4552" s="117">
        <v>7</v>
      </c>
      <c r="F4552" s="118">
        <v>8</v>
      </c>
      <c r="G4552" s="119" t="s">
        <v>487</v>
      </c>
      <c r="H4552" s="120">
        <v>7</v>
      </c>
      <c r="I4552" s="115">
        <v>7</v>
      </c>
      <c r="J4552" s="116" t="s">
        <v>487</v>
      </c>
      <c r="K4552" s="121">
        <v>2</v>
      </c>
      <c r="L4552" s="108"/>
      <c r="M4552" s="122">
        <v>13741</v>
      </c>
      <c r="N4552" s="123">
        <v>15016</v>
      </c>
      <c r="O4552" s="124">
        <v>14748</v>
      </c>
      <c r="P4552" s="123">
        <v>14880</v>
      </c>
      <c r="Q4552" s="124">
        <v>15308</v>
      </c>
      <c r="R4552" s="123">
        <v>15653</v>
      </c>
      <c r="S4552" s="124">
        <v>16196</v>
      </c>
      <c r="T4552" s="123">
        <v>17318</v>
      </c>
      <c r="U4552" s="124">
        <v>17055</v>
      </c>
      <c r="V4552" s="123">
        <v>17884</v>
      </c>
      <c r="W4552" s="124">
        <v>17950</v>
      </c>
      <c r="X4552" s="123">
        <v>18319</v>
      </c>
      <c r="Y4552" s="124">
        <v>18908</v>
      </c>
      <c r="Z4552" s="123">
        <v>19966</v>
      </c>
      <c r="AA4552" s="124">
        <v>20571</v>
      </c>
      <c r="AB4552" s="123">
        <v>21310</v>
      </c>
      <c r="AC4552" s="124">
        <v>21049</v>
      </c>
      <c r="AD4552" s="123">
        <v>20652</v>
      </c>
      <c r="AE4552" s="125">
        <v>22207</v>
      </c>
      <c r="AF4552" s="126">
        <v>21910</v>
      </c>
    </row>
    <row r="4553" spans="2:32">
      <c r="B4553" s="127">
        <v>4515</v>
      </c>
      <c r="C4553" s="128">
        <v>4515</v>
      </c>
      <c r="D4553" s="129">
        <v>189</v>
      </c>
      <c r="E4553" s="130">
        <v>7</v>
      </c>
      <c r="F4553" s="131">
        <v>8</v>
      </c>
      <c r="G4553" s="132" t="s">
        <v>487</v>
      </c>
      <c r="H4553" s="133">
        <v>7</v>
      </c>
      <c r="I4553" s="128">
        <v>7</v>
      </c>
      <c r="J4553" s="129" t="s">
        <v>487</v>
      </c>
      <c r="K4553" s="134">
        <v>3</v>
      </c>
      <c r="L4553" s="108"/>
      <c r="M4553" s="81">
        <v>13313</v>
      </c>
      <c r="N4553" s="135">
        <v>14646</v>
      </c>
      <c r="O4553" s="136">
        <v>14431</v>
      </c>
      <c r="P4553" s="135">
        <v>14609</v>
      </c>
      <c r="Q4553" s="136">
        <v>14921</v>
      </c>
      <c r="R4553" s="135">
        <v>15184</v>
      </c>
      <c r="S4553" s="136">
        <v>15870</v>
      </c>
      <c r="T4553" s="135">
        <v>16866</v>
      </c>
      <c r="U4553" s="136">
        <v>16642</v>
      </c>
      <c r="V4553" s="135">
        <v>17373</v>
      </c>
      <c r="W4553" s="136">
        <v>17433</v>
      </c>
      <c r="X4553" s="135">
        <v>17726</v>
      </c>
      <c r="Y4553" s="136">
        <v>18463</v>
      </c>
      <c r="Z4553" s="135">
        <v>19410</v>
      </c>
      <c r="AA4553" s="136">
        <v>20030</v>
      </c>
      <c r="AB4553" s="135">
        <v>20635</v>
      </c>
      <c r="AC4553" s="136">
        <v>20393</v>
      </c>
      <c r="AD4553" s="135">
        <v>20134</v>
      </c>
      <c r="AE4553" s="137">
        <v>21528</v>
      </c>
      <c r="AF4553" s="138">
        <v>21278</v>
      </c>
    </row>
    <row r="4554" spans="2:32">
      <c r="B4554" s="114">
        <v>4516</v>
      </c>
      <c r="C4554" s="115">
        <v>4516</v>
      </c>
      <c r="D4554" s="116">
        <v>189</v>
      </c>
      <c r="E4554" s="117">
        <v>7</v>
      </c>
      <c r="F4554" s="118">
        <v>8</v>
      </c>
      <c r="G4554" s="119" t="s">
        <v>487</v>
      </c>
      <c r="H4554" s="120">
        <v>7</v>
      </c>
      <c r="I4554" s="115">
        <v>7</v>
      </c>
      <c r="J4554" s="116" t="s">
        <v>487</v>
      </c>
      <c r="K4554" s="121">
        <v>4</v>
      </c>
      <c r="L4554" s="108"/>
      <c r="M4554" s="122">
        <v>13061</v>
      </c>
      <c r="N4554" s="123">
        <v>14505</v>
      </c>
      <c r="O4554" s="124">
        <v>14351</v>
      </c>
      <c r="P4554" s="123">
        <v>14516</v>
      </c>
      <c r="Q4554" s="124">
        <v>14761</v>
      </c>
      <c r="R4554" s="123">
        <v>14812</v>
      </c>
      <c r="S4554" s="124">
        <v>15698</v>
      </c>
      <c r="T4554" s="123">
        <v>16552</v>
      </c>
      <c r="U4554" s="124">
        <v>16347</v>
      </c>
      <c r="V4554" s="123">
        <v>16958</v>
      </c>
      <c r="W4554" s="124">
        <v>16837</v>
      </c>
      <c r="X4554" s="123">
        <v>17079</v>
      </c>
      <c r="Y4554" s="124">
        <v>18017</v>
      </c>
      <c r="Z4554" s="123">
        <v>18819</v>
      </c>
      <c r="AA4554" s="124">
        <v>19383</v>
      </c>
      <c r="AB4554" s="123">
        <v>19862</v>
      </c>
      <c r="AC4554" s="124">
        <v>19495</v>
      </c>
      <c r="AD4554" s="123">
        <v>19530</v>
      </c>
      <c r="AE4554" s="125">
        <v>20730</v>
      </c>
      <c r="AF4554" s="126">
        <v>20517</v>
      </c>
    </row>
    <row r="4555" spans="2:32">
      <c r="B4555" s="127">
        <v>4517</v>
      </c>
      <c r="C4555" s="128">
        <v>4517</v>
      </c>
      <c r="D4555" s="129">
        <v>189</v>
      </c>
      <c r="E4555" s="130">
        <v>7</v>
      </c>
      <c r="F4555" s="131">
        <v>8</v>
      </c>
      <c r="G4555" s="132" t="s">
        <v>487</v>
      </c>
      <c r="H4555" s="133">
        <v>7</v>
      </c>
      <c r="I4555" s="128">
        <v>7</v>
      </c>
      <c r="J4555" s="129" t="s">
        <v>487</v>
      </c>
      <c r="K4555" s="134">
        <v>5</v>
      </c>
      <c r="L4555" s="108"/>
      <c r="M4555" s="81">
        <v>12832</v>
      </c>
      <c r="N4555" s="135">
        <v>14703</v>
      </c>
      <c r="O4555" s="136">
        <v>14509</v>
      </c>
      <c r="P4555" s="135">
        <v>14670</v>
      </c>
      <c r="Q4555" s="136">
        <v>14868</v>
      </c>
      <c r="R4555" s="135">
        <v>14492</v>
      </c>
      <c r="S4555" s="136">
        <v>15783</v>
      </c>
      <c r="T4555" s="135">
        <v>16514</v>
      </c>
      <c r="U4555" s="136">
        <v>16273</v>
      </c>
      <c r="V4555" s="135">
        <v>16778</v>
      </c>
      <c r="W4555" s="136">
        <v>16280</v>
      </c>
      <c r="X4555" s="135">
        <v>16487</v>
      </c>
      <c r="Y4555" s="136">
        <v>17781</v>
      </c>
      <c r="Z4555" s="135">
        <v>18373</v>
      </c>
      <c r="AA4555" s="136">
        <v>18905</v>
      </c>
      <c r="AB4555" s="135">
        <v>19265</v>
      </c>
      <c r="AC4555" s="136">
        <v>18594</v>
      </c>
      <c r="AD4555" s="135">
        <v>19125</v>
      </c>
      <c r="AE4555" s="137">
        <v>20142</v>
      </c>
      <c r="AF4555" s="138">
        <v>19865</v>
      </c>
    </row>
    <row r="4556" spans="2:32">
      <c r="B4556" s="114">
        <v>4518</v>
      </c>
      <c r="C4556" s="115">
        <v>4518</v>
      </c>
      <c r="D4556" s="116">
        <v>189</v>
      </c>
      <c r="E4556" s="117">
        <v>7</v>
      </c>
      <c r="F4556" s="118">
        <v>8</v>
      </c>
      <c r="G4556" s="119" t="s">
        <v>487</v>
      </c>
      <c r="H4556" s="120">
        <v>7</v>
      </c>
      <c r="I4556" s="115">
        <v>7</v>
      </c>
      <c r="J4556" s="116" t="s">
        <v>487</v>
      </c>
      <c r="K4556" s="121">
        <v>6</v>
      </c>
      <c r="L4556" s="108"/>
      <c r="M4556" s="122">
        <v>12708</v>
      </c>
      <c r="N4556" s="123">
        <v>15525</v>
      </c>
      <c r="O4556" s="124">
        <v>15239</v>
      </c>
      <c r="P4556" s="123">
        <v>15309</v>
      </c>
      <c r="Q4556" s="124">
        <v>15581</v>
      </c>
      <c r="R4556" s="123">
        <v>14272</v>
      </c>
      <c r="S4556" s="124">
        <v>16505</v>
      </c>
      <c r="T4556" s="123">
        <v>17147</v>
      </c>
      <c r="U4556" s="124">
        <v>16794</v>
      </c>
      <c r="V4556" s="123">
        <v>17166</v>
      </c>
      <c r="W4556" s="124">
        <v>15869</v>
      </c>
      <c r="X4556" s="123">
        <v>15965</v>
      </c>
      <c r="Y4556" s="124">
        <v>18143</v>
      </c>
      <c r="Z4556" s="123">
        <v>18544</v>
      </c>
      <c r="AA4556" s="124">
        <v>18880</v>
      </c>
      <c r="AB4556" s="123">
        <v>19228</v>
      </c>
      <c r="AC4556" s="124">
        <v>17809</v>
      </c>
      <c r="AD4556" s="123">
        <v>19330</v>
      </c>
      <c r="AE4556" s="125">
        <v>20183</v>
      </c>
      <c r="AF4556" s="126">
        <v>19841</v>
      </c>
    </row>
    <row r="4557" spans="2:32">
      <c r="B4557" s="127">
        <v>4519</v>
      </c>
      <c r="C4557" s="128">
        <v>4519</v>
      </c>
      <c r="D4557" s="129">
        <v>189</v>
      </c>
      <c r="E4557" s="130">
        <v>7</v>
      </c>
      <c r="F4557" s="131">
        <v>8</v>
      </c>
      <c r="G4557" s="132" t="s">
        <v>487</v>
      </c>
      <c r="H4557" s="133">
        <v>7</v>
      </c>
      <c r="I4557" s="128">
        <v>7</v>
      </c>
      <c r="J4557" s="129" t="s">
        <v>487</v>
      </c>
      <c r="K4557" s="134">
        <v>7</v>
      </c>
      <c r="L4557" s="108"/>
      <c r="M4557" s="81">
        <v>13108</v>
      </c>
      <c r="N4557" s="135">
        <v>16641</v>
      </c>
      <c r="O4557" s="136">
        <v>16453</v>
      </c>
      <c r="P4557" s="135">
        <v>16398</v>
      </c>
      <c r="Q4557" s="136">
        <v>16801</v>
      </c>
      <c r="R4557" s="135">
        <v>14597</v>
      </c>
      <c r="S4557" s="136">
        <v>17828</v>
      </c>
      <c r="T4557" s="135">
        <v>18075</v>
      </c>
      <c r="U4557" s="136">
        <v>17791</v>
      </c>
      <c r="V4557" s="135">
        <v>18134</v>
      </c>
      <c r="W4557" s="136">
        <v>15927</v>
      </c>
      <c r="X4557" s="135">
        <v>15980</v>
      </c>
      <c r="Y4557" s="136">
        <v>19207</v>
      </c>
      <c r="Z4557" s="135">
        <v>19290</v>
      </c>
      <c r="AA4557" s="136">
        <v>19448</v>
      </c>
      <c r="AB4557" s="135">
        <v>19912</v>
      </c>
      <c r="AC4557" s="136">
        <v>17569</v>
      </c>
      <c r="AD4557" s="135">
        <v>20293</v>
      </c>
      <c r="AE4557" s="137">
        <v>20595</v>
      </c>
      <c r="AF4557" s="138">
        <v>20452</v>
      </c>
    </row>
    <row r="4558" spans="2:32">
      <c r="B4558" s="114">
        <v>4520</v>
      </c>
      <c r="C4558" s="115">
        <v>4520</v>
      </c>
      <c r="D4558" s="116">
        <v>189</v>
      </c>
      <c r="E4558" s="117">
        <v>7</v>
      </c>
      <c r="F4558" s="118">
        <v>8</v>
      </c>
      <c r="G4558" s="119" t="s">
        <v>487</v>
      </c>
      <c r="H4558" s="120">
        <v>7</v>
      </c>
      <c r="I4558" s="115">
        <v>7</v>
      </c>
      <c r="J4558" s="116" t="s">
        <v>487</v>
      </c>
      <c r="K4558" s="121">
        <v>8</v>
      </c>
      <c r="L4558" s="108"/>
      <c r="M4558" s="122">
        <v>14415</v>
      </c>
      <c r="N4558" s="123">
        <v>17648</v>
      </c>
      <c r="O4558" s="124">
        <v>17529</v>
      </c>
      <c r="P4558" s="123">
        <v>17558</v>
      </c>
      <c r="Q4558" s="124">
        <v>18167</v>
      </c>
      <c r="R4558" s="123">
        <v>15865</v>
      </c>
      <c r="S4558" s="124">
        <v>19494</v>
      </c>
      <c r="T4558" s="123">
        <v>18967</v>
      </c>
      <c r="U4558" s="124">
        <v>18765</v>
      </c>
      <c r="V4558" s="123">
        <v>19475</v>
      </c>
      <c r="W4558" s="124">
        <v>16754</v>
      </c>
      <c r="X4558" s="123">
        <v>17120</v>
      </c>
      <c r="Y4558" s="124">
        <v>20771</v>
      </c>
      <c r="Z4558" s="123">
        <v>20128</v>
      </c>
      <c r="AA4558" s="124">
        <v>20440</v>
      </c>
      <c r="AB4558" s="123">
        <v>21153</v>
      </c>
      <c r="AC4558" s="124">
        <v>18358</v>
      </c>
      <c r="AD4558" s="123">
        <v>21830</v>
      </c>
      <c r="AE4558" s="125">
        <v>21260</v>
      </c>
      <c r="AF4558" s="126">
        <v>21239</v>
      </c>
    </row>
    <row r="4559" spans="2:32">
      <c r="B4559" s="127">
        <v>4521</v>
      </c>
      <c r="C4559" s="128">
        <v>4521</v>
      </c>
      <c r="D4559" s="129">
        <v>189</v>
      </c>
      <c r="E4559" s="130">
        <v>7</v>
      </c>
      <c r="F4559" s="131">
        <v>8</v>
      </c>
      <c r="G4559" s="132" t="s">
        <v>487</v>
      </c>
      <c r="H4559" s="133">
        <v>7</v>
      </c>
      <c r="I4559" s="128">
        <v>7</v>
      </c>
      <c r="J4559" s="129" t="s">
        <v>487</v>
      </c>
      <c r="K4559" s="134">
        <v>9</v>
      </c>
      <c r="L4559" s="108"/>
      <c r="M4559" s="81">
        <v>15695</v>
      </c>
      <c r="N4559" s="135">
        <v>18330</v>
      </c>
      <c r="O4559" s="136">
        <v>18192</v>
      </c>
      <c r="P4559" s="135">
        <v>18441</v>
      </c>
      <c r="Q4559" s="136">
        <v>19182</v>
      </c>
      <c r="R4559" s="135">
        <v>17163</v>
      </c>
      <c r="S4559" s="136">
        <v>20811</v>
      </c>
      <c r="T4559" s="135">
        <v>19613</v>
      </c>
      <c r="U4559" s="136">
        <v>19404</v>
      </c>
      <c r="V4559" s="135">
        <v>20568</v>
      </c>
      <c r="W4559" s="136">
        <v>17721</v>
      </c>
      <c r="X4559" s="135">
        <v>18385</v>
      </c>
      <c r="Y4559" s="136">
        <v>21978</v>
      </c>
      <c r="Z4559" s="135">
        <v>20726</v>
      </c>
      <c r="AA4559" s="136">
        <v>21329</v>
      </c>
      <c r="AB4559" s="135">
        <v>22211</v>
      </c>
      <c r="AC4559" s="136">
        <v>19361</v>
      </c>
      <c r="AD4559" s="135">
        <v>23020</v>
      </c>
      <c r="AE4559" s="137">
        <v>21805</v>
      </c>
      <c r="AF4559" s="138">
        <v>21823</v>
      </c>
    </row>
    <row r="4560" spans="2:32">
      <c r="B4560" s="114">
        <v>4522</v>
      </c>
      <c r="C4560" s="115">
        <v>4522</v>
      </c>
      <c r="D4560" s="116">
        <v>189</v>
      </c>
      <c r="E4560" s="117">
        <v>7</v>
      </c>
      <c r="F4560" s="118">
        <v>8</v>
      </c>
      <c r="G4560" s="119" t="s">
        <v>487</v>
      </c>
      <c r="H4560" s="120">
        <v>7</v>
      </c>
      <c r="I4560" s="115">
        <v>7</v>
      </c>
      <c r="J4560" s="116" t="s">
        <v>487</v>
      </c>
      <c r="K4560" s="121">
        <v>10</v>
      </c>
      <c r="L4560" s="108"/>
      <c r="M4560" s="122">
        <v>16715</v>
      </c>
      <c r="N4560" s="123">
        <v>19019</v>
      </c>
      <c r="O4560" s="124">
        <v>18789</v>
      </c>
      <c r="P4560" s="123">
        <v>19159</v>
      </c>
      <c r="Q4560" s="124">
        <v>20037</v>
      </c>
      <c r="R4560" s="123">
        <v>18264</v>
      </c>
      <c r="S4560" s="124">
        <v>21892</v>
      </c>
      <c r="T4560" s="123">
        <v>20396</v>
      </c>
      <c r="U4560" s="124">
        <v>20097</v>
      </c>
      <c r="V4560" s="123">
        <v>21523</v>
      </c>
      <c r="W4560" s="124">
        <v>18550</v>
      </c>
      <c r="X4560" s="123">
        <v>19589</v>
      </c>
      <c r="Y4560" s="124">
        <v>23129</v>
      </c>
      <c r="Z4560" s="123">
        <v>21511</v>
      </c>
      <c r="AA4560" s="124">
        <v>22241</v>
      </c>
      <c r="AB4560" s="123">
        <v>23268</v>
      </c>
      <c r="AC4560" s="124">
        <v>20293</v>
      </c>
      <c r="AD4560" s="123">
        <v>24244</v>
      </c>
      <c r="AE4560" s="125">
        <v>22746</v>
      </c>
      <c r="AF4560" s="126">
        <v>22671</v>
      </c>
    </row>
    <row r="4561" spans="2:32">
      <c r="B4561" s="127">
        <v>4523</v>
      </c>
      <c r="C4561" s="128">
        <v>4523</v>
      </c>
      <c r="D4561" s="129">
        <v>189</v>
      </c>
      <c r="E4561" s="130">
        <v>7</v>
      </c>
      <c r="F4561" s="131">
        <v>8</v>
      </c>
      <c r="G4561" s="132" t="s">
        <v>487</v>
      </c>
      <c r="H4561" s="133">
        <v>7</v>
      </c>
      <c r="I4561" s="128">
        <v>7</v>
      </c>
      <c r="J4561" s="129" t="s">
        <v>487</v>
      </c>
      <c r="K4561" s="134">
        <v>11</v>
      </c>
      <c r="L4561" s="108"/>
      <c r="M4561" s="81">
        <v>17406</v>
      </c>
      <c r="N4561" s="135">
        <v>19400</v>
      </c>
      <c r="O4561" s="136">
        <v>19153</v>
      </c>
      <c r="P4561" s="135">
        <v>19660</v>
      </c>
      <c r="Q4561" s="136">
        <v>20648</v>
      </c>
      <c r="R4561" s="135">
        <v>19046</v>
      </c>
      <c r="S4561" s="136">
        <v>22717</v>
      </c>
      <c r="T4561" s="135">
        <v>20912</v>
      </c>
      <c r="U4561" s="136">
        <v>20569</v>
      </c>
      <c r="V4561" s="135">
        <v>22226</v>
      </c>
      <c r="W4561" s="136">
        <v>19071</v>
      </c>
      <c r="X4561" s="135">
        <v>20470</v>
      </c>
      <c r="Y4561" s="136">
        <v>24068</v>
      </c>
      <c r="Z4561" s="135">
        <v>22083</v>
      </c>
      <c r="AA4561" s="136">
        <v>22967</v>
      </c>
      <c r="AB4561" s="135">
        <v>24083</v>
      </c>
      <c r="AC4561" s="136">
        <v>20923</v>
      </c>
      <c r="AD4561" s="135">
        <v>25220</v>
      </c>
      <c r="AE4561" s="137">
        <v>23430</v>
      </c>
      <c r="AF4561" s="138">
        <v>23315</v>
      </c>
    </row>
    <row r="4562" spans="2:32">
      <c r="B4562" s="114">
        <v>4524</v>
      </c>
      <c r="C4562" s="115">
        <v>4524</v>
      </c>
      <c r="D4562" s="116">
        <v>189</v>
      </c>
      <c r="E4562" s="117">
        <v>7</v>
      </c>
      <c r="F4562" s="118">
        <v>8</v>
      </c>
      <c r="G4562" s="119" t="s">
        <v>487</v>
      </c>
      <c r="H4562" s="120">
        <v>7</v>
      </c>
      <c r="I4562" s="115">
        <v>7</v>
      </c>
      <c r="J4562" s="116" t="s">
        <v>487</v>
      </c>
      <c r="K4562" s="121">
        <v>12</v>
      </c>
      <c r="L4562" s="108"/>
      <c r="M4562" s="122">
        <v>17736</v>
      </c>
      <c r="N4562" s="123">
        <v>19578</v>
      </c>
      <c r="O4562" s="124">
        <v>19454</v>
      </c>
      <c r="P4562" s="123">
        <v>19867</v>
      </c>
      <c r="Q4562" s="124">
        <v>20978</v>
      </c>
      <c r="R4562" s="123">
        <v>19432</v>
      </c>
      <c r="S4562" s="124">
        <v>23170</v>
      </c>
      <c r="T4562" s="123">
        <v>21158</v>
      </c>
      <c r="U4562" s="124">
        <v>20948</v>
      </c>
      <c r="V4562" s="123">
        <v>22616</v>
      </c>
      <c r="W4562" s="124">
        <v>19311</v>
      </c>
      <c r="X4562" s="123">
        <v>20919</v>
      </c>
      <c r="Y4562" s="124">
        <v>24576</v>
      </c>
      <c r="Z4562" s="123">
        <v>22564</v>
      </c>
      <c r="AA4562" s="124">
        <v>23313</v>
      </c>
      <c r="AB4562" s="123">
        <v>24551</v>
      </c>
      <c r="AC4562" s="124">
        <v>21210</v>
      </c>
      <c r="AD4562" s="123">
        <v>25764</v>
      </c>
      <c r="AE4562" s="125">
        <v>23766</v>
      </c>
      <c r="AF4562" s="126">
        <v>23843</v>
      </c>
    </row>
    <row r="4563" spans="2:32">
      <c r="B4563" s="127">
        <v>4525</v>
      </c>
      <c r="C4563" s="128">
        <v>4525</v>
      </c>
      <c r="D4563" s="129">
        <v>189</v>
      </c>
      <c r="E4563" s="130">
        <v>7</v>
      </c>
      <c r="F4563" s="131">
        <v>8</v>
      </c>
      <c r="G4563" s="132" t="s">
        <v>487</v>
      </c>
      <c r="H4563" s="133">
        <v>7</v>
      </c>
      <c r="I4563" s="128">
        <v>7</v>
      </c>
      <c r="J4563" s="129" t="s">
        <v>487</v>
      </c>
      <c r="K4563" s="134">
        <v>13</v>
      </c>
      <c r="L4563" s="108"/>
      <c r="M4563" s="81">
        <v>17919</v>
      </c>
      <c r="N4563" s="135">
        <v>19809</v>
      </c>
      <c r="O4563" s="136">
        <v>19683</v>
      </c>
      <c r="P4563" s="135">
        <v>20143</v>
      </c>
      <c r="Q4563" s="136">
        <v>21280</v>
      </c>
      <c r="R4563" s="135">
        <v>19629</v>
      </c>
      <c r="S4563" s="136">
        <v>23719</v>
      </c>
      <c r="T4563" s="135">
        <v>21413</v>
      </c>
      <c r="U4563" s="136">
        <v>21202</v>
      </c>
      <c r="V4563" s="135">
        <v>22962</v>
      </c>
      <c r="W4563" s="136">
        <v>19420</v>
      </c>
      <c r="X4563" s="135">
        <v>21137</v>
      </c>
      <c r="Y4563" s="136">
        <v>25131</v>
      </c>
      <c r="Z4563" s="135">
        <v>22837</v>
      </c>
      <c r="AA4563" s="136">
        <v>23646</v>
      </c>
      <c r="AB4563" s="135">
        <v>24917</v>
      </c>
      <c r="AC4563" s="136">
        <v>21346</v>
      </c>
      <c r="AD4563" s="135">
        <v>26324</v>
      </c>
      <c r="AE4563" s="137">
        <v>24059</v>
      </c>
      <c r="AF4563" s="138">
        <v>24129</v>
      </c>
    </row>
    <row r="4564" spans="2:32">
      <c r="B4564" s="114">
        <v>4526</v>
      </c>
      <c r="C4564" s="115">
        <v>4526</v>
      </c>
      <c r="D4564" s="116">
        <v>189</v>
      </c>
      <c r="E4564" s="117">
        <v>7</v>
      </c>
      <c r="F4564" s="118">
        <v>8</v>
      </c>
      <c r="G4564" s="119" t="s">
        <v>487</v>
      </c>
      <c r="H4564" s="120">
        <v>7</v>
      </c>
      <c r="I4564" s="115">
        <v>7</v>
      </c>
      <c r="J4564" s="116" t="s">
        <v>487</v>
      </c>
      <c r="K4564" s="121">
        <v>14</v>
      </c>
      <c r="L4564" s="108"/>
      <c r="M4564" s="122">
        <v>17991</v>
      </c>
      <c r="N4564" s="123">
        <v>19701</v>
      </c>
      <c r="O4564" s="124">
        <v>19837</v>
      </c>
      <c r="P4564" s="123">
        <v>20356</v>
      </c>
      <c r="Q4564" s="124">
        <v>21382</v>
      </c>
      <c r="R4564" s="123">
        <v>19680</v>
      </c>
      <c r="S4564" s="124">
        <v>24100</v>
      </c>
      <c r="T4564" s="123">
        <v>21292</v>
      </c>
      <c r="U4564" s="124">
        <v>21395</v>
      </c>
      <c r="V4564" s="123">
        <v>23042</v>
      </c>
      <c r="W4564" s="124">
        <v>19370</v>
      </c>
      <c r="X4564" s="123">
        <v>21189</v>
      </c>
      <c r="Y4564" s="124">
        <v>25506</v>
      </c>
      <c r="Z4564" s="123">
        <v>23008</v>
      </c>
      <c r="AA4564" s="124">
        <v>23807</v>
      </c>
      <c r="AB4564" s="123">
        <v>24955</v>
      </c>
      <c r="AC4564" s="124">
        <v>21289</v>
      </c>
      <c r="AD4564" s="123">
        <v>26677</v>
      </c>
      <c r="AE4564" s="125">
        <v>23902</v>
      </c>
      <c r="AF4564" s="126">
        <v>24307</v>
      </c>
    </row>
    <row r="4565" spans="2:32">
      <c r="B4565" s="127">
        <v>4527</v>
      </c>
      <c r="C4565" s="128">
        <v>4527</v>
      </c>
      <c r="D4565" s="129">
        <v>189</v>
      </c>
      <c r="E4565" s="130">
        <v>7</v>
      </c>
      <c r="F4565" s="131">
        <v>8</v>
      </c>
      <c r="G4565" s="132" t="s">
        <v>487</v>
      </c>
      <c r="H4565" s="133">
        <v>7</v>
      </c>
      <c r="I4565" s="128">
        <v>7</v>
      </c>
      <c r="J4565" s="129" t="s">
        <v>487</v>
      </c>
      <c r="K4565" s="134">
        <v>15</v>
      </c>
      <c r="L4565" s="108"/>
      <c r="M4565" s="81">
        <v>18017</v>
      </c>
      <c r="N4565" s="135">
        <v>19757</v>
      </c>
      <c r="O4565" s="136">
        <v>19877</v>
      </c>
      <c r="P4565" s="135">
        <v>20494</v>
      </c>
      <c r="Q4565" s="136">
        <v>21423</v>
      </c>
      <c r="R4565" s="135">
        <v>19742</v>
      </c>
      <c r="S4565" s="136">
        <v>24457</v>
      </c>
      <c r="T4565" s="135">
        <v>21336</v>
      </c>
      <c r="U4565" s="136">
        <v>21432</v>
      </c>
      <c r="V4565" s="135">
        <v>23088</v>
      </c>
      <c r="W4565" s="136">
        <v>19344</v>
      </c>
      <c r="X4565" s="135">
        <v>21244</v>
      </c>
      <c r="Y4565" s="136">
        <v>25861</v>
      </c>
      <c r="Z4565" s="135">
        <v>23057</v>
      </c>
      <c r="AA4565" s="136">
        <v>23915</v>
      </c>
      <c r="AB4565" s="135">
        <v>24980</v>
      </c>
      <c r="AC4565" s="136">
        <v>21254</v>
      </c>
      <c r="AD4565" s="135">
        <v>27026</v>
      </c>
      <c r="AE4565" s="137">
        <v>23908</v>
      </c>
      <c r="AF4565" s="138">
        <v>24360</v>
      </c>
    </row>
    <row r="4566" spans="2:32">
      <c r="B4566" s="114">
        <v>4528</v>
      </c>
      <c r="C4566" s="115">
        <v>4528</v>
      </c>
      <c r="D4566" s="116">
        <v>189</v>
      </c>
      <c r="E4566" s="117">
        <v>7</v>
      </c>
      <c r="F4566" s="118">
        <v>8</v>
      </c>
      <c r="G4566" s="119" t="s">
        <v>487</v>
      </c>
      <c r="H4566" s="120">
        <v>7</v>
      </c>
      <c r="I4566" s="115">
        <v>7</v>
      </c>
      <c r="J4566" s="116" t="s">
        <v>487</v>
      </c>
      <c r="K4566" s="121">
        <v>16</v>
      </c>
      <c r="L4566" s="108"/>
      <c r="M4566" s="122">
        <v>18199</v>
      </c>
      <c r="N4566" s="123">
        <v>19951</v>
      </c>
      <c r="O4566" s="124">
        <v>20026</v>
      </c>
      <c r="P4566" s="123">
        <v>20558</v>
      </c>
      <c r="Q4566" s="124">
        <v>21377</v>
      </c>
      <c r="R4566" s="123">
        <v>19907</v>
      </c>
      <c r="S4566" s="124">
        <v>24677</v>
      </c>
      <c r="T4566" s="123">
        <v>21710</v>
      </c>
      <c r="U4566" s="124">
        <v>21526</v>
      </c>
      <c r="V4566" s="123">
        <v>22996</v>
      </c>
      <c r="W4566" s="124">
        <v>19344</v>
      </c>
      <c r="X4566" s="123">
        <v>21376</v>
      </c>
      <c r="Y4566" s="124">
        <v>26027</v>
      </c>
      <c r="Z4566" s="123">
        <v>23104</v>
      </c>
      <c r="AA4566" s="124">
        <v>23783</v>
      </c>
      <c r="AB4566" s="123">
        <v>24812</v>
      </c>
      <c r="AC4566" s="124">
        <v>21196</v>
      </c>
      <c r="AD4566" s="123">
        <v>27185</v>
      </c>
      <c r="AE4566" s="125">
        <v>24322</v>
      </c>
      <c r="AF4566" s="126">
        <v>24384</v>
      </c>
    </row>
    <row r="4567" spans="2:32">
      <c r="B4567" s="127">
        <v>4529</v>
      </c>
      <c r="C4567" s="128">
        <v>4529</v>
      </c>
      <c r="D4567" s="129">
        <v>189</v>
      </c>
      <c r="E4567" s="130">
        <v>7</v>
      </c>
      <c r="F4567" s="131">
        <v>8</v>
      </c>
      <c r="G4567" s="132" t="s">
        <v>487</v>
      </c>
      <c r="H4567" s="133">
        <v>7</v>
      </c>
      <c r="I4567" s="128">
        <v>7</v>
      </c>
      <c r="J4567" s="129" t="s">
        <v>487</v>
      </c>
      <c r="K4567" s="134">
        <v>17</v>
      </c>
      <c r="L4567" s="108"/>
      <c r="M4567" s="81">
        <v>18578</v>
      </c>
      <c r="N4567" s="135">
        <v>20087</v>
      </c>
      <c r="O4567" s="136">
        <v>20258</v>
      </c>
      <c r="P4567" s="135">
        <v>20897</v>
      </c>
      <c r="Q4567" s="136">
        <v>21587</v>
      </c>
      <c r="R4567" s="135">
        <v>20359</v>
      </c>
      <c r="S4567" s="136">
        <v>25123</v>
      </c>
      <c r="T4567" s="135">
        <v>21919</v>
      </c>
      <c r="U4567" s="136">
        <v>21709</v>
      </c>
      <c r="V4567" s="135">
        <v>23236</v>
      </c>
      <c r="W4567" s="136">
        <v>19634</v>
      </c>
      <c r="X4567" s="135">
        <v>21832</v>
      </c>
      <c r="Y4567" s="136">
        <v>26525</v>
      </c>
      <c r="Z4567" s="135">
        <v>23365</v>
      </c>
      <c r="AA4567" s="136">
        <v>24134</v>
      </c>
      <c r="AB4567" s="135">
        <v>25083</v>
      </c>
      <c r="AC4567" s="136">
        <v>21504</v>
      </c>
      <c r="AD4567" s="135">
        <v>27710</v>
      </c>
      <c r="AE4567" s="137">
        <v>24563</v>
      </c>
      <c r="AF4567" s="138">
        <v>24664</v>
      </c>
    </row>
    <row r="4568" spans="2:32">
      <c r="B4568" s="114">
        <v>4530</v>
      </c>
      <c r="C4568" s="115">
        <v>4530</v>
      </c>
      <c r="D4568" s="116">
        <v>189</v>
      </c>
      <c r="E4568" s="117">
        <v>7</v>
      </c>
      <c r="F4568" s="118">
        <v>8</v>
      </c>
      <c r="G4568" s="119" t="s">
        <v>487</v>
      </c>
      <c r="H4568" s="120">
        <v>7</v>
      </c>
      <c r="I4568" s="115">
        <v>7</v>
      </c>
      <c r="J4568" s="116" t="s">
        <v>487</v>
      </c>
      <c r="K4568" s="121">
        <v>18</v>
      </c>
      <c r="L4568" s="108"/>
      <c r="M4568" s="122">
        <v>18672</v>
      </c>
      <c r="N4568" s="123">
        <v>19858</v>
      </c>
      <c r="O4568" s="124">
        <v>20208</v>
      </c>
      <c r="P4568" s="123">
        <v>21156</v>
      </c>
      <c r="Q4568" s="124">
        <v>21462</v>
      </c>
      <c r="R4568" s="123">
        <v>20651</v>
      </c>
      <c r="S4568" s="124">
        <v>25159</v>
      </c>
      <c r="T4568" s="123">
        <v>21690</v>
      </c>
      <c r="U4568" s="124">
        <v>21733</v>
      </c>
      <c r="V4568" s="123">
        <v>23391</v>
      </c>
      <c r="W4568" s="124">
        <v>20084</v>
      </c>
      <c r="X4568" s="123">
        <v>22361</v>
      </c>
      <c r="Y4568" s="124">
        <v>26853</v>
      </c>
      <c r="Z4568" s="123">
        <v>23491</v>
      </c>
      <c r="AA4568" s="124">
        <v>24874</v>
      </c>
      <c r="AB4568" s="123">
        <v>25453</v>
      </c>
      <c r="AC4568" s="124">
        <v>22228</v>
      </c>
      <c r="AD4568" s="123">
        <v>28126</v>
      </c>
      <c r="AE4568" s="125">
        <v>24627</v>
      </c>
      <c r="AF4568" s="126">
        <v>24884</v>
      </c>
    </row>
    <row r="4569" spans="2:32">
      <c r="B4569" s="127">
        <v>4531</v>
      </c>
      <c r="C4569" s="128">
        <v>4531</v>
      </c>
      <c r="D4569" s="129">
        <v>189</v>
      </c>
      <c r="E4569" s="130">
        <v>7</v>
      </c>
      <c r="F4569" s="131">
        <v>8</v>
      </c>
      <c r="G4569" s="132" t="s">
        <v>487</v>
      </c>
      <c r="H4569" s="133">
        <v>7</v>
      </c>
      <c r="I4569" s="128">
        <v>7</v>
      </c>
      <c r="J4569" s="129" t="s">
        <v>487</v>
      </c>
      <c r="K4569" s="134">
        <v>19</v>
      </c>
      <c r="L4569" s="108"/>
      <c r="M4569" s="81">
        <v>18666</v>
      </c>
      <c r="N4569" s="135">
        <v>19977</v>
      </c>
      <c r="O4569" s="136">
        <v>20126</v>
      </c>
      <c r="P4569" s="135">
        <v>21093</v>
      </c>
      <c r="Q4569" s="136">
        <v>21434</v>
      </c>
      <c r="R4569" s="135">
        <v>20683</v>
      </c>
      <c r="S4569" s="136">
        <v>24906</v>
      </c>
      <c r="T4569" s="135">
        <v>21974</v>
      </c>
      <c r="U4569" s="136">
        <v>21887</v>
      </c>
      <c r="V4569" s="135">
        <v>23569</v>
      </c>
      <c r="W4569" s="136">
        <v>20498</v>
      </c>
      <c r="X4569" s="135">
        <v>22715</v>
      </c>
      <c r="Y4569" s="136">
        <v>26834</v>
      </c>
      <c r="Z4569" s="135">
        <v>23951</v>
      </c>
      <c r="AA4569" s="136">
        <v>25283</v>
      </c>
      <c r="AB4569" s="135">
        <v>25935</v>
      </c>
      <c r="AC4569" s="136">
        <v>22888</v>
      </c>
      <c r="AD4569" s="135">
        <v>28240</v>
      </c>
      <c r="AE4569" s="137">
        <v>25398</v>
      </c>
      <c r="AF4569" s="138">
        <v>25489</v>
      </c>
    </row>
    <row r="4570" spans="2:32">
      <c r="B4570" s="114">
        <v>4532</v>
      </c>
      <c r="C4570" s="115">
        <v>4532</v>
      </c>
      <c r="D4570" s="116">
        <v>189</v>
      </c>
      <c r="E4570" s="117">
        <v>7</v>
      </c>
      <c r="F4570" s="118">
        <v>8</v>
      </c>
      <c r="G4570" s="119" t="s">
        <v>487</v>
      </c>
      <c r="H4570" s="120">
        <v>7</v>
      </c>
      <c r="I4570" s="115">
        <v>7</v>
      </c>
      <c r="J4570" s="116" t="s">
        <v>487</v>
      </c>
      <c r="K4570" s="121">
        <v>20</v>
      </c>
      <c r="L4570" s="108"/>
      <c r="M4570" s="122">
        <v>18148</v>
      </c>
      <c r="N4570" s="123">
        <v>19623</v>
      </c>
      <c r="O4570" s="124">
        <v>19844</v>
      </c>
      <c r="P4570" s="123">
        <v>20788</v>
      </c>
      <c r="Q4570" s="124">
        <v>21227</v>
      </c>
      <c r="R4570" s="123">
        <v>20292</v>
      </c>
      <c r="S4570" s="124">
        <v>24211</v>
      </c>
      <c r="T4570" s="123">
        <v>21768</v>
      </c>
      <c r="U4570" s="124">
        <v>21812</v>
      </c>
      <c r="V4570" s="123">
        <v>23516</v>
      </c>
      <c r="W4570" s="124">
        <v>20565</v>
      </c>
      <c r="X4570" s="123">
        <v>22589</v>
      </c>
      <c r="Y4570" s="124">
        <v>26497</v>
      </c>
      <c r="Z4570" s="123">
        <v>24245</v>
      </c>
      <c r="AA4570" s="124">
        <v>25626</v>
      </c>
      <c r="AB4570" s="123">
        <v>26325</v>
      </c>
      <c r="AC4570" s="124">
        <v>23219</v>
      </c>
      <c r="AD4570" s="123">
        <v>28039</v>
      </c>
      <c r="AE4570" s="125">
        <v>25663</v>
      </c>
      <c r="AF4570" s="126">
        <v>25912</v>
      </c>
    </row>
    <row r="4571" spans="2:32">
      <c r="B4571" s="127">
        <v>4533</v>
      </c>
      <c r="C4571" s="128">
        <v>4533</v>
      </c>
      <c r="D4571" s="129">
        <v>189</v>
      </c>
      <c r="E4571" s="130">
        <v>7</v>
      </c>
      <c r="F4571" s="131">
        <v>8</v>
      </c>
      <c r="G4571" s="132" t="s">
        <v>487</v>
      </c>
      <c r="H4571" s="133">
        <v>7</v>
      </c>
      <c r="I4571" s="128">
        <v>7</v>
      </c>
      <c r="J4571" s="129" t="s">
        <v>487</v>
      </c>
      <c r="K4571" s="134">
        <v>21</v>
      </c>
      <c r="L4571" s="108"/>
      <c r="M4571" s="81">
        <v>17787</v>
      </c>
      <c r="N4571" s="135">
        <v>18782</v>
      </c>
      <c r="O4571" s="136">
        <v>18910</v>
      </c>
      <c r="P4571" s="135">
        <v>20116</v>
      </c>
      <c r="Q4571" s="136">
        <v>20710</v>
      </c>
      <c r="R4571" s="135">
        <v>20052</v>
      </c>
      <c r="S4571" s="136">
        <v>23209</v>
      </c>
      <c r="T4571" s="135">
        <v>21139</v>
      </c>
      <c r="U4571" s="136">
        <v>21200</v>
      </c>
      <c r="V4571" s="135">
        <v>23320</v>
      </c>
      <c r="W4571" s="136">
        <v>20533</v>
      </c>
      <c r="X4571" s="135">
        <v>22724</v>
      </c>
      <c r="Y4571" s="136">
        <v>25939</v>
      </c>
      <c r="Z4571" s="135">
        <v>24061</v>
      </c>
      <c r="AA4571" s="136">
        <v>25725</v>
      </c>
      <c r="AB4571" s="135">
        <v>26611</v>
      </c>
      <c r="AC4571" s="136">
        <v>23584</v>
      </c>
      <c r="AD4571" s="135">
        <v>27667</v>
      </c>
      <c r="AE4571" s="137">
        <v>25729</v>
      </c>
      <c r="AF4571" s="138">
        <v>25952</v>
      </c>
    </row>
    <row r="4572" spans="2:32">
      <c r="B4572" s="114">
        <v>4534</v>
      </c>
      <c r="C4572" s="115">
        <v>4534</v>
      </c>
      <c r="D4572" s="116">
        <v>189</v>
      </c>
      <c r="E4572" s="117">
        <v>7</v>
      </c>
      <c r="F4572" s="118">
        <v>8</v>
      </c>
      <c r="G4572" s="119" t="s">
        <v>487</v>
      </c>
      <c r="H4572" s="120">
        <v>7</v>
      </c>
      <c r="I4572" s="115">
        <v>7</v>
      </c>
      <c r="J4572" s="116" t="s">
        <v>487</v>
      </c>
      <c r="K4572" s="121">
        <v>22</v>
      </c>
      <c r="L4572" s="108"/>
      <c r="M4572" s="122">
        <v>17157</v>
      </c>
      <c r="N4572" s="123">
        <v>17914</v>
      </c>
      <c r="O4572" s="124">
        <v>18151</v>
      </c>
      <c r="P4572" s="123">
        <v>19256</v>
      </c>
      <c r="Q4572" s="124">
        <v>19841</v>
      </c>
      <c r="R4572" s="123">
        <v>19487</v>
      </c>
      <c r="S4572" s="124">
        <v>22188</v>
      </c>
      <c r="T4572" s="123">
        <v>20444</v>
      </c>
      <c r="U4572" s="124">
        <v>20637</v>
      </c>
      <c r="V4572" s="123">
        <v>22648</v>
      </c>
      <c r="W4572" s="124">
        <v>20302</v>
      </c>
      <c r="X4572" s="123">
        <v>22369</v>
      </c>
      <c r="Y4572" s="124">
        <v>25122</v>
      </c>
      <c r="Z4572" s="123">
        <v>23762</v>
      </c>
      <c r="AA4572" s="124">
        <v>25304</v>
      </c>
      <c r="AB4572" s="123">
        <v>26206</v>
      </c>
      <c r="AC4572" s="124">
        <v>23554</v>
      </c>
      <c r="AD4572" s="123">
        <v>26967</v>
      </c>
      <c r="AE4572" s="125">
        <v>25421</v>
      </c>
      <c r="AF4572" s="126">
        <v>25817</v>
      </c>
    </row>
    <row r="4573" spans="2:32">
      <c r="B4573" s="127">
        <v>4535</v>
      </c>
      <c r="C4573" s="128">
        <v>4535</v>
      </c>
      <c r="D4573" s="129">
        <v>189</v>
      </c>
      <c r="E4573" s="130">
        <v>7</v>
      </c>
      <c r="F4573" s="131">
        <v>8</v>
      </c>
      <c r="G4573" s="132" t="s">
        <v>487</v>
      </c>
      <c r="H4573" s="133">
        <v>7</v>
      </c>
      <c r="I4573" s="128">
        <v>7</v>
      </c>
      <c r="J4573" s="129" t="s">
        <v>487</v>
      </c>
      <c r="K4573" s="134">
        <v>23</v>
      </c>
      <c r="L4573" s="108"/>
      <c r="M4573" s="81">
        <v>16065</v>
      </c>
      <c r="N4573" s="135">
        <v>16541</v>
      </c>
      <c r="O4573" s="136">
        <v>16865</v>
      </c>
      <c r="P4573" s="135">
        <v>17985</v>
      </c>
      <c r="Q4573" s="136">
        <v>18473</v>
      </c>
      <c r="R4573" s="135">
        <v>18349</v>
      </c>
      <c r="S4573" s="136">
        <v>20528</v>
      </c>
      <c r="T4573" s="135">
        <v>19063</v>
      </c>
      <c r="U4573" s="136">
        <v>19385</v>
      </c>
      <c r="V4573" s="135">
        <v>21307</v>
      </c>
      <c r="W4573" s="136">
        <v>19507</v>
      </c>
      <c r="X4573" s="135">
        <v>21254</v>
      </c>
      <c r="Y4573" s="136">
        <v>23496</v>
      </c>
      <c r="Z4573" s="135">
        <v>22569</v>
      </c>
      <c r="AA4573" s="136">
        <v>24128</v>
      </c>
      <c r="AB4573" s="135">
        <v>24913</v>
      </c>
      <c r="AC4573" s="136">
        <v>22814</v>
      </c>
      <c r="AD4573" s="135">
        <v>25365</v>
      </c>
      <c r="AE4573" s="137">
        <v>24178</v>
      </c>
      <c r="AF4573" s="138">
        <v>24661</v>
      </c>
    </row>
    <row r="4574" spans="2:32">
      <c r="B4574" s="114">
        <v>4536</v>
      </c>
      <c r="C4574" s="115">
        <v>4536</v>
      </c>
      <c r="D4574" s="116">
        <v>189</v>
      </c>
      <c r="E4574" s="117">
        <v>7</v>
      </c>
      <c r="F4574" s="118">
        <v>8</v>
      </c>
      <c r="G4574" s="119" t="s">
        <v>487</v>
      </c>
      <c r="H4574" s="120">
        <v>7</v>
      </c>
      <c r="I4574" s="115">
        <v>7</v>
      </c>
      <c r="J4574" s="116" t="s">
        <v>487</v>
      </c>
      <c r="K4574" s="121">
        <v>24</v>
      </c>
      <c r="L4574" s="108"/>
      <c r="M4574" s="122">
        <v>15006</v>
      </c>
      <c r="N4574" s="123">
        <v>15405</v>
      </c>
      <c r="O4574" s="124">
        <v>15691</v>
      </c>
      <c r="P4574" s="123">
        <v>16806</v>
      </c>
      <c r="Q4574" s="124">
        <v>17105</v>
      </c>
      <c r="R4574" s="123">
        <v>17156</v>
      </c>
      <c r="S4574" s="124">
        <v>18970</v>
      </c>
      <c r="T4574" s="123">
        <v>17871</v>
      </c>
      <c r="U4574" s="124">
        <v>18198</v>
      </c>
      <c r="V4574" s="123">
        <v>19897</v>
      </c>
      <c r="W4574" s="124">
        <v>18487</v>
      </c>
      <c r="X4574" s="123">
        <v>20033</v>
      </c>
      <c r="Y4574" s="124">
        <v>21903</v>
      </c>
      <c r="Z4574" s="123">
        <v>21352</v>
      </c>
      <c r="AA4574" s="124">
        <v>22909</v>
      </c>
      <c r="AB4574" s="123">
        <v>23527</v>
      </c>
      <c r="AC4574" s="124">
        <v>21776</v>
      </c>
      <c r="AD4574" s="123">
        <v>23766</v>
      </c>
      <c r="AE4574" s="125">
        <v>23023</v>
      </c>
      <c r="AF4574" s="126">
        <v>23444</v>
      </c>
    </row>
    <row r="4575" spans="2:32">
      <c r="B4575" s="127">
        <v>4537</v>
      </c>
      <c r="C4575" s="128">
        <v>4537</v>
      </c>
      <c r="D4575" s="129">
        <v>190</v>
      </c>
      <c r="E4575" s="130">
        <v>7</v>
      </c>
      <c r="F4575" s="131">
        <v>9</v>
      </c>
      <c r="G4575" s="132" t="s">
        <v>487</v>
      </c>
      <c r="H4575" s="133">
        <v>7</v>
      </c>
      <c r="I4575" s="128">
        <v>8</v>
      </c>
      <c r="J4575" s="129" t="s">
        <v>487</v>
      </c>
      <c r="K4575" s="134">
        <v>1</v>
      </c>
      <c r="L4575" s="108"/>
      <c r="M4575" s="81">
        <v>14313</v>
      </c>
      <c r="N4575" s="135">
        <v>14488</v>
      </c>
      <c r="O4575" s="136">
        <v>14914</v>
      </c>
      <c r="P4575" s="135">
        <v>15486</v>
      </c>
      <c r="Q4575" s="136">
        <v>15316</v>
      </c>
      <c r="R4575" s="135">
        <v>16308</v>
      </c>
      <c r="S4575" s="136">
        <v>17427</v>
      </c>
      <c r="T4575" s="135">
        <v>16992</v>
      </c>
      <c r="U4575" s="136">
        <v>17404</v>
      </c>
      <c r="V4575" s="135">
        <v>17921</v>
      </c>
      <c r="W4575" s="136">
        <v>16979</v>
      </c>
      <c r="X4575" s="135">
        <v>19027</v>
      </c>
      <c r="Y4575" s="136">
        <v>20698</v>
      </c>
      <c r="Z4575" s="135">
        <v>20590</v>
      </c>
      <c r="AA4575" s="136">
        <v>21541</v>
      </c>
      <c r="AB4575" s="135">
        <v>21368</v>
      </c>
      <c r="AC4575" s="136">
        <v>19780</v>
      </c>
      <c r="AD4575" s="135">
        <v>22750</v>
      </c>
      <c r="AE4575" s="137">
        <v>22327</v>
      </c>
      <c r="AF4575" s="138">
        <v>22698</v>
      </c>
    </row>
    <row r="4576" spans="2:32">
      <c r="B4576" s="114">
        <v>4538</v>
      </c>
      <c r="C4576" s="115">
        <v>4538</v>
      </c>
      <c r="D4576" s="116">
        <v>190</v>
      </c>
      <c r="E4576" s="117">
        <v>7</v>
      </c>
      <c r="F4576" s="118">
        <v>9</v>
      </c>
      <c r="G4576" s="119" t="s">
        <v>487</v>
      </c>
      <c r="H4576" s="120">
        <v>7</v>
      </c>
      <c r="I4576" s="115">
        <v>8</v>
      </c>
      <c r="J4576" s="116" t="s">
        <v>487</v>
      </c>
      <c r="K4576" s="121">
        <v>2</v>
      </c>
      <c r="L4576" s="108"/>
      <c r="M4576" s="122">
        <v>13815</v>
      </c>
      <c r="N4576" s="123">
        <v>14056</v>
      </c>
      <c r="O4576" s="124">
        <v>14488</v>
      </c>
      <c r="P4576" s="123">
        <v>14921</v>
      </c>
      <c r="Q4576" s="124">
        <v>14745</v>
      </c>
      <c r="R4576" s="123">
        <v>15690</v>
      </c>
      <c r="S4576" s="124">
        <v>16770</v>
      </c>
      <c r="T4576" s="123">
        <v>16463</v>
      </c>
      <c r="U4576" s="124">
        <v>16877</v>
      </c>
      <c r="V4576" s="123">
        <v>17247</v>
      </c>
      <c r="W4576" s="124">
        <v>16412</v>
      </c>
      <c r="X4576" s="123">
        <v>18312</v>
      </c>
      <c r="Y4576" s="124">
        <v>19896</v>
      </c>
      <c r="Z4576" s="123">
        <v>19937</v>
      </c>
      <c r="AA4576" s="124">
        <v>20738</v>
      </c>
      <c r="AB4576" s="123">
        <v>20542</v>
      </c>
      <c r="AC4576" s="124">
        <v>19104</v>
      </c>
      <c r="AD4576" s="123">
        <v>21879</v>
      </c>
      <c r="AE4576" s="125">
        <v>21595</v>
      </c>
      <c r="AF4576" s="126">
        <v>21970</v>
      </c>
    </row>
    <row r="4577" spans="2:32">
      <c r="B4577" s="127">
        <v>4539</v>
      </c>
      <c r="C4577" s="128">
        <v>4539</v>
      </c>
      <c r="D4577" s="129">
        <v>190</v>
      </c>
      <c r="E4577" s="130">
        <v>7</v>
      </c>
      <c r="F4577" s="131">
        <v>9</v>
      </c>
      <c r="G4577" s="132" t="s">
        <v>487</v>
      </c>
      <c r="H4577" s="133">
        <v>7</v>
      </c>
      <c r="I4577" s="128">
        <v>8</v>
      </c>
      <c r="J4577" s="129" t="s">
        <v>487</v>
      </c>
      <c r="K4577" s="134">
        <v>3</v>
      </c>
      <c r="L4577" s="108"/>
      <c r="M4577" s="81">
        <v>13524</v>
      </c>
      <c r="N4577" s="135">
        <v>13776</v>
      </c>
      <c r="O4577" s="136">
        <v>14242</v>
      </c>
      <c r="P4577" s="135">
        <v>14552</v>
      </c>
      <c r="Q4577" s="136">
        <v>14372</v>
      </c>
      <c r="R4577" s="135">
        <v>15360</v>
      </c>
      <c r="S4577" s="136">
        <v>16347</v>
      </c>
      <c r="T4577" s="135">
        <v>16078</v>
      </c>
      <c r="U4577" s="136">
        <v>16518</v>
      </c>
      <c r="V4577" s="135">
        <v>16768</v>
      </c>
      <c r="W4577" s="136">
        <v>15983</v>
      </c>
      <c r="X4577" s="135">
        <v>17893</v>
      </c>
      <c r="Y4577" s="136">
        <v>19315</v>
      </c>
      <c r="Z4577" s="135">
        <v>19436</v>
      </c>
      <c r="AA4577" s="136">
        <v>20093</v>
      </c>
      <c r="AB4577" s="135">
        <v>19907</v>
      </c>
      <c r="AC4577" s="136">
        <v>18548</v>
      </c>
      <c r="AD4577" s="135">
        <v>21217</v>
      </c>
      <c r="AE4577" s="137">
        <v>20978</v>
      </c>
      <c r="AF4577" s="138">
        <v>21383</v>
      </c>
    </row>
    <row r="4578" spans="2:32">
      <c r="B4578" s="114">
        <v>4540</v>
      </c>
      <c r="C4578" s="115">
        <v>4540</v>
      </c>
      <c r="D4578" s="116">
        <v>190</v>
      </c>
      <c r="E4578" s="117">
        <v>7</v>
      </c>
      <c r="F4578" s="118">
        <v>9</v>
      </c>
      <c r="G4578" s="119" t="s">
        <v>487</v>
      </c>
      <c r="H4578" s="120">
        <v>7</v>
      </c>
      <c r="I4578" s="115">
        <v>8</v>
      </c>
      <c r="J4578" s="116" t="s">
        <v>487</v>
      </c>
      <c r="K4578" s="121">
        <v>4</v>
      </c>
      <c r="L4578" s="108"/>
      <c r="M4578" s="122">
        <v>13448</v>
      </c>
      <c r="N4578" s="123">
        <v>13696</v>
      </c>
      <c r="O4578" s="124">
        <v>14160</v>
      </c>
      <c r="P4578" s="123">
        <v>14404</v>
      </c>
      <c r="Q4578" s="124">
        <v>14075</v>
      </c>
      <c r="R4578" s="123">
        <v>15225</v>
      </c>
      <c r="S4578" s="124">
        <v>16069</v>
      </c>
      <c r="T4578" s="123">
        <v>15824</v>
      </c>
      <c r="U4578" s="124">
        <v>16221</v>
      </c>
      <c r="V4578" s="123">
        <v>16222</v>
      </c>
      <c r="W4578" s="124">
        <v>15490</v>
      </c>
      <c r="X4578" s="123">
        <v>17481</v>
      </c>
      <c r="Y4578" s="124">
        <v>18709</v>
      </c>
      <c r="Z4578" s="123">
        <v>18826</v>
      </c>
      <c r="AA4578" s="124">
        <v>19352</v>
      </c>
      <c r="AB4578" s="123">
        <v>19030</v>
      </c>
      <c r="AC4578" s="124">
        <v>17802</v>
      </c>
      <c r="AD4578" s="123">
        <v>20428</v>
      </c>
      <c r="AE4578" s="125">
        <v>20217</v>
      </c>
      <c r="AF4578" s="126">
        <v>20601</v>
      </c>
    </row>
    <row r="4579" spans="2:32">
      <c r="B4579" s="127">
        <v>4541</v>
      </c>
      <c r="C4579" s="128">
        <v>4541</v>
      </c>
      <c r="D4579" s="129">
        <v>190</v>
      </c>
      <c r="E4579" s="130">
        <v>7</v>
      </c>
      <c r="F4579" s="131">
        <v>9</v>
      </c>
      <c r="G4579" s="132" t="s">
        <v>487</v>
      </c>
      <c r="H4579" s="133">
        <v>7</v>
      </c>
      <c r="I4579" s="128">
        <v>8</v>
      </c>
      <c r="J4579" s="129" t="s">
        <v>487</v>
      </c>
      <c r="K4579" s="134">
        <v>5</v>
      </c>
      <c r="L4579" s="108"/>
      <c r="M4579" s="81">
        <v>13675</v>
      </c>
      <c r="N4579" s="135">
        <v>13886</v>
      </c>
      <c r="O4579" s="136">
        <v>14345</v>
      </c>
      <c r="P4579" s="135">
        <v>14548</v>
      </c>
      <c r="Q4579" s="136">
        <v>13911</v>
      </c>
      <c r="R4579" s="135">
        <v>15350</v>
      </c>
      <c r="S4579" s="136">
        <v>16090</v>
      </c>
      <c r="T4579" s="135">
        <v>15817</v>
      </c>
      <c r="U4579" s="136">
        <v>16147</v>
      </c>
      <c r="V4579" s="135">
        <v>15738</v>
      </c>
      <c r="W4579" s="136">
        <v>15002</v>
      </c>
      <c r="X4579" s="135">
        <v>17308</v>
      </c>
      <c r="Y4579" s="136">
        <v>18355</v>
      </c>
      <c r="Z4579" s="135">
        <v>18409</v>
      </c>
      <c r="AA4579" s="136">
        <v>18812</v>
      </c>
      <c r="AB4579" s="135">
        <v>18174</v>
      </c>
      <c r="AC4579" s="136">
        <v>16999</v>
      </c>
      <c r="AD4579" s="135">
        <v>19865</v>
      </c>
      <c r="AE4579" s="137">
        <v>19585</v>
      </c>
      <c r="AF4579" s="138">
        <v>19983</v>
      </c>
    </row>
    <row r="4580" spans="2:32">
      <c r="B4580" s="114">
        <v>4542</v>
      </c>
      <c r="C4580" s="115">
        <v>4542</v>
      </c>
      <c r="D4580" s="116">
        <v>190</v>
      </c>
      <c r="E4580" s="117">
        <v>7</v>
      </c>
      <c r="F4580" s="118">
        <v>9</v>
      </c>
      <c r="G4580" s="119" t="s">
        <v>487</v>
      </c>
      <c r="H4580" s="120">
        <v>7</v>
      </c>
      <c r="I4580" s="115">
        <v>8</v>
      </c>
      <c r="J4580" s="116" t="s">
        <v>487</v>
      </c>
      <c r="K4580" s="121">
        <v>6</v>
      </c>
      <c r="L4580" s="108"/>
      <c r="M4580" s="122">
        <v>14554</v>
      </c>
      <c r="N4580" s="123">
        <v>14615</v>
      </c>
      <c r="O4580" s="124">
        <v>15032</v>
      </c>
      <c r="P4580" s="123">
        <v>15314</v>
      </c>
      <c r="Q4580" s="124">
        <v>13880</v>
      </c>
      <c r="R4580" s="123">
        <v>16086</v>
      </c>
      <c r="S4580" s="124">
        <v>16794</v>
      </c>
      <c r="T4580" s="123">
        <v>16415</v>
      </c>
      <c r="U4580" s="124">
        <v>16547</v>
      </c>
      <c r="V4580" s="123">
        <v>15417</v>
      </c>
      <c r="W4580" s="124">
        <v>14550</v>
      </c>
      <c r="X4580" s="123">
        <v>17750</v>
      </c>
      <c r="Y4580" s="124">
        <v>18641</v>
      </c>
      <c r="Z4580" s="123">
        <v>18451</v>
      </c>
      <c r="AA4580" s="124">
        <v>18838</v>
      </c>
      <c r="AB4580" s="123">
        <v>17440</v>
      </c>
      <c r="AC4580" s="124">
        <v>16249</v>
      </c>
      <c r="AD4580" s="123">
        <v>19948</v>
      </c>
      <c r="AE4580" s="125">
        <v>19585</v>
      </c>
      <c r="AF4580" s="126">
        <v>19841</v>
      </c>
    </row>
    <row r="4581" spans="2:32">
      <c r="B4581" s="127">
        <v>4543</v>
      </c>
      <c r="C4581" s="128">
        <v>4543</v>
      </c>
      <c r="D4581" s="129">
        <v>190</v>
      </c>
      <c r="E4581" s="130">
        <v>7</v>
      </c>
      <c r="F4581" s="131">
        <v>9</v>
      </c>
      <c r="G4581" s="132" t="s">
        <v>487</v>
      </c>
      <c r="H4581" s="133">
        <v>7</v>
      </c>
      <c r="I4581" s="128">
        <v>8</v>
      </c>
      <c r="J4581" s="129" t="s">
        <v>487</v>
      </c>
      <c r="K4581" s="134">
        <v>7</v>
      </c>
      <c r="L4581" s="108"/>
      <c r="M4581" s="81">
        <v>15802</v>
      </c>
      <c r="N4581" s="135">
        <v>15634</v>
      </c>
      <c r="O4581" s="136">
        <v>15944</v>
      </c>
      <c r="P4581" s="135">
        <v>16351</v>
      </c>
      <c r="Q4581" s="136">
        <v>13965</v>
      </c>
      <c r="R4581" s="135">
        <v>17199</v>
      </c>
      <c r="S4581" s="136">
        <v>17559</v>
      </c>
      <c r="T4581" s="135">
        <v>17246</v>
      </c>
      <c r="U4581" s="136">
        <v>17256</v>
      </c>
      <c r="V4581" s="135">
        <v>15328</v>
      </c>
      <c r="W4581" s="136">
        <v>14318</v>
      </c>
      <c r="X4581" s="135">
        <v>18648</v>
      </c>
      <c r="Y4581" s="136">
        <v>18998</v>
      </c>
      <c r="Z4581" s="135">
        <v>18841</v>
      </c>
      <c r="AA4581" s="136">
        <v>19342</v>
      </c>
      <c r="AB4581" s="135">
        <v>17007</v>
      </c>
      <c r="AC4581" s="136">
        <v>15842</v>
      </c>
      <c r="AD4581" s="135">
        <v>20150</v>
      </c>
      <c r="AE4581" s="137">
        <v>19975</v>
      </c>
      <c r="AF4581" s="138">
        <v>20123</v>
      </c>
    </row>
    <row r="4582" spans="2:32">
      <c r="B4582" s="114">
        <v>4544</v>
      </c>
      <c r="C4582" s="115">
        <v>4544</v>
      </c>
      <c r="D4582" s="116">
        <v>190</v>
      </c>
      <c r="E4582" s="117">
        <v>7</v>
      </c>
      <c r="F4582" s="118">
        <v>9</v>
      </c>
      <c r="G4582" s="119" t="s">
        <v>487</v>
      </c>
      <c r="H4582" s="120">
        <v>7</v>
      </c>
      <c r="I4582" s="115">
        <v>8</v>
      </c>
      <c r="J4582" s="116" t="s">
        <v>487</v>
      </c>
      <c r="K4582" s="121">
        <v>8</v>
      </c>
      <c r="L4582" s="108"/>
      <c r="M4582" s="122">
        <v>17018</v>
      </c>
      <c r="N4582" s="123">
        <v>16350</v>
      </c>
      <c r="O4582" s="124">
        <v>16730</v>
      </c>
      <c r="P4582" s="123">
        <v>17334</v>
      </c>
      <c r="Q4582" s="124">
        <v>14473</v>
      </c>
      <c r="R4582" s="123">
        <v>18484</v>
      </c>
      <c r="S4582" s="124">
        <v>18090</v>
      </c>
      <c r="T4582" s="123">
        <v>17864</v>
      </c>
      <c r="U4582" s="124">
        <v>18006</v>
      </c>
      <c r="V4582" s="123">
        <v>15806</v>
      </c>
      <c r="W4582" s="124">
        <v>14777</v>
      </c>
      <c r="X4582" s="123">
        <v>19844</v>
      </c>
      <c r="Y4582" s="124">
        <v>19347</v>
      </c>
      <c r="Z4582" s="123">
        <v>19447</v>
      </c>
      <c r="AA4582" s="124">
        <v>20197</v>
      </c>
      <c r="AB4582" s="123">
        <v>17406</v>
      </c>
      <c r="AC4582" s="124">
        <v>16244</v>
      </c>
      <c r="AD4582" s="123">
        <v>20419</v>
      </c>
      <c r="AE4582" s="125">
        <v>20374</v>
      </c>
      <c r="AF4582" s="126">
        <v>20731</v>
      </c>
    </row>
    <row r="4583" spans="2:32">
      <c r="B4583" s="127">
        <v>4545</v>
      </c>
      <c r="C4583" s="128">
        <v>4545</v>
      </c>
      <c r="D4583" s="129">
        <v>190</v>
      </c>
      <c r="E4583" s="130">
        <v>7</v>
      </c>
      <c r="F4583" s="131">
        <v>9</v>
      </c>
      <c r="G4583" s="132" t="s">
        <v>487</v>
      </c>
      <c r="H4583" s="133">
        <v>7</v>
      </c>
      <c r="I4583" s="128">
        <v>8</v>
      </c>
      <c r="J4583" s="129" t="s">
        <v>487</v>
      </c>
      <c r="K4583" s="134">
        <v>9</v>
      </c>
      <c r="L4583" s="108"/>
      <c r="M4583" s="81">
        <v>18013</v>
      </c>
      <c r="N4583" s="135">
        <v>16807</v>
      </c>
      <c r="O4583" s="136">
        <v>17425</v>
      </c>
      <c r="P4583" s="135">
        <v>18132</v>
      </c>
      <c r="Q4583" s="136">
        <v>15208</v>
      </c>
      <c r="R4583" s="135">
        <v>19564</v>
      </c>
      <c r="S4583" s="136">
        <v>18524</v>
      </c>
      <c r="T4583" s="135">
        <v>18305</v>
      </c>
      <c r="U4583" s="136">
        <v>18677</v>
      </c>
      <c r="V4583" s="135">
        <v>16568</v>
      </c>
      <c r="W4583" s="136">
        <v>15478</v>
      </c>
      <c r="X4583" s="135">
        <v>20841</v>
      </c>
      <c r="Y4583" s="136">
        <v>19715</v>
      </c>
      <c r="Z4583" s="135">
        <v>20114</v>
      </c>
      <c r="AA4583" s="136">
        <v>21032</v>
      </c>
      <c r="AB4583" s="135">
        <v>18188</v>
      </c>
      <c r="AC4583" s="136">
        <v>16970</v>
      </c>
      <c r="AD4583" s="135">
        <v>20736</v>
      </c>
      <c r="AE4583" s="137">
        <v>20729</v>
      </c>
      <c r="AF4583" s="138">
        <v>21424</v>
      </c>
    </row>
    <row r="4584" spans="2:32">
      <c r="B4584" s="114">
        <v>4546</v>
      </c>
      <c r="C4584" s="115">
        <v>4546</v>
      </c>
      <c r="D4584" s="116">
        <v>190</v>
      </c>
      <c r="E4584" s="117">
        <v>7</v>
      </c>
      <c r="F4584" s="118">
        <v>9</v>
      </c>
      <c r="G4584" s="119" t="s">
        <v>487</v>
      </c>
      <c r="H4584" s="120">
        <v>7</v>
      </c>
      <c r="I4584" s="115">
        <v>8</v>
      </c>
      <c r="J4584" s="116" t="s">
        <v>487</v>
      </c>
      <c r="K4584" s="121">
        <v>10</v>
      </c>
      <c r="L4584" s="108"/>
      <c r="M4584" s="122">
        <v>18800</v>
      </c>
      <c r="N4584" s="123">
        <v>17145</v>
      </c>
      <c r="O4584" s="124">
        <v>17888</v>
      </c>
      <c r="P4584" s="123">
        <v>18731</v>
      </c>
      <c r="Q4584" s="124">
        <v>15648</v>
      </c>
      <c r="R4584" s="123">
        <v>20439</v>
      </c>
      <c r="S4584" s="124">
        <v>19046</v>
      </c>
      <c r="T4584" s="123">
        <v>18743</v>
      </c>
      <c r="U4584" s="124">
        <v>19219</v>
      </c>
      <c r="V4584" s="123">
        <v>17137</v>
      </c>
      <c r="W4584" s="124">
        <v>16084</v>
      </c>
      <c r="X4584" s="123">
        <v>21751</v>
      </c>
      <c r="Y4584" s="124">
        <v>20334</v>
      </c>
      <c r="Z4584" s="123">
        <v>20759</v>
      </c>
      <c r="AA4584" s="124">
        <v>21837</v>
      </c>
      <c r="AB4584" s="123">
        <v>18868</v>
      </c>
      <c r="AC4584" s="124">
        <v>17658</v>
      </c>
      <c r="AD4584" s="123">
        <v>21415</v>
      </c>
      <c r="AE4584" s="125">
        <v>21327</v>
      </c>
      <c r="AF4584" s="126">
        <v>22128</v>
      </c>
    </row>
    <row r="4585" spans="2:32">
      <c r="B4585" s="127">
        <v>4547</v>
      </c>
      <c r="C4585" s="128">
        <v>4547</v>
      </c>
      <c r="D4585" s="129">
        <v>190</v>
      </c>
      <c r="E4585" s="130">
        <v>7</v>
      </c>
      <c r="F4585" s="131">
        <v>9</v>
      </c>
      <c r="G4585" s="132" t="s">
        <v>487</v>
      </c>
      <c r="H4585" s="133">
        <v>7</v>
      </c>
      <c r="I4585" s="128">
        <v>8</v>
      </c>
      <c r="J4585" s="129" t="s">
        <v>487</v>
      </c>
      <c r="K4585" s="134">
        <v>11</v>
      </c>
      <c r="L4585" s="108"/>
      <c r="M4585" s="81">
        <v>19469</v>
      </c>
      <c r="N4585" s="135">
        <v>17450</v>
      </c>
      <c r="O4585" s="136">
        <v>18343</v>
      </c>
      <c r="P4585" s="135">
        <v>19294</v>
      </c>
      <c r="Q4585" s="136">
        <v>16001</v>
      </c>
      <c r="R4585" s="135">
        <v>21177</v>
      </c>
      <c r="S4585" s="136">
        <v>19510</v>
      </c>
      <c r="T4585" s="135">
        <v>19168</v>
      </c>
      <c r="U4585" s="136">
        <v>19774</v>
      </c>
      <c r="V4585" s="135">
        <v>17608</v>
      </c>
      <c r="W4585" s="136">
        <v>16612</v>
      </c>
      <c r="X4585" s="135">
        <v>22624</v>
      </c>
      <c r="Y4585" s="136">
        <v>20912</v>
      </c>
      <c r="Z4585" s="135">
        <v>21430</v>
      </c>
      <c r="AA4585" s="136">
        <v>22600</v>
      </c>
      <c r="AB4585" s="135">
        <v>19453</v>
      </c>
      <c r="AC4585" s="136">
        <v>18272</v>
      </c>
      <c r="AD4585" s="135">
        <v>22058</v>
      </c>
      <c r="AE4585" s="137">
        <v>21928</v>
      </c>
      <c r="AF4585" s="138">
        <v>22873</v>
      </c>
    </row>
    <row r="4586" spans="2:32">
      <c r="B4586" s="114">
        <v>4548</v>
      </c>
      <c r="C4586" s="115">
        <v>4548</v>
      </c>
      <c r="D4586" s="116">
        <v>190</v>
      </c>
      <c r="E4586" s="117">
        <v>7</v>
      </c>
      <c r="F4586" s="118">
        <v>9</v>
      </c>
      <c r="G4586" s="119" t="s">
        <v>487</v>
      </c>
      <c r="H4586" s="120">
        <v>7</v>
      </c>
      <c r="I4586" s="115">
        <v>8</v>
      </c>
      <c r="J4586" s="116" t="s">
        <v>487</v>
      </c>
      <c r="K4586" s="121">
        <v>12</v>
      </c>
      <c r="L4586" s="108"/>
      <c r="M4586" s="122">
        <v>19898</v>
      </c>
      <c r="N4586" s="123">
        <v>17754</v>
      </c>
      <c r="O4586" s="124">
        <v>18608</v>
      </c>
      <c r="P4586" s="123">
        <v>19682</v>
      </c>
      <c r="Q4586" s="124">
        <v>16246</v>
      </c>
      <c r="R4586" s="123">
        <v>21633</v>
      </c>
      <c r="S4586" s="124">
        <v>19814</v>
      </c>
      <c r="T4586" s="123">
        <v>19601</v>
      </c>
      <c r="U4586" s="124">
        <v>20101</v>
      </c>
      <c r="V4586" s="123">
        <v>17904</v>
      </c>
      <c r="W4586" s="124">
        <v>16979</v>
      </c>
      <c r="X4586" s="123">
        <v>23189</v>
      </c>
      <c r="Y4586" s="124">
        <v>21280</v>
      </c>
      <c r="Z4586" s="123">
        <v>21833</v>
      </c>
      <c r="AA4586" s="124">
        <v>23120</v>
      </c>
      <c r="AB4586" s="123">
        <v>19796</v>
      </c>
      <c r="AC4586" s="124">
        <v>18690</v>
      </c>
      <c r="AD4586" s="123">
        <v>22452</v>
      </c>
      <c r="AE4586" s="125">
        <v>22512</v>
      </c>
      <c r="AF4586" s="126">
        <v>23325</v>
      </c>
    </row>
    <row r="4587" spans="2:32">
      <c r="B4587" s="127">
        <v>4549</v>
      </c>
      <c r="C4587" s="128">
        <v>4549</v>
      </c>
      <c r="D4587" s="129">
        <v>190</v>
      </c>
      <c r="E4587" s="130">
        <v>7</v>
      </c>
      <c r="F4587" s="131">
        <v>9</v>
      </c>
      <c r="G4587" s="132" t="s">
        <v>487</v>
      </c>
      <c r="H4587" s="133">
        <v>7</v>
      </c>
      <c r="I4587" s="128">
        <v>8</v>
      </c>
      <c r="J4587" s="129" t="s">
        <v>487</v>
      </c>
      <c r="K4587" s="134">
        <v>13</v>
      </c>
      <c r="L4587" s="108"/>
      <c r="M4587" s="81">
        <v>20350</v>
      </c>
      <c r="N4587" s="135">
        <v>17993</v>
      </c>
      <c r="O4587" s="136">
        <v>18903</v>
      </c>
      <c r="P4587" s="135">
        <v>20010</v>
      </c>
      <c r="Q4587" s="136">
        <v>16352</v>
      </c>
      <c r="R4587" s="135">
        <v>22079</v>
      </c>
      <c r="S4587" s="136">
        <v>20087</v>
      </c>
      <c r="T4587" s="135">
        <v>19878</v>
      </c>
      <c r="U4587" s="136">
        <v>20437</v>
      </c>
      <c r="V4587" s="135">
        <v>18034</v>
      </c>
      <c r="W4587" s="136">
        <v>17185</v>
      </c>
      <c r="X4587" s="135">
        <v>23773</v>
      </c>
      <c r="Y4587" s="136">
        <v>21585</v>
      </c>
      <c r="Z4587" s="135">
        <v>22186</v>
      </c>
      <c r="AA4587" s="136">
        <v>23504</v>
      </c>
      <c r="AB4587" s="135">
        <v>19948</v>
      </c>
      <c r="AC4587" s="136">
        <v>18922</v>
      </c>
      <c r="AD4587" s="135">
        <v>22766</v>
      </c>
      <c r="AE4587" s="137">
        <v>22820</v>
      </c>
      <c r="AF4587" s="138">
        <v>23705</v>
      </c>
    </row>
    <row r="4588" spans="2:32">
      <c r="B4588" s="114">
        <v>4550</v>
      </c>
      <c r="C4588" s="115">
        <v>4550</v>
      </c>
      <c r="D4588" s="116">
        <v>190</v>
      </c>
      <c r="E4588" s="117">
        <v>7</v>
      </c>
      <c r="F4588" s="118">
        <v>9</v>
      </c>
      <c r="G4588" s="119" t="s">
        <v>487</v>
      </c>
      <c r="H4588" s="120">
        <v>7</v>
      </c>
      <c r="I4588" s="115">
        <v>8</v>
      </c>
      <c r="J4588" s="116" t="s">
        <v>487</v>
      </c>
      <c r="K4588" s="121">
        <v>14</v>
      </c>
      <c r="L4588" s="108"/>
      <c r="M4588" s="122">
        <v>20555</v>
      </c>
      <c r="N4588" s="123">
        <v>18129</v>
      </c>
      <c r="O4588" s="124">
        <v>19100</v>
      </c>
      <c r="P4588" s="123">
        <v>20085</v>
      </c>
      <c r="Q4588" s="124">
        <v>16288</v>
      </c>
      <c r="R4588" s="123">
        <v>22251</v>
      </c>
      <c r="S4588" s="124">
        <v>19956</v>
      </c>
      <c r="T4588" s="123">
        <v>20031</v>
      </c>
      <c r="U4588" s="124">
        <v>20617</v>
      </c>
      <c r="V4588" s="123">
        <v>17976</v>
      </c>
      <c r="W4588" s="124">
        <v>17295</v>
      </c>
      <c r="X4588" s="123">
        <v>24131</v>
      </c>
      <c r="Y4588" s="124">
        <v>21421</v>
      </c>
      <c r="Z4588" s="123">
        <v>22341</v>
      </c>
      <c r="AA4588" s="124">
        <v>23538</v>
      </c>
      <c r="AB4588" s="123">
        <v>19871</v>
      </c>
      <c r="AC4588" s="124">
        <v>19009</v>
      </c>
      <c r="AD4588" s="123">
        <v>22596</v>
      </c>
      <c r="AE4588" s="125">
        <v>22983</v>
      </c>
      <c r="AF4588" s="126">
        <v>23836</v>
      </c>
    </row>
    <row r="4589" spans="2:32">
      <c r="B4589" s="127">
        <v>4551</v>
      </c>
      <c r="C4589" s="128">
        <v>4551</v>
      </c>
      <c r="D4589" s="129">
        <v>190</v>
      </c>
      <c r="E4589" s="130">
        <v>7</v>
      </c>
      <c r="F4589" s="131">
        <v>9</v>
      </c>
      <c r="G4589" s="132" t="s">
        <v>487</v>
      </c>
      <c r="H4589" s="133">
        <v>7</v>
      </c>
      <c r="I4589" s="128">
        <v>8</v>
      </c>
      <c r="J4589" s="129" t="s">
        <v>487</v>
      </c>
      <c r="K4589" s="134">
        <v>15</v>
      </c>
      <c r="L4589" s="108"/>
      <c r="M4589" s="81">
        <v>20852</v>
      </c>
      <c r="N4589" s="135">
        <v>18273</v>
      </c>
      <c r="O4589" s="136">
        <v>19304</v>
      </c>
      <c r="P4589" s="135">
        <v>20201</v>
      </c>
      <c r="Q4589" s="136">
        <v>16330</v>
      </c>
      <c r="R4589" s="135">
        <v>22505</v>
      </c>
      <c r="S4589" s="136">
        <v>20072</v>
      </c>
      <c r="T4589" s="135">
        <v>20153</v>
      </c>
      <c r="U4589" s="136">
        <v>20818</v>
      </c>
      <c r="V4589" s="135">
        <v>18024</v>
      </c>
      <c r="W4589" s="136">
        <v>17543</v>
      </c>
      <c r="X4589" s="135">
        <v>24562</v>
      </c>
      <c r="Y4589" s="136">
        <v>21512</v>
      </c>
      <c r="Z4589" s="135">
        <v>22520</v>
      </c>
      <c r="AA4589" s="136">
        <v>23638</v>
      </c>
      <c r="AB4589" s="135">
        <v>19913</v>
      </c>
      <c r="AC4589" s="136">
        <v>19266</v>
      </c>
      <c r="AD4589" s="135">
        <v>22673</v>
      </c>
      <c r="AE4589" s="137">
        <v>23107</v>
      </c>
      <c r="AF4589" s="138">
        <v>24006</v>
      </c>
    </row>
    <row r="4590" spans="2:32">
      <c r="B4590" s="114">
        <v>4552</v>
      </c>
      <c r="C4590" s="115">
        <v>4552</v>
      </c>
      <c r="D4590" s="116">
        <v>190</v>
      </c>
      <c r="E4590" s="117">
        <v>7</v>
      </c>
      <c r="F4590" s="118">
        <v>9</v>
      </c>
      <c r="G4590" s="119" t="s">
        <v>487</v>
      </c>
      <c r="H4590" s="120">
        <v>7</v>
      </c>
      <c r="I4590" s="115">
        <v>8</v>
      </c>
      <c r="J4590" s="116" t="s">
        <v>487</v>
      </c>
      <c r="K4590" s="121">
        <v>16</v>
      </c>
      <c r="L4590" s="108"/>
      <c r="M4590" s="122">
        <v>21202</v>
      </c>
      <c r="N4590" s="123">
        <v>18654</v>
      </c>
      <c r="O4590" s="124">
        <v>19640</v>
      </c>
      <c r="P4590" s="123">
        <v>20432</v>
      </c>
      <c r="Q4590" s="124">
        <v>16636</v>
      </c>
      <c r="R4590" s="123">
        <v>22856</v>
      </c>
      <c r="S4590" s="124">
        <v>20662</v>
      </c>
      <c r="T4590" s="123">
        <v>20530</v>
      </c>
      <c r="U4590" s="124">
        <v>21062</v>
      </c>
      <c r="V4590" s="123">
        <v>18300</v>
      </c>
      <c r="W4590" s="124">
        <v>17970</v>
      </c>
      <c r="X4590" s="123">
        <v>25001</v>
      </c>
      <c r="Y4590" s="124">
        <v>22210</v>
      </c>
      <c r="Z4590" s="123">
        <v>22667</v>
      </c>
      <c r="AA4590" s="124">
        <v>23742</v>
      </c>
      <c r="AB4590" s="123">
        <v>20121</v>
      </c>
      <c r="AC4590" s="124">
        <v>19650</v>
      </c>
      <c r="AD4590" s="123">
        <v>23351</v>
      </c>
      <c r="AE4590" s="125">
        <v>23390</v>
      </c>
      <c r="AF4590" s="126">
        <v>24095</v>
      </c>
    </row>
    <row r="4591" spans="2:32">
      <c r="B4591" s="127">
        <v>4553</v>
      </c>
      <c r="C4591" s="128">
        <v>4553</v>
      </c>
      <c r="D4591" s="129">
        <v>190</v>
      </c>
      <c r="E4591" s="130">
        <v>7</v>
      </c>
      <c r="F4591" s="131">
        <v>9</v>
      </c>
      <c r="G4591" s="132" t="s">
        <v>487</v>
      </c>
      <c r="H4591" s="133">
        <v>7</v>
      </c>
      <c r="I4591" s="128">
        <v>8</v>
      </c>
      <c r="J4591" s="129" t="s">
        <v>487</v>
      </c>
      <c r="K4591" s="134">
        <v>17</v>
      </c>
      <c r="L4591" s="108"/>
      <c r="M4591" s="81">
        <v>21665</v>
      </c>
      <c r="N4591" s="135">
        <v>19040</v>
      </c>
      <c r="O4591" s="136">
        <v>20135</v>
      </c>
      <c r="P4591" s="135">
        <v>20811</v>
      </c>
      <c r="Q4591" s="136">
        <v>17010</v>
      </c>
      <c r="R4591" s="135">
        <v>23338</v>
      </c>
      <c r="S4591" s="136">
        <v>21045</v>
      </c>
      <c r="T4591" s="135">
        <v>20877</v>
      </c>
      <c r="U4591" s="136">
        <v>21601</v>
      </c>
      <c r="V4591" s="135">
        <v>18753</v>
      </c>
      <c r="W4591" s="136">
        <v>18623</v>
      </c>
      <c r="X4591" s="135">
        <v>25667</v>
      </c>
      <c r="Y4591" s="136">
        <v>22613</v>
      </c>
      <c r="Z4591" s="135">
        <v>23191</v>
      </c>
      <c r="AA4591" s="136">
        <v>24184</v>
      </c>
      <c r="AB4591" s="135">
        <v>20606</v>
      </c>
      <c r="AC4591" s="136">
        <v>20387</v>
      </c>
      <c r="AD4591" s="135">
        <v>23761</v>
      </c>
      <c r="AE4591" s="137">
        <v>23839</v>
      </c>
      <c r="AF4591" s="138">
        <v>24639</v>
      </c>
    </row>
    <row r="4592" spans="2:32">
      <c r="B4592" s="114">
        <v>4554</v>
      </c>
      <c r="C4592" s="115">
        <v>4554</v>
      </c>
      <c r="D4592" s="116">
        <v>190</v>
      </c>
      <c r="E4592" s="117">
        <v>7</v>
      </c>
      <c r="F4592" s="118">
        <v>9</v>
      </c>
      <c r="G4592" s="119" t="s">
        <v>487</v>
      </c>
      <c r="H4592" s="120">
        <v>7</v>
      </c>
      <c r="I4592" s="115">
        <v>8</v>
      </c>
      <c r="J4592" s="116" t="s">
        <v>487</v>
      </c>
      <c r="K4592" s="121">
        <v>18</v>
      </c>
      <c r="L4592" s="108"/>
      <c r="M4592" s="122">
        <v>21706</v>
      </c>
      <c r="N4592" s="123">
        <v>19316</v>
      </c>
      <c r="O4592" s="124">
        <v>20618</v>
      </c>
      <c r="P4592" s="123">
        <v>20960</v>
      </c>
      <c r="Q4592" s="124">
        <v>17561</v>
      </c>
      <c r="R4592" s="123">
        <v>23627</v>
      </c>
      <c r="S4592" s="124">
        <v>21102</v>
      </c>
      <c r="T4592" s="123">
        <v>21204</v>
      </c>
      <c r="U4592" s="124">
        <v>22384</v>
      </c>
      <c r="V4592" s="123">
        <v>19463</v>
      </c>
      <c r="W4592" s="124">
        <v>19435</v>
      </c>
      <c r="X4592" s="123">
        <v>26252</v>
      </c>
      <c r="Y4592" s="124">
        <v>22880</v>
      </c>
      <c r="Z4592" s="123">
        <v>24210</v>
      </c>
      <c r="AA4592" s="124">
        <v>24834</v>
      </c>
      <c r="AB4592" s="123">
        <v>21619</v>
      </c>
      <c r="AC4592" s="124">
        <v>21285</v>
      </c>
      <c r="AD4592" s="123">
        <v>24124</v>
      </c>
      <c r="AE4592" s="125">
        <v>24364</v>
      </c>
      <c r="AF4592" s="126">
        <v>25750</v>
      </c>
    </row>
    <row r="4593" spans="2:32">
      <c r="B4593" s="127">
        <v>4555</v>
      </c>
      <c r="C4593" s="128">
        <v>4555</v>
      </c>
      <c r="D4593" s="129">
        <v>190</v>
      </c>
      <c r="E4593" s="130">
        <v>7</v>
      </c>
      <c r="F4593" s="131">
        <v>9</v>
      </c>
      <c r="G4593" s="132" t="s">
        <v>487</v>
      </c>
      <c r="H4593" s="133">
        <v>7</v>
      </c>
      <c r="I4593" s="128">
        <v>8</v>
      </c>
      <c r="J4593" s="129" t="s">
        <v>487</v>
      </c>
      <c r="K4593" s="134">
        <v>19</v>
      </c>
      <c r="L4593" s="108"/>
      <c r="M4593" s="81">
        <v>21713</v>
      </c>
      <c r="N4593" s="135">
        <v>19374</v>
      </c>
      <c r="O4593" s="136">
        <v>20722</v>
      </c>
      <c r="P4593" s="135">
        <v>21092</v>
      </c>
      <c r="Q4593" s="136">
        <v>17920</v>
      </c>
      <c r="R4593" s="135">
        <v>23741</v>
      </c>
      <c r="S4593" s="136">
        <v>21536</v>
      </c>
      <c r="T4593" s="135">
        <v>21484</v>
      </c>
      <c r="U4593" s="136">
        <v>22602</v>
      </c>
      <c r="V4593" s="135">
        <v>19991</v>
      </c>
      <c r="W4593" s="136">
        <v>19836</v>
      </c>
      <c r="X4593" s="135">
        <v>26374</v>
      </c>
      <c r="Y4593" s="136">
        <v>23643</v>
      </c>
      <c r="Z4593" s="135">
        <v>24777</v>
      </c>
      <c r="AA4593" s="136">
        <v>25462</v>
      </c>
      <c r="AB4593" s="135">
        <v>22448</v>
      </c>
      <c r="AC4593" s="136">
        <v>21901</v>
      </c>
      <c r="AD4593" s="135">
        <v>25074</v>
      </c>
      <c r="AE4593" s="137">
        <v>25140</v>
      </c>
      <c r="AF4593" s="138">
        <v>26435</v>
      </c>
    </row>
    <row r="4594" spans="2:32">
      <c r="B4594" s="114">
        <v>4556</v>
      </c>
      <c r="C4594" s="115">
        <v>4556</v>
      </c>
      <c r="D4594" s="116">
        <v>190</v>
      </c>
      <c r="E4594" s="117">
        <v>7</v>
      </c>
      <c r="F4594" s="118">
        <v>9</v>
      </c>
      <c r="G4594" s="119" t="s">
        <v>487</v>
      </c>
      <c r="H4594" s="120">
        <v>7</v>
      </c>
      <c r="I4594" s="115">
        <v>8</v>
      </c>
      <c r="J4594" s="116" t="s">
        <v>487</v>
      </c>
      <c r="K4594" s="121">
        <v>20</v>
      </c>
      <c r="L4594" s="108"/>
      <c r="M4594" s="122">
        <v>21220</v>
      </c>
      <c r="N4594" s="123">
        <v>19086</v>
      </c>
      <c r="O4594" s="124">
        <v>20397</v>
      </c>
      <c r="P4594" s="123">
        <v>20867</v>
      </c>
      <c r="Q4594" s="124">
        <v>17744</v>
      </c>
      <c r="R4594" s="123">
        <v>23319</v>
      </c>
      <c r="S4594" s="124">
        <v>21310</v>
      </c>
      <c r="T4594" s="123">
        <v>21364</v>
      </c>
      <c r="U4594" s="124">
        <v>22525</v>
      </c>
      <c r="V4594" s="123">
        <v>19981</v>
      </c>
      <c r="W4594" s="124">
        <v>19997</v>
      </c>
      <c r="X4594" s="123">
        <v>25998</v>
      </c>
      <c r="Y4594" s="124">
        <v>23760</v>
      </c>
      <c r="Z4594" s="123">
        <v>25080</v>
      </c>
      <c r="AA4594" s="124">
        <v>25826</v>
      </c>
      <c r="AB4594" s="123">
        <v>22756</v>
      </c>
      <c r="AC4594" s="124">
        <v>22303</v>
      </c>
      <c r="AD4594" s="123">
        <v>25362</v>
      </c>
      <c r="AE4594" s="125">
        <v>25584</v>
      </c>
      <c r="AF4594" s="126">
        <v>26857</v>
      </c>
    </row>
    <row r="4595" spans="2:32">
      <c r="B4595" s="127">
        <v>4557</v>
      </c>
      <c r="C4595" s="128">
        <v>4557</v>
      </c>
      <c r="D4595" s="129">
        <v>190</v>
      </c>
      <c r="E4595" s="130">
        <v>7</v>
      </c>
      <c r="F4595" s="131">
        <v>9</v>
      </c>
      <c r="G4595" s="132" t="s">
        <v>487</v>
      </c>
      <c r="H4595" s="133">
        <v>7</v>
      </c>
      <c r="I4595" s="128">
        <v>8</v>
      </c>
      <c r="J4595" s="129" t="s">
        <v>487</v>
      </c>
      <c r="K4595" s="134">
        <v>21</v>
      </c>
      <c r="L4595" s="108"/>
      <c r="M4595" s="81">
        <v>20306</v>
      </c>
      <c r="N4595" s="135">
        <v>18154</v>
      </c>
      <c r="O4595" s="136">
        <v>19709</v>
      </c>
      <c r="P4595" s="135">
        <v>20327</v>
      </c>
      <c r="Q4595" s="136">
        <v>17332</v>
      </c>
      <c r="R4595" s="135">
        <v>22540</v>
      </c>
      <c r="S4595" s="136">
        <v>20636</v>
      </c>
      <c r="T4595" s="135">
        <v>20692</v>
      </c>
      <c r="U4595" s="136">
        <v>22147</v>
      </c>
      <c r="V4595" s="135">
        <v>19877</v>
      </c>
      <c r="W4595" s="136">
        <v>19776</v>
      </c>
      <c r="X4595" s="135">
        <v>25367</v>
      </c>
      <c r="Y4595" s="136">
        <v>23573</v>
      </c>
      <c r="Z4595" s="135">
        <v>25126</v>
      </c>
      <c r="AA4595" s="136">
        <v>26076</v>
      </c>
      <c r="AB4595" s="135">
        <v>23103</v>
      </c>
      <c r="AC4595" s="136">
        <v>22374</v>
      </c>
      <c r="AD4595" s="135">
        <v>25429</v>
      </c>
      <c r="AE4595" s="137">
        <v>25634</v>
      </c>
      <c r="AF4595" s="138">
        <v>27133</v>
      </c>
    </row>
    <row r="4596" spans="2:32">
      <c r="B4596" s="114">
        <v>4558</v>
      </c>
      <c r="C4596" s="115">
        <v>4558</v>
      </c>
      <c r="D4596" s="116">
        <v>190</v>
      </c>
      <c r="E4596" s="117">
        <v>7</v>
      </c>
      <c r="F4596" s="118">
        <v>9</v>
      </c>
      <c r="G4596" s="119" t="s">
        <v>487</v>
      </c>
      <c r="H4596" s="120">
        <v>7</v>
      </c>
      <c r="I4596" s="115">
        <v>8</v>
      </c>
      <c r="J4596" s="116" t="s">
        <v>487</v>
      </c>
      <c r="K4596" s="121">
        <v>22</v>
      </c>
      <c r="L4596" s="108"/>
      <c r="M4596" s="122">
        <v>19275</v>
      </c>
      <c r="N4596" s="123">
        <v>17361</v>
      </c>
      <c r="O4596" s="124">
        <v>18848</v>
      </c>
      <c r="P4596" s="123">
        <v>19456</v>
      </c>
      <c r="Q4596" s="124">
        <v>16889</v>
      </c>
      <c r="R4596" s="123">
        <v>21543</v>
      </c>
      <c r="S4596" s="124">
        <v>19911</v>
      </c>
      <c r="T4596" s="123">
        <v>20093</v>
      </c>
      <c r="U4596" s="124">
        <v>21467</v>
      </c>
      <c r="V4596" s="123">
        <v>19613</v>
      </c>
      <c r="W4596" s="124">
        <v>19460</v>
      </c>
      <c r="X4596" s="123">
        <v>24526</v>
      </c>
      <c r="Y4596" s="124">
        <v>23109</v>
      </c>
      <c r="Z4596" s="123">
        <v>24686</v>
      </c>
      <c r="AA4596" s="124">
        <v>25648</v>
      </c>
      <c r="AB4596" s="123">
        <v>23068</v>
      </c>
      <c r="AC4596" s="124">
        <v>22237</v>
      </c>
      <c r="AD4596" s="123">
        <v>25117</v>
      </c>
      <c r="AE4596" s="125">
        <v>25497</v>
      </c>
      <c r="AF4596" s="126">
        <v>26817</v>
      </c>
    </row>
    <row r="4597" spans="2:32">
      <c r="B4597" s="127">
        <v>4559</v>
      </c>
      <c r="C4597" s="128">
        <v>4559</v>
      </c>
      <c r="D4597" s="129">
        <v>190</v>
      </c>
      <c r="E4597" s="130">
        <v>7</v>
      </c>
      <c r="F4597" s="131">
        <v>9</v>
      </c>
      <c r="G4597" s="132" t="s">
        <v>487</v>
      </c>
      <c r="H4597" s="133">
        <v>7</v>
      </c>
      <c r="I4597" s="128">
        <v>8</v>
      </c>
      <c r="J4597" s="129" t="s">
        <v>487</v>
      </c>
      <c r="K4597" s="134">
        <v>23</v>
      </c>
      <c r="L4597" s="108"/>
      <c r="M4597" s="81">
        <v>17769</v>
      </c>
      <c r="N4597" s="135">
        <v>16104</v>
      </c>
      <c r="O4597" s="136">
        <v>17602</v>
      </c>
      <c r="P4597" s="135">
        <v>18114</v>
      </c>
      <c r="Q4597" s="136">
        <v>16042</v>
      </c>
      <c r="R4597" s="135">
        <v>20012</v>
      </c>
      <c r="S4597" s="136">
        <v>18536</v>
      </c>
      <c r="T4597" s="135">
        <v>18835</v>
      </c>
      <c r="U4597" s="136">
        <v>20225</v>
      </c>
      <c r="V4597" s="135">
        <v>18830</v>
      </c>
      <c r="W4597" s="136">
        <v>18612</v>
      </c>
      <c r="X4597" s="135">
        <v>22918</v>
      </c>
      <c r="Y4597" s="136">
        <v>21812</v>
      </c>
      <c r="Z4597" s="135">
        <v>23515</v>
      </c>
      <c r="AA4597" s="136">
        <v>24391</v>
      </c>
      <c r="AB4597" s="135">
        <v>22338</v>
      </c>
      <c r="AC4597" s="136">
        <v>21438</v>
      </c>
      <c r="AD4597" s="135">
        <v>23893</v>
      </c>
      <c r="AE4597" s="137">
        <v>24370</v>
      </c>
      <c r="AF4597" s="138">
        <v>25690</v>
      </c>
    </row>
    <row r="4598" spans="2:32">
      <c r="B4598" s="114">
        <v>4560</v>
      </c>
      <c r="C4598" s="115">
        <v>4560</v>
      </c>
      <c r="D4598" s="116">
        <v>190</v>
      </c>
      <c r="E4598" s="117">
        <v>7</v>
      </c>
      <c r="F4598" s="118">
        <v>9</v>
      </c>
      <c r="G4598" s="119" t="s">
        <v>487</v>
      </c>
      <c r="H4598" s="120">
        <v>7</v>
      </c>
      <c r="I4598" s="115">
        <v>8</v>
      </c>
      <c r="J4598" s="116" t="s">
        <v>487</v>
      </c>
      <c r="K4598" s="121">
        <v>24</v>
      </c>
      <c r="L4598" s="108"/>
      <c r="M4598" s="122">
        <v>16364</v>
      </c>
      <c r="N4598" s="123">
        <v>14996</v>
      </c>
      <c r="O4598" s="124">
        <v>16425</v>
      </c>
      <c r="P4598" s="123">
        <v>16757</v>
      </c>
      <c r="Q4598" s="124">
        <v>15100</v>
      </c>
      <c r="R4598" s="123">
        <v>18476</v>
      </c>
      <c r="S4598" s="124">
        <v>17362</v>
      </c>
      <c r="T4598" s="123">
        <v>17638</v>
      </c>
      <c r="U4598" s="124">
        <v>19021</v>
      </c>
      <c r="V4598" s="123">
        <v>17814</v>
      </c>
      <c r="W4598" s="124">
        <v>17645</v>
      </c>
      <c r="X4598" s="123">
        <v>21336</v>
      </c>
      <c r="Y4598" s="124">
        <v>20648</v>
      </c>
      <c r="Z4598" s="123">
        <v>22329</v>
      </c>
      <c r="AA4598" s="124">
        <v>23004</v>
      </c>
      <c r="AB4598" s="123">
        <v>21312</v>
      </c>
      <c r="AC4598" s="124">
        <v>20435</v>
      </c>
      <c r="AD4598" s="123">
        <v>22751</v>
      </c>
      <c r="AE4598" s="125">
        <v>23177</v>
      </c>
      <c r="AF4598" s="126">
        <v>24481</v>
      </c>
    </row>
    <row r="4599" spans="2:32">
      <c r="B4599" s="127">
        <v>4561</v>
      </c>
      <c r="C4599" s="128">
        <v>4561</v>
      </c>
      <c r="D4599" s="129">
        <v>191</v>
      </c>
      <c r="E4599" s="130">
        <v>7</v>
      </c>
      <c r="F4599" s="131">
        <v>10</v>
      </c>
      <c r="G4599" s="132" t="s">
        <v>487</v>
      </c>
      <c r="H4599" s="133">
        <v>7</v>
      </c>
      <c r="I4599" s="128">
        <v>9</v>
      </c>
      <c r="J4599" s="129" t="s">
        <v>487</v>
      </c>
      <c r="K4599" s="134">
        <v>1</v>
      </c>
      <c r="L4599" s="108"/>
      <c r="M4599" s="81">
        <v>14999</v>
      </c>
      <c r="N4599" s="135">
        <v>14507</v>
      </c>
      <c r="O4599" s="136">
        <v>15363</v>
      </c>
      <c r="P4599" s="135">
        <v>15229</v>
      </c>
      <c r="Q4599" s="136">
        <v>14350</v>
      </c>
      <c r="R4599" s="135">
        <v>17143</v>
      </c>
      <c r="S4599" s="136">
        <v>16700</v>
      </c>
      <c r="T4599" s="135">
        <v>17068</v>
      </c>
      <c r="U4599" s="136">
        <v>17897</v>
      </c>
      <c r="V4599" s="135">
        <v>16635</v>
      </c>
      <c r="W4599" s="136">
        <v>16895</v>
      </c>
      <c r="X4599" s="135">
        <v>20304</v>
      </c>
      <c r="Y4599" s="136">
        <v>20094</v>
      </c>
      <c r="Z4599" s="135">
        <v>21174</v>
      </c>
      <c r="AA4599" s="136">
        <v>21092</v>
      </c>
      <c r="AB4599" s="135">
        <v>19600</v>
      </c>
      <c r="AC4599" s="136">
        <v>19590</v>
      </c>
      <c r="AD4599" s="135">
        <v>22276</v>
      </c>
      <c r="AE4599" s="137">
        <v>22669</v>
      </c>
      <c r="AF4599" s="138">
        <v>23306</v>
      </c>
    </row>
    <row r="4600" spans="2:32">
      <c r="B4600" s="114">
        <v>4562</v>
      </c>
      <c r="C4600" s="115">
        <v>4562</v>
      </c>
      <c r="D4600" s="116">
        <v>191</v>
      </c>
      <c r="E4600" s="117">
        <v>7</v>
      </c>
      <c r="F4600" s="118">
        <v>10</v>
      </c>
      <c r="G4600" s="119" t="s">
        <v>487</v>
      </c>
      <c r="H4600" s="120">
        <v>7</v>
      </c>
      <c r="I4600" s="115">
        <v>9</v>
      </c>
      <c r="J4600" s="116" t="s">
        <v>487</v>
      </c>
      <c r="K4600" s="121">
        <v>2</v>
      </c>
      <c r="L4600" s="108"/>
      <c r="M4600" s="122">
        <v>14437</v>
      </c>
      <c r="N4600" s="123">
        <v>14085</v>
      </c>
      <c r="O4600" s="124">
        <v>14817</v>
      </c>
      <c r="P4600" s="123">
        <v>14667</v>
      </c>
      <c r="Q4600" s="124">
        <v>13893</v>
      </c>
      <c r="R4600" s="123">
        <v>16498</v>
      </c>
      <c r="S4600" s="124">
        <v>16184</v>
      </c>
      <c r="T4600" s="123">
        <v>16560</v>
      </c>
      <c r="U4600" s="124">
        <v>17228</v>
      </c>
      <c r="V4600" s="123">
        <v>16086</v>
      </c>
      <c r="W4600" s="124">
        <v>16404</v>
      </c>
      <c r="X4600" s="123">
        <v>19523</v>
      </c>
      <c r="Y4600" s="124">
        <v>19446</v>
      </c>
      <c r="Z4600" s="123">
        <v>20387</v>
      </c>
      <c r="AA4600" s="124">
        <v>20279</v>
      </c>
      <c r="AB4600" s="123">
        <v>18931</v>
      </c>
      <c r="AC4600" s="124">
        <v>19000</v>
      </c>
      <c r="AD4600" s="123">
        <v>21549</v>
      </c>
      <c r="AE4600" s="125">
        <v>21952</v>
      </c>
      <c r="AF4600" s="126">
        <v>22446</v>
      </c>
    </row>
    <row r="4601" spans="2:32">
      <c r="B4601" s="127">
        <v>4563</v>
      </c>
      <c r="C4601" s="128">
        <v>4563</v>
      </c>
      <c r="D4601" s="129">
        <v>191</v>
      </c>
      <c r="E4601" s="130">
        <v>7</v>
      </c>
      <c r="F4601" s="131">
        <v>10</v>
      </c>
      <c r="G4601" s="132" t="s">
        <v>487</v>
      </c>
      <c r="H4601" s="133">
        <v>7</v>
      </c>
      <c r="I4601" s="128">
        <v>9</v>
      </c>
      <c r="J4601" s="129" t="s">
        <v>487</v>
      </c>
      <c r="K4601" s="134">
        <v>3</v>
      </c>
      <c r="L4601" s="108"/>
      <c r="M4601" s="81">
        <v>14062</v>
      </c>
      <c r="N4601" s="135">
        <v>13825</v>
      </c>
      <c r="O4601" s="136">
        <v>14440</v>
      </c>
      <c r="P4601" s="135">
        <v>14285</v>
      </c>
      <c r="Q4601" s="136">
        <v>13558</v>
      </c>
      <c r="R4601" s="135">
        <v>16068</v>
      </c>
      <c r="S4601" s="136">
        <v>15795</v>
      </c>
      <c r="T4601" s="135">
        <v>16205</v>
      </c>
      <c r="U4601" s="136">
        <v>16734</v>
      </c>
      <c r="V4601" s="135">
        <v>15657</v>
      </c>
      <c r="W4601" s="136">
        <v>16098</v>
      </c>
      <c r="X4601" s="135">
        <v>18946</v>
      </c>
      <c r="Y4601" s="136">
        <v>18896</v>
      </c>
      <c r="Z4601" s="135">
        <v>19741</v>
      </c>
      <c r="AA4601" s="136">
        <v>19639</v>
      </c>
      <c r="AB4601" s="135">
        <v>18367</v>
      </c>
      <c r="AC4601" s="136">
        <v>18580</v>
      </c>
      <c r="AD4601" s="135">
        <v>20915</v>
      </c>
      <c r="AE4601" s="137">
        <v>21338</v>
      </c>
      <c r="AF4601" s="138">
        <v>21705</v>
      </c>
    </row>
    <row r="4602" spans="2:32">
      <c r="B4602" s="114">
        <v>4564</v>
      </c>
      <c r="C4602" s="115">
        <v>4564</v>
      </c>
      <c r="D4602" s="116">
        <v>191</v>
      </c>
      <c r="E4602" s="117">
        <v>7</v>
      </c>
      <c r="F4602" s="118">
        <v>10</v>
      </c>
      <c r="G4602" s="119" t="s">
        <v>487</v>
      </c>
      <c r="H4602" s="120">
        <v>7</v>
      </c>
      <c r="I4602" s="115">
        <v>9</v>
      </c>
      <c r="J4602" s="116" t="s">
        <v>487</v>
      </c>
      <c r="K4602" s="121">
        <v>4</v>
      </c>
      <c r="L4602" s="108"/>
      <c r="M4602" s="122">
        <v>13941</v>
      </c>
      <c r="N4602" s="123">
        <v>13774</v>
      </c>
      <c r="O4602" s="124">
        <v>14329</v>
      </c>
      <c r="P4602" s="123">
        <v>14024</v>
      </c>
      <c r="Q4602" s="124">
        <v>13338</v>
      </c>
      <c r="R4602" s="123">
        <v>15842</v>
      </c>
      <c r="S4602" s="124">
        <v>15603</v>
      </c>
      <c r="T4602" s="123">
        <v>15978</v>
      </c>
      <c r="U4602" s="124">
        <v>16396</v>
      </c>
      <c r="V4602" s="123">
        <v>15227</v>
      </c>
      <c r="W4602" s="124">
        <v>15812</v>
      </c>
      <c r="X4602" s="123">
        <v>18410</v>
      </c>
      <c r="Y4602" s="124">
        <v>18365</v>
      </c>
      <c r="Z4602" s="123">
        <v>19062</v>
      </c>
      <c r="AA4602" s="124">
        <v>18815</v>
      </c>
      <c r="AB4602" s="123">
        <v>17663</v>
      </c>
      <c r="AC4602" s="124">
        <v>18057</v>
      </c>
      <c r="AD4602" s="123">
        <v>20186</v>
      </c>
      <c r="AE4602" s="125">
        <v>20588</v>
      </c>
      <c r="AF4602" s="126">
        <v>20845</v>
      </c>
    </row>
    <row r="4603" spans="2:32">
      <c r="B4603" s="127">
        <v>4565</v>
      </c>
      <c r="C4603" s="128">
        <v>4565</v>
      </c>
      <c r="D4603" s="129">
        <v>191</v>
      </c>
      <c r="E4603" s="130">
        <v>7</v>
      </c>
      <c r="F4603" s="131">
        <v>10</v>
      </c>
      <c r="G4603" s="132" t="s">
        <v>487</v>
      </c>
      <c r="H4603" s="133">
        <v>7</v>
      </c>
      <c r="I4603" s="128">
        <v>9</v>
      </c>
      <c r="J4603" s="129" t="s">
        <v>487</v>
      </c>
      <c r="K4603" s="134">
        <v>5</v>
      </c>
      <c r="L4603" s="108"/>
      <c r="M4603" s="81">
        <v>14168</v>
      </c>
      <c r="N4603" s="135">
        <v>13990</v>
      </c>
      <c r="O4603" s="136">
        <v>14507</v>
      </c>
      <c r="P4603" s="135">
        <v>13895</v>
      </c>
      <c r="Q4603" s="136">
        <v>13125</v>
      </c>
      <c r="R4603" s="135">
        <v>15915</v>
      </c>
      <c r="S4603" s="136">
        <v>15663</v>
      </c>
      <c r="T4603" s="135">
        <v>15980</v>
      </c>
      <c r="U4603" s="136">
        <v>16310</v>
      </c>
      <c r="V4603" s="135">
        <v>14801</v>
      </c>
      <c r="W4603" s="136">
        <v>15761</v>
      </c>
      <c r="X4603" s="135">
        <v>18126</v>
      </c>
      <c r="Y4603" s="136">
        <v>17992</v>
      </c>
      <c r="Z4603" s="135">
        <v>18587</v>
      </c>
      <c r="AA4603" s="136">
        <v>18011</v>
      </c>
      <c r="AB4603" s="135">
        <v>16897</v>
      </c>
      <c r="AC4603" s="136">
        <v>17769</v>
      </c>
      <c r="AD4603" s="135">
        <v>19585</v>
      </c>
      <c r="AE4603" s="137">
        <v>19989</v>
      </c>
      <c r="AF4603" s="138">
        <v>20162</v>
      </c>
    </row>
    <row r="4604" spans="2:32">
      <c r="B4604" s="114">
        <v>4566</v>
      </c>
      <c r="C4604" s="115">
        <v>4566</v>
      </c>
      <c r="D4604" s="116">
        <v>191</v>
      </c>
      <c r="E4604" s="117">
        <v>7</v>
      </c>
      <c r="F4604" s="118">
        <v>10</v>
      </c>
      <c r="G4604" s="119" t="s">
        <v>487</v>
      </c>
      <c r="H4604" s="120">
        <v>7</v>
      </c>
      <c r="I4604" s="115">
        <v>9</v>
      </c>
      <c r="J4604" s="116" t="s">
        <v>487</v>
      </c>
      <c r="K4604" s="121">
        <v>6</v>
      </c>
      <c r="L4604" s="108"/>
      <c r="M4604" s="122">
        <v>14975</v>
      </c>
      <c r="N4604" s="123">
        <v>14649</v>
      </c>
      <c r="O4604" s="124">
        <v>15265</v>
      </c>
      <c r="P4604" s="123">
        <v>13858</v>
      </c>
      <c r="Q4604" s="124">
        <v>12913</v>
      </c>
      <c r="R4604" s="123">
        <v>16620</v>
      </c>
      <c r="S4604" s="124">
        <v>16279</v>
      </c>
      <c r="T4604" s="123">
        <v>16423</v>
      </c>
      <c r="U4604" s="124">
        <v>16754</v>
      </c>
      <c r="V4604" s="123">
        <v>14370</v>
      </c>
      <c r="W4604" s="124">
        <v>16128</v>
      </c>
      <c r="X4604" s="123">
        <v>18436</v>
      </c>
      <c r="Y4604" s="124">
        <v>18201</v>
      </c>
      <c r="Z4604" s="123">
        <v>18624</v>
      </c>
      <c r="AA4604" s="124">
        <v>17276</v>
      </c>
      <c r="AB4604" s="123">
        <v>16134</v>
      </c>
      <c r="AC4604" s="124">
        <v>17906</v>
      </c>
      <c r="AD4604" s="123">
        <v>19562</v>
      </c>
      <c r="AE4604" s="125">
        <v>19805</v>
      </c>
      <c r="AF4604" s="126">
        <v>20016</v>
      </c>
    </row>
    <row r="4605" spans="2:32">
      <c r="B4605" s="127">
        <v>4567</v>
      </c>
      <c r="C4605" s="128">
        <v>4567</v>
      </c>
      <c r="D4605" s="129">
        <v>191</v>
      </c>
      <c r="E4605" s="130">
        <v>7</v>
      </c>
      <c r="F4605" s="131">
        <v>10</v>
      </c>
      <c r="G4605" s="132" t="s">
        <v>487</v>
      </c>
      <c r="H4605" s="133">
        <v>7</v>
      </c>
      <c r="I4605" s="128">
        <v>9</v>
      </c>
      <c r="J4605" s="129" t="s">
        <v>487</v>
      </c>
      <c r="K4605" s="134">
        <v>7</v>
      </c>
      <c r="L4605" s="108"/>
      <c r="M4605" s="81">
        <v>16013</v>
      </c>
      <c r="N4605" s="135">
        <v>15667</v>
      </c>
      <c r="O4605" s="136">
        <v>16438</v>
      </c>
      <c r="P4605" s="135">
        <v>14075</v>
      </c>
      <c r="Q4605" s="136">
        <v>13049</v>
      </c>
      <c r="R4605" s="135">
        <v>17518</v>
      </c>
      <c r="S4605" s="136">
        <v>17249</v>
      </c>
      <c r="T4605" s="135">
        <v>17304</v>
      </c>
      <c r="U4605" s="136">
        <v>17665</v>
      </c>
      <c r="V4605" s="135">
        <v>14294</v>
      </c>
      <c r="W4605" s="136">
        <v>16860</v>
      </c>
      <c r="X4605" s="135">
        <v>18959</v>
      </c>
      <c r="Y4605" s="136">
        <v>18894</v>
      </c>
      <c r="Z4605" s="135">
        <v>19265</v>
      </c>
      <c r="AA4605" s="136">
        <v>16973</v>
      </c>
      <c r="AB4605" s="135">
        <v>15842</v>
      </c>
      <c r="AC4605" s="136">
        <v>18420</v>
      </c>
      <c r="AD4605" s="135">
        <v>20064</v>
      </c>
      <c r="AE4605" s="137">
        <v>20188</v>
      </c>
      <c r="AF4605" s="138">
        <v>20550</v>
      </c>
    </row>
    <row r="4606" spans="2:32">
      <c r="B4606" s="114">
        <v>4568</v>
      </c>
      <c r="C4606" s="115">
        <v>4568</v>
      </c>
      <c r="D4606" s="116">
        <v>191</v>
      </c>
      <c r="E4606" s="117">
        <v>7</v>
      </c>
      <c r="F4606" s="118">
        <v>10</v>
      </c>
      <c r="G4606" s="119" t="s">
        <v>487</v>
      </c>
      <c r="H4606" s="120">
        <v>7</v>
      </c>
      <c r="I4606" s="115">
        <v>9</v>
      </c>
      <c r="J4606" s="116" t="s">
        <v>487</v>
      </c>
      <c r="K4606" s="121">
        <v>8</v>
      </c>
      <c r="L4606" s="108"/>
      <c r="M4606" s="122">
        <v>16835</v>
      </c>
      <c r="N4606" s="123">
        <v>16661</v>
      </c>
      <c r="O4606" s="124">
        <v>17625</v>
      </c>
      <c r="P4606" s="123">
        <v>14776</v>
      </c>
      <c r="Q4606" s="124">
        <v>13787</v>
      </c>
      <c r="R4606" s="123">
        <v>18248</v>
      </c>
      <c r="S4606" s="124">
        <v>18071</v>
      </c>
      <c r="T4606" s="123">
        <v>18271</v>
      </c>
      <c r="U4606" s="124">
        <v>18831</v>
      </c>
      <c r="V4606" s="123">
        <v>14977</v>
      </c>
      <c r="W4606" s="124">
        <v>17696</v>
      </c>
      <c r="X4606" s="123">
        <v>19528</v>
      </c>
      <c r="Y4606" s="124">
        <v>19560</v>
      </c>
      <c r="Z4606" s="123">
        <v>20330</v>
      </c>
      <c r="AA4606" s="124">
        <v>17571</v>
      </c>
      <c r="AB4606" s="123">
        <v>16434</v>
      </c>
      <c r="AC4606" s="124">
        <v>19164</v>
      </c>
      <c r="AD4606" s="123">
        <v>20654</v>
      </c>
      <c r="AE4606" s="125">
        <v>20967</v>
      </c>
      <c r="AF4606" s="126">
        <v>21601</v>
      </c>
    </row>
    <row r="4607" spans="2:32">
      <c r="B4607" s="127">
        <v>4569</v>
      </c>
      <c r="C4607" s="128">
        <v>4569</v>
      </c>
      <c r="D4607" s="129">
        <v>191</v>
      </c>
      <c r="E4607" s="130">
        <v>7</v>
      </c>
      <c r="F4607" s="131">
        <v>10</v>
      </c>
      <c r="G4607" s="132" t="s">
        <v>487</v>
      </c>
      <c r="H4607" s="133">
        <v>7</v>
      </c>
      <c r="I4607" s="128">
        <v>9</v>
      </c>
      <c r="J4607" s="129" t="s">
        <v>487</v>
      </c>
      <c r="K4607" s="134">
        <v>9</v>
      </c>
      <c r="L4607" s="108"/>
      <c r="M4607" s="81">
        <v>17428</v>
      </c>
      <c r="N4607" s="135">
        <v>17448</v>
      </c>
      <c r="O4607" s="136">
        <v>18580</v>
      </c>
      <c r="P4607" s="135">
        <v>15635</v>
      </c>
      <c r="Q4607" s="136">
        <v>14597</v>
      </c>
      <c r="R4607" s="135">
        <v>18810</v>
      </c>
      <c r="S4607" s="136">
        <v>18644</v>
      </c>
      <c r="T4607" s="135">
        <v>19084</v>
      </c>
      <c r="U4607" s="136">
        <v>19837</v>
      </c>
      <c r="V4607" s="135">
        <v>15821</v>
      </c>
      <c r="W4607" s="136">
        <v>18353</v>
      </c>
      <c r="X4607" s="135">
        <v>20038</v>
      </c>
      <c r="Y4607" s="136">
        <v>20075</v>
      </c>
      <c r="Z4607" s="135">
        <v>21282</v>
      </c>
      <c r="AA4607" s="136">
        <v>18488</v>
      </c>
      <c r="AB4607" s="135">
        <v>17273</v>
      </c>
      <c r="AC4607" s="136">
        <v>19839</v>
      </c>
      <c r="AD4607" s="135">
        <v>21135</v>
      </c>
      <c r="AE4607" s="137">
        <v>21785</v>
      </c>
      <c r="AF4607" s="138">
        <v>22601</v>
      </c>
    </row>
    <row r="4608" spans="2:32">
      <c r="B4608" s="114">
        <v>4570</v>
      </c>
      <c r="C4608" s="115">
        <v>4570</v>
      </c>
      <c r="D4608" s="116">
        <v>191</v>
      </c>
      <c r="E4608" s="117">
        <v>7</v>
      </c>
      <c r="F4608" s="118">
        <v>10</v>
      </c>
      <c r="G4608" s="119" t="s">
        <v>487</v>
      </c>
      <c r="H4608" s="120">
        <v>7</v>
      </c>
      <c r="I4608" s="115">
        <v>9</v>
      </c>
      <c r="J4608" s="116" t="s">
        <v>487</v>
      </c>
      <c r="K4608" s="121">
        <v>10</v>
      </c>
      <c r="L4608" s="108"/>
      <c r="M4608" s="122">
        <v>17976</v>
      </c>
      <c r="N4608" s="123">
        <v>18003</v>
      </c>
      <c r="O4608" s="124">
        <v>19289</v>
      </c>
      <c r="P4608" s="123">
        <v>16180</v>
      </c>
      <c r="Q4608" s="124">
        <v>15223</v>
      </c>
      <c r="R4608" s="123">
        <v>19422</v>
      </c>
      <c r="S4608" s="124">
        <v>19174</v>
      </c>
      <c r="T4608" s="123">
        <v>19728</v>
      </c>
      <c r="U4608" s="124">
        <v>20649</v>
      </c>
      <c r="V4608" s="123">
        <v>16534</v>
      </c>
      <c r="W4608" s="124">
        <v>18898</v>
      </c>
      <c r="X4608" s="123">
        <v>20759</v>
      </c>
      <c r="Y4608" s="124">
        <v>20731</v>
      </c>
      <c r="Z4608" s="123">
        <v>22185</v>
      </c>
      <c r="AA4608" s="124">
        <v>19267</v>
      </c>
      <c r="AB4608" s="123">
        <v>18072</v>
      </c>
      <c r="AC4608" s="124">
        <v>20479</v>
      </c>
      <c r="AD4608" s="123">
        <v>21836</v>
      </c>
      <c r="AE4608" s="125">
        <v>22596</v>
      </c>
      <c r="AF4608" s="126">
        <v>23568</v>
      </c>
    </row>
    <row r="4609" spans="2:32">
      <c r="B4609" s="127">
        <v>4571</v>
      </c>
      <c r="C4609" s="128">
        <v>4571</v>
      </c>
      <c r="D4609" s="129">
        <v>191</v>
      </c>
      <c r="E4609" s="130">
        <v>7</v>
      </c>
      <c r="F4609" s="131">
        <v>10</v>
      </c>
      <c r="G4609" s="132" t="s">
        <v>487</v>
      </c>
      <c r="H4609" s="133">
        <v>7</v>
      </c>
      <c r="I4609" s="128">
        <v>9</v>
      </c>
      <c r="J4609" s="129" t="s">
        <v>487</v>
      </c>
      <c r="K4609" s="134">
        <v>11</v>
      </c>
      <c r="L4609" s="108"/>
      <c r="M4609" s="81">
        <v>18244</v>
      </c>
      <c r="N4609" s="135">
        <v>18400</v>
      </c>
      <c r="O4609" s="136">
        <v>19803</v>
      </c>
      <c r="P4609" s="135">
        <v>16483</v>
      </c>
      <c r="Q4609" s="136">
        <v>15597</v>
      </c>
      <c r="R4609" s="135">
        <v>19819</v>
      </c>
      <c r="S4609" s="136">
        <v>19536</v>
      </c>
      <c r="T4609" s="135">
        <v>20228</v>
      </c>
      <c r="U4609" s="136">
        <v>21250</v>
      </c>
      <c r="V4609" s="135">
        <v>17010</v>
      </c>
      <c r="W4609" s="136">
        <v>19385</v>
      </c>
      <c r="X4609" s="135">
        <v>21282</v>
      </c>
      <c r="Y4609" s="136">
        <v>21210</v>
      </c>
      <c r="Z4609" s="135">
        <v>22893</v>
      </c>
      <c r="AA4609" s="136">
        <v>19798</v>
      </c>
      <c r="AB4609" s="135">
        <v>18640</v>
      </c>
      <c r="AC4609" s="136">
        <v>21054</v>
      </c>
      <c r="AD4609" s="135">
        <v>22387</v>
      </c>
      <c r="AE4609" s="137">
        <v>23289</v>
      </c>
      <c r="AF4609" s="138">
        <v>24337</v>
      </c>
    </row>
    <row r="4610" spans="2:32">
      <c r="B4610" s="114">
        <v>4572</v>
      </c>
      <c r="C4610" s="115">
        <v>4572</v>
      </c>
      <c r="D4610" s="116">
        <v>191</v>
      </c>
      <c r="E4610" s="117">
        <v>7</v>
      </c>
      <c r="F4610" s="118">
        <v>10</v>
      </c>
      <c r="G4610" s="119" t="s">
        <v>487</v>
      </c>
      <c r="H4610" s="120">
        <v>7</v>
      </c>
      <c r="I4610" s="115">
        <v>9</v>
      </c>
      <c r="J4610" s="116" t="s">
        <v>487</v>
      </c>
      <c r="K4610" s="121">
        <v>12</v>
      </c>
      <c r="L4610" s="108"/>
      <c r="M4610" s="122">
        <v>18455</v>
      </c>
      <c r="N4610" s="123">
        <v>18652</v>
      </c>
      <c r="O4610" s="124">
        <v>20175</v>
      </c>
      <c r="P4610" s="123">
        <v>16712</v>
      </c>
      <c r="Q4610" s="124">
        <v>15896</v>
      </c>
      <c r="R4610" s="123">
        <v>20104</v>
      </c>
      <c r="S4610" s="124">
        <v>19950</v>
      </c>
      <c r="T4610" s="123">
        <v>20533</v>
      </c>
      <c r="U4610" s="124">
        <v>21680</v>
      </c>
      <c r="V4610" s="123">
        <v>17358</v>
      </c>
      <c r="W4610" s="124">
        <v>19660</v>
      </c>
      <c r="X4610" s="123">
        <v>21629</v>
      </c>
      <c r="Y4610" s="124">
        <v>21732</v>
      </c>
      <c r="Z4610" s="123">
        <v>23395</v>
      </c>
      <c r="AA4610" s="124">
        <v>20131</v>
      </c>
      <c r="AB4610" s="123">
        <v>19038</v>
      </c>
      <c r="AC4610" s="124">
        <v>21384</v>
      </c>
      <c r="AD4610" s="123">
        <v>22956</v>
      </c>
      <c r="AE4610" s="125">
        <v>23724</v>
      </c>
      <c r="AF4610" s="126">
        <v>24886</v>
      </c>
    </row>
    <row r="4611" spans="2:32">
      <c r="B4611" s="127">
        <v>4573</v>
      </c>
      <c r="C4611" s="128">
        <v>4573</v>
      </c>
      <c r="D4611" s="129">
        <v>191</v>
      </c>
      <c r="E4611" s="130">
        <v>7</v>
      </c>
      <c r="F4611" s="131">
        <v>10</v>
      </c>
      <c r="G4611" s="132" t="s">
        <v>487</v>
      </c>
      <c r="H4611" s="133">
        <v>7</v>
      </c>
      <c r="I4611" s="128">
        <v>9</v>
      </c>
      <c r="J4611" s="129" t="s">
        <v>487</v>
      </c>
      <c r="K4611" s="134">
        <v>13</v>
      </c>
      <c r="L4611" s="108"/>
      <c r="M4611" s="81">
        <v>18866</v>
      </c>
      <c r="N4611" s="135">
        <v>19118</v>
      </c>
      <c r="O4611" s="136">
        <v>20662</v>
      </c>
      <c r="P4611" s="135">
        <v>16978</v>
      </c>
      <c r="Q4611" s="136">
        <v>16233</v>
      </c>
      <c r="R4611" s="135">
        <v>20533</v>
      </c>
      <c r="S4611" s="136">
        <v>20388</v>
      </c>
      <c r="T4611" s="135">
        <v>21027</v>
      </c>
      <c r="U4611" s="136">
        <v>22202</v>
      </c>
      <c r="V4611" s="135">
        <v>17728</v>
      </c>
      <c r="W4611" s="136">
        <v>20068</v>
      </c>
      <c r="X4611" s="135">
        <v>22093</v>
      </c>
      <c r="Y4611" s="136">
        <v>22192</v>
      </c>
      <c r="Z4611" s="135">
        <v>23943</v>
      </c>
      <c r="AA4611" s="136">
        <v>20446</v>
      </c>
      <c r="AB4611" s="135">
        <v>19431</v>
      </c>
      <c r="AC4611" s="136">
        <v>21803</v>
      </c>
      <c r="AD4611" s="135">
        <v>23428</v>
      </c>
      <c r="AE4611" s="137">
        <v>24264</v>
      </c>
      <c r="AF4611" s="138">
        <v>25458</v>
      </c>
    </row>
    <row r="4612" spans="2:32">
      <c r="B4612" s="114">
        <v>4574</v>
      </c>
      <c r="C4612" s="115">
        <v>4574</v>
      </c>
      <c r="D4612" s="116">
        <v>191</v>
      </c>
      <c r="E4612" s="117">
        <v>7</v>
      </c>
      <c r="F4612" s="118">
        <v>10</v>
      </c>
      <c r="G4612" s="119" t="s">
        <v>487</v>
      </c>
      <c r="H4612" s="120">
        <v>7</v>
      </c>
      <c r="I4612" s="115">
        <v>9</v>
      </c>
      <c r="J4612" s="116" t="s">
        <v>487</v>
      </c>
      <c r="K4612" s="121">
        <v>14</v>
      </c>
      <c r="L4612" s="108"/>
      <c r="M4612" s="122">
        <v>18943</v>
      </c>
      <c r="N4612" s="123">
        <v>19480</v>
      </c>
      <c r="O4612" s="124">
        <v>20928</v>
      </c>
      <c r="P4612" s="123">
        <v>17108</v>
      </c>
      <c r="Q4612" s="124">
        <v>16543</v>
      </c>
      <c r="R4612" s="123">
        <v>20589</v>
      </c>
      <c r="S4612" s="124">
        <v>20725</v>
      </c>
      <c r="T4612" s="123">
        <v>21405</v>
      </c>
      <c r="U4612" s="124">
        <v>22467</v>
      </c>
      <c r="V4612" s="123">
        <v>18028</v>
      </c>
      <c r="W4612" s="124">
        <v>20237</v>
      </c>
      <c r="X4612" s="123">
        <v>22130</v>
      </c>
      <c r="Y4612" s="124">
        <v>22548</v>
      </c>
      <c r="Z4612" s="123">
        <v>24168</v>
      </c>
      <c r="AA4612" s="124">
        <v>20558</v>
      </c>
      <c r="AB4612" s="123">
        <v>19713</v>
      </c>
      <c r="AC4612" s="124">
        <v>21975</v>
      </c>
      <c r="AD4612" s="123">
        <v>23774</v>
      </c>
      <c r="AE4612" s="125">
        <v>24590</v>
      </c>
      <c r="AF4612" s="126">
        <v>25661</v>
      </c>
    </row>
    <row r="4613" spans="2:32">
      <c r="B4613" s="127">
        <v>4575</v>
      </c>
      <c r="C4613" s="128">
        <v>4575</v>
      </c>
      <c r="D4613" s="129">
        <v>191</v>
      </c>
      <c r="E4613" s="130">
        <v>7</v>
      </c>
      <c r="F4613" s="131">
        <v>10</v>
      </c>
      <c r="G4613" s="132" t="s">
        <v>487</v>
      </c>
      <c r="H4613" s="133">
        <v>7</v>
      </c>
      <c r="I4613" s="128">
        <v>9</v>
      </c>
      <c r="J4613" s="129" t="s">
        <v>487</v>
      </c>
      <c r="K4613" s="134">
        <v>15</v>
      </c>
      <c r="L4613" s="108"/>
      <c r="M4613" s="81">
        <v>19231</v>
      </c>
      <c r="N4613" s="135">
        <v>19856</v>
      </c>
      <c r="O4613" s="136">
        <v>21200</v>
      </c>
      <c r="P4613" s="135">
        <v>17307</v>
      </c>
      <c r="Q4613" s="136">
        <v>16941</v>
      </c>
      <c r="R4613" s="135">
        <v>20866</v>
      </c>
      <c r="S4613" s="136">
        <v>21003</v>
      </c>
      <c r="T4613" s="135">
        <v>21766</v>
      </c>
      <c r="U4613" s="136">
        <v>22739</v>
      </c>
      <c r="V4613" s="135">
        <v>18440</v>
      </c>
      <c r="W4613" s="136">
        <v>20449</v>
      </c>
      <c r="X4613" s="135">
        <v>22384</v>
      </c>
      <c r="Y4613" s="136">
        <v>22831</v>
      </c>
      <c r="Z4613" s="135">
        <v>24428</v>
      </c>
      <c r="AA4613" s="136">
        <v>20758</v>
      </c>
      <c r="AB4613" s="135">
        <v>20128</v>
      </c>
      <c r="AC4613" s="136">
        <v>22201</v>
      </c>
      <c r="AD4613" s="135">
        <v>24053</v>
      </c>
      <c r="AE4613" s="137">
        <v>24911</v>
      </c>
      <c r="AF4613" s="138">
        <v>25920</v>
      </c>
    </row>
    <row r="4614" spans="2:32">
      <c r="B4614" s="114">
        <v>4576</v>
      </c>
      <c r="C4614" s="115">
        <v>4576</v>
      </c>
      <c r="D4614" s="116">
        <v>191</v>
      </c>
      <c r="E4614" s="117">
        <v>7</v>
      </c>
      <c r="F4614" s="118">
        <v>10</v>
      </c>
      <c r="G4614" s="119" t="s">
        <v>487</v>
      </c>
      <c r="H4614" s="120">
        <v>7</v>
      </c>
      <c r="I4614" s="115">
        <v>9</v>
      </c>
      <c r="J4614" s="116" t="s">
        <v>487</v>
      </c>
      <c r="K4614" s="121">
        <v>16</v>
      </c>
      <c r="L4614" s="108"/>
      <c r="M4614" s="122">
        <v>19573</v>
      </c>
      <c r="N4614" s="123">
        <v>20112</v>
      </c>
      <c r="O4614" s="124">
        <v>21345</v>
      </c>
      <c r="P4614" s="123">
        <v>17534</v>
      </c>
      <c r="Q4614" s="124">
        <v>17306</v>
      </c>
      <c r="R4614" s="123">
        <v>21365</v>
      </c>
      <c r="S4614" s="124">
        <v>21294</v>
      </c>
      <c r="T4614" s="123">
        <v>21949</v>
      </c>
      <c r="U4614" s="124">
        <v>22827</v>
      </c>
      <c r="V4614" s="123">
        <v>18784</v>
      </c>
      <c r="W4614" s="124">
        <v>20599</v>
      </c>
      <c r="X4614" s="123">
        <v>22983</v>
      </c>
      <c r="Y4614" s="124">
        <v>23058</v>
      </c>
      <c r="Z4614" s="123">
        <v>24457</v>
      </c>
      <c r="AA4614" s="124">
        <v>20882</v>
      </c>
      <c r="AB4614" s="123">
        <v>20438</v>
      </c>
      <c r="AC4614" s="124">
        <v>22315</v>
      </c>
      <c r="AD4614" s="123">
        <v>24248</v>
      </c>
      <c r="AE4614" s="125">
        <v>24914</v>
      </c>
      <c r="AF4614" s="126">
        <v>25932</v>
      </c>
    </row>
    <row r="4615" spans="2:32">
      <c r="B4615" s="127">
        <v>4577</v>
      </c>
      <c r="C4615" s="128">
        <v>4577</v>
      </c>
      <c r="D4615" s="129">
        <v>191</v>
      </c>
      <c r="E4615" s="130">
        <v>7</v>
      </c>
      <c r="F4615" s="131">
        <v>10</v>
      </c>
      <c r="G4615" s="132" t="s">
        <v>487</v>
      </c>
      <c r="H4615" s="133">
        <v>7</v>
      </c>
      <c r="I4615" s="128">
        <v>9</v>
      </c>
      <c r="J4615" s="129" t="s">
        <v>487</v>
      </c>
      <c r="K4615" s="134">
        <v>17</v>
      </c>
      <c r="L4615" s="108"/>
      <c r="M4615" s="81">
        <v>19636</v>
      </c>
      <c r="N4615" s="135">
        <v>20354</v>
      </c>
      <c r="O4615" s="136">
        <v>21474</v>
      </c>
      <c r="P4615" s="135">
        <v>17668</v>
      </c>
      <c r="Q4615" s="136">
        <v>17736</v>
      </c>
      <c r="R4615" s="135">
        <v>21516</v>
      </c>
      <c r="S4615" s="136">
        <v>21408</v>
      </c>
      <c r="T4615" s="135">
        <v>22235</v>
      </c>
      <c r="U4615" s="136">
        <v>22992</v>
      </c>
      <c r="V4615" s="135">
        <v>19188</v>
      </c>
      <c r="W4615" s="136">
        <v>20841</v>
      </c>
      <c r="X4615" s="135">
        <v>23157</v>
      </c>
      <c r="Y4615" s="136">
        <v>23254</v>
      </c>
      <c r="Z4615" s="135">
        <v>24668</v>
      </c>
      <c r="AA4615" s="136">
        <v>21135</v>
      </c>
      <c r="AB4615" s="135">
        <v>20951</v>
      </c>
      <c r="AC4615" s="136">
        <v>22559</v>
      </c>
      <c r="AD4615" s="135">
        <v>24461</v>
      </c>
      <c r="AE4615" s="137">
        <v>25226</v>
      </c>
      <c r="AF4615" s="138">
        <v>26159</v>
      </c>
    </row>
    <row r="4616" spans="2:32">
      <c r="B4616" s="114">
        <v>4578</v>
      </c>
      <c r="C4616" s="115">
        <v>4578</v>
      </c>
      <c r="D4616" s="116">
        <v>191</v>
      </c>
      <c r="E4616" s="117">
        <v>7</v>
      </c>
      <c r="F4616" s="118">
        <v>10</v>
      </c>
      <c r="G4616" s="119" t="s">
        <v>487</v>
      </c>
      <c r="H4616" s="120">
        <v>7</v>
      </c>
      <c r="I4616" s="115">
        <v>9</v>
      </c>
      <c r="J4616" s="116" t="s">
        <v>487</v>
      </c>
      <c r="K4616" s="121">
        <v>18</v>
      </c>
      <c r="L4616" s="108"/>
      <c r="M4616" s="122">
        <v>19404</v>
      </c>
      <c r="N4616" s="123">
        <v>20489</v>
      </c>
      <c r="O4616" s="124">
        <v>21237</v>
      </c>
      <c r="P4616" s="123">
        <v>17869</v>
      </c>
      <c r="Q4616" s="124">
        <v>18031</v>
      </c>
      <c r="R4616" s="123">
        <v>21253</v>
      </c>
      <c r="S4616" s="124">
        <v>21398</v>
      </c>
      <c r="T4616" s="123">
        <v>22639</v>
      </c>
      <c r="U4616" s="124">
        <v>23104</v>
      </c>
      <c r="V4616" s="123">
        <v>19657</v>
      </c>
      <c r="W4616" s="124">
        <v>20990</v>
      </c>
      <c r="X4616" s="123">
        <v>23098</v>
      </c>
      <c r="Y4616" s="124">
        <v>23356</v>
      </c>
      <c r="Z4616" s="123">
        <v>24990</v>
      </c>
      <c r="AA4616" s="124">
        <v>21818</v>
      </c>
      <c r="AB4616" s="123">
        <v>21523</v>
      </c>
      <c r="AC4616" s="124">
        <v>22854</v>
      </c>
      <c r="AD4616" s="123">
        <v>24667</v>
      </c>
      <c r="AE4616" s="125">
        <v>26020</v>
      </c>
      <c r="AF4616" s="126">
        <v>26566</v>
      </c>
    </row>
    <row r="4617" spans="2:32">
      <c r="B4617" s="127">
        <v>4579</v>
      </c>
      <c r="C4617" s="128">
        <v>4579</v>
      </c>
      <c r="D4617" s="129">
        <v>191</v>
      </c>
      <c r="E4617" s="130">
        <v>7</v>
      </c>
      <c r="F4617" s="131">
        <v>10</v>
      </c>
      <c r="G4617" s="132" t="s">
        <v>487</v>
      </c>
      <c r="H4617" s="133">
        <v>7</v>
      </c>
      <c r="I4617" s="128">
        <v>9</v>
      </c>
      <c r="J4617" s="129" t="s">
        <v>487</v>
      </c>
      <c r="K4617" s="134">
        <v>19</v>
      </c>
      <c r="L4617" s="108"/>
      <c r="M4617" s="81">
        <v>19431</v>
      </c>
      <c r="N4617" s="135">
        <v>20312</v>
      </c>
      <c r="O4617" s="136">
        <v>21073</v>
      </c>
      <c r="P4617" s="135">
        <v>17946</v>
      </c>
      <c r="Q4617" s="136">
        <v>17906</v>
      </c>
      <c r="R4617" s="135">
        <v>21405</v>
      </c>
      <c r="S4617" s="136">
        <v>21379</v>
      </c>
      <c r="T4617" s="135">
        <v>22548</v>
      </c>
      <c r="U4617" s="136">
        <v>23149</v>
      </c>
      <c r="V4617" s="135">
        <v>19725</v>
      </c>
      <c r="W4617" s="136">
        <v>21190</v>
      </c>
      <c r="X4617" s="135">
        <v>23543</v>
      </c>
      <c r="Y4617" s="136">
        <v>23675</v>
      </c>
      <c r="Z4617" s="135">
        <v>25305</v>
      </c>
      <c r="AA4617" s="136">
        <v>22350</v>
      </c>
      <c r="AB4617" s="135">
        <v>21852</v>
      </c>
      <c r="AC4617" s="136">
        <v>23326</v>
      </c>
      <c r="AD4617" s="135">
        <v>25173</v>
      </c>
      <c r="AE4617" s="137">
        <v>26442</v>
      </c>
      <c r="AF4617" s="138">
        <v>27028</v>
      </c>
    </row>
    <row r="4618" spans="2:32">
      <c r="B4618" s="114">
        <v>4580</v>
      </c>
      <c r="C4618" s="115">
        <v>4580</v>
      </c>
      <c r="D4618" s="116">
        <v>191</v>
      </c>
      <c r="E4618" s="117">
        <v>7</v>
      </c>
      <c r="F4618" s="118">
        <v>10</v>
      </c>
      <c r="G4618" s="119" t="s">
        <v>487</v>
      </c>
      <c r="H4618" s="120">
        <v>7</v>
      </c>
      <c r="I4618" s="115">
        <v>9</v>
      </c>
      <c r="J4618" s="116" t="s">
        <v>487</v>
      </c>
      <c r="K4618" s="121">
        <v>20</v>
      </c>
      <c r="L4618" s="108"/>
      <c r="M4618" s="122">
        <v>18999</v>
      </c>
      <c r="N4618" s="123">
        <v>19918</v>
      </c>
      <c r="O4618" s="124">
        <v>20739</v>
      </c>
      <c r="P4618" s="123">
        <v>17668</v>
      </c>
      <c r="Q4618" s="124">
        <v>17808</v>
      </c>
      <c r="R4618" s="123">
        <v>21085</v>
      </c>
      <c r="S4618" s="124">
        <v>21151</v>
      </c>
      <c r="T4618" s="123">
        <v>22335</v>
      </c>
      <c r="U4618" s="124">
        <v>22955</v>
      </c>
      <c r="V4618" s="123">
        <v>19740</v>
      </c>
      <c r="W4618" s="124">
        <v>21436</v>
      </c>
      <c r="X4618" s="123">
        <v>23516</v>
      </c>
      <c r="Y4618" s="124">
        <v>23864</v>
      </c>
      <c r="Z4618" s="123">
        <v>25540</v>
      </c>
      <c r="AA4618" s="124">
        <v>22545</v>
      </c>
      <c r="AB4618" s="123">
        <v>22159</v>
      </c>
      <c r="AC4618" s="124">
        <v>23799</v>
      </c>
      <c r="AD4618" s="123">
        <v>25543</v>
      </c>
      <c r="AE4618" s="125">
        <v>26790</v>
      </c>
      <c r="AF4618" s="126">
        <v>27384</v>
      </c>
    </row>
    <row r="4619" spans="2:32">
      <c r="B4619" s="127">
        <v>4581</v>
      </c>
      <c r="C4619" s="128">
        <v>4581</v>
      </c>
      <c r="D4619" s="129">
        <v>191</v>
      </c>
      <c r="E4619" s="130">
        <v>7</v>
      </c>
      <c r="F4619" s="131">
        <v>10</v>
      </c>
      <c r="G4619" s="132" t="s">
        <v>487</v>
      </c>
      <c r="H4619" s="133">
        <v>7</v>
      </c>
      <c r="I4619" s="128">
        <v>9</v>
      </c>
      <c r="J4619" s="129" t="s">
        <v>487</v>
      </c>
      <c r="K4619" s="134">
        <v>21</v>
      </c>
      <c r="L4619" s="108"/>
      <c r="M4619" s="81">
        <v>18135</v>
      </c>
      <c r="N4619" s="135">
        <v>19155</v>
      </c>
      <c r="O4619" s="136">
        <v>20139</v>
      </c>
      <c r="P4619" s="135">
        <v>17187</v>
      </c>
      <c r="Q4619" s="136">
        <v>17271</v>
      </c>
      <c r="R4619" s="135">
        <v>20335</v>
      </c>
      <c r="S4619" s="136">
        <v>20388</v>
      </c>
      <c r="T4619" s="135">
        <v>21846</v>
      </c>
      <c r="U4619" s="136">
        <v>22661</v>
      </c>
      <c r="V4619" s="135">
        <v>19426</v>
      </c>
      <c r="W4619" s="136">
        <v>21426</v>
      </c>
      <c r="X4619" s="135">
        <v>23216</v>
      </c>
      <c r="Y4619" s="136">
        <v>23594</v>
      </c>
      <c r="Z4619" s="135">
        <v>25695</v>
      </c>
      <c r="AA4619" s="136">
        <v>22810</v>
      </c>
      <c r="AB4619" s="135">
        <v>22169</v>
      </c>
      <c r="AC4619" s="136">
        <v>24069</v>
      </c>
      <c r="AD4619" s="135">
        <v>25545</v>
      </c>
      <c r="AE4619" s="137">
        <v>27030</v>
      </c>
      <c r="AF4619" s="138">
        <v>27757</v>
      </c>
    </row>
    <row r="4620" spans="2:32">
      <c r="B4620" s="114">
        <v>4582</v>
      </c>
      <c r="C4620" s="115">
        <v>4582</v>
      </c>
      <c r="D4620" s="116">
        <v>191</v>
      </c>
      <c r="E4620" s="117">
        <v>7</v>
      </c>
      <c r="F4620" s="118">
        <v>10</v>
      </c>
      <c r="G4620" s="119" t="s">
        <v>487</v>
      </c>
      <c r="H4620" s="120">
        <v>7</v>
      </c>
      <c r="I4620" s="115">
        <v>9</v>
      </c>
      <c r="J4620" s="116" t="s">
        <v>487</v>
      </c>
      <c r="K4620" s="121">
        <v>22</v>
      </c>
      <c r="L4620" s="108"/>
      <c r="M4620" s="122">
        <v>17272</v>
      </c>
      <c r="N4620" s="123">
        <v>18330</v>
      </c>
      <c r="O4620" s="124">
        <v>19272</v>
      </c>
      <c r="P4620" s="123">
        <v>16744</v>
      </c>
      <c r="Q4620" s="124">
        <v>16775</v>
      </c>
      <c r="R4620" s="123">
        <v>19590</v>
      </c>
      <c r="S4620" s="124">
        <v>19756</v>
      </c>
      <c r="T4620" s="123">
        <v>21132</v>
      </c>
      <c r="U4620" s="124">
        <v>21962</v>
      </c>
      <c r="V4620" s="123">
        <v>19082</v>
      </c>
      <c r="W4620" s="124">
        <v>20760</v>
      </c>
      <c r="X4620" s="123">
        <v>22716</v>
      </c>
      <c r="Y4620" s="124">
        <v>23257</v>
      </c>
      <c r="Z4620" s="123">
        <v>25241</v>
      </c>
      <c r="AA4620" s="124">
        <v>22760</v>
      </c>
      <c r="AB4620" s="123">
        <v>22024</v>
      </c>
      <c r="AC4620" s="124">
        <v>23572</v>
      </c>
      <c r="AD4620" s="123">
        <v>25401</v>
      </c>
      <c r="AE4620" s="125">
        <v>26723</v>
      </c>
      <c r="AF4620" s="126">
        <v>27437</v>
      </c>
    </row>
    <row r="4621" spans="2:32">
      <c r="B4621" s="127">
        <v>4583</v>
      </c>
      <c r="C4621" s="128">
        <v>4583</v>
      </c>
      <c r="D4621" s="129">
        <v>191</v>
      </c>
      <c r="E4621" s="130">
        <v>7</v>
      </c>
      <c r="F4621" s="131">
        <v>10</v>
      </c>
      <c r="G4621" s="132" t="s">
        <v>487</v>
      </c>
      <c r="H4621" s="133">
        <v>7</v>
      </c>
      <c r="I4621" s="128">
        <v>9</v>
      </c>
      <c r="J4621" s="129" t="s">
        <v>487</v>
      </c>
      <c r="K4621" s="134">
        <v>23</v>
      </c>
      <c r="L4621" s="108"/>
      <c r="M4621" s="81">
        <v>15946</v>
      </c>
      <c r="N4621" s="135">
        <v>17070</v>
      </c>
      <c r="O4621" s="136">
        <v>17913</v>
      </c>
      <c r="P4621" s="135">
        <v>15898</v>
      </c>
      <c r="Q4621" s="136">
        <v>15893</v>
      </c>
      <c r="R4621" s="135">
        <v>18187</v>
      </c>
      <c r="S4621" s="136">
        <v>18466</v>
      </c>
      <c r="T4621" s="135">
        <v>19872</v>
      </c>
      <c r="U4621" s="136">
        <v>20627</v>
      </c>
      <c r="V4621" s="135">
        <v>18203</v>
      </c>
      <c r="W4621" s="136">
        <v>19520</v>
      </c>
      <c r="X4621" s="135">
        <v>21384</v>
      </c>
      <c r="Y4621" s="136">
        <v>22063</v>
      </c>
      <c r="Z4621" s="135">
        <v>23926</v>
      </c>
      <c r="AA4621" s="136">
        <v>21997</v>
      </c>
      <c r="AB4621" s="135">
        <v>21212</v>
      </c>
      <c r="AC4621" s="136">
        <v>22389</v>
      </c>
      <c r="AD4621" s="135">
        <v>24246</v>
      </c>
      <c r="AE4621" s="137">
        <v>25581</v>
      </c>
      <c r="AF4621" s="138">
        <v>26155</v>
      </c>
    </row>
    <row r="4622" spans="2:32">
      <c r="B4622" s="114">
        <v>4584</v>
      </c>
      <c r="C4622" s="115">
        <v>4584</v>
      </c>
      <c r="D4622" s="116">
        <v>191</v>
      </c>
      <c r="E4622" s="117">
        <v>7</v>
      </c>
      <c r="F4622" s="118">
        <v>10</v>
      </c>
      <c r="G4622" s="119" t="s">
        <v>487</v>
      </c>
      <c r="H4622" s="120">
        <v>7</v>
      </c>
      <c r="I4622" s="115">
        <v>9</v>
      </c>
      <c r="J4622" s="116" t="s">
        <v>487</v>
      </c>
      <c r="K4622" s="121">
        <v>24</v>
      </c>
      <c r="L4622" s="108"/>
      <c r="M4622" s="122">
        <v>14841</v>
      </c>
      <c r="N4622" s="123">
        <v>15921</v>
      </c>
      <c r="O4622" s="124">
        <v>16538</v>
      </c>
      <c r="P4622" s="123">
        <v>14960</v>
      </c>
      <c r="Q4622" s="124">
        <v>14957</v>
      </c>
      <c r="R4622" s="123">
        <v>17004</v>
      </c>
      <c r="S4622" s="124">
        <v>17257</v>
      </c>
      <c r="T4622" s="123">
        <v>18635</v>
      </c>
      <c r="U4622" s="124">
        <v>19232</v>
      </c>
      <c r="V4622" s="123">
        <v>17223</v>
      </c>
      <c r="W4622" s="124">
        <v>18379</v>
      </c>
      <c r="X4622" s="123">
        <v>20217</v>
      </c>
      <c r="Y4622" s="124">
        <v>20855</v>
      </c>
      <c r="Z4622" s="123">
        <v>22543</v>
      </c>
      <c r="AA4622" s="124">
        <v>20965</v>
      </c>
      <c r="AB4622" s="123">
        <v>20211</v>
      </c>
      <c r="AC4622" s="124">
        <v>21207</v>
      </c>
      <c r="AD4622" s="123">
        <v>23045</v>
      </c>
      <c r="AE4622" s="125">
        <v>24376</v>
      </c>
      <c r="AF4622" s="126">
        <v>24765</v>
      </c>
    </row>
    <row r="4623" spans="2:32">
      <c r="B4623" s="127">
        <v>4585</v>
      </c>
      <c r="C4623" s="128">
        <v>4585</v>
      </c>
      <c r="D4623" s="129">
        <v>192</v>
      </c>
      <c r="E4623" s="130">
        <v>7</v>
      </c>
      <c r="F4623" s="131">
        <v>11</v>
      </c>
      <c r="G4623" s="132" t="s">
        <v>487</v>
      </c>
      <c r="H4623" s="133">
        <v>7</v>
      </c>
      <c r="I4623" s="128">
        <v>10</v>
      </c>
      <c r="J4623" s="129" t="s">
        <v>487</v>
      </c>
      <c r="K4623" s="134">
        <v>1</v>
      </c>
      <c r="L4623" s="108"/>
      <c r="M4623" s="81">
        <v>14017</v>
      </c>
      <c r="N4623" s="135">
        <v>14734</v>
      </c>
      <c r="O4623" s="136">
        <v>14896</v>
      </c>
      <c r="P4623" s="135">
        <v>14113</v>
      </c>
      <c r="Q4623" s="136">
        <v>14183</v>
      </c>
      <c r="R4623" s="135">
        <v>16175</v>
      </c>
      <c r="S4623" s="136">
        <v>16526</v>
      </c>
      <c r="T4623" s="135">
        <v>17362</v>
      </c>
      <c r="U4623" s="136">
        <v>17389</v>
      </c>
      <c r="V4623" s="135">
        <v>16343</v>
      </c>
      <c r="W4623" s="136">
        <v>17940</v>
      </c>
      <c r="X4623" s="135">
        <v>19488</v>
      </c>
      <c r="Y4623" s="136">
        <v>20171</v>
      </c>
      <c r="Z4623" s="135">
        <v>20520</v>
      </c>
      <c r="AA4623" s="136">
        <v>19157</v>
      </c>
      <c r="AB4623" s="135">
        <v>19237</v>
      </c>
      <c r="AC4623" s="136">
        <v>21022</v>
      </c>
      <c r="AD4623" s="135">
        <v>22384</v>
      </c>
      <c r="AE4623" s="137">
        <v>23065</v>
      </c>
      <c r="AF4623" s="138">
        <v>22626</v>
      </c>
    </row>
    <row r="4624" spans="2:32">
      <c r="B4624" s="114">
        <v>4586</v>
      </c>
      <c r="C4624" s="115">
        <v>4586</v>
      </c>
      <c r="D4624" s="116">
        <v>192</v>
      </c>
      <c r="E4624" s="117">
        <v>7</v>
      </c>
      <c r="F4624" s="118">
        <v>11</v>
      </c>
      <c r="G4624" s="119" t="s">
        <v>487</v>
      </c>
      <c r="H4624" s="120">
        <v>7</v>
      </c>
      <c r="I4624" s="115">
        <v>10</v>
      </c>
      <c r="J4624" s="116" t="s">
        <v>487</v>
      </c>
      <c r="K4624" s="121">
        <v>2</v>
      </c>
      <c r="L4624" s="108"/>
      <c r="M4624" s="122">
        <v>13590</v>
      </c>
      <c r="N4624" s="123">
        <v>14180</v>
      </c>
      <c r="O4624" s="124">
        <v>14339</v>
      </c>
      <c r="P4624" s="123">
        <v>13644</v>
      </c>
      <c r="Q4624" s="124">
        <v>13776</v>
      </c>
      <c r="R4624" s="123">
        <v>15658</v>
      </c>
      <c r="S4624" s="124">
        <v>16022</v>
      </c>
      <c r="T4624" s="123">
        <v>16692</v>
      </c>
      <c r="U4624" s="124">
        <v>16729</v>
      </c>
      <c r="V4624" s="123">
        <v>15855</v>
      </c>
      <c r="W4624" s="124">
        <v>17344</v>
      </c>
      <c r="X4624" s="123">
        <v>18843</v>
      </c>
      <c r="Y4624" s="124">
        <v>19526</v>
      </c>
      <c r="Z4624" s="123">
        <v>19710</v>
      </c>
      <c r="AA4624" s="124">
        <v>18487</v>
      </c>
      <c r="AB4624" s="123">
        <v>18634</v>
      </c>
      <c r="AC4624" s="124">
        <v>20315</v>
      </c>
      <c r="AD4624" s="123">
        <v>21654</v>
      </c>
      <c r="AE4624" s="125">
        <v>22189</v>
      </c>
      <c r="AF4624" s="126">
        <v>21736</v>
      </c>
    </row>
    <row r="4625" spans="2:32">
      <c r="B4625" s="127">
        <v>4587</v>
      </c>
      <c r="C4625" s="128">
        <v>4587</v>
      </c>
      <c r="D4625" s="129">
        <v>192</v>
      </c>
      <c r="E4625" s="130">
        <v>7</v>
      </c>
      <c r="F4625" s="131">
        <v>11</v>
      </c>
      <c r="G4625" s="132" t="s">
        <v>487</v>
      </c>
      <c r="H4625" s="133">
        <v>7</v>
      </c>
      <c r="I4625" s="128">
        <v>10</v>
      </c>
      <c r="J4625" s="129" t="s">
        <v>487</v>
      </c>
      <c r="K4625" s="134">
        <v>3</v>
      </c>
      <c r="L4625" s="108"/>
      <c r="M4625" s="81">
        <v>13330</v>
      </c>
      <c r="N4625" s="135">
        <v>13855</v>
      </c>
      <c r="O4625" s="136">
        <v>13992</v>
      </c>
      <c r="P4625" s="135">
        <v>13341</v>
      </c>
      <c r="Q4625" s="136">
        <v>13606</v>
      </c>
      <c r="R4625" s="135">
        <v>15307</v>
      </c>
      <c r="S4625" s="136">
        <v>15711</v>
      </c>
      <c r="T4625" s="135">
        <v>16245</v>
      </c>
      <c r="U4625" s="136">
        <v>16283</v>
      </c>
      <c r="V4625" s="135">
        <v>15593</v>
      </c>
      <c r="W4625" s="136">
        <v>16939</v>
      </c>
      <c r="X4625" s="135">
        <v>18342</v>
      </c>
      <c r="Y4625" s="136">
        <v>19049</v>
      </c>
      <c r="Z4625" s="135">
        <v>19112</v>
      </c>
      <c r="AA4625" s="136">
        <v>17960</v>
      </c>
      <c r="AB4625" s="135">
        <v>18245</v>
      </c>
      <c r="AC4625" s="136">
        <v>19784</v>
      </c>
      <c r="AD4625" s="135">
        <v>21070</v>
      </c>
      <c r="AE4625" s="137">
        <v>21482</v>
      </c>
      <c r="AF4625" s="138">
        <v>21055</v>
      </c>
    </row>
    <row r="4626" spans="2:32">
      <c r="B4626" s="114">
        <v>4588</v>
      </c>
      <c r="C4626" s="115">
        <v>4588</v>
      </c>
      <c r="D4626" s="116">
        <v>192</v>
      </c>
      <c r="E4626" s="117">
        <v>7</v>
      </c>
      <c r="F4626" s="118">
        <v>11</v>
      </c>
      <c r="G4626" s="119" t="s">
        <v>487</v>
      </c>
      <c r="H4626" s="120">
        <v>7</v>
      </c>
      <c r="I4626" s="115">
        <v>10</v>
      </c>
      <c r="J4626" s="116" t="s">
        <v>487</v>
      </c>
      <c r="K4626" s="121">
        <v>4</v>
      </c>
      <c r="L4626" s="108"/>
      <c r="M4626" s="122">
        <v>13262</v>
      </c>
      <c r="N4626" s="123">
        <v>13754</v>
      </c>
      <c r="O4626" s="124">
        <v>13744</v>
      </c>
      <c r="P4626" s="123">
        <v>13126</v>
      </c>
      <c r="Q4626" s="124">
        <v>13555</v>
      </c>
      <c r="R4626" s="123">
        <v>15145</v>
      </c>
      <c r="S4626" s="124">
        <v>15522</v>
      </c>
      <c r="T4626" s="123">
        <v>15954</v>
      </c>
      <c r="U4626" s="124">
        <v>15804</v>
      </c>
      <c r="V4626" s="123">
        <v>15347</v>
      </c>
      <c r="W4626" s="124">
        <v>16574</v>
      </c>
      <c r="X4626" s="123">
        <v>17856</v>
      </c>
      <c r="Y4626" s="124">
        <v>18496</v>
      </c>
      <c r="Z4626" s="123">
        <v>18327</v>
      </c>
      <c r="AA4626" s="124">
        <v>17281</v>
      </c>
      <c r="AB4626" s="123">
        <v>17736</v>
      </c>
      <c r="AC4626" s="124">
        <v>19136</v>
      </c>
      <c r="AD4626" s="123">
        <v>20335</v>
      </c>
      <c r="AE4626" s="125">
        <v>20620</v>
      </c>
      <c r="AF4626" s="126">
        <v>20086</v>
      </c>
    </row>
    <row r="4627" spans="2:32">
      <c r="B4627" s="127">
        <v>4589</v>
      </c>
      <c r="C4627" s="128">
        <v>4589</v>
      </c>
      <c r="D4627" s="129">
        <v>192</v>
      </c>
      <c r="E4627" s="130">
        <v>7</v>
      </c>
      <c r="F4627" s="131">
        <v>11</v>
      </c>
      <c r="G4627" s="132" t="s">
        <v>487</v>
      </c>
      <c r="H4627" s="133">
        <v>7</v>
      </c>
      <c r="I4627" s="128">
        <v>10</v>
      </c>
      <c r="J4627" s="129" t="s">
        <v>487</v>
      </c>
      <c r="K4627" s="134">
        <v>5</v>
      </c>
      <c r="L4627" s="108"/>
      <c r="M4627" s="81">
        <v>13479</v>
      </c>
      <c r="N4627" s="135">
        <v>13954</v>
      </c>
      <c r="O4627" s="136">
        <v>13645</v>
      </c>
      <c r="P4627" s="135">
        <v>12937</v>
      </c>
      <c r="Q4627" s="136">
        <v>13797</v>
      </c>
      <c r="R4627" s="135">
        <v>15260</v>
      </c>
      <c r="S4627" s="136">
        <v>15587</v>
      </c>
      <c r="T4627" s="135">
        <v>15943</v>
      </c>
      <c r="U4627" s="136">
        <v>15401</v>
      </c>
      <c r="V4627" s="135">
        <v>15357</v>
      </c>
      <c r="W4627" s="136">
        <v>16414</v>
      </c>
      <c r="X4627" s="135">
        <v>17554</v>
      </c>
      <c r="Y4627" s="136">
        <v>18150</v>
      </c>
      <c r="Z4627" s="135">
        <v>17581</v>
      </c>
      <c r="AA4627" s="136">
        <v>16557</v>
      </c>
      <c r="AB4627" s="135">
        <v>17480</v>
      </c>
      <c r="AC4627" s="136">
        <v>18651</v>
      </c>
      <c r="AD4627" s="135">
        <v>19759</v>
      </c>
      <c r="AE4627" s="137">
        <v>19956</v>
      </c>
      <c r="AF4627" s="138">
        <v>19137</v>
      </c>
    </row>
    <row r="4628" spans="2:32">
      <c r="B4628" s="114">
        <v>4590</v>
      </c>
      <c r="C4628" s="115">
        <v>4590</v>
      </c>
      <c r="D4628" s="116">
        <v>192</v>
      </c>
      <c r="E4628" s="117">
        <v>7</v>
      </c>
      <c r="F4628" s="118">
        <v>11</v>
      </c>
      <c r="G4628" s="119" t="s">
        <v>487</v>
      </c>
      <c r="H4628" s="120">
        <v>7</v>
      </c>
      <c r="I4628" s="115">
        <v>10</v>
      </c>
      <c r="J4628" s="116" t="s">
        <v>487</v>
      </c>
      <c r="K4628" s="121">
        <v>6</v>
      </c>
      <c r="L4628" s="108"/>
      <c r="M4628" s="122">
        <v>14182</v>
      </c>
      <c r="N4628" s="123">
        <v>14748</v>
      </c>
      <c r="O4628" s="124">
        <v>13665</v>
      </c>
      <c r="P4628" s="123">
        <v>12773</v>
      </c>
      <c r="Q4628" s="124">
        <v>14488</v>
      </c>
      <c r="R4628" s="123">
        <v>15950</v>
      </c>
      <c r="S4628" s="124">
        <v>16122</v>
      </c>
      <c r="T4628" s="123">
        <v>16493</v>
      </c>
      <c r="U4628" s="124">
        <v>15123</v>
      </c>
      <c r="V4628" s="123">
        <v>15812</v>
      </c>
      <c r="W4628" s="124">
        <v>16766</v>
      </c>
      <c r="X4628" s="123">
        <v>17853</v>
      </c>
      <c r="Y4628" s="124">
        <v>18235</v>
      </c>
      <c r="Z4628" s="123">
        <v>16923</v>
      </c>
      <c r="AA4628" s="124">
        <v>15858</v>
      </c>
      <c r="AB4628" s="123">
        <v>17664</v>
      </c>
      <c r="AC4628" s="124">
        <v>18680</v>
      </c>
      <c r="AD4628" s="123">
        <v>19622</v>
      </c>
      <c r="AE4628" s="125">
        <v>19837</v>
      </c>
      <c r="AF4628" s="126">
        <v>18302</v>
      </c>
    </row>
    <row r="4629" spans="2:32">
      <c r="B4629" s="127">
        <v>4591</v>
      </c>
      <c r="C4629" s="128">
        <v>4591</v>
      </c>
      <c r="D4629" s="129">
        <v>192</v>
      </c>
      <c r="E4629" s="130">
        <v>7</v>
      </c>
      <c r="F4629" s="131">
        <v>11</v>
      </c>
      <c r="G4629" s="132" t="s">
        <v>487</v>
      </c>
      <c r="H4629" s="133">
        <v>7</v>
      </c>
      <c r="I4629" s="128">
        <v>10</v>
      </c>
      <c r="J4629" s="129" t="s">
        <v>487</v>
      </c>
      <c r="K4629" s="134">
        <v>7</v>
      </c>
      <c r="L4629" s="108"/>
      <c r="M4629" s="81">
        <v>15380</v>
      </c>
      <c r="N4629" s="135">
        <v>16001</v>
      </c>
      <c r="O4629" s="136">
        <v>13977</v>
      </c>
      <c r="P4629" s="135">
        <v>12990</v>
      </c>
      <c r="Q4629" s="136">
        <v>15469</v>
      </c>
      <c r="R4629" s="135">
        <v>17014</v>
      </c>
      <c r="S4629" s="136">
        <v>17112</v>
      </c>
      <c r="T4629" s="135">
        <v>17531</v>
      </c>
      <c r="U4629" s="136">
        <v>15247</v>
      </c>
      <c r="V4629" s="135">
        <v>16660</v>
      </c>
      <c r="W4629" s="136">
        <v>17451</v>
      </c>
      <c r="X4629" s="135">
        <v>18648</v>
      </c>
      <c r="Y4629" s="136">
        <v>18827</v>
      </c>
      <c r="Z4629" s="135">
        <v>16716</v>
      </c>
      <c r="AA4629" s="136">
        <v>15649</v>
      </c>
      <c r="AB4629" s="135">
        <v>18247</v>
      </c>
      <c r="AC4629" s="136">
        <v>19129</v>
      </c>
      <c r="AD4629" s="135">
        <v>20065</v>
      </c>
      <c r="AE4629" s="137">
        <v>20430</v>
      </c>
      <c r="AF4629" s="138">
        <v>17992</v>
      </c>
    </row>
    <row r="4630" spans="2:32">
      <c r="B4630" s="114">
        <v>4592</v>
      </c>
      <c r="C4630" s="115">
        <v>4592</v>
      </c>
      <c r="D4630" s="116">
        <v>192</v>
      </c>
      <c r="E4630" s="117">
        <v>7</v>
      </c>
      <c r="F4630" s="118">
        <v>11</v>
      </c>
      <c r="G4630" s="119" t="s">
        <v>487</v>
      </c>
      <c r="H4630" s="120">
        <v>7</v>
      </c>
      <c r="I4630" s="115">
        <v>10</v>
      </c>
      <c r="J4630" s="116" t="s">
        <v>487</v>
      </c>
      <c r="K4630" s="121">
        <v>8</v>
      </c>
      <c r="L4630" s="108"/>
      <c r="M4630" s="122">
        <v>16416</v>
      </c>
      <c r="N4630" s="123">
        <v>17310</v>
      </c>
      <c r="O4630" s="124">
        <v>14833</v>
      </c>
      <c r="P4630" s="123">
        <v>13860</v>
      </c>
      <c r="Q4630" s="124">
        <v>16446</v>
      </c>
      <c r="R4630" s="123">
        <v>17971</v>
      </c>
      <c r="S4630" s="124">
        <v>18221</v>
      </c>
      <c r="T4630" s="123">
        <v>18857</v>
      </c>
      <c r="U4630" s="124">
        <v>16051</v>
      </c>
      <c r="V4630" s="123">
        <v>17656</v>
      </c>
      <c r="W4630" s="124">
        <v>18113</v>
      </c>
      <c r="X4630" s="123">
        <v>19470</v>
      </c>
      <c r="Y4630" s="124">
        <v>19761</v>
      </c>
      <c r="Z4630" s="123">
        <v>17453</v>
      </c>
      <c r="AA4630" s="124">
        <v>16376</v>
      </c>
      <c r="AB4630" s="123">
        <v>19124</v>
      </c>
      <c r="AC4630" s="124">
        <v>19644</v>
      </c>
      <c r="AD4630" s="123">
        <v>20965</v>
      </c>
      <c r="AE4630" s="125">
        <v>21597</v>
      </c>
      <c r="AF4630" s="126">
        <v>18738</v>
      </c>
    </row>
    <row r="4631" spans="2:32">
      <c r="B4631" s="127">
        <v>4593</v>
      </c>
      <c r="C4631" s="128">
        <v>4593</v>
      </c>
      <c r="D4631" s="129">
        <v>192</v>
      </c>
      <c r="E4631" s="130">
        <v>7</v>
      </c>
      <c r="F4631" s="131">
        <v>11</v>
      </c>
      <c r="G4631" s="132" t="s">
        <v>487</v>
      </c>
      <c r="H4631" s="133">
        <v>7</v>
      </c>
      <c r="I4631" s="128">
        <v>10</v>
      </c>
      <c r="J4631" s="129" t="s">
        <v>487</v>
      </c>
      <c r="K4631" s="134">
        <v>9</v>
      </c>
      <c r="L4631" s="108"/>
      <c r="M4631" s="81">
        <v>17044</v>
      </c>
      <c r="N4631" s="135">
        <v>18290</v>
      </c>
      <c r="O4631" s="136">
        <v>15771</v>
      </c>
      <c r="P4631" s="135">
        <v>14712</v>
      </c>
      <c r="Q4631" s="136">
        <v>17152</v>
      </c>
      <c r="R4631" s="135">
        <v>18590</v>
      </c>
      <c r="S4631" s="136">
        <v>19084</v>
      </c>
      <c r="T4631" s="135">
        <v>19927</v>
      </c>
      <c r="U4631" s="136">
        <v>16983</v>
      </c>
      <c r="V4631" s="135">
        <v>18379</v>
      </c>
      <c r="W4631" s="136">
        <v>18620</v>
      </c>
      <c r="X4631" s="135">
        <v>20039</v>
      </c>
      <c r="Y4631" s="136">
        <v>20593</v>
      </c>
      <c r="Z4631" s="135">
        <v>18416</v>
      </c>
      <c r="AA4631" s="136">
        <v>17267</v>
      </c>
      <c r="AB4631" s="135">
        <v>19835</v>
      </c>
      <c r="AC4631" s="136">
        <v>20072</v>
      </c>
      <c r="AD4631" s="135">
        <v>21816</v>
      </c>
      <c r="AE4631" s="137">
        <v>22632</v>
      </c>
      <c r="AF4631" s="138">
        <v>19722</v>
      </c>
    </row>
    <row r="4632" spans="2:32">
      <c r="B4632" s="114">
        <v>4594</v>
      </c>
      <c r="C4632" s="115">
        <v>4594</v>
      </c>
      <c r="D4632" s="116">
        <v>192</v>
      </c>
      <c r="E4632" s="117">
        <v>7</v>
      </c>
      <c r="F4632" s="118">
        <v>11</v>
      </c>
      <c r="G4632" s="119" t="s">
        <v>487</v>
      </c>
      <c r="H4632" s="120">
        <v>7</v>
      </c>
      <c r="I4632" s="115">
        <v>10</v>
      </c>
      <c r="J4632" s="116" t="s">
        <v>487</v>
      </c>
      <c r="K4632" s="121">
        <v>10</v>
      </c>
      <c r="L4632" s="108"/>
      <c r="M4632" s="122">
        <v>17542</v>
      </c>
      <c r="N4632" s="123">
        <v>19049</v>
      </c>
      <c r="O4632" s="124">
        <v>16371</v>
      </c>
      <c r="P4632" s="123">
        <v>15374</v>
      </c>
      <c r="Q4632" s="124">
        <v>17644</v>
      </c>
      <c r="R4632" s="123">
        <v>19160</v>
      </c>
      <c r="S4632" s="124">
        <v>19779</v>
      </c>
      <c r="T4632" s="123">
        <v>20763</v>
      </c>
      <c r="U4632" s="124">
        <v>17696</v>
      </c>
      <c r="V4632" s="123">
        <v>18977</v>
      </c>
      <c r="W4632" s="124">
        <v>19351</v>
      </c>
      <c r="X4632" s="123">
        <v>20725</v>
      </c>
      <c r="Y4632" s="124">
        <v>21400</v>
      </c>
      <c r="Z4632" s="123">
        <v>19240</v>
      </c>
      <c r="AA4632" s="124">
        <v>18117</v>
      </c>
      <c r="AB4632" s="123">
        <v>20512</v>
      </c>
      <c r="AC4632" s="124">
        <v>20908</v>
      </c>
      <c r="AD4632" s="123">
        <v>22686</v>
      </c>
      <c r="AE4632" s="125">
        <v>23649</v>
      </c>
      <c r="AF4632" s="126">
        <v>20622</v>
      </c>
    </row>
    <row r="4633" spans="2:32">
      <c r="B4633" s="127">
        <v>4595</v>
      </c>
      <c r="C4633" s="128">
        <v>4595</v>
      </c>
      <c r="D4633" s="129">
        <v>192</v>
      </c>
      <c r="E4633" s="130">
        <v>7</v>
      </c>
      <c r="F4633" s="131">
        <v>11</v>
      </c>
      <c r="G4633" s="132" t="s">
        <v>487</v>
      </c>
      <c r="H4633" s="133">
        <v>7</v>
      </c>
      <c r="I4633" s="128">
        <v>10</v>
      </c>
      <c r="J4633" s="129" t="s">
        <v>487</v>
      </c>
      <c r="K4633" s="134">
        <v>11</v>
      </c>
      <c r="L4633" s="108"/>
      <c r="M4633" s="81">
        <v>17827</v>
      </c>
      <c r="N4633" s="135">
        <v>19583</v>
      </c>
      <c r="O4633" s="136">
        <v>16702</v>
      </c>
      <c r="P4633" s="135">
        <v>15779</v>
      </c>
      <c r="Q4633" s="136">
        <v>18056</v>
      </c>
      <c r="R4633" s="135">
        <v>19532</v>
      </c>
      <c r="S4633" s="136">
        <v>20298</v>
      </c>
      <c r="T4633" s="135">
        <v>21386</v>
      </c>
      <c r="U4633" s="136">
        <v>18142</v>
      </c>
      <c r="V4633" s="135">
        <v>19487</v>
      </c>
      <c r="W4633" s="136">
        <v>19923</v>
      </c>
      <c r="X4633" s="135">
        <v>21230</v>
      </c>
      <c r="Y4633" s="136">
        <v>22058</v>
      </c>
      <c r="Z4633" s="135">
        <v>19783</v>
      </c>
      <c r="AA4633" s="136">
        <v>18712</v>
      </c>
      <c r="AB4633" s="135">
        <v>21116</v>
      </c>
      <c r="AC4633" s="136">
        <v>21600</v>
      </c>
      <c r="AD4633" s="135">
        <v>23408</v>
      </c>
      <c r="AE4633" s="137">
        <v>24453</v>
      </c>
      <c r="AF4633" s="138">
        <v>21254</v>
      </c>
    </row>
    <row r="4634" spans="2:32">
      <c r="B4634" s="114">
        <v>4596</v>
      </c>
      <c r="C4634" s="115">
        <v>4596</v>
      </c>
      <c r="D4634" s="116">
        <v>192</v>
      </c>
      <c r="E4634" s="117">
        <v>7</v>
      </c>
      <c r="F4634" s="118">
        <v>11</v>
      </c>
      <c r="G4634" s="119" t="s">
        <v>487</v>
      </c>
      <c r="H4634" s="120">
        <v>7</v>
      </c>
      <c r="I4634" s="115">
        <v>10</v>
      </c>
      <c r="J4634" s="116" t="s">
        <v>487</v>
      </c>
      <c r="K4634" s="121">
        <v>12</v>
      </c>
      <c r="L4634" s="108"/>
      <c r="M4634" s="122">
        <v>18003</v>
      </c>
      <c r="N4634" s="123">
        <v>19880</v>
      </c>
      <c r="O4634" s="124">
        <v>16863</v>
      </c>
      <c r="P4634" s="123">
        <v>16008</v>
      </c>
      <c r="Q4634" s="124">
        <v>18214</v>
      </c>
      <c r="R4634" s="123">
        <v>19865</v>
      </c>
      <c r="S4634" s="124">
        <v>20526</v>
      </c>
      <c r="T4634" s="123">
        <v>21745</v>
      </c>
      <c r="U4634" s="124">
        <v>18357</v>
      </c>
      <c r="V4634" s="123">
        <v>19695</v>
      </c>
      <c r="W4634" s="124">
        <v>20292</v>
      </c>
      <c r="X4634" s="123">
        <v>21668</v>
      </c>
      <c r="Y4634" s="124">
        <v>22379</v>
      </c>
      <c r="Z4634" s="123">
        <v>20049</v>
      </c>
      <c r="AA4634" s="124">
        <v>19043</v>
      </c>
      <c r="AB4634" s="123">
        <v>21371</v>
      </c>
      <c r="AC4634" s="124">
        <v>22047</v>
      </c>
      <c r="AD4634" s="123">
        <v>23775</v>
      </c>
      <c r="AE4634" s="125">
        <v>24937</v>
      </c>
      <c r="AF4634" s="126">
        <v>21554</v>
      </c>
    </row>
    <row r="4635" spans="2:32">
      <c r="B4635" s="127">
        <v>4597</v>
      </c>
      <c r="C4635" s="128">
        <v>4597</v>
      </c>
      <c r="D4635" s="129">
        <v>192</v>
      </c>
      <c r="E4635" s="130">
        <v>7</v>
      </c>
      <c r="F4635" s="131">
        <v>11</v>
      </c>
      <c r="G4635" s="132" t="s">
        <v>487</v>
      </c>
      <c r="H4635" s="133">
        <v>7</v>
      </c>
      <c r="I4635" s="128">
        <v>10</v>
      </c>
      <c r="J4635" s="129" t="s">
        <v>487</v>
      </c>
      <c r="K4635" s="134">
        <v>13</v>
      </c>
      <c r="L4635" s="108"/>
      <c r="M4635" s="81">
        <v>18225</v>
      </c>
      <c r="N4635" s="135">
        <v>20183</v>
      </c>
      <c r="O4635" s="136">
        <v>16953</v>
      </c>
      <c r="P4635" s="135">
        <v>16177</v>
      </c>
      <c r="Q4635" s="136">
        <v>18421</v>
      </c>
      <c r="R4635" s="135">
        <v>20128</v>
      </c>
      <c r="S4635" s="136">
        <v>20837</v>
      </c>
      <c r="T4635" s="135">
        <v>22096</v>
      </c>
      <c r="U4635" s="136">
        <v>18474</v>
      </c>
      <c r="V4635" s="135">
        <v>19926</v>
      </c>
      <c r="W4635" s="136">
        <v>20621</v>
      </c>
      <c r="X4635" s="135">
        <v>21958</v>
      </c>
      <c r="Y4635" s="136">
        <v>22726</v>
      </c>
      <c r="Z4635" s="135">
        <v>20200</v>
      </c>
      <c r="AA4635" s="136">
        <v>19263</v>
      </c>
      <c r="AB4635" s="135">
        <v>21624</v>
      </c>
      <c r="AC4635" s="136">
        <v>22416</v>
      </c>
      <c r="AD4635" s="135">
        <v>24139</v>
      </c>
      <c r="AE4635" s="137">
        <v>25334</v>
      </c>
      <c r="AF4635" s="138">
        <v>21714</v>
      </c>
    </row>
    <row r="4636" spans="2:32">
      <c r="B4636" s="114">
        <v>4598</v>
      </c>
      <c r="C4636" s="115">
        <v>4598</v>
      </c>
      <c r="D4636" s="116">
        <v>192</v>
      </c>
      <c r="E4636" s="117">
        <v>7</v>
      </c>
      <c r="F4636" s="118">
        <v>11</v>
      </c>
      <c r="G4636" s="119" t="s">
        <v>487</v>
      </c>
      <c r="H4636" s="120">
        <v>7</v>
      </c>
      <c r="I4636" s="115">
        <v>10</v>
      </c>
      <c r="J4636" s="116" t="s">
        <v>487</v>
      </c>
      <c r="K4636" s="121">
        <v>14</v>
      </c>
      <c r="L4636" s="108"/>
      <c r="M4636" s="122">
        <v>18452</v>
      </c>
      <c r="N4636" s="123">
        <v>20388</v>
      </c>
      <c r="O4636" s="124">
        <v>17001</v>
      </c>
      <c r="P4636" s="123">
        <v>16398</v>
      </c>
      <c r="Q4636" s="124">
        <v>18503</v>
      </c>
      <c r="R4636" s="123">
        <v>20386</v>
      </c>
      <c r="S4636" s="124">
        <v>21142</v>
      </c>
      <c r="T4636" s="123">
        <v>22277</v>
      </c>
      <c r="U4636" s="124">
        <v>18518</v>
      </c>
      <c r="V4636" s="123">
        <v>20015</v>
      </c>
      <c r="W4636" s="124">
        <v>20796</v>
      </c>
      <c r="X4636" s="123">
        <v>22226</v>
      </c>
      <c r="Y4636" s="124">
        <v>22989</v>
      </c>
      <c r="Z4636" s="123">
        <v>20236</v>
      </c>
      <c r="AA4636" s="124">
        <v>19469</v>
      </c>
      <c r="AB4636" s="123">
        <v>21707</v>
      </c>
      <c r="AC4636" s="124">
        <v>22573</v>
      </c>
      <c r="AD4636" s="123">
        <v>24385</v>
      </c>
      <c r="AE4636" s="125">
        <v>25461</v>
      </c>
      <c r="AF4636" s="126">
        <v>21745</v>
      </c>
    </row>
    <row r="4637" spans="2:32">
      <c r="B4637" s="127">
        <v>4599</v>
      </c>
      <c r="C4637" s="128">
        <v>4599</v>
      </c>
      <c r="D4637" s="129">
        <v>192</v>
      </c>
      <c r="E4637" s="130">
        <v>7</v>
      </c>
      <c r="F4637" s="131">
        <v>11</v>
      </c>
      <c r="G4637" s="132" t="s">
        <v>487</v>
      </c>
      <c r="H4637" s="133">
        <v>7</v>
      </c>
      <c r="I4637" s="128">
        <v>10</v>
      </c>
      <c r="J4637" s="129" t="s">
        <v>487</v>
      </c>
      <c r="K4637" s="134">
        <v>15</v>
      </c>
      <c r="L4637" s="108"/>
      <c r="M4637" s="81">
        <v>18669</v>
      </c>
      <c r="N4637" s="135">
        <v>20586</v>
      </c>
      <c r="O4637" s="136">
        <v>17109</v>
      </c>
      <c r="P4637" s="135">
        <v>16708</v>
      </c>
      <c r="Q4637" s="136">
        <v>18606</v>
      </c>
      <c r="R4637" s="135">
        <v>20576</v>
      </c>
      <c r="S4637" s="136">
        <v>21424</v>
      </c>
      <c r="T4637" s="135">
        <v>22458</v>
      </c>
      <c r="U4637" s="136">
        <v>18629</v>
      </c>
      <c r="V4637" s="135">
        <v>20141</v>
      </c>
      <c r="W4637" s="136">
        <v>21019</v>
      </c>
      <c r="X4637" s="135">
        <v>22425</v>
      </c>
      <c r="Y4637" s="136">
        <v>23244</v>
      </c>
      <c r="Z4637" s="135">
        <v>20351</v>
      </c>
      <c r="AA4637" s="136">
        <v>19797</v>
      </c>
      <c r="AB4637" s="135">
        <v>21843</v>
      </c>
      <c r="AC4637" s="136">
        <v>22796</v>
      </c>
      <c r="AD4637" s="135">
        <v>24621</v>
      </c>
      <c r="AE4637" s="137">
        <v>25627</v>
      </c>
      <c r="AF4637" s="138">
        <v>21867</v>
      </c>
    </row>
    <row r="4638" spans="2:32">
      <c r="B4638" s="114">
        <v>4600</v>
      </c>
      <c r="C4638" s="115">
        <v>4600</v>
      </c>
      <c r="D4638" s="116">
        <v>192</v>
      </c>
      <c r="E4638" s="117">
        <v>7</v>
      </c>
      <c r="F4638" s="118">
        <v>11</v>
      </c>
      <c r="G4638" s="119" t="s">
        <v>487</v>
      </c>
      <c r="H4638" s="120">
        <v>7</v>
      </c>
      <c r="I4638" s="115">
        <v>10</v>
      </c>
      <c r="J4638" s="116" t="s">
        <v>487</v>
      </c>
      <c r="K4638" s="121">
        <v>16</v>
      </c>
      <c r="L4638" s="108"/>
      <c r="M4638" s="122">
        <v>18997</v>
      </c>
      <c r="N4638" s="123">
        <v>20784</v>
      </c>
      <c r="O4638" s="124">
        <v>17382</v>
      </c>
      <c r="P4638" s="123">
        <v>17125</v>
      </c>
      <c r="Q4638" s="124">
        <v>18843</v>
      </c>
      <c r="R4638" s="123">
        <v>20928</v>
      </c>
      <c r="S4638" s="124">
        <v>21667</v>
      </c>
      <c r="T4638" s="123">
        <v>22609</v>
      </c>
      <c r="U4638" s="124">
        <v>18869</v>
      </c>
      <c r="V4638" s="123">
        <v>20346</v>
      </c>
      <c r="W4638" s="124">
        <v>21606</v>
      </c>
      <c r="X4638" s="123">
        <v>22715</v>
      </c>
      <c r="Y4638" s="124">
        <v>23370</v>
      </c>
      <c r="Z4638" s="123">
        <v>20542</v>
      </c>
      <c r="AA4638" s="124">
        <v>20154</v>
      </c>
      <c r="AB4638" s="123">
        <v>22008</v>
      </c>
      <c r="AC4638" s="124">
        <v>23397</v>
      </c>
      <c r="AD4638" s="123">
        <v>24674</v>
      </c>
      <c r="AE4638" s="125">
        <v>25682</v>
      </c>
      <c r="AF4638" s="126">
        <v>22042</v>
      </c>
    </row>
    <row r="4639" spans="2:32">
      <c r="B4639" s="127">
        <v>4601</v>
      </c>
      <c r="C4639" s="128">
        <v>4601</v>
      </c>
      <c r="D4639" s="129">
        <v>192</v>
      </c>
      <c r="E4639" s="130">
        <v>7</v>
      </c>
      <c r="F4639" s="131">
        <v>11</v>
      </c>
      <c r="G4639" s="132" t="s">
        <v>487</v>
      </c>
      <c r="H4639" s="133">
        <v>7</v>
      </c>
      <c r="I4639" s="128">
        <v>10</v>
      </c>
      <c r="J4639" s="129" t="s">
        <v>487</v>
      </c>
      <c r="K4639" s="134">
        <v>17</v>
      </c>
      <c r="L4639" s="108"/>
      <c r="M4639" s="81">
        <v>19145</v>
      </c>
      <c r="N4639" s="135">
        <v>20907</v>
      </c>
      <c r="O4639" s="136">
        <v>17514</v>
      </c>
      <c r="P4639" s="135">
        <v>17563</v>
      </c>
      <c r="Q4639" s="136">
        <v>19043</v>
      </c>
      <c r="R4639" s="135">
        <v>21056</v>
      </c>
      <c r="S4639" s="136">
        <v>21961</v>
      </c>
      <c r="T4639" s="135">
        <v>22785</v>
      </c>
      <c r="U4639" s="136">
        <v>19080</v>
      </c>
      <c r="V4639" s="135">
        <v>20594</v>
      </c>
      <c r="W4639" s="136">
        <v>21929</v>
      </c>
      <c r="X4639" s="135">
        <v>22923</v>
      </c>
      <c r="Y4639" s="136">
        <v>23663</v>
      </c>
      <c r="Z4639" s="135">
        <v>20787</v>
      </c>
      <c r="AA4639" s="136">
        <v>20672</v>
      </c>
      <c r="AB4639" s="135">
        <v>22262</v>
      </c>
      <c r="AC4639" s="136">
        <v>23725</v>
      </c>
      <c r="AD4639" s="135">
        <v>24991</v>
      </c>
      <c r="AE4639" s="137">
        <v>25914</v>
      </c>
      <c r="AF4639" s="138">
        <v>22307</v>
      </c>
    </row>
    <row r="4640" spans="2:32">
      <c r="B4640" s="114">
        <v>4602</v>
      </c>
      <c r="C4640" s="115">
        <v>4602</v>
      </c>
      <c r="D4640" s="116">
        <v>192</v>
      </c>
      <c r="E4640" s="117">
        <v>7</v>
      </c>
      <c r="F4640" s="118">
        <v>11</v>
      </c>
      <c r="G4640" s="119" t="s">
        <v>487</v>
      </c>
      <c r="H4640" s="120">
        <v>7</v>
      </c>
      <c r="I4640" s="115">
        <v>10</v>
      </c>
      <c r="J4640" s="116" t="s">
        <v>487</v>
      </c>
      <c r="K4640" s="121">
        <v>18</v>
      </c>
      <c r="L4640" s="108"/>
      <c r="M4640" s="122">
        <v>19107</v>
      </c>
      <c r="N4640" s="123">
        <v>20618</v>
      </c>
      <c r="O4640" s="124">
        <v>17637</v>
      </c>
      <c r="P4640" s="123">
        <v>17817</v>
      </c>
      <c r="Q4640" s="124">
        <v>18997</v>
      </c>
      <c r="R4640" s="123">
        <v>21029</v>
      </c>
      <c r="S4640" s="124">
        <v>22312</v>
      </c>
      <c r="T4640" s="123">
        <v>22819</v>
      </c>
      <c r="U4640" s="124">
        <v>19447</v>
      </c>
      <c r="V4640" s="123">
        <v>20715</v>
      </c>
      <c r="W4640" s="124">
        <v>21875</v>
      </c>
      <c r="X4640" s="123">
        <v>22995</v>
      </c>
      <c r="Y4640" s="124">
        <v>24336</v>
      </c>
      <c r="Z4640" s="123">
        <v>21444</v>
      </c>
      <c r="AA4640" s="124">
        <v>21228</v>
      </c>
      <c r="AB4640" s="123">
        <v>22546</v>
      </c>
      <c r="AC4640" s="124">
        <v>23800</v>
      </c>
      <c r="AD4640" s="123">
        <v>25779</v>
      </c>
      <c r="AE4640" s="125">
        <v>26306</v>
      </c>
      <c r="AF4640" s="126">
        <v>23048</v>
      </c>
    </row>
    <row r="4641" spans="2:32">
      <c r="B4641" s="127">
        <v>4603</v>
      </c>
      <c r="C4641" s="128">
        <v>4603</v>
      </c>
      <c r="D4641" s="129">
        <v>192</v>
      </c>
      <c r="E4641" s="130">
        <v>7</v>
      </c>
      <c r="F4641" s="131">
        <v>11</v>
      </c>
      <c r="G4641" s="132" t="s">
        <v>487</v>
      </c>
      <c r="H4641" s="133">
        <v>7</v>
      </c>
      <c r="I4641" s="128">
        <v>10</v>
      </c>
      <c r="J4641" s="129" t="s">
        <v>487</v>
      </c>
      <c r="K4641" s="134">
        <v>19</v>
      </c>
      <c r="L4641" s="108"/>
      <c r="M4641" s="81">
        <v>18867</v>
      </c>
      <c r="N4641" s="135">
        <v>20446</v>
      </c>
      <c r="O4641" s="136">
        <v>17670</v>
      </c>
      <c r="P4641" s="135">
        <v>17655</v>
      </c>
      <c r="Q4641" s="136">
        <v>19041</v>
      </c>
      <c r="R4641" s="135">
        <v>20970</v>
      </c>
      <c r="S4641" s="136">
        <v>22160</v>
      </c>
      <c r="T4641" s="135">
        <v>22799</v>
      </c>
      <c r="U4641" s="136">
        <v>19651</v>
      </c>
      <c r="V4641" s="135">
        <v>20840</v>
      </c>
      <c r="W4641" s="136">
        <v>22256</v>
      </c>
      <c r="X4641" s="135">
        <v>23241</v>
      </c>
      <c r="Y4641" s="136">
        <v>24587</v>
      </c>
      <c r="Z4641" s="135">
        <v>21925</v>
      </c>
      <c r="AA4641" s="136">
        <v>21516</v>
      </c>
      <c r="AB4641" s="135">
        <v>22985</v>
      </c>
      <c r="AC4641" s="136">
        <v>24414</v>
      </c>
      <c r="AD4641" s="135">
        <v>26177</v>
      </c>
      <c r="AE4641" s="137">
        <v>26761</v>
      </c>
      <c r="AF4641" s="138">
        <v>23628</v>
      </c>
    </row>
    <row r="4642" spans="2:32">
      <c r="B4642" s="114">
        <v>4604</v>
      </c>
      <c r="C4642" s="115">
        <v>4604</v>
      </c>
      <c r="D4642" s="116">
        <v>192</v>
      </c>
      <c r="E4642" s="117">
        <v>7</v>
      </c>
      <c r="F4642" s="118">
        <v>11</v>
      </c>
      <c r="G4642" s="119" t="s">
        <v>487</v>
      </c>
      <c r="H4642" s="120">
        <v>7</v>
      </c>
      <c r="I4642" s="115">
        <v>10</v>
      </c>
      <c r="J4642" s="116" t="s">
        <v>487</v>
      </c>
      <c r="K4642" s="121">
        <v>20</v>
      </c>
      <c r="L4642" s="108"/>
      <c r="M4642" s="122">
        <v>18499</v>
      </c>
      <c r="N4642" s="123">
        <v>20086</v>
      </c>
      <c r="O4642" s="124">
        <v>17368</v>
      </c>
      <c r="P4642" s="123">
        <v>17545</v>
      </c>
      <c r="Q4642" s="124">
        <v>19055</v>
      </c>
      <c r="R4642" s="123">
        <v>20722</v>
      </c>
      <c r="S4642" s="124">
        <v>21916</v>
      </c>
      <c r="T4642" s="123">
        <v>22547</v>
      </c>
      <c r="U4642" s="124">
        <v>19522</v>
      </c>
      <c r="V4642" s="123">
        <v>21013</v>
      </c>
      <c r="W4642" s="124">
        <v>22593</v>
      </c>
      <c r="X4642" s="123">
        <v>23367</v>
      </c>
      <c r="Y4642" s="124">
        <v>24762</v>
      </c>
      <c r="Z4642" s="123">
        <v>22086</v>
      </c>
      <c r="AA4642" s="124">
        <v>21805</v>
      </c>
      <c r="AB4642" s="123">
        <v>23452</v>
      </c>
      <c r="AC4642" s="124">
        <v>25117</v>
      </c>
      <c r="AD4642" s="123">
        <v>26547</v>
      </c>
      <c r="AE4642" s="125">
        <v>27134</v>
      </c>
      <c r="AF4642" s="126">
        <v>23890</v>
      </c>
    </row>
    <row r="4643" spans="2:32">
      <c r="B4643" s="127">
        <v>4605</v>
      </c>
      <c r="C4643" s="128">
        <v>4605</v>
      </c>
      <c r="D4643" s="129">
        <v>192</v>
      </c>
      <c r="E4643" s="130">
        <v>7</v>
      </c>
      <c r="F4643" s="131">
        <v>11</v>
      </c>
      <c r="G4643" s="132" t="s">
        <v>487</v>
      </c>
      <c r="H4643" s="133">
        <v>7</v>
      </c>
      <c r="I4643" s="128">
        <v>10</v>
      </c>
      <c r="J4643" s="129" t="s">
        <v>487</v>
      </c>
      <c r="K4643" s="134">
        <v>21</v>
      </c>
      <c r="L4643" s="108"/>
      <c r="M4643" s="81">
        <v>17533</v>
      </c>
      <c r="N4643" s="135">
        <v>19483</v>
      </c>
      <c r="O4643" s="136">
        <v>16854</v>
      </c>
      <c r="P4643" s="135">
        <v>16982</v>
      </c>
      <c r="Q4643" s="136">
        <v>18764</v>
      </c>
      <c r="R4643" s="135">
        <v>19902</v>
      </c>
      <c r="S4643" s="136">
        <v>21362</v>
      </c>
      <c r="T4643" s="135">
        <v>22171</v>
      </c>
      <c r="U4643" s="136">
        <v>19310</v>
      </c>
      <c r="V4643" s="135">
        <v>20929</v>
      </c>
      <c r="W4643" s="136">
        <v>22479</v>
      </c>
      <c r="X4643" s="135">
        <v>23018</v>
      </c>
      <c r="Y4643" s="136">
        <v>24706</v>
      </c>
      <c r="Z4643" s="135">
        <v>22292</v>
      </c>
      <c r="AA4643" s="136">
        <v>21780</v>
      </c>
      <c r="AB4643" s="135">
        <v>23690</v>
      </c>
      <c r="AC4643" s="136">
        <v>25347</v>
      </c>
      <c r="AD4643" s="135">
        <v>26776</v>
      </c>
      <c r="AE4643" s="137">
        <v>27500</v>
      </c>
      <c r="AF4643" s="138">
        <v>24304</v>
      </c>
    </row>
    <row r="4644" spans="2:32">
      <c r="B4644" s="114">
        <v>4606</v>
      </c>
      <c r="C4644" s="115">
        <v>4606</v>
      </c>
      <c r="D4644" s="116">
        <v>192</v>
      </c>
      <c r="E4644" s="117">
        <v>7</v>
      </c>
      <c r="F4644" s="118">
        <v>11</v>
      </c>
      <c r="G4644" s="119" t="s">
        <v>487</v>
      </c>
      <c r="H4644" s="120">
        <v>7</v>
      </c>
      <c r="I4644" s="115">
        <v>10</v>
      </c>
      <c r="J4644" s="116" t="s">
        <v>487</v>
      </c>
      <c r="K4644" s="121">
        <v>22</v>
      </c>
      <c r="L4644" s="108"/>
      <c r="M4644" s="122">
        <v>16718</v>
      </c>
      <c r="N4644" s="123">
        <v>18571</v>
      </c>
      <c r="O4644" s="124">
        <v>16373</v>
      </c>
      <c r="P4644" s="123">
        <v>16452</v>
      </c>
      <c r="Q4644" s="124">
        <v>17911</v>
      </c>
      <c r="R4644" s="123">
        <v>19193</v>
      </c>
      <c r="S4644" s="124">
        <v>20582</v>
      </c>
      <c r="T4644" s="123">
        <v>21404</v>
      </c>
      <c r="U4644" s="124">
        <v>18998</v>
      </c>
      <c r="V4644" s="123">
        <v>20196</v>
      </c>
      <c r="W4644" s="124">
        <v>21795</v>
      </c>
      <c r="X4644" s="123">
        <v>22602</v>
      </c>
      <c r="Y4644" s="124">
        <v>24214</v>
      </c>
      <c r="Z4644" s="123">
        <v>22177</v>
      </c>
      <c r="AA4644" s="124">
        <v>21581</v>
      </c>
      <c r="AB4644" s="123">
        <v>23156</v>
      </c>
      <c r="AC4644" s="124">
        <v>24887</v>
      </c>
      <c r="AD4644" s="123">
        <v>26425</v>
      </c>
      <c r="AE4644" s="125">
        <v>27150</v>
      </c>
      <c r="AF4644" s="126">
        <v>24301</v>
      </c>
    </row>
    <row r="4645" spans="2:32">
      <c r="B4645" s="127">
        <v>4607</v>
      </c>
      <c r="C4645" s="128">
        <v>4607</v>
      </c>
      <c r="D4645" s="129">
        <v>192</v>
      </c>
      <c r="E4645" s="130">
        <v>7</v>
      </c>
      <c r="F4645" s="131">
        <v>11</v>
      </c>
      <c r="G4645" s="132" t="s">
        <v>487</v>
      </c>
      <c r="H4645" s="133">
        <v>7</v>
      </c>
      <c r="I4645" s="128">
        <v>10</v>
      </c>
      <c r="J4645" s="129" t="s">
        <v>487</v>
      </c>
      <c r="K4645" s="134">
        <v>23</v>
      </c>
      <c r="L4645" s="108"/>
      <c r="M4645" s="81">
        <v>15472</v>
      </c>
      <c r="N4645" s="135">
        <v>17236</v>
      </c>
      <c r="O4645" s="136">
        <v>15548</v>
      </c>
      <c r="P4645" s="135">
        <v>15581</v>
      </c>
      <c r="Q4645" s="136">
        <v>16660</v>
      </c>
      <c r="R4645" s="135">
        <v>17917</v>
      </c>
      <c r="S4645" s="136">
        <v>19315</v>
      </c>
      <c r="T4645" s="135">
        <v>20058</v>
      </c>
      <c r="U4645" s="136">
        <v>18205</v>
      </c>
      <c r="V4645" s="135">
        <v>18966</v>
      </c>
      <c r="W4645" s="136">
        <v>20521</v>
      </c>
      <c r="X4645" s="135">
        <v>21385</v>
      </c>
      <c r="Y4645" s="136">
        <v>23027</v>
      </c>
      <c r="Z4645" s="135">
        <v>21420</v>
      </c>
      <c r="AA4645" s="136">
        <v>20771</v>
      </c>
      <c r="AB4645" s="135">
        <v>21948</v>
      </c>
      <c r="AC4645" s="136">
        <v>23671</v>
      </c>
      <c r="AD4645" s="135">
        <v>25289</v>
      </c>
      <c r="AE4645" s="137">
        <v>25885</v>
      </c>
      <c r="AF4645" s="138">
        <v>23579</v>
      </c>
    </row>
    <row r="4646" spans="2:32">
      <c r="B4646" s="114">
        <v>4608</v>
      </c>
      <c r="C4646" s="115">
        <v>4608</v>
      </c>
      <c r="D4646" s="116">
        <v>192</v>
      </c>
      <c r="E4646" s="117">
        <v>7</v>
      </c>
      <c r="F4646" s="118">
        <v>11</v>
      </c>
      <c r="G4646" s="119" t="s">
        <v>487</v>
      </c>
      <c r="H4646" s="120">
        <v>7</v>
      </c>
      <c r="I4646" s="115">
        <v>10</v>
      </c>
      <c r="J4646" s="116" t="s">
        <v>487</v>
      </c>
      <c r="K4646" s="121">
        <v>24</v>
      </c>
      <c r="L4646" s="108"/>
      <c r="M4646" s="122">
        <v>14404</v>
      </c>
      <c r="N4646" s="123">
        <v>15919</v>
      </c>
      <c r="O4646" s="124">
        <v>14605</v>
      </c>
      <c r="P4646" s="123">
        <v>14660</v>
      </c>
      <c r="Q4646" s="124">
        <v>15551</v>
      </c>
      <c r="R4646" s="123">
        <v>16717</v>
      </c>
      <c r="S4646" s="124">
        <v>18080</v>
      </c>
      <c r="T4646" s="123">
        <v>18641</v>
      </c>
      <c r="U4646" s="124">
        <v>17196</v>
      </c>
      <c r="V4646" s="123">
        <v>17818</v>
      </c>
      <c r="W4646" s="124">
        <v>19373</v>
      </c>
      <c r="X4646" s="123">
        <v>20172</v>
      </c>
      <c r="Y4646" s="124">
        <v>21808</v>
      </c>
      <c r="Z4646" s="123">
        <v>20389</v>
      </c>
      <c r="AA4646" s="124">
        <v>19768</v>
      </c>
      <c r="AB4646" s="123">
        <v>20785</v>
      </c>
      <c r="AC4646" s="124">
        <v>22538</v>
      </c>
      <c r="AD4646" s="123">
        <v>24079</v>
      </c>
      <c r="AE4646" s="125">
        <v>24496</v>
      </c>
      <c r="AF4646" s="126">
        <v>22522</v>
      </c>
    </row>
    <row r="4647" spans="2:32">
      <c r="B4647" s="127">
        <v>4609</v>
      </c>
      <c r="C4647" s="128">
        <v>4609</v>
      </c>
      <c r="D4647" s="129">
        <v>193</v>
      </c>
      <c r="E4647" s="130">
        <v>7</v>
      </c>
      <c r="F4647" s="131">
        <v>12</v>
      </c>
      <c r="G4647" s="132" t="s">
        <v>487</v>
      </c>
      <c r="H4647" s="133">
        <v>7</v>
      </c>
      <c r="I4647" s="128">
        <v>11</v>
      </c>
      <c r="J4647" s="129" t="s">
        <v>487</v>
      </c>
      <c r="K4647" s="134">
        <v>1</v>
      </c>
      <c r="L4647" s="108"/>
      <c r="M4647" s="81">
        <v>13864</v>
      </c>
      <c r="N4647" s="135">
        <v>14391</v>
      </c>
      <c r="O4647" s="136">
        <v>13878</v>
      </c>
      <c r="P4647" s="135">
        <v>13955</v>
      </c>
      <c r="Q4647" s="136">
        <v>14924</v>
      </c>
      <c r="R4647" s="135">
        <v>16052</v>
      </c>
      <c r="S4647" s="136">
        <v>16878</v>
      </c>
      <c r="T4647" s="135">
        <v>16882</v>
      </c>
      <c r="U4647" s="136">
        <v>16029</v>
      </c>
      <c r="V4647" s="135">
        <v>17392</v>
      </c>
      <c r="W4647" s="136">
        <v>18748</v>
      </c>
      <c r="X4647" s="135">
        <v>19536</v>
      </c>
      <c r="Y4647" s="136">
        <v>20581</v>
      </c>
      <c r="Z4647" s="135">
        <v>18719</v>
      </c>
      <c r="AA4647" s="136">
        <v>18867</v>
      </c>
      <c r="AB4647" s="135">
        <v>20630</v>
      </c>
      <c r="AC4647" s="136">
        <v>21933</v>
      </c>
      <c r="AD4647" s="135">
        <v>22842</v>
      </c>
      <c r="AE4647" s="137">
        <v>22436</v>
      </c>
      <c r="AF4647" s="138">
        <v>20580</v>
      </c>
    </row>
    <row r="4648" spans="2:32">
      <c r="B4648" s="114">
        <v>4610</v>
      </c>
      <c r="C4648" s="115">
        <v>4610</v>
      </c>
      <c r="D4648" s="116">
        <v>193</v>
      </c>
      <c r="E4648" s="117">
        <v>7</v>
      </c>
      <c r="F4648" s="118">
        <v>12</v>
      </c>
      <c r="G4648" s="119" t="s">
        <v>487</v>
      </c>
      <c r="H4648" s="120">
        <v>7</v>
      </c>
      <c r="I4648" s="115">
        <v>11</v>
      </c>
      <c r="J4648" s="116" t="s">
        <v>487</v>
      </c>
      <c r="K4648" s="121">
        <v>2</v>
      </c>
      <c r="L4648" s="108"/>
      <c r="M4648" s="122">
        <v>13454</v>
      </c>
      <c r="N4648" s="123">
        <v>13863</v>
      </c>
      <c r="O4648" s="124">
        <v>13444</v>
      </c>
      <c r="P4648" s="123">
        <v>13568</v>
      </c>
      <c r="Q4648" s="124">
        <v>14478</v>
      </c>
      <c r="R4648" s="123">
        <v>15581</v>
      </c>
      <c r="S4648" s="124">
        <v>16242</v>
      </c>
      <c r="T4648" s="123">
        <v>16251</v>
      </c>
      <c r="U4648" s="124">
        <v>15503</v>
      </c>
      <c r="V4648" s="123">
        <v>16831</v>
      </c>
      <c r="W4648" s="124">
        <v>18132</v>
      </c>
      <c r="X4648" s="123">
        <v>18926</v>
      </c>
      <c r="Y4648" s="124">
        <v>19811</v>
      </c>
      <c r="Z4648" s="123">
        <v>18080</v>
      </c>
      <c r="AA4648" s="124">
        <v>18294</v>
      </c>
      <c r="AB4648" s="123">
        <v>19947</v>
      </c>
      <c r="AC4648" s="124">
        <v>21187</v>
      </c>
      <c r="AD4648" s="123">
        <v>21990</v>
      </c>
      <c r="AE4648" s="125">
        <v>21568</v>
      </c>
      <c r="AF4648" s="126">
        <v>19869</v>
      </c>
    </row>
    <row r="4649" spans="2:32">
      <c r="B4649" s="127">
        <v>4611</v>
      </c>
      <c r="C4649" s="128">
        <v>4611</v>
      </c>
      <c r="D4649" s="129">
        <v>193</v>
      </c>
      <c r="E4649" s="130">
        <v>7</v>
      </c>
      <c r="F4649" s="131">
        <v>12</v>
      </c>
      <c r="G4649" s="132" t="s">
        <v>487</v>
      </c>
      <c r="H4649" s="133">
        <v>7</v>
      </c>
      <c r="I4649" s="128">
        <v>11</v>
      </c>
      <c r="J4649" s="129" t="s">
        <v>487</v>
      </c>
      <c r="K4649" s="134">
        <v>3</v>
      </c>
      <c r="L4649" s="108"/>
      <c r="M4649" s="81">
        <v>13204</v>
      </c>
      <c r="N4649" s="135">
        <v>13508</v>
      </c>
      <c r="O4649" s="136">
        <v>13138</v>
      </c>
      <c r="P4649" s="135">
        <v>13386</v>
      </c>
      <c r="Q4649" s="136">
        <v>14182</v>
      </c>
      <c r="R4649" s="135">
        <v>15274</v>
      </c>
      <c r="S4649" s="136">
        <v>15804</v>
      </c>
      <c r="T4649" s="135">
        <v>15809</v>
      </c>
      <c r="U4649" s="136">
        <v>15100</v>
      </c>
      <c r="V4649" s="135">
        <v>16439</v>
      </c>
      <c r="W4649" s="136">
        <v>17705</v>
      </c>
      <c r="X4649" s="135">
        <v>18459</v>
      </c>
      <c r="Y4649" s="136">
        <v>19189</v>
      </c>
      <c r="Z4649" s="135">
        <v>17556</v>
      </c>
      <c r="AA4649" s="136">
        <v>17904</v>
      </c>
      <c r="AB4649" s="135">
        <v>19411</v>
      </c>
      <c r="AC4649" s="136">
        <v>20617</v>
      </c>
      <c r="AD4649" s="135">
        <v>21277</v>
      </c>
      <c r="AE4649" s="137">
        <v>20879</v>
      </c>
      <c r="AF4649" s="138">
        <v>19272</v>
      </c>
    </row>
    <row r="4650" spans="2:32">
      <c r="B4650" s="114">
        <v>4612</v>
      </c>
      <c r="C4650" s="115">
        <v>4612</v>
      </c>
      <c r="D4650" s="116">
        <v>193</v>
      </c>
      <c r="E4650" s="117">
        <v>7</v>
      </c>
      <c r="F4650" s="118">
        <v>12</v>
      </c>
      <c r="G4650" s="119" t="s">
        <v>487</v>
      </c>
      <c r="H4650" s="120">
        <v>7</v>
      </c>
      <c r="I4650" s="115">
        <v>11</v>
      </c>
      <c r="J4650" s="116" t="s">
        <v>487</v>
      </c>
      <c r="K4650" s="121">
        <v>4</v>
      </c>
      <c r="L4650" s="108"/>
      <c r="M4650" s="122">
        <v>13168</v>
      </c>
      <c r="N4650" s="123">
        <v>13294</v>
      </c>
      <c r="O4650" s="124">
        <v>12950</v>
      </c>
      <c r="P4650" s="123">
        <v>13364</v>
      </c>
      <c r="Q4650" s="124">
        <v>14112</v>
      </c>
      <c r="R4650" s="123">
        <v>15132</v>
      </c>
      <c r="S4650" s="124">
        <v>15573</v>
      </c>
      <c r="T4650" s="123">
        <v>15398</v>
      </c>
      <c r="U4650" s="124">
        <v>14726</v>
      </c>
      <c r="V4650" s="123">
        <v>16139</v>
      </c>
      <c r="W4650" s="124">
        <v>17270</v>
      </c>
      <c r="X4650" s="123">
        <v>17979</v>
      </c>
      <c r="Y4650" s="124">
        <v>18570</v>
      </c>
      <c r="Z4650" s="123">
        <v>16926</v>
      </c>
      <c r="AA4650" s="124">
        <v>17437</v>
      </c>
      <c r="AB4650" s="123">
        <v>18806</v>
      </c>
      <c r="AC4650" s="124">
        <v>19894</v>
      </c>
      <c r="AD4650" s="123">
        <v>20444</v>
      </c>
      <c r="AE4650" s="125">
        <v>19932</v>
      </c>
      <c r="AF4650" s="126">
        <v>18486</v>
      </c>
    </row>
    <row r="4651" spans="2:32">
      <c r="B4651" s="127">
        <v>4613</v>
      </c>
      <c r="C4651" s="128">
        <v>4613</v>
      </c>
      <c r="D4651" s="129">
        <v>193</v>
      </c>
      <c r="E4651" s="130">
        <v>7</v>
      </c>
      <c r="F4651" s="131">
        <v>12</v>
      </c>
      <c r="G4651" s="132" t="s">
        <v>487</v>
      </c>
      <c r="H4651" s="133">
        <v>7</v>
      </c>
      <c r="I4651" s="128">
        <v>11</v>
      </c>
      <c r="J4651" s="129" t="s">
        <v>487</v>
      </c>
      <c r="K4651" s="134">
        <v>5</v>
      </c>
      <c r="L4651" s="108"/>
      <c r="M4651" s="81">
        <v>13391</v>
      </c>
      <c r="N4651" s="135">
        <v>13187</v>
      </c>
      <c r="O4651" s="136">
        <v>12760</v>
      </c>
      <c r="P4651" s="135">
        <v>13610</v>
      </c>
      <c r="Q4651" s="136">
        <v>14280</v>
      </c>
      <c r="R4651" s="135">
        <v>15219</v>
      </c>
      <c r="S4651" s="136">
        <v>15602</v>
      </c>
      <c r="T4651" s="135">
        <v>15045</v>
      </c>
      <c r="U4651" s="136">
        <v>14351</v>
      </c>
      <c r="V4651" s="135">
        <v>16025</v>
      </c>
      <c r="W4651" s="136">
        <v>17174</v>
      </c>
      <c r="X4651" s="135">
        <v>17690</v>
      </c>
      <c r="Y4651" s="136">
        <v>18154</v>
      </c>
      <c r="Z4651" s="135">
        <v>16224</v>
      </c>
      <c r="AA4651" s="136">
        <v>17193</v>
      </c>
      <c r="AB4651" s="135">
        <v>18342</v>
      </c>
      <c r="AC4651" s="136">
        <v>19475</v>
      </c>
      <c r="AD4651" s="135">
        <v>19781</v>
      </c>
      <c r="AE4651" s="137">
        <v>18974</v>
      </c>
      <c r="AF4651" s="138">
        <v>17613</v>
      </c>
    </row>
    <row r="4652" spans="2:32">
      <c r="B4652" s="114">
        <v>4614</v>
      </c>
      <c r="C4652" s="115">
        <v>4614</v>
      </c>
      <c r="D4652" s="116">
        <v>193</v>
      </c>
      <c r="E4652" s="117">
        <v>7</v>
      </c>
      <c r="F4652" s="118">
        <v>12</v>
      </c>
      <c r="G4652" s="119" t="s">
        <v>487</v>
      </c>
      <c r="H4652" s="120">
        <v>7</v>
      </c>
      <c r="I4652" s="115">
        <v>11</v>
      </c>
      <c r="J4652" s="116" t="s">
        <v>487</v>
      </c>
      <c r="K4652" s="121">
        <v>6</v>
      </c>
      <c r="L4652" s="108"/>
      <c r="M4652" s="122">
        <v>14100</v>
      </c>
      <c r="N4652" s="123">
        <v>13220</v>
      </c>
      <c r="O4652" s="124">
        <v>12630</v>
      </c>
      <c r="P4652" s="123">
        <v>14344</v>
      </c>
      <c r="Q4652" s="124">
        <v>15005</v>
      </c>
      <c r="R4652" s="123">
        <v>15800</v>
      </c>
      <c r="S4652" s="124">
        <v>16224</v>
      </c>
      <c r="T4652" s="123">
        <v>14862</v>
      </c>
      <c r="U4652" s="124">
        <v>14013</v>
      </c>
      <c r="V4652" s="123">
        <v>16450</v>
      </c>
      <c r="W4652" s="124">
        <v>17572</v>
      </c>
      <c r="X4652" s="123">
        <v>17871</v>
      </c>
      <c r="Y4652" s="124">
        <v>18291</v>
      </c>
      <c r="Z4652" s="123">
        <v>15573</v>
      </c>
      <c r="AA4652" s="124">
        <v>17417</v>
      </c>
      <c r="AB4652" s="123">
        <v>18417</v>
      </c>
      <c r="AC4652" s="124">
        <v>19496</v>
      </c>
      <c r="AD4652" s="123">
        <v>19682</v>
      </c>
      <c r="AE4652" s="125">
        <v>18152</v>
      </c>
      <c r="AF4652" s="126">
        <v>16807</v>
      </c>
    </row>
    <row r="4653" spans="2:32">
      <c r="B4653" s="127">
        <v>4615</v>
      </c>
      <c r="C4653" s="128">
        <v>4615</v>
      </c>
      <c r="D4653" s="129">
        <v>193</v>
      </c>
      <c r="E4653" s="130">
        <v>7</v>
      </c>
      <c r="F4653" s="131">
        <v>12</v>
      </c>
      <c r="G4653" s="132" t="s">
        <v>487</v>
      </c>
      <c r="H4653" s="133">
        <v>7</v>
      </c>
      <c r="I4653" s="128">
        <v>11</v>
      </c>
      <c r="J4653" s="129" t="s">
        <v>487</v>
      </c>
      <c r="K4653" s="134">
        <v>7</v>
      </c>
      <c r="L4653" s="108"/>
      <c r="M4653" s="81">
        <v>15204</v>
      </c>
      <c r="N4653" s="135">
        <v>13571</v>
      </c>
      <c r="O4653" s="136">
        <v>12900</v>
      </c>
      <c r="P4653" s="135">
        <v>15368</v>
      </c>
      <c r="Q4653" s="136">
        <v>16055</v>
      </c>
      <c r="R4653" s="135">
        <v>16837</v>
      </c>
      <c r="S4653" s="136">
        <v>17336</v>
      </c>
      <c r="T4653" s="135">
        <v>15079</v>
      </c>
      <c r="U4653" s="136">
        <v>14055</v>
      </c>
      <c r="V4653" s="135">
        <v>17228</v>
      </c>
      <c r="W4653" s="136">
        <v>18473</v>
      </c>
      <c r="X4653" s="135">
        <v>18550</v>
      </c>
      <c r="Y4653" s="136">
        <v>19055</v>
      </c>
      <c r="Z4653" s="135">
        <v>15415</v>
      </c>
      <c r="AA4653" s="136">
        <v>18041</v>
      </c>
      <c r="AB4653" s="135">
        <v>18916</v>
      </c>
      <c r="AC4653" s="136">
        <v>20071</v>
      </c>
      <c r="AD4653" s="135">
        <v>20302</v>
      </c>
      <c r="AE4653" s="137">
        <v>17861</v>
      </c>
      <c r="AF4653" s="138">
        <v>16572</v>
      </c>
    </row>
    <row r="4654" spans="2:32">
      <c r="B4654" s="114">
        <v>4616</v>
      </c>
      <c r="C4654" s="115">
        <v>4616</v>
      </c>
      <c r="D4654" s="116">
        <v>193</v>
      </c>
      <c r="E4654" s="117">
        <v>7</v>
      </c>
      <c r="F4654" s="118">
        <v>12</v>
      </c>
      <c r="G4654" s="119" t="s">
        <v>487</v>
      </c>
      <c r="H4654" s="120">
        <v>7</v>
      </c>
      <c r="I4654" s="115">
        <v>11</v>
      </c>
      <c r="J4654" s="116" t="s">
        <v>487</v>
      </c>
      <c r="K4654" s="121">
        <v>8</v>
      </c>
      <c r="L4654" s="108"/>
      <c r="M4654" s="122">
        <v>16408</v>
      </c>
      <c r="N4654" s="123">
        <v>14508</v>
      </c>
      <c r="O4654" s="124">
        <v>13879</v>
      </c>
      <c r="P4654" s="123">
        <v>16438</v>
      </c>
      <c r="Q4654" s="124">
        <v>16909</v>
      </c>
      <c r="R4654" s="123">
        <v>18028</v>
      </c>
      <c r="S4654" s="124">
        <v>18762</v>
      </c>
      <c r="T4654" s="123">
        <v>16006</v>
      </c>
      <c r="U4654" s="124">
        <v>14966</v>
      </c>
      <c r="V4654" s="123">
        <v>18016</v>
      </c>
      <c r="W4654" s="124">
        <v>19355</v>
      </c>
      <c r="X4654" s="123">
        <v>19599</v>
      </c>
      <c r="Y4654" s="124">
        <v>20337</v>
      </c>
      <c r="Z4654" s="123">
        <v>16233</v>
      </c>
      <c r="AA4654" s="124">
        <v>18996</v>
      </c>
      <c r="AB4654" s="123">
        <v>19550</v>
      </c>
      <c r="AC4654" s="124">
        <v>20872</v>
      </c>
      <c r="AD4654" s="123">
        <v>21550</v>
      </c>
      <c r="AE4654" s="125">
        <v>18671</v>
      </c>
      <c r="AF4654" s="126">
        <v>17405</v>
      </c>
    </row>
    <row r="4655" spans="2:32">
      <c r="B4655" s="127">
        <v>4617</v>
      </c>
      <c r="C4655" s="128">
        <v>4617</v>
      </c>
      <c r="D4655" s="129">
        <v>193</v>
      </c>
      <c r="E4655" s="130">
        <v>7</v>
      </c>
      <c r="F4655" s="131">
        <v>12</v>
      </c>
      <c r="G4655" s="132" t="s">
        <v>487</v>
      </c>
      <c r="H4655" s="133">
        <v>7</v>
      </c>
      <c r="I4655" s="128">
        <v>11</v>
      </c>
      <c r="J4655" s="129" t="s">
        <v>487</v>
      </c>
      <c r="K4655" s="134">
        <v>9</v>
      </c>
      <c r="L4655" s="108"/>
      <c r="M4655" s="81">
        <v>17188</v>
      </c>
      <c r="N4655" s="135">
        <v>15417</v>
      </c>
      <c r="O4655" s="136">
        <v>14757</v>
      </c>
      <c r="P4655" s="135">
        <v>17142</v>
      </c>
      <c r="Q4655" s="136">
        <v>17419</v>
      </c>
      <c r="R4655" s="135">
        <v>18871</v>
      </c>
      <c r="S4655" s="136">
        <v>19827</v>
      </c>
      <c r="T4655" s="135">
        <v>16964</v>
      </c>
      <c r="U4655" s="136">
        <v>15852</v>
      </c>
      <c r="V4655" s="135">
        <v>18549</v>
      </c>
      <c r="W4655" s="136">
        <v>20017</v>
      </c>
      <c r="X4655" s="135">
        <v>20437</v>
      </c>
      <c r="Y4655" s="136">
        <v>21355</v>
      </c>
      <c r="Z4655" s="135">
        <v>17114</v>
      </c>
      <c r="AA4655" s="136">
        <v>19702</v>
      </c>
      <c r="AB4655" s="135">
        <v>19980</v>
      </c>
      <c r="AC4655" s="136">
        <v>21520</v>
      </c>
      <c r="AD4655" s="135">
        <v>22570</v>
      </c>
      <c r="AE4655" s="137">
        <v>19633</v>
      </c>
      <c r="AF4655" s="138">
        <v>18309</v>
      </c>
    </row>
    <row r="4656" spans="2:32">
      <c r="B4656" s="114">
        <v>4618</v>
      </c>
      <c r="C4656" s="115">
        <v>4618</v>
      </c>
      <c r="D4656" s="116">
        <v>193</v>
      </c>
      <c r="E4656" s="117">
        <v>7</v>
      </c>
      <c r="F4656" s="118">
        <v>12</v>
      </c>
      <c r="G4656" s="119" t="s">
        <v>487</v>
      </c>
      <c r="H4656" s="120">
        <v>7</v>
      </c>
      <c r="I4656" s="115">
        <v>11</v>
      </c>
      <c r="J4656" s="116" t="s">
        <v>487</v>
      </c>
      <c r="K4656" s="121">
        <v>10</v>
      </c>
      <c r="L4656" s="108"/>
      <c r="M4656" s="122">
        <v>17844</v>
      </c>
      <c r="N4656" s="123">
        <v>16058</v>
      </c>
      <c r="O4656" s="124">
        <v>15475</v>
      </c>
      <c r="P4656" s="123">
        <v>17689</v>
      </c>
      <c r="Q4656" s="124">
        <v>18056</v>
      </c>
      <c r="R4656" s="123">
        <v>19608</v>
      </c>
      <c r="S4656" s="124">
        <v>20705</v>
      </c>
      <c r="T4656" s="123">
        <v>17725</v>
      </c>
      <c r="U4656" s="124">
        <v>16661</v>
      </c>
      <c r="V4656" s="123">
        <v>19318</v>
      </c>
      <c r="W4656" s="124">
        <v>20839</v>
      </c>
      <c r="X4656" s="123">
        <v>21289</v>
      </c>
      <c r="Y4656" s="124">
        <v>22350</v>
      </c>
      <c r="Z4656" s="123">
        <v>18011</v>
      </c>
      <c r="AA4656" s="124">
        <v>20434</v>
      </c>
      <c r="AB4656" s="123">
        <v>20853</v>
      </c>
      <c r="AC4656" s="124">
        <v>22413</v>
      </c>
      <c r="AD4656" s="123">
        <v>23638</v>
      </c>
      <c r="AE4656" s="125">
        <v>20593</v>
      </c>
      <c r="AF4656" s="126">
        <v>19268</v>
      </c>
    </row>
    <row r="4657" spans="2:32">
      <c r="B4657" s="127">
        <v>4619</v>
      </c>
      <c r="C4657" s="128">
        <v>4619</v>
      </c>
      <c r="D4657" s="129">
        <v>193</v>
      </c>
      <c r="E4657" s="130">
        <v>7</v>
      </c>
      <c r="F4657" s="131">
        <v>12</v>
      </c>
      <c r="G4657" s="132" t="s">
        <v>487</v>
      </c>
      <c r="H4657" s="133">
        <v>7</v>
      </c>
      <c r="I4657" s="128">
        <v>11</v>
      </c>
      <c r="J4657" s="129" t="s">
        <v>487</v>
      </c>
      <c r="K4657" s="134">
        <v>11</v>
      </c>
      <c r="L4657" s="108"/>
      <c r="M4657" s="81">
        <v>18323</v>
      </c>
      <c r="N4657" s="135">
        <v>16452</v>
      </c>
      <c r="O4657" s="136">
        <v>15932</v>
      </c>
      <c r="P4657" s="135">
        <v>18143</v>
      </c>
      <c r="Q4657" s="136">
        <v>18539</v>
      </c>
      <c r="R4657" s="135">
        <v>20162</v>
      </c>
      <c r="S4657" s="136">
        <v>21372</v>
      </c>
      <c r="T4657" s="135">
        <v>18207</v>
      </c>
      <c r="U4657" s="136">
        <v>17214</v>
      </c>
      <c r="V4657" s="135">
        <v>19931</v>
      </c>
      <c r="W4657" s="136">
        <v>21505</v>
      </c>
      <c r="X4657" s="135">
        <v>21981</v>
      </c>
      <c r="Y4657" s="136">
        <v>23141</v>
      </c>
      <c r="Z4657" s="135">
        <v>18652</v>
      </c>
      <c r="AA4657" s="136">
        <v>21091</v>
      </c>
      <c r="AB4657" s="135">
        <v>21582</v>
      </c>
      <c r="AC4657" s="136">
        <v>23177</v>
      </c>
      <c r="AD4657" s="135">
        <v>24500</v>
      </c>
      <c r="AE4657" s="137">
        <v>21279</v>
      </c>
      <c r="AF4657" s="138">
        <v>19973</v>
      </c>
    </row>
    <row r="4658" spans="2:32">
      <c r="B4658" s="114">
        <v>4620</v>
      </c>
      <c r="C4658" s="115">
        <v>4620</v>
      </c>
      <c r="D4658" s="116">
        <v>193</v>
      </c>
      <c r="E4658" s="117">
        <v>7</v>
      </c>
      <c r="F4658" s="118">
        <v>12</v>
      </c>
      <c r="G4658" s="119" t="s">
        <v>487</v>
      </c>
      <c r="H4658" s="120">
        <v>7</v>
      </c>
      <c r="I4658" s="115">
        <v>11</v>
      </c>
      <c r="J4658" s="116" t="s">
        <v>487</v>
      </c>
      <c r="K4658" s="121">
        <v>12</v>
      </c>
      <c r="L4658" s="108"/>
      <c r="M4658" s="122">
        <v>18533</v>
      </c>
      <c r="N4658" s="123">
        <v>16641</v>
      </c>
      <c r="O4658" s="124">
        <v>16189</v>
      </c>
      <c r="P4658" s="123">
        <v>18325</v>
      </c>
      <c r="Q4658" s="124">
        <v>18863</v>
      </c>
      <c r="R4658" s="123">
        <v>20414</v>
      </c>
      <c r="S4658" s="124">
        <v>21754</v>
      </c>
      <c r="T4658" s="123">
        <v>18446</v>
      </c>
      <c r="U4658" s="124">
        <v>17523</v>
      </c>
      <c r="V4658" s="123">
        <v>20327</v>
      </c>
      <c r="W4658" s="124">
        <v>22085</v>
      </c>
      <c r="X4658" s="123">
        <v>22322</v>
      </c>
      <c r="Y4658" s="124">
        <v>23611</v>
      </c>
      <c r="Z4658" s="123">
        <v>19011</v>
      </c>
      <c r="AA4658" s="124">
        <v>21376</v>
      </c>
      <c r="AB4658" s="123">
        <v>22056</v>
      </c>
      <c r="AC4658" s="124">
        <v>23855</v>
      </c>
      <c r="AD4658" s="123">
        <v>25008</v>
      </c>
      <c r="AE4658" s="125">
        <v>21609</v>
      </c>
      <c r="AF4658" s="126">
        <v>20368</v>
      </c>
    </row>
    <row r="4659" spans="2:32">
      <c r="B4659" s="127">
        <v>4621</v>
      </c>
      <c r="C4659" s="128">
        <v>4621</v>
      </c>
      <c r="D4659" s="129">
        <v>193</v>
      </c>
      <c r="E4659" s="130">
        <v>7</v>
      </c>
      <c r="F4659" s="131">
        <v>12</v>
      </c>
      <c r="G4659" s="132" t="s">
        <v>487</v>
      </c>
      <c r="H4659" s="133">
        <v>7</v>
      </c>
      <c r="I4659" s="128">
        <v>11</v>
      </c>
      <c r="J4659" s="129" t="s">
        <v>487</v>
      </c>
      <c r="K4659" s="134">
        <v>13</v>
      </c>
      <c r="L4659" s="108"/>
      <c r="M4659" s="81">
        <v>18807</v>
      </c>
      <c r="N4659" s="135">
        <v>16692</v>
      </c>
      <c r="O4659" s="136">
        <v>16333</v>
      </c>
      <c r="P4659" s="135">
        <v>18513</v>
      </c>
      <c r="Q4659" s="136">
        <v>19133</v>
      </c>
      <c r="R4659" s="135">
        <v>20701</v>
      </c>
      <c r="S4659" s="136">
        <v>22074</v>
      </c>
      <c r="T4659" s="135">
        <v>18539</v>
      </c>
      <c r="U4659" s="136">
        <v>17691</v>
      </c>
      <c r="V4659" s="135">
        <v>20634</v>
      </c>
      <c r="W4659" s="136">
        <v>22434</v>
      </c>
      <c r="X4659" s="135">
        <v>22647</v>
      </c>
      <c r="Y4659" s="136">
        <v>23962</v>
      </c>
      <c r="Z4659" s="135">
        <v>19210</v>
      </c>
      <c r="AA4659" s="136">
        <v>21615</v>
      </c>
      <c r="AB4659" s="135">
        <v>22396</v>
      </c>
      <c r="AC4659" s="136">
        <v>24209</v>
      </c>
      <c r="AD4659" s="135">
        <v>25378</v>
      </c>
      <c r="AE4659" s="137">
        <v>21746</v>
      </c>
      <c r="AF4659" s="138">
        <v>20585</v>
      </c>
    </row>
    <row r="4660" spans="2:32">
      <c r="B4660" s="114">
        <v>4622</v>
      </c>
      <c r="C4660" s="115">
        <v>4622</v>
      </c>
      <c r="D4660" s="116">
        <v>193</v>
      </c>
      <c r="E4660" s="117">
        <v>7</v>
      </c>
      <c r="F4660" s="118">
        <v>12</v>
      </c>
      <c r="G4660" s="119" t="s">
        <v>487</v>
      </c>
      <c r="H4660" s="120">
        <v>7</v>
      </c>
      <c r="I4660" s="115">
        <v>11</v>
      </c>
      <c r="J4660" s="116" t="s">
        <v>487</v>
      </c>
      <c r="K4660" s="121">
        <v>14</v>
      </c>
      <c r="L4660" s="108"/>
      <c r="M4660" s="122">
        <v>18948</v>
      </c>
      <c r="N4660" s="123">
        <v>16603</v>
      </c>
      <c r="O4660" s="124">
        <v>16427</v>
      </c>
      <c r="P4660" s="123">
        <v>18476</v>
      </c>
      <c r="Q4660" s="124">
        <v>19193</v>
      </c>
      <c r="R4660" s="123">
        <v>20883</v>
      </c>
      <c r="S4660" s="124">
        <v>22126</v>
      </c>
      <c r="T4660" s="123">
        <v>18465</v>
      </c>
      <c r="U4660" s="124">
        <v>17782</v>
      </c>
      <c r="V4660" s="123">
        <v>20693</v>
      </c>
      <c r="W4660" s="124">
        <v>22593</v>
      </c>
      <c r="X4660" s="123">
        <v>22797</v>
      </c>
      <c r="Y4660" s="124">
        <v>23984</v>
      </c>
      <c r="Z4660" s="123">
        <v>19293</v>
      </c>
      <c r="AA4660" s="124">
        <v>21574</v>
      </c>
      <c r="AB4660" s="123">
        <v>22435</v>
      </c>
      <c r="AC4660" s="124">
        <v>24379</v>
      </c>
      <c r="AD4660" s="123">
        <v>25377</v>
      </c>
      <c r="AE4660" s="125">
        <v>21651</v>
      </c>
      <c r="AF4660" s="126">
        <v>20662</v>
      </c>
    </row>
    <row r="4661" spans="2:32">
      <c r="B4661" s="127">
        <v>4623</v>
      </c>
      <c r="C4661" s="128">
        <v>4623</v>
      </c>
      <c r="D4661" s="129">
        <v>193</v>
      </c>
      <c r="E4661" s="130">
        <v>7</v>
      </c>
      <c r="F4661" s="131">
        <v>12</v>
      </c>
      <c r="G4661" s="132" t="s">
        <v>487</v>
      </c>
      <c r="H4661" s="133">
        <v>7</v>
      </c>
      <c r="I4661" s="128">
        <v>11</v>
      </c>
      <c r="J4661" s="129" t="s">
        <v>487</v>
      </c>
      <c r="K4661" s="134">
        <v>15</v>
      </c>
      <c r="L4661" s="108"/>
      <c r="M4661" s="81">
        <v>19094</v>
      </c>
      <c r="N4661" s="135">
        <v>16562</v>
      </c>
      <c r="O4661" s="136">
        <v>16588</v>
      </c>
      <c r="P4661" s="135">
        <v>18444</v>
      </c>
      <c r="Q4661" s="136">
        <v>19257</v>
      </c>
      <c r="R4661" s="135">
        <v>21019</v>
      </c>
      <c r="S4661" s="136">
        <v>22167</v>
      </c>
      <c r="T4661" s="135">
        <v>18436</v>
      </c>
      <c r="U4661" s="136">
        <v>17958</v>
      </c>
      <c r="V4661" s="135">
        <v>20764</v>
      </c>
      <c r="W4661" s="136">
        <v>22711</v>
      </c>
      <c r="X4661" s="135">
        <v>22916</v>
      </c>
      <c r="Y4661" s="136">
        <v>24013</v>
      </c>
      <c r="Z4661" s="135">
        <v>19477</v>
      </c>
      <c r="AA4661" s="136">
        <v>21568</v>
      </c>
      <c r="AB4661" s="135">
        <v>22512</v>
      </c>
      <c r="AC4661" s="136">
        <v>24485</v>
      </c>
      <c r="AD4661" s="135">
        <v>25396</v>
      </c>
      <c r="AE4661" s="137">
        <v>21625</v>
      </c>
      <c r="AF4661" s="138">
        <v>20858</v>
      </c>
    </row>
    <row r="4662" spans="2:32">
      <c r="B4662" s="114">
        <v>4624</v>
      </c>
      <c r="C4662" s="115">
        <v>4624</v>
      </c>
      <c r="D4662" s="116">
        <v>193</v>
      </c>
      <c r="E4662" s="117">
        <v>7</v>
      </c>
      <c r="F4662" s="118">
        <v>12</v>
      </c>
      <c r="G4662" s="119" t="s">
        <v>487</v>
      </c>
      <c r="H4662" s="120">
        <v>7</v>
      </c>
      <c r="I4662" s="115">
        <v>11</v>
      </c>
      <c r="J4662" s="116" t="s">
        <v>487</v>
      </c>
      <c r="K4662" s="121">
        <v>16</v>
      </c>
      <c r="L4662" s="108"/>
      <c r="M4662" s="122">
        <v>19258</v>
      </c>
      <c r="N4662" s="123">
        <v>16677</v>
      </c>
      <c r="O4662" s="124">
        <v>16847</v>
      </c>
      <c r="P4662" s="123">
        <v>18525</v>
      </c>
      <c r="Q4662" s="124">
        <v>19586</v>
      </c>
      <c r="R4662" s="123">
        <v>21123</v>
      </c>
      <c r="S4662" s="124">
        <v>22169</v>
      </c>
      <c r="T4662" s="123">
        <v>18529</v>
      </c>
      <c r="U4662" s="124">
        <v>18206</v>
      </c>
      <c r="V4662" s="123">
        <v>21189</v>
      </c>
      <c r="W4662" s="124">
        <v>22796</v>
      </c>
      <c r="X4662" s="123">
        <v>22902</v>
      </c>
      <c r="Y4662" s="124">
        <v>23950</v>
      </c>
      <c r="Z4662" s="123">
        <v>19684</v>
      </c>
      <c r="AA4662" s="124">
        <v>21581</v>
      </c>
      <c r="AB4662" s="123">
        <v>22957</v>
      </c>
      <c r="AC4662" s="124">
        <v>24516</v>
      </c>
      <c r="AD4662" s="123">
        <v>25292</v>
      </c>
      <c r="AE4662" s="125">
        <v>21640</v>
      </c>
      <c r="AF4662" s="126">
        <v>21061</v>
      </c>
    </row>
    <row r="4663" spans="2:32">
      <c r="B4663" s="127">
        <v>4625</v>
      </c>
      <c r="C4663" s="128">
        <v>4625</v>
      </c>
      <c r="D4663" s="129">
        <v>193</v>
      </c>
      <c r="E4663" s="130">
        <v>7</v>
      </c>
      <c r="F4663" s="131">
        <v>12</v>
      </c>
      <c r="G4663" s="132" t="s">
        <v>487</v>
      </c>
      <c r="H4663" s="133">
        <v>7</v>
      </c>
      <c r="I4663" s="128">
        <v>11</v>
      </c>
      <c r="J4663" s="129" t="s">
        <v>487</v>
      </c>
      <c r="K4663" s="134">
        <v>17</v>
      </c>
      <c r="L4663" s="108"/>
      <c r="M4663" s="81">
        <v>19509</v>
      </c>
      <c r="N4663" s="135">
        <v>16821</v>
      </c>
      <c r="O4663" s="136">
        <v>17287</v>
      </c>
      <c r="P4663" s="135">
        <v>18751</v>
      </c>
      <c r="Q4663" s="136">
        <v>19902</v>
      </c>
      <c r="R4663" s="135">
        <v>21432</v>
      </c>
      <c r="S4663" s="136">
        <v>22355</v>
      </c>
      <c r="T4663" s="135">
        <v>18762</v>
      </c>
      <c r="U4663" s="136">
        <v>18641</v>
      </c>
      <c r="V4663" s="135">
        <v>21521</v>
      </c>
      <c r="W4663" s="136">
        <v>22979</v>
      </c>
      <c r="X4663" s="135">
        <v>23210</v>
      </c>
      <c r="Y4663" s="136">
        <v>24187</v>
      </c>
      <c r="Z4663" s="135">
        <v>20216</v>
      </c>
      <c r="AA4663" s="136">
        <v>21847</v>
      </c>
      <c r="AB4663" s="135">
        <v>23309</v>
      </c>
      <c r="AC4663" s="136">
        <v>24714</v>
      </c>
      <c r="AD4663" s="135">
        <v>25539</v>
      </c>
      <c r="AE4663" s="137">
        <v>21927</v>
      </c>
      <c r="AF4663" s="138">
        <v>21613</v>
      </c>
    </row>
    <row r="4664" spans="2:32">
      <c r="B4664" s="114">
        <v>4626</v>
      </c>
      <c r="C4664" s="115">
        <v>4626</v>
      </c>
      <c r="D4664" s="116">
        <v>193</v>
      </c>
      <c r="E4664" s="117">
        <v>7</v>
      </c>
      <c r="F4664" s="118">
        <v>12</v>
      </c>
      <c r="G4664" s="119" t="s">
        <v>487</v>
      </c>
      <c r="H4664" s="120">
        <v>7</v>
      </c>
      <c r="I4664" s="115">
        <v>11</v>
      </c>
      <c r="J4664" s="116" t="s">
        <v>487</v>
      </c>
      <c r="K4664" s="121">
        <v>18</v>
      </c>
      <c r="L4664" s="108"/>
      <c r="M4664" s="122">
        <v>19644</v>
      </c>
      <c r="N4664" s="123">
        <v>16939</v>
      </c>
      <c r="O4664" s="124">
        <v>17509</v>
      </c>
      <c r="P4664" s="123">
        <v>18708</v>
      </c>
      <c r="Q4664" s="124">
        <v>19710</v>
      </c>
      <c r="R4664" s="123">
        <v>21791</v>
      </c>
      <c r="S4664" s="124">
        <v>22373</v>
      </c>
      <c r="T4664" s="123">
        <v>19096</v>
      </c>
      <c r="U4664" s="124">
        <v>19107</v>
      </c>
      <c r="V4664" s="123">
        <v>21469</v>
      </c>
      <c r="W4664" s="124">
        <v>23008</v>
      </c>
      <c r="X4664" s="123">
        <v>23867</v>
      </c>
      <c r="Y4664" s="124">
        <v>24500</v>
      </c>
      <c r="Z4664" s="123">
        <v>20796</v>
      </c>
      <c r="AA4664" s="124">
        <v>22161</v>
      </c>
      <c r="AB4664" s="123">
        <v>23388</v>
      </c>
      <c r="AC4664" s="124">
        <v>24936</v>
      </c>
      <c r="AD4664" s="123">
        <v>25963</v>
      </c>
      <c r="AE4664" s="125">
        <v>22696</v>
      </c>
      <c r="AF4664" s="126">
        <v>22250</v>
      </c>
    </row>
    <row r="4665" spans="2:32">
      <c r="B4665" s="127">
        <v>4627</v>
      </c>
      <c r="C4665" s="128">
        <v>4627</v>
      </c>
      <c r="D4665" s="129">
        <v>193</v>
      </c>
      <c r="E4665" s="130">
        <v>7</v>
      </c>
      <c r="F4665" s="131">
        <v>12</v>
      </c>
      <c r="G4665" s="132" t="s">
        <v>487</v>
      </c>
      <c r="H4665" s="133">
        <v>7</v>
      </c>
      <c r="I4665" s="128">
        <v>11</v>
      </c>
      <c r="J4665" s="129" t="s">
        <v>487</v>
      </c>
      <c r="K4665" s="134">
        <v>19</v>
      </c>
      <c r="L4665" s="108"/>
      <c r="M4665" s="81">
        <v>19525</v>
      </c>
      <c r="N4665" s="135">
        <v>17058</v>
      </c>
      <c r="O4665" s="136">
        <v>17413</v>
      </c>
      <c r="P4665" s="135">
        <v>18819</v>
      </c>
      <c r="Q4665" s="136">
        <v>19945</v>
      </c>
      <c r="R4665" s="135">
        <v>21712</v>
      </c>
      <c r="S4665" s="136">
        <v>22404</v>
      </c>
      <c r="T4665" s="135">
        <v>19339</v>
      </c>
      <c r="U4665" s="136">
        <v>19208</v>
      </c>
      <c r="V4665" s="135">
        <v>21888</v>
      </c>
      <c r="W4665" s="136">
        <v>23518</v>
      </c>
      <c r="X4665" s="135">
        <v>24143</v>
      </c>
      <c r="Y4665" s="136">
        <v>24849</v>
      </c>
      <c r="Z4665" s="135">
        <v>21148</v>
      </c>
      <c r="AA4665" s="136">
        <v>22662</v>
      </c>
      <c r="AB4665" s="135">
        <v>24075</v>
      </c>
      <c r="AC4665" s="136">
        <v>25735</v>
      </c>
      <c r="AD4665" s="135">
        <v>26507</v>
      </c>
      <c r="AE4665" s="137">
        <v>23372</v>
      </c>
      <c r="AF4665" s="138">
        <v>22688</v>
      </c>
    </row>
    <row r="4666" spans="2:32">
      <c r="B4666" s="114">
        <v>4628</v>
      </c>
      <c r="C4666" s="115">
        <v>4628</v>
      </c>
      <c r="D4666" s="116">
        <v>193</v>
      </c>
      <c r="E4666" s="117">
        <v>7</v>
      </c>
      <c r="F4666" s="118">
        <v>12</v>
      </c>
      <c r="G4666" s="119" t="s">
        <v>487</v>
      </c>
      <c r="H4666" s="120">
        <v>7</v>
      </c>
      <c r="I4666" s="115">
        <v>11</v>
      </c>
      <c r="J4666" s="116" t="s">
        <v>487</v>
      </c>
      <c r="K4666" s="121">
        <v>20</v>
      </c>
      <c r="L4666" s="108"/>
      <c r="M4666" s="122">
        <v>19179</v>
      </c>
      <c r="N4666" s="123">
        <v>16784</v>
      </c>
      <c r="O4666" s="124">
        <v>17329</v>
      </c>
      <c r="P4666" s="123">
        <v>18859</v>
      </c>
      <c r="Q4666" s="124">
        <v>20112</v>
      </c>
      <c r="R4666" s="123">
        <v>21500</v>
      </c>
      <c r="S4666" s="124">
        <v>22166</v>
      </c>
      <c r="T4666" s="123">
        <v>19192</v>
      </c>
      <c r="U4666" s="124">
        <v>19216</v>
      </c>
      <c r="V4666" s="123">
        <v>22187</v>
      </c>
      <c r="W4666" s="124">
        <v>23882</v>
      </c>
      <c r="X4666" s="123">
        <v>24307</v>
      </c>
      <c r="Y4666" s="124">
        <v>25078</v>
      </c>
      <c r="Z4666" s="123">
        <v>21453</v>
      </c>
      <c r="AA4666" s="124">
        <v>23159</v>
      </c>
      <c r="AB4666" s="123">
        <v>24799</v>
      </c>
      <c r="AC4666" s="124">
        <v>26356</v>
      </c>
      <c r="AD4666" s="123">
        <v>26939</v>
      </c>
      <c r="AE4666" s="125">
        <v>23695</v>
      </c>
      <c r="AF4666" s="126">
        <v>23046</v>
      </c>
    </row>
    <row r="4667" spans="2:32">
      <c r="B4667" s="127">
        <v>4629</v>
      </c>
      <c r="C4667" s="128">
        <v>4629</v>
      </c>
      <c r="D4667" s="129">
        <v>193</v>
      </c>
      <c r="E4667" s="130">
        <v>7</v>
      </c>
      <c r="F4667" s="131">
        <v>12</v>
      </c>
      <c r="G4667" s="132" t="s">
        <v>487</v>
      </c>
      <c r="H4667" s="133">
        <v>7</v>
      </c>
      <c r="I4667" s="128">
        <v>11</v>
      </c>
      <c r="J4667" s="129" t="s">
        <v>487</v>
      </c>
      <c r="K4667" s="134">
        <v>21</v>
      </c>
      <c r="L4667" s="108"/>
      <c r="M4667" s="81">
        <v>18411</v>
      </c>
      <c r="N4667" s="135">
        <v>16253</v>
      </c>
      <c r="O4667" s="136">
        <v>16746</v>
      </c>
      <c r="P4667" s="135">
        <v>18543</v>
      </c>
      <c r="Q4667" s="136">
        <v>19654</v>
      </c>
      <c r="R4667" s="135">
        <v>20898</v>
      </c>
      <c r="S4667" s="136">
        <v>21725</v>
      </c>
      <c r="T4667" s="135">
        <v>18902</v>
      </c>
      <c r="U4667" s="136">
        <v>18853</v>
      </c>
      <c r="V4667" s="135">
        <v>21989</v>
      </c>
      <c r="W4667" s="136">
        <v>23731</v>
      </c>
      <c r="X4667" s="135">
        <v>24169</v>
      </c>
      <c r="Y4667" s="136">
        <v>25165</v>
      </c>
      <c r="Z4667" s="135">
        <v>21383</v>
      </c>
      <c r="AA4667" s="136">
        <v>23358</v>
      </c>
      <c r="AB4667" s="135">
        <v>25001</v>
      </c>
      <c r="AC4667" s="136">
        <v>26615</v>
      </c>
      <c r="AD4667" s="135">
        <v>27291</v>
      </c>
      <c r="AE4667" s="137">
        <v>24102</v>
      </c>
      <c r="AF4667" s="138">
        <v>23117</v>
      </c>
    </row>
    <row r="4668" spans="2:32">
      <c r="B4668" s="114">
        <v>4630</v>
      </c>
      <c r="C4668" s="115">
        <v>4630</v>
      </c>
      <c r="D4668" s="116">
        <v>193</v>
      </c>
      <c r="E4668" s="117">
        <v>7</v>
      </c>
      <c r="F4668" s="118">
        <v>12</v>
      </c>
      <c r="G4668" s="119" t="s">
        <v>487</v>
      </c>
      <c r="H4668" s="120">
        <v>7</v>
      </c>
      <c r="I4668" s="115">
        <v>11</v>
      </c>
      <c r="J4668" s="116" t="s">
        <v>487</v>
      </c>
      <c r="K4668" s="121">
        <v>22</v>
      </c>
      <c r="L4668" s="108"/>
      <c r="M4668" s="122">
        <v>17589</v>
      </c>
      <c r="N4668" s="123">
        <v>15788</v>
      </c>
      <c r="O4668" s="124">
        <v>16224</v>
      </c>
      <c r="P4668" s="123">
        <v>17674</v>
      </c>
      <c r="Q4668" s="124">
        <v>18762</v>
      </c>
      <c r="R4668" s="123">
        <v>20101</v>
      </c>
      <c r="S4668" s="124">
        <v>20945</v>
      </c>
      <c r="T4668" s="123">
        <v>18549</v>
      </c>
      <c r="U4668" s="124">
        <v>18460</v>
      </c>
      <c r="V4668" s="123">
        <v>21277</v>
      </c>
      <c r="W4668" s="124">
        <v>23099</v>
      </c>
      <c r="X4668" s="123">
        <v>23633</v>
      </c>
      <c r="Y4668" s="124">
        <v>24652</v>
      </c>
      <c r="Z4668" s="123">
        <v>21170</v>
      </c>
      <c r="AA4668" s="124">
        <v>22812</v>
      </c>
      <c r="AB4668" s="123">
        <v>24536</v>
      </c>
      <c r="AC4668" s="124">
        <v>26239</v>
      </c>
      <c r="AD4668" s="123">
        <v>26943</v>
      </c>
      <c r="AE4668" s="125">
        <v>24114</v>
      </c>
      <c r="AF4668" s="126">
        <v>23004</v>
      </c>
    </row>
    <row r="4669" spans="2:32">
      <c r="B4669" s="127">
        <v>4631</v>
      </c>
      <c r="C4669" s="128">
        <v>4631</v>
      </c>
      <c r="D4669" s="129">
        <v>193</v>
      </c>
      <c r="E4669" s="130">
        <v>7</v>
      </c>
      <c r="F4669" s="131">
        <v>12</v>
      </c>
      <c r="G4669" s="132" t="s">
        <v>487</v>
      </c>
      <c r="H4669" s="133">
        <v>7</v>
      </c>
      <c r="I4669" s="128">
        <v>11</v>
      </c>
      <c r="J4669" s="129" t="s">
        <v>487</v>
      </c>
      <c r="K4669" s="134">
        <v>23</v>
      </c>
      <c r="L4669" s="108"/>
      <c r="M4669" s="81">
        <v>16334</v>
      </c>
      <c r="N4669" s="135">
        <v>14978</v>
      </c>
      <c r="O4669" s="136">
        <v>15356</v>
      </c>
      <c r="P4669" s="135">
        <v>16433</v>
      </c>
      <c r="Q4669" s="136">
        <v>17436</v>
      </c>
      <c r="R4669" s="135">
        <v>18830</v>
      </c>
      <c r="S4669" s="136">
        <v>19580</v>
      </c>
      <c r="T4669" s="135">
        <v>17732</v>
      </c>
      <c r="U4669" s="136">
        <v>17581</v>
      </c>
      <c r="V4669" s="135">
        <v>19993</v>
      </c>
      <c r="W4669" s="136">
        <v>21737</v>
      </c>
      <c r="X4669" s="135">
        <v>22415</v>
      </c>
      <c r="Y4669" s="136">
        <v>23353</v>
      </c>
      <c r="Z4669" s="135">
        <v>20357</v>
      </c>
      <c r="AA4669" s="136">
        <v>21595</v>
      </c>
      <c r="AB4669" s="135">
        <v>23329</v>
      </c>
      <c r="AC4669" s="136">
        <v>24922</v>
      </c>
      <c r="AD4669" s="135">
        <v>25688</v>
      </c>
      <c r="AE4669" s="137">
        <v>23403</v>
      </c>
      <c r="AF4669" s="138">
        <v>22227</v>
      </c>
    </row>
    <row r="4670" spans="2:32">
      <c r="B4670" s="114">
        <v>4632</v>
      </c>
      <c r="C4670" s="115">
        <v>4632</v>
      </c>
      <c r="D4670" s="116">
        <v>193</v>
      </c>
      <c r="E4670" s="117">
        <v>7</v>
      </c>
      <c r="F4670" s="118">
        <v>12</v>
      </c>
      <c r="G4670" s="119" t="s">
        <v>487</v>
      </c>
      <c r="H4670" s="120">
        <v>7</v>
      </c>
      <c r="I4670" s="115">
        <v>11</v>
      </c>
      <c r="J4670" s="116" t="s">
        <v>487</v>
      </c>
      <c r="K4670" s="121">
        <v>24</v>
      </c>
      <c r="L4670" s="108"/>
      <c r="M4670" s="122">
        <v>15238</v>
      </c>
      <c r="N4670" s="123">
        <v>14078</v>
      </c>
      <c r="O4670" s="124">
        <v>14422</v>
      </c>
      <c r="P4670" s="123">
        <v>15336</v>
      </c>
      <c r="Q4670" s="124">
        <v>16267</v>
      </c>
      <c r="R4670" s="123">
        <v>17605</v>
      </c>
      <c r="S4670" s="124">
        <v>18160</v>
      </c>
      <c r="T4670" s="123">
        <v>16710</v>
      </c>
      <c r="U4670" s="124">
        <v>16610</v>
      </c>
      <c r="V4670" s="123">
        <v>18833</v>
      </c>
      <c r="W4670" s="124">
        <v>20447</v>
      </c>
      <c r="X4670" s="123">
        <v>21204</v>
      </c>
      <c r="Y4670" s="124">
        <v>21950</v>
      </c>
      <c r="Z4670" s="123">
        <v>19362</v>
      </c>
      <c r="AA4670" s="124">
        <v>20419</v>
      </c>
      <c r="AB4670" s="123">
        <v>22164</v>
      </c>
      <c r="AC4670" s="124">
        <v>23659</v>
      </c>
      <c r="AD4670" s="123">
        <v>24292</v>
      </c>
      <c r="AE4670" s="125">
        <v>22365</v>
      </c>
      <c r="AF4670" s="126">
        <v>21217</v>
      </c>
    </row>
    <row r="4671" spans="2:32">
      <c r="B4671" s="127">
        <v>4633</v>
      </c>
      <c r="C4671" s="128">
        <v>4633</v>
      </c>
      <c r="D4671" s="129">
        <v>194</v>
      </c>
      <c r="E4671" s="130">
        <v>7</v>
      </c>
      <c r="F4671" s="131">
        <v>13</v>
      </c>
      <c r="G4671" s="132" t="s">
        <v>487</v>
      </c>
      <c r="H4671" s="133">
        <v>7</v>
      </c>
      <c r="I4671" s="128">
        <v>12</v>
      </c>
      <c r="J4671" s="129" t="s">
        <v>487</v>
      </c>
      <c r="K4671" s="134">
        <v>1</v>
      </c>
      <c r="L4671" s="108"/>
      <c r="M4671" s="81">
        <v>14090</v>
      </c>
      <c r="N4671" s="135">
        <v>13348</v>
      </c>
      <c r="O4671" s="136">
        <v>13695</v>
      </c>
      <c r="P4671" s="135">
        <v>14645</v>
      </c>
      <c r="Q4671" s="136">
        <v>15597</v>
      </c>
      <c r="R4671" s="135">
        <v>16364</v>
      </c>
      <c r="S4671" s="136">
        <v>16384</v>
      </c>
      <c r="T4671" s="135">
        <v>15581</v>
      </c>
      <c r="U4671" s="136">
        <v>15758</v>
      </c>
      <c r="V4671" s="135">
        <v>18145</v>
      </c>
      <c r="W4671" s="136">
        <v>19281</v>
      </c>
      <c r="X4671" s="135">
        <v>19911</v>
      </c>
      <c r="Y4671" s="136">
        <v>19955</v>
      </c>
      <c r="Z4671" s="135">
        <v>18410</v>
      </c>
      <c r="AA4671" s="136">
        <v>20192</v>
      </c>
      <c r="AB4671" s="135">
        <v>21507</v>
      </c>
      <c r="AC4671" s="136">
        <v>22550</v>
      </c>
      <c r="AD4671" s="135">
        <v>22189</v>
      </c>
      <c r="AE4671" s="137">
        <v>20377</v>
      </c>
      <c r="AF4671" s="138">
        <v>20212</v>
      </c>
    </row>
    <row r="4672" spans="2:32">
      <c r="B4672" s="114">
        <v>4634</v>
      </c>
      <c r="C4672" s="115">
        <v>4634</v>
      </c>
      <c r="D4672" s="116">
        <v>194</v>
      </c>
      <c r="E4672" s="117">
        <v>7</v>
      </c>
      <c r="F4672" s="118">
        <v>13</v>
      </c>
      <c r="G4672" s="119" t="s">
        <v>487</v>
      </c>
      <c r="H4672" s="120">
        <v>7</v>
      </c>
      <c r="I4672" s="115">
        <v>12</v>
      </c>
      <c r="J4672" s="116" t="s">
        <v>487</v>
      </c>
      <c r="K4672" s="121">
        <v>2</v>
      </c>
      <c r="L4672" s="108"/>
      <c r="M4672" s="122">
        <v>13555</v>
      </c>
      <c r="N4672" s="123">
        <v>12924</v>
      </c>
      <c r="O4672" s="124">
        <v>13322</v>
      </c>
      <c r="P4672" s="123">
        <v>14202</v>
      </c>
      <c r="Q4672" s="124">
        <v>15083</v>
      </c>
      <c r="R4672" s="123">
        <v>15740</v>
      </c>
      <c r="S4672" s="124">
        <v>15764</v>
      </c>
      <c r="T4672" s="123">
        <v>15063</v>
      </c>
      <c r="U4672" s="124">
        <v>15299</v>
      </c>
      <c r="V4672" s="123">
        <v>17544</v>
      </c>
      <c r="W4672" s="124">
        <v>18605</v>
      </c>
      <c r="X4672" s="123">
        <v>19159</v>
      </c>
      <c r="Y4672" s="124">
        <v>19168</v>
      </c>
      <c r="Z4672" s="123">
        <v>17845</v>
      </c>
      <c r="AA4672" s="124">
        <v>19517</v>
      </c>
      <c r="AB4672" s="123">
        <v>20768</v>
      </c>
      <c r="AC4672" s="124">
        <v>21755</v>
      </c>
      <c r="AD4672" s="123">
        <v>21321</v>
      </c>
      <c r="AE4672" s="125">
        <v>19666</v>
      </c>
      <c r="AF4672" s="126">
        <v>19594</v>
      </c>
    </row>
    <row r="4673" spans="2:32">
      <c r="B4673" s="127">
        <v>4635</v>
      </c>
      <c r="C4673" s="128">
        <v>4635</v>
      </c>
      <c r="D4673" s="129">
        <v>194</v>
      </c>
      <c r="E4673" s="130">
        <v>7</v>
      </c>
      <c r="F4673" s="131">
        <v>13</v>
      </c>
      <c r="G4673" s="132" t="s">
        <v>487</v>
      </c>
      <c r="H4673" s="133">
        <v>7</v>
      </c>
      <c r="I4673" s="128">
        <v>12</v>
      </c>
      <c r="J4673" s="129" t="s">
        <v>487</v>
      </c>
      <c r="K4673" s="134">
        <v>3</v>
      </c>
      <c r="L4673" s="108"/>
      <c r="M4673" s="81">
        <v>13244</v>
      </c>
      <c r="N4673" s="135">
        <v>12628</v>
      </c>
      <c r="O4673" s="136">
        <v>13157</v>
      </c>
      <c r="P4673" s="135">
        <v>13929</v>
      </c>
      <c r="Q4673" s="136">
        <v>14796</v>
      </c>
      <c r="R4673" s="135">
        <v>15327</v>
      </c>
      <c r="S4673" s="136">
        <v>15349</v>
      </c>
      <c r="T4673" s="135">
        <v>14692</v>
      </c>
      <c r="U4673" s="136">
        <v>15056</v>
      </c>
      <c r="V4673" s="135">
        <v>17150</v>
      </c>
      <c r="W4673" s="136">
        <v>18085</v>
      </c>
      <c r="X4673" s="135">
        <v>18578</v>
      </c>
      <c r="Y4673" s="136">
        <v>18589</v>
      </c>
      <c r="Z4673" s="135">
        <v>17477</v>
      </c>
      <c r="AA4673" s="136">
        <v>19003</v>
      </c>
      <c r="AB4673" s="135">
        <v>20225</v>
      </c>
      <c r="AC4673" s="136">
        <v>21102</v>
      </c>
      <c r="AD4673" s="135">
        <v>20646</v>
      </c>
      <c r="AE4673" s="137">
        <v>19080</v>
      </c>
      <c r="AF4673" s="138">
        <v>19159</v>
      </c>
    </row>
    <row r="4674" spans="2:32">
      <c r="B4674" s="114">
        <v>4636</v>
      </c>
      <c r="C4674" s="115">
        <v>4636</v>
      </c>
      <c r="D4674" s="116">
        <v>194</v>
      </c>
      <c r="E4674" s="117">
        <v>7</v>
      </c>
      <c r="F4674" s="118">
        <v>13</v>
      </c>
      <c r="G4674" s="119" t="s">
        <v>487</v>
      </c>
      <c r="H4674" s="120">
        <v>7</v>
      </c>
      <c r="I4674" s="115">
        <v>12</v>
      </c>
      <c r="J4674" s="116" t="s">
        <v>487</v>
      </c>
      <c r="K4674" s="121">
        <v>4</v>
      </c>
      <c r="L4674" s="108"/>
      <c r="M4674" s="122">
        <v>13166</v>
      </c>
      <c r="N4674" s="123">
        <v>12449</v>
      </c>
      <c r="O4674" s="124">
        <v>13141</v>
      </c>
      <c r="P4674" s="123">
        <v>13869</v>
      </c>
      <c r="Q4674" s="124">
        <v>14654</v>
      </c>
      <c r="R4674" s="123">
        <v>15126</v>
      </c>
      <c r="S4674" s="124">
        <v>14978</v>
      </c>
      <c r="T4674" s="123">
        <v>14353</v>
      </c>
      <c r="U4674" s="124">
        <v>14867</v>
      </c>
      <c r="V4674" s="123">
        <v>16764</v>
      </c>
      <c r="W4674" s="124">
        <v>17630</v>
      </c>
      <c r="X4674" s="123">
        <v>18014</v>
      </c>
      <c r="Y4674" s="124">
        <v>17862</v>
      </c>
      <c r="Z4674" s="123">
        <v>17037</v>
      </c>
      <c r="AA4674" s="124">
        <v>18425</v>
      </c>
      <c r="AB4674" s="123">
        <v>19523</v>
      </c>
      <c r="AC4674" s="124">
        <v>20363</v>
      </c>
      <c r="AD4674" s="123">
        <v>19709</v>
      </c>
      <c r="AE4674" s="125">
        <v>18295</v>
      </c>
      <c r="AF4674" s="126">
        <v>18571</v>
      </c>
    </row>
    <row r="4675" spans="2:32">
      <c r="B4675" s="127">
        <v>4637</v>
      </c>
      <c r="C4675" s="128">
        <v>4637</v>
      </c>
      <c r="D4675" s="129">
        <v>194</v>
      </c>
      <c r="E4675" s="130">
        <v>7</v>
      </c>
      <c r="F4675" s="131">
        <v>13</v>
      </c>
      <c r="G4675" s="132" t="s">
        <v>487</v>
      </c>
      <c r="H4675" s="133">
        <v>7</v>
      </c>
      <c r="I4675" s="128">
        <v>12</v>
      </c>
      <c r="J4675" s="129" t="s">
        <v>487</v>
      </c>
      <c r="K4675" s="134">
        <v>5</v>
      </c>
      <c r="L4675" s="108"/>
      <c r="M4675" s="81">
        <v>13380</v>
      </c>
      <c r="N4675" s="135">
        <v>12292</v>
      </c>
      <c r="O4675" s="136">
        <v>13428</v>
      </c>
      <c r="P4675" s="135">
        <v>14081</v>
      </c>
      <c r="Q4675" s="136">
        <v>14960</v>
      </c>
      <c r="R4675" s="135">
        <v>15221</v>
      </c>
      <c r="S4675" s="136">
        <v>14711</v>
      </c>
      <c r="T4675" s="135">
        <v>14050</v>
      </c>
      <c r="U4675" s="136">
        <v>14934</v>
      </c>
      <c r="V4675" s="135">
        <v>16759</v>
      </c>
      <c r="W4675" s="136">
        <v>17486</v>
      </c>
      <c r="X4675" s="135">
        <v>17688</v>
      </c>
      <c r="Y4675" s="136">
        <v>17180</v>
      </c>
      <c r="Z4675" s="135">
        <v>16858</v>
      </c>
      <c r="AA4675" s="136">
        <v>18025</v>
      </c>
      <c r="AB4675" s="135">
        <v>19158</v>
      </c>
      <c r="AC4675" s="136">
        <v>19843</v>
      </c>
      <c r="AD4675" s="135">
        <v>18800</v>
      </c>
      <c r="AE4675" s="137">
        <v>17456</v>
      </c>
      <c r="AF4675" s="138">
        <v>18228</v>
      </c>
    </row>
    <row r="4676" spans="2:32">
      <c r="B4676" s="114">
        <v>4638</v>
      </c>
      <c r="C4676" s="115">
        <v>4638</v>
      </c>
      <c r="D4676" s="116">
        <v>194</v>
      </c>
      <c r="E4676" s="117">
        <v>7</v>
      </c>
      <c r="F4676" s="118">
        <v>13</v>
      </c>
      <c r="G4676" s="119" t="s">
        <v>487</v>
      </c>
      <c r="H4676" s="120">
        <v>7</v>
      </c>
      <c r="I4676" s="115">
        <v>12</v>
      </c>
      <c r="J4676" s="116" t="s">
        <v>487</v>
      </c>
      <c r="K4676" s="121">
        <v>6</v>
      </c>
      <c r="L4676" s="108"/>
      <c r="M4676" s="122">
        <v>14195</v>
      </c>
      <c r="N4676" s="123">
        <v>12173</v>
      </c>
      <c r="O4676" s="124">
        <v>14196</v>
      </c>
      <c r="P4676" s="123">
        <v>14841</v>
      </c>
      <c r="Q4676" s="124">
        <v>15720</v>
      </c>
      <c r="R4676" s="123">
        <v>15888</v>
      </c>
      <c r="S4676" s="124">
        <v>14597</v>
      </c>
      <c r="T4676" s="123">
        <v>13787</v>
      </c>
      <c r="U4676" s="124">
        <v>15459</v>
      </c>
      <c r="V4676" s="123">
        <v>17234</v>
      </c>
      <c r="W4676" s="124">
        <v>17741</v>
      </c>
      <c r="X4676" s="123">
        <v>17914</v>
      </c>
      <c r="Y4676" s="124">
        <v>16595</v>
      </c>
      <c r="Z4676" s="123">
        <v>17125</v>
      </c>
      <c r="AA4676" s="124">
        <v>18146</v>
      </c>
      <c r="AB4676" s="123">
        <v>19227</v>
      </c>
      <c r="AC4676" s="124">
        <v>19726</v>
      </c>
      <c r="AD4676" s="123">
        <v>17998</v>
      </c>
      <c r="AE4676" s="125">
        <v>16662</v>
      </c>
      <c r="AF4676" s="126">
        <v>18354</v>
      </c>
    </row>
    <row r="4677" spans="2:32">
      <c r="B4677" s="127">
        <v>4639</v>
      </c>
      <c r="C4677" s="128">
        <v>4639</v>
      </c>
      <c r="D4677" s="129">
        <v>194</v>
      </c>
      <c r="E4677" s="130">
        <v>7</v>
      </c>
      <c r="F4677" s="131">
        <v>13</v>
      </c>
      <c r="G4677" s="132" t="s">
        <v>487</v>
      </c>
      <c r="H4677" s="133">
        <v>7</v>
      </c>
      <c r="I4677" s="128">
        <v>12</v>
      </c>
      <c r="J4677" s="129" t="s">
        <v>487</v>
      </c>
      <c r="K4677" s="134">
        <v>7</v>
      </c>
      <c r="L4677" s="108"/>
      <c r="M4677" s="81">
        <v>15430</v>
      </c>
      <c r="N4677" s="135">
        <v>12417</v>
      </c>
      <c r="O4677" s="136">
        <v>15205</v>
      </c>
      <c r="P4677" s="135">
        <v>15888</v>
      </c>
      <c r="Q4677" s="136">
        <v>16806</v>
      </c>
      <c r="R4677" s="135">
        <v>16973</v>
      </c>
      <c r="S4677" s="136">
        <v>14818</v>
      </c>
      <c r="T4677" s="135">
        <v>13850</v>
      </c>
      <c r="U4677" s="136">
        <v>16319</v>
      </c>
      <c r="V4677" s="135">
        <v>18148</v>
      </c>
      <c r="W4677" s="136">
        <v>18568</v>
      </c>
      <c r="X4677" s="135">
        <v>18701</v>
      </c>
      <c r="Y4677" s="136">
        <v>16411</v>
      </c>
      <c r="Z4677" s="135">
        <v>17726</v>
      </c>
      <c r="AA4677" s="136">
        <v>18628</v>
      </c>
      <c r="AB4677" s="135">
        <v>19799</v>
      </c>
      <c r="AC4677" s="136">
        <v>20324</v>
      </c>
      <c r="AD4677" s="135">
        <v>17664</v>
      </c>
      <c r="AE4677" s="137">
        <v>16374</v>
      </c>
      <c r="AF4677" s="138">
        <v>18889</v>
      </c>
    </row>
    <row r="4678" spans="2:32">
      <c r="B4678" s="114">
        <v>4640</v>
      </c>
      <c r="C4678" s="115">
        <v>4640</v>
      </c>
      <c r="D4678" s="116">
        <v>194</v>
      </c>
      <c r="E4678" s="117">
        <v>7</v>
      </c>
      <c r="F4678" s="118">
        <v>13</v>
      </c>
      <c r="G4678" s="119" t="s">
        <v>487</v>
      </c>
      <c r="H4678" s="120">
        <v>7</v>
      </c>
      <c r="I4678" s="115">
        <v>12</v>
      </c>
      <c r="J4678" s="116" t="s">
        <v>487</v>
      </c>
      <c r="K4678" s="121">
        <v>8</v>
      </c>
      <c r="L4678" s="108"/>
      <c r="M4678" s="122">
        <v>16483</v>
      </c>
      <c r="N4678" s="123">
        <v>13081</v>
      </c>
      <c r="O4678" s="124">
        <v>15956</v>
      </c>
      <c r="P4678" s="123">
        <v>16428</v>
      </c>
      <c r="Q4678" s="124">
        <v>17473</v>
      </c>
      <c r="R4678" s="123">
        <v>18065</v>
      </c>
      <c r="S4678" s="124">
        <v>15419</v>
      </c>
      <c r="T4678" s="123">
        <v>14454</v>
      </c>
      <c r="U4678" s="124">
        <v>17084</v>
      </c>
      <c r="V4678" s="123">
        <v>18747</v>
      </c>
      <c r="W4678" s="124">
        <v>19353</v>
      </c>
      <c r="X4678" s="123">
        <v>19689</v>
      </c>
      <c r="Y4678" s="124">
        <v>16918</v>
      </c>
      <c r="Z4678" s="123">
        <v>18365</v>
      </c>
      <c r="AA4678" s="124">
        <v>18943</v>
      </c>
      <c r="AB4678" s="123">
        <v>20280</v>
      </c>
      <c r="AC4678" s="124">
        <v>21008</v>
      </c>
      <c r="AD4678" s="123">
        <v>18136</v>
      </c>
      <c r="AE4678" s="125">
        <v>16863</v>
      </c>
      <c r="AF4678" s="126">
        <v>19539</v>
      </c>
    </row>
    <row r="4679" spans="2:32">
      <c r="B4679" s="127">
        <v>4641</v>
      </c>
      <c r="C4679" s="128">
        <v>4641</v>
      </c>
      <c r="D4679" s="129">
        <v>194</v>
      </c>
      <c r="E4679" s="130">
        <v>7</v>
      </c>
      <c r="F4679" s="131">
        <v>13</v>
      </c>
      <c r="G4679" s="132" t="s">
        <v>487</v>
      </c>
      <c r="H4679" s="133">
        <v>7</v>
      </c>
      <c r="I4679" s="128">
        <v>12</v>
      </c>
      <c r="J4679" s="129" t="s">
        <v>487</v>
      </c>
      <c r="K4679" s="134">
        <v>9</v>
      </c>
      <c r="L4679" s="108"/>
      <c r="M4679" s="81">
        <v>17202</v>
      </c>
      <c r="N4679" s="135">
        <v>13728</v>
      </c>
      <c r="O4679" s="136">
        <v>16484</v>
      </c>
      <c r="P4679" s="135">
        <v>16736</v>
      </c>
      <c r="Q4679" s="136">
        <v>17963</v>
      </c>
      <c r="R4679" s="135">
        <v>18909</v>
      </c>
      <c r="S4679" s="136">
        <v>16179</v>
      </c>
      <c r="T4679" s="135">
        <v>15153</v>
      </c>
      <c r="U4679" s="136">
        <v>17589</v>
      </c>
      <c r="V4679" s="135">
        <v>19224</v>
      </c>
      <c r="W4679" s="136">
        <v>20055</v>
      </c>
      <c r="X4679" s="135">
        <v>20498</v>
      </c>
      <c r="Y4679" s="136">
        <v>17680</v>
      </c>
      <c r="Z4679" s="135">
        <v>18861</v>
      </c>
      <c r="AA4679" s="136">
        <v>19178</v>
      </c>
      <c r="AB4679" s="135">
        <v>20711</v>
      </c>
      <c r="AC4679" s="136">
        <v>21724</v>
      </c>
      <c r="AD4679" s="135">
        <v>18897</v>
      </c>
      <c r="AE4679" s="137">
        <v>17559</v>
      </c>
      <c r="AF4679" s="138">
        <v>20056</v>
      </c>
    </row>
    <row r="4680" spans="2:32">
      <c r="B4680" s="114">
        <v>4642</v>
      </c>
      <c r="C4680" s="115">
        <v>4642</v>
      </c>
      <c r="D4680" s="116">
        <v>194</v>
      </c>
      <c r="E4680" s="117">
        <v>7</v>
      </c>
      <c r="F4680" s="118">
        <v>13</v>
      </c>
      <c r="G4680" s="119" t="s">
        <v>487</v>
      </c>
      <c r="H4680" s="120">
        <v>7</v>
      </c>
      <c r="I4680" s="115">
        <v>12</v>
      </c>
      <c r="J4680" s="116" t="s">
        <v>487</v>
      </c>
      <c r="K4680" s="121">
        <v>10</v>
      </c>
      <c r="L4680" s="108"/>
      <c r="M4680" s="122">
        <v>17758</v>
      </c>
      <c r="N4680" s="123">
        <v>14171</v>
      </c>
      <c r="O4680" s="124">
        <v>16764</v>
      </c>
      <c r="P4680" s="123">
        <v>17101</v>
      </c>
      <c r="Q4680" s="124">
        <v>18414</v>
      </c>
      <c r="R4680" s="123">
        <v>19512</v>
      </c>
      <c r="S4680" s="124">
        <v>16648</v>
      </c>
      <c r="T4680" s="123">
        <v>15692</v>
      </c>
      <c r="U4680" s="124">
        <v>17974</v>
      </c>
      <c r="V4680" s="123">
        <v>19771</v>
      </c>
      <c r="W4680" s="124">
        <v>20657</v>
      </c>
      <c r="X4680" s="123">
        <v>21225</v>
      </c>
      <c r="Y4680" s="124">
        <v>18286</v>
      </c>
      <c r="Z4680" s="123">
        <v>19318</v>
      </c>
      <c r="AA4680" s="124">
        <v>19785</v>
      </c>
      <c r="AB4680" s="123">
        <v>21341</v>
      </c>
      <c r="AC4680" s="124">
        <v>22423</v>
      </c>
      <c r="AD4680" s="123">
        <v>19575</v>
      </c>
      <c r="AE4680" s="125">
        <v>18252</v>
      </c>
      <c r="AF4680" s="126">
        <v>20576</v>
      </c>
    </row>
    <row r="4681" spans="2:32">
      <c r="B4681" s="127">
        <v>4643</v>
      </c>
      <c r="C4681" s="128">
        <v>4643</v>
      </c>
      <c r="D4681" s="129">
        <v>194</v>
      </c>
      <c r="E4681" s="130">
        <v>7</v>
      </c>
      <c r="F4681" s="131">
        <v>13</v>
      </c>
      <c r="G4681" s="132" t="s">
        <v>487</v>
      </c>
      <c r="H4681" s="133">
        <v>7</v>
      </c>
      <c r="I4681" s="128">
        <v>12</v>
      </c>
      <c r="J4681" s="129" t="s">
        <v>487</v>
      </c>
      <c r="K4681" s="134">
        <v>11</v>
      </c>
      <c r="L4681" s="108"/>
      <c r="M4681" s="81">
        <v>18185</v>
      </c>
      <c r="N4681" s="135">
        <v>14441</v>
      </c>
      <c r="O4681" s="136">
        <v>17048</v>
      </c>
      <c r="P4681" s="135">
        <v>17407</v>
      </c>
      <c r="Q4681" s="136">
        <v>18808</v>
      </c>
      <c r="R4681" s="135">
        <v>20004</v>
      </c>
      <c r="S4681" s="136">
        <v>16944</v>
      </c>
      <c r="T4681" s="135">
        <v>16069</v>
      </c>
      <c r="U4681" s="136">
        <v>18368</v>
      </c>
      <c r="V4681" s="135">
        <v>20261</v>
      </c>
      <c r="W4681" s="136">
        <v>21218</v>
      </c>
      <c r="X4681" s="135">
        <v>21836</v>
      </c>
      <c r="Y4681" s="136">
        <v>18723</v>
      </c>
      <c r="Z4681" s="135">
        <v>19802</v>
      </c>
      <c r="AA4681" s="136">
        <v>20341</v>
      </c>
      <c r="AB4681" s="135">
        <v>21928</v>
      </c>
      <c r="AC4681" s="136">
        <v>23093</v>
      </c>
      <c r="AD4681" s="135">
        <v>20081</v>
      </c>
      <c r="AE4681" s="137">
        <v>18789</v>
      </c>
      <c r="AF4681" s="138">
        <v>21127</v>
      </c>
    </row>
    <row r="4682" spans="2:32">
      <c r="B4682" s="114">
        <v>4644</v>
      </c>
      <c r="C4682" s="115">
        <v>4644</v>
      </c>
      <c r="D4682" s="116">
        <v>194</v>
      </c>
      <c r="E4682" s="117">
        <v>7</v>
      </c>
      <c r="F4682" s="118">
        <v>13</v>
      </c>
      <c r="G4682" s="119" t="s">
        <v>487</v>
      </c>
      <c r="H4682" s="120">
        <v>7</v>
      </c>
      <c r="I4682" s="115">
        <v>12</v>
      </c>
      <c r="J4682" s="116" t="s">
        <v>487</v>
      </c>
      <c r="K4682" s="121">
        <v>12</v>
      </c>
      <c r="L4682" s="108"/>
      <c r="M4682" s="122">
        <v>18514</v>
      </c>
      <c r="N4682" s="123">
        <v>14725</v>
      </c>
      <c r="O4682" s="124">
        <v>17246</v>
      </c>
      <c r="P4682" s="123">
        <v>17747</v>
      </c>
      <c r="Q4682" s="124">
        <v>19289</v>
      </c>
      <c r="R4682" s="123">
        <v>20395</v>
      </c>
      <c r="S4682" s="124">
        <v>17199</v>
      </c>
      <c r="T4682" s="123">
        <v>16391</v>
      </c>
      <c r="U4682" s="124">
        <v>18607</v>
      </c>
      <c r="V4682" s="123">
        <v>20853</v>
      </c>
      <c r="W4682" s="124">
        <v>21676</v>
      </c>
      <c r="X4682" s="123">
        <v>22311</v>
      </c>
      <c r="Y4682" s="124">
        <v>19035</v>
      </c>
      <c r="Z4682" s="123">
        <v>20103</v>
      </c>
      <c r="AA4682" s="124">
        <v>20830</v>
      </c>
      <c r="AB4682" s="123">
        <v>22615</v>
      </c>
      <c r="AC4682" s="124">
        <v>23604</v>
      </c>
      <c r="AD4682" s="123">
        <v>20431</v>
      </c>
      <c r="AE4682" s="125">
        <v>19201</v>
      </c>
      <c r="AF4682" s="126">
        <v>21465</v>
      </c>
    </row>
    <row r="4683" spans="2:32">
      <c r="B4683" s="127">
        <v>4645</v>
      </c>
      <c r="C4683" s="128">
        <v>4645</v>
      </c>
      <c r="D4683" s="129">
        <v>194</v>
      </c>
      <c r="E4683" s="130">
        <v>7</v>
      </c>
      <c r="F4683" s="131">
        <v>13</v>
      </c>
      <c r="G4683" s="132" t="s">
        <v>487</v>
      </c>
      <c r="H4683" s="133">
        <v>7</v>
      </c>
      <c r="I4683" s="128">
        <v>12</v>
      </c>
      <c r="J4683" s="129" t="s">
        <v>487</v>
      </c>
      <c r="K4683" s="134">
        <v>13</v>
      </c>
      <c r="L4683" s="108"/>
      <c r="M4683" s="81">
        <v>18833</v>
      </c>
      <c r="N4683" s="135">
        <v>14907</v>
      </c>
      <c r="O4683" s="136">
        <v>17476</v>
      </c>
      <c r="P4683" s="135">
        <v>18067</v>
      </c>
      <c r="Q4683" s="136">
        <v>19655</v>
      </c>
      <c r="R4683" s="135">
        <v>20757</v>
      </c>
      <c r="S4683" s="136">
        <v>17329</v>
      </c>
      <c r="T4683" s="135">
        <v>16603</v>
      </c>
      <c r="U4683" s="136">
        <v>18859</v>
      </c>
      <c r="V4683" s="135">
        <v>21246</v>
      </c>
      <c r="W4683" s="136">
        <v>22026</v>
      </c>
      <c r="X4683" s="135">
        <v>22703</v>
      </c>
      <c r="Y4683" s="136">
        <v>19198</v>
      </c>
      <c r="Z4683" s="135">
        <v>20385</v>
      </c>
      <c r="AA4683" s="136">
        <v>21212</v>
      </c>
      <c r="AB4683" s="135">
        <v>23028</v>
      </c>
      <c r="AC4683" s="136">
        <v>23977</v>
      </c>
      <c r="AD4683" s="135">
        <v>20608</v>
      </c>
      <c r="AE4683" s="137">
        <v>19461</v>
      </c>
      <c r="AF4683" s="138">
        <v>21768</v>
      </c>
    </row>
    <row r="4684" spans="2:32">
      <c r="B4684" s="114">
        <v>4646</v>
      </c>
      <c r="C4684" s="115">
        <v>4646</v>
      </c>
      <c r="D4684" s="116">
        <v>194</v>
      </c>
      <c r="E4684" s="117">
        <v>7</v>
      </c>
      <c r="F4684" s="118">
        <v>13</v>
      </c>
      <c r="G4684" s="119" t="s">
        <v>487</v>
      </c>
      <c r="H4684" s="120">
        <v>7</v>
      </c>
      <c r="I4684" s="115">
        <v>12</v>
      </c>
      <c r="J4684" s="116" t="s">
        <v>487</v>
      </c>
      <c r="K4684" s="121">
        <v>14</v>
      </c>
      <c r="L4684" s="108"/>
      <c r="M4684" s="122">
        <v>19056</v>
      </c>
      <c r="N4684" s="123">
        <v>15131</v>
      </c>
      <c r="O4684" s="124">
        <v>17574</v>
      </c>
      <c r="P4684" s="123">
        <v>18269</v>
      </c>
      <c r="Q4684" s="124">
        <v>19939</v>
      </c>
      <c r="R4684" s="123">
        <v>20953</v>
      </c>
      <c r="S4684" s="124">
        <v>17392</v>
      </c>
      <c r="T4684" s="123">
        <v>16837</v>
      </c>
      <c r="U4684" s="124">
        <v>18960</v>
      </c>
      <c r="V4684" s="123">
        <v>21540</v>
      </c>
      <c r="W4684" s="124">
        <v>22193</v>
      </c>
      <c r="X4684" s="123">
        <v>22866</v>
      </c>
      <c r="Y4684" s="124">
        <v>19249</v>
      </c>
      <c r="Z4684" s="123">
        <v>20483</v>
      </c>
      <c r="AA4684" s="124">
        <v>21377</v>
      </c>
      <c r="AB4684" s="123">
        <v>23329</v>
      </c>
      <c r="AC4684" s="124">
        <v>24132</v>
      </c>
      <c r="AD4684" s="123">
        <v>20649</v>
      </c>
      <c r="AE4684" s="125">
        <v>19674</v>
      </c>
      <c r="AF4684" s="126">
        <v>21863</v>
      </c>
    </row>
    <row r="4685" spans="2:32">
      <c r="B4685" s="127">
        <v>4647</v>
      </c>
      <c r="C4685" s="128">
        <v>4647</v>
      </c>
      <c r="D4685" s="129">
        <v>194</v>
      </c>
      <c r="E4685" s="130">
        <v>7</v>
      </c>
      <c r="F4685" s="131">
        <v>13</v>
      </c>
      <c r="G4685" s="132" t="s">
        <v>487</v>
      </c>
      <c r="H4685" s="133">
        <v>7</v>
      </c>
      <c r="I4685" s="128">
        <v>12</v>
      </c>
      <c r="J4685" s="129" t="s">
        <v>487</v>
      </c>
      <c r="K4685" s="134">
        <v>15</v>
      </c>
      <c r="L4685" s="108"/>
      <c r="M4685" s="81">
        <v>19317</v>
      </c>
      <c r="N4685" s="135">
        <v>15485</v>
      </c>
      <c r="O4685" s="136">
        <v>17738</v>
      </c>
      <c r="P4685" s="135">
        <v>18534</v>
      </c>
      <c r="Q4685" s="136">
        <v>20252</v>
      </c>
      <c r="R4685" s="135">
        <v>21193</v>
      </c>
      <c r="S4685" s="136">
        <v>17556</v>
      </c>
      <c r="T4685" s="135">
        <v>17212</v>
      </c>
      <c r="U4685" s="136">
        <v>19138</v>
      </c>
      <c r="V4685" s="135">
        <v>21860</v>
      </c>
      <c r="W4685" s="136">
        <v>22429</v>
      </c>
      <c r="X4685" s="135">
        <v>23102</v>
      </c>
      <c r="Y4685" s="136">
        <v>19417</v>
      </c>
      <c r="Z4685" s="135">
        <v>20674</v>
      </c>
      <c r="AA4685" s="136">
        <v>21655</v>
      </c>
      <c r="AB4685" s="135">
        <v>23643</v>
      </c>
      <c r="AC4685" s="136">
        <v>24338</v>
      </c>
      <c r="AD4685" s="135">
        <v>20815</v>
      </c>
      <c r="AE4685" s="137">
        <v>20067</v>
      </c>
      <c r="AF4685" s="138">
        <v>22076</v>
      </c>
    </row>
    <row r="4686" spans="2:32">
      <c r="B4686" s="114">
        <v>4648</v>
      </c>
      <c r="C4686" s="115">
        <v>4648</v>
      </c>
      <c r="D4686" s="116">
        <v>194</v>
      </c>
      <c r="E4686" s="117">
        <v>7</v>
      </c>
      <c r="F4686" s="118">
        <v>13</v>
      </c>
      <c r="G4686" s="119" t="s">
        <v>487</v>
      </c>
      <c r="H4686" s="120">
        <v>7</v>
      </c>
      <c r="I4686" s="115">
        <v>12</v>
      </c>
      <c r="J4686" s="116" t="s">
        <v>487</v>
      </c>
      <c r="K4686" s="121">
        <v>16</v>
      </c>
      <c r="L4686" s="108"/>
      <c r="M4686" s="122">
        <v>19643</v>
      </c>
      <c r="N4686" s="123">
        <v>15991</v>
      </c>
      <c r="O4686" s="124">
        <v>18077</v>
      </c>
      <c r="P4686" s="123">
        <v>19090</v>
      </c>
      <c r="Q4686" s="124">
        <v>20650</v>
      </c>
      <c r="R4686" s="123">
        <v>21461</v>
      </c>
      <c r="S4686" s="124">
        <v>17913</v>
      </c>
      <c r="T4686" s="123">
        <v>17715</v>
      </c>
      <c r="U4686" s="124">
        <v>19448</v>
      </c>
      <c r="V4686" s="123">
        <v>22208</v>
      </c>
      <c r="W4686" s="124">
        <v>22663</v>
      </c>
      <c r="X4686" s="123">
        <v>23302</v>
      </c>
      <c r="Y4686" s="124">
        <v>19715</v>
      </c>
      <c r="Z4686" s="123">
        <v>20939</v>
      </c>
      <c r="AA4686" s="124">
        <v>22361</v>
      </c>
      <c r="AB4686" s="123">
        <v>23925</v>
      </c>
      <c r="AC4686" s="124">
        <v>24460</v>
      </c>
      <c r="AD4686" s="123">
        <v>21072</v>
      </c>
      <c r="AE4686" s="125">
        <v>20522</v>
      </c>
      <c r="AF4686" s="126">
        <v>22345</v>
      </c>
    </row>
    <row r="4687" spans="2:32">
      <c r="B4687" s="127">
        <v>4649</v>
      </c>
      <c r="C4687" s="128">
        <v>4649</v>
      </c>
      <c r="D4687" s="129">
        <v>194</v>
      </c>
      <c r="E4687" s="130">
        <v>7</v>
      </c>
      <c r="F4687" s="131">
        <v>13</v>
      </c>
      <c r="G4687" s="132" t="s">
        <v>487</v>
      </c>
      <c r="H4687" s="133">
        <v>7</v>
      </c>
      <c r="I4687" s="128">
        <v>12</v>
      </c>
      <c r="J4687" s="129" t="s">
        <v>487</v>
      </c>
      <c r="K4687" s="134">
        <v>17</v>
      </c>
      <c r="L4687" s="108"/>
      <c r="M4687" s="81">
        <v>19928</v>
      </c>
      <c r="N4687" s="135">
        <v>16590</v>
      </c>
      <c r="O4687" s="136">
        <v>18447</v>
      </c>
      <c r="P4687" s="135">
        <v>19566</v>
      </c>
      <c r="Q4687" s="136">
        <v>20934</v>
      </c>
      <c r="R4687" s="135">
        <v>21808</v>
      </c>
      <c r="S4687" s="136">
        <v>18300</v>
      </c>
      <c r="T4687" s="135">
        <v>18296</v>
      </c>
      <c r="U4687" s="136">
        <v>19866</v>
      </c>
      <c r="V4687" s="135">
        <v>22552</v>
      </c>
      <c r="W4687" s="136">
        <v>22967</v>
      </c>
      <c r="X4687" s="135">
        <v>23693</v>
      </c>
      <c r="Y4687" s="136">
        <v>20146</v>
      </c>
      <c r="Z4687" s="135">
        <v>21362</v>
      </c>
      <c r="AA4687" s="136">
        <v>22878</v>
      </c>
      <c r="AB4687" s="135">
        <v>24275</v>
      </c>
      <c r="AC4687" s="136">
        <v>24857</v>
      </c>
      <c r="AD4687" s="135">
        <v>21519</v>
      </c>
      <c r="AE4687" s="137">
        <v>21233</v>
      </c>
      <c r="AF4687" s="138">
        <v>22799</v>
      </c>
    </row>
    <row r="4688" spans="2:32">
      <c r="B4688" s="114">
        <v>4650</v>
      </c>
      <c r="C4688" s="115">
        <v>4650</v>
      </c>
      <c r="D4688" s="116">
        <v>194</v>
      </c>
      <c r="E4688" s="117">
        <v>7</v>
      </c>
      <c r="F4688" s="118">
        <v>13</v>
      </c>
      <c r="G4688" s="119" t="s">
        <v>487</v>
      </c>
      <c r="H4688" s="120">
        <v>7</v>
      </c>
      <c r="I4688" s="115">
        <v>12</v>
      </c>
      <c r="J4688" s="116" t="s">
        <v>487</v>
      </c>
      <c r="K4688" s="121">
        <v>18</v>
      </c>
      <c r="L4688" s="108"/>
      <c r="M4688" s="122">
        <v>19702</v>
      </c>
      <c r="N4688" s="123">
        <v>16830</v>
      </c>
      <c r="O4688" s="124">
        <v>18392</v>
      </c>
      <c r="P4688" s="123">
        <v>19438</v>
      </c>
      <c r="Q4688" s="124">
        <v>20948</v>
      </c>
      <c r="R4688" s="123">
        <v>21864</v>
      </c>
      <c r="S4688" s="124">
        <v>18631</v>
      </c>
      <c r="T4688" s="123">
        <v>18770</v>
      </c>
      <c r="U4688" s="124">
        <v>20042</v>
      </c>
      <c r="V4688" s="123">
        <v>22616</v>
      </c>
      <c r="W4688" s="124">
        <v>23430</v>
      </c>
      <c r="X4688" s="123">
        <v>24032</v>
      </c>
      <c r="Y4688" s="124">
        <v>20843</v>
      </c>
      <c r="Z4688" s="123">
        <v>21727</v>
      </c>
      <c r="AA4688" s="124">
        <v>23004</v>
      </c>
      <c r="AB4688" s="123">
        <v>24541</v>
      </c>
      <c r="AC4688" s="124">
        <v>25439</v>
      </c>
      <c r="AD4688" s="123">
        <v>22339</v>
      </c>
      <c r="AE4688" s="125">
        <v>21920</v>
      </c>
      <c r="AF4688" s="126">
        <v>23206</v>
      </c>
    </row>
    <row r="4689" spans="2:32">
      <c r="B4689" s="127">
        <v>4651</v>
      </c>
      <c r="C4689" s="128">
        <v>4651</v>
      </c>
      <c r="D4689" s="129">
        <v>194</v>
      </c>
      <c r="E4689" s="130">
        <v>7</v>
      </c>
      <c r="F4689" s="131">
        <v>13</v>
      </c>
      <c r="G4689" s="132" t="s">
        <v>487</v>
      </c>
      <c r="H4689" s="133">
        <v>7</v>
      </c>
      <c r="I4689" s="128">
        <v>12</v>
      </c>
      <c r="J4689" s="129" t="s">
        <v>487</v>
      </c>
      <c r="K4689" s="134">
        <v>19</v>
      </c>
      <c r="L4689" s="108"/>
      <c r="M4689" s="81">
        <v>19709</v>
      </c>
      <c r="N4689" s="135">
        <v>16819</v>
      </c>
      <c r="O4689" s="136">
        <v>18578</v>
      </c>
      <c r="P4689" s="135">
        <v>19749</v>
      </c>
      <c r="Q4689" s="136">
        <v>21307</v>
      </c>
      <c r="R4689" s="135">
        <v>21955</v>
      </c>
      <c r="S4689" s="136">
        <v>18951</v>
      </c>
      <c r="T4689" s="135">
        <v>18927</v>
      </c>
      <c r="U4689" s="136">
        <v>20308</v>
      </c>
      <c r="V4689" s="135">
        <v>23158</v>
      </c>
      <c r="W4689" s="136">
        <v>23719</v>
      </c>
      <c r="X4689" s="135">
        <v>24412</v>
      </c>
      <c r="Y4689" s="136">
        <v>21483</v>
      </c>
      <c r="Z4689" s="135">
        <v>22296</v>
      </c>
      <c r="AA4689" s="136">
        <v>23753</v>
      </c>
      <c r="AB4689" s="135">
        <v>25411</v>
      </c>
      <c r="AC4689" s="136">
        <v>26000</v>
      </c>
      <c r="AD4689" s="135">
        <v>23135</v>
      </c>
      <c r="AE4689" s="137">
        <v>22459</v>
      </c>
      <c r="AF4689" s="138">
        <v>23856</v>
      </c>
    </row>
    <row r="4690" spans="2:32">
      <c r="B4690" s="114">
        <v>4652</v>
      </c>
      <c r="C4690" s="115">
        <v>4652</v>
      </c>
      <c r="D4690" s="116">
        <v>194</v>
      </c>
      <c r="E4690" s="117">
        <v>7</v>
      </c>
      <c r="F4690" s="118">
        <v>13</v>
      </c>
      <c r="G4690" s="119" t="s">
        <v>487</v>
      </c>
      <c r="H4690" s="120">
        <v>7</v>
      </c>
      <c r="I4690" s="115">
        <v>12</v>
      </c>
      <c r="J4690" s="116" t="s">
        <v>487</v>
      </c>
      <c r="K4690" s="121">
        <v>20</v>
      </c>
      <c r="L4690" s="108"/>
      <c r="M4690" s="122">
        <v>19382</v>
      </c>
      <c r="N4690" s="123">
        <v>16684</v>
      </c>
      <c r="O4690" s="124">
        <v>18565</v>
      </c>
      <c r="P4690" s="123">
        <v>19875</v>
      </c>
      <c r="Q4690" s="124">
        <v>21369</v>
      </c>
      <c r="R4690" s="123">
        <v>21674</v>
      </c>
      <c r="S4690" s="124">
        <v>18747</v>
      </c>
      <c r="T4690" s="123">
        <v>18880</v>
      </c>
      <c r="U4690" s="124">
        <v>20480</v>
      </c>
      <c r="V4690" s="123">
        <v>23398</v>
      </c>
      <c r="W4690" s="124">
        <v>24000</v>
      </c>
      <c r="X4690" s="123">
        <v>24562</v>
      </c>
      <c r="Y4690" s="124">
        <v>21630</v>
      </c>
      <c r="Z4690" s="123">
        <v>22728</v>
      </c>
      <c r="AA4690" s="124">
        <v>24406</v>
      </c>
      <c r="AB4690" s="123">
        <v>25993</v>
      </c>
      <c r="AC4690" s="124">
        <v>26630</v>
      </c>
      <c r="AD4690" s="123">
        <v>23438</v>
      </c>
      <c r="AE4690" s="125">
        <v>22810</v>
      </c>
      <c r="AF4690" s="126">
        <v>24345</v>
      </c>
    </row>
    <row r="4691" spans="2:32">
      <c r="B4691" s="127">
        <v>4653</v>
      </c>
      <c r="C4691" s="128">
        <v>4653</v>
      </c>
      <c r="D4691" s="129">
        <v>194</v>
      </c>
      <c r="E4691" s="130">
        <v>7</v>
      </c>
      <c r="F4691" s="131">
        <v>13</v>
      </c>
      <c r="G4691" s="132" t="s">
        <v>487</v>
      </c>
      <c r="H4691" s="133">
        <v>7</v>
      </c>
      <c r="I4691" s="128">
        <v>12</v>
      </c>
      <c r="J4691" s="129" t="s">
        <v>487</v>
      </c>
      <c r="K4691" s="134">
        <v>21</v>
      </c>
      <c r="L4691" s="108"/>
      <c r="M4691" s="81">
        <v>18759</v>
      </c>
      <c r="N4691" s="135">
        <v>16126</v>
      </c>
      <c r="O4691" s="136">
        <v>18240</v>
      </c>
      <c r="P4691" s="135">
        <v>19383</v>
      </c>
      <c r="Q4691" s="136">
        <v>20809</v>
      </c>
      <c r="R4691" s="135">
        <v>21198</v>
      </c>
      <c r="S4691" s="136">
        <v>18403</v>
      </c>
      <c r="T4691" s="135">
        <v>18462</v>
      </c>
      <c r="U4691" s="136">
        <v>20363</v>
      </c>
      <c r="V4691" s="135">
        <v>23164</v>
      </c>
      <c r="W4691" s="136">
        <v>23825</v>
      </c>
      <c r="X4691" s="135">
        <v>24568</v>
      </c>
      <c r="Y4691" s="136">
        <v>21768</v>
      </c>
      <c r="Z4691" s="135">
        <v>22899</v>
      </c>
      <c r="AA4691" s="136">
        <v>24586</v>
      </c>
      <c r="AB4691" s="135">
        <v>26217</v>
      </c>
      <c r="AC4691" s="136">
        <v>26867</v>
      </c>
      <c r="AD4691" s="135">
        <v>23842</v>
      </c>
      <c r="AE4691" s="137">
        <v>22889</v>
      </c>
      <c r="AF4691" s="138">
        <v>24651</v>
      </c>
    </row>
    <row r="4692" spans="2:32">
      <c r="B4692" s="114">
        <v>4654</v>
      </c>
      <c r="C4692" s="115">
        <v>4654</v>
      </c>
      <c r="D4692" s="116">
        <v>194</v>
      </c>
      <c r="E4692" s="117">
        <v>7</v>
      </c>
      <c r="F4692" s="118">
        <v>13</v>
      </c>
      <c r="G4692" s="119" t="s">
        <v>487</v>
      </c>
      <c r="H4692" s="120">
        <v>7</v>
      </c>
      <c r="I4692" s="115">
        <v>12</v>
      </c>
      <c r="J4692" s="116" t="s">
        <v>487</v>
      </c>
      <c r="K4692" s="121">
        <v>22</v>
      </c>
      <c r="L4692" s="108"/>
      <c r="M4692" s="122">
        <v>17865</v>
      </c>
      <c r="N4692" s="123">
        <v>15605</v>
      </c>
      <c r="O4692" s="124">
        <v>17369</v>
      </c>
      <c r="P4692" s="123">
        <v>18481</v>
      </c>
      <c r="Q4692" s="124">
        <v>19933</v>
      </c>
      <c r="R4692" s="123">
        <v>20378</v>
      </c>
      <c r="S4692" s="124">
        <v>18022</v>
      </c>
      <c r="T4692" s="123">
        <v>18039</v>
      </c>
      <c r="U4692" s="124">
        <v>19621</v>
      </c>
      <c r="V4692" s="123">
        <v>22488</v>
      </c>
      <c r="W4692" s="124">
        <v>23130</v>
      </c>
      <c r="X4692" s="123">
        <v>24007</v>
      </c>
      <c r="Y4692" s="124">
        <v>21646</v>
      </c>
      <c r="Z4692" s="123">
        <v>22327</v>
      </c>
      <c r="AA4692" s="124">
        <v>24085</v>
      </c>
      <c r="AB4692" s="123">
        <v>25826</v>
      </c>
      <c r="AC4692" s="124">
        <v>26415</v>
      </c>
      <c r="AD4692" s="123">
        <v>23853</v>
      </c>
      <c r="AE4692" s="125">
        <v>22779</v>
      </c>
      <c r="AF4692" s="126">
        <v>24180</v>
      </c>
    </row>
    <row r="4693" spans="2:32">
      <c r="B4693" s="127">
        <v>4655</v>
      </c>
      <c r="C4693" s="128">
        <v>4655</v>
      </c>
      <c r="D4693" s="129">
        <v>194</v>
      </c>
      <c r="E4693" s="130">
        <v>7</v>
      </c>
      <c r="F4693" s="131">
        <v>13</v>
      </c>
      <c r="G4693" s="132" t="s">
        <v>487</v>
      </c>
      <c r="H4693" s="133">
        <v>7</v>
      </c>
      <c r="I4693" s="128">
        <v>12</v>
      </c>
      <c r="J4693" s="129" t="s">
        <v>487</v>
      </c>
      <c r="K4693" s="134">
        <v>23</v>
      </c>
      <c r="L4693" s="108"/>
      <c r="M4693" s="81">
        <v>16525</v>
      </c>
      <c r="N4693" s="135">
        <v>14718</v>
      </c>
      <c r="O4693" s="136">
        <v>16116</v>
      </c>
      <c r="P4693" s="135">
        <v>17145</v>
      </c>
      <c r="Q4693" s="136">
        <v>18461</v>
      </c>
      <c r="R4693" s="135">
        <v>18995</v>
      </c>
      <c r="S4693" s="136">
        <v>17183</v>
      </c>
      <c r="T4693" s="135">
        <v>17138</v>
      </c>
      <c r="U4693" s="136">
        <v>18365</v>
      </c>
      <c r="V4693" s="135">
        <v>21100</v>
      </c>
      <c r="W4693" s="136">
        <v>21784</v>
      </c>
      <c r="X4693" s="135">
        <v>22668</v>
      </c>
      <c r="Y4693" s="136">
        <v>20867</v>
      </c>
      <c r="Z4693" s="135">
        <v>21085</v>
      </c>
      <c r="AA4693" s="136">
        <v>22850</v>
      </c>
      <c r="AB4693" s="135">
        <v>24500</v>
      </c>
      <c r="AC4693" s="136">
        <v>25145</v>
      </c>
      <c r="AD4693" s="135">
        <v>23115</v>
      </c>
      <c r="AE4693" s="137">
        <v>21980</v>
      </c>
      <c r="AF4693" s="138">
        <v>22975</v>
      </c>
    </row>
    <row r="4694" spans="2:32">
      <c r="B4694" s="114">
        <v>4656</v>
      </c>
      <c r="C4694" s="115">
        <v>4656</v>
      </c>
      <c r="D4694" s="116">
        <v>194</v>
      </c>
      <c r="E4694" s="117">
        <v>7</v>
      </c>
      <c r="F4694" s="118">
        <v>13</v>
      </c>
      <c r="G4694" s="119" t="s">
        <v>487</v>
      </c>
      <c r="H4694" s="120">
        <v>7</v>
      </c>
      <c r="I4694" s="115">
        <v>12</v>
      </c>
      <c r="J4694" s="116" t="s">
        <v>487</v>
      </c>
      <c r="K4694" s="121">
        <v>24</v>
      </c>
      <c r="L4694" s="108"/>
      <c r="M4694" s="122">
        <v>15262</v>
      </c>
      <c r="N4694" s="123">
        <v>13831</v>
      </c>
      <c r="O4694" s="124">
        <v>15008</v>
      </c>
      <c r="P4694" s="123">
        <v>15976</v>
      </c>
      <c r="Q4694" s="124">
        <v>17181</v>
      </c>
      <c r="R4694" s="123">
        <v>17585</v>
      </c>
      <c r="S4694" s="124">
        <v>16158</v>
      </c>
      <c r="T4694" s="123">
        <v>16148</v>
      </c>
      <c r="U4694" s="124">
        <v>17211</v>
      </c>
      <c r="V4694" s="123">
        <v>19790</v>
      </c>
      <c r="W4694" s="124">
        <v>20404</v>
      </c>
      <c r="X4694" s="123">
        <v>21259</v>
      </c>
      <c r="Y4694" s="124">
        <v>19822</v>
      </c>
      <c r="Z4694" s="123">
        <v>19919</v>
      </c>
      <c r="AA4694" s="124">
        <v>21677</v>
      </c>
      <c r="AB4694" s="123">
        <v>23230</v>
      </c>
      <c r="AC4694" s="124">
        <v>23772</v>
      </c>
      <c r="AD4694" s="123">
        <v>22064</v>
      </c>
      <c r="AE4694" s="125">
        <v>20972</v>
      </c>
      <c r="AF4694" s="126">
        <v>21781</v>
      </c>
    </row>
    <row r="4695" spans="2:32">
      <c r="B4695" s="127">
        <v>4657</v>
      </c>
      <c r="C4695" s="128">
        <v>4657</v>
      </c>
      <c r="D4695" s="129">
        <v>195</v>
      </c>
      <c r="E4695" s="130">
        <v>7</v>
      </c>
      <c r="F4695" s="131">
        <v>14</v>
      </c>
      <c r="G4695" s="132" t="s">
        <v>487</v>
      </c>
      <c r="H4695" s="133">
        <v>7</v>
      </c>
      <c r="I4695" s="128">
        <v>13</v>
      </c>
      <c r="J4695" s="129" t="s">
        <v>487</v>
      </c>
      <c r="K4695" s="134">
        <v>1</v>
      </c>
      <c r="L4695" s="108"/>
      <c r="M4695" s="81">
        <v>13723</v>
      </c>
      <c r="N4695" s="135">
        <v>13115</v>
      </c>
      <c r="O4695" s="136">
        <v>14309</v>
      </c>
      <c r="P4695" s="135">
        <v>15296</v>
      </c>
      <c r="Q4695" s="136">
        <v>15973</v>
      </c>
      <c r="R4695" s="135">
        <v>15837</v>
      </c>
      <c r="S4695" s="136">
        <v>15102</v>
      </c>
      <c r="T4695" s="135">
        <v>15303</v>
      </c>
      <c r="U4695" s="136">
        <v>16678</v>
      </c>
      <c r="V4695" s="135">
        <v>18600</v>
      </c>
      <c r="W4695" s="136">
        <v>18839</v>
      </c>
      <c r="X4695" s="135">
        <v>19293</v>
      </c>
      <c r="Y4695" s="136">
        <v>18167</v>
      </c>
      <c r="Z4695" s="135">
        <v>19633</v>
      </c>
      <c r="AA4695" s="136">
        <v>21013</v>
      </c>
      <c r="AB4695" s="135">
        <v>22107</v>
      </c>
      <c r="AC4695" s="136">
        <v>22235</v>
      </c>
      <c r="AD4695" s="135">
        <v>20103</v>
      </c>
      <c r="AE4695" s="137">
        <v>19978</v>
      </c>
      <c r="AF4695" s="138">
        <v>21632</v>
      </c>
    </row>
    <row r="4696" spans="2:32">
      <c r="B4696" s="114">
        <v>4658</v>
      </c>
      <c r="C4696" s="115">
        <v>4658</v>
      </c>
      <c r="D4696" s="116">
        <v>195</v>
      </c>
      <c r="E4696" s="117">
        <v>7</v>
      </c>
      <c r="F4696" s="118">
        <v>14</v>
      </c>
      <c r="G4696" s="119" t="s">
        <v>487</v>
      </c>
      <c r="H4696" s="120">
        <v>7</v>
      </c>
      <c r="I4696" s="115">
        <v>13</v>
      </c>
      <c r="J4696" s="116" t="s">
        <v>487</v>
      </c>
      <c r="K4696" s="121">
        <v>2</v>
      </c>
      <c r="L4696" s="108"/>
      <c r="M4696" s="122">
        <v>13212</v>
      </c>
      <c r="N4696" s="123">
        <v>12780</v>
      </c>
      <c r="O4696" s="124">
        <v>13896</v>
      </c>
      <c r="P4696" s="123">
        <v>14799</v>
      </c>
      <c r="Q4696" s="124">
        <v>15422</v>
      </c>
      <c r="R4696" s="123">
        <v>15241</v>
      </c>
      <c r="S4696" s="124">
        <v>14607</v>
      </c>
      <c r="T4696" s="123">
        <v>14870</v>
      </c>
      <c r="U4696" s="124">
        <v>16146</v>
      </c>
      <c r="V4696" s="123">
        <v>17953</v>
      </c>
      <c r="W4696" s="124">
        <v>18123</v>
      </c>
      <c r="X4696" s="123">
        <v>18541</v>
      </c>
      <c r="Y4696" s="124">
        <v>17545</v>
      </c>
      <c r="Z4696" s="123">
        <v>18984</v>
      </c>
      <c r="AA4696" s="124">
        <v>20293</v>
      </c>
      <c r="AB4696" s="123">
        <v>21336</v>
      </c>
      <c r="AC4696" s="124">
        <v>21397</v>
      </c>
      <c r="AD4696" s="123">
        <v>19407</v>
      </c>
      <c r="AE4696" s="125">
        <v>19360</v>
      </c>
      <c r="AF4696" s="126">
        <v>20910</v>
      </c>
    </row>
    <row r="4697" spans="2:32">
      <c r="B4697" s="127">
        <v>4659</v>
      </c>
      <c r="C4697" s="128">
        <v>4659</v>
      </c>
      <c r="D4697" s="129">
        <v>195</v>
      </c>
      <c r="E4697" s="130">
        <v>7</v>
      </c>
      <c r="F4697" s="131">
        <v>14</v>
      </c>
      <c r="G4697" s="132" t="s">
        <v>487</v>
      </c>
      <c r="H4697" s="133">
        <v>7</v>
      </c>
      <c r="I4697" s="128">
        <v>13</v>
      </c>
      <c r="J4697" s="129" t="s">
        <v>487</v>
      </c>
      <c r="K4697" s="134">
        <v>3</v>
      </c>
      <c r="L4697" s="108"/>
      <c r="M4697" s="81">
        <v>12884</v>
      </c>
      <c r="N4697" s="135">
        <v>12644</v>
      </c>
      <c r="O4697" s="136">
        <v>13650</v>
      </c>
      <c r="P4697" s="135">
        <v>14533</v>
      </c>
      <c r="Q4697" s="136">
        <v>15059</v>
      </c>
      <c r="R4697" s="135">
        <v>14857</v>
      </c>
      <c r="S4697" s="136">
        <v>14269</v>
      </c>
      <c r="T4697" s="135">
        <v>14655</v>
      </c>
      <c r="U4697" s="136">
        <v>15802</v>
      </c>
      <c r="V4697" s="135">
        <v>17476</v>
      </c>
      <c r="W4697" s="136">
        <v>17598</v>
      </c>
      <c r="X4697" s="135">
        <v>17999</v>
      </c>
      <c r="Y4697" s="136">
        <v>17061</v>
      </c>
      <c r="Z4697" s="135">
        <v>18503</v>
      </c>
      <c r="AA4697" s="136">
        <v>19782</v>
      </c>
      <c r="AB4697" s="135">
        <v>20702</v>
      </c>
      <c r="AC4697" s="136">
        <v>20726</v>
      </c>
      <c r="AD4697" s="135">
        <v>18842</v>
      </c>
      <c r="AE4697" s="137">
        <v>18944</v>
      </c>
      <c r="AF4697" s="138">
        <v>20355</v>
      </c>
    </row>
    <row r="4698" spans="2:32">
      <c r="B4698" s="114">
        <v>4660</v>
      </c>
      <c r="C4698" s="115">
        <v>4660</v>
      </c>
      <c r="D4698" s="116">
        <v>195</v>
      </c>
      <c r="E4698" s="117">
        <v>7</v>
      </c>
      <c r="F4698" s="118">
        <v>14</v>
      </c>
      <c r="G4698" s="119" t="s">
        <v>487</v>
      </c>
      <c r="H4698" s="120">
        <v>7</v>
      </c>
      <c r="I4698" s="115">
        <v>13</v>
      </c>
      <c r="J4698" s="116" t="s">
        <v>487</v>
      </c>
      <c r="K4698" s="121">
        <v>4</v>
      </c>
      <c r="L4698" s="108"/>
      <c r="M4698" s="122">
        <v>12683</v>
      </c>
      <c r="N4698" s="123">
        <v>12660</v>
      </c>
      <c r="O4698" s="124">
        <v>13624</v>
      </c>
      <c r="P4698" s="123">
        <v>14421</v>
      </c>
      <c r="Q4698" s="124">
        <v>14903</v>
      </c>
      <c r="R4698" s="123">
        <v>14542</v>
      </c>
      <c r="S4698" s="124">
        <v>13987</v>
      </c>
      <c r="T4698" s="123">
        <v>14518</v>
      </c>
      <c r="U4698" s="124">
        <v>15557</v>
      </c>
      <c r="V4698" s="123">
        <v>17100</v>
      </c>
      <c r="W4698" s="124">
        <v>17069</v>
      </c>
      <c r="X4698" s="123">
        <v>17341</v>
      </c>
      <c r="Y4698" s="124">
        <v>16470</v>
      </c>
      <c r="Z4698" s="123">
        <v>17982</v>
      </c>
      <c r="AA4698" s="124">
        <v>19132</v>
      </c>
      <c r="AB4698" s="123">
        <v>19996</v>
      </c>
      <c r="AC4698" s="124">
        <v>19867</v>
      </c>
      <c r="AD4698" s="123">
        <v>18089</v>
      </c>
      <c r="AE4698" s="125">
        <v>18381</v>
      </c>
      <c r="AF4698" s="126">
        <v>19665</v>
      </c>
    </row>
    <row r="4699" spans="2:32">
      <c r="B4699" s="127">
        <v>4661</v>
      </c>
      <c r="C4699" s="128">
        <v>4661</v>
      </c>
      <c r="D4699" s="129">
        <v>195</v>
      </c>
      <c r="E4699" s="130">
        <v>7</v>
      </c>
      <c r="F4699" s="131">
        <v>14</v>
      </c>
      <c r="G4699" s="132" t="s">
        <v>487</v>
      </c>
      <c r="H4699" s="133">
        <v>7</v>
      </c>
      <c r="I4699" s="128">
        <v>13</v>
      </c>
      <c r="J4699" s="129" t="s">
        <v>487</v>
      </c>
      <c r="K4699" s="134">
        <v>5</v>
      </c>
      <c r="L4699" s="108"/>
      <c r="M4699" s="81">
        <v>12596</v>
      </c>
      <c r="N4699" s="135">
        <v>12945</v>
      </c>
      <c r="O4699" s="136">
        <v>13836</v>
      </c>
      <c r="P4699" s="135">
        <v>14740</v>
      </c>
      <c r="Q4699" s="136">
        <v>15058</v>
      </c>
      <c r="R4699" s="135">
        <v>14305</v>
      </c>
      <c r="S4699" s="136">
        <v>13717</v>
      </c>
      <c r="T4699" s="135">
        <v>14623</v>
      </c>
      <c r="U4699" s="136">
        <v>15515</v>
      </c>
      <c r="V4699" s="135">
        <v>17016</v>
      </c>
      <c r="W4699" s="136">
        <v>16804</v>
      </c>
      <c r="X4699" s="135">
        <v>16714</v>
      </c>
      <c r="Y4699" s="136">
        <v>15825</v>
      </c>
      <c r="Z4699" s="135">
        <v>17612</v>
      </c>
      <c r="AA4699" s="136">
        <v>18793</v>
      </c>
      <c r="AB4699" s="135">
        <v>19496</v>
      </c>
      <c r="AC4699" s="136">
        <v>19274</v>
      </c>
      <c r="AD4699" s="135">
        <v>17253</v>
      </c>
      <c r="AE4699" s="137">
        <v>18030</v>
      </c>
      <c r="AF4699" s="138">
        <v>19102</v>
      </c>
    </row>
    <row r="4700" spans="2:32">
      <c r="B4700" s="114">
        <v>4662</v>
      </c>
      <c r="C4700" s="115">
        <v>4662</v>
      </c>
      <c r="D4700" s="116">
        <v>195</v>
      </c>
      <c r="E4700" s="117">
        <v>7</v>
      </c>
      <c r="F4700" s="118">
        <v>14</v>
      </c>
      <c r="G4700" s="119" t="s">
        <v>487</v>
      </c>
      <c r="H4700" s="120">
        <v>7</v>
      </c>
      <c r="I4700" s="115">
        <v>13</v>
      </c>
      <c r="J4700" s="116" t="s">
        <v>487</v>
      </c>
      <c r="K4700" s="121">
        <v>6</v>
      </c>
      <c r="L4700" s="108"/>
      <c r="M4700" s="122">
        <v>12626</v>
      </c>
      <c r="N4700" s="123">
        <v>13716</v>
      </c>
      <c r="O4700" s="124">
        <v>14592</v>
      </c>
      <c r="P4700" s="123">
        <v>15514</v>
      </c>
      <c r="Q4700" s="124">
        <v>15644</v>
      </c>
      <c r="R4700" s="123">
        <v>14216</v>
      </c>
      <c r="S4700" s="124">
        <v>13495</v>
      </c>
      <c r="T4700" s="123">
        <v>15200</v>
      </c>
      <c r="U4700" s="124">
        <v>15996</v>
      </c>
      <c r="V4700" s="123">
        <v>17343</v>
      </c>
      <c r="W4700" s="124">
        <v>16974</v>
      </c>
      <c r="X4700" s="123">
        <v>16190</v>
      </c>
      <c r="Y4700" s="124">
        <v>15216</v>
      </c>
      <c r="Z4700" s="123">
        <v>17765</v>
      </c>
      <c r="AA4700" s="124">
        <v>18890</v>
      </c>
      <c r="AB4700" s="123">
        <v>19400</v>
      </c>
      <c r="AC4700" s="124">
        <v>19119</v>
      </c>
      <c r="AD4700" s="123">
        <v>16457</v>
      </c>
      <c r="AE4700" s="125">
        <v>18144</v>
      </c>
      <c r="AF4700" s="126">
        <v>19077</v>
      </c>
    </row>
    <row r="4701" spans="2:32">
      <c r="B4701" s="127">
        <v>4663</v>
      </c>
      <c r="C4701" s="128">
        <v>4663</v>
      </c>
      <c r="D4701" s="129">
        <v>195</v>
      </c>
      <c r="E4701" s="130">
        <v>7</v>
      </c>
      <c r="F4701" s="131">
        <v>14</v>
      </c>
      <c r="G4701" s="132" t="s">
        <v>487</v>
      </c>
      <c r="H4701" s="133">
        <v>7</v>
      </c>
      <c r="I4701" s="128">
        <v>13</v>
      </c>
      <c r="J4701" s="129" t="s">
        <v>487</v>
      </c>
      <c r="K4701" s="134">
        <v>7</v>
      </c>
      <c r="L4701" s="108"/>
      <c r="M4701" s="81">
        <v>12861</v>
      </c>
      <c r="N4701" s="135">
        <v>14666</v>
      </c>
      <c r="O4701" s="136">
        <v>15589</v>
      </c>
      <c r="P4701" s="135">
        <v>16544</v>
      </c>
      <c r="Q4701" s="136">
        <v>16711</v>
      </c>
      <c r="R4701" s="135">
        <v>14377</v>
      </c>
      <c r="S4701" s="136">
        <v>13516</v>
      </c>
      <c r="T4701" s="135">
        <v>16035</v>
      </c>
      <c r="U4701" s="136">
        <v>16698</v>
      </c>
      <c r="V4701" s="135">
        <v>18154</v>
      </c>
      <c r="W4701" s="136">
        <v>17555</v>
      </c>
      <c r="X4701" s="135">
        <v>15987</v>
      </c>
      <c r="Y4701" s="136">
        <v>14967</v>
      </c>
      <c r="Z4701" s="135">
        <v>18197</v>
      </c>
      <c r="AA4701" s="136">
        <v>19416</v>
      </c>
      <c r="AB4701" s="135">
        <v>19936</v>
      </c>
      <c r="AC4701" s="136">
        <v>19393</v>
      </c>
      <c r="AD4701" s="135">
        <v>16085</v>
      </c>
      <c r="AE4701" s="137">
        <v>18589</v>
      </c>
      <c r="AF4701" s="138">
        <v>19385</v>
      </c>
    </row>
    <row r="4702" spans="2:32">
      <c r="B4702" s="114">
        <v>4664</v>
      </c>
      <c r="C4702" s="115">
        <v>4664</v>
      </c>
      <c r="D4702" s="116">
        <v>195</v>
      </c>
      <c r="E4702" s="117">
        <v>7</v>
      </c>
      <c r="F4702" s="118">
        <v>14</v>
      </c>
      <c r="G4702" s="119" t="s">
        <v>487</v>
      </c>
      <c r="H4702" s="120">
        <v>7</v>
      </c>
      <c r="I4702" s="115">
        <v>13</v>
      </c>
      <c r="J4702" s="116" t="s">
        <v>487</v>
      </c>
      <c r="K4702" s="121">
        <v>8</v>
      </c>
      <c r="L4702" s="108"/>
      <c r="M4702" s="122">
        <v>13389</v>
      </c>
      <c r="N4702" s="123">
        <v>15343</v>
      </c>
      <c r="O4702" s="124">
        <v>16094</v>
      </c>
      <c r="P4702" s="123">
        <v>17146</v>
      </c>
      <c r="Q4702" s="124">
        <v>17545</v>
      </c>
      <c r="R4702" s="123">
        <v>14901</v>
      </c>
      <c r="S4702" s="124">
        <v>14057</v>
      </c>
      <c r="T4702" s="123">
        <v>16748</v>
      </c>
      <c r="U4702" s="124">
        <v>17112</v>
      </c>
      <c r="V4702" s="123">
        <v>18902</v>
      </c>
      <c r="W4702" s="124">
        <v>18198</v>
      </c>
      <c r="X4702" s="123">
        <v>16442</v>
      </c>
      <c r="Y4702" s="124">
        <v>15395</v>
      </c>
      <c r="Z4702" s="123">
        <v>18459</v>
      </c>
      <c r="AA4702" s="124">
        <v>19829</v>
      </c>
      <c r="AB4702" s="123">
        <v>20551</v>
      </c>
      <c r="AC4702" s="124">
        <v>19900</v>
      </c>
      <c r="AD4702" s="123">
        <v>16493</v>
      </c>
      <c r="AE4702" s="125">
        <v>19152</v>
      </c>
      <c r="AF4702" s="126">
        <v>19607</v>
      </c>
    </row>
    <row r="4703" spans="2:32">
      <c r="B4703" s="127">
        <v>4665</v>
      </c>
      <c r="C4703" s="128">
        <v>4665</v>
      </c>
      <c r="D4703" s="129">
        <v>195</v>
      </c>
      <c r="E4703" s="130">
        <v>7</v>
      </c>
      <c r="F4703" s="131">
        <v>14</v>
      </c>
      <c r="G4703" s="132" t="s">
        <v>487</v>
      </c>
      <c r="H4703" s="133">
        <v>7</v>
      </c>
      <c r="I4703" s="128">
        <v>13</v>
      </c>
      <c r="J4703" s="129" t="s">
        <v>487</v>
      </c>
      <c r="K4703" s="134">
        <v>9</v>
      </c>
      <c r="L4703" s="108"/>
      <c r="M4703" s="81">
        <v>14075</v>
      </c>
      <c r="N4703" s="135">
        <v>15860</v>
      </c>
      <c r="O4703" s="136">
        <v>16449</v>
      </c>
      <c r="P4703" s="135">
        <v>17666</v>
      </c>
      <c r="Q4703" s="136">
        <v>18253</v>
      </c>
      <c r="R4703" s="135">
        <v>15672</v>
      </c>
      <c r="S4703" s="136">
        <v>14786</v>
      </c>
      <c r="T4703" s="135">
        <v>17298</v>
      </c>
      <c r="U4703" s="136">
        <v>17466</v>
      </c>
      <c r="V4703" s="135">
        <v>19645</v>
      </c>
      <c r="W4703" s="136">
        <v>18749</v>
      </c>
      <c r="X4703" s="135">
        <v>17231</v>
      </c>
      <c r="Y4703" s="136">
        <v>16101</v>
      </c>
      <c r="Z4703" s="135">
        <v>18722</v>
      </c>
      <c r="AA4703" s="136">
        <v>20315</v>
      </c>
      <c r="AB4703" s="135">
        <v>21287</v>
      </c>
      <c r="AC4703" s="136">
        <v>20467</v>
      </c>
      <c r="AD4703" s="135">
        <v>17207</v>
      </c>
      <c r="AE4703" s="137">
        <v>19689</v>
      </c>
      <c r="AF4703" s="138">
        <v>19877</v>
      </c>
    </row>
    <row r="4704" spans="2:32">
      <c r="B4704" s="114">
        <v>4666</v>
      </c>
      <c r="C4704" s="115">
        <v>4666</v>
      </c>
      <c r="D4704" s="116">
        <v>195</v>
      </c>
      <c r="E4704" s="117">
        <v>7</v>
      </c>
      <c r="F4704" s="118">
        <v>14</v>
      </c>
      <c r="G4704" s="119" t="s">
        <v>487</v>
      </c>
      <c r="H4704" s="120">
        <v>7</v>
      </c>
      <c r="I4704" s="115">
        <v>13</v>
      </c>
      <c r="J4704" s="116" t="s">
        <v>487</v>
      </c>
      <c r="K4704" s="121">
        <v>10</v>
      </c>
      <c r="L4704" s="108"/>
      <c r="M4704" s="122">
        <v>14438</v>
      </c>
      <c r="N4704" s="123">
        <v>16176</v>
      </c>
      <c r="O4704" s="124">
        <v>16841</v>
      </c>
      <c r="P4704" s="123">
        <v>18120</v>
      </c>
      <c r="Q4704" s="124">
        <v>18769</v>
      </c>
      <c r="R4704" s="123">
        <v>16141</v>
      </c>
      <c r="S4704" s="124">
        <v>15330</v>
      </c>
      <c r="T4704" s="123">
        <v>17689</v>
      </c>
      <c r="U4704" s="124">
        <v>17960</v>
      </c>
      <c r="V4704" s="123">
        <v>20255</v>
      </c>
      <c r="W4704" s="124">
        <v>19208</v>
      </c>
      <c r="X4704" s="123">
        <v>17836</v>
      </c>
      <c r="Y4704" s="124">
        <v>16729</v>
      </c>
      <c r="Z4704" s="123">
        <v>19342</v>
      </c>
      <c r="AA4704" s="124">
        <v>20957</v>
      </c>
      <c r="AB4704" s="123">
        <v>21995</v>
      </c>
      <c r="AC4704" s="124">
        <v>21009</v>
      </c>
      <c r="AD4704" s="123">
        <v>17914</v>
      </c>
      <c r="AE4704" s="125">
        <v>20226</v>
      </c>
      <c r="AF4704" s="126">
        <v>20575</v>
      </c>
    </row>
    <row r="4705" spans="2:32">
      <c r="B4705" s="127">
        <v>4667</v>
      </c>
      <c r="C4705" s="128">
        <v>4667</v>
      </c>
      <c r="D4705" s="129">
        <v>195</v>
      </c>
      <c r="E4705" s="130">
        <v>7</v>
      </c>
      <c r="F4705" s="131">
        <v>14</v>
      </c>
      <c r="G4705" s="132" t="s">
        <v>487</v>
      </c>
      <c r="H4705" s="133">
        <v>7</v>
      </c>
      <c r="I4705" s="128">
        <v>13</v>
      </c>
      <c r="J4705" s="129" t="s">
        <v>487</v>
      </c>
      <c r="K4705" s="134">
        <v>11</v>
      </c>
      <c r="L4705" s="108"/>
      <c r="M4705" s="81">
        <v>14690</v>
      </c>
      <c r="N4705" s="135">
        <v>16456</v>
      </c>
      <c r="O4705" s="136">
        <v>17174</v>
      </c>
      <c r="P4705" s="135">
        <v>18523</v>
      </c>
      <c r="Q4705" s="136">
        <v>19240</v>
      </c>
      <c r="R4705" s="135">
        <v>16445</v>
      </c>
      <c r="S4705" s="136">
        <v>15718</v>
      </c>
      <c r="T4705" s="135">
        <v>18091</v>
      </c>
      <c r="U4705" s="136">
        <v>18417</v>
      </c>
      <c r="V4705" s="135">
        <v>20826</v>
      </c>
      <c r="W4705" s="136">
        <v>19536</v>
      </c>
      <c r="X4705" s="135">
        <v>18277</v>
      </c>
      <c r="Y4705" s="136">
        <v>17226</v>
      </c>
      <c r="Z4705" s="135">
        <v>19913</v>
      </c>
      <c r="AA4705" s="136">
        <v>21560</v>
      </c>
      <c r="AB4705" s="135">
        <v>22677</v>
      </c>
      <c r="AC4705" s="136">
        <v>21426</v>
      </c>
      <c r="AD4705" s="135">
        <v>18471</v>
      </c>
      <c r="AE4705" s="137">
        <v>20798</v>
      </c>
      <c r="AF4705" s="138">
        <v>21223</v>
      </c>
    </row>
    <row r="4706" spans="2:32">
      <c r="B4706" s="114">
        <v>4668</v>
      </c>
      <c r="C4706" s="115">
        <v>4668</v>
      </c>
      <c r="D4706" s="116">
        <v>195</v>
      </c>
      <c r="E4706" s="117">
        <v>7</v>
      </c>
      <c r="F4706" s="118">
        <v>14</v>
      </c>
      <c r="G4706" s="119" t="s">
        <v>487</v>
      </c>
      <c r="H4706" s="120">
        <v>7</v>
      </c>
      <c r="I4706" s="115">
        <v>13</v>
      </c>
      <c r="J4706" s="116" t="s">
        <v>487</v>
      </c>
      <c r="K4706" s="121">
        <v>12</v>
      </c>
      <c r="L4706" s="108"/>
      <c r="M4706" s="122">
        <v>14943</v>
      </c>
      <c r="N4706" s="123">
        <v>16702</v>
      </c>
      <c r="O4706" s="124">
        <v>17557</v>
      </c>
      <c r="P4706" s="123">
        <v>19057</v>
      </c>
      <c r="Q4706" s="124">
        <v>19683</v>
      </c>
      <c r="R4706" s="123">
        <v>16741</v>
      </c>
      <c r="S4706" s="124">
        <v>16079</v>
      </c>
      <c r="T4706" s="123">
        <v>18380</v>
      </c>
      <c r="U4706" s="124">
        <v>18861</v>
      </c>
      <c r="V4706" s="123">
        <v>21323</v>
      </c>
      <c r="W4706" s="124">
        <v>19775</v>
      </c>
      <c r="X4706" s="123">
        <v>18639</v>
      </c>
      <c r="Y4706" s="124">
        <v>17650</v>
      </c>
      <c r="Z4706" s="123">
        <v>20438</v>
      </c>
      <c r="AA4706" s="124">
        <v>22294</v>
      </c>
      <c r="AB4706" s="123">
        <v>23239</v>
      </c>
      <c r="AC4706" s="124">
        <v>21717</v>
      </c>
      <c r="AD4706" s="123">
        <v>18927</v>
      </c>
      <c r="AE4706" s="125">
        <v>21181</v>
      </c>
      <c r="AF4706" s="126">
        <v>21797</v>
      </c>
    </row>
    <row r="4707" spans="2:32">
      <c r="B4707" s="127">
        <v>4669</v>
      </c>
      <c r="C4707" s="128">
        <v>4669</v>
      </c>
      <c r="D4707" s="129">
        <v>195</v>
      </c>
      <c r="E4707" s="130">
        <v>7</v>
      </c>
      <c r="F4707" s="131">
        <v>14</v>
      </c>
      <c r="G4707" s="132" t="s">
        <v>487</v>
      </c>
      <c r="H4707" s="133">
        <v>7</v>
      </c>
      <c r="I4707" s="128">
        <v>13</v>
      </c>
      <c r="J4707" s="129" t="s">
        <v>487</v>
      </c>
      <c r="K4707" s="134">
        <v>13</v>
      </c>
      <c r="L4707" s="108"/>
      <c r="M4707" s="81">
        <v>15035</v>
      </c>
      <c r="N4707" s="135">
        <v>16925</v>
      </c>
      <c r="O4707" s="136">
        <v>17884</v>
      </c>
      <c r="P4707" s="135">
        <v>19430</v>
      </c>
      <c r="Q4707" s="136">
        <v>20001</v>
      </c>
      <c r="R4707" s="135">
        <v>16876</v>
      </c>
      <c r="S4707" s="136">
        <v>16295</v>
      </c>
      <c r="T4707" s="135">
        <v>18640</v>
      </c>
      <c r="U4707" s="136">
        <v>19219</v>
      </c>
      <c r="V4707" s="135">
        <v>21683</v>
      </c>
      <c r="W4707" s="136">
        <v>19950</v>
      </c>
      <c r="X4707" s="135">
        <v>18810</v>
      </c>
      <c r="Y4707" s="136">
        <v>17904</v>
      </c>
      <c r="Z4707" s="135">
        <v>20828</v>
      </c>
      <c r="AA4707" s="136">
        <v>22712</v>
      </c>
      <c r="AB4707" s="135">
        <v>23619</v>
      </c>
      <c r="AC4707" s="136">
        <v>21907</v>
      </c>
      <c r="AD4707" s="135">
        <v>19192</v>
      </c>
      <c r="AE4707" s="137">
        <v>21490</v>
      </c>
      <c r="AF4707" s="138">
        <v>22215</v>
      </c>
    </row>
    <row r="4708" spans="2:32">
      <c r="B4708" s="114">
        <v>4670</v>
      </c>
      <c r="C4708" s="115">
        <v>4670</v>
      </c>
      <c r="D4708" s="116">
        <v>195</v>
      </c>
      <c r="E4708" s="117">
        <v>7</v>
      </c>
      <c r="F4708" s="118">
        <v>14</v>
      </c>
      <c r="G4708" s="119" t="s">
        <v>487</v>
      </c>
      <c r="H4708" s="120">
        <v>7</v>
      </c>
      <c r="I4708" s="115">
        <v>13</v>
      </c>
      <c r="J4708" s="116" t="s">
        <v>487</v>
      </c>
      <c r="K4708" s="121">
        <v>14</v>
      </c>
      <c r="L4708" s="108"/>
      <c r="M4708" s="122">
        <v>15058</v>
      </c>
      <c r="N4708" s="123">
        <v>17007</v>
      </c>
      <c r="O4708" s="124">
        <v>18070</v>
      </c>
      <c r="P4708" s="123">
        <v>19699</v>
      </c>
      <c r="Q4708" s="124">
        <v>20195</v>
      </c>
      <c r="R4708" s="123">
        <v>16922</v>
      </c>
      <c r="S4708" s="124">
        <v>16513</v>
      </c>
      <c r="T4708" s="123">
        <v>18727</v>
      </c>
      <c r="U4708" s="124">
        <v>19400</v>
      </c>
      <c r="V4708" s="123">
        <v>21857</v>
      </c>
      <c r="W4708" s="124">
        <v>20060</v>
      </c>
      <c r="X4708" s="123">
        <v>18850</v>
      </c>
      <c r="Y4708" s="124">
        <v>18109</v>
      </c>
      <c r="Z4708" s="123">
        <v>20994</v>
      </c>
      <c r="AA4708" s="124">
        <v>22997</v>
      </c>
      <c r="AB4708" s="123">
        <v>23763</v>
      </c>
      <c r="AC4708" s="124">
        <v>22011</v>
      </c>
      <c r="AD4708" s="123">
        <v>19389</v>
      </c>
      <c r="AE4708" s="125">
        <v>21573</v>
      </c>
      <c r="AF4708" s="126">
        <v>22375</v>
      </c>
    </row>
    <row r="4709" spans="2:32">
      <c r="B4709" s="127">
        <v>4671</v>
      </c>
      <c r="C4709" s="128">
        <v>4671</v>
      </c>
      <c r="D4709" s="129">
        <v>195</v>
      </c>
      <c r="E4709" s="130">
        <v>7</v>
      </c>
      <c r="F4709" s="131">
        <v>14</v>
      </c>
      <c r="G4709" s="132" t="s">
        <v>487</v>
      </c>
      <c r="H4709" s="133">
        <v>7</v>
      </c>
      <c r="I4709" s="128">
        <v>13</v>
      </c>
      <c r="J4709" s="129" t="s">
        <v>487</v>
      </c>
      <c r="K4709" s="134">
        <v>15</v>
      </c>
      <c r="L4709" s="108"/>
      <c r="M4709" s="81">
        <v>15106</v>
      </c>
      <c r="N4709" s="135">
        <v>17073</v>
      </c>
      <c r="O4709" s="136">
        <v>18242</v>
      </c>
      <c r="P4709" s="135">
        <v>19922</v>
      </c>
      <c r="Q4709" s="136">
        <v>20354</v>
      </c>
      <c r="R4709" s="135">
        <v>16995</v>
      </c>
      <c r="S4709" s="136">
        <v>16793</v>
      </c>
      <c r="T4709" s="135">
        <v>18814</v>
      </c>
      <c r="U4709" s="136">
        <v>19575</v>
      </c>
      <c r="V4709" s="135">
        <v>21997</v>
      </c>
      <c r="W4709" s="136">
        <v>20112</v>
      </c>
      <c r="X4709" s="135">
        <v>18930</v>
      </c>
      <c r="Y4709" s="136">
        <v>18393</v>
      </c>
      <c r="Z4709" s="135">
        <v>21189</v>
      </c>
      <c r="AA4709" s="136">
        <v>23218</v>
      </c>
      <c r="AB4709" s="135">
        <v>23881</v>
      </c>
      <c r="AC4709" s="136">
        <v>22032</v>
      </c>
      <c r="AD4709" s="135">
        <v>19687</v>
      </c>
      <c r="AE4709" s="137">
        <v>21691</v>
      </c>
      <c r="AF4709" s="138">
        <v>22572</v>
      </c>
    </row>
    <row r="4710" spans="2:32">
      <c r="B4710" s="114">
        <v>4672</v>
      </c>
      <c r="C4710" s="115">
        <v>4672</v>
      </c>
      <c r="D4710" s="116">
        <v>195</v>
      </c>
      <c r="E4710" s="117">
        <v>7</v>
      </c>
      <c r="F4710" s="118">
        <v>14</v>
      </c>
      <c r="G4710" s="119" t="s">
        <v>487</v>
      </c>
      <c r="H4710" s="120">
        <v>7</v>
      </c>
      <c r="I4710" s="115">
        <v>13</v>
      </c>
      <c r="J4710" s="116" t="s">
        <v>487</v>
      </c>
      <c r="K4710" s="121">
        <v>16</v>
      </c>
      <c r="L4710" s="108"/>
      <c r="M4710" s="122">
        <v>15355</v>
      </c>
      <c r="N4710" s="123">
        <v>17291</v>
      </c>
      <c r="O4710" s="124">
        <v>18608</v>
      </c>
      <c r="P4710" s="123">
        <v>20216</v>
      </c>
      <c r="Q4710" s="124">
        <v>20561</v>
      </c>
      <c r="R4710" s="123">
        <v>17239</v>
      </c>
      <c r="S4710" s="124">
        <v>17181</v>
      </c>
      <c r="T4710" s="123">
        <v>19014</v>
      </c>
      <c r="U4710" s="124">
        <v>20126</v>
      </c>
      <c r="V4710" s="123">
        <v>22132</v>
      </c>
      <c r="W4710" s="124">
        <v>20225</v>
      </c>
      <c r="X4710" s="123">
        <v>19124</v>
      </c>
      <c r="Y4710" s="124">
        <v>18741</v>
      </c>
      <c r="Z4710" s="123">
        <v>21769</v>
      </c>
      <c r="AA4710" s="124">
        <v>23389</v>
      </c>
      <c r="AB4710" s="123">
        <v>23896</v>
      </c>
      <c r="AC4710" s="124">
        <v>22066</v>
      </c>
      <c r="AD4710" s="123">
        <v>20021</v>
      </c>
      <c r="AE4710" s="125">
        <v>21838</v>
      </c>
      <c r="AF4710" s="126">
        <v>23156</v>
      </c>
    </row>
    <row r="4711" spans="2:32">
      <c r="B4711" s="127">
        <v>4673</v>
      </c>
      <c r="C4711" s="128">
        <v>4673</v>
      </c>
      <c r="D4711" s="129">
        <v>195</v>
      </c>
      <c r="E4711" s="130">
        <v>7</v>
      </c>
      <c r="F4711" s="131">
        <v>14</v>
      </c>
      <c r="G4711" s="132" t="s">
        <v>487</v>
      </c>
      <c r="H4711" s="133">
        <v>7</v>
      </c>
      <c r="I4711" s="128">
        <v>13</v>
      </c>
      <c r="J4711" s="129" t="s">
        <v>487</v>
      </c>
      <c r="K4711" s="134">
        <v>17</v>
      </c>
      <c r="L4711" s="108"/>
      <c r="M4711" s="81">
        <v>15678</v>
      </c>
      <c r="N4711" s="135">
        <v>17673</v>
      </c>
      <c r="O4711" s="136">
        <v>19100</v>
      </c>
      <c r="P4711" s="135">
        <v>20521</v>
      </c>
      <c r="Q4711" s="136">
        <v>20902</v>
      </c>
      <c r="R4711" s="135">
        <v>17652</v>
      </c>
      <c r="S4711" s="136">
        <v>17777</v>
      </c>
      <c r="T4711" s="135">
        <v>19448</v>
      </c>
      <c r="U4711" s="136">
        <v>20621</v>
      </c>
      <c r="V4711" s="135">
        <v>22456</v>
      </c>
      <c r="W4711" s="136">
        <v>20559</v>
      </c>
      <c r="X4711" s="135">
        <v>19579</v>
      </c>
      <c r="Y4711" s="136">
        <v>19453</v>
      </c>
      <c r="Z4711" s="135">
        <v>22309</v>
      </c>
      <c r="AA4711" s="136">
        <v>23763</v>
      </c>
      <c r="AB4711" s="135">
        <v>24312</v>
      </c>
      <c r="AC4711" s="136">
        <v>22371</v>
      </c>
      <c r="AD4711" s="135">
        <v>20754</v>
      </c>
      <c r="AE4711" s="137">
        <v>22313</v>
      </c>
      <c r="AF4711" s="138">
        <v>23711</v>
      </c>
    </row>
    <row r="4712" spans="2:32">
      <c r="B4712" s="114">
        <v>4674</v>
      </c>
      <c r="C4712" s="115">
        <v>4674</v>
      </c>
      <c r="D4712" s="116">
        <v>195</v>
      </c>
      <c r="E4712" s="117">
        <v>7</v>
      </c>
      <c r="F4712" s="118">
        <v>14</v>
      </c>
      <c r="G4712" s="119" t="s">
        <v>487</v>
      </c>
      <c r="H4712" s="120">
        <v>7</v>
      </c>
      <c r="I4712" s="115">
        <v>13</v>
      </c>
      <c r="J4712" s="116" t="s">
        <v>487</v>
      </c>
      <c r="K4712" s="121">
        <v>18</v>
      </c>
      <c r="L4712" s="108"/>
      <c r="M4712" s="122">
        <v>15981</v>
      </c>
      <c r="N4712" s="123">
        <v>17765</v>
      </c>
      <c r="O4712" s="124">
        <v>19128</v>
      </c>
      <c r="P4712" s="123">
        <v>20697</v>
      </c>
      <c r="Q4712" s="124">
        <v>21244</v>
      </c>
      <c r="R4712" s="123">
        <v>18120</v>
      </c>
      <c r="S4712" s="124">
        <v>18373</v>
      </c>
      <c r="T4712" s="123">
        <v>19750</v>
      </c>
      <c r="U4712" s="124">
        <v>20775</v>
      </c>
      <c r="V4712" s="123">
        <v>23040</v>
      </c>
      <c r="W4712" s="124">
        <v>21145</v>
      </c>
      <c r="X4712" s="123">
        <v>20392</v>
      </c>
      <c r="Y4712" s="124">
        <v>20249</v>
      </c>
      <c r="Z4712" s="123">
        <v>22595</v>
      </c>
      <c r="AA4712" s="124">
        <v>24178</v>
      </c>
      <c r="AB4712" s="123">
        <v>25054</v>
      </c>
      <c r="AC4712" s="124">
        <v>23120</v>
      </c>
      <c r="AD4712" s="123">
        <v>21619</v>
      </c>
      <c r="AE4712" s="125">
        <v>22888</v>
      </c>
      <c r="AF4712" s="126">
        <v>24061</v>
      </c>
    </row>
    <row r="4713" spans="2:32">
      <c r="B4713" s="127">
        <v>4675</v>
      </c>
      <c r="C4713" s="128">
        <v>4675</v>
      </c>
      <c r="D4713" s="129">
        <v>195</v>
      </c>
      <c r="E4713" s="130">
        <v>7</v>
      </c>
      <c r="F4713" s="131">
        <v>14</v>
      </c>
      <c r="G4713" s="132" t="s">
        <v>487</v>
      </c>
      <c r="H4713" s="133">
        <v>7</v>
      </c>
      <c r="I4713" s="128">
        <v>13</v>
      </c>
      <c r="J4713" s="129" t="s">
        <v>487</v>
      </c>
      <c r="K4713" s="134">
        <v>19</v>
      </c>
      <c r="L4713" s="108"/>
      <c r="M4713" s="81">
        <v>16252</v>
      </c>
      <c r="N4713" s="135">
        <v>17953</v>
      </c>
      <c r="O4713" s="136">
        <v>19436</v>
      </c>
      <c r="P4713" s="135">
        <v>21070</v>
      </c>
      <c r="Q4713" s="136">
        <v>21273</v>
      </c>
      <c r="R4713" s="135">
        <v>18453</v>
      </c>
      <c r="S4713" s="136">
        <v>18535</v>
      </c>
      <c r="T4713" s="135">
        <v>20002</v>
      </c>
      <c r="U4713" s="136">
        <v>21274</v>
      </c>
      <c r="V4713" s="135">
        <v>23291</v>
      </c>
      <c r="W4713" s="136">
        <v>21410</v>
      </c>
      <c r="X4713" s="135">
        <v>21010</v>
      </c>
      <c r="Y4713" s="136">
        <v>20708</v>
      </c>
      <c r="Z4713" s="135">
        <v>23320</v>
      </c>
      <c r="AA4713" s="136">
        <v>25053</v>
      </c>
      <c r="AB4713" s="135">
        <v>25621</v>
      </c>
      <c r="AC4713" s="136">
        <v>23764</v>
      </c>
      <c r="AD4713" s="135">
        <v>22180</v>
      </c>
      <c r="AE4713" s="137">
        <v>23576</v>
      </c>
      <c r="AF4713" s="138">
        <v>24925</v>
      </c>
    </row>
    <row r="4714" spans="2:32">
      <c r="B4714" s="114">
        <v>4676</v>
      </c>
      <c r="C4714" s="115">
        <v>4676</v>
      </c>
      <c r="D4714" s="116">
        <v>195</v>
      </c>
      <c r="E4714" s="117">
        <v>7</v>
      </c>
      <c r="F4714" s="118">
        <v>14</v>
      </c>
      <c r="G4714" s="119" t="s">
        <v>487</v>
      </c>
      <c r="H4714" s="120">
        <v>7</v>
      </c>
      <c r="I4714" s="115">
        <v>13</v>
      </c>
      <c r="J4714" s="116" t="s">
        <v>487</v>
      </c>
      <c r="K4714" s="121">
        <v>20</v>
      </c>
      <c r="L4714" s="108"/>
      <c r="M4714" s="122">
        <v>15982</v>
      </c>
      <c r="N4714" s="123">
        <v>17976</v>
      </c>
      <c r="O4714" s="124">
        <v>19578</v>
      </c>
      <c r="P4714" s="123">
        <v>21110</v>
      </c>
      <c r="Q4714" s="124">
        <v>21301</v>
      </c>
      <c r="R4714" s="123">
        <v>18278</v>
      </c>
      <c r="S4714" s="124">
        <v>18513</v>
      </c>
      <c r="T4714" s="123">
        <v>20149</v>
      </c>
      <c r="U4714" s="124">
        <v>21533</v>
      </c>
      <c r="V4714" s="123">
        <v>23505</v>
      </c>
      <c r="W4714" s="124">
        <v>21418</v>
      </c>
      <c r="X4714" s="123">
        <v>21117</v>
      </c>
      <c r="Y4714" s="124">
        <v>20986</v>
      </c>
      <c r="Z4714" s="123">
        <v>23970</v>
      </c>
      <c r="AA4714" s="124">
        <v>25625</v>
      </c>
      <c r="AB4714" s="123">
        <v>26247</v>
      </c>
      <c r="AC4714" s="124">
        <v>24124</v>
      </c>
      <c r="AD4714" s="123">
        <v>22589</v>
      </c>
      <c r="AE4714" s="125">
        <v>24109</v>
      </c>
      <c r="AF4714" s="126">
        <v>25682</v>
      </c>
    </row>
    <row r="4715" spans="2:32">
      <c r="B4715" s="127">
        <v>4677</v>
      </c>
      <c r="C4715" s="128">
        <v>4677</v>
      </c>
      <c r="D4715" s="129">
        <v>195</v>
      </c>
      <c r="E4715" s="130">
        <v>7</v>
      </c>
      <c r="F4715" s="131">
        <v>14</v>
      </c>
      <c r="G4715" s="132" t="s">
        <v>487</v>
      </c>
      <c r="H4715" s="133">
        <v>7</v>
      </c>
      <c r="I4715" s="128">
        <v>13</v>
      </c>
      <c r="J4715" s="129" t="s">
        <v>487</v>
      </c>
      <c r="K4715" s="134">
        <v>21</v>
      </c>
      <c r="L4715" s="108"/>
      <c r="M4715" s="81">
        <v>15453</v>
      </c>
      <c r="N4715" s="135">
        <v>17628</v>
      </c>
      <c r="O4715" s="136">
        <v>19058</v>
      </c>
      <c r="P4715" s="135">
        <v>20509</v>
      </c>
      <c r="Q4715" s="136">
        <v>20717</v>
      </c>
      <c r="R4715" s="135">
        <v>17879</v>
      </c>
      <c r="S4715" s="136">
        <v>18045</v>
      </c>
      <c r="T4715" s="135">
        <v>19967</v>
      </c>
      <c r="U4715" s="136">
        <v>21287</v>
      </c>
      <c r="V4715" s="135">
        <v>23241</v>
      </c>
      <c r="W4715" s="136">
        <v>21103</v>
      </c>
      <c r="X4715" s="135">
        <v>21183</v>
      </c>
      <c r="Y4715" s="136">
        <v>20879</v>
      </c>
      <c r="Z4715" s="135">
        <v>24086</v>
      </c>
      <c r="AA4715" s="136">
        <v>25785</v>
      </c>
      <c r="AB4715" s="135">
        <v>26442</v>
      </c>
      <c r="AC4715" s="136">
        <v>24251</v>
      </c>
      <c r="AD4715" s="135">
        <v>22657</v>
      </c>
      <c r="AE4715" s="137">
        <v>24412</v>
      </c>
      <c r="AF4715" s="138">
        <v>25969</v>
      </c>
    </row>
    <row r="4716" spans="2:32">
      <c r="B4716" s="114">
        <v>4678</v>
      </c>
      <c r="C4716" s="115">
        <v>4678</v>
      </c>
      <c r="D4716" s="116">
        <v>195</v>
      </c>
      <c r="E4716" s="117">
        <v>7</v>
      </c>
      <c r="F4716" s="118">
        <v>14</v>
      </c>
      <c r="G4716" s="119" t="s">
        <v>487</v>
      </c>
      <c r="H4716" s="120">
        <v>7</v>
      </c>
      <c r="I4716" s="115">
        <v>13</v>
      </c>
      <c r="J4716" s="116" t="s">
        <v>487</v>
      </c>
      <c r="K4716" s="121">
        <v>22</v>
      </c>
      <c r="L4716" s="108"/>
      <c r="M4716" s="122">
        <v>14973</v>
      </c>
      <c r="N4716" s="123">
        <v>16725</v>
      </c>
      <c r="O4716" s="124">
        <v>18102</v>
      </c>
      <c r="P4716" s="123">
        <v>19576</v>
      </c>
      <c r="Q4716" s="124">
        <v>19751</v>
      </c>
      <c r="R4716" s="123">
        <v>17434</v>
      </c>
      <c r="S4716" s="124">
        <v>17556</v>
      </c>
      <c r="T4716" s="123">
        <v>19152</v>
      </c>
      <c r="U4716" s="124">
        <v>20530</v>
      </c>
      <c r="V4716" s="123">
        <v>22459</v>
      </c>
      <c r="W4716" s="124">
        <v>20603</v>
      </c>
      <c r="X4716" s="123">
        <v>20970</v>
      </c>
      <c r="Y4716" s="124">
        <v>20613</v>
      </c>
      <c r="Z4716" s="123">
        <v>23517</v>
      </c>
      <c r="AA4716" s="124">
        <v>25327</v>
      </c>
      <c r="AB4716" s="123">
        <v>25925</v>
      </c>
      <c r="AC4716" s="124">
        <v>23999</v>
      </c>
      <c r="AD4716" s="123">
        <v>22501</v>
      </c>
      <c r="AE4716" s="125">
        <v>23902</v>
      </c>
      <c r="AF4716" s="126">
        <v>25524</v>
      </c>
    </row>
    <row r="4717" spans="2:32">
      <c r="B4717" s="127">
        <v>4679</v>
      </c>
      <c r="C4717" s="128">
        <v>4679</v>
      </c>
      <c r="D4717" s="129">
        <v>195</v>
      </c>
      <c r="E4717" s="130">
        <v>7</v>
      </c>
      <c r="F4717" s="131">
        <v>14</v>
      </c>
      <c r="G4717" s="132" t="s">
        <v>487</v>
      </c>
      <c r="H4717" s="133">
        <v>7</v>
      </c>
      <c r="I4717" s="128">
        <v>13</v>
      </c>
      <c r="J4717" s="129" t="s">
        <v>487</v>
      </c>
      <c r="K4717" s="134">
        <v>23</v>
      </c>
      <c r="L4717" s="108"/>
      <c r="M4717" s="81">
        <v>14186</v>
      </c>
      <c r="N4717" s="135">
        <v>15523</v>
      </c>
      <c r="O4717" s="136">
        <v>16798</v>
      </c>
      <c r="P4717" s="135">
        <v>18148</v>
      </c>
      <c r="Q4717" s="136">
        <v>18364</v>
      </c>
      <c r="R4717" s="135">
        <v>16624</v>
      </c>
      <c r="S4717" s="136">
        <v>16679</v>
      </c>
      <c r="T4717" s="135">
        <v>17916</v>
      </c>
      <c r="U4717" s="136">
        <v>19239</v>
      </c>
      <c r="V4717" s="135">
        <v>21127</v>
      </c>
      <c r="W4717" s="136">
        <v>19458</v>
      </c>
      <c r="X4717" s="135">
        <v>20201</v>
      </c>
      <c r="Y4717" s="136">
        <v>19789</v>
      </c>
      <c r="Z4717" s="135">
        <v>22296</v>
      </c>
      <c r="AA4717" s="136">
        <v>24040</v>
      </c>
      <c r="AB4717" s="135">
        <v>24680</v>
      </c>
      <c r="AC4717" s="136">
        <v>22903</v>
      </c>
      <c r="AD4717" s="135">
        <v>21728</v>
      </c>
      <c r="AE4717" s="137">
        <v>22727</v>
      </c>
      <c r="AF4717" s="138">
        <v>24346</v>
      </c>
    </row>
    <row r="4718" spans="2:32">
      <c r="B4718" s="114">
        <v>4680</v>
      </c>
      <c r="C4718" s="115">
        <v>4680</v>
      </c>
      <c r="D4718" s="116">
        <v>195</v>
      </c>
      <c r="E4718" s="117">
        <v>7</v>
      </c>
      <c r="F4718" s="118">
        <v>14</v>
      </c>
      <c r="G4718" s="119" t="s">
        <v>487</v>
      </c>
      <c r="H4718" s="120">
        <v>7</v>
      </c>
      <c r="I4718" s="115">
        <v>13</v>
      </c>
      <c r="J4718" s="116" t="s">
        <v>487</v>
      </c>
      <c r="K4718" s="121">
        <v>24</v>
      </c>
      <c r="L4718" s="108"/>
      <c r="M4718" s="122">
        <v>13353</v>
      </c>
      <c r="N4718" s="123">
        <v>14463</v>
      </c>
      <c r="O4718" s="124">
        <v>15643</v>
      </c>
      <c r="P4718" s="123">
        <v>16885</v>
      </c>
      <c r="Q4718" s="124">
        <v>17017</v>
      </c>
      <c r="R4718" s="123">
        <v>15625</v>
      </c>
      <c r="S4718" s="124">
        <v>15698</v>
      </c>
      <c r="T4718" s="123">
        <v>16761</v>
      </c>
      <c r="U4718" s="124">
        <v>18075</v>
      </c>
      <c r="V4718" s="123">
        <v>19743</v>
      </c>
      <c r="W4718" s="124">
        <v>18338</v>
      </c>
      <c r="X4718" s="123">
        <v>19167</v>
      </c>
      <c r="Y4718" s="124">
        <v>18788</v>
      </c>
      <c r="Z4718" s="123">
        <v>21136</v>
      </c>
      <c r="AA4718" s="124">
        <v>22759</v>
      </c>
      <c r="AB4718" s="123">
        <v>23313</v>
      </c>
      <c r="AC4718" s="124">
        <v>21775</v>
      </c>
      <c r="AD4718" s="123">
        <v>20731</v>
      </c>
      <c r="AE4718" s="125">
        <v>21550</v>
      </c>
      <c r="AF4718" s="126">
        <v>23183</v>
      </c>
    </row>
    <row r="4719" spans="2:32">
      <c r="B4719" s="127">
        <v>4681</v>
      </c>
      <c r="C4719" s="128">
        <v>4681</v>
      </c>
      <c r="D4719" s="129">
        <v>196</v>
      </c>
      <c r="E4719" s="130">
        <v>7</v>
      </c>
      <c r="F4719" s="131">
        <v>15</v>
      </c>
      <c r="G4719" s="132" t="s">
        <v>487</v>
      </c>
      <c r="H4719" s="133">
        <v>7</v>
      </c>
      <c r="I4719" s="128">
        <v>14</v>
      </c>
      <c r="J4719" s="129" t="s">
        <v>487</v>
      </c>
      <c r="K4719" s="134">
        <v>1</v>
      </c>
      <c r="L4719" s="108"/>
      <c r="M4719" s="81">
        <v>12706</v>
      </c>
      <c r="N4719" s="135">
        <v>13818</v>
      </c>
      <c r="O4719" s="136">
        <v>15033</v>
      </c>
      <c r="P4719" s="135">
        <v>15719</v>
      </c>
      <c r="Q4719" s="136">
        <v>15509</v>
      </c>
      <c r="R4719" s="135">
        <v>14694</v>
      </c>
      <c r="S4719" s="136">
        <v>14914</v>
      </c>
      <c r="T4719" s="135">
        <v>16223</v>
      </c>
      <c r="U4719" s="136">
        <v>17441</v>
      </c>
      <c r="V4719" s="135">
        <v>18218</v>
      </c>
      <c r="W4719" s="136">
        <v>17684</v>
      </c>
      <c r="X4719" s="135">
        <v>17654</v>
      </c>
      <c r="Y4719" s="136">
        <v>17887</v>
      </c>
      <c r="Z4719" s="135">
        <v>20516</v>
      </c>
      <c r="AA4719" s="136">
        <v>21665</v>
      </c>
      <c r="AB4719" s="135">
        <v>21825</v>
      </c>
      <c r="AC4719" s="136">
        <v>20920</v>
      </c>
      <c r="AD4719" s="135">
        <v>19787</v>
      </c>
      <c r="AE4719" s="137">
        <v>21441</v>
      </c>
      <c r="AF4719" s="138">
        <v>22554</v>
      </c>
    </row>
    <row r="4720" spans="2:32">
      <c r="B4720" s="114">
        <v>4682</v>
      </c>
      <c r="C4720" s="115">
        <v>4682</v>
      </c>
      <c r="D4720" s="116">
        <v>196</v>
      </c>
      <c r="E4720" s="117">
        <v>7</v>
      </c>
      <c r="F4720" s="118">
        <v>15</v>
      </c>
      <c r="G4720" s="119" t="s">
        <v>487</v>
      </c>
      <c r="H4720" s="120">
        <v>7</v>
      </c>
      <c r="I4720" s="115">
        <v>14</v>
      </c>
      <c r="J4720" s="116" t="s">
        <v>487</v>
      </c>
      <c r="K4720" s="121">
        <v>2</v>
      </c>
      <c r="L4720" s="108"/>
      <c r="M4720" s="122">
        <v>12306</v>
      </c>
      <c r="N4720" s="123">
        <v>13419</v>
      </c>
      <c r="O4720" s="124">
        <v>14557</v>
      </c>
      <c r="P4720" s="123">
        <v>15175</v>
      </c>
      <c r="Q4720" s="124">
        <v>14908</v>
      </c>
      <c r="R4720" s="123">
        <v>14212</v>
      </c>
      <c r="S4720" s="124">
        <v>14495</v>
      </c>
      <c r="T4720" s="123">
        <v>15707</v>
      </c>
      <c r="U4720" s="124">
        <v>16870</v>
      </c>
      <c r="V4720" s="123">
        <v>17523</v>
      </c>
      <c r="W4720" s="124">
        <v>17132</v>
      </c>
      <c r="X4720" s="123">
        <v>17050</v>
      </c>
      <c r="Y4720" s="124">
        <v>17346</v>
      </c>
      <c r="Z4720" s="123">
        <v>19812</v>
      </c>
      <c r="AA4720" s="124">
        <v>20907</v>
      </c>
      <c r="AB4720" s="123">
        <v>21000</v>
      </c>
      <c r="AC4720" s="124">
        <v>20264</v>
      </c>
      <c r="AD4720" s="123">
        <v>19175</v>
      </c>
      <c r="AE4720" s="125">
        <v>20729</v>
      </c>
      <c r="AF4720" s="126">
        <v>21782</v>
      </c>
    </row>
    <row r="4721" spans="2:32">
      <c r="B4721" s="127">
        <v>4683</v>
      </c>
      <c r="C4721" s="128">
        <v>4683</v>
      </c>
      <c r="D4721" s="129">
        <v>196</v>
      </c>
      <c r="E4721" s="130">
        <v>7</v>
      </c>
      <c r="F4721" s="131">
        <v>15</v>
      </c>
      <c r="G4721" s="132" t="s">
        <v>487</v>
      </c>
      <c r="H4721" s="133">
        <v>7</v>
      </c>
      <c r="I4721" s="128">
        <v>14</v>
      </c>
      <c r="J4721" s="129" t="s">
        <v>487</v>
      </c>
      <c r="K4721" s="134">
        <v>3</v>
      </c>
      <c r="L4721" s="108"/>
      <c r="M4721" s="81">
        <v>12007</v>
      </c>
      <c r="N4721" s="135">
        <v>13157</v>
      </c>
      <c r="O4721" s="136">
        <v>14275</v>
      </c>
      <c r="P4721" s="135">
        <v>14793</v>
      </c>
      <c r="Q4721" s="136">
        <v>14501</v>
      </c>
      <c r="R4721" s="135">
        <v>13859</v>
      </c>
      <c r="S4721" s="136">
        <v>14268</v>
      </c>
      <c r="T4721" s="135">
        <v>15354</v>
      </c>
      <c r="U4721" s="136">
        <v>16491</v>
      </c>
      <c r="V4721" s="135">
        <v>16999</v>
      </c>
      <c r="W4721" s="136">
        <v>16704</v>
      </c>
      <c r="X4721" s="135">
        <v>16560</v>
      </c>
      <c r="Y4721" s="136">
        <v>16983</v>
      </c>
      <c r="Z4721" s="135">
        <v>19291</v>
      </c>
      <c r="AA4721" s="136">
        <v>20262</v>
      </c>
      <c r="AB4721" s="135">
        <v>20314</v>
      </c>
      <c r="AC4721" s="136">
        <v>19703</v>
      </c>
      <c r="AD4721" s="135">
        <v>18736</v>
      </c>
      <c r="AE4721" s="137">
        <v>20153</v>
      </c>
      <c r="AF4721" s="138">
        <v>21184</v>
      </c>
    </row>
    <row r="4722" spans="2:32">
      <c r="B4722" s="114">
        <v>4684</v>
      </c>
      <c r="C4722" s="115">
        <v>4684</v>
      </c>
      <c r="D4722" s="116">
        <v>196</v>
      </c>
      <c r="E4722" s="117">
        <v>7</v>
      </c>
      <c r="F4722" s="118">
        <v>15</v>
      </c>
      <c r="G4722" s="119" t="s">
        <v>487</v>
      </c>
      <c r="H4722" s="120">
        <v>7</v>
      </c>
      <c r="I4722" s="115">
        <v>14</v>
      </c>
      <c r="J4722" s="116" t="s">
        <v>487</v>
      </c>
      <c r="K4722" s="121">
        <v>4</v>
      </c>
      <c r="L4722" s="108"/>
      <c r="M4722" s="122">
        <v>11848</v>
      </c>
      <c r="N4722" s="123">
        <v>13124</v>
      </c>
      <c r="O4722" s="124">
        <v>14172</v>
      </c>
      <c r="P4722" s="123">
        <v>14660</v>
      </c>
      <c r="Q4722" s="124">
        <v>14280</v>
      </c>
      <c r="R4722" s="123">
        <v>13600</v>
      </c>
      <c r="S4722" s="124">
        <v>14161</v>
      </c>
      <c r="T4722" s="123">
        <v>15160</v>
      </c>
      <c r="U4722" s="124">
        <v>16170</v>
      </c>
      <c r="V4722" s="123">
        <v>16528</v>
      </c>
      <c r="W4722" s="124">
        <v>16244</v>
      </c>
      <c r="X4722" s="123">
        <v>16017</v>
      </c>
      <c r="Y4722" s="124">
        <v>16589</v>
      </c>
      <c r="Z4722" s="123">
        <v>18675</v>
      </c>
      <c r="AA4722" s="124">
        <v>19585</v>
      </c>
      <c r="AB4722" s="123">
        <v>19489</v>
      </c>
      <c r="AC4722" s="124">
        <v>18948</v>
      </c>
      <c r="AD4722" s="123">
        <v>18179</v>
      </c>
      <c r="AE4722" s="125">
        <v>19464</v>
      </c>
      <c r="AF4722" s="126">
        <v>20396</v>
      </c>
    </row>
    <row r="4723" spans="2:32">
      <c r="B4723" s="127">
        <v>4685</v>
      </c>
      <c r="C4723" s="128">
        <v>4685</v>
      </c>
      <c r="D4723" s="129">
        <v>196</v>
      </c>
      <c r="E4723" s="130">
        <v>7</v>
      </c>
      <c r="F4723" s="131">
        <v>15</v>
      </c>
      <c r="G4723" s="132" t="s">
        <v>487</v>
      </c>
      <c r="H4723" s="133">
        <v>7</v>
      </c>
      <c r="I4723" s="128">
        <v>14</v>
      </c>
      <c r="J4723" s="129" t="s">
        <v>487</v>
      </c>
      <c r="K4723" s="134">
        <v>5</v>
      </c>
      <c r="L4723" s="108"/>
      <c r="M4723" s="81">
        <v>11698</v>
      </c>
      <c r="N4723" s="135">
        <v>13356</v>
      </c>
      <c r="O4723" s="136">
        <v>14516</v>
      </c>
      <c r="P4723" s="135">
        <v>14850</v>
      </c>
      <c r="Q4723" s="136">
        <v>14394</v>
      </c>
      <c r="R4723" s="135">
        <v>13379</v>
      </c>
      <c r="S4723" s="136">
        <v>14322</v>
      </c>
      <c r="T4723" s="135">
        <v>15186</v>
      </c>
      <c r="U4723" s="136">
        <v>16233</v>
      </c>
      <c r="V4723" s="135">
        <v>16349</v>
      </c>
      <c r="W4723" s="136">
        <v>15686</v>
      </c>
      <c r="X4723" s="135">
        <v>15437</v>
      </c>
      <c r="Y4723" s="136">
        <v>16455</v>
      </c>
      <c r="Z4723" s="135">
        <v>18394</v>
      </c>
      <c r="AA4723" s="136">
        <v>19136</v>
      </c>
      <c r="AB4723" s="135">
        <v>18941</v>
      </c>
      <c r="AC4723" s="136">
        <v>18067</v>
      </c>
      <c r="AD4723" s="135">
        <v>17854</v>
      </c>
      <c r="AE4723" s="137">
        <v>18918</v>
      </c>
      <c r="AF4723" s="138">
        <v>19917</v>
      </c>
    </row>
    <row r="4724" spans="2:32">
      <c r="B4724" s="114">
        <v>4686</v>
      </c>
      <c r="C4724" s="115">
        <v>4686</v>
      </c>
      <c r="D4724" s="116">
        <v>196</v>
      </c>
      <c r="E4724" s="117">
        <v>7</v>
      </c>
      <c r="F4724" s="118">
        <v>15</v>
      </c>
      <c r="G4724" s="119" t="s">
        <v>487</v>
      </c>
      <c r="H4724" s="120">
        <v>7</v>
      </c>
      <c r="I4724" s="115">
        <v>14</v>
      </c>
      <c r="J4724" s="116" t="s">
        <v>487</v>
      </c>
      <c r="K4724" s="121">
        <v>6</v>
      </c>
      <c r="L4724" s="108"/>
      <c r="M4724" s="122">
        <v>11592</v>
      </c>
      <c r="N4724" s="123">
        <v>14151</v>
      </c>
      <c r="O4724" s="124">
        <v>15321</v>
      </c>
      <c r="P4724" s="123">
        <v>15494</v>
      </c>
      <c r="Q4724" s="124">
        <v>14969</v>
      </c>
      <c r="R4724" s="123">
        <v>13214</v>
      </c>
      <c r="S4724" s="124">
        <v>14978</v>
      </c>
      <c r="T4724" s="123">
        <v>15751</v>
      </c>
      <c r="U4724" s="124">
        <v>16782</v>
      </c>
      <c r="V4724" s="123">
        <v>16630</v>
      </c>
      <c r="W4724" s="124">
        <v>15187</v>
      </c>
      <c r="X4724" s="123">
        <v>14916</v>
      </c>
      <c r="Y4724" s="124">
        <v>16776</v>
      </c>
      <c r="Z4724" s="123">
        <v>18566</v>
      </c>
      <c r="AA4724" s="124">
        <v>19109</v>
      </c>
      <c r="AB4724" s="123">
        <v>18841</v>
      </c>
      <c r="AC4724" s="124">
        <v>17236</v>
      </c>
      <c r="AD4724" s="123">
        <v>18003</v>
      </c>
      <c r="AE4724" s="125">
        <v>18924</v>
      </c>
      <c r="AF4724" s="126">
        <v>19892</v>
      </c>
    </row>
    <row r="4725" spans="2:32">
      <c r="B4725" s="127">
        <v>4687</v>
      </c>
      <c r="C4725" s="128">
        <v>4687</v>
      </c>
      <c r="D4725" s="129">
        <v>196</v>
      </c>
      <c r="E4725" s="130">
        <v>7</v>
      </c>
      <c r="F4725" s="131">
        <v>15</v>
      </c>
      <c r="G4725" s="132" t="s">
        <v>487</v>
      </c>
      <c r="H4725" s="133">
        <v>7</v>
      </c>
      <c r="I4725" s="128">
        <v>14</v>
      </c>
      <c r="J4725" s="129" t="s">
        <v>487</v>
      </c>
      <c r="K4725" s="134">
        <v>7</v>
      </c>
      <c r="L4725" s="108"/>
      <c r="M4725" s="81">
        <v>11770</v>
      </c>
      <c r="N4725" s="135">
        <v>15176</v>
      </c>
      <c r="O4725" s="136">
        <v>16354</v>
      </c>
      <c r="P4725" s="135">
        <v>16586</v>
      </c>
      <c r="Q4725" s="136">
        <v>15806</v>
      </c>
      <c r="R4725" s="135">
        <v>13254</v>
      </c>
      <c r="S4725" s="136">
        <v>15851</v>
      </c>
      <c r="T4725" s="135">
        <v>16517</v>
      </c>
      <c r="U4725" s="136">
        <v>17664</v>
      </c>
      <c r="V4725" s="135">
        <v>17281</v>
      </c>
      <c r="W4725" s="136">
        <v>15033</v>
      </c>
      <c r="X4725" s="135">
        <v>14720</v>
      </c>
      <c r="Y4725" s="136">
        <v>17321</v>
      </c>
      <c r="Z4725" s="135">
        <v>19135</v>
      </c>
      <c r="AA4725" s="136">
        <v>19676</v>
      </c>
      <c r="AB4725" s="135">
        <v>19143</v>
      </c>
      <c r="AC4725" s="136">
        <v>16836</v>
      </c>
      <c r="AD4725" s="135">
        <v>18447</v>
      </c>
      <c r="AE4725" s="137">
        <v>19233</v>
      </c>
      <c r="AF4725" s="138">
        <v>20311</v>
      </c>
    </row>
    <row r="4726" spans="2:32">
      <c r="B4726" s="114">
        <v>4688</v>
      </c>
      <c r="C4726" s="115">
        <v>4688</v>
      </c>
      <c r="D4726" s="116">
        <v>196</v>
      </c>
      <c r="E4726" s="117">
        <v>7</v>
      </c>
      <c r="F4726" s="118">
        <v>15</v>
      </c>
      <c r="G4726" s="119" t="s">
        <v>487</v>
      </c>
      <c r="H4726" s="120">
        <v>7</v>
      </c>
      <c r="I4726" s="115">
        <v>14</v>
      </c>
      <c r="J4726" s="116" t="s">
        <v>487</v>
      </c>
      <c r="K4726" s="121">
        <v>8</v>
      </c>
      <c r="L4726" s="108"/>
      <c r="M4726" s="122">
        <v>12366</v>
      </c>
      <c r="N4726" s="123">
        <v>15701</v>
      </c>
      <c r="O4726" s="124">
        <v>16958</v>
      </c>
      <c r="P4726" s="123">
        <v>17421</v>
      </c>
      <c r="Q4726" s="124">
        <v>16524</v>
      </c>
      <c r="R4726" s="123">
        <v>13781</v>
      </c>
      <c r="S4726" s="124">
        <v>16566</v>
      </c>
      <c r="T4726" s="123">
        <v>16970</v>
      </c>
      <c r="U4726" s="124">
        <v>18212</v>
      </c>
      <c r="V4726" s="123">
        <v>17954</v>
      </c>
      <c r="W4726" s="124">
        <v>15645</v>
      </c>
      <c r="X4726" s="123">
        <v>15163</v>
      </c>
      <c r="Y4726" s="124">
        <v>17898</v>
      </c>
      <c r="Z4726" s="123">
        <v>19579</v>
      </c>
      <c r="AA4726" s="124">
        <v>20299</v>
      </c>
      <c r="AB4726" s="123">
        <v>19643</v>
      </c>
      <c r="AC4726" s="124">
        <v>17352</v>
      </c>
      <c r="AD4726" s="123">
        <v>18997</v>
      </c>
      <c r="AE4726" s="125">
        <v>19448</v>
      </c>
      <c r="AF4726" s="126">
        <v>20700</v>
      </c>
    </row>
    <row r="4727" spans="2:32">
      <c r="B4727" s="127">
        <v>4689</v>
      </c>
      <c r="C4727" s="128">
        <v>4689</v>
      </c>
      <c r="D4727" s="129">
        <v>196</v>
      </c>
      <c r="E4727" s="130">
        <v>7</v>
      </c>
      <c r="F4727" s="131">
        <v>15</v>
      </c>
      <c r="G4727" s="132" t="s">
        <v>487</v>
      </c>
      <c r="H4727" s="133">
        <v>7</v>
      </c>
      <c r="I4727" s="128">
        <v>14</v>
      </c>
      <c r="J4727" s="129" t="s">
        <v>487</v>
      </c>
      <c r="K4727" s="134">
        <v>9</v>
      </c>
      <c r="L4727" s="108"/>
      <c r="M4727" s="81">
        <v>12980</v>
      </c>
      <c r="N4727" s="135">
        <v>16048</v>
      </c>
      <c r="O4727" s="136">
        <v>17472</v>
      </c>
      <c r="P4727" s="135">
        <v>18111</v>
      </c>
      <c r="Q4727" s="136">
        <v>17067</v>
      </c>
      <c r="R4727" s="135">
        <v>14482</v>
      </c>
      <c r="S4727" s="136">
        <v>17104</v>
      </c>
      <c r="T4727" s="135">
        <v>17334</v>
      </c>
      <c r="U4727" s="136">
        <v>18709</v>
      </c>
      <c r="V4727" s="135">
        <v>18504</v>
      </c>
      <c r="W4727" s="136">
        <v>16384</v>
      </c>
      <c r="X4727" s="135">
        <v>15857</v>
      </c>
      <c r="Y4727" s="136">
        <v>18408</v>
      </c>
      <c r="Z4727" s="135">
        <v>20058</v>
      </c>
      <c r="AA4727" s="136">
        <v>21023</v>
      </c>
      <c r="AB4727" s="135">
        <v>20190</v>
      </c>
      <c r="AC4727" s="136">
        <v>18035</v>
      </c>
      <c r="AD4727" s="135">
        <v>19512</v>
      </c>
      <c r="AE4727" s="137">
        <v>19697</v>
      </c>
      <c r="AF4727" s="138">
        <v>21164</v>
      </c>
    </row>
    <row r="4728" spans="2:32">
      <c r="B4728" s="114">
        <v>4690</v>
      </c>
      <c r="C4728" s="115">
        <v>4690</v>
      </c>
      <c r="D4728" s="116">
        <v>196</v>
      </c>
      <c r="E4728" s="117">
        <v>7</v>
      </c>
      <c r="F4728" s="118">
        <v>15</v>
      </c>
      <c r="G4728" s="119" t="s">
        <v>487</v>
      </c>
      <c r="H4728" s="120">
        <v>7</v>
      </c>
      <c r="I4728" s="115">
        <v>14</v>
      </c>
      <c r="J4728" s="116" t="s">
        <v>487</v>
      </c>
      <c r="K4728" s="121">
        <v>10</v>
      </c>
      <c r="L4728" s="108"/>
      <c r="M4728" s="122">
        <v>13454</v>
      </c>
      <c r="N4728" s="123">
        <v>16430</v>
      </c>
      <c r="O4728" s="124">
        <v>17942</v>
      </c>
      <c r="P4728" s="123">
        <v>18648</v>
      </c>
      <c r="Q4728" s="124">
        <v>17443</v>
      </c>
      <c r="R4728" s="123">
        <v>15020</v>
      </c>
      <c r="S4728" s="124">
        <v>17492</v>
      </c>
      <c r="T4728" s="123">
        <v>17848</v>
      </c>
      <c r="U4728" s="124">
        <v>19280</v>
      </c>
      <c r="V4728" s="123">
        <v>18964</v>
      </c>
      <c r="W4728" s="124">
        <v>16924</v>
      </c>
      <c r="X4728" s="123">
        <v>16501</v>
      </c>
      <c r="Y4728" s="124">
        <v>18899</v>
      </c>
      <c r="Z4728" s="123">
        <v>20707</v>
      </c>
      <c r="AA4728" s="124">
        <v>21739</v>
      </c>
      <c r="AB4728" s="123">
        <v>20756</v>
      </c>
      <c r="AC4728" s="124">
        <v>18686</v>
      </c>
      <c r="AD4728" s="123">
        <v>20057</v>
      </c>
      <c r="AE4728" s="125">
        <v>20403</v>
      </c>
      <c r="AF4728" s="126">
        <v>21874</v>
      </c>
    </row>
    <row r="4729" spans="2:32">
      <c r="B4729" s="127">
        <v>4691</v>
      </c>
      <c r="C4729" s="128">
        <v>4691</v>
      </c>
      <c r="D4729" s="129">
        <v>196</v>
      </c>
      <c r="E4729" s="130">
        <v>7</v>
      </c>
      <c r="F4729" s="131">
        <v>15</v>
      </c>
      <c r="G4729" s="132" t="s">
        <v>487</v>
      </c>
      <c r="H4729" s="133">
        <v>7</v>
      </c>
      <c r="I4729" s="128">
        <v>14</v>
      </c>
      <c r="J4729" s="129" t="s">
        <v>487</v>
      </c>
      <c r="K4729" s="134">
        <v>11</v>
      </c>
      <c r="L4729" s="108"/>
      <c r="M4729" s="81">
        <v>13740</v>
      </c>
      <c r="N4729" s="135">
        <v>16760</v>
      </c>
      <c r="O4729" s="136">
        <v>18355</v>
      </c>
      <c r="P4729" s="135">
        <v>19120</v>
      </c>
      <c r="Q4729" s="136">
        <v>17671</v>
      </c>
      <c r="R4729" s="135">
        <v>15404</v>
      </c>
      <c r="S4729" s="136">
        <v>17892</v>
      </c>
      <c r="T4729" s="135">
        <v>18306</v>
      </c>
      <c r="U4729" s="136">
        <v>19783</v>
      </c>
      <c r="V4729" s="135">
        <v>19290</v>
      </c>
      <c r="W4729" s="136">
        <v>17316</v>
      </c>
      <c r="X4729" s="135">
        <v>16997</v>
      </c>
      <c r="Y4729" s="136">
        <v>19407</v>
      </c>
      <c r="Z4729" s="135">
        <v>21300</v>
      </c>
      <c r="AA4729" s="136">
        <v>22426</v>
      </c>
      <c r="AB4729" s="135">
        <v>21180</v>
      </c>
      <c r="AC4729" s="136">
        <v>19165</v>
      </c>
      <c r="AD4729" s="135">
        <v>20636</v>
      </c>
      <c r="AE4729" s="137">
        <v>21059</v>
      </c>
      <c r="AF4729" s="138">
        <v>22544</v>
      </c>
    </row>
    <row r="4730" spans="2:32">
      <c r="B4730" s="114">
        <v>4692</v>
      </c>
      <c r="C4730" s="115">
        <v>4692</v>
      </c>
      <c r="D4730" s="116">
        <v>196</v>
      </c>
      <c r="E4730" s="117">
        <v>7</v>
      </c>
      <c r="F4730" s="118">
        <v>15</v>
      </c>
      <c r="G4730" s="119" t="s">
        <v>487</v>
      </c>
      <c r="H4730" s="120">
        <v>7</v>
      </c>
      <c r="I4730" s="115">
        <v>14</v>
      </c>
      <c r="J4730" s="116" t="s">
        <v>487</v>
      </c>
      <c r="K4730" s="121">
        <v>12</v>
      </c>
      <c r="L4730" s="108"/>
      <c r="M4730" s="122">
        <v>14067</v>
      </c>
      <c r="N4730" s="123">
        <v>17117</v>
      </c>
      <c r="O4730" s="124">
        <v>18895</v>
      </c>
      <c r="P4730" s="123">
        <v>19556</v>
      </c>
      <c r="Q4730" s="124">
        <v>17848</v>
      </c>
      <c r="R4730" s="123">
        <v>15756</v>
      </c>
      <c r="S4730" s="124">
        <v>18167</v>
      </c>
      <c r="T4730" s="123">
        <v>18741</v>
      </c>
      <c r="U4730" s="124">
        <v>20398</v>
      </c>
      <c r="V4730" s="123">
        <v>19515</v>
      </c>
      <c r="W4730" s="124">
        <v>17616</v>
      </c>
      <c r="X4730" s="123">
        <v>17416</v>
      </c>
      <c r="Y4730" s="124">
        <v>19745</v>
      </c>
      <c r="Z4730" s="123">
        <v>22016</v>
      </c>
      <c r="AA4730" s="124">
        <v>22977</v>
      </c>
      <c r="AB4730" s="123">
        <v>21463</v>
      </c>
      <c r="AC4730" s="124">
        <v>19502</v>
      </c>
      <c r="AD4730" s="123">
        <v>21010</v>
      </c>
      <c r="AE4730" s="125">
        <v>21623</v>
      </c>
      <c r="AF4730" s="126">
        <v>23313</v>
      </c>
    </row>
    <row r="4731" spans="2:32">
      <c r="B4731" s="127">
        <v>4693</v>
      </c>
      <c r="C4731" s="128">
        <v>4693</v>
      </c>
      <c r="D4731" s="129">
        <v>196</v>
      </c>
      <c r="E4731" s="130">
        <v>7</v>
      </c>
      <c r="F4731" s="131">
        <v>15</v>
      </c>
      <c r="G4731" s="132" t="s">
        <v>487</v>
      </c>
      <c r="H4731" s="133">
        <v>7</v>
      </c>
      <c r="I4731" s="128">
        <v>14</v>
      </c>
      <c r="J4731" s="129" t="s">
        <v>487</v>
      </c>
      <c r="K4731" s="134">
        <v>13</v>
      </c>
      <c r="L4731" s="108"/>
      <c r="M4731" s="81">
        <v>14262</v>
      </c>
      <c r="N4731" s="135">
        <v>17451</v>
      </c>
      <c r="O4731" s="136">
        <v>19273</v>
      </c>
      <c r="P4731" s="135">
        <v>19881</v>
      </c>
      <c r="Q4731" s="136">
        <v>18003</v>
      </c>
      <c r="R4731" s="135">
        <v>15974</v>
      </c>
      <c r="S4731" s="136">
        <v>18430</v>
      </c>
      <c r="T4731" s="135">
        <v>19103</v>
      </c>
      <c r="U4731" s="136">
        <v>20805</v>
      </c>
      <c r="V4731" s="135">
        <v>19701</v>
      </c>
      <c r="W4731" s="136">
        <v>17748</v>
      </c>
      <c r="X4731" s="135">
        <v>17671</v>
      </c>
      <c r="Y4731" s="136">
        <v>20047</v>
      </c>
      <c r="Z4731" s="135">
        <v>22441</v>
      </c>
      <c r="AA4731" s="136">
        <v>23365</v>
      </c>
      <c r="AB4731" s="135">
        <v>21659</v>
      </c>
      <c r="AC4731" s="136">
        <v>19656</v>
      </c>
      <c r="AD4731" s="135">
        <v>21324</v>
      </c>
      <c r="AE4731" s="137">
        <v>22045</v>
      </c>
      <c r="AF4731" s="138">
        <v>23756</v>
      </c>
    </row>
    <row r="4732" spans="2:32">
      <c r="B4732" s="114">
        <v>4694</v>
      </c>
      <c r="C4732" s="115">
        <v>4694</v>
      </c>
      <c r="D4732" s="116">
        <v>196</v>
      </c>
      <c r="E4732" s="117">
        <v>7</v>
      </c>
      <c r="F4732" s="118">
        <v>15</v>
      </c>
      <c r="G4732" s="119" t="s">
        <v>487</v>
      </c>
      <c r="H4732" s="120">
        <v>7</v>
      </c>
      <c r="I4732" s="115">
        <v>14</v>
      </c>
      <c r="J4732" s="116" t="s">
        <v>487</v>
      </c>
      <c r="K4732" s="121">
        <v>14</v>
      </c>
      <c r="L4732" s="108"/>
      <c r="M4732" s="122">
        <v>14380</v>
      </c>
      <c r="N4732" s="123">
        <v>17540</v>
      </c>
      <c r="O4732" s="124">
        <v>19452</v>
      </c>
      <c r="P4732" s="123">
        <v>19991</v>
      </c>
      <c r="Q4732" s="124">
        <v>18039</v>
      </c>
      <c r="R4732" s="123">
        <v>16104</v>
      </c>
      <c r="S4732" s="124">
        <v>18427</v>
      </c>
      <c r="T4732" s="123">
        <v>19201</v>
      </c>
      <c r="U4732" s="124">
        <v>20998</v>
      </c>
      <c r="V4732" s="123">
        <v>19732</v>
      </c>
      <c r="W4732" s="124">
        <v>17749</v>
      </c>
      <c r="X4732" s="123">
        <v>17795</v>
      </c>
      <c r="Y4732" s="124">
        <v>20046</v>
      </c>
      <c r="Z4732" s="123">
        <v>22640</v>
      </c>
      <c r="AA4732" s="124">
        <v>23427</v>
      </c>
      <c r="AB4732" s="123">
        <v>21678</v>
      </c>
      <c r="AC4732" s="124">
        <v>19648</v>
      </c>
      <c r="AD4732" s="123">
        <v>21317</v>
      </c>
      <c r="AE4732" s="125">
        <v>22117</v>
      </c>
      <c r="AF4732" s="126">
        <v>23967</v>
      </c>
    </row>
    <row r="4733" spans="2:32">
      <c r="B4733" s="127">
        <v>4695</v>
      </c>
      <c r="C4733" s="128">
        <v>4695</v>
      </c>
      <c r="D4733" s="129">
        <v>196</v>
      </c>
      <c r="E4733" s="130">
        <v>7</v>
      </c>
      <c r="F4733" s="131">
        <v>15</v>
      </c>
      <c r="G4733" s="132" t="s">
        <v>487</v>
      </c>
      <c r="H4733" s="133">
        <v>7</v>
      </c>
      <c r="I4733" s="128">
        <v>14</v>
      </c>
      <c r="J4733" s="129" t="s">
        <v>487</v>
      </c>
      <c r="K4733" s="134">
        <v>15</v>
      </c>
      <c r="L4733" s="108"/>
      <c r="M4733" s="81">
        <v>14686</v>
      </c>
      <c r="N4733" s="135">
        <v>17754</v>
      </c>
      <c r="O4733" s="136">
        <v>19717</v>
      </c>
      <c r="P4733" s="135">
        <v>20203</v>
      </c>
      <c r="Q4733" s="136">
        <v>18154</v>
      </c>
      <c r="R4733" s="135">
        <v>16425</v>
      </c>
      <c r="S4733" s="136">
        <v>18556</v>
      </c>
      <c r="T4733" s="135">
        <v>19431</v>
      </c>
      <c r="U4733" s="136">
        <v>21259</v>
      </c>
      <c r="V4733" s="135">
        <v>19829</v>
      </c>
      <c r="W4733" s="136">
        <v>17979</v>
      </c>
      <c r="X4733" s="135">
        <v>18132</v>
      </c>
      <c r="Y4733" s="136">
        <v>20198</v>
      </c>
      <c r="Z4733" s="135">
        <v>22910</v>
      </c>
      <c r="AA4733" s="136">
        <v>23592</v>
      </c>
      <c r="AB4733" s="135">
        <v>21757</v>
      </c>
      <c r="AC4733" s="136">
        <v>19870</v>
      </c>
      <c r="AD4733" s="135">
        <v>21476</v>
      </c>
      <c r="AE4733" s="137">
        <v>22358</v>
      </c>
      <c r="AF4733" s="138">
        <v>24238</v>
      </c>
    </row>
    <row r="4734" spans="2:32">
      <c r="B4734" s="114">
        <v>4696</v>
      </c>
      <c r="C4734" s="115">
        <v>4696</v>
      </c>
      <c r="D4734" s="116">
        <v>196</v>
      </c>
      <c r="E4734" s="117">
        <v>7</v>
      </c>
      <c r="F4734" s="118">
        <v>15</v>
      </c>
      <c r="G4734" s="119" t="s">
        <v>487</v>
      </c>
      <c r="H4734" s="120">
        <v>7</v>
      </c>
      <c r="I4734" s="115">
        <v>14</v>
      </c>
      <c r="J4734" s="116" t="s">
        <v>487</v>
      </c>
      <c r="K4734" s="121">
        <v>16</v>
      </c>
      <c r="L4734" s="108"/>
      <c r="M4734" s="122">
        <v>15141</v>
      </c>
      <c r="N4734" s="123">
        <v>18159</v>
      </c>
      <c r="O4734" s="124">
        <v>20083</v>
      </c>
      <c r="P4734" s="123">
        <v>20499</v>
      </c>
      <c r="Q4734" s="124">
        <v>18414</v>
      </c>
      <c r="R4734" s="123">
        <v>16889</v>
      </c>
      <c r="S4734" s="124">
        <v>18831</v>
      </c>
      <c r="T4734" s="123">
        <v>20016</v>
      </c>
      <c r="U4734" s="124">
        <v>21582</v>
      </c>
      <c r="V4734" s="123">
        <v>20032</v>
      </c>
      <c r="W4734" s="124">
        <v>18222</v>
      </c>
      <c r="X4734" s="123">
        <v>18566</v>
      </c>
      <c r="Y4734" s="124">
        <v>20426</v>
      </c>
      <c r="Z4734" s="123">
        <v>23164</v>
      </c>
      <c r="AA4734" s="124">
        <v>23696</v>
      </c>
      <c r="AB4734" s="123">
        <v>21873</v>
      </c>
      <c r="AC4734" s="124">
        <v>20065</v>
      </c>
      <c r="AD4734" s="123">
        <v>21692</v>
      </c>
      <c r="AE4734" s="125">
        <v>23012</v>
      </c>
      <c r="AF4734" s="126">
        <v>24467</v>
      </c>
    </row>
    <row r="4735" spans="2:32">
      <c r="B4735" s="127">
        <v>4697</v>
      </c>
      <c r="C4735" s="128">
        <v>4697</v>
      </c>
      <c r="D4735" s="129">
        <v>196</v>
      </c>
      <c r="E4735" s="130">
        <v>7</v>
      </c>
      <c r="F4735" s="131">
        <v>15</v>
      </c>
      <c r="G4735" s="132" t="s">
        <v>487</v>
      </c>
      <c r="H4735" s="133">
        <v>7</v>
      </c>
      <c r="I4735" s="128">
        <v>14</v>
      </c>
      <c r="J4735" s="129" t="s">
        <v>487</v>
      </c>
      <c r="K4735" s="134">
        <v>17</v>
      </c>
      <c r="L4735" s="108"/>
      <c r="M4735" s="81">
        <v>15708</v>
      </c>
      <c r="N4735" s="135">
        <v>18576</v>
      </c>
      <c r="O4735" s="136">
        <v>20325</v>
      </c>
      <c r="P4735" s="135">
        <v>20777</v>
      </c>
      <c r="Q4735" s="136">
        <v>18663</v>
      </c>
      <c r="R4735" s="135">
        <v>17429</v>
      </c>
      <c r="S4735" s="136">
        <v>19202</v>
      </c>
      <c r="T4735" s="135">
        <v>20465</v>
      </c>
      <c r="U4735" s="136">
        <v>21898</v>
      </c>
      <c r="V4735" s="135">
        <v>20307</v>
      </c>
      <c r="W4735" s="136">
        <v>18799</v>
      </c>
      <c r="X4735" s="135">
        <v>19218</v>
      </c>
      <c r="Y4735" s="136">
        <v>20814</v>
      </c>
      <c r="Z4735" s="135">
        <v>23481</v>
      </c>
      <c r="AA4735" s="136">
        <v>24052</v>
      </c>
      <c r="AB4735" s="135">
        <v>22121</v>
      </c>
      <c r="AC4735" s="136">
        <v>20673</v>
      </c>
      <c r="AD4735" s="135">
        <v>22108</v>
      </c>
      <c r="AE4735" s="137">
        <v>23510</v>
      </c>
      <c r="AF4735" s="138">
        <v>24792</v>
      </c>
    </row>
    <row r="4736" spans="2:32">
      <c r="B4736" s="114">
        <v>4698</v>
      </c>
      <c r="C4736" s="115">
        <v>4698</v>
      </c>
      <c r="D4736" s="116">
        <v>196</v>
      </c>
      <c r="E4736" s="117">
        <v>7</v>
      </c>
      <c r="F4736" s="118">
        <v>15</v>
      </c>
      <c r="G4736" s="119" t="s">
        <v>487</v>
      </c>
      <c r="H4736" s="120">
        <v>7</v>
      </c>
      <c r="I4736" s="115">
        <v>14</v>
      </c>
      <c r="J4736" s="116" t="s">
        <v>487</v>
      </c>
      <c r="K4736" s="121">
        <v>18</v>
      </c>
      <c r="L4736" s="108"/>
      <c r="M4736" s="122">
        <v>16044</v>
      </c>
      <c r="N4736" s="123">
        <v>18556</v>
      </c>
      <c r="O4736" s="124">
        <v>20440</v>
      </c>
      <c r="P4736" s="123">
        <v>21035</v>
      </c>
      <c r="Q4736" s="124">
        <v>18955</v>
      </c>
      <c r="R4736" s="123">
        <v>17946</v>
      </c>
      <c r="S4736" s="124">
        <v>19401</v>
      </c>
      <c r="T4736" s="123">
        <v>20531</v>
      </c>
      <c r="U4736" s="124">
        <v>22056</v>
      </c>
      <c r="V4736" s="123">
        <v>20797</v>
      </c>
      <c r="W4736" s="124">
        <v>19529</v>
      </c>
      <c r="X4736" s="123">
        <v>19910</v>
      </c>
      <c r="Y4736" s="124">
        <v>21285</v>
      </c>
      <c r="Z4736" s="123">
        <v>23822</v>
      </c>
      <c r="AA4736" s="124">
        <v>24723</v>
      </c>
      <c r="AB4736" s="123">
        <v>22801</v>
      </c>
      <c r="AC4736" s="124">
        <v>21594</v>
      </c>
      <c r="AD4736" s="123">
        <v>22626</v>
      </c>
      <c r="AE4736" s="125">
        <v>23803</v>
      </c>
      <c r="AF4736" s="126">
        <v>25219</v>
      </c>
    </row>
    <row r="4737" spans="2:32">
      <c r="B4737" s="127">
        <v>4699</v>
      </c>
      <c r="C4737" s="128">
        <v>4699</v>
      </c>
      <c r="D4737" s="129">
        <v>196</v>
      </c>
      <c r="E4737" s="130">
        <v>7</v>
      </c>
      <c r="F4737" s="131">
        <v>15</v>
      </c>
      <c r="G4737" s="132" t="s">
        <v>487</v>
      </c>
      <c r="H4737" s="133">
        <v>7</v>
      </c>
      <c r="I4737" s="128">
        <v>14</v>
      </c>
      <c r="J4737" s="129" t="s">
        <v>487</v>
      </c>
      <c r="K4737" s="134">
        <v>19</v>
      </c>
      <c r="L4737" s="108"/>
      <c r="M4737" s="81">
        <v>16077</v>
      </c>
      <c r="N4737" s="135">
        <v>18880</v>
      </c>
      <c r="O4737" s="136">
        <v>20822</v>
      </c>
      <c r="P4737" s="135">
        <v>21056</v>
      </c>
      <c r="Q4737" s="136">
        <v>19014</v>
      </c>
      <c r="R4737" s="135">
        <v>18136</v>
      </c>
      <c r="S4737" s="136">
        <v>19659</v>
      </c>
      <c r="T4737" s="135">
        <v>20999</v>
      </c>
      <c r="U4737" s="136">
        <v>22596</v>
      </c>
      <c r="V4737" s="135">
        <v>21030</v>
      </c>
      <c r="W4737" s="136">
        <v>19975</v>
      </c>
      <c r="X4737" s="135">
        <v>20352</v>
      </c>
      <c r="Y4737" s="136">
        <v>21852</v>
      </c>
      <c r="Z4737" s="135">
        <v>24678</v>
      </c>
      <c r="AA4737" s="136">
        <v>25289</v>
      </c>
      <c r="AB4737" s="135">
        <v>23438</v>
      </c>
      <c r="AC4737" s="136">
        <v>22252</v>
      </c>
      <c r="AD4737" s="135">
        <v>23343</v>
      </c>
      <c r="AE4737" s="137">
        <v>24689</v>
      </c>
      <c r="AF4737" s="138">
        <v>26219</v>
      </c>
    </row>
    <row r="4738" spans="2:32">
      <c r="B4738" s="114">
        <v>4700</v>
      </c>
      <c r="C4738" s="115">
        <v>4700</v>
      </c>
      <c r="D4738" s="116">
        <v>196</v>
      </c>
      <c r="E4738" s="117">
        <v>7</v>
      </c>
      <c r="F4738" s="118">
        <v>15</v>
      </c>
      <c r="G4738" s="119" t="s">
        <v>487</v>
      </c>
      <c r="H4738" s="120">
        <v>7</v>
      </c>
      <c r="I4738" s="115">
        <v>14</v>
      </c>
      <c r="J4738" s="116" t="s">
        <v>487</v>
      </c>
      <c r="K4738" s="121">
        <v>20</v>
      </c>
      <c r="L4738" s="108"/>
      <c r="M4738" s="122">
        <v>15977</v>
      </c>
      <c r="N4738" s="123">
        <v>18986</v>
      </c>
      <c r="O4738" s="124">
        <v>20841</v>
      </c>
      <c r="P4738" s="123">
        <v>21058</v>
      </c>
      <c r="Q4738" s="124">
        <v>18669</v>
      </c>
      <c r="R4738" s="123">
        <v>18108</v>
      </c>
      <c r="S4738" s="124">
        <v>19791</v>
      </c>
      <c r="T4738" s="123">
        <v>21207</v>
      </c>
      <c r="U4738" s="124">
        <v>22821</v>
      </c>
      <c r="V4738" s="123">
        <v>20941</v>
      </c>
      <c r="W4738" s="124">
        <v>19985</v>
      </c>
      <c r="X4738" s="123">
        <v>20571</v>
      </c>
      <c r="Y4738" s="124">
        <v>22302</v>
      </c>
      <c r="Z4738" s="123">
        <v>25208</v>
      </c>
      <c r="AA4738" s="124">
        <v>25875</v>
      </c>
      <c r="AB4738" s="123">
        <v>23775</v>
      </c>
      <c r="AC4738" s="124">
        <v>22631</v>
      </c>
      <c r="AD4738" s="123">
        <v>23909</v>
      </c>
      <c r="AE4738" s="125">
        <v>25460</v>
      </c>
      <c r="AF4738" s="126">
        <v>26874</v>
      </c>
    </row>
    <row r="4739" spans="2:32">
      <c r="B4739" s="127">
        <v>4701</v>
      </c>
      <c r="C4739" s="128">
        <v>4701</v>
      </c>
      <c r="D4739" s="129">
        <v>196</v>
      </c>
      <c r="E4739" s="130">
        <v>7</v>
      </c>
      <c r="F4739" s="131">
        <v>15</v>
      </c>
      <c r="G4739" s="132" t="s">
        <v>487</v>
      </c>
      <c r="H4739" s="133">
        <v>7</v>
      </c>
      <c r="I4739" s="128">
        <v>14</v>
      </c>
      <c r="J4739" s="129" t="s">
        <v>487</v>
      </c>
      <c r="K4739" s="134">
        <v>21</v>
      </c>
      <c r="L4739" s="108"/>
      <c r="M4739" s="81">
        <v>15424</v>
      </c>
      <c r="N4739" s="135">
        <v>18479</v>
      </c>
      <c r="O4739" s="136">
        <v>20224</v>
      </c>
      <c r="P4739" s="135">
        <v>20445</v>
      </c>
      <c r="Q4739" s="136">
        <v>17946</v>
      </c>
      <c r="R4739" s="135">
        <v>17618</v>
      </c>
      <c r="S4739" s="136">
        <v>19579</v>
      </c>
      <c r="T4739" s="135">
        <v>20892</v>
      </c>
      <c r="U4739" s="136">
        <v>22504</v>
      </c>
      <c r="V4739" s="135">
        <v>20539</v>
      </c>
      <c r="W4739" s="136">
        <v>19957</v>
      </c>
      <c r="X4739" s="135">
        <v>20398</v>
      </c>
      <c r="Y4739" s="136">
        <v>22420</v>
      </c>
      <c r="Z4739" s="135">
        <v>25316</v>
      </c>
      <c r="AA4739" s="136">
        <v>26028</v>
      </c>
      <c r="AB4739" s="135">
        <v>23857</v>
      </c>
      <c r="AC4739" s="136">
        <v>22999</v>
      </c>
      <c r="AD4739" s="135">
        <v>24214</v>
      </c>
      <c r="AE4739" s="137">
        <v>25754</v>
      </c>
      <c r="AF4739" s="138">
        <v>27200</v>
      </c>
    </row>
    <row r="4740" spans="2:32">
      <c r="B4740" s="114">
        <v>4702</v>
      </c>
      <c r="C4740" s="115">
        <v>4702</v>
      </c>
      <c r="D4740" s="116">
        <v>196</v>
      </c>
      <c r="E4740" s="117">
        <v>7</v>
      </c>
      <c r="F4740" s="118">
        <v>15</v>
      </c>
      <c r="G4740" s="119" t="s">
        <v>487</v>
      </c>
      <c r="H4740" s="120">
        <v>7</v>
      </c>
      <c r="I4740" s="115">
        <v>14</v>
      </c>
      <c r="J4740" s="116" t="s">
        <v>487</v>
      </c>
      <c r="K4740" s="121">
        <v>22</v>
      </c>
      <c r="L4740" s="108"/>
      <c r="M4740" s="122">
        <v>14887</v>
      </c>
      <c r="N4740" s="123">
        <v>17556</v>
      </c>
      <c r="O4740" s="124">
        <v>19293</v>
      </c>
      <c r="P4740" s="123">
        <v>19478</v>
      </c>
      <c r="Q4740" s="124">
        <v>17192</v>
      </c>
      <c r="R4740" s="123">
        <v>17135</v>
      </c>
      <c r="S4740" s="124">
        <v>18765</v>
      </c>
      <c r="T4740" s="123">
        <v>20107</v>
      </c>
      <c r="U4740" s="124">
        <v>21762</v>
      </c>
      <c r="V4740" s="123">
        <v>20005</v>
      </c>
      <c r="W4740" s="124">
        <v>19831</v>
      </c>
      <c r="X4740" s="123">
        <v>20112</v>
      </c>
      <c r="Y4740" s="124">
        <v>21796</v>
      </c>
      <c r="Z4740" s="123">
        <v>24843</v>
      </c>
      <c r="AA4740" s="124">
        <v>25506</v>
      </c>
      <c r="AB4740" s="123">
        <v>23593</v>
      </c>
      <c r="AC4740" s="124">
        <v>23074</v>
      </c>
      <c r="AD4740" s="123">
        <v>23719</v>
      </c>
      <c r="AE4740" s="125">
        <v>25337</v>
      </c>
      <c r="AF4740" s="126">
        <v>26874</v>
      </c>
    </row>
    <row r="4741" spans="2:32">
      <c r="B4741" s="127">
        <v>4703</v>
      </c>
      <c r="C4741" s="128">
        <v>4703</v>
      </c>
      <c r="D4741" s="129">
        <v>196</v>
      </c>
      <c r="E4741" s="130">
        <v>7</v>
      </c>
      <c r="F4741" s="131">
        <v>15</v>
      </c>
      <c r="G4741" s="132" t="s">
        <v>487</v>
      </c>
      <c r="H4741" s="133">
        <v>7</v>
      </c>
      <c r="I4741" s="128">
        <v>14</v>
      </c>
      <c r="J4741" s="129" t="s">
        <v>487</v>
      </c>
      <c r="K4741" s="134">
        <v>23</v>
      </c>
      <c r="L4741" s="108"/>
      <c r="M4741" s="81">
        <v>14022</v>
      </c>
      <c r="N4741" s="135">
        <v>16235</v>
      </c>
      <c r="O4741" s="136">
        <v>17855</v>
      </c>
      <c r="P4741" s="135">
        <v>18078</v>
      </c>
      <c r="Q4741" s="136">
        <v>15965</v>
      </c>
      <c r="R4741" s="135">
        <v>16231</v>
      </c>
      <c r="S4741" s="136">
        <v>17497</v>
      </c>
      <c r="T4741" s="135">
        <v>18781</v>
      </c>
      <c r="U4741" s="136">
        <v>20376</v>
      </c>
      <c r="V4741" s="135">
        <v>18821</v>
      </c>
      <c r="W4741" s="136">
        <v>19155</v>
      </c>
      <c r="X4741" s="135">
        <v>19264</v>
      </c>
      <c r="Y4741" s="136">
        <v>20574</v>
      </c>
      <c r="Z4741" s="135">
        <v>23518</v>
      </c>
      <c r="AA4741" s="136">
        <v>24222</v>
      </c>
      <c r="AB4741" s="135">
        <v>22470</v>
      </c>
      <c r="AC4741" s="136">
        <v>22473</v>
      </c>
      <c r="AD4741" s="135">
        <v>22512</v>
      </c>
      <c r="AE4741" s="137">
        <v>24120</v>
      </c>
      <c r="AF4741" s="138">
        <v>25587</v>
      </c>
    </row>
    <row r="4742" spans="2:32">
      <c r="B4742" s="114">
        <v>4704</v>
      </c>
      <c r="C4742" s="115">
        <v>4704</v>
      </c>
      <c r="D4742" s="116">
        <v>196</v>
      </c>
      <c r="E4742" s="117">
        <v>7</v>
      </c>
      <c r="F4742" s="118">
        <v>15</v>
      </c>
      <c r="G4742" s="119" t="s">
        <v>487</v>
      </c>
      <c r="H4742" s="120">
        <v>7</v>
      </c>
      <c r="I4742" s="115">
        <v>14</v>
      </c>
      <c r="J4742" s="116" t="s">
        <v>487</v>
      </c>
      <c r="K4742" s="121">
        <v>24</v>
      </c>
      <c r="L4742" s="108"/>
      <c r="M4742" s="122">
        <v>13210</v>
      </c>
      <c r="N4742" s="123">
        <v>15115</v>
      </c>
      <c r="O4742" s="124">
        <v>16598</v>
      </c>
      <c r="P4742" s="123">
        <v>16751</v>
      </c>
      <c r="Q4742" s="124">
        <v>14892</v>
      </c>
      <c r="R4742" s="123">
        <v>15271</v>
      </c>
      <c r="S4742" s="124">
        <v>16350</v>
      </c>
      <c r="T4742" s="123">
        <v>17616</v>
      </c>
      <c r="U4742" s="124">
        <v>19098</v>
      </c>
      <c r="V4742" s="123">
        <v>17701</v>
      </c>
      <c r="W4742" s="124">
        <v>18318</v>
      </c>
      <c r="X4742" s="123">
        <v>18276</v>
      </c>
      <c r="Y4742" s="124">
        <v>19415</v>
      </c>
      <c r="Z4742" s="123">
        <v>22248</v>
      </c>
      <c r="AA4742" s="124">
        <v>22849</v>
      </c>
      <c r="AB4742" s="123">
        <v>21360</v>
      </c>
      <c r="AC4742" s="124">
        <v>21627</v>
      </c>
      <c r="AD4742" s="123">
        <v>21347</v>
      </c>
      <c r="AE4742" s="125">
        <v>22978</v>
      </c>
      <c r="AF4742" s="126">
        <v>24316</v>
      </c>
    </row>
    <row r="4743" spans="2:32">
      <c r="B4743" s="127">
        <v>4705</v>
      </c>
      <c r="C4743" s="128">
        <v>4705</v>
      </c>
      <c r="D4743" s="129">
        <v>197</v>
      </c>
      <c r="E4743" s="130">
        <v>7</v>
      </c>
      <c r="F4743" s="131">
        <v>16</v>
      </c>
      <c r="G4743" s="132" t="s">
        <v>487</v>
      </c>
      <c r="H4743" s="133">
        <v>7</v>
      </c>
      <c r="I4743" s="128">
        <v>15</v>
      </c>
      <c r="J4743" s="129" t="s">
        <v>487</v>
      </c>
      <c r="K4743" s="134">
        <v>1</v>
      </c>
      <c r="L4743" s="108"/>
      <c r="M4743" s="81">
        <v>12621</v>
      </c>
      <c r="N4743" s="135">
        <v>14596</v>
      </c>
      <c r="O4743" s="136">
        <v>15503</v>
      </c>
      <c r="P4743" s="135">
        <v>15313</v>
      </c>
      <c r="Q4743" s="136">
        <v>14519</v>
      </c>
      <c r="R4743" s="135">
        <v>14569</v>
      </c>
      <c r="S4743" s="136">
        <v>15836</v>
      </c>
      <c r="T4743" s="135">
        <v>17032</v>
      </c>
      <c r="U4743" s="136">
        <v>18001</v>
      </c>
      <c r="V4743" s="135">
        <v>17152</v>
      </c>
      <c r="W4743" s="136">
        <v>17137</v>
      </c>
      <c r="X4743" s="135">
        <v>17451</v>
      </c>
      <c r="Y4743" s="136">
        <v>19191</v>
      </c>
      <c r="Z4743" s="135">
        <v>21210</v>
      </c>
      <c r="AA4743" s="136">
        <v>21429</v>
      </c>
      <c r="AB4743" s="135">
        <v>20591</v>
      </c>
      <c r="AC4743" s="136">
        <v>19971</v>
      </c>
      <c r="AD4743" s="135">
        <v>21287</v>
      </c>
      <c r="AE4743" s="137">
        <v>22419</v>
      </c>
      <c r="AF4743" s="138">
        <v>23319</v>
      </c>
    </row>
    <row r="4744" spans="2:32">
      <c r="B4744" s="114">
        <v>4706</v>
      </c>
      <c r="C4744" s="115">
        <v>4706</v>
      </c>
      <c r="D4744" s="116">
        <v>197</v>
      </c>
      <c r="E4744" s="117">
        <v>7</v>
      </c>
      <c r="F4744" s="118">
        <v>16</v>
      </c>
      <c r="G4744" s="119" t="s">
        <v>487</v>
      </c>
      <c r="H4744" s="120">
        <v>7</v>
      </c>
      <c r="I4744" s="115">
        <v>15</v>
      </c>
      <c r="J4744" s="116" t="s">
        <v>487</v>
      </c>
      <c r="K4744" s="121">
        <v>2</v>
      </c>
      <c r="L4744" s="108"/>
      <c r="M4744" s="122">
        <v>12320</v>
      </c>
      <c r="N4744" s="123">
        <v>14142</v>
      </c>
      <c r="O4744" s="124">
        <v>14988</v>
      </c>
      <c r="P4744" s="123">
        <v>14731</v>
      </c>
      <c r="Q4744" s="124">
        <v>14117</v>
      </c>
      <c r="R4744" s="123">
        <v>14174</v>
      </c>
      <c r="S4744" s="124">
        <v>15348</v>
      </c>
      <c r="T4744" s="123">
        <v>16487</v>
      </c>
      <c r="U4744" s="124">
        <v>17389</v>
      </c>
      <c r="V4744" s="123">
        <v>16633</v>
      </c>
      <c r="W4744" s="124">
        <v>16629</v>
      </c>
      <c r="X4744" s="123">
        <v>16937</v>
      </c>
      <c r="Y4744" s="124">
        <v>18572</v>
      </c>
      <c r="Z4744" s="123">
        <v>20477</v>
      </c>
      <c r="AA4744" s="124">
        <v>20628</v>
      </c>
      <c r="AB4744" s="123">
        <v>19947</v>
      </c>
      <c r="AC4744" s="124">
        <v>19349</v>
      </c>
      <c r="AD4744" s="123">
        <v>20585</v>
      </c>
      <c r="AE4744" s="125">
        <v>21663</v>
      </c>
      <c r="AF4744" s="126">
        <v>22519</v>
      </c>
    </row>
    <row r="4745" spans="2:32">
      <c r="B4745" s="127">
        <v>4707</v>
      </c>
      <c r="C4745" s="128">
        <v>4707</v>
      </c>
      <c r="D4745" s="129">
        <v>197</v>
      </c>
      <c r="E4745" s="130">
        <v>7</v>
      </c>
      <c r="F4745" s="131">
        <v>16</v>
      </c>
      <c r="G4745" s="132" t="s">
        <v>487</v>
      </c>
      <c r="H4745" s="133">
        <v>7</v>
      </c>
      <c r="I4745" s="128">
        <v>15</v>
      </c>
      <c r="J4745" s="129" t="s">
        <v>487</v>
      </c>
      <c r="K4745" s="134">
        <v>3</v>
      </c>
      <c r="L4745" s="108"/>
      <c r="M4745" s="81">
        <v>12197</v>
      </c>
      <c r="N4745" s="135">
        <v>13895</v>
      </c>
      <c r="O4745" s="136">
        <v>14650</v>
      </c>
      <c r="P4745" s="135">
        <v>14364</v>
      </c>
      <c r="Q4745" s="136">
        <v>13852</v>
      </c>
      <c r="R4745" s="135">
        <v>13990</v>
      </c>
      <c r="S4745" s="136">
        <v>15045</v>
      </c>
      <c r="T4745" s="135">
        <v>16157</v>
      </c>
      <c r="U4745" s="136">
        <v>16941</v>
      </c>
      <c r="V4745" s="135">
        <v>16262</v>
      </c>
      <c r="W4745" s="136">
        <v>16220</v>
      </c>
      <c r="X4745" s="135">
        <v>16624</v>
      </c>
      <c r="Y4745" s="136">
        <v>18112</v>
      </c>
      <c r="Z4745" s="135">
        <v>19883</v>
      </c>
      <c r="AA4745" s="136">
        <v>19991</v>
      </c>
      <c r="AB4745" s="135">
        <v>19425</v>
      </c>
      <c r="AC4745" s="136">
        <v>18829</v>
      </c>
      <c r="AD4745" s="135">
        <v>20040</v>
      </c>
      <c r="AE4745" s="137">
        <v>21105</v>
      </c>
      <c r="AF4745" s="138">
        <v>21840</v>
      </c>
    </row>
    <row r="4746" spans="2:32">
      <c r="B4746" s="114">
        <v>4708</v>
      </c>
      <c r="C4746" s="115">
        <v>4708</v>
      </c>
      <c r="D4746" s="116">
        <v>197</v>
      </c>
      <c r="E4746" s="117">
        <v>7</v>
      </c>
      <c r="F4746" s="118">
        <v>16</v>
      </c>
      <c r="G4746" s="119" t="s">
        <v>487</v>
      </c>
      <c r="H4746" s="120">
        <v>7</v>
      </c>
      <c r="I4746" s="115">
        <v>15</v>
      </c>
      <c r="J4746" s="116" t="s">
        <v>487</v>
      </c>
      <c r="K4746" s="121">
        <v>4</v>
      </c>
      <c r="L4746" s="108"/>
      <c r="M4746" s="122">
        <v>12220</v>
      </c>
      <c r="N4746" s="123">
        <v>13817</v>
      </c>
      <c r="O4746" s="124">
        <v>14535</v>
      </c>
      <c r="P4746" s="123">
        <v>14165</v>
      </c>
      <c r="Q4746" s="124">
        <v>13693</v>
      </c>
      <c r="R4746" s="123">
        <v>13914</v>
      </c>
      <c r="S4746" s="124">
        <v>14896</v>
      </c>
      <c r="T4746" s="123">
        <v>15888</v>
      </c>
      <c r="U4746" s="124">
        <v>16618</v>
      </c>
      <c r="V4746" s="123">
        <v>15859</v>
      </c>
      <c r="W4746" s="124">
        <v>15763</v>
      </c>
      <c r="X4746" s="123">
        <v>16276</v>
      </c>
      <c r="Y4746" s="124">
        <v>17631</v>
      </c>
      <c r="Z4746" s="123">
        <v>19250</v>
      </c>
      <c r="AA4746" s="124">
        <v>19206</v>
      </c>
      <c r="AB4746" s="123">
        <v>18714</v>
      </c>
      <c r="AC4746" s="124">
        <v>18127</v>
      </c>
      <c r="AD4746" s="123">
        <v>19368</v>
      </c>
      <c r="AE4746" s="125">
        <v>20326</v>
      </c>
      <c r="AF4746" s="126">
        <v>21047</v>
      </c>
    </row>
    <row r="4747" spans="2:32">
      <c r="B4747" s="127">
        <v>4709</v>
      </c>
      <c r="C4747" s="128">
        <v>4709</v>
      </c>
      <c r="D4747" s="129">
        <v>197</v>
      </c>
      <c r="E4747" s="130">
        <v>7</v>
      </c>
      <c r="F4747" s="131">
        <v>16</v>
      </c>
      <c r="G4747" s="132" t="s">
        <v>487</v>
      </c>
      <c r="H4747" s="133">
        <v>7</v>
      </c>
      <c r="I4747" s="128">
        <v>15</v>
      </c>
      <c r="J4747" s="129" t="s">
        <v>487</v>
      </c>
      <c r="K4747" s="134">
        <v>5</v>
      </c>
      <c r="L4747" s="108"/>
      <c r="M4747" s="81">
        <v>12522</v>
      </c>
      <c r="N4747" s="135">
        <v>14152</v>
      </c>
      <c r="O4747" s="136">
        <v>14759</v>
      </c>
      <c r="P4747" s="135">
        <v>14310</v>
      </c>
      <c r="Q4747" s="136">
        <v>13488</v>
      </c>
      <c r="R4747" s="135">
        <v>14122</v>
      </c>
      <c r="S4747" s="136">
        <v>14988</v>
      </c>
      <c r="T4747" s="135">
        <v>16012</v>
      </c>
      <c r="U4747" s="136">
        <v>16615</v>
      </c>
      <c r="V4747" s="135">
        <v>15378</v>
      </c>
      <c r="W4747" s="136">
        <v>15288</v>
      </c>
      <c r="X4747" s="135">
        <v>16198</v>
      </c>
      <c r="Y4747" s="136">
        <v>17324</v>
      </c>
      <c r="Z4747" s="135">
        <v>18865</v>
      </c>
      <c r="AA4747" s="136">
        <v>18713</v>
      </c>
      <c r="AB4747" s="135">
        <v>17869</v>
      </c>
      <c r="AC4747" s="136">
        <v>17379</v>
      </c>
      <c r="AD4747" s="135">
        <v>18853</v>
      </c>
      <c r="AE4747" s="137">
        <v>19865</v>
      </c>
      <c r="AF4747" s="138">
        <v>20471</v>
      </c>
    </row>
    <row r="4748" spans="2:32">
      <c r="B4748" s="114">
        <v>4710</v>
      </c>
      <c r="C4748" s="115">
        <v>4710</v>
      </c>
      <c r="D4748" s="116">
        <v>197</v>
      </c>
      <c r="E4748" s="117">
        <v>7</v>
      </c>
      <c r="F4748" s="118">
        <v>16</v>
      </c>
      <c r="G4748" s="119" t="s">
        <v>487</v>
      </c>
      <c r="H4748" s="120">
        <v>7</v>
      </c>
      <c r="I4748" s="115">
        <v>15</v>
      </c>
      <c r="J4748" s="116" t="s">
        <v>487</v>
      </c>
      <c r="K4748" s="121">
        <v>6</v>
      </c>
      <c r="L4748" s="108"/>
      <c r="M4748" s="122">
        <v>13295</v>
      </c>
      <c r="N4748" s="123">
        <v>14933</v>
      </c>
      <c r="O4748" s="124">
        <v>15403</v>
      </c>
      <c r="P4748" s="123">
        <v>14888</v>
      </c>
      <c r="Q4748" s="124">
        <v>13352</v>
      </c>
      <c r="R4748" s="123">
        <v>14776</v>
      </c>
      <c r="S4748" s="124">
        <v>15575</v>
      </c>
      <c r="T4748" s="123">
        <v>16591</v>
      </c>
      <c r="U4748" s="124">
        <v>17008</v>
      </c>
      <c r="V4748" s="123">
        <v>14921</v>
      </c>
      <c r="W4748" s="124">
        <v>14886</v>
      </c>
      <c r="X4748" s="123">
        <v>16548</v>
      </c>
      <c r="Y4748" s="124">
        <v>17522</v>
      </c>
      <c r="Z4748" s="123">
        <v>18856</v>
      </c>
      <c r="AA4748" s="124">
        <v>18616</v>
      </c>
      <c r="AB4748" s="123">
        <v>17035</v>
      </c>
      <c r="AC4748" s="124">
        <v>16666</v>
      </c>
      <c r="AD4748" s="123">
        <v>18841</v>
      </c>
      <c r="AE4748" s="125">
        <v>19815</v>
      </c>
      <c r="AF4748" s="126">
        <v>20275</v>
      </c>
    </row>
    <row r="4749" spans="2:32">
      <c r="B4749" s="127">
        <v>4711</v>
      </c>
      <c r="C4749" s="128">
        <v>4711</v>
      </c>
      <c r="D4749" s="129">
        <v>197</v>
      </c>
      <c r="E4749" s="130">
        <v>7</v>
      </c>
      <c r="F4749" s="131">
        <v>16</v>
      </c>
      <c r="G4749" s="132" t="s">
        <v>487</v>
      </c>
      <c r="H4749" s="133">
        <v>7</v>
      </c>
      <c r="I4749" s="128">
        <v>15</v>
      </c>
      <c r="J4749" s="129" t="s">
        <v>487</v>
      </c>
      <c r="K4749" s="134">
        <v>7</v>
      </c>
      <c r="L4749" s="108"/>
      <c r="M4749" s="81">
        <v>14267</v>
      </c>
      <c r="N4749" s="135">
        <v>15977</v>
      </c>
      <c r="O4749" s="136">
        <v>16543</v>
      </c>
      <c r="P4749" s="135">
        <v>15768</v>
      </c>
      <c r="Q4749" s="136">
        <v>13530</v>
      </c>
      <c r="R4749" s="135">
        <v>15672</v>
      </c>
      <c r="S4749" s="136">
        <v>16401</v>
      </c>
      <c r="T4749" s="135">
        <v>17531</v>
      </c>
      <c r="U4749" s="136">
        <v>17882</v>
      </c>
      <c r="V4749" s="135">
        <v>14843</v>
      </c>
      <c r="W4749" s="136">
        <v>14729</v>
      </c>
      <c r="X4749" s="135">
        <v>17154</v>
      </c>
      <c r="Y4749" s="136">
        <v>18005</v>
      </c>
      <c r="Z4749" s="135">
        <v>19469</v>
      </c>
      <c r="AA4749" s="136">
        <v>18950</v>
      </c>
      <c r="AB4749" s="135">
        <v>16670</v>
      </c>
      <c r="AC4749" s="136">
        <v>16241</v>
      </c>
      <c r="AD4749" s="135">
        <v>19165</v>
      </c>
      <c r="AE4749" s="137">
        <v>20242</v>
      </c>
      <c r="AF4749" s="138">
        <v>20779</v>
      </c>
    </row>
    <row r="4750" spans="2:32">
      <c r="B4750" s="114">
        <v>4712</v>
      </c>
      <c r="C4750" s="115">
        <v>4712</v>
      </c>
      <c r="D4750" s="116">
        <v>197</v>
      </c>
      <c r="E4750" s="117">
        <v>7</v>
      </c>
      <c r="F4750" s="118">
        <v>16</v>
      </c>
      <c r="G4750" s="119" t="s">
        <v>487</v>
      </c>
      <c r="H4750" s="120">
        <v>7</v>
      </c>
      <c r="I4750" s="115">
        <v>15</v>
      </c>
      <c r="J4750" s="116" t="s">
        <v>487</v>
      </c>
      <c r="K4750" s="121">
        <v>8</v>
      </c>
      <c r="L4750" s="108"/>
      <c r="M4750" s="122">
        <v>14969</v>
      </c>
      <c r="N4750" s="123">
        <v>16620</v>
      </c>
      <c r="O4750" s="124">
        <v>17426</v>
      </c>
      <c r="P4750" s="123">
        <v>16526</v>
      </c>
      <c r="Q4750" s="124">
        <v>14229</v>
      </c>
      <c r="R4750" s="123">
        <v>16406</v>
      </c>
      <c r="S4750" s="124">
        <v>16914</v>
      </c>
      <c r="T4750" s="123">
        <v>18143</v>
      </c>
      <c r="U4750" s="124">
        <v>18681</v>
      </c>
      <c r="V4750" s="123">
        <v>15529</v>
      </c>
      <c r="W4750" s="124">
        <v>15258</v>
      </c>
      <c r="X4750" s="123">
        <v>17786</v>
      </c>
      <c r="Y4750" s="124">
        <v>18325</v>
      </c>
      <c r="Z4750" s="123">
        <v>20134</v>
      </c>
      <c r="AA4750" s="124">
        <v>19509</v>
      </c>
      <c r="AB4750" s="123">
        <v>17228</v>
      </c>
      <c r="AC4750" s="124">
        <v>16729</v>
      </c>
      <c r="AD4750" s="123">
        <v>19420</v>
      </c>
      <c r="AE4750" s="125">
        <v>20670</v>
      </c>
      <c r="AF4750" s="126">
        <v>21434</v>
      </c>
    </row>
    <row r="4751" spans="2:32">
      <c r="B4751" s="127">
        <v>4713</v>
      </c>
      <c r="C4751" s="128">
        <v>4713</v>
      </c>
      <c r="D4751" s="129">
        <v>197</v>
      </c>
      <c r="E4751" s="130">
        <v>7</v>
      </c>
      <c r="F4751" s="131">
        <v>16</v>
      </c>
      <c r="G4751" s="132" t="s">
        <v>487</v>
      </c>
      <c r="H4751" s="133">
        <v>7</v>
      </c>
      <c r="I4751" s="128">
        <v>15</v>
      </c>
      <c r="J4751" s="129" t="s">
        <v>487</v>
      </c>
      <c r="K4751" s="134">
        <v>9</v>
      </c>
      <c r="L4751" s="108"/>
      <c r="M4751" s="81">
        <v>15410</v>
      </c>
      <c r="N4751" s="135">
        <v>17109</v>
      </c>
      <c r="O4751" s="136">
        <v>18136</v>
      </c>
      <c r="P4751" s="135">
        <v>17056</v>
      </c>
      <c r="Q4751" s="136">
        <v>14930</v>
      </c>
      <c r="R4751" s="135">
        <v>16911</v>
      </c>
      <c r="S4751" s="136">
        <v>17271</v>
      </c>
      <c r="T4751" s="135">
        <v>18643</v>
      </c>
      <c r="U4751" s="136">
        <v>19399</v>
      </c>
      <c r="V4751" s="135">
        <v>16275</v>
      </c>
      <c r="W4751" s="136">
        <v>15861</v>
      </c>
      <c r="X4751" s="135">
        <v>18288</v>
      </c>
      <c r="Y4751" s="136">
        <v>18576</v>
      </c>
      <c r="Z4751" s="135">
        <v>20843</v>
      </c>
      <c r="AA4751" s="136">
        <v>20044</v>
      </c>
      <c r="AB4751" s="135">
        <v>17899</v>
      </c>
      <c r="AC4751" s="136">
        <v>17335</v>
      </c>
      <c r="AD4751" s="135">
        <v>19648</v>
      </c>
      <c r="AE4751" s="137">
        <v>21107</v>
      </c>
      <c r="AF4751" s="138">
        <v>22165</v>
      </c>
    </row>
    <row r="4752" spans="2:32">
      <c r="B4752" s="114">
        <v>4714</v>
      </c>
      <c r="C4752" s="115">
        <v>4714</v>
      </c>
      <c r="D4752" s="116">
        <v>197</v>
      </c>
      <c r="E4752" s="117">
        <v>7</v>
      </c>
      <c r="F4752" s="118">
        <v>16</v>
      </c>
      <c r="G4752" s="119" t="s">
        <v>487</v>
      </c>
      <c r="H4752" s="120">
        <v>7</v>
      </c>
      <c r="I4752" s="115">
        <v>15</v>
      </c>
      <c r="J4752" s="116" t="s">
        <v>487</v>
      </c>
      <c r="K4752" s="121">
        <v>10</v>
      </c>
      <c r="L4752" s="108"/>
      <c r="M4752" s="122">
        <v>15745</v>
      </c>
      <c r="N4752" s="123">
        <v>17561</v>
      </c>
      <c r="O4752" s="124">
        <v>18665</v>
      </c>
      <c r="P4752" s="123">
        <v>17409</v>
      </c>
      <c r="Q4752" s="124">
        <v>15343</v>
      </c>
      <c r="R4752" s="123">
        <v>17272</v>
      </c>
      <c r="S4752" s="124">
        <v>17755</v>
      </c>
      <c r="T4752" s="123">
        <v>19194</v>
      </c>
      <c r="U4752" s="124">
        <v>20009</v>
      </c>
      <c r="V4752" s="123">
        <v>16796</v>
      </c>
      <c r="W4752" s="124">
        <v>16597</v>
      </c>
      <c r="X4752" s="123">
        <v>18757</v>
      </c>
      <c r="Y4752" s="124">
        <v>19201</v>
      </c>
      <c r="Z4752" s="123">
        <v>21536</v>
      </c>
      <c r="AA4752" s="124">
        <v>20593</v>
      </c>
      <c r="AB4752" s="123">
        <v>18529</v>
      </c>
      <c r="AC4752" s="124">
        <v>18151</v>
      </c>
      <c r="AD4752" s="123">
        <v>20337</v>
      </c>
      <c r="AE4752" s="125">
        <v>21808</v>
      </c>
      <c r="AF4752" s="126">
        <v>22910</v>
      </c>
    </row>
    <row r="4753" spans="2:32">
      <c r="B4753" s="127">
        <v>4715</v>
      </c>
      <c r="C4753" s="128">
        <v>4715</v>
      </c>
      <c r="D4753" s="129">
        <v>197</v>
      </c>
      <c r="E4753" s="130">
        <v>7</v>
      </c>
      <c r="F4753" s="131">
        <v>16</v>
      </c>
      <c r="G4753" s="132" t="s">
        <v>487</v>
      </c>
      <c r="H4753" s="133">
        <v>7</v>
      </c>
      <c r="I4753" s="128">
        <v>15</v>
      </c>
      <c r="J4753" s="129" t="s">
        <v>487</v>
      </c>
      <c r="K4753" s="134">
        <v>11</v>
      </c>
      <c r="L4753" s="108"/>
      <c r="M4753" s="81">
        <v>16002</v>
      </c>
      <c r="N4753" s="135">
        <v>17964</v>
      </c>
      <c r="O4753" s="136">
        <v>19128</v>
      </c>
      <c r="P4753" s="135">
        <v>17634</v>
      </c>
      <c r="Q4753" s="136">
        <v>15603</v>
      </c>
      <c r="R4753" s="135">
        <v>17655</v>
      </c>
      <c r="S4753" s="136">
        <v>18193</v>
      </c>
      <c r="T4753" s="135">
        <v>19697</v>
      </c>
      <c r="U4753" s="136">
        <v>20557</v>
      </c>
      <c r="V4753" s="135">
        <v>17177</v>
      </c>
      <c r="W4753" s="136">
        <v>17161</v>
      </c>
      <c r="X4753" s="135">
        <v>19262</v>
      </c>
      <c r="Y4753" s="136">
        <v>19759</v>
      </c>
      <c r="Z4753" s="135">
        <v>22209</v>
      </c>
      <c r="AA4753" s="136">
        <v>21010</v>
      </c>
      <c r="AB4753" s="135">
        <v>19009</v>
      </c>
      <c r="AC4753" s="136">
        <v>18755</v>
      </c>
      <c r="AD4753" s="135">
        <v>20984</v>
      </c>
      <c r="AE4753" s="137">
        <v>22477</v>
      </c>
      <c r="AF4753" s="138">
        <v>23651</v>
      </c>
    </row>
    <row r="4754" spans="2:32">
      <c r="B4754" s="114">
        <v>4716</v>
      </c>
      <c r="C4754" s="115">
        <v>4716</v>
      </c>
      <c r="D4754" s="116">
        <v>197</v>
      </c>
      <c r="E4754" s="117">
        <v>7</v>
      </c>
      <c r="F4754" s="118">
        <v>16</v>
      </c>
      <c r="G4754" s="119" t="s">
        <v>487</v>
      </c>
      <c r="H4754" s="120">
        <v>7</v>
      </c>
      <c r="I4754" s="115">
        <v>15</v>
      </c>
      <c r="J4754" s="116" t="s">
        <v>487</v>
      </c>
      <c r="K4754" s="121">
        <v>12</v>
      </c>
      <c r="L4754" s="108"/>
      <c r="M4754" s="122">
        <v>16224</v>
      </c>
      <c r="N4754" s="123">
        <v>18433</v>
      </c>
      <c r="O4754" s="124">
        <v>19541</v>
      </c>
      <c r="P4754" s="123">
        <v>17788</v>
      </c>
      <c r="Q4754" s="124">
        <v>15838</v>
      </c>
      <c r="R4754" s="123">
        <v>17902</v>
      </c>
      <c r="S4754" s="124">
        <v>18596</v>
      </c>
      <c r="T4754" s="123">
        <v>20284</v>
      </c>
      <c r="U4754" s="124">
        <v>21027</v>
      </c>
      <c r="V4754" s="123">
        <v>17451</v>
      </c>
      <c r="W4754" s="124">
        <v>17632</v>
      </c>
      <c r="X4754" s="123">
        <v>19574</v>
      </c>
      <c r="Y4754" s="124">
        <v>20258</v>
      </c>
      <c r="Z4754" s="123">
        <v>22737</v>
      </c>
      <c r="AA4754" s="124">
        <v>21268</v>
      </c>
      <c r="AB4754" s="123">
        <v>19325</v>
      </c>
      <c r="AC4754" s="124">
        <v>19266</v>
      </c>
      <c r="AD4754" s="123">
        <v>21522</v>
      </c>
      <c r="AE4754" s="125">
        <v>23216</v>
      </c>
      <c r="AF4754" s="126">
        <v>24210</v>
      </c>
    </row>
    <row r="4755" spans="2:32">
      <c r="B4755" s="127">
        <v>4717</v>
      </c>
      <c r="C4755" s="128">
        <v>4717</v>
      </c>
      <c r="D4755" s="129">
        <v>197</v>
      </c>
      <c r="E4755" s="130">
        <v>7</v>
      </c>
      <c r="F4755" s="131">
        <v>16</v>
      </c>
      <c r="G4755" s="132" t="s">
        <v>487</v>
      </c>
      <c r="H4755" s="133">
        <v>7</v>
      </c>
      <c r="I4755" s="128">
        <v>15</v>
      </c>
      <c r="J4755" s="129" t="s">
        <v>487</v>
      </c>
      <c r="K4755" s="134">
        <v>13</v>
      </c>
      <c r="L4755" s="108"/>
      <c r="M4755" s="81">
        <v>16424</v>
      </c>
      <c r="N4755" s="135">
        <v>18788</v>
      </c>
      <c r="O4755" s="136">
        <v>19836</v>
      </c>
      <c r="P4755" s="135">
        <v>17917</v>
      </c>
      <c r="Q4755" s="136">
        <v>15923</v>
      </c>
      <c r="R4755" s="135">
        <v>18140</v>
      </c>
      <c r="S4755" s="136">
        <v>18930</v>
      </c>
      <c r="T4755" s="135">
        <v>20665</v>
      </c>
      <c r="U4755" s="136">
        <v>21360</v>
      </c>
      <c r="V4755" s="135">
        <v>17560</v>
      </c>
      <c r="W4755" s="136">
        <v>17913</v>
      </c>
      <c r="X4755" s="135">
        <v>19848</v>
      </c>
      <c r="Y4755" s="136">
        <v>20635</v>
      </c>
      <c r="Z4755" s="135">
        <v>23098</v>
      </c>
      <c r="AA4755" s="136">
        <v>21442</v>
      </c>
      <c r="AB4755" s="135">
        <v>19453</v>
      </c>
      <c r="AC4755" s="136">
        <v>19568</v>
      </c>
      <c r="AD4755" s="135">
        <v>21917</v>
      </c>
      <c r="AE4755" s="137">
        <v>23637</v>
      </c>
      <c r="AF4755" s="138">
        <v>24603</v>
      </c>
    </row>
    <row r="4756" spans="2:32">
      <c r="B4756" s="114">
        <v>4718</v>
      </c>
      <c r="C4756" s="115">
        <v>4718</v>
      </c>
      <c r="D4756" s="116">
        <v>197</v>
      </c>
      <c r="E4756" s="117">
        <v>7</v>
      </c>
      <c r="F4756" s="118">
        <v>16</v>
      </c>
      <c r="G4756" s="119" t="s">
        <v>487</v>
      </c>
      <c r="H4756" s="120">
        <v>7</v>
      </c>
      <c r="I4756" s="115">
        <v>15</v>
      </c>
      <c r="J4756" s="116" t="s">
        <v>487</v>
      </c>
      <c r="K4756" s="121">
        <v>14</v>
      </c>
      <c r="L4756" s="108"/>
      <c r="M4756" s="122">
        <v>16476</v>
      </c>
      <c r="N4756" s="123">
        <v>19024</v>
      </c>
      <c r="O4756" s="124">
        <v>20016</v>
      </c>
      <c r="P4756" s="123">
        <v>18020</v>
      </c>
      <c r="Q4756" s="124">
        <v>16001</v>
      </c>
      <c r="R4756" s="123">
        <v>18202</v>
      </c>
      <c r="S4756" s="124">
        <v>19094</v>
      </c>
      <c r="T4756" s="123">
        <v>20923</v>
      </c>
      <c r="U4756" s="124">
        <v>21505</v>
      </c>
      <c r="V4756" s="123">
        <v>17633</v>
      </c>
      <c r="W4756" s="124">
        <v>18135</v>
      </c>
      <c r="X4756" s="123">
        <v>19914</v>
      </c>
      <c r="Y4756" s="124">
        <v>20776</v>
      </c>
      <c r="Z4756" s="123">
        <v>23234</v>
      </c>
      <c r="AA4756" s="124">
        <v>21531</v>
      </c>
      <c r="AB4756" s="123">
        <v>19512</v>
      </c>
      <c r="AC4756" s="124">
        <v>19767</v>
      </c>
      <c r="AD4756" s="123">
        <v>22054</v>
      </c>
      <c r="AE4756" s="125">
        <v>23911</v>
      </c>
      <c r="AF4756" s="126">
        <v>24718</v>
      </c>
    </row>
    <row r="4757" spans="2:32">
      <c r="B4757" s="127">
        <v>4719</v>
      </c>
      <c r="C4757" s="128">
        <v>4719</v>
      </c>
      <c r="D4757" s="129">
        <v>197</v>
      </c>
      <c r="E4757" s="130">
        <v>7</v>
      </c>
      <c r="F4757" s="131">
        <v>16</v>
      </c>
      <c r="G4757" s="132" t="s">
        <v>487</v>
      </c>
      <c r="H4757" s="133">
        <v>7</v>
      </c>
      <c r="I4757" s="128">
        <v>15</v>
      </c>
      <c r="J4757" s="129" t="s">
        <v>487</v>
      </c>
      <c r="K4757" s="134">
        <v>15</v>
      </c>
      <c r="L4757" s="108"/>
      <c r="M4757" s="81">
        <v>16541</v>
      </c>
      <c r="N4757" s="135">
        <v>19267</v>
      </c>
      <c r="O4757" s="136">
        <v>20203</v>
      </c>
      <c r="P4757" s="135">
        <v>18110</v>
      </c>
      <c r="Q4757" s="136">
        <v>16192</v>
      </c>
      <c r="R4757" s="135">
        <v>18304</v>
      </c>
      <c r="S4757" s="136">
        <v>19295</v>
      </c>
      <c r="T4757" s="135">
        <v>21168</v>
      </c>
      <c r="U4757" s="136">
        <v>21664</v>
      </c>
      <c r="V4757" s="135">
        <v>17843</v>
      </c>
      <c r="W4757" s="136">
        <v>18397</v>
      </c>
      <c r="X4757" s="135">
        <v>20039</v>
      </c>
      <c r="Y4757" s="136">
        <v>20973</v>
      </c>
      <c r="Z4757" s="135">
        <v>23378</v>
      </c>
      <c r="AA4757" s="136">
        <v>21588</v>
      </c>
      <c r="AB4757" s="135">
        <v>19704</v>
      </c>
      <c r="AC4757" s="136">
        <v>19993</v>
      </c>
      <c r="AD4757" s="135">
        <v>22273</v>
      </c>
      <c r="AE4757" s="137">
        <v>24164</v>
      </c>
      <c r="AF4757" s="138">
        <v>24852</v>
      </c>
    </row>
    <row r="4758" spans="2:32">
      <c r="B4758" s="114">
        <v>4720</v>
      </c>
      <c r="C4758" s="115">
        <v>4720</v>
      </c>
      <c r="D4758" s="116">
        <v>197</v>
      </c>
      <c r="E4758" s="117">
        <v>7</v>
      </c>
      <c r="F4758" s="118">
        <v>16</v>
      </c>
      <c r="G4758" s="119" t="s">
        <v>487</v>
      </c>
      <c r="H4758" s="120">
        <v>7</v>
      </c>
      <c r="I4758" s="115">
        <v>15</v>
      </c>
      <c r="J4758" s="116" t="s">
        <v>487</v>
      </c>
      <c r="K4758" s="121">
        <v>16</v>
      </c>
      <c r="L4758" s="108"/>
      <c r="M4758" s="122">
        <v>16886</v>
      </c>
      <c r="N4758" s="123">
        <v>19706</v>
      </c>
      <c r="O4758" s="124">
        <v>20568</v>
      </c>
      <c r="P4758" s="123">
        <v>18446</v>
      </c>
      <c r="Q4758" s="124">
        <v>16539</v>
      </c>
      <c r="R4758" s="123">
        <v>18654</v>
      </c>
      <c r="S4758" s="124">
        <v>19916</v>
      </c>
      <c r="T4758" s="123">
        <v>21560</v>
      </c>
      <c r="U4758" s="124">
        <v>21947</v>
      </c>
      <c r="V4758" s="123">
        <v>18167</v>
      </c>
      <c r="W4758" s="124">
        <v>18883</v>
      </c>
      <c r="X4758" s="123">
        <v>20345</v>
      </c>
      <c r="Y4758" s="124">
        <v>21682</v>
      </c>
      <c r="Z4758" s="123">
        <v>23564</v>
      </c>
      <c r="AA4758" s="124">
        <v>21782</v>
      </c>
      <c r="AB4758" s="123">
        <v>19968</v>
      </c>
      <c r="AC4758" s="124">
        <v>20428</v>
      </c>
      <c r="AD4758" s="123">
        <v>22993</v>
      </c>
      <c r="AE4758" s="125">
        <v>24455</v>
      </c>
      <c r="AF4758" s="126">
        <v>24988</v>
      </c>
    </row>
    <row r="4759" spans="2:32">
      <c r="B4759" s="127">
        <v>4721</v>
      </c>
      <c r="C4759" s="128">
        <v>4721</v>
      </c>
      <c r="D4759" s="129">
        <v>197</v>
      </c>
      <c r="E4759" s="130">
        <v>7</v>
      </c>
      <c r="F4759" s="131">
        <v>16</v>
      </c>
      <c r="G4759" s="132" t="s">
        <v>487</v>
      </c>
      <c r="H4759" s="133">
        <v>7</v>
      </c>
      <c r="I4759" s="128">
        <v>15</v>
      </c>
      <c r="J4759" s="129" t="s">
        <v>487</v>
      </c>
      <c r="K4759" s="134">
        <v>17</v>
      </c>
      <c r="L4759" s="108"/>
      <c r="M4759" s="81">
        <v>17282</v>
      </c>
      <c r="N4759" s="135">
        <v>20030</v>
      </c>
      <c r="O4759" s="136">
        <v>20905</v>
      </c>
      <c r="P4759" s="135">
        <v>18762</v>
      </c>
      <c r="Q4759" s="136">
        <v>17147</v>
      </c>
      <c r="R4759" s="135">
        <v>19092</v>
      </c>
      <c r="S4759" s="136">
        <v>20432</v>
      </c>
      <c r="T4759" s="135">
        <v>21941</v>
      </c>
      <c r="U4759" s="136">
        <v>22286</v>
      </c>
      <c r="V4759" s="135">
        <v>18805</v>
      </c>
      <c r="W4759" s="136">
        <v>19596</v>
      </c>
      <c r="X4759" s="135">
        <v>20787</v>
      </c>
      <c r="Y4759" s="136">
        <v>22241</v>
      </c>
      <c r="Z4759" s="135">
        <v>23996</v>
      </c>
      <c r="AA4759" s="136">
        <v>22099</v>
      </c>
      <c r="AB4759" s="135">
        <v>20641</v>
      </c>
      <c r="AC4759" s="136">
        <v>21191</v>
      </c>
      <c r="AD4759" s="135">
        <v>23565</v>
      </c>
      <c r="AE4759" s="137">
        <v>24854</v>
      </c>
      <c r="AF4759" s="138">
        <v>25446</v>
      </c>
    </row>
    <row r="4760" spans="2:32">
      <c r="B4760" s="114">
        <v>4722</v>
      </c>
      <c r="C4760" s="115">
        <v>4722</v>
      </c>
      <c r="D4760" s="116">
        <v>197</v>
      </c>
      <c r="E4760" s="117">
        <v>7</v>
      </c>
      <c r="F4760" s="118">
        <v>16</v>
      </c>
      <c r="G4760" s="119" t="s">
        <v>487</v>
      </c>
      <c r="H4760" s="120">
        <v>7</v>
      </c>
      <c r="I4760" s="115">
        <v>15</v>
      </c>
      <c r="J4760" s="116" t="s">
        <v>487</v>
      </c>
      <c r="K4760" s="121">
        <v>18</v>
      </c>
      <c r="L4760" s="108"/>
      <c r="M4760" s="122">
        <v>17280</v>
      </c>
      <c r="N4760" s="123">
        <v>20127</v>
      </c>
      <c r="O4760" s="124">
        <v>21062</v>
      </c>
      <c r="P4760" s="123">
        <v>18984</v>
      </c>
      <c r="Q4760" s="124">
        <v>17550</v>
      </c>
      <c r="R4760" s="123">
        <v>19262</v>
      </c>
      <c r="S4760" s="124">
        <v>20479</v>
      </c>
      <c r="T4760" s="123">
        <v>22052</v>
      </c>
      <c r="U4760" s="124">
        <v>22742</v>
      </c>
      <c r="V4760" s="123">
        <v>19483</v>
      </c>
      <c r="W4760" s="124">
        <v>20300</v>
      </c>
      <c r="X4760" s="123">
        <v>21182</v>
      </c>
      <c r="Y4760" s="124">
        <v>22430</v>
      </c>
      <c r="Z4760" s="123">
        <v>24614</v>
      </c>
      <c r="AA4760" s="124">
        <v>22749</v>
      </c>
      <c r="AB4760" s="123">
        <v>21520</v>
      </c>
      <c r="AC4760" s="124">
        <v>22089</v>
      </c>
      <c r="AD4760" s="123">
        <v>23834</v>
      </c>
      <c r="AE4760" s="125">
        <v>25261</v>
      </c>
      <c r="AF4760" s="126">
        <v>26163</v>
      </c>
    </row>
    <row r="4761" spans="2:32">
      <c r="B4761" s="127">
        <v>4723</v>
      </c>
      <c r="C4761" s="128">
        <v>4723</v>
      </c>
      <c r="D4761" s="129">
        <v>197</v>
      </c>
      <c r="E4761" s="130">
        <v>7</v>
      </c>
      <c r="F4761" s="131">
        <v>16</v>
      </c>
      <c r="G4761" s="132" t="s">
        <v>487</v>
      </c>
      <c r="H4761" s="133">
        <v>7</v>
      </c>
      <c r="I4761" s="128">
        <v>15</v>
      </c>
      <c r="J4761" s="129" t="s">
        <v>487</v>
      </c>
      <c r="K4761" s="134">
        <v>19</v>
      </c>
      <c r="L4761" s="108"/>
      <c r="M4761" s="81">
        <v>17399</v>
      </c>
      <c r="N4761" s="135">
        <v>20389</v>
      </c>
      <c r="O4761" s="136">
        <v>20986</v>
      </c>
      <c r="P4761" s="135">
        <v>18949</v>
      </c>
      <c r="Q4761" s="136">
        <v>17668</v>
      </c>
      <c r="R4761" s="135">
        <v>19417</v>
      </c>
      <c r="S4761" s="136">
        <v>20818</v>
      </c>
      <c r="T4761" s="135">
        <v>22468</v>
      </c>
      <c r="U4761" s="136">
        <v>22903</v>
      </c>
      <c r="V4761" s="135">
        <v>19763</v>
      </c>
      <c r="W4761" s="136">
        <v>20787</v>
      </c>
      <c r="X4761" s="135">
        <v>21636</v>
      </c>
      <c r="Y4761" s="136">
        <v>23065</v>
      </c>
      <c r="Z4761" s="135">
        <v>25068</v>
      </c>
      <c r="AA4761" s="136">
        <v>23261</v>
      </c>
      <c r="AB4761" s="135">
        <v>22081</v>
      </c>
      <c r="AC4761" s="136">
        <v>22826</v>
      </c>
      <c r="AD4761" s="135">
        <v>24636</v>
      </c>
      <c r="AE4761" s="137">
        <v>26166</v>
      </c>
      <c r="AF4761" s="138">
        <v>26733</v>
      </c>
    </row>
    <row r="4762" spans="2:32">
      <c r="B4762" s="114">
        <v>4724</v>
      </c>
      <c r="C4762" s="115">
        <v>4724</v>
      </c>
      <c r="D4762" s="116">
        <v>197</v>
      </c>
      <c r="E4762" s="117">
        <v>7</v>
      </c>
      <c r="F4762" s="118">
        <v>16</v>
      </c>
      <c r="G4762" s="119" t="s">
        <v>487</v>
      </c>
      <c r="H4762" s="120">
        <v>7</v>
      </c>
      <c r="I4762" s="115">
        <v>15</v>
      </c>
      <c r="J4762" s="116" t="s">
        <v>487</v>
      </c>
      <c r="K4762" s="121">
        <v>20</v>
      </c>
      <c r="L4762" s="108"/>
      <c r="M4762" s="122">
        <v>17396</v>
      </c>
      <c r="N4762" s="123">
        <v>20335</v>
      </c>
      <c r="O4762" s="124">
        <v>20906</v>
      </c>
      <c r="P4762" s="123">
        <v>18520</v>
      </c>
      <c r="Q4762" s="124">
        <v>17451</v>
      </c>
      <c r="R4762" s="123">
        <v>19499</v>
      </c>
      <c r="S4762" s="124">
        <v>20951</v>
      </c>
      <c r="T4762" s="123">
        <v>22581</v>
      </c>
      <c r="U4762" s="124">
        <v>23034</v>
      </c>
      <c r="V4762" s="123">
        <v>19634</v>
      </c>
      <c r="W4762" s="124">
        <v>20837</v>
      </c>
      <c r="X4762" s="123">
        <v>21974</v>
      </c>
      <c r="Y4762" s="124">
        <v>23647</v>
      </c>
      <c r="Z4762" s="123">
        <v>25555</v>
      </c>
      <c r="AA4762" s="124">
        <v>23505</v>
      </c>
      <c r="AB4762" s="123">
        <v>22385</v>
      </c>
      <c r="AC4762" s="124">
        <v>23091</v>
      </c>
      <c r="AD4762" s="123">
        <v>25365</v>
      </c>
      <c r="AE4762" s="125">
        <v>26782</v>
      </c>
      <c r="AF4762" s="126">
        <v>27342</v>
      </c>
    </row>
    <row r="4763" spans="2:32">
      <c r="B4763" s="127">
        <v>4725</v>
      </c>
      <c r="C4763" s="128">
        <v>4725</v>
      </c>
      <c r="D4763" s="129">
        <v>197</v>
      </c>
      <c r="E4763" s="130">
        <v>7</v>
      </c>
      <c r="F4763" s="131">
        <v>16</v>
      </c>
      <c r="G4763" s="132" t="s">
        <v>487</v>
      </c>
      <c r="H4763" s="133">
        <v>7</v>
      </c>
      <c r="I4763" s="128">
        <v>15</v>
      </c>
      <c r="J4763" s="129" t="s">
        <v>487</v>
      </c>
      <c r="K4763" s="134">
        <v>21</v>
      </c>
      <c r="L4763" s="108"/>
      <c r="M4763" s="81">
        <v>17057</v>
      </c>
      <c r="N4763" s="135">
        <v>19691</v>
      </c>
      <c r="O4763" s="136">
        <v>20245</v>
      </c>
      <c r="P4763" s="135">
        <v>17749</v>
      </c>
      <c r="Q4763" s="136">
        <v>17013</v>
      </c>
      <c r="R4763" s="135">
        <v>19247</v>
      </c>
      <c r="S4763" s="136">
        <v>20575</v>
      </c>
      <c r="T4763" s="135">
        <v>22190</v>
      </c>
      <c r="U4763" s="136">
        <v>22679</v>
      </c>
      <c r="V4763" s="135">
        <v>19517</v>
      </c>
      <c r="W4763" s="136">
        <v>20877</v>
      </c>
      <c r="X4763" s="135">
        <v>22043</v>
      </c>
      <c r="Y4763" s="136">
        <v>23701</v>
      </c>
      <c r="Z4763" s="135">
        <v>25633</v>
      </c>
      <c r="AA4763" s="136">
        <v>23528</v>
      </c>
      <c r="AB4763" s="135">
        <v>22712</v>
      </c>
      <c r="AC4763" s="136">
        <v>23478</v>
      </c>
      <c r="AD4763" s="135">
        <v>25649</v>
      </c>
      <c r="AE4763" s="137">
        <v>27092</v>
      </c>
      <c r="AF4763" s="138">
        <v>27632</v>
      </c>
    </row>
    <row r="4764" spans="2:32">
      <c r="B4764" s="114">
        <v>4726</v>
      </c>
      <c r="C4764" s="115">
        <v>4726</v>
      </c>
      <c r="D4764" s="116">
        <v>197</v>
      </c>
      <c r="E4764" s="117">
        <v>7</v>
      </c>
      <c r="F4764" s="118">
        <v>16</v>
      </c>
      <c r="G4764" s="119" t="s">
        <v>487</v>
      </c>
      <c r="H4764" s="120">
        <v>7</v>
      </c>
      <c r="I4764" s="115">
        <v>15</v>
      </c>
      <c r="J4764" s="116" t="s">
        <v>487</v>
      </c>
      <c r="K4764" s="121">
        <v>22</v>
      </c>
      <c r="L4764" s="108"/>
      <c r="M4764" s="122">
        <v>16193</v>
      </c>
      <c r="N4764" s="123">
        <v>18755</v>
      </c>
      <c r="O4764" s="124">
        <v>19264</v>
      </c>
      <c r="P4764" s="123">
        <v>16992</v>
      </c>
      <c r="Q4764" s="124">
        <v>16654</v>
      </c>
      <c r="R4764" s="123">
        <v>18407</v>
      </c>
      <c r="S4764" s="124">
        <v>19741</v>
      </c>
      <c r="T4764" s="123">
        <v>21411</v>
      </c>
      <c r="U4764" s="124">
        <v>21890</v>
      </c>
      <c r="V4764" s="123">
        <v>19334</v>
      </c>
      <c r="W4764" s="124">
        <v>20522</v>
      </c>
      <c r="X4764" s="123">
        <v>21392</v>
      </c>
      <c r="Y4764" s="124">
        <v>23126</v>
      </c>
      <c r="Z4764" s="123">
        <v>25077</v>
      </c>
      <c r="AA4764" s="124">
        <v>23234</v>
      </c>
      <c r="AB4764" s="123">
        <v>22779</v>
      </c>
      <c r="AC4764" s="124">
        <v>23327</v>
      </c>
      <c r="AD4764" s="123">
        <v>25213</v>
      </c>
      <c r="AE4764" s="125">
        <v>26758</v>
      </c>
      <c r="AF4764" s="126">
        <v>27215</v>
      </c>
    </row>
    <row r="4765" spans="2:32">
      <c r="B4765" s="127">
        <v>4727</v>
      </c>
      <c r="C4765" s="128">
        <v>4727</v>
      </c>
      <c r="D4765" s="129">
        <v>197</v>
      </c>
      <c r="E4765" s="130">
        <v>7</v>
      </c>
      <c r="F4765" s="131">
        <v>16</v>
      </c>
      <c r="G4765" s="132" t="s">
        <v>487</v>
      </c>
      <c r="H4765" s="133">
        <v>7</v>
      </c>
      <c r="I4765" s="128">
        <v>15</v>
      </c>
      <c r="J4765" s="129" t="s">
        <v>487</v>
      </c>
      <c r="K4765" s="134">
        <v>23</v>
      </c>
      <c r="L4765" s="108"/>
      <c r="M4765" s="81">
        <v>14987</v>
      </c>
      <c r="N4765" s="135">
        <v>17326</v>
      </c>
      <c r="O4765" s="136">
        <v>17874</v>
      </c>
      <c r="P4765" s="135">
        <v>15767</v>
      </c>
      <c r="Q4765" s="136">
        <v>15924</v>
      </c>
      <c r="R4765" s="135">
        <v>17142</v>
      </c>
      <c r="S4765" s="136">
        <v>18408</v>
      </c>
      <c r="T4765" s="135">
        <v>20000</v>
      </c>
      <c r="U4765" s="136">
        <v>20529</v>
      </c>
      <c r="V4765" s="135">
        <v>18646</v>
      </c>
      <c r="W4765" s="136">
        <v>19615</v>
      </c>
      <c r="X4765" s="135">
        <v>20150</v>
      </c>
      <c r="Y4765" s="136">
        <v>21862</v>
      </c>
      <c r="Z4765" s="135">
        <v>23796</v>
      </c>
      <c r="AA4765" s="136">
        <v>22114</v>
      </c>
      <c r="AB4765" s="135">
        <v>22157</v>
      </c>
      <c r="AC4765" s="136">
        <v>22469</v>
      </c>
      <c r="AD4765" s="135">
        <v>24001</v>
      </c>
      <c r="AE4765" s="137">
        <v>25466</v>
      </c>
      <c r="AF4765" s="138">
        <v>25986</v>
      </c>
    </row>
    <row r="4766" spans="2:32">
      <c r="B4766" s="114">
        <v>4728</v>
      </c>
      <c r="C4766" s="115">
        <v>4728</v>
      </c>
      <c r="D4766" s="116">
        <v>197</v>
      </c>
      <c r="E4766" s="117">
        <v>7</v>
      </c>
      <c r="F4766" s="118">
        <v>16</v>
      </c>
      <c r="G4766" s="119" t="s">
        <v>487</v>
      </c>
      <c r="H4766" s="120">
        <v>7</v>
      </c>
      <c r="I4766" s="115">
        <v>15</v>
      </c>
      <c r="J4766" s="116" t="s">
        <v>487</v>
      </c>
      <c r="K4766" s="121">
        <v>24</v>
      </c>
      <c r="L4766" s="108"/>
      <c r="M4766" s="122">
        <v>13971</v>
      </c>
      <c r="N4766" s="123">
        <v>16102</v>
      </c>
      <c r="O4766" s="124">
        <v>16526</v>
      </c>
      <c r="P4766" s="123">
        <v>14694</v>
      </c>
      <c r="Q4766" s="124">
        <v>15092</v>
      </c>
      <c r="R4766" s="123">
        <v>16004</v>
      </c>
      <c r="S4766" s="124">
        <v>17236</v>
      </c>
      <c r="T4766" s="123">
        <v>18692</v>
      </c>
      <c r="U4766" s="124">
        <v>19140</v>
      </c>
      <c r="V4766" s="123">
        <v>17795</v>
      </c>
      <c r="W4766" s="124">
        <v>18726</v>
      </c>
      <c r="X4766" s="123">
        <v>18982</v>
      </c>
      <c r="Y4766" s="124">
        <v>20706</v>
      </c>
      <c r="Z4766" s="123">
        <v>22424</v>
      </c>
      <c r="AA4766" s="124">
        <v>20987</v>
      </c>
      <c r="AB4766" s="123">
        <v>21315</v>
      </c>
      <c r="AC4766" s="124">
        <v>21611</v>
      </c>
      <c r="AD4766" s="123">
        <v>22845</v>
      </c>
      <c r="AE4766" s="125">
        <v>24209</v>
      </c>
      <c r="AF4766" s="126">
        <v>24608</v>
      </c>
    </row>
    <row r="4767" spans="2:32">
      <c r="B4767" s="127">
        <v>4729</v>
      </c>
      <c r="C4767" s="128">
        <v>4729</v>
      </c>
      <c r="D4767" s="129">
        <v>198</v>
      </c>
      <c r="E4767" s="130">
        <v>7</v>
      </c>
      <c r="F4767" s="131">
        <v>17</v>
      </c>
      <c r="G4767" s="132" t="s">
        <v>487</v>
      </c>
      <c r="H4767" s="133">
        <v>7</v>
      </c>
      <c r="I4767" s="128">
        <v>16</v>
      </c>
      <c r="J4767" s="129" t="s">
        <v>487</v>
      </c>
      <c r="K4767" s="134">
        <v>1</v>
      </c>
      <c r="L4767" s="108"/>
      <c r="M4767" s="81">
        <v>13237</v>
      </c>
      <c r="N4767" s="135">
        <v>14873</v>
      </c>
      <c r="O4767" s="136">
        <v>14940</v>
      </c>
      <c r="P4767" s="135">
        <v>14187</v>
      </c>
      <c r="Q4767" s="136">
        <v>14283</v>
      </c>
      <c r="R4767" s="135">
        <v>15296</v>
      </c>
      <c r="S4767" s="136">
        <v>16488</v>
      </c>
      <c r="T4767" s="135">
        <v>17419</v>
      </c>
      <c r="U4767" s="136">
        <v>17509</v>
      </c>
      <c r="V4767" s="135">
        <v>16545</v>
      </c>
      <c r="W4767" s="136">
        <v>17994</v>
      </c>
      <c r="X4767" s="135">
        <v>18536</v>
      </c>
      <c r="Y4767" s="136">
        <v>19971</v>
      </c>
      <c r="Z4767" s="135">
        <v>20811</v>
      </c>
      <c r="AA4767" s="136">
        <v>20078</v>
      </c>
      <c r="AB4767" s="135">
        <v>19548</v>
      </c>
      <c r="AC4767" s="136">
        <v>20790</v>
      </c>
      <c r="AD4767" s="135">
        <v>22122</v>
      </c>
      <c r="AE4767" s="137">
        <v>23050</v>
      </c>
      <c r="AF4767" s="138">
        <v>23001</v>
      </c>
    </row>
    <row r="4768" spans="2:32">
      <c r="B4768" s="114">
        <v>4730</v>
      </c>
      <c r="C4768" s="115">
        <v>4730</v>
      </c>
      <c r="D4768" s="116">
        <v>198</v>
      </c>
      <c r="E4768" s="117">
        <v>7</v>
      </c>
      <c r="F4768" s="118">
        <v>17</v>
      </c>
      <c r="G4768" s="119" t="s">
        <v>487</v>
      </c>
      <c r="H4768" s="120">
        <v>7</v>
      </c>
      <c r="I4768" s="115">
        <v>16</v>
      </c>
      <c r="J4768" s="116" t="s">
        <v>487</v>
      </c>
      <c r="K4768" s="121">
        <v>2</v>
      </c>
      <c r="L4768" s="108"/>
      <c r="M4768" s="122">
        <v>12870</v>
      </c>
      <c r="N4768" s="123">
        <v>14367</v>
      </c>
      <c r="O4768" s="124">
        <v>14383</v>
      </c>
      <c r="P4768" s="123">
        <v>13795</v>
      </c>
      <c r="Q4768" s="124">
        <v>13888</v>
      </c>
      <c r="R4768" s="123">
        <v>14829</v>
      </c>
      <c r="S4768" s="124">
        <v>15963</v>
      </c>
      <c r="T4768" s="123">
        <v>16826</v>
      </c>
      <c r="U4768" s="124">
        <v>16854</v>
      </c>
      <c r="V4768" s="123">
        <v>16062</v>
      </c>
      <c r="W4768" s="124">
        <v>17440</v>
      </c>
      <c r="X4768" s="123">
        <v>17941</v>
      </c>
      <c r="Y4768" s="124">
        <v>19301</v>
      </c>
      <c r="Z4768" s="123">
        <v>20032</v>
      </c>
      <c r="AA4768" s="124">
        <v>19454</v>
      </c>
      <c r="AB4768" s="123">
        <v>18934</v>
      </c>
      <c r="AC4768" s="124">
        <v>20142</v>
      </c>
      <c r="AD4768" s="123">
        <v>21376</v>
      </c>
      <c r="AE4768" s="125">
        <v>22256</v>
      </c>
      <c r="AF4768" s="126">
        <v>22145</v>
      </c>
    </row>
    <row r="4769" spans="2:32">
      <c r="B4769" s="127">
        <v>4731</v>
      </c>
      <c r="C4769" s="128">
        <v>4731</v>
      </c>
      <c r="D4769" s="129">
        <v>198</v>
      </c>
      <c r="E4769" s="130">
        <v>7</v>
      </c>
      <c r="F4769" s="131">
        <v>17</v>
      </c>
      <c r="G4769" s="132" t="s">
        <v>487</v>
      </c>
      <c r="H4769" s="133">
        <v>7</v>
      </c>
      <c r="I4769" s="128">
        <v>16</v>
      </c>
      <c r="J4769" s="129" t="s">
        <v>487</v>
      </c>
      <c r="K4769" s="134">
        <v>3</v>
      </c>
      <c r="L4769" s="108"/>
      <c r="M4769" s="81">
        <v>12631</v>
      </c>
      <c r="N4769" s="135">
        <v>14019</v>
      </c>
      <c r="O4769" s="136">
        <v>14005</v>
      </c>
      <c r="P4769" s="135">
        <v>13517</v>
      </c>
      <c r="Q4769" s="136">
        <v>13570</v>
      </c>
      <c r="R4769" s="135">
        <v>14517</v>
      </c>
      <c r="S4769" s="136">
        <v>15629</v>
      </c>
      <c r="T4769" s="135">
        <v>16378</v>
      </c>
      <c r="U4769" s="136">
        <v>16371</v>
      </c>
      <c r="V4769" s="135">
        <v>15651</v>
      </c>
      <c r="W4769" s="136">
        <v>17068</v>
      </c>
      <c r="X4769" s="135">
        <v>17482</v>
      </c>
      <c r="Y4769" s="136">
        <v>18811</v>
      </c>
      <c r="Z4769" s="135">
        <v>19391</v>
      </c>
      <c r="AA4769" s="136">
        <v>18925</v>
      </c>
      <c r="AB4769" s="135">
        <v>18394</v>
      </c>
      <c r="AC4769" s="136">
        <v>19661</v>
      </c>
      <c r="AD4769" s="135">
        <v>20803</v>
      </c>
      <c r="AE4769" s="137">
        <v>21559</v>
      </c>
      <c r="AF4769" s="138">
        <v>21417</v>
      </c>
    </row>
    <row r="4770" spans="2:32">
      <c r="B4770" s="114">
        <v>4732</v>
      </c>
      <c r="C4770" s="115">
        <v>4732</v>
      </c>
      <c r="D4770" s="116">
        <v>198</v>
      </c>
      <c r="E4770" s="117">
        <v>7</v>
      </c>
      <c r="F4770" s="118">
        <v>17</v>
      </c>
      <c r="G4770" s="119" t="s">
        <v>487</v>
      </c>
      <c r="H4770" s="120">
        <v>7</v>
      </c>
      <c r="I4770" s="115">
        <v>16</v>
      </c>
      <c r="J4770" s="116" t="s">
        <v>487</v>
      </c>
      <c r="K4770" s="121">
        <v>4</v>
      </c>
      <c r="L4770" s="108"/>
      <c r="M4770" s="122">
        <v>12622</v>
      </c>
      <c r="N4770" s="123">
        <v>13948</v>
      </c>
      <c r="O4770" s="124">
        <v>13861</v>
      </c>
      <c r="P4770" s="123">
        <v>13408</v>
      </c>
      <c r="Q4770" s="124">
        <v>13381</v>
      </c>
      <c r="R4770" s="123">
        <v>14437</v>
      </c>
      <c r="S4770" s="124">
        <v>15439</v>
      </c>
      <c r="T4770" s="123">
        <v>16139</v>
      </c>
      <c r="U4770" s="124">
        <v>15982</v>
      </c>
      <c r="V4770" s="123">
        <v>15274</v>
      </c>
      <c r="W4770" s="124">
        <v>16752</v>
      </c>
      <c r="X4770" s="123">
        <v>17086</v>
      </c>
      <c r="Y4770" s="124">
        <v>18261</v>
      </c>
      <c r="Z4770" s="123">
        <v>18686</v>
      </c>
      <c r="AA4770" s="124">
        <v>18270</v>
      </c>
      <c r="AB4770" s="123">
        <v>17748</v>
      </c>
      <c r="AC4770" s="124">
        <v>19093</v>
      </c>
      <c r="AD4770" s="123">
        <v>20073</v>
      </c>
      <c r="AE4770" s="125">
        <v>20793</v>
      </c>
      <c r="AF4770" s="126">
        <v>20528</v>
      </c>
    </row>
    <row r="4771" spans="2:32">
      <c r="B4771" s="127">
        <v>4733</v>
      </c>
      <c r="C4771" s="128">
        <v>4733</v>
      </c>
      <c r="D4771" s="129">
        <v>198</v>
      </c>
      <c r="E4771" s="130">
        <v>7</v>
      </c>
      <c r="F4771" s="131">
        <v>17</v>
      </c>
      <c r="G4771" s="132" t="s">
        <v>487</v>
      </c>
      <c r="H4771" s="133">
        <v>7</v>
      </c>
      <c r="I4771" s="128">
        <v>16</v>
      </c>
      <c r="J4771" s="129" t="s">
        <v>487</v>
      </c>
      <c r="K4771" s="134">
        <v>5</v>
      </c>
      <c r="L4771" s="108"/>
      <c r="M4771" s="81">
        <v>12879</v>
      </c>
      <c r="N4771" s="135">
        <v>14186</v>
      </c>
      <c r="O4771" s="136">
        <v>14038</v>
      </c>
      <c r="P4771" s="135">
        <v>13246</v>
      </c>
      <c r="Q4771" s="136">
        <v>13222</v>
      </c>
      <c r="R4771" s="135">
        <v>14583</v>
      </c>
      <c r="S4771" s="136">
        <v>15629</v>
      </c>
      <c r="T4771" s="135">
        <v>16219</v>
      </c>
      <c r="U4771" s="136">
        <v>15894</v>
      </c>
      <c r="V4771" s="135">
        <v>14860</v>
      </c>
      <c r="W4771" s="136">
        <v>16722</v>
      </c>
      <c r="X4771" s="135">
        <v>16859</v>
      </c>
      <c r="Y4771" s="136">
        <v>18049</v>
      </c>
      <c r="Z4771" s="135">
        <v>18257</v>
      </c>
      <c r="AA4771" s="136">
        <v>17476</v>
      </c>
      <c r="AB4771" s="135">
        <v>17041</v>
      </c>
      <c r="AC4771" s="136">
        <v>18771</v>
      </c>
      <c r="AD4771" s="135">
        <v>19642</v>
      </c>
      <c r="AE4771" s="137">
        <v>20234</v>
      </c>
      <c r="AF4771" s="138">
        <v>19890</v>
      </c>
    </row>
    <row r="4772" spans="2:32">
      <c r="B4772" s="114">
        <v>4734</v>
      </c>
      <c r="C4772" s="115">
        <v>4734</v>
      </c>
      <c r="D4772" s="116">
        <v>198</v>
      </c>
      <c r="E4772" s="117">
        <v>7</v>
      </c>
      <c r="F4772" s="118">
        <v>17</v>
      </c>
      <c r="G4772" s="119" t="s">
        <v>487</v>
      </c>
      <c r="H4772" s="120">
        <v>7</v>
      </c>
      <c r="I4772" s="115">
        <v>16</v>
      </c>
      <c r="J4772" s="116" t="s">
        <v>487</v>
      </c>
      <c r="K4772" s="121">
        <v>6</v>
      </c>
      <c r="L4772" s="108"/>
      <c r="M4772" s="122">
        <v>13695</v>
      </c>
      <c r="N4772" s="123">
        <v>14900</v>
      </c>
      <c r="O4772" s="124">
        <v>14686</v>
      </c>
      <c r="P4772" s="123">
        <v>13179</v>
      </c>
      <c r="Q4772" s="124">
        <v>13175</v>
      </c>
      <c r="R4772" s="123">
        <v>15250</v>
      </c>
      <c r="S4772" s="124">
        <v>16303</v>
      </c>
      <c r="T4772" s="123">
        <v>16731</v>
      </c>
      <c r="U4772" s="124">
        <v>16264</v>
      </c>
      <c r="V4772" s="123">
        <v>14557</v>
      </c>
      <c r="W4772" s="124">
        <v>17140</v>
      </c>
      <c r="X4772" s="123">
        <v>17157</v>
      </c>
      <c r="Y4772" s="124">
        <v>18293</v>
      </c>
      <c r="Z4772" s="123">
        <v>18258</v>
      </c>
      <c r="AA4772" s="124">
        <v>16720</v>
      </c>
      <c r="AB4772" s="123">
        <v>16390</v>
      </c>
      <c r="AC4772" s="124">
        <v>18931</v>
      </c>
      <c r="AD4772" s="123">
        <v>19648</v>
      </c>
      <c r="AE4772" s="125">
        <v>20080</v>
      </c>
      <c r="AF4772" s="126">
        <v>19702</v>
      </c>
    </row>
    <row r="4773" spans="2:32">
      <c r="B4773" s="127">
        <v>4735</v>
      </c>
      <c r="C4773" s="128">
        <v>4735</v>
      </c>
      <c r="D4773" s="129">
        <v>198</v>
      </c>
      <c r="E4773" s="130">
        <v>7</v>
      </c>
      <c r="F4773" s="131">
        <v>17</v>
      </c>
      <c r="G4773" s="132" t="s">
        <v>487</v>
      </c>
      <c r="H4773" s="133">
        <v>7</v>
      </c>
      <c r="I4773" s="128">
        <v>16</v>
      </c>
      <c r="J4773" s="129" t="s">
        <v>487</v>
      </c>
      <c r="K4773" s="134">
        <v>7</v>
      </c>
      <c r="L4773" s="108"/>
      <c r="M4773" s="81">
        <v>14878</v>
      </c>
      <c r="N4773" s="135">
        <v>16174</v>
      </c>
      <c r="O4773" s="136">
        <v>15725</v>
      </c>
      <c r="P4773" s="135">
        <v>13511</v>
      </c>
      <c r="Q4773" s="136">
        <v>13348</v>
      </c>
      <c r="R4773" s="135">
        <v>16231</v>
      </c>
      <c r="S4773" s="136">
        <v>17405</v>
      </c>
      <c r="T4773" s="135">
        <v>17797</v>
      </c>
      <c r="U4773" s="136">
        <v>17098</v>
      </c>
      <c r="V4773" s="135">
        <v>14576</v>
      </c>
      <c r="W4773" s="136">
        <v>18105</v>
      </c>
      <c r="X4773" s="135">
        <v>17827</v>
      </c>
      <c r="Y4773" s="136">
        <v>19035</v>
      </c>
      <c r="Z4773" s="135">
        <v>18753</v>
      </c>
      <c r="AA4773" s="136">
        <v>16507</v>
      </c>
      <c r="AB4773" s="135">
        <v>16104</v>
      </c>
      <c r="AC4773" s="136">
        <v>19714</v>
      </c>
      <c r="AD4773" s="135">
        <v>20210</v>
      </c>
      <c r="AE4773" s="137">
        <v>20703</v>
      </c>
      <c r="AF4773" s="138">
        <v>20091</v>
      </c>
    </row>
    <row r="4774" spans="2:32">
      <c r="B4774" s="114">
        <v>4736</v>
      </c>
      <c r="C4774" s="115">
        <v>4736</v>
      </c>
      <c r="D4774" s="116">
        <v>198</v>
      </c>
      <c r="E4774" s="117">
        <v>7</v>
      </c>
      <c r="F4774" s="118">
        <v>17</v>
      </c>
      <c r="G4774" s="119" t="s">
        <v>487</v>
      </c>
      <c r="H4774" s="120">
        <v>7</v>
      </c>
      <c r="I4774" s="115">
        <v>16</v>
      </c>
      <c r="J4774" s="116" t="s">
        <v>487</v>
      </c>
      <c r="K4774" s="121">
        <v>8</v>
      </c>
      <c r="L4774" s="108"/>
      <c r="M4774" s="122">
        <v>15553</v>
      </c>
      <c r="N4774" s="123">
        <v>17190</v>
      </c>
      <c r="O4774" s="124">
        <v>16618</v>
      </c>
      <c r="P4774" s="123">
        <v>14323</v>
      </c>
      <c r="Q4774" s="124">
        <v>14050</v>
      </c>
      <c r="R4774" s="123">
        <v>16871</v>
      </c>
      <c r="S4774" s="124">
        <v>18151</v>
      </c>
      <c r="T4774" s="123">
        <v>18744</v>
      </c>
      <c r="U4774" s="124">
        <v>17931</v>
      </c>
      <c r="V4774" s="123">
        <v>15250</v>
      </c>
      <c r="W4774" s="124">
        <v>19182</v>
      </c>
      <c r="X4774" s="123">
        <v>18301</v>
      </c>
      <c r="Y4774" s="124">
        <v>19645</v>
      </c>
      <c r="Z4774" s="123">
        <v>19433</v>
      </c>
      <c r="AA4774" s="124">
        <v>17186</v>
      </c>
      <c r="AB4774" s="123">
        <v>16704</v>
      </c>
      <c r="AC4774" s="124">
        <v>20714</v>
      </c>
      <c r="AD4774" s="123">
        <v>20738</v>
      </c>
      <c r="AE4774" s="125">
        <v>21468</v>
      </c>
      <c r="AF4774" s="126">
        <v>20753</v>
      </c>
    </row>
    <row r="4775" spans="2:32">
      <c r="B4775" s="127">
        <v>4737</v>
      </c>
      <c r="C4775" s="128">
        <v>4737</v>
      </c>
      <c r="D4775" s="129">
        <v>198</v>
      </c>
      <c r="E4775" s="130">
        <v>7</v>
      </c>
      <c r="F4775" s="131">
        <v>17</v>
      </c>
      <c r="G4775" s="132" t="s">
        <v>487</v>
      </c>
      <c r="H4775" s="133">
        <v>7</v>
      </c>
      <c r="I4775" s="128">
        <v>16</v>
      </c>
      <c r="J4775" s="129" t="s">
        <v>487</v>
      </c>
      <c r="K4775" s="134">
        <v>9</v>
      </c>
      <c r="L4775" s="108"/>
      <c r="M4775" s="81">
        <v>15943</v>
      </c>
      <c r="N4775" s="135">
        <v>17917</v>
      </c>
      <c r="O4775" s="136">
        <v>17241</v>
      </c>
      <c r="P4775" s="135">
        <v>15084</v>
      </c>
      <c r="Q4775" s="136">
        <v>14751</v>
      </c>
      <c r="R4775" s="135">
        <v>17284</v>
      </c>
      <c r="S4775" s="136">
        <v>18717</v>
      </c>
      <c r="T4775" s="135">
        <v>19539</v>
      </c>
      <c r="U4775" s="136">
        <v>18525</v>
      </c>
      <c r="V4775" s="135">
        <v>15931</v>
      </c>
      <c r="W4775" s="136">
        <v>20091</v>
      </c>
      <c r="X4775" s="135">
        <v>18623</v>
      </c>
      <c r="Y4775" s="136">
        <v>20184</v>
      </c>
      <c r="Z4775" s="135">
        <v>20025</v>
      </c>
      <c r="AA4775" s="136">
        <v>17925</v>
      </c>
      <c r="AB4775" s="135">
        <v>17366</v>
      </c>
      <c r="AC4775" s="136">
        <v>21599</v>
      </c>
      <c r="AD4775" s="135">
        <v>21240</v>
      </c>
      <c r="AE4775" s="137">
        <v>22251</v>
      </c>
      <c r="AF4775" s="138">
        <v>21372</v>
      </c>
    </row>
    <row r="4776" spans="2:32">
      <c r="B4776" s="114">
        <v>4738</v>
      </c>
      <c r="C4776" s="115">
        <v>4738</v>
      </c>
      <c r="D4776" s="116">
        <v>198</v>
      </c>
      <c r="E4776" s="117">
        <v>7</v>
      </c>
      <c r="F4776" s="118">
        <v>17</v>
      </c>
      <c r="G4776" s="119" t="s">
        <v>487</v>
      </c>
      <c r="H4776" s="120">
        <v>7</v>
      </c>
      <c r="I4776" s="115">
        <v>16</v>
      </c>
      <c r="J4776" s="116" t="s">
        <v>487</v>
      </c>
      <c r="K4776" s="121">
        <v>10</v>
      </c>
      <c r="L4776" s="108"/>
      <c r="M4776" s="122">
        <v>16285</v>
      </c>
      <c r="N4776" s="123">
        <v>18449</v>
      </c>
      <c r="O4776" s="124">
        <v>17602</v>
      </c>
      <c r="P4776" s="123">
        <v>15487</v>
      </c>
      <c r="Q4776" s="124">
        <v>15388</v>
      </c>
      <c r="R4776" s="123">
        <v>17753</v>
      </c>
      <c r="S4776" s="124">
        <v>19259</v>
      </c>
      <c r="T4776" s="123">
        <v>20137</v>
      </c>
      <c r="U4776" s="124">
        <v>18953</v>
      </c>
      <c r="V4776" s="123">
        <v>16673</v>
      </c>
      <c r="W4776" s="124">
        <v>20926</v>
      </c>
      <c r="X4776" s="123">
        <v>19231</v>
      </c>
      <c r="Y4776" s="124">
        <v>20814</v>
      </c>
      <c r="Z4776" s="123">
        <v>20571</v>
      </c>
      <c r="AA4776" s="124">
        <v>18554</v>
      </c>
      <c r="AB4776" s="123">
        <v>18180</v>
      </c>
      <c r="AC4776" s="124">
        <v>22485</v>
      </c>
      <c r="AD4776" s="123">
        <v>21943</v>
      </c>
      <c r="AE4776" s="125">
        <v>23002</v>
      </c>
      <c r="AF4776" s="126">
        <v>21976</v>
      </c>
    </row>
    <row r="4777" spans="2:32">
      <c r="B4777" s="127">
        <v>4739</v>
      </c>
      <c r="C4777" s="128">
        <v>4739</v>
      </c>
      <c r="D4777" s="129">
        <v>198</v>
      </c>
      <c r="E4777" s="130">
        <v>7</v>
      </c>
      <c r="F4777" s="131">
        <v>17</v>
      </c>
      <c r="G4777" s="132" t="s">
        <v>487</v>
      </c>
      <c r="H4777" s="133">
        <v>7</v>
      </c>
      <c r="I4777" s="128">
        <v>16</v>
      </c>
      <c r="J4777" s="129" t="s">
        <v>487</v>
      </c>
      <c r="K4777" s="134">
        <v>11</v>
      </c>
      <c r="L4777" s="108"/>
      <c r="M4777" s="81">
        <v>16621</v>
      </c>
      <c r="N4777" s="135">
        <v>18906</v>
      </c>
      <c r="O4777" s="136">
        <v>17836</v>
      </c>
      <c r="P4777" s="135">
        <v>15772</v>
      </c>
      <c r="Q4777" s="136">
        <v>15906</v>
      </c>
      <c r="R4777" s="135">
        <v>18183</v>
      </c>
      <c r="S4777" s="136">
        <v>19761</v>
      </c>
      <c r="T4777" s="135">
        <v>20705</v>
      </c>
      <c r="U4777" s="136">
        <v>19296</v>
      </c>
      <c r="V4777" s="135">
        <v>17247</v>
      </c>
      <c r="W4777" s="136">
        <v>21637</v>
      </c>
      <c r="X4777" s="135">
        <v>19806</v>
      </c>
      <c r="Y4777" s="136">
        <v>21443</v>
      </c>
      <c r="Z4777" s="135">
        <v>20993</v>
      </c>
      <c r="AA4777" s="136">
        <v>19041</v>
      </c>
      <c r="AB4777" s="135">
        <v>18817</v>
      </c>
      <c r="AC4777" s="136">
        <v>23272</v>
      </c>
      <c r="AD4777" s="135">
        <v>22623</v>
      </c>
      <c r="AE4777" s="137">
        <v>23753</v>
      </c>
      <c r="AF4777" s="138">
        <v>22453</v>
      </c>
    </row>
    <row r="4778" spans="2:32">
      <c r="B4778" s="114">
        <v>4740</v>
      </c>
      <c r="C4778" s="115">
        <v>4740</v>
      </c>
      <c r="D4778" s="116">
        <v>198</v>
      </c>
      <c r="E4778" s="117">
        <v>7</v>
      </c>
      <c r="F4778" s="118">
        <v>17</v>
      </c>
      <c r="G4778" s="119" t="s">
        <v>487</v>
      </c>
      <c r="H4778" s="120">
        <v>7</v>
      </c>
      <c r="I4778" s="115">
        <v>16</v>
      </c>
      <c r="J4778" s="116" t="s">
        <v>487</v>
      </c>
      <c r="K4778" s="121">
        <v>12</v>
      </c>
      <c r="L4778" s="108"/>
      <c r="M4778" s="122">
        <v>16833</v>
      </c>
      <c r="N4778" s="123">
        <v>19196</v>
      </c>
      <c r="O4778" s="124">
        <v>17876</v>
      </c>
      <c r="P4778" s="123">
        <v>15888</v>
      </c>
      <c r="Q4778" s="124">
        <v>16227</v>
      </c>
      <c r="R4778" s="123">
        <v>18465</v>
      </c>
      <c r="S4778" s="124">
        <v>20229</v>
      </c>
      <c r="T4778" s="123">
        <v>21051</v>
      </c>
      <c r="U4778" s="124">
        <v>19390</v>
      </c>
      <c r="V4778" s="123">
        <v>17599</v>
      </c>
      <c r="W4778" s="124">
        <v>22098</v>
      </c>
      <c r="X4778" s="123">
        <v>20177</v>
      </c>
      <c r="Y4778" s="124">
        <v>22017</v>
      </c>
      <c r="Z4778" s="123">
        <v>21136</v>
      </c>
      <c r="AA4778" s="124">
        <v>19246</v>
      </c>
      <c r="AB4778" s="123">
        <v>19208</v>
      </c>
      <c r="AC4778" s="124">
        <v>23789</v>
      </c>
      <c r="AD4778" s="123">
        <v>23246</v>
      </c>
      <c r="AE4778" s="125">
        <v>24201</v>
      </c>
      <c r="AF4778" s="126">
        <v>22628</v>
      </c>
    </row>
    <row r="4779" spans="2:32">
      <c r="B4779" s="127">
        <v>4741</v>
      </c>
      <c r="C4779" s="128">
        <v>4741</v>
      </c>
      <c r="D4779" s="129">
        <v>198</v>
      </c>
      <c r="E4779" s="130">
        <v>7</v>
      </c>
      <c r="F4779" s="131">
        <v>17</v>
      </c>
      <c r="G4779" s="132" t="s">
        <v>487</v>
      </c>
      <c r="H4779" s="133">
        <v>7</v>
      </c>
      <c r="I4779" s="128">
        <v>16</v>
      </c>
      <c r="J4779" s="129" t="s">
        <v>487</v>
      </c>
      <c r="K4779" s="134">
        <v>13</v>
      </c>
      <c r="L4779" s="108"/>
      <c r="M4779" s="81">
        <v>16994</v>
      </c>
      <c r="N4779" s="135">
        <v>19370</v>
      </c>
      <c r="O4779" s="136">
        <v>17861</v>
      </c>
      <c r="P4779" s="135">
        <v>15828</v>
      </c>
      <c r="Q4779" s="136">
        <v>16337</v>
      </c>
      <c r="R4779" s="135">
        <v>18650</v>
      </c>
      <c r="S4779" s="136">
        <v>20463</v>
      </c>
      <c r="T4779" s="135">
        <v>21232</v>
      </c>
      <c r="U4779" s="136">
        <v>19408</v>
      </c>
      <c r="V4779" s="135">
        <v>17738</v>
      </c>
      <c r="W4779" s="136">
        <v>22451</v>
      </c>
      <c r="X4779" s="135">
        <v>20406</v>
      </c>
      <c r="Y4779" s="136">
        <v>22278</v>
      </c>
      <c r="Z4779" s="135">
        <v>21167</v>
      </c>
      <c r="AA4779" s="136">
        <v>19230</v>
      </c>
      <c r="AB4779" s="135">
        <v>19367</v>
      </c>
      <c r="AC4779" s="136">
        <v>24148</v>
      </c>
      <c r="AD4779" s="135">
        <v>23522</v>
      </c>
      <c r="AE4779" s="137">
        <v>24447</v>
      </c>
      <c r="AF4779" s="138">
        <v>22677</v>
      </c>
    </row>
    <row r="4780" spans="2:32">
      <c r="B4780" s="114">
        <v>4742</v>
      </c>
      <c r="C4780" s="115">
        <v>4742</v>
      </c>
      <c r="D4780" s="116">
        <v>198</v>
      </c>
      <c r="E4780" s="117">
        <v>7</v>
      </c>
      <c r="F4780" s="118">
        <v>17</v>
      </c>
      <c r="G4780" s="119" t="s">
        <v>487</v>
      </c>
      <c r="H4780" s="120">
        <v>7</v>
      </c>
      <c r="I4780" s="115">
        <v>16</v>
      </c>
      <c r="J4780" s="116" t="s">
        <v>487</v>
      </c>
      <c r="K4780" s="121">
        <v>14</v>
      </c>
      <c r="L4780" s="108"/>
      <c r="M4780" s="122">
        <v>17014</v>
      </c>
      <c r="N4780" s="123">
        <v>19423</v>
      </c>
      <c r="O4780" s="124">
        <v>17837</v>
      </c>
      <c r="P4780" s="123">
        <v>15789</v>
      </c>
      <c r="Q4780" s="124">
        <v>16439</v>
      </c>
      <c r="R4780" s="123">
        <v>18689</v>
      </c>
      <c r="S4780" s="124">
        <v>20585</v>
      </c>
      <c r="T4780" s="123">
        <v>21273</v>
      </c>
      <c r="U4780" s="124">
        <v>19380</v>
      </c>
      <c r="V4780" s="123">
        <v>17838</v>
      </c>
      <c r="W4780" s="124">
        <v>22675</v>
      </c>
      <c r="X4780" s="123">
        <v>20433</v>
      </c>
      <c r="Y4780" s="124">
        <v>22417</v>
      </c>
      <c r="Z4780" s="123">
        <v>21133</v>
      </c>
      <c r="AA4780" s="124">
        <v>19167</v>
      </c>
      <c r="AB4780" s="123">
        <v>19448</v>
      </c>
      <c r="AC4780" s="124">
        <v>24363</v>
      </c>
      <c r="AD4780" s="123">
        <v>23664</v>
      </c>
      <c r="AE4780" s="125">
        <v>24437</v>
      </c>
      <c r="AF4780" s="126">
        <v>22642</v>
      </c>
    </row>
    <row r="4781" spans="2:32">
      <c r="B4781" s="127">
        <v>4743</v>
      </c>
      <c r="C4781" s="128">
        <v>4743</v>
      </c>
      <c r="D4781" s="129">
        <v>198</v>
      </c>
      <c r="E4781" s="130">
        <v>7</v>
      </c>
      <c r="F4781" s="131">
        <v>17</v>
      </c>
      <c r="G4781" s="132" t="s">
        <v>487</v>
      </c>
      <c r="H4781" s="133">
        <v>7</v>
      </c>
      <c r="I4781" s="128">
        <v>16</v>
      </c>
      <c r="J4781" s="129" t="s">
        <v>487</v>
      </c>
      <c r="K4781" s="134">
        <v>15</v>
      </c>
      <c r="L4781" s="108"/>
      <c r="M4781" s="81">
        <v>17107</v>
      </c>
      <c r="N4781" s="135">
        <v>19494</v>
      </c>
      <c r="O4781" s="136">
        <v>17816</v>
      </c>
      <c r="P4781" s="135">
        <v>15888</v>
      </c>
      <c r="Q4781" s="136">
        <v>16622</v>
      </c>
      <c r="R4781" s="135">
        <v>18778</v>
      </c>
      <c r="S4781" s="136">
        <v>20722</v>
      </c>
      <c r="T4781" s="135">
        <v>21343</v>
      </c>
      <c r="U4781" s="136">
        <v>19366</v>
      </c>
      <c r="V4781" s="135">
        <v>17997</v>
      </c>
      <c r="W4781" s="136">
        <v>22935</v>
      </c>
      <c r="X4781" s="135">
        <v>20530</v>
      </c>
      <c r="Y4781" s="136">
        <v>22576</v>
      </c>
      <c r="Z4781" s="135">
        <v>21083</v>
      </c>
      <c r="AA4781" s="136">
        <v>19249</v>
      </c>
      <c r="AB4781" s="135">
        <v>19587</v>
      </c>
      <c r="AC4781" s="136">
        <v>24623</v>
      </c>
      <c r="AD4781" s="135">
        <v>23803</v>
      </c>
      <c r="AE4781" s="137">
        <v>24460</v>
      </c>
      <c r="AF4781" s="138">
        <v>22589</v>
      </c>
    </row>
    <row r="4782" spans="2:32">
      <c r="B4782" s="114">
        <v>4744</v>
      </c>
      <c r="C4782" s="115">
        <v>4744</v>
      </c>
      <c r="D4782" s="116">
        <v>198</v>
      </c>
      <c r="E4782" s="117">
        <v>7</v>
      </c>
      <c r="F4782" s="118">
        <v>17</v>
      </c>
      <c r="G4782" s="119" t="s">
        <v>487</v>
      </c>
      <c r="H4782" s="120">
        <v>7</v>
      </c>
      <c r="I4782" s="115">
        <v>16</v>
      </c>
      <c r="J4782" s="116" t="s">
        <v>487</v>
      </c>
      <c r="K4782" s="121">
        <v>16</v>
      </c>
      <c r="L4782" s="108"/>
      <c r="M4782" s="122">
        <v>17467</v>
      </c>
      <c r="N4782" s="123">
        <v>19752</v>
      </c>
      <c r="O4782" s="124">
        <v>18043</v>
      </c>
      <c r="P4782" s="123">
        <v>16145</v>
      </c>
      <c r="Q4782" s="124">
        <v>17055</v>
      </c>
      <c r="R4782" s="123">
        <v>19280</v>
      </c>
      <c r="S4782" s="124">
        <v>21013</v>
      </c>
      <c r="T4782" s="123">
        <v>21547</v>
      </c>
      <c r="U4782" s="124">
        <v>19557</v>
      </c>
      <c r="V4782" s="123">
        <v>18380</v>
      </c>
      <c r="W4782" s="124">
        <v>23279</v>
      </c>
      <c r="X4782" s="123">
        <v>21137</v>
      </c>
      <c r="Y4782" s="124">
        <v>22818</v>
      </c>
      <c r="Z4782" s="123">
        <v>21182</v>
      </c>
      <c r="AA4782" s="124">
        <v>19409</v>
      </c>
      <c r="AB4782" s="123">
        <v>19930</v>
      </c>
      <c r="AC4782" s="124">
        <v>24941</v>
      </c>
      <c r="AD4782" s="123">
        <v>23983</v>
      </c>
      <c r="AE4782" s="125">
        <v>24493</v>
      </c>
      <c r="AF4782" s="126">
        <v>22655</v>
      </c>
    </row>
    <row r="4783" spans="2:32">
      <c r="B4783" s="127">
        <v>4745</v>
      </c>
      <c r="C4783" s="128">
        <v>4745</v>
      </c>
      <c r="D4783" s="129">
        <v>198</v>
      </c>
      <c r="E4783" s="130">
        <v>7</v>
      </c>
      <c r="F4783" s="131">
        <v>17</v>
      </c>
      <c r="G4783" s="132" t="s">
        <v>487</v>
      </c>
      <c r="H4783" s="133">
        <v>7</v>
      </c>
      <c r="I4783" s="128">
        <v>16</v>
      </c>
      <c r="J4783" s="129" t="s">
        <v>487</v>
      </c>
      <c r="K4783" s="134">
        <v>17</v>
      </c>
      <c r="L4783" s="108"/>
      <c r="M4783" s="81">
        <v>17990</v>
      </c>
      <c r="N4783" s="135">
        <v>20110</v>
      </c>
      <c r="O4783" s="136">
        <v>18384</v>
      </c>
      <c r="P4783" s="135">
        <v>16775</v>
      </c>
      <c r="Q4783" s="136">
        <v>17700</v>
      </c>
      <c r="R4783" s="135">
        <v>19830</v>
      </c>
      <c r="S4783" s="136">
        <v>21428</v>
      </c>
      <c r="T4783" s="135">
        <v>21901</v>
      </c>
      <c r="U4783" s="136">
        <v>19939</v>
      </c>
      <c r="V4783" s="135">
        <v>19115</v>
      </c>
      <c r="W4783" s="136">
        <v>23804</v>
      </c>
      <c r="X4783" s="135">
        <v>21725</v>
      </c>
      <c r="Y4783" s="136">
        <v>23252</v>
      </c>
      <c r="Z4783" s="135">
        <v>21538</v>
      </c>
      <c r="AA4783" s="136">
        <v>20125</v>
      </c>
      <c r="AB4783" s="135">
        <v>20718</v>
      </c>
      <c r="AC4783" s="136">
        <v>25558</v>
      </c>
      <c r="AD4783" s="135">
        <v>24425</v>
      </c>
      <c r="AE4783" s="137">
        <v>24987</v>
      </c>
      <c r="AF4783" s="138">
        <v>23031</v>
      </c>
    </row>
    <row r="4784" spans="2:32">
      <c r="B4784" s="114">
        <v>4746</v>
      </c>
      <c r="C4784" s="115">
        <v>4746</v>
      </c>
      <c r="D4784" s="116">
        <v>198</v>
      </c>
      <c r="E4784" s="117">
        <v>7</v>
      </c>
      <c r="F4784" s="118">
        <v>17</v>
      </c>
      <c r="G4784" s="119" t="s">
        <v>487</v>
      </c>
      <c r="H4784" s="120">
        <v>7</v>
      </c>
      <c r="I4784" s="115">
        <v>16</v>
      </c>
      <c r="J4784" s="116" t="s">
        <v>487</v>
      </c>
      <c r="K4784" s="121">
        <v>18</v>
      </c>
      <c r="L4784" s="108"/>
      <c r="M4784" s="122">
        <v>18021</v>
      </c>
      <c r="N4784" s="123">
        <v>20310</v>
      </c>
      <c r="O4784" s="124">
        <v>18605</v>
      </c>
      <c r="P4784" s="123">
        <v>17216</v>
      </c>
      <c r="Q4784" s="124">
        <v>18309</v>
      </c>
      <c r="R4784" s="123">
        <v>19939</v>
      </c>
      <c r="S4784" s="124">
        <v>21591</v>
      </c>
      <c r="T4784" s="123">
        <v>22365</v>
      </c>
      <c r="U4784" s="124">
        <v>20444</v>
      </c>
      <c r="V4784" s="123">
        <v>19847</v>
      </c>
      <c r="W4784" s="124">
        <v>24380</v>
      </c>
      <c r="X4784" s="123">
        <v>21969</v>
      </c>
      <c r="Y4784" s="124">
        <v>23623</v>
      </c>
      <c r="Z4784" s="123">
        <v>22241</v>
      </c>
      <c r="AA4784" s="124">
        <v>21057</v>
      </c>
      <c r="AB4784" s="123">
        <v>21697</v>
      </c>
      <c r="AC4784" s="124">
        <v>26233</v>
      </c>
      <c r="AD4784" s="123">
        <v>24899</v>
      </c>
      <c r="AE4784" s="125">
        <v>25770</v>
      </c>
      <c r="AF4784" s="126">
        <v>23805</v>
      </c>
    </row>
    <row r="4785" spans="2:32">
      <c r="B4785" s="127">
        <v>4747</v>
      </c>
      <c r="C4785" s="128">
        <v>4747</v>
      </c>
      <c r="D4785" s="129">
        <v>198</v>
      </c>
      <c r="E4785" s="130">
        <v>7</v>
      </c>
      <c r="F4785" s="131">
        <v>17</v>
      </c>
      <c r="G4785" s="132" t="s">
        <v>487</v>
      </c>
      <c r="H4785" s="133">
        <v>7</v>
      </c>
      <c r="I4785" s="128">
        <v>16</v>
      </c>
      <c r="J4785" s="129" t="s">
        <v>487</v>
      </c>
      <c r="K4785" s="134">
        <v>19</v>
      </c>
      <c r="L4785" s="108"/>
      <c r="M4785" s="81">
        <v>18311</v>
      </c>
      <c r="N4785" s="135">
        <v>20284</v>
      </c>
      <c r="O4785" s="136">
        <v>18626</v>
      </c>
      <c r="P4785" s="135">
        <v>17386</v>
      </c>
      <c r="Q4785" s="136">
        <v>18650</v>
      </c>
      <c r="R4785" s="135">
        <v>20342</v>
      </c>
      <c r="S4785" s="136">
        <v>22057</v>
      </c>
      <c r="T4785" s="135">
        <v>22550</v>
      </c>
      <c r="U4785" s="136">
        <v>20602</v>
      </c>
      <c r="V4785" s="135">
        <v>20352</v>
      </c>
      <c r="W4785" s="136">
        <v>24610</v>
      </c>
      <c r="X4785" s="135">
        <v>22626</v>
      </c>
      <c r="Y4785" s="136">
        <v>24414</v>
      </c>
      <c r="Z4785" s="135">
        <v>22794</v>
      </c>
      <c r="AA4785" s="136">
        <v>21668</v>
      </c>
      <c r="AB4785" s="135">
        <v>22478</v>
      </c>
      <c r="AC4785" s="136">
        <v>26673</v>
      </c>
      <c r="AD4785" s="135">
        <v>25880</v>
      </c>
      <c r="AE4785" s="137">
        <v>26422</v>
      </c>
      <c r="AF4785" s="138">
        <v>24501</v>
      </c>
    </row>
    <row r="4786" spans="2:32">
      <c r="B4786" s="114">
        <v>4748</v>
      </c>
      <c r="C4786" s="115">
        <v>4748</v>
      </c>
      <c r="D4786" s="116">
        <v>198</v>
      </c>
      <c r="E4786" s="117">
        <v>7</v>
      </c>
      <c r="F4786" s="118">
        <v>17</v>
      </c>
      <c r="G4786" s="119" t="s">
        <v>487</v>
      </c>
      <c r="H4786" s="120">
        <v>7</v>
      </c>
      <c r="I4786" s="115">
        <v>16</v>
      </c>
      <c r="J4786" s="116" t="s">
        <v>487</v>
      </c>
      <c r="K4786" s="121">
        <v>20</v>
      </c>
      <c r="L4786" s="108"/>
      <c r="M4786" s="122">
        <v>18354</v>
      </c>
      <c r="N4786" s="123">
        <v>20213</v>
      </c>
      <c r="O4786" s="124">
        <v>18189</v>
      </c>
      <c r="P4786" s="123">
        <v>17146</v>
      </c>
      <c r="Q4786" s="124">
        <v>18509</v>
      </c>
      <c r="R4786" s="123">
        <v>20481</v>
      </c>
      <c r="S4786" s="124">
        <v>22164</v>
      </c>
      <c r="T4786" s="123">
        <v>22626</v>
      </c>
      <c r="U4786" s="124">
        <v>20397</v>
      </c>
      <c r="V4786" s="123">
        <v>20355</v>
      </c>
      <c r="W4786" s="124">
        <v>24481</v>
      </c>
      <c r="X4786" s="123">
        <v>23146</v>
      </c>
      <c r="Y4786" s="124">
        <v>24845</v>
      </c>
      <c r="Z4786" s="123">
        <v>23006</v>
      </c>
      <c r="AA4786" s="124">
        <v>21954</v>
      </c>
      <c r="AB4786" s="123">
        <v>22722</v>
      </c>
      <c r="AC4786" s="124">
        <v>26753</v>
      </c>
      <c r="AD4786" s="123">
        <v>26522</v>
      </c>
      <c r="AE4786" s="125">
        <v>27057</v>
      </c>
      <c r="AF4786" s="126">
        <v>24843</v>
      </c>
    </row>
    <row r="4787" spans="2:32">
      <c r="B4787" s="127">
        <v>4749</v>
      </c>
      <c r="C4787" s="128">
        <v>4749</v>
      </c>
      <c r="D4787" s="129">
        <v>198</v>
      </c>
      <c r="E4787" s="130">
        <v>7</v>
      </c>
      <c r="F4787" s="131">
        <v>17</v>
      </c>
      <c r="G4787" s="132" t="s">
        <v>487</v>
      </c>
      <c r="H4787" s="133">
        <v>7</v>
      </c>
      <c r="I4787" s="128">
        <v>16</v>
      </c>
      <c r="J4787" s="129" t="s">
        <v>487</v>
      </c>
      <c r="K4787" s="134">
        <v>21</v>
      </c>
      <c r="L4787" s="108"/>
      <c r="M4787" s="81">
        <v>17827</v>
      </c>
      <c r="N4787" s="135">
        <v>19536</v>
      </c>
      <c r="O4787" s="136">
        <v>17378</v>
      </c>
      <c r="P4787" s="135">
        <v>16655</v>
      </c>
      <c r="Q4787" s="136">
        <v>18193</v>
      </c>
      <c r="R4787" s="135">
        <v>20056</v>
      </c>
      <c r="S4787" s="136">
        <v>21701</v>
      </c>
      <c r="T4787" s="135">
        <v>22176</v>
      </c>
      <c r="U4787" s="136">
        <v>19890</v>
      </c>
      <c r="V4787" s="135">
        <v>20316</v>
      </c>
      <c r="W4787" s="136">
        <v>24184</v>
      </c>
      <c r="X4787" s="135">
        <v>23110</v>
      </c>
      <c r="Y4787" s="136">
        <v>24855</v>
      </c>
      <c r="Z4787" s="135">
        <v>22951</v>
      </c>
      <c r="AA4787" s="136">
        <v>22216</v>
      </c>
      <c r="AB4787" s="135">
        <v>23058</v>
      </c>
      <c r="AC4787" s="136">
        <v>26765</v>
      </c>
      <c r="AD4787" s="135">
        <v>26803</v>
      </c>
      <c r="AE4787" s="137">
        <v>27328</v>
      </c>
      <c r="AF4787" s="138">
        <v>25003</v>
      </c>
    </row>
    <row r="4788" spans="2:32">
      <c r="B4788" s="114">
        <v>4750</v>
      </c>
      <c r="C4788" s="115">
        <v>4750</v>
      </c>
      <c r="D4788" s="116">
        <v>198</v>
      </c>
      <c r="E4788" s="117">
        <v>7</v>
      </c>
      <c r="F4788" s="118">
        <v>17</v>
      </c>
      <c r="G4788" s="119" t="s">
        <v>487</v>
      </c>
      <c r="H4788" s="120">
        <v>7</v>
      </c>
      <c r="I4788" s="115">
        <v>16</v>
      </c>
      <c r="J4788" s="116" t="s">
        <v>487</v>
      </c>
      <c r="K4788" s="121">
        <v>22</v>
      </c>
      <c r="L4788" s="108"/>
      <c r="M4788" s="122">
        <v>16904</v>
      </c>
      <c r="N4788" s="123">
        <v>18553</v>
      </c>
      <c r="O4788" s="124">
        <v>16608</v>
      </c>
      <c r="P4788" s="123">
        <v>16272</v>
      </c>
      <c r="Q4788" s="124">
        <v>17630</v>
      </c>
      <c r="R4788" s="123">
        <v>19192</v>
      </c>
      <c r="S4788" s="124">
        <v>20881</v>
      </c>
      <c r="T4788" s="123">
        <v>21332</v>
      </c>
      <c r="U4788" s="124">
        <v>19304</v>
      </c>
      <c r="V4788" s="123">
        <v>19929</v>
      </c>
      <c r="W4788" s="124">
        <v>23351</v>
      </c>
      <c r="X4788" s="123">
        <v>22480</v>
      </c>
      <c r="Y4788" s="124">
        <v>24321</v>
      </c>
      <c r="Z4788" s="123">
        <v>22618</v>
      </c>
      <c r="AA4788" s="124">
        <v>22253</v>
      </c>
      <c r="AB4788" s="123">
        <v>22876</v>
      </c>
      <c r="AC4788" s="124">
        <v>26107</v>
      </c>
      <c r="AD4788" s="123">
        <v>26452</v>
      </c>
      <c r="AE4788" s="125">
        <v>26907</v>
      </c>
      <c r="AF4788" s="126">
        <v>24810</v>
      </c>
    </row>
    <row r="4789" spans="2:32">
      <c r="B4789" s="127">
        <v>4751</v>
      </c>
      <c r="C4789" s="128">
        <v>4751</v>
      </c>
      <c r="D4789" s="129">
        <v>198</v>
      </c>
      <c r="E4789" s="130">
        <v>7</v>
      </c>
      <c r="F4789" s="131">
        <v>17</v>
      </c>
      <c r="G4789" s="132" t="s">
        <v>487</v>
      </c>
      <c r="H4789" s="133">
        <v>7</v>
      </c>
      <c r="I4789" s="128">
        <v>16</v>
      </c>
      <c r="J4789" s="129" t="s">
        <v>487</v>
      </c>
      <c r="K4789" s="134">
        <v>23</v>
      </c>
      <c r="L4789" s="108"/>
      <c r="M4789" s="81">
        <v>15609</v>
      </c>
      <c r="N4789" s="135">
        <v>17139</v>
      </c>
      <c r="O4789" s="136">
        <v>15385</v>
      </c>
      <c r="P4789" s="135">
        <v>15549</v>
      </c>
      <c r="Q4789" s="136">
        <v>16666</v>
      </c>
      <c r="R4789" s="135">
        <v>17854</v>
      </c>
      <c r="S4789" s="136">
        <v>19449</v>
      </c>
      <c r="T4789" s="135">
        <v>19942</v>
      </c>
      <c r="U4789" s="136">
        <v>18107</v>
      </c>
      <c r="V4789" s="135">
        <v>19011</v>
      </c>
      <c r="W4789" s="136">
        <v>21811</v>
      </c>
      <c r="X4789" s="135">
        <v>21195</v>
      </c>
      <c r="Y4789" s="136">
        <v>22988</v>
      </c>
      <c r="Z4789" s="135">
        <v>21473</v>
      </c>
      <c r="AA4789" s="136">
        <v>21620</v>
      </c>
      <c r="AB4789" s="135">
        <v>22008</v>
      </c>
      <c r="AC4789" s="136">
        <v>24623</v>
      </c>
      <c r="AD4789" s="135">
        <v>25158</v>
      </c>
      <c r="AE4789" s="137">
        <v>25668</v>
      </c>
      <c r="AF4789" s="138">
        <v>23706</v>
      </c>
    </row>
    <row r="4790" spans="2:32">
      <c r="B4790" s="114">
        <v>4752</v>
      </c>
      <c r="C4790" s="115">
        <v>4752</v>
      </c>
      <c r="D4790" s="116">
        <v>198</v>
      </c>
      <c r="E4790" s="117">
        <v>7</v>
      </c>
      <c r="F4790" s="118">
        <v>17</v>
      </c>
      <c r="G4790" s="119" t="s">
        <v>487</v>
      </c>
      <c r="H4790" s="120">
        <v>7</v>
      </c>
      <c r="I4790" s="115">
        <v>16</v>
      </c>
      <c r="J4790" s="116" t="s">
        <v>487</v>
      </c>
      <c r="K4790" s="121">
        <v>24</v>
      </c>
      <c r="L4790" s="108"/>
      <c r="M4790" s="122">
        <v>14505</v>
      </c>
      <c r="N4790" s="123">
        <v>15826</v>
      </c>
      <c r="O4790" s="124">
        <v>14285</v>
      </c>
      <c r="P4790" s="123">
        <v>14732</v>
      </c>
      <c r="Q4790" s="124">
        <v>15783</v>
      </c>
      <c r="R4790" s="123">
        <v>16675</v>
      </c>
      <c r="S4790" s="124">
        <v>18129</v>
      </c>
      <c r="T4790" s="123">
        <v>18530</v>
      </c>
      <c r="U4790" s="124">
        <v>16975</v>
      </c>
      <c r="V4790" s="123">
        <v>18114</v>
      </c>
      <c r="W4790" s="124">
        <v>20406</v>
      </c>
      <c r="X4790" s="123">
        <v>20023</v>
      </c>
      <c r="Y4790" s="124">
        <v>21700</v>
      </c>
      <c r="Z4790" s="123">
        <v>20337</v>
      </c>
      <c r="AA4790" s="124">
        <v>20761</v>
      </c>
      <c r="AB4790" s="123">
        <v>21155</v>
      </c>
      <c r="AC4790" s="124">
        <v>23224</v>
      </c>
      <c r="AD4790" s="123">
        <v>23893</v>
      </c>
      <c r="AE4790" s="125">
        <v>24293</v>
      </c>
      <c r="AF4790" s="126">
        <v>22580</v>
      </c>
    </row>
    <row r="4791" spans="2:32">
      <c r="B4791" s="127">
        <v>4753</v>
      </c>
      <c r="C4791" s="128">
        <v>4753</v>
      </c>
      <c r="D4791" s="129">
        <v>199</v>
      </c>
      <c r="E4791" s="130">
        <v>7</v>
      </c>
      <c r="F4791" s="131">
        <v>18</v>
      </c>
      <c r="G4791" s="132" t="s">
        <v>487</v>
      </c>
      <c r="H4791" s="133">
        <v>7</v>
      </c>
      <c r="I4791" s="128">
        <v>17</v>
      </c>
      <c r="J4791" s="129" t="s">
        <v>487</v>
      </c>
      <c r="K4791" s="134">
        <v>1</v>
      </c>
      <c r="L4791" s="108"/>
      <c r="M4791" s="81">
        <v>13921</v>
      </c>
      <c r="N4791" s="135">
        <v>14335</v>
      </c>
      <c r="O4791" s="136">
        <v>13884</v>
      </c>
      <c r="P4791" s="135">
        <v>14047</v>
      </c>
      <c r="Q4791" s="136">
        <v>15233</v>
      </c>
      <c r="R4791" s="135">
        <v>15993</v>
      </c>
      <c r="S4791" s="136">
        <v>16908</v>
      </c>
      <c r="T4791" s="135">
        <v>16966</v>
      </c>
      <c r="U4791" s="136">
        <v>16376</v>
      </c>
      <c r="V4791" s="135">
        <v>17470</v>
      </c>
      <c r="W4791" s="136">
        <v>19960</v>
      </c>
      <c r="X4791" s="135">
        <v>19347</v>
      </c>
      <c r="Y4791" s="136">
        <v>20547</v>
      </c>
      <c r="Z4791" s="135">
        <v>19525</v>
      </c>
      <c r="AA4791" s="136">
        <v>19122</v>
      </c>
      <c r="AB4791" s="135">
        <v>20403</v>
      </c>
      <c r="AC4791" s="136">
        <v>23051</v>
      </c>
      <c r="AD4791" s="135">
        <v>22794</v>
      </c>
      <c r="AE4791" s="137">
        <v>22771</v>
      </c>
      <c r="AF4791" s="138">
        <v>21650</v>
      </c>
    </row>
    <row r="4792" spans="2:32">
      <c r="B4792" s="114">
        <v>4754</v>
      </c>
      <c r="C4792" s="115">
        <v>4754</v>
      </c>
      <c r="D4792" s="116">
        <v>199</v>
      </c>
      <c r="E4792" s="117">
        <v>7</v>
      </c>
      <c r="F4792" s="118">
        <v>18</v>
      </c>
      <c r="G4792" s="119" t="s">
        <v>487</v>
      </c>
      <c r="H4792" s="120">
        <v>7</v>
      </c>
      <c r="I4792" s="115">
        <v>17</v>
      </c>
      <c r="J4792" s="116" t="s">
        <v>487</v>
      </c>
      <c r="K4792" s="121">
        <v>2</v>
      </c>
      <c r="L4792" s="108"/>
      <c r="M4792" s="122">
        <v>13497</v>
      </c>
      <c r="N4792" s="123">
        <v>13811</v>
      </c>
      <c r="O4792" s="124">
        <v>13523</v>
      </c>
      <c r="P4792" s="123">
        <v>13667</v>
      </c>
      <c r="Q4792" s="124">
        <v>14786</v>
      </c>
      <c r="R4792" s="123">
        <v>15492</v>
      </c>
      <c r="S4792" s="124">
        <v>16343</v>
      </c>
      <c r="T4792" s="123">
        <v>16338</v>
      </c>
      <c r="U4792" s="124">
        <v>15896</v>
      </c>
      <c r="V4792" s="123">
        <v>16945</v>
      </c>
      <c r="W4792" s="124">
        <v>19216</v>
      </c>
      <c r="X4792" s="123">
        <v>18708</v>
      </c>
      <c r="Y4792" s="124">
        <v>19847</v>
      </c>
      <c r="Z4792" s="123">
        <v>18935</v>
      </c>
      <c r="AA4792" s="124">
        <v>18537</v>
      </c>
      <c r="AB4792" s="123">
        <v>19772</v>
      </c>
      <c r="AC4792" s="124">
        <v>22200</v>
      </c>
      <c r="AD4792" s="123">
        <v>22018</v>
      </c>
      <c r="AE4792" s="125">
        <v>21931</v>
      </c>
      <c r="AF4792" s="126">
        <v>20978</v>
      </c>
    </row>
    <row r="4793" spans="2:32">
      <c r="B4793" s="127">
        <v>4755</v>
      </c>
      <c r="C4793" s="128">
        <v>4755</v>
      </c>
      <c r="D4793" s="129">
        <v>199</v>
      </c>
      <c r="E4793" s="130">
        <v>7</v>
      </c>
      <c r="F4793" s="131">
        <v>18</v>
      </c>
      <c r="G4793" s="132" t="s">
        <v>487</v>
      </c>
      <c r="H4793" s="133">
        <v>7</v>
      </c>
      <c r="I4793" s="128">
        <v>17</v>
      </c>
      <c r="J4793" s="129" t="s">
        <v>487</v>
      </c>
      <c r="K4793" s="134">
        <v>3</v>
      </c>
      <c r="L4793" s="108"/>
      <c r="M4793" s="81">
        <v>13228</v>
      </c>
      <c r="N4793" s="135">
        <v>13437</v>
      </c>
      <c r="O4793" s="136">
        <v>13255</v>
      </c>
      <c r="P4793" s="135">
        <v>13350</v>
      </c>
      <c r="Q4793" s="136">
        <v>14517</v>
      </c>
      <c r="R4793" s="135">
        <v>15171</v>
      </c>
      <c r="S4793" s="136">
        <v>15913</v>
      </c>
      <c r="T4793" s="135">
        <v>15871</v>
      </c>
      <c r="U4793" s="136">
        <v>15525</v>
      </c>
      <c r="V4793" s="135">
        <v>16592</v>
      </c>
      <c r="W4793" s="136">
        <v>18697</v>
      </c>
      <c r="X4793" s="135">
        <v>18236</v>
      </c>
      <c r="Y4793" s="136">
        <v>19246</v>
      </c>
      <c r="Z4793" s="135">
        <v>18429</v>
      </c>
      <c r="AA4793" s="136">
        <v>18014</v>
      </c>
      <c r="AB4793" s="135">
        <v>19305</v>
      </c>
      <c r="AC4793" s="136">
        <v>21556</v>
      </c>
      <c r="AD4793" s="135">
        <v>21326</v>
      </c>
      <c r="AE4793" s="137">
        <v>21207</v>
      </c>
      <c r="AF4793" s="138">
        <v>20388</v>
      </c>
    </row>
    <row r="4794" spans="2:32">
      <c r="B4794" s="114">
        <v>4756</v>
      </c>
      <c r="C4794" s="115">
        <v>4756</v>
      </c>
      <c r="D4794" s="116">
        <v>199</v>
      </c>
      <c r="E4794" s="117">
        <v>7</v>
      </c>
      <c r="F4794" s="118">
        <v>18</v>
      </c>
      <c r="G4794" s="119" t="s">
        <v>487</v>
      </c>
      <c r="H4794" s="120">
        <v>7</v>
      </c>
      <c r="I4794" s="115">
        <v>17</v>
      </c>
      <c r="J4794" s="116" t="s">
        <v>487</v>
      </c>
      <c r="K4794" s="121">
        <v>4</v>
      </c>
      <c r="L4794" s="108"/>
      <c r="M4794" s="122">
        <v>13185</v>
      </c>
      <c r="N4794" s="123">
        <v>13310</v>
      </c>
      <c r="O4794" s="124">
        <v>13152</v>
      </c>
      <c r="P4794" s="123">
        <v>13181</v>
      </c>
      <c r="Q4794" s="124">
        <v>14430</v>
      </c>
      <c r="R4794" s="123">
        <v>15008</v>
      </c>
      <c r="S4794" s="124">
        <v>15708</v>
      </c>
      <c r="T4794" s="123">
        <v>15543</v>
      </c>
      <c r="U4794" s="124">
        <v>15201</v>
      </c>
      <c r="V4794" s="123">
        <v>16311</v>
      </c>
      <c r="W4794" s="124">
        <v>18196</v>
      </c>
      <c r="X4794" s="123">
        <v>17746</v>
      </c>
      <c r="Y4794" s="124">
        <v>18684</v>
      </c>
      <c r="Z4794" s="123">
        <v>17805</v>
      </c>
      <c r="AA4794" s="124">
        <v>17387</v>
      </c>
      <c r="AB4794" s="123">
        <v>18765</v>
      </c>
      <c r="AC4794" s="124">
        <v>20778</v>
      </c>
      <c r="AD4794" s="123">
        <v>20573</v>
      </c>
      <c r="AE4794" s="125">
        <v>20316</v>
      </c>
      <c r="AF4794" s="126">
        <v>19587</v>
      </c>
    </row>
    <row r="4795" spans="2:32">
      <c r="B4795" s="127">
        <v>4757</v>
      </c>
      <c r="C4795" s="128">
        <v>4757</v>
      </c>
      <c r="D4795" s="129">
        <v>199</v>
      </c>
      <c r="E4795" s="130">
        <v>7</v>
      </c>
      <c r="F4795" s="131">
        <v>18</v>
      </c>
      <c r="G4795" s="132" t="s">
        <v>487</v>
      </c>
      <c r="H4795" s="133">
        <v>7</v>
      </c>
      <c r="I4795" s="128">
        <v>17</v>
      </c>
      <c r="J4795" s="129" t="s">
        <v>487</v>
      </c>
      <c r="K4795" s="134">
        <v>5</v>
      </c>
      <c r="L4795" s="108"/>
      <c r="M4795" s="81">
        <v>13530</v>
      </c>
      <c r="N4795" s="135">
        <v>13497</v>
      </c>
      <c r="O4795" s="136">
        <v>13012</v>
      </c>
      <c r="P4795" s="135">
        <v>13045</v>
      </c>
      <c r="Q4795" s="136">
        <v>14645</v>
      </c>
      <c r="R4795" s="135">
        <v>15244</v>
      </c>
      <c r="S4795" s="136">
        <v>15841</v>
      </c>
      <c r="T4795" s="135">
        <v>15528</v>
      </c>
      <c r="U4795" s="136">
        <v>14799</v>
      </c>
      <c r="V4795" s="135">
        <v>16333</v>
      </c>
      <c r="W4795" s="136">
        <v>18032</v>
      </c>
      <c r="X4795" s="135">
        <v>17603</v>
      </c>
      <c r="Y4795" s="136">
        <v>18370</v>
      </c>
      <c r="Z4795" s="135">
        <v>17062</v>
      </c>
      <c r="AA4795" s="136">
        <v>16714</v>
      </c>
      <c r="AB4795" s="135">
        <v>18473</v>
      </c>
      <c r="AC4795" s="136">
        <v>20345</v>
      </c>
      <c r="AD4795" s="135">
        <v>20023</v>
      </c>
      <c r="AE4795" s="137">
        <v>19691</v>
      </c>
      <c r="AF4795" s="138">
        <v>18655</v>
      </c>
    </row>
    <row r="4796" spans="2:32">
      <c r="B4796" s="114">
        <v>4758</v>
      </c>
      <c r="C4796" s="115">
        <v>4758</v>
      </c>
      <c r="D4796" s="116">
        <v>199</v>
      </c>
      <c r="E4796" s="117">
        <v>7</v>
      </c>
      <c r="F4796" s="118">
        <v>18</v>
      </c>
      <c r="G4796" s="119" t="s">
        <v>487</v>
      </c>
      <c r="H4796" s="120">
        <v>7</v>
      </c>
      <c r="I4796" s="115">
        <v>17</v>
      </c>
      <c r="J4796" s="116" t="s">
        <v>487</v>
      </c>
      <c r="K4796" s="121">
        <v>6</v>
      </c>
      <c r="L4796" s="108"/>
      <c r="M4796" s="122">
        <v>14357</v>
      </c>
      <c r="N4796" s="123">
        <v>14194</v>
      </c>
      <c r="O4796" s="124">
        <v>12997</v>
      </c>
      <c r="P4796" s="123">
        <v>13036</v>
      </c>
      <c r="Q4796" s="124">
        <v>15327</v>
      </c>
      <c r="R4796" s="123">
        <v>15988</v>
      </c>
      <c r="S4796" s="124">
        <v>16441</v>
      </c>
      <c r="T4796" s="123">
        <v>15995</v>
      </c>
      <c r="U4796" s="124">
        <v>14448</v>
      </c>
      <c r="V4796" s="123">
        <v>16835</v>
      </c>
      <c r="W4796" s="124">
        <v>18363</v>
      </c>
      <c r="X4796" s="123">
        <v>17928</v>
      </c>
      <c r="Y4796" s="124">
        <v>18465</v>
      </c>
      <c r="Z4796" s="123">
        <v>16378</v>
      </c>
      <c r="AA4796" s="124">
        <v>16120</v>
      </c>
      <c r="AB4796" s="123">
        <v>18669</v>
      </c>
      <c r="AC4796" s="124">
        <v>20380</v>
      </c>
      <c r="AD4796" s="123">
        <v>19907</v>
      </c>
      <c r="AE4796" s="125">
        <v>19530</v>
      </c>
      <c r="AF4796" s="126">
        <v>17793</v>
      </c>
    </row>
    <row r="4797" spans="2:32">
      <c r="B4797" s="127">
        <v>4759</v>
      </c>
      <c r="C4797" s="128">
        <v>4759</v>
      </c>
      <c r="D4797" s="129">
        <v>199</v>
      </c>
      <c r="E4797" s="130">
        <v>7</v>
      </c>
      <c r="F4797" s="131">
        <v>18</v>
      </c>
      <c r="G4797" s="132" t="s">
        <v>487</v>
      </c>
      <c r="H4797" s="133">
        <v>7</v>
      </c>
      <c r="I4797" s="128">
        <v>17</v>
      </c>
      <c r="J4797" s="129" t="s">
        <v>487</v>
      </c>
      <c r="K4797" s="134">
        <v>7</v>
      </c>
      <c r="L4797" s="108"/>
      <c r="M4797" s="81">
        <v>15432</v>
      </c>
      <c r="N4797" s="135">
        <v>15133</v>
      </c>
      <c r="O4797" s="136">
        <v>13247</v>
      </c>
      <c r="P4797" s="135">
        <v>13117</v>
      </c>
      <c r="Q4797" s="136">
        <v>16453</v>
      </c>
      <c r="R4797" s="135">
        <v>17007</v>
      </c>
      <c r="S4797" s="136">
        <v>17439</v>
      </c>
      <c r="T4797" s="135">
        <v>16786</v>
      </c>
      <c r="U4797" s="136">
        <v>14445</v>
      </c>
      <c r="V4797" s="135">
        <v>17739</v>
      </c>
      <c r="W4797" s="136">
        <v>19122</v>
      </c>
      <c r="X4797" s="135">
        <v>18606</v>
      </c>
      <c r="Y4797" s="136">
        <v>19139</v>
      </c>
      <c r="Z4797" s="135">
        <v>16085</v>
      </c>
      <c r="AA4797" s="136">
        <v>15742</v>
      </c>
      <c r="AB4797" s="135">
        <v>19363</v>
      </c>
      <c r="AC4797" s="136">
        <v>20842</v>
      </c>
      <c r="AD4797" s="135">
        <v>20412</v>
      </c>
      <c r="AE4797" s="137">
        <v>19801</v>
      </c>
      <c r="AF4797" s="138">
        <v>17388</v>
      </c>
    </row>
    <row r="4798" spans="2:32">
      <c r="B4798" s="114">
        <v>4760</v>
      </c>
      <c r="C4798" s="115">
        <v>4760</v>
      </c>
      <c r="D4798" s="116">
        <v>199</v>
      </c>
      <c r="E4798" s="117">
        <v>7</v>
      </c>
      <c r="F4798" s="118">
        <v>18</v>
      </c>
      <c r="G4798" s="119" t="s">
        <v>487</v>
      </c>
      <c r="H4798" s="120">
        <v>7</v>
      </c>
      <c r="I4798" s="115">
        <v>17</v>
      </c>
      <c r="J4798" s="116" t="s">
        <v>487</v>
      </c>
      <c r="K4798" s="121">
        <v>8</v>
      </c>
      <c r="L4798" s="108"/>
      <c r="M4798" s="122">
        <v>16147</v>
      </c>
      <c r="N4798" s="123">
        <v>15971</v>
      </c>
      <c r="O4798" s="124">
        <v>14033</v>
      </c>
      <c r="P4798" s="123">
        <v>13775</v>
      </c>
      <c r="Q4798" s="124">
        <v>17563</v>
      </c>
      <c r="R4798" s="123">
        <v>17708</v>
      </c>
      <c r="S4798" s="124">
        <v>18351</v>
      </c>
      <c r="T4798" s="123">
        <v>17612</v>
      </c>
      <c r="U4798" s="124">
        <v>15219</v>
      </c>
      <c r="V4798" s="123">
        <v>18797</v>
      </c>
      <c r="W4798" s="124">
        <v>20058</v>
      </c>
      <c r="X4798" s="123">
        <v>19207</v>
      </c>
      <c r="Y4798" s="124">
        <v>19910</v>
      </c>
      <c r="Z4798" s="123">
        <v>16723</v>
      </c>
      <c r="AA4798" s="124">
        <v>16297</v>
      </c>
      <c r="AB4798" s="123">
        <v>20323</v>
      </c>
      <c r="AC4798" s="124">
        <v>21595</v>
      </c>
      <c r="AD4798" s="123">
        <v>21120</v>
      </c>
      <c r="AE4798" s="125">
        <v>20403</v>
      </c>
      <c r="AF4798" s="126">
        <v>18024</v>
      </c>
    </row>
    <row r="4799" spans="2:32">
      <c r="B4799" s="127">
        <v>4761</v>
      </c>
      <c r="C4799" s="128">
        <v>4761</v>
      </c>
      <c r="D4799" s="129">
        <v>199</v>
      </c>
      <c r="E4799" s="130">
        <v>7</v>
      </c>
      <c r="F4799" s="131">
        <v>18</v>
      </c>
      <c r="G4799" s="132" t="s">
        <v>487</v>
      </c>
      <c r="H4799" s="133">
        <v>7</v>
      </c>
      <c r="I4799" s="128">
        <v>17</v>
      </c>
      <c r="J4799" s="129" t="s">
        <v>487</v>
      </c>
      <c r="K4799" s="134">
        <v>9</v>
      </c>
      <c r="L4799" s="108"/>
      <c r="M4799" s="81">
        <v>16652</v>
      </c>
      <c r="N4799" s="135">
        <v>16544</v>
      </c>
      <c r="O4799" s="136">
        <v>14800</v>
      </c>
      <c r="P4799" s="135">
        <v>14458</v>
      </c>
      <c r="Q4799" s="136">
        <v>18438</v>
      </c>
      <c r="R4799" s="135">
        <v>18249</v>
      </c>
      <c r="S4799" s="136">
        <v>19127</v>
      </c>
      <c r="T4799" s="135">
        <v>18205</v>
      </c>
      <c r="U4799" s="136">
        <v>15999</v>
      </c>
      <c r="V4799" s="135">
        <v>19703</v>
      </c>
      <c r="W4799" s="136">
        <v>20853</v>
      </c>
      <c r="X4799" s="135">
        <v>19734</v>
      </c>
      <c r="Y4799" s="136">
        <v>20650</v>
      </c>
      <c r="Z4799" s="135">
        <v>17439</v>
      </c>
      <c r="AA4799" s="136">
        <v>16942</v>
      </c>
      <c r="AB4799" s="135">
        <v>21190</v>
      </c>
      <c r="AC4799" s="136">
        <v>22327</v>
      </c>
      <c r="AD4799" s="135">
        <v>21872</v>
      </c>
      <c r="AE4799" s="137">
        <v>20994</v>
      </c>
      <c r="AF4799" s="138">
        <v>18752</v>
      </c>
    </row>
    <row r="4800" spans="2:32">
      <c r="B4800" s="114">
        <v>4762</v>
      </c>
      <c r="C4800" s="115">
        <v>4762</v>
      </c>
      <c r="D4800" s="116">
        <v>199</v>
      </c>
      <c r="E4800" s="117">
        <v>7</v>
      </c>
      <c r="F4800" s="118">
        <v>18</v>
      </c>
      <c r="G4800" s="119" t="s">
        <v>487</v>
      </c>
      <c r="H4800" s="120">
        <v>7</v>
      </c>
      <c r="I4800" s="115">
        <v>17</v>
      </c>
      <c r="J4800" s="116" t="s">
        <v>487</v>
      </c>
      <c r="K4800" s="121">
        <v>10</v>
      </c>
      <c r="L4800" s="108"/>
      <c r="M4800" s="122">
        <v>17095</v>
      </c>
      <c r="N4800" s="123">
        <v>16859</v>
      </c>
      <c r="O4800" s="124">
        <v>15176</v>
      </c>
      <c r="P4800" s="123">
        <v>15080</v>
      </c>
      <c r="Q4800" s="124">
        <v>19161</v>
      </c>
      <c r="R4800" s="123">
        <v>18749</v>
      </c>
      <c r="S4800" s="124">
        <v>19695</v>
      </c>
      <c r="T4800" s="123">
        <v>18610</v>
      </c>
      <c r="U4800" s="124">
        <v>16495</v>
      </c>
      <c r="V4800" s="123">
        <v>20507</v>
      </c>
      <c r="W4800" s="124">
        <v>21710</v>
      </c>
      <c r="X4800" s="123">
        <v>20345</v>
      </c>
      <c r="Y4800" s="124">
        <v>21328</v>
      </c>
      <c r="Z4800" s="123">
        <v>18032</v>
      </c>
      <c r="AA4800" s="124">
        <v>17727</v>
      </c>
      <c r="AB4800" s="123">
        <v>22062</v>
      </c>
      <c r="AC4800" s="124">
        <v>23274</v>
      </c>
      <c r="AD4800" s="123">
        <v>22600</v>
      </c>
      <c r="AE4800" s="125">
        <v>21568</v>
      </c>
      <c r="AF4800" s="126">
        <v>19425</v>
      </c>
    </row>
    <row r="4801" spans="2:32">
      <c r="B4801" s="127">
        <v>4763</v>
      </c>
      <c r="C4801" s="128">
        <v>4763</v>
      </c>
      <c r="D4801" s="129">
        <v>199</v>
      </c>
      <c r="E4801" s="130">
        <v>7</v>
      </c>
      <c r="F4801" s="131">
        <v>18</v>
      </c>
      <c r="G4801" s="132" t="s">
        <v>487</v>
      </c>
      <c r="H4801" s="133">
        <v>7</v>
      </c>
      <c r="I4801" s="128">
        <v>17</v>
      </c>
      <c r="J4801" s="129" t="s">
        <v>487</v>
      </c>
      <c r="K4801" s="134">
        <v>11</v>
      </c>
      <c r="L4801" s="108"/>
      <c r="M4801" s="81">
        <v>17388</v>
      </c>
      <c r="N4801" s="135">
        <v>16957</v>
      </c>
      <c r="O4801" s="136">
        <v>15335</v>
      </c>
      <c r="P4801" s="135">
        <v>15456</v>
      </c>
      <c r="Q4801" s="136">
        <v>19680</v>
      </c>
      <c r="R4801" s="135">
        <v>19111</v>
      </c>
      <c r="S4801" s="136">
        <v>20127</v>
      </c>
      <c r="T4801" s="135">
        <v>18801</v>
      </c>
      <c r="U4801" s="136">
        <v>16758</v>
      </c>
      <c r="V4801" s="135">
        <v>21094</v>
      </c>
      <c r="W4801" s="136">
        <v>22457</v>
      </c>
      <c r="X4801" s="135">
        <v>20828</v>
      </c>
      <c r="Y4801" s="136">
        <v>21893</v>
      </c>
      <c r="Z4801" s="135">
        <v>18387</v>
      </c>
      <c r="AA4801" s="136">
        <v>18239</v>
      </c>
      <c r="AB4801" s="135">
        <v>22710</v>
      </c>
      <c r="AC4801" s="136">
        <v>24112</v>
      </c>
      <c r="AD4801" s="135">
        <v>23228</v>
      </c>
      <c r="AE4801" s="137">
        <v>21920</v>
      </c>
      <c r="AF4801" s="138">
        <v>19848</v>
      </c>
    </row>
    <row r="4802" spans="2:32">
      <c r="B4802" s="114">
        <v>4764</v>
      </c>
      <c r="C4802" s="115">
        <v>4764</v>
      </c>
      <c r="D4802" s="116">
        <v>199</v>
      </c>
      <c r="E4802" s="117">
        <v>7</v>
      </c>
      <c r="F4802" s="118">
        <v>18</v>
      </c>
      <c r="G4802" s="119" t="s">
        <v>487</v>
      </c>
      <c r="H4802" s="120">
        <v>7</v>
      </c>
      <c r="I4802" s="115">
        <v>17</v>
      </c>
      <c r="J4802" s="116" t="s">
        <v>487</v>
      </c>
      <c r="K4802" s="121">
        <v>12</v>
      </c>
      <c r="L4802" s="108"/>
      <c r="M4802" s="122">
        <v>17772</v>
      </c>
      <c r="N4802" s="123">
        <v>17072</v>
      </c>
      <c r="O4802" s="124">
        <v>15529</v>
      </c>
      <c r="P4802" s="123">
        <v>15850</v>
      </c>
      <c r="Q4802" s="124">
        <v>20185</v>
      </c>
      <c r="R4802" s="123">
        <v>19645</v>
      </c>
      <c r="S4802" s="124">
        <v>20544</v>
      </c>
      <c r="T4802" s="123">
        <v>18966</v>
      </c>
      <c r="U4802" s="124">
        <v>16990</v>
      </c>
      <c r="V4802" s="123">
        <v>21640</v>
      </c>
      <c r="W4802" s="124">
        <v>23122</v>
      </c>
      <c r="X4802" s="123">
        <v>21467</v>
      </c>
      <c r="Y4802" s="124">
        <v>22376</v>
      </c>
      <c r="Z4802" s="123">
        <v>18671</v>
      </c>
      <c r="AA4802" s="124">
        <v>18710</v>
      </c>
      <c r="AB4802" s="123">
        <v>23285</v>
      </c>
      <c r="AC4802" s="124">
        <v>24817</v>
      </c>
      <c r="AD4802" s="123">
        <v>23751</v>
      </c>
      <c r="AE4802" s="125">
        <v>22182</v>
      </c>
      <c r="AF4802" s="126">
        <v>20153</v>
      </c>
    </row>
    <row r="4803" spans="2:32">
      <c r="B4803" s="127">
        <v>4765</v>
      </c>
      <c r="C4803" s="128">
        <v>4765</v>
      </c>
      <c r="D4803" s="129">
        <v>199</v>
      </c>
      <c r="E4803" s="130">
        <v>7</v>
      </c>
      <c r="F4803" s="131">
        <v>18</v>
      </c>
      <c r="G4803" s="132" t="s">
        <v>487</v>
      </c>
      <c r="H4803" s="133">
        <v>7</v>
      </c>
      <c r="I4803" s="128">
        <v>17</v>
      </c>
      <c r="J4803" s="129" t="s">
        <v>487</v>
      </c>
      <c r="K4803" s="134">
        <v>13</v>
      </c>
      <c r="L4803" s="108"/>
      <c r="M4803" s="81">
        <v>18047</v>
      </c>
      <c r="N4803" s="135">
        <v>17152</v>
      </c>
      <c r="O4803" s="136">
        <v>15541</v>
      </c>
      <c r="P4803" s="135">
        <v>16036</v>
      </c>
      <c r="Q4803" s="136">
        <v>20592</v>
      </c>
      <c r="R4803" s="135">
        <v>19949</v>
      </c>
      <c r="S4803" s="136">
        <v>20803</v>
      </c>
      <c r="T4803" s="135">
        <v>19055</v>
      </c>
      <c r="U4803" s="136">
        <v>17019</v>
      </c>
      <c r="V4803" s="135">
        <v>22068</v>
      </c>
      <c r="W4803" s="136">
        <v>23689</v>
      </c>
      <c r="X4803" s="135">
        <v>21792</v>
      </c>
      <c r="Y4803" s="136">
        <v>22666</v>
      </c>
      <c r="Z4803" s="135">
        <v>18730</v>
      </c>
      <c r="AA4803" s="136">
        <v>18943</v>
      </c>
      <c r="AB4803" s="135">
        <v>23721</v>
      </c>
      <c r="AC4803" s="136">
        <v>25394</v>
      </c>
      <c r="AD4803" s="135">
        <v>24064</v>
      </c>
      <c r="AE4803" s="137">
        <v>22305</v>
      </c>
      <c r="AF4803" s="138">
        <v>20227</v>
      </c>
    </row>
    <row r="4804" spans="2:32">
      <c r="B4804" s="114">
        <v>4766</v>
      </c>
      <c r="C4804" s="115">
        <v>4766</v>
      </c>
      <c r="D4804" s="116">
        <v>199</v>
      </c>
      <c r="E4804" s="117">
        <v>7</v>
      </c>
      <c r="F4804" s="118">
        <v>18</v>
      </c>
      <c r="G4804" s="119" t="s">
        <v>487</v>
      </c>
      <c r="H4804" s="120">
        <v>7</v>
      </c>
      <c r="I4804" s="115">
        <v>17</v>
      </c>
      <c r="J4804" s="116" t="s">
        <v>487</v>
      </c>
      <c r="K4804" s="121">
        <v>14</v>
      </c>
      <c r="L4804" s="108"/>
      <c r="M4804" s="122">
        <v>18239</v>
      </c>
      <c r="N4804" s="123">
        <v>17196</v>
      </c>
      <c r="O4804" s="124">
        <v>15591</v>
      </c>
      <c r="P4804" s="123">
        <v>16227</v>
      </c>
      <c r="Q4804" s="124">
        <v>20906</v>
      </c>
      <c r="R4804" s="123">
        <v>20163</v>
      </c>
      <c r="S4804" s="124">
        <v>20935</v>
      </c>
      <c r="T4804" s="123">
        <v>19121</v>
      </c>
      <c r="U4804" s="124">
        <v>17061</v>
      </c>
      <c r="V4804" s="123">
        <v>22380</v>
      </c>
      <c r="W4804" s="124">
        <v>24146</v>
      </c>
      <c r="X4804" s="123">
        <v>22020</v>
      </c>
      <c r="Y4804" s="124">
        <v>22773</v>
      </c>
      <c r="Z4804" s="123">
        <v>18761</v>
      </c>
      <c r="AA4804" s="124">
        <v>19116</v>
      </c>
      <c r="AB4804" s="123">
        <v>24026</v>
      </c>
      <c r="AC4804" s="124">
        <v>25835</v>
      </c>
      <c r="AD4804" s="123">
        <v>24143</v>
      </c>
      <c r="AE4804" s="125">
        <v>22355</v>
      </c>
      <c r="AF4804" s="126">
        <v>20243</v>
      </c>
    </row>
    <row r="4805" spans="2:32">
      <c r="B4805" s="127">
        <v>4767</v>
      </c>
      <c r="C4805" s="128">
        <v>4767</v>
      </c>
      <c r="D4805" s="129">
        <v>199</v>
      </c>
      <c r="E4805" s="130">
        <v>7</v>
      </c>
      <c r="F4805" s="131">
        <v>18</v>
      </c>
      <c r="G4805" s="132" t="s">
        <v>487</v>
      </c>
      <c r="H4805" s="133">
        <v>7</v>
      </c>
      <c r="I4805" s="128">
        <v>17</v>
      </c>
      <c r="J4805" s="129" t="s">
        <v>487</v>
      </c>
      <c r="K4805" s="134">
        <v>15</v>
      </c>
      <c r="L4805" s="108"/>
      <c r="M4805" s="81">
        <v>18462</v>
      </c>
      <c r="N4805" s="135">
        <v>17264</v>
      </c>
      <c r="O4805" s="136">
        <v>15782</v>
      </c>
      <c r="P4805" s="135">
        <v>16487</v>
      </c>
      <c r="Q4805" s="136">
        <v>21268</v>
      </c>
      <c r="R4805" s="135">
        <v>20390</v>
      </c>
      <c r="S4805" s="136">
        <v>21096</v>
      </c>
      <c r="T4805" s="135">
        <v>19184</v>
      </c>
      <c r="U4805" s="136">
        <v>17252</v>
      </c>
      <c r="V4805" s="135">
        <v>22731</v>
      </c>
      <c r="W4805" s="136">
        <v>24578</v>
      </c>
      <c r="X4805" s="135">
        <v>22256</v>
      </c>
      <c r="Y4805" s="136">
        <v>22911</v>
      </c>
      <c r="Z4805" s="135">
        <v>18939</v>
      </c>
      <c r="AA4805" s="136">
        <v>19351</v>
      </c>
      <c r="AB4805" s="135">
        <v>24363</v>
      </c>
      <c r="AC4805" s="136">
        <v>26243</v>
      </c>
      <c r="AD4805" s="135">
        <v>24266</v>
      </c>
      <c r="AE4805" s="137">
        <v>22389</v>
      </c>
      <c r="AF4805" s="138">
        <v>20422</v>
      </c>
    </row>
    <row r="4806" spans="2:32">
      <c r="B4806" s="114">
        <v>4768</v>
      </c>
      <c r="C4806" s="115">
        <v>4768</v>
      </c>
      <c r="D4806" s="116">
        <v>199</v>
      </c>
      <c r="E4806" s="117">
        <v>7</v>
      </c>
      <c r="F4806" s="118">
        <v>18</v>
      </c>
      <c r="G4806" s="119" t="s">
        <v>487</v>
      </c>
      <c r="H4806" s="120">
        <v>7</v>
      </c>
      <c r="I4806" s="115">
        <v>17</v>
      </c>
      <c r="J4806" s="116" t="s">
        <v>487</v>
      </c>
      <c r="K4806" s="121">
        <v>16</v>
      </c>
      <c r="L4806" s="108"/>
      <c r="M4806" s="122">
        <v>18793</v>
      </c>
      <c r="N4806" s="123">
        <v>17486</v>
      </c>
      <c r="O4806" s="124">
        <v>16038</v>
      </c>
      <c r="P4806" s="123">
        <v>16902</v>
      </c>
      <c r="Q4806" s="124">
        <v>21661</v>
      </c>
      <c r="R4806" s="123">
        <v>20693</v>
      </c>
      <c r="S4806" s="124">
        <v>21314</v>
      </c>
      <c r="T4806" s="123">
        <v>19371</v>
      </c>
      <c r="U4806" s="124">
        <v>17471</v>
      </c>
      <c r="V4806" s="123">
        <v>23085</v>
      </c>
      <c r="W4806" s="124">
        <v>25372</v>
      </c>
      <c r="X4806" s="123">
        <v>22496</v>
      </c>
      <c r="Y4806" s="124">
        <v>23008</v>
      </c>
      <c r="Z4806" s="123">
        <v>19110</v>
      </c>
      <c r="AA4806" s="124">
        <v>19699</v>
      </c>
      <c r="AB4806" s="123">
        <v>24667</v>
      </c>
      <c r="AC4806" s="124">
        <v>27051</v>
      </c>
      <c r="AD4806" s="123">
        <v>24298</v>
      </c>
      <c r="AE4806" s="125">
        <v>22455</v>
      </c>
      <c r="AF4806" s="126">
        <v>20573</v>
      </c>
    </row>
    <row r="4807" spans="2:32">
      <c r="B4807" s="127">
        <v>4769</v>
      </c>
      <c r="C4807" s="128">
        <v>4769</v>
      </c>
      <c r="D4807" s="129">
        <v>199</v>
      </c>
      <c r="E4807" s="130">
        <v>7</v>
      </c>
      <c r="F4807" s="131">
        <v>18</v>
      </c>
      <c r="G4807" s="132" t="s">
        <v>487</v>
      </c>
      <c r="H4807" s="133">
        <v>7</v>
      </c>
      <c r="I4807" s="128">
        <v>17</v>
      </c>
      <c r="J4807" s="129" t="s">
        <v>487</v>
      </c>
      <c r="K4807" s="134">
        <v>17</v>
      </c>
      <c r="L4807" s="108"/>
      <c r="M4807" s="81">
        <v>19147</v>
      </c>
      <c r="N4807" s="135">
        <v>17832</v>
      </c>
      <c r="O4807" s="136">
        <v>16648</v>
      </c>
      <c r="P4807" s="135">
        <v>17537</v>
      </c>
      <c r="Q4807" s="136">
        <v>22197</v>
      </c>
      <c r="R4807" s="135">
        <v>21100</v>
      </c>
      <c r="S4807" s="136">
        <v>21654</v>
      </c>
      <c r="T4807" s="135">
        <v>19722</v>
      </c>
      <c r="U4807" s="136">
        <v>18120</v>
      </c>
      <c r="V4807" s="135">
        <v>23597</v>
      </c>
      <c r="W4807" s="136">
        <v>25949</v>
      </c>
      <c r="X4807" s="135">
        <v>22921</v>
      </c>
      <c r="Y4807" s="136">
        <v>23468</v>
      </c>
      <c r="Z4807" s="135">
        <v>19820</v>
      </c>
      <c r="AA4807" s="136">
        <v>20483</v>
      </c>
      <c r="AB4807" s="135">
        <v>25286</v>
      </c>
      <c r="AC4807" s="136">
        <v>27603</v>
      </c>
      <c r="AD4807" s="135">
        <v>24784</v>
      </c>
      <c r="AE4807" s="137">
        <v>22814</v>
      </c>
      <c r="AF4807" s="138">
        <v>21311</v>
      </c>
    </row>
    <row r="4808" spans="2:32">
      <c r="B4808" s="114">
        <v>4770</v>
      </c>
      <c r="C4808" s="115">
        <v>4770</v>
      </c>
      <c r="D4808" s="116">
        <v>199</v>
      </c>
      <c r="E4808" s="117">
        <v>7</v>
      </c>
      <c r="F4808" s="118">
        <v>18</v>
      </c>
      <c r="G4808" s="119" t="s">
        <v>487</v>
      </c>
      <c r="H4808" s="120">
        <v>7</v>
      </c>
      <c r="I4808" s="115">
        <v>17</v>
      </c>
      <c r="J4808" s="116" t="s">
        <v>487</v>
      </c>
      <c r="K4808" s="121">
        <v>18</v>
      </c>
      <c r="L4808" s="108"/>
      <c r="M4808" s="122">
        <v>19307</v>
      </c>
      <c r="N4808" s="123">
        <v>18005</v>
      </c>
      <c r="O4808" s="124">
        <v>17013</v>
      </c>
      <c r="P4808" s="123">
        <v>18107</v>
      </c>
      <c r="Q4808" s="124">
        <v>22545</v>
      </c>
      <c r="R4808" s="123">
        <v>21247</v>
      </c>
      <c r="S4808" s="124">
        <v>22065</v>
      </c>
      <c r="T4808" s="123">
        <v>20153</v>
      </c>
      <c r="U4808" s="124">
        <v>18822</v>
      </c>
      <c r="V4808" s="123">
        <v>24134</v>
      </c>
      <c r="W4808" s="124">
        <v>26279</v>
      </c>
      <c r="X4808" s="123">
        <v>23270</v>
      </c>
      <c r="Y4808" s="124">
        <v>24126</v>
      </c>
      <c r="Z4808" s="123">
        <v>20726</v>
      </c>
      <c r="AA4808" s="124">
        <v>21440</v>
      </c>
      <c r="AB4808" s="123">
        <v>25943</v>
      </c>
      <c r="AC4808" s="124">
        <v>28055</v>
      </c>
      <c r="AD4808" s="123">
        <v>25562</v>
      </c>
      <c r="AE4808" s="125">
        <v>23577</v>
      </c>
      <c r="AF4808" s="126">
        <v>22300</v>
      </c>
    </row>
    <row r="4809" spans="2:32">
      <c r="B4809" s="127">
        <v>4771</v>
      </c>
      <c r="C4809" s="128">
        <v>4771</v>
      </c>
      <c r="D4809" s="129">
        <v>199</v>
      </c>
      <c r="E4809" s="130">
        <v>7</v>
      </c>
      <c r="F4809" s="131">
        <v>18</v>
      </c>
      <c r="G4809" s="132" t="s">
        <v>487</v>
      </c>
      <c r="H4809" s="133">
        <v>7</v>
      </c>
      <c r="I4809" s="128">
        <v>17</v>
      </c>
      <c r="J4809" s="129" t="s">
        <v>487</v>
      </c>
      <c r="K4809" s="134">
        <v>19</v>
      </c>
      <c r="L4809" s="108"/>
      <c r="M4809" s="81">
        <v>19620</v>
      </c>
      <c r="N4809" s="135">
        <v>18012</v>
      </c>
      <c r="O4809" s="136">
        <v>17127</v>
      </c>
      <c r="P4809" s="135">
        <v>18412</v>
      </c>
      <c r="Q4809" s="136">
        <v>22504</v>
      </c>
      <c r="R4809" s="135">
        <v>21665</v>
      </c>
      <c r="S4809" s="136">
        <v>22181</v>
      </c>
      <c r="T4809" s="135">
        <v>20259</v>
      </c>
      <c r="U4809" s="136">
        <v>19121</v>
      </c>
      <c r="V4809" s="135">
        <v>24275</v>
      </c>
      <c r="W4809" s="136">
        <v>26287</v>
      </c>
      <c r="X4809" s="135">
        <v>23987</v>
      </c>
      <c r="Y4809" s="136">
        <v>24580</v>
      </c>
      <c r="Z4809" s="135">
        <v>21273</v>
      </c>
      <c r="AA4809" s="136">
        <v>22170</v>
      </c>
      <c r="AB4809" s="135">
        <v>26350</v>
      </c>
      <c r="AC4809" s="136">
        <v>28401</v>
      </c>
      <c r="AD4809" s="135">
        <v>26180</v>
      </c>
      <c r="AE4809" s="137">
        <v>24256</v>
      </c>
      <c r="AF4809" s="138">
        <v>22958</v>
      </c>
    </row>
    <row r="4810" spans="2:32">
      <c r="B4810" s="114">
        <v>4772</v>
      </c>
      <c r="C4810" s="115">
        <v>4772</v>
      </c>
      <c r="D4810" s="116">
        <v>199</v>
      </c>
      <c r="E4810" s="117">
        <v>7</v>
      </c>
      <c r="F4810" s="118">
        <v>18</v>
      </c>
      <c r="G4810" s="119" t="s">
        <v>487</v>
      </c>
      <c r="H4810" s="120">
        <v>7</v>
      </c>
      <c r="I4810" s="115">
        <v>17</v>
      </c>
      <c r="J4810" s="116" t="s">
        <v>487</v>
      </c>
      <c r="K4810" s="121">
        <v>20</v>
      </c>
      <c r="L4810" s="108"/>
      <c r="M4810" s="122">
        <v>19567</v>
      </c>
      <c r="N4810" s="123">
        <v>17557</v>
      </c>
      <c r="O4810" s="124">
        <v>16853</v>
      </c>
      <c r="P4810" s="123">
        <v>18268</v>
      </c>
      <c r="Q4810" s="124">
        <v>22176</v>
      </c>
      <c r="R4810" s="123">
        <v>21744</v>
      </c>
      <c r="S4810" s="124">
        <v>22218</v>
      </c>
      <c r="T4810" s="123">
        <v>20011</v>
      </c>
      <c r="U4810" s="124">
        <v>18956</v>
      </c>
      <c r="V4810" s="123">
        <v>24072</v>
      </c>
      <c r="W4810" s="124">
        <v>26041</v>
      </c>
      <c r="X4810" s="123">
        <v>24366</v>
      </c>
      <c r="Y4810" s="124">
        <v>25027</v>
      </c>
      <c r="Z4810" s="123">
        <v>21508</v>
      </c>
      <c r="AA4810" s="124">
        <v>22384</v>
      </c>
      <c r="AB4810" s="123">
        <v>26428</v>
      </c>
      <c r="AC4810" s="124">
        <v>28449</v>
      </c>
      <c r="AD4810" s="123">
        <v>26822</v>
      </c>
      <c r="AE4810" s="125">
        <v>24599</v>
      </c>
      <c r="AF4810" s="126">
        <v>23295</v>
      </c>
    </row>
    <row r="4811" spans="2:32">
      <c r="B4811" s="127">
        <v>4773</v>
      </c>
      <c r="C4811" s="128">
        <v>4773</v>
      </c>
      <c r="D4811" s="129">
        <v>199</v>
      </c>
      <c r="E4811" s="130">
        <v>7</v>
      </c>
      <c r="F4811" s="131">
        <v>18</v>
      </c>
      <c r="G4811" s="132" t="s">
        <v>487</v>
      </c>
      <c r="H4811" s="133">
        <v>7</v>
      </c>
      <c r="I4811" s="128">
        <v>17</v>
      </c>
      <c r="J4811" s="129" t="s">
        <v>487</v>
      </c>
      <c r="K4811" s="134">
        <v>21</v>
      </c>
      <c r="L4811" s="108"/>
      <c r="M4811" s="81">
        <v>18905</v>
      </c>
      <c r="N4811" s="135">
        <v>16721</v>
      </c>
      <c r="O4811" s="136">
        <v>16346</v>
      </c>
      <c r="P4811" s="135">
        <v>17948</v>
      </c>
      <c r="Q4811" s="136">
        <v>21568</v>
      </c>
      <c r="R4811" s="135">
        <v>21244</v>
      </c>
      <c r="S4811" s="136">
        <v>21721</v>
      </c>
      <c r="T4811" s="135">
        <v>19438</v>
      </c>
      <c r="U4811" s="136">
        <v>18753</v>
      </c>
      <c r="V4811" s="135">
        <v>23716</v>
      </c>
      <c r="W4811" s="136">
        <v>25462</v>
      </c>
      <c r="X4811" s="135">
        <v>24327</v>
      </c>
      <c r="Y4811" s="136">
        <v>25043</v>
      </c>
      <c r="Z4811" s="135">
        <v>21725</v>
      </c>
      <c r="AA4811" s="136">
        <v>22690</v>
      </c>
      <c r="AB4811" s="135">
        <v>26431</v>
      </c>
      <c r="AC4811" s="136">
        <v>28244</v>
      </c>
      <c r="AD4811" s="135">
        <v>27099</v>
      </c>
      <c r="AE4811" s="137">
        <v>24767</v>
      </c>
      <c r="AF4811" s="138">
        <v>23722</v>
      </c>
    </row>
    <row r="4812" spans="2:32">
      <c r="B4812" s="114">
        <v>4774</v>
      </c>
      <c r="C4812" s="115">
        <v>4774</v>
      </c>
      <c r="D4812" s="116">
        <v>199</v>
      </c>
      <c r="E4812" s="117">
        <v>7</v>
      </c>
      <c r="F4812" s="118">
        <v>18</v>
      </c>
      <c r="G4812" s="119" t="s">
        <v>487</v>
      </c>
      <c r="H4812" s="120">
        <v>7</v>
      </c>
      <c r="I4812" s="115">
        <v>17</v>
      </c>
      <c r="J4812" s="116" t="s">
        <v>487</v>
      </c>
      <c r="K4812" s="121">
        <v>22</v>
      </c>
      <c r="L4812" s="108"/>
      <c r="M4812" s="122">
        <v>17954</v>
      </c>
      <c r="N4812" s="123">
        <v>15941</v>
      </c>
      <c r="O4812" s="124">
        <v>15943</v>
      </c>
      <c r="P4812" s="123">
        <v>17370</v>
      </c>
      <c r="Q4812" s="124">
        <v>20544</v>
      </c>
      <c r="R4812" s="123">
        <v>20376</v>
      </c>
      <c r="S4812" s="124">
        <v>20824</v>
      </c>
      <c r="T4812" s="123">
        <v>18803</v>
      </c>
      <c r="U4812" s="124">
        <v>18521</v>
      </c>
      <c r="V4812" s="123">
        <v>22838</v>
      </c>
      <c r="W4812" s="124">
        <v>24594</v>
      </c>
      <c r="X4812" s="123">
        <v>23738</v>
      </c>
      <c r="Y4812" s="124">
        <v>24445</v>
      </c>
      <c r="Z4812" s="123">
        <v>21716</v>
      </c>
      <c r="AA4812" s="124">
        <v>22474</v>
      </c>
      <c r="AB4812" s="123">
        <v>25751</v>
      </c>
      <c r="AC4812" s="124">
        <v>27590</v>
      </c>
      <c r="AD4812" s="123">
        <v>26654</v>
      </c>
      <c r="AE4812" s="125">
        <v>24563</v>
      </c>
      <c r="AF4812" s="126">
        <v>23839</v>
      </c>
    </row>
    <row r="4813" spans="2:32">
      <c r="B4813" s="127">
        <v>4775</v>
      </c>
      <c r="C4813" s="128">
        <v>4775</v>
      </c>
      <c r="D4813" s="129">
        <v>199</v>
      </c>
      <c r="E4813" s="130">
        <v>7</v>
      </c>
      <c r="F4813" s="131">
        <v>18</v>
      </c>
      <c r="G4813" s="132" t="s">
        <v>487</v>
      </c>
      <c r="H4813" s="133">
        <v>7</v>
      </c>
      <c r="I4813" s="128">
        <v>17</v>
      </c>
      <c r="J4813" s="129" t="s">
        <v>487</v>
      </c>
      <c r="K4813" s="134">
        <v>23</v>
      </c>
      <c r="L4813" s="108"/>
      <c r="M4813" s="81">
        <v>16545</v>
      </c>
      <c r="N4813" s="135">
        <v>14728</v>
      </c>
      <c r="O4813" s="136">
        <v>15223</v>
      </c>
      <c r="P4813" s="135">
        <v>16412</v>
      </c>
      <c r="Q4813" s="136">
        <v>18981</v>
      </c>
      <c r="R4813" s="135">
        <v>18940</v>
      </c>
      <c r="S4813" s="136">
        <v>19419</v>
      </c>
      <c r="T4813" s="135">
        <v>17581</v>
      </c>
      <c r="U4813" s="136">
        <v>17826</v>
      </c>
      <c r="V4813" s="135">
        <v>21279</v>
      </c>
      <c r="W4813" s="136">
        <v>22934</v>
      </c>
      <c r="X4813" s="135">
        <v>22368</v>
      </c>
      <c r="Y4813" s="136">
        <v>23136</v>
      </c>
      <c r="Z4813" s="135">
        <v>21079</v>
      </c>
      <c r="AA4813" s="136">
        <v>21595</v>
      </c>
      <c r="AB4813" s="135">
        <v>24247</v>
      </c>
      <c r="AC4813" s="136">
        <v>26004</v>
      </c>
      <c r="AD4813" s="135">
        <v>25421</v>
      </c>
      <c r="AE4813" s="137">
        <v>23479</v>
      </c>
      <c r="AF4813" s="138">
        <v>23245</v>
      </c>
    </row>
    <row r="4814" spans="2:32">
      <c r="B4814" s="114">
        <v>4776</v>
      </c>
      <c r="C4814" s="115">
        <v>4776</v>
      </c>
      <c r="D4814" s="116">
        <v>199</v>
      </c>
      <c r="E4814" s="117">
        <v>7</v>
      </c>
      <c r="F4814" s="118">
        <v>18</v>
      </c>
      <c r="G4814" s="119" t="s">
        <v>487</v>
      </c>
      <c r="H4814" s="120">
        <v>7</v>
      </c>
      <c r="I4814" s="115">
        <v>17</v>
      </c>
      <c r="J4814" s="116" t="s">
        <v>487</v>
      </c>
      <c r="K4814" s="121">
        <v>24</v>
      </c>
      <c r="L4814" s="108"/>
      <c r="M4814" s="122">
        <v>15341</v>
      </c>
      <c r="N4814" s="123">
        <v>13645</v>
      </c>
      <c r="O4814" s="124">
        <v>14394</v>
      </c>
      <c r="P4814" s="123">
        <v>15525</v>
      </c>
      <c r="Q4814" s="124">
        <v>17592</v>
      </c>
      <c r="R4814" s="123">
        <v>17614</v>
      </c>
      <c r="S4814" s="124">
        <v>17996</v>
      </c>
      <c r="T4814" s="123">
        <v>16417</v>
      </c>
      <c r="U4814" s="124">
        <v>16974</v>
      </c>
      <c r="V4814" s="123">
        <v>19870</v>
      </c>
      <c r="W4814" s="124">
        <v>21598</v>
      </c>
      <c r="X4814" s="123">
        <v>21059</v>
      </c>
      <c r="Y4814" s="124">
        <v>21728</v>
      </c>
      <c r="Z4814" s="123">
        <v>20217</v>
      </c>
      <c r="AA4814" s="124">
        <v>20735</v>
      </c>
      <c r="AB4814" s="123">
        <v>22830</v>
      </c>
      <c r="AC4814" s="124">
        <v>24707</v>
      </c>
      <c r="AD4814" s="123">
        <v>24041</v>
      </c>
      <c r="AE4814" s="125">
        <v>22340</v>
      </c>
      <c r="AF4814" s="126">
        <v>22376</v>
      </c>
    </row>
    <row r="4815" spans="2:32">
      <c r="B4815" s="127">
        <v>4777</v>
      </c>
      <c r="C4815" s="128">
        <v>4777</v>
      </c>
      <c r="D4815" s="129">
        <v>200</v>
      </c>
      <c r="E4815" s="130">
        <v>7</v>
      </c>
      <c r="F4815" s="131">
        <v>19</v>
      </c>
      <c r="G4815" s="132" t="s">
        <v>487</v>
      </c>
      <c r="H4815" s="133">
        <v>7</v>
      </c>
      <c r="I4815" s="128">
        <v>18</v>
      </c>
      <c r="J4815" s="129" t="s">
        <v>487</v>
      </c>
      <c r="K4815" s="134">
        <v>1</v>
      </c>
      <c r="L4815" s="108"/>
      <c r="M4815" s="81">
        <v>14303</v>
      </c>
      <c r="N4815" s="135">
        <v>13372</v>
      </c>
      <c r="O4815" s="136">
        <v>13866</v>
      </c>
      <c r="P4815" s="135">
        <v>15089</v>
      </c>
      <c r="Q4815" s="136">
        <v>16997</v>
      </c>
      <c r="R4815" s="135">
        <v>16494</v>
      </c>
      <c r="S4815" s="136">
        <v>16536</v>
      </c>
      <c r="T4815" s="135">
        <v>15951</v>
      </c>
      <c r="U4815" s="136">
        <v>15993</v>
      </c>
      <c r="V4815" s="135">
        <v>19471</v>
      </c>
      <c r="W4815" s="136">
        <v>21118</v>
      </c>
      <c r="X4815" s="135">
        <v>19991</v>
      </c>
      <c r="Y4815" s="136">
        <v>20277</v>
      </c>
      <c r="Z4815" s="135">
        <v>18748</v>
      </c>
      <c r="AA4815" s="136">
        <v>20086</v>
      </c>
      <c r="AB4815" s="135">
        <v>22727</v>
      </c>
      <c r="AC4815" s="136">
        <v>24319</v>
      </c>
      <c r="AD4815" s="135">
        <v>22599</v>
      </c>
      <c r="AE4815" s="137">
        <v>21519</v>
      </c>
      <c r="AF4815" s="138">
        <v>20623</v>
      </c>
    </row>
    <row r="4816" spans="2:32">
      <c r="B4816" s="114">
        <v>4778</v>
      </c>
      <c r="C4816" s="115">
        <v>4778</v>
      </c>
      <c r="D4816" s="116">
        <v>200</v>
      </c>
      <c r="E4816" s="117">
        <v>7</v>
      </c>
      <c r="F4816" s="118">
        <v>19</v>
      </c>
      <c r="G4816" s="119" t="s">
        <v>487</v>
      </c>
      <c r="H4816" s="120">
        <v>7</v>
      </c>
      <c r="I4816" s="115">
        <v>18</v>
      </c>
      <c r="J4816" s="116" t="s">
        <v>487</v>
      </c>
      <c r="K4816" s="121">
        <v>2</v>
      </c>
      <c r="L4816" s="108"/>
      <c r="M4816" s="122">
        <v>13811</v>
      </c>
      <c r="N4816" s="123">
        <v>13021</v>
      </c>
      <c r="O4816" s="124">
        <v>13501</v>
      </c>
      <c r="P4816" s="123">
        <v>14645</v>
      </c>
      <c r="Q4816" s="124">
        <v>16333</v>
      </c>
      <c r="R4816" s="123">
        <v>15939</v>
      </c>
      <c r="S4816" s="124">
        <v>15920</v>
      </c>
      <c r="T4816" s="123">
        <v>15485</v>
      </c>
      <c r="U4816" s="124">
        <v>15536</v>
      </c>
      <c r="V4816" s="123">
        <v>18741</v>
      </c>
      <c r="W4816" s="124">
        <v>20290</v>
      </c>
      <c r="X4816" s="123">
        <v>19308</v>
      </c>
      <c r="Y4816" s="124">
        <v>19519</v>
      </c>
      <c r="Z4816" s="123">
        <v>18169</v>
      </c>
      <c r="AA4816" s="124">
        <v>19468</v>
      </c>
      <c r="AB4816" s="123">
        <v>21884</v>
      </c>
      <c r="AC4816" s="124">
        <v>23395</v>
      </c>
      <c r="AD4816" s="123">
        <v>21762</v>
      </c>
      <c r="AE4816" s="125">
        <v>20848</v>
      </c>
      <c r="AF4816" s="126">
        <v>19975</v>
      </c>
    </row>
    <row r="4817" spans="2:32">
      <c r="B4817" s="127">
        <v>4779</v>
      </c>
      <c r="C4817" s="128">
        <v>4779</v>
      </c>
      <c r="D4817" s="129">
        <v>200</v>
      </c>
      <c r="E4817" s="130">
        <v>7</v>
      </c>
      <c r="F4817" s="131">
        <v>19</v>
      </c>
      <c r="G4817" s="132" t="s">
        <v>487</v>
      </c>
      <c r="H4817" s="133">
        <v>7</v>
      </c>
      <c r="I4817" s="128">
        <v>18</v>
      </c>
      <c r="J4817" s="129" t="s">
        <v>487</v>
      </c>
      <c r="K4817" s="134">
        <v>3</v>
      </c>
      <c r="L4817" s="108"/>
      <c r="M4817" s="81">
        <v>13479</v>
      </c>
      <c r="N4817" s="135">
        <v>12784</v>
      </c>
      <c r="O4817" s="136">
        <v>13202</v>
      </c>
      <c r="P4817" s="135">
        <v>14394</v>
      </c>
      <c r="Q4817" s="136">
        <v>15913</v>
      </c>
      <c r="R4817" s="135">
        <v>15534</v>
      </c>
      <c r="S4817" s="136">
        <v>15483</v>
      </c>
      <c r="T4817" s="135">
        <v>15145</v>
      </c>
      <c r="U4817" s="136">
        <v>15153</v>
      </c>
      <c r="V4817" s="135">
        <v>18255</v>
      </c>
      <c r="W4817" s="136">
        <v>19675</v>
      </c>
      <c r="X4817" s="135">
        <v>18744</v>
      </c>
      <c r="Y4817" s="136">
        <v>18906</v>
      </c>
      <c r="Z4817" s="135">
        <v>17665</v>
      </c>
      <c r="AA4817" s="136">
        <v>19012</v>
      </c>
      <c r="AB4817" s="135">
        <v>21262</v>
      </c>
      <c r="AC4817" s="136">
        <v>22657</v>
      </c>
      <c r="AD4817" s="135">
        <v>21054</v>
      </c>
      <c r="AE4817" s="137">
        <v>20269</v>
      </c>
      <c r="AF4817" s="138">
        <v>19409</v>
      </c>
    </row>
    <row r="4818" spans="2:32">
      <c r="B4818" s="114">
        <v>4780</v>
      </c>
      <c r="C4818" s="115">
        <v>4780</v>
      </c>
      <c r="D4818" s="116">
        <v>200</v>
      </c>
      <c r="E4818" s="117">
        <v>7</v>
      </c>
      <c r="F4818" s="118">
        <v>19</v>
      </c>
      <c r="G4818" s="119" t="s">
        <v>487</v>
      </c>
      <c r="H4818" s="120">
        <v>7</v>
      </c>
      <c r="I4818" s="115">
        <v>18</v>
      </c>
      <c r="J4818" s="116" t="s">
        <v>487</v>
      </c>
      <c r="K4818" s="121">
        <v>4</v>
      </c>
      <c r="L4818" s="108"/>
      <c r="M4818" s="122">
        <v>13417</v>
      </c>
      <c r="N4818" s="123">
        <v>12672</v>
      </c>
      <c r="O4818" s="124">
        <v>13046</v>
      </c>
      <c r="P4818" s="123">
        <v>14320</v>
      </c>
      <c r="Q4818" s="124">
        <v>15722</v>
      </c>
      <c r="R4818" s="123">
        <v>15361</v>
      </c>
      <c r="S4818" s="124">
        <v>15201</v>
      </c>
      <c r="T4818" s="123">
        <v>14874</v>
      </c>
      <c r="U4818" s="124">
        <v>14828</v>
      </c>
      <c r="V4818" s="123">
        <v>17805</v>
      </c>
      <c r="W4818" s="124">
        <v>19181</v>
      </c>
      <c r="X4818" s="123">
        <v>18238</v>
      </c>
      <c r="Y4818" s="124">
        <v>18257</v>
      </c>
      <c r="Z4818" s="123">
        <v>17072</v>
      </c>
      <c r="AA4818" s="124">
        <v>18499</v>
      </c>
      <c r="AB4818" s="123">
        <v>20511</v>
      </c>
      <c r="AC4818" s="124">
        <v>21895</v>
      </c>
      <c r="AD4818" s="123">
        <v>20178</v>
      </c>
      <c r="AE4818" s="125">
        <v>19480</v>
      </c>
      <c r="AF4818" s="126">
        <v>18664</v>
      </c>
    </row>
    <row r="4819" spans="2:32">
      <c r="B4819" s="127">
        <v>4781</v>
      </c>
      <c r="C4819" s="128">
        <v>4781</v>
      </c>
      <c r="D4819" s="129">
        <v>200</v>
      </c>
      <c r="E4819" s="130">
        <v>7</v>
      </c>
      <c r="F4819" s="131">
        <v>19</v>
      </c>
      <c r="G4819" s="132" t="s">
        <v>487</v>
      </c>
      <c r="H4819" s="133">
        <v>7</v>
      </c>
      <c r="I4819" s="128">
        <v>18</v>
      </c>
      <c r="J4819" s="129" t="s">
        <v>487</v>
      </c>
      <c r="K4819" s="134">
        <v>5</v>
      </c>
      <c r="L4819" s="108"/>
      <c r="M4819" s="81">
        <v>13663</v>
      </c>
      <c r="N4819" s="135">
        <v>12561</v>
      </c>
      <c r="O4819" s="136">
        <v>12932</v>
      </c>
      <c r="P4819" s="135">
        <v>14558</v>
      </c>
      <c r="Q4819" s="136">
        <v>15883</v>
      </c>
      <c r="R4819" s="135">
        <v>15543</v>
      </c>
      <c r="S4819" s="136">
        <v>15252</v>
      </c>
      <c r="T4819" s="135">
        <v>14541</v>
      </c>
      <c r="U4819" s="136">
        <v>14468</v>
      </c>
      <c r="V4819" s="135">
        <v>17714</v>
      </c>
      <c r="W4819" s="136">
        <v>18968</v>
      </c>
      <c r="X4819" s="135">
        <v>17995</v>
      </c>
      <c r="Y4819" s="136">
        <v>17894</v>
      </c>
      <c r="Z4819" s="135">
        <v>16443</v>
      </c>
      <c r="AA4819" s="136">
        <v>18242</v>
      </c>
      <c r="AB4819" s="135">
        <v>20113</v>
      </c>
      <c r="AC4819" s="136">
        <v>21344</v>
      </c>
      <c r="AD4819" s="135">
        <v>19580</v>
      </c>
      <c r="AE4819" s="137">
        <v>18553</v>
      </c>
      <c r="AF4819" s="138">
        <v>17879</v>
      </c>
    </row>
    <row r="4820" spans="2:32">
      <c r="B4820" s="114">
        <v>4782</v>
      </c>
      <c r="C4820" s="115">
        <v>4782</v>
      </c>
      <c r="D4820" s="116">
        <v>200</v>
      </c>
      <c r="E4820" s="117">
        <v>7</v>
      </c>
      <c r="F4820" s="118">
        <v>19</v>
      </c>
      <c r="G4820" s="119" t="s">
        <v>487</v>
      </c>
      <c r="H4820" s="120">
        <v>7</v>
      </c>
      <c r="I4820" s="115">
        <v>18</v>
      </c>
      <c r="J4820" s="116" t="s">
        <v>487</v>
      </c>
      <c r="K4820" s="121">
        <v>6</v>
      </c>
      <c r="L4820" s="108"/>
      <c r="M4820" s="122">
        <v>14386</v>
      </c>
      <c r="N4820" s="123">
        <v>12548</v>
      </c>
      <c r="O4820" s="124">
        <v>12938</v>
      </c>
      <c r="P4820" s="123">
        <v>15277</v>
      </c>
      <c r="Q4820" s="124">
        <v>16483</v>
      </c>
      <c r="R4820" s="123">
        <v>16174</v>
      </c>
      <c r="S4820" s="124">
        <v>15775</v>
      </c>
      <c r="T4820" s="123">
        <v>14282</v>
      </c>
      <c r="U4820" s="124">
        <v>14210</v>
      </c>
      <c r="V4820" s="123">
        <v>18105</v>
      </c>
      <c r="W4820" s="124">
        <v>19297</v>
      </c>
      <c r="X4820" s="123">
        <v>18180</v>
      </c>
      <c r="Y4820" s="124">
        <v>17950</v>
      </c>
      <c r="Z4820" s="123">
        <v>15875</v>
      </c>
      <c r="AA4820" s="124">
        <v>18456</v>
      </c>
      <c r="AB4820" s="123">
        <v>20186</v>
      </c>
      <c r="AC4820" s="124">
        <v>21306</v>
      </c>
      <c r="AD4820" s="123">
        <v>19414</v>
      </c>
      <c r="AE4820" s="125">
        <v>17683</v>
      </c>
      <c r="AF4820" s="126">
        <v>17164</v>
      </c>
    </row>
    <row r="4821" spans="2:32">
      <c r="B4821" s="127">
        <v>4783</v>
      </c>
      <c r="C4821" s="128">
        <v>4783</v>
      </c>
      <c r="D4821" s="129">
        <v>200</v>
      </c>
      <c r="E4821" s="130">
        <v>7</v>
      </c>
      <c r="F4821" s="131">
        <v>19</v>
      </c>
      <c r="G4821" s="132" t="s">
        <v>487</v>
      </c>
      <c r="H4821" s="133">
        <v>7</v>
      </c>
      <c r="I4821" s="128">
        <v>18</v>
      </c>
      <c r="J4821" s="129" t="s">
        <v>487</v>
      </c>
      <c r="K4821" s="134">
        <v>7</v>
      </c>
      <c r="L4821" s="108"/>
      <c r="M4821" s="81">
        <v>15592</v>
      </c>
      <c r="N4821" s="135">
        <v>12870</v>
      </c>
      <c r="O4821" s="136">
        <v>13089</v>
      </c>
      <c r="P4821" s="135">
        <v>16446</v>
      </c>
      <c r="Q4821" s="136">
        <v>17562</v>
      </c>
      <c r="R4821" s="135">
        <v>17231</v>
      </c>
      <c r="S4821" s="136">
        <v>16654</v>
      </c>
      <c r="T4821" s="135">
        <v>14370</v>
      </c>
      <c r="U4821" s="136">
        <v>14193</v>
      </c>
      <c r="V4821" s="135">
        <v>18970</v>
      </c>
      <c r="W4821" s="136">
        <v>20268</v>
      </c>
      <c r="X4821" s="135">
        <v>18942</v>
      </c>
      <c r="Y4821" s="136">
        <v>18415</v>
      </c>
      <c r="Z4821" s="135">
        <v>15566</v>
      </c>
      <c r="AA4821" s="136">
        <v>19207</v>
      </c>
      <c r="AB4821" s="135">
        <v>20699</v>
      </c>
      <c r="AC4821" s="136">
        <v>22020</v>
      </c>
      <c r="AD4821" s="135">
        <v>19726</v>
      </c>
      <c r="AE4821" s="137">
        <v>17314</v>
      </c>
      <c r="AF4821" s="138">
        <v>16761</v>
      </c>
    </row>
    <row r="4822" spans="2:32">
      <c r="B4822" s="114">
        <v>4784</v>
      </c>
      <c r="C4822" s="115">
        <v>4784</v>
      </c>
      <c r="D4822" s="116">
        <v>200</v>
      </c>
      <c r="E4822" s="117">
        <v>7</v>
      </c>
      <c r="F4822" s="118">
        <v>19</v>
      </c>
      <c r="G4822" s="119" t="s">
        <v>487</v>
      </c>
      <c r="H4822" s="120">
        <v>7</v>
      </c>
      <c r="I4822" s="115">
        <v>18</v>
      </c>
      <c r="J4822" s="116" t="s">
        <v>487</v>
      </c>
      <c r="K4822" s="121">
        <v>8</v>
      </c>
      <c r="L4822" s="108"/>
      <c r="M4822" s="122">
        <v>16516</v>
      </c>
      <c r="N4822" s="123">
        <v>13612</v>
      </c>
      <c r="O4822" s="124">
        <v>13722</v>
      </c>
      <c r="P4822" s="123">
        <v>17498</v>
      </c>
      <c r="Q4822" s="124">
        <v>18621</v>
      </c>
      <c r="R4822" s="123">
        <v>18087</v>
      </c>
      <c r="S4822" s="124">
        <v>17441</v>
      </c>
      <c r="T4822" s="123">
        <v>15109</v>
      </c>
      <c r="U4822" s="124">
        <v>14791</v>
      </c>
      <c r="V4822" s="123">
        <v>19891</v>
      </c>
      <c r="W4822" s="124">
        <v>21404</v>
      </c>
      <c r="X4822" s="123">
        <v>19686</v>
      </c>
      <c r="Y4822" s="124">
        <v>19029</v>
      </c>
      <c r="Z4822" s="123">
        <v>16082</v>
      </c>
      <c r="AA4822" s="124">
        <v>20129</v>
      </c>
      <c r="AB4822" s="123">
        <v>21416</v>
      </c>
      <c r="AC4822" s="124">
        <v>23048</v>
      </c>
      <c r="AD4822" s="123">
        <v>20276</v>
      </c>
      <c r="AE4822" s="125">
        <v>17891</v>
      </c>
      <c r="AF4822" s="126">
        <v>17277</v>
      </c>
    </row>
    <row r="4823" spans="2:32">
      <c r="B4823" s="127">
        <v>4785</v>
      </c>
      <c r="C4823" s="128">
        <v>4785</v>
      </c>
      <c r="D4823" s="129">
        <v>200</v>
      </c>
      <c r="E4823" s="130">
        <v>7</v>
      </c>
      <c r="F4823" s="131">
        <v>19</v>
      </c>
      <c r="G4823" s="132" t="s">
        <v>487</v>
      </c>
      <c r="H4823" s="133">
        <v>7</v>
      </c>
      <c r="I4823" s="128">
        <v>18</v>
      </c>
      <c r="J4823" s="129" t="s">
        <v>487</v>
      </c>
      <c r="K4823" s="134">
        <v>9</v>
      </c>
      <c r="L4823" s="108"/>
      <c r="M4823" s="81">
        <v>17116</v>
      </c>
      <c r="N4823" s="135">
        <v>14290</v>
      </c>
      <c r="O4823" s="136">
        <v>14372</v>
      </c>
      <c r="P4823" s="135">
        <v>18323</v>
      </c>
      <c r="Q4823" s="136">
        <v>19469</v>
      </c>
      <c r="R4823" s="135">
        <v>18794</v>
      </c>
      <c r="S4823" s="136">
        <v>17986</v>
      </c>
      <c r="T4823" s="135">
        <v>15867</v>
      </c>
      <c r="U4823" s="136">
        <v>15411</v>
      </c>
      <c r="V4823" s="135">
        <v>20665</v>
      </c>
      <c r="W4823" s="136">
        <v>22301</v>
      </c>
      <c r="X4823" s="135">
        <v>20383</v>
      </c>
      <c r="Y4823" s="136">
        <v>19558</v>
      </c>
      <c r="Z4823" s="135">
        <v>16678</v>
      </c>
      <c r="AA4823" s="136">
        <v>20948</v>
      </c>
      <c r="AB4823" s="135">
        <v>22117</v>
      </c>
      <c r="AC4823" s="136">
        <v>23862</v>
      </c>
      <c r="AD4823" s="135">
        <v>20805</v>
      </c>
      <c r="AE4823" s="137">
        <v>18559</v>
      </c>
      <c r="AF4823" s="138">
        <v>17875</v>
      </c>
    </row>
    <row r="4824" spans="2:32">
      <c r="B4824" s="114">
        <v>4786</v>
      </c>
      <c r="C4824" s="115">
        <v>4786</v>
      </c>
      <c r="D4824" s="116">
        <v>200</v>
      </c>
      <c r="E4824" s="117">
        <v>7</v>
      </c>
      <c r="F4824" s="118">
        <v>19</v>
      </c>
      <c r="G4824" s="119" t="s">
        <v>487</v>
      </c>
      <c r="H4824" s="120">
        <v>7</v>
      </c>
      <c r="I4824" s="115">
        <v>18</v>
      </c>
      <c r="J4824" s="116" t="s">
        <v>487</v>
      </c>
      <c r="K4824" s="121">
        <v>10</v>
      </c>
      <c r="L4824" s="108"/>
      <c r="M4824" s="122">
        <v>17605</v>
      </c>
      <c r="N4824" s="123">
        <v>14625</v>
      </c>
      <c r="O4824" s="124">
        <v>14959</v>
      </c>
      <c r="P4824" s="123">
        <v>18995</v>
      </c>
      <c r="Q4824" s="124">
        <v>20249</v>
      </c>
      <c r="R4824" s="123">
        <v>19315</v>
      </c>
      <c r="S4824" s="124">
        <v>18344</v>
      </c>
      <c r="T4824" s="123">
        <v>16307</v>
      </c>
      <c r="U4824" s="124">
        <v>16095</v>
      </c>
      <c r="V4824" s="123">
        <v>21474</v>
      </c>
      <c r="W4824" s="124">
        <v>23252</v>
      </c>
      <c r="X4824" s="123">
        <v>21007</v>
      </c>
      <c r="Y4824" s="124">
        <v>20045</v>
      </c>
      <c r="Z4824" s="123">
        <v>17417</v>
      </c>
      <c r="AA4824" s="124">
        <v>21782</v>
      </c>
      <c r="AB4824" s="123">
        <v>23006</v>
      </c>
      <c r="AC4824" s="124">
        <v>24904</v>
      </c>
      <c r="AD4824" s="123">
        <v>21338</v>
      </c>
      <c r="AE4824" s="125">
        <v>19186</v>
      </c>
      <c r="AF4824" s="126">
        <v>18669</v>
      </c>
    </row>
    <row r="4825" spans="2:32">
      <c r="B4825" s="127">
        <v>4787</v>
      </c>
      <c r="C4825" s="128">
        <v>4787</v>
      </c>
      <c r="D4825" s="129">
        <v>200</v>
      </c>
      <c r="E4825" s="130">
        <v>7</v>
      </c>
      <c r="F4825" s="131">
        <v>19</v>
      </c>
      <c r="G4825" s="132" t="s">
        <v>487</v>
      </c>
      <c r="H4825" s="133">
        <v>7</v>
      </c>
      <c r="I4825" s="128">
        <v>18</v>
      </c>
      <c r="J4825" s="129" t="s">
        <v>487</v>
      </c>
      <c r="K4825" s="134">
        <v>11</v>
      </c>
      <c r="L4825" s="108"/>
      <c r="M4825" s="81">
        <v>17979</v>
      </c>
      <c r="N4825" s="135">
        <v>14830</v>
      </c>
      <c r="O4825" s="136">
        <v>15374</v>
      </c>
      <c r="P4825" s="135">
        <v>19544</v>
      </c>
      <c r="Q4825" s="136">
        <v>20901</v>
      </c>
      <c r="R4825" s="135">
        <v>19772</v>
      </c>
      <c r="S4825" s="136">
        <v>18562</v>
      </c>
      <c r="T4825" s="135">
        <v>16594</v>
      </c>
      <c r="U4825" s="136">
        <v>16589</v>
      </c>
      <c r="V4825" s="135">
        <v>22254</v>
      </c>
      <c r="W4825" s="136">
        <v>23989</v>
      </c>
      <c r="X4825" s="135">
        <v>21586</v>
      </c>
      <c r="Y4825" s="136">
        <v>20382</v>
      </c>
      <c r="Z4825" s="135">
        <v>17964</v>
      </c>
      <c r="AA4825" s="136">
        <v>22470</v>
      </c>
      <c r="AB4825" s="135">
        <v>23870</v>
      </c>
      <c r="AC4825" s="136">
        <v>25734</v>
      </c>
      <c r="AD4825" s="135">
        <v>21727</v>
      </c>
      <c r="AE4825" s="137">
        <v>19645</v>
      </c>
      <c r="AF4825" s="138">
        <v>19253</v>
      </c>
    </row>
    <row r="4826" spans="2:32">
      <c r="B4826" s="114">
        <v>4788</v>
      </c>
      <c r="C4826" s="115">
        <v>4788</v>
      </c>
      <c r="D4826" s="116">
        <v>200</v>
      </c>
      <c r="E4826" s="117">
        <v>7</v>
      </c>
      <c r="F4826" s="118">
        <v>19</v>
      </c>
      <c r="G4826" s="119" t="s">
        <v>487</v>
      </c>
      <c r="H4826" s="120">
        <v>7</v>
      </c>
      <c r="I4826" s="115">
        <v>18</v>
      </c>
      <c r="J4826" s="116" t="s">
        <v>487</v>
      </c>
      <c r="K4826" s="121">
        <v>12</v>
      </c>
      <c r="L4826" s="108"/>
      <c r="M4826" s="122">
        <v>18345</v>
      </c>
      <c r="N4826" s="123">
        <v>15026</v>
      </c>
      <c r="O4826" s="124">
        <v>15782</v>
      </c>
      <c r="P4826" s="123">
        <v>20068</v>
      </c>
      <c r="Q4826" s="124">
        <v>21462</v>
      </c>
      <c r="R4826" s="123">
        <v>20200</v>
      </c>
      <c r="S4826" s="124">
        <v>18738</v>
      </c>
      <c r="T4826" s="123">
        <v>16845</v>
      </c>
      <c r="U4826" s="124">
        <v>17028</v>
      </c>
      <c r="V4826" s="123">
        <v>22935</v>
      </c>
      <c r="W4826" s="124">
        <v>24688</v>
      </c>
      <c r="X4826" s="123">
        <v>22088</v>
      </c>
      <c r="Y4826" s="124">
        <v>20618</v>
      </c>
      <c r="Z4826" s="123">
        <v>18450</v>
      </c>
      <c r="AA4826" s="124">
        <v>23062</v>
      </c>
      <c r="AB4826" s="123">
        <v>24602</v>
      </c>
      <c r="AC4826" s="124">
        <v>26495</v>
      </c>
      <c r="AD4826" s="123">
        <v>22004</v>
      </c>
      <c r="AE4826" s="125">
        <v>19972</v>
      </c>
      <c r="AF4826" s="126">
        <v>19761</v>
      </c>
    </row>
    <row r="4827" spans="2:32">
      <c r="B4827" s="127">
        <v>4789</v>
      </c>
      <c r="C4827" s="128">
        <v>4789</v>
      </c>
      <c r="D4827" s="129">
        <v>200</v>
      </c>
      <c r="E4827" s="130">
        <v>7</v>
      </c>
      <c r="F4827" s="131">
        <v>19</v>
      </c>
      <c r="G4827" s="132" t="s">
        <v>487</v>
      </c>
      <c r="H4827" s="133">
        <v>7</v>
      </c>
      <c r="I4827" s="128">
        <v>18</v>
      </c>
      <c r="J4827" s="129" t="s">
        <v>487</v>
      </c>
      <c r="K4827" s="134">
        <v>13</v>
      </c>
      <c r="L4827" s="108"/>
      <c r="M4827" s="81">
        <v>18608</v>
      </c>
      <c r="N4827" s="135">
        <v>15044</v>
      </c>
      <c r="O4827" s="136">
        <v>15987</v>
      </c>
      <c r="P4827" s="135">
        <v>20510</v>
      </c>
      <c r="Q4827" s="136">
        <v>21888</v>
      </c>
      <c r="R4827" s="135">
        <v>20475</v>
      </c>
      <c r="S4827" s="136">
        <v>18843</v>
      </c>
      <c r="T4827" s="135">
        <v>16902</v>
      </c>
      <c r="U4827" s="136">
        <v>17245</v>
      </c>
      <c r="V4827" s="135">
        <v>23516</v>
      </c>
      <c r="W4827" s="136">
        <v>25056</v>
      </c>
      <c r="X4827" s="135">
        <v>22399</v>
      </c>
      <c r="Y4827" s="136">
        <v>20732</v>
      </c>
      <c r="Z4827" s="135">
        <v>18706</v>
      </c>
      <c r="AA4827" s="136">
        <v>23524</v>
      </c>
      <c r="AB4827" s="135">
        <v>25204</v>
      </c>
      <c r="AC4827" s="136">
        <v>26858</v>
      </c>
      <c r="AD4827" s="135">
        <v>22144</v>
      </c>
      <c r="AE4827" s="137">
        <v>20067</v>
      </c>
      <c r="AF4827" s="138">
        <v>20035</v>
      </c>
    </row>
    <row r="4828" spans="2:32">
      <c r="B4828" s="114">
        <v>4790</v>
      </c>
      <c r="C4828" s="115">
        <v>4790</v>
      </c>
      <c r="D4828" s="116">
        <v>200</v>
      </c>
      <c r="E4828" s="117">
        <v>7</v>
      </c>
      <c r="F4828" s="118">
        <v>19</v>
      </c>
      <c r="G4828" s="119" t="s">
        <v>487</v>
      </c>
      <c r="H4828" s="120">
        <v>7</v>
      </c>
      <c r="I4828" s="115">
        <v>18</v>
      </c>
      <c r="J4828" s="116" t="s">
        <v>487</v>
      </c>
      <c r="K4828" s="121">
        <v>14</v>
      </c>
      <c r="L4828" s="108"/>
      <c r="M4828" s="122">
        <v>18780</v>
      </c>
      <c r="N4828" s="123">
        <v>15125</v>
      </c>
      <c r="O4828" s="124">
        <v>16205</v>
      </c>
      <c r="P4828" s="123">
        <v>20853</v>
      </c>
      <c r="Q4828" s="124">
        <v>22185</v>
      </c>
      <c r="R4828" s="123">
        <v>20639</v>
      </c>
      <c r="S4828" s="124">
        <v>18942</v>
      </c>
      <c r="T4828" s="123">
        <v>16982</v>
      </c>
      <c r="U4828" s="124">
        <v>17460</v>
      </c>
      <c r="V4828" s="123">
        <v>24016</v>
      </c>
      <c r="W4828" s="124">
        <v>25329</v>
      </c>
      <c r="X4828" s="123">
        <v>22534</v>
      </c>
      <c r="Y4828" s="124">
        <v>20817</v>
      </c>
      <c r="Z4828" s="123">
        <v>18904</v>
      </c>
      <c r="AA4828" s="124">
        <v>23842</v>
      </c>
      <c r="AB4828" s="123">
        <v>25667</v>
      </c>
      <c r="AC4828" s="124">
        <v>27100</v>
      </c>
      <c r="AD4828" s="123">
        <v>22213</v>
      </c>
      <c r="AE4828" s="125">
        <v>20105</v>
      </c>
      <c r="AF4828" s="126">
        <v>20226</v>
      </c>
    </row>
    <row r="4829" spans="2:32">
      <c r="B4829" s="127">
        <v>4791</v>
      </c>
      <c r="C4829" s="128">
        <v>4791</v>
      </c>
      <c r="D4829" s="129">
        <v>200</v>
      </c>
      <c r="E4829" s="130">
        <v>7</v>
      </c>
      <c r="F4829" s="131">
        <v>19</v>
      </c>
      <c r="G4829" s="132" t="s">
        <v>487</v>
      </c>
      <c r="H4829" s="133">
        <v>7</v>
      </c>
      <c r="I4829" s="128">
        <v>18</v>
      </c>
      <c r="J4829" s="129" t="s">
        <v>487</v>
      </c>
      <c r="K4829" s="134">
        <v>15</v>
      </c>
      <c r="L4829" s="108"/>
      <c r="M4829" s="81">
        <v>18942</v>
      </c>
      <c r="N4829" s="135">
        <v>15281</v>
      </c>
      <c r="O4829" s="136">
        <v>16452</v>
      </c>
      <c r="P4829" s="135">
        <v>21209</v>
      </c>
      <c r="Q4829" s="136">
        <v>22446</v>
      </c>
      <c r="R4829" s="135">
        <v>20792</v>
      </c>
      <c r="S4829" s="136">
        <v>18992</v>
      </c>
      <c r="T4829" s="135">
        <v>17161</v>
      </c>
      <c r="U4829" s="136">
        <v>17709</v>
      </c>
      <c r="V4829" s="135">
        <v>24433</v>
      </c>
      <c r="W4829" s="136">
        <v>25549</v>
      </c>
      <c r="X4829" s="135">
        <v>22668</v>
      </c>
      <c r="Y4829" s="136">
        <v>20845</v>
      </c>
      <c r="Z4829" s="135">
        <v>19134</v>
      </c>
      <c r="AA4829" s="136">
        <v>24178</v>
      </c>
      <c r="AB4829" s="135">
        <v>26064</v>
      </c>
      <c r="AC4829" s="136">
        <v>27315</v>
      </c>
      <c r="AD4829" s="135">
        <v>22237</v>
      </c>
      <c r="AE4829" s="137">
        <v>20274</v>
      </c>
      <c r="AF4829" s="138">
        <v>20450</v>
      </c>
    </row>
    <row r="4830" spans="2:32">
      <c r="B4830" s="114">
        <v>4792</v>
      </c>
      <c r="C4830" s="115">
        <v>4792</v>
      </c>
      <c r="D4830" s="116">
        <v>200</v>
      </c>
      <c r="E4830" s="117">
        <v>7</v>
      </c>
      <c r="F4830" s="118">
        <v>19</v>
      </c>
      <c r="G4830" s="119" t="s">
        <v>487</v>
      </c>
      <c r="H4830" s="120">
        <v>7</v>
      </c>
      <c r="I4830" s="115">
        <v>18</v>
      </c>
      <c r="J4830" s="116" t="s">
        <v>487</v>
      </c>
      <c r="K4830" s="121">
        <v>16</v>
      </c>
      <c r="L4830" s="108"/>
      <c r="M4830" s="122">
        <v>19240</v>
      </c>
      <c r="N4830" s="123">
        <v>15586</v>
      </c>
      <c r="O4830" s="124">
        <v>16925</v>
      </c>
      <c r="P4830" s="123">
        <v>21663</v>
      </c>
      <c r="Q4830" s="124">
        <v>23061</v>
      </c>
      <c r="R4830" s="123">
        <v>21085</v>
      </c>
      <c r="S4830" s="124">
        <v>19247</v>
      </c>
      <c r="T4830" s="123">
        <v>17450</v>
      </c>
      <c r="U4830" s="124">
        <v>18139</v>
      </c>
      <c r="V4830" s="123">
        <v>25293</v>
      </c>
      <c r="W4830" s="124">
        <v>25799</v>
      </c>
      <c r="X4830" s="123">
        <v>22845</v>
      </c>
      <c r="Y4830" s="124">
        <v>20997</v>
      </c>
      <c r="Z4830" s="123">
        <v>19547</v>
      </c>
      <c r="AA4830" s="124">
        <v>24546</v>
      </c>
      <c r="AB4830" s="123">
        <v>26937</v>
      </c>
      <c r="AC4830" s="124">
        <v>27475</v>
      </c>
      <c r="AD4830" s="123">
        <v>22362</v>
      </c>
      <c r="AE4830" s="125">
        <v>20480</v>
      </c>
      <c r="AF4830" s="126">
        <v>20842</v>
      </c>
    </row>
    <row r="4831" spans="2:32">
      <c r="B4831" s="127">
        <v>4793</v>
      </c>
      <c r="C4831" s="128">
        <v>4793</v>
      </c>
      <c r="D4831" s="129">
        <v>200</v>
      </c>
      <c r="E4831" s="130">
        <v>7</v>
      </c>
      <c r="F4831" s="131">
        <v>19</v>
      </c>
      <c r="G4831" s="132" t="s">
        <v>487</v>
      </c>
      <c r="H4831" s="133">
        <v>7</v>
      </c>
      <c r="I4831" s="128">
        <v>18</v>
      </c>
      <c r="J4831" s="129" t="s">
        <v>487</v>
      </c>
      <c r="K4831" s="134">
        <v>17</v>
      </c>
      <c r="L4831" s="108"/>
      <c r="M4831" s="81">
        <v>19548</v>
      </c>
      <c r="N4831" s="135">
        <v>16140</v>
      </c>
      <c r="O4831" s="136">
        <v>17506</v>
      </c>
      <c r="P4831" s="135">
        <v>22158</v>
      </c>
      <c r="Q4831" s="136">
        <v>23440</v>
      </c>
      <c r="R4831" s="135">
        <v>21384</v>
      </c>
      <c r="S4831" s="136">
        <v>19560</v>
      </c>
      <c r="T4831" s="135">
        <v>18057</v>
      </c>
      <c r="U4831" s="136">
        <v>18812</v>
      </c>
      <c r="V4831" s="135">
        <v>25817</v>
      </c>
      <c r="W4831" s="136">
        <v>26220</v>
      </c>
      <c r="X4831" s="135">
        <v>23255</v>
      </c>
      <c r="Y4831" s="136">
        <v>21297</v>
      </c>
      <c r="Z4831" s="135">
        <v>20283</v>
      </c>
      <c r="AA4831" s="136">
        <v>25118</v>
      </c>
      <c r="AB4831" s="135">
        <v>27443</v>
      </c>
      <c r="AC4831" s="136">
        <v>27920</v>
      </c>
      <c r="AD4831" s="135">
        <v>22680</v>
      </c>
      <c r="AE4831" s="137">
        <v>21164</v>
      </c>
      <c r="AF4831" s="138">
        <v>21601</v>
      </c>
    </row>
    <row r="4832" spans="2:32">
      <c r="B4832" s="114">
        <v>4794</v>
      </c>
      <c r="C4832" s="115">
        <v>4794</v>
      </c>
      <c r="D4832" s="116">
        <v>200</v>
      </c>
      <c r="E4832" s="117">
        <v>7</v>
      </c>
      <c r="F4832" s="118">
        <v>19</v>
      </c>
      <c r="G4832" s="119" t="s">
        <v>487</v>
      </c>
      <c r="H4832" s="120">
        <v>7</v>
      </c>
      <c r="I4832" s="115">
        <v>18</v>
      </c>
      <c r="J4832" s="116" t="s">
        <v>487</v>
      </c>
      <c r="K4832" s="121">
        <v>18</v>
      </c>
      <c r="L4832" s="108"/>
      <c r="M4832" s="122">
        <v>19737</v>
      </c>
      <c r="N4832" s="123">
        <v>16505</v>
      </c>
      <c r="O4832" s="124">
        <v>18017</v>
      </c>
      <c r="P4832" s="123">
        <v>22489</v>
      </c>
      <c r="Q4832" s="124">
        <v>23644</v>
      </c>
      <c r="R4832" s="123">
        <v>21774</v>
      </c>
      <c r="S4832" s="124">
        <v>19942</v>
      </c>
      <c r="T4832" s="123">
        <v>18703</v>
      </c>
      <c r="U4832" s="124">
        <v>19533</v>
      </c>
      <c r="V4832" s="123">
        <v>26117</v>
      </c>
      <c r="W4832" s="124">
        <v>26467</v>
      </c>
      <c r="X4832" s="123">
        <v>23879</v>
      </c>
      <c r="Y4832" s="124">
        <v>21965</v>
      </c>
      <c r="Z4832" s="123">
        <v>21242</v>
      </c>
      <c r="AA4832" s="124">
        <v>25784</v>
      </c>
      <c r="AB4832" s="123">
        <v>27896</v>
      </c>
      <c r="AC4832" s="124">
        <v>28323</v>
      </c>
      <c r="AD4832" s="123">
        <v>23447</v>
      </c>
      <c r="AE4832" s="125">
        <v>22159</v>
      </c>
      <c r="AF4832" s="126">
        <v>22621</v>
      </c>
    </row>
    <row r="4833" spans="2:32">
      <c r="B4833" s="127">
        <v>4795</v>
      </c>
      <c r="C4833" s="128">
        <v>4795</v>
      </c>
      <c r="D4833" s="129">
        <v>200</v>
      </c>
      <c r="E4833" s="130">
        <v>7</v>
      </c>
      <c r="F4833" s="131">
        <v>19</v>
      </c>
      <c r="G4833" s="132" t="s">
        <v>487</v>
      </c>
      <c r="H4833" s="133">
        <v>7</v>
      </c>
      <c r="I4833" s="128">
        <v>18</v>
      </c>
      <c r="J4833" s="129" t="s">
        <v>487</v>
      </c>
      <c r="K4833" s="134">
        <v>19</v>
      </c>
      <c r="L4833" s="108"/>
      <c r="M4833" s="81">
        <v>19625</v>
      </c>
      <c r="N4833" s="135">
        <v>16585</v>
      </c>
      <c r="O4833" s="136">
        <v>18253</v>
      </c>
      <c r="P4833" s="135">
        <v>22383</v>
      </c>
      <c r="Q4833" s="136">
        <v>23631</v>
      </c>
      <c r="R4833" s="135">
        <v>21830</v>
      </c>
      <c r="S4833" s="136">
        <v>19960</v>
      </c>
      <c r="T4833" s="135">
        <v>18911</v>
      </c>
      <c r="U4833" s="136">
        <v>19941</v>
      </c>
      <c r="V4833" s="135">
        <v>26028</v>
      </c>
      <c r="W4833" s="136">
        <v>26719</v>
      </c>
      <c r="X4833" s="135">
        <v>24241</v>
      </c>
      <c r="Y4833" s="136">
        <v>22427</v>
      </c>
      <c r="Z4833" s="135">
        <v>21901</v>
      </c>
      <c r="AA4833" s="136">
        <v>26118</v>
      </c>
      <c r="AB4833" s="135">
        <v>28188</v>
      </c>
      <c r="AC4833" s="136">
        <v>28833</v>
      </c>
      <c r="AD4833" s="135">
        <v>24085</v>
      </c>
      <c r="AE4833" s="137">
        <v>22789</v>
      </c>
      <c r="AF4833" s="138">
        <v>23382</v>
      </c>
    </row>
    <row r="4834" spans="2:32">
      <c r="B4834" s="114">
        <v>4796</v>
      </c>
      <c r="C4834" s="115">
        <v>4796</v>
      </c>
      <c r="D4834" s="116">
        <v>200</v>
      </c>
      <c r="E4834" s="117">
        <v>7</v>
      </c>
      <c r="F4834" s="118">
        <v>19</v>
      </c>
      <c r="G4834" s="119" t="s">
        <v>487</v>
      </c>
      <c r="H4834" s="120">
        <v>7</v>
      </c>
      <c r="I4834" s="115">
        <v>18</v>
      </c>
      <c r="J4834" s="116" t="s">
        <v>487</v>
      </c>
      <c r="K4834" s="121">
        <v>20</v>
      </c>
      <c r="L4834" s="108"/>
      <c r="M4834" s="122">
        <v>19544</v>
      </c>
      <c r="N4834" s="123">
        <v>16265</v>
      </c>
      <c r="O4834" s="124">
        <v>18075</v>
      </c>
      <c r="P4834" s="123">
        <v>22028</v>
      </c>
      <c r="Q4834" s="124">
        <v>23334</v>
      </c>
      <c r="R4834" s="123">
        <v>21838</v>
      </c>
      <c r="S4834" s="124">
        <v>19668</v>
      </c>
      <c r="T4834" s="123">
        <v>18677</v>
      </c>
      <c r="U4834" s="124">
        <v>19893</v>
      </c>
      <c r="V4834" s="123">
        <v>25672</v>
      </c>
      <c r="W4834" s="124">
        <v>26738</v>
      </c>
      <c r="X4834" s="123">
        <v>24619</v>
      </c>
      <c r="Y4834" s="124">
        <v>22585</v>
      </c>
      <c r="Z4834" s="123">
        <v>22074</v>
      </c>
      <c r="AA4834" s="124">
        <v>26167</v>
      </c>
      <c r="AB4834" s="123">
        <v>28204</v>
      </c>
      <c r="AC4834" s="124">
        <v>29265</v>
      </c>
      <c r="AD4834" s="123">
        <v>24430</v>
      </c>
      <c r="AE4834" s="125">
        <v>23132</v>
      </c>
      <c r="AF4834" s="126">
        <v>23628</v>
      </c>
    </row>
    <row r="4835" spans="2:32">
      <c r="B4835" s="127">
        <v>4797</v>
      </c>
      <c r="C4835" s="128">
        <v>4797</v>
      </c>
      <c r="D4835" s="129">
        <v>200</v>
      </c>
      <c r="E4835" s="130">
        <v>7</v>
      </c>
      <c r="F4835" s="131">
        <v>19</v>
      </c>
      <c r="G4835" s="132" t="s">
        <v>487</v>
      </c>
      <c r="H4835" s="133">
        <v>7</v>
      </c>
      <c r="I4835" s="128">
        <v>18</v>
      </c>
      <c r="J4835" s="129" t="s">
        <v>487</v>
      </c>
      <c r="K4835" s="134">
        <v>21</v>
      </c>
      <c r="L4835" s="108"/>
      <c r="M4835" s="81">
        <v>18855</v>
      </c>
      <c r="N4835" s="135">
        <v>15733</v>
      </c>
      <c r="O4835" s="136">
        <v>17719</v>
      </c>
      <c r="P4835" s="135">
        <v>21391</v>
      </c>
      <c r="Q4835" s="136">
        <v>22594</v>
      </c>
      <c r="R4835" s="135">
        <v>21288</v>
      </c>
      <c r="S4835" s="136">
        <v>19024</v>
      </c>
      <c r="T4835" s="135">
        <v>18388</v>
      </c>
      <c r="U4835" s="136">
        <v>19790</v>
      </c>
      <c r="V4835" s="135">
        <v>25007</v>
      </c>
      <c r="W4835" s="136">
        <v>26576</v>
      </c>
      <c r="X4835" s="135">
        <v>24540</v>
      </c>
      <c r="Y4835" s="136">
        <v>22457</v>
      </c>
      <c r="Z4835" s="135">
        <v>22322</v>
      </c>
      <c r="AA4835" s="136">
        <v>26126</v>
      </c>
      <c r="AB4835" s="135">
        <v>27956</v>
      </c>
      <c r="AC4835" s="136">
        <v>29519</v>
      </c>
      <c r="AD4835" s="135">
        <v>24583</v>
      </c>
      <c r="AE4835" s="137">
        <v>23546</v>
      </c>
      <c r="AF4835" s="138">
        <v>24054</v>
      </c>
    </row>
    <row r="4836" spans="2:32">
      <c r="B4836" s="114">
        <v>4798</v>
      </c>
      <c r="C4836" s="115">
        <v>4798</v>
      </c>
      <c r="D4836" s="116">
        <v>200</v>
      </c>
      <c r="E4836" s="117">
        <v>7</v>
      </c>
      <c r="F4836" s="118">
        <v>19</v>
      </c>
      <c r="G4836" s="119" t="s">
        <v>487</v>
      </c>
      <c r="H4836" s="120">
        <v>7</v>
      </c>
      <c r="I4836" s="115">
        <v>18</v>
      </c>
      <c r="J4836" s="116" t="s">
        <v>487</v>
      </c>
      <c r="K4836" s="121">
        <v>22</v>
      </c>
      <c r="L4836" s="108"/>
      <c r="M4836" s="122">
        <v>17873</v>
      </c>
      <c r="N4836" s="123">
        <v>15336</v>
      </c>
      <c r="O4836" s="124">
        <v>17150</v>
      </c>
      <c r="P4836" s="123">
        <v>20382</v>
      </c>
      <c r="Q4836" s="124">
        <v>21540</v>
      </c>
      <c r="R4836" s="123">
        <v>20375</v>
      </c>
      <c r="S4836" s="124">
        <v>18362</v>
      </c>
      <c r="T4836" s="123">
        <v>18128</v>
      </c>
      <c r="U4836" s="124">
        <v>19365</v>
      </c>
      <c r="V4836" s="123">
        <v>24103</v>
      </c>
      <c r="W4836" s="124">
        <v>25747</v>
      </c>
      <c r="X4836" s="123">
        <v>23904</v>
      </c>
      <c r="Y4836" s="124">
        <v>22085</v>
      </c>
      <c r="Z4836" s="123">
        <v>22093</v>
      </c>
      <c r="AA4836" s="124">
        <v>25440</v>
      </c>
      <c r="AB4836" s="123">
        <v>27298</v>
      </c>
      <c r="AC4836" s="124">
        <v>28937</v>
      </c>
      <c r="AD4836" s="123">
        <v>24385</v>
      </c>
      <c r="AE4836" s="125">
        <v>23679</v>
      </c>
      <c r="AF4836" s="126">
        <v>23952</v>
      </c>
    </row>
    <row r="4837" spans="2:32">
      <c r="B4837" s="127">
        <v>4799</v>
      </c>
      <c r="C4837" s="128">
        <v>4799</v>
      </c>
      <c r="D4837" s="129">
        <v>200</v>
      </c>
      <c r="E4837" s="130">
        <v>7</v>
      </c>
      <c r="F4837" s="131">
        <v>19</v>
      </c>
      <c r="G4837" s="132" t="s">
        <v>487</v>
      </c>
      <c r="H4837" s="133">
        <v>7</v>
      </c>
      <c r="I4837" s="128">
        <v>18</v>
      </c>
      <c r="J4837" s="129" t="s">
        <v>487</v>
      </c>
      <c r="K4837" s="134">
        <v>23</v>
      </c>
      <c r="L4837" s="108"/>
      <c r="M4837" s="81">
        <v>16452</v>
      </c>
      <c r="N4837" s="135">
        <v>14630</v>
      </c>
      <c r="O4837" s="136">
        <v>16188</v>
      </c>
      <c r="P4837" s="135">
        <v>18810</v>
      </c>
      <c r="Q4837" s="136">
        <v>19907</v>
      </c>
      <c r="R4837" s="135">
        <v>18957</v>
      </c>
      <c r="S4837" s="136">
        <v>17122</v>
      </c>
      <c r="T4837" s="135">
        <v>17402</v>
      </c>
      <c r="U4837" s="136">
        <v>18436</v>
      </c>
      <c r="V4837" s="135">
        <v>22434</v>
      </c>
      <c r="W4837" s="136">
        <v>24147</v>
      </c>
      <c r="X4837" s="135">
        <v>22573</v>
      </c>
      <c r="Y4837" s="136">
        <v>20934</v>
      </c>
      <c r="Z4837" s="135">
        <v>21209</v>
      </c>
      <c r="AA4837" s="136">
        <v>23918</v>
      </c>
      <c r="AB4837" s="135">
        <v>25697</v>
      </c>
      <c r="AC4837" s="136">
        <v>27395</v>
      </c>
      <c r="AD4837" s="135">
        <v>23281</v>
      </c>
      <c r="AE4837" s="137">
        <v>23078</v>
      </c>
      <c r="AF4837" s="138">
        <v>23094</v>
      </c>
    </row>
    <row r="4838" spans="2:32">
      <c r="B4838" s="114">
        <v>4800</v>
      </c>
      <c r="C4838" s="115">
        <v>4800</v>
      </c>
      <c r="D4838" s="116">
        <v>200</v>
      </c>
      <c r="E4838" s="117">
        <v>7</v>
      </c>
      <c r="F4838" s="118">
        <v>19</v>
      </c>
      <c r="G4838" s="119" t="s">
        <v>487</v>
      </c>
      <c r="H4838" s="120">
        <v>7</v>
      </c>
      <c r="I4838" s="115">
        <v>18</v>
      </c>
      <c r="J4838" s="116" t="s">
        <v>487</v>
      </c>
      <c r="K4838" s="121">
        <v>24</v>
      </c>
      <c r="L4838" s="108"/>
      <c r="M4838" s="122">
        <v>15212</v>
      </c>
      <c r="N4838" s="123">
        <v>13866</v>
      </c>
      <c r="O4838" s="124">
        <v>15331</v>
      </c>
      <c r="P4838" s="123">
        <v>17460</v>
      </c>
      <c r="Q4838" s="124">
        <v>18556</v>
      </c>
      <c r="R4838" s="123">
        <v>17572</v>
      </c>
      <c r="S4838" s="124">
        <v>15981</v>
      </c>
      <c r="T4838" s="123">
        <v>16567</v>
      </c>
      <c r="U4838" s="124">
        <v>17552</v>
      </c>
      <c r="V4838" s="123">
        <v>21111</v>
      </c>
      <c r="W4838" s="124">
        <v>22682</v>
      </c>
      <c r="X4838" s="123">
        <v>21186</v>
      </c>
      <c r="Y4838" s="124">
        <v>19803</v>
      </c>
      <c r="Z4838" s="123">
        <v>20366</v>
      </c>
      <c r="AA4838" s="124">
        <v>22521</v>
      </c>
      <c r="AB4838" s="123">
        <v>24409</v>
      </c>
      <c r="AC4838" s="124">
        <v>25961</v>
      </c>
      <c r="AD4838" s="123">
        <v>22164</v>
      </c>
      <c r="AE4838" s="125">
        <v>22240</v>
      </c>
      <c r="AF4838" s="126">
        <v>22261</v>
      </c>
    </row>
    <row r="4839" spans="2:32">
      <c r="B4839" s="127">
        <v>4801</v>
      </c>
      <c r="C4839" s="128">
        <v>4801</v>
      </c>
      <c r="D4839" s="129">
        <v>201</v>
      </c>
      <c r="E4839" s="130">
        <v>7</v>
      </c>
      <c r="F4839" s="131">
        <v>20</v>
      </c>
      <c r="G4839" s="132" t="s">
        <v>487</v>
      </c>
      <c r="H4839" s="133">
        <v>7</v>
      </c>
      <c r="I4839" s="128">
        <v>19</v>
      </c>
      <c r="J4839" s="129" t="s">
        <v>487</v>
      </c>
      <c r="K4839" s="134">
        <v>1</v>
      </c>
      <c r="L4839" s="108"/>
      <c r="M4839" s="81">
        <v>13748</v>
      </c>
      <c r="N4839" s="135">
        <v>13300</v>
      </c>
      <c r="O4839" s="136">
        <v>14826</v>
      </c>
      <c r="P4839" s="135">
        <v>16751</v>
      </c>
      <c r="Q4839" s="136">
        <v>17890</v>
      </c>
      <c r="R4839" s="135">
        <v>16017</v>
      </c>
      <c r="S4839" s="136">
        <v>15455</v>
      </c>
      <c r="T4839" s="135">
        <v>15576</v>
      </c>
      <c r="U4839" s="136">
        <v>16937</v>
      </c>
      <c r="V4839" s="135">
        <v>20512</v>
      </c>
      <c r="W4839" s="136">
        <v>21418</v>
      </c>
      <c r="X4839" s="135">
        <v>19626</v>
      </c>
      <c r="Y4839" s="136">
        <v>19030</v>
      </c>
      <c r="Z4839" s="135">
        <v>19632</v>
      </c>
      <c r="AA4839" s="136">
        <v>22288</v>
      </c>
      <c r="AB4839" s="135">
        <v>23907</v>
      </c>
      <c r="AC4839" s="136">
        <v>24651</v>
      </c>
      <c r="AD4839" s="135">
        <v>21267</v>
      </c>
      <c r="AE4839" s="137">
        <v>20425</v>
      </c>
      <c r="AF4839" s="138">
        <v>21479</v>
      </c>
    </row>
    <row r="4840" spans="2:32">
      <c r="B4840" s="114">
        <v>4802</v>
      </c>
      <c r="C4840" s="115">
        <v>4802</v>
      </c>
      <c r="D4840" s="116">
        <v>201</v>
      </c>
      <c r="E4840" s="117">
        <v>7</v>
      </c>
      <c r="F4840" s="118">
        <v>20</v>
      </c>
      <c r="G4840" s="119" t="s">
        <v>487</v>
      </c>
      <c r="H4840" s="120">
        <v>7</v>
      </c>
      <c r="I4840" s="115">
        <v>19</v>
      </c>
      <c r="J4840" s="116" t="s">
        <v>487</v>
      </c>
      <c r="K4840" s="121">
        <v>2</v>
      </c>
      <c r="L4840" s="108"/>
      <c r="M4840" s="122">
        <v>13232</v>
      </c>
      <c r="N4840" s="123">
        <v>12911</v>
      </c>
      <c r="O4840" s="124">
        <v>14389</v>
      </c>
      <c r="P4840" s="123">
        <v>16084</v>
      </c>
      <c r="Q4840" s="124">
        <v>17176</v>
      </c>
      <c r="R4840" s="123">
        <v>15407</v>
      </c>
      <c r="S4840" s="124">
        <v>14992</v>
      </c>
      <c r="T4840" s="123">
        <v>15122</v>
      </c>
      <c r="U4840" s="124">
        <v>16422</v>
      </c>
      <c r="V4840" s="123">
        <v>19692</v>
      </c>
      <c r="W4840" s="124">
        <v>20575</v>
      </c>
      <c r="X4840" s="123">
        <v>18881</v>
      </c>
      <c r="Y4840" s="124">
        <v>18443</v>
      </c>
      <c r="Z4840" s="123">
        <v>19010</v>
      </c>
      <c r="AA4840" s="124">
        <v>21444</v>
      </c>
      <c r="AB4840" s="123">
        <v>22980</v>
      </c>
      <c r="AC4840" s="124">
        <v>23703</v>
      </c>
      <c r="AD4840" s="123">
        <v>20590</v>
      </c>
      <c r="AE4840" s="125">
        <v>19770</v>
      </c>
      <c r="AF4840" s="126">
        <v>20796</v>
      </c>
    </row>
    <row r="4841" spans="2:32">
      <c r="B4841" s="127">
        <v>4803</v>
      </c>
      <c r="C4841" s="128">
        <v>4803</v>
      </c>
      <c r="D4841" s="129">
        <v>201</v>
      </c>
      <c r="E4841" s="130">
        <v>7</v>
      </c>
      <c r="F4841" s="131">
        <v>20</v>
      </c>
      <c r="G4841" s="132" t="s">
        <v>487</v>
      </c>
      <c r="H4841" s="133">
        <v>7</v>
      </c>
      <c r="I4841" s="128">
        <v>19</v>
      </c>
      <c r="J4841" s="129" t="s">
        <v>487</v>
      </c>
      <c r="K4841" s="134">
        <v>3</v>
      </c>
      <c r="L4841" s="108"/>
      <c r="M4841" s="81">
        <v>12873</v>
      </c>
      <c r="N4841" s="135">
        <v>12629</v>
      </c>
      <c r="O4841" s="136">
        <v>14148</v>
      </c>
      <c r="P4841" s="135">
        <v>15674</v>
      </c>
      <c r="Q4841" s="136">
        <v>16687</v>
      </c>
      <c r="R4841" s="135">
        <v>14988</v>
      </c>
      <c r="S4841" s="136">
        <v>14671</v>
      </c>
      <c r="T4841" s="135">
        <v>14757</v>
      </c>
      <c r="U4841" s="136">
        <v>16097</v>
      </c>
      <c r="V4841" s="135">
        <v>19104</v>
      </c>
      <c r="W4841" s="136">
        <v>19943</v>
      </c>
      <c r="X4841" s="135">
        <v>18295</v>
      </c>
      <c r="Y4841" s="136">
        <v>17959</v>
      </c>
      <c r="Z4841" s="135">
        <v>18569</v>
      </c>
      <c r="AA4841" s="136">
        <v>20837</v>
      </c>
      <c r="AB4841" s="135">
        <v>22250</v>
      </c>
      <c r="AC4841" s="136">
        <v>22917</v>
      </c>
      <c r="AD4841" s="135">
        <v>20017</v>
      </c>
      <c r="AE4841" s="137">
        <v>19202</v>
      </c>
      <c r="AF4841" s="138">
        <v>20292</v>
      </c>
    </row>
    <row r="4842" spans="2:32">
      <c r="B4842" s="114">
        <v>4804</v>
      </c>
      <c r="C4842" s="115">
        <v>4804</v>
      </c>
      <c r="D4842" s="116">
        <v>201</v>
      </c>
      <c r="E4842" s="117">
        <v>7</v>
      </c>
      <c r="F4842" s="118">
        <v>20</v>
      </c>
      <c r="G4842" s="119" t="s">
        <v>487</v>
      </c>
      <c r="H4842" s="120">
        <v>7</v>
      </c>
      <c r="I4842" s="115">
        <v>19</v>
      </c>
      <c r="J4842" s="116" t="s">
        <v>487</v>
      </c>
      <c r="K4842" s="121">
        <v>4</v>
      </c>
      <c r="L4842" s="108"/>
      <c r="M4842" s="122">
        <v>12769</v>
      </c>
      <c r="N4842" s="123">
        <v>12488</v>
      </c>
      <c r="O4842" s="124">
        <v>14089</v>
      </c>
      <c r="P4842" s="123">
        <v>15488</v>
      </c>
      <c r="Q4842" s="124">
        <v>16489</v>
      </c>
      <c r="R4842" s="123">
        <v>14745</v>
      </c>
      <c r="S4842" s="124">
        <v>14448</v>
      </c>
      <c r="T4842" s="123">
        <v>14461</v>
      </c>
      <c r="U4842" s="124">
        <v>15870</v>
      </c>
      <c r="V4842" s="123">
        <v>18667</v>
      </c>
      <c r="W4842" s="124">
        <v>19379</v>
      </c>
      <c r="X4842" s="123">
        <v>17694</v>
      </c>
      <c r="Y4842" s="124">
        <v>17391</v>
      </c>
      <c r="Z4842" s="123">
        <v>18092</v>
      </c>
      <c r="AA4842" s="124">
        <v>20120</v>
      </c>
      <c r="AB4842" s="123">
        <v>21503</v>
      </c>
      <c r="AC4842" s="124">
        <v>22042</v>
      </c>
      <c r="AD4842" s="123">
        <v>19248</v>
      </c>
      <c r="AE4842" s="125">
        <v>18467</v>
      </c>
      <c r="AF4842" s="126">
        <v>19670</v>
      </c>
    </row>
    <row r="4843" spans="2:32">
      <c r="B4843" s="127">
        <v>4805</v>
      </c>
      <c r="C4843" s="128">
        <v>4805</v>
      </c>
      <c r="D4843" s="129">
        <v>201</v>
      </c>
      <c r="E4843" s="130">
        <v>7</v>
      </c>
      <c r="F4843" s="131">
        <v>20</v>
      </c>
      <c r="G4843" s="132" t="s">
        <v>487</v>
      </c>
      <c r="H4843" s="133">
        <v>7</v>
      </c>
      <c r="I4843" s="128">
        <v>19</v>
      </c>
      <c r="J4843" s="129" t="s">
        <v>487</v>
      </c>
      <c r="K4843" s="134">
        <v>5</v>
      </c>
      <c r="L4843" s="108"/>
      <c r="M4843" s="81">
        <v>12976</v>
      </c>
      <c r="N4843" s="135">
        <v>12402</v>
      </c>
      <c r="O4843" s="136">
        <v>14344</v>
      </c>
      <c r="P4843" s="135">
        <v>15681</v>
      </c>
      <c r="Q4843" s="136">
        <v>16627</v>
      </c>
      <c r="R4843" s="135">
        <v>14840</v>
      </c>
      <c r="S4843" s="136">
        <v>14178</v>
      </c>
      <c r="T4843" s="135">
        <v>14162</v>
      </c>
      <c r="U4843" s="136">
        <v>15955</v>
      </c>
      <c r="V4843" s="135">
        <v>18522</v>
      </c>
      <c r="W4843" s="136">
        <v>19199</v>
      </c>
      <c r="X4843" s="135">
        <v>17407</v>
      </c>
      <c r="Y4843" s="136">
        <v>16718</v>
      </c>
      <c r="Z4843" s="135">
        <v>17875</v>
      </c>
      <c r="AA4843" s="136">
        <v>19764</v>
      </c>
      <c r="AB4843" s="135">
        <v>20992</v>
      </c>
      <c r="AC4843" s="136">
        <v>21461</v>
      </c>
      <c r="AD4843" s="135">
        <v>18352</v>
      </c>
      <c r="AE4843" s="137">
        <v>17691</v>
      </c>
      <c r="AF4843" s="138">
        <v>19303</v>
      </c>
    </row>
    <row r="4844" spans="2:32">
      <c r="B4844" s="114">
        <v>4806</v>
      </c>
      <c r="C4844" s="115">
        <v>4806</v>
      </c>
      <c r="D4844" s="116">
        <v>201</v>
      </c>
      <c r="E4844" s="117">
        <v>7</v>
      </c>
      <c r="F4844" s="118">
        <v>20</v>
      </c>
      <c r="G4844" s="119" t="s">
        <v>487</v>
      </c>
      <c r="H4844" s="120">
        <v>7</v>
      </c>
      <c r="I4844" s="115">
        <v>19</v>
      </c>
      <c r="J4844" s="116" t="s">
        <v>487</v>
      </c>
      <c r="K4844" s="121">
        <v>6</v>
      </c>
      <c r="L4844" s="108"/>
      <c r="M4844" s="122">
        <v>13704</v>
      </c>
      <c r="N4844" s="123">
        <v>12419</v>
      </c>
      <c r="O4844" s="124">
        <v>15092</v>
      </c>
      <c r="P4844" s="123">
        <v>16338</v>
      </c>
      <c r="Q4844" s="124">
        <v>17366</v>
      </c>
      <c r="R4844" s="123">
        <v>15405</v>
      </c>
      <c r="S4844" s="124">
        <v>13986</v>
      </c>
      <c r="T4844" s="123">
        <v>14001</v>
      </c>
      <c r="U4844" s="124">
        <v>16531</v>
      </c>
      <c r="V4844" s="123">
        <v>18926</v>
      </c>
      <c r="W4844" s="124">
        <v>19450</v>
      </c>
      <c r="X4844" s="123">
        <v>17570</v>
      </c>
      <c r="Y4844" s="124">
        <v>16107</v>
      </c>
      <c r="Z4844" s="123">
        <v>18129</v>
      </c>
      <c r="AA4844" s="124">
        <v>19880</v>
      </c>
      <c r="AB4844" s="123">
        <v>21013</v>
      </c>
      <c r="AC4844" s="124">
        <v>21298</v>
      </c>
      <c r="AD4844" s="123">
        <v>17500</v>
      </c>
      <c r="AE4844" s="125">
        <v>16985</v>
      </c>
      <c r="AF4844" s="126">
        <v>19423</v>
      </c>
    </row>
    <row r="4845" spans="2:32">
      <c r="B4845" s="127">
        <v>4807</v>
      </c>
      <c r="C4845" s="128">
        <v>4807</v>
      </c>
      <c r="D4845" s="129">
        <v>201</v>
      </c>
      <c r="E4845" s="130">
        <v>7</v>
      </c>
      <c r="F4845" s="131">
        <v>20</v>
      </c>
      <c r="G4845" s="132" t="s">
        <v>487</v>
      </c>
      <c r="H4845" s="133">
        <v>7</v>
      </c>
      <c r="I4845" s="128">
        <v>19</v>
      </c>
      <c r="J4845" s="129" t="s">
        <v>487</v>
      </c>
      <c r="K4845" s="134">
        <v>7</v>
      </c>
      <c r="L4845" s="108"/>
      <c r="M4845" s="81">
        <v>14709</v>
      </c>
      <c r="N4845" s="135">
        <v>12605</v>
      </c>
      <c r="O4845" s="136">
        <v>16328</v>
      </c>
      <c r="P4845" s="135">
        <v>17487</v>
      </c>
      <c r="Q4845" s="136">
        <v>18673</v>
      </c>
      <c r="R4845" s="135">
        <v>16338</v>
      </c>
      <c r="S4845" s="136">
        <v>14160</v>
      </c>
      <c r="T4845" s="135">
        <v>14079</v>
      </c>
      <c r="U4845" s="136">
        <v>17535</v>
      </c>
      <c r="V4845" s="135">
        <v>19991</v>
      </c>
      <c r="W4845" s="136">
        <v>20409</v>
      </c>
      <c r="X4845" s="135">
        <v>18133</v>
      </c>
      <c r="Y4845" s="136">
        <v>15927</v>
      </c>
      <c r="Z4845" s="135">
        <v>18940</v>
      </c>
      <c r="AA4845" s="136">
        <v>20461</v>
      </c>
      <c r="AB4845" s="135">
        <v>21805</v>
      </c>
      <c r="AC4845" s="136">
        <v>21861</v>
      </c>
      <c r="AD4845" s="135">
        <v>17170</v>
      </c>
      <c r="AE4845" s="137">
        <v>16613</v>
      </c>
      <c r="AF4845" s="138">
        <v>20159</v>
      </c>
    </row>
    <row r="4846" spans="2:32">
      <c r="B4846" s="114">
        <v>4808</v>
      </c>
      <c r="C4846" s="115">
        <v>4808</v>
      </c>
      <c r="D4846" s="116">
        <v>201</v>
      </c>
      <c r="E4846" s="117">
        <v>7</v>
      </c>
      <c r="F4846" s="118">
        <v>20</v>
      </c>
      <c r="G4846" s="119" t="s">
        <v>487</v>
      </c>
      <c r="H4846" s="120">
        <v>7</v>
      </c>
      <c r="I4846" s="115">
        <v>19</v>
      </c>
      <c r="J4846" s="116" t="s">
        <v>487</v>
      </c>
      <c r="K4846" s="121">
        <v>8</v>
      </c>
      <c r="L4846" s="108"/>
      <c r="M4846" s="122">
        <v>15526</v>
      </c>
      <c r="N4846" s="123">
        <v>13327</v>
      </c>
      <c r="O4846" s="124">
        <v>17464</v>
      </c>
      <c r="P4846" s="123">
        <v>18627</v>
      </c>
      <c r="Q4846" s="124">
        <v>19929</v>
      </c>
      <c r="R4846" s="123">
        <v>17195</v>
      </c>
      <c r="S4846" s="124">
        <v>14975</v>
      </c>
      <c r="T4846" s="123">
        <v>14756</v>
      </c>
      <c r="U4846" s="124">
        <v>18598</v>
      </c>
      <c r="V4846" s="123">
        <v>21236</v>
      </c>
      <c r="W4846" s="124">
        <v>21488</v>
      </c>
      <c r="X4846" s="123">
        <v>18836</v>
      </c>
      <c r="Y4846" s="124">
        <v>16577</v>
      </c>
      <c r="Z4846" s="123">
        <v>19939</v>
      </c>
      <c r="AA4846" s="124">
        <v>21265</v>
      </c>
      <c r="AB4846" s="123">
        <v>22917</v>
      </c>
      <c r="AC4846" s="124">
        <v>22805</v>
      </c>
      <c r="AD4846" s="123">
        <v>17802</v>
      </c>
      <c r="AE4846" s="125">
        <v>17187</v>
      </c>
      <c r="AF4846" s="126">
        <v>21153</v>
      </c>
    </row>
    <row r="4847" spans="2:32">
      <c r="B4847" s="127">
        <v>4809</v>
      </c>
      <c r="C4847" s="128">
        <v>4809</v>
      </c>
      <c r="D4847" s="129">
        <v>201</v>
      </c>
      <c r="E4847" s="130">
        <v>7</v>
      </c>
      <c r="F4847" s="131">
        <v>20</v>
      </c>
      <c r="G4847" s="132" t="s">
        <v>487</v>
      </c>
      <c r="H4847" s="133">
        <v>7</v>
      </c>
      <c r="I4847" s="128">
        <v>19</v>
      </c>
      <c r="J4847" s="129" t="s">
        <v>487</v>
      </c>
      <c r="K4847" s="134">
        <v>9</v>
      </c>
      <c r="L4847" s="108"/>
      <c r="M4847" s="81">
        <v>16071</v>
      </c>
      <c r="N4847" s="135">
        <v>14107</v>
      </c>
      <c r="O4847" s="136">
        <v>18404</v>
      </c>
      <c r="P4847" s="135">
        <v>19558</v>
      </c>
      <c r="Q4847" s="136">
        <v>20904</v>
      </c>
      <c r="R4847" s="135">
        <v>17805</v>
      </c>
      <c r="S4847" s="136">
        <v>15829</v>
      </c>
      <c r="T4847" s="135">
        <v>15474</v>
      </c>
      <c r="U4847" s="136">
        <v>19531</v>
      </c>
      <c r="V4847" s="135">
        <v>22238</v>
      </c>
      <c r="W4847" s="136">
        <v>22467</v>
      </c>
      <c r="X4847" s="135">
        <v>19442</v>
      </c>
      <c r="Y4847" s="136">
        <v>17334</v>
      </c>
      <c r="Z4847" s="135">
        <v>20843</v>
      </c>
      <c r="AA4847" s="136">
        <v>22057</v>
      </c>
      <c r="AB4847" s="135">
        <v>23815</v>
      </c>
      <c r="AC4847" s="136">
        <v>23765</v>
      </c>
      <c r="AD4847" s="135">
        <v>18551</v>
      </c>
      <c r="AE4847" s="137">
        <v>17866</v>
      </c>
      <c r="AF4847" s="138">
        <v>22057</v>
      </c>
    </row>
    <row r="4848" spans="2:32">
      <c r="B4848" s="114">
        <v>4810</v>
      </c>
      <c r="C4848" s="115">
        <v>4810</v>
      </c>
      <c r="D4848" s="116">
        <v>201</v>
      </c>
      <c r="E4848" s="117">
        <v>7</v>
      </c>
      <c r="F4848" s="118">
        <v>20</v>
      </c>
      <c r="G4848" s="119" t="s">
        <v>487</v>
      </c>
      <c r="H4848" s="120">
        <v>7</v>
      </c>
      <c r="I4848" s="115">
        <v>19</v>
      </c>
      <c r="J4848" s="116" t="s">
        <v>487</v>
      </c>
      <c r="K4848" s="121">
        <v>10</v>
      </c>
      <c r="L4848" s="108"/>
      <c r="M4848" s="122">
        <v>16397</v>
      </c>
      <c r="N4848" s="123">
        <v>14721</v>
      </c>
      <c r="O4848" s="124">
        <v>19131</v>
      </c>
      <c r="P4848" s="123">
        <v>20368</v>
      </c>
      <c r="Q4848" s="124">
        <v>21798</v>
      </c>
      <c r="R4848" s="123">
        <v>18205</v>
      </c>
      <c r="S4848" s="124">
        <v>16297</v>
      </c>
      <c r="T4848" s="123">
        <v>16191</v>
      </c>
      <c r="U4848" s="124">
        <v>20352</v>
      </c>
      <c r="V4848" s="123">
        <v>23227</v>
      </c>
      <c r="W4848" s="124">
        <v>23351</v>
      </c>
      <c r="X4848" s="123">
        <v>19956</v>
      </c>
      <c r="Y4848" s="124">
        <v>17926</v>
      </c>
      <c r="Z4848" s="123">
        <v>21722</v>
      </c>
      <c r="AA4848" s="124">
        <v>22993</v>
      </c>
      <c r="AB4848" s="123">
        <v>24889</v>
      </c>
      <c r="AC4848" s="124">
        <v>24826</v>
      </c>
      <c r="AD4848" s="123">
        <v>19217</v>
      </c>
      <c r="AE4848" s="125">
        <v>18709</v>
      </c>
      <c r="AF4848" s="126">
        <v>22990</v>
      </c>
    </row>
    <row r="4849" spans="2:32">
      <c r="B4849" s="127">
        <v>4811</v>
      </c>
      <c r="C4849" s="128">
        <v>4811</v>
      </c>
      <c r="D4849" s="129">
        <v>201</v>
      </c>
      <c r="E4849" s="130">
        <v>7</v>
      </c>
      <c r="F4849" s="131">
        <v>20</v>
      </c>
      <c r="G4849" s="132" t="s">
        <v>487</v>
      </c>
      <c r="H4849" s="133">
        <v>7</v>
      </c>
      <c r="I4849" s="128">
        <v>19</v>
      </c>
      <c r="J4849" s="129" t="s">
        <v>487</v>
      </c>
      <c r="K4849" s="134">
        <v>11</v>
      </c>
      <c r="L4849" s="108"/>
      <c r="M4849" s="81">
        <v>16522</v>
      </c>
      <c r="N4849" s="135">
        <v>15145</v>
      </c>
      <c r="O4849" s="136">
        <v>19680</v>
      </c>
      <c r="P4849" s="135">
        <v>21003</v>
      </c>
      <c r="Q4849" s="136">
        <v>22427</v>
      </c>
      <c r="R4849" s="135">
        <v>18415</v>
      </c>
      <c r="S4849" s="136">
        <v>16566</v>
      </c>
      <c r="T4849" s="135">
        <v>16672</v>
      </c>
      <c r="U4849" s="136">
        <v>20968</v>
      </c>
      <c r="V4849" s="135">
        <v>23962</v>
      </c>
      <c r="W4849" s="136">
        <v>24053</v>
      </c>
      <c r="X4849" s="135">
        <v>20278</v>
      </c>
      <c r="Y4849" s="136">
        <v>18303</v>
      </c>
      <c r="Z4849" s="135">
        <v>22408</v>
      </c>
      <c r="AA4849" s="136">
        <v>23856</v>
      </c>
      <c r="AB4849" s="135">
        <v>25712</v>
      </c>
      <c r="AC4849" s="136">
        <v>25809</v>
      </c>
      <c r="AD4849" s="135">
        <v>19670</v>
      </c>
      <c r="AE4849" s="137">
        <v>19297</v>
      </c>
      <c r="AF4849" s="138">
        <v>23715</v>
      </c>
    </row>
    <row r="4850" spans="2:32">
      <c r="B4850" s="114">
        <v>4812</v>
      </c>
      <c r="C4850" s="115">
        <v>4812</v>
      </c>
      <c r="D4850" s="116">
        <v>201</v>
      </c>
      <c r="E4850" s="117">
        <v>7</v>
      </c>
      <c r="F4850" s="118">
        <v>20</v>
      </c>
      <c r="G4850" s="119" t="s">
        <v>487</v>
      </c>
      <c r="H4850" s="120">
        <v>7</v>
      </c>
      <c r="I4850" s="115">
        <v>19</v>
      </c>
      <c r="J4850" s="116" t="s">
        <v>487</v>
      </c>
      <c r="K4850" s="121">
        <v>12</v>
      </c>
      <c r="L4850" s="108"/>
      <c r="M4850" s="122">
        <v>16584</v>
      </c>
      <c r="N4850" s="123">
        <v>15482</v>
      </c>
      <c r="O4850" s="124">
        <v>20136</v>
      </c>
      <c r="P4850" s="123">
        <v>21502</v>
      </c>
      <c r="Q4850" s="124">
        <v>22977</v>
      </c>
      <c r="R4850" s="123">
        <v>18515</v>
      </c>
      <c r="S4850" s="124">
        <v>16748</v>
      </c>
      <c r="T4850" s="123">
        <v>17046</v>
      </c>
      <c r="U4850" s="124">
        <v>21465</v>
      </c>
      <c r="V4850" s="123">
        <v>24587</v>
      </c>
      <c r="W4850" s="124">
        <v>24562</v>
      </c>
      <c r="X4850" s="123">
        <v>20443</v>
      </c>
      <c r="Y4850" s="124">
        <v>18548</v>
      </c>
      <c r="Z4850" s="123">
        <v>22923</v>
      </c>
      <c r="AA4850" s="124">
        <v>24519</v>
      </c>
      <c r="AB4850" s="123">
        <v>26405</v>
      </c>
      <c r="AC4850" s="124">
        <v>26606</v>
      </c>
      <c r="AD4850" s="123">
        <v>19933</v>
      </c>
      <c r="AE4850" s="125">
        <v>19731</v>
      </c>
      <c r="AF4850" s="126">
        <v>24257</v>
      </c>
    </row>
    <row r="4851" spans="2:32">
      <c r="B4851" s="127">
        <v>4813</v>
      </c>
      <c r="C4851" s="128">
        <v>4813</v>
      </c>
      <c r="D4851" s="129">
        <v>201</v>
      </c>
      <c r="E4851" s="130">
        <v>7</v>
      </c>
      <c r="F4851" s="131">
        <v>20</v>
      </c>
      <c r="G4851" s="132" t="s">
        <v>487</v>
      </c>
      <c r="H4851" s="133">
        <v>7</v>
      </c>
      <c r="I4851" s="128">
        <v>19</v>
      </c>
      <c r="J4851" s="129" t="s">
        <v>487</v>
      </c>
      <c r="K4851" s="134">
        <v>13</v>
      </c>
      <c r="L4851" s="108"/>
      <c r="M4851" s="81">
        <v>16708</v>
      </c>
      <c r="N4851" s="135">
        <v>15709</v>
      </c>
      <c r="O4851" s="136">
        <v>20587</v>
      </c>
      <c r="P4851" s="135">
        <v>21955</v>
      </c>
      <c r="Q4851" s="136">
        <v>23345</v>
      </c>
      <c r="R4851" s="135">
        <v>18626</v>
      </c>
      <c r="S4851" s="136">
        <v>16809</v>
      </c>
      <c r="T4851" s="135">
        <v>17286</v>
      </c>
      <c r="U4851" s="136">
        <v>21928</v>
      </c>
      <c r="V4851" s="135">
        <v>24967</v>
      </c>
      <c r="W4851" s="136">
        <v>24893</v>
      </c>
      <c r="X4851" s="135">
        <v>20583</v>
      </c>
      <c r="Y4851" s="136">
        <v>18642</v>
      </c>
      <c r="Z4851" s="135">
        <v>23396</v>
      </c>
      <c r="AA4851" s="136">
        <v>25132</v>
      </c>
      <c r="AB4851" s="135">
        <v>26795</v>
      </c>
      <c r="AC4851" s="136">
        <v>27282</v>
      </c>
      <c r="AD4851" s="135">
        <v>20034</v>
      </c>
      <c r="AE4851" s="137">
        <v>20012</v>
      </c>
      <c r="AF4851" s="138">
        <v>24735</v>
      </c>
    </row>
    <row r="4852" spans="2:32">
      <c r="B4852" s="114">
        <v>4814</v>
      </c>
      <c r="C4852" s="115">
        <v>4814</v>
      </c>
      <c r="D4852" s="116">
        <v>201</v>
      </c>
      <c r="E4852" s="117">
        <v>7</v>
      </c>
      <c r="F4852" s="118">
        <v>20</v>
      </c>
      <c r="G4852" s="119" t="s">
        <v>487</v>
      </c>
      <c r="H4852" s="120">
        <v>7</v>
      </c>
      <c r="I4852" s="115">
        <v>19</v>
      </c>
      <c r="J4852" s="116" t="s">
        <v>487</v>
      </c>
      <c r="K4852" s="121">
        <v>14</v>
      </c>
      <c r="L4852" s="108"/>
      <c r="M4852" s="122">
        <v>16884</v>
      </c>
      <c r="N4852" s="123">
        <v>16030</v>
      </c>
      <c r="O4852" s="124">
        <v>21044</v>
      </c>
      <c r="P4852" s="123">
        <v>22369</v>
      </c>
      <c r="Q4852" s="124">
        <v>23719</v>
      </c>
      <c r="R4852" s="123">
        <v>18840</v>
      </c>
      <c r="S4852" s="124">
        <v>17005</v>
      </c>
      <c r="T4852" s="123">
        <v>17629</v>
      </c>
      <c r="U4852" s="124">
        <v>22392</v>
      </c>
      <c r="V4852" s="123">
        <v>25362</v>
      </c>
      <c r="W4852" s="124">
        <v>25098</v>
      </c>
      <c r="X4852" s="123">
        <v>20778</v>
      </c>
      <c r="Y4852" s="124">
        <v>18815</v>
      </c>
      <c r="Z4852" s="123">
        <v>23843</v>
      </c>
      <c r="AA4852" s="124">
        <v>25713</v>
      </c>
      <c r="AB4852" s="123">
        <v>27152</v>
      </c>
      <c r="AC4852" s="124">
        <v>27581</v>
      </c>
      <c r="AD4852" s="123">
        <v>20186</v>
      </c>
      <c r="AE4852" s="125">
        <v>20319</v>
      </c>
      <c r="AF4852" s="126">
        <v>25183</v>
      </c>
    </row>
    <row r="4853" spans="2:32">
      <c r="B4853" s="127">
        <v>4815</v>
      </c>
      <c r="C4853" s="128">
        <v>4815</v>
      </c>
      <c r="D4853" s="129">
        <v>201</v>
      </c>
      <c r="E4853" s="130">
        <v>7</v>
      </c>
      <c r="F4853" s="131">
        <v>20</v>
      </c>
      <c r="G4853" s="132" t="s">
        <v>487</v>
      </c>
      <c r="H4853" s="133">
        <v>7</v>
      </c>
      <c r="I4853" s="128">
        <v>19</v>
      </c>
      <c r="J4853" s="129" t="s">
        <v>487</v>
      </c>
      <c r="K4853" s="134">
        <v>15</v>
      </c>
      <c r="L4853" s="108"/>
      <c r="M4853" s="81">
        <v>16962</v>
      </c>
      <c r="N4853" s="135">
        <v>16298</v>
      </c>
      <c r="O4853" s="136">
        <v>21414</v>
      </c>
      <c r="P4853" s="135">
        <v>22652</v>
      </c>
      <c r="Q4853" s="136">
        <v>23965</v>
      </c>
      <c r="R4853" s="135">
        <v>18915</v>
      </c>
      <c r="S4853" s="136">
        <v>17199</v>
      </c>
      <c r="T4853" s="135">
        <v>17891</v>
      </c>
      <c r="U4853" s="136">
        <v>22757</v>
      </c>
      <c r="V4853" s="135">
        <v>25605</v>
      </c>
      <c r="W4853" s="136">
        <v>25245</v>
      </c>
      <c r="X4853" s="135">
        <v>20840</v>
      </c>
      <c r="Y4853" s="136">
        <v>18999</v>
      </c>
      <c r="Z4853" s="135">
        <v>24201</v>
      </c>
      <c r="AA4853" s="136">
        <v>26133</v>
      </c>
      <c r="AB4853" s="135">
        <v>27384</v>
      </c>
      <c r="AC4853" s="136">
        <v>27809</v>
      </c>
      <c r="AD4853" s="135">
        <v>20361</v>
      </c>
      <c r="AE4853" s="137">
        <v>20561</v>
      </c>
      <c r="AF4853" s="138">
        <v>25533</v>
      </c>
    </row>
    <row r="4854" spans="2:32">
      <c r="B4854" s="114">
        <v>4816</v>
      </c>
      <c r="C4854" s="115">
        <v>4816</v>
      </c>
      <c r="D4854" s="116">
        <v>201</v>
      </c>
      <c r="E4854" s="117">
        <v>7</v>
      </c>
      <c r="F4854" s="118">
        <v>20</v>
      </c>
      <c r="G4854" s="119" t="s">
        <v>487</v>
      </c>
      <c r="H4854" s="120">
        <v>7</v>
      </c>
      <c r="I4854" s="115">
        <v>19</v>
      </c>
      <c r="J4854" s="116" t="s">
        <v>487</v>
      </c>
      <c r="K4854" s="121">
        <v>16</v>
      </c>
      <c r="L4854" s="108"/>
      <c r="M4854" s="122">
        <v>17249</v>
      </c>
      <c r="N4854" s="123">
        <v>16748</v>
      </c>
      <c r="O4854" s="124">
        <v>21870</v>
      </c>
      <c r="P4854" s="123">
        <v>23260</v>
      </c>
      <c r="Q4854" s="124">
        <v>24303</v>
      </c>
      <c r="R4854" s="123">
        <v>19177</v>
      </c>
      <c r="S4854" s="124">
        <v>17493</v>
      </c>
      <c r="T4854" s="123">
        <v>18344</v>
      </c>
      <c r="U4854" s="124">
        <v>23183</v>
      </c>
      <c r="V4854" s="123">
        <v>25862</v>
      </c>
      <c r="W4854" s="124">
        <v>25365</v>
      </c>
      <c r="X4854" s="123">
        <v>21026</v>
      </c>
      <c r="Y4854" s="124">
        <v>19248</v>
      </c>
      <c r="Z4854" s="123">
        <v>24578</v>
      </c>
      <c r="AA4854" s="124">
        <v>27005</v>
      </c>
      <c r="AB4854" s="123">
        <v>27570</v>
      </c>
      <c r="AC4854" s="124">
        <v>28055</v>
      </c>
      <c r="AD4854" s="123">
        <v>20572</v>
      </c>
      <c r="AE4854" s="125">
        <v>20962</v>
      </c>
      <c r="AF4854" s="126">
        <v>25893</v>
      </c>
    </row>
    <row r="4855" spans="2:32">
      <c r="B4855" s="127">
        <v>4817</v>
      </c>
      <c r="C4855" s="128">
        <v>4817</v>
      </c>
      <c r="D4855" s="129">
        <v>201</v>
      </c>
      <c r="E4855" s="130">
        <v>7</v>
      </c>
      <c r="F4855" s="131">
        <v>20</v>
      </c>
      <c r="G4855" s="132" t="s">
        <v>487</v>
      </c>
      <c r="H4855" s="133">
        <v>7</v>
      </c>
      <c r="I4855" s="128">
        <v>19</v>
      </c>
      <c r="J4855" s="129" t="s">
        <v>487</v>
      </c>
      <c r="K4855" s="134">
        <v>17</v>
      </c>
      <c r="L4855" s="108"/>
      <c r="M4855" s="81">
        <v>17530</v>
      </c>
      <c r="N4855" s="135">
        <v>17280</v>
      </c>
      <c r="O4855" s="136">
        <v>22318</v>
      </c>
      <c r="P4855" s="135">
        <v>23609</v>
      </c>
      <c r="Q4855" s="136">
        <v>24695</v>
      </c>
      <c r="R4855" s="135">
        <v>19451</v>
      </c>
      <c r="S4855" s="136">
        <v>18051</v>
      </c>
      <c r="T4855" s="135">
        <v>18976</v>
      </c>
      <c r="U4855" s="136">
        <v>23625</v>
      </c>
      <c r="V4855" s="135">
        <v>26244</v>
      </c>
      <c r="W4855" s="136">
        <v>25632</v>
      </c>
      <c r="X4855" s="135">
        <v>21289</v>
      </c>
      <c r="Y4855" s="136">
        <v>19879</v>
      </c>
      <c r="Z4855" s="135">
        <v>25114</v>
      </c>
      <c r="AA4855" s="136">
        <v>27486</v>
      </c>
      <c r="AB4855" s="135">
        <v>27983</v>
      </c>
      <c r="AC4855" s="136">
        <v>28350</v>
      </c>
      <c r="AD4855" s="135">
        <v>21227</v>
      </c>
      <c r="AE4855" s="137">
        <v>21685</v>
      </c>
      <c r="AF4855" s="138">
        <v>26452</v>
      </c>
    </row>
    <row r="4856" spans="2:32">
      <c r="B4856" s="114">
        <v>4818</v>
      </c>
      <c r="C4856" s="115">
        <v>4818</v>
      </c>
      <c r="D4856" s="116">
        <v>201</v>
      </c>
      <c r="E4856" s="117">
        <v>7</v>
      </c>
      <c r="F4856" s="118">
        <v>20</v>
      </c>
      <c r="G4856" s="119" t="s">
        <v>487</v>
      </c>
      <c r="H4856" s="120">
        <v>7</v>
      </c>
      <c r="I4856" s="115">
        <v>19</v>
      </c>
      <c r="J4856" s="116" t="s">
        <v>487</v>
      </c>
      <c r="K4856" s="121">
        <v>18</v>
      </c>
      <c r="L4856" s="108"/>
      <c r="M4856" s="122">
        <v>17562</v>
      </c>
      <c r="N4856" s="123">
        <v>17627</v>
      </c>
      <c r="O4856" s="124">
        <v>22442</v>
      </c>
      <c r="P4856" s="123">
        <v>23669</v>
      </c>
      <c r="Q4856" s="124">
        <v>24625</v>
      </c>
      <c r="R4856" s="123">
        <v>19682</v>
      </c>
      <c r="S4856" s="124">
        <v>18501</v>
      </c>
      <c r="T4856" s="123">
        <v>19491</v>
      </c>
      <c r="U4856" s="124">
        <v>24005</v>
      </c>
      <c r="V4856" s="123">
        <v>26325</v>
      </c>
      <c r="W4856" s="124">
        <v>25850</v>
      </c>
      <c r="X4856" s="123">
        <v>21791</v>
      </c>
      <c r="Y4856" s="124">
        <v>20630</v>
      </c>
      <c r="Z4856" s="123">
        <v>25631</v>
      </c>
      <c r="AA4856" s="124">
        <v>27787</v>
      </c>
      <c r="AB4856" s="123">
        <v>28237</v>
      </c>
      <c r="AC4856" s="124">
        <v>28678</v>
      </c>
      <c r="AD4856" s="123">
        <v>22079</v>
      </c>
      <c r="AE4856" s="125">
        <v>22575</v>
      </c>
      <c r="AF4856" s="126">
        <v>27037</v>
      </c>
    </row>
    <row r="4857" spans="2:32">
      <c r="B4857" s="127">
        <v>4819</v>
      </c>
      <c r="C4857" s="128">
        <v>4819</v>
      </c>
      <c r="D4857" s="129">
        <v>201</v>
      </c>
      <c r="E4857" s="130">
        <v>7</v>
      </c>
      <c r="F4857" s="131">
        <v>20</v>
      </c>
      <c r="G4857" s="132" t="s">
        <v>487</v>
      </c>
      <c r="H4857" s="133">
        <v>7</v>
      </c>
      <c r="I4857" s="128">
        <v>19</v>
      </c>
      <c r="J4857" s="129" t="s">
        <v>487</v>
      </c>
      <c r="K4857" s="134">
        <v>19</v>
      </c>
      <c r="L4857" s="108"/>
      <c r="M4857" s="81">
        <v>17388</v>
      </c>
      <c r="N4857" s="135">
        <v>17719</v>
      </c>
      <c r="O4857" s="136">
        <v>22191</v>
      </c>
      <c r="P4857" s="135">
        <v>23501</v>
      </c>
      <c r="Q4857" s="136">
        <v>24477</v>
      </c>
      <c r="R4857" s="135">
        <v>19544</v>
      </c>
      <c r="S4857" s="136">
        <v>18563</v>
      </c>
      <c r="T4857" s="135">
        <v>19724</v>
      </c>
      <c r="U4857" s="136">
        <v>23930</v>
      </c>
      <c r="V4857" s="135">
        <v>26387</v>
      </c>
      <c r="W4857" s="136">
        <v>26239</v>
      </c>
      <c r="X4857" s="135">
        <v>22052</v>
      </c>
      <c r="Y4857" s="136">
        <v>20971</v>
      </c>
      <c r="Z4857" s="135">
        <v>25815</v>
      </c>
      <c r="AA4857" s="136">
        <v>27923</v>
      </c>
      <c r="AB4857" s="135">
        <v>28586</v>
      </c>
      <c r="AC4857" s="136">
        <v>28981</v>
      </c>
      <c r="AD4857" s="135">
        <v>22593</v>
      </c>
      <c r="AE4857" s="137">
        <v>23210</v>
      </c>
      <c r="AF4857" s="138">
        <v>27306</v>
      </c>
    </row>
    <row r="4858" spans="2:32">
      <c r="B4858" s="114">
        <v>4820</v>
      </c>
      <c r="C4858" s="115">
        <v>4820</v>
      </c>
      <c r="D4858" s="116">
        <v>201</v>
      </c>
      <c r="E4858" s="117">
        <v>7</v>
      </c>
      <c r="F4858" s="118">
        <v>20</v>
      </c>
      <c r="G4858" s="119" t="s">
        <v>487</v>
      </c>
      <c r="H4858" s="120">
        <v>7</v>
      </c>
      <c r="I4858" s="115">
        <v>19</v>
      </c>
      <c r="J4858" s="116" t="s">
        <v>487</v>
      </c>
      <c r="K4858" s="121">
        <v>20</v>
      </c>
      <c r="L4858" s="108"/>
      <c r="M4858" s="122">
        <v>16903</v>
      </c>
      <c r="N4858" s="123">
        <v>17527</v>
      </c>
      <c r="O4858" s="124">
        <v>21807</v>
      </c>
      <c r="P4858" s="123">
        <v>23158</v>
      </c>
      <c r="Q4858" s="124">
        <v>24237</v>
      </c>
      <c r="R4858" s="123">
        <v>19228</v>
      </c>
      <c r="S4858" s="124">
        <v>18300</v>
      </c>
      <c r="T4858" s="123">
        <v>19620</v>
      </c>
      <c r="U4858" s="124">
        <v>23645</v>
      </c>
      <c r="V4858" s="123">
        <v>26314</v>
      </c>
      <c r="W4858" s="124">
        <v>26390</v>
      </c>
      <c r="X4858" s="123">
        <v>22122</v>
      </c>
      <c r="Y4858" s="124">
        <v>21129</v>
      </c>
      <c r="Z4858" s="123">
        <v>25823</v>
      </c>
      <c r="AA4858" s="124">
        <v>27895</v>
      </c>
      <c r="AB4858" s="123">
        <v>28974</v>
      </c>
      <c r="AC4858" s="124">
        <v>29122</v>
      </c>
      <c r="AD4858" s="123">
        <v>22940</v>
      </c>
      <c r="AE4858" s="125">
        <v>23459</v>
      </c>
      <c r="AF4858" s="126">
        <v>27375</v>
      </c>
    </row>
    <row r="4859" spans="2:32">
      <c r="B4859" s="127">
        <v>4821</v>
      </c>
      <c r="C4859" s="128">
        <v>4821</v>
      </c>
      <c r="D4859" s="129">
        <v>201</v>
      </c>
      <c r="E4859" s="130">
        <v>7</v>
      </c>
      <c r="F4859" s="131">
        <v>20</v>
      </c>
      <c r="G4859" s="132" t="s">
        <v>487</v>
      </c>
      <c r="H4859" s="133">
        <v>7</v>
      </c>
      <c r="I4859" s="128">
        <v>19</v>
      </c>
      <c r="J4859" s="129" t="s">
        <v>487</v>
      </c>
      <c r="K4859" s="134">
        <v>21</v>
      </c>
      <c r="L4859" s="108"/>
      <c r="M4859" s="81">
        <v>16027</v>
      </c>
      <c r="N4859" s="135">
        <v>17120</v>
      </c>
      <c r="O4859" s="136">
        <v>21111</v>
      </c>
      <c r="P4859" s="135">
        <v>22352</v>
      </c>
      <c r="Q4859" s="136">
        <v>23628</v>
      </c>
      <c r="R4859" s="135">
        <v>18504</v>
      </c>
      <c r="S4859" s="136">
        <v>17916</v>
      </c>
      <c r="T4859" s="135">
        <v>19425</v>
      </c>
      <c r="U4859" s="136">
        <v>23199</v>
      </c>
      <c r="V4859" s="135">
        <v>26029</v>
      </c>
      <c r="W4859" s="136">
        <v>26294</v>
      </c>
      <c r="X4859" s="135">
        <v>21880</v>
      </c>
      <c r="Y4859" s="136">
        <v>21249</v>
      </c>
      <c r="Z4859" s="135">
        <v>25697</v>
      </c>
      <c r="AA4859" s="136">
        <v>27559</v>
      </c>
      <c r="AB4859" s="135">
        <v>29153</v>
      </c>
      <c r="AC4859" s="136">
        <v>29319</v>
      </c>
      <c r="AD4859" s="135">
        <v>23305</v>
      </c>
      <c r="AE4859" s="137">
        <v>23846</v>
      </c>
      <c r="AF4859" s="138">
        <v>27414</v>
      </c>
    </row>
    <row r="4860" spans="2:32">
      <c r="B4860" s="114">
        <v>4822</v>
      </c>
      <c r="C4860" s="115">
        <v>4822</v>
      </c>
      <c r="D4860" s="116">
        <v>201</v>
      </c>
      <c r="E4860" s="117">
        <v>7</v>
      </c>
      <c r="F4860" s="118">
        <v>20</v>
      </c>
      <c r="G4860" s="119" t="s">
        <v>487</v>
      </c>
      <c r="H4860" s="120">
        <v>7</v>
      </c>
      <c r="I4860" s="115">
        <v>19</v>
      </c>
      <c r="J4860" s="116" t="s">
        <v>487</v>
      </c>
      <c r="K4860" s="121">
        <v>22</v>
      </c>
      <c r="L4860" s="108"/>
      <c r="M4860" s="122">
        <v>15239</v>
      </c>
      <c r="N4860" s="123">
        <v>16524</v>
      </c>
      <c r="O4860" s="124">
        <v>20063</v>
      </c>
      <c r="P4860" s="123">
        <v>21254</v>
      </c>
      <c r="Q4860" s="124">
        <v>22513</v>
      </c>
      <c r="R4860" s="123">
        <v>17784</v>
      </c>
      <c r="S4860" s="124">
        <v>17598</v>
      </c>
      <c r="T4860" s="123">
        <v>18943</v>
      </c>
      <c r="U4860" s="124">
        <v>22282</v>
      </c>
      <c r="V4860" s="123">
        <v>25125</v>
      </c>
      <c r="W4860" s="124">
        <v>25468</v>
      </c>
      <c r="X4860" s="123">
        <v>21434</v>
      </c>
      <c r="Y4860" s="124">
        <v>21198</v>
      </c>
      <c r="Z4860" s="123">
        <v>24958</v>
      </c>
      <c r="AA4860" s="124">
        <v>26847</v>
      </c>
      <c r="AB4860" s="123">
        <v>28524</v>
      </c>
      <c r="AC4860" s="124">
        <v>28618</v>
      </c>
      <c r="AD4860" s="123">
        <v>23405</v>
      </c>
      <c r="AE4860" s="125">
        <v>23703</v>
      </c>
      <c r="AF4860" s="126">
        <v>26778</v>
      </c>
    </row>
    <row r="4861" spans="2:32">
      <c r="B4861" s="127">
        <v>4823</v>
      </c>
      <c r="C4861" s="128">
        <v>4823</v>
      </c>
      <c r="D4861" s="129">
        <v>201</v>
      </c>
      <c r="E4861" s="130">
        <v>7</v>
      </c>
      <c r="F4861" s="131">
        <v>20</v>
      </c>
      <c r="G4861" s="132" t="s">
        <v>487</v>
      </c>
      <c r="H4861" s="133">
        <v>7</v>
      </c>
      <c r="I4861" s="128">
        <v>19</v>
      </c>
      <c r="J4861" s="129" t="s">
        <v>487</v>
      </c>
      <c r="K4861" s="134">
        <v>23</v>
      </c>
      <c r="L4861" s="108"/>
      <c r="M4861" s="81">
        <v>14034</v>
      </c>
      <c r="N4861" s="135">
        <v>15565</v>
      </c>
      <c r="O4861" s="136">
        <v>18510</v>
      </c>
      <c r="P4861" s="135">
        <v>19636</v>
      </c>
      <c r="Q4861" s="136">
        <v>20831</v>
      </c>
      <c r="R4861" s="135">
        <v>16546</v>
      </c>
      <c r="S4861" s="136">
        <v>16873</v>
      </c>
      <c r="T4861" s="135">
        <v>18000</v>
      </c>
      <c r="U4861" s="136">
        <v>20714</v>
      </c>
      <c r="V4861" s="135">
        <v>23517</v>
      </c>
      <c r="W4861" s="136">
        <v>23937</v>
      </c>
      <c r="X4861" s="135">
        <v>20259</v>
      </c>
      <c r="Y4861" s="136">
        <v>20543</v>
      </c>
      <c r="Z4861" s="135">
        <v>23437</v>
      </c>
      <c r="AA4861" s="136">
        <v>25233</v>
      </c>
      <c r="AB4861" s="135">
        <v>26977</v>
      </c>
      <c r="AC4861" s="136">
        <v>27178</v>
      </c>
      <c r="AD4861" s="135">
        <v>22807</v>
      </c>
      <c r="AE4861" s="137">
        <v>22855</v>
      </c>
      <c r="AF4861" s="138">
        <v>25290</v>
      </c>
    </row>
    <row r="4862" spans="2:32">
      <c r="B4862" s="114">
        <v>4824</v>
      </c>
      <c r="C4862" s="115">
        <v>4824</v>
      </c>
      <c r="D4862" s="116">
        <v>201</v>
      </c>
      <c r="E4862" s="117">
        <v>7</v>
      </c>
      <c r="F4862" s="118">
        <v>20</v>
      </c>
      <c r="G4862" s="119" t="s">
        <v>487</v>
      </c>
      <c r="H4862" s="120">
        <v>7</v>
      </c>
      <c r="I4862" s="115">
        <v>19</v>
      </c>
      <c r="J4862" s="116" t="s">
        <v>487</v>
      </c>
      <c r="K4862" s="121">
        <v>24</v>
      </c>
      <c r="L4862" s="108"/>
      <c r="M4862" s="122">
        <v>13026</v>
      </c>
      <c r="N4862" s="123">
        <v>14715</v>
      </c>
      <c r="O4862" s="124">
        <v>17150</v>
      </c>
      <c r="P4862" s="123">
        <v>18292</v>
      </c>
      <c r="Q4862" s="124">
        <v>19342</v>
      </c>
      <c r="R4862" s="123">
        <v>15419</v>
      </c>
      <c r="S4862" s="124">
        <v>16034</v>
      </c>
      <c r="T4862" s="123">
        <v>17110</v>
      </c>
      <c r="U4862" s="124">
        <v>19323</v>
      </c>
      <c r="V4862" s="123">
        <v>22039</v>
      </c>
      <c r="W4862" s="124">
        <v>22410</v>
      </c>
      <c r="X4862" s="123">
        <v>19127</v>
      </c>
      <c r="Y4862" s="124">
        <v>19702</v>
      </c>
      <c r="Z4862" s="123">
        <v>22038</v>
      </c>
      <c r="AA4862" s="124">
        <v>23943</v>
      </c>
      <c r="AB4862" s="123">
        <v>25532</v>
      </c>
      <c r="AC4862" s="124">
        <v>25581</v>
      </c>
      <c r="AD4862" s="123">
        <v>21969</v>
      </c>
      <c r="AE4862" s="125">
        <v>22026</v>
      </c>
      <c r="AF4862" s="126">
        <v>23900</v>
      </c>
    </row>
    <row r="4863" spans="2:32">
      <c r="B4863" s="127">
        <v>4825</v>
      </c>
      <c r="C4863" s="128">
        <v>4825</v>
      </c>
      <c r="D4863" s="129">
        <v>202</v>
      </c>
      <c r="E4863" s="130">
        <v>7</v>
      </c>
      <c r="F4863" s="131">
        <v>21</v>
      </c>
      <c r="G4863" s="132" t="s">
        <v>487</v>
      </c>
      <c r="H4863" s="133">
        <v>7</v>
      </c>
      <c r="I4863" s="128">
        <v>20</v>
      </c>
      <c r="J4863" s="129" t="s">
        <v>487</v>
      </c>
      <c r="K4863" s="134">
        <v>1</v>
      </c>
      <c r="L4863" s="108"/>
      <c r="M4863" s="81">
        <v>12762</v>
      </c>
      <c r="N4863" s="135">
        <v>14287</v>
      </c>
      <c r="O4863" s="136">
        <v>16499</v>
      </c>
      <c r="P4863" s="135">
        <v>17676</v>
      </c>
      <c r="Q4863" s="136">
        <v>18134</v>
      </c>
      <c r="R4863" s="135">
        <v>14993</v>
      </c>
      <c r="S4863" s="136">
        <v>15183</v>
      </c>
      <c r="T4863" s="135">
        <v>16564</v>
      </c>
      <c r="U4863" s="136">
        <v>18849</v>
      </c>
      <c r="V4863" s="135">
        <v>20823</v>
      </c>
      <c r="W4863" s="136">
        <v>20734</v>
      </c>
      <c r="X4863" s="135">
        <v>18450</v>
      </c>
      <c r="Y4863" s="136">
        <v>18281</v>
      </c>
      <c r="Z4863" s="135">
        <v>21818</v>
      </c>
      <c r="AA4863" s="136">
        <v>23494</v>
      </c>
      <c r="AB4863" s="135">
        <v>24272</v>
      </c>
      <c r="AC4863" s="136">
        <v>24151</v>
      </c>
      <c r="AD4863" s="135">
        <v>20239</v>
      </c>
      <c r="AE4863" s="137">
        <v>21313</v>
      </c>
      <c r="AF4863" s="138">
        <v>23839</v>
      </c>
    </row>
    <row r="4864" spans="2:32">
      <c r="B4864" s="114">
        <v>4826</v>
      </c>
      <c r="C4864" s="115">
        <v>4826</v>
      </c>
      <c r="D4864" s="116">
        <v>202</v>
      </c>
      <c r="E4864" s="117">
        <v>7</v>
      </c>
      <c r="F4864" s="118">
        <v>21</v>
      </c>
      <c r="G4864" s="119" t="s">
        <v>487</v>
      </c>
      <c r="H4864" s="120">
        <v>7</v>
      </c>
      <c r="I4864" s="115">
        <v>20</v>
      </c>
      <c r="J4864" s="116" t="s">
        <v>487</v>
      </c>
      <c r="K4864" s="121">
        <v>2</v>
      </c>
      <c r="L4864" s="108"/>
      <c r="M4864" s="122">
        <v>12422</v>
      </c>
      <c r="N4864" s="123">
        <v>13884</v>
      </c>
      <c r="O4864" s="124">
        <v>15870</v>
      </c>
      <c r="P4864" s="123">
        <v>16976</v>
      </c>
      <c r="Q4864" s="124">
        <v>17415</v>
      </c>
      <c r="R4864" s="123">
        <v>14563</v>
      </c>
      <c r="S4864" s="124">
        <v>14761</v>
      </c>
      <c r="T4864" s="123">
        <v>16071</v>
      </c>
      <c r="U4864" s="124">
        <v>18130</v>
      </c>
      <c r="V4864" s="123">
        <v>20017</v>
      </c>
      <c r="W4864" s="124">
        <v>19893</v>
      </c>
      <c r="X4864" s="123">
        <v>17894</v>
      </c>
      <c r="Y4864" s="124">
        <v>17714</v>
      </c>
      <c r="Z4864" s="123">
        <v>21007</v>
      </c>
      <c r="AA4864" s="124">
        <v>22594</v>
      </c>
      <c r="AB4864" s="123">
        <v>23350</v>
      </c>
      <c r="AC4864" s="124">
        <v>23181</v>
      </c>
      <c r="AD4864" s="123">
        <v>19607</v>
      </c>
      <c r="AE4864" s="125">
        <v>20656</v>
      </c>
      <c r="AF4864" s="126">
        <v>22969</v>
      </c>
    </row>
    <row r="4865" spans="2:32">
      <c r="B4865" s="127">
        <v>4827</v>
      </c>
      <c r="C4865" s="128">
        <v>4827</v>
      </c>
      <c r="D4865" s="129">
        <v>202</v>
      </c>
      <c r="E4865" s="130">
        <v>7</v>
      </c>
      <c r="F4865" s="131">
        <v>21</v>
      </c>
      <c r="G4865" s="132" t="s">
        <v>487</v>
      </c>
      <c r="H4865" s="133">
        <v>7</v>
      </c>
      <c r="I4865" s="128">
        <v>20</v>
      </c>
      <c r="J4865" s="129" t="s">
        <v>487</v>
      </c>
      <c r="K4865" s="134">
        <v>3</v>
      </c>
      <c r="L4865" s="108"/>
      <c r="M4865" s="81">
        <v>12214</v>
      </c>
      <c r="N4865" s="135">
        <v>13663</v>
      </c>
      <c r="O4865" s="136">
        <v>15489</v>
      </c>
      <c r="P4865" s="135">
        <v>16514</v>
      </c>
      <c r="Q4865" s="136">
        <v>16940</v>
      </c>
      <c r="R4865" s="135">
        <v>14274</v>
      </c>
      <c r="S4865" s="136">
        <v>14428</v>
      </c>
      <c r="T4865" s="135">
        <v>15780</v>
      </c>
      <c r="U4865" s="136">
        <v>17656</v>
      </c>
      <c r="V4865" s="135">
        <v>19428</v>
      </c>
      <c r="W4865" s="136">
        <v>19264</v>
      </c>
      <c r="X4865" s="135">
        <v>17453</v>
      </c>
      <c r="Y4865" s="136">
        <v>17243</v>
      </c>
      <c r="Z4865" s="135">
        <v>20432</v>
      </c>
      <c r="AA4865" s="136">
        <v>21896</v>
      </c>
      <c r="AB4865" s="135">
        <v>22596</v>
      </c>
      <c r="AC4865" s="136">
        <v>22408</v>
      </c>
      <c r="AD4865" s="135">
        <v>19061</v>
      </c>
      <c r="AE4865" s="137">
        <v>20169</v>
      </c>
      <c r="AF4865" s="138">
        <v>22322</v>
      </c>
    </row>
    <row r="4866" spans="2:32">
      <c r="B4866" s="114">
        <v>4828</v>
      </c>
      <c r="C4866" s="115">
        <v>4828</v>
      </c>
      <c r="D4866" s="116">
        <v>202</v>
      </c>
      <c r="E4866" s="117">
        <v>7</v>
      </c>
      <c r="F4866" s="118">
        <v>21</v>
      </c>
      <c r="G4866" s="119" t="s">
        <v>487</v>
      </c>
      <c r="H4866" s="120">
        <v>7</v>
      </c>
      <c r="I4866" s="115">
        <v>20</v>
      </c>
      <c r="J4866" s="116" t="s">
        <v>487</v>
      </c>
      <c r="K4866" s="121">
        <v>4</v>
      </c>
      <c r="L4866" s="108"/>
      <c r="M4866" s="122">
        <v>12087</v>
      </c>
      <c r="N4866" s="123">
        <v>13601</v>
      </c>
      <c r="O4866" s="124">
        <v>15305</v>
      </c>
      <c r="P4866" s="123">
        <v>16315</v>
      </c>
      <c r="Q4866" s="124">
        <v>16655</v>
      </c>
      <c r="R4866" s="123">
        <v>14075</v>
      </c>
      <c r="S4866" s="124">
        <v>14159</v>
      </c>
      <c r="T4866" s="123">
        <v>15574</v>
      </c>
      <c r="U4866" s="124">
        <v>17263</v>
      </c>
      <c r="V4866" s="123">
        <v>18915</v>
      </c>
      <c r="W4866" s="124">
        <v>18711</v>
      </c>
      <c r="X4866" s="123">
        <v>16921</v>
      </c>
      <c r="Y4866" s="124">
        <v>16673</v>
      </c>
      <c r="Z4866" s="123">
        <v>19743</v>
      </c>
      <c r="AA4866" s="124">
        <v>21170</v>
      </c>
      <c r="AB4866" s="123">
        <v>21730</v>
      </c>
      <c r="AC4866" s="124">
        <v>21538</v>
      </c>
      <c r="AD4866" s="123">
        <v>18328</v>
      </c>
      <c r="AE4866" s="125">
        <v>19542</v>
      </c>
      <c r="AF4866" s="126">
        <v>21473</v>
      </c>
    </row>
    <row r="4867" spans="2:32">
      <c r="B4867" s="127">
        <v>4829</v>
      </c>
      <c r="C4867" s="128">
        <v>4829</v>
      </c>
      <c r="D4867" s="129">
        <v>202</v>
      </c>
      <c r="E4867" s="130">
        <v>7</v>
      </c>
      <c r="F4867" s="131">
        <v>21</v>
      </c>
      <c r="G4867" s="132" t="s">
        <v>487</v>
      </c>
      <c r="H4867" s="133">
        <v>7</v>
      </c>
      <c r="I4867" s="128">
        <v>20</v>
      </c>
      <c r="J4867" s="129" t="s">
        <v>487</v>
      </c>
      <c r="K4867" s="134">
        <v>5</v>
      </c>
      <c r="L4867" s="108"/>
      <c r="M4867" s="81">
        <v>11971</v>
      </c>
      <c r="N4867" s="135">
        <v>13853</v>
      </c>
      <c r="O4867" s="136">
        <v>15488</v>
      </c>
      <c r="P4867" s="135">
        <v>16453</v>
      </c>
      <c r="Q4867" s="136">
        <v>16832</v>
      </c>
      <c r="R4867" s="135">
        <v>13825</v>
      </c>
      <c r="S4867" s="136">
        <v>13880</v>
      </c>
      <c r="T4867" s="135">
        <v>15682</v>
      </c>
      <c r="U4867" s="136">
        <v>17210</v>
      </c>
      <c r="V4867" s="135">
        <v>18786</v>
      </c>
      <c r="W4867" s="136">
        <v>18504</v>
      </c>
      <c r="X4867" s="135">
        <v>16288</v>
      </c>
      <c r="Y4867" s="136">
        <v>16071</v>
      </c>
      <c r="Z4867" s="135">
        <v>19406</v>
      </c>
      <c r="AA4867" s="136">
        <v>20678</v>
      </c>
      <c r="AB4867" s="135">
        <v>21159</v>
      </c>
      <c r="AC4867" s="136">
        <v>20932</v>
      </c>
      <c r="AD4867" s="135">
        <v>17543</v>
      </c>
      <c r="AE4867" s="137">
        <v>19156</v>
      </c>
      <c r="AF4867" s="138">
        <v>20956</v>
      </c>
    </row>
    <row r="4868" spans="2:32">
      <c r="B4868" s="114">
        <v>4830</v>
      </c>
      <c r="C4868" s="115">
        <v>4830</v>
      </c>
      <c r="D4868" s="116">
        <v>202</v>
      </c>
      <c r="E4868" s="117">
        <v>7</v>
      </c>
      <c r="F4868" s="118">
        <v>21</v>
      </c>
      <c r="G4868" s="119" t="s">
        <v>487</v>
      </c>
      <c r="H4868" s="120">
        <v>7</v>
      </c>
      <c r="I4868" s="115">
        <v>20</v>
      </c>
      <c r="J4868" s="116" t="s">
        <v>487</v>
      </c>
      <c r="K4868" s="121">
        <v>6</v>
      </c>
      <c r="L4868" s="108"/>
      <c r="M4868" s="122">
        <v>11964</v>
      </c>
      <c r="N4868" s="123">
        <v>14612</v>
      </c>
      <c r="O4868" s="124">
        <v>16155</v>
      </c>
      <c r="P4868" s="123">
        <v>17195</v>
      </c>
      <c r="Q4868" s="124">
        <v>17468</v>
      </c>
      <c r="R4868" s="123">
        <v>13673</v>
      </c>
      <c r="S4868" s="124">
        <v>13772</v>
      </c>
      <c r="T4868" s="123">
        <v>16300</v>
      </c>
      <c r="U4868" s="124">
        <v>17634</v>
      </c>
      <c r="V4868" s="123">
        <v>19124</v>
      </c>
      <c r="W4868" s="124">
        <v>18741</v>
      </c>
      <c r="X4868" s="123">
        <v>15731</v>
      </c>
      <c r="Y4868" s="124">
        <v>15554</v>
      </c>
      <c r="Z4868" s="123">
        <v>19569</v>
      </c>
      <c r="AA4868" s="124">
        <v>20741</v>
      </c>
      <c r="AB4868" s="123">
        <v>21001</v>
      </c>
      <c r="AC4868" s="124">
        <v>20788</v>
      </c>
      <c r="AD4868" s="123">
        <v>16848</v>
      </c>
      <c r="AE4868" s="125">
        <v>19278</v>
      </c>
      <c r="AF4868" s="126">
        <v>20936</v>
      </c>
    </row>
    <row r="4869" spans="2:32">
      <c r="B4869" s="127">
        <v>4831</v>
      </c>
      <c r="C4869" s="128">
        <v>4831</v>
      </c>
      <c r="D4869" s="129">
        <v>202</v>
      </c>
      <c r="E4869" s="130">
        <v>7</v>
      </c>
      <c r="F4869" s="131">
        <v>21</v>
      </c>
      <c r="G4869" s="132" t="s">
        <v>487</v>
      </c>
      <c r="H4869" s="133">
        <v>7</v>
      </c>
      <c r="I4869" s="128">
        <v>20</v>
      </c>
      <c r="J4869" s="129" t="s">
        <v>487</v>
      </c>
      <c r="K4869" s="134">
        <v>7</v>
      </c>
      <c r="L4869" s="108"/>
      <c r="M4869" s="81">
        <v>12388</v>
      </c>
      <c r="N4869" s="135">
        <v>15915</v>
      </c>
      <c r="O4869" s="136">
        <v>17386</v>
      </c>
      <c r="P4869" s="135">
        <v>18586</v>
      </c>
      <c r="Q4869" s="136">
        <v>18722</v>
      </c>
      <c r="R4869" s="135">
        <v>13918</v>
      </c>
      <c r="S4869" s="136">
        <v>13942</v>
      </c>
      <c r="T4869" s="135">
        <v>17419</v>
      </c>
      <c r="U4869" s="136">
        <v>18626</v>
      </c>
      <c r="V4869" s="135">
        <v>20197</v>
      </c>
      <c r="W4869" s="136">
        <v>19583</v>
      </c>
      <c r="X4869" s="135">
        <v>15671</v>
      </c>
      <c r="Y4869" s="136">
        <v>15362</v>
      </c>
      <c r="Z4869" s="135">
        <v>20230</v>
      </c>
      <c r="AA4869" s="136">
        <v>21616</v>
      </c>
      <c r="AB4869" s="135">
        <v>21640</v>
      </c>
      <c r="AC4869" s="136">
        <v>21398</v>
      </c>
      <c r="AD4869" s="135">
        <v>16525</v>
      </c>
      <c r="AE4869" s="137">
        <v>20055</v>
      </c>
      <c r="AF4869" s="138">
        <v>21469</v>
      </c>
    </row>
    <row r="4870" spans="2:32">
      <c r="B4870" s="114">
        <v>4832</v>
      </c>
      <c r="C4870" s="115">
        <v>4832</v>
      </c>
      <c r="D4870" s="116">
        <v>202</v>
      </c>
      <c r="E4870" s="117">
        <v>7</v>
      </c>
      <c r="F4870" s="118">
        <v>21</v>
      </c>
      <c r="G4870" s="119" t="s">
        <v>487</v>
      </c>
      <c r="H4870" s="120">
        <v>7</v>
      </c>
      <c r="I4870" s="115">
        <v>20</v>
      </c>
      <c r="J4870" s="116" t="s">
        <v>487</v>
      </c>
      <c r="K4870" s="121">
        <v>8</v>
      </c>
      <c r="L4870" s="108"/>
      <c r="M4870" s="122">
        <v>13350</v>
      </c>
      <c r="N4870" s="123">
        <v>17218</v>
      </c>
      <c r="O4870" s="124">
        <v>18721</v>
      </c>
      <c r="P4870" s="123">
        <v>20039</v>
      </c>
      <c r="Q4870" s="124">
        <v>20047</v>
      </c>
      <c r="R4870" s="123">
        <v>14889</v>
      </c>
      <c r="S4870" s="124">
        <v>14787</v>
      </c>
      <c r="T4870" s="123">
        <v>18693</v>
      </c>
      <c r="U4870" s="124">
        <v>19822</v>
      </c>
      <c r="V4870" s="123">
        <v>21468</v>
      </c>
      <c r="W4870" s="124">
        <v>20540</v>
      </c>
      <c r="X4870" s="123">
        <v>16527</v>
      </c>
      <c r="Y4870" s="124">
        <v>16114</v>
      </c>
      <c r="Z4870" s="123">
        <v>21213</v>
      </c>
      <c r="AA4870" s="124">
        <v>22904</v>
      </c>
      <c r="AB4870" s="123">
        <v>22784</v>
      </c>
      <c r="AC4870" s="124">
        <v>22252</v>
      </c>
      <c r="AD4870" s="123">
        <v>17251</v>
      </c>
      <c r="AE4870" s="125">
        <v>21199</v>
      </c>
      <c r="AF4870" s="126">
        <v>22397</v>
      </c>
    </row>
    <row r="4871" spans="2:32">
      <c r="B4871" s="127">
        <v>4833</v>
      </c>
      <c r="C4871" s="128">
        <v>4833</v>
      </c>
      <c r="D4871" s="129">
        <v>202</v>
      </c>
      <c r="E4871" s="130">
        <v>7</v>
      </c>
      <c r="F4871" s="131">
        <v>21</v>
      </c>
      <c r="G4871" s="132" t="s">
        <v>487</v>
      </c>
      <c r="H4871" s="133">
        <v>7</v>
      </c>
      <c r="I4871" s="128">
        <v>20</v>
      </c>
      <c r="J4871" s="129" t="s">
        <v>487</v>
      </c>
      <c r="K4871" s="134">
        <v>9</v>
      </c>
      <c r="L4871" s="108"/>
      <c r="M4871" s="81">
        <v>14031</v>
      </c>
      <c r="N4871" s="135">
        <v>18086</v>
      </c>
      <c r="O4871" s="136">
        <v>19622</v>
      </c>
      <c r="P4871" s="135">
        <v>20967</v>
      </c>
      <c r="Q4871" s="136">
        <v>20957</v>
      </c>
      <c r="R4871" s="135">
        <v>15679</v>
      </c>
      <c r="S4871" s="136">
        <v>15457</v>
      </c>
      <c r="T4871" s="135">
        <v>19596</v>
      </c>
      <c r="U4871" s="136">
        <v>20640</v>
      </c>
      <c r="V4871" s="135">
        <v>22407</v>
      </c>
      <c r="W4871" s="136">
        <v>21375</v>
      </c>
      <c r="X4871" s="135">
        <v>17239</v>
      </c>
      <c r="Y4871" s="136">
        <v>16755</v>
      </c>
      <c r="Z4871" s="135">
        <v>21954</v>
      </c>
      <c r="AA4871" s="136">
        <v>23762</v>
      </c>
      <c r="AB4871" s="135">
        <v>23696</v>
      </c>
      <c r="AC4871" s="136">
        <v>23121</v>
      </c>
      <c r="AD4871" s="135">
        <v>17872</v>
      </c>
      <c r="AE4871" s="137">
        <v>22045</v>
      </c>
      <c r="AF4871" s="138">
        <v>23127</v>
      </c>
    </row>
    <row r="4872" spans="2:32">
      <c r="B4872" s="114">
        <v>4834</v>
      </c>
      <c r="C4872" s="115">
        <v>4834</v>
      </c>
      <c r="D4872" s="116">
        <v>202</v>
      </c>
      <c r="E4872" s="117">
        <v>7</v>
      </c>
      <c r="F4872" s="118">
        <v>21</v>
      </c>
      <c r="G4872" s="119" t="s">
        <v>487</v>
      </c>
      <c r="H4872" s="120">
        <v>7</v>
      </c>
      <c r="I4872" s="115">
        <v>20</v>
      </c>
      <c r="J4872" s="116" t="s">
        <v>487</v>
      </c>
      <c r="K4872" s="121">
        <v>10</v>
      </c>
      <c r="L4872" s="108"/>
      <c r="M4872" s="122">
        <v>14357</v>
      </c>
      <c r="N4872" s="123">
        <v>18769</v>
      </c>
      <c r="O4872" s="124">
        <v>20385</v>
      </c>
      <c r="P4872" s="123">
        <v>21793</v>
      </c>
      <c r="Q4872" s="124">
        <v>21691</v>
      </c>
      <c r="R4872" s="123">
        <v>16073</v>
      </c>
      <c r="S4872" s="124">
        <v>16108</v>
      </c>
      <c r="T4872" s="123">
        <v>20352</v>
      </c>
      <c r="U4872" s="124">
        <v>21501</v>
      </c>
      <c r="V4872" s="123">
        <v>23225</v>
      </c>
      <c r="W4872" s="124">
        <v>22066</v>
      </c>
      <c r="X4872" s="123">
        <v>17763</v>
      </c>
      <c r="Y4872" s="124">
        <v>17486</v>
      </c>
      <c r="Z4872" s="123">
        <v>22833</v>
      </c>
      <c r="AA4872" s="124">
        <v>24772</v>
      </c>
      <c r="AB4872" s="123">
        <v>24691</v>
      </c>
      <c r="AC4872" s="124">
        <v>23906</v>
      </c>
      <c r="AD4872" s="123">
        <v>18657</v>
      </c>
      <c r="AE4872" s="125">
        <v>22922</v>
      </c>
      <c r="AF4872" s="126">
        <v>24064</v>
      </c>
    </row>
    <row r="4873" spans="2:32">
      <c r="B4873" s="127">
        <v>4835</v>
      </c>
      <c r="C4873" s="128">
        <v>4835</v>
      </c>
      <c r="D4873" s="129">
        <v>202</v>
      </c>
      <c r="E4873" s="130">
        <v>7</v>
      </c>
      <c r="F4873" s="131">
        <v>21</v>
      </c>
      <c r="G4873" s="132" t="s">
        <v>487</v>
      </c>
      <c r="H4873" s="133">
        <v>7</v>
      </c>
      <c r="I4873" s="128">
        <v>20</v>
      </c>
      <c r="J4873" s="129" t="s">
        <v>487</v>
      </c>
      <c r="K4873" s="134">
        <v>11</v>
      </c>
      <c r="L4873" s="108"/>
      <c r="M4873" s="81">
        <v>14540</v>
      </c>
      <c r="N4873" s="135">
        <v>19305</v>
      </c>
      <c r="O4873" s="136">
        <v>21014</v>
      </c>
      <c r="P4873" s="135">
        <v>22415</v>
      </c>
      <c r="Q4873" s="136">
        <v>22266</v>
      </c>
      <c r="R4873" s="135">
        <v>16315</v>
      </c>
      <c r="S4873" s="136">
        <v>16568</v>
      </c>
      <c r="T4873" s="135">
        <v>20959</v>
      </c>
      <c r="U4873" s="136">
        <v>22223</v>
      </c>
      <c r="V4873" s="135">
        <v>23903</v>
      </c>
      <c r="W4873" s="136">
        <v>22569</v>
      </c>
      <c r="X4873" s="135">
        <v>18126</v>
      </c>
      <c r="Y4873" s="136">
        <v>18017</v>
      </c>
      <c r="Z4873" s="135">
        <v>23679</v>
      </c>
      <c r="AA4873" s="136">
        <v>25575</v>
      </c>
      <c r="AB4873" s="135">
        <v>25664</v>
      </c>
      <c r="AC4873" s="136">
        <v>24501</v>
      </c>
      <c r="AD4873" s="135">
        <v>19233</v>
      </c>
      <c r="AE4873" s="137">
        <v>23636</v>
      </c>
      <c r="AF4873" s="138">
        <v>24960</v>
      </c>
    </row>
    <row r="4874" spans="2:32">
      <c r="B4874" s="114">
        <v>4836</v>
      </c>
      <c r="C4874" s="115">
        <v>4836</v>
      </c>
      <c r="D4874" s="116">
        <v>202</v>
      </c>
      <c r="E4874" s="117">
        <v>7</v>
      </c>
      <c r="F4874" s="118">
        <v>21</v>
      </c>
      <c r="G4874" s="119" t="s">
        <v>487</v>
      </c>
      <c r="H4874" s="120">
        <v>7</v>
      </c>
      <c r="I4874" s="115">
        <v>20</v>
      </c>
      <c r="J4874" s="116" t="s">
        <v>487</v>
      </c>
      <c r="K4874" s="121">
        <v>12</v>
      </c>
      <c r="L4874" s="108"/>
      <c r="M4874" s="122">
        <v>14792</v>
      </c>
      <c r="N4874" s="123">
        <v>19881</v>
      </c>
      <c r="O4874" s="124">
        <v>21646</v>
      </c>
      <c r="P4874" s="123">
        <v>23089</v>
      </c>
      <c r="Q4874" s="124">
        <v>22832</v>
      </c>
      <c r="R4874" s="123">
        <v>16622</v>
      </c>
      <c r="S4874" s="124">
        <v>17067</v>
      </c>
      <c r="T4874" s="123">
        <v>21575</v>
      </c>
      <c r="U4874" s="124">
        <v>22893</v>
      </c>
      <c r="V4874" s="123">
        <v>24528</v>
      </c>
      <c r="W4874" s="124">
        <v>23006</v>
      </c>
      <c r="X4874" s="123">
        <v>18490</v>
      </c>
      <c r="Y4874" s="124">
        <v>18568</v>
      </c>
      <c r="Z4874" s="123">
        <v>24463</v>
      </c>
      <c r="AA4874" s="124">
        <v>26402</v>
      </c>
      <c r="AB4874" s="123">
        <v>26579</v>
      </c>
      <c r="AC4874" s="124">
        <v>24998</v>
      </c>
      <c r="AD4874" s="123">
        <v>19802</v>
      </c>
      <c r="AE4874" s="125">
        <v>24311</v>
      </c>
      <c r="AF4874" s="126">
        <v>25766</v>
      </c>
    </row>
    <row r="4875" spans="2:32">
      <c r="B4875" s="127">
        <v>4837</v>
      </c>
      <c r="C4875" s="128">
        <v>4837</v>
      </c>
      <c r="D4875" s="129">
        <v>202</v>
      </c>
      <c r="E4875" s="130">
        <v>7</v>
      </c>
      <c r="F4875" s="131">
        <v>21</v>
      </c>
      <c r="G4875" s="132" t="s">
        <v>487</v>
      </c>
      <c r="H4875" s="133">
        <v>7</v>
      </c>
      <c r="I4875" s="128">
        <v>20</v>
      </c>
      <c r="J4875" s="129" t="s">
        <v>487</v>
      </c>
      <c r="K4875" s="134">
        <v>13</v>
      </c>
      <c r="L4875" s="108"/>
      <c r="M4875" s="81">
        <v>14911</v>
      </c>
      <c r="N4875" s="135">
        <v>20426</v>
      </c>
      <c r="O4875" s="136">
        <v>22190</v>
      </c>
      <c r="P4875" s="135">
        <v>23538</v>
      </c>
      <c r="Q4875" s="136">
        <v>23219</v>
      </c>
      <c r="R4875" s="135">
        <v>16771</v>
      </c>
      <c r="S4875" s="136">
        <v>17392</v>
      </c>
      <c r="T4875" s="135">
        <v>22121</v>
      </c>
      <c r="U4875" s="136">
        <v>23468</v>
      </c>
      <c r="V4875" s="135">
        <v>24951</v>
      </c>
      <c r="W4875" s="136">
        <v>23309</v>
      </c>
      <c r="X4875" s="135">
        <v>18671</v>
      </c>
      <c r="Y4875" s="136">
        <v>18937</v>
      </c>
      <c r="Z4875" s="135">
        <v>25169</v>
      </c>
      <c r="AA4875" s="136">
        <v>26882</v>
      </c>
      <c r="AB4875" s="135">
        <v>27340</v>
      </c>
      <c r="AC4875" s="136">
        <v>25329</v>
      </c>
      <c r="AD4875" s="135">
        <v>20166</v>
      </c>
      <c r="AE4875" s="137">
        <v>24881</v>
      </c>
      <c r="AF4875" s="138">
        <v>26485</v>
      </c>
    </row>
    <row r="4876" spans="2:32">
      <c r="B4876" s="114">
        <v>4838</v>
      </c>
      <c r="C4876" s="115">
        <v>4838</v>
      </c>
      <c r="D4876" s="116">
        <v>202</v>
      </c>
      <c r="E4876" s="117">
        <v>7</v>
      </c>
      <c r="F4876" s="118">
        <v>21</v>
      </c>
      <c r="G4876" s="119" t="s">
        <v>487</v>
      </c>
      <c r="H4876" s="120">
        <v>7</v>
      </c>
      <c r="I4876" s="115">
        <v>20</v>
      </c>
      <c r="J4876" s="116" t="s">
        <v>487</v>
      </c>
      <c r="K4876" s="121">
        <v>14</v>
      </c>
      <c r="L4876" s="108"/>
      <c r="M4876" s="122">
        <v>15004</v>
      </c>
      <c r="N4876" s="123">
        <v>20776</v>
      </c>
      <c r="O4876" s="124">
        <v>22525</v>
      </c>
      <c r="P4876" s="123">
        <v>23827</v>
      </c>
      <c r="Q4876" s="124">
        <v>23338</v>
      </c>
      <c r="R4876" s="123">
        <v>16873</v>
      </c>
      <c r="S4876" s="124">
        <v>17639</v>
      </c>
      <c r="T4876" s="123">
        <v>22494</v>
      </c>
      <c r="U4876" s="124">
        <v>23786</v>
      </c>
      <c r="V4876" s="123">
        <v>25070</v>
      </c>
      <c r="W4876" s="124">
        <v>23404</v>
      </c>
      <c r="X4876" s="123">
        <v>18756</v>
      </c>
      <c r="Y4876" s="124">
        <v>19151</v>
      </c>
      <c r="Z4876" s="123">
        <v>25659</v>
      </c>
      <c r="AA4876" s="124">
        <v>27148</v>
      </c>
      <c r="AB4876" s="123">
        <v>27550</v>
      </c>
      <c r="AC4876" s="124">
        <v>25376</v>
      </c>
      <c r="AD4876" s="123">
        <v>20378</v>
      </c>
      <c r="AE4876" s="125">
        <v>25232</v>
      </c>
      <c r="AF4876" s="126">
        <v>26970</v>
      </c>
    </row>
    <row r="4877" spans="2:32">
      <c r="B4877" s="127">
        <v>4839</v>
      </c>
      <c r="C4877" s="128">
        <v>4839</v>
      </c>
      <c r="D4877" s="129">
        <v>202</v>
      </c>
      <c r="E4877" s="130">
        <v>7</v>
      </c>
      <c r="F4877" s="131">
        <v>21</v>
      </c>
      <c r="G4877" s="132" t="s">
        <v>487</v>
      </c>
      <c r="H4877" s="133">
        <v>7</v>
      </c>
      <c r="I4877" s="128">
        <v>20</v>
      </c>
      <c r="J4877" s="129" t="s">
        <v>487</v>
      </c>
      <c r="K4877" s="134">
        <v>15</v>
      </c>
      <c r="L4877" s="108"/>
      <c r="M4877" s="81">
        <v>15047</v>
      </c>
      <c r="N4877" s="135">
        <v>21044</v>
      </c>
      <c r="O4877" s="136">
        <v>22714</v>
      </c>
      <c r="P4877" s="135">
        <v>23971</v>
      </c>
      <c r="Q4877" s="136">
        <v>23388</v>
      </c>
      <c r="R4877" s="135">
        <v>16961</v>
      </c>
      <c r="S4877" s="136">
        <v>17796</v>
      </c>
      <c r="T4877" s="135">
        <v>22759</v>
      </c>
      <c r="U4877" s="136">
        <v>23937</v>
      </c>
      <c r="V4877" s="135">
        <v>25120</v>
      </c>
      <c r="W4877" s="136">
        <v>23381</v>
      </c>
      <c r="X4877" s="135">
        <v>18841</v>
      </c>
      <c r="Y4877" s="136">
        <v>19286</v>
      </c>
      <c r="Z4877" s="135">
        <v>25982</v>
      </c>
      <c r="AA4877" s="136">
        <v>27273</v>
      </c>
      <c r="AB4877" s="135">
        <v>27678</v>
      </c>
      <c r="AC4877" s="136">
        <v>25324</v>
      </c>
      <c r="AD4877" s="135">
        <v>20514</v>
      </c>
      <c r="AE4877" s="137">
        <v>25479</v>
      </c>
      <c r="AF4877" s="138">
        <v>27281</v>
      </c>
    </row>
    <row r="4878" spans="2:32">
      <c r="B4878" s="114">
        <v>4840</v>
      </c>
      <c r="C4878" s="115">
        <v>4840</v>
      </c>
      <c r="D4878" s="116">
        <v>202</v>
      </c>
      <c r="E4878" s="117">
        <v>7</v>
      </c>
      <c r="F4878" s="118">
        <v>21</v>
      </c>
      <c r="G4878" s="119" t="s">
        <v>487</v>
      </c>
      <c r="H4878" s="120">
        <v>7</v>
      </c>
      <c r="I4878" s="115">
        <v>20</v>
      </c>
      <c r="J4878" s="116" t="s">
        <v>487</v>
      </c>
      <c r="K4878" s="121">
        <v>16</v>
      </c>
      <c r="L4878" s="108"/>
      <c r="M4878" s="122">
        <v>15182</v>
      </c>
      <c r="N4878" s="123">
        <v>21346</v>
      </c>
      <c r="O4878" s="124">
        <v>23111</v>
      </c>
      <c r="P4878" s="123">
        <v>24156</v>
      </c>
      <c r="Q4878" s="124">
        <v>23449</v>
      </c>
      <c r="R4878" s="123">
        <v>17112</v>
      </c>
      <c r="S4878" s="124">
        <v>18105</v>
      </c>
      <c r="T4878" s="123">
        <v>23037</v>
      </c>
      <c r="U4878" s="124">
        <v>24485</v>
      </c>
      <c r="V4878" s="123">
        <v>25113</v>
      </c>
      <c r="W4878" s="124">
        <v>23428</v>
      </c>
      <c r="X4878" s="123">
        <v>18941</v>
      </c>
      <c r="Y4878" s="124">
        <v>19543</v>
      </c>
      <c r="Z4878" s="123">
        <v>26711</v>
      </c>
      <c r="AA4878" s="124">
        <v>27317</v>
      </c>
      <c r="AB4878" s="123">
        <v>27772</v>
      </c>
      <c r="AC4878" s="124">
        <v>25289</v>
      </c>
      <c r="AD4878" s="123">
        <v>20759</v>
      </c>
      <c r="AE4878" s="125">
        <v>25682</v>
      </c>
      <c r="AF4878" s="126">
        <v>27997</v>
      </c>
    </row>
    <row r="4879" spans="2:32">
      <c r="B4879" s="127">
        <v>4841</v>
      </c>
      <c r="C4879" s="128">
        <v>4841</v>
      </c>
      <c r="D4879" s="129">
        <v>202</v>
      </c>
      <c r="E4879" s="130">
        <v>7</v>
      </c>
      <c r="F4879" s="131">
        <v>21</v>
      </c>
      <c r="G4879" s="132" t="s">
        <v>487</v>
      </c>
      <c r="H4879" s="133">
        <v>7</v>
      </c>
      <c r="I4879" s="128">
        <v>20</v>
      </c>
      <c r="J4879" s="129" t="s">
        <v>487</v>
      </c>
      <c r="K4879" s="134">
        <v>17</v>
      </c>
      <c r="L4879" s="108"/>
      <c r="M4879" s="81">
        <v>15607</v>
      </c>
      <c r="N4879" s="135">
        <v>21689</v>
      </c>
      <c r="O4879" s="136">
        <v>23379</v>
      </c>
      <c r="P4879" s="135">
        <v>24460</v>
      </c>
      <c r="Q4879" s="136">
        <v>23548</v>
      </c>
      <c r="R4879" s="135">
        <v>17590</v>
      </c>
      <c r="S4879" s="136">
        <v>18651</v>
      </c>
      <c r="T4879" s="135">
        <v>23380</v>
      </c>
      <c r="U4879" s="136">
        <v>24752</v>
      </c>
      <c r="V4879" s="135">
        <v>25306</v>
      </c>
      <c r="W4879" s="136">
        <v>23550</v>
      </c>
      <c r="X4879" s="135">
        <v>19472</v>
      </c>
      <c r="Y4879" s="136">
        <v>20158</v>
      </c>
      <c r="Z4879" s="135">
        <v>27104</v>
      </c>
      <c r="AA4879" s="136">
        <v>27643</v>
      </c>
      <c r="AB4879" s="135">
        <v>27974</v>
      </c>
      <c r="AC4879" s="136">
        <v>25494</v>
      </c>
      <c r="AD4879" s="135">
        <v>21395</v>
      </c>
      <c r="AE4879" s="137">
        <v>26150</v>
      </c>
      <c r="AF4879" s="138">
        <v>28408</v>
      </c>
    </row>
    <row r="4880" spans="2:32">
      <c r="B4880" s="114">
        <v>4842</v>
      </c>
      <c r="C4880" s="115">
        <v>4842</v>
      </c>
      <c r="D4880" s="116">
        <v>202</v>
      </c>
      <c r="E4880" s="117">
        <v>7</v>
      </c>
      <c r="F4880" s="118">
        <v>21</v>
      </c>
      <c r="G4880" s="119" t="s">
        <v>487</v>
      </c>
      <c r="H4880" s="120">
        <v>7</v>
      </c>
      <c r="I4880" s="115">
        <v>20</v>
      </c>
      <c r="J4880" s="116" t="s">
        <v>487</v>
      </c>
      <c r="K4880" s="121">
        <v>18</v>
      </c>
      <c r="L4880" s="108"/>
      <c r="M4880" s="122">
        <v>15802</v>
      </c>
      <c r="N4880" s="123">
        <v>21786</v>
      </c>
      <c r="O4880" s="124">
        <v>23424</v>
      </c>
      <c r="P4880" s="123">
        <v>24369</v>
      </c>
      <c r="Q4880" s="124">
        <v>23545</v>
      </c>
      <c r="R4880" s="123">
        <v>18004</v>
      </c>
      <c r="S4880" s="124">
        <v>19108</v>
      </c>
      <c r="T4880" s="123">
        <v>23687</v>
      </c>
      <c r="U4880" s="124">
        <v>24857</v>
      </c>
      <c r="V4880" s="123">
        <v>25468</v>
      </c>
      <c r="W4880" s="124">
        <v>23877</v>
      </c>
      <c r="X4880" s="123">
        <v>20164</v>
      </c>
      <c r="Y4880" s="124">
        <v>20961</v>
      </c>
      <c r="Z4880" s="123">
        <v>27383</v>
      </c>
      <c r="AA4880" s="124">
        <v>27860</v>
      </c>
      <c r="AB4880" s="123">
        <v>28273</v>
      </c>
      <c r="AC4880" s="124">
        <v>25963</v>
      </c>
      <c r="AD4880" s="123">
        <v>22268</v>
      </c>
      <c r="AE4880" s="125">
        <v>26720</v>
      </c>
      <c r="AF4880" s="126">
        <v>28754</v>
      </c>
    </row>
    <row r="4881" spans="2:32">
      <c r="B4881" s="127">
        <v>4843</v>
      </c>
      <c r="C4881" s="128">
        <v>4843</v>
      </c>
      <c r="D4881" s="129">
        <v>202</v>
      </c>
      <c r="E4881" s="130">
        <v>7</v>
      </c>
      <c r="F4881" s="131">
        <v>21</v>
      </c>
      <c r="G4881" s="132" t="s">
        <v>487</v>
      </c>
      <c r="H4881" s="133">
        <v>7</v>
      </c>
      <c r="I4881" s="128">
        <v>20</v>
      </c>
      <c r="J4881" s="129" t="s">
        <v>487</v>
      </c>
      <c r="K4881" s="134">
        <v>19</v>
      </c>
      <c r="L4881" s="108"/>
      <c r="M4881" s="81">
        <v>15884</v>
      </c>
      <c r="N4881" s="135">
        <v>21633</v>
      </c>
      <c r="O4881" s="136">
        <v>23328</v>
      </c>
      <c r="P4881" s="135">
        <v>24330</v>
      </c>
      <c r="Q4881" s="136">
        <v>23795</v>
      </c>
      <c r="R4881" s="135">
        <v>18162</v>
      </c>
      <c r="S4881" s="136">
        <v>19428</v>
      </c>
      <c r="T4881" s="135">
        <v>23699</v>
      </c>
      <c r="U4881" s="136">
        <v>24888</v>
      </c>
      <c r="V4881" s="135">
        <v>25903</v>
      </c>
      <c r="W4881" s="136">
        <v>24165</v>
      </c>
      <c r="X4881" s="135">
        <v>20580</v>
      </c>
      <c r="Y4881" s="136">
        <v>21565</v>
      </c>
      <c r="Z4881" s="135">
        <v>27584</v>
      </c>
      <c r="AA4881" s="136">
        <v>28297</v>
      </c>
      <c r="AB4881" s="135">
        <v>28682</v>
      </c>
      <c r="AC4881" s="136">
        <v>26543</v>
      </c>
      <c r="AD4881" s="135">
        <v>23021</v>
      </c>
      <c r="AE4881" s="137">
        <v>27110</v>
      </c>
      <c r="AF4881" s="138">
        <v>29093</v>
      </c>
    </row>
    <row r="4882" spans="2:32">
      <c r="B4882" s="114">
        <v>4844</v>
      </c>
      <c r="C4882" s="115">
        <v>4844</v>
      </c>
      <c r="D4882" s="116">
        <v>202</v>
      </c>
      <c r="E4882" s="117">
        <v>7</v>
      </c>
      <c r="F4882" s="118">
        <v>21</v>
      </c>
      <c r="G4882" s="119" t="s">
        <v>487</v>
      </c>
      <c r="H4882" s="120">
        <v>7</v>
      </c>
      <c r="I4882" s="115">
        <v>20</v>
      </c>
      <c r="J4882" s="116" t="s">
        <v>487</v>
      </c>
      <c r="K4882" s="121">
        <v>20</v>
      </c>
      <c r="L4882" s="108"/>
      <c r="M4882" s="122">
        <v>15562</v>
      </c>
      <c r="N4882" s="123">
        <v>21230</v>
      </c>
      <c r="O4882" s="124">
        <v>22942</v>
      </c>
      <c r="P4882" s="123">
        <v>24059</v>
      </c>
      <c r="Q4882" s="124">
        <v>23675</v>
      </c>
      <c r="R4882" s="123">
        <v>17883</v>
      </c>
      <c r="S4882" s="124">
        <v>19303</v>
      </c>
      <c r="T4882" s="123">
        <v>23385</v>
      </c>
      <c r="U4882" s="124">
        <v>24786</v>
      </c>
      <c r="V4882" s="123">
        <v>25953</v>
      </c>
      <c r="W4882" s="124">
        <v>24067</v>
      </c>
      <c r="X4882" s="123">
        <v>20690</v>
      </c>
      <c r="Y4882" s="124">
        <v>21707</v>
      </c>
      <c r="Z4882" s="123">
        <v>27516</v>
      </c>
      <c r="AA4882" s="124">
        <v>28641</v>
      </c>
      <c r="AB4882" s="123">
        <v>28809</v>
      </c>
      <c r="AC4882" s="124">
        <v>26791</v>
      </c>
      <c r="AD4882" s="123">
        <v>23289</v>
      </c>
      <c r="AE4882" s="125">
        <v>27194</v>
      </c>
      <c r="AF4882" s="126">
        <v>29140</v>
      </c>
    </row>
    <row r="4883" spans="2:32">
      <c r="B4883" s="127">
        <v>4845</v>
      </c>
      <c r="C4883" s="128">
        <v>4845</v>
      </c>
      <c r="D4883" s="129">
        <v>202</v>
      </c>
      <c r="E4883" s="130">
        <v>7</v>
      </c>
      <c r="F4883" s="131">
        <v>21</v>
      </c>
      <c r="G4883" s="132" t="s">
        <v>487</v>
      </c>
      <c r="H4883" s="133">
        <v>7</v>
      </c>
      <c r="I4883" s="128">
        <v>20</v>
      </c>
      <c r="J4883" s="129" t="s">
        <v>487</v>
      </c>
      <c r="K4883" s="134">
        <v>21</v>
      </c>
      <c r="L4883" s="108"/>
      <c r="M4883" s="81">
        <v>15005</v>
      </c>
      <c r="N4883" s="135">
        <v>20533</v>
      </c>
      <c r="O4883" s="136">
        <v>22113</v>
      </c>
      <c r="P4883" s="135">
        <v>23414</v>
      </c>
      <c r="Q4883" s="136">
        <v>23181</v>
      </c>
      <c r="R4883" s="135">
        <v>17471</v>
      </c>
      <c r="S4883" s="136">
        <v>19078</v>
      </c>
      <c r="T4883" s="135">
        <v>22887</v>
      </c>
      <c r="U4883" s="136">
        <v>24273</v>
      </c>
      <c r="V4883" s="135">
        <v>25780</v>
      </c>
      <c r="W4883" s="136">
        <v>23858</v>
      </c>
      <c r="X4883" s="135">
        <v>20735</v>
      </c>
      <c r="Y4883" s="136">
        <v>21885</v>
      </c>
      <c r="Z4883" s="135">
        <v>27149</v>
      </c>
      <c r="AA4883" s="136">
        <v>28787</v>
      </c>
      <c r="AB4883" s="135">
        <v>28971</v>
      </c>
      <c r="AC4883" s="136">
        <v>27009</v>
      </c>
      <c r="AD4883" s="135">
        <v>23689</v>
      </c>
      <c r="AE4883" s="137">
        <v>27254</v>
      </c>
      <c r="AF4883" s="138">
        <v>28980</v>
      </c>
    </row>
    <row r="4884" spans="2:32">
      <c r="B4884" s="114">
        <v>4846</v>
      </c>
      <c r="C4884" s="115">
        <v>4846</v>
      </c>
      <c r="D4884" s="116">
        <v>202</v>
      </c>
      <c r="E4884" s="117">
        <v>7</v>
      </c>
      <c r="F4884" s="118">
        <v>21</v>
      </c>
      <c r="G4884" s="119" t="s">
        <v>487</v>
      </c>
      <c r="H4884" s="120">
        <v>7</v>
      </c>
      <c r="I4884" s="115">
        <v>20</v>
      </c>
      <c r="J4884" s="116" t="s">
        <v>487</v>
      </c>
      <c r="K4884" s="121">
        <v>22</v>
      </c>
      <c r="L4884" s="108"/>
      <c r="M4884" s="122">
        <v>14596</v>
      </c>
      <c r="N4884" s="123">
        <v>19462</v>
      </c>
      <c r="O4884" s="124">
        <v>20996</v>
      </c>
      <c r="P4884" s="123">
        <v>22276</v>
      </c>
      <c r="Q4884" s="124">
        <v>22134</v>
      </c>
      <c r="R4884" s="123">
        <v>17121</v>
      </c>
      <c r="S4884" s="124">
        <v>18561</v>
      </c>
      <c r="T4884" s="123">
        <v>21932</v>
      </c>
      <c r="U4884" s="124">
        <v>23356</v>
      </c>
      <c r="V4884" s="123">
        <v>24909</v>
      </c>
      <c r="W4884" s="124">
        <v>23157</v>
      </c>
      <c r="X4884" s="123">
        <v>20632</v>
      </c>
      <c r="Y4884" s="124">
        <v>21613</v>
      </c>
      <c r="Z4884" s="123">
        <v>26399</v>
      </c>
      <c r="AA4884" s="124">
        <v>28124</v>
      </c>
      <c r="AB4884" s="123">
        <v>28243</v>
      </c>
      <c r="AC4884" s="124">
        <v>26564</v>
      </c>
      <c r="AD4884" s="123">
        <v>23534</v>
      </c>
      <c r="AE4884" s="125">
        <v>26614</v>
      </c>
      <c r="AF4884" s="126">
        <v>28364</v>
      </c>
    </row>
    <row r="4885" spans="2:32">
      <c r="B4885" s="127">
        <v>4847</v>
      </c>
      <c r="C4885" s="128">
        <v>4847</v>
      </c>
      <c r="D4885" s="129">
        <v>202</v>
      </c>
      <c r="E4885" s="130">
        <v>7</v>
      </c>
      <c r="F4885" s="131">
        <v>21</v>
      </c>
      <c r="G4885" s="132" t="s">
        <v>487</v>
      </c>
      <c r="H4885" s="133">
        <v>7</v>
      </c>
      <c r="I4885" s="128">
        <v>20</v>
      </c>
      <c r="J4885" s="129" t="s">
        <v>487</v>
      </c>
      <c r="K4885" s="134">
        <v>23</v>
      </c>
      <c r="L4885" s="108"/>
      <c r="M4885" s="81">
        <v>13922</v>
      </c>
      <c r="N4885" s="135">
        <v>17943</v>
      </c>
      <c r="O4885" s="136">
        <v>19380</v>
      </c>
      <c r="P4885" s="135">
        <v>20622</v>
      </c>
      <c r="Q4885" s="136">
        <v>20516</v>
      </c>
      <c r="R4885" s="135">
        <v>16402</v>
      </c>
      <c r="S4885" s="136">
        <v>17621</v>
      </c>
      <c r="T4885" s="135">
        <v>20366</v>
      </c>
      <c r="U4885" s="136">
        <v>21770</v>
      </c>
      <c r="V4885" s="135">
        <v>23363</v>
      </c>
      <c r="W4885" s="136">
        <v>21821</v>
      </c>
      <c r="X4885" s="135">
        <v>19976</v>
      </c>
      <c r="Y4885" s="136">
        <v>20718</v>
      </c>
      <c r="Z4885" s="135">
        <v>24779</v>
      </c>
      <c r="AA4885" s="136">
        <v>26580</v>
      </c>
      <c r="AB4885" s="135">
        <v>26810</v>
      </c>
      <c r="AC4885" s="136">
        <v>25301</v>
      </c>
      <c r="AD4885" s="135">
        <v>22688</v>
      </c>
      <c r="AE4885" s="137">
        <v>25138</v>
      </c>
      <c r="AF4885" s="138">
        <v>26805</v>
      </c>
    </row>
    <row r="4886" spans="2:32">
      <c r="B4886" s="114">
        <v>4848</v>
      </c>
      <c r="C4886" s="115">
        <v>4848</v>
      </c>
      <c r="D4886" s="116">
        <v>202</v>
      </c>
      <c r="E4886" s="117">
        <v>7</v>
      </c>
      <c r="F4886" s="118">
        <v>21</v>
      </c>
      <c r="G4886" s="119" t="s">
        <v>487</v>
      </c>
      <c r="H4886" s="120">
        <v>7</v>
      </c>
      <c r="I4886" s="115">
        <v>20</v>
      </c>
      <c r="J4886" s="116" t="s">
        <v>487</v>
      </c>
      <c r="K4886" s="121">
        <v>24</v>
      </c>
      <c r="L4886" s="108"/>
      <c r="M4886" s="122">
        <v>13199</v>
      </c>
      <c r="N4886" s="123">
        <v>16622</v>
      </c>
      <c r="O4886" s="124">
        <v>18037</v>
      </c>
      <c r="P4886" s="123">
        <v>19135</v>
      </c>
      <c r="Q4886" s="124">
        <v>19006</v>
      </c>
      <c r="R4886" s="123">
        <v>15573</v>
      </c>
      <c r="S4886" s="124">
        <v>16727</v>
      </c>
      <c r="T4886" s="123">
        <v>18962</v>
      </c>
      <c r="U4886" s="124">
        <v>20431</v>
      </c>
      <c r="V4886" s="123">
        <v>21820</v>
      </c>
      <c r="W4886" s="124">
        <v>20481</v>
      </c>
      <c r="X4886" s="123">
        <v>19127</v>
      </c>
      <c r="Y4886" s="124">
        <v>19870</v>
      </c>
      <c r="Z4886" s="123">
        <v>23485</v>
      </c>
      <c r="AA4886" s="124">
        <v>25132</v>
      </c>
      <c r="AB4886" s="123">
        <v>25204</v>
      </c>
      <c r="AC4886" s="124">
        <v>23963</v>
      </c>
      <c r="AD4886" s="123">
        <v>21857</v>
      </c>
      <c r="AE4886" s="125">
        <v>23754</v>
      </c>
      <c r="AF4886" s="126">
        <v>25538</v>
      </c>
    </row>
    <row r="4887" spans="2:32">
      <c r="B4887" s="127">
        <v>4849</v>
      </c>
      <c r="C4887" s="128">
        <v>4849</v>
      </c>
      <c r="D4887" s="129">
        <v>203</v>
      </c>
      <c r="E4887" s="130">
        <v>7</v>
      </c>
      <c r="F4887" s="131">
        <v>22</v>
      </c>
      <c r="G4887" s="132" t="s">
        <v>487</v>
      </c>
      <c r="H4887" s="133">
        <v>7</v>
      </c>
      <c r="I4887" s="128">
        <v>21</v>
      </c>
      <c r="J4887" s="129" t="s">
        <v>487</v>
      </c>
      <c r="K4887" s="134">
        <v>1</v>
      </c>
      <c r="L4887" s="108"/>
      <c r="M4887" s="81">
        <v>12743</v>
      </c>
      <c r="N4887" s="135">
        <v>15964</v>
      </c>
      <c r="O4887" s="136">
        <v>17412</v>
      </c>
      <c r="P4887" s="135">
        <v>17908</v>
      </c>
      <c r="Q4887" s="136">
        <v>17362</v>
      </c>
      <c r="R4887" s="135">
        <v>14787</v>
      </c>
      <c r="S4887" s="136">
        <v>16182</v>
      </c>
      <c r="T4887" s="135">
        <v>18416</v>
      </c>
      <c r="U4887" s="136">
        <v>19887</v>
      </c>
      <c r="V4887" s="135">
        <v>20125</v>
      </c>
      <c r="W4887" s="136">
        <v>19229</v>
      </c>
      <c r="X4887" s="135">
        <v>17790</v>
      </c>
      <c r="Y4887" s="136">
        <v>19205</v>
      </c>
      <c r="Z4887" s="135">
        <v>23010</v>
      </c>
      <c r="AA4887" s="136">
        <v>23958</v>
      </c>
      <c r="AB4887" s="135">
        <v>23761</v>
      </c>
      <c r="AC4887" s="136">
        <v>22471</v>
      </c>
      <c r="AD4887" s="135">
        <v>21135</v>
      </c>
      <c r="AE4887" s="137">
        <v>23669</v>
      </c>
      <c r="AF4887" s="138">
        <v>25123</v>
      </c>
    </row>
    <row r="4888" spans="2:32">
      <c r="B4888" s="114">
        <v>4850</v>
      </c>
      <c r="C4888" s="115">
        <v>4850</v>
      </c>
      <c r="D4888" s="116">
        <v>203</v>
      </c>
      <c r="E4888" s="117">
        <v>7</v>
      </c>
      <c r="F4888" s="118">
        <v>22</v>
      </c>
      <c r="G4888" s="119" t="s">
        <v>487</v>
      </c>
      <c r="H4888" s="120">
        <v>7</v>
      </c>
      <c r="I4888" s="115">
        <v>21</v>
      </c>
      <c r="J4888" s="116" t="s">
        <v>487</v>
      </c>
      <c r="K4888" s="121">
        <v>2</v>
      </c>
      <c r="L4888" s="108"/>
      <c r="M4888" s="122">
        <v>12368</v>
      </c>
      <c r="N4888" s="123">
        <v>15347</v>
      </c>
      <c r="O4888" s="124">
        <v>16732</v>
      </c>
      <c r="P4888" s="123">
        <v>17202</v>
      </c>
      <c r="Q4888" s="124">
        <v>16639</v>
      </c>
      <c r="R4888" s="123">
        <v>14376</v>
      </c>
      <c r="S4888" s="124">
        <v>15700</v>
      </c>
      <c r="T4888" s="123">
        <v>17717</v>
      </c>
      <c r="U4888" s="124">
        <v>19095</v>
      </c>
      <c r="V4888" s="123">
        <v>19304</v>
      </c>
      <c r="W4888" s="124">
        <v>18514</v>
      </c>
      <c r="X4888" s="123">
        <v>17247</v>
      </c>
      <c r="Y4888" s="124">
        <v>18606</v>
      </c>
      <c r="Z4888" s="123">
        <v>22123</v>
      </c>
      <c r="AA4888" s="124">
        <v>23036</v>
      </c>
      <c r="AB4888" s="123">
        <v>22809</v>
      </c>
      <c r="AC4888" s="124">
        <v>21624</v>
      </c>
      <c r="AD4888" s="123">
        <v>20481</v>
      </c>
      <c r="AE4888" s="125">
        <v>22799</v>
      </c>
      <c r="AF4888" s="126">
        <v>24173</v>
      </c>
    </row>
    <row r="4889" spans="2:32">
      <c r="B4889" s="127">
        <v>4851</v>
      </c>
      <c r="C4889" s="128">
        <v>4851</v>
      </c>
      <c r="D4889" s="129">
        <v>203</v>
      </c>
      <c r="E4889" s="130">
        <v>7</v>
      </c>
      <c r="F4889" s="131">
        <v>22</v>
      </c>
      <c r="G4889" s="132" t="s">
        <v>487</v>
      </c>
      <c r="H4889" s="133">
        <v>7</v>
      </c>
      <c r="I4889" s="128">
        <v>21</v>
      </c>
      <c r="J4889" s="129" t="s">
        <v>487</v>
      </c>
      <c r="K4889" s="134">
        <v>3</v>
      </c>
      <c r="L4889" s="108"/>
      <c r="M4889" s="81">
        <v>12112</v>
      </c>
      <c r="N4889" s="135">
        <v>14968</v>
      </c>
      <c r="O4889" s="136">
        <v>16275</v>
      </c>
      <c r="P4889" s="135">
        <v>16729</v>
      </c>
      <c r="Q4889" s="136">
        <v>16153</v>
      </c>
      <c r="R4889" s="135">
        <v>14048</v>
      </c>
      <c r="S4889" s="136">
        <v>15417</v>
      </c>
      <c r="T4889" s="135">
        <v>17254</v>
      </c>
      <c r="U4889" s="136">
        <v>18548</v>
      </c>
      <c r="V4889" s="135">
        <v>18695</v>
      </c>
      <c r="W4889" s="136">
        <v>17982</v>
      </c>
      <c r="X4889" s="135">
        <v>16788</v>
      </c>
      <c r="Y4889" s="136">
        <v>18197</v>
      </c>
      <c r="Z4889" s="135">
        <v>21434</v>
      </c>
      <c r="AA4889" s="136">
        <v>22299</v>
      </c>
      <c r="AB4889" s="135">
        <v>22042</v>
      </c>
      <c r="AC4889" s="136">
        <v>20961</v>
      </c>
      <c r="AD4889" s="135">
        <v>19991</v>
      </c>
      <c r="AE4889" s="137">
        <v>22150</v>
      </c>
      <c r="AF4889" s="138">
        <v>23411</v>
      </c>
    </row>
    <row r="4890" spans="2:32">
      <c r="B4890" s="114">
        <v>4852</v>
      </c>
      <c r="C4890" s="115">
        <v>4852</v>
      </c>
      <c r="D4890" s="116">
        <v>203</v>
      </c>
      <c r="E4890" s="117">
        <v>7</v>
      </c>
      <c r="F4890" s="118">
        <v>22</v>
      </c>
      <c r="G4890" s="119" t="s">
        <v>487</v>
      </c>
      <c r="H4890" s="120">
        <v>7</v>
      </c>
      <c r="I4890" s="115">
        <v>21</v>
      </c>
      <c r="J4890" s="116" t="s">
        <v>487</v>
      </c>
      <c r="K4890" s="121">
        <v>4</v>
      </c>
      <c r="L4890" s="108"/>
      <c r="M4890" s="122">
        <v>11981</v>
      </c>
      <c r="N4890" s="123">
        <v>14812</v>
      </c>
      <c r="O4890" s="124">
        <v>16106</v>
      </c>
      <c r="P4890" s="123">
        <v>16484</v>
      </c>
      <c r="Q4890" s="124">
        <v>15930</v>
      </c>
      <c r="R4890" s="123">
        <v>13825</v>
      </c>
      <c r="S4890" s="124">
        <v>15264</v>
      </c>
      <c r="T4890" s="123">
        <v>16930</v>
      </c>
      <c r="U4890" s="124">
        <v>18167</v>
      </c>
      <c r="V4890" s="123">
        <v>18224</v>
      </c>
      <c r="W4890" s="124">
        <v>17380</v>
      </c>
      <c r="X4890" s="123">
        <v>16286</v>
      </c>
      <c r="Y4890" s="124">
        <v>17759</v>
      </c>
      <c r="Z4890" s="123">
        <v>20766</v>
      </c>
      <c r="AA4890" s="124">
        <v>21504</v>
      </c>
      <c r="AB4890" s="123">
        <v>21217</v>
      </c>
      <c r="AC4890" s="124">
        <v>20058</v>
      </c>
      <c r="AD4890" s="123">
        <v>19394</v>
      </c>
      <c r="AE4890" s="125">
        <v>21326</v>
      </c>
      <c r="AF4890" s="126">
        <v>22576</v>
      </c>
    </row>
    <row r="4891" spans="2:32">
      <c r="B4891" s="127">
        <v>4853</v>
      </c>
      <c r="C4891" s="128">
        <v>4853</v>
      </c>
      <c r="D4891" s="129">
        <v>203</v>
      </c>
      <c r="E4891" s="130">
        <v>7</v>
      </c>
      <c r="F4891" s="131">
        <v>22</v>
      </c>
      <c r="G4891" s="132" t="s">
        <v>487</v>
      </c>
      <c r="H4891" s="133">
        <v>7</v>
      </c>
      <c r="I4891" s="128">
        <v>21</v>
      </c>
      <c r="J4891" s="129" t="s">
        <v>487</v>
      </c>
      <c r="K4891" s="134">
        <v>5</v>
      </c>
      <c r="L4891" s="108"/>
      <c r="M4891" s="81">
        <v>11883</v>
      </c>
      <c r="N4891" s="135">
        <v>15004</v>
      </c>
      <c r="O4891" s="136">
        <v>16259</v>
      </c>
      <c r="P4891" s="135">
        <v>16685</v>
      </c>
      <c r="Q4891" s="136">
        <v>16055</v>
      </c>
      <c r="R4891" s="135">
        <v>13583</v>
      </c>
      <c r="S4891" s="136">
        <v>15414</v>
      </c>
      <c r="T4891" s="135">
        <v>16929</v>
      </c>
      <c r="U4891" s="136">
        <v>18067</v>
      </c>
      <c r="V4891" s="135">
        <v>18093</v>
      </c>
      <c r="W4891" s="136">
        <v>16850</v>
      </c>
      <c r="X4891" s="135">
        <v>15739</v>
      </c>
      <c r="Y4891" s="136">
        <v>17562</v>
      </c>
      <c r="Z4891" s="135">
        <v>20326</v>
      </c>
      <c r="AA4891" s="136">
        <v>21026</v>
      </c>
      <c r="AB4891" s="135">
        <v>20647</v>
      </c>
      <c r="AC4891" s="136">
        <v>19227</v>
      </c>
      <c r="AD4891" s="135">
        <v>19026</v>
      </c>
      <c r="AE4891" s="137">
        <v>20818</v>
      </c>
      <c r="AF4891" s="138">
        <v>21933</v>
      </c>
    </row>
    <row r="4892" spans="2:32">
      <c r="B4892" s="114">
        <v>4854</v>
      </c>
      <c r="C4892" s="115">
        <v>4854</v>
      </c>
      <c r="D4892" s="116">
        <v>203</v>
      </c>
      <c r="E4892" s="117">
        <v>7</v>
      </c>
      <c r="F4892" s="118">
        <v>22</v>
      </c>
      <c r="G4892" s="119" t="s">
        <v>487</v>
      </c>
      <c r="H4892" s="120">
        <v>7</v>
      </c>
      <c r="I4892" s="115">
        <v>21</v>
      </c>
      <c r="J4892" s="116" t="s">
        <v>487</v>
      </c>
      <c r="K4892" s="121">
        <v>6</v>
      </c>
      <c r="L4892" s="108"/>
      <c r="M4892" s="122">
        <v>11888</v>
      </c>
      <c r="N4892" s="123">
        <v>15681</v>
      </c>
      <c r="O4892" s="124">
        <v>16988</v>
      </c>
      <c r="P4892" s="123">
        <v>17339</v>
      </c>
      <c r="Q4892" s="124">
        <v>16617</v>
      </c>
      <c r="R4892" s="123">
        <v>13485</v>
      </c>
      <c r="S4892" s="124">
        <v>16064</v>
      </c>
      <c r="T4892" s="123">
        <v>17393</v>
      </c>
      <c r="U4892" s="124">
        <v>18521</v>
      </c>
      <c r="V4892" s="123">
        <v>18395</v>
      </c>
      <c r="W4892" s="124">
        <v>16328</v>
      </c>
      <c r="X4892" s="123">
        <v>15270</v>
      </c>
      <c r="Y4892" s="124">
        <v>17844</v>
      </c>
      <c r="Z4892" s="123">
        <v>20424</v>
      </c>
      <c r="AA4892" s="124">
        <v>20920</v>
      </c>
      <c r="AB4892" s="123">
        <v>20521</v>
      </c>
      <c r="AC4892" s="124">
        <v>18391</v>
      </c>
      <c r="AD4892" s="123">
        <v>19142</v>
      </c>
      <c r="AE4892" s="125">
        <v>20794</v>
      </c>
      <c r="AF4892" s="126">
        <v>21832</v>
      </c>
    </row>
    <row r="4893" spans="2:32">
      <c r="B4893" s="127">
        <v>4855</v>
      </c>
      <c r="C4893" s="128">
        <v>4855</v>
      </c>
      <c r="D4893" s="129">
        <v>203</v>
      </c>
      <c r="E4893" s="130">
        <v>7</v>
      </c>
      <c r="F4893" s="131">
        <v>22</v>
      </c>
      <c r="G4893" s="132" t="s">
        <v>487</v>
      </c>
      <c r="H4893" s="133">
        <v>7</v>
      </c>
      <c r="I4893" s="128">
        <v>21</v>
      </c>
      <c r="J4893" s="129" t="s">
        <v>487</v>
      </c>
      <c r="K4893" s="134">
        <v>7</v>
      </c>
      <c r="L4893" s="108"/>
      <c r="M4893" s="81">
        <v>12019</v>
      </c>
      <c r="N4893" s="135">
        <v>16831</v>
      </c>
      <c r="O4893" s="136">
        <v>18259</v>
      </c>
      <c r="P4893" s="135">
        <v>18506</v>
      </c>
      <c r="Q4893" s="136">
        <v>17670</v>
      </c>
      <c r="R4893" s="135">
        <v>13561</v>
      </c>
      <c r="S4893" s="136">
        <v>17109</v>
      </c>
      <c r="T4893" s="135">
        <v>18339</v>
      </c>
      <c r="U4893" s="136">
        <v>19572</v>
      </c>
      <c r="V4893" s="135">
        <v>19191</v>
      </c>
      <c r="W4893" s="136">
        <v>16254</v>
      </c>
      <c r="X4893" s="135">
        <v>15019</v>
      </c>
      <c r="Y4893" s="136">
        <v>18617</v>
      </c>
      <c r="Z4893" s="135">
        <v>21225</v>
      </c>
      <c r="AA4893" s="136">
        <v>21569</v>
      </c>
      <c r="AB4893" s="135">
        <v>21036</v>
      </c>
      <c r="AC4893" s="136">
        <v>17994</v>
      </c>
      <c r="AD4893" s="135">
        <v>19800</v>
      </c>
      <c r="AE4893" s="137">
        <v>21205</v>
      </c>
      <c r="AF4893" s="138">
        <v>22479</v>
      </c>
    </row>
    <row r="4894" spans="2:32">
      <c r="B4894" s="114">
        <v>4856</v>
      </c>
      <c r="C4894" s="115">
        <v>4856</v>
      </c>
      <c r="D4894" s="116">
        <v>203</v>
      </c>
      <c r="E4894" s="117">
        <v>7</v>
      </c>
      <c r="F4894" s="118">
        <v>22</v>
      </c>
      <c r="G4894" s="119" t="s">
        <v>487</v>
      </c>
      <c r="H4894" s="120">
        <v>7</v>
      </c>
      <c r="I4894" s="115">
        <v>21</v>
      </c>
      <c r="J4894" s="116" t="s">
        <v>487</v>
      </c>
      <c r="K4894" s="121">
        <v>8</v>
      </c>
      <c r="L4894" s="108"/>
      <c r="M4894" s="122">
        <v>12669</v>
      </c>
      <c r="N4894" s="123">
        <v>17953</v>
      </c>
      <c r="O4894" s="124">
        <v>19473</v>
      </c>
      <c r="P4894" s="123">
        <v>19597</v>
      </c>
      <c r="Q4894" s="124">
        <v>18516</v>
      </c>
      <c r="R4894" s="123">
        <v>14158</v>
      </c>
      <c r="S4894" s="124">
        <v>18150</v>
      </c>
      <c r="T4894" s="123">
        <v>19345</v>
      </c>
      <c r="U4894" s="124">
        <v>20758</v>
      </c>
      <c r="V4894" s="123">
        <v>19945</v>
      </c>
      <c r="W4894" s="124">
        <v>17055</v>
      </c>
      <c r="X4894" s="123">
        <v>15548</v>
      </c>
      <c r="Y4894" s="124">
        <v>19546</v>
      </c>
      <c r="Z4894" s="123">
        <v>22286</v>
      </c>
      <c r="AA4894" s="124">
        <v>22539</v>
      </c>
      <c r="AB4894" s="123">
        <v>21670</v>
      </c>
      <c r="AC4894" s="124">
        <v>18661</v>
      </c>
      <c r="AD4894" s="123">
        <v>20688</v>
      </c>
      <c r="AE4894" s="125">
        <v>21883</v>
      </c>
      <c r="AF4894" s="126">
        <v>23480</v>
      </c>
    </row>
    <row r="4895" spans="2:32">
      <c r="B4895" s="127">
        <v>4857</v>
      </c>
      <c r="C4895" s="128">
        <v>4857</v>
      </c>
      <c r="D4895" s="129">
        <v>203</v>
      </c>
      <c r="E4895" s="130">
        <v>7</v>
      </c>
      <c r="F4895" s="131">
        <v>22</v>
      </c>
      <c r="G4895" s="132" t="s">
        <v>487</v>
      </c>
      <c r="H4895" s="133">
        <v>7</v>
      </c>
      <c r="I4895" s="128">
        <v>21</v>
      </c>
      <c r="J4895" s="129" t="s">
        <v>487</v>
      </c>
      <c r="K4895" s="134">
        <v>9</v>
      </c>
      <c r="L4895" s="108"/>
      <c r="M4895" s="81">
        <v>13389</v>
      </c>
      <c r="N4895" s="135">
        <v>18824</v>
      </c>
      <c r="O4895" s="136">
        <v>20376</v>
      </c>
      <c r="P4895" s="135">
        <v>20469</v>
      </c>
      <c r="Q4895" s="136">
        <v>19297</v>
      </c>
      <c r="R4895" s="135">
        <v>14796</v>
      </c>
      <c r="S4895" s="136">
        <v>19028</v>
      </c>
      <c r="T4895" s="135">
        <v>20153</v>
      </c>
      <c r="U4895" s="136">
        <v>21689</v>
      </c>
      <c r="V4895" s="135">
        <v>20760</v>
      </c>
      <c r="W4895" s="136">
        <v>18006</v>
      </c>
      <c r="X4895" s="135">
        <v>16168</v>
      </c>
      <c r="Y4895" s="136">
        <v>20375</v>
      </c>
      <c r="Z4895" s="135">
        <v>23121</v>
      </c>
      <c r="AA4895" s="136">
        <v>23476</v>
      </c>
      <c r="AB4895" s="135">
        <v>22496</v>
      </c>
      <c r="AC4895" s="136">
        <v>19609</v>
      </c>
      <c r="AD4895" s="135">
        <v>21499</v>
      </c>
      <c r="AE4895" s="137">
        <v>22582</v>
      </c>
      <c r="AF4895" s="138">
        <v>24294</v>
      </c>
    </row>
    <row r="4896" spans="2:32">
      <c r="B4896" s="114">
        <v>4858</v>
      </c>
      <c r="C4896" s="115">
        <v>4858</v>
      </c>
      <c r="D4896" s="116">
        <v>203</v>
      </c>
      <c r="E4896" s="117">
        <v>7</v>
      </c>
      <c r="F4896" s="118">
        <v>22</v>
      </c>
      <c r="G4896" s="119" t="s">
        <v>487</v>
      </c>
      <c r="H4896" s="120">
        <v>7</v>
      </c>
      <c r="I4896" s="115">
        <v>21</v>
      </c>
      <c r="J4896" s="116" t="s">
        <v>487</v>
      </c>
      <c r="K4896" s="121">
        <v>10</v>
      </c>
      <c r="L4896" s="108"/>
      <c r="M4896" s="122">
        <v>13978</v>
      </c>
      <c r="N4896" s="123">
        <v>19608</v>
      </c>
      <c r="O4896" s="124">
        <v>21235</v>
      </c>
      <c r="P4896" s="123">
        <v>21227</v>
      </c>
      <c r="Q4896" s="124">
        <v>19915</v>
      </c>
      <c r="R4896" s="123">
        <v>15458</v>
      </c>
      <c r="S4896" s="124">
        <v>19800</v>
      </c>
      <c r="T4896" s="123">
        <v>21040</v>
      </c>
      <c r="U4896" s="124">
        <v>22649</v>
      </c>
      <c r="V4896" s="123">
        <v>21464</v>
      </c>
      <c r="W4896" s="124">
        <v>18756</v>
      </c>
      <c r="X4896" s="123">
        <v>16922</v>
      </c>
      <c r="Y4896" s="124">
        <v>21233</v>
      </c>
      <c r="Z4896" s="123">
        <v>24156</v>
      </c>
      <c r="AA4896" s="124">
        <v>24411</v>
      </c>
      <c r="AB4896" s="123">
        <v>23311</v>
      </c>
      <c r="AC4896" s="124">
        <v>20468</v>
      </c>
      <c r="AD4896" s="123">
        <v>22405</v>
      </c>
      <c r="AE4896" s="125">
        <v>23548</v>
      </c>
      <c r="AF4896" s="126">
        <v>25390</v>
      </c>
    </row>
    <row r="4897" spans="2:32">
      <c r="B4897" s="127">
        <v>4859</v>
      </c>
      <c r="C4897" s="128">
        <v>4859</v>
      </c>
      <c r="D4897" s="129">
        <v>203</v>
      </c>
      <c r="E4897" s="130">
        <v>7</v>
      </c>
      <c r="F4897" s="131">
        <v>22</v>
      </c>
      <c r="G4897" s="132" t="s">
        <v>487</v>
      </c>
      <c r="H4897" s="133">
        <v>7</v>
      </c>
      <c r="I4897" s="128">
        <v>21</v>
      </c>
      <c r="J4897" s="129" t="s">
        <v>487</v>
      </c>
      <c r="K4897" s="134">
        <v>11</v>
      </c>
      <c r="L4897" s="108"/>
      <c r="M4897" s="81">
        <v>14450</v>
      </c>
      <c r="N4897" s="135">
        <v>20282</v>
      </c>
      <c r="O4897" s="136">
        <v>21926</v>
      </c>
      <c r="P4897" s="135">
        <v>21860</v>
      </c>
      <c r="Q4897" s="136">
        <v>20366</v>
      </c>
      <c r="R4897" s="135">
        <v>15964</v>
      </c>
      <c r="S4897" s="136">
        <v>20457</v>
      </c>
      <c r="T4897" s="135">
        <v>21818</v>
      </c>
      <c r="U4897" s="136">
        <v>23416</v>
      </c>
      <c r="V4897" s="135">
        <v>22011</v>
      </c>
      <c r="W4897" s="136">
        <v>19335</v>
      </c>
      <c r="X4897" s="135">
        <v>17508</v>
      </c>
      <c r="Y4897" s="136">
        <v>21964</v>
      </c>
      <c r="Z4897" s="135">
        <v>25009</v>
      </c>
      <c r="AA4897" s="136">
        <v>25240</v>
      </c>
      <c r="AB4897" s="135">
        <v>23958</v>
      </c>
      <c r="AC4897" s="136">
        <v>21146</v>
      </c>
      <c r="AD4897" s="135">
        <v>23175</v>
      </c>
      <c r="AE4897" s="137">
        <v>24499</v>
      </c>
      <c r="AF4897" s="138">
        <v>26296</v>
      </c>
    </row>
    <row r="4898" spans="2:32">
      <c r="B4898" s="114">
        <v>4860</v>
      </c>
      <c r="C4898" s="115">
        <v>4860</v>
      </c>
      <c r="D4898" s="116">
        <v>203</v>
      </c>
      <c r="E4898" s="117">
        <v>7</v>
      </c>
      <c r="F4898" s="118">
        <v>22</v>
      </c>
      <c r="G4898" s="119" t="s">
        <v>487</v>
      </c>
      <c r="H4898" s="120">
        <v>7</v>
      </c>
      <c r="I4898" s="115">
        <v>21</v>
      </c>
      <c r="J4898" s="116" t="s">
        <v>487</v>
      </c>
      <c r="K4898" s="121">
        <v>12</v>
      </c>
      <c r="L4898" s="108"/>
      <c r="M4898" s="122">
        <v>14830</v>
      </c>
      <c r="N4898" s="123">
        <v>20814</v>
      </c>
      <c r="O4898" s="124">
        <v>22531</v>
      </c>
      <c r="P4898" s="123">
        <v>22343</v>
      </c>
      <c r="Q4898" s="124">
        <v>20651</v>
      </c>
      <c r="R4898" s="123">
        <v>16376</v>
      </c>
      <c r="S4898" s="124">
        <v>20983</v>
      </c>
      <c r="T4898" s="123">
        <v>22398</v>
      </c>
      <c r="U4898" s="124">
        <v>24071</v>
      </c>
      <c r="V4898" s="123">
        <v>22352</v>
      </c>
      <c r="W4898" s="124">
        <v>19708</v>
      </c>
      <c r="X4898" s="123">
        <v>17972</v>
      </c>
      <c r="Y4898" s="124">
        <v>22524</v>
      </c>
      <c r="Z4898" s="123">
        <v>25744</v>
      </c>
      <c r="AA4898" s="124">
        <v>25845</v>
      </c>
      <c r="AB4898" s="123">
        <v>24366</v>
      </c>
      <c r="AC4898" s="124">
        <v>21565</v>
      </c>
      <c r="AD4898" s="123">
        <v>23763</v>
      </c>
      <c r="AE4898" s="125">
        <v>25222</v>
      </c>
      <c r="AF4898" s="126">
        <v>27071</v>
      </c>
    </row>
    <row r="4899" spans="2:32">
      <c r="B4899" s="127">
        <v>4861</v>
      </c>
      <c r="C4899" s="128">
        <v>4861</v>
      </c>
      <c r="D4899" s="129">
        <v>203</v>
      </c>
      <c r="E4899" s="130">
        <v>7</v>
      </c>
      <c r="F4899" s="131">
        <v>22</v>
      </c>
      <c r="G4899" s="132" t="s">
        <v>487</v>
      </c>
      <c r="H4899" s="133">
        <v>7</v>
      </c>
      <c r="I4899" s="128">
        <v>21</v>
      </c>
      <c r="J4899" s="129" t="s">
        <v>487</v>
      </c>
      <c r="K4899" s="134">
        <v>13</v>
      </c>
      <c r="L4899" s="108"/>
      <c r="M4899" s="81">
        <v>15108</v>
      </c>
      <c r="N4899" s="135">
        <v>21327</v>
      </c>
      <c r="O4899" s="136">
        <v>22979</v>
      </c>
      <c r="P4899" s="135">
        <v>22679</v>
      </c>
      <c r="Q4899" s="136">
        <v>20877</v>
      </c>
      <c r="R4899" s="135">
        <v>16660</v>
      </c>
      <c r="S4899" s="136">
        <v>21500</v>
      </c>
      <c r="T4899" s="135">
        <v>22924</v>
      </c>
      <c r="U4899" s="136">
        <v>24494</v>
      </c>
      <c r="V4899" s="135">
        <v>22622</v>
      </c>
      <c r="W4899" s="136">
        <v>19892</v>
      </c>
      <c r="X4899" s="135">
        <v>18292</v>
      </c>
      <c r="Y4899" s="136">
        <v>23052</v>
      </c>
      <c r="Z4899" s="135">
        <v>26182</v>
      </c>
      <c r="AA4899" s="136">
        <v>26255</v>
      </c>
      <c r="AB4899" s="135">
        <v>24650</v>
      </c>
      <c r="AC4899" s="136">
        <v>21760</v>
      </c>
      <c r="AD4899" s="135">
        <v>24299</v>
      </c>
      <c r="AE4899" s="137">
        <v>25900</v>
      </c>
      <c r="AF4899" s="138">
        <v>27516</v>
      </c>
    </row>
    <row r="4900" spans="2:32">
      <c r="B4900" s="114">
        <v>4862</v>
      </c>
      <c r="C4900" s="115">
        <v>4862</v>
      </c>
      <c r="D4900" s="116">
        <v>203</v>
      </c>
      <c r="E4900" s="117">
        <v>7</v>
      </c>
      <c r="F4900" s="118">
        <v>22</v>
      </c>
      <c r="G4900" s="119" t="s">
        <v>487</v>
      </c>
      <c r="H4900" s="120">
        <v>7</v>
      </c>
      <c r="I4900" s="115">
        <v>21</v>
      </c>
      <c r="J4900" s="116" t="s">
        <v>487</v>
      </c>
      <c r="K4900" s="121">
        <v>14</v>
      </c>
      <c r="L4900" s="108"/>
      <c r="M4900" s="122">
        <v>15312</v>
      </c>
      <c r="N4900" s="123">
        <v>21636</v>
      </c>
      <c r="O4900" s="124">
        <v>23263</v>
      </c>
      <c r="P4900" s="123">
        <v>22785</v>
      </c>
      <c r="Q4900" s="124">
        <v>20959</v>
      </c>
      <c r="R4900" s="123">
        <v>16879</v>
      </c>
      <c r="S4900" s="124">
        <v>21839</v>
      </c>
      <c r="T4900" s="123">
        <v>23218</v>
      </c>
      <c r="U4900" s="124">
        <v>24772</v>
      </c>
      <c r="V4900" s="123">
        <v>22692</v>
      </c>
      <c r="W4900" s="124">
        <v>20032</v>
      </c>
      <c r="X4900" s="123">
        <v>18503</v>
      </c>
      <c r="Y4900" s="124">
        <v>23389</v>
      </c>
      <c r="Z4900" s="123">
        <v>26434</v>
      </c>
      <c r="AA4900" s="124">
        <v>26305</v>
      </c>
      <c r="AB4900" s="123">
        <v>24692</v>
      </c>
      <c r="AC4900" s="124">
        <v>21886</v>
      </c>
      <c r="AD4900" s="123">
        <v>24632</v>
      </c>
      <c r="AE4900" s="125">
        <v>26369</v>
      </c>
      <c r="AF4900" s="126">
        <v>27775</v>
      </c>
    </row>
    <row r="4901" spans="2:32">
      <c r="B4901" s="127">
        <v>4863</v>
      </c>
      <c r="C4901" s="128">
        <v>4863</v>
      </c>
      <c r="D4901" s="129">
        <v>203</v>
      </c>
      <c r="E4901" s="130">
        <v>7</v>
      </c>
      <c r="F4901" s="131">
        <v>22</v>
      </c>
      <c r="G4901" s="132" t="s">
        <v>487</v>
      </c>
      <c r="H4901" s="133">
        <v>7</v>
      </c>
      <c r="I4901" s="128">
        <v>21</v>
      </c>
      <c r="J4901" s="129" t="s">
        <v>487</v>
      </c>
      <c r="K4901" s="134">
        <v>15</v>
      </c>
      <c r="L4901" s="108"/>
      <c r="M4901" s="81">
        <v>15544</v>
      </c>
      <c r="N4901" s="135">
        <v>21916</v>
      </c>
      <c r="O4901" s="136">
        <v>23489</v>
      </c>
      <c r="P4901" s="135">
        <v>22922</v>
      </c>
      <c r="Q4901" s="136">
        <v>21029</v>
      </c>
      <c r="R4901" s="135">
        <v>17101</v>
      </c>
      <c r="S4901" s="136">
        <v>22173</v>
      </c>
      <c r="T4901" s="135">
        <v>23450</v>
      </c>
      <c r="U4901" s="136">
        <v>24977</v>
      </c>
      <c r="V4901" s="135">
        <v>22746</v>
      </c>
      <c r="W4901" s="136">
        <v>20188</v>
      </c>
      <c r="X4901" s="135">
        <v>18715</v>
      </c>
      <c r="Y4901" s="136">
        <v>23718</v>
      </c>
      <c r="Z4901" s="135">
        <v>26625</v>
      </c>
      <c r="AA4901" s="136">
        <v>26399</v>
      </c>
      <c r="AB4901" s="135">
        <v>24718</v>
      </c>
      <c r="AC4901" s="136">
        <v>22036</v>
      </c>
      <c r="AD4901" s="135">
        <v>24940</v>
      </c>
      <c r="AE4901" s="137">
        <v>26745</v>
      </c>
      <c r="AF4901" s="138">
        <v>27964</v>
      </c>
    </row>
    <row r="4902" spans="2:32">
      <c r="B4902" s="114">
        <v>4864</v>
      </c>
      <c r="C4902" s="115">
        <v>4864</v>
      </c>
      <c r="D4902" s="116">
        <v>203</v>
      </c>
      <c r="E4902" s="117">
        <v>7</v>
      </c>
      <c r="F4902" s="118">
        <v>22</v>
      </c>
      <c r="G4902" s="119" t="s">
        <v>487</v>
      </c>
      <c r="H4902" s="120">
        <v>7</v>
      </c>
      <c r="I4902" s="115">
        <v>21</v>
      </c>
      <c r="J4902" s="116" t="s">
        <v>487</v>
      </c>
      <c r="K4902" s="121">
        <v>16</v>
      </c>
      <c r="L4902" s="108"/>
      <c r="M4902" s="122">
        <v>15916</v>
      </c>
      <c r="N4902" s="123">
        <v>22364</v>
      </c>
      <c r="O4902" s="124">
        <v>23768</v>
      </c>
      <c r="P4902" s="123">
        <v>23084</v>
      </c>
      <c r="Q4902" s="124">
        <v>21237</v>
      </c>
      <c r="R4902" s="123">
        <v>17494</v>
      </c>
      <c r="S4902" s="124">
        <v>22530</v>
      </c>
      <c r="T4902" s="123">
        <v>24051</v>
      </c>
      <c r="U4902" s="124">
        <v>25189</v>
      </c>
      <c r="V4902" s="123">
        <v>22891</v>
      </c>
      <c r="W4902" s="124">
        <v>20462</v>
      </c>
      <c r="X4902" s="123">
        <v>19069</v>
      </c>
      <c r="Y4902" s="124">
        <v>24033</v>
      </c>
      <c r="Z4902" s="123">
        <v>26757</v>
      </c>
      <c r="AA4902" s="124">
        <v>26374</v>
      </c>
      <c r="AB4902" s="123">
        <v>24777</v>
      </c>
      <c r="AC4902" s="124">
        <v>22277</v>
      </c>
      <c r="AD4902" s="123">
        <v>25220</v>
      </c>
      <c r="AE4902" s="125">
        <v>27536</v>
      </c>
      <c r="AF4902" s="126">
        <v>28060</v>
      </c>
    </row>
    <row r="4903" spans="2:32">
      <c r="B4903" s="127">
        <v>4865</v>
      </c>
      <c r="C4903" s="128">
        <v>4865</v>
      </c>
      <c r="D4903" s="129">
        <v>203</v>
      </c>
      <c r="E4903" s="130">
        <v>7</v>
      </c>
      <c r="F4903" s="131">
        <v>22</v>
      </c>
      <c r="G4903" s="132" t="s">
        <v>487</v>
      </c>
      <c r="H4903" s="133">
        <v>7</v>
      </c>
      <c r="I4903" s="128">
        <v>21</v>
      </c>
      <c r="J4903" s="129" t="s">
        <v>487</v>
      </c>
      <c r="K4903" s="134">
        <v>17</v>
      </c>
      <c r="L4903" s="108"/>
      <c r="M4903" s="81">
        <v>16461</v>
      </c>
      <c r="N4903" s="135">
        <v>22760</v>
      </c>
      <c r="O4903" s="136">
        <v>24187</v>
      </c>
      <c r="P4903" s="135">
        <v>23295</v>
      </c>
      <c r="Q4903" s="136">
        <v>21486</v>
      </c>
      <c r="R4903" s="135">
        <v>18150</v>
      </c>
      <c r="S4903" s="136">
        <v>22979</v>
      </c>
      <c r="T4903" s="135">
        <v>24432</v>
      </c>
      <c r="U4903" s="136">
        <v>25593</v>
      </c>
      <c r="V4903" s="135">
        <v>23121</v>
      </c>
      <c r="W4903" s="136">
        <v>21041</v>
      </c>
      <c r="X4903" s="135">
        <v>19784</v>
      </c>
      <c r="Y4903" s="136">
        <v>24585</v>
      </c>
      <c r="Z4903" s="135">
        <v>27193</v>
      </c>
      <c r="AA4903" s="136">
        <v>26718</v>
      </c>
      <c r="AB4903" s="135">
        <v>25089</v>
      </c>
      <c r="AC4903" s="136">
        <v>22831</v>
      </c>
      <c r="AD4903" s="135">
        <v>25796</v>
      </c>
      <c r="AE4903" s="137">
        <v>28058</v>
      </c>
      <c r="AF4903" s="138">
        <v>28507</v>
      </c>
    </row>
    <row r="4904" spans="2:32">
      <c r="B4904" s="114">
        <v>4866</v>
      </c>
      <c r="C4904" s="115">
        <v>4866</v>
      </c>
      <c r="D4904" s="116">
        <v>203</v>
      </c>
      <c r="E4904" s="117">
        <v>7</v>
      </c>
      <c r="F4904" s="118">
        <v>22</v>
      </c>
      <c r="G4904" s="119" t="s">
        <v>487</v>
      </c>
      <c r="H4904" s="120">
        <v>7</v>
      </c>
      <c r="I4904" s="115">
        <v>21</v>
      </c>
      <c r="J4904" s="116" t="s">
        <v>487</v>
      </c>
      <c r="K4904" s="121">
        <v>18</v>
      </c>
      <c r="L4904" s="108"/>
      <c r="M4904" s="122">
        <v>16890</v>
      </c>
      <c r="N4904" s="123">
        <v>22937</v>
      </c>
      <c r="O4904" s="124">
        <v>24217</v>
      </c>
      <c r="P4904" s="123">
        <v>23387</v>
      </c>
      <c r="Q4904" s="124">
        <v>21691</v>
      </c>
      <c r="R4904" s="123">
        <v>18722</v>
      </c>
      <c r="S4904" s="124">
        <v>23383</v>
      </c>
      <c r="T4904" s="123">
        <v>24655</v>
      </c>
      <c r="U4904" s="124">
        <v>25753</v>
      </c>
      <c r="V4904" s="123">
        <v>23552</v>
      </c>
      <c r="W4904" s="124">
        <v>21854</v>
      </c>
      <c r="X4904" s="123">
        <v>20655</v>
      </c>
      <c r="Y4904" s="124">
        <v>25190</v>
      </c>
      <c r="Z4904" s="123">
        <v>27522</v>
      </c>
      <c r="AA4904" s="124">
        <v>27290</v>
      </c>
      <c r="AB4904" s="123">
        <v>25672</v>
      </c>
      <c r="AC4904" s="124">
        <v>23831</v>
      </c>
      <c r="AD4904" s="123">
        <v>26494</v>
      </c>
      <c r="AE4904" s="125">
        <v>28533</v>
      </c>
      <c r="AF4904" s="126">
        <v>28924</v>
      </c>
    </row>
    <row r="4905" spans="2:32">
      <c r="B4905" s="127">
        <v>4867</v>
      </c>
      <c r="C4905" s="128">
        <v>4867</v>
      </c>
      <c r="D4905" s="129">
        <v>203</v>
      </c>
      <c r="E4905" s="130">
        <v>7</v>
      </c>
      <c r="F4905" s="131">
        <v>22</v>
      </c>
      <c r="G4905" s="132" t="s">
        <v>487</v>
      </c>
      <c r="H4905" s="133">
        <v>7</v>
      </c>
      <c r="I4905" s="128">
        <v>21</v>
      </c>
      <c r="J4905" s="129" t="s">
        <v>487</v>
      </c>
      <c r="K4905" s="134">
        <v>19</v>
      </c>
      <c r="L4905" s="108"/>
      <c r="M4905" s="81">
        <v>17128</v>
      </c>
      <c r="N4905" s="135">
        <v>22827</v>
      </c>
      <c r="O4905" s="136">
        <v>24159</v>
      </c>
      <c r="P4905" s="135">
        <v>23646</v>
      </c>
      <c r="Q4905" s="136">
        <v>21692</v>
      </c>
      <c r="R4905" s="135">
        <v>19069</v>
      </c>
      <c r="S4905" s="136">
        <v>23404</v>
      </c>
      <c r="T4905" s="135">
        <v>24678</v>
      </c>
      <c r="U4905" s="136">
        <v>25928</v>
      </c>
      <c r="V4905" s="135">
        <v>23803</v>
      </c>
      <c r="W4905" s="136">
        <v>22093</v>
      </c>
      <c r="X4905" s="135">
        <v>21268</v>
      </c>
      <c r="Y4905" s="136">
        <v>25498</v>
      </c>
      <c r="Z4905" s="135">
        <v>27949</v>
      </c>
      <c r="AA4905" s="136">
        <v>28042</v>
      </c>
      <c r="AB4905" s="135">
        <v>26264</v>
      </c>
      <c r="AC4905" s="136">
        <v>24420</v>
      </c>
      <c r="AD4905" s="135">
        <v>26921</v>
      </c>
      <c r="AE4905" s="137">
        <v>28902</v>
      </c>
      <c r="AF4905" s="138">
        <v>29500</v>
      </c>
    </row>
    <row r="4906" spans="2:32">
      <c r="B4906" s="114">
        <v>4868</v>
      </c>
      <c r="C4906" s="115">
        <v>4868</v>
      </c>
      <c r="D4906" s="116">
        <v>203</v>
      </c>
      <c r="E4906" s="117">
        <v>7</v>
      </c>
      <c r="F4906" s="118">
        <v>22</v>
      </c>
      <c r="G4906" s="119" t="s">
        <v>487</v>
      </c>
      <c r="H4906" s="120">
        <v>7</v>
      </c>
      <c r="I4906" s="115">
        <v>21</v>
      </c>
      <c r="J4906" s="116" t="s">
        <v>487</v>
      </c>
      <c r="K4906" s="121">
        <v>20</v>
      </c>
      <c r="L4906" s="108"/>
      <c r="M4906" s="122">
        <v>16942</v>
      </c>
      <c r="N4906" s="123">
        <v>22375</v>
      </c>
      <c r="O4906" s="124">
        <v>23822</v>
      </c>
      <c r="P4906" s="123">
        <v>23479</v>
      </c>
      <c r="Q4906" s="124">
        <v>21318</v>
      </c>
      <c r="R4906" s="123">
        <v>18940</v>
      </c>
      <c r="S4906" s="124">
        <v>23075</v>
      </c>
      <c r="T4906" s="123">
        <v>24505</v>
      </c>
      <c r="U4906" s="124">
        <v>25794</v>
      </c>
      <c r="V4906" s="123">
        <v>23612</v>
      </c>
      <c r="W4906" s="124">
        <v>21972</v>
      </c>
      <c r="X4906" s="123">
        <v>21347</v>
      </c>
      <c r="Y4906" s="124">
        <v>25481</v>
      </c>
      <c r="Z4906" s="123">
        <v>28246</v>
      </c>
      <c r="AA4906" s="124">
        <v>28395</v>
      </c>
      <c r="AB4906" s="123">
        <v>26474</v>
      </c>
      <c r="AC4906" s="124">
        <v>24632</v>
      </c>
      <c r="AD4906" s="123">
        <v>27025</v>
      </c>
      <c r="AE4906" s="125">
        <v>28957</v>
      </c>
      <c r="AF4906" s="126">
        <v>29941</v>
      </c>
    </row>
    <row r="4907" spans="2:32">
      <c r="B4907" s="127">
        <v>4869</v>
      </c>
      <c r="C4907" s="128">
        <v>4869</v>
      </c>
      <c r="D4907" s="129">
        <v>203</v>
      </c>
      <c r="E4907" s="130">
        <v>7</v>
      </c>
      <c r="F4907" s="131">
        <v>22</v>
      </c>
      <c r="G4907" s="132" t="s">
        <v>487</v>
      </c>
      <c r="H4907" s="133">
        <v>7</v>
      </c>
      <c r="I4907" s="128">
        <v>21</v>
      </c>
      <c r="J4907" s="129" t="s">
        <v>487</v>
      </c>
      <c r="K4907" s="134">
        <v>21</v>
      </c>
      <c r="L4907" s="108"/>
      <c r="M4907" s="81">
        <v>16530</v>
      </c>
      <c r="N4907" s="135">
        <v>21504</v>
      </c>
      <c r="O4907" s="136">
        <v>23114</v>
      </c>
      <c r="P4907" s="135">
        <v>22934</v>
      </c>
      <c r="Q4907" s="136">
        <v>20677</v>
      </c>
      <c r="R4907" s="135">
        <v>18661</v>
      </c>
      <c r="S4907" s="136">
        <v>22516</v>
      </c>
      <c r="T4907" s="135">
        <v>23906</v>
      </c>
      <c r="U4907" s="136">
        <v>25437</v>
      </c>
      <c r="V4907" s="135">
        <v>23294</v>
      </c>
      <c r="W4907" s="136">
        <v>21926</v>
      </c>
      <c r="X4907" s="135">
        <v>21448</v>
      </c>
      <c r="Y4907" s="136">
        <v>25316</v>
      </c>
      <c r="Z4907" s="135">
        <v>28318</v>
      </c>
      <c r="AA4907" s="136">
        <v>28635</v>
      </c>
      <c r="AB4907" s="135">
        <v>26641</v>
      </c>
      <c r="AC4907" s="136">
        <v>24990</v>
      </c>
      <c r="AD4907" s="135">
        <v>27066</v>
      </c>
      <c r="AE4907" s="137">
        <v>28780</v>
      </c>
      <c r="AF4907" s="138">
        <v>30249</v>
      </c>
    </row>
    <row r="4908" spans="2:32">
      <c r="B4908" s="114">
        <v>4870</v>
      </c>
      <c r="C4908" s="115">
        <v>4870</v>
      </c>
      <c r="D4908" s="116">
        <v>203</v>
      </c>
      <c r="E4908" s="117">
        <v>7</v>
      </c>
      <c r="F4908" s="118">
        <v>22</v>
      </c>
      <c r="G4908" s="119" t="s">
        <v>487</v>
      </c>
      <c r="H4908" s="120">
        <v>7</v>
      </c>
      <c r="I4908" s="115">
        <v>21</v>
      </c>
      <c r="J4908" s="116" t="s">
        <v>487</v>
      </c>
      <c r="K4908" s="121">
        <v>22</v>
      </c>
      <c r="L4908" s="108"/>
      <c r="M4908" s="122">
        <v>15940</v>
      </c>
      <c r="N4908" s="123">
        <v>20381</v>
      </c>
      <c r="O4908" s="124">
        <v>21980</v>
      </c>
      <c r="P4908" s="123">
        <v>21867</v>
      </c>
      <c r="Q4908" s="124">
        <v>19737</v>
      </c>
      <c r="R4908" s="123">
        <v>18135</v>
      </c>
      <c r="S4908" s="124">
        <v>21546</v>
      </c>
      <c r="T4908" s="123">
        <v>22943</v>
      </c>
      <c r="U4908" s="124">
        <v>24502</v>
      </c>
      <c r="V4908" s="123">
        <v>22558</v>
      </c>
      <c r="W4908" s="124">
        <v>21581</v>
      </c>
      <c r="X4908" s="123">
        <v>21132</v>
      </c>
      <c r="Y4908" s="124">
        <v>24562</v>
      </c>
      <c r="Z4908" s="123">
        <v>27629</v>
      </c>
      <c r="AA4908" s="124">
        <v>27995</v>
      </c>
      <c r="AB4908" s="123">
        <v>26169</v>
      </c>
      <c r="AC4908" s="124">
        <v>24866</v>
      </c>
      <c r="AD4908" s="123">
        <v>26432</v>
      </c>
      <c r="AE4908" s="125">
        <v>28173</v>
      </c>
      <c r="AF4908" s="126">
        <v>29714</v>
      </c>
    </row>
    <row r="4909" spans="2:32">
      <c r="B4909" s="127">
        <v>4871</v>
      </c>
      <c r="C4909" s="128">
        <v>4871</v>
      </c>
      <c r="D4909" s="129">
        <v>203</v>
      </c>
      <c r="E4909" s="130">
        <v>7</v>
      </c>
      <c r="F4909" s="131">
        <v>22</v>
      </c>
      <c r="G4909" s="132" t="s">
        <v>487</v>
      </c>
      <c r="H4909" s="133">
        <v>7</v>
      </c>
      <c r="I4909" s="128">
        <v>21</v>
      </c>
      <c r="J4909" s="129" t="s">
        <v>487</v>
      </c>
      <c r="K4909" s="134">
        <v>23</v>
      </c>
      <c r="L4909" s="108"/>
      <c r="M4909" s="81">
        <v>15004</v>
      </c>
      <c r="N4909" s="135">
        <v>18770</v>
      </c>
      <c r="O4909" s="136">
        <v>20324</v>
      </c>
      <c r="P4909" s="135">
        <v>20265</v>
      </c>
      <c r="Q4909" s="136">
        <v>18362</v>
      </c>
      <c r="R4909" s="135">
        <v>17194</v>
      </c>
      <c r="S4909" s="136">
        <v>19974</v>
      </c>
      <c r="T4909" s="135">
        <v>21353</v>
      </c>
      <c r="U4909" s="136">
        <v>22901</v>
      </c>
      <c r="V4909" s="135">
        <v>21205</v>
      </c>
      <c r="W4909" s="136">
        <v>20720</v>
      </c>
      <c r="X4909" s="135">
        <v>20231</v>
      </c>
      <c r="Y4909" s="136">
        <v>23051</v>
      </c>
      <c r="Z4909" s="135">
        <v>26072</v>
      </c>
      <c r="AA4909" s="136">
        <v>26530</v>
      </c>
      <c r="AB4909" s="135">
        <v>24900</v>
      </c>
      <c r="AC4909" s="136">
        <v>24074</v>
      </c>
      <c r="AD4909" s="135">
        <v>24947</v>
      </c>
      <c r="AE4909" s="137">
        <v>26612</v>
      </c>
      <c r="AF4909" s="138">
        <v>28207</v>
      </c>
    </row>
    <row r="4910" spans="2:32">
      <c r="B4910" s="114">
        <v>4872</v>
      </c>
      <c r="C4910" s="115">
        <v>4872</v>
      </c>
      <c r="D4910" s="116">
        <v>203</v>
      </c>
      <c r="E4910" s="117">
        <v>7</v>
      </c>
      <c r="F4910" s="118">
        <v>22</v>
      </c>
      <c r="G4910" s="119" t="s">
        <v>487</v>
      </c>
      <c r="H4910" s="120">
        <v>7</v>
      </c>
      <c r="I4910" s="115">
        <v>21</v>
      </c>
      <c r="J4910" s="116" t="s">
        <v>487</v>
      </c>
      <c r="K4910" s="121">
        <v>24</v>
      </c>
      <c r="L4910" s="108"/>
      <c r="M4910" s="122">
        <v>14158</v>
      </c>
      <c r="N4910" s="123">
        <v>17427</v>
      </c>
      <c r="O4910" s="124">
        <v>18816</v>
      </c>
      <c r="P4910" s="123">
        <v>18752</v>
      </c>
      <c r="Q4910" s="124">
        <v>17036</v>
      </c>
      <c r="R4910" s="123">
        <v>16289</v>
      </c>
      <c r="S4910" s="124">
        <v>18551</v>
      </c>
      <c r="T4910" s="123">
        <v>19982</v>
      </c>
      <c r="U4910" s="124">
        <v>21413</v>
      </c>
      <c r="V4910" s="123">
        <v>19836</v>
      </c>
      <c r="W4910" s="124">
        <v>19682</v>
      </c>
      <c r="X4910" s="123">
        <v>19362</v>
      </c>
      <c r="Y4910" s="124">
        <v>21634</v>
      </c>
      <c r="Z4910" s="123">
        <v>24607</v>
      </c>
      <c r="AA4910" s="124">
        <v>25006</v>
      </c>
      <c r="AB4910" s="123">
        <v>23544</v>
      </c>
      <c r="AC4910" s="124">
        <v>23021</v>
      </c>
      <c r="AD4910" s="123">
        <v>23546</v>
      </c>
      <c r="AE4910" s="125">
        <v>25334</v>
      </c>
      <c r="AF4910" s="126">
        <v>26759</v>
      </c>
    </row>
    <row r="4911" spans="2:32">
      <c r="B4911" s="127">
        <v>4873</v>
      </c>
      <c r="C4911" s="128">
        <v>4873</v>
      </c>
      <c r="D4911" s="129">
        <v>204</v>
      </c>
      <c r="E4911" s="130">
        <v>7</v>
      </c>
      <c r="F4911" s="131">
        <v>23</v>
      </c>
      <c r="G4911" s="132" t="s">
        <v>487</v>
      </c>
      <c r="H4911" s="133">
        <v>7</v>
      </c>
      <c r="I4911" s="128">
        <v>22</v>
      </c>
      <c r="J4911" s="129" t="s">
        <v>487</v>
      </c>
      <c r="K4911" s="134">
        <v>1</v>
      </c>
      <c r="L4911" s="108"/>
      <c r="M4911" s="81">
        <v>13640</v>
      </c>
      <c r="N4911" s="135">
        <v>16721</v>
      </c>
      <c r="O4911" s="136">
        <v>17526</v>
      </c>
      <c r="P4911" s="135">
        <v>17027</v>
      </c>
      <c r="Q4911" s="136">
        <v>15962</v>
      </c>
      <c r="R4911" s="135">
        <v>15679</v>
      </c>
      <c r="S4911" s="136">
        <v>17880</v>
      </c>
      <c r="T4911" s="135">
        <v>19326</v>
      </c>
      <c r="U4911" s="136">
        <v>20085</v>
      </c>
      <c r="V4911" s="135">
        <v>18552</v>
      </c>
      <c r="W4911" s="136">
        <v>18012</v>
      </c>
      <c r="X4911" s="135">
        <v>18619</v>
      </c>
      <c r="Y4911" s="136">
        <v>21264</v>
      </c>
      <c r="Z4911" s="135">
        <v>23355</v>
      </c>
      <c r="AA4911" s="136">
        <v>23217</v>
      </c>
      <c r="AB4911" s="135">
        <v>22000</v>
      </c>
      <c r="AC4911" s="136">
        <v>20872</v>
      </c>
      <c r="AD4911" s="135">
        <v>23365</v>
      </c>
      <c r="AE4911" s="137">
        <v>24826</v>
      </c>
      <c r="AF4911" s="138">
        <v>25411</v>
      </c>
    </row>
    <row r="4912" spans="2:32">
      <c r="B4912" s="114">
        <v>4874</v>
      </c>
      <c r="C4912" s="115">
        <v>4874</v>
      </c>
      <c r="D4912" s="116">
        <v>204</v>
      </c>
      <c r="E4912" s="117">
        <v>7</v>
      </c>
      <c r="F4912" s="118">
        <v>23</v>
      </c>
      <c r="G4912" s="119" t="s">
        <v>487</v>
      </c>
      <c r="H4912" s="120">
        <v>7</v>
      </c>
      <c r="I4912" s="115">
        <v>22</v>
      </c>
      <c r="J4912" s="116" t="s">
        <v>487</v>
      </c>
      <c r="K4912" s="121">
        <v>2</v>
      </c>
      <c r="L4912" s="108"/>
      <c r="M4912" s="122">
        <v>13262</v>
      </c>
      <c r="N4912" s="123">
        <v>16064</v>
      </c>
      <c r="O4912" s="124">
        <v>16850</v>
      </c>
      <c r="P4912" s="123">
        <v>16331</v>
      </c>
      <c r="Q4912" s="124">
        <v>15371</v>
      </c>
      <c r="R4912" s="123">
        <v>15220</v>
      </c>
      <c r="S4912" s="124">
        <v>17205</v>
      </c>
      <c r="T4912" s="123">
        <v>18568</v>
      </c>
      <c r="U4912" s="124">
        <v>19310</v>
      </c>
      <c r="V4912" s="123">
        <v>17870</v>
      </c>
      <c r="W4912" s="124">
        <v>17317</v>
      </c>
      <c r="X4912" s="123">
        <v>18054</v>
      </c>
      <c r="Y4912" s="124">
        <v>20476</v>
      </c>
      <c r="Z4912" s="123">
        <v>22450</v>
      </c>
      <c r="AA4912" s="124">
        <v>22290</v>
      </c>
      <c r="AB4912" s="123">
        <v>21183</v>
      </c>
      <c r="AC4912" s="124">
        <v>20083</v>
      </c>
      <c r="AD4912" s="123">
        <v>22510</v>
      </c>
      <c r="AE4912" s="125">
        <v>23888</v>
      </c>
      <c r="AF4912" s="126">
        <v>24451</v>
      </c>
    </row>
    <row r="4913" spans="2:32">
      <c r="B4913" s="127">
        <v>4875</v>
      </c>
      <c r="C4913" s="128">
        <v>4875</v>
      </c>
      <c r="D4913" s="129">
        <v>204</v>
      </c>
      <c r="E4913" s="130">
        <v>7</v>
      </c>
      <c r="F4913" s="131">
        <v>23</v>
      </c>
      <c r="G4913" s="132" t="s">
        <v>487</v>
      </c>
      <c r="H4913" s="133">
        <v>7</v>
      </c>
      <c r="I4913" s="128">
        <v>22</v>
      </c>
      <c r="J4913" s="129" t="s">
        <v>487</v>
      </c>
      <c r="K4913" s="134">
        <v>3</v>
      </c>
      <c r="L4913" s="108"/>
      <c r="M4913" s="81">
        <v>13042</v>
      </c>
      <c r="N4913" s="135">
        <v>15622</v>
      </c>
      <c r="O4913" s="136">
        <v>16389</v>
      </c>
      <c r="P4913" s="135">
        <v>15844</v>
      </c>
      <c r="Q4913" s="136">
        <v>14969</v>
      </c>
      <c r="R4913" s="135">
        <v>14947</v>
      </c>
      <c r="S4913" s="136">
        <v>16757</v>
      </c>
      <c r="T4913" s="135">
        <v>18030</v>
      </c>
      <c r="U4913" s="136">
        <v>18742</v>
      </c>
      <c r="V4913" s="135">
        <v>17361</v>
      </c>
      <c r="W4913" s="136">
        <v>16819</v>
      </c>
      <c r="X4913" s="135">
        <v>17654</v>
      </c>
      <c r="Y4913" s="136">
        <v>19920</v>
      </c>
      <c r="Z4913" s="135">
        <v>21730</v>
      </c>
      <c r="AA4913" s="136">
        <v>21538</v>
      </c>
      <c r="AB4913" s="135">
        <v>20525</v>
      </c>
      <c r="AC4913" s="136">
        <v>19472</v>
      </c>
      <c r="AD4913" s="135">
        <v>21867</v>
      </c>
      <c r="AE4913" s="137">
        <v>23130</v>
      </c>
      <c r="AF4913" s="138">
        <v>23637</v>
      </c>
    </row>
    <row r="4914" spans="2:32">
      <c r="B4914" s="114">
        <v>4876</v>
      </c>
      <c r="C4914" s="115">
        <v>4876</v>
      </c>
      <c r="D4914" s="116">
        <v>204</v>
      </c>
      <c r="E4914" s="117">
        <v>7</v>
      </c>
      <c r="F4914" s="118">
        <v>23</v>
      </c>
      <c r="G4914" s="119" t="s">
        <v>487</v>
      </c>
      <c r="H4914" s="120">
        <v>7</v>
      </c>
      <c r="I4914" s="115">
        <v>22</v>
      </c>
      <c r="J4914" s="116" t="s">
        <v>487</v>
      </c>
      <c r="K4914" s="121">
        <v>4</v>
      </c>
      <c r="L4914" s="108"/>
      <c r="M4914" s="122">
        <v>13026</v>
      </c>
      <c r="N4914" s="123">
        <v>15479</v>
      </c>
      <c r="O4914" s="124">
        <v>16187</v>
      </c>
      <c r="P4914" s="123">
        <v>15669</v>
      </c>
      <c r="Q4914" s="124">
        <v>14696</v>
      </c>
      <c r="R4914" s="123">
        <v>14849</v>
      </c>
      <c r="S4914" s="124">
        <v>16501</v>
      </c>
      <c r="T4914" s="123">
        <v>17727</v>
      </c>
      <c r="U4914" s="124">
        <v>18328</v>
      </c>
      <c r="V4914" s="123">
        <v>16842</v>
      </c>
      <c r="W4914" s="124">
        <v>16286</v>
      </c>
      <c r="X4914" s="123">
        <v>17288</v>
      </c>
      <c r="Y4914" s="124">
        <v>19316</v>
      </c>
      <c r="Z4914" s="123">
        <v>21004</v>
      </c>
      <c r="AA4914" s="124">
        <v>20777</v>
      </c>
      <c r="AB4914" s="123">
        <v>19679</v>
      </c>
      <c r="AC4914" s="124">
        <v>18690</v>
      </c>
      <c r="AD4914" s="123">
        <v>21080</v>
      </c>
      <c r="AE4914" s="125">
        <v>22330</v>
      </c>
      <c r="AF4914" s="126">
        <v>22730</v>
      </c>
    </row>
    <row r="4915" spans="2:32">
      <c r="B4915" s="127">
        <v>4877</v>
      </c>
      <c r="C4915" s="128">
        <v>4877</v>
      </c>
      <c r="D4915" s="129">
        <v>204</v>
      </c>
      <c r="E4915" s="130">
        <v>7</v>
      </c>
      <c r="F4915" s="131">
        <v>23</v>
      </c>
      <c r="G4915" s="132" t="s">
        <v>487</v>
      </c>
      <c r="H4915" s="133">
        <v>7</v>
      </c>
      <c r="I4915" s="128">
        <v>22</v>
      </c>
      <c r="J4915" s="129" t="s">
        <v>487</v>
      </c>
      <c r="K4915" s="134">
        <v>5</v>
      </c>
      <c r="L4915" s="108"/>
      <c r="M4915" s="81">
        <v>13308</v>
      </c>
      <c r="N4915" s="135">
        <v>15664</v>
      </c>
      <c r="O4915" s="136">
        <v>16434</v>
      </c>
      <c r="P4915" s="135">
        <v>15847</v>
      </c>
      <c r="Q4915" s="136">
        <v>14539</v>
      </c>
      <c r="R4915" s="135">
        <v>15060</v>
      </c>
      <c r="S4915" s="136">
        <v>16578</v>
      </c>
      <c r="T4915" s="135">
        <v>17710</v>
      </c>
      <c r="U4915" s="136">
        <v>18291</v>
      </c>
      <c r="V4915" s="135">
        <v>16404</v>
      </c>
      <c r="W4915" s="136">
        <v>15814</v>
      </c>
      <c r="X4915" s="135">
        <v>17169</v>
      </c>
      <c r="Y4915" s="136">
        <v>19053</v>
      </c>
      <c r="Z4915" s="135">
        <v>20598</v>
      </c>
      <c r="AA4915" s="136">
        <v>20279</v>
      </c>
      <c r="AB4915" s="135">
        <v>18906</v>
      </c>
      <c r="AC4915" s="136">
        <v>17954</v>
      </c>
      <c r="AD4915" s="135">
        <v>20616</v>
      </c>
      <c r="AE4915" s="137">
        <v>21726</v>
      </c>
      <c r="AF4915" s="138">
        <v>22091</v>
      </c>
    </row>
    <row r="4916" spans="2:32">
      <c r="B4916" s="114">
        <v>4878</v>
      </c>
      <c r="C4916" s="115">
        <v>4878</v>
      </c>
      <c r="D4916" s="116">
        <v>204</v>
      </c>
      <c r="E4916" s="117">
        <v>7</v>
      </c>
      <c r="F4916" s="118">
        <v>23</v>
      </c>
      <c r="G4916" s="119" t="s">
        <v>487</v>
      </c>
      <c r="H4916" s="120">
        <v>7</v>
      </c>
      <c r="I4916" s="115">
        <v>22</v>
      </c>
      <c r="J4916" s="116" t="s">
        <v>487</v>
      </c>
      <c r="K4916" s="121">
        <v>6</v>
      </c>
      <c r="L4916" s="108"/>
      <c r="M4916" s="122">
        <v>14067</v>
      </c>
      <c r="N4916" s="123">
        <v>16421</v>
      </c>
      <c r="O4916" s="124">
        <v>17138</v>
      </c>
      <c r="P4916" s="123">
        <v>16458</v>
      </c>
      <c r="Q4916" s="124">
        <v>14403</v>
      </c>
      <c r="R4916" s="123">
        <v>15756</v>
      </c>
      <c r="S4916" s="124">
        <v>17113</v>
      </c>
      <c r="T4916" s="123">
        <v>18236</v>
      </c>
      <c r="U4916" s="124">
        <v>18693</v>
      </c>
      <c r="V4916" s="123">
        <v>15974</v>
      </c>
      <c r="W4916" s="124">
        <v>15300</v>
      </c>
      <c r="X4916" s="123">
        <v>17528</v>
      </c>
      <c r="Y4916" s="124">
        <v>19265</v>
      </c>
      <c r="Z4916" s="123">
        <v>20568</v>
      </c>
      <c r="AA4916" s="124">
        <v>20205</v>
      </c>
      <c r="AB4916" s="123">
        <v>18119</v>
      </c>
      <c r="AC4916" s="124">
        <v>17153</v>
      </c>
      <c r="AD4916" s="123">
        <v>20624</v>
      </c>
      <c r="AE4916" s="125">
        <v>21650</v>
      </c>
      <c r="AF4916" s="126">
        <v>21848</v>
      </c>
    </row>
    <row r="4917" spans="2:32">
      <c r="B4917" s="127">
        <v>4879</v>
      </c>
      <c r="C4917" s="128">
        <v>4879</v>
      </c>
      <c r="D4917" s="129">
        <v>204</v>
      </c>
      <c r="E4917" s="130">
        <v>7</v>
      </c>
      <c r="F4917" s="131">
        <v>23</v>
      </c>
      <c r="G4917" s="132" t="s">
        <v>487</v>
      </c>
      <c r="H4917" s="133">
        <v>7</v>
      </c>
      <c r="I4917" s="128">
        <v>22</v>
      </c>
      <c r="J4917" s="129" t="s">
        <v>487</v>
      </c>
      <c r="K4917" s="134">
        <v>7</v>
      </c>
      <c r="L4917" s="108"/>
      <c r="M4917" s="81">
        <v>15278</v>
      </c>
      <c r="N4917" s="135">
        <v>17717</v>
      </c>
      <c r="O4917" s="136">
        <v>18348</v>
      </c>
      <c r="P4917" s="135">
        <v>17553</v>
      </c>
      <c r="Q4917" s="136">
        <v>14620</v>
      </c>
      <c r="R4917" s="135">
        <v>16828</v>
      </c>
      <c r="S4917" s="136">
        <v>18125</v>
      </c>
      <c r="T4917" s="135">
        <v>19347</v>
      </c>
      <c r="U4917" s="136">
        <v>19719</v>
      </c>
      <c r="V4917" s="135">
        <v>15981</v>
      </c>
      <c r="W4917" s="136">
        <v>15222</v>
      </c>
      <c r="X4917" s="135">
        <v>18362</v>
      </c>
      <c r="Y4917" s="136">
        <v>19865</v>
      </c>
      <c r="Z4917" s="135">
        <v>21266</v>
      </c>
      <c r="AA4917" s="136">
        <v>20761</v>
      </c>
      <c r="AB4917" s="135">
        <v>17757</v>
      </c>
      <c r="AC4917" s="136">
        <v>16889</v>
      </c>
      <c r="AD4917" s="135">
        <v>21055</v>
      </c>
      <c r="AE4917" s="137">
        <v>22309</v>
      </c>
      <c r="AF4917" s="138">
        <v>22342</v>
      </c>
    </row>
    <row r="4918" spans="2:32">
      <c r="B4918" s="114">
        <v>4880</v>
      </c>
      <c r="C4918" s="115">
        <v>4880</v>
      </c>
      <c r="D4918" s="116">
        <v>204</v>
      </c>
      <c r="E4918" s="117">
        <v>7</v>
      </c>
      <c r="F4918" s="118">
        <v>23</v>
      </c>
      <c r="G4918" s="119" t="s">
        <v>487</v>
      </c>
      <c r="H4918" s="120">
        <v>7</v>
      </c>
      <c r="I4918" s="115">
        <v>22</v>
      </c>
      <c r="J4918" s="116" t="s">
        <v>487</v>
      </c>
      <c r="K4918" s="121">
        <v>8</v>
      </c>
      <c r="L4918" s="108"/>
      <c r="M4918" s="122">
        <v>16409</v>
      </c>
      <c r="N4918" s="123">
        <v>19003</v>
      </c>
      <c r="O4918" s="124">
        <v>19511</v>
      </c>
      <c r="P4918" s="123">
        <v>18470</v>
      </c>
      <c r="Q4918" s="124">
        <v>15587</v>
      </c>
      <c r="R4918" s="123">
        <v>17919</v>
      </c>
      <c r="S4918" s="124">
        <v>19221</v>
      </c>
      <c r="T4918" s="123">
        <v>20629</v>
      </c>
      <c r="U4918" s="124">
        <v>20853</v>
      </c>
      <c r="V4918" s="123">
        <v>16894</v>
      </c>
      <c r="W4918" s="124">
        <v>15966</v>
      </c>
      <c r="X4918" s="123">
        <v>19370</v>
      </c>
      <c r="Y4918" s="124">
        <v>20702</v>
      </c>
      <c r="Z4918" s="123">
        <v>22308</v>
      </c>
      <c r="AA4918" s="124">
        <v>21470</v>
      </c>
      <c r="AB4918" s="123">
        <v>18498</v>
      </c>
      <c r="AC4918" s="124">
        <v>17578</v>
      </c>
      <c r="AD4918" s="123">
        <v>21804</v>
      </c>
      <c r="AE4918" s="125">
        <v>23382</v>
      </c>
      <c r="AF4918" s="126">
        <v>23293</v>
      </c>
    </row>
    <row r="4919" spans="2:32">
      <c r="B4919" s="127">
        <v>4881</v>
      </c>
      <c r="C4919" s="128">
        <v>4881</v>
      </c>
      <c r="D4919" s="129">
        <v>204</v>
      </c>
      <c r="E4919" s="130">
        <v>7</v>
      </c>
      <c r="F4919" s="131">
        <v>23</v>
      </c>
      <c r="G4919" s="132" t="s">
        <v>487</v>
      </c>
      <c r="H4919" s="133">
        <v>7</v>
      </c>
      <c r="I4919" s="128">
        <v>22</v>
      </c>
      <c r="J4919" s="129" t="s">
        <v>487</v>
      </c>
      <c r="K4919" s="134">
        <v>9</v>
      </c>
      <c r="L4919" s="108"/>
      <c r="M4919" s="81">
        <v>17306</v>
      </c>
      <c r="N4919" s="135">
        <v>20016</v>
      </c>
      <c r="O4919" s="136">
        <v>20507</v>
      </c>
      <c r="P4919" s="135">
        <v>19341</v>
      </c>
      <c r="Q4919" s="136">
        <v>16668</v>
      </c>
      <c r="R4919" s="135">
        <v>18878</v>
      </c>
      <c r="S4919" s="136">
        <v>20134</v>
      </c>
      <c r="T4919" s="135">
        <v>21666</v>
      </c>
      <c r="U4919" s="136">
        <v>21847</v>
      </c>
      <c r="V4919" s="135">
        <v>17961</v>
      </c>
      <c r="W4919" s="136">
        <v>17057</v>
      </c>
      <c r="X4919" s="135">
        <v>20298</v>
      </c>
      <c r="Y4919" s="136">
        <v>21515</v>
      </c>
      <c r="Z4919" s="135">
        <v>23343</v>
      </c>
      <c r="AA4919" s="136">
        <v>22391</v>
      </c>
      <c r="AB4919" s="135">
        <v>19535</v>
      </c>
      <c r="AC4919" s="136">
        <v>18652</v>
      </c>
      <c r="AD4919" s="135">
        <v>22594</v>
      </c>
      <c r="AE4919" s="137">
        <v>24282</v>
      </c>
      <c r="AF4919" s="138">
        <v>24296</v>
      </c>
    </row>
    <row r="4920" spans="2:32">
      <c r="B4920" s="114">
        <v>4882</v>
      </c>
      <c r="C4920" s="115">
        <v>4882</v>
      </c>
      <c r="D4920" s="116">
        <v>204</v>
      </c>
      <c r="E4920" s="117">
        <v>7</v>
      </c>
      <c r="F4920" s="118">
        <v>23</v>
      </c>
      <c r="G4920" s="119" t="s">
        <v>487</v>
      </c>
      <c r="H4920" s="120">
        <v>7</v>
      </c>
      <c r="I4920" s="115">
        <v>22</v>
      </c>
      <c r="J4920" s="116" t="s">
        <v>487</v>
      </c>
      <c r="K4920" s="121">
        <v>10</v>
      </c>
      <c r="L4920" s="108"/>
      <c r="M4920" s="122">
        <v>18158</v>
      </c>
      <c r="N4920" s="123">
        <v>21005</v>
      </c>
      <c r="O4920" s="124">
        <v>21395</v>
      </c>
      <c r="P4920" s="123">
        <v>20074</v>
      </c>
      <c r="Q4920" s="124">
        <v>17415</v>
      </c>
      <c r="R4920" s="123">
        <v>19766</v>
      </c>
      <c r="S4920" s="124">
        <v>21138</v>
      </c>
      <c r="T4920" s="123">
        <v>22745</v>
      </c>
      <c r="U4920" s="124">
        <v>22801</v>
      </c>
      <c r="V4920" s="123">
        <v>18834</v>
      </c>
      <c r="W4920" s="124">
        <v>18024</v>
      </c>
      <c r="X4920" s="123">
        <v>21279</v>
      </c>
      <c r="Y4920" s="124">
        <v>22546</v>
      </c>
      <c r="Z4920" s="123">
        <v>24395</v>
      </c>
      <c r="AA4920" s="124">
        <v>23330</v>
      </c>
      <c r="AB4920" s="123">
        <v>20514</v>
      </c>
      <c r="AC4920" s="124">
        <v>19699</v>
      </c>
      <c r="AD4920" s="123">
        <v>23681</v>
      </c>
      <c r="AE4920" s="125">
        <v>25511</v>
      </c>
      <c r="AF4920" s="126">
        <v>25491</v>
      </c>
    </row>
    <row r="4921" spans="2:32">
      <c r="B4921" s="127">
        <v>4883</v>
      </c>
      <c r="C4921" s="128">
        <v>4883</v>
      </c>
      <c r="D4921" s="129">
        <v>204</v>
      </c>
      <c r="E4921" s="130">
        <v>7</v>
      </c>
      <c r="F4921" s="131">
        <v>23</v>
      </c>
      <c r="G4921" s="132" t="s">
        <v>487</v>
      </c>
      <c r="H4921" s="133">
        <v>7</v>
      </c>
      <c r="I4921" s="128">
        <v>22</v>
      </c>
      <c r="J4921" s="129" t="s">
        <v>487</v>
      </c>
      <c r="K4921" s="134">
        <v>11</v>
      </c>
      <c r="L4921" s="108"/>
      <c r="M4921" s="81">
        <v>18843</v>
      </c>
      <c r="N4921" s="135">
        <v>21779</v>
      </c>
      <c r="O4921" s="136">
        <v>22097</v>
      </c>
      <c r="P4921" s="135">
        <v>20589</v>
      </c>
      <c r="Q4921" s="136">
        <v>17959</v>
      </c>
      <c r="R4921" s="135">
        <v>20484</v>
      </c>
      <c r="S4921" s="136">
        <v>21976</v>
      </c>
      <c r="T4921" s="135">
        <v>23568</v>
      </c>
      <c r="U4921" s="136">
        <v>23612</v>
      </c>
      <c r="V4921" s="135">
        <v>19474</v>
      </c>
      <c r="W4921" s="136">
        <v>18809</v>
      </c>
      <c r="X4921" s="135">
        <v>22075</v>
      </c>
      <c r="Y4921" s="136">
        <v>23537</v>
      </c>
      <c r="Z4921" s="135">
        <v>25283</v>
      </c>
      <c r="AA4921" s="136">
        <v>24044</v>
      </c>
      <c r="AB4921" s="135">
        <v>21262</v>
      </c>
      <c r="AC4921" s="136">
        <v>20570</v>
      </c>
      <c r="AD4921" s="135">
        <v>24703</v>
      </c>
      <c r="AE4921" s="137">
        <v>26491</v>
      </c>
      <c r="AF4921" s="138">
        <v>26638</v>
      </c>
    </row>
    <row r="4922" spans="2:32">
      <c r="B4922" s="114">
        <v>4884</v>
      </c>
      <c r="C4922" s="115">
        <v>4884</v>
      </c>
      <c r="D4922" s="116">
        <v>204</v>
      </c>
      <c r="E4922" s="117">
        <v>7</v>
      </c>
      <c r="F4922" s="118">
        <v>23</v>
      </c>
      <c r="G4922" s="119" t="s">
        <v>487</v>
      </c>
      <c r="H4922" s="120">
        <v>7</v>
      </c>
      <c r="I4922" s="115">
        <v>22</v>
      </c>
      <c r="J4922" s="116" t="s">
        <v>487</v>
      </c>
      <c r="K4922" s="121">
        <v>12</v>
      </c>
      <c r="L4922" s="108"/>
      <c r="M4922" s="122">
        <v>19417</v>
      </c>
      <c r="N4922" s="123">
        <v>22465</v>
      </c>
      <c r="O4922" s="124">
        <v>22683</v>
      </c>
      <c r="P4922" s="123">
        <v>20958</v>
      </c>
      <c r="Q4922" s="124">
        <v>18365</v>
      </c>
      <c r="R4922" s="123">
        <v>21095</v>
      </c>
      <c r="S4922" s="124">
        <v>22639</v>
      </c>
      <c r="T4922" s="123">
        <v>24303</v>
      </c>
      <c r="U4922" s="124">
        <v>24235</v>
      </c>
      <c r="V4922" s="123">
        <v>19929</v>
      </c>
      <c r="W4922" s="124">
        <v>19351</v>
      </c>
      <c r="X4922" s="123">
        <v>22721</v>
      </c>
      <c r="Y4922" s="124">
        <v>24321</v>
      </c>
      <c r="Z4922" s="123">
        <v>25971</v>
      </c>
      <c r="AA4922" s="124">
        <v>24531</v>
      </c>
      <c r="AB4922" s="123">
        <v>21762</v>
      </c>
      <c r="AC4922" s="124">
        <v>21138</v>
      </c>
      <c r="AD4922" s="123">
        <v>25511</v>
      </c>
      <c r="AE4922" s="125">
        <v>27346</v>
      </c>
      <c r="AF4922" s="126">
        <v>27590</v>
      </c>
    </row>
    <row r="4923" spans="2:32">
      <c r="B4923" s="127">
        <v>4885</v>
      </c>
      <c r="C4923" s="128">
        <v>4885</v>
      </c>
      <c r="D4923" s="129">
        <v>204</v>
      </c>
      <c r="E4923" s="130">
        <v>7</v>
      </c>
      <c r="F4923" s="131">
        <v>23</v>
      </c>
      <c r="G4923" s="132" t="s">
        <v>487</v>
      </c>
      <c r="H4923" s="133">
        <v>7</v>
      </c>
      <c r="I4923" s="128">
        <v>22</v>
      </c>
      <c r="J4923" s="129" t="s">
        <v>487</v>
      </c>
      <c r="K4923" s="134">
        <v>13</v>
      </c>
      <c r="L4923" s="108"/>
      <c r="M4923" s="81">
        <v>19891</v>
      </c>
      <c r="N4923" s="135">
        <v>22901</v>
      </c>
      <c r="O4923" s="136">
        <v>23016</v>
      </c>
      <c r="P4923" s="135">
        <v>21157</v>
      </c>
      <c r="Q4923" s="136">
        <v>18489</v>
      </c>
      <c r="R4923" s="135">
        <v>21579</v>
      </c>
      <c r="S4923" s="136">
        <v>23128</v>
      </c>
      <c r="T4923" s="135">
        <v>24701</v>
      </c>
      <c r="U4923" s="136">
        <v>24578</v>
      </c>
      <c r="V4923" s="135">
        <v>20081</v>
      </c>
      <c r="W4923" s="136">
        <v>19641</v>
      </c>
      <c r="X4923" s="135">
        <v>23221</v>
      </c>
      <c r="Y4923" s="136">
        <v>24957</v>
      </c>
      <c r="Z4923" s="135">
        <v>26344</v>
      </c>
      <c r="AA4923" s="136">
        <v>24783</v>
      </c>
      <c r="AB4923" s="135">
        <v>21928</v>
      </c>
      <c r="AC4923" s="136">
        <v>21442</v>
      </c>
      <c r="AD4923" s="135">
        <v>26162</v>
      </c>
      <c r="AE4923" s="137">
        <v>27761</v>
      </c>
      <c r="AF4923" s="138">
        <v>28313</v>
      </c>
    </row>
    <row r="4924" spans="2:32">
      <c r="B4924" s="114">
        <v>4886</v>
      </c>
      <c r="C4924" s="115">
        <v>4886</v>
      </c>
      <c r="D4924" s="116">
        <v>204</v>
      </c>
      <c r="E4924" s="117">
        <v>7</v>
      </c>
      <c r="F4924" s="118">
        <v>23</v>
      </c>
      <c r="G4924" s="119" t="s">
        <v>487</v>
      </c>
      <c r="H4924" s="120">
        <v>7</v>
      </c>
      <c r="I4924" s="115">
        <v>22</v>
      </c>
      <c r="J4924" s="116" t="s">
        <v>487</v>
      </c>
      <c r="K4924" s="121">
        <v>14</v>
      </c>
      <c r="L4924" s="108"/>
      <c r="M4924" s="122">
        <v>20239</v>
      </c>
      <c r="N4924" s="123">
        <v>23214</v>
      </c>
      <c r="O4924" s="124">
        <v>23171</v>
      </c>
      <c r="P4924" s="123">
        <v>21257</v>
      </c>
      <c r="Q4924" s="124">
        <v>18660</v>
      </c>
      <c r="R4924" s="123">
        <v>21945</v>
      </c>
      <c r="S4924" s="124">
        <v>23451</v>
      </c>
      <c r="T4924" s="123">
        <v>24991</v>
      </c>
      <c r="U4924" s="124">
        <v>24697</v>
      </c>
      <c r="V4924" s="123">
        <v>20252</v>
      </c>
      <c r="W4924" s="124">
        <v>19829</v>
      </c>
      <c r="X4924" s="123">
        <v>23589</v>
      </c>
      <c r="Y4924" s="124">
        <v>25463</v>
      </c>
      <c r="Z4924" s="123">
        <v>26425</v>
      </c>
      <c r="AA4924" s="124">
        <v>24854</v>
      </c>
      <c r="AB4924" s="123">
        <v>22082</v>
      </c>
      <c r="AC4924" s="124">
        <v>21631</v>
      </c>
      <c r="AD4924" s="123">
        <v>26655</v>
      </c>
      <c r="AE4924" s="125">
        <v>28043</v>
      </c>
      <c r="AF4924" s="126">
        <v>28529</v>
      </c>
    </row>
    <row r="4925" spans="2:32">
      <c r="B4925" s="127">
        <v>4887</v>
      </c>
      <c r="C4925" s="128">
        <v>4887</v>
      </c>
      <c r="D4925" s="129">
        <v>204</v>
      </c>
      <c r="E4925" s="130">
        <v>7</v>
      </c>
      <c r="F4925" s="131">
        <v>23</v>
      </c>
      <c r="G4925" s="132" t="s">
        <v>487</v>
      </c>
      <c r="H4925" s="133">
        <v>7</v>
      </c>
      <c r="I4925" s="128">
        <v>22</v>
      </c>
      <c r="J4925" s="129" t="s">
        <v>487</v>
      </c>
      <c r="K4925" s="134">
        <v>15</v>
      </c>
      <c r="L4925" s="108"/>
      <c r="M4925" s="81">
        <v>20664</v>
      </c>
      <c r="N4925" s="135">
        <v>23563</v>
      </c>
      <c r="O4925" s="136">
        <v>23417</v>
      </c>
      <c r="P4925" s="135">
        <v>21422</v>
      </c>
      <c r="Q4925" s="136">
        <v>18914</v>
      </c>
      <c r="R4925" s="135">
        <v>22377</v>
      </c>
      <c r="S4925" s="136">
        <v>23781</v>
      </c>
      <c r="T4925" s="135">
        <v>25294</v>
      </c>
      <c r="U4925" s="136">
        <v>24906</v>
      </c>
      <c r="V4925" s="135">
        <v>20508</v>
      </c>
      <c r="W4925" s="136">
        <v>20094</v>
      </c>
      <c r="X4925" s="135">
        <v>24010</v>
      </c>
      <c r="Y4925" s="136">
        <v>25947</v>
      </c>
      <c r="Z4925" s="135">
        <v>26615</v>
      </c>
      <c r="AA4925" s="136">
        <v>24987</v>
      </c>
      <c r="AB4925" s="135">
        <v>22322</v>
      </c>
      <c r="AC4925" s="136">
        <v>21884</v>
      </c>
      <c r="AD4925" s="135">
        <v>27128</v>
      </c>
      <c r="AE4925" s="137">
        <v>28331</v>
      </c>
      <c r="AF4925" s="138">
        <v>28813</v>
      </c>
    </row>
    <row r="4926" spans="2:32">
      <c r="B4926" s="114">
        <v>4888</v>
      </c>
      <c r="C4926" s="115">
        <v>4888</v>
      </c>
      <c r="D4926" s="116">
        <v>204</v>
      </c>
      <c r="E4926" s="117">
        <v>7</v>
      </c>
      <c r="F4926" s="118">
        <v>23</v>
      </c>
      <c r="G4926" s="119" t="s">
        <v>487</v>
      </c>
      <c r="H4926" s="120">
        <v>7</v>
      </c>
      <c r="I4926" s="115">
        <v>22</v>
      </c>
      <c r="J4926" s="116" t="s">
        <v>487</v>
      </c>
      <c r="K4926" s="121">
        <v>16</v>
      </c>
      <c r="L4926" s="108"/>
      <c r="M4926" s="122">
        <v>21109</v>
      </c>
      <c r="N4926" s="123">
        <v>23941</v>
      </c>
      <c r="O4926" s="124">
        <v>23672</v>
      </c>
      <c r="P4926" s="123">
        <v>21701</v>
      </c>
      <c r="Q4926" s="124">
        <v>19296</v>
      </c>
      <c r="R4926" s="123">
        <v>22811</v>
      </c>
      <c r="S4926" s="124">
        <v>24418</v>
      </c>
      <c r="T4926" s="123">
        <v>25578</v>
      </c>
      <c r="U4926" s="124">
        <v>25057</v>
      </c>
      <c r="V4926" s="123">
        <v>20864</v>
      </c>
      <c r="W4926" s="124">
        <v>20504</v>
      </c>
      <c r="X4926" s="123">
        <v>24396</v>
      </c>
      <c r="Y4926" s="124">
        <v>26815</v>
      </c>
      <c r="Z4926" s="123">
        <v>26672</v>
      </c>
      <c r="AA4926" s="124">
        <v>25119</v>
      </c>
      <c r="AB4926" s="123">
        <v>22625</v>
      </c>
      <c r="AC4926" s="124">
        <v>22248</v>
      </c>
      <c r="AD4926" s="123">
        <v>27985</v>
      </c>
      <c r="AE4926" s="125">
        <v>28493</v>
      </c>
      <c r="AF4926" s="126">
        <v>29025</v>
      </c>
    </row>
    <row r="4927" spans="2:32">
      <c r="B4927" s="127">
        <v>4889</v>
      </c>
      <c r="C4927" s="128">
        <v>4889</v>
      </c>
      <c r="D4927" s="129">
        <v>204</v>
      </c>
      <c r="E4927" s="130">
        <v>7</v>
      </c>
      <c r="F4927" s="131">
        <v>23</v>
      </c>
      <c r="G4927" s="132" t="s">
        <v>487</v>
      </c>
      <c r="H4927" s="133">
        <v>7</v>
      </c>
      <c r="I4927" s="128">
        <v>22</v>
      </c>
      <c r="J4927" s="129" t="s">
        <v>487</v>
      </c>
      <c r="K4927" s="134">
        <v>17</v>
      </c>
      <c r="L4927" s="108"/>
      <c r="M4927" s="81">
        <v>21477</v>
      </c>
      <c r="N4927" s="135">
        <v>24321</v>
      </c>
      <c r="O4927" s="136">
        <v>23810</v>
      </c>
      <c r="P4927" s="135">
        <v>21898</v>
      </c>
      <c r="Q4927" s="136">
        <v>19764</v>
      </c>
      <c r="R4927" s="135">
        <v>23191</v>
      </c>
      <c r="S4927" s="136">
        <v>24733</v>
      </c>
      <c r="T4927" s="135">
        <v>25928</v>
      </c>
      <c r="U4927" s="136">
        <v>25273</v>
      </c>
      <c r="V4927" s="135">
        <v>21371</v>
      </c>
      <c r="W4927" s="136">
        <v>21097</v>
      </c>
      <c r="X4927" s="135">
        <v>24886</v>
      </c>
      <c r="Y4927" s="136">
        <v>27240</v>
      </c>
      <c r="Z4927" s="135">
        <v>26950</v>
      </c>
      <c r="AA4927" s="136">
        <v>25364</v>
      </c>
      <c r="AB4927" s="135">
        <v>23122</v>
      </c>
      <c r="AC4927" s="136">
        <v>22889</v>
      </c>
      <c r="AD4927" s="135">
        <v>28442</v>
      </c>
      <c r="AE4927" s="137">
        <v>28877</v>
      </c>
      <c r="AF4927" s="138">
        <v>29295</v>
      </c>
    </row>
    <row r="4928" spans="2:32">
      <c r="B4928" s="114">
        <v>4890</v>
      </c>
      <c r="C4928" s="115">
        <v>4890</v>
      </c>
      <c r="D4928" s="116">
        <v>204</v>
      </c>
      <c r="E4928" s="117">
        <v>7</v>
      </c>
      <c r="F4928" s="118">
        <v>23</v>
      </c>
      <c r="G4928" s="119" t="s">
        <v>487</v>
      </c>
      <c r="H4928" s="120">
        <v>7</v>
      </c>
      <c r="I4928" s="115">
        <v>22</v>
      </c>
      <c r="J4928" s="116" t="s">
        <v>487</v>
      </c>
      <c r="K4928" s="121">
        <v>18</v>
      </c>
      <c r="L4928" s="108"/>
      <c r="M4928" s="122">
        <v>21376</v>
      </c>
      <c r="N4928" s="123">
        <v>24036</v>
      </c>
      <c r="O4928" s="124">
        <v>23502</v>
      </c>
      <c r="P4928" s="123">
        <v>21766</v>
      </c>
      <c r="Q4928" s="124">
        <v>20002</v>
      </c>
      <c r="R4928" s="123">
        <v>23261</v>
      </c>
      <c r="S4928" s="124">
        <v>24631</v>
      </c>
      <c r="T4928" s="123">
        <v>25785</v>
      </c>
      <c r="U4928" s="124">
        <v>25215</v>
      </c>
      <c r="V4928" s="123">
        <v>21825</v>
      </c>
      <c r="W4928" s="124">
        <v>21491</v>
      </c>
      <c r="X4928" s="123">
        <v>25145</v>
      </c>
      <c r="Y4928" s="124">
        <v>27315</v>
      </c>
      <c r="Z4928" s="123">
        <v>27184</v>
      </c>
      <c r="AA4928" s="124">
        <v>25618</v>
      </c>
      <c r="AB4928" s="123">
        <v>23808</v>
      </c>
      <c r="AC4928" s="124">
        <v>23440</v>
      </c>
      <c r="AD4928" s="123">
        <v>28600</v>
      </c>
      <c r="AE4928" s="125">
        <v>28982</v>
      </c>
      <c r="AF4928" s="126">
        <v>29456</v>
      </c>
    </row>
    <row r="4929" spans="2:32">
      <c r="B4929" s="127">
        <v>4891</v>
      </c>
      <c r="C4929" s="128">
        <v>4891</v>
      </c>
      <c r="D4929" s="129">
        <v>204</v>
      </c>
      <c r="E4929" s="130">
        <v>7</v>
      </c>
      <c r="F4929" s="131">
        <v>23</v>
      </c>
      <c r="G4929" s="132" t="s">
        <v>487</v>
      </c>
      <c r="H4929" s="133">
        <v>7</v>
      </c>
      <c r="I4929" s="128">
        <v>22</v>
      </c>
      <c r="J4929" s="129" t="s">
        <v>487</v>
      </c>
      <c r="K4929" s="134">
        <v>19</v>
      </c>
      <c r="L4929" s="108"/>
      <c r="M4929" s="81">
        <v>21027</v>
      </c>
      <c r="N4929" s="135">
        <v>23698</v>
      </c>
      <c r="O4929" s="136">
        <v>23500</v>
      </c>
      <c r="P4929" s="135">
        <v>21522</v>
      </c>
      <c r="Q4929" s="136">
        <v>19823</v>
      </c>
      <c r="R4929" s="135">
        <v>23060</v>
      </c>
      <c r="S4929" s="136">
        <v>24410</v>
      </c>
      <c r="T4929" s="135">
        <v>25682</v>
      </c>
      <c r="U4929" s="136">
        <v>25430</v>
      </c>
      <c r="V4929" s="135">
        <v>21782</v>
      </c>
      <c r="W4929" s="136">
        <v>21797</v>
      </c>
      <c r="X4929" s="135">
        <v>25182</v>
      </c>
      <c r="Y4929" s="136">
        <v>27289</v>
      </c>
      <c r="Z4929" s="135">
        <v>27696</v>
      </c>
      <c r="AA4929" s="136">
        <v>25964</v>
      </c>
      <c r="AB4929" s="135">
        <v>24148</v>
      </c>
      <c r="AC4929" s="136">
        <v>23929</v>
      </c>
      <c r="AD4929" s="135">
        <v>28754</v>
      </c>
      <c r="AE4929" s="137">
        <v>29335</v>
      </c>
      <c r="AF4929" s="138">
        <v>29742</v>
      </c>
    </row>
    <row r="4930" spans="2:32">
      <c r="B4930" s="114">
        <v>4892</v>
      </c>
      <c r="C4930" s="115">
        <v>4892</v>
      </c>
      <c r="D4930" s="116">
        <v>204</v>
      </c>
      <c r="E4930" s="117">
        <v>7</v>
      </c>
      <c r="F4930" s="118">
        <v>23</v>
      </c>
      <c r="G4930" s="119" t="s">
        <v>487</v>
      </c>
      <c r="H4930" s="120">
        <v>7</v>
      </c>
      <c r="I4930" s="115">
        <v>22</v>
      </c>
      <c r="J4930" s="116" t="s">
        <v>487</v>
      </c>
      <c r="K4930" s="121">
        <v>20</v>
      </c>
      <c r="L4930" s="108"/>
      <c r="M4930" s="122">
        <v>20554</v>
      </c>
      <c r="N4930" s="123">
        <v>23197</v>
      </c>
      <c r="O4930" s="124">
        <v>23183</v>
      </c>
      <c r="P4930" s="123">
        <v>21024</v>
      </c>
      <c r="Q4930" s="124">
        <v>19298</v>
      </c>
      <c r="R4930" s="123">
        <v>22653</v>
      </c>
      <c r="S4930" s="124">
        <v>24124</v>
      </c>
      <c r="T4930" s="123">
        <v>25409</v>
      </c>
      <c r="U4930" s="124">
        <v>25342</v>
      </c>
      <c r="V4930" s="123">
        <v>21487</v>
      </c>
      <c r="W4930" s="124">
        <v>21760</v>
      </c>
      <c r="X4930" s="123">
        <v>25037</v>
      </c>
      <c r="Y4930" s="124">
        <v>27094</v>
      </c>
      <c r="Z4930" s="123">
        <v>27920</v>
      </c>
      <c r="AA4930" s="124">
        <v>26059</v>
      </c>
      <c r="AB4930" s="123">
        <v>24246</v>
      </c>
      <c r="AC4930" s="124">
        <v>24184</v>
      </c>
      <c r="AD4930" s="123">
        <v>28738</v>
      </c>
      <c r="AE4930" s="125">
        <v>29702</v>
      </c>
      <c r="AF4930" s="126">
        <v>29821</v>
      </c>
    </row>
    <row r="4931" spans="2:32">
      <c r="B4931" s="127">
        <v>4893</v>
      </c>
      <c r="C4931" s="128">
        <v>4893</v>
      </c>
      <c r="D4931" s="129">
        <v>204</v>
      </c>
      <c r="E4931" s="130">
        <v>7</v>
      </c>
      <c r="F4931" s="131">
        <v>23</v>
      </c>
      <c r="G4931" s="132" t="s">
        <v>487</v>
      </c>
      <c r="H4931" s="133">
        <v>7</v>
      </c>
      <c r="I4931" s="128">
        <v>22</v>
      </c>
      <c r="J4931" s="129" t="s">
        <v>487</v>
      </c>
      <c r="K4931" s="134">
        <v>21</v>
      </c>
      <c r="L4931" s="108"/>
      <c r="M4931" s="81">
        <v>19802</v>
      </c>
      <c r="N4931" s="135">
        <v>22417</v>
      </c>
      <c r="O4931" s="136">
        <v>22562</v>
      </c>
      <c r="P4931" s="135">
        <v>20325</v>
      </c>
      <c r="Q4931" s="136">
        <v>18827</v>
      </c>
      <c r="R4931" s="135">
        <v>22040</v>
      </c>
      <c r="S4931" s="136">
        <v>23445</v>
      </c>
      <c r="T4931" s="135">
        <v>24959</v>
      </c>
      <c r="U4931" s="136">
        <v>25052</v>
      </c>
      <c r="V4931" s="135">
        <v>21342</v>
      </c>
      <c r="W4931" s="136">
        <v>21861</v>
      </c>
      <c r="X4931" s="135">
        <v>24788</v>
      </c>
      <c r="Y4931" s="136">
        <v>26633</v>
      </c>
      <c r="Z4931" s="135">
        <v>28078</v>
      </c>
      <c r="AA4931" s="136">
        <v>26153</v>
      </c>
      <c r="AB4931" s="135">
        <v>24546</v>
      </c>
      <c r="AC4931" s="136">
        <v>24604</v>
      </c>
      <c r="AD4931" s="135">
        <v>28529</v>
      </c>
      <c r="AE4931" s="137">
        <v>29984</v>
      </c>
      <c r="AF4931" s="138">
        <v>30053</v>
      </c>
    </row>
    <row r="4932" spans="2:32">
      <c r="B4932" s="114">
        <v>4894</v>
      </c>
      <c r="C4932" s="115">
        <v>4894</v>
      </c>
      <c r="D4932" s="116">
        <v>204</v>
      </c>
      <c r="E4932" s="117">
        <v>7</v>
      </c>
      <c r="F4932" s="118">
        <v>23</v>
      </c>
      <c r="G4932" s="119" t="s">
        <v>487</v>
      </c>
      <c r="H4932" s="120">
        <v>7</v>
      </c>
      <c r="I4932" s="115">
        <v>22</v>
      </c>
      <c r="J4932" s="116" t="s">
        <v>487</v>
      </c>
      <c r="K4932" s="121">
        <v>22</v>
      </c>
      <c r="L4932" s="108"/>
      <c r="M4932" s="122">
        <v>18754</v>
      </c>
      <c r="N4932" s="123">
        <v>21283</v>
      </c>
      <c r="O4932" s="124">
        <v>21510</v>
      </c>
      <c r="P4932" s="123">
        <v>19396</v>
      </c>
      <c r="Q4932" s="124">
        <v>18272</v>
      </c>
      <c r="R4932" s="123">
        <v>21073</v>
      </c>
      <c r="S4932" s="124">
        <v>22466</v>
      </c>
      <c r="T4932" s="123">
        <v>24000</v>
      </c>
      <c r="U4932" s="124">
        <v>24180</v>
      </c>
      <c r="V4932" s="123">
        <v>20972</v>
      </c>
      <c r="W4932" s="124">
        <v>21405</v>
      </c>
      <c r="X4932" s="123">
        <v>24015</v>
      </c>
      <c r="Y4932" s="124">
        <v>25875</v>
      </c>
      <c r="Z4932" s="123">
        <v>27428</v>
      </c>
      <c r="AA4932" s="124">
        <v>25673</v>
      </c>
      <c r="AB4932" s="123">
        <v>24424</v>
      </c>
      <c r="AC4932" s="124">
        <v>24323</v>
      </c>
      <c r="AD4932" s="123">
        <v>27932</v>
      </c>
      <c r="AE4932" s="125">
        <v>29464</v>
      </c>
      <c r="AF4932" s="126">
        <v>29425</v>
      </c>
    </row>
    <row r="4933" spans="2:32">
      <c r="B4933" s="127">
        <v>4895</v>
      </c>
      <c r="C4933" s="128">
        <v>4895</v>
      </c>
      <c r="D4933" s="129">
        <v>204</v>
      </c>
      <c r="E4933" s="130">
        <v>7</v>
      </c>
      <c r="F4933" s="131">
        <v>23</v>
      </c>
      <c r="G4933" s="132" t="s">
        <v>487</v>
      </c>
      <c r="H4933" s="133">
        <v>7</v>
      </c>
      <c r="I4933" s="128">
        <v>22</v>
      </c>
      <c r="J4933" s="129" t="s">
        <v>487</v>
      </c>
      <c r="K4933" s="134">
        <v>23</v>
      </c>
      <c r="L4933" s="108"/>
      <c r="M4933" s="81">
        <v>17215</v>
      </c>
      <c r="N4933" s="135">
        <v>19592</v>
      </c>
      <c r="O4933" s="136">
        <v>19862</v>
      </c>
      <c r="P4933" s="135">
        <v>17984</v>
      </c>
      <c r="Q4933" s="136">
        <v>17298</v>
      </c>
      <c r="R4933" s="135">
        <v>19453</v>
      </c>
      <c r="S4933" s="136">
        <v>20821</v>
      </c>
      <c r="T4933" s="135">
        <v>22326</v>
      </c>
      <c r="U4933" s="136">
        <v>22589</v>
      </c>
      <c r="V4933" s="135">
        <v>20054</v>
      </c>
      <c r="W4933" s="136">
        <v>20337</v>
      </c>
      <c r="X4933" s="135">
        <v>22442</v>
      </c>
      <c r="Y4933" s="136">
        <v>24217</v>
      </c>
      <c r="Z4933" s="135">
        <v>25921</v>
      </c>
      <c r="AA4933" s="136">
        <v>24356</v>
      </c>
      <c r="AB4933" s="135">
        <v>23574</v>
      </c>
      <c r="AC4933" s="136">
        <v>23295</v>
      </c>
      <c r="AD4933" s="135">
        <v>26329</v>
      </c>
      <c r="AE4933" s="137">
        <v>27916</v>
      </c>
      <c r="AF4933" s="138">
        <v>27984</v>
      </c>
    </row>
    <row r="4934" spans="2:32">
      <c r="B4934" s="114">
        <v>4896</v>
      </c>
      <c r="C4934" s="115">
        <v>4896</v>
      </c>
      <c r="D4934" s="116">
        <v>204</v>
      </c>
      <c r="E4934" s="117">
        <v>7</v>
      </c>
      <c r="F4934" s="118">
        <v>23</v>
      </c>
      <c r="G4934" s="119" t="s">
        <v>487</v>
      </c>
      <c r="H4934" s="120">
        <v>7</v>
      </c>
      <c r="I4934" s="115">
        <v>22</v>
      </c>
      <c r="J4934" s="116" t="s">
        <v>487</v>
      </c>
      <c r="K4934" s="121">
        <v>24</v>
      </c>
      <c r="L4934" s="108"/>
      <c r="M4934" s="122">
        <v>15951</v>
      </c>
      <c r="N4934" s="123">
        <v>18123</v>
      </c>
      <c r="O4934" s="124">
        <v>18354</v>
      </c>
      <c r="P4934" s="123">
        <v>16680</v>
      </c>
      <c r="Q4934" s="124">
        <v>16308</v>
      </c>
      <c r="R4934" s="123">
        <v>18061</v>
      </c>
      <c r="S4934" s="124">
        <v>19464</v>
      </c>
      <c r="T4934" s="123">
        <v>20839</v>
      </c>
      <c r="U4934" s="124">
        <v>21046</v>
      </c>
      <c r="V4934" s="123">
        <v>19016</v>
      </c>
      <c r="W4934" s="124">
        <v>19221</v>
      </c>
      <c r="X4934" s="123">
        <v>21034</v>
      </c>
      <c r="Y4934" s="124">
        <v>22917</v>
      </c>
      <c r="Z4934" s="123">
        <v>24416</v>
      </c>
      <c r="AA4934" s="124">
        <v>23013</v>
      </c>
      <c r="AB4934" s="123">
        <v>22528</v>
      </c>
      <c r="AC4934" s="124">
        <v>22163</v>
      </c>
      <c r="AD4934" s="123">
        <v>25045</v>
      </c>
      <c r="AE4934" s="125">
        <v>26486</v>
      </c>
      <c r="AF4934" s="126">
        <v>26371</v>
      </c>
    </row>
    <row r="4935" spans="2:32">
      <c r="B4935" s="127">
        <v>4897</v>
      </c>
      <c r="C4935" s="128">
        <v>4897</v>
      </c>
      <c r="D4935" s="129">
        <v>205</v>
      </c>
      <c r="E4935" s="130">
        <v>7</v>
      </c>
      <c r="F4935" s="131">
        <v>24</v>
      </c>
      <c r="G4935" s="132" t="s">
        <v>487</v>
      </c>
      <c r="H4935" s="133">
        <v>7</v>
      </c>
      <c r="I4935" s="128">
        <v>23</v>
      </c>
      <c r="J4935" s="129" t="s">
        <v>487</v>
      </c>
      <c r="K4935" s="134">
        <v>1</v>
      </c>
      <c r="L4935" s="108"/>
      <c r="M4935" s="81">
        <v>15306</v>
      </c>
      <c r="N4935" s="135">
        <v>16957</v>
      </c>
      <c r="O4935" s="136">
        <v>16755</v>
      </c>
      <c r="P4935" s="135">
        <v>15730</v>
      </c>
      <c r="Q4935" s="136">
        <v>15215</v>
      </c>
      <c r="R4935" s="135">
        <v>17445</v>
      </c>
      <c r="S4935" s="136">
        <v>18882</v>
      </c>
      <c r="T4935" s="135">
        <v>19596</v>
      </c>
      <c r="U4935" s="136">
        <v>19362</v>
      </c>
      <c r="V4935" s="135">
        <v>17533</v>
      </c>
      <c r="W4935" s="136">
        <v>18619</v>
      </c>
      <c r="X4935" s="135">
        <v>20698</v>
      </c>
      <c r="Y4935" s="136">
        <v>22423</v>
      </c>
      <c r="Z4935" s="135">
        <v>22704</v>
      </c>
      <c r="AA4935" s="136">
        <v>21584</v>
      </c>
      <c r="AB4935" s="135">
        <v>20524</v>
      </c>
      <c r="AC4935" s="136">
        <v>21335</v>
      </c>
      <c r="AD4935" s="135">
        <v>24621</v>
      </c>
      <c r="AE4935" s="137">
        <v>25231</v>
      </c>
      <c r="AF4935" s="138">
        <v>24922</v>
      </c>
    </row>
    <row r="4936" spans="2:32">
      <c r="B4936" s="114">
        <v>4898</v>
      </c>
      <c r="C4936" s="115">
        <v>4898</v>
      </c>
      <c r="D4936" s="116">
        <v>205</v>
      </c>
      <c r="E4936" s="117">
        <v>7</v>
      </c>
      <c r="F4936" s="118">
        <v>24</v>
      </c>
      <c r="G4936" s="119" t="s">
        <v>487</v>
      </c>
      <c r="H4936" s="120">
        <v>7</v>
      </c>
      <c r="I4936" s="115">
        <v>23</v>
      </c>
      <c r="J4936" s="116" t="s">
        <v>487</v>
      </c>
      <c r="K4936" s="121">
        <v>2</v>
      </c>
      <c r="L4936" s="108"/>
      <c r="M4936" s="122">
        <v>14697</v>
      </c>
      <c r="N4936" s="123">
        <v>16273</v>
      </c>
      <c r="O4936" s="124">
        <v>16062</v>
      </c>
      <c r="P4936" s="123">
        <v>15130</v>
      </c>
      <c r="Q4936" s="124">
        <v>14627</v>
      </c>
      <c r="R4936" s="123">
        <v>16768</v>
      </c>
      <c r="S4936" s="124">
        <v>18120</v>
      </c>
      <c r="T4936" s="123">
        <v>18819</v>
      </c>
      <c r="U4936" s="124">
        <v>18560</v>
      </c>
      <c r="V4936" s="123">
        <v>16840</v>
      </c>
      <c r="W4936" s="124">
        <v>18009</v>
      </c>
      <c r="X4936" s="123">
        <v>19920</v>
      </c>
      <c r="Y4936" s="124">
        <v>21549</v>
      </c>
      <c r="Z4936" s="123">
        <v>21777</v>
      </c>
      <c r="AA4936" s="124">
        <v>20765</v>
      </c>
      <c r="AB4936" s="123">
        <v>19728</v>
      </c>
      <c r="AC4936" s="124">
        <v>20604</v>
      </c>
      <c r="AD4936" s="123">
        <v>23681</v>
      </c>
      <c r="AE4936" s="125">
        <v>24258</v>
      </c>
      <c r="AF4936" s="126">
        <v>23922</v>
      </c>
    </row>
    <row r="4937" spans="2:32">
      <c r="B4937" s="127">
        <v>4899</v>
      </c>
      <c r="C4937" s="128">
        <v>4899</v>
      </c>
      <c r="D4937" s="129">
        <v>205</v>
      </c>
      <c r="E4937" s="130">
        <v>7</v>
      </c>
      <c r="F4937" s="131">
        <v>24</v>
      </c>
      <c r="G4937" s="132" t="s">
        <v>487</v>
      </c>
      <c r="H4937" s="133">
        <v>7</v>
      </c>
      <c r="I4937" s="128">
        <v>23</v>
      </c>
      <c r="J4937" s="129" t="s">
        <v>487</v>
      </c>
      <c r="K4937" s="134">
        <v>3</v>
      </c>
      <c r="L4937" s="108"/>
      <c r="M4937" s="81">
        <v>14330</v>
      </c>
      <c r="N4937" s="135">
        <v>15841</v>
      </c>
      <c r="O4937" s="136">
        <v>15611</v>
      </c>
      <c r="P4937" s="135">
        <v>14757</v>
      </c>
      <c r="Q4937" s="136">
        <v>14247</v>
      </c>
      <c r="R4937" s="135">
        <v>16356</v>
      </c>
      <c r="S4937" s="136">
        <v>17623</v>
      </c>
      <c r="T4937" s="135">
        <v>18294</v>
      </c>
      <c r="U4937" s="136">
        <v>17981</v>
      </c>
      <c r="V4937" s="135">
        <v>16386</v>
      </c>
      <c r="W4937" s="136">
        <v>17589</v>
      </c>
      <c r="X4937" s="135">
        <v>19398</v>
      </c>
      <c r="Y4937" s="136">
        <v>20882</v>
      </c>
      <c r="Z4937" s="135">
        <v>21068</v>
      </c>
      <c r="AA4937" s="136">
        <v>20146</v>
      </c>
      <c r="AB4937" s="135">
        <v>19149</v>
      </c>
      <c r="AC4937" s="136">
        <v>20058</v>
      </c>
      <c r="AD4937" s="135">
        <v>22949</v>
      </c>
      <c r="AE4937" s="137">
        <v>23473</v>
      </c>
      <c r="AF4937" s="138">
        <v>23128</v>
      </c>
    </row>
    <row r="4938" spans="2:32">
      <c r="B4938" s="114">
        <v>4900</v>
      </c>
      <c r="C4938" s="115">
        <v>4900</v>
      </c>
      <c r="D4938" s="116">
        <v>205</v>
      </c>
      <c r="E4938" s="117">
        <v>7</v>
      </c>
      <c r="F4938" s="118">
        <v>24</v>
      </c>
      <c r="G4938" s="119" t="s">
        <v>487</v>
      </c>
      <c r="H4938" s="120">
        <v>7</v>
      </c>
      <c r="I4938" s="115">
        <v>23</v>
      </c>
      <c r="J4938" s="116" t="s">
        <v>487</v>
      </c>
      <c r="K4938" s="121">
        <v>4</v>
      </c>
      <c r="L4938" s="108"/>
      <c r="M4938" s="122">
        <v>14180</v>
      </c>
      <c r="N4938" s="123">
        <v>15653</v>
      </c>
      <c r="O4938" s="124">
        <v>15443</v>
      </c>
      <c r="P4938" s="123">
        <v>14490</v>
      </c>
      <c r="Q4938" s="124">
        <v>13940</v>
      </c>
      <c r="R4938" s="123">
        <v>16121</v>
      </c>
      <c r="S4938" s="124">
        <v>17351</v>
      </c>
      <c r="T4938" s="123">
        <v>17920</v>
      </c>
      <c r="U4938" s="124">
        <v>17573</v>
      </c>
      <c r="V4938" s="123">
        <v>15886</v>
      </c>
      <c r="W4938" s="124">
        <v>17215</v>
      </c>
      <c r="X4938" s="123">
        <v>18834</v>
      </c>
      <c r="Y4938" s="124">
        <v>20259</v>
      </c>
      <c r="Z4938" s="123">
        <v>20340</v>
      </c>
      <c r="AA4938" s="124">
        <v>19322</v>
      </c>
      <c r="AB4938" s="123">
        <v>18378</v>
      </c>
      <c r="AC4938" s="124">
        <v>19427</v>
      </c>
      <c r="AD4938" s="123">
        <v>22148</v>
      </c>
      <c r="AE4938" s="125">
        <v>22561</v>
      </c>
      <c r="AF4938" s="126">
        <v>22224</v>
      </c>
    </row>
    <row r="4939" spans="2:32">
      <c r="B4939" s="127">
        <v>4901</v>
      </c>
      <c r="C4939" s="128">
        <v>4901</v>
      </c>
      <c r="D4939" s="129">
        <v>205</v>
      </c>
      <c r="E4939" s="130">
        <v>7</v>
      </c>
      <c r="F4939" s="131">
        <v>24</v>
      </c>
      <c r="G4939" s="132" t="s">
        <v>487</v>
      </c>
      <c r="H4939" s="133">
        <v>7</v>
      </c>
      <c r="I4939" s="128">
        <v>23</v>
      </c>
      <c r="J4939" s="129" t="s">
        <v>487</v>
      </c>
      <c r="K4939" s="134">
        <v>5</v>
      </c>
      <c r="L4939" s="108"/>
      <c r="M4939" s="81">
        <v>14392</v>
      </c>
      <c r="N4939" s="135">
        <v>15873</v>
      </c>
      <c r="O4939" s="136">
        <v>15617</v>
      </c>
      <c r="P4939" s="135">
        <v>14334</v>
      </c>
      <c r="Q4939" s="136">
        <v>13731</v>
      </c>
      <c r="R4939" s="135">
        <v>16211</v>
      </c>
      <c r="S4939" s="136">
        <v>17361</v>
      </c>
      <c r="T4939" s="135">
        <v>17924</v>
      </c>
      <c r="U4939" s="136">
        <v>17533</v>
      </c>
      <c r="V4939" s="135">
        <v>15435</v>
      </c>
      <c r="W4939" s="136">
        <v>17212</v>
      </c>
      <c r="X4939" s="135">
        <v>18607</v>
      </c>
      <c r="Y4939" s="136">
        <v>19888</v>
      </c>
      <c r="Z4939" s="135">
        <v>19867</v>
      </c>
      <c r="AA4939" s="136">
        <v>18562</v>
      </c>
      <c r="AB4939" s="135">
        <v>17641</v>
      </c>
      <c r="AC4939" s="136">
        <v>19191</v>
      </c>
      <c r="AD4939" s="135">
        <v>21536</v>
      </c>
      <c r="AE4939" s="137">
        <v>21901</v>
      </c>
      <c r="AF4939" s="138">
        <v>21546</v>
      </c>
    </row>
    <row r="4940" spans="2:32">
      <c r="B4940" s="114">
        <v>4902</v>
      </c>
      <c r="C4940" s="115">
        <v>4902</v>
      </c>
      <c r="D4940" s="116">
        <v>205</v>
      </c>
      <c r="E4940" s="117">
        <v>7</v>
      </c>
      <c r="F4940" s="118">
        <v>24</v>
      </c>
      <c r="G4940" s="119" t="s">
        <v>487</v>
      </c>
      <c r="H4940" s="120">
        <v>7</v>
      </c>
      <c r="I4940" s="115">
        <v>23</v>
      </c>
      <c r="J4940" s="116" t="s">
        <v>487</v>
      </c>
      <c r="K4940" s="121">
        <v>6</v>
      </c>
      <c r="L4940" s="108"/>
      <c r="M4940" s="122">
        <v>15106</v>
      </c>
      <c r="N4940" s="123">
        <v>16618</v>
      </c>
      <c r="O4940" s="124">
        <v>16267</v>
      </c>
      <c r="P4940" s="123">
        <v>14241</v>
      </c>
      <c r="Q4940" s="124">
        <v>13554</v>
      </c>
      <c r="R4940" s="123">
        <v>16796</v>
      </c>
      <c r="S4940" s="124">
        <v>17951</v>
      </c>
      <c r="T4940" s="123">
        <v>18420</v>
      </c>
      <c r="U4940" s="124">
        <v>17927</v>
      </c>
      <c r="V4940" s="123">
        <v>14989</v>
      </c>
      <c r="W4940" s="124">
        <v>17682</v>
      </c>
      <c r="X4940" s="123">
        <v>18893</v>
      </c>
      <c r="Y4940" s="124">
        <v>20062</v>
      </c>
      <c r="Z4940" s="123">
        <v>19860</v>
      </c>
      <c r="AA4940" s="124">
        <v>17823</v>
      </c>
      <c r="AB4940" s="123">
        <v>16876</v>
      </c>
      <c r="AC4940" s="124">
        <v>19369</v>
      </c>
      <c r="AD4940" s="123">
        <v>21485</v>
      </c>
      <c r="AE4940" s="125">
        <v>21670</v>
      </c>
      <c r="AF4940" s="126">
        <v>21358</v>
      </c>
    </row>
    <row r="4941" spans="2:32">
      <c r="B4941" s="127">
        <v>4903</v>
      </c>
      <c r="C4941" s="128">
        <v>4903</v>
      </c>
      <c r="D4941" s="129">
        <v>205</v>
      </c>
      <c r="E4941" s="130">
        <v>7</v>
      </c>
      <c r="F4941" s="131">
        <v>24</v>
      </c>
      <c r="G4941" s="132" t="s">
        <v>487</v>
      </c>
      <c r="H4941" s="133">
        <v>7</v>
      </c>
      <c r="I4941" s="128">
        <v>23</v>
      </c>
      <c r="J4941" s="129" t="s">
        <v>487</v>
      </c>
      <c r="K4941" s="134">
        <v>7</v>
      </c>
      <c r="L4941" s="108"/>
      <c r="M4941" s="81">
        <v>16362</v>
      </c>
      <c r="N4941" s="135">
        <v>17888</v>
      </c>
      <c r="O4941" s="136">
        <v>17469</v>
      </c>
      <c r="P4941" s="135">
        <v>14556</v>
      </c>
      <c r="Q4941" s="136">
        <v>13816</v>
      </c>
      <c r="R4941" s="135">
        <v>17912</v>
      </c>
      <c r="S4941" s="136">
        <v>19172</v>
      </c>
      <c r="T4941" s="135">
        <v>19583</v>
      </c>
      <c r="U4941" s="136">
        <v>18856</v>
      </c>
      <c r="V4941" s="135">
        <v>15035</v>
      </c>
      <c r="W4941" s="136">
        <v>18677</v>
      </c>
      <c r="X4941" s="135">
        <v>19625</v>
      </c>
      <c r="Y4941" s="136">
        <v>20985</v>
      </c>
      <c r="Z4941" s="135">
        <v>20514</v>
      </c>
      <c r="AA4941" s="136">
        <v>17564</v>
      </c>
      <c r="AB4941" s="135">
        <v>16693</v>
      </c>
      <c r="AC4941" s="136">
        <v>20131</v>
      </c>
      <c r="AD4941" s="135">
        <v>22226</v>
      </c>
      <c r="AE4941" s="137">
        <v>22228</v>
      </c>
      <c r="AF4941" s="138">
        <v>21906</v>
      </c>
    </row>
    <row r="4942" spans="2:32">
      <c r="B4942" s="114">
        <v>4904</v>
      </c>
      <c r="C4942" s="115">
        <v>4904</v>
      </c>
      <c r="D4942" s="116">
        <v>205</v>
      </c>
      <c r="E4942" s="117">
        <v>7</v>
      </c>
      <c r="F4942" s="118">
        <v>24</v>
      </c>
      <c r="G4942" s="119" t="s">
        <v>487</v>
      </c>
      <c r="H4942" s="120">
        <v>7</v>
      </c>
      <c r="I4942" s="115">
        <v>23</v>
      </c>
      <c r="J4942" s="116" t="s">
        <v>487</v>
      </c>
      <c r="K4942" s="121">
        <v>8</v>
      </c>
      <c r="L4942" s="108"/>
      <c r="M4942" s="122">
        <v>17578</v>
      </c>
      <c r="N4942" s="123">
        <v>19049</v>
      </c>
      <c r="O4942" s="124">
        <v>18410</v>
      </c>
      <c r="P4942" s="123">
        <v>15537</v>
      </c>
      <c r="Q4942" s="124">
        <v>14608</v>
      </c>
      <c r="R4942" s="123">
        <v>19030</v>
      </c>
      <c r="S4942" s="124">
        <v>20479</v>
      </c>
      <c r="T4942" s="123">
        <v>20744</v>
      </c>
      <c r="U4942" s="124">
        <v>19711</v>
      </c>
      <c r="V4942" s="123">
        <v>15829</v>
      </c>
      <c r="W4942" s="124">
        <v>19807</v>
      </c>
      <c r="X4942" s="123">
        <v>20497</v>
      </c>
      <c r="Y4942" s="124">
        <v>22144</v>
      </c>
      <c r="Z4942" s="123">
        <v>21250</v>
      </c>
      <c r="AA4942" s="124">
        <v>18331</v>
      </c>
      <c r="AB4942" s="123">
        <v>17393</v>
      </c>
      <c r="AC4942" s="124">
        <v>21231</v>
      </c>
      <c r="AD4942" s="123">
        <v>23314</v>
      </c>
      <c r="AE4942" s="125">
        <v>23190</v>
      </c>
      <c r="AF4942" s="126">
        <v>22614</v>
      </c>
    </row>
    <row r="4943" spans="2:32">
      <c r="B4943" s="127">
        <v>4905</v>
      </c>
      <c r="C4943" s="128">
        <v>4905</v>
      </c>
      <c r="D4943" s="129">
        <v>205</v>
      </c>
      <c r="E4943" s="130">
        <v>7</v>
      </c>
      <c r="F4943" s="131">
        <v>24</v>
      </c>
      <c r="G4943" s="132" t="s">
        <v>487</v>
      </c>
      <c r="H4943" s="133">
        <v>7</v>
      </c>
      <c r="I4943" s="128">
        <v>23</v>
      </c>
      <c r="J4943" s="129" t="s">
        <v>487</v>
      </c>
      <c r="K4943" s="134">
        <v>9</v>
      </c>
      <c r="L4943" s="108"/>
      <c r="M4943" s="81">
        <v>18419</v>
      </c>
      <c r="N4943" s="135">
        <v>19904</v>
      </c>
      <c r="O4943" s="136">
        <v>19192</v>
      </c>
      <c r="P4943" s="135">
        <v>16503</v>
      </c>
      <c r="Q4943" s="136">
        <v>15509</v>
      </c>
      <c r="R4943" s="135">
        <v>19822</v>
      </c>
      <c r="S4943" s="136">
        <v>21403</v>
      </c>
      <c r="T4943" s="135">
        <v>21650</v>
      </c>
      <c r="U4943" s="136">
        <v>20501</v>
      </c>
      <c r="V4943" s="135">
        <v>16817</v>
      </c>
      <c r="W4943" s="136">
        <v>20802</v>
      </c>
      <c r="X4943" s="135">
        <v>21211</v>
      </c>
      <c r="Y4943" s="136">
        <v>22964</v>
      </c>
      <c r="Z4943" s="135">
        <v>22050</v>
      </c>
      <c r="AA4943" s="136">
        <v>19258</v>
      </c>
      <c r="AB4943" s="135">
        <v>18341</v>
      </c>
      <c r="AC4943" s="136">
        <v>22270</v>
      </c>
      <c r="AD4943" s="135">
        <v>24101</v>
      </c>
      <c r="AE4943" s="137">
        <v>24063</v>
      </c>
      <c r="AF4943" s="138">
        <v>23449</v>
      </c>
    </row>
    <row r="4944" spans="2:32">
      <c r="B4944" s="114">
        <v>4906</v>
      </c>
      <c r="C4944" s="115">
        <v>4906</v>
      </c>
      <c r="D4944" s="116">
        <v>205</v>
      </c>
      <c r="E4944" s="117">
        <v>7</v>
      </c>
      <c r="F4944" s="118">
        <v>24</v>
      </c>
      <c r="G4944" s="119" t="s">
        <v>487</v>
      </c>
      <c r="H4944" s="120">
        <v>7</v>
      </c>
      <c r="I4944" s="115">
        <v>23</v>
      </c>
      <c r="J4944" s="116" t="s">
        <v>487</v>
      </c>
      <c r="K4944" s="121">
        <v>10</v>
      </c>
      <c r="L4944" s="108"/>
      <c r="M4944" s="122">
        <v>19091</v>
      </c>
      <c r="N4944" s="123">
        <v>20550</v>
      </c>
      <c r="O4944" s="124">
        <v>19691</v>
      </c>
      <c r="P4944" s="123">
        <v>17016</v>
      </c>
      <c r="Q4944" s="124">
        <v>16137</v>
      </c>
      <c r="R4944" s="123">
        <v>20572</v>
      </c>
      <c r="S4944" s="124">
        <v>22231</v>
      </c>
      <c r="T4944" s="123">
        <v>22369</v>
      </c>
      <c r="U4944" s="124">
        <v>21087</v>
      </c>
      <c r="V4944" s="123">
        <v>17548</v>
      </c>
      <c r="W4944" s="124">
        <v>21601</v>
      </c>
      <c r="X4944" s="123">
        <v>22004</v>
      </c>
      <c r="Y4944" s="124">
        <v>23897</v>
      </c>
      <c r="Z4944" s="123">
        <v>22742</v>
      </c>
      <c r="AA4944" s="124">
        <v>19992</v>
      </c>
      <c r="AB4944" s="123">
        <v>19158</v>
      </c>
      <c r="AC4944" s="124">
        <v>23160</v>
      </c>
      <c r="AD4944" s="123">
        <v>25090</v>
      </c>
      <c r="AE4944" s="125">
        <v>25025</v>
      </c>
      <c r="AF4944" s="126">
        <v>24206</v>
      </c>
    </row>
    <row r="4945" spans="2:32">
      <c r="B4945" s="127">
        <v>4907</v>
      </c>
      <c r="C4945" s="128">
        <v>4907</v>
      </c>
      <c r="D4945" s="129">
        <v>205</v>
      </c>
      <c r="E4945" s="130">
        <v>7</v>
      </c>
      <c r="F4945" s="131">
        <v>24</v>
      </c>
      <c r="G4945" s="132" t="s">
        <v>487</v>
      </c>
      <c r="H4945" s="133">
        <v>7</v>
      </c>
      <c r="I4945" s="128">
        <v>23</v>
      </c>
      <c r="J4945" s="129" t="s">
        <v>487</v>
      </c>
      <c r="K4945" s="134">
        <v>11</v>
      </c>
      <c r="L4945" s="108"/>
      <c r="M4945" s="81">
        <v>19695</v>
      </c>
      <c r="N4945" s="135">
        <v>21163</v>
      </c>
      <c r="O4945" s="136">
        <v>20092</v>
      </c>
      <c r="P4945" s="135">
        <v>17423</v>
      </c>
      <c r="Q4945" s="136">
        <v>16703</v>
      </c>
      <c r="R4945" s="135">
        <v>21283</v>
      </c>
      <c r="S4945" s="136">
        <v>22938</v>
      </c>
      <c r="T4945" s="135">
        <v>23038</v>
      </c>
      <c r="U4945" s="136">
        <v>21565</v>
      </c>
      <c r="V4945" s="135">
        <v>18217</v>
      </c>
      <c r="W4945" s="136">
        <v>22399</v>
      </c>
      <c r="X4945" s="135">
        <v>22855</v>
      </c>
      <c r="Y4945" s="136">
        <v>24694</v>
      </c>
      <c r="Z4945" s="135">
        <v>23338</v>
      </c>
      <c r="AA4945" s="136">
        <v>20625</v>
      </c>
      <c r="AB4945" s="135">
        <v>19907</v>
      </c>
      <c r="AC4945" s="136">
        <v>24014</v>
      </c>
      <c r="AD4945" s="135">
        <v>25954</v>
      </c>
      <c r="AE4945" s="137">
        <v>26057</v>
      </c>
      <c r="AF4945" s="138">
        <v>24856</v>
      </c>
    </row>
    <row r="4946" spans="2:32">
      <c r="B4946" s="114">
        <v>4908</v>
      </c>
      <c r="C4946" s="115">
        <v>4908</v>
      </c>
      <c r="D4946" s="116">
        <v>205</v>
      </c>
      <c r="E4946" s="117">
        <v>7</v>
      </c>
      <c r="F4946" s="118">
        <v>24</v>
      </c>
      <c r="G4946" s="119" t="s">
        <v>487</v>
      </c>
      <c r="H4946" s="120">
        <v>7</v>
      </c>
      <c r="I4946" s="115">
        <v>23</v>
      </c>
      <c r="J4946" s="116" t="s">
        <v>487</v>
      </c>
      <c r="K4946" s="121">
        <v>12</v>
      </c>
      <c r="L4946" s="108"/>
      <c r="M4946" s="122">
        <v>20216</v>
      </c>
      <c r="N4946" s="123">
        <v>21677</v>
      </c>
      <c r="O4946" s="124">
        <v>20379</v>
      </c>
      <c r="P4946" s="123">
        <v>17743</v>
      </c>
      <c r="Q4946" s="124">
        <v>17120</v>
      </c>
      <c r="R4946" s="123">
        <v>21859</v>
      </c>
      <c r="S4946" s="124">
        <v>23587</v>
      </c>
      <c r="T4946" s="123">
        <v>23569</v>
      </c>
      <c r="U4946" s="124">
        <v>21895</v>
      </c>
      <c r="V4946" s="123">
        <v>18672</v>
      </c>
      <c r="W4946" s="124">
        <v>23021</v>
      </c>
      <c r="X4946" s="123">
        <v>23552</v>
      </c>
      <c r="Y4946" s="124">
        <v>25420</v>
      </c>
      <c r="Z4946" s="123">
        <v>23744</v>
      </c>
      <c r="AA4946" s="124">
        <v>21047</v>
      </c>
      <c r="AB4946" s="123">
        <v>20388</v>
      </c>
      <c r="AC4946" s="124">
        <v>24677</v>
      </c>
      <c r="AD4946" s="123">
        <v>26729</v>
      </c>
      <c r="AE4946" s="125">
        <v>26922</v>
      </c>
      <c r="AF4946" s="126">
        <v>25310</v>
      </c>
    </row>
    <row r="4947" spans="2:32">
      <c r="B4947" s="127">
        <v>4909</v>
      </c>
      <c r="C4947" s="128">
        <v>4909</v>
      </c>
      <c r="D4947" s="129">
        <v>205</v>
      </c>
      <c r="E4947" s="130">
        <v>7</v>
      </c>
      <c r="F4947" s="131">
        <v>24</v>
      </c>
      <c r="G4947" s="132" t="s">
        <v>487</v>
      </c>
      <c r="H4947" s="133">
        <v>7</v>
      </c>
      <c r="I4947" s="128">
        <v>23</v>
      </c>
      <c r="J4947" s="129" t="s">
        <v>487</v>
      </c>
      <c r="K4947" s="134">
        <v>13</v>
      </c>
      <c r="L4947" s="108"/>
      <c r="M4947" s="81">
        <v>20705</v>
      </c>
      <c r="N4947" s="135">
        <v>22048</v>
      </c>
      <c r="O4947" s="136">
        <v>20574</v>
      </c>
      <c r="P4947" s="135">
        <v>17871</v>
      </c>
      <c r="Q4947" s="136">
        <v>17398</v>
      </c>
      <c r="R4947" s="135">
        <v>22349</v>
      </c>
      <c r="S4947" s="136">
        <v>23984</v>
      </c>
      <c r="T4947" s="135">
        <v>23908</v>
      </c>
      <c r="U4947" s="136">
        <v>22142</v>
      </c>
      <c r="V4947" s="135">
        <v>18962</v>
      </c>
      <c r="W4947" s="136">
        <v>23599</v>
      </c>
      <c r="X4947" s="135">
        <v>24190</v>
      </c>
      <c r="Y4947" s="136">
        <v>25847</v>
      </c>
      <c r="Z4947" s="135">
        <v>23993</v>
      </c>
      <c r="AA4947" s="136">
        <v>21212</v>
      </c>
      <c r="AB4947" s="135">
        <v>20697</v>
      </c>
      <c r="AC4947" s="136">
        <v>25293</v>
      </c>
      <c r="AD4947" s="135">
        <v>27141</v>
      </c>
      <c r="AE4947" s="137">
        <v>27639</v>
      </c>
      <c r="AF4947" s="138">
        <v>25588</v>
      </c>
    </row>
    <row r="4948" spans="2:32">
      <c r="B4948" s="114">
        <v>4910</v>
      </c>
      <c r="C4948" s="115">
        <v>4910</v>
      </c>
      <c r="D4948" s="116">
        <v>205</v>
      </c>
      <c r="E4948" s="117">
        <v>7</v>
      </c>
      <c r="F4948" s="118">
        <v>24</v>
      </c>
      <c r="G4948" s="119" t="s">
        <v>487</v>
      </c>
      <c r="H4948" s="120">
        <v>7</v>
      </c>
      <c r="I4948" s="115">
        <v>23</v>
      </c>
      <c r="J4948" s="116" t="s">
        <v>487</v>
      </c>
      <c r="K4948" s="121">
        <v>14</v>
      </c>
      <c r="L4948" s="108"/>
      <c r="M4948" s="122">
        <v>21069</v>
      </c>
      <c r="N4948" s="123">
        <v>22222</v>
      </c>
      <c r="O4948" s="124">
        <v>20681</v>
      </c>
      <c r="P4948" s="123">
        <v>18049</v>
      </c>
      <c r="Q4948" s="124">
        <v>17594</v>
      </c>
      <c r="R4948" s="123">
        <v>22681</v>
      </c>
      <c r="S4948" s="124">
        <v>24279</v>
      </c>
      <c r="T4948" s="123">
        <v>24033</v>
      </c>
      <c r="U4948" s="124">
        <v>22260</v>
      </c>
      <c r="V4948" s="123">
        <v>19159</v>
      </c>
      <c r="W4948" s="124">
        <v>24090</v>
      </c>
      <c r="X4948" s="123">
        <v>24706</v>
      </c>
      <c r="Y4948" s="124">
        <v>26153</v>
      </c>
      <c r="Z4948" s="123">
        <v>24077</v>
      </c>
      <c r="AA4948" s="124">
        <v>21376</v>
      </c>
      <c r="AB4948" s="123">
        <v>20892</v>
      </c>
      <c r="AC4948" s="124">
        <v>25790</v>
      </c>
      <c r="AD4948" s="123">
        <v>27421</v>
      </c>
      <c r="AE4948" s="125">
        <v>27862</v>
      </c>
      <c r="AF4948" s="126">
        <v>25666</v>
      </c>
    </row>
    <row r="4949" spans="2:32">
      <c r="B4949" s="127">
        <v>4911</v>
      </c>
      <c r="C4949" s="128">
        <v>4911</v>
      </c>
      <c r="D4949" s="129">
        <v>205</v>
      </c>
      <c r="E4949" s="130">
        <v>7</v>
      </c>
      <c r="F4949" s="131">
        <v>24</v>
      </c>
      <c r="G4949" s="132" t="s">
        <v>487</v>
      </c>
      <c r="H4949" s="133">
        <v>7</v>
      </c>
      <c r="I4949" s="128">
        <v>23</v>
      </c>
      <c r="J4949" s="129" t="s">
        <v>487</v>
      </c>
      <c r="K4949" s="134">
        <v>15</v>
      </c>
      <c r="L4949" s="108"/>
      <c r="M4949" s="81">
        <v>21391</v>
      </c>
      <c r="N4949" s="135">
        <v>22409</v>
      </c>
      <c r="O4949" s="136">
        <v>20774</v>
      </c>
      <c r="P4949" s="135">
        <v>18238</v>
      </c>
      <c r="Q4949" s="136">
        <v>17800</v>
      </c>
      <c r="R4949" s="135">
        <v>22951</v>
      </c>
      <c r="S4949" s="136">
        <v>24511</v>
      </c>
      <c r="T4949" s="135">
        <v>24173</v>
      </c>
      <c r="U4949" s="136">
        <v>22348</v>
      </c>
      <c r="V4949" s="135">
        <v>19361</v>
      </c>
      <c r="W4949" s="136">
        <v>24518</v>
      </c>
      <c r="X4949" s="135">
        <v>25130</v>
      </c>
      <c r="Y4949" s="136">
        <v>26386</v>
      </c>
      <c r="Z4949" s="135">
        <v>24137</v>
      </c>
      <c r="AA4949" s="136">
        <v>21547</v>
      </c>
      <c r="AB4949" s="135">
        <v>21083</v>
      </c>
      <c r="AC4949" s="136">
        <v>26215</v>
      </c>
      <c r="AD4949" s="135">
        <v>27636</v>
      </c>
      <c r="AE4949" s="137">
        <v>28074</v>
      </c>
      <c r="AF4949" s="138">
        <v>25719</v>
      </c>
    </row>
    <row r="4950" spans="2:32">
      <c r="B4950" s="114">
        <v>4912</v>
      </c>
      <c r="C4950" s="115">
        <v>4912</v>
      </c>
      <c r="D4950" s="116">
        <v>205</v>
      </c>
      <c r="E4950" s="117">
        <v>7</v>
      </c>
      <c r="F4950" s="118">
        <v>24</v>
      </c>
      <c r="G4950" s="119" t="s">
        <v>487</v>
      </c>
      <c r="H4950" s="120">
        <v>7</v>
      </c>
      <c r="I4950" s="115">
        <v>23</v>
      </c>
      <c r="J4950" s="116" t="s">
        <v>487</v>
      </c>
      <c r="K4950" s="121">
        <v>16</v>
      </c>
      <c r="L4950" s="108"/>
      <c r="M4950" s="122">
        <v>21803</v>
      </c>
      <c r="N4950" s="123">
        <v>22617</v>
      </c>
      <c r="O4950" s="124">
        <v>20975</v>
      </c>
      <c r="P4950" s="123">
        <v>18548</v>
      </c>
      <c r="Q4950" s="124">
        <v>18163</v>
      </c>
      <c r="R4950" s="123">
        <v>23500</v>
      </c>
      <c r="S4950" s="124">
        <v>24723</v>
      </c>
      <c r="T4950" s="123">
        <v>24265</v>
      </c>
      <c r="U4950" s="124">
        <v>22486</v>
      </c>
      <c r="V4950" s="123">
        <v>19699</v>
      </c>
      <c r="W4950" s="124">
        <v>24996</v>
      </c>
      <c r="X4950" s="123">
        <v>25911</v>
      </c>
      <c r="Y4950" s="124">
        <v>26510</v>
      </c>
      <c r="Z4950" s="123">
        <v>24202</v>
      </c>
      <c r="AA4950" s="124">
        <v>21775</v>
      </c>
      <c r="AB4950" s="123">
        <v>21374</v>
      </c>
      <c r="AC4950" s="124">
        <v>26645</v>
      </c>
      <c r="AD4950" s="123">
        <v>27718</v>
      </c>
      <c r="AE4950" s="125">
        <v>28209</v>
      </c>
      <c r="AF4950" s="126">
        <v>25751</v>
      </c>
    </row>
    <row r="4951" spans="2:32">
      <c r="B4951" s="127">
        <v>4913</v>
      </c>
      <c r="C4951" s="128">
        <v>4913</v>
      </c>
      <c r="D4951" s="129">
        <v>205</v>
      </c>
      <c r="E4951" s="130">
        <v>7</v>
      </c>
      <c r="F4951" s="131">
        <v>24</v>
      </c>
      <c r="G4951" s="132" t="s">
        <v>487</v>
      </c>
      <c r="H4951" s="133">
        <v>7</v>
      </c>
      <c r="I4951" s="128">
        <v>23</v>
      </c>
      <c r="J4951" s="129" t="s">
        <v>487</v>
      </c>
      <c r="K4951" s="134">
        <v>17</v>
      </c>
      <c r="L4951" s="108"/>
      <c r="M4951" s="81">
        <v>22163</v>
      </c>
      <c r="N4951" s="135">
        <v>22749</v>
      </c>
      <c r="O4951" s="136">
        <v>21184</v>
      </c>
      <c r="P4951" s="135">
        <v>19039</v>
      </c>
      <c r="Q4951" s="136">
        <v>18726</v>
      </c>
      <c r="R4951" s="135">
        <v>23840</v>
      </c>
      <c r="S4951" s="136">
        <v>25096</v>
      </c>
      <c r="T4951" s="135">
        <v>24515</v>
      </c>
      <c r="U4951" s="136">
        <v>22665</v>
      </c>
      <c r="V4951" s="135">
        <v>20308</v>
      </c>
      <c r="W4951" s="136">
        <v>25636</v>
      </c>
      <c r="X4951" s="135">
        <v>26369</v>
      </c>
      <c r="Y4951" s="136">
        <v>26901</v>
      </c>
      <c r="Z4951" s="135">
        <v>24475</v>
      </c>
      <c r="AA4951" s="136">
        <v>22295</v>
      </c>
      <c r="AB4951" s="135">
        <v>22031</v>
      </c>
      <c r="AC4951" s="136">
        <v>27318</v>
      </c>
      <c r="AD4951" s="135">
        <v>28128</v>
      </c>
      <c r="AE4951" s="137">
        <v>28501</v>
      </c>
      <c r="AF4951" s="138">
        <v>26032</v>
      </c>
    </row>
    <row r="4952" spans="2:32">
      <c r="B4952" s="114">
        <v>4914</v>
      </c>
      <c r="C4952" s="115">
        <v>4914</v>
      </c>
      <c r="D4952" s="116">
        <v>205</v>
      </c>
      <c r="E4952" s="117">
        <v>7</v>
      </c>
      <c r="F4952" s="118">
        <v>24</v>
      </c>
      <c r="G4952" s="119" t="s">
        <v>487</v>
      </c>
      <c r="H4952" s="120">
        <v>7</v>
      </c>
      <c r="I4952" s="115">
        <v>23</v>
      </c>
      <c r="J4952" s="116" t="s">
        <v>487</v>
      </c>
      <c r="K4952" s="121">
        <v>18</v>
      </c>
      <c r="L4952" s="108"/>
      <c r="M4952" s="122">
        <v>22315</v>
      </c>
      <c r="N4952" s="123">
        <v>22683</v>
      </c>
      <c r="O4952" s="124">
        <v>21275</v>
      </c>
      <c r="P4952" s="123">
        <v>19539</v>
      </c>
      <c r="Q4952" s="124">
        <v>19141</v>
      </c>
      <c r="R4952" s="123">
        <v>24029</v>
      </c>
      <c r="S4952" s="124">
        <v>25229</v>
      </c>
      <c r="T4952" s="123">
        <v>24692</v>
      </c>
      <c r="U4952" s="124">
        <v>23044</v>
      </c>
      <c r="V4952" s="123">
        <v>20969</v>
      </c>
      <c r="W4952" s="124">
        <v>26130</v>
      </c>
      <c r="X4952" s="123">
        <v>26717</v>
      </c>
      <c r="Y4952" s="124">
        <v>27192</v>
      </c>
      <c r="Z4952" s="123">
        <v>25008</v>
      </c>
      <c r="AA4952" s="124">
        <v>23251</v>
      </c>
      <c r="AB4952" s="123">
        <v>22881</v>
      </c>
      <c r="AC4952" s="124">
        <v>28032</v>
      </c>
      <c r="AD4952" s="123">
        <v>28521</v>
      </c>
      <c r="AE4952" s="125">
        <v>28954</v>
      </c>
      <c r="AF4952" s="126">
        <v>26634</v>
      </c>
    </row>
    <row r="4953" spans="2:32">
      <c r="B4953" s="127">
        <v>4915</v>
      </c>
      <c r="C4953" s="128">
        <v>4915</v>
      </c>
      <c r="D4953" s="129">
        <v>205</v>
      </c>
      <c r="E4953" s="130">
        <v>7</v>
      </c>
      <c r="F4953" s="131">
        <v>24</v>
      </c>
      <c r="G4953" s="132" t="s">
        <v>487</v>
      </c>
      <c r="H4953" s="133">
        <v>7</v>
      </c>
      <c r="I4953" s="128">
        <v>23</v>
      </c>
      <c r="J4953" s="129" t="s">
        <v>487</v>
      </c>
      <c r="K4953" s="134">
        <v>19</v>
      </c>
      <c r="L4953" s="108"/>
      <c r="M4953" s="81">
        <v>22175</v>
      </c>
      <c r="N4953" s="135">
        <v>22833</v>
      </c>
      <c r="O4953" s="136">
        <v>21205</v>
      </c>
      <c r="P4953" s="135">
        <v>19543</v>
      </c>
      <c r="Q4953" s="136">
        <v>19431</v>
      </c>
      <c r="R4953" s="135">
        <v>23986</v>
      </c>
      <c r="S4953" s="136">
        <v>25295</v>
      </c>
      <c r="T4953" s="135">
        <v>25064</v>
      </c>
      <c r="U4953" s="136">
        <v>23230</v>
      </c>
      <c r="V4953" s="135">
        <v>21413</v>
      </c>
      <c r="W4953" s="136">
        <v>26202</v>
      </c>
      <c r="X4953" s="135">
        <v>26844</v>
      </c>
      <c r="Y4953" s="136">
        <v>27553</v>
      </c>
      <c r="Z4953" s="135">
        <v>25509</v>
      </c>
      <c r="AA4953" s="136">
        <v>23763</v>
      </c>
      <c r="AB4953" s="135">
        <v>23552</v>
      </c>
      <c r="AC4953" s="136">
        <v>28337</v>
      </c>
      <c r="AD4953" s="135">
        <v>29073</v>
      </c>
      <c r="AE4953" s="137">
        <v>29446</v>
      </c>
      <c r="AF4953" s="138">
        <v>27276</v>
      </c>
    </row>
    <row r="4954" spans="2:32">
      <c r="B4954" s="114">
        <v>4916</v>
      </c>
      <c r="C4954" s="115">
        <v>4916</v>
      </c>
      <c r="D4954" s="116">
        <v>205</v>
      </c>
      <c r="E4954" s="117">
        <v>7</v>
      </c>
      <c r="F4954" s="118">
        <v>24</v>
      </c>
      <c r="G4954" s="119" t="s">
        <v>487</v>
      </c>
      <c r="H4954" s="120">
        <v>7</v>
      </c>
      <c r="I4954" s="115">
        <v>23</v>
      </c>
      <c r="J4954" s="116" t="s">
        <v>487</v>
      </c>
      <c r="K4954" s="121">
        <v>20</v>
      </c>
      <c r="L4954" s="108"/>
      <c r="M4954" s="122">
        <v>21675</v>
      </c>
      <c r="N4954" s="123">
        <v>22523</v>
      </c>
      <c r="O4954" s="124">
        <v>20737</v>
      </c>
      <c r="P4954" s="123">
        <v>19052</v>
      </c>
      <c r="Q4954" s="124">
        <v>19339</v>
      </c>
      <c r="R4954" s="123">
        <v>23743</v>
      </c>
      <c r="S4954" s="124">
        <v>25044</v>
      </c>
      <c r="T4954" s="123">
        <v>24978</v>
      </c>
      <c r="U4954" s="124">
        <v>22955</v>
      </c>
      <c r="V4954" s="123">
        <v>21365</v>
      </c>
      <c r="W4954" s="124">
        <v>25685</v>
      </c>
      <c r="X4954" s="123">
        <v>26647</v>
      </c>
      <c r="Y4954" s="124">
        <v>27776</v>
      </c>
      <c r="Z4954" s="123">
        <v>25617</v>
      </c>
      <c r="AA4954" s="124">
        <v>23883</v>
      </c>
      <c r="AB4954" s="123">
        <v>23854</v>
      </c>
      <c r="AC4954" s="124">
        <v>27984</v>
      </c>
      <c r="AD4954" s="123">
        <v>29506</v>
      </c>
      <c r="AE4954" s="125">
        <v>29595</v>
      </c>
      <c r="AF4954" s="126">
        <v>27501</v>
      </c>
    </row>
    <row r="4955" spans="2:32">
      <c r="B4955" s="127">
        <v>4917</v>
      </c>
      <c r="C4955" s="128">
        <v>4917</v>
      </c>
      <c r="D4955" s="129">
        <v>205</v>
      </c>
      <c r="E4955" s="130">
        <v>7</v>
      </c>
      <c r="F4955" s="131">
        <v>24</v>
      </c>
      <c r="G4955" s="132" t="s">
        <v>487</v>
      </c>
      <c r="H4955" s="133">
        <v>7</v>
      </c>
      <c r="I4955" s="128">
        <v>23</v>
      </c>
      <c r="J4955" s="129" t="s">
        <v>487</v>
      </c>
      <c r="K4955" s="134">
        <v>21</v>
      </c>
      <c r="L4955" s="108"/>
      <c r="M4955" s="81">
        <v>20766</v>
      </c>
      <c r="N4955" s="135">
        <v>21882</v>
      </c>
      <c r="O4955" s="136">
        <v>20016</v>
      </c>
      <c r="P4955" s="135">
        <v>18555</v>
      </c>
      <c r="Q4955" s="136">
        <v>19126</v>
      </c>
      <c r="R4955" s="135">
        <v>23021</v>
      </c>
      <c r="S4955" s="136">
        <v>24535</v>
      </c>
      <c r="T4955" s="135">
        <v>24620</v>
      </c>
      <c r="U4955" s="136">
        <v>22540</v>
      </c>
      <c r="V4955" s="135">
        <v>21401</v>
      </c>
      <c r="W4955" s="136">
        <v>25187</v>
      </c>
      <c r="X4955" s="135">
        <v>26122</v>
      </c>
      <c r="Y4955" s="136">
        <v>27766</v>
      </c>
      <c r="Z4955" s="135">
        <v>25655</v>
      </c>
      <c r="AA4955" s="136">
        <v>24138</v>
      </c>
      <c r="AB4955" s="135">
        <v>24251</v>
      </c>
      <c r="AC4955" s="136">
        <v>27817</v>
      </c>
      <c r="AD4955" s="135">
        <v>29777</v>
      </c>
      <c r="AE4955" s="137">
        <v>29829</v>
      </c>
      <c r="AF4955" s="138">
        <v>27758</v>
      </c>
    </row>
    <row r="4956" spans="2:32">
      <c r="B4956" s="114">
        <v>4918</v>
      </c>
      <c r="C4956" s="115">
        <v>4918</v>
      </c>
      <c r="D4956" s="116">
        <v>205</v>
      </c>
      <c r="E4956" s="117">
        <v>7</v>
      </c>
      <c r="F4956" s="118">
        <v>24</v>
      </c>
      <c r="G4956" s="119" t="s">
        <v>487</v>
      </c>
      <c r="H4956" s="120">
        <v>7</v>
      </c>
      <c r="I4956" s="115">
        <v>23</v>
      </c>
      <c r="J4956" s="116" t="s">
        <v>487</v>
      </c>
      <c r="K4956" s="121">
        <v>22</v>
      </c>
      <c r="L4956" s="108"/>
      <c r="M4956" s="122">
        <v>19641</v>
      </c>
      <c r="N4956" s="123">
        <v>20785</v>
      </c>
      <c r="O4956" s="124">
        <v>19055</v>
      </c>
      <c r="P4956" s="123">
        <v>17969</v>
      </c>
      <c r="Q4956" s="124">
        <v>18451</v>
      </c>
      <c r="R4956" s="123">
        <v>21989</v>
      </c>
      <c r="S4956" s="124">
        <v>23514</v>
      </c>
      <c r="T4956" s="123">
        <v>23680</v>
      </c>
      <c r="U4956" s="124">
        <v>21770</v>
      </c>
      <c r="V4956" s="123">
        <v>20877</v>
      </c>
      <c r="W4956" s="124">
        <v>24245</v>
      </c>
      <c r="X4956" s="123">
        <v>25296</v>
      </c>
      <c r="Y4956" s="124">
        <v>27036</v>
      </c>
      <c r="Z4956" s="123">
        <v>25117</v>
      </c>
      <c r="AA4956" s="124">
        <v>23966</v>
      </c>
      <c r="AB4956" s="123">
        <v>23935</v>
      </c>
      <c r="AC4956" s="124">
        <v>27051</v>
      </c>
      <c r="AD4956" s="123">
        <v>29220</v>
      </c>
      <c r="AE4956" s="125">
        <v>29180</v>
      </c>
      <c r="AF4956" s="126">
        <v>27356</v>
      </c>
    </row>
    <row r="4957" spans="2:32">
      <c r="B4957" s="127">
        <v>4919</v>
      </c>
      <c r="C4957" s="128">
        <v>4919</v>
      </c>
      <c r="D4957" s="129">
        <v>205</v>
      </c>
      <c r="E4957" s="130">
        <v>7</v>
      </c>
      <c r="F4957" s="131">
        <v>24</v>
      </c>
      <c r="G4957" s="132" t="s">
        <v>487</v>
      </c>
      <c r="H4957" s="133">
        <v>7</v>
      </c>
      <c r="I4957" s="128">
        <v>23</v>
      </c>
      <c r="J4957" s="129" t="s">
        <v>487</v>
      </c>
      <c r="K4957" s="134">
        <v>23</v>
      </c>
      <c r="L4957" s="108"/>
      <c r="M4957" s="81">
        <v>18041</v>
      </c>
      <c r="N4957" s="135">
        <v>19185</v>
      </c>
      <c r="O4957" s="136">
        <v>17680</v>
      </c>
      <c r="P4957" s="135">
        <v>17039</v>
      </c>
      <c r="Q4957" s="136">
        <v>17384</v>
      </c>
      <c r="R4957" s="135">
        <v>20361</v>
      </c>
      <c r="S4957" s="136">
        <v>21858</v>
      </c>
      <c r="T4957" s="135">
        <v>22097</v>
      </c>
      <c r="U4957" s="136">
        <v>20400</v>
      </c>
      <c r="V4957" s="135">
        <v>19831</v>
      </c>
      <c r="W4957" s="136">
        <v>22583</v>
      </c>
      <c r="X4957" s="135">
        <v>23649</v>
      </c>
      <c r="Y4957" s="136">
        <v>25462</v>
      </c>
      <c r="Z4957" s="135">
        <v>23822</v>
      </c>
      <c r="AA4957" s="136">
        <v>23137</v>
      </c>
      <c r="AB4957" s="135">
        <v>22927</v>
      </c>
      <c r="AC4957" s="136">
        <v>25414</v>
      </c>
      <c r="AD4957" s="135">
        <v>27697</v>
      </c>
      <c r="AE4957" s="137">
        <v>27772</v>
      </c>
      <c r="AF4957" s="138">
        <v>26091</v>
      </c>
    </row>
    <row r="4958" spans="2:32">
      <c r="B4958" s="114">
        <v>4920</v>
      </c>
      <c r="C4958" s="115">
        <v>4920</v>
      </c>
      <c r="D4958" s="116">
        <v>205</v>
      </c>
      <c r="E4958" s="117">
        <v>7</v>
      </c>
      <c r="F4958" s="118">
        <v>24</v>
      </c>
      <c r="G4958" s="119" t="s">
        <v>487</v>
      </c>
      <c r="H4958" s="120">
        <v>7</v>
      </c>
      <c r="I4958" s="115">
        <v>23</v>
      </c>
      <c r="J4958" s="116" t="s">
        <v>487</v>
      </c>
      <c r="K4958" s="121">
        <v>24</v>
      </c>
      <c r="L4958" s="108"/>
      <c r="M4958" s="122">
        <v>16726</v>
      </c>
      <c r="N4958" s="123">
        <v>17720</v>
      </c>
      <c r="O4958" s="124">
        <v>16351</v>
      </c>
      <c r="P4958" s="123">
        <v>16043</v>
      </c>
      <c r="Q4958" s="124">
        <v>16285</v>
      </c>
      <c r="R4958" s="123">
        <v>18994</v>
      </c>
      <c r="S4958" s="124">
        <v>20352</v>
      </c>
      <c r="T4958" s="123">
        <v>20527</v>
      </c>
      <c r="U4958" s="124">
        <v>19042</v>
      </c>
      <c r="V4958" s="123">
        <v>18696</v>
      </c>
      <c r="W4958" s="124">
        <v>21076</v>
      </c>
      <c r="X4958" s="123">
        <v>22324</v>
      </c>
      <c r="Y4958" s="124">
        <v>23993</v>
      </c>
      <c r="Z4958" s="123">
        <v>22463</v>
      </c>
      <c r="AA4958" s="124">
        <v>22072</v>
      </c>
      <c r="AB4958" s="123">
        <v>21784</v>
      </c>
      <c r="AC4958" s="124">
        <v>23891</v>
      </c>
      <c r="AD4958" s="123">
        <v>26256</v>
      </c>
      <c r="AE4958" s="125">
        <v>26163</v>
      </c>
      <c r="AF4958" s="126">
        <v>24730</v>
      </c>
    </row>
    <row r="4959" spans="2:32">
      <c r="B4959" s="127">
        <v>4921</v>
      </c>
      <c r="C4959" s="128">
        <v>4921</v>
      </c>
      <c r="D4959" s="129">
        <v>206</v>
      </c>
      <c r="E4959" s="130">
        <v>7</v>
      </c>
      <c r="F4959" s="131">
        <v>25</v>
      </c>
      <c r="G4959" s="132" t="s">
        <v>487</v>
      </c>
      <c r="H4959" s="133">
        <v>7</v>
      </c>
      <c r="I4959" s="128">
        <v>24</v>
      </c>
      <c r="J4959" s="129" t="s">
        <v>487</v>
      </c>
      <c r="K4959" s="134">
        <v>1</v>
      </c>
      <c r="L4959" s="108"/>
      <c r="M4959" s="81">
        <v>16144</v>
      </c>
      <c r="N4959" s="135">
        <v>16179</v>
      </c>
      <c r="O4959" s="136">
        <v>15460</v>
      </c>
      <c r="P4959" s="135">
        <v>15028</v>
      </c>
      <c r="Q4959" s="136">
        <v>15975</v>
      </c>
      <c r="R4959" s="135">
        <v>18416</v>
      </c>
      <c r="S4959" s="136">
        <v>19119</v>
      </c>
      <c r="T4959" s="135">
        <v>18864</v>
      </c>
      <c r="U4959" s="136">
        <v>17934</v>
      </c>
      <c r="V4959" s="135">
        <v>18158</v>
      </c>
      <c r="W4959" s="136">
        <v>20708</v>
      </c>
      <c r="X4959" s="135">
        <v>21832</v>
      </c>
      <c r="Y4959" s="136">
        <v>22717</v>
      </c>
      <c r="Z4959" s="135">
        <v>21086</v>
      </c>
      <c r="AA4959" s="136">
        <v>20149</v>
      </c>
      <c r="AB4959" s="135">
        <v>21020</v>
      </c>
      <c r="AC4959" s="136">
        <v>23719</v>
      </c>
      <c r="AD4959" s="135">
        <v>25009</v>
      </c>
      <c r="AE4959" s="137">
        <v>24738</v>
      </c>
      <c r="AF4959" s="138">
        <v>23211</v>
      </c>
    </row>
    <row r="4960" spans="2:32">
      <c r="B4960" s="114">
        <v>4922</v>
      </c>
      <c r="C4960" s="115">
        <v>4922</v>
      </c>
      <c r="D4960" s="116">
        <v>206</v>
      </c>
      <c r="E4960" s="117">
        <v>7</v>
      </c>
      <c r="F4960" s="118">
        <v>25</v>
      </c>
      <c r="G4960" s="119" t="s">
        <v>487</v>
      </c>
      <c r="H4960" s="120">
        <v>7</v>
      </c>
      <c r="I4960" s="115">
        <v>24</v>
      </c>
      <c r="J4960" s="116" t="s">
        <v>487</v>
      </c>
      <c r="K4960" s="121">
        <v>2</v>
      </c>
      <c r="L4960" s="108"/>
      <c r="M4960" s="122">
        <v>15499</v>
      </c>
      <c r="N4960" s="123">
        <v>15511</v>
      </c>
      <c r="O4960" s="124">
        <v>14892</v>
      </c>
      <c r="P4960" s="123">
        <v>14455</v>
      </c>
      <c r="Q4960" s="124">
        <v>15495</v>
      </c>
      <c r="R4960" s="123">
        <v>17679</v>
      </c>
      <c r="S4960" s="124">
        <v>18370</v>
      </c>
      <c r="T4960" s="123">
        <v>18088</v>
      </c>
      <c r="U4960" s="124">
        <v>17275</v>
      </c>
      <c r="V4960" s="123">
        <v>17580</v>
      </c>
      <c r="W4960" s="124">
        <v>19859</v>
      </c>
      <c r="X4960" s="123">
        <v>20987</v>
      </c>
      <c r="Y4960" s="124">
        <v>21850</v>
      </c>
      <c r="Z4960" s="123">
        <v>20296</v>
      </c>
      <c r="AA4960" s="124">
        <v>19378</v>
      </c>
      <c r="AB4960" s="123">
        <v>20313</v>
      </c>
      <c r="AC4960" s="124">
        <v>22733</v>
      </c>
      <c r="AD4960" s="123">
        <v>24061</v>
      </c>
      <c r="AE4960" s="125">
        <v>23751</v>
      </c>
      <c r="AF4960" s="126">
        <v>22343</v>
      </c>
    </row>
    <row r="4961" spans="2:32">
      <c r="B4961" s="127">
        <v>4923</v>
      </c>
      <c r="C4961" s="128">
        <v>4923</v>
      </c>
      <c r="D4961" s="129">
        <v>206</v>
      </c>
      <c r="E4961" s="130">
        <v>7</v>
      </c>
      <c r="F4961" s="131">
        <v>25</v>
      </c>
      <c r="G4961" s="132" t="s">
        <v>487</v>
      </c>
      <c r="H4961" s="133">
        <v>7</v>
      </c>
      <c r="I4961" s="128">
        <v>24</v>
      </c>
      <c r="J4961" s="129" t="s">
        <v>487</v>
      </c>
      <c r="K4961" s="134">
        <v>3</v>
      </c>
      <c r="L4961" s="108"/>
      <c r="M4961" s="81">
        <v>15090</v>
      </c>
      <c r="N4961" s="135">
        <v>15074</v>
      </c>
      <c r="O4961" s="136">
        <v>14536</v>
      </c>
      <c r="P4961" s="135">
        <v>14104</v>
      </c>
      <c r="Q4961" s="136">
        <v>15181</v>
      </c>
      <c r="R4961" s="135">
        <v>17201</v>
      </c>
      <c r="S4961" s="136">
        <v>17870</v>
      </c>
      <c r="T4961" s="135">
        <v>17554</v>
      </c>
      <c r="U4961" s="136">
        <v>16815</v>
      </c>
      <c r="V4961" s="135">
        <v>17182</v>
      </c>
      <c r="W4961" s="136">
        <v>19274</v>
      </c>
      <c r="X4961" s="135">
        <v>20357</v>
      </c>
      <c r="Y4961" s="136">
        <v>21167</v>
      </c>
      <c r="Z4961" s="135">
        <v>19691</v>
      </c>
      <c r="AA4961" s="136">
        <v>18815</v>
      </c>
      <c r="AB4961" s="135">
        <v>19794</v>
      </c>
      <c r="AC4961" s="136">
        <v>21999</v>
      </c>
      <c r="AD4961" s="135">
        <v>23287</v>
      </c>
      <c r="AE4961" s="137">
        <v>22966</v>
      </c>
      <c r="AF4961" s="138">
        <v>21669</v>
      </c>
    </row>
    <row r="4962" spans="2:32">
      <c r="B4962" s="114">
        <v>4924</v>
      </c>
      <c r="C4962" s="115">
        <v>4924</v>
      </c>
      <c r="D4962" s="116">
        <v>206</v>
      </c>
      <c r="E4962" s="117">
        <v>7</v>
      </c>
      <c r="F4962" s="118">
        <v>25</v>
      </c>
      <c r="G4962" s="119" t="s">
        <v>487</v>
      </c>
      <c r="H4962" s="120">
        <v>7</v>
      </c>
      <c r="I4962" s="115">
        <v>24</v>
      </c>
      <c r="J4962" s="116" t="s">
        <v>487</v>
      </c>
      <c r="K4962" s="121">
        <v>4</v>
      </c>
      <c r="L4962" s="108"/>
      <c r="M4962" s="122">
        <v>14942</v>
      </c>
      <c r="N4962" s="123">
        <v>14912</v>
      </c>
      <c r="O4962" s="124">
        <v>14294</v>
      </c>
      <c r="P4962" s="123">
        <v>13828</v>
      </c>
      <c r="Q4962" s="124">
        <v>15062</v>
      </c>
      <c r="R4962" s="123">
        <v>16969</v>
      </c>
      <c r="S4962" s="124">
        <v>17545</v>
      </c>
      <c r="T4962" s="123">
        <v>17220</v>
      </c>
      <c r="U4962" s="124">
        <v>16348</v>
      </c>
      <c r="V4962" s="123">
        <v>16858</v>
      </c>
      <c r="W4962" s="124">
        <v>18770</v>
      </c>
      <c r="X4962" s="123">
        <v>19807</v>
      </c>
      <c r="Y4962" s="124">
        <v>20467</v>
      </c>
      <c r="Z4962" s="123">
        <v>18917</v>
      </c>
      <c r="AA4962" s="124">
        <v>18080</v>
      </c>
      <c r="AB4962" s="123">
        <v>19203</v>
      </c>
      <c r="AC4962" s="124">
        <v>21190</v>
      </c>
      <c r="AD4962" s="123">
        <v>22389</v>
      </c>
      <c r="AE4962" s="125">
        <v>22071</v>
      </c>
      <c r="AF4962" s="126">
        <v>20714</v>
      </c>
    </row>
    <row r="4963" spans="2:32">
      <c r="B4963" s="127">
        <v>4925</v>
      </c>
      <c r="C4963" s="128">
        <v>4925</v>
      </c>
      <c r="D4963" s="129">
        <v>206</v>
      </c>
      <c r="E4963" s="130">
        <v>7</v>
      </c>
      <c r="F4963" s="131">
        <v>25</v>
      </c>
      <c r="G4963" s="132" t="s">
        <v>487</v>
      </c>
      <c r="H4963" s="133">
        <v>7</v>
      </c>
      <c r="I4963" s="128">
        <v>24</v>
      </c>
      <c r="J4963" s="129" t="s">
        <v>487</v>
      </c>
      <c r="K4963" s="134">
        <v>5</v>
      </c>
      <c r="L4963" s="108"/>
      <c r="M4963" s="81">
        <v>15103</v>
      </c>
      <c r="N4963" s="135">
        <v>15092</v>
      </c>
      <c r="O4963" s="136">
        <v>14156</v>
      </c>
      <c r="P4963" s="135">
        <v>13619</v>
      </c>
      <c r="Q4963" s="136">
        <v>15360</v>
      </c>
      <c r="R4963" s="135">
        <v>17023</v>
      </c>
      <c r="S4963" s="136">
        <v>17600</v>
      </c>
      <c r="T4963" s="135">
        <v>17229</v>
      </c>
      <c r="U4963" s="136">
        <v>15946</v>
      </c>
      <c r="V4963" s="135">
        <v>16907</v>
      </c>
      <c r="W4963" s="136">
        <v>18639</v>
      </c>
      <c r="X4963" s="135">
        <v>19480</v>
      </c>
      <c r="Y4963" s="136">
        <v>20048</v>
      </c>
      <c r="Z4963" s="135">
        <v>18213</v>
      </c>
      <c r="AA4963" s="136">
        <v>17374</v>
      </c>
      <c r="AB4963" s="135">
        <v>18975</v>
      </c>
      <c r="AC4963" s="136">
        <v>20666</v>
      </c>
      <c r="AD4963" s="135">
        <v>21742</v>
      </c>
      <c r="AE4963" s="137">
        <v>21403</v>
      </c>
      <c r="AF4963" s="138">
        <v>19803</v>
      </c>
    </row>
    <row r="4964" spans="2:32">
      <c r="B4964" s="114">
        <v>4926</v>
      </c>
      <c r="C4964" s="115">
        <v>4926</v>
      </c>
      <c r="D4964" s="116">
        <v>206</v>
      </c>
      <c r="E4964" s="117">
        <v>7</v>
      </c>
      <c r="F4964" s="118">
        <v>25</v>
      </c>
      <c r="G4964" s="119" t="s">
        <v>487</v>
      </c>
      <c r="H4964" s="120">
        <v>7</v>
      </c>
      <c r="I4964" s="115">
        <v>24</v>
      </c>
      <c r="J4964" s="116" t="s">
        <v>487</v>
      </c>
      <c r="K4964" s="121">
        <v>6</v>
      </c>
      <c r="L4964" s="108"/>
      <c r="M4964" s="122">
        <v>15869</v>
      </c>
      <c r="N4964" s="123">
        <v>15764</v>
      </c>
      <c r="O4964" s="124">
        <v>14090</v>
      </c>
      <c r="P4964" s="123">
        <v>13467</v>
      </c>
      <c r="Q4964" s="124">
        <v>16118</v>
      </c>
      <c r="R4964" s="123">
        <v>17656</v>
      </c>
      <c r="S4964" s="124">
        <v>18158</v>
      </c>
      <c r="T4964" s="123">
        <v>17707</v>
      </c>
      <c r="U4964" s="124">
        <v>15587</v>
      </c>
      <c r="V4964" s="123">
        <v>17432</v>
      </c>
      <c r="W4964" s="124">
        <v>19011</v>
      </c>
      <c r="X4964" s="123">
        <v>19724</v>
      </c>
      <c r="Y4964" s="124">
        <v>20059</v>
      </c>
      <c r="Z4964" s="123">
        <v>17521</v>
      </c>
      <c r="AA4964" s="124">
        <v>16639</v>
      </c>
      <c r="AB4964" s="123">
        <v>19172</v>
      </c>
      <c r="AC4964" s="124">
        <v>20688</v>
      </c>
      <c r="AD4964" s="123">
        <v>21521</v>
      </c>
      <c r="AE4964" s="125">
        <v>21215</v>
      </c>
      <c r="AF4964" s="126">
        <v>18924</v>
      </c>
    </row>
    <row r="4965" spans="2:32">
      <c r="B4965" s="127">
        <v>4927</v>
      </c>
      <c r="C4965" s="128">
        <v>4927</v>
      </c>
      <c r="D4965" s="129">
        <v>206</v>
      </c>
      <c r="E4965" s="130">
        <v>7</v>
      </c>
      <c r="F4965" s="131">
        <v>25</v>
      </c>
      <c r="G4965" s="132" t="s">
        <v>487</v>
      </c>
      <c r="H4965" s="133">
        <v>7</v>
      </c>
      <c r="I4965" s="128">
        <v>24</v>
      </c>
      <c r="J4965" s="129" t="s">
        <v>487</v>
      </c>
      <c r="K4965" s="134">
        <v>7</v>
      </c>
      <c r="L4965" s="108"/>
      <c r="M4965" s="81">
        <v>17220</v>
      </c>
      <c r="N4965" s="135">
        <v>16956</v>
      </c>
      <c r="O4965" s="136">
        <v>14422</v>
      </c>
      <c r="P4965" s="135">
        <v>13736</v>
      </c>
      <c r="Q4965" s="136">
        <v>17279</v>
      </c>
      <c r="R4965" s="135">
        <v>18891</v>
      </c>
      <c r="S4965" s="136">
        <v>19349</v>
      </c>
      <c r="T4965" s="135">
        <v>18691</v>
      </c>
      <c r="U4965" s="136">
        <v>15697</v>
      </c>
      <c r="V4965" s="135">
        <v>18466</v>
      </c>
      <c r="W4965" s="136">
        <v>19874</v>
      </c>
      <c r="X4965" s="135">
        <v>20681</v>
      </c>
      <c r="Y4965" s="136">
        <v>20731</v>
      </c>
      <c r="Z4965" s="135">
        <v>17281</v>
      </c>
      <c r="AA4965" s="136">
        <v>16460</v>
      </c>
      <c r="AB4965" s="135">
        <v>19933</v>
      </c>
      <c r="AC4965" s="136">
        <v>21231</v>
      </c>
      <c r="AD4965" s="135">
        <v>22053</v>
      </c>
      <c r="AE4965" s="137">
        <v>21738</v>
      </c>
      <c r="AF4965" s="138">
        <v>18554</v>
      </c>
    </row>
    <row r="4966" spans="2:32">
      <c r="B4966" s="114">
        <v>4928</v>
      </c>
      <c r="C4966" s="115">
        <v>4928</v>
      </c>
      <c r="D4966" s="116">
        <v>206</v>
      </c>
      <c r="E4966" s="117">
        <v>7</v>
      </c>
      <c r="F4966" s="118">
        <v>25</v>
      </c>
      <c r="G4966" s="119" t="s">
        <v>487</v>
      </c>
      <c r="H4966" s="120">
        <v>7</v>
      </c>
      <c r="I4966" s="115">
        <v>24</v>
      </c>
      <c r="J4966" s="116" t="s">
        <v>487</v>
      </c>
      <c r="K4966" s="121">
        <v>8</v>
      </c>
      <c r="L4966" s="108"/>
      <c r="M4966" s="122">
        <v>18584</v>
      </c>
      <c r="N4966" s="123">
        <v>17983</v>
      </c>
      <c r="O4966" s="124">
        <v>15506</v>
      </c>
      <c r="P4966" s="123">
        <v>14602</v>
      </c>
      <c r="Q4966" s="124">
        <v>18513</v>
      </c>
      <c r="R4966" s="123">
        <v>20278</v>
      </c>
      <c r="S4966" s="124">
        <v>20601</v>
      </c>
      <c r="T4966" s="123">
        <v>19645</v>
      </c>
      <c r="U4966" s="124">
        <v>16719</v>
      </c>
      <c r="V4966" s="123">
        <v>19707</v>
      </c>
      <c r="W4966" s="124">
        <v>20896</v>
      </c>
      <c r="X4966" s="123">
        <v>21945</v>
      </c>
      <c r="Y4966" s="124">
        <v>21815</v>
      </c>
      <c r="Z4966" s="123">
        <v>18136</v>
      </c>
      <c r="AA4966" s="124">
        <v>17243</v>
      </c>
      <c r="AB4966" s="123">
        <v>21110</v>
      </c>
      <c r="AC4966" s="124">
        <v>22070</v>
      </c>
      <c r="AD4966" s="123">
        <v>23094</v>
      </c>
      <c r="AE4966" s="125">
        <v>22517</v>
      </c>
      <c r="AF4966" s="126">
        <v>19391</v>
      </c>
    </row>
    <row r="4967" spans="2:32">
      <c r="B4967" s="127">
        <v>4929</v>
      </c>
      <c r="C4967" s="128">
        <v>4929</v>
      </c>
      <c r="D4967" s="129">
        <v>206</v>
      </c>
      <c r="E4967" s="130">
        <v>7</v>
      </c>
      <c r="F4967" s="131">
        <v>25</v>
      </c>
      <c r="G4967" s="132" t="s">
        <v>487</v>
      </c>
      <c r="H4967" s="133">
        <v>7</v>
      </c>
      <c r="I4967" s="128">
        <v>24</v>
      </c>
      <c r="J4967" s="129" t="s">
        <v>487</v>
      </c>
      <c r="K4967" s="134">
        <v>9</v>
      </c>
      <c r="L4967" s="108"/>
      <c r="M4967" s="81">
        <v>19576</v>
      </c>
      <c r="N4967" s="135">
        <v>18819</v>
      </c>
      <c r="O4967" s="136">
        <v>16602</v>
      </c>
      <c r="P4967" s="135">
        <v>15602</v>
      </c>
      <c r="Q4967" s="136">
        <v>19574</v>
      </c>
      <c r="R4967" s="135">
        <v>21296</v>
      </c>
      <c r="S4967" s="136">
        <v>21606</v>
      </c>
      <c r="T4967" s="135">
        <v>20557</v>
      </c>
      <c r="U4967" s="136">
        <v>17764</v>
      </c>
      <c r="V4967" s="135">
        <v>20818</v>
      </c>
      <c r="W4967" s="136">
        <v>21750</v>
      </c>
      <c r="X4967" s="135">
        <v>22877</v>
      </c>
      <c r="Y4967" s="136">
        <v>22770</v>
      </c>
      <c r="Z4967" s="135">
        <v>19158</v>
      </c>
      <c r="AA4967" s="136">
        <v>18291</v>
      </c>
      <c r="AB4967" s="135">
        <v>22245</v>
      </c>
      <c r="AC4967" s="136">
        <v>22842</v>
      </c>
      <c r="AD4967" s="135">
        <v>24055</v>
      </c>
      <c r="AE4967" s="137">
        <v>23442</v>
      </c>
      <c r="AF4967" s="138">
        <v>20428</v>
      </c>
    </row>
    <row r="4968" spans="2:32">
      <c r="B4968" s="114">
        <v>4930</v>
      </c>
      <c r="C4968" s="115">
        <v>4930</v>
      </c>
      <c r="D4968" s="116">
        <v>206</v>
      </c>
      <c r="E4968" s="117">
        <v>7</v>
      </c>
      <c r="F4968" s="118">
        <v>25</v>
      </c>
      <c r="G4968" s="119" t="s">
        <v>487</v>
      </c>
      <c r="H4968" s="120">
        <v>7</v>
      </c>
      <c r="I4968" s="115">
        <v>24</v>
      </c>
      <c r="J4968" s="116" t="s">
        <v>487</v>
      </c>
      <c r="K4968" s="121">
        <v>10</v>
      </c>
      <c r="L4968" s="108"/>
      <c r="M4968" s="122">
        <v>20506</v>
      </c>
      <c r="N4968" s="123">
        <v>19496</v>
      </c>
      <c r="O4968" s="124">
        <v>17291</v>
      </c>
      <c r="P4968" s="123">
        <v>16399</v>
      </c>
      <c r="Q4968" s="124">
        <v>20420</v>
      </c>
      <c r="R4968" s="123">
        <v>22285</v>
      </c>
      <c r="S4968" s="124">
        <v>22497</v>
      </c>
      <c r="T4968" s="123">
        <v>21305</v>
      </c>
      <c r="U4968" s="124">
        <v>18564</v>
      </c>
      <c r="V4968" s="123">
        <v>21776</v>
      </c>
      <c r="W4968" s="124">
        <v>22737</v>
      </c>
      <c r="X4968" s="123">
        <v>23968</v>
      </c>
      <c r="Y4968" s="124">
        <v>23856</v>
      </c>
      <c r="Z4968" s="123">
        <v>20059</v>
      </c>
      <c r="AA4968" s="124">
        <v>19279</v>
      </c>
      <c r="AB4968" s="123">
        <v>23290</v>
      </c>
      <c r="AC4968" s="124">
        <v>24034</v>
      </c>
      <c r="AD4968" s="123">
        <v>25192</v>
      </c>
      <c r="AE4968" s="125">
        <v>24367</v>
      </c>
      <c r="AF4968" s="126">
        <v>21412</v>
      </c>
    </row>
    <row r="4969" spans="2:32">
      <c r="B4969" s="127">
        <v>4931</v>
      </c>
      <c r="C4969" s="128">
        <v>4931</v>
      </c>
      <c r="D4969" s="129">
        <v>206</v>
      </c>
      <c r="E4969" s="130">
        <v>7</v>
      </c>
      <c r="F4969" s="131">
        <v>25</v>
      </c>
      <c r="G4969" s="132" t="s">
        <v>487</v>
      </c>
      <c r="H4969" s="133">
        <v>7</v>
      </c>
      <c r="I4969" s="128">
        <v>24</v>
      </c>
      <c r="J4969" s="129" t="s">
        <v>487</v>
      </c>
      <c r="K4969" s="134">
        <v>11</v>
      </c>
      <c r="L4969" s="108"/>
      <c r="M4969" s="81">
        <v>21163</v>
      </c>
      <c r="N4969" s="135">
        <v>19861</v>
      </c>
      <c r="O4969" s="136">
        <v>17675</v>
      </c>
      <c r="P4969" s="135">
        <v>16959</v>
      </c>
      <c r="Q4969" s="136">
        <v>21113</v>
      </c>
      <c r="R4969" s="135">
        <v>22954</v>
      </c>
      <c r="S4969" s="136">
        <v>23134</v>
      </c>
      <c r="T4969" s="135">
        <v>21769</v>
      </c>
      <c r="U4969" s="136">
        <v>19064</v>
      </c>
      <c r="V4969" s="135">
        <v>22551</v>
      </c>
      <c r="W4969" s="136">
        <v>23530</v>
      </c>
      <c r="X4969" s="135">
        <v>24755</v>
      </c>
      <c r="Y4969" s="136">
        <v>24816</v>
      </c>
      <c r="Z4969" s="135">
        <v>20662</v>
      </c>
      <c r="AA4969" s="136">
        <v>20005</v>
      </c>
      <c r="AB4969" s="135">
        <v>24149</v>
      </c>
      <c r="AC4969" s="136">
        <v>25137</v>
      </c>
      <c r="AD4969" s="135">
        <v>26208</v>
      </c>
      <c r="AE4969" s="137">
        <v>25001</v>
      </c>
      <c r="AF4969" s="138">
        <v>22092</v>
      </c>
    </row>
    <row r="4970" spans="2:32">
      <c r="B4970" s="114">
        <v>4932</v>
      </c>
      <c r="C4970" s="115">
        <v>4932</v>
      </c>
      <c r="D4970" s="116">
        <v>206</v>
      </c>
      <c r="E4970" s="117">
        <v>7</v>
      </c>
      <c r="F4970" s="118">
        <v>25</v>
      </c>
      <c r="G4970" s="119" t="s">
        <v>487</v>
      </c>
      <c r="H4970" s="120">
        <v>7</v>
      </c>
      <c r="I4970" s="115">
        <v>24</v>
      </c>
      <c r="J4970" s="116" t="s">
        <v>487</v>
      </c>
      <c r="K4970" s="121">
        <v>12</v>
      </c>
      <c r="L4970" s="108"/>
      <c r="M4970" s="122">
        <v>21731</v>
      </c>
      <c r="N4970" s="123">
        <v>20119</v>
      </c>
      <c r="O4970" s="124">
        <v>17976</v>
      </c>
      <c r="P4970" s="123">
        <v>17363</v>
      </c>
      <c r="Q4970" s="124">
        <v>21687</v>
      </c>
      <c r="R4970" s="123">
        <v>23573</v>
      </c>
      <c r="S4970" s="124">
        <v>23632</v>
      </c>
      <c r="T4970" s="123">
        <v>22082</v>
      </c>
      <c r="U4970" s="124">
        <v>19422</v>
      </c>
      <c r="V4970" s="123">
        <v>23150</v>
      </c>
      <c r="W4970" s="124">
        <v>24108</v>
      </c>
      <c r="X4970" s="123">
        <v>25452</v>
      </c>
      <c r="Y4970" s="124">
        <v>25615</v>
      </c>
      <c r="Z4970" s="123">
        <v>21063</v>
      </c>
      <c r="AA4970" s="124">
        <v>20469</v>
      </c>
      <c r="AB4970" s="123">
        <v>24789</v>
      </c>
      <c r="AC4970" s="124">
        <v>26008</v>
      </c>
      <c r="AD4970" s="123">
        <v>27041</v>
      </c>
      <c r="AE4970" s="125">
        <v>25428</v>
      </c>
      <c r="AF4970" s="126">
        <v>22522</v>
      </c>
    </row>
    <row r="4971" spans="2:32">
      <c r="B4971" s="127">
        <v>4933</v>
      </c>
      <c r="C4971" s="128">
        <v>4933</v>
      </c>
      <c r="D4971" s="129">
        <v>206</v>
      </c>
      <c r="E4971" s="130">
        <v>7</v>
      </c>
      <c r="F4971" s="131">
        <v>25</v>
      </c>
      <c r="G4971" s="132" t="s">
        <v>487</v>
      </c>
      <c r="H4971" s="133">
        <v>7</v>
      </c>
      <c r="I4971" s="128">
        <v>24</v>
      </c>
      <c r="J4971" s="129" t="s">
        <v>487</v>
      </c>
      <c r="K4971" s="134">
        <v>13</v>
      </c>
      <c r="L4971" s="108"/>
      <c r="M4971" s="81">
        <v>22215</v>
      </c>
      <c r="N4971" s="135">
        <v>20360</v>
      </c>
      <c r="O4971" s="136">
        <v>18145</v>
      </c>
      <c r="P4971" s="135">
        <v>17671</v>
      </c>
      <c r="Q4971" s="136">
        <v>22276</v>
      </c>
      <c r="R4971" s="135">
        <v>24017</v>
      </c>
      <c r="S4971" s="136">
        <v>24002</v>
      </c>
      <c r="T4971" s="135">
        <v>22353</v>
      </c>
      <c r="U4971" s="136">
        <v>19607</v>
      </c>
      <c r="V4971" s="135">
        <v>23772</v>
      </c>
      <c r="W4971" s="136">
        <v>24541</v>
      </c>
      <c r="X4971" s="135">
        <v>25915</v>
      </c>
      <c r="Y4971" s="136">
        <v>26344</v>
      </c>
      <c r="Z4971" s="135">
        <v>21271</v>
      </c>
      <c r="AA4971" s="136">
        <v>20822</v>
      </c>
      <c r="AB4971" s="135">
        <v>25440</v>
      </c>
      <c r="AC4971" s="136">
        <v>26786</v>
      </c>
      <c r="AD4971" s="135">
        <v>27796</v>
      </c>
      <c r="AE4971" s="137">
        <v>25742</v>
      </c>
      <c r="AF4971" s="138">
        <v>22743</v>
      </c>
    </row>
    <row r="4972" spans="2:32">
      <c r="B4972" s="114">
        <v>4934</v>
      </c>
      <c r="C4972" s="115">
        <v>4934</v>
      </c>
      <c r="D4972" s="116">
        <v>206</v>
      </c>
      <c r="E4972" s="117">
        <v>7</v>
      </c>
      <c r="F4972" s="118">
        <v>25</v>
      </c>
      <c r="G4972" s="119" t="s">
        <v>487</v>
      </c>
      <c r="H4972" s="120">
        <v>7</v>
      </c>
      <c r="I4972" s="115">
        <v>24</v>
      </c>
      <c r="J4972" s="116" t="s">
        <v>487</v>
      </c>
      <c r="K4972" s="121">
        <v>14</v>
      </c>
      <c r="L4972" s="108"/>
      <c r="M4972" s="122">
        <v>22458</v>
      </c>
      <c r="N4972" s="123">
        <v>20389</v>
      </c>
      <c r="O4972" s="124">
        <v>18246</v>
      </c>
      <c r="P4972" s="123">
        <v>17779</v>
      </c>
      <c r="Q4972" s="124">
        <v>22685</v>
      </c>
      <c r="R4972" s="123">
        <v>24240</v>
      </c>
      <c r="S4972" s="124">
        <v>24057</v>
      </c>
      <c r="T4972" s="123">
        <v>22387</v>
      </c>
      <c r="U4972" s="124">
        <v>19702</v>
      </c>
      <c r="V4972" s="123">
        <v>24192</v>
      </c>
      <c r="W4972" s="124">
        <v>24656</v>
      </c>
      <c r="X4972" s="123">
        <v>26134</v>
      </c>
      <c r="Y4972" s="124">
        <v>26507</v>
      </c>
      <c r="Z4972" s="123">
        <v>21363</v>
      </c>
      <c r="AA4972" s="124">
        <v>20942</v>
      </c>
      <c r="AB4972" s="123">
        <v>25849</v>
      </c>
      <c r="AC4972" s="124">
        <v>27017</v>
      </c>
      <c r="AD4972" s="123">
        <v>27943</v>
      </c>
      <c r="AE4972" s="125">
        <v>25745</v>
      </c>
      <c r="AF4972" s="126">
        <v>22833</v>
      </c>
    </row>
    <row r="4973" spans="2:32">
      <c r="B4973" s="127">
        <v>4935</v>
      </c>
      <c r="C4973" s="128">
        <v>4935</v>
      </c>
      <c r="D4973" s="129">
        <v>206</v>
      </c>
      <c r="E4973" s="130">
        <v>7</v>
      </c>
      <c r="F4973" s="131">
        <v>25</v>
      </c>
      <c r="G4973" s="132" t="s">
        <v>487</v>
      </c>
      <c r="H4973" s="133">
        <v>7</v>
      </c>
      <c r="I4973" s="128">
        <v>24</v>
      </c>
      <c r="J4973" s="129" t="s">
        <v>487</v>
      </c>
      <c r="K4973" s="134">
        <v>15</v>
      </c>
      <c r="L4973" s="108"/>
      <c r="M4973" s="81">
        <v>22611</v>
      </c>
      <c r="N4973" s="135">
        <v>20356</v>
      </c>
      <c r="O4973" s="136">
        <v>18299</v>
      </c>
      <c r="P4973" s="135">
        <v>17844</v>
      </c>
      <c r="Q4973" s="136">
        <v>22976</v>
      </c>
      <c r="R4973" s="135">
        <v>24342</v>
      </c>
      <c r="S4973" s="136">
        <v>24076</v>
      </c>
      <c r="T4973" s="135">
        <v>22335</v>
      </c>
      <c r="U4973" s="136">
        <v>19751</v>
      </c>
      <c r="V4973" s="135">
        <v>24484</v>
      </c>
      <c r="W4973" s="136">
        <v>24794</v>
      </c>
      <c r="X4973" s="135">
        <v>26228</v>
      </c>
      <c r="Y4973" s="136">
        <v>26602</v>
      </c>
      <c r="Z4973" s="135">
        <v>21404</v>
      </c>
      <c r="AA4973" s="136">
        <v>21001</v>
      </c>
      <c r="AB4973" s="135">
        <v>26130</v>
      </c>
      <c r="AC4973" s="136">
        <v>27243</v>
      </c>
      <c r="AD4973" s="135">
        <v>28025</v>
      </c>
      <c r="AE4973" s="137">
        <v>25660</v>
      </c>
      <c r="AF4973" s="138">
        <v>22871</v>
      </c>
    </row>
    <row r="4974" spans="2:32">
      <c r="B4974" s="114">
        <v>4936</v>
      </c>
      <c r="C4974" s="115">
        <v>4936</v>
      </c>
      <c r="D4974" s="116">
        <v>206</v>
      </c>
      <c r="E4974" s="117">
        <v>7</v>
      </c>
      <c r="F4974" s="118">
        <v>25</v>
      </c>
      <c r="G4974" s="119" t="s">
        <v>487</v>
      </c>
      <c r="H4974" s="120">
        <v>7</v>
      </c>
      <c r="I4974" s="115">
        <v>24</v>
      </c>
      <c r="J4974" s="116" t="s">
        <v>487</v>
      </c>
      <c r="K4974" s="121">
        <v>16</v>
      </c>
      <c r="L4974" s="108"/>
      <c r="M4974" s="122">
        <v>22847</v>
      </c>
      <c r="N4974" s="123">
        <v>20477</v>
      </c>
      <c r="O4974" s="124">
        <v>18535</v>
      </c>
      <c r="P4974" s="123">
        <v>18140</v>
      </c>
      <c r="Q4974" s="124">
        <v>23430</v>
      </c>
      <c r="R4974" s="123">
        <v>24498</v>
      </c>
      <c r="S4974" s="124">
        <v>24108</v>
      </c>
      <c r="T4974" s="123">
        <v>22417</v>
      </c>
      <c r="U4974" s="124">
        <v>19967</v>
      </c>
      <c r="V4974" s="123">
        <v>24903</v>
      </c>
      <c r="W4974" s="124">
        <v>25296</v>
      </c>
      <c r="X4974" s="123">
        <v>26301</v>
      </c>
      <c r="Y4974" s="124">
        <v>26739</v>
      </c>
      <c r="Z4974" s="123">
        <v>21563</v>
      </c>
      <c r="AA4974" s="124">
        <v>21220</v>
      </c>
      <c r="AB4974" s="123">
        <v>26490</v>
      </c>
      <c r="AC4974" s="124">
        <v>27938</v>
      </c>
      <c r="AD4974" s="123">
        <v>28088</v>
      </c>
      <c r="AE4974" s="125">
        <v>25617</v>
      </c>
      <c r="AF4974" s="126">
        <v>23021</v>
      </c>
    </row>
    <row r="4975" spans="2:32">
      <c r="B4975" s="127">
        <v>4937</v>
      </c>
      <c r="C4975" s="128">
        <v>4937</v>
      </c>
      <c r="D4975" s="129">
        <v>206</v>
      </c>
      <c r="E4975" s="130">
        <v>7</v>
      </c>
      <c r="F4975" s="131">
        <v>25</v>
      </c>
      <c r="G4975" s="132" t="s">
        <v>487</v>
      </c>
      <c r="H4975" s="133">
        <v>7</v>
      </c>
      <c r="I4975" s="128">
        <v>24</v>
      </c>
      <c r="J4975" s="129" t="s">
        <v>487</v>
      </c>
      <c r="K4975" s="134">
        <v>17</v>
      </c>
      <c r="L4975" s="108"/>
      <c r="M4975" s="81">
        <v>23236</v>
      </c>
      <c r="N4975" s="135">
        <v>20654</v>
      </c>
      <c r="O4975" s="136">
        <v>18976</v>
      </c>
      <c r="P4975" s="135">
        <v>18664</v>
      </c>
      <c r="Q4975" s="136">
        <v>23932</v>
      </c>
      <c r="R4975" s="135">
        <v>24846</v>
      </c>
      <c r="S4975" s="136">
        <v>24316</v>
      </c>
      <c r="T4975" s="135">
        <v>22560</v>
      </c>
      <c r="U4975" s="136">
        <v>20463</v>
      </c>
      <c r="V4975" s="135">
        <v>25495</v>
      </c>
      <c r="W4975" s="136">
        <v>25636</v>
      </c>
      <c r="X4975" s="135">
        <v>26664</v>
      </c>
      <c r="Y4975" s="136">
        <v>26979</v>
      </c>
      <c r="Z4975" s="135">
        <v>22037</v>
      </c>
      <c r="AA4975" s="136">
        <v>21838</v>
      </c>
      <c r="AB4975" s="135">
        <v>27133</v>
      </c>
      <c r="AC4975" s="136">
        <v>28329</v>
      </c>
      <c r="AD4975" s="135">
        <v>28343</v>
      </c>
      <c r="AE4975" s="137">
        <v>25866</v>
      </c>
      <c r="AF4975" s="138">
        <v>23525</v>
      </c>
    </row>
    <row r="4976" spans="2:32">
      <c r="B4976" s="114">
        <v>4938</v>
      </c>
      <c r="C4976" s="115">
        <v>4938</v>
      </c>
      <c r="D4976" s="116">
        <v>206</v>
      </c>
      <c r="E4976" s="117">
        <v>7</v>
      </c>
      <c r="F4976" s="118">
        <v>25</v>
      </c>
      <c r="G4976" s="119" t="s">
        <v>487</v>
      </c>
      <c r="H4976" s="120">
        <v>7</v>
      </c>
      <c r="I4976" s="115">
        <v>24</v>
      </c>
      <c r="J4976" s="116" t="s">
        <v>487</v>
      </c>
      <c r="K4976" s="121">
        <v>18</v>
      </c>
      <c r="L4976" s="108"/>
      <c r="M4976" s="122">
        <v>23231</v>
      </c>
      <c r="N4976" s="123">
        <v>20692</v>
      </c>
      <c r="O4976" s="124">
        <v>19392</v>
      </c>
      <c r="P4976" s="123">
        <v>19033</v>
      </c>
      <c r="Q4976" s="124">
        <v>24251</v>
      </c>
      <c r="R4976" s="123">
        <v>24953</v>
      </c>
      <c r="S4976" s="124">
        <v>24433</v>
      </c>
      <c r="T4976" s="123">
        <v>22857</v>
      </c>
      <c r="U4976" s="124">
        <v>21170</v>
      </c>
      <c r="V4976" s="123">
        <v>25940</v>
      </c>
      <c r="W4976" s="124">
        <v>25753</v>
      </c>
      <c r="X4976" s="123">
        <v>26925</v>
      </c>
      <c r="Y4976" s="124">
        <v>27314</v>
      </c>
      <c r="Z4976" s="123">
        <v>22972</v>
      </c>
      <c r="AA4976" s="124">
        <v>22664</v>
      </c>
      <c r="AB4976" s="123">
        <v>27828</v>
      </c>
      <c r="AC4976" s="124">
        <v>28336</v>
      </c>
      <c r="AD4976" s="123">
        <v>28784</v>
      </c>
      <c r="AE4976" s="125">
        <v>26446</v>
      </c>
      <c r="AF4976" s="126">
        <v>24533</v>
      </c>
    </row>
    <row r="4977" spans="2:32">
      <c r="B4977" s="127">
        <v>4939</v>
      </c>
      <c r="C4977" s="128">
        <v>4939</v>
      </c>
      <c r="D4977" s="129">
        <v>206</v>
      </c>
      <c r="E4977" s="130">
        <v>7</v>
      </c>
      <c r="F4977" s="131">
        <v>25</v>
      </c>
      <c r="G4977" s="132" t="s">
        <v>487</v>
      </c>
      <c r="H4977" s="133">
        <v>7</v>
      </c>
      <c r="I4977" s="128">
        <v>24</v>
      </c>
      <c r="J4977" s="129" t="s">
        <v>487</v>
      </c>
      <c r="K4977" s="134">
        <v>19</v>
      </c>
      <c r="L4977" s="108"/>
      <c r="M4977" s="81">
        <v>23033</v>
      </c>
      <c r="N4977" s="135">
        <v>20564</v>
      </c>
      <c r="O4977" s="136">
        <v>19321</v>
      </c>
      <c r="P4977" s="135">
        <v>19258</v>
      </c>
      <c r="Q4977" s="136">
        <v>24099</v>
      </c>
      <c r="R4977" s="135">
        <v>24936</v>
      </c>
      <c r="S4977" s="136">
        <v>24710</v>
      </c>
      <c r="T4977" s="135">
        <v>22952</v>
      </c>
      <c r="U4977" s="136">
        <v>21240</v>
      </c>
      <c r="V4977" s="135">
        <v>25917</v>
      </c>
      <c r="W4977" s="136">
        <v>25883</v>
      </c>
      <c r="X4977" s="135">
        <v>27183</v>
      </c>
      <c r="Y4977" s="136">
        <v>27599</v>
      </c>
      <c r="Z4977" s="135">
        <v>23397</v>
      </c>
      <c r="AA4977" s="136">
        <v>23264</v>
      </c>
      <c r="AB4977" s="135">
        <v>28074</v>
      </c>
      <c r="AC4977" s="136">
        <v>28418</v>
      </c>
      <c r="AD4977" s="135">
        <v>29225</v>
      </c>
      <c r="AE4977" s="137">
        <v>27055</v>
      </c>
      <c r="AF4977" s="138">
        <v>25086</v>
      </c>
    </row>
    <row r="4978" spans="2:32">
      <c r="B4978" s="114">
        <v>4940</v>
      </c>
      <c r="C4978" s="115">
        <v>4940</v>
      </c>
      <c r="D4978" s="116">
        <v>206</v>
      </c>
      <c r="E4978" s="117">
        <v>7</v>
      </c>
      <c r="F4978" s="118">
        <v>25</v>
      </c>
      <c r="G4978" s="119" t="s">
        <v>487</v>
      </c>
      <c r="H4978" s="120">
        <v>7</v>
      </c>
      <c r="I4978" s="115">
        <v>24</v>
      </c>
      <c r="J4978" s="116" t="s">
        <v>487</v>
      </c>
      <c r="K4978" s="121">
        <v>20</v>
      </c>
      <c r="L4978" s="108"/>
      <c r="M4978" s="122">
        <v>22518</v>
      </c>
      <c r="N4978" s="123">
        <v>20075</v>
      </c>
      <c r="O4978" s="124">
        <v>18776</v>
      </c>
      <c r="P4978" s="123">
        <v>19125</v>
      </c>
      <c r="Q4978" s="124">
        <v>23369</v>
      </c>
      <c r="R4978" s="123">
        <v>24639</v>
      </c>
      <c r="S4978" s="124">
        <v>24571</v>
      </c>
      <c r="T4978" s="123">
        <v>22589</v>
      </c>
      <c r="U4978" s="124">
        <v>20911</v>
      </c>
      <c r="V4978" s="123">
        <v>25296</v>
      </c>
      <c r="W4978" s="124">
        <v>25903</v>
      </c>
      <c r="X4978" s="123">
        <v>27314</v>
      </c>
      <c r="Y4978" s="124">
        <v>27536</v>
      </c>
      <c r="Z4978" s="123">
        <v>23447</v>
      </c>
      <c r="AA4978" s="124">
        <v>23509</v>
      </c>
      <c r="AB4978" s="123">
        <v>27677</v>
      </c>
      <c r="AC4978" s="124">
        <v>28477</v>
      </c>
      <c r="AD4978" s="123">
        <v>29364</v>
      </c>
      <c r="AE4978" s="125">
        <v>27263</v>
      </c>
      <c r="AF4978" s="126">
        <v>25251</v>
      </c>
    </row>
    <row r="4979" spans="2:32">
      <c r="B4979" s="127">
        <v>4941</v>
      </c>
      <c r="C4979" s="128">
        <v>4941</v>
      </c>
      <c r="D4979" s="129">
        <v>206</v>
      </c>
      <c r="E4979" s="130">
        <v>7</v>
      </c>
      <c r="F4979" s="131">
        <v>25</v>
      </c>
      <c r="G4979" s="132" t="s">
        <v>487</v>
      </c>
      <c r="H4979" s="133">
        <v>7</v>
      </c>
      <c r="I4979" s="128">
        <v>24</v>
      </c>
      <c r="J4979" s="129" t="s">
        <v>487</v>
      </c>
      <c r="K4979" s="134">
        <v>21</v>
      </c>
      <c r="L4979" s="108"/>
      <c r="M4979" s="81">
        <v>21699</v>
      </c>
      <c r="N4979" s="135">
        <v>19287</v>
      </c>
      <c r="O4979" s="136">
        <v>18231</v>
      </c>
      <c r="P4979" s="135">
        <v>18869</v>
      </c>
      <c r="Q4979" s="136">
        <v>22541</v>
      </c>
      <c r="R4979" s="135">
        <v>24050</v>
      </c>
      <c r="S4979" s="136">
        <v>24133</v>
      </c>
      <c r="T4979" s="135">
        <v>22072</v>
      </c>
      <c r="U4979" s="136">
        <v>20669</v>
      </c>
      <c r="V4979" s="135">
        <v>24707</v>
      </c>
      <c r="W4979" s="136">
        <v>25740</v>
      </c>
      <c r="X4979" s="135">
        <v>27198</v>
      </c>
      <c r="Y4979" s="136">
        <v>27469</v>
      </c>
      <c r="Z4979" s="135">
        <v>23625</v>
      </c>
      <c r="AA4979" s="136">
        <v>23849</v>
      </c>
      <c r="AB4979" s="135">
        <v>27454</v>
      </c>
      <c r="AC4979" s="136">
        <v>28544</v>
      </c>
      <c r="AD4979" s="135">
        <v>29566</v>
      </c>
      <c r="AE4979" s="137">
        <v>27491</v>
      </c>
      <c r="AF4979" s="138">
        <v>25638</v>
      </c>
    </row>
    <row r="4980" spans="2:32">
      <c r="B4980" s="114">
        <v>4942</v>
      </c>
      <c r="C4980" s="115">
        <v>4942</v>
      </c>
      <c r="D4980" s="116">
        <v>206</v>
      </c>
      <c r="E4980" s="117">
        <v>7</v>
      </c>
      <c r="F4980" s="118">
        <v>25</v>
      </c>
      <c r="G4980" s="119" t="s">
        <v>487</v>
      </c>
      <c r="H4980" s="120">
        <v>7</v>
      </c>
      <c r="I4980" s="115">
        <v>24</v>
      </c>
      <c r="J4980" s="116" t="s">
        <v>487</v>
      </c>
      <c r="K4980" s="121">
        <v>22</v>
      </c>
      <c r="L4980" s="108"/>
      <c r="M4980" s="122">
        <v>20546</v>
      </c>
      <c r="N4980" s="123">
        <v>18351</v>
      </c>
      <c r="O4980" s="124">
        <v>17646</v>
      </c>
      <c r="P4980" s="123">
        <v>18191</v>
      </c>
      <c r="Q4980" s="124">
        <v>21425</v>
      </c>
      <c r="R4980" s="123">
        <v>23000</v>
      </c>
      <c r="S4980" s="124">
        <v>23162</v>
      </c>
      <c r="T4980" s="123">
        <v>21265</v>
      </c>
      <c r="U4980" s="124">
        <v>20249</v>
      </c>
      <c r="V4980" s="123">
        <v>23739</v>
      </c>
      <c r="W4980" s="124">
        <v>24873</v>
      </c>
      <c r="X4980" s="123">
        <v>26423</v>
      </c>
      <c r="Y4980" s="124">
        <v>26662</v>
      </c>
      <c r="Z4980" s="123">
        <v>23429</v>
      </c>
      <c r="AA4980" s="124">
        <v>23523</v>
      </c>
      <c r="AB4980" s="123">
        <v>26681</v>
      </c>
      <c r="AC4980" s="124">
        <v>27767</v>
      </c>
      <c r="AD4980" s="123">
        <v>28914</v>
      </c>
      <c r="AE4980" s="125">
        <v>27099</v>
      </c>
      <c r="AF4980" s="126">
        <v>25565</v>
      </c>
    </row>
    <row r="4981" spans="2:32">
      <c r="B4981" s="127">
        <v>4943</v>
      </c>
      <c r="C4981" s="128">
        <v>4943</v>
      </c>
      <c r="D4981" s="129">
        <v>206</v>
      </c>
      <c r="E4981" s="130">
        <v>7</v>
      </c>
      <c r="F4981" s="131">
        <v>25</v>
      </c>
      <c r="G4981" s="132" t="s">
        <v>487</v>
      </c>
      <c r="H4981" s="133">
        <v>7</v>
      </c>
      <c r="I4981" s="128">
        <v>24</v>
      </c>
      <c r="J4981" s="129" t="s">
        <v>487</v>
      </c>
      <c r="K4981" s="134">
        <v>23</v>
      </c>
      <c r="L4981" s="108"/>
      <c r="M4981" s="81">
        <v>18901</v>
      </c>
      <c r="N4981" s="135">
        <v>16991</v>
      </c>
      <c r="O4981" s="136">
        <v>16723</v>
      </c>
      <c r="P4981" s="135">
        <v>17140</v>
      </c>
      <c r="Q4981" s="136">
        <v>19726</v>
      </c>
      <c r="R4981" s="135">
        <v>21341</v>
      </c>
      <c r="S4981" s="136">
        <v>21560</v>
      </c>
      <c r="T4981" s="135">
        <v>19884</v>
      </c>
      <c r="U4981" s="136">
        <v>19354</v>
      </c>
      <c r="V4981" s="135">
        <v>22074</v>
      </c>
      <c r="W4981" s="136">
        <v>23337</v>
      </c>
      <c r="X4981" s="135">
        <v>24847</v>
      </c>
      <c r="Y4981" s="136">
        <v>25178</v>
      </c>
      <c r="Z4981" s="135">
        <v>22589</v>
      </c>
      <c r="AA4981" s="136">
        <v>22515</v>
      </c>
      <c r="AB4981" s="135">
        <v>25044</v>
      </c>
      <c r="AC4981" s="136">
        <v>26287</v>
      </c>
      <c r="AD4981" s="135">
        <v>27498</v>
      </c>
      <c r="AE4981" s="137">
        <v>25849</v>
      </c>
      <c r="AF4981" s="138">
        <v>24778</v>
      </c>
    </row>
    <row r="4982" spans="2:32">
      <c r="B4982" s="114">
        <v>4944</v>
      </c>
      <c r="C4982" s="115">
        <v>4944</v>
      </c>
      <c r="D4982" s="116">
        <v>206</v>
      </c>
      <c r="E4982" s="117">
        <v>7</v>
      </c>
      <c r="F4982" s="118">
        <v>25</v>
      </c>
      <c r="G4982" s="119" t="s">
        <v>487</v>
      </c>
      <c r="H4982" s="120">
        <v>7</v>
      </c>
      <c r="I4982" s="115">
        <v>24</v>
      </c>
      <c r="J4982" s="116" t="s">
        <v>487</v>
      </c>
      <c r="K4982" s="121">
        <v>24</v>
      </c>
      <c r="L4982" s="108"/>
      <c r="M4982" s="122">
        <v>17460</v>
      </c>
      <c r="N4982" s="123">
        <v>15728</v>
      </c>
      <c r="O4982" s="124">
        <v>15733</v>
      </c>
      <c r="P4982" s="123">
        <v>16069</v>
      </c>
      <c r="Q4982" s="124">
        <v>18300</v>
      </c>
      <c r="R4982" s="123">
        <v>19858</v>
      </c>
      <c r="S4982" s="124">
        <v>20015</v>
      </c>
      <c r="T4982" s="123">
        <v>18527</v>
      </c>
      <c r="U4982" s="124">
        <v>18324</v>
      </c>
      <c r="V4982" s="123">
        <v>20598</v>
      </c>
      <c r="W4982" s="124">
        <v>21952</v>
      </c>
      <c r="X4982" s="123">
        <v>23387</v>
      </c>
      <c r="Y4982" s="124">
        <v>23565</v>
      </c>
      <c r="Z4982" s="123">
        <v>21559</v>
      </c>
      <c r="AA4982" s="124">
        <v>21395</v>
      </c>
      <c r="AB4982" s="123">
        <v>23554</v>
      </c>
      <c r="AC4982" s="124">
        <v>24790</v>
      </c>
      <c r="AD4982" s="123">
        <v>25922</v>
      </c>
      <c r="AE4982" s="125">
        <v>24526</v>
      </c>
      <c r="AF4982" s="126">
        <v>23729</v>
      </c>
    </row>
    <row r="4983" spans="2:32">
      <c r="B4983" s="127">
        <v>4945</v>
      </c>
      <c r="C4983" s="128">
        <v>4945</v>
      </c>
      <c r="D4983" s="129">
        <v>207</v>
      </c>
      <c r="E4983" s="130">
        <v>7</v>
      </c>
      <c r="F4983" s="131">
        <v>26</v>
      </c>
      <c r="G4983" s="132" t="s">
        <v>487</v>
      </c>
      <c r="H4983" s="133">
        <v>7</v>
      </c>
      <c r="I4983" s="128">
        <v>25</v>
      </c>
      <c r="J4983" s="129" t="s">
        <v>487</v>
      </c>
      <c r="K4983" s="134">
        <v>1</v>
      </c>
      <c r="L4983" s="108"/>
      <c r="M4983" s="81">
        <v>16158</v>
      </c>
      <c r="N4983" s="135">
        <v>14699</v>
      </c>
      <c r="O4983" s="136">
        <v>14568</v>
      </c>
      <c r="P4983" s="135">
        <v>15599</v>
      </c>
      <c r="Q4983" s="136">
        <v>17428</v>
      </c>
      <c r="R4983" s="135">
        <v>18443</v>
      </c>
      <c r="S4983" s="136">
        <v>18176</v>
      </c>
      <c r="T4983" s="135">
        <v>17263</v>
      </c>
      <c r="U4983" s="136">
        <v>16783</v>
      </c>
      <c r="V4983" s="135">
        <v>19972</v>
      </c>
      <c r="W4983" s="136">
        <v>20883</v>
      </c>
      <c r="X4983" s="135">
        <v>21909</v>
      </c>
      <c r="Y4983" s="136">
        <v>21973</v>
      </c>
      <c r="Z4983" s="135">
        <v>19517</v>
      </c>
      <c r="AA4983" s="136">
        <v>20471</v>
      </c>
      <c r="AB4983" s="135">
        <v>23145</v>
      </c>
      <c r="AC4983" s="136">
        <v>24142</v>
      </c>
      <c r="AD4983" s="135">
        <v>24317</v>
      </c>
      <c r="AE4983" s="137">
        <v>22826</v>
      </c>
      <c r="AF4983" s="138">
        <v>21413</v>
      </c>
    </row>
    <row r="4984" spans="2:32">
      <c r="B4984" s="114">
        <v>4946</v>
      </c>
      <c r="C4984" s="115">
        <v>4946</v>
      </c>
      <c r="D4984" s="116">
        <v>207</v>
      </c>
      <c r="E4984" s="117">
        <v>7</v>
      </c>
      <c r="F4984" s="118">
        <v>26</v>
      </c>
      <c r="G4984" s="119" t="s">
        <v>487</v>
      </c>
      <c r="H4984" s="120">
        <v>7</v>
      </c>
      <c r="I4984" s="115">
        <v>25</v>
      </c>
      <c r="J4984" s="116" t="s">
        <v>487</v>
      </c>
      <c r="K4984" s="121">
        <v>2</v>
      </c>
      <c r="L4984" s="108"/>
      <c r="M4984" s="122">
        <v>15521</v>
      </c>
      <c r="N4984" s="123">
        <v>14167</v>
      </c>
      <c r="O4984" s="124">
        <v>14048</v>
      </c>
      <c r="P4984" s="123">
        <v>15141</v>
      </c>
      <c r="Q4984" s="124">
        <v>16752</v>
      </c>
      <c r="R4984" s="123">
        <v>17737</v>
      </c>
      <c r="S4984" s="124">
        <v>17445</v>
      </c>
      <c r="T4984" s="123">
        <v>16644</v>
      </c>
      <c r="U4984" s="124">
        <v>16147</v>
      </c>
      <c r="V4984" s="123">
        <v>19165</v>
      </c>
      <c r="W4984" s="124">
        <v>20015</v>
      </c>
      <c r="X4984" s="123">
        <v>21077</v>
      </c>
      <c r="Y4984" s="124">
        <v>21099</v>
      </c>
      <c r="Z4984" s="123">
        <v>18786</v>
      </c>
      <c r="AA4984" s="124">
        <v>19804</v>
      </c>
      <c r="AB4984" s="123">
        <v>22196</v>
      </c>
      <c r="AC4984" s="124">
        <v>23145</v>
      </c>
      <c r="AD4984" s="123">
        <v>23363</v>
      </c>
      <c r="AE4984" s="125">
        <v>21992</v>
      </c>
      <c r="AF4984" s="126">
        <v>20618</v>
      </c>
    </row>
    <row r="4985" spans="2:32">
      <c r="B4985" s="127">
        <v>4947</v>
      </c>
      <c r="C4985" s="128">
        <v>4947</v>
      </c>
      <c r="D4985" s="129">
        <v>207</v>
      </c>
      <c r="E4985" s="130">
        <v>7</v>
      </c>
      <c r="F4985" s="131">
        <v>26</v>
      </c>
      <c r="G4985" s="132" t="s">
        <v>487</v>
      </c>
      <c r="H4985" s="133">
        <v>7</v>
      </c>
      <c r="I4985" s="128">
        <v>25</v>
      </c>
      <c r="J4985" s="129" t="s">
        <v>487</v>
      </c>
      <c r="K4985" s="134">
        <v>3</v>
      </c>
      <c r="L4985" s="108"/>
      <c r="M4985" s="81">
        <v>15114</v>
      </c>
      <c r="N4985" s="135">
        <v>13815</v>
      </c>
      <c r="O4985" s="136">
        <v>13712</v>
      </c>
      <c r="P4985" s="135">
        <v>14813</v>
      </c>
      <c r="Q4985" s="136">
        <v>16315</v>
      </c>
      <c r="R4985" s="135">
        <v>17256</v>
      </c>
      <c r="S4985" s="136">
        <v>16934</v>
      </c>
      <c r="T4985" s="135">
        <v>16211</v>
      </c>
      <c r="U4985" s="136">
        <v>15732</v>
      </c>
      <c r="V4985" s="135">
        <v>18607</v>
      </c>
      <c r="W4985" s="136">
        <v>19415</v>
      </c>
      <c r="X4985" s="135">
        <v>20426</v>
      </c>
      <c r="Y4985" s="136">
        <v>20430</v>
      </c>
      <c r="Z4985" s="135">
        <v>18242</v>
      </c>
      <c r="AA4985" s="136">
        <v>19294</v>
      </c>
      <c r="AB4985" s="135">
        <v>21491</v>
      </c>
      <c r="AC4985" s="136">
        <v>22415</v>
      </c>
      <c r="AD4985" s="135">
        <v>22588</v>
      </c>
      <c r="AE4985" s="137">
        <v>21324</v>
      </c>
      <c r="AF4985" s="138">
        <v>20007</v>
      </c>
    </row>
    <row r="4986" spans="2:32">
      <c r="B4986" s="114">
        <v>4948</v>
      </c>
      <c r="C4986" s="115">
        <v>4948</v>
      </c>
      <c r="D4986" s="116">
        <v>207</v>
      </c>
      <c r="E4986" s="117">
        <v>7</v>
      </c>
      <c r="F4986" s="118">
        <v>26</v>
      </c>
      <c r="G4986" s="119" t="s">
        <v>487</v>
      </c>
      <c r="H4986" s="120">
        <v>7</v>
      </c>
      <c r="I4986" s="115">
        <v>25</v>
      </c>
      <c r="J4986" s="116" t="s">
        <v>487</v>
      </c>
      <c r="K4986" s="121">
        <v>4</v>
      </c>
      <c r="L4986" s="108"/>
      <c r="M4986" s="122">
        <v>14959</v>
      </c>
      <c r="N4986" s="123">
        <v>13607</v>
      </c>
      <c r="O4986" s="124">
        <v>13468</v>
      </c>
      <c r="P4986" s="123">
        <v>14738</v>
      </c>
      <c r="Q4986" s="124">
        <v>16120</v>
      </c>
      <c r="R4986" s="123">
        <v>16979</v>
      </c>
      <c r="S4986" s="124">
        <v>16661</v>
      </c>
      <c r="T4986" s="123">
        <v>15808</v>
      </c>
      <c r="U4986" s="124">
        <v>15300</v>
      </c>
      <c r="V4986" s="123">
        <v>18172</v>
      </c>
      <c r="W4986" s="124">
        <v>18859</v>
      </c>
      <c r="X4986" s="123">
        <v>19796</v>
      </c>
      <c r="Y4986" s="124">
        <v>19774</v>
      </c>
      <c r="Z4986" s="123">
        <v>17556</v>
      </c>
      <c r="AA4986" s="124">
        <v>18748</v>
      </c>
      <c r="AB4986" s="123">
        <v>20724</v>
      </c>
      <c r="AC4986" s="124">
        <v>21556</v>
      </c>
      <c r="AD4986" s="123">
        <v>21721</v>
      </c>
      <c r="AE4986" s="125">
        <v>20392</v>
      </c>
      <c r="AF4986" s="126">
        <v>19169</v>
      </c>
    </row>
    <row r="4987" spans="2:32">
      <c r="B4987" s="127">
        <v>4949</v>
      </c>
      <c r="C4987" s="128">
        <v>4949</v>
      </c>
      <c r="D4987" s="129">
        <v>207</v>
      </c>
      <c r="E4987" s="130">
        <v>7</v>
      </c>
      <c r="F4987" s="131">
        <v>26</v>
      </c>
      <c r="G4987" s="132" t="s">
        <v>487</v>
      </c>
      <c r="H4987" s="133">
        <v>7</v>
      </c>
      <c r="I4987" s="128">
        <v>25</v>
      </c>
      <c r="J4987" s="129" t="s">
        <v>487</v>
      </c>
      <c r="K4987" s="134">
        <v>5</v>
      </c>
      <c r="L4987" s="108"/>
      <c r="M4987" s="81">
        <v>15178</v>
      </c>
      <c r="N4987" s="135">
        <v>13474</v>
      </c>
      <c r="O4987" s="136">
        <v>13278</v>
      </c>
      <c r="P4987" s="135">
        <v>15055</v>
      </c>
      <c r="Q4987" s="136">
        <v>16283</v>
      </c>
      <c r="R4987" s="135">
        <v>17078</v>
      </c>
      <c r="S4987" s="136">
        <v>16733</v>
      </c>
      <c r="T4987" s="135">
        <v>15475</v>
      </c>
      <c r="U4987" s="136">
        <v>14895</v>
      </c>
      <c r="V4987" s="135">
        <v>18107</v>
      </c>
      <c r="W4987" s="136">
        <v>18678</v>
      </c>
      <c r="X4987" s="135">
        <v>19450</v>
      </c>
      <c r="Y4987" s="136">
        <v>19354</v>
      </c>
      <c r="Z4987" s="135">
        <v>16892</v>
      </c>
      <c r="AA4987" s="136">
        <v>18553</v>
      </c>
      <c r="AB4987" s="135">
        <v>20236</v>
      </c>
      <c r="AC4987" s="136">
        <v>21084</v>
      </c>
      <c r="AD4987" s="135">
        <v>21075</v>
      </c>
      <c r="AE4987" s="137">
        <v>19496</v>
      </c>
      <c r="AF4987" s="138">
        <v>18353</v>
      </c>
    </row>
    <row r="4988" spans="2:32">
      <c r="B4988" s="114">
        <v>4950</v>
      </c>
      <c r="C4988" s="115">
        <v>4950</v>
      </c>
      <c r="D4988" s="116">
        <v>207</v>
      </c>
      <c r="E4988" s="117">
        <v>7</v>
      </c>
      <c r="F4988" s="118">
        <v>26</v>
      </c>
      <c r="G4988" s="119" t="s">
        <v>487</v>
      </c>
      <c r="H4988" s="120">
        <v>7</v>
      </c>
      <c r="I4988" s="115">
        <v>25</v>
      </c>
      <c r="J4988" s="116" t="s">
        <v>487</v>
      </c>
      <c r="K4988" s="121">
        <v>6</v>
      </c>
      <c r="L4988" s="108"/>
      <c r="M4988" s="122">
        <v>15966</v>
      </c>
      <c r="N4988" s="123">
        <v>13452</v>
      </c>
      <c r="O4988" s="124">
        <v>13179</v>
      </c>
      <c r="P4988" s="123">
        <v>15840</v>
      </c>
      <c r="Q4988" s="124">
        <v>16982</v>
      </c>
      <c r="R4988" s="123">
        <v>17704</v>
      </c>
      <c r="S4988" s="124">
        <v>17304</v>
      </c>
      <c r="T4988" s="123">
        <v>15225</v>
      </c>
      <c r="U4988" s="124">
        <v>14527</v>
      </c>
      <c r="V4988" s="123">
        <v>18575</v>
      </c>
      <c r="W4988" s="124">
        <v>19085</v>
      </c>
      <c r="X4988" s="123">
        <v>19573</v>
      </c>
      <c r="Y4988" s="124">
        <v>19434</v>
      </c>
      <c r="Z4988" s="123">
        <v>16226</v>
      </c>
      <c r="AA4988" s="124">
        <v>18808</v>
      </c>
      <c r="AB4988" s="123">
        <v>20319</v>
      </c>
      <c r="AC4988" s="124">
        <v>21167</v>
      </c>
      <c r="AD4988" s="123">
        <v>20928</v>
      </c>
      <c r="AE4988" s="125">
        <v>18651</v>
      </c>
      <c r="AF4988" s="126">
        <v>17537</v>
      </c>
    </row>
    <row r="4989" spans="2:32">
      <c r="B4989" s="127">
        <v>4951</v>
      </c>
      <c r="C4989" s="128">
        <v>4951</v>
      </c>
      <c r="D4989" s="129">
        <v>207</v>
      </c>
      <c r="E4989" s="130">
        <v>7</v>
      </c>
      <c r="F4989" s="131">
        <v>26</v>
      </c>
      <c r="G4989" s="132" t="s">
        <v>487</v>
      </c>
      <c r="H4989" s="133">
        <v>7</v>
      </c>
      <c r="I4989" s="128">
        <v>25</v>
      </c>
      <c r="J4989" s="129" t="s">
        <v>487</v>
      </c>
      <c r="K4989" s="134">
        <v>7</v>
      </c>
      <c r="L4989" s="108"/>
      <c r="M4989" s="81">
        <v>17224</v>
      </c>
      <c r="N4989" s="135">
        <v>13800</v>
      </c>
      <c r="O4989" s="136">
        <v>13481</v>
      </c>
      <c r="P4989" s="135">
        <v>17028</v>
      </c>
      <c r="Q4989" s="136">
        <v>18185</v>
      </c>
      <c r="R4989" s="135">
        <v>18921</v>
      </c>
      <c r="S4989" s="136">
        <v>18344</v>
      </c>
      <c r="T4989" s="135">
        <v>15419</v>
      </c>
      <c r="U4989" s="136">
        <v>14605</v>
      </c>
      <c r="V4989" s="135">
        <v>19503</v>
      </c>
      <c r="W4989" s="136">
        <v>20050</v>
      </c>
      <c r="X4989" s="135">
        <v>20324</v>
      </c>
      <c r="Y4989" s="136">
        <v>20127</v>
      </c>
      <c r="Z4989" s="135">
        <v>16079</v>
      </c>
      <c r="AA4989" s="136">
        <v>19595</v>
      </c>
      <c r="AB4989" s="135">
        <v>20883</v>
      </c>
      <c r="AC4989" s="136">
        <v>21838</v>
      </c>
      <c r="AD4989" s="135">
        <v>21464</v>
      </c>
      <c r="AE4989" s="137">
        <v>18286</v>
      </c>
      <c r="AF4989" s="138">
        <v>17306</v>
      </c>
    </row>
    <row r="4990" spans="2:32">
      <c r="B4990" s="114">
        <v>4952</v>
      </c>
      <c r="C4990" s="115">
        <v>4952</v>
      </c>
      <c r="D4990" s="116">
        <v>207</v>
      </c>
      <c r="E4990" s="117">
        <v>7</v>
      </c>
      <c r="F4990" s="118">
        <v>26</v>
      </c>
      <c r="G4990" s="119" t="s">
        <v>487</v>
      </c>
      <c r="H4990" s="120">
        <v>7</v>
      </c>
      <c r="I4990" s="115">
        <v>25</v>
      </c>
      <c r="J4990" s="116" t="s">
        <v>487</v>
      </c>
      <c r="K4990" s="121">
        <v>8</v>
      </c>
      <c r="L4990" s="108"/>
      <c r="M4990" s="122">
        <v>18401</v>
      </c>
      <c r="N4990" s="123">
        <v>14839</v>
      </c>
      <c r="O4990" s="124">
        <v>14331</v>
      </c>
      <c r="P4990" s="123">
        <v>18238</v>
      </c>
      <c r="Q4990" s="124">
        <v>19326</v>
      </c>
      <c r="R4990" s="123">
        <v>20125</v>
      </c>
      <c r="S4990" s="124">
        <v>19269</v>
      </c>
      <c r="T4990" s="123">
        <v>16437</v>
      </c>
      <c r="U4990" s="124">
        <v>15447</v>
      </c>
      <c r="V4990" s="123">
        <v>20525</v>
      </c>
      <c r="W4990" s="124">
        <v>21142</v>
      </c>
      <c r="X4990" s="123">
        <v>21373</v>
      </c>
      <c r="Y4990" s="124">
        <v>20910</v>
      </c>
      <c r="Z4990" s="123">
        <v>16828</v>
      </c>
      <c r="AA4990" s="124">
        <v>20715</v>
      </c>
      <c r="AB4990" s="123">
        <v>21679</v>
      </c>
      <c r="AC4990" s="124">
        <v>22770</v>
      </c>
      <c r="AD4990" s="123">
        <v>22181</v>
      </c>
      <c r="AE4990" s="125">
        <v>19081</v>
      </c>
      <c r="AF4990" s="126">
        <v>18064</v>
      </c>
    </row>
    <row r="4991" spans="2:32">
      <c r="B4991" s="127">
        <v>4953</v>
      </c>
      <c r="C4991" s="128">
        <v>4953</v>
      </c>
      <c r="D4991" s="129">
        <v>207</v>
      </c>
      <c r="E4991" s="130">
        <v>7</v>
      </c>
      <c r="F4991" s="131">
        <v>26</v>
      </c>
      <c r="G4991" s="132" t="s">
        <v>487</v>
      </c>
      <c r="H4991" s="133">
        <v>7</v>
      </c>
      <c r="I4991" s="128">
        <v>25</v>
      </c>
      <c r="J4991" s="129" t="s">
        <v>487</v>
      </c>
      <c r="K4991" s="134">
        <v>9</v>
      </c>
      <c r="L4991" s="108"/>
      <c r="M4991" s="81">
        <v>19317</v>
      </c>
      <c r="N4991" s="135">
        <v>15908</v>
      </c>
      <c r="O4991" s="136">
        <v>15372</v>
      </c>
      <c r="P4991" s="135">
        <v>19310</v>
      </c>
      <c r="Q4991" s="136">
        <v>20223</v>
      </c>
      <c r="R4991" s="135">
        <v>21115</v>
      </c>
      <c r="S4991" s="136">
        <v>20193</v>
      </c>
      <c r="T4991" s="135">
        <v>17522</v>
      </c>
      <c r="U4991" s="136">
        <v>16542</v>
      </c>
      <c r="V4991" s="135">
        <v>21409</v>
      </c>
      <c r="W4991" s="136">
        <v>22010</v>
      </c>
      <c r="X4991" s="135">
        <v>22347</v>
      </c>
      <c r="Y4991" s="136">
        <v>21829</v>
      </c>
      <c r="Z4991" s="135">
        <v>17882</v>
      </c>
      <c r="AA4991" s="136">
        <v>21863</v>
      </c>
      <c r="AB4991" s="135">
        <v>22468</v>
      </c>
      <c r="AC4991" s="136">
        <v>23579</v>
      </c>
      <c r="AD4991" s="135">
        <v>23108</v>
      </c>
      <c r="AE4991" s="137">
        <v>20116</v>
      </c>
      <c r="AF4991" s="138">
        <v>19136</v>
      </c>
    </row>
    <row r="4992" spans="2:32">
      <c r="B4992" s="114">
        <v>4954</v>
      </c>
      <c r="C4992" s="115">
        <v>4954</v>
      </c>
      <c r="D4992" s="116">
        <v>207</v>
      </c>
      <c r="E4992" s="117">
        <v>7</v>
      </c>
      <c r="F4992" s="118">
        <v>26</v>
      </c>
      <c r="G4992" s="119" t="s">
        <v>487</v>
      </c>
      <c r="H4992" s="120">
        <v>7</v>
      </c>
      <c r="I4992" s="115">
        <v>25</v>
      </c>
      <c r="J4992" s="116" t="s">
        <v>487</v>
      </c>
      <c r="K4992" s="121">
        <v>10</v>
      </c>
      <c r="L4992" s="108"/>
      <c r="M4992" s="122">
        <v>20050</v>
      </c>
      <c r="N4992" s="123">
        <v>16527</v>
      </c>
      <c r="O4992" s="124">
        <v>16088</v>
      </c>
      <c r="P4992" s="123">
        <v>20129</v>
      </c>
      <c r="Q4992" s="124">
        <v>20966</v>
      </c>
      <c r="R4992" s="123">
        <v>21912</v>
      </c>
      <c r="S4992" s="124">
        <v>20841</v>
      </c>
      <c r="T4992" s="123">
        <v>18227</v>
      </c>
      <c r="U4992" s="124">
        <v>17353</v>
      </c>
      <c r="V4992" s="123">
        <v>22301</v>
      </c>
      <c r="W4992" s="124">
        <v>22781</v>
      </c>
      <c r="X4992" s="123">
        <v>23337</v>
      </c>
      <c r="Y4992" s="124">
        <v>22597</v>
      </c>
      <c r="Z4992" s="123">
        <v>18778</v>
      </c>
      <c r="AA4992" s="124">
        <v>22828</v>
      </c>
      <c r="AB4992" s="123">
        <v>23572</v>
      </c>
      <c r="AC4992" s="124">
        <v>24428</v>
      </c>
      <c r="AD4992" s="123">
        <v>23947</v>
      </c>
      <c r="AE4992" s="125">
        <v>21010</v>
      </c>
      <c r="AF4992" s="126">
        <v>20102</v>
      </c>
    </row>
    <row r="4993" spans="2:32">
      <c r="B4993" s="127">
        <v>4955</v>
      </c>
      <c r="C4993" s="128">
        <v>4955</v>
      </c>
      <c r="D4993" s="129">
        <v>207</v>
      </c>
      <c r="E4993" s="130">
        <v>7</v>
      </c>
      <c r="F4993" s="131">
        <v>26</v>
      </c>
      <c r="G4993" s="132" t="s">
        <v>487</v>
      </c>
      <c r="H4993" s="133">
        <v>7</v>
      </c>
      <c r="I4993" s="128">
        <v>25</v>
      </c>
      <c r="J4993" s="129" t="s">
        <v>487</v>
      </c>
      <c r="K4993" s="134">
        <v>11</v>
      </c>
      <c r="L4993" s="108"/>
      <c r="M4993" s="81">
        <v>20687</v>
      </c>
      <c r="N4993" s="135">
        <v>16955</v>
      </c>
      <c r="O4993" s="136">
        <v>16676</v>
      </c>
      <c r="P4993" s="135">
        <v>20802</v>
      </c>
      <c r="Q4993" s="136">
        <v>21663</v>
      </c>
      <c r="R4993" s="135">
        <v>22571</v>
      </c>
      <c r="S4993" s="136">
        <v>21317</v>
      </c>
      <c r="T4993" s="135">
        <v>18738</v>
      </c>
      <c r="U4993" s="136">
        <v>18035</v>
      </c>
      <c r="V4993" s="135">
        <v>23115</v>
      </c>
      <c r="W4993" s="136">
        <v>23562</v>
      </c>
      <c r="X4993" s="135">
        <v>24320</v>
      </c>
      <c r="Y4993" s="136">
        <v>23205</v>
      </c>
      <c r="Z4993" s="135">
        <v>19527</v>
      </c>
      <c r="AA4993" s="136">
        <v>23717</v>
      </c>
      <c r="AB4993" s="135">
        <v>24691</v>
      </c>
      <c r="AC4993" s="136">
        <v>25298</v>
      </c>
      <c r="AD4993" s="135">
        <v>24609</v>
      </c>
      <c r="AE4993" s="137">
        <v>21715</v>
      </c>
      <c r="AF4993" s="138">
        <v>20906</v>
      </c>
    </row>
    <row r="4994" spans="2:32">
      <c r="B4994" s="114">
        <v>4956</v>
      </c>
      <c r="C4994" s="115">
        <v>4956</v>
      </c>
      <c r="D4994" s="116">
        <v>207</v>
      </c>
      <c r="E4994" s="117">
        <v>7</v>
      </c>
      <c r="F4994" s="118">
        <v>26</v>
      </c>
      <c r="G4994" s="119" t="s">
        <v>487</v>
      </c>
      <c r="H4994" s="120">
        <v>7</v>
      </c>
      <c r="I4994" s="115">
        <v>25</v>
      </c>
      <c r="J4994" s="116" t="s">
        <v>487</v>
      </c>
      <c r="K4994" s="121">
        <v>12</v>
      </c>
      <c r="L4994" s="108"/>
      <c r="M4994" s="122">
        <v>20969</v>
      </c>
      <c r="N4994" s="123">
        <v>17040</v>
      </c>
      <c r="O4994" s="124">
        <v>16867</v>
      </c>
      <c r="P4994" s="123">
        <v>21088</v>
      </c>
      <c r="Q4994" s="124">
        <v>21953</v>
      </c>
      <c r="R4994" s="123">
        <v>22857</v>
      </c>
      <c r="S4994" s="124">
        <v>21413</v>
      </c>
      <c r="T4994" s="123">
        <v>18869</v>
      </c>
      <c r="U4994" s="124">
        <v>18261</v>
      </c>
      <c r="V4994" s="123">
        <v>23478</v>
      </c>
      <c r="W4994" s="124">
        <v>24167</v>
      </c>
      <c r="X4994" s="123">
        <v>24886</v>
      </c>
      <c r="Y4994" s="124">
        <v>23383</v>
      </c>
      <c r="Z4994" s="123">
        <v>19778</v>
      </c>
      <c r="AA4994" s="124">
        <v>24150</v>
      </c>
      <c r="AB4994" s="123">
        <v>25335</v>
      </c>
      <c r="AC4994" s="124">
        <v>26024</v>
      </c>
      <c r="AD4994" s="123">
        <v>24827</v>
      </c>
      <c r="AE4994" s="125">
        <v>21935</v>
      </c>
      <c r="AF4994" s="126">
        <v>21173</v>
      </c>
    </row>
    <row r="4995" spans="2:32">
      <c r="B4995" s="127">
        <v>4957</v>
      </c>
      <c r="C4995" s="128">
        <v>4957</v>
      </c>
      <c r="D4995" s="129">
        <v>207</v>
      </c>
      <c r="E4995" s="130">
        <v>7</v>
      </c>
      <c r="F4995" s="131">
        <v>26</v>
      </c>
      <c r="G4995" s="132" t="s">
        <v>487</v>
      </c>
      <c r="H4995" s="133">
        <v>7</v>
      </c>
      <c r="I4995" s="128">
        <v>25</v>
      </c>
      <c r="J4995" s="129" t="s">
        <v>487</v>
      </c>
      <c r="K4995" s="134">
        <v>13</v>
      </c>
      <c r="L4995" s="108"/>
      <c r="M4995" s="81">
        <v>21282</v>
      </c>
      <c r="N4995" s="135">
        <v>17095</v>
      </c>
      <c r="O4995" s="136">
        <v>17050</v>
      </c>
      <c r="P4995" s="135">
        <v>21439</v>
      </c>
      <c r="Q4995" s="136">
        <v>22234</v>
      </c>
      <c r="R4995" s="135">
        <v>23108</v>
      </c>
      <c r="S4995" s="136">
        <v>21560</v>
      </c>
      <c r="T4995" s="135">
        <v>18936</v>
      </c>
      <c r="U4995" s="136">
        <v>18476</v>
      </c>
      <c r="V4995" s="135">
        <v>23790</v>
      </c>
      <c r="W4995" s="136">
        <v>24654</v>
      </c>
      <c r="X4995" s="135">
        <v>25497</v>
      </c>
      <c r="Y4995" s="136">
        <v>23561</v>
      </c>
      <c r="Z4995" s="135">
        <v>20009</v>
      </c>
      <c r="AA4995" s="136">
        <v>24680</v>
      </c>
      <c r="AB4995" s="135">
        <v>25993</v>
      </c>
      <c r="AC4995" s="136">
        <v>26533</v>
      </c>
      <c r="AD4995" s="135">
        <v>25014</v>
      </c>
      <c r="AE4995" s="137">
        <v>22034</v>
      </c>
      <c r="AF4995" s="138">
        <v>21419</v>
      </c>
    </row>
    <row r="4996" spans="2:32">
      <c r="B4996" s="114">
        <v>4958</v>
      </c>
      <c r="C4996" s="115">
        <v>4958</v>
      </c>
      <c r="D4996" s="116">
        <v>207</v>
      </c>
      <c r="E4996" s="117">
        <v>7</v>
      </c>
      <c r="F4996" s="118">
        <v>26</v>
      </c>
      <c r="G4996" s="119" t="s">
        <v>487</v>
      </c>
      <c r="H4996" s="120">
        <v>7</v>
      </c>
      <c r="I4996" s="115">
        <v>25</v>
      </c>
      <c r="J4996" s="116" t="s">
        <v>487</v>
      </c>
      <c r="K4996" s="121">
        <v>14</v>
      </c>
      <c r="L4996" s="108"/>
      <c r="M4996" s="122">
        <v>21371</v>
      </c>
      <c r="N4996" s="123">
        <v>17153</v>
      </c>
      <c r="O4996" s="124">
        <v>17135</v>
      </c>
      <c r="P4996" s="123">
        <v>21643</v>
      </c>
      <c r="Q4996" s="124">
        <v>22347</v>
      </c>
      <c r="R4996" s="123">
        <v>23149</v>
      </c>
      <c r="S4996" s="124">
        <v>21573</v>
      </c>
      <c r="T4996" s="123">
        <v>19021</v>
      </c>
      <c r="U4996" s="124">
        <v>18575</v>
      </c>
      <c r="V4996" s="123">
        <v>23891</v>
      </c>
      <c r="W4996" s="124">
        <v>24999</v>
      </c>
      <c r="X4996" s="123">
        <v>25655</v>
      </c>
      <c r="Y4996" s="124">
        <v>23555</v>
      </c>
      <c r="Z4996" s="123">
        <v>20111</v>
      </c>
      <c r="AA4996" s="124">
        <v>25071</v>
      </c>
      <c r="AB4996" s="123">
        <v>26221</v>
      </c>
      <c r="AC4996" s="124">
        <v>26901</v>
      </c>
      <c r="AD4996" s="123">
        <v>24998</v>
      </c>
      <c r="AE4996" s="125">
        <v>22102</v>
      </c>
      <c r="AF4996" s="126">
        <v>21528</v>
      </c>
    </row>
    <row r="4997" spans="2:32">
      <c r="B4997" s="127">
        <v>4959</v>
      </c>
      <c r="C4997" s="128">
        <v>4959</v>
      </c>
      <c r="D4997" s="129">
        <v>207</v>
      </c>
      <c r="E4997" s="130">
        <v>7</v>
      </c>
      <c r="F4997" s="131">
        <v>26</v>
      </c>
      <c r="G4997" s="132" t="s">
        <v>487</v>
      </c>
      <c r="H4997" s="133">
        <v>7</v>
      </c>
      <c r="I4997" s="128">
        <v>25</v>
      </c>
      <c r="J4997" s="129" t="s">
        <v>487</v>
      </c>
      <c r="K4997" s="134">
        <v>15</v>
      </c>
      <c r="L4997" s="108"/>
      <c r="M4997" s="81">
        <v>21529</v>
      </c>
      <c r="N4997" s="135">
        <v>17312</v>
      </c>
      <c r="O4997" s="136">
        <v>17309</v>
      </c>
      <c r="P4997" s="135">
        <v>21886</v>
      </c>
      <c r="Q4997" s="136">
        <v>22584</v>
      </c>
      <c r="R4997" s="135">
        <v>23284</v>
      </c>
      <c r="S4997" s="136">
        <v>21633</v>
      </c>
      <c r="T4997" s="135">
        <v>19186</v>
      </c>
      <c r="U4997" s="136">
        <v>18739</v>
      </c>
      <c r="V4997" s="135">
        <v>24144</v>
      </c>
      <c r="W4997" s="136">
        <v>25327</v>
      </c>
      <c r="X4997" s="135">
        <v>25869</v>
      </c>
      <c r="Y4997" s="136">
        <v>23580</v>
      </c>
      <c r="Z4997" s="135">
        <v>20283</v>
      </c>
      <c r="AA4997" s="136">
        <v>25463</v>
      </c>
      <c r="AB4997" s="135">
        <v>26557</v>
      </c>
      <c r="AC4997" s="136">
        <v>27211</v>
      </c>
      <c r="AD4997" s="135">
        <v>25022</v>
      </c>
      <c r="AE4997" s="137">
        <v>22249</v>
      </c>
      <c r="AF4997" s="138">
        <v>21700</v>
      </c>
    </row>
    <row r="4998" spans="2:32">
      <c r="B4998" s="114">
        <v>4960</v>
      </c>
      <c r="C4998" s="115">
        <v>4960</v>
      </c>
      <c r="D4998" s="116">
        <v>207</v>
      </c>
      <c r="E4998" s="117">
        <v>7</v>
      </c>
      <c r="F4998" s="118">
        <v>26</v>
      </c>
      <c r="G4998" s="119" t="s">
        <v>487</v>
      </c>
      <c r="H4998" s="120">
        <v>7</v>
      </c>
      <c r="I4998" s="115">
        <v>25</v>
      </c>
      <c r="J4998" s="116" t="s">
        <v>487</v>
      </c>
      <c r="K4998" s="121">
        <v>16</v>
      </c>
      <c r="L4998" s="108"/>
      <c r="M4998" s="122">
        <v>21804</v>
      </c>
      <c r="N4998" s="123">
        <v>17673</v>
      </c>
      <c r="O4998" s="124">
        <v>17745</v>
      </c>
      <c r="P4998" s="123">
        <v>22347</v>
      </c>
      <c r="Q4998" s="124">
        <v>23134</v>
      </c>
      <c r="R4998" s="123">
        <v>23476</v>
      </c>
      <c r="S4998" s="124">
        <v>21870</v>
      </c>
      <c r="T4998" s="123">
        <v>19544</v>
      </c>
      <c r="U4998" s="124">
        <v>19131</v>
      </c>
      <c r="V4998" s="123">
        <v>24787</v>
      </c>
      <c r="W4998" s="124">
        <v>25713</v>
      </c>
      <c r="X4998" s="123">
        <v>26159</v>
      </c>
      <c r="Y4998" s="124">
        <v>23708</v>
      </c>
      <c r="Z4998" s="123">
        <v>20655</v>
      </c>
      <c r="AA4998" s="124">
        <v>25970</v>
      </c>
      <c r="AB4998" s="123">
        <v>27393</v>
      </c>
      <c r="AC4998" s="124">
        <v>27518</v>
      </c>
      <c r="AD4998" s="123">
        <v>25120</v>
      </c>
      <c r="AE4998" s="125">
        <v>22538</v>
      </c>
      <c r="AF4998" s="126">
        <v>22060</v>
      </c>
    </row>
    <row r="4999" spans="2:32">
      <c r="B4999" s="127">
        <v>4961</v>
      </c>
      <c r="C4999" s="128">
        <v>4961</v>
      </c>
      <c r="D4999" s="129">
        <v>207</v>
      </c>
      <c r="E4999" s="130">
        <v>7</v>
      </c>
      <c r="F4999" s="131">
        <v>26</v>
      </c>
      <c r="G4999" s="132" t="s">
        <v>487</v>
      </c>
      <c r="H4999" s="133">
        <v>7</v>
      </c>
      <c r="I4999" s="128">
        <v>25</v>
      </c>
      <c r="J4999" s="129" t="s">
        <v>487</v>
      </c>
      <c r="K4999" s="134">
        <v>17</v>
      </c>
      <c r="L4999" s="108"/>
      <c r="M4999" s="81">
        <v>22013</v>
      </c>
      <c r="N4999" s="135">
        <v>18253</v>
      </c>
      <c r="O4999" s="136">
        <v>18391</v>
      </c>
      <c r="P4999" s="135">
        <v>22835</v>
      </c>
      <c r="Q4999" s="136">
        <v>23643</v>
      </c>
      <c r="R4999" s="135">
        <v>23819</v>
      </c>
      <c r="S4999" s="136">
        <v>22144</v>
      </c>
      <c r="T4999" s="135">
        <v>20160</v>
      </c>
      <c r="U4999" s="136">
        <v>19817</v>
      </c>
      <c r="V4999" s="135">
        <v>25268</v>
      </c>
      <c r="W4999" s="136">
        <v>26207</v>
      </c>
      <c r="X4999" s="135">
        <v>26523</v>
      </c>
      <c r="Y4999" s="136">
        <v>24065</v>
      </c>
      <c r="Z4999" s="135">
        <v>21403</v>
      </c>
      <c r="AA4999" s="136">
        <v>26746</v>
      </c>
      <c r="AB4999" s="135">
        <v>27914</v>
      </c>
      <c r="AC4999" s="136">
        <v>27949</v>
      </c>
      <c r="AD4999" s="135">
        <v>25503</v>
      </c>
      <c r="AE4999" s="137">
        <v>23177</v>
      </c>
      <c r="AF4999" s="138">
        <v>22850</v>
      </c>
    </row>
    <row r="5000" spans="2:32">
      <c r="B5000" s="114">
        <v>4962</v>
      </c>
      <c r="C5000" s="115">
        <v>4962</v>
      </c>
      <c r="D5000" s="116">
        <v>207</v>
      </c>
      <c r="E5000" s="117">
        <v>7</v>
      </c>
      <c r="F5000" s="118">
        <v>26</v>
      </c>
      <c r="G5000" s="119" t="s">
        <v>487</v>
      </c>
      <c r="H5000" s="120">
        <v>7</v>
      </c>
      <c r="I5000" s="115">
        <v>25</v>
      </c>
      <c r="J5000" s="116" t="s">
        <v>487</v>
      </c>
      <c r="K5000" s="121">
        <v>18</v>
      </c>
      <c r="L5000" s="108"/>
      <c r="M5000" s="122">
        <v>21939</v>
      </c>
      <c r="N5000" s="123">
        <v>18656</v>
      </c>
      <c r="O5000" s="124">
        <v>18726</v>
      </c>
      <c r="P5000" s="123">
        <v>23131</v>
      </c>
      <c r="Q5000" s="124">
        <v>23715</v>
      </c>
      <c r="R5000" s="123">
        <v>23943</v>
      </c>
      <c r="S5000" s="124">
        <v>22427</v>
      </c>
      <c r="T5000" s="123">
        <v>20838</v>
      </c>
      <c r="U5000" s="124">
        <v>20474</v>
      </c>
      <c r="V5000" s="123">
        <v>25397</v>
      </c>
      <c r="W5000" s="124">
        <v>26422</v>
      </c>
      <c r="X5000" s="123">
        <v>26843</v>
      </c>
      <c r="Y5000" s="124">
        <v>24591</v>
      </c>
      <c r="Z5000" s="123">
        <v>22251</v>
      </c>
      <c r="AA5000" s="124">
        <v>27470</v>
      </c>
      <c r="AB5000" s="123">
        <v>27949</v>
      </c>
      <c r="AC5000" s="124">
        <v>28339</v>
      </c>
      <c r="AD5000" s="123">
        <v>26122</v>
      </c>
      <c r="AE5000" s="125">
        <v>24220</v>
      </c>
      <c r="AF5000" s="126">
        <v>23758</v>
      </c>
    </row>
    <row r="5001" spans="2:32">
      <c r="B5001" s="127">
        <v>4963</v>
      </c>
      <c r="C5001" s="128">
        <v>4963</v>
      </c>
      <c r="D5001" s="129">
        <v>207</v>
      </c>
      <c r="E5001" s="130">
        <v>7</v>
      </c>
      <c r="F5001" s="131">
        <v>26</v>
      </c>
      <c r="G5001" s="132" t="s">
        <v>487</v>
      </c>
      <c r="H5001" s="133">
        <v>7</v>
      </c>
      <c r="I5001" s="128">
        <v>25</v>
      </c>
      <c r="J5001" s="129" t="s">
        <v>487</v>
      </c>
      <c r="K5001" s="134">
        <v>19</v>
      </c>
      <c r="L5001" s="108"/>
      <c r="M5001" s="81">
        <v>21989</v>
      </c>
      <c r="N5001" s="135">
        <v>18546</v>
      </c>
      <c r="O5001" s="136">
        <v>18899</v>
      </c>
      <c r="P5001" s="135">
        <v>23109</v>
      </c>
      <c r="Q5001" s="136">
        <v>23524</v>
      </c>
      <c r="R5001" s="135">
        <v>24173</v>
      </c>
      <c r="S5001" s="136">
        <v>22459</v>
      </c>
      <c r="T5001" s="135">
        <v>20823</v>
      </c>
      <c r="U5001" s="136">
        <v>20807</v>
      </c>
      <c r="V5001" s="135">
        <v>25424</v>
      </c>
      <c r="W5001" s="136">
        <v>26380</v>
      </c>
      <c r="X5001" s="135">
        <v>27040</v>
      </c>
      <c r="Y5001" s="136">
        <v>24996</v>
      </c>
      <c r="Z5001" s="135">
        <v>22796</v>
      </c>
      <c r="AA5001" s="136">
        <v>27657</v>
      </c>
      <c r="AB5001" s="135">
        <v>27972</v>
      </c>
      <c r="AC5001" s="136">
        <v>28598</v>
      </c>
      <c r="AD5001" s="135">
        <v>26700</v>
      </c>
      <c r="AE5001" s="137">
        <v>24742</v>
      </c>
      <c r="AF5001" s="138">
        <v>24397</v>
      </c>
    </row>
    <row r="5002" spans="2:32">
      <c r="B5002" s="114">
        <v>4964</v>
      </c>
      <c r="C5002" s="115">
        <v>4964</v>
      </c>
      <c r="D5002" s="116">
        <v>207</v>
      </c>
      <c r="E5002" s="117">
        <v>7</v>
      </c>
      <c r="F5002" s="118">
        <v>26</v>
      </c>
      <c r="G5002" s="119" t="s">
        <v>487</v>
      </c>
      <c r="H5002" s="120">
        <v>7</v>
      </c>
      <c r="I5002" s="115">
        <v>25</v>
      </c>
      <c r="J5002" s="116" t="s">
        <v>487</v>
      </c>
      <c r="K5002" s="121">
        <v>20</v>
      </c>
      <c r="L5002" s="108"/>
      <c r="M5002" s="122">
        <v>21652</v>
      </c>
      <c r="N5002" s="123">
        <v>17989</v>
      </c>
      <c r="O5002" s="124">
        <v>18740</v>
      </c>
      <c r="P5002" s="123">
        <v>22662</v>
      </c>
      <c r="Q5002" s="124">
        <v>23305</v>
      </c>
      <c r="R5002" s="123">
        <v>24008</v>
      </c>
      <c r="S5002" s="124">
        <v>22057</v>
      </c>
      <c r="T5002" s="123">
        <v>20442</v>
      </c>
      <c r="U5002" s="124">
        <v>20706</v>
      </c>
      <c r="V5002" s="123">
        <v>25361</v>
      </c>
      <c r="W5002" s="124">
        <v>26000</v>
      </c>
      <c r="X5002" s="123">
        <v>26919</v>
      </c>
      <c r="Y5002" s="124">
        <v>25034</v>
      </c>
      <c r="Z5002" s="123">
        <v>23010</v>
      </c>
      <c r="AA5002" s="124">
        <v>27235</v>
      </c>
      <c r="AB5002" s="123">
        <v>28012</v>
      </c>
      <c r="AC5002" s="124">
        <v>28563</v>
      </c>
      <c r="AD5002" s="123">
        <v>26914</v>
      </c>
      <c r="AE5002" s="125">
        <v>24913</v>
      </c>
      <c r="AF5002" s="126">
        <v>24668</v>
      </c>
    </row>
    <row r="5003" spans="2:32">
      <c r="B5003" s="127">
        <v>4965</v>
      </c>
      <c r="C5003" s="128">
        <v>4965</v>
      </c>
      <c r="D5003" s="129">
        <v>207</v>
      </c>
      <c r="E5003" s="130">
        <v>7</v>
      </c>
      <c r="F5003" s="131">
        <v>26</v>
      </c>
      <c r="G5003" s="132" t="s">
        <v>487</v>
      </c>
      <c r="H5003" s="133">
        <v>7</v>
      </c>
      <c r="I5003" s="128">
        <v>25</v>
      </c>
      <c r="J5003" s="129" t="s">
        <v>487</v>
      </c>
      <c r="K5003" s="134">
        <v>21</v>
      </c>
      <c r="L5003" s="108"/>
      <c r="M5003" s="81">
        <v>21007</v>
      </c>
      <c r="N5003" s="135">
        <v>17462</v>
      </c>
      <c r="O5003" s="136">
        <v>18498</v>
      </c>
      <c r="P5003" s="135">
        <v>22092</v>
      </c>
      <c r="Q5003" s="136">
        <v>22831</v>
      </c>
      <c r="R5003" s="135">
        <v>23557</v>
      </c>
      <c r="S5003" s="136">
        <v>21527</v>
      </c>
      <c r="T5003" s="135">
        <v>20162</v>
      </c>
      <c r="U5003" s="136">
        <v>20703</v>
      </c>
      <c r="V5003" s="135">
        <v>25163</v>
      </c>
      <c r="W5003" s="136">
        <v>25698</v>
      </c>
      <c r="X5003" s="135">
        <v>26805</v>
      </c>
      <c r="Y5003" s="136">
        <v>25017</v>
      </c>
      <c r="Z5003" s="135">
        <v>23343</v>
      </c>
      <c r="AA5003" s="136">
        <v>27014</v>
      </c>
      <c r="AB5003" s="135">
        <v>28079</v>
      </c>
      <c r="AC5003" s="136">
        <v>28689</v>
      </c>
      <c r="AD5003" s="135">
        <v>27172</v>
      </c>
      <c r="AE5003" s="137">
        <v>25333</v>
      </c>
      <c r="AF5003" s="138">
        <v>25163</v>
      </c>
    </row>
    <row r="5004" spans="2:32">
      <c r="B5004" s="114">
        <v>4966</v>
      </c>
      <c r="C5004" s="115">
        <v>4966</v>
      </c>
      <c r="D5004" s="116">
        <v>207</v>
      </c>
      <c r="E5004" s="117">
        <v>7</v>
      </c>
      <c r="F5004" s="118">
        <v>26</v>
      </c>
      <c r="G5004" s="119" t="s">
        <v>487</v>
      </c>
      <c r="H5004" s="120">
        <v>7</v>
      </c>
      <c r="I5004" s="115">
        <v>25</v>
      </c>
      <c r="J5004" s="116" t="s">
        <v>487</v>
      </c>
      <c r="K5004" s="121">
        <v>22</v>
      </c>
      <c r="L5004" s="108"/>
      <c r="M5004" s="122">
        <v>19887</v>
      </c>
      <c r="N5004" s="123">
        <v>16852</v>
      </c>
      <c r="O5004" s="124">
        <v>17785</v>
      </c>
      <c r="P5004" s="123">
        <v>20970</v>
      </c>
      <c r="Q5004" s="124">
        <v>21720</v>
      </c>
      <c r="R5004" s="123">
        <v>22525</v>
      </c>
      <c r="S5004" s="124">
        <v>20645</v>
      </c>
      <c r="T5004" s="123">
        <v>19670</v>
      </c>
      <c r="U5004" s="124">
        <v>20128</v>
      </c>
      <c r="V5004" s="123">
        <v>24224</v>
      </c>
      <c r="W5004" s="124">
        <v>24781</v>
      </c>
      <c r="X5004" s="123">
        <v>25926</v>
      </c>
      <c r="Y5004" s="124">
        <v>24421</v>
      </c>
      <c r="Z5004" s="123">
        <v>22955</v>
      </c>
      <c r="AA5004" s="124">
        <v>26189</v>
      </c>
      <c r="AB5004" s="123">
        <v>27256</v>
      </c>
      <c r="AC5004" s="124">
        <v>27977</v>
      </c>
      <c r="AD5004" s="123">
        <v>26744</v>
      </c>
      <c r="AE5004" s="125">
        <v>25230</v>
      </c>
      <c r="AF5004" s="126">
        <v>24880</v>
      </c>
    </row>
    <row r="5005" spans="2:32">
      <c r="B5005" s="127">
        <v>4967</v>
      </c>
      <c r="C5005" s="128">
        <v>4967</v>
      </c>
      <c r="D5005" s="129">
        <v>207</v>
      </c>
      <c r="E5005" s="130">
        <v>7</v>
      </c>
      <c r="F5005" s="131">
        <v>26</v>
      </c>
      <c r="G5005" s="132" t="s">
        <v>487</v>
      </c>
      <c r="H5005" s="133">
        <v>7</v>
      </c>
      <c r="I5005" s="128">
        <v>25</v>
      </c>
      <c r="J5005" s="129" t="s">
        <v>487</v>
      </c>
      <c r="K5005" s="134">
        <v>23</v>
      </c>
      <c r="L5005" s="108"/>
      <c r="M5005" s="81">
        <v>18311</v>
      </c>
      <c r="N5005" s="135">
        <v>15946</v>
      </c>
      <c r="O5005" s="136">
        <v>16750</v>
      </c>
      <c r="P5005" s="135">
        <v>19389</v>
      </c>
      <c r="Q5005" s="136">
        <v>20128</v>
      </c>
      <c r="R5005" s="135">
        <v>20925</v>
      </c>
      <c r="S5005" s="136">
        <v>19262</v>
      </c>
      <c r="T5005" s="135">
        <v>18765</v>
      </c>
      <c r="U5005" s="136">
        <v>19096</v>
      </c>
      <c r="V5005" s="135">
        <v>22659</v>
      </c>
      <c r="W5005" s="136">
        <v>23143</v>
      </c>
      <c r="X5005" s="135">
        <v>24428</v>
      </c>
      <c r="Y5005" s="136">
        <v>23121</v>
      </c>
      <c r="Z5005" s="135">
        <v>21945</v>
      </c>
      <c r="AA5005" s="136">
        <v>24559</v>
      </c>
      <c r="AB5005" s="135">
        <v>25782</v>
      </c>
      <c r="AC5005" s="136">
        <v>26377</v>
      </c>
      <c r="AD5005" s="135">
        <v>25499</v>
      </c>
      <c r="AE5005" s="137">
        <v>24457</v>
      </c>
      <c r="AF5005" s="138">
        <v>23898</v>
      </c>
    </row>
    <row r="5006" spans="2:32">
      <c r="B5006" s="114">
        <v>4968</v>
      </c>
      <c r="C5006" s="115">
        <v>4968</v>
      </c>
      <c r="D5006" s="116">
        <v>207</v>
      </c>
      <c r="E5006" s="117">
        <v>7</v>
      </c>
      <c r="F5006" s="118">
        <v>26</v>
      </c>
      <c r="G5006" s="119" t="s">
        <v>487</v>
      </c>
      <c r="H5006" s="120">
        <v>7</v>
      </c>
      <c r="I5006" s="115">
        <v>25</v>
      </c>
      <c r="J5006" s="116" t="s">
        <v>487</v>
      </c>
      <c r="K5006" s="121">
        <v>24</v>
      </c>
      <c r="L5006" s="108"/>
      <c r="M5006" s="122">
        <v>16935</v>
      </c>
      <c r="N5006" s="123">
        <v>14987</v>
      </c>
      <c r="O5006" s="124">
        <v>15675</v>
      </c>
      <c r="P5006" s="123">
        <v>17974</v>
      </c>
      <c r="Q5006" s="124">
        <v>18758</v>
      </c>
      <c r="R5006" s="123">
        <v>19397</v>
      </c>
      <c r="S5006" s="124">
        <v>17905</v>
      </c>
      <c r="T5006" s="123">
        <v>17729</v>
      </c>
      <c r="U5006" s="124">
        <v>17993</v>
      </c>
      <c r="V5006" s="123">
        <v>21270</v>
      </c>
      <c r="W5006" s="124">
        <v>21703</v>
      </c>
      <c r="X5006" s="123">
        <v>22827</v>
      </c>
      <c r="Y5006" s="124">
        <v>21791</v>
      </c>
      <c r="Z5006" s="123">
        <v>20826</v>
      </c>
      <c r="AA5006" s="124">
        <v>23062</v>
      </c>
      <c r="AB5006" s="123">
        <v>24294</v>
      </c>
      <c r="AC5006" s="124">
        <v>24975</v>
      </c>
      <c r="AD5006" s="123">
        <v>24170</v>
      </c>
      <c r="AE5006" s="125">
        <v>23422</v>
      </c>
      <c r="AF5006" s="126">
        <v>22777</v>
      </c>
    </row>
    <row r="5007" spans="2:32">
      <c r="B5007" s="127">
        <v>4969</v>
      </c>
      <c r="C5007" s="128">
        <v>4969</v>
      </c>
      <c r="D5007" s="129">
        <v>208</v>
      </c>
      <c r="E5007" s="130">
        <v>7</v>
      </c>
      <c r="F5007" s="131">
        <v>27</v>
      </c>
      <c r="G5007" s="132" t="s">
        <v>487</v>
      </c>
      <c r="H5007" s="133">
        <v>7</v>
      </c>
      <c r="I5007" s="128">
        <v>26</v>
      </c>
      <c r="J5007" s="129" t="s">
        <v>487</v>
      </c>
      <c r="K5007" s="134">
        <v>1</v>
      </c>
      <c r="L5007" s="108"/>
      <c r="M5007" s="81">
        <v>15548</v>
      </c>
      <c r="N5007" s="135">
        <v>14201</v>
      </c>
      <c r="O5007" s="136">
        <v>15552</v>
      </c>
      <c r="P5007" s="135">
        <v>17418</v>
      </c>
      <c r="Q5007" s="136">
        <v>18051</v>
      </c>
      <c r="R5007" s="135">
        <v>17887</v>
      </c>
      <c r="S5007" s="136">
        <v>17006</v>
      </c>
      <c r="T5007" s="135">
        <v>16592</v>
      </c>
      <c r="U5007" s="136">
        <v>17641</v>
      </c>
      <c r="V5007" s="135">
        <v>20613</v>
      </c>
      <c r="W5007" s="136">
        <v>20273</v>
      </c>
      <c r="X5007" s="135">
        <v>21542</v>
      </c>
      <c r="Y5007" s="136">
        <v>20581</v>
      </c>
      <c r="Z5007" s="135">
        <v>20252</v>
      </c>
      <c r="AA5007" s="136">
        <v>22945</v>
      </c>
      <c r="AB5007" s="135">
        <v>23956</v>
      </c>
      <c r="AC5007" s="136">
        <v>23576</v>
      </c>
      <c r="AD5007" s="135">
        <v>22813</v>
      </c>
      <c r="AE5007" s="137">
        <v>21442</v>
      </c>
      <c r="AF5007" s="138">
        <v>22033</v>
      </c>
    </row>
    <row r="5008" spans="2:32">
      <c r="B5008" s="114">
        <v>4970</v>
      </c>
      <c r="C5008" s="115">
        <v>4970</v>
      </c>
      <c r="D5008" s="116">
        <v>208</v>
      </c>
      <c r="E5008" s="117">
        <v>7</v>
      </c>
      <c r="F5008" s="118">
        <v>27</v>
      </c>
      <c r="G5008" s="119" t="s">
        <v>487</v>
      </c>
      <c r="H5008" s="120">
        <v>7</v>
      </c>
      <c r="I5008" s="115">
        <v>26</v>
      </c>
      <c r="J5008" s="116" t="s">
        <v>487</v>
      </c>
      <c r="K5008" s="121">
        <v>2</v>
      </c>
      <c r="L5008" s="108"/>
      <c r="M5008" s="122">
        <v>14897</v>
      </c>
      <c r="N5008" s="123">
        <v>13677</v>
      </c>
      <c r="O5008" s="124">
        <v>15100</v>
      </c>
      <c r="P5008" s="123">
        <v>16735</v>
      </c>
      <c r="Q5008" s="124">
        <v>17269</v>
      </c>
      <c r="R5008" s="123">
        <v>17155</v>
      </c>
      <c r="S5008" s="124">
        <v>16383</v>
      </c>
      <c r="T5008" s="123">
        <v>15952</v>
      </c>
      <c r="U5008" s="124">
        <v>17088</v>
      </c>
      <c r="V5008" s="123">
        <v>19747</v>
      </c>
      <c r="W5008" s="124">
        <v>19447</v>
      </c>
      <c r="X5008" s="123">
        <v>20673</v>
      </c>
      <c r="Y5008" s="124">
        <v>19810</v>
      </c>
      <c r="Z5008" s="123">
        <v>19579</v>
      </c>
      <c r="AA5008" s="124">
        <v>21997</v>
      </c>
      <c r="AB5008" s="123">
        <v>22956</v>
      </c>
      <c r="AC5008" s="124">
        <v>22627</v>
      </c>
      <c r="AD5008" s="123">
        <v>21968</v>
      </c>
      <c r="AE5008" s="125">
        <v>20631</v>
      </c>
      <c r="AF5008" s="126">
        <v>21293</v>
      </c>
    </row>
    <row r="5009" spans="2:32">
      <c r="B5009" s="127">
        <v>4971</v>
      </c>
      <c r="C5009" s="128">
        <v>4971</v>
      </c>
      <c r="D5009" s="129">
        <v>208</v>
      </c>
      <c r="E5009" s="130">
        <v>7</v>
      </c>
      <c r="F5009" s="131">
        <v>27</v>
      </c>
      <c r="G5009" s="132" t="s">
        <v>487</v>
      </c>
      <c r="H5009" s="133">
        <v>7</v>
      </c>
      <c r="I5009" s="128">
        <v>26</v>
      </c>
      <c r="J5009" s="129" t="s">
        <v>487</v>
      </c>
      <c r="K5009" s="134">
        <v>3</v>
      </c>
      <c r="L5009" s="108"/>
      <c r="M5009" s="81">
        <v>14464</v>
      </c>
      <c r="N5009" s="135">
        <v>13333</v>
      </c>
      <c r="O5009" s="136">
        <v>14766</v>
      </c>
      <c r="P5009" s="135">
        <v>16273</v>
      </c>
      <c r="Q5009" s="136">
        <v>16762</v>
      </c>
      <c r="R5009" s="135">
        <v>16642</v>
      </c>
      <c r="S5009" s="136">
        <v>15952</v>
      </c>
      <c r="T5009" s="135">
        <v>15524</v>
      </c>
      <c r="U5009" s="136">
        <v>16706</v>
      </c>
      <c r="V5009" s="135">
        <v>19122</v>
      </c>
      <c r="W5009" s="136">
        <v>18873</v>
      </c>
      <c r="X5009" s="135">
        <v>19999</v>
      </c>
      <c r="Y5009" s="136">
        <v>19228</v>
      </c>
      <c r="Z5009" s="135">
        <v>19073</v>
      </c>
      <c r="AA5009" s="136">
        <v>21281</v>
      </c>
      <c r="AB5009" s="135">
        <v>22203</v>
      </c>
      <c r="AC5009" s="136">
        <v>21917</v>
      </c>
      <c r="AD5009" s="135">
        <v>21288</v>
      </c>
      <c r="AE5009" s="137">
        <v>20006</v>
      </c>
      <c r="AF5009" s="138">
        <v>20726</v>
      </c>
    </row>
    <row r="5010" spans="2:32">
      <c r="B5010" s="114">
        <v>4972</v>
      </c>
      <c r="C5010" s="115">
        <v>4972</v>
      </c>
      <c r="D5010" s="116">
        <v>208</v>
      </c>
      <c r="E5010" s="117">
        <v>7</v>
      </c>
      <c r="F5010" s="118">
        <v>27</v>
      </c>
      <c r="G5010" s="119" t="s">
        <v>487</v>
      </c>
      <c r="H5010" s="120">
        <v>7</v>
      </c>
      <c r="I5010" s="115">
        <v>26</v>
      </c>
      <c r="J5010" s="116" t="s">
        <v>487</v>
      </c>
      <c r="K5010" s="121">
        <v>4</v>
      </c>
      <c r="L5010" s="108"/>
      <c r="M5010" s="122">
        <v>14291</v>
      </c>
      <c r="N5010" s="123">
        <v>13075</v>
      </c>
      <c r="O5010" s="124">
        <v>14669</v>
      </c>
      <c r="P5010" s="123">
        <v>16057</v>
      </c>
      <c r="Q5010" s="124">
        <v>16478</v>
      </c>
      <c r="R5010" s="123">
        <v>16371</v>
      </c>
      <c r="S5010" s="124">
        <v>15560</v>
      </c>
      <c r="T5010" s="123">
        <v>15098</v>
      </c>
      <c r="U5010" s="124">
        <v>16415</v>
      </c>
      <c r="V5010" s="123">
        <v>18593</v>
      </c>
      <c r="W5010" s="124">
        <v>18375</v>
      </c>
      <c r="X5010" s="123">
        <v>19368</v>
      </c>
      <c r="Y5010" s="124">
        <v>18486</v>
      </c>
      <c r="Z5010" s="123">
        <v>18524</v>
      </c>
      <c r="AA5010" s="124">
        <v>20511</v>
      </c>
      <c r="AB5010" s="123">
        <v>21341</v>
      </c>
      <c r="AC5010" s="124">
        <v>21125</v>
      </c>
      <c r="AD5010" s="123">
        <v>20337</v>
      </c>
      <c r="AE5010" s="125">
        <v>19139</v>
      </c>
      <c r="AF5010" s="126">
        <v>20026</v>
      </c>
    </row>
    <row r="5011" spans="2:32">
      <c r="B5011" s="127">
        <v>4973</v>
      </c>
      <c r="C5011" s="128">
        <v>4973</v>
      </c>
      <c r="D5011" s="129">
        <v>208</v>
      </c>
      <c r="E5011" s="130">
        <v>7</v>
      </c>
      <c r="F5011" s="131">
        <v>27</v>
      </c>
      <c r="G5011" s="132" t="s">
        <v>487</v>
      </c>
      <c r="H5011" s="133">
        <v>7</v>
      </c>
      <c r="I5011" s="128">
        <v>26</v>
      </c>
      <c r="J5011" s="129" t="s">
        <v>487</v>
      </c>
      <c r="K5011" s="134">
        <v>5</v>
      </c>
      <c r="L5011" s="108"/>
      <c r="M5011" s="81">
        <v>14504</v>
      </c>
      <c r="N5011" s="135">
        <v>12920</v>
      </c>
      <c r="O5011" s="136">
        <v>15029</v>
      </c>
      <c r="P5011" s="135">
        <v>16285</v>
      </c>
      <c r="Q5011" s="136">
        <v>16683</v>
      </c>
      <c r="R5011" s="135">
        <v>16514</v>
      </c>
      <c r="S5011" s="136">
        <v>15317</v>
      </c>
      <c r="T5011" s="135">
        <v>14781</v>
      </c>
      <c r="U5011" s="136">
        <v>16539</v>
      </c>
      <c r="V5011" s="135">
        <v>18524</v>
      </c>
      <c r="W5011" s="136">
        <v>18099</v>
      </c>
      <c r="X5011" s="135">
        <v>19063</v>
      </c>
      <c r="Y5011" s="136">
        <v>17861</v>
      </c>
      <c r="Z5011" s="135">
        <v>18397</v>
      </c>
      <c r="AA5011" s="136">
        <v>20097</v>
      </c>
      <c r="AB5011" s="135">
        <v>20945</v>
      </c>
      <c r="AC5011" s="136">
        <v>20480</v>
      </c>
      <c r="AD5011" s="135">
        <v>19494</v>
      </c>
      <c r="AE5011" s="137">
        <v>18360</v>
      </c>
      <c r="AF5011" s="138">
        <v>19752</v>
      </c>
    </row>
    <row r="5012" spans="2:32">
      <c r="B5012" s="114">
        <v>4974</v>
      </c>
      <c r="C5012" s="115">
        <v>4974</v>
      </c>
      <c r="D5012" s="116">
        <v>208</v>
      </c>
      <c r="E5012" s="117">
        <v>7</v>
      </c>
      <c r="F5012" s="118">
        <v>27</v>
      </c>
      <c r="G5012" s="119" t="s">
        <v>487</v>
      </c>
      <c r="H5012" s="120">
        <v>7</v>
      </c>
      <c r="I5012" s="115">
        <v>26</v>
      </c>
      <c r="J5012" s="116" t="s">
        <v>487</v>
      </c>
      <c r="K5012" s="121">
        <v>6</v>
      </c>
      <c r="L5012" s="108"/>
      <c r="M5012" s="122">
        <v>15181</v>
      </c>
      <c r="N5012" s="123">
        <v>12807</v>
      </c>
      <c r="O5012" s="124">
        <v>15803</v>
      </c>
      <c r="P5012" s="123">
        <v>16978</v>
      </c>
      <c r="Q5012" s="124">
        <v>17350</v>
      </c>
      <c r="R5012" s="123">
        <v>17087</v>
      </c>
      <c r="S5012" s="124">
        <v>15096</v>
      </c>
      <c r="T5012" s="123">
        <v>14446</v>
      </c>
      <c r="U5012" s="124">
        <v>17107</v>
      </c>
      <c r="V5012" s="123">
        <v>18914</v>
      </c>
      <c r="W5012" s="124">
        <v>18258</v>
      </c>
      <c r="X5012" s="123">
        <v>19192</v>
      </c>
      <c r="Y5012" s="124">
        <v>17221</v>
      </c>
      <c r="Z5012" s="123">
        <v>18652</v>
      </c>
      <c r="AA5012" s="124">
        <v>20181</v>
      </c>
      <c r="AB5012" s="123">
        <v>21027</v>
      </c>
      <c r="AC5012" s="124">
        <v>20264</v>
      </c>
      <c r="AD5012" s="123">
        <v>18630</v>
      </c>
      <c r="AE5012" s="125">
        <v>17512</v>
      </c>
      <c r="AF5012" s="126">
        <v>19878</v>
      </c>
    </row>
    <row r="5013" spans="2:32">
      <c r="B5013" s="127">
        <v>4975</v>
      </c>
      <c r="C5013" s="128">
        <v>4975</v>
      </c>
      <c r="D5013" s="129">
        <v>208</v>
      </c>
      <c r="E5013" s="130">
        <v>7</v>
      </c>
      <c r="F5013" s="131">
        <v>27</v>
      </c>
      <c r="G5013" s="132" t="s">
        <v>487</v>
      </c>
      <c r="H5013" s="133">
        <v>7</v>
      </c>
      <c r="I5013" s="128">
        <v>26</v>
      </c>
      <c r="J5013" s="129" t="s">
        <v>487</v>
      </c>
      <c r="K5013" s="134">
        <v>7</v>
      </c>
      <c r="L5013" s="108"/>
      <c r="M5013" s="81">
        <v>16442</v>
      </c>
      <c r="N5013" s="135">
        <v>13173</v>
      </c>
      <c r="O5013" s="136">
        <v>17085</v>
      </c>
      <c r="P5013" s="135">
        <v>18277</v>
      </c>
      <c r="Q5013" s="136">
        <v>18609</v>
      </c>
      <c r="R5013" s="135">
        <v>18208</v>
      </c>
      <c r="S5013" s="136">
        <v>15408</v>
      </c>
      <c r="T5013" s="135">
        <v>14641</v>
      </c>
      <c r="U5013" s="136">
        <v>18242</v>
      </c>
      <c r="V5013" s="135">
        <v>19993</v>
      </c>
      <c r="W5013" s="136">
        <v>19100</v>
      </c>
      <c r="X5013" s="135">
        <v>20003</v>
      </c>
      <c r="Y5013" s="136">
        <v>17096</v>
      </c>
      <c r="Z5013" s="135">
        <v>19521</v>
      </c>
      <c r="AA5013" s="136">
        <v>20842</v>
      </c>
      <c r="AB5013" s="135">
        <v>21787</v>
      </c>
      <c r="AC5013" s="136">
        <v>20885</v>
      </c>
      <c r="AD5013" s="135">
        <v>18333</v>
      </c>
      <c r="AE5013" s="137">
        <v>17337</v>
      </c>
      <c r="AF5013" s="138">
        <v>20689</v>
      </c>
    </row>
    <row r="5014" spans="2:32">
      <c r="B5014" s="114">
        <v>4976</v>
      </c>
      <c r="C5014" s="115">
        <v>4976</v>
      </c>
      <c r="D5014" s="116">
        <v>208</v>
      </c>
      <c r="E5014" s="117">
        <v>7</v>
      </c>
      <c r="F5014" s="118">
        <v>27</v>
      </c>
      <c r="G5014" s="119" t="s">
        <v>487</v>
      </c>
      <c r="H5014" s="120">
        <v>7</v>
      </c>
      <c r="I5014" s="115">
        <v>26</v>
      </c>
      <c r="J5014" s="116" t="s">
        <v>487</v>
      </c>
      <c r="K5014" s="121">
        <v>8</v>
      </c>
      <c r="L5014" s="108"/>
      <c r="M5014" s="122">
        <v>17522</v>
      </c>
      <c r="N5014" s="123">
        <v>14137</v>
      </c>
      <c r="O5014" s="124">
        <v>18397</v>
      </c>
      <c r="P5014" s="123">
        <v>19533</v>
      </c>
      <c r="Q5014" s="124">
        <v>19908</v>
      </c>
      <c r="R5014" s="123">
        <v>19227</v>
      </c>
      <c r="S5014" s="124">
        <v>16534</v>
      </c>
      <c r="T5014" s="123">
        <v>15609</v>
      </c>
      <c r="U5014" s="124">
        <v>19555</v>
      </c>
      <c r="V5014" s="123">
        <v>21231</v>
      </c>
      <c r="W5014" s="124">
        <v>20164</v>
      </c>
      <c r="X5014" s="123">
        <v>20901</v>
      </c>
      <c r="Y5014" s="124">
        <v>18031</v>
      </c>
      <c r="Z5014" s="123">
        <v>20757</v>
      </c>
      <c r="AA5014" s="124">
        <v>21758</v>
      </c>
      <c r="AB5014" s="123">
        <v>22829</v>
      </c>
      <c r="AC5014" s="124">
        <v>21895</v>
      </c>
      <c r="AD5014" s="123">
        <v>19214</v>
      </c>
      <c r="AE5014" s="125">
        <v>18181</v>
      </c>
      <c r="AF5014" s="126">
        <v>21925</v>
      </c>
    </row>
    <row r="5015" spans="2:32">
      <c r="B5015" s="127">
        <v>4977</v>
      </c>
      <c r="C5015" s="128">
        <v>4977</v>
      </c>
      <c r="D5015" s="129">
        <v>208</v>
      </c>
      <c r="E5015" s="130">
        <v>7</v>
      </c>
      <c r="F5015" s="131">
        <v>27</v>
      </c>
      <c r="G5015" s="132" t="s">
        <v>487</v>
      </c>
      <c r="H5015" s="133">
        <v>7</v>
      </c>
      <c r="I5015" s="128">
        <v>26</v>
      </c>
      <c r="J5015" s="129" t="s">
        <v>487</v>
      </c>
      <c r="K5015" s="134">
        <v>9</v>
      </c>
      <c r="L5015" s="108"/>
      <c r="M5015" s="81">
        <v>18261</v>
      </c>
      <c r="N5015" s="135">
        <v>15077</v>
      </c>
      <c r="O5015" s="136">
        <v>19438</v>
      </c>
      <c r="P5015" s="135">
        <v>20370</v>
      </c>
      <c r="Q5015" s="136">
        <v>20757</v>
      </c>
      <c r="R5015" s="135">
        <v>20071</v>
      </c>
      <c r="S5015" s="136">
        <v>17569</v>
      </c>
      <c r="T5015" s="135">
        <v>16659</v>
      </c>
      <c r="U5015" s="136">
        <v>20616</v>
      </c>
      <c r="V5015" s="135">
        <v>22038</v>
      </c>
      <c r="W5015" s="136">
        <v>21024</v>
      </c>
      <c r="X5015" s="135">
        <v>21754</v>
      </c>
      <c r="Y5015" s="136">
        <v>19027</v>
      </c>
      <c r="Z5015" s="135">
        <v>21830</v>
      </c>
      <c r="AA5015" s="136">
        <v>22484</v>
      </c>
      <c r="AB5015" s="135">
        <v>23577</v>
      </c>
      <c r="AC5015" s="136">
        <v>22763</v>
      </c>
      <c r="AD5015" s="135">
        <v>20185</v>
      </c>
      <c r="AE5015" s="137">
        <v>19188</v>
      </c>
      <c r="AF5015" s="138">
        <v>23017</v>
      </c>
    </row>
    <row r="5016" spans="2:32">
      <c r="B5016" s="114">
        <v>4978</v>
      </c>
      <c r="C5016" s="115">
        <v>4978</v>
      </c>
      <c r="D5016" s="116">
        <v>208</v>
      </c>
      <c r="E5016" s="117">
        <v>7</v>
      </c>
      <c r="F5016" s="118">
        <v>27</v>
      </c>
      <c r="G5016" s="119" t="s">
        <v>487</v>
      </c>
      <c r="H5016" s="120">
        <v>7</v>
      </c>
      <c r="I5016" s="115">
        <v>26</v>
      </c>
      <c r="J5016" s="116" t="s">
        <v>487</v>
      </c>
      <c r="K5016" s="121">
        <v>10</v>
      </c>
      <c r="L5016" s="108"/>
      <c r="M5016" s="122">
        <v>18871</v>
      </c>
      <c r="N5016" s="123">
        <v>15801</v>
      </c>
      <c r="O5016" s="124">
        <v>20270</v>
      </c>
      <c r="P5016" s="123">
        <v>21118</v>
      </c>
      <c r="Q5016" s="124">
        <v>21485</v>
      </c>
      <c r="R5016" s="123">
        <v>20729</v>
      </c>
      <c r="S5016" s="124">
        <v>18267</v>
      </c>
      <c r="T5016" s="123">
        <v>17480</v>
      </c>
      <c r="U5016" s="124">
        <v>21495</v>
      </c>
      <c r="V5016" s="123">
        <v>22876</v>
      </c>
      <c r="W5016" s="124">
        <v>21777</v>
      </c>
      <c r="X5016" s="123">
        <v>22533</v>
      </c>
      <c r="Y5016" s="124">
        <v>19845</v>
      </c>
      <c r="Z5016" s="123">
        <v>22809</v>
      </c>
      <c r="AA5016" s="124">
        <v>23586</v>
      </c>
      <c r="AB5016" s="123">
        <v>24441</v>
      </c>
      <c r="AC5016" s="124">
        <v>23609</v>
      </c>
      <c r="AD5016" s="123">
        <v>21081</v>
      </c>
      <c r="AE5016" s="125">
        <v>20165</v>
      </c>
      <c r="AF5016" s="126">
        <v>24062</v>
      </c>
    </row>
    <row r="5017" spans="2:32">
      <c r="B5017" s="127">
        <v>4979</v>
      </c>
      <c r="C5017" s="128">
        <v>4979</v>
      </c>
      <c r="D5017" s="129">
        <v>208</v>
      </c>
      <c r="E5017" s="130">
        <v>7</v>
      </c>
      <c r="F5017" s="131">
        <v>27</v>
      </c>
      <c r="G5017" s="132" t="s">
        <v>487</v>
      </c>
      <c r="H5017" s="133">
        <v>7</v>
      </c>
      <c r="I5017" s="128">
        <v>26</v>
      </c>
      <c r="J5017" s="129" t="s">
        <v>487</v>
      </c>
      <c r="K5017" s="134">
        <v>11</v>
      </c>
      <c r="L5017" s="108"/>
      <c r="M5017" s="81">
        <v>19217</v>
      </c>
      <c r="N5017" s="135">
        <v>16355</v>
      </c>
      <c r="O5017" s="136">
        <v>20903</v>
      </c>
      <c r="P5017" s="135">
        <v>21759</v>
      </c>
      <c r="Q5017" s="136">
        <v>22052</v>
      </c>
      <c r="R5017" s="135">
        <v>21158</v>
      </c>
      <c r="S5017" s="136">
        <v>18717</v>
      </c>
      <c r="T5017" s="135">
        <v>18105</v>
      </c>
      <c r="U5017" s="136">
        <v>22250</v>
      </c>
      <c r="V5017" s="135">
        <v>23552</v>
      </c>
      <c r="W5017" s="136">
        <v>22328</v>
      </c>
      <c r="X5017" s="135">
        <v>23082</v>
      </c>
      <c r="Y5017" s="136">
        <v>20424</v>
      </c>
      <c r="Z5017" s="135">
        <v>23645</v>
      </c>
      <c r="AA5017" s="136">
        <v>24668</v>
      </c>
      <c r="AB5017" s="135">
        <v>25246</v>
      </c>
      <c r="AC5017" s="136">
        <v>24252</v>
      </c>
      <c r="AD5017" s="135">
        <v>21737</v>
      </c>
      <c r="AE5017" s="137">
        <v>20927</v>
      </c>
      <c r="AF5017" s="138">
        <v>24950</v>
      </c>
    </row>
    <row r="5018" spans="2:32">
      <c r="B5018" s="114">
        <v>4980</v>
      </c>
      <c r="C5018" s="115">
        <v>4980</v>
      </c>
      <c r="D5018" s="116">
        <v>208</v>
      </c>
      <c r="E5018" s="117">
        <v>7</v>
      </c>
      <c r="F5018" s="118">
        <v>27</v>
      </c>
      <c r="G5018" s="119" t="s">
        <v>487</v>
      </c>
      <c r="H5018" s="120">
        <v>7</v>
      </c>
      <c r="I5018" s="115">
        <v>26</v>
      </c>
      <c r="J5018" s="116" t="s">
        <v>487</v>
      </c>
      <c r="K5018" s="121">
        <v>12</v>
      </c>
      <c r="L5018" s="108"/>
      <c r="M5018" s="122">
        <v>19341</v>
      </c>
      <c r="N5018" s="123">
        <v>16632</v>
      </c>
      <c r="O5018" s="124">
        <v>21284</v>
      </c>
      <c r="P5018" s="123">
        <v>22140</v>
      </c>
      <c r="Q5018" s="124">
        <v>22609</v>
      </c>
      <c r="R5018" s="123">
        <v>21338</v>
      </c>
      <c r="S5018" s="124">
        <v>18938</v>
      </c>
      <c r="T5018" s="123">
        <v>18418</v>
      </c>
      <c r="U5018" s="124">
        <v>22727</v>
      </c>
      <c r="V5018" s="123">
        <v>24212</v>
      </c>
      <c r="W5018" s="124">
        <v>22655</v>
      </c>
      <c r="X5018" s="123">
        <v>23339</v>
      </c>
      <c r="Y5018" s="124">
        <v>20706</v>
      </c>
      <c r="Z5018" s="123">
        <v>24170</v>
      </c>
      <c r="AA5018" s="124">
        <v>25397</v>
      </c>
      <c r="AB5018" s="123">
        <v>26058</v>
      </c>
      <c r="AC5018" s="124">
        <v>24654</v>
      </c>
      <c r="AD5018" s="123">
        <v>22051</v>
      </c>
      <c r="AE5018" s="125">
        <v>21289</v>
      </c>
      <c r="AF5018" s="126">
        <v>25510</v>
      </c>
    </row>
    <row r="5019" spans="2:32">
      <c r="B5019" s="127">
        <v>4981</v>
      </c>
      <c r="C5019" s="128">
        <v>4981</v>
      </c>
      <c r="D5019" s="129">
        <v>208</v>
      </c>
      <c r="E5019" s="130">
        <v>7</v>
      </c>
      <c r="F5019" s="131">
        <v>27</v>
      </c>
      <c r="G5019" s="132" t="s">
        <v>487</v>
      </c>
      <c r="H5019" s="133">
        <v>7</v>
      </c>
      <c r="I5019" s="128">
        <v>26</v>
      </c>
      <c r="J5019" s="129" t="s">
        <v>487</v>
      </c>
      <c r="K5019" s="134">
        <v>13</v>
      </c>
      <c r="L5019" s="108"/>
      <c r="M5019" s="81">
        <v>19532</v>
      </c>
      <c r="N5019" s="135">
        <v>16885</v>
      </c>
      <c r="O5019" s="136">
        <v>21718</v>
      </c>
      <c r="P5019" s="135">
        <v>22496</v>
      </c>
      <c r="Q5019" s="136">
        <v>23003</v>
      </c>
      <c r="R5019" s="135">
        <v>21555</v>
      </c>
      <c r="S5019" s="136">
        <v>19077</v>
      </c>
      <c r="T5019" s="135">
        <v>18702</v>
      </c>
      <c r="U5019" s="136">
        <v>23294</v>
      </c>
      <c r="V5019" s="135">
        <v>24644</v>
      </c>
      <c r="W5019" s="136">
        <v>22999</v>
      </c>
      <c r="X5019" s="135">
        <v>23588</v>
      </c>
      <c r="Y5019" s="136">
        <v>20863</v>
      </c>
      <c r="Z5019" s="135">
        <v>24775</v>
      </c>
      <c r="AA5019" s="136">
        <v>26136</v>
      </c>
      <c r="AB5019" s="135">
        <v>26632</v>
      </c>
      <c r="AC5019" s="136">
        <v>25038</v>
      </c>
      <c r="AD5019" s="135">
        <v>22225</v>
      </c>
      <c r="AE5019" s="137">
        <v>21612</v>
      </c>
      <c r="AF5019" s="138">
        <v>26137</v>
      </c>
    </row>
    <row r="5020" spans="2:32">
      <c r="B5020" s="114">
        <v>4982</v>
      </c>
      <c r="C5020" s="115">
        <v>4982</v>
      </c>
      <c r="D5020" s="116">
        <v>208</v>
      </c>
      <c r="E5020" s="117">
        <v>7</v>
      </c>
      <c r="F5020" s="118">
        <v>27</v>
      </c>
      <c r="G5020" s="119" t="s">
        <v>487</v>
      </c>
      <c r="H5020" s="120">
        <v>7</v>
      </c>
      <c r="I5020" s="115">
        <v>26</v>
      </c>
      <c r="J5020" s="116" t="s">
        <v>487</v>
      </c>
      <c r="K5020" s="121">
        <v>14</v>
      </c>
      <c r="L5020" s="108"/>
      <c r="M5020" s="122">
        <v>19606</v>
      </c>
      <c r="N5020" s="123">
        <v>17029</v>
      </c>
      <c r="O5020" s="124">
        <v>21989</v>
      </c>
      <c r="P5020" s="123">
        <v>22669</v>
      </c>
      <c r="Q5020" s="124">
        <v>23232</v>
      </c>
      <c r="R5020" s="123">
        <v>21625</v>
      </c>
      <c r="S5020" s="124">
        <v>19219</v>
      </c>
      <c r="T5020" s="123">
        <v>18857</v>
      </c>
      <c r="U5020" s="124">
        <v>23759</v>
      </c>
      <c r="V5020" s="123">
        <v>24870</v>
      </c>
      <c r="W5020" s="124">
        <v>23204</v>
      </c>
      <c r="X5020" s="123">
        <v>23644</v>
      </c>
      <c r="Y5020" s="124">
        <v>21005</v>
      </c>
      <c r="Z5020" s="123">
        <v>25226</v>
      </c>
      <c r="AA5020" s="124">
        <v>26421</v>
      </c>
      <c r="AB5020" s="123">
        <v>27057</v>
      </c>
      <c r="AC5020" s="124">
        <v>25225</v>
      </c>
      <c r="AD5020" s="123">
        <v>22348</v>
      </c>
      <c r="AE5020" s="125">
        <v>21776</v>
      </c>
      <c r="AF5020" s="126">
        <v>26590</v>
      </c>
    </row>
    <row r="5021" spans="2:32">
      <c r="B5021" s="127">
        <v>4983</v>
      </c>
      <c r="C5021" s="128">
        <v>4983</v>
      </c>
      <c r="D5021" s="129">
        <v>208</v>
      </c>
      <c r="E5021" s="130">
        <v>7</v>
      </c>
      <c r="F5021" s="131">
        <v>27</v>
      </c>
      <c r="G5021" s="132" t="s">
        <v>487</v>
      </c>
      <c r="H5021" s="133">
        <v>7</v>
      </c>
      <c r="I5021" s="128">
        <v>26</v>
      </c>
      <c r="J5021" s="129" t="s">
        <v>487</v>
      </c>
      <c r="K5021" s="134">
        <v>15</v>
      </c>
      <c r="L5021" s="108"/>
      <c r="M5021" s="81">
        <v>19738</v>
      </c>
      <c r="N5021" s="135">
        <v>17236</v>
      </c>
      <c r="O5021" s="136">
        <v>22274</v>
      </c>
      <c r="P5021" s="135">
        <v>22950</v>
      </c>
      <c r="Q5021" s="136">
        <v>23438</v>
      </c>
      <c r="R5021" s="135">
        <v>21718</v>
      </c>
      <c r="S5021" s="136">
        <v>19411</v>
      </c>
      <c r="T5021" s="135">
        <v>19068</v>
      </c>
      <c r="U5021" s="136">
        <v>24204</v>
      </c>
      <c r="V5021" s="135">
        <v>25065</v>
      </c>
      <c r="W5021" s="136">
        <v>23428</v>
      </c>
      <c r="X5021" s="135">
        <v>23723</v>
      </c>
      <c r="Y5021" s="136">
        <v>21202</v>
      </c>
      <c r="Z5021" s="135">
        <v>25652</v>
      </c>
      <c r="AA5021" s="136">
        <v>26788</v>
      </c>
      <c r="AB5021" s="135">
        <v>27415</v>
      </c>
      <c r="AC5021" s="136">
        <v>25437</v>
      </c>
      <c r="AD5021" s="135">
        <v>22521</v>
      </c>
      <c r="AE5021" s="137">
        <v>21978</v>
      </c>
      <c r="AF5021" s="138">
        <v>27014</v>
      </c>
    </row>
    <row r="5022" spans="2:32">
      <c r="B5022" s="114">
        <v>4984</v>
      </c>
      <c r="C5022" s="115">
        <v>4984</v>
      </c>
      <c r="D5022" s="116">
        <v>208</v>
      </c>
      <c r="E5022" s="117">
        <v>7</v>
      </c>
      <c r="F5022" s="118">
        <v>27</v>
      </c>
      <c r="G5022" s="119" t="s">
        <v>487</v>
      </c>
      <c r="H5022" s="120">
        <v>7</v>
      </c>
      <c r="I5022" s="115">
        <v>26</v>
      </c>
      <c r="J5022" s="116" t="s">
        <v>487</v>
      </c>
      <c r="K5022" s="121">
        <v>16</v>
      </c>
      <c r="L5022" s="108"/>
      <c r="M5022" s="122">
        <v>20025</v>
      </c>
      <c r="N5022" s="123">
        <v>17683</v>
      </c>
      <c r="O5022" s="124">
        <v>22750</v>
      </c>
      <c r="P5022" s="123">
        <v>23508</v>
      </c>
      <c r="Q5022" s="124">
        <v>23786</v>
      </c>
      <c r="R5022" s="123">
        <v>21978</v>
      </c>
      <c r="S5022" s="124">
        <v>19788</v>
      </c>
      <c r="T5022" s="123">
        <v>19502</v>
      </c>
      <c r="U5022" s="124">
        <v>24798</v>
      </c>
      <c r="V5022" s="123">
        <v>25340</v>
      </c>
      <c r="W5022" s="124">
        <v>23604</v>
      </c>
      <c r="X5022" s="123">
        <v>23902</v>
      </c>
      <c r="Y5022" s="124">
        <v>21541</v>
      </c>
      <c r="Z5022" s="123">
        <v>26180</v>
      </c>
      <c r="AA5022" s="124">
        <v>27653</v>
      </c>
      <c r="AB5022" s="123">
        <v>27766</v>
      </c>
      <c r="AC5022" s="124">
        <v>25533</v>
      </c>
      <c r="AD5022" s="123">
        <v>22822</v>
      </c>
      <c r="AE5022" s="125">
        <v>22349</v>
      </c>
      <c r="AF5022" s="126">
        <v>27532</v>
      </c>
    </row>
    <row r="5023" spans="2:32">
      <c r="B5023" s="127">
        <v>4985</v>
      </c>
      <c r="C5023" s="128">
        <v>4985</v>
      </c>
      <c r="D5023" s="129">
        <v>208</v>
      </c>
      <c r="E5023" s="130">
        <v>7</v>
      </c>
      <c r="F5023" s="131">
        <v>27</v>
      </c>
      <c r="G5023" s="132" t="s">
        <v>487</v>
      </c>
      <c r="H5023" s="133">
        <v>7</v>
      </c>
      <c r="I5023" s="128">
        <v>26</v>
      </c>
      <c r="J5023" s="129" t="s">
        <v>487</v>
      </c>
      <c r="K5023" s="134">
        <v>17</v>
      </c>
      <c r="L5023" s="108"/>
      <c r="M5023" s="81">
        <v>20203</v>
      </c>
      <c r="N5023" s="135">
        <v>18171</v>
      </c>
      <c r="O5023" s="136">
        <v>23088</v>
      </c>
      <c r="P5023" s="135">
        <v>23895</v>
      </c>
      <c r="Q5023" s="136">
        <v>24018</v>
      </c>
      <c r="R5023" s="135">
        <v>22108</v>
      </c>
      <c r="S5023" s="136">
        <v>20249</v>
      </c>
      <c r="T5023" s="135">
        <v>20044</v>
      </c>
      <c r="U5023" s="136">
        <v>25378</v>
      </c>
      <c r="V5023" s="135">
        <v>25548</v>
      </c>
      <c r="W5023" s="136">
        <v>23911</v>
      </c>
      <c r="X5023" s="135">
        <v>24121</v>
      </c>
      <c r="Y5023" s="136">
        <v>22014</v>
      </c>
      <c r="Z5023" s="135">
        <v>26805</v>
      </c>
      <c r="AA5023" s="136">
        <v>28025</v>
      </c>
      <c r="AB5023" s="135">
        <v>28068</v>
      </c>
      <c r="AC5023" s="136">
        <v>25893</v>
      </c>
      <c r="AD5023" s="135">
        <v>23307</v>
      </c>
      <c r="AE5023" s="137">
        <v>22983</v>
      </c>
      <c r="AF5023" s="138">
        <v>28192</v>
      </c>
    </row>
    <row r="5024" spans="2:32">
      <c r="B5024" s="114">
        <v>4986</v>
      </c>
      <c r="C5024" s="115">
        <v>4986</v>
      </c>
      <c r="D5024" s="116">
        <v>208</v>
      </c>
      <c r="E5024" s="117">
        <v>7</v>
      </c>
      <c r="F5024" s="118">
        <v>27</v>
      </c>
      <c r="G5024" s="119" t="s">
        <v>487</v>
      </c>
      <c r="H5024" s="120">
        <v>7</v>
      </c>
      <c r="I5024" s="115">
        <v>26</v>
      </c>
      <c r="J5024" s="116" t="s">
        <v>487</v>
      </c>
      <c r="K5024" s="121">
        <v>18</v>
      </c>
      <c r="L5024" s="108"/>
      <c r="M5024" s="122">
        <v>20089</v>
      </c>
      <c r="N5024" s="123">
        <v>18296</v>
      </c>
      <c r="O5024" s="124">
        <v>23141</v>
      </c>
      <c r="P5024" s="123">
        <v>23789</v>
      </c>
      <c r="Q5024" s="124">
        <v>23925</v>
      </c>
      <c r="R5024" s="123">
        <v>22200</v>
      </c>
      <c r="S5024" s="124">
        <v>20695</v>
      </c>
      <c r="T5024" s="123">
        <v>20465</v>
      </c>
      <c r="U5024" s="124">
        <v>25672</v>
      </c>
      <c r="V5024" s="123">
        <v>25550</v>
      </c>
      <c r="W5024" s="124">
        <v>24274</v>
      </c>
      <c r="X5024" s="123">
        <v>24429</v>
      </c>
      <c r="Y5024" s="124">
        <v>22775</v>
      </c>
      <c r="Z5024" s="123">
        <v>27342</v>
      </c>
      <c r="AA5024" s="124">
        <v>27876</v>
      </c>
      <c r="AB5024" s="123">
        <v>28268</v>
      </c>
      <c r="AC5024" s="124">
        <v>26460</v>
      </c>
      <c r="AD5024" s="123">
        <v>24168</v>
      </c>
      <c r="AE5024" s="125">
        <v>23716</v>
      </c>
      <c r="AF5024" s="126">
        <v>28792</v>
      </c>
    </row>
    <row r="5025" spans="2:32">
      <c r="B5025" s="127">
        <v>4987</v>
      </c>
      <c r="C5025" s="128">
        <v>4987</v>
      </c>
      <c r="D5025" s="129">
        <v>208</v>
      </c>
      <c r="E5025" s="130">
        <v>7</v>
      </c>
      <c r="F5025" s="131">
        <v>27</v>
      </c>
      <c r="G5025" s="132" t="s">
        <v>487</v>
      </c>
      <c r="H5025" s="133">
        <v>7</v>
      </c>
      <c r="I5025" s="128">
        <v>26</v>
      </c>
      <c r="J5025" s="129" t="s">
        <v>487</v>
      </c>
      <c r="K5025" s="134">
        <v>19</v>
      </c>
      <c r="L5025" s="108"/>
      <c r="M5025" s="81">
        <v>19860</v>
      </c>
      <c r="N5025" s="135">
        <v>18421</v>
      </c>
      <c r="O5025" s="136">
        <v>23053</v>
      </c>
      <c r="P5025" s="135">
        <v>23542</v>
      </c>
      <c r="Q5025" s="136">
        <v>23771</v>
      </c>
      <c r="R5025" s="135">
        <v>22174</v>
      </c>
      <c r="S5025" s="136">
        <v>20630</v>
      </c>
      <c r="T5025" s="135">
        <v>20726</v>
      </c>
      <c r="U5025" s="136">
        <v>25509</v>
      </c>
      <c r="V5025" s="135">
        <v>25562</v>
      </c>
      <c r="W5025" s="136">
        <v>24465</v>
      </c>
      <c r="X5025" s="135">
        <v>24733</v>
      </c>
      <c r="Y5025" s="136">
        <v>23086</v>
      </c>
      <c r="Z5025" s="135">
        <v>27475</v>
      </c>
      <c r="AA5025" s="136">
        <v>27845</v>
      </c>
      <c r="AB5025" s="135">
        <v>28472</v>
      </c>
      <c r="AC5025" s="136">
        <v>26840</v>
      </c>
      <c r="AD5025" s="135">
        <v>24679</v>
      </c>
      <c r="AE5025" s="137">
        <v>24332</v>
      </c>
      <c r="AF5025" s="138">
        <v>29017</v>
      </c>
    </row>
    <row r="5026" spans="2:32">
      <c r="B5026" s="114">
        <v>4988</v>
      </c>
      <c r="C5026" s="115">
        <v>4988</v>
      </c>
      <c r="D5026" s="116">
        <v>208</v>
      </c>
      <c r="E5026" s="117">
        <v>7</v>
      </c>
      <c r="F5026" s="118">
        <v>27</v>
      </c>
      <c r="G5026" s="119" t="s">
        <v>487</v>
      </c>
      <c r="H5026" s="120">
        <v>7</v>
      </c>
      <c r="I5026" s="115">
        <v>26</v>
      </c>
      <c r="J5026" s="116" t="s">
        <v>487</v>
      </c>
      <c r="K5026" s="121">
        <v>20</v>
      </c>
      <c r="L5026" s="108"/>
      <c r="M5026" s="122">
        <v>19384</v>
      </c>
      <c r="N5026" s="123">
        <v>18263</v>
      </c>
      <c r="O5026" s="124">
        <v>22578</v>
      </c>
      <c r="P5026" s="123">
        <v>23274</v>
      </c>
      <c r="Q5026" s="124">
        <v>23363</v>
      </c>
      <c r="R5026" s="123">
        <v>21770</v>
      </c>
      <c r="S5026" s="124">
        <v>20229</v>
      </c>
      <c r="T5026" s="123">
        <v>20581</v>
      </c>
      <c r="U5026" s="124">
        <v>24859</v>
      </c>
      <c r="V5026" s="123">
        <v>25408</v>
      </c>
      <c r="W5026" s="124">
        <v>24288</v>
      </c>
      <c r="X5026" s="123">
        <v>24701</v>
      </c>
      <c r="Y5026" s="124">
        <v>23083</v>
      </c>
      <c r="Z5026" s="123">
        <v>27034</v>
      </c>
      <c r="AA5026" s="124">
        <v>27855</v>
      </c>
      <c r="AB5026" s="123">
        <v>28409</v>
      </c>
      <c r="AC5026" s="124">
        <v>27029</v>
      </c>
      <c r="AD5026" s="123">
        <v>24871</v>
      </c>
      <c r="AE5026" s="125">
        <v>24630</v>
      </c>
      <c r="AF5026" s="126">
        <v>28622</v>
      </c>
    </row>
    <row r="5027" spans="2:32">
      <c r="B5027" s="127">
        <v>4989</v>
      </c>
      <c r="C5027" s="128">
        <v>4989</v>
      </c>
      <c r="D5027" s="129">
        <v>208</v>
      </c>
      <c r="E5027" s="130">
        <v>7</v>
      </c>
      <c r="F5027" s="131">
        <v>27</v>
      </c>
      <c r="G5027" s="132" t="s">
        <v>487</v>
      </c>
      <c r="H5027" s="133">
        <v>7</v>
      </c>
      <c r="I5027" s="128">
        <v>26</v>
      </c>
      <c r="J5027" s="129" t="s">
        <v>487</v>
      </c>
      <c r="K5027" s="134">
        <v>21</v>
      </c>
      <c r="L5027" s="108"/>
      <c r="M5027" s="81">
        <v>18589</v>
      </c>
      <c r="N5027" s="135">
        <v>18000</v>
      </c>
      <c r="O5027" s="136">
        <v>21937</v>
      </c>
      <c r="P5027" s="135">
        <v>22727</v>
      </c>
      <c r="Q5027" s="136">
        <v>22850</v>
      </c>
      <c r="R5027" s="135">
        <v>21147</v>
      </c>
      <c r="S5027" s="136">
        <v>19845</v>
      </c>
      <c r="T5027" s="135">
        <v>20477</v>
      </c>
      <c r="U5027" s="136">
        <v>24215</v>
      </c>
      <c r="V5027" s="135">
        <v>25225</v>
      </c>
      <c r="W5027" s="136">
        <v>24194</v>
      </c>
      <c r="X5027" s="135">
        <v>24563</v>
      </c>
      <c r="Y5027" s="136">
        <v>23195</v>
      </c>
      <c r="Z5027" s="135">
        <v>26726</v>
      </c>
      <c r="AA5027" s="136">
        <v>27832</v>
      </c>
      <c r="AB5027" s="135">
        <v>28449</v>
      </c>
      <c r="AC5027" s="136">
        <v>27379</v>
      </c>
      <c r="AD5027" s="135">
        <v>25237</v>
      </c>
      <c r="AE5027" s="137">
        <v>25085</v>
      </c>
      <c r="AF5027" s="138">
        <v>28486</v>
      </c>
    </row>
    <row r="5028" spans="2:32">
      <c r="B5028" s="114">
        <v>4990</v>
      </c>
      <c r="C5028" s="115">
        <v>4990</v>
      </c>
      <c r="D5028" s="116">
        <v>208</v>
      </c>
      <c r="E5028" s="117">
        <v>7</v>
      </c>
      <c r="F5028" s="118">
        <v>27</v>
      </c>
      <c r="G5028" s="119" t="s">
        <v>487</v>
      </c>
      <c r="H5028" s="120">
        <v>7</v>
      </c>
      <c r="I5028" s="115">
        <v>26</v>
      </c>
      <c r="J5028" s="116" t="s">
        <v>487</v>
      </c>
      <c r="K5028" s="121">
        <v>22</v>
      </c>
      <c r="L5028" s="108"/>
      <c r="M5028" s="122">
        <v>17643</v>
      </c>
      <c r="N5028" s="123">
        <v>17264</v>
      </c>
      <c r="O5028" s="124">
        <v>20811</v>
      </c>
      <c r="P5028" s="123">
        <v>21599</v>
      </c>
      <c r="Q5028" s="124">
        <v>21717</v>
      </c>
      <c r="R5028" s="123">
        <v>20234</v>
      </c>
      <c r="S5028" s="124">
        <v>19322</v>
      </c>
      <c r="T5028" s="123">
        <v>19868</v>
      </c>
      <c r="U5028" s="124">
        <v>23197</v>
      </c>
      <c r="V5028" s="123">
        <v>24290</v>
      </c>
      <c r="W5028" s="124">
        <v>23397</v>
      </c>
      <c r="X5028" s="123">
        <v>23924</v>
      </c>
      <c r="Y5028" s="124">
        <v>22947</v>
      </c>
      <c r="Z5028" s="123">
        <v>25884</v>
      </c>
      <c r="AA5028" s="124">
        <v>26986</v>
      </c>
      <c r="AB5028" s="123">
        <v>27718</v>
      </c>
      <c r="AC5028" s="124">
        <v>26800</v>
      </c>
      <c r="AD5028" s="123">
        <v>25130</v>
      </c>
      <c r="AE5028" s="125">
        <v>24803</v>
      </c>
      <c r="AF5028" s="126">
        <v>27730</v>
      </c>
    </row>
    <row r="5029" spans="2:32">
      <c r="B5029" s="127">
        <v>4991</v>
      </c>
      <c r="C5029" s="128">
        <v>4991</v>
      </c>
      <c r="D5029" s="129">
        <v>208</v>
      </c>
      <c r="E5029" s="130">
        <v>7</v>
      </c>
      <c r="F5029" s="131">
        <v>27</v>
      </c>
      <c r="G5029" s="132" t="s">
        <v>487</v>
      </c>
      <c r="H5029" s="133">
        <v>7</v>
      </c>
      <c r="I5029" s="128">
        <v>26</v>
      </c>
      <c r="J5029" s="129" t="s">
        <v>487</v>
      </c>
      <c r="K5029" s="134">
        <v>23</v>
      </c>
      <c r="L5029" s="108"/>
      <c r="M5029" s="81">
        <v>16283</v>
      </c>
      <c r="N5029" s="135">
        <v>16235</v>
      </c>
      <c r="O5029" s="136">
        <v>19224</v>
      </c>
      <c r="P5029" s="135">
        <v>20010</v>
      </c>
      <c r="Q5029" s="136">
        <v>20075</v>
      </c>
      <c r="R5029" s="135">
        <v>18849</v>
      </c>
      <c r="S5029" s="136">
        <v>18401</v>
      </c>
      <c r="T5029" s="135">
        <v>18813</v>
      </c>
      <c r="U5029" s="136">
        <v>21519</v>
      </c>
      <c r="V5029" s="135">
        <v>22708</v>
      </c>
      <c r="W5029" s="136">
        <v>21947</v>
      </c>
      <c r="X5029" s="135">
        <v>22593</v>
      </c>
      <c r="Y5029" s="136">
        <v>22086</v>
      </c>
      <c r="Z5029" s="135">
        <v>24236</v>
      </c>
      <c r="AA5029" s="136">
        <v>25496</v>
      </c>
      <c r="AB5029" s="135">
        <v>26091</v>
      </c>
      <c r="AC5029" s="136">
        <v>25387</v>
      </c>
      <c r="AD5029" s="135">
        <v>24339</v>
      </c>
      <c r="AE5029" s="137">
        <v>23827</v>
      </c>
      <c r="AF5029" s="138">
        <v>26102</v>
      </c>
    </row>
    <row r="5030" spans="2:32">
      <c r="B5030" s="114">
        <v>4992</v>
      </c>
      <c r="C5030" s="115">
        <v>4992</v>
      </c>
      <c r="D5030" s="116">
        <v>208</v>
      </c>
      <c r="E5030" s="117">
        <v>7</v>
      </c>
      <c r="F5030" s="118">
        <v>27</v>
      </c>
      <c r="G5030" s="119" t="s">
        <v>487</v>
      </c>
      <c r="H5030" s="120">
        <v>7</v>
      </c>
      <c r="I5030" s="115">
        <v>26</v>
      </c>
      <c r="J5030" s="116" t="s">
        <v>487</v>
      </c>
      <c r="K5030" s="121">
        <v>24</v>
      </c>
      <c r="L5030" s="108"/>
      <c r="M5030" s="122">
        <v>15077</v>
      </c>
      <c r="N5030" s="123">
        <v>15200</v>
      </c>
      <c r="O5030" s="124">
        <v>17811</v>
      </c>
      <c r="P5030" s="123">
        <v>18658</v>
      </c>
      <c r="Q5030" s="124">
        <v>18639</v>
      </c>
      <c r="R5030" s="123">
        <v>17515</v>
      </c>
      <c r="S5030" s="124">
        <v>17371</v>
      </c>
      <c r="T5030" s="123">
        <v>17702</v>
      </c>
      <c r="U5030" s="124">
        <v>20063</v>
      </c>
      <c r="V5030" s="123">
        <v>21282</v>
      </c>
      <c r="W5030" s="124">
        <v>20651</v>
      </c>
      <c r="X5030" s="123">
        <v>21261</v>
      </c>
      <c r="Y5030" s="124">
        <v>21053</v>
      </c>
      <c r="Z5030" s="123">
        <v>22753</v>
      </c>
      <c r="AA5030" s="124">
        <v>24023</v>
      </c>
      <c r="AB5030" s="123">
        <v>24695</v>
      </c>
      <c r="AC5030" s="124">
        <v>24074</v>
      </c>
      <c r="AD5030" s="123">
        <v>23320</v>
      </c>
      <c r="AE5030" s="125">
        <v>22713</v>
      </c>
      <c r="AF5030" s="126">
        <v>24603</v>
      </c>
    </row>
    <row r="5031" spans="2:32">
      <c r="B5031" s="127">
        <v>4993</v>
      </c>
      <c r="C5031" s="128">
        <v>4993</v>
      </c>
      <c r="D5031" s="129">
        <v>209</v>
      </c>
      <c r="E5031" s="130">
        <v>7</v>
      </c>
      <c r="F5031" s="131">
        <v>28</v>
      </c>
      <c r="G5031" s="132" t="s">
        <v>487</v>
      </c>
      <c r="H5031" s="133">
        <v>7</v>
      </c>
      <c r="I5031" s="128">
        <v>27</v>
      </c>
      <c r="J5031" s="129" t="s">
        <v>487</v>
      </c>
      <c r="K5031" s="134">
        <v>1</v>
      </c>
      <c r="L5031" s="108"/>
      <c r="M5031" s="81">
        <v>14168</v>
      </c>
      <c r="N5031" s="135">
        <v>14872</v>
      </c>
      <c r="O5031" s="136">
        <v>16977</v>
      </c>
      <c r="P5031" s="135">
        <v>17682</v>
      </c>
      <c r="Q5031" s="136">
        <v>16896</v>
      </c>
      <c r="R5031" s="135">
        <v>16397</v>
      </c>
      <c r="S5031" s="136">
        <v>16054</v>
      </c>
      <c r="T5031" s="135">
        <v>17127</v>
      </c>
      <c r="U5031" s="136">
        <v>19455</v>
      </c>
      <c r="V5031" s="135">
        <v>19533</v>
      </c>
      <c r="W5031" s="136">
        <v>18943</v>
      </c>
      <c r="X5031" s="135">
        <v>19846</v>
      </c>
      <c r="Y5031" s="136">
        <v>19170</v>
      </c>
      <c r="Z5031" s="135">
        <v>22320</v>
      </c>
      <c r="AA5031" s="136">
        <v>23396</v>
      </c>
      <c r="AB5031" s="135">
        <v>23042</v>
      </c>
      <c r="AC5031" s="136">
        <v>22197</v>
      </c>
      <c r="AD5031" s="135">
        <v>21104</v>
      </c>
      <c r="AE5031" s="137">
        <v>21737</v>
      </c>
      <c r="AF5031" s="138">
        <v>24368</v>
      </c>
    </row>
    <row r="5032" spans="2:32">
      <c r="B5032" s="114">
        <v>4994</v>
      </c>
      <c r="C5032" s="115">
        <v>4994</v>
      </c>
      <c r="D5032" s="116">
        <v>209</v>
      </c>
      <c r="E5032" s="117">
        <v>7</v>
      </c>
      <c r="F5032" s="118">
        <v>28</v>
      </c>
      <c r="G5032" s="119" t="s">
        <v>487</v>
      </c>
      <c r="H5032" s="120">
        <v>7</v>
      </c>
      <c r="I5032" s="115">
        <v>27</v>
      </c>
      <c r="J5032" s="116" t="s">
        <v>487</v>
      </c>
      <c r="K5032" s="121">
        <v>2</v>
      </c>
      <c r="L5032" s="108"/>
      <c r="M5032" s="122">
        <v>13630</v>
      </c>
      <c r="N5032" s="123">
        <v>14422</v>
      </c>
      <c r="O5032" s="124">
        <v>16330</v>
      </c>
      <c r="P5032" s="123">
        <v>16914</v>
      </c>
      <c r="Q5032" s="124">
        <v>16206</v>
      </c>
      <c r="R5032" s="123">
        <v>15791</v>
      </c>
      <c r="S5032" s="124">
        <v>15427</v>
      </c>
      <c r="T5032" s="123">
        <v>16594</v>
      </c>
      <c r="U5032" s="124">
        <v>18665</v>
      </c>
      <c r="V5032" s="123">
        <v>18730</v>
      </c>
      <c r="W5032" s="124">
        <v>18181</v>
      </c>
      <c r="X5032" s="123">
        <v>19104</v>
      </c>
      <c r="Y5032" s="124">
        <v>18433</v>
      </c>
      <c r="Z5032" s="123">
        <v>21394</v>
      </c>
      <c r="AA5032" s="124">
        <v>22411</v>
      </c>
      <c r="AB5032" s="123">
        <v>22116</v>
      </c>
      <c r="AC5032" s="124">
        <v>21293</v>
      </c>
      <c r="AD5032" s="123">
        <v>20301</v>
      </c>
      <c r="AE5032" s="125">
        <v>21004</v>
      </c>
      <c r="AF5032" s="126">
        <v>23346</v>
      </c>
    </row>
    <row r="5033" spans="2:32">
      <c r="B5033" s="127">
        <v>4995</v>
      </c>
      <c r="C5033" s="128">
        <v>4995</v>
      </c>
      <c r="D5033" s="129">
        <v>209</v>
      </c>
      <c r="E5033" s="130">
        <v>7</v>
      </c>
      <c r="F5033" s="131">
        <v>28</v>
      </c>
      <c r="G5033" s="132" t="s">
        <v>487</v>
      </c>
      <c r="H5033" s="133">
        <v>7</v>
      </c>
      <c r="I5033" s="128">
        <v>27</v>
      </c>
      <c r="J5033" s="129" t="s">
        <v>487</v>
      </c>
      <c r="K5033" s="134">
        <v>3</v>
      </c>
      <c r="L5033" s="108"/>
      <c r="M5033" s="81">
        <v>13283</v>
      </c>
      <c r="N5033" s="135">
        <v>14139</v>
      </c>
      <c r="O5033" s="136">
        <v>15910</v>
      </c>
      <c r="P5033" s="135">
        <v>16433</v>
      </c>
      <c r="Q5033" s="136">
        <v>15793</v>
      </c>
      <c r="R5033" s="135">
        <v>15402</v>
      </c>
      <c r="S5033" s="136">
        <v>15042</v>
      </c>
      <c r="T5033" s="135">
        <v>16246</v>
      </c>
      <c r="U5033" s="136">
        <v>18129</v>
      </c>
      <c r="V5033" s="135">
        <v>18212</v>
      </c>
      <c r="W5033" s="136">
        <v>17600</v>
      </c>
      <c r="X5033" s="135">
        <v>18564</v>
      </c>
      <c r="Y5033" s="136">
        <v>17902</v>
      </c>
      <c r="Z5033" s="135">
        <v>20718</v>
      </c>
      <c r="AA5033" s="136">
        <v>21705</v>
      </c>
      <c r="AB5033" s="135">
        <v>21437</v>
      </c>
      <c r="AC5033" s="136">
        <v>20551</v>
      </c>
      <c r="AD5033" s="135">
        <v>19707</v>
      </c>
      <c r="AE5033" s="137">
        <v>20461</v>
      </c>
      <c r="AF5033" s="138">
        <v>22588</v>
      </c>
    </row>
    <row r="5034" spans="2:32">
      <c r="B5034" s="114">
        <v>4996</v>
      </c>
      <c r="C5034" s="115">
        <v>4996</v>
      </c>
      <c r="D5034" s="116">
        <v>209</v>
      </c>
      <c r="E5034" s="117">
        <v>7</v>
      </c>
      <c r="F5034" s="118">
        <v>28</v>
      </c>
      <c r="G5034" s="119" t="s">
        <v>487</v>
      </c>
      <c r="H5034" s="120">
        <v>7</v>
      </c>
      <c r="I5034" s="115">
        <v>27</v>
      </c>
      <c r="J5034" s="116" t="s">
        <v>487</v>
      </c>
      <c r="K5034" s="121">
        <v>4</v>
      </c>
      <c r="L5034" s="108"/>
      <c r="M5034" s="122">
        <v>13054</v>
      </c>
      <c r="N5034" s="123">
        <v>14059</v>
      </c>
      <c r="O5034" s="124">
        <v>15716</v>
      </c>
      <c r="P5034" s="123">
        <v>16164</v>
      </c>
      <c r="Q5034" s="124">
        <v>15592</v>
      </c>
      <c r="R5034" s="123">
        <v>15053</v>
      </c>
      <c r="S5034" s="124">
        <v>14659</v>
      </c>
      <c r="T5034" s="123">
        <v>15994</v>
      </c>
      <c r="U5034" s="124">
        <v>17716</v>
      </c>
      <c r="V5034" s="123">
        <v>17782</v>
      </c>
      <c r="W5034" s="124">
        <v>17186</v>
      </c>
      <c r="X5034" s="123">
        <v>17877</v>
      </c>
      <c r="Y5034" s="124">
        <v>17220</v>
      </c>
      <c r="Z5034" s="123">
        <v>19995</v>
      </c>
      <c r="AA5034" s="124">
        <v>20879</v>
      </c>
      <c r="AB5034" s="123">
        <v>20670</v>
      </c>
      <c r="AC5034" s="124">
        <v>19827</v>
      </c>
      <c r="AD5034" s="123">
        <v>18860</v>
      </c>
      <c r="AE5034" s="125">
        <v>19775</v>
      </c>
      <c r="AF5034" s="126">
        <v>21687</v>
      </c>
    </row>
    <row r="5035" spans="2:32">
      <c r="B5035" s="127">
        <v>4997</v>
      </c>
      <c r="C5035" s="128">
        <v>4997</v>
      </c>
      <c r="D5035" s="129">
        <v>209</v>
      </c>
      <c r="E5035" s="130">
        <v>7</v>
      </c>
      <c r="F5035" s="131">
        <v>28</v>
      </c>
      <c r="G5035" s="132" t="s">
        <v>487</v>
      </c>
      <c r="H5035" s="133">
        <v>7</v>
      </c>
      <c r="I5035" s="128">
        <v>27</v>
      </c>
      <c r="J5035" s="129" t="s">
        <v>487</v>
      </c>
      <c r="K5035" s="134">
        <v>5</v>
      </c>
      <c r="L5035" s="108"/>
      <c r="M5035" s="81">
        <v>12948</v>
      </c>
      <c r="N5035" s="135">
        <v>14424</v>
      </c>
      <c r="O5035" s="136">
        <v>15952</v>
      </c>
      <c r="P5035" s="135">
        <v>16400</v>
      </c>
      <c r="Q5035" s="136">
        <v>15666</v>
      </c>
      <c r="R5035" s="135">
        <v>14852</v>
      </c>
      <c r="S5035" s="136">
        <v>14384</v>
      </c>
      <c r="T5035" s="135">
        <v>16172</v>
      </c>
      <c r="U5035" s="136">
        <v>17737</v>
      </c>
      <c r="V5035" s="135">
        <v>17581</v>
      </c>
      <c r="W5035" s="136">
        <v>16991</v>
      </c>
      <c r="X5035" s="135">
        <v>17323</v>
      </c>
      <c r="Y5035" s="136">
        <v>16623</v>
      </c>
      <c r="Z5035" s="135">
        <v>19621</v>
      </c>
      <c r="AA5035" s="136">
        <v>20522</v>
      </c>
      <c r="AB5035" s="135">
        <v>20066</v>
      </c>
      <c r="AC5035" s="136">
        <v>19273</v>
      </c>
      <c r="AD5035" s="135">
        <v>18093</v>
      </c>
      <c r="AE5035" s="137">
        <v>19503</v>
      </c>
      <c r="AF5035" s="138">
        <v>21127</v>
      </c>
    </row>
    <row r="5036" spans="2:32">
      <c r="B5036" s="114">
        <v>4998</v>
      </c>
      <c r="C5036" s="115">
        <v>4998</v>
      </c>
      <c r="D5036" s="116">
        <v>209</v>
      </c>
      <c r="E5036" s="117">
        <v>7</v>
      </c>
      <c r="F5036" s="118">
        <v>28</v>
      </c>
      <c r="G5036" s="119" t="s">
        <v>487</v>
      </c>
      <c r="H5036" s="120">
        <v>7</v>
      </c>
      <c r="I5036" s="115">
        <v>27</v>
      </c>
      <c r="J5036" s="116" t="s">
        <v>487</v>
      </c>
      <c r="K5036" s="121">
        <v>6</v>
      </c>
      <c r="L5036" s="108"/>
      <c r="M5036" s="122">
        <v>12924</v>
      </c>
      <c r="N5036" s="123">
        <v>15253</v>
      </c>
      <c r="O5036" s="124">
        <v>16681</v>
      </c>
      <c r="P5036" s="123">
        <v>17126</v>
      </c>
      <c r="Q5036" s="124">
        <v>16260</v>
      </c>
      <c r="R5036" s="123">
        <v>14702</v>
      </c>
      <c r="S5036" s="124">
        <v>14132</v>
      </c>
      <c r="T5036" s="123">
        <v>16836</v>
      </c>
      <c r="U5036" s="124">
        <v>18257</v>
      </c>
      <c r="V5036" s="123">
        <v>17855</v>
      </c>
      <c r="W5036" s="124">
        <v>17302</v>
      </c>
      <c r="X5036" s="123">
        <v>16792</v>
      </c>
      <c r="Y5036" s="124">
        <v>15993</v>
      </c>
      <c r="Z5036" s="123">
        <v>19783</v>
      </c>
      <c r="AA5036" s="124">
        <v>20675</v>
      </c>
      <c r="AB5036" s="123">
        <v>19914</v>
      </c>
      <c r="AC5036" s="124">
        <v>19193</v>
      </c>
      <c r="AD5036" s="123">
        <v>17286</v>
      </c>
      <c r="AE5036" s="125">
        <v>19659</v>
      </c>
      <c r="AF5036" s="126">
        <v>21110</v>
      </c>
    </row>
    <row r="5037" spans="2:32">
      <c r="B5037" s="127">
        <v>4999</v>
      </c>
      <c r="C5037" s="128">
        <v>4999</v>
      </c>
      <c r="D5037" s="129">
        <v>209</v>
      </c>
      <c r="E5037" s="130">
        <v>7</v>
      </c>
      <c r="F5037" s="131">
        <v>28</v>
      </c>
      <c r="G5037" s="132" t="s">
        <v>487</v>
      </c>
      <c r="H5037" s="133">
        <v>7</v>
      </c>
      <c r="I5037" s="128">
        <v>27</v>
      </c>
      <c r="J5037" s="129" t="s">
        <v>487</v>
      </c>
      <c r="K5037" s="134">
        <v>7</v>
      </c>
      <c r="L5037" s="108"/>
      <c r="M5037" s="81">
        <v>13256</v>
      </c>
      <c r="N5037" s="135">
        <v>16469</v>
      </c>
      <c r="O5037" s="136">
        <v>17920</v>
      </c>
      <c r="P5037" s="135">
        <v>18326</v>
      </c>
      <c r="Q5037" s="136">
        <v>17333</v>
      </c>
      <c r="R5037" s="135">
        <v>14954</v>
      </c>
      <c r="S5037" s="136">
        <v>14283</v>
      </c>
      <c r="T5037" s="135">
        <v>17944</v>
      </c>
      <c r="U5037" s="136">
        <v>19209</v>
      </c>
      <c r="V5037" s="135">
        <v>18676</v>
      </c>
      <c r="W5037" s="136">
        <v>18028</v>
      </c>
      <c r="X5037" s="135">
        <v>16648</v>
      </c>
      <c r="Y5037" s="136">
        <v>15852</v>
      </c>
      <c r="Z5037" s="135">
        <v>20392</v>
      </c>
      <c r="AA5037" s="136">
        <v>21381</v>
      </c>
      <c r="AB5037" s="135">
        <v>20474</v>
      </c>
      <c r="AC5037" s="136">
        <v>19636</v>
      </c>
      <c r="AD5037" s="135">
        <v>17024</v>
      </c>
      <c r="AE5037" s="137">
        <v>20375</v>
      </c>
      <c r="AF5037" s="138">
        <v>21614</v>
      </c>
    </row>
    <row r="5038" spans="2:32">
      <c r="B5038" s="114">
        <v>5000</v>
      </c>
      <c r="C5038" s="115">
        <v>5000</v>
      </c>
      <c r="D5038" s="116">
        <v>209</v>
      </c>
      <c r="E5038" s="117">
        <v>7</v>
      </c>
      <c r="F5038" s="118">
        <v>28</v>
      </c>
      <c r="G5038" s="119" t="s">
        <v>487</v>
      </c>
      <c r="H5038" s="120">
        <v>7</v>
      </c>
      <c r="I5038" s="115">
        <v>27</v>
      </c>
      <c r="J5038" s="116" t="s">
        <v>487</v>
      </c>
      <c r="K5038" s="121">
        <v>8</v>
      </c>
      <c r="L5038" s="108"/>
      <c r="M5038" s="122">
        <v>14222</v>
      </c>
      <c r="N5038" s="123">
        <v>17594</v>
      </c>
      <c r="O5038" s="124">
        <v>19020</v>
      </c>
      <c r="P5038" s="123">
        <v>19449</v>
      </c>
      <c r="Q5038" s="124">
        <v>18266</v>
      </c>
      <c r="R5038" s="123">
        <v>15898</v>
      </c>
      <c r="S5038" s="124">
        <v>15080</v>
      </c>
      <c r="T5038" s="123">
        <v>19094</v>
      </c>
      <c r="U5038" s="124">
        <v>20181</v>
      </c>
      <c r="V5038" s="123">
        <v>19594</v>
      </c>
      <c r="W5038" s="124">
        <v>18654</v>
      </c>
      <c r="X5038" s="123">
        <v>17424</v>
      </c>
      <c r="Y5038" s="124">
        <v>16543</v>
      </c>
      <c r="Z5038" s="123">
        <v>21154</v>
      </c>
      <c r="AA5038" s="124">
        <v>22266</v>
      </c>
      <c r="AB5038" s="123">
        <v>21300</v>
      </c>
      <c r="AC5038" s="124">
        <v>20225</v>
      </c>
      <c r="AD5038" s="123">
        <v>17679</v>
      </c>
      <c r="AE5038" s="125">
        <v>21424</v>
      </c>
      <c r="AF5038" s="126">
        <v>22341</v>
      </c>
    </row>
    <row r="5039" spans="2:32">
      <c r="B5039" s="127">
        <v>5001</v>
      </c>
      <c r="C5039" s="128">
        <v>5001</v>
      </c>
      <c r="D5039" s="129">
        <v>209</v>
      </c>
      <c r="E5039" s="130">
        <v>7</v>
      </c>
      <c r="F5039" s="131">
        <v>28</v>
      </c>
      <c r="G5039" s="132" t="s">
        <v>487</v>
      </c>
      <c r="H5039" s="133">
        <v>7</v>
      </c>
      <c r="I5039" s="128">
        <v>27</v>
      </c>
      <c r="J5039" s="129" t="s">
        <v>487</v>
      </c>
      <c r="K5039" s="134">
        <v>9</v>
      </c>
      <c r="L5039" s="108"/>
      <c r="M5039" s="81">
        <v>15169</v>
      </c>
      <c r="N5039" s="135">
        <v>18587</v>
      </c>
      <c r="O5039" s="136">
        <v>19856</v>
      </c>
      <c r="P5039" s="135">
        <v>20270</v>
      </c>
      <c r="Q5039" s="136">
        <v>19049</v>
      </c>
      <c r="R5039" s="135">
        <v>16903</v>
      </c>
      <c r="S5039" s="136">
        <v>16117</v>
      </c>
      <c r="T5039" s="135">
        <v>20149</v>
      </c>
      <c r="U5039" s="136">
        <v>20992</v>
      </c>
      <c r="V5039" s="135">
        <v>20457</v>
      </c>
      <c r="W5039" s="136">
        <v>19021</v>
      </c>
      <c r="X5039" s="135">
        <v>18395</v>
      </c>
      <c r="Y5039" s="136">
        <v>17520</v>
      </c>
      <c r="Z5039" s="135">
        <v>21870</v>
      </c>
      <c r="AA5039" s="136">
        <v>23003</v>
      </c>
      <c r="AB5039" s="135">
        <v>22128</v>
      </c>
      <c r="AC5039" s="136">
        <v>20623</v>
      </c>
      <c r="AD5039" s="135">
        <v>18667</v>
      </c>
      <c r="AE5039" s="137">
        <v>22494</v>
      </c>
      <c r="AF5039" s="138">
        <v>23070</v>
      </c>
    </row>
    <row r="5040" spans="2:32">
      <c r="B5040" s="114">
        <v>5002</v>
      </c>
      <c r="C5040" s="115">
        <v>5002</v>
      </c>
      <c r="D5040" s="116">
        <v>209</v>
      </c>
      <c r="E5040" s="117">
        <v>7</v>
      </c>
      <c r="F5040" s="118">
        <v>28</v>
      </c>
      <c r="G5040" s="119" t="s">
        <v>487</v>
      </c>
      <c r="H5040" s="120">
        <v>7</v>
      </c>
      <c r="I5040" s="115">
        <v>27</v>
      </c>
      <c r="J5040" s="116" t="s">
        <v>487</v>
      </c>
      <c r="K5040" s="121">
        <v>10</v>
      </c>
      <c r="L5040" s="108"/>
      <c r="M5040" s="122">
        <v>15796</v>
      </c>
      <c r="N5040" s="123">
        <v>19397</v>
      </c>
      <c r="O5040" s="124">
        <v>20587</v>
      </c>
      <c r="P5040" s="123">
        <v>20968</v>
      </c>
      <c r="Q5040" s="124">
        <v>19692</v>
      </c>
      <c r="R5040" s="123">
        <v>17556</v>
      </c>
      <c r="S5040" s="124">
        <v>16897</v>
      </c>
      <c r="T5040" s="123">
        <v>20995</v>
      </c>
      <c r="U5040" s="124">
        <v>21864</v>
      </c>
      <c r="V5040" s="123">
        <v>21169</v>
      </c>
      <c r="W5040" s="124">
        <v>19445</v>
      </c>
      <c r="X5040" s="123">
        <v>19177</v>
      </c>
      <c r="Y5040" s="124">
        <v>18418</v>
      </c>
      <c r="Z5040" s="123">
        <v>22926</v>
      </c>
      <c r="AA5040" s="124">
        <v>23835</v>
      </c>
      <c r="AB5040" s="123">
        <v>22939</v>
      </c>
      <c r="AC5040" s="124">
        <v>21168</v>
      </c>
      <c r="AD5040" s="123">
        <v>19606</v>
      </c>
      <c r="AE5040" s="125">
        <v>23506</v>
      </c>
      <c r="AF5040" s="126">
        <v>24217</v>
      </c>
    </row>
    <row r="5041" spans="2:32">
      <c r="B5041" s="127">
        <v>5003</v>
      </c>
      <c r="C5041" s="128">
        <v>5003</v>
      </c>
      <c r="D5041" s="129">
        <v>209</v>
      </c>
      <c r="E5041" s="130">
        <v>7</v>
      </c>
      <c r="F5041" s="131">
        <v>28</v>
      </c>
      <c r="G5041" s="132" t="s">
        <v>487</v>
      </c>
      <c r="H5041" s="133">
        <v>7</v>
      </c>
      <c r="I5041" s="128">
        <v>27</v>
      </c>
      <c r="J5041" s="129" t="s">
        <v>487</v>
      </c>
      <c r="K5041" s="134">
        <v>11</v>
      </c>
      <c r="L5041" s="108"/>
      <c r="M5041" s="81">
        <v>16221</v>
      </c>
      <c r="N5041" s="135">
        <v>20063</v>
      </c>
      <c r="O5041" s="136">
        <v>21292</v>
      </c>
      <c r="P5041" s="135">
        <v>21577</v>
      </c>
      <c r="Q5041" s="136">
        <v>20175</v>
      </c>
      <c r="R5041" s="135">
        <v>18034</v>
      </c>
      <c r="S5041" s="136">
        <v>17556</v>
      </c>
      <c r="T5041" s="135">
        <v>21788</v>
      </c>
      <c r="U5041" s="136">
        <v>22663</v>
      </c>
      <c r="V5041" s="135">
        <v>21751</v>
      </c>
      <c r="W5041" s="136">
        <v>19690</v>
      </c>
      <c r="X5041" s="135">
        <v>19791</v>
      </c>
      <c r="Y5041" s="136">
        <v>19163</v>
      </c>
      <c r="Z5041" s="135">
        <v>24046</v>
      </c>
      <c r="AA5041" s="136">
        <v>24682</v>
      </c>
      <c r="AB5041" s="135">
        <v>23633</v>
      </c>
      <c r="AC5041" s="136">
        <v>21502</v>
      </c>
      <c r="AD5041" s="135">
        <v>20410</v>
      </c>
      <c r="AE5041" s="137">
        <v>24438</v>
      </c>
      <c r="AF5041" s="138">
        <v>25404</v>
      </c>
    </row>
    <row r="5042" spans="2:32">
      <c r="B5042" s="114">
        <v>5004</v>
      </c>
      <c r="C5042" s="115">
        <v>5004</v>
      </c>
      <c r="D5042" s="116">
        <v>209</v>
      </c>
      <c r="E5042" s="117">
        <v>7</v>
      </c>
      <c r="F5042" s="118">
        <v>28</v>
      </c>
      <c r="G5042" s="119" t="s">
        <v>487</v>
      </c>
      <c r="H5042" s="120">
        <v>7</v>
      </c>
      <c r="I5042" s="115">
        <v>27</v>
      </c>
      <c r="J5042" s="116" t="s">
        <v>487</v>
      </c>
      <c r="K5042" s="121">
        <v>12</v>
      </c>
      <c r="L5042" s="108"/>
      <c r="M5042" s="122">
        <v>16499</v>
      </c>
      <c r="N5042" s="123">
        <v>20566</v>
      </c>
      <c r="O5042" s="124">
        <v>21803</v>
      </c>
      <c r="P5042" s="123">
        <v>22250</v>
      </c>
      <c r="Q5042" s="124">
        <v>20524</v>
      </c>
      <c r="R5042" s="123">
        <v>18368</v>
      </c>
      <c r="S5042" s="124">
        <v>17986</v>
      </c>
      <c r="T5042" s="123">
        <v>22382</v>
      </c>
      <c r="U5042" s="124">
        <v>23202</v>
      </c>
      <c r="V5042" s="123">
        <v>22185</v>
      </c>
      <c r="W5042" s="124">
        <v>19893</v>
      </c>
      <c r="X5042" s="123">
        <v>20189</v>
      </c>
      <c r="Y5042" s="124">
        <v>19610</v>
      </c>
      <c r="Z5042" s="123">
        <v>24888</v>
      </c>
      <c r="AA5042" s="124">
        <v>25606</v>
      </c>
      <c r="AB5042" s="123">
        <v>24154</v>
      </c>
      <c r="AC5042" s="124">
        <v>21756</v>
      </c>
      <c r="AD5042" s="123">
        <v>20890</v>
      </c>
      <c r="AE5042" s="125">
        <v>25114</v>
      </c>
      <c r="AF5042" s="126">
        <v>26289</v>
      </c>
    </row>
    <row r="5043" spans="2:32">
      <c r="B5043" s="127">
        <v>5005</v>
      </c>
      <c r="C5043" s="128">
        <v>5005</v>
      </c>
      <c r="D5043" s="129">
        <v>209</v>
      </c>
      <c r="E5043" s="130">
        <v>7</v>
      </c>
      <c r="F5043" s="131">
        <v>28</v>
      </c>
      <c r="G5043" s="132" t="s">
        <v>487</v>
      </c>
      <c r="H5043" s="133">
        <v>7</v>
      </c>
      <c r="I5043" s="128">
        <v>27</v>
      </c>
      <c r="J5043" s="129" t="s">
        <v>487</v>
      </c>
      <c r="K5043" s="134">
        <v>13</v>
      </c>
      <c r="L5043" s="108"/>
      <c r="M5043" s="81">
        <v>16623</v>
      </c>
      <c r="N5043" s="135">
        <v>21010</v>
      </c>
      <c r="O5043" s="136">
        <v>22182</v>
      </c>
      <c r="P5043" s="135">
        <v>22659</v>
      </c>
      <c r="Q5043" s="136">
        <v>20795</v>
      </c>
      <c r="R5043" s="135">
        <v>18503</v>
      </c>
      <c r="S5043" s="136">
        <v>18264</v>
      </c>
      <c r="T5043" s="135">
        <v>22954</v>
      </c>
      <c r="U5043" s="136">
        <v>23579</v>
      </c>
      <c r="V5043" s="135">
        <v>22530</v>
      </c>
      <c r="W5043" s="136">
        <v>20045</v>
      </c>
      <c r="X5043" s="135">
        <v>20352</v>
      </c>
      <c r="Y5043" s="136">
        <v>19914</v>
      </c>
      <c r="Z5043" s="135">
        <v>25621</v>
      </c>
      <c r="AA5043" s="136">
        <v>26182</v>
      </c>
      <c r="AB5043" s="135">
        <v>24540</v>
      </c>
      <c r="AC5043" s="136">
        <v>21932</v>
      </c>
      <c r="AD5043" s="135">
        <v>21210</v>
      </c>
      <c r="AE5043" s="137">
        <v>25740</v>
      </c>
      <c r="AF5043" s="138">
        <v>27051</v>
      </c>
    </row>
    <row r="5044" spans="2:32">
      <c r="B5044" s="114">
        <v>5006</v>
      </c>
      <c r="C5044" s="115">
        <v>5006</v>
      </c>
      <c r="D5044" s="116">
        <v>209</v>
      </c>
      <c r="E5044" s="117">
        <v>7</v>
      </c>
      <c r="F5044" s="118">
        <v>28</v>
      </c>
      <c r="G5044" s="119" t="s">
        <v>487</v>
      </c>
      <c r="H5044" s="120">
        <v>7</v>
      </c>
      <c r="I5044" s="115">
        <v>27</v>
      </c>
      <c r="J5044" s="116" t="s">
        <v>487</v>
      </c>
      <c r="K5044" s="121">
        <v>14</v>
      </c>
      <c r="L5044" s="108"/>
      <c r="M5044" s="122">
        <v>16723</v>
      </c>
      <c r="N5044" s="123">
        <v>21294</v>
      </c>
      <c r="O5044" s="124">
        <v>22383</v>
      </c>
      <c r="P5044" s="123">
        <v>22887</v>
      </c>
      <c r="Q5044" s="124">
        <v>21008</v>
      </c>
      <c r="R5044" s="123">
        <v>18651</v>
      </c>
      <c r="S5044" s="124">
        <v>18421</v>
      </c>
      <c r="T5044" s="123">
        <v>23418</v>
      </c>
      <c r="U5044" s="124">
        <v>23738</v>
      </c>
      <c r="V5044" s="123">
        <v>22750</v>
      </c>
      <c r="W5044" s="124">
        <v>20105</v>
      </c>
      <c r="X5044" s="123">
        <v>20496</v>
      </c>
      <c r="Y5044" s="124">
        <v>20071</v>
      </c>
      <c r="Z5044" s="123">
        <v>25918</v>
      </c>
      <c r="AA5044" s="124">
        <v>26611</v>
      </c>
      <c r="AB5044" s="123">
        <v>24727</v>
      </c>
      <c r="AC5044" s="124">
        <v>21970</v>
      </c>
      <c r="AD5044" s="123">
        <v>21378</v>
      </c>
      <c r="AE5044" s="125">
        <v>26198</v>
      </c>
      <c r="AF5044" s="126">
        <v>27334</v>
      </c>
    </row>
    <row r="5045" spans="2:32">
      <c r="B5045" s="127">
        <v>5007</v>
      </c>
      <c r="C5045" s="128">
        <v>5007</v>
      </c>
      <c r="D5045" s="129">
        <v>209</v>
      </c>
      <c r="E5045" s="130">
        <v>7</v>
      </c>
      <c r="F5045" s="131">
        <v>28</v>
      </c>
      <c r="G5045" s="132" t="s">
        <v>487</v>
      </c>
      <c r="H5045" s="133">
        <v>7</v>
      </c>
      <c r="I5045" s="128">
        <v>27</v>
      </c>
      <c r="J5045" s="129" t="s">
        <v>487</v>
      </c>
      <c r="K5045" s="134">
        <v>15</v>
      </c>
      <c r="L5045" s="108"/>
      <c r="M5045" s="81">
        <v>16891</v>
      </c>
      <c r="N5045" s="135">
        <v>21582</v>
      </c>
      <c r="O5045" s="136">
        <v>22677</v>
      </c>
      <c r="P5045" s="135">
        <v>23070</v>
      </c>
      <c r="Q5045" s="136">
        <v>21240</v>
      </c>
      <c r="R5045" s="135">
        <v>18840</v>
      </c>
      <c r="S5045" s="136">
        <v>18627</v>
      </c>
      <c r="T5045" s="135">
        <v>23847</v>
      </c>
      <c r="U5045" s="136">
        <v>24002</v>
      </c>
      <c r="V5045" s="135">
        <v>22974</v>
      </c>
      <c r="W5045" s="136">
        <v>20100</v>
      </c>
      <c r="X5045" s="135">
        <v>20679</v>
      </c>
      <c r="Y5045" s="136">
        <v>20266</v>
      </c>
      <c r="Z5045" s="135">
        <v>26285</v>
      </c>
      <c r="AA5045" s="136">
        <v>26966</v>
      </c>
      <c r="AB5045" s="135">
        <v>24923</v>
      </c>
      <c r="AC5045" s="136">
        <v>21939</v>
      </c>
      <c r="AD5045" s="135">
        <v>21574</v>
      </c>
      <c r="AE5045" s="137">
        <v>26620</v>
      </c>
      <c r="AF5045" s="138">
        <v>27705</v>
      </c>
    </row>
    <row r="5046" spans="2:32">
      <c r="B5046" s="114">
        <v>5008</v>
      </c>
      <c r="C5046" s="115">
        <v>5008</v>
      </c>
      <c r="D5046" s="116">
        <v>209</v>
      </c>
      <c r="E5046" s="117">
        <v>7</v>
      </c>
      <c r="F5046" s="118">
        <v>28</v>
      </c>
      <c r="G5046" s="119" t="s">
        <v>487</v>
      </c>
      <c r="H5046" s="120">
        <v>7</v>
      </c>
      <c r="I5046" s="115">
        <v>27</v>
      </c>
      <c r="J5046" s="116" t="s">
        <v>487</v>
      </c>
      <c r="K5046" s="121">
        <v>16</v>
      </c>
      <c r="L5046" s="108"/>
      <c r="M5046" s="122">
        <v>17216</v>
      </c>
      <c r="N5046" s="123">
        <v>22027</v>
      </c>
      <c r="O5046" s="124">
        <v>23156</v>
      </c>
      <c r="P5046" s="123">
        <v>23382</v>
      </c>
      <c r="Q5046" s="124">
        <v>21473</v>
      </c>
      <c r="R5046" s="123">
        <v>19192</v>
      </c>
      <c r="S5046" s="124">
        <v>19034</v>
      </c>
      <c r="T5046" s="123">
        <v>24405</v>
      </c>
      <c r="U5046" s="124">
        <v>24622</v>
      </c>
      <c r="V5046" s="123">
        <v>23138</v>
      </c>
      <c r="W5046" s="124">
        <v>20203</v>
      </c>
      <c r="X5046" s="123">
        <v>20986</v>
      </c>
      <c r="Y5046" s="124">
        <v>20617</v>
      </c>
      <c r="Z5046" s="123">
        <v>27129</v>
      </c>
      <c r="AA5046" s="124">
        <v>27294</v>
      </c>
      <c r="AB5046" s="123">
        <v>24987</v>
      </c>
      <c r="AC5046" s="124">
        <v>21978</v>
      </c>
      <c r="AD5046" s="123">
        <v>21912</v>
      </c>
      <c r="AE5046" s="125">
        <v>27102</v>
      </c>
      <c r="AF5046" s="126">
        <v>28513</v>
      </c>
    </row>
    <row r="5047" spans="2:32">
      <c r="B5047" s="127">
        <v>5009</v>
      </c>
      <c r="C5047" s="128">
        <v>5009</v>
      </c>
      <c r="D5047" s="129">
        <v>209</v>
      </c>
      <c r="E5047" s="130">
        <v>7</v>
      </c>
      <c r="F5047" s="131">
        <v>28</v>
      </c>
      <c r="G5047" s="132" t="s">
        <v>487</v>
      </c>
      <c r="H5047" s="133">
        <v>7</v>
      </c>
      <c r="I5047" s="128">
        <v>27</v>
      </c>
      <c r="J5047" s="129" t="s">
        <v>487</v>
      </c>
      <c r="K5047" s="134">
        <v>17</v>
      </c>
      <c r="L5047" s="108"/>
      <c r="M5047" s="81">
        <v>17740</v>
      </c>
      <c r="N5047" s="135">
        <v>22440</v>
      </c>
      <c r="O5047" s="136">
        <v>23630</v>
      </c>
      <c r="P5047" s="135">
        <v>23694</v>
      </c>
      <c r="Q5047" s="136">
        <v>21816</v>
      </c>
      <c r="R5047" s="135">
        <v>19742</v>
      </c>
      <c r="S5047" s="136">
        <v>19658</v>
      </c>
      <c r="T5047" s="135">
        <v>25060</v>
      </c>
      <c r="U5047" s="136">
        <v>25045</v>
      </c>
      <c r="V5047" s="135">
        <v>23524</v>
      </c>
      <c r="W5047" s="136">
        <v>20584</v>
      </c>
      <c r="X5047" s="135">
        <v>21540</v>
      </c>
      <c r="Y5047" s="136">
        <v>21317</v>
      </c>
      <c r="Z5047" s="135">
        <v>27591</v>
      </c>
      <c r="AA5047" s="136">
        <v>27687</v>
      </c>
      <c r="AB5047" s="135">
        <v>25421</v>
      </c>
      <c r="AC5047" s="136">
        <v>22416</v>
      </c>
      <c r="AD5047" s="135">
        <v>22634</v>
      </c>
      <c r="AE5047" s="137">
        <v>27848</v>
      </c>
      <c r="AF5047" s="138">
        <v>28985</v>
      </c>
    </row>
    <row r="5048" spans="2:32">
      <c r="B5048" s="114">
        <v>5010</v>
      </c>
      <c r="C5048" s="115">
        <v>5010</v>
      </c>
      <c r="D5048" s="116">
        <v>209</v>
      </c>
      <c r="E5048" s="117">
        <v>7</v>
      </c>
      <c r="F5048" s="118">
        <v>28</v>
      </c>
      <c r="G5048" s="119" t="s">
        <v>487</v>
      </c>
      <c r="H5048" s="120">
        <v>7</v>
      </c>
      <c r="I5048" s="115">
        <v>27</v>
      </c>
      <c r="J5048" s="116" t="s">
        <v>487</v>
      </c>
      <c r="K5048" s="121">
        <v>18</v>
      </c>
      <c r="L5048" s="108"/>
      <c r="M5048" s="122">
        <v>17986</v>
      </c>
      <c r="N5048" s="123">
        <v>22531</v>
      </c>
      <c r="O5048" s="124">
        <v>23576</v>
      </c>
      <c r="P5048" s="123">
        <v>23653</v>
      </c>
      <c r="Q5048" s="124">
        <v>21913</v>
      </c>
      <c r="R5048" s="123">
        <v>20221</v>
      </c>
      <c r="S5048" s="124">
        <v>20094</v>
      </c>
      <c r="T5048" s="123">
        <v>25349</v>
      </c>
      <c r="U5048" s="124">
        <v>25039</v>
      </c>
      <c r="V5048" s="123">
        <v>23903</v>
      </c>
      <c r="W5048" s="124">
        <v>20993</v>
      </c>
      <c r="X5048" s="123">
        <v>22302</v>
      </c>
      <c r="Y5048" s="124">
        <v>22017</v>
      </c>
      <c r="Z5048" s="123">
        <v>27497</v>
      </c>
      <c r="AA5048" s="124">
        <v>27930</v>
      </c>
      <c r="AB5048" s="123">
        <v>26032</v>
      </c>
      <c r="AC5048" s="124">
        <v>23052</v>
      </c>
      <c r="AD5048" s="123">
        <v>23426</v>
      </c>
      <c r="AE5048" s="125">
        <v>28508</v>
      </c>
      <c r="AF5048" s="126">
        <v>28944</v>
      </c>
    </row>
    <row r="5049" spans="2:32">
      <c r="B5049" s="127">
        <v>5011</v>
      </c>
      <c r="C5049" s="128">
        <v>5011</v>
      </c>
      <c r="D5049" s="129">
        <v>209</v>
      </c>
      <c r="E5049" s="130">
        <v>7</v>
      </c>
      <c r="F5049" s="131">
        <v>28</v>
      </c>
      <c r="G5049" s="132" t="s">
        <v>487</v>
      </c>
      <c r="H5049" s="133">
        <v>7</v>
      </c>
      <c r="I5049" s="128">
        <v>27</v>
      </c>
      <c r="J5049" s="129" t="s">
        <v>487</v>
      </c>
      <c r="K5049" s="134">
        <v>19</v>
      </c>
      <c r="L5049" s="108"/>
      <c r="M5049" s="81">
        <v>17885</v>
      </c>
      <c r="N5049" s="135">
        <v>22418</v>
      </c>
      <c r="O5049" s="136">
        <v>23282</v>
      </c>
      <c r="P5049" s="135">
        <v>23525</v>
      </c>
      <c r="Q5049" s="136">
        <v>21901</v>
      </c>
      <c r="R5049" s="135">
        <v>20145</v>
      </c>
      <c r="S5049" s="136">
        <v>20336</v>
      </c>
      <c r="T5049" s="135">
        <v>25194</v>
      </c>
      <c r="U5049" s="136">
        <v>25032</v>
      </c>
      <c r="V5049" s="135">
        <v>24040</v>
      </c>
      <c r="W5049" s="136">
        <v>21278</v>
      </c>
      <c r="X5049" s="135">
        <v>22603</v>
      </c>
      <c r="Y5049" s="136">
        <v>22528</v>
      </c>
      <c r="Z5049" s="135">
        <v>27428</v>
      </c>
      <c r="AA5049" s="136">
        <v>28111</v>
      </c>
      <c r="AB5049" s="135">
        <v>26435</v>
      </c>
      <c r="AC5049" s="136">
        <v>23661</v>
      </c>
      <c r="AD5049" s="135">
        <v>24060</v>
      </c>
      <c r="AE5049" s="137">
        <v>28747</v>
      </c>
      <c r="AF5049" s="138">
        <v>29008</v>
      </c>
    </row>
    <row r="5050" spans="2:32">
      <c r="B5050" s="114">
        <v>5012</v>
      </c>
      <c r="C5050" s="115">
        <v>5012</v>
      </c>
      <c r="D5050" s="116">
        <v>209</v>
      </c>
      <c r="E5050" s="117">
        <v>7</v>
      </c>
      <c r="F5050" s="118">
        <v>28</v>
      </c>
      <c r="G5050" s="119" t="s">
        <v>487</v>
      </c>
      <c r="H5050" s="120">
        <v>7</v>
      </c>
      <c r="I5050" s="115">
        <v>27</v>
      </c>
      <c r="J5050" s="116" t="s">
        <v>487</v>
      </c>
      <c r="K5050" s="121">
        <v>20</v>
      </c>
      <c r="L5050" s="108"/>
      <c r="M5050" s="122">
        <v>17321</v>
      </c>
      <c r="N5050" s="123">
        <v>21912</v>
      </c>
      <c r="O5050" s="124">
        <v>22945</v>
      </c>
      <c r="P5050" s="123">
        <v>23070</v>
      </c>
      <c r="Q5050" s="124">
        <v>21485</v>
      </c>
      <c r="R5050" s="123">
        <v>19721</v>
      </c>
      <c r="S5050" s="124">
        <v>20162</v>
      </c>
      <c r="T5050" s="123">
        <v>24491</v>
      </c>
      <c r="U5050" s="124">
        <v>24908</v>
      </c>
      <c r="V5050" s="123">
        <v>23757</v>
      </c>
      <c r="W5050" s="124">
        <v>21092</v>
      </c>
      <c r="X5050" s="123">
        <v>22528</v>
      </c>
      <c r="Y5050" s="124">
        <v>22701</v>
      </c>
      <c r="Z5050" s="123">
        <v>27382</v>
      </c>
      <c r="AA5050" s="124">
        <v>27995</v>
      </c>
      <c r="AB5050" s="123">
        <v>26591</v>
      </c>
      <c r="AC5050" s="124">
        <v>23728</v>
      </c>
      <c r="AD5050" s="123">
        <v>24358</v>
      </c>
      <c r="AE5050" s="125">
        <v>28353</v>
      </c>
      <c r="AF5050" s="126">
        <v>29071</v>
      </c>
    </row>
    <row r="5051" spans="2:32">
      <c r="B5051" s="127">
        <v>5013</v>
      </c>
      <c r="C5051" s="128">
        <v>5013</v>
      </c>
      <c r="D5051" s="129">
        <v>209</v>
      </c>
      <c r="E5051" s="130">
        <v>7</v>
      </c>
      <c r="F5051" s="131">
        <v>28</v>
      </c>
      <c r="G5051" s="132" t="s">
        <v>487</v>
      </c>
      <c r="H5051" s="133">
        <v>7</v>
      </c>
      <c r="I5051" s="128">
        <v>27</v>
      </c>
      <c r="J5051" s="129" t="s">
        <v>487</v>
      </c>
      <c r="K5051" s="134">
        <v>21</v>
      </c>
      <c r="L5051" s="108"/>
      <c r="M5051" s="81">
        <v>16757</v>
      </c>
      <c r="N5051" s="135">
        <v>21262</v>
      </c>
      <c r="O5051" s="136">
        <v>22367</v>
      </c>
      <c r="P5051" s="135">
        <v>22533</v>
      </c>
      <c r="Q5051" s="136">
        <v>20981</v>
      </c>
      <c r="R5051" s="135">
        <v>19309</v>
      </c>
      <c r="S5051" s="136">
        <v>20029</v>
      </c>
      <c r="T5051" s="135">
        <v>23803</v>
      </c>
      <c r="U5051" s="136">
        <v>24617</v>
      </c>
      <c r="V5051" s="135">
        <v>23585</v>
      </c>
      <c r="W5051" s="136">
        <v>21151</v>
      </c>
      <c r="X5051" s="135">
        <v>22574</v>
      </c>
      <c r="Y5051" s="136">
        <v>22956</v>
      </c>
      <c r="Z5051" s="135">
        <v>27326</v>
      </c>
      <c r="AA5051" s="136">
        <v>28001</v>
      </c>
      <c r="AB5051" s="135">
        <v>26910</v>
      </c>
      <c r="AC5051" s="136">
        <v>24203</v>
      </c>
      <c r="AD5051" s="135">
        <v>24824</v>
      </c>
      <c r="AE5051" s="137">
        <v>28233</v>
      </c>
      <c r="AF5051" s="138">
        <v>29210</v>
      </c>
    </row>
    <row r="5052" spans="2:32">
      <c r="B5052" s="114">
        <v>5014</v>
      </c>
      <c r="C5052" s="115">
        <v>5014</v>
      </c>
      <c r="D5052" s="116">
        <v>209</v>
      </c>
      <c r="E5052" s="117">
        <v>7</v>
      </c>
      <c r="F5052" s="118">
        <v>28</v>
      </c>
      <c r="G5052" s="119" t="s">
        <v>487</v>
      </c>
      <c r="H5052" s="120">
        <v>7</v>
      </c>
      <c r="I5052" s="115">
        <v>27</v>
      </c>
      <c r="J5052" s="116" t="s">
        <v>487</v>
      </c>
      <c r="K5052" s="121">
        <v>22</v>
      </c>
      <c r="L5052" s="108"/>
      <c r="M5052" s="122">
        <v>16144</v>
      </c>
      <c r="N5052" s="123">
        <v>20100</v>
      </c>
      <c r="O5052" s="124">
        <v>21214</v>
      </c>
      <c r="P5052" s="123">
        <v>21360</v>
      </c>
      <c r="Q5052" s="124">
        <v>19937</v>
      </c>
      <c r="R5052" s="123">
        <v>18750</v>
      </c>
      <c r="S5052" s="124">
        <v>19382</v>
      </c>
      <c r="T5052" s="123">
        <v>22731</v>
      </c>
      <c r="U5052" s="124">
        <v>23637</v>
      </c>
      <c r="V5052" s="123">
        <v>22734</v>
      </c>
      <c r="W5052" s="124">
        <v>20477</v>
      </c>
      <c r="X5052" s="123">
        <v>22259</v>
      </c>
      <c r="Y5052" s="124">
        <v>22529</v>
      </c>
      <c r="Z5052" s="123">
        <v>26440</v>
      </c>
      <c r="AA5052" s="124">
        <v>27232</v>
      </c>
      <c r="AB5052" s="123">
        <v>26295</v>
      </c>
      <c r="AC5052" s="124">
        <v>23724</v>
      </c>
      <c r="AD5052" s="123">
        <v>24527</v>
      </c>
      <c r="AE5052" s="125">
        <v>27469</v>
      </c>
      <c r="AF5052" s="126">
        <v>28430</v>
      </c>
    </row>
    <row r="5053" spans="2:32">
      <c r="B5053" s="127">
        <v>5015</v>
      </c>
      <c r="C5053" s="128">
        <v>5015</v>
      </c>
      <c r="D5053" s="129">
        <v>209</v>
      </c>
      <c r="E5053" s="130">
        <v>7</v>
      </c>
      <c r="F5053" s="131">
        <v>28</v>
      </c>
      <c r="G5053" s="132" t="s">
        <v>487</v>
      </c>
      <c r="H5053" s="133">
        <v>7</v>
      </c>
      <c r="I5053" s="128">
        <v>27</v>
      </c>
      <c r="J5053" s="129" t="s">
        <v>487</v>
      </c>
      <c r="K5053" s="134">
        <v>23</v>
      </c>
      <c r="L5053" s="108"/>
      <c r="M5053" s="81">
        <v>15283</v>
      </c>
      <c r="N5053" s="135">
        <v>18546</v>
      </c>
      <c r="O5053" s="136">
        <v>19629</v>
      </c>
      <c r="P5053" s="135">
        <v>19760</v>
      </c>
      <c r="Q5053" s="136">
        <v>18467</v>
      </c>
      <c r="R5053" s="135">
        <v>17845</v>
      </c>
      <c r="S5053" s="136">
        <v>18344</v>
      </c>
      <c r="T5053" s="135">
        <v>21081</v>
      </c>
      <c r="U5053" s="136">
        <v>22095</v>
      </c>
      <c r="V5053" s="135">
        <v>21293</v>
      </c>
      <c r="W5053" s="136">
        <v>19218</v>
      </c>
      <c r="X5053" s="135">
        <v>21411</v>
      </c>
      <c r="Y5053" s="136">
        <v>21541</v>
      </c>
      <c r="Z5053" s="135">
        <v>24960</v>
      </c>
      <c r="AA5053" s="136">
        <v>25618</v>
      </c>
      <c r="AB5053" s="135">
        <v>24916</v>
      </c>
      <c r="AC5053" s="136">
        <v>22504</v>
      </c>
      <c r="AD5053" s="135">
        <v>23557</v>
      </c>
      <c r="AE5053" s="137">
        <v>25868</v>
      </c>
      <c r="AF5053" s="138">
        <v>26994</v>
      </c>
    </row>
    <row r="5054" spans="2:32">
      <c r="B5054" s="114">
        <v>5016</v>
      </c>
      <c r="C5054" s="115">
        <v>5016</v>
      </c>
      <c r="D5054" s="116">
        <v>209</v>
      </c>
      <c r="E5054" s="117">
        <v>7</v>
      </c>
      <c r="F5054" s="118">
        <v>28</v>
      </c>
      <c r="G5054" s="119" t="s">
        <v>487</v>
      </c>
      <c r="H5054" s="120">
        <v>7</v>
      </c>
      <c r="I5054" s="115">
        <v>27</v>
      </c>
      <c r="J5054" s="116" t="s">
        <v>487</v>
      </c>
      <c r="K5054" s="121">
        <v>24</v>
      </c>
      <c r="L5054" s="108"/>
      <c r="M5054" s="122">
        <v>14360</v>
      </c>
      <c r="N5054" s="123">
        <v>17150</v>
      </c>
      <c r="O5054" s="124">
        <v>18247</v>
      </c>
      <c r="P5054" s="123">
        <v>18312</v>
      </c>
      <c r="Q5054" s="124">
        <v>17146</v>
      </c>
      <c r="R5054" s="123">
        <v>16801</v>
      </c>
      <c r="S5054" s="124">
        <v>17204</v>
      </c>
      <c r="T5054" s="123">
        <v>19587</v>
      </c>
      <c r="U5054" s="124">
        <v>20709</v>
      </c>
      <c r="V5054" s="123">
        <v>19950</v>
      </c>
      <c r="W5054" s="124">
        <v>18171</v>
      </c>
      <c r="X5054" s="123">
        <v>20355</v>
      </c>
      <c r="Y5054" s="124">
        <v>20408</v>
      </c>
      <c r="Z5054" s="123">
        <v>23454</v>
      </c>
      <c r="AA5054" s="124">
        <v>24185</v>
      </c>
      <c r="AB5054" s="123">
        <v>23580</v>
      </c>
      <c r="AC5054" s="124">
        <v>21488</v>
      </c>
      <c r="AD5054" s="123">
        <v>22424</v>
      </c>
      <c r="AE5054" s="125">
        <v>24342</v>
      </c>
      <c r="AF5054" s="126">
        <v>25472</v>
      </c>
    </row>
    <row r="5055" spans="2:32">
      <c r="B5055" s="127">
        <v>5017</v>
      </c>
      <c r="C5055" s="128">
        <v>5017</v>
      </c>
      <c r="D5055" s="129">
        <v>210</v>
      </c>
      <c r="E5055" s="130">
        <v>7</v>
      </c>
      <c r="F5055" s="131">
        <v>29</v>
      </c>
      <c r="G5055" s="132" t="s">
        <v>487</v>
      </c>
      <c r="H5055" s="133">
        <v>7</v>
      </c>
      <c r="I5055" s="128">
        <v>28</v>
      </c>
      <c r="J5055" s="129" t="s">
        <v>487</v>
      </c>
      <c r="K5055" s="134">
        <v>1</v>
      </c>
      <c r="L5055" s="108"/>
      <c r="M5055" s="81">
        <v>13469</v>
      </c>
      <c r="N5055" s="135">
        <v>16469</v>
      </c>
      <c r="O5055" s="136">
        <v>17491</v>
      </c>
      <c r="P5055" s="135">
        <v>16708</v>
      </c>
      <c r="Q5055" s="136">
        <v>15842</v>
      </c>
      <c r="R5055" s="135">
        <v>15728</v>
      </c>
      <c r="S5055" s="136">
        <v>16838</v>
      </c>
      <c r="T5055" s="135">
        <v>19063</v>
      </c>
      <c r="U5055" s="136">
        <v>19929</v>
      </c>
      <c r="V5055" s="135">
        <v>18436</v>
      </c>
      <c r="W5055" s="136">
        <v>17422</v>
      </c>
      <c r="X5055" s="135">
        <v>18711</v>
      </c>
      <c r="Y5055" s="136">
        <v>19758</v>
      </c>
      <c r="Z5055" s="135">
        <v>22997</v>
      </c>
      <c r="AA5055" s="136">
        <v>22687</v>
      </c>
      <c r="AB5055" s="135">
        <v>21867</v>
      </c>
      <c r="AC5055" s="136">
        <v>20529</v>
      </c>
      <c r="AD5055" s="135">
        <v>21632</v>
      </c>
      <c r="AE5055" s="137">
        <v>24257</v>
      </c>
      <c r="AF5055" s="138">
        <v>25048</v>
      </c>
    </row>
    <row r="5056" spans="2:32">
      <c r="B5056" s="114">
        <v>5018</v>
      </c>
      <c r="C5056" s="115">
        <v>5018</v>
      </c>
      <c r="D5056" s="116">
        <v>210</v>
      </c>
      <c r="E5056" s="117">
        <v>7</v>
      </c>
      <c r="F5056" s="118">
        <v>29</v>
      </c>
      <c r="G5056" s="119" t="s">
        <v>487</v>
      </c>
      <c r="H5056" s="120">
        <v>7</v>
      </c>
      <c r="I5056" s="115">
        <v>28</v>
      </c>
      <c r="J5056" s="116" t="s">
        <v>487</v>
      </c>
      <c r="K5056" s="121">
        <v>2</v>
      </c>
      <c r="L5056" s="108"/>
      <c r="M5056" s="122">
        <v>12972</v>
      </c>
      <c r="N5056" s="123">
        <v>15842</v>
      </c>
      <c r="O5056" s="124">
        <v>16752</v>
      </c>
      <c r="P5056" s="123">
        <v>16031</v>
      </c>
      <c r="Q5056" s="124">
        <v>15216</v>
      </c>
      <c r="R5056" s="123">
        <v>15117</v>
      </c>
      <c r="S5056" s="124">
        <v>16324</v>
      </c>
      <c r="T5056" s="123">
        <v>18298</v>
      </c>
      <c r="U5056" s="124">
        <v>19095</v>
      </c>
      <c r="V5056" s="123">
        <v>17703</v>
      </c>
      <c r="W5056" s="124">
        <v>16893</v>
      </c>
      <c r="X5056" s="123">
        <v>17997</v>
      </c>
      <c r="Y5056" s="124">
        <v>19107</v>
      </c>
      <c r="Z5056" s="123">
        <v>22037</v>
      </c>
      <c r="AA5056" s="124">
        <v>21780</v>
      </c>
      <c r="AB5056" s="123">
        <v>20985</v>
      </c>
      <c r="AC5056" s="124">
        <v>19866</v>
      </c>
      <c r="AD5056" s="123">
        <v>20910</v>
      </c>
      <c r="AE5056" s="125">
        <v>23250</v>
      </c>
      <c r="AF5056" s="126">
        <v>24007</v>
      </c>
    </row>
    <row r="5057" spans="2:32">
      <c r="B5057" s="127">
        <v>5019</v>
      </c>
      <c r="C5057" s="128">
        <v>5019</v>
      </c>
      <c r="D5057" s="129">
        <v>210</v>
      </c>
      <c r="E5057" s="130">
        <v>7</v>
      </c>
      <c r="F5057" s="131">
        <v>29</v>
      </c>
      <c r="G5057" s="132" t="s">
        <v>487</v>
      </c>
      <c r="H5057" s="133">
        <v>7</v>
      </c>
      <c r="I5057" s="128">
        <v>28</v>
      </c>
      <c r="J5057" s="129" t="s">
        <v>487</v>
      </c>
      <c r="K5057" s="134">
        <v>3</v>
      </c>
      <c r="L5057" s="108"/>
      <c r="M5057" s="81">
        <v>12670</v>
      </c>
      <c r="N5057" s="135">
        <v>15429</v>
      </c>
      <c r="O5057" s="136">
        <v>16280</v>
      </c>
      <c r="P5057" s="135">
        <v>15636</v>
      </c>
      <c r="Q5057" s="136">
        <v>14782</v>
      </c>
      <c r="R5057" s="135">
        <v>14741</v>
      </c>
      <c r="S5057" s="136">
        <v>15988</v>
      </c>
      <c r="T5057" s="135">
        <v>17790</v>
      </c>
      <c r="U5057" s="136">
        <v>18520</v>
      </c>
      <c r="V5057" s="135">
        <v>17146</v>
      </c>
      <c r="W5057" s="136">
        <v>16524</v>
      </c>
      <c r="X5057" s="135">
        <v>17496</v>
      </c>
      <c r="Y5057" s="136">
        <v>18637</v>
      </c>
      <c r="Z5057" s="135">
        <v>21338</v>
      </c>
      <c r="AA5057" s="136">
        <v>21115</v>
      </c>
      <c r="AB5057" s="135">
        <v>20266</v>
      </c>
      <c r="AC5057" s="136">
        <v>19358</v>
      </c>
      <c r="AD5057" s="135">
        <v>20377</v>
      </c>
      <c r="AE5057" s="137">
        <v>22494</v>
      </c>
      <c r="AF5057" s="138">
        <v>23230</v>
      </c>
    </row>
    <row r="5058" spans="2:32">
      <c r="B5058" s="114">
        <v>5020</v>
      </c>
      <c r="C5058" s="115">
        <v>5020</v>
      </c>
      <c r="D5058" s="116">
        <v>210</v>
      </c>
      <c r="E5058" s="117">
        <v>7</v>
      </c>
      <c r="F5058" s="118">
        <v>29</v>
      </c>
      <c r="G5058" s="119" t="s">
        <v>487</v>
      </c>
      <c r="H5058" s="120">
        <v>7</v>
      </c>
      <c r="I5058" s="115">
        <v>28</v>
      </c>
      <c r="J5058" s="116" t="s">
        <v>487</v>
      </c>
      <c r="K5058" s="121">
        <v>4</v>
      </c>
      <c r="L5058" s="108"/>
      <c r="M5058" s="122">
        <v>12445</v>
      </c>
      <c r="N5058" s="123">
        <v>15239</v>
      </c>
      <c r="O5058" s="124">
        <v>16020</v>
      </c>
      <c r="P5058" s="123">
        <v>15454</v>
      </c>
      <c r="Q5058" s="124">
        <v>14679</v>
      </c>
      <c r="R5058" s="123">
        <v>14383</v>
      </c>
      <c r="S5058" s="124">
        <v>15771</v>
      </c>
      <c r="T5058" s="123">
        <v>17425</v>
      </c>
      <c r="U5058" s="124">
        <v>18062</v>
      </c>
      <c r="V5058" s="123">
        <v>16790</v>
      </c>
      <c r="W5058" s="124">
        <v>16068</v>
      </c>
      <c r="X5058" s="123">
        <v>16858</v>
      </c>
      <c r="Y5058" s="124">
        <v>18142</v>
      </c>
      <c r="Z5058" s="123">
        <v>20549</v>
      </c>
      <c r="AA5058" s="124">
        <v>20379</v>
      </c>
      <c r="AB5058" s="123">
        <v>19570</v>
      </c>
      <c r="AC5058" s="124">
        <v>18624</v>
      </c>
      <c r="AD5058" s="123">
        <v>19701</v>
      </c>
      <c r="AE5058" s="125">
        <v>21605</v>
      </c>
      <c r="AF5058" s="126">
        <v>22272</v>
      </c>
    </row>
    <row r="5059" spans="2:32">
      <c r="B5059" s="127">
        <v>5021</v>
      </c>
      <c r="C5059" s="128">
        <v>5021</v>
      </c>
      <c r="D5059" s="129">
        <v>210</v>
      </c>
      <c r="E5059" s="130">
        <v>7</v>
      </c>
      <c r="F5059" s="131">
        <v>29</v>
      </c>
      <c r="G5059" s="132" t="s">
        <v>487</v>
      </c>
      <c r="H5059" s="133">
        <v>7</v>
      </c>
      <c r="I5059" s="128">
        <v>28</v>
      </c>
      <c r="J5059" s="129" t="s">
        <v>487</v>
      </c>
      <c r="K5059" s="134">
        <v>5</v>
      </c>
      <c r="L5059" s="108"/>
      <c r="M5059" s="81">
        <v>12294</v>
      </c>
      <c r="N5059" s="135">
        <v>15491</v>
      </c>
      <c r="O5059" s="136">
        <v>16276</v>
      </c>
      <c r="P5059" s="135">
        <v>15564</v>
      </c>
      <c r="Q5059" s="136">
        <v>14872</v>
      </c>
      <c r="R5059" s="135">
        <v>14147</v>
      </c>
      <c r="S5059" s="136">
        <v>15994</v>
      </c>
      <c r="T5059" s="135">
        <v>17513</v>
      </c>
      <c r="U5059" s="136">
        <v>18061</v>
      </c>
      <c r="V5059" s="135">
        <v>16673</v>
      </c>
      <c r="W5059" s="136">
        <v>15683</v>
      </c>
      <c r="X5059" s="135">
        <v>16322</v>
      </c>
      <c r="Y5059" s="136">
        <v>18057</v>
      </c>
      <c r="Z5059" s="135">
        <v>20245</v>
      </c>
      <c r="AA5059" s="136">
        <v>19817</v>
      </c>
      <c r="AB5059" s="135">
        <v>19059</v>
      </c>
      <c r="AC5059" s="136">
        <v>17892</v>
      </c>
      <c r="AD5059" s="135">
        <v>19445</v>
      </c>
      <c r="AE5059" s="137">
        <v>21054</v>
      </c>
      <c r="AF5059" s="138">
        <v>21773</v>
      </c>
    </row>
    <row r="5060" spans="2:32">
      <c r="B5060" s="114">
        <v>5022</v>
      </c>
      <c r="C5060" s="115">
        <v>5022</v>
      </c>
      <c r="D5060" s="116">
        <v>210</v>
      </c>
      <c r="E5060" s="117">
        <v>7</v>
      </c>
      <c r="F5060" s="118">
        <v>29</v>
      </c>
      <c r="G5060" s="119" t="s">
        <v>487</v>
      </c>
      <c r="H5060" s="120">
        <v>7</v>
      </c>
      <c r="I5060" s="115">
        <v>28</v>
      </c>
      <c r="J5060" s="116" t="s">
        <v>487</v>
      </c>
      <c r="K5060" s="121">
        <v>6</v>
      </c>
      <c r="L5060" s="108"/>
      <c r="M5060" s="122">
        <v>12208</v>
      </c>
      <c r="N5060" s="123">
        <v>16222</v>
      </c>
      <c r="O5060" s="124">
        <v>16992</v>
      </c>
      <c r="P5060" s="123">
        <v>16187</v>
      </c>
      <c r="Q5060" s="124">
        <v>15541</v>
      </c>
      <c r="R5060" s="123">
        <v>13916</v>
      </c>
      <c r="S5060" s="124">
        <v>16701</v>
      </c>
      <c r="T5060" s="123">
        <v>18089</v>
      </c>
      <c r="U5060" s="124">
        <v>18536</v>
      </c>
      <c r="V5060" s="123">
        <v>17059</v>
      </c>
      <c r="W5060" s="124">
        <v>15293</v>
      </c>
      <c r="X5060" s="123">
        <v>15751</v>
      </c>
      <c r="Y5060" s="124">
        <v>18376</v>
      </c>
      <c r="Z5060" s="123">
        <v>20438</v>
      </c>
      <c r="AA5060" s="124">
        <v>19700</v>
      </c>
      <c r="AB5060" s="123">
        <v>19005</v>
      </c>
      <c r="AC5060" s="124">
        <v>17172</v>
      </c>
      <c r="AD5060" s="123">
        <v>19601</v>
      </c>
      <c r="AE5060" s="125">
        <v>21031</v>
      </c>
      <c r="AF5060" s="126">
        <v>21770</v>
      </c>
    </row>
    <row r="5061" spans="2:32">
      <c r="B5061" s="127">
        <v>5023</v>
      </c>
      <c r="C5061" s="128">
        <v>5023</v>
      </c>
      <c r="D5061" s="129">
        <v>210</v>
      </c>
      <c r="E5061" s="130">
        <v>7</v>
      </c>
      <c r="F5061" s="131">
        <v>29</v>
      </c>
      <c r="G5061" s="132" t="s">
        <v>487</v>
      </c>
      <c r="H5061" s="133">
        <v>7</v>
      </c>
      <c r="I5061" s="128">
        <v>28</v>
      </c>
      <c r="J5061" s="129" t="s">
        <v>487</v>
      </c>
      <c r="K5061" s="134">
        <v>7</v>
      </c>
      <c r="L5061" s="108"/>
      <c r="M5061" s="81">
        <v>12468</v>
      </c>
      <c r="N5061" s="135">
        <v>17464</v>
      </c>
      <c r="O5061" s="136">
        <v>18169</v>
      </c>
      <c r="P5061" s="135">
        <v>17269</v>
      </c>
      <c r="Q5061" s="136">
        <v>16477</v>
      </c>
      <c r="R5061" s="135">
        <v>14060</v>
      </c>
      <c r="S5061" s="136">
        <v>17824</v>
      </c>
      <c r="T5061" s="135">
        <v>19080</v>
      </c>
      <c r="U5061" s="136">
        <v>19556</v>
      </c>
      <c r="V5061" s="135">
        <v>17815</v>
      </c>
      <c r="W5061" s="136">
        <v>15132</v>
      </c>
      <c r="X5061" s="135">
        <v>15643</v>
      </c>
      <c r="Y5061" s="136">
        <v>19159</v>
      </c>
      <c r="Z5061" s="135">
        <v>21160</v>
      </c>
      <c r="AA5061" s="136">
        <v>20251</v>
      </c>
      <c r="AB5061" s="135">
        <v>19428</v>
      </c>
      <c r="AC5061" s="136">
        <v>16796</v>
      </c>
      <c r="AD5061" s="135">
        <v>20278</v>
      </c>
      <c r="AE5061" s="137">
        <v>21499</v>
      </c>
      <c r="AF5061" s="138">
        <v>22341</v>
      </c>
    </row>
    <row r="5062" spans="2:32">
      <c r="B5062" s="114">
        <v>5024</v>
      </c>
      <c r="C5062" s="115">
        <v>5024</v>
      </c>
      <c r="D5062" s="116">
        <v>210</v>
      </c>
      <c r="E5062" s="117">
        <v>7</v>
      </c>
      <c r="F5062" s="118">
        <v>29</v>
      </c>
      <c r="G5062" s="119" t="s">
        <v>487</v>
      </c>
      <c r="H5062" s="120">
        <v>7</v>
      </c>
      <c r="I5062" s="115">
        <v>28</v>
      </c>
      <c r="J5062" s="116" t="s">
        <v>487</v>
      </c>
      <c r="K5062" s="121">
        <v>8</v>
      </c>
      <c r="L5062" s="108"/>
      <c r="M5062" s="122">
        <v>13280</v>
      </c>
      <c r="N5062" s="123">
        <v>18589</v>
      </c>
      <c r="O5062" s="124">
        <v>19318</v>
      </c>
      <c r="P5062" s="123">
        <v>18217</v>
      </c>
      <c r="Q5062" s="124">
        <v>17199</v>
      </c>
      <c r="R5062" s="123">
        <v>14871</v>
      </c>
      <c r="S5062" s="124">
        <v>19000</v>
      </c>
      <c r="T5062" s="123">
        <v>20108</v>
      </c>
      <c r="U5062" s="124">
        <v>20667</v>
      </c>
      <c r="V5062" s="123">
        <v>18491</v>
      </c>
      <c r="W5062" s="124">
        <v>15706</v>
      </c>
      <c r="X5062" s="123">
        <v>16364</v>
      </c>
      <c r="Y5062" s="124">
        <v>20255</v>
      </c>
      <c r="Z5062" s="123">
        <v>22092</v>
      </c>
      <c r="AA5062" s="124">
        <v>21118</v>
      </c>
      <c r="AB5062" s="123">
        <v>20037</v>
      </c>
      <c r="AC5062" s="124">
        <v>17292</v>
      </c>
      <c r="AD5062" s="123">
        <v>21347</v>
      </c>
      <c r="AE5062" s="125">
        <v>22250</v>
      </c>
      <c r="AF5062" s="126">
        <v>23216</v>
      </c>
    </row>
    <row r="5063" spans="2:32">
      <c r="B5063" s="127">
        <v>5025</v>
      </c>
      <c r="C5063" s="128">
        <v>5025</v>
      </c>
      <c r="D5063" s="129">
        <v>210</v>
      </c>
      <c r="E5063" s="130">
        <v>7</v>
      </c>
      <c r="F5063" s="131">
        <v>29</v>
      </c>
      <c r="G5063" s="132" t="s">
        <v>487</v>
      </c>
      <c r="H5063" s="133">
        <v>7</v>
      </c>
      <c r="I5063" s="128">
        <v>28</v>
      </c>
      <c r="J5063" s="129" t="s">
        <v>487</v>
      </c>
      <c r="K5063" s="134">
        <v>9</v>
      </c>
      <c r="L5063" s="108"/>
      <c r="M5063" s="81">
        <v>14140</v>
      </c>
      <c r="N5063" s="135">
        <v>19405</v>
      </c>
      <c r="O5063" s="136">
        <v>20131</v>
      </c>
      <c r="P5063" s="135">
        <v>18990</v>
      </c>
      <c r="Q5063" s="136">
        <v>17552</v>
      </c>
      <c r="R5063" s="135">
        <v>15882</v>
      </c>
      <c r="S5063" s="136">
        <v>20038</v>
      </c>
      <c r="T5063" s="135">
        <v>20931</v>
      </c>
      <c r="U5063" s="136">
        <v>21444</v>
      </c>
      <c r="V5063" s="135">
        <v>18856</v>
      </c>
      <c r="W5063" s="136">
        <v>16276</v>
      </c>
      <c r="X5063" s="135">
        <v>17334</v>
      </c>
      <c r="Y5063" s="136">
        <v>21301</v>
      </c>
      <c r="Z5063" s="135">
        <v>22827</v>
      </c>
      <c r="AA5063" s="136">
        <v>21935</v>
      </c>
      <c r="AB5063" s="135">
        <v>20429</v>
      </c>
      <c r="AC5063" s="136">
        <v>17855</v>
      </c>
      <c r="AD5063" s="135">
        <v>22397</v>
      </c>
      <c r="AE5063" s="137">
        <v>22957</v>
      </c>
      <c r="AF5063" s="138">
        <v>23949</v>
      </c>
    </row>
    <row r="5064" spans="2:32">
      <c r="B5064" s="114">
        <v>5026</v>
      </c>
      <c r="C5064" s="115">
        <v>5026</v>
      </c>
      <c r="D5064" s="116">
        <v>210</v>
      </c>
      <c r="E5064" s="117">
        <v>7</v>
      </c>
      <c r="F5064" s="118">
        <v>29</v>
      </c>
      <c r="G5064" s="119" t="s">
        <v>487</v>
      </c>
      <c r="H5064" s="120">
        <v>7</v>
      </c>
      <c r="I5064" s="115">
        <v>28</v>
      </c>
      <c r="J5064" s="116" t="s">
        <v>487</v>
      </c>
      <c r="K5064" s="121">
        <v>10</v>
      </c>
      <c r="L5064" s="108"/>
      <c r="M5064" s="122">
        <v>14883</v>
      </c>
      <c r="N5064" s="123">
        <v>20188</v>
      </c>
      <c r="O5064" s="124">
        <v>20872</v>
      </c>
      <c r="P5064" s="123">
        <v>19666</v>
      </c>
      <c r="Q5064" s="124">
        <v>17921</v>
      </c>
      <c r="R5064" s="123">
        <v>16698</v>
      </c>
      <c r="S5064" s="124">
        <v>20923</v>
      </c>
      <c r="T5064" s="123">
        <v>21833</v>
      </c>
      <c r="U5064" s="124">
        <v>22284</v>
      </c>
      <c r="V5064" s="123">
        <v>19322</v>
      </c>
      <c r="W5064" s="124">
        <v>16780</v>
      </c>
      <c r="X5064" s="123">
        <v>18260</v>
      </c>
      <c r="Y5064" s="124">
        <v>22295</v>
      </c>
      <c r="Z5064" s="123">
        <v>23700</v>
      </c>
      <c r="AA5064" s="124">
        <v>22804</v>
      </c>
      <c r="AB5064" s="123">
        <v>21014</v>
      </c>
      <c r="AC5064" s="124">
        <v>18462</v>
      </c>
      <c r="AD5064" s="123">
        <v>23458</v>
      </c>
      <c r="AE5064" s="125">
        <v>24160</v>
      </c>
      <c r="AF5064" s="126">
        <v>24889</v>
      </c>
    </row>
    <row r="5065" spans="2:32">
      <c r="B5065" s="127">
        <v>5027</v>
      </c>
      <c r="C5065" s="128">
        <v>5027</v>
      </c>
      <c r="D5065" s="129">
        <v>210</v>
      </c>
      <c r="E5065" s="130">
        <v>7</v>
      </c>
      <c r="F5065" s="131">
        <v>29</v>
      </c>
      <c r="G5065" s="132" t="s">
        <v>487</v>
      </c>
      <c r="H5065" s="133">
        <v>7</v>
      </c>
      <c r="I5065" s="128">
        <v>28</v>
      </c>
      <c r="J5065" s="129" t="s">
        <v>487</v>
      </c>
      <c r="K5065" s="134">
        <v>11</v>
      </c>
      <c r="L5065" s="108"/>
      <c r="M5065" s="81">
        <v>15488</v>
      </c>
      <c r="N5065" s="135">
        <v>20885</v>
      </c>
      <c r="O5065" s="136">
        <v>21487</v>
      </c>
      <c r="P5065" s="135">
        <v>20151</v>
      </c>
      <c r="Q5065" s="136">
        <v>18060</v>
      </c>
      <c r="R5065" s="135">
        <v>17345</v>
      </c>
      <c r="S5065" s="136">
        <v>21710</v>
      </c>
      <c r="T5065" s="135">
        <v>22626</v>
      </c>
      <c r="U5065" s="136">
        <v>22999</v>
      </c>
      <c r="V5065" s="135">
        <v>19554</v>
      </c>
      <c r="W5065" s="136">
        <v>17113</v>
      </c>
      <c r="X5065" s="135">
        <v>19004</v>
      </c>
      <c r="Y5065" s="136">
        <v>23172</v>
      </c>
      <c r="Z5065" s="135">
        <v>24548</v>
      </c>
      <c r="AA5065" s="136">
        <v>23491</v>
      </c>
      <c r="AB5065" s="135">
        <v>21353</v>
      </c>
      <c r="AC5065" s="136">
        <v>18906</v>
      </c>
      <c r="AD5065" s="135">
        <v>24391</v>
      </c>
      <c r="AE5065" s="137">
        <v>25343</v>
      </c>
      <c r="AF5065" s="138">
        <v>25802</v>
      </c>
    </row>
    <row r="5066" spans="2:32">
      <c r="B5066" s="114">
        <v>5028</v>
      </c>
      <c r="C5066" s="115">
        <v>5028</v>
      </c>
      <c r="D5066" s="116">
        <v>210</v>
      </c>
      <c r="E5066" s="117">
        <v>7</v>
      </c>
      <c r="F5066" s="118">
        <v>29</v>
      </c>
      <c r="G5066" s="119" t="s">
        <v>487</v>
      </c>
      <c r="H5066" s="120">
        <v>7</v>
      </c>
      <c r="I5066" s="115">
        <v>28</v>
      </c>
      <c r="J5066" s="116" t="s">
        <v>487</v>
      </c>
      <c r="K5066" s="121">
        <v>12</v>
      </c>
      <c r="L5066" s="108"/>
      <c r="M5066" s="122">
        <v>15871</v>
      </c>
      <c r="N5066" s="123">
        <v>21386</v>
      </c>
      <c r="O5066" s="124">
        <v>22159</v>
      </c>
      <c r="P5066" s="123">
        <v>20499</v>
      </c>
      <c r="Q5066" s="124">
        <v>18178</v>
      </c>
      <c r="R5066" s="123">
        <v>17760</v>
      </c>
      <c r="S5066" s="124">
        <v>22280</v>
      </c>
      <c r="T5066" s="123">
        <v>23159</v>
      </c>
      <c r="U5066" s="124">
        <v>23746</v>
      </c>
      <c r="V5066" s="123">
        <v>19731</v>
      </c>
      <c r="W5066" s="124">
        <v>17335</v>
      </c>
      <c r="X5066" s="123">
        <v>19456</v>
      </c>
      <c r="Y5066" s="124">
        <v>23811</v>
      </c>
      <c r="Z5066" s="123">
        <v>25439</v>
      </c>
      <c r="AA5066" s="124">
        <v>23985</v>
      </c>
      <c r="AB5066" s="123">
        <v>21605</v>
      </c>
      <c r="AC5066" s="124">
        <v>19179</v>
      </c>
      <c r="AD5066" s="123">
        <v>25053</v>
      </c>
      <c r="AE5066" s="125">
        <v>26205</v>
      </c>
      <c r="AF5066" s="126">
        <v>26753</v>
      </c>
    </row>
    <row r="5067" spans="2:32">
      <c r="B5067" s="127">
        <v>5029</v>
      </c>
      <c r="C5067" s="128">
        <v>5029</v>
      </c>
      <c r="D5067" s="129">
        <v>210</v>
      </c>
      <c r="E5067" s="130">
        <v>7</v>
      </c>
      <c r="F5067" s="131">
        <v>29</v>
      </c>
      <c r="G5067" s="132" t="s">
        <v>487</v>
      </c>
      <c r="H5067" s="133">
        <v>7</v>
      </c>
      <c r="I5067" s="128">
        <v>28</v>
      </c>
      <c r="J5067" s="129" t="s">
        <v>487</v>
      </c>
      <c r="K5067" s="134">
        <v>13</v>
      </c>
      <c r="L5067" s="108"/>
      <c r="M5067" s="81">
        <v>16262</v>
      </c>
      <c r="N5067" s="135">
        <v>21950</v>
      </c>
      <c r="O5067" s="136">
        <v>22738</v>
      </c>
      <c r="P5067" s="135">
        <v>20935</v>
      </c>
      <c r="Q5067" s="136">
        <v>18426</v>
      </c>
      <c r="R5067" s="135">
        <v>18196</v>
      </c>
      <c r="S5067" s="136">
        <v>23010</v>
      </c>
      <c r="T5067" s="135">
        <v>23698</v>
      </c>
      <c r="U5067" s="136">
        <v>24323</v>
      </c>
      <c r="V5067" s="135">
        <v>20045</v>
      </c>
      <c r="W5067" s="136">
        <v>17488</v>
      </c>
      <c r="X5067" s="135">
        <v>19925</v>
      </c>
      <c r="Y5067" s="136">
        <v>24560</v>
      </c>
      <c r="Z5067" s="135">
        <v>26176</v>
      </c>
      <c r="AA5067" s="136">
        <v>24530</v>
      </c>
      <c r="AB5067" s="135">
        <v>21945</v>
      </c>
      <c r="AC5067" s="136">
        <v>19336</v>
      </c>
      <c r="AD5067" s="135">
        <v>25834</v>
      </c>
      <c r="AE5067" s="137">
        <v>27126</v>
      </c>
      <c r="AF5067" s="138">
        <v>27505</v>
      </c>
    </row>
    <row r="5068" spans="2:32">
      <c r="B5068" s="114">
        <v>5030</v>
      </c>
      <c r="C5068" s="115">
        <v>5030</v>
      </c>
      <c r="D5068" s="116">
        <v>210</v>
      </c>
      <c r="E5068" s="117">
        <v>7</v>
      </c>
      <c r="F5068" s="118">
        <v>29</v>
      </c>
      <c r="G5068" s="119" t="s">
        <v>487</v>
      </c>
      <c r="H5068" s="120">
        <v>7</v>
      </c>
      <c r="I5068" s="115">
        <v>28</v>
      </c>
      <c r="J5068" s="116" t="s">
        <v>487</v>
      </c>
      <c r="K5068" s="121">
        <v>14</v>
      </c>
      <c r="L5068" s="108"/>
      <c r="M5068" s="122">
        <v>16561</v>
      </c>
      <c r="N5068" s="123">
        <v>22339</v>
      </c>
      <c r="O5068" s="124">
        <v>23119</v>
      </c>
      <c r="P5068" s="123">
        <v>21310</v>
      </c>
      <c r="Q5068" s="124">
        <v>18634</v>
      </c>
      <c r="R5068" s="123">
        <v>18503</v>
      </c>
      <c r="S5068" s="124">
        <v>23621</v>
      </c>
      <c r="T5068" s="123">
        <v>24021</v>
      </c>
      <c r="U5068" s="124">
        <v>24702</v>
      </c>
      <c r="V5068" s="123">
        <v>20271</v>
      </c>
      <c r="W5068" s="124">
        <v>17579</v>
      </c>
      <c r="X5068" s="123">
        <v>20246</v>
      </c>
      <c r="Y5068" s="124">
        <v>25166</v>
      </c>
      <c r="Z5068" s="123">
        <v>26762</v>
      </c>
      <c r="AA5068" s="124">
        <v>24874</v>
      </c>
      <c r="AB5068" s="123">
        <v>22147</v>
      </c>
      <c r="AC5068" s="124">
        <v>19416</v>
      </c>
      <c r="AD5068" s="123">
        <v>26432</v>
      </c>
      <c r="AE5068" s="125">
        <v>27562</v>
      </c>
      <c r="AF5068" s="126">
        <v>28104</v>
      </c>
    </row>
    <row r="5069" spans="2:32">
      <c r="B5069" s="127">
        <v>5031</v>
      </c>
      <c r="C5069" s="128">
        <v>5031</v>
      </c>
      <c r="D5069" s="129">
        <v>210</v>
      </c>
      <c r="E5069" s="130">
        <v>7</v>
      </c>
      <c r="F5069" s="131">
        <v>29</v>
      </c>
      <c r="G5069" s="132" t="s">
        <v>487</v>
      </c>
      <c r="H5069" s="133">
        <v>7</v>
      </c>
      <c r="I5069" s="128">
        <v>28</v>
      </c>
      <c r="J5069" s="129" t="s">
        <v>487</v>
      </c>
      <c r="K5069" s="134">
        <v>15</v>
      </c>
      <c r="L5069" s="108"/>
      <c r="M5069" s="81">
        <v>16752</v>
      </c>
      <c r="N5069" s="135">
        <v>22670</v>
      </c>
      <c r="O5069" s="136">
        <v>23311</v>
      </c>
      <c r="P5069" s="135">
        <v>21548</v>
      </c>
      <c r="Q5069" s="136">
        <v>18634</v>
      </c>
      <c r="R5069" s="135">
        <v>18699</v>
      </c>
      <c r="S5069" s="136">
        <v>24048</v>
      </c>
      <c r="T5069" s="135">
        <v>24291</v>
      </c>
      <c r="U5069" s="136">
        <v>24870</v>
      </c>
      <c r="V5069" s="135">
        <v>20266</v>
      </c>
      <c r="W5069" s="136">
        <v>17609</v>
      </c>
      <c r="X5069" s="135">
        <v>20442</v>
      </c>
      <c r="Y5069" s="136">
        <v>25582</v>
      </c>
      <c r="Z5069" s="135">
        <v>27108</v>
      </c>
      <c r="AA5069" s="136">
        <v>25064</v>
      </c>
      <c r="AB5069" s="135">
        <v>22119</v>
      </c>
      <c r="AC5069" s="136">
        <v>19444</v>
      </c>
      <c r="AD5069" s="135">
        <v>26852</v>
      </c>
      <c r="AE5069" s="137">
        <v>27927</v>
      </c>
      <c r="AF5069" s="138">
        <v>28458</v>
      </c>
    </row>
    <row r="5070" spans="2:32">
      <c r="B5070" s="114">
        <v>5032</v>
      </c>
      <c r="C5070" s="115">
        <v>5032</v>
      </c>
      <c r="D5070" s="116">
        <v>210</v>
      </c>
      <c r="E5070" s="117">
        <v>7</v>
      </c>
      <c r="F5070" s="118">
        <v>29</v>
      </c>
      <c r="G5070" s="119" t="s">
        <v>487</v>
      </c>
      <c r="H5070" s="120">
        <v>7</v>
      </c>
      <c r="I5070" s="115">
        <v>28</v>
      </c>
      <c r="J5070" s="116" t="s">
        <v>487</v>
      </c>
      <c r="K5070" s="121">
        <v>16</v>
      </c>
      <c r="L5070" s="108"/>
      <c r="M5070" s="122">
        <v>17159</v>
      </c>
      <c r="N5070" s="123">
        <v>23142</v>
      </c>
      <c r="O5070" s="124">
        <v>23626</v>
      </c>
      <c r="P5070" s="123">
        <v>21787</v>
      </c>
      <c r="Q5070" s="124">
        <v>18794</v>
      </c>
      <c r="R5070" s="123">
        <v>19103</v>
      </c>
      <c r="S5070" s="124">
        <v>24600</v>
      </c>
      <c r="T5070" s="123">
        <v>24864</v>
      </c>
      <c r="U5070" s="124">
        <v>25127</v>
      </c>
      <c r="V5070" s="123">
        <v>20375</v>
      </c>
      <c r="W5070" s="124">
        <v>17767</v>
      </c>
      <c r="X5070" s="123">
        <v>20801</v>
      </c>
      <c r="Y5070" s="124">
        <v>26085</v>
      </c>
      <c r="Z5070" s="123">
        <v>27441</v>
      </c>
      <c r="AA5070" s="124">
        <v>25129</v>
      </c>
      <c r="AB5070" s="123">
        <v>22161</v>
      </c>
      <c r="AC5070" s="124">
        <v>19577</v>
      </c>
      <c r="AD5070" s="123">
        <v>27326</v>
      </c>
      <c r="AE5070" s="125">
        <v>28725</v>
      </c>
      <c r="AF5070" s="126">
        <v>28763</v>
      </c>
    </row>
    <row r="5071" spans="2:32">
      <c r="B5071" s="127">
        <v>5033</v>
      </c>
      <c r="C5071" s="128">
        <v>5033</v>
      </c>
      <c r="D5071" s="129">
        <v>210</v>
      </c>
      <c r="E5071" s="130">
        <v>7</v>
      </c>
      <c r="F5071" s="131">
        <v>29</v>
      </c>
      <c r="G5071" s="132" t="s">
        <v>487</v>
      </c>
      <c r="H5071" s="133">
        <v>7</v>
      </c>
      <c r="I5071" s="128">
        <v>28</v>
      </c>
      <c r="J5071" s="129" t="s">
        <v>487</v>
      </c>
      <c r="K5071" s="134">
        <v>17</v>
      </c>
      <c r="L5071" s="108"/>
      <c r="M5071" s="81">
        <v>17604</v>
      </c>
      <c r="N5071" s="135">
        <v>23480</v>
      </c>
      <c r="O5071" s="136">
        <v>23816</v>
      </c>
      <c r="P5071" s="135">
        <v>22003</v>
      </c>
      <c r="Q5071" s="136">
        <v>18958</v>
      </c>
      <c r="R5071" s="135">
        <v>19597</v>
      </c>
      <c r="S5071" s="136">
        <v>25110</v>
      </c>
      <c r="T5071" s="135">
        <v>25147</v>
      </c>
      <c r="U5071" s="136">
        <v>25300</v>
      </c>
      <c r="V5071" s="135">
        <v>20637</v>
      </c>
      <c r="W5071" s="136">
        <v>18108</v>
      </c>
      <c r="X5071" s="135">
        <v>21355</v>
      </c>
      <c r="Y5071" s="136">
        <v>26668</v>
      </c>
      <c r="Z5071" s="135">
        <v>27708</v>
      </c>
      <c r="AA5071" s="136">
        <v>25436</v>
      </c>
      <c r="AB5071" s="135">
        <v>22465</v>
      </c>
      <c r="AC5071" s="136">
        <v>20013</v>
      </c>
      <c r="AD5071" s="135">
        <v>27943</v>
      </c>
      <c r="AE5071" s="137">
        <v>29072</v>
      </c>
      <c r="AF5071" s="138">
        <v>29029</v>
      </c>
    </row>
    <row r="5072" spans="2:32">
      <c r="B5072" s="114">
        <v>5034</v>
      </c>
      <c r="C5072" s="115">
        <v>5034</v>
      </c>
      <c r="D5072" s="116">
        <v>210</v>
      </c>
      <c r="E5072" s="117">
        <v>7</v>
      </c>
      <c r="F5072" s="118">
        <v>29</v>
      </c>
      <c r="G5072" s="119" t="s">
        <v>487</v>
      </c>
      <c r="H5072" s="120">
        <v>7</v>
      </c>
      <c r="I5072" s="115">
        <v>28</v>
      </c>
      <c r="J5072" s="116" t="s">
        <v>487</v>
      </c>
      <c r="K5072" s="121">
        <v>18</v>
      </c>
      <c r="L5072" s="108"/>
      <c r="M5072" s="122">
        <v>17641</v>
      </c>
      <c r="N5072" s="123">
        <v>23268</v>
      </c>
      <c r="O5072" s="124">
        <v>23636</v>
      </c>
      <c r="P5072" s="123">
        <v>21939</v>
      </c>
      <c r="Q5072" s="124">
        <v>19048</v>
      </c>
      <c r="R5072" s="123">
        <v>19875</v>
      </c>
      <c r="S5072" s="124">
        <v>25226</v>
      </c>
      <c r="T5072" s="123">
        <v>25006</v>
      </c>
      <c r="U5072" s="124">
        <v>25216</v>
      </c>
      <c r="V5072" s="123">
        <v>20865</v>
      </c>
      <c r="W5072" s="124">
        <v>18716</v>
      </c>
      <c r="X5072" s="123">
        <v>21886</v>
      </c>
      <c r="Y5072" s="124">
        <v>27125</v>
      </c>
      <c r="Z5072" s="123">
        <v>27800</v>
      </c>
      <c r="AA5072" s="124">
        <v>25898</v>
      </c>
      <c r="AB5072" s="123">
        <v>22962</v>
      </c>
      <c r="AC5072" s="124">
        <v>20743</v>
      </c>
      <c r="AD5072" s="123">
        <v>28468</v>
      </c>
      <c r="AE5072" s="125">
        <v>28900</v>
      </c>
      <c r="AF5072" s="126">
        <v>29211</v>
      </c>
    </row>
    <row r="5073" spans="2:32">
      <c r="B5073" s="127">
        <v>5035</v>
      </c>
      <c r="C5073" s="128">
        <v>5035</v>
      </c>
      <c r="D5073" s="129">
        <v>210</v>
      </c>
      <c r="E5073" s="130">
        <v>7</v>
      </c>
      <c r="F5073" s="131">
        <v>29</v>
      </c>
      <c r="G5073" s="132" t="s">
        <v>487</v>
      </c>
      <c r="H5073" s="133">
        <v>7</v>
      </c>
      <c r="I5073" s="128">
        <v>28</v>
      </c>
      <c r="J5073" s="129" t="s">
        <v>487</v>
      </c>
      <c r="K5073" s="134">
        <v>19</v>
      </c>
      <c r="L5073" s="108"/>
      <c r="M5073" s="81">
        <v>17700</v>
      </c>
      <c r="N5073" s="135">
        <v>22836</v>
      </c>
      <c r="O5073" s="136">
        <v>23414</v>
      </c>
      <c r="P5073" s="135">
        <v>21812</v>
      </c>
      <c r="Q5073" s="136">
        <v>18993</v>
      </c>
      <c r="R5073" s="135">
        <v>20042</v>
      </c>
      <c r="S5073" s="136">
        <v>24980</v>
      </c>
      <c r="T5073" s="135">
        <v>24869</v>
      </c>
      <c r="U5073" s="136">
        <v>25125</v>
      </c>
      <c r="V5073" s="135">
        <v>21015</v>
      </c>
      <c r="W5073" s="136">
        <v>19083</v>
      </c>
      <c r="X5073" s="135">
        <v>22276</v>
      </c>
      <c r="Y5073" s="136">
        <v>27165</v>
      </c>
      <c r="Z5073" s="135">
        <v>27878</v>
      </c>
      <c r="AA5073" s="136">
        <v>26203</v>
      </c>
      <c r="AB5073" s="135">
        <v>23453</v>
      </c>
      <c r="AC5073" s="136">
        <v>21366</v>
      </c>
      <c r="AD5073" s="135">
        <v>28645</v>
      </c>
      <c r="AE5073" s="137">
        <v>28897</v>
      </c>
      <c r="AF5073" s="138">
        <v>29424</v>
      </c>
    </row>
    <row r="5074" spans="2:32">
      <c r="B5074" s="114">
        <v>5036</v>
      </c>
      <c r="C5074" s="115">
        <v>5036</v>
      </c>
      <c r="D5074" s="116">
        <v>210</v>
      </c>
      <c r="E5074" s="117">
        <v>7</v>
      </c>
      <c r="F5074" s="118">
        <v>29</v>
      </c>
      <c r="G5074" s="119" t="s">
        <v>487</v>
      </c>
      <c r="H5074" s="120">
        <v>7</v>
      </c>
      <c r="I5074" s="115">
        <v>28</v>
      </c>
      <c r="J5074" s="116" t="s">
        <v>487</v>
      </c>
      <c r="K5074" s="121">
        <v>20</v>
      </c>
      <c r="L5074" s="108"/>
      <c r="M5074" s="122">
        <v>17518</v>
      </c>
      <c r="N5074" s="123">
        <v>22418</v>
      </c>
      <c r="O5074" s="124">
        <v>22889</v>
      </c>
      <c r="P5074" s="123">
        <v>21350</v>
      </c>
      <c r="Q5074" s="124">
        <v>18537</v>
      </c>
      <c r="R5074" s="123">
        <v>19845</v>
      </c>
      <c r="S5074" s="124">
        <v>24251</v>
      </c>
      <c r="T5074" s="123">
        <v>24683</v>
      </c>
      <c r="U5074" s="124">
        <v>24878</v>
      </c>
      <c r="V5074" s="123">
        <v>20718</v>
      </c>
      <c r="W5074" s="124">
        <v>19406</v>
      </c>
      <c r="X5074" s="123">
        <v>22382</v>
      </c>
      <c r="Y5074" s="124">
        <v>26665</v>
      </c>
      <c r="Z5074" s="123">
        <v>27685</v>
      </c>
      <c r="AA5074" s="124">
        <v>26300</v>
      </c>
      <c r="AB5074" s="123">
        <v>23473</v>
      </c>
      <c r="AC5074" s="124">
        <v>22001</v>
      </c>
      <c r="AD5074" s="123">
        <v>28250</v>
      </c>
      <c r="AE5074" s="125">
        <v>28947</v>
      </c>
      <c r="AF5074" s="126">
        <v>29355</v>
      </c>
    </row>
    <row r="5075" spans="2:32">
      <c r="B5075" s="127">
        <v>5037</v>
      </c>
      <c r="C5075" s="128">
        <v>5037</v>
      </c>
      <c r="D5075" s="129">
        <v>210</v>
      </c>
      <c r="E5075" s="130">
        <v>7</v>
      </c>
      <c r="F5075" s="131">
        <v>29</v>
      </c>
      <c r="G5075" s="132" t="s">
        <v>487</v>
      </c>
      <c r="H5075" s="133">
        <v>7</v>
      </c>
      <c r="I5075" s="128">
        <v>28</v>
      </c>
      <c r="J5075" s="129" t="s">
        <v>487</v>
      </c>
      <c r="K5075" s="134">
        <v>21</v>
      </c>
      <c r="L5075" s="108"/>
      <c r="M5075" s="81">
        <v>17274</v>
      </c>
      <c r="N5075" s="135">
        <v>21799</v>
      </c>
      <c r="O5075" s="136">
        <v>22315</v>
      </c>
      <c r="P5075" s="135">
        <v>20815</v>
      </c>
      <c r="Q5075" s="136">
        <v>18200</v>
      </c>
      <c r="R5075" s="135">
        <v>19668</v>
      </c>
      <c r="S5075" s="136">
        <v>23523</v>
      </c>
      <c r="T5075" s="135">
        <v>24326</v>
      </c>
      <c r="U5075" s="136">
        <v>24635</v>
      </c>
      <c r="V5075" s="135">
        <v>20675</v>
      </c>
      <c r="W5075" s="136">
        <v>19617</v>
      </c>
      <c r="X5075" s="135">
        <v>22567</v>
      </c>
      <c r="Y5075" s="136">
        <v>26319</v>
      </c>
      <c r="Z5075" s="135">
        <v>27613</v>
      </c>
      <c r="AA5075" s="136">
        <v>26554</v>
      </c>
      <c r="AB5075" s="135">
        <v>23905</v>
      </c>
      <c r="AC5075" s="136">
        <v>22612</v>
      </c>
      <c r="AD5075" s="135">
        <v>28111</v>
      </c>
      <c r="AE5075" s="137">
        <v>29074</v>
      </c>
      <c r="AF5075" s="138">
        <v>29527</v>
      </c>
    </row>
    <row r="5076" spans="2:32">
      <c r="B5076" s="114">
        <v>5038</v>
      </c>
      <c r="C5076" s="115">
        <v>5038</v>
      </c>
      <c r="D5076" s="116">
        <v>210</v>
      </c>
      <c r="E5076" s="117">
        <v>7</v>
      </c>
      <c r="F5076" s="118">
        <v>29</v>
      </c>
      <c r="G5076" s="119" t="s">
        <v>487</v>
      </c>
      <c r="H5076" s="120">
        <v>7</v>
      </c>
      <c r="I5076" s="115">
        <v>28</v>
      </c>
      <c r="J5076" s="116" t="s">
        <v>487</v>
      </c>
      <c r="K5076" s="121">
        <v>22</v>
      </c>
      <c r="L5076" s="108"/>
      <c r="M5076" s="122">
        <v>16533</v>
      </c>
      <c r="N5076" s="123">
        <v>20655</v>
      </c>
      <c r="O5076" s="124">
        <v>21142</v>
      </c>
      <c r="P5076" s="123">
        <v>19763</v>
      </c>
      <c r="Q5076" s="124">
        <v>17314</v>
      </c>
      <c r="R5076" s="123">
        <v>19014</v>
      </c>
      <c r="S5076" s="124">
        <v>22435</v>
      </c>
      <c r="T5076" s="123">
        <v>23332</v>
      </c>
      <c r="U5076" s="124">
        <v>23660</v>
      </c>
      <c r="V5076" s="123">
        <v>19974</v>
      </c>
      <c r="W5076" s="124">
        <v>19348</v>
      </c>
      <c r="X5076" s="123">
        <v>22118</v>
      </c>
      <c r="Y5076" s="124">
        <v>25444</v>
      </c>
      <c r="Z5076" s="123">
        <v>26824</v>
      </c>
      <c r="AA5076" s="124">
        <v>25924</v>
      </c>
      <c r="AB5076" s="123">
        <v>23427</v>
      </c>
      <c r="AC5076" s="124">
        <v>22495</v>
      </c>
      <c r="AD5076" s="123">
        <v>27356</v>
      </c>
      <c r="AE5076" s="125">
        <v>28310</v>
      </c>
      <c r="AF5076" s="126">
        <v>28865</v>
      </c>
    </row>
    <row r="5077" spans="2:32">
      <c r="B5077" s="127">
        <v>5039</v>
      </c>
      <c r="C5077" s="128">
        <v>5039</v>
      </c>
      <c r="D5077" s="129">
        <v>210</v>
      </c>
      <c r="E5077" s="130">
        <v>7</v>
      </c>
      <c r="F5077" s="131">
        <v>29</v>
      </c>
      <c r="G5077" s="132" t="s">
        <v>487</v>
      </c>
      <c r="H5077" s="133">
        <v>7</v>
      </c>
      <c r="I5077" s="128">
        <v>28</v>
      </c>
      <c r="J5077" s="129" t="s">
        <v>487</v>
      </c>
      <c r="K5077" s="134">
        <v>23</v>
      </c>
      <c r="L5077" s="108"/>
      <c r="M5077" s="81">
        <v>15516</v>
      </c>
      <c r="N5077" s="135">
        <v>19044</v>
      </c>
      <c r="O5077" s="136">
        <v>19505</v>
      </c>
      <c r="P5077" s="135">
        <v>18249</v>
      </c>
      <c r="Q5077" s="136">
        <v>15970</v>
      </c>
      <c r="R5077" s="135">
        <v>17939</v>
      </c>
      <c r="S5077" s="136">
        <v>20732</v>
      </c>
      <c r="T5077" s="135">
        <v>21717</v>
      </c>
      <c r="U5077" s="136">
        <v>22078</v>
      </c>
      <c r="V5077" s="135">
        <v>18673</v>
      </c>
      <c r="W5077" s="136">
        <v>18670</v>
      </c>
      <c r="X5077" s="135">
        <v>21077</v>
      </c>
      <c r="Y5077" s="136">
        <v>23800</v>
      </c>
      <c r="Z5077" s="135">
        <v>25160</v>
      </c>
      <c r="AA5077" s="136">
        <v>24505</v>
      </c>
      <c r="AB5077" s="135">
        <v>22158</v>
      </c>
      <c r="AC5077" s="136">
        <v>21878</v>
      </c>
      <c r="AD5077" s="135">
        <v>25711</v>
      </c>
      <c r="AE5077" s="137">
        <v>26837</v>
      </c>
      <c r="AF5077" s="138">
        <v>27244</v>
      </c>
    </row>
    <row r="5078" spans="2:32">
      <c r="B5078" s="114">
        <v>5040</v>
      </c>
      <c r="C5078" s="115">
        <v>5040</v>
      </c>
      <c r="D5078" s="116">
        <v>210</v>
      </c>
      <c r="E5078" s="117">
        <v>7</v>
      </c>
      <c r="F5078" s="118">
        <v>29</v>
      </c>
      <c r="G5078" s="119" t="s">
        <v>487</v>
      </c>
      <c r="H5078" s="120">
        <v>7</v>
      </c>
      <c r="I5078" s="115">
        <v>28</v>
      </c>
      <c r="J5078" s="116" t="s">
        <v>487</v>
      </c>
      <c r="K5078" s="121">
        <v>24</v>
      </c>
      <c r="L5078" s="108"/>
      <c r="M5078" s="122">
        <v>14523</v>
      </c>
      <c r="N5078" s="123">
        <v>17691</v>
      </c>
      <c r="O5078" s="124">
        <v>18062</v>
      </c>
      <c r="P5078" s="123">
        <v>16945</v>
      </c>
      <c r="Q5078" s="124">
        <v>14944</v>
      </c>
      <c r="R5078" s="123">
        <v>16824</v>
      </c>
      <c r="S5078" s="124">
        <v>19249</v>
      </c>
      <c r="T5078" s="123">
        <v>20324</v>
      </c>
      <c r="U5078" s="124">
        <v>20633</v>
      </c>
      <c r="V5078" s="123">
        <v>17621</v>
      </c>
      <c r="W5078" s="124">
        <v>17852</v>
      </c>
      <c r="X5078" s="123">
        <v>19942</v>
      </c>
      <c r="Y5078" s="124">
        <v>22310</v>
      </c>
      <c r="Z5078" s="123">
        <v>23751</v>
      </c>
      <c r="AA5078" s="124">
        <v>23178</v>
      </c>
      <c r="AB5078" s="123">
        <v>21147</v>
      </c>
      <c r="AC5078" s="124">
        <v>21036</v>
      </c>
      <c r="AD5078" s="123">
        <v>24208</v>
      </c>
      <c r="AE5078" s="125">
        <v>25340</v>
      </c>
      <c r="AF5078" s="126">
        <v>25830</v>
      </c>
    </row>
    <row r="5079" spans="2:32">
      <c r="B5079" s="127">
        <v>5041</v>
      </c>
      <c r="C5079" s="128">
        <v>5041</v>
      </c>
      <c r="D5079" s="129">
        <v>211</v>
      </c>
      <c r="E5079" s="130">
        <v>7</v>
      </c>
      <c r="F5079" s="131">
        <v>30</v>
      </c>
      <c r="G5079" s="132" t="s">
        <v>487</v>
      </c>
      <c r="H5079" s="133">
        <v>7</v>
      </c>
      <c r="I5079" s="128">
        <v>29</v>
      </c>
      <c r="J5079" s="129" t="s">
        <v>487</v>
      </c>
      <c r="K5079" s="134">
        <v>1</v>
      </c>
      <c r="L5079" s="108"/>
      <c r="M5079" s="81">
        <v>14335</v>
      </c>
      <c r="N5079" s="135">
        <v>16903</v>
      </c>
      <c r="O5079" s="136">
        <v>16433</v>
      </c>
      <c r="P5079" s="135">
        <v>15626</v>
      </c>
      <c r="Q5079" s="136">
        <v>14360</v>
      </c>
      <c r="R5079" s="135">
        <v>16449</v>
      </c>
      <c r="S5079" s="136">
        <v>18621</v>
      </c>
      <c r="T5079" s="135">
        <v>19484</v>
      </c>
      <c r="U5079" s="136">
        <v>18969</v>
      </c>
      <c r="V5079" s="135">
        <v>16883</v>
      </c>
      <c r="W5079" s="136">
        <v>16547</v>
      </c>
      <c r="X5079" s="135">
        <v>19289</v>
      </c>
      <c r="Y5079" s="136">
        <v>22049</v>
      </c>
      <c r="Z5079" s="135">
        <v>22179</v>
      </c>
      <c r="AA5079" s="136">
        <v>21445</v>
      </c>
      <c r="AB5079" s="135">
        <v>20181</v>
      </c>
      <c r="AC5079" s="136">
        <v>19153</v>
      </c>
      <c r="AD5079" s="135">
        <v>24048</v>
      </c>
      <c r="AE5079" s="137">
        <v>24866</v>
      </c>
      <c r="AF5079" s="138">
        <v>24302</v>
      </c>
    </row>
    <row r="5080" spans="2:32">
      <c r="B5080" s="114">
        <v>5042</v>
      </c>
      <c r="C5080" s="115">
        <v>5042</v>
      </c>
      <c r="D5080" s="116">
        <v>211</v>
      </c>
      <c r="E5080" s="117">
        <v>7</v>
      </c>
      <c r="F5080" s="118">
        <v>30</v>
      </c>
      <c r="G5080" s="119" t="s">
        <v>487</v>
      </c>
      <c r="H5080" s="120">
        <v>7</v>
      </c>
      <c r="I5080" s="115">
        <v>29</v>
      </c>
      <c r="J5080" s="116" t="s">
        <v>487</v>
      </c>
      <c r="K5080" s="121">
        <v>2</v>
      </c>
      <c r="L5080" s="108"/>
      <c r="M5080" s="122">
        <v>13902</v>
      </c>
      <c r="N5080" s="123">
        <v>16163</v>
      </c>
      <c r="O5080" s="124">
        <v>15757</v>
      </c>
      <c r="P5080" s="123">
        <v>14993</v>
      </c>
      <c r="Q5080" s="124">
        <v>13949</v>
      </c>
      <c r="R5080" s="123">
        <v>15929</v>
      </c>
      <c r="S5080" s="124">
        <v>17860</v>
      </c>
      <c r="T5080" s="123">
        <v>18649</v>
      </c>
      <c r="U5080" s="124">
        <v>18189</v>
      </c>
      <c r="V5080" s="123">
        <v>16353</v>
      </c>
      <c r="W5080" s="124">
        <v>16046</v>
      </c>
      <c r="X5080" s="123">
        <v>18639</v>
      </c>
      <c r="Y5080" s="124">
        <v>21125</v>
      </c>
      <c r="Z5080" s="123">
        <v>21267</v>
      </c>
      <c r="AA5080" s="124">
        <v>20556</v>
      </c>
      <c r="AB5080" s="123">
        <v>19514</v>
      </c>
      <c r="AC5080" s="124">
        <v>18560</v>
      </c>
      <c r="AD5080" s="123">
        <v>23025</v>
      </c>
      <c r="AE5080" s="125">
        <v>23813</v>
      </c>
      <c r="AF5080" s="126">
        <v>23319</v>
      </c>
    </row>
    <row r="5081" spans="2:32">
      <c r="B5081" s="127">
        <v>5043</v>
      </c>
      <c r="C5081" s="128">
        <v>5043</v>
      </c>
      <c r="D5081" s="129">
        <v>211</v>
      </c>
      <c r="E5081" s="130">
        <v>7</v>
      </c>
      <c r="F5081" s="131">
        <v>30</v>
      </c>
      <c r="G5081" s="132" t="s">
        <v>487</v>
      </c>
      <c r="H5081" s="133">
        <v>7</v>
      </c>
      <c r="I5081" s="128">
        <v>29</v>
      </c>
      <c r="J5081" s="129" t="s">
        <v>487</v>
      </c>
      <c r="K5081" s="134">
        <v>3</v>
      </c>
      <c r="L5081" s="108"/>
      <c r="M5081" s="81">
        <v>13630</v>
      </c>
      <c r="N5081" s="135">
        <v>15700</v>
      </c>
      <c r="O5081" s="136">
        <v>15374</v>
      </c>
      <c r="P5081" s="135">
        <v>14565</v>
      </c>
      <c r="Q5081" s="136">
        <v>13715</v>
      </c>
      <c r="R5081" s="135">
        <v>15604</v>
      </c>
      <c r="S5081" s="136">
        <v>17371</v>
      </c>
      <c r="T5081" s="135">
        <v>18092</v>
      </c>
      <c r="U5081" s="136">
        <v>17697</v>
      </c>
      <c r="V5081" s="135">
        <v>16013</v>
      </c>
      <c r="W5081" s="136">
        <v>15695</v>
      </c>
      <c r="X5081" s="135">
        <v>18186</v>
      </c>
      <c r="Y5081" s="136">
        <v>20467</v>
      </c>
      <c r="Z5081" s="135">
        <v>20621</v>
      </c>
      <c r="AA5081" s="136">
        <v>19853</v>
      </c>
      <c r="AB5081" s="135">
        <v>19028</v>
      </c>
      <c r="AC5081" s="136">
        <v>18098</v>
      </c>
      <c r="AD5081" s="135">
        <v>22275</v>
      </c>
      <c r="AE5081" s="137">
        <v>23037</v>
      </c>
      <c r="AF5081" s="138">
        <v>22587</v>
      </c>
    </row>
    <row r="5082" spans="2:32">
      <c r="B5082" s="114">
        <v>5044</v>
      </c>
      <c r="C5082" s="115">
        <v>5044</v>
      </c>
      <c r="D5082" s="116">
        <v>211</v>
      </c>
      <c r="E5082" s="117">
        <v>7</v>
      </c>
      <c r="F5082" s="118">
        <v>30</v>
      </c>
      <c r="G5082" s="119" t="s">
        <v>487</v>
      </c>
      <c r="H5082" s="120">
        <v>7</v>
      </c>
      <c r="I5082" s="115">
        <v>29</v>
      </c>
      <c r="J5082" s="116" t="s">
        <v>487</v>
      </c>
      <c r="K5082" s="121">
        <v>4</v>
      </c>
      <c r="L5082" s="108"/>
      <c r="M5082" s="122">
        <v>13557</v>
      </c>
      <c r="N5082" s="123">
        <v>15470</v>
      </c>
      <c r="O5082" s="124">
        <v>15224</v>
      </c>
      <c r="P5082" s="123">
        <v>14480</v>
      </c>
      <c r="Q5082" s="124">
        <v>13553</v>
      </c>
      <c r="R5082" s="123">
        <v>15430</v>
      </c>
      <c r="S5082" s="124">
        <v>17066</v>
      </c>
      <c r="T5082" s="123">
        <v>17681</v>
      </c>
      <c r="U5082" s="124">
        <v>17324</v>
      </c>
      <c r="V5082" s="123">
        <v>15621</v>
      </c>
      <c r="W5082" s="124">
        <v>15334</v>
      </c>
      <c r="X5082" s="123">
        <v>17734</v>
      </c>
      <c r="Y5082" s="124">
        <v>19806</v>
      </c>
      <c r="Z5082" s="123">
        <v>19943</v>
      </c>
      <c r="AA5082" s="124">
        <v>19207</v>
      </c>
      <c r="AB5082" s="123">
        <v>18318</v>
      </c>
      <c r="AC5082" s="124">
        <v>17498</v>
      </c>
      <c r="AD5082" s="123">
        <v>21419</v>
      </c>
      <c r="AE5082" s="125">
        <v>22102</v>
      </c>
      <c r="AF5082" s="126">
        <v>21737</v>
      </c>
    </row>
    <row r="5083" spans="2:32">
      <c r="B5083" s="127">
        <v>5045</v>
      </c>
      <c r="C5083" s="128">
        <v>5045</v>
      </c>
      <c r="D5083" s="129">
        <v>211</v>
      </c>
      <c r="E5083" s="130">
        <v>7</v>
      </c>
      <c r="F5083" s="131">
        <v>30</v>
      </c>
      <c r="G5083" s="132" t="s">
        <v>487</v>
      </c>
      <c r="H5083" s="133">
        <v>7</v>
      </c>
      <c r="I5083" s="128">
        <v>29</v>
      </c>
      <c r="J5083" s="129" t="s">
        <v>487</v>
      </c>
      <c r="K5083" s="134">
        <v>5</v>
      </c>
      <c r="L5083" s="108"/>
      <c r="M5083" s="81">
        <v>13926</v>
      </c>
      <c r="N5083" s="135">
        <v>15743</v>
      </c>
      <c r="O5083" s="136">
        <v>15365</v>
      </c>
      <c r="P5083" s="135">
        <v>14706</v>
      </c>
      <c r="Q5083" s="136">
        <v>13469</v>
      </c>
      <c r="R5083" s="135">
        <v>15695</v>
      </c>
      <c r="S5083" s="136">
        <v>17214</v>
      </c>
      <c r="T5083" s="135">
        <v>17747</v>
      </c>
      <c r="U5083" s="136">
        <v>17200</v>
      </c>
      <c r="V5083" s="135">
        <v>15305</v>
      </c>
      <c r="W5083" s="136">
        <v>14964</v>
      </c>
      <c r="X5083" s="135">
        <v>17705</v>
      </c>
      <c r="Y5083" s="136">
        <v>19531</v>
      </c>
      <c r="Z5083" s="135">
        <v>19446</v>
      </c>
      <c r="AA5083" s="136">
        <v>18748</v>
      </c>
      <c r="AB5083" s="135">
        <v>17622</v>
      </c>
      <c r="AC5083" s="136">
        <v>16902</v>
      </c>
      <c r="AD5083" s="135">
        <v>20901</v>
      </c>
      <c r="AE5083" s="137">
        <v>21620</v>
      </c>
      <c r="AF5083" s="138">
        <v>21045</v>
      </c>
    </row>
    <row r="5084" spans="2:32">
      <c r="B5084" s="114">
        <v>5046</v>
      </c>
      <c r="C5084" s="115">
        <v>5046</v>
      </c>
      <c r="D5084" s="116">
        <v>211</v>
      </c>
      <c r="E5084" s="117">
        <v>7</v>
      </c>
      <c r="F5084" s="118">
        <v>30</v>
      </c>
      <c r="G5084" s="119" t="s">
        <v>487</v>
      </c>
      <c r="H5084" s="120">
        <v>7</v>
      </c>
      <c r="I5084" s="115">
        <v>29</v>
      </c>
      <c r="J5084" s="116" t="s">
        <v>487</v>
      </c>
      <c r="K5084" s="121">
        <v>6</v>
      </c>
      <c r="L5084" s="108"/>
      <c r="M5084" s="122">
        <v>14742</v>
      </c>
      <c r="N5084" s="123">
        <v>16472</v>
      </c>
      <c r="O5084" s="124">
        <v>16034</v>
      </c>
      <c r="P5084" s="123">
        <v>15420</v>
      </c>
      <c r="Q5084" s="124">
        <v>13372</v>
      </c>
      <c r="R5084" s="123">
        <v>16444</v>
      </c>
      <c r="S5084" s="124">
        <v>17860</v>
      </c>
      <c r="T5084" s="123">
        <v>18296</v>
      </c>
      <c r="U5084" s="124">
        <v>17533</v>
      </c>
      <c r="V5084" s="123">
        <v>14995</v>
      </c>
      <c r="W5084" s="124">
        <v>14495</v>
      </c>
      <c r="X5084" s="123">
        <v>18095</v>
      </c>
      <c r="Y5084" s="124">
        <v>19754</v>
      </c>
      <c r="Z5084" s="123">
        <v>19393</v>
      </c>
      <c r="AA5084" s="124">
        <v>18747</v>
      </c>
      <c r="AB5084" s="123">
        <v>16939</v>
      </c>
      <c r="AC5084" s="124">
        <v>16187</v>
      </c>
      <c r="AD5084" s="123">
        <v>20906</v>
      </c>
      <c r="AE5084" s="125">
        <v>21637</v>
      </c>
      <c r="AF5084" s="126">
        <v>20810</v>
      </c>
    </row>
    <row r="5085" spans="2:32">
      <c r="B5085" s="127">
        <v>5047</v>
      </c>
      <c r="C5085" s="128">
        <v>5047</v>
      </c>
      <c r="D5085" s="129">
        <v>211</v>
      </c>
      <c r="E5085" s="130">
        <v>7</v>
      </c>
      <c r="F5085" s="131">
        <v>30</v>
      </c>
      <c r="G5085" s="132" t="s">
        <v>487</v>
      </c>
      <c r="H5085" s="133">
        <v>7</v>
      </c>
      <c r="I5085" s="128">
        <v>29</v>
      </c>
      <c r="J5085" s="129" t="s">
        <v>487</v>
      </c>
      <c r="K5085" s="134">
        <v>7</v>
      </c>
      <c r="L5085" s="108"/>
      <c r="M5085" s="81">
        <v>16012</v>
      </c>
      <c r="N5085" s="135">
        <v>17734</v>
      </c>
      <c r="O5085" s="136">
        <v>17219</v>
      </c>
      <c r="P5085" s="135">
        <v>16450</v>
      </c>
      <c r="Q5085" s="136">
        <v>13584</v>
      </c>
      <c r="R5085" s="135">
        <v>17645</v>
      </c>
      <c r="S5085" s="136">
        <v>18968</v>
      </c>
      <c r="T5085" s="135">
        <v>19425</v>
      </c>
      <c r="U5085" s="136">
        <v>18444</v>
      </c>
      <c r="V5085" s="135">
        <v>14958</v>
      </c>
      <c r="W5085" s="136">
        <v>14387</v>
      </c>
      <c r="X5085" s="135">
        <v>18989</v>
      </c>
      <c r="Y5085" s="136">
        <v>20546</v>
      </c>
      <c r="Z5085" s="135">
        <v>20045</v>
      </c>
      <c r="AA5085" s="136">
        <v>19271</v>
      </c>
      <c r="AB5085" s="135">
        <v>16642</v>
      </c>
      <c r="AC5085" s="136">
        <v>15864</v>
      </c>
      <c r="AD5085" s="135">
        <v>21439</v>
      </c>
      <c r="AE5085" s="137">
        <v>22267</v>
      </c>
      <c r="AF5085" s="138">
        <v>21373</v>
      </c>
    </row>
    <row r="5086" spans="2:32">
      <c r="B5086" s="114">
        <v>5048</v>
      </c>
      <c r="C5086" s="115">
        <v>5048</v>
      </c>
      <c r="D5086" s="116">
        <v>211</v>
      </c>
      <c r="E5086" s="117">
        <v>7</v>
      </c>
      <c r="F5086" s="118">
        <v>30</v>
      </c>
      <c r="G5086" s="119" t="s">
        <v>487</v>
      </c>
      <c r="H5086" s="120">
        <v>7</v>
      </c>
      <c r="I5086" s="115">
        <v>29</v>
      </c>
      <c r="J5086" s="116" t="s">
        <v>487</v>
      </c>
      <c r="K5086" s="121">
        <v>8</v>
      </c>
      <c r="L5086" s="108"/>
      <c r="M5086" s="122">
        <v>17099</v>
      </c>
      <c r="N5086" s="123">
        <v>18856</v>
      </c>
      <c r="O5086" s="124">
        <v>18133</v>
      </c>
      <c r="P5086" s="123">
        <v>17134</v>
      </c>
      <c r="Q5086" s="124">
        <v>14213</v>
      </c>
      <c r="R5086" s="123">
        <v>18763</v>
      </c>
      <c r="S5086" s="124">
        <v>19972</v>
      </c>
      <c r="T5086" s="123">
        <v>20521</v>
      </c>
      <c r="U5086" s="124">
        <v>19347</v>
      </c>
      <c r="V5086" s="123">
        <v>15533</v>
      </c>
      <c r="W5086" s="124">
        <v>14915</v>
      </c>
      <c r="X5086" s="123">
        <v>20064</v>
      </c>
      <c r="Y5086" s="124">
        <v>21360</v>
      </c>
      <c r="Z5086" s="123">
        <v>20864</v>
      </c>
      <c r="AA5086" s="124">
        <v>19832</v>
      </c>
      <c r="AB5086" s="123">
        <v>17107</v>
      </c>
      <c r="AC5086" s="124">
        <v>16281</v>
      </c>
      <c r="AD5086" s="123">
        <v>22141</v>
      </c>
      <c r="AE5086" s="125">
        <v>23096</v>
      </c>
      <c r="AF5086" s="126">
        <v>22183</v>
      </c>
    </row>
    <row r="5087" spans="2:32">
      <c r="B5087" s="127">
        <v>5049</v>
      </c>
      <c r="C5087" s="128">
        <v>5049</v>
      </c>
      <c r="D5087" s="129">
        <v>211</v>
      </c>
      <c r="E5087" s="130">
        <v>7</v>
      </c>
      <c r="F5087" s="131">
        <v>30</v>
      </c>
      <c r="G5087" s="132" t="s">
        <v>487</v>
      </c>
      <c r="H5087" s="133">
        <v>7</v>
      </c>
      <c r="I5087" s="128">
        <v>29</v>
      </c>
      <c r="J5087" s="129" t="s">
        <v>487</v>
      </c>
      <c r="K5087" s="134">
        <v>9</v>
      </c>
      <c r="L5087" s="108"/>
      <c r="M5087" s="81">
        <v>17958</v>
      </c>
      <c r="N5087" s="135">
        <v>19592</v>
      </c>
      <c r="O5087" s="136">
        <v>18855</v>
      </c>
      <c r="P5087" s="135">
        <v>17417</v>
      </c>
      <c r="Q5087" s="136">
        <v>14707</v>
      </c>
      <c r="R5087" s="135">
        <v>19712</v>
      </c>
      <c r="S5087" s="136">
        <v>20722</v>
      </c>
      <c r="T5087" s="135">
        <v>21237</v>
      </c>
      <c r="U5087" s="136">
        <v>20116</v>
      </c>
      <c r="V5087" s="135">
        <v>16050</v>
      </c>
      <c r="W5087" s="136">
        <v>15528</v>
      </c>
      <c r="X5087" s="135">
        <v>21043</v>
      </c>
      <c r="Y5087" s="136">
        <v>22054</v>
      </c>
      <c r="Z5087" s="135">
        <v>21605</v>
      </c>
      <c r="AA5087" s="136">
        <v>20153</v>
      </c>
      <c r="AB5087" s="135">
        <v>17598</v>
      </c>
      <c r="AC5087" s="136">
        <v>16875</v>
      </c>
      <c r="AD5087" s="135">
        <v>22769</v>
      </c>
      <c r="AE5087" s="137">
        <v>23744</v>
      </c>
      <c r="AF5087" s="138">
        <v>22959</v>
      </c>
    </row>
    <row r="5088" spans="2:32">
      <c r="B5088" s="114">
        <v>5050</v>
      </c>
      <c r="C5088" s="115">
        <v>5050</v>
      </c>
      <c r="D5088" s="116">
        <v>211</v>
      </c>
      <c r="E5088" s="117">
        <v>7</v>
      </c>
      <c r="F5088" s="118">
        <v>30</v>
      </c>
      <c r="G5088" s="119" t="s">
        <v>487</v>
      </c>
      <c r="H5088" s="120">
        <v>7</v>
      </c>
      <c r="I5088" s="115">
        <v>29</v>
      </c>
      <c r="J5088" s="116" t="s">
        <v>487</v>
      </c>
      <c r="K5088" s="121">
        <v>10</v>
      </c>
      <c r="L5088" s="108"/>
      <c r="M5088" s="122">
        <v>18745</v>
      </c>
      <c r="N5088" s="123">
        <v>20269</v>
      </c>
      <c r="O5088" s="124">
        <v>19455</v>
      </c>
      <c r="P5088" s="123">
        <v>17706</v>
      </c>
      <c r="Q5088" s="124">
        <v>15004</v>
      </c>
      <c r="R5088" s="123">
        <v>20502</v>
      </c>
      <c r="S5088" s="124">
        <v>21527</v>
      </c>
      <c r="T5088" s="123">
        <v>22005</v>
      </c>
      <c r="U5088" s="124">
        <v>20790</v>
      </c>
      <c r="V5088" s="123">
        <v>16474</v>
      </c>
      <c r="W5088" s="124">
        <v>16189</v>
      </c>
      <c r="X5088" s="123">
        <v>21956</v>
      </c>
      <c r="Y5088" s="124">
        <v>22999</v>
      </c>
      <c r="Z5088" s="123">
        <v>22387</v>
      </c>
      <c r="AA5088" s="124">
        <v>20648</v>
      </c>
      <c r="AB5088" s="123">
        <v>18133</v>
      </c>
      <c r="AC5088" s="124">
        <v>17610</v>
      </c>
      <c r="AD5088" s="123">
        <v>23890</v>
      </c>
      <c r="AE5088" s="125">
        <v>24609</v>
      </c>
      <c r="AF5088" s="126">
        <v>23796</v>
      </c>
    </row>
    <row r="5089" spans="2:32">
      <c r="B5089" s="127">
        <v>5051</v>
      </c>
      <c r="C5089" s="128">
        <v>5051</v>
      </c>
      <c r="D5089" s="129">
        <v>211</v>
      </c>
      <c r="E5089" s="130">
        <v>7</v>
      </c>
      <c r="F5089" s="131">
        <v>30</v>
      </c>
      <c r="G5089" s="132" t="s">
        <v>487</v>
      </c>
      <c r="H5089" s="133">
        <v>7</v>
      </c>
      <c r="I5089" s="128">
        <v>29</v>
      </c>
      <c r="J5089" s="129" t="s">
        <v>487</v>
      </c>
      <c r="K5089" s="134">
        <v>11</v>
      </c>
      <c r="L5089" s="108"/>
      <c r="M5089" s="81">
        <v>19413</v>
      </c>
      <c r="N5089" s="135">
        <v>20871</v>
      </c>
      <c r="O5089" s="136">
        <v>19934</v>
      </c>
      <c r="P5089" s="135">
        <v>17835</v>
      </c>
      <c r="Q5089" s="136">
        <v>15208</v>
      </c>
      <c r="R5089" s="135">
        <v>21271</v>
      </c>
      <c r="S5089" s="136">
        <v>22307</v>
      </c>
      <c r="T5089" s="135">
        <v>22706</v>
      </c>
      <c r="U5089" s="136">
        <v>21365</v>
      </c>
      <c r="V5089" s="135">
        <v>16788</v>
      </c>
      <c r="W5089" s="136">
        <v>16731</v>
      </c>
      <c r="X5089" s="135">
        <v>22828</v>
      </c>
      <c r="Y5089" s="136">
        <v>23915</v>
      </c>
      <c r="Z5089" s="135">
        <v>23059</v>
      </c>
      <c r="AA5089" s="136">
        <v>20979</v>
      </c>
      <c r="AB5089" s="135">
        <v>18559</v>
      </c>
      <c r="AC5089" s="136">
        <v>18235</v>
      </c>
      <c r="AD5089" s="135">
        <v>25063</v>
      </c>
      <c r="AE5089" s="137">
        <v>25521</v>
      </c>
      <c r="AF5089" s="138">
        <v>24528</v>
      </c>
    </row>
    <row r="5090" spans="2:32">
      <c r="B5090" s="114">
        <v>5052</v>
      </c>
      <c r="C5090" s="115">
        <v>5052</v>
      </c>
      <c r="D5090" s="116">
        <v>211</v>
      </c>
      <c r="E5090" s="117">
        <v>7</v>
      </c>
      <c r="F5090" s="118">
        <v>30</v>
      </c>
      <c r="G5090" s="119" t="s">
        <v>487</v>
      </c>
      <c r="H5090" s="120">
        <v>7</v>
      </c>
      <c r="I5090" s="115">
        <v>29</v>
      </c>
      <c r="J5090" s="116" t="s">
        <v>487</v>
      </c>
      <c r="K5090" s="121">
        <v>12</v>
      </c>
      <c r="L5090" s="108"/>
      <c r="M5090" s="122">
        <v>20033</v>
      </c>
      <c r="N5090" s="123">
        <v>21638</v>
      </c>
      <c r="O5090" s="124">
        <v>20408</v>
      </c>
      <c r="P5090" s="123">
        <v>18081</v>
      </c>
      <c r="Q5090" s="124">
        <v>15507</v>
      </c>
      <c r="R5090" s="123">
        <v>21968</v>
      </c>
      <c r="S5090" s="124">
        <v>22963</v>
      </c>
      <c r="T5090" s="123">
        <v>23575</v>
      </c>
      <c r="U5090" s="124">
        <v>21902</v>
      </c>
      <c r="V5090" s="123">
        <v>17137</v>
      </c>
      <c r="W5090" s="124">
        <v>17251</v>
      </c>
      <c r="X5090" s="123">
        <v>23582</v>
      </c>
      <c r="Y5090" s="124">
        <v>24662</v>
      </c>
      <c r="Z5090" s="123">
        <v>23678</v>
      </c>
      <c r="AA5090" s="124">
        <v>21358</v>
      </c>
      <c r="AB5090" s="123">
        <v>18960</v>
      </c>
      <c r="AC5090" s="124">
        <v>18799</v>
      </c>
      <c r="AD5090" s="123">
        <v>26048</v>
      </c>
      <c r="AE5090" s="125">
        <v>26595</v>
      </c>
      <c r="AF5090" s="126">
        <v>25206</v>
      </c>
    </row>
    <row r="5091" spans="2:32">
      <c r="B5091" s="127">
        <v>5053</v>
      </c>
      <c r="C5091" s="128">
        <v>5053</v>
      </c>
      <c r="D5091" s="129">
        <v>211</v>
      </c>
      <c r="E5091" s="130">
        <v>7</v>
      </c>
      <c r="F5091" s="131">
        <v>30</v>
      </c>
      <c r="G5091" s="132" t="s">
        <v>487</v>
      </c>
      <c r="H5091" s="133">
        <v>7</v>
      </c>
      <c r="I5091" s="128">
        <v>29</v>
      </c>
      <c r="J5091" s="129" t="s">
        <v>487</v>
      </c>
      <c r="K5091" s="134">
        <v>13</v>
      </c>
      <c r="L5091" s="108"/>
      <c r="M5091" s="81">
        <v>20536</v>
      </c>
      <c r="N5091" s="135">
        <v>22110</v>
      </c>
      <c r="O5091" s="136">
        <v>20728</v>
      </c>
      <c r="P5091" s="135">
        <v>18229</v>
      </c>
      <c r="Q5091" s="136">
        <v>15528</v>
      </c>
      <c r="R5091" s="135">
        <v>22581</v>
      </c>
      <c r="S5091" s="136">
        <v>23383</v>
      </c>
      <c r="T5091" s="135">
        <v>24053</v>
      </c>
      <c r="U5091" s="136">
        <v>22293</v>
      </c>
      <c r="V5091" s="135">
        <v>17173</v>
      </c>
      <c r="W5091" s="136">
        <v>17497</v>
      </c>
      <c r="X5091" s="135">
        <v>24230</v>
      </c>
      <c r="Y5091" s="136">
        <v>25137</v>
      </c>
      <c r="Z5091" s="135">
        <v>24105</v>
      </c>
      <c r="AA5091" s="136">
        <v>21582</v>
      </c>
      <c r="AB5091" s="135">
        <v>19015</v>
      </c>
      <c r="AC5091" s="136">
        <v>19057</v>
      </c>
      <c r="AD5091" s="135">
        <v>26851</v>
      </c>
      <c r="AE5091" s="137">
        <v>27234</v>
      </c>
      <c r="AF5091" s="138">
        <v>25683</v>
      </c>
    </row>
    <row r="5092" spans="2:32">
      <c r="B5092" s="114">
        <v>5054</v>
      </c>
      <c r="C5092" s="115">
        <v>5054</v>
      </c>
      <c r="D5092" s="116">
        <v>211</v>
      </c>
      <c r="E5092" s="117">
        <v>7</v>
      </c>
      <c r="F5092" s="118">
        <v>30</v>
      </c>
      <c r="G5092" s="119" t="s">
        <v>487</v>
      </c>
      <c r="H5092" s="120">
        <v>7</v>
      </c>
      <c r="I5092" s="115">
        <v>29</v>
      </c>
      <c r="J5092" s="116" t="s">
        <v>487</v>
      </c>
      <c r="K5092" s="121">
        <v>14</v>
      </c>
      <c r="L5092" s="108"/>
      <c r="M5092" s="122">
        <v>20805</v>
      </c>
      <c r="N5092" s="123">
        <v>22343</v>
      </c>
      <c r="O5092" s="124">
        <v>20945</v>
      </c>
      <c r="P5092" s="123">
        <v>18282</v>
      </c>
      <c r="Q5092" s="124">
        <v>15451</v>
      </c>
      <c r="R5092" s="123">
        <v>23037</v>
      </c>
      <c r="S5092" s="124">
        <v>23549</v>
      </c>
      <c r="T5092" s="123">
        <v>24271</v>
      </c>
      <c r="U5092" s="124">
        <v>22502</v>
      </c>
      <c r="V5092" s="123">
        <v>17109</v>
      </c>
      <c r="W5092" s="124">
        <v>17644</v>
      </c>
      <c r="X5092" s="123">
        <v>24687</v>
      </c>
      <c r="Y5092" s="124">
        <v>25275</v>
      </c>
      <c r="Z5092" s="123">
        <v>24294</v>
      </c>
      <c r="AA5092" s="124">
        <v>21632</v>
      </c>
      <c r="AB5092" s="123">
        <v>18938</v>
      </c>
      <c r="AC5092" s="124">
        <v>19184</v>
      </c>
      <c r="AD5092" s="123">
        <v>27127</v>
      </c>
      <c r="AE5092" s="125">
        <v>27670</v>
      </c>
      <c r="AF5092" s="126">
        <v>25858</v>
      </c>
    </row>
    <row r="5093" spans="2:32">
      <c r="B5093" s="127">
        <v>5055</v>
      </c>
      <c r="C5093" s="128">
        <v>5055</v>
      </c>
      <c r="D5093" s="129">
        <v>211</v>
      </c>
      <c r="E5093" s="130">
        <v>7</v>
      </c>
      <c r="F5093" s="131">
        <v>30</v>
      </c>
      <c r="G5093" s="132" t="s">
        <v>487</v>
      </c>
      <c r="H5093" s="133">
        <v>7</v>
      </c>
      <c r="I5093" s="128">
        <v>29</v>
      </c>
      <c r="J5093" s="129" t="s">
        <v>487</v>
      </c>
      <c r="K5093" s="134">
        <v>15</v>
      </c>
      <c r="L5093" s="108"/>
      <c r="M5093" s="81">
        <v>21009</v>
      </c>
      <c r="N5093" s="135">
        <v>22465</v>
      </c>
      <c r="O5093" s="136">
        <v>21090</v>
      </c>
      <c r="P5093" s="135">
        <v>18201</v>
      </c>
      <c r="Q5093" s="136">
        <v>15397</v>
      </c>
      <c r="R5093" s="135">
        <v>23374</v>
      </c>
      <c r="S5093" s="136">
        <v>23722</v>
      </c>
      <c r="T5093" s="135">
        <v>24365</v>
      </c>
      <c r="U5093" s="136">
        <v>22633</v>
      </c>
      <c r="V5093" s="135">
        <v>17059</v>
      </c>
      <c r="W5093" s="136">
        <v>17855</v>
      </c>
      <c r="X5093" s="135">
        <v>25024</v>
      </c>
      <c r="Y5093" s="136">
        <v>25455</v>
      </c>
      <c r="Z5093" s="135">
        <v>24408</v>
      </c>
      <c r="AA5093" s="136">
        <v>21521</v>
      </c>
      <c r="AB5093" s="135">
        <v>18885</v>
      </c>
      <c r="AC5093" s="136">
        <v>19397</v>
      </c>
      <c r="AD5093" s="135">
        <v>27404</v>
      </c>
      <c r="AE5093" s="137">
        <v>27939</v>
      </c>
      <c r="AF5093" s="138">
        <v>25959</v>
      </c>
    </row>
    <row r="5094" spans="2:32">
      <c r="B5094" s="114">
        <v>5056</v>
      </c>
      <c r="C5094" s="115">
        <v>5056</v>
      </c>
      <c r="D5094" s="116">
        <v>211</v>
      </c>
      <c r="E5094" s="117">
        <v>7</v>
      </c>
      <c r="F5094" s="118">
        <v>30</v>
      </c>
      <c r="G5094" s="119" t="s">
        <v>487</v>
      </c>
      <c r="H5094" s="120">
        <v>7</v>
      </c>
      <c r="I5094" s="115">
        <v>29</v>
      </c>
      <c r="J5094" s="116" t="s">
        <v>487</v>
      </c>
      <c r="K5094" s="121">
        <v>16</v>
      </c>
      <c r="L5094" s="108"/>
      <c r="M5094" s="122">
        <v>21423</v>
      </c>
      <c r="N5094" s="123">
        <v>22763</v>
      </c>
      <c r="O5094" s="124">
        <v>21311</v>
      </c>
      <c r="P5094" s="123">
        <v>18347</v>
      </c>
      <c r="Q5094" s="124">
        <v>15573</v>
      </c>
      <c r="R5094" s="123">
        <v>23910</v>
      </c>
      <c r="S5094" s="124">
        <v>24254</v>
      </c>
      <c r="T5094" s="123">
        <v>24612</v>
      </c>
      <c r="U5094" s="124">
        <v>22792</v>
      </c>
      <c r="V5094" s="123">
        <v>17199</v>
      </c>
      <c r="W5094" s="124">
        <v>18206</v>
      </c>
      <c r="X5094" s="123">
        <v>25508</v>
      </c>
      <c r="Y5094" s="124">
        <v>26059</v>
      </c>
      <c r="Z5094" s="123">
        <v>24470</v>
      </c>
      <c r="AA5094" s="124">
        <v>21553</v>
      </c>
      <c r="AB5094" s="123">
        <v>18989</v>
      </c>
      <c r="AC5094" s="124">
        <v>19739</v>
      </c>
      <c r="AD5094" s="123">
        <v>28186</v>
      </c>
      <c r="AE5094" s="125">
        <v>28226</v>
      </c>
      <c r="AF5094" s="126">
        <v>25970</v>
      </c>
    </row>
    <row r="5095" spans="2:32">
      <c r="B5095" s="127">
        <v>5057</v>
      </c>
      <c r="C5095" s="128">
        <v>5057</v>
      </c>
      <c r="D5095" s="129">
        <v>211</v>
      </c>
      <c r="E5095" s="130">
        <v>7</v>
      </c>
      <c r="F5095" s="131">
        <v>30</v>
      </c>
      <c r="G5095" s="132" t="s">
        <v>487</v>
      </c>
      <c r="H5095" s="133">
        <v>7</v>
      </c>
      <c r="I5095" s="128">
        <v>29</v>
      </c>
      <c r="J5095" s="129" t="s">
        <v>487</v>
      </c>
      <c r="K5095" s="134">
        <v>17</v>
      </c>
      <c r="L5095" s="108"/>
      <c r="M5095" s="81">
        <v>21762</v>
      </c>
      <c r="N5095" s="135">
        <v>23016</v>
      </c>
      <c r="O5095" s="136">
        <v>21575</v>
      </c>
      <c r="P5095" s="135">
        <v>18571</v>
      </c>
      <c r="Q5095" s="136">
        <v>15990</v>
      </c>
      <c r="R5095" s="135">
        <v>24471</v>
      </c>
      <c r="S5095" s="136">
        <v>24599</v>
      </c>
      <c r="T5095" s="135">
        <v>24833</v>
      </c>
      <c r="U5095" s="136">
        <v>23098</v>
      </c>
      <c r="V5095" s="135">
        <v>17583</v>
      </c>
      <c r="W5095" s="136">
        <v>18824</v>
      </c>
      <c r="X5095" s="135">
        <v>26146</v>
      </c>
      <c r="Y5095" s="136">
        <v>26485</v>
      </c>
      <c r="Z5095" s="135">
        <v>24831</v>
      </c>
      <c r="AA5095" s="136">
        <v>21921</v>
      </c>
      <c r="AB5095" s="135">
        <v>19486</v>
      </c>
      <c r="AC5095" s="136">
        <v>20338</v>
      </c>
      <c r="AD5095" s="135">
        <v>28595</v>
      </c>
      <c r="AE5095" s="137">
        <v>28556</v>
      </c>
      <c r="AF5095" s="138">
        <v>26375</v>
      </c>
    </row>
    <row r="5096" spans="2:32">
      <c r="B5096" s="114">
        <v>5058</v>
      </c>
      <c r="C5096" s="115">
        <v>5058</v>
      </c>
      <c r="D5096" s="116">
        <v>211</v>
      </c>
      <c r="E5096" s="117">
        <v>7</v>
      </c>
      <c r="F5096" s="118">
        <v>30</v>
      </c>
      <c r="G5096" s="119" t="s">
        <v>487</v>
      </c>
      <c r="H5096" s="120">
        <v>7</v>
      </c>
      <c r="I5096" s="115">
        <v>29</v>
      </c>
      <c r="J5096" s="116" t="s">
        <v>487</v>
      </c>
      <c r="K5096" s="121">
        <v>18</v>
      </c>
      <c r="L5096" s="108"/>
      <c r="M5096" s="122">
        <v>21899</v>
      </c>
      <c r="N5096" s="123">
        <v>23056</v>
      </c>
      <c r="O5096" s="124">
        <v>21653</v>
      </c>
      <c r="P5096" s="123">
        <v>18836</v>
      </c>
      <c r="Q5096" s="124">
        <v>16568</v>
      </c>
      <c r="R5096" s="123">
        <v>24786</v>
      </c>
      <c r="S5096" s="124">
        <v>24666</v>
      </c>
      <c r="T5096" s="123">
        <v>24941</v>
      </c>
      <c r="U5096" s="124">
        <v>23516</v>
      </c>
      <c r="V5096" s="123">
        <v>18372</v>
      </c>
      <c r="W5096" s="124">
        <v>19671</v>
      </c>
      <c r="X5096" s="123">
        <v>26764</v>
      </c>
      <c r="Y5096" s="124">
        <v>26612</v>
      </c>
      <c r="Z5096" s="123">
        <v>25494</v>
      </c>
      <c r="AA5096" s="124">
        <v>22613</v>
      </c>
      <c r="AB5096" s="123">
        <v>20415</v>
      </c>
      <c r="AC5096" s="124">
        <v>21353</v>
      </c>
      <c r="AD5096" s="123">
        <v>28642</v>
      </c>
      <c r="AE5096" s="125">
        <v>28959</v>
      </c>
      <c r="AF5096" s="126">
        <v>27122</v>
      </c>
    </row>
    <row r="5097" spans="2:32">
      <c r="B5097" s="127">
        <v>5059</v>
      </c>
      <c r="C5097" s="128">
        <v>5059</v>
      </c>
      <c r="D5097" s="129">
        <v>211</v>
      </c>
      <c r="E5097" s="130">
        <v>7</v>
      </c>
      <c r="F5097" s="131">
        <v>30</v>
      </c>
      <c r="G5097" s="132" t="s">
        <v>487</v>
      </c>
      <c r="H5097" s="133">
        <v>7</v>
      </c>
      <c r="I5097" s="128">
        <v>29</v>
      </c>
      <c r="J5097" s="129" t="s">
        <v>487</v>
      </c>
      <c r="K5097" s="134">
        <v>19</v>
      </c>
      <c r="L5097" s="108"/>
      <c r="M5097" s="81">
        <v>21756</v>
      </c>
      <c r="N5097" s="135">
        <v>22845</v>
      </c>
      <c r="O5097" s="136">
        <v>21560</v>
      </c>
      <c r="P5097" s="135">
        <v>18818</v>
      </c>
      <c r="Q5097" s="136">
        <v>16713</v>
      </c>
      <c r="R5097" s="135">
        <v>24589</v>
      </c>
      <c r="S5097" s="136">
        <v>24557</v>
      </c>
      <c r="T5097" s="135">
        <v>24852</v>
      </c>
      <c r="U5097" s="136">
        <v>23595</v>
      </c>
      <c r="V5097" s="135">
        <v>18736</v>
      </c>
      <c r="W5097" s="136">
        <v>20005</v>
      </c>
      <c r="X5097" s="135">
        <v>26822</v>
      </c>
      <c r="Y5097" s="136">
        <v>26826</v>
      </c>
      <c r="Z5097" s="135">
        <v>25819</v>
      </c>
      <c r="AA5097" s="136">
        <v>23135</v>
      </c>
      <c r="AB5097" s="135">
        <v>21085</v>
      </c>
      <c r="AC5097" s="136">
        <v>21950</v>
      </c>
      <c r="AD5097" s="135">
        <v>28696</v>
      </c>
      <c r="AE5097" s="137">
        <v>29221</v>
      </c>
      <c r="AF5097" s="138">
        <v>27562</v>
      </c>
    </row>
    <row r="5098" spans="2:32">
      <c r="B5098" s="114">
        <v>5060</v>
      </c>
      <c r="C5098" s="115">
        <v>5060</v>
      </c>
      <c r="D5098" s="116">
        <v>211</v>
      </c>
      <c r="E5098" s="117">
        <v>7</v>
      </c>
      <c r="F5098" s="118">
        <v>30</v>
      </c>
      <c r="G5098" s="119" t="s">
        <v>487</v>
      </c>
      <c r="H5098" s="120">
        <v>7</v>
      </c>
      <c r="I5098" s="115">
        <v>29</v>
      </c>
      <c r="J5098" s="116" t="s">
        <v>487</v>
      </c>
      <c r="K5098" s="121">
        <v>20</v>
      </c>
      <c r="L5098" s="108"/>
      <c r="M5098" s="122">
        <v>21243</v>
      </c>
      <c r="N5098" s="123">
        <v>22307</v>
      </c>
      <c r="O5098" s="124">
        <v>21085</v>
      </c>
      <c r="P5098" s="123">
        <v>18340</v>
      </c>
      <c r="Q5098" s="124">
        <v>16803</v>
      </c>
      <c r="R5098" s="123">
        <v>23878</v>
      </c>
      <c r="S5098" s="124">
        <v>24350</v>
      </c>
      <c r="T5098" s="123">
        <v>24572</v>
      </c>
      <c r="U5098" s="124">
        <v>23243</v>
      </c>
      <c r="V5098" s="123">
        <v>18985</v>
      </c>
      <c r="W5098" s="124">
        <v>20093</v>
      </c>
      <c r="X5098" s="123">
        <v>26279</v>
      </c>
      <c r="Y5098" s="124">
        <v>26989</v>
      </c>
      <c r="Z5098" s="123">
        <v>25881</v>
      </c>
      <c r="AA5098" s="124">
        <v>23131</v>
      </c>
      <c r="AB5098" s="123">
        <v>21690</v>
      </c>
      <c r="AC5098" s="124">
        <v>22303</v>
      </c>
      <c r="AD5098" s="123">
        <v>28768</v>
      </c>
      <c r="AE5098" s="125">
        <v>29172</v>
      </c>
      <c r="AF5098" s="126">
        <v>27737</v>
      </c>
    </row>
    <row r="5099" spans="2:32">
      <c r="B5099" s="127">
        <v>5061</v>
      </c>
      <c r="C5099" s="128">
        <v>5061</v>
      </c>
      <c r="D5099" s="129">
        <v>211</v>
      </c>
      <c r="E5099" s="130">
        <v>7</v>
      </c>
      <c r="F5099" s="131">
        <v>30</v>
      </c>
      <c r="G5099" s="132" t="s">
        <v>487</v>
      </c>
      <c r="H5099" s="133">
        <v>7</v>
      </c>
      <c r="I5099" s="128">
        <v>29</v>
      </c>
      <c r="J5099" s="129" t="s">
        <v>487</v>
      </c>
      <c r="K5099" s="134">
        <v>21</v>
      </c>
      <c r="L5099" s="108"/>
      <c r="M5099" s="81">
        <v>20555</v>
      </c>
      <c r="N5099" s="135">
        <v>21683</v>
      </c>
      <c r="O5099" s="136">
        <v>20509</v>
      </c>
      <c r="P5099" s="135">
        <v>17942</v>
      </c>
      <c r="Q5099" s="136">
        <v>16619</v>
      </c>
      <c r="R5099" s="135">
        <v>23098</v>
      </c>
      <c r="S5099" s="136">
        <v>23932</v>
      </c>
      <c r="T5099" s="135">
        <v>24242</v>
      </c>
      <c r="U5099" s="136">
        <v>22967</v>
      </c>
      <c r="V5099" s="135">
        <v>19112</v>
      </c>
      <c r="W5099" s="136">
        <v>20276</v>
      </c>
      <c r="X5099" s="135">
        <v>25855</v>
      </c>
      <c r="Y5099" s="136">
        <v>26996</v>
      </c>
      <c r="Z5099" s="135">
        <v>26060</v>
      </c>
      <c r="AA5099" s="136">
        <v>23499</v>
      </c>
      <c r="AB5099" s="135">
        <v>22249</v>
      </c>
      <c r="AC5099" s="136">
        <v>22820</v>
      </c>
      <c r="AD5099" s="135">
        <v>28875</v>
      </c>
      <c r="AE5099" s="137">
        <v>29327</v>
      </c>
      <c r="AF5099" s="138">
        <v>28156</v>
      </c>
    </row>
    <row r="5100" spans="2:32">
      <c r="B5100" s="114">
        <v>5062</v>
      </c>
      <c r="C5100" s="115">
        <v>5062</v>
      </c>
      <c r="D5100" s="116">
        <v>211</v>
      </c>
      <c r="E5100" s="117">
        <v>7</v>
      </c>
      <c r="F5100" s="118">
        <v>30</v>
      </c>
      <c r="G5100" s="119" t="s">
        <v>487</v>
      </c>
      <c r="H5100" s="120">
        <v>7</v>
      </c>
      <c r="I5100" s="115">
        <v>29</v>
      </c>
      <c r="J5100" s="116" t="s">
        <v>487</v>
      </c>
      <c r="K5100" s="121">
        <v>22</v>
      </c>
      <c r="L5100" s="108"/>
      <c r="M5100" s="122">
        <v>19406</v>
      </c>
      <c r="N5100" s="123">
        <v>20505</v>
      </c>
      <c r="O5100" s="124">
        <v>19459</v>
      </c>
      <c r="P5100" s="123">
        <v>17051</v>
      </c>
      <c r="Q5100" s="124">
        <v>16172</v>
      </c>
      <c r="R5100" s="123">
        <v>21995</v>
      </c>
      <c r="S5100" s="124">
        <v>22900</v>
      </c>
      <c r="T5100" s="123">
        <v>23233</v>
      </c>
      <c r="U5100" s="124">
        <v>22109</v>
      </c>
      <c r="V5100" s="123">
        <v>18809</v>
      </c>
      <c r="W5100" s="124">
        <v>19871</v>
      </c>
      <c r="X5100" s="123">
        <v>24956</v>
      </c>
      <c r="Y5100" s="124">
        <v>26199</v>
      </c>
      <c r="Z5100" s="123">
        <v>25414</v>
      </c>
      <c r="AA5100" s="124">
        <v>22998</v>
      </c>
      <c r="AB5100" s="123">
        <v>22139</v>
      </c>
      <c r="AC5100" s="124">
        <v>22548</v>
      </c>
      <c r="AD5100" s="123">
        <v>28112</v>
      </c>
      <c r="AE5100" s="125">
        <v>28670</v>
      </c>
      <c r="AF5100" s="126">
        <v>27618</v>
      </c>
    </row>
    <row r="5101" spans="2:32">
      <c r="B5101" s="127">
        <v>5063</v>
      </c>
      <c r="C5101" s="128">
        <v>5063</v>
      </c>
      <c r="D5101" s="129">
        <v>211</v>
      </c>
      <c r="E5101" s="130">
        <v>7</v>
      </c>
      <c r="F5101" s="131">
        <v>30</v>
      </c>
      <c r="G5101" s="132" t="s">
        <v>487</v>
      </c>
      <c r="H5101" s="133">
        <v>7</v>
      </c>
      <c r="I5101" s="128">
        <v>29</v>
      </c>
      <c r="J5101" s="129" t="s">
        <v>487</v>
      </c>
      <c r="K5101" s="134">
        <v>23</v>
      </c>
      <c r="L5101" s="108"/>
      <c r="M5101" s="81">
        <v>17839</v>
      </c>
      <c r="N5101" s="135">
        <v>18865</v>
      </c>
      <c r="O5101" s="136">
        <v>17954</v>
      </c>
      <c r="P5101" s="135">
        <v>15725</v>
      </c>
      <c r="Q5101" s="136">
        <v>15470</v>
      </c>
      <c r="R5101" s="135">
        <v>20318</v>
      </c>
      <c r="S5101" s="136">
        <v>21284</v>
      </c>
      <c r="T5101" s="135">
        <v>21630</v>
      </c>
      <c r="U5101" s="136">
        <v>20637</v>
      </c>
      <c r="V5101" s="135">
        <v>18131</v>
      </c>
      <c r="W5101" s="136">
        <v>19026</v>
      </c>
      <c r="X5101" s="135">
        <v>23311</v>
      </c>
      <c r="Y5101" s="136">
        <v>24662</v>
      </c>
      <c r="Z5101" s="135">
        <v>23989</v>
      </c>
      <c r="AA5101" s="136">
        <v>21735</v>
      </c>
      <c r="AB5101" s="135">
        <v>21517</v>
      </c>
      <c r="AC5101" s="136">
        <v>21713</v>
      </c>
      <c r="AD5101" s="135">
        <v>26642</v>
      </c>
      <c r="AE5101" s="137">
        <v>27059</v>
      </c>
      <c r="AF5101" s="138">
        <v>26217</v>
      </c>
    </row>
    <row r="5102" spans="2:32">
      <c r="B5102" s="114">
        <v>5064</v>
      </c>
      <c r="C5102" s="115">
        <v>5064</v>
      </c>
      <c r="D5102" s="116">
        <v>211</v>
      </c>
      <c r="E5102" s="117">
        <v>7</v>
      </c>
      <c r="F5102" s="118">
        <v>30</v>
      </c>
      <c r="G5102" s="119" t="s">
        <v>487</v>
      </c>
      <c r="H5102" s="120">
        <v>7</v>
      </c>
      <c r="I5102" s="115">
        <v>29</v>
      </c>
      <c r="J5102" s="116" t="s">
        <v>487</v>
      </c>
      <c r="K5102" s="121">
        <v>24</v>
      </c>
      <c r="L5102" s="108"/>
      <c r="M5102" s="122">
        <v>16504</v>
      </c>
      <c r="N5102" s="123">
        <v>17442</v>
      </c>
      <c r="O5102" s="124">
        <v>16626</v>
      </c>
      <c r="P5102" s="123">
        <v>14695</v>
      </c>
      <c r="Q5102" s="124">
        <v>14691</v>
      </c>
      <c r="R5102" s="123">
        <v>18841</v>
      </c>
      <c r="S5102" s="124">
        <v>19892</v>
      </c>
      <c r="T5102" s="123">
        <v>20161</v>
      </c>
      <c r="U5102" s="124">
        <v>19301</v>
      </c>
      <c r="V5102" s="123">
        <v>17306</v>
      </c>
      <c r="W5102" s="124">
        <v>18079</v>
      </c>
      <c r="X5102" s="123">
        <v>21809</v>
      </c>
      <c r="Y5102" s="124">
        <v>23270</v>
      </c>
      <c r="Z5102" s="123">
        <v>22666</v>
      </c>
      <c r="AA5102" s="124">
        <v>20714</v>
      </c>
      <c r="AB5102" s="123">
        <v>20663</v>
      </c>
      <c r="AC5102" s="124">
        <v>20724</v>
      </c>
      <c r="AD5102" s="123">
        <v>25142</v>
      </c>
      <c r="AE5102" s="125">
        <v>25648</v>
      </c>
      <c r="AF5102" s="126">
        <v>24873</v>
      </c>
    </row>
    <row r="5103" spans="2:32">
      <c r="B5103" s="127">
        <v>5065</v>
      </c>
      <c r="C5103" s="128">
        <v>5065</v>
      </c>
      <c r="D5103" s="129">
        <v>212</v>
      </c>
      <c r="E5103" s="130">
        <v>7</v>
      </c>
      <c r="F5103" s="131">
        <v>31</v>
      </c>
      <c r="G5103" s="132" t="s">
        <v>487</v>
      </c>
      <c r="H5103" s="133">
        <v>7</v>
      </c>
      <c r="I5103" s="128">
        <v>30</v>
      </c>
      <c r="J5103" s="129" t="s">
        <v>487</v>
      </c>
      <c r="K5103" s="134">
        <v>1</v>
      </c>
      <c r="L5103" s="108"/>
      <c r="M5103" s="81">
        <v>15678</v>
      </c>
      <c r="N5103" s="135">
        <v>15765</v>
      </c>
      <c r="O5103" s="136">
        <v>15248</v>
      </c>
      <c r="P5103" s="135">
        <v>14042</v>
      </c>
      <c r="Q5103" s="136">
        <v>13892</v>
      </c>
      <c r="R5103" s="135">
        <v>18074</v>
      </c>
      <c r="S5103" s="136">
        <v>18944</v>
      </c>
      <c r="T5103" s="135">
        <v>18395</v>
      </c>
      <c r="U5103" s="136">
        <v>17702</v>
      </c>
      <c r="V5103" s="135">
        <v>15995</v>
      </c>
      <c r="W5103" s="136">
        <v>17465</v>
      </c>
      <c r="X5103" s="135">
        <v>21384</v>
      </c>
      <c r="Y5103" s="136">
        <v>22407</v>
      </c>
      <c r="Z5103" s="135">
        <v>20858</v>
      </c>
      <c r="AA5103" s="136">
        <v>19677</v>
      </c>
      <c r="AB5103" s="135">
        <v>18743</v>
      </c>
      <c r="AC5103" s="136">
        <v>20008</v>
      </c>
      <c r="AD5103" s="135">
        <v>24568</v>
      </c>
      <c r="AE5103" s="137">
        <v>24059</v>
      </c>
      <c r="AF5103" s="138">
        <v>22927</v>
      </c>
    </row>
    <row r="5104" spans="2:32">
      <c r="B5104" s="114">
        <v>5066</v>
      </c>
      <c r="C5104" s="115">
        <v>5066</v>
      </c>
      <c r="D5104" s="116">
        <v>212</v>
      </c>
      <c r="E5104" s="117">
        <v>7</v>
      </c>
      <c r="F5104" s="118">
        <v>31</v>
      </c>
      <c r="G5104" s="119" t="s">
        <v>487</v>
      </c>
      <c r="H5104" s="120">
        <v>7</v>
      </c>
      <c r="I5104" s="115">
        <v>30</v>
      </c>
      <c r="J5104" s="116" t="s">
        <v>487</v>
      </c>
      <c r="K5104" s="121">
        <v>2</v>
      </c>
      <c r="L5104" s="108"/>
      <c r="M5104" s="122">
        <v>15078</v>
      </c>
      <c r="N5104" s="123">
        <v>15121</v>
      </c>
      <c r="O5104" s="124">
        <v>14649</v>
      </c>
      <c r="P5104" s="123">
        <v>13630</v>
      </c>
      <c r="Q5104" s="124">
        <v>13497</v>
      </c>
      <c r="R5104" s="123">
        <v>17338</v>
      </c>
      <c r="S5104" s="124">
        <v>18133</v>
      </c>
      <c r="T5104" s="123">
        <v>17627</v>
      </c>
      <c r="U5104" s="124">
        <v>16983</v>
      </c>
      <c r="V5104" s="123">
        <v>15517</v>
      </c>
      <c r="W5104" s="124">
        <v>16965</v>
      </c>
      <c r="X5104" s="123">
        <v>20478</v>
      </c>
      <c r="Y5104" s="124">
        <v>21454</v>
      </c>
      <c r="Z5104" s="123">
        <v>19991</v>
      </c>
      <c r="AA5104" s="124">
        <v>19038</v>
      </c>
      <c r="AB5104" s="123">
        <v>18153</v>
      </c>
      <c r="AC5104" s="124">
        <v>19444</v>
      </c>
      <c r="AD5104" s="123">
        <v>23542</v>
      </c>
      <c r="AE5104" s="125">
        <v>23081</v>
      </c>
      <c r="AF5104" s="126">
        <v>21983</v>
      </c>
    </row>
    <row r="5105" spans="2:32">
      <c r="B5105" s="127">
        <v>5067</v>
      </c>
      <c r="C5105" s="128">
        <v>5067</v>
      </c>
      <c r="D5105" s="129">
        <v>212</v>
      </c>
      <c r="E5105" s="130">
        <v>7</v>
      </c>
      <c r="F5105" s="131">
        <v>31</v>
      </c>
      <c r="G5105" s="132" t="s">
        <v>487</v>
      </c>
      <c r="H5105" s="133">
        <v>7</v>
      </c>
      <c r="I5105" s="128">
        <v>30</v>
      </c>
      <c r="J5105" s="129" t="s">
        <v>487</v>
      </c>
      <c r="K5105" s="134">
        <v>3</v>
      </c>
      <c r="L5105" s="108"/>
      <c r="M5105" s="81">
        <v>14665</v>
      </c>
      <c r="N5105" s="135">
        <v>14726</v>
      </c>
      <c r="O5105" s="136">
        <v>14231</v>
      </c>
      <c r="P5105" s="135">
        <v>13397</v>
      </c>
      <c r="Q5105" s="136">
        <v>13237</v>
      </c>
      <c r="R5105" s="135">
        <v>16857</v>
      </c>
      <c r="S5105" s="136">
        <v>17588</v>
      </c>
      <c r="T5105" s="135">
        <v>17146</v>
      </c>
      <c r="U5105" s="136">
        <v>16444</v>
      </c>
      <c r="V5105" s="135">
        <v>15180</v>
      </c>
      <c r="W5105" s="136">
        <v>16666</v>
      </c>
      <c r="X5105" s="135">
        <v>19842</v>
      </c>
      <c r="Y5105" s="136">
        <v>20736</v>
      </c>
      <c r="Z5105" s="135">
        <v>19300</v>
      </c>
      <c r="AA5105" s="136">
        <v>18552</v>
      </c>
      <c r="AB5105" s="135">
        <v>17693</v>
      </c>
      <c r="AC5105" s="136">
        <v>19034</v>
      </c>
      <c r="AD5105" s="135">
        <v>22761</v>
      </c>
      <c r="AE5105" s="137">
        <v>22342</v>
      </c>
      <c r="AF5105" s="138">
        <v>21205</v>
      </c>
    </row>
    <row r="5106" spans="2:32">
      <c r="B5106" s="114">
        <v>5068</v>
      </c>
      <c r="C5106" s="115">
        <v>5068</v>
      </c>
      <c r="D5106" s="116">
        <v>212</v>
      </c>
      <c r="E5106" s="117">
        <v>7</v>
      </c>
      <c r="F5106" s="118">
        <v>31</v>
      </c>
      <c r="G5106" s="119" t="s">
        <v>487</v>
      </c>
      <c r="H5106" s="120">
        <v>7</v>
      </c>
      <c r="I5106" s="115">
        <v>30</v>
      </c>
      <c r="J5106" s="116" t="s">
        <v>487</v>
      </c>
      <c r="K5106" s="121">
        <v>4</v>
      </c>
      <c r="L5106" s="108"/>
      <c r="M5106" s="122">
        <v>14506</v>
      </c>
      <c r="N5106" s="123">
        <v>14595</v>
      </c>
      <c r="O5106" s="124">
        <v>14178</v>
      </c>
      <c r="P5106" s="123">
        <v>13275</v>
      </c>
      <c r="Q5106" s="124">
        <v>13111</v>
      </c>
      <c r="R5106" s="123">
        <v>16600</v>
      </c>
      <c r="S5106" s="124">
        <v>17234</v>
      </c>
      <c r="T5106" s="123">
        <v>16847</v>
      </c>
      <c r="U5106" s="124">
        <v>16170</v>
      </c>
      <c r="V5106" s="123">
        <v>14873</v>
      </c>
      <c r="W5106" s="124">
        <v>16413</v>
      </c>
      <c r="X5106" s="123">
        <v>19254</v>
      </c>
      <c r="Y5106" s="124">
        <v>20033</v>
      </c>
      <c r="Z5106" s="123">
        <v>18711</v>
      </c>
      <c r="AA5106" s="124">
        <v>17889</v>
      </c>
      <c r="AB5106" s="123">
        <v>17136</v>
      </c>
      <c r="AC5106" s="124">
        <v>18550</v>
      </c>
      <c r="AD5106" s="123">
        <v>21850</v>
      </c>
      <c r="AE5106" s="125">
        <v>21511</v>
      </c>
      <c r="AF5106" s="126">
        <v>20440</v>
      </c>
    </row>
    <row r="5107" spans="2:32">
      <c r="B5107" s="127">
        <v>5069</v>
      </c>
      <c r="C5107" s="128">
        <v>5069</v>
      </c>
      <c r="D5107" s="129">
        <v>212</v>
      </c>
      <c r="E5107" s="130">
        <v>7</v>
      </c>
      <c r="F5107" s="131">
        <v>31</v>
      </c>
      <c r="G5107" s="132" t="s">
        <v>487</v>
      </c>
      <c r="H5107" s="133">
        <v>7</v>
      </c>
      <c r="I5107" s="128">
        <v>30</v>
      </c>
      <c r="J5107" s="129" t="s">
        <v>487</v>
      </c>
      <c r="K5107" s="134">
        <v>5</v>
      </c>
      <c r="L5107" s="108"/>
      <c r="M5107" s="81">
        <v>14766</v>
      </c>
      <c r="N5107" s="135">
        <v>14771</v>
      </c>
      <c r="O5107" s="136">
        <v>14423</v>
      </c>
      <c r="P5107" s="135">
        <v>13211</v>
      </c>
      <c r="Q5107" s="136">
        <v>12997</v>
      </c>
      <c r="R5107" s="135">
        <v>16783</v>
      </c>
      <c r="S5107" s="136">
        <v>17349</v>
      </c>
      <c r="T5107" s="135">
        <v>16790</v>
      </c>
      <c r="U5107" s="136">
        <v>16127</v>
      </c>
      <c r="V5107" s="135">
        <v>14545</v>
      </c>
      <c r="W5107" s="136">
        <v>16472</v>
      </c>
      <c r="X5107" s="135">
        <v>19043</v>
      </c>
      <c r="Y5107" s="136">
        <v>19781</v>
      </c>
      <c r="Z5107" s="135">
        <v>18295</v>
      </c>
      <c r="AA5107" s="136">
        <v>17225</v>
      </c>
      <c r="AB5107" s="135">
        <v>16563</v>
      </c>
      <c r="AC5107" s="136">
        <v>18406</v>
      </c>
      <c r="AD5107" s="135">
        <v>21375</v>
      </c>
      <c r="AE5107" s="137">
        <v>20818</v>
      </c>
      <c r="AF5107" s="138">
        <v>19828</v>
      </c>
    </row>
    <row r="5108" spans="2:32">
      <c r="B5108" s="114">
        <v>5070</v>
      </c>
      <c r="C5108" s="115">
        <v>5070</v>
      </c>
      <c r="D5108" s="116">
        <v>212</v>
      </c>
      <c r="E5108" s="117">
        <v>7</v>
      </c>
      <c r="F5108" s="118">
        <v>31</v>
      </c>
      <c r="G5108" s="119" t="s">
        <v>487</v>
      </c>
      <c r="H5108" s="120">
        <v>7</v>
      </c>
      <c r="I5108" s="115">
        <v>30</v>
      </c>
      <c r="J5108" s="116" t="s">
        <v>487</v>
      </c>
      <c r="K5108" s="121">
        <v>6</v>
      </c>
      <c r="L5108" s="108"/>
      <c r="M5108" s="122">
        <v>15521</v>
      </c>
      <c r="N5108" s="123">
        <v>15467</v>
      </c>
      <c r="O5108" s="124">
        <v>15174</v>
      </c>
      <c r="P5108" s="123">
        <v>13169</v>
      </c>
      <c r="Q5108" s="124">
        <v>12816</v>
      </c>
      <c r="R5108" s="123">
        <v>17479</v>
      </c>
      <c r="S5108" s="124">
        <v>17962</v>
      </c>
      <c r="T5108" s="123">
        <v>17227</v>
      </c>
      <c r="U5108" s="124">
        <v>16606</v>
      </c>
      <c r="V5108" s="123">
        <v>14138</v>
      </c>
      <c r="W5108" s="124">
        <v>16869</v>
      </c>
      <c r="X5108" s="123">
        <v>19345</v>
      </c>
      <c r="Y5108" s="124">
        <v>20022</v>
      </c>
      <c r="Z5108" s="123">
        <v>18349</v>
      </c>
      <c r="AA5108" s="124">
        <v>16585</v>
      </c>
      <c r="AB5108" s="123">
        <v>15893</v>
      </c>
      <c r="AC5108" s="124">
        <v>18593</v>
      </c>
      <c r="AD5108" s="123">
        <v>21416</v>
      </c>
      <c r="AE5108" s="125">
        <v>20590</v>
      </c>
      <c r="AF5108" s="126">
        <v>19698</v>
      </c>
    </row>
    <row r="5109" spans="2:32">
      <c r="B5109" s="127">
        <v>5071</v>
      </c>
      <c r="C5109" s="128">
        <v>5071</v>
      </c>
      <c r="D5109" s="129">
        <v>212</v>
      </c>
      <c r="E5109" s="130">
        <v>7</v>
      </c>
      <c r="F5109" s="131">
        <v>31</v>
      </c>
      <c r="G5109" s="132" t="s">
        <v>487</v>
      </c>
      <c r="H5109" s="133">
        <v>7</v>
      </c>
      <c r="I5109" s="128">
        <v>30</v>
      </c>
      <c r="J5109" s="129" t="s">
        <v>487</v>
      </c>
      <c r="K5109" s="134">
        <v>7</v>
      </c>
      <c r="L5109" s="108"/>
      <c r="M5109" s="81">
        <v>16800</v>
      </c>
      <c r="N5109" s="135">
        <v>16638</v>
      </c>
      <c r="O5109" s="136">
        <v>16210</v>
      </c>
      <c r="P5109" s="135">
        <v>13368</v>
      </c>
      <c r="Q5109" s="136">
        <v>12854</v>
      </c>
      <c r="R5109" s="135">
        <v>18586</v>
      </c>
      <c r="S5109" s="136">
        <v>19102</v>
      </c>
      <c r="T5109" s="135">
        <v>18168</v>
      </c>
      <c r="U5109" s="136">
        <v>17441</v>
      </c>
      <c r="V5109" s="135">
        <v>14049</v>
      </c>
      <c r="W5109" s="136">
        <v>17682</v>
      </c>
      <c r="X5109" s="135">
        <v>20153</v>
      </c>
      <c r="Y5109" s="136">
        <v>20789</v>
      </c>
      <c r="Z5109" s="135">
        <v>18870</v>
      </c>
      <c r="AA5109" s="136">
        <v>16281</v>
      </c>
      <c r="AB5109" s="135">
        <v>15538</v>
      </c>
      <c r="AC5109" s="136">
        <v>19222</v>
      </c>
      <c r="AD5109" s="135">
        <v>22029</v>
      </c>
      <c r="AE5109" s="137">
        <v>21115</v>
      </c>
      <c r="AF5109" s="138">
        <v>20125</v>
      </c>
    </row>
    <row r="5110" spans="2:32">
      <c r="B5110" s="114">
        <v>5072</v>
      </c>
      <c r="C5110" s="115">
        <v>5072</v>
      </c>
      <c r="D5110" s="116">
        <v>212</v>
      </c>
      <c r="E5110" s="117">
        <v>7</v>
      </c>
      <c r="F5110" s="118">
        <v>31</v>
      </c>
      <c r="G5110" s="119" t="s">
        <v>487</v>
      </c>
      <c r="H5110" s="120">
        <v>7</v>
      </c>
      <c r="I5110" s="115">
        <v>30</v>
      </c>
      <c r="J5110" s="116" t="s">
        <v>487</v>
      </c>
      <c r="K5110" s="121">
        <v>8</v>
      </c>
      <c r="L5110" s="108"/>
      <c r="M5110" s="122">
        <v>17917</v>
      </c>
      <c r="N5110" s="123">
        <v>17598</v>
      </c>
      <c r="O5110" s="124">
        <v>16940</v>
      </c>
      <c r="P5110" s="123">
        <v>14045</v>
      </c>
      <c r="Q5110" s="124">
        <v>13464</v>
      </c>
      <c r="R5110" s="123">
        <v>19632</v>
      </c>
      <c r="S5110" s="124">
        <v>20247</v>
      </c>
      <c r="T5110" s="123">
        <v>19145</v>
      </c>
      <c r="U5110" s="124">
        <v>18127</v>
      </c>
      <c r="V5110" s="123">
        <v>14649</v>
      </c>
      <c r="W5110" s="124">
        <v>18611</v>
      </c>
      <c r="X5110" s="123">
        <v>21047</v>
      </c>
      <c r="Y5110" s="124">
        <v>21755</v>
      </c>
      <c r="Z5110" s="123">
        <v>19484</v>
      </c>
      <c r="AA5110" s="124">
        <v>16793</v>
      </c>
      <c r="AB5110" s="123">
        <v>16005</v>
      </c>
      <c r="AC5110" s="124">
        <v>20044</v>
      </c>
      <c r="AD5110" s="123">
        <v>22894</v>
      </c>
      <c r="AE5110" s="125">
        <v>21950</v>
      </c>
      <c r="AF5110" s="126">
        <v>20724</v>
      </c>
    </row>
    <row r="5111" spans="2:32">
      <c r="B5111" s="127">
        <v>5073</v>
      </c>
      <c r="C5111" s="128">
        <v>5073</v>
      </c>
      <c r="D5111" s="129">
        <v>212</v>
      </c>
      <c r="E5111" s="130">
        <v>7</v>
      </c>
      <c r="F5111" s="131">
        <v>31</v>
      </c>
      <c r="G5111" s="132" t="s">
        <v>487</v>
      </c>
      <c r="H5111" s="133">
        <v>7</v>
      </c>
      <c r="I5111" s="128">
        <v>30</v>
      </c>
      <c r="J5111" s="129" t="s">
        <v>487</v>
      </c>
      <c r="K5111" s="134">
        <v>9</v>
      </c>
      <c r="L5111" s="108"/>
      <c r="M5111" s="81">
        <v>18754</v>
      </c>
      <c r="N5111" s="135">
        <v>18389</v>
      </c>
      <c r="O5111" s="136">
        <v>17348</v>
      </c>
      <c r="P5111" s="135">
        <v>14655</v>
      </c>
      <c r="Q5111" s="136">
        <v>14235</v>
      </c>
      <c r="R5111" s="135">
        <v>20482</v>
      </c>
      <c r="S5111" s="136">
        <v>21071</v>
      </c>
      <c r="T5111" s="135">
        <v>20046</v>
      </c>
      <c r="U5111" s="136">
        <v>18529</v>
      </c>
      <c r="V5111" s="135">
        <v>15394</v>
      </c>
      <c r="W5111" s="136">
        <v>19300</v>
      </c>
      <c r="X5111" s="135">
        <v>21866</v>
      </c>
      <c r="Y5111" s="136">
        <v>22541</v>
      </c>
      <c r="Z5111" s="135">
        <v>19914</v>
      </c>
      <c r="AA5111" s="136">
        <v>17400</v>
      </c>
      <c r="AB5111" s="135">
        <v>16710</v>
      </c>
      <c r="AC5111" s="136">
        <v>20689</v>
      </c>
      <c r="AD5111" s="135">
        <v>23643</v>
      </c>
      <c r="AE5111" s="137">
        <v>22818</v>
      </c>
      <c r="AF5111" s="138">
        <v>21178</v>
      </c>
    </row>
    <row r="5112" spans="2:32">
      <c r="B5112" s="114">
        <v>5074</v>
      </c>
      <c r="C5112" s="115">
        <v>5074</v>
      </c>
      <c r="D5112" s="116">
        <v>212</v>
      </c>
      <c r="E5112" s="117">
        <v>7</v>
      </c>
      <c r="F5112" s="118">
        <v>31</v>
      </c>
      <c r="G5112" s="119" t="s">
        <v>487</v>
      </c>
      <c r="H5112" s="120">
        <v>7</v>
      </c>
      <c r="I5112" s="115">
        <v>30</v>
      </c>
      <c r="J5112" s="116" t="s">
        <v>487</v>
      </c>
      <c r="K5112" s="121">
        <v>10</v>
      </c>
      <c r="L5112" s="108"/>
      <c r="M5112" s="122">
        <v>19532</v>
      </c>
      <c r="N5112" s="123">
        <v>19048</v>
      </c>
      <c r="O5112" s="124">
        <v>17725</v>
      </c>
      <c r="P5112" s="123">
        <v>15036</v>
      </c>
      <c r="Q5112" s="124">
        <v>14880</v>
      </c>
      <c r="R5112" s="123">
        <v>21349</v>
      </c>
      <c r="S5112" s="124">
        <v>21908</v>
      </c>
      <c r="T5112" s="123">
        <v>20793</v>
      </c>
      <c r="U5112" s="124">
        <v>18986</v>
      </c>
      <c r="V5112" s="123">
        <v>16137</v>
      </c>
      <c r="W5112" s="124">
        <v>19976</v>
      </c>
      <c r="X5112" s="123">
        <v>22886</v>
      </c>
      <c r="Y5112" s="124">
        <v>23487</v>
      </c>
      <c r="Z5112" s="123">
        <v>20487</v>
      </c>
      <c r="AA5112" s="124">
        <v>18013</v>
      </c>
      <c r="AB5112" s="123">
        <v>17533</v>
      </c>
      <c r="AC5112" s="124">
        <v>21436</v>
      </c>
      <c r="AD5112" s="123">
        <v>24590</v>
      </c>
      <c r="AE5112" s="125">
        <v>23725</v>
      </c>
      <c r="AF5112" s="126">
        <v>21822</v>
      </c>
    </row>
    <row r="5113" spans="2:32">
      <c r="B5113" s="127">
        <v>5075</v>
      </c>
      <c r="C5113" s="128">
        <v>5075</v>
      </c>
      <c r="D5113" s="129">
        <v>212</v>
      </c>
      <c r="E5113" s="130">
        <v>7</v>
      </c>
      <c r="F5113" s="131">
        <v>31</v>
      </c>
      <c r="G5113" s="132" t="s">
        <v>487</v>
      </c>
      <c r="H5113" s="133">
        <v>7</v>
      </c>
      <c r="I5113" s="128">
        <v>30</v>
      </c>
      <c r="J5113" s="129" t="s">
        <v>487</v>
      </c>
      <c r="K5113" s="134">
        <v>11</v>
      </c>
      <c r="L5113" s="108"/>
      <c r="M5113" s="81">
        <v>20222</v>
      </c>
      <c r="N5113" s="135">
        <v>19542</v>
      </c>
      <c r="O5113" s="136">
        <v>17847</v>
      </c>
      <c r="P5113" s="135">
        <v>15227</v>
      </c>
      <c r="Q5113" s="136">
        <v>15329</v>
      </c>
      <c r="R5113" s="135">
        <v>22106</v>
      </c>
      <c r="S5113" s="136">
        <v>22595</v>
      </c>
      <c r="T5113" s="135">
        <v>21355</v>
      </c>
      <c r="U5113" s="136">
        <v>19203</v>
      </c>
      <c r="V5113" s="135">
        <v>16671</v>
      </c>
      <c r="W5113" s="136">
        <v>20520</v>
      </c>
      <c r="X5113" s="135">
        <v>23783</v>
      </c>
      <c r="Y5113" s="136">
        <v>24295</v>
      </c>
      <c r="Z5113" s="135">
        <v>20806</v>
      </c>
      <c r="AA5113" s="136">
        <v>18430</v>
      </c>
      <c r="AB5113" s="135">
        <v>18148</v>
      </c>
      <c r="AC5113" s="136">
        <v>22050</v>
      </c>
      <c r="AD5113" s="135">
        <v>25496</v>
      </c>
      <c r="AE5113" s="137">
        <v>24458</v>
      </c>
      <c r="AF5113" s="138">
        <v>22207</v>
      </c>
    </row>
    <row r="5114" spans="2:32">
      <c r="B5114" s="114">
        <v>5076</v>
      </c>
      <c r="C5114" s="115">
        <v>5076</v>
      </c>
      <c r="D5114" s="116">
        <v>212</v>
      </c>
      <c r="E5114" s="117">
        <v>7</v>
      </c>
      <c r="F5114" s="118">
        <v>31</v>
      </c>
      <c r="G5114" s="119" t="s">
        <v>487</v>
      </c>
      <c r="H5114" s="120">
        <v>7</v>
      </c>
      <c r="I5114" s="115">
        <v>30</v>
      </c>
      <c r="J5114" s="116" t="s">
        <v>487</v>
      </c>
      <c r="K5114" s="121">
        <v>12</v>
      </c>
      <c r="L5114" s="108"/>
      <c r="M5114" s="122">
        <v>20837</v>
      </c>
      <c r="N5114" s="123">
        <v>19982</v>
      </c>
      <c r="O5114" s="124">
        <v>18078</v>
      </c>
      <c r="P5114" s="123">
        <v>15512</v>
      </c>
      <c r="Q5114" s="124">
        <v>15791</v>
      </c>
      <c r="R5114" s="123">
        <v>22747</v>
      </c>
      <c r="S5114" s="124">
        <v>23446</v>
      </c>
      <c r="T5114" s="123">
        <v>21871</v>
      </c>
      <c r="U5114" s="124">
        <v>19491</v>
      </c>
      <c r="V5114" s="123">
        <v>17177</v>
      </c>
      <c r="W5114" s="124">
        <v>20986</v>
      </c>
      <c r="X5114" s="123">
        <v>24507</v>
      </c>
      <c r="Y5114" s="124">
        <v>25245</v>
      </c>
      <c r="Z5114" s="123">
        <v>21169</v>
      </c>
      <c r="AA5114" s="124">
        <v>18819</v>
      </c>
      <c r="AB5114" s="123">
        <v>18697</v>
      </c>
      <c r="AC5114" s="124">
        <v>22557</v>
      </c>
      <c r="AD5114" s="123">
        <v>26557</v>
      </c>
      <c r="AE5114" s="125">
        <v>25120</v>
      </c>
      <c r="AF5114" s="126">
        <v>22616</v>
      </c>
    </row>
    <row r="5115" spans="2:32">
      <c r="B5115" s="127">
        <v>5077</v>
      </c>
      <c r="C5115" s="128">
        <v>5077</v>
      </c>
      <c r="D5115" s="129">
        <v>212</v>
      </c>
      <c r="E5115" s="130">
        <v>7</v>
      </c>
      <c r="F5115" s="131">
        <v>31</v>
      </c>
      <c r="G5115" s="132" t="s">
        <v>487</v>
      </c>
      <c r="H5115" s="133">
        <v>7</v>
      </c>
      <c r="I5115" s="128">
        <v>30</v>
      </c>
      <c r="J5115" s="129" t="s">
        <v>487</v>
      </c>
      <c r="K5115" s="134">
        <v>13</v>
      </c>
      <c r="L5115" s="108"/>
      <c r="M5115" s="81">
        <v>21362</v>
      </c>
      <c r="N5115" s="135">
        <v>20388</v>
      </c>
      <c r="O5115" s="136">
        <v>18296</v>
      </c>
      <c r="P5115" s="135">
        <v>15593</v>
      </c>
      <c r="Q5115" s="136">
        <v>16097</v>
      </c>
      <c r="R5115" s="135">
        <v>23235</v>
      </c>
      <c r="S5115" s="136">
        <v>23990</v>
      </c>
      <c r="T5115" s="135">
        <v>22316</v>
      </c>
      <c r="U5115" s="136">
        <v>19758</v>
      </c>
      <c r="V5115" s="135">
        <v>17492</v>
      </c>
      <c r="W5115" s="136">
        <v>21414</v>
      </c>
      <c r="X5115" s="135">
        <v>25035</v>
      </c>
      <c r="Y5115" s="136">
        <v>25820</v>
      </c>
      <c r="Z5115" s="135">
        <v>21475</v>
      </c>
      <c r="AA5115" s="136">
        <v>18943</v>
      </c>
      <c r="AB5115" s="135">
        <v>19017</v>
      </c>
      <c r="AC5115" s="136">
        <v>23014</v>
      </c>
      <c r="AD5115" s="135">
        <v>27263</v>
      </c>
      <c r="AE5115" s="137">
        <v>25670</v>
      </c>
      <c r="AF5115" s="138">
        <v>22943</v>
      </c>
    </row>
    <row r="5116" spans="2:32">
      <c r="B5116" s="114">
        <v>5078</v>
      </c>
      <c r="C5116" s="115">
        <v>5078</v>
      </c>
      <c r="D5116" s="116">
        <v>212</v>
      </c>
      <c r="E5116" s="117">
        <v>7</v>
      </c>
      <c r="F5116" s="118">
        <v>31</v>
      </c>
      <c r="G5116" s="119" t="s">
        <v>487</v>
      </c>
      <c r="H5116" s="120">
        <v>7</v>
      </c>
      <c r="I5116" s="115">
        <v>30</v>
      </c>
      <c r="J5116" s="116" t="s">
        <v>487</v>
      </c>
      <c r="K5116" s="121">
        <v>14</v>
      </c>
      <c r="L5116" s="108"/>
      <c r="M5116" s="122">
        <v>21707</v>
      </c>
      <c r="N5116" s="123">
        <v>20680</v>
      </c>
      <c r="O5116" s="124">
        <v>18442</v>
      </c>
      <c r="P5116" s="123">
        <v>15617</v>
      </c>
      <c r="Q5116" s="124">
        <v>16351</v>
      </c>
      <c r="R5116" s="123">
        <v>23501</v>
      </c>
      <c r="S5116" s="124">
        <v>24303</v>
      </c>
      <c r="T5116" s="123">
        <v>22633</v>
      </c>
      <c r="U5116" s="124">
        <v>19922</v>
      </c>
      <c r="V5116" s="123">
        <v>17737</v>
      </c>
      <c r="W5116" s="124">
        <v>21606</v>
      </c>
      <c r="X5116" s="123">
        <v>25281</v>
      </c>
      <c r="Y5116" s="124">
        <v>26152</v>
      </c>
      <c r="Z5116" s="123">
        <v>21617</v>
      </c>
      <c r="AA5116" s="124">
        <v>18962</v>
      </c>
      <c r="AB5116" s="123">
        <v>19245</v>
      </c>
      <c r="AC5116" s="124">
        <v>23219</v>
      </c>
      <c r="AD5116" s="123">
        <v>27788</v>
      </c>
      <c r="AE5116" s="125">
        <v>25941</v>
      </c>
      <c r="AF5116" s="126">
        <v>23094</v>
      </c>
    </row>
    <row r="5117" spans="2:32">
      <c r="B5117" s="127">
        <v>5079</v>
      </c>
      <c r="C5117" s="128">
        <v>5079</v>
      </c>
      <c r="D5117" s="129">
        <v>212</v>
      </c>
      <c r="E5117" s="130">
        <v>7</v>
      </c>
      <c r="F5117" s="131">
        <v>31</v>
      </c>
      <c r="G5117" s="132" t="s">
        <v>487</v>
      </c>
      <c r="H5117" s="133">
        <v>7</v>
      </c>
      <c r="I5117" s="128">
        <v>30</v>
      </c>
      <c r="J5117" s="129" t="s">
        <v>487</v>
      </c>
      <c r="K5117" s="134">
        <v>15</v>
      </c>
      <c r="L5117" s="108"/>
      <c r="M5117" s="81">
        <v>22229</v>
      </c>
      <c r="N5117" s="135">
        <v>21094</v>
      </c>
      <c r="O5117" s="136">
        <v>18626</v>
      </c>
      <c r="P5117" s="135">
        <v>15831</v>
      </c>
      <c r="Q5117" s="136">
        <v>16819</v>
      </c>
      <c r="R5117" s="135">
        <v>23948</v>
      </c>
      <c r="S5117" s="136">
        <v>24655</v>
      </c>
      <c r="T5117" s="135">
        <v>23031</v>
      </c>
      <c r="U5117" s="136">
        <v>20090</v>
      </c>
      <c r="V5117" s="135">
        <v>18216</v>
      </c>
      <c r="W5117" s="136">
        <v>21917</v>
      </c>
      <c r="X5117" s="135">
        <v>25730</v>
      </c>
      <c r="Y5117" s="136">
        <v>26505</v>
      </c>
      <c r="Z5117" s="135">
        <v>21777</v>
      </c>
      <c r="AA5117" s="136">
        <v>19176</v>
      </c>
      <c r="AB5117" s="135">
        <v>19724</v>
      </c>
      <c r="AC5117" s="136">
        <v>23518</v>
      </c>
      <c r="AD5117" s="135">
        <v>28321</v>
      </c>
      <c r="AE5117" s="137">
        <v>26302</v>
      </c>
      <c r="AF5117" s="138">
        <v>23245</v>
      </c>
    </row>
    <row r="5118" spans="2:32">
      <c r="B5118" s="114">
        <v>5080</v>
      </c>
      <c r="C5118" s="115">
        <v>5080</v>
      </c>
      <c r="D5118" s="116">
        <v>212</v>
      </c>
      <c r="E5118" s="117">
        <v>7</v>
      </c>
      <c r="F5118" s="118">
        <v>31</v>
      </c>
      <c r="G5118" s="119" t="s">
        <v>487</v>
      </c>
      <c r="H5118" s="120">
        <v>7</v>
      </c>
      <c r="I5118" s="115">
        <v>30</v>
      </c>
      <c r="J5118" s="116" t="s">
        <v>487</v>
      </c>
      <c r="K5118" s="121">
        <v>16</v>
      </c>
      <c r="L5118" s="108"/>
      <c r="M5118" s="122">
        <v>22649</v>
      </c>
      <c r="N5118" s="123">
        <v>21299</v>
      </c>
      <c r="O5118" s="124">
        <v>18750</v>
      </c>
      <c r="P5118" s="123">
        <v>15982</v>
      </c>
      <c r="Q5118" s="124">
        <v>17165</v>
      </c>
      <c r="R5118" s="123">
        <v>24455</v>
      </c>
      <c r="S5118" s="124">
        <v>24888</v>
      </c>
      <c r="T5118" s="123">
        <v>23175</v>
      </c>
      <c r="U5118" s="124">
        <v>20159</v>
      </c>
      <c r="V5118" s="123">
        <v>18551</v>
      </c>
      <c r="W5118" s="124">
        <v>22094</v>
      </c>
      <c r="X5118" s="123">
        <v>26299</v>
      </c>
      <c r="Y5118" s="124">
        <v>26664</v>
      </c>
      <c r="Z5118" s="123">
        <v>21795</v>
      </c>
      <c r="AA5118" s="124">
        <v>19261</v>
      </c>
      <c r="AB5118" s="123">
        <v>20039</v>
      </c>
      <c r="AC5118" s="124">
        <v>23657</v>
      </c>
      <c r="AD5118" s="123">
        <v>28583</v>
      </c>
      <c r="AE5118" s="125">
        <v>26299</v>
      </c>
      <c r="AF5118" s="126">
        <v>23238</v>
      </c>
    </row>
    <row r="5119" spans="2:32">
      <c r="B5119" s="127">
        <v>5081</v>
      </c>
      <c r="C5119" s="128">
        <v>5081</v>
      </c>
      <c r="D5119" s="129">
        <v>212</v>
      </c>
      <c r="E5119" s="130">
        <v>7</v>
      </c>
      <c r="F5119" s="131">
        <v>31</v>
      </c>
      <c r="G5119" s="132" t="s">
        <v>487</v>
      </c>
      <c r="H5119" s="133">
        <v>7</v>
      </c>
      <c r="I5119" s="128">
        <v>30</v>
      </c>
      <c r="J5119" s="129" t="s">
        <v>487</v>
      </c>
      <c r="K5119" s="134">
        <v>17</v>
      </c>
      <c r="L5119" s="108"/>
      <c r="M5119" s="81">
        <v>22891</v>
      </c>
      <c r="N5119" s="135">
        <v>21400</v>
      </c>
      <c r="O5119" s="136">
        <v>18802</v>
      </c>
      <c r="P5119" s="135">
        <v>16237</v>
      </c>
      <c r="Q5119" s="136">
        <v>17599</v>
      </c>
      <c r="R5119" s="135">
        <v>24649</v>
      </c>
      <c r="S5119" s="136">
        <v>24960</v>
      </c>
      <c r="T5119" s="135">
        <v>23316</v>
      </c>
      <c r="U5119" s="136">
        <v>20309</v>
      </c>
      <c r="V5119" s="135">
        <v>19003</v>
      </c>
      <c r="W5119" s="136">
        <v>22294</v>
      </c>
      <c r="X5119" s="135">
        <v>26571</v>
      </c>
      <c r="Y5119" s="136">
        <v>26706</v>
      </c>
      <c r="Z5119" s="135">
        <v>21990</v>
      </c>
      <c r="AA5119" s="136">
        <v>19600</v>
      </c>
      <c r="AB5119" s="135">
        <v>20490</v>
      </c>
      <c r="AC5119" s="136">
        <v>23848</v>
      </c>
      <c r="AD5119" s="135">
        <v>28761</v>
      </c>
      <c r="AE5119" s="137">
        <v>26543</v>
      </c>
      <c r="AF5119" s="138">
        <v>23466</v>
      </c>
    </row>
    <row r="5120" spans="2:32">
      <c r="B5120" s="114">
        <v>5082</v>
      </c>
      <c r="C5120" s="115">
        <v>5082</v>
      </c>
      <c r="D5120" s="116">
        <v>212</v>
      </c>
      <c r="E5120" s="117">
        <v>7</v>
      </c>
      <c r="F5120" s="118">
        <v>31</v>
      </c>
      <c r="G5120" s="119" t="s">
        <v>487</v>
      </c>
      <c r="H5120" s="120">
        <v>7</v>
      </c>
      <c r="I5120" s="115">
        <v>30</v>
      </c>
      <c r="J5120" s="116" t="s">
        <v>487</v>
      </c>
      <c r="K5120" s="121">
        <v>18</v>
      </c>
      <c r="L5120" s="108"/>
      <c r="M5120" s="122">
        <v>22615</v>
      </c>
      <c r="N5120" s="123">
        <v>21150</v>
      </c>
      <c r="O5120" s="124">
        <v>18712</v>
      </c>
      <c r="P5120" s="123">
        <v>16506</v>
      </c>
      <c r="Q5120" s="124">
        <v>17920</v>
      </c>
      <c r="R5120" s="123">
        <v>24431</v>
      </c>
      <c r="S5120" s="124">
        <v>24772</v>
      </c>
      <c r="T5120" s="123">
        <v>23397</v>
      </c>
      <c r="U5120" s="124">
        <v>20434</v>
      </c>
      <c r="V5120" s="123">
        <v>19524</v>
      </c>
      <c r="W5120" s="124">
        <v>22443</v>
      </c>
      <c r="X5120" s="123">
        <v>26409</v>
      </c>
      <c r="Y5120" s="124">
        <v>26682</v>
      </c>
      <c r="Z5120" s="123">
        <v>22391</v>
      </c>
      <c r="AA5120" s="124">
        <v>20231</v>
      </c>
      <c r="AB5120" s="123">
        <v>21217</v>
      </c>
      <c r="AC5120" s="124">
        <v>24150</v>
      </c>
      <c r="AD5120" s="123">
        <v>28875</v>
      </c>
      <c r="AE5120" s="125">
        <v>27005</v>
      </c>
      <c r="AF5120" s="126">
        <v>23943</v>
      </c>
    </row>
    <row r="5121" spans="2:32">
      <c r="B5121" s="127">
        <v>5083</v>
      </c>
      <c r="C5121" s="128">
        <v>5083</v>
      </c>
      <c r="D5121" s="129">
        <v>212</v>
      </c>
      <c r="E5121" s="130">
        <v>7</v>
      </c>
      <c r="F5121" s="131">
        <v>31</v>
      </c>
      <c r="G5121" s="132" t="s">
        <v>487</v>
      </c>
      <c r="H5121" s="133">
        <v>7</v>
      </c>
      <c r="I5121" s="128">
        <v>30</v>
      </c>
      <c r="J5121" s="129" t="s">
        <v>487</v>
      </c>
      <c r="K5121" s="134">
        <v>19</v>
      </c>
      <c r="L5121" s="108"/>
      <c r="M5121" s="81">
        <v>22074</v>
      </c>
      <c r="N5121" s="135">
        <v>20913</v>
      </c>
      <c r="O5121" s="136">
        <v>18528</v>
      </c>
      <c r="P5121" s="135">
        <v>16500</v>
      </c>
      <c r="Q5121" s="136">
        <v>17989</v>
      </c>
      <c r="R5121" s="135">
        <v>24161</v>
      </c>
      <c r="S5121" s="136">
        <v>24520</v>
      </c>
      <c r="T5121" s="135">
        <v>23301</v>
      </c>
      <c r="U5121" s="136">
        <v>20440</v>
      </c>
      <c r="V5121" s="135">
        <v>19672</v>
      </c>
      <c r="W5121" s="136">
        <v>22598</v>
      </c>
      <c r="X5121" s="135">
        <v>26440</v>
      </c>
      <c r="Y5121" s="136">
        <v>26813</v>
      </c>
      <c r="Z5121" s="135">
        <v>22732</v>
      </c>
      <c r="AA5121" s="136">
        <v>20735</v>
      </c>
      <c r="AB5121" s="135">
        <v>21671</v>
      </c>
      <c r="AC5121" s="136">
        <v>24504</v>
      </c>
      <c r="AD5121" s="135">
        <v>28998</v>
      </c>
      <c r="AE5121" s="137">
        <v>27317</v>
      </c>
      <c r="AF5121" s="138">
        <v>24428</v>
      </c>
    </row>
    <row r="5122" spans="2:32">
      <c r="B5122" s="114">
        <v>5084</v>
      </c>
      <c r="C5122" s="115">
        <v>5084</v>
      </c>
      <c r="D5122" s="116">
        <v>212</v>
      </c>
      <c r="E5122" s="117">
        <v>7</v>
      </c>
      <c r="F5122" s="118">
        <v>31</v>
      </c>
      <c r="G5122" s="119" t="s">
        <v>487</v>
      </c>
      <c r="H5122" s="120">
        <v>7</v>
      </c>
      <c r="I5122" s="115">
        <v>30</v>
      </c>
      <c r="J5122" s="116" t="s">
        <v>487</v>
      </c>
      <c r="K5122" s="121">
        <v>20</v>
      </c>
      <c r="L5122" s="108"/>
      <c r="M5122" s="122">
        <v>21613</v>
      </c>
      <c r="N5122" s="123">
        <v>20370</v>
      </c>
      <c r="O5122" s="124">
        <v>17975</v>
      </c>
      <c r="P5122" s="123">
        <v>16518</v>
      </c>
      <c r="Q5122" s="124">
        <v>17778</v>
      </c>
      <c r="R5122" s="123">
        <v>23883</v>
      </c>
      <c r="S5122" s="124">
        <v>24149</v>
      </c>
      <c r="T5122" s="123">
        <v>22839</v>
      </c>
      <c r="U5122" s="124">
        <v>20084</v>
      </c>
      <c r="V5122" s="123">
        <v>19636</v>
      </c>
      <c r="W5122" s="124">
        <v>22527</v>
      </c>
      <c r="X5122" s="123">
        <v>26490</v>
      </c>
      <c r="Y5122" s="124">
        <v>26847</v>
      </c>
      <c r="Z5122" s="123">
        <v>22640</v>
      </c>
      <c r="AA5122" s="124">
        <v>21257</v>
      </c>
      <c r="AB5122" s="123">
        <v>21952</v>
      </c>
      <c r="AC5122" s="124">
        <v>24719</v>
      </c>
      <c r="AD5122" s="123">
        <v>28910</v>
      </c>
      <c r="AE5122" s="125">
        <v>27448</v>
      </c>
      <c r="AF5122" s="126">
        <v>24434</v>
      </c>
    </row>
    <row r="5123" spans="2:32">
      <c r="B5123" s="127">
        <v>5085</v>
      </c>
      <c r="C5123" s="128">
        <v>5085</v>
      </c>
      <c r="D5123" s="129">
        <v>212</v>
      </c>
      <c r="E5123" s="130">
        <v>7</v>
      </c>
      <c r="F5123" s="131">
        <v>31</v>
      </c>
      <c r="G5123" s="132" t="s">
        <v>487</v>
      </c>
      <c r="H5123" s="133">
        <v>7</v>
      </c>
      <c r="I5123" s="128">
        <v>30</v>
      </c>
      <c r="J5123" s="129" t="s">
        <v>487</v>
      </c>
      <c r="K5123" s="134">
        <v>21</v>
      </c>
      <c r="L5123" s="108"/>
      <c r="M5123" s="81">
        <v>20957</v>
      </c>
      <c r="N5123" s="135">
        <v>19758</v>
      </c>
      <c r="O5123" s="136">
        <v>17539</v>
      </c>
      <c r="P5123" s="135">
        <v>16297</v>
      </c>
      <c r="Q5123" s="136">
        <v>17625</v>
      </c>
      <c r="R5123" s="135">
        <v>23407</v>
      </c>
      <c r="S5123" s="136">
        <v>23743</v>
      </c>
      <c r="T5123" s="135">
        <v>22476</v>
      </c>
      <c r="U5123" s="136">
        <v>19960</v>
      </c>
      <c r="V5123" s="135">
        <v>19737</v>
      </c>
      <c r="W5123" s="136">
        <v>22520</v>
      </c>
      <c r="X5123" s="135">
        <v>26414</v>
      </c>
      <c r="Y5123" s="136">
        <v>26939</v>
      </c>
      <c r="Z5123" s="135">
        <v>22933</v>
      </c>
      <c r="AA5123" s="136">
        <v>21756</v>
      </c>
      <c r="AB5123" s="135">
        <v>22429</v>
      </c>
      <c r="AC5123" s="136">
        <v>25015</v>
      </c>
      <c r="AD5123" s="135">
        <v>29033</v>
      </c>
      <c r="AE5123" s="137">
        <v>27841</v>
      </c>
      <c r="AF5123" s="138">
        <v>24956</v>
      </c>
    </row>
    <row r="5124" spans="2:32">
      <c r="B5124" s="114">
        <v>5086</v>
      </c>
      <c r="C5124" s="115">
        <v>5086</v>
      </c>
      <c r="D5124" s="116">
        <v>212</v>
      </c>
      <c r="E5124" s="117">
        <v>7</v>
      </c>
      <c r="F5124" s="118">
        <v>31</v>
      </c>
      <c r="G5124" s="119" t="s">
        <v>487</v>
      </c>
      <c r="H5124" s="120">
        <v>7</v>
      </c>
      <c r="I5124" s="115">
        <v>30</v>
      </c>
      <c r="J5124" s="116" t="s">
        <v>487</v>
      </c>
      <c r="K5124" s="121">
        <v>22</v>
      </c>
      <c r="L5124" s="108"/>
      <c r="M5124" s="122">
        <v>19797</v>
      </c>
      <c r="N5124" s="123">
        <v>18647</v>
      </c>
      <c r="O5124" s="124">
        <v>16603</v>
      </c>
      <c r="P5124" s="123">
        <v>15807</v>
      </c>
      <c r="Q5124" s="124">
        <v>17034</v>
      </c>
      <c r="R5124" s="123">
        <v>22310</v>
      </c>
      <c r="S5124" s="124">
        <v>22660</v>
      </c>
      <c r="T5124" s="123">
        <v>21543</v>
      </c>
      <c r="U5124" s="124">
        <v>19211</v>
      </c>
      <c r="V5124" s="123">
        <v>19269</v>
      </c>
      <c r="W5124" s="124">
        <v>21703</v>
      </c>
      <c r="X5124" s="123">
        <v>25554</v>
      </c>
      <c r="Y5124" s="124">
        <v>26130</v>
      </c>
      <c r="Z5124" s="123">
        <v>22368</v>
      </c>
      <c r="AA5124" s="124">
        <v>21596</v>
      </c>
      <c r="AB5124" s="123">
        <v>22116</v>
      </c>
      <c r="AC5124" s="124">
        <v>24338</v>
      </c>
      <c r="AD5124" s="123">
        <v>28331</v>
      </c>
      <c r="AE5124" s="125">
        <v>27270</v>
      </c>
      <c r="AF5124" s="126">
        <v>24494</v>
      </c>
    </row>
    <row r="5125" spans="2:32">
      <c r="B5125" s="127">
        <v>5087</v>
      </c>
      <c r="C5125" s="128">
        <v>5087</v>
      </c>
      <c r="D5125" s="129">
        <v>212</v>
      </c>
      <c r="E5125" s="130">
        <v>7</v>
      </c>
      <c r="F5125" s="131">
        <v>31</v>
      </c>
      <c r="G5125" s="132" t="s">
        <v>487</v>
      </c>
      <c r="H5125" s="133">
        <v>7</v>
      </c>
      <c r="I5125" s="128">
        <v>30</v>
      </c>
      <c r="J5125" s="129" t="s">
        <v>487</v>
      </c>
      <c r="K5125" s="134">
        <v>23</v>
      </c>
      <c r="L5125" s="108"/>
      <c r="M5125" s="81">
        <v>18215</v>
      </c>
      <c r="N5125" s="135">
        <v>17173</v>
      </c>
      <c r="O5125" s="136">
        <v>15290</v>
      </c>
      <c r="P5125" s="135">
        <v>15123</v>
      </c>
      <c r="Q5125" s="136">
        <v>16157</v>
      </c>
      <c r="R5125" s="135">
        <v>20694</v>
      </c>
      <c r="S5125" s="136">
        <v>21051</v>
      </c>
      <c r="T5125" s="135">
        <v>20058</v>
      </c>
      <c r="U5125" s="136">
        <v>17909</v>
      </c>
      <c r="V5125" s="135">
        <v>18421</v>
      </c>
      <c r="W5125" s="136">
        <v>20397</v>
      </c>
      <c r="X5125" s="135">
        <v>24012</v>
      </c>
      <c r="Y5125" s="136">
        <v>24567</v>
      </c>
      <c r="Z5125" s="135">
        <v>21098</v>
      </c>
      <c r="AA5125" s="136">
        <v>20974</v>
      </c>
      <c r="AB5125" s="135">
        <v>21278</v>
      </c>
      <c r="AC5125" s="136">
        <v>23040</v>
      </c>
      <c r="AD5125" s="135">
        <v>26720</v>
      </c>
      <c r="AE5125" s="137">
        <v>25882</v>
      </c>
      <c r="AF5125" s="138">
        <v>23245</v>
      </c>
    </row>
    <row r="5126" spans="2:32">
      <c r="B5126" s="114">
        <v>5088</v>
      </c>
      <c r="C5126" s="115">
        <v>5088</v>
      </c>
      <c r="D5126" s="116">
        <v>212</v>
      </c>
      <c r="E5126" s="117">
        <v>7</v>
      </c>
      <c r="F5126" s="118">
        <v>31</v>
      </c>
      <c r="G5126" s="119" t="s">
        <v>487</v>
      </c>
      <c r="H5126" s="120">
        <v>7</v>
      </c>
      <c r="I5126" s="115">
        <v>30</v>
      </c>
      <c r="J5126" s="116" t="s">
        <v>487</v>
      </c>
      <c r="K5126" s="121">
        <v>24</v>
      </c>
      <c r="L5126" s="108"/>
      <c r="M5126" s="122">
        <v>16882</v>
      </c>
      <c r="N5126" s="123">
        <v>15892</v>
      </c>
      <c r="O5126" s="124">
        <v>14276</v>
      </c>
      <c r="P5126" s="123">
        <v>14363</v>
      </c>
      <c r="Q5126" s="124">
        <v>15278</v>
      </c>
      <c r="R5126" s="123">
        <v>19318</v>
      </c>
      <c r="S5126" s="124">
        <v>19586</v>
      </c>
      <c r="T5126" s="123">
        <v>18719</v>
      </c>
      <c r="U5126" s="124">
        <v>16855</v>
      </c>
      <c r="V5126" s="123">
        <v>17483</v>
      </c>
      <c r="W5126" s="124">
        <v>19222</v>
      </c>
      <c r="X5126" s="123">
        <v>22619</v>
      </c>
      <c r="Y5126" s="124">
        <v>23138</v>
      </c>
      <c r="Z5126" s="123">
        <v>20083</v>
      </c>
      <c r="AA5126" s="124">
        <v>20118</v>
      </c>
      <c r="AB5126" s="123">
        <v>20304</v>
      </c>
      <c r="AC5126" s="124">
        <v>21857</v>
      </c>
      <c r="AD5126" s="123">
        <v>25324</v>
      </c>
      <c r="AE5126" s="125">
        <v>24571</v>
      </c>
      <c r="AF5126" s="126">
        <v>22227</v>
      </c>
    </row>
    <row r="5127" spans="2:32">
      <c r="B5127" s="127">
        <v>5089</v>
      </c>
      <c r="C5127" s="128">
        <v>5089</v>
      </c>
      <c r="D5127" s="129">
        <v>213</v>
      </c>
      <c r="E5127" s="130">
        <v>8</v>
      </c>
      <c r="F5127" s="131">
        <v>1</v>
      </c>
      <c r="G5127" s="132" t="s">
        <v>487</v>
      </c>
      <c r="H5127" s="133">
        <v>7</v>
      </c>
      <c r="I5127" s="128">
        <v>31</v>
      </c>
      <c r="J5127" s="129" t="s">
        <v>487</v>
      </c>
      <c r="K5127" s="134">
        <v>1</v>
      </c>
      <c r="L5127" s="108"/>
      <c r="M5127" s="81">
        <v>16228</v>
      </c>
      <c r="N5127" s="135">
        <v>14759</v>
      </c>
      <c r="O5127" s="136">
        <v>13826</v>
      </c>
      <c r="P5127" s="135">
        <v>13817</v>
      </c>
      <c r="Q5127" s="136">
        <v>14974</v>
      </c>
      <c r="R5127" s="135">
        <v>18553</v>
      </c>
      <c r="S5127" s="136">
        <v>17992</v>
      </c>
      <c r="T5127" s="135">
        <v>17321</v>
      </c>
      <c r="U5127" s="136">
        <v>16250</v>
      </c>
      <c r="V5127" s="135">
        <v>16529</v>
      </c>
      <c r="W5127" s="136">
        <v>19013</v>
      </c>
      <c r="X5127" s="135">
        <v>21901</v>
      </c>
      <c r="Y5127" s="136">
        <v>21637</v>
      </c>
      <c r="Z5127" s="135">
        <v>19263</v>
      </c>
      <c r="AA5127" s="136">
        <v>18467</v>
      </c>
      <c r="AB5127" s="135">
        <v>19243</v>
      </c>
      <c r="AC5127" s="136">
        <v>21945</v>
      </c>
      <c r="AD5127" s="135">
        <v>23879</v>
      </c>
      <c r="AE5127" s="137">
        <v>22793</v>
      </c>
      <c r="AF5127" s="138">
        <v>21279</v>
      </c>
    </row>
    <row r="5128" spans="2:32">
      <c r="B5128" s="114">
        <v>5090</v>
      </c>
      <c r="C5128" s="115">
        <v>5090</v>
      </c>
      <c r="D5128" s="116">
        <v>213</v>
      </c>
      <c r="E5128" s="117">
        <v>8</v>
      </c>
      <c r="F5128" s="118">
        <v>1</v>
      </c>
      <c r="G5128" s="119" t="s">
        <v>487</v>
      </c>
      <c r="H5128" s="120">
        <v>7</v>
      </c>
      <c r="I5128" s="115">
        <v>31</v>
      </c>
      <c r="J5128" s="116" t="s">
        <v>487</v>
      </c>
      <c r="K5128" s="121">
        <v>2</v>
      </c>
      <c r="L5128" s="108"/>
      <c r="M5128" s="122">
        <v>15519</v>
      </c>
      <c r="N5128" s="123">
        <v>14191</v>
      </c>
      <c r="O5128" s="124">
        <v>13450</v>
      </c>
      <c r="P5128" s="123">
        <v>13433</v>
      </c>
      <c r="Q5128" s="124">
        <v>14596</v>
      </c>
      <c r="R5128" s="123">
        <v>17770</v>
      </c>
      <c r="S5128" s="124">
        <v>17256</v>
      </c>
      <c r="T5128" s="123">
        <v>16627</v>
      </c>
      <c r="U5128" s="124">
        <v>15759</v>
      </c>
      <c r="V5128" s="123">
        <v>16045</v>
      </c>
      <c r="W5128" s="124">
        <v>18341</v>
      </c>
      <c r="X5128" s="123">
        <v>20980</v>
      </c>
      <c r="Y5128" s="124">
        <v>20758</v>
      </c>
      <c r="Z5128" s="123">
        <v>18647</v>
      </c>
      <c r="AA5128" s="124">
        <v>17899</v>
      </c>
      <c r="AB5128" s="123">
        <v>18658</v>
      </c>
      <c r="AC5128" s="124">
        <v>21135</v>
      </c>
      <c r="AD5128" s="123">
        <v>22937</v>
      </c>
      <c r="AE5128" s="125">
        <v>21878</v>
      </c>
      <c r="AF5128" s="126">
        <v>20597</v>
      </c>
    </row>
    <row r="5129" spans="2:32">
      <c r="B5129" s="127">
        <v>5091</v>
      </c>
      <c r="C5129" s="128">
        <v>5091</v>
      </c>
      <c r="D5129" s="129">
        <v>213</v>
      </c>
      <c r="E5129" s="130">
        <v>8</v>
      </c>
      <c r="F5129" s="131">
        <v>1</v>
      </c>
      <c r="G5129" s="132" t="s">
        <v>487</v>
      </c>
      <c r="H5129" s="133">
        <v>7</v>
      </c>
      <c r="I5129" s="128">
        <v>31</v>
      </c>
      <c r="J5129" s="129" t="s">
        <v>487</v>
      </c>
      <c r="K5129" s="134">
        <v>3</v>
      </c>
      <c r="L5129" s="108"/>
      <c r="M5129" s="81">
        <v>15083</v>
      </c>
      <c r="N5129" s="135">
        <v>13817</v>
      </c>
      <c r="O5129" s="136">
        <v>13249</v>
      </c>
      <c r="P5129" s="135">
        <v>13206</v>
      </c>
      <c r="Q5129" s="136">
        <v>14417</v>
      </c>
      <c r="R5129" s="135">
        <v>17261</v>
      </c>
      <c r="S5129" s="136">
        <v>16815</v>
      </c>
      <c r="T5129" s="135">
        <v>16132</v>
      </c>
      <c r="U5129" s="136">
        <v>15461</v>
      </c>
      <c r="V5129" s="135">
        <v>15631</v>
      </c>
      <c r="W5129" s="136">
        <v>17887</v>
      </c>
      <c r="X5129" s="135">
        <v>20320</v>
      </c>
      <c r="Y5129" s="136">
        <v>20145</v>
      </c>
      <c r="Z5129" s="135">
        <v>18210</v>
      </c>
      <c r="AA5129" s="136">
        <v>17490</v>
      </c>
      <c r="AB5129" s="135">
        <v>18126</v>
      </c>
      <c r="AC5129" s="136">
        <v>20551</v>
      </c>
      <c r="AD5129" s="135">
        <v>22232</v>
      </c>
      <c r="AE5129" s="137">
        <v>21133</v>
      </c>
      <c r="AF5129" s="138">
        <v>20069</v>
      </c>
    </row>
    <row r="5130" spans="2:32">
      <c r="B5130" s="114">
        <v>5092</v>
      </c>
      <c r="C5130" s="115">
        <v>5092</v>
      </c>
      <c r="D5130" s="116">
        <v>213</v>
      </c>
      <c r="E5130" s="117">
        <v>8</v>
      </c>
      <c r="F5130" s="118">
        <v>1</v>
      </c>
      <c r="G5130" s="119" t="s">
        <v>487</v>
      </c>
      <c r="H5130" s="120">
        <v>7</v>
      </c>
      <c r="I5130" s="115">
        <v>31</v>
      </c>
      <c r="J5130" s="116" t="s">
        <v>487</v>
      </c>
      <c r="K5130" s="121">
        <v>4</v>
      </c>
      <c r="L5130" s="108"/>
      <c r="M5130" s="122">
        <v>14872</v>
      </c>
      <c r="N5130" s="123">
        <v>13732</v>
      </c>
      <c r="O5130" s="124">
        <v>13145</v>
      </c>
      <c r="P5130" s="123">
        <v>13098</v>
      </c>
      <c r="Q5130" s="124">
        <v>14392</v>
      </c>
      <c r="R5130" s="123">
        <v>16948</v>
      </c>
      <c r="S5130" s="124">
        <v>16564</v>
      </c>
      <c r="T5130" s="123">
        <v>15919</v>
      </c>
      <c r="U5130" s="124">
        <v>15137</v>
      </c>
      <c r="V5130" s="123">
        <v>15351</v>
      </c>
      <c r="W5130" s="124">
        <v>17486</v>
      </c>
      <c r="X5130" s="123">
        <v>19681</v>
      </c>
      <c r="Y5130" s="124">
        <v>19525</v>
      </c>
      <c r="Z5130" s="123">
        <v>17594</v>
      </c>
      <c r="AA5130" s="124">
        <v>16961</v>
      </c>
      <c r="AB5130" s="123">
        <v>17601</v>
      </c>
      <c r="AC5130" s="124">
        <v>19869</v>
      </c>
      <c r="AD5130" s="123">
        <v>21419</v>
      </c>
      <c r="AE5130" s="125">
        <v>20380</v>
      </c>
      <c r="AF5130" s="126">
        <v>19282</v>
      </c>
    </row>
    <row r="5131" spans="2:32">
      <c r="B5131" s="127">
        <v>5093</v>
      </c>
      <c r="C5131" s="128">
        <v>5093</v>
      </c>
      <c r="D5131" s="129">
        <v>213</v>
      </c>
      <c r="E5131" s="130">
        <v>8</v>
      </c>
      <c r="F5131" s="131">
        <v>1</v>
      </c>
      <c r="G5131" s="132" t="s">
        <v>487</v>
      </c>
      <c r="H5131" s="133">
        <v>7</v>
      </c>
      <c r="I5131" s="128">
        <v>31</v>
      </c>
      <c r="J5131" s="129" t="s">
        <v>487</v>
      </c>
      <c r="K5131" s="134">
        <v>5</v>
      </c>
      <c r="L5131" s="108"/>
      <c r="M5131" s="81">
        <v>15150</v>
      </c>
      <c r="N5131" s="135">
        <v>14015</v>
      </c>
      <c r="O5131" s="136">
        <v>13107</v>
      </c>
      <c r="P5131" s="135">
        <v>13007</v>
      </c>
      <c r="Q5131" s="136">
        <v>14715</v>
      </c>
      <c r="R5131" s="135">
        <v>17118</v>
      </c>
      <c r="S5131" s="136">
        <v>16570</v>
      </c>
      <c r="T5131" s="135">
        <v>15947</v>
      </c>
      <c r="U5131" s="136">
        <v>14887</v>
      </c>
      <c r="V5131" s="135">
        <v>15115</v>
      </c>
      <c r="W5131" s="136">
        <v>17448</v>
      </c>
      <c r="X5131" s="135">
        <v>19500</v>
      </c>
      <c r="Y5131" s="136">
        <v>19095</v>
      </c>
      <c r="Z5131" s="135">
        <v>16985</v>
      </c>
      <c r="AA5131" s="136">
        <v>16425</v>
      </c>
      <c r="AB5131" s="135">
        <v>17097</v>
      </c>
      <c r="AC5131" s="136">
        <v>19550</v>
      </c>
      <c r="AD5131" s="135">
        <v>20749</v>
      </c>
      <c r="AE5131" s="137">
        <v>19786</v>
      </c>
      <c r="AF5131" s="138">
        <v>18483</v>
      </c>
    </row>
    <row r="5132" spans="2:32">
      <c r="B5132" s="114">
        <v>5094</v>
      </c>
      <c r="C5132" s="115">
        <v>5094</v>
      </c>
      <c r="D5132" s="116">
        <v>213</v>
      </c>
      <c r="E5132" s="117">
        <v>8</v>
      </c>
      <c r="F5132" s="118">
        <v>1</v>
      </c>
      <c r="G5132" s="119" t="s">
        <v>487</v>
      </c>
      <c r="H5132" s="120">
        <v>7</v>
      </c>
      <c r="I5132" s="115">
        <v>31</v>
      </c>
      <c r="J5132" s="116" t="s">
        <v>487</v>
      </c>
      <c r="K5132" s="121">
        <v>6</v>
      </c>
      <c r="L5132" s="108"/>
      <c r="M5132" s="122">
        <v>15871</v>
      </c>
      <c r="N5132" s="123">
        <v>14787</v>
      </c>
      <c r="O5132" s="124">
        <v>13088</v>
      </c>
      <c r="P5132" s="123">
        <v>12846</v>
      </c>
      <c r="Q5132" s="124">
        <v>15420</v>
      </c>
      <c r="R5132" s="123">
        <v>17779</v>
      </c>
      <c r="S5132" s="124">
        <v>17072</v>
      </c>
      <c r="T5132" s="123">
        <v>16500</v>
      </c>
      <c r="U5132" s="124">
        <v>14639</v>
      </c>
      <c r="V5132" s="123">
        <v>14770</v>
      </c>
      <c r="W5132" s="124">
        <v>17783</v>
      </c>
      <c r="X5132" s="123">
        <v>19809</v>
      </c>
      <c r="Y5132" s="124">
        <v>19103</v>
      </c>
      <c r="Z5132" s="123">
        <v>16396</v>
      </c>
      <c r="AA5132" s="124">
        <v>15789</v>
      </c>
      <c r="AB5132" s="123">
        <v>16479</v>
      </c>
      <c r="AC5132" s="124">
        <v>19556</v>
      </c>
      <c r="AD5132" s="123">
        <v>20540</v>
      </c>
      <c r="AE5132" s="125">
        <v>19676</v>
      </c>
      <c r="AF5132" s="126">
        <v>17727</v>
      </c>
    </row>
    <row r="5133" spans="2:32">
      <c r="B5133" s="127">
        <v>5095</v>
      </c>
      <c r="C5133" s="128">
        <v>5095</v>
      </c>
      <c r="D5133" s="129">
        <v>213</v>
      </c>
      <c r="E5133" s="130">
        <v>8</v>
      </c>
      <c r="F5133" s="131">
        <v>1</v>
      </c>
      <c r="G5133" s="132" t="s">
        <v>487</v>
      </c>
      <c r="H5133" s="133">
        <v>7</v>
      </c>
      <c r="I5133" s="128">
        <v>31</v>
      </c>
      <c r="J5133" s="129" t="s">
        <v>487</v>
      </c>
      <c r="K5133" s="134">
        <v>7</v>
      </c>
      <c r="L5133" s="108"/>
      <c r="M5133" s="81">
        <v>17118</v>
      </c>
      <c r="N5133" s="135">
        <v>15856</v>
      </c>
      <c r="O5133" s="136">
        <v>13333</v>
      </c>
      <c r="P5133" s="135">
        <v>12921</v>
      </c>
      <c r="Q5133" s="136">
        <v>16498</v>
      </c>
      <c r="R5133" s="135">
        <v>18967</v>
      </c>
      <c r="S5133" s="136">
        <v>18072</v>
      </c>
      <c r="T5133" s="135">
        <v>17417</v>
      </c>
      <c r="U5133" s="136">
        <v>14633</v>
      </c>
      <c r="V5133" s="135">
        <v>14642</v>
      </c>
      <c r="W5133" s="136">
        <v>18494</v>
      </c>
      <c r="X5133" s="135">
        <v>20651</v>
      </c>
      <c r="Y5133" s="136">
        <v>19777</v>
      </c>
      <c r="Z5133" s="135">
        <v>16138</v>
      </c>
      <c r="AA5133" s="136">
        <v>15465</v>
      </c>
      <c r="AB5133" s="135">
        <v>16169</v>
      </c>
      <c r="AC5133" s="136">
        <v>19972</v>
      </c>
      <c r="AD5133" s="135">
        <v>21074</v>
      </c>
      <c r="AE5133" s="137">
        <v>20105</v>
      </c>
      <c r="AF5133" s="138">
        <v>17372</v>
      </c>
    </row>
    <row r="5134" spans="2:32">
      <c r="B5134" s="114">
        <v>5096</v>
      </c>
      <c r="C5134" s="115">
        <v>5096</v>
      </c>
      <c r="D5134" s="116">
        <v>213</v>
      </c>
      <c r="E5134" s="117">
        <v>8</v>
      </c>
      <c r="F5134" s="118">
        <v>1</v>
      </c>
      <c r="G5134" s="119" t="s">
        <v>487</v>
      </c>
      <c r="H5134" s="120">
        <v>7</v>
      </c>
      <c r="I5134" s="115">
        <v>31</v>
      </c>
      <c r="J5134" s="116" t="s">
        <v>487</v>
      </c>
      <c r="K5134" s="121">
        <v>8</v>
      </c>
      <c r="L5134" s="108"/>
      <c r="M5134" s="122">
        <v>18288</v>
      </c>
      <c r="N5134" s="123">
        <v>16606</v>
      </c>
      <c r="O5134" s="124">
        <v>14045</v>
      </c>
      <c r="P5134" s="123">
        <v>13554</v>
      </c>
      <c r="Q5134" s="124">
        <v>17429</v>
      </c>
      <c r="R5134" s="123">
        <v>20132</v>
      </c>
      <c r="S5134" s="124">
        <v>19079</v>
      </c>
      <c r="T5134" s="123">
        <v>18153</v>
      </c>
      <c r="U5134" s="124">
        <v>15273</v>
      </c>
      <c r="V5134" s="123">
        <v>15233</v>
      </c>
      <c r="W5134" s="124">
        <v>19205</v>
      </c>
      <c r="X5134" s="123">
        <v>21658</v>
      </c>
      <c r="Y5134" s="124">
        <v>20679</v>
      </c>
      <c r="Z5134" s="123">
        <v>16673</v>
      </c>
      <c r="AA5134" s="124">
        <v>15956</v>
      </c>
      <c r="AB5134" s="123">
        <v>16672</v>
      </c>
      <c r="AC5134" s="124">
        <v>20572</v>
      </c>
      <c r="AD5134" s="123">
        <v>21930</v>
      </c>
      <c r="AE5134" s="125">
        <v>20708</v>
      </c>
      <c r="AF5134" s="126">
        <v>17905</v>
      </c>
    </row>
    <row r="5135" spans="2:32">
      <c r="B5135" s="127">
        <v>5097</v>
      </c>
      <c r="C5135" s="128">
        <v>5097</v>
      </c>
      <c r="D5135" s="129">
        <v>213</v>
      </c>
      <c r="E5135" s="130">
        <v>8</v>
      </c>
      <c r="F5135" s="131">
        <v>1</v>
      </c>
      <c r="G5135" s="132" t="s">
        <v>487</v>
      </c>
      <c r="H5135" s="133">
        <v>7</v>
      </c>
      <c r="I5135" s="128">
        <v>31</v>
      </c>
      <c r="J5135" s="129" t="s">
        <v>487</v>
      </c>
      <c r="K5135" s="134">
        <v>9</v>
      </c>
      <c r="L5135" s="108"/>
      <c r="M5135" s="81">
        <v>19122</v>
      </c>
      <c r="N5135" s="135">
        <v>17005</v>
      </c>
      <c r="O5135" s="136">
        <v>14670</v>
      </c>
      <c r="P5135" s="135">
        <v>14317</v>
      </c>
      <c r="Q5135" s="136">
        <v>18066</v>
      </c>
      <c r="R5135" s="135">
        <v>20947</v>
      </c>
      <c r="S5135" s="136">
        <v>19970</v>
      </c>
      <c r="T5135" s="135">
        <v>18560</v>
      </c>
      <c r="U5135" s="136">
        <v>15902</v>
      </c>
      <c r="V5135" s="135">
        <v>15969</v>
      </c>
      <c r="W5135" s="136">
        <v>19847</v>
      </c>
      <c r="X5135" s="135">
        <v>22441</v>
      </c>
      <c r="Y5135" s="136">
        <v>21528</v>
      </c>
      <c r="Z5135" s="135">
        <v>17267</v>
      </c>
      <c r="AA5135" s="136">
        <v>16660</v>
      </c>
      <c r="AB5135" s="135">
        <v>17327</v>
      </c>
      <c r="AC5135" s="136">
        <v>21220</v>
      </c>
      <c r="AD5135" s="135">
        <v>22771</v>
      </c>
      <c r="AE5135" s="137">
        <v>21149</v>
      </c>
      <c r="AF5135" s="138">
        <v>18517</v>
      </c>
    </row>
    <row r="5136" spans="2:32">
      <c r="B5136" s="114">
        <v>5098</v>
      </c>
      <c r="C5136" s="115">
        <v>5098</v>
      </c>
      <c r="D5136" s="116">
        <v>213</v>
      </c>
      <c r="E5136" s="117">
        <v>8</v>
      </c>
      <c r="F5136" s="118">
        <v>1</v>
      </c>
      <c r="G5136" s="119" t="s">
        <v>487</v>
      </c>
      <c r="H5136" s="120">
        <v>7</v>
      </c>
      <c r="I5136" s="115">
        <v>31</v>
      </c>
      <c r="J5136" s="116" t="s">
        <v>487</v>
      </c>
      <c r="K5136" s="121">
        <v>10</v>
      </c>
      <c r="L5136" s="108"/>
      <c r="M5136" s="122">
        <v>19677</v>
      </c>
      <c r="N5136" s="123">
        <v>17166</v>
      </c>
      <c r="O5136" s="124">
        <v>14836</v>
      </c>
      <c r="P5136" s="123">
        <v>14751</v>
      </c>
      <c r="Q5136" s="124">
        <v>18420</v>
      </c>
      <c r="R5136" s="123">
        <v>21553</v>
      </c>
      <c r="S5136" s="124">
        <v>20497</v>
      </c>
      <c r="T5136" s="123">
        <v>18794</v>
      </c>
      <c r="U5136" s="124">
        <v>16184</v>
      </c>
      <c r="V5136" s="123">
        <v>16548</v>
      </c>
      <c r="W5136" s="124">
        <v>20590</v>
      </c>
      <c r="X5136" s="123">
        <v>23162</v>
      </c>
      <c r="Y5136" s="124">
        <v>22173</v>
      </c>
      <c r="Z5136" s="123">
        <v>17656</v>
      </c>
      <c r="AA5136" s="124">
        <v>17270</v>
      </c>
      <c r="AB5136" s="123">
        <v>17980</v>
      </c>
      <c r="AC5136" s="124">
        <v>22051</v>
      </c>
      <c r="AD5136" s="123">
        <v>23477</v>
      </c>
      <c r="AE5136" s="125">
        <v>21571</v>
      </c>
      <c r="AF5136" s="126">
        <v>18992</v>
      </c>
    </row>
    <row r="5137" spans="2:32">
      <c r="B5137" s="127">
        <v>5099</v>
      </c>
      <c r="C5137" s="128">
        <v>5099</v>
      </c>
      <c r="D5137" s="129">
        <v>213</v>
      </c>
      <c r="E5137" s="130">
        <v>8</v>
      </c>
      <c r="F5137" s="131">
        <v>1</v>
      </c>
      <c r="G5137" s="132" t="s">
        <v>487</v>
      </c>
      <c r="H5137" s="133">
        <v>7</v>
      </c>
      <c r="I5137" s="128">
        <v>31</v>
      </c>
      <c r="J5137" s="129" t="s">
        <v>487</v>
      </c>
      <c r="K5137" s="134">
        <v>11</v>
      </c>
      <c r="L5137" s="108"/>
      <c r="M5137" s="81">
        <v>20212</v>
      </c>
      <c r="N5137" s="135">
        <v>17257</v>
      </c>
      <c r="O5137" s="136">
        <v>14966</v>
      </c>
      <c r="P5137" s="135">
        <v>15127</v>
      </c>
      <c r="Q5137" s="136">
        <v>18834</v>
      </c>
      <c r="R5137" s="135">
        <v>22165</v>
      </c>
      <c r="S5137" s="136">
        <v>20988</v>
      </c>
      <c r="T5137" s="135">
        <v>18939</v>
      </c>
      <c r="U5137" s="136">
        <v>16417</v>
      </c>
      <c r="V5137" s="135">
        <v>17086</v>
      </c>
      <c r="W5137" s="136">
        <v>21233</v>
      </c>
      <c r="X5137" s="135">
        <v>23899</v>
      </c>
      <c r="Y5137" s="136">
        <v>22784</v>
      </c>
      <c r="Z5137" s="135">
        <v>18003</v>
      </c>
      <c r="AA5137" s="136">
        <v>17816</v>
      </c>
      <c r="AB5137" s="135">
        <v>18601</v>
      </c>
      <c r="AC5137" s="136">
        <v>22773</v>
      </c>
      <c r="AD5137" s="135">
        <v>24157</v>
      </c>
      <c r="AE5137" s="137">
        <v>21895</v>
      </c>
      <c r="AF5137" s="138">
        <v>19417</v>
      </c>
    </row>
    <row r="5138" spans="2:32">
      <c r="B5138" s="114">
        <v>5100</v>
      </c>
      <c r="C5138" s="115">
        <v>5100</v>
      </c>
      <c r="D5138" s="116">
        <v>213</v>
      </c>
      <c r="E5138" s="117">
        <v>8</v>
      </c>
      <c r="F5138" s="118">
        <v>1</v>
      </c>
      <c r="G5138" s="119" t="s">
        <v>487</v>
      </c>
      <c r="H5138" s="120">
        <v>7</v>
      </c>
      <c r="I5138" s="115">
        <v>31</v>
      </c>
      <c r="J5138" s="116" t="s">
        <v>487</v>
      </c>
      <c r="K5138" s="121">
        <v>12</v>
      </c>
      <c r="L5138" s="108"/>
      <c r="M5138" s="122">
        <v>20830</v>
      </c>
      <c r="N5138" s="123">
        <v>17374</v>
      </c>
      <c r="O5138" s="124">
        <v>15148</v>
      </c>
      <c r="P5138" s="123">
        <v>15485</v>
      </c>
      <c r="Q5138" s="124">
        <v>19167</v>
      </c>
      <c r="R5138" s="123">
        <v>22904</v>
      </c>
      <c r="S5138" s="124">
        <v>21393</v>
      </c>
      <c r="T5138" s="123">
        <v>19118</v>
      </c>
      <c r="U5138" s="124">
        <v>16655</v>
      </c>
      <c r="V5138" s="123">
        <v>17459</v>
      </c>
      <c r="W5138" s="124">
        <v>21775</v>
      </c>
      <c r="X5138" s="123">
        <v>24738</v>
      </c>
      <c r="Y5138" s="124">
        <v>23290</v>
      </c>
      <c r="Z5138" s="123">
        <v>18292</v>
      </c>
      <c r="AA5138" s="124">
        <v>18268</v>
      </c>
      <c r="AB5138" s="123">
        <v>19016</v>
      </c>
      <c r="AC5138" s="124">
        <v>23374</v>
      </c>
      <c r="AD5138" s="123">
        <v>24711</v>
      </c>
      <c r="AE5138" s="125">
        <v>22205</v>
      </c>
      <c r="AF5138" s="126">
        <v>19742</v>
      </c>
    </row>
    <row r="5139" spans="2:32">
      <c r="B5139" s="127">
        <v>5101</v>
      </c>
      <c r="C5139" s="128">
        <v>5101</v>
      </c>
      <c r="D5139" s="129">
        <v>213</v>
      </c>
      <c r="E5139" s="130">
        <v>8</v>
      </c>
      <c r="F5139" s="131">
        <v>1</v>
      </c>
      <c r="G5139" s="132" t="s">
        <v>487</v>
      </c>
      <c r="H5139" s="133">
        <v>7</v>
      </c>
      <c r="I5139" s="128">
        <v>31</v>
      </c>
      <c r="J5139" s="129" t="s">
        <v>487</v>
      </c>
      <c r="K5139" s="134">
        <v>13</v>
      </c>
      <c r="L5139" s="108"/>
      <c r="M5139" s="81">
        <v>21221</v>
      </c>
      <c r="N5139" s="135">
        <v>17433</v>
      </c>
      <c r="O5139" s="136">
        <v>15082</v>
      </c>
      <c r="P5139" s="135">
        <v>15640</v>
      </c>
      <c r="Q5139" s="136">
        <v>19424</v>
      </c>
      <c r="R5139" s="135">
        <v>23302</v>
      </c>
      <c r="S5139" s="136">
        <v>21684</v>
      </c>
      <c r="T5139" s="135">
        <v>19231</v>
      </c>
      <c r="U5139" s="136">
        <v>16605</v>
      </c>
      <c r="V5139" s="135">
        <v>17633</v>
      </c>
      <c r="W5139" s="136">
        <v>22243</v>
      </c>
      <c r="X5139" s="135">
        <v>25155</v>
      </c>
      <c r="Y5139" s="136">
        <v>23637</v>
      </c>
      <c r="Z5139" s="135">
        <v>18271</v>
      </c>
      <c r="AA5139" s="136">
        <v>18442</v>
      </c>
      <c r="AB5139" s="135">
        <v>19184</v>
      </c>
      <c r="AC5139" s="136">
        <v>23865</v>
      </c>
      <c r="AD5139" s="135">
        <v>25099</v>
      </c>
      <c r="AE5139" s="137">
        <v>22384</v>
      </c>
      <c r="AF5139" s="138">
        <v>19735</v>
      </c>
    </row>
    <row r="5140" spans="2:32">
      <c r="B5140" s="114">
        <v>5102</v>
      </c>
      <c r="C5140" s="115">
        <v>5102</v>
      </c>
      <c r="D5140" s="116">
        <v>213</v>
      </c>
      <c r="E5140" s="117">
        <v>8</v>
      </c>
      <c r="F5140" s="118">
        <v>1</v>
      </c>
      <c r="G5140" s="119" t="s">
        <v>487</v>
      </c>
      <c r="H5140" s="120">
        <v>7</v>
      </c>
      <c r="I5140" s="115">
        <v>31</v>
      </c>
      <c r="J5140" s="116" t="s">
        <v>487</v>
      </c>
      <c r="K5140" s="121">
        <v>14</v>
      </c>
      <c r="L5140" s="108"/>
      <c r="M5140" s="122">
        <v>21443</v>
      </c>
      <c r="N5140" s="123">
        <v>17459</v>
      </c>
      <c r="O5140" s="124">
        <v>14987</v>
      </c>
      <c r="P5140" s="123">
        <v>15771</v>
      </c>
      <c r="Q5140" s="124">
        <v>19502</v>
      </c>
      <c r="R5140" s="123">
        <v>23495</v>
      </c>
      <c r="S5140" s="124">
        <v>21885</v>
      </c>
      <c r="T5140" s="123">
        <v>19272</v>
      </c>
      <c r="U5140" s="124">
        <v>16517</v>
      </c>
      <c r="V5140" s="123">
        <v>17649</v>
      </c>
      <c r="W5140" s="124">
        <v>22482</v>
      </c>
      <c r="X5140" s="123">
        <v>25368</v>
      </c>
      <c r="Y5140" s="124">
        <v>23808</v>
      </c>
      <c r="Z5140" s="123">
        <v>18178</v>
      </c>
      <c r="AA5140" s="124">
        <v>18558</v>
      </c>
      <c r="AB5140" s="123">
        <v>19164</v>
      </c>
      <c r="AC5140" s="124">
        <v>24094</v>
      </c>
      <c r="AD5140" s="123">
        <v>25254</v>
      </c>
      <c r="AE5140" s="125">
        <v>22414</v>
      </c>
      <c r="AF5140" s="126">
        <v>19643</v>
      </c>
    </row>
    <row r="5141" spans="2:32">
      <c r="B5141" s="127">
        <v>5103</v>
      </c>
      <c r="C5141" s="128">
        <v>5103</v>
      </c>
      <c r="D5141" s="129">
        <v>213</v>
      </c>
      <c r="E5141" s="130">
        <v>8</v>
      </c>
      <c r="F5141" s="131">
        <v>1</v>
      </c>
      <c r="G5141" s="132" t="s">
        <v>487</v>
      </c>
      <c r="H5141" s="133">
        <v>7</v>
      </c>
      <c r="I5141" s="128">
        <v>31</v>
      </c>
      <c r="J5141" s="129" t="s">
        <v>487</v>
      </c>
      <c r="K5141" s="134">
        <v>15</v>
      </c>
      <c r="L5141" s="108"/>
      <c r="M5141" s="81">
        <v>21640</v>
      </c>
      <c r="N5141" s="135">
        <v>17450</v>
      </c>
      <c r="O5141" s="136">
        <v>15022</v>
      </c>
      <c r="P5141" s="135">
        <v>16063</v>
      </c>
      <c r="Q5141" s="136">
        <v>19612</v>
      </c>
      <c r="R5141" s="135">
        <v>23674</v>
      </c>
      <c r="S5141" s="136">
        <v>22113</v>
      </c>
      <c r="T5141" s="135">
        <v>19271</v>
      </c>
      <c r="U5141" s="136">
        <v>16527</v>
      </c>
      <c r="V5141" s="135">
        <v>17738</v>
      </c>
      <c r="W5141" s="136">
        <v>22728</v>
      </c>
      <c r="X5141" s="135">
        <v>25549</v>
      </c>
      <c r="Y5141" s="136">
        <v>23984</v>
      </c>
      <c r="Z5141" s="135">
        <v>18215</v>
      </c>
      <c r="AA5141" s="136">
        <v>18862</v>
      </c>
      <c r="AB5141" s="135">
        <v>19222</v>
      </c>
      <c r="AC5141" s="136">
        <v>24291</v>
      </c>
      <c r="AD5141" s="135">
        <v>25442</v>
      </c>
      <c r="AE5141" s="137">
        <v>22391</v>
      </c>
      <c r="AF5141" s="138">
        <v>19690</v>
      </c>
    </row>
    <row r="5142" spans="2:32">
      <c r="B5142" s="114">
        <v>5104</v>
      </c>
      <c r="C5142" s="115">
        <v>5104</v>
      </c>
      <c r="D5142" s="116">
        <v>213</v>
      </c>
      <c r="E5142" s="117">
        <v>8</v>
      </c>
      <c r="F5142" s="118">
        <v>1</v>
      </c>
      <c r="G5142" s="119" t="s">
        <v>487</v>
      </c>
      <c r="H5142" s="120">
        <v>7</v>
      </c>
      <c r="I5142" s="115">
        <v>31</v>
      </c>
      <c r="J5142" s="116" t="s">
        <v>487</v>
      </c>
      <c r="K5142" s="121">
        <v>16</v>
      </c>
      <c r="L5142" s="108"/>
      <c r="M5142" s="122">
        <v>22020</v>
      </c>
      <c r="N5142" s="123">
        <v>17675</v>
      </c>
      <c r="O5142" s="124">
        <v>15271</v>
      </c>
      <c r="P5142" s="123">
        <v>16503</v>
      </c>
      <c r="Q5142" s="124">
        <v>19939</v>
      </c>
      <c r="R5142" s="123">
        <v>24012</v>
      </c>
      <c r="S5142" s="124">
        <v>22373</v>
      </c>
      <c r="T5142" s="123">
        <v>19454</v>
      </c>
      <c r="U5142" s="124">
        <v>16744</v>
      </c>
      <c r="V5142" s="123">
        <v>18192</v>
      </c>
      <c r="W5142" s="124">
        <v>23444</v>
      </c>
      <c r="X5142" s="123">
        <v>25819</v>
      </c>
      <c r="Y5142" s="124">
        <v>24142</v>
      </c>
      <c r="Z5142" s="123">
        <v>18398</v>
      </c>
      <c r="AA5142" s="124">
        <v>19265</v>
      </c>
      <c r="AB5142" s="123">
        <v>19634</v>
      </c>
      <c r="AC5142" s="124">
        <v>25005</v>
      </c>
      <c r="AD5142" s="123">
        <v>25530</v>
      </c>
      <c r="AE5142" s="125">
        <v>22477</v>
      </c>
      <c r="AF5142" s="126">
        <v>19870</v>
      </c>
    </row>
    <row r="5143" spans="2:32">
      <c r="B5143" s="127">
        <v>5105</v>
      </c>
      <c r="C5143" s="128">
        <v>5105</v>
      </c>
      <c r="D5143" s="129">
        <v>213</v>
      </c>
      <c r="E5143" s="130">
        <v>8</v>
      </c>
      <c r="F5143" s="131">
        <v>1</v>
      </c>
      <c r="G5143" s="132" t="s">
        <v>487</v>
      </c>
      <c r="H5143" s="133">
        <v>7</v>
      </c>
      <c r="I5143" s="128">
        <v>31</v>
      </c>
      <c r="J5143" s="129" t="s">
        <v>487</v>
      </c>
      <c r="K5143" s="134">
        <v>17</v>
      </c>
      <c r="L5143" s="108"/>
      <c r="M5143" s="81">
        <v>22358</v>
      </c>
      <c r="N5143" s="135">
        <v>17955</v>
      </c>
      <c r="O5143" s="136">
        <v>15755</v>
      </c>
      <c r="P5143" s="135">
        <v>17173</v>
      </c>
      <c r="Q5143" s="136">
        <v>20349</v>
      </c>
      <c r="R5143" s="135">
        <v>24336</v>
      </c>
      <c r="S5143" s="136">
        <v>22744</v>
      </c>
      <c r="T5143" s="135">
        <v>19839</v>
      </c>
      <c r="U5143" s="136">
        <v>17204</v>
      </c>
      <c r="V5143" s="135">
        <v>18928</v>
      </c>
      <c r="W5143" s="136">
        <v>23884</v>
      </c>
      <c r="X5143" s="135">
        <v>26087</v>
      </c>
      <c r="Y5143" s="136">
        <v>24589</v>
      </c>
      <c r="Z5143" s="135">
        <v>18971</v>
      </c>
      <c r="AA5143" s="136">
        <v>19959</v>
      </c>
      <c r="AB5143" s="135">
        <v>20419</v>
      </c>
      <c r="AC5143" s="136">
        <v>25484</v>
      </c>
      <c r="AD5143" s="135">
        <v>26004</v>
      </c>
      <c r="AE5143" s="137">
        <v>22939</v>
      </c>
      <c r="AF5143" s="138">
        <v>20455</v>
      </c>
    </row>
    <row r="5144" spans="2:32">
      <c r="B5144" s="114">
        <v>5106</v>
      </c>
      <c r="C5144" s="115">
        <v>5106</v>
      </c>
      <c r="D5144" s="116">
        <v>213</v>
      </c>
      <c r="E5144" s="117">
        <v>8</v>
      </c>
      <c r="F5144" s="118">
        <v>1</v>
      </c>
      <c r="G5144" s="119" t="s">
        <v>487</v>
      </c>
      <c r="H5144" s="120">
        <v>7</v>
      </c>
      <c r="I5144" s="115">
        <v>31</v>
      </c>
      <c r="J5144" s="116" t="s">
        <v>487</v>
      </c>
      <c r="K5144" s="121">
        <v>18</v>
      </c>
      <c r="L5144" s="108"/>
      <c r="M5144" s="122">
        <v>22361</v>
      </c>
      <c r="N5144" s="123">
        <v>18074</v>
      </c>
      <c r="O5144" s="124">
        <v>16205</v>
      </c>
      <c r="P5144" s="123">
        <v>17717</v>
      </c>
      <c r="Q5144" s="124">
        <v>20481</v>
      </c>
      <c r="R5144" s="123">
        <v>24384</v>
      </c>
      <c r="S5144" s="124">
        <v>23027</v>
      </c>
      <c r="T5144" s="123">
        <v>20161</v>
      </c>
      <c r="U5144" s="124">
        <v>17931</v>
      </c>
      <c r="V5144" s="123">
        <v>19632</v>
      </c>
      <c r="W5144" s="124">
        <v>23980</v>
      </c>
      <c r="X5144" s="123">
        <v>26295</v>
      </c>
      <c r="Y5144" s="124">
        <v>25194</v>
      </c>
      <c r="Z5144" s="123">
        <v>19852</v>
      </c>
      <c r="AA5144" s="124">
        <v>20932</v>
      </c>
      <c r="AB5144" s="123">
        <v>21348</v>
      </c>
      <c r="AC5144" s="124">
        <v>25753</v>
      </c>
      <c r="AD5144" s="123">
        <v>26720</v>
      </c>
      <c r="AE5144" s="125">
        <v>23658</v>
      </c>
      <c r="AF5144" s="126">
        <v>21406</v>
      </c>
    </row>
    <row r="5145" spans="2:32">
      <c r="B5145" s="127">
        <v>5107</v>
      </c>
      <c r="C5145" s="128">
        <v>5107</v>
      </c>
      <c r="D5145" s="129">
        <v>213</v>
      </c>
      <c r="E5145" s="130">
        <v>8</v>
      </c>
      <c r="F5145" s="131">
        <v>1</v>
      </c>
      <c r="G5145" s="132" t="s">
        <v>487</v>
      </c>
      <c r="H5145" s="133">
        <v>7</v>
      </c>
      <c r="I5145" s="128">
        <v>31</v>
      </c>
      <c r="J5145" s="129" t="s">
        <v>487</v>
      </c>
      <c r="K5145" s="134">
        <v>19</v>
      </c>
      <c r="L5145" s="108"/>
      <c r="M5145" s="81">
        <v>22163</v>
      </c>
      <c r="N5145" s="135">
        <v>18040</v>
      </c>
      <c r="O5145" s="136">
        <v>16334</v>
      </c>
      <c r="P5145" s="135">
        <v>17940</v>
      </c>
      <c r="Q5145" s="136">
        <v>20624</v>
      </c>
      <c r="R5145" s="135">
        <v>24269</v>
      </c>
      <c r="S5145" s="136">
        <v>23051</v>
      </c>
      <c r="T5145" s="135">
        <v>20282</v>
      </c>
      <c r="U5145" s="136">
        <v>18283</v>
      </c>
      <c r="V5145" s="135">
        <v>19570</v>
      </c>
      <c r="W5145" s="136">
        <v>24114</v>
      </c>
      <c r="X5145" s="135">
        <v>26541</v>
      </c>
      <c r="Y5145" s="136">
        <v>25500</v>
      </c>
      <c r="Z5145" s="135">
        <v>20473</v>
      </c>
      <c r="AA5145" s="136">
        <v>21510</v>
      </c>
      <c r="AB5145" s="135">
        <v>21473</v>
      </c>
      <c r="AC5145" s="136">
        <v>26171</v>
      </c>
      <c r="AD5145" s="135">
        <v>27186</v>
      </c>
      <c r="AE5145" s="137">
        <v>24302</v>
      </c>
      <c r="AF5145" s="138">
        <v>22134</v>
      </c>
    </row>
    <row r="5146" spans="2:32">
      <c r="B5146" s="114">
        <v>5108</v>
      </c>
      <c r="C5146" s="115">
        <v>5108</v>
      </c>
      <c r="D5146" s="116">
        <v>213</v>
      </c>
      <c r="E5146" s="117">
        <v>8</v>
      </c>
      <c r="F5146" s="118">
        <v>1</v>
      </c>
      <c r="G5146" s="119" t="s">
        <v>487</v>
      </c>
      <c r="H5146" s="120">
        <v>7</v>
      </c>
      <c r="I5146" s="115">
        <v>31</v>
      </c>
      <c r="J5146" s="116" t="s">
        <v>487</v>
      </c>
      <c r="K5146" s="121">
        <v>20</v>
      </c>
      <c r="L5146" s="108"/>
      <c r="M5146" s="122">
        <v>21592</v>
      </c>
      <c r="N5146" s="123">
        <v>17514</v>
      </c>
      <c r="O5146" s="124">
        <v>16346</v>
      </c>
      <c r="P5146" s="123">
        <v>17706</v>
      </c>
      <c r="Q5146" s="124">
        <v>20459</v>
      </c>
      <c r="R5146" s="123">
        <v>23891</v>
      </c>
      <c r="S5146" s="124">
        <v>22581</v>
      </c>
      <c r="T5146" s="123">
        <v>19862</v>
      </c>
      <c r="U5146" s="124">
        <v>18449</v>
      </c>
      <c r="V5146" s="123">
        <v>19376</v>
      </c>
      <c r="W5146" s="124">
        <v>23897</v>
      </c>
      <c r="X5146" s="123">
        <v>26510</v>
      </c>
      <c r="Y5146" s="124">
        <v>25477</v>
      </c>
      <c r="Z5146" s="123">
        <v>20969</v>
      </c>
      <c r="AA5146" s="124">
        <v>21775</v>
      </c>
      <c r="AB5146" s="123">
        <v>21641</v>
      </c>
      <c r="AC5146" s="124">
        <v>26186</v>
      </c>
      <c r="AD5146" s="123">
        <v>27351</v>
      </c>
      <c r="AE5146" s="125">
        <v>24342</v>
      </c>
      <c r="AF5146" s="126">
        <v>22733</v>
      </c>
    </row>
    <row r="5147" spans="2:32">
      <c r="B5147" s="127">
        <v>5109</v>
      </c>
      <c r="C5147" s="128">
        <v>5109</v>
      </c>
      <c r="D5147" s="129">
        <v>213</v>
      </c>
      <c r="E5147" s="130">
        <v>8</v>
      </c>
      <c r="F5147" s="131">
        <v>1</v>
      </c>
      <c r="G5147" s="132" t="s">
        <v>487</v>
      </c>
      <c r="H5147" s="133">
        <v>7</v>
      </c>
      <c r="I5147" s="128">
        <v>31</v>
      </c>
      <c r="J5147" s="129" t="s">
        <v>487</v>
      </c>
      <c r="K5147" s="134">
        <v>21</v>
      </c>
      <c r="L5147" s="108"/>
      <c r="M5147" s="81">
        <v>20905</v>
      </c>
      <c r="N5147" s="135">
        <v>17016</v>
      </c>
      <c r="O5147" s="136">
        <v>16082</v>
      </c>
      <c r="P5147" s="135">
        <v>17510</v>
      </c>
      <c r="Q5147" s="136">
        <v>20115</v>
      </c>
      <c r="R5147" s="135">
        <v>23416</v>
      </c>
      <c r="S5147" s="136">
        <v>22136</v>
      </c>
      <c r="T5147" s="135">
        <v>19625</v>
      </c>
      <c r="U5147" s="136">
        <v>18460</v>
      </c>
      <c r="V5147" s="135">
        <v>19757</v>
      </c>
      <c r="W5147" s="136">
        <v>24117</v>
      </c>
      <c r="X5147" s="135">
        <v>26500</v>
      </c>
      <c r="Y5147" s="136">
        <v>25537</v>
      </c>
      <c r="Z5147" s="135">
        <v>21399</v>
      </c>
      <c r="AA5147" s="136">
        <v>22204</v>
      </c>
      <c r="AB5147" s="135">
        <v>22379</v>
      </c>
      <c r="AC5147" s="136">
        <v>26761</v>
      </c>
      <c r="AD5147" s="135">
        <v>27717</v>
      </c>
      <c r="AE5147" s="137">
        <v>24841</v>
      </c>
      <c r="AF5147" s="138">
        <v>23374</v>
      </c>
    </row>
    <row r="5148" spans="2:32">
      <c r="B5148" s="114">
        <v>5110</v>
      </c>
      <c r="C5148" s="115">
        <v>5110</v>
      </c>
      <c r="D5148" s="116">
        <v>213</v>
      </c>
      <c r="E5148" s="117">
        <v>8</v>
      </c>
      <c r="F5148" s="118">
        <v>1</v>
      </c>
      <c r="G5148" s="119" t="s">
        <v>487</v>
      </c>
      <c r="H5148" s="120">
        <v>7</v>
      </c>
      <c r="I5148" s="115">
        <v>31</v>
      </c>
      <c r="J5148" s="116" t="s">
        <v>487</v>
      </c>
      <c r="K5148" s="121">
        <v>22</v>
      </c>
      <c r="L5148" s="108"/>
      <c r="M5148" s="122">
        <v>19715</v>
      </c>
      <c r="N5148" s="123">
        <v>16107</v>
      </c>
      <c r="O5148" s="124">
        <v>15604</v>
      </c>
      <c r="P5148" s="123">
        <v>16923</v>
      </c>
      <c r="Q5148" s="124">
        <v>19179</v>
      </c>
      <c r="R5148" s="123">
        <v>22315</v>
      </c>
      <c r="S5148" s="124">
        <v>21172</v>
      </c>
      <c r="T5148" s="123">
        <v>18849</v>
      </c>
      <c r="U5148" s="124">
        <v>18131</v>
      </c>
      <c r="V5148" s="123">
        <v>19190</v>
      </c>
      <c r="W5148" s="124">
        <v>23199</v>
      </c>
      <c r="X5148" s="123">
        <v>25660</v>
      </c>
      <c r="Y5148" s="124">
        <v>24864</v>
      </c>
      <c r="Z5148" s="123">
        <v>21228</v>
      </c>
      <c r="AA5148" s="124">
        <v>21897</v>
      </c>
      <c r="AB5148" s="123">
        <v>21980</v>
      </c>
      <c r="AC5148" s="124">
        <v>26032</v>
      </c>
      <c r="AD5148" s="123">
        <v>27155</v>
      </c>
      <c r="AE5148" s="125">
        <v>24403</v>
      </c>
      <c r="AF5148" s="126">
        <v>23279</v>
      </c>
    </row>
    <row r="5149" spans="2:32">
      <c r="B5149" s="127">
        <v>5111</v>
      </c>
      <c r="C5149" s="128">
        <v>5111</v>
      </c>
      <c r="D5149" s="129">
        <v>213</v>
      </c>
      <c r="E5149" s="130">
        <v>8</v>
      </c>
      <c r="F5149" s="131">
        <v>1</v>
      </c>
      <c r="G5149" s="132" t="s">
        <v>487</v>
      </c>
      <c r="H5149" s="133">
        <v>7</v>
      </c>
      <c r="I5149" s="128">
        <v>31</v>
      </c>
      <c r="J5149" s="129" t="s">
        <v>487</v>
      </c>
      <c r="K5149" s="134">
        <v>23</v>
      </c>
      <c r="L5149" s="108"/>
      <c r="M5149" s="81">
        <v>18068</v>
      </c>
      <c r="N5149" s="135">
        <v>14805</v>
      </c>
      <c r="O5149" s="136">
        <v>14915</v>
      </c>
      <c r="P5149" s="135">
        <v>16059</v>
      </c>
      <c r="Q5149" s="136">
        <v>17838</v>
      </c>
      <c r="R5149" s="135">
        <v>20679</v>
      </c>
      <c r="S5149" s="136">
        <v>19665</v>
      </c>
      <c r="T5149" s="135">
        <v>17527</v>
      </c>
      <c r="U5149" s="136">
        <v>17451</v>
      </c>
      <c r="V5149" s="135">
        <v>18255</v>
      </c>
      <c r="W5149" s="136">
        <v>21755</v>
      </c>
      <c r="X5149" s="135">
        <v>24087</v>
      </c>
      <c r="Y5149" s="136">
        <v>23423</v>
      </c>
      <c r="Z5149" s="135">
        <v>20589</v>
      </c>
      <c r="AA5149" s="136">
        <v>21052</v>
      </c>
      <c r="AB5149" s="135">
        <v>21072</v>
      </c>
      <c r="AC5149" s="136">
        <v>24657</v>
      </c>
      <c r="AD5149" s="135">
        <v>25750</v>
      </c>
      <c r="AE5149" s="137">
        <v>23157</v>
      </c>
      <c r="AF5149" s="138">
        <v>22667</v>
      </c>
    </row>
    <row r="5150" spans="2:32">
      <c r="B5150" s="114">
        <v>5112</v>
      </c>
      <c r="C5150" s="115">
        <v>5112</v>
      </c>
      <c r="D5150" s="116">
        <v>213</v>
      </c>
      <c r="E5150" s="117">
        <v>8</v>
      </c>
      <c r="F5150" s="118">
        <v>1</v>
      </c>
      <c r="G5150" s="119" t="s">
        <v>487</v>
      </c>
      <c r="H5150" s="120">
        <v>7</v>
      </c>
      <c r="I5150" s="115">
        <v>31</v>
      </c>
      <c r="J5150" s="116" t="s">
        <v>487</v>
      </c>
      <c r="K5150" s="121">
        <v>24</v>
      </c>
      <c r="L5150" s="108"/>
      <c r="M5150" s="122">
        <v>16688</v>
      </c>
      <c r="N5150" s="123">
        <v>13787</v>
      </c>
      <c r="O5150" s="124">
        <v>14160</v>
      </c>
      <c r="P5150" s="123">
        <v>15200</v>
      </c>
      <c r="Q5150" s="124">
        <v>16683</v>
      </c>
      <c r="R5150" s="123">
        <v>19224</v>
      </c>
      <c r="S5150" s="124">
        <v>18331</v>
      </c>
      <c r="T5150" s="123">
        <v>16472</v>
      </c>
      <c r="U5150" s="124">
        <v>16640</v>
      </c>
      <c r="V5150" s="123">
        <v>17376</v>
      </c>
      <c r="W5150" s="124">
        <v>20539</v>
      </c>
      <c r="X5150" s="123">
        <v>22646</v>
      </c>
      <c r="Y5150" s="124">
        <v>22100</v>
      </c>
      <c r="Z5150" s="123">
        <v>19745</v>
      </c>
      <c r="AA5150" s="124">
        <v>20080</v>
      </c>
      <c r="AB5150" s="123">
        <v>20158</v>
      </c>
      <c r="AC5150" s="124">
        <v>23455</v>
      </c>
      <c r="AD5150" s="123">
        <v>24448</v>
      </c>
      <c r="AE5150" s="125">
        <v>22146</v>
      </c>
      <c r="AF5150" s="126">
        <v>21795</v>
      </c>
    </row>
    <row r="5151" spans="2:32">
      <c r="B5151" s="127">
        <v>5113</v>
      </c>
      <c r="C5151" s="128">
        <v>5113</v>
      </c>
      <c r="D5151" s="129">
        <v>214</v>
      </c>
      <c r="E5151" s="130">
        <v>8</v>
      </c>
      <c r="F5151" s="131">
        <v>2</v>
      </c>
      <c r="G5151" s="132" t="s">
        <v>487</v>
      </c>
      <c r="H5151" s="133">
        <v>8</v>
      </c>
      <c r="I5151" s="128">
        <v>1</v>
      </c>
      <c r="J5151" s="129" t="s">
        <v>487</v>
      </c>
      <c r="K5151" s="134">
        <v>1</v>
      </c>
      <c r="L5151" s="108"/>
      <c r="M5151" s="81">
        <v>15150</v>
      </c>
      <c r="N5151" s="135">
        <v>13241</v>
      </c>
      <c r="O5151" s="136">
        <v>13544</v>
      </c>
      <c r="P5151" s="135">
        <v>14218</v>
      </c>
      <c r="Q5151" s="136">
        <v>16067</v>
      </c>
      <c r="R5151" s="135">
        <v>17486</v>
      </c>
      <c r="S5151" s="136">
        <v>16846</v>
      </c>
      <c r="T5151" s="135">
        <v>15768</v>
      </c>
      <c r="U5151" s="136">
        <v>15534</v>
      </c>
      <c r="V5151" s="135">
        <v>18464</v>
      </c>
      <c r="W5151" s="136">
        <v>19785</v>
      </c>
      <c r="X5151" s="135">
        <v>20994</v>
      </c>
      <c r="Y5151" s="136">
        <v>20363</v>
      </c>
      <c r="Z5151" s="135">
        <v>18044</v>
      </c>
      <c r="AA5151" s="136">
        <v>18868</v>
      </c>
      <c r="AB5151" s="135">
        <v>21547</v>
      </c>
      <c r="AC5151" s="136">
        <v>22783</v>
      </c>
      <c r="AD5151" s="135">
        <v>22586</v>
      </c>
      <c r="AE5151" s="137">
        <v>21081</v>
      </c>
      <c r="AF5151" s="138">
        <v>19749</v>
      </c>
    </row>
    <row r="5152" spans="2:32">
      <c r="B5152" s="114">
        <v>5114</v>
      </c>
      <c r="C5152" s="115">
        <v>5114</v>
      </c>
      <c r="D5152" s="116">
        <v>214</v>
      </c>
      <c r="E5152" s="117">
        <v>8</v>
      </c>
      <c r="F5152" s="118">
        <v>2</v>
      </c>
      <c r="G5152" s="119" t="s">
        <v>487</v>
      </c>
      <c r="H5152" s="120">
        <v>8</v>
      </c>
      <c r="I5152" s="115">
        <v>1</v>
      </c>
      <c r="J5152" s="116" t="s">
        <v>487</v>
      </c>
      <c r="K5152" s="121">
        <v>2</v>
      </c>
      <c r="L5152" s="108"/>
      <c r="M5152" s="122">
        <v>14541</v>
      </c>
      <c r="N5152" s="123">
        <v>12867</v>
      </c>
      <c r="O5152" s="124">
        <v>13177</v>
      </c>
      <c r="P5152" s="123">
        <v>13835</v>
      </c>
      <c r="Q5152" s="124">
        <v>15510</v>
      </c>
      <c r="R5152" s="123">
        <v>16760</v>
      </c>
      <c r="S5152" s="124">
        <v>16168</v>
      </c>
      <c r="T5152" s="123">
        <v>15296</v>
      </c>
      <c r="U5152" s="124">
        <v>15086</v>
      </c>
      <c r="V5152" s="123">
        <v>17807</v>
      </c>
      <c r="W5152" s="124">
        <v>19112</v>
      </c>
      <c r="X5152" s="123">
        <v>20140</v>
      </c>
      <c r="Y5152" s="124">
        <v>19530</v>
      </c>
      <c r="Z5152" s="123">
        <v>17486</v>
      </c>
      <c r="AA5152" s="124">
        <v>18289</v>
      </c>
      <c r="AB5152" s="123">
        <v>20771</v>
      </c>
      <c r="AC5152" s="124">
        <v>22017</v>
      </c>
      <c r="AD5152" s="123">
        <v>21665</v>
      </c>
      <c r="AE5152" s="125">
        <v>20387</v>
      </c>
      <c r="AF5152" s="126">
        <v>19126</v>
      </c>
    </row>
    <row r="5153" spans="2:32">
      <c r="B5153" s="127">
        <v>5115</v>
      </c>
      <c r="C5153" s="128">
        <v>5115</v>
      </c>
      <c r="D5153" s="129">
        <v>214</v>
      </c>
      <c r="E5153" s="130">
        <v>8</v>
      </c>
      <c r="F5153" s="131">
        <v>2</v>
      </c>
      <c r="G5153" s="132" t="s">
        <v>487</v>
      </c>
      <c r="H5153" s="133">
        <v>8</v>
      </c>
      <c r="I5153" s="128">
        <v>1</v>
      </c>
      <c r="J5153" s="129" t="s">
        <v>487</v>
      </c>
      <c r="K5153" s="134">
        <v>3</v>
      </c>
      <c r="L5153" s="108"/>
      <c r="M5153" s="81">
        <v>14173</v>
      </c>
      <c r="N5153" s="135">
        <v>12664</v>
      </c>
      <c r="O5153" s="136">
        <v>12958</v>
      </c>
      <c r="P5153" s="135">
        <v>13511</v>
      </c>
      <c r="Q5153" s="136">
        <v>15181</v>
      </c>
      <c r="R5153" s="135">
        <v>16335</v>
      </c>
      <c r="S5153" s="136">
        <v>15689</v>
      </c>
      <c r="T5153" s="135">
        <v>15013</v>
      </c>
      <c r="U5153" s="136">
        <v>14795</v>
      </c>
      <c r="V5153" s="135">
        <v>17372</v>
      </c>
      <c r="W5153" s="136">
        <v>18611</v>
      </c>
      <c r="X5153" s="135">
        <v>19550</v>
      </c>
      <c r="Y5153" s="136">
        <v>18890</v>
      </c>
      <c r="Z5153" s="135">
        <v>17076</v>
      </c>
      <c r="AA5153" s="136">
        <v>17767</v>
      </c>
      <c r="AB5153" s="135">
        <v>20204</v>
      </c>
      <c r="AC5153" s="136">
        <v>21393</v>
      </c>
      <c r="AD5153" s="135">
        <v>20916</v>
      </c>
      <c r="AE5153" s="137">
        <v>19862</v>
      </c>
      <c r="AF5153" s="138">
        <v>18654</v>
      </c>
    </row>
    <row r="5154" spans="2:32">
      <c r="B5154" s="114">
        <v>5116</v>
      </c>
      <c r="C5154" s="115">
        <v>5116</v>
      </c>
      <c r="D5154" s="116">
        <v>214</v>
      </c>
      <c r="E5154" s="117">
        <v>8</v>
      </c>
      <c r="F5154" s="118">
        <v>2</v>
      </c>
      <c r="G5154" s="119" t="s">
        <v>487</v>
      </c>
      <c r="H5154" s="120">
        <v>8</v>
      </c>
      <c r="I5154" s="115">
        <v>1</v>
      </c>
      <c r="J5154" s="116" t="s">
        <v>487</v>
      </c>
      <c r="K5154" s="121">
        <v>4</v>
      </c>
      <c r="L5154" s="108"/>
      <c r="M5154" s="122">
        <v>14058</v>
      </c>
      <c r="N5154" s="123">
        <v>12568</v>
      </c>
      <c r="O5154" s="124">
        <v>12859</v>
      </c>
      <c r="P5154" s="123">
        <v>13423</v>
      </c>
      <c r="Q5154" s="124">
        <v>15062</v>
      </c>
      <c r="R5154" s="123">
        <v>16118</v>
      </c>
      <c r="S5154" s="124">
        <v>15522</v>
      </c>
      <c r="T5154" s="123">
        <v>14746</v>
      </c>
      <c r="U5154" s="124">
        <v>14539</v>
      </c>
      <c r="V5154" s="123">
        <v>17022</v>
      </c>
      <c r="W5154" s="124">
        <v>18170</v>
      </c>
      <c r="X5154" s="123">
        <v>18994</v>
      </c>
      <c r="Y5154" s="124">
        <v>18360</v>
      </c>
      <c r="Z5154" s="123">
        <v>16581</v>
      </c>
      <c r="AA5154" s="124">
        <v>17270</v>
      </c>
      <c r="AB5154" s="123">
        <v>19557</v>
      </c>
      <c r="AC5154" s="124">
        <v>20684</v>
      </c>
      <c r="AD5154" s="123">
        <v>20178</v>
      </c>
      <c r="AE5154" s="125">
        <v>19083</v>
      </c>
      <c r="AF5154" s="126">
        <v>18020</v>
      </c>
    </row>
    <row r="5155" spans="2:32">
      <c r="B5155" s="127">
        <v>5117</v>
      </c>
      <c r="C5155" s="128">
        <v>5117</v>
      </c>
      <c r="D5155" s="129">
        <v>214</v>
      </c>
      <c r="E5155" s="130">
        <v>8</v>
      </c>
      <c r="F5155" s="131">
        <v>2</v>
      </c>
      <c r="G5155" s="132" t="s">
        <v>487</v>
      </c>
      <c r="H5155" s="133">
        <v>8</v>
      </c>
      <c r="I5155" s="128">
        <v>1</v>
      </c>
      <c r="J5155" s="129" t="s">
        <v>487</v>
      </c>
      <c r="K5155" s="134">
        <v>5</v>
      </c>
      <c r="L5155" s="108"/>
      <c r="M5155" s="81">
        <v>14258</v>
      </c>
      <c r="N5155" s="135">
        <v>12547</v>
      </c>
      <c r="O5155" s="136">
        <v>12777</v>
      </c>
      <c r="P5155" s="135">
        <v>13417</v>
      </c>
      <c r="Q5155" s="136">
        <v>15353</v>
      </c>
      <c r="R5155" s="135">
        <v>16167</v>
      </c>
      <c r="S5155" s="136">
        <v>15609</v>
      </c>
      <c r="T5155" s="135">
        <v>14554</v>
      </c>
      <c r="U5155" s="136">
        <v>14264</v>
      </c>
      <c r="V5155" s="135">
        <v>17044</v>
      </c>
      <c r="W5155" s="136">
        <v>18072</v>
      </c>
      <c r="X5155" s="135">
        <v>18632</v>
      </c>
      <c r="Y5155" s="136">
        <v>18013</v>
      </c>
      <c r="Z5155" s="135">
        <v>16083</v>
      </c>
      <c r="AA5155" s="136">
        <v>16797</v>
      </c>
      <c r="AB5155" s="135">
        <v>19263</v>
      </c>
      <c r="AC5155" s="136">
        <v>20237</v>
      </c>
      <c r="AD5155" s="135">
        <v>19596</v>
      </c>
      <c r="AE5155" s="137">
        <v>18297</v>
      </c>
      <c r="AF5155" s="138">
        <v>17362</v>
      </c>
    </row>
    <row r="5156" spans="2:32">
      <c r="B5156" s="114">
        <v>5118</v>
      </c>
      <c r="C5156" s="115">
        <v>5118</v>
      </c>
      <c r="D5156" s="116">
        <v>214</v>
      </c>
      <c r="E5156" s="117">
        <v>8</v>
      </c>
      <c r="F5156" s="118">
        <v>2</v>
      </c>
      <c r="G5156" s="119" t="s">
        <v>487</v>
      </c>
      <c r="H5156" s="120">
        <v>8</v>
      </c>
      <c r="I5156" s="115">
        <v>1</v>
      </c>
      <c r="J5156" s="116" t="s">
        <v>487</v>
      </c>
      <c r="K5156" s="121">
        <v>6</v>
      </c>
      <c r="L5156" s="108"/>
      <c r="M5156" s="122">
        <v>14971</v>
      </c>
      <c r="N5156" s="123">
        <v>12538</v>
      </c>
      <c r="O5156" s="124">
        <v>12631</v>
      </c>
      <c r="P5156" s="123">
        <v>13345</v>
      </c>
      <c r="Q5156" s="124">
        <v>15999</v>
      </c>
      <c r="R5156" s="123">
        <v>16704</v>
      </c>
      <c r="S5156" s="124">
        <v>16218</v>
      </c>
      <c r="T5156" s="123">
        <v>14382</v>
      </c>
      <c r="U5156" s="124">
        <v>13899</v>
      </c>
      <c r="V5156" s="123">
        <v>17438</v>
      </c>
      <c r="W5156" s="124">
        <v>18471</v>
      </c>
      <c r="X5156" s="123">
        <v>18729</v>
      </c>
      <c r="Y5156" s="124">
        <v>18128</v>
      </c>
      <c r="Z5156" s="123">
        <v>15480</v>
      </c>
      <c r="AA5156" s="124">
        <v>16203</v>
      </c>
      <c r="AB5156" s="123">
        <v>19304</v>
      </c>
      <c r="AC5156" s="124">
        <v>20318</v>
      </c>
      <c r="AD5156" s="123">
        <v>19495</v>
      </c>
      <c r="AE5156" s="125">
        <v>17543</v>
      </c>
      <c r="AF5156" s="126">
        <v>16628</v>
      </c>
    </row>
    <row r="5157" spans="2:32">
      <c r="B5157" s="127">
        <v>5119</v>
      </c>
      <c r="C5157" s="128">
        <v>5119</v>
      </c>
      <c r="D5157" s="129">
        <v>214</v>
      </c>
      <c r="E5157" s="130">
        <v>8</v>
      </c>
      <c r="F5157" s="131">
        <v>2</v>
      </c>
      <c r="G5157" s="132" t="s">
        <v>487</v>
      </c>
      <c r="H5157" s="133">
        <v>8</v>
      </c>
      <c r="I5157" s="128">
        <v>1</v>
      </c>
      <c r="J5157" s="129" t="s">
        <v>487</v>
      </c>
      <c r="K5157" s="134">
        <v>7</v>
      </c>
      <c r="L5157" s="108"/>
      <c r="M5157" s="81">
        <v>16174</v>
      </c>
      <c r="N5157" s="135">
        <v>12800</v>
      </c>
      <c r="O5157" s="136">
        <v>12734</v>
      </c>
      <c r="P5157" s="135">
        <v>13433</v>
      </c>
      <c r="Q5157" s="136">
        <v>16980</v>
      </c>
      <c r="R5157" s="135">
        <v>17732</v>
      </c>
      <c r="S5157" s="136">
        <v>17191</v>
      </c>
      <c r="T5157" s="135">
        <v>14446</v>
      </c>
      <c r="U5157" s="136">
        <v>13864</v>
      </c>
      <c r="V5157" s="135">
        <v>18215</v>
      </c>
      <c r="W5157" s="136">
        <v>19332</v>
      </c>
      <c r="X5157" s="135">
        <v>19465</v>
      </c>
      <c r="Y5157" s="136">
        <v>18711</v>
      </c>
      <c r="Z5157" s="135">
        <v>15183</v>
      </c>
      <c r="AA5157" s="136">
        <v>15914</v>
      </c>
      <c r="AB5157" s="135">
        <v>19740</v>
      </c>
      <c r="AC5157" s="136">
        <v>20966</v>
      </c>
      <c r="AD5157" s="135">
        <v>19937</v>
      </c>
      <c r="AE5157" s="137">
        <v>17186</v>
      </c>
      <c r="AF5157" s="138">
        <v>16267</v>
      </c>
    </row>
    <row r="5158" spans="2:32">
      <c r="B5158" s="114">
        <v>5120</v>
      </c>
      <c r="C5158" s="115">
        <v>5120</v>
      </c>
      <c r="D5158" s="116">
        <v>214</v>
      </c>
      <c r="E5158" s="117">
        <v>8</v>
      </c>
      <c r="F5158" s="118">
        <v>2</v>
      </c>
      <c r="G5158" s="119" t="s">
        <v>487</v>
      </c>
      <c r="H5158" s="120">
        <v>8</v>
      </c>
      <c r="I5158" s="115">
        <v>1</v>
      </c>
      <c r="J5158" s="116" t="s">
        <v>487</v>
      </c>
      <c r="K5158" s="121">
        <v>8</v>
      </c>
      <c r="L5158" s="108"/>
      <c r="M5158" s="122">
        <v>17110</v>
      </c>
      <c r="N5158" s="123">
        <v>13481</v>
      </c>
      <c r="O5158" s="124">
        <v>13353</v>
      </c>
      <c r="P5158" s="123">
        <v>13942</v>
      </c>
      <c r="Q5158" s="124">
        <v>17797</v>
      </c>
      <c r="R5158" s="123">
        <v>18700</v>
      </c>
      <c r="S5158" s="124">
        <v>17908</v>
      </c>
      <c r="T5158" s="123">
        <v>15089</v>
      </c>
      <c r="U5158" s="124">
        <v>14474</v>
      </c>
      <c r="V5158" s="123">
        <v>18937</v>
      </c>
      <c r="W5158" s="124">
        <v>20243</v>
      </c>
      <c r="X5158" s="123">
        <v>20357</v>
      </c>
      <c r="Y5158" s="124">
        <v>19333</v>
      </c>
      <c r="Z5158" s="123">
        <v>15650</v>
      </c>
      <c r="AA5158" s="124">
        <v>16392</v>
      </c>
      <c r="AB5158" s="123">
        <v>20318</v>
      </c>
      <c r="AC5158" s="124">
        <v>21745</v>
      </c>
      <c r="AD5158" s="123">
        <v>20507</v>
      </c>
      <c r="AE5158" s="125">
        <v>17675</v>
      </c>
      <c r="AF5158" s="126">
        <v>16732</v>
      </c>
    </row>
    <row r="5159" spans="2:32">
      <c r="B5159" s="127">
        <v>5121</v>
      </c>
      <c r="C5159" s="128">
        <v>5121</v>
      </c>
      <c r="D5159" s="129">
        <v>214</v>
      </c>
      <c r="E5159" s="130">
        <v>8</v>
      </c>
      <c r="F5159" s="131">
        <v>2</v>
      </c>
      <c r="G5159" s="132" t="s">
        <v>487</v>
      </c>
      <c r="H5159" s="133">
        <v>8</v>
      </c>
      <c r="I5159" s="128">
        <v>1</v>
      </c>
      <c r="J5159" s="129" t="s">
        <v>487</v>
      </c>
      <c r="K5159" s="134">
        <v>9</v>
      </c>
      <c r="L5159" s="108"/>
      <c r="M5159" s="81">
        <v>17842</v>
      </c>
      <c r="N5159" s="135">
        <v>14113</v>
      </c>
      <c r="O5159" s="136">
        <v>14171</v>
      </c>
      <c r="P5159" s="135">
        <v>14644</v>
      </c>
      <c r="Q5159" s="136">
        <v>18483</v>
      </c>
      <c r="R5159" s="135">
        <v>19602</v>
      </c>
      <c r="S5159" s="136">
        <v>18340</v>
      </c>
      <c r="T5159" s="135">
        <v>15756</v>
      </c>
      <c r="U5159" s="136">
        <v>15225</v>
      </c>
      <c r="V5159" s="135">
        <v>19627</v>
      </c>
      <c r="W5159" s="136">
        <v>20965</v>
      </c>
      <c r="X5159" s="135">
        <v>21226</v>
      </c>
      <c r="Y5159" s="136">
        <v>19767</v>
      </c>
      <c r="Z5159" s="135">
        <v>16380</v>
      </c>
      <c r="AA5159" s="136">
        <v>17080</v>
      </c>
      <c r="AB5159" s="135">
        <v>20978</v>
      </c>
      <c r="AC5159" s="136">
        <v>22394</v>
      </c>
      <c r="AD5159" s="135">
        <v>20964</v>
      </c>
      <c r="AE5159" s="137">
        <v>18306</v>
      </c>
      <c r="AF5159" s="138">
        <v>17463</v>
      </c>
    </row>
    <row r="5160" spans="2:32">
      <c r="B5160" s="114">
        <v>5122</v>
      </c>
      <c r="C5160" s="115">
        <v>5122</v>
      </c>
      <c r="D5160" s="116">
        <v>214</v>
      </c>
      <c r="E5160" s="117">
        <v>8</v>
      </c>
      <c r="F5160" s="118">
        <v>2</v>
      </c>
      <c r="G5160" s="119" t="s">
        <v>487</v>
      </c>
      <c r="H5160" s="120">
        <v>8</v>
      </c>
      <c r="I5160" s="115">
        <v>1</v>
      </c>
      <c r="J5160" s="116" t="s">
        <v>487</v>
      </c>
      <c r="K5160" s="121">
        <v>10</v>
      </c>
      <c r="L5160" s="108"/>
      <c r="M5160" s="122">
        <v>18311</v>
      </c>
      <c r="N5160" s="123">
        <v>14297</v>
      </c>
      <c r="O5160" s="124">
        <v>14631</v>
      </c>
      <c r="P5160" s="123">
        <v>15141</v>
      </c>
      <c r="Q5160" s="124">
        <v>19134</v>
      </c>
      <c r="R5160" s="123">
        <v>20143</v>
      </c>
      <c r="S5160" s="124">
        <v>18577</v>
      </c>
      <c r="T5160" s="123">
        <v>16050</v>
      </c>
      <c r="U5160" s="124">
        <v>15782</v>
      </c>
      <c r="V5160" s="123">
        <v>20388</v>
      </c>
      <c r="W5160" s="124">
        <v>21744</v>
      </c>
      <c r="X5160" s="123">
        <v>21883</v>
      </c>
      <c r="Y5160" s="124">
        <v>20138</v>
      </c>
      <c r="Z5160" s="123">
        <v>17008</v>
      </c>
      <c r="AA5160" s="124">
        <v>17754</v>
      </c>
      <c r="AB5160" s="123">
        <v>21829</v>
      </c>
      <c r="AC5160" s="124">
        <v>23266</v>
      </c>
      <c r="AD5160" s="123">
        <v>21404</v>
      </c>
      <c r="AE5160" s="125">
        <v>18799</v>
      </c>
      <c r="AF5160" s="126">
        <v>18155</v>
      </c>
    </row>
    <row r="5161" spans="2:32">
      <c r="B5161" s="127">
        <v>5123</v>
      </c>
      <c r="C5161" s="128">
        <v>5123</v>
      </c>
      <c r="D5161" s="129">
        <v>214</v>
      </c>
      <c r="E5161" s="130">
        <v>8</v>
      </c>
      <c r="F5161" s="131">
        <v>2</v>
      </c>
      <c r="G5161" s="132" t="s">
        <v>487</v>
      </c>
      <c r="H5161" s="133">
        <v>8</v>
      </c>
      <c r="I5161" s="128">
        <v>1</v>
      </c>
      <c r="J5161" s="129" t="s">
        <v>487</v>
      </c>
      <c r="K5161" s="134">
        <v>11</v>
      </c>
      <c r="L5161" s="108"/>
      <c r="M5161" s="81">
        <v>18763</v>
      </c>
      <c r="N5161" s="135">
        <v>14448</v>
      </c>
      <c r="O5161" s="136">
        <v>15013</v>
      </c>
      <c r="P5161" s="135">
        <v>15584</v>
      </c>
      <c r="Q5161" s="136">
        <v>19678</v>
      </c>
      <c r="R5161" s="135">
        <v>20628</v>
      </c>
      <c r="S5161" s="136">
        <v>18714</v>
      </c>
      <c r="T5161" s="135">
        <v>16279</v>
      </c>
      <c r="U5161" s="136">
        <v>16250</v>
      </c>
      <c r="V5161" s="135">
        <v>21028</v>
      </c>
      <c r="W5161" s="136">
        <v>22480</v>
      </c>
      <c r="X5161" s="135">
        <v>22489</v>
      </c>
      <c r="Y5161" s="136">
        <v>20406</v>
      </c>
      <c r="Z5161" s="135">
        <v>17552</v>
      </c>
      <c r="AA5161" s="136">
        <v>18376</v>
      </c>
      <c r="AB5161" s="135">
        <v>22553</v>
      </c>
      <c r="AC5161" s="136">
        <v>24090</v>
      </c>
      <c r="AD5161" s="135">
        <v>21732</v>
      </c>
      <c r="AE5161" s="137">
        <v>19223</v>
      </c>
      <c r="AF5161" s="138">
        <v>18756</v>
      </c>
    </row>
    <row r="5162" spans="2:32">
      <c r="B5162" s="114">
        <v>5124</v>
      </c>
      <c r="C5162" s="115">
        <v>5124</v>
      </c>
      <c r="D5162" s="116">
        <v>214</v>
      </c>
      <c r="E5162" s="117">
        <v>8</v>
      </c>
      <c r="F5162" s="118">
        <v>2</v>
      </c>
      <c r="G5162" s="119" t="s">
        <v>487</v>
      </c>
      <c r="H5162" s="120">
        <v>8</v>
      </c>
      <c r="I5162" s="115">
        <v>1</v>
      </c>
      <c r="J5162" s="116" t="s">
        <v>487</v>
      </c>
      <c r="K5162" s="121">
        <v>12</v>
      </c>
      <c r="L5162" s="108"/>
      <c r="M5162" s="122">
        <v>19045</v>
      </c>
      <c r="N5162" s="123">
        <v>14588</v>
      </c>
      <c r="O5162" s="124">
        <v>15329</v>
      </c>
      <c r="P5162" s="123">
        <v>15878</v>
      </c>
      <c r="Q5162" s="124">
        <v>20110</v>
      </c>
      <c r="R5162" s="123">
        <v>20988</v>
      </c>
      <c r="S5162" s="124">
        <v>18848</v>
      </c>
      <c r="T5162" s="123">
        <v>16469</v>
      </c>
      <c r="U5162" s="124">
        <v>16609</v>
      </c>
      <c r="V5162" s="123">
        <v>21522</v>
      </c>
      <c r="W5162" s="124">
        <v>23186</v>
      </c>
      <c r="X5162" s="123">
        <v>22945</v>
      </c>
      <c r="Y5162" s="124">
        <v>20624</v>
      </c>
      <c r="Z5162" s="123">
        <v>17964</v>
      </c>
      <c r="AA5162" s="124">
        <v>18751</v>
      </c>
      <c r="AB5162" s="123">
        <v>23110</v>
      </c>
      <c r="AC5162" s="124">
        <v>24871</v>
      </c>
      <c r="AD5162" s="123">
        <v>22002</v>
      </c>
      <c r="AE5162" s="125">
        <v>19509</v>
      </c>
      <c r="AF5162" s="126">
        <v>19197</v>
      </c>
    </row>
    <row r="5163" spans="2:32">
      <c r="B5163" s="127">
        <v>5125</v>
      </c>
      <c r="C5163" s="128">
        <v>5125</v>
      </c>
      <c r="D5163" s="129">
        <v>214</v>
      </c>
      <c r="E5163" s="130">
        <v>8</v>
      </c>
      <c r="F5163" s="131">
        <v>2</v>
      </c>
      <c r="G5163" s="132" t="s">
        <v>487</v>
      </c>
      <c r="H5163" s="133">
        <v>8</v>
      </c>
      <c r="I5163" s="128">
        <v>1</v>
      </c>
      <c r="J5163" s="129" t="s">
        <v>487</v>
      </c>
      <c r="K5163" s="134">
        <v>13</v>
      </c>
      <c r="L5163" s="108"/>
      <c r="M5163" s="81">
        <v>19285</v>
      </c>
      <c r="N5163" s="135">
        <v>14471</v>
      </c>
      <c r="O5163" s="136">
        <v>15454</v>
      </c>
      <c r="P5163" s="135">
        <v>16018</v>
      </c>
      <c r="Q5163" s="136">
        <v>20531</v>
      </c>
      <c r="R5163" s="135">
        <v>21235</v>
      </c>
      <c r="S5163" s="136">
        <v>18921</v>
      </c>
      <c r="T5163" s="135">
        <v>16393</v>
      </c>
      <c r="U5163" s="136">
        <v>16759</v>
      </c>
      <c r="V5163" s="135">
        <v>21959</v>
      </c>
      <c r="W5163" s="136">
        <v>23650</v>
      </c>
      <c r="X5163" s="135">
        <v>23261</v>
      </c>
      <c r="Y5163" s="136">
        <v>20753</v>
      </c>
      <c r="Z5163" s="135">
        <v>18109</v>
      </c>
      <c r="AA5163" s="136">
        <v>18889</v>
      </c>
      <c r="AB5163" s="135">
        <v>23571</v>
      </c>
      <c r="AC5163" s="136">
        <v>25368</v>
      </c>
      <c r="AD5163" s="135">
        <v>22144</v>
      </c>
      <c r="AE5163" s="137">
        <v>19470</v>
      </c>
      <c r="AF5163" s="138">
        <v>19345</v>
      </c>
    </row>
    <row r="5164" spans="2:32">
      <c r="B5164" s="114">
        <v>5126</v>
      </c>
      <c r="C5164" s="115">
        <v>5126</v>
      </c>
      <c r="D5164" s="116">
        <v>214</v>
      </c>
      <c r="E5164" s="117">
        <v>8</v>
      </c>
      <c r="F5164" s="118">
        <v>2</v>
      </c>
      <c r="G5164" s="119" t="s">
        <v>487</v>
      </c>
      <c r="H5164" s="120">
        <v>8</v>
      </c>
      <c r="I5164" s="115">
        <v>1</v>
      </c>
      <c r="J5164" s="116" t="s">
        <v>487</v>
      </c>
      <c r="K5164" s="121">
        <v>14</v>
      </c>
      <c r="L5164" s="108"/>
      <c r="M5164" s="122">
        <v>19492</v>
      </c>
      <c r="N5164" s="123">
        <v>14411</v>
      </c>
      <c r="O5164" s="124">
        <v>15630</v>
      </c>
      <c r="P5164" s="123">
        <v>16096</v>
      </c>
      <c r="Q5164" s="124">
        <v>20813</v>
      </c>
      <c r="R5164" s="123">
        <v>21481</v>
      </c>
      <c r="S5164" s="124">
        <v>19004</v>
      </c>
      <c r="T5164" s="123">
        <v>16352</v>
      </c>
      <c r="U5164" s="124">
        <v>16929</v>
      </c>
      <c r="V5164" s="123">
        <v>22247</v>
      </c>
      <c r="W5164" s="124">
        <v>24018</v>
      </c>
      <c r="X5164" s="123">
        <v>23486</v>
      </c>
      <c r="Y5164" s="124">
        <v>20827</v>
      </c>
      <c r="Z5164" s="123">
        <v>18273</v>
      </c>
      <c r="AA5164" s="124">
        <v>18921</v>
      </c>
      <c r="AB5164" s="123">
        <v>23840</v>
      </c>
      <c r="AC5164" s="124">
        <v>25741</v>
      </c>
      <c r="AD5164" s="123">
        <v>22215</v>
      </c>
      <c r="AE5164" s="125">
        <v>19422</v>
      </c>
      <c r="AF5164" s="126">
        <v>19504</v>
      </c>
    </row>
    <row r="5165" spans="2:32">
      <c r="B5165" s="127">
        <v>5127</v>
      </c>
      <c r="C5165" s="128">
        <v>5127</v>
      </c>
      <c r="D5165" s="129">
        <v>214</v>
      </c>
      <c r="E5165" s="130">
        <v>8</v>
      </c>
      <c r="F5165" s="131">
        <v>2</v>
      </c>
      <c r="G5165" s="132" t="s">
        <v>487</v>
      </c>
      <c r="H5165" s="133">
        <v>8</v>
      </c>
      <c r="I5165" s="128">
        <v>1</v>
      </c>
      <c r="J5165" s="129" t="s">
        <v>487</v>
      </c>
      <c r="K5165" s="134">
        <v>15</v>
      </c>
      <c r="L5165" s="108"/>
      <c r="M5165" s="81">
        <v>19707</v>
      </c>
      <c r="N5165" s="135">
        <v>14436</v>
      </c>
      <c r="O5165" s="136">
        <v>15901</v>
      </c>
      <c r="P5165" s="135">
        <v>16180</v>
      </c>
      <c r="Q5165" s="136">
        <v>21058</v>
      </c>
      <c r="R5165" s="135">
        <v>21687</v>
      </c>
      <c r="S5165" s="136">
        <v>18977</v>
      </c>
      <c r="T5165" s="135">
        <v>16362</v>
      </c>
      <c r="U5165" s="136">
        <v>17200</v>
      </c>
      <c r="V5165" s="135">
        <v>22478</v>
      </c>
      <c r="W5165" s="136">
        <v>24267</v>
      </c>
      <c r="X5165" s="135">
        <v>23662</v>
      </c>
      <c r="Y5165" s="136">
        <v>20780</v>
      </c>
      <c r="Z5165" s="135">
        <v>18557</v>
      </c>
      <c r="AA5165" s="136">
        <v>18967</v>
      </c>
      <c r="AB5165" s="135">
        <v>24044</v>
      </c>
      <c r="AC5165" s="136">
        <v>25995</v>
      </c>
      <c r="AD5165" s="135">
        <v>22163</v>
      </c>
      <c r="AE5165" s="137">
        <v>19443</v>
      </c>
      <c r="AF5165" s="138">
        <v>19797</v>
      </c>
    </row>
    <row r="5166" spans="2:32">
      <c r="B5166" s="114">
        <v>5128</v>
      </c>
      <c r="C5166" s="115">
        <v>5128</v>
      </c>
      <c r="D5166" s="116">
        <v>214</v>
      </c>
      <c r="E5166" s="117">
        <v>8</v>
      </c>
      <c r="F5166" s="118">
        <v>2</v>
      </c>
      <c r="G5166" s="119" t="s">
        <v>487</v>
      </c>
      <c r="H5166" s="120">
        <v>8</v>
      </c>
      <c r="I5166" s="115">
        <v>1</v>
      </c>
      <c r="J5166" s="116" t="s">
        <v>487</v>
      </c>
      <c r="K5166" s="121">
        <v>16</v>
      </c>
      <c r="L5166" s="108"/>
      <c r="M5166" s="122">
        <v>20020</v>
      </c>
      <c r="N5166" s="123">
        <v>14697</v>
      </c>
      <c r="O5166" s="124">
        <v>16349</v>
      </c>
      <c r="P5166" s="123">
        <v>16677</v>
      </c>
      <c r="Q5166" s="124">
        <v>21691</v>
      </c>
      <c r="R5166" s="123">
        <v>21971</v>
      </c>
      <c r="S5166" s="124">
        <v>19182</v>
      </c>
      <c r="T5166" s="123">
        <v>16597</v>
      </c>
      <c r="U5166" s="124">
        <v>17637</v>
      </c>
      <c r="V5166" s="123">
        <v>23195</v>
      </c>
      <c r="W5166" s="124">
        <v>24657</v>
      </c>
      <c r="X5166" s="123">
        <v>23843</v>
      </c>
      <c r="Y5166" s="124">
        <v>20914</v>
      </c>
      <c r="Z5166" s="123">
        <v>18974</v>
      </c>
      <c r="AA5166" s="124">
        <v>19393</v>
      </c>
      <c r="AB5166" s="123">
        <v>24778</v>
      </c>
      <c r="AC5166" s="124">
        <v>26327</v>
      </c>
      <c r="AD5166" s="123">
        <v>22263</v>
      </c>
      <c r="AE5166" s="125">
        <v>19628</v>
      </c>
      <c r="AF5166" s="126">
        <v>20218</v>
      </c>
    </row>
    <row r="5167" spans="2:32">
      <c r="B5167" s="127">
        <v>5129</v>
      </c>
      <c r="C5167" s="128">
        <v>5129</v>
      </c>
      <c r="D5167" s="129">
        <v>214</v>
      </c>
      <c r="E5167" s="130">
        <v>8</v>
      </c>
      <c r="F5167" s="131">
        <v>2</v>
      </c>
      <c r="G5167" s="132" t="s">
        <v>487</v>
      </c>
      <c r="H5167" s="133">
        <v>8</v>
      </c>
      <c r="I5167" s="128">
        <v>1</v>
      </c>
      <c r="J5167" s="129" t="s">
        <v>487</v>
      </c>
      <c r="K5167" s="134">
        <v>17</v>
      </c>
      <c r="L5167" s="108"/>
      <c r="M5167" s="81">
        <v>20358</v>
      </c>
      <c r="N5167" s="135">
        <v>15186</v>
      </c>
      <c r="O5167" s="136">
        <v>17006</v>
      </c>
      <c r="P5167" s="135">
        <v>17399</v>
      </c>
      <c r="Q5167" s="136">
        <v>22069</v>
      </c>
      <c r="R5167" s="135">
        <v>22331</v>
      </c>
      <c r="S5167" s="136">
        <v>19556</v>
      </c>
      <c r="T5167" s="135">
        <v>17052</v>
      </c>
      <c r="U5167" s="136">
        <v>18326</v>
      </c>
      <c r="V5167" s="135">
        <v>23628</v>
      </c>
      <c r="W5167" s="136">
        <v>25005</v>
      </c>
      <c r="X5167" s="135">
        <v>24272</v>
      </c>
      <c r="Y5167" s="136">
        <v>21346</v>
      </c>
      <c r="Z5167" s="135">
        <v>19660</v>
      </c>
      <c r="AA5167" s="136">
        <v>20166</v>
      </c>
      <c r="AB5167" s="135">
        <v>25238</v>
      </c>
      <c r="AC5167" s="136">
        <v>26765</v>
      </c>
      <c r="AD5167" s="135">
        <v>22718</v>
      </c>
      <c r="AE5167" s="137">
        <v>20208</v>
      </c>
      <c r="AF5167" s="138">
        <v>20927</v>
      </c>
    </row>
    <row r="5168" spans="2:32">
      <c r="B5168" s="114">
        <v>5130</v>
      </c>
      <c r="C5168" s="115">
        <v>5130</v>
      </c>
      <c r="D5168" s="116">
        <v>214</v>
      </c>
      <c r="E5168" s="117">
        <v>8</v>
      </c>
      <c r="F5168" s="118">
        <v>2</v>
      </c>
      <c r="G5168" s="119" t="s">
        <v>487</v>
      </c>
      <c r="H5168" s="120">
        <v>8</v>
      </c>
      <c r="I5168" s="115">
        <v>1</v>
      </c>
      <c r="J5168" s="116" t="s">
        <v>487</v>
      </c>
      <c r="K5168" s="121">
        <v>18</v>
      </c>
      <c r="L5168" s="108"/>
      <c r="M5168" s="122">
        <v>20370</v>
      </c>
      <c r="N5168" s="123">
        <v>15610</v>
      </c>
      <c r="O5168" s="124">
        <v>17506</v>
      </c>
      <c r="P5168" s="123">
        <v>17840</v>
      </c>
      <c r="Q5168" s="124">
        <v>22158</v>
      </c>
      <c r="R5168" s="123">
        <v>22616</v>
      </c>
      <c r="S5168" s="124">
        <v>19855</v>
      </c>
      <c r="T5168" s="123">
        <v>17735</v>
      </c>
      <c r="U5168" s="124">
        <v>19096</v>
      </c>
      <c r="V5168" s="123">
        <v>23719</v>
      </c>
      <c r="W5168" s="124">
        <v>25163</v>
      </c>
      <c r="X5168" s="123">
        <v>24849</v>
      </c>
      <c r="Y5168" s="124">
        <v>22003</v>
      </c>
      <c r="Z5168" s="123">
        <v>20643</v>
      </c>
      <c r="AA5168" s="124">
        <v>21103</v>
      </c>
      <c r="AB5168" s="123">
        <v>25519</v>
      </c>
      <c r="AC5168" s="124">
        <v>27020</v>
      </c>
      <c r="AD5168" s="123">
        <v>23459</v>
      </c>
      <c r="AE5168" s="125">
        <v>21183</v>
      </c>
      <c r="AF5168" s="126">
        <v>21986</v>
      </c>
    </row>
    <row r="5169" spans="2:32">
      <c r="B5169" s="127">
        <v>5131</v>
      </c>
      <c r="C5169" s="128">
        <v>5131</v>
      </c>
      <c r="D5169" s="129">
        <v>214</v>
      </c>
      <c r="E5169" s="130">
        <v>8</v>
      </c>
      <c r="F5169" s="131">
        <v>2</v>
      </c>
      <c r="G5169" s="132" t="s">
        <v>487</v>
      </c>
      <c r="H5169" s="133">
        <v>8</v>
      </c>
      <c r="I5169" s="128">
        <v>1</v>
      </c>
      <c r="J5169" s="129" t="s">
        <v>487</v>
      </c>
      <c r="K5169" s="134">
        <v>19</v>
      </c>
      <c r="L5169" s="108"/>
      <c r="M5169" s="81">
        <v>20271</v>
      </c>
      <c r="N5169" s="135">
        <v>15729</v>
      </c>
      <c r="O5169" s="136">
        <v>17675</v>
      </c>
      <c r="P5169" s="135">
        <v>17615</v>
      </c>
      <c r="Q5169" s="136">
        <v>22050</v>
      </c>
      <c r="R5169" s="135">
        <v>22593</v>
      </c>
      <c r="S5169" s="136">
        <v>19914</v>
      </c>
      <c r="T5169" s="135">
        <v>18009</v>
      </c>
      <c r="U5169" s="136">
        <v>19364</v>
      </c>
      <c r="V5169" s="135">
        <v>23757</v>
      </c>
      <c r="W5169" s="136">
        <v>25146</v>
      </c>
      <c r="X5169" s="135">
        <v>25070</v>
      </c>
      <c r="Y5169" s="136">
        <v>22460</v>
      </c>
      <c r="Z5169" s="135">
        <v>21165</v>
      </c>
      <c r="AA5169" s="136">
        <v>21182</v>
      </c>
      <c r="AB5169" s="135">
        <v>25881</v>
      </c>
      <c r="AC5169" s="136">
        <v>27317</v>
      </c>
      <c r="AD5169" s="135">
        <v>24077</v>
      </c>
      <c r="AE5169" s="137">
        <v>21892</v>
      </c>
      <c r="AF5169" s="138">
        <v>22603</v>
      </c>
    </row>
    <row r="5170" spans="2:32">
      <c r="B5170" s="114">
        <v>5132</v>
      </c>
      <c r="C5170" s="115">
        <v>5132</v>
      </c>
      <c r="D5170" s="116">
        <v>214</v>
      </c>
      <c r="E5170" s="117">
        <v>8</v>
      </c>
      <c r="F5170" s="118">
        <v>2</v>
      </c>
      <c r="G5170" s="119" t="s">
        <v>487</v>
      </c>
      <c r="H5170" s="120">
        <v>8</v>
      </c>
      <c r="I5170" s="115">
        <v>1</v>
      </c>
      <c r="J5170" s="116" t="s">
        <v>487</v>
      </c>
      <c r="K5170" s="121">
        <v>20</v>
      </c>
      <c r="L5170" s="108"/>
      <c r="M5170" s="122">
        <v>19704</v>
      </c>
      <c r="N5170" s="123">
        <v>15675</v>
      </c>
      <c r="O5170" s="124">
        <v>17394</v>
      </c>
      <c r="P5170" s="123">
        <v>17310</v>
      </c>
      <c r="Q5170" s="124">
        <v>21559</v>
      </c>
      <c r="R5170" s="123">
        <v>22092</v>
      </c>
      <c r="S5170" s="124">
        <v>19438</v>
      </c>
      <c r="T5170" s="123">
        <v>18095</v>
      </c>
      <c r="U5170" s="124">
        <v>19259</v>
      </c>
      <c r="V5170" s="123">
        <v>23445</v>
      </c>
      <c r="W5170" s="124">
        <v>24979</v>
      </c>
      <c r="X5170" s="123">
        <v>24972</v>
      </c>
      <c r="Y5170" s="124">
        <v>22302</v>
      </c>
      <c r="Z5170" s="123">
        <v>21371</v>
      </c>
      <c r="AA5170" s="124">
        <v>21293</v>
      </c>
      <c r="AB5170" s="123">
        <v>25852</v>
      </c>
      <c r="AC5170" s="124">
        <v>27487</v>
      </c>
      <c r="AD5170" s="123">
        <v>24099</v>
      </c>
      <c r="AE5170" s="125">
        <v>22469</v>
      </c>
      <c r="AF5170" s="126">
        <v>22891</v>
      </c>
    </row>
    <row r="5171" spans="2:32">
      <c r="B5171" s="127">
        <v>5133</v>
      </c>
      <c r="C5171" s="128">
        <v>5133</v>
      </c>
      <c r="D5171" s="129">
        <v>214</v>
      </c>
      <c r="E5171" s="130">
        <v>8</v>
      </c>
      <c r="F5171" s="131">
        <v>2</v>
      </c>
      <c r="G5171" s="132" t="s">
        <v>487</v>
      </c>
      <c r="H5171" s="133">
        <v>8</v>
      </c>
      <c r="I5171" s="128">
        <v>1</v>
      </c>
      <c r="J5171" s="129" t="s">
        <v>487</v>
      </c>
      <c r="K5171" s="134">
        <v>21</v>
      </c>
      <c r="L5171" s="108"/>
      <c r="M5171" s="81">
        <v>19056</v>
      </c>
      <c r="N5171" s="135">
        <v>15388</v>
      </c>
      <c r="O5171" s="136">
        <v>17171</v>
      </c>
      <c r="P5171" s="135">
        <v>17421</v>
      </c>
      <c r="Q5171" s="136">
        <v>21410</v>
      </c>
      <c r="R5171" s="135">
        <v>21593</v>
      </c>
      <c r="S5171" s="136">
        <v>19136</v>
      </c>
      <c r="T5171" s="135">
        <v>18038</v>
      </c>
      <c r="U5171" s="136">
        <v>19276</v>
      </c>
      <c r="V5171" s="135">
        <v>23580</v>
      </c>
      <c r="W5171" s="136">
        <v>25197</v>
      </c>
      <c r="X5171" s="135">
        <v>24956</v>
      </c>
      <c r="Y5171" s="136">
        <v>22500</v>
      </c>
      <c r="Z5171" s="135">
        <v>21742</v>
      </c>
      <c r="AA5171" s="136">
        <v>21991</v>
      </c>
      <c r="AB5171" s="135">
        <v>26401</v>
      </c>
      <c r="AC5171" s="136">
        <v>28121</v>
      </c>
      <c r="AD5171" s="135">
        <v>24574</v>
      </c>
      <c r="AE5171" s="137">
        <v>23102</v>
      </c>
      <c r="AF5171" s="138">
        <v>23446</v>
      </c>
    </row>
    <row r="5172" spans="2:32">
      <c r="B5172" s="114">
        <v>5134</v>
      </c>
      <c r="C5172" s="115">
        <v>5134</v>
      </c>
      <c r="D5172" s="116">
        <v>214</v>
      </c>
      <c r="E5172" s="117">
        <v>8</v>
      </c>
      <c r="F5172" s="118">
        <v>2</v>
      </c>
      <c r="G5172" s="119" t="s">
        <v>487</v>
      </c>
      <c r="H5172" s="120">
        <v>8</v>
      </c>
      <c r="I5172" s="115">
        <v>1</v>
      </c>
      <c r="J5172" s="116" t="s">
        <v>487</v>
      </c>
      <c r="K5172" s="121">
        <v>22</v>
      </c>
      <c r="L5172" s="108"/>
      <c r="M5172" s="122">
        <v>17964</v>
      </c>
      <c r="N5172" s="123">
        <v>14942</v>
      </c>
      <c r="O5172" s="124">
        <v>16589</v>
      </c>
      <c r="P5172" s="123">
        <v>16731</v>
      </c>
      <c r="Q5172" s="124">
        <v>20295</v>
      </c>
      <c r="R5172" s="123">
        <v>20611</v>
      </c>
      <c r="S5172" s="124">
        <v>18333</v>
      </c>
      <c r="T5172" s="123">
        <v>17677</v>
      </c>
      <c r="U5172" s="124">
        <v>18805</v>
      </c>
      <c r="V5172" s="123">
        <v>22637</v>
      </c>
      <c r="W5172" s="124">
        <v>24284</v>
      </c>
      <c r="X5172" s="123">
        <v>24222</v>
      </c>
      <c r="Y5172" s="124">
        <v>21930</v>
      </c>
      <c r="Z5172" s="123">
        <v>21429</v>
      </c>
      <c r="AA5172" s="124">
        <v>21584</v>
      </c>
      <c r="AB5172" s="123">
        <v>25664</v>
      </c>
      <c r="AC5172" s="124">
        <v>27401</v>
      </c>
      <c r="AD5172" s="123">
        <v>24142</v>
      </c>
      <c r="AE5172" s="125">
        <v>23028</v>
      </c>
      <c r="AF5172" s="126">
        <v>23200</v>
      </c>
    </row>
    <row r="5173" spans="2:32">
      <c r="B5173" s="127">
        <v>5135</v>
      </c>
      <c r="C5173" s="128">
        <v>5135</v>
      </c>
      <c r="D5173" s="129">
        <v>214</v>
      </c>
      <c r="E5173" s="130">
        <v>8</v>
      </c>
      <c r="F5173" s="131">
        <v>2</v>
      </c>
      <c r="G5173" s="132" t="s">
        <v>487</v>
      </c>
      <c r="H5173" s="133">
        <v>8</v>
      </c>
      <c r="I5173" s="128">
        <v>1</v>
      </c>
      <c r="J5173" s="129" t="s">
        <v>487</v>
      </c>
      <c r="K5173" s="134">
        <v>23</v>
      </c>
      <c r="L5173" s="108"/>
      <c r="M5173" s="81">
        <v>16496</v>
      </c>
      <c r="N5173" s="135">
        <v>14268</v>
      </c>
      <c r="O5173" s="136">
        <v>15738</v>
      </c>
      <c r="P5173" s="135">
        <v>15802</v>
      </c>
      <c r="Q5173" s="136">
        <v>18778</v>
      </c>
      <c r="R5173" s="135">
        <v>19110</v>
      </c>
      <c r="S5173" s="136">
        <v>17014</v>
      </c>
      <c r="T5173" s="135">
        <v>16984</v>
      </c>
      <c r="U5173" s="136">
        <v>17958</v>
      </c>
      <c r="V5173" s="135">
        <v>21189</v>
      </c>
      <c r="W5173" s="136">
        <v>22811</v>
      </c>
      <c r="X5173" s="135">
        <v>22782</v>
      </c>
      <c r="Y5173" s="136">
        <v>20658</v>
      </c>
      <c r="Z5173" s="135">
        <v>20592</v>
      </c>
      <c r="AA5173" s="136">
        <v>20681</v>
      </c>
      <c r="AB5173" s="135">
        <v>24285</v>
      </c>
      <c r="AC5173" s="136">
        <v>25977</v>
      </c>
      <c r="AD5173" s="135">
        <v>22903</v>
      </c>
      <c r="AE5173" s="137">
        <v>22430</v>
      </c>
      <c r="AF5173" s="138">
        <v>22374</v>
      </c>
    </row>
    <row r="5174" spans="2:32">
      <c r="B5174" s="114">
        <v>5136</v>
      </c>
      <c r="C5174" s="115">
        <v>5136</v>
      </c>
      <c r="D5174" s="116">
        <v>214</v>
      </c>
      <c r="E5174" s="117">
        <v>8</v>
      </c>
      <c r="F5174" s="118">
        <v>2</v>
      </c>
      <c r="G5174" s="119" t="s">
        <v>487</v>
      </c>
      <c r="H5174" s="120">
        <v>8</v>
      </c>
      <c r="I5174" s="115">
        <v>1</v>
      </c>
      <c r="J5174" s="116" t="s">
        <v>487</v>
      </c>
      <c r="K5174" s="121">
        <v>24</v>
      </c>
      <c r="L5174" s="108"/>
      <c r="M5174" s="122">
        <v>15251</v>
      </c>
      <c r="N5174" s="123">
        <v>13519</v>
      </c>
      <c r="O5174" s="124">
        <v>14859</v>
      </c>
      <c r="P5174" s="123">
        <v>14968</v>
      </c>
      <c r="Q5174" s="124">
        <v>17545</v>
      </c>
      <c r="R5174" s="123">
        <v>17772</v>
      </c>
      <c r="S5174" s="124">
        <v>15946</v>
      </c>
      <c r="T5174" s="123">
        <v>16149</v>
      </c>
      <c r="U5174" s="124">
        <v>17033</v>
      </c>
      <c r="V5174" s="123">
        <v>19941</v>
      </c>
      <c r="W5174" s="124">
        <v>21452</v>
      </c>
      <c r="X5174" s="123">
        <v>21440</v>
      </c>
      <c r="Y5174" s="124">
        <v>19639</v>
      </c>
      <c r="Z5174" s="123">
        <v>19605</v>
      </c>
      <c r="AA5174" s="124">
        <v>19748</v>
      </c>
      <c r="AB5174" s="123">
        <v>23067</v>
      </c>
      <c r="AC5174" s="124">
        <v>24652</v>
      </c>
      <c r="AD5174" s="123">
        <v>21886</v>
      </c>
      <c r="AE5174" s="125">
        <v>21566</v>
      </c>
      <c r="AF5174" s="126">
        <v>21366</v>
      </c>
    </row>
    <row r="5175" spans="2:32">
      <c r="B5175" s="127">
        <v>5137</v>
      </c>
      <c r="C5175" s="128">
        <v>5137</v>
      </c>
      <c r="D5175" s="129">
        <v>215</v>
      </c>
      <c r="E5175" s="130">
        <v>8</v>
      </c>
      <c r="F5175" s="131">
        <v>3</v>
      </c>
      <c r="G5175" s="132" t="s">
        <v>487</v>
      </c>
      <c r="H5175" s="133">
        <v>8</v>
      </c>
      <c r="I5175" s="128">
        <v>2</v>
      </c>
      <c r="J5175" s="129" t="s">
        <v>487</v>
      </c>
      <c r="K5175" s="134">
        <v>1</v>
      </c>
      <c r="L5175" s="108"/>
      <c r="M5175" s="81">
        <v>13963</v>
      </c>
      <c r="N5175" s="135">
        <v>12888</v>
      </c>
      <c r="O5175" s="136">
        <v>13842</v>
      </c>
      <c r="P5175" s="135">
        <v>15716</v>
      </c>
      <c r="Q5175" s="136">
        <v>16640</v>
      </c>
      <c r="R5175" s="135">
        <v>16236</v>
      </c>
      <c r="S5175" s="136">
        <v>15179</v>
      </c>
      <c r="T5175" s="135">
        <v>15045</v>
      </c>
      <c r="U5175" s="136">
        <v>15883</v>
      </c>
      <c r="V5175" s="135">
        <v>19090</v>
      </c>
      <c r="W5175" s="136">
        <v>20376</v>
      </c>
      <c r="X5175" s="135">
        <v>19652</v>
      </c>
      <c r="Y5175" s="136">
        <v>18610</v>
      </c>
      <c r="Z5175" s="135">
        <v>18334</v>
      </c>
      <c r="AA5175" s="136">
        <v>20996</v>
      </c>
      <c r="AB5175" s="135">
        <v>22302</v>
      </c>
      <c r="AC5175" s="136">
        <v>23595</v>
      </c>
      <c r="AD5175" s="135">
        <v>20735</v>
      </c>
      <c r="AE5175" s="137">
        <v>19458</v>
      </c>
      <c r="AF5175" s="138">
        <v>20028</v>
      </c>
    </row>
    <row r="5176" spans="2:32">
      <c r="B5176" s="114">
        <v>5138</v>
      </c>
      <c r="C5176" s="115">
        <v>5138</v>
      </c>
      <c r="D5176" s="116">
        <v>215</v>
      </c>
      <c r="E5176" s="117">
        <v>8</v>
      </c>
      <c r="F5176" s="118">
        <v>3</v>
      </c>
      <c r="G5176" s="119" t="s">
        <v>487</v>
      </c>
      <c r="H5176" s="120">
        <v>8</v>
      </c>
      <c r="I5176" s="115">
        <v>2</v>
      </c>
      <c r="J5176" s="116" t="s">
        <v>487</v>
      </c>
      <c r="K5176" s="121">
        <v>2</v>
      </c>
      <c r="L5176" s="108"/>
      <c r="M5176" s="122">
        <v>13431</v>
      </c>
      <c r="N5176" s="123">
        <v>12544</v>
      </c>
      <c r="O5176" s="124">
        <v>13497</v>
      </c>
      <c r="P5176" s="123">
        <v>15181</v>
      </c>
      <c r="Q5176" s="124">
        <v>16079</v>
      </c>
      <c r="R5176" s="123">
        <v>15595</v>
      </c>
      <c r="S5176" s="124">
        <v>14742</v>
      </c>
      <c r="T5176" s="123">
        <v>14625</v>
      </c>
      <c r="U5176" s="124">
        <v>15422</v>
      </c>
      <c r="V5176" s="123">
        <v>18455</v>
      </c>
      <c r="W5176" s="124">
        <v>19616</v>
      </c>
      <c r="X5176" s="123">
        <v>18856</v>
      </c>
      <c r="Y5176" s="124">
        <v>18016</v>
      </c>
      <c r="Z5176" s="123">
        <v>17785</v>
      </c>
      <c r="AA5176" s="124">
        <v>20253</v>
      </c>
      <c r="AB5176" s="123">
        <v>21552</v>
      </c>
      <c r="AC5176" s="124">
        <v>22708</v>
      </c>
      <c r="AD5176" s="123">
        <v>20066</v>
      </c>
      <c r="AE5176" s="125">
        <v>18858</v>
      </c>
      <c r="AF5176" s="126">
        <v>19421</v>
      </c>
    </row>
    <row r="5177" spans="2:32">
      <c r="B5177" s="127">
        <v>5139</v>
      </c>
      <c r="C5177" s="128">
        <v>5139</v>
      </c>
      <c r="D5177" s="129">
        <v>215</v>
      </c>
      <c r="E5177" s="130">
        <v>8</v>
      </c>
      <c r="F5177" s="131">
        <v>3</v>
      </c>
      <c r="G5177" s="132" t="s">
        <v>487</v>
      </c>
      <c r="H5177" s="133">
        <v>8</v>
      </c>
      <c r="I5177" s="128">
        <v>2</v>
      </c>
      <c r="J5177" s="129" t="s">
        <v>487</v>
      </c>
      <c r="K5177" s="134">
        <v>3</v>
      </c>
      <c r="L5177" s="108"/>
      <c r="M5177" s="81">
        <v>13067</v>
      </c>
      <c r="N5177" s="135">
        <v>12331</v>
      </c>
      <c r="O5177" s="136">
        <v>13184</v>
      </c>
      <c r="P5177" s="135">
        <v>14851</v>
      </c>
      <c r="Q5177" s="136">
        <v>15696</v>
      </c>
      <c r="R5177" s="135">
        <v>15131</v>
      </c>
      <c r="S5177" s="136">
        <v>14478</v>
      </c>
      <c r="T5177" s="135">
        <v>14344</v>
      </c>
      <c r="U5177" s="136">
        <v>15024</v>
      </c>
      <c r="V5177" s="135">
        <v>17979</v>
      </c>
      <c r="W5177" s="136">
        <v>19033</v>
      </c>
      <c r="X5177" s="135">
        <v>18226</v>
      </c>
      <c r="Y5177" s="136">
        <v>17583</v>
      </c>
      <c r="Z5177" s="135">
        <v>17279</v>
      </c>
      <c r="AA5177" s="136">
        <v>19696</v>
      </c>
      <c r="AB5177" s="135">
        <v>20933</v>
      </c>
      <c r="AC5177" s="136">
        <v>22000</v>
      </c>
      <c r="AD5177" s="135">
        <v>19547</v>
      </c>
      <c r="AE5177" s="137">
        <v>18387</v>
      </c>
      <c r="AF5177" s="138">
        <v>18854</v>
      </c>
    </row>
    <row r="5178" spans="2:32">
      <c r="B5178" s="114">
        <v>5140</v>
      </c>
      <c r="C5178" s="115">
        <v>5140</v>
      </c>
      <c r="D5178" s="116">
        <v>215</v>
      </c>
      <c r="E5178" s="117">
        <v>8</v>
      </c>
      <c r="F5178" s="118">
        <v>3</v>
      </c>
      <c r="G5178" s="119" t="s">
        <v>487</v>
      </c>
      <c r="H5178" s="120">
        <v>8</v>
      </c>
      <c r="I5178" s="115">
        <v>2</v>
      </c>
      <c r="J5178" s="116" t="s">
        <v>487</v>
      </c>
      <c r="K5178" s="121">
        <v>4</v>
      </c>
      <c r="L5178" s="108"/>
      <c r="M5178" s="122">
        <v>12986</v>
      </c>
      <c r="N5178" s="123">
        <v>12235</v>
      </c>
      <c r="O5178" s="124">
        <v>13107</v>
      </c>
      <c r="P5178" s="123">
        <v>14751</v>
      </c>
      <c r="Q5178" s="124">
        <v>15541</v>
      </c>
      <c r="R5178" s="123">
        <v>15004</v>
      </c>
      <c r="S5178" s="124">
        <v>14263</v>
      </c>
      <c r="T5178" s="123">
        <v>14126</v>
      </c>
      <c r="U5178" s="124">
        <v>14795</v>
      </c>
      <c r="V5178" s="123">
        <v>17597</v>
      </c>
      <c r="W5178" s="124">
        <v>18561</v>
      </c>
      <c r="X5178" s="123">
        <v>17754</v>
      </c>
      <c r="Y5178" s="124">
        <v>17024</v>
      </c>
      <c r="Z5178" s="123">
        <v>16816</v>
      </c>
      <c r="AA5178" s="124">
        <v>19090</v>
      </c>
      <c r="AB5178" s="123">
        <v>20251</v>
      </c>
      <c r="AC5178" s="124">
        <v>21224</v>
      </c>
      <c r="AD5178" s="123">
        <v>18786</v>
      </c>
      <c r="AE5178" s="125">
        <v>17765</v>
      </c>
      <c r="AF5178" s="126">
        <v>18254</v>
      </c>
    </row>
    <row r="5179" spans="2:32">
      <c r="B5179" s="127">
        <v>5141</v>
      </c>
      <c r="C5179" s="128">
        <v>5141</v>
      </c>
      <c r="D5179" s="129">
        <v>215</v>
      </c>
      <c r="E5179" s="130">
        <v>8</v>
      </c>
      <c r="F5179" s="131">
        <v>3</v>
      </c>
      <c r="G5179" s="132" t="s">
        <v>487</v>
      </c>
      <c r="H5179" s="133">
        <v>8</v>
      </c>
      <c r="I5179" s="128">
        <v>2</v>
      </c>
      <c r="J5179" s="129" t="s">
        <v>487</v>
      </c>
      <c r="K5179" s="134">
        <v>5</v>
      </c>
      <c r="L5179" s="108"/>
      <c r="M5179" s="81">
        <v>13289</v>
      </c>
      <c r="N5179" s="135">
        <v>12155</v>
      </c>
      <c r="O5179" s="136">
        <v>13095</v>
      </c>
      <c r="P5179" s="135">
        <v>15057</v>
      </c>
      <c r="Q5179" s="136">
        <v>15734</v>
      </c>
      <c r="R5179" s="135">
        <v>15116</v>
      </c>
      <c r="S5179" s="136">
        <v>14112</v>
      </c>
      <c r="T5179" s="135">
        <v>13890</v>
      </c>
      <c r="U5179" s="136">
        <v>14600</v>
      </c>
      <c r="V5179" s="135">
        <v>17548</v>
      </c>
      <c r="W5179" s="136">
        <v>18404</v>
      </c>
      <c r="X5179" s="135">
        <v>17465</v>
      </c>
      <c r="Y5179" s="136">
        <v>16464</v>
      </c>
      <c r="Z5179" s="135">
        <v>16363</v>
      </c>
      <c r="AA5179" s="136">
        <v>18821</v>
      </c>
      <c r="AB5179" s="135">
        <v>19826</v>
      </c>
      <c r="AC5179" s="136">
        <v>20765</v>
      </c>
      <c r="AD5179" s="135">
        <v>18009</v>
      </c>
      <c r="AE5179" s="137">
        <v>17109</v>
      </c>
      <c r="AF5179" s="138">
        <v>17657</v>
      </c>
    </row>
    <row r="5180" spans="2:32">
      <c r="B5180" s="114">
        <v>5142</v>
      </c>
      <c r="C5180" s="115">
        <v>5142</v>
      </c>
      <c r="D5180" s="116">
        <v>215</v>
      </c>
      <c r="E5180" s="117">
        <v>8</v>
      </c>
      <c r="F5180" s="118">
        <v>3</v>
      </c>
      <c r="G5180" s="119" t="s">
        <v>487</v>
      </c>
      <c r="H5180" s="120">
        <v>8</v>
      </c>
      <c r="I5180" s="115">
        <v>2</v>
      </c>
      <c r="J5180" s="116" t="s">
        <v>487</v>
      </c>
      <c r="K5180" s="121">
        <v>6</v>
      </c>
      <c r="L5180" s="108"/>
      <c r="M5180" s="122">
        <v>14091</v>
      </c>
      <c r="N5180" s="123">
        <v>12026</v>
      </c>
      <c r="O5180" s="124">
        <v>13041</v>
      </c>
      <c r="P5180" s="123">
        <v>15735</v>
      </c>
      <c r="Q5180" s="124">
        <v>16446</v>
      </c>
      <c r="R5180" s="123">
        <v>15763</v>
      </c>
      <c r="S5180" s="124">
        <v>14004</v>
      </c>
      <c r="T5180" s="123">
        <v>13593</v>
      </c>
      <c r="U5180" s="124">
        <v>14322</v>
      </c>
      <c r="V5180" s="123">
        <v>18014</v>
      </c>
      <c r="W5180" s="124">
        <v>18582</v>
      </c>
      <c r="X5180" s="123">
        <v>17660</v>
      </c>
      <c r="Y5180" s="124">
        <v>15953</v>
      </c>
      <c r="Z5180" s="123">
        <v>15802</v>
      </c>
      <c r="AA5180" s="124">
        <v>18901</v>
      </c>
      <c r="AB5180" s="123">
        <v>19940</v>
      </c>
      <c r="AC5180" s="124">
        <v>20687</v>
      </c>
      <c r="AD5180" s="123">
        <v>17270</v>
      </c>
      <c r="AE5180" s="125">
        <v>16378</v>
      </c>
      <c r="AF5180" s="126">
        <v>16978</v>
      </c>
    </row>
    <row r="5181" spans="2:32">
      <c r="B5181" s="127">
        <v>5143</v>
      </c>
      <c r="C5181" s="128">
        <v>5143</v>
      </c>
      <c r="D5181" s="129">
        <v>215</v>
      </c>
      <c r="E5181" s="130">
        <v>8</v>
      </c>
      <c r="F5181" s="131">
        <v>3</v>
      </c>
      <c r="G5181" s="132" t="s">
        <v>487</v>
      </c>
      <c r="H5181" s="133">
        <v>8</v>
      </c>
      <c r="I5181" s="128">
        <v>2</v>
      </c>
      <c r="J5181" s="129" t="s">
        <v>487</v>
      </c>
      <c r="K5181" s="134">
        <v>7</v>
      </c>
      <c r="L5181" s="108"/>
      <c r="M5181" s="81">
        <v>15196</v>
      </c>
      <c r="N5181" s="135">
        <v>12156</v>
      </c>
      <c r="O5181" s="136">
        <v>13177</v>
      </c>
      <c r="P5181" s="135">
        <v>16775</v>
      </c>
      <c r="Q5181" s="136">
        <v>17612</v>
      </c>
      <c r="R5181" s="135">
        <v>16778</v>
      </c>
      <c r="S5181" s="136">
        <v>14139</v>
      </c>
      <c r="T5181" s="135">
        <v>13636</v>
      </c>
      <c r="U5181" s="136">
        <v>14250</v>
      </c>
      <c r="V5181" s="135">
        <v>18955</v>
      </c>
      <c r="W5181" s="136">
        <v>19381</v>
      </c>
      <c r="X5181" s="135">
        <v>18320</v>
      </c>
      <c r="Y5181" s="136">
        <v>15759</v>
      </c>
      <c r="Z5181" s="135">
        <v>15551</v>
      </c>
      <c r="AA5181" s="136">
        <v>19393</v>
      </c>
      <c r="AB5181" s="135">
        <v>20633</v>
      </c>
      <c r="AC5181" s="136">
        <v>21231</v>
      </c>
      <c r="AD5181" s="135">
        <v>16934</v>
      </c>
      <c r="AE5181" s="137">
        <v>16032</v>
      </c>
      <c r="AF5181" s="138">
        <v>16680</v>
      </c>
    </row>
    <row r="5182" spans="2:32">
      <c r="B5182" s="114">
        <v>5144</v>
      </c>
      <c r="C5182" s="115">
        <v>5144</v>
      </c>
      <c r="D5182" s="116">
        <v>215</v>
      </c>
      <c r="E5182" s="117">
        <v>8</v>
      </c>
      <c r="F5182" s="118">
        <v>3</v>
      </c>
      <c r="G5182" s="119" t="s">
        <v>487</v>
      </c>
      <c r="H5182" s="120">
        <v>8</v>
      </c>
      <c r="I5182" s="115">
        <v>2</v>
      </c>
      <c r="J5182" s="116" t="s">
        <v>487</v>
      </c>
      <c r="K5182" s="121">
        <v>8</v>
      </c>
      <c r="L5182" s="108"/>
      <c r="M5182" s="122">
        <v>16001</v>
      </c>
      <c r="N5182" s="123">
        <v>12886</v>
      </c>
      <c r="O5182" s="124">
        <v>13788</v>
      </c>
      <c r="P5182" s="123">
        <v>17692</v>
      </c>
      <c r="Q5182" s="124">
        <v>18745</v>
      </c>
      <c r="R5182" s="123">
        <v>17583</v>
      </c>
      <c r="S5182" s="124">
        <v>14877</v>
      </c>
      <c r="T5182" s="123">
        <v>14357</v>
      </c>
      <c r="U5182" s="124">
        <v>14917</v>
      </c>
      <c r="V5182" s="123">
        <v>19990</v>
      </c>
      <c r="W5182" s="124">
        <v>20564</v>
      </c>
      <c r="X5182" s="123">
        <v>19060</v>
      </c>
      <c r="Y5182" s="124">
        <v>16370</v>
      </c>
      <c r="Z5182" s="123">
        <v>16133</v>
      </c>
      <c r="AA5182" s="124">
        <v>20073</v>
      </c>
      <c r="AB5182" s="123">
        <v>21517</v>
      </c>
      <c r="AC5182" s="124">
        <v>22274</v>
      </c>
      <c r="AD5182" s="123">
        <v>17504</v>
      </c>
      <c r="AE5182" s="125">
        <v>16579</v>
      </c>
      <c r="AF5182" s="126">
        <v>17263</v>
      </c>
    </row>
    <row r="5183" spans="2:32">
      <c r="B5183" s="127">
        <v>5145</v>
      </c>
      <c r="C5183" s="128">
        <v>5145</v>
      </c>
      <c r="D5183" s="129">
        <v>215</v>
      </c>
      <c r="E5183" s="130">
        <v>8</v>
      </c>
      <c r="F5183" s="131">
        <v>3</v>
      </c>
      <c r="G5183" s="132" t="s">
        <v>487</v>
      </c>
      <c r="H5183" s="133">
        <v>8</v>
      </c>
      <c r="I5183" s="128">
        <v>2</v>
      </c>
      <c r="J5183" s="129" t="s">
        <v>487</v>
      </c>
      <c r="K5183" s="134">
        <v>9</v>
      </c>
      <c r="L5183" s="108"/>
      <c r="M5183" s="81">
        <v>16474</v>
      </c>
      <c r="N5183" s="135">
        <v>13749</v>
      </c>
      <c r="O5183" s="136">
        <v>14581</v>
      </c>
      <c r="P5183" s="135">
        <v>18456</v>
      </c>
      <c r="Q5183" s="136">
        <v>19549</v>
      </c>
      <c r="R5183" s="135">
        <v>18061</v>
      </c>
      <c r="S5183" s="136">
        <v>15604</v>
      </c>
      <c r="T5183" s="135">
        <v>15207</v>
      </c>
      <c r="U5183" s="136">
        <v>15744</v>
      </c>
      <c r="V5183" s="135">
        <v>20790</v>
      </c>
      <c r="W5183" s="136">
        <v>21576</v>
      </c>
      <c r="X5183" s="135">
        <v>19574</v>
      </c>
      <c r="Y5183" s="136">
        <v>17056</v>
      </c>
      <c r="Z5183" s="135">
        <v>16883</v>
      </c>
      <c r="AA5183" s="136">
        <v>20797</v>
      </c>
      <c r="AB5183" s="135">
        <v>22251</v>
      </c>
      <c r="AC5183" s="136">
        <v>23288</v>
      </c>
      <c r="AD5183" s="135">
        <v>18185</v>
      </c>
      <c r="AE5183" s="137">
        <v>17364</v>
      </c>
      <c r="AF5183" s="138">
        <v>17999</v>
      </c>
    </row>
    <row r="5184" spans="2:32">
      <c r="B5184" s="114">
        <v>5146</v>
      </c>
      <c r="C5184" s="115">
        <v>5146</v>
      </c>
      <c r="D5184" s="116">
        <v>215</v>
      </c>
      <c r="E5184" s="117">
        <v>8</v>
      </c>
      <c r="F5184" s="118">
        <v>3</v>
      </c>
      <c r="G5184" s="119" t="s">
        <v>487</v>
      </c>
      <c r="H5184" s="120">
        <v>8</v>
      </c>
      <c r="I5184" s="115">
        <v>2</v>
      </c>
      <c r="J5184" s="116" t="s">
        <v>487</v>
      </c>
      <c r="K5184" s="121">
        <v>10</v>
      </c>
      <c r="L5184" s="108"/>
      <c r="M5184" s="122">
        <v>16614</v>
      </c>
      <c r="N5184" s="123">
        <v>14147</v>
      </c>
      <c r="O5184" s="124">
        <v>15039</v>
      </c>
      <c r="P5184" s="123">
        <v>19046</v>
      </c>
      <c r="Q5184" s="124">
        <v>20179</v>
      </c>
      <c r="R5184" s="123">
        <v>18246</v>
      </c>
      <c r="S5184" s="124">
        <v>15834</v>
      </c>
      <c r="T5184" s="123">
        <v>15709</v>
      </c>
      <c r="U5184" s="124">
        <v>16306</v>
      </c>
      <c r="V5184" s="123">
        <v>21522</v>
      </c>
      <c r="W5184" s="124">
        <v>22406</v>
      </c>
      <c r="X5184" s="123">
        <v>19888</v>
      </c>
      <c r="Y5184" s="124">
        <v>17421</v>
      </c>
      <c r="Z5184" s="123">
        <v>17513</v>
      </c>
      <c r="AA5184" s="124">
        <v>21592</v>
      </c>
      <c r="AB5184" s="123">
        <v>23070</v>
      </c>
      <c r="AC5184" s="124">
        <v>24158</v>
      </c>
      <c r="AD5184" s="123">
        <v>18624</v>
      </c>
      <c r="AE5184" s="125">
        <v>18008</v>
      </c>
      <c r="AF5184" s="126">
        <v>18688</v>
      </c>
    </row>
    <row r="5185" spans="2:32">
      <c r="B5185" s="127">
        <v>5147</v>
      </c>
      <c r="C5185" s="128">
        <v>5147</v>
      </c>
      <c r="D5185" s="129">
        <v>215</v>
      </c>
      <c r="E5185" s="130">
        <v>8</v>
      </c>
      <c r="F5185" s="131">
        <v>3</v>
      </c>
      <c r="G5185" s="132" t="s">
        <v>487</v>
      </c>
      <c r="H5185" s="133">
        <v>8</v>
      </c>
      <c r="I5185" s="128">
        <v>2</v>
      </c>
      <c r="J5185" s="129" t="s">
        <v>487</v>
      </c>
      <c r="K5185" s="134">
        <v>11</v>
      </c>
      <c r="L5185" s="108"/>
      <c r="M5185" s="81">
        <v>16702</v>
      </c>
      <c r="N5185" s="135">
        <v>14528</v>
      </c>
      <c r="O5185" s="136">
        <v>15469</v>
      </c>
      <c r="P5185" s="135">
        <v>19575</v>
      </c>
      <c r="Q5185" s="136">
        <v>20790</v>
      </c>
      <c r="R5185" s="135">
        <v>18369</v>
      </c>
      <c r="S5185" s="136">
        <v>16038</v>
      </c>
      <c r="T5185" s="135">
        <v>16159</v>
      </c>
      <c r="U5185" s="136">
        <v>16807</v>
      </c>
      <c r="V5185" s="135">
        <v>22244</v>
      </c>
      <c r="W5185" s="136">
        <v>23222</v>
      </c>
      <c r="X5185" s="135">
        <v>20137</v>
      </c>
      <c r="Y5185" s="136">
        <v>17741</v>
      </c>
      <c r="Z5185" s="135">
        <v>18116</v>
      </c>
      <c r="AA5185" s="136">
        <v>22315</v>
      </c>
      <c r="AB5185" s="135">
        <v>23880</v>
      </c>
      <c r="AC5185" s="136">
        <v>25094</v>
      </c>
      <c r="AD5185" s="135">
        <v>19038</v>
      </c>
      <c r="AE5185" s="137">
        <v>18602</v>
      </c>
      <c r="AF5185" s="138">
        <v>19349</v>
      </c>
    </row>
    <row r="5186" spans="2:32">
      <c r="B5186" s="114">
        <v>5148</v>
      </c>
      <c r="C5186" s="115">
        <v>5148</v>
      </c>
      <c r="D5186" s="116">
        <v>215</v>
      </c>
      <c r="E5186" s="117">
        <v>8</v>
      </c>
      <c r="F5186" s="118">
        <v>3</v>
      </c>
      <c r="G5186" s="119" t="s">
        <v>487</v>
      </c>
      <c r="H5186" s="120">
        <v>8</v>
      </c>
      <c r="I5186" s="115">
        <v>2</v>
      </c>
      <c r="J5186" s="116" t="s">
        <v>487</v>
      </c>
      <c r="K5186" s="121">
        <v>12</v>
      </c>
      <c r="L5186" s="108"/>
      <c r="M5186" s="122">
        <v>16743</v>
      </c>
      <c r="N5186" s="123">
        <v>14811</v>
      </c>
      <c r="O5186" s="124">
        <v>15734</v>
      </c>
      <c r="P5186" s="123">
        <v>19984</v>
      </c>
      <c r="Q5186" s="124">
        <v>21362</v>
      </c>
      <c r="R5186" s="123">
        <v>18465</v>
      </c>
      <c r="S5186" s="124">
        <v>16192</v>
      </c>
      <c r="T5186" s="123">
        <v>16491</v>
      </c>
      <c r="U5186" s="124">
        <v>17111</v>
      </c>
      <c r="V5186" s="123">
        <v>22915</v>
      </c>
      <c r="W5186" s="124">
        <v>23810</v>
      </c>
      <c r="X5186" s="123">
        <v>20321</v>
      </c>
      <c r="Y5186" s="124">
        <v>17964</v>
      </c>
      <c r="Z5186" s="123">
        <v>18461</v>
      </c>
      <c r="AA5186" s="124">
        <v>22842</v>
      </c>
      <c r="AB5186" s="123">
        <v>24640</v>
      </c>
      <c r="AC5186" s="124">
        <v>25825</v>
      </c>
      <c r="AD5186" s="123">
        <v>19293</v>
      </c>
      <c r="AE5186" s="125">
        <v>19014</v>
      </c>
      <c r="AF5186" s="126">
        <v>19722</v>
      </c>
    </row>
    <row r="5187" spans="2:32">
      <c r="B5187" s="127">
        <v>5149</v>
      </c>
      <c r="C5187" s="128">
        <v>5149</v>
      </c>
      <c r="D5187" s="129">
        <v>215</v>
      </c>
      <c r="E5187" s="130">
        <v>8</v>
      </c>
      <c r="F5187" s="131">
        <v>3</v>
      </c>
      <c r="G5187" s="132" t="s">
        <v>487</v>
      </c>
      <c r="H5187" s="133">
        <v>8</v>
      </c>
      <c r="I5187" s="128">
        <v>2</v>
      </c>
      <c r="J5187" s="129" t="s">
        <v>487</v>
      </c>
      <c r="K5187" s="134">
        <v>13</v>
      </c>
      <c r="L5187" s="108"/>
      <c r="M5187" s="81">
        <v>16753</v>
      </c>
      <c r="N5187" s="135">
        <v>14948</v>
      </c>
      <c r="O5187" s="136">
        <v>15878</v>
      </c>
      <c r="P5187" s="135">
        <v>20400</v>
      </c>
      <c r="Q5187" s="136">
        <v>21788</v>
      </c>
      <c r="R5187" s="135">
        <v>18536</v>
      </c>
      <c r="S5187" s="136">
        <v>16118</v>
      </c>
      <c r="T5187" s="135">
        <v>16634</v>
      </c>
      <c r="U5187" s="136">
        <v>17241</v>
      </c>
      <c r="V5187" s="135">
        <v>23384</v>
      </c>
      <c r="W5187" s="136">
        <v>24316</v>
      </c>
      <c r="X5187" s="135">
        <v>20442</v>
      </c>
      <c r="Y5187" s="136">
        <v>17898</v>
      </c>
      <c r="Z5187" s="135">
        <v>18611</v>
      </c>
      <c r="AA5187" s="136">
        <v>23310</v>
      </c>
      <c r="AB5187" s="135">
        <v>25127</v>
      </c>
      <c r="AC5187" s="136">
        <v>26479</v>
      </c>
      <c r="AD5187" s="135">
        <v>19258</v>
      </c>
      <c r="AE5187" s="137">
        <v>19169</v>
      </c>
      <c r="AF5187" s="138">
        <v>19870</v>
      </c>
    </row>
    <row r="5188" spans="2:32">
      <c r="B5188" s="114">
        <v>5150</v>
      </c>
      <c r="C5188" s="115">
        <v>5150</v>
      </c>
      <c r="D5188" s="116">
        <v>215</v>
      </c>
      <c r="E5188" s="117">
        <v>8</v>
      </c>
      <c r="F5188" s="118">
        <v>3</v>
      </c>
      <c r="G5188" s="119" t="s">
        <v>487</v>
      </c>
      <c r="H5188" s="120">
        <v>8</v>
      </c>
      <c r="I5188" s="115">
        <v>2</v>
      </c>
      <c r="J5188" s="116" t="s">
        <v>487</v>
      </c>
      <c r="K5188" s="121">
        <v>14</v>
      </c>
      <c r="L5188" s="108"/>
      <c r="M5188" s="122">
        <v>16799</v>
      </c>
      <c r="N5188" s="123">
        <v>15078</v>
      </c>
      <c r="O5188" s="124">
        <v>15921</v>
      </c>
      <c r="P5188" s="123">
        <v>20652</v>
      </c>
      <c r="Q5188" s="124">
        <v>22114</v>
      </c>
      <c r="R5188" s="123">
        <v>18579</v>
      </c>
      <c r="S5188" s="124">
        <v>16039</v>
      </c>
      <c r="T5188" s="123">
        <v>16773</v>
      </c>
      <c r="U5188" s="124">
        <v>17284</v>
      </c>
      <c r="V5188" s="123">
        <v>23716</v>
      </c>
      <c r="W5188" s="124">
        <v>24541</v>
      </c>
      <c r="X5188" s="123">
        <v>20485</v>
      </c>
      <c r="Y5188" s="124">
        <v>17829</v>
      </c>
      <c r="Z5188" s="123">
        <v>18612</v>
      </c>
      <c r="AA5188" s="124">
        <v>23543</v>
      </c>
      <c r="AB5188" s="123">
        <v>25462</v>
      </c>
      <c r="AC5188" s="124">
        <v>26882</v>
      </c>
      <c r="AD5188" s="123">
        <v>19171</v>
      </c>
      <c r="AE5188" s="125">
        <v>19291</v>
      </c>
      <c r="AF5188" s="126">
        <v>19852</v>
      </c>
    </row>
    <row r="5189" spans="2:32">
      <c r="B5189" s="127">
        <v>5151</v>
      </c>
      <c r="C5189" s="128">
        <v>5151</v>
      </c>
      <c r="D5189" s="129">
        <v>215</v>
      </c>
      <c r="E5189" s="130">
        <v>8</v>
      </c>
      <c r="F5189" s="131">
        <v>3</v>
      </c>
      <c r="G5189" s="132" t="s">
        <v>487</v>
      </c>
      <c r="H5189" s="133">
        <v>8</v>
      </c>
      <c r="I5189" s="128">
        <v>2</v>
      </c>
      <c r="J5189" s="129" t="s">
        <v>487</v>
      </c>
      <c r="K5189" s="134">
        <v>15</v>
      </c>
      <c r="L5189" s="108"/>
      <c r="M5189" s="81">
        <v>16815</v>
      </c>
      <c r="N5189" s="135">
        <v>15368</v>
      </c>
      <c r="O5189" s="136">
        <v>16042</v>
      </c>
      <c r="P5189" s="135">
        <v>20928</v>
      </c>
      <c r="Q5189" s="136">
        <v>22415</v>
      </c>
      <c r="R5189" s="135">
        <v>18589</v>
      </c>
      <c r="S5189" s="136">
        <v>16076</v>
      </c>
      <c r="T5189" s="135">
        <v>17078</v>
      </c>
      <c r="U5189" s="136">
        <v>17411</v>
      </c>
      <c r="V5189" s="135">
        <v>23997</v>
      </c>
      <c r="W5189" s="136">
        <v>24771</v>
      </c>
      <c r="X5189" s="135">
        <v>20483</v>
      </c>
      <c r="Y5189" s="136">
        <v>17897</v>
      </c>
      <c r="Z5189" s="135">
        <v>18695</v>
      </c>
      <c r="AA5189" s="136">
        <v>23773</v>
      </c>
      <c r="AB5189" s="135">
        <v>25741</v>
      </c>
      <c r="AC5189" s="136">
        <v>27276</v>
      </c>
      <c r="AD5189" s="135">
        <v>19219</v>
      </c>
      <c r="AE5189" s="137">
        <v>19612</v>
      </c>
      <c r="AF5189" s="138">
        <v>19928</v>
      </c>
    </row>
    <row r="5190" spans="2:32">
      <c r="B5190" s="114">
        <v>5152</v>
      </c>
      <c r="C5190" s="115">
        <v>5152</v>
      </c>
      <c r="D5190" s="116">
        <v>215</v>
      </c>
      <c r="E5190" s="117">
        <v>8</v>
      </c>
      <c r="F5190" s="118">
        <v>3</v>
      </c>
      <c r="G5190" s="119" t="s">
        <v>487</v>
      </c>
      <c r="H5190" s="120">
        <v>8</v>
      </c>
      <c r="I5190" s="115">
        <v>2</v>
      </c>
      <c r="J5190" s="116" t="s">
        <v>487</v>
      </c>
      <c r="K5190" s="121">
        <v>16</v>
      </c>
      <c r="L5190" s="108"/>
      <c r="M5190" s="122">
        <v>17028</v>
      </c>
      <c r="N5190" s="123">
        <v>15818</v>
      </c>
      <c r="O5190" s="124">
        <v>16526</v>
      </c>
      <c r="P5190" s="123">
        <v>21538</v>
      </c>
      <c r="Q5190" s="124">
        <v>22834</v>
      </c>
      <c r="R5190" s="123">
        <v>18795</v>
      </c>
      <c r="S5190" s="124">
        <v>16306</v>
      </c>
      <c r="T5190" s="123">
        <v>17513</v>
      </c>
      <c r="U5190" s="124">
        <v>17849</v>
      </c>
      <c r="V5190" s="123">
        <v>24393</v>
      </c>
      <c r="W5190" s="124">
        <v>25004</v>
      </c>
      <c r="X5190" s="123">
        <v>20626</v>
      </c>
      <c r="Y5190" s="124">
        <v>18074</v>
      </c>
      <c r="Z5190" s="123">
        <v>19114</v>
      </c>
      <c r="AA5190" s="124">
        <v>24516</v>
      </c>
      <c r="AB5190" s="123">
        <v>26072</v>
      </c>
      <c r="AC5190" s="124">
        <v>27541</v>
      </c>
      <c r="AD5190" s="123">
        <v>19393</v>
      </c>
      <c r="AE5190" s="125">
        <v>20021</v>
      </c>
      <c r="AF5190" s="126">
        <v>20340</v>
      </c>
    </row>
    <row r="5191" spans="2:32">
      <c r="B5191" s="127">
        <v>5153</v>
      </c>
      <c r="C5191" s="128">
        <v>5153</v>
      </c>
      <c r="D5191" s="129">
        <v>215</v>
      </c>
      <c r="E5191" s="130">
        <v>8</v>
      </c>
      <c r="F5191" s="131">
        <v>3</v>
      </c>
      <c r="G5191" s="132" t="s">
        <v>487</v>
      </c>
      <c r="H5191" s="133">
        <v>8</v>
      </c>
      <c r="I5191" s="128">
        <v>2</v>
      </c>
      <c r="J5191" s="129" t="s">
        <v>487</v>
      </c>
      <c r="K5191" s="134">
        <v>17</v>
      </c>
      <c r="L5191" s="108"/>
      <c r="M5191" s="81">
        <v>17290</v>
      </c>
      <c r="N5191" s="135">
        <v>16485</v>
      </c>
      <c r="O5191" s="136">
        <v>17251</v>
      </c>
      <c r="P5191" s="135">
        <v>21920</v>
      </c>
      <c r="Q5191" s="136">
        <v>23243</v>
      </c>
      <c r="R5191" s="135">
        <v>19175</v>
      </c>
      <c r="S5191" s="136">
        <v>16761</v>
      </c>
      <c r="T5191" s="135">
        <v>18198</v>
      </c>
      <c r="U5191" s="136">
        <v>18581</v>
      </c>
      <c r="V5191" s="135">
        <v>24751</v>
      </c>
      <c r="W5191" s="136">
        <v>25393</v>
      </c>
      <c r="X5191" s="135">
        <v>21063</v>
      </c>
      <c r="Y5191" s="136">
        <v>18637</v>
      </c>
      <c r="Z5191" s="135">
        <v>19888</v>
      </c>
      <c r="AA5191" s="136">
        <v>24990</v>
      </c>
      <c r="AB5191" s="135">
        <v>26515</v>
      </c>
      <c r="AC5191" s="136">
        <v>28043</v>
      </c>
      <c r="AD5191" s="135">
        <v>19986</v>
      </c>
      <c r="AE5191" s="137">
        <v>20735</v>
      </c>
      <c r="AF5191" s="138">
        <v>21137</v>
      </c>
    </row>
    <row r="5192" spans="2:32">
      <c r="B5192" s="114">
        <v>5154</v>
      </c>
      <c r="C5192" s="115">
        <v>5154</v>
      </c>
      <c r="D5192" s="116">
        <v>215</v>
      </c>
      <c r="E5192" s="117">
        <v>8</v>
      </c>
      <c r="F5192" s="118">
        <v>3</v>
      </c>
      <c r="G5192" s="119" t="s">
        <v>487</v>
      </c>
      <c r="H5192" s="120">
        <v>8</v>
      </c>
      <c r="I5192" s="115">
        <v>2</v>
      </c>
      <c r="J5192" s="116" t="s">
        <v>487</v>
      </c>
      <c r="K5192" s="121">
        <v>18</v>
      </c>
      <c r="L5192" s="108"/>
      <c r="M5192" s="122">
        <v>17358</v>
      </c>
      <c r="N5192" s="123">
        <v>16886</v>
      </c>
      <c r="O5192" s="124">
        <v>17567</v>
      </c>
      <c r="P5192" s="123">
        <v>21949</v>
      </c>
      <c r="Q5192" s="124">
        <v>23231</v>
      </c>
      <c r="R5192" s="123">
        <v>19400</v>
      </c>
      <c r="S5192" s="124">
        <v>17341</v>
      </c>
      <c r="T5192" s="123">
        <v>18845</v>
      </c>
      <c r="U5192" s="124">
        <v>19222</v>
      </c>
      <c r="V5192" s="123">
        <v>24824</v>
      </c>
      <c r="W5192" s="124">
        <v>25834</v>
      </c>
      <c r="X5192" s="123">
        <v>21606</v>
      </c>
      <c r="Y5192" s="124">
        <v>19461</v>
      </c>
      <c r="Z5192" s="123">
        <v>20756</v>
      </c>
      <c r="AA5192" s="124">
        <v>25185</v>
      </c>
      <c r="AB5192" s="123">
        <v>26696</v>
      </c>
      <c r="AC5192" s="124">
        <v>28718</v>
      </c>
      <c r="AD5192" s="123">
        <v>20887</v>
      </c>
      <c r="AE5192" s="125">
        <v>21719</v>
      </c>
      <c r="AF5192" s="126">
        <v>22082</v>
      </c>
    </row>
    <row r="5193" spans="2:32">
      <c r="B5193" s="127">
        <v>5155</v>
      </c>
      <c r="C5193" s="128">
        <v>5155</v>
      </c>
      <c r="D5193" s="129">
        <v>215</v>
      </c>
      <c r="E5193" s="130">
        <v>8</v>
      </c>
      <c r="F5193" s="131">
        <v>3</v>
      </c>
      <c r="G5193" s="132" t="s">
        <v>487</v>
      </c>
      <c r="H5193" s="133">
        <v>8</v>
      </c>
      <c r="I5193" s="128">
        <v>2</v>
      </c>
      <c r="J5193" s="129" t="s">
        <v>487</v>
      </c>
      <c r="K5193" s="134">
        <v>19</v>
      </c>
      <c r="L5193" s="108"/>
      <c r="M5193" s="81">
        <v>17252</v>
      </c>
      <c r="N5193" s="135">
        <v>17033</v>
      </c>
      <c r="O5193" s="136">
        <v>17291</v>
      </c>
      <c r="P5193" s="135">
        <v>21765</v>
      </c>
      <c r="Q5193" s="136">
        <v>22877</v>
      </c>
      <c r="R5193" s="135">
        <v>19399</v>
      </c>
      <c r="S5193" s="136">
        <v>17554</v>
      </c>
      <c r="T5193" s="135">
        <v>19022</v>
      </c>
      <c r="U5193" s="136">
        <v>19066</v>
      </c>
      <c r="V5193" s="135">
        <v>24710</v>
      </c>
      <c r="W5193" s="136">
        <v>25705</v>
      </c>
      <c r="X5193" s="135">
        <v>21941</v>
      </c>
      <c r="Y5193" s="136">
        <v>19981</v>
      </c>
      <c r="Z5193" s="135">
        <v>20777</v>
      </c>
      <c r="AA5193" s="136">
        <v>25483</v>
      </c>
      <c r="AB5193" s="135">
        <v>26911</v>
      </c>
      <c r="AC5193" s="136">
        <v>28693</v>
      </c>
      <c r="AD5193" s="135">
        <v>21570</v>
      </c>
      <c r="AE5193" s="137">
        <v>22310</v>
      </c>
      <c r="AF5193" s="138">
        <v>22180</v>
      </c>
    </row>
    <row r="5194" spans="2:32">
      <c r="B5194" s="114">
        <v>5156</v>
      </c>
      <c r="C5194" s="115">
        <v>5156</v>
      </c>
      <c r="D5194" s="116">
        <v>215</v>
      </c>
      <c r="E5194" s="117">
        <v>8</v>
      </c>
      <c r="F5194" s="118">
        <v>3</v>
      </c>
      <c r="G5194" s="119" t="s">
        <v>487</v>
      </c>
      <c r="H5194" s="120">
        <v>8</v>
      </c>
      <c r="I5194" s="115">
        <v>2</v>
      </c>
      <c r="J5194" s="116" t="s">
        <v>487</v>
      </c>
      <c r="K5194" s="121">
        <v>20</v>
      </c>
      <c r="L5194" s="108"/>
      <c r="M5194" s="122">
        <v>16690</v>
      </c>
      <c r="N5194" s="123">
        <v>16693</v>
      </c>
      <c r="O5194" s="124">
        <v>16945</v>
      </c>
      <c r="P5194" s="123">
        <v>21244</v>
      </c>
      <c r="Q5194" s="124">
        <v>22405</v>
      </c>
      <c r="R5194" s="123">
        <v>18903</v>
      </c>
      <c r="S5194" s="124">
        <v>17607</v>
      </c>
      <c r="T5194" s="123">
        <v>18866</v>
      </c>
      <c r="U5194" s="124">
        <v>18776</v>
      </c>
      <c r="V5194" s="123">
        <v>24450</v>
      </c>
      <c r="W5194" s="124">
        <v>25580</v>
      </c>
      <c r="X5194" s="123">
        <v>21719</v>
      </c>
      <c r="Y5194" s="124">
        <v>20396</v>
      </c>
      <c r="Z5194" s="123">
        <v>20842</v>
      </c>
      <c r="AA5194" s="124">
        <v>25418</v>
      </c>
      <c r="AB5194" s="123">
        <v>27046</v>
      </c>
      <c r="AC5194" s="124">
        <v>28591</v>
      </c>
      <c r="AD5194" s="123">
        <v>22162</v>
      </c>
      <c r="AE5194" s="125">
        <v>22602</v>
      </c>
      <c r="AF5194" s="126">
        <v>22322</v>
      </c>
    </row>
    <row r="5195" spans="2:32">
      <c r="B5195" s="127">
        <v>5157</v>
      </c>
      <c r="C5195" s="128">
        <v>5157</v>
      </c>
      <c r="D5195" s="129">
        <v>215</v>
      </c>
      <c r="E5195" s="130">
        <v>8</v>
      </c>
      <c r="F5195" s="131">
        <v>3</v>
      </c>
      <c r="G5195" s="132" t="s">
        <v>487</v>
      </c>
      <c r="H5195" s="133">
        <v>8</v>
      </c>
      <c r="I5195" s="128">
        <v>2</v>
      </c>
      <c r="J5195" s="129" t="s">
        <v>487</v>
      </c>
      <c r="K5195" s="134">
        <v>21</v>
      </c>
      <c r="L5195" s="108"/>
      <c r="M5195" s="81">
        <v>16150</v>
      </c>
      <c r="N5195" s="135">
        <v>16431</v>
      </c>
      <c r="O5195" s="136">
        <v>17026</v>
      </c>
      <c r="P5195" s="135">
        <v>21035</v>
      </c>
      <c r="Q5195" s="136">
        <v>22206</v>
      </c>
      <c r="R5195" s="135">
        <v>18533</v>
      </c>
      <c r="S5195" s="136">
        <v>17470</v>
      </c>
      <c r="T5195" s="135">
        <v>18803</v>
      </c>
      <c r="U5195" s="136">
        <v>19089</v>
      </c>
      <c r="V5195" s="135">
        <v>24563</v>
      </c>
      <c r="W5195" s="136">
        <v>25896</v>
      </c>
      <c r="X5195" s="135">
        <v>21813</v>
      </c>
      <c r="Y5195" s="136">
        <v>20740</v>
      </c>
      <c r="Z5195" s="135">
        <v>21480</v>
      </c>
      <c r="AA5195" s="136">
        <v>25888</v>
      </c>
      <c r="AB5195" s="135">
        <v>27615</v>
      </c>
      <c r="AC5195" s="136">
        <v>29090</v>
      </c>
      <c r="AD5195" s="135">
        <v>22750</v>
      </c>
      <c r="AE5195" s="137">
        <v>23128</v>
      </c>
      <c r="AF5195" s="138">
        <v>23139</v>
      </c>
    </row>
    <row r="5196" spans="2:32">
      <c r="B5196" s="114">
        <v>5158</v>
      </c>
      <c r="C5196" s="115">
        <v>5158</v>
      </c>
      <c r="D5196" s="116">
        <v>215</v>
      </c>
      <c r="E5196" s="117">
        <v>8</v>
      </c>
      <c r="F5196" s="118">
        <v>3</v>
      </c>
      <c r="G5196" s="119" t="s">
        <v>487</v>
      </c>
      <c r="H5196" s="120">
        <v>8</v>
      </c>
      <c r="I5196" s="115">
        <v>2</v>
      </c>
      <c r="J5196" s="116" t="s">
        <v>487</v>
      </c>
      <c r="K5196" s="121">
        <v>22</v>
      </c>
      <c r="L5196" s="108"/>
      <c r="M5196" s="122">
        <v>15258</v>
      </c>
      <c r="N5196" s="123">
        <v>15840</v>
      </c>
      <c r="O5196" s="124">
        <v>16326</v>
      </c>
      <c r="P5196" s="123">
        <v>19903</v>
      </c>
      <c r="Q5196" s="124">
        <v>21060</v>
      </c>
      <c r="R5196" s="123">
        <v>17694</v>
      </c>
      <c r="S5196" s="124">
        <v>17077</v>
      </c>
      <c r="T5196" s="123">
        <v>18308</v>
      </c>
      <c r="U5196" s="124">
        <v>18515</v>
      </c>
      <c r="V5196" s="123">
        <v>23603</v>
      </c>
      <c r="W5196" s="124">
        <v>24894</v>
      </c>
      <c r="X5196" s="123">
        <v>21212</v>
      </c>
      <c r="Y5196" s="124">
        <v>20560</v>
      </c>
      <c r="Z5196" s="123">
        <v>21049</v>
      </c>
      <c r="AA5196" s="124">
        <v>25128</v>
      </c>
      <c r="AB5196" s="123">
        <v>26883</v>
      </c>
      <c r="AC5196" s="124">
        <v>28242</v>
      </c>
      <c r="AD5196" s="123">
        <v>22668</v>
      </c>
      <c r="AE5196" s="125">
        <v>22886</v>
      </c>
      <c r="AF5196" s="126">
        <v>22778</v>
      </c>
    </row>
    <row r="5197" spans="2:32">
      <c r="B5197" s="127">
        <v>5159</v>
      </c>
      <c r="C5197" s="128">
        <v>5159</v>
      </c>
      <c r="D5197" s="129">
        <v>215</v>
      </c>
      <c r="E5197" s="130">
        <v>8</v>
      </c>
      <c r="F5197" s="131">
        <v>3</v>
      </c>
      <c r="G5197" s="132" t="s">
        <v>487</v>
      </c>
      <c r="H5197" s="133">
        <v>8</v>
      </c>
      <c r="I5197" s="128">
        <v>2</v>
      </c>
      <c r="J5197" s="129" t="s">
        <v>487</v>
      </c>
      <c r="K5197" s="134">
        <v>23</v>
      </c>
      <c r="L5197" s="108"/>
      <c r="M5197" s="81">
        <v>13976</v>
      </c>
      <c r="N5197" s="135">
        <v>14997</v>
      </c>
      <c r="O5197" s="136">
        <v>15404</v>
      </c>
      <c r="P5197" s="135">
        <v>18394</v>
      </c>
      <c r="Q5197" s="136">
        <v>19504</v>
      </c>
      <c r="R5197" s="135">
        <v>16372</v>
      </c>
      <c r="S5197" s="136">
        <v>16376</v>
      </c>
      <c r="T5197" s="135">
        <v>17449</v>
      </c>
      <c r="U5197" s="136">
        <v>17584</v>
      </c>
      <c r="V5197" s="135">
        <v>22094</v>
      </c>
      <c r="W5197" s="136">
        <v>23410</v>
      </c>
      <c r="X5197" s="135">
        <v>19915</v>
      </c>
      <c r="Y5197" s="136">
        <v>19915</v>
      </c>
      <c r="Z5197" s="135">
        <v>20138</v>
      </c>
      <c r="AA5197" s="136">
        <v>23739</v>
      </c>
      <c r="AB5197" s="135">
        <v>25453</v>
      </c>
      <c r="AC5197" s="136">
        <v>26672</v>
      </c>
      <c r="AD5197" s="135">
        <v>22068</v>
      </c>
      <c r="AE5197" s="137">
        <v>22069</v>
      </c>
      <c r="AF5197" s="138">
        <v>21886</v>
      </c>
    </row>
    <row r="5198" spans="2:32">
      <c r="B5198" s="114">
        <v>5160</v>
      </c>
      <c r="C5198" s="115">
        <v>5160</v>
      </c>
      <c r="D5198" s="116">
        <v>215</v>
      </c>
      <c r="E5198" s="117">
        <v>8</v>
      </c>
      <c r="F5198" s="118">
        <v>3</v>
      </c>
      <c r="G5198" s="119" t="s">
        <v>487</v>
      </c>
      <c r="H5198" s="120">
        <v>8</v>
      </c>
      <c r="I5198" s="115">
        <v>2</v>
      </c>
      <c r="J5198" s="116" t="s">
        <v>487</v>
      </c>
      <c r="K5198" s="121">
        <v>24</v>
      </c>
      <c r="L5198" s="108"/>
      <c r="M5198" s="122">
        <v>12953</v>
      </c>
      <c r="N5198" s="123">
        <v>14161</v>
      </c>
      <c r="O5198" s="124">
        <v>14567</v>
      </c>
      <c r="P5198" s="123">
        <v>17168</v>
      </c>
      <c r="Q5198" s="124">
        <v>18148</v>
      </c>
      <c r="R5198" s="123">
        <v>15318</v>
      </c>
      <c r="S5198" s="124">
        <v>15552</v>
      </c>
      <c r="T5198" s="123">
        <v>16510</v>
      </c>
      <c r="U5198" s="124">
        <v>16696</v>
      </c>
      <c r="V5198" s="123">
        <v>20736</v>
      </c>
      <c r="W5198" s="124">
        <v>22019</v>
      </c>
      <c r="X5198" s="123">
        <v>18880</v>
      </c>
      <c r="Y5198" s="124">
        <v>19050</v>
      </c>
      <c r="Z5198" s="123">
        <v>19213</v>
      </c>
      <c r="AA5198" s="124">
        <v>22532</v>
      </c>
      <c r="AB5198" s="123">
        <v>24096</v>
      </c>
      <c r="AC5198" s="124">
        <v>25306</v>
      </c>
      <c r="AD5198" s="123">
        <v>21210</v>
      </c>
      <c r="AE5198" s="125">
        <v>21077</v>
      </c>
      <c r="AF5198" s="126">
        <v>20950</v>
      </c>
    </row>
    <row r="5199" spans="2:32">
      <c r="B5199" s="127">
        <v>5161</v>
      </c>
      <c r="C5199" s="128">
        <v>5161</v>
      </c>
      <c r="D5199" s="129">
        <v>216</v>
      </c>
      <c r="E5199" s="130">
        <v>8</v>
      </c>
      <c r="F5199" s="131">
        <v>4</v>
      </c>
      <c r="G5199" s="132" t="s">
        <v>487</v>
      </c>
      <c r="H5199" s="133">
        <v>8</v>
      </c>
      <c r="I5199" s="128">
        <v>3</v>
      </c>
      <c r="J5199" s="129" t="s">
        <v>487</v>
      </c>
      <c r="K5199" s="134">
        <v>1</v>
      </c>
      <c r="L5199" s="108"/>
      <c r="M5199" s="81">
        <v>12470</v>
      </c>
      <c r="N5199" s="135">
        <v>13349</v>
      </c>
      <c r="O5199" s="136">
        <v>15475</v>
      </c>
      <c r="P5199" s="135">
        <v>16434</v>
      </c>
      <c r="Q5199" s="136">
        <v>17255</v>
      </c>
      <c r="R5199" s="135">
        <v>14765</v>
      </c>
      <c r="S5199" s="136">
        <v>14720</v>
      </c>
      <c r="T5199" s="135">
        <v>15541</v>
      </c>
      <c r="U5199" s="136">
        <v>17755</v>
      </c>
      <c r="V5199" s="135">
        <v>19823</v>
      </c>
      <c r="W5199" s="136">
        <v>21252</v>
      </c>
      <c r="X5199" s="135">
        <v>18063</v>
      </c>
      <c r="Y5199" s="136">
        <v>17514</v>
      </c>
      <c r="Z5199" s="135">
        <v>20581</v>
      </c>
      <c r="AA5199" s="136">
        <v>21928</v>
      </c>
      <c r="AB5199" s="135">
        <v>23224</v>
      </c>
      <c r="AC5199" s="136">
        <v>24361</v>
      </c>
      <c r="AD5199" s="135">
        <v>19317</v>
      </c>
      <c r="AE5199" s="137">
        <v>19909</v>
      </c>
      <c r="AF5199" s="138">
        <v>22481</v>
      </c>
    </row>
    <row r="5200" spans="2:32">
      <c r="B5200" s="114">
        <v>5162</v>
      </c>
      <c r="C5200" s="115">
        <v>5162</v>
      </c>
      <c r="D5200" s="116">
        <v>216</v>
      </c>
      <c r="E5200" s="117">
        <v>8</v>
      </c>
      <c r="F5200" s="118">
        <v>4</v>
      </c>
      <c r="G5200" s="119" t="s">
        <v>487</v>
      </c>
      <c r="H5200" s="120">
        <v>8</v>
      </c>
      <c r="I5200" s="115">
        <v>3</v>
      </c>
      <c r="J5200" s="116" t="s">
        <v>487</v>
      </c>
      <c r="K5200" s="121">
        <v>2</v>
      </c>
      <c r="L5200" s="108"/>
      <c r="M5200" s="122">
        <v>12137</v>
      </c>
      <c r="N5200" s="123">
        <v>13002</v>
      </c>
      <c r="O5200" s="124">
        <v>14959</v>
      </c>
      <c r="P5200" s="123">
        <v>15884</v>
      </c>
      <c r="Q5200" s="124">
        <v>16610</v>
      </c>
      <c r="R5200" s="123">
        <v>14343</v>
      </c>
      <c r="S5200" s="124">
        <v>14309</v>
      </c>
      <c r="T5200" s="123">
        <v>15098</v>
      </c>
      <c r="U5200" s="124">
        <v>17143</v>
      </c>
      <c r="V5200" s="123">
        <v>19080</v>
      </c>
      <c r="W5200" s="124">
        <v>20393</v>
      </c>
      <c r="X5200" s="123">
        <v>17500</v>
      </c>
      <c r="Y5200" s="124">
        <v>16989</v>
      </c>
      <c r="Z5200" s="123">
        <v>19842</v>
      </c>
      <c r="AA5200" s="124">
        <v>21182</v>
      </c>
      <c r="AB5200" s="123">
        <v>22355</v>
      </c>
      <c r="AC5200" s="124">
        <v>23394</v>
      </c>
      <c r="AD5200" s="123">
        <v>18718</v>
      </c>
      <c r="AE5200" s="125">
        <v>19302</v>
      </c>
      <c r="AF5200" s="126">
        <v>21669</v>
      </c>
    </row>
    <row r="5201" spans="2:32">
      <c r="B5201" s="127">
        <v>5163</v>
      </c>
      <c r="C5201" s="128">
        <v>5163</v>
      </c>
      <c r="D5201" s="129">
        <v>216</v>
      </c>
      <c r="E5201" s="130">
        <v>8</v>
      </c>
      <c r="F5201" s="131">
        <v>4</v>
      </c>
      <c r="G5201" s="132" t="s">
        <v>487</v>
      </c>
      <c r="H5201" s="133">
        <v>8</v>
      </c>
      <c r="I5201" s="128">
        <v>3</v>
      </c>
      <c r="J5201" s="129" t="s">
        <v>487</v>
      </c>
      <c r="K5201" s="134">
        <v>3</v>
      </c>
      <c r="L5201" s="108"/>
      <c r="M5201" s="81">
        <v>11925</v>
      </c>
      <c r="N5201" s="135">
        <v>12718</v>
      </c>
      <c r="O5201" s="136">
        <v>14633</v>
      </c>
      <c r="P5201" s="135">
        <v>15508</v>
      </c>
      <c r="Q5201" s="136">
        <v>16165</v>
      </c>
      <c r="R5201" s="135">
        <v>14084</v>
      </c>
      <c r="S5201" s="136">
        <v>14035</v>
      </c>
      <c r="T5201" s="135">
        <v>14713</v>
      </c>
      <c r="U5201" s="136">
        <v>16723</v>
      </c>
      <c r="V5201" s="135">
        <v>18518</v>
      </c>
      <c r="W5201" s="136">
        <v>19738</v>
      </c>
      <c r="X5201" s="135">
        <v>17085</v>
      </c>
      <c r="Y5201" s="136">
        <v>16586</v>
      </c>
      <c r="Z5201" s="135">
        <v>19290</v>
      </c>
      <c r="AA5201" s="136">
        <v>20577</v>
      </c>
      <c r="AB5201" s="135">
        <v>21659</v>
      </c>
      <c r="AC5201" s="136">
        <v>22588</v>
      </c>
      <c r="AD5201" s="135">
        <v>18244</v>
      </c>
      <c r="AE5201" s="137">
        <v>18731</v>
      </c>
      <c r="AF5201" s="138">
        <v>21045</v>
      </c>
    </row>
    <row r="5202" spans="2:32">
      <c r="B5202" s="114">
        <v>5164</v>
      </c>
      <c r="C5202" s="115">
        <v>5164</v>
      </c>
      <c r="D5202" s="116">
        <v>216</v>
      </c>
      <c r="E5202" s="117">
        <v>8</v>
      </c>
      <c r="F5202" s="118">
        <v>4</v>
      </c>
      <c r="G5202" s="119" t="s">
        <v>487</v>
      </c>
      <c r="H5202" s="120">
        <v>8</v>
      </c>
      <c r="I5202" s="115">
        <v>3</v>
      </c>
      <c r="J5202" s="116" t="s">
        <v>487</v>
      </c>
      <c r="K5202" s="121">
        <v>4</v>
      </c>
      <c r="L5202" s="108"/>
      <c r="M5202" s="122">
        <v>11841</v>
      </c>
      <c r="N5202" s="123">
        <v>12637</v>
      </c>
      <c r="O5202" s="124">
        <v>14551</v>
      </c>
      <c r="P5202" s="123">
        <v>15370</v>
      </c>
      <c r="Q5202" s="124">
        <v>15980</v>
      </c>
      <c r="R5202" s="123">
        <v>13910</v>
      </c>
      <c r="S5202" s="124">
        <v>13859</v>
      </c>
      <c r="T5202" s="123">
        <v>14522</v>
      </c>
      <c r="U5202" s="124">
        <v>16439</v>
      </c>
      <c r="V5202" s="123">
        <v>18112</v>
      </c>
      <c r="W5202" s="124">
        <v>19216</v>
      </c>
      <c r="X5202" s="123">
        <v>16581</v>
      </c>
      <c r="Y5202" s="124">
        <v>16135</v>
      </c>
      <c r="Z5202" s="123">
        <v>18728</v>
      </c>
      <c r="AA5202" s="124">
        <v>19933</v>
      </c>
      <c r="AB5202" s="123">
        <v>20911</v>
      </c>
      <c r="AC5202" s="124">
        <v>21724</v>
      </c>
      <c r="AD5202" s="123">
        <v>17640</v>
      </c>
      <c r="AE5202" s="125">
        <v>18142</v>
      </c>
      <c r="AF5202" s="126">
        <v>20315</v>
      </c>
    </row>
    <row r="5203" spans="2:32">
      <c r="B5203" s="127">
        <v>5165</v>
      </c>
      <c r="C5203" s="128">
        <v>5165</v>
      </c>
      <c r="D5203" s="129">
        <v>216</v>
      </c>
      <c r="E5203" s="130">
        <v>8</v>
      </c>
      <c r="F5203" s="131">
        <v>4</v>
      </c>
      <c r="G5203" s="132" t="s">
        <v>487</v>
      </c>
      <c r="H5203" s="133">
        <v>8</v>
      </c>
      <c r="I5203" s="128">
        <v>3</v>
      </c>
      <c r="J5203" s="129" t="s">
        <v>487</v>
      </c>
      <c r="K5203" s="134">
        <v>5</v>
      </c>
      <c r="L5203" s="108"/>
      <c r="M5203" s="81">
        <v>11822</v>
      </c>
      <c r="N5203" s="135">
        <v>12649</v>
      </c>
      <c r="O5203" s="136">
        <v>14880</v>
      </c>
      <c r="P5203" s="135">
        <v>15594</v>
      </c>
      <c r="Q5203" s="136">
        <v>16171</v>
      </c>
      <c r="R5203" s="135">
        <v>13821</v>
      </c>
      <c r="S5203" s="136">
        <v>13680</v>
      </c>
      <c r="T5203" s="135">
        <v>14382</v>
      </c>
      <c r="U5203" s="136">
        <v>16512</v>
      </c>
      <c r="V5203" s="135">
        <v>18043</v>
      </c>
      <c r="W5203" s="136">
        <v>19041</v>
      </c>
      <c r="X5203" s="135">
        <v>16094</v>
      </c>
      <c r="Y5203" s="136">
        <v>15674</v>
      </c>
      <c r="Z5203" s="135">
        <v>18517</v>
      </c>
      <c r="AA5203" s="136">
        <v>19561</v>
      </c>
      <c r="AB5203" s="135">
        <v>20482</v>
      </c>
      <c r="AC5203" s="136">
        <v>21087</v>
      </c>
      <c r="AD5203" s="135">
        <v>17014</v>
      </c>
      <c r="AE5203" s="137">
        <v>17565</v>
      </c>
      <c r="AF5203" s="138">
        <v>19932</v>
      </c>
    </row>
    <row r="5204" spans="2:32">
      <c r="B5204" s="114">
        <v>5166</v>
      </c>
      <c r="C5204" s="115">
        <v>5166</v>
      </c>
      <c r="D5204" s="116">
        <v>216</v>
      </c>
      <c r="E5204" s="117">
        <v>8</v>
      </c>
      <c r="F5204" s="118">
        <v>4</v>
      </c>
      <c r="G5204" s="119" t="s">
        <v>487</v>
      </c>
      <c r="H5204" s="120">
        <v>8</v>
      </c>
      <c r="I5204" s="115">
        <v>3</v>
      </c>
      <c r="J5204" s="116" t="s">
        <v>487</v>
      </c>
      <c r="K5204" s="121">
        <v>6</v>
      </c>
      <c r="L5204" s="108"/>
      <c r="M5204" s="122">
        <v>11816</v>
      </c>
      <c r="N5204" s="123">
        <v>12645</v>
      </c>
      <c r="O5204" s="124">
        <v>15583</v>
      </c>
      <c r="P5204" s="123">
        <v>16333</v>
      </c>
      <c r="Q5204" s="124">
        <v>16721</v>
      </c>
      <c r="R5204" s="123">
        <v>13772</v>
      </c>
      <c r="S5204" s="124">
        <v>13457</v>
      </c>
      <c r="T5204" s="123">
        <v>14167</v>
      </c>
      <c r="U5204" s="124">
        <v>16979</v>
      </c>
      <c r="V5204" s="123">
        <v>18326</v>
      </c>
      <c r="W5204" s="124">
        <v>19267</v>
      </c>
      <c r="X5204" s="123">
        <v>15654</v>
      </c>
      <c r="Y5204" s="124">
        <v>15130</v>
      </c>
      <c r="Z5204" s="123">
        <v>18662</v>
      </c>
      <c r="AA5204" s="124">
        <v>19738</v>
      </c>
      <c r="AB5204" s="123">
        <v>20436</v>
      </c>
      <c r="AC5204" s="124">
        <v>20890</v>
      </c>
      <c r="AD5204" s="123">
        <v>16315</v>
      </c>
      <c r="AE5204" s="125">
        <v>16908</v>
      </c>
      <c r="AF5204" s="126">
        <v>19916</v>
      </c>
    </row>
    <row r="5205" spans="2:32">
      <c r="B5205" s="127">
        <v>5167</v>
      </c>
      <c r="C5205" s="128">
        <v>5167</v>
      </c>
      <c r="D5205" s="129">
        <v>216</v>
      </c>
      <c r="E5205" s="130">
        <v>8</v>
      </c>
      <c r="F5205" s="131">
        <v>4</v>
      </c>
      <c r="G5205" s="132" t="s">
        <v>487</v>
      </c>
      <c r="H5205" s="133">
        <v>8</v>
      </c>
      <c r="I5205" s="128">
        <v>3</v>
      </c>
      <c r="J5205" s="129" t="s">
        <v>487</v>
      </c>
      <c r="K5205" s="134">
        <v>7</v>
      </c>
      <c r="L5205" s="108"/>
      <c r="M5205" s="81">
        <v>12128</v>
      </c>
      <c r="N5205" s="135">
        <v>12833</v>
      </c>
      <c r="O5205" s="136">
        <v>16683</v>
      </c>
      <c r="P5205" s="135">
        <v>17552</v>
      </c>
      <c r="Q5205" s="136">
        <v>17780</v>
      </c>
      <c r="R5205" s="135">
        <v>13961</v>
      </c>
      <c r="S5205" s="136">
        <v>13567</v>
      </c>
      <c r="T5205" s="135">
        <v>14179</v>
      </c>
      <c r="U5205" s="136">
        <v>17859</v>
      </c>
      <c r="V5205" s="135">
        <v>19211</v>
      </c>
      <c r="W5205" s="136">
        <v>20078</v>
      </c>
      <c r="X5205" s="135">
        <v>15551</v>
      </c>
      <c r="Y5205" s="136">
        <v>14910</v>
      </c>
      <c r="Z5205" s="135">
        <v>19215</v>
      </c>
      <c r="AA5205" s="136">
        <v>20482</v>
      </c>
      <c r="AB5205" s="135">
        <v>21017</v>
      </c>
      <c r="AC5205" s="136">
        <v>21371</v>
      </c>
      <c r="AD5205" s="135">
        <v>15992</v>
      </c>
      <c r="AE5205" s="137">
        <v>16628</v>
      </c>
      <c r="AF5205" s="138">
        <v>20354</v>
      </c>
    </row>
    <row r="5206" spans="2:32">
      <c r="B5206" s="114">
        <v>5168</v>
      </c>
      <c r="C5206" s="115">
        <v>5168</v>
      </c>
      <c r="D5206" s="116">
        <v>216</v>
      </c>
      <c r="E5206" s="117">
        <v>8</v>
      </c>
      <c r="F5206" s="118">
        <v>4</v>
      </c>
      <c r="G5206" s="119" t="s">
        <v>487</v>
      </c>
      <c r="H5206" s="120">
        <v>8</v>
      </c>
      <c r="I5206" s="115">
        <v>3</v>
      </c>
      <c r="J5206" s="116" t="s">
        <v>487</v>
      </c>
      <c r="K5206" s="121">
        <v>8</v>
      </c>
      <c r="L5206" s="108"/>
      <c r="M5206" s="122">
        <v>12986</v>
      </c>
      <c r="N5206" s="123">
        <v>13522</v>
      </c>
      <c r="O5206" s="124">
        <v>17718</v>
      </c>
      <c r="P5206" s="123">
        <v>18781</v>
      </c>
      <c r="Q5206" s="124">
        <v>19102</v>
      </c>
      <c r="R5206" s="123">
        <v>14783</v>
      </c>
      <c r="S5206" s="124">
        <v>14383</v>
      </c>
      <c r="T5206" s="123">
        <v>14955</v>
      </c>
      <c r="U5206" s="124">
        <v>18783</v>
      </c>
      <c r="V5206" s="123">
        <v>20504</v>
      </c>
      <c r="W5206" s="124">
        <v>21388</v>
      </c>
      <c r="X5206" s="123">
        <v>16278</v>
      </c>
      <c r="Y5206" s="124">
        <v>15571</v>
      </c>
      <c r="Z5206" s="123">
        <v>20006</v>
      </c>
      <c r="AA5206" s="124">
        <v>21476</v>
      </c>
      <c r="AB5206" s="123">
        <v>22160</v>
      </c>
      <c r="AC5206" s="124">
        <v>22532</v>
      </c>
      <c r="AD5206" s="123">
        <v>16622</v>
      </c>
      <c r="AE5206" s="125">
        <v>17287</v>
      </c>
      <c r="AF5206" s="126">
        <v>21094</v>
      </c>
    </row>
    <row r="5207" spans="2:32">
      <c r="B5207" s="127">
        <v>5169</v>
      </c>
      <c r="C5207" s="128">
        <v>5169</v>
      </c>
      <c r="D5207" s="129">
        <v>216</v>
      </c>
      <c r="E5207" s="130">
        <v>8</v>
      </c>
      <c r="F5207" s="131">
        <v>4</v>
      </c>
      <c r="G5207" s="132" t="s">
        <v>487</v>
      </c>
      <c r="H5207" s="133">
        <v>8</v>
      </c>
      <c r="I5207" s="128">
        <v>3</v>
      </c>
      <c r="J5207" s="129" t="s">
        <v>487</v>
      </c>
      <c r="K5207" s="134">
        <v>9</v>
      </c>
      <c r="L5207" s="108"/>
      <c r="M5207" s="81">
        <v>13791</v>
      </c>
      <c r="N5207" s="135">
        <v>14442</v>
      </c>
      <c r="O5207" s="136">
        <v>18644</v>
      </c>
      <c r="P5207" s="135">
        <v>19723</v>
      </c>
      <c r="Q5207" s="136">
        <v>20280</v>
      </c>
      <c r="R5207" s="135">
        <v>15637</v>
      </c>
      <c r="S5207" s="136">
        <v>15378</v>
      </c>
      <c r="T5207" s="135">
        <v>15941</v>
      </c>
      <c r="U5207" s="136">
        <v>19680</v>
      </c>
      <c r="V5207" s="135">
        <v>21668</v>
      </c>
      <c r="W5207" s="136">
        <v>22537</v>
      </c>
      <c r="X5207" s="135">
        <v>17108</v>
      </c>
      <c r="Y5207" s="136">
        <v>16511</v>
      </c>
      <c r="Z5207" s="135">
        <v>20874</v>
      </c>
      <c r="AA5207" s="136">
        <v>22357</v>
      </c>
      <c r="AB5207" s="135">
        <v>23313</v>
      </c>
      <c r="AC5207" s="136">
        <v>23614</v>
      </c>
      <c r="AD5207" s="135">
        <v>17541</v>
      </c>
      <c r="AE5207" s="137">
        <v>18159</v>
      </c>
      <c r="AF5207" s="138">
        <v>21952</v>
      </c>
    </row>
    <row r="5208" spans="2:32">
      <c r="B5208" s="114">
        <v>5170</v>
      </c>
      <c r="C5208" s="115">
        <v>5170</v>
      </c>
      <c r="D5208" s="116">
        <v>216</v>
      </c>
      <c r="E5208" s="117">
        <v>8</v>
      </c>
      <c r="F5208" s="118">
        <v>4</v>
      </c>
      <c r="G5208" s="119" t="s">
        <v>487</v>
      </c>
      <c r="H5208" s="120">
        <v>8</v>
      </c>
      <c r="I5208" s="115">
        <v>3</v>
      </c>
      <c r="J5208" s="116" t="s">
        <v>487</v>
      </c>
      <c r="K5208" s="121">
        <v>10</v>
      </c>
      <c r="L5208" s="108"/>
      <c r="M5208" s="122">
        <v>14020</v>
      </c>
      <c r="N5208" s="123">
        <v>15000</v>
      </c>
      <c r="O5208" s="124">
        <v>19338</v>
      </c>
      <c r="P5208" s="123">
        <v>20443</v>
      </c>
      <c r="Q5208" s="124">
        <v>21123</v>
      </c>
      <c r="R5208" s="123">
        <v>15938</v>
      </c>
      <c r="S5208" s="124">
        <v>15967</v>
      </c>
      <c r="T5208" s="123">
        <v>16591</v>
      </c>
      <c r="U5208" s="124">
        <v>20477</v>
      </c>
      <c r="V5208" s="123">
        <v>22583</v>
      </c>
      <c r="W5208" s="124">
        <v>23490</v>
      </c>
      <c r="X5208" s="123">
        <v>17546</v>
      </c>
      <c r="Y5208" s="124">
        <v>17190</v>
      </c>
      <c r="Z5208" s="123">
        <v>21761</v>
      </c>
      <c r="AA5208" s="124">
        <v>23272</v>
      </c>
      <c r="AB5208" s="123">
        <v>24283</v>
      </c>
      <c r="AC5208" s="124">
        <v>24749</v>
      </c>
      <c r="AD5208" s="123">
        <v>18280</v>
      </c>
      <c r="AE5208" s="125">
        <v>18946</v>
      </c>
      <c r="AF5208" s="126">
        <v>22901</v>
      </c>
    </row>
    <row r="5209" spans="2:32">
      <c r="B5209" s="127">
        <v>5171</v>
      </c>
      <c r="C5209" s="128">
        <v>5171</v>
      </c>
      <c r="D5209" s="129">
        <v>216</v>
      </c>
      <c r="E5209" s="130">
        <v>8</v>
      </c>
      <c r="F5209" s="131">
        <v>4</v>
      </c>
      <c r="G5209" s="132" t="s">
        <v>487</v>
      </c>
      <c r="H5209" s="133">
        <v>8</v>
      </c>
      <c r="I5209" s="128">
        <v>3</v>
      </c>
      <c r="J5209" s="129" t="s">
        <v>487</v>
      </c>
      <c r="K5209" s="134">
        <v>11</v>
      </c>
      <c r="L5209" s="108"/>
      <c r="M5209" s="81">
        <v>14101</v>
      </c>
      <c r="N5209" s="135">
        <v>15326</v>
      </c>
      <c r="O5209" s="136">
        <v>19792</v>
      </c>
      <c r="P5209" s="135">
        <v>20985</v>
      </c>
      <c r="Q5209" s="136">
        <v>21755</v>
      </c>
      <c r="R5209" s="135">
        <v>16048</v>
      </c>
      <c r="S5209" s="136">
        <v>16324</v>
      </c>
      <c r="T5209" s="135">
        <v>17023</v>
      </c>
      <c r="U5209" s="136">
        <v>21036</v>
      </c>
      <c r="V5209" s="135">
        <v>23319</v>
      </c>
      <c r="W5209" s="136">
        <v>24193</v>
      </c>
      <c r="X5209" s="135">
        <v>17795</v>
      </c>
      <c r="Y5209" s="136">
        <v>17652</v>
      </c>
      <c r="Z5209" s="135">
        <v>22396</v>
      </c>
      <c r="AA5209" s="136">
        <v>23997</v>
      </c>
      <c r="AB5209" s="135">
        <v>25151</v>
      </c>
      <c r="AC5209" s="136">
        <v>25761</v>
      </c>
      <c r="AD5209" s="135">
        <v>18790</v>
      </c>
      <c r="AE5209" s="137">
        <v>19525</v>
      </c>
      <c r="AF5209" s="138">
        <v>23598</v>
      </c>
    </row>
    <row r="5210" spans="2:32">
      <c r="B5210" s="114">
        <v>5172</v>
      </c>
      <c r="C5210" s="115">
        <v>5172</v>
      </c>
      <c r="D5210" s="116">
        <v>216</v>
      </c>
      <c r="E5210" s="117">
        <v>8</v>
      </c>
      <c r="F5210" s="118">
        <v>4</v>
      </c>
      <c r="G5210" s="119" t="s">
        <v>487</v>
      </c>
      <c r="H5210" s="120">
        <v>8</v>
      </c>
      <c r="I5210" s="115">
        <v>3</v>
      </c>
      <c r="J5210" s="116" t="s">
        <v>487</v>
      </c>
      <c r="K5210" s="121">
        <v>12</v>
      </c>
      <c r="L5210" s="108"/>
      <c r="M5210" s="122">
        <v>14127</v>
      </c>
      <c r="N5210" s="123">
        <v>15509</v>
      </c>
      <c r="O5210" s="124">
        <v>20120</v>
      </c>
      <c r="P5210" s="123">
        <v>21469</v>
      </c>
      <c r="Q5210" s="124">
        <v>22189</v>
      </c>
      <c r="R5210" s="123">
        <v>16115</v>
      </c>
      <c r="S5210" s="124">
        <v>16567</v>
      </c>
      <c r="T5210" s="123">
        <v>17241</v>
      </c>
      <c r="U5210" s="124">
        <v>21420</v>
      </c>
      <c r="V5210" s="123">
        <v>23806</v>
      </c>
      <c r="W5210" s="124">
        <v>24698</v>
      </c>
      <c r="X5210" s="123">
        <v>17930</v>
      </c>
      <c r="Y5210" s="124">
        <v>17958</v>
      </c>
      <c r="Z5210" s="123">
        <v>22835</v>
      </c>
      <c r="AA5210" s="124">
        <v>24671</v>
      </c>
      <c r="AB5210" s="123">
        <v>25793</v>
      </c>
      <c r="AC5210" s="124">
        <v>26489</v>
      </c>
      <c r="AD5210" s="123">
        <v>19118</v>
      </c>
      <c r="AE5210" s="125">
        <v>19815</v>
      </c>
      <c r="AF5210" s="126">
        <v>24068</v>
      </c>
    </row>
    <row r="5211" spans="2:32">
      <c r="B5211" s="127">
        <v>5173</v>
      </c>
      <c r="C5211" s="128">
        <v>5173</v>
      </c>
      <c r="D5211" s="129">
        <v>216</v>
      </c>
      <c r="E5211" s="130">
        <v>8</v>
      </c>
      <c r="F5211" s="131">
        <v>4</v>
      </c>
      <c r="G5211" s="132" t="s">
        <v>487</v>
      </c>
      <c r="H5211" s="133">
        <v>8</v>
      </c>
      <c r="I5211" s="128">
        <v>3</v>
      </c>
      <c r="J5211" s="129" t="s">
        <v>487</v>
      </c>
      <c r="K5211" s="134">
        <v>13</v>
      </c>
      <c r="L5211" s="108"/>
      <c r="M5211" s="81">
        <v>14020</v>
      </c>
      <c r="N5211" s="135">
        <v>15650</v>
      </c>
      <c r="O5211" s="136">
        <v>20549</v>
      </c>
      <c r="P5211" s="135">
        <v>21929</v>
      </c>
      <c r="Q5211" s="136">
        <v>22636</v>
      </c>
      <c r="R5211" s="135">
        <v>16054</v>
      </c>
      <c r="S5211" s="136">
        <v>16723</v>
      </c>
      <c r="T5211" s="135">
        <v>17407</v>
      </c>
      <c r="U5211" s="136">
        <v>21870</v>
      </c>
      <c r="V5211" s="135">
        <v>24331</v>
      </c>
      <c r="W5211" s="136">
        <v>25075</v>
      </c>
      <c r="X5211" s="135">
        <v>17901</v>
      </c>
      <c r="Y5211" s="136">
        <v>18125</v>
      </c>
      <c r="Z5211" s="135">
        <v>23311</v>
      </c>
      <c r="AA5211" s="136">
        <v>25168</v>
      </c>
      <c r="AB5211" s="135">
        <v>26477</v>
      </c>
      <c r="AC5211" s="136">
        <v>27193</v>
      </c>
      <c r="AD5211" s="135">
        <v>19288</v>
      </c>
      <c r="AE5211" s="137">
        <v>19979</v>
      </c>
      <c r="AF5211" s="138">
        <v>24573</v>
      </c>
    </row>
    <row r="5212" spans="2:32">
      <c r="B5212" s="114">
        <v>5174</v>
      </c>
      <c r="C5212" s="115">
        <v>5174</v>
      </c>
      <c r="D5212" s="116">
        <v>216</v>
      </c>
      <c r="E5212" s="117">
        <v>8</v>
      </c>
      <c r="F5212" s="118">
        <v>4</v>
      </c>
      <c r="G5212" s="119" t="s">
        <v>487</v>
      </c>
      <c r="H5212" s="120">
        <v>8</v>
      </c>
      <c r="I5212" s="115">
        <v>3</v>
      </c>
      <c r="J5212" s="116" t="s">
        <v>487</v>
      </c>
      <c r="K5212" s="121">
        <v>14</v>
      </c>
      <c r="L5212" s="108"/>
      <c r="M5212" s="122">
        <v>13898</v>
      </c>
      <c r="N5212" s="123">
        <v>15668</v>
      </c>
      <c r="O5212" s="124">
        <v>20778</v>
      </c>
      <c r="P5212" s="123">
        <v>22218</v>
      </c>
      <c r="Q5212" s="124">
        <v>22858</v>
      </c>
      <c r="R5212" s="123">
        <v>15953</v>
      </c>
      <c r="S5212" s="124">
        <v>16841</v>
      </c>
      <c r="T5212" s="123">
        <v>17420</v>
      </c>
      <c r="U5212" s="124">
        <v>22100</v>
      </c>
      <c r="V5212" s="123">
        <v>24545</v>
      </c>
      <c r="W5212" s="124">
        <v>25224</v>
      </c>
      <c r="X5212" s="123">
        <v>17802</v>
      </c>
      <c r="Y5212" s="124">
        <v>18237</v>
      </c>
      <c r="Z5212" s="123">
        <v>23531</v>
      </c>
      <c r="AA5212" s="124">
        <v>25483</v>
      </c>
      <c r="AB5212" s="123">
        <v>26844</v>
      </c>
      <c r="AC5212" s="124">
        <v>27474</v>
      </c>
      <c r="AD5212" s="123">
        <v>19388</v>
      </c>
      <c r="AE5212" s="125">
        <v>19942</v>
      </c>
      <c r="AF5212" s="126">
        <v>24796</v>
      </c>
    </row>
    <row r="5213" spans="2:32">
      <c r="B5213" s="127">
        <v>5175</v>
      </c>
      <c r="C5213" s="128">
        <v>5175</v>
      </c>
      <c r="D5213" s="129">
        <v>216</v>
      </c>
      <c r="E5213" s="130">
        <v>8</v>
      </c>
      <c r="F5213" s="131">
        <v>4</v>
      </c>
      <c r="G5213" s="132" t="s">
        <v>487</v>
      </c>
      <c r="H5213" s="133">
        <v>8</v>
      </c>
      <c r="I5213" s="128">
        <v>3</v>
      </c>
      <c r="J5213" s="129" t="s">
        <v>487</v>
      </c>
      <c r="K5213" s="134">
        <v>15</v>
      </c>
      <c r="L5213" s="108"/>
      <c r="M5213" s="81">
        <v>13858</v>
      </c>
      <c r="N5213" s="135">
        <v>15699</v>
      </c>
      <c r="O5213" s="136">
        <v>20945</v>
      </c>
      <c r="P5213" s="135">
        <v>22396</v>
      </c>
      <c r="Q5213" s="136">
        <v>23008</v>
      </c>
      <c r="R5213" s="135">
        <v>15878</v>
      </c>
      <c r="S5213" s="136">
        <v>17037</v>
      </c>
      <c r="T5213" s="135">
        <v>17422</v>
      </c>
      <c r="U5213" s="136">
        <v>22260</v>
      </c>
      <c r="V5213" s="135">
        <v>24677</v>
      </c>
      <c r="W5213" s="136">
        <v>25301</v>
      </c>
      <c r="X5213" s="135">
        <v>17739</v>
      </c>
      <c r="Y5213" s="136">
        <v>18452</v>
      </c>
      <c r="Z5213" s="135">
        <v>23659</v>
      </c>
      <c r="AA5213" s="136">
        <v>25659</v>
      </c>
      <c r="AB5213" s="135">
        <v>27119</v>
      </c>
      <c r="AC5213" s="136">
        <v>27640</v>
      </c>
      <c r="AD5213" s="135">
        <v>19600</v>
      </c>
      <c r="AE5213" s="137">
        <v>19913</v>
      </c>
      <c r="AF5213" s="138">
        <v>24904</v>
      </c>
    </row>
    <row r="5214" spans="2:32">
      <c r="B5214" s="114">
        <v>5176</v>
      </c>
      <c r="C5214" s="115">
        <v>5176</v>
      </c>
      <c r="D5214" s="116">
        <v>216</v>
      </c>
      <c r="E5214" s="117">
        <v>8</v>
      </c>
      <c r="F5214" s="118">
        <v>4</v>
      </c>
      <c r="G5214" s="119" t="s">
        <v>487</v>
      </c>
      <c r="H5214" s="120">
        <v>8</v>
      </c>
      <c r="I5214" s="115">
        <v>3</v>
      </c>
      <c r="J5214" s="116" t="s">
        <v>487</v>
      </c>
      <c r="K5214" s="121">
        <v>16</v>
      </c>
      <c r="L5214" s="108"/>
      <c r="M5214" s="122">
        <v>14058</v>
      </c>
      <c r="N5214" s="123">
        <v>16100</v>
      </c>
      <c r="O5214" s="124">
        <v>21417</v>
      </c>
      <c r="P5214" s="123">
        <v>22773</v>
      </c>
      <c r="Q5214" s="124">
        <v>23280</v>
      </c>
      <c r="R5214" s="123">
        <v>16051</v>
      </c>
      <c r="S5214" s="124">
        <v>17405</v>
      </c>
      <c r="T5214" s="123">
        <v>17817</v>
      </c>
      <c r="U5214" s="124">
        <v>22912</v>
      </c>
      <c r="V5214" s="123">
        <v>24867</v>
      </c>
      <c r="W5214" s="124">
        <v>25412</v>
      </c>
      <c r="X5214" s="123">
        <v>17881</v>
      </c>
      <c r="Y5214" s="124">
        <v>18799</v>
      </c>
      <c r="Z5214" s="123">
        <v>24346</v>
      </c>
      <c r="AA5214" s="124">
        <v>25930</v>
      </c>
      <c r="AB5214" s="123">
        <v>27344</v>
      </c>
      <c r="AC5214" s="124">
        <v>27884</v>
      </c>
      <c r="AD5214" s="123">
        <v>19937</v>
      </c>
      <c r="AE5214" s="125">
        <v>20255</v>
      </c>
      <c r="AF5214" s="126">
        <v>25570</v>
      </c>
    </row>
    <row r="5215" spans="2:32">
      <c r="B5215" s="127">
        <v>5177</v>
      </c>
      <c r="C5215" s="128">
        <v>5177</v>
      </c>
      <c r="D5215" s="129">
        <v>216</v>
      </c>
      <c r="E5215" s="130">
        <v>8</v>
      </c>
      <c r="F5215" s="131">
        <v>4</v>
      </c>
      <c r="G5215" s="132" t="s">
        <v>487</v>
      </c>
      <c r="H5215" s="133">
        <v>8</v>
      </c>
      <c r="I5215" s="128">
        <v>3</v>
      </c>
      <c r="J5215" s="129" t="s">
        <v>487</v>
      </c>
      <c r="K5215" s="134">
        <v>17</v>
      </c>
      <c r="L5215" s="108"/>
      <c r="M5215" s="81">
        <v>14480</v>
      </c>
      <c r="N5215" s="135">
        <v>16747</v>
      </c>
      <c r="O5215" s="136">
        <v>21726</v>
      </c>
      <c r="P5215" s="135">
        <v>23116</v>
      </c>
      <c r="Q5215" s="136">
        <v>23559</v>
      </c>
      <c r="R5215" s="135">
        <v>16431</v>
      </c>
      <c r="S5215" s="136">
        <v>18009</v>
      </c>
      <c r="T5215" s="135">
        <v>18472</v>
      </c>
      <c r="U5215" s="136">
        <v>23267</v>
      </c>
      <c r="V5215" s="135">
        <v>25175</v>
      </c>
      <c r="W5215" s="136">
        <v>25681</v>
      </c>
      <c r="X5215" s="135">
        <v>18372</v>
      </c>
      <c r="Y5215" s="136">
        <v>19416</v>
      </c>
      <c r="Z5215" s="135">
        <v>24741</v>
      </c>
      <c r="AA5215" s="136">
        <v>26298</v>
      </c>
      <c r="AB5215" s="135">
        <v>27778</v>
      </c>
      <c r="AC5215" s="136">
        <v>28220</v>
      </c>
      <c r="AD5215" s="135">
        <v>20576</v>
      </c>
      <c r="AE5215" s="137">
        <v>20978</v>
      </c>
      <c r="AF5215" s="138">
        <v>25981</v>
      </c>
    </row>
    <row r="5216" spans="2:32">
      <c r="B5216" s="114">
        <v>5178</v>
      </c>
      <c r="C5216" s="115">
        <v>5178</v>
      </c>
      <c r="D5216" s="116">
        <v>216</v>
      </c>
      <c r="E5216" s="117">
        <v>8</v>
      </c>
      <c r="F5216" s="118">
        <v>4</v>
      </c>
      <c r="G5216" s="119" t="s">
        <v>487</v>
      </c>
      <c r="H5216" s="120">
        <v>8</v>
      </c>
      <c r="I5216" s="115">
        <v>3</v>
      </c>
      <c r="J5216" s="116" t="s">
        <v>487</v>
      </c>
      <c r="K5216" s="121">
        <v>18</v>
      </c>
      <c r="L5216" s="108"/>
      <c r="M5216" s="122">
        <v>14802</v>
      </c>
      <c r="N5216" s="123">
        <v>17009</v>
      </c>
      <c r="O5216" s="124">
        <v>21734</v>
      </c>
      <c r="P5216" s="123">
        <v>23087</v>
      </c>
      <c r="Q5216" s="124">
        <v>23727</v>
      </c>
      <c r="R5216" s="123">
        <v>16981</v>
      </c>
      <c r="S5216" s="124">
        <v>18598</v>
      </c>
      <c r="T5216" s="123">
        <v>19042</v>
      </c>
      <c r="U5216" s="124">
        <v>23264</v>
      </c>
      <c r="V5216" s="123">
        <v>25565</v>
      </c>
      <c r="W5216" s="124">
        <v>25978</v>
      </c>
      <c r="X5216" s="123">
        <v>19138</v>
      </c>
      <c r="Y5216" s="124">
        <v>20292</v>
      </c>
      <c r="Z5216" s="123">
        <v>24914</v>
      </c>
      <c r="AA5216" s="124">
        <v>26451</v>
      </c>
      <c r="AB5216" s="123">
        <v>28429</v>
      </c>
      <c r="AC5216" s="124">
        <v>28530</v>
      </c>
      <c r="AD5216" s="123">
        <v>21546</v>
      </c>
      <c r="AE5216" s="125">
        <v>21912</v>
      </c>
      <c r="AF5216" s="126">
        <v>26222</v>
      </c>
    </row>
    <row r="5217" spans="2:32">
      <c r="B5217" s="127">
        <v>5179</v>
      </c>
      <c r="C5217" s="128">
        <v>5179</v>
      </c>
      <c r="D5217" s="129">
        <v>216</v>
      </c>
      <c r="E5217" s="130">
        <v>8</v>
      </c>
      <c r="F5217" s="131">
        <v>4</v>
      </c>
      <c r="G5217" s="132" t="s">
        <v>487</v>
      </c>
      <c r="H5217" s="133">
        <v>8</v>
      </c>
      <c r="I5217" s="128">
        <v>3</v>
      </c>
      <c r="J5217" s="129" t="s">
        <v>487</v>
      </c>
      <c r="K5217" s="134">
        <v>19</v>
      </c>
      <c r="L5217" s="108"/>
      <c r="M5217" s="81">
        <v>14912</v>
      </c>
      <c r="N5217" s="135">
        <v>16731</v>
      </c>
      <c r="O5217" s="136">
        <v>21548</v>
      </c>
      <c r="P5217" s="135">
        <v>22735</v>
      </c>
      <c r="Q5217" s="136">
        <v>23449</v>
      </c>
      <c r="R5217" s="135">
        <v>17200</v>
      </c>
      <c r="S5217" s="136">
        <v>18769</v>
      </c>
      <c r="T5217" s="135">
        <v>18865</v>
      </c>
      <c r="U5217" s="136">
        <v>23237</v>
      </c>
      <c r="V5217" s="135">
        <v>25389</v>
      </c>
      <c r="W5217" s="136">
        <v>25982</v>
      </c>
      <c r="X5217" s="135">
        <v>19643</v>
      </c>
      <c r="Y5217" s="136">
        <v>20775</v>
      </c>
      <c r="Z5217" s="135">
        <v>25191</v>
      </c>
      <c r="AA5217" s="136">
        <v>26651</v>
      </c>
      <c r="AB5217" s="135">
        <v>28403</v>
      </c>
      <c r="AC5217" s="136">
        <v>28428</v>
      </c>
      <c r="AD5217" s="135">
        <v>22161</v>
      </c>
      <c r="AE5217" s="137">
        <v>22027</v>
      </c>
      <c r="AF5217" s="138">
        <v>26633</v>
      </c>
    </row>
    <row r="5218" spans="2:32">
      <c r="B5218" s="114">
        <v>5180</v>
      </c>
      <c r="C5218" s="115">
        <v>5180</v>
      </c>
      <c r="D5218" s="116">
        <v>216</v>
      </c>
      <c r="E5218" s="117">
        <v>8</v>
      </c>
      <c r="F5218" s="118">
        <v>4</v>
      </c>
      <c r="G5218" s="119" t="s">
        <v>487</v>
      </c>
      <c r="H5218" s="120">
        <v>8</v>
      </c>
      <c r="I5218" s="115">
        <v>3</v>
      </c>
      <c r="J5218" s="116" t="s">
        <v>487</v>
      </c>
      <c r="K5218" s="121">
        <v>20</v>
      </c>
      <c r="L5218" s="108"/>
      <c r="M5218" s="122">
        <v>14834</v>
      </c>
      <c r="N5218" s="123">
        <v>16377</v>
      </c>
      <c r="O5218" s="124">
        <v>21005</v>
      </c>
      <c r="P5218" s="123">
        <v>22229</v>
      </c>
      <c r="Q5218" s="124">
        <v>22969</v>
      </c>
      <c r="R5218" s="123">
        <v>17235</v>
      </c>
      <c r="S5218" s="124">
        <v>18592</v>
      </c>
      <c r="T5218" s="123">
        <v>18538</v>
      </c>
      <c r="U5218" s="124">
        <v>22860</v>
      </c>
      <c r="V5218" s="123">
        <v>25171</v>
      </c>
      <c r="W5218" s="124">
        <v>25712</v>
      </c>
      <c r="X5218" s="123">
        <v>19983</v>
      </c>
      <c r="Y5218" s="124">
        <v>20931</v>
      </c>
      <c r="Z5218" s="123">
        <v>25082</v>
      </c>
      <c r="AA5218" s="124">
        <v>26743</v>
      </c>
      <c r="AB5218" s="123">
        <v>28279</v>
      </c>
      <c r="AC5218" s="124">
        <v>28229</v>
      </c>
      <c r="AD5218" s="123">
        <v>22465</v>
      </c>
      <c r="AE5218" s="125">
        <v>22185</v>
      </c>
      <c r="AF5218" s="126">
        <v>26630</v>
      </c>
    </row>
    <row r="5219" spans="2:32">
      <c r="B5219" s="127">
        <v>5181</v>
      </c>
      <c r="C5219" s="128">
        <v>5181</v>
      </c>
      <c r="D5219" s="129">
        <v>216</v>
      </c>
      <c r="E5219" s="130">
        <v>8</v>
      </c>
      <c r="F5219" s="131">
        <v>4</v>
      </c>
      <c r="G5219" s="132" t="s">
        <v>487</v>
      </c>
      <c r="H5219" s="133">
        <v>8</v>
      </c>
      <c r="I5219" s="128">
        <v>3</v>
      </c>
      <c r="J5219" s="129" t="s">
        <v>487</v>
      </c>
      <c r="K5219" s="134">
        <v>21</v>
      </c>
      <c r="L5219" s="108"/>
      <c r="M5219" s="81">
        <v>14504</v>
      </c>
      <c r="N5219" s="135">
        <v>16459</v>
      </c>
      <c r="O5219" s="136">
        <v>20777</v>
      </c>
      <c r="P5219" s="135">
        <v>21992</v>
      </c>
      <c r="Q5219" s="136">
        <v>22887</v>
      </c>
      <c r="R5219" s="135">
        <v>17055</v>
      </c>
      <c r="S5219" s="136">
        <v>18483</v>
      </c>
      <c r="T5219" s="135">
        <v>18794</v>
      </c>
      <c r="U5219" s="136">
        <v>22903</v>
      </c>
      <c r="V5219" s="135">
        <v>25399</v>
      </c>
      <c r="W5219" s="136">
        <v>26005</v>
      </c>
      <c r="X5219" s="135">
        <v>20240</v>
      </c>
      <c r="Y5219" s="136">
        <v>21219</v>
      </c>
      <c r="Z5219" s="135">
        <v>25502</v>
      </c>
      <c r="AA5219" s="136">
        <v>27264</v>
      </c>
      <c r="AB5219" s="135">
        <v>28732</v>
      </c>
      <c r="AC5219" s="136">
        <v>28806</v>
      </c>
      <c r="AD5219" s="135">
        <v>22976</v>
      </c>
      <c r="AE5219" s="137">
        <v>22993</v>
      </c>
      <c r="AF5219" s="138">
        <v>27258</v>
      </c>
    </row>
    <row r="5220" spans="2:32">
      <c r="B5220" s="114">
        <v>5182</v>
      </c>
      <c r="C5220" s="115">
        <v>5182</v>
      </c>
      <c r="D5220" s="116">
        <v>216</v>
      </c>
      <c r="E5220" s="117">
        <v>8</v>
      </c>
      <c r="F5220" s="118">
        <v>4</v>
      </c>
      <c r="G5220" s="119" t="s">
        <v>487</v>
      </c>
      <c r="H5220" s="120">
        <v>8</v>
      </c>
      <c r="I5220" s="115">
        <v>3</v>
      </c>
      <c r="J5220" s="116" t="s">
        <v>487</v>
      </c>
      <c r="K5220" s="121">
        <v>22</v>
      </c>
      <c r="L5220" s="108"/>
      <c r="M5220" s="122">
        <v>14050</v>
      </c>
      <c r="N5220" s="123">
        <v>15730</v>
      </c>
      <c r="O5220" s="124">
        <v>19612</v>
      </c>
      <c r="P5220" s="123">
        <v>20809</v>
      </c>
      <c r="Q5220" s="124">
        <v>21661</v>
      </c>
      <c r="R5220" s="123">
        <v>16616</v>
      </c>
      <c r="S5220" s="124">
        <v>17942</v>
      </c>
      <c r="T5220" s="123">
        <v>18162</v>
      </c>
      <c r="U5220" s="124">
        <v>21907</v>
      </c>
      <c r="V5220" s="123">
        <v>24333</v>
      </c>
      <c r="W5220" s="124">
        <v>25098</v>
      </c>
      <c r="X5220" s="123">
        <v>19998</v>
      </c>
      <c r="Y5220" s="124">
        <v>20859</v>
      </c>
      <c r="Z5220" s="123">
        <v>24683</v>
      </c>
      <c r="AA5220" s="124">
        <v>26484</v>
      </c>
      <c r="AB5220" s="123">
        <v>27842</v>
      </c>
      <c r="AC5220" s="124">
        <v>28005</v>
      </c>
      <c r="AD5220" s="123">
        <v>22706</v>
      </c>
      <c r="AE5220" s="125">
        <v>22616</v>
      </c>
      <c r="AF5220" s="126">
        <v>26540</v>
      </c>
    </row>
    <row r="5221" spans="2:32">
      <c r="B5221" s="127">
        <v>5183</v>
      </c>
      <c r="C5221" s="128">
        <v>5183</v>
      </c>
      <c r="D5221" s="129">
        <v>216</v>
      </c>
      <c r="E5221" s="130">
        <v>8</v>
      </c>
      <c r="F5221" s="131">
        <v>4</v>
      </c>
      <c r="G5221" s="132" t="s">
        <v>487</v>
      </c>
      <c r="H5221" s="133">
        <v>8</v>
      </c>
      <c r="I5221" s="128">
        <v>3</v>
      </c>
      <c r="J5221" s="129" t="s">
        <v>487</v>
      </c>
      <c r="K5221" s="134">
        <v>23</v>
      </c>
      <c r="L5221" s="108"/>
      <c r="M5221" s="81">
        <v>13392</v>
      </c>
      <c r="N5221" s="135">
        <v>14823</v>
      </c>
      <c r="O5221" s="136">
        <v>18108</v>
      </c>
      <c r="P5221" s="135">
        <v>19267</v>
      </c>
      <c r="Q5221" s="136">
        <v>20111</v>
      </c>
      <c r="R5221" s="135">
        <v>15915</v>
      </c>
      <c r="S5221" s="136">
        <v>17082</v>
      </c>
      <c r="T5221" s="135">
        <v>17231</v>
      </c>
      <c r="U5221" s="136">
        <v>20450</v>
      </c>
      <c r="V5221" s="135">
        <v>22839</v>
      </c>
      <c r="W5221" s="136">
        <v>23626</v>
      </c>
      <c r="X5221" s="135">
        <v>19345</v>
      </c>
      <c r="Y5221" s="136">
        <v>20022</v>
      </c>
      <c r="Z5221" s="135">
        <v>23289</v>
      </c>
      <c r="AA5221" s="136">
        <v>25048</v>
      </c>
      <c r="AB5221" s="135">
        <v>26280</v>
      </c>
      <c r="AC5221" s="136">
        <v>26596</v>
      </c>
      <c r="AD5221" s="135">
        <v>21893</v>
      </c>
      <c r="AE5221" s="137">
        <v>21734</v>
      </c>
      <c r="AF5221" s="138">
        <v>25200</v>
      </c>
    </row>
    <row r="5222" spans="2:32">
      <c r="B5222" s="114">
        <v>5184</v>
      </c>
      <c r="C5222" s="115">
        <v>5184</v>
      </c>
      <c r="D5222" s="116">
        <v>216</v>
      </c>
      <c r="E5222" s="117">
        <v>8</v>
      </c>
      <c r="F5222" s="118">
        <v>4</v>
      </c>
      <c r="G5222" s="119" t="s">
        <v>487</v>
      </c>
      <c r="H5222" s="120">
        <v>8</v>
      </c>
      <c r="I5222" s="115">
        <v>3</v>
      </c>
      <c r="J5222" s="116" t="s">
        <v>487</v>
      </c>
      <c r="K5222" s="121">
        <v>24</v>
      </c>
      <c r="L5222" s="108"/>
      <c r="M5222" s="122">
        <v>12705</v>
      </c>
      <c r="N5222" s="123">
        <v>14022</v>
      </c>
      <c r="O5222" s="124">
        <v>16887</v>
      </c>
      <c r="P5222" s="123">
        <v>17933</v>
      </c>
      <c r="Q5222" s="124">
        <v>18737</v>
      </c>
      <c r="R5222" s="123">
        <v>15112</v>
      </c>
      <c r="S5222" s="124">
        <v>16153</v>
      </c>
      <c r="T5222" s="123">
        <v>16347</v>
      </c>
      <c r="U5222" s="124">
        <v>19209</v>
      </c>
      <c r="V5222" s="123">
        <v>21441</v>
      </c>
      <c r="W5222" s="124">
        <v>22326</v>
      </c>
      <c r="X5222" s="123">
        <v>18496</v>
      </c>
      <c r="Y5222" s="124">
        <v>19048</v>
      </c>
      <c r="Z5222" s="123">
        <v>22089</v>
      </c>
      <c r="AA5222" s="124">
        <v>23715</v>
      </c>
      <c r="AB5222" s="123">
        <v>24923</v>
      </c>
      <c r="AC5222" s="124">
        <v>25222</v>
      </c>
      <c r="AD5222" s="123">
        <v>20907</v>
      </c>
      <c r="AE5222" s="125">
        <v>20807</v>
      </c>
      <c r="AF5222" s="126">
        <v>24007</v>
      </c>
    </row>
    <row r="5223" spans="2:32">
      <c r="B5223" s="127">
        <v>5185</v>
      </c>
      <c r="C5223" s="128">
        <v>5185</v>
      </c>
      <c r="D5223" s="129">
        <v>217</v>
      </c>
      <c r="E5223" s="130">
        <v>8</v>
      </c>
      <c r="F5223" s="131">
        <v>5</v>
      </c>
      <c r="G5223" s="132" t="s">
        <v>487</v>
      </c>
      <c r="H5223" s="133">
        <v>8</v>
      </c>
      <c r="I5223" s="128">
        <v>4</v>
      </c>
      <c r="J5223" s="129" t="s">
        <v>487</v>
      </c>
      <c r="K5223" s="134">
        <v>1</v>
      </c>
      <c r="L5223" s="108"/>
      <c r="M5223" s="81">
        <v>12228</v>
      </c>
      <c r="N5223" s="135">
        <v>14872</v>
      </c>
      <c r="O5223" s="136">
        <v>16089</v>
      </c>
      <c r="P5223" s="135">
        <v>16968</v>
      </c>
      <c r="Q5223" s="136">
        <v>17980</v>
      </c>
      <c r="R5223" s="135">
        <v>14282</v>
      </c>
      <c r="S5223" s="136">
        <v>15128</v>
      </c>
      <c r="T5223" s="135">
        <v>17296</v>
      </c>
      <c r="U5223" s="136">
        <v>18434</v>
      </c>
      <c r="V5223" s="135">
        <v>20618</v>
      </c>
      <c r="W5223" s="136">
        <v>20509</v>
      </c>
      <c r="X5223" s="135">
        <v>16986</v>
      </c>
      <c r="Y5223" s="136">
        <v>17883</v>
      </c>
      <c r="Z5223" s="135">
        <v>21376</v>
      </c>
      <c r="AA5223" s="136">
        <v>22736</v>
      </c>
      <c r="AB5223" s="135">
        <v>23914</v>
      </c>
      <c r="AC5223" s="136">
        <v>23502</v>
      </c>
      <c r="AD5223" s="135">
        <v>19670</v>
      </c>
      <c r="AE5223" s="137">
        <v>22264</v>
      </c>
      <c r="AF5223" s="138">
        <v>23344</v>
      </c>
    </row>
    <row r="5224" spans="2:32">
      <c r="B5224" s="114">
        <v>5186</v>
      </c>
      <c r="C5224" s="115">
        <v>5186</v>
      </c>
      <c r="D5224" s="116">
        <v>217</v>
      </c>
      <c r="E5224" s="117">
        <v>8</v>
      </c>
      <c r="F5224" s="118">
        <v>5</v>
      </c>
      <c r="G5224" s="119" t="s">
        <v>487</v>
      </c>
      <c r="H5224" s="120">
        <v>8</v>
      </c>
      <c r="I5224" s="115">
        <v>4</v>
      </c>
      <c r="J5224" s="116" t="s">
        <v>487</v>
      </c>
      <c r="K5224" s="121">
        <v>2</v>
      </c>
      <c r="L5224" s="108"/>
      <c r="M5224" s="122">
        <v>11883</v>
      </c>
      <c r="N5224" s="123">
        <v>14352</v>
      </c>
      <c r="O5224" s="124">
        <v>15539</v>
      </c>
      <c r="P5224" s="123">
        <v>16305</v>
      </c>
      <c r="Q5224" s="124">
        <v>17228</v>
      </c>
      <c r="R5224" s="123">
        <v>13864</v>
      </c>
      <c r="S5224" s="124">
        <v>14680</v>
      </c>
      <c r="T5224" s="123">
        <v>16671</v>
      </c>
      <c r="U5224" s="124">
        <v>17803</v>
      </c>
      <c r="V5224" s="123">
        <v>19741</v>
      </c>
      <c r="W5224" s="124">
        <v>19665</v>
      </c>
      <c r="X5224" s="123">
        <v>16454</v>
      </c>
      <c r="Y5224" s="124">
        <v>17329</v>
      </c>
      <c r="Z5224" s="123">
        <v>20633</v>
      </c>
      <c r="AA5224" s="124">
        <v>21862</v>
      </c>
      <c r="AB5224" s="123">
        <v>22940</v>
      </c>
      <c r="AC5224" s="124">
        <v>22526</v>
      </c>
      <c r="AD5224" s="123">
        <v>19049</v>
      </c>
      <c r="AE5224" s="125">
        <v>21428</v>
      </c>
      <c r="AF5224" s="126">
        <v>22534</v>
      </c>
    </row>
    <row r="5225" spans="2:32">
      <c r="B5225" s="127">
        <v>5187</v>
      </c>
      <c r="C5225" s="128">
        <v>5187</v>
      </c>
      <c r="D5225" s="129">
        <v>217</v>
      </c>
      <c r="E5225" s="130">
        <v>8</v>
      </c>
      <c r="F5225" s="131">
        <v>5</v>
      </c>
      <c r="G5225" s="132" t="s">
        <v>487</v>
      </c>
      <c r="H5225" s="133">
        <v>8</v>
      </c>
      <c r="I5225" s="128">
        <v>4</v>
      </c>
      <c r="J5225" s="129" t="s">
        <v>487</v>
      </c>
      <c r="K5225" s="134">
        <v>3</v>
      </c>
      <c r="L5225" s="108"/>
      <c r="M5225" s="81">
        <v>11674</v>
      </c>
      <c r="N5225" s="135">
        <v>14038</v>
      </c>
      <c r="O5225" s="136">
        <v>15170</v>
      </c>
      <c r="P5225" s="135">
        <v>15871</v>
      </c>
      <c r="Q5225" s="136">
        <v>16727</v>
      </c>
      <c r="R5225" s="135">
        <v>13603</v>
      </c>
      <c r="S5225" s="136">
        <v>14311</v>
      </c>
      <c r="T5225" s="135">
        <v>16274</v>
      </c>
      <c r="U5225" s="136">
        <v>17346</v>
      </c>
      <c r="V5225" s="135">
        <v>19117</v>
      </c>
      <c r="W5225" s="136">
        <v>19053</v>
      </c>
      <c r="X5225" s="135">
        <v>16071</v>
      </c>
      <c r="Y5225" s="136">
        <v>16835</v>
      </c>
      <c r="Z5225" s="135">
        <v>20039</v>
      </c>
      <c r="AA5225" s="136">
        <v>21185</v>
      </c>
      <c r="AB5225" s="135">
        <v>22150</v>
      </c>
      <c r="AC5225" s="136">
        <v>21787</v>
      </c>
      <c r="AD5225" s="135">
        <v>18492</v>
      </c>
      <c r="AE5225" s="137">
        <v>20834</v>
      </c>
      <c r="AF5225" s="138">
        <v>21873</v>
      </c>
    </row>
    <row r="5226" spans="2:32">
      <c r="B5226" s="114">
        <v>5188</v>
      </c>
      <c r="C5226" s="115">
        <v>5188</v>
      </c>
      <c r="D5226" s="116">
        <v>217</v>
      </c>
      <c r="E5226" s="117">
        <v>8</v>
      </c>
      <c r="F5226" s="118">
        <v>5</v>
      </c>
      <c r="G5226" s="119" t="s">
        <v>487</v>
      </c>
      <c r="H5226" s="120">
        <v>8</v>
      </c>
      <c r="I5226" s="115">
        <v>4</v>
      </c>
      <c r="J5226" s="116" t="s">
        <v>487</v>
      </c>
      <c r="K5226" s="121">
        <v>4</v>
      </c>
      <c r="L5226" s="108"/>
      <c r="M5226" s="122">
        <v>11566</v>
      </c>
      <c r="N5226" s="123">
        <v>13952</v>
      </c>
      <c r="O5226" s="124">
        <v>15038</v>
      </c>
      <c r="P5226" s="123">
        <v>15698</v>
      </c>
      <c r="Q5226" s="124">
        <v>16495</v>
      </c>
      <c r="R5226" s="123">
        <v>13445</v>
      </c>
      <c r="S5226" s="124">
        <v>14146</v>
      </c>
      <c r="T5226" s="123">
        <v>16026</v>
      </c>
      <c r="U5226" s="124">
        <v>17014</v>
      </c>
      <c r="V5226" s="123">
        <v>18642</v>
      </c>
      <c r="W5226" s="124">
        <v>18423</v>
      </c>
      <c r="X5226" s="123">
        <v>15656</v>
      </c>
      <c r="Y5226" s="124">
        <v>16402</v>
      </c>
      <c r="Z5226" s="123">
        <v>19428</v>
      </c>
      <c r="AA5226" s="124">
        <v>20463</v>
      </c>
      <c r="AB5226" s="123">
        <v>21309</v>
      </c>
      <c r="AC5226" s="124">
        <v>20872</v>
      </c>
      <c r="AD5226" s="123">
        <v>17907</v>
      </c>
      <c r="AE5226" s="125">
        <v>20101</v>
      </c>
      <c r="AF5226" s="126">
        <v>21102</v>
      </c>
    </row>
    <row r="5227" spans="2:32">
      <c r="B5227" s="127">
        <v>5189</v>
      </c>
      <c r="C5227" s="128">
        <v>5189</v>
      </c>
      <c r="D5227" s="129">
        <v>217</v>
      </c>
      <c r="E5227" s="130">
        <v>8</v>
      </c>
      <c r="F5227" s="131">
        <v>5</v>
      </c>
      <c r="G5227" s="132" t="s">
        <v>487</v>
      </c>
      <c r="H5227" s="133">
        <v>8</v>
      </c>
      <c r="I5227" s="128">
        <v>4</v>
      </c>
      <c r="J5227" s="129" t="s">
        <v>487</v>
      </c>
      <c r="K5227" s="134">
        <v>5</v>
      </c>
      <c r="L5227" s="108"/>
      <c r="M5227" s="81">
        <v>11504</v>
      </c>
      <c r="N5227" s="135">
        <v>14282</v>
      </c>
      <c r="O5227" s="136">
        <v>15280</v>
      </c>
      <c r="P5227" s="135">
        <v>15928</v>
      </c>
      <c r="Q5227" s="136">
        <v>16633</v>
      </c>
      <c r="R5227" s="135">
        <v>13308</v>
      </c>
      <c r="S5227" s="136">
        <v>14055</v>
      </c>
      <c r="T5227" s="135">
        <v>16166</v>
      </c>
      <c r="U5227" s="136">
        <v>17052</v>
      </c>
      <c r="V5227" s="135">
        <v>18499</v>
      </c>
      <c r="W5227" s="136">
        <v>17965</v>
      </c>
      <c r="X5227" s="135">
        <v>15258</v>
      </c>
      <c r="Y5227" s="136">
        <v>16012</v>
      </c>
      <c r="Z5227" s="135">
        <v>19111</v>
      </c>
      <c r="AA5227" s="136">
        <v>20094</v>
      </c>
      <c r="AB5227" s="135">
        <v>20721</v>
      </c>
      <c r="AC5227" s="136">
        <v>20102</v>
      </c>
      <c r="AD5227" s="135">
        <v>17350</v>
      </c>
      <c r="AE5227" s="137">
        <v>19730</v>
      </c>
      <c r="AF5227" s="138">
        <v>20596</v>
      </c>
    </row>
    <row r="5228" spans="2:32">
      <c r="B5228" s="114">
        <v>5190</v>
      </c>
      <c r="C5228" s="115">
        <v>5190</v>
      </c>
      <c r="D5228" s="116">
        <v>217</v>
      </c>
      <c r="E5228" s="117">
        <v>8</v>
      </c>
      <c r="F5228" s="118">
        <v>5</v>
      </c>
      <c r="G5228" s="119" t="s">
        <v>487</v>
      </c>
      <c r="H5228" s="120">
        <v>8</v>
      </c>
      <c r="I5228" s="115">
        <v>4</v>
      </c>
      <c r="J5228" s="116" t="s">
        <v>487</v>
      </c>
      <c r="K5228" s="121">
        <v>6</v>
      </c>
      <c r="L5228" s="108"/>
      <c r="M5228" s="122">
        <v>11384</v>
      </c>
      <c r="N5228" s="123">
        <v>14996</v>
      </c>
      <c r="O5228" s="124">
        <v>16016</v>
      </c>
      <c r="P5228" s="123">
        <v>16520</v>
      </c>
      <c r="Q5228" s="124">
        <v>17203</v>
      </c>
      <c r="R5228" s="123">
        <v>13112</v>
      </c>
      <c r="S5228" s="124">
        <v>13886</v>
      </c>
      <c r="T5228" s="123">
        <v>16696</v>
      </c>
      <c r="U5228" s="124">
        <v>17600</v>
      </c>
      <c r="V5228" s="123">
        <v>18763</v>
      </c>
      <c r="W5228" s="124">
        <v>17592</v>
      </c>
      <c r="X5228" s="123">
        <v>14781</v>
      </c>
      <c r="Y5228" s="124">
        <v>15509</v>
      </c>
      <c r="Z5228" s="123">
        <v>19335</v>
      </c>
      <c r="AA5228" s="124">
        <v>20072</v>
      </c>
      <c r="AB5228" s="123">
        <v>20562</v>
      </c>
      <c r="AC5228" s="124">
        <v>19376</v>
      </c>
      <c r="AD5228" s="123">
        <v>16699</v>
      </c>
      <c r="AE5228" s="125">
        <v>19713</v>
      </c>
      <c r="AF5228" s="126">
        <v>20636</v>
      </c>
    </row>
    <row r="5229" spans="2:32">
      <c r="B5229" s="127">
        <v>5191</v>
      </c>
      <c r="C5229" s="128">
        <v>5191</v>
      </c>
      <c r="D5229" s="129">
        <v>217</v>
      </c>
      <c r="E5229" s="130">
        <v>8</v>
      </c>
      <c r="F5229" s="131">
        <v>5</v>
      </c>
      <c r="G5229" s="132" t="s">
        <v>487</v>
      </c>
      <c r="H5229" s="133">
        <v>8</v>
      </c>
      <c r="I5229" s="128">
        <v>4</v>
      </c>
      <c r="J5229" s="129" t="s">
        <v>487</v>
      </c>
      <c r="K5229" s="134">
        <v>7</v>
      </c>
      <c r="L5229" s="108"/>
      <c r="M5229" s="81">
        <v>11586</v>
      </c>
      <c r="N5229" s="135">
        <v>16179</v>
      </c>
      <c r="O5229" s="136">
        <v>17302</v>
      </c>
      <c r="P5229" s="135">
        <v>17675</v>
      </c>
      <c r="Q5229" s="136">
        <v>18385</v>
      </c>
      <c r="R5229" s="135">
        <v>13301</v>
      </c>
      <c r="S5229" s="136">
        <v>14000</v>
      </c>
      <c r="T5229" s="135">
        <v>17706</v>
      </c>
      <c r="U5229" s="136">
        <v>18678</v>
      </c>
      <c r="V5229" s="135">
        <v>19685</v>
      </c>
      <c r="W5229" s="136">
        <v>17717</v>
      </c>
      <c r="X5229" s="135">
        <v>14675</v>
      </c>
      <c r="Y5229" s="136">
        <v>15372</v>
      </c>
      <c r="Z5229" s="135">
        <v>20190</v>
      </c>
      <c r="AA5229" s="136">
        <v>20747</v>
      </c>
      <c r="AB5229" s="135">
        <v>21127</v>
      </c>
      <c r="AC5229" s="136">
        <v>19191</v>
      </c>
      <c r="AD5229" s="135">
        <v>16476</v>
      </c>
      <c r="AE5229" s="137">
        <v>20197</v>
      </c>
      <c r="AF5229" s="138">
        <v>21353</v>
      </c>
    </row>
    <row r="5230" spans="2:32">
      <c r="B5230" s="114">
        <v>5192</v>
      </c>
      <c r="C5230" s="115">
        <v>5192</v>
      </c>
      <c r="D5230" s="116">
        <v>217</v>
      </c>
      <c r="E5230" s="117">
        <v>8</v>
      </c>
      <c r="F5230" s="118">
        <v>5</v>
      </c>
      <c r="G5230" s="119" t="s">
        <v>487</v>
      </c>
      <c r="H5230" s="120">
        <v>8</v>
      </c>
      <c r="I5230" s="115">
        <v>4</v>
      </c>
      <c r="J5230" s="116" t="s">
        <v>487</v>
      </c>
      <c r="K5230" s="121">
        <v>8</v>
      </c>
      <c r="L5230" s="108"/>
      <c r="M5230" s="122">
        <v>12536</v>
      </c>
      <c r="N5230" s="123">
        <v>17358</v>
      </c>
      <c r="O5230" s="124">
        <v>18640</v>
      </c>
      <c r="P5230" s="123">
        <v>19113</v>
      </c>
      <c r="Q5230" s="124">
        <v>19886</v>
      </c>
      <c r="R5230" s="123">
        <v>14221</v>
      </c>
      <c r="S5230" s="124">
        <v>14891</v>
      </c>
      <c r="T5230" s="123">
        <v>18791</v>
      </c>
      <c r="U5230" s="124">
        <v>19943</v>
      </c>
      <c r="V5230" s="123">
        <v>21143</v>
      </c>
      <c r="W5230" s="124">
        <v>18734</v>
      </c>
      <c r="X5230" s="123">
        <v>15473</v>
      </c>
      <c r="Y5230" s="124">
        <v>16177</v>
      </c>
      <c r="Z5230" s="123">
        <v>21309</v>
      </c>
      <c r="AA5230" s="124">
        <v>22016</v>
      </c>
      <c r="AB5230" s="123">
        <v>22412</v>
      </c>
      <c r="AC5230" s="124">
        <v>20140</v>
      </c>
      <c r="AD5230" s="123">
        <v>17239</v>
      </c>
      <c r="AE5230" s="125">
        <v>21050</v>
      </c>
      <c r="AF5230" s="126">
        <v>22409</v>
      </c>
    </row>
    <row r="5231" spans="2:32">
      <c r="B5231" s="127">
        <v>5193</v>
      </c>
      <c r="C5231" s="128">
        <v>5193</v>
      </c>
      <c r="D5231" s="129">
        <v>217</v>
      </c>
      <c r="E5231" s="130">
        <v>8</v>
      </c>
      <c r="F5231" s="131">
        <v>5</v>
      </c>
      <c r="G5231" s="132" t="s">
        <v>487</v>
      </c>
      <c r="H5231" s="133">
        <v>8</v>
      </c>
      <c r="I5231" s="128">
        <v>4</v>
      </c>
      <c r="J5231" s="129" t="s">
        <v>487</v>
      </c>
      <c r="K5231" s="134">
        <v>9</v>
      </c>
      <c r="L5231" s="108"/>
      <c r="M5231" s="81">
        <v>13457</v>
      </c>
      <c r="N5231" s="135">
        <v>18242</v>
      </c>
      <c r="O5231" s="136">
        <v>19531</v>
      </c>
      <c r="P5231" s="135">
        <v>20227</v>
      </c>
      <c r="Q5231" s="136">
        <v>20986</v>
      </c>
      <c r="R5231" s="135">
        <v>15150</v>
      </c>
      <c r="S5231" s="136">
        <v>15829</v>
      </c>
      <c r="T5231" s="135">
        <v>19654</v>
      </c>
      <c r="U5231" s="136">
        <v>20830</v>
      </c>
      <c r="V5231" s="135">
        <v>22288</v>
      </c>
      <c r="W5231" s="136">
        <v>19874</v>
      </c>
      <c r="X5231" s="135">
        <v>16360</v>
      </c>
      <c r="Y5231" s="136">
        <v>17020</v>
      </c>
      <c r="Z5231" s="135">
        <v>22141</v>
      </c>
      <c r="AA5231" s="136">
        <v>23109</v>
      </c>
      <c r="AB5231" s="135">
        <v>23435</v>
      </c>
      <c r="AC5231" s="136">
        <v>21271</v>
      </c>
      <c r="AD5231" s="135">
        <v>18056</v>
      </c>
      <c r="AE5231" s="137">
        <v>21863</v>
      </c>
      <c r="AF5231" s="138">
        <v>23228</v>
      </c>
    </row>
    <row r="5232" spans="2:32">
      <c r="B5232" s="114">
        <v>5194</v>
      </c>
      <c r="C5232" s="115">
        <v>5194</v>
      </c>
      <c r="D5232" s="116">
        <v>217</v>
      </c>
      <c r="E5232" s="117">
        <v>8</v>
      </c>
      <c r="F5232" s="118">
        <v>5</v>
      </c>
      <c r="G5232" s="119" t="s">
        <v>487</v>
      </c>
      <c r="H5232" s="120">
        <v>8</v>
      </c>
      <c r="I5232" s="115">
        <v>4</v>
      </c>
      <c r="J5232" s="116" t="s">
        <v>487</v>
      </c>
      <c r="K5232" s="121">
        <v>10</v>
      </c>
      <c r="L5232" s="108"/>
      <c r="M5232" s="122">
        <v>13806</v>
      </c>
      <c r="N5232" s="123">
        <v>18779</v>
      </c>
      <c r="O5232" s="124">
        <v>20103</v>
      </c>
      <c r="P5232" s="123">
        <v>20924</v>
      </c>
      <c r="Q5232" s="124">
        <v>21713</v>
      </c>
      <c r="R5232" s="123">
        <v>15583</v>
      </c>
      <c r="S5232" s="124">
        <v>16325</v>
      </c>
      <c r="T5232" s="123">
        <v>20312</v>
      </c>
      <c r="U5232" s="124">
        <v>21499</v>
      </c>
      <c r="V5232" s="123">
        <v>23095</v>
      </c>
      <c r="W5232" s="124">
        <v>20754</v>
      </c>
      <c r="X5232" s="123">
        <v>16892</v>
      </c>
      <c r="Y5232" s="124">
        <v>17603</v>
      </c>
      <c r="Z5232" s="123">
        <v>22902</v>
      </c>
      <c r="AA5232" s="124">
        <v>23933</v>
      </c>
      <c r="AB5232" s="123">
        <v>24434</v>
      </c>
      <c r="AC5232" s="124">
        <v>22239</v>
      </c>
      <c r="AD5232" s="123">
        <v>18699</v>
      </c>
      <c r="AE5232" s="125">
        <v>22676</v>
      </c>
      <c r="AF5232" s="126">
        <v>24056</v>
      </c>
    </row>
    <row r="5233" spans="2:32">
      <c r="B5233" s="127">
        <v>5195</v>
      </c>
      <c r="C5233" s="128">
        <v>5195</v>
      </c>
      <c r="D5233" s="129">
        <v>217</v>
      </c>
      <c r="E5233" s="130">
        <v>8</v>
      </c>
      <c r="F5233" s="131">
        <v>5</v>
      </c>
      <c r="G5233" s="132" t="s">
        <v>487</v>
      </c>
      <c r="H5233" s="133">
        <v>8</v>
      </c>
      <c r="I5233" s="128">
        <v>4</v>
      </c>
      <c r="J5233" s="129" t="s">
        <v>487</v>
      </c>
      <c r="K5233" s="134">
        <v>11</v>
      </c>
      <c r="L5233" s="108"/>
      <c r="M5233" s="81">
        <v>14419</v>
      </c>
      <c r="N5233" s="135">
        <v>19529</v>
      </c>
      <c r="O5233" s="136">
        <v>20951</v>
      </c>
      <c r="P5233" s="135">
        <v>21838</v>
      </c>
      <c r="Q5233" s="136">
        <v>22635</v>
      </c>
      <c r="R5233" s="135">
        <v>16229</v>
      </c>
      <c r="S5233" s="136">
        <v>17045</v>
      </c>
      <c r="T5233" s="135">
        <v>21152</v>
      </c>
      <c r="U5233" s="136">
        <v>22442</v>
      </c>
      <c r="V5233" s="135">
        <v>24103</v>
      </c>
      <c r="W5233" s="136">
        <v>21651</v>
      </c>
      <c r="X5233" s="135">
        <v>17640</v>
      </c>
      <c r="Y5233" s="136">
        <v>18427</v>
      </c>
      <c r="Z5233" s="135">
        <v>23928</v>
      </c>
      <c r="AA5233" s="136">
        <v>25095</v>
      </c>
      <c r="AB5233" s="135">
        <v>25731</v>
      </c>
      <c r="AC5233" s="136">
        <v>23226</v>
      </c>
      <c r="AD5233" s="135">
        <v>19575</v>
      </c>
      <c r="AE5233" s="137">
        <v>23661</v>
      </c>
      <c r="AF5233" s="138">
        <v>25144</v>
      </c>
    </row>
    <row r="5234" spans="2:32">
      <c r="B5234" s="114">
        <v>5196</v>
      </c>
      <c r="C5234" s="115">
        <v>5196</v>
      </c>
      <c r="D5234" s="116">
        <v>217</v>
      </c>
      <c r="E5234" s="117">
        <v>8</v>
      </c>
      <c r="F5234" s="118">
        <v>5</v>
      </c>
      <c r="G5234" s="119" t="s">
        <v>487</v>
      </c>
      <c r="H5234" s="120">
        <v>8</v>
      </c>
      <c r="I5234" s="115">
        <v>4</v>
      </c>
      <c r="J5234" s="116" t="s">
        <v>487</v>
      </c>
      <c r="K5234" s="121">
        <v>12</v>
      </c>
      <c r="L5234" s="108"/>
      <c r="M5234" s="122">
        <v>14657</v>
      </c>
      <c r="N5234" s="123">
        <v>19882</v>
      </c>
      <c r="O5234" s="124">
        <v>21484</v>
      </c>
      <c r="P5234" s="123">
        <v>22303</v>
      </c>
      <c r="Q5234" s="124">
        <v>23090</v>
      </c>
      <c r="R5234" s="123">
        <v>16506</v>
      </c>
      <c r="S5234" s="124">
        <v>17298</v>
      </c>
      <c r="T5234" s="123">
        <v>21566</v>
      </c>
      <c r="U5234" s="124">
        <v>23055</v>
      </c>
      <c r="V5234" s="123">
        <v>24610</v>
      </c>
      <c r="W5234" s="124">
        <v>22100</v>
      </c>
      <c r="X5234" s="123">
        <v>17978</v>
      </c>
      <c r="Y5234" s="124">
        <v>18732</v>
      </c>
      <c r="Z5234" s="123">
        <v>24630</v>
      </c>
      <c r="AA5234" s="124">
        <v>25770</v>
      </c>
      <c r="AB5234" s="123">
        <v>26492</v>
      </c>
      <c r="AC5234" s="124">
        <v>23715</v>
      </c>
      <c r="AD5234" s="123">
        <v>19903</v>
      </c>
      <c r="AE5234" s="125">
        <v>24169</v>
      </c>
      <c r="AF5234" s="126">
        <v>25886</v>
      </c>
    </row>
    <row r="5235" spans="2:32">
      <c r="B5235" s="127">
        <v>5197</v>
      </c>
      <c r="C5235" s="128">
        <v>5197</v>
      </c>
      <c r="D5235" s="129">
        <v>217</v>
      </c>
      <c r="E5235" s="130">
        <v>8</v>
      </c>
      <c r="F5235" s="131">
        <v>5</v>
      </c>
      <c r="G5235" s="132" t="s">
        <v>487</v>
      </c>
      <c r="H5235" s="133">
        <v>8</v>
      </c>
      <c r="I5235" s="128">
        <v>4</v>
      </c>
      <c r="J5235" s="129" t="s">
        <v>487</v>
      </c>
      <c r="K5235" s="134">
        <v>13</v>
      </c>
      <c r="L5235" s="108"/>
      <c r="M5235" s="81">
        <v>14717</v>
      </c>
      <c r="N5235" s="135">
        <v>20199</v>
      </c>
      <c r="O5235" s="136">
        <v>21838</v>
      </c>
      <c r="P5235" s="135">
        <v>22656</v>
      </c>
      <c r="Q5235" s="136">
        <v>23328</v>
      </c>
      <c r="R5235" s="135">
        <v>16557</v>
      </c>
      <c r="S5235" s="136">
        <v>17362</v>
      </c>
      <c r="T5235" s="135">
        <v>21912</v>
      </c>
      <c r="U5235" s="136">
        <v>23440</v>
      </c>
      <c r="V5235" s="135">
        <v>24886</v>
      </c>
      <c r="W5235" s="136">
        <v>22333</v>
      </c>
      <c r="X5235" s="135">
        <v>18044</v>
      </c>
      <c r="Y5235" s="136">
        <v>18804</v>
      </c>
      <c r="Z5235" s="135">
        <v>25030</v>
      </c>
      <c r="AA5235" s="136">
        <v>26347</v>
      </c>
      <c r="AB5235" s="135">
        <v>27093</v>
      </c>
      <c r="AC5235" s="136">
        <v>23968</v>
      </c>
      <c r="AD5235" s="135">
        <v>19966</v>
      </c>
      <c r="AE5235" s="137">
        <v>24567</v>
      </c>
      <c r="AF5235" s="138">
        <v>26307</v>
      </c>
    </row>
    <row r="5236" spans="2:32">
      <c r="B5236" s="114">
        <v>5198</v>
      </c>
      <c r="C5236" s="115">
        <v>5198</v>
      </c>
      <c r="D5236" s="116">
        <v>217</v>
      </c>
      <c r="E5236" s="117">
        <v>8</v>
      </c>
      <c r="F5236" s="118">
        <v>5</v>
      </c>
      <c r="G5236" s="119" t="s">
        <v>487</v>
      </c>
      <c r="H5236" s="120">
        <v>8</v>
      </c>
      <c r="I5236" s="115">
        <v>4</v>
      </c>
      <c r="J5236" s="116" t="s">
        <v>487</v>
      </c>
      <c r="K5236" s="121">
        <v>14</v>
      </c>
      <c r="L5236" s="108"/>
      <c r="M5236" s="122">
        <v>14904</v>
      </c>
      <c r="N5236" s="123">
        <v>20530</v>
      </c>
      <c r="O5236" s="124">
        <v>22221</v>
      </c>
      <c r="P5236" s="123">
        <v>22980</v>
      </c>
      <c r="Q5236" s="124">
        <v>23586</v>
      </c>
      <c r="R5236" s="123">
        <v>16770</v>
      </c>
      <c r="S5236" s="124">
        <v>17473</v>
      </c>
      <c r="T5236" s="123">
        <v>22236</v>
      </c>
      <c r="U5236" s="124">
        <v>23828</v>
      </c>
      <c r="V5236" s="123">
        <v>25148</v>
      </c>
      <c r="W5236" s="124">
        <v>22445</v>
      </c>
      <c r="X5236" s="123">
        <v>18252</v>
      </c>
      <c r="Y5236" s="124">
        <v>18871</v>
      </c>
      <c r="Z5236" s="123">
        <v>25438</v>
      </c>
      <c r="AA5236" s="124">
        <v>26813</v>
      </c>
      <c r="AB5236" s="123">
        <v>27468</v>
      </c>
      <c r="AC5236" s="124">
        <v>24054</v>
      </c>
      <c r="AD5236" s="123">
        <v>20024</v>
      </c>
      <c r="AE5236" s="125">
        <v>24881</v>
      </c>
      <c r="AF5236" s="126">
        <v>26732</v>
      </c>
    </row>
    <row r="5237" spans="2:32">
      <c r="B5237" s="127">
        <v>5199</v>
      </c>
      <c r="C5237" s="128">
        <v>5199</v>
      </c>
      <c r="D5237" s="129">
        <v>217</v>
      </c>
      <c r="E5237" s="130">
        <v>8</v>
      </c>
      <c r="F5237" s="131">
        <v>5</v>
      </c>
      <c r="G5237" s="132" t="s">
        <v>487</v>
      </c>
      <c r="H5237" s="133">
        <v>8</v>
      </c>
      <c r="I5237" s="128">
        <v>4</v>
      </c>
      <c r="J5237" s="129" t="s">
        <v>487</v>
      </c>
      <c r="K5237" s="134">
        <v>15</v>
      </c>
      <c r="L5237" s="108"/>
      <c r="M5237" s="81">
        <v>15100</v>
      </c>
      <c r="N5237" s="135">
        <v>20709</v>
      </c>
      <c r="O5237" s="136">
        <v>22405</v>
      </c>
      <c r="P5237" s="135">
        <v>23141</v>
      </c>
      <c r="Q5237" s="136">
        <v>23712</v>
      </c>
      <c r="R5237" s="135">
        <v>16978</v>
      </c>
      <c r="S5237" s="136">
        <v>17491</v>
      </c>
      <c r="T5237" s="135">
        <v>22411</v>
      </c>
      <c r="U5237" s="136">
        <v>24006</v>
      </c>
      <c r="V5237" s="135">
        <v>25257</v>
      </c>
      <c r="W5237" s="136">
        <v>22549</v>
      </c>
      <c r="X5237" s="135">
        <v>18475</v>
      </c>
      <c r="Y5237" s="136">
        <v>18867</v>
      </c>
      <c r="Z5237" s="135">
        <v>25622</v>
      </c>
      <c r="AA5237" s="136">
        <v>27106</v>
      </c>
      <c r="AB5237" s="135">
        <v>27646</v>
      </c>
      <c r="AC5237" s="136">
        <v>24149</v>
      </c>
      <c r="AD5237" s="135">
        <v>20009</v>
      </c>
      <c r="AE5237" s="137">
        <v>25012</v>
      </c>
      <c r="AF5237" s="138">
        <v>26935</v>
      </c>
    </row>
    <row r="5238" spans="2:32">
      <c r="B5238" s="114">
        <v>5200</v>
      </c>
      <c r="C5238" s="115">
        <v>5200</v>
      </c>
      <c r="D5238" s="116">
        <v>217</v>
      </c>
      <c r="E5238" s="117">
        <v>8</v>
      </c>
      <c r="F5238" s="118">
        <v>5</v>
      </c>
      <c r="G5238" s="119" t="s">
        <v>487</v>
      </c>
      <c r="H5238" s="120">
        <v>8</v>
      </c>
      <c r="I5238" s="115">
        <v>4</v>
      </c>
      <c r="J5238" s="116" t="s">
        <v>487</v>
      </c>
      <c r="K5238" s="121">
        <v>16</v>
      </c>
      <c r="L5238" s="108"/>
      <c r="M5238" s="122">
        <v>15529</v>
      </c>
      <c r="N5238" s="123">
        <v>21182</v>
      </c>
      <c r="O5238" s="124">
        <v>22837</v>
      </c>
      <c r="P5238" s="123">
        <v>23470</v>
      </c>
      <c r="Q5238" s="124">
        <v>23933</v>
      </c>
      <c r="R5238" s="123">
        <v>17395</v>
      </c>
      <c r="S5238" s="124">
        <v>17937</v>
      </c>
      <c r="T5238" s="123">
        <v>23063</v>
      </c>
      <c r="U5238" s="124">
        <v>24392</v>
      </c>
      <c r="V5238" s="123">
        <v>25422</v>
      </c>
      <c r="W5238" s="124">
        <v>22740</v>
      </c>
      <c r="X5238" s="123">
        <v>18877</v>
      </c>
      <c r="Y5238" s="124">
        <v>19269</v>
      </c>
      <c r="Z5238" s="123">
        <v>25958</v>
      </c>
      <c r="AA5238" s="124">
        <v>27390</v>
      </c>
      <c r="AB5238" s="123">
        <v>27942</v>
      </c>
      <c r="AC5238" s="124">
        <v>24300</v>
      </c>
      <c r="AD5238" s="123">
        <v>20395</v>
      </c>
      <c r="AE5238" s="125">
        <v>25714</v>
      </c>
      <c r="AF5238" s="126">
        <v>27249</v>
      </c>
    </row>
    <row r="5239" spans="2:32">
      <c r="B5239" s="127">
        <v>5201</v>
      </c>
      <c r="C5239" s="128">
        <v>5201</v>
      </c>
      <c r="D5239" s="129">
        <v>217</v>
      </c>
      <c r="E5239" s="130">
        <v>8</v>
      </c>
      <c r="F5239" s="131">
        <v>5</v>
      </c>
      <c r="G5239" s="132" t="s">
        <v>487</v>
      </c>
      <c r="H5239" s="133">
        <v>8</v>
      </c>
      <c r="I5239" s="128">
        <v>4</v>
      </c>
      <c r="J5239" s="129" t="s">
        <v>487</v>
      </c>
      <c r="K5239" s="134">
        <v>17</v>
      </c>
      <c r="L5239" s="108"/>
      <c r="M5239" s="81">
        <v>16031</v>
      </c>
      <c r="N5239" s="135">
        <v>21383</v>
      </c>
      <c r="O5239" s="136">
        <v>23075</v>
      </c>
      <c r="P5239" s="135">
        <v>23638</v>
      </c>
      <c r="Q5239" s="136">
        <v>24126</v>
      </c>
      <c r="R5239" s="135">
        <v>17890</v>
      </c>
      <c r="S5239" s="136">
        <v>18482</v>
      </c>
      <c r="T5239" s="135">
        <v>23306</v>
      </c>
      <c r="U5239" s="136">
        <v>24575</v>
      </c>
      <c r="V5239" s="135">
        <v>25633</v>
      </c>
      <c r="W5239" s="136">
        <v>22918</v>
      </c>
      <c r="X5239" s="135">
        <v>19376</v>
      </c>
      <c r="Y5239" s="136">
        <v>19871</v>
      </c>
      <c r="Z5239" s="135">
        <v>26214</v>
      </c>
      <c r="AA5239" s="136">
        <v>27712</v>
      </c>
      <c r="AB5239" s="135">
        <v>28166</v>
      </c>
      <c r="AC5239" s="136">
        <v>24524</v>
      </c>
      <c r="AD5239" s="135">
        <v>21008</v>
      </c>
      <c r="AE5239" s="137">
        <v>26018</v>
      </c>
      <c r="AF5239" s="138">
        <v>27512</v>
      </c>
    </row>
    <row r="5240" spans="2:32">
      <c r="B5240" s="114">
        <v>5202</v>
      </c>
      <c r="C5240" s="115">
        <v>5202</v>
      </c>
      <c r="D5240" s="116">
        <v>217</v>
      </c>
      <c r="E5240" s="117">
        <v>8</v>
      </c>
      <c r="F5240" s="118">
        <v>5</v>
      </c>
      <c r="G5240" s="119" t="s">
        <v>487</v>
      </c>
      <c r="H5240" s="120">
        <v>8</v>
      </c>
      <c r="I5240" s="115">
        <v>4</v>
      </c>
      <c r="J5240" s="116" t="s">
        <v>487</v>
      </c>
      <c r="K5240" s="121">
        <v>18</v>
      </c>
      <c r="L5240" s="108"/>
      <c r="M5240" s="122">
        <v>16228</v>
      </c>
      <c r="N5240" s="123">
        <v>21227</v>
      </c>
      <c r="O5240" s="124">
        <v>22873</v>
      </c>
      <c r="P5240" s="123">
        <v>23605</v>
      </c>
      <c r="Q5240" s="124">
        <v>23946</v>
      </c>
      <c r="R5240" s="123">
        <v>18286</v>
      </c>
      <c r="S5240" s="124">
        <v>18833</v>
      </c>
      <c r="T5240" s="123">
        <v>23122</v>
      </c>
      <c r="U5240" s="124">
        <v>24444</v>
      </c>
      <c r="V5240" s="123">
        <v>25706</v>
      </c>
      <c r="W5240" s="124">
        <v>23108</v>
      </c>
      <c r="X5240" s="123">
        <v>20049</v>
      </c>
      <c r="Y5240" s="124">
        <v>20526</v>
      </c>
      <c r="Z5240" s="123">
        <v>26173</v>
      </c>
      <c r="AA5240" s="124">
        <v>28175</v>
      </c>
      <c r="AB5240" s="123">
        <v>28302</v>
      </c>
      <c r="AC5240" s="124">
        <v>24943</v>
      </c>
      <c r="AD5240" s="123">
        <v>21766</v>
      </c>
      <c r="AE5240" s="125">
        <v>26092</v>
      </c>
      <c r="AF5240" s="126">
        <v>27561</v>
      </c>
    </row>
    <row r="5241" spans="2:32">
      <c r="B5241" s="127">
        <v>5203</v>
      </c>
      <c r="C5241" s="128">
        <v>5203</v>
      </c>
      <c r="D5241" s="129">
        <v>217</v>
      </c>
      <c r="E5241" s="130">
        <v>8</v>
      </c>
      <c r="F5241" s="131">
        <v>5</v>
      </c>
      <c r="G5241" s="132" t="s">
        <v>487</v>
      </c>
      <c r="H5241" s="133">
        <v>8</v>
      </c>
      <c r="I5241" s="128">
        <v>4</v>
      </c>
      <c r="J5241" s="129" t="s">
        <v>487</v>
      </c>
      <c r="K5241" s="134">
        <v>19</v>
      </c>
      <c r="L5241" s="108"/>
      <c r="M5241" s="81">
        <v>16317</v>
      </c>
      <c r="N5241" s="135">
        <v>20953</v>
      </c>
      <c r="O5241" s="136">
        <v>22437</v>
      </c>
      <c r="P5241" s="135">
        <v>23248</v>
      </c>
      <c r="Q5241" s="136">
        <v>23593</v>
      </c>
      <c r="R5241" s="135">
        <v>18384</v>
      </c>
      <c r="S5241" s="136">
        <v>18572</v>
      </c>
      <c r="T5241" s="135">
        <v>22996</v>
      </c>
      <c r="U5241" s="136">
        <v>24217</v>
      </c>
      <c r="V5241" s="135">
        <v>25570</v>
      </c>
      <c r="W5241" s="136">
        <v>23087</v>
      </c>
      <c r="X5241" s="135">
        <v>20437</v>
      </c>
      <c r="Y5241" s="136">
        <v>20457</v>
      </c>
      <c r="Z5241" s="135">
        <v>26267</v>
      </c>
      <c r="AA5241" s="136">
        <v>28059</v>
      </c>
      <c r="AB5241" s="135">
        <v>28117</v>
      </c>
      <c r="AC5241" s="136">
        <v>25169</v>
      </c>
      <c r="AD5241" s="135">
        <v>21832</v>
      </c>
      <c r="AE5241" s="137">
        <v>26438</v>
      </c>
      <c r="AF5241" s="138">
        <v>27797</v>
      </c>
    </row>
    <row r="5242" spans="2:32">
      <c r="B5242" s="114">
        <v>5204</v>
      </c>
      <c r="C5242" s="115">
        <v>5204</v>
      </c>
      <c r="D5242" s="116">
        <v>217</v>
      </c>
      <c r="E5242" s="117">
        <v>8</v>
      </c>
      <c r="F5242" s="118">
        <v>5</v>
      </c>
      <c r="G5242" s="119" t="s">
        <v>487</v>
      </c>
      <c r="H5242" s="120">
        <v>8</v>
      </c>
      <c r="I5242" s="115">
        <v>4</v>
      </c>
      <c r="J5242" s="116" t="s">
        <v>487</v>
      </c>
      <c r="K5242" s="121">
        <v>20</v>
      </c>
      <c r="L5242" s="108"/>
      <c r="M5242" s="122">
        <v>15944</v>
      </c>
      <c r="N5242" s="123">
        <v>20357</v>
      </c>
      <c r="O5242" s="124">
        <v>21888</v>
      </c>
      <c r="P5242" s="123">
        <v>22715</v>
      </c>
      <c r="Q5242" s="124">
        <v>23030</v>
      </c>
      <c r="R5242" s="123">
        <v>18177</v>
      </c>
      <c r="S5242" s="124">
        <v>18201</v>
      </c>
      <c r="T5242" s="123">
        <v>22541</v>
      </c>
      <c r="U5242" s="124">
        <v>23881</v>
      </c>
      <c r="V5242" s="123">
        <v>25143</v>
      </c>
      <c r="W5242" s="124">
        <v>22971</v>
      </c>
      <c r="X5242" s="123">
        <v>20508</v>
      </c>
      <c r="Y5242" s="124">
        <v>20471</v>
      </c>
      <c r="Z5242" s="123">
        <v>26293</v>
      </c>
      <c r="AA5242" s="124">
        <v>27872</v>
      </c>
      <c r="AB5242" s="123">
        <v>27864</v>
      </c>
      <c r="AC5242" s="124">
        <v>25331</v>
      </c>
      <c r="AD5242" s="123">
        <v>21975</v>
      </c>
      <c r="AE5242" s="125">
        <v>26411</v>
      </c>
      <c r="AF5242" s="126">
        <v>27966</v>
      </c>
    </row>
    <row r="5243" spans="2:32">
      <c r="B5243" s="127">
        <v>5205</v>
      </c>
      <c r="C5243" s="128">
        <v>5205</v>
      </c>
      <c r="D5243" s="129">
        <v>217</v>
      </c>
      <c r="E5243" s="130">
        <v>8</v>
      </c>
      <c r="F5243" s="131">
        <v>5</v>
      </c>
      <c r="G5243" s="132" t="s">
        <v>487</v>
      </c>
      <c r="H5243" s="133">
        <v>8</v>
      </c>
      <c r="I5243" s="128">
        <v>4</v>
      </c>
      <c r="J5243" s="129" t="s">
        <v>487</v>
      </c>
      <c r="K5243" s="134">
        <v>21</v>
      </c>
      <c r="L5243" s="108"/>
      <c r="M5243" s="81">
        <v>15678</v>
      </c>
      <c r="N5243" s="135">
        <v>20112</v>
      </c>
      <c r="O5243" s="136">
        <v>21621</v>
      </c>
      <c r="P5243" s="135">
        <v>22609</v>
      </c>
      <c r="Q5243" s="136">
        <v>22938</v>
      </c>
      <c r="R5243" s="135">
        <v>18029</v>
      </c>
      <c r="S5243" s="136">
        <v>18403</v>
      </c>
      <c r="T5243" s="135">
        <v>22524</v>
      </c>
      <c r="U5243" s="136">
        <v>23919</v>
      </c>
      <c r="V5243" s="135">
        <v>25351</v>
      </c>
      <c r="W5243" s="136">
        <v>23197</v>
      </c>
      <c r="X5243" s="135">
        <v>20738</v>
      </c>
      <c r="Y5243" s="136">
        <v>21065</v>
      </c>
      <c r="Z5243" s="135">
        <v>26741</v>
      </c>
      <c r="AA5243" s="136">
        <v>28271</v>
      </c>
      <c r="AB5243" s="135">
        <v>28402</v>
      </c>
      <c r="AC5243" s="136">
        <v>25962</v>
      </c>
      <c r="AD5243" s="135">
        <v>22775</v>
      </c>
      <c r="AE5243" s="137">
        <v>27039</v>
      </c>
      <c r="AF5243" s="138">
        <v>28652</v>
      </c>
    </row>
    <row r="5244" spans="2:32">
      <c r="B5244" s="114">
        <v>5206</v>
      </c>
      <c r="C5244" s="115">
        <v>5206</v>
      </c>
      <c r="D5244" s="116">
        <v>217</v>
      </c>
      <c r="E5244" s="117">
        <v>8</v>
      </c>
      <c r="F5244" s="118">
        <v>5</v>
      </c>
      <c r="G5244" s="119" t="s">
        <v>487</v>
      </c>
      <c r="H5244" s="120">
        <v>8</v>
      </c>
      <c r="I5244" s="115">
        <v>4</v>
      </c>
      <c r="J5244" s="116" t="s">
        <v>487</v>
      </c>
      <c r="K5244" s="121">
        <v>22</v>
      </c>
      <c r="L5244" s="108"/>
      <c r="M5244" s="122">
        <v>15059</v>
      </c>
      <c r="N5244" s="123">
        <v>18931</v>
      </c>
      <c r="O5244" s="124">
        <v>20411</v>
      </c>
      <c r="P5244" s="123">
        <v>21340</v>
      </c>
      <c r="Q5244" s="124">
        <v>21805</v>
      </c>
      <c r="R5244" s="123">
        <v>17460</v>
      </c>
      <c r="S5244" s="124">
        <v>17737</v>
      </c>
      <c r="T5244" s="123">
        <v>21477</v>
      </c>
      <c r="U5244" s="124">
        <v>22892</v>
      </c>
      <c r="V5244" s="123">
        <v>24395</v>
      </c>
      <c r="W5244" s="124">
        <v>22618</v>
      </c>
      <c r="X5244" s="123">
        <v>20336</v>
      </c>
      <c r="Y5244" s="124">
        <v>20580</v>
      </c>
      <c r="Z5244" s="123">
        <v>25917</v>
      </c>
      <c r="AA5244" s="124">
        <v>27349</v>
      </c>
      <c r="AB5244" s="123">
        <v>27568</v>
      </c>
      <c r="AC5244" s="124">
        <v>25565</v>
      </c>
      <c r="AD5244" s="123">
        <v>22381</v>
      </c>
      <c r="AE5244" s="125">
        <v>26316</v>
      </c>
      <c r="AF5244" s="126">
        <v>27942</v>
      </c>
    </row>
    <row r="5245" spans="2:32">
      <c r="B5245" s="127">
        <v>5207</v>
      </c>
      <c r="C5245" s="128">
        <v>5207</v>
      </c>
      <c r="D5245" s="129">
        <v>217</v>
      </c>
      <c r="E5245" s="130">
        <v>8</v>
      </c>
      <c r="F5245" s="131">
        <v>5</v>
      </c>
      <c r="G5245" s="132" t="s">
        <v>487</v>
      </c>
      <c r="H5245" s="133">
        <v>8</v>
      </c>
      <c r="I5245" s="128">
        <v>4</v>
      </c>
      <c r="J5245" s="129" t="s">
        <v>487</v>
      </c>
      <c r="K5245" s="134">
        <v>23</v>
      </c>
      <c r="L5245" s="108"/>
      <c r="M5245" s="81">
        <v>14243</v>
      </c>
      <c r="N5245" s="135">
        <v>17478</v>
      </c>
      <c r="O5245" s="136">
        <v>18891</v>
      </c>
      <c r="P5245" s="135">
        <v>19819</v>
      </c>
      <c r="Q5245" s="136">
        <v>20313</v>
      </c>
      <c r="R5245" s="135">
        <v>16616</v>
      </c>
      <c r="S5245" s="136">
        <v>16818</v>
      </c>
      <c r="T5245" s="135">
        <v>20026</v>
      </c>
      <c r="U5245" s="136">
        <v>21396</v>
      </c>
      <c r="V5245" s="135">
        <v>22931</v>
      </c>
      <c r="W5245" s="136">
        <v>21622</v>
      </c>
      <c r="X5245" s="135">
        <v>19497</v>
      </c>
      <c r="Y5245" s="136">
        <v>19686</v>
      </c>
      <c r="Z5245" s="135">
        <v>24486</v>
      </c>
      <c r="AA5245" s="136">
        <v>25796</v>
      </c>
      <c r="AB5245" s="135">
        <v>26174</v>
      </c>
      <c r="AC5245" s="136">
        <v>24629</v>
      </c>
      <c r="AD5245" s="135">
        <v>21511</v>
      </c>
      <c r="AE5245" s="137">
        <v>24994</v>
      </c>
      <c r="AF5245" s="138">
        <v>26556</v>
      </c>
    </row>
    <row r="5246" spans="2:32">
      <c r="B5246" s="114">
        <v>5208</v>
      </c>
      <c r="C5246" s="115">
        <v>5208</v>
      </c>
      <c r="D5246" s="116">
        <v>217</v>
      </c>
      <c r="E5246" s="117">
        <v>8</v>
      </c>
      <c r="F5246" s="118">
        <v>5</v>
      </c>
      <c r="G5246" s="119" t="s">
        <v>487</v>
      </c>
      <c r="H5246" s="120">
        <v>8</v>
      </c>
      <c r="I5246" s="115">
        <v>4</v>
      </c>
      <c r="J5246" s="116" t="s">
        <v>487</v>
      </c>
      <c r="K5246" s="121">
        <v>24</v>
      </c>
      <c r="L5246" s="108"/>
      <c r="M5246" s="122">
        <v>13472</v>
      </c>
      <c r="N5246" s="123">
        <v>16283</v>
      </c>
      <c r="O5246" s="124">
        <v>17577</v>
      </c>
      <c r="P5246" s="123">
        <v>18474</v>
      </c>
      <c r="Q5246" s="124">
        <v>18976</v>
      </c>
      <c r="R5246" s="123">
        <v>15720</v>
      </c>
      <c r="S5246" s="124">
        <v>15955</v>
      </c>
      <c r="T5246" s="123">
        <v>18786</v>
      </c>
      <c r="U5246" s="124">
        <v>20062</v>
      </c>
      <c r="V5246" s="123">
        <v>21627</v>
      </c>
      <c r="W5246" s="124">
        <v>20607</v>
      </c>
      <c r="X5246" s="123">
        <v>18544</v>
      </c>
      <c r="Y5246" s="124">
        <v>18778</v>
      </c>
      <c r="Z5246" s="123">
        <v>23174</v>
      </c>
      <c r="AA5246" s="124">
        <v>24451</v>
      </c>
      <c r="AB5246" s="123">
        <v>24816</v>
      </c>
      <c r="AC5246" s="124">
        <v>23646</v>
      </c>
      <c r="AD5246" s="123">
        <v>20602</v>
      </c>
      <c r="AE5246" s="125">
        <v>23819</v>
      </c>
      <c r="AF5246" s="126">
        <v>25231</v>
      </c>
    </row>
    <row r="5247" spans="2:32">
      <c r="B5247" s="127">
        <v>5209</v>
      </c>
      <c r="C5247" s="128">
        <v>5209</v>
      </c>
      <c r="D5247" s="129">
        <v>218</v>
      </c>
      <c r="E5247" s="130">
        <v>8</v>
      </c>
      <c r="F5247" s="131">
        <v>6</v>
      </c>
      <c r="G5247" s="132" t="s">
        <v>487</v>
      </c>
      <c r="H5247" s="133">
        <v>8</v>
      </c>
      <c r="I5247" s="128">
        <v>5</v>
      </c>
      <c r="J5247" s="129" t="s">
        <v>487</v>
      </c>
      <c r="K5247" s="134">
        <v>1</v>
      </c>
      <c r="L5247" s="108"/>
      <c r="M5247" s="81">
        <v>12714</v>
      </c>
      <c r="N5247" s="135">
        <v>15563</v>
      </c>
      <c r="O5247" s="136">
        <v>16741</v>
      </c>
      <c r="P5247" s="135">
        <v>17805</v>
      </c>
      <c r="Q5247" s="136">
        <v>17599</v>
      </c>
      <c r="R5247" s="135">
        <v>14799</v>
      </c>
      <c r="S5247" s="136">
        <v>16934</v>
      </c>
      <c r="T5247" s="135">
        <v>18052</v>
      </c>
      <c r="U5247" s="136">
        <v>19163</v>
      </c>
      <c r="V5247" s="135">
        <v>20023</v>
      </c>
      <c r="W5247" s="136">
        <v>18394</v>
      </c>
      <c r="X5247" s="135">
        <v>17476</v>
      </c>
      <c r="Y5247" s="136">
        <v>20114</v>
      </c>
      <c r="Z5247" s="135">
        <v>22298</v>
      </c>
      <c r="AA5247" s="136">
        <v>23529</v>
      </c>
      <c r="AB5247" s="135">
        <v>23218</v>
      </c>
      <c r="AC5247" s="136">
        <v>20976</v>
      </c>
      <c r="AD5247" s="135">
        <v>22119</v>
      </c>
      <c r="AE5247" s="137">
        <v>23219</v>
      </c>
      <c r="AF5247" s="138">
        <v>24363</v>
      </c>
    </row>
    <row r="5248" spans="2:32">
      <c r="B5248" s="114">
        <v>5210</v>
      </c>
      <c r="C5248" s="115">
        <v>5210</v>
      </c>
      <c r="D5248" s="116">
        <v>218</v>
      </c>
      <c r="E5248" s="117">
        <v>8</v>
      </c>
      <c r="F5248" s="118">
        <v>6</v>
      </c>
      <c r="G5248" s="119" t="s">
        <v>487</v>
      </c>
      <c r="H5248" s="120">
        <v>8</v>
      </c>
      <c r="I5248" s="115">
        <v>5</v>
      </c>
      <c r="J5248" s="116" t="s">
        <v>487</v>
      </c>
      <c r="K5248" s="121">
        <v>2</v>
      </c>
      <c r="L5248" s="108"/>
      <c r="M5248" s="122">
        <v>12373</v>
      </c>
      <c r="N5248" s="123">
        <v>15040</v>
      </c>
      <c r="O5248" s="124">
        <v>16117</v>
      </c>
      <c r="P5248" s="123">
        <v>17075</v>
      </c>
      <c r="Q5248" s="124">
        <v>16883</v>
      </c>
      <c r="R5248" s="123">
        <v>14381</v>
      </c>
      <c r="S5248" s="124">
        <v>16342</v>
      </c>
      <c r="T5248" s="123">
        <v>17450</v>
      </c>
      <c r="U5248" s="124">
        <v>18437</v>
      </c>
      <c r="V5248" s="123">
        <v>19214</v>
      </c>
      <c r="W5248" s="124">
        <v>17694</v>
      </c>
      <c r="X5248" s="123">
        <v>16953</v>
      </c>
      <c r="Y5248" s="124">
        <v>19383</v>
      </c>
      <c r="Z5248" s="123">
        <v>21451</v>
      </c>
      <c r="AA5248" s="124">
        <v>22590</v>
      </c>
      <c r="AB5248" s="123">
        <v>22265</v>
      </c>
      <c r="AC5248" s="124">
        <v>20172</v>
      </c>
      <c r="AD5248" s="123">
        <v>21314</v>
      </c>
      <c r="AE5248" s="125">
        <v>22434</v>
      </c>
      <c r="AF5248" s="126">
        <v>23445</v>
      </c>
    </row>
    <row r="5249" spans="2:32">
      <c r="B5249" s="127">
        <v>5211</v>
      </c>
      <c r="C5249" s="128">
        <v>5211</v>
      </c>
      <c r="D5249" s="129">
        <v>218</v>
      </c>
      <c r="E5249" s="130">
        <v>8</v>
      </c>
      <c r="F5249" s="131">
        <v>6</v>
      </c>
      <c r="G5249" s="132" t="s">
        <v>487</v>
      </c>
      <c r="H5249" s="133">
        <v>8</v>
      </c>
      <c r="I5249" s="128">
        <v>5</v>
      </c>
      <c r="J5249" s="129" t="s">
        <v>487</v>
      </c>
      <c r="K5249" s="134">
        <v>3</v>
      </c>
      <c r="L5249" s="108"/>
      <c r="M5249" s="81">
        <v>12118</v>
      </c>
      <c r="N5249" s="135">
        <v>14681</v>
      </c>
      <c r="O5249" s="136">
        <v>15702</v>
      </c>
      <c r="P5249" s="135">
        <v>16584</v>
      </c>
      <c r="Q5249" s="136">
        <v>16404</v>
      </c>
      <c r="R5249" s="135">
        <v>14026</v>
      </c>
      <c r="S5249" s="136">
        <v>15966</v>
      </c>
      <c r="T5249" s="135">
        <v>17013</v>
      </c>
      <c r="U5249" s="136">
        <v>17914</v>
      </c>
      <c r="V5249" s="135">
        <v>18635</v>
      </c>
      <c r="W5249" s="136">
        <v>17149</v>
      </c>
      <c r="X5249" s="135">
        <v>16479</v>
      </c>
      <c r="Y5249" s="136">
        <v>18858</v>
      </c>
      <c r="Z5249" s="135">
        <v>20769</v>
      </c>
      <c r="AA5249" s="136">
        <v>21821</v>
      </c>
      <c r="AB5249" s="135">
        <v>21542</v>
      </c>
      <c r="AC5249" s="136">
        <v>19526</v>
      </c>
      <c r="AD5249" s="135">
        <v>20721</v>
      </c>
      <c r="AE5249" s="137">
        <v>21774</v>
      </c>
      <c r="AF5249" s="138">
        <v>22707</v>
      </c>
    </row>
    <row r="5250" spans="2:32">
      <c r="B5250" s="114">
        <v>5212</v>
      </c>
      <c r="C5250" s="115">
        <v>5212</v>
      </c>
      <c r="D5250" s="116">
        <v>218</v>
      </c>
      <c r="E5250" s="117">
        <v>8</v>
      </c>
      <c r="F5250" s="118">
        <v>6</v>
      </c>
      <c r="G5250" s="119" t="s">
        <v>487</v>
      </c>
      <c r="H5250" s="120">
        <v>8</v>
      </c>
      <c r="I5250" s="115">
        <v>5</v>
      </c>
      <c r="J5250" s="116" t="s">
        <v>487</v>
      </c>
      <c r="K5250" s="121">
        <v>4</v>
      </c>
      <c r="L5250" s="108"/>
      <c r="M5250" s="122">
        <v>12004</v>
      </c>
      <c r="N5250" s="123">
        <v>14566</v>
      </c>
      <c r="O5250" s="124">
        <v>15545</v>
      </c>
      <c r="P5250" s="123">
        <v>16372</v>
      </c>
      <c r="Q5250" s="124">
        <v>16048</v>
      </c>
      <c r="R5250" s="123">
        <v>13888</v>
      </c>
      <c r="S5250" s="124">
        <v>15762</v>
      </c>
      <c r="T5250" s="123">
        <v>16729</v>
      </c>
      <c r="U5250" s="124">
        <v>17547</v>
      </c>
      <c r="V5250" s="123">
        <v>18055</v>
      </c>
      <c r="W5250" s="124">
        <v>16623</v>
      </c>
      <c r="X5250" s="123">
        <v>16087</v>
      </c>
      <c r="Y5250" s="124">
        <v>18318</v>
      </c>
      <c r="Z5250" s="123">
        <v>20107</v>
      </c>
      <c r="AA5250" s="124">
        <v>21018</v>
      </c>
      <c r="AB5250" s="123">
        <v>20652</v>
      </c>
      <c r="AC5250" s="124">
        <v>18757</v>
      </c>
      <c r="AD5250" s="123">
        <v>20004</v>
      </c>
      <c r="AE5250" s="125">
        <v>21008</v>
      </c>
      <c r="AF5250" s="126">
        <v>21862</v>
      </c>
    </row>
    <row r="5251" spans="2:32">
      <c r="B5251" s="127">
        <v>5213</v>
      </c>
      <c r="C5251" s="128">
        <v>5213</v>
      </c>
      <c r="D5251" s="129">
        <v>218</v>
      </c>
      <c r="E5251" s="130">
        <v>8</v>
      </c>
      <c r="F5251" s="131">
        <v>6</v>
      </c>
      <c r="G5251" s="132" t="s">
        <v>487</v>
      </c>
      <c r="H5251" s="133">
        <v>8</v>
      </c>
      <c r="I5251" s="128">
        <v>5</v>
      </c>
      <c r="J5251" s="129" t="s">
        <v>487</v>
      </c>
      <c r="K5251" s="134">
        <v>5</v>
      </c>
      <c r="L5251" s="108"/>
      <c r="M5251" s="81">
        <v>12031</v>
      </c>
      <c r="N5251" s="135">
        <v>14838</v>
      </c>
      <c r="O5251" s="136">
        <v>15802</v>
      </c>
      <c r="P5251" s="135">
        <v>16539</v>
      </c>
      <c r="Q5251" s="136">
        <v>15958</v>
      </c>
      <c r="R5251" s="135">
        <v>13836</v>
      </c>
      <c r="S5251" s="136">
        <v>15956</v>
      </c>
      <c r="T5251" s="135">
        <v>16829</v>
      </c>
      <c r="U5251" s="136">
        <v>17563</v>
      </c>
      <c r="V5251" s="135">
        <v>17663</v>
      </c>
      <c r="W5251" s="136">
        <v>16218</v>
      </c>
      <c r="X5251" s="135">
        <v>15749</v>
      </c>
      <c r="Y5251" s="136">
        <v>18168</v>
      </c>
      <c r="Z5251" s="135">
        <v>19791</v>
      </c>
      <c r="AA5251" s="136">
        <v>20480</v>
      </c>
      <c r="AB5251" s="135">
        <v>19918</v>
      </c>
      <c r="AC5251" s="136">
        <v>18074</v>
      </c>
      <c r="AD5251" s="135">
        <v>19655</v>
      </c>
      <c r="AE5251" s="137">
        <v>20518</v>
      </c>
      <c r="AF5251" s="138">
        <v>21358</v>
      </c>
    </row>
    <row r="5252" spans="2:32">
      <c r="B5252" s="114">
        <v>5214</v>
      </c>
      <c r="C5252" s="115">
        <v>5214</v>
      </c>
      <c r="D5252" s="116">
        <v>218</v>
      </c>
      <c r="E5252" s="117">
        <v>8</v>
      </c>
      <c r="F5252" s="118">
        <v>6</v>
      </c>
      <c r="G5252" s="119" t="s">
        <v>487</v>
      </c>
      <c r="H5252" s="120">
        <v>8</v>
      </c>
      <c r="I5252" s="115">
        <v>5</v>
      </c>
      <c r="J5252" s="116" t="s">
        <v>487</v>
      </c>
      <c r="K5252" s="121">
        <v>6</v>
      </c>
      <c r="L5252" s="108"/>
      <c r="M5252" s="122">
        <v>12026</v>
      </c>
      <c r="N5252" s="123">
        <v>15551</v>
      </c>
      <c r="O5252" s="124">
        <v>16431</v>
      </c>
      <c r="P5252" s="123">
        <v>17148</v>
      </c>
      <c r="Q5252" s="124">
        <v>15934</v>
      </c>
      <c r="R5252" s="123">
        <v>13699</v>
      </c>
      <c r="S5252" s="124">
        <v>16542</v>
      </c>
      <c r="T5252" s="123">
        <v>17440</v>
      </c>
      <c r="U5252" s="124">
        <v>17917</v>
      </c>
      <c r="V5252" s="123">
        <v>17360</v>
      </c>
      <c r="W5252" s="124">
        <v>15699</v>
      </c>
      <c r="X5252" s="123">
        <v>15306</v>
      </c>
      <c r="Y5252" s="124">
        <v>18359</v>
      </c>
      <c r="Z5252" s="123">
        <v>19795</v>
      </c>
      <c r="AA5252" s="124">
        <v>20359</v>
      </c>
      <c r="AB5252" s="123">
        <v>19222</v>
      </c>
      <c r="AC5252" s="124">
        <v>17289</v>
      </c>
      <c r="AD5252" s="123">
        <v>19655</v>
      </c>
      <c r="AE5252" s="125">
        <v>20566</v>
      </c>
      <c r="AF5252" s="126">
        <v>21228</v>
      </c>
    </row>
    <row r="5253" spans="2:32">
      <c r="B5253" s="127">
        <v>5215</v>
      </c>
      <c r="C5253" s="128">
        <v>5215</v>
      </c>
      <c r="D5253" s="129">
        <v>218</v>
      </c>
      <c r="E5253" s="130">
        <v>8</v>
      </c>
      <c r="F5253" s="131">
        <v>6</v>
      </c>
      <c r="G5253" s="132" t="s">
        <v>487</v>
      </c>
      <c r="H5253" s="133">
        <v>8</v>
      </c>
      <c r="I5253" s="128">
        <v>5</v>
      </c>
      <c r="J5253" s="129" t="s">
        <v>487</v>
      </c>
      <c r="K5253" s="134">
        <v>7</v>
      </c>
      <c r="L5253" s="108"/>
      <c r="M5253" s="81">
        <v>12208</v>
      </c>
      <c r="N5253" s="135">
        <v>16786</v>
      </c>
      <c r="O5253" s="136">
        <v>17556</v>
      </c>
      <c r="P5253" s="135">
        <v>18296</v>
      </c>
      <c r="Q5253" s="136">
        <v>16229</v>
      </c>
      <c r="R5253" s="135">
        <v>13757</v>
      </c>
      <c r="S5253" s="136">
        <v>17538</v>
      </c>
      <c r="T5253" s="135">
        <v>18499</v>
      </c>
      <c r="U5253" s="136">
        <v>18847</v>
      </c>
      <c r="V5253" s="135">
        <v>17479</v>
      </c>
      <c r="W5253" s="136">
        <v>15565</v>
      </c>
      <c r="X5253" s="135">
        <v>15149</v>
      </c>
      <c r="Y5253" s="136">
        <v>18946</v>
      </c>
      <c r="Z5253" s="135">
        <v>20418</v>
      </c>
      <c r="AA5253" s="136">
        <v>20882</v>
      </c>
      <c r="AB5253" s="135">
        <v>19003</v>
      </c>
      <c r="AC5253" s="136">
        <v>16991</v>
      </c>
      <c r="AD5253" s="135">
        <v>20076</v>
      </c>
      <c r="AE5253" s="137">
        <v>21216</v>
      </c>
      <c r="AF5253" s="138">
        <v>21770</v>
      </c>
    </row>
    <row r="5254" spans="2:32">
      <c r="B5254" s="114">
        <v>5216</v>
      </c>
      <c r="C5254" s="115">
        <v>5216</v>
      </c>
      <c r="D5254" s="116">
        <v>218</v>
      </c>
      <c r="E5254" s="117">
        <v>8</v>
      </c>
      <c r="F5254" s="118">
        <v>6</v>
      </c>
      <c r="G5254" s="119" t="s">
        <v>487</v>
      </c>
      <c r="H5254" s="120">
        <v>8</v>
      </c>
      <c r="I5254" s="115">
        <v>5</v>
      </c>
      <c r="J5254" s="116" t="s">
        <v>487</v>
      </c>
      <c r="K5254" s="121">
        <v>8</v>
      </c>
      <c r="L5254" s="108"/>
      <c r="M5254" s="122">
        <v>12715</v>
      </c>
      <c r="N5254" s="123">
        <v>17843</v>
      </c>
      <c r="O5254" s="124">
        <v>18713</v>
      </c>
      <c r="P5254" s="123">
        <v>19506</v>
      </c>
      <c r="Q5254" s="124">
        <v>17040</v>
      </c>
      <c r="R5254" s="123">
        <v>14347</v>
      </c>
      <c r="S5254" s="124">
        <v>18359</v>
      </c>
      <c r="T5254" s="123">
        <v>19499</v>
      </c>
      <c r="U5254" s="124">
        <v>19984</v>
      </c>
      <c r="V5254" s="123">
        <v>18255</v>
      </c>
      <c r="W5254" s="124">
        <v>16187</v>
      </c>
      <c r="X5254" s="123">
        <v>15683</v>
      </c>
      <c r="Y5254" s="124">
        <v>19595</v>
      </c>
      <c r="Z5254" s="123">
        <v>21436</v>
      </c>
      <c r="AA5254" s="124">
        <v>21903</v>
      </c>
      <c r="AB5254" s="123">
        <v>19663</v>
      </c>
      <c r="AC5254" s="124">
        <v>17531</v>
      </c>
      <c r="AD5254" s="123">
        <v>20649</v>
      </c>
      <c r="AE5254" s="125">
        <v>21994</v>
      </c>
      <c r="AF5254" s="126">
        <v>22754</v>
      </c>
    </row>
    <row r="5255" spans="2:32">
      <c r="B5255" s="127">
        <v>5217</v>
      </c>
      <c r="C5255" s="128">
        <v>5217</v>
      </c>
      <c r="D5255" s="129">
        <v>218</v>
      </c>
      <c r="E5255" s="130">
        <v>8</v>
      </c>
      <c r="F5255" s="131">
        <v>6</v>
      </c>
      <c r="G5255" s="132" t="s">
        <v>487</v>
      </c>
      <c r="H5255" s="133">
        <v>8</v>
      </c>
      <c r="I5255" s="128">
        <v>5</v>
      </c>
      <c r="J5255" s="129" t="s">
        <v>487</v>
      </c>
      <c r="K5255" s="134">
        <v>9</v>
      </c>
      <c r="L5255" s="108"/>
      <c r="M5255" s="81">
        <v>13402</v>
      </c>
      <c r="N5255" s="135">
        <v>18598</v>
      </c>
      <c r="O5255" s="136">
        <v>19700</v>
      </c>
      <c r="P5255" s="135">
        <v>20469</v>
      </c>
      <c r="Q5255" s="136">
        <v>18074</v>
      </c>
      <c r="R5255" s="135">
        <v>15118</v>
      </c>
      <c r="S5255" s="136">
        <v>19076</v>
      </c>
      <c r="T5255" s="135">
        <v>20250</v>
      </c>
      <c r="U5255" s="136">
        <v>20936</v>
      </c>
      <c r="V5255" s="135">
        <v>19267</v>
      </c>
      <c r="W5255" s="136">
        <v>17088</v>
      </c>
      <c r="X5255" s="135">
        <v>16381</v>
      </c>
      <c r="Y5255" s="136">
        <v>20276</v>
      </c>
      <c r="Z5255" s="135">
        <v>22378</v>
      </c>
      <c r="AA5255" s="136">
        <v>22775</v>
      </c>
      <c r="AB5255" s="135">
        <v>20645</v>
      </c>
      <c r="AC5255" s="136">
        <v>18429</v>
      </c>
      <c r="AD5255" s="135">
        <v>21303</v>
      </c>
      <c r="AE5255" s="137">
        <v>22656</v>
      </c>
      <c r="AF5255" s="138">
        <v>23722</v>
      </c>
    </row>
    <row r="5256" spans="2:32">
      <c r="B5256" s="114">
        <v>5218</v>
      </c>
      <c r="C5256" s="115">
        <v>5218</v>
      </c>
      <c r="D5256" s="116">
        <v>218</v>
      </c>
      <c r="E5256" s="117">
        <v>8</v>
      </c>
      <c r="F5256" s="118">
        <v>6</v>
      </c>
      <c r="G5256" s="119" t="s">
        <v>487</v>
      </c>
      <c r="H5256" s="120">
        <v>8</v>
      </c>
      <c r="I5256" s="115">
        <v>5</v>
      </c>
      <c r="J5256" s="116" t="s">
        <v>487</v>
      </c>
      <c r="K5256" s="121">
        <v>10</v>
      </c>
      <c r="L5256" s="108"/>
      <c r="M5256" s="122">
        <v>13905</v>
      </c>
      <c r="N5256" s="123">
        <v>19257</v>
      </c>
      <c r="O5256" s="124">
        <v>20474</v>
      </c>
      <c r="P5256" s="123">
        <v>21278</v>
      </c>
      <c r="Q5256" s="124">
        <v>18929</v>
      </c>
      <c r="R5256" s="123">
        <v>15679</v>
      </c>
      <c r="S5256" s="124">
        <v>19800</v>
      </c>
      <c r="T5256" s="123">
        <v>20997</v>
      </c>
      <c r="U5256" s="124">
        <v>21795</v>
      </c>
      <c r="V5256" s="123">
        <v>20227</v>
      </c>
      <c r="W5256" s="124">
        <v>17838</v>
      </c>
      <c r="X5256" s="123">
        <v>17044</v>
      </c>
      <c r="Y5256" s="124">
        <v>21115</v>
      </c>
      <c r="Z5256" s="123">
        <v>23336</v>
      </c>
      <c r="AA5256" s="124">
        <v>23844</v>
      </c>
      <c r="AB5256" s="123">
        <v>21701</v>
      </c>
      <c r="AC5256" s="124">
        <v>19267</v>
      </c>
      <c r="AD5256" s="123">
        <v>22193</v>
      </c>
      <c r="AE5256" s="125">
        <v>23562</v>
      </c>
      <c r="AF5256" s="126">
        <v>24675</v>
      </c>
    </row>
    <row r="5257" spans="2:32">
      <c r="B5257" s="127">
        <v>5219</v>
      </c>
      <c r="C5257" s="128">
        <v>5219</v>
      </c>
      <c r="D5257" s="129">
        <v>218</v>
      </c>
      <c r="E5257" s="130">
        <v>8</v>
      </c>
      <c r="F5257" s="131">
        <v>6</v>
      </c>
      <c r="G5257" s="132" t="s">
        <v>487</v>
      </c>
      <c r="H5257" s="133">
        <v>8</v>
      </c>
      <c r="I5257" s="128">
        <v>5</v>
      </c>
      <c r="J5257" s="129" t="s">
        <v>487</v>
      </c>
      <c r="K5257" s="134">
        <v>11</v>
      </c>
      <c r="L5257" s="108"/>
      <c r="M5257" s="81">
        <v>14293</v>
      </c>
      <c r="N5257" s="135">
        <v>19850</v>
      </c>
      <c r="O5257" s="136">
        <v>21160</v>
      </c>
      <c r="P5257" s="135">
        <v>21960</v>
      </c>
      <c r="Q5257" s="136">
        <v>19478</v>
      </c>
      <c r="R5257" s="135">
        <v>16157</v>
      </c>
      <c r="S5257" s="136">
        <v>20399</v>
      </c>
      <c r="T5257" s="135">
        <v>21700</v>
      </c>
      <c r="U5257" s="136">
        <v>22572</v>
      </c>
      <c r="V5257" s="135">
        <v>20879</v>
      </c>
      <c r="W5257" s="136">
        <v>18393</v>
      </c>
      <c r="X5257" s="135">
        <v>17629</v>
      </c>
      <c r="Y5257" s="136">
        <v>21809</v>
      </c>
      <c r="Z5257" s="135">
        <v>24216</v>
      </c>
      <c r="AA5257" s="136">
        <v>24904</v>
      </c>
      <c r="AB5257" s="135">
        <v>22452</v>
      </c>
      <c r="AC5257" s="136">
        <v>19887</v>
      </c>
      <c r="AD5257" s="135">
        <v>22943</v>
      </c>
      <c r="AE5257" s="137">
        <v>24419</v>
      </c>
      <c r="AF5257" s="138">
        <v>25663</v>
      </c>
    </row>
    <row r="5258" spans="2:32">
      <c r="B5258" s="114">
        <v>5220</v>
      </c>
      <c r="C5258" s="115">
        <v>5220</v>
      </c>
      <c r="D5258" s="116">
        <v>218</v>
      </c>
      <c r="E5258" s="117">
        <v>8</v>
      </c>
      <c r="F5258" s="118">
        <v>6</v>
      </c>
      <c r="G5258" s="119" t="s">
        <v>487</v>
      </c>
      <c r="H5258" s="120">
        <v>8</v>
      </c>
      <c r="I5258" s="115">
        <v>5</v>
      </c>
      <c r="J5258" s="116" t="s">
        <v>487</v>
      </c>
      <c r="K5258" s="121">
        <v>12</v>
      </c>
      <c r="L5258" s="108"/>
      <c r="M5258" s="122">
        <v>14560</v>
      </c>
      <c r="N5258" s="123">
        <v>20387</v>
      </c>
      <c r="O5258" s="124">
        <v>21670</v>
      </c>
      <c r="P5258" s="123">
        <v>22462</v>
      </c>
      <c r="Q5258" s="124">
        <v>19933</v>
      </c>
      <c r="R5258" s="123">
        <v>16455</v>
      </c>
      <c r="S5258" s="124">
        <v>20858</v>
      </c>
      <c r="T5258" s="123">
        <v>22355</v>
      </c>
      <c r="U5258" s="124">
        <v>23137</v>
      </c>
      <c r="V5258" s="123">
        <v>21374</v>
      </c>
      <c r="W5258" s="124">
        <v>18781</v>
      </c>
      <c r="X5258" s="123">
        <v>17978</v>
      </c>
      <c r="Y5258" s="124">
        <v>22333</v>
      </c>
      <c r="Z5258" s="123">
        <v>24870</v>
      </c>
      <c r="AA5258" s="124">
        <v>25712</v>
      </c>
      <c r="AB5258" s="123">
        <v>22982</v>
      </c>
      <c r="AC5258" s="124">
        <v>20309</v>
      </c>
      <c r="AD5258" s="123">
        <v>23498</v>
      </c>
      <c r="AE5258" s="125">
        <v>25210</v>
      </c>
      <c r="AF5258" s="126">
        <v>26435</v>
      </c>
    </row>
    <row r="5259" spans="2:32">
      <c r="B5259" s="127">
        <v>5221</v>
      </c>
      <c r="C5259" s="128">
        <v>5221</v>
      </c>
      <c r="D5259" s="129">
        <v>218</v>
      </c>
      <c r="E5259" s="130">
        <v>8</v>
      </c>
      <c r="F5259" s="131">
        <v>6</v>
      </c>
      <c r="G5259" s="132" t="s">
        <v>487</v>
      </c>
      <c r="H5259" s="133">
        <v>8</v>
      </c>
      <c r="I5259" s="128">
        <v>5</v>
      </c>
      <c r="J5259" s="129" t="s">
        <v>487</v>
      </c>
      <c r="K5259" s="134">
        <v>13</v>
      </c>
      <c r="L5259" s="108"/>
      <c r="M5259" s="81">
        <v>14722</v>
      </c>
      <c r="N5259" s="135">
        <v>20863</v>
      </c>
      <c r="O5259" s="136">
        <v>22148</v>
      </c>
      <c r="P5259" s="135">
        <v>22827</v>
      </c>
      <c r="Q5259" s="136">
        <v>20276</v>
      </c>
      <c r="R5259" s="135">
        <v>16649</v>
      </c>
      <c r="S5259" s="136">
        <v>21329</v>
      </c>
      <c r="T5259" s="135">
        <v>22860</v>
      </c>
      <c r="U5259" s="136">
        <v>23674</v>
      </c>
      <c r="V5259" s="135">
        <v>21735</v>
      </c>
      <c r="W5259" s="136">
        <v>18993</v>
      </c>
      <c r="X5259" s="135">
        <v>18175</v>
      </c>
      <c r="Y5259" s="136">
        <v>22838</v>
      </c>
      <c r="Z5259" s="135">
        <v>25448</v>
      </c>
      <c r="AA5259" s="136">
        <v>26443</v>
      </c>
      <c r="AB5259" s="135">
        <v>23357</v>
      </c>
      <c r="AC5259" s="136">
        <v>20530</v>
      </c>
      <c r="AD5259" s="135">
        <v>24024</v>
      </c>
      <c r="AE5259" s="137">
        <v>25754</v>
      </c>
      <c r="AF5259" s="138">
        <v>27188</v>
      </c>
    </row>
    <row r="5260" spans="2:32">
      <c r="B5260" s="114">
        <v>5222</v>
      </c>
      <c r="C5260" s="115">
        <v>5222</v>
      </c>
      <c r="D5260" s="116">
        <v>218</v>
      </c>
      <c r="E5260" s="117">
        <v>8</v>
      </c>
      <c r="F5260" s="118">
        <v>6</v>
      </c>
      <c r="G5260" s="119" t="s">
        <v>487</v>
      </c>
      <c r="H5260" s="120">
        <v>8</v>
      </c>
      <c r="I5260" s="115">
        <v>5</v>
      </c>
      <c r="J5260" s="116" t="s">
        <v>487</v>
      </c>
      <c r="K5260" s="121">
        <v>14</v>
      </c>
      <c r="L5260" s="108"/>
      <c r="M5260" s="122">
        <v>14841</v>
      </c>
      <c r="N5260" s="123">
        <v>21230</v>
      </c>
      <c r="O5260" s="124">
        <v>22497</v>
      </c>
      <c r="P5260" s="123">
        <v>23116</v>
      </c>
      <c r="Q5260" s="124">
        <v>20402</v>
      </c>
      <c r="R5260" s="123">
        <v>16775</v>
      </c>
      <c r="S5260" s="124">
        <v>21666</v>
      </c>
      <c r="T5260" s="123">
        <v>23273</v>
      </c>
      <c r="U5260" s="124">
        <v>23997</v>
      </c>
      <c r="V5260" s="123">
        <v>21863</v>
      </c>
      <c r="W5260" s="124">
        <v>19164</v>
      </c>
      <c r="X5260" s="123">
        <v>18270</v>
      </c>
      <c r="Y5260" s="124">
        <v>23158</v>
      </c>
      <c r="Z5260" s="123">
        <v>25736</v>
      </c>
      <c r="AA5260" s="124">
        <v>26835</v>
      </c>
      <c r="AB5260" s="123">
        <v>23468</v>
      </c>
      <c r="AC5260" s="124">
        <v>20688</v>
      </c>
      <c r="AD5260" s="123">
        <v>24346</v>
      </c>
      <c r="AE5260" s="125">
        <v>26183</v>
      </c>
      <c r="AF5260" s="126">
        <v>27659</v>
      </c>
    </row>
    <row r="5261" spans="2:32">
      <c r="B5261" s="127">
        <v>5223</v>
      </c>
      <c r="C5261" s="128">
        <v>5223</v>
      </c>
      <c r="D5261" s="129">
        <v>218</v>
      </c>
      <c r="E5261" s="130">
        <v>8</v>
      </c>
      <c r="F5261" s="131">
        <v>6</v>
      </c>
      <c r="G5261" s="132" t="s">
        <v>487</v>
      </c>
      <c r="H5261" s="133">
        <v>8</v>
      </c>
      <c r="I5261" s="128">
        <v>5</v>
      </c>
      <c r="J5261" s="129" t="s">
        <v>487</v>
      </c>
      <c r="K5261" s="134">
        <v>15</v>
      </c>
      <c r="L5261" s="108"/>
      <c r="M5261" s="81">
        <v>14920</v>
      </c>
      <c r="N5261" s="135">
        <v>21452</v>
      </c>
      <c r="O5261" s="136">
        <v>22680</v>
      </c>
      <c r="P5261" s="135">
        <v>23261</v>
      </c>
      <c r="Q5261" s="136">
        <v>20543</v>
      </c>
      <c r="R5261" s="135">
        <v>16810</v>
      </c>
      <c r="S5261" s="136">
        <v>21854</v>
      </c>
      <c r="T5261" s="135">
        <v>23466</v>
      </c>
      <c r="U5261" s="136">
        <v>24164</v>
      </c>
      <c r="V5261" s="135">
        <v>21982</v>
      </c>
      <c r="W5261" s="136">
        <v>19292</v>
      </c>
      <c r="X5261" s="135">
        <v>18285</v>
      </c>
      <c r="Y5261" s="136">
        <v>23336</v>
      </c>
      <c r="Z5261" s="135">
        <v>25876</v>
      </c>
      <c r="AA5261" s="136">
        <v>27031</v>
      </c>
      <c r="AB5261" s="135">
        <v>23581</v>
      </c>
      <c r="AC5261" s="136">
        <v>20810</v>
      </c>
      <c r="AD5261" s="135">
        <v>24498</v>
      </c>
      <c r="AE5261" s="137">
        <v>26398</v>
      </c>
      <c r="AF5261" s="138">
        <v>27961</v>
      </c>
    </row>
    <row r="5262" spans="2:32">
      <c r="B5262" s="114">
        <v>5224</v>
      </c>
      <c r="C5262" s="115">
        <v>5224</v>
      </c>
      <c r="D5262" s="116">
        <v>218</v>
      </c>
      <c r="E5262" s="117">
        <v>8</v>
      </c>
      <c r="F5262" s="118">
        <v>6</v>
      </c>
      <c r="G5262" s="119" t="s">
        <v>487</v>
      </c>
      <c r="H5262" s="120">
        <v>8</v>
      </c>
      <c r="I5262" s="115">
        <v>5</v>
      </c>
      <c r="J5262" s="116" t="s">
        <v>487</v>
      </c>
      <c r="K5262" s="121">
        <v>16</v>
      </c>
      <c r="L5262" s="108"/>
      <c r="M5262" s="122">
        <v>15332</v>
      </c>
      <c r="N5262" s="123">
        <v>21845</v>
      </c>
      <c r="O5262" s="124">
        <v>23001</v>
      </c>
      <c r="P5262" s="123">
        <v>23467</v>
      </c>
      <c r="Q5262" s="124">
        <v>20748</v>
      </c>
      <c r="R5262" s="123">
        <v>17239</v>
      </c>
      <c r="S5262" s="124">
        <v>22452</v>
      </c>
      <c r="T5262" s="123">
        <v>23843</v>
      </c>
      <c r="U5262" s="124">
        <v>24381</v>
      </c>
      <c r="V5262" s="123">
        <v>22158</v>
      </c>
      <c r="W5262" s="124">
        <v>19663</v>
      </c>
      <c r="X5262" s="123">
        <v>18677</v>
      </c>
      <c r="Y5262" s="124">
        <v>24031</v>
      </c>
      <c r="Z5262" s="123">
        <v>26013</v>
      </c>
      <c r="AA5262" s="124">
        <v>27314</v>
      </c>
      <c r="AB5262" s="123">
        <v>23708</v>
      </c>
      <c r="AC5262" s="124">
        <v>21135</v>
      </c>
      <c r="AD5262" s="123">
        <v>25174</v>
      </c>
      <c r="AE5262" s="125">
        <v>26687</v>
      </c>
      <c r="AF5262" s="126">
        <v>28184</v>
      </c>
    </row>
    <row r="5263" spans="2:32">
      <c r="B5263" s="127">
        <v>5225</v>
      </c>
      <c r="C5263" s="128">
        <v>5225</v>
      </c>
      <c r="D5263" s="129">
        <v>218</v>
      </c>
      <c r="E5263" s="130">
        <v>8</v>
      </c>
      <c r="F5263" s="131">
        <v>6</v>
      </c>
      <c r="G5263" s="132" t="s">
        <v>487</v>
      </c>
      <c r="H5263" s="133">
        <v>8</v>
      </c>
      <c r="I5263" s="128">
        <v>5</v>
      </c>
      <c r="J5263" s="129" t="s">
        <v>487</v>
      </c>
      <c r="K5263" s="134">
        <v>17</v>
      </c>
      <c r="L5263" s="108"/>
      <c r="M5263" s="81">
        <v>16013</v>
      </c>
      <c r="N5263" s="135">
        <v>22212</v>
      </c>
      <c r="O5263" s="136">
        <v>23304</v>
      </c>
      <c r="P5263" s="135">
        <v>23786</v>
      </c>
      <c r="Q5263" s="136">
        <v>20973</v>
      </c>
      <c r="R5263" s="135">
        <v>17927</v>
      </c>
      <c r="S5263" s="136">
        <v>22836</v>
      </c>
      <c r="T5263" s="135">
        <v>24157</v>
      </c>
      <c r="U5263" s="136">
        <v>24703</v>
      </c>
      <c r="V5263" s="135">
        <v>22472</v>
      </c>
      <c r="W5263" s="136">
        <v>20196</v>
      </c>
      <c r="X5263" s="135">
        <v>19402</v>
      </c>
      <c r="Y5263" s="136">
        <v>24446</v>
      </c>
      <c r="Z5263" s="135">
        <v>26339</v>
      </c>
      <c r="AA5263" s="136">
        <v>27677</v>
      </c>
      <c r="AB5263" s="135">
        <v>24059</v>
      </c>
      <c r="AC5263" s="136">
        <v>21751</v>
      </c>
      <c r="AD5263" s="135">
        <v>25617</v>
      </c>
      <c r="AE5263" s="137">
        <v>27092</v>
      </c>
      <c r="AF5263" s="138">
        <v>28669</v>
      </c>
    </row>
    <row r="5264" spans="2:32">
      <c r="B5264" s="114">
        <v>5226</v>
      </c>
      <c r="C5264" s="115">
        <v>5226</v>
      </c>
      <c r="D5264" s="116">
        <v>218</v>
      </c>
      <c r="E5264" s="117">
        <v>8</v>
      </c>
      <c r="F5264" s="118">
        <v>6</v>
      </c>
      <c r="G5264" s="119" t="s">
        <v>487</v>
      </c>
      <c r="H5264" s="120">
        <v>8</v>
      </c>
      <c r="I5264" s="115">
        <v>5</v>
      </c>
      <c r="J5264" s="116" t="s">
        <v>487</v>
      </c>
      <c r="K5264" s="121">
        <v>18</v>
      </c>
      <c r="L5264" s="108"/>
      <c r="M5264" s="122">
        <v>16268</v>
      </c>
      <c r="N5264" s="123">
        <v>22193</v>
      </c>
      <c r="O5264" s="124">
        <v>23387</v>
      </c>
      <c r="P5264" s="123">
        <v>23746</v>
      </c>
      <c r="Q5264" s="124">
        <v>21179</v>
      </c>
      <c r="R5264" s="123">
        <v>18442</v>
      </c>
      <c r="S5264" s="124">
        <v>22833</v>
      </c>
      <c r="T5264" s="123">
        <v>24187</v>
      </c>
      <c r="U5264" s="124">
        <v>25078</v>
      </c>
      <c r="V5264" s="123">
        <v>22810</v>
      </c>
      <c r="W5264" s="124">
        <v>20712</v>
      </c>
      <c r="X5264" s="123">
        <v>20200</v>
      </c>
      <c r="Y5264" s="124">
        <v>24629</v>
      </c>
      <c r="Z5264" s="123">
        <v>26937</v>
      </c>
      <c r="AA5264" s="124">
        <v>27984</v>
      </c>
      <c r="AB5264" s="123">
        <v>24659</v>
      </c>
      <c r="AC5264" s="124">
        <v>22371</v>
      </c>
      <c r="AD5264" s="123">
        <v>25877</v>
      </c>
      <c r="AE5264" s="125">
        <v>27322</v>
      </c>
      <c r="AF5264" s="126">
        <v>29382</v>
      </c>
    </row>
    <row r="5265" spans="2:32">
      <c r="B5265" s="127">
        <v>5227</v>
      </c>
      <c r="C5265" s="128">
        <v>5227</v>
      </c>
      <c r="D5265" s="129">
        <v>218</v>
      </c>
      <c r="E5265" s="130">
        <v>8</v>
      </c>
      <c r="F5265" s="131">
        <v>6</v>
      </c>
      <c r="G5265" s="132" t="s">
        <v>487</v>
      </c>
      <c r="H5265" s="133">
        <v>8</v>
      </c>
      <c r="I5265" s="128">
        <v>5</v>
      </c>
      <c r="J5265" s="129" t="s">
        <v>487</v>
      </c>
      <c r="K5265" s="134">
        <v>19</v>
      </c>
      <c r="L5265" s="108"/>
      <c r="M5265" s="81">
        <v>16017</v>
      </c>
      <c r="N5265" s="135">
        <v>21836</v>
      </c>
      <c r="O5265" s="136">
        <v>23074</v>
      </c>
      <c r="P5265" s="135">
        <v>23457</v>
      </c>
      <c r="Q5265" s="136">
        <v>21015</v>
      </c>
      <c r="R5265" s="135">
        <v>18250</v>
      </c>
      <c r="S5265" s="136">
        <v>22754</v>
      </c>
      <c r="T5265" s="135">
        <v>24010</v>
      </c>
      <c r="U5265" s="136">
        <v>24892</v>
      </c>
      <c r="V5265" s="135">
        <v>22802</v>
      </c>
      <c r="W5265" s="136">
        <v>20573</v>
      </c>
      <c r="X5265" s="135">
        <v>20183</v>
      </c>
      <c r="Y5265" s="136">
        <v>24891</v>
      </c>
      <c r="Z5265" s="135">
        <v>27058</v>
      </c>
      <c r="AA5265" s="136">
        <v>27841</v>
      </c>
      <c r="AB5265" s="135">
        <v>24959</v>
      </c>
      <c r="AC5265" s="136">
        <v>22467</v>
      </c>
      <c r="AD5265" s="135">
        <v>26298</v>
      </c>
      <c r="AE5265" s="137">
        <v>27634</v>
      </c>
      <c r="AF5265" s="138">
        <v>29402</v>
      </c>
    </row>
    <row r="5266" spans="2:32">
      <c r="B5266" s="114">
        <v>5228</v>
      </c>
      <c r="C5266" s="115">
        <v>5228</v>
      </c>
      <c r="D5266" s="116">
        <v>218</v>
      </c>
      <c r="E5266" s="117">
        <v>8</v>
      </c>
      <c r="F5266" s="118">
        <v>6</v>
      </c>
      <c r="G5266" s="119" t="s">
        <v>487</v>
      </c>
      <c r="H5266" s="120">
        <v>8</v>
      </c>
      <c r="I5266" s="115">
        <v>5</v>
      </c>
      <c r="J5266" s="116" t="s">
        <v>487</v>
      </c>
      <c r="K5266" s="121">
        <v>20</v>
      </c>
      <c r="L5266" s="108"/>
      <c r="M5266" s="122">
        <v>15641</v>
      </c>
      <c r="N5266" s="123">
        <v>21289</v>
      </c>
      <c r="O5266" s="124">
        <v>22507</v>
      </c>
      <c r="P5266" s="123">
        <v>22877</v>
      </c>
      <c r="Q5266" s="124">
        <v>20634</v>
      </c>
      <c r="R5266" s="123">
        <v>17890</v>
      </c>
      <c r="S5266" s="124">
        <v>22286</v>
      </c>
      <c r="T5266" s="123">
        <v>23624</v>
      </c>
      <c r="U5266" s="124">
        <v>24590</v>
      </c>
      <c r="V5266" s="123">
        <v>22607</v>
      </c>
      <c r="W5266" s="124">
        <v>20426</v>
      </c>
      <c r="X5266" s="123">
        <v>20154</v>
      </c>
      <c r="Y5266" s="124">
        <v>24721</v>
      </c>
      <c r="Z5266" s="123">
        <v>27131</v>
      </c>
      <c r="AA5266" s="124">
        <v>27564</v>
      </c>
      <c r="AB5266" s="123">
        <v>25092</v>
      </c>
      <c r="AC5266" s="124">
        <v>22563</v>
      </c>
      <c r="AD5266" s="123">
        <v>26298</v>
      </c>
      <c r="AE5266" s="125">
        <v>27822</v>
      </c>
      <c r="AF5266" s="126">
        <v>29310</v>
      </c>
    </row>
    <row r="5267" spans="2:32">
      <c r="B5267" s="127">
        <v>5229</v>
      </c>
      <c r="C5267" s="128">
        <v>5229</v>
      </c>
      <c r="D5267" s="129">
        <v>218</v>
      </c>
      <c r="E5267" s="130">
        <v>8</v>
      </c>
      <c r="F5267" s="131">
        <v>6</v>
      </c>
      <c r="G5267" s="132" t="s">
        <v>487</v>
      </c>
      <c r="H5267" s="133">
        <v>8</v>
      </c>
      <c r="I5267" s="128">
        <v>5</v>
      </c>
      <c r="J5267" s="129" t="s">
        <v>487</v>
      </c>
      <c r="K5267" s="134">
        <v>21</v>
      </c>
      <c r="L5267" s="108"/>
      <c r="M5267" s="81">
        <v>15721</v>
      </c>
      <c r="N5267" s="135">
        <v>21014</v>
      </c>
      <c r="O5267" s="136">
        <v>22375</v>
      </c>
      <c r="P5267" s="135">
        <v>22754</v>
      </c>
      <c r="Q5267" s="136">
        <v>20488</v>
      </c>
      <c r="R5267" s="135">
        <v>18068</v>
      </c>
      <c r="S5267" s="136">
        <v>22224</v>
      </c>
      <c r="T5267" s="135">
        <v>23594</v>
      </c>
      <c r="U5267" s="136">
        <v>24744</v>
      </c>
      <c r="V5267" s="135">
        <v>22774</v>
      </c>
      <c r="W5267" s="136">
        <v>20811</v>
      </c>
      <c r="X5267" s="135">
        <v>20688</v>
      </c>
      <c r="Y5267" s="136">
        <v>25085</v>
      </c>
      <c r="Z5267" s="135">
        <v>27723</v>
      </c>
      <c r="AA5267" s="136">
        <v>28060</v>
      </c>
      <c r="AB5267" s="135">
        <v>25695</v>
      </c>
      <c r="AC5267" s="136">
        <v>23266</v>
      </c>
      <c r="AD5267" s="135">
        <v>26921</v>
      </c>
      <c r="AE5267" s="137">
        <v>28506</v>
      </c>
      <c r="AF5267" s="138">
        <v>29878</v>
      </c>
    </row>
    <row r="5268" spans="2:32">
      <c r="B5268" s="114">
        <v>5230</v>
      </c>
      <c r="C5268" s="115">
        <v>5230</v>
      </c>
      <c r="D5268" s="116">
        <v>218</v>
      </c>
      <c r="E5268" s="117">
        <v>8</v>
      </c>
      <c r="F5268" s="118">
        <v>6</v>
      </c>
      <c r="G5268" s="119" t="s">
        <v>487</v>
      </c>
      <c r="H5268" s="120">
        <v>8</v>
      </c>
      <c r="I5268" s="115">
        <v>5</v>
      </c>
      <c r="J5268" s="116" t="s">
        <v>487</v>
      </c>
      <c r="K5268" s="121">
        <v>22</v>
      </c>
      <c r="L5268" s="108"/>
      <c r="M5268" s="122">
        <v>14982</v>
      </c>
      <c r="N5268" s="123">
        <v>19776</v>
      </c>
      <c r="O5268" s="124">
        <v>21093</v>
      </c>
      <c r="P5268" s="123">
        <v>21594</v>
      </c>
      <c r="Q5268" s="124">
        <v>19697</v>
      </c>
      <c r="R5268" s="123">
        <v>17379</v>
      </c>
      <c r="S5268" s="124">
        <v>21142</v>
      </c>
      <c r="T5268" s="123">
        <v>22520</v>
      </c>
      <c r="U5268" s="124">
        <v>23646</v>
      </c>
      <c r="V5268" s="123">
        <v>22145</v>
      </c>
      <c r="W5268" s="124">
        <v>20192</v>
      </c>
      <c r="X5268" s="123">
        <v>20173</v>
      </c>
      <c r="Y5268" s="124">
        <v>24236</v>
      </c>
      <c r="Z5268" s="123">
        <v>26806</v>
      </c>
      <c r="AA5268" s="124">
        <v>27196</v>
      </c>
      <c r="AB5268" s="123">
        <v>25278</v>
      </c>
      <c r="AC5268" s="124">
        <v>22785</v>
      </c>
      <c r="AD5268" s="123">
        <v>26187</v>
      </c>
      <c r="AE5268" s="125">
        <v>27792</v>
      </c>
      <c r="AF5268" s="126">
        <v>29023</v>
      </c>
    </row>
    <row r="5269" spans="2:32">
      <c r="B5269" s="127">
        <v>5231</v>
      </c>
      <c r="C5269" s="128">
        <v>5231</v>
      </c>
      <c r="D5269" s="129">
        <v>218</v>
      </c>
      <c r="E5269" s="130">
        <v>8</v>
      </c>
      <c r="F5269" s="131">
        <v>6</v>
      </c>
      <c r="G5269" s="132" t="s">
        <v>487</v>
      </c>
      <c r="H5269" s="133">
        <v>8</v>
      </c>
      <c r="I5269" s="128">
        <v>5</v>
      </c>
      <c r="J5269" s="129" t="s">
        <v>487</v>
      </c>
      <c r="K5269" s="134">
        <v>23</v>
      </c>
      <c r="L5269" s="108"/>
      <c r="M5269" s="81">
        <v>14094</v>
      </c>
      <c r="N5269" s="135">
        <v>18259</v>
      </c>
      <c r="O5269" s="136">
        <v>19556</v>
      </c>
      <c r="P5269" s="135">
        <v>20097</v>
      </c>
      <c r="Q5269" s="136">
        <v>18620</v>
      </c>
      <c r="R5269" s="135">
        <v>16449</v>
      </c>
      <c r="S5269" s="136">
        <v>19658</v>
      </c>
      <c r="T5269" s="135">
        <v>21003</v>
      </c>
      <c r="U5269" s="136">
        <v>22148</v>
      </c>
      <c r="V5269" s="135">
        <v>21132</v>
      </c>
      <c r="W5269" s="136">
        <v>19183</v>
      </c>
      <c r="X5269" s="135">
        <v>19256</v>
      </c>
      <c r="Y5269" s="136">
        <v>22834</v>
      </c>
      <c r="Z5269" s="135">
        <v>25361</v>
      </c>
      <c r="AA5269" s="136">
        <v>25785</v>
      </c>
      <c r="AB5269" s="135">
        <v>24332</v>
      </c>
      <c r="AC5269" s="136">
        <v>21824</v>
      </c>
      <c r="AD5269" s="135">
        <v>24845</v>
      </c>
      <c r="AE5269" s="137">
        <v>26398</v>
      </c>
      <c r="AF5269" s="138">
        <v>27480</v>
      </c>
    </row>
    <row r="5270" spans="2:32">
      <c r="B5270" s="114">
        <v>5232</v>
      </c>
      <c r="C5270" s="115">
        <v>5232</v>
      </c>
      <c r="D5270" s="116">
        <v>218</v>
      </c>
      <c r="E5270" s="117">
        <v>8</v>
      </c>
      <c r="F5270" s="118">
        <v>6</v>
      </c>
      <c r="G5270" s="119" t="s">
        <v>487</v>
      </c>
      <c r="H5270" s="120">
        <v>8</v>
      </c>
      <c r="I5270" s="115">
        <v>5</v>
      </c>
      <c r="J5270" s="116" t="s">
        <v>487</v>
      </c>
      <c r="K5270" s="121">
        <v>24</v>
      </c>
      <c r="L5270" s="108"/>
      <c r="M5270" s="122">
        <v>13343</v>
      </c>
      <c r="N5270" s="123">
        <v>16962</v>
      </c>
      <c r="O5270" s="124">
        <v>18180</v>
      </c>
      <c r="P5270" s="123">
        <v>18757</v>
      </c>
      <c r="Q5270" s="124">
        <v>17596</v>
      </c>
      <c r="R5270" s="123">
        <v>15586</v>
      </c>
      <c r="S5270" s="124">
        <v>18397</v>
      </c>
      <c r="T5270" s="123">
        <v>19642</v>
      </c>
      <c r="U5270" s="124">
        <v>20758</v>
      </c>
      <c r="V5270" s="123">
        <v>20092</v>
      </c>
      <c r="W5270" s="124">
        <v>18185</v>
      </c>
      <c r="X5270" s="123">
        <v>18342</v>
      </c>
      <c r="Y5270" s="124">
        <v>21618</v>
      </c>
      <c r="Z5270" s="123">
        <v>23974</v>
      </c>
      <c r="AA5270" s="124">
        <v>24411</v>
      </c>
      <c r="AB5270" s="123">
        <v>23325</v>
      </c>
      <c r="AC5270" s="124">
        <v>20825</v>
      </c>
      <c r="AD5270" s="123">
        <v>23650</v>
      </c>
      <c r="AE5270" s="125">
        <v>25056</v>
      </c>
      <c r="AF5270" s="126">
        <v>26115</v>
      </c>
    </row>
    <row r="5271" spans="2:32">
      <c r="B5271" s="127">
        <v>5233</v>
      </c>
      <c r="C5271" s="128">
        <v>5233</v>
      </c>
      <c r="D5271" s="129">
        <v>219</v>
      </c>
      <c r="E5271" s="130">
        <v>8</v>
      </c>
      <c r="F5271" s="131">
        <v>7</v>
      </c>
      <c r="G5271" s="132" t="s">
        <v>487</v>
      </c>
      <c r="H5271" s="133">
        <v>8</v>
      </c>
      <c r="I5271" s="128">
        <v>6</v>
      </c>
      <c r="J5271" s="129" t="s">
        <v>487</v>
      </c>
      <c r="K5271" s="134">
        <v>1</v>
      </c>
      <c r="L5271" s="108"/>
      <c r="M5271" s="81">
        <v>14343</v>
      </c>
      <c r="N5271" s="135">
        <v>16190</v>
      </c>
      <c r="O5271" s="136">
        <v>17578</v>
      </c>
      <c r="P5271" s="135">
        <v>17461</v>
      </c>
      <c r="Q5271" s="136">
        <v>15918</v>
      </c>
      <c r="R5271" s="135">
        <v>16580</v>
      </c>
      <c r="S5271" s="136">
        <v>17714</v>
      </c>
      <c r="T5271" s="135">
        <v>18758</v>
      </c>
      <c r="U5271" s="136">
        <v>20093</v>
      </c>
      <c r="V5271" s="135">
        <v>18006</v>
      </c>
      <c r="W5271" s="136">
        <v>17004</v>
      </c>
      <c r="X5271" s="135">
        <v>19670</v>
      </c>
      <c r="Y5271" s="136">
        <v>21024</v>
      </c>
      <c r="Z5271" s="135">
        <v>23237</v>
      </c>
      <c r="AA5271" s="136">
        <v>22886</v>
      </c>
      <c r="AB5271" s="135">
        <v>20741</v>
      </c>
      <c r="AC5271" s="136">
        <v>19575</v>
      </c>
      <c r="AD5271" s="135">
        <v>23115</v>
      </c>
      <c r="AE5271" s="137">
        <v>24221</v>
      </c>
      <c r="AF5271" s="138">
        <v>25187</v>
      </c>
    </row>
    <row r="5272" spans="2:32">
      <c r="B5272" s="114">
        <v>5234</v>
      </c>
      <c r="C5272" s="115">
        <v>5234</v>
      </c>
      <c r="D5272" s="116">
        <v>219</v>
      </c>
      <c r="E5272" s="117">
        <v>8</v>
      </c>
      <c r="F5272" s="118">
        <v>7</v>
      </c>
      <c r="G5272" s="119" t="s">
        <v>487</v>
      </c>
      <c r="H5272" s="120">
        <v>8</v>
      </c>
      <c r="I5272" s="115">
        <v>6</v>
      </c>
      <c r="J5272" s="116" t="s">
        <v>487</v>
      </c>
      <c r="K5272" s="121">
        <v>2</v>
      </c>
      <c r="L5272" s="108"/>
      <c r="M5272" s="122">
        <v>13856</v>
      </c>
      <c r="N5272" s="123">
        <v>15570</v>
      </c>
      <c r="O5272" s="124">
        <v>16867</v>
      </c>
      <c r="P5272" s="123">
        <v>16749</v>
      </c>
      <c r="Q5272" s="124">
        <v>15308</v>
      </c>
      <c r="R5272" s="123">
        <v>15993</v>
      </c>
      <c r="S5272" s="124">
        <v>17114</v>
      </c>
      <c r="T5272" s="123">
        <v>18049</v>
      </c>
      <c r="U5272" s="124">
        <v>19247</v>
      </c>
      <c r="V5272" s="123">
        <v>17314</v>
      </c>
      <c r="W5272" s="124">
        <v>16496</v>
      </c>
      <c r="X5272" s="123">
        <v>18942</v>
      </c>
      <c r="Y5272" s="124">
        <v>20313</v>
      </c>
      <c r="Z5272" s="123">
        <v>22281</v>
      </c>
      <c r="AA5272" s="124">
        <v>21938</v>
      </c>
      <c r="AB5272" s="123">
        <v>19944</v>
      </c>
      <c r="AC5272" s="124">
        <v>18972</v>
      </c>
      <c r="AD5272" s="123">
        <v>22322</v>
      </c>
      <c r="AE5272" s="125">
        <v>23303</v>
      </c>
      <c r="AF5272" s="126">
        <v>24181</v>
      </c>
    </row>
    <row r="5273" spans="2:32">
      <c r="B5273" s="127">
        <v>5235</v>
      </c>
      <c r="C5273" s="128">
        <v>5235</v>
      </c>
      <c r="D5273" s="129">
        <v>219</v>
      </c>
      <c r="E5273" s="130">
        <v>8</v>
      </c>
      <c r="F5273" s="131">
        <v>7</v>
      </c>
      <c r="G5273" s="132" t="s">
        <v>487</v>
      </c>
      <c r="H5273" s="133">
        <v>8</v>
      </c>
      <c r="I5273" s="128">
        <v>6</v>
      </c>
      <c r="J5273" s="129" t="s">
        <v>487</v>
      </c>
      <c r="K5273" s="134">
        <v>3</v>
      </c>
      <c r="L5273" s="108"/>
      <c r="M5273" s="81">
        <v>13571</v>
      </c>
      <c r="N5273" s="135">
        <v>15198</v>
      </c>
      <c r="O5273" s="136">
        <v>16424</v>
      </c>
      <c r="P5273" s="135">
        <v>16306</v>
      </c>
      <c r="Q5273" s="136">
        <v>14883</v>
      </c>
      <c r="R5273" s="135">
        <v>15662</v>
      </c>
      <c r="S5273" s="136">
        <v>16729</v>
      </c>
      <c r="T5273" s="135">
        <v>17572</v>
      </c>
      <c r="U5273" s="136">
        <v>18674</v>
      </c>
      <c r="V5273" s="135">
        <v>16821</v>
      </c>
      <c r="W5273" s="136">
        <v>16077</v>
      </c>
      <c r="X5273" s="135">
        <v>18468</v>
      </c>
      <c r="Y5273" s="136">
        <v>19761</v>
      </c>
      <c r="Z5273" s="135">
        <v>21562</v>
      </c>
      <c r="AA5273" s="136">
        <v>21270</v>
      </c>
      <c r="AB5273" s="135">
        <v>19335</v>
      </c>
      <c r="AC5273" s="136">
        <v>18431</v>
      </c>
      <c r="AD5273" s="135">
        <v>21701</v>
      </c>
      <c r="AE5273" s="137">
        <v>22599</v>
      </c>
      <c r="AF5273" s="138">
        <v>23377</v>
      </c>
    </row>
    <row r="5274" spans="2:32">
      <c r="B5274" s="114">
        <v>5236</v>
      </c>
      <c r="C5274" s="115">
        <v>5236</v>
      </c>
      <c r="D5274" s="116">
        <v>219</v>
      </c>
      <c r="E5274" s="117">
        <v>8</v>
      </c>
      <c r="F5274" s="118">
        <v>7</v>
      </c>
      <c r="G5274" s="119" t="s">
        <v>487</v>
      </c>
      <c r="H5274" s="120">
        <v>8</v>
      </c>
      <c r="I5274" s="115">
        <v>6</v>
      </c>
      <c r="J5274" s="116" t="s">
        <v>487</v>
      </c>
      <c r="K5274" s="121">
        <v>4</v>
      </c>
      <c r="L5274" s="108"/>
      <c r="M5274" s="122">
        <v>13498</v>
      </c>
      <c r="N5274" s="123">
        <v>15065</v>
      </c>
      <c r="O5274" s="124">
        <v>16243</v>
      </c>
      <c r="P5274" s="123">
        <v>15986</v>
      </c>
      <c r="Q5274" s="124">
        <v>14604</v>
      </c>
      <c r="R5274" s="123">
        <v>15504</v>
      </c>
      <c r="S5274" s="124">
        <v>16497</v>
      </c>
      <c r="T5274" s="123">
        <v>17278</v>
      </c>
      <c r="U5274" s="124">
        <v>18272</v>
      </c>
      <c r="V5274" s="123">
        <v>16350</v>
      </c>
      <c r="W5274" s="124">
        <v>15742</v>
      </c>
      <c r="X5274" s="123">
        <v>17999</v>
      </c>
      <c r="Y5274" s="124">
        <v>19201</v>
      </c>
      <c r="Z5274" s="123">
        <v>20834</v>
      </c>
      <c r="AA5274" s="124">
        <v>20426</v>
      </c>
      <c r="AB5274" s="123">
        <v>18607</v>
      </c>
      <c r="AC5274" s="124">
        <v>17873</v>
      </c>
      <c r="AD5274" s="123">
        <v>20956</v>
      </c>
      <c r="AE5274" s="125">
        <v>21781</v>
      </c>
      <c r="AF5274" s="126">
        <v>22458</v>
      </c>
    </row>
    <row r="5275" spans="2:32">
      <c r="B5275" s="127">
        <v>5237</v>
      </c>
      <c r="C5275" s="128">
        <v>5237</v>
      </c>
      <c r="D5275" s="129">
        <v>219</v>
      </c>
      <c r="E5275" s="130">
        <v>8</v>
      </c>
      <c r="F5275" s="131">
        <v>7</v>
      </c>
      <c r="G5275" s="132" t="s">
        <v>487</v>
      </c>
      <c r="H5275" s="133">
        <v>8</v>
      </c>
      <c r="I5275" s="128">
        <v>6</v>
      </c>
      <c r="J5275" s="129" t="s">
        <v>487</v>
      </c>
      <c r="K5275" s="134">
        <v>5</v>
      </c>
      <c r="L5275" s="108"/>
      <c r="M5275" s="81">
        <v>13807</v>
      </c>
      <c r="N5275" s="135">
        <v>15325</v>
      </c>
      <c r="O5275" s="136">
        <v>16416</v>
      </c>
      <c r="P5275" s="135">
        <v>15902</v>
      </c>
      <c r="Q5275" s="136">
        <v>14410</v>
      </c>
      <c r="R5275" s="135">
        <v>15724</v>
      </c>
      <c r="S5275" s="136">
        <v>16634</v>
      </c>
      <c r="T5275" s="135">
        <v>17341</v>
      </c>
      <c r="U5275" s="136">
        <v>18193</v>
      </c>
      <c r="V5275" s="135">
        <v>15979</v>
      </c>
      <c r="W5275" s="136">
        <v>15440</v>
      </c>
      <c r="X5275" s="135">
        <v>17887</v>
      </c>
      <c r="Y5275" s="136">
        <v>18926</v>
      </c>
      <c r="Z5275" s="135">
        <v>20376</v>
      </c>
      <c r="AA5275" s="136">
        <v>19712</v>
      </c>
      <c r="AB5275" s="135">
        <v>17931</v>
      </c>
      <c r="AC5275" s="136">
        <v>17327</v>
      </c>
      <c r="AD5275" s="135">
        <v>20467</v>
      </c>
      <c r="AE5275" s="137">
        <v>21267</v>
      </c>
      <c r="AF5275" s="138">
        <v>21758</v>
      </c>
    </row>
    <row r="5276" spans="2:32">
      <c r="B5276" s="114">
        <v>5238</v>
      </c>
      <c r="C5276" s="115">
        <v>5238</v>
      </c>
      <c r="D5276" s="116">
        <v>219</v>
      </c>
      <c r="E5276" s="117">
        <v>8</v>
      </c>
      <c r="F5276" s="118">
        <v>7</v>
      </c>
      <c r="G5276" s="119" t="s">
        <v>487</v>
      </c>
      <c r="H5276" s="120">
        <v>8</v>
      </c>
      <c r="I5276" s="115">
        <v>6</v>
      </c>
      <c r="J5276" s="116" t="s">
        <v>487</v>
      </c>
      <c r="K5276" s="121">
        <v>6</v>
      </c>
      <c r="L5276" s="108"/>
      <c r="M5276" s="122">
        <v>14511</v>
      </c>
      <c r="N5276" s="123">
        <v>15958</v>
      </c>
      <c r="O5276" s="124">
        <v>17040</v>
      </c>
      <c r="P5276" s="123">
        <v>15889</v>
      </c>
      <c r="Q5276" s="124">
        <v>14129</v>
      </c>
      <c r="R5276" s="123">
        <v>16333</v>
      </c>
      <c r="S5276" s="124">
        <v>17281</v>
      </c>
      <c r="T5276" s="123">
        <v>17758</v>
      </c>
      <c r="U5276" s="124">
        <v>18523</v>
      </c>
      <c r="V5276" s="123">
        <v>15499</v>
      </c>
      <c r="W5276" s="124">
        <v>15027</v>
      </c>
      <c r="X5276" s="123">
        <v>18120</v>
      </c>
      <c r="Y5276" s="124">
        <v>19196</v>
      </c>
      <c r="Z5276" s="123">
        <v>20317</v>
      </c>
      <c r="AA5276" s="124">
        <v>19037</v>
      </c>
      <c r="AB5276" s="123">
        <v>17150</v>
      </c>
      <c r="AC5276" s="124">
        <v>16689</v>
      </c>
      <c r="AD5276" s="123">
        <v>20514</v>
      </c>
      <c r="AE5276" s="125">
        <v>21129</v>
      </c>
      <c r="AF5276" s="126">
        <v>21503</v>
      </c>
    </row>
    <row r="5277" spans="2:32">
      <c r="B5277" s="127">
        <v>5239</v>
      </c>
      <c r="C5277" s="128">
        <v>5239</v>
      </c>
      <c r="D5277" s="129">
        <v>219</v>
      </c>
      <c r="E5277" s="130">
        <v>8</v>
      </c>
      <c r="F5277" s="131">
        <v>7</v>
      </c>
      <c r="G5277" s="132" t="s">
        <v>487</v>
      </c>
      <c r="H5277" s="133">
        <v>8</v>
      </c>
      <c r="I5277" s="128">
        <v>6</v>
      </c>
      <c r="J5277" s="129" t="s">
        <v>487</v>
      </c>
      <c r="K5277" s="134">
        <v>7</v>
      </c>
      <c r="L5277" s="108"/>
      <c r="M5277" s="81">
        <v>15628</v>
      </c>
      <c r="N5277" s="135">
        <v>17115</v>
      </c>
      <c r="O5277" s="136">
        <v>18228</v>
      </c>
      <c r="P5277" s="135">
        <v>16217</v>
      </c>
      <c r="Q5277" s="136">
        <v>14254</v>
      </c>
      <c r="R5277" s="135">
        <v>17364</v>
      </c>
      <c r="S5277" s="136">
        <v>18379</v>
      </c>
      <c r="T5277" s="135">
        <v>18755</v>
      </c>
      <c r="U5277" s="136">
        <v>19425</v>
      </c>
      <c r="V5277" s="135">
        <v>15423</v>
      </c>
      <c r="W5277" s="136">
        <v>14908</v>
      </c>
      <c r="X5277" s="135">
        <v>18768</v>
      </c>
      <c r="Y5277" s="136">
        <v>20020</v>
      </c>
      <c r="Z5277" s="135">
        <v>20973</v>
      </c>
      <c r="AA5277" s="136">
        <v>18839</v>
      </c>
      <c r="AB5277" s="135">
        <v>16866</v>
      </c>
      <c r="AC5277" s="136">
        <v>16397</v>
      </c>
      <c r="AD5277" s="135">
        <v>21174</v>
      </c>
      <c r="AE5277" s="137">
        <v>21677</v>
      </c>
      <c r="AF5277" s="138">
        <v>21961</v>
      </c>
    </row>
    <row r="5278" spans="2:32">
      <c r="B5278" s="114">
        <v>5240</v>
      </c>
      <c r="C5278" s="115">
        <v>5240</v>
      </c>
      <c r="D5278" s="116">
        <v>219</v>
      </c>
      <c r="E5278" s="117">
        <v>8</v>
      </c>
      <c r="F5278" s="118">
        <v>7</v>
      </c>
      <c r="G5278" s="119" t="s">
        <v>487</v>
      </c>
      <c r="H5278" s="120">
        <v>8</v>
      </c>
      <c r="I5278" s="115">
        <v>6</v>
      </c>
      <c r="J5278" s="116" t="s">
        <v>487</v>
      </c>
      <c r="K5278" s="121">
        <v>8</v>
      </c>
      <c r="L5278" s="108"/>
      <c r="M5278" s="122">
        <v>16599</v>
      </c>
      <c r="N5278" s="123">
        <v>18326</v>
      </c>
      <c r="O5278" s="124">
        <v>19515</v>
      </c>
      <c r="P5278" s="123">
        <v>17102</v>
      </c>
      <c r="Q5278" s="124">
        <v>15030</v>
      </c>
      <c r="R5278" s="123">
        <v>18262</v>
      </c>
      <c r="S5278" s="124">
        <v>19467</v>
      </c>
      <c r="T5278" s="123">
        <v>19988</v>
      </c>
      <c r="U5278" s="124">
        <v>20694</v>
      </c>
      <c r="V5278" s="123">
        <v>16149</v>
      </c>
      <c r="W5278" s="124">
        <v>15525</v>
      </c>
      <c r="X5278" s="123">
        <v>19527</v>
      </c>
      <c r="Y5278" s="124">
        <v>20941</v>
      </c>
      <c r="Z5278" s="123">
        <v>22139</v>
      </c>
      <c r="AA5278" s="124">
        <v>19593</v>
      </c>
      <c r="AB5278" s="123">
        <v>17482</v>
      </c>
      <c r="AC5278" s="124">
        <v>16944</v>
      </c>
      <c r="AD5278" s="123">
        <v>22030</v>
      </c>
      <c r="AE5278" s="125">
        <v>22717</v>
      </c>
      <c r="AF5278" s="126">
        <v>23025</v>
      </c>
    </row>
    <row r="5279" spans="2:32">
      <c r="B5279" s="127">
        <v>5241</v>
      </c>
      <c r="C5279" s="128">
        <v>5241</v>
      </c>
      <c r="D5279" s="129">
        <v>219</v>
      </c>
      <c r="E5279" s="130">
        <v>8</v>
      </c>
      <c r="F5279" s="131">
        <v>7</v>
      </c>
      <c r="G5279" s="132" t="s">
        <v>487</v>
      </c>
      <c r="H5279" s="133">
        <v>8</v>
      </c>
      <c r="I5279" s="128">
        <v>6</v>
      </c>
      <c r="J5279" s="129" t="s">
        <v>487</v>
      </c>
      <c r="K5279" s="134">
        <v>9</v>
      </c>
      <c r="L5279" s="108"/>
      <c r="M5279" s="81">
        <v>17379</v>
      </c>
      <c r="N5279" s="135">
        <v>19350</v>
      </c>
      <c r="O5279" s="136">
        <v>20548</v>
      </c>
      <c r="P5279" s="135">
        <v>18195</v>
      </c>
      <c r="Q5279" s="136">
        <v>15982</v>
      </c>
      <c r="R5279" s="135">
        <v>19029</v>
      </c>
      <c r="S5279" s="136">
        <v>20276</v>
      </c>
      <c r="T5279" s="135">
        <v>21009</v>
      </c>
      <c r="U5279" s="136">
        <v>21747</v>
      </c>
      <c r="V5279" s="135">
        <v>17126</v>
      </c>
      <c r="W5279" s="136">
        <v>16283</v>
      </c>
      <c r="X5279" s="135">
        <v>20275</v>
      </c>
      <c r="Y5279" s="136">
        <v>21693</v>
      </c>
      <c r="Z5279" s="135">
        <v>23128</v>
      </c>
      <c r="AA5279" s="136">
        <v>20640</v>
      </c>
      <c r="AB5279" s="135">
        <v>18429</v>
      </c>
      <c r="AC5279" s="136">
        <v>17662</v>
      </c>
      <c r="AD5279" s="135">
        <v>22748</v>
      </c>
      <c r="AE5279" s="137">
        <v>23726</v>
      </c>
      <c r="AF5279" s="138">
        <v>23971</v>
      </c>
    </row>
    <row r="5280" spans="2:32">
      <c r="B5280" s="114">
        <v>5242</v>
      </c>
      <c r="C5280" s="115">
        <v>5242</v>
      </c>
      <c r="D5280" s="116">
        <v>219</v>
      </c>
      <c r="E5280" s="117">
        <v>8</v>
      </c>
      <c r="F5280" s="118">
        <v>7</v>
      </c>
      <c r="G5280" s="119" t="s">
        <v>487</v>
      </c>
      <c r="H5280" s="120">
        <v>8</v>
      </c>
      <c r="I5280" s="115">
        <v>6</v>
      </c>
      <c r="J5280" s="116" t="s">
        <v>487</v>
      </c>
      <c r="K5280" s="121">
        <v>10</v>
      </c>
      <c r="L5280" s="108"/>
      <c r="M5280" s="122">
        <v>17922</v>
      </c>
      <c r="N5280" s="123">
        <v>20068</v>
      </c>
      <c r="O5280" s="124">
        <v>21306</v>
      </c>
      <c r="P5280" s="123">
        <v>18982</v>
      </c>
      <c r="Q5280" s="124">
        <v>16569</v>
      </c>
      <c r="R5280" s="123">
        <v>19679</v>
      </c>
      <c r="S5280" s="124">
        <v>20957</v>
      </c>
      <c r="T5280" s="123">
        <v>21796</v>
      </c>
      <c r="U5280" s="124">
        <v>22566</v>
      </c>
      <c r="V5280" s="123">
        <v>17816</v>
      </c>
      <c r="W5280" s="124">
        <v>16877</v>
      </c>
      <c r="X5280" s="123">
        <v>21040</v>
      </c>
      <c r="Y5280" s="124">
        <v>22479</v>
      </c>
      <c r="Z5280" s="123">
        <v>24044</v>
      </c>
      <c r="AA5280" s="124">
        <v>21624</v>
      </c>
      <c r="AB5280" s="123">
        <v>19200</v>
      </c>
      <c r="AC5280" s="124">
        <v>18326</v>
      </c>
      <c r="AD5280" s="123">
        <v>23602</v>
      </c>
      <c r="AE5280" s="125">
        <v>24619</v>
      </c>
      <c r="AF5280" s="126">
        <v>25024</v>
      </c>
    </row>
    <row r="5281" spans="2:32">
      <c r="B5281" s="127">
        <v>5243</v>
      </c>
      <c r="C5281" s="128">
        <v>5243</v>
      </c>
      <c r="D5281" s="129">
        <v>219</v>
      </c>
      <c r="E5281" s="130">
        <v>8</v>
      </c>
      <c r="F5281" s="131">
        <v>7</v>
      </c>
      <c r="G5281" s="132" t="s">
        <v>487</v>
      </c>
      <c r="H5281" s="133">
        <v>8</v>
      </c>
      <c r="I5281" s="128">
        <v>6</v>
      </c>
      <c r="J5281" s="129" t="s">
        <v>487</v>
      </c>
      <c r="K5281" s="134">
        <v>11</v>
      </c>
      <c r="L5281" s="108"/>
      <c r="M5281" s="81">
        <v>18386</v>
      </c>
      <c r="N5281" s="135">
        <v>20663</v>
      </c>
      <c r="O5281" s="136">
        <v>21935</v>
      </c>
      <c r="P5281" s="135">
        <v>19465</v>
      </c>
      <c r="Q5281" s="136">
        <v>16985</v>
      </c>
      <c r="R5281" s="135">
        <v>20194</v>
      </c>
      <c r="S5281" s="136">
        <v>21574</v>
      </c>
      <c r="T5281" s="135">
        <v>22498</v>
      </c>
      <c r="U5281" s="136">
        <v>23277</v>
      </c>
      <c r="V5281" s="135">
        <v>18299</v>
      </c>
      <c r="W5281" s="136">
        <v>17380</v>
      </c>
      <c r="X5281" s="135">
        <v>21662</v>
      </c>
      <c r="Y5281" s="136">
        <v>23212</v>
      </c>
      <c r="Z5281" s="135">
        <v>24841</v>
      </c>
      <c r="AA5281" s="136">
        <v>22302</v>
      </c>
      <c r="AB5281" s="135">
        <v>19756</v>
      </c>
      <c r="AC5281" s="136">
        <v>18920</v>
      </c>
      <c r="AD5281" s="135">
        <v>24380</v>
      </c>
      <c r="AE5281" s="137">
        <v>25542</v>
      </c>
      <c r="AF5281" s="138">
        <v>26073</v>
      </c>
    </row>
    <row r="5282" spans="2:32">
      <c r="B5282" s="114">
        <v>5244</v>
      </c>
      <c r="C5282" s="115">
        <v>5244</v>
      </c>
      <c r="D5282" s="116">
        <v>219</v>
      </c>
      <c r="E5282" s="117">
        <v>8</v>
      </c>
      <c r="F5282" s="118">
        <v>7</v>
      </c>
      <c r="G5282" s="119" t="s">
        <v>487</v>
      </c>
      <c r="H5282" s="120">
        <v>8</v>
      </c>
      <c r="I5282" s="115">
        <v>6</v>
      </c>
      <c r="J5282" s="116" t="s">
        <v>487</v>
      </c>
      <c r="K5282" s="121">
        <v>12</v>
      </c>
      <c r="L5282" s="108"/>
      <c r="M5282" s="122">
        <v>18782</v>
      </c>
      <c r="N5282" s="123">
        <v>21185</v>
      </c>
      <c r="O5282" s="124">
        <v>22458</v>
      </c>
      <c r="P5282" s="123">
        <v>19934</v>
      </c>
      <c r="Q5282" s="124">
        <v>17334</v>
      </c>
      <c r="R5282" s="123">
        <v>20657</v>
      </c>
      <c r="S5282" s="124">
        <v>22233</v>
      </c>
      <c r="T5282" s="123">
        <v>23068</v>
      </c>
      <c r="U5282" s="124">
        <v>23820</v>
      </c>
      <c r="V5282" s="123">
        <v>18694</v>
      </c>
      <c r="W5282" s="124">
        <v>17732</v>
      </c>
      <c r="X5282" s="123">
        <v>22193</v>
      </c>
      <c r="Y5282" s="124">
        <v>23965</v>
      </c>
      <c r="Z5282" s="123">
        <v>25436</v>
      </c>
      <c r="AA5282" s="124">
        <v>22848</v>
      </c>
      <c r="AB5282" s="123">
        <v>20191</v>
      </c>
      <c r="AC5282" s="124">
        <v>19308</v>
      </c>
      <c r="AD5282" s="123">
        <v>25179</v>
      </c>
      <c r="AE5282" s="125">
        <v>26321</v>
      </c>
      <c r="AF5282" s="126">
        <v>26919</v>
      </c>
    </row>
    <row r="5283" spans="2:32">
      <c r="B5283" s="127">
        <v>5245</v>
      </c>
      <c r="C5283" s="128">
        <v>5245</v>
      </c>
      <c r="D5283" s="129">
        <v>219</v>
      </c>
      <c r="E5283" s="130">
        <v>8</v>
      </c>
      <c r="F5283" s="131">
        <v>7</v>
      </c>
      <c r="G5283" s="132" t="s">
        <v>487</v>
      </c>
      <c r="H5283" s="133">
        <v>8</v>
      </c>
      <c r="I5283" s="128">
        <v>6</v>
      </c>
      <c r="J5283" s="129" t="s">
        <v>487</v>
      </c>
      <c r="K5283" s="134">
        <v>13</v>
      </c>
      <c r="L5283" s="108"/>
      <c r="M5283" s="81">
        <v>19190</v>
      </c>
      <c r="N5283" s="135">
        <v>21641</v>
      </c>
      <c r="O5283" s="136">
        <v>22808</v>
      </c>
      <c r="P5283" s="135">
        <v>20233</v>
      </c>
      <c r="Q5283" s="136">
        <v>17498</v>
      </c>
      <c r="R5283" s="135">
        <v>21083</v>
      </c>
      <c r="S5283" s="136">
        <v>22696</v>
      </c>
      <c r="T5283" s="135">
        <v>23561</v>
      </c>
      <c r="U5283" s="136">
        <v>24187</v>
      </c>
      <c r="V5283" s="135">
        <v>18866</v>
      </c>
      <c r="W5283" s="136">
        <v>17890</v>
      </c>
      <c r="X5283" s="135">
        <v>22651</v>
      </c>
      <c r="Y5283" s="136">
        <v>24461</v>
      </c>
      <c r="Z5283" s="135">
        <v>25809</v>
      </c>
      <c r="AA5283" s="136">
        <v>23183</v>
      </c>
      <c r="AB5283" s="135">
        <v>20368</v>
      </c>
      <c r="AC5283" s="136">
        <v>19471</v>
      </c>
      <c r="AD5283" s="135">
        <v>25684</v>
      </c>
      <c r="AE5283" s="137">
        <v>27028</v>
      </c>
      <c r="AF5283" s="138">
        <v>27636</v>
      </c>
    </row>
    <row r="5284" spans="2:32">
      <c r="B5284" s="114">
        <v>5246</v>
      </c>
      <c r="C5284" s="115">
        <v>5246</v>
      </c>
      <c r="D5284" s="116">
        <v>219</v>
      </c>
      <c r="E5284" s="117">
        <v>8</v>
      </c>
      <c r="F5284" s="118">
        <v>7</v>
      </c>
      <c r="G5284" s="119" t="s">
        <v>487</v>
      </c>
      <c r="H5284" s="120">
        <v>8</v>
      </c>
      <c r="I5284" s="115">
        <v>6</v>
      </c>
      <c r="J5284" s="116" t="s">
        <v>487</v>
      </c>
      <c r="K5284" s="121">
        <v>14</v>
      </c>
      <c r="L5284" s="108"/>
      <c r="M5284" s="122">
        <v>19431</v>
      </c>
      <c r="N5284" s="123">
        <v>21913</v>
      </c>
      <c r="O5284" s="124">
        <v>23038</v>
      </c>
      <c r="P5284" s="123">
        <v>20279</v>
      </c>
      <c r="Q5284" s="124">
        <v>17566</v>
      </c>
      <c r="R5284" s="123">
        <v>21337</v>
      </c>
      <c r="S5284" s="124">
        <v>23017</v>
      </c>
      <c r="T5284" s="123">
        <v>23808</v>
      </c>
      <c r="U5284" s="124">
        <v>24364</v>
      </c>
      <c r="V5284" s="123">
        <v>18956</v>
      </c>
      <c r="W5284" s="124">
        <v>17912</v>
      </c>
      <c r="X5284" s="123">
        <v>22900</v>
      </c>
      <c r="Y5284" s="124">
        <v>24785</v>
      </c>
      <c r="Z5284" s="123">
        <v>25971</v>
      </c>
      <c r="AA5284" s="124">
        <v>23212</v>
      </c>
      <c r="AB5284" s="123">
        <v>20447</v>
      </c>
      <c r="AC5284" s="124">
        <v>19443</v>
      </c>
      <c r="AD5284" s="123">
        <v>26026</v>
      </c>
      <c r="AE5284" s="125">
        <v>27416</v>
      </c>
      <c r="AF5284" s="126">
        <v>27941</v>
      </c>
    </row>
    <row r="5285" spans="2:32">
      <c r="B5285" s="127">
        <v>5247</v>
      </c>
      <c r="C5285" s="128">
        <v>5247</v>
      </c>
      <c r="D5285" s="129">
        <v>219</v>
      </c>
      <c r="E5285" s="130">
        <v>8</v>
      </c>
      <c r="F5285" s="131">
        <v>7</v>
      </c>
      <c r="G5285" s="132" t="s">
        <v>487</v>
      </c>
      <c r="H5285" s="133">
        <v>8</v>
      </c>
      <c r="I5285" s="128">
        <v>6</v>
      </c>
      <c r="J5285" s="129" t="s">
        <v>487</v>
      </c>
      <c r="K5285" s="134">
        <v>15</v>
      </c>
      <c r="L5285" s="108"/>
      <c r="M5285" s="81">
        <v>19603</v>
      </c>
      <c r="N5285" s="135">
        <v>22088</v>
      </c>
      <c r="O5285" s="136">
        <v>23182</v>
      </c>
      <c r="P5285" s="135">
        <v>20401</v>
      </c>
      <c r="Q5285" s="136">
        <v>17685</v>
      </c>
      <c r="R5285" s="135">
        <v>21517</v>
      </c>
      <c r="S5285" s="136">
        <v>23200</v>
      </c>
      <c r="T5285" s="135">
        <v>23949</v>
      </c>
      <c r="U5285" s="136">
        <v>24468</v>
      </c>
      <c r="V5285" s="135">
        <v>19073</v>
      </c>
      <c r="W5285" s="136">
        <v>17919</v>
      </c>
      <c r="X5285" s="135">
        <v>23061</v>
      </c>
      <c r="Y5285" s="136">
        <v>24967</v>
      </c>
      <c r="Z5285" s="135">
        <v>26055</v>
      </c>
      <c r="AA5285" s="136">
        <v>23313</v>
      </c>
      <c r="AB5285" s="135">
        <v>20545</v>
      </c>
      <c r="AC5285" s="136">
        <v>19422</v>
      </c>
      <c r="AD5285" s="135">
        <v>26217</v>
      </c>
      <c r="AE5285" s="137">
        <v>27699</v>
      </c>
      <c r="AF5285" s="138">
        <v>28114</v>
      </c>
    </row>
    <row r="5286" spans="2:32">
      <c r="B5286" s="114">
        <v>5248</v>
      </c>
      <c r="C5286" s="115">
        <v>5248</v>
      </c>
      <c r="D5286" s="116">
        <v>219</v>
      </c>
      <c r="E5286" s="117">
        <v>8</v>
      </c>
      <c r="F5286" s="118">
        <v>7</v>
      </c>
      <c r="G5286" s="119" t="s">
        <v>487</v>
      </c>
      <c r="H5286" s="120">
        <v>8</v>
      </c>
      <c r="I5286" s="115">
        <v>6</v>
      </c>
      <c r="J5286" s="116" t="s">
        <v>487</v>
      </c>
      <c r="K5286" s="121">
        <v>16</v>
      </c>
      <c r="L5286" s="108"/>
      <c r="M5286" s="122">
        <v>20046</v>
      </c>
      <c r="N5286" s="123">
        <v>22433</v>
      </c>
      <c r="O5286" s="124">
        <v>23402</v>
      </c>
      <c r="P5286" s="123">
        <v>20620</v>
      </c>
      <c r="Q5286" s="124">
        <v>18102</v>
      </c>
      <c r="R5286" s="123">
        <v>22107</v>
      </c>
      <c r="S5286" s="124">
        <v>23576</v>
      </c>
      <c r="T5286" s="123">
        <v>24199</v>
      </c>
      <c r="U5286" s="124">
        <v>24633</v>
      </c>
      <c r="V5286" s="123">
        <v>19452</v>
      </c>
      <c r="W5286" s="124">
        <v>18310</v>
      </c>
      <c r="X5286" s="123">
        <v>23741</v>
      </c>
      <c r="Y5286" s="124">
        <v>25295</v>
      </c>
      <c r="Z5286" s="123">
        <v>26139</v>
      </c>
      <c r="AA5286" s="124">
        <v>23445</v>
      </c>
      <c r="AB5286" s="123">
        <v>20879</v>
      </c>
      <c r="AC5286" s="124">
        <v>19804</v>
      </c>
      <c r="AD5286" s="123">
        <v>26498</v>
      </c>
      <c r="AE5286" s="125">
        <v>27933</v>
      </c>
      <c r="AF5286" s="126">
        <v>28379</v>
      </c>
    </row>
    <row r="5287" spans="2:32">
      <c r="B5287" s="127">
        <v>5249</v>
      </c>
      <c r="C5287" s="128">
        <v>5249</v>
      </c>
      <c r="D5287" s="129">
        <v>219</v>
      </c>
      <c r="E5287" s="130">
        <v>8</v>
      </c>
      <c r="F5287" s="131">
        <v>7</v>
      </c>
      <c r="G5287" s="132" t="s">
        <v>487</v>
      </c>
      <c r="H5287" s="133">
        <v>8</v>
      </c>
      <c r="I5287" s="128">
        <v>6</v>
      </c>
      <c r="J5287" s="129" t="s">
        <v>487</v>
      </c>
      <c r="K5287" s="134">
        <v>17</v>
      </c>
      <c r="L5287" s="108"/>
      <c r="M5287" s="81">
        <v>20385</v>
      </c>
      <c r="N5287" s="135">
        <v>22710</v>
      </c>
      <c r="O5287" s="136">
        <v>23690</v>
      </c>
      <c r="P5287" s="135">
        <v>20829</v>
      </c>
      <c r="Q5287" s="136">
        <v>18633</v>
      </c>
      <c r="R5287" s="135">
        <v>22472</v>
      </c>
      <c r="S5287" s="136">
        <v>23871</v>
      </c>
      <c r="T5287" s="135">
        <v>24498</v>
      </c>
      <c r="U5287" s="136">
        <v>24955</v>
      </c>
      <c r="V5287" s="135">
        <v>19947</v>
      </c>
      <c r="W5287" s="136">
        <v>19004</v>
      </c>
      <c r="X5287" s="135">
        <v>24143</v>
      </c>
      <c r="Y5287" s="136">
        <v>25674</v>
      </c>
      <c r="Z5287" s="135">
        <v>26509</v>
      </c>
      <c r="AA5287" s="136">
        <v>23771</v>
      </c>
      <c r="AB5287" s="135">
        <v>21487</v>
      </c>
      <c r="AC5287" s="136">
        <v>20547</v>
      </c>
      <c r="AD5287" s="135">
        <v>26883</v>
      </c>
      <c r="AE5287" s="137">
        <v>28390</v>
      </c>
      <c r="AF5287" s="138">
        <v>28736</v>
      </c>
    </row>
    <row r="5288" spans="2:32">
      <c r="B5288" s="114">
        <v>5250</v>
      </c>
      <c r="C5288" s="115">
        <v>5250</v>
      </c>
      <c r="D5288" s="116">
        <v>219</v>
      </c>
      <c r="E5288" s="117">
        <v>8</v>
      </c>
      <c r="F5288" s="118">
        <v>7</v>
      </c>
      <c r="G5288" s="119" t="s">
        <v>487</v>
      </c>
      <c r="H5288" s="120">
        <v>8</v>
      </c>
      <c r="I5288" s="115">
        <v>6</v>
      </c>
      <c r="J5288" s="116" t="s">
        <v>487</v>
      </c>
      <c r="K5288" s="121">
        <v>18</v>
      </c>
      <c r="L5288" s="108"/>
      <c r="M5288" s="122">
        <v>20514</v>
      </c>
      <c r="N5288" s="123">
        <v>22808</v>
      </c>
      <c r="O5288" s="124">
        <v>23647</v>
      </c>
      <c r="P5288" s="123">
        <v>21062</v>
      </c>
      <c r="Q5288" s="124">
        <v>19036</v>
      </c>
      <c r="R5288" s="123">
        <v>22535</v>
      </c>
      <c r="S5288" s="124">
        <v>23957</v>
      </c>
      <c r="T5288" s="123">
        <v>24869</v>
      </c>
      <c r="U5288" s="124">
        <v>25269</v>
      </c>
      <c r="V5288" s="123">
        <v>20502</v>
      </c>
      <c r="W5288" s="124">
        <v>19825</v>
      </c>
      <c r="X5288" s="123">
        <v>24377</v>
      </c>
      <c r="Y5288" s="124">
        <v>25884</v>
      </c>
      <c r="Z5288" s="123">
        <v>27028</v>
      </c>
      <c r="AA5288" s="124">
        <v>24427</v>
      </c>
      <c r="AB5288" s="123">
        <v>22162</v>
      </c>
      <c r="AC5288" s="124">
        <v>21570</v>
      </c>
      <c r="AD5288" s="123">
        <v>27180</v>
      </c>
      <c r="AE5288" s="125">
        <v>29167</v>
      </c>
      <c r="AF5288" s="126">
        <v>29169</v>
      </c>
    </row>
    <row r="5289" spans="2:32">
      <c r="B5289" s="127">
        <v>5251</v>
      </c>
      <c r="C5289" s="128">
        <v>5251</v>
      </c>
      <c r="D5289" s="129">
        <v>219</v>
      </c>
      <c r="E5289" s="130">
        <v>8</v>
      </c>
      <c r="F5289" s="131">
        <v>7</v>
      </c>
      <c r="G5289" s="132" t="s">
        <v>487</v>
      </c>
      <c r="H5289" s="133">
        <v>8</v>
      </c>
      <c r="I5289" s="128">
        <v>6</v>
      </c>
      <c r="J5289" s="129" t="s">
        <v>487</v>
      </c>
      <c r="K5289" s="134">
        <v>19</v>
      </c>
      <c r="L5289" s="108"/>
      <c r="M5289" s="81">
        <v>20336</v>
      </c>
      <c r="N5289" s="135">
        <v>22522</v>
      </c>
      <c r="O5289" s="136">
        <v>23338</v>
      </c>
      <c r="P5289" s="135">
        <v>20896</v>
      </c>
      <c r="Q5289" s="136">
        <v>18683</v>
      </c>
      <c r="R5289" s="135">
        <v>22472</v>
      </c>
      <c r="S5289" s="136">
        <v>23779</v>
      </c>
      <c r="T5289" s="135">
        <v>24659</v>
      </c>
      <c r="U5289" s="136">
        <v>25185</v>
      </c>
      <c r="V5289" s="135">
        <v>20344</v>
      </c>
      <c r="W5289" s="136">
        <v>19801</v>
      </c>
      <c r="X5289" s="135">
        <v>24607</v>
      </c>
      <c r="Y5289" s="136">
        <v>26042</v>
      </c>
      <c r="Z5289" s="135">
        <v>27223</v>
      </c>
      <c r="AA5289" s="136">
        <v>24732</v>
      </c>
      <c r="AB5289" s="135">
        <v>22259</v>
      </c>
      <c r="AC5289" s="136">
        <v>21743</v>
      </c>
      <c r="AD5289" s="135">
        <v>27525</v>
      </c>
      <c r="AE5289" s="137">
        <v>29230</v>
      </c>
      <c r="AF5289" s="138">
        <v>29164</v>
      </c>
    </row>
    <row r="5290" spans="2:32">
      <c r="B5290" s="114">
        <v>5252</v>
      </c>
      <c r="C5290" s="115">
        <v>5252</v>
      </c>
      <c r="D5290" s="116">
        <v>219</v>
      </c>
      <c r="E5290" s="117">
        <v>8</v>
      </c>
      <c r="F5290" s="118">
        <v>7</v>
      </c>
      <c r="G5290" s="119" t="s">
        <v>487</v>
      </c>
      <c r="H5290" s="120">
        <v>8</v>
      </c>
      <c r="I5290" s="115">
        <v>6</v>
      </c>
      <c r="J5290" s="116" t="s">
        <v>487</v>
      </c>
      <c r="K5290" s="121">
        <v>20</v>
      </c>
      <c r="L5290" s="108"/>
      <c r="M5290" s="122">
        <v>19745</v>
      </c>
      <c r="N5290" s="123">
        <v>21933</v>
      </c>
      <c r="O5290" s="124">
        <v>22687</v>
      </c>
      <c r="P5290" s="123">
        <v>20497</v>
      </c>
      <c r="Q5290" s="124">
        <v>18348</v>
      </c>
      <c r="R5290" s="123">
        <v>21986</v>
      </c>
      <c r="S5290" s="124">
        <v>23350</v>
      </c>
      <c r="T5290" s="123">
        <v>24318</v>
      </c>
      <c r="U5290" s="124">
        <v>24722</v>
      </c>
      <c r="V5290" s="123">
        <v>20121</v>
      </c>
      <c r="W5290" s="124">
        <v>19717</v>
      </c>
      <c r="X5290" s="123">
        <v>24390</v>
      </c>
      <c r="Y5290" s="124">
        <v>26030</v>
      </c>
      <c r="Z5290" s="123">
        <v>27163</v>
      </c>
      <c r="AA5290" s="124">
        <v>24826</v>
      </c>
      <c r="AB5290" s="123">
        <v>22346</v>
      </c>
      <c r="AC5290" s="124">
        <v>21917</v>
      </c>
      <c r="AD5290" s="123">
        <v>27709</v>
      </c>
      <c r="AE5290" s="125">
        <v>29151</v>
      </c>
      <c r="AF5290" s="126">
        <v>28963</v>
      </c>
    </row>
    <row r="5291" spans="2:32">
      <c r="B5291" s="127">
        <v>5253</v>
      </c>
      <c r="C5291" s="128">
        <v>5253</v>
      </c>
      <c r="D5291" s="129">
        <v>219</v>
      </c>
      <c r="E5291" s="130">
        <v>8</v>
      </c>
      <c r="F5291" s="131">
        <v>7</v>
      </c>
      <c r="G5291" s="132" t="s">
        <v>487</v>
      </c>
      <c r="H5291" s="133">
        <v>8</v>
      </c>
      <c r="I5291" s="128">
        <v>6</v>
      </c>
      <c r="J5291" s="129" t="s">
        <v>487</v>
      </c>
      <c r="K5291" s="134">
        <v>21</v>
      </c>
      <c r="L5291" s="108"/>
      <c r="M5291" s="81">
        <v>19505</v>
      </c>
      <c r="N5291" s="135">
        <v>21758</v>
      </c>
      <c r="O5291" s="136">
        <v>22523</v>
      </c>
      <c r="P5291" s="135">
        <v>20329</v>
      </c>
      <c r="Q5291" s="136">
        <v>18424</v>
      </c>
      <c r="R5291" s="135">
        <v>21887</v>
      </c>
      <c r="S5291" s="136">
        <v>23274</v>
      </c>
      <c r="T5291" s="135">
        <v>24402</v>
      </c>
      <c r="U5291" s="136">
        <v>24869</v>
      </c>
      <c r="V5291" s="135">
        <v>20443</v>
      </c>
      <c r="W5291" s="136">
        <v>20194</v>
      </c>
      <c r="X5291" s="135">
        <v>24698</v>
      </c>
      <c r="Y5291" s="136">
        <v>26432</v>
      </c>
      <c r="Z5291" s="135">
        <v>27745</v>
      </c>
      <c r="AA5291" s="136">
        <v>25385</v>
      </c>
      <c r="AB5291" s="135">
        <v>23026</v>
      </c>
      <c r="AC5291" s="136">
        <v>22714</v>
      </c>
      <c r="AD5291" s="135">
        <v>28389</v>
      </c>
      <c r="AE5291" s="137">
        <v>29709</v>
      </c>
      <c r="AF5291" s="138">
        <v>29625</v>
      </c>
    </row>
    <row r="5292" spans="2:32">
      <c r="B5292" s="114">
        <v>5254</v>
      </c>
      <c r="C5292" s="115">
        <v>5254</v>
      </c>
      <c r="D5292" s="116">
        <v>219</v>
      </c>
      <c r="E5292" s="117">
        <v>8</v>
      </c>
      <c r="F5292" s="118">
        <v>7</v>
      </c>
      <c r="G5292" s="119" t="s">
        <v>487</v>
      </c>
      <c r="H5292" s="120">
        <v>8</v>
      </c>
      <c r="I5292" s="115">
        <v>6</v>
      </c>
      <c r="J5292" s="116" t="s">
        <v>487</v>
      </c>
      <c r="K5292" s="121">
        <v>22</v>
      </c>
      <c r="L5292" s="108"/>
      <c r="M5292" s="122">
        <v>18332</v>
      </c>
      <c r="N5292" s="123">
        <v>20488</v>
      </c>
      <c r="O5292" s="124">
        <v>21351</v>
      </c>
      <c r="P5292" s="123">
        <v>19530</v>
      </c>
      <c r="Q5292" s="124">
        <v>17638</v>
      </c>
      <c r="R5292" s="123">
        <v>20785</v>
      </c>
      <c r="S5292" s="124">
        <v>22176</v>
      </c>
      <c r="T5292" s="123">
        <v>23257</v>
      </c>
      <c r="U5292" s="124">
        <v>23881</v>
      </c>
      <c r="V5292" s="123">
        <v>19792</v>
      </c>
      <c r="W5292" s="124">
        <v>19658</v>
      </c>
      <c r="X5292" s="123">
        <v>23807</v>
      </c>
      <c r="Y5292" s="124">
        <v>25575</v>
      </c>
      <c r="Z5292" s="123">
        <v>26963</v>
      </c>
      <c r="AA5292" s="124">
        <v>24954</v>
      </c>
      <c r="AB5292" s="123">
        <v>22547</v>
      </c>
      <c r="AC5292" s="124">
        <v>22313</v>
      </c>
      <c r="AD5292" s="123">
        <v>27677</v>
      </c>
      <c r="AE5292" s="125">
        <v>28864</v>
      </c>
      <c r="AF5292" s="126">
        <v>28848</v>
      </c>
    </row>
    <row r="5293" spans="2:32">
      <c r="B5293" s="127">
        <v>5255</v>
      </c>
      <c r="C5293" s="128">
        <v>5255</v>
      </c>
      <c r="D5293" s="129">
        <v>219</v>
      </c>
      <c r="E5293" s="130">
        <v>8</v>
      </c>
      <c r="F5293" s="131">
        <v>7</v>
      </c>
      <c r="G5293" s="132" t="s">
        <v>487</v>
      </c>
      <c r="H5293" s="133">
        <v>8</v>
      </c>
      <c r="I5293" s="128">
        <v>6</v>
      </c>
      <c r="J5293" s="129" t="s">
        <v>487</v>
      </c>
      <c r="K5293" s="134">
        <v>23</v>
      </c>
      <c r="L5293" s="108"/>
      <c r="M5293" s="81">
        <v>16895</v>
      </c>
      <c r="N5293" s="135">
        <v>18949</v>
      </c>
      <c r="O5293" s="136">
        <v>19858</v>
      </c>
      <c r="P5293" s="135">
        <v>18462</v>
      </c>
      <c r="Q5293" s="136">
        <v>16612</v>
      </c>
      <c r="R5293" s="135">
        <v>19293</v>
      </c>
      <c r="S5293" s="136">
        <v>20649</v>
      </c>
      <c r="T5293" s="135">
        <v>21746</v>
      </c>
      <c r="U5293" s="136">
        <v>22406</v>
      </c>
      <c r="V5293" s="135">
        <v>18784</v>
      </c>
      <c r="W5293" s="136">
        <v>18749</v>
      </c>
      <c r="X5293" s="135">
        <v>22385</v>
      </c>
      <c r="Y5293" s="136">
        <v>24134</v>
      </c>
      <c r="Z5293" s="135">
        <v>25524</v>
      </c>
      <c r="AA5293" s="136">
        <v>24001</v>
      </c>
      <c r="AB5293" s="135">
        <v>21580</v>
      </c>
      <c r="AC5293" s="136">
        <v>21424</v>
      </c>
      <c r="AD5293" s="135">
        <v>26275</v>
      </c>
      <c r="AE5293" s="137">
        <v>27324</v>
      </c>
      <c r="AF5293" s="138">
        <v>27452</v>
      </c>
    </row>
    <row r="5294" spans="2:32">
      <c r="B5294" s="114">
        <v>5256</v>
      </c>
      <c r="C5294" s="115">
        <v>5256</v>
      </c>
      <c r="D5294" s="116">
        <v>219</v>
      </c>
      <c r="E5294" s="117">
        <v>8</v>
      </c>
      <c r="F5294" s="118">
        <v>7</v>
      </c>
      <c r="G5294" s="119" t="s">
        <v>487</v>
      </c>
      <c r="H5294" s="120">
        <v>8</v>
      </c>
      <c r="I5294" s="115">
        <v>6</v>
      </c>
      <c r="J5294" s="116" t="s">
        <v>487</v>
      </c>
      <c r="K5294" s="121">
        <v>24</v>
      </c>
      <c r="L5294" s="108"/>
      <c r="M5294" s="122">
        <v>15709</v>
      </c>
      <c r="N5294" s="123">
        <v>17613</v>
      </c>
      <c r="O5294" s="124">
        <v>18517</v>
      </c>
      <c r="P5294" s="123">
        <v>17444</v>
      </c>
      <c r="Q5294" s="124">
        <v>15637</v>
      </c>
      <c r="R5294" s="123">
        <v>18037</v>
      </c>
      <c r="S5294" s="124">
        <v>19278</v>
      </c>
      <c r="T5294" s="123">
        <v>20344</v>
      </c>
      <c r="U5294" s="124">
        <v>21083</v>
      </c>
      <c r="V5294" s="123">
        <v>17783</v>
      </c>
      <c r="W5294" s="124">
        <v>17857</v>
      </c>
      <c r="X5294" s="123">
        <v>21163</v>
      </c>
      <c r="Y5294" s="124">
        <v>22777</v>
      </c>
      <c r="Z5294" s="123">
        <v>24239</v>
      </c>
      <c r="AA5294" s="124">
        <v>22989</v>
      </c>
      <c r="AB5294" s="123">
        <v>20578</v>
      </c>
      <c r="AC5294" s="124">
        <v>20491</v>
      </c>
      <c r="AD5294" s="123">
        <v>24927</v>
      </c>
      <c r="AE5294" s="125">
        <v>25963</v>
      </c>
      <c r="AF5294" s="126">
        <v>26079</v>
      </c>
    </row>
    <row r="5295" spans="2:32">
      <c r="B5295" s="127">
        <v>5257</v>
      </c>
      <c r="C5295" s="128">
        <v>5257</v>
      </c>
      <c r="D5295" s="129">
        <v>220</v>
      </c>
      <c r="E5295" s="130">
        <v>8</v>
      </c>
      <c r="F5295" s="131">
        <v>8</v>
      </c>
      <c r="G5295" s="132" t="s">
        <v>487</v>
      </c>
      <c r="H5295" s="133">
        <v>8</v>
      </c>
      <c r="I5295" s="128">
        <v>7</v>
      </c>
      <c r="J5295" s="129" t="s">
        <v>487</v>
      </c>
      <c r="K5295" s="134">
        <v>1</v>
      </c>
      <c r="L5295" s="108"/>
      <c r="M5295" s="81">
        <v>15011</v>
      </c>
      <c r="N5295" s="135">
        <v>16963</v>
      </c>
      <c r="O5295" s="136">
        <v>17169</v>
      </c>
      <c r="P5295" s="135">
        <v>15735</v>
      </c>
      <c r="Q5295" s="136">
        <v>14459</v>
      </c>
      <c r="R5295" s="135">
        <v>17250</v>
      </c>
      <c r="S5295" s="136">
        <v>18283</v>
      </c>
      <c r="T5295" s="135">
        <v>19602</v>
      </c>
      <c r="U5295" s="136">
        <v>19519</v>
      </c>
      <c r="V5295" s="135">
        <v>17050</v>
      </c>
      <c r="W5295" s="136">
        <v>17582</v>
      </c>
      <c r="X5295" s="135">
        <v>20454</v>
      </c>
      <c r="Y5295" s="136">
        <v>21816</v>
      </c>
      <c r="Z5295" s="135">
        <v>22406</v>
      </c>
      <c r="AA5295" s="136">
        <v>20390</v>
      </c>
      <c r="AB5295" s="135">
        <v>19767</v>
      </c>
      <c r="AC5295" s="136">
        <v>20442</v>
      </c>
      <c r="AD5295" s="135">
        <v>23989</v>
      </c>
      <c r="AE5295" s="137">
        <v>24983</v>
      </c>
      <c r="AF5295" s="138">
        <v>24329</v>
      </c>
    </row>
    <row r="5296" spans="2:32">
      <c r="B5296" s="114">
        <v>5258</v>
      </c>
      <c r="C5296" s="115">
        <v>5258</v>
      </c>
      <c r="D5296" s="116">
        <v>220</v>
      </c>
      <c r="E5296" s="117">
        <v>8</v>
      </c>
      <c r="F5296" s="118">
        <v>8</v>
      </c>
      <c r="G5296" s="119" t="s">
        <v>487</v>
      </c>
      <c r="H5296" s="120">
        <v>8</v>
      </c>
      <c r="I5296" s="115">
        <v>7</v>
      </c>
      <c r="J5296" s="116" t="s">
        <v>487</v>
      </c>
      <c r="K5296" s="121">
        <v>2</v>
      </c>
      <c r="L5296" s="108"/>
      <c r="M5296" s="122">
        <v>14513</v>
      </c>
      <c r="N5296" s="123">
        <v>16300</v>
      </c>
      <c r="O5296" s="124">
        <v>16510</v>
      </c>
      <c r="P5296" s="123">
        <v>15158</v>
      </c>
      <c r="Q5296" s="124">
        <v>14076</v>
      </c>
      <c r="R5296" s="123">
        <v>16694</v>
      </c>
      <c r="S5296" s="124">
        <v>17623</v>
      </c>
      <c r="T5296" s="123">
        <v>18804</v>
      </c>
      <c r="U5296" s="124">
        <v>18754</v>
      </c>
      <c r="V5296" s="123">
        <v>16609</v>
      </c>
      <c r="W5296" s="124">
        <v>17081</v>
      </c>
      <c r="X5296" s="123">
        <v>19783</v>
      </c>
      <c r="Y5296" s="124">
        <v>21017</v>
      </c>
      <c r="Z5296" s="123">
        <v>21505</v>
      </c>
      <c r="AA5296" s="124">
        <v>19632</v>
      </c>
      <c r="AB5296" s="123">
        <v>19223</v>
      </c>
      <c r="AC5296" s="124">
        <v>19842</v>
      </c>
      <c r="AD5296" s="123">
        <v>23109</v>
      </c>
      <c r="AE5296" s="125">
        <v>24006</v>
      </c>
      <c r="AF5296" s="126">
        <v>23354</v>
      </c>
    </row>
    <row r="5297" spans="2:32">
      <c r="B5297" s="127">
        <v>5259</v>
      </c>
      <c r="C5297" s="128">
        <v>5259</v>
      </c>
      <c r="D5297" s="129">
        <v>220</v>
      </c>
      <c r="E5297" s="130">
        <v>8</v>
      </c>
      <c r="F5297" s="131">
        <v>8</v>
      </c>
      <c r="G5297" s="132" t="s">
        <v>487</v>
      </c>
      <c r="H5297" s="133">
        <v>8</v>
      </c>
      <c r="I5297" s="128">
        <v>7</v>
      </c>
      <c r="J5297" s="129" t="s">
        <v>487</v>
      </c>
      <c r="K5297" s="134">
        <v>3</v>
      </c>
      <c r="L5297" s="108"/>
      <c r="M5297" s="81">
        <v>14159</v>
      </c>
      <c r="N5297" s="135">
        <v>15852</v>
      </c>
      <c r="O5297" s="136">
        <v>16046</v>
      </c>
      <c r="P5297" s="135">
        <v>14727</v>
      </c>
      <c r="Q5297" s="136">
        <v>13723</v>
      </c>
      <c r="R5297" s="135">
        <v>16293</v>
      </c>
      <c r="S5297" s="136">
        <v>17138</v>
      </c>
      <c r="T5297" s="135">
        <v>18231</v>
      </c>
      <c r="U5297" s="136">
        <v>18197</v>
      </c>
      <c r="V5297" s="135">
        <v>16329</v>
      </c>
      <c r="W5297" s="136">
        <v>16700</v>
      </c>
      <c r="X5297" s="135">
        <v>19238</v>
      </c>
      <c r="Y5297" s="136">
        <v>20379</v>
      </c>
      <c r="Z5297" s="135">
        <v>20817</v>
      </c>
      <c r="AA5297" s="136">
        <v>19008</v>
      </c>
      <c r="AB5297" s="135">
        <v>18826</v>
      </c>
      <c r="AC5297" s="136">
        <v>19339</v>
      </c>
      <c r="AD5297" s="135">
        <v>22376</v>
      </c>
      <c r="AE5297" s="137">
        <v>23176</v>
      </c>
      <c r="AF5297" s="138">
        <v>22591</v>
      </c>
    </row>
    <row r="5298" spans="2:32">
      <c r="B5298" s="114">
        <v>5260</v>
      </c>
      <c r="C5298" s="115">
        <v>5260</v>
      </c>
      <c r="D5298" s="116">
        <v>220</v>
      </c>
      <c r="E5298" s="117">
        <v>8</v>
      </c>
      <c r="F5298" s="118">
        <v>8</v>
      </c>
      <c r="G5298" s="119" t="s">
        <v>487</v>
      </c>
      <c r="H5298" s="120">
        <v>8</v>
      </c>
      <c r="I5298" s="115">
        <v>7</v>
      </c>
      <c r="J5298" s="116" t="s">
        <v>487</v>
      </c>
      <c r="K5298" s="121">
        <v>4</v>
      </c>
      <c r="L5298" s="108"/>
      <c r="M5298" s="122">
        <v>14054</v>
      </c>
      <c r="N5298" s="123">
        <v>15668</v>
      </c>
      <c r="O5298" s="124">
        <v>15736</v>
      </c>
      <c r="P5298" s="123">
        <v>14455</v>
      </c>
      <c r="Q5298" s="124">
        <v>13614</v>
      </c>
      <c r="R5298" s="123">
        <v>16093</v>
      </c>
      <c r="S5298" s="124">
        <v>16883</v>
      </c>
      <c r="T5298" s="123">
        <v>17880</v>
      </c>
      <c r="U5298" s="124">
        <v>17684</v>
      </c>
      <c r="V5298" s="123">
        <v>16113</v>
      </c>
      <c r="W5298" s="124">
        <v>16404</v>
      </c>
      <c r="X5298" s="123">
        <v>18728</v>
      </c>
      <c r="Y5298" s="124">
        <v>19760</v>
      </c>
      <c r="Z5298" s="123">
        <v>20011</v>
      </c>
      <c r="AA5298" s="124">
        <v>18302</v>
      </c>
      <c r="AB5298" s="123">
        <v>18362</v>
      </c>
      <c r="AC5298" s="124">
        <v>18788</v>
      </c>
      <c r="AD5298" s="123">
        <v>21565</v>
      </c>
      <c r="AE5298" s="125">
        <v>22266</v>
      </c>
      <c r="AF5298" s="126">
        <v>21614</v>
      </c>
    </row>
    <row r="5299" spans="2:32">
      <c r="B5299" s="127">
        <v>5261</v>
      </c>
      <c r="C5299" s="128">
        <v>5261</v>
      </c>
      <c r="D5299" s="129">
        <v>220</v>
      </c>
      <c r="E5299" s="130">
        <v>8</v>
      </c>
      <c r="F5299" s="131">
        <v>8</v>
      </c>
      <c r="G5299" s="132" t="s">
        <v>487</v>
      </c>
      <c r="H5299" s="133">
        <v>8</v>
      </c>
      <c r="I5299" s="128">
        <v>7</v>
      </c>
      <c r="J5299" s="129" t="s">
        <v>487</v>
      </c>
      <c r="K5299" s="134">
        <v>5</v>
      </c>
      <c r="L5299" s="108"/>
      <c r="M5299" s="81">
        <v>14329</v>
      </c>
      <c r="N5299" s="135">
        <v>15868</v>
      </c>
      <c r="O5299" s="136">
        <v>15683</v>
      </c>
      <c r="P5299" s="135">
        <v>14293</v>
      </c>
      <c r="Q5299" s="136">
        <v>13590</v>
      </c>
      <c r="R5299" s="135">
        <v>16289</v>
      </c>
      <c r="S5299" s="136">
        <v>17014</v>
      </c>
      <c r="T5299" s="135">
        <v>17881</v>
      </c>
      <c r="U5299" s="136">
        <v>17357</v>
      </c>
      <c r="V5299" s="135">
        <v>16229</v>
      </c>
      <c r="W5299" s="136">
        <v>16349</v>
      </c>
      <c r="X5299" s="135">
        <v>18530</v>
      </c>
      <c r="Y5299" s="136">
        <v>19511</v>
      </c>
      <c r="Z5299" s="135">
        <v>19359</v>
      </c>
      <c r="AA5299" s="136">
        <v>17669</v>
      </c>
      <c r="AB5299" s="135">
        <v>18249</v>
      </c>
      <c r="AC5299" s="136">
        <v>18445</v>
      </c>
      <c r="AD5299" s="135">
        <v>21093</v>
      </c>
      <c r="AE5299" s="137">
        <v>21591</v>
      </c>
      <c r="AF5299" s="138">
        <v>20782</v>
      </c>
    </row>
    <row r="5300" spans="2:32">
      <c r="B5300" s="114">
        <v>5262</v>
      </c>
      <c r="C5300" s="115">
        <v>5262</v>
      </c>
      <c r="D5300" s="116">
        <v>220</v>
      </c>
      <c r="E5300" s="117">
        <v>8</v>
      </c>
      <c r="F5300" s="118">
        <v>8</v>
      </c>
      <c r="G5300" s="119" t="s">
        <v>487</v>
      </c>
      <c r="H5300" s="120">
        <v>8</v>
      </c>
      <c r="I5300" s="115">
        <v>7</v>
      </c>
      <c r="J5300" s="116" t="s">
        <v>487</v>
      </c>
      <c r="K5300" s="121">
        <v>6</v>
      </c>
      <c r="L5300" s="108"/>
      <c r="M5300" s="122">
        <v>15007</v>
      </c>
      <c r="N5300" s="123">
        <v>16507</v>
      </c>
      <c r="O5300" s="124">
        <v>15704</v>
      </c>
      <c r="P5300" s="123">
        <v>14037</v>
      </c>
      <c r="Q5300" s="124">
        <v>13456</v>
      </c>
      <c r="R5300" s="123">
        <v>16994</v>
      </c>
      <c r="S5300" s="124">
        <v>17506</v>
      </c>
      <c r="T5300" s="123">
        <v>18294</v>
      </c>
      <c r="U5300" s="124">
        <v>17104</v>
      </c>
      <c r="V5300" s="123">
        <v>16687</v>
      </c>
      <c r="W5300" s="124">
        <v>16685</v>
      </c>
      <c r="X5300" s="123">
        <v>18866</v>
      </c>
      <c r="Y5300" s="124">
        <v>19602</v>
      </c>
      <c r="Z5300" s="123">
        <v>18744</v>
      </c>
      <c r="AA5300" s="124">
        <v>16931</v>
      </c>
      <c r="AB5300" s="123">
        <v>18461</v>
      </c>
      <c r="AC5300" s="124">
        <v>18485</v>
      </c>
      <c r="AD5300" s="123">
        <v>20980</v>
      </c>
      <c r="AE5300" s="125">
        <v>21354</v>
      </c>
      <c r="AF5300" s="126">
        <v>19998</v>
      </c>
    </row>
    <row r="5301" spans="2:32">
      <c r="B5301" s="127">
        <v>5263</v>
      </c>
      <c r="C5301" s="128">
        <v>5263</v>
      </c>
      <c r="D5301" s="129">
        <v>220</v>
      </c>
      <c r="E5301" s="130">
        <v>8</v>
      </c>
      <c r="F5301" s="131">
        <v>8</v>
      </c>
      <c r="G5301" s="132" t="s">
        <v>487</v>
      </c>
      <c r="H5301" s="133">
        <v>8</v>
      </c>
      <c r="I5301" s="128">
        <v>7</v>
      </c>
      <c r="J5301" s="129" t="s">
        <v>487</v>
      </c>
      <c r="K5301" s="134">
        <v>7</v>
      </c>
      <c r="L5301" s="108"/>
      <c r="M5301" s="81">
        <v>16220</v>
      </c>
      <c r="N5301" s="135">
        <v>17713</v>
      </c>
      <c r="O5301" s="136">
        <v>16045</v>
      </c>
      <c r="P5301" s="135">
        <v>14169</v>
      </c>
      <c r="Q5301" s="136">
        <v>13496</v>
      </c>
      <c r="R5301" s="135">
        <v>18106</v>
      </c>
      <c r="S5301" s="136">
        <v>18532</v>
      </c>
      <c r="T5301" s="135">
        <v>19257</v>
      </c>
      <c r="U5301" s="136">
        <v>17260</v>
      </c>
      <c r="V5301" s="135">
        <v>17613</v>
      </c>
      <c r="W5301" s="136">
        <v>17329</v>
      </c>
      <c r="X5301" s="135">
        <v>19724</v>
      </c>
      <c r="Y5301" s="136">
        <v>20265</v>
      </c>
      <c r="Z5301" s="135">
        <v>18570</v>
      </c>
      <c r="AA5301" s="136">
        <v>16647</v>
      </c>
      <c r="AB5301" s="135">
        <v>19132</v>
      </c>
      <c r="AC5301" s="136">
        <v>18919</v>
      </c>
      <c r="AD5301" s="135">
        <v>21510</v>
      </c>
      <c r="AE5301" s="137">
        <v>21780</v>
      </c>
      <c r="AF5301" s="138">
        <v>19722</v>
      </c>
    </row>
    <row r="5302" spans="2:32">
      <c r="B5302" s="114">
        <v>5264</v>
      </c>
      <c r="C5302" s="115">
        <v>5264</v>
      </c>
      <c r="D5302" s="116">
        <v>220</v>
      </c>
      <c r="E5302" s="117">
        <v>8</v>
      </c>
      <c r="F5302" s="118">
        <v>8</v>
      </c>
      <c r="G5302" s="119" t="s">
        <v>487</v>
      </c>
      <c r="H5302" s="120">
        <v>8</v>
      </c>
      <c r="I5302" s="115">
        <v>7</v>
      </c>
      <c r="J5302" s="116" t="s">
        <v>487</v>
      </c>
      <c r="K5302" s="121">
        <v>8</v>
      </c>
      <c r="L5302" s="108"/>
      <c r="M5302" s="122">
        <v>17286</v>
      </c>
      <c r="N5302" s="123">
        <v>18900</v>
      </c>
      <c r="O5302" s="124">
        <v>16881</v>
      </c>
      <c r="P5302" s="123">
        <v>14881</v>
      </c>
      <c r="Q5302" s="124">
        <v>14058</v>
      </c>
      <c r="R5302" s="123">
        <v>19125</v>
      </c>
      <c r="S5302" s="124">
        <v>19702</v>
      </c>
      <c r="T5302" s="123">
        <v>20488</v>
      </c>
      <c r="U5302" s="124">
        <v>18064</v>
      </c>
      <c r="V5302" s="123">
        <v>18564</v>
      </c>
      <c r="W5302" s="124">
        <v>17838</v>
      </c>
      <c r="X5302" s="123">
        <v>20605</v>
      </c>
      <c r="Y5302" s="124">
        <v>21282</v>
      </c>
      <c r="Z5302" s="123">
        <v>19252</v>
      </c>
      <c r="AA5302" s="124">
        <v>17205</v>
      </c>
      <c r="AB5302" s="123">
        <v>19954</v>
      </c>
      <c r="AC5302" s="124">
        <v>19298</v>
      </c>
      <c r="AD5302" s="123">
        <v>22477</v>
      </c>
      <c r="AE5302" s="125">
        <v>22778</v>
      </c>
      <c r="AF5302" s="126">
        <v>20397</v>
      </c>
    </row>
    <row r="5303" spans="2:32">
      <c r="B5303" s="127">
        <v>5265</v>
      </c>
      <c r="C5303" s="128">
        <v>5265</v>
      </c>
      <c r="D5303" s="129">
        <v>220</v>
      </c>
      <c r="E5303" s="130">
        <v>8</v>
      </c>
      <c r="F5303" s="131">
        <v>8</v>
      </c>
      <c r="G5303" s="132" t="s">
        <v>487</v>
      </c>
      <c r="H5303" s="133">
        <v>8</v>
      </c>
      <c r="I5303" s="128">
        <v>7</v>
      </c>
      <c r="J5303" s="129" t="s">
        <v>487</v>
      </c>
      <c r="K5303" s="134">
        <v>9</v>
      </c>
      <c r="L5303" s="108"/>
      <c r="M5303" s="81">
        <v>18032</v>
      </c>
      <c r="N5303" s="135">
        <v>19875</v>
      </c>
      <c r="O5303" s="136">
        <v>17934</v>
      </c>
      <c r="P5303" s="135">
        <v>15780</v>
      </c>
      <c r="Q5303" s="136">
        <v>14788</v>
      </c>
      <c r="R5303" s="135">
        <v>19874</v>
      </c>
      <c r="S5303" s="136">
        <v>20668</v>
      </c>
      <c r="T5303" s="135">
        <v>21496</v>
      </c>
      <c r="U5303" s="136">
        <v>19079</v>
      </c>
      <c r="V5303" s="135">
        <v>19240</v>
      </c>
      <c r="W5303" s="136">
        <v>18194</v>
      </c>
      <c r="X5303" s="135">
        <v>21311</v>
      </c>
      <c r="Y5303" s="136">
        <v>22222</v>
      </c>
      <c r="Z5303" s="135">
        <v>20248</v>
      </c>
      <c r="AA5303" s="136">
        <v>18102</v>
      </c>
      <c r="AB5303" s="135">
        <v>20599</v>
      </c>
      <c r="AC5303" s="136">
        <v>19537</v>
      </c>
      <c r="AD5303" s="135">
        <v>23424</v>
      </c>
      <c r="AE5303" s="137">
        <v>23658</v>
      </c>
      <c r="AF5303" s="138">
        <v>21383</v>
      </c>
    </row>
    <row r="5304" spans="2:32">
      <c r="B5304" s="114">
        <v>5266</v>
      </c>
      <c r="C5304" s="115">
        <v>5266</v>
      </c>
      <c r="D5304" s="116">
        <v>220</v>
      </c>
      <c r="E5304" s="117">
        <v>8</v>
      </c>
      <c r="F5304" s="118">
        <v>8</v>
      </c>
      <c r="G5304" s="119" t="s">
        <v>487</v>
      </c>
      <c r="H5304" s="120">
        <v>8</v>
      </c>
      <c r="I5304" s="115">
        <v>7</v>
      </c>
      <c r="J5304" s="116" t="s">
        <v>487</v>
      </c>
      <c r="K5304" s="121">
        <v>10</v>
      </c>
      <c r="L5304" s="108"/>
      <c r="M5304" s="122">
        <v>18732</v>
      </c>
      <c r="N5304" s="123">
        <v>20730</v>
      </c>
      <c r="O5304" s="124">
        <v>18807</v>
      </c>
      <c r="P5304" s="123">
        <v>16457</v>
      </c>
      <c r="Q5304" s="124">
        <v>15360</v>
      </c>
      <c r="R5304" s="123">
        <v>20626</v>
      </c>
      <c r="S5304" s="124">
        <v>21522</v>
      </c>
      <c r="T5304" s="123">
        <v>22396</v>
      </c>
      <c r="U5304" s="124">
        <v>20061</v>
      </c>
      <c r="V5304" s="123">
        <v>19779</v>
      </c>
      <c r="W5304" s="124">
        <v>18690</v>
      </c>
      <c r="X5304" s="123">
        <v>22178</v>
      </c>
      <c r="Y5304" s="124">
        <v>23141</v>
      </c>
      <c r="Z5304" s="123">
        <v>21320</v>
      </c>
      <c r="AA5304" s="124">
        <v>18962</v>
      </c>
      <c r="AB5304" s="123">
        <v>21215</v>
      </c>
      <c r="AC5304" s="124">
        <v>20120</v>
      </c>
      <c r="AD5304" s="123">
        <v>24396</v>
      </c>
      <c r="AE5304" s="125">
        <v>24802</v>
      </c>
      <c r="AF5304" s="126">
        <v>22524</v>
      </c>
    </row>
    <row r="5305" spans="2:32">
      <c r="B5305" s="127">
        <v>5267</v>
      </c>
      <c r="C5305" s="128">
        <v>5267</v>
      </c>
      <c r="D5305" s="129">
        <v>220</v>
      </c>
      <c r="E5305" s="130">
        <v>8</v>
      </c>
      <c r="F5305" s="131">
        <v>8</v>
      </c>
      <c r="G5305" s="132" t="s">
        <v>487</v>
      </c>
      <c r="H5305" s="133">
        <v>8</v>
      </c>
      <c r="I5305" s="128">
        <v>7</v>
      </c>
      <c r="J5305" s="129" t="s">
        <v>487</v>
      </c>
      <c r="K5305" s="134">
        <v>11</v>
      </c>
      <c r="L5305" s="108"/>
      <c r="M5305" s="81">
        <v>19347</v>
      </c>
      <c r="N5305" s="135">
        <v>21480</v>
      </c>
      <c r="O5305" s="136">
        <v>19390</v>
      </c>
      <c r="P5305" s="135">
        <v>16949</v>
      </c>
      <c r="Q5305" s="136">
        <v>15873</v>
      </c>
      <c r="R5305" s="135">
        <v>21329</v>
      </c>
      <c r="S5305" s="136">
        <v>22320</v>
      </c>
      <c r="T5305" s="135">
        <v>23184</v>
      </c>
      <c r="U5305" s="136">
        <v>20730</v>
      </c>
      <c r="V5305" s="135">
        <v>20336</v>
      </c>
      <c r="W5305" s="136">
        <v>19151</v>
      </c>
      <c r="X5305" s="135">
        <v>22990</v>
      </c>
      <c r="Y5305" s="136">
        <v>24090</v>
      </c>
      <c r="Z5305" s="135">
        <v>22090</v>
      </c>
      <c r="AA5305" s="136">
        <v>19607</v>
      </c>
      <c r="AB5305" s="135">
        <v>21838</v>
      </c>
      <c r="AC5305" s="136">
        <v>20670</v>
      </c>
      <c r="AD5305" s="135">
        <v>25415</v>
      </c>
      <c r="AE5305" s="137">
        <v>25948</v>
      </c>
      <c r="AF5305" s="138">
        <v>23360</v>
      </c>
    </row>
    <row r="5306" spans="2:32">
      <c r="B5306" s="114">
        <v>5268</v>
      </c>
      <c r="C5306" s="115">
        <v>5268</v>
      </c>
      <c r="D5306" s="116">
        <v>220</v>
      </c>
      <c r="E5306" s="117">
        <v>8</v>
      </c>
      <c r="F5306" s="118">
        <v>8</v>
      </c>
      <c r="G5306" s="119" t="s">
        <v>487</v>
      </c>
      <c r="H5306" s="120">
        <v>8</v>
      </c>
      <c r="I5306" s="115">
        <v>7</v>
      </c>
      <c r="J5306" s="116" t="s">
        <v>487</v>
      </c>
      <c r="K5306" s="121">
        <v>12</v>
      </c>
      <c r="L5306" s="108"/>
      <c r="M5306" s="122">
        <v>19859</v>
      </c>
      <c r="N5306" s="123">
        <v>22043</v>
      </c>
      <c r="O5306" s="124">
        <v>19869</v>
      </c>
      <c r="P5306" s="123">
        <v>17313</v>
      </c>
      <c r="Q5306" s="124">
        <v>16194</v>
      </c>
      <c r="R5306" s="123">
        <v>21982</v>
      </c>
      <c r="S5306" s="124">
        <v>22892</v>
      </c>
      <c r="T5306" s="123">
        <v>23735</v>
      </c>
      <c r="U5306" s="124">
        <v>21246</v>
      </c>
      <c r="V5306" s="123">
        <v>20692</v>
      </c>
      <c r="W5306" s="124">
        <v>19418</v>
      </c>
      <c r="X5306" s="123">
        <v>23745</v>
      </c>
      <c r="Y5306" s="124">
        <v>24822</v>
      </c>
      <c r="Z5306" s="123">
        <v>22643</v>
      </c>
      <c r="AA5306" s="124">
        <v>20055</v>
      </c>
      <c r="AB5306" s="123">
        <v>22232</v>
      </c>
      <c r="AC5306" s="124">
        <v>20979</v>
      </c>
      <c r="AD5306" s="123">
        <v>26201</v>
      </c>
      <c r="AE5306" s="125">
        <v>26806</v>
      </c>
      <c r="AF5306" s="126">
        <v>23936</v>
      </c>
    </row>
    <row r="5307" spans="2:32">
      <c r="B5307" s="127">
        <v>5269</v>
      </c>
      <c r="C5307" s="128">
        <v>5269</v>
      </c>
      <c r="D5307" s="129">
        <v>220</v>
      </c>
      <c r="E5307" s="130">
        <v>8</v>
      </c>
      <c r="F5307" s="131">
        <v>8</v>
      </c>
      <c r="G5307" s="132" t="s">
        <v>487</v>
      </c>
      <c r="H5307" s="133">
        <v>8</v>
      </c>
      <c r="I5307" s="128">
        <v>7</v>
      </c>
      <c r="J5307" s="129" t="s">
        <v>487</v>
      </c>
      <c r="K5307" s="134">
        <v>13</v>
      </c>
      <c r="L5307" s="108"/>
      <c r="M5307" s="81">
        <v>20276</v>
      </c>
      <c r="N5307" s="135">
        <v>22428</v>
      </c>
      <c r="O5307" s="136">
        <v>20170</v>
      </c>
      <c r="P5307" s="135">
        <v>17472</v>
      </c>
      <c r="Q5307" s="136">
        <v>16342</v>
      </c>
      <c r="R5307" s="135">
        <v>22443</v>
      </c>
      <c r="S5307" s="136">
        <v>23375</v>
      </c>
      <c r="T5307" s="135">
        <v>24093</v>
      </c>
      <c r="U5307" s="136">
        <v>21555</v>
      </c>
      <c r="V5307" s="135">
        <v>20968</v>
      </c>
      <c r="W5307" s="136">
        <v>19723</v>
      </c>
      <c r="X5307" s="135">
        <v>24236</v>
      </c>
      <c r="Y5307" s="136">
        <v>25475</v>
      </c>
      <c r="Z5307" s="135">
        <v>22982</v>
      </c>
      <c r="AA5307" s="136">
        <v>20236</v>
      </c>
      <c r="AB5307" s="135">
        <v>22530</v>
      </c>
      <c r="AC5307" s="136">
        <v>21282</v>
      </c>
      <c r="AD5307" s="135">
        <v>26902</v>
      </c>
      <c r="AE5307" s="137">
        <v>27524</v>
      </c>
      <c r="AF5307" s="138">
        <v>24286</v>
      </c>
    </row>
    <row r="5308" spans="2:32">
      <c r="B5308" s="114">
        <v>5270</v>
      </c>
      <c r="C5308" s="115">
        <v>5270</v>
      </c>
      <c r="D5308" s="116">
        <v>220</v>
      </c>
      <c r="E5308" s="117">
        <v>8</v>
      </c>
      <c r="F5308" s="118">
        <v>8</v>
      </c>
      <c r="G5308" s="119" t="s">
        <v>487</v>
      </c>
      <c r="H5308" s="120">
        <v>8</v>
      </c>
      <c r="I5308" s="115">
        <v>7</v>
      </c>
      <c r="J5308" s="116" t="s">
        <v>487</v>
      </c>
      <c r="K5308" s="121">
        <v>14</v>
      </c>
      <c r="L5308" s="108"/>
      <c r="M5308" s="122">
        <v>20526</v>
      </c>
      <c r="N5308" s="123">
        <v>22654</v>
      </c>
      <c r="O5308" s="124">
        <v>20194</v>
      </c>
      <c r="P5308" s="123">
        <v>17536</v>
      </c>
      <c r="Q5308" s="124">
        <v>16370</v>
      </c>
      <c r="R5308" s="123">
        <v>22742</v>
      </c>
      <c r="S5308" s="124">
        <v>23604</v>
      </c>
      <c r="T5308" s="123">
        <v>24269</v>
      </c>
      <c r="U5308" s="124">
        <v>21583</v>
      </c>
      <c r="V5308" s="123">
        <v>21044</v>
      </c>
      <c r="W5308" s="124">
        <v>19859</v>
      </c>
      <c r="X5308" s="123">
        <v>24554</v>
      </c>
      <c r="Y5308" s="124">
        <v>25869</v>
      </c>
      <c r="Z5308" s="123">
        <v>22994</v>
      </c>
      <c r="AA5308" s="124">
        <v>20295</v>
      </c>
      <c r="AB5308" s="123">
        <v>22601</v>
      </c>
      <c r="AC5308" s="124">
        <v>21407</v>
      </c>
      <c r="AD5308" s="123">
        <v>27268</v>
      </c>
      <c r="AE5308" s="125">
        <v>27807</v>
      </c>
      <c r="AF5308" s="126">
        <v>24295</v>
      </c>
    </row>
    <row r="5309" spans="2:32">
      <c r="B5309" s="127">
        <v>5271</v>
      </c>
      <c r="C5309" s="128">
        <v>5271</v>
      </c>
      <c r="D5309" s="129">
        <v>220</v>
      </c>
      <c r="E5309" s="130">
        <v>8</v>
      </c>
      <c r="F5309" s="131">
        <v>8</v>
      </c>
      <c r="G5309" s="132" t="s">
        <v>487</v>
      </c>
      <c r="H5309" s="133">
        <v>8</v>
      </c>
      <c r="I5309" s="128">
        <v>7</v>
      </c>
      <c r="J5309" s="129" t="s">
        <v>487</v>
      </c>
      <c r="K5309" s="134">
        <v>15</v>
      </c>
      <c r="L5309" s="108"/>
      <c r="M5309" s="81">
        <v>20787</v>
      </c>
      <c r="N5309" s="135">
        <v>22858</v>
      </c>
      <c r="O5309" s="136">
        <v>20360</v>
      </c>
      <c r="P5309" s="135">
        <v>17706</v>
      </c>
      <c r="Q5309" s="136">
        <v>16431</v>
      </c>
      <c r="R5309" s="135">
        <v>22964</v>
      </c>
      <c r="S5309" s="136">
        <v>23790</v>
      </c>
      <c r="T5309" s="135">
        <v>24418</v>
      </c>
      <c r="U5309" s="136">
        <v>21731</v>
      </c>
      <c r="V5309" s="135">
        <v>21126</v>
      </c>
      <c r="W5309" s="136">
        <v>20028</v>
      </c>
      <c r="X5309" s="135">
        <v>24788</v>
      </c>
      <c r="Y5309" s="136">
        <v>26204</v>
      </c>
      <c r="Z5309" s="135">
        <v>23136</v>
      </c>
      <c r="AA5309" s="136">
        <v>20442</v>
      </c>
      <c r="AB5309" s="135">
        <v>22675</v>
      </c>
      <c r="AC5309" s="136">
        <v>21562</v>
      </c>
      <c r="AD5309" s="135">
        <v>27589</v>
      </c>
      <c r="AE5309" s="137">
        <v>28019</v>
      </c>
      <c r="AF5309" s="138">
        <v>24438</v>
      </c>
    </row>
    <row r="5310" spans="2:32">
      <c r="B5310" s="114">
        <v>5272</v>
      </c>
      <c r="C5310" s="115">
        <v>5272</v>
      </c>
      <c r="D5310" s="116">
        <v>220</v>
      </c>
      <c r="E5310" s="117">
        <v>8</v>
      </c>
      <c r="F5310" s="118">
        <v>8</v>
      </c>
      <c r="G5310" s="119" t="s">
        <v>487</v>
      </c>
      <c r="H5310" s="120">
        <v>8</v>
      </c>
      <c r="I5310" s="115">
        <v>7</v>
      </c>
      <c r="J5310" s="116" t="s">
        <v>487</v>
      </c>
      <c r="K5310" s="121">
        <v>16</v>
      </c>
      <c r="L5310" s="108"/>
      <c r="M5310" s="122">
        <v>21270</v>
      </c>
      <c r="N5310" s="123">
        <v>23213</v>
      </c>
      <c r="O5310" s="124">
        <v>20685</v>
      </c>
      <c r="P5310" s="123">
        <v>18206</v>
      </c>
      <c r="Q5310" s="124">
        <v>16977</v>
      </c>
      <c r="R5310" s="123">
        <v>23455</v>
      </c>
      <c r="S5310" s="124">
        <v>24167</v>
      </c>
      <c r="T5310" s="123">
        <v>24686</v>
      </c>
      <c r="U5310" s="124">
        <v>22019</v>
      </c>
      <c r="V5310" s="123">
        <v>21485</v>
      </c>
      <c r="W5310" s="124">
        <v>20766</v>
      </c>
      <c r="X5310" s="123">
        <v>25216</v>
      </c>
      <c r="Y5310" s="124">
        <v>26608</v>
      </c>
      <c r="Z5310" s="123">
        <v>23384</v>
      </c>
      <c r="AA5310" s="124">
        <v>20890</v>
      </c>
      <c r="AB5310" s="123">
        <v>22987</v>
      </c>
      <c r="AC5310" s="124">
        <v>22314</v>
      </c>
      <c r="AD5310" s="123">
        <v>27934</v>
      </c>
      <c r="AE5310" s="125">
        <v>28390</v>
      </c>
      <c r="AF5310" s="126">
        <v>24669</v>
      </c>
    </row>
    <row r="5311" spans="2:32">
      <c r="B5311" s="127">
        <v>5273</v>
      </c>
      <c r="C5311" s="128">
        <v>5273</v>
      </c>
      <c r="D5311" s="129">
        <v>220</v>
      </c>
      <c r="E5311" s="130">
        <v>8</v>
      </c>
      <c r="F5311" s="131">
        <v>8</v>
      </c>
      <c r="G5311" s="132" t="s">
        <v>487</v>
      </c>
      <c r="H5311" s="133">
        <v>8</v>
      </c>
      <c r="I5311" s="128">
        <v>7</v>
      </c>
      <c r="J5311" s="129" t="s">
        <v>487</v>
      </c>
      <c r="K5311" s="134">
        <v>17</v>
      </c>
      <c r="L5311" s="108"/>
      <c r="M5311" s="81">
        <v>21698</v>
      </c>
      <c r="N5311" s="135">
        <v>23545</v>
      </c>
      <c r="O5311" s="136">
        <v>20937</v>
      </c>
      <c r="P5311" s="135">
        <v>18780</v>
      </c>
      <c r="Q5311" s="136">
        <v>17718</v>
      </c>
      <c r="R5311" s="135">
        <v>23809</v>
      </c>
      <c r="S5311" s="136">
        <v>24513</v>
      </c>
      <c r="T5311" s="135">
        <v>25050</v>
      </c>
      <c r="U5311" s="136">
        <v>22362</v>
      </c>
      <c r="V5311" s="135">
        <v>21921</v>
      </c>
      <c r="W5311" s="136">
        <v>21302</v>
      </c>
      <c r="X5311" s="135">
        <v>25644</v>
      </c>
      <c r="Y5311" s="136">
        <v>27103</v>
      </c>
      <c r="Z5311" s="135">
        <v>23766</v>
      </c>
      <c r="AA5311" s="136">
        <v>21536</v>
      </c>
      <c r="AB5311" s="135">
        <v>23416</v>
      </c>
      <c r="AC5311" s="136">
        <v>22887</v>
      </c>
      <c r="AD5311" s="135">
        <v>28444</v>
      </c>
      <c r="AE5311" s="137">
        <v>28799</v>
      </c>
      <c r="AF5311" s="138">
        <v>25057</v>
      </c>
    </row>
    <row r="5312" spans="2:32">
      <c r="B5312" s="114">
        <v>5274</v>
      </c>
      <c r="C5312" s="115">
        <v>5274</v>
      </c>
      <c r="D5312" s="116">
        <v>220</v>
      </c>
      <c r="E5312" s="117">
        <v>8</v>
      </c>
      <c r="F5312" s="118">
        <v>8</v>
      </c>
      <c r="G5312" s="119" t="s">
        <v>487</v>
      </c>
      <c r="H5312" s="120">
        <v>8</v>
      </c>
      <c r="I5312" s="115">
        <v>7</v>
      </c>
      <c r="J5312" s="116" t="s">
        <v>487</v>
      </c>
      <c r="K5312" s="121">
        <v>18</v>
      </c>
      <c r="L5312" s="108"/>
      <c r="M5312" s="122">
        <v>21648</v>
      </c>
      <c r="N5312" s="123">
        <v>23380</v>
      </c>
      <c r="O5312" s="124">
        <v>20994</v>
      </c>
      <c r="P5312" s="123">
        <v>19035</v>
      </c>
      <c r="Q5312" s="124">
        <v>18167</v>
      </c>
      <c r="R5312" s="123">
        <v>23774</v>
      </c>
      <c r="S5312" s="124">
        <v>24721</v>
      </c>
      <c r="T5312" s="123">
        <v>25182</v>
      </c>
      <c r="U5312" s="124">
        <v>22612</v>
      </c>
      <c r="V5312" s="123">
        <v>22239</v>
      </c>
      <c r="W5312" s="124">
        <v>21434</v>
      </c>
      <c r="X5312" s="123">
        <v>25712</v>
      </c>
      <c r="Y5312" s="124">
        <v>27649</v>
      </c>
      <c r="Z5312" s="123">
        <v>24298</v>
      </c>
      <c r="AA5312" s="124">
        <v>22097</v>
      </c>
      <c r="AB5312" s="123">
        <v>23915</v>
      </c>
      <c r="AC5312" s="124">
        <v>23119</v>
      </c>
      <c r="AD5312" s="123">
        <v>29109</v>
      </c>
      <c r="AE5312" s="125">
        <v>29125</v>
      </c>
      <c r="AF5312" s="126">
        <v>25669</v>
      </c>
    </row>
    <row r="5313" spans="2:32">
      <c r="B5313" s="127">
        <v>5275</v>
      </c>
      <c r="C5313" s="128">
        <v>5275</v>
      </c>
      <c r="D5313" s="129">
        <v>220</v>
      </c>
      <c r="E5313" s="130">
        <v>8</v>
      </c>
      <c r="F5313" s="131">
        <v>8</v>
      </c>
      <c r="G5313" s="132" t="s">
        <v>487</v>
      </c>
      <c r="H5313" s="133">
        <v>8</v>
      </c>
      <c r="I5313" s="128">
        <v>7</v>
      </c>
      <c r="J5313" s="129" t="s">
        <v>487</v>
      </c>
      <c r="K5313" s="134">
        <v>19</v>
      </c>
      <c r="L5313" s="108"/>
      <c r="M5313" s="81">
        <v>21188</v>
      </c>
      <c r="N5313" s="135">
        <v>22880</v>
      </c>
      <c r="O5313" s="136">
        <v>20663</v>
      </c>
      <c r="P5313" s="135">
        <v>18537</v>
      </c>
      <c r="Q5313" s="136">
        <v>17894</v>
      </c>
      <c r="R5313" s="135">
        <v>23437</v>
      </c>
      <c r="S5313" s="136">
        <v>24353</v>
      </c>
      <c r="T5313" s="135">
        <v>24920</v>
      </c>
      <c r="U5313" s="136">
        <v>22463</v>
      </c>
      <c r="V5313" s="135">
        <v>22349</v>
      </c>
      <c r="W5313" s="136">
        <v>21549</v>
      </c>
      <c r="X5313" s="135">
        <v>25687</v>
      </c>
      <c r="Y5313" s="136">
        <v>27445</v>
      </c>
      <c r="Z5313" s="135">
        <v>24428</v>
      </c>
      <c r="AA5313" s="136">
        <v>22038</v>
      </c>
      <c r="AB5313" s="135">
        <v>24326</v>
      </c>
      <c r="AC5313" s="136">
        <v>23452</v>
      </c>
      <c r="AD5313" s="135">
        <v>29043</v>
      </c>
      <c r="AE5313" s="137">
        <v>28983</v>
      </c>
      <c r="AF5313" s="138">
        <v>25914</v>
      </c>
    </row>
    <row r="5314" spans="2:32">
      <c r="B5314" s="114">
        <v>5276</v>
      </c>
      <c r="C5314" s="115">
        <v>5276</v>
      </c>
      <c r="D5314" s="116">
        <v>220</v>
      </c>
      <c r="E5314" s="117">
        <v>8</v>
      </c>
      <c r="F5314" s="118">
        <v>8</v>
      </c>
      <c r="G5314" s="119" t="s">
        <v>487</v>
      </c>
      <c r="H5314" s="120">
        <v>8</v>
      </c>
      <c r="I5314" s="115">
        <v>7</v>
      </c>
      <c r="J5314" s="116" t="s">
        <v>487</v>
      </c>
      <c r="K5314" s="121">
        <v>20</v>
      </c>
      <c r="L5314" s="108"/>
      <c r="M5314" s="122">
        <v>20583</v>
      </c>
      <c r="N5314" s="123">
        <v>22142</v>
      </c>
      <c r="O5314" s="124">
        <v>20216</v>
      </c>
      <c r="P5314" s="123">
        <v>18149</v>
      </c>
      <c r="Q5314" s="124">
        <v>17529</v>
      </c>
      <c r="R5314" s="123">
        <v>22968</v>
      </c>
      <c r="S5314" s="124">
        <v>23949</v>
      </c>
      <c r="T5314" s="123">
        <v>24373</v>
      </c>
      <c r="U5314" s="124">
        <v>22173</v>
      </c>
      <c r="V5314" s="123">
        <v>22252</v>
      </c>
      <c r="W5314" s="124">
        <v>21540</v>
      </c>
      <c r="X5314" s="123">
        <v>25582</v>
      </c>
      <c r="Y5314" s="124">
        <v>27147</v>
      </c>
      <c r="Z5314" s="123">
        <v>24455</v>
      </c>
      <c r="AA5314" s="124">
        <v>22067</v>
      </c>
      <c r="AB5314" s="123">
        <v>24508</v>
      </c>
      <c r="AC5314" s="124">
        <v>23820</v>
      </c>
      <c r="AD5314" s="123">
        <v>28952</v>
      </c>
      <c r="AE5314" s="125">
        <v>28769</v>
      </c>
      <c r="AF5314" s="126">
        <v>26062</v>
      </c>
    </row>
    <row r="5315" spans="2:32">
      <c r="B5315" s="127">
        <v>5277</v>
      </c>
      <c r="C5315" s="128">
        <v>5277</v>
      </c>
      <c r="D5315" s="129">
        <v>220</v>
      </c>
      <c r="E5315" s="130">
        <v>8</v>
      </c>
      <c r="F5315" s="131">
        <v>8</v>
      </c>
      <c r="G5315" s="132" t="s">
        <v>487</v>
      </c>
      <c r="H5315" s="133">
        <v>8</v>
      </c>
      <c r="I5315" s="128">
        <v>7</v>
      </c>
      <c r="J5315" s="129" t="s">
        <v>487</v>
      </c>
      <c r="K5315" s="134">
        <v>21</v>
      </c>
      <c r="L5315" s="108"/>
      <c r="M5315" s="81">
        <v>20298</v>
      </c>
      <c r="N5315" s="135">
        <v>21920</v>
      </c>
      <c r="O5315" s="136">
        <v>20025</v>
      </c>
      <c r="P5315" s="135">
        <v>18209</v>
      </c>
      <c r="Q5315" s="136">
        <v>17671</v>
      </c>
      <c r="R5315" s="135">
        <v>22838</v>
      </c>
      <c r="S5315" s="136">
        <v>23971</v>
      </c>
      <c r="T5315" s="135">
        <v>24447</v>
      </c>
      <c r="U5315" s="136">
        <v>22259</v>
      </c>
      <c r="V5315" s="135">
        <v>22157</v>
      </c>
      <c r="W5315" s="136">
        <v>21824</v>
      </c>
      <c r="X5315" s="135">
        <v>25901</v>
      </c>
      <c r="Y5315" s="136">
        <v>27412</v>
      </c>
      <c r="Z5315" s="135">
        <v>24951</v>
      </c>
      <c r="AA5315" s="136">
        <v>22717</v>
      </c>
      <c r="AB5315" s="135">
        <v>24754</v>
      </c>
      <c r="AC5315" s="136">
        <v>24474</v>
      </c>
      <c r="AD5315" s="135">
        <v>29493</v>
      </c>
      <c r="AE5315" s="137">
        <v>29422</v>
      </c>
      <c r="AF5315" s="138">
        <v>26776</v>
      </c>
    </row>
    <row r="5316" spans="2:32">
      <c r="B5316" s="114">
        <v>5278</v>
      </c>
      <c r="C5316" s="115">
        <v>5278</v>
      </c>
      <c r="D5316" s="116">
        <v>220</v>
      </c>
      <c r="E5316" s="117">
        <v>8</v>
      </c>
      <c r="F5316" s="118">
        <v>8</v>
      </c>
      <c r="G5316" s="119" t="s">
        <v>487</v>
      </c>
      <c r="H5316" s="120">
        <v>8</v>
      </c>
      <c r="I5316" s="115">
        <v>7</v>
      </c>
      <c r="J5316" s="116" t="s">
        <v>487</v>
      </c>
      <c r="K5316" s="121">
        <v>22</v>
      </c>
      <c r="L5316" s="108"/>
      <c r="M5316" s="122">
        <v>19093</v>
      </c>
      <c r="N5316" s="123">
        <v>20751</v>
      </c>
      <c r="O5316" s="124">
        <v>19228</v>
      </c>
      <c r="P5316" s="123">
        <v>17434</v>
      </c>
      <c r="Q5316" s="124">
        <v>16999</v>
      </c>
      <c r="R5316" s="123">
        <v>21734</v>
      </c>
      <c r="S5316" s="124">
        <v>22802</v>
      </c>
      <c r="T5316" s="123">
        <v>23435</v>
      </c>
      <c r="U5316" s="124">
        <v>21644</v>
      </c>
      <c r="V5316" s="123">
        <v>21330</v>
      </c>
      <c r="W5316" s="124">
        <v>21029</v>
      </c>
      <c r="X5316" s="123">
        <v>25032</v>
      </c>
      <c r="Y5316" s="124">
        <v>26459</v>
      </c>
      <c r="Z5316" s="123">
        <v>24506</v>
      </c>
      <c r="AA5316" s="124">
        <v>22235</v>
      </c>
      <c r="AB5316" s="123">
        <v>24084</v>
      </c>
      <c r="AC5316" s="124">
        <v>23877</v>
      </c>
      <c r="AD5316" s="123">
        <v>28654</v>
      </c>
      <c r="AE5316" s="125">
        <v>28660</v>
      </c>
      <c r="AF5316" s="126">
        <v>26423</v>
      </c>
    </row>
    <row r="5317" spans="2:32">
      <c r="B5317" s="127">
        <v>5279</v>
      </c>
      <c r="C5317" s="128">
        <v>5279</v>
      </c>
      <c r="D5317" s="129">
        <v>220</v>
      </c>
      <c r="E5317" s="130">
        <v>8</v>
      </c>
      <c r="F5317" s="131">
        <v>8</v>
      </c>
      <c r="G5317" s="132" t="s">
        <v>487</v>
      </c>
      <c r="H5317" s="133">
        <v>8</v>
      </c>
      <c r="I5317" s="128">
        <v>7</v>
      </c>
      <c r="J5317" s="129" t="s">
        <v>487</v>
      </c>
      <c r="K5317" s="134">
        <v>23</v>
      </c>
      <c r="L5317" s="108"/>
      <c r="M5317" s="81">
        <v>17584</v>
      </c>
      <c r="N5317" s="135">
        <v>19258</v>
      </c>
      <c r="O5317" s="136">
        <v>18149</v>
      </c>
      <c r="P5317" s="135">
        <v>16406</v>
      </c>
      <c r="Q5317" s="136">
        <v>16052</v>
      </c>
      <c r="R5317" s="135">
        <v>20170</v>
      </c>
      <c r="S5317" s="136">
        <v>21267</v>
      </c>
      <c r="T5317" s="135">
        <v>21925</v>
      </c>
      <c r="U5317" s="136">
        <v>20612</v>
      </c>
      <c r="V5317" s="135">
        <v>20025</v>
      </c>
      <c r="W5317" s="136">
        <v>19873</v>
      </c>
      <c r="X5317" s="135">
        <v>23545</v>
      </c>
      <c r="Y5317" s="136">
        <v>24889</v>
      </c>
      <c r="Z5317" s="135">
        <v>23527</v>
      </c>
      <c r="AA5317" s="136">
        <v>21248</v>
      </c>
      <c r="AB5317" s="135">
        <v>22789</v>
      </c>
      <c r="AC5317" s="136">
        <v>22800</v>
      </c>
      <c r="AD5317" s="135">
        <v>27095</v>
      </c>
      <c r="AE5317" s="137">
        <v>27256</v>
      </c>
      <c r="AF5317" s="138">
        <v>25479</v>
      </c>
    </row>
    <row r="5318" spans="2:32">
      <c r="B5318" s="114">
        <v>5280</v>
      </c>
      <c r="C5318" s="115">
        <v>5280</v>
      </c>
      <c r="D5318" s="116">
        <v>220</v>
      </c>
      <c r="E5318" s="117">
        <v>8</v>
      </c>
      <c r="F5318" s="118">
        <v>8</v>
      </c>
      <c r="G5318" s="119" t="s">
        <v>487</v>
      </c>
      <c r="H5318" s="120">
        <v>8</v>
      </c>
      <c r="I5318" s="115">
        <v>7</v>
      </c>
      <c r="J5318" s="116" t="s">
        <v>487</v>
      </c>
      <c r="K5318" s="121">
        <v>24</v>
      </c>
      <c r="L5318" s="108"/>
      <c r="M5318" s="122">
        <v>16334</v>
      </c>
      <c r="N5318" s="123">
        <v>17928</v>
      </c>
      <c r="O5318" s="124">
        <v>17145</v>
      </c>
      <c r="P5318" s="123">
        <v>15442</v>
      </c>
      <c r="Q5318" s="124">
        <v>15231</v>
      </c>
      <c r="R5318" s="123">
        <v>18811</v>
      </c>
      <c r="S5318" s="124">
        <v>19870</v>
      </c>
      <c r="T5318" s="123">
        <v>20601</v>
      </c>
      <c r="U5318" s="124">
        <v>19582</v>
      </c>
      <c r="V5318" s="123">
        <v>18852</v>
      </c>
      <c r="W5318" s="124">
        <v>18888</v>
      </c>
      <c r="X5318" s="123">
        <v>22180</v>
      </c>
      <c r="Y5318" s="124">
        <v>23525</v>
      </c>
      <c r="Z5318" s="123">
        <v>22528</v>
      </c>
      <c r="AA5318" s="124">
        <v>20239</v>
      </c>
      <c r="AB5318" s="123">
        <v>21629</v>
      </c>
      <c r="AC5318" s="124">
        <v>21821</v>
      </c>
      <c r="AD5318" s="123">
        <v>25756</v>
      </c>
      <c r="AE5318" s="125">
        <v>25898</v>
      </c>
      <c r="AF5318" s="126">
        <v>24477</v>
      </c>
    </row>
    <row r="5319" spans="2:32">
      <c r="B5319" s="127">
        <v>5281</v>
      </c>
      <c r="C5319" s="128">
        <v>5281</v>
      </c>
      <c r="D5319" s="129">
        <v>221</v>
      </c>
      <c r="E5319" s="130">
        <v>8</v>
      </c>
      <c r="F5319" s="131">
        <v>9</v>
      </c>
      <c r="G5319" s="132" t="s">
        <v>487</v>
      </c>
      <c r="H5319" s="133">
        <v>8</v>
      </c>
      <c r="I5319" s="128">
        <v>8</v>
      </c>
      <c r="J5319" s="129" t="s">
        <v>487</v>
      </c>
      <c r="K5319" s="134">
        <v>1</v>
      </c>
      <c r="L5319" s="108"/>
      <c r="M5319" s="81">
        <v>15546</v>
      </c>
      <c r="N5319" s="135">
        <v>16646</v>
      </c>
      <c r="O5319" s="136">
        <v>15489</v>
      </c>
      <c r="P5319" s="135">
        <v>14800</v>
      </c>
      <c r="Q5319" s="136">
        <v>14743</v>
      </c>
      <c r="R5319" s="135">
        <v>17830</v>
      </c>
      <c r="S5319" s="136">
        <v>19122</v>
      </c>
      <c r="T5319" s="135">
        <v>19053</v>
      </c>
      <c r="U5319" s="136">
        <v>17508</v>
      </c>
      <c r="V5319" s="135">
        <v>17061</v>
      </c>
      <c r="W5319" s="136">
        <v>17973</v>
      </c>
      <c r="X5319" s="135">
        <v>21227</v>
      </c>
      <c r="Y5319" s="136">
        <v>22684</v>
      </c>
      <c r="Z5319" s="135">
        <v>19980</v>
      </c>
      <c r="AA5319" s="136">
        <v>19418</v>
      </c>
      <c r="AB5319" s="135">
        <v>20083</v>
      </c>
      <c r="AC5319" s="136">
        <v>21013</v>
      </c>
      <c r="AD5319" s="135">
        <v>24752</v>
      </c>
      <c r="AE5319" s="137">
        <v>24161</v>
      </c>
      <c r="AF5319" s="138">
        <v>21677</v>
      </c>
    </row>
    <row r="5320" spans="2:32">
      <c r="B5320" s="114">
        <v>5282</v>
      </c>
      <c r="C5320" s="115">
        <v>5282</v>
      </c>
      <c r="D5320" s="116">
        <v>221</v>
      </c>
      <c r="E5320" s="117">
        <v>8</v>
      </c>
      <c r="F5320" s="118">
        <v>9</v>
      </c>
      <c r="G5320" s="119" t="s">
        <v>487</v>
      </c>
      <c r="H5320" s="120">
        <v>8</v>
      </c>
      <c r="I5320" s="115">
        <v>8</v>
      </c>
      <c r="J5320" s="116" t="s">
        <v>487</v>
      </c>
      <c r="K5320" s="121">
        <v>2</v>
      </c>
      <c r="L5320" s="108"/>
      <c r="M5320" s="122">
        <v>14945</v>
      </c>
      <c r="N5320" s="123">
        <v>15978</v>
      </c>
      <c r="O5320" s="124">
        <v>14904</v>
      </c>
      <c r="P5320" s="123">
        <v>14407</v>
      </c>
      <c r="Q5320" s="124">
        <v>14344</v>
      </c>
      <c r="R5320" s="123">
        <v>17155</v>
      </c>
      <c r="S5320" s="124">
        <v>18314</v>
      </c>
      <c r="T5320" s="123">
        <v>18278</v>
      </c>
      <c r="U5320" s="124">
        <v>16840</v>
      </c>
      <c r="V5320" s="123">
        <v>16551</v>
      </c>
      <c r="W5320" s="124">
        <v>17472</v>
      </c>
      <c r="X5320" s="123">
        <v>20427</v>
      </c>
      <c r="Y5320" s="124">
        <v>21755</v>
      </c>
      <c r="Z5320" s="123">
        <v>19207</v>
      </c>
      <c r="AA5320" s="124">
        <v>18870</v>
      </c>
      <c r="AB5320" s="123">
        <v>19468</v>
      </c>
      <c r="AC5320" s="124">
        <v>20396</v>
      </c>
      <c r="AD5320" s="123">
        <v>23767</v>
      </c>
      <c r="AE5320" s="125">
        <v>23177</v>
      </c>
      <c r="AF5320" s="126">
        <v>20849</v>
      </c>
    </row>
    <row r="5321" spans="2:32">
      <c r="B5321" s="127">
        <v>5283</v>
      </c>
      <c r="C5321" s="128">
        <v>5283</v>
      </c>
      <c r="D5321" s="129">
        <v>221</v>
      </c>
      <c r="E5321" s="130">
        <v>8</v>
      </c>
      <c r="F5321" s="131">
        <v>9</v>
      </c>
      <c r="G5321" s="132" t="s">
        <v>487</v>
      </c>
      <c r="H5321" s="133">
        <v>8</v>
      </c>
      <c r="I5321" s="128">
        <v>8</v>
      </c>
      <c r="J5321" s="129" t="s">
        <v>487</v>
      </c>
      <c r="K5321" s="134">
        <v>3</v>
      </c>
      <c r="L5321" s="108"/>
      <c r="M5321" s="81">
        <v>14583</v>
      </c>
      <c r="N5321" s="135">
        <v>15536</v>
      </c>
      <c r="O5321" s="136">
        <v>14501</v>
      </c>
      <c r="P5321" s="135">
        <v>14233</v>
      </c>
      <c r="Q5321" s="136">
        <v>14105</v>
      </c>
      <c r="R5321" s="135">
        <v>16710</v>
      </c>
      <c r="S5321" s="136">
        <v>17783</v>
      </c>
      <c r="T5321" s="135">
        <v>17763</v>
      </c>
      <c r="U5321" s="136">
        <v>16365</v>
      </c>
      <c r="V5321" s="135">
        <v>16213</v>
      </c>
      <c r="W5321" s="136">
        <v>17105</v>
      </c>
      <c r="X5321" s="135">
        <v>19814</v>
      </c>
      <c r="Y5321" s="136">
        <v>21058</v>
      </c>
      <c r="Z5321" s="135">
        <v>18616</v>
      </c>
      <c r="AA5321" s="136">
        <v>18504</v>
      </c>
      <c r="AB5321" s="135">
        <v>18999</v>
      </c>
      <c r="AC5321" s="136">
        <v>19906</v>
      </c>
      <c r="AD5321" s="135">
        <v>22965</v>
      </c>
      <c r="AE5321" s="137">
        <v>22436</v>
      </c>
      <c r="AF5321" s="138">
        <v>20200</v>
      </c>
    </row>
    <row r="5322" spans="2:32">
      <c r="B5322" s="114">
        <v>5284</v>
      </c>
      <c r="C5322" s="115">
        <v>5284</v>
      </c>
      <c r="D5322" s="116">
        <v>221</v>
      </c>
      <c r="E5322" s="117">
        <v>8</v>
      </c>
      <c r="F5322" s="118">
        <v>9</v>
      </c>
      <c r="G5322" s="119" t="s">
        <v>487</v>
      </c>
      <c r="H5322" s="120">
        <v>8</v>
      </c>
      <c r="I5322" s="115">
        <v>8</v>
      </c>
      <c r="J5322" s="116" t="s">
        <v>487</v>
      </c>
      <c r="K5322" s="121">
        <v>4</v>
      </c>
      <c r="L5322" s="108"/>
      <c r="M5322" s="122">
        <v>14472</v>
      </c>
      <c r="N5322" s="123">
        <v>15265</v>
      </c>
      <c r="O5322" s="124">
        <v>14259</v>
      </c>
      <c r="P5322" s="123">
        <v>14231</v>
      </c>
      <c r="Q5322" s="124">
        <v>14088</v>
      </c>
      <c r="R5322" s="123">
        <v>16501</v>
      </c>
      <c r="S5322" s="124">
        <v>17500</v>
      </c>
      <c r="T5322" s="123">
        <v>17314</v>
      </c>
      <c r="U5322" s="124">
        <v>15954</v>
      </c>
      <c r="V5322" s="123">
        <v>15983</v>
      </c>
      <c r="W5322" s="124">
        <v>16810</v>
      </c>
      <c r="X5322" s="123">
        <v>19280</v>
      </c>
      <c r="Y5322" s="124">
        <v>20401</v>
      </c>
      <c r="Z5322" s="123">
        <v>17962</v>
      </c>
      <c r="AA5322" s="124">
        <v>18084</v>
      </c>
      <c r="AB5322" s="123">
        <v>18477</v>
      </c>
      <c r="AC5322" s="124">
        <v>19342</v>
      </c>
      <c r="AD5322" s="123">
        <v>22081</v>
      </c>
      <c r="AE5322" s="125">
        <v>21486</v>
      </c>
      <c r="AF5322" s="126">
        <v>19401</v>
      </c>
    </row>
    <row r="5323" spans="2:32">
      <c r="B5323" s="127">
        <v>5285</v>
      </c>
      <c r="C5323" s="128">
        <v>5285</v>
      </c>
      <c r="D5323" s="129">
        <v>221</v>
      </c>
      <c r="E5323" s="130">
        <v>8</v>
      </c>
      <c r="F5323" s="131">
        <v>9</v>
      </c>
      <c r="G5323" s="132" t="s">
        <v>487</v>
      </c>
      <c r="H5323" s="133">
        <v>8</v>
      </c>
      <c r="I5323" s="128">
        <v>8</v>
      </c>
      <c r="J5323" s="129" t="s">
        <v>487</v>
      </c>
      <c r="K5323" s="134">
        <v>5</v>
      </c>
      <c r="L5323" s="108"/>
      <c r="M5323" s="81">
        <v>14739</v>
      </c>
      <c r="N5323" s="135">
        <v>15187</v>
      </c>
      <c r="O5323" s="136">
        <v>14093</v>
      </c>
      <c r="P5323" s="135">
        <v>14558</v>
      </c>
      <c r="Q5323" s="136">
        <v>14324</v>
      </c>
      <c r="R5323" s="135">
        <v>16659</v>
      </c>
      <c r="S5323" s="136">
        <v>17549</v>
      </c>
      <c r="T5323" s="135">
        <v>17034</v>
      </c>
      <c r="U5323" s="136">
        <v>15628</v>
      </c>
      <c r="V5323" s="135">
        <v>15977</v>
      </c>
      <c r="W5323" s="136">
        <v>16811</v>
      </c>
      <c r="X5323" s="135">
        <v>19080</v>
      </c>
      <c r="Y5323" s="136">
        <v>20010</v>
      </c>
      <c r="Z5323" s="135">
        <v>17355</v>
      </c>
      <c r="AA5323" s="136">
        <v>17990</v>
      </c>
      <c r="AB5323" s="135">
        <v>18150</v>
      </c>
      <c r="AC5323" s="136">
        <v>19062</v>
      </c>
      <c r="AD5323" s="135">
        <v>21415</v>
      </c>
      <c r="AE5323" s="137">
        <v>20644</v>
      </c>
      <c r="AF5323" s="138">
        <v>18645</v>
      </c>
    </row>
    <row r="5324" spans="2:32">
      <c r="B5324" s="114">
        <v>5286</v>
      </c>
      <c r="C5324" s="115">
        <v>5286</v>
      </c>
      <c r="D5324" s="116">
        <v>221</v>
      </c>
      <c r="E5324" s="117">
        <v>8</v>
      </c>
      <c r="F5324" s="118">
        <v>9</v>
      </c>
      <c r="G5324" s="119" t="s">
        <v>487</v>
      </c>
      <c r="H5324" s="120">
        <v>8</v>
      </c>
      <c r="I5324" s="115">
        <v>8</v>
      </c>
      <c r="J5324" s="116" t="s">
        <v>487</v>
      </c>
      <c r="K5324" s="121">
        <v>6</v>
      </c>
      <c r="L5324" s="108"/>
      <c r="M5324" s="122">
        <v>15394</v>
      </c>
      <c r="N5324" s="123">
        <v>15217</v>
      </c>
      <c r="O5324" s="124">
        <v>13861</v>
      </c>
      <c r="P5324" s="123">
        <v>15274</v>
      </c>
      <c r="Q5324" s="124">
        <v>14995</v>
      </c>
      <c r="R5324" s="123">
        <v>17191</v>
      </c>
      <c r="S5324" s="124">
        <v>18031</v>
      </c>
      <c r="T5324" s="123">
        <v>16873</v>
      </c>
      <c r="U5324" s="124">
        <v>15207</v>
      </c>
      <c r="V5324" s="123">
        <v>16382</v>
      </c>
      <c r="W5324" s="124">
        <v>17221</v>
      </c>
      <c r="X5324" s="123">
        <v>19226</v>
      </c>
      <c r="Y5324" s="124">
        <v>20010</v>
      </c>
      <c r="Z5324" s="123">
        <v>16661</v>
      </c>
      <c r="AA5324" s="124">
        <v>18238</v>
      </c>
      <c r="AB5324" s="123">
        <v>18233</v>
      </c>
      <c r="AC5324" s="124">
        <v>19213</v>
      </c>
      <c r="AD5324" s="123">
        <v>21196</v>
      </c>
      <c r="AE5324" s="125">
        <v>19870</v>
      </c>
      <c r="AF5324" s="126">
        <v>17814</v>
      </c>
    </row>
    <row r="5325" spans="2:32">
      <c r="B5325" s="127">
        <v>5287</v>
      </c>
      <c r="C5325" s="128">
        <v>5287</v>
      </c>
      <c r="D5325" s="129">
        <v>221</v>
      </c>
      <c r="E5325" s="130">
        <v>8</v>
      </c>
      <c r="F5325" s="131">
        <v>9</v>
      </c>
      <c r="G5325" s="132" t="s">
        <v>487</v>
      </c>
      <c r="H5325" s="133">
        <v>8</v>
      </c>
      <c r="I5325" s="128">
        <v>8</v>
      </c>
      <c r="J5325" s="129" t="s">
        <v>487</v>
      </c>
      <c r="K5325" s="134">
        <v>7</v>
      </c>
      <c r="L5325" s="108"/>
      <c r="M5325" s="81">
        <v>16564</v>
      </c>
      <c r="N5325" s="135">
        <v>15600</v>
      </c>
      <c r="O5325" s="136">
        <v>14034</v>
      </c>
      <c r="P5325" s="135">
        <v>16364</v>
      </c>
      <c r="Q5325" s="136">
        <v>15990</v>
      </c>
      <c r="R5325" s="135">
        <v>18253</v>
      </c>
      <c r="S5325" s="136">
        <v>19059</v>
      </c>
      <c r="T5325" s="135">
        <v>17109</v>
      </c>
      <c r="U5325" s="136">
        <v>15178</v>
      </c>
      <c r="V5325" s="135">
        <v>17101</v>
      </c>
      <c r="W5325" s="136">
        <v>17994</v>
      </c>
      <c r="X5325" s="135">
        <v>19945</v>
      </c>
      <c r="Y5325" s="136">
        <v>20717</v>
      </c>
      <c r="Z5325" s="135">
        <v>16415</v>
      </c>
      <c r="AA5325" s="136">
        <v>18927</v>
      </c>
      <c r="AB5325" s="135">
        <v>18696</v>
      </c>
      <c r="AC5325" s="136">
        <v>19762</v>
      </c>
      <c r="AD5325" s="135">
        <v>21642</v>
      </c>
      <c r="AE5325" s="137">
        <v>19604</v>
      </c>
      <c r="AF5325" s="138">
        <v>17496</v>
      </c>
    </row>
    <row r="5326" spans="2:32">
      <c r="B5326" s="114">
        <v>5288</v>
      </c>
      <c r="C5326" s="115">
        <v>5288</v>
      </c>
      <c r="D5326" s="116">
        <v>221</v>
      </c>
      <c r="E5326" s="117">
        <v>8</v>
      </c>
      <c r="F5326" s="118">
        <v>9</v>
      </c>
      <c r="G5326" s="119" t="s">
        <v>487</v>
      </c>
      <c r="H5326" s="120">
        <v>8</v>
      </c>
      <c r="I5326" s="115">
        <v>8</v>
      </c>
      <c r="J5326" s="116" t="s">
        <v>487</v>
      </c>
      <c r="K5326" s="121">
        <v>8</v>
      </c>
      <c r="L5326" s="108"/>
      <c r="M5326" s="122">
        <v>17781</v>
      </c>
      <c r="N5326" s="123">
        <v>16531</v>
      </c>
      <c r="O5326" s="124">
        <v>14860</v>
      </c>
      <c r="P5326" s="123">
        <v>17392</v>
      </c>
      <c r="Q5326" s="124">
        <v>16701</v>
      </c>
      <c r="R5326" s="123">
        <v>19515</v>
      </c>
      <c r="S5326" s="124">
        <v>20389</v>
      </c>
      <c r="T5326" s="123">
        <v>18025</v>
      </c>
      <c r="U5326" s="124">
        <v>15945</v>
      </c>
      <c r="V5326" s="123">
        <v>17747</v>
      </c>
      <c r="W5326" s="124">
        <v>18668</v>
      </c>
      <c r="X5326" s="123">
        <v>21086</v>
      </c>
      <c r="Y5326" s="124">
        <v>21908</v>
      </c>
      <c r="Z5326" s="123">
        <v>17075</v>
      </c>
      <c r="AA5326" s="124">
        <v>19845</v>
      </c>
      <c r="AB5326" s="123">
        <v>19173</v>
      </c>
      <c r="AC5326" s="124">
        <v>20328</v>
      </c>
      <c r="AD5326" s="123">
        <v>22728</v>
      </c>
      <c r="AE5326" s="125">
        <v>20351</v>
      </c>
      <c r="AF5326" s="126">
        <v>18138</v>
      </c>
    </row>
    <row r="5327" spans="2:32">
      <c r="B5327" s="127">
        <v>5289</v>
      </c>
      <c r="C5327" s="128">
        <v>5289</v>
      </c>
      <c r="D5327" s="129">
        <v>221</v>
      </c>
      <c r="E5327" s="130">
        <v>8</v>
      </c>
      <c r="F5327" s="131">
        <v>9</v>
      </c>
      <c r="G5327" s="132" t="s">
        <v>487</v>
      </c>
      <c r="H5327" s="133">
        <v>8</v>
      </c>
      <c r="I5327" s="128">
        <v>8</v>
      </c>
      <c r="J5327" s="129" t="s">
        <v>487</v>
      </c>
      <c r="K5327" s="134">
        <v>9</v>
      </c>
      <c r="L5327" s="108"/>
      <c r="M5327" s="81">
        <v>18840</v>
      </c>
      <c r="N5327" s="135">
        <v>17698</v>
      </c>
      <c r="O5327" s="136">
        <v>15909</v>
      </c>
      <c r="P5327" s="135">
        <v>18193</v>
      </c>
      <c r="Q5327" s="136">
        <v>17215</v>
      </c>
      <c r="R5327" s="135">
        <v>20594</v>
      </c>
      <c r="S5327" s="136">
        <v>21517</v>
      </c>
      <c r="T5327" s="135">
        <v>19189</v>
      </c>
      <c r="U5327" s="136">
        <v>16991</v>
      </c>
      <c r="V5327" s="135">
        <v>18255</v>
      </c>
      <c r="W5327" s="136">
        <v>19205</v>
      </c>
      <c r="X5327" s="135">
        <v>22163</v>
      </c>
      <c r="Y5327" s="136">
        <v>22966</v>
      </c>
      <c r="Z5327" s="135">
        <v>18094</v>
      </c>
      <c r="AA5327" s="136">
        <v>20619</v>
      </c>
      <c r="AB5327" s="135">
        <v>19546</v>
      </c>
      <c r="AC5327" s="136">
        <v>20758</v>
      </c>
      <c r="AD5327" s="135">
        <v>23715</v>
      </c>
      <c r="AE5327" s="137">
        <v>21465</v>
      </c>
      <c r="AF5327" s="138">
        <v>19168</v>
      </c>
    </row>
    <row r="5328" spans="2:32">
      <c r="B5328" s="114">
        <v>5290</v>
      </c>
      <c r="C5328" s="115">
        <v>5290</v>
      </c>
      <c r="D5328" s="116">
        <v>221</v>
      </c>
      <c r="E5328" s="117">
        <v>8</v>
      </c>
      <c r="F5328" s="118">
        <v>9</v>
      </c>
      <c r="G5328" s="119" t="s">
        <v>487</v>
      </c>
      <c r="H5328" s="120">
        <v>8</v>
      </c>
      <c r="I5328" s="115">
        <v>8</v>
      </c>
      <c r="J5328" s="116" t="s">
        <v>487</v>
      </c>
      <c r="K5328" s="121">
        <v>10</v>
      </c>
      <c r="L5328" s="108"/>
      <c r="M5328" s="122">
        <v>19582</v>
      </c>
      <c r="N5328" s="123">
        <v>18520</v>
      </c>
      <c r="O5328" s="124">
        <v>16520</v>
      </c>
      <c r="P5328" s="123">
        <v>18563</v>
      </c>
      <c r="Q5328" s="124">
        <v>17527</v>
      </c>
      <c r="R5328" s="123">
        <v>21384</v>
      </c>
      <c r="S5328" s="124">
        <v>22334</v>
      </c>
      <c r="T5328" s="123">
        <v>20090</v>
      </c>
      <c r="U5328" s="124">
        <v>17696</v>
      </c>
      <c r="V5328" s="123">
        <v>18677</v>
      </c>
      <c r="W5328" s="124">
        <v>19686</v>
      </c>
      <c r="X5328" s="123">
        <v>23054</v>
      </c>
      <c r="Y5328" s="124">
        <v>23887</v>
      </c>
      <c r="Z5328" s="123">
        <v>18879</v>
      </c>
      <c r="AA5328" s="124">
        <v>21169</v>
      </c>
      <c r="AB5328" s="123">
        <v>20053</v>
      </c>
      <c r="AC5328" s="124">
        <v>21242</v>
      </c>
      <c r="AD5328" s="123">
        <v>24783</v>
      </c>
      <c r="AE5328" s="125">
        <v>22533</v>
      </c>
      <c r="AF5328" s="126">
        <v>20018</v>
      </c>
    </row>
    <row r="5329" spans="2:32">
      <c r="B5329" s="127">
        <v>5291</v>
      </c>
      <c r="C5329" s="128">
        <v>5291</v>
      </c>
      <c r="D5329" s="129">
        <v>221</v>
      </c>
      <c r="E5329" s="130">
        <v>8</v>
      </c>
      <c r="F5329" s="131">
        <v>9</v>
      </c>
      <c r="G5329" s="132" t="s">
        <v>487</v>
      </c>
      <c r="H5329" s="133">
        <v>8</v>
      </c>
      <c r="I5329" s="128">
        <v>8</v>
      </c>
      <c r="J5329" s="129" t="s">
        <v>487</v>
      </c>
      <c r="K5329" s="134">
        <v>11</v>
      </c>
      <c r="L5329" s="108"/>
      <c r="M5329" s="81">
        <v>20190</v>
      </c>
      <c r="N5329" s="135">
        <v>19018</v>
      </c>
      <c r="O5329" s="136">
        <v>16951</v>
      </c>
      <c r="P5329" s="135">
        <v>18975</v>
      </c>
      <c r="Q5329" s="136">
        <v>17807</v>
      </c>
      <c r="R5329" s="135">
        <v>22096</v>
      </c>
      <c r="S5329" s="136">
        <v>23054</v>
      </c>
      <c r="T5329" s="135">
        <v>20690</v>
      </c>
      <c r="U5329" s="136">
        <v>18199</v>
      </c>
      <c r="V5329" s="135">
        <v>19067</v>
      </c>
      <c r="W5329" s="136">
        <v>20144</v>
      </c>
      <c r="X5329" s="135">
        <v>23908</v>
      </c>
      <c r="Y5329" s="136">
        <v>24720</v>
      </c>
      <c r="Z5329" s="135">
        <v>19456</v>
      </c>
      <c r="AA5329" s="136">
        <v>21727</v>
      </c>
      <c r="AB5329" s="135">
        <v>20532</v>
      </c>
      <c r="AC5329" s="136">
        <v>21782</v>
      </c>
      <c r="AD5329" s="135">
        <v>25875</v>
      </c>
      <c r="AE5329" s="137">
        <v>23303</v>
      </c>
      <c r="AF5329" s="138">
        <v>20644</v>
      </c>
    </row>
    <row r="5330" spans="2:32">
      <c r="B5330" s="114">
        <v>5292</v>
      </c>
      <c r="C5330" s="115">
        <v>5292</v>
      </c>
      <c r="D5330" s="116">
        <v>221</v>
      </c>
      <c r="E5330" s="117">
        <v>8</v>
      </c>
      <c r="F5330" s="118">
        <v>9</v>
      </c>
      <c r="G5330" s="119" t="s">
        <v>487</v>
      </c>
      <c r="H5330" s="120">
        <v>8</v>
      </c>
      <c r="I5330" s="115">
        <v>8</v>
      </c>
      <c r="J5330" s="116" t="s">
        <v>487</v>
      </c>
      <c r="K5330" s="121">
        <v>12</v>
      </c>
      <c r="L5330" s="108"/>
      <c r="M5330" s="122">
        <v>20696</v>
      </c>
      <c r="N5330" s="123">
        <v>19479</v>
      </c>
      <c r="O5330" s="124">
        <v>17282</v>
      </c>
      <c r="P5330" s="123">
        <v>19261</v>
      </c>
      <c r="Q5330" s="124">
        <v>17997</v>
      </c>
      <c r="R5330" s="123">
        <v>22632</v>
      </c>
      <c r="S5330" s="124">
        <v>23569</v>
      </c>
      <c r="T5330" s="123">
        <v>21171</v>
      </c>
      <c r="U5330" s="124">
        <v>18576</v>
      </c>
      <c r="V5330" s="123">
        <v>19300</v>
      </c>
      <c r="W5330" s="124">
        <v>20604</v>
      </c>
      <c r="X5330" s="123">
        <v>24532</v>
      </c>
      <c r="Y5330" s="124">
        <v>25308</v>
      </c>
      <c r="Z5330" s="123">
        <v>19872</v>
      </c>
      <c r="AA5330" s="124">
        <v>22089</v>
      </c>
      <c r="AB5330" s="123">
        <v>20808</v>
      </c>
      <c r="AC5330" s="124">
        <v>22297</v>
      </c>
      <c r="AD5330" s="123">
        <v>26702</v>
      </c>
      <c r="AE5330" s="125">
        <v>23852</v>
      </c>
      <c r="AF5330" s="126">
        <v>21085</v>
      </c>
    </row>
    <row r="5331" spans="2:32">
      <c r="B5331" s="127">
        <v>5293</v>
      </c>
      <c r="C5331" s="128">
        <v>5293</v>
      </c>
      <c r="D5331" s="129">
        <v>221</v>
      </c>
      <c r="E5331" s="130">
        <v>8</v>
      </c>
      <c r="F5331" s="131">
        <v>9</v>
      </c>
      <c r="G5331" s="132" t="s">
        <v>487</v>
      </c>
      <c r="H5331" s="133">
        <v>8</v>
      </c>
      <c r="I5331" s="128">
        <v>8</v>
      </c>
      <c r="J5331" s="129" t="s">
        <v>487</v>
      </c>
      <c r="K5331" s="134">
        <v>13</v>
      </c>
      <c r="L5331" s="108"/>
      <c r="M5331" s="81">
        <v>21182</v>
      </c>
      <c r="N5331" s="135">
        <v>19827</v>
      </c>
      <c r="O5331" s="136">
        <v>17478</v>
      </c>
      <c r="P5331" s="135">
        <v>19553</v>
      </c>
      <c r="Q5331" s="136">
        <v>18321</v>
      </c>
      <c r="R5331" s="135">
        <v>23141</v>
      </c>
      <c r="S5331" s="136">
        <v>23959</v>
      </c>
      <c r="T5331" s="135">
        <v>21530</v>
      </c>
      <c r="U5331" s="136">
        <v>18782</v>
      </c>
      <c r="V5331" s="135">
        <v>19644</v>
      </c>
      <c r="W5331" s="136">
        <v>21006</v>
      </c>
      <c r="X5331" s="135">
        <v>25099</v>
      </c>
      <c r="Y5331" s="136">
        <v>25720</v>
      </c>
      <c r="Z5331" s="135">
        <v>20093</v>
      </c>
      <c r="AA5331" s="136">
        <v>22425</v>
      </c>
      <c r="AB5331" s="135">
        <v>21164</v>
      </c>
      <c r="AC5331" s="136">
        <v>22719</v>
      </c>
      <c r="AD5331" s="135">
        <v>27453</v>
      </c>
      <c r="AE5331" s="137">
        <v>24240</v>
      </c>
      <c r="AF5331" s="138">
        <v>21311</v>
      </c>
    </row>
    <row r="5332" spans="2:32">
      <c r="B5332" s="114">
        <v>5294</v>
      </c>
      <c r="C5332" s="115">
        <v>5294</v>
      </c>
      <c r="D5332" s="116">
        <v>221</v>
      </c>
      <c r="E5332" s="117">
        <v>8</v>
      </c>
      <c r="F5332" s="118">
        <v>9</v>
      </c>
      <c r="G5332" s="119" t="s">
        <v>487</v>
      </c>
      <c r="H5332" s="120">
        <v>8</v>
      </c>
      <c r="I5332" s="115">
        <v>8</v>
      </c>
      <c r="J5332" s="116" t="s">
        <v>487</v>
      </c>
      <c r="K5332" s="121">
        <v>14</v>
      </c>
      <c r="L5332" s="108"/>
      <c r="M5332" s="122">
        <v>21529</v>
      </c>
      <c r="N5332" s="123">
        <v>19944</v>
      </c>
      <c r="O5332" s="124">
        <v>17630</v>
      </c>
      <c r="P5332" s="123">
        <v>19716</v>
      </c>
      <c r="Q5332" s="124">
        <v>18567</v>
      </c>
      <c r="R5332" s="123">
        <v>23462</v>
      </c>
      <c r="S5332" s="124">
        <v>24228</v>
      </c>
      <c r="T5332" s="123">
        <v>21647</v>
      </c>
      <c r="U5332" s="124">
        <v>18944</v>
      </c>
      <c r="V5332" s="123">
        <v>19877</v>
      </c>
      <c r="W5332" s="124">
        <v>21239</v>
      </c>
      <c r="X5332" s="123">
        <v>25389</v>
      </c>
      <c r="Y5332" s="124">
        <v>25964</v>
      </c>
      <c r="Z5332" s="123">
        <v>20245</v>
      </c>
      <c r="AA5332" s="124">
        <v>22591</v>
      </c>
      <c r="AB5332" s="123">
        <v>21377</v>
      </c>
      <c r="AC5332" s="124">
        <v>22965</v>
      </c>
      <c r="AD5332" s="123">
        <v>27829</v>
      </c>
      <c r="AE5332" s="125">
        <v>24340</v>
      </c>
      <c r="AF5332" s="126">
        <v>21463</v>
      </c>
    </row>
    <row r="5333" spans="2:32">
      <c r="B5333" s="127">
        <v>5295</v>
      </c>
      <c r="C5333" s="128">
        <v>5295</v>
      </c>
      <c r="D5333" s="129">
        <v>221</v>
      </c>
      <c r="E5333" s="130">
        <v>8</v>
      </c>
      <c r="F5333" s="131">
        <v>9</v>
      </c>
      <c r="G5333" s="132" t="s">
        <v>487</v>
      </c>
      <c r="H5333" s="133">
        <v>8</v>
      </c>
      <c r="I5333" s="128">
        <v>8</v>
      </c>
      <c r="J5333" s="129" t="s">
        <v>487</v>
      </c>
      <c r="K5333" s="134">
        <v>15</v>
      </c>
      <c r="L5333" s="108"/>
      <c r="M5333" s="81">
        <v>21772</v>
      </c>
      <c r="N5333" s="135">
        <v>20113</v>
      </c>
      <c r="O5333" s="136">
        <v>17822</v>
      </c>
      <c r="P5333" s="135">
        <v>19831</v>
      </c>
      <c r="Q5333" s="136">
        <v>18759</v>
      </c>
      <c r="R5333" s="135">
        <v>23677</v>
      </c>
      <c r="S5333" s="136">
        <v>24401</v>
      </c>
      <c r="T5333" s="135">
        <v>21818</v>
      </c>
      <c r="U5333" s="136">
        <v>19119</v>
      </c>
      <c r="V5333" s="135">
        <v>20064</v>
      </c>
      <c r="W5333" s="136">
        <v>21427</v>
      </c>
      <c r="X5333" s="135">
        <v>25585</v>
      </c>
      <c r="Y5333" s="136">
        <v>26104</v>
      </c>
      <c r="Z5333" s="135">
        <v>20416</v>
      </c>
      <c r="AA5333" s="136">
        <v>22689</v>
      </c>
      <c r="AB5333" s="135">
        <v>21555</v>
      </c>
      <c r="AC5333" s="136">
        <v>23167</v>
      </c>
      <c r="AD5333" s="135">
        <v>28054</v>
      </c>
      <c r="AE5333" s="137">
        <v>24502</v>
      </c>
      <c r="AF5333" s="138">
        <v>21630</v>
      </c>
    </row>
    <row r="5334" spans="2:32">
      <c r="B5334" s="114">
        <v>5296</v>
      </c>
      <c r="C5334" s="115">
        <v>5296</v>
      </c>
      <c r="D5334" s="116">
        <v>221</v>
      </c>
      <c r="E5334" s="117">
        <v>8</v>
      </c>
      <c r="F5334" s="118">
        <v>9</v>
      </c>
      <c r="G5334" s="119" t="s">
        <v>487</v>
      </c>
      <c r="H5334" s="120">
        <v>8</v>
      </c>
      <c r="I5334" s="115">
        <v>8</v>
      </c>
      <c r="J5334" s="116" t="s">
        <v>487</v>
      </c>
      <c r="K5334" s="121">
        <v>16</v>
      </c>
      <c r="L5334" s="108"/>
      <c r="M5334" s="122">
        <v>22134</v>
      </c>
      <c r="N5334" s="123">
        <v>20344</v>
      </c>
      <c r="O5334" s="124">
        <v>18232</v>
      </c>
      <c r="P5334" s="123">
        <v>20142</v>
      </c>
      <c r="Q5334" s="124">
        <v>19301</v>
      </c>
      <c r="R5334" s="123">
        <v>23971</v>
      </c>
      <c r="S5334" s="124">
        <v>24598</v>
      </c>
      <c r="T5334" s="123">
        <v>22024</v>
      </c>
      <c r="U5334" s="124">
        <v>19501</v>
      </c>
      <c r="V5334" s="123">
        <v>20711</v>
      </c>
      <c r="W5334" s="124">
        <v>21666</v>
      </c>
      <c r="X5334" s="123">
        <v>25775</v>
      </c>
      <c r="Y5334" s="124">
        <v>26216</v>
      </c>
      <c r="Z5334" s="123">
        <v>20781</v>
      </c>
      <c r="AA5334" s="124">
        <v>22913</v>
      </c>
      <c r="AB5334" s="123">
        <v>22225</v>
      </c>
      <c r="AC5334" s="124">
        <v>23316</v>
      </c>
      <c r="AD5334" s="123">
        <v>28342</v>
      </c>
      <c r="AE5334" s="125">
        <v>24640</v>
      </c>
      <c r="AF5334" s="126">
        <v>21990</v>
      </c>
    </row>
    <row r="5335" spans="2:32">
      <c r="B5335" s="127">
        <v>5297</v>
      </c>
      <c r="C5335" s="128">
        <v>5297</v>
      </c>
      <c r="D5335" s="129">
        <v>221</v>
      </c>
      <c r="E5335" s="130">
        <v>8</v>
      </c>
      <c r="F5335" s="131">
        <v>9</v>
      </c>
      <c r="G5335" s="132" t="s">
        <v>487</v>
      </c>
      <c r="H5335" s="133">
        <v>8</v>
      </c>
      <c r="I5335" s="128">
        <v>8</v>
      </c>
      <c r="J5335" s="129" t="s">
        <v>487</v>
      </c>
      <c r="K5335" s="134">
        <v>17</v>
      </c>
      <c r="L5335" s="108"/>
      <c r="M5335" s="81">
        <v>22402</v>
      </c>
      <c r="N5335" s="135">
        <v>20547</v>
      </c>
      <c r="O5335" s="136">
        <v>18738</v>
      </c>
      <c r="P5335" s="135">
        <v>20499</v>
      </c>
      <c r="Q5335" s="136">
        <v>19786</v>
      </c>
      <c r="R5335" s="135">
        <v>24260</v>
      </c>
      <c r="S5335" s="136">
        <v>24901</v>
      </c>
      <c r="T5335" s="135">
        <v>22293</v>
      </c>
      <c r="U5335" s="136">
        <v>19984</v>
      </c>
      <c r="V5335" s="135">
        <v>21178</v>
      </c>
      <c r="W5335" s="136">
        <v>21980</v>
      </c>
      <c r="X5335" s="135">
        <v>26065</v>
      </c>
      <c r="Y5335" s="136">
        <v>26579</v>
      </c>
      <c r="Z5335" s="135">
        <v>21365</v>
      </c>
      <c r="AA5335" s="136">
        <v>23282</v>
      </c>
      <c r="AB5335" s="135">
        <v>22725</v>
      </c>
      <c r="AC5335" s="136">
        <v>23637</v>
      </c>
      <c r="AD5335" s="135">
        <v>28690</v>
      </c>
      <c r="AE5335" s="137">
        <v>24968</v>
      </c>
      <c r="AF5335" s="138">
        <v>22612</v>
      </c>
    </row>
    <row r="5336" spans="2:32">
      <c r="B5336" s="114">
        <v>5298</v>
      </c>
      <c r="C5336" s="115">
        <v>5298</v>
      </c>
      <c r="D5336" s="116">
        <v>221</v>
      </c>
      <c r="E5336" s="117">
        <v>8</v>
      </c>
      <c r="F5336" s="118">
        <v>9</v>
      </c>
      <c r="G5336" s="119" t="s">
        <v>487</v>
      </c>
      <c r="H5336" s="120">
        <v>8</v>
      </c>
      <c r="I5336" s="115">
        <v>8</v>
      </c>
      <c r="J5336" s="116" t="s">
        <v>487</v>
      </c>
      <c r="K5336" s="121">
        <v>18</v>
      </c>
      <c r="L5336" s="108"/>
      <c r="M5336" s="122">
        <v>22289</v>
      </c>
      <c r="N5336" s="123">
        <v>20485</v>
      </c>
      <c r="O5336" s="124">
        <v>18848</v>
      </c>
      <c r="P5336" s="123">
        <v>20526</v>
      </c>
      <c r="Q5336" s="124">
        <v>19688</v>
      </c>
      <c r="R5336" s="123">
        <v>24370</v>
      </c>
      <c r="S5336" s="124">
        <v>24897</v>
      </c>
      <c r="T5336" s="123">
        <v>22413</v>
      </c>
      <c r="U5336" s="124">
        <v>20337</v>
      </c>
      <c r="V5336" s="123">
        <v>21199</v>
      </c>
      <c r="W5336" s="124">
        <v>22046</v>
      </c>
      <c r="X5336" s="123">
        <v>26467</v>
      </c>
      <c r="Y5336" s="124">
        <v>26887</v>
      </c>
      <c r="Z5336" s="123">
        <v>21837</v>
      </c>
      <c r="AA5336" s="124">
        <v>23684</v>
      </c>
      <c r="AB5336" s="123">
        <v>22891</v>
      </c>
      <c r="AC5336" s="124">
        <v>23914</v>
      </c>
      <c r="AD5336" s="123">
        <v>28927</v>
      </c>
      <c r="AE5336" s="125">
        <v>25497</v>
      </c>
      <c r="AF5336" s="126">
        <v>23128</v>
      </c>
    </row>
    <row r="5337" spans="2:32">
      <c r="B5337" s="127">
        <v>5299</v>
      </c>
      <c r="C5337" s="128">
        <v>5299</v>
      </c>
      <c r="D5337" s="129">
        <v>221</v>
      </c>
      <c r="E5337" s="130">
        <v>8</v>
      </c>
      <c r="F5337" s="131">
        <v>9</v>
      </c>
      <c r="G5337" s="132" t="s">
        <v>487</v>
      </c>
      <c r="H5337" s="133">
        <v>8</v>
      </c>
      <c r="I5337" s="128">
        <v>8</v>
      </c>
      <c r="J5337" s="129" t="s">
        <v>487</v>
      </c>
      <c r="K5337" s="134">
        <v>19</v>
      </c>
      <c r="L5337" s="108"/>
      <c r="M5337" s="81">
        <v>21866</v>
      </c>
      <c r="N5337" s="135">
        <v>20121</v>
      </c>
      <c r="O5337" s="136">
        <v>18325</v>
      </c>
      <c r="P5337" s="135">
        <v>20559</v>
      </c>
      <c r="Q5337" s="136">
        <v>19565</v>
      </c>
      <c r="R5337" s="135">
        <v>23982</v>
      </c>
      <c r="S5337" s="136">
        <v>24595</v>
      </c>
      <c r="T5337" s="135">
        <v>22211</v>
      </c>
      <c r="U5337" s="136">
        <v>19999</v>
      </c>
      <c r="V5337" s="135">
        <v>21252</v>
      </c>
      <c r="W5337" s="136">
        <v>22173</v>
      </c>
      <c r="X5337" s="135">
        <v>26403</v>
      </c>
      <c r="Y5337" s="136">
        <v>26895</v>
      </c>
      <c r="Z5337" s="135">
        <v>21749</v>
      </c>
      <c r="AA5337" s="136">
        <v>24073</v>
      </c>
      <c r="AB5337" s="135">
        <v>23192</v>
      </c>
      <c r="AC5337" s="136">
        <v>24314</v>
      </c>
      <c r="AD5337" s="135">
        <v>28783</v>
      </c>
      <c r="AE5337" s="137">
        <v>25746</v>
      </c>
      <c r="AF5337" s="138">
        <v>23119</v>
      </c>
    </row>
    <row r="5338" spans="2:32">
      <c r="B5338" s="114">
        <v>5300</v>
      </c>
      <c r="C5338" s="115">
        <v>5300</v>
      </c>
      <c r="D5338" s="116">
        <v>221</v>
      </c>
      <c r="E5338" s="117">
        <v>8</v>
      </c>
      <c r="F5338" s="118">
        <v>9</v>
      </c>
      <c r="G5338" s="119" t="s">
        <v>487</v>
      </c>
      <c r="H5338" s="120">
        <v>8</v>
      </c>
      <c r="I5338" s="115">
        <v>8</v>
      </c>
      <c r="J5338" s="116" t="s">
        <v>487</v>
      </c>
      <c r="K5338" s="121">
        <v>20</v>
      </c>
      <c r="L5338" s="108"/>
      <c r="M5338" s="122">
        <v>21228</v>
      </c>
      <c r="N5338" s="123">
        <v>19620</v>
      </c>
      <c r="O5338" s="124">
        <v>17899</v>
      </c>
      <c r="P5338" s="123">
        <v>20272</v>
      </c>
      <c r="Q5338" s="124">
        <v>19309</v>
      </c>
      <c r="R5338" s="123">
        <v>23533</v>
      </c>
      <c r="S5338" s="124">
        <v>23998</v>
      </c>
      <c r="T5338" s="123">
        <v>21863</v>
      </c>
      <c r="U5338" s="124">
        <v>19693</v>
      </c>
      <c r="V5338" s="123">
        <v>21142</v>
      </c>
      <c r="W5338" s="124">
        <v>22373</v>
      </c>
      <c r="X5338" s="123">
        <v>26318</v>
      </c>
      <c r="Y5338" s="124">
        <v>26758</v>
      </c>
      <c r="Z5338" s="123">
        <v>21727</v>
      </c>
      <c r="AA5338" s="124">
        <v>24220</v>
      </c>
      <c r="AB5338" s="123">
        <v>23527</v>
      </c>
      <c r="AC5338" s="124">
        <v>24811</v>
      </c>
      <c r="AD5338" s="123">
        <v>28570</v>
      </c>
      <c r="AE5338" s="125">
        <v>25884</v>
      </c>
      <c r="AF5338" s="126">
        <v>23175</v>
      </c>
    </row>
    <row r="5339" spans="2:32">
      <c r="B5339" s="127">
        <v>5301</v>
      </c>
      <c r="C5339" s="128">
        <v>5301</v>
      </c>
      <c r="D5339" s="129">
        <v>221</v>
      </c>
      <c r="E5339" s="130">
        <v>8</v>
      </c>
      <c r="F5339" s="131">
        <v>9</v>
      </c>
      <c r="G5339" s="132" t="s">
        <v>487</v>
      </c>
      <c r="H5339" s="133">
        <v>8</v>
      </c>
      <c r="I5339" s="128">
        <v>8</v>
      </c>
      <c r="J5339" s="129" t="s">
        <v>487</v>
      </c>
      <c r="K5339" s="134">
        <v>21</v>
      </c>
      <c r="L5339" s="108"/>
      <c r="M5339" s="81">
        <v>21042</v>
      </c>
      <c r="N5339" s="135">
        <v>19415</v>
      </c>
      <c r="O5339" s="136">
        <v>17934</v>
      </c>
      <c r="P5339" s="135">
        <v>19922</v>
      </c>
      <c r="Q5339" s="136">
        <v>19230</v>
      </c>
      <c r="R5339" s="135">
        <v>23511</v>
      </c>
      <c r="S5339" s="136">
        <v>23998</v>
      </c>
      <c r="T5339" s="135">
        <v>21878</v>
      </c>
      <c r="U5339" s="136">
        <v>19967</v>
      </c>
      <c r="V5339" s="135">
        <v>21340</v>
      </c>
      <c r="W5339" s="136">
        <v>22744</v>
      </c>
      <c r="X5339" s="135">
        <v>26753</v>
      </c>
      <c r="Y5339" s="136">
        <v>27264</v>
      </c>
      <c r="Z5339" s="135">
        <v>22323</v>
      </c>
      <c r="AA5339" s="136">
        <v>24419</v>
      </c>
      <c r="AB5339" s="135">
        <v>24143</v>
      </c>
      <c r="AC5339" s="136">
        <v>25595</v>
      </c>
      <c r="AD5339" s="135">
        <v>29193</v>
      </c>
      <c r="AE5339" s="137">
        <v>26584</v>
      </c>
      <c r="AF5339" s="138">
        <v>23947</v>
      </c>
    </row>
    <row r="5340" spans="2:32">
      <c r="B5340" s="114">
        <v>5302</v>
      </c>
      <c r="C5340" s="115">
        <v>5302</v>
      </c>
      <c r="D5340" s="116">
        <v>221</v>
      </c>
      <c r="E5340" s="117">
        <v>8</v>
      </c>
      <c r="F5340" s="118">
        <v>9</v>
      </c>
      <c r="G5340" s="119" t="s">
        <v>487</v>
      </c>
      <c r="H5340" s="120">
        <v>8</v>
      </c>
      <c r="I5340" s="115">
        <v>8</v>
      </c>
      <c r="J5340" s="116" t="s">
        <v>487</v>
      </c>
      <c r="K5340" s="121">
        <v>22</v>
      </c>
      <c r="L5340" s="108"/>
      <c r="M5340" s="122">
        <v>19767</v>
      </c>
      <c r="N5340" s="123">
        <v>18591</v>
      </c>
      <c r="O5340" s="124">
        <v>17136</v>
      </c>
      <c r="P5340" s="123">
        <v>18946</v>
      </c>
      <c r="Q5340" s="124">
        <v>18207</v>
      </c>
      <c r="R5340" s="123">
        <v>22300</v>
      </c>
      <c r="S5340" s="124">
        <v>22931</v>
      </c>
      <c r="T5340" s="123">
        <v>21194</v>
      </c>
      <c r="U5340" s="124">
        <v>19286</v>
      </c>
      <c r="V5340" s="123">
        <v>20492</v>
      </c>
      <c r="W5340" s="124">
        <v>21951</v>
      </c>
      <c r="X5340" s="123">
        <v>25766</v>
      </c>
      <c r="Y5340" s="124">
        <v>26436</v>
      </c>
      <c r="Z5340" s="123">
        <v>21799</v>
      </c>
      <c r="AA5340" s="124">
        <v>23714</v>
      </c>
      <c r="AB5340" s="123">
        <v>23495</v>
      </c>
      <c r="AC5340" s="124">
        <v>25006</v>
      </c>
      <c r="AD5340" s="123">
        <v>28405</v>
      </c>
      <c r="AE5340" s="125">
        <v>26219</v>
      </c>
      <c r="AF5340" s="126">
        <v>23494</v>
      </c>
    </row>
    <row r="5341" spans="2:32">
      <c r="B5341" s="127">
        <v>5303</v>
      </c>
      <c r="C5341" s="128">
        <v>5303</v>
      </c>
      <c r="D5341" s="129">
        <v>221</v>
      </c>
      <c r="E5341" s="130">
        <v>8</v>
      </c>
      <c r="F5341" s="131">
        <v>9</v>
      </c>
      <c r="G5341" s="132" t="s">
        <v>487</v>
      </c>
      <c r="H5341" s="133">
        <v>8</v>
      </c>
      <c r="I5341" s="128">
        <v>8</v>
      </c>
      <c r="J5341" s="129" t="s">
        <v>487</v>
      </c>
      <c r="K5341" s="134">
        <v>23</v>
      </c>
      <c r="L5341" s="108"/>
      <c r="M5341" s="81">
        <v>18227</v>
      </c>
      <c r="N5341" s="135">
        <v>17535</v>
      </c>
      <c r="O5341" s="136">
        <v>16121</v>
      </c>
      <c r="P5341" s="135">
        <v>17625</v>
      </c>
      <c r="Q5341" s="136">
        <v>16988</v>
      </c>
      <c r="R5341" s="135">
        <v>20766</v>
      </c>
      <c r="S5341" s="136">
        <v>21427</v>
      </c>
      <c r="T5341" s="135">
        <v>20145</v>
      </c>
      <c r="U5341" s="136">
        <v>18270</v>
      </c>
      <c r="V5341" s="135">
        <v>19333</v>
      </c>
      <c r="W5341" s="136">
        <v>20677</v>
      </c>
      <c r="X5341" s="135">
        <v>24269</v>
      </c>
      <c r="Y5341" s="136">
        <v>24980</v>
      </c>
      <c r="Z5341" s="135">
        <v>20815</v>
      </c>
      <c r="AA5341" s="136">
        <v>22421</v>
      </c>
      <c r="AB5341" s="135">
        <v>22406</v>
      </c>
      <c r="AC5341" s="136">
        <v>23795</v>
      </c>
      <c r="AD5341" s="135">
        <v>27005</v>
      </c>
      <c r="AE5341" s="137">
        <v>25287</v>
      </c>
      <c r="AF5341" s="138">
        <v>22538</v>
      </c>
    </row>
    <row r="5342" spans="2:32">
      <c r="B5342" s="114">
        <v>5304</v>
      </c>
      <c r="C5342" s="115">
        <v>5304</v>
      </c>
      <c r="D5342" s="116">
        <v>221</v>
      </c>
      <c r="E5342" s="117">
        <v>8</v>
      </c>
      <c r="F5342" s="118">
        <v>9</v>
      </c>
      <c r="G5342" s="119" t="s">
        <v>487</v>
      </c>
      <c r="H5342" s="120">
        <v>8</v>
      </c>
      <c r="I5342" s="115">
        <v>8</v>
      </c>
      <c r="J5342" s="116" t="s">
        <v>487</v>
      </c>
      <c r="K5342" s="121">
        <v>24</v>
      </c>
      <c r="L5342" s="108"/>
      <c r="M5342" s="122">
        <v>16915</v>
      </c>
      <c r="N5342" s="123">
        <v>16533</v>
      </c>
      <c r="O5342" s="124">
        <v>15143</v>
      </c>
      <c r="P5342" s="123">
        <v>16489</v>
      </c>
      <c r="Q5342" s="124">
        <v>15974</v>
      </c>
      <c r="R5342" s="123">
        <v>19370</v>
      </c>
      <c r="S5342" s="124">
        <v>20086</v>
      </c>
      <c r="T5342" s="123">
        <v>19094</v>
      </c>
      <c r="U5342" s="124">
        <v>17265</v>
      </c>
      <c r="V5342" s="123">
        <v>18334</v>
      </c>
      <c r="W5342" s="124">
        <v>19546</v>
      </c>
      <c r="X5342" s="123">
        <v>22876</v>
      </c>
      <c r="Y5342" s="124">
        <v>23694</v>
      </c>
      <c r="Z5342" s="123">
        <v>19799</v>
      </c>
      <c r="AA5342" s="124">
        <v>21238</v>
      </c>
      <c r="AB5342" s="123">
        <v>21421</v>
      </c>
      <c r="AC5342" s="124">
        <v>22700</v>
      </c>
      <c r="AD5342" s="123">
        <v>25639</v>
      </c>
      <c r="AE5342" s="125">
        <v>24276</v>
      </c>
      <c r="AF5342" s="126">
        <v>21529</v>
      </c>
    </row>
    <row r="5343" spans="2:32">
      <c r="B5343" s="127">
        <v>5305</v>
      </c>
      <c r="C5343" s="128">
        <v>5305</v>
      </c>
      <c r="D5343" s="129">
        <v>222</v>
      </c>
      <c r="E5343" s="130">
        <v>8</v>
      </c>
      <c r="F5343" s="131">
        <v>10</v>
      </c>
      <c r="G5343" s="132" t="s">
        <v>487</v>
      </c>
      <c r="H5343" s="133">
        <v>8</v>
      </c>
      <c r="I5343" s="128">
        <v>9</v>
      </c>
      <c r="J5343" s="129" t="s">
        <v>487</v>
      </c>
      <c r="K5343" s="134">
        <v>1</v>
      </c>
      <c r="L5343" s="108"/>
      <c r="M5343" s="81">
        <v>16185</v>
      </c>
      <c r="N5343" s="135">
        <v>14859</v>
      </c>
      <c r="O5343" s="136">
        <v>14472</v>
      </c>
      <c r="P5343" s="135">
        <v>14414</v>
      </c>
      <c r="Q5343" s="136">
        <v>14906</v>
      </c>
      <c r="R5343" s="135">
        <v>18550</v>
      </c>
      <c r="S5343" s="136">
        <v>18534</v>
      </c>
      <c r="T5343" s="135">
        <v>17041</v>
      </c>
      <c r="U5343" s="136">
        <v>16472</v>
      </c>
      <c r="V5343" s="135">
        <v>17329</v>
      </c>
      <c r="W5343" s="136">
        <v>18727</v>
      </c>
      <c r="X5343" s="135">
        <v>21968</v>
      </c>
      <c r="Y5343" s="136">
        <v>21829</v>
      </c>
      <c r="Z5343" s="135">
        <v>18931</v>
      </c>
      <c r="AA5343" s="136">
        <v>19576</v>
      </c>
      <c r="AB5343" s="135">
        <v>20534</v>
      </c>
      <c r="AC5343" s="136">
        <v>21903</v>
      </c>
      <c r="AD5343" s="135">
        <v>23884</v>
      </c>
      <c r="AE5343" s="137">
        <v>21432</v>
      </c>
      <c r="AF5343" s="138">
        <v>20632</v>
      </c>
    </row>
    <row r="5344" spans="2:32">
      <c r="B5344" s="114">
        <v>5306</v>
      </c>
      <c r="C5344" s="115">
        <v>5306</v>
      </c>
      <c r="D5344" s="116">
        <v>222</v>
      </c>
      <c r="E5344" s="117">
        <v>8</v>
      </c>
      <c r="F5344" s="118">
        <v>10</v>
      </c>
      <c r="G5344" s="119" t="s">
        <v>487</v>
      </c>
      <c r="H5344" s="120">
        <v>8</v>
      </c>
      <c r="I5344" s="115">
        <v>9</v>
      </c>
      <c r="J5344" s="116" t="s">
        <v>487</v>
      </c>
      <c r="K5344" s="121">
        <v>2</v>
      </c>
      <c r="L5344" s="108"/>
      <c r="M5344" s="122">
        <v>15558</v>
      </c>
      <c r="N5344" s="123">
        <v>14308</v>
      </c>
      <c r="O5344" s="124">
        <v>14132</v>
      </c>
      <c r="P5344" s="123">
        <v>14051</v>
      </c>
      <c r="Q5344" s="124">
        <v>14544</v>
      </c>
      <c r="R5344" s="123">
        <v>17798</v>
      </c>
      <c r="S5344" s="124">
        <v>17807</v>
      </c>
      <c r="T5344" s="123">
        <v>16412</v>
      </c>
      <c r="U5344" s="124">
        <v>16053</v>
      </c>
      <c r="V5344" s="123">
        <v>16881</v>
      </c>
      <c r="W5344" s="124">
        <v>18163</v>
      </c>
      <c r="X5344" s="123">
        <v>21088</v>
      </c>
      <c r="Y5344" s="124">
        <v>20951</v>
      </c>
      <c r="Z5344" s="123">
        <v>18418</v>
      </c>
      <c r="AA5344" s="124">
        <v>19008</v>
      </c>
      <c r="AB5344" s="123">
        <v>19955</v>
      </c>
      <c r="AC5344" s="124">
        <v>21227</v>
      </c>
      <c r="AD5344" s="123">
        <v>22925</v>
      </c>
      <c r="AE5344" s="125">
        <v>20637</v>
      </c>
      <c r="AF5344" s="126">
        <v>20055</v>
      </c>
    </row>
    <row r="5345" spans="2:32">
      <c r="B5345" s="127">
        <v>5307</v>
      </c>
      <c r="C5345" s="128">
        <v>5307</v>
      </c>
      <c r="D5345" s="129">
        <v>222</v>
      </c>
      <c r="E5345" s="130">
        <v>8</v>
      </c>
      <c r="F5345" s="131">
        <v>10</v>
      </c>
      <c r="G5345" s="132" t="s">
        <v>487</v>
      </c>
      <c r="H5345" s="133">
        <v>8</v>
      </c>
      <c r="I5345" s="128">
        <v>9</v>
      </c>
      <c r="J5345" s="129" t="s">
        <v>487</v>
      </c>
      <c r="K5345" s="134">
        <v>3</v>
      </c>
      <c r="L5345" s="108"/>
      <c r="M5345" s="81">
        <v>15152</v>
      </c>
      <c r="N5345" s="135">
        <v>13916</v>
      </c>
      <c r="O5345" s="136">
        <v>13974</v>
      </c>
      <c r="P5345" s="135">
        <v>13815</v>
      </c>
      <c r="Q5345" s="136">
        <v>14308</v>
      </c>
      <c r="R5345" s="135">
        <v>17286</v>
      </c>
      <c r="S5345" s="136">
        <v>17312</v>
      </c>
      <c r="T5345" s="135">
        <v>15950</v>
      </c>
      <c r="U5345" s="136">
        <v>15823</v>
      </c>
      <c r="V5345" s="135">
        <v>16541</v>
      </c>
      <c r="W5345" s="136">
        <v>17727</v>
      </c>
      <c r="X5345" s="135">
        <v>20413</v>
      </c>
      <c r="Y5345" s="136">
        <v>20307</v>
      </c>
      <c r="Z5345" s="135">
        <v>18074</v>
      </c>
      <c r="AA5345" s="136">
        <v>18552</v>
      </c>
      <c r="AB5345" s="135">
        <v>19473</v>
      </c>
      <c r="AC5345" s="136">
        <v>20656</v>
      </c>
      <c r="AD5345" s="135">
        <v>22192</v>
      </c>
      <c r="AE5345" s="137">
        <v>19992</v>
      </c>
      <c r="AF5345" s="138">
        <v>19648</v>
      </c>
    </row>
    <row r="5346" spans="2:32">
      <c r="B5346" s="114">
        <v>5308</v>
      </c>
      <c r="C5346" s="115">
        <v>5308</v>
      </c>
      <c r="D5346" s="116">
        <v>222</v>
      </c>
      <c r="E5346" s="117">
        <v>8</v>
      </c>
      <c r="F5346" s="118">
        <v>10</v>
      </c>
      <c r="G5346" s="119" t="s">
        <v>487</v>
      </c>
      <c r="H5346" s="120">
        <v>8</v>
      </c>
      <c r="I5346" s="115">
        <v>9</v>
      </c>
      <c r="J5346" s="116" t="s">
        <v>487</v>
      </c>
      <c r="K5346" s="121">
        <v>4</v>
      </c>
      <c r="L5346" s="108"/>
      <c r="M5346" s="122">
        <v>14983</v>
      </c>
      <c r="N5346" s="123">
        <v>13664</v>
      </c>
      <c r="O5346" s="124">
        <v>13967</v>
      </c>
      <c r="P5346" s="123">
        <v>13801</v>
      </c>
      <c r="Q5346" s="124">
        <v>14270</v>
      </c>
      <c r="R5346" s="123">
        <v>17025</v>
      </c>
      <c r="S5346" s="124">
        <v>16895</v>
      </c>
      <c r="T5346" s="123">
        <v>15563</v>
      </c>
      <c r="U5346" s="124">
        <v>15648</v>
      </c>
      <c r="V5346" s="123">
        <v>16286</v>
      </c>
      <c r="W5346" s="124">
        <v>17335</v>
      </c>
      <c r="X5346" s="123">
        <v>19799</v>
      </c>
      <c r="Y5346" s="124">
        <v>19548</v>
      </c>
      <c r="Z5346" s="123">
        <v>17671</v>
      </c>
      <c r="AA5346" s="124">
        <v>18062</v>
      </c>
      <c r="AB5346" s="123">
        <v>18921</v>
      </c>
      <c r="AC5346" s="124">
        <v>19966</v>
      </c>
      <c r="AD5346" s="123">
        <v>21245</v>
      </c>
      <c r="AE5346" s="125">
        <v>19188</v>
      </c>
      <c r="AF5346" s="126">
        <v>19107</v>
      </c>
    </row>
    <row r="5347" spans="2:32">
      <c r="B5347" s="127">
        <v>5309</v>
      </c>
      <c r="C5347" s="128">
        <v>5309</v>
      </c>
      <c r="D5347" s="129">
        <v>222</v>
      </c>
      <c r="E5347" s="130">
        <v>8</v>
      </c>
      <c r="F5347" s="131">
        <v>10</v>
      </c>
      <c r="G5347" s="132" t="s">
        <v>487</v>
      </c>
      <c r="H5347" s="133">
        <v>8</v>
      </c>
      <c r="I5347" s="128">
        <v>9</v>
      </c>
      <c r="J5347" s="129" t="s">
        <v>487</v>
      </c>
      <c r="K5347" s="134">
        <v>5</v>
      </c>
      <c r="L5347" s="108"/>
      <c r="M5347" s="81">
        <v>15201</v>
      </c>
      <c r="N5347" s="135">
        <v>13517</v>
      </c>
      <c r="O5347" s="136">
        <v>14313</v>
      </c>
      <c r="P5347" s="135">
        <v>14084</v>
      </c>
      <c r="Q5347" s="136">
        <v>14642</v>
      </c>
      <c r="R5347" s="135">
        <v>17131</v>
      </c>
      <c r="S5347" s="136">
        <v>16687</v>
      </c>
      <c r="T5347" s="135">
        <v>15307</v>
      </c>
      <c r="U5347" s="136">
        <v>15813</v>
      </c>
      <c r="V5347" s="135">
        <v>16366</v>
      </c>
      <c r="W5347" s="136">
        <v>17290</v>
      </c>
      <c r="X5347" s="135">
        <v>19500</v>
      </c>
      <c r="Y5347" s="136">
        <v>18955</v>
      </c>
      <c r="Z5347" s="135">
        <v>17626</v>
      </c>
      <c r="AA5347" s="136">
        <v>17789</v>
      </c>
      <c r="AB5347" s="135">
        <v>18693</v>
      </c>
      <c r="AC5347" s="136">
        <v>19584</v>
      </c>
      <c r="AD5347" s="135">
        <v>20440</v>
      </c>
      <c r="AE5347" s="137">
        <v>18454</v>
      </c>
      <c r="AF5347" s="138">
        <v>18921</v>
      </c>
    </row>
    <row r="5348" spans="2:32">
      <c r="B5348" s="114">
        <v>5310</v>
      </c>
      <c r="C5348" s="115">
        <v>5310</v>
      </c>
      <c r="D5348" s="116">
        <v>222</v>
      </c>
      <c r="E5348" s="117">
        <v>8</v>
      </c>
      <c r="F5348" s="118">
        <v>10</v>
      </c>
      <c r="G5348" s="119" t="s">
        <v>487</v>
      </c>
      <c r="H5348" s="120">
        <v>8</v>
      </c>
      <c r="I5348" s="115">
        <v>9</v>
      </c>
      <c r="J5348" s="116" t="s">
        <v>487</v>
      </c>
      <c r="K5348" s="121">
        <v>6</v>
      </c>
      <c r="L5348" s="108"/>
      <c r="M5348" s="122">
        <v>15853</v>
      </c>
      <c r="N5348" s="123">
        <v>13300</v>
      </c>
      <c r="O5348" s="124">
        <v>15045</v>
      </c>
      <c r="P5348" s="123">
        <v>14793</v>
      </c>
      <c r="Q5348" s="124">
        <v>15388</v>
      </c>
      <c r="R5348" s="123">
        <v>17643</v>
      </c>
      <c r="S5348" s="124">
        <v>16586</v>
      </c>
      <c r="T5348" s="123">
        <v>14959</v>
      </c>
      <c r="U5348" s="124">
        <v>16326</v>
      </c>
      <c r="V5348" s="123">
        <v>16841</v>
      </c>
      <c r="W5348" s="124">
        <v>17584</v>
      </c>
      <c r="X5348" s="123">
        <v>19600</v>
      </c>
      <c r="Y5348" s="124">
        <v>18401</v>
      </c>
      <c r="Z5348" s="123">
        <v>17904</v>
      </c>
      <c r="AA5348" s="124">
        <v>17910</v>
      </c>
      <c r="AB5348" s="123">
        <v>18899</v>
      </c>
      <c r="AC5348" s="124">
        <v>19647</v>
      </c>
      <c r="AD5348" s="123">
        <v>19679</v>
      </c>
      <c r="AE5348" s="125">
        <v>17624</v>
      </c>
      <c r="AF5348" s="126">
        <v>19074</v>
      </c>
    </row>
    <row r="5349" spans="2:32">
      <c r="B5349" s="127">
        <v>5311</v>
      </c>
      <c r="C5349" s="128">
        <v>5311</v>
      </c>
      <c r="D5349" s="129">
        <v>222</v>
      </c>
      <c r="E5349" s="130">
        <v>8</v>
      </c>
      <c r="F5349" s="131">
        <v>10</v>
      </c>
      <c r="G5349" s="132" t="s">
        <v>487</v>
      </c>
      <c r="H5349" s="133">
        <v>8</v>
      </c>
      <c r="I5349" s="128">
        <v>9</v>
      </c>
      <c r="J5349" s="129" t="s">
        <v>487</v>
      </c>
      <c r="K5349" s="134">
        <v>7</v>
      </c>
      <c r="L5349" s="108"/>
      <c r="M5349" s="81">
        <v>17071</v>
      </c>
      <c r="N5349" s="135">
        <v>13481</v>
      </c>
      <c r="O5349" s="136">
        <v>16151</v>
      </c>
      <c r="P5349" s="135">
        <v>15805</v>
      </c>
      <c r="Q5349" s="136">
        <v>16348</v>
      </c>
      <c r="R5349" s="135">
        <v>18684</v>
      </c>
      <c r="S5349" s="136">
        <v>16862</v>
      </c>
      <c r="T5349" s="135">
        <v>14967</v>
      </c>
      <c r="U5349" s="136">
        <v>17273</v>
      </c>
      <c r="V5349" s="135">
        <v>17660</v>
      </c>
      <c r="W5349" s="136">
        <v>18219</v>
      </c>
      <c r="X5349" s="135">
        <v>20346</v>
      </c>
      <c r="Y5349" s="136">
        <v>18257</v>
      </c>
      <c r="Z5349" s="135">
        <v>18607</v>
      </c>
      <c r="AA5349" s="136">
        <v>18392</v>
      </c>
      <c r="AB5349" s="135">
        <v>19449</v>
      </c>
      <c r="AC5349" s="136">
        <v>20121</v>
      </c>
      <c r="AD5349" s="135">
        <v>19403</v>
      </c>
      <c r="AE5349" s="137">
        <v>17290</v>
      </c>
      <c r="AF5349" s="138">
        <v>19728</v>
      </c>
    </row>
    <row r="5350" spans="2:32">
      <c r="B5350" s="114">
        <v>5312</v>
      </c>
      <c r="C5350" s="115">
        <v>5312</v>
      </c>
      <c r="D5350" s="116">
        <v>222</v>
      </c>
      <c r="E5350" s="117">
        <v>8</v>
      </c>
      <c r="F5350" s="118">
        <v>10</v>
      </c>
      <c r="G5350" s="119" t="s">
        <v>487</v>
      </c>
      <c r="H5350" s="120">
        <v>8</v>
      </c>
      <c r="I5350" s="115">
        <v>9</v>
      </c>
      <c r="J5350" s="116" t="s">
        <v>487</v>
      </c>
      <c r="K5350" s="121">
        <v>8</v>
      </c>
      <c r="L5350" s="108"/>
      <c r="M5350" s="122">
        <v>18480</v>
      </c>
      <c r="N5350" s="123">
        <v>14494</v>
      </c>
      <c r="O5350" s="124">
        <v>17342</v>
      </c>
      <c r="P5350" s="123">
        <v>16679</v>
      </c>
      <c r="Q5350" s="124">
        <v>17263</v>
      </c>
      <c r="R5350" s="123">
        <v>20165</v>
      </c>
      <c r="S5350" s="124">
        <v>17936</v>
      </c>
      <c r="T5350" s="123">
        <v>15910</v>
      </c>
      <c r="U5350" s="124">
        <v>18487</v>
      </c>
      <c r="V5350" s="123">
        <v>18518</v>
      </c>
      <c r="W5350" s="124">
        <v>19152</v>
      </c>
      <c r="X5350" s="123">
        <v>21714</v>
      </c>
      <c r="Y5350" s="124">
        <v>19206</v>
      </c>
      <c r="Z5350" s="123">
        <v>19696</v>
      </c>
      <c r="AA5350" s="124">
        <v>19031</v>
      </c>
      <c r="AB5350" s="123">
        <v>20187</v>
      </c>
      <c r="AC5350" s="124">
        <v>20971</v>
      </c>
      <c r="AD5350" s="123">
        <v>20295</v>
      </c>
      <c r="AE5350" s="125">
        <v>18075</v>
      </c>
      <c r="AF5350" s="126">
        <v>20808</v>
      </c>
    </row>
    <row r="5351" spans="2:32">
      <c r="B5351" s="127">
        <v>5313</v>
      </c>
      <c r="C5351" s="128">
        <v>5313</v>
      </c>
      <c r="D5351" s="129">
        <v>222</v>
      </c>
      <c r="E5351" s="130">
        <v>8</v>
      </c>
      <c r="F5351" s="131">
        <v>10</v>
      </c>
      <c r="G5351" s="132" t="s">
        <v>487</v>
      </c>
      <c r="H5351" s="133">
        <v>8</v>
      </c>
      <c r="I5351" s="128">
        <v>9</v>
      </c>
      <c r="J5351" s="129" t="s">
        <v>487</v>
      </c>
      <c r="K5351" s="134">
        <v>9</v>
      </c>
      <c r="L5351" s="108"/>
      <c r="M5351" s="81">
        <v>19808</v>
      </c>
      <c r="N5351" s="135">
        <v>15765</v>
      </c>
      <c r="O5351" s="136">
        <v>18411</v>
      </c>
      <c r="P5351" s="135">
        <v>17431</v>
      </c>
      <c r="Q5351" s="136">
        <v>18067</v>
      </c>
      <c r="R5351" s="135">
        <v>21510</v>
      </c>
      <c r="S5351" s="136">
        <v>19343</v>
      </c>
      <c r="T5351" s="135">
        <v>17214</v>
      </c>
      <c r="U5351" s="136">
        <v>19518</v>
      </c>
      <c r="V5351" s="135">
        <v>19309</v>
      </c>
      <c r="W5351" s="136">
        <v>20118</v>
      </c>
      <c r="X5351" s="135">
        <v>23021</v>
      </c>
      <c r="Y5351" s="136">
        <v>20564</v>
      </c>
      <c r="Z5351" s="135">
        <v>20704</v>
      </c>
      <c r="AA5351" s="136">
        <v>19648</v>
      </c>
      <c r="AB5351" s="135">
        <v>20854</v>
      </c>
      <c r="AC5351" s="136">
        <v>21855</v>
      </c>
      <c r="AD5351" s="135">
        <v>21640</v>
      </c>
      <c r="AE5351" s="137">
        <v>19337</v>
      </c>
      <c r="AF5351" s="138">
        <v>21818</v>
      </c>
    </row>
    <row r="5352" spans="2:32">
      <c r="B5352" s="114">
        <v>5314</v>
      </c>
      <c r="C5352" s="115">
        <v>5314</v>
      </c>
      <c r="D5352" s="116">
        <v>222</v>
      </c>
      <c r="E5352" s="117">
        <v>8</v>
      </c>
      <c r="F5352" s="118">
        <v>10</v>
      </c>
      <c r="G5352" s="119" t="s">
        <v>487</v>
      </c>
      <c r="H5352" s="120">
        <v>8</v>
      </c>
      <c r="I5352" s="115">
        <v>9</v>
      </c>
      <c r="J5352" s="116" t="s">
        <v>487</v>
      </c>
      <c r="K5352" s="121">
        <v>10</v>
      </c>
      <c r="L5352" s="108"/>
      <c r="M5352" s="122">
        <v>20603</v>
      </c>
      <c r="N5352" s="123">
        <v>16350</v>
      </c>
      <c r="O5352" s="124">
        <v>18788</v>
      </c>
      <c r="P5352" s="123">
        <v>17732</v>
      </c>
      <c r="Q5352" s="124">
        <v>18441</v>
      </c>
      <c r="R5352" s="123">
        <v>22318</v>
      </c>
      <c r="S5352" s="124">
        <v>20225</v>
      </c>
      <c r="T5352" s="123">
        <v>17913</v>
      </c>
      <c r="U5352" s="124">
        <v>19995</v>
      </c>
      <c r="V5352" s="123">
        <v>19783</v>
      </c>
      <c r="W5352" s="124">
        <v>20786</v>
      </c>
      <c r="X5352" s="123">
        <v>23933</v>
      </c>
      <c r="Y5352" s="124">
        <v>21558</v>
      </c>
      <c r="Z5352" s="123">
        <v>21254</v>
      </c>
      <c r="AA5352" s="124">
        <v>20144</v>
      </c>
      <c r="AB5352" s="123">
        <v>21336</v>
      </c>
      <c r="AC5352" s="124">
        <v>22551</v>
      </c>
      <c r="AD5352" s="123">
        <v>22694</v>
      </c>
      <c r="AE5352" s="125">
        <v>20183</v>
      </c>
      <c r="AF5352" s="126">
        <v>22430</v>
      </c>
    </row>
    <row r="5353" spans="2:32">
      <c r="B5353" s="127">
        <v>5315</v>
      </c>
      <c r="C5353" s="128">
        <v>5315</v>
      </c>
      <c r="D5353" s="129">
        <v>222</v>
      </c>
      <c r="E5353" s="130">
        <v>8</v>
      </c>
      <c r="F5353" s="131">
        <v>10</v>
      </c>
      <c r="G5353" s="132" t="s">
        <v>487</v>
      </c>
      <c r="H5353" s="133">
        <v>8</v>
      </c>
      <c r="I5353" s="128">
        <v>9</v>
      </c>
      <c r="J5353" s="129" t="s">
        <v>487</v>
      </c>
      <c r="K5353" s="134">
        <v>11</v>
      </c>
      <c r="L5353" s="108"/>
      <c r="M5353" s="81">
        <v>21289</v>
      </c>
      <c r="N5353" s="135">
        <v>16761</v>
      </c>
      <c r="O5353" s="136">
        <v>19183</v>
      </c>
      <c r="P5353" s="135">
        <v>18002</v>
      </c>
      <c r="Q5353" s="136">
        <v>18772</v>
      </c>
      <c r="R5353" s="135">
        <v>23033</v>
      </c>
      <c r="S5353" s="136">
        <v>20799</v>
      </c>
      <c r="T5353" s="135">
        <v>18402</v>
      </c>
      <c r="U5353" s="136">
        <v>20460</v>
      </c>
      <c r="V5353" s="135">
        <v>20220</v>
      </c>
      <c r="W5353" s="136">
        <v>21392</v>
      </c>
      <c r="X5353" s="135">
        <v>24748</v>
      </c>
      <c r="Y5353" s="136">
        <v>22243</v>
      </c>
      <c r="Z5353" s="135">
        <v>21790</v>
      </c>
      <c r="AA5353" s="136">
        <v>20615</v>
      </c>
      <c r="AB5353" s="135">
        <v>21864</v>
      </c>
      <c r="AC5353" s="136">
        <v>23243</v>
      </c>
      <c r="AD5353" s="135">
        <v>23462</v>
      </c>
      <c r="AE5353" s="137">
        <v>20797</v>
      </c>
      <c r="AF5353" s="138">
        <v>23015</v>
      </c>
    </row>
    <row r="5354" spans="2:32">
      <c r="B5354" s="114">
        <v>5316</v>
      </c>
      <c r="C5354" s="115">
        <v>5316</v>
      </c>
      <c r="D5354" s="116">
        <v>222</v>
      </c>
      <c r="E5354" s="117">
        <v>8</v>
      </c>
      <c r="F5354" s="118">
        <v>10</v>
      </c>
      <c r="G5354" s="119" t="s">
        <v>487</v>
      </c>
      <c r="H5354" s="120">
        <v>8</v>
      </c>
      <c r="I5354" s="115">
        <v>9</v>
      </c>
      <c r="J5354" s="116" t="s">
        <v>487</v>
      </c>
      <c r="K5354" s="121">
        <v>12</v>
      </c>
      <c r="L5354" s="108"/>
      <c r="M5354" s="122">
        <v>21773</v>
      </c>
      <c r="N5354" s="123">
        <v>17037</v>
      </c>
      <c r="O5354" s="124">
        <v>19410</v>
      </c>
      <c r="P5354" s="123">
        <v>18129</v>
      </c>
      <c r="Q5354" s="124">
        <v>19087</v>
      </c>
      <c r="R5354" s="123">
        <v>23491</v>
      </c>
      <c r="S5354" s="124">
        <v>21214</v>
      </c>
      <c r="T5354" s="123">
        <v>18713</v>
      </c>
      <c r="U5354" s="124">
        <v>20726</v>
      </c>
      <c r="V5354" s="123">
        <v>20616</v>
      </c>
      <c r="W5354" s="124">
        <v>21851</v>
      </c>
      <c r="X5354" s="123">
        <v>25270</v>
      </c>
      <c r="Y5354" s="124">
        <v>22725</v>
      </c>
      <c r="Z5354" s="123">
        <v>22092</v>
      </c>
      <c r="AA5354" s="124">
        <v>20833</v>
      </c>
      <c r="AB5354" s="123">
        <v>22312</v>
      </c>
      <c r="AC5354" s="124">
        <v>23748</v>
      </c>
      <c r="AD5354" s="123">
        <v>23949</v>
      </c>
      <c r="AE5354" s="125">
        <v>21181</v>
      </c>
      <c r="AF5354" s="126">
        <v>23344</v>
      </c>
    </row>
    <row r="5355" spans="2:32">
      <c r="B5355" s="127">
        <v>5317</v>
      </c>
      <c r="C5355" s="128">
        <v>5317</v>
      </c>
      <c r="D5355" s="129">
        <v>222</v>
      </c>
      <c r="E5355" s="130">
        <v>8</v>
      </c>
      <c r="F5355" s="131">
        <v>10</v>
      </c>
      <c r="G5355" s="132" t="s">
        <v>487</v>
      </c>
      <c r="H5355" s="133">
        <v>8</v>
      </c>
      <c r="I5355" s="128">
        <v>9</v>
      </c>
      <c r="J5355" s="129" t="s">
        <v>487</v>
      </c>
      <c r="K5355" s="134">
        <v>13</v>
      </c>
      <c r="L5355" s="108"/>
      <c r="M5355" s="81">
        <v>21855</v>
      </c>
      <c r="N5355" s="135">
        <v>16862</v>
      </c>
      <c r="O5355" s="136">
        <v>19330</v>
      </c>
      <c r="P5355" s="135">
        <v>18092</v>
      </c>
      <c r="Q5355" s="136">
        <v>19101</v>
      </c>
      <c r="R5355" s="135">
        <v>23510</v>
      </c>
      <c r="S5355" s="136">
        <v>21200</v>
      </c>
      <c r="T5355" s="135">
        <v>18556</v>
      </c>
      <c r="U5355" s="136">
        <v>20675</v>
      </c>
      <c r="V5355" s="135">
        <v>20648</v>
      </c>
      <c r="W5355" s="136">
        <v>22078</v>
      </c>
      <c r="X5355" s="135">
        <v>25321</v>
      </c>
      <c r="Y5355" s="136">
        <v>22744</v>
      </c>
      <c r="Z5355" s="135">
        <v>22057</v>
      </c>
      <c r="AA5355" s="136">
        <v>20822</v>
      </c>
      <c r="AB5355" s="135">
        <v>22369</v>
      </c>
      <c r="AC5355" s="136">
        <v>24021</v>
      </c>
      <c r="AD5355" s="135">
        <v>23966</v>
      </c>
      <c r="AE5355" s="137">
        <v>21038</v>
      </c>
      <c r="AF5355" s="138">
        <v>23325</v>
      </c>
    </row>
    <row r="5356" spans="2:32">
      <c r="B5356" s="114">
        <v>5318</v>
      </c>
      <c r="C5356" s="115">
        <v>5318</v>
      </c>
      <c r="D5356" s="116">
        <v>222</v>
      </c>
      <c r="E5356" s="117">
        <v>8</v>
      </c>
      <c r="F5356" s="118">
        <v>10</v>
      </c>
      <c r="G5356" s="119" t="s">
        <v>487</v>
      </c>
      <c r="H5356" s="120">
        <v>8</v>
      </c>
      <c r="I5356" s="115">
        <v>9</v>
      </c>
      <c r="J5356" s="116" t="s">
        <v>487</v>
      </c>
      <c r="K5356" s="121">
        <v>14</v>
      </c>
      <c r="L5356" s="108"/>
      <c r="M5356" s="122">
        <v>22128</v>
      </c>
      <c r="N5356" s="123">
        <v>16946</v>
      </c>
      <c r="O5356" s="124">
        <v>19429</v>
      </c>
      <c r="P5356" s="123">
        <v>18275</v>
      </c>
      <c r="Q5356" s="124">
        <v>19277</v>
      </c>
      <c r="R5356" s="123">
        <v>23722</v>
      </c>
      <c r="S5356" s="124">
        <v>21257</v>
      </c>
      <c r="T5356" s="123">
        <v>18656</v>
      </c>
      <c r="U5356" s="124">
        <v>20786</v>
      </c>
      <c r="V5356" s="123">
        <v>20828</v>
      </c>
      <c r="W5356" s="124">
        <v>22213</v>
      </c>
      <c r="X5356" s="123">
        <v>25511</v>
      </c>
      <c r="Y5356" s="124">
        <v>22798</v>
      </c>
      <c r="Z5356" s="123">
        <v>22165</v>
      </c>
      <c r="AA5356" s="124">
        <v>20978</v>
      </c>
      <c r="AB5356" s="123">
        <v>22552</v>
      </c>
      <c r="AC5356" s="124">
        <v>24118</v>
      </c>
      <c r="AD5356" s="123">
        <v>24004</v>
      </c>
      <c r="AE5356" s="125">
        <v>21129</v>
      </c>
      <c r="AF5356" s="126">
        <v>23436</v>
      </c>
    </row>
    <row r="5357" spans="2:32">
      <c r="B5357" s="127">
        <v>5319</v>
      </c>
      <c r="C5357" s="128">
        <v>5319</v>
      </c>
      <c r="D5357" s="129">
        <v>222</v>
      </c>
      <c r="E5357" s="130">
        <v>8</v>
      </c>
      <c r="F5357" s="131">
        <v>10</v>
      </c>
      <c r="G5357" s="132" t="s">
        <v>487</v>
      </c>
      <c r="H5357" s="133">
        <v>8</v>
      </c>
      <c r="I5357" s="128">
        <v>9</v>
      </c>
      <c r="J5357" s="129" t="s">
        <v>487</v>
      </c>
      <c r="K5357" s="134">
        <v>15</v>
      </c>
      <c r="L5357" s="108"/>
      <c r="M5357" s="81">
        <v>22322</v>
      </c>
      <c r="N5357" s="135">
        <v>17086</v>
      </c>
      <c r="O5357" s="136">
        <v>19503</v>
      </c>
      <c r="P5357" s="135">
        <v>18426</v>
      </c>
      <c r="Q5357" s="136">
        <v>19433</v>
      </c>
      <c r="R5357" s="135">
        <v>23856</v>
      </c>
      <c r="S5357" s="136">
        <v>21382</v>
      </c>
      <c r="T5357" s="135">
        <v>18794</v>
      </c>
      <c r="U5357" s="136">
        <v>20857</v>
      </c>
      <c r="V5357" s="135">
        <v>20974</v>
      </c>
      <c r="W5357" s="136">
        <v>22405</v>
      </c>
      <c r="X5357" s="135">
        <v>25617</v>
      </c>
      <c r="Y5357" s="136">
        <v>22927</v>
      </c>
      <c r="Z5357" s="135">
        <v>22223</v>
      </c>
      <c r="AA5357" s="136">
        <v>21109</v>
      </c>
      <c r="AB5357" s="135">
        <v>22714</v>
      </c>
      <c r="AC5357" s="136">
        <v>24313</v>
      </c>
      <c r="AD5357" s="135">
        <v>24118</v>
      </c>
      <c r="AE5357" s="137">
        <v>21249</v>
      </c>
      <c r="AF5357" s="138">
        <v>23495</v>
      </c>
    </row>
    <row r="5358" spans="2:32">
      <c r="B5358" s="114">
        <v>5320</v>
      </c>
      <c r="C5358" s="115">
        <v>5320</v>
      </c>
      <c r="D5358" s="116">
        <v>222</v>
      </c>
      <c r="E5358" s="117">
        <v>8</v>
      </c>
      <c r="F5358" s="118">
        <v>10</v>
      </c>
      <c r="G5358" s="119" t="s">
        <v>487</v>
      </c>
      <c r="H5358" s="120">
        <v>8</v>
      </c>
      <c r="I5358" s="115">
        <v>9</v>
      </c>
      <c r="J5358" s="116" t="s">
        <v>487</v>
      </c>
      <c r="K5358" s="121">
        <v>16</v>
      </c>
      <c r="L5358" s="108"/>
      <c r="M5358" s="122">
        <v>22769</v>
      </c>
      <c r="N5358" s="123">
        <v>17637</v>
      </c>
      <c r="O5358" s="124">
        <v>19963</v>
      </c>
      <c r="P5358" s="123">
        <v>19110</v>
      </c>
      <c r="Q5358" s="124">
        <v>19921</v>
      </c>
      <c r="R5358" s="123">
        <v>24217</v>
      </c>
      <c r="S5358" s="124">
        <v>21747</v>
      </c>
      <c r="T5358" s="123">
        <v>19343</v>
      </c>
      <c r="U5358" s="124">
        <v>21286</v>
      </c>
      <c r="V5358" s="123">
        <v>21382</v>
      </c>
      <c r="W5358" s="124">
        <v>22660</v>
      </c>
      <c r="X5358" s="123">
        <v>25904</v>
      </c>
      <c r="Y5358" s="124">
        <v>23253</v>
      </c>
      <c r="Z5358" s="123">
        <v>22602</v>
      </c>
      <c r="AA5358" s="124">
        <v>21942</v>
      </c>
      <c r="AB5358" s="123">
        <v>23033</v>
      </c>
      <c r="AC5358" s="124">
        <v>24480</v>
      </c>
      <c r="AD5358" s="123">
        <v>24410</v>
      </c>
      <c r="AE5358" s="125">
        <v>21757</v>
      </c>
      <c r="AF5358" s="126">
        <v>23864</v>
      </c>
    </row>
    <row r="5359" spans="2:32">
      <c r="B5359" s="127">
        <v>5321</v>
      </c>
      <c r="C5359" s="128">
        <v>5321</v>
      </c>
      <c r="D5359" s="129">
        <v>222</v>
      </c>
      <c r="E5359" s="130">
        <v>8</v>
      </c>
      <c r="F5359" s="131">
        <v>10</v>
      </c>
      <c r="G5359" s="132" t="s">
        <v>487</v>
      </c>
      <c r="H5359" s="133">
        <v>8</v>
      </c>
      <c r="I5359" s="128">
        <v>9</v>
      </c>
      <c r="J5359" s="129" t="s">
        <v>487</v>
      </c>
      <c r="K5359" s="134">
        <v>17</v>
      </c>
      <c r="L5359" s="108"/>
      <c r="M5359" s="81">
        <v>23076</v>
      </c>
      <c r="N5359" s="135">
        <v>18191</v>
      </c>
      <c r="O5359" s="136">
        <v>20367</v>
      </c>
      <c r="P5359" s="135">
        <v>19637</v>
      </c>
      <c r="Q5359" s="136">
        <v>20236</v>
      </c>
      <c r="R5359" s="135">
        <v>24564</v>
      </c>
      <c r="S5359" s="136">
        <v>22057</v>
      </c>
      <c r="T5359" s="135">
        <v>19865</v>
      </c>
      <c r="U5359" s="136">
        <v>21709</v>
      </c>
      <c r="V5359" s="135">
        <v>21736</v>
      </c>
      <c r="W5359" s="136">
        <v>22955</v>
      </c>
      <c r="X5359" s="135">
        <v>26305</v>
      </c>
      <c r="Y5359" s="136">
        <v>23619</v>
      </c>
      <c r="Z5359" s="135">
        <v>23015</v>
      </c>
      <c r="AA5359" s="136">
        <v>22487</v>
      </c>
      <c r="AB5359" s="135">
        <v>23395</v>
      </c>
      <c r="AC5359" s="136">
        <v>24860</v>
      </c>
      <c r="AD5359" s="135">
        <v>24783</v>
      </c>
      <c r="AE5359" s="137">
        <v>22423</v>
      </c>
      <c r="AF5359" s="138">
        <v>24288</v>
      </c>
    </row>
    <row r="5360" spans="2:32">
      <c r="B5360" s="114">
        <v>5322</v>
      </c>
      <c r="C5360" s="115">
        <v>5322</v>
      </c>
      <c r="D5360" s="116">
        <v>222</v>
      </c>
      <c r="E5360" s="117">
        <v>8</v>
      </c>
      <c r="F5360" s="118">
        <v>10</v>
      </c>
      <c r="G5360" s="119" t="s">
        <v>487</v>
      </c>
      <c r="H5360" s="120">
        <v>8</v>
      </c>
      <c r="I5360" s="115">
        <v>9</v>
      </c>
      <c r="J5360" s="116" t="s">
        <v>487</v>
      </c>
      <c r="K5360" s="121">
        <v>18</v>
      </c>
      <c r="L5360" s="108"/>
      <c r="M5360" s="122">
        <v>22750</v>
      </c>
      <c r="N5360" s="123">
        <v>18202</v>
      </c>
      <c r="O5360" s="124">
        <v>20278</v>
      </c>
      <c r="P5360" s="123">
        <v>19477</v>
      </c>
      <c r="Q5360" s="124">
        <v>20177</v>
      </c>
      <c r="R5360" s="123">
        <v>24489</v>
      </c>
      <c r="S5360" s="124">
        <v>22086</v>
      </c>
      <c r="T5360" s="123">
        <v>20102</v>
      </c>
      <c r="U5360" s="124">
        <v>21862</v>
      </c>
      <c r="V5360" s="123">
        <v>21724</v>
      </c>
      <c r="W5360" s="124">
        <v>23325</v>
      </c>
      <c r="X5360" s="123">
        <v>26508</v>
      </c>
      <c r="Y5360" s="124">
        <v>23997</v>
      </c>
      <c r="Z5360" s="123">
        <v>23364</v>
      </c>
      <c r="AA5360" s="124">
        <v>22590</v>
      </c>
      <c r="AB5360" s="123">
        <v>23604</v>
      </c>
      <c r="AC5360" s="124">
        <v>25351</v>
      </c>
      <c r="AD5360" s="123">
        <v>25257</v>
      </c>
      <c r="AE5360" s="125">
        <v>22892</v>
      </c>
      <c r="AF5360" s="126">
        <v>24695</v>
      </c>
    </row>
    <row r="5361" spans="2:32">
      <c r="B5361" s="127">
        <v>5323</v>
      </c>
      <c r="C5361" s="128">
        <v>5323</v>
      </c>
      <c r="D5361" s="129">
        <v>222</v>
      </c>
      <c r="E5361" s="130">
        <v>8</v>
      </c>
      <c r="F5361" s="131">
        <v>10</v>
      </c>
      <c r="G5361" s="132" t="s">
        <v>487</v>
      </c>
      <c r="H5361" s="133">
        <v>8</v>
      </c>
      <c r="I5361" s="128">
        <v>9</v>
      </c>
      <c r="J5361" s="129" t="s">
        <v>487</v>
      </c>
      <c r="K5361" s="134">
        <v>19</v>
      </c>
      <c r="L5361" s="108"/>
      <c r="M5361" s="81">
        <v>22201</v>
      </c>
      <c r="N5361" s="135">
        <v>17672</v>
      </c>
      <c r="O5361" s="136">
        <v>20266</v>
      </c>
      <c r="P5361" s="135">
        <v>19319</v>
      </c>
      <c r="Q5361" s="136">
        <v>20027</v>
      </c>
      <c r="R5361" s="135">
        <v>24140</v>
      </c>
      <c r="S5361" s="136">
        <v>21837</v>
      </c>
      <c r="T5361" s="135">
        <v>19712</v>
      </c>
      <c r="U5361" s="136">
        <v>21913</v>
      </c>
      <c r="V5361" s="135">
        <v>21767</v>
      </c>
      <c r="W5361" s="136">
        <v>23322</v>
      </c>
      <c r="X5361" s="135">
        <v>26443</v>
      </c>
      <c r="Y5361" s="136">
        <v>24063</v>
      </c>
      <c r="Z5361" s="135">
        <v>23703</v>
      </c>
      <c r="AA5361" s="136">
        <v>22836</v>
      </c>
      <c r="AB5361" s="135">
        <v>23965</v>
      </c>
      <c r="AC5361" s="136">
        <v>25597</v>
      </c>
      <c r="AD5361" s="135">
        <v>25491</v>
      </c>
      <c r="AE5361" s="137">
        <v>22878</v>
      </c>
      <c r="AF5361" s="138">
        <v>25119</v>
      </c>
    </row>
    <row r="5362" spans="2:32">
      <c r="B5362" s="114">
        <v>5324</v>
      </c>
      <c r="C5362" s="115">
        <v>5324</v>
      </c>
      <c r="D5362" s="116">
        <v>222</v>
      </c>
      <c r="E5362" s="117">
        <v>8</v>
      </c>
      <c r="F5362" s="118">
        <v>10</v>
      </c>
      <c r="G5362" s="119" t="s">
        <v>487</v>
      </c>
      <c r="H5362" s="120">
        <v>8</v>
      </c>
      <c r="I5362" s="115">
        <v>9</v>
      </c>
      <c r="J5362" s="116" t="s">
        <v>487</v>
      </c>
      <c r="K5362" s="121">
        <v>20</v>
      </c>
      <c r="L5362" s="108"/>
      <c r="M5362" s="122">
        <v>21425</v>
      </c>
      <c r="N5362" s="123">
        <v>17222</v>
      </c>
      <c r="O5362" s="124">
        <v>19954</v>
      </c>
      <c r="P5362" s="123">
        <v>19034</v>
      </c>
      <c r="Q5362" s="124">
        <v>19922</v>
      </c>
      <c r="R5362" s="123">
        <v>23520</v>
      </c>
      <c r="S5362" s="124">
        <v>21461</v>
      </c>
      <c r="T5362" s="123">
        <v>19356</v>
      </c>
      <c r="U5362" s="124">
        <v>21754</v>
      </c>
      <c r="V5362" s="123">
        <v>21879</v>
      </c>
      <c r="W5362" s="124">
        <v>23479</v>
      </c>
      <c r="X5362" s="123">
        <v>26241</v>
      </c>
      <c r="Y5362" s="124">
        <v>24029</v>
      </c>
      <c r="Z5362" s="123">
        <v>23813</v>
      </c>
      <c r="AA5362" s="124">
        <v>23149</v>
      </c>
      <c r="AB5362" s="123">
        <v>24427</v>
      </c>
      <c r="AC5362" s="124">
        <v>26089</v>
      </c>
      <c r="AD5362" s="123">
        <v>25639</v>
      </c>
      <c r="AE5362" s="125">
        <v>22945</v>
      </c>
      <c r="AF5362" s="126">
        <v>25279</v>
      </c>
    </row>
    <row r="5363" spans="2:32">
      <c r="B5363" s="127">
        <v>5325</v>
      </c>
      <c r="C5363" s="128">
        <v>5325</v>
      </c>
      <c r="D5363" s="129">
        <v>222</v>
      </c>
      <c r="E5363" s="130">
        <v>8</v>
      </c>
      <c r="F5363" s="131">
        <v>10</v>
      </c>
      <c r="G5363" s="132" t="s">
        <v>487</v>
      </c>
      <c r="H5363" s="133">
        <v>8</v>
      </c>
      <c r="I5363" s="128">
        <v>9</v>
      </c>
      <c r="J5363" s="129" t="s">
        <v>487</v>
      </c>
      <c r="K5363" s="134">
        <v>21</v>
      </c>
      <c r="L5363" s="108"/>
      <c r="M5363" s="81">
        <v>21149</v>
      </c>
      <c r="N5363" s="135">
        <v>17259</v>
      </c>
      <c r="O5363" s="136">
        <v>19592</v>
      </c>
      <c r="P5363" s="135">
        <v>18896</v>
      </c>
      <c r="Q5363" s="136">
        <v>19884</v>
      </c>
      <c r="R5363" s="135">
        <v>23466</v>
      </c>
      <c r="S5363" s="136">
        <v>21413</v>
      </c>
      <c r="T5363" s="135">
        <v>19553</v>
      </c>
      <c r="U5363" s="136">
        <v>21595</v>
      </c>
      <c r="V5363" s="135">
        <v>22161</v>
      </c>
      <c r="W5363" s="136">
        <v>23887</v>
      </c>
      <c r="X5363" s="135">
        <v>26636</v>
      </c>
      <c r="Y5363" s="136">
        <v>24427</v>
      </c>
      <c r="Z5363" s="135">
        <v>23972</v>
      </c>
      <c r="AA5363" s="136">
        <v>23694</v>
      </c>
      <c r="AB5363" s="135">
        <v>25146</v>
      </c>
      <c r="AC5363" s="136">
        <v>26917</v>
      </c>
      <c r="AD5363" s="135">
        <v>26318</v>
      </c>
      <c r="AE5363" s="137">
        <v>23695</v>
      </c>
      <c r="AF5363" s="138">
        <v>25602</v>
      </c>
    </row>
    <row r="5364" spans="2:32">
      <c r="B5364" s="114">
        <v>5326</v>
      </c>
      <c r="C5364" s="115">
        <v>5326</v>
      </c>
      <c r="D5364" s="116">
        <v>222</v>
      </c>
      <c r="E5364" s="117">
        <v>8</v>
      </c>
      <c r="F5364" s="118">
        <v>10</v>
      </c>
      <c r="G5364" s="119" t="s">
        <v>487</v>
      </c>
      <c r="H5364" s="120">
        <v>8</v>
      </c>
      <c r="I5364" s="115">
        <v>9</v>
      </c>
      <c r="J5364" s="116" t="s">
        <v>487</v>
      </c>
      <c r="K5364" s="121">
        <v>22</v>
      </c>
      <c r="L5364" s="108"/>
      <c r="M5364" s="122">
        <v>19950</v>
      </c>
      <c r="N5364" s="123">
        <v>16470</v>
      </c>
      <c r="O5364" s="124">
        <v>18623</v>
      </c>
      <c r="P5364" s="123">
        <v>17873</v>
      </c>
      <c r="Q5364" s="124">
        <v>18852</v>
      </c>
      <c r="R5364" s="123">
        <v>22379</v>
      </c>
      <c r="S5364" s="124">
        <v>20704</v>
      </c>
      <c r="T5364" s="123">
        <v>18859</v>
      </c>
      <c r="U5364" s="124">
        <v>20727</v>
      </c>
      <c r="V5364" s="123">
        <v>21343</v>
      </c>
      <c r="W5364" s="124">
        <v>23028</v>
      </c>
      <c r="X5364" s="123">
        <v>25781</v>
      </c>
      <c r="Y5364" s="124">
        <v>23933</v>
      </c>
      <c r="Z5364" s="123">
        <v>23262</v>
      </c>
      <c r="AA5364" s="124">
        <v>23035</v>
      </c>
      <c r="AB5364" s="123">
        <v>24556</v>
      </c>
      <c r="AC5364" s="124">
        <v>26228</v>
      </c>
      <c r="AD5364" s="123">
        <v>25960</v>
      </c>
      <c r="AE5364" s="125">
        <v>23264</v>
      </c>
      <c r="AF5364" s="126">
        <v>24959</v>
      </c>
    </row>
    <row r="5365" spans="2:32">
      <c r="B5365" s="127">
        <v>5327</v>
      </c>
      <c r="C5365" s="128">
        <v>5327</v>
      </c>
      <c r="D5365" s="129">
        <v>222</v>
      </c>
      <c r="E5365" s="130">
        <v>8</v>
      </c>
      <c r="F5365" s="131">
        <v>10</v>
      </c>
      <c r="G5365" s="132" t="s">
        <v>487</v>
      </c>
      <c r="H5365" s="133">
        <v>8</v>
      </c>
      <c r="I5365" s="128">
        <v>9</v>
      </c>
      <c r="J5365" s="129" t="s">
        <v>487</v>
      </c>
      <c r="K5365" s="134">
        <v>23</v>
      </c>
      <c r="L5365" s="108"/>
      <c r="M5365" s="81">
        <v>18495</v>
      </c>
      <c r="N5365" s="135">
        <v>15488</v>
      </c>
      <c r="O5365" s="136">
        <v>17323</v>
      </c>
      <c r="P5365" s="135">
        <v>16677</v>
      </c>
      <c r="Q5365" s="136">
        <v>17505</v>
      </c>
      <c r="R5365" s="135">
        <v>20889</v>
      </c>
      <c r="S5365" s="136">
        <v>19665</v>
      </c>
      <c r="T5365" s="135">
        <v>17847</v>
      </c>
      <c r="U5365" s="136">
        <v>19440</v>
      </c>
      <c r="V5365" s="135">
        <v>20082</v>
      </c>
      <c r="W5365" s="136">
        <v>21687</v>
      </c>
      <c r="X5365" s="135">
        <v>24337</v>
      </c>
      <c r="Y5365" s="136">
        <v>22958</v>
      </c>
      <c r="Z5365" s="135">
        <v>21981</v>
      </c>
      <c r="AA5365" s="136">
        <v>21964</v>
      </c>
      <c r="AB5365" s="135">
        <v>23367</v>
      </c>
      <c r="AC5365" s="136">
        <v>24976</v>
      </c>
      <c r="AD5365" s="135">
        <v>25063</v>
      </c>
      <c r="AE5365" s="137">
        <v>22326</v>
      </c>
      <c r="AF5365" s="138">
        <v>23710</v>
      </c>
    </row>
    <row r="5366" spans="2:32">
      <c r="B5366" s="114">
        <v>5328</v>
      </c>
      <c r="C5366" s="115">
        <v>5328</v>
      </c>
      <c r="D5366" s="116">
        <v>222</v>
      </c>
      <c r="E5366" s="117">
        <v>8</v>
      </c>
      <c r="F5366" s="118">
        <v>10</v>
      </c>
      <c r="G5366" s="119" t="s">
        <v>487</v>
      </c>
      <c r="H5366" s="120">
        <v>8</v>
      </c>
      <c r="I5366" s="115">
        <v>9</v>
      </c>
      <c r="J5366" s="116" t="s">
        <v>487</v>
      </c>
      <c r="K5366" s="121">
        <v>24</v>
      </c>
      <c r="L5366" s="108"/>
      <c r="M5366" s="122">
        <v>17175</v>
      </c>
      <c r="N5366" s="123">
        <v>14547</v>
      </c>
      <c r="O5366" s="124">
        <v>16170</v>
      </c>
      <c r="P5366" s="123">
        <v>15672</v>
      </c>
      <c r="Q5366" s="124">
        <v>16376</v>
      </c>
      <c r="R5366" s="123">
        <v>19548</v>
      </c>
      <c r="S5366" s="124">
        <v>18603</v>
      </c>
      <c r="T5366" s="123">
        <v>16824</v>
      </c>
      <c r="U5366" s="124">
        <v>18258</v>
      </c>
      <c r="V5366" s="123">
        <v>18936</v>
      </c>
      <c r="W5366" s="124">
        <v>20479</v>
      </c>
      <c r="X5366" s="123">
        <v>23035</v>
      </c>
      <c r="Y5366" s="124">
        <v>21942</v>
      </c>
      <c r="Z5366" s="123">
        <v>20798</v>
      </c>
      <c r="AA5366" s="124">
        <v>20969</v>
      </c>
      <c r="AB5366" s="123">
        <v>22273</v>
      </c>
      <c r="AC5366" s="124">
        <v>23756</v>
      </c>
      <c r="AD5366" s="123">
        <v>24046</v>
      </c>
      <c r="AE5366" s="125">
        <v>21318</v>
      </c>
      <c r="AF5366" s="126">
        <v>22530</v>
      </c>
    </row>
    <row r="5367" spans="2:32">
      <c r="B5367" s="127">
        <v>5329</v>
      </c>
      <c r="C5367" s="128">
        <v>5329</v>
      </c>
      <c r="D5367" s="129">
        <v>223</v>
      </c>
      <c r="E5367" s="130">
        <v>8</v>
      </c>
      <c r="F5367" s="131">
        <v>11</v>
      </c>
      <c r="G5367" s="132" t="s">
        <v>487</v>
      </c>
      <c r="H5367" s="133">
        <v>8</v>
      </c>
      <c r="I5367" s="128">
        <v>10</v>
      </c>
      <c r="J5367" s="129" t="s">
        <v>487</v>
      </c>
      <c r="K5367" s="134">
        <v>1</v>
      </c>
      <c r="L5367" s="108"/>
      <c r="M5367" s="81">
        <v>15982</v>
      </c>
      <c r="N5367" s="135">
        <v>14047</v>
      </c>
      <c r="O5367" s="136">
        <v>14216</v>
      </c>
      <c r="P5367" s="135">
        <v>14745</v>
      </c>
      <c r="Q5367" s="136">
        <v>15681</v>
      </c>
      <c r="R5367" s="135">
        <v>18151</v>
      </c>
      <c r="S5367" s="136">
        <v>16755</v>
      </c>
      <c r="T5367" s="135">
        <v>16172</v>
      </c>
      <c r="U5367" s="136">
        <v>16470</v>
      </c>
      <c r="V5367" s="135">
        <v>18214</v>
      </c>
      <c r="W5367" s="136">
        <v>18912</v>
      </c>
      <c r="X5367" s="135">
        <v>21319</v>
      </c>
      <c r="Y5367" s="136">
        <v>19546</v>
      </c>
      <c r="Z5367" s="135">
        <v>19208</v>
      </c>
      <c r="AA5367" s="136">
        <v>20211</v>
      </c>
      <c r="AB5367" s="135">
        <v>21596</v>
      </c>
      <c r="AC5367" s="136">
        <v>22018</v>
      </c>
      <c r="AD5367" s="135">
        <v>21329</v>
      </c>
      <c r="AE5367" s="137">
        <v>20557</v>
      </c>
      <c r="AF5367" s="138">
        <v>21060</v>
      </c>
    </row>
    <row r="5368" spans="2:32">
      <c r="B5368" s="114">
        <v>5330</v>
      </c>
      <c r="C5368" s="115">
        <v>5330</v>
      </c>
      <c r="D5368" s="116">
        <v>223</v>
      </c>
      <c r="E5368" s="117">
        <v>8</v>
      </c>
      <c r="F5368" s="118">
        <v>11</v>
      </c>
      <c r="G5368" s="119" t="s">
        <v>487</v>
      </c>
      <c r="H5368" s="120">
        <v>8</v>
      </c>
      <c r="I5368" s="115">
        <v>10</v>
      </c>
      <c r="J5368" s="116" t="s">
        <v>487</v>
      </c>
      <c r="K5368" s="121">
        <v>2</v>
      </c>
      <c r="L5368" s="108"/>
      <c r="M5368" s="122">
        <v>15348</v>
      </c>
      <c r="N5368" s="123">
        <v>13699</v>
      </c>
      <c r="O5368" s="124">
        <v>13860</v>
      </c>
      <c r="P5368" s="123">
        <v>14371</v>
      </c>
      <c r="Q5368" s="124">
        <v>15207</v>
      </c>
      <c r="R5368" s="123">
        <v>17425</v>
      </c>
      <c r="S5368" s="124">
        <v>16123</v>
      </c>
      <c r="T5368" s="123">
        <v>15748</v>
      </c>
      <c r="U5368" s="124">
        <v>15993</v>
      </c>
      <c r="V5368" s="123">
        <v>17654</v>
      </c>
      <c r="W5368" s="124">
        <v>18197</v>
      </c>
      <c r="X5368" s="123">
        <v>20447</v>
      </c>
      <c r="Y5368" s="124">
        <v>18795</v>
      </c>
      <c r="Z5368" s="123">
        <v>18638</v>
      </c>
      <c r="AA5368" s="124">
        <v>19627</v>
      </c>
      <c r="AB5368" s="123">
        <v>20914</v>
      </c>
      <c r="AC5368" s="124">
        <v>21184</v>
      </c>
      <c r="AD5368" s="123">
        <v>20522</v>
      </c>
      <c r="AE5368" s="125">
        <v>19968</v>
      </c>
      <c r="AF5368" s="126">
        <v>20426</v>
      </c>
    </row>
    <row r="5369" spans="2:32">
      <c r="B5369" s="127">
        <v>5331</v>
      </c>
      <c r="C5369" s="128">
        <v>5331</v>
      </c>
      <c r="D5369" s="129">
        <v>223</v>
      </c>
      <c r="E5369" s="130">
        <v>8</v>
      </c>
      <c r="F5369" s="131">
        <v>11</v>
      </c>
      <c r="G5369" s="132" t="s">
        <v>487</v>
      </c>
      <c r="H5369" s="133">
        <v>8</v>
      </c>
      <c r="I5369" s="128">
        <v>10</v>
      </c>
      <c r="J5369" s="129" t="s">
        <v>487</v>
      </c>
      <c r="K5369" s="134">
        <v>3</v>
      </c>
      <c r="L5369" s="108"/>
      <c r="M5369" s="81">
        <v>14914</v>
      </c>
      <c r="N5369" s="135">
        <v>13541</v>
      </c>
      <c r="O5369" s="136">
        <v>13640</v>
      </c>
      <c r="P5369" s="135">
        <v>14142</v>
      </c>
      <c r="Q5369" s="136">
        <v>14916</v>
      </c>
      <c r="R5369" s="135">
        <v>16945</v>
      </c>
      <c r="S5369" s="136">
        <v>15678</v>
      </c>
      <c r="T5369" s="135">
        <v>15532</v>
      </c>
      <c r="U5369" s="136">
        <v>15682</v>
      </c>
      <c r="V5369" s="135">
        <v>17249</v>
      </c>
      <c r="W5369" s="136">
        <v>17754</v>
      </c>
      <c r="X5369" s="135">
        <v>19822</v>
      </c>
      <c r="Y5369" s="136">
        <v>18229</v>
      </c>
      <c r="Z5369" s="135">
        <v>18201</v>
      </c>
      <c r="AA5369" s="136">
        <v>19164</v>
      </c>
      <c r="AB5369" s="135">
        <v>20354</v>
      </c>
      <c r="AC5369" s="136">
        <v>20615</v>
      </c>
      <c r="AD5369" s="135">
        <v>19884</v>
      </c>
      <c r="AE5369" s="137">
        <v>19567</v>
      </c>
      <c r="AF5369" s="138">
        <v>19923</v>
      </c>
    </row>
    <row r="5370" spans="2:32">
      <c r="B5370" s="114">
        <v>5332</v>
      </c>
      <c r="C5370" s="115">
        <v>5332</v>
      </c>
      <c r="D5370" s="116">
        <v>223</v>
      </c>
      <c r="E5370" s="117">
        <v>8</v>
      </c>
      <c r="F5370" s="118">
        <v>11</v>
      </c>
      <c r="G5370" s="119" t="s">
        <v>487</v>
      </c>
      <c r="H5370" s="120">
        <v>8</v>
      </c>
      <c r="I5370" s="115">
        <v>10</v>
      </c>
      <c r="J5370" s="116" t="s">
        <v>487</v>
      </c>
      <c r="K5370" s="121">
        <v>4</v>
      </c>
      <c r="L5370" s="108"/>
      <c r="M5370" s="122">
        <v>14643</v>
      </c>
      <c r="N5370" s="123">
        <v>13544</v>
      </c>
      <c r="O5370" s="124">
        <v>13643</v>
      </c>
      <c r="P5370" s="123">
        <v>14132</v>
      </c>
      <c r="Q5370" s="124">
        <v>14814</v>
      </c>
      <c r="R5370" s="123">
        <v>16573</v>
      </c>
      <c r="S5370" s="124">
        <v>15334</v>
      </c>
      <c r="T5370" s="123">
        <v>15405</v>
      </c>
      <c r="U5370" s="124">
        <v>15499</v>
      </c>
      <c r="V5370" s="123">
        <v>16923</v>
      </c>
      <c r="W5370" s="124">
        <v>17276</v>
      </c>
      <c r="X5370" s="123">
        <v>19130</v>
      </c>
      <c r="Y5370" s="124">
        <v>17605</v>
      </c>
      <c r="Z5370" s="123">
        <v>17754</v>
      </c>
      <c r="AA5370" s="124">
        <v>18650</v>
      </c>
      <c r="AB5370" s="123">
        <v>19692</v>
      </c>
      <c r="AC5370" s="124">
        <v>19835</v>
      </c>
      <c r="AD5370" s="123">
        <v>19100</v>
      </c>
      <c r="AE5370" s="125">
        <v>19038</v>
      </c>
      <c r="AF5370" s="126">
        <v>19322</v>
      </c>
    </row>
    <row r="5371" spans="2:32">
      <c r="B5371" s="127">
        <v>5333</v>
      </c>
      <c r="C5371" s="128">
        <v>5333</v>
      </c>
      <c r="D5371" s="129">
        <v>223</v>
      </c>
      <c r="E5371" s="130">
        <v>8</v>
      </c>
      <c r="F5371" s="131">
        <v>11</v>
      </c>
      <c r="G5371" s="132" t="s">
        <v>487</v>
      </c>
      <c r="H5371" s="133">
        <v>8</v>
      </c>
      <c r="I5371" s="128">
        <v>10</v>
      </c>
      <c r="J5371" s="129" t="s">
        <v>487</v>
      </c>
      <c r="K5371" s="134">
        <v>5</v>
      </c>
      <c r="L5371" s="108"/>
      <c r="M5371" s="81">
        <v>14569</v>
      </c>
      <c r="N5371" s="135">
        <v>13880</v>
      </c>
      <c r="O5371" s="136">
        <v>13925</v>
      </c>
      <c r="P5371" s="135">
        <v>14521</v>
      </c>
      <c r="Q5371" s="136">
        <v>15065</v>
      </c>
      <c r="R5371" s="135">
        <v>16401</v>
      </c>
      <c r="S5371" s="136">
        <v>15112</v>
      </c>
      <c r="T5371" s="135">
        <v>15610</v>
      </c>
      <c r="U5371" s="136">
        <v>15562</v>
      </c>
      <c r="V5371" s="135">
        <v>16942</v>
      </c>
      <c r="W5371" s="136">
        <v>17127</v>
      </c>
      <c r="X5371" s="135">
        <v>18594</v>
      </c>
      <c r="Y5371" s="136">
        <v>17049</v>
      </c>
      <c r="Z5371" s="135">
        <v>17516</v>
      </c>
      <c r="AA5371" s="136">
        <v>18452</v>
      </c>
      <c r="AB5371" s="135">
        <v>19333</v>
      </c>
      <c r="AC5371" s="136">
        <v>19409</v>
      </c>
      <c r="AD5371" s="135">
        <v>18372</v>
      </c>
      <c r="AE5371" s="137">
        <v>18848</v>
      </c>
      <c r="AF5371" s="138">
        <v>18909</v>
      </c>
    </row>
    <row r="5372" spans="2:32">
      <c r="B5372" s="114">
        <v>5334</v>
      </c>
      <c r="C5372" s="115">
        <v>5334</v>
      </c>
      <c r="D5372" s="116">
        <v>223</v>
      </c>
      <c r="E5372" s="117">
        <v>8</v>
      </c>
      <c r="F5372" s="118">
        <v>11</v>
      </c>
      <c r="G5372" s="119" t="s">
        <v>487</v>
      </c>
      <c r="H5372" s="120">
        <v>8</v>
      </c>
      <c r="I5372" s="115">
        <v>10</v>
      </c>
      <c r="J5372" s="116" t="s">
        <v>487</v>
      </c>
      <c r="K5372" s="121">
        <v>6</v>
      </c>
      <c r="L5372" s="108"/>
      <c r="M5372" s="122">
        <v>14584</v>
      </c>
      <c r="N5372" s="123">
        <v>14629</v>
      </c>
      <c r="O5372" s="124">
        <v>14633</v>
      </c>
      <c r="P5372" s="123">
        <v>15292</v>
      </c>
      <c r="Q5372" s="124">
        <v>15683</v>
      </c>
      <c r="R5372" s="123">
        <v>16340</v>
      </c>
      <c r="S5372" s="124">
        <v>14816</v>
      </c>
      <c r="T5372" s="123">
        <v>16184</v>
      </c>
      <c r="U5372" s="124">
        <v>16021</v>
      </c>
      <c r="V5372" s="123">
        <v>17321</v>
      </c>
      <c r="W5372" s="124">
        <v>17268</v>
      </c>
      <c r="X5372" s="123">
        <v>18114</v>
      </c>
      <c r="Y5372" s="124">
        <v>16394</v>
      </c>
      <c r="Z5372" s="123">
        <v>17678</v>
      </c>
      <c r="AA5372" s="124">
        <v>18683</v>
      </c>
      <c r="AB5372" s="123">
        <v>19424</v>
      </c>
      <c r="AC5372" s="124">
        <v>19339</v>
      </c>
      <c r="AD5372" s="123">
        <v>17552</v>
      </c>
      <c r="AE5372" s="125">
        <v>19001</v>
      </c>
      <c r="AF5372" s="126">
        <v>18895</v>
      </c>
    </row>
    <row r="5373" spans="2:32">
      <c r="B5373" s="127">
        <v>5335</v>
      </c>
      <c r="C5373" s="128">
        <v>5335</v>
      </c>
      <c r="D5373" s="129">
        <v>223</v>
      </c>
      <c r="E5373" s="130">
        <v>8</v>
      </c>
      <c r="F5373" s="131">
        <v>11</v>
      </c>
      <c r="G5373" s="132" t="s">
        <v>487</v>
      </c>
      <c r="H5373" s="133">
        <v>8</v>
      </c>
      <c r="I5373" s="128">
        <v>10</v>
      </c>
      <c r="J5373" s="129" t="s">
        <v>487</v>
      </c>
      <c r="K5373" s="134">
        <v>7</v>
      </c>
      <c r="L5373" s="108"/>
      <c r="M5373" s="81">
        <v>14974</v>
      </c>
      <c r="N5373" s="135">
        <v>15780</v>
      </c>
      <c r="O5373" s="136">
        <v>15699</v>
      </c>
      <c r="P5373" s="135">
        <v>16313</v>
      </c>
      <c r="Q5373" s="136">
        <v>16640</v>
      </c>
      <c r="R5373" s="135">
        <v>16666</v>
      </c>
      <c r="S5373" s="136">
        <v>14889</v>
      </c>
      <c r="T5373" s="135">
        <v>17228</v>
      </c>
      <c r="U5373" s="136">
        <v>16795</v>
      </c>
      <c r="V5373" s="135">
        <v>18048</v>
      </c>
      <c r="W5373" s="136">
        <v>17841</v>
      </c>
      <c r="X5373" s="135">
        <v>18070</v>
      </c>
      <c r="Y5373" s="136">
        <v>16184</v>
      </c>
      <c r="Z5373" s="135">
        <v>18201</v>
      </c>
      <c r="AA5373" s="136">
        <v>19286</v>
      </c>
      <c r="AB5373" s="135">
        <v>19955</v>
      </c>
      <c r="AC5373" s="136">
        <v>19677</v>
      </c>
      <c r="AD5373" s="135">
        <v>17238</v>
      </c>
      <c r="AE5373" s="137">
        <v>19656</v>
      </c>
      <c r="AF5373" s="138">
        <v>19327</v>
      </c>
    </row>
    <row r="5374" spans="2:32">
      <c r="B5374" s="114">
        <v>5336</v>
      </c>
      <c r="C5374" s="115">
        <v>5336</v>
      </c>
      <c r="D5374" s="116">
        <v>223</v>
      </c>
      <c r="E5374" s="117">
        <v>8</v>
      </c>
      <c r="F5374" s="118">
        <v>11</v>
      </c>
      <c r="G5374" s="119" t="s">
        <v>487</v>
      </c>
      <c r="H5374" s="120">
        <v>8</v>
      </c>
      <c r="I5374" s="115">
        <v>10</v>
      </c>
      <c r="J5374" s="116" t="s">
        <v>487</v>
      </c>
      <c r="K5374" s="121">
        <v>8</v>
      </c>
      <c r="L5374" s="108"/>
      <c r="M5374" s="122">
        <v>15811</v>
      </c>
      <c r="N5374" s="123">
        <v>16698</v>
      </c>
      <c r="O5374" s="124">
        <v>16352</v>
      </c>
      <c r="P5374" s="123">
        <v>16985</v>
      </c>
      <c r="Q5374" s="124">
        <v>17431</v>
      </c>
      <c r="R5374" s="123">
        <v>17478</v>
      </c>
      <c r="S5374" s="124">
        <v>15585</v>
      </c>
      <c r="T5374" s="123">
        <v>18214</v>
      </c>
      <c r="U5374" s="124">
        <v>17369</v>
      </c>
      <c r="V5374" s="123">
        <v>18760</v>
      </c>
      <c r="W5374" s="124">
        <v>18560</v>
      </c>
      <c r="X5374" s="123">
        <v>18800</v>
      </c>
      <c r="Y5374" s="124">
        <v>16766</v>
      </c>
      <c r="Z5374" s="123">
        <v>18610</v>
      </c>
      <c r="AA5374" s="124">
        <v>19792</v>
      </c>
      <c r="AB5374" s="123">
        <v>20561</v>
      </c>
      <c r="AC5374" s="124">
        <v>20271</v>
      </c>
      <c r="AD5374" s="123">
        <v>17778</v>
      </c>
      <c r="AE5374" s="125">
        <v>20481</v>
      </c>
      <c r="AF5374" s="126">
        <v>19681</v>
      </c>
    </row>
    <row r="5375" spans="2:32">
      <c r="B5375" s="127">
        <v>5337</v>
      </c>
      <c r="C5375" s="128">
        <v>5337</v>
      </c>
      <c r="D5375" s="129">
        <v>223</v>
      </c>
      <c r="E5375" s="130">
        <v>8</v>
      </c>
      <c r="F5375" s="131">
        <v>11</v>
      </c>
      <c r="G5375" s="132" t="s">
        <v>487</v>
      </c>
      <c r="H5375" s="133">
        <v>8</v>
      </c>
      <c r="I5375" s="128">
        <v>10</v>
      </c>
      <c r="J5375" s="129" t="s">
        <v>487</v>
      </c>
      <c r="K5375" s="134">
        <v>9</v>
      </c>
      <c r="L5375" s="108"/>
      <c r="M5375" s="81">
        <v>16753</v>
      </c>
      <c r="N5375" s="135">
        <v>17302</v>
      </c>
      <c r="O5375" s="136">
        <v>16673</v>
      </c>
      <c r="P5375" s="135">
        <v>17330</v>
      </c>
      <c r="Q5375" s="136">
        <v>17928</v>
      </c>
      <c r="R5375" s="135">
        <v>18419</v>
      </c>
      <c r="S5375" s="136">
        <v>16435</v>
      </c>
      <c r="T5375" s="135">
        <v>18812</v>
      </c>
      <c r="U5375" s="136">
        <v>17669</v>
      </c>
      <c r="V5375" s="135">
        <v>19285</v>
      </c>
      <c r="W5375" s="136">
        <v>19161</v>
      </c>
      <c r="X5375" s="135">
        <v>19719</v>
      </c>
      <c r="Y5375" s="136">
        <v>17572</v>
      </c>
      <c r="Z5375" s="135">
        <v>18778</v>
      </c>
      <c r="AA5375" s="136">
        <v>20010</v>
      </c>
      <c r="AB5375" s="135">
        <v>20982</v>
      </c>
      <c r="AC5375" s="136">
        <v>20771</v>
      </c>
      <c r="AD5375" s="135">
        <v>18576</v>
      </c>
      <c r="AE5375" s="137">
        <v>21038</v>
      </c>
      <c r="AF5375" s="138">
        <v>19825</v>
      </c>
    </row>
    <row r="5376" spans="2:32">
      <c r="B5376" s="114">
        <v>5338</v>
      </c>
      <c r="C5376" s="115">
        <v>5338</v>
      </c>
      <c r="D5376" s="116">
        <v>223</v>
      </c>
      <c r="E5376" s="117">
        <v>8</v>
      </c>
      <c r="F5376" s="118">
        <v>11</v>
      </c>
      <c r="G5376" s="119" t="s">
        <v>487</v>
      </c>
      <c r="H5376" s="120">
        <v>8</v>
      </c>
      <c r="I5376" s="115">
        <v>10</v>
      </c>
      <c r="J5376" s="116" t="s">
        <v>487</v>
      </c>
      <c r="K5376" s="121">
        <v>10</v>
      </c>
      <c r="L5376" s="108"/>
      <c r="M5376" s="122">
        <v>17653</v>
      </c>
      <c r="N5376" s="123">
        <v>17783</v>
      </c>
      <c r="O5376" s="124">
        <v>17068</v>
      </c>
      <c r="P5376" s="123">
        <v>17780</v>
      </c>
      <c r="Q5376" s="124">
        <v>18577</v>
      </c>
      <c r="R5376" s="123">
        <v>19363</v>
      </c>
      <c r="S5376" s="124">
        <v>17207</v>
      </c>
      <c r="T5376" s="123">
        <v>19365</v>
      </c>
      <c r="U5376" s="124">
        <v>18152</v>
      </c>
      <c r="V5376" s="123">
        <v>20027</v>
      </c>
      <c r="W5376" s="124">
        <v>19765</v>
      </c>
      <c r="X5376" s="123">
        <v>20785</v>
      </c>
      <c r="Y5376" s="124">
        <v>18431</v>
      </c>
      <c r="Z5376" s="123">
        <v>19354</v>
      </c>
      <c r="AA5376" s="124">
        <v>20574</v>
      </c>
      <c r="AB5376" s="123">
        <v>21750</v>
      </c>
      <c r="AC5376" s="124">
        <v>21380</v>
      </c>
      <c r="AD5376" s="123">
        <v>19503</v>
      </c>
      <c r="AE5376" s="125">
        <v>21726</v>
      </c>
      <c r="AF5376" s="126">
        <v>20458</v>
      </c>
    </row>
    <row r="5377" spans="2:32">
      <c r="B5377" s="127">
        <v>5339</v>
      </c>
      <c r="C5377" s="128">
        <v>5339</v>
      </c>
      <c r="D5377" s="129">
        <v>223</v>
      </c>
      <c r="E5377" s="130">
        <v>8</v>
      </c>
      <c r="F5377" s="131">
        <v>11</v>
      </c>
      <c r="G5377" s="132" t="s">
        <v>487</v>
      </c>
      <c r="H5377" s="133">
        <v>8</v>
      </c>
      <c r="I5377" s="128">
        <v>10</v>
      </c>
      <c r="J5377" s="129" t="s">
        <v>487</v>
      </c>
      <c r="K5377" s="134">
        <v>11</v>
      </c>
      <c r="L5377" s="108"/>
      <c r="M5377" s="81">
        <v>18140</v>
      </c>
      <c r="N5377" s="135">
        <v>18160</v>
      </c>
      <c r="O5377" s="136">
        <v>17339</v>
      </c>
      <c r="P5377" s="135">
        <v>18109</v>
      </c>
      <c r="Q5377" s="136">
        <v>19078</v>
      </c>
      <c r="R5377" s="135">
        <v>19927</v>
      </c>
      <c r="S5377" s="136">
        <v>17684</v>
      </c>
      <c r="T5377" s="135">
        <v>19827</v>
      </c>
      <c r="U5377" s="136">
        <v>18524</v>
      </c>
      <c r="V5377" s="135">
        <v>20616</v>
      </c>
      <c r="W5377" s="136">
        <v>20308</v>
      </c>
      <c r="X5377" s="135">
        <v>21463</v>
      </c>
      <c r="Y5377" s="136">
        <v>18993</v>
      </c>
      <c r="Z5377" s="135">
        <v>19814</v>
      </c>
      <c r="AA5377" s="136">
        <v>21094</v>
      </c>
      <c r="AB5377" s="135">
        <v>22440</v>
      </c>
      <c r="AC5377" s="136">
        <v>22005</v>
      </c>
      <c r="AD5377" s="135">
        <v>20113</v>
      </c>
      <c r="AE5377" s="137">
        <v>22303</v>
      </c>
      <c r="AF5377" s="138">
        <v>20975</v>
      </c>
    </row>
    <row r="5378" spans="2:32">
      <c r="B5378" s="114">
        <v>5340</v>
      </c>
      <c r="C5378" s="115">
        <v>5340</v>
      </c>
      <c r="D5378" s="116">
        <v>223</v>
      </c>
      <c r="E5378" s="117">
        <v>8</v>
      </c>
      <c r="F5378" s="118">
        <v>11</v>
      </c>
      <c r="G5378" s="119" t="s">
        <v>487</v>
      </c>
      <c r="H5378" s="120">
        <v>8</v>
      </c>
      <c r="I5378" s="115">
        <v>10</v>
      </c>
      <c r="J5378" s="116" t="s">
        <v>487</v>
      </c>
      <c r="K5378" s="121">
        <v>12</v>
      </c>
      <c r="L5378" s="108"/>
      <c r="M5378" s="122">
        <v>18612</v>
      </c>
      <c r="N5378" s="123">
        <v>18452</v>
      </c>
      <c r="O5378" s="124">
        <v>17539</v>
      </c>
      <c r="P5378" s="123">
        <v>18488</v>
      </c>
      <c r="Q5378" s="124">
        <v>19533</v>
      </c>
      <c r="R5378" s="123">
        <v>20412</v>
      </c>
      <c r="S5378" s="124">
        <v>18059</v>
      </c>
      <c r="T5378" s="123">
        <v>20158</v>
      </c>
      <c r="U5378" s="124">
        <v>18757</v>
      </c>
      <c r="V5378" s="123">
        <v>21135</v>
      </c>
      <c r="W5378" s="124">
        <v>20697</v>
      </c>
      <c r="X5378" s="123">
        <v>21997</v>
      </c>
      <c r="Y5378" s="124">
        <v>19415</v>
      </c>
      <c r="Z5378" s="123">
        <v>20097</v>
      </c>
      <c r="AA5378" s="124">
        <v>21609</v>
      </c>
      <c r="AB5378" s="123">
        <v>23013</v>
      </c>
      <c r="AC5378" s="124">
        <v>22419</v>
      </c>
      <c r="AD5378" s="123">
        <v>20564</v>
      </c>
      <c r="AE5378" s="125">
        <v>22702</v>
      </c>
      <c r="AF5378" s="126">
        <v>21284</v>
      </c>
    </row>
    <row r="5379" spans="2:32">
      <c r="B5379" s="127">
        <v>5341</v>
      </c>
      <c r="C5379" s="128">
        <v>5341</v>
      </c>
      <c r="D5379" s="129">
        <v>223</v>
      </c>
      <c r="E5379" s="130">
        <v>8</v>
      </c>
      <c r="F5379" s="131">
        <v>11</v>
      </c>
      <c r="G5379" s="132" t="s">
        <v>487</v>
      </c>
      <c r="H5379" s="133">
        <v>8</v>
      </c>
      <c r="I5379" s="128">
        <v>10</v>
      </c>
      <c r="J5379" s="129" t="s">
        <v>487</v>
      </c>
      <c r="K5379" s="134">
        <v>13</v>
      </c>
      <c r="L5379" s="108"/>
      <c r="M5379" s="81">
        <v>18941</v>
      </c>
      <c r="N5379" s="135">
        <v>18702</v>
      </c>
      <c r="O5379" s="136">
        <v>17847</v>
      </c>
      <c r="P5379" s="135">
        <v>18839</v>
      </c>
      <c r="Q5379" s="136">
        <v>20049</v>
      </c>
      <c r="R5379" s="135">
        <v>20744</v>
      </c>
      <c r="S5379" s="136">
        <v>18246</v>
      </c>
      <c r="T5379" s="135">
        <v>20442</v>
      </c>
      <c r="U5379" s="136">
        <v>19081</v>
      </c>
      <c r="V5379" s="135">
        <v>21708</v>
      </c>
      <c r="W5379" s="136">
        <v>21008</v>
      </c>
      <c r="X5379" s="135">
        <v>22355</v>
      </c>
      <c r="Y5379" s="136">
        <v>19618</v>
      </c>
      <c r="Z5379" s="135">
        <v>20434</v>
      </c>
      <c r="AA5379" s="136">
        <v>22012</v>
      </c>
      <c r="AB5379" s="135">
        <v>23618</v>
      </c>
      <c r="AC5379" s="136">
        <v>22743</v>
      </c>
      <c r="AD5379" s="135">
        <v>20767</v>
      </c>
      <c r="AE5379" s="137">
        <v>23027</v>
      </c>
      <c r="AF5379" s="138">
        <v>21626</v>
      </c>
    </row>
    <row r="5380" spans="2:32">
      <c r="B5380" s="114">
        <v>5342</v>
      </c>
      <c r="C5380" s="115">
        <v>5342</v>
      </c>
      <c r="D5380" s="116">
        <v>223</v>
      </c>
      <c r="E5380" s="117">
        <v>8</v>
      </c>
      <c r="F5380" s="118">
        <v>11</v>
      </c>
      <c r="G5380" s="119" t="s">
        <v>487</v>
      </c>
      <c r="H5380" s="120">
        <v>8</v>
      </c>
      <c r="I5380" s="115">
        <v>10</v>
      </c>
      <c r="J5380" s="116" t="s">
        <v>487</v>
      </c>
      <c r="K5380" s="121">
        <v>14</v>
      </c>
      <c r="L5380" s="108"/>
      <c r="M5380" s="122">
        <v>18986</v>
      </c>
      <c r="N5380" s="123">
        <v>18802</v>
      </c>
      <c r="O5380" s="124">
        <v>18027</v>
      </c>
      <c r="P5380" s="123">
        <v>19005</v>
      </c>
      <c r="Q5380" s="124">
        <v>20204</v>
      </c>
      <c r="R5380" s="123">
        <v>20798</v>
      </c>
      <c r="S5380" s="124">
        <v>18342</v>
      </c>
      <c r="T5380" s="123">
        <v>20543</v>
      </c>
      <c r="U5380" s="124">
        <v>19249</v>
      </c>
      <c r="V5380" s="123">
        <v>21850</v>
      </c>
      <c r="W5380" s="124">
        <v>21138</v>
      </c>
      <c r="X5380" s="123">
        <v>22404</v>
      </c>
      <c r="Y5380" s="124">
        <v>19703</v>
      </c>
      <c r="Z5380" s="123">
        <v>20592</v>
      </c>
      <c r="AA5380" s="124">
        <v>22193</v>
      </c>
      <c r="AB5380" s="123">
        <v>23711</v>
      </c>
      <c r="AC5380" s="124">
        <v>22848</v>
      </c>
      <c r="AD5380" s="123">
        <v>20854</v>
      </c>
      <c r="AE5380" s="125">
        <v>23134</v>
      </c>
      <c r="AF5380" s="126">
        <v>21773</v>
      </c>
    </row>
    <row r="5381" spans="2:32">
      <c r="B5381" s="127">
        <v>5343</v>
      </c>
      <c r="C5381" s="128">
        <v>5343</v>
      </c>
      <c r="D5381" s="129">
        <v>223</v>
      </c>
      <c r="E5381" s="130">
        <v>8</v>
      </c>
      <c r="F5381" s="131">
        <v>11</v>
      </c>
      <c r="G5381" s="132" t="s">
        <v>487</v>
      </c>
      <c r="H5381" s="133">
        <v>8</v>
      </c>
      <c r="I5381" s="128">
        <v>10</v>
      </c>
      <c r="J5381" s="129" t="s">
        <v>487</v>
      </c>
      <c r="K5381" s="134">
        <v>15</v>
      </c>
      <c r="L5381" s="108"/>
      <c r="M5381" s="81">
        <v>19180</v>
      </c>
      <c r="N5381" s="135">
        <v>18915</v>
      </c>
      <c r="O5381" s="136">
        <v>18245</v>
      </c>
      <c r="P5381" s="135">
        <v>19224</v>
      </c>
      <c r="Q5381" s="136">
        <v>20487</v>
      </c>
      <c r="R5381" s="135">
        <v>20990</v>
      </c>
      <c r="S5381" s="136">
        <v>18551</v>
      </c>
      <c r="T5381" s="135">
        <v>20675</v>
      </c>
      <c r="U5381" s="136">
        <v>19461</v>
      </c>
      <c r="V5381" s="135">
        <v>22116</v>
      </c>
      <c r="W5381" s="136">
        <v>21255</v>
      </c>
      <c r="X5381" s="135">
        <v>22585</v>
      </c>
      <c r="Y5381" s="136">
        <v>19901</v>
      </c>
      <c r="Z5381" s="135">
        <v>20796</v>
      </c>
      <c r="AA5381" s="136">
        <v>22425</v>
      </c>
      <c r="AB5381" s="135">
        <v>23970</v>
      </c>
      <c r="AC5381" s="136">
        <v>22955</v>
      </c>
      <c r="AD5381" s="135">
        <v>21042</v>
      </c>
      <c r="AE5381" s="137">
        <v>23261</v>
      </c>
      <c r="AF5381" s="138">
        <v>21971</v>
      </c>
    </row>
    <row r="5382" spans="2:32">
      <c r="B5382" s="114">
        <v>5344</v>
      </c>
      <c r="C5382" s="115">
        <v>5344</v>
      </c>
      <c r="D5382" s="116">
        <v>223</v>
      </c>
      <c r="E5382" s="117">
        <v>8</v>
      </c>
      <c r="F5382" s="118">
        <v>11</v>
      </c>
      <c r="G5382" s="119" t="s">
        <v>487</v>
      </c>
      <c r="H5382" s="120">
        <v>8</v>
      </c>
      <c r="I5382" s="115">
        <v>10</v>
      </c>
      <c r="J5382" s="116" t="s">
        <v>487</v>
      </c>
      <c r="K5382" s="121">
        <v>16</v>
      </c>
      <c r="L5382" s="108"/>
      <c r="M5382" s="122">
        <v>19438</v>
      </c>
      <c r="N5382" s="123">
        <v>19240</v>
      </c>
      <c r="O5382" s="124">
        <v>18733</v>
      </c>
      <c r="P5382" s="123">
        <v>19578</v>
      </c>
      <c r="Q5382" s="124">
        <v>20707</v>
      </c>
      <c r="R5382" s="123">
        <v>21238</v>
      </c>
      <c r="S5382" s="124">
        <v>18970</v>
      </c>
      <c r="T5382" s="123">
        <v>20970</v>
      </c>
      <c r="U5382" s="124">
        <v>20127</v>
      </c>
      <c r="V5382" s="123">
        <v>22251</v>
      </c>
      <c r="W5382" s="124">
        <v>21393</v>
      </c>
      <c r="X5382" s="123">
        <v>22790</v>
      </c>
      <c r="Y5382" s="124">
        <v>20289</v>
      </c>
      <c r="Z5382" s="123">
        <v>21506</v>
      </c>
      <c r="AA5382" s="124">
        <v>22624</v>
      </c>
      <c r="AB5382" s="123">
        <v>24010</v>
      </c>
      <c r="AC5382" s="124">
        <v>23011</v>
      </c>
      <c r="AD5382" s="123">
        <v>21416</v>
      </c>
      <c r="AE5382" s="125">
        <v>23496</v>
      </c>
      <c r="AF5382" s="126">
        <v>22669</v>
      </c>
    </row>
    <row r="5383" spans="2:32">
      <c r="B5383" s="127">
        <v>5345</v>
      </c>
      <c r="C5383" s="128">
        <v>5345</v>
      </c>
      <c r="D5383" s="129">
        <v>223</v>
      </c>
      <c r="E5383" s="130">
        <v>8</v>
      </c>
      <c r="F5383" s="131">
        <v>11</v>
      </c>
      <c r="G5383" s="132" t="s">
        <v>487</v>
      </c>
      <c r="H5383" s="133">
        <v>8</v>
      </c>
      <c r="I5383" s="128">
        <v>10</v>
      </c>
      <c r="J5383" s="129" t="s">
        <v>487</v>
      </c>
      <c r="K5383" s="134">
        <v>17</v>
      </c>
      <c r="L5383" s="108"/>
      <c r="M5383" s="81">
        <v>19677</v>
      </c>
      <c r="N5383" s="135">
        <v>19644</v>
      </c>
      <c r="O5383" s="136">
        <v>19262</v>
      </c>
      <c r="P5383" s="135">
        <v>19900</v>
      </c>
      <c r="Q5383" s="136">
        <v>20997</v>
      </c>
      <c r="R5383" s="135">
        <v>21551</v>
      </c>
      <c r="S5383" s="136">
        <v>19489</v>
      </c>
      <c r="T5383" s="135">
        <v>21385</v>
      </c>
      <c r="U5383" s="136">
        <v>20624</v>
      </c>
      <c r="V5383" s="135">
        <v>22545</v>
      </c>
      <c r="W5383" s="136">
        <v>21780</v>
      </c>
      <c r="X5383" s="135">
        <v>23157</v>
      </c>
      <c r="Y5383" s="136">
        <v>20904</v>
      </c>
      <c r="Z5383" s="135">
        <v>22061</v>
      </c>
      <c r="AA5383" s="136">
        <v>23005</v>
      </c>
      <c r="AB5383" s="135">
        <v>24392</v>
      </c>
      <c r="AC5383" s="136">
        <v>23339</v>
      </c>
      <c r="AD5383" s="135">
        <v>22073</v>
      </c>
      <c r="AE5383" s="137">
        <v>23930</v>
      </c>
      <c r="AF5383" s="138">
        <v>23232</v>
      </c>
    </row>
    <row r="5384" spans="2:32">
      <c r="B5384" s="114">
        <v>5346</v>
      </c>
      <c r="C5384" s="115">
        <v>5346</v>
      </c>
      <c r="D5384" s="116">
        <v>223</v>
      </c>
      <c r="E5384" s="117">
        <v>8</v>
      </c>
      <c r="F5384" s="118">
        <v>11</v>
      </c>
      <c r="G5384" s="119" t="s">
        <v>487</v>
      </c>
      <c r="H5384" s="120">
        <v>8</v>
      </c>
      <c r="I5384" s="115">
        <v>10</v>
      </c>
      <c r="J5384" s="116" t="s">
        <v>487</v>
      </c>
      <c r="K5384" s="121">
        <v>18</v>
      </c>
      <c r="L5384" s="108"/>
      <c r="M5384" s="122">
        <v>19744</v>
      </c>
      <c r="N5384" s="123">
        <v>19711</v>
      </c>
      <c r="O5384" s="124">
        <v>19285</v>
      </c>
      <c r="P5384" s="123">
        <v>20033</v>
      </c>
      <c r="Q5384" s="124">
        <v>21310</v>
      </c>
      <c r="R5384" s="123">
        <v>21746</v>
      </c>
      <c r="S5384" s="124">
        <v>19880</v>
      </c>
      <c r="T5384" s="123">
        <v>21680</v>
      </c>
      <c r="U5384" s="124">
        <v>20761</v>
      </c>
      <c r="V5384" s="123">
        <v>23064</v>
      </c>
      <c r="W5384" s="124">
        <v>22191</v>
      </c>
      <c r="X5384" s="123">
        <v>23682</v>
      </c>
      <c r="Y5384" s="124">
        <v>21501</v>
      </c>
      <c r="Z5384" s="123">
        <v>22336</v>
      </c>
      <c r="AA5384" s="124">
        <v>23381</v>
      </c>
      <c r="AB5384" s="123">
        <v>25064</v>
      </c>
      <c r="AC5384" s="124">
        <v>23914</v>
      </c>
      <c r="AD5384" s="123">
        <v>22737</v>
      </c>
      <c r="AE5384" s="125">
        <v>24522</v>
      </c>
      <c r="AF5384" s="126">
        <v>23576</v>
      </c>
    </row>
    <row r="5385" spans="2:32">
      <c r="B5385" s="127">
        <v>5347</v>
      </c>
      <c r="C5385" s="128">
        <v>5347</v>
      </c>
      <c r="D5385" s="129">
        <v>223</v>
      </c>
      <c r="E5385" s="130">
        <v>8</v>
      </c>
      <c r="F5385" s="131">
        <v>11</v>
      </c>
      <c r="G5385" s="132" t="s">
        <v>487</v>
      </c>
      <c r="H5385" s="133">
        <v>8</v>
      </c>
      <c r="I5385" s="128">
        <v>10</v>
      </c>
      <c r="J5385" s="129" t="s">
        <v>487</v>
      </c>
      <c r="K5385" s="134">
        <v>19</v>
      </c>
      <c r="L5385" s="108"/>
      <c r="M5385" s="81">
        <v>19424</v>
      </c>
      <c r="N5385" s="135">
        <v>19756</v>
      </c>
      <c r="O5385" s="136">
        <v>19171</v>
      </c>
      <c r="P5385" s="135">
        <v>19931</v>
      </c>
      <c r="Q5385" s="136">
        <v>21085</v>
      </c>
      <c r="R5385" s="135">
        <v>21545</v>
      </c>
      <c r="S5385" s="136">
        <v>19532</v>
      </c>
      <c r="T5385" s="135">
        <v>21764</v>
      </c>
      <c r="U5385" s="136">
        <v>20826</v>
      </c>
      <c r="V5385" s="135">
        <v>23058</v>
      </c>
      <c r="W5385" s="136">
        <v>22010</v>
      </c>
      <c r="X5385" s="135">
        <v>23772</v>
      </c>
      <c r="Y5385" s="136">
        <v>21442</v>
      </c>
      <c r="Z5385" s="135">
        <v>22616</v>
      </c>
      <c r="AA5385" s="136">
        <v>23766</v>
      </c>
      <c r="AB5385" s="135">
        <v>25360</v>
      </c>
      <c r="AC5385" s="136">
        <v>24072</v>
      </c>
      <c r="AD5385" s="135">
        <v>22794</v>
      </c>
      <c r="AE5385" s="137">
        <v>25017</v>
      </c>
      <c r="AF5385" s="138">
        <v>23977</v>
      </c>
    </row>
    <row r="5386" spans="2:32">
      <c r="B5386" s="114">
        <v>5348</v>
      </c>
      <c r="C5386" s="115">
        <v>5348</v>
      </c>
      <c r="D5386" s="116">
        <v>223</v>
      </c>
      <c r="E5386" s="117">
        <v>8</v>
      </c>
      <c r="F5386" s="118">
        <v>11</v>
      </c>
      <c r="G5386" s="119" t="s">
        <v>487</v>
      </c>
      <c r="H5386" s="120">
        <v>8</v>
      </c>
      <c r="I5386" s="115">
        <v>10</v>
      </c>
      <c r="J5386" s="116" t="s">
        <v>487</v>
      </c>
      <c r="K5386" s="121">
        <v>20</v>
      </c>
      <c r="L5386" s="108"/>
      <c r="M5386" s="122">
        <v>18903</v>
      </c>
      <c r="N5386" s="123">
        <v>19425</v>
      </c>
      <c r="O5386" s="124">
        <v>18838</v>
      </c>
      <c r="P5386" s="123">
        <v>19777</v>
      </c>
      <c r="Q5386" s="124">
        <v>20940</v>
      </c>
      <c r="R5386" s="123">
        <v>21144</v>
      </c>
      <c r="S5386" s="124">
        <v>19140</v>
      </c>
      <c r="T5386" s="123">
        <v>21546</v>
      </c>
      <c r="U5386" s="124">
        <v>20649</v>
      </c>
      <c r="V5386" s="123">
        <v>23108</v>
      </c>
      <c r="W5386" s="124">
        <v>21933</v>
      </c>
      <c r="X5386" s="123">
        <v>23659</v>
      </c>
      <c r="Y5386" s="124">
        <v>21371</v>
      </c>
      <c r="Z5386" s="123">
        <v>22860</v>
      </c>
      <c r="AA5386" s="124">
        <v>24172</v>
      </c>
      <c r="AB5386" s="123">
        <v>25806</v>
      </c>
      <c r="AC5386" s="124">
        <v>24333</v>
      </c>
      <c r="AD5386" s="123">
        <v>22858</v>
      </c>
      <c r="AE5386" s="125">
        <v>25181</v>
      </c>
      <c r="AF5386" s="126">
        <v>24363</v>
      </c>
    </row>
    <row r="5387" spans="2:32">
      <c r="B5387" s="127">
        <v>5349</v>
      </c>
      <c r="C5387" s="128">
        <v>5349</v>
      </c>
      <c r="D5387" s="129">
        <v>223</v>
      </c>
      <c r="E5387" s="130">
        <v>8</v>
      </c>
      <c r="F5387" s="131">
        <v>11</v>
      </c>
      <c r="G5387" s="132" t="s">
        <v>487</v>
      </c>
      <c r="H5387" s="133">
        <v>8</v>
      </c>
      <c r="I5387" s="128">
        <v>10</v>
      </c>
      <c r="J5387" s="129" t="s">
        <v>487</v>
      </c>
      <c r="K5387" s="134">
        <v>21</v>
      </c>
      <c r="L5387" s="108"/>
      <c r="M5387" s="81">
        <v>18665</v>
      </c>
      <c r="N5387" s="135">
        <v>19044</v>
      </c>
      <c r="O5387" s="136">
        <v>18667</v>
      </c>
      <c r="P5387" s="135">
        <v>19704</v>
      </c>
      <c r="Q5387" s="136">
        <v>20962</v>
      </c>
      <c r="R5387" s="135">
        <v>21031</v>
      </c>
      <c r="S5387" s="136">
        <v>19283</v>
      </c>
      <c r="T5387" s="135">
        <v>21328</v>
      </c>
      <c r="U5387" s="136">
        <v>20755</v>
      </c>
      <c r="V5387" s="135">
        <v>23421</v>
      </c>
      <c r="W5387" s="136">
        <v>22368</v>
      </c>
      <c r="X5387" s="135">
        <v>23974</v>
      </c>
      <c r="Y5387" s="136">
        <v>21901</v>
      </c>
      <c r="Z5387" s="135">
        <v>23342</v>
      </c>
      <c r="AA5387" s="136">
        <v>24835</v>
      </c>
      <c r="AB5387" s="135">
        <v>26588</v>
      </c>
      <c r="AC5387" s="136">
        <v>25178</v>
      </c>
      <c r="AD5387" s="135">
        <v>23593</v>
      </c>
      <c r="AE5387" s="137">
        <v>25481</v>
      </c>
      <c r="AF5387" s="138">
        <v>25057</v>
      </c>
    </row>
    <row r="5388" spans="2:32">
      <c r="B5388" s="114">
        <v>5350</v>
      </c>
      <c r="C5388" s="115">
        <v>5350</v>
      </c>
      <c r="D5388" s="116">
        <v>223</v>
      </c>
      <c r="E5388" s="117">
        <v>8</v>
      </c>
      <c r="F5388" s="118">
        <v>11</v>
      </c>
      <c r="G5388" s="119" t="s">
        <v>487</v>
      </c>
      <c r="H5388" s="120">
        <v>8</v>
      </c>
      <c r="I5388" s="115">
        <v>10</v>
      </c>
      <c r="J5388" s="116" t="s">
        <v>487</v>
      </c>
      <c r="K5388" s="121">
        <v>22</v>
      </c>
      <c r="L5388" s="108"/>
      <c r="M5388" s="122">
        <v>17853</v>
      </c>
      <c r="N5388" s="123">
        <v>18065</v>
      </c>
      <c r="O5388" s="124">
        <v>17626</v>
      </c>
      <c r="P5388" s="123">
        <v>18666</v>
      </c>
      <c r="Q5388" s="124">
        <v>19876</v>
      </c>
      <c r="R5388" s="123">
        <v>20294</v>
      </c>
      <c r="S5388" s="124">
        <v>18559</v>
      </c>
      <c r="T5388" s="123">
        <v>20444</v>
      </c>
      <c r="U5388" s="124">
        <v>19890</v>
      </c>
      <c r="V5388" s="123">
        <v>22510</v>
      </c>
      <c r="W5388" s="124">
        <v>21603</v>
      </c>
      <c r="X5388" s="123">
        <v>23444</v>
      </c>
      <c r="Y5388" s="124">
        <v>21367</v>
      </c>
      <c r="Z5388" s="123">
        <v>22648</v>
      </c>
      <c r="AA5388" s="124">
        <v>24216</v>
      </c>
      <c r="AB5388" s="123">
        <v>25897</v>
      </c>
      <c r="AC5388" s="124">
        <v>24624</v>
      </c>
      <c r="AD5388" s="123">
        <v>23155</v>
      </c>
      <c r="AE5388" s="125">
        <v>24848</v>
      </c>
      <c r="AF5388" s="126">
        <v>24465</v>
      </c>
    </row>
    <row r="5389" spans="2:32">
      <c r="B5389" s="127">
        <v>5351</v>
      </c>
      <c r="C5389" s="128">
        <v>5351</v>
      </c>
      <c r="D5389" s="129">
        <v>223</v>
      </c>
      <c r="E5389" s="130">
        <v>8</v>
      </c>
      <c r="F5389" s="131">
        <v>11</v>
      </c>
      <c r="G5389" s="132" t="s">
        <v>487</v>
      </c>
      <c r="H5389" s="133">
        <v>8</v>
      </c>
      <c r="I5389" s="128">
        <v>10</v>
      </c>
      <c r="J5389" s="129" t="s">
        <v>487</v>
      </c>
      <c r="K5389" s="134">
        <v>23</v>
      </c>
      <c r="L5389" s="108"/>
      <c r="M5389" s="81">
        <v>16820</v>
      </c>
      <c r="N5389" s="135">
        <v>16767</v>
      </c>
      <c r="O5389" s="136">
        <v>16417</v>
      </c>
      <c r="P5389" s="135">
        <v>17320</v>
      </c>
      <c r="Q5389" s="136">
        <v>18475</v>
      </c>
      <c r="R5389" s="135">
        <v>19224</v>
      </c>
      <c r="S5389" s="136">
        <v>17519</v>
      </c>
      <c r="T5389" s="135">
        <v>19137</v>
      </c>
      <c r="U5389" s="136">
        <v>18735</v>
      </c>
      <c r="V5389" s="135">
        <v>21152</v>
      </c>
      <c r="W5389" s="136">
        <v>20384</v>
      </c>
      <c r="X5389" s="135">
        <v>22437</v>
      </c>
      <c r="Y5389" s="136">
        <v>20384</v>
      </c>
      <c r="Z5389" s="135">
        <v>21549</v>
      </c>
      <c r="AA5389" s="136">
        <v>23000</v>
      </c>
      <c r="AB5389" s="135">
        <v>24627</v>
      </c>
      <c r="AC5389" s="136">
        <v>23472</v>
      </c>
      <c r="AD5389" s="135">
        <v>22194</v>
      </c>
      <c r="AE5389" s="137">
        <v>23576</v>
      </c>
      <c r="AF5389" s="138">
        <v>23423</v>
      </c>
    </row>
    <row r="5390" spans="2:32">
      <c r="B5390" s="114">
        <v>5352</v>
      </c>
      <c r="C5390" s="115">
        <v>5352</v>
      </c>
      <c r="D5390" s="116">
        <v>223</v>
      </c>
      <c r="E5390" s="117">
        <v>8</v>
      </c>
      <c r="F5390" s="118">
        <v>11</v>
      </c>
      <c r="G5390" s="119" t="s">
        <v>487</v>
      </c>
      <c r="H5390" s="120">
        <v>8</v>
      </c>
      <c r="I5390" s="115">
        <v>10</v>
      </c>
      <c r="J5390" s="116" t="s">
        <v>487</v>
      </c>
      <c r="K5390" s="121">
        <v>24</v>
      </c>
      <c r="L5390" s="108"/>
      <c r="M5390" s="122">
        <v>15849</v>
      </c>
      <c r="N5390" s="123">
        <v>15671</v>
      </c>
      <c r="O5390" s="124">
        <v>15429</v>
      </c>
      <c r="P5390" s="123">
        <v>16208</v>
      </c>
      <c r="Q5390" s="124">
        <v>17278</v>
      </c>
      <c r="R5390" s="123">
        <v>18188</v>
      </c>
      <c r="S5390" s="124">
        <v>16508</v>
      </c>
      <c r="T5390" s="123">
        <v>17953</v>
      </c>
      <c r="U5390" s="124">
        <v>17741</v>
      </c>
      <c r="V5390" s="123">
        <v>19932</v>
      </c>
      <c r="W5390" s="124">
        <v>19236</v>
      </c>
      <c r="X5390" s="123">
        <v>21418</v>
      </c>
      <c r="Y5390" s="124">
        <v>19368</v>
      </c>
      <c r="Z5390" s="123">
        <v>20565</v>
      </c>
      <c r="AA5390" s="124">
        <v>21899</v>
      </c>
      <c r="AB5390" s="123">
        <v>23415</v>
      </c>
      <c r="AC5390" s="124">
        <v>22361</v>
      </c>
      <c r="AD5390" s="123">
        <v>21192</v>
      </c>
      <c r="AE5390" s="125">
        <v>22405</v>
      </c>
      <c r="AF5390" s="126">
        <v>22442</v>
      </c>
    </row>
    <row r="5391" spans="2:32">
      <c r="B5391" s="127">
        <v>5353</v>
      </c>
      <c r="C5391" s="128">
        <v>5353</v>
      </c>
      <c r="D5391" s="129">
        <v>224</v>
      </c>
      <c r="E5391" s="130">
        <v>8</v>
      </c>
      <c r="F5391" s="131">
        <v>12</v>
      </c>
      <c r="G5391" s="132" t="s">
        <v>487</v>
      </c>
      <c r="H5391" s="133">
        <v>8</v>
      </c>
      <c r="I5391" s="128">
        <v>11</v>
      </c>
      <c r="J5391" s="129" t="s">
        <v>487</v>
      </c>
      <c r="K5391" s="134">
        <v>1</v>
      </c>
      <c r="L5391" s="108"/>
      <c r="M5391" s="81">
        <v>14188</v>
      </c>
      <c r="N5391" s="135">
        <v>13571</v>
      </c>
      <c r="O5391" s="136">
        <v>14345</v>
      </c>
      <c r="P5391" s="135">
        <v>15328</v>
      </c>
      <c r="Q5391" s="136">
        <v>15767</v>
      </c>
      <c r="R5391" s="135">
        <v>16262</v>
      </c>
      <c r="S5391" s="136">
        <v>15705</v>
      </c>
      <c r="T5391" s="135">
        <v>15949</v>
      </c>
      <c r="U5391" s="136">
        <v>16674</v>
      </c>
      <c r="V5391" s="135">
        <v>18218</v>
      </c>
      <c r="W5391" s="136">
        <v>18448</v>
      </c>
      <c r="X5391" s="135">
        <v>18951</v>
      </c>
      <c r="Y5391" s="136">
        <v>18486</v>
      </c>
      <c r="Z5391" s="135">
        <v>19607</v>
      </c>
      <c r="AA5391" s="136">
        <v>21047</v>
      </c>
      <c r="AB5391" s="135">
        <v>21528</v>
      </c>
      <c r="AC5391" s="136">
        <v>21340</v>
      </c>
      <c r="AD5391" s="135">
        <v>20257</v>
      </c>
      <c r="AE5391" s="137">
        <v>20798</v>
      </c>
      <c r="AF5391" s="138">
        <v>21557</v>
      </c>
    </row>
    <row r="5392" spans="2:32">
      <c r="B5392" s="114">
        <v>5354</v>
      </c>
      <c r="C5392" s="115">
        <v>5354</v>
      </c>
      <c r="D5392" s="116">
        <v>224</v>
      </c>
      <c r="E5392" s="117">
        <v>8</v>
      </c>
      <c r="F5392" s="118">
        <v>12</v>
      </c>
      <c r="G5392" s="119" t="s">
        <v>487</v>
      </c>
      <c r="H5392" s="120">
        <v>8</v>
      </c>
      <c r="I5392" s="115">
        <v>11</v>
      </c>
      <c r="J5392" s="116" t="s">
        <v>487</v>
      </c>
      <c r="K5392" s="121">
        <v>2</v>
      </c>
      <c r="L5392" s="108"/>
      <c r="M5392" s="122">
        <v>13637</v>
      </c>
      <c r="N5392" s="123">
        <v>13218</v>
      </c>
      <c r="O5392" s="124">
        <v>14001</v>
      </c>
      <c r="P5392" s="123">
        <v>14875</v>
      </c>
      <c r="Q5392" s="124">
        <v>15163</v>
      </c>
      <c r="R5392" s="123">
        <v>15648</v>
      </c>
      <c r="S5392" s="124">
        <v>15300</v>
      </c>
      <c r="T5392" s="123">
        <v>15498</v>
      </c>
      <c r="U5392" s="124">
        <v>16238</v>
      </c>
      <c r="V5392" s="123">
        <v>17531</v>
      </c>
      <c r="W5392" s="124">
        <v>17821</v>
      </c>
      <c r="X5392" s="123">
        <v>18231</v>
      </c>
      <c r="Y5392" s="124">
        <v>17969</v>
      </c>
      <c r="Z5392" s="123">
        <v>19048</v>
      </c>
      <c r="AA5392" s="124">
        <v>20385</v>
      </c>
      <c r="AB5392" s="123">
        <v>20719</v>
      </c>
      <c r="AC5392" s="124">
        <v>20614</v>
      </c>
      <c r="AD5392" s="123">
        <v>19679</v>
      </c>
      <c r="AE5392" s="125">
        <v>20172</v>
      </c>
      <c r="AF5392" s="126">
        <v>20934</v>
      </c>
    </row>
    <row r="5393" spans="2:32">
      <c r="B5393" s="127">
        <v>5355</v>
      </c>
      <c r="C5393" s="128">
        <v>5355</v>
      </c>
      <c r="D5393" s="129">
        <v>224</v>
      </c>
      <c r="E5393" s="130">
        <v>8</v>
      </c>
      <c r="F5393" s="131">
        <v>12</v>
      </c>
      <c r="G5393" s="132" t="s">
        <v>487</v>
      </c>
      <c r="H5393" s="133">
        <v>8</v>
      </c>
      <c r="I5393" s="128">
        <v>11</v>
      </c>
      <c r="J5393" s="129" t="s">
        <v>487</v>
      </c>
      <c r="K5393" s="134">
        <v>3</v>
      </c>
      <c r="L5393" s="108"/>
      <c r="M5393" s="81">
        <v>13227</v>
      </c>
      <c r="N5393" s="135">
        <v>12998</v>
      </c>
      <c r="O5393" s="136">
        <v>13746</v>
      </c>
      <c r="P5393" s="135">
        <v>14557</v>
      </c>
      <c r="Q5393" s="136">
        <v>14817</v>
      </c>
      <c r="R5393" s="135">
        <v>15180</v>
      </c>
      <c r="S5393" s="136">
        <v>15066</v>
      </c>
      <c r="T5393" s="135">
        <v>15173</v>
      </c>
      <c r="U5393" s="136">
        <v>15893</v>
      </c>
      <c r="V5393" s="135">
        <v>17080</v>
      </c>
      <c r="W5393" s="136">
        <v>17333</v>
      </c>
      <c r="X5393" s="135">
        <v>17647</v>
      </c>
      <c r="Y5393" s="136">
        <v>17610</v>
      </c>
      <c r="Z5393" s="135">
        <v>18567</v>
      </c>
      <c r="AA5393" s="136">
        <v>19804</v>
      </c>
      <c r="AB5393" s="135">
        <v>20126</v>
      </c>
      <c r="AC5393" s="136">
        <v>20007</v>
      </c>
      <c r="AD5393" s="135">
        <v>19250</v>
      </c>
      <c r="AE5393" s="137">
        <v>19643</v>
      </c>
      <c r="AF5393" s="138">
        <v>20380</v>
      </c>
    </row>
    <row r="5394" spans="2:32">
      <c r="B5394" s="114">
        <v>5356</v>
      </c>
      <c r="C5394" s="115">
        <v>5356</v>
      </c>
      <c r="D5394" s="116">
        <v>224</v>
      </c>
      <c r="E5394" s="117">
        <v>8</v>
      </c>
      <c r="F5394" s="118">
        <v>12</v>
      </c>
      <c r="G5394" s="119" t="s">
        <v>487</v>
      </c>
      <c r="H5394" s="120">
        <v>8</v>
      </c>
      <c r="I5394" s="115">
        <v>11</v>
      </c>
      <c r="J5394" s="116" t="s">
        <v>487</v>
      </c>
      <c r="K5394" s="121">
        <v>4</v>
      </c>
      <c r="L5394" s="108"/>
      <c r="M5394" s="122">
        <v>13006</v>
      </c>
      <c r="N5394" s="123">
        <v>13029</v>
      </c>
      <c r="O5394" s="124">
        <v>13777</v>
      </c>
      <c r="P5394" s="123">
        <v>14500</v>
      </c>
      <c r="Q5394" s="124">
        <v>14660</v>
      </c>
      <c r="R5394" s="123">
        <v>14893</v>
      </c>
      <c r="S5394" s="124">
        <v>15002</v>
      </c>
      <c r="T5394" s="123">
        <v>15058</v>
      </c>
      <c r="U5394" s="124">
        <v>15723</v>
      </c>
      <c r="V5394" s="123">
        <v>16693</v>
      </c>
      <c r="W5394" s="124">
        <v>16844</v>
      </c>
      <c r="X5394" s="123">
        <v>17094</v>
      </c>
      <c r="Y5394" s="124">
        <v>17273</v>
      </c>
      <c r="Z5394" s="123">
        <v>18122</v>
      </c>
      <c r="AA5394" s="124">
        <v>19218</v>
      </c>
      <c r="AB5394" s="123">
        <v>19402</v>
      </c>
      <c r="AC5394" s="124">
        <v>19238</v>
      </c>
      <c r="AD5394" s="123">
        <v>18761</v>
      </c>
      <c r="AE5394" s="125">
        <v>19073</v>
      </c>
      <c r="AF5394" s="126">
        <v>19774</v>
      </c>
    </row>
    <row r="5395" spans="2:32">
      <c r="B5395" s="127">
        <v>5357</v>
      </c>
      <c r="C5395" s="128">
        <v>5357</v>
      </c>
      <c r="D5395" s="129">
        <v>224</v>
      </c>
      <c r="E5395" s="130">
        <v>8</v>
      </c>
      <c r="F5395" s="131">
        <v>12</v>
      </c>
      <c r="G5395" s="132" t="s">
        <v>487</v>
      </c>
      <c r="H5395" s="133">
        <v>8</v>
      </c>
      <c r="I5395" s="128">
        <v>11</v>
      </c>
      <c r="J5395" s="129" t="s">
        <v>487</v>
      </c>
      <c r="K5395" s="134">
        <v>5</v>
      </c>
      <c r="L5395" s="108"/>
      <c r="M5395" s="81">
        <v>12848</v>
      </c>
      <c r="N5395" s="135">
        <v>13338</v>
      </c>
      <c r="O5395" s="136">
        <v>14190</v>
      </c>
      <c r="P5395" s="135">
        <v>14788</v>
      </c>
      <c r="Q5395" s="136">
        <v>14861</v>
      </c>
      <c r="R5395" s="135">
        <v>14718</v>
      </c>
      <c r="S5395" s="136">
        <v>15261</v>
      </c>
      <c r="T5395" s="135">
        <v>15186</v>
      </c>
      <c r="U5395" s="136">
        <v>15866</v>
      </c>
      <c r="V5395" s="135">
        <v>16631</v>
      </c>
      <c r="W5395" s="136">
        <v>16392</v>
      </c>
      <c r="X5395" s="135">
        <v>16598</v>
      </c>
      <c r="Y5395" s="136">
        <v>17267</v>
      </c>
      <c r="Z5395" s="135">
        <v>17985</v>
      </c>
      <c r="AA5395" s="136">
        <v>18911</v>
      </c>
      <c r="AB5395" s="135">
        <v>19012</v>
      </c>
      <c r="AC5395" s="136">
        <v>18514</v>
      </c>
      <c r="AD5395" s="135">
        <v>18597</v>
      </c>
      <c r="AE5395" s="137">
        <v>18663</v>
      </c>
      <c r="AF5395" s="138">
        <v>19450</v>
      </c>
    </row>
    <row r="5396" spans="2:32">
      <c r="B5396" s="114">
        <v>5358</v>
      </c>
      <c r="C5396" s="115">
        <v>5358</v>
      </c>
      <c r="D5396" s="116">
        <v>224</v>
      </c>
      <c r="E5396" s="117">
        <v>8</v>
      </c>
      <c r="F5396" s="118">
        <v>12</v>
      </c>
      <c r="G5396" s="119" t="s">
        <v>487</v>
      </c>
      <c r="H5396" s="120">
        <v>8</v>
      </c>
      <c r="I5396" s="115">
        <v>11</v>
      </c>
      <c r="J5396" s="116" t="s">
        <v>487</v>
      </c>
      <c r="K5396" s="121">
        <v>6</v>
      </c>
      <c r="L5396" s="108"/>
      <c r="M5396" s="122">
        <v>12637</v>
      </c>
      <c r="N5396" s="123">
        <v>14068</v>
      </c>
      <c r="O5396" s="124">
        <v>14980</v>
      </c>
      <c r="P5396" s="123">
        <v>15460</v>
      </c>
      <c r="Q5396" s="124">
        <v>15372</v>
      </c>
      <c r="R5396" s="123">
        <v>14470</v>
      </c>
      <c r="S5396" s="124">
        <v>15905</v>
      </c>
      <c r="T5396" s="123">
        <v>15721</v>
      </c>
      <c r="U5396" s="124">
        <v>16414</v>
      </c>
      <c r="V5396" s="123">
        <v>16873</v>
      </c>
      <c r="W5396" s="124">
        <v>15978</v>
      </c>
      <c r="X5396" s="123">
        <v>16024</v>
      </c>
      <c r="Y5396" s="124">
        <v>17595</v>
      </c>
      <c r="Z5396" s="123">
        <v>18298</v>
      </c>
      <c r="AA5396" s="124">
        <v>19062</v>
      </c>
      <c r="AB5396" s="123">
        <v>19001</v>
      </c>
      <c r="AC5396" s="124">
        <v>17883</v>
      </c>
      <c r="AD5396" s="123">
        <v>18778</v>
      </c>
      <c r="AE5396" s="125">
        <v>18684</v>
      </c>
      <c r="AF5396" s="126">
        <v>19578</v>
      </c>
    </row>
    <row r="5397" spans="2:32">
      <c r="B5397" s="127">
        <v>5359</v>
      </c>
      <c r="C5397" s="128">
        <v>5359</v>
      </c>
      <c r="D5397" s="129">
        <v>224</v>
      </c>
      <c r="E5397" s="130">
        <v>8</v>
      </c>
      <c r="F5397" s="131">
        <v>12</v>
      </c>
      <c r="G5397" s="132" t="s">
        <v>487</v>
      </c>
      <c r="H5397" s="133">
        <v>8</v>
      </c>
      <c r="I5397" s="128">
        <v>11</v>
      </c>
      <c r="J5397" s="129" t="s">
        <v>487</v>
      </c>
      <c r="K5397" s="134">
        <v>7</v>
      </c>
      <c r="L5397" s="108"/>
      <c r="M5397" s="81">
        <v>12857</v>
      </c>
      <c r="N5397" s="135">
        <v>15183</v>
      </c>
      <c r="O5397" s="136">
        <v>16027</v>
      </c>
      <c r="P5397" s="135">
        <v>16480</v>
      </c>
      <c r="Q5397" s="136">
        <v>16221</v>
      </c>
      <c r="R5397" s="135">
        <v>14584</v>
      </c>
      <c r="S5397" s="136">
        <v>17012</v>
      </c>
      <c r="T5397" s="135">
        <v>16590</v>
      </c>
      <c r="U5397" s="136">
        <v>17326</v>
      </c>
      <c r="V5397" s="135">
        <v>17534</v>
      </c>
      <c r="W5397" s="136">
        <v>15974</v>
      </c>
      <c r="X5397" s="135">
        <v>15896</v>
      </c>
      <c r="Y5397" s="136">
        <v>18369</v>
      </c>
      <c r="Z5397" s="135">
        <v>18951</v>
      </c>
      <c r="AA5397" s="136">
        <v>19641</v>
      </c>
      <c r="AB5397" s="135">
        <v>19389</v>
      </c>
      <c r="AC5397" s="136">
        <v>17694</v>
      </c>
      <c r="AD5397" s="135">
        <v>19466</v>
      </c>
      <c r="AE5397" s="137">
        <v>19134</v>
      </c>
      <c r="AF5397" s="138">
        <v>20113</v>
      </c>
    </row>
    <row r="5398" spans="2:32">
      <c r="B5398" s="114">
        <v>5360</v>
      </c>
      <c r="C5398" s="115">
        <v>5360</v>
      </c>
      <c r="D5398" s="116">
        <v>224</v>
      </c>
      <c r="E5398" s="117">
        <v>8</v>
      </c>
      <c r="F5398" s="118">
        <v>12</v>
      </c>
      <c r="G5398" s="119" t="s">
        <v>487</v>
      </c>
      <c r="H5398" s="120">
        <v>8</v>
      </c>
      <c r="I5398" s="115">
        <v>11</v>
      </c>
      <c r="J5398" s="116" t="s">
        <v>487</v>
      </c>
      <c r="K5398" s="121">
        <v>8</v>
      </c>
      <c r="L5398" s="108"/>
      <c r="M5398" s="122">
        <v>13734</v>
      </c>
      <c r="N5398" s="123">
        <v>15972</v>
      </c>
      <c r="O5398" s="124">
        <v>16802</v>
      </c>
      <c r="P5398" s="123">
        <v>17371</v>
      </c>
      <c r="Q5398" s="124">
        <v>17137</v>
      </c>
      <c r="R5398" s="123">
        <v>15374</v>
      </c>
      <c r="S5398" s="124">
        <v>18108</v>
      </c>
      <c r="T5398" s="123">
        <v>17314</v>
      </c>
      <c r="U5398" s="124">
        <v>18050</v>
      </c>
      <c r="V5398" s="123">
        <v>18393</v>
      </c>
      <c r="W5398" s="124">
        <v>16840</v>
      </c>
      <c r="X5398" s="123">
        <v>16597</v>
      </c>
      <c r="Y5398" s="124">
        <v>19319</v>
      </c>
      <c r="Z5398" s="123">
        <v>19582</v>
      </c>
      <c r="AA5398" s="124">
        <v>20365</v>
      </c>
      <c r="AB5398" s="123">
        <v>20089</v>
      </c>
      <c r="AC5398" s="124">
        <v>18443</v>
      </c>
      <c r="AD5398" s="123">
        <v>20392</v>
      </c>
      <c r="AE5398" s="125">
        <v>19600</v>
      </c>
      <c r="AF5398" s="126">
        <v>20667</v>
      </c>
    </row>
    <row r="5399" spans="2:32">
      <c r="B5399" s="127">
        <v>5361</v>
      </c>
      <c r="C5399" s="128">
        <v>5361</v>
      </c>
      <c r="D5399" s="129">
        <v>224</v>
      </c>
      <c r="E5399" s="130">
        <v>8</v>
      </c>
      <c r="F5399" s="131">
        <v>12</v>
      </c>
      <c r="G5399" s="132" t="s">
        <v>487</v>
      </c>
      <c r="H5399" s="133">
        <v>8</v>
      </c>
      <c r="I5399" s="128">
        <v>11</v>
      </c>
      <c r="J5399" s="129" t="s">
        <v>487</v>
      </c>
      <c r="K5399" s="134">
        <v>9</v>
      </c>
      <c r="L5399" s="108"/>
      <c r="M5399" s="81">
        <v>14700</v>
      </c>
      <c r="N5399" s="135">
        <v>16484</v>
      </c>
      <c r="O5399" s="136">
        <v>17336</v>
      </c>
      <c r="P5399" s="135">
        <v>18042</v>
      </c>
      <c r="Q5399" s="136">
        <v>17955</v>
      </c>
      <c r="R5399" s="135">
        <v>16392</v>
      </c>
      <c r="S5399" s="136">
        <v>18890</v>
      </c>
      <c r="T5399" s="135">
        <v>17824</v>
      </c>
      <c r="U5399" s="136">
        <v>18575</v>
      </c>
      <c r="V5399" s="135">
        <v>19190</v>
      </c>
      <c r="W5399" s="136">
        <v>17792</v>
      </c>
      <c r="X5399" s="135">
        <v>17587</v>
      </c>
      <c r="Y5399" s="136">
        <v>20058</v>
      </c>
      <c r="Z5399" s="135">
        <v>19987</v>
      </c>
      <c r="AA5399" s="136">
        <v>20966</v>
      </c>
      <c r="AB5399" s="135">
        <v>20764</v>
      </c>
      <c r="AC5399" s="136">
        <v>19178</v>
      </c>
      <c r="AD5399" s="135">
        <v>21125</v>
      </c>
      <c r="AE5399" s="137">
        <v>19927</v>
      </c>
      <c r="AF5399" s="138">
        <v>21055</v>
      </c>
    </row>
    <row r="5400" spans="2:32">
      <c r="B5400" s="114">
        <v>5362</v>
      </c>
      <c r="C5400" s="115">
        <v>5362</v>
      </c>
      <c r="D5400" s="116">
        <v>224</v>
      </c>
      <c r="E5400" s="117">
        <v>8</v>
      </c>
      <c r="F5400" s="118">
        <v>12</v>
      </c>
      <c r="G5400" s="119" t="s">
        <v>487</v>
      </c>
      <c r="H5400" s="120">
        <v>8</v>
      </c>
      <c r="I5400" s="115">
        <v>11</v>
      </c>
      <c r="J5400" s="116" t="s">
        <v>487</v>
      </c>
      <c r="K5400" s="121">
        <v>10</v>
      </c>
      <c r="L5400" s="108"/>
      <c r="M5400" s="122">
        <v>15219</v>
      </c>
      <c r="N5400" s="123">
        <v>16729</v>
      </c>
      <c r="O5400" s="124">
        <v>17638</v>
      </c>
      <c r="P5400" s="123">
        <v>18553</v>
      </c>
      <c r="Q5400" s="124">
        <v>18318</v>
      </c>
      <c r="R5400" s="123">
        <v>17007</v>
      </c>
      <c r="S5400" s="124">
        <v>19286</v>
      </c>
      <c r="T5400" s="123">
        <v>18175</v>
      </c>
      <c r="U5400" s="124">
        <v>18971</v>
      </c>
      <c r="V5400" s="123">
        <v>19639</v>
      </c>
      <c r="W5400" s="124">
        <v>18564</v>
      </c>
      <c r="X5400" s="123">
        <v>18305</v>
      </c>
      <c r="Y5400" s="124">
        <v>20541</v>
      </c>
      <c r="Z5400" s="123">
        <v>20396</v>
      </c>
      <c r="AA5400" s="124">
        <v>21591</v>
      </c>
      <c r="AB5400" s="123">
        <v>21242</v>
      </c>
      <c r="AC5400" s="124">
        <v>19947</v>
      </c>
      <c r="AD5400" s="123">
        <v>21668</v>
      </c>
      <c r="AE5400" s="125">
        <v>20425</v>
      </c>
      <c r="AF5400" s="126">
        <v>21528</v>
      </c>
    </row>
    <row r="5401" spans="2:32">
      <c r="B5401" s="127">
        <v>5363</v>
      </c>
      <c r="C5401" s="128">
        <v>5363</v>
      </c>
      <c r="D5401" s="129">
        <v>224</v>
      </c>
      <c r="E5401" s="130">
        <v>8</v>
      </c>
      <c r="F5401" s="131">
        <v>12</v>
      </c>
      <c r="G5401" s="132" t="s">
        <v>487</v>
      </c>
      <c r="H5401" s="133">
        <v>8</v>
      </c>
      <c r="I5401" s="128">
        <v>11</v>
      </c>
      <c r="J5401" s="129" t="s">
        <v>487</v>
      </c>
      <c r="K5401" s="134">
        <v>11</v>
      </c>
      <c r="L5401" s="108"/>
      <c r="M5401" s="81">
        <v>15634</v>
      </c>
      <c r="N5401" s="135">
        <v>16978</v>
      </c>
      <c r="O5401" s="136">
        <v>17967</v>
      </c>
      <c r="P5401" s="135">
        <v>19040</v>
      </c>
      <c r="Q5401" s="136">
        <v>18770</v>
      </c>
      <c r="R5401" s="135">
        <v>17468</v>
      </c>
      <c r="S5401" s="136">
        <v>19736</v>
      </c>
      <c r="T5401" s="135">
        <v>18529</v>
      </c>
      <c r="U5401" s="136">
        <v>19402</v>
      </c>
      <c r="V5401" s="135">
        <v>20166</v>
      </c>
      <c r="W5401" s="136">
        <v>19218</v>
      </c>
      <c r="X5401" s="135">
        <v>18856</v>
      </c>
      <c r="Y5401" s="136">
        <v>21077</v>
      </c>
      <c r="Z5401" s="135">
        <v>20912</v>
      </c>
      <c r="AA5401" s="136">
        <v>22271</v>
      </c>
      <c r="AB5401" s="135">
        <v>21860</v>
      </c>
      <c r="AC5401" s="136">
        <v>20677</v>
      </c>
      <c r="AD5401" s="135">
        <v>22241</v>
      </c>
      <c r="AE5401" s="137">
        <v>20930</v>
      </c>
      <c r="AF5401" s="138">
        <v>22106</v>
      </c>
    </row>
    <row r="5402" spans="2:32">
      <c r="B5402" s="114">
        <v>5364</v>
      </c>
      <c r="C5402" s="115">
        <v>5364</v>
      </c>
      <c r="D5402" s="116">
        <v>224</v>
      </c>
      <c r="E5402" s="117">
        <v>8</v>
      </c>
      <c r="F5402" s="118">
        <v>12</v>
      </c>
      <c r="G5402" s="119" t="s">
        <v>487</v>
      </c>
      <c r="H5402" s="120">
        <v>8</v>
      </c>
      <c r="I5402" s="115">
        <v>11</v>
      </c>
      <c r="J5402" s="116" t="s">
        <v>487</v>
      </c>
      <c r="K5402" s="121">
        <v>12</v>
      </c>
      <c r="L5402" s="108"/>
      <c r="M5402" s="122">
        <v>16039</v>
      </c>
      <c r="N5402" s="123">
        <v>17218</v>
      </c>
      <c r="O5402" s="124">
        <v>18395</v>
      </c>
      <c r="P5402" s="123">
        <v>19538</v>
      </c>
      <c r="Q5402" s="124">
        <v>19162</v>
      </c>
      <c r="R5402" s="123">
        <v>17880</v>
      </c>
      <c r="S5402" s="124">
        <v>20103</v>
      </c>
      <c r="T5402" s="123">
        <v>18806</v>
      </c>
      <c r="U5402" s="124">
        <v>19911</v>
      </c>
      <c r="V5402" s="123">
        <v>20586</v>
      </c>
      <c r="W5402" s="124">
        <v>19697</v>
      </c>
      <c r="X5402" s="123">
        <v>19321</v>
      </c>
      <c r="Y5402" s="124">
        <v>21507</v>
      </c>
      <c r="Z5402" s="123">
        <v>21458</v>
      </c>
      <c r="AA5402" s="124">
        <v>22878</v>
      </c>
      <c r="AB5402" s="123">
        <v>22302</v>
      </c>
      <c r="AC5402" s="124">
        <v>21181</v>
      </c>
      <c r="AD5402" s="123">
        <v>22678</v>
      </c>
      <c r="AE5402" s="125">
        <v>21280</v>
      </c>
      <c r="AF5402" s="126">
        <v>22692</v>
      </c>
    </row>
    <row r="5403" spans="2:32">
      <c r="B5403" s="127">
        <v>5365</v>
      </c>
      <c r="C5403" s="128">
        <v>5365</v>
      </c>
      <c r="D5403" s="129">
        <v>224</v>
      </c>
      <c r="E5403" s="130">
        <v>8</v>
      </c>
      <c r="F5403" s="131">
        <v>12</v>
      </c>
      <c r="G5403" s="132" t="s">
        <v>487</v>
      </c>
      <c r="H5403" s="133">
        <v>8</v>
      </c>
      <c r="I5403" s="128">
        <v>11</v>
      </c>
      <c r="J5403" s="129" t="s">
        <v>487</v>
      </c>
      <c r="K5403" s="134">
        <v>13</v>
      </c>
      <c r="L5403" s="108"/>
      <c r="M5403" s="81">
        <v>16180</v>
      </c>
      <c r="N5403" s="135">
        <v>17485</v>
      </c>
      <c r="O5403" s="136">
        <v>18729</v>
      </c>
      <c r="P5403" s="135">
        <v>20037</v>
      </c>
      <c r="Q5403" s="136">
        <v>19420</v>
      </c>
      <c r="R5403" s="135">
        <v>18050</v>
      </c>
      <c r="S5403" s="136">
        <v>20369</v>
      </c>
      <c r="T5403" s="135">
        <v>19108</v>
      </c>
      <c r="U5403" s="136">
        <v>20267</v>
      </c>
      <c r="V5403" s="135">
        <v>20886</v>
      </c>
      <c r="W5403" s="136">
        <v>19926</v>
      </c>
      <c r="X5403" s="135">
        <v>19508</v>
      </c>
      <c r="Y5403" s="136">
        <v>21800</v>
      </c>
      <c r="Z5403" s="135">
        <v>21846</v>
      </c>
      <c r="AA5403" s="136">
        <v>23465</v>
      </c>
      <c r="AB5403" s="135">
        <v>22610</v>
      </c>
      <c r="AC5403" s="136">
        <v>21411</v>
      </c>
      <c r="AD5403" s="135">
        <v>22986</v>
      </c>
      <c r="AE5403" s="137">
        <v>21605</v>
      </c>
      <c r="AF5403" s="138">
        <v>23098</v>
      </c>
    </row>
    <row r="5404" spans="2:32">
      <c r="B5404" s="114">
        <v>5366</v>
      </c>
      <c r="C5404" s="115">
        <v>5366</v>
      </c>
      <c r="D5404" s="116">
        <v>224</v>
      </c>
      <c r="E5404" s="117">
        <v>8</v>
      </c>
      <c r="F5404" s="118">
        <v>12</v>
      </c>
      <c r="G5404" s="119" t="s">
        <v>487</v>
      </c>
      <c r="H5404" s="120">
        <v>8</v>
      </c>
      <c r="I5404" s="115">
        <v>11</v>
      </c>
      <c r="J5404" s="116" t="s">
        <v>487</v>
      </c>
      <c r="K5404" s="121">
        <v>14</v>
      </c>
      <c r="L5404" s="108"/>
      <c r="M5404" s="122">
        <v>16335</v>
      </c>
      <c r="N5404" s="123">
        <v>17720</v>
      </c>
      <c r="O5404" s="124">
        <v>18961</v>
      </c>
      <c r="P5404" s="123">
        <v>20272</v>
      </c>
      <c r="Q5404" s="124">
        <v>19645</v>
      </c>
      <c r="R5404" s="123">
        <v>18214</v>
      </c>
      <c r="S5404" s="124">
        <v>20535</v>
      </c>
      <c r="T5404" s="123">
        <v>19355</v>
      </c>
      <c r="U5404" s="124">
        <v>20526</v>
      </c>
      <c r="V5404" s="123">
        <v>21094</v>
      </c>
      <c r="W5404" s="124">
        <v>20112</v>
      </c>
      <c r="X5404" s="123">
        <v>19674</v>
      </c>
      <c r="Y5404" s="124">
        <v>21992</v>
      </c>
      <c r="Z5404" s="123">
        <v>22099</v>
      </c>
      <c r="AA5404" s="124">
        <v>23634</v>
      </c>
      <c r="AB5404" s="123">
        <v>22793</v>
      </c>
      <c r="AC5404" s="124">
        <v>21574</v>
      </c>
      <c r="AD5404" s="123">
        <v>23160</v>
      </c>
      <c r="AE5404" s="125">
        <v>21821</v>
      </c>
      <c r="AF5404" s="126">
        <v>23358</v>
      </c>
    </row>
    <row r="5405" spans="2:32">
      <c r="B5405" s="127">
        <v>5367</v>
      </c>
      <c r="C5405" s="128">
        <v>5367</v>
      </c>
      <c r="D5405" s="129">
        <v>224</v>
      </c>
      <c r="E5405" s="130">
        <v>8</v>
      </c>
      <c r="F5405" s="131">
        <v>12</v>
      </c>
      <c r="G5405" s="132" t="s">
        <v>487</v>
      </c>
      <c r="H5405" s="133">
        <v>8</v>
      </c>
      <c r="I5405" s="128">
        <v>11</v>
      </c>
      <c r="J5405" s="129" t="s">
        <v>487</v>
      </c>
      <c r="K5405" s="134">
        <v>15</v>
      </c>
      <c r="L5405" s="108"/>
      <c r="M5405" s="81">
        <v>16517</v>
      </c>
      <c r="N5405" s="135">
        <v>17932</v>
      </c>
      <c r="O5405" s="136">
        <v>19161</v>
      </c>
      <c r="P5405" s="135">
        <v>20544</v>
      </c>
      <c r="Q5405" s="136">
        <v>19767</v>
      </c>
      <c r="R5405" s="135">
        <v>18407</v>
      </c>
      <c r="S5405" s="136">
        <v>20652</v>
      </c>
      <c r="T5405" s="135">
        <v>19554</v>
      </c>
      <c r="U5405" s="136">
        <v>20707</v>
      </c>
      <c r="V5405" s="135">
        <v>21201</v>
      </c>
      <c r="W5405" s="136">
        <v>20264</v>
      </c>
      <c r="X5405" s="135">
        <v>19858</v>
      </c>
      <c r="Y5405" s="136">
        <v>22094</v>
      </c>
      <c r="Z5405" s="135">
        <v>22312</v>
      </c>
      <c r="AA5405" s="136">
        <v>23880</v>
      </c>
      <c r="AB5405" s="135">
        <v>22887</v>
      </c>
      <c r="AC5405" s="136">
        <v>21717</v>
      </c>
      <c r="AD5405" s="135">
        <v>23268</v>
      </c>
      <c r="AE5405" s="137">
        <v>22005</v>
      </c>
      <c r="AF5405" s="138">
        <v>23573</v>
      </c>
    </row>
    <row r="5406" spans="2:32">
      <c r="B5406" s="114">
        <v>5368</v>
      </c>
      <c r="C5406" s="115">
        <v>5368</v>
      </c>
      <c r="D5406" s="116">
        <v>224</v>
      </c>
      <c r="E5406" s="117">
        <v>8</v>
      </c>
      <c r="F5406" s="118">
        <v>12</v>
      </c>
      <c r="G5406" s="119" t="s">
        <v>487</v>
      </c>
      <c r="H5406" s="120">
        <v>8</v>
      </c>
      <c r="I5406" s="115">
        <v>11</v>
      </c>
      <c r="J5406" s="116" t="s">
        <v>487</v>
      </c>
      <c r="K5406" s="121">
        <v>16</v>
      </c>
      <c r="L5406" s="108"/>
      <c r="M5406" s="122">
        <v>16910</v>
      </c>
      <c r="N5406" s="123">
        <v>18358</v>
      </c>
      <c r="O5406" s="124">
        <v>19509</v>
      </c>
      <c r="P5406" s="123">
        <v>20754</v>
      </c>
      <c r="Q5406" s="124">
        <v>19954</v>
      </c>
      <c r="R5406" s="123">
        <v>18814</v>
      </c>
      <c r="S5406" s="124">
        <v>20936</v>
      </c>
      <c r="T5406" s="123">
        <v>20146</v>
      </c>
      <c r="U5406" s="124">
        <v>20982</v>
      </c>
      <c r="V5406" s="123">
        <v>21340</v>
      </c>
      <c r="W5406" s="124">
        <v>20492</v>
      </c>
      <c r="X5406" s="123">
        <v>20239</v>
      </c>
      <c r="Y5406" s="124">
        <v>22325</v>
      </c>
      <c r="Z5406" s="123">
        <v>22515</v>
      </c>
      <c r="AA5406" s="124">
        <v>23916</v>
      </c>
      <c r="AB5406" s="123">
        <v>22940</v>
      </c>
      <c r="AC5406" s="124">
        <v>21890</v>
      </c>
      <c r="AD5406" s="123">
        <v>23484</v>
      </c>
      <c r="AE5406" s="125">
        <v>22677</v>
      </c>
      <c r="AF5406" s="126">
        <v>23724</v>
      </c>
    </row>
    <row r="5407" spans="2:32">
      <c r="B5407" s="127">
        <v>5369</v>
      </c>
      <c r="C5407" s="128">
        <v>5369</v>
      </c>
      <c r="D5407" s="129">
        <v>224</v>
      </c>
      <c r="E5407" s="130">
        <v>8</v>
      </c>
      <c r="F5407" s="131">
        <v>12</v>
      </c>
      <c r="G5407" s="132" t="s">
        <v>487</v>
      </c>
      <c r="H5407" s="133">
        <v>8</v>
      </c>
      <c r="I5407" s="128">
        <v>11</v>
      </c>
      <c r="J5407" s="129" t="s">
        <v>487</v>
      </c>
      <c r="K5407" s="134">
        <v>17</v>
      </c>
      <c r="L5407" s="108"/>
      <c r="M5407" s="81">
        <v>17440</v>
      </c>
      <c r="N5407" s="135">
        <v>18838</v>
      </c>
      <c r="O5407" s="136">
        <v>19782</v>
      </c>
      <c r="P5407" s="135">
        <v>21012</v>
      </c>
      <c r="Q5407" s="136">
        <v>20268</v>
      </c>
      <c r="R5407" s="135">
        <v>19282</v>
      </c>
      <c r="S5407" s="136">
        <v>21302</v>
      </c>
      <c r="T5407" s="135">
        <v>20615</v>
      </c>
      <c r="U5407" s="136">
        <v>21301</v>
      </c>
      <c r="V5407" s="135">
        <v>21673</v>
      </c>
      <c r="W5407" s="136">
        <v>20988</v>
      </c>
      <c r="X5407" s="135">
        <v>20829</v>
      </c>
      <c r="Y5407" s="136">
        <v>22704</v>
      </c>
      <c r="Z5407" s="135">
        <v>22839</v>
      </c>
      <c r="AA5407" s="136">
        <v>24239</v>
      </c>
      <c r="AB5407" s="135">
        <v>23247</v>
      </c>
      <c r="AC5407" s="136">
        <v>22426</v>
      </c>
      <c r="AD5407" s="135">
        <v>23869</v>
      </c>
      <c r="AE5407" s="137">
        <v>23193</v>
      </c>
      <c r="AF5407" s="138">
        <v>24056</v>
      </c>
    </row>
    <row r="5408" spans="2:32">
      <c r="B5408" s="114">
        <v>5370</v>
      </c>
      <c r="C5408" s="115">
        <v>5370</v>
      </c>
      <c r="D5408" s="116">
        <v>224</v>
      </c>
      <c r="E5408" s="117">
        <v>8</v>
      </c>
      <c r="F5408" s="118">
        <v>12</v>
      </c>
      <c r="G5408" s="119" t="s">
        <v>487</v>
      </c>
      <c r="H5408" s="120">
        <v>8</v>
      </c>
      <c r="I5408" s="115">
        <v>11</v>
      </c>
      <c r="J5408" s="116" t="s">
        <v>487</v>
      </c>
      <c r="K5408" s="121">
        <v>18</v>
      </c>
      <c r="L5408" s="108"/>
      <c r="M5408" s="122">
        <v>17483</v>
      </c>
      <c r="N5408" s="123">
        <v>18709</v>
      </c>
      <c r="O5408" s="124">
        <v>19765</v>
      </c>
      <c r="P5408" s="123">
        <v>21129</v>
      </c>
      <c r="Q5408" s="124">
        <v>20310</v>
      </c>
      <c r="R5408" s="123">
        <v>19515</v>
      </c>
      <c r="S5408" s="124">
        <v>21414</v>
      </c>
      <c r="T5408" s="123">
        <v>20594</v>
      </c>
      <c r="U5408" s="124">
        <v>21306</v>
      </c>
      <c r="V5408" s="123">
        <v>21903</v>
      </c>
      <c r="W5408" s="124">
        <v>21332</v>
      </c>
      <c r="X5408" s="123">
        <v>21225</v>
      </c>
      <c r="Y5408" s="124">
        <v>23081</v>
      </c>
      <c r="Z5408" s="123">
        <v>23054</v>
      </c>
      <c r="AA5408" s="124">
        <v>24759</v>
      </c>
      <c r="AB5408" s="123">
        <v>23665</v>
      </c>
      <c r="AC5408" s="124">
        <v>22920</v>
      </c>
      <c r="AD5408" s="123">
        <v>24317</v>
      </c>
      <c r="AE5408" s="125">
        <v>23397</v>
      </c>
      <c r="AF5408" s="126">
        <v>24367</v>
      </c>
    </row>
    <row r="5409" spans="2:32">
      <c r="B5409" s="127">
        <v>5371</v>
      </c>
      <c r="C5409" s="128">
        <v>5371</v>
      </c>
      <c r="D5409" s="129">
        <v>224</v>
      </c>
      <c r="E5409" s="130">
        <v>8</v>
      </c>
      <c r="F5409" s="131">
        <v>12</v>
      </c>
      <c r="G5409" s="132" t="s">
        <v>487</v>
      </c>
      <c r="H5409" s="133">
        <v>8</v>
      </c>
      <c r="I5409" s="128">
        <v>11</v>
      </c>
      <c r="J5409" s="129" t="s">
        <v>487</v>
      </c>
      <c r="K5409" s="134">
        <v>19</v>
      </c>
      <c r="L5409" s="108"/>
      <c r="M5409" s="81">
        <v>16942</v>
      </c>
      <c r="N5409" s="135">
        <v>18485</v>
      </c>
      <c r="O5409" s="136">
        <v>19562</v>
      </c>
      <c r="P5409" s="135">
        <v>20799</v>
      </c>
      <c r="Q5409" s="136">
        <v>19844</v>
      </c>
      <c r="R5409" s="135">
        <v>19074</v>
      </c>
      <c r="S5409" s="136">
        <v>21387</v>
      </c>
      <c r="T5409" s="135">
        <v>20521</v>
      </c>
      <c r="U5409" s="136">
        <v>21280</v>
      </c>
      <c r="V5409" s="135">
        <v>21572</v>
      </c>
      <c r="W5409" s="136">
        <v>21285</v>
      </c>
      <c r="X5409" s="135">
        <v>21030</v>
      </c>
      <c r="Y5409" s="136">
        <v>23378</v>
      </c>
      <c r="Z5409" s="135">
        <v>23315</v>
      </c>
      <c r="AA5409" s="136">
        <v>24944</v>
      </c>
      <c r="AB5409" s="135">
        <v>23705</v>
      </c>
      <c r="AC5409" s="136">
        <v>23077</v>
      </c>
      <c r="AD5409" s="135">
        <v>24737</v>
      </c>
      <c r="AE5409" s="137">
        <v>23716</v>
      </c>
      <c r="AF5409" s="138">
        <v>24777</v>
      </c>
    </row>
    <row r="5410" spans="2:32">
      <c r="B5410" s="114">
        <v>5372</v>
      </c>
      <c r="C5410" s="115">
        <v>5372</v>
      </c>
      <c r="D5410" s="116">
        <v>224</v>
      </c>
      <c r="E5410" s="117">
        <v>8</v>
      </c>
      <c r="F5410" s="118">
        <v>12</v>
      </c>
      <c r="G5410" s="119" t="s">
        <v>487</v>
      </c>
      <c r="H5410" s="120">
        <v>8</v>
      </c>
      <c r="I5410" s="115">
        <v>11</v>
      </c>
      <c r="J5410" s="116" t="s">
        <v>487</v>
      </c>
      <c r="K5410" s="121">
        <v>20</v>
      </c>
      <c r="L5410" s="108"/>
      <c r="M5410" s="122">
        <v>16482</v>
      </c>
      <c r="N5410" s="123">
        <v>18149</v>
      </c>
      <c r="O5410" s="124">
        <v>19408</v>
      </c>
      <c r="P5410" s="123">
        <v>20640</v>
      </c>
      <c r="Q5410" s="124">
        <v>19433</v>
      </c>
      <c r="R5410" s="123">
        <v>18701</v>
      </c>
      <c r="S5410" s="124">
        <v>21177</v>
      </c>
      <c r="T5410" s="123">
        <v>20298</v>
      </c>
      <c r="U5410" s="124">
        <v>21330</v>
      </c>
      <c r="V5410" s="123">
        <v>21423</v>
      </c>
      <c r="W5410" s="124">
        <v>21237</v>
      </c>
      <c r="X5410" s="123">
        <v>20925</v>
      </c>
      <c r="Y5410" s="124">
        <v>23444</v>
      </c>
      <c r="Z5410" s="123">
        <v>23690</v>
      </c>
      <c r="AA5410" s="124">
        <v>25372</v>
      </c>
      <c r="AB5410" s="123">
        <v>23953</v>
      </c>
      <c r="AC5410" s="124">
        <v>23412</v>
      </c>
      <c r="AD5410" s="123">
        <v>24939</v>
      </c>
      <c r="AE5410" s="125">
        <v>24113</v>
      </c>
      <c r="AF5410" s="126">
        <v>25301</v>
      </c>
    </row>
    <row r="5411" spans="2:32">
      <c r="B5411" s="127">
        <v>5373</v>
      </c>
      <c r="C5411" s="128">
        <v>5373</v>
      </c>
      <c r="D5411" s="129">
        <v>224</v>
      </c>
      <c r="E5411" s="130">
        <v>8</v>
      </c>
      <c r="F5411" s="131">
        <v>12</v>
      </c>
      <c r="G5411" s="132" t="s">
        <v>487</v>
      </c>
      <c r="H5411" s="133">
        <v>8</v>
      </c>
      <c r="I5411" s="128">
        <v>11</v>
      </c>
      <c r="J5411" s="129" t="s">
        <v>487</v>
      </c>
      <c r="K5411" s="134">
        <v>21</v>
      </c>
      <c r="L5411" s="108"/>
      <c r="M5411" s="81">
        <v>16481</v>
      </c>
      <c r="N5411" s="135">
        <v>17960</v>
      </c>
      <c r="O5411" s="136">
        <v>19288</v>
      </c>
      <c r="P5411" s="135">
        <v>20607</v>
      </c>
      <c r="Q5411" s="136">
        <v>19465</v>
      </c>
      <c r="R5411" s="135">
        <v>18788</v>
      </c>
      <c r="S5411" s="136">
        <v>20895</v>
      </c>
      <c r="T5411" s="135">
        <v>20320</v>
      </c>
      <c r="U5411" s="136">
        <v>21497</v>
      </c>
      <c r="V5411" s="135">
        <v>21746</v>
      </c>
      <c r="W5411" s="136">
        <v>21681</v>
      </c>
      <c r="X5411" s="135">
        <v>21366</v>
      </c>
      <c r="Y5411" s="136">
        <v>23517</v>
      </c>
      <c r="Z5411" s="135">
        <v>24270</v>
      </c>
      <c r="AA5411" s="136">
        <v>26081</v>
      </c>
      <c r="AB5411" s="135">
        <v>24733</v>
      </c>
      <c r="AC5411" s="136">
        <v>24251</v>
      </c>
      <c r="AD5411" s="135">
        <v>25218</v>
      </c>
      <c r="AE5411" s="137">
        <v>24791</v>
      </c>
      <c r="AF5411" s="138">
        <v>26101</v>
      </c>
    </row>
    <row r="5412" spans="2:32">
      <c r="B5412" s="114">
        <v>5374</v>
      </c>
      <c r="C5412" s="115">
        <v>5374</v>
      </c>
      <c r="D5412" s="116">
        <v>224</v>
      </c>
      <c r="E5412" s="117">
        <v>8</v>
      </c>
      <c r="F5412" s="118">
        <v>12</v>
      </c>
      <c r="G5412" s="119" t="s">
        <v>487</v>
      </c>
      <c r="H5412" s="120">
        <v>8</v>
      </c>
      <c r="I5412" s="115">
        <v>11</v>
      </c>
      <c r="J5412" s="116" t="s">
        <v>487</v>
      </c>
      <c r="K5412" s="121">
        <v>22</v>
      </c>
      <c r="L5412" s="108"/>
      <c r="M5412" s="122">
        <v>15702</v>
      </c>
      <c r="N5412" s="123">
        <v>16921</v>
      </c>
      <c r="O5412" s="124">
        <v>18238</v>
      </c>
      <c r="P5412" s="123">
        <v>19492</v>
      </c>
      <c r="Q5412" s="124">
        <v>18481</v>
      </c>
      <c r="R5412" s="123">
        <v>18048</v>
      </c>
      <c r="S5412" s="124">
        <v>19995</v>
      </c>
      <c r="T5412" s="123">
        <v>19419</v>
      </c>
      <c r="U5412" s="124">
        <v>20640</v>
      </c>
      <c r="V5412" s="123">
        <v>20940</v>
      </c>
      <c r="W5412" s="124">
        <v>21185</v>
      </c>
      <c r="X5412" s="123">
        <v>20795</v>
      </c>
      <c r="Y5412" s="124">
        <v>22795</v>
      </c>
      <c r="Z5412" s="123">
        <v>23622</v>
      </c>
      <c r="AA5412" s="124">
        <v>25367</v>
      </c>
      <c r="AB5412" s="123">
        <v>24157</v>
      </c>
      <c r="AC5412" s="124">
        <v>23977</v>
      </c>
      <c r="AD5412" s="123">
        <v>24579</v>
      </c>
      <c r="AE5412" s="125">
        <v>24205</v>
      </c>
      <c r="AF5412" s="126">
        <v>25568</v>
      </c>
    </row>
    <row r="5413" spans="2:32">
      <c r="B5413" s="127">
        <v>5375</v>
      </c>
      <c r="C5413" s="128">
        <v>5375</v>
      </c>
      <c r="D5413" s="129">
        <v>224</v>
      </c>
      <c r="E5413" s="130">
        <v>8</v>
      </c>
      <c r="F5413" s="131">
        <v>12</v>
      </c>
      <c r="G5413" s="132" t="s">
        <v>487</v>
      </c>
      <c r="H5413" s="133">
        <v>8</v>
      </c>
      <c r="I5413" s="128">
        <v>11</v>
      </c>
      <c r="J5413" s="129" t="s">
        <v>487</v>
      </c>
      <c r="K5413" s="134">
        <v>23</v>
      </c>
      <c r="L5413" s="108"/>
      <c r="M5413" s="81">
        <v>14703</v>
      </c>
      <c r="N5413" s="135">
        <v>15715</v>
      </c>
      <c r="O5413" s="136">
        <v>16879</v>
      </c>
      <c r="P5413" s="135">
        <v>18096</v>
      </c>
      <c r="Q5413" s="136">
        <v>17171</v>
      </c>
      <c r="R5413" s="135">
        <v>16995</v>
      </c>
      <c r="S5413" s="136">
        <v>18662</v>
      </c>
      <c r="T5413" s="135">
        <v>18218</v>
      </c>
      <c r="U5413" s="136">
        <v>19344</v>
      </c>
      <c r="V5413" s="135">
        <v>19703</v>
      </c>
      <c r="W5413" s="136">
        <v>20311</v>
      </c>
      <c r="X5413" s="135">
        <v>19785</v>
      </c>
      <c r="Y5413" s="136">
        <v>21471</v>
      </c>
      <c r="Z5413" s="135">
        <v>22371</v>
      </c>
      <c r="AA5413" s="136">
        <v>24082</v>
      </c>
      <c r="AB5413" s="135">
        <v>22987</v>
      </c>
      <c r="AC5413" s="136">
        <v>23178</v>
      </c>
      <c r="AD5413" s="135">
        <v>23279</v>
      </c>
      <c r="AE5413" s="137">
        <v>23149</v>
      </c>
      <c r="AF5413" s="138">
        <v>24371</v>
      </c>
    </row>
    <row r="5414" spans="2:32">
      <c r="B5414" s="114">
        <v>5376</v>
      </c>
      <c r="C5414" s="115">
        <v>5376</v>
      </c>
      <c r="D5414" s="116">
        <v>224</v>
      </c>
      <c r="E5414" s="117">
        <v>8</v>
      </c>
      <c r="F5414" s="118">
        <v>12</v>
      </c>
      <c r="G5414" s="119" t="s">
        <v>487</v>
      </c>
      <c r="H5414" s="120">
        <v>8</v>
      </c>
      <c r="I5414" s="115">
        <v>11</v>
      </c>
      <c r="J5414" s="116" t="s">
        <v>487</v>
      </c>
      <c r="K5414" s="121">
        <v>24</v>
      </c>
      <c r="L5414" s="108"/>
      <c r="M5414" s="122">
        <v>13819</v>
      </c>
      <c r="N5414" s="123">
        <v>14727</v>
      </c>
      <c r="O5414" s="124">
        <v>15752</v>
      </c>
      <c r="P5414" s="123">
        <v>16898</v>
      </c>
      <c r="Q5414" s="124">
        <v>16010</v>
      </c>
      <c r="R5414" s="123">
        <v>15979</v>
      </c>
      <c r="S5414" s="124">
        <v>17461</v>
      </c>
      <c r="T5414" s="123">
        <v>17201</v>
      </c>
      <c r="U5414" s="124">
        <v>18207</v>
      </c>
      <c r="V5414" s="123">
        <v>18530</v>
      </c>
      <c r="W5414" s="124">
        <v>19465</v>
      </c>
      <c r="X5414" s="123">
        <v>18761</v>
      </c>
      <c r="Y5414" s="124">
        <v>20292</v>
      </c>
      <c r="Z5414" s="123">
        <v>21259</v>
      </c>
      <c r="AA5414" s="124">
        <v>22850</v>
      </c>
      <c r="AB5414" s="123">
        <v>21871</v>
      </c>
      <c r="AC5414" s="124">
        <v>22381</v>
      </c>
      <c r="AD5414" s="123">
        <v>22113</v>
      </c>
      <c r="AE5414" s="125">
        <v>22158</v>
      </c>
      <c r="AF5414" s="126">
        <v>23278</v>
      </c>
    </row>
    <row r="5415" spans="2:32">
      <c r="B5415" s="127">
        <v>5377</v>
      </c>
      <c r="C5415" s="128">
        <v>5377</v>
      </c>
      <c r="D5415" s="129">
        <v>225</v>
      </c>
      <c r="E5415" s="130">
        <v>8</v>
      </c>
      <c r="F5415" s="131">
        <v>13</v>
      </c>
      <c r="G5415" s="132" t="s">
        <v>487</v>
      </c>
      <c r="H5415" s="133">
        <v>8</v>
      </c>
      <c r="I5415" s="128">
        <v>12</v>
      </c>
      <c r="J5415" s="129" t="s">
        <v>487</v>
      </c>
      <c r="K5415" s="134">
        <v>1</v>
      </c>
      <c r="L5415" s="108"/>
      <c r="M5415" s="81">
        <v>13380</v>
      </c>
      <c r="N5415" s="135">
        <v>13852</v>
      </c>
      <c r="O5415" s="136">
        <v>15138</v>
      </c>
      <c r="P5415" s="135">
        <v>15614</v>
      </c>
      <c r="Q5415" s="136">
        <v>15619</v>
      </c>
      <c r="R5415" s="135">
        <v>15411</v>
      </c>
      <c r="S5415" s="136">
        <v>15639</v>
      </c>
      <c r="T5415" s="135">
        <v>16322</v>
      </c>
      <c r="U5415" s="136">
        <v>17513</v>
      </c>
      <c r="V5415" s="135">
        <v>18005</v>
      </c>
      <c r="W5415" s="136">
        <v>17879</v>
      </c>
      <c r="X5415" s="135">
        <v>18094</v>
      </c>
      <c r="Y5415" s="136">
        <v>18699</v>
      </c>
      <c r="Z5415" s="135">
        <v>20615</v>
      </c>
      <c r="AA5415" s="136">
        <v>21186</v>
      </c>
      <c r="AB5415" s="135">
        <v>21094</v>
      </c>
      <c r="AC5415" s="136">
        <v>20383</v>
      </c>
      <c r="AD5415" s="135">
        <v>20688</v>
      </c>
      <c r="AE5415" s="137">
        <v>21459</v>
      </c>
      <c r="AF5415" s="138">
        <v>22680</v>
      </c>
    </row>
    <row r="5416" spans="2:32">
      <c r="B5416" s="114">
        <v>5378</v>
      </c>
      <c r="C5416" s="115">
        <v>5378</v>
      </c>
      <c r="D5416" s="116">
        <v>225</v>
      </c>
      <c r="E5416" s="117">
        <v>8</v>
      </c>
      <c r="F5416" s="118">
        <v>13</v>
      </c>
      <c r="G5416" s="119" t="s">
        <v>487</v>
      </c>
      <c r="H5416" s="120">
        <v>8</v>
      </c>
      <c r="I5416" s="115">
        <v>12</v>
      </c>
      <c r="J5416" s="116" t="s">
        <v>487</v>
      </c>
      <c r="K5416" s="121">
        <v>2</v>
      </c>
      <c r="L5416" s="108"/>
      <c r="M5416" s="122">
        <v>13060</v>
      </c>
      <c r="N5416" s="123">
        <v>13514</v>
      </c>
      <c r="O5416" s="124">
        <v>14704</v>
      </c>
      <c r="P5416" s="123">
        <v>15020</v>
      </c>
      <c r="Q5416" s="124">
        <v>15110</v>
      </c>
      <c r="R5416" s="123">
        <v>15017</v>
      </c>
      <c r="S5416" s="124">
        <v>15201</v>
      </c>
      <c r="T5416" s="123">
        <v>15903</v>
      </c>
      <c r="U5416" s="124">
        <v>16984</v>
      </c>
      <c r="V5416" s="123">
        <v>17395</v>
      </c>
      <c r="W5416" s="124">
        <v>17226</v>
      </c>
      <c r="X5416" s="123">
        <v>17595</v>
      </c>
      <c r="Y5416" s="124">
        <v>18152</v>
      </c>
      <c r="Z5416" s="123">
        <v>19968</v>
      </c>
      <c r="AA5416" s="124">
        <v>20389</v>
      </c>
      <c r="AB5416" s="123">
        <v>20376</v>
      </c>
      <c r="AC5416" s="124">
        <v>19634</v>
      </c>
      <c r="AD5416" s="123">
        <v>20066</v>
      </c>
      <c r="AE5416" s="125">
        <v>20839</v>
      </c>
      <c r="AF5416" s="126">
        <v>21964</v>
      </c>
    </row>
    <row r="5417" spans="2:32">
      <c r="B5417" s="127">
        <v>5379</v>
      </c>
      <c r="C5417" s="128">
        <v>5379</v>
      </c>
      <c r="D5417" s="129">
        <v>225</v>
      </c>
      <c r="E5417" s="130">
        <v>8</v>
      </c>
      <c r="F5417" s="131">
        <v>13</v>
      </c>
      <c r="G5417" s="132" t="s">
        <v>487</v>
      </c>
      <c r="H5417" s="133">
        <v>8</v>
      </c>
      <c r="I5417" s="128">
        <v>12</v>
      </c>
      <c r="J5417" s="129" t="s">
        <v>487</v>
      </c>
      <c r="K5417" s="134">
        <v>3</v>
      </c>
      <c r="L5417" s="108"/>
      <c r="M5417" s="81">
        <v>12879</v>
      </c>
      <c r="N5417" s="135">
        <v>13274</v>
      </c>
      <c r="O5417" s="136">
        <v>14397</v>
      </c>
      <c r="P5417" s="135">
        <v>14678</v>
      </c>
      <c r="Q5417" s="136">
        <v>14751</v>
      </c>
      <c r="R5417" s="135">
        <v>14791</v>
      </c>
      <c r="S5417" s="136">
        <v>14890</v>
      </c>
      <c r="T5417" s="135">
        <v>15572</v>
      </c>
      <c r="U5417" s="136">
        <v>16580</v>
      </c>
      <c r="V5417" s="135">
        <v>16933</v>
      </c>
      <c r="W5417" s="136">
        <v>16744</v>
      </c>
      <c r="X5417" s="135">
        <v>17250</v>
      </c>
      <c r="Y5417" s="136">
        <v>17710</v>
      </c>
      <c r="Z5417" s="135">
        <v>19409</v>
      </c>
      <c r="AA5417" s="136">
        <v>19808</v>
      </c>
      <c r="AB5417" s="135">
        <v>19779</v>
      </c>
      <c r="AC5417" s="136">
        <v>19059</v>
      </c>
      <c r="AD5417" s="135">
        <v>19539</v>
      </c>
      <c r="AE5417" s="137">
        <v>20286</v>
      </c>
      <c r="AF5417" s="138">
        <v>21321</v>
      </c>
    </row>
    <row r="5418" spans="2:32">
      <c r="B5418" s="114">
        <v>5380</v>
      </c>
      <c r="C5418" s="115">
        <v>5380</v>
      </c>
      <c r="D5418" s="116">
        <v>225</v>
      </c>
      <c r="E5418" s="117">
        <v>8</v>
      </c>
      <c r="F5418" s="118">
        <v>13</v>
      </c>
      <c r="G5418" s="119" t="s">
        <v>487</v>
      </c>
      <c r="H5418" s="120">
        <v>8</v>
      </c>
      <c r="I5418" s="115">
        <v>12</v>
      </c>
      <c r="J5418" s="116" t="s">
        <v>487</v>
      </c>
      <c r="K5418" s="121">
        <v>4</v>
      </c>
      <c r="L5418" s="108"/>
      <c r="M5418" s="122">
        <v>12898</v>
      </c>
      <c r="N5418" s="123">
        <v>13296</v>
      </c>
      <c r="O5418" s="124">
        <v>14350</v>
      </c>
      <c r="P5418" s="123">
        <v>14536</v>
      </c>
      <c r="Q5418" s="124">
        <v>14528</v>
      </c>
      <c r="R5418" s="123">
        <v>14748</v>
      </c>
      <c r="S5418" s="124">
        <v>14808</v>
      </c>
      <c r="T5418" s="123">
        <v>15445</v>
      </c>
      <c r="U5418" s="124">
        <v>16328</v>
      </c>
      <c r="V5418" s="123">
        <v>16488</v>
      </c>
      <c r="W5418" s="124">
        <v>16293</v>
      </c>
      <c r="X5418" s="123">
        <v>16950</v>
      </c>
      <c r="Y5418" s="124">
        <v>17313</v>
      </c>
      <c r="Z5418" s="123">
        <v>18857</v>
      </c>
      <c r="AA5418" s="124">
        <v>19100</v>
      </c>
      <c r="AB5418" s="123">
        <v>19018</v>
      </c>
      <c r="AC5418" s="124">
        <v>18387</v>
      </c>
      <c r="AD5418" s="123">
        <v>18967</v>
      </c>
      <c r="AE5418" s="125">
        <v>19679</v>
      </c>
      <c r="AF5418" s="126">
        <v>20606</v>
      </c>
    </row>
    <row r="5419" spans="2:32">
      <c r="B5419" s="127">
        <v>5381</v>
      </c>
      <c r="C5419" s="128">
        <v>5381</v>
      </c>
      <c r="D5419" s="129">
        <v>225</v>
      </c>
      <c r="E5419" s="130">
        <v>8</v>
      </c>
      <c r="F5419" s="131">
        <v>13</v>
      </c>
      <c r="G5419" s="132" t="s">
        <v>487</v>
      </c>
      <c r="H5419" s="133">
        <v>8</v>
      </c>
      <c r="I5419" s="128">
        <v>12</v>
      </c>
      <c r="J5419" s="129" t="s">
        <v>487</v>
      </c>
      <c r="K5419" s="134">
        <v>5</v>
      </c>
      <c r="L5419" s="108"/>
      <c r="M5419" s="81">
        <v>13231</v>
      </c>
      <c r="N5419" s="135">
        <v>13738</v>
      </c>
      <c r="O5419" s="136">
        <v>14679</v>
      </c>
      <c r="P5419" s="135">
        <v>14789</v>
      </c>
      <c r="Q5419" s="136">
        <v>14400</v>
      </c>
      <c r="R5419" s="135">
        <v>15059</v>
      </c>
      <c r="S5419" s="136">
        <v>15006</v>
      </c>
      <c r="T5419" s="135">
        <v>15671</v>
      </c>
      <c r="U5419" s="136">
        <v>16427</v>
      </c>
      <c r="V5419" s="135">
        <v>16116</v>
      </c>
      <c r="W5419" s="136">
        <v>15904</v>
      </c>
      <c r="X5419" s="135">
        <v>17015</v>
      </c>
      <c r="Y5419" s="136">
        <v>17134</v>
      </c>
      <c r="Z5419" s="135">
        <v>18623</v>
      </c>
      <c r="AA5419" s="136">
        <v>18781</v>
      </c>
      <c r="AB5419" s="135">
        <v>18334</v>
      </c>
      <c r="AC5419" s="136">
        <v>17759</v>
      </c>
      <c r="AD5419" s="135">
        <v>18604</v>
      </c>
      <c r="AE5419" s="137">
        <v>19384</v>
      </c>
      <c r="AF5419" s="138">
        <v>20185</v>
      </c>
    </row>
    <row r="5420" spans="2:32">
      <c r="B5420" s="114">
        <v>5382</v>
      </c>
      <c r="C5420" s="115">
        <v>5382</v>
      </c>
      <c r="D5420" s="116">
        <v>225</v>
      </c>
      <c r="E5420" s="117">
        <v>8</v>
      </c>
      <c r="F5420" s="118">
        <v>13</v>
      </c>
      <c r="G5420" s="119" t="s">
        <v>487</v>
      </c>
      <c r="H5420" s="120">
        <v>8</v>
      </c>
      <c r="I5420" s="115">
        <v>12</v>
      </c>
      <c r="J5420" s="116" t="s">
        <v>487</v>
      </c>
      <c r="K5420" s="121">
        <v>6</v>
      </c>
      <c r="L5420" s="108"/>
      <c r="M5420" s="122">
        <v>14004</v>
      </c>
      <c r="N5420" s="123">
        <v>14538</v>
      </c>
      <c r="O5420" s="124">
        <v>15384</v>
      </c>
      <c r="P5420" s="123">
        <v>15343</v>
      </c>
      <c r="Q5420" s="124">
        <v>14377</v>
      </c>
      <c r="R5420" s="123">
        <v>15734</v>
      </c>
      <c r="S5420" s="124">
        <v>15593</v>
      </c>
      <c r="T5420" s="123">
        <v>16287</v>
      </c>
      <c r="U5420" s="124">
        <v>16905</v>
      </c>
      <c r="V5420" s="123">
        <v>15770</v>
      </c>
      <c r="W5420" s="124">
        <v>15463</v>
      </c>
      <c r="X5420" s="123">
        <v>17409</v>
      </c>
      <c r="Y5420" s="124">
        <v>17370</v>
      </c>
      <c r="Z5420" s="123">
        <v>18823</v>
      </c>
      <c r="AA5420" s="124">
        <v>18818</v>
      </c>
      <c r="AB5420" s="123">
        <v>17738</v>
      </c>
      <c r="AC5420" s="124">
        <v>17149</v>
      </c>
      <c r="AD5420" s="123">
        <v>18639</v>
      </c>
      <c r="AE5420" s="125">
        <v>19505</v>
      </c>
      <c r="AF5420" s="126">
        <v>20216</v>
      </c>
    </row>
    <row r="5421" spans="2:32">
      <c r="B5421" s="127">
        <v>5383</v>
      </c>
      <c r="C5421" s="128">
        <v>5383</v>
      </c>
      <c r="D5421" s="129">
        <v>225</v>
      </c>
      <c r="E5421" s="130">
        <v>8</v>
      </c>
      <c r="F5421" s="131">
        <v>13</v>
      </c>
      <c r="G5421" s="132" t="s">
        <v>487</v>
      </c>
      <c r="H5421" s="133">
        <v>8</v>
      </c>
      <c r="I5421" s="128">
        <v>12</v>
      </c>
      <c r="J5421" s="129" t="s">
        <v>487</v>
      </c>
      <c r="K5421" s="134">
        <v>7</v>
      </c>
      <c r="L5421" s="108"/>
      <c r="M5421" s="81">
        <v>15221</v>
      </c>
      <c r="N5421" s="135">
        <v>15631</v>
      </c>
      <c r="O5421" s="136">
        <v>16479</v>
      </c>
      <c r="P5421" s="135">
        <v>16260</v>
      </c>
      <c r="Q5421" s="136">
        <v>14745</v>
      </c>
      <c r="R5421" s="135">
        <v>16892</v>
      </c>
      <c r="S5421" s="136">
        <v>16550</v>
      </c>
      <c r="T5421" s="135">
        <v>17284</v>
      </c>
      <c r="U5421" s="136">
        <v>17742</v>
      </c>
      <c r="V5421" s="135">
        <v>15866</v>
      </c>
      <c r="W5421" s="136">
        <v>15337</v>
      </c>
      <c r="X5421" s="135">
        <v>18267</v>
      </c>
      <c r="Y5421" s="136">
        <v>18005</v>
      </c>
      <c r="Z5421" s="135">
        <v>19466</v>
      </c>
      <c r="AA5421" s="136">
        <v>19263</v>
      </c>
      <c r="AB5421" s="135">
        <v>17604</v>
      </c>
      <c r="AC5421" s="136">
        <v>16842</v>
      </c>
      <c r="AD5421" s="135">
        <v>19127</v>
      </c>
      <c r="AE5421" s="137">
        <v>20076</v>
      </c>
      <c r="AF5421" s="138">
        <v>20769</v>
      </c>
    </row>
    <row r="5422" spans="2:32">
      <c r="B5422" s="114">
        <v>5384</v>
      </c>
      <c r="C5422" s="115">
        <v>5384</v>
      </c>
      <c r="D5422" s="116">
        <v>225</v>
      </c>
      <c r="E5422" s="117">
        <v>8</v>
      </c>
      <c r="F5422" s="118">
        <v>13</v>
      </c>
      <c r="G5422" s="119" t="s">
        <v>487</v>
      </c>
      <c r="H5422" s="120">
        <v>8</v>
      </c>
      <c r="I5422" s="115">
        <v>12</v>
      </c>
      <c r="J5422" s="116" t="s">
        <v>487</v>
      </c>
      <c r="K5422" s="121">
        <v>8</v>
      </c>
      <c r="L5422" s="108"/>
      <c r="M5422" s="122">
        <v>16340</v>
      </c>
      <c r="N5422" s="123">
        <v>16534</v>
      </c>
      <c r="O5422" s="124">
        <v>17491</v>
      </c>
      <c r="P5422" s="123">
        <v>17300</v>
      </c>
      <c r="Q5422" s="124">
        <v>15776</v>
      </c>
      <c r="R5422" s="123">
        <v>18088</v>
      </c>
      <c r="S5422" s="124">
        <v>17413</v>
      </c>
      <c r="T5422" s="123">
        <v>18162</v>
      </c>
      <c r="U5422" s="124">
        <v>18679</v>
      </c>
      <c r="V5422" s="123">
        <v>16894</v>
      </c>
      <c r="W5422" s="124">
        <v>16057</v>
      </c>
      <c r="X5422" s="123">
        <v>19359</v>
      </c>
      <c r="Y5422" s="124">
        <v>18658</v>
      </c>
      <c r="Z5422" s="123">
        <v>20314</v>
      </c>
      <c r="AA5422" s="124">
        <v>20095</v>
      </c>
      <c r="AB5422" s="123">
        <v>18485</v>
      </c>
      <c r="AC5422" s="124">
        <v>17489</v>
      </c>
      <c r="AD5422" s="123">
        <v>19707</v>
      </c>
      <c r="AE5422" s="125">
        <v>20757</v>
      </c>
      <c r="AF5422" s="126">
        <v>21595</v>
      </c>
    </row>
    <row r="5423" spans="2:32">
      <c r="B5423" s="127">
        <v>5385</v>
      </c>
      <c r="C5423" s="128">
        <v>5385</v>
      </c>
      <c r="D5423" s="129">
        <v>225</v>
      </c>
      <c r="E5423" s="130">
        <v>8</v>
      </c>
      <c r="F5423" s="131">
        <v>13</v>
      </c>
      <c r="G5423" s="132" t="s">
        <v>487</v>
      </c>
      <c r="H5423" s="133">
        <v>8</v>
      </c>
      <c r="I5423" s="128">
        <v>12</v>
      </c>
      <c r="J5423" s="129" t="s">
        <v>487</v>
      </c>
      <c r="K5423" s="134">
        <v>9</v>
      </c>
      <c r="L5423" s="108"/>
      <c r="M5423" s="81">
        <v>17205</v>
      </c>
      <c r="N5423" s="135">
        <v>17162</v>
      </c>
      <c r="O5423" s="136">
        <v>18287</v>
      </c>
      <c r="P5423" s="135">
        <v>18211</v>
      </c>
      <c r="Q5423" s="136">
        <v>16864</v>
      </c>
      <c r="R5423" s="135">
        <v>18950</v>
      </c>
      <c r="S5423" s="136">
        <v>18032</v>
      </c>
      <c r="T5423" s="135">
        <v>18790</v>
      </c>
      <c r="U5423" s="136">
        <v>19482</v>
      </c>
      <c r="V5423" s="135">
        <v>17963</v>
      </c>
      <c r="W5423" s="136">
        <v>16870</v>
      </c>
      <c r="X5423" s="135">
        <v>20200</v>
      </c>
      <c r="Y5423" s="136">
        <v>19133</v>
      </c>
      <c r="Z5423" s="135">
        <v>21015</v>
      </c>
      <c r="AA5423" s="136">
        <v>20872</v>
      </c>
      <c r="AB5423" s="135">
        <v>19340</v>
      </c>
      <c r="AC5423" s="136">
        <v>18182</v>
      </c>
      <c r="AD5423" s="135">
        <v>20132</v>
      </c>
      <c r="AE5423" s="137">
        <v>21241</v>
      </c>
      <c r="AF5423" s="138">
        <v>22312</v>
      </c>
    </row>
    <row r="5424" spans="2:32">
      <c r="B5424" s="114">
        <v>5386</v>
      </c>
      <c r="C5424" s="115">
        <v>5386</v>
      </c>
      <c r="D5424" s="116">
        <v>225</v>
      </c>
      <c r="E5424" s="117">
        <v>8</v>
      </c>
      <c r="F5424" s="118">
        <v>13</v>
      </c>
      <c r="G5424" s="119" t="s">
        <v>487</v>
      </c>
      <c r="H5424" s="120">
        <v>8</v>
      </c>
      <c r="I5424" s="115">
        <v>12</v>
      </c>
      <c r="J5424" s="116" t="s">
        <v>487</v>
      </c>
      <c r="K5424" s="121">
        <v>10</v>
      </c>
      <c r="L5424" s="108"/>
      <c r="M5424" s="122">
        <v>17663</v>
      </c>
      <c r="N5424" s="123">
        <v>17562</v>
      </c>
      <c r="O5424" s="124">
        <v>18889</v>
      </c>
      <c r="P5424" s="123">
        <v>18666</v>
      </c>
      <c r="Q5424" s="124">
        <v>17648</v>
      </c>
      <c r="R5424" s="123">
        <v>19425</v>
      </c>
      <c r="S5424" s="124">
        <v>18464</v>
      </c>
      <c r="T5424" s="123">
        <v>19278</v>
      </c>
      <c r="U5424" s="124">
        <v>20182</v>
      </c>
      <c r="V5424" s="123">
        <v>18830</v>
      </c>
      <c r="W5424" s="124">
        <v>17568</v>
      </c>
      <c r="X5424" s="123">
        <v>20776</v>
      </c>
      <c r="Y5424" s="124">
        <v>19684</v>
      </c>
      <c r="Z5424" s="123">
        <v>21718</v>
      </c>
      <c r="AA5424" s="124">
        <v>21433</v>
      </c>
      <c r="AB5424" s="123">
        <v>20212</v>
      </c>
      <c r="AC5424" s="124">
        <v>18882</v>
      </c>
      <c r="AD5424" s="123">
        <v>20719</v>
      </c>
      <c r="AE5424" s="125">
        <v>21805</v>
      </c>
      <c r="AF5424" s="126">
        <v>23082</v>
      </c>
    </row>
    <row r="5425" spans="2:32">
      <c r="B5425" s="127">
        <v>5387</v>
      </c>
      <c r="C5425" s="128">
        <v>5387</v>
      </c>
      <c r="D5425" s="129">
        <v>225</v>
      </c>
      <c r="E5425" s="130">
        <v>8</v>
      </c>
      <c r="F5425" s="131">
        <v>13</v>
      </c>
      <c r="G5425" s="132" t="s">
        <v>487</v>
      </c>
      <c r="H5425" s="133">
        <v>8</v>
      </c>
      <c r="I5425" s="128">
        <v>12</v>
      </c>
      <c r="J5425" s="129" t="s">
        <v>487</v>
      </c>
      <c r="K5425" s="134">
        <v>11</v>
      </c>
      <c r="L5425" s="108"/>
      <c r="M5425" s="81">
        <v>18069</v>
      </c>
      <c r="N5425" s="135">
        <v>17941</v>
      </c>
      <c r="O5425" s="136">
        <v>19403</v>
      </c>
      <c r="P5425" s="135">
        <v>19131</v>
      </c>
      <c r="Q5425" s="136">
        <v>18240</v>
      </c>
      <c r="R5425" s="135">
        <v>19894</v>
      </c>
      <c r="S5425" s="136">
        <v>18836</v>
      </c>
      <c r="T5425" s="135">
        <v>19725</v>
      </c>
      <c r="U5425" s="136">
        <v>20790</v>
      </c>
      <c r="V5425" s="135">
        <v>19491</v>
      </c>
      <c r="W5425" s="136">
        <v>18140</v>
      </c>
      <c r="X5425" s="135">
        <v>21331</v>
      </c>
      <c r="Y5425" s="136">
        <v>20164</v>
      </c>
      <c r="Z5425" s="135">
        <v>22420</v>
      </c>
      <c r="AA5425" s="136">
        <v>22076</v>
      </c>
      <c r="AB5425" s="135">
        <v>20958</v>
      </c>
      <c r="AC5425" s="136">
        <v>19514</v>
      </c>
      <c r="AD5425" s="135">
        <v>21252</v>
      </c>
      <c r="AE5425" s="137">
        <v>22411</v>
      </c>
      <c r="AF5425" s="138">
        <v>23841</v>
      </c>
    </row>
    <row r="5426" spans="2:32">
      <c r="B5426" s="114">
        <v>5388</v>
      </c>
      <c r="C5426" s="115">
        <v>5388</v>
      </c>
      <c r="D5426" s="116">
        <v>225</v>
      </c>
      <c r="E5426" s="117">
        <v>8</v>
      </c>
      <c r="F5426" s="118">
        <v>13</v>
      </c>
      <c r="G5426" s="119" t="s">
        <v>487</v>
      </c>
      <c r="H5426" s="120">
        <v>8</v>
      </c>
      <c r="I5426" s="115">
        <v>12</v>
      </c>
      <c r="J5426" s="116" t="s">
        <v>487</v>
      </c>
      <c r="K5426" s="121">
        <v>12</v>
      </c>
      <c r="L5426" s="108"/>
      <c r="M5426" s="122">
        <v>18348</v>
      </c>
      <c r="N5426" s="123">
        <v>18309</v>
      </c>
      <c r="O5426" s="124">
        <v>19858</v>
      </c>
      <c r="P5426" s="123">
        <v>19465</v>
      </c>
      <c r="Q5426" s="124">
        <v>18632</v>
      </c>
      <c r="R5426" s="123">
        <v>20218</v>
      </c>
      <c r="S5426" s="124">
        <v>19069</v>
      </c>
      <c r="T5426" s="123">
        <v>20173</v>
      </c>
      <c r="U5426" s="124">
        <v>21288</v>
      </c>
      <c r="V5426" s="123">
        <v>19926</v>
      </c>
      <c r="W5426" s="124">
        <v>18547</v>
      </c>
      <c r="X5426" s="123">
        <v>21701</v>
      </c>
      <c r="Y5426" s="124">
        <v>20440</v>
      </c>
      <c r="Z5426" s="123">
        <v>22982</v>
      </c>
      <c r="AA5426" s="124">
        <v>22479</v>
      </c>
      <c r="AB5426" s="123">
        <v>21406</v>
      </c>
      <c r="AC5426" s="124">
        <v>19912</v>
      </c>
      <c r="AD5426" s="123">
        <v>21562</v>
      </c>
      <c r="AE5426" s="125">
        <v>22956</v>
      </c>
      <c r="AF5426" s="126">
        <v>24456</v>
      </c>
    </row>
    <row r="5427" spans="2:32">
      <c r="B5427" s="127">
        <v>5389</v>
      </c>
      <c r="C5427" s="128">
        <v>5389</v>
      </c>
      <c r="D5427" s="129">
        <v>225</v>
      </c>
      <c r="E5427" s="130">
        <v>8</v>
      </c>
      <c r="F5427" s="131">
        <v>13</v>
      </c>
      <c r="G5427" s="132" t="s">
        <v>487</v>
      </c>
      <c r="H5427" s="133">
        <v>8</v>
      </c>
      <c r="I5427" s="128">
        <v>12</v>
      </c>
      <c r="J5427" s="129" t="s">
        <v>487</v>
      </c>
      <c r="K5427" s="134">
        <v>13</v>
      </c>
      <c r="L5427" s="108"/>
      <c r="M5427" s="81">
        <v>18548</v>
      </c>
      <c r="N5427" s="135">
        <v>18608</v>
      </c>
      <c r="O5427" s="136">
        <v>20332</v>
      </c>
      <c r="P5427" s="135">
        <v>19704</v>
      </c>
      <c r="Q5427" s="136">
        <v>18822</v>
      </c>
      <c r="R5427" s="135">
        <v>20457</v>
      </c>
      <c r="S5427" s="136">
        <v>19351</v>
      </c>
      <c r="T5427" s="135">
        <v>20509</v>
      </c>
      <c r="U5427" s="136">
        <v>21815</v>
      </c>
      <c r="V5427" s="135">
        <v>20132</v>
      </c>
      <c r="W5427" s="136">
        <v>18754</v>
      </c>
      <c r="X5427" s="135">
        <v>21970</v>
      </c>
      <c r="Y5427" s="136">
        <v>20736</v>
      </c>
      <c r="Z5427" s="135">
        <v>23540</v>
      </c>
      <c r="AA5427" s="136">
        <v>22761</v>
      </c>
      <c r="AB5427" s="135">
        <v>21612</v>
      </c>
      <c r="AC5427" s="136">
        <v>20134</v>
      </c>
      <c r="AD5427" s="135">
        <v>21860</v>
      </c>
      <c r="AE5427" s="137">
        <v>23334</v>
      </c>
      <c r="AF5427" s="138">
        <v>25052</v>
      </c>
    </row>
    <row r="5428" spans="2:32">
      <c r="B5428" s="114">
        <v>5390</v>
      </c>
      <c r="C5428" s="115">
        <v>5390</v>
      </c>
      <c r="D5428" s="116">
        <v>225</v>
      </c>
      <c r="E5428" s="117">
        <v>8</v>
      </c>
      <c r="F5428" s="118">
        <v>13</v>
      </c>
      <c r="G5428" s="119" t="s">
        <v>487</v>
      </c>
      <c r="H5428" s="120">
        <v>8</v>
      </c>
      <c r="I5428" s="115">
        <v>12</v>
      </c>
      <c r="J5428" s="116" t="s">
        <v>487</v>
      </c>
      <c r="K5428" s="121">
        <v>14</v>
      </c>
      <c r="L5428" s="108"/>
      <c r="M5428" s="122">
        <v>18590</v>
      </c>
      <c r="N5428" s="123">
        <v>18735</v>
      </c>
      <c r="O5428" s="124">
        <v>20472</v>
      </c>
      <c r="P5428" s="123">
        <v>19810</v>
      </c>
      <c r="Q5428" s="124">
        <v>18913</v>
      </c>
      <c r="R5428" s="123">
        <v>20527</v>
      </c>
      <c r="S5428" s="124">
        <v>19504</v>
      </c>
      <c r="T5428" s="123">
        <v>20657</v>
      </c>
      <c r="U5428" s="124">
        <v>21917</v>
      </c>
      <c r="V5428" s="123">
        <v>20228</v>
      </c>
      <c r="W5428" s="124">
        <v>18775</v>
      </c>
      <c r="X5428" s="123">
        <v>22048</v>
      </c>
      <c r="Y5428" s="124">
        <v>20850</v>
      </c>
      <c r="Z5428" s="123">
        <v>23614</v>
      </c>
      <c r="AA5428" s="124">
        <v>22847</v>
      </c>
      <c r="AB5428" s="123">
        <v>21665</v>
      </c>
      <c r="AC5428" s="124">
        <v>20111</v>
      </c>
      <c r="AD5428" s="123">
        <v>21975</v>
      </c>
      <c r="AE5428" s="125">
        <v>23489</v>
      </c>
      <c r="AF5428" s="126">
        <v>25106</v>
      </c>
    </row>
    <row r="5429" spans="2:32">
      <c r="B5429" s="127">
        <v>5391</v>
      </c>
      <c r="C5429" s="128">
        <v>5391</v>
      </c>
      <c r="D5429" s="129">
        <v>225</v>
      </c>
      <c r="E5429" s="130">
        <v>8</v>
      </c>
      <c r="F5429" s="131">
        <v>13</v>
      </c>
      <c r="G5429" s="132" t="s">
        <v>487</v>
      </c>
      <c r="H5429" s="133">
        <v>8</v>
      </c>
      <c r="I5429" s="128">
        <v>12</v>
      </c>
      <c r="J5429" s="129" t="s">
        <v>487</v>
      </c>
      <c r="K5429" s="134">
        <v>15</v>
      </c>
      <c r="L5429" s="108"/>
      <c r="M5429" s="81">
        <v>18584</v>
      </c>
      <c r="N5429" s="135">
        <v>18822</v>
      </c>
      <c r="O5429" s="136">
        <v>20644</v>
      </c>
      <c r="P5429" s="135">
        <v>19839</v>
      </c>
      <c r="Q5429" s="136">
        <v>18990</v>
      </c>
      <c r="R5429" s="135">
        <v>20542</v>
      </c>
      <c r="S5429" s="136">
        <v>19598</v>
      </c>
      <c r="T5429" s="135">
        <v>20742</v>
      </c>
      <c r="U5429" s="136">
        <v>22075</v>
      </c>
      <c r="V5429" s="135">
        <v>20287</v>
      </c>
      <c r="W5429" s="136">
        <v>18860</v>
      </c>
      <c r="X5429" s="135">
        <v>22063</v>
      </c>
      <c r="Y5429" s="136">
        <v>20946</v>
      </c>
      <c r="Z5429" s="135">
        <v>23764</v>
      </c>
      <c r="AA5429" s="136">
        <v>22844</v>
      </c>
      <c r="AB5429" s="135">
        <v>21725</v>
      </c>
      <c r="AC5429" s="136">
        <v>20206</v>
      </c>
      <c r="AD5429" s="135">
        <v>22058</v>
      </c>
      <c r="AE5429" s="137">
        <v>23599</v>
      </c>
      <c r="AF5429" s="138">
        <v>25239</v>
      </c>
    </row>
    <row r="5430" spans="2:32">
      <c r="B5430" s="114">
        <v>5392</v>
      </c>
      <c r="C5430" s="115">
        <v>5392</v>
      </c>
      <c r="D5430" s="116">
        <v>225</v>
      </c>
      <c r="E5430" s="117">
        <v>8</v>
      </c>
      <c r="F5430" s="118">
        <v>13</v>
      </c>
      <c r="G5430" s="119" t="s">
        <v>487</v>
      </c>
      <c r="H5430" s="120">
        <v>8</v>
      </c>
      <c r="I5430" s="115">
        <v>12</v>
      </c>
      <c r="J5430" s="116" t="s">
        <v>487</v>
      </c>
      <c r="K5430" s="121">
        <v>16</v>
      </c>
      <c r="L5430" s="108"/>
      <c r="M5430" s="122">
        <v>18904</v>
      </c>
      <c r="N5430" s="123">
        <v>19168</v>
      </c>
      <c r="O5430" s="124">
        <v>20852</v>
      </c>
      <c r="P5430" s="123">
        <v>20046</v>
      </c>
      <c r="Q5430" s="124">
        <v>19287</v>
      </c>
      <c r="R5430" s="123">
        <v>20830</v>
      </c>
      <c r="S5430" s="124">
        <v>20160</v>
      </c>
      <c r="T5430" s="123">
        <v>21036</v>
      </c>
      <c r="U5430" s="124">
        <v>22230</v>
      </c>
      <c r="V5430" s="123">
        <v>20525</v>
      </c>
      <c r="W5430" s="124">
        <v>19134</v>
      </c>
      <c r="X5430" s="123">
        <v>22306</v>
      </c>
      <c r="Y5430" s="124">
        <v>21641</v>
      </c>
      <c r="Z5430" s="123">
        <v>23806</v>
      </c>
      <c r="AA5430" s="124">
        <v>22902</v>
      </c>
      <c r="AB5430" s="123">
        <v>21892</v>
      </c>
      <c r="AC5430" s="124">
        <v>20455</v>
      </c>
      <c r="AD5430" s="123">
        <v>22722</v>
      </c>
      <c r="AE5430" s="125">
        <v>23746</v>
      </c>
      <c r="AF5430" s="126">
        <v>25225</v>
      </c>
    </row>
    <row r="5431" spans="2:32">
      <c r="B5431" s="127">
        <v>5393</v>
      </c>
      <c r="C5431" s="128">
        <v>5393</v>
      </c>
      <c r="D5431" s="129">
        <v>225</v>
      </c>
      <c r="E5431" s="130">
        <v>8</v>
      </c>
      <c r="F5431" s="131">
        <v>13</v>
      </c>
      <c r="G5431" s="132" t="s">
        <v>487</v>
      </c>
      <c r="H5431" s="133">
        <v>8</v>
      </c>
      <c r="I5431" s="128">
        <v>12</v>
      </c>
      <c r="J5431" s="129" t="s">
        <v>487</v>
      </c>
      <c r="K5431" s="134">
        <v>17</v>
      </c>
      <c r="L5431" s="108"/>
      <c r="M5431" s="81">
        <v>19173</v>
      </c>
      <c r="N5431" s="135">
        <v>19335</v>
      </c>
      <c r="O5431" s="136">
        <v>20983</v>
      </c>
      <c r="P5431" s="135">
        <v>20241</v>
      </c>
      <c r="Q5431" s="136">
        <v>19669</v>
      </c>
      <c r="R5431" s="135">
        <v>21089</v>
      </c>
      <c r="S5431" s="136">
        <v>20524</v>
      </c>
      <c r="T5431" s="135">
        <v>21243</v>
      </c>
      <c r="U5431" s="136">
        <v>22368</v>
      </c>
      <c r="V5431" s="135">
        <v>20913</v>
      </c>
      <c r="W5431" s="136">
        <v>19618</v>
      </c>
      <c r="X5431" s="135">
        <v>22563</v>
      </c>
      <c r="Y5431" s="136">
        <v>22044</v>
      </c>
      <c r="Z5431" s="135">
        <v>24024</v>
      </c>
      <c r="AA5431" s="136">
        <v>23102</v>
      </c>
      <c r="AB5431" s="135">
        <v>22312</v>
      </c>
      <c r="AC5431" s="136">
        <v>20973</v>
      </c>
      <c r="AD5431" s="135">
        <v>23133</v>
      </c>
      <c r="AE5431" s="137">
        <v>23976</v>
      </c>
      <c r="AF5431" s="138">
        <v>25480</v>
      </c>
    </row>
    <row r="5432" spans="2:32">
      <c r="B5432" s="114">
        <v>5394</v>
      </c>
      <c r="C5432" s="115">
        <v>5394</v>
      </c>
      <c r="D5432" s="116">
        <v>225</v>
      </c>
      <c r="E5432" s="117">
        <v>8</v>
      </c>
      <c r="F5432" s="118">
        <v>13</v>
      </c>
      <c r="G5432" s="119" t="s">
        <v>487</v>
      </c>
      <c r="H5432" s="120">
        <v>8</v>
      </c>
      <c r="I5432" s="115">
        <v>12</v>
      </c>
      <c r="J5432" s="116" t="s">
        <v>487</v>
      </c>
      <c r="K5432" s="121">
        <v>18</v>
      </c>
      <c r="L5432" s="108"/>
      <c r="M5432" s="122">
        <v>19022</v>
      </c>
      <c r="N5432" s="123">
        <v>19233</v>
      </c>
      <c r="O5432" s="124">
        <v>20978</v>
      </c>
      <c r="P5432" s="123">
        <v>20190</v>
      </c>
      <c r="Q5432" s="124">
        <v>19684</v>
      </c>
      <c r="R5432" s="123">
        <v>21122</v>
      </c>
      <c r="S5432" s="124">
        <v>20431</v>
      </c>
      <c r="T5432" s="123">
        <v>21174</v>
      </c>
      <c r="U5432" s="124">
        <v>22652</v>
      </c>
      <c r="V5432" s="123">
        <v>21167</v>
      </c>
      <c r="W5432" s="124">
        <v>20069</v>
      </c>
      <c r="X5432" s="123">
        <v>22840</v>
      </c>
      <c r="Y5432" s="124">
        <v>22111</v>
      </c>
      <c r="Z5432" s="123">
        <v>24470</v>
      </c>
      <c r="AA5432" s="124">
        <v>23450</v>
      </c>
      <c r="AB5432" s="123">
        <v>22745</v>
      </c>
      <c r="AC5432" s="124">
        <v>21626</v>
      </c>
      <c r="AD5432" s="123">
        <v>23279</v>
      </c>
      <c r="AE5432" s="125">
        <v>24224</v>
      </c>
      <c r="AF5432" s="126">
        <v>26004</v>
      </c>
    </row>
    <row r="5433" spans="2:32">
      <c r="B5433" s="127">
        <v>5395</v>
      </c>
      <c r="C5433" s="128">
        <v>5395</v>
      </c>
      <c r="D5433" s="129">
        <v>225</v>
      </c>
      <c r="E5433" s="130">
        <v>8</v>
      </c>
      <c r="F5433" s="131">
        <v>13</v>
      </c>
      <c r="G5433" s="132" t="s">
        <v>487</v>
      </c>
      <c r="H5433" s="133">
        <v>8</v>
      </c>
      <c r="I5433" s="128">
        <v>12</v>
      </c>
      <c r="J5433" s="129" t="s">
        <v>487</v>
      </c>
      <c r="K5433" s="134">
        <v>19</v>
      </c>
      <c r="L5433" s="108"/>
      <c r="M5433" s="81">
        <v>19009</v>
      </c>
      <c r="N5433" s="135">
        <v>19056</v>
      </c>
      <c r="O5433" s="136">
        <v>20647</v>
      </c>
      <c r="P5433" s="135">
        <v>19734</v>
      </c>
      <c r="Q5433" s="136">
        <v>19418</v>
      </c>
      <c r="R5433" s="135">
        <v>21117</v>
      </c>
      <c r="S5433" s="136">
        <v>20348</v>
      </c>
      <c r="T5433" s="135">
        <v>21127</v>
      </c>
      <c r="U5433" s="136">
        <v>22536</v>
      </c>
      <c r="V5433" s="135">
        <v>21078</v>
      </c>
      <c r="W5433" s="136">
        <v>20111</v>
      </c>
      <c r="X5433" s="135">
        <v>23121</v>
      </c>
      <c r="Y5433" s="136">
        <v>22291</v>
      </c>
      <c r="Z5433" s="135">
        <v>24645</v>
      </c>
      <c r="AA5433" s="136">
        <v>23484</v>
      </c>
      <c r="AB5433" s="135">
        <v>22906</v>
      </c>
      <c r="AC5433" s="136">
        <v>21883</v>
      </c>
      <c r="AD5433" s="135">
        <v>23621</v>
      </c>
      <c r="AE5433" s="137">
        <v>24658</v>
      </c>
      <c r="AF5433" s="138">
        <v>26289</v>
      </c>
    </row>
    <row r="5434" spans="2:32">
      <c r="B5434" s="114">
        <v>5396</v>
      </c>
      <c r="C5434" s="115">
        <v>5396</v>
      </c>
      <c r="D5434" s="116">
        <v>225</v>
      </c>
      <c r="E5434" s="117">
        <v>8</v>
      </c>
      <c r="F5434" s="118">
        <v>13</v>
      </c>
      <c r="G5434" s="119" t="s">
        <v>487</v>
      </c>
      <c r="H5434" s="120">
        <v>8</v>
      </c>
      <c r="I5434" s="115">
        <v>12</v>
      </c>
      <c r="J5434" s="116" t="s">
        <v>487</v>
      </c>
      <c r="K5434" s="121">
        <v>20</v>
      </c>
      <c r="L5434" s="108"/>
      <c r="M5434" s="122">
        <v>18692</v>
      </c>
      <c r="N5434" s="123">
        <v>18856</v>
      </c>
      <c r="O5434" s="124">
        <v>20448</v>
      </c>
      <c r="P5434" s="123">
        <v>19297</v>
      </c>
      <c r="Q5434" s="124">
        <v>19119</v>
      </c>
      <c r="R5434" s="123">
        <v>20898</v>
      </c>
      <c r="S5434" s="124">
        <v>20082</v>
      </c>
      <c r="T5434" s="123">
        <v>21118</v>
      </c>
      <c r="U5434" s="124">
        <v>22528</v>
      </c>
      <c r="V5434" s="123">
        <v>20923</v>
      </c>
      <c r="W5434" s="124">
        <v>20213</v>
      </c>
      <c r="X5434" s="123">
        <v>23150</v>
      </c>
      <c r="Y5434" s="124">
        <v>22477</v>
      </c>
      <c r="Z5434" s="123">
        <v>25018</v>
      </c>
      <c r="AA5434" s="124">
        <v>23685</v>
      </c>
      <c r="AB5434" s="123">
        <v>23209</v>
      </c>
      <c r="AC5434" s="124">
        <v>22205</v>
      </c>
      <c r="AD5434" s="123">
        <v>24013</v>
      </c>
      <c r="AE5434" s="125">
        <v>25178</v>
      </c>
      <c r="AF5434" s="126">
        <v>26794</v>
      </c>
    </row>
    <row r="5435" spans="2:32">
      <c r="B5435" s="127">
        <v>5397</v>
      </c>
      <c r="C5435" s="128">
        <v>5397</v>
      </c>
      <c r="D5435" s="129">
        <v>225</v>
      </c>
      <c r="E5435" s="130">
        <v>8</v>
      </c>
      <c r="F5435" s="131">
        <v>13</v>
      </c>
      <c r="G5435" s="132" t="s">
        <v>487</v>
      </c>
      <c r="H5435" s="133">
        <v>8</v>
      </c>
      <c r="I5435" s="128">
        <v>12</v>
      </c>
      <c r="J5435" s="129" t="s">
        <v>487</v>
      </c>
      <c r="K5435" s="134">
        <v>21</v>
      </c>
      <c r="L5435" s="108"/>
      <c r="M5435" s="81">
        <v>18292</v>
      </c>
      <c r="N5435" s="135">
        <v>18726</v>
      </c>
      <c r="O5435" s="136">
        <v>20403</v>
      </c>
      <c r="P5435" s="135">
        <v>19306</v>
      </c>
      <c r="Q5435" s="136">
        <v>19192</v>
      </c>
      <c r="R5435" s="135">
        <v>20597</v>
      </c>
      <c r="S5435" s="136">
        <v>20059</v>
      </c>
      <c r="T5435" s="135">
        <v>21229</v>
      </c>
      <c r="U5435" s="136">
        <v>22753</v>
      </c>
      <c r="V5435" s="135">
        <v>21295</v>
      </c>
      <c r="W5435" s="136">
        <v>20611</v>
      </c>
      <c r="X5435" s="135">
        <v>23180</v>
      </c>
      <c r="Y5435" s="136">
        <v>22888</v>
      </c>
      <c r="Z5435" s="135">
        <v>25680</v>
      </c>
      <c r="AA5435" s="136">
        <v>24428</v>
      </c>
      <c r="AB5435" s="135">
        <v>24035</v>
      </c>
      <c r="AC5435" s="136">
        <v>22926</v>
      </c>
      <c r="AD5435" s="135">
        <v>24691</v>
      </c>
      <c r="AE5435" s="137">
        <v>25983</v>
      </c>
      <c r="AF5435" s="138">
        <v>27672</v>
      </c>
    </row>
    <row r="5436" spans="2:32">
      <c r="B5436" s="114">
        <v>5398</v>
      </c>
      <c r="C5436" s="115">
        <v>5398</v>
      </c>
      <c r="D5436" s="116">
        <v>225</v>
      </c>
      <c r="E5436" s="117">
        <v>8</v>
      </c>
      <c r="F5436" s="118">
        <v>13</v>
      </c>
      <c r="G5436" s="119" t="s">
        <v>487</v>
      </c>
      <c r="H5436" s="120">
        <v>8</v>
      </c>
      <c r="I5436" s="115">
        <v>12</v>
      </c>
      <c r="J5436" s="116" t="s">
        <v>487</v>
      </c>
      <c r="K5436" s="121">
        <v>22</v>
      </c>
      <c r="L5436" s="108"/>
      <c r="M5436" s="122">
        <v>17311</v>
      </c>
      <c r="N5436" s="123">
        <v>17656</v>
      </c>
      <c r="O5436" s="124">
        <v>19266</v>
      </c>
      <c r="P5436" s="123">
        <v>18284</v>
      </c>
      <c r="Q5436" s="124">
        <v>18457</v>
      </c>
      <c r="R5436" s="123">
        <v>19669</v>
      </c>
      <c r="S5436" s="124">
        <v>19110</v>
      </c>
      <c r="T5436" s="123">
        <v>20315</v>
      </c>
      <c r="U5436" s="124">
        <v>21799</v>
      </c>
      <c r="V5436" s="123">
        <v>20756</v>
      </c>
      <c r="W5436" s="124">
        <v>20008</v>
      </c>
      <c r="X5436" s="123">
        <v>22404</v>
      </c>
      <c r="Y5436" s="124">
        <v>22166</v>
      </c>
      <c r="Z5436" s="123">
        <v>24928</v>
      </c>
      <c r="AA5436" s="124">
        <v>23818</v>
      </c>
      <c r="AB5436" s="123">
        <v>23730</v>
      </c>
      <c r="AC5436" s="124">
        <v>22482</v>
      </c>
      <c r="AD5436" s="123">
        <v>24093</v>
      </c>
      <c r="AE5436" s="125">
        <v>25441</v>
      </c>
      <c r="AF5436" s="126">
        <v>27029</v>
      </c>
    </row>
    <row r="5437" spans="2:32">
      <c r="B5437" s="127">
        <v>5399</v>
      </c>
      <c r="C5437" s="128">
        <v>5399</v>
      </c>
      <c r="D5437" s="129">
        <v>225</v>
      </c>
      <c r="E5437" s="130">
        <v>8</v>
      </c>
      <c r="F5437" s="131">
        <v>13</v>
      </c>
      <c r="G5437" s="132" t="s">
        <v>487</v>
      </c>
      <c r="H5437" s="133">
        <v>8</v>
      </c>
      <c r="I5437" s="128">
        <v>12</v>
      </c>
      <c r="J5437" s="129" t="s">
        <v>487</v>
      </c>
      <c r="K5437" s="134">
        <v>23</v>
      </c>
      <c r="L5437" s="108"/>
      <c r="M5437" s="81">
        <v>16028</v>
      </c>
      <c r="N5437" s="135">
        <v>16333</v>
      </c>
      <c r="O5437" s="136">
        <v>17878</v>
      </c>
      <c r="P5437" s="135">
        <v>17018</v>
      </c>
      <c r="Q5437" s="136">
        <v>17521</v>
      </c>
      <c r="R5437" s="135">
        <v>18346</v>
      </c>
      <c r="S5437" s="136">
        <v>17914</v>
      </c>
      <c r="T5437" s="135">
        <v>19014</v>
      </c>
      <c r="U5437" s="136">
        <v>20436</v>
      </c>
      <c r="V5437" s="135">
        <v>19889</v>
      </c>
      <c r="W5437" s="136">
        <v>19049</v>
      </c>
      <c r="X5437" s="135">
        <v>21092</v>
      </c>
      <c r="Y5437" s="136">
        <v>21045</v>
      </c>
      <c r="Z5437" s="135">
        <v>23621</v>
      </c>
      <c r="AA5437" s="136">
        <v>22674</v>
      </c>
      <c r="AB5437" s="135">
        <v>22944</v>
      </c>
      <c r="AC5437" s="136">
        <v>21568</v>
      </c>
      <c r="AD5437" s="135">
        <v>23045</v>
      </c>
      <c r="AE5437" s="137">
        <v>24256</v>
      </c>
      <c r="AF5437" s="138">
        <v>25757</v>
      </c>
    </row>
    <row r="5438" spans="2:32">
      <c r="B5438" s="114">
        <v>5400</v>
      </c>
      <c r="C5438" s="115">
        <v>5400</v>
      </c>
      <c r="D5438" s="116">
        <v>225</v>
      </c>
      <c r="E5438" s="117">
        <v>8</v>
      </c>
      <c r="F5438" s="118">
        <v>13</v>
      </c>
      <c r="G5438" s="119" t="s">
        <v>487</v>
      </c>
      <c r="H5438" s="120">
        <v>8</v>
      </c>
      <c r="I5438" s="115">
        <v>12</v>
      </c>
      <c r="J5438" s="116" t="s">
        <v>487</v>
      </c>
      <c r="K5438" s="121">
        <v>24</v>
      </c>
      <c r="L5438" s="108"/>
      <c r="M5438" s="122">
        <v>14970</v>
      </c>
      <c r="N5438" s="123">
        <v>15244</v>
      </c>
      <c r="O5438" s="124">
        <v>16675</v>
      </c>
      <c r="P5438" s="123">
        <v>15866</v>
      </c>
      <c r="Q5438" s="124">
        <v>16615</v>
      </c>
      <c r="R5438" s="123">
        <v>17167</v>
      </c>
      <c r="S5438" s="124">
        <v>16900</v>
      </c>
      <c r="T5438" s="123">
        <v>17863</v>
      </c>
      <c r="U5438" s="124">
        <v>19213</v>
      </c>
      <c r="V5438" s="123">
        <v>19019</v>
      </c>
      <c r="W5438" s="124">
        <v>18183</v>
      </c>
      <c r="X5438" s="123">
        <v>19897</v>
      </c>
      <c r="Y5438" s="124">
        <v>20054</v>
      </c>
      <c r="Z5438" s="123">
        <v>22425</v>
      </c>
      <c r="AA5438" s="124">
        <v>21539</v>
      </c>
      <c r="AB5438" s="123">
        <v>22138</v>
      </c>
      <c r="AC5438" s="124">
        <v>20734</v>
      </c>
      <c r="AD5438" s="123">
        <v>22057</v>
      </c>
      <c r="AE5438" s="125">
        <v>23176</v>
      </c>
      <c r="AF5438" s="126">
        <v>24541</v>
      </c>
    </row>
    <row r="5439" spans="2:32">
      <c r="B5439" s="127">
        <v>5401</v>
      </c>
      <c r="C5439" s="128">
        <v>5401</v>
      </c>
      <c r="D5439" s="129">
        <v>226</v>
      </c>
      <c r="E5439" s="130">
        <v>8</v>
      </c>
      <c r="F5439" s="131">
        <v>14</v>
      </c>
      <c r="G5439" s="132" t="s">
        <v>487</v>
      </c>
      <c r="H5439" s="133">
        <v>8</v>
      </c>
      <c r="I5439" s="128">
        <v>13</v>
      </c>
      <c r="J5439" s="129" t="s">
        <v>487</v>
      </c>
      <c r="K5439" s="134">
        <v>1</v>
      </c>
      <c r="L5439" s="108"/>
      <c r="M5439" s="81">
        <v>13057</v>
      </c>
      <c r="N5439" s="135">
        <v>14605</v>
      </c>
      <c r="O5439" s="136">
        <v>15402</v>
      </c>
      <c r="P5439" s="135">
        <v>15479</v>
      </c>
      <c r="Q5439" s="136">
        <v>15444</v>
      </c>
      <c r="R5439" s="135">
        <v>15265</v>
      </c>
      <c r="S5439" s="136">
        <v>15961</v>
      </c>
      <c r="T5439" s="135">
        <v>17114</v>
      </c>
      <c r="U5439" s="136">
        <v>17738</v>
      </c>
      <c r="V5439" s="135">
        <v>17466</v>
      </c>
      <c r="W5439" s="136">
        <v>17492</v>
      </c>
      <c r="X5439" s="135">
        <v>18244</v>
      </c>
      <c r="Y5439" s="136">
        <v>19246</v>
      </c>
      <c r="Z5439" s="135">
        <v>20743</v>
      </c>
      <c r="AA5439" s="136">
        <v>20748</v>
      </c>
      <c r="AB5439" s="135">
        <v>20148</v>
      </c>
      <c r="AC5439" s="136">
        <v>19955</v>
      </c>
      <c r="AD5439" s="135">
        <v>21325</v>
      </c>
      <c r="AE5439" s="137">
        <v>22525</v>
      </c>
      <c r="AF5439" s="138">
        <v>22721</v>
      </c>
    </row>
    <row r="5440" spans="2:32">
      <c r="B5440" s="114">
        <v>5402</v>
      </c>
      <c r="C5440" s="115">
        <v>5402</v>
      </c>
      <c r="D5440" s="116">
        <v>226</v>
      </c>
      <c r="E5440" s="117">
        <v>8</v>
      </c>
      <c r="F5440" s="118">
        <v>14</v>
      </c>
      <c r="G5440" s="119" t="s">
        <v>487</v>
      </c>
      <c r="H5440" s="120">
        <v>8</v>
      </c>
      <c r="I5440" s="115">
        <v>13</v>
      </c>
      <c r="J5440" s="116" t="s">
        <v>487</v>
      </c>
      <c r="K5440" s="121">
        <v>2</v>
      </c>
      <c r="L5440" s="108"/>
      <c r="M5440" s="122">
        <v>12712</v>
      </c>
      <c r="N5440" s="123">
        <v>14158</v>
      </c>
      <c r="O5440" s="124">
        <v>14815</v>
      </c>
      <c r="P5440" s="123">
        <v>14961</v>
      </c>
      <c r="Q5440" s="124">
        <v>14866</v>
      </c>
      <c r="R5440" s="123">
        <v>14828</v>
      </c>
      <c r="S5440" s="124">
        <v>15541</v>
      </c>
      <c r="T5440" s="123">
        <v>16589</v>
      </c>
      <c r="U5440" s="124">
        <v>17062</v>
      </c>
      <c r="V5440" s="123">
        <v>16818</v>
      </c>
      <c r="W5440" s="124">
        <v>16994</v>
      </c>
      <c r="X5440" s="123">
        <v>17699</v>
      </c>
      <c r="Y5440" s="124">
        <v>18690</v>
      </c>
      <c r="Z5440" s="123">
        <v>19950</v>
      </c>
      <c r="AA5440" s="124">
        <v>20031</v>
      </c>
      <c r="AB5440" s="123">
        <v>19392</v>
      </c>
      <c r="AC5440" s="124">
        <v>19377</v>
      </c>
      <c r="AD5440" s="123">
        <v>20696</v>
      </c>
      <c r="AE5440" s="125">
        <v>21804</v>
      </c>
      <c r="AF5440" s="126">
        <v>21859</v>
      </c>
    </row>
    <row r="5441" spans="2:32">
      <c r="B5441" s="127">
        <v>5403</v>
      </c>
      <c r="C5441" s="128">
        <v>5403</v>
      </c>
      <c r="D5441" s="129">
        <v>226</v>
      </c>
      <c r="E5441" s="130">
        <v>8</v>
      </c>
      <c r="F5441" s="131">
        <v>14</v>
      </c>
      <c r="G5441" s="132" t="s">
        <v>487</v>
      </c>
      <c r="H5441" s="133">
        <v>8</v>
      </c>
      <c r="I5441" s="128">
        <v>13</v>
      </c>
      <c r="J5441" s="129" t="s">
        <v>487</v>
      </c>
      <c r="K5441" s="134">
        <v>3</v>
      </c>
      <c r="L5441" s="108"/>
      <c r="M5441" s="81">
        <v>12540</v>
      </c>
      <c r="N5441" s="135">
        <v>13897</v>
      </c>
      <c r="O5441" s="136">
        <v>14523</v>
      </c>
      <c r="P5441" s="135">
        <v>14641</v>
      </c>
      <c r="Q5441" s="136">
        <v>14513</v>
      </c>
      <c r="R5441" s="135">
        <v>14569</v>
      </c>
      <c r="S5441" s="136">
        <v>15270</v>
      </c>
      <c r="T5441" s="135">
        <v>16234</v>
      </c>
      <c r="U5441" s="136">
        <v>16667</v>
      </c>
      <c r="V5441" s="135">
        <v>16395</v>
      </c>
      <c r="W5441" s="136">
        <v>16648</v>
      </c>
      <c r="X5441" s="135">
        <v>17308</v>
      </c>
      <c r="Y5441" s="136">
        <v>18263</v>
      </c>
      <c r="Z5441" s="135">
        <v>19426</v>
      </c>
      <c r="AA5441" s="136">
        <v>19481</v>
      </c>
      <c r="AB5441" s="135">
        <v>18855</v>
      </c>
      <c r="AC5441" s="136">
        <v>18930</v>
      </c>
      <c r="AD5441" s="135">
        <v>20189</v>
      </c>
      <c r="AE5441" s="137">
        <v>21202</v>
      </c>
      <c r="AF5441" s="138">
        <v>21260</v>
      </c>
    </row>
    <row r="5442" spans="2:32">
      <c r="B5442" s="114">
        <v>5404</v>
      </c>
      <c r="C5442" s="115">
        <v>5404</v>
      </c>
      <c r="D5442" s="116">
        <v>226</v>
      </c>
      <c r="E5442" s="117">
        <v>8</v>
      </c>
      <c r="F5442" s="118">
        <v>14</v>
      </c>
      <c r="G5442" s="119" t="s">
        <v>487</v>
      </c>
      <c r="H5442" s="120">
        <v>8</v>
      </c>
      <c r="I5442" s="115">
        <v>13</v>
      </c>
      <c r="J5442" s="116" t="s">
        <v>487</v>
      </c>
      <c r="K5442" s="121">
        <v>4</v>
      </c>
      <c r="L5442" s="108"/>
      <c r="M5442" s="122">
        <v>12558</v>
      </c>
      <c r="N5442" s="123">
        <v>13864</v>
      </c>
      <c r="O5442" s="124">
        <v>14395</v>
      </c>
      <c r="P5442" s="123">
        <v>14433</v>
      </c>
      <c r="Q5442" s="124">
        <v>14275</v>
      </c>
      <c r="R5442" s="123">
        <v>14514</v>
      </c>
      <c r="S5442" s="124">
        <v>15178</v>
      </c>
      <c r="T5442" s="123">
        <v>16032</v>
      </c>
      <c r="U5442" s="124">
        <v>16329</v>
      </c>
      <c r="V5442" s="123">
        <v>15981</v>
      </c>
      <c r="W5442" s="124">
        <v>16404</v>
      </c>
      <c r="X5442" s="123">
        <v>16962</v>
      </c>
      <c r="Y5442" s="124">
        <v>17849</v>
      </c>
      <c r="Z5442" s="123">
        <v>18771</v>
      </c>
      <c r="AA5442" s="124">
        <v>18751</v>
      </c>
      <c r="AB5442" s="123">
        <v>18202</v>
      </c>
      <c r="AC5442" s="124">
        <v>18477</v>
      </c>
      <c r="AD5442" s="123">
        <v>19589</v>
      </c>
      <c r="AE5442" s="125">
        <v>20491</v>
      </c>
      <c r="AF5442" s="126">
        <v>20433</v>
      </c>
    </row>
    <row r="5443" spans="2:32">
      <c r="B5443" s="127">
        <v>5405</v>
      </c>
      <c r="C5443" s="128">
        <v>5405</v>
      </c>
      <c r="D5443" s="129">
        <v>226</v>
      </c>
      <c r="E5443" s="130">
        <v>8</v>
      </c>
      <c r="F5443" s="131">
        <v>14</v>
      </c>
      <c r="G5443" s="132" t="s">
        <v>487</v>
      </c>
      <c r="H5443" s="133">
        <v>8</v>
      </c>
      <c r="I5443" s="128">
        <v>13</v>
      </c>
      <c r="J5443" s="129" t="s">
        <v>487</v>
      </c>
      <c r="K5443" s="134">
        <v>5</v>
      </c>
      <c r="L5443" s="108"/>
      <c r="M5443" s="81">
        <v>12860</v>
      </c>
      <c r="N5443" s="135">
        <v>14177</v>
      </c>
      <c r="O5443" s="136">
        <v>14641</v>
      </c>
      <c r="P5443" s="135">
        <v>14321</v>
      </c>
      <c r="Q5443" s="136">
        <v>14161</v>
      </c>
      <c r="R5443" s="135">
        <v>14725</v>
      </c>
      <c r="S5443" s="136">
        <v>15426</v>
      </c>
      <c r="T5443" s="135">
        <v>16188</v>
      </c>
      <c r="U5443" s="136">
        <v>16334</v>
      </c>
      <c r="V5443" s="135">
        <v>15613</v>
      </c>
      <c r="W5443" s="136">
        <v>16504</v>
      </c>
      <c r="X5443" s="135">
        <v>16833</v>
      </c>
      <c r="Y5443" s="136">
        <v>17760</v>
      </c>
      <c r="Z5443" s="135">
        <v>18460</v>
      </c>
      <c r="AA5443" s="136">
        <v>18077</v>
      </c>
      <c r="AB5443" s="135">
        <v>17587</v>
      </c>
      <c r="AC5443" s="136">
        <v>18306</v>
      </c>
      <c r="AD5443" s="135">
        <v>19283</v>
      </c>
      <c r="AE5443" s="137">
        <v>20051</v>
      </c>
      <c r="AF5443" s="138">
        <v>19943</v>
      </c>
    </row>
    <row r="5444" spans="2:32">
      <c r="B5444" s="114">
        <v>5406</v>
      </c>
      <c r="C5444" s="115">
        <v>5406</v>
      </c>
      <c r="D5444" s="116">
        <v>226</v>
      </c>
      <c r="E5444" s="117">
        <v>8</v>
      </c>
      <c r="F5444" s="118">
        <v>14</v>
      </c>
      <c r="G5444" s="119" t="s">
        <v>487</v>
      </c>
      <c r="H5444" s="120">
        <v>8</v>
      </c>
      <c r="I5444" s="115">
        <v>13</v>
      </c>
      <c r="J5444" s="116" t="s">
        <v>487</v>
      </c>
      <c r="K5444" s="121">
        <v>6</v>
      </c>
      <c r="L5444" s="108"/>
      <c r="M5444" s="122">
        <v>13567</v>
      </c>
      <c r="N5444" s="123">
        <v>14881</v>
      </c>
      <c r="O5444" s="124">
        <v>15210</v>
      </c>
      <c r="P5444" s="123">
        <v>14301</v>
      </c>
      <c r="Q5444" s="124">
        <v>14001</v>
      </c>
      <c r="R5444" s="123">
        <v>15336</v>
      </c>
      <c r="S5444" s="124">
        <v>16079</v>
      </c>
      <c r="T5444" s="123">
        <v>16721</v>
      </c>
      <c r="U5444" s="124">
        <v>16637</v>
      </c>
      <c r="V5444" s="123">
        <v>15213</v>
      </c>
      <c r="W5444" s="124">
        <v>16975</v>
      </c>
      <c r="X5444" s="123">
        <v>17103</v>
      </c>
      <c r="Y5444" s="124">
        <v>18115</v>
      </c>
      <c r="Z5444" s="123">
        <v>18529</v>
      </c>
      <c r="AA5444" s="124">
        <v>17503</v>
      </c>
      <c r="AB5444" s="123">
        <v>16973</v>
      </c>
      <c r="AC5444" s="124">
        <v>18534</v>
      </c>
      <c r="AD5444" s="123">
        <v>19417</v>
      </c>
      <c r="AE5444" s="125">
        <v>20071</v>
      </c>
      <c r="AF5444" s="126">
        <v>19835</v>
      </c>
    </row>
    <row r="5445" spans="2:32">
      <c r="B5445" s="127">
        <v>5407</v>
      </c>
      <c r="C5445" s="128">
        <v>5407</v>
      </c>
      <c r="D5445" s="129">
        <v>226</v>
      </c>
      <c r="E5445" s="130">
        <v>8</v>
      </c>
      <c r="F5445" s="131">
        <v>14</v>
      </c>
      <c r="G5445" s="132" t="s">
        <v>487</v>
      </c>
      <c r="H5445" s="133">
        <v>8</v>
      </c>
      <c r="I5445" s="128">
        <v>13</v>
      </c>
      <c r="J5445" s="129" t="s">
        <v>487</v>
      </c>
      <c r="K5445" s="134">
        <v>7</v>
      </c>
      <c r="L5445" s="108"/>
      <c r="M5445" s="81">
        <v>14703</v>
      </c>
      <c r="N5445" s="135">
        <v>16001</v>
      </c>
      <c r="O5445" s="136">
        <v>16147</v>
      </c>
      <c r="P5445" s="135">
        <v>14666</v>
      </c>
      <c r="Q5445" s="136">
        <v>14057</v>
      </c>
      <c r="R5445" s="135">
        <v>16302</v>
      </c>
      <c r="S5445" s="136">
        <v>17090</v>
      </c>
      <c r="T5445" s="135">
        <v>17601</v>
      </c>
      <c r="U5445" s="136">
        <v>17367</v>
      </c>
      <c r="V5445" s="135">
        <v>15119</v>
      </c>
      <c r="W5445" s="136">
        <v>17789</v>
      </c>
      <c r="X5445" s="135">
        <v>17756</v>
      </c>
      <c r="Y5445" s="136">
        <v>18825</v>
      </c>
      <c r="Z5445" s="135">
        <v>18989</v>
      </c>
      <c r="AA5445" s="136">
        <v>17376</v>
      </c>
      <c r="AB5445" s="135">
        <v>16644</v>
      </c>
      <c r="AC5445" s="136">
        <v>19199</v>
      </c>
      <c r="AD5445" s="135">
        <v>19958</v>
      </c>
      <c r="AE5445" s="137">
        <v>20598</v>
      </c>
      <c r="AF5445" s="138">
        <v>20195</v>
      </c>
    </row>
    <row r="5446" spans="2:32">
      <c r="B5446" s="114">
        <v>5408</v>
      </c>
      <c r="C5446" s="115">
        <v>5408</v>
      </c>
      <c r="D5446" s="116">
        <v>226</v>
      </c>
      <c r="E5446" s="117">
        <v>8</v>
      </c>
      <c r="F5446" s="118">
        <v>14</v>
      </c>
      <c r="G5446" s="119" t="s">
        <v>487</v>
      </c>
      <c r="H5446" s="120">
        <v>8</v>
      </c>
      <c r="I5446" s="115">
        <v>13</v>
      </c>
      <c r="J5446" s="116" t="s">
        <v>487</v>
      </c>
      <c r="K5446" s="121">
        <v>8</v>
      </c>
      <c r="L5446" s="108"/>
      <c r="M5446" s="122">
        <v>15466</v>
      </c>
      <c r="N5446" s="123">
        <v>16823</v>
      </c>
      <c r="O5446" s="124">
        <v>17039</v>
      </c>
      <c r="P5446" s="123">
        <v>15550</v>
      </c>
      <c r="Q5446" s="124">
        <v>14684</v>
      </c>
      <c r="R5446" s="123">
        <v>17010</v>
      </c>
      <c r="S5446" s="124">
        <v>17822</v>
      </c>
      <c r="T5446" s="123">
        <v>18405</v>
      </c>
      <c r="U5446" s="124">
        <v>18222</v>
      </c>
      <c r="V5446" s="123">
        <v>15712</v>
      </c>
      <c r="W5446" s="124">
        <v>18619</v>
      </c>
      <c r="X5446" s="123">
        <v>18294</v>
      </c>
      <c r="Y5446" s="124">
        <v>19447</v>
      </c>
      <c r="Z5446" s="123">
        <v>19673</v>
      </c>
      <c r="AA5446" s="124">
        <v>18109</v>
      </c>
      <c r="AB5446" s="123">
        <v>17149</v>
      </c>
      <c r="AC5446" s="124">
        <v>19963</v>
      </c>
      <c r="AD5446" s="123">
        <v>20485</v>
      </c>
      <c r="AE5446" s="125">
        <v>21250</v>
      </c>
      <c r="AF5446" s="126">
        <v>20839</v>
      </c>
    </row>
    <row r="5447" spans="2:32">
      <c r="B5447" s="127">
        <v>5409</v>
      </c>
      <c r="C5447" s="128">
        <v>5409</v>
      </c>
      <c r="D5447" s="129">
        <v>226</v>
      </c>
      <c r="E5447" s="130">
        <v>8</v>
      </c>
      <c r="F5447" s="131">
        <v>14</v>
      </c>
      <c r="G5447" s="132" t="s">
        <v>487</v>
      </c>
      <c r="H5447" s="133">
        <v>8</v>
      </c>
      <c r="I5447" s="128">
        <v>13</v>
      </c>
      <c r="J5447" s="129" t="s">
        <v>487</v>
      </c>
      <c r="K5447" s="134">
        <v>9</v>
      </c>
      <c r="L5447" s="108"/>
      <c r="M5447" s="81">
        <v>15861</v>
      </c>
      <c r="N5447" s="135">
        <v>17368</v>
      </c>
      <c r="O5447" s="136">
        <v>17768</v>
      </c>
      <c r="P5447" s="135">
        <v>16429</v>
      </c>
      <c r="Q5447" s="136">
        <v>15344</v>
      </c>
      <c r="R5447" s="135">
        <v>17420</v>
      </c>
      <c r="S5447" s="136">
        <v>18251</v>
      </c>
      <c r="T5447" s="135">
        <v>19012</v>
      </c>
      <c r="U5447" s="136">
        <v>18900</v>
      </c>
      <c r="V5447" s="135">
        <v>16340</v>
      </c>
      <c r="W5447" s="136">
        <v>19222</v>
      </c>
      <c r="X5447" s="135">
        <v>18575</v>
      </c>
      <c r="Y5447" s="136">
        <v>19752</v>
      </c>
      <c r="Z5447" s="135">
        <v>20243</v>
      </c>
      <c r="AA5447" s="136">
        <v>18766</v>
      </c>
      <c r="AB5447" s="135">
        <v>17634</v>
      </c>
      <c r="AC5447" s="136">
        <v>20515</v>
      </c>
      <c r="AD5447" s="135">
        <v>20762</v>
      </c>
      <c r="AE5447" s="137">
        <v>21754</v>
      </c>
      <c r="AF5447" s="138">
        <v>21420</v>
      </c>
    </row>
    <row r="5448" spans="2:32">
      <c r="B5448" s="114">
        <v>5410</v>
      </c>
      <c r="C5448" s="115">
        <v>5410</v>
      </c>
      <c r="D5448" s="116">
        <v>226</v>
      </c>
      <c r="E5448" s="117">
        <v>8</v>
      </c>
      <c r="F5448" s="118">
        <v>14</v>
      </c>
      <c r="G5448" s="119" t="s">
        <v>487</v>
      </c>
      <c r="H5448" s="120">
        <v>8</v>
      </c>
      <c r="I5448" s="115">
        <v>13</v>
      </c>
      <c r="J5448" s="116" t="s">
        <v>487</v>
      </c>
      <c r="K5448" s="121">
        <v>10</v>
      </c>
      <c r="L5448" s="108"/>
      <c r="M5448" s="122">
        <v>16082</v>
      </c>
      <c r="N5448" s="123">
        <v>17856</v>
      </c>
      <c r="O5448" s="124">
        <v>18118</v>
      </c>
      <c r="P5448" s="123">
        <v>17083</v>
      </c>
      <c r="Q5448" s="124">
        <v>15849</v>
      </c>
      <c r="R5448" s="123">
        <v>17727</v>
      </c>
      <c r="S5448" s="124">
        <v>18623</v>
      </c>
      <c r="T5448" s="123">
        <v>19573</v>
      </c>
      <c r="U5448" s="124">
        <v>19319</v>
      </c>
      <c r="V5448" s="123">
        <v>16928</v>
      </c>
      <c r="W5448" s="124">
        <v>19794</v>
      </c>
      <c r="X5448" s="123">
        <v>18989</v>
      </c>
      <c r="Y5448" s="124">
        <v>20151</v>
      </c>
      <c r="Z5448" s="123">
        <v>20686</v>
      </c>
      <c r="AA5448" s="124">
        <v>19526</v>
      </c>
      <c r="AB5448" s="123">
        <v>18203</v>
      </c>
      <c r="AC5448" s="124">
        <v>21148</v>
      </c>
      <c r="AD5448" s="123">
        <v>21221</v>
      </c>
      <c r="AE5448" s="125">
        <v>22404</v>
      </c>
      <c r="AF5448" s="126">
        <v>21918</v>
      </c>
    </row>
    <row r="5449" spans="2:32">
      <c r="B5449" s="127">
        <v>5411</v>
      </c>
      <c r="C5449" s="128">
        <v>5411</v>
      </c>
      <c r="D5449" s="129">
        <v>226</v>
      </c>
      <c r="E5449" s="130">
        <v>8</v>
      </c>
      <c r="F5449" s="131">
        <v>14</v>
      </c>
      <c r="G5449" s="132" t="s">
        <v>487</v>
      </c>
      <c r="H5449" s="133">
        <v>8</v>
      </c>
      <c r="I5449" s="128">
        <v>13</v>
      </c>
      <c r="J5449" s="129" t="s">
        <v>487</v>
      </c>
      <c r="K5449" s="134">
        <v>11</v>
      </c>
      <c r="L5449" s="108"/>
      <c r="M5449" s="81">
        <v>16311</v>
      </c>
      <c r="N5449" s="135">
        <v>18323</v>
      </c>
      <c r="O5449" s="136">
        <v>18548</v>
      </c>
      <c r="P5449" s="135">
        <v>17632</v>
      </c>
      <c r="Q5449" s="136">
        <v>16303</v>
      </c>
      <c r="R5449" s="135">
        <v>18045</v>
      </c>
      <c r="S5449" s="136">
        <v>19012</v>
      </c>
      <c r="T5449" s="135">
        <v>20138</v>
      </c>
      <c r="U5449" s="136">
        <v>19825</v>
      </c>
      <c r="V5449" s="135">
        <v>17459</v>
      </c>
      <c r="W5449" s="136">
        <v>20310</v>
      </c>
      <c r="X5449" s="135">
        <v>19420</v>
      </c>
      <c r="Y5449" s="136">
        <v>20645</v>
      </c>
      <c r="Z5449" s="135">
        <v>21287</v>
      </c>
      <c r="AA5449" s="136">
        <v>20233</v>
      </c>
      <c r="AB5449" s="135">
        <v>18794</v>
      </c>
      <c r="AC5449" s="136">
        <v>21718</v>
      </c>
      <c r="AD5449" s="135">
        <v>21781</v>
      </c>
      <c r="AE5449" s="137">
        <v>23135</v>
      </c>
      <c r="AF5449" s="138">
        <v>22568</v>
      </c>
    </row>
    <row r="5450" spans="2:32">
      <c r="B5450" s="114">
        <v>5412</v>
      </c>
      <c r="C5450" s="115">
        <v>5412</v>
      </c>
      <c r="D5450" s="116">
        <v>226</v>
      </c>
      <c r="E5450" s="117">
        <v>8</v>
      </c>
      <c r="F5450" s="118">
        <v>14</v>
      </c>
      <c r="G5450" s="119" t="s">
        <v>487</v>
      </c>
      <c r="H5450" s="120">
        <v>8</v>
      </c>
      <c r="I5450" s="115">
        <v>13</v>
      </c>
      <c r="J5450" s="116" t="s">
        <v>487</v>
      </c>
      <c r="K5450" s="121">
        <v>12</v>
      </c>
      <c r="L5450" s="108"/>
      <c r="M5450" s="122">
        <v>16476</v>
      </c>
      <c r="N5450" s="123">
        <v>18746</v>
      </c>
      <c r="O5450" s="124">
        <v>18857</v>
      </c>
      <c r="P5450" s="123">
        <v>18008</v>
      </c>
      <c r="Q5450" s="124">
        <v>16644</v>
      </c>
      <c r="R5450" s="123">
        <v>18250</v>
      </c>
      <c r="S5450" s="124">
        <v>19431</v>
      </c>
      <c r="T5450" s="123">
        <v>20613</v>
      </c>
      <c r="U5450" s="124">
        <v>20164</v>
      </c>
      <c r="V5450" s="123">
        <v>17840</v>
      </c>
      <c r="W5450" s="124">
        <v>20670</v>
      </c>
      <c r="X5450" s="123">
        <v>19677</v>
      </c>
      <c r="Y5450" s="124">
        <v>21115</v>
      </c>
      <c r="Z5450" s="123">
        <v>21667</v>
      </c>
      <c r="AA5450" s="124">
        <v>20658</v>
      </c>
      <c r="AB5450" s="123">
        <v>19174</v>
      </c>
      <c r="AC5450" s="124">
        <v>22096</v>
      </c>
      <c r="AD5450" s="123">
        <v>22300</v>
      </c>
      <c r="AE5450" s="125">
        <v>23718</v>
      </c>
      <c r="AF5450" s="126">
        <v>22979</v>
      </c>
    </row>
    <row r="5451" spans="2:32">
      <c r="B5451" s="127">
        <v>5413</v>
      </c>
      <c r="C5451" s="128">
        <v>5413</v>
      </c>
      <c r="D5451" s="129">
        <v>226</v>
      </c>
      <c r="E5451" s="130">
        <v>8</v>
      </c>
      <c r="F5451" s="131">
        <v>14</v>
      </c>
      <c r="G5451" s="132" t="s">
        <v>487</v>
      </c>
      <c r="H5451" s="133">
        <v>8</v>
      </c>
      <c r="I5451" s="128">
        <v>13</v>
      </c>
      <c r="J5451" s="129" t="s">
        <v>487</v>
      </c>
      <c r="K5451" s="134">
        <v>13</v>
      </c>
      <c r="L5451" s="108"/>
      <c r="M5451" s="81">
        <v>16695</v>
      </c>
      <c r="N5451" s="135">
        <v>19201</v>
      </c>
      <c r="O5451" s="136">
        <v>19079</v>
      </c>
      <c r="P5451" s="135">
        <v>18192</v>
      </c>
      <c r="Q5451" s="136">
        <v>16823</v>
      </c>
      <c r="R5451" s="135">
        <v>18523</v>
      </c>
      <c r="S5451" s="136">
        <v>19753</v>
      </c>
      <c r="T5451" s="135">
        <v>21132</v>
      </c>
      <c r="U5451" s="136">
        <v>20429</v>
      </c>
      <c r="V5451" s="135">
        <v>18040</v>
      </c>
      <c r="W5451" s="136">
        <v>20989</v>
      </c>
      <c r="X5451" s="135">
        <v>19965</v>
      </c>
      <c r="Y5451" s="136">
        <v>21463</v>
      </c>
      <c r="Z5451" s="135">
        <v>21942</v>
      </c>
      <c r="AA5451" s="136">
        <v>20858</v>
      </c>
      <c r="AB5451" s="135">
        <v>19382</v>
      </c>
      <c r="AC5451" s="136">
        <v>22415</v>
      </c>
      <c r="AD5451" s="135">
        <v>22666</v>
      </c>
      <c r="AE5451" s="137">
        <v>24306</v>
      </c>
      <c r="AF5451" s="138">
        <v>23274</v>
      </c>
    </row>
    <row r="5452" spans="2:32">
      <c r="B5452" s="114">
        <v>5414</v>
      </c>
      <c r="C5452" s="115">
        <v>5414</v>
      </c>
      <c r="D5452" s="116">
        <v>226</v>
      </c>
      <c r="E5452" s="117">
        <v>8</v>
      </c>
      <c r="F5452" s="118">
        <v>14</v>
      </c>
      <c r="G5452" s="119" t="s">
        <v>487</v>
      </c>
      <c r="H5452" s="120">
        <v>8</v>
      </c>
      <c r="I5452" s="115">
        <v>13</v>
      </c>
      <c r="J5452" s="116" t="s">
        <v>487</v>
      </c>
      <c r="K5452" s="121">
        <v>14</v>
      </c>
      <c r="L5452" s="108"/>
      <c r="M5452" s="122">
        <v>16873</v>
      </c>
      <c r="N5452" s="123">
        <v>19419</v>
      </c>
      <c r="O5452" s="124">
        <v>19250</v>
      </c>
      <c r="P5452" s="123">
        <v>18361</v>
      </c>
      <c r="Q5452" s="124">
        <v>16915</v>
      </c>
      <c r="R5452" s="123">
        <v>18734</v>
      </c>
      <c r="S5452" s="124">
        <v>19955</v>
      </c>
      <c r="T5452" s="123">
        <v>21321</v>
      </c>
      <c r="U5452" s="124">
        <v>20598</v>
      </c>
      <c r="V5452" s="123">
        <v>18119</v>
      </c>
      <c r="W5452" s="124">
        <v>21206</v>
      </c>
      <c r="X5452" s="123">
        <v>20159</v>
      </c>
      <c r="Y5452" s="124">
        <v>21667</v>
      </c>
      <c r="Z5452" s="123">
        <v>22085</v>
      </c>
      <c r="AA5452" s="124">
        <v>20974</v>
      </c>
      <c r="AB5452" s="123">
        <v>19437</v>
      </c>
      <c r="AC5452" s="124">
        <v>22609</v>
      </c>
      <c r="AD5452" s="123">
        <v>22875</v>
      </c>
      <c r="AE5452" s="125">
        <v>24419</v>
      </c>
      <c r="AF5452" s="126">
        <v>23416</v>
      </c>
    </row>
    <row r="5453" spans="2:32">
      <c r="B5453" s="127">
        <v>5415</v>
      </c>
      <c r="C5453" s="128">
        <v>5415</v>
      </c>
      <c r="D5453" s="129">
        <v>226</v>
      </c>
      <c r="E5453" s="130">
        <v>8</v>
      </c>
      <c r="F5453" s="131">
        <v>14</v>
      </c>
      <c r="G5453" s="132" t="s">
        <v>487</v>
      </c>
      <c r="H5453" s="133">
        <v>8</v>
      </c>
      <c r="I5453" s="128">
        <v>13</v>
      </c>
      <c r="J5453" s="129" t="s">
        <v>487</v>
      </c>
      <c r="K5453" s="134">
        <v>15</v>
      </c>
      <c r="L5453" s="108"/>
      <c r="M5453" s="81">
        <v>17072</v>
      </c>
      <c r="N5453" s="135">
        <v>19658</v>
      </c>
      <c r="O5453" s="136">
        <v>19355</v>
      </c>
      <c r="P5453" s="135">
        <v>18512</v>
      </c>
      <c r="Q5453" s="136">
        <v>17095</v>
      </c>
      <c r="R5453" s="135">
        <v>18907</v>
      </c>
      <c r="S5453" s="136">
        <v>20122</v>
      </c>
      <c r="T5453" s="135">
        <v>21551</v>
      </c>
      <c r="U5453" s="136">
        <v>20690</v>
      </c>
      <c r="V5453" s="135">
        <v>18281</v>
      </c>
      <c r="W5453" s="136">
        <v>21422</v>
      </c>
      <c r="X5453" s="135">
        <v>20329</v>
      </c>
      <c r="Y5453" s="136">
        <v>21866</v>
      </c>
      <c r="Z5453" s="135">
        <v>22167</v>
      </c>
      <c r="AA5453" s="136">
        <v>21111</v>
      </c>
      <c r="AB5453" s="135">
        <v>19604</v>
      </c>
      <c r="AC5453" s="136">
        <v>22816</v>
      </c>
      <c r="AD5453" s="135">
        <v>23062</v>
      </c>
      <c r="AE5453" s="137">
        <v>24625</v>
      </c>
      <c r="AF5453" s="138">
        <v>23478</v>
      </c>
    </row>
    <row r="5454" spans="2:32">
      <c r="B5454" s="114">
        <v>5416</v>
      </c>
      <c r="C5454" s="115">
        <v>5416</v>
      </c>
      <c r="D5454" s="116">
        <v>226</v>
      </c>
      <c r="E5454" s="117">
        <v>8</v>
      </c>
      <c r="F5454" s="118">
        <v>14</v>
      </c>
      <c r="G5454" s="119" t="s">
        <v>487</v>
      </c>
      <c r="H5454" s="120">
        <v>8</v>
      </c>
      <c r="I5454" s="115">
        <v>13</v>
      </c>
      <c r="J5454" s="116" t="s">
        <v>487</v>
      </c>
      <c r="K5454" s="121">
        <v>16</v>
      </c>
      <c r="L5454" s="108"/>
      <c r="M5454" s="122">
        <v>17477</v>
      </c>
      <c r="N5454" s="123">
        <v>19884</v>
      </c>
      <c r="O5454" s="124">
        <v>19571</v>
      </c>
      <c r="P5454" s="123">
        <v>18808</v>
      </c>
      <c r="Q5454" s="124">
        <v>17417</v>
      </c>
      <c r="R5454" s="123">
        <v>19467</v>
      </c>
      <c r="S5454" s="124">
        <v>20425</v>
      </c>
      <c r="T5454" s="123">
        <v>21714</v>
      </c>
      <c r="U5454" s="124">
        <v>20840</v>
      </c>
      <c r="V5454" s="123">
        <v>18571</v>
      </c>
      <c r="W5454" s="124">
        <v>21706</v>
      </c>
      <c r="X5454" s="123">
        <v>20995</v>
      </c>
      <c r="Y5454" s="124">
        <v>22071</v>
      </c>
      <c r="Z5454" s="123">
        <v>22239</v>
      </c>
      <c r="AA5454" s="124">
        <v>21296</v>
      </c>
      <c r="AB5454" s="123">
        <v>19847</v>
      </c>
      <c r="AC5454" s="124">
        <v>23052</v>
      </c>
      <c r="AD5454" s="123">
        <v>23211</v>
      </c>
      <c r="AE5454" s="125">
        <v>24623</v>
      </c>
      <c r="AF5454" s="126">
        <v>23516</v>
      </c>
    </row>
    <row r="5455" spans="2:32">
      <c r="B5455" s="127">
        <v>5417</v>
      </c>
      <c r="C5455" s="128">
        <v>5417</v>
      </c>
      <c r="D5455" s="129">
        <v>226</v>
      </c>
      <c r="E5455" s="130">
        <v>8</v>
      </c>
      <c r="F5455" s="131">
        <v>14</v>
      </c>
      <c r="G5455" s="132" t="s">
        <v>487</v>
      </c>
      <c r="H5455" s="133">
        <v>8</v>
      </c>
      <c r="I5455" s="128">
        <v>13</v>
      </c>
      <c r="J5455" s="129" t="s">
        <v>487</v>
      </c>
      <c r="K5455" s="134">
        <v>17</v>
      </c>
      <c r="L5455" s="108"/>
      <c r="M5455" s="81">
        <v>17985</v>
      </c>
      <c r="N5455" s="135">
        <v>20139</v>
      </c>
      <c r="O5455" s="136">
        <v>19878</v>
      </c>
      <c r="P5455" s="135">
        <v>19300</v>
      </c>
      <c r="Q5455" s="136">
        <v>17960</v>
      </c>
      <c r="R5455" s="135">
        <v>19960</v>
      </c>
      <c r="S5455" s="136">
        <v>20758</v>
      </c>
      <c r="T5455" s="135">
        <v>21962</v>
      </c>
      <c r="U5455" s="136">
        <v>21181</v>
      </c>
      <c r="V5455" s="135">
        <v>19185</v>
      </c>
      <c r="W5455" s="136">
        <v>22151</v>
      </c>
      <c r="X5455" s="135">
        <v>21520</v>
      </c>
      <c r="Y5455" s="136">
        <v>22414</v>
      </c>
      <c r="Z5455" s="135">
        <v>22562</v>
      </c>
      <c r="AA5455" s="136">
        <v>21844</v>
      </c>
      <c r="AB5455" s="135">
        <v>20493</v>
      </c>
      <c r="AC5455" s="136">
        <v>23566</v>
      </c>
      <c r="AD5455" s="135">
        <v>23570</v>
      </c>
      <c r="AE5455" s="137">
        <v>25001</v>
      </c>
      <c r="AF5455" s="138">
        <v>23859</v>
      </c>
    </row>
    <row r="5456" spans="2:32">
      <c r="B5456" s="114">
        <v>5418</v>
      </c>
      <c r="C5456" s="115">
        <v>5418</v>
      </c>
      <c r="D5456" s="116">
        <v>226</v>
      </c>
      <c r="E5456" s="117">
        <v>8</v>
      </c>
      <c r="F5456" s="118">
        <v>14</v>
      </c>
      <c r="G5456" s="119" t="s">
        <v>487</v>
      </c>
      <c r="H5456" s="120">
        <v>8</v>
      </c>
      <c r="I5456" s="115">
        <v>13</v>
      </c>
      <c r="J5456" s="116" t="s">
        <v>487</v>
      </c>
      <c r="K5456" s="121">
        <v>18</v>
      </c>
      <c r="L5456" s="108"/>
      <c r="M5456" s="122">
        <v>18033</v>
      </c>
      <c r="N5456" s="123">
        <v>20293</v>
      </c>
      <c r="O5456" s="124">
        <v>19977</v>
      </c>
      <c r="P5456" s="123">
        <v>19500</v>
      </c>
      <c r="Q5456" s="124">
        <v>18481</v>
      </c>
      <c r="R5456" s="123">
        <v>20088</v>
      </c>
      <c r="S5456" s="124">
        <v>20897</v>
      </c>
      <c r="T5456" s="123">
        <v>22400</v>
      </c>
      <c r="U5456" s="124">
        <v>21551</v>
      </c>
      <c r="V5456" s="123">
        <v>19813</v>
      </c>
      <c r="W5456" s="124">
        <v>22644</v>
      </c>
      <c r="X5456" s="123">
        <v>21788</v>
      </c>
      <c r="Y5456" s="124">
        <v>22780</v>
      </c>
      <c r="Z5456" s="123">
        <v>23119</v>
      </c>
      <c r="AA5456" s="124">
        <v>22487</v>
      </c>
      <c r="AB5456" s="123">
        <v>21360</v>
      </c>
      <c r="AC5456" s="124">
        <v>24161</v>
      </c>
      <c r="AD5456" s="123">
        <v>24037</v>
      </c>
      <c r="AE5456" s="125">
        <v>25741</v>
      </c>
      <c r="AF5456" s="126">
        <v>24469</v>
      </c>
    </row>
    <row r="5457" spans="2:32">
      <c r="B5457" s="127">
        <v>5419</v>
      </c>
      <c r="C5457" s="128">
        <v>5419</v>
      </c>
      <c r="D5457" s="129">
        <v>226</v>
      </c>
      <c r="E5457" s="130">
        <v>8</v>
      </c>
      <c r="F5457" s="131">
        <v>14</v>
      </c>
      <c r="G5457" s="132" t="s">
        <v>487</v>
      </c>
      <c r="H5457" s="133">
        <v>8</v>
      </c>
      <c r="I5457" s="128">
        <v>13</v>
      </c>
      <c r="J5457" s="129" t="s">
        <v>487</v>
      </c>
      <c r="K5457" s="134">
        <v>19</v>
      </c>
      <c r="L5457" s="108"/>
      <c r="M5457" s="81">
        <v>17897</v>
      </c>
      <c r="N5457" s="135">
        <v>20076</v>
      </c>
      <c r="O5457" s="136">
        <v>19580</v>
      </c>
      <c r="P5457" s="135">
        <v>19300</v>
      </c>
      <c r="Q5457" s="136">
        <v>18404</v>
      </c>
      <c r="R5457" s="135">
        <v>20071</v>
      </c>
      <c r="S5457" s="136">
        <v>20903</v>
      </c>
      <c r="T5457" s="135">
        <v>22328</v>
      </c>
      <c r="U5457" s="136">
        <v>21273</v>
      </c>
      <c r="V5457" s="135">
        <v>19885</v>
      </c>
      <c r="W5457" s="136">
        <v>22507</v>
      </c>
      <c r="X5457" s="135">
        <v>21996</v>
      </c>
      <c r="Y5457" s="136">
        <v>23104</v>
      </c>
      <c r="Z5457" s="135">
        <v>23199</v>
      </c>
      <c r="AA5457" s="136">
        <v>22698</v>
      </c>
      <c r="AB5457" s="135">
        <v>21680</v>
      </c>
      <c r="AC5457" s="136">
        <v>24238</v>
      </c>
      <c r="AD5457" s="135">
        <v>24554</v>
      </c>
      <c r="AE5457" s="137">
        <v>26116</v>
      </c>
      <c r="AF5457" s="138">
        <v>24674</v>
      </c>
    </row>
    <row r="5458" spans="2:32">
      <c r="B5458" s="114">
        <v>5420</v>
      </c>
      <c r="C5458" s="115">
        <v>5420</v>
      </c>
      <c r="D5458" s="116">
        <v>226</v>
      </c>
      <c r="E5458" s="117">
        <v>8</v>
      </c>
      <c r="F5458" s="118">
        <v>14</v>
      </c>
      <c r="G5458" s="119" t="s">
        <v>487</v>
      </c>
      <c r="H5458" s="120">
        <v>8</v>
      </c>
      <c r="I5458" s="115">
        <v>13</v>
      </c>
      <c r="J5458" s="116" t="s">
        <v>487</v>
      </c>
      <c r="K5458" s="121">
        <v>20</v>
      </c>
      <c r="L5458" s="108"/>
      <c r="M5458" s="122">
        <v>17531</v>
      </c>
      <c r="N5458" s="123">
        <v>19835</v>
      </c>
      <c r="O5458" s="124">
        <v>19094</v>
      </c>
      <c r="P5458" s="123">
        <v>18963</v>
      </c>
      <c r="Q5458" s="124">
        <v>18270</v>
      </c>
      <c r="R5458" s="123">
        <v>19765</v>
      </c>
      <c r="S5458" s="124">
        <v>20835</v>
      </c>
      <c r="T5458" s="123">
        <v>22252</v>
      </c>
      <c r="U5458" s="124">
        <v>21052</v>
      </c>
      <c r="V5458" s="123">
        <v>19893</v>
      </c>
      <c r="W5458" s="124">
        <v>22530</v>
      </c>
      <c r="X5458" s="123">
        <v>22119</v>
      </c>
      <c r="Y5458" s="124">
        <v>23417</v>
      </c>
      <c r="Z5458" s="123">
        <v>23336</v>
      </c>
      <c r="AA5458" s="124">
        <v>22941</v>
      </c>
      <c r="AB5458" s="123">
        <v>21975</v>
      </c>
      <c r="AC5458" s="124">
        <v>24547</v>
      </c>
      <c r="AD5458" s="123">
        <v>25052</v>
      </c>
      <c r="AE5458" s="125">
        <v>26617</v>
      </c>
      <c r="AF5458" s="126">
        <v>24940</v>
      </c>
    </row>
    <row r="5459" spans="2:32">
      <c r="B5459" s="127">
        <v>5421</v>
      </c>
      <c r="C5459" s="128">
        <v>5421</v>
      </c>
      <c r="D5459" s="129">
        <v>226</v>
      </c>
      <c r="E5459" s="130">
        <v>8</v>
      </c>
      <c r="F5459" s="131">
        <v>14</v>
      </c>
      <c r="G5459" s="132" t="s">
        <v>487</v>
      </c>
      <c r="H5459" s="133">
        <v>8</v>
      </c>
      <c r="I5459" s="128">
        <v>13</v>
      </c>
      <c r="J5459" s="129" t="s">
        <v>487</v>
      </c>
      <c r="K5459" s="134">
        <v>21</v>
      </c>
      <c r="L5459" s="108"/>
      <c r="M5459" s="81">
        <v>17362</v>
      </c>
      <c r="N5459" s="135">
        <v>19763</v>
      </c>
      <c r="O5459" s="136">
        <v>19076</v>
      </c>
      <c r="P5459" s="135">
        <v>19008</v>
      </c>
      <c r="Q5459" s="136">
        <v>18360</v>
      </c>
      <c r="R5459" s="135">
        <v>19693</v>
      </c>
      <c r="S5459" s="136">
        <v>20891</v>
      </c>
      <c r="T5459" s="135">
        <v>22396</v>
      </c>
      <c r="U5459" s="136">
        <v>21320</v>
      </c>
      <c r="V5459" s="135">
        <v>20217</v>
      </c>
      <c r="W5459" s="136">
        <v>22701</v>
      </c>
      <c r="X5459" s="135">
        <v>22455</v>
      </c>
      <c r="Y5459" s="136">
        <v>23954</v>
      </c>
      <c r="Z5459" s="135">
        <v>24012</v>
      </c>
      <c r="AA5459" s="136">
        <v>23713</v>
      </c>
      <c r="AB5459" s="135">
        <v>22670</v>
      </c>
      <c r="AC5459" s="136">
        <v>25048</v>
      </c>
      <c r="AD5459" s="135">
        <v>25843</v>
      </c>
      <c r="AE5459" s="137">
        <v>27475</v>
      </c>
      <c r="AF5459" s="138">
        <v>25827</v>
      </c>
    </row>
    <row r="5460" spans="2:32">
      <c r="B5460" s="114">
        <v>5422</v>
      </c>
      <c r="C5460" s="115">
        <v>5422</v>
      </c>
      <c r="D5460" s="116">
        <v>226</v>
      </c>
      <c r="E5460" s="117">
        <v>8</v>
      </c>
      <c r="F5460" s="118">
        <v>14</v>
      </c>
      <c r="G5460" s="119" t="s">
        <v>487</v>
      </c>
      <c r="H5460" s="120">
        <v>8</v>
      </c>
      <c r="I5460" s="115">
        <v>13</v>
      </c>
      <c r="J5460" s="116" t="s">
        <v>487</v>
      </c>
      <c r="K5460" s="121">
        <v>22</v>
      </c>
      <c r="L5460" s="108"/>
      <c r="M5460" s="122">
        <v>16328</v>
      </c>
      <c r="N5460" s="123">
        <v>18639</v>
      </c>
      <c r="O5460" s="124">
        <v>18045</v>
      </c>
      <c r="P5460" s="123">
        <v>18259</v>
      </c>
      <c r="Q5460" s="124">
        <v>17594</v>
      </c>
      <c r="R5460" s="123">
        <v>18720</v>
      </c>
      <c r="S5460" s="124">
        <v>19960</v>
      </c>
      <c r="T5460" s="123">
        <v>21395</v>
      </c>
      <c r="U5460" s="124">
        <v>20475</v>
      </c>
      <c r="V5460" s="123">
        <v>19583</v>
      </c>
      <c r="W5460" s="124">
        <v>21712</v>
      </c>
      <c r="X5460" s="123">
        <v>21701</v>
      </c>
      <c r="Y5460" s="124">
        <v>23270</v>
      </c>
      <c r="Z5460" s="123">
        <v>23374</v>
      </c>
      <c r="AA5460" s="124">
        <v>23383</v>
      </c>
      <c r="AB5460" s="123">
        <v>22209</v>
      </c>
      <c r="AC5460" s="124">
        <v>24215</v>
      </c>
      <c r="AD5460" s="123">
        <v>25297</v>
      </c>
      <c r="AE5460" s="125">
        <v>26834</v>
      </c>
      <c r="AF5460" s="126">
        <v>25301</v>
      </c>
    </row>
    <row r="5461" spans="2:32">
      <c r="B5461" s="127">
        <v>5423</v>
      </c>
      <c r="C5461" s="128">
        <v>5423</v>
      </c>
      <c r="D5461" s="129">
        <v>226</v>
      </c>
      <c r="E5461" s="130">
        <v>8</v>
      </c>
      <c r="F5461" s="131">
        <v>14</v>
      </c>
      <c r="G5461" s="132" t="s">
        <v>487</v>
      </c>
      <c r="H5461" s="133">
        <v>8</v>
      </c>
      <c r="I5461" s="128">
        <v>13</v>
      </c>
      <c r="J5461" s="129" t="s">
        <v>487</v>
      </c>
      <c r="K5461" s="134">
        <v>23</v>
      </c>
      <c r="L5461" s="108"/>
      <c r="M5461" s="81">
        <v>15146</v>
      </c>
      <c r="N5461" s="135">
        <v>17245</v>
      </c>
      <c r="O5461" s="136">
        <v>16768</v>
      </c>
      <c r="P5461" s="135">
        <v>17322</v>
      </c>
      <c r="Q5461" s="136">
        <v>16555</v>
      </c>
      <c r="R5461" s="135">
        <v>17507</v>
      </c>
      <c r="S5461" s="136">
        <v>18625</v>
      </c>
      <c r="T5461" s="135">
        <v>19997</v>
      </c>
      <c r="U5461" s="136">
        <v>19224</v>
      </c>
      <c r="V5461" s="135">
        <v>18615</v>
      </c>
      <c r="W5461" s="136">
        <v>20349</v>
      </c>
      <c r="X5461" s="135">
        <v>20549</v>
      </c>
      <c r="Y5461" s="136">
        <v>22015</v>
      </c>
      <c r="Z5461" s="135">
        <v>22205</v>
      </c>
      <c r="AA5461" s="136">
        <v>22580</v>
      </c>
      <c r="AB5461" s="135">
        <v>21305</v>
      </c>
      <c r="AC5461" s="136">
        <v>22913</v>
      </c>
      <c r="AD5461" s="135">
        <v>24099</v>
      </c>
      <c r="AE5461" s="137">
        <v>25562</v>
      </c>
      <c r="AF5461" s="138">
        <v>24190</v>
      </c>
    </row>
    <row r="5462" spans="2:32">
      <c r="B5462" s="114">
        <v>5424</v>
      </c>
      <c r="C5462" s="115">
        <v>5424</v>
      </c>
      <c r="D5462" s="116">
        <v>226</v>
      </c>
      <c r="E5462" s="117">
        <v>8</v>
      </c>
      <c r="F5462" s="118">
        <v>14</v>
      </c>
      <c r="G5462" s="119" t="s">
        <v>487</v>
      </c>
      <c r="H5462" s="120">
        <v>8</v>
      </c>
      <c r="I5462" s="115">
        <v>13</v>
      </c>
      <c r="J5462" s="116" t="s">
        <v>487</v>
      </c>
      <c r="K5462" s="121">
        <v>24</v>
      </c>
      <c r="L5462" s="108"/>
      <c r="M5462" s="122">
        <v>14192</v>
      </c>
      <c r="N5462" s="123">
        <v>16080</v>
      </c>
      <c r="O5462" s="124">
        <v>15612</v>
      </c>
      <c r="P5462" s="123">
        <v>16429</v>
      </c>
      <c r="Q5462" s="124">
        <v>15691</v>
      </c>
      <c r="R5462" s="123">
        <v>16500</v>
      </c>
      <c r="S5462" s="124">
        <v>17470</v>
      </c>
      <c r="T5462" s="123">
        <v>18774</v>
      </c>
      <c r="U5462" s="124">
        <v>18065</v>
      </c>
      <c r="V5462" s="123">
        <v>17746</v>
      </c>
      <c r="W5462" s="124">
        <v>19156</v>
      </c>
      <c r="X5462" s="123">
        <v>19546</v>
      </c>
      <c r="Y5462" s="124">
        <v>20902</v>
      </c>
      <c r="Z5462" s="123">
        <v>21072</v>
      </c>
      <c r="AA5462" s="124">
        <v>21786</v>
      </c>
      <c r="AB5462" s="123">
        <v>20472</v>
      </c>
      <c r="AC5462" s="124">
        <v>21715</v>
      </c>
      <c r="AD5462" s="123">
        <v>23011</v>
      </c>
      <c r="AE5462" s="125">
        <v>24356</v>
      </c>
      <c r="AF5462" s="126">
        <v>23068</v>
      </c>
    </row>
    <row r="5463" spans="2:32">
      <c r="B5463" s="127">
        <v>5425</v>
      </c>
      <c r="C5463" s="128">
        <v>5425</v>
      </c>
      <c r="D5463" s="129">
        <v>227</v>
      </c>
      <c r="E5463" s="130">
        <v>8</v>
      </c>
      <c r="F5463" s="131">
        <v>15</v>
      </c>
      <c r="G5463" s="132" t="s">
        <v>487</v>
      </c>
      <c r="H5463" s="133">
        <v>8</v>
      </c>
      <c r="I5463" s="128">
        <v>14</v>
      </c>
      <c r="J5463" s="129" t="s">
        <v>487</v>
      </c>
      <c r="K5463" s="134">
        <v>1</v>
      </c>
      <c r="L5463" s="108"/>
      <c r="M5463" s="81">
        <v>13283</v>
      </c>
      <c r="N5463" s="135">
        <v>14838</v>
      </c>
      <c r="O5463" s="136">
        <v>15210</v>
      </c>
      <c r="P5463" s="135">
        <v>15267</v>
      </c>
      <c r="Q5463" s="136">
        <v>15055</v>
      </c>
      <c r="R5463" s="135">
        <v>15495</v>
      </c>
      <c r="S5463" s="136">
        <v>16638</v>
      </c>
      <c r="T5463" s="135">
        <v>17263</v>
      </c>
      <c r="U5463" s="136">
        <v>17492</v>
      </c>
      <c r="V5463" s="135">
        <v>17003</v>
      </c>
      <c r="W5463" s="136">
        <v>18552</v>
      </c>
      <c r="X5463" s="135">
        <v>18663</v>
      </c>
      <c r="Y5463" s="136">
        <v>20138</v>
      </c>
      <c r="Z5463" s="135">
        <v>20260</v>
      </c>
      <c r="AA5463" s="136">
        <v>19797</v>
      </c>
      <c r="AB5463" s="135">
        <v>19623</v>
      </c>
      <c r="AC5463" s="136">
        <v>21358</v>
      </c>
      <c r="AD5463" s="135">
        <v>22289</v>
      </c>
      <c r="AE5463" s="137">
        <v>22530</v>
      </c>
      <c r="AF5463" s="138">
        <v>22142</v>
      </c>
    </row>
    <row r="5464" spans="2:32">
      <c r="B5464" s="114">
        <v>5426</v>
      </c>
      <c r="C5464" s="115">
        <v>5426</v>
      </c>
      <c r="D5464" s="116">
        <v>227</v>
      </c>
      <c r="E5464" s="117">
        <v>8</v>
      </c>
      <c r="F5464" s="118">
        <v>15</v>
      </c>
      <c r="G5464" s="119" t="s">
        <v>487</v>
      </c>
      <c r="H5464" s="120">
        <v>8</v>
      </c>
      <c r="I5464" s="115">
        <v>14</v>
      </c>
      <c r="J5464" s="116" t="s">
        <v>487</v>
      </c>
      <c r="K5464" s="121">
        <v>2</v>
      </c>
      <c r="L5464" s="108"/>
      <c r="M5464" s="122">
        <v>12944</v>
      </c>
      <c r="N5464" s="123">
        <v>14282</v>
      </c>
      <c r="O5464" s="124">
        <v>14713</v>
      </c>
      <c r="P5464" s="123">
        <v>14694</v>
      </c>
      <c r="Q5464" s="124">
        <v>14642</v>
      </c>
      <c r="R5464" s="123">
        <v>15092</v>
      </c>
      <c r="S5464" s="124">
        <v>16134</v>
      </c>
      <c r="T5464" s="123">
        <v>16606</v>
      </c>
      <c r="U5464" s="124">
        <v>16893</v>
      </c>
      <c r="V5464" s="123">
        <v>16528</v>
      </c>
      <c r="W5464" s="124">
        <v>17974</v>
      </c>
      <c r="X5464" s="123">
        <v>18133</v>
      </c>
      <c r="Y5464" s="124">
        <v>19501</v>
      </c>
      <c r="Z5464" s="123">
        <v>19563</v>
      </c>
      <c r="AA5464" s="124">
        <v>19052</v>
      </c>
      <c r="AB5464" s="123">
        <v>19059</v>
      </c>
      <c r="AC5464" s="124">
        <v>20688</v>
      </c>
      <c r="AD5464" s="123">
        <v>21579</v>
      </c>
      <c r="AE5464" s="125">
        <v>21677</v>
      </c>
      <c r="AF5464" s="126">
        <v>21381</v>
      </c>
    </row>
    <row r="5465" spans="2:32">
      <c r="B5465" s="127">
        <v>5427</v>
      </c>
      <c r="C5465" s="128">
        <v>5427</v>
      </c>
      <c r="D5465" s="129">
        <v>227</v>
      </c>
      <c r="E5465" s="130">
        <v>8</v>
      </c>
      <c r="F5465" s="131">
        <v>15</v>
      </c>
      <c r="G5465" s="132" t="s">
        <v>487</v>
      </c>
      <c r="H5465" s="133">
        <v>8</v>
      </c>
      <c r="I5465" s="128">
        <v>14</v>
      </c>
      <c r="J5465" s="129" t="s">
        <v>487</v>
      </c>
      <c r="K5465" s="134">
        <v>3</v>
      </c>
      <c r="L5465" s="108"/>
      <c r="M5465" s="81">
        <v>12744</v>
      </c>
      <c r="N5465" s="135">
        <v>13966</v>
      </c>
      <c r="O5465" s="136">
        <v>14402</v>
      </c>
      <c r="P5465" s="135">
        <v>14355</v>
      </c>
      <c r="Q5465" s="136">
        <v>14374</v>
      </c>
      <c r="R5465" s="135">
        <v>14835</v>
      </c>
      <c r="S5465" s="136">
        <v>15799</v>
      </c>
      <c r="T5465" s="135">
        <v>16238</v>
      </c>
      <c r="U5465" s="136">
        <v>16481</v>
      </c>
      <c r="V5465" s="135">
        <v>16199</v>
      </c>
      <c r="W5465" s="136">
        <v>17556</v>
      </c>
      <c r="X5465" s="135">
        <v>17741</v>
      </c>
      <c r="Y5465" s="136">
        <v>18991</v>
      </c>
      <c r="Z5465" s="135">
        <v>19036</v>
      </c>
      <c r="AA5465" s="136">
        <v>18531</v>
      </c>
      <c r="AB5465" s="135">
        <v>18610</v>
      </c>
      <c r="AC5465" s="136">
        <v>20147</v>
      </c>
      <c r="AD5465" s="135">
        <v>20984</v>
      </c>
      <c r="AE5465" s="137">
        <v>21081</v>
      </c>
      <c r="AF5465" s="138">
        <v>20785</v>
      </c>
    </row>
    <row r="5466" spans="2:32">
      <c r="B5466" s="114">
        <v>5428</v>
      </c>
      <c r="C5466" s="115">
        <v>5428</v>
      </c>
      <c r="D5466" s="116">
        <v>227</v>
      </c>
      <c r="E5466" s="117">
        <v>8</v>
      </c>
      <c r="F5466" s="118">
        <v>15</v>
      </c>
      <c r="G5466" s="119" t="s">
        <v>487</v>
      </c>
      <c r="H5466" s="120">
        <v>8</v>
      </c>
      <c r="I5466" s="115">
        <v>14</v>
      </c>
      <c r="J5466" s="116" t="s">
        <v>487</v>
      </c>
      <c r="K5466" s="121">
        <v>4</v>
      </c>
      <c r="L5466" s="108"/>
      <c r="M5466" s="122">
        <v>12749</v>
      </c>
      <c r="N5466" s="123">
        <v>13857</v>
      </c>
      <c r="O5466" s="124">
        <v>14202</v>
      </c>
      <c r="P5466" s="123">
        <v>14120</v>
      </c>
      <c r="Q5466" s="124">
        <v>14342</v>
      </c>
      <c r="R5466" s="123">
        <v>14774</v>
      </c>
      <c r="S5466" s="124">
        <v>15634</v>
      </c>
      <c r="T5466" s="123">
        <v>15944</v>
      </c>
      <c r="U5466" s="124">
        <v>16080</v>
      </c>
      <c r="V5466" s="123">
        <v>15995</v>
      </c>
      <c r="W5466" s="124">
        <v>17221</v>
      </c>
      <c r="X5466" s="123">
        <v>17372</v>
      </c>
      <c r="Y5466" s="124">
        <v>18481</v>
      </c>
      <c r="Z5466" s="123">
        <v>18350</v>
      </c>
      <c r="AA5466" s="124">
        <v>17896</v>
      </c>
      <c r="AB5466" s="123">
        <v>18173</v>
      </c>
      <c r="AC5466" s="124">
        <v>19551</v>
      </c>
      <c r="AD5466" s="123">
        <v>20281</v>
      </c>
      <c r="AE5466" s="125">
        <v>20257</v>
      </c>
      <c r="AF5466" s="126">
        <v>19924</v>
      </c>
    </row>
    <row r="5467" spans="2:32">
      <c r="B5467" s="127">
        <v>5429</v>
      </c>
      <c r="C5467" s="128">
        <v>5429</v>
      </c>
      <c r="D5467" s="129">
        <v>227</v>
      </c>
      <c r="E5467" s="130">
        <v>8</v>
      </c>
      <c r="F5467" s="131">
        <v>15</v>
      </c>
      <c r="G5467" s="132" t="s">
        <v>487</v>
      </c>
      <c r="H5467" s="133">
        <v>8</v>
      </c>
      <c r="I5467" s="128">
        <v>14</v>
      </c>
      <c r="J5467" s="129" t="s">
        <v>487</v>
      </c>
      <c r="K5467" s="134">
        <v>5</v>
      </c>
      <c r="L5467" s="108"/>
      <c r="M5467" s="81">
        <v>13172</v>
      </c>
      <c r="N5467" s="135">
        <v>14114</v>
      </c>
      <c r="O5467" s="136">
        <v>14116</v>
      </c>
      <c r="P5467" s="135">
        <v>14028</v>
      </c>
      <c r="Q5467" s="136">
        <v>14686</v>
      </c>
      <c r="R5467" s="135">
        <v>15085</v>
      </c>
      <c r="S5467" s="136">
        <v>15865</v>
      </c>
      <c r="T5467" s="135">
        <v>16033</v>
      </c>
      <c r="U5467" s="136">
        <v>15758</v>
      </c>
      <c r="V5467" s="135">
        <v>16175</v>
      </c>
      <c r="W5467" s="136">
        <v>17239</v>
      </c>
      <c r="X5467" s="135">
        <v>17334</v>
      </c>
      <c r="Y5467" s="136">
        <v>18294</v>
      </c>
      <c r="Z5467" s="135">
        <v>17719</v>
      </c>
      <c r="AA5467" s="136">
        <v>17310</v>
      </c>
      <c r="AB5467" s="135">
        <v>18018</v>
      </c>
      <c r="AC5467" s="136">
        <v>19292</v>
      </c>
      <c r="AD5467" s="135">
        <v>19853</v>
      </c>
      <c r="AE5467" s="137">
        <v>19775</v>
      </c>
      <c r="AF5467" s="138">
        <v>19100</v>
      </c>
    </row>
    <row r="5468" spans="2:32">
      <c r="B5468" s="114">
        <v>5430</v>
      </c>
      <c r="C5468" s="115">
        <v>5430</v>
      </c>
      <c r="D5468" s="116">
        <v>227</v>
      </c>
      <c r="E5468" s="117">
        <v>8</v>
      </c>
      <c r="F5468" s="118">
        <v>15</v>
      </c>
      <c r="G5468" s="119" t="s">
        <v>487</v>
      </c>
      <c r="H5468" s="120">
        <v>8</v>
      </c>
      <c r="I5468" s="115">
        <v>14</v>
      </c>
      <c r="J5468" s="116" t="s">
        <v>487</v>
      </c>
      <c r="K5468" s="121">
        <v>6</v>
      </c>
      <c r="L5468" s="108"/>
      <c r="M5468" s="122">
        <v>13945</v>
      </c>
      <c r="N5468" s="123">
        <v>14754</v>
      </c>
      <c r="O5468" s="124">
        <v>14184</v>
      </c>
      <c r="P5468" s="123">
        <v>13956</v>
      </c>
      <c r="Q5468" s="124">
        <v>15404</v>
      </c>
      <c r="R5468" s="123">
        <v>15876</v>
      </c>
      <c r="S5468" s="124">
        <v>16561</v>
      </c>
      <c r="T5468" s="123">
        <v>16520</v>
      </c>
      <c r="U5468" s="124">
        <v>15459</v>
      </c>
      <c r="V5468" s="123">
        <v>16832</v>
      </c>
      <c r="W5468" s="124">
        <v>17692</v>
      </c>
      <c r="X5468" s="123">
        <v>17760</v>
      </c>
      <c r="Y5468" s="124">
        <v>18539</v>
      </c>
      <c r="Z5468" s="123">
        <v>17196</v>
      </c>
      <c r="AA5468" s="124">
        <v>16738</v>
      </c>
      <c r="AB5468" s="123">
        <v>18275</v>
      </c>
      <c r="AC5468" s="124">
        <v>19366</v>
      </c>
      <c r="AD5468" s="123">
        <v>19897</v>
      </c>
      <c r="AE5468" s="125">
        <v>19680</v>
      </c>
      <c r="AF5468" s="126">
        <v>18414</v>
      </c>
    </row>
    <row r="5469" spans="2:32">
      <c r="B5469" s="127">
        <v>5431</v>
      </c>
      <c r="C5469" s="128">
        <v>5431</v>
      </c>
      <c r="D5469" s="129">
        <v>227</v>
      </c>
      <c r="E5469" s="130">
        <v>8</v>
      </c>
      <c r="F5469" s="131">
        <v>15</v>
      </c>
      <c r="G5469" s="132" t="s">
        <v>487</v>
      </c>
      <c r="H5469" s="133">
        <v>8</v>
      </c>
      <c r="I5469" s="128">
        <v>14</v>
      </c>
      <c r="J5469" s="129" t="s">
        <v>487</v>
      </c>
      <c r="K5469" s="134">
        <v>7</v>
      </c>
      <c r="L5469" s="108"/>
      <c r="M5469" s="81">
        <v>14992</v>
      </c>
      <c r="N5469" s="135">
        <v>15720</v>
      </c>
      <c r="O5469" s="136">
        <v>14601</v>
      </c>
      <c r="P5469" s="135">
        <v>14053</v>
      </c>
      <c r="Q5469" s="136">
        <v>16456</v>
      </c>
      <c r="R5469" s="135">
        <v>16951</v>
      </c>
      <c r="S5469" s="136">
        <v>17526</v>
      </c>
      <c r="T5469" s="135">
        <v>17352</v>
      </c>
      <c r="U5469" s="136">
        <v>15573</v>
      </c>
      <c r="V5469" s="135">
        <v>17743</v>
      </c>
      <c r="W5469" s="136">
        <v>18343</v>
      </c>
      <c r="X5469" s="135">
        <v>18516</v>
      </c>
      <c r="Y5469" s="136">
        <v>19182</v>
      </c>
      <c r="Z5469" s="135">
        <v>17096</v>
      </c>
      <c r="AA5469" s="136">
        <v>16425</v>
      </c>
      <c r="AB5469" s="135">
        <v>18954</v>
      </c>
      <c r="AC5469" s="136">
        <v>19662</v>
      </c>
      <c r="AD5469" s="135">
        <v>20421</v>
      </c>
      <c r="AE5469" s="137">
        <v>20033</v>
      </c>
      <c r="AF5469" s="138">
        <v>18212</v>
      </c>
    </row>
    <row r="5470" spans="2:32">
      <c r="B5470" s="114">
        <v>5432</v>
      </c>
      <c r="C5470" s="115">
        <v>5432</v>
      </c>
      <c r="D5470" s="116">
        <v>227</v>
      </c>
      <c r="E5470" s="117">
        <v>8</v>
      </c>
      <c r="F5470" s="118">
        <v>15</v>
      </c>
      <c r="G5470" s="119" t="s">
        <v>487</v>
      </c>
      <c r="H5470" s="120">
        <v>8</v>
      </c>
      <c r="I5470" s="115">
        <v>14</v>
      </c>
      <c r="J5470" s="116" t="s">
        <v>487</v>
      </c>
      <c r="K5470" s="121">
        <v>8</v>
      </c>
      <c r="L5470" s="108"/>
      <c r="M5470" s="122">
        <v>15684</v>
      </c>
      <c r="N5470" s="123">
        <v>16571</v>
      </c>
      <c r="O5470" s="124">
        <v>15462</v>
      </c>
      <c r="P5470" s="123">
        <v>14631</v>
      </c>
      <c r="Q5470" s="124">
        <v>17299</v>
      </c>
      <c r="R5470" s="123">
        <v>17638</v>
      </c>
      <c r="S5470" s="124">
        <v>18299</v>
      </c>
      <c r="T5470" s="123">
        <v>18180</v>
      </c>
      <c r="U5470" s="124">
        <v>16409</v>
      </c>
      <c r="V5470" s="123">
        <v>18559</v>
      </c>
      <c r="W5470" s="124">
        <v>19045</v>
      </c>
      <c r="X5470" s="123">
        <v>19105</v>
      </c>
      <c r="Y5470" s="124">
        <v>19827</v>
      </c>
      <c r="Z5470" s="123">
        <v>17799</v>
      </c>
      <c r="AA5470" s="124">
        <v>16897</v>
      </c>
      <c r="AB5470" s="123">
        <v>19663</v>
      </c>
      <c r="AC5470" s="124">
        <v>20158</v>
      </c>
      <c r="AD5470" s="123">
        <v>21036</v>
      </c>
      <c r="AE5470" s="125">
        <v>20634</v>
      </c>
      <c r="AF5470" s="126">
        <v>18886</v>
      </c>
    </row>
    <row r="5471" spans="2:32">
      <c r="B5471" s="127">
        <v>5433</v>
      </c>
      <c r="C5471" s="128">
        <v>5433</v>
      </c>
      <c r="D5471" s="129">
        <v>227</v>
      </c>
      <c r="E5471" s="130">
        <v>8</v>
      </c>
      <c r="F5471" s="131">
        <v>15</v>
      </c>
      <c r="G5471" s="132" t="s">
        <v>487</v>
      </c>
      <c r="H5471" s="133">
        <v>8</v>
      </c>
      <c r="I5471" s="128">
        <v>14</v>
      </c>
      <c r="J5471" s="129" t="s">
        <v>487</v>
      </c>
      <c r="K5471" s="134">
        <v>9</v>
      </c>
      <c r="L5471" s="108"/>
      <c r="M5471" s="81">
        <v>16112</v>
      </c>
      <c r="N5471" s="135">
        <v>17273</v>
      </c>
      <c r="O5471" s="136">
        <v>16339</v>
      </c>
      <c r="P5471" s="135">
        <v>15274</v>
      </c>
      <c r="Q5471" s="136">
        <v>17934</v>
      </c>
      <c r="R5471" s="135">
        <v>18019</v>
      </c>
      <c r="S5471" s="136">
        <v>18852</v>
      </c>
      <c r="T5471" s="135">
        <v>18813</v>
      </c>
      <c r="U5471" s="136">
        <v>17310</v>
      </c>
      <c r="V5471" s="135">
        <v>19100</v>
      </c>
      <c r="W5471" s="136">
        <v>19465</v>
      </c>
      <c r="X5471" s="135">
        <v>19447</v>
      </c>
      <c r="Y5471" s="136">
        <v>20323</v>
      </c>
      <c r="Z5471" s="135">
        <v>18483</v>
      </c>
      <c r="AA5471" s="136">
        <v>17408</v>
      </c>
      <c r="AB5471" s="135">
        <v>20240</v>
      </c>
      <c r="AC5471" s="136">
        <v>20569</v>
      </c>
      <c r="AD5471" s="135">
        <v>21548</v>
      </c>
      <c r="AE5471" s="137">
        <v>21223</v>
      </c>
      <c r="AF5471" s="138">
        <v>19546</v>
      </c>
    </row>
    <row r="5472" spans="2:32">
      <c r="B5472" s="114">
        <v>5434</v>
      </c>
      <c r="C5472" s="115">
        <v>5434</v>
      </c>
      <c r="D5472" s="116">
        <v>227</v>
      </c>
      <c r="E5472" s="117">
        <v>8</v>
      </c>
      <c r="F5472" s="118">
        <v>15</v>
      </c>
      <c r="G5472" s="119" t="s">
        <v>487</v>
      </c>
      <c r="H5472" s="120">
        <v>8</v>
      </c>
      <c r="I5472" s="115">
        <v>14</v>
      </c>
      <c r="J5472" s="116" t="s">
        <v>487</v>
      </c>
      <c r="K5472" s="121">
        <v>10</v>
      </c>
      <c r="L5472" s="108"/>
      <c r="M5472" s="122">
        <v>16508</v>
      </c>
      <c r="N5472" s="123">
        <v>17709</v>
      </c>
      <c r="O5472" s="124">
        <v>17066</v>
      </c>
      <c r="P5472" s="123">
        <v>15848</v>
      </c>
      <c r="Q5472" s="124">
        <v>18511</v>
      </c>
      <c r="R5472" s="123">
        <v>18426</v>
      </c>
      <c r="S5472" s="124">
        <v>19448</v>
      </c>
      <c r="T5472" s="123">
        <v>19268</v>
      </c>
      <c r="U5472" s="124">
        <v>18152</v>
      </c>
      <c r="V5472" s="123">
        <v>19691</v>
      </c>
      <c r="W5472" s="124">
        <v>20137</v>
      </c>
      <c r="X5472" s="123">
        <v>19942</v>
      </c>
      <c r="Y5472" s="124">
        <v>21016</v>
      </c>
      <c r="Z5472" s="123">
        <v>19341</v>
      </c>
      <c r="AA5472" s="124">
        <v>18087</v>
      </c>
      <c r="AB5472" s="123">
        <v>20970</v>
      </c>
      <c r="AC5472" s="124">
        <v>21384</v>
      </c>
      <c r="AD5472" s="123">
        <v>22303</v>
      </c>
      <c r="AE5472" s="125">
        <v>21828</v>
      </c>
      <c r="AF5472" s="126">
        <v>20468</v>
      </c>
    </row>
    <row r="5473" spans="2:32">
      <c r="B5473" s="127">
        <v>5435</v>
      </c>
      <c r="C5473" s="128">
        <v>5435</v>
      </c>
      <c r="D5473" s="129">
        <v>227</v>
      </c>
      <c r="E5473" s="130">
        <v>8</v>
      </c>
      <c r="F5473" s="131">
        <v>15</v>
      </c>
      <c r="G5473" s="132" t="s">
        <v>487</v>
      </c>
      <c r="H5473" s="133">
        <v>8</v>
      </c>
      <c r="I5473" s="128">
        <v>14</v>
      </c>
      <c r="J5473" s="129" t="s">
        <v>487</v>
      </c>
      <c r="K5473" s="134">
        <v>11</v>
      </c>
      <c r="L5473" s="108"/>
      <c r="M5473" s="81">
        <v>16823</v>
      </c>
      <c r="N5473" s="135">
        <v>18065</v>
      </c>
      <c r="O5473" s="136">
        <v>17580</v>
      </c>
      <c r="P5473" s="135">
        <v>16262</v>
      </c>
      <c r="Q5473" s="136">
        <v>18923</v>
      </c>
      <c r="R5473" s="135">
        <v>18764</v>
      </c>
      <c r="S5473" s="136">
        <v>19966</v>
      </c>
      <c r="T5473" s="135">
        <v>19736</v>
      </c>
      <c r="U5473" s="136">
        <v>18750</v>
      </c>
      <c r="V5473" s="135">
        <v>20172</v>
      </c>
      <c r="W5473" s="136">
        <v>20663</v>
      </c>
      <c r="X5473" s="135">
        <v>20398</v>
      </c>
      <c r="Y5473" s="136">
        <v>21659</v>
      </c>
      <c r="Z5473" s="135">
        <v>20007</v>
      </c>
      <c r="AA5473" s="136">
        <v>18631</v>
      </c>
      <c r="AB5473" s="135">
        <v>21518</v>
      </c>
      <c r="AC5473" s="136">
        <v>22007</v>
      </c>
      <c r="AD5473" s="135">
        <v>22998</v>
      </c>
      <c r="AE5473" s="137">
        <v>22445</v>
      </c>
      <c r="AF5473" s="138">
        <v>21182</v>
      </c>
    </row>
    <row r="5474" spans="2:32">
      <c r="B5474" s="114">
        <v>5436</v>
      </c>
      <c r="C5474" s="115">
        <v>5436</v>
      </c>
      <c r="D5474" s="116">
        <v>227</v>
      </c>
      <c r="E5474" s="117">
        <v>8</v>
      </c>
      <c r="F5474" s="118">
        <v>15</v>
      </c>
      <c r="G5474" s="119" t="s">
        <v>487</v>
      </c>
      <c r="H5474" s="120">
        <v>8</v>
      </c>
      <c r="I5474" s="115">
        <v>14</v>
      </c>
      <c r="J5474" s="116" t="s">
        <v>487</v>
      </c>
      <c r="K5474" s="121">
        <v>12</v>
      </c>
      <c r="L5474" s="108"/>
      <c r="M5474" s="122">
        <v>17144</v>
      </c>
      <c r="N5474" s="123">
        <v>18349</v>
      </c>
      <c r="O5474" s="124">
        <v>17949</v>
      </c>
      <c r="P5474" s="123">
        <v>16606</v>
      </c>
      <c r="Q5474" s="124">
        <v>19262</v>
      </c>
      <c r="R5474" s="123">
        <v>19160</v>
      </c>
      <c r="S5474" s="124">
        <v>20419</v>
      </c>
      <c r="T5474" s="123">
        <v>20064</v>
      </c>
      <c r="U5474" s="124">
        <v>19169</v>
      </c>
      <c r="V5474" s="123">
        <v>20511</v>
      </c>
      <c r="W5474" s="124">
        <v>21066</v>
      </c>
      <c r="X5474" s="123">
        <v>20869</v>
      </c>
      <c r="Y5474" s="124">
        <v>22202</v>
      </c>
      <c r="Z5474" s="123">
        <v>20435</v>
      </c>
      <c r="AA5474" s="124">
        <v>19021</v>
      </c>
      <c r="AB5474" s="123">
        <v>21909</v>
      </c>
      <c r="AC5474" s="124">
        <v>22481</v>
      </c>
      <c r="AD5474" s="123">
        <v>23580</v>
      </c>
      <c r="AE5474" s="125">
        <v>22856</v>
      </c>
      <c r="AF5474" s="126">
        <v>21623</v>
      </c>
    </row>
    <row r="5475" spans="2:32">
      <c r="B5475" s="127">
        <v>5437</v>
      </c>
      <c r="C5475" s="128">
        <v>5437</v>
      </c>
      <c r="D5475" s="129">
        <v>227</v>
      </c>
      <c r="E5475" s="130">
        <v>8</v>
      </c>
      <c r="F5475" s="131">
        <v>15</v>
      </c>
      <c r="G5475" s="132" t="s">
        <v>487</v>
      </c>
      <c r="H5475" s="133">
        <v>8</v>
      </c>
      <c r="I5475" s="128">
        <v>14</v>
      </c>
      <c r="J5475" s="129" t="s">
        <v>487</v>
      </c>
      <c r="K5475" s="134">
        <v>13</v>
      </c>
      <c r="L5475" s="108"/>
      <c r="M5475" s="81">
        <v>17527</v>
      </c>
      <c r="N5475" s="135">
        <v>18689</v>
      </c>
      <c r="O5475" s="136">
        <v>18234</v>
      </c>
      <c r="P5475" s="135">
        <v>16889</v>
      </c>
      <c r="Q5475" s="136">
        <v>19671</v>
      </c>
      <c r="R5475" s="135">
        <v>19578</v>
      </c>
      <c r="S5475" s="136">
        <v>21028</v>
      </c>
      <c r="T5475" s="135">
        <v>20435</v>
      </c>
      <c r="U5475" s="136">
        <v>19469</v>
      </c>
      <c r="V5475" s="135">
        <v>20935</v>
      </c>
      <c r="W5475" s="136">
        <v>21455</v>
      </c>
      <c r="X5475" s="135">
        <v>21323</v>
      </c>
      <c r="Y5475" s="136">
        <v>22854</v>
      </c>
      <c r="Z5475" s="135">
        <v>20740</v>
      </c>
      <c r="AA5475" s="136">
        <v>19331</v>
      </c>
      <c r="AB5475" s="135">
        <v>22340</v>
      </c>
      <c r="AC5475" s="136">
        <v>22870</v>
      </c>
      <c r="AD5475" s="135">
        <v>24260</v>
      </c>
      <c r="AE5475" s="137">
        <v>23255</v>
      </c>
      <c r="AF5475" s="138">
        <v>21932</v>
      </c>
    </row>
    <row r="5476" spans="2:32">
      <c r="B5476" s="114">
        <v>5438</v>
      </c>
      <c r="C5476" s="115">
        <v>5438</v>
      </c>
      <c r="D5476" s="116">
        <v>227</v>
      </c>
      <c r="E5476" s="117">
        <v>8</v>
      </c>
      <c r="F5476" s="118">
        <v>15</v>
      </c>
      <c r="G5476" s="119" t="s">
        <v>487</v>
      </c>
      <c r="H5476" s="120">
        <v>8</v>
      </c>
      <c r="I5476" s="115">
        <v>14</v>
      </c>
      <c r="J5476" s="116" t="s">
        <v>487</v>
      </c>
      <c r="K5476" s="121">
        <v>14</v>
      </c>
      <c r="L5476" s="108"/>
      <c r="M5476" s="122">
        <v>17710</v>
      </c>
      <c r="N5476" s="123">
        <v>18858</v>
      </c>
      <c r="O5476" s="124">
        <v>18396</v>
      </c>
      <c r="P5476" s="123">
        <v>16978</v>
      </c>
      <c r="Q5476" s="124">
        <v>19916</v>
      </c>
      <c r="R5476" s="123">
        <v>19771</v>
      </c>
      <c r="S5476" s="124">
        <v>21209</v>
      </c>
      <c r="T5476" s="123">
        <v>20605</v>
      </c>
      <c r="U5476" s="124">
        <v>19636</v>
      </c>
      <c r="V5476" s="123">
        <v>21156</v>
      </c>
      <c r="W5476" s="124">
        <v>21648</v>
      </c>
      <c r="X5476" s="123">
        <v>21527</v>
      </c>
      <c r="Y5476" s="124">
        <v>23002</v>
      </c>
      <c r="Z5476" s="123">
        <v>20854</v>
      </c>
      <c r="AA5476" s="124">
        <v>19382</v>
      </c>
      <c r="AB5476" s="123">
        <v>22534</v>
      </c>
      <c r="AC5476" s="124">
        <v>23062</v>
      </c>
      <c r="AD5476" s="123">
        <v>24366</v>
      </c>
      <c r="AE5476" s="125">
        <v>23389</v>
      </c>
      <c r="AF5476" s="126">
        <v>22024</v>
      </c>
    </row>
    <row r="5477" spans="2:32">
      <c r="B5477" s="127">
        <v>5439</v>
      </c>
      <c r="C5477" s="128">
        <v>5439</v>
      </c>
      <c r="D5477" s="129">
        <v>227</v>
      </c>
      <c r="E5477" s="130">
        <v>8</v>
      </c>
      <c r="F5477" s="131">
        <v>15</v>
      </c>
      <c r="G5477" s="132" t="s">
        <v>487</v>
      </c>
      <c r="H5477" s="133">
        <v>8</v>
      </c>
      <c r="I5477" s="128">
        <v>14</v>
      </c>
      <c r="J5477" s="129" t="s">
        <v>487</v>
      </c>
      <c r="K5477" s="134">
        <v>15</v>
      </c>
      <c r="L5477" s="108"/>
      <c r="M5477" s="81">
        <v>17855</v>
      </c>
      <c r="N5477" s="135">
        <v>18958</v>
      </c>
      <c r="O5477" s="136">
        <v>18545</v>
      </c>
      <c r="P5477" s="135">
        <v>17154</v>
      </c>
      <c r="Q5477" s="136">
        <v>20118</v>
      </c>
      <c r="R5477" s="135">
        <v>19939</v>
      </c>
      <c r="S5477" s="136">
        <v>21445</v>
      </c>
      <c r="T5477" s="135">
        <v>20700</v>
      </c>
      <c r="U5477" s="136">
        <v>19749</v>
      </c>
      <c r="V5477" s="135">
        <v>21379</v>
      </c>
      <c r="W5477" s="136">
        <v>21800</v>
      </c>
      <c r="X5477" s="135">
        <v>21708</v>
      </c>
      <c r="Y5477" s="136">
        <v>23210</v>
      </c>
      <c r="Z5477" s="135">
        <v>20981</v>
      </c>
      <c r="AA5477" s="136">
        <v>19543</v>
      </c>
      <c r="AB5477" s="135">
        <v>22719</v>
      </c>
      <c r="AC5477" s="136">
        <v>23163</v>
      </c>
      <c r="AD5477" s="135">
        <v>24556</v>
      </c>
      <c r="AE5477" s="137">
        <v>23438</v>
      </c>
      <c r="AF5477" s="138">
        <v>22143</v>
      </c>
    </row>
    <row r="5478" spans="2:32">
      <c r="B5478" s="114">
        <v>5440</v>
      </c>
      <c r="C5478" s="115">
        <v>5440</v>
      </c>
      <c r="D5478" s="116">
        <v>227</v>
      </c>
      <c r="E5478" s="117">
        <v>8</v>
      </c>
      <c r="F5478" s="118">
        <v>15</v>
      </c>
      <c r="G5478" s="119" t="s">
        <v>487</v>
      </c>
      <c r="H5478" s="120">
        <v>8</v>
      </c>
      <c r="I5478" s="115">
        <v>14</v>
      </c>
      <c r="J5478" s="116" t="s">
        <v>487</v>
      </c>
      <c r="K5478" s="121">
        <v>16</v>
      </c>
      <c r="L5478" s="108"/>
      <c r="M5478" s="122">
        <v>18145</v>
      </c>
      <c r="N5478" s="123">
        <v>19136</v>
      </c>
      <c r="O5478" s="124">
        <v>18789</v>
      </c>
      <c r="P5478" s="123">
        <v>17418</v>
      </c>
      <c r="Q5478" s="124">
        <v>20393</v>
      </c>
      <c r="R5478" s="123">
        <v>20195</v>
      </c>
      <c r="S5478" s="124">
        <v>21569</v>
      </c>
      <c r="T5478" s="123">
        <v>20811</v>
      </c>
      <c r="U5478" s="124">
        <v>19937</v>
      </c>
      <c r="V5478" s="123">
        <v>21617</v>
      </c>
      <c r="W5478" s="124">
        <v>22403</v>
      </c>
      <c r="X5478" s="123">
        <v>21875</v>
      </c>
      <c r="Y5478" s="124">
        <v>23215</v>
      </c>
      <c r="Z5478" s="123">
        <v>21115</v>
      </c>
      <c r="AA5478" s="124">
        <v>19723</v>
      </c>
      <c r="AB5478" s="123">
        <v>22910</v>
      </c>
      <c r="AC5478" s="124">
        <v>23767</v>
      </c>
      <c r="AD5478" s="123">
        <v>24503</v>
      </c>
      <c r="AE5478" s="125">
        <v>23417</v>
      </c>
      <c r="AF5478" s="126">
        <v>22249</v>
      </c>
    </row>
    <row r="5479" spans="2:32">
      <c r="B5479" s="127">
        <v>5441</v>
      </c>
      <c r="C5479" s="128">
        <v>5441</v>
      </c>
      <c r="D5479" s="129">
        <v>227</v>
      </c>
      <c r="E5479" s="130">
        <v>8</v>
      </c>
      <c r="F5479" s="131">
        <v>15</v>
      </c>
      <c r="G5479" s="132" t="s">
        <v>487</v>
      </c>
      <c r="H5479" s="133">
        <v>8</v>
      </c>
      <c r="I5479" s="128">
        <v>14</v>
      </c>
      <c r="J5479" s="129" t="s">
        <v>487</v>
      </c>
      <c r="K5479" s="134">
        <v>17</v>
      </c>
      <c r="L5479" s="108"/>
      <c r="M5479" s="81">
        <v>18458</v>
      </c>
      <c r="N5479" s="135">
        <v>19422</v>
      </c>
      <c r="O5479" s="136">
        <v>19272</v>
      </c>
      <c r="P5479" s="135">
        <v>17964</v>
      </c>
      <c r="Q5479" s="136">
        <v>20874</v>
      </c>
      <c r="R5479" s="135">
        <v>20530</v>
      </c>
      <c r="S5479" s="136">
        <v>21800</v>
      </c>
      <c r="T5479" s="135">
        <v>21149</v>
      </c>
      <c r="U5479" s="136">
        <v>20444</v>
      </c>
      <c r="V5479" s="135">
        <v>22048</v>
      </c>
      <c r="W5479" s="136">
        <v>22804</v>
      </c>
      <c r="X5479" s="135">
        <v>22224</v>
      </c>
      <c r="Y5479" s="136">
        <v>23557</v>
      </c>
      <c r="Z5479" s="135">
        <v>21659</v>
      </c>
      <c r="AA5479" s="136">
        <v>20372</v>
      </c>
      <c r="AB5479" s="135">
        <v>23432</v>
      </c>
      <c r="AC5479" s="136">
        <v>24134</v>
      </c>
      <c r="AD5479" s="135">
        <v>24882</v>
      </c>
      <c r="AE5479" s="137">
        <v>23761</v>
      </c>
      <c r="AF5479" s="138">
        <v>22805</v>
      </c>
    </row>
    <row r="5480" spans="2:32">
      <c r="B5480" s="114">
        <v>5442</v>
      </c>
      <c r="C5480" s="115">
        <v>5442</v>
      </c>
      <c r="D5480" s="116">
        <v>227</v>
      </c>
      <c r="E5480" s="117">
        <v>8</v>
      </c>
      <c r="F5480" s="118">
        <v>15</v>
      </c>
      <c r="G5480" s="119" t="s">
        <v>487</v>
      </c>
      <c r="H5480" s="120">
        <v>8</v>
      </c>
      <c r="I5480" s="115">
        <v>14</v>
      </c>
      <c r="J5480" s="116" t="s">
        <v>487</v>
      </c>
      <c r="K5480" s="121">
        <v>18</v>
      </c>
      <c r="L5480" s="108"/>
      <c r="M5480" s="122">
        <v>18523</v>
      </c>
      <c r="N5480" s="123">
        <v>19424</v>
      </c>
      <c r="O5480" s="124">
        <v>19357</v>
      </c>
      <c r="P5480" s="123">
        <v>18397</v>
      </c>
      <c r="Q5480" s="124">
        <v>21097</v>
      </c>
      <c r="R5480" s="123">
        <v>20607</v>
      </c>
      <c r="S5480" s="124">
        <v>22137</v>
      </c>
      <c r="T5480" s="123">
        <v>21404</v>
      </c>
      <c r="U5480" s="124">
        <v>20834</v>
      </c>
      <c r="V5480" s="123">
        <v>22446</v>
      </c>
      <c r="W5480" s="124">
        <v>22971</v>
      </c>
      <c r="X5480" s="123">
        <v>22508</v>
      </c>
      <c r="Y5480" s="124">
        <v>24138</v>
      </c>
      <c r="Z5480" s="123">
        <v>22239</v>
      </c>
      <c r="AA5480" s="124">
        <v>21184</v>
      </c>
      <c r="AB5480" s="123">
        <v>23960</v>
      </c>
      <c r="AC5480" s="124">
        <v>24408</v>
      </c>
      <c r="AD5480" s="123">
        <v>25571</v>
      </c>
      <c r="AE5480" s="125">
        <v>24327</v>
      </c>
      <c r="AF5480" s="126">
        <v>23448</v>
      </c>
    </row>
    <row r="5481" spans="2:32">
      <c r="B5481" s="127">
        <v>5443</v>
      </c>
      <c r="C5481" s="128">
        <v>5443</v>
      </c>
      <c r="D5481" s="129">
        <v>227</v>
      </c>
      <c r="E5481" s="130">
        <v>8</v>
      </c>
      <c r="F5481" s="131">
        <v>15</v>
      </c>
      <c r="G5481" s="132" t="s">
        <v>487</v>
      </c>
      <c r="H5481" s="133">
        <v>8</v>
      </c>
      <c r="I5481" s="128">
        <v>14</v>
      </c>
      <c r="J5481" s="129" t="s">
        <v>487</v>
      </c>
      <c r="K5481" s="134">
        <v>19</v>
      </c>
      <c r="L5481" s="108"/>
      <c r="M5481" s="81">
        <v>18402</v>
      </c>
      <c r="N5481" s="135">
        <v>18984</v>
      </c>
      <c r="O5481" s="136">
        <v>19096</v>
      </c>
      <c r="P5481" s="135">
        <v>18273</v>
      </c>
      <c r="Q5481" s="136">
        <v>20691</v>
      </c>
      <c r="R5481" s="135">
        <v>20555</v>
      </c>
      <c r="S5481" s="136">
        <v>21997</v>
      </c>
      <c r="T5481" s="135">
        <v>21044</v>
      </c>
      <c r="U5481" s="136">
        <v>20753</v>
      </c>
      <c r="V5481" s="135">
        <v>22219</v>
      </c>
      <c r="W5481" s="136">
        <v>22802</v>
      </c>
      <c r="X5481" s="135">
        <v>22762</v>
      </c>
      <c r="Y5481" s="136">
        <v>24330</v>
      </c>
      <c r="Z5481" s="135">
        <v>22396</v>
      </c>
      <c r="AA5481" s="136">
        <v>21459</v>
      </c>
      <c r="AB5481" s="135">
        <v>23996</v>
      </c>
      <c r="AC5481" s="136">
        <v>24572</v>
      </c>
      <c r="AD5481" s="135">
        <v>25918</v>
      </c>
      <c r="AE5481" s="137">
        <v>24503</v>
      </c>
      <c r="AF5481" s="138">
        <v>23717</v>
      </c>
    </row>
    <row r="5482" spans="2:32">
      <c r="B5482" s="114">
        <v>5444</v>
      </c>
      <c r="C5482" s="115">
        <v>5444</v>
      </c>
      <c r="D5482" s="116">
        <v>227</v>
      </c>
      <c r="E5482" s="117">
        <v>8</v>
      </c>
      <c r="F5482" s="118">
        <v>15</v>
      </c>
      <c r="G5482" s="119" t="s">
        <v>487</v>
      </c>
      <c r="H5482" s="120">
        <v>8</v>
      </c>
      <c r="I5482" s="115">
        <v>14</v>
      </c>
      <c r="J5482" s="116" t="s">
        <v>487</v>
      </c>
      <c r="K5482" s="121">
        <v>20</v>
      </c>
      <c r="L5482" s="108"/>
      <c r="M5482" s="122">
        <v>18156</v>
      </c>
      <c r="N5482" s="123">
        <v>18486</v>
      </c>
      <c r="O5482" s="124">
        <v>18732</v>
      </c>
      <c r="P5482" s="123">
        <v>18098</v>
      </c>
      <c r="Q5482" s="124">
        <v>20499</v>
      </c>
      <c r="R5482" s="123">
        <v>20462</v>
      </c>
      <c r="S5482" s="124">
        <v>21886</v>
      </c>
      <c r="T5482" s="123">
        <v>20743</v>
      </c>
      <c r="U5482" s="124">
        <v>20514</v>
      </c>
      <c r="V5482" s="123">
        <v>22176</v>
      </c>
      <c r="W5482" s="124">
        <v>22941</v>
      </c>
      <c r="X5482" s="123">
        <v>23000</v>
      </c>
      <c r="Y5482" s="124">
        <v>24638</v>
      </c>
      <c r="Z5482" s="123">
        <v>22591</v>
      </c>
      <c r="AA5482" s="124">
        <v>21721</v>
      </c>
      <c r="AB5482" s="123">
        <v>24282</v>
      </c>
      <c r="AC5482" s="124">
        <v>25046</v>
      </c>
      <c r="AD5482" s="123">
        <v>26432</v>
      </c>
      <c r="AE5482" s="125">
        <v>24781</v>
      </c>
      <c r="AF5482" s="126">
        <v>24055</v>
      </c>
    </row>
    <row r="5483" spans="2:32">
      <c r="B5483" s="127">
        <v>5445</v>
      </c>
      <c r="C5483" s="128">
        <v>5445</v>
      </c>
      <c r="D5483" s="129">
        <v>227</v>
      </c>
      <c r="E5483" s="130">
        <v>8</v>
      </c>
      <c r="F5483" s="131">
        <v>15</v>
      </c>
      <c r="G5483" s="132" t="s">
        <v>487</v>
      </c>
      <c r="H5483" s="133">
        <v>8</v>
      </c>
      <c r="I5483" s="128">
        <v>14</v>
      </c>
      <c r="J5483" s="129" t="s">
        <v>487</v>
      </c>
      <c r="K5483" s="134">
        <v>21</v>
      </c>
      <c r="L5483" s="108"/>
      <c r="M5483" s="81">
        <v>18006</v>
      </c>
      <c r="N5483" s="135">
        <v>18447</v>
      </c>
      <c r="O5483" s="136">
        <v>18748</v>
      </c>
      <c r="P5483" s="135">
        <v>18153</v>
      </c>
      <c r="Q5483" s="136">
        <v>20353</v>
      </c>
      <c r="R5483" s="135">
        <v>20470</v>
      </c>
      <c r="S5483" s="136">
        <v>21969</v>
      </c>
      <c r="T5483" s="135">
        <v>20919</v>
      </c>
      <c r="U5483" s="136">
        <v>20808</v>
      </c>
      <c r="V5483" s="135">
        <v>22266</v>
      </c>
      <c r="W5483" s="136">
        <v>23173</v>
      </c>
      <c r="X5483" s="135">
        <v>23441</v>
      </c>
      <c r="Y5483" s="136">
        <v>25208</v>
      </c>
      <c r="Z5483" s="135">
        <v>23295</v>
      </c>
      <c r="AA5483" s="136">
        <v>22374</v>
      </c>
      <c r="AB5483" s="135">
        <v>24724</v>
      </c>
      <c r="AC5483" s="136">
        <v>25658</v>
      </c>
      <c r="AD5483" s="135">
        <v>27272</v>
      </c>
      <c r="AE5483" s="137">
        <v>25658</v>
      </c>
      <c r="AF5483" s="138">
        <v>24982</v>
      </c>
    </row>
    <row r="5484" spans="2:32">
      <c r="B5484" s="114">
        <v>5446</v>
      </c>
      <c r="C5484" s="115">
        <v>5446</v>
      </c>
      <c r="D5484" s="116">
        <v>227</v>
      </c>
      <c r="E5484" s="117">
        <v>8</v>
      </c>
      <c r="F5484" s="118">
        <v>15</v>
      </c>
      <c r="G5484" s="119" t="s">
        <v>487</v>
      </c>
      <c r="H5484" s="120">
        <v>8</v>
      </c>
      <c r="I5484" s="115">
        <v>14</v>
      </c>
      <c r="J5484" s="116" t="s">
        <v>487</v>
      </c>
      <c r="K5484" s="121">
        <v>22</v>
      </c>
      <c r="L5484" s="108"/>
      <c r="M5484" s="122">
        <v>16941</v>
      </c>
      <c r="N5484" s="123">
        <v>17410</v>
      </c>
      <c r="O5484" s="124">
        <v>17985</v>
      </c>
      <c r="P5484" s="123">
        <v>17374</v>
      </c>
      <c r="Q5484" s="124">
        <v>19215</v>
      </c>
      <c r="R5484" s="123">
        <v>19499</v>
      </c>
      <c r="S5484" s="124">
        <v>20935</v>
      </c>
      <c r="T5484" s="123">
        <v>20026</v>
      </c>
      <c r="U5484" s="124">
        <v>20230</v>
      </c>
      <c r="V5484" s="123">
        <v>21243</v>
      </c>
      <c r="W5484" s="124">
        <v>22239</v>
      </c>
      <c r="X5484" s="123">
        <v>22703</v>
      </c>
      <c r="Y5484" s="124">
        <v>24426</v>
      </c>
      <c r="Z5484" s="123">
        <v>22942</v>
      </c>
      <c r="AA5484" s="124">
        <v>21901</v>
      </c>
      <c r="AB5484" s="123">
        <v>23864</v>
      </c>
      <c r="AC5484" s="124">
        <v>24921</v>
      </c>
      <c r="AD5484" s="123">
        <v>26623</v>
      </c>
      <c r="AE5484" s="125">
        <v>25133</v>
      </c>
      <c r="AF5484" s="126">
        <v>24737</v>
      </c>
    </row>
    <row r="5485" spans="2:32">
      <c r="B5485" s="127">
        <v>5447</v>
      </c>
      <c r="C5485" s="128">
        <v>5447</v>
      </c>
      <c r="D5485" s="129">
        <v>227</v>
      </c>
      <c r="E5485" s="130">
        <v>8</v>
      </c>
      <c r="F5485" s="131">
        <v>15</v>
      </c>
      <c r="G5485" s="132" t="s">
        <v>487</v>
      </c>
      <c r="H5485" s="133">
        <v>8</v>
      </c>
      <c r="I5485" s="128">
        <v>14</v>
      </c>
      <c r="J5485" s="129" t="s">
        <v>487</v>
      </c>
      <c r="K5485" s="134">
        <v>23</v>
      </c>
      <c r="L5485" s="108"/>
      <c r="M5485" s="81">
        <v>15624</v>
      </c>
      <c r="N5485" s="135">
        <v>16149</v>
      </c>
      <c r="O5485" s="136">
        <v>17055</v>
      </c>
      <c r="P5485" s="135">
        <v>16353</v>
      </c>
      <c r="Q5485" s="136">
        <v>17818</v>
      </c>
      <c r="R5485" s="135">
        <v>18163</v>
      </c>
      <c r="S5485" s="136">
        <v>19530</v>
      </c>
      <c r="T5485" s="135">
        <v>18756</v>
      </c>
      <c r="U5485" s="136">
        <v>19345</v>
      </c>
      <c r="V5485" s="135">
        <v>19875</v>
      </c>
      <c r="W5485" s="136">
        <v>20897</v>
      </c>
      <c r="X5485" s="135">
        <v>21432</v>
      </c>
      <c r="Y5485" s="136">
        <v>23095</v>
      </c>
      <c r="Z5485" s="135">
        <v>22131</v>
      </c>
      <c r="AA5485" s="136">
        <v>20972</v>
      </c>
      <c r="AB5485" s="135">
        <v>22555</v>
      </c>
      <c r="AC5485" s="136">
        <v>23645</v>
      </c>
      <c r="AD5485" s="135">
        <v>25342</v>
      </c>
      <c r="AE5485" s="137">
        <v>23994</v>
      </c>
      <c r="AF5485" s="138">
        <v>23980</v>
      </c>
    </row>
    <row r="5486" spans="2:32">
      <c r="B5486" s="114">
        <v>5448</v>
      </c>
      <c r="C5486" s="115">
        <v>5448</v>
      </c>
      <c r="D5486" s="116">
        <v>227</v>
      </c>
      <c r="E5486" s="117">
        <v>8</v>
      </c>
      <c r="F5486" s="118">
        <v>15</v>
      </c>
      <c r="G5486" s="119" t="s">
        <v>487</v>
      </c>
      <c r="H5486" s="120">
        <v>8</v>
      </c>
      <c r="I5486" s="115">
        <v>14</v>
      </c>
      <c r="J5486" s="116" t="s">
        <v>487</v>
      </c>
      <c r="K5486" s="121">
        <v>24</v>
      </c>
      <c r="L5486" s="108"/>
      <c r="M5486" s="122">
        <v>14573</v>
      </c>
      <c r="N5486" s="123">
        <v>15039</v>
      </c>
      <c r="O5486" s="124">
        <v>16166</v>
      </c>
      <c r="P5486" s="123">
        <v>15499</v>
      </c>
      <c r="Q5486" s="124">
        <v>16658</v>
      </c>
      <c r="R5486" s="123">
        <v>17015</v>
      </c>
      <c r="S5486" s="124">
        <v>18304</v>
      </c>
      <c r="T5486" s="123">
        <v>17586</v>
      </c>
      <c r="U5486" s="124">
        <v>18486</v>
      </c>
      <c r="V5486" s="123">
        <v>18694</v>
      </c>
      <c r="W5486" s="124">
        <v>19760</v>
      </c>
      <c r="X5486" s="123">
        <v>20316</v>
      </c>
      <c r="Y5486" s="124">
        <v>21887</v>
      </c>
      <c r="Z5486" s="123">
        <v>21316</v>
      </c>
      <c r="AA5486" s="124">
        <v>20133</v>
      </c>
      <c r="AB5486" s="123">
        <v>21362</v>
      </c>
      <c r="AC5486" s="124">
        <v>22531</v>
      </c>
      <c r="AD5486" s="123">
        <v>24137</v>
      </c>
      <c r="AE5486" s="125">
        <v>22878</v>
      </c>
      <c r="AF5486" s="126">
        <v>23187</v>
      </c>
    </row>
    <row r="5487" spans="2:32">
      <c r="B5487" s="127">
        <v>5449</v>
      </c>
      <c r="C5487" s="128">
        <v>5449</v>
      </c>
      <c r="D5487" s="129">
        <v>228</v>
      </c>
      <c r="E5487" s="130">
        <v>8</v>
      </c>
      <c r="F5487" s="131">
        <v>16</v>
      </c>
      <c r="G5487" s="132" t="s">
        <v>487</v>
      </c>
      <c r="H5487" s="133">
        <v>8</v>
      </c>
      <c r="I5487" s="128">
        <v>15</v>
      </c>
      <c r="J5487" s="129" t="s">
        <v>487</v>
      </c>
      <c r="K5487" s="134">
        <v>1</v>
      </c>
      <c r="L5487" s="108"/>
      <c r="M5487" s="81">
        <v>13913</v>
      </c>
      <c r="N5487" s="135">
        <v>14603</v>
      </c>
      <c r="O5487" s="136">
        <v>14975</v>
      </c>
      <c r="P5487" s="135">
        <v>14775</v>
      </c>
      <c r="Q5487" s="136">
        <v>15769</v>
      </c>
      <c r="R5487" s="135">
        <v>16118</v>
      </c>
      <c r="S5487" s="136">
        <v>16741</v>
      </c>
      <c r="T5487" s="135">
        <v>16952</v>
      </c>
      <c r="U5487" s="136">
        <v>16911</v>
      </c>
      <c r="V5487" s="135">
        <v>17964</v>
      </c>
      <c r="W5487" s="136">
        <v>18900</v>
      </c>
      <c r="X5487" s="135">
        <v>19484</v>
      </c>
      <c r="Y5487" s="136">
        <v>20137</v>
      </c>
      <c r="Z5487" s="135">
        <v>19333</v>
      </c>
      <c r="AA5487" s="136">
        <v>19213</v>
      </c>
      <c r="AB5487" s="135">
        <v>20912</v>
      </c>
      <c r="AC5487" s="136">
        <v>21784</v>
      </c>
      <c r="AD5487" s="135">
        <v>22256</v>
      </c>
      <c r="AE5487" s="137">
        <v>21902</v>
      </c>
      <c r="AF5487" s="138">
        <v>20979</v>
      </c>
    </row>
    <row r="5488" spans="2:32">
      <c r="B5488" s="114">
        <v>5450</v>
      </c>
      <c r="C5488" s="115">
        <v>5450</v>
      </c>
      <c r="D5488" s="116">
        <v>228</v>
      </c>
      <c r="E5488" s="117">
        <v>8</v>
      </c>
      <c r="F5488" s="118">
        <v>16</v>
      </c>
      <c r="G5488" s="119" t="s">
        <v>487</v>
      </c>
      <c r="H5488" s="120">
        <v>8</v>
      </c>
      <c r="I5488" s="115">
        <v>15</v>
      </c>
      <c r="J5488" s="116" t="s">
        <v>487</v>
      </c>
      <c r="K5488" s="121">
        <v>2</v>
      </c>
      <c r="L5488" s="108"/>
      <c r="M5488" s="122">
        <v>13503</v>
      </c>
      <c r="N5488" s="123">
        <v>14140</v>
      </c>
      <c r="O5488" s="124">
        <v>14449</v>
      </c>
      <c r="P5488" s="123">
        <v>14400</v>
      </c>
      <c r="Q5488" s="124">
        <v>15298</v>
      </c>
      <c r="R5488" s="123">
        <v>15655</v>
      </c>
      <c r="S5488" s="124">
        <v>16132</v>
      </c>
      <c r="T5488" s="123">
        <v>16400</v>
      </c>
      <c r="U5488" s="124">
        <v>16308</v>
      </c>
      <c r="V5488" s="123">
        <v>17438</v>
      </c>
      <c r="W5488" s="124">
        <v>18269</v>
      </c>
      <c r="X5488" s="123">
        <v>18896</v>
      </c>
      <c r="Y5488" s="124">
        <v>19396</v>
      </c>
      <c r="Z5488" s="123">
        <v>18631</v>
      </c>
      <c r="AA5488" s="124">
        <v>18686</v>
      </c>
      <c r="AB5488" s="123">
        <v>20285</v>
      </c>
      <c r="AC5488" s="124">
        <v>21070</v>
      </c>
      <c r="AD5488" s="123">
        <v>21442</v>
      </c>
      <c r="AE5488" s="125">
        <v>21179</v>
      </c>
      <c r="AF5488" s="126">
        <v>20228</v>
      </c>
    </row>
    <row r="5489" spans="2:32">
      <c r="B5489" s="127">
        <v>5451</v>
      </c>
      <c r="C5489" s="128">
        <v>5451</v>
      </c>
      <c r="D5489" s="129">
        <v>228</v>
      </c>
      <c r="E5489" s="130">
        <v>8</v>
      </c>
      <c r="F5489" s="131">
        <v>16</v>
      </c>
      <c r="G5489" s="132" t="s">
        <v>487</v>
      </c>
      <c r="H5489" s="133">
        <v>8</v>
      </c>
      <c r="I5489" s="128">
        <v>15</v>
      </c>
      <c r="J5489" s="129" t="s">
        <v>487</v>
      </c>
      <c r="K5489" s="134">
        <v>3</v>
      </c>
      <c r="L5489" s="108"/>
      <c r="M5489" s="81">
        <v>13254</v>
      </c>
      <c r="N5489" s="135">
        <v>13848</v>
      </c>
      <c r="O5489" s="136">
        <v>14120</v>
      </c>
      <c r="P5489" s="135">
        <v>14153</v>
      </c>
      <c r="Q5489" s="136">
        <v>14983</v>
      </c>
      <c r="R5489" s="135">
        <v>15343</v>
      </c>
      <c r="S5489" s="136">
        <v>15782</v>
      </c>
      <c r="T5489" s="135">
        <v>16022</v>
      </c>
      <c r="U5489" s="136">
        <v>15906</v>
      </c>
      <c r="V5489" s="135">
        <v>17046</v>
      </c>
      <c r="W5489" s="136">
        <v>17858</v>
      </c>
      <c r="X5489" s="135">
        <v>18425</v>
      </c>
      <c r="Y5489" s="136">
        <v>18887</v>
      </c>
      <c r="Z5489" s="135">
        <v>18126</v>
      </c>
      <c r="AA5489" s="136">
        <v>18263</v>
      </c>
      <c r="AB5489" s="135">
        <v>19770</v>
      </c>
      <c r="AC5489" s="136">
        <v>20541</v>
      </c>
      <c r="AD5489" s="135">
        <v>20852</v>
      </c>
      <c r="AE5489" s="137">
        <v>20589</v>
      </c>
      <c r="AF5489" s="138">
        <v>19667</v>
      </c>
    </row>
    <row r="5490" spans="2:32">
      <c r="B5490" s="114">
        <v>5452</v>
      </c>
      <c r="C5490" s="115">
        <v>5452</v>
      </c>
      <c r="D5490" s="116">
        <v>228</v>
      </c>
      <c r="E5490" s="117">
        <v>8</v>
      </c>
      <c r="F5490" s="118">
        <v>16</v>
      </c>
      <c r="G5490" s="119" t="s">
        <v>487</v>
      </c>
      <c r="H5490" s="120">
        <v>8</v>
      </c>
      <c r="I5490" s="115">
        <v>15</v>
      </c>
      <c r="J5490" s="116" t="s">
        <v>487</v>
      </c>
      <c r="K5490" s="121">
        <v>4</v>
      </c>
      <c r="L5490" s="108"/>
      <c r="M5490" s="122">
        <v>13240</v>
      </c>
      <c r="N5490" s="123">
        <v>13670</v>
      </c>
      <c r="O5490" s="124">
        <v>13907</v>
      </c>
      <c r="P5490" s="123">
        <v>14149</v>
      </c>
      <c r="Q5490" s="124">
        <v>14922</v>
      </c>
      <c r="R5490" s="123">
        <v>15224</v>
      </c>
      <c r="S5490" s="124">
        <v>15553</v>
      </c>
      <c r="T5490" s="123">
        <v>15686</v>
      </c>
      <c r="U5490" s="124">
        <v>15543</v>
      </c>
      <c r="V5490" s="123">
        <v>16777</v>
      </c>
      <c r="W5490" s="124">
        <v>17507</v>
      </c>
      <c r="X5490" s="123">
        <v>17983</v>
      </c>
      <c r="Y5490" s="124">
        <v>18298</v>
      </c>
      <c r="Z5490" s="123">
        <v>17540</v>
      </c>
      <c r="AA5490" s="124">
        <v>17868</v>
      </c>
      <c r="AB5490" s="123">
        <v>19223</v>
      </c>
      <c r="AC5490" s="124">
        <v>19923</v>
      </c>
      <c r="AD5490" s="123">
        <v>20062</v>
      </c>
      <c r="AE5490" s="125">
        <v>19761</v>
      </c>
      <c r="AF5490" s="126">
        <v>18950</v>
      </c>
    </row>
    <row r="5491" spans="2:32">
      <c r="B5491" s="127">
        <v>5453</v>
      </c>
      <c r="C5491" s="128">
        <v>5453</v>
      </c>
      <c r="D5491" s="129">
        <v>228</v>
      </c>
      <c r="E5491" s="130">
        <v>8</v>
      </c>
      <c r="F5491" s="131">
        <v>16</v>
      </c>
      <c r="G5491" s="132" t="s">
        <v>487</v>
      </c>
      <c r="H5491" s="133">
        <v>8</v>
      </c>
      <c r="I5491" s="128">
        <v>15</v>
      </c>
      <c r="J5491" s="129" t="s">
        <v>487</v>
      </c>
      <c r="K5491" s="134">
        <v>5</v>
      </c>
      <c r="L5491" s="108"/>
      <c r="M5491" s="81">
        <v>13575</v>
      </c>
      <c r="N5491" s="135">
        <v>13609</v>
      </c>
      <c r="O5491" s="136">
        <v>13838</v>
      </c>
      <c r="P5491" s="135">
        <v>14522</v>
      </c>
      <c r="Q5491" s="136">
        <v>15248</v>
      </c>
      <c r="R5491" s="135">
        <v>15503</v>
      </c>
      <c r="S5491" s="136">
        <v>15708</v>
      </c>
      <c r="T5491" s="135">
        <v>15445</v>
      </c>
      <c r="U5491" s="136">
        <v>15258</v>
      </c>
      <c r="V5491" s="135">
        <v>16867</v>
      </c>
      <c r="W5491" s="136">
        <v>17424</v>
      </c>
      <c r="X5491" s="135">
        <v>17840</v>
      </c>
      <c r="Y5491" s="136">
        <v>18053</v>
      </c>
      <c r="Z5491" s="135">
        <v>17004</v>
      </c>
      <c r="AA5491" s="136">
        <v>17757</v>
      </c>
      <c r="AB5491" s="135">
        <v>18986</v>
      </c>
      <c r="AC5491" s="136">
        <v>19502</v>
      </c>
      <c r="AD5491" s="135">
        <v>19597</v>
      </c>
      <c r="AE5491" s="137">
        <v>18965</v>
      </c>
      <c r="AF5491" s="138">
        <v>18264</v>
      </c>
    </row>
    <row r="5492" spans="2:32">
      <c r="B5492" s="114">
        <v>5454</v>
      </c>
      <c r="C5492" s="115">
        <v>5454</v>
      </c>
      <c r="D5492" s="116">
        <v>228</v>
      </c>
      <c r="E5492" s="117">
        <v>8</v>
      </c>
      <c r="F5492" s="118">
        <v>16</v>
      </c>
      <c r="G5492" s="119" t="s">
        <v>487</v>
      </c>
      <c r="H5492" s="120">
        <v>8</v>
      </c>
      <c r="I5492" s="115">
        <v>15</v>
      </c>
      <c r="J5492" s="116" t="s">
        <v>487</v>
      </c>
      <c r="K5492" s="121">
        <v>6</v>
      </c>
      <c r="L5492" s="108"/>
      <c r="M5492" s="122">
        <v>14322</v>
      </c>
      <c r="N5492" s="123">
        <v>13651</v>
      </c>
      <c r="O5492" s="124">
        <v>13757</v>
      </c>
      <c r="P5492" s="123">
        <v>15320</v>
      </c>
      <c r="Q5492" s="124">
        <v>15969</v>
      </c>
      <c r="R5492" s="123">
        <v>16204</v>
      </c>
      <c r="S5492" s="124">
        <v>16230</v>
      </c>
      <c r="T5492" s="123">
        <v>15316</v>
      </c>
      <c r="U5492" s="124">
        <v>15014</v>
      </c>
      <c r="V5492" s="123">
        <v>17364</v>
      </c>
      <c r="W5492" s="124">
        <v>17889</v>
      </c>
      <c r="X5492" s="123">
        <v>18154</v>
      </c>
      <c r="Y5492" s="124">
        <v>18184</v>
      </c>
      <c r="Z5492" s="123">
        <v>16450</v>
      </c>
      <c r="AA5492" s="124">
        <v>18023</v>
      </c>
      <c r="AB5492" s="123">
        <v>19084</v>
      </c>
      <c r="AC5492" s="124">
        <v>19536</v>
      </c>
      <c r="AD5492" s="123">
        <v>19509</v>
      </c>
      <c r="AE5492" s="125">
        <v>18266</v>
      </c>
      <c r="AF5492" s="126">
        <v>17573</v>
      </c>
    </row>
    <row r="5493" spans="2:32">
      <c r="B5493" s="127">
        <v>5455</v>
      </c>
      <c r="C5493" s="128">
        <v>5455</v>
      </c>
      <c r="D5493" s="129">
        <v>228</v>
      </c>
      <c r="E5493" s="130">
        <v>8</v>
      </c>
      <c r="F5493" s="131">
        <v>16</v>
      </c>
      <c r="G5493" s="132" t="s">
        <v>487</v>
      </c>
      <c r="H5493" s="133">
        <v>8</v>
      </c>
      <c r="I5493" s="128">
        <v>15</v>
      </c>
      <c r="J5493" s="129" t="s">
        <v>487</v>
      </c>
      <c r="K5493" s="134">
        <v>7</v>
      </c>
      <c r="L5493" s="108"/>
      <c r="M5493" s="81">
        <v>15465</v>
      </c>
      <c r="N5493" s="135">
        <v>14079</v>
      </c>
      <c r="O5493" s="136">
        <v>13878</v>
      </c>
      <c r="P5493" s="135">
        <v>16427</v>
      </c>
      <c r="Q5493" s="136">
        <v>16869</v>
      </c>
      <c r="R5493" s="135">
        <v>17178</v>
      </c>
      <c r="S5493" s="136">
        <v>17111</v>
      </c>
      <c r="T5493" s="135">
        <v>15549</v>
      </c>
      <c r="U5493" s="136">
        <v>14997</v>
      </c>
      <c r="V5493" s="135">
        <v>18072</v>
      </c>
      <c r="W5493" s="136">
        <v>18629</v>
      </c>
      <c r="X5493" s="135">
        <v>18867</v>
      </c>
      <c r="Y5493" s="136">
        <v>18677</v>
      </c>
      <c r="Z5493" s="135">
        <v>16158</v>
      </c>
      <c r="AA5493" s="136">
        <v>18716</v>
      </c>
      <c r="AB5493" s="135">
        <v>19409</v>
      </c>
      <c r="AC5493" s="136">
        <v>19979</v>
      </c>
      <c r="AD5493" s="135">
        <v>19864</v>
      </c>
      <c r="AE5493" s="137">
        <v>18056</v>
      </c>
      <c r="AF5493" s="138">
        <v>17206</v>
      </c>
    </row>
    <row r="5494" spans="2:32">
      <c r="B5494" s="114">
        <v>5456</v>
      </c>
      <c r="C5494" s="115">
        <v>5456</v>
      </c>
      <c r="D5494" s="116">
        <v>228</v>
      </c>
      <c r="E5494" s="117">
        <v>8</v>
      </c>
      <c r="F5494" s="118">
        <v>16</v>
      </c>
      <c r="G5494" s="119" t="s">
        <v>487</v>
      </c>
      <c r="H5494" s="120">
        <v>8</v>
      </c>
      <c r="I5494" s="115">
        <v>15</v>
      </c>
      <c r="J5494" s="116" t="s">
        <v>487</v>
      </c>
      <c r="K5494" s="121">
        <v>8</v>
      </c>
      <c r="L5494" s="108"/>
      <c r="M5494" s="122">
        <v>16282</v>
      </c>
      <c r="N5494" s="123">
        <v>15007</v>
      </c>
      <c r="O5494" s="124">
        <v>14530</v>
      </c>
      <c r="P5494" s="123">
        <v>17329</v>
      </c>
      <c r="Q5494" s="124">
        <v>17769</v>
      </c>
      <c r="R5494" s="123">
        <v>18006</v>
      </c>
      <c r="S5494" s="124">
        <v>18000</v>
      </c>
      <c r="T5494" s="123">
        <v>16478</v>
      </c>
      <c r="U5494" s="124">
        <v>15623</v>
      </c>
      <c r="V5494" s="123">
        <v>18873</v>
      </c>
      <c r="W5494" s="124">
        <v>19392</v>
      </c>
      <c r="X5494" s="123">
        <v>19606</v>
      </c>
      <c r="Y5494" s="124">
        <v>19386</v>
      </c>
      <c r="Z5494" s="123">
        <v>16703</v>
      </c>
      <c r="AA5494" s="124">
        <v>19496</v>
      </c>
      <c r="AB5494" s="123">
        <v>19993</v>
      </c>
      <c r="AC5494" s="124">
        <v>20606</v>
      </c>
      <c r="AD5494" s="123">
        <v>20520</v>
      </c>
      <c r="AE5494" s="125">
        <v>18783</v>
      </c>
      <c r="AF5494" s="126">
        <v>17732</v>
      </c>
    </row>
    <row r="5495" spans="2:32">
      <c r="B5495" s="127">
        <v>5457</v>
      </c>
      <c r="C5495" s="128">
        <v>5457</v>
      </c>
      <c r="D5495" s="129">
        <v>228</v>
      </c>
      <c r="E5495" s="130">
        <v>8</v>
      </c>
      <c r="F5495" s="131">
        <v>16</v>
      </c>
      <c r="G5495" s="132" t="s">
        <v>487</v>
      </c>
      <c r="H5495" s="133">
        <v>8</v>
      </c>
      <c r="I5495" s="128">
        <v>15</v>
      </c>
      <c r="J5495" s="129" t="s">
        <v>487</v>
      </c>
      <c r="K5495" s="134">
        <v>9</v>
      </c>
      <c r="L5495" s="108"/>
      <c r="M5495" s="81">
        <v>16745</v>
      </c>
      <c r="N5495" s="135">
        <v>15879</v>
      </c>
      <c r="O5495" s="136">
        <v>15172</v>
      </c>
      <c r="P5495" s="135">
        <v>17890</v>
      </c>
      <c r="Q5495" s="136">
        <v>18323</v>
      </c>
      <c r="R5495" s="135">
        <v>18535</v>
      </c>
      <c r="S5495" s="136">
        <v>18627</v>
      </c>
      <c r="T5495" s="135">
        <v>17298</v>
      </c>
      <c r="U5495" s="136">
        <v>16177</v>
      </c>
      <c r="V5495" s="135">
        <v>19290</v>
      </c>
      <c r="W5495" s="136">
        <v>19850</v>
      </c>
      <c r="X5495" s="135">
        <v>20097</v>
      </c>
      <c r="Y5495" s="136">
        <v>19955</v>
      </c>
      <c r="Z5495" s="135">
        <v>17192</v>
      </c>
      <c r="AA5495" s="136">
        <v>20055</v>
      </c>
      <c r="AB5495" s="135">
        <v>20400</v>
      </c>
      <c r="AC5495" s="136">
        <v>21045</v>
      </c>
      <c r="AD5495" s="135">
        <v>21075</v>
      </c>
      <c r="AE5495" s="137">
        <v>19416</v>
      </c>
      <c r="AF5495" s="138">
        <v>18192</v>
      </c>
    </row>
    <row r="5496" spans="2:32">
      <c r="B5496" s="114">
        <v>5458</v>
      </c>
      <c r="C5496" s="115">
        <v>5458</v>
      </c>
      <c r="D5496" s="116">
        <v>228</v>
      </c>
      <c r="E5496" s="117">
        <v>8</v>
      </c>
      <c r="F5496" s="118">
        <v>16</v>
      </c>
      <c r="G5496" s="119" t="s">
        <v>487</v>
      </c>
      <c r="H5496" s="120">
        <v>8</v>
      </c>
      <c r="I5496" s="115">
        <v>15</v>
      </c>
      <c r="J5496" s="116" t="s">
        <v>487</v>
      </c>
      <c r="K5496" s="121">
        <v>10</v>
      </c>
      <c r="L5496" s="108"/>
      <c r="M5496" s="122">
        <v>17182</v>
      </c>
      <c r="N5496" s="123">
        <v>16484</v>
      </c>
      <c r="O5496" s="124">
        <v>15626</v>
      </c>
      <c r="P5496" s="123">
        <v>18300</v>
      </c>
      <c r="Q5496" s="124">
        <v>18783</v>
      </c>
      <c r="R5496" s="123">
        <v>19004</v>
      </c>
      <c r="S5496" s="124">
        <v>18943</v>
      </c>
      <c r="T5496" s="123">
        <v>17949</v>
      </c>
      <c r="U5496" s="124">
        <v>16667</v>
      </c>
      <c r="V5496" s="123">
        <v>19827</v>
      </c>
      <c r="W5496" s="124">
        <v>20316</v>
      </c>
      <c r="X5496" s="123">
        <v>20655</v>
      </c>
      <c r="Y5496" s="124">
        <v>20359</v>
      </c>
      <c r="Z5496" s="123">
        <v>17742</v>
      </c>
      <c r="AA5496" s="124">
        <v>20655</v>
      </c>
      <c r="AB5496" s="123">
        <v>21092</v>
      </c>
      <c r="AC5496" s="124">
        <v>21648</v>
      </c>
      <c r="AD5496" s="123">
        <v>21543</v>
      </c>
      <c r="AE5496" s="125">
        <v>20208</v>
      </c>
      <c r="AF5496" s="126">
        <v>18789</v>
      </c>
    </row>
    <row r="5497" spans="2:32">
      <c r="B5497" s="127">
        <v>5459</v>
      </c>
      <c r="C5497" s="128">
        <v>5459</v>
      </c>
      <c r="D5497" s="129">
        <v>228</v>
      </c>
      <c r="E5497" s="130">
        <v>8</v>
      </c>
      <c r="F5497" s="131">
        <v>16</v>
      </c>
      <c r="G5497" s="132" t="s">
        <v>487</v>
      </c>
      <c r="H5497" s="133">
        <v>8</v>
      </c>
      <c r="I5497" s="128">
        <v>15</v>
      </c>
      <c r="J5497" s="129" t="s">
        <v>487</v>
      </c>
      <c r="K5497" s="134">
        <v>11</v>
      </c>
      <c r="L5497" s="108"/>
      <c r="M5497" s="81">
        <v>17674</v>
      </c>
      <c r="N5497" s="135">
        <v>17070</v>
      </c>
      <c r="O5497" s="136">
        <v>16104</v>
      </c>
      <c r="P5497" s="135">
        <v>18759</v>
      </c>
      <c r="Q5497" s="136">
        <v>19271</v>
      </c>
      <c r="R5497" s="135">
        <v>19563</v>
      </c>
      <c r="S5497" s="136">
        <v>19468</v>
      </c>
      <c r="T5497" s="135">
        <v>18592</v>
      </c>
      <c r="U5497" s="136">
        <v>17219</v>
      </c>
      <c r="V5497" s="135">
        <v>20405</v>
      </c>
      <c r="W5497" s="136">
        <v>20803</v>
      </c>
      <c r="X5497" s="135">
        <v>21329</v>
      </c>
      <c r="Y5497" s="136">
        <v>20995</v>
      </c>
      <c r="Z5497" s="135">
        <v>18344</v>
      </c>
      <c r="AA5497" s="136">
        <v>21260</v>
      </c>
      <c r="AB5497" s="135">
        <v>21754</v>
      </c>
      <c r="AC5497" s="136">
        <v>22218</v>
      </c>
      <c r="AD5497" s="135">
        <v>22225</v>
      </c>
      <c r="AE5497" s="137">
        <v>20982</v>
      </c>
      <c r="AF5497" s="138">
        <v>19434</v>
      </c>
    </row>
    <row r="5498" spans="2:32">
      <c r="B5498" s="114">
        <v>5460</v>
      </c>
      <c r="C5498" s="115">
        <v>5460</v>
      </c>
      <c r="D5498" s="116">
        <v>228</v>
      </c>
      <c r="E5498" s="117">
        <v>8</v>
      </c>
      <c r="F5498" s="118">
        <v>16</v>
      </c>
      <c r="G5498" s="119" t="s">
        <v>487</v>
      </c>
      <c r="H5498" s="120">
        <v>8</v>
      </c>
      <c r="I5498" s="115">
        <v>15</v>
      </c>
      <c r="J5498" s="116" t="s">
        <v>487</v>
      </c>
      <c r="K5498" s="121">
        <v>12</v>
      </c>
      <c r="L5498" s="108"/>
      <c r="M5498" s="122">
        <v>18080</v>
      </c>
      <c r="N5498" s="123">
        <v>17413</v>
      </c>
      <c r="O5498" s="124">
        <v>16434</v>
      </c>
      <c r="P5498" s="123">
        <v>19063</v>
      </c>
      <c r="Q5498" s="124">
        <v>19629</v>
      </c>
      <c r="R5498" s="123">
        <v>19996</v>
      </c>
      <c r="S5498" s="124">
        <v>19778</v>
      </c>
      <c r="T5498" s="123">
        <v>18966</v>
      </c>
      <c r="U5498" s="124">
        <v>17574</v>
      </c>
      <c r="V5498" s="123">
        <v>20789</v>
      </c>
      <c r="W5498" s="124">
        <v>21240</v>
      </c>
      <c r="X5498" s="123">
        <v>21840</v>
      </c>
      <c r="Y5498" s="124">
        <v>21369</v>
      </c>
      <c r="Z5498" s="123">
        <v>18717</v>
      </c>
      <c r="AA5498" s="124">
        <v>21634</v>
      </c>
      <c r="AB5498" s="123">
        <v>22199</v>
      </c>
      <c r="AC5498" s="124">
        <v>22745</v>
      </c>
      <c r="AD5498" s="123">
        <v>22619</v>
      </c>
      <c r="AE5498" s="125">
        <v>21411</v>
      </c>
      <c r="AF5498" s="126">
        <v>19820</v>
      </c>
    </row>
    <row r="5499" spans="2:32">
      <c r="B5499" s="127">
        <v>5461</v>
      </c>
      <c r="C5499" s="128">
        <v>5461</v>
      </c>
      <c r="D5499" s="129">
        <v>228</v>
      </c>
      <c r="E5499" s="130">
        <v>8</v>
      </c>
      <c r="F5499" s="131">
        <v>16</v>
      </c>
      <c r="G5499" s="132" t="s">
        <v>487</v>
      </c>
      <c r="H5499" s="133">
        <v>8</v>
      </c>
      <c r="I5499" s="128">
        <v>15</v>
      </c>
      <c r="J5499" s="129" t="s">
        <v>487</v>
      </c>
      <c r="K5499" s="134">
        <v>13</v>
      </c>
      <c r="L5499" s="108"/>
      <c r="M5499" s="81">
        <v>18568</v>
      </c>
      <c r="N5499" s="135">
        <v>17645</v>
      </c>
      <c r="O5499" s="136">
        <v>16654</v>
      </c>
      <c r="P5499" s="135">
        <v>19409</v>
      </c>
      <c r="Q5499" s="136">
        <v>19954</v>
      </c>
      <c r="R5499" s="135">
        <v>20525</v>
      </c>
      <c r="S5499" s="136">
        <v>20076</v>
      </c>
      <c r="T5499" s="135">
        <v>19199</v>
      </c>
      <c r="U5499" s="136">
        <v>17821</v>
      </c>
      <c r="V5499" s="135">
        <v>21111</v>
      </c>
      <c r="W5499" s="136">
        <v>21590</v>
      </c>
      <c r="X5499" s="135">
        <v>22425</v>
      </c>
      <c r="Y5499" s="136">
        <v>21697</v>
      </c>
      <c r="Z5499" s="135">
        <v>18965</v>
      </c>
      <c r="AA5499" s="136">
        <v>22001</v>
      </c>
      <c r="AB5499" s="135">
        <v>22528</v>
      </c>
      <c r="AC5499" s="136">
        <v>23114</v>
      </c>
      <c r="AD5499" s="135">
        <v>22948</v>
      </c>
      <c r="AE5499" s="137">
        <v>21657</v>
      </c>
      <c r="AF5499" s="138">
        <v>20073</v>
      </c>
    </row>
    <row r="5500" spans="2:32">
      <c r="B5500" s="114">
        <v>5462</v>
      </c>
      <c r="C5500" s="115">
        <v>5462</v>
      </c>
      <c r="D5500" s="116">
        <v>228</v>
      </c>
      <c r="E5500" s="117">
        <v>8</v>
      </c>
      <c r="F5500" s="118">
        <v>16</v>
      </c>
      <c r="G5500" s="119" t="s">
        <v>487</v>
      </c>
      <c r="H5500" s="120">
        <v>8</v>
      </c>
      <c r="I5500" s="115">
        <v>15</v>
      </c>
      <c r="J5500" s="116" t="s">
        <v>487</v>
      </c>
      <c r="K5500" s="121">
        <v>14</v>
      </c>
      <c r="L5500" s="108"/>
      <c r="M5500" s="122">
        <v>18806</v>
      </c>
      <c r="N5500" s="123">
        <v>17807</v>
      </c>
      <c r="O5500" s="124">
        <v>16757</v>
      </c>
      <c r="P5500" s="123">
        <v>19648</v>
      </c>
      <c r="Q5500" s="124">
        <v>20178</v>
      </c>
      <c r="R5500" s="123">
        <v>20718</v>
      </c>
      <c r="S5500" s="124">
        <v>20252</v>
      </c>
      <c r="T5500" s="123">
        <v>19362</v>
      </c>
      <c r="U5500" s="124">
        <v>17917</v>
      </c>
      <c r="V5500" s="123">
        <v>21315</v>
      </c>
      <c r="W5500" s="124">
        <v>21764</v>
      </c>
      <c r="X5500" s="123">
        <v>22578</v>
      </c>
      <c r="Y5500" s="124">
        <v>21860</v>
      </c>
      <c r="Z5500" s="123">
        <v>19033</v>
      </c>
      <c r="AA5500" s="124">
        <v>22210</v>
      </c>
      <c r="AB5500" s="123">
        <v>22709</v>
      </c>
      <c r="AC5500" s="124">
        <v>23286</v>
      </c>
      <c r="AD5500" s="123">
        <v>23092</v>
      </c>
      <c r="AE5500" s="125">
        <v>21764</v>
      </c>
      <c r="AF5500" s="126">
        <v>20126</v>
      </c>
    </row>
    <row r="5501" spans="2:32">
      <c r="B5501" s="127">
        <v>5463</v>
      </c>
      <c r="C5501" s="128">
        <v>5463</v>
      </c>
      <c r="D5501" s="129">
        <v>228</v>
      </c>
      <c r="E5501" s="130">
        <v>8</v>
      </c>
      <c r="F5501" s="131">
        <v>16</v>
      </c>
      <c r="G5501" s="132" t="s">
        <v>487</v>
      </c>
      <c r="H5501" s="133">
        <v>8</v>
      </c>
      <c r="I5501" s="128">
        <v>15</v>
      </c>
      <c r="J5501" s="129" t="s">
        <v>487</v>
      </c>
      <c r="K5501" s="134">
        <v>15</v>
      </c>
      <c r="L5501" s="108"/>
      <c r="M5501" s="81">
        <v>19096</v>
      </c>
      <c r="N5501" s="135">
        <v>18019</v>
      </c>
      <c r="O5501" s="136">
        <v>16998</v>
      </c>
      <c r="P5501" s="135">
        <v>19937</v>
      </c>
      <c r="Q5501" s="136">
        <v>20399</v>
      </c>
      <c r="R5501" s="135">
        <v>21019</v>
      </c>
      <c r="S5501" s="136">
        <v>20408</v>
      </c>
      <c r="T5501" s="135">
        <v>19568</v>
      </c>
      <c r="U5501" s="136">
        <v>18148</v>
      </c>
      <c r="V5501" s="135">
        <v>21533</v>
      </c>
      <c r="W5501" s="136">
        <v>21973</v>
      </c>
      <c r="X5501" s="135">
        <v>22863</v>
      </c>
      <c r="Y5501" s="136">
        <v>21983</v>
      </c>
      <c r="Z5501" s="135">
        <v>19259</v>
      </c>
      <c r="AA5501" s="136">
        <v>22459</v>
      </c>
      <c r="AB5501" s="135">
        <v>22882</v>
      </c>
      <c r="AC5501" s="136">
        <v>23444</v>
      </c>
      <c r="AD5501" s="135">
        <v>23201</v>
      </c>
      <c r="AE5501" s="137">
        <v>21947</v>
      </c>
      <c r="AF5501" s="138">
        <v>20347</v>
      </c>
    </row>
    <row r="5502" spans="2:32">
      <c r="B5502" s="114">
        <v>5464</v>
      </c>
      <c r="C5502" s="115">
        <v>5464</v>
      </c>
      <c r="D5502" s="116">
        <v>228</v>
      </c>
      <c r="E5502" s="117">
        <v>8</v>
      </c>
      <c r="F5502" s="118">
        <v>16</v>
      </c>
      <c r="G5502" s="119" t="s">
        <v>487</v>
      </c>
      <c r="H5502" s="120">
        <v>8</v>
      </c>
      <c r="I5502" s="115">
        <v>15</v>
      </c>
      <c r="J5502" s="116" t="s">
        <v>487</v>
      </c>
      <c r="K5502" s="121">
        <v>16</v>
      </c>
      <c r="L5502" s="108"/>
      <c r="M5502" s="122">
        <v>19389</v>
      </c>
      <c r="N5502" s="123">
        <v>18390</v>
      </c>
      <c r="O5502" s="124">
        <v>17398</v>
      </c>
      <c r="P5502" s="123">
        <v>20352</v>
      </c>
      <c r="Q5502" s="124">
        <v>21038</v>
      </c>
      <c r="R5502" s="123">
        <v>21279</v>
      </c>
      <c r="S5502" s="124">
        <v>20663</v>
      </c>
      <c r="T5502" s="123">
        <v>19896</v>
      </c>
      <c r="U5502" s="124">
        <v>18507</v>
      </c>
      <c r="V5502" s="123">
        <v>22264</v>
      </c>
      <c r="W5502" s="124">
        <v>22239</v>
      </c>
      <c r="X5502" s="123">
        <v>23020</v>
      </c>
      <c r="Y5502" s="124">
        <v>22147</v>
      </c>
      <c r="Z5502" s="123">
        <v>19571</v>
      </c>
      <c r="AA5502" s="124">
        <v>22787</v>
      </c>
      <c r="AB5502" s="123">
        <v>23621</v>
      </c>
      <c r="AC5502" s="124">
        <v>23638</v>
      </c>
      <c r="AD5502" s="123">
        <v>23318</v>
      </c>
      <c r="AE5502" s="125">
        <v>22188</v>
      </c>
      <c r="AF5502" s="126">
        <v>20654</v>
      </c>
    </row>
    <row r="5503" spans="2:32">
      <c r="B5503" s="127">
        <v>5465</v>
      </c>
      <c r="C5503" s="128">
        <v>5465</v>
      </c>
      <c r="D5503" s="129">
        <v>228</v>
      </c>
      <c r="E5503" s="130">
        <v>8</v>
      </c>
      <c r="F5503" s="131">
        <v>16</v>
      </c>
      <c r="G5503" s="132" t="s">
        <v>487</v>
      </c>
      <c r="H5503" s="133">
        <v>8</v>
      </c>
      <c r="I5503" s="128">
        <v>15</v>
      </c>
      <c r="J5503" s="129" t="s">
        <v>487</v>
      </c>
      <c r="K5503" s="134">
        <v>17</v>
      </c>
      <c r="L5503" s="108"/>
      <c r="M5503" s="81">
        <v>19720</v>
      </c>
      <c r="N5503" s="135">
        <v>18930</v>
      </c>
      <c r="O5503" s="136">
        <v>18015</v>
      </c>
      <c r="P5503" s="135">
        <v>20903</v>
      </c>
      <c r="Q5503" s="136">
        <v>21514</v>
      </c>
      <c r="R5503" s="135">
        <v>21585</v>
      </c>
      <c r="S5503" s="136">
        <v>21066</v>
      </c>
      <c r="T5503" s="135">
        <v>20473</v>
      </c>
      <c r="U5503" s="136">
        <v>19195</v>
      </c>
      <c r="V5503" s="135">
        <v>22737</v>
      </c>
      <c r="W5503" s="136">
        <v>22672</v>
      </c>
      <c r="X5503" s="135">
        <v>23442</v>
      </c>
      <c r="Y5503" s="136">
        <v>22543</v>
      </c>
      <c r="Z5503" s="135">
        <v>20297</v>
      </c>
      <c r="AA5503" s="136">
        <v>23387</v>
      </c>
      <c r="AB5503" s="135">
        <v>24063</v>
      </c>
      <c r="AC5503" s="136">
        <v>24089</v>
      </c>
      <c r="AD5503" s="135">
        <v>23738</v>
      </c>
      <c r="AE5503" s="137">
        <v>22813</v>
      </c>
      <c r="AF5503" s="138">
        <v>21384</v>
      </c>
    </row>
    <row r="5504" spans="2:32">
      <c r="B5504" s="114">
        <v>5466</v>
      </c>
      <c r="C5504" s="115">
        <v>5466</v>
      </c>
      <c r="D5504" s="116">
        <v>228</v>
      </c>
      <c r="E5504" s="117">
        <v>8</v>
      </c>
      <c r="F5504" s="118">
        <v>16</v>
      </c>
      <c r="G5504" s="119" t="s">
        <v>487</v>
      </c>
      <c r="H5504" s="120">
        <v>8</v>
      </c>
      <c r="I5504" s="115">
        <v>15</v>
      </c>
      <c r="J5504" s="116" t="s">
        <v>487</v>
      </c>
      <c r="K5504" s="121">
        <v>18</v>
      </c>
      <c r="L5504" s="108"/>
      <c r="M5504" s="122">
        <v>19695</v>
      </c>
      <c r="N5504" s="123">
        <v>18890</v>
      </c>
      <c r="O5504" s="124">
        <v>18276</v>
      </c>
      <c r="P5504" s="123">
        <v>20991</v>
      </c>
      <c r="Q5504" s="124">
        <v>21487</v>
      </c>
      <c r="R5504" s="123">
        <v>21798</v>
      </c>
      <c r="S5504" s="124">
        <v>21169</v>
      </c>
      <c r="T5504" s="123">
        <v>20702</v>
      </c>
      <c r="U5504" s="124">
        <v>19634</v>
      </c>
      <c r="V5504" s="123">
        <v>22767</v>
      </c>
      <c r="W5504" s="124">
        <v>22640</v>
      </c>
      <c r="X5504" s="123">
        <v>23873</v>
      </c>
      <c r="Y5504" s="124">
        <v>22913</v>
      </c>
      <c r="Z5504" s="123">
        <v>20993</v>
      </c>
      <c r="AA5504" s="124">
        <v>23801</v>
      </c>
      <c r="AB5504" s="123">
        <v>24235</v>
      </c>
      <c r="AC5504" s="124">
        <v>24184</v>
      </c>
      <c r="AD5504" s="123">
        <v>24197</v>
      </c>
      <c r="AE5504" s="125">
        <v>23351</v>
      </c>
      <c r="AF5504" s="126">
        <v>22131</v>
      </c>
    </row>
    <row r="5505" spans="2:32">
      <c r="B5505" s="127">
        <v>5467</v>
      </c>
      <c r="C5505" s="128">
        <v>5467</v>
      </c>
      <c r="D5505" s="129">
        <v>228</v>
      </c>
      <c r="E5505" s="130">
        <v>8</v>
      </c>
      <c r="F5505" s="131">
        <v>16</v>
      </c>
      <c r="G5505" s="132" t="s">
        <v>487</v>
      </c>
      <c r="H5505" s="133">
        <v>8</v>
      </c>
      <c r="I5505" s="128">
        <v>15</v>
      </c>
      <c r="J5505" s="129" t="s">
        <v>487</v>
      </c>
      <c r="K5505" s="134">
        <v>19</v>
      </c>
      <c r="L5505" s="108"/>
      <c r="M5505" s="81">
        <v>19349</v>
      </c>
      <c r="N5505" s="135">
        <v>18502</v>
      </c>
      <c r="O5505" s="136">
        <v>18033</v>
      </c>
      <c r="P5505" s="135">
        <v>20480</v>
      </c>
      <c r="Q5505" s="136">
        <v>21056</v>
      </c>
      <c r="R5505" s="135">
        <v>21551</v>
      </c>
      <c r="S5505" s="136">
        <v>20682</v>
      </c>
      <c r="T5505" s="135">
        <v>20471</v>
      </c>
      <c r="U5505" s="136">
        <v>19525</v>
      </c>
      <c r="V5505" s="135">
        <v>22451</v>
      </c>
      <c r="W5505" s="136">
        <v>22545</v>
      </c>
      <c r="X5505" s="135">
        <v>23926</v>
      </c>
      <c r="Y5505" s="136">
        <v>22821</v>
      </c>
      <c r="Z5505" s="135">
        <v>21148</v>
      </c>
      <c r="AA5505" s="136">
        <v>23731</v>
      </c>
      <c r="AB5505" s="135">
        <v>24288</v>
      </c>
      <c r="AC5505" s="136">
        <v>24308</v>
      </c>
      <c r="AD5505" s="135">
        <v>24283</v>
      </c>
      <c r="AE5505" s="137">
        <v>23530</v>
      </c>
      <c r="AF5505" s="138">
        <v>22386</v>
      </c>
    </row>
    <row r="5506" spans="2:32">
      <c r="B5506" s="114">
        <v>5468</v>
      </c>
      <c r="C5506" s="115">
        <v>5468</v>
      </c>
      <c r="D5506" s="116">
        <v>228</v>
      </c>
      <c r="E5506" s="117">
        <v>8</v>
      </c>
      <c r="F5506" s="118">
        <v>16</v>
      </c>
      <c r="G5506" s="119" t="s">
        <v>487</v>
      </c>
      <c r="H5506" s="120">
        <v>8</v>
      </c>
      <c r="I5506" s="115">
        <v>15</v>
      </c>
      <c r="J5506" s="116" t="s">
        <v>487</v>
      </c>
      <c r="K5506" s="121">
        <v>20</v>
      </c>
      <c r="L5506" s="108"/>
      <c r="M5506" s="122">
        <v>19055</v>
      </c>
      <c r="N5506" s="123">
        <v>18062</v>
      </c>
      <c r="O5506" s="124">
        <v>17786</v>
      </c>
      <c r="P5506" s="123">
        <v>20227</v>
      </c>
      <c r="Q5506" s="124">
        <v>20800</v>
      </c>
      <c r="R5506" s="123">
        <v>21371</v>
      </c>
      <c r="S5506" s="124">
        <v>20311</v>
      </c>
      <c r="T5506" s="123">
        <v>20124</v>
      </c>
      <c r="U5506" s="124">
        <v>19434</v>
      </c>
      <c r="V5506" s="123">
        <v>22455</v>
      </c>
      <c r="W5506" s="124">
        <v>22695</v>
      </c>
      <c r="X5506" s="123">
        <v>24120</v>
      </c>
      <c r="Y5506" s="124">
        <v>22881</v>
      </c>
      <c r="Z5506" s="123">
        <v>21319</v>
      </c>
      <c r="AA5506" s="124">
        <v>23933</v>
      </c>
      <c r="AB5506" s="123">
        <v>24692</v>
      </c>
      <c r="AC5506" s="124">
        <v>24890</v>
      </c>
      <c r="AD5506" s="123">
        <v>24527</v>
      </c>
      <c r="AE5506" s="125">
        <v>23823</v>
      </c>
      <c r="AF5506" s="126">
        <v>22665</v>
      </c>
    </row>
    <row r="5507" spans="2:32">
      <c r="B5507" s="127">
        <v>5469</v>
      </c>
      <c r="C5507" s="128">
        <v>5469</v>
      </c>
      <c r="D5507" s="129">
        <v>228</v>
      </c>
      <c r="E5507" s="130">
        <v>8</v>
      </c>
      <c r="F5507" s="131">
        <v>16</v>
      </c>
      <c r="G5507" s="132" t="s">
        <v>487</v>
      </c>
      <c r="H5507" s="133">
        <v>8</v>
      </c>
      <c r="I5507" s="128">
        <v>15</v>
      </c>
      <c r="J5507" s="129" t="s">
        <v>487</v>
      </c>
      <c r="K5507" s="134">
        <v>21</v>
      </c>
      <c r="L5507" s="108"/>
      <c r="M5507" s="81">
        <v>18966</v>
      </c>
      <c r="N5507" s="135">
        <v>18052</v>
      </c>
      <c r="O5507" s="136">
        <v>17813</v>
      </c>
      <c r="P5507" s="135">
        <v>20054</v>
      </c>
      <c r="Q5507" s="136">
        <v>20654</v>
      </c>
      <c r="R5507" s="135">
        <v>21411</v>
      </c>
      <c r="S5507" s="136">
        <v>20413</v>
      </c>
      <c r="T5507" s="135">
        <v>20343</v>
      </c>
      <c r="U5507" s="136">
        <v>19689</v>
      </c>
      <c r="V5507" s="135">
        <v>22589</v>
      </c>
      <c r="W5507" s="136">
        <v>22977</v>
      </c>
      <c r="X5507" s="135">
        <v>24600</v>
      </c>
      <c r="Y5507" s="136">
        <v>23468</v>
      </c>
      <c r="Z5507" s="135">
        <v>21915</v>
      </c>
      <c r="AA5507" s="136">
        <v>24317</v>
      </c>
      <c r="AB5507" s="135">
        <v>25256</v>
      </c>
      <c r="AC5507" s="136">
        <v>25589</v>
      </c>
      <c r="AD5507" s="135">
        <v>25372</v>
      </c>
      <c r="AE5507" s="137">
        <v>24730</v>
      </c>
      <c r="AF5507" s="138">
        <v>23442</v>
      </c>
    </row>
    <row r="5508" spans="2:32">
      <c r="B5508" s="114">
        <v>5470</v>
      </c>
      <c r="C5508" s="115">
        <v>5470</v>
      </c>
      <c r="D5508" s="116">
        <v>228</v>
      </c>
      <c r="E5508" s="117">
        <v>8</v>
      </c>
      <c r="F5508" s="118">
        <v>16</v>
      </c>
      <c r="G5508" s="119" t="s">
        <v>487</v>
      </c>
      <c r="H5508" s="120">
        <v>8</v>
      </c>
      <c r="I5508" s="115">
        <v>15</v>
      </c>
      <c r="J5508" s="116" t="s">
        <v>487</v>
      </c>
      <c r="K5508" s="121">
        <v>22</v>
      </c>
      <c r="L5508" s="108"/>
      <c r="M5508" s="122">
        <v>17851</v>
      </c>
      <c r="N5508" s="123">
        <v>17298</v>
      </c>
      <c r="O5508" s="124">
        <v>17036</v>
      </c>
      <c r="P5508" s="123">
        <v>18908</v>
      </c>
      <c r="Q5508" s="124">
        <v>19506</v>
      </c>
      <c r="R5508" s="123">
        <v>20363</v>
      </c>
      <c r="S5508" s="124">
        <v>19491</v>
      </c>
      <c r="T5508" s="123">
        <v>19734</v>
      </c>
      <c r="U5508" s="124">
        <v>19047</v>
      </c>
      <c r="V5508" s="123">
        <v>21636</v>
      </c>
      <c r="W5508" s="124">
        <v>22151</v>
      </c>
      <c r="X5508" s="123">
        <v>23786</v>
      </c>
      <c r="Y5508" s="124">
        <v>22808</v>
      </c>
      <c r="Z5508" s="123">
        <v>21425</v>
      </c>
      <c r="AA5508" s="124">
        <v>23458</v>
      </c>
      <c r="AB5508" s="123">
        <v>24505</v>
      </c>
      <c r="AC5508" s="124">
        <v>24987</v>
      </c>
      <c r="AD5508" s="123">
        <v>24847</v>
      </c>
      <c r="AE5508" s="125">
        <v>24496</v>
      </c>
      <c r="AF5508" s="126">
        <v>23039</v>
      </c>
    </row>
    <row r="5509" spans="2:32">
      <c r="B5509" s="127">
        <v>5471</v>
      </c>
      <c r="C5509" s="128">
        <v>5471</v>
      </c>
      <c r="D5509" s="129">
        <v>228</v>
      </c>
      <c r="E5509" s="130">
        <v>8</v>
      </c>
      <c r="F5509" s="131">
        <v>16</v>
      </c>
      <c r="G5509" s="132" t="s">
        <v>487</v>
      </c>
      <c r="H5509" s="133">
        <v>8</v>
      </c>
      <c r="I5509" s="128">
        <v>15</v>
      </c>
      <c r="J5509" s="129" t="s">
        <v>487</v>
      </c>
      <c r="K5509" s="134">
        <v>23</v>
      </c>
      <c r="L5509" s="108"/>
      <c r="M5509" s="81">
        <v>16469</v>
      </c>
      <c r="N5509" s="135">
        <v>16383</v>
      </c>
      <c r="O5509" s="136">
        <v>16012</v>
      </c>
      <c r="P5509" s="135">
        <v>17519</v>
      </c>
      <c r="Q5509" s="136">
        <v>18089</v>
      </c>
      <c r="R5509" s="135">
        <v>18953</v>
      </c>
      <c r="S5509" s="136">
        <v>18215</v>
      </c>
      <c r="T5509" s="135">
        <v>18823</v>
      </c>
      <c r="U5509" s="136">
        <v>18073</v>
      </c>
      <c r="V5509" s="135">
        <v>20275</v>
      </c>
      <c r="W5509" s="136">
        <v>20856</v>
      </c>
      <c r="X5509" s="135">
        <v>22450</v>
      </c>
      <c r="Y5509" s="136">
        <v>21619</v>
      </c>
      <c r="Z5509" s="135">
        <v>20484</v>
      </c>
      <c r="AA5509" s="136">
        <v>22130</v>
      </c>
      <c r="AB5509" s="135">
        <v>23236</v>
      </c>
      <c r="AC5509" s="136">
        <v>23794</v>
      </c>
      <c r="AD5509" s="135">
        <v>23694</v>
      </c>
      <c r="AE5509" s="137">
        <v>23737</v>
      </c>
      <c r="AF5509" s="138">
        <v>22147</v>
      </c>
    </row>
    <row r="5510" spans="2:32">
      <c r="B5510" s="114">
        <v>5472</v>
      </c>
      <c r="C5510" s="115">
        <v>5472</v>
      </c>
      <c r="D5510" s="116">
        <v>228</v>
      </c>
      <c r="E5510" s="117">
        <v>8</v>
      </c>
      <c r="F5510" s="118">
        <v>16</v>
      </c>
      <c r="G5510" s="119" t="s">
        <v>487</v>
      </c>
      <c r="H5510" s="120">
        <v>8</v>
      </c>
      <c r="I5510" s="115">
        <v>15</v>
      </c>
      <c r="J5510" s="116" t="s">
        <v>487</v>
      </c>
      <c r="K5510" s="121">
        <v>24</v>
      </c>
      <c r="L5510" s="108"/>
      <c r="M5510" s="122">
        <v>15342</v>
      </c>
      <c r="N5510" s="123">
        <v>15506</v>
      </c>
      <c r="O5510" s="124">
        <v>15167</v>
      </c>
      <c r="P5510" s="123">
        <v>16377</v>
      </c>
      <c r="Q5510" s="124">
        <v>16940</v>
      </c>
      <c r="R5510" s="123">
        <v>17739</v>
      </c>
      <c r="S5510" s="124">
        <v>17035</v>
      </c>
      <c r="T5510" s="123">
        <v>17955</v>
      </c>
      <c r="U5510" s="124">
        <v>17205</v>
      </c>
      <c r="V5510" s="123">
        <v>19137</v>
      </c>
      <c r="W5510" s="124">
        <v>19721</v>
      </c>
      <c r="X5510" s="123">
        <v>21228</v>
      </c>
      <c r="Y5510" s="124">
        <v>20488</v>
      </c>
      <c r="Z5510" s="123">
        <v>19650</v>
      </c>
      <c r="AA5510" s="124">
        <v>20948</v>
      </c>
      <c r="AB5510" s="123">
        <v>22133</v>
      </c>
      <c r="AC5510" s="124">
        <v>22680</v>
      </c>
      <c r="AD5510" s="123">
        <v>22612</v>
      </c>
      <c r="AE5510" s="125">
        <v>22959</v>
      </c>
      <c r="AF5510" s="126">
        <v>21313</v>
      </c>
    </row>
    <row r="5511" spans="2:32">
      <c r="B5511" s="127">
        <v>5473</v>
      </c>
      <c r="C5511" s="128">
        <v>5473</v>
      </c>
      <c r="D5511" s="129">
        <v>229</v>
      </c>
      <c r="E5511" s="130">
        <v>8</v>
      </c>
      <c r="F5511" s="131">
        <v>17</v>
      </c>
      <c r="G5511" s="132" t="s">
        <v>487</v>
      </c>
      <c r="H5511" s="133">
        <v>8</v>
      </c>
      <c r="I5511" s="128">
        <v>16</v>
      </c>
      <c r="J5511" s="129" t="s">
        <v>487</v>
      </c>
      <c r="K5511" s="134">
        <v>1</v>
      </c>
      <c r="L5511" s="108"/>
      <c r="M5511" s="81">
        <v>14037</v>
      </c>
      <c r="N5511" s="135">
        <v>14322</v>
      </c>
      <c r="O5511" s="136">
        <v>14441</v>
      </c>
      <c r="P5511" s="135">
        <v>15401</v>
      </c>
      <c r="Q5511" s="136">
        <v>15911</v>
      </c>
      <c r="R5511" s="135">
        <v>16162</v>
      </c>
      <c r="S5511" s="136">
        <v>16415</v>
      </c>
      <c r="T5511" s="135">
        <v>16412</v>
      </c>
      <c r="U5511" s="136">
        <v>16337</v>
      </c>
      <c r="V5511" s="135">
        <v>18235</v>
      </c>
      <c r="W5511" s="136">
        <v>19265</v>
      </c>
      <c r="X5511" s="135">
        <v>19420</v>
      </c>
      <c r="Y5511" s="136">
        <v>19591</v>
      </c>
      <c r="Z5511" s="135">
        <v>18693</v>
      </c>
      <c r="AA5511" s="136">
        <v>20392</v>
      </c>
      <c r="AB5511" s="135">
        <v>21296</v>
      </c>
      <c r="AC5511" s="136">
        <v>22277</v>
      </c>
      <c r="AD5511" s="135">
        <v>21596</v>
      </c>
      <c r="AE5511" s="137">
        <v>20696</v>
      </c>
      <c r="AF5511" s="138">
        <v>20322</v>
      </c>
    </row>
    <row r="5512" spans="2:32">
      <c r="B5512" s="114">
        <v>5474</v>
      </c>
      <c r="C5512" s="115">
        <v>5474</v>
      </c>
      <c r="D5512" s="116">
        <v>229</v>
      </c>
      <c r="E5512" s="117">
        <v>8</v>
      </c>
      <c r="F5512" s="118">
        <v>17</v>
      </c>
      <c r="G5512" s="119" t="s">
        <v>487</v>
      </c>
      <c r="H5512" s="120">
        <v>8</v>
      </c>
      <c r="I5512" s="115">
        <v>16</v>
      </c>
      <c r="J5512" s="116" t="s">
        <v>487</v>
      </c>
      <c r="K5512" s="121">
        <v>2</v>
      </c>
      <c r="L5512" s="108"/>
      <c r="M5512" s="122">
        <v>13514</v>
      </c>
      <c r="N5512" s="123">
        <v>13794</v>
      </c>
      <c r="O5512" s="124">
        <v>14064</v>
      </c>
      <c r="P5512" s="123">
        <v>14925</v>
      </c>
      <c r="Q5512" s="124">
        <v>15368</v>
      </c>
      <c r="R5512" s="123">
        <v>15552</v>
      </c>
      <c r="S5512" s="124">
        <v>15860</v>
      </c>
      <c r="T5512" s="123">
        <v>15806</v>
      </c>
      <c r="U5512" s="124">
        <v>15888</v>
      </c>
      <c r="V5512" s="123">
        <v>17607</v>
      </c>
      <c r="W5512" s="124">
        <v>18659</v>
      </c>
      <c r="X5512" s="123">
        <v>18684</v>
      </c>
      <c r="Y5512" s="124">
        <v>18924</v>
      </c>
      <c r="Z5512" s="123">
        <v>18164</v>
      </c>
      <c r="AA5512" s="124">
        <v>19758</v>
      </c>
      <c r="AB5512" s="123">
        <v>20576</v>
      </c>
      <c r="AC5512" s="124">
        <v>21547</v>
      </c>
      <c r="AD5512" s="123">
        <v>20857</v>
      </c>
      <c r="AE5512" s="125">
        <v>19930</v>
      </c>
      <c r="AF5512" s="126">
        <v>19740</v>
      </c>
    </row>
    <row r="5513" spans="2:32">
      <c r="B5513" s="127">
        <v>5475</v>
      </c>
      <c r="C5513" s="128">
        <v>5475</v>
      </c>
      <c r="D5513" s="129">
        <v>229</v>
      </c>
      <c r="E5513" s="130">
        <v>8</v>
      </c>
      <c r="F5513" s="131">
        <v>17</v>
      </c>
      <c r="G5513" s="132" t="s">
        <v>487</v>
      </c>
      <c r="H5513" s="133">
        <v>8</v>
      </c>
      <c r="I5513" s="128">
        <v>16</v>
      </c>
      <c r="J5513" s="129" t="s">
        <v>487</v>
      </c>
      <c r="K5513" s="134">
        <v>3</v>
      </c>
      <c r="L5513" s="108"/>
      <c r="M5513" s="81">
        <v>13189</v>
      </c>
      <c r="N5513" s="135">
        <v>13475</v>
      </c>
      <c r="O5513" s="136">
        <v>13825</v>
      </c>
      <c r="P5513" s="135">
        <v>14617</v>
      </c>
      <c r="Q5513" s="136">
        <v>15064</v>
      </c>
      <c r="R5513" s="135">
        <v>15214</v>
      </c>
      <c r="S5513" s="136">
        <v>15495</v>
      </c>
      <c r="T5513" s="135">
        <v>15420</v>
      </c>
      <c r="U5513" s="136">
        <v>15580</v>
      </c>
      <c r="V5513" s="135">
        <v>17218</v>
      </c>
      <c r="W5513" s="136">
        <v>18232</v>
      </c>
      <c r="X5513" s="135">
        <v>18200</v>
      </c>
      <c r="Y5513" s="136">
        <v>18401</v>
      </c>
      <c r="Z5513" s="135">
        <v>17762</v>
      </c>
      <c r="AA5513" s="136">
        <v>19249</v>
      </c>
      <c r="AB5513" s="135">
        <v>20054</v>
      </c>
      <c r="AC5513" s="136">
        <v>20982</v>
      </c>
      <c r="AD5513" s="135">
        <v>20268</v>
      </c>
      <c r="AE5513" s="137">
        <v>19369</v>
      </c>
      <c r="AF5513" s="138">
        <v>19276</v>
      </c>
    </row>
    <row r="5514" spans="2:32">
      <c r="B5514" s="114">
        <v>5476</v>
      </c>
      <c r="C5514" s="115">
        <v>5476</v>
      </c>
      <c r="D5514" s="116">
        <v>229</v>
      </c>
      <c r="E5514" s="117">
        <v>8</v>
      </c>
      <c r="F5514" s="118">
        <v>17</v>
      </c>
      <c r="G5514" s="119" t="s">
        <v>487</v>
      </c>
      <c r="H5514" s="120">
        <v>8</v>
      </c>
      <c r="I5514" s="115">
        <v>16</v>
      </c>
      <c r="J5514" s="116" t="s">
        <v>487</v>
      </c>
      <c r="K5514" s="121">
        <v>4</v>
      </c>
      <c r="L5514" s="108"/>
      <c r="M5514" s="122">
        <v>13116</v>
      </c>
      <c r="N5514" s="123">
        <v>13273</v>
      </c>
      <c r="O5514" s="124">
        <v>13827</v>
      </c>
      <c r="P5514" s="123">
        <v>14573</v>
      </c>
      <c r="Q5514" s="124">
        <v>14985</v>
      </c>
      <c r="R5514" s="123">
        <v>15020</v>
      </c>
      <c r="S5514" s="124">
        <v>15204</v>
      </c>
      <c r="T5514" s="123">
        <v>15095</v>
      </c>
      <c r="U5514" s="124">
        <v>15432</v>
      </c>
      <c r="V5514" s="123">
        <v>16919</v>
      </c>
      <c r="W5514" s="124">
        <v>17875</v>
      </c>
      <c r="X5514" s="123">
        <v>17667</v>
      </c>
      <c r="Y5514" s="124">
        <v>17780</v>
      </c>
      <c r="Z5514" s="123">
        <v>17395</v>
      </c>
      <c r="AA5514" s="124">
        <v>18730</v>
      </c>
      <c r="AB5514" s="123">
        <v>19452</v>
      </c>
      <c r="AC5514" s="124">
        <v>20351</v>
      </c>
      <c r="AD5514" s="123">
        <v>19442</v>
      </c>
      <c r="AE5514" s="125">
        <v>18657</v>
      </c>
      <c r="AF5514" s="126">
        <v>18783</v>
      </c>
    </row>
    <row r="5515" spans="2:32">
      <c r="B5515" s="127">
        <v>5477</v>
      </c>
      <c r="C5515" s="128">
        <v>5477</v>
      </c>
      <c r="D5515" s="129">
        <v>229</v>
      </c>
      <c r="E5515" s="130">
        <v>8</v>
      </c>
      <c r="F5515" s="131">
        <v>17</v>
      </c>
      <c r="G5515" s="132" t="s">
        <v>487</v>
      </c>
      <c r="H5515" s="133">
        <v>8</v>
      </c>
      <c r="I5515" s="128">
        <v>16</v>
      </c>
      <c r="J5515" s="129" t="s">
        <v>487</v>
      </c>
      <c r="K5515" s="134">
        <v>5</v>
      </c>
      <c r="L5515" s="108"/>
      <c r="M5515" s="81">
        <v>13390</v>
      </c>
      <c r="N5515" s="135">
        <v>13203</v>
      </c>
      <c r="O5515" s="136">
        <v>14200</v>
      </c>
      <c r="P5515" s="135">
        <v>14923</v>
      </c>
      <c r="Q5515" s="136">
        <v>15229</v>
      </c>
      <c r="R5515" s="135">
        <v>15207</v>
      </c>
      <c r="S5515" s="136">
        <v>15011</v>
      </c>
      <c r="T5515" s="135">
        <v>14857</v>
      </c>
      <c r="U5515" s="136">
        <v>15665</v>
      </c>
      <c r="V5515" s="135">
        <v>16910</v>
      </c>
      <c r="W5515" s="136">
        <v>17841</v>
      </c>
      <c r="X5515" s="135">
        <v>17506</v>
      </c>
      <c r="Y5515" s="136">
        <v>17226</v>
      </c>
      <c r="Z5515" s="135">
        <v>17314</v>
      </c>
      <c r="AA5515" s="136">
        <v>18527</v>
      </c>
      <c r="AB5515" s="135">
        <v>19065</v>
      </c>
      <c r="AC5515" s="136">
        <v>19953</v>
      </c>
      <c r="AD5515" s="135">
        <v>18662</v>
      </c>
      <c r="AE5515" s="137">
        <v>17973</v>
      </c>
      <c r="AF5515" s="138">
        <v>18556</v>
      </c>
    </row>
    <row r="5516" spans="2:32">
      <c r="B5516" s="114">
        <v>5478</v>
      </c>
      <c r="C5516" s="115">
        <v>5478</v>
      </c>
      <c r="D5516" s="116">
        <v>229</v>
      </c>
      <c r="E5516" s="117">
        <v>8</v>
      </c>
      <c r="F5516" s="118">
        <v>17</v>
      </c>
      <c r="G5516" s="119" t="s">
        <v>487</v>
      </c>
      <c r="H5516" s="120">
        <v>8</v>
      </c>
      <c r="I5516" s="115">
        <v>16</v>
      </c>
      <c r="J5516" s="116" t="s">
        <v>487</v>
      </c>
      <c r="K5516" s="121">
        <v>6</v>
      </c>
      <c r="L5516" s="108"/>
      <c r="M5516" s="122">
        <v>14044</v>
      </c>
      <c r="N5516" s="123">
        <v>13162</v>
      </c>
      <c r="O5516" s="124">
        <v>15038</v>
      </c>
      <c r="P5516" s="123">
        <v>15689</v>
      </c>
      <c r="Q5516" s="124">
        <v>16038</v>
      </c>
      <c r="R5516" s="123">
        <v>15785</v>
      </c>
      <c r="S5516" s="124">
        <v>14966</v>
      </c>
      <c r="T5516" s="123">
        <v>14694</v>
      </c>
      <c r="U5516" s="124">
        <v>16368</v>
      </c>
      <c r="V5516" s="123">
        <v>17470</v>
      </c>
      <c r="W5516" s="124">
        <v>18228</v>
      </c>
      <c r="X5516" s="123">
        <v>17740</v>
      </c>
      <c r="Y5516" s="124">
        <v>16772</v>
      </c>
      <c r="Z5516" s="123">
        <v>17642</v>
      </c>
      <c r="AA5516" s="124">
        <v>18694</v>
      </c>
      <c r="AB5516" s="123">
        <v>19157</v>
      </c>
      <c r="AC5516" s="124">
        <v>19838</v>
      </c>
      <c r="AD5516" s="123">
        <v>18008</v>
      </c>
      <c r="AE5516" s="125">
        <v>17316</v>
      </c>
      <c r="AF5516" s="126">
        <v>18759</v>
      </c>
    </row>
    <row r="5517" spans="2:32">
      <c r="B5517" s="127">
        <v>5479</v>
      </c>
      <c r="C5517" s="128">
        <v>5479</v>
      </c>
      <c r="D5517" s="129">
        <v>229</v>
      </c>
      <c r="E5517" s="130">
        <v>8</v>
      </c>
      <c r="F5517" s="131">
        <v>17</v>
      </c>
      <c r="G5517" s="132" t="s">
        <v>487</v>
      </c>
      <c r="H5517" s="133">
        <v>8</v>
      </c>
      <c r="I5517" s="128">
        <v>16</v>
      </c>
      <c r="J5517" s="129" t="s">
        <v>487</v>
      </c>
      <c r="K5517" s="134">
        <v>7</v>
      </c>
      <c r="L5517" s="108"/>
      <c r="M5517" s="81">
        <v>15048</v>
      </c>
      <c r="N5517" s="135">
        <v>13312</v>
      </c>
      <c r="O5517" s="136">
        <v>16197</v>
      </c>
      <c r="P5517" s="135">
        <v>16651</v>
      </c>
      <c r="Q5517" s="136">
        <v>17098</v>
      </c>
      <c r="R5517" s="135">
        <v>16711</v>
      </c>
      <c r="S5517" s="136">
        <v>15272</v>
      </c>
      <c r="T5517" s="135">
        <v>14760</v>
      </c>
      <c r="U5517" s="136">
        <v>17342</v>
      </c>
      <c r="V5517" s="135">
        <v>18282</v>
      </c>
      <c r="W5517" s="136">
        <v>18923</v>
      </c>
      <c r="X5517" s="135">
        <v>18308</v>
      </c>
      <c r="Y5517" s="136">
        <v>16745</v>
      </c>
      <c r="Z5517" s="135">
        <v>18379</v>
      </c>
      <c r="AA5517" s="136">
        <v>19076</v>
      </c>
      <c r="AB5517" s="135">
        <v>19662</v>
      </c>
      <c r="AC5517" s="136">
        <v>20204</v>
      </c>
      <c r="AD5517" s="135">
        <v>17825</v>
      </c>
      <c r="AE5517" s="137">
        <v>16969</v>
      </c>
      <c r="AF5517" s="138">
        <v>19438</v>
      </c>
    </row>
    <row r="5518" spans="2:32">
      <c r="B5518" s="114">
        <v>5480</v>
      </c>
      <c r="C5518" s="115">
        <v>5480</v>
      </c>
      <c r="D5518" s="116">
        <v>229</v>
      </c>
      <c r="E5518" s="117">
        <v>8</v>
      </c>
      <c r="F5518" s="118">
        <v>17</v>
      </c>
      <c r="G5518" s="119" t="s">
        <v>487</v>
      </c>
      <c r="H5518" s="120">
        <v>8</v>
      </c>
      <c r="I5518" s="115">
        <v>16</v>
      </c>
      <c r="J5518" s="116" t="s">
        <v>487</v>
      </c>
      <c r="K5518" s="121">
        <v>8</v>
      </c>
      <c r="L5518" s="108"/>
      <c r="M5518" s="122">
        <v>16016</v>
      </c>
      <c r="N5518" s="123">
        <v>14038</v>
      </c>
      <c r="O5518" s="124">
        <v>17181</v>
      </c>
      <c r="P5518" s="123">
        <v>17634</v>
      </c>
      <c r="Q5518" s="124">
        <v>18003</v>
      </c>
      <c r="R5518" s="123">
        <v>17676</v>
      </c>
      <c r="S5518" s="124">
        <v>16282</v>
      </c>
      <c r="T5518" s="123">
        <v>15481</v>
      </c>
      <c r="U5518" s="124">
        <v>18300</v>
      </c>
      <c r="V5518" s="123">
        <v>19155</v>
      </c>
      <c r="W5518" s="124">
        <v>19822</v>
      </c>
      <c r="X5518" s="123">
        <v>19115</v>
      </c>
      <c r="Y5518" s="124">
        <v>17595</v>
      </c>
      <c r="Z5518" s="123">
        <v>19225</v>
      </c>
      <c r="AA5518" s="124">
        <v>19741</v>
      </c>
      <c r="AB5518" s="123">
        <v>20372</v>
      </c>
      <c r="AC5518" s="124">
        <v>21042</v>
      </c>
      <c r="AD5518" s="123">
        <v>18614</v>
      </c>
      <c r="AE5518" s="125">
        <v>17560</v>
      </c>
      <c r="AF5518" s="126">
        <v>20301</v>
      </c>
    </row>
    <row r="5519" spans="2:32">
      <c r="B5519" s="127">
        <v>5481</v>
      </c>
      <c r="C5519" s="128">
        <v>5481</v>
      </c>
      <c r="D5519" s="129">
        <v>229</v>
      </c>
      <c r="E5519" s="130">
        <v>8</v>
      </c>
      <c r="F5519" s="131">
        <v>17</v>
      </c>
      <c r="G5519" s="132" t="s">
        <v>487</v>
      </c>
      <c r="H5519" s="133">
        <v>8</v>
      </c>
      <c r="I5519" s="128">
        <v>16</v>
      </c>
      <c r="J5519" s="129" t="s">
        <v>487</v>
      </c>
      <c r="K5519" s="134">
        <v>9</v>
      </c>
      <c r="L5519" s="108"/>
      <c r="M5519" s="81">
        <v>16838</v>
      </c>
      <c r="N5519" s="135">
        <v>14883</v>
      </c>
      <c r="O5519" s="136">
        <v>17958</v>
      </c>
      <c r="P5519" s="135">
        <v>18370</v>
      </c>
      <c r="Q5519" s="136">
        <v>18694</v>
      </c>
      <c r="R5519" s="135">
        <v>18471</v>
      </c>
      <c r="S5519" s="136">
        <v>17296</v>
      </c>
      <c r="T5519" s="135">
        <v>16238</v>
      </c>
      <c r="U5519" s="136">
        <v>19013</v>
      </c>
      <c r="V5519" s="135">
        <v>19810</v>
      </c>
      <c r="W5519" s="136">
        <v>20598</v>
      </c>
      <c r="X5519" s="135">
        <v>19861</v>
      </c>
      <c r="Y5519" s="136">
        <v>18449</v>
      </c>
      <c r="Z5519" s="135">
        <v>19967</v>
      </c>
      <c r="AA5519" s="136">
        <v>20332</v>
      </c>
      <c r="AB5519" s="135">
        <v>20992</v>
      </c>
      <c r="AC5519" s="136">
        <v>21949</v>
      </c>
      <c r="AD5519" s="135">
        <v>19424</v>
      </c>
      <c r="AE5519" s="137">
        <v>18208</v>
      </c>
      <c r="AF5519" s="138">
        <v>21023</v>
      </c>
    </row>
    <row r="5520" spans="2:32">
      <c r="B5520" s="114">
        <v>5482</v>
      </c>
      <c r="C5520" s="115">
        <v>5482</v>
      </c>
      <c r="D5520" s="116">
        <v>229</v>
      </c>
      <c r="E5520" s="117">
        <v>8</v>
      </c>
      <c r="F5520" s="118">
        <v>17</v>
      </c>
      <c r="G5520" s="119" t="s">
        <v>487</v>
      </c>
      <c r="H5520" s="120">
        <v>8</v>
      </c>
      <c r="I5520" s="115">
        <v>16</v>
      </c>
      <c r="J5520" s="116" t="s">
        <v>487</v>
      </c>
      <c r="K5520" s="121">
        <v>10</v>
      </c>
      <c r="L5520" s="108"/>
      <c r="M5520" s="122">
        <v>17505</v>
      </c>
      <c r="N5520" s="123">
        <v>15694</v>
      </c>
      <c r="O5520" s="124">
        <v>18740</v>
      </c>
      <c r="P5520" s="123">
        <v>19188</v>
      </c>
      <c r="Q5520" s="124">
        <v>19460</v>
      </c>
      <c r="R5520" s="123">
        <v>19137</v>
      </c>
      <c r="S5520" s="124">
        <v>18294</v>
      </c>
      <c r="T5520" s="123">
        <v>17089</v>
      </c>
      <c r="U5520" s="124">
        <v>19843</v>
      </c>
      <c r="V5520" s="123">
        <v>20627</v>
      </c>
      <c r="W5520" s="124">
        <v>21361</v>
      </c>
      <c r="X5520" s="123">
        <v>20615</v>
      </c>
      <c r="Y5520" s="124">
        <v>19522</v>
      </c>
      <c r="Z5520" s="123">
        <v>20924</v>
      </c>
      <c r="AA5520" s="124">
        <v>21370</v>
      </c>
      <c r="AB5520" s="123">
        <v>21949</v>
      </c>
      <c r="AC5520" s="124">
        <v>22866</v>
      </c>
      <c r="AD5520" s="123">
        <v>20565</v>
      </c>
      <c r="AE5520" s="125">
        <v>19152</v>
      </c>
      <c r="AF5520" s="126">
        <v>22028</v>
      </c>
    </row>
    <row r="5521" spans="2:32">
      <c r="B5521" s="127">
        <v>5483</v>
      </c>
      <c r="C5521" s="128">
        <v>5483</v>
      </c>
      <c r="D5521" s="129">
        <v>229</v>
      </c>
      <c r="E5521" s="130">
        <v>8</v>
      </c>
      <c r="F5521" s="131">
        <v>17</v>
      </c>
      <c r="G5521" s="132" t="s">
        <v>487</v>
      </c>
      <c r="H5521" s="133">
        <v>8</v>
      </c>
      <c r="I5521" s="128">
        <v>16</v>
      </c>
      <c r="J5521" s="129" t="s">
        <v>487</v>
      </c>
      <c r="K5521" s="134">
        <v>11</v>
      </c>
      <c r="L5521" s="108"/>
      <c r="M5521" s="81">
        <v>17965</v>
      </c>
      <c r="N5521" s="135">
        <v>16231</v>
      </c>
      <c r="O5521" s="136">
        <v>19238</v>
      </c>
      <c r="P5521" s="135">
        <v>19711</v>
      </c>
      <c r="Q5521" s="136">
        <v>19906</v>
      </c>
      <c r="R5521" s="135">
        <v>19699</v>
      </c>
      <c r="S5521" s="136">
        <v>18972</v>
      </c>
      <c r="T5521" s="135">
        <v>17672</v>
      </c>
      <c r="U5521" s="136">
        <v>20425</v>
      </c>
      <c r="V5521" s="135">
        <v>21152</v>
      </c>
      <c r="W5521" s="136">
        <v>22059</v>
      </c>
      <c r="X5521" s="135">
        <v>21278</v>
      </c>
      <c r="Y5521" s="136">
        <v>20297</v>
      </c>
      <c r="Z5521" s="135">
        <v>21564</v>
      </c>
      <c r="AA5521" s="136">
        <v>22082</v>
      </c>
      <c r="AB5521" s="135">
        <v>22558</v>
      </c>
      <c r="AC5521" s="136">
        <v>23662</v>
      </c>
      <c r="AD5521" s="135">
        <v>21385</v>
      </c>
      <c r="AE5521" s="137">
        <v>19845</v>
      </c>
      <c r="AF5521" s="138">
        <v>22711</v>
      </c>
    </row>
    <row r="5522" spans="2:32">
      <c r="B5522" s="114">
        <v>5484</v>
      </c>
      <c r="C5522" s="115">
        <v>5484</v>
      </c>
      <c r="D5522" s="116">
        <v>229</v>
      </c>
      <c r="E5522" s="117">
        <v>8</v>
      </c>
      <c r="F5522" s="118">
        <v>17</v>
      </c>
      <c r="G5522" s="119" t="s">
        <v>487</v>
      </c>
      <c r="H5522" s="120">
        <v>8</v>
      </c>
      <c r="I5522" s="115">
        <v>16</v>
      </c>
      <c r="J5522" s="116" t="s">
        <v>487</v>
      </c>
      <c r="K5522" s="121">
        <v>12</v>
      </c>
      <c r="L5522" s="108"/>
      <c r="M5522" s="122">
        <v>18211</v>
      </c>
      <c r="N5522" s="123">
        <v>16562</v>
      </c>
      <c r="O5522" s="124">
        <v>19540</v>
      </c>
      <c r="P5522" s="123">
        <v>20054</v>
      </c>
      <c r="Q5522" s="124">
        <v>20267</v>
      </c>
      <c r="R5522" s="123">
        <v>20001</v>
      </c>
      <c r="S5522" s="124">
        <v>19338</v>
      </c>
      <c r="T5522" s="123">
        <v>18012</v>
      </c>
      <c r="U5522" s="124">
        <v>20736</v>
      </c>
      <c r="V5522" s="123">
        <v>21577</v>
      </c>
      <c r="W5522" s="124">
        <v>22543</v>
      </c>
      <c r="X5522" s="123">
        <v>21638</v>
      </c>
      <c r="Y5522" s="124">
        <v>20697</v>
      </c>
      <c r="Z5522" s="123">
        <v>21932</v>
      </c>
      <c r="AA5522" s="124">
        <v>22521</v>
      </c>
      <c r="AB5522" s="123">
        <v>23066</v>
      </c>
      <c r="AC5522" s="124">
        <v>24215</v>
      </c>
      <c r="AD5522" s="123">
        <v>21810</v>
      </c>
      <c r="AE5522" s="125">
        <v>20229</v>
      </c>
      <c r="AF5522" s="126">
        <v>23099</v>
      </c>
    </row>
    <row r="5523" spans="2:32">
      <c r="B5523" s="127">
        <v>5485</v>
      </c>
      <c r="C5523" s="128">
        <v>5485</v>
      </c>
      <c r="D5523" s="129">
        <v>229</v>
      </c>
      <c r="E5523" s="130">
        <v>8</v>
      </c>
      <c r="F5523" s="131">
        <v>17</v>
      </c>
      <c r="G5523" s="132" t="s">
        <v>487</v>
      </c>
      <c r="H5523" s="133">
        <v>8</v>
      </c>
      <c r="I5523" s="128">
        <v>16</v>
      </c>
      <c r="J5523" s="129" t="s">
        <v>487</v>
      </c>
      <c r="K5523" s="134">
        <v>13</v>
      </c>
      <c r="L5523" s="108"/>
      <c r="M5523" s="81">
        <v>18415</v>
      </c>
      <c r="N5523" s="135">
        <v>16686</v>
      </c>
      <c r="O5523" s="136">
        <v>19817</v>
      </c>
      <c r="P5523" s="135">
        <v>20299</v>
      </c>
      <c r="Q5523" s="136">
        <v>20528</v>
      </c>
      <c r="R5523" s="135">
        <v>20223</v>
      </c>
      <c r="S5523" s="136">
        <v>19501</v>
      </c>
      <c r="T5523" s="135">
        <v>18176</v>
      </c>
      <c r="U5523" s="136">
        <v>21017</v>
      </c>
      <c r="V5523" s="135">
        <v>21861</v>
      </c>
      <c r="W5523" s="136">
        <v>22948</v>
      </c>
      <c r="X5523" s="135">
        <v>21885</v>
      </c>
      <c r="Y5523" s="136">
        <v>20868</v>
      </c>
      <c r="Z5523" s="135">
        <v>22228</v>
      </c>
      <c r="AA5523" s="136">
        <v>22782</v>
      </c>
      <c r="AB5523" s="135">
        <v>23350</v>
      </c>
      <c r="AC5523" s="136">
        <v>24630</v>
      </c>
      <c r="AD5523" s="135">
        <v>21984</v>
      </c>
      <c r="AE5523" s="137">
        <v>20412</v>
      </c>
      <c r="AF5523" s="138">
        <v>23399</v>
      </c>
    </row>
    <row r="5524" spans="2:32">
      <c r="B5524" s="114">
        <v>5486</v>
      </c>
      <c r="C5524" s="115">
        <v>5486</v>
      </c>
      <c r="D5524" s="116">
        <v>229</v>
      </c>
      <c r="E5524" s="117">
        <v>8</v>
      </c>
      <c r="F5524" s="118">
        <v>17</v>
      </c>
      <c r="G5524" s="119" t="s">
        <v>487</v>
      </c>
      <c r="H5524" s="120">
        <v>8</v>
      </c>
      <c r="I5524" s="115">
        <v>16</v>
      </c>
      <c r="J5524" s="116" t="s">
        <v>487</v>
      </c>
      <c r="K5524" s="121">
        <v>14</v>
      </c>
      <c r="L5524" s="108"/>
      <c r="M5524" s="122">
        <v>18529</v>
      </c>
      <c r="N5524" s="123">
        <v>16727</v>
      </c>
      <c r="O5524" s="124">
        <v>19994</v>
      </c>
      <c r="P5524" s="123">
        <v>20454</v>
      </c>
      <c r="Q5524" s="124">
        <v>20641</v>
      </c>
      <c r="R5524" s="123">
        <v>20338</v>
      </c>
      <c r="S5524" s="124">
        <v>19608</v>
      </c>
      <c r="T5524" s="123">
        <v>18205</v>
      </c>
      <c r="U5524" s="124">
        <v>21181</v>
      </c>
      <c r="V5524" s="123">
        <v>21982</v>
      </c>
      <c r="W5524" s="124">
        <v>23132</v>
      </c>
      <c r="X5524" s="123">
        <v>21985</v>
      </c>
      <c r="Y5524" s="124">
        <v>20934</v>
      </c>
      <c r="Z5524" s="123">
        <v>22377</v>
      </c>
      <c r="AA5524" s="124">
        <v>22903</v>
      </c>
      <c r="AB5524" s="123">
        <v>23453</v>
      </c>
      <c r="AC5524" s="124">
        <v>24764</v>
      </c>
      <c r="AD5524" s="123">
        <v>22029</v>
      </c>
      <c r="AE5524" s="125">
        <v>20402</v>
      </c>
      <c r="AF5524" s="126">
        <v>23535</v>
      </c>
    </row>
    <row r="5525" spans="2:32">
      <c r="B5525" s="127">
        <v>5487</v>
      </c>
      <c r="C5525" s="128">
        <v>5487</v>
      </c>
      <c r="D5525" s="129">
        <v>229</v>
      </c>
      <c r="E5525" s="130">
        <v>8</v>
      </c>
      <c r="F5525" s="131">
        <v>17</v>
      </c>
      <c r="G5525" s="132" t="s">
        <v>487</v>
      </c>
      <c r="H5525" s="133">
        <v>8</v>
      </c>
      <c r="I5525" s="128">
        <v>16</v>
      </c>
      <c r="J5525" s="129" t="s">
        <v>487</v>
      </c>
      <c r="K5525" s="134">
        <v>15</v>
      </c>
      <c r="L5525" s="108"/>
      <c r="M5525" s="81">
        <v>18728</v>
      </c>
      <c r="N5525" s="135">
        <v>16994</v>
      </c>
      <c r="O5525" s="136">
        <v>20324</v>
      </c>
      <c r="P5525" s="135">
        <v>20712</v>
      </c>
      <c r="Q5525" s="136">
        <v>20904</v>
      </c>
      <c r="R5525" s="135">
        <v>20533</v>
      </c>
      <c r="S5525" s="136">
        <v>19850</v>
      </c>
      <c r="T5525" s="135">
        <v>18479</v>
      </c>
      <c r="U5525" s="136">
        <v>21510</v>
      </c>
      <c r="V5525" s="135">
        <v>22231</v>
      </c>
      <c r="W5525" s="136">
        <v>23301</v>
      </c>
      <c r="X5525" s="135">
        <v>22153</v>
      </c>
      <c r="Y5525" s="136">
        <v>21168</v>
      </c>
      <c r="Z5525" s="135">
        <v>22670</v>
      </c>
      <c r="AA5525" s="136">
        <v>23113</v>
      </c>
      <c r="AB5525" s="135">
        <v>23655</v>
      </c>
      <c r="AC5525" s="136">
        <v>24876</v>
      </c>
      <c r="AD5525" s="135">
        <v>22247</v>
      </c>
      <c r="AE5525" s="137">
        <v>20654</v>
      </c>
      <c r="AF5525" s="138">
        <v>23823</v>
      </c>
    </row>
    <row r="5526" spans="2:32">
      <c r="B5526" s="114">
        <v>5488</v>
      </c>
      <c r="C5526" s="115">
        <v>5488</v>
      </c>
      <c r="D5526" s="116">
        <v>229</v>
      </c>
      <c r="E5526" s="117">
        <v>8</v>
      </c>
      <c r="F5526" s="118">
        <v>17</v>
      </c>
      <c r="G5526" s="119" t="s">
        <v>487</v>
      </c>
      <c r="H5526" s="120">
        <v>8</v>
      </c>
      <c r="I5526" s="115">
        <v>16</v>
      </c>
      <c r="J5526" s="116" t="s">
        <v>487</v>
      </c>
      <c r="K5526" s="121">
        <v>16</v>
      </c>
      <c r="L5526" s="108"/>
      <c r="M5526" s="122">
        <v>18968</v>
      </c>
      <c r="N5526" s="123">
        <v>17316</v>
      </c>
      <c r="O5526" s="124">
        <v>20642</v>
      </c>
      <c r="P5526" s="123">
        <v>21235</v>
      </c>
      <c r="Q5526" s="124">
        <v>21147</v>
      </c>
      <c r="R5526" s="123">
        <v>20704</v>
      </c>
      <c r="S5526" s="124">
        <v>20096</v>
      </c>
      <c r="T5526" s="123">
        <v>18750</v>
      </c>
      <c r="U5526" s="124">
        <v>21796</v>
      </c>
      <c r="V5526" s="123">
        <v>22415</v>
      </c>
      <c r="W5526" s="124">
        <v>23451</v>
      </c>
      <c r="X5526" s="123">
        <v>22240</v>
      </c>
      <c r="Y5526" s="124">
        <v>21359</v>
      </c>
      <c r="Z5526" s="123">
        <v>22900</v>
      </c>
      <c r="AA5526" s="124">
        <v>23769</v>
      </c>
      <c r="AB5526" s="123">
        <v>23758</v>
      </c>
      <c r="AC5526" s="124">
        <v>24936</v>
      </c>
      <c r="AD5526" s="123">
        <v>22390</v>
      </c>
      <c r="AE5526" s="125">
        <v>20861</v>
      </c>
      <c r="AF5526" s="126">
        <v>24040</v>
      </c>
    </row>
    <row r="5527" spans="2:32">
      <c r="B5527" s="127">
        <v>5489</v>
      </c>
      <c r="C5527" s="128">
        <v>5489</v>
      </c>
      <c r="D5527" s="129">
        <v>229</v>
      </c>
      <c r="E5527" s="130">
        <v>8</v>
      </c>
      <c r="F5527" s="131">
        <v>17</v>
      </c>
      <c r="G5527" s="132" t="s">
        <v>487</v>
      </c>
      <c r="H5527" s="133">
        <v>8</v>
      </c>
      <c r="I5527" s="128">
        <v>16</v>
      </c>
      <c r="J5527" s="129" t="s">
        <v>487</v>
      </c>
      <c r="K5527" s="134">
        <v>17</v>
      </c>
      <c r="L5527" s="108"/>
      <c r="M5527" s="81">
        <v>19090</v>
      </c>
      <c r="N5527" s="135">
        <v>17678</v>
      </c>
      <c r="O5527" s="136">
        <v>20959</v>
      </c>
      <c r="P5527" s="135">
        <v>21480</v>
      </c>
      <c r="Q5527" s="136">
        <v>21362</v>
      </c>
      <c r="R5527" s="135">
        <v>20878</v>
      </c>
      <c r="S5527" s="136">
        <v>20437</v>
      </c>
      <c r="T5527" s="135">
        <v>19203</v>
      </c>
      <c r="U5527" s="136">
        <v>22069</v>
      </c>
      <c r="V5527" s="135">
        <v>22617</v>
      </c>
      <c r="W5527" s="136">
        <v>23606</v>
      </c>
      <c r="X5527" s="135">
        <v>22408</v>
      </c>
      <c r="Y5527" s="136">
        <v>21753</v>
      </c>
      <c r="Z5527" s="135">
        <v>23276</v>
      </c>
      <c r="AA5527" s="136">
        <v>23986</v>
      </c>
      <c r="AB5527" s="135">
        <v>23989</v>
      </c>
      <c r="AC5527" s="136">
        <v>25125</v>
      </c>
      <c r="AD5527" s="135">
        <v>22800</v>
      </c>
      <c r="AE5527" s="137">
        <v>21363</v>
      </c>
      <c r="AF5527" s="138">
        <v>24422</v>
      </c>
    </row>
    <row r="5528" spans="2:32">
      <c r="B5528" s="114">
        <v>5490</v>
      </c>
      <c r="C5528" s="115">
        <v>5490</v>
      </c>
      <c r="D5528" s="116">
        <v>229</v>
      </c>
      <c r="E5528" s="117">
        <v>8</v>
      </c>
      <c r="F5528" s="118">
        <v>17</v>
      </c>
      <c r="G5528" s="119" t="s">
        <v>487</v>
      </c>
      <c r="H5528" s="120">
        <v>8</v>
      </c>
      <c r="I5528" s="115">
        <v>16</v>
      </c>
      <c r="J5528" s="116" t="s">
        <v>487</v>
      </c>
      <c r="K5528" s="121">
        <v>18</v>
      </c>
      <c r="L5528" s="108"/>
      <c r="M5528" s="122">
        <v>18813</v>
      </c>
      <c r="N5528" s="123">
        <v>17773</v>
      </c>
      <c r="O5528" s="124">
        <v>20847</v>
      </c>
      <c r="P5528" s="123">
        <v>21319</v>
      </c>
      <c r="Q5528" s="124">
        <v>21031</v>
      </c>
      <c r="R5528" s="123">
        <v>20824</v>
      </c>
      <c r="S5528" s="124">
        <v>20484</v>
      </c>
      <c r="T5528" s="123">
        <v>19462</v>
      </c>
      <c r="U5528" s="124">
        <v>22196</v>
      </c>
      <c r="V5528" s="123">
        <v>22423</v>
      </c>
      <c r="W5528" s="124">
        <v>23554</v>
      </c>
      <c r="X5528" s="123">
        <v>22600</v>
      </c>
      <c r="Y5528" s="124">
        <v>22068</v>
      </c>
      <c r="Z5528" s="123">
        <v>23550</v>
      </c>
      <c r="AA5528" s="124">
        <v>23997</v>
      </c>
      <c r="AB5528" s="123">
        <v>23943</v>
      </c>
      <c r="AC5528" s="124">
        <v>25306</v>
      </c>
      <c r="AD5528" s="123">
        <v>23196</v>
      </c>
      <c r="AE5528" s="125">
        <v>21982</v>
      </c>
      <c r="AF5528" s="126">
        <v>24742</v>
      </c>
    </row>
    <row r="5529" spans="2:32">
      <c r="B5529" s="127">
        <v>5491</v>
      </c>
      <c r="C5529" s="128">
        <v>5491</v>
      </c>
      <c r="D5529" s="129">
        <v>229</v>
      </c>
      <c r="E5529" s="130">
        <v>8</v>
      </c>
      <c r="F5529" s="131">
        <v>17</v>
      </c>
      <c r="G5529" s="132" t="s">
        <v>487</v>
      </c>
      <c r="H5529" s="133">
        <v>8</v>
      </c>
      <c r="I5529" s="128">
        <v>16</v>
      </c>
      <c r="J5529" s="129" t="s">
        <v>487</v>
      </c>
      <c r="K5529" s="134">
        <v>19</v>
      </c>
      <c r="L5529" s="108"/>
      <c r="M5529" s="81">
        <v>18180</v>
      </c>
      <c r="N5529" s="135">
        <v>17416</v>
      </c>
      <c r="O5529" s="136">
        <v>20214</v>
      </c>
      <c r="P5529" s="135">
        <v>20774</v>
      </c>
      <c r="Q5529" s="136">
        <v>20595</v>
      </c>
      <c r="R5529" s="135">
        <v>20219</v>
      </c>
      <c r="S5529" s="136">
        <v>20125</v>
      </c>
      <c r="T5529" s="135">
        <v>19222</v>
      </c>
      <c r="U5529" s="136">
        <v>21745</v>
      </c>
      <c r="V5529" s="135">
        <v>22151</v>
      </c>
      <c r="W5529" s="136">
        <v>23562</v>
      </c>
      <c r="X5529" s="135">
        <v>22355</v>
      </c>
      <c r="Y5529" s="136">
        <v>21990</v>
      </c>
      <c r="Z5529" s="135">
        <v>23337</v>
      </c>
      <c r="AA5529" s="136">
        <v>23919</v>
      </c>
      <c r="AB5529" s="135">
        <v>23948</v>
      </c>
      <c r="AC5529" s="136">
        <v>25591</v>
      </c>
      <c r="AD5529" s="135">
        <v>23276</v>
      </c>
      <c r="AE5529" s="137">
        <v>22128</v>
      </c>
      <c r="AF5529" s="138">
        <v>24620</v>
      </c>
    </row>
    <row r="5530" spans="2:32">
      <c r="B5530" s="114">
        <v>5492</v>
      </c>
      <c r="C5530" s="115">
        <v>5492</v>
      </c>
      <c r="D5530" s="116">
        <v>229</v>
      </c>
      <c r="E5530" s="117">
        <v>8</v>
      </c>
      <c r="F5530" s="118">
        <v>17</v>
      </c>
      <c r="G5530" s="119" t="s">
        <v>487</v>
      </c>
      <c r="H5530" s="120">
        <v>8</v>
      </c>
      <c r="I5530" s="115">
        <v>16</v>
      </c>
      <c r="J5530" s="116" t="s">
        <v>487</v>
      </c>
      <c r="K5530" s="121">
        <v>20</v>
      </c>
      <c r="L5530" s="108"/>
      <c r="M5530" s="122">
        <v>17612</v>
      </c>
      <c r="N5530" s="123">
        <v>17122</v>
      </c>
      <c r="O5530" s="124">
        <v>19900</v>
      </c>
      <c r="P5530" s="123">
        <v>20458</v>
      </c>
      <c r="Q5530" s="124">
        <v>20467</v>
      </c>
      <c r="R5530" s="123">
        <v>19802</v>
      </c>
      <c r="S5530" s="124">
        <v>19724</v>
      </c>
      <c r="T5530" s="123">
        <v>19045</v>
      </c>
      <c r="U5530" s="124">
        <v>21565</v>
      </c>
      <c r="V5530" s="123">
        <v>22192</v>
      </c>
      <c r="W5530" s="124">
        <v>23960</v>
      </c>
      <c r="X5530" s="123">
        <v>22324</v>
      </c>
      <c r="Y5530" s="124">
        <v>22064</v>
      </c>
      <c r="Z5530" s="123">
        <v>23479</v>
      </c>
      <c r="AA5530" s="124">
        <v>24266</v>
      </c>
      <c r="AB5530" s="123">
        <v>24460</v>
      </c>
      <c r="AC5530" s="124">
        <v>26281</v>
      </c>
      <c r="AD5530" s="123">
        <v>23543</v>
      </c>
      <c r="AE5530" s="125">
        <v>22387</v>
      </c>
      <c r="AF5530" s="126">
        <v>24852</v>
      </c>
    </row>
    <row r="5531" spans="2:32">
      <c r="B5531" s="127">
        <v>5493</v>
      </c>
      <c r="C5531" s="128">
        <v>5493</v>
      </c>
      <c r="D5531" s="129">
        <v>229</v>
      </c>
      <c r="E5531" s="130">
        <v>8</v>
      </c>
      <c r="F5531" s="131">
        <v>17</v>
      </c>
      <c r="G5531" s="132" t="s">
        <v>487</v>
      </c>
      <c r="H5531" s="133">
        <v>8</v>
      </c>
      <c r="I5531" s="128">
        <v>16</v>
      </c>
      <c r="J5531" s="129" t="s">
        <v>487</v>
      </c>
      <c r="K5531" s="134">
        <v>21</v>
      </c>
      <c r="L5531" s="108"/>
      <c r="M5531" s="81">
        <v>17528</v>
      </c>
      <c r="N5531" s="135">
        <v>17128</v>
      </c>
      <c r="O5531" s="136">
        <v>19714</v>
      </c>
      <c r="P5531" s="135">
        <v>20264</v>
      </c>
      <c r="Q5531" s="136">
        <v>20328</v>
      </c>
      <c r="R5531" s="135">
        <v>19858</v>
      </c>
      <c r="S5531" s="136">
        <v>19880</v>
      </c>
      <c r="T5531" s="135">
        <v>19240</v>
      </c>
      <c r="U5531" s="136">
        <v>21582</v>
      </c>
      <c r="V5531" s="135">
        <v>22383</v>
      </c>
      <c r="W5531" s="136">
        <v>24241</v>
      </c>
      <c r="X5531" s="135">
        <v>22816</v>
      </c>
      <c r="Y5531" s="136">
        <v>22677</v>
      </c>
      <c r="Z5531" s="135">
        <v>23829</v>
      </c>
      <c r="AA5531" s="136">
        <v>24767</v>
      </c>
      <c r="AB5531" s="135">
        <v>25107</v>
      </c>
      <c r="AC5531" s="136">
        <v>26962</v>
      </c>
      <c r="AD5531" s="135">
        <v>24430</v>
      </c>
      <c r="AE5531" s="137">
        <v>23159</v>
      </c>
      <c r="AF5531" s="138">
        <v>25372</v>
      </c>
    </row>
    <row r="5532" spans="2:32">
      <c r="B5532" s="114">
        <v>5494</v>
      </c>
      <c r="C5532" s="115">
        <v>5494</v>
      </c>
      <c r="D5532" s="116">
        <v>229</v>
      </c>
      <c r="E5532" s="117">
        <v>8</v>
      </c>
      <c r="F5532" s="118">
        <v>17</v>
      </c>
      <c r="G5532" s="119" t="s">
        <v>487</v>
      </c>
      <c r="H5532" s="120">
        <v>8</v>
      </c>
      <c r="I5532" s="115">
        <v>16</v>
      </c>
      <c r="J5532" s="116" t="s">
        <v>487</v>
      </c>
      <c r="K5532" s="121">
        <v>22</v>
      </c>
      <c r="L5532" s="108"/>
      <c r="M5532" s="122">
        <v>16488</v>
      </c>
      <c r="N5532" s="123">
        <v>16326</v>
      </c>
      <c r="O5532" s="124">
        <v>18542</v>
      </c>
      <c r="P5532" s="123">
        <v>19098</v>
      </c>
      <c r="Q5532" s="124">
        <v>19243</v>
      </c>
      <c r="R5532" s="123">
        <v>18900</v>
      </c>
      <c r="S5532" s="124">
        <v>19212</v>
      </c>
      <c r="T5532" s="123">
        <v>18547</v>
      </c>
      <c r="U5532" s="124">
        <v>20542</v>
      </c>
      <c r="V5532" s="123">
        <v>21490</v>
      </c>
      <c r="W5532" s="124">
        <v>23358</v>
      </c>
      <c r="X5532" s="123">
        <v>22092</v>
      </c>
      <c r="Y5532" s="124">
        <v>22274</v>
      </c>
      <c r="Z5532" s="123">
        <v>22927</v>
      </c>
      <c r="AA5532" s="124">
        <v>23979</v>
      </c>
      <c r="AB5532" s="123">
        <v>24480</v>
      </c>
      <c r="AC5532" s="124">
        <v>26299</v>
      </c>
      <c r="AD5532" s="123">
        <v>24177</v>
      </c>
      <c r="AE5532" s="125">
        <v>22737</v>
      </c>
      <c r="AF5532" s="126">
        <v>24549</v>
      </c>
    </row>
    <row r="5533" spans="2:32">
      <c r="B5533" s="127">
        <v>5495</v>
      </c>
      <c r="C5533" s="128">
        <v>5495</v>
      </c>
      <c r="D5533" s="129">
        <v>229</v>
      </c>
      <c r="E5533" s="130">
        <v>8</v>
      </c>
      <c r="F5533" s="131">
        <v>17</v>
      </c>
      <c r="G5533" s="132" t="s">
        <v>487</v>
      </c>
      <c r="H5533" s="133">
        <v>8</v>
      </c>
      <c r="I5533" s="128">
        <v>16</v>
      </c>
      <c r="J5533" s="129" t="s">
        <v>487</v>
      </c>
      <c r="K5533" s="134">
        <v>23</v>
      </c>
      <c r="L5533" s="108"/>
      <c r="M5533" s="81">
        <v>15250</v>
      </c>
      <c r="N5533" s="135">
        <v>15341</v>
      </c>
      <c r="O5533" s="136">
        <v>17169</v>
      </c>
      <c r="P5533" s="135">
        <v>17688</v>
      </c>
      <c r="Q5533" s="136">
        <v>17867</v>
      </c>
      <c r="R5533" s="135">
        <v>17618</v>
      </c>
      <c r="S5533" s="136">
        <v>18300</v>
      </c>
      <c r="T5533" s="135">
        <v>17561</v>
      </c>
      <c r="U5533" s="136">
        <v>19178</v>
      </c>
      <c r="V5533" s="135">
        <v>20210</v>
      </c>
      <c r="W5533" s="136">
        <v>22106</v>
      </c>
      <c r="X5533" s="135">
        <v>20873</v>
      </c>
      <c r="Y5533" s="136">
        <v>21451</v>
      </c>
      <c r="Z5533" s="135">
        <v>21615</v>
      </c>
      <c r="AA5533" s="136">
        <v>22708</v>
      </c>
      <c r="AB5533" s="135">
        <v>23290</v>
      </c>
      <c r="AC5533" s="136">
        <v>25139</v>
      </c>
      <c r="AD5533" s="135">
        <v>23428</v>
      </c>
      <c r="AE5533" s="137">
        <v>21857</v>
      </c>
      <c r="AF5533" s="138">
        <v>23266</v>
      </c>
    </row>
    <row r="5534" spans="2:32">
      <c r="B5534" s="114">
        <v>5496</v>
      </c>
      <c r="C5534" s="115">
        <v>5496</v>
      </c>
      <c r="D5534" s="116">
        <v>229</v>
      </c>
      <c r="E5534" s="117">
        <v>8</v>
      </c>
      <c r="F5534" s="118">
        <v>17</v>
      </c>
      <c r="G5534" s="119" t="s">
        <v>487</v>
      </c>
      <c r="H5534" s="120">
        <v>8</v>
      </c>
      <c r="I5534" s="115">
        <v>16</v>
      </c>
      <c r="J5534" s="116" t="s">
        <v>487</v>
      </c>
      <c r="K5534" s="121">
        <v>24</v>
      </c>
      <c r="L5534" s="108"/>
      <c r="M5534" s="122">
        <v>14191</v>
      </c>
      <c r="N5534" s="123">
        <v>14493</v>
      </c>
      <c r="O5534" s="124">
        <v>16013</v>
      </c>
      <c r="P5534" s="123">
        <v>16549</v>
      </c>
      <c r="Q5534" s="124">
        <v>16695</v>
      </c>
      <c r="R5534" s="123">
        <v>16442</v>
      </c>
      <c r="S5534" s="124">
        <v>17412</v>
      </c>
      <c r="T5534" s="123">
        <v>16679</v>
      </c>
      <c r="U5534" s="124">
        <v>17995</v>
      </c>
      <c r="V5534" s="123">
        <v>19062</v>
      </c>
      <c r="W5534" s="124">
        <v>20853</v>
      </c>
      <c r="X5534" s="123">
        <v>19745</v>
      </c>
      <c r="Y5534" s="124">
        <v>20619</v>
      </c>
      <c r="Z5534" s="123">
        <v>20424</v>
      </c>
      <c r="AA5534" s="124">
        <v>21595</v>
      </c>
      <c r="AB5534" s="123">
        <v>22178</v>
      </c>
      <c r="AC5534" s="124">
        <v>23923</v>
      </c>
      <c r="AD5534" s="123">
        <v>22629</v>
      </c>
      <c r="AE5534" s="125">
        <v>21031</v>
      </c>
      <c r="AF5534" s="126">
        <v>22066</v>
      </c>
    </row>
    <row r="5535" spans="2:32">
      <c r="B5535" s="127">
        <v>5497</v>
      </c>
      <c r="C5535" s="128">
        <v>5497</v>
      </c>
      <c r="D5535" s="129">
        <v>230</v>
      </c>
      <c r="E5535" s="130">
        <v>8</v>
      </c>
      <c r="F5535" s="131">
        <v>18</v>
      </c>
      <c r="G5535" s="132" t="s">
        <v>487</v>
      </c>
      <c r="H5535" s="133">
        <v>8</v>
      </c>
      <c r="I5535" s="128">
        <v>17</v>
      </c>
      <c r="J5535" s="129" t="s">
        <v>487</v>
      </c>
      <c r="K5535" s="134">
        <v>1</v>
      </c>
      <c r="L5535" s="108"/>
      <c r="M5535" s="81">
        <v>14005</v>
      </c>
      <c r="N5535" s="135">
        <v>14039</v>
      </c>
      <c r="O5535" s="136">
        <v>15277</v>
      </c>
      <c r="P5535" s="135">
        <v>15796</v>
      </c>
      <c r="Q5535" s="136">
        <v>16465</v>
      </c>
      <c r="R5535" s="135">
        <v>16078</v>
      </c>
      <c r="S5535" s="136">
        <v>16175</v>
      </c>
      <c r="T5535" s="135">
        <v>16092</v>
      </c>
      <c r="U5535" s="136">
        <v>17425</v>
      </c>
      <c r="V5535" s="135">
        <v>18816</v>
      </c>
      <c r="W5535" s="136">
        <v>19954</v>
      </c>
      <c r="X5535" s="135">
        <v>19134</v>
      </c>
      <c r="Y5535" s="136">
        <v>18923</v>
      </c>
      <c r="Z5535" s="135">
        <v>20071</v>
      </c>
      <c r="AA5535" s="136">
        <v>21020</v>
      </c>
      <c r="AB5535" s="135">
        <v>22031</v>
      </c>
      <c r="AC5535" s="136">
        <v>23020</v>
      </c>
      <c r="AD5535" s="135">
        <v>20650</v>
      </c>
      <c r="AE5535" s="137">
        <v>20293</v>
      </c>
      <c r="AF5535" s="138">
        <v>21850</v>
      </c>
    </row>
    <row r="5536" spans="2:32">
      <c r="B5536" s="114">
        <v>5498</v>
      </c>
      <c r="C5536" s="115">
        <v>5498</v>
      </c>
      <c r="D5536" s="116">
        <v>230</v>
      </c>
      <c r="E5536" s="117">
        <v>8</v>
      </c>
      <c r="F5536" s="118">
        <v>18</v>
      </c>
      <c r="G5536" s="119" t="s">
        <v>487</v>
      </c>
      <c r="H5536" s="120">
        <v>8</v>
      </c>
      <c r="I5536" s="115">
        <v>17</v>
      </c>
      <c r="J5536" s="116" t="s">
        <v>487</v>
      </c>
      <c r="K5536" s="121">
        <v>2</v>
      </c>
      <c r="L5536" s="108"/>
      <c r="M5536" s="122">
        <v>13530</v>
      </c>
      <c r="N5536" s="123">
        <v>13678</v>
      </c>
      <c r="O5536" s="124">
        <v>14813</v>
      </c>
      <c r="P5536" s="123">
        <v>15255</v>
      </c>
      <c r="Q5536" s="124">
        <v>15950</v>
      </c>
      <c r="R5536" s="123">
        <v>15534</v>
      </c>
      <c r="S5536" s="124">
        <v>15575</v>
      </c>
      <c r="T5536" s="123">
        <v>15649</v>
      </c>
      <c r="U5536" s="124">
        <v>16892</v>
      </c>
      <c r="V5536" s="123">
        <v>18218</v>
      </c>
      <c r="W5536" s="124">
        <v>19188</v>
      </c>
      <c r="X5536" s="123">
        <v>18484</v>
      </c>
      <c r="Y5536" s="124">
        <v>18211</v>
      </c>
      <c r="Z5536" s="123">
        <v>19446</v>
      </c>
      <c r="AA5536" s="124">
        <v>20306</v>
      </c>
      <c r="AB5536" s="123">
        <v>21301</v>
      </c>
      <c r="AC5536" s="124">
        <v>22145</v>
      </c>
      <c r="AD5536" s="123">
        <v>19883</v>
      </c>
      <c r="AE5536" s="125">
        <v>19709</v>
      </c>
      <c r="AF5536" s="126">
        <v>21176</v>
      </c>
    </row>
    <row r="5537" spans="2:32">
      <c r="B5537" s="127">
        <v>5499</v>
      </c>
      <c r="C5537" s="128">
        <v>5499</v>
      </c>
      <c r="D5537" s="129">
        <v>230</v>
      </c>
      <c r="E5537" s="130">
        <v>8</v>
      </c>
      <c r="F5537" s="131">
        <v>18</v>
      </c>
      <c r="G5537" s="132" t="s">
        <v>487</v>
      </c>
      <c r="H5537" s="133">
        <v>8</v>
      </c>
      <c r="I5537" s="128">
        <v>17</v>
      </c>
      <c r="J5537" s="129" t="s">
        <v>487</v>
      </c>
      <c r="K5537" s="134">
        <v>3</v>
      </c>
      <c r="L5537" s="108"/>
      <c r="M5537" s="81">
        <v>13238</v>
      </c>
      <c r="N5537" s="135">
        <v>13455</v>
      </c>
      <c r="O5537" s="136">
        <v>14509</v>
      </c>
      <c r="P5537" s="135">
        <v>14954</v>
      </c>
      <c r="Q5537" s="136">
        <v>15648</v>
      </c>
      <c r="R5537" s="135">
        <v>15174</v>
      </c>
      <c r="S5537" s="136">
        <v>15196</v>
      </c>
      <c r="T5537" s="135">
        <v>15350</v>
      </c>
      <c r="U5537" s="136">
        <v>16512</v>
      </c>
      <c r="V5537" s="135">
        <v>17805</v>
      </c>
      <c r="W5537" s="136">
        <v>18634</v>
      </c>
      <c r="X5537" s="135">
        <v>17990</v>
      </c>
      <c r="Y5537" s="136">
        <v>17716</v>
      </c>
      <c r="Z5537" s="135">
        <v>18946</v>
      </c>
      <c r="AA5537" s="136">
        <v>19784</v>
      </c>
      <c r="AB5537" s="135">
        <v>20730</v>
      </c>
      <c r="AC5537" s="136">
        <v>21470</v>
      </c>
      <c r="AD5537" s="135">
        <v>19319</v>
      </c>
      <c r="AE5537" s="137">
        <v>19242</v>
      </c>
      <c r="AF5537" s="138">
        <v>20616</v>
      </c>
    </row>
    <row r="5538" spans="2:32">
      <c r="B5538" s="114">
        <v>5500</v>
      </c>
      <c r="C5538" s="115">
        <v>5500</v>
      </c>
      <c r="D5538" s="116">
        <v>230</v>
      </c>
      <c r="E5538" s="117">
        <v>8</v>
      </c>
      <c r="F5538" s="118">
        <v>18</v>
      </c>
      <c r="G5538" s="119" t="s">
        <v>487</v>
      </c>
      <c r="H5538" s="120">
        <v>8</v>
      </c>
      <c r="I5538" s="115">
        <v>17</v>
      </c>
      <c r="J5538" s="116" t="s">
        <v>487</v>
      </c>
      <c r="K5538" s="121">
        <v>4</v>
      </c>
      <c r="L5538" s="108"/>
      <c r="M5538" s="122">
        <v>13064</v>
      </c>
      <c r="N5538" s="123">
        <v>13463</v>
      </c>
      <c r="O5538" s="124">
        <v>14473</v>
      </c>
      <c r="P5538" s="123">
        <v>14889</v>
      </c>
      <c r="Q5538" s="124">
        <v>15564</v>
      </c>
      <c r="R5538" s="123">
        <v>14920</v>
      </c>
      <c r="S5538" s="124">
        <v>14903</v>
      </c>
      <c r="T5538" s="123">
        <v>15236</v>
      </c>
      <c r="U5538" s="124">
        <v>16295</v>
      </c>
      <c r="V5538" s="123">
        <v>17507</v>
      </c>
      <c r="W5538" s="124">
        <v>18134</v>
      </c>
      <c r="X5538" s="123">
        <v>17421</v>
      </c>
      <c r="Y5538" s="124">
        <v>17165</v>
      </c>
      <c r="Z5538" s="123">
        <v>18469</v>
      </c>
      <c r="AA5538" s="124">
        <v>19222</v>
      </c>
      <c r="AB5538" s="123">
        <v>20122</v>
      </c>
      <c r="AC5538" s="124">
        <v>20668</v>
      </c>
      <c r="AD5538" s="123">
        <v>18618</v>
      </c>
      <c r="AE5538" s="125">
        <v>18752</v>
      </c>
      <c r="AF5538" s="126">
        <v>19988</v>
      </c>
    </row>
    <row r="5539" spans="2:32">
      <c r="B5539" s="127">
        <v>5501</v>
      </c>
      <c r="C5539" s="128">
        <v>5501</v>
      </c>
      <c r="D5539" s="129">
        <v>230</v>
      </c>
      <c r="E5539" s="130">
        <v>8</v>
      </c>
      <c r="F5539" s="131">
        <v>18</v>
      </c>
      <c r="G5539" s="132" t="s">
        <v>487</v>
      </c>
      <c r="H5539" s="133">
        <v>8</v>
      </c>
      <c r="I5539" s="128">
        <v>17</v>
      </c>
      <c r="J5539" s="129" t="s">
        <v>487</v>
      </c>
      <c r="K5539" s="134">
        <v>5</v>
      </c>
      <c r="L5539" s="108"/>
      <c r="M5539" s="81">
        <v>13019</v>
      </c>
      <c r="N5539" s="135">
        <v>13866</v>
      </c>
      <c r="O5539" s="136">
        <v>14851</v>
      </c>
      <c r="P5539" s="135">
        <v>15173</v>
      </c>
      <c r="Q5539" s="136">
        <v>15892</v>
      </c>
      <c r="R5539" s="135">
        <v>14789</v>
      </c>
      <c r="S5539" s="136">
        <v>14725</v>
      </c>
      <c r="T5539" s="135">
        <v>15533</v>
      </c>
      <c r="U5539" s="136">
        <v>16460</v>
      </c>
      <c r="V5539" s="135">
        <v>17564</v>
      </c>
      <c r="W5539" s="136">
        <v>18064</v>
      </c>
      <c r="X5539" s="135">
        <v>16938</v>
      </c>
      <c r="Y5539" s="136">
        <v>16687</v>
      </c>
      <c r="Z5539" s="135">
        <v>18332</v>
      </c>
      <c r="AA5539" s="136">
        <v>18893</v>
      </c>
      <c r="AB5539" s="135">
        <v>19777</v>
      </c>
      <c r="AC5539" s="136">
        <v>20193</v>
      </c>
      <c r="AD5539" s="135">
        <v>17969</v>
      </c>
      <c r="AE5539" s="137">
        <v>18550</v>
      </c>
      <c r="AF5539" s="138">
        <v>19671</v>
      </c>
    </row>
    <row r="5540" spans="2:32">
      <c r="B5540" s="114">
        <v>5502</v>
      </c>
      <c r="C5540" s="115">
        <v>5502</v>
      </c>
      <c r="D5540" s="116">
        <v>230</v>
      </c>
      <c r="E5540" s="117">
        <v>8</v>
      </c>
      <c r="F5540" s="118">
        <v>18</v>
      </c>
      <c r="G5540" s="119" t="s">
        <v>487</v>
      </c>
      <c r="H5540" s="120">
        <v>8</v>
      </c>
      <c r="I5540" s="115">
        <v>17</v>
      </c>
      <c r="J5540" s="116" t="s">
        <v>487</v>
      </c>
      <c r="K5540" s="121">
        <v>6</v>
      </c>
      <c r="L5540" s="108"/>
      <c r="M5540" s="122">
        <v>13074</v>
      </c>
      <c r="N5540" s="123">
        <v>14682</v>
      </c>
      <c r="O5540" s="124">
        <v>15600</v>
      </c>
      <c r="P5540" s="123">
        <v>15993</v>
      </c>
      <c r="Q5540" s="124">
        <v>16593</v>
      </c>
      <c r="R5540" s="123">
        <v>14764</v>
      </c>
      <c r="S5540" s="124">
        <v>14594</v>
      </c>
      <c r="T5540" s="123">
        <v>16286</v>
      </c>
      <c r="U5540" s="124">
        <v>17039</v>
      </c>
      <c r="V5540" s="123">
        <v>18026</v>
      </c>
      <c r="W5540" s="124">
        <v>18404</v>
      </c>
      <c r="X5540" s="123">
        <v>16556</v>
      </c>
      <c r="Y5540" s="124">
        <v>16195</v>
      </c>
      <c r="Z5540" s="123">
        <v>18517</v>
      </c>
      <c r="AA5540" s="124">
        <v>19013</v>
      </c>
      <c r="AB5540" s="123">
        <v>19689</v>
      </c>
      <c r="AC5540" s="124">
        <v>20050</v>
      </c>
      <c r="AD5540" s="123">
        <v>17310</v>
      </c>
      <c r="AE5540" s="125">
        <v>18742</v>
      </c>
      <c r="AF5540" s="126">
        <v>19700</v>
      </c>
    </row>
    <row r="5541" spans="2:32">
      <c r="B5541" s="127">
        <v>5503</v>
      </c>
      <c r="C5541" s="128">
        <v>5503</v>
      </c>
      <c r="D5541" s="129">
        <v>230</v>
      </c>
      <c r="E5541" s="130">
        <v>8</v>
      </c>
      <c r="F5541" s="131">
        <v>18</v>
      </c>
      <c r="G5541" s="132" t="s">
        <v>487</v>
      </c>
      <c r="H5541" s="133">
        <v>8</v>
      </c>
      <c r="I5541" s="128">
        <v>17</v>
      </c>
      <c r="J5541" s="129" t="s">
        <v>487</v>
      </c>
      <c r="K5541" s="134">
        <v>7</v>
      </c>
      <c r="L5541" s="108"/>
      <c r="M5541" s="81">
        <v>13519</v>
      </c>
      <c r="N5541" s="135">
        <v>15834</v>
      </c>
      <c r="O5541" s="136">
        <v>16585</v>
      </c>
      <c r="P5541" s="135">
        <v>17061</v>
      </c>
      <c r="Q5541" s="136">
        <v>17509</v>
      </c>
      <c r="R5541" s="135">
        <v>15084</v>
      </c>
      <c r="S5541" s="136">
        <v>14687</v>
      </c>
      <c r="T5541" s="135">
        <v>17298</v>
      </c>
      <c r="U5541" s="136">
        <v>17816</v>
      </c>
      <c r="V5541" s="135">
        <v>18777</v>
      </c>
      <c r="W5541" s="136">
        <v>19096</v>
      </c>
      <c r="X5541" s="135">
        <v>16579</v>
      </c>
      <c r="Y5541" s="136">
        <v>15950</v>
      </c>
      <c r="Z5541" s="135">
        <v>18922</v>
      </c>
      <c r="AA5541" s="136">
        <v>19542</v>
      </c>
      <c r="AB5541" s="135">
        <v>20072</v>
      </c>
      <c r="AC5541" s="136">
        <v>20483</v>
      </c>
      <c r="AD5541" s="135">
        <v>16951</v>
      </c>
      <c r="AE5541" s="137">
        <v>19403</v>
      </c>
      <c r="AF5541" s="138">
        <v>19989</v>
      </c>
    </row>
    <row r="5542" spans="2:32">
      <c r="B5542" s="114">
        <v>5504</v>
      </c>
      <c r="C5542" s="115">
        <v>5504</v>
      </c>
      <c r="D5542" s="116">
        <v>230</v>
      </c>
      <c r="E5542" s="117">
        <v>8</v>
      </c>
      <c r="F5542" s="118">
        <v>18</v>
      </c>
      <c r="G5542" s="119" t="s">
        <v>487</v>
      </c>
      <c r="H5542" s="120">
        <v>8</v>
      </c>
      <c r="I5542" s="115">
        <v>17</v>
      </c>
      <c r="J5542" s="116" t="s">
        <v>487</v>
      </c>
      <c r="K5542" s="121">
        <v>8</v>
      </c>
      <c r="L5542" s="108"/>
      <c r="M5542" s="122">
        <v>14540</v>
      </c>
      <c r="N5542" s="123">
        <v>16840</v>
      </c>
      <c r="O5542" s="124">
        <v>17607</v>
      </c>
      <c r="P5542" s="123">
        <v>17987</v>
      </c>
      <c r="Q5542" s="124">
        <v>18516</v>
      </c>
      <c r="R5542" s="123">
        <v>16098</v>
      </c>
      <c r="S5542" s="124">
        <v>15427</v>
      </c>
      <c r="T5542" s="123">
        <v>18290</v>
      </c>
      <c r="U5542" s="124">
        <v>18731</v>
      </c>
      <c r="V5542" s="123">
        <v>19716</v>
      </c>
      <c r="W5542" s="124">
        <v>20125</v>
      </c>
      <c r="X5542" s="123">
        <v>17469</v>
      </c>
      <c r="Y5542" s="124">
        <v>16599</v>
      </c>
      <c r="Z5542" s="123">
        <v>19619</v>
      </c>
      <c r="AA5542" s="124">
        <v>20285</v>
      </c>
      <c r="AB5542" s="123">
        <v>20918</v>
      </c>
      <c r="AC5542" s="124">
        <v>21421</v>
      </c>
      <c r="AD5542" s="123">
        <v>17554</v>
      </c>
      <c r="AE5542" s="125">
        <v>20272</v>
      </c>
      <c r="AF5542" s="126">
        <v>20638</v>
      </c>
    </row>
    <row r="5543" spans="2:32">
      <c r="B5543" s="127">
        <v>5505</v>
      </c>
      <c r="C5543" s="128">
        <v>5505</v>
      </c>
      <c r="D5543" s="129">
        <v>230</v>
      </c>
      <c r="E5543" s="130">
        <v>8</v>
      </c>
      <c r="F5543" s="131">
        <v>18</v>
      </c>
      <c r="G5543" s="132" t="s">
        <v>487</v>
      </c>
      <c r="H5543" s="133">
        <v>8</v>
      </c>
      <c r="I5543" s="128">
        <v>17</v>
      </c>
      <c r="J5543" s="129" t="s">
        <v>487</v>
      </c>
      <c r="K5543" s="134">
        <v>9</v>
      </c>
      <c r="L5543" s="108"/>
      <c r="M5543" s="81">
        <v>15399</v>
      </c>
      <c r="N5543" s="135">
        <v>17420</v>
      </c>
      <c r="O5543" s="136">
        <v>18193</v>
      </c>
      <c r="P5543" s="135">
        <v>18497</v>
      </c>
      <c r="Q5543" s="136">
        <v>19136</v>
      </c>
      <c r="R5543" s="135">
        <v>16933</v>
      </c>
      <c r="S5543" s="136">
        <v>16021</v>
      </c>
      <c r="T5543" s="135">
        <v>18850</v>
      </c>
      <c r="U5543" s="136">
        <v>19156</v>
      </c>
      <c r="V5543" s="135">
        <v>20320</v>
      </c>
      <c r="W5543" s="136">
        <v>20912</v>
      </c>
      <c r="X5543" s="135">
        <v>18148</v>
      </c>
      <c r="Y5543" s="136">
        <v>17091</v>
      </c>
      <c r="Z5543" s="135">
        <v>20037</v>
      </c>
      <c r="AA5543" s="136">
        <v>20732</v>
      </c>
      <c r="AB5543" s="135">
        <v>21628</v>
      </c>
      <c r="AC5543" s="136">
        <v>22299</v>
      </c>
      <c r="AD5543" s="135">
        <v>18017</v>
      </c>
      <c r="AE5543" s="137">
        <v>20809</v>
      </c>
      <c r="AF5543" s="138">
        <v>21022</v>
      </c>
    </row>
    <row r="5544" spans="2:32">
      <c r="B5544" s="114">
        <v>5506</v>
      </c>
      <c r="C5544" s="115">
        <v>5506</v>
      </c>
      <c r="D5544" s="116">
        <v>230</v>
      </c>
      <c r="E5544" s="117">
        <v>8</v>
      </c>
      <c r="F5544" s="118">
        <v>18</v>
      </c>
      <c r="G5544" s="119" t="s">
        <v>487</v>
      </c>
      <c r="H5544" s="120">
        <v>8</v>
      </c>
      <c r="I5544" s="115">
        <v>17</v>
      </c>
      <c r="J5544" s="116" t="s">
        <v>487</v>
      </c>
      <c r="K5544" s="121">
        <v>10</v>
      </c>
      <c r="L5544" s="108"/>
      <c r="M5544" s="122">
        <v>16184</v>
      </c>
      <c r="N5544" s="123">
        <v>18031</v>
      </c>
      <c r="O5544" s="124">
        <v>18842</v>
      </c>
      <c r="P5544" s="123">
        <v>19081</v>
      </c>
      <c r="Q5544" s="124">
        <v>19679</v>
      </c>
      <c r="R5544" s="123">
        <v>17736</v>
      </c>
      <c r="S5544" s="124">
        <v>16689</v>
      </c>
      <c r="T5544" s="123">
        <v>19498</v>
      </c>
      <c r="U5544" s="124">
        <v>19867</v>
      </c>
      <c r="V5544" s="123">
        <v>20891</v>
      </c>
      <c r="W5544" s="124">
        <v>21757</v>
      </c>
      <c r="X5544" s="123">
        <v>19028</v>
      </c>
      <c r="Y5544" s="124">
        <v>17822</v>
      </c>
      <c r="Z5544" s="123">
        <v>20889</v>
      </c>
      <c r="AA5544" s="124">
        <v>21513</v>
      </c>
      <c r="AB5544" s="123">
        <v>22359</v>
      </c>
      <c r="AC5544" s="124">
        <v>23304</v>
      </c>
      <c r="AD5544" s="123">
        <v>18790</v>
      </c>
      <c r="AE5544" s="125">
        <v>21636</v>
      </c>
      <c r="AF5544" s="126">
        <v>21926</v>
      </c>
    </row>
    <row r="5545" spans="2:32">
      <c r="B5545" s="127">
        <v>5507</v>
      </c>
      <c r="C5545" s="128">
        <v>5507</v>
      </c>
      <c r="D5545" s="129">
        <v>230</v>
      </c>
      <c r="E5545" s="130">
        <v>8</v>
      </c>
      <c r="F5545" s="131">
        <v>18</v>
      </c>
      <c r="G5545" s="132" t="s">
        <v>487</v>
      </c>
      <c r="H5545" s="133">
        <v>8</v>
      </c>
      <c r="I5545" s="128">
        <v>17</v>
      </c>
      <c r="J5545" s="129" t="s">
        <v>487</v>
      </c>
      <c r="K5545" s="134">
        <v>11</v>
      </c>
      <c r="L5545" s="108"/>
      <c r="M5545" s="81">
        <v>16672</v>
      </c>
      <c r="N5545" s="135">
        <v>18389</v>
      </c>
      <c r="O5545" s="136">
        <v>19224</v>
      </c>
      <c r="P5545" s="135">
        <v>19369</v>
      </c>
      <c r="Q5545" s="136">
        <v>20119</v>
      </c>
      <c r="R5545" s="135">
        <v>18264</v>
      </c>
      <c r="S5545" s="136">
        <v>17118</v>
      </c>
      <c r="T5545" s="135">
        <v>19922</v>
      </c>
      <c r="U5545" s="136">
        <v>20329</v>
      </c>
      <c r="V5545" s="135">
        <v>21431</v>
      </c>
      <c r="W5545" s="136">
        <v>22396</v>
      </c>
      <c r="X5545" s="135">
        <v>19649</v>
      </c>
      <c r="Y5545" s="136">
        <v>18312</v>
      </c>
      <c r="Z5545" s="135">
        <v>21449</v>
      </c>
      <c r="AA5545" s="136">
        <v>21970</v>
      </c>
      <c r="AB5545" s="135">
        <v>23003</v>
      </c>
      <c r="AC5545" s="136">
        <v>24013</v>
      </c>
      <c r="AD5545" s="135">
        <v>19337</v>
      </c>
      <c r="AE5545" s="137">
        <v>22175</v>
      </c>
      <c r="AF5545" s="138">
        <v>22536</v>
      </c>
    </row>
    <row r="5546" spans="2:32">
      <c r="B5546" s="114">
        <v>5508</v>
      </c>
      <c r="C5546" s="115">
        <v>5508</v>
      </c>
      <c r="D5546" s="116">
        <v>230</v>
      </c>
      <c r="E5546" s="117">
        <v>8</v>
      </c>
      <c r="F5546" s="118">
        <v>18</v>
      </c>
      <c r="G5546" s="119" t="s">
        <v>487</v>
      </c>
      <c r="H5546" s="120">
        <v>8</v>
      </c>
      <c r="I5546" s="115">
        <v>17</v>
      </c>
      <c r="J5546" s="116" t="s">
        <v>487</v>
      </c>
      <c r="K5546" s="121">
        <v>12</v>
      </c>
      <c r="L5546" s="108"/>
      <c r="M5546" s="122">
        <v>16998</v>
      </c>
      <c r="N5546" s="123">
        <v>18683</v>
      </c>
      <c r="O5546" s="124">
        <v>19559</v>
      </c>
      <c r="P5546" s="123">
        <v>19722</v>
      </c>
      <c r="Q5546" s="124">
        <v>20555</v>
      </c>
      <c r="R5546" s="123">
        <v>18616</v>
      </c>
      <c r="S5546" s="124">
        <v>17444</v>
      </c>
      <c r="T5546" s="123">
        <v>20227</v>
      </c>
      <c r="U5546" s="124">
        <v>20696</v>
      </c>
      <c r="V5546" s="123">
        <v>21895</v>
      </c>
      <c r="W5546" s="124">
        <v>22866</v>
      </c>
      <c r="X5546" s="123">
        <v>20040</v>
      </c>
      <c r="Y5546" s="124">
        <v>18676</v>
      </c>
      <c r="Z5546" s="123">
        <v>21871</v>
      </c>
      <c r="AA5546" s="124">
        <v>22463</v>
      </c>
      <c r="AB5546" s="123">
        <v>23542</v>
      </c>
      <c r="AC5546" s="124">
        <v>24553</v>
      </c>
      <c r="AD5546" s="123">
        <v>19708</v>
      </c>
      <c r="AE5546" s="125">
        <v>22550</v>
      </c>
      <c r="AF5546" s="126">
        <v>22980</v>
      </c>
    </row>
    <row r="5547" spans="2:32">
      <c r="B5547" s="127">
        <v>5509</v>
      </c>
      <c r="C5547" s="128">
        <v>5509</v>
      </c>
      <c r="D5547" s="129">
        <v>230</v>
      </c>
      <c r="E5547" s="130">
        <v>8</v>
      </c>
      <c r="F5547" s="131">
        <v>18</v>
      </c>
      <c r="G5547" s="132" t="s">
        <v>487</v>
      </c>
      <c r="H5547" s="133">
        <v>8</v>
      </c>
      <c r="I5547" s="128">
        <v>17</v>
      </c>
      <c r="J5547" s="129" t="s">
        <v>487</v>
      </c>
      <c r="K5547" s="134">
        <v>13</v>
      </c>
      <c r="L5547" s="108"/>
      <c r="M5547" s="81">
        <v>17142</v>
      </c>
      <c r="N5547" s="135">
        <v>18956</v>
      </c>
      <c r="O5547" s="136">
        <v>19799</v>
      </c>
      <c r="P5547" s="135">
        <v>19986</v>
      </c>
      <c r="Q5547" s="136">
        <v>20895</v>
      </c>
      <c r="R5547" s="135">
        <v>18773</v>
      </c>
      <c r="S5547" s="136">
        <v>17599</v>
      </c>
      <c r="T5547" s="135">
        <v>20506</v>
      </c>
      <c r="U5547" s="136">
        <v>20931</v>
      </c>
      <c r="V5547" s="135">
        <v>22296</v>
      </c>
      <c r="W5547" s="136">
        <v>23202</v>
      </c>
      <c r="X5547" s="135">
        <v>20213</v>
      </c>
      <c r="Y5547" s="136">
        <v>18831</v>
      </c>
      <c r="Z5547" s="135">
        <v>22130</v>
      </c>
      <c r="AA5547" s="136">
        <v>22750</v>
      </c>
      <c r="AB5547" s="135">
        <v>23954</v>
      </c>
      <c r="AC5547" s="136">
        <v>24883</v>
      </c>
      <c r="AD5547" s="135">
        <v>19887</v>
      </c>
      <c r="AE5547" s="137">
        <v>22847</v>
      </c>
      <c r="AF5547" s="138">
        <v>23243</v>
      </c>
    </row>
    <row r="5548" spans="2:32">
      <c r="B5548" s="114">
        <v>5510</v>
      </c>
      <c r="C5548" s="115">
        <v>5510</v>
      </c>
      <c r="D5548" s="116">
        <v>230</v>
      </c>
      <c r="E5548" s="117">
        <v>8</v>
      </c>
      <c r="F5548" s="118">
        <v>18</v>
      </c>
      <c r="G5548" s="119" t="s">
        <v>487</v>
      </c>
      <c r="H5548" s="120">
        <v>8</v>
      </c>
      <c r="I5548" s="115">
        <v>17</v>
      </c>
      <c r="J5548" s="116" t="s">
        <v>487</v>
      </c>
      <c r="K5548" s="121">
        <v>14</v>
      </c>
      <c r="L5548" s="108"/>
      <c r="M5548" s="122">
        <v>17203</v>
      </c>
      <c r="N5548" s="123">
        <v>19083</v>
      </c>
      <c r="O5548" s="124">
        <v>19920</v>
      </c>
      <c r="P5548" s="123">
        <v>20069</v>
      </c>
      <c r="Q5548" s="124">
        <v>21064</v>
      </c>
      <c r="R5548" s="123">
        <v>18846</v>
      </c>
      <c r="S5548" s="124">
        <v>17593</v>
      </c>
      <c r="T5548" s="123">
        <v>20643</v>
      </c>
      <c r="U5548" s="124">
        <v>21042</v>
      </c>
      <c r="V5548" s="123">
        <v>22450</v>
      </c>
      <c r="W5548" s="124">
        <v>23349</v>
      </c>
      <c r="X5548" s="123">
        <v>20257</v>
      </c>
      <c r="Y5548" s="124">
        <v>18804</v>
      </c>
      <c r="Z5548" s="123">
        <v>22223</v>
      </c>
      <c r="AA5548" s="124">
        <v>22823</v>
      </c>
      <c r="AB5548" s="123">
        <v>24063</v>
      </c>
      <c r="AC5548" s="124">
        <v>24989</v>
      </c>
      <c r="AD5548" s="123">
        <v>19845</v>
      </c>
      <c r="AE5548" s="125">
        <v>22952</v>
      </c>
      <c r="AF5548" s="126">
        <v>23322</v>
      </c>
    </row>
    <row r="5549" spans="2:32">
      <c r="B5549" s="127">
        <v>5511</v>
      </c>
      <c r="C5549" s="128">
        <v>5511</v>
      </c>
      <c r="D5549" s="129">
        <v>230</v>
      </c>
      <c r="E5549" s="130">
        <v>8</v>
      </c>
      <c r="F5549" s="131">
        <v>18</v>
      </c>
      <c r="G5549" s="132" t="s">
        <v>487</v>
      </c>
      <c r="H5549" s="133">
        <v>8</v>
      </c>
      <c r="I5549" s="128">
        <v>17</v>
      </c>
      <c r="J5549" s="129" t="s">
        <v>487</v>
      </c>
      <c r="K5549" s="134">
        <v>15</v>
      </c>
      <c r="L5549" s="108"/>
      <c r="M5549" s="81">
        <v>17360</v>
      </c>
      <c r="N5549" s="135">
        <v>19298</v>
      </c>
      <c r="O5549" s="136">
        <v>20082</v>
      </c>
      <c r="P5549" s="135">
        <v>20230</v>
      </c>
      <c r="Q5549" s="136">
        <v>21160</v>
      </c>
      <c r="R5549" s="135">
        <v>18989</v>
      </c>
      <c r="S5549" s="136">
        <v>17770</v>
      </c>
      <c r="T5549" s="135">
        <v>20875</v>
      </c>
      <c r="U5549" s="136">
        <v>21200</v>
      </c>
      <c r="V5549" s="135">
        <v>22531</v>
      </c>
      <c r="W5549" s="136">
        <v>23475</v>
      </c>
      <c r="X5549" s="135">
        <v>20393</v>
      </c>
      <c r="Y5549" s="136">
        <v>18975</v>
      </c>
      <c r="Z5549" s="135">
        <v>22342</v>
      </c>
      <c r="AA5549" s="136">
        <v>22933</v>
      </c>
      <c r="AB5549" s="135">
        <v>24074</v>
      </c>
      <c r="AC5549" s="136">
        <v>25067</v>
      </c>
      <c r="AD5549" s="135">
        <v>20006</v>
      </c>
      <c r="AE5549" s="137">
        <v>23143</v>
      </c>
      <c r="AF5549" s="138">
        <v>23425</v>
      </c>
    </row>
    <row r="5550" spans="2:32">
      <c r="B5550" s="114">
        <v>5512</v>
      </c>
      <c r="C5550" s="115">
        <v>5512</v>
      </c>
      <c r="D5550" s="116">
        <v>230</v>
      </c>
      <c r="E5550" s="117">
        <v>8</v>
      </c>
      <c r="F5550" s="118">
        <v>18</v>
      </c>
      <c r="G5550" s="119" t="s">
        <v>487</v>
      </c>
      <c r="H5550" s="120">
        <v>8</v>
      </c>
      <c r="I5550" s="115">
        <v>17</v>
      </c>
      <c r="J5550" s="116" t="s">
        <v>487</v>
      </c>
      <c r="K5550" s="121">
        <v>16</v>
      </c>
      <c r="L5550" s="108"/>
      <c r="M5550" s="122">
        <v>17643</v>
      </c>
      <c r="N5550" s="123">
        <v>19627</v>
      </c>
      <c r="O5550" s="124">
        <v>20552</v>
      </c>
      <c r="P5550" s="123">
        <v>20467</v>
      </c>
      <c r="Q5550" s="124">
        <v>21398</v>
      </c>
      <c r="R5550" s="123">
        <v>19250</v>
      </c>
      <c r="S5550" s="124">
        <v>18048</v>
      </c>
      <c r="T5550" s="123">
        <v>21157</v>
      </c>
      <c r="U5550" s="124">
        <v>21818</v>
      </c>
      <c r="V5550" s="123">
        <v>22703</v>
      </c>
      <c r="W5550" s="124">
        <v>23607</v>
      </c>
      <c r="X5550" s="123">
        <v>20589</v>
      </c>
      <c r="Y5550" s="124">
        <v>19196</v>
      </c>
      <c r="Z5550" s="123">
        <v>23015</v>
      </c>
      <c r="AA5550" s="124">
        <v>23053</v>
      </c>
      <c r="AB5550" s="123">
        <v>24136</v>
      </c>
      <c r="AC5550" s="124">
        <v>25111</v>
      </c>
      <c r="AD5550" s="123">
        <v>20213</v>
      </c>
      <c r="AE5550" s="125">
        <v>23362</v>
      </c>
      <c r="AF5550" s="126">
        <v>24080</v>
      </c>
    </row>
    <row r="5551" spans="2:32">
      <c r="B5551" s="127">
        <v>5513</v>
      </c>
      <c r="C5551" s="128">
        <v>5513</v>
      </c>
      <c r="D5551" s="129">
        <v>230</v>
      </c>
      <c r="E5551" s="130">
        <v>8</v>
      </c>
      <c r="F5551" s="131">
        <v>18</v>
      </c>
      <c r="G5551" s="132" t="s">
        <v>487</v>
      </c>
      <c r="H5551" s="133">
        <v>8</v>
      </c>
      <c r="I5551" s="128">
        <v>17</v>
      </c>
      <c r="J5551" s="129" t="s">
        <v>487</v>
      </c>
      <c r="K5551" s="134">
        <v>17</v>
      </c>
      <c r="L5551" s="108"/>
      <c r="M5551" s="81">
        <v>18095</v>
      </c>
      <c r="N5551" s="135">
        <v>20074</v>
      </c>
      <c r="O5551" s="136">
        <v>20932</v>
      </c>
      <c r="P5551" s="135">
        <v>20818</v>
      </c>
      <c r="Q5551" s="136">
        <v>21593</v>
      </c>
      <c r="R5551" s="135">
        <v>19730</v>
      </c>
      <c r="S5551" s="136">
        <v>18632</v>
      </c>
      <c r="T5551" s="135">
        <v>21553</v>
      </c>
      <c r="U5551" s="136">
        <v>22202</v>
      </c>
      <c r="V5551" s="135">
        <v>22981</v>
      </c>
      <c r="W5551" s="136">
        <v>23890</v>
      </c>
      <c r="X5551" s="135">
        <v>21113</v>
      </c>
      <c r="Y5551" s="136">
        <v>19835</v>
      </c>
      <c r="Z5551" s="135">
        <v>23362</v>
      </c>
      <c r="AA5551" s="136">
        <v>23409</v>
      </c>
      <c r="AB5551" s="135">
        <v>24468</v>
      </c>
      <c r="AC5551" s="136">
        <v>25510</v>
      </c>
      <c r="AD5551" s="135">
        <v>20841</v>
      </c>
      <c r="AE5551" s="137">
        <v>23882</v>
      </c>
      <c r="AF5551" s="138">
        <v>24425</v>
      </c>
    </row>
    <row r="5552" spans="2:32">
      <c r="B5552" s="114">
        <v>5514</v>
      </c>
      <c r="C5552" s="115">
        <v>5514</v>
      </c>
      <c r="D5552" s="116">
        <v>230</v>
      </c>
      <c r="E5552" s="117">
        <v>8</v>
      </c>
      <c r="F5552" s="118">
        <v>18</v>
      </c>
      <c r="G5552" s="119" t="s">
        <v>487</v>
      </c>
      <c r="H5552" s="120">
        <v>8</v>
      </c>
      <c r="I5552" s="115">
        <v>17</v>
      </c>
      <c r="J5552" s="116" t="s">
        <v>487</v>
      </c>
      <c r="K5552" s="121">
        <v>18</v>
      </c>
      <c r="L5552" s="108"/>
      <c r="M5552" s="122">
        <v>18163</v>
      </c>
      <c r="N5552" s="123">
        <v>20178</v>
      </c>
      <c r="O5552" s="124">
        <v>21014</v>
      </c>
      <c r="P5552" s="123">
        <v>20745</v>
      </c>
      <c r="Q5552" s="124">
        <v>21624</v>
      </c>
      <c r="R5552" s="123">
        <v>20013</v>
      </c>
      <c r="S5552" s="124">
        <v>19103</v>
      </c>
      <c r="T5552" s="123">
        <v>21887</v>
      </c>
      <c r="U5552" s="124">
        <v>22342</v>
      </c>
      <c r="V5552" s="123">
        <v>23140</v>
      </c>
      <c r="W5552" s="124">
        <v>24230</v>
      </c>
      <c r="X5552" s="123">
        <v>21642</v>
      </c>
      <c r="Y5552" s="124">
        <v>20626</v>
      </c>
      <c r="Z5552" s="123">
        <v>23615</v>
      </c>
      <c r="AA5552" s="124">
        <v>23603</v>
      </c>
      <c r="AB5552" s="123">
        <v>24902</v>
      </c>
      <c r="AC5552" s="124">
        <v>25975</v>
      </c>
      <c r="AD5552" s="123">
        <v>21715</v>
      </c>
      <c r="AE5552" s="125">
        <v>24454</v>
      </c>
      <c r="AF5552" s="126">
        <v>24742</v>
      </c>
    </row>
    <row r="5553" spans="2:32">
      <c r="B5553" s="127">
        <v>5515</v>
      </c>
      <c r="C5553" s="128">
        <v>5515</v>
      </c>
      <c r="D5553" s="129">
        <v>230</v>
      </c>
      <c r="E5553" s="130">
        <v>8</v>
      </c>
      <c r="F5553" s="131">
        <v>18</v>
      </c>
      <c r="G5553" s="132" t="s">
        <v>487</v>
      </c>
      <c r="H5553" s="133">
        <v>8</v>
      </c>
      <c r="I5553" s="128">
        <v>17</v>
      </c>
      <c r="J5553" s="129" t="s">
        <v>487</v>
      </c>
      <c r="K5553" s="134">
        <v>19</v>
      </c>
      <c r="L5553" s="108"/>
      <c r="M5553" s="81">
        <v>17864</v>
      </c>
      <c r="N5553" s="135">
        <v>19717</v>
      </c>
      <c r="O5553" s="136">
        <v>20647</v>
      </c>
      <c r="P5553" s="135">
        <v>20473</v>
      </c>
      <c r="Q5553" s="136">
        <v>21602</v>
      </c>
      <c r="R5553" s="135">
        <v>19824</v>
      </c>
      <c r="S5553" s="136">
        <v>19031</v>
      </c>
      <c r="T5553" s="135">
        <v>21583</v>
      </c>
      <c r="U5553" s="136">
        <v>22078</v>
      </c>
      <c r="V5553" s="135">
        <v>23271</v>
      </c>
      <c r="W5553" s="136">
        <v>23971</v>
      </c>
      <c r="X5553" s="135">
        <v>21696</v>
      </c>
      <c r="Y5553" s="136">
        <v>20844</v>
      </c>
      <c r="Z5553" s="135">
        <v>23689</v>
      </c>
      <c r="AA5553" s="136">
        <v>23764</v>
      </c>
      <c r="AB5553" s="135">
        <v>25350</v>
      </c>
      <c r="AC5553" s="136">
        <v>26007</v>
      </c>
      <c r="AD5553" s="135">
        <v>22057</v>
      </c>
      <c r="AE5553" s="137">
        <v>24526</v>
      </c>
      <c r="AF5553" s="138">
        <v>24942</v>
      </c>
    </row>
    <row r="5554" spans="2:32">
      <c r="B5554" s="114">
        <v>5516</v>
      </c>
      <c r="C5554" s="115">
        <v>5516</v>
      </c>
      <c r="D5554" s="116">
        <v>230</v>
      </c>
      <c r="E5554" s="117">
        <v>8</v>
      </c>
      <c r="F5554" s="118">
        <v>18</v>
      </c>
      <c r="G5554" s="119" t="s">
        <v>487</v>
      </c>
      <c r="H5554" s="120">
        <v>8</v>
      </c>
      <c r="I5554" s="115">
        <v>17</v>
      </c>
      <c r="J5554" s="116" t="s">
        <v>487</v>
      </c>
      <c r="K5554" s="121">
        <v>20</v>
      </c>
      <c r="L5554" s="108"/>
      <c r="M5554" s="122">
        <v>17434</v>
      </c>
      <c r="N5554" s="123">
        <v>19402</v>
      </c>
      <c r="O5554" s="124">
        <v>20350</v>
      </c>
      <c r="P5554" s="123">
        <v>20352</v>
      </c>
      <c r="Q5554" s="124">
        <v>21747</v>
      </c>
      <c r="R5554" s="123">
        <v>19454</v>
      </c>
      <c r="S5554" s="124">
        <v>18870</v>
      </c>
      <c r="T5554" s="123">
        <v>21397</v>
      </c>
      <c r="U5554" s="124">
        <v>22036</v>
      </c>
      <c r="V5554" s="123">
        <v>23629</v>
      </c>
      <c r="W5554" s="124">
        <v>23979</v>
      </c>
      <c r="X5554" s="123">
        <v>21751</v>
      </c>
      <c r="Y5554" s="124">
        <v>20989</v>
      </c>
      <c r="Z5554" s="123">
        <v>24032</v>
      </c>
      <c r="AA5554" s="124">
        <v>24272</v>
      </c>
      <c r="AB5554" s="123">
        <v>26052</v>
      </c>
      <c r="AC5554" s="124">
        <v>26364</v>
      </c>
      <c r="AD5554" s="123">
        <v>22361</v>
      </c>
      <c r="AE5554" s="125">
        <v>24803</v>
      </c>
      <c r="AF5554" s="126">
        <v>25423</v>
      </c>
    </row>
    <row r="5555" spans="2:32">
      <c r="B5555" s="127">
        <v>5517</v>
      </c>
      <c r="C5555" s="128">
        <v>5517</v>
      </c>
      <c r="D5555" s="129">
        <v>230</v>
      </c>
      <c r="E5555" s="130">
        <v>8</v>
      </c>
      <c r="F5555" s="131">
        <v>18</v>
      </c>
      <c r="G5555" s="132" t="s">
        <v>487</v>
      </c>
      <c r="H5555" s="133">
        <v>8</v>
      </c>
      <c r="I5555" s="128">
        <v>17</v>
      </c>
      <c r="J5555" s="129" t="s">
        <v>487</v>
      </c>
      <c r="K5555" s="134">
        <v>21</v>
      </c>
      <c r="L5555" s="108"/>
      <c r="M5555" s="81">
        <v>17405</v>
      </c>
      <c r="N5555" s="135">
        <v>19228</v>
      </c>
      <c r="O5555" s="136">
        <v>20140</v>
      </c>
      <c r="P5555" s="135">
        <v>20198</v>
      </c>
      <c r="Q5555" s="136">
        <v>21650</v>
      </c>
      <c r="R5555" s="135">
        <v>19560</v>
      </c>
      <c r="S5555" s="136">
        <v>19027</v>
      </c>
      <c r="T5555" s="135">
        <v>21383</v>
      </c>
      <c r="U5555" s="136">
        <v>22105</v>
      </c>
      <c r="V5555" s="135">
        <v>23827</v>
      </c>
      <c r="W5555" s="136">
        <v>24224</v>
      </c>
      <c r="X5555" s="135">
        <v>22293</v>
      </c>
      <c r="Y5555" s="136">
        <v>21536</v>
      </c>
      <c r="Z5555" s="135">
        <v>24476</v>
      </c>
      <c r="AA5555" s="136">
        <v>24872</v>
      </c>
      <c r="AB5555" s="135">
        <v>26710</v>
      </c>
      <c r="AC5555" s="136">
        <v>27018</v>
      </c>
      <c r="AD5555" s="135">
        <v>23124</v>
      </c>
      <c r="AE5555" s="137">
        <v>25325</v>
      </c>
      <c r="AF5555" s="138">
        <v>26092</v>
      </c>
    </row>
    <row r="5556" spans="2:32">
      <c r="B5556" s="114">
        <v>5518</v>
      </c>
      <c r="C5556" s="115">
        <v>5518</v>
      </c>
      <c r="D5556" s="116">
        <v>230</v>
      </c>
      <c r="E5556" s="117">
        <v>8</v>
      </c>
      <c r="F5556" s="118">
        <v>18</v>
      </c>
      <c r="G5556" s="119" t="s">
        <v>487</v>
      </c>
      <c r="H5556" s="120">
        <v>8</v>
      </c>
      <c r="I5556" s="115">
        <v>17</v>
      </c>
      <c r="J5556" s="116" t="s">
        <v>487</v>
      </c>
      <c r="K5556" s="121">
        <v>22</v>
      </c>
      <c r="L5556" s="108"/>
      <c r="M5556" s="122">
        <v>16639</v>
      </c>
      <c r="N5556" s="123">
        <v>18066</v>
      </c>
      <c r="O5556" s="124">
        <v>18955</v>
      </c>
      <c r="P5556" s="123">
        <v>19102</v>
      </c>
      <c r="Q5556" s="124">
        <v>20544</v>
      </c>
      <c r="R5556" s="123">
        <v>18870</v>
      </c>
      <c r="S5556" s="124">
        <v>18320</v>
      </c>
      <c r="T5556" s="123">
        <v>20314</v>
      </c>
      <c r="U5556" s="124">
        <v>21090</v>
      </c>
      <c r="V5556" s="123">
        <v>22913</v>
      </c>
      <c r="W5556" s="124">
        <v>23315</v>
      </c>
      <c r="X5556" s="123">
        <v>21850</v>
      </c>
      <c r="Y5556" s="124">
        <v>21012</v>
      </c>
      <c r="Z5556" s="123">
        <v>23671</v>
      </c>
      <c r="AA5556" s="124">
        <v>24223</v>
      </c>
      <c r="AB5556" s="123">
        <v>26035</v>
      </c>
      <c r="AC5556" s="124">
        <v>26315</v>
      </c>
      <c r="AD5556" s="123">
        <v>22709</v>
      </c>
      <c r="AE5556" s="125">
        <v>24508</v>
      </c>
      <c r="AF5556" s="126">
        <v>25387</v>
      </c>
    </row>
    <row r="5557" spans="2:32">
      <c r="B5557" s="127">
        <v>5519</v>
      </c>
      <c r="C5557" s="128">
        <v>5519</v>
      </c>
      <c r="D5557" s="129">
        <v>230</v>
      </c>
      <c r="E5557" s="130">
        <v>8</v>
      </c>
      <c r="F5557" s="131">
        <v>18</v>
      </c>
      <c r="G5557" s="132" t="s">
        <v>487</v>
      </c>
      <c r="H5557" s="133">
        <v>8</v>
      </c>
      <c r="I5557" s="128">
        <v>17</v>
      </c>
      <c r="J5557" s="129" t="s">
        <v>487</v>
      </c>
      <c r="K5557" s="134">
        <v>23</v>
      </c>
      <c r="L5557" s="108"/>
      <c r="M5557" s="81">
        <v>15747</v>
      </c>
      <c r="N5557" s="135">
        <v>16703</v>
      </c>
      <c r="O5557" s="136">
        <v>17536</v>
      </c>
      <c r="P5557" s="135">
        <v>17729</v>
      </c>
      <c r="Q5557" s="136">
        <v>19191</v>
      </c>
      <c r="R5557" s="135">
        <v>17939</v>
      </c>
      <c r="S5557" s="136">
        <v>17310</v>
      </c>
      <c r="T5557" s="135">
        <v>18934</v>
      </c>
      <c r="U5557" s="136">
        <v>19728</v>
      </c>
      <c r="V5557" s="135">
        <v>21637</v>
      </c>
      <c r="W5557" s="136">
        <v>21978</v>
      </c>
      <c r="X5557" s="135">
        <v>20998</v>
      </c>
      <c r="Y5557" s="136">
        <v>20081</v>
      </c>
      <c r="Z5557" s="135">
        <v>22380</v>
      </c>
      <c r="AA5557" s="136">
        <v>23009</v>
      </c>
      <c r="AB5557" s="135">
        <v>24861</v>
      </c>
      <c r="AC5557" s="136">
        <v>25086</v>
      </c>
      <c r="AD5557" s="135">
        <v>21809</v>
      </c>
      <c r="AE5557" s="137">
        <v>23230</v>
      </c>
      <c r="AF5557" s="138">
        <v>24143</v>
      </c>
    </row>
    <row r="5558" spans="2:32">
      <c r="B5558" s="114">
        <v>5520</v>
      </c>
      <c r="C5558" s="115">
        <v>5520</v>
      </c>
      <c r="D5558" s="116">
        <v>230</v>
      </c>
      <c r="E5558" s="117">
        <v>8</v>
      </c>
      <c r="F5558" s="118">
        <v>18</v>
      </c>
      <c r="G5558" s="119" t="s">
        <v>487</v>
      </c>
      <c r="H5558" s="120">
        <v>8</v>
      </c>
      <c r="I5558" s="115">
        <v>17</v>
      </c>
      <c r="J5558" s="116" t="s">
        <v>487</v>
      </c>
      <c r="K5558" s="121">
        <v>24</v>
      </c>
      <c r="L5558" s="108"/>
      <c r="M5558" s="122">
        <v>14884</v>
      </c>
      <c r="N5558" s="123">
        <v>15573</v>
      </c>
      <c r="O5558" s="124">
        <v>16400</v>
      </c>
      <c r="P5558" s="123">
        <v>16571</v>
      </c>
      <c r="Q5558" s="124">
        <v>17962</v>
      </c>
      <c r="R5558" s="123">
        <v>17058</v>
      </c>
      <c r="S5558" s="124">
        <v>16429</v>
      </c>
      <c r="T5558" s="123">
        <v>17741</v>
      </c>
      <c r="U5558" s="124">
        <v>18602</v>
      </c>
      <c r="V5558" s="123">
        <v>20388</v>
      </c>
      <c r="W5558" s="124">
        <v>20640</v>
      </c>
      <c r="X5558" s="123">
        <v>20172</v>
      </c>
      <c r="Y5558" s="124">
        <v>19243</v>
      </c>
      <c r="Z5558" s="123">
        <v>21266</v>
      </c>
      <c r="AA5558" s="124">
        <v>21892</v>
      </c>
      <c r="AB5558" s="123">
        <v>23660</v>
      </c>
      <c r="AC5558" s="124">
        <v>23751</v>
      </c>
      <c r="AD5558" s="123">
        <v>20984</v>
      </c>
      <c r="AE5558" s="125">
        <v>22047</v>
      </c>
      <c r="AF5558" s="126">
        <v>23063</v>
      </c>
    </row>
    <row r="5559" spans="2:32">
      <c r="B5559" s="127">
        <v>5521</v>
      </c>
      <c r="C5559" s="128">
        <v>5521</v>
      </c>
      <c r="D5559" s="129">
        <v>231</v>
      </c>
      <c r="E5559" s="130">
        <v>8</v>
      </c>
      <c r="F5559" s="131">
        <v>19</v>
      </c>
      <c r="G5559" s="132" t="s">
        <v>487</v>
      </c>
      <c r="H5559" s="133">
        <v>8</v>
      </c>
      <c r="I5559" s="128">
        <v>18</v>
      </c>
      <c r="J5559" s="129" t="s">
        <v>487</v>
      </c>
      <c r="K5559" s="134">
        <v>1</v>
      </c>
      <c r="L5559" s="108"/>
      <c r="M5559" s="81">
        <v>13909</v>
      </c>
      <c r="N5559" s="135">
        <v>14799</v>
      </c>
      <c r="O5559" s="136">
        <v>15586</v>
      </c>
      <c r="P5559" s="135">
        <v>16260</v>
      </c>
      <c r="Q5559" s="136">
        <v>16987</v>
      </c>
      <c r="R5559" s="135">
        <v>15856</v>
      </c>
      <c r="S5559" s="136">
        <v>15812</v>
      </c>
      <c r="T5559" s="135">
        <v>17056</v>
      </c>
      <c r="U5559" s="136">
        <v>17816</v>
      </c>
      <c r="V5559" s="135">
        <v>19432</v>
      </c>
      <c r="W5559" s="136">
        <v>19619</v>
      </c>
      <c r="X5559" s="135">
        <v>18484</v>
      </c>
      <c r="Y5559" s="136">
        <v>18477</v>
      </c>
      <c r="Z5559" s="135">
        <v>20585</v>
      </c>
      <c r="AA5559" s="136">
        <v>21657</v>
      </c>
      <c r="AB5559" s="135">
        <v>22679</v>
      </c>
      <c r="AC5559" s="136">
        <v>22574</v>
      </c>
      <c r="AD5559" s="135">
        <v>20175</v>
      </c>
      <c r="AE5559" s="137">
        <v>21767</v>
      </c>
      <c r="AF5559" s="138">
        <v>22441</v>
      </c>
    </row>
    <row r="5560" spans="2:32">
      <c r="B5560" s="114">
        <v>5522</v>
      </c>
      <c r="C5560" s="115">
        <v>5522</v>
      </c>
      <c r="D5560" s="116">
        <v>231</v>
      </c>
      <c r="E5560" s="117">
        <v>8</v>
      </c>
      <c r="F5560" s="118">
        <v>19</v>
      </c>
      <c r="G5560" s="119" t="s">
        <v>487</v>
      </c>
      <c r="H5560" s="120">
        <v>8</v>
      </c>
      <c r="I5560" s="115">
        <v>18</v>
      </c>
      <c r="J5560" s="116" t="s">
        <v>487</v>
      </c>
      <c r="K5560" s="121">
        <v>2</v>
      </c>
      <c r="L5560" s="108"/>
      <c r="M5560" s="122">
        <v>13394</v>
      </c>
      <c r="N5560" s="123">
        <v>14346</v>
      </c>
      <c r="O5560" s="124">
        <v>15069</v>
      </c>
      <c r="P5560" s="123">
        <v>15755</v>
      </c>
      <c r="Q5560" s="124">
        <v>16345</v>
      </c>
      <c r="R5560" s="123">
        <v>15269</v>
      </c>
      <c r="S5560" s="124">
        <v>15381</v>
      </c>
      <c r="T5560" s="123">
        <v>16538</v>
      </c>
      <c r="U5560" s="124">
        <v>17209</v>
      </c>
      <c r="V5560" s="123">
        <v>18690</v>
      </c>
      <c r="W5560" s="124">
        <v>18875</v>
      </c>
      <c r="X5560" s="123">
        <v>17791</v>
      </c>
      <c r="Y5560" s="124">
        <v>17956</v>
      </c>
      <c r="Z5560" s="123">
        <v>19890</v>
      </c>
      <c r="AA5560" s="124">
        <v>20947</v>
      </c>
      <c r="AB5560" s="123">
        <v>21818</v>
      </c>
      <c r="AC5560" s="124">
        <v>21720</v>
      </c>
      <c r="AD5560" s="123">
        <v>19610</v>
      </c>
      <c r="AE5560" s="125">
        <v>21094</v>
      </c>
      <c r="AF5560" s="126">
        <v>21696</v>
      </c>
    </row>
    <row r="5561" spans="2:32">
      <c r="B5561" s="127">
        <v>5523</v>
      </c>
      <c r="C5561" s="128">
        <v>5523</v>
      </c>
      <c r="D5561" s="129">
        <v>231</v>
      </c>
      <c r="E5561" s="130">
        <v>8</v>
      </c>
      <c r="F5561" s="131">
        <v>19</v>
      </c>
      <c r="G5561" s="132" t="s">
        <v>487</v>
      </c>
      <c r="H5561" s="133">
        <v>8</v>
      </c>
      <c r="I5561" s="128">
        <v>18</v>
      </c>
      <c r="J5561" s="129" t="s">
        <v>487</v>
      </c>
      <c r="K5561" s="134">
        <v>3</v>
      </c>
      <c r="L5561" s="108"/>
      <c r="M5561" s="81">
        <v>13077</v>
      </c>
      <c r="N5561" s="135">
        <v>14055</v>
      </c>
      <c r="O5561" s="136">
        <v>14764</v>
      </c>
      <c r="P5561" s="135">
        <v>15452</v>
      </c>
      <c r="Q5561" s="136">
        <v>15920</v>
      </c>
      <c r="R5561" s="135">
        <v>14893</v>
      </c>
      <c r="S5561" s="136">
        <v>15087</v>
      </c>
      <c r="T5561" s="135">
        <v>16168</v>
      </c>
      <c r="U5561" s="136">
        <v>16834</v>
      </c>
      <c r="V5561" s="135">
        <v>18154</v>
      </c>
      <c r="W5561" s="136">
        <v>18294</v>
      </c>
      <c r="X5561" s="135">
        <v>17303</v>
      </c>
      <c r="Y5561" s="136">
        <v>17557</v>
      </c>
      <c r="Z5561" s="135">
        <v>19387</v>
      </c>
      <c r="AA5561" s="136">
        <v>20388</v>
      </c>
      <c r="AB5561" s="135">
        <v>21143</v>
      </c>
      <c r="AC5561" s="136">
        <v>21022</v>
      </c>
      <c r="AD5561" s="135">
        <v>19138</v>
      </c>
      <c r="AE5561" s="137">
        <v>20533</v>
      </c>
      <c r="AF5561" s="138">
        <v>21130</v>
      </c>
    </row>
    <row r="5562" spans="2:32">
      <c r="B5562" s="114">
        <v>5524</v>
      </c>
      <c r="C5562" s="115">
        <v>5524</v>
      </c>
      <c r="D5562" s="116">
        <v>231</v>
      </c>
      <c r="E5562" s="117">
        <v>8</v>
      </c>
      <c r="F5562" s="118">
        <v>19</v>
      </c>
      <c r="G5562" s="119" t="s">
        <v>487</v>
      </c>
      <c r="H5562" s="120">
        <v>8</v>
      </c>
      <c r="I5562" s="115">
        <v>18</v>
      </c>
      <c r="J5562" s="116" t="s">
        <v>487</v>
      </c>
      <c r="K5562" s="121">
        <v>4</v>
      </c>
      <c r="L5562" s="108"/>
      <c r="M5562" s="122">
        <v>12864</v>
      </c>
      <c r="N5562" s="123">
        <v>14025</v>
      </c>
      <c r="O5562" s="124">
        <v>14717</v>
      </c>
      <c r="P5562" s="123">
        <v>15389</v>
      </c>
      <c r="Q5562" s="124">
        <v>15707</v>
      </c>
      <c r="R5562" s="123">
        <v>14631</v>
      </c>
      <c r="S5562" s="124">
        <v>15008</v>
      </c>
      <c r="T5562" s="123">
        <v>15994</v>
      </c>
      <c r="U5562" s="124">
        <v>16586</v>
      </c>
      <c r="V5562" s="123">
        <v>17719</v>
      </c>
      <c r="W5562" s="124">
        <v>17734</v>
      </c>
      <c r="X5562" s="123">
        <v>16795</v>
      </c>
      <c r="Y5562" s="124">
        <v>17219</v>
      </c>
      <c r="Z5562" s="123">
        <v>18871</v>
      </c>
      <c r="AA5562" s="124">
        <v>19817</v>
      </c>
      <c r="AB5562" s="123">
        <v>20377</v>
      </c>
      <c r="AC5562" s="124">
        <v>20176</v>
      </c>
      <c r="AD5562" s="123">
        <v>18663</v>
      </c>
      <c r="AE5562" s="125">
        <v>19898</v>
      </c>
      <c r="AF5562" s="126">
        <v>20441</v>
      </c>
    </row>
    <row r="5563" spans="2:32">
      <c r="B5563" s="127">
        <v>5525</v>
      </c>
      <c r="C5563" s="128">
        <v>5525</v>
      </c>
      <c r="D5563" s="129">
        <v>231</v>
      </c>
      <c r="E5563" s="130">
        <v>8</v>
      </c>
      <c r="F5563" s="131">
        <v>19</v>
      </c>
      <c r="G5563" s="132" t="s">
        <v>487</v>
      </c>
      <c r="H5563" s="133">
        <v>8</v>
      </c>
      <c r="I5563" s="128">
        <v>18</v>
      </c>
      <c r="J5563" s="129" t="s">
        <v>487</v>
      </c>
      <c r="K5563" s="134">
        <v>5</v>
      </c>
      <c r="L5563" s="108"/>
      <c r="M5563" s="81">
        <v>12798</v>
      </c>
      <c r="N5563" s="135">
        <v>14391</v>
      </c>
      <c r="O5563" s="136">
        <v>15000</v>
      </c>
      <c r="P5563" s="135">
        <v>15728</v>
      </c>
      <c r="Q5563" s="136">
        <v>15916</v>
      </c>
      <c r="R5563" s="135">
        <v>14472</v>
      </c>
      <c r="S5563" s="136">
        <v>15334</v>
      </c>
      <c r="T5563" s="135">
        <v>16199</v>
      </c>
      <c r="U5563" s="136">
        <v>16644</v>
      </c>
      <c r="V5563" s="135">
        <v>17712</v>
      </c>
      <c r="W5563" s="136">
        <v>17393</v>
      </c>
      <c r="X5563" s="135">
        <v>16355</v>
      </c>
      <c r="Y5563" s="136">
        <v>17184</v>
      </c>
      <c r="Z5563" s="135">
        <v>18578</v>
      </c>
      <c r="AA5563" s="136">
        <v>19500</v>
      </c>
      <c r="AB5563" s="135">
        <v>19924</v>
      </c>
      <c r="AC5563" s="136">
        <v>19515</v>
      </c>
      <c r="AD5563" s="135">
        <v>18463</v>
      </c>
      <c r="AE5563" s="137">
        <v>19574</v>
      </c>
      <c r="AF5563" s="138">
        <v>19957</v>
      </c>
    </row>
    <row r="5564" spans="2:32">
      <c r="B5564" s="114">
        <v>5526</v>
      </c>
      <c r="C5564" s="115">
        <v>5526</v>
      </c>
      <c r="D5564" s="116">
        <v>231</v>
      </c>
      <c r="E5564" s="117">
        <v>8</v>
      </c>
      <c r="F5564" s="118">
        <v>19</v>
      </c>
      <c r="G5564" s="119" t="s">
        <v>487</v>
      </c>
      <c r="H5564" s="120">
        <v>8</v>
      </c>
      <c r="I5564" s="115">
        <v>18</v>
      </c>
      <c r="J5564" s="116" t="s">
        <v>487</v>
      </c>
      <c r="K5564" s="121">
        <v>6</v>
      </c>
      <c r="L5564" s="108"/>
      <c r="M5564" s="122">
        <v>12740</v>
      </c>
      <c r="N5564" s="123">
        <v>15134</v>
      </c>
      <c r="O5564" s="124">
        <v>15814</v>
      </c>
      <c r="P5564" s="123">
        <v>16452</v>
      </c>
      <c r="Q5564" s="124">
        <v>16547</v>
      </c>
      <c r="R5564" s="123">
        <v>14361</v>
      </c>
      <c r="S5564" s="124">
        <v>16128</v>
      </c>
      <c r="T5564" s="123">
        <v>16824</v>
      </c>
      <c r="U5564" s="124">
        <v>17252</v>
      </c>
      <c r="V5564" s="123">
        <v>18136</v>
      </c>
      <c r="W5564" s="124">
        <v>17065</v>
      </c>
      <c r="X5564" s="123">
        <v>15924</v>
      </c>
      <c r="Y5564" s="124">
        <v>17539</v>
      </c>
      <c r="Z5564" s="123">
        <v>18748</v>
      </c>
      <c r="AA5564" s="124">
        <v>19453</v>
      </c>
      <c r="AB5564" s="123">
        <v>19814</v>
      </c>
      <c r="AC5564" s="124">
        <v>18785</v>
      </c>
      <c r="AD5564" s="123">
        <v>18664</v>
      </c>
      <c r="AE5564" s="125">
        <v>19606</v>
      </c>
      <c r="AF5564" s="126">
        <v>19938</v>
      </c>
    </row>
    <row r="5565" spans="2:32">
      <c r="B5565" s="127">
        <v>5527</v>
      </c>
      <c r="C5565" s="128">
        <v>5527</v>
      </c>
      <c r="D5565" s="129">
        <v>231</v>
      </c>
      <c r="E5565" s="130">
        <v>8</v>
      </c>
      <c r="F5565" s="131">
        <v>19</v>
      </c>
      <c r="G5565" s="132" t="s">
        <v>487</v>
      </c>
      <c r="H5565" s="133">
        <v>8</v>
      </c>
      <c r="I5565" s="128">
        <v>18</v>
      </c>
      <c r="J5565" s="129" t="s">
        <v>487</v>
      </c>
      <c r="K5565" s="134">
        <v>7</v>
      </c>
      <c r="L5565" s="108"/>
      <c r="M5565" s="81">
        <v>12900</v>
      </c>
      <c r="N5565" s="135">
        <v>16184</v>
      </c>
      <c r="O5565" s="136">
        <v>16905</v>
      </c>
      <c r="P5565" s="135">
        <v>17413</v>
      </c>
      <c r="Q5565" s="136">
        <v>17571</v>
      </c>
      <c r="R5565" s="135">
        <v>14488</v>
      </c>
      <c r="S5565" s="136">
        <v>17196</v>
      </c>
      <c r="T5565" s="135">
        <v>17680</v>
      </c>
      <c r="U5565" s="136">
        <v>18137</v>
      </c>
      <c r="V5565" s="135">
        <v>18919</v>
      </c>
      <c r="W5565" s="136">
        <v>17151</v>
      </c>
      <c r="X5565" s="135">
        <v>15750</v>
      </c>
      <c r="Y5565" s="136">
        <v>18312</v>
      </c>
      <c r="Z5565" s="135">
        <v>19324</v>
      </c>
      <c r="AA5565" s="136">
        <v>19881</v>
      </c>
      <c r="AB5565" s="135">
        <v>20279</v>
      </c>
      <c r="AC5565" s="136">
        <v>18530</v>
      </c>
      <c r="AD5565" s="135">
        <v>19340</v>
      </c>
      <c r="AE5565" s="137">
        <v>19911</v>
      </c>
      <c r="AF5565" s="138">
        <v>20383</v>
      </c>
    </row>
    <row r="5566" spans="2:32">
      <c r="B5566" s="114">
        <v>5528</v>
      </c>
      <c r="C5566" s="115">
        <v>5528</v>
      </c>
      <c r="D5566" s="116">
        <v>231</v>
      </c>
      <c r="E5566" s="117">
        <v>8</v>
      </c>
      <c r="F5566" s="118">
        <v>19</v>
      </c>
      <c r="G5566" s="119" t="s">
        <v>487</v>
      </c>
      <c r="H5566" s="120">
        <v>8</v>
      </c>
      <c r="I5566" s="115">
        <v>18</v>
      </c>
      <c r="J5566" s="116" t="s">
        <v>487</v>
      </c>
      <c r="K5566" s="121">
        <v>8</v>
      </c>
      <c r="L5566" s="108"/>
      <c r="M5566" s="122">
        <v>13533</v>
      </c>
      <c r="N5566" s="123">
        <v>17102</v>
      </c>
      <c r="O5566" s="124">
        <v>17720</v>
      </c>
      <c r="P5566" s="123">
        <v>18303</v>
      </c>
      <c r="Q5566" s="124">
        <v>18618</v>
      </c>
      <c r="R5566" s="123">
        <v>15112</v>
      </c>
      <c r="S5566" s="124">
        <v>18085</v>
      </c>
      <c r="T5566" s="123">
        <v>18528</v>
      </c>
      <c r="U5566" s="124">
        <v>18929</v>
      </c>
      <c r="V5566" s="123">
        <v>19869</v>
      </c>
      <c r="W5566" s="124">
        <v>18046</v>
      </c>
      <c r="X5566" s="123">
        <v>16308</v>
      </c>
      <c r="Y5566" s="124">
        <v>19087</v>
      </c>
      <c r="Z5566" s="123">
        <v>19959</v>
      </c>
      <c r="AA5566" s="124">
        <v>20625</v>
      </c>
      <c r="AB5566" s="123">
        <v>21086</v>
      </c>
      <c r="AC5566" s="124">
        <v>19272</v>
      </c>
      <c r="AD5566" s="123">
        <v>20079</v>
      </c>
      <c r="AE5566" s="125">
        <v>20449</v>
      </c>
      <c r="AF5566" s="126">
        <v>20960</v>
      </c>
    </row>
    <row r="5567" spans="2:32">
      <c r="B5567" s="127">
        <v>5529</v>
      </c>
      <c r="C5567" s="128">
        <v>5529</v>
      </c>
      <c r="D5567" s="129">
        <v>231</v>
      </c>
      <c r="E5567" s="130">
        <v>8</v>
      </c>
      <c r="F5567" s="131">
        <v>19</v>
      </c>
      <c r="G5567" s="132" t="s">
        <v>487</v>
      </c>
      <c r="H5567" s="133">
        <v>8</v>
      </c>
      <c r="I5567" s="128">
        <v>18</v>
      </c>
      <c r="J5567" s="129" t="s">
        <v>487</v>
      </c>
      <c r="K5567" s="134">
        <v>9</v>
      </c>
      <c r="L5567" s="108"/>
      <c r="M5567" s="81">
        <v>14388</v>
      </c>
      <c r="N5567" s="135">
        <v>17900</v>
      </c>
      <c r="O5567" s="136">
        <v>18430</v>
      </c>
      <c r="P5567" s="135">
        <v>19120</v>
      </c>
      <c r="Q5567" s="136">
        <v>19630</v>
      </c>
      <c r="R5567" s="135">
        <v>15894</v>
      </c>
      <c r="S5567" s="136">
        <v>18843</v>
      </c>
      <c r="T5567" s="135">
        <v>19185</v>
      </c>
      <c r="U5567" s="136">
        <v>19600</v>
      </c>
      <c r="V5567" s="135">
        <v>20852</v>
      </c>
      <c r="W5567" s="136">
        <v>19119</v>
      </c>
      <c r="X5567" s="135">
        <v>17009</v>
      </c>
      <c r="Y5567" s="136">
        <v>19834</v>
      </c>
      <c r="Z5567" s="135">
        <v>20609</v>
      </c>
      <c r="AA5567" s="136">
        <v>21530</v>
      </c>
      <c r="AB5567" s="135">
        <v>22159</v>
      </c>
      <c r="AC5567" s="136">
        <v>20416</v>
      </c>
      <c r="AD5567" s="135">
        <v>20800</v>
      </c>
      <c r="AE5567" s="137">
        <v>21021</v>
      </c>
      <c r="AF5567" s="138">
        <v>21569</v>
      </c>
    </row>
    <row r="5568" spans="2:32">
      <c r="B5568" s="114">
        <v>5530</v>
      </c>
      <c r="C5568" s="115">
        <v>5530</v>
      </c>
      <c r="D5568" s="116">
        <v>231</v>
      </c>
      <c r="E5568" s="117">
        <v>8</v>
      </c>
      <c r="F5568" s="118">
        <v>19</v>
      </c>
      <c r="G5568" s="119" t="s">
        <v>487</v>
      </c>
      <c r="H5568" s="120">
        <v>8</v>
      </c>
      <c r="I5568" s="115">
        <v>18</v>
      </c>
      <c r="J5568" s="116" t="s">
        <v>487</v>
      </c>
      <c r="K5568" s="121">
        <v>10</v>
      </c>
      <c r="L5568" s="108"/>
      <c r="M5568" s="122">
        <v>14979</v>
      </c>
      <c r="N5568" s="123">
        <v>18504</v>
      </c>
      <c r="O5568" s="124">
        <v>18976</v>
      </c>
      <c r="P5568" s="123">
        <v>19615</v>
      </c>
      <c r="Q5568" s="124">
        <v>20352</v>
      </c>
      <c r="R5568" s="123">
        <v>16514</v>
      </c>
      <c r="S5568" s="124">
        <v>19445</v>
      </c>
      <c r="T5568" s="123">
        <v>19856</v>
      </c>
      <c r="U5568" s="124">
        <v>20182</v>
      </c>
      <c r="V5568" s="123">
        <v>21627</v>
      </c>
      <c r="W5568" s="124">
        <v>19998</v>
      </c>
      <c r="X5568" s="123">
        <v>17686</v>
      </c>
      <c r="Y5568" s="124">
        <v>20567</v>
      </c>
      <c r="Z5568" s="123">
        <v>21340</v>
      </c>
      <c r="AA5568" s="124">
        <v>22215</v>
      </c>
      <c r="AB5568" s="123">
        <v>23112</v>
      </c>
      <c r="AC5568" s="124">
        <v>21458</v>
      </c>
      <c r="AD5568" s="123">
        <v>21582</v>
      </c>
      <c r="AE5568" s="125">
        <v>21890</v>
      </c>
      <c r="AF5568" s="126">
        <v>22349</v>
      </c>
    </row>
    <row r="5569" spans="2:32">
      <c r="B5569" s="127">
        <v>5531</v>
      </c>
      <c r="C5569" s="128">
        <v>5531</v>
      </c>
      <c r="D5569" s="129">
        <v>231</v>
      </c>
      <c r="E5569" s="130">
        <v>8</v>
      </c>
      <c r="F5569" s="131">
        <v>19</v>
      </c>
      <c r="G5569" s="132" t="s">
        <v>487</v>
      </c>
      <c r="H5569" s="133">
        <v>8</v>
      </c>
      <c r="I5569" s="128">
        <v>18</v>
      </c>
      <c r="J5569" s="129" t="s">
        <v>487</v>
      </c>
      <c r="K5569" s="134">
        <v>11</v>
      </c>
      <c r="L5569" s="108"/>
      <c r="M5569" s="81">
        <v>15427</v>
      </c>
      <c r="N5569" s="135">
        <v>18917</v>
      </c>
      <c r="O5569" s="136">
        <v>19313</v>
      </c>
      <c r="P5569" s="135">
        <v>20107</v>
      </c>
      <c r="Q5569" s="136">
        <v>20941</v>
      </c>
      <c r="R5569" s="135">
        <v>16978</v>
      </c>
      <c r="S5569" s="136">
        <v>19905</v>
      </c>
      <c r="T5569" s="135">
        <v>20366</v>
      </c>
      <c r="U5569" s="136">
        <v>20603</v>
      </c>
      <c r="V5569" s="135">
        <v>22313</v>
      </c>
      <c r="W5569" s="136">
        <v>20708</v>
      </c>
      <c r="X5569" s="135">
        <v>18232</v>
      </c>
      <c r="Y5569" s="136">
        <v>21103</v>
      </c>
      <c r="Z5569" s="135">
        <v>21843</v>
      </c>
      <c r="AA5569" s="136">
        <v>22898</v>
      </c>
      <c r="AB5569" s="135">
        <v>23877</v>
      </c>
      <c r="AC5569" s="136">
        <v>22254</v>
      </c>
      <c r="AD5569" s="135">
        <v>22165</v>
      </c>
      <c r="AE5569" s="137">
        <v>22543</v>
      </c>
      <c r="AF5569" s="138">
        <v>22901</v>
      </c>
    </row>
    <row r="5570" spans="2:32">
      <c r="B5570" s="114">
        <v>5532</v>
      </c>
      <c r="C5570" s="115">
        <v>5532</v>
      </c>
      <c r="D5570" s="116">
        <v>231</v>
      </c>
      <c r="E5570" s="117">
        <v>8</v>
      </c>
      <c r="F5570" s="118">
        <v>19</v>
      </c>
      <c r="G5570" s="119" t="s">
        <v>487</v>
      </c>
      <c r="H5570" s="120">
        <v>8</v>
      </c>
      <c r="I5570" s="115">
        <v>18</v>
      </c>
      <c r="J5570" s="116" t="s">
        <v>487</v>
      </c>
      <c r="K5570" s="121">
        <v>12</v>
      </c>
      <c r="L5570" s="108"/>
      <c r="M5570" s="122">
        <v>15633</v>
      </c>
      <c r="N5570" s="123">
        <v>19137</v>
      </c>
      <c r="O5570" s="124">
        <v>19576</v>
      </c>
      <c r="P5570" s="123">
        <v>20433</v>
      </c>
      <c r="Q5570" s="124">
        <v>21255</v>
      </c>
      <c r="R5570" s="123">
        <v>17203</v>
      </c>
      <c r="S5570" s="124">
        <v>20107</v>
      </c>
      <c r="T5570" s="123">
        <v>20626</v>
      </c>
      <c r="U5570" s="124">
        <v>20892</v>
      </c>
      <c r="V5570" s="123">
        <v>22672</v>
      </c>
      <c r="W5570" s="124">
        <v>21123</v>
      </c>
      <c r="X5570" s="123">
        <v>18488</v>
      </c>
      <c r="Y5570" s="124">
        <v>21344</v>
      </c>
      <c r="Z5570" s="123">
        <v>22229</v>
      </c>
      <c r="AA5570" s="124">
        <v>23334</v>
      </c>
      <c r="AB5570" s="123">
        <v>24325</v>
      </c>
      <c r="AC5570" s="124">
        <v>22715</v>
      </c>
      <c r="AD5570" s="123">
        <v>22439</v>
      </c>
      <c r="AE5570" s="125">
        <v>22887</v>
      </c>
      <c r="AF5570" s="126">
        <v>23316</v>
      </c>
    </row>
    <row r="5571" spans="2:32">
      <c r="B5571" s="127">
        <v>5533</v>
      </c>
      <c r="C5571" s="128">
        <v>5533</v>
      </c>
      <c r="D5571" s="129">
        <v>231</v>
      </c>
      <c r="E5571" s="130">
        <v>8</v>
      </c>
      <c r="F5571" s="131">
        <v>19</v>
      </c>
      <c r="G5571" s="132" t="s">
        <v>487</v>
      </c>
      <c r="H5571" s="133">
        <v>8</v>
      </c>
      <c r="I5571" s="128">
        <v>18</v>
      </c>
      <c r="J5571" s="129" t="s">
        <v>487</v>
      </c>
      <c r="K5571" s="134">
        <v>13</v>
      </c>
      <c r="L5571" s="108"/>
      <c r="M5571" s="81">
        <v>15729</v>
      </c>
      <c r="N5571" s="135">
        <v>19381</v>
      </c>
      <c r="O5571" s="136">
        <v>19829</v>
      </c>
      <c r="P5571" s="135">
        <v>20778</v>
      </c>
      <c r="Q5571" s="136">
        <v>21541</v>
      </c>
      <c r="R5571" s="135">
        <v>17342</v>
      </c>
      <c r="S5571" s="136">
        <v>20372</v>
      </c>
      <c r="T5571" s="135">
        <v>20862</v>
      </c>
      <c r="U5571" s="136">
        <v>21151</v>
      </c>
      <c r="V5571" s="135">
        <v>23000</v>
      </c>
      <c r="W5571" s="136">
        <v>21320</v>
      </c>
      <c r="X5571" s="135">
        <v>18648</v>
      </c>
      <c r="Y5571" s="136">
        <v>21620</v>
      </c>
      <c r="Z5571" s="135">
        <v>22501</v>
      </c>
      <c r="AA5571" s="136">
        <v>23729</v>
      </c>
      <c r="AB5571" s="135">
        <v>24650</v>
      </c>
      <c r="AC5571" s="136">
        <v>22916</v>
      </c>
      <c r="AD5571" s="135">
        <v>22719</v>
      </c>
      <c r="AE5571" s="137">
        <v>23132</v>
      </c>
      <c r="AF5571" s="138">
        <v>23593</v>
      </c>
    </row>
    <row r="5572" spans="2:32">
      <c r="B5572" s="114">
        <v>5534</v>
      </c>
      <c r="C5572" s="115">
        <v>5534</v>
      </c>
      <c r="D5572" s="116">
        <v>231</v>
      </c>
      <c r="E5572" s="117">
        <v>8</v>
      </c>
      <c r="F5572" s="118">
        <v>19</v>
      </c>
      <c r="G5572" s="119" t="s">
        <v>487</v>
      </c>
      <c r="H5572" s="120">
        <v>8</v>
      </c>
      <c r="I5572" s="115">
        <v>18</v>
      </c>
      <c r="J5572" s="116" t="s">
        <v>487</v>
      </c>
      <c r="K5572" s="121">
        <v>14</v>
      </c>
      <c r="L5572" s="108"/>
      <c r="M5572" s="122">
        <v>15837</v>
      </c>
      <c r="N5572" s="123">
        <v>19580</v>
      </c>
      <c r="O5572" s="124">
        <v>20012</v>
      </c>
      <c r="P5572" s="123">
        <v>21055</v>
      </c>
      <c r="Q5572" s="124">
        <v>21797</v>
      </c>
      <c r="R5572" s="123">
        <v>17440</v>
      </c>
      <c r="S5572" s="124">
        <v>20616</v>
      </c>
      <c r="T5572" s="123">
        <v>21082</v>
      </c>
      <c r="U5572" s="124">
        <v>21327</v>
      </c>
      <c r="V5572" s="123">
        <v>23257</v>
      </c>
      <c r="W5572" s="124">
        <v>21471</v>
      </c>
      <c r="X5572" s="123">
        <v>18728</v>
      </c>
      <c r="Y5572" s="124">
        <v>21835</v>
      </c>
      <c r="Z5572" s="123">
        <v>22677</v>
      </c>
      <c r="AA5572" s="124">
        <v>23946</v>
      </c>
      <c r="AB5572" s="123">
        <v>24864</v>
      </c>
      <c r="AC5572" s="124">
        <v>23018</v>
      </c>
      <c r="AD5572" s="123">
        <v>22923</v>
      </c>
      <c r="AE5572" s="125">
        <v>23310</v>
      </c>
      <c r="AF5572" s="126">
        <v>23768</v>
      </c>
    </row>
    <row r="5573" spans="2:32">
      <c r="B5573" s="127">
        <v>5535</v>
      </c>
      <c r="C5573" s="128">
        <v>5535</v>
      </c>
      <c r="D5573" s="129">
        <v>231</v>
      </c>
      <c r="E5573" s="130">
        <v>8</v>
      </c>
      <c r="F5573" s="131">
        <v>19</v>
      </c>
      <c r="G5573" s="132" t="s">
        <v>487</v>
      </c>
      <c r="H5573" s="133">
        <v>8</v>
      </c>
      <c r="I5573" s="128">
        <v>18</v>
      </c>
      <c r="J5573" s="129" t="s">
        <v>487</v>
      </c>
      <c r="K5573" s="134">
        <v>15</v>
      </c>
      <c r="L5573" s="108"/>
      <c r="M5573" s="81">
        <v>16064</v>
      </c>
      <c r="N5573" s="135">
        <v>19780</v>
      </c>
      <c r="O5573" s="136">
        <v>20220</v>
      </c>
      <c r="P5573" s="135">
        <v>21197</v>
      </c>
      <c r="Q5573" s="136">
        <v>21994</v>
      </c>
      <c r="R5573" s="135">
        <v>17660</v>
      </c>
      <c r="S5573" s="136">
        <v>20890</v>
      </c>
      <c r="T5573" s="135">
        <v>21284</v>
      </c>
      <c r="U5573" s="136">
        <v>21530</v>
      </c>
      <c r="V5573" s="135">
        <v>23437</v>
      </c>
      <c r="W5573" s="136">
        <v>21562</v>
      </c>
      <c r="X5573" s="135">
        <v>18945</v>
      </c>
      <c r="Y5573" s="136">
        <v>22087</v>
      </c>
      <c r="Z5573" s="135">
        <v>22830</v>
      </c>
      <c r="AA5573" s="136">
        <v>24001</v>
      </c>
      <c r="AB5573" s="135">
        <v>24986</v>
      </c>
      <c r="AC5573" s="136">
        <v>23086</v>
      </c>
      <c r="AD5573" s="135">
        <v>23156</v>
      </c>
      <c r="AE5573" s="137">
        <v>23461</v>
      </c>
      <c r="AF5573" s="138">
        <v>23909</v>
      </c>
    </row>
    <row r="5574" spans="2:32">
      <c r="B5574" s="114">
        <v>5536</v>
      </c>
      <c r="C5574" s="115">
        <v>5536</v>
      </c>
      <c r="D5574" s="116">
        <v>231</v>
      </c>
      <c r="E5574" s="117">
        <v>8</v>
      </c>
      <c r="F5574" s="118">
        <v>19</v>
      </c>
      <c r="G5574" s="119" t="s">
        <v>487</v>
      </c>
      <c r="H5574" s="120">
        <v>8</v>
      </c>
      <c r="I5574" s="115">
        <v>18</v>
      </c>
      <c r="J5574" s="116" t="s">
        <v>487</v>
      </c>
      <c r="K5574" s="121">
        <v>16</v>
      </c>
      <c r="L5574" s="108"/>
      <c r="M5574" s="122">
        <v>16467</v>
      </c>
      <c r="N5574" s="123">
        <v>20270</v>
      </c>
      <c r="O5574" s="124">
        <v>20548</v>
      </c>
      <c r="P5574" s="123">
        <v>21513</v>
      </c>
      <c r="Q5574" s="124">
        <v>22274</v>
      </c>
      <c r="R5574" s="123">
        <v>18007</v>
      </c>
      <c r="S5574" s="124">
        <v>21245</v>
      </c>
      <c r="T5574" s="123">
        <v>21933</v>
      </c>
      <c r="U5574" s="124">
        <v>21787</v>
      </c>
      <c r="V5574" s="123">
        <v>23653</v>
      </c>
      <c r="W5574" s="124">
        <v>21809</v>
      </c>
      <c r="X5574" s="123">
        <v>19251</v>
      </c>
      <c r="Y5574" s="124">
        <v>22389</v>
      </c>
      <c r="Z5574" s="123">
        <v>23034</v>
      </c>
      <c r="AA5574" s="124">
        <v>24138</v>
      </c>
      <c r="AB5574" s="123">
        <v>25112</v>
      </c>
      <c r="AC5574" s="124">
        <v>23268</v>
      </c>
      <c r="AD5574" s="123">
        <v>23435</v>
      </c>
      <c r="AE5574" s="125">
        <v>24171</v>
      </c>
      <c r="AF5574" s="126">
        <v>24087</v>
      </c>
    </row>
    <row r="5575" spans="2:32">
      <c r="B5575" s="127">
        <v>5537</v>
      </c>
      <c r="C5575" s="128">
        <v>5537</v>
      </c>
      <c r="D5575" s="129">
        <v>231</v>
      </c>
      <c r="E5575" s="130">
        <v>8</v>
      </c>
      <c r="F5575" s="131">
        <v>19</v>
      </c>
      <c r="G5575" s="132" t="s">
        <v>487</v>
      </c>
      <c r="H5575" s="133">
        <v>8</v>
      </c>
      <c r="I5575" s="128">
        <v>18</v>
      </c>
      <c r="J5575" s="129" t="s">
        <v>487</v>
      </c>
      <c r="K5575" s="134">
        <v>17</v>
      </c>
      <c r="L5575" s="108"/>
      <c r="M5575" s="81">
        <v>16977</v>
      </c>
      <c r="N5575" s="135">
        <v>20686</v>
      </c>
      <c r="O5575" s="136">
        <v>20916</v>
      </c>
      <c r="P5575" s="135">
        <v>21720</v>
      </c>
      <c r="Q5575" s="136">
        <v>22591</v>
      </c>
      <c r="R5575" s="135">
        <v>18616</v>
      </c>
      <c r="S5575" s="136">
        <v>21664</v>
      </c>
      <c r="T5575" s="135">
        <v>22319</v>
      </c>
      <c r="U5575" s="136">
        <v>22137</v>
      </c>
      <c r="V5575" s="135">
        <v>23951</v>
      </c>
      <c r="W5575" s="136">
        <v>22197</v>
      </c>
      <c r="X5575" s="135">
        <v>19899</v>
      </c>
      <c r="Y5575" s="136">
        <v>22905</v>
      </c>
      <c r="Z5575" s="135">
        <v>23411</v>
      </c>
      <c r="AA5575" s="136">
        <v>24489</v>
      </c>
      <c r="AB5575" s="135">
        <v>25522</v>
      </c>
      <c r="AC5575" s="136">
        <v>23632</v>
      </c>
      <c r="AD5575" s="135">
        <v>23979</v>
      </c>
      <c r="AE5575" s="137">
        <v>24546</v>
      </c>
      <c r="AF5575" s="138">
        <v>24471</v>
      </c>
    </row>
    <row r="5576" spans="2:32">
      <c r="B5576" s="114">
        <v>5538</v>
      </c>
      <c r="C5576" s="115">
        <v>5538</v>
      </c>
      <c r="D5576" s="116">
        <v>231</v>
      </c>
      <c r="E5576" s="117">
        <v>8</v>
      </c>
      <c r="F5576" s="118">
        <v>19</v>
      </c>
      <c r="G5576" s="119" t="s">
        <v>487</v>
      </c>
      <c r="H5576" s="120">
        <v>8</v>
      </c>
      <c r="I5576" s="115">
        <v>18</v>
      </c>
      <c r="J5576" s="116" t="s">
        <v>487</v>
      </c>
      <c r="K5576" s="121">
        <v>18</v>
      </c>
      <c r="L5576" s="108"/>
      <c r="M5576" s="122">
        <v>17230</v>
      </c>
      <c r="N5576" s="123">
        <v>20705</v>
      </c>
      <c r="O5576" s="124">
        <v>20756</v>
      </c>
      <c r="P5576" s="123">
        <v>21624</v>
      </c>
      <c r="Q5576" s="124">
        <v>22622</v>
      </c>
      <c r="R5576" s="123">
        <v>18990</v>
      </c>
      <c r="S5576" s="124">
        <v>21876</v>
      </c>
      <c r="T5576" s="123">
        <v>22358</v>
      </c>
      <c r="U5576" s="124">
        <v>22095</v>
      </c>
      <c r="V5576" s="123">
        <v>24172</v>
      </c>
      <c r="W5576" s="124">
        <v>22600</v>
      </c>
      <c r="X5576" s="123">
        <v>20572</v>
      </c>
      <c r="Y5576" s="124">
        <v>23336</v>
      </c>
      <c r="Z5576" s="123">
        <v>23498</v>
      </c>
      <c r="AA5576" s="124">
        <v>24828</v>
      </c>
      <c r="AB5576" s="123">
        <v>25888</v>
      </c>
      <c r="AC5576" s="124">
        <v>24204</v>
      </c>
      <c r="AD5576" s="123">
        <v>24470</v>
      </c>
      <c r="AE5576" s="125">
        <v>24781</v>
      </c>
      <c r="AF5576" s="126">
        <v>24628</v>
      </c>
    </row>
    <row r="5577" spans="2:32">
      <c r="B5577" s="127">
        <v>5539</v>
      </c>
      <c r="C5577" s="128">
        <v>5539</v>
      </c>
      <c r="D5577" s="129">
        <v>231</v>
      </c>
      <c r="E5577" s="130">
        <v>8</v>
      </c>
      <c r="F5577" s="131">
        <v>19</v>
      </c>
      <c r="G5577" s="132" t="s">
        <v>487</v>
      </c>
      <c r="H5577" s="133">
        <v>8</v>
      </c>
      <c r="I5577" s="128">
        <v>18</v>
      </c>
      <c r="J5577" s="129" t="s">
        <v>487</v>
      </c>
      <c r="K5577" s="134">
        <v>19</v>
      </c>
      <c r="L5577" s="108"/>
      <c r="M5577" s="81">
        <v>16949</v>
      </c>
      <c r="N5577" s="135">
        <v>20198</v>
      </c>
      <c r="O5577" s="136">
        <v>20349</v>
      </c>
      <c r="P5577" s="135">
        <v>21456</v>
      </c>
      <c r="Q5577" s="136">
        <v>21959</v>
      </c>
      <c r="R5577" s="135">
        <v>18787</v>
      </c>
      <c r="S5577" s="136">
        <v>21428</v>
      </c>
      <c r="T5577" s="135">
        <v>21932</v>
      </c>
      <c r="U5577" s="136">
        <v>21865</v>
      </c>
      <c r="V5577" s="135">
        <v>23726</v>
      </c>
      <c r="W5577" s="136">
        <v>22248</v>
      </c>
      <c r="X5577" s="135">
        <v>20605</v>
      </c>
      <c r="Y5577" s="136">
        <v>23178</v>
      </c>
      <c r="Z5577" s="135">
        <v>23502</v>
      </c>
      <c r="AA5577" s="136">
        <v>25129</v>
      </c>
      <c r="AB5577" s="135">
        <v>25772</v>
      </c>
      <c r="AC5577" s="136">
        <v>24189</v>
      </c>
      <c r="AD5577" s="135">
        <v>24429</v>
      </c>
      <c r="AE5577" s="137">
        <v>24864</v>
      </c>
      <c r="AF5577" s="138">
        <v>24767</v>
      </c>
    </row>
    <row r="5578" spans="2:32">
      <c r="B5578" s="114">
        <v>5540</v>
      </c>
      <c r="C5578" s="115">
        <v>5540</v>
      </c>
      <c r="D5578" s="116">
        <v>231</v>
      </c>
      <c r="E5578" s="117">
        <v>8</v>
      </c>
      <c r="F5578" s="118">
        <v>19</v>
      </c>
      <c r="G5578" s="119" t="s">
        <v>487</v>
      </c>
      <c r="H5578" s="120">
        <v>8</v>
      </c>
      <c r="I5578" s="115">
        <v>18</v>
      </c>
      <c r="J5578" s="116" t="s">
        <v>487</v>
      </c>
      <c r="K5578" s="121">
        <v>20</v>
      </c>
      <c r="L5578" s="108"/>
      <c r="M5578" s="122">
        <v>16665</v>
      </c>
      <c r="N5578" s="123">
        <v>19831</v>
      </c>
      <c r="O5578" s="124">
        <v>20192</v>
      </c>
      <c r="P5578" s="123">
        <v>21559</v>
      </c>
      <c r="Q5578" s="124">
        <v>21641</v>
      </c>
      <c r="R5578" s="123">
        <v>18604</v>
      </c>
      <c r="S5578" s="124">
        <v>21207</v>
      </c>
      <c r="T5578" s="123">
        <v>21812</v>
      </c>
      <c r="U5578" s="124">
        <v>21865</v>
      </c>
      <c r="V5578" s="123">
        <v>23630</v>
      </c>
      <c r="W5578" s="124">
        <v>22412</v>
      </c>
      <c r="X5578" s="123">
        <v>20678</v>
      </c>
      <c r="Y5578" s="124">
        <v>23299</v>
      </c>
      <c r="Z5578" s="123">
        <v>23955</v>
      </c>
      <c r="AA5578" s="124">
        <v>25780</v>
      </c>
      <c r="AB5578" s="123">
        <v>26083</v>
      </c>
      <c r="AC5578" s="124">
        <v>24689</v>
      </c>
      <c r="AD5578" s="123">
        <v>24707</v>
      </c>
      <c r="AE5578" s="125">
        <v>25327</v>
      </c>
      <c r="AF5578" s="126">
        <v>25375</v>
      </c>
    </row>
    <row r="5579" spans="2:32">
      <c r="B5579" s="127">
        <v>5541</v>
      </c>
      <c r="C5579" s="128">
        <v>5541</v>
      </c>
      <c r="D5579" s="129">
        <v>231</v>
      </c>
      <c r="E5579" s="130">
        <v>8</v>
      </c>
      <c r="F5579" s="131">
        <v>19</v>
      </c>
      <c r="G5579" s="132" t="s">
        <v>487</v>
      </c>
      <c r="H5579" s="133">
        <v>8</v>
      </c>
      <c r="I5579" s="128">
        <v>18</v>
      </c>
      <c r="J5579" s="129" t="s">
        <v>487</v>
      </c>
      <c r="K5579" s="134">
        <v>21</v>
      </c>
      <c r="L5579" s="108"/>
      <c r="M5579" s="81">
        <v>16669</v>
      </c>
      <c r="N5579" s="135">
        <v>19611</v>
      </c>
      <c r="O5579" s="136">
        <v>20011</v>
      </c>
      <c r="P5579" s="135">
        <v>21431</v>
      </c>
      <c r="Q5579" s="136">
        <v>21505</v>
      </c>
      <c r="R5579" s="135">
        <v>18726</v>
      </c>
      <c r="S5579" s="136">
        <v>21147</v>
      </c>
      <c r="T5579" s="135">
        <v>21821</v>
      </c>
      <c r="U5579" s="136">
        <v>21984</v>
      </c>
      <c r="V5579" s="135">
        <v>23784</v>
      </c>
      <c r="W5579" s="136">
        <v>22677</v>
      </c>
      <c r="X5579" s="135">
        <v>21159</v>
      </c>
      <c r="Y5579" s="136">
        <v>23607</v>
      </c>
      <c r="Z5579" s="135">
        <v>24492</v>
      </c>
      <c r="AA5579" s="136">
        <v>26390</v>
      </c>
      <c r="AB5579" s="135">
        <v>26697</v>
      </c>
      <c r="AC5579" s="136">
        <v>25335</v>
      </c>
      <c r="AD5579" s="135">
        <v>25222</v>
      </c>
      <c r="AE5579" s="137">
        <v>25999</v>
      </c>
      <c r="AF5579" s="138">
        <v>26146</v>
      </c>
    </row>
    <row r="5580" spans="2:32">
      <c r="B5580" s="114">
        <v>5542</v>
      </c>
      <c r="C5580" s="115">
        <v>5542</v>
      </c>
      <c r="D5580" s="116">
        <v>231</v>
      </c>
      <c r="E5580" s="117">
        <v>8</v>
      </c>
      <c r="F5580" s="118">
        <v>19</v>
      </c>
      <c r="G5580" s="119" t="s">
        <v>487</v>
      </c>
      <c r="H5580" s="120">
        <v>8</v>
      </c>
      <c r="I5580" s="115">
        <v>18</v>
      </c>
      <c r="J5580" s="116" t="s">
        <v>487</v>
      </c>
      <c r="K5580" s="121">
        <v>22</v>
      </c>
      <c r="L5580" s="108"/>
      <c r="M5580" s="122">
        <v>15862</v>
      </c>
      <c r="N5580" s="123">
        <v>18417</v>
      </c>
      <c r="O5580" s="124">
        <v>18875</v>
      </c>
      <c r="P5580" s="123">
        <v>20308</v>
      </c>
      <c r="Q5580" s="124">
        <v>20346</v>
      </c>
      <c r="R5580" s="123">
        <v>17986</v>
      </c>
      <c r="S5580" s="124">
        <v>20047</v>
      </c>
      <c r="T5580" s="123">
        <v>20762</v>
      </c>
      <c r="U5580" s="124">
        <v>21045</v>
      </c>
      <c r="V5580" s="123">
        <v>22816</v>
      </c>
      <c r="W5580" s="124">
        <v>22057</v>
      </c>
      <c r="X5580" s="123">
        <v>20594</v>
      </c>
      <c r="Y5580" s="124">
        <v>22678</v>
      </c>
      <c r="Z5580" s="123">
        <v>23792</v>
      </c>
      <c r="AA5580" s="124">
        <v>25679</v>
      </c>
      <c r="AB5580" s="123">
        <v>25968</v>
      </c>
      <c r="AC5580" s="124">
        <v>24909</v>
      </c>
      <c r="AD5580" s="123">
        <v>24392</v>
      </c>
      <c r="AE5580" s="125">
        <v>25287</v>
      </c>
      <c r="AF5580" s="126">
        <v>25577</v>
      </c>
    </row>
    <row r="5581" spans="2:32">
      <c r="B5581" s="127">
        <v>5543</v>
      </c>
      <c r="C5581" s="128">
        <v>5543</v>
      </c>
      <c r="D5581" s="129">
        <v>231</v>
      </c>
      <c r="E5581" s="130">
        <v>8</v>
      </c>
      <c r="F5581" s="131">
        <v>19</v>
      </c>
      <c r="G5581" s="132" t="s">
        <v>487</v>
      </c>
      <c r="H5581" s="133">
        <v>8</v>
      </c>
      <c r="I5581" s="128">
        <v>18</v>
      </c>
      <c r="J5581" s="129" t="s">
        <v>487</v>
      </c>
      <c r="K5581" s="134">
        <v>23</v>
      </c>
      <c r="L5581" s="108"/>
      <c r="M5581" s="81">
        <v>14886</v>
      </c>
      <c r="N5581" s="135">
        <v>17031</v>
      </c>
      <c r="O5581" s="136">
        <v>17507</v>
      </c>
      <c r="P5581" s="135">
        <v>18966</v>
      </c>
      <c r="Q5581" s="136">
        <v>18950</v>
      </c>
      <c r="R5581" s="135">
        <v>16979</v>
      </c>
      <c r="S5581" s="136">
        <v>18655</v>
      </c>
      <c r="T5581" s="135">
        <v>19387</v>
      </c>
      <c r="U5581" s="136">
        <v>19748</v>
      </c>
      <c r="V5581" s="135">
        <v>21460</v>
      </c>
      <c r="W5581" s="136">
        <v>21149</v>
      </c>
      <c r="X5581" s="135">
        <v>19652</v>
      </c>
      <c r="Y5581" s="136">
        <v>21357</v>
      </c>
      <c r="Z5581" s="135">
        <v>22561</v>
      </c>
      <c r="AA5581" s="136">
        <v>24496</v>
      </c>
      <c r="AB5581" s="135">
        <v>24716</v>
      </c>
      <c r="AC5581" s="136">
        <v>24080</v>
      </c>
      <c r="AD5581" s="135">
        <v>23108</v>
      </c>
      <c r="AE5581" s="137">
        <v>24048</v>
      </c>
      <c r="AF5581" s="138">
        <v>24406</v>
      </c>
    </row>
    <row r="5582" spans="2:32">
      <c r="B5582" s="114">
        <v>5544</v>
      </c>
      <c r="C5582" s="115">
        <v>5544</v>
      </c>
      <c r="D5582" s="116">
        <v>231</v>
      </c>
      <c r="E5582" s="117">
        <v>8</v>
      </c>
      <c r="F5582" s="118">
        <v>19</v>
      </c>
      <c r="G5582" s="119" t="s">
        <v>487</v>
      </c>
      <c r="H5582" s="120">
        <v>8</v>
      </c>
      <c r="I5582" s="115">
        <v>18</v>
      </c>
      <c r="J5582" s="116" t="s">
        <v>487</v>
      </c>
      <c r="K5582" s="121">
        <v>24</v>
      </c>
      <c r="L5582" s="108"/>
      <c r="M5582" s="122">
        <v>14045</v>
      </c>
      <c r="N5582" s="123">
        <v>15916</v>
      </c>
      <c r="O5582" s="124">
        <v>16350</v>
      </c>
      <c r="P5582" s="123">
        <v>17743</v>
      </c>
      <c r="Q5582" s="124">
        <v>17606</v>
      </c>
      <c r="R5582" s="123">
        <v>16101</v>
      </c>
      <c r="S5582" s="124">
        <v>17459</v>
      </c>
      <c r="T5582" s="123">
        <v>18232</v>
      </c>
      <c r="U5582" s="124">
        <v>18599</v>
      </c>
      <c r="V5582" s="123">
        <v>20118</v>
      </c>
      <c r="W5582" s="124">
        <v>20089</v>
      </c>
      <c r="X5582" s="123">
        <v>18800</v>
      </c>
      <c r="Y5582" s="124">
        <v>20155</v>
      </c>
      <c r="Z5582" s="123">
        <v>21448</v>
      </c>
      <c r="AA5582" s="124">
        <v>23276</v>
      </c>
      <c r="AB5582" s="123">
        <v>23393</v>
      </c>
      <c r="AC5582" s="124">
        <v>23038</v>
      </c>
      <c r="AD5582" s="123">
        <v>21915</v>
      </c>
      <c r="AE5582" s="125">
        <v>22940</v>
      </c>
      <c r="AF5582" s="126">
        <v>23306</v>
      </c>
    </row>
    <row r="5583" spans="2:32">
      <c r="B5583" s="127">
        <v>5545</v>
      </c>
      <c r="C5583" s="128">
        <v>5545</v>
      </c>
      <c r="D5583" s="129">
        <v>232</v>
      </c>
      <c r="E5583" s="130">
        <v>8</v>
      </c>
      <c r="F5583" s="131">
        <v>20</v>
      </c>
      <c r="G5583" s="132" t="s">
        <v>487</v>
      </c>
      <c r="H5583" s="133">
        <v>8</v>
      </c>
      <c r="I5583" s="128">
        <v>19</v>
      </c>
      <c r="J5583" s="129" t="s">
        <v>487</v>
      </c>
      <c r="K5583" s="134">
        <v>1</v>
      </c>
      <c r="L5583" s="108"/>
      <c r="M5583" s="81">
        <v>13288</v>
      </c>
      <c r="N5583" s="135">
        <v>14836</v>
      </c>
      <c r="O5583" s="136">
        <v>15798</v>
      </c>
      <c r="P5583" s="135">
        <v>16537</v>
      </c>
      <c r="Q5583" s="136">
        <v>16474</v>
      </c>
      <c r="R5583" s="135">
        <v>15231</v>
      </c>
      <c r="S5583" s="136">
        <v>16462</v>
      </c>
      <c r="T5583" s="135">
        <v>17178</v>
      </c>
      <c r="U5583" s="136">
        <v>18054</v>
      </c>
      <c r="V5583" s="135">
        <v>18873</v>
      </c>
      <c r="W5583" s="136">
        <v>18523</v>
      </c>
      <c r="X5583" s="135">
        <v>17800</v>
      </c>
      <c r="Y5583" s="136">
        <v>19445</v>
      </c>
      <c r="Z5583" s="135">
        <v>20960</v>
      </c>
      <c r="AA5583" s="136">
        <v>22052</v>
      </c>
      <c r="AB5583" s="135">
        <v>21996</v>
      </c>
      <c r="AC5583" s="136">
        <v>21002</v>
      </c>
      <c r="AD5583" s="135">
        <v>21365</v>
      </c>
      <c r="AE5583" s="137">
        <v>22057</v>
      </c>
      <c r="AF5583" s="138">
        <v>22874</v>
      </c>
    </row>
    <row r="5584" spans="2:32">
      <c r="B5584" s="114">
        <v>5546</v>
      </c>
      <c r="C5584" s="115">
        <v>5546</v>
      </c>
      <c r="D5584" s="116">
        <v>232</v>
      </c>
      <c r="E5584" s="117">
        <v>8</v>
      </c>
      <c r="F5584" s="118">
        <v>20</v>
      </c>
      <c r="G5584" s="119" t="s">
        <v>487</v>
      </c>
      <c r="H5584" s="120">
        <v>8</v>
      </c>
      <c r="I5584" s="115">
        <v>19</v>
      </c>
      <c r="J5584" s="116" t="s">
        <v>487</v>
      </c>
      <c r="K5584" s="121">
        <v>2</v>
      </c>
      <c r="L5584" s="108"/>
      <c r="M5584" s="122">
        <v>12944</v>
      </c>
      <c r="N5584" s="123">
        <v>14340</v>
      </c>
      <c r="O5584" s="124">
        <v>15313</v>
      </c>
      <c r="P5584" s="123">
        <v>15900</v>
      </c>
      <c r="Q5584" s="124">
        <v>15829</v>
      </c>
      <c r="R5584" s="123">
        <v>14811</v>
      </c>
      <c r="S5584" s="124">
        <v>15955</v>
      </c>
      <c r="T5584" s="123">
        <v>16582</v>
      </c>
      <c r="U5584" s="124">
        <v>17478</v>
      </c>
      <c r="V5584" s="123">
        <v>18148</v>
      </c>
      <c r="W5584" s="124">
        <v>17777</v>
      </c>
      <c r="X5584" s="123">
        <v>17290</v>
      </c>
      <c r="Y5584" s="124">
        <v>18835</v>
      </c>
      <c r="Z5584" s="123">
        <v>20266</v>
      </c>
      <c r="AA5584" s="124">
        <v>21205</v>
      </c>
      <c r="AB5584" s="123">
        <v>21154</v>
      </c>
      <c r="AC5584" s="124">
        <v>20175</v>
      </c>
      <c r="AD5584" s="123">
        <v>20696</v>
      </c>
      <c r="AE5584" s="125">
        <v>21316</v>
      </c>
      <c r="AF5584" s="126">
        <v>22126</v>
      </c>
    </row>
    <row r="5585" spans="2:32">
      <c r="B5585" s="127">
        <v>5547</v>
      </c>
      <c r="C5585" s="128">
        <v>5547</v>
      </c>
      <c r="D5585" s="129">
        <v>232</v>
      </c>
      <c r="E5585" s="130">
        <v>8</v>
      </c>
      <c r="F5585" s="131">
        <v>20</v>
      </c>
      <c r="G5585" s="132" t="s">
        <v>487</v>
      </c>
      <c r="H5585" s="133">
        <v>8</v>
      </c>
      <c r="I5585" s="128">
        <v>19</v>
      </c>
      <c r="J5585" s="129" t="s">
        <v>487</v>
      </c>
      <c r="K5585" s="134">
        <v>3</v>
      </c>
      <c r="L5585" s="108"/>
      <c r="M5585" s="81">
        <v>12719</v>
      </c>
      <c r="N5585" s="135">
        <v>14032</v>
      </c>
      <c r="O5585" s="136">
        <v>15017</v>
      </c>
      <c r="P5585" s="135">
        <v>15471</v>
      </c>
      <c r="Q5585" s="136">
        <v>15368</v>
      </c>
      <c r="R5585" s="135">
        <v>14523</v>
      </c>
      <c r="S5585" s="136">
        <v>15595</v>
      </c>
      <c r="T5585" s="135">
        <v>16212</v>
      </c>
      <c r="U5585" s="136">
        <v>17082</v>
      </c>
      <c r="V5585" s="135">
        <v>17592</v>
      </c>
      <c r="W5585" s="136">
        <v>17279</v>
      </c>
      <c r="X5585" s="135">
        <v>16895</v>
      </c>
      <c r="Y5585" s="136">
        <v>18343</v>
      </c>
      <c r="Z5585" s="135">
        <v>19727</v>
      </c>
      <c r="AA5585" s="136">
        <v>20541</v>
      </c>
      <c r="AB5585" s="135">
        <v>20458</v>
      </c>
      <c r="AC5585" s="136">
        <v>19576</v>
      </c>
      <c r="AD5585" s="135">
        <v>20134</v>
      </c>
      <c r="AE5585" s="137">
        <v>20748</v>
      </c>
      <c r="AF5585" s="138">
        <v>21507</v>
      </c>
    </row>
    <row r="5586" spans="2:32">
      <c r="B5586" s="114">
        <v>5548</v>
      </c>
      <c r="C5586" s="115">
        <v>5548</v>
      </c>
      <c r="D5586" s="116">
        <v>232</v>
      </c>
      <c r="E5586" s="117">
        <v>8</v>
      </c>
      <c r="F5586" s="118">
        <v>20</v>
      </c>
      <c r="G5586" s="119" t="s">
        <v>487</v>
      </c>
      <c r="H5586" s="120">
        <v>8</v>
      </c>
      <c r="I5586" s="115">
        <v>19</v>
      </c>
      <c r="J5586" s="116" t="s">
        <v>487</v>
      </c>
      <c r="K5586" s="121">
        <v>4</v>
      </c>
      <c r="L5586" s="108"/>
      <c r="M5586" s="122">
        <v>12731</v>
      </c>
      <c r="N5586" s="123">
        <v>13979</v>
      </c>
      <c r="O5586" s="124">
        <v>14971</v>
      </c>
      <c r="P5586" s="123">
        <v>15284</v>
      </c>
      <c r="Q5586" s="124">
        <v>15090</v>
      </c>
      <c r="R5586" s="123">
        <v>14469</v>
      </c>
      <c r="S5586" s="124">
        <v>15460</v>
      </c>
      <c r="T5586" s="123">
        <v>16016</v>
      </c>
      <c r="U5586" s="124">
        <v>16843</v>
      </c>
      <c r="V5586" s="123">
        <v>17082</v>
      </c>
      <c r="W5586" s="124">
        <v>16808</v>
      </c>
      <c r="X5586" s="123">
        <v>16603</v>
      </c>
      <c r="Y5586" s="124">
        <v>17909</v>
      </c>
      <c r="Z5586" s="123">
        <v>19197</v>
      </c>
      <c r="AA5586" s="124">
        <v>19814</v>
      </c>
      <c r="AB5586" s="123">
        <v>19647</v>
      </c>
      <c r="AC5586" s="124">
        <v>18892</v>
      </c>
      <c r="AD5586" s="123">
        <v>19526</v>
      </c>
      <c r="AE5586" s="125">
        <v>20078</v>
      </c>
      <c r="AF5586" s="126">
        <v>20822</v>
      </c>
    </row>
    <row r="5587" spans="2:32">
      <c r="B5587" s="127">
        <v>5549</v>
      </c>
      <c r="C5587" s="128">
        <v>5549</v>
      </c>
      <c r="D5587" s="129">
        <v>232</v>
      </c>
      <c r="E5587" s="130">
        <v>8</v>
      </c>
      <c r="F5587" s="131">
        <v>20</v>
      </c>
      <c r="G5587" s="132" t="s">
        <v>487</v>
      </c>
      <c r="H5587" s="133">
        <v>8</v>
      </c>
      <c r="I5587" s="128">
        <v>19</v>
      </c>
      <c r="J5587" s="129" t="s">
        <v>487</v>
      </c>
      <c r="K5587" s="134">
        <v>5</v>
      </c>
      <c r="L5587" s="108"/>
      <c r="M5587" s="81">
        <v>13117</v>
      </c>
      <c r="N5587" s="135">
        <v>14266</v>
      </c>
      <c r="O5587" s="136">
        <v>15313</v>
      </c>
      <c r="P5587" s="135">
        <v>15500</v>
      </c>
      <c r="Q5587" s="136">
        <v>15061</v>
      </c>
      <c r="R5587" s="135">
        <v>14804</v>
      </c>
      <c r="S5587" s="136">
        <v>15688</v>
      </c>
      <c r="T5587" s="135">
        <v>16103</v>
      </c>
      <c r="U5587" s="136">
        <v>16951</v>
      </c>
      <c r="V5587" s="135">
        <v>16768</v>
      </c>
      <c r="W5587" s="136">
        <v>16381</v>
      </c>
      <c r="X5587" s="135">
        <v>16618</v>
      </c>
      <c r="Y5587" s="136">
        <v>17807</v>
      </c>
      <c r="Z5587" s="135">
        <v>18928</v>
      </c>
      <c r="AA5587" s="136">
        <v>19403</v>
      </c>
      <c r="AB5587" s="135">
        <v>19021</v>
      </c>
      <c r="AC5587" s="136">
        <v>18210</v>
      </c>
      <c r="AD5587" s="135">
        <v>19221</v>
      </c>
      <c r="AE5587" s="137">
        <v>19604</v>
      </c>
      <c r="AF5587" s="138">
        <v>20375</v>
      </c>
    </row>
    <row r="5588" spans="2:32">
      <c r="B5588" s="114">
        <v>5550</v>
      </c>
      <c r="C5588" s="115">
        <v>5550</v>
      </c>
      <c r="D5588" s="116">
        <v>232</v>
      </c>
      <c r="E5588" s="117">
        <v>8</v>
      </c>
      <c r="F5588" s="118">
        <v>20</v>
      </c>
      <c r="G5588" s="119" t="s">
        <v>487</v>
      </c>
      <c r="H5588" s="120">
        <v>8</v>
      </c>
      <c r="I5588" s="115">
        <v>19</v>
      </c>
      <c r="J5588" s="116" t="s">
        <v>487</v>
      </c>
      <c r="K5588" s="121">
        <v>6</v>
      </c>
      <c r="L5588" s="108"/>
      <c r="M5588" s="122">
        <v>13941</v>
      </c>
      <c r="N5588" s="123">
        <v>15034</v>
      </c>
      <c r="O5588" s="124">
        <v>16031</v>
      </c>
      <c r="P5588" s="123">
        <v>16118</v>
      </c>
      <c r="Q5588" s="124">
        <v>15049</v>
      </c>
      <c r="R5588" s="123">
        <v>15559</v>
      </c>
      <c r="S5588" s="124">
        <v>16290</v>
      </c>
      <c r="T5588" s="123">
        <v>16683</v>
      </c>
      <c r="U5588" s="124">
        <v>17493</v>
      </c>
      <c r="V5588" s="123">
        <v>16414</v>
      </c>
      <c r="W5588" s="124">
        <v>15985</v>
      </c>
      <c r="X5588" s="123">
        <v>17052</v>
      </c>
      <c r="Y5588" s="124">
        <v>18069</v>
      </c>
      <c r="Z5588" s="123">
        <v>18952</v>
      </c>
      <c r="AA5588" s="124">
        <v>19357</v>
      </c>
      <c r="AB5588" s="123">
        <v>18338</v>
      </c>
      <c r="AC5588" s="124">
        <v>17547</v>
      </c>
      <c r="AD5588" s="123">
        <v>19289</v>
      </c>
      <c r="AE5588" s="125">
        <v>19613</v>
      </c>
      <c r="AF5588" s="126">
        <v>20226</v>
      </c>
    </row>
    <row r="5589" spans="2:32">
      <c r="B5589" s="127">
        <v>5551</v>
      </c>
      <c r="C5589" s="128">
        <v>5551</v>
      </c>
      <c r="D5589" s="129">
        <v>232</v>
      </c>
      <c r="E5589" s="130">
        <v>8</v>
      </c>
      <c r="F5589" s="131">
        <v>20</v>
      </c>
      <c r="G5589" s="132" t="s">
        <v>487</v>
      </c>
      <c r="H5589" s="133">
        <v>8</v>
      </c>
      <c r="I5589" s="128">
        <v>19</v>
      </c>
      <c r="J5589" s="129" t="s">
        <v>487</v>
      </c>
      <c r="K5589" s="134">
        <v>7</v>
      </c>
      <c r="L5589" s="108"/>
      <c r="M5589" s="81">
        <v>15131</v>
      </c>
      <c r="N5589" s="135">
        <v>16155</v>
      </c>
      <c r="O5589" s="136">
        <v>17026</v>
      </c>
      <c r="P5589" s="135">
        <v>17165</v>
      </c>
      <c r="Q5589" s="136">
        <v>15384</v>
      </c>
      <c r="R5589" s="135">
        <v>16625</v>
      </c>
      <c r="S5589" s="136">
        <v>17179</v>
      </c>
      <c r="T5589" s="135">
        <v>17593</v>
      </c>
      <c r="U5589" s="136">
        <v>18338</v>
      </c>
      <c r="V5589" s="135">
        <v>16536</v>
      </c>
      <c r="W5589" s="136">
        <v>15935</v>
      </c>
      <c r="X5589" s="135">
        <v>17893</v>
      </c>
      <c r="Y5589" s="136">
        <v>18551</v>
      </c>
      <c r="Z5589" s="135">
        <v>19431</v>
      </c>
      <c r="AA5589" s="136">
        <v>19868</v>
      </c>
      <c r="AB5589" s="135">
        <v>18122</v>
      </c>
      <c r="AC5589" s="136">
        <v>17324</v>
      </c>
      <c r="AD5589" s="135">
        <v>19621</v>
      </c>
      <c r="AE5589" s="137">
        <v>20082</v>
      </c>
      <c r="AF5589" s="138">
        <v>20614</v>
      </c>
    </row>
    <row r="5590" spans="2:32">
      <c r="B5590" s="114">
        <v>5552</v>
      </c>
      <c r="C5590" s="115">
        <v>5552</v>
      </c>
      <c r="D5590" s="116">
        <v>232</v>
      </c>
      <c r="E5590" s="117">
        <v>8</v>
      </c>
      <c r="F5590" s="118">
        <v>20</v>
      </c>
      <c r="G5590" s="119" t="s">
        <v>487</v>
      </c>
      <c r="H5590" s="120">
        <v>8</v>
      </c>
      <c r="I5590" s="115">
        <v>19</v>
      </c>
      <c r="J5590" s="116" t="s">
        <v>487</v>
      </c>
      <c r="K5590" s="121">
        <v>8</v>
      </c>
      <c r="L5590" s="108"/>
      <c r="M5590" s="122">
        <v>16330</v>
      </c>
      <c r="N5590" s="123">
        <v>17276</v>
      </c>
      <c r="O5590" s="124">
        <v>18230</v>
      </c>
      <c r="P5590" s="123">
        <v>18523</v>
      </c>
      <c r="Q5590" s="124">
        <v>16656</v>
      </c>
      <c r="R5590" s="123">
        <v>17804</v>
      </c>
      <c r="S5590" s="124">
        <v>18358</v>
      </c>
      <c r="T5590" s="123">
        <v>18719</v>
      </c>
      <c r="U5590" s="124">
        <v>19491</v>
      </c>
      <c r="V5590" s="123">
        <v>17778</v>
      </c>
      <c r="W5590" s="124">
        <v>16970</v>
      </c>
      <c r="X5590" s="123">
        <v>18995</v>
      </c>
      <c r="Y5590" s="124">
        <v>19466</v>
      </c>
      <c r="Z5590" s="123">
        <v>20497</v>
      </c>
      <c r="AA5590" s="124">
        <v>21001</v>
      </c>
      <c r="AB5590" s="123">
        <v>19179</v>
      </c>
      <c r="AC5590" s="124">
        <v>18279</v>
      </c>
      <c r="AD5590" s="123">
        <v>20466</v>
      </c>
      <c r="AE5590" s="125">
        <v>20966</v>
      </c>
      <c r="AF5590" s="126">
        <v>21641</v>
      </c>
    </row>
    <row r="5591" spans="2:32">
      <c r="B5591" s="127">
        <v>5553</v>
      </c>
      <c r="C5591" s="128">
        <v>5553</v>
      </c>
      <c r="D5591" s="129">
        <v>232</v>
      </c>
      <c r="E5591" s="130">
        <v>8</v>
      </c>
      <c r="F5591" s="131">
        <v>20</v>
      </c>
      <c r="G5591" s="132" t="s">
        <v>487</v>
      </c>
      <c r="H5591" s="133">
        <v>8</v>
      </c>
      <c r="I5591" s="128">
        <v>19</v>
      </c>
      <c r="J5591" s="129" t="s">
        <v>487</v>
      </c>
      <c r="K5591" s="134">
        <v>9</v>
      </c>
      <c r="L5591" s="108"/>
      <c r="M5591" s="81">
        <v>17095</v>
      </c>
      <c r="N5591" s="135">
        <v>18057</v>
      </c>
      <c r="O5591" s="136">
        <v>19151</v>
      </c>
      <c r="P5591" s="135">
        <v>19611</v>
      </c>
      <c r="Q5591" s="136">
        <v>17855</v>
      </c>
      <c r="R5591" s="135">
        <v>18651</v>
      </c>
      <c r="S5591" s="136">
        <v>19138</v>
      </c>
      <c r="T5591" s="135">
        <v>19521</v>
      </c>
      <c r="U5591" s="136">
        <v>20311</v>
      </c>
      <c r="V5591" s="135">
        <v>18999</v>
      </c>
      <c r="W5591" s="136">
        <v>18203</v>
      </c>
      <c r="X5591" s="135">
        <v>19779</v>
      </c>
      <c r="Y5591" s="136">
        <v>20120</v>
      </c>
      <c r="Z5591" s="135">
        <v>21411</v>
      </c>
      <c r="AA5591" s="136">
        <v>22097</v>
      </c>
      <c r="AB5591" s="135">
        <v>20350</v>
      </c>
      <c r="AC5591" s="136">
        <v>19449</v>
      </c>
      <c r="AD5591" s="135">
        <v>21056</v>
      </c>
      <c r="AE5591" s="137">
        <v>21593</v>
      </c>
      <c r="AF5591" s="138">
        <v>22572</v>
      </c>
    </row>
    <row r="5592" spans="2:32">
      <c r="B5592" s="114">
        <v>5554</v>
      </c>
      <c r="C5592" s="115">
        <v>5554</v>
      </c>
      <c r="D5592" s="116">
        <v>232</v>
      </c>
      <c r="E5592" s="117">
        <v>8</v>
      </c>
      <c r="F5592" s="118">
        <v>20</v>
      </c>
      <c r="G5592" s="119" t="s">
        <v>487</v>
      </c>
      <c r="H5592" s="120">
        <v>8</v>
      </c>
      <c r="I5592" s="115">
        <v>19</v>
      </c>
      <c r="J5592" s="116" t="s">
        <v>487</v>
      </c>
      <c r="K5592" s="121">
        <v>10</v>
      </c>
      <c r="L5592" s="108"/>
      <c r="M5592" s="122">
        <v>17808</v>
      </c>
      <c r="N5592" s="123">
        <v>18759</v>
      </c>
      <c r="O5592" s="124">
        <v>19821</v>
      </c>
      <c r="P5592" s="123">
        <v>20508</v>
      </c>
      <c r="Q5592" s="124">
        <v>18803</v>
      </c>
      <c r="R5592" s="123">
        <v>19433</v>
      </c>
      <c r="S5592" s="124">
        <v>19995</v>
      </c>
      <c r="T5592" s="123">
        <v>20303</v>
      </c>
      <c r="U5592" s="124">
        <v>20967</v>
      </c>
      <c r="V5592" s="123">
        <v>20087</v>
      </c>
      <c r="W5592" s="124">
        <v>19279</v>
      </c>
      <c r="X5592" s="123">
        <v>20646</v>
      </c>
      <c r="Y5592" s="124">
        <v>21072</v>
      </c>
      <c r="Z5592" s="123">
        <v>22223</v>
      </c>
      <c r="AA5592" s="124">
        <v>23178</v>
      </c>
      <c r="AB5592" s="123">
        <v>21525</v>
      </c>
      <c r="AC5592" s="124">
        <v>20591</v>
      </c>
      <c r="AD5592" s="123">
        <v>22056</v>
      </c>
      <c r="AE5592" s="125">
        <v>22502</v>
      </c>
      <c r="AF5592" s="126">
        <v>23424</v>
      </c>
    </row>
    <row r="5593" spans="2:32">
      <c r="B5593" s="127">
        <v>5555</v>
      </c>
      <c r="C5593" s="128">
        <v>5555</v>
      </c>
      <c r="D5593" s="129">
        <v>232</v>
      </c>
      <c r="E5593" s="130">
        <v>8</v>
      </c>
      <c r="F5593" s="131">
        <v>20</v>
      </c>
      <c r="G5593" s="132" t="s">
        <v>487</v>
      </c>
      <c r="H5593" s="133">
        <v>8</v>
      </c>
      <c r="I5593" s="128">
        <v>19</v>
      </c>
      <c r="J5593" s="129" t="s">
        <v>487</v>
      </c>
      <c r="K5593" s="134">
        <v>11</v>
      </c>
      <c r="L5593" s="108"/>
      <c r="M5593" s="81">
        <v>18349</v>
      </c>
      <c r="N5593" s="135">
        <v>19236</v>
      </c>
      <c r="O5593" s="136">
        <v>20432</v>
      </c>
      <c r="P5593" s="135">
        <v>21210</v>
      </c>
      <c r="Q5593" s="136">
        <v>19542</v>
      </c>
      <c r="R5593" s="135">
        <v>20008</v>
      </c>
      <c r="S5593" s="136">
        <v>20618</v>
      </c>
      <c r="T5593" s="135">
        <v>20845</v>
      </c>
      <c r="U5593" s="136">
        <v>21677</v>
      </c>
      <c r="V5593" s="135">
        <v>20908</v>
      </c>
      <c r="W5593" s="136">
        <v>20140</v>
      </c>
      <c r="X5593" s="135">
        <v>21305</v>
      </c>
      <c r="Y5593" s="136">
        <v>21803</v>
      </c>
      <c r="Z5593" s="135">
        <v>23017</v>
      </c>
      <c r="AA5593" s="136">
        <v>24062</v>
      </c>
      <c r="AB5593" s="135">
        <v>22434</v>
      </c>
      <c r="AC5593" s="136">
        <v>21525</v>
      </c>
      <c r="AD5593" s="135">
        <v>22834</v>
      </c>
      <c r="AE5593" s="137">
        <v>23179</v>
      </c>
      <c r="AF5593" s="138">
        <v>24273</v>
      </c>
    </row>
    <row r="5594" spans="2:32">
      <c r="B5594" s="114">
        <v>5556</v>
      </c>
      <c r="C5594" s="115">
        <v>5556</v>
      </c>
      <c r="D5594" s="116">
        <v>232</v>
      </c>
      <c r="E5594" s="117">
        <v>8</v>
      </c>
      <c r="F5594" s="118">
        <v>20</v>
      </c>
      <c r="G5594" s="119" t="s">
        <v>487</v>
      </c>
      <c r="H5594" s="120">
        <v>8</v>
      </c>
      <c r="I5594" s="115">
        <v>19</v>
      </c>
      <c r="J5594" s="116" t="s">
        <v>487</v>
      </c>
      <c r="K5594" s="121">
        <v>12</v>
      </c>
      <c r="L5594" s="108"/>
      <c r="M5594" s="122">
        <v>18597</v>
      </c>
      <c r="N5594" s="123">
        <v>19511</v>
      </c>
      <c r="O5594" s="124">
        <v>20802</v>
      </c>
      <c r="P5594" s="123">
        <v>21580</v>
      </c>
      <c r="Q5594" s="124">
        <v>19963</v>
      </c>
      <c r="R5594" s="123">
        <v>20257</v>
      </c>
      <c r="S5594" s="124">
        <v>20927</v>
      </c>
      <c r="T5594" s="123">
        <v>21198</v>
      </c>
      <c r="U5594" s="124">
        <v>22091</v>
      </c>
      <c r="V5594" s="123">
        <v>21373</v>
      </c>
      <c r="W5594" s="124">
        <v>20712</v>
      </c>
      <c r="X5594" s="123">
        <v>21591</v>
      </c>
      <c r="Y5594" s="124">
        <v>22170</v>
      </c>
      <c r="Z5594" s="123">
        <v>23485</v>
      </c>
      <c r="AA5594" s="124">
        <v>24530</v>
      </c>
      <c r="AB5594" s="123">
        <v>22951</v>
      </c>
      <c r="AC5594" s="124">
        <v>22140</v>
      </c>
      <c r="AD5594" s="123">
        <v>23212</v>
      </c>
      <c r="AE5594" s="125">
        <v>23629</v>
      </c>
      <c r="AF5594" s="126">
        <v>24774</v>
      </c>
    </row>
    <row r="5595" spans="2:32">
      <c r="B5595" s="127">
        <v>5557</v>
      </c>
      <c r="C5595" s="128">
        <v>5557</v>
      </c>
      <c r="D5595" s="129">
        <v>232</v>
      </c>
      <c r="E5595" s="130">
        <v>8</v>
      </c>
      <c r="F5595" s="131">
        <v>20</v>
      </c>
      <c r="G5595" s="132" t="s">
        <v>487</v>
      </c>
      <c r="H5595" s="133">
        <v>8</v>
      </c>
      <c r="I5595" s="128">
        <v>19</v>
      </c>
      <c r="J5595" s="129" t="s">
        <v>487</v>
      </c>
      <c r="K5595" s="134">
        <v>13</v>
      </c>
      <c r="L5595" s="108"/>
      <c r="M5595" s="81">
        <v>18749</v>
      </c>
      <c r="N5595" s="135">
        <v>19630</v>
      </c>
      <c r="O5595" s="136">
        <v>21012</v>
      </c>
      <c r="P5595" s="135">
        <v>21738</v>
      </c>
      <c r="Q5595" s="136">
        <v>20026</v>
      </c>
      <c r="R5595" s="135">
        <v>20389</v>
      </c>
      <c r="S5595" s="136">
        <v>21031</v>
      </c>
      <c r="T5595" s="135">
        <v>21332</v>
      </c>
      <c r="U5595" s="136">
        <v>22366</v>
      </c>
      <c r="V5595" s="135">
        <v>21442</v>
      </c>
      <c r="W5595" s="136">
        <v>20982</v>
      </c>
      <c r="X5595" s="135">
        <v>21738</v>
      </c>
      <c r="Y5595" s="136">
        <v>22304</v>
      </c>
      <c r="Z5595" s="135">
        <v>23757</v>
      </c>
      <c r="AA5595" s="136">
        <v>24727</v>
      </c>
      <c r="AB5595" s="135">
        <v>23026</v>
      </c>
      <c r="AC5595" s="136">
        <v>22437</v>
      </c>
      <c r="AD5595" s="135">
        <v>23331</v>
      </c>
      <c r="AE5595" s="137">
        <v>23787</v>
      </c>
      <c r="AF5595" s="138">
        <v>25067</v>
      </c>
    </row>
    <row r="5596" spans="2:32">
      <c r="B5596" s="114">
        <v>5558</v>
      </c>
      <c r="C5596" s="115">
        <v>5558</v>
      </c>
      <c r="D5596" s="116">
        <v>232</v>
      </c>
      <c r="E5596" s="117">
        <v>8</v>
      </c>
      <c r="F5596" s="118">
        <v>20</v>
      </c>
      <c r="G5596" s="119" t="s">
        <v>487</v>
      </c>
      <c r="H5596" s="120">
        <v>8</v>
      </c>
      <c r="I5596" s="115">
        <v>19</v>
      </c>
      <c r="J5596" s="116" t="s">
        <v>487</v>
      </c>
      <c r="K5596" s="121">
        <v>14</v>
      </c>
      <c r="L5596" s="108"/>
      <c r="M5596" s="122">
        <v>18787</v>
      </c>
      <c r="N5596" s="123">
        <v>19646</v>
      </c>
      <c r="O5596" s="124">
        <v>21110</v>
      </c>
      <c r="P5596" s="123">
        <v>21825</v>
      </c>
      <c r="Q5596" s="124">
        <v>20019</v>
      </c>
      <c r="R5596" s="123">
        <v>20451</v>
      </c>
      <c r="S5596" s="124">
        <v>21070</v>
      </c>
      <c r="T5596" s="123">
        <v>21338</v>
      </c>
      <c r="U5596" s="124">
        <v>22452</v>
      </c>
      <c r="V5596" s="123">
        <v>21415</v>
      </c>
      <c r="W5596" s="124">
        <v>21084</v>
      </c>
      <c r="X5596" s="123">
        <v>21782</v>
      </c>
      <c r="Y5596" s="124">
        <v>22319</v>
      </c>
      <c r="Z5596" s="123">
        <v>23795</v>
      </c>
      <c r="AA5596" s="124">
        <v>24769</v>
      </c>
      <c r="AB5596" s="123">
        <v>22955</v>
      </c>
      <c r="AC5596" s="124">
        <v>22512</v>
      </c>
      <c r="AD5596" s="123">
        <v>23328</v>
      </c>
      <c r="AE5596" s="125">
        <v>23778</v>
      </c>
      <c r="AF5596" s="126">
        <v>25086</v>
      </c>
    </row>
    <row r="5597" spans="2:32">
      <c r="B5597" s="127">
        <v>5559</v>
      </c>
      <c r="C5597" s="128">
        <v>5559</v>
      </c>
      <c r="D5597" s="129">
        <v>232</v>
      </c>
      <c r="E5597" s="130">
        <v>8</v>
      </c>
      <c r="F5597" s="131">
        <v>20</v>
      </c>
      <c r="G5597" s="132" t="s">
        <v>487</v>
      </c>
      <c r="H5597" s="133">
        <v>8</v>
      </c>
      <c r="I5597" s="128">
        <v>19</v>
      </c>
      <c r="J5597" s="129" t="s">
        <v>487</v>
      </c>
      <c r="K5597" s="134">
        <v>15</v>
      </c>
      <c r="L5597" s="108"/>
      <c r="M5597" s="81">
        <v>18835</v>
      </c>
      <c r="N5597" s="135">
        <v>19640</v>
      </c>
      <c r="O5597" s="136">
        <v>21051</v>
      </c>
      <c r="P5597" s="135">
        <v>21810</v>
      </c>
      <c r="Q5597" s="136">
        <v>19921</v>
      </c>
      <c r="R5597" s="135">
        <v>20518</v>
      </c>
      <c r="S5597" s="136">
        <v>21062</v>
      </c>
      <c r="T5597" s="135">
        <v>21323</v>
      </c>
      <c r="U5597" s="136">
        <v>22382</v>
      </c>
      <c r="V5597" s="135">
        <v>21300</v>
      </c>
      <c r="W5597" s="136">
        <v>21218</v>
      </c>
      <c r="X5597" s="135">
        <v>21831</v>
      </c>
      <c r="Y5597" s="136">
        <v>22289</v>
      </c>
      <c r="Z5597" s="135">
        <v>23665</v>
      </c>
      <c r="AA5597" s="136">
        <v>24703</v>
      </c>
      <c r="AB5597" s="135">
        <v>22826</v>
      </c>
      <c r="AC5597" s="136">
        <v>22628</v>
      </c>
      <c r="AD5597" s="135">
        <v>23287</v>
      </c>
      <c r="AE5597" s="137">
        <v>23727</v>
      </c>
      <c r="AF5597" s="138">
        <v>24943</v>
      </c>
    </row>
    <row r="5598" spans="2:32">
      <c r="B5598" s="114">
        <v>5560</v>
      </c>
      <c r="C5598" s="115">
        <v>5560</v>
      </c>
      <c r="D5598" s="116">
        <v>232</v>
      </c>
      <c r="E5598" s="117">
        <v>8</v>
      </c>
      <c r="F5598" s="118">
        <v>20</v>
      </c>
      <c r="G5598" s="119" t="s">
        <v>487</v>
      </c>
      <c r="H5598" s="120">
        <v>8</v>
      </c>
      <c r="I5598" s="115">
        <v>19</v>
      </c>
      <c r="J5598" s="116" t="s">
        <v>487</v>
      </c>
      <c r="K5598" s="121">
        <v>16</v>
      </c>
      <c r="L5598" s="108"/>
      <c r="M5598" s="122">
        <v>19039</v>
      </c>
      <c r="N5598" s="123">
        <v>19777</v>
      </c>
      <c r="O5598" s="124">
        <v>21172</v>
      </c>
      <c r="P5598" s="123">
        <v>21903</v>
      </c>
      <c r="Q5598" s="124">
        <v>20019</v>
      </c>
      <c r="R5598" s="123">
        <v>20677</v>
      </c>
      <c r="S5598" s="124">
        <v>21479</v>
      </c>
      <c r="T5598" s="123">
        <v>21400</v>
      </c>
      <c r="U5598" s="124">
        <v>22430</v>
      </c>
      <c r="V5598" s="123">
        <v>21351</v>
      </c>
      <c r="W5598" s="124">
        <v>21484</v>
      </c>
      <c r="X5598" s="123">
        <v>21946</v>
      </c>
      <c r="Y5598" s="124">
        <v>22815</v>
      </c>
      <c r="Z5598" s="123">
        <v>23620</v>
      </c>
      <c r="AA5598" s="124">
        <v>24639</v>
      </c>
      <c r="AB5598" s="123">
        <v>22803</v>
      </c>
      <c r="AC5598" s="124">
        <v>22849</v>
      </c>
      <c r="AD5598" s="123">
        <v>23794</v>
      </c>
      <c r="AE5598" s="125">
        <v>23704</v>
      </c>
      <c r="AF5598" s="126">
        <v>24845</v>
      </c>
    </row>
    <row r="5599" spans="2:32">
      <c r="B5599" s="127">
        <v>5561</v>
      </c>
      <c r="C5599" s="128">
        <v>5561</v>
      </c>
      <c r="D5599" s="129">
        <v>232</v>
      </c>
      <c r="E5599" s="130">
        <v>8</v>
      </c>
      <c r="F5599" s="131">
        <v>20</v>
      </c>
      <c r="G5599" s="132" t="s">
        <v>487</v>
      </c>
      <c r="H5599" s="133">
        <v>8</v>
      </c>
      <c r="I5599" s="128">
        <v>19</v>
      </c>
      <c r="J5599" s="129" t="s">
        <v>487</v>
      </c>
      <c r="K5599" s="134">
        <v>17</v>
      </c>
      <c r="L5599" s="108"/>
      <c r="M5599" s="81">
        <v>19463</v>
      </c>
      <c r="N5599" s="135">
        <v>20061</v>
      </c>
      <c r="O5599" s="136">
        <v>21320</v>
      </c>
      <c r="P5599" s="135">
        <v>22183</v>
      </c>
      <c r="Q5599" s="136">
        <v>20338</v>
      </c>
      <c r="R5599" s="135">
        <v>21047</v>
      </c>
      <c r="S5599" s="136">
        <v>21820</v>
      </c>
      <c r="T5599" s="135">
        <v>21708</v>
      </c>
      <c r="U5599" s="136">
        <v>22673</v>
      </c>
      <c r="V5599" s="135">
        <v>21684</v>
      </c>
      <c r="W5599" s="136">
        <v>22078</v>
      </c>
      <c r="X5599" s="135">
        <v>22417</v>
      </c>
      <c r="Y5599" s="136">
        <v>23126</v>
      </c>
      <c r="Z5599" s="135">
        <v>23915</v>
      </c>
      <c r="AA5599" s="136">
        <v>24993</v>
      </c>
      <c r="AB5599" s="135">
        <v>23116</v>
      </c>
      <c r="AC5599" s="136">
        <v>23462</v>
      </c>
      <c r="AD5599" s="135">
        <v>24112</v>
      </c>
      <c r="AE5599" s="137">
        <v>24032</v>
      </c>
      <c r="AF5599" s="138">
        <v>25163</v>
      </c>
    </row>
    <row r="5600" spans="2:32">
      <c r="B5600" s="114">
        <v>5562</v>
      </c>
      <c r="C5600" s="115">
        <v>5562</v>
      </c>
      <c r="D5600" s="116">
        <v>232</v>
      </c>
      <c r="E5600" s="117">
        <v>8</v>
      </c>
      <c r="F5600" s="118">
        <v>20</v>
      </c>
      <c r="G5600" s="119" t="s">
        <v>487</v>
      </c>
      <c r="H5600" s="120">
        <v>8</v>
      </c>
      <c r="I5600" s="115">
        <v>19</v>
      </c>
      <c r="J5600" s="116" t="s">
        <v>487</v>
      </c>
      <c r="K5600" s="121">
        <v>18</v>
      </c>
      <c r="L5600" s="108"/>
      <c r="M5600" s="122">
        <v>19469</v>
      </c>
      <c r="N5600" s="123">
        <v>19898</v>
      </c>
      <c r="O5600" s="124">
        <v>21155</v>
      </c>
      <c r="P5600" s="123">
        <v>22180</v>
      </c>
      <c r="Q5600" s="124">
        <v>20524</v>
      </c>
      <c r="R5600" s="123">
        <v>21247</v>
      </c>
      <c r="S5600" s="124">
        <v>21854</v>
      </c>
      <c r="T5600" s="123">
        <v>21654</v>
      </c>
      <c r="U5600" s="124">
        <v>22726</v>
      </c>
      <c r="V5600" s="123">
        <v>22057</v>
      </c>
      <c r="W5600" s="124">
        <v>22585</v>
      </c>
      <c r="X5600" s="123">
        <v>22803</v>
      </c>
      <c r="Y5600" s="124">
        <v>23297</v>
      </c>
      <c r="Z5600" s="123">
        <v>24238</v>
      </c>
      <c r="AA5600" s="124">
        <v>25346</v>
      </c>
      <c r="AB5600" s="123">
        <v>23681</v>
      </c>
      <c r="AC5600" s="124">
        <v>24119</v>
      </c>
      <c r="AD5600" s="123">
        <v>24352</v>
      </c>
      <c r="AE5600" s="125">
        <v>24191</v>
      </c>
      <c r="AF5600" s="126">
        <v>25554</v>
      </c>
    </row>
    <row r="5601" spans="2:32">
      <c r="B5601" s="127">
        <v>5563</v>
      </c>
      <c r="C5601" s="128">
        <v>5563</v>
      </c>
      <c r="D5601" s="129">
        <v>232</v>
      </c>
      <c r="E5601" s="130">
        <v>8</v>
      </c>
      <c r="F5601" s="131">
        <v>20</v>
      </c>
      <c r="G5601" s="132" t="s">
        <v>487</v>
      </c>
      <c r="H5601" s="133">
        <v>8</v>
      </c>
      <c r="I5601" s="128">
        <v>19</v>
      </c>
      <c r="J5601" s="129" t="s">
        <v>487</v>
      </c>
      <c r="K5601" s="134">
        <v>19</v>
      </c>
      <c r="L5601" s="108"/>
      <c r="M5601" s="81">
        <v>18969</v>
      </c>
      <c r="N5601" s="135">
        <v>19594</v>
      </c>
      <c r="O5601" s="136">
        <v>21071</v>
      </c>
      <c r="P5601" s="135">
        <v>21591</v>
      </c>
      <c r="Q5601" s="136">
        <v>20085</v>
      </c>
      <c r="R5601" s="135">
        <v>20902</v>
      </c>
      <c r="S5601" s="136">
        <v>21509</v>
      </c>
      <c r="T5601" s="135">
        <v>21474</v>
      </c>
      <c r="U5601" s="136">
        <v>22776</v>
      </c>
      <c r="V5601" s="135">
        <v>21749</v>
      </c>
      <c r="W5601" s="136">
        <v>22354</v>
      </c>
      <c r="X5601" s="135">
        <v>22698</v>
      </c>
      <c r="Y5601" s="136">
        <v>23299</v>
      </c>
      <c r="Z5601" s="135">
        <v>24608</v>
      </c>
      <c r="AA5601" s="136">
        <v>25302</v>
      </c>
      <c r="AB5601" s="135">
        <v>23738</v>
      </c>
      <c r="AC5601" s="136">
        <v>24047</v>
      </c>
      <c r="AD5601" s="135">
        <v>24538</v>
      </c>
      <c r="AE5601" s="137">
        <v>24432</v>
      </c>
      <c r="AF5601" s="138">
        <v>26032</v>
      </c>
    </row>
    <row r="5602" spans="2:32">
      <c r="B5602" s="114">
        <v>5564</v>
      </c>
      <c r="C5602" s="115">
        <v>5564</v>
      </c>
      <c r="D5602" s="116">
        <v>232</v>
      </c>
      <c r="E5602" s="117">
        <v>8</v>
      </c>
      <c r="F5602" s="118">
        <v>20</v>
      </c>
      <c r="G5602" s="119" t="s">
        <v>487</v>
      </c>
      <c r="H5602" s="120">
        <v>8</v>
      </c>
      <c r="I5602" s="115">
        <v>19</v>
      </c>
      <c r="J5602" s="116" t="s">
        <v>487</v>
      </c>
      <c r="K5602" s="121">
        <v>20</v>
      </c>
      <c r="L5602" s="108"/>
      <c r="M5602" s="122">
        <v>18610</v>
      </c>
      <c r="N5602" s="123">
        <v>19413</v>
      </c>
      <c r="O5602" s="124">
        <v>21136</v>
      </c>
      <c r="P5602" s="123">
        <v>21246</v>
      </c>
      <c r="Q5602" s="124">
        <v>19889</v>
      </c>
      <c r="R5602" s="123">
        <v>20672</v>
      </c>
      <c r="S5602" s="124">
        <v>21350</v>
      </c>
      <c r="T5602" s="123">
        <v>21421</v>
      </c>
      <c r="U5602" s="124">
        <v>23036</v>
      </c>
      <c r="V5602" s="123">
        <v>21813</v>
      </c>
      <c r="W5602" s="124">
        <v>22372</v>
      </c>
      <c r="X5602" s="123">
        <v>22763</v>
      </c>
      <c r="Y5602" s="124">
        <v>23554</v>
      </c>
      <c r="Z5602" s="123">
        <v>25202</v>
      </c>
      <c r="AA5602" s="124">
        <v>25564</v>
      </c>
      <c r="AB5602" s="123">
        <v>24208</v>
      </c>
      <c r="AC5602" s="124">
        <v>24395</v>
      </c>
      <c r="AD5602" s="123">
        <v>24997</v>
      </c>
      <c r="AE5602" s="125">
        <v>25033</v>
      </c>
      <c r="AF5602" s="126">
        <v>26761</v>
      </c>
    </row>
    <row r="5603" spans="2:32">
      <c r="B5603" s="127">
        <v>5565</v>
      </c>
      <c r="C5603" s="128">
        <v>5565</v>
      </c>
      <c r="D5603" s="129">
        <v>232</v>
      </c>
      <c r="E5603" s="130">
        <v>8</v>
      </c>
      <c r="F5603" s="131">
        <v>20</v>
      </c>
      <c r="G5603" s="132" t="s">
        <v>487</v>
      </c>
      <c r="H5603" s="133">
        <v>8</v>
      </c>
      <c r="I5603" s="128">
        <v>19</v>
      </c>
      <c r="J5603" s="129" t="s">
        <v>487</v>
      </c>
      <c r="K5603" s="134">
        <v>21</v>
      </c>
      <c r="L5603" s="108"/>
      <c r="M5603" s="81">
        <v>18415</v>
      </c>
      <c r="N5603" s="135">
        <v>19196</v>
      </c>
      <c r="O5603" s="136">
        <v>20966</v>
      </c>
      <c r="P5603" s="135">
        <v>21061</v>
      </c>
      <c r="Q5603" s="136">
        <v>19773</v>
      </c>
      <c r="R5603" s="135">
        <v>20559</v>
      </c>
      <c r="S5603" s="136">
        <v>21284</v>
      </c>
      <c r="T5603" s="135">
        <v>21449</v>
      </c>
      <c r="U5603" s="136">
        <v>23142</v>
      </c>
      <c r="V5603" s="135">
        <v>21986</v>
      </c>
      <c r="W5603" s="136">
        <v>22544</v>
      </c>
      <c r="X5603" s="135">
        <v>22992</v>
      </c>
      <c r="Y5603" s="136">
        <v>23929</v>
      </c>
      <c r="Z5603" s="135">
        <v>25734</v>
      </c>
      <c r="AA5603" s="136">
        <v>26110</v>
      </c>
      <c r="AB5603" s="135">
        <v>24810</v>
      </c>
      <c r="AC5603" s="136">
        <v>24895</v>
      </c>
      <c r="AD5603" s="135">
        <v>25635</v>
      </c>
      <c r="AE5603" s="137">
        <v>25775</v>
      </c>
      <c r="AF5603" s="138">
        <v>27506</v>
      </c>
    </row>
    <row r="5604" spans="2:32">
      <c r="B5604" s="114">
        <v>5566</v>
      </c>
      <c r="C5604" s="115">
        <v>5566</v>
      </c>
      <c r="D5604" s="116">
        <v>232</v>
      </c>
      <c r="E5604" s="117">
        <v>8</v>
      </c>
      <c r="F5604" s="118">
        <v>20</v>
      </c>
      <c r="G5604" s="119" t="s">
        <v>487</v>
      </c>
      <c r="H5604" s="120">
        <v>8</v>
      </c>
      <c r="I5604" s="115">
        <v>19</v>
      </c>
      <c r="J5604" s="116" t="s">
        <v>487</v>
      </c>
      <c r="K5604" s="121">
        <v>22</v>
      </c>
      <c r="L5604" s="108"/>
      <c r="M5604" s="122">
        <v>17241</v>
      </c>
      <c r="N5604" s="123">
        <v>18032</v>
      </c>
      <c r="O5604" s="124">
        <v>19820</v>
      </c>
      <c r="P5604" s="123">
        <v>19890</v>
      </c>
      <c r="Q5604" s="124">
        <v>18934</v>
      </c>
      <c r="R5604" s="123">
        <v>19425</v>
      </c>
      <c r="S5604" s="124">
        <v>20187</v>
      </c>
      <c r="T5604" s="123">
        <v>20459</v>
      </c>
      <c r="U5604" s="124">
        <v>22171</v>
      </c>
      <c r="V5604" s="123">
        <v>21315</v>
      </c>
      <c r="W5604" s="124">
        <v>21727</v>
      </c>
      <c r="X5604" s="123">
        <v>22025</v>
      </c>
      <c r="Y5604" s="124">
        <v>23097</v>
      </c>
      <c r="Z5604" s="123">
        <v>24981</v>
      </c>
      <c r="AA5604" s="124">
        <v>25345</v>
      </c>
      <c r="AB5604" s="123">
        <v>24365</v>
      </c>
      <c r="AC5604" s="124">
        <v>24240</v>
      </c>
      <c r="AD5604" s="123">
        <v>24905</v>
      </c>
      <c r="AE5604" s="125">
        <v>25193</v>
      </c>
      <c r="AF5604" s="126">
        <v>26874</v>
      </c>
    </row>
    <row r="5605" spans="2:32">
      <c r="B5605" s="127">
        <v>5567</v>
      </c>
      <c r="C5605" s="128">
        <v>5567</v>
      </c>
      <c r="D5605" s="129">
        <v>232</v>
      </c>
      <c r="E5605" s="130">
        <v>8</v>
      </c>
      <c r="F5605" s="131">
        <v>20</v>
      </c>
      <c r="G5605" s="132" t="s">
        <v>487</v>
      </c>
      <c r="H5605" s="133">
        <v>8</v>
      </c>
      <c r="I5605" s="128">
        <v>19</v>
      </c>
      <c r="J5605" s="129" t="s">
        <v>487</v>
      </c>
      <c r="K5605" s="134">
        <v>23</v>
      </c>
      <c r="L5605" s="108"/>
      <c r="M5605" s="81">
        <v>15913</v>
      </c>
      <c r="N5605" s="135">
        <v>16694</v>
      </c>
      <c r="O5605" s="136">
        <v>18488</v>
      </c>
      <c r="P5605" s="135">
        <v>18506</v>
      </c>
      <c r="Q5605" s="136">
        <v>17966</v>
      </c>
      <c r="R5605" s="135">
        <v>18048</v>
      </c>
      <c r="S5605" s="136">
        <v>18799</v>
      </c>
      <c r="T5605" s="135">
        <v>19152</v>
      </c>
      <c r="U5605" s="136">
        <v>20902</v>
      </c>
      <c r="V5605" s="135">
        <v>20409</v>
      </c>
      <c r="W5605" s="136">
        <v>20671</v>
      </c>
      <c r="X5605" s="135">
        <v>20699</v>
      </c>
      <c r="Y5605" s="136">
        <v>21794</v>
      </c>
      <c r="Z5605" s="135">
        <v>23798</v>
      </c>
      <c r="AA5605" s="136">
        <v>24096</v>
      </c>
      <c r="AB5605" s="135">
        <v>23526</v>
      </c>
      <c r="AC5605" s="136">
        <v>23243</v>
      </c>
      <c r="AD5605" s="135">
        <v>23656</v>
      </c>
      <c r="AE5605" s="137">
        <v>24052</v>
      </c>
      <c r="AF5605" s="138">
        <v>25730</v>
      </c>
    </row>
    <row r="5606" spans="2:32">
      <c r="B5606" s="114">
        <v>5568</v>
      </c>
      <c r="C5606" s="115">
        <v>5568</v>
      </c>
      <c r="D5606" s="116">
        <v>232</v>
      </c>
      <c r="E5606" s="117">
        <v>8</v>
      </c>
      <c r="F5606" s="118">
        <v>20</v>
      </c>
      <c r="G5606" s="119" t="s">
        <v>487</v>
      </c>
      <c r="H5606" s="120">
        <v>8</v>
      </c>
      <c r="I5606" s="115">
        <v>19</v>
      </c>
      <c r="J5606" s="116" t="s">
        <v>487</v>
      </c>
      <c r="K5606" s="121">
        <v>24</v>
      </c>
      <c r="L5606" s="108"/>
      <c r="M5606" s="122">
        <v>14814</v>
      </c>
      <c r="N5606" s="123">
        <v>15558</v>
      </c>
      <c r="O5606" s="124">
        <v>17250</v>
      </c>
      <c r="P5606" s="123">
        <v>17175</v>
      </c>
      <c r="Q5606" s="124">
        <v>16913</v>
      </c>
      <c r="R5606" s="123">
        <v>16860</v>
      </c>
      <c r="S5606" s="124">
        <v>17635</v>
      </c>
      <c r="T5606" s="123">
        <v>17991</v>
      </c>
      <c r="U5606" s="124">
        <v>19633</v>
      </c>
      <c r="V5606" s="123">
        <v>19333</v>
      </c>
      <c r="W5606" s="124">
        <v>19559</v>
      </c>
      <c r="X5606" s="123">
        <v>19501</v>
      </c>
      <c r="Y5606" s="124">
        <v>20667</v>
      </c>
      <c r="Z5606" s="123">
        <v>22576</v>
      </c>
      <c r="AA5606" s="124">
        <v>22760</v>
      </c>
      <c r="AB5606" s="123">
        <v>22473</v>
      </c>
      <c r="AC5606" s="124">
        <v>22113</v>
      </c>
      <c r="AD5606" s="123">
        <v>22555</v>
      </c>
      <c r="AE5606" s="125">
        <v>22958</v>
      </c>
      <c r="AF5606" s="126">
        <v>24525</v>
      </c>
    </row>
    <row r="5607" spans="2:32">
      <c r="B5607" s="127">
        <v>5569</v>
      </c>
      <c r="C5607" s="128">
        <v>5569</v>
      </c>
      <c r="D5607" s="129">
        <v>233</v>
      </c>
      <c r="E5607" s="130">
        <v>8</v>
      </c>
      <c r="F5607" s="131">
        <v>21</v>
      </c>
      <c r="G5607" s="132" t="s">
        <v>487</v>
      </c>
      <c r="H5607" s="133">
        <v>8</v>
      </c>
      <c r="I5607" s="128">
        <v>20</v>
      </c>
      <c r="J5607" s="129" t="s">
        <v>487</v>
      </c>
      <c r="K5607" s="134">
        <v>1</v>
      </c>
      <c r="L5607" s="108"/>
      <c r="M5607" s="81">
        <v>14117</v>
      </c>
      <c r="N5607" s="135">
        <v>15324</v>
      </c>
      <c r="O5607" s="136">
        <v>16360</v>
      </c>
      <c r="P5607" s="135">
        <v>16368</v>
      </c>
      <c r="Q5607" s="136">
        <v>16128</v>
      </c>
      <c r="R5607" s="135">
        <v>16143</v>
      </c>
      <c r="S5607" s="136">
        <v>16888</v>
      </c>
      <c r="T5607" s="135">
        <v>17705</v>
      </c>
      <c r="U5607" s="136">
        <v>18735</v>
      </c>
      <c r="V5607" s="135">
        <v>18158</v>
      </c>
      <c r="W5607" s="136">
        <v>18523</v>
      </c>
      <c r="X5607" s="135">
        <v>19043</v>
      </c>
      <c r="Y5607" s="136">
        <v>20028</v>
      </c>
      <c r="Z5607" s="135">
        <v>21646</v>
      </c>
      <c r="AA5607" s="136">
        <v>21689</v>
      </c>
      <c r="AB5607" s="135">
        <v>20807</v>
      </c>
      <c r="AC5607" s="136">
        <v>21104</v>
      </c>
      <c r="AD5607" s="135">
        <v>21981</v>
      </c>
      <c r="AE5607" s="137">
        <v>22810</v>
      </c>
      <c r="AF5607" s="138">
        <v>23594</v>
      </c>
    </row>
    <row r="5608" spans="2:32">
      <c r="B5608" s="114">
        <v>5570</v>
      </c>
      <c r="C5608" s="115">
        <v>5570</v>
      </c>
      <c r="D5608" s="116">
        <v>233</v>
      </c>
      <c r="E5608" s="117">
        <v>8</v>
      </c>
      <c r="F5608" s="118">
        <v>21</v>
      </c>
      <c r="G5608" s="119" t="s">
        <v>487</v>
      </c>
      <c r="H5608" s="120">
        <v>8</v>
      </c>
      <c r="I5608" s="115">
        <v>20</v>
      </c>
      <c r="J5608" s="116" t="s">
        <v>487</v>
      </c>
      <c r="K5608" s="121">
        <v>2</v>
      </c>
      <c r="L5608" s="108"/>
      <c r="M5608" s="122">
        <v>13679</v>
      </c>
      <c r="N5608" s="123">
        <v>14874</v>
      </c>
      <c r="O5608" s="124">
        <v>15759</v>
      </c>
      <c r="P5608" s="123">
        <v>15742</v>
      </c>
      <c r="Q5608" s="124">
        <v>15491</v>
      </c>
      <c r="R5608" s="123">
        <v>15658</v>
      </c>
      <c r="S5608" s="124">
        <v>16310</v>
      </c>
      <c r="T5608" s="123">
        <v>17158</v>
      </c>
      <c r="U5608" s="124">
        <v>18021</v>
      </c>
      <c r="V5608" s="123">
        <v>17439</v>
      </c>
      <c r="W5608" s="124">
        <v>17929</v>
      </c>
      <c r="X5608" s="123">
        <v>18460</v>
      </c>
      <c r="Y5608" s="124">
        <v>19338</v>
      </c>
      <c r="Z5608" s="123">
        <v>20839</v>
      </c>
      <c r="AA5608" s="124">
        <v>20866</v>
      </c>
      <c r="AB5608" s="123">
        <v>20000</v>
      </c>
      <c r="AC5608" s="124">
        <v>20399</v>
      </c>
      <c r="AD5608" s="123">
        <v>21250</v>
      </c>
      <c r="AE5608" s="125">
        <v>22073</v>
      </c>
      <c r="AF5608" s="126">
        <v>22697</v>
      </c>
    </row>
    <row r="5609" spans="2:32">
      <c r="B5609" s="127">
        <v>5571</v>
      </c>
      <c r="C5609" s="128">
        <v>5571</v>
      </c>
      <c r="D5609" s="129">
        <v>233</v>
      </c>
      <c r="E5609" s="130">
        <v>8</v>
      </c>
      <c r="F5609" s="131">
        <v>21</v>
      </c>
      <c r="G5609" s="132" t="s">
        <v>487</v>
      </c>
      <c r="H5609" s="133">
        <v>8</v>
      </c>
      <c r="I5609" s="128">
        <v>20</v>
      </c>
      <c r="J5609" s="129" t="s">
        <v>487</v>
      </c>
      <c r="K5609" s="134">
        <v>3</v>
      </c>
      <c r="L5609" s="108"/>
      <c r="M5609" s="81">
        <v>13394</v>
      </c>
      <c r="N5609" s="135">
        <v>14594</v>
      </c>
      <c r="O5609" s="136">
        <v>15364</v>
      </c>
      <c r="P5609" s="135">
        <v>15307</v>
      </c>
      <c r="Q5609" s="136">
        <v>15091</v>
      </c>
      <c r="R5609" s="135">
        <v>15328</v>
      </c>
      <c r="S5609" s="136">
        <v>15977</v>
      </c>
      <c r="T5609" s="135">
        <v>16797</v>
      </c>
      <c r="U5609" s="136">
        <v>17506</v>
      </c>
      <c r="V5609" s="135">
        <v>16979</v>
      </c>
      <c r="W5609" s="136">
        <v>17487</v>
      </c>
      <c r="X5609" s="135">
        <v>18007</v>
      </c>
      <c r="Y5609" s="136">
        <v>18855</v>
      </c>
      <c r="Z5609" s="135">
        <v>20211</v>
      </c>
      <c r="AA5609" s="136">
        <v>20216</v>
      </c>
      <c r="AB5609" s="135">
        <v>19428</v>
      </c>
      <c r="AC5609" s="136">
        <v>19839</v>
      </c>
      <c r="AD5609" s="135">
        <v>20712</v>
      </c>
      <c r="AE5609" s="137">
        <v>21465</v>
      </c>
      <c r="AF5609" s="138">
        <v>22011</v>
      </c>
    </row>
    <row r="5610" spans="2:32">
      <c r="B5610" s="114">
        <v>5572</v>
      </c>
      <c r="C5610" s="115">
        <v>5572</v>
      </c>
      <c r="D5610" s="116">
        <v>233</v>
      </c>
      <c r="E5610" s="117">
        <v>8</v>
      </c>
      <c r="F5610" s="118">
        <v>21</v>
      </c>
      <c r="G5610" s="119" t="s">
        <v>487</v>
      </c>
      <c r="H5610" s="120">
        <v>8</v>
      </c>
      <c r="I5610" s="115">
        <v>20</v>
      </c>
      <c r="J5610" s="116" t="s">
        <v>487</v>
      </c>
      <c r="K5610" s="121">
        <v>4</v>
      </c>
      <c r="L5610" s="108"/>
      <c r="M5610" s="122">
        <v>13360</v>
      </c>
      <c r="N5610" s="123">
        <v>14545</v>
      </c>
      <c r="O5610" s="124">
        <v>15195</v>
      </c>
      <c r="P5610" s="123">
        <v>15043</v>
      </c>
      <c r="Q5610" s="124">
        <v>14837</v>
      </c>
      <c r="R5610" s="123">
        <v>15224</v>
      </c>
      <c r="S5610" s="124">
        <v>15819</v>
      </c>
      <c r="T5610" s="123">
        <v>16605</v>
      </c>
      <c r="U5610" s="124">
        <v>17129</v>
      </c>
      <c r="V5610" s="123">
        <v>16549</v>
      </c>
      <c r="W5610" s="124">
        <v>17172</v>
      </c>
      <c r="X5610" s="123">
        <v>17617</v>
      </c>
      <c r="Y5610" s="124">
        <v>18378</v>
      </c>
      <c r="Z5610" s="123">
        <v>19524</v>
      </c>
      <c r="AA5610" s="124">
        <v>19432</v>
      </c>
      <c r="AB5610" s="123">
        <v>18760</v>
      </c>
      <c r="AC5610" s="124">
        <v>19302</v>
      </c>
      <c r="AD5610" s="123">
        <v>20053</v>
      </c>
      <c r="AE5610" s="125">
        <v>20780</v>
      </c>
      <c r="AF5610" s="126">
        <v>21159</v>
      </c>
    </row>
    <row r="5611" spans="2:32">
      <c r="B5611" s="127">
        <v>5573</v>
      </c>
      <c r="C5611" s="128">
        <v>5573</v>
      </c>
      <c r="D5611" s="129">
        <v>233</v>
      </c>
      <c r="E5611" s="130">
        <v>8</v>
      </c>
      <c r="F5611" s="131">
        <v>21</v>
      </c>
      <c r="G5611" s="132" t="s">
        <v>487</v>
      </c>
      <c r="H5611" s="133">
        <v>8</v>
      </c>
      <c r="I5611" s="128">
        <v>20</v>
      </c>
      <c r="J5611" s="129" t="s">
        <v>487</v>
      </c>
      <c r="K5611" s="134">
        <v>5</v>
      </c>
      <c r="L5611" s="108"/>
      <c r="M5611" s="81">
        <v>13737</v>
      </c>
      <c r="N5611" s="135">
        <v>14919</v>
      </c>
      <c r="O5611" s="136">
        <v>15444</v>
      </c>
      <c r="P5611" s="135">
        <v>15027</v>
      </c>
      <c r="Q5611" s="136">
        <v>14701</v>
      </c>
      <c r="R5611" s="135">
        <v>15504</v>
      </c>
      <c r="S5611" s="136">
        <v>15969</v>
      </c>
      <c r="T5611" s="135">
        <v>16757</v>
      </c>
      <c r="U5611" s="136">
        <v>17181</v>
      </c>
      <c r="V5611" s="135">
        <v>16183</v>
      </c>
      <c r="W5611" s="136">
        <v>17241</v>
      </c>
      <c r="X5611" s="135">
        <v>17584</v>
      </c>
      <c r="Y5611" s="136">
        <v>18161</v>
      </c>
      <c r="Z5611" s="135">
        <v>19175</v>
      </c>
      <c r="AA5611" s="136">
        <v>18853</v>
      </c>
      <c r="AB5611" s="135">
        <v>18100</v>
      </c>
      <c r="AC5611" s="136">
        <v>19139</v>
      </c>
      <c r="AD5611" s="135">
        <v>19607</v>
      </c>
      <c r="AE5611" s="137">
        <v>20353</v>
      </c>
      <c r="AF5611" s="138">
        <v>20624</v>
      </c>
    </row>
    <row r="5612" spans="2:32">
      <c r="B5612" s="114">
        <v>5574</v>
      </c>
      <c r="C5612" s="115">
        <v>5574</v>
      </c>
      <c r="D5612" s="116">
        <v>233</v>
      </c>
      <c r="E5612" s="117">
        <v>8</v>
      </c>
      <c r="F5612" s="118">
        <v>21</v>
      </c>
      <c r="G5612" s="119" t="s">
        <v>487</v>
      </c>
      <c r="H5612" s="120">
        <v>8</v>
      </c>
      <c r="I5612" s="115">
        <v>20</v>
      </c>
      <c r="J5612" s="116" t="s">
        <v>487</v>
      </c>
      <c r="K5612" s="121">
        <v>6</v>
      </c>
      <c r="L5612" s="108"/>
      <c r="M5612" s="122">
        <v>14462</v>
      </c>
      <c r="N5612" s="123">
        <v>15665</v>
      </c>
      <c r="O5612" s="124">
        <v>16098</v>
      </c>
      <c r="P5612" s="123">
        <v>14985</v>
      </c>
      <c r="Q5612" s="124">
        <v>14622</v>
      </c>
      <c r="R5612" s="123">
        <v>16152</v>
      </c>
      <c r="S5612" s="124">
        <v>16606</v>
      </c>
      <c r="T5612" s="123">
        <v>17280</v>
      </c>
      <c r="U5612" s="124">
        <v>17586</v>
      </c>
      <c r="V5612" s="123">
        <v>15847</v>
      </c>
      <c r="W5612" s="124">
        <v>17735</v>
      </c>
      <c r="X5612" s="123">
        <v>17901</v>
      </c>
      <c r="Y5612" s="124">
        <v>18404</v>
      </c>
      <c r="Z5612" s="123">
        <v>19183</v>
      </c>
      <c r="AA5612" s="124">
        <v>18213</v>
      </c>
      <c r="AB5612" s="123">
        <v>17466</v>
      </c>
      <c r="AC5612" s="124">
        <v>19355</v>
      </c>
      <c r="AD5612" s="123">
        <v>19636</v>
      </c>
      <c r="AE5612" s="125">
        <v>20210</v>
      </c>
      <c r="AF5612" s="126">
        <v>20449</v>
      </c>
    </row>
    <row r="5613" spans="2:32">
      <c r="B5613" s="127">
        <v>5575</v>
      </c>
      <c r="C5613" s="128">
        <v>5575</v>
      </c>
      <c r="D5613" s="129">
        <v>233</v>
      </c>
      <c r="E5613" s="130">
        <v>8</v>
      </c>
      <c r="F5613" s="131">
        <v>21</v>
      </c>
      <c r="G5613" s="132" t="s">
        <v>487</v>
      </c>
      <c r="H5613" s="133">
        <v>8</v>
      </c>
      <c r="I5613" s="128">
        <v>20</v>
      </c>
      <c r="J5613" s="129" t="s">
        <v>487</v>
      </c>
      <c r="K5613" s="134">
        <v>7</v>
      </c>
      <c r="L5613" s="108"/>
      <c r="M5613" s="81">
        <v>15493</v>
      </c>
      <c r="N5613" s="135">
        <v>16631</v>
      </c>
      <c r="O5613" s="136">
        <v>17131</v>
      </c>
      <c r="P5613" s="135">
        <v>15267</v>
      </c>
      <c r="Q5613" s="136">
        <v>14793</v>
      </c>
      <c r="R5613" s="135">
        <v>17021</v>
      </c>
      <c r="S5613" s="136">
        <v>17502</v>
      </c>
      <c r="T5613" s="135">
        <v>18097</v>
      </c>
      <c r="U5613" s="136">
        <v>18358</v>
      </c>
      <c r="V5613" s="135">
        <v>15799</v>
      </c>
      <c r="W5613" s="136">
        <v>18541</v>
      </c>
      <c r="X5613" s="135">
        <v>18390</v>
      </c>
      <c r="Y5613" s="136">
        <v>19012</v>
      </c>
      <c r="Z5613" s="135">
        <v>19673</v>
      </c>
      <c r="AA5613" s="136">
        <v>17971</v>
      </c>
      <c r="AB5613" s="135">
        <v>17203</v>
      </c>
      <c r="AC5613" s="136">
        <v>19950</v>
      </c>
      <c r="AD5613" s="135">
        <v>20060</v>
      </c>
      <c r="AE5613" s="137">
        <v>20539</v>
      </c>
      <c r="AF5613" s="138">
        <v>20847</v>
      </c>
    </row>
    <row r="5614" spans="2:32">
      <c r="B5614" s="114">
        <v>5576</v>
      </c>
      <c r="C5614" s="115">
        <v>5576</v>
      </c>
      <c r="D5614" s="116">
        <v>233</v>
      </c>
      <c r="E5614" s="117">
        <v>8</v>
      </c>
      <c r="F5614" s="118">
        <v>21</v>
      </c>
      <c r="G5614" s="119" t="s">
        <v>487</v>
      </c>
      <c r="H5614" s="120">
        <v>8</v>
      </c>
      <c r="I5614" s="115">
        <v>20</v>
      </c>
      <c r="J5614" s="116" t="s">
        <v>487</v>
      </c>
      <c r="K5614" s="121">
        <v>8</v>
      </c>
      <c r="L5614" s="108"/>
      <c r="M5614" s="122">
        <v>16486</v>
      </c>
      <c r="N5614" s="123">
        <v>17578</v>
      </c>
      <c r="O5614" s="124">
        <v>18260</v>
      </c>
      <c r="P5614" s="123">
        <v>16305</v>
      </c>
      <c r="Q5614" s="124">
        <v>15607</v>
      </c>
      <c r="R5614" s="123">
        <v>17965</v>
      </c>
      <c r="S5614" s="124">
        <v>18407</v>
      </c>
      <c r="T5614" s="123">
        <v>19037</v>
      </c>
      <c r="U5614" s="124">
        <v>19390</v>
      </c>
      <c r="V5614" s="123">
        <v>16630</v>
      </c>
      <c r="W5614" s="124">
        <v>19495</v>
      </c>
      <c r="X5614" s="123">
        <v>19116</v>
      </c>
      <c r="Y5614" s="124">
        <v>19762</v>
      </c>
      <c r="Z5614" s="123">
        <v>20586</v>
      </c>
      <c r="AA5614" s="124">
        <v>18798</v>
      </c>
      <c r="AB5614" s="123">
        <v>17927</v>
      </c>
      <c r="AC5614" s="124">
        <v>20872</v>
      </c>
      <c r="AD5614" s="123">
        <v>20717</v>
      </c>
      <c r="AE5614" s="125">
        <v>21320</v>
      </c>
      <c r="AF5614" s="126">
        <v>21718</v>
      </c>
    </row>
    <row r="5615" spans="2:32">
      <c r="B5615" s="127">
        <v>5577</v>
      </c>
      <c r="C5615" s="128">
        <v>5577</v>
      </c>
      <c r="D5615" s="129">
        <v>233</v>
      </c>
      <c r="E5615" s="130">
        <v>8</v>
      </c>
      <c r="F5615" s="131">
        <v>21</v>
      </c>
      <c r="G5615" s="132" t="s">
        <v>487</v>
      </c>
      <c r="H5615" s="133">
        <v>8</v>
      </c>
      <c r="I5615" s="128">
        <v>20</v>
      </c>
      <c r="J5615" s="129" t="s">
        <v>487</v>
      </c>
      <c r="K5615" s="134">
        <v>9</v>
      </c>
      <c r="L5615" s="108"/>
      <c r="M5615" s="81">
        <v>17047</v>
      </c>
      <c r="N5615" s="135">
        <v>18159</v>
      </c>
      <c r="O5615" s="136">
        <v>19078</v>
      </c>
      <c r="P5615" s="135">
        <v>17254</v>
      </c>
      <c r="Q5615" s="136">
        <v>16523</v>
      </c>
      <c r="R5615" s="135">
        <v>18443</v>
      </c>
      <c r="S5615" s="136">
        <v>18919</v>
      </c>
      <c r="T5615" s="135">
        <v>19659</v>
      </c>
      <c r="U5615" s="136">
        <v>20206</v>
      </c>
      <c r="V5615" s="135">
        <v>17579</v>
      </c>
      <c r="W5615" s="136">
        <v>20134</v>
      </c>
      <c r="X5615" s="135">
        <v>19486</v>
      </c>
      <c r="Y5615" s="136">
        <v>20147</v>
      </c>
      <c r="Z5615" s="135">
        <v>21371</v>
      </c>
      <c r="AA5615" s="136">
        <v>19677</v>
      </c>
      <c r="AB5615" s="135">
        <v>18783</v>
      </c>
      <c r="AC5615" s="136">
        <v>21552</v>
      </c>
      <c r="AD5615" s="135">
        <v>21043</v>
      </c>
      <c r="AE5615" s="137">
        <v>21933</v>
      </c>
      <c r="AF5615" s="138">
        <v>22527</v>
      </c>
    </row>
    <row r="5616" spans="2:32">
      <c r="B5616" s="114">
        <v>5578</v>
      </c>
      <c r="C5616" s="115">
        <v>5578</v>
      </c>
      <c r="D5616" s="116">
        <v>233</v>
      </c>
      <c r="E5616" s="117">
        <v>8</v>
      </c>
      <c r="F5616" s="118">
        <v>21</v>
      </c>
      <c r="G5616" s="119" t="s">
        <v>487</v>
      </c>
      <c r="H5616" s="120">
        <v>8</v>
      </c>
      <c r="I5616" s="115">
        <v>20</v>
      </c>
      <c r="J5616" s="116" t="s">
        <v>487</v>
      </c>
      <c r="K5616" s="121">
        <v>10</v>
      </c>
      <c r="L5616" s="108"/>
      <c r="M5616" s="122">
        <v>17506</v>
      </c>
      <c r="N5616" s="123">
        <v>18544</v>
      </c>
      <c r="O5616" s="124">
        <v>19675</v>
      </c>
      <c r="P5616" s="123">
        <v>17940</v>
      </c>
      <c r="Q5616" s="124">
        <v>17222</v>
      </c>
      <c r="R5616" s="123">
        <v>18992</v>
      </c>
      <c r="S5616" s="124">
        <v>19407</v>
      </c>
      <c r="T5616" s="123">
        <v>20085</v>
      </c>
      <c r="U5616" s="124">
        <v>20890</v>
      </c>
      <c r="V5616" s="123">
        <v>18356</v>
      </c>
      <c r="W5616" s="124">
        <v>20769</v>
      </c>
      <c r="X5616" s="123">
        <v>20132</v>
      </c>
      <c r="Y5616" s="124">
        <v>20722</v>
      </c>
      <c r="Z5616" s="123">
        <v>22148</v>
      </c>
      <c r="AA5616" s="124">
        <v>20550</v>
      </c>
      <c r="AB5616" s="123">
        <v>19634</v>
      </c>
      <c r="AC5616" s="124">
        <v>22247</v>
      </c>
      <c r="AD5616" s="123">
        <v>21663</v>
      </c>
      <c r="AE5616" s="125">
        <v>22485</v>
      </c>
      <c r="AF5616" s="126">
        <v>23358</v>
      </c>
    </row>
    <row r="5617" spans="2:32">
      <c r="B5617" s="127">
        <v>5579</v>
      </c>
      <c r="C5617" s="128">
        <v>5579</v>
      </c>
      <c r="D5617" s="129">
        <v>233</v>
      </c>
      <c r="E5617" s="130">
        <v>8</v>
      </c>
      <c r="F5617" s="131">
        <v>21</v>
      </c>
      <c r="G5617" s="132" t="s">
        <v>487</v>
      </c>
      <c r="H5617" s="133">
        <v>8</v>
      </c>
      <c r="I5617" s="128">
        <v>20</v>
      </c>
      <c r="J5617" s="129" t="s">
        <v>487</v>
      </c>
      <c r="K5617" s="134">
        <v>11</v>
      </c>
      <c r="L5617" s="108"/>
      <c r="M5617" s="81">
        <v>17858</v>
      </c>
      <c r="N5617" s="135">
        <v>18973</v>
      </c>
      <c r="O5617" s="136">
        <v>20216</v>
      </c>
      <c r="P5617" s="135">
        <v>18497</v>
      </c>
      <c r="Q5617" s="136">
        <v>17829</v>
      </c>
      <c r="R5617" s="135">
        <v>19433</v>
      </c>
      <c r="S5617" s="136">
        <v>19764</v>
      </c>
      <c r="T5617" s="135">
        <v>20618</v>
      </c>
      <c r="U5617" s="136">
        <v>21503</v>
      </c>
      <c r="V5617" s="135">
        <v>19049</v>
      </c>
      <c r="W5617" s="136">
        <v>21273</v>
      </c>
      <c r="X5617" s="135">
        <v>20677</v>
      </c>
      <c r="Y5617" s="136">
        <v>21165</v>
      </c>
      <c r="Z5617" s="135">
        <v>22859</v>
      </c>
      <c r="AA5617" s="136">
        <v>21299</v>
      </c>
      <c r="AB5617" s="135">
        <v>20396</v>
      </c>
      <c r="AC5617" s="136">
        <v>22804</v>
      </c>
      <c r="AD5617" s="135">
        <v>22170</v>
      </c>
      <c r="AE5617" s="137">
        <v>23175</v>
      </c>
      <c r="AF5617" s="138">
        <v>24119</v>
      </c>
    </row>
    <row r="5618" spans="2:32">
      <c r="B5618" s="114">
        <v>5580</v>
      </c>
      <c r="C5618" s="115">
        <v>5580</v>
      </c>
      <c r="D5618" s="116">
        <v>233</v>
      </c>
      <c r="E5618" s="117">
        <v>8</v>
      </c>
      <c r="F5618" s="118">
        <v>21</v>
      </c>
      <c r="G5618" s="119" t="s">
        <v>487</v>
      </c>
      <c r="H5618" s="120">
        <v>8</v>
      </c>
      <c r="I5618" s="115">
        <v>20</v>
      </c>
      <c r="J5618" s="116" t="s">
        <v>487</v>
      </c>
      <c r="K5618" s="121">
        <v>12</v>
      </c>
      <c r="L5618" s="108"/>
      <c r="M5618" s="122">
        <v>18189</v>
      </c>
      <c r="N5618" s="123">
        <v>19427</v>
      </c>
      <c r="O5618" s="124">
        <v>20690</v>
      </c>
      <c r="P5618" s="123">
        <v>19022</v>
      </c>
      <c r="Q5618" s="124">
        <v>18446</v>
      </c>
      <c r="R5618" s="123">
        <v>19842</v>
      </c>
      <c r="S5618" s="124">
        <v>20220</v>
      </c>
      <c r="T5618" s="123">
        <v>21125</v>
      </c>
      <c r="U5618" s="124">
        <v>21993</v>
      </c>
      <c r="V5618" s="123">
        <v>19723</v>
      </c>
      <c r="W5618" s="124">
        <v>21679</v>
      </c>
      <c r="X5618" s="123">
        <v>21132</v>
      </c>
      <c r="Y5618" s="124">
        <v>21665</v>
      </c>
      <c r="Z5618" s="123">
        <v>23428</v>
      </c>
      <c r="AA5618" s="124">
        <v>21916</v>
      </c>
      <c r="AB5618" s="123">
        <v>21104</v>
      </c>
      <c r="AC5618" s="124">
        <v>23235</v>
      </c>
      <c r="AD5618" s="123">
        <v>22722</v>
      </c>
      <c r="AE5618" s="125">
        <v>23780</v>
      </c>
      <c r="AF5618" s="126">
        <v>24721</v>
      </c>
    </row>
    <row r="5619" spans="2:32">
      <c r="B5619" s="127">
        <v>5581</v>
      </c>
      <c r="C5619" s="128">
        <v>5581</v>
      </c>
      <c r="D5619" s="129">
        <v>233</v>
      </c>
      <c r="E5619" s="130">
        <v>8</v>
      </c>
      <c r="F5619" s="131">
        <v>21</v>
      </c>
      <c r="G5619" s="132" t="s">
        <v>487</v>
      </c>
      <c r="H5619" s="133">
        <v>8</v>
      </c>
      <c r="I5619" s="128">
        <v>20</v>
      </c>
      <c r="J5619" s="129" t="s">
        <v>487</v>
      </c>
      <c r="K5619" s="134">
        <v>13</v>
      </c>
      <c r="L5619" s="108"/>
      <c r="M5619" s="81">
        <v>18528</v>
      </c>
      <c r="N5619" s="135">
        <v>19879</v>
      </c>
      <c r="O5619" s="136">
        <v>21077</v>
      </c>
      <c r="P5619" s="135">
        <v>19291</v>
      </c>
      <c r="Q5619" s="136">
        <v>18921</v>
      </c>
      <c r="R5619" s="135">
        <v>20172</v>
      </c>
      <c r="S5619" s="136">
        <v>20577</v>
      </c>
      <c r="T5619" s="135">
        <v>21603</v>
      </c>
      <c r="U5619" s="136">
        <v>22408</v>
      </c>
      <c r="V5619" s="135">
        <v>20222</v>
      </c>
      <c r="W5619" s="136">
        <v>22060</v>
      </c>
      <c r="X5619" s="135">
        <v>21473</v>
      </c>
      <c r="Y5619" s="136">
        <v>22026</v>
      </c>
      <c r="Z5619" s="135">
        <v>23852</v>
      </c>
      <c r="AA5619" s="136">
        <v>22214</v>
      </c>
      <c r="AB5619" s="135">
        <v>21603</v>
      </c>
      <c r="AC5619" s="136">
        <v>23620</v>
      </c>
      <c r="AD5619" s="135">
        <v>23090</v>
      </c>
      <c r="AE5619" s="137">
        <v>24294</v>
      </c>
      <c r="AF5619" s="138">
        <v>25164</v>
      </c>
    </row>
    <row r="5620" spans="2:32">
      <c r="B5620" s="114">
        <v>5582</v>
      </c>
      <c r="C5620" s="115">
        <v>5582</v>
      </c>
      <c r="D5620" s="116">
        <v>233</v>
      </c>
      <c r="E5620" s="117">
        <v>8</v>
      </c>
      <c r="F5620" s="118">
        <v>21</v>
      </c>
      <c r="G5620" s="119" t="s">
        <v>487</v>
      </c>
      <c r="H5620" s="120">
        <v>8</v>
      </c>
      <c r="I5620" s="115">
        <v>20</v>
      </c>
      <c r="J5620" s="116" t="s">
        <v>487</v>
      </c>
      <c r="K5620" s="121">
        <v>14</v>
      </c>
      <c r="L5620" s="108"/>
      <c r="M5620" s="122">
        <v>18667</v>
      </c>
      <c r="N5620" s="123">
        <v>20097</v>
      </c>
      <c r="O5620" s="124">
        <v>21299</v>
      </c>
      <c r="P5620" s="123">
        <v>19416</v>
      </c>
      <c r="Q5620" s="124">
        <v>19170</v>
      </c>
      <c r="R5620" s="123">
        <v>20342</v>
      </c>
      <c r="S5620" s="124">
        <v>20714</v>
      </c>
      <c r="T5620" s="123">
        <v>21826</v>
      </c>
      <c r="U5620" s="124">
        <v>22620</v>
      </c>
      <c r="V5620" s="123">
        <v>20466</v>
      </c>
      <c r="W5620" s="124">
        <v>22263</v>
      </c>
      <c r="X5620" s="123">
        <v>21626</v>
      </c>
      <c r="Y5620" s="124">
        <v>22152</v>
      </c>
      <c r="Z5620" s="123">
        <v>24032</v>
      </c>
      <c r="AA5620" s="124">
        <v>22281</v>
      </c>
      <c r="AB5620" s="123">
        <v>21811</v>
      </c>
      <c r="AC5620" s="124">
        <v>23795</v>
      </c>
      <c r="AD5620" s="123">
        <v>23212</v>
      </c>
      <c r="AE5620" s="125">
        <v>24448</v>
      </c>
      <c r="AF5620" s="126">
        <v>25337</v>
      </c>
    </row>
    <row r="5621" spans="2:32">
      <c r="B5621" s="127">
        <v>5583</v>
      </c>
      <c r="C5621" s="128">
        <v>5583</v>
      </c>
      <c r="D5621" s="129">
        <v>233</v>
      </c>
      <c r="E5621" s="130">
        <v>8</v>
      </c>
      <c r="F5621" s="131">
        <v>21</v>
      </c>
      <c r="G5621" s="132" t="s">
        <v>487</v>
      </c>
      <c r="H5621" s="133">
        <v>8</v>
      </c>
      <c r="I5621" s="128">
        <v>20</v>
      </c>
      <c r="J5621" s="129" t="s">
        <v>487</v>
      </c>
      <c r="K5621" s="134">
        <v>15</v>
      </c>
      <c r="L5621" s="108"/>
      <c r="M5621" s="81">
        <v>18790</v>
      </c>
      <c r="N5621" s="135">
        <v>20161</v>
      </c>
      <c r="O5621" s="136">
        <v>21400</v>
      </c>
      <c r="P5621" s="135">
        <v>19426</v>
      </c>
      <c r="Q5621" s="136">
        <v>19433</v>
      </c>
      <c r="R5621" s="135">
        <v>20451</v>
      </c>
      <c r="S5621" s="136">
        <v>20819</v>
      </c>
      <c r="T5621" s="135">
        <v>21859</v>
      </c>
      <c r="U5621" s="136">
        <v>22702</v>
      </c>
      <c r="V5621" s="135">
        <v>20717</v>
      </c>
      <c r="W5621" s="136">
        <v>22369</v>
      </c>
      <c r="X5621" s="135">
        <v>21721</v>
      </c>
      <c r="Y5621" s="136">
        <v>22237</v>
      </c>
      <c r="Z5621" s="135">
        <v>24084</v>
      </c>
      <c r="AA5621" s="136">
        <v>22268</v>
      </c>
      <c r="AB5621" s="135">
        <v>22043</v>
      </c>
      <c r="AC5621" s="136">
        <v>23887</v>
      </c>
      <c r="AD5621" s="135">
        <v>23279</v>
      </c>
      <c r="AE5621" s="137">
        <v>24418</v>
      </c>
      <c r="AF5621" s="138">
        <v>25377</v>
      </c>
    </row>
    <row r="5622" spans="2:32">
      <c r="B5622" s="114">
        <v>5584</v>
      </c>
      <c r="C5622" s="115">
        <v>5584</v>
      </c>
      <c r="D5622" s="116">
        <v>233</v>
      </c>
      <c r="E5622" s="117">
        <v>8</v>
      </c>
      <c r="F5622" s="118">
        <v>21</v>
      </c>
      <c r="G5622" s="119" t="s">
        <v>487</v>
      </c>
      <c r="H5622" s="120">
        <v>8</v>
      </c>
      <c r="I5622" s="115">
        <v>20</v>
      </c>
      <c r="J5622" s="116" t="s">
        <v>487</v>
      </c>
      <c r="K5622" s="121">
        <v>16</v>
      </c>
      <c r="L5622" s="108"/>
      <c r="M5622" s="122">
        <v>19252</v>
      </c>
      <c r="N5622" s="123">
        <v>20486</v>
      </c>
      <c r="O5622" s="124">
        <v>21682</v>
      </c>
      <c r="P5622" s="123">
        <v>19714</v>
      </c>
      <c r="Q5622" s="124">
        <v>19923</v>
      </c>
      <c r="R5622" s="123">
        <v>21041</v>
      </c>
      <c r="S5622" s="124">
        <v>21075</v>
      </c>
      <c r="T5622" s="123">
        <v>22116</v>
      </c>
      <c r="U5622" s="124">
        <v>22913</v>
      </c>
      <c r="V5622" s="123">
        <v>21171</v>
      </c>
      <c r="W5622" s="124">
        <v>22699</v>
      </c>
      <c r="X5622" s="123">
        <v>22415</v>
      </c>
      <c r="Y5622" s="124">
        <v>22422</v>
      </c>
      <c r="Z5622" s="123">
        <v>24217</v>
      </c>
      <c r="AA5622" s="124">
        <v>22441</v>
      </c>
      <c r="AB5622" s="123">
        <v>22450</v>
      </c>
      <c r="AC5622" s="124">
        <v>24160</v>
      </c>
      <c r="AD5622" s="123">
        <v>23431</v>
      </c>
      <c r="AE5622" s="125">
        <v>24515</v>
      </c>
      <c r="AF5622" s="126">
        <v>25469</v>
      </c>
    </row>
    <row r="5623" spans="2:32">
      <c r="B5623" s="127">
        <v>5585</v>
      </c>
      <c r="C5623" s="128">
        <v>5585</v>
      </c>
      <c r="D5623" s="129">
        <v>233</v>
      </c>
      <c r="E5623" s="130">
        <v>8</v>
      </c>
      <c r="F5623" s="131">
        <v>21</v>
      </c>
      <c r="G5623" s="132" t="s">
        <v>487</v>
      </c>
      <c r="H5623" s="133">
        <v>8</v>
      </c>
      <c r="I5623" s="128">
        <v>20</v>
      </c>
      <c r="J5623" s="129" t="s">
        <v>487</v>
      </c>
      <c r="K5623" s="134">
        <v>17</v>
      </c>
      <c r="L5623" s="108"/>
      <c r="M5623" s="81">
        <v>19733</v>
      </c>
      <c r="N5623" s="135">
        <v>20727</v>
      </c>
      <c r="O5623" s="136">
        <v>22054</v>
      </c>
      <c r="P5623" s="135">
        <v>20139</v>
      </c>
      <c r="Q5623" s="136">
        <v>20605</v>
      </c>
      <c r="R5623" s="135">
        <v>21502</v>
      </c>
      <c r="S5623" s="136">
        <v>21496</v>
      </c>
      <c r="T5623" s="135">
        <v>22461</v>
      </c>
      <c r="U5623" s="136">
        <v>23259</v>
      </c>
      <c r="V5623" s="135">
        <v>21864</v>
      </c>
      <c r="W5623" s="136">
        <v>23138</v>
      </c>
      <c r="X5623" s="135">
        <v>22831</v>
      </c>
      <c r="Y5623" s="136">
        <v>22844</v>
      </c>
      <c r="Z5623" s="135">
        <v>24677</v>
      </c>
      <c r="AA5623" s="136">
        <v>22861</v>
      </c>
      <c r="AB5623" s="135">
        <v>23175</v>
      </c>
      <c r="AC5623" s="136">
        <v>24621</v>
      </c>
      <c r="AD5623" s="135">
        <v>23873</v>
      </c>
      <c r="AE5623" s="137">
        <v>24936</v>
      </c>
      <c r="AF5623" s="138">
        <v>25948</v>
      </c>
    </row>
    <row r="5624" spans="2:32">
      <c r="B5624" s="114">
        <v>5586</v>
      </c>
      <c r="C5624" s="115">
        <v>5586</v>
      </c>
      <c r="D5624" s="116">
        <v>233</v>
      </c>
      <c r="E5624" s="117">
        <v>8</v>
      </c>
      <c r="F5624" s="118">
        <v>21</v>
      </c>
      <c r="G5624" s="119" t="s">
        <v>487</v>
      </c>
      <c r="H5624" s="120">
        <v>8</v>
      </c>
      <c r="I5624" s="115">
        <v>20</v>
      </c>
      <c r="J5624" s="116" t="s">
        <v>487</v>
      </c>
      <c r="K5624" s="121">
        <v>18</v>
      </c>
      <c r="L5624" s="108"/>
      <c r="M5624" s="122">
        <v>19860</v>
      </c>
      <c r="N5624" s="123">
        <v>20636</v>
      </c>
      <c r="O5624" s="124">
        <v>22094</v>
      </c>
      <c r="P5624" s="123">
        <v>20399</v>
      </c>
      <c r="Q5624" s="124">
        <v>20941</v>
      </c>
      <c r="R5624" s="123">
        <v>21650</v>
      </c>
      <c r="S5624" s="124">
        <v>21548</v>
      </c>
      <c r="T5624" s="123">
        <v>22563</v>
      </c>
      <c r="U5624" s="124">
        <v>23563</v>
      </c>
      <c r="V5624" s="123">
        <v>22448</v>
      </c>
      <c r="W5624" s="124">
        <v>23456</v>
      </c>
      <c r="X5624" s="123">
        <v>23094</v>
      </c>
      <c r="Y5624" s="124">
        <v>23033</v>
      </c>
      <c r="Z5624" s="123">
        <v>25130</v>
      </c>
      <c r="AA5624" s="124">
        <v>23523</v>
      </c>
      <c r="AB5624" s="123">
        <v>23944</v>
      </c>
      <c r="AC5624" s="124">
        <v>25116</v>
      </c>
      <c r="AD5624" s="123">
        <v>24145</v>
      </c>
      <c r="AE5624" s="125">
        <v>25437</v>
      </c>
      <c r="AF5624" s="126">
        <v>26461</v>
      </c>
    </row>
    <row r="5625" spans="2:32">
      <c r="B5625" s="127">
        <v>5587</v>
      </c>
      <c r="C5625" s="128">
        <v>5587</v>
      </c>
      <c r="D5625" s="129">
        <v>233</v>
      </c>
      <c r="E5625" s="130">
        <v>8</v>
      </c>
      <c r="F5625" s="131">
        <v>21</v>
      </c>
      <c r="G5625" s="132" t="s">
        <v>487</v>
      </c>
      <c r="H5625" s="133">
        <v>8</v>
      </c>
      <c r="I5625" s="128">
        <v>20</v>
      </c>
      <c r="J5625" s="129" t="s">
        <v>487</v>
      </c>
      <c r="K5625" s="134">
        <v>19</v>
      </c>
      <c r="L5625" s="108"/>
      <c r="M5625" s="81">
        <v>19467</v>
      </c>
      <c r="N5625" s="135">
        <v>20532</v>
      </c>
      <c r="O5625" s="136">
        <v>21493</v>
      </c>
      <c r="P5625" s="135">
        <v>19974</v>
      </c>
      <c r="Q5625" s="136">
        <v>20530</v>
      </c>
      <c r="R5625" s="135">
        <v>21294</v>
      </c>
      <c r="S5625" s="136">
        <v>21355</v>
      </c>
      <c r="T5625" s="135">
        <v>22605</v>
      </c>
      <c r="U5625" s="136">
        <v>23207</v>
      </c>
      <c r="V5625" s="135">
        <v>22175</v>
      </c>
      <c r="W5625" s="136">
        <v>23206</v>
      </c>
      <c r="X5625" s="135">
        <v>23080</v>
      </c>
      <c r="Y5625" s="136">
        <v>23123</v>
      </c>
      <c r="Z5625" s="135">
        <v>25062</v>
      </c>
      <c r="AA5625" s="136">
        <v>23564</v>
      </c>
      <c r="AB5625" s="135">
        <v>23881</v>
      </c>
      <c r="AC5625" s="136">
        <v>25096</v>
      </c>
      <c r="AD5625" s="135">
        <v>24399</v>
      </c>
      <c r="AE5625" s="137">
        <v>25934</v>
      </c>
      <c r="AF5625" s="138">
        <v>26510</v>
      </c>
    </row>
    <row r="5626" spans="2:32">
      <c r="B5626" s="114">
        <v>5588</v>
      </c>
      <c r="C5626" s="115">
        <v>5588</v>
      </c>
      <c r="D5626" s="116">
        <v>233</v>
      </c>
      <c r="E5626" s="117">
        <v>8</v>
      </c>
      <c r="F5626" s="118">
        <v>21</v>
      </c>
      <c r="G5626" s="119" t="s">
        <v>487</v>
      </c>
      <c r="H5626" s="120">
        <v>8</v>
      </c>
      <c r="I5626" s="115">
        <v>20</v>
      </c>
      <c r="J5626" s="116" t="s">
        <v>487</v>
      </c>
      <c r="K5626" s="121">
        <v>20</v>
      </c>
      <c r="L5626" s="108"/>
      <c r="M5626" s="122">
        <v>19092</v>
      </c>
      <c r="N5626" s="123">
        <v>20622</v>
      </c>
      <c r="O5626" s="124">
        <v>21135</v>
      </c>
      <c r="P5626" s="123">
        <v>19781</v>
      </c>
      <c r="Q5626" s="124">
        <v>20399</v>
      </c>
      <c r="R5626" s="123">
        <v>21129</v>
      </c>
      <c r="S5626" s="124">
        <v>21271</v>
      </c>
      <c r="T5626" s="123">
        <v>22844</v>
      </c>
      <c r="U5626" s="124">
        <v>23045</v>
      </c>
      <c r="V5626" s="123">
        <v>22132</v>
      </c>
      <c r="W5626" s="124">
        <v>23157</v>
      </c>
      <c r="X5626" s="123">
        <v>23296</v>
      </c>
      <c r="Y5626" s="124">
        <v>23513</v>
      </c>
      <c r="Z5626" s="123">
        <v>25294</v>
      </c>
      <c r="AA5626" s="124">
        <v>24012</v>
      </c>
      <c r="AB5626" s="123">
        <v>24237</v>
      </c>
      <c r="AC5626" s="124">
        <v>25236</v>
      </c>
      <c r="AD5626" s="123">
        <v>25012</v>
      </c>
      <c r="AE5626" s="125">
        <v>26694</v>
      </c>
      <c r="AF5626" s="126">
        <v>26877</v>
      </c>
    </row>
    <row r="5627" spans="2:32">
      <c r="B5627" s="127">
        <v>5589</v>
      </c>
      <c r="C5627" s="128">
        <v>5589</v>
      </c>
      <c r="D5627" s="129">
        <v>233</v>
      </c>
      <c r="E5627" s="130">
        <v>8</v>
      </c>
      <c r="F5627" s="131">
        <v>21</v>
      </c>
      <c r="G5627" s="132" t="s">
        <v>487</v>
      </c>
      <c r="H5627" s="133">
        <v>8</v>
      </c>
      <c r="I5627" s="128">
        <v>20</v>
      </c>
      <c r="J5627" s="129" t="s">
        <v>487</v>
      </c>
      <c r="K5627" s="134">
        <v>21</v>
      </c>
      <c r="L5627" s="108"/>
      <c r="M5627" s="81">
        <v>18873</v>
      </c>
      <c r="N5627" s="135">
        <v>20431</v>
      </c>
      <c r="O5627" s="136">
        <v>20934</v>
      </c>
      <c r="P5627" s="135">
        <v>19645</v>
      </c>
      <c r="Q5627" s="136">
        <v>20277</v>
      </c>
      <c r="R5627" s="135">
        <v>21024</v>
      </c>
      <c r="S5627" s="136">
        <v>21254</v>
      </c>
      <c r="T5627" s="135">
        <v>22874</v>
      </c>
      <c r="U5627" s="136">
        <v>23126</v>
      </c>
      <c r="V5627" s="135">
        <v>22241</v>
      </c>
      <c r="W5627" s="136">
        <v>23133</v>
      </c>
      <c r="X5627" s="135">
        <v>23603</v>
      </c>
      <c r="Y5627" s="136">
        <v>23988</v>
      </c>
      <c r="Z5627" s="135">
        <v>25784</v>
      </c>
      <c r="AA5627" s="136">
        <v>24572</v>
      </c>
      <c r="AB5627" s="135">
        <v>24714</v>
      </c>
      <c r="AC5627" s="136">
        <v>25520</v>
      </c>
      <c r="AD5627" s="135">
        <v>25750</v>
      </c>
      <c r="AE5627" s="137">
        <v>27430</v>
      </c>
      <c r="AF5627" s="138">
        <v>27577</v>
      </c>
    </row>
    <row r="5628" spans="2:32">
      <c r="B5628" s="114">
        <v>5590</v>
      </c>
      <c r="C5628" s="115">
        <v>5590</v>
      </c>
      <c r="D5628" s="116">
        <v>233</v>
      </c>
      <c r="E5628" s="117">
        <v>8</v>
      </c>
      <c r="F5628" s="118">
        <v>21</v>
      </c>
      <c r="G5628" s="119" t="s">
        <v>487</v>
      </c>
      <c r="H5628" s="120">
        <v>8</v>
      </c>
      <c r="I5628" s="115">
        <v>20</v>
      </c>
      <c r="J5628" s="116" t="s">
        <v>487</v>
      </c>
      <c r="K5628" s="121">
        <v>22</v>
      </c>
      <c r="L5628" s="108"/>
      <c r="M5628" s="122">
        <v>17676</v>
      </c>
      <c r="N5628" s="123">
        <v>19266</v>
      </c>
      <c r="O5628" s="124">
        <v>19721</v>
      </c>
      <c r="P5628" s="123">
        <v>18773</v>
      </c>
      <c r="Q5628" s="124">
        <v>19294</v>
      </c>
      <c r="R5628" s="123">
        <v>19885</v>
      </c>
      <c r="S5628" s="124">
        <v>20206</v>
      </c>
      <c r="T5628" s="123">
        <v>21833</v>
      </c>
      <c r="U5628" s="124">
        <v>22108</v>
      </c>
      <c r="V5628" s="123">
        <v>21372</v>
      </c>
      <c r="W5628" s="124">
        <v>22015</v>
      </c>
      <c r="X5628" s="123">
        <v>22692</v>
      </c>
      <c r="Y5628" s="124">
        <v>23244</v>
      </c>
      <c r="Z5628" s="123">
        <v>24968</v>
      </c>
      <c r="AA5628" s="124">
        <v>24082</v>
      </c>
      <c r="AB5628" s="123">
        <v>24015</v>
      </c>
      <c r="AC5628" s="124">
        <v>24572</v>
      </c>
      <c r="AD5628" s="123">
        <v>25138</v>
      </c>
      <c r="AE5628" s="125">
        <v>26775</v>
      </c>
      <c r="AF5628" s="126">
        <v>26876</v>
      </c>
    </row>
    <row r="5629" spans="2:32">
      <c r="B5629" s="127">
        <v>5591</v>
      </c>
      <c r="C5629" s="128">
        <v>5591</v>
      </c>
      <c r="D5629" s="129">
        <v>233</v>
      </c>
      <c r="E5629" s="130">
        <v>8</v>
      </c>
      <c r="F5629" s="131">
        <v>21</v>
      </c>
      <c r="G5629" s="132" t="s">
        <v>487</v>
      </c>
      <c r="H5629" s="133">
        <v>8</v>
      </c>
      <c r="I5629" s="128">
        <v>20</v>
      </c>
      <c r="J5629" s="129" t="s">
        <v>487</v>
      </c>
      <c r="K5629" s="134">
        <v>23</v>
      </c>
      <c r="L5629" s="108"/>
      <c r="M5629" s="81">
        <v>16310</v>
      </c>
      <c r="N5629" s="135">
        <v>17939</v>
      </c>
      <c r="O5629" s="136">
        <v>18345</v>
      </c>
      <c r="P5629" s="135">
        <v>17814</v>
      </c>
      <c r="Q5629" s="136">
        <v>18185</v>
      </c>
      <c r="R5629" s="135">
        <v>18485</v>
      </c>
      <c r="S5629" s="136">
        <v>18880</v>
      </c>
      <c r="T5629" s="135">
        <v>20551</v>
      </c>
      <c r="U5629" s="136">
        <v>20763</v>
      </c>
      <c r="V5629" s="135">
        <v>20308</v>
      </c>
      <c r="W5629" s="136">
        <v>20562</v>
      </c>
      <c r="X5629" s="135">
        <v>21366</v>
      </c>
      <c r="Y5629" s="136">
        <v>22011</v>
      </c>
      <c r="Z5629" s="135">
        <v>23696</v>
      </c>
      <c r="AA5629" s="136">
        <v>23232</v>
      </c>
      <c r="AB5629" s="135">
        <v>23004</v>
      </c>
      <c r="AC5629" s="136">
        <v>23147</v>
      </c>
      <c r="AD5629" s="135">
        <v>23995</v>
      </c>
      <c r="AE5629" s="137">
        <v>25638</v>
      </c>
      <c r="AF5629" s="138">
        <v>25655</v>
      </c>
    </row>
    <row r="5630" spans="2:32">
      <c r="B5630" s="114">
        <v>5592</v>
      </c>
      <c r="C5630" s="115">
        <v>5592</v>
      </c>
      <c r="D5630" s="116">
        <v>233</v>
      </c>
      <c r="E5630" s="117">
        <v>8</v>
      </c>
      <c r="F5630" s="118">
        <v>21</v>
      </c>
      <c r="G5630" s="119" t="s">
        <v>487</v>
      </c>
      <c r="H5630" s="120">
        <v>8</v>
      </c>
      <c r="I5630" s="115">
        <v>20</v>
      </c>
      <c r="J5630" s="116" t="s">
        <v>487</v>
      </c>
      <c r="K5630" s="121">
        <v>24</v>
      </c>
      <c r="L5630" s="108"/>
      <c r="M5630" s="122">
        <v>15213</v>
      </c>
      <c r="N5630" s="123">
        <v>16746</v>
      </c>
      <c r="O5630" s="124">
        <v>17003</v>
      </c>
      <c r="P5630" s="123">
        <v>16775</v>
      </c>
      <c r="Q5630" s="124">
        <v>17082</v>
      </c>
      <c r="R5630" s="123">
        <v>17325</v>
      </c>
      <c r="S5630" s="124">
        <v>17708</v>
      </c>
      <c r="T5630" s="123">
        <v>19272</v>
      </c>
      <c r="U5630" s="124">
        <v>19402</v>
      </c>
      <c r="V5630" s="123">
        <v>19188</v>
      </c>
      <c r="W5630" s="124">
        <v>19308</v>
      </c>
      <c r="X5630" s="123">
        <v>20230</v>
      </c>
      <c r="Y5630" s="124">
        <v>20883</v>
      </c>
      <c r="Z5630" s="123">
        <v>22371</v>
      </c>
      <c r="AA5630" s="124">
        <v>22170</v>
      </c>
      <c r="AB5630" s="123">
        <v>21886</v>
      </c>
      <c r="AC5630" s="124">
        <v>21919</v>
      </c>
      <c r="AD5630" s="123">
        <v>22897</v>
      </c>
      <c r="AE5630" s="125">
        <v>24437</v>
      </c>
      <c r="AF5630" s="126">
        <v>24343</v>
      </c>
    </row>
    <row r="5631" spans="2:32">
      <c r="B5631" s="127">
        <v>5593</v>
      </c>
      <c r="C5631" s="128">
        <v>5593</v>
      </c>
      <c r="D5631" s="129">
        <v>234</v>
      </c>
      <c r="E5631" s="130">
        <v>8</v>
      </c>
      <c r="F5631" s="131">
        <v>22</v>
      </c>
      <c r="G5631" s="132" t="s">
        <v>487</v>
      </c>
      <c r="H5631" s="133">
        <v>8</v>
      </c>
      <c r="I5631" s="128">
        <v>21</v>
      </c>
      <c r="J5631" s="129" t="s">
        <v>487</v>
      </c>
      <c r="K5631" s="134">
        <v>1</v>
      </c>
      <c r="L5631" s="108"/>
      <c r="M5631" s="81">
        <v>14324</v>
      </c>
      <c r="N5631" s="135">
        <v>15751</v>
      </c>
      <c r="O5631" s="136">
        <v>16057</v>
      </c>
      <c r="P5631" s="135">
        <v>15905</v>
      </c>
      <c r="Q5631" s="136">
        <v>15939</v>
      </c>
      <c r="R5631" s="135">
        <v>16419</v>
      </c>
      <c r="S5631" s="136">
        <v>17250</v>
      </c>
      <c r="T5631" s="135">
        <v>18220</v>
      </c>
      <c r="U5631" s="136">
        <v>18350</v>
      </c>
      <c r="V5631" s="135">
        <v>18011</v>
      </c>
      <c r="W5631" s="136">
        <v>19027</v>
      </c>
      <c r="X5631" s="135">
        <v>19417</v>
      </c>
      <c r="Y5631" s="136">
        <v>20513</v>
      </c>
      <c r="Z5631" s="135">
        <v>21176</v>
      </c>
      <c r="AA5631" s="136">
        <v>20436</v>
      </c>
      <c r="AB5631" s="135">
        <v>20715</v>
      </c>
      <c r="AC5631" s="136">
        <v>21839</v>
      </c>
      <c r="AD5631" s="135">
        <v>22582</v>
      </c>
      <c r="AE5631" s="137">
        <v>23386</v>
      </c>
      <c r="AF5631" s="138">
        <v>23080</v>
      </c>
    </row>
    <row r="5632" spans="2:32">
      <c r="B5632" s="114">
        <v>5594</v>
      </c>
      <c r="C5632" s="115">
        <v>5594</v>
      </c>
      <c r="D5632" s="116">
        <v>234</v>
      </c>
      <c r="E5632" s="117">
        <v>8</v>
      </c>
      <c r="F5632" s="118">
        <v>22</v>
      </c>
      <c r="G5632" s="119" t="s">
        <v>487</v>
      </c>
      <c r="H5632" s="120">
        <v>8</v>
      </c>
      <c r="I5632" s="115">
        <v>21</v>
      </c>
      <c r="J5632" s="116" t="s">
        <v>487</v>
      </c>
      <c r="K5632" s="121">
        <v>2</v>
      </c>
      <c r="L5632" s="108"/>
      <c r="M5632" s="122">
        <v>13841</v>
      </c>
      <c r="N5632" s="123">
        <v>15144</v>
      </c>
      <c r="O5632" s="124">
        <v>15435</v>
      </c>
      <c r="P5632" s="123">
        <v>15260</v>
      </c>
      <c r="Q5632" s="124">
        <v>15429</v>
      </c>
      <c r="R5632" s="123">
        <v>15836</v>
      </c>
      <c r="S5632" s="124">
        <v>16699</v>
      </c>
      <c r="T5632" s="123">
        <v>17509</v>
      </c>
      <c r="U5632" s="124">
        <v>17648</v>
      </c>
      <c r="V5632" s="123">
        <v>17417</v>
      </c>
      <c r="W5632" s="124">
        <v>18414</v>
      </c>
      <c r="X5632" s="123">
        <v>18746</v>
      </c>
      <c r="Y5632" s="124">
        <v>19838</v>
      </c>
      <c r="Z5632" s="123">
        <v>20353</v>
      </c>
      <c r="AA5632" s="124">
        <v>19621</v>
      </c>
      <c r="AB5632" s="123">
        <v>20005</v>
      </c>
      <c r="AC5632" s="124">
        <v>21131</v>
      </c>
      <c r="AD5632" s="123">
        <v>21833</v>
      </c>
      <c r="AE5632" s="125">
        <v>22491</v>
      </c>
      <c r="AF5632" s="126">
        <v>22200</v>
      </c>
    </row>
    <row r="5633" spans="2:32">
      <c r="B5633" s="127">
        <v>5595</v>
      </c>
      <c r="C5633" s="128">
        <v>5595</v>
      </c>
      <c r="D5633" s="129">
        <v>234</v>
      </c>
      <c r="E5633" s="130">
        <v>8</v>
      </c>
      <c r="F5633" s="131">
        <v>22</v>
      </c>
      <c r="G5633" s="132" t="s">
        <v>487</v>
      </c>
      <c r="H5633" s="133">
        <v>8</v>
      </c>
      <c r="I5633" s="128">
        <v>21</v>
      </c>
      <c r="J5633" s="129" t="s">
        <v>487</v>
      </c>
      <c r="K5633" s="134">
        <v>3</v>
      </c>
      <c r="L5633" s="108"/>
      <c r="M5633" s="81">
        <v>13555</v>
      </c>
      <c r="N5633" s="135">
        <v>14756</v>
      </c>
      <c r="O5633" s="136">
        <v>15015</v>
      </c>
      <c r="P5633" s="135">
        <v>14888</v>
      </c>
      <c r="Q5633" s="136">
        <v>15086</v>
      </c>
      <c r="R5633" s="135">
        <v>15518</v>
      </c>
      <c r="S5633" s="136">
        <v>16361</v>
      </c>
      <c r="T5633" s="135">
        <v>17033</v>
      </c>
      <c r="U5633" s="136">
        <v>17137</v>
      </c>
      <c r="V5633" s="135">
        <v>16995</v>
      </c>
      <c r="W5633" s="136">
        <v>17975</v>
      </c>
      <c r="X5633" s="135">
        <v>18312</v>
      </c>
      <c r="Y5633" s="136">
        <v>19343</v>
      </c>
      <c r="Z5633" s="135">
        <v>19723</v>
      </c>
      <c r="AA5633" s="136">
        <v>19068</v>
      </c>
      <c r="AB5633" s="135">
        <v>19469</v>
      </c>
      <c r="AC5633" s="136">
        <v>20573</v>
      </c>
      <c r="AD5633" s="135">
        <v>21229</v>
      </c>
      <c r="AE5633" s="137">
        <v>21800</v>
      </c>
      <c r="AF5633" s="138">
        <v>21487</v>
      </c>
    </row>
    <row r="5634" spans="2:32">
      <c r="B5634" s="114">
        <v>5596</v>
      </c>
      <c r="C5634" s="115">
        <v>5596</v>
      </c>
      <c r="D5634" s="116">
        <v>234</v>
      </c>
      <c r="E5634" s="117">
        <v>8</v>
      </c>
      <c r="F5634" s="118">
        <v>22</v>
      </c>
      <c r="G5634" s="119" t="s">
        <v>487</v>
      </c>
      <c r="H5634" s="120">
        <v>8</v>
      </c>
      <c r="I5634" s="115">
        <v>21</v>
      </c>
      <c r="J5634" s="116" t="s">
        <v>487</v>
      </c>
      <c r="K5634" s="121">
        <v>4</v>
      </c>
      <c r="L5634" s="108"/>
      <c r="M5634" s="122">
        <v>13506</v>
      </c>
      <c r="N5634" s="123">
        <v>14636</v>
      </c>
      <c r="O5634" s="124">
        <v>14788</v>
      </c>
      <c r="P5634" s="123">
        <v>14665</v>
      </c>
      <c r="Q5634" s="124">
        <v>15015</v>
      </c>
      <c r="R5634" s="123">
        <v>15418</v>
      </c>
      <c r="S5634" s="124">
        <v>16234</v>
      </c>
      <c r="T5634" s="123">
        <v>16730</v>
      </c>
      <c r="U5634" s="124">
        <v>16696</v>
      </c>
      <c r="V5634" s="123">
        <v>16749</v>
      </c>
      <c r="W5634" s="124">
        <v>17603</v>
      </c>
      <c r="X5634" s="123">
        <v>17909</v>
      </c>
      <c r="Y5634" s="124">
        <v>18875</v>
      </c>
      <c r="Z5634" s="123">
        <v>19004</v>
      </c>
      <c r="AA5634" s="124">
        <v>18447</v>
      </c>
      <c r="AB5634" s="123">
        <v>18978</v>
      </c>
      <c r="AC5634" s="124">
        <v>19935</v>
      </c>
      <c r="AD5634" s="123">
        <v>20586</v>
      </c>
      <c r="AE5634" s="125">
        <v>20992</v>
      </c>
      <c r="AF5634" s="126">
        <v>20599</v>
      </c>
    </row>
    <row r="5635" spans="2:32">
      <c r="B5635" s="127">
        <v>5597</v>
      </c>
      <c r="C5635" s="128">
        <v>5597</v>
      </c>
      <c r="D5635" s="129">
        <v>234</v>
      </c>
      <c r="E5635" s="130">
        <v>8</v>
      </c>
      <c r="F5635" s="131">
        <v>22</v>
      </c>
      <c r="G5635" s="132" t="s">
        <v>487</v>
      </c>
      <c r="H5635" s="133">
        <v>8</v>
      </c>
      <c r="I5635" s="128">
        <v>21</v>
      </c>
      <c r="J5635" s="129" t="s">
        <v>487</v>
      </c>
      <c r="K5635" s="134">
        <v>5</v>
      </c>
      <c r="L5635" s="108"/>
      <c r="M5635" s="81">
        <v>13791</v>
      </c>
      <c r="N5635" s="135">
        <v>14887</v>
      </c>
      <c r="O5635" s="136">
        <v>14777</v>
      </c>
      <c r="P5635" s="135">
        <v>14524</v>
      </c>
      <c r="Q5635" s="136">
        <v>15360</v>
      </c>
      <c r="R5635" s="135">
        <v>15605</v>
      </c>
      <c r="S5635" s="136">
        <v>16428</v>
      </c>
      <c r="T5635" s="135">
        <v>16823</v>
      </c>
      <c r="U5635" s="136">
        <v>16441</v>
      </c>
      <c r="V5635" s="135">
        <v>16861</v>
      </c>
      <c r="W5635" s="136">
        <v>17627</v>
      </c>
      <c r="X5635" s="135">
        <v>17733</v>
      </c>
      <c r="Y5635" s="136">
        <v>18662</v>
      </c>
      <c r="Z5635" s="135">
        <v>18465</v>
      </c>
      <c r="AA5635" s="136">
        <v>17822</v>
      </c>
      <c r="AB5635" s="135">
        <v>18820</v>
      </c>
      <c r="AC5635" s="136">
        <v>19626</v>
      </c>
      <c r="AD5635" s="135">
        <v>20166</v>
      </c>
      <c r="AE5635" s="137">
        <v>20457</v>
      </c>
      <c r="AF5635" s="138">
        <v>19870</v>
      </c>
    </row>
    <row r="5636" spans="2:32">
      <c r="B5636" s="114">
        <v>5598</v>
      </c>
      <c r="C5636" s="115">
        <v>5598</v>
      </c>
      <c r="D5636" s="116">
        <v>234</v>
      </c>
      <c r="E5636" s="117">
        <v>8</v>
      </c>
      <c r="F5636" s="118">
        <v>22</v>
      </c>
      <c r="G5636" s="119" t="s">
        <v>487</v>
      </c>
      <c r="H5636" s="120">
        <v>8</v>
      </c>
      <c r="I5636" s="115">
        <v>21</v>
      </c>
      <c r="J5636" s="116" t="s">
        <v>487</v>
      </c>
      <c r="K5636" s="121">
        <v>6</v>
      </c>
      <c r="L5636" s="108"/>
      <c r="M5636" s="122">
        <v>14571</v>
      </c>
      <c r="N5636" s="123">
        <v>15586</v>
      </c>
      <c r="O5636" s="124">
        <v>14769</v>
      </c>
      <c r="P5636" s="123">
        <v>14483</v>
      </c>
      <c r="Q5636" s="124">
        <v>16157</v>
      </c>
      <c r="R5636" s="123">
        <v>16300</v>
      </c>
      <c r="S5636" s="124">
        <v>17026</v>
      </c>
      <c r="T5636" s="123">
        <v>17325</v>
      </c>
      <c r="U5636" s="124">
        <v>16172</v>
      </c>
      <c r="V5636" s="123">
        <v>17427</v>
      </c>
      <c r="W5636" s="124">
        <v>18129</v>
      </c>
      <c r="X5636" s="123">
        <v>18056</v>
      </c>
      <c r="Y5636" s="124">
        <v>18768</v>
      </c>
      <c r="Z5636" s="123">
        <v>17884</v>
      </c>
      <c r="AA5636" s="124">
        <v>17230</v>
      </c>
      <c r="AB5636" s="123">
        <v>19073</v>
      </c>
      <c r="AC5636" s="124">
        <v>19831</v>
      </c>
      <c r="AD5636" s="123">
        <v>20050</v>
      </c>
      <c r="AE5636" s="125">
        <v>20304</v>
      </c>
      <c r="AF5636" s="126">
        <v>19116</v>
      </c>
    </row>
    <row r="5637" spans="2:32">
      <c r="B5637" s="127">
        <v>5599</v>
      </c>
      <c r="C5637" s="128">
        <v>5599</v>
      </c>
      <c r="D5637" s="129">
        <v>234</v>
      </c>
      <c r="E5637" s="130">
        <v>8</v>
      </c>
      <c r="F5637" s="131">
        <v>22</v>
      </c>
      <c r="G5637" s="132" t="s">
        <v>487</v>
      </c>
      <c r="H5637" s="133">
        <v>8</v>
      </c>
      <c r="I5637" s="128">
        <v>21</v>
      </c>
      <c r="J5637" s="129" t="s">
        <v>487</v>
      </c>
      <c r="K5637" s="134">
        <v>7</v>
      </c>
      <c r="L5637" s="108"/>
      <c r="M5637" s="81">
        <v>15655</v>
      </c>
      <c r="N5637" s="135">
        <v>16673</v>
      </c>
      <c r="O5637" s="136">
        <v>15107</v>
      </c>
      <c r="P5637" s="135">
        <v>14691</v>
      </c>
      <c r="Q5637" s="136">
        <v>17173</v>
      </c>
      <c r="R5637" s="135">
        <v>17255</v>
      </c>
      <c r="S5637" s="136">
        <v>17917</v>
      </c>
      <c r="T5637" s="135">
        <v>18181</v>
      </c>
      <c r="U5637" s="136">
        <v>16309</v>
      </c>
      <c r="V5637" s="135">
        <v>18312</v>
      </c>
      <c r="W5637" s="136">
        <v>18831</v>
      </c>
      <c r="X5637" s="135">
        <v>18719</v>
      </c>
      <c r="Y5637" s="136">
        <v>19245</v>
      </c>
      <c r="Z5637" s="135">
        <v>17699</v>
      </c>
      <c r="AA5637" s="136">
        <v>17010</v>
      </c>
      <c r="AB5637" s="135">
        <v>19696</v>
      </c>
      <c r="AC5637" s="136">
        <v>20296</v>
      </c>
      <c r="AD5637" s="135">
        <v>20399</v>
      </c>
      <c r="AE5637" s="137">
        <v>20727</v>
      </c>
      <c r="AF5637" s="138">
        <v>18829</v>
      </c>
    </row>
    <row r="5638" spans="2:32">
      <c r="B5638" s="114">
        <v>5600</v>
      </c>
      <c r="C5638" s="115">
        <v>5600</v>
      </c>
      <c r="D5638" s="116">
        <v>234</v>
      </c>
      <c r="E5638" s="117">
        <v>8</v>
      </c>
      <c r="F5638" s="118">
        <v>22</v>
      </c>
      <c r="G5638" s="119" t="s">
        <v>487</v>
      </c>
      <c r="H5638" s="120">
        <v>8</v>
      </c>
      <c r="I5638" s="115">
        <v>21</v>
      </c>
      <c r="J5638" s="116" t="s">
        <v>487</v>
      </c>
      <c r="K5638" s="121">
        <v>8</v>
      </c>
      <c r="L5638" s="108"/>
      <c r="M5638" s="122">
        <v>16466</v>
      </c>
      <c r="N5638" s="123">
        <v>17699</v>
      </c>
      <c r="O5638" s="124">
        <v>16082</v>
      </c>
      <c r="P5638" s="123">
        <v>15425</v>
      </c>
      <c r="Q5638" s="124">
        <v>18077</v>
      </c>
      <c r="R5638" s="123">
        <v>18080</v>
      </c>
      <c r="S5638" s="124">
        <v>18792</v>
      </c>
      <c r="T5638" s="123">
        <v>19164</v>
      </c>
      <c r="U5638" s="124">
        <v>17263</v>
      </c>
      <c r="V5638" s="123">
        <v>19215</v>
      </c>
      <c r="W5638" s="124">
        <v>19575</v>
      </c>
      <c r="X5638" s="123">
        <v>19415</v>
      </c>
      <c r="Y5638" s="124">
        <v>20014</v>
      </c>
      <c r="Z5638" s="123">
        <v>18458</v>
      </c>
      <c r="AA5638" s="124">
        <v>17663</v>
      </c>
      <c r="AB5638" s="123">
        <v>20526</v>
      </c>
      <c r="AC5638" s="124">
        <v>20890</v>
      </c>
      <c r="AD5638" s="123">
        <v>21096</v>
      </c>
      <c r="AE5638" s="125">
        <v>21485</v>
      </c>
      <c r="AF5638" s="126">
        <v>19584</v>
      </c>
    </row>
    <row r="5639" spans="2:32">
      <c r="B5639" s="127">
        <v>5601</v>
      </c>
      <c r="C5639" s="128">
        <v>5601</v>
      </c>
      <c r="D5639" s="129">
        <v>234</v>
      </c>
      <c r="E5639" s="130">
        <v>8</v>
      </c>
      <c r="F5639" s="131">
        <v>22</v>
      </c>
      <c r="G5639" s="132" t="s">
        <v>487</v>
      </c>
      <c r="H5639" s="133">
        <v>8</v>
      </c>
      <c r="I5639" s="128">
        <v>21</v>
      </c>
      <c r="J5639" s="129" t="s">
        <v>487</v>
      </c>
      <c r="K5639" s="134">
        <v>9</v>
      </c>
      <c r="L5639" s="108"/>
      <c r="M5639" s="81">
        <v>16918</v>
      </c>
      <c r="N5639" s="135">
        <v>18470</v>
      </c>
      <c r="O5639" s="136">
        <v>17044</v>
      </c>
      <c r="P5639" s="135">
        <v>16319</v>
      </c>
      <c r="Q5639" s="136">
        <v>18695</v>
      </c>
      <c r="R5639" s="135">
        <v>18569</v>
      </c>
      <c r="S5639" s="136">
        <v>19395</v>
      </c>
      <c r="T5639" s="135">
        <v>19970</v>
      </c>
      <c r="U5639" s="136">
        <v>18164</v>
      </c>
      <c r="V5639" s="135">
        <v>19854</v>
      </c>
      <c r="W5639" s="136">
        <v>20111</v>
      </c>
      <c r="X5639" s="135">
        <v>19791</v>
      </c>
      <c r="Y5639" s="136">
        <v>20618</v>
      </c>
      <c r="Z5639" s="135">
        <v>19319</v>
      </c>
      <c r="AA5639" s="136">
        <v>18506</v>
      </c>
      <c r="AB5639" s="135">
        <v>21178</v>
      </c>
      <c r="AC5639" s="136">
        <v>21363</v>
      </c>
      <c r="AD5639" s="135">
        <v>21684</v>
      </c>
      <c r="AE5639" s="137">
        <v>22261</v>
      </c>
      <c r="AF5639" s="138">
        <v>20437</v>
      </c>
    </row>
    <row r="5640" spans="2:32">
      <c r="B5640" s="114">
        <v>5602</v>
      </c>
      <c r="C5640" s="115">
        <v>5602</v>
      </c>
      <c r="D5640" s="116">
        <v>234</v>
      </c>
      <c r="E5640" s="117">
        <v>8</v>
      </c>
      <c r="F5640" s="118">
        <v>22</v>
      </c>
      <c r="G5640" s="119" t="s">
        <v>487</v>
      </c>
      <c r="H5640" s="120">
        <v>8</v>
      </c>
      <c r="I5640" s="115">
        <v>21</v>
      </c>
      <c r="J5640" s="116" t="s">
        <v>487</v>
      </c>
      <c r="K5640" s="121">
        <v>10</v>
      </c>
      <c r="L5640" s="108"/>
      <c r="M5640" s="122">
        <v>17425</v>
      </c>
      <c r="N5640" s="123">
        <v>19156</v>
      </c>
      <c r="O5640" s="124">
        <v>17832</v>
      </c>
      <c r="P5640" s="123">
        <v>17119</v>
      </c>
      <c r="Q5640" s="124">
        <v>19298</v>
      </c>
      <c r="R5640" s="123">
        <v>19147</v>
      </c>
      <c r="S5640" s="124">
        <v>19918</v>
      </c>
      <c r="T5640" s="123">
        <v>20745</v>
      </c>
      <c r="U5640" s="124">
        <v>19035</v>
      </c>
      <c r="V5640" s="123">
        <v>20566</v>
      </c>
      <c r="W5640" s="124">
        <v>20926</v>
      </c>
      <c r="X5640" s="123">
        <v>20459</v>
      </c>
      <c r="Y5640" s="124">
        <v>21216</v>
      </c>
      <c r="Z5640" s="123">
        <v>20287</v>
      </c>
      <c r="AA5640" s="124">
        <v>19451</v>
      </c>
      <c r="AB5640" s="123">
        <v>21956</v>
      </c>
      <c r="AC5640" s="124">
        <v>22265</v>
      </c>
      <c r="AD5640" s="123">
        <v>22336</v>
      </c>
      <c r="AE5640" s="125">
        <v>23192</v>
      </c>
      <c r="AF5640" s="126">
        <v>21472</v>
      </c>
    </row>
    <row r="5641" spans="2:32">
      <c r="B5641" s="127">
        <v>5603</v>
      </c>
      <c r="C5641" s="128">
        <v>5603</v>
      </c>
      <c r="D5641" s="129">
        <v>234</v>
      </c>
      <c r="E5641" s="130">
        <v>8</v>
      </c>
      <c r="F5641" s="131">
        <v>22</v>
      </c>
      <c r="G5641" s="132" t="s">
        <v>487</v>
      </c>
      <c r="H5641" s="133">
        <v>8</v>
      </c>
      <c r="I5641" s="128">
        <v>21</v>
      </c>
      <c r="J5641" s="129" t="s">
        <v>487</v>
      </c>
      <c r="K5641" s="134">
        <v>11</v>
      </c>
      <c r="L5641" s="108"/>
      <c r="M5641" s="81">
        <v>17711</v>
      </c>
      <c r="N5641" s="135">
        <v>19649</v>
      </c>
      <c r="O5641" s="136">
        <v>18362</v>
      </c>
      <c r="P5641" s="135">
        <v>17695</v>
      </c>
      <c r="Q5641" s="136">
        <v>19696</v>
      </c>
      <c r="R5641" s="135">
        <v>19463</v>
      </c>
      <c r="S5641" s="136">
        <v>20412</v>
      </c>
      <c r="T5641" s="135">
        <v>21331</v>
      </c>
      <c r="U5641" s="136">
        <v>19654</v>
      </c>
      <c r="V5641" s="135">
        <v>21042</v>
      </c>
      <c r="W5641" s="136">
        <v>21551</v>
      </c>
      <c r="X5641" s="135">
        <v>20875</v>
      </c>
      <c r="Y5641" s="136">
        <v>21825</v>
      </c>
      <c r="Z5641" s="135">
        <v>20986</v>
      </c>
      <c r="AA5641" s="136">
        <v>20174</v>
      </c>
      <c r="AB5641" s="135">
        <v>22506</v>
      </c>
      <c r="AC5641" s="136">
        <v>22973</v>
      </c>
      <c r="AD5641" s="135">
        <v>23000</v>
      </c>
      <c r="AE5641" s="137">
        <v>23925</v>
      </c>
      <c r="AF5641" s="138">
        <v>22241</v>
      </c>
    </row>
    <row r="5642" spans="2:32">
      <c r="B5642" s="114">
        <v>5604</v>
      </c>
      <c r="C5642" s="115">
        <v>5604</v>
      </c>
      <c r="D5642" s="116">
        <v>234</v>
      </c>
      <c r="E5642" s="117">
        <v>8</v>
      </c>
      <c r="F5642" s="118">
        <v>22</v>
      </c>
      <c r="G5642" s="119" t="s">
        <v>487</v>
      </c>
      <c r="H5642" s="120">
        <v>8</v>
      </c>
      <c r="I5642" s="115">
        <v>21</v>
      </c>
      <c r="J5642" s="116" t="s">
        <v>487</v>
      </c>
      <c r="K5642" s="121">
        <v>12</v>
      </c>
      <c r="L5642" s="108"/>
      <c r="M5642" s="122">
        <v>18033</v>
      </c>
      <c r="N5642" s="123">
        <v>20085</v>
      </c>
      <c r="O5642" s="124">
        <v>18859</v>
      </c>
      <c r="P5642" s="123">
        <v>18306</v>
      </c>
      <c r="Q5642" s="124">
        <v>20023</v>
      </c>
      <c r="R5642" s="123">
        <v>19884</v>
      </c>
      <c r="S5642" s="124">
        <v>20890</v>
      </c>
      <c r="T5642" s="123">
        <v>21812</v>
      </c>
      <c r="U5642" s="124">
        <v>20195</v>
      </c>
      <c r="V5642" s="123">
        <v>21418</v>
      </c>
      <c r="W5642" s="124">
        <v>21960</v>
      </c>
      <c r="X5642" s="123">
        <v>21362</v>
      </c>
      <c r="Y5642" s="124">
        <v>22365</v>
      </c>
      <c r="Z5642" s="123">
        <v>21582</v>
      </c>
      <c r="AA5642" s="124">
        <v>20858</v>
      </c>
      <c r="AB5642" s="123">
        <v>22925</v>
      </c>
      <c r="AC5642" s="124">
        <v>23424</v>
      </c>
      <c r="AD5642" s="123">
        <v>23576</v>
      </c>
      <c r="AE5642" s="125">
        <v>24501</v>
      </c>
      <c r="AF5642" s="126">
        <v>22848</v>
      </c>
    </row>
    <row r="5643" spans="2:32">
      <c r="B5643" s="127">
        <v>5605</v>
      </c>
      <c r="C5643" s="128">
        <v>5605</v>
      </c>
      <c r="D5643" s="129">
        <v>234</v>
      </c>
      <c r="E5643" s="130">
        <v>8</v>
      </c>
      <c r="F5643" s="131">
        <v>22</v>
      </c>
      <c r="G5643" s="132" t="s">
        <v>487</v>
      </c>
      <c r="H5643" s="133">
        <v>8</v>
      </c>
      <c r="I5643" s="128">
        <v>21</v>
      </c>
      <c r="J5643" s="129" t="s">
        <v>487</v>
      </c>
      <c r="K5643" s="134">
        <v>13</v>
      </c>
      <c r="L5643" s="108"/>
      <c r="M5643" s="81">
        <v>18318</v>
      </c>
      <c r="N5643" s="135">
        <v>20420</v>
      </c>
      <c r="O5643" s="136">
        <v>19065</v>
      </c>
      <c r="P5643" s="135">
        <v>18727</v>
      </c>
      <c r="Q5643" s="136">
        <v>20321</v>
      </c>
      <c r="R5643" s="135">
        <v>20180</v>
      </c>
      <c r="S5643" s="136">
        <v>21299</v>
      </c>
      <c r="T5643" s="135">
        <v>22172</v>
      </c>
      <c r="U5643" s="136">
        <v>20420</v>
      </c>
      <c r="V5643" s="135">
        <v>21741</v>
      </c>
      <c r="W5643" s="136">
        <v>22392</v>
      </c>
      <c r="X5643" s="135">
        <v>21672</v>
      </c>
      <c r="Y5643" s="136">
        <v>22796</v>
      </c>
      <c r="Z5643" s="135">
        <v>21820</v>
      </c>
      <c r="AA5643" s="136">
        <v>21299</v>
      </c>
      <c r="AB5643" s="135">
        <v>23259</v>
      </c>
      <c r="AC5643" s="136">
        <v>23863</v>
      </c>
      <c r="AD5643" s="135">
        <v>24027</v>
      </c>
      <c r="AE5643" s="137">
        <v>24885</v>
      </c>
      <c r="AF5643" s="138">
        <v>23105</v>
      </c>
    </row>
    <row r="5644" spans="2:32">
      <c r="B5644" s="114">
        <v>5606</v>
      </c>
      <c r="C5644" s="115">
        <v>5606</v>
      </c>
      <c r="D5644" s="116">
        <v>234</v>
      </c>
      <c r="E5644" s="117">
        <v>8</v>
      </c>
      <c r="F5644" s="118">
        <v>22</v>
      </c>
      <c r="G5644" s="119" t="s">
        <v>487</v>
      </c>
      <c r="H5644" s="120">
        <v>8</v>
      </c>
      <c r="I5644" s="115">
        <v>21</v>
      </c>
      <c r="J5644" s="116" t="s">
        <v>487</v>
      </c>
      <c r="K5644" s="121">
        <v>14</v>
      </c>
      <c r="L5644" s="108"/>
      <c r="M5644" s="122">
        <v>18475</v>
      </c>
      <c r="N5644" s="123">
        <v>20656</v>
      </c>
      <c r="O5644" s="124">
        <v>19192</v>
      </c>
      <c r="P5644" s="123">
        <v>18981</v>
      </c>
      <c r="Q5644" s="124">
        <v>20528</v>
      </c>
      <c r="R5644" s="123">
        <v>20319</v>
      </c>
      <c r="S5644" s="124">
        <v>21527</v>
      </c>
      <c r="T5644" s="123">
        <v>22393</v>
      </c>
      <c r="U5644" s="124">
        <v>20539</v>
      </c>
      <c r="V5644" s="123">
        <v>21949</v>
      </c>
      <c r="W5644" s="124">
        <v>22674</v>
      </c>
      <c r="X5644" s="123">
        <v>21807</v>
      </c>
      <c r="Y5644" s="124">
        <v>22980</v>
      </c>
      <c r="Z5644" s="123">
        <v>21894</v>
      </c>
      <c r="AA5644" s="124">
        <v>21514</v>
      </c>
      <c r="AB5644" s="123">
        <v>23455</v>
      </c>
      <c r="AC5644" s="124">
        <v>24125</v>
      </c>
      <c r="AD5644" s="123">
        <v>24182</v>
      </c>
      <c r="AE5644" s="125">
        <v>25059</v>
      </c>
      <c r="AF5644" s="126">
        <v>23156</v>
      </c>
    </row>
    <row r="5645" spans="2:32">
      <c r="B5645" s="127">
        <v>5607</v>
      </c>
      <c r="C5645" s="128">
        <v>5607</v>
      </c>
      <c r="D5645" s="129">
        <v>234</v>
      </c>
      <c r="E5645" s="130">
        <v>8</v>
      </c>
      <c r="F5645" s="131">
        <v>22</v>
      </c>
      <c r="G5645" s="132" t="s">
        <v>487</v>
      </c>
      <c r="H5645" s="133">
        <v>8</v>
      </c>
      <c r="I5645" s="128">
        <v>21</v>
      </c>
      <c r="J5645" s="129" t="s">
        <v>487</v>
      </c>
      <c r="K5645" s="134">
        <v>15</v>
      </c>
      <c r="L5645" s="108"/>
      <c r="M5645" s="81">
        <v>18688</v>
      </c>
      <c r="N5645" s="135">
        <v>20863</v>
      </c>
      <c r="O5645" s="136">
        <v>19314</v>
      </c>
      <c r="P5645" s="135">
        <v>19351</v>
      </c>
      <c r="Q5645" s="136">
        <v>20745</v>
      </c>
      <c r="R5645" s="135">
        <v>20530</v>
      </c>
      <c r="S5645" s="136">
        <v>21670</v>
      </c>
      <c r="T5645" s="135">
        <v>22584</v>
      </c>
      <c r="U5645" s="136">
        <v>20631</v>
      </c>
      <c r="V5645" s="135">
        <v>22161</v>
      </c>
      <c r="W5645" s="136">
        <v>22913</v>
      </c>
      <c r="X5645" s="135">
        <v>22001</v>
      </c>
      <c r="Y5645" s="136">
        <v>23062</v>
      </c>
      <c r="Z5645" s="135">
        <v>21990</v>
      </c>
      <c r="AA5645" s="136">
        <v>21860</v>
      </c>
      <c r="AB5645" s="135">
        <v>23648</v>
      </c>
      <c r="AC5645" s="136">
        <v>24329</v>
      </c>
      <c r="AD5645" s="135">
        <v>24259</v>
      </c>
      <c r="AE5645" s="137">
        <v>25205</v>
      </c>
      <c r="AF5645" s="138">
        <v>23248</v>
      </c>
    </row>
    <row r="5646" spans="2:32">
      <c r="B5646" s="114">
        <v>5608</v>
      </c>
      <c r="C5646" s="115">
        <v>5608</v>
      </c>
      <c r="D5646" s="116">
        <v>234</v>
      </c>
      <c r="E5646" s="117">
        <v>8</v>
      </c>
      <c r="F5646" s="118">
        <v>22</v>
      </c>
      <c r="G5646" s="119" t="s">
        <v>487</v>
      </c>
      <c r="H5646" s="120">
        <v>8</v>
      </c>
      <c r="I5646" s="115">
        <v>21</v>
      </c>
      <c r="J5646" s="116" t="s">
        <v>487</v>
      </c>
      <c r="K5646" s="121">
        <v>16</v>
      </c>
      <c r="L5646" s="108"/>
      <c r="M5646" s="122">
        <v>19071</v>
      </c>
      <c r="N5646" s="123">
        <v>21206</v>
      </c>
      <c r="O5646" s="124">
        <v>19653</v>
      </c>
      <c r="P5646" s="123">
        <v>19890</v>
      </c>
      <c r="Q5646" s="124">
        <v>21187</v>
      </c>
      <c r="R5646" s="123">
        <v>20845</v>
      </c>
      <c r="S5646" s="124">
        <v>21996</v>
      </c>
      <c r="T5646" s="123">
        <v>22864</v>
      </c>
      <c r="U5646" s="124">
        <v>20925</v>
      </c>
      <c r="V5646" s="123">
        <v>22559</v>
      </c>
      <c r="W5646" s="124">
        <v>23677</v>
      </c>
      <c r="X5646" s="123">
        <v>22256</v>
      </c>
      <c r="Y5646" s="124">
        <v>23272</v>
      </c>
      <c r="Z5646" s="123">
        <v>22224</v>
      </c>
      <c r="AA5646" s="124">
        <v>22318</v>
      </c>
      <c r="AB5646" s="123">
        <v>23981</v>
      </c>
      <c r="AC5646" s="124">
        <v>25087</v>
      </c>
      <c r="AD5646" s="123">
        <v>24410</v>
      </c>
      <c r="AE5646" s="125">
        <v>25350</v>
      </c>
      <c r="AF5646" s="126">
        <v>23455</v>
      </c>
    </row>
    <row r="5647" spans="2:32">
      <c r="B5647" s="127">
        <v>5609</v>
      </c>
      <c r="C5647" s="128">
        <v>5609</v>
      </c>
      <c r="D5647" s="129">
        <v>234</v>
      </c>
      <c r="E5647" s="130">
        <v>8</v>
      </c>
      <c r="F5647" s="131">
        <v>22</v>
      </c>
      <c r="G5647" s="132" t="s">
        <v>487</v>
      </c>
      <c r="H5647" s="133">
        <v>8</v>
      </c>
      <c r="I5647" s="128">
        <v>21</v>
      </c>
      <c r="J5647" s="129" t="s">
        <v>487</v>
      </c>
      <c r="K5647" s="134">
        <v>17</v>
      </c>
      <c r="L5647" s="108"/>
      <c r="M5647" s="81">
        <v>19510</v>
      </c>
      <c r="N5647" s="135">
        <v>21612</v>
      </c>
      <c r="O5647" s="136">
        <v>20111</v>
      </c>
      <c r="P5647" s="135">
        <v>20610</v>
      </c>
      <c r="Q5647" s="136">
        <v>21583</v>
      </c>
      <c r="R5647" s="135">
        <v>21312</v>
      </c>
      <c r="S5647" s="136">
        <v>22372</v>
      </c>
      <c r="T5647" s="135">
        <v>23256</v>
      </c>
      <c r="U5647" s="136">
        <v>21406</v>
      </c>
      <c r="V5647" s="135">
        <v>23028</v>
      </c>
      <c r="W5647" s="136">
        <v>24037</v>
      </c>
      <c r="X5647" s="135">
        <v>22729</v>
      </c>
      <c r="Y5647" s="136">
        <v>23710</v>
      </c>
      <c r="Z5647" s="135">
        <v>22684</v>
      </c>
      <c r="AA5647" s="136">
        <v>23076</v>
      </c>
      <c r="AB5647" s="135">
        <v>24489</v>
      </c>
      <c r="AC5647" s="136">
        <v>25519</v>
      </c>
      <c r="AD5647" s="135">
        <v>24870</v>
      </c>
      <c r="AE5647" s="137">
        <v>25868</v>
      </c>
      <c r="AF5647" s="138">
        <v>23929</v>
      </c>
    </row>
    <row r="5648" spans="2:32">
      <c r="B5648" s="114">
        <v>5610</v>
      </c>
      <c r="C5648" s="115">
        <v>5610</v>
      </c>
      <c r="D5648" s="116">
        <v>234</v>
      </c>
      <c r="E5648" s="117">
        <v>8</v>
      </c>
      <c r="F5648" s="118">
        <v>22</v>
      </c>
      <c r="G5648" s="119" t="s">
        <v>487</v>
      </c>
      <c r="H5648" s="120">
        <v>8</v>
      </c>
      <c r="I5648" s="115">
        <v>21</v>
      </c>
      <c r="J5648" s="116" t="s">
        <v>487</v>
      </c>
      <c r="K5648" s="121">
        <v>18</v>
      </c>
      <c r="L5648" s="108"/>
      <c r="M5648" s="122">
        <v>19422</v>
      </c>
      <c r="N5648" s="123">
        <v>21564</v>
      </c>
      <c r="O5648" s="124">
        <v>20248</v>
      </c>
      <c r="P5648" s="123">
        <v>20873</v>
      </c>
      <c r="Q5648" s="124">
        <v>21703</v>
      </c>
      <c r="R5648" s="123">
        <v>21300</v>
      </c>
      <c r="S5648" s="124">
        <v>22372</v>
      </c>
      <c r="T5648" s="123">
        <v>23447</v>
      </c>
      <c r="U5648" s="124">
        <v>21812</v>
      </c>
      <c r="V5648" s="123">
        <v>23251</v>
      </c>
      <c r="W5648" s="124">
        <v>23948</v>
      </c>
      <c r="X5648" s="123">
        <v>22840</v>
      </c>
      <c r="Y5648" s="124">
        <v>24068</v>
      </c>
      <c r="Z5648" s="123">
        <v>23282</v>
      </c>
      <c r="AA5648" s="124">
        <v>23780</v>
      </c>
      <c r="AB5648" s="123">
        <v>24925</v>
      </c>
      <c r="AC5648" s="124">
        <v>25484</v>
      </c>
      <c r="AD5648" s="123">
        <v>25312</v>
      </c>
      <c r="AE5648" s="125">
        <v>26325</v>
      </c>
      <c r="AF5648" s="126">
        <v>24586</v>
      </c>
    </row>
    <row r="5649" spans="2:32">
      <c r="B5649" s="127">
        <v>5611</v>
      </c>
      <c r="C5649" s="128">
        <v>5611</v>
      </c>
      <c r="D5649" s="129">
        <v>234</v>
      </c>
      <c r="E5649" s="130">
        <v>8</v>
      </c>
      <c r="F5649" s="131">
        <v>22</v>
      </c>
      <c r="G5649" s="132" t="s">
        <v>487</v>
      </c>
      <c r="H5649" s="133">
        <v>8</v>
      </c>
      <c r="I5649" s="128">
        <v>21</v>
      </c>
      <c r="J5649" s="129" t="s">
        <v>487</v>
      </c>
      <c r="K5649" s="134">
        <v>19</v>
      </c>
      <c r="L5649" s="108"/>
      <c r="M5649" s="81">
        <v>19063</v>
      </c>
      <c r="N5649" s="135">
        <v>20893</v>
      </c>
      <c r="O5649" s="136">
        <v>19746</v>
      </c>
      <c r="P5649" s="135">
        <v>20391</v>
      </c>
      <c r="Q5649" s="136">
        <v>21216</v>
      </c>
      <c r="R5649" s="135">
        <v>21032</v>
      </c>
      <c r="S5649" s="136">
        <v>22334</v>
      </c>
      <c r="T5649" s="135">
        <v>22978</v>
      </c>
      <c r="U5649" s="136">
        <v>21418</v>
      </c>
      <c r="V5649" s="135">
        <v>22892</v>
      </c>
      <c r="W5649" s="136">
        <v>23679</v>
      </c>
      <c r="X5649" s="135">
        <v>22814</v>
      </c>
      <c r="Y5649" s="136">
        <v>24359</v>
      </c>
      <c r="Z5649" s="135">
        <v>23233</v>
      </c>
      <c r="AA5649" s="136">
        <v>23642</v>
      </c>
      <c r="AB5649" s="135">
        <v>24827</v>
      </c>
      <c r="AC5649" s="136">
        <v>25491</v>
      </c>
      <c r="AD5649" s="135">
        <v>25758</v>
      </c>
      <c r="AE5649" s="137">
        <v>26324</v>
      </c>
      <c r="AF5649" s="138">
        <v>24647</v>
      </c>
    </row>
    <row r="5650" spans="2:32">
      <c r="B5650" s="114">
        <v>5612</v>
      </c>
      <c r="C5650" s="115">
        <v>5612</v>
      </c>
      <c r="D5650" s="116">
        <v>234</v>
      </c>
      <c r="E5650" s="117">
        <v>8</v>
      </c>
      <c r="F5650" s="118">
        <v>22</v>
      </c>
      <c r="G5650" s="119" t="s">
        <v>487</v>
      </c>
      <c r="H5650" s="120">
        <v>8</v>
      </c>
      <c r="I5650" s="115">
        <v>21</v>
      </c>
      <c r="J5650" s="116" t="s">
        <v>487</v>
      </c>
      <c r="K5650" s="121">
        <v>20</v>
      </c>
      <c r="L5650" s="108"/>
      <c r="M5650" s="122">
        <v>18869</v>
      </c>
      <c r="N5650" s="123">
        <v>20492</v>
      </c>
      <c r="O5650" s="124">
        <v>19504</v>
      </c>
      <c r="P5650" s="123">
        <v>20213</v>
      </c>
      <c r="Q5650" s="124">
        <v>20965</v>
      </c>
      <c r="R5650" s="123">
        <v>20904</v>
      </c>
      <c r="S5650" s="124">
        <v>22509</v>
      </c>
      <c r="T5650" s="123">
        <v>22736</v>
      </c>
      <c r="U5650" s="124">
        <v>21420</v>
      </c>
      <c r="V5650" s="123">
        <v>22758</v>
      </c>
      <c r="W5650" s="124">
        <v>23835</v>
      </c>
      <c r="X5650" s="123">
        <v>23136</v>
      </c>
      <c r="Y5650" s="124">
        <v>24911</v>
      </c>
      <c r="Z5650" s="123">
        <v>23615</v>
      </c>
      <c r="AA5650" s="124">
        <v>23938</v>
      </c>
      <c r="AB5650" s="123">
        <v>24953</v>
      </c>
      <c r="AC5650" s="124">
        <v>25971</v>
      </c>
      <c r="AD5650" s="123">
        <v>26507</v>
      </c>
      <c r="AE5650" s="125">
        <v>26678</v>
      </c>
      <c r="AF5650" s="126">
        <v>25161</v>
      </c>
    </row>
    <row r="5651" spans="2:32">
      <c r="B5651" s="127">
        <v>5613</v>
      </c>
      <c r="C5651" s="128">
        <v>5613</v>
      </c>
      <c r="D5651" s="129">
        <v>234</v>
      </c>
      <c r="E5651" s="130">
        <v>8</v>
      </c>
      <c r="F5651" s="131">
        <v>22</v>
      </c>
      <c r="G5651" s="132" t="s">
        <v>487</v>
      </c>
      <c r="H5651" s="133">
        <v>8</v>
      </c>
      <c r="I5651" s="128">
        <v>21</v>
      </c>
      <c r="J5651" s="129" t="s">
        <v>487</v>
      </c>
      <c r="K5651" s="134">
        <v>21</v>
      </c>
      <c r="L5651" s="108"/>
      <c r="M5651" s="81">
        <v>18640</v>
      </c>
      <c r="N5651" s="135">
        <v>20270</v>
      </c>
      <c r="O5651" s="136">
        <v>19321</v>
      </c>
      <c r="P5651" s="135">
        <v>20044</v>
      </c>
      <c r="Q5651" s="136">
        <v>20645</v>
      </c>
      <c r="R5651" s="135">
        <v>20816</v>
      </c>
      <c r="S5651" s="136">
        <v>22464</v>
      </c>
      <c r="T5651" s="135">
        <v>22712</v>
      </c>
      <c r="U5651" s="136">
        <v>21519</v>
      </c>
      <c r="V5651" s="135">
        <v>22642</v>
      </c>
      <c r="W5651" s="136">
        <v>23890</v>
      </c>
      <c r="X5651" s="135">
        <v>23496</v>
      </c>
      <c r="Y5651" s="136">
        <v>25360</v>
      </c>
      <c r="Z5651" s="135">
        <v>24092</v>
      </c>
      <c r="AA5651" s="136">
        <v>24363</v>
      </c>
      <c r="AB5651" s="135">
        <v>25168</v>
      </c>
      <c r="AC5651" s="136">
        <v>26403</v>
      </c>
      <c r="AD5651" s="135">
        <v>27213</v>
      </c>
      <c r="AE5651" s="137">
        <v>27356</v>
      </c>
      <c r="AF5651" s="138">
        <v>25849</v>
      </c>
    </row>
    <row r="5652" spans="2:32">
      <c r="B5652" s="114">
        <v>5614</v>
      </c>
      <c r="C5652" s="115">
        <v>5614</v>
      </c>
      <c r="D5652" s="116">
        <v>234</v>
      </c>
      <c r="E5652" s="117">
        <v>8</v>
      </c>
      <c r="F5652" s="118">
        <v>22</v>
      </c>
      <c r="G5652" s="119" t="s">
        <v>487</v>
      </c>
      <c r="H5652" s="120">
        <v>8</v>
      </c>
      <c r="I5652" s="115">
        <v>21</v>
      </c>
      <c r="J5652" s="116" t="s">
        <v>487</v>
      </c>
      <c r="K5652" s="121">
        <v>22</v>
      </c>
      <c r="L5652" s="108"/>
      <c r="M5652" s="122">
        <v>17455</v>
      </c>
      <c r="N5652" s="123">
        <v>19062</v>
      </c>
      <c r="O5652" s="124">
        <v>18435</v>
      </c>
      <c r="P5652" s="123">
        <v>19041</v>
      </c>
      <c r="Q5652" s="124">
        <v>19377</v>
      </c>
      <c r="R5652" s="123">
        <v>19734</v>
      </c>
      <c r="S5652" s="124">
        <v>21384</v>
      </c>
      <c r="T5652" s="123">
        <v>21634</v>
      </c>
      <c r="U5652" s="124">
        <v>20805</v>
      </c>
      <c r="V5652" s="123">
        <v>21492</v>
      </c>
      <c r="W5652" s="124">
        <v>22882</v>
      </c>
      <c r="X5652" s="123">
        <v>22685</v>
      </c>
      <c r="Y5652" s="124">
        <v>24562</v>
      </c>
      <c r="Z5652" s="123">
        <v>23577</v>
      </c>
      <c r="AA5652" s="124">
        <v>23650</v>
      </c>
      <c r="AB5652" s="123">
        <v>24173</v>
      </c>
      <c r="AC5652" s="124">
        <v>25593</v>
      </c>
      <c r="AD5652" s="123">
        <v>26550</v>
      </c>
      <c r="AE5652" s="125">
        <v>26657</v>
      </c>
      <c r="AF5652" s="126">
        <v>25431</v>
      </c>
    </row>
    <row r="5653" spans="2:32">
      <c r="B5653" s="127">
        <v>5615</v>
      </c>
      <c r="C5653" s="128">
        <v>5615</v>
      </c>
      <c r="D5653" s="129">
        <v>234</v>
      </c>
      <c r="E5653" s="130">
        <v>8</v>
      </c>
      <c r="F5653" s="131">
        <v>22</v>
      </c>
      <c r="G5653" s="132" t="s">
        <v>487</v>
      </c>
      <c r="H5653" s="133">
        <v>8</v>
      </c>
      <c r="I5653" s="128">
        <v>21</v>
      </c>
      <c r="J5653" s="129" t="s">
        <v>487</v>
      </c>
      <c r="K5653" s="134">
        <v>23</v>
      </c>
      <c r="L5653" s="108"/>
      <c r="M5653" s="81">
        <v>16116</v>
      </c>
      <c r="N5653" s="135">
        <v>17667</v>
      </c>
      <c r="O5653" s="136">
        <v>17467</v>
      </c>
      <c r="P5653" s="135">
        <v>17931</v>
      </c>
      <c r="Q5653" s="136">
        <v>17869</v>
      </c>
      <c r="R5653" s="135">
        <v>18380</v>
      </c>
      <c r="S5653" s="136">
        <v>20070</v>
      </c>
      <c r="T5653" s="135">
        <v>20252</v>
      </c>
      <c r="U5653" s="136">
        <v>19877</v>
      </c>
      <c r="V5653" s="135">
        <v>20031</v>
      </c>
      <c r="W5653" s="136">
        <v>21455</v>
      </c>
      <c r="X5653" s="135">
        <v>21423</v>
      </c>
      <c r="Y5653" s="136">
        <v>23360</v>
      </c>
      <c r="Z5653" s="135">
        <v>22703</v>
      </c>
      <c r="AA5653" s="136">
        <v>22629</v>
      </c>
      <c r="AB5653" s="135">
        <v>22755</v>
      </c>
      <c r="AC5653" s="136">
        <v>24262</v>
      </c>
      <c r="AD5653" s="135">
        <v>25398</v>
      </c>
      <c r="AE5653" s="137">
        <v>25436</v>
      </c>
      <c r="AF5653" s="138">
        <v>24607</v>
      </c>
    </row>
    <row r="5654" spans="2:32">
      <c r="B5654" s="114">
        <v>5616</v>
      </c>
      <c r="C5654" s="115">
        <v>5616</v>
      </c>
      <c r="D5654" s="116">
        <v>234</v>
      </c>
      <c r="E5654" s="117">
        <v>8</v>
      </c>
      <c r="F5654" s="118">
        <v>22</v>
      </c>
      <c r="G5654" s="119" t="s">
        <v>487</v>
      </c>
      <c r="H5654" s="120">
        <v>8</v>
      </c>
      <c r="I5654" s="115">
        <v>21</v>
      </c>
      <c r="J5654" s="116" t="s">
        <v>487</v>
      </c>
      <c r="K5654" s="121">
        <v>24</v>
      </c>
      <c r="L5654" s="108"/>
      <c r="M5654" s="122">
        <v>15004</v>
      </c>
      <c r="N5654" s="123">
        <v>16361</v>
      </c>
      <c r="O5654" s="124">
        <v>16410</v>
      </c>
      <c r="P5654" s="123">
        <v>16827</v>
      </c>
      <c r="Q5654" s="124">
        <v>16640</v>
      </c>
      <c r="R5654" s="123">
        <v>17201</v>
      </c>
      <c r="S5654" s="124">
        <v>18775</v>
      </c>
      <c r="T5654" s="123">
        <v>18864</v>
      </c>
      <c r="U5654" s="124">
        <v>18804</v>
      </c>
      <c r="V5654" s="123">
        <v>18767</v>
      </c>
      <c r="W5654" s="124">
        <v>20292</v>
      </c>
      <c r="X5654" s="123">
        <v>20276</v>
      </c>
      <c r="Y5654" s="124">
        <v>22128</v>
      </c>
      <c r="Z5654" s="123">
        <v>21634</v>
      </c>
      <c r="AA5654" s="124">
        <v>21487</v>
      </c>
      <c r="AB5654" s="123">
        <v>21522</v>
      </c>
      <c r="AC5654" s="124">
        <v>23138</v>
      </c>
      <c r="AD5654" s="123">
        <v>24191</v>
      </c>
      <c r="AE5654" s="125">
        <v>24110</v>
      </c>
      <c r="AF5654" s="126">
        <v>23554</v>
      </c>
    </row>
    <row r="5655" spans="2:32">
      <c r="B5655" s="127">
        <v>5617</v>
      </c>
      <c r="C5655" s="128">
        <v>5617</v>
      </c>
      <c r="D5655" s="129">
        <v>235</v>
      </c>
      <c r="E5655" s="130">
        <v>8</v>
      </c>
      <c r="F5655" s="131">
        <v>23</v>
      </c>
      <c r="G5655" s="132" t="s">
        <v>487</v>
      </c>
      <c r="H5655" s="133">
        <v>8</v>
      </c>
      <c r="I5655" s="128">
        <v>22</v>
      </c>
      <c r="J5655" s="129" t="s">
        <v>487</v>
      </c>
      <c r="K5655" s="134">
        <v>1</v>
      </c>
      <c r="L5655" s="108"/>
      <c r="M5655" s="81">
        <v>14742</v>
      </c>
      <c r="N5655" s="135">
        <v>15546</v>
      </c>
      <c r="O5655" s="136">
        <v>15683</v>
      </c>
      <c r="P5655" s="135">
        <v>15771</v>
      </c>
      <c r="Q5655" s="136">
        <v>16259</v>
      </c>
      <c r="R5655" s="135">
        <v>16838</v>
      </c>
      <c r="S5655" s="136">
        <v>17791</v>
      </c>
      <c r="T5655" s="135">
        <v>17919</v>
      </c>
      <c r="U5655" s="136">
        <v>17680</v>
      </c>
      <c r="V5655" s="135">
        <v>18523</v>
      </c>
      <c r="W5655" s="136">
        <v>19452</v>
      </c>
      <c r="X5655" s="135">
        <v>19996</v>
      </c>
      <c r="Y5655" s="136">
        <v>21140</v>
      </c>
      <c r="Z5655" s="135">
        <v>20053</v>
      </c>
      <c r="AA5655" s="136">
        <v>20385</v>
      </c>
      <c r="AB5655" s="135">
        <v>21526</v>
      </c>
      <c r="AC5655" s="136">
        <v>22394</v>
      </c>
      <c r="AD5655" s="135">
        <v>23219</v>
      </c>
      <c r="AE5655" s="137">
        <v>22960</v>
      </c>
      <c r="AF5655" s="138">
        <v>21695</v>
      </c>
    </row>
    <row r="5656" spans="2:32">
      <c r="B5656" s="114">
        <v>5618</v>
      </c>
      <c r="C5656" s="115">
        <v>5618</v>
      </c>
      <c r="D5656" s="116">
        <v>235</v>
      </c>
      <c r="E5656" s="117">
        <v>8</v>
      </c>
      <c r="F5656" s="118">
        <v>23</v>
      </c>
      <c r="G5656" s="119" t="s">
        <v>487</v>
      </c>
      <c r="H5656" s="120">
        <v>8</v>
      </c>
      <c r="I5656" s="115">
        <v>22</v>
      </c>
      <c r="J5656" s="116" t="s">
        <v>487</v>
      </c>
      <c r="K5656" s="121">
        <v>2</v>
      </c>
      <c r="L5656" s="108"/>
      <c r="M5656" s="122">
        <v>14306</v>
      </c>
      <c r="N5656" s="123">
        <v>14962</v>
      </c>
      <c r="O5656" s="124">
        <v>15083</v>
      </c>
      <c r="P5656" s="123">
        <v>15288</v>
      </c>
      <c r="Q5656" s="124">
        <v>15760</v>
      </c>
      <c r="R5656" s="123">
        <v>16325</v>
      </c>
      <c r="S5656" s="124">
        <v>17124</v>
      </c>
      <c r="T5656" s="123">
        <v>17253</v>
      </c>
      <c r="U5656" s="124">
        <v>16976</v>
      </c>
      <c r="V5656" s="123">
        <v>17954</v>
      </c>
      <c r="W5656" s="124">
        <v>18816</v>
      </c>
      <c r="X5656" s="123">
        <v>19358</v>
      </c>
      <c r="Y5656" s="124">
        <v>20339</v>
      </c>
      <c r="Z5656" s="123">
        <v>19277</v>
      </c>
      <c r="AA5656" s="124">
        <v>19726</v>
      </c>
      <c r="AB5656" s="123">
        <v>20847</v>
      </c>
      <c r="AC5656" s="124">
        <v>21646</v>
      </c>
      <c r="AD5656" s="123">
        <v>22355</v>
      </c>
      <c r="AE5656" s="125">
        <v>22101</v>
      </c>
      <c r="AF5656" s="126">
        <v>20881</v>
      </c>
    </row>
    <row r="5657" spans="2:32">
      <c r="B5657" s="127">
        <v>5619</v>
      </c>
      <c r="C5657" s="128">
        <v>5619</v>
      </c>
      <c r="D5657" s="129">
        <v>235</v>
      </c>
      <c r="E5657" s="130">
        <v>8</v>
      </c>
      <c r="F5657" s="131">
        <v>23</v>
      </c>
      <c r="G5657" s="132" t="s">
        <v>487</v>
      </c>
      <c r="H5657" s="133">
        <v>8</v>
      </c>
      <c r="I5657" s="128">
        <v>22</v>
      </c>
      <c r="J5657" s="129" t="s">
        <v>487</v>
      </c>
      <c r="K5657" s="134">
        <v>3</v>
      </c>
      <c r="L5657" s="108"/>
      <c r="M5657" s="81">
        <v>14043</v>
      </c>
      <c r="N5657" s="135">
        <v>14572</v>
      </c>
      <c r="O5657" s="136">
        <v>14718</v>
      </c>
      <c r="P5657" s="135">
        <v>14951</v>
      </c>
      <c r="Q5657" s="136">
        <v>15432</v>
      </c>
      <c r="R5657" s="135">
        <v>16007</v>
      </c>
      <c r="S5657" s="136">
        <v>16663</v>
      </c>
      <c r="T5657" s="135">
        <v>16761</v>
      </c>
      <c r="U5657" s="136">
        <v>16546</v>
      </c>
      <c r="V5657" s="135">
        <v>17533</v>
      </c>
      <c r="W5657" s="136">
        <v>18382</v>
      </c>
      <c r="X5657" s="135">
        <v>18886</v>
      </c>
      <c r="Y5657" s="136">
        <v>19734</v>
      </c>
      <c r="Z5657" s="135">
        <v>18739</v>
      </c>
      <c r="AA5657" s="136">
        <v>19202</v>
      </c>
      <c r="AB5657" s="135">
        <v>20301</v>
      </c>
      <c r="AC5657" s="136">
        <v>21094</v>
      </c>
      <c r="AD5657" s="135">
        <v>21666</v>
      </c>
      <c r="AE5657" s="137">
        <v>21392</v>
      </c>
      <c r="AF5657" s="138">
        <v>20286</v>
      </c>
    </row>
    <row r="5658" spans="2:32">
      <c r="B5658" s="114">
        <v>5620</v>
      </c>
      <c r="C5658" s="115">
        <v>5620</v>
      </c>
      <c r="D5658" s="116">
        <v>235</v>
      </c>
      <c r="E5658" s="117">
        <v>8</v>
      </c>
      <c r="F5658" s="118">
        <v>23</v>
      </c>
      <c r="G5658" s="119" t="s">
        <v>487</v>
      </c>
      <c r="H5658" s="120">
        <v>8</v>
      </c>
      <c r="I5658" s="115">
        <v>22</v>
      </c>
      <c r="J5658" s="116" t="s">
        <v>487</v>
      </c>
      <c r="K5658" s="121">
        <v>4</v>
      </c>
      <c r="L5658" s="108"/>
      <c r="M5658" s="122">
        <v>14021</v>
      </c>
      <c r="N5658" s="123">
        <v>14367</v>
      </c>
      <c r="O5658" s="124">
        <v>14508</v>
      </c>
      <c r="P5658" s="123">
        <v>14905</v>
      </c>
      <c r="Q5658" s="124">
        <v>15328</v>
      </c>
      <c r="R5658" s="123">
        <v>15910</v>
      </c>
      <c r="S5658" s="124">
        <v>16408</v>
      </c>
      <c r="T5658" s="123">
        <v>16381</v>
      </c>
      <c r="U5658" s="124">
        <v>16182</v>
      </c>
      <c r="V5658" s="123">
        <v>17214</v>
      </c>
      <c r="W5658" s="124">
        <v>17956</v>
      </c>
      <c r="X5658" s="123">
        <v>18480</v>
      </c>
      <c r="Y5658" s="124">
        <v>19128</v>
      </c>
      <c r="Z5658" s="123">
        <v>18153</v>
      </c>
      <c r="AA5658" s="124">
        <v>18742</v>
      </c>
      <c r="AB5658" s="123">
        <v>19700</v>
      </c>
      <c r="AC5658" s="124">
        <v>20387</v>
      </c>
      <c r="AD5658" s="123">
        <v>20864</v>
      </c>
      <c r="AE5658" s="125">
        <v>20516</v>
      </c>
      <c r="AF5658" s="126">
        <v>19570</v>
      </c>
    </row>
    <row r="5659" spans="2:32">
      <c r="B5659" s="127">
        <v>5621</v>
      </c>
      <c r="C5659" s="128">
        <v>5621</v>
      </c>
      <c r="D5659" s="129">
        <v>235</v>
      </c>
      <c r="E5659" s="130">
        <v>8</v>
      </c>
      <c r="F5659" s="131">
        <v>23</v>
      </c>
      <c r="G5659" s="132" t="s">
        <v>487</v>
      </c>
      <c r="H5659" s="133">
        <v>8</v>
      </c>
      <c r="I5659" s="128">
        <v>22</v>
      </c>
      <c r="J5659" s="129" t="s">
        <v>487</v>
      </c>
      <c r="K5659" s="134">
        <v>5</v>
      </c>
      <c r="L5659" s="108"/>
      <c r="M5659" s="81">
        <v>14407</v>
      </c>
      <c r="N5659" s="135">
        <v>14356</v>
      </c>
      <c r="O5659" s="136">
        <v>14394</v>
      </c>
      <c r="P5659" s="135">
        <v>15292</v>
      </c>
      <c r="Q5659" s="136">
        <v>15643</v>
      </c>
      <c r="R5659" s="135">
        <v>16159</v>
      </c>
      <c r="S5659" s="136">
        <v>16575</v>
      </c>
      <c r="T5659" s="135">
        <v>16212</v>
      </c>
      <c r="U5659" s="136">
        <v>15869</v>
      </c>
      <c r="V5659" s="135">
        <v>17316</v>
      </c>
      <c r="W5659" s="136">
        <v>17945</v>
      </c>
      <c r="X5659" s="135">
        <v>18355</v>
      </c>
      <c r="Y5659" s="136">
        <v>18844</v>
      </c>
      <c r="Z5659" s="135">
        <v>17584</v>
      </c>
      <c r="AA5659" s="136">
        <v>18632</v>
      </c>
      <c r="AB5659" s="135">
        <v>19446</v>
      </c>
      <c r="AC5659" s="136">
        <v>20092</v>
      </c>
      <c r="AD5659" s="135">
        <v>20365</v>
      </c>
      <c r="AE5659" s="137">
        <v>19814</v>
      </c>
      <c r="AF5659" s="138">
        <v>18849</v>
      </c>
    </row>
    <row r="5660" spans="2:32">
      <c r="B5660" s="114">
        <v>5622</v>
      </c>
      <c r="C5660" s="115">
        <v>5622</v>
      </c>
      <c r="D5660" s="116">
        <v>235</v>
      </c>
      <c r="E5660" s="117">
        <v>8</v>
      </c>
      <c r="F5660" s="118">
        <v>23</v>
      </c>
      <c r="G5660" s="119" t="s">
        <v>487</v>
      </c>
      <c r="H5660" s="120">
        <v>8</v>
      </c>
      <c r="I5660" s="115">
        <v>22</v>
      </c>
      <c r="J5660" s="116" t="s">
        <v>487</v>
      </c>
      <c r="K5660" s="121">
        <v>6</v>
      </c>
      <c r="L5660" s="108"/>
      <c r="M5660" s="122">
        <v>15149</v>
      </c>
      <c r="N5660" s="123">
        <v>14348</v>
      </c>
      <c r="O5660" s="124">
        <v>14345</v>
      </c>
      <c r="P5660" s="123">
        <v>16084</v>
      </c>
      <c r="Q5660" s="124">
        <v>16395</v>
      </c>
      <c r="R5660" s="123">
        <v>16764</v>
      </c>
      <c r="S5660" s="124">
        <v>17117</v>
      </c>
      <c r="T5660" s="123">
        <v>15988</v>
      </c>
      <c r="U5660" s="124">
        <v>15567</v>
      </c>
      <c r="V5660" s="123">
        <v>17855</v>
      </c>
      <c r="W5660" s="124">
        <v>18316</v>
      </c>
      <c r="X5660" s="123">
        <v>18506</v>
      </c>
      <c r="Y5660" s="124">
        <v>18900</v>
      </c>
      <c r="Z5660" s="123">
        <v>17002</v>
      </c>
      <c r="AA5660" s="124">
        <v>18887</v>
      </c>
      <c r="AB5660" s="123">
        <v>19648</v>
      </c>
      <c r="AC5660" s="124">
        <v>20180</v>
      </c>
      <c r="AD5660" s="123">
        <v>20199</v>
      </c>
      <c r="AE5660" s="125">
        <v>19039</v>
      </c>
      <c r="AF5660" s="126">
        <v>18129</v>
      </c>
    </row>
    <row r="5661" spans="2:32">
      <c r="B5661" s="127">
        <v>5623</v>
      </c>
      <c r="C5661" s="128">
        <v>5623</v>
      </c>
      <c r="D5661" s="129">
        <v>235</v>
      </c>
      <c r="E5661" s="130">
        <v>8</v>
      </c>
      <c r="F5661" s="131">
        <v>23</v>
      </c>
      <c r="G5661" s="132" t="s">
        <v>487</v>
      </c>
      <c r="H5661" s="133">
        <v>8</v>
      </c>
      <c r="I5661" s="128">
        <v>22</v>
      </c>
      <c r="J5661" s="129" t="s">
        <v>487</v>
      </c>
      <c r="K5661" s="134">
        <v>7</v>
      </c>
      <c r="L5661" s="108"/>
      <c r="M5661" s="81">
        <v>16183</v>
      </c>
      <c r="N5661" s="135">
        <v>14707</v>
      </c>
      <c r="O5661" s="136">
        <v>14609</v>
      </c>
      <c r="P5661" s="135">
        <v>17161</v>
      </c>
      <c r="Q5661" s="136">
        <v>17471</v>
      </c>
      <c r="R5661" s="135">
        <v>17703</v>
      </c>
      <c r="S5661" s="136">
        <v>18055</v>
      </c>
      <c r="T5661" s="135">
        <v>16232</v>
      </c>
      <c r="U5661" s="136">
        <v>15620</v>
      </c>
      <c r="V5661" s="135">
        <v>18648</v>
      </c>
      <c r="W5661" s="136">
        <v>18991</v>
      </c>
      <c r="X5661" s="135">
        <v>19085</v>
      </c>
      <c r="Y5661" s="136">
        <v>19495</v>
      </c>
      <c r="Z5661" s="135">
        <v>16836</v>
      </c>
      <c r="AA5661" s="136">
        <v>19546</v>
      </c>
      <c r="AB5661" s="135">
        <v>20173</v>
      </c>
      <c r="AC5661" s="136">
        <v>20569</v>
      </c>
      <c r="AD5661" s="135">
        <v>20641</v>
      </c>
      <c r="AE5661" s="137">
        <v>18777</v>
      </c>
      <c r="AF5661" s="138">
        <v>17891</v>
      </c>
    </row>
    <row r="5662" spans="2:32">
      <c r="B5662" s="114">
        <v>5624</v>
      </c>
      <c r="C5662" s="115">
        <v>5624</v>
      </c>
      <c r="D5662" s="116">
        <v>235</v>
      </c>
      <c r="E5662" s="117">
        <v>8</v>
      </c>
      <c r="F5662" s="118">
        <v>23</v>
      </c>
      <c r="G5662" s="119" t="s">
        <v>487</v>
      </c>
      <c r="H5662" s="120">
        <v>8</v>
      </c>
      <c r="I5662" s="115">
        <v>22</v>
      </c>
      <c r="J5662" s="116" t="s">
        <v>487</v>
      </c>
      <c r="K5662" s="121">
        <v>8</v>
      </c>
      <c r="L5662" s="108"/>
      <c r="M5662" s="122">
        <v>17163</v>
      </c>
      <c r="N5662" s="123">
        <v>15823</v>
      </c>
      <c r="O5662" s="124">
        <v>15491</v>
      </c>
      <c r="P5662" s="123">
        <v>18181</v>
      </c>
      <c r="Q5662" s="124">
        <v>18519</v>
      </c>
      <c r="R5662" s="123">
        <v>18711</v>
      </c>
      <c r="S5662" s="124">
        <v>19182</v>
      </c>
      <c r="T5662" s="123">
        <v>17332</v>
      </c>
      <c r="U5662" s="124">
        <v>16513</v>
      </c>
      <c r="V5662" s="123">
        <v>19562</v>
      </c>
      <c r="W5662" s="124">
        <v>19748</v>
      </c>
      <c r="X5662" s="123">
        <v>19993</v>
      </c>
      <c r="Y5662" s="124">
        <v>20466</v>
      </c>
      <c r="Z5662" s="123">
        <v>17629</v>
      </c>
      <c r="AA5662" s="124">
        <v>20514</v>
      </c>
      <c r="AB5662" s="123">
        <v>20899</v>
      </c>
      <c r="AC5662" s="124">
        <v>21140</v>
      </c>
      <c r="AD5662" s="123">
        <v>21547</v>
      </c>
      <c r="AE5662" s="125">
        <v>19640</v>
      </c>
      <c r="AF5662" s="126">
        <v>18665</v>
      </c>
    </row>
    <row r="5663" spans="2:32">
      <c r="B5663" s="127">
        <v>5625</v>
      </c>
      <c r="C5663" s="128">
        <v>5625</v>
      </c>
      <c r="D5663" s="129">
        <v>235</v>
      </c>
      <c r="E5663" s="130">
        <v>8</v>
      </c>
      <c r="F5663" s="131">
        <v>23</v>
      </c>
      <c r="G5663" s="132" t="s">
        <v>487</v>
      </c>
      <c r="H5663" s="133">
        <v>8</v>
      </c>
      <c r="I5663" s="128">
        <v>22</v>
      </c>
      <c r="J5663" s="129" t="s">
        <v>487</v>
      </c>
      <c r="K5663" s="134">
        <v>9</v>
      </c>
      <c r="L5663" s="108"/>
      <c r="M5663" s="81">
        <v>17912</v>
      </c>
      <c r="N5663" s="135">
        <v>16985</v>
      </c>
      <c r="O5663" s="136">
        <v>16658</v>
      </c>
      <c r="P5663" s="135">
        <v>19039</v>
      </c>
      <c r="Q5663" s="136">
        <v>19351</v>
      </c>
      <c r="R5663" s="135">
        <v>19555</v>
      </c>
      <c r="S5663" s="136">
        <v>20229</v>
      </c>
      <c r="T5663" s="135">
        <v>18506</v>
      </c>
      <c r="U5663" s="136">
        <v>17689</v>
      </c>
      <c r="V5663" s="135">
        <v>20358</v>
      </c>
      <c r="W5663" s="136">
        <v>20253</v>
      </c>
      <c r="X5663" s="135">
        <v>20847</v>
      </c>
      <c r="Y5663" s="136">
        <v>21473</v>
      </c>
      <c r="Z5663" s="135">
        <v>18720</v>
      </c>
      <c r="AA5663" s="136">
        <v>21411</v>
      </c>
      <c r="AB5663" s="135">
        <v>21607</v>
      </c>
      <c r="AC5663" s="136">
        <v>21572</v>
      </c>
      <c r="AD5663" s="135">
        <v>22550</v>
      </c>
      <c r="AE5663" s="137">
        <v>20722</v>
      </c>
      <c r="AF5663" s="138">
        <v>19741</v>
      </c>
    </row>
    <row r="5664" spans="2:32">
      <c r="B5664" s="114">
        <v>5626</v>
      </c>
      <c r="C5664" s="115">
        <v>5626</v>
      </c>
      <c r="D5664" s="116">
        <v>235</v>
      </c>
      <c r="E5664" s="117">
        <v>8</v>
      </c>
      <c r="F5664" s="118">
        <v>23</v>
      </c>
      <c r="G5664" s="119" t="s">
        <v>487</v>
      </c>
      <c r="H5664" s="120">
        <v>8</v>
      </c>
      <c r="I5664" s="115">
        <v>22</v>
      </c>
      <c r="J5664" s="116" t="s">
        <v>487</v>
      </c>
      <c r="K5664" s="121">
        <v>10</v>
      </c>
      <c r="L5664" s="108"/>
      <c r="M5664" s="122">
        <v>18552</v>
      </c>
      <c r="N5664" s="123">
        <v>17908</v>
      </c>
      <c r="O5664" s="124">
        <v>17596</v>
      </c>
      <c r="P5664" s="123">
        <v>19781</v>
      </c>
      <c r="Q5664" s="124">
        <v>20200</v>
      </c>
      <c r="R5664" s="123">
        <v>20212</v>
      </c>
      <c r="S5664" s="124">
        <v>21111</v>
      </c>
      <c r="T5664" s="123">
        <v>19521</v>
      </c>
      <c r="U5664" s="124">
        <v>18713</v>
      </c>
      <c r="V5664" s="123">
        <v>21309</v>
      </c>
      <c r="W5664" s="124">
        <v>20932</v>
      </c>
      <c r="X5664" s="123">
        <v>21593</v>
      </c>
      <c r="Y5664" s="124">
        <v>22473</v>
      </c>
      <c r="Z5664" s="123">
        <v>19795</v>
      </c>
      <c r="AA5664" s="124">
        <v>22324</v>
      </c>
      <c r="AB5664" s="123">
        <v>22649</v>
      </c>
      <c r="AC5664" s="124">
        <v>22332</v>
      </c>
      <c r="AD5664" s="123">
        <v>23609</v>
      </c>
      <c r="AE5664" s="125">
        <v>21897</v>
      </c>
      <c r="AF5664" s="126">
        <v>20866</v>
      </c>
    </row>
    <row r="5665" spans="2:32">
      <c r="B5665" s="127">
        <v>5627</v>
      </c>
      <c r="C5665" s="128">
        <v>5627</v>
      </c>
      <c r="D5665" s="129">
        <v>235</v>
      </c>
      <c r="E5665" s="130">
        <v>8</v>
      </c>
      <c r="F5665" s="131">
        <v>23</v>
      </c>
      <c r="G5665" s="132" t="s">
        <v>487</v>
      </c>
      <c r="H5665" s="133">
        <v>8</v>
      </c>
      <c r="I5665" s="128">
        <v>22</v>
      </c>
      <c r="J5665" s="129" t="s">
        <v>487</v>
      </c>
      <c r="K5665" s="134">
        <v>11</v>
      </c>
      <c r="L5665" s="108"/>
      <c r="M5665" s="81">
        <v>19035</v>
      </c>
      <c r="N5665" s="135">
        <v>18529</v>
      </c>
      <c r="O5665" s="136">
        <v>18267</v>
      </c>
      <c r="P5665" s="135">
        <v>20264</v>
      </c>
      <c r="Q5665" s="136">
        <v>20818</v>
      </c>
      <c r="R5665" s="135">
        <v>20781</v>
      </c>
      <c r="S5665" s="136">
        <v>21802</v>
      </c>
      <c r="T5665" s="135">
        <v>20222</v>
      </c>
      <c r="U5665" s="136">
        <v>19464</v>
      </c>
      <c r="V5665" s="135">
        <v>22020</v>
      </c>
      <c r="W5665" s="136">
        <v>21398</v>
      </c>
      <c r="X5665" s="135">
        <v>22271</v>
      </c>
      <c r="Y5665" s="136">
        <v>23257</v>
      </c>
      <c r="Z5665" s="135">
        <v>20600</v>
      </c>
      <c r="AA5665" s="136">
        <v>22960</v>
      </c>
      <c r="AB5665" s="135">
        <v>23441</v>
      </c>
      <c r="AC5665" s="136">
        <v>22875</v>
      </c>
      <c r="AD5665" s="135">
        <v>24442</v>
      </c>
      <c r="AE5665" s="137">
        <v>22755</v>
      </c>
      <c r="AF5665" s="138">
        <v>21724</v>
      </c>
    </row>
    <row r="5666" spans="2:32">
      <c r="B5666" s="114">
        <v>5628</v>
      </c>
      <c r="C5666" s="115">
        <v>5628</v>
      </c>
      <c r="D5666" s="116">
        <v>235</v>
      </c>
      <c r="E5666" s="117">
        <v>8</v>
      </c>
      <c r="F5666" s="118">
        <v>23</v>
      </c>
      <c r="G5666" s="119" t="s">
        <v>487</v>
      </c>
      <c r="H5666" s="120">
        <v>8</v>
      </c>
      <c r="I5666" s="115">
        <v>22</v>
      </c>
      <c r="J5666" s="116" t="s">
        <v>487</v>
      </c>
      <c r="K5666" s="121">
        <v>12</v>
      </c>
      <c r="L5666" s="108"/>
      <c r="M5666" s="122">
        <v>19463</v>
      </c>
      <c r="N5666" s="123">
        <v>18989</v>
      </c>
      <c r="O5666" s="124">
        <v>18851</v>
      </c>
      <c r="P5666" s="123">
        <v>20566</v>
      </c>
      <c r="Q5666" s="124">
        <v>21175</v>
      </c>
      <c r="R5666" s="123">
        <v>21230</v>
      </c>
      <c r="S5666" s="124">
        <v>22253</v>
      </c>
      <c r="T5666" s="123">
        <v>20734</v>
      </c>
      <c r="U5666" s="124">
        <v>20109</v>
      </c>
      <c r="V5666" s="123">
        <v>22399</v>
      </c>
      <c r="W5666" s="124">
        <v>21819</v>
      </c>
      <c r="X5666" s="123">
        <v>22784</v>
      </c>
      <c r="Y5666" s="124">
        <v>23806</v>
      </c>
      <c r="Z5666" s="123">
        <v>21256</v>
      </c>
      <c r="AA5666" s="124">
        <v>23356</v>
      </c>
      <c r="AB5666" s="123">
        <v>23869</v>
      </c>
      <c r="AC5666" s="124">
        <v>23384</v>
      </c>
      <c r="AD5666" s="123">
        <v>24989</v>
      </c>
      <c r="AE5666" s="125">
        <v>23348</v>
      </c>
      <c r="AF5666" s="126">
        <v>22413</v>
      </c>
    </row>
    <row r="5667" spans="2:32">
      <c r="B5667" s="127">
        <v>5629</v>
      </c>
      <c r="C5667" s="128">
        <v>5629</v>
      </c>
      <c r="D5667" s="129">
        <v>235</v>
      </c>
      <c r="E5667" s="130">
        <v>8</v>
      </c>
      <c r="F5667" s="131">
        <v>23</v>
      </c>
      <c r="G5667" s="132" t="s">
        <v>487</v>
      </c>
      <c r="H5667" s="133">
        <v>8</v>
      </c>
      <c r="I5667" s="128">
        <v>22</v>
      </c>
      <c r="J5667" s="129" t="s">
        <v>487</v>
      </c>
      <c r="K5667" s="134">
        <v>13</v>
      </c>
      <c r="L5667" s="108"/>
      <c r="M5667" s="81">
        <v>19827</v>
      </c>
      <c r="N5667" s="135">
        <v>19152</v>
      </c>
      <c r="O5667" s="136">
        <v>19222</v>
      </c>
      <c r="P5667" s="135">
        <v>20817</v>
      </c>
      <c r="Q5667" s="136">
        <v>21544</v>
      </c>
      <c r="R5667" s="135">
        <v>21580</v>
      </c>
      <c r="S5667" s="136">
        <v>22557</v>
      </c>
      <c r="T5667" s="135">
        <v>20910</v>
      </c>
      <c r="U5667" s="136">
        <v>20506</v>
      </c>
      <c r="V5667" s="135">
        <v>22781</v>
      </c>
      <c r="W5667" s="136">
        <v>22059</v>
      </c>
      <c r="X5667" s="135">
        <v>23169</v>
      </c>
      <c r="Y5667" s="136">
        <v>24135</v>
      </c>
      <c r="Z5667" s="135">
        <v>21654</v>
      </c>
      <c r="AA5667" s="136">
        <v>23648</v>
      </c>
      <c r="AB5667" s="135">
        <v>24263</v>
      </c>
      <c r="AC5667" s="136">
        <v>23638</v>
      </c>
      <c r="AD5667" s="135">
        <v>25324</v>
      </c>
      <c r="AE5667" s="137">
        <v>23555</v>
      </c>
      <c r="AF5667" s="138">
        <v>22817</v>
      </c>
    </row>
    <row r="5668" spans="2:32">
      <c r="B5668" s="114">
        <v>5630</v>
      </c>
      <c r="C5668" s="115">
        <v>5630</v>
      </c>
      <c r="D5668" s="116">
        <v>235</v>
      </c>
      <c r="E5668" s="117">
        <v>8</v>
      </c>
      <c r="F5668" s="118">
        <v>23</v>
      </c>
      <c r="G5668" s="119" t="s">
        <v>487</v>
      </c>
      <c r="H5668" s="120">
        <v>8</v>
      </c>
      <c r="I5668" s="115">
        <v>22</v>
      </c>
      <c r="J5668" s="116" t="s">
        <v>487</v>
      </c>
      <c r="K5668" s="121">
        <v>14</v>
      </c>
      <c r="L5668" s="108"/>
      <c r="M5668" s="122">
        <v>20226</v>
      </c>
      <c r="N5668" s="123">
        <v>19449</v>
      </c>
      <c r="O5668" s="124">
        <v>19649</v>
      </c>
      <c r="P5668" s="123">
        <v>21194</v>
      </c>
      <c r="Q5668" s="124">
        <v>22014</v>
      </c>
      <c r="R5668" s="123">
        <v>21981</v>
      </c>
      <c r="S5668" s="124">
        <v>22951</v>
      </c>
      <c r="T5668" s="123">
        <v>21204</v>
      </c>
      <c r="U5668" s="124">
        <v>20934</v>
      </c>
      <c r="V5668" s="123">
        <v>23239</v>
      </c>
      <c r="W5668" s="124">
        <v>22243</v>
      </c>
      <c r="X5668" s="123">
        <v>23530</v>
      </c>
      <c r="Y5668" s="124">
        <v>24500</v>
      </c>
      <c r="Z5668" s="123">
        <v>22051</v>
      </c>
      <c r="AA5668" s="124">
        <v>24019</v>
      </c>
      <c r="AB5668" s="123">
        <v>24700</v>
      </c>
      <c r="AC5668" s="124">
        <v>23804</v>
      </c>
      <c r="AD5668" s="123">
        <v>25674</v>
      </c>
      <c r="AE5668" s="125">
        <v>23788</v>
      </c>
      <c r="AF5668" s="126">
        <v>23199</v>
      </c>
    </row>
    <row r="5669" spans="2:32">
      <c r="B5669" s="127">
        <v>5631</v>
      </c>
      <c r="C5669" s="128">
        <v>5631</v>
      </c>
      <c r="D5669" s="129">
        <v>235</v>
      </c>
      <c r="E5669" s="130">
        <v>8</v>
      </c>
      <c r="F5669" s="131">
        <v>23</v>
      </c>
      <c r="G5669" s="132" t="s">
        <v>487</v>
      </c>
      <c r="H5669" s="133">
        <v>8</v>
      </c>
      <c r="I5669" s="128">
        <v>22</v>
      </c>
      <c r="J5669" s="129" t="s">
        <v>487</v>
      </c>
      <c r="K5669" s="134">
        <v>15</v>
      </c>
      <c r="L5669" s="108"/>
      <c r="M5669" s="81">
        <v>20399</v>
      </c>
      <c r="N5669" s="135">
        <v>19578</v>
      </c>
      <c r="O5669" s="136">
        <v>20017</v>
      </c>
      <c r="P5669" s="135">
        <v>21419</v>
      </c>
      <c r="Q5669" s="136">
        <v>22264</v>
      </c>
      <c r="R5669" s="135">
        <v>22120</v>
      </c>
      <c r="S5669" s="136">
        <v>23137</v>
      </c>
      <c r="T5669" s="135">
        <v>21305</v>
      </c>
      <c r="U5669" s="136">
        <v>21293</v>
      </c>
      <c r="V5669" s="135">
        <v>23477</v>
      </c>
      <c r="W5669" s="136">
        <v>22401</v>
      </c>
      <c r="X5669" s="135">
        <v>23636</v>
      </c>
      <c r="Y5669" s="136">
        <v>24652</v>
      </c>
      <c r="Z5669" s="135">
        <v>22399</v>
      </c>
      <c r="AA5669" s="136">
        <v>24210</v>
      </c>
      <c r="AB5669" s="135">
        <v>24909</v>
      </c>
      <c r="AC5669" s="136">
        <v>23942</v>
      </c>
      <c r="AD5669" s="135">
        <v>25810</v>
      </c>
      <c r="AE5669" s="137">
        <v>23875</v>
      </c>
      <c r="AF5669" s="138">
        <v>23538</v>
      </c>
    </row>
    <row r="5670" spans="2:32">
      <c r="B5670" s="114">
        <v>5632</v>
      </c>
      <c r="C5670" s="115">
        <v>5632</v>
      </c>
      <c r="D5670" s="116">
        <v>235</v>
      </c>
      <c r="E5670" s="117">
        <v>8</v>
      </c>
      <c r="F5670" s="118">
        <v>23</v>
      </c>
      <c r="G5670" s="119" t="s">
        <v>487</v>
      </c>
      <c r="H5670" s="120">
        <v>8</v>
      </c>
      <c r="I5670" s="115">
        <v>22</v>
      </c>
      <c r="J5670" s="116" t="s">
        <v>487</v>
      </c>
      <c r="K5670" s="121">
        <v>16</v>
      </c>
      <c r="L5670" s="108"/>
      <c r="M5670" s="122">
        <v>20659</v>
      </c>
      <c r="N5670" s="123">
        <v>19771</v>
      </c>
      <c r="O5670" s="124">
        <v>20431</v>
      </c>
      <c r="P5670" s="123">
        <v>21738</v>
      </c>
      <c r="Q5670" s="124">
        <v>22824</v>
      </c>
      <c r="R5670" s="123">
        <v>22326</v>
      </c>
      <c r="S5670" s="124">
        <v>23312</v>
      </c>
      <c r="T5670" s="123">
        <v>21485</v>
      </c>
      <c r="U5670" s="124">
        <v>21682</v>
      </c>
      <c r="V5670" s="123">
        <v>24107</v>
      </c>
      <c r="W5670" s="124">
        <v>22476</v>
      </c>
      <c r="X5670" s="123">
        <v>23736</v>
      </c>
      <c r="Y5670" s="124">
        <v>24738</v>
      </c>
      <c r="Z5670" s="123">
        <v>22739</v>
      </c>
      <c r="AA5670" s="124">
        <v>24428</v>
      </c>
      <c r="AB5670" s="123">
        <v>25541</v>
      </c>
      <c r="AC5670" s="124">
        <v>23953</v>
      </c>
      <c r="AD5670" s="123">
        <v>25838</v>
      </c>
      <c r="AE5670" s="125">
        <v>23955</v>
      </c>
      <c r="AF5670" s="126">
        <v>23860</v>
      </c>
    </row>
    <row r="5671" spans="2:32">
      <c r="B5671" s="127">
        <v>5633</v>
      </c>
      <c r="C5671" s="128">
        <v>5633</v>
      </c>
      <c r="D5671" s="129">
        <v>235</v>
      </c>
      <c r="E5671" s="130">
        <v>8</v>
      </c>
      <c r="F5671" s="131">
        <v>23</v>
      </c>
      <c r="G5671" s="132" t="s">
        <v>487</v>
      </c>
      <c r="H5671" s="133">
        <v>8</v>
      </c>
      <c r="I5671" s="128">
        <v>22</v>
      </c>
      <c r="J5671" s="129" t="s">
        <v>487</v>
      </c>
      <c r="K5671" s="134">
        <v>17</v>
      </c>
      <c r="L5671" s="108"/>
      <c r="M5671" s="81">
        <v>20697</v>
      </c>
      <c r="N5671" s="135">
        <v>20000</v>
      </c>
      <c r="O5671" s="136">
        <v>20909</v>
      </c>
      <c r="P5671" s="135">
        <v>21890</v>
      </c>
      <c r="Q5671" s="136">
        <v>23016</v>
      </c>
      <c r="R5671" s="135">
        <v>22464</v>
      </c>
      <c r="S5671" s="136">
        <v>23454</v>
      </c>
      <c r="T5671" s="135">
        <v>21711</v>
      </c>
      <c r="U5671" s="136">
        <v>22178</v>
      </c>
      <c r="V5671" s="135">
        <v>24222</v>
      </c>
      <c r="W5671" s="136">
        <v>22566</v>
      </c>
      <c r="X5671" s="135">
        <v>23919</v>
      </c>
      <c r="Y5671" s="136">
        <v>25000</v>
      </c>
      <c r="Z5671" s="135">
        <v>23257</v>
      </c>
      <c r="AA5671" s="136">
        <v>24694</v>
      </c>
      <c r="AB5671" s="135">
        <v>25746</v>
      </c>
      <c r="AC5671" s="136">
        <v>24024</v>
      </c>
      <c r="AD5671" s="135">
        <v>26112</v>
      </c>
      <c r="AE5671" s="137">
        <v>24178</v>
      </c>
      <c r="AF5671" s="138">
        <v>24387</v>
      </c>
    </row>
    <row r="5672" spans="2:32">
      <c r="B5672" s="114">
        <v>5634</v>
      </c>
      <c r="C5672" s="115">
        <v>5634</v>
      </c>
      <c r="D5672" s="116">
        <v>235</v>
      </c>
      <c r="E5672" s="117">
        <v>8</v>
      </c>
      <c r="F5672" s="118">
        <v>23</v>
      </c>
      <c r="G5672" s="119" t="s">
        <v>487</v>
      </c>
      <c r="H5672" s="120">
        <v>8</v>
      </c>
      <c r="I5672" s="115">
        <v>22</v>
      </c>
      <c r="J5672" s="116" t="s">
        <v>487</v>
      </c>
      <c r="K5672" s="121">
        <v>18</v>
      </c>
      <c r="L5672" s="108"/>
      <c r="M5672" s="122">
        <v>20273</v>
      </c>
      <c r="N5672" s="123">
        <v>19839</v>
      </c>
      <c r="O5672" s="124">
        <v>20852</v>
      </c>
      <c r="P5672" s="123">
        <v>21718</v>
      </c>
      <c r="Q5672" s="124">
        <v>22593</v>
      </c>
      <c r="R5672" s="123">
        <v>22193</v>
      </c>
      <c r="S5672" s="124">
        <v>23343</v>
      </c>
      <c r="T5672" s="123">
        <v>21792</v>
      </c>
      <c r="U5672" s="124">
        <v>22420</v>
      </c>
      <c r="V5672" s="123">
        <v>23850</v>
      </c>
      <c r="W5672" s="124">
        <v>22344</v>
      </c>
      <c r="X5672" s="123">
        <v>23975</v>
      </c>
      <c r="Y5672" s="124">
        <v>25110</v>
      </c>
      <c r="Z5672" s="123">
        <v>23690</v>
      </c>
      <c r="AA5672" s="124">
        <v>24869</v>
      </c>
      <c r="AB5672" s="123">
        <v>25444</v>
      </c>
      <c r="AC5672" s="124">
        <v>23906</v>
      </c>
      <c r="AD5672" s="123">
        <v>26311</v>
      </c>
      <c r="AE5672" s="125">
        <v>24582</v>
      </c>
      <c r="AF5672" s="126">
        <v>24882</v>
      </c>
    </row>
    <row r="5673" spans="2:32">
      <c r="B5673" s="127">
        <v>5635</v>
      </c>
      <c r="C5673" s="128">
        <v>5635</v>
      </c>
      <c r="D5673" s="129">
        <v>235</v>
      </c>
      <c r="E5673" s="130">
        <v>8</v>
      </c>
      <c r="F5673" s="131">
        <v>23</v>
      </c>
      <c r="G5673" s="132" t="s">
        <v>487</v>
      </c>
      <c r="H5673" s="133">
        <v>8</v>
      </c>
      <c r="I5673" s="128">
        <v>22</v>
      </c>
      <c r="J5673" s="129" t="s">
        <v>487</v>
      </c>
      <c r="K5673" s="134">
        <v>19</v>
      </c>
      <c r="L5673" s="108"/>
      <c r="M5673" s="81">
        <v>19976</v>
      </c>
      <c r="N5673" s="135">
        <v>19191</v>
      </c>
      <c r="O5673" s="136">
        <v>20208</v>
      </c>
      <c r="P5673" s="135">
        <v>21075</v>
      </c>
      <c r="Q5673" s="136">
        <v>21900</v>
      </c>
      <c r="R5673" s="135">
        <v>22001</v>
      </c>
      <c r="S5673" s="136">
        <v>22697</v>
      </c>
      <c r="T5673" s="135">
        <v>21212</v>
      </c>
      <c r="U5673" s="136">
        <v>21916</v>
      </c>
      <c r="V5673" s="135">
        <v>23382</v>
      </c>
      <c r="W5673" s="136">
        <v>22198</v>
      </c>
      <c r="X5673" s="135">
        <v>24074</v>
      </c>
      <c r="Y5673" s="136">
        <v>24810</v>
      </c>
      <c r="Z5673" s="135">
        <v>23386</v>
      </c>
      <c r="AA5673" s="136">
        <v>24605</v>
      </c>
      <c r="AB5673" s="135">
        <v>25286</v>
      </c>
      <c r="AC5673" s="136">
        <v>24099</v>
      </c>
      <c r="AD5673" s="135">
        <v>26174</v>
      </c>
      <c r="AE5673" s="137">
        <v>24508</v>
      </c>
      <c r="AF5673" s="138">
        <v>24665</v>
      </c>
    </row>
    <row r="5674" spans="2:32">
      <c r="B5674" s="114">
        <v>5636</v>
      </c>
      <c r="C5674" s="115">
        <v>5636</v>
      </c>
      <c r="D5674" s="116">
        <v>235</v>
      </c>
      <c r="E5674" s="117">
        <v>8</v>
      </c>
      <c r="F5674" s="118">
        <v>23</v>
      </c>
      <c r="G5674" s="119" t="s">
        <v>487</v>
      </c>
      <c r="H5674" s="120">
        <v>8</v>
      </c>
      <c r="I5674" s="115">
        <v>22</v>
      </c>
      <c r="J5674" s="116" t="s">
        <v>487</v>
      </c>
      <c r="K5674" s="121">
        <v>20</v>
      </c>
      <c r="L5674" s="108"/>
      <c r="M5674" s="122">
        <v>20001</v>
      </c>
      <c r="N5674" s="123">
        <v>18880</v>
      </c>
      <c r="O5674" s="124">
        <v>19962</v>
      </c>
      <c r="P5674" s="123">
        <v>20759</v>
      </c>
      <c r="Q5674" s="124">
        <v>21731</v>
      </c>
      <c r="R5674" s="123">
        <v>22105</v>
      </c>
      <c r="S5674" s="124">
        <v>22385</v>
      </c>
      <c r="T5674" s="123">
        <v>21108</v>
      </c>
      <c r="U5674" s="124">
        <v>21753</v>
      </c>
      <c r="V5674" s="123">
        <v>23417</v>
      </c>
      <c r="W5674" s="124">
        <v>22754</v>
      </c>
      <c r="X5674" s="123">
        <v>24511</v>
      </c>
      <c r="Y5674" s="124">
        <v>24950</v>
      </c>
      <c r="Z5674" s="123">
        <v>23600</v>
      </c>
      <c r="AA5674" s="124">
        <v>24659</v>
      </c>
      <c r="AB5674" s="123">
        <v>25689</v>
      </c>
      <c r="AC5674" s="124">
        <v>25008</v>
      </c>
      <c r="AD5674" s="123">
        <v>26499</v>
      </c>
      <c r="AE5674" s="125">
        <v>24983</v>
      </c>
      <c r="AF5674" s="126">
        <v>24981</v>
      </c>
    </row>
    <row r="5675" spans="2:32">
      <c r="B5675" s="127">
        <v>5637</v>
      </c>
      <c r="C5675" s="128">
        <v>5637</v>
      </c>
      <c r="D5675" s="129">
        <v>235</v>
      </c>
      <c r="E5675" s="130">
        <v>8</v>
      </c>
      <c r="F5675" s="131">
        <v>23</v>
      </c>
      <c r="G5675" s="132" t="s">
        <v>487</v>
      </c>
      <c r="H5675" s="133">
        <v>8</v>
      </c>
      <c r="I5675" s="128">
        <v>22</v>
      </c>
      <c r="J5675" s="129" t="s">
        <v>487</v>
      </c>
      <c r="K5675" s="134">
        <v>21</v>
      </c>
      <c r="L5675" s="108"/>
      <c r="M5675" s="81">
        <v>19787</v>
      </c>
      <c r="N5675" s="135">
        <v>18702</v>
      </c>
      <c r="O5675" s="136">
        <v>19790</v>
      </c>
      <c r="P5675" s="135">
        <v>20428</v>
      </c>
      <c r="Q5675" s="136">
        <v>21436</v>
      </c>
      <c r="R5675" s="135">
        <v>22047</v>
      </c>
      <c r="S5675" s="136">
        <v>22316</v>
      </c>
      <c r="T5675" s="135">
        <v>21151</v>
      </c>
      <c r="U5675" s="136">
        <v>21796</v>
      </c>
      <c r="V5675" s="135">
        <v>23416</v>
      </c>
      <c r="W5675" s="136">
        <v>22883</v>
      </c>
      <c r="X5675" s="135">
        <v>24898</v>
      </c>
      <c r="Y5675" s="136">
        <v>25350</v>
      </c>
      <c r="Z5675" s="135">
        <v>23996</v>
      </c>
      <c r="AA5675" s="136">
        <v>24856</v>
      </c>
      <c r="AB5675" s="135">
        <v>26094</v>
      </c>
      <c r="AC5675" s="136">
        <v>25541</v>
      </c>
      <c r="AD5675" s="135">
        <v>27174</v>
      </c>
      <c r="AE5675" s="137">
        <v>25683</v>
      </c>
      <c r="AF5675" s="138">
        <v>25555</v>
      </c>
    </row>
    <row r="5676" spans="2:32">
      <c r="B5676" s="114">
        <v>5638</v>
      </c>
      <c r="C5676" s="115">
        <v>5638</v>
      </c>
      <c r="D5676" s="116">
        <v>235</v>
      </c>
      <c r="E5676" s="117">
        <v>8</v>
      </c>
      <c r="F5676" s="118">
        <v>23</v>
      </c>
      <c r="G5676" s="119" t="s">
        <v>487</v>
      </c>
      <c r="H5676" s="120">
        <v>8</v>
      </c>
      <c r="I5676" s="115">
        <v>22</v>
      </c>
      <c r="J5676" s="116" t="s">
        <v>487</v>
      </c>
      <c r="K5676" s="121">
        <v>22</v>
      </c>
      <c r="L5676" s="108"/>
      <c r="M5676" s="122">
        <v>18621</v>
      </c>
      <c r="N5676" s="123">
        <v>17846</v>
      </c>
      <c r="O5676" s="124">
        <v>18789</v>
      </c>
      <c r="P5676" s="123">
        <v>19166</v>
      </c>
      <c r="Q5676" s="124">
        <v>20206</v>
      </c>
      <c r="R5676" s="123">
        <v>20957</v>
      </c>
      <c r="S5676" s="124">
        <v>21215</v>
      </c>
      <c r="T5676" s="123">
        <v>20409</v>
      </c>
      <c r="U5676" s="124">
        <v>20911</v>
      </c>
      <c r="V5676" s="123">
        <v>22363</v>
      </c>
      <c r="W5676" s="124">
        <v>22056</v>
      </c>
      <c r="X5676" s="123">
        <v>24058</v>
      </c>
      <c r="Y5676" s="124">
        <v>24490</v>
      </c>
      <c r="Z5676" s="123">
        <v>23272</v>
      </c>
      <c r="AA5676" s="124">
        <v>23862</v>
      </c>
      <c r="AB5676" s="123">
        <v>25265</v>
      </c>
      <c r="AC5676" s="124">
        <v>24938</v>
      </c>
      <c r="AD5676" s="123">
        <v>26477</v>
      </c>
      <c r="AE5676" s="125">
        <v>25282</v>
      </c>
      <c r="AF5676" s="126">
        <v>24904</v>
      </c>
    </row>
    <row r="5677" spans="2:32">
      <c r="B5677" s="127">
        <v>5639</v>
      </c>
      <c r="C5677" s="128">
        <v>5639</v>
      </c>
      <c r="D5677" s="129">
        <v>235</v>
      </c>
      <c r="E5677" s="130">
        <v>8</v>
      </c>
      <c r="F5677" s="131">
        <v>23</v>
      </c>
      <c r="G5677" s="132" t="s">
        <v>487</v>
      </c>
      <c r="H5677" s="133">
        <v>8</v>
      </c>
      <c r="I5677" s="128">
        <v>22</v>
      </c>
      <c r="J5677" s="129" t="s">
        <v>487</v>
      </c>
      <c r="K5677" s="134">
        <v>23</v>
      </c>
      <c r="L5677" s="108"/>
      <c r="M5677" s="81">
        <v>17277</v>
      </c>
      <c r="N5677" s="135">
        <v>16886</v>
      </c>
      <c r="O5677" s="136">
        <v>17691</v>
      </c>
      <c r="P5677" s="135">
        <v>17669</v>
      </c>
      <c r="Q5677" s="136">
        <v>18717</v>
      </c>
      <c r="R5677" s="135">
        <v>19638</v>
      </c>
      <c r="S5677" s="136">
        <v>19818</v>
      </c>
      <c r="T5677" s="135">
        <v>19458</v>
      </c>
      <c r="U5677" s="136">
        <v>19835</v>
      </c>
      <c r="V5677" s="135">
        <v>20943</v>
      </c>
      <c r="W5677" s="136">
        <v>20846</v>
      </c>
      <c r="X5677" s="135">
        <v>22822</v>
      </c>
      <c r="Y5677" s="136">
        <v>23210</v>
      </c>
      <c r="Z5677" s="135">
        <v>22245</v>
      </c>
      <c r="AA5677" s="136">
        <v>22436</v>
      </c>
      <c r="AB5677" s="135">
        <v>23921</v>
      </c>
      <c r="AC5677" s="136">
        <v>23796</v>
      </c>
      <c r="AD5677" s="135">
        <v>25247</v>
      </c>
      <c r="AE5677" s="137">
        <v>24469</v>
      </c>
      <c r="AF5677" s="138">
        <v>23923</v>
      </c>
    </row>
    <row r="5678" spans="2:32">
      <c r="B5678" s="114">
        <v>5640</v>
      </c>
      <c r="C5678" s="115">
        <v>5640</v>
      </c>
      <c r="D5678" s="116">
        <v>235</v>
      </c>
      <c r="E5678" s="117">
        <v>8</v>
      </c>
      <c r="F5678" s="118">
        <v>23</v>
      </c>
      <c r="G5678" s="119" t="s">
        <v>487</v>
      </c>
      <c r="H5678" s="120">
        <v>8</v>
      </c>
      <c r="I5678" s="115">
        <v>22</v>
      </c>
      <c r="J5678" s="116" t="s">
        <v>487</v>
      </c>
      <c r="K5678" s="121">
        <v>24</v>
      </c>
      <c r="L5678" s="108"/>
      <c r="M5678" s="122">
        <v>16132</v>
      </c>
      <c r="N5678" s="123">
        <v>15888</v>
      </c>
      <c r="O5678" s="124">
        <v>16596</v>
      </c>
      <c r="P5678" s="123">
        <v>16463</v>
      </c>
      <c r="Q5678" s="124">
        <v>17538</v>
      </c>
      <c r="R5678" s="123">
        <v>18366</v>
      </c>
      <c r="S5678" s="124">
        <v>18444</v>
      </c>
      <c r="T5678" s="123">
        <v>18377</v>
      </c>
      <c r="U5678" s="124">
        <v>18713</v>
      </c>
      <c r="V5678" s="123">
        <v>19788</v>
      </c>
      <c r="W5678" s="124">
        <v>19803</v>
      </c>
      <c r="X5678" s="123">
        <v>21599</v>
      </c>
      <c r="Y5678" s="124">
        <v>21868</v>
      </c>
      <c r="Z5678" s="123">
        <v>21135</v>
      </c>
      <c r="AA5678" s="124">
        <v>21213</v>
      </c>
      <c r="AB5678" s="123">
        <v>22802</v>
      </c>
      <c r="AC5678" s="124">
        <v>22787</v>
      </c>
      <c r="AD5678" s="123">
        <v>23949</v>
      </c>
      <c r="AE5678" s="125">
        <v>23439</v>
      </c>
      <c r="AF5678" s="126">
        <v>22814</v>
      </c>
    </row>
    <row r="5679" spans="2:32">
      <c r="B5679" s="127">
        <v>5641</v>
      </c>
      <c r="C5679" s="128">
        <v>5641</v>
      </c>
      <c r="D5679" s="129">
        <v>236</v>
      </c>
      <c r="E5679" s="130">
        <v>8</v>
      </c>
      <c r="F5679" s="131">
        <v>24</v>
      </c>
      <c r="G5679" s="132" t="s">
        <v>487</v>
      </c>
      <c r="H5679" s="133">
        <v>8</v>
      </c>
      <c r="I5679" s="128">
        <v>23</v>
      </c>
      <c r="J5679" s="129" t="s">
        <v>487</v>
      </c>
      <c r="K5679" s="134">
        <v>1</v>
      </c>
      <c r="L5679" s="108"/>
      <c r="M5679" s="81">
        <v>15151</v>
      </c>
      <c r="N5679" s="135">
        <v>15171</v>
      </c>
      <c r="O5679" s="136">
        <v>15537</v>
      </c>
      <c r="P5679" s="135">
        <v>16006</v>
      </c>
      <c r="Q5679" s="136">
        <v>16595</v>
      </c>
      <c r="R5679" s="135">
        <v>17343</v>
      </c>
      <c r="S5679" s="136">
        <v>17502</v>
      </c>
      <c r="T5679" s="135">
        <v>17291</v>
      </c>
      <c r="U5679" s="136">
        <v>17556</v>
      </c>
      <c r="V5679" s="135">
        <v>18906</v>
      </c>
      <c r="W5679" s="136">
        <v>18613</v>
      </c>
      <c r="X5679" s="135">
        <v>20548</v>
      </c>
      <c r="Y5679" s="136">
        <v>20758</v>
      </c>
      <c r="Z5679" s="135">
        <v>20002</v>
      </c>
      <c r="AA5679" s="136">
        <v>21123</v>
      </c>
      <c r="AB5679" s="135">
        <v>22002</v>
      </c>
      <c r="AC5679" s="136">
        <v>21652</v>
      </c>
      <c r="AD5679" s="135">
        <v>22765</v>
      </c>
      <c r="AE5679" s="137">
        <v>21556</v>
      </c>
      <c r="AF5679" s="138">
        <v>21700</v>
      </c>
    </row>
    <row r="5680" spans="2:32">
      <c r="B5680" s="114">
        <v>5642</v>
      </c>
      <c r="C5680" s="115">
        <v>5642</v>
      </c>
      <c r="D5680" s="116">
        <v>236</v>
      </c>
      <c r="E5680" s="117">
        <v>8</v>
      </c>
      <c r="F5680" s="118">
        <v>24</v>
      </c>
      <c r="G5680" s="119" t="s">
        <v>487</v>
      </c>
      <c r="H5680" s="120">
        <v>8</v>
      </c>
      <c r="I5680" s="115">
        <v>23</v>
      </c>
      <c r="J5680" s="116" t="s">
        <v>487</v>
      </c>
      <c r="K5680" s="121">
        <v>2</v>
      </c>
      <c r="L5680" s="108"/>
      <c r="M5680" s="122">
        <v>14590</v>
      </c>
      <c r="N5680" s="123">
        <v>14597</v>
      </c>
      <c r="O5680" s="124">
        <v>15068</v>
      </c>
      <c r="P5680" s="123">
        <v>15522</v>
      </c>
      <c r="Q5680" s="124">
        <v>16036</v>
      </c>
      <c r="R5680" s="123">
        <v>16687</v>
      </c>
      <c r="S5680" s="124">
        <v>16846</v>
      </c>
      <c r="T5680" s="123">
        <v>16604</v>
      </c>
      <c r="U5680" s="124">
        <v>17001</v>
      </c>
      <c r="V5680" s="123">
        <v>18285</v>
      </c>
      <c r="W5680" s="124">
        <v>18019</v>
      </c>
      <c r="X5680" s="123">
        <v>19771</v>
      </c>
      <c r="Y5680" s="124">
        <v>19975</v>
      </c>
      <c r="Z5680" s="123">
        <v>19335</v>
      </c>
      <c r="AA5680" s="124">
        <v>20454</v>
      </c>
      <c r="AB5680" s="123">
        <v>21278</v>
      </c>
      <c r="AC5680" s="124">
        <v>20969</v>
      </c>
      <c r="AD5680" s="123">
        <v>21906</v>
      </c>
      <c r="AE5680" s="125">
        <v>20729</v>
      </c>
      <c r="AF5680" s="126">
        <v>20976</v>
      </c>
    </row>
    <row r="5681" spans="2:32">
      <c r="B5681" s="127">
        <v>5643</v>
      </c>
      <c r="C5681" s="128">
        <v>5643</v>
      </c>
      <c r="D5681" s="129">
        <v>236</v>
      </c>
      <c r="E5681" s="130">
        <v>8</v>
      </c>
      <c r="F5681" s="131">
        <v>24</v>
      </c>
      <c r="G5681" s="132" t="s">
        <v>487</v>
      </c>
      <c r="H5681" s="133">
        <v>8</v>
      </c>
      <c r="I5681" s="128">
        <v>23</v>
      </c>
      <c r="J5681" s="129" t="s">
        <v>487</v>
      </c>
      <c r="K5681" s="134">
        <v>3</v>
      </c>
      <c r="L5681" s="108"/>
      <c r="M5681" s="81">
        <v>14222</v>
      </c>
      <c r="N5681" s="135">
        <v>14244</v>
      </c>
      <c r="O5681" s="136">
        <v>14762</v>
      </c>
      <c r="P5681" s="135">
        <v>15213</v>
      </c>
      <c r="Q5681" s="136">
        <v>15722</v>
      </c>
      <c r="R5681" s="135">
        <v>16257</v>
      </c>
      <c r="S5681" s="136">
        <v>16388</v>
      </c>
      <c r="T5681" s="135">
        <v>16203</v>
      </c>
      <c r="U5681" s="136">
        <v>16611</v>
      </c>
      <c r="V5681" s="135">
        <v>17892</v>
      </c>
      <c r="W5681" s="136">
        <v>17601</v>
      </c>
      <c r="X5681" s="135">
        <v>19202</v>
      </c>
      <c r="Y5681" s="136">
        <v>19361</v>
      </c>
      <c r="Z5681" s="135">
        <v>18846</v>
      </c>
      <c r="AA5681" s="136">
        <v>19934</v>
      </c>
      <c r="AB5681" s="135">
        <v>20753</v>
      </c>
      <c r="AC5681" s="136">
        <v>20420</v>
      </c>
      <c r="AD5681" s="135">
        <v>21219</v>
      </c>
      <c r="AE5681" s="137">
        <v>20153</v>
      </c>
      <c r="AF5681" s="138">
        <v>20431</v>
      </c>
    </row>
    <row r="5682" spans="2:32">
      <c r="B5682" s="114">
        <v>5644</v>
      </c>
      <c r="C5682" s="115">
        <v>5644</v>
      </c>
      <c r="D5682" s="116">
        <v>236</v>
      </c>
      <c r="E5682" s="117">
        <v>8</v>
      </c>
      <c r="F5682" s="118">
        <v>24</v>
      </c>
      <c r="G5682" s="119" t="s">
        <v>487</v>
      </c>
      <c r="H5682" s="120">
        <v>8</v>
      </c>
      <c r="I5682" s="115">
        <v>23</v>
      </c>
      <c r="J5682" s="116" t="s">
        <v>487</v>
      </c>
      <c r="K5682" s="121">
        <v>4</v>
      </c>
      <c r="L5682" s="108"/>
      <c r="M5682" s="122">
        <v>14104</v>
      </c>
      <c r="N5682" s="123">
        <v>14030</v>
      </c>
      <c r="O5682" s="124">
        <v>14714</v>
      </c>
      <c r="P5682" s="123">
        <v>15118</v>
      </c>
      <c r="Q5682" s="124">
        <v>15557</v>
      </c>
      <c r="R5682" s="123">
        <v>16026</v>
      </c>
      <c r="S5682" s="124">
        <v>16044</v>
      </c>
      <c r="T5682" s="123">
        <v>15867</v>
      </c>
      <c r="U5682" s="124">
        <v>16392</v>
      </c>
      <c r="V5682" s="123">
        <v>17512</v>
      </c>
      <c r="W5682" s="124">
        <v>17209</v>
      </c>
      <c r="X5682" s="123">
        <v>18643</v>
      </c>
      <c r="Y5682" s="124">
        <v>18673</v>
      </c>
      <c r="Z5682" s="123">
        <v>18406</v>
      </c>
      <c r="AA5682" s="124">
        <v>19359</v>
      </c>
      <c r="AB5682" s="123">
        <v>20070</v>
      </c>
      <c r="AC5682" s="124">
        <v>19729</v>
      </c>
      <c r="AD5682" s="123">
        <v>20350</v>
      </c>
      <c r="AE5682" s="125">
        <v>19434</v>
      </c>
      <c r="AF5682" s="126">
        <v>19848</v>
      </c>
    </row>
    <row r="5683" spans="2:32">
      <c r="B5683" s="127">
        <v>5645</v>
      </c>
      <c r="C5683" s="128">
        <v>5645</v>
      </c>
      <c r="D5683" s="129">
        <v>236</v>
      </c>
      <c r="E5683" s="130">
        <v>8</v>
      </c>
      <c r="F5683" s="131">
        <v>24</v>
      </c>
      <c r="G5683" s="132" t="s">
        <v>487</v>
      </c>
      <c r="H5683" s="133">
        <v>8</v>
      </c>
      <c r="I5683" s="128">
        <v>23</v>
      </c>
      <c r="J5683" s="129" t="s">
        <v>487</v>
      </c>
      <c r="K5683" s="134">
        <v>5</v>
      </c>
      <c r="L5683" s="108"/>
      <c r="M5683" s="81">
        <v>14377</v>
      </c>
      <c r="N5683" s="135">
        <v>13922</v>
      </c>
      <c r="O5683" s="136">
        <v>15085</v>
      </c>
      <c r="P5683" s="135">
        <v>15442</v>
      </c>
      <c r="Q5683" s="136">
        <v>15865</v>
      </c>
      <c r="R5683" s="135">
        <v>16210</v>
      </c>
      <c r="S5683" s="136">
        <v>15908</v>
      </c>
      <c r="T5683" s="135">
        <v>15587</v>
      </c>
      <c r="U5683" s="136">
        <v>16560</v>
      </c>
      <c r="V5683" s="135">
        <v>17542</v>
      </c>
      <c r="W5683" s="136">
        <v>17163</v>
      </c>
      <c r="X5683" s="135">
        <v>18411</v>
      </c>
      <c r="Y5683" s="136">
        <v>18197</v>
      </c>
      <c r="Z5683" s="135">
        <v>18309</v>
      </c>
      <c r="AA5683" s="136">
        <v>19122</v>
      </c>
      <c r="AB5683" s="135">
        <v>19790</v>
      </c>
      <c r="AC5683" s="136">
        <v>19366</v>
      </c>
      <c r="AD5683" s="135">
        <v>19648</v>
      </c>
      <c r="AE5683" s="137">
        <v>18699</v>
      </c>
      <c r="AF5683" s="138">
        <v>19604</v>
      </c>
    </row>
    <row r="5684" spans="2:32">
      <c r="B5684" s="114">
        <v>5646</v>
      </c>
      <c r="C5684" s="115">
        <v>5646</v>
      </c>
      <c r="D5684" s="116">
        <v>236</v>
      </c>
      <c r="E5684" s="117">
        <v>8</v>
      </c>
      <c r="F5684" s="118">
        <v>24</v>
      </c>
      <c r="G5684" s="119" t="s">
        <v>487</v>
      </c>
      <c r="H5684" s="120">
        <v>8</v>
      </c>
      <c r="I5684" s="115">
        <v>23</v>
      </c>
      <c r="J5684" s="116" t="s">
        <v>487</v>
      </c>
      <c r="K5684" s="121">
        <v>6</v>
      </c>
      <c r="L5684" s="108"/>
      <c r="M5684" s="122">
        <v>15073</v>
      </c>
      <c r="N5684" s="123">
        <v>13886</v>
      </c>
      <c r="O5684" s="124">
        <v>15895</v>
      </c>
      <c r="P5684" s="123">
        <v>16230</v>
      </c>
      <c r="Q5684" s="124">
        <v>16572</v>
      </c>
      <c r="R5684" s="123">
        <v>16794</v>
      </c>
      <c r="S5684" s="124">
        <v>15751</v>
      </c>
      <c r="T5684" s="123">
        <v>15357</v>
      </c>
      <c r="U5684" s="124">
        <v>17153</v>
      </c>
      <c r="V5684" s="123">
        <v>17982</v>
      </c>
      <c r="W5684" s="124">
        <v>17432</v>
      </c>
      <c r="X5684" s="123">
        <v>18553</v>
      </c>
      <c r="Y5684" s="124">
        <v>17650</v>
      </c>
      <c r="Z5684" s="123">
        <v>18599</v>
      </c>
      <c r="AA5684" s="124">
        <v>19367</v>
      </c>
      <c r="AB5684" s="123">
        <v>19917</v>
      </c>
      <c r="AC5684" s="124">
        <v>19276</v>
      </c>
      <c r="AD5684" s="123">
        <v>18890</v>
      </c>
      <c r="AE5684" s="125">
        <v>17985</v>
      </c>
      <c r="AF5684" s="126">
        <v>19769</v>
      </c>
    </row>
    <row r="5685" spans="2:32">
      <c r="B5685" s="127">
        <v>5647</v>
      </c>
      <c r="C5685" s="128">
        <v>5647</v>
      </c>
      <c r="D5685" s="129">
        <v>236</v>
      </c>
      <c r="E5685" s="130">
        <v>8</v>
      </c>
      <c r="F5685" s="131">
        <v>24</v>
      </c>
      <c r="G5685" s="132" t="s">
        <v>487</v>
      </c>
      <c r="H5685" s="133">
        <v>8</v>
      </c>
      <c r="I5685" s="128">
        <v>23</v>
      </c>
      <c r="J5685" s="129" t="s">
        <v>487</v>
      </c>
      <c r="K5685" s="134">
        <v>7</v>
      </c>
      <c r="L5685" s="108"/>
      <c r="M5685" s="81">
        <v>16216</v>
      </c>
      <c r="N5685" s="135">
        <v>14172</v>
      </c>
      <c r="O5685" s="136">
        <v>17020</v>
      </c>
      <c r="P5685" s="135">
        <v>17355</v>
      </c>
      <c r="Q5685" s="136">
        <v>17503</v>
      </c>
      <c r="R5685" s="135">
        <v>17775</v>
      </c>
      <c r="S5685" s="136">
        <v>16066</v>
      </c>
      <c r="T5685" s="135">
        <v>15480</v>
      </c>
      <c r="U5685" s="136">
        <v>18125</v>
      </c>
      <c r="V5685" s="135">
        <v>18735</v>
      </c>
      <c r="W5685" s="136">
        <v>17908</v>
      </c>
      <c r="X5685" s="135">
        <v>19236</v>
      </c>
      <c r="Y5685" s="136">
        <v>17549</v>
      </c>
      <c r="Z5685" s="135">
        <v>19310</v>
      </c>
      <c r="AA5685" s="136">
        <v>19943</v>
      </c>
      <c r="AB5685" s="135">
        <v>20344</v>
      </c>
      <c r="AC5685" s="136">
        <v>19485</v>
      </c>
      <c r="AD5685" s="135">
        <v>18649</v>
      </c>
      <c r="AE5685" s="137">
        <v>17760</v>
      </c>
      <c r="AF5685" s="138">
        <v>20416</v>
      </c>
    </row>
    <row r="5686" spans="2:32">
      <c r="B5686" s="114">
        <v>5648</v>
      </c>
      <c r="C5686" s="115">
        <v>5648</v>
      </c>
      <c r="D5686" s="116">
        <v>236</v>
      </c>
      <c r="E5686" s="117">
        <v>8</v>
      </c>
      <c r="F5686" s="118">
        <v>24</v>
      </c>
      <c r="G5686" s="119" t="s">
        <v>487</v>
      </c>
      <c r="H5686" s="120">
        <v>8</v>
      </c>
      <c r="I5686" s="115">
        <v>23</v>
      </c>
      <c r="J5686" s="116" t="s">
        <v>487</v>
      </c>
      <c r="K5686" s="121">
        <v>8</v>
      </c>
      <c r="L5686" s="108"/>
      <c r="M5686" s="122">
        <v>17498</v>
      </c>
      <c r="N5686" s="123">
        <v>15196</v>
      </c>
      <c r="O5686" s="124">
        <v>18194</v>
      </c>
      <c r="P5686" s="123">
        <v>18563</v>
      </c>
      <c r="Q5686" s="124">
        <v>18495</v>
      </c>
      <c r="R5686" s="123">
        <v>19045</v>
      </c>
      <c r="S5686" s="124">
        <v>17319</v>
      </c>
      <c r="T5686" s="123">
        <v>16542</v>
      </c>
      <c r="U5686" s="124">
        <v>19311</v>
      </c>
      <c r="V5686" s="123">
        <v>19668</v>
      </c>
      <c r="W5686" s="124">
        <v>18670</v>
      </c>
      <c r="X5686" s="123">
        <v>20370</v>
      </c>
      <c r="Y5686" s="124">
        <v>18613</v>
      </c>
      <c r="Z5686" s="123">
        <v>20423</v>
      </c>
      <c r="AA5686" s="124">
        <v>20829</v>
      </c>
      <c r="AB5686" s="123">
        <v>21076</v>
      </c>
      <c r="AC5686" s="124">
        <v>20131</v>
      </c>
      <c r="AD5686" s="123">
        <v>19649</v>
      </c>
      <c r="AE5686" s="125">
        <v>18679</v>
      </c>
      <c r="AF5686" s="126">
        <v>21537</v>
      </c>
    </row>
    <row r="5687" spans="2:32">
      <c r="B5687" s="127">
        <v>5649</v>
      </c>
      <c r="C5687" s="128">
        <v>5649</v>
      </c>
      <c r="D5687" s="129">
        <v>236</v>
      </c>
      <c r="E5687" s="130">
        <v>8</v>
      </c>
      <c r="F5687" s="131">
        <v>24</v>
      </c>
      <c r="G5687" s="132" t="s">
        <v>487</v>
      </c>
      <c r="H5687" s="133">
        <v>8</v>
      </c>
      <c r="I5687" s="128">
        <v>23</v>
      </c>
      <c r="J5687" s="129" t="s">
        <v>487</v>
      </c>
      <c r="K5687" s="134">
        <v>9</v>
      </c>
      <c r="L5687" s="108"/>
      <c r="M5687" s="81">
        <v>18627</v>
      </c>
      <c r="N5687" s="135">
        <v>16512</v>
      </c>
      <c r="O5687" s="136">
        <v>19247</v>
      </c>
      <c r="P5687" s="135">
        <v>19567</v>
      </c>
      <c r="Q5687" s="136">
        <v>19248</v>
      </c>
      <c r="R5687" s="135">
        <v>20252</v>
      </c>
      <c r="S5687" s="136">
        <v>18668</v>
      </c>
      <c r="T5687" s="135">
        <v>17915</v>
      </c>
      <c r="U5687" s="136">
        <v>20360</v>
      </c>
      <c r="V5687" s="135">
        <v>20366</v>
      </c>
      <c r="W5687" s="136">
        <v>19282</v>
      </c>
      <c r="X5687" s="135">
        <v>21543</v>
      </c>
      <c r="Y5687" s="136">
        <v>19877</v>
      </c>
      <c r="Z5687" s="135">
        <v>21487</v>
      </c>
      <c r="AA5687" s="136">
        <v>21709</v>
      </c>
      <c r="AB5687" s="135">
        <v>21686</v>
      </c>
      <c r="AC5687" s="136">
        <v>20677</v>
      </c>
      <c r="AD5687" s="135">
        <v>20896</v>
      </c>
      <c r="AE5687" s="137">
        <v>19912</v>
      </c>
      <c r="AF5687" s="138">
        <v>22597</v>
      </c>
    </row>
    <row r="5688" spans="2:32">
      <c r="B5688" s="114">
        <v>5650</v>
      </c>
      <c r="C5688" s="115">
        <v>5650</v>
      </c>
      <c r="D5688" s="116">
        <v>236</v>
      </c>
      <c r="E5688" s="117">
        <v>8</v>
      </c>
      <c r="F5688" s="118">
        <v>24</v>
      </c>
      <c r="G5688" s="119" t="s">
        <v>487</v>
      </c>
      <c r="H5688" s="120">
        <v>8</v>
      </c>
      <c r="I5688" s="115">
        <v>23</v>
      </c>
      <c r="J5688" s="116" t="s">
        <v>487</v>
      </c>
      <c r="K5688" s="121">
        <v>10</v>
      </c>
      <c r="L5688" s="108"/>
      <c r="M5688" s="122">
        <v>19438</v>
      </c>
      <c r="N5688" s="123">
        <v>17451</v>
      </c>
      <c r="O5688" s="124">
        <v>19986</v>
      </c>
      <c r="P5688" s="123">
        <v>20388</v>
      </c>
      <c r="Q5688" s="124">
        <v>19812</v>
      </c>
      <c r="R5688" s="123">
        <v>21120</v>
      </c>
      <c r="S5688" s="124">
        <v>19661</v>
      </c>
      <c r="T5688" s="123">
        <v>18919</v>
      </c>
      <c r="U5688" s="124">
        <v>21197</v>
      </c>
      <c r="V5688" s="123">
        <v>21028</v>
      </c>
      <c r="W5688" s="124">
        <v>19808</v>
      </c>
      <c r="X5688" s="123">
        <v>22526</v>
      </c>
      <c r="Y5688" s="124">
        <v>20970</v>
      </c>
      <c r="Z5688" s="123">
        <v>22396</v>
      </c>
      <c r="AA5688" s="124">
        <v>22729</v>
      </c>
      <c r="AB5688" s="123">
        <v>22433</v>
      </c>
      <c r="AC5688" s="124">
        <v>21294</v>
      </c>
      <c r="AD5688" s="123">
        <v>22050</v>
      </c>
      <c r="AE5688" s="125">
        <v>21035</v>
      </c>
      <c r="AF5688" s="126">
        <v>23561</v>
      </c>
    </row>
    <row r="5689" spans="2:32">
      <c r="B5689" s="127">
        <v>5651</v>
      </c>
      <c r="C5689" s="128">
        <v>5651</v>
      </c>
      <c r="D5689" s="129">
        <v>236</v>
      </c>
      <c r="E5689" s="130">
        <v>8</v>
      </c>
      <c r="F5689" s="131">
        <v>24</v>
      </c>
      <c r="G5689" s="132" t="s">
        <v>487</v>
      </c>
      <c r="H5689" s="133">
        <v>8</v>
      </c>
      <c r="I5689" s="128">
        <v>23</v>
      </c>
      <c r="J5689" s="129" t="s">
        <v>487</v>
      </c>
      <c r="K5689" s="134">
        <v>11</v>
      </c>
      <c r="L5689" s="108"/>
      <c r="M5689" s="81">
        <v>20053</v>
      </c>
      <c r="N5689" s="135">
        <v>18174</v>
      </c>
      <c r="O5689" s="136">
        <v>20512</v>
      </c>
      <c r="P5689" s="135">
        <v>21048</v>
      </c>
      <c r="Q5689" s="136">
        <v>20211</v>
      </c>
      <c r="R5689" s="135">
        <v>21837</v>
      </c>
      <c r="S5689" s="136">
        <v>20399</v>
      </c>
      <c r="T5689" s="135">
        <v>19708</v>
      </c>
      <c r="U5689" s="136">
        <v>21777</v>
      </c>
      <c r="V5689" s="135">
        <v>21536</v>
      </c>
      <c r="W5689" s="136">
        <v>20279</v>
      </c>
      <c r="X5689" s="135">
        <v>23345</v>
      </c>
      <c r="Y5689" s="136">
        <v>21792</v>
      </c>
      <c r="Z5689" s="135">
        <v>23070</v>
      </c>
      <c r="AA5689" s="136">
        <v>23575</v>
      </c>
      <c r="AB5689" s="135">
        <v>23017</v>
      </c>
      <c r="AC5689" s="136">
        <v>21828</v>
      </c>
      <c r="AD5689" s="135">
        <v>22953</v>
      </c>
      <c r="AE5689" s="137">
        <v>21942</v>
      </c>
      <c r="AF5689" s="138">
        <v>24282</v>
      </c>
    </row>
    <row r="5690" spans="2:32">
      <c r="B5690" s="114">
        <v>5652</v>
      </c>
      <c r="C5690" s="115">
        <v>5652</v>
      </c>
      <c r="D5690" s="116">
        <v>236</v>
      </c>
      <c r="E5690" s="117">
        <v>8</v>
      </c>
      <c r="F5690" s="118">
        <v>24</v>
      </c>
      <c r="G5690" s="119" t="s">
        <v>487</v>
      </c>
      <c r="H5690" s="120">
        <v>8</v>
      </c>
      <c r="I5690" s="115">
        <v>23</v>
      </c>
      <c r="J5690" s="116" t="s">
        <v>487</v>
      </c>
      <c r="K5690" s="121">
        <v>12</v>
      </c>
      <c r="L5690" s="108"/>
      <c r="M5690" s="122">
        <v>20229</v>
      </c>
      <c r="N5690" s="123">
        <v>18546</v>
      </c>
      <c r="O5690" s="124">
        <v>20614</v>
      </c>
      <c r="P5690" s="123">
        <v>21181</v>
      </c>
      <c r="Q5690" s="124">
        <v>20326</v>
      </c>
      <c r="R5690" s="123">
        <v>22086</v>
      </c>
      <c r="S5690" s="124">
        <v>20706</v>
      </c>
      <c r="T5690" s="123">
        <v>20127</v>
      </c>
      <c r="U5690" s="124">
        <v>21893</v>
      </c>
      <c r="V5690" s="123">
        <v>21752</v>
      </c>
      <c r="W5690" s="124">
        <v>20354</v>
      </c>
      <c r="X5690" s="123">
        <v>23669</v>
      </c>
      <c r="Y5690" s="124">
        <v>22120</v>
      </c>
      <c r="Z5690" s="123">
        <v>23263</v>
      </c>
      <c r="AA5690" s="124">
        <v>23798</v>
      </c>
      <c r="AB5690" s="123">
        <v>23294</v>
      </c>
      <c r="AC5690" s="124">
        <v>21914</v>
      </c>
      <c r="AD5690" s="123">
        <v>23349</v>
      </c>
      <c r="AE5690" s="125">
        <v>22422</v>
      </c>
      <c r="AF5690" s="126">
        <v>24504</v>
      </c>
    </row>
    <row r="5691" spans="2:32">
      <c r="B5691" s="127">
        <v>5653</v>
      </c>
      <c r="C5691" s="128">
        <v>5653</v>
      </c>
      <c r="D5691" s="129">
        <v>236</v>
      </c>
      <c r="E5691" s="130">
        <v>8</v>
      </c>
      <c r="F5691" s="131">
        <v>24</v>
      </c>
      <c r="G5691" s="132" t="s">
        <v>487</v>
      </c>
      <c r="H5691" s="133">
        <v>8</v>
      </c>
      <c r="I5691" s="128">
        <v>23</v>
      </c>
      <c r="J5691" s="129" t="s">
        <v>487</v>
      </c>
      <c r="K5691" s="134">
        <v>13</v>
      </c>
      <c r="L5691" s="108"/>
      <c r="M5691" s="81">
        <v>20400</v>
      </c>
      <c r="N5691" s="135">
        <v>18739</v>
      </c>
      <c r="O5691" s="136">
        <v>20720</v>
      </c>
      <c r="P5691" s="135">
        <v>21400</v>
      </c>
      <c r="Q5691" s="136">
        <v>20424</v>
      </c>
      <c r="R5691" s="135">
        <v>22238</v>
      </c>
      <c r="S5691" s="136">
        <v>20735</v>
      </c>
      <c r="T5691" s="135">
        <v>20369</v>
      </c>
      <c r="U5691" s="136">
        <v>22034</v>
      </c>
      <c r="V5691" s="135">
        <v>21848</v>
      </c>
      <c r="W5691" s="136">
        <v>20516</v>
      </c>
      <c r="X5691" s="135">
        <v>23844</v>
      </c>
      <c r="Y5691" s="136">
        <v>22189</v>
      </c>
      <c r="Z5691" s="135">
        <v>23406</v>
      </c>
      <c r="AA5691" s="136">
        <v>24050</v>
      </c>
      <c r="AB5691" s="135">
        <v>23395</v>
      </c>
      <c r="AC5691" s="136">
        <v>22108</v>
      </c>
      <c r="AD5691" s="135">
        <v>23407</v>
      </c>
      <c r="AE5691" s="137">
        <v>22682</v>
      </c>
      <c r="AF5691" s="138">
        <v>24659</v>
      </c>
    </row>
    <row r="5692" spans="2:32">
      <c r="B5692" s="114">
        <v>5654</v>
      </c>
      <c r="C5692" s="115">
        <v>5654</v>
      </c>
      <c r="D5692" s="116">
        <v>236</v>
      </c>
      <c r="E5692" s="117">
        <v>8</v>
      </c>
      <c r="F5692" s="118">
        <v>24</v>
      </c>
      <c r="G5692" s="119" t="s">
        <v>487</v>
      </c>
      <c r="H5692" s="120">
        <v>8</v>
      </c>
      <c r="I5692" s="115">
        <v>23</v>
      </c>
      <c r="J5692" s="116" t="s">
        <v>487</v>
      </c>
      <c r="K5692" s="121">
        <v>14</v>
      </c>
      <c r="L5692" s="108"/>
      <c r="M5692" s="122">
        <v>20747</v>
      </c>
      <c r="N5692" s="123">
        <v>19100</v>
      </c>
      <c r="O5692" s="124">
        <v>21032</v>
      </c>
      <c r="P5692" s="123">
        <v>21802</v>
      </c>
      <c r="Q5692" s="124">
        <v>20558</v>
      </c>
      <c r="R5692" s="123">
        <v>22570</v>
      </c>
      <c r="S5692" s="124">
        <v>20965</v>
      </c>
      <c r="T5692" s="123">
        <v>20732</v>
      </c>
      <c r="U5692" s="124">
        <v>22350</v>
      </c>
      <c r="V5692" s="123">
        <v>21973</v>
      </c>
      <c r="W5692" s="124">
        <v>20646</v>
      </c>
      <c r="X5692" s="123">
        <v>24152</v>
      </c>
      <c r="Y5692" s="124">
        <v>22385</v>
      </c>
      <c r="Z5692" s="123">
        <v>23717</v>
      </c>
      <c r="AA5692" s="124">
        <v>24430</v>
      </c>
      <c r="AB5692" s="123">
        <v>23491</v>
      </c>
      <c r="AC5692" s="124">
        <v>22203</v>
      </c>
      <c r="AD5692" s="123">
        <v>23580</v>
      </c>
      <c r="AE5692" s="125">
        <v>23004</v>
      </c>
      <c r="AF5692" s="126">
        <v>24971</v>
      </c>
    </row>
    <row r="5693" spans="2:32">
      <c r="B5693" s="127">
        <v>5655</v>
      </c>
      <c r="C5693" s="128">
        <v>5655</v>
      </c>
      <c r="D5693" s="129">
        <v>236</v>
      </c>
      <c r="E5693" s="130">
        <v>8</v>
      </c>
      <c r="F5693" s="131">
        <v>24</v>
      </c>
      <c r="G5693" s="132" t="s">
        <v>487</v>
      </c>
      <c r="H5693" s="133">
        <v>8</v>
      </c>
      <c r="I5693" s="128">
        <v>23</v>
      </c>
      <c r="J5693" s="129" t="s">
        <v>487</v>
      </c>
      <c r="K5693" s="134">
        <v>15</v>
      </c>
      <c r="L5693" s="108"/>
      <c r="M5693" s="81">
        <v>20885</v>
      </c>
      <c r="N5693" s="135">
        <v>19384</v>
      </c>
      <c r="O5693" s="136">
        <v>21203</v>
      </c>
      <c r="P5693" s="135">
        <v>21991</v>
      </c>
      <c r="Q5693" s="136">
        <v>20671</v>
      </c>
      <c r="R5693" s="135">
        <v>22694</v>
      </c>
      <c r="S5693" s="136">
        <v>21001</v>
      </c>
      <c r="T5693" s="135">
        <v>21022</v>
      </c>
      <c r="U5693" s="136">
        <v>22499</v>
      </c>
      <c r="V5693" s="135">
        <v>22073</v>
      </c>
      <c r="W5693" s="136">
        <v>20702</v>
      </c>
      <c r="X5693" s="135">
        <v>24246</v>
      </c>
      <c r="Y5693" s="136">
        <v>22416</v>
      </c>
      <c r="Z5693" s="135">
        <v>23849</v>
      </c>
      <c r="AA5693" s="136">
        <v>24574</v>
      </c>
      <c r="AB5693" s="135">
        <v>23564</v>
      </c>
      <c r="AC5693" s="136">
        <v>22221</v>
      </c>
      <c r="AD5693" s="135">
        <v>23601</v>
      </c>
      <c r="AE5693" s="137">
        <v>23279</v>
      </c>
      <c r="AF5693" s="138">
        <v>25098</v>
      </c>
    </row>
    <row r="5694" spans="2:32">
      <c r="B5694" s="114">
        <v>5656</v>
      </c>
      <c r="C5694" s="115">
        <v>5656</v>
      </c>
      <c r="D5694" s="116">
        <v>236</v>
      </c>
      <c r="E5694" s="117">
        <v>8</v>
      </c>
      <c r="F5694" s="118">
        <v>24</v>
      </c>
      <c r="G5694" s="119" t="s">
        <v>487</v>
      </c>
      <c r="H5694" s="120">
        <v>8</v>
      </c>
      <c r="I5694" s="115">
        <v>23</v>
      </c>
      <c r="J5694" s="116" t="s">
        <v>487</v>
      </c>
      <c r="K5694" s="121">
        <v>16</v>
      </c>
      <c r="L5694" s="108"/>
      <c r="M5694" s="122">
        <v>21111</v>
      </c>
      <c r="N5694" s="123">
        <v>19805</v>
      </c>
      <c r="O5694" s="124">
        <v>21512</v>
      </c>
      <c r="P5694" s="123">
        <v>22505</v>
      </c>
      <c r="Q5694" s="124">
        <v>20817</v>
      </c>
      <c r="R5694" s="123">
        <v>22871</v>
      </c>
      <c r="S5694" s="124">
        <v>21177</v>
      </c>
      <c r="T5694" s="123">
        <v>21402</v>
      </c>
      <c r="U5694" s="124">
        <v>22770</v>
      </c>
      <c r="V5694" s="123">
        <v>22146</v>
      </c>
      <c r="W5694" s="124">
        <v>20841</v>
      </c>
      <c r="X5694" s="123">
        <v>24328</v>
      </c>
      <c r="Y5694" s="124">
        <v>22532</v>
      </c>
      <c r="Z5694" s="123">
        <v>24060</v>
      </c>
      <c r="AA5694" s="124">
        <v>25209</v>
      </c>
      <c r="AB5694" s="123">
        <v>23566</v>
      </c>
      <c r="AC5694" s="124">
        <v>22288</v>
      </c>
      <c r="AD5694" s="123">
        <v>23669</v>
      </c>
      <c r="AE5694" s="125">
        <v>23591</v>
      </c>
      <c r="AF5694" s="126">
        <v>25287</v>
      </c>
    </row>
    <row r="5695" spans="2:32">
      <c r="B5695" s="127">
        <v>5657</v>
      </c>
      <c r="C5695" s="128">
        <v>5657</v>
      </c>
      <c r="D5695" s="129">
        <v>236</v>
      </c>
      <c r="E5695" s="130">
        <v>8</v>
      </c>
      <c r="F5695" s="131">
        <v>24</v>
      </c>
      <c r="G5695" s="132" t="s">
        <v>487</v>
      </c>
      <c r="H5695" s="133">
        <v>8</v>
      </c>
      <c r="I5695" s="128">
        <v>23</v>
      </c>
      <c r="J5695" s="129" t="s">
        <v>487</v>
      </c>
      <c r="K5695" s="134">
        <v>17</v>
      </c>
      <c r="L5695" s="108"/>
      <c r="M5695" s="81">
        <v>21272</v>
      </c>
      <c r="N5695" s="135">
        <v>20273</v>
      </c>
      <c r="O5695" s="136">
        <v>21659</v>
      </c>
      <c r="P5695" s="135">
        <v>22690</v>
      </c>
      <c r="Q5695" s="136">
        <v>20918</v>
      </c>
      <c r="R5695" s="135">
        <v>23016</v>
      </c>
      <c r="S5695" s="136">
        <v>21405</v>
      </c>
      <c r="T5695" s="135">
        <v>21888</v>
      </c>
      <c r="U5695" s="136">
        <v>23006</v>
      </c>
      <c r="V5695" s="135">
        <v>22236</v>
      </c>
      <c r="W5695" s="136">
        <v>21167</v>
      </c>
      <c r="X5695" s="135">
        <v>24579</v>
      </c>
      <c r="Y5695" s="136">
        <v>22765</v>
      </c>
      <c r="Z5695" s="135">
        <v>24328</v>
      </c>
      <c r="AA5695" s="136">
        <v>25415</v>
      </c>
      <c r="AB5695" s="135">
        <v>23631</v>
      </c>
      <c r="AC5695" s="136">
        <v>22637</v>
      </c>
      <c r="AD5695" s="135">
        <v>23898</v>
      </c>
      <c r="AE5695" s="137">
        <v>24118</v>
      </c>
      <c r="AF5695" s="138">
        <v>25569</v>
      </c>
    </row>
    <row r="5696" spans="2:32">
      <c r="B5696" s="114">
        <v>5658</v>
      </c>
      <c r="C5696" s="115">
        <v>5658</v>
      </c>
      <c r="D5696" s="116">
        <v>236</v>
      </c>
      <c r="E5696" s="117">
        <v>8</v>
      </c>
      <c r="F5696" s="118">
        <v>24</v>
      </c>
      <c r="G5696" s="119" t="s">
        <v>487</v>
      </c>
      <c r="H5696" s="120">
        <v>8</v>
      </c>
      <c r="I5696" s="115">
        <v>23</v>
      </c>
      <c r="J5696" s="116" t="s">
        <v>487</v>
      </c>
      <c r="K5696" s="121">
        <v>18</v>
      </c>
      <c r="L5696" s="108"/>
      <c r="M5696" s="122">
        <v>21019</v>
      </c>
      <c r="N5696" s="123">
        <v>20249</v>
      </c>
      <c r="O5696" s="124">
        <v>21489</v>
      </c>
      <c r="P5696" s="123">
        <v>22340</v>
      </c>
      <c r="Q5696" s="124">
        <v>20679</v>
      </c>
      <c r="R5696" s="123">
        <v>22957</v>
      </c>
      <c r="S5696" s="124">
        <v>21517</v>
      </c>
      <c r="T5696" s="123">
        <v>22147</v>
      </c>
      <c r="U5696" s="124">
        <v>23025</v>
      </c>
      <c r="V5696" s="123">
        <v>22055</v>
      </c>
      <c r="W5696" s="124">
        <v>21382</v>
      </c>
      <c r="X5696" s="123">
        <v>24722</v>
      </c>
      <c r="Y5696" s="124">
        <v>23158</v>
      </c>
      <c r="Z5696" s="123">
        <v>24570</v>
      </c>
      <c r="AA5696" s="124">
        <v>25171</v>
      </c>
      <c r="AB5696" s="123">
        <v>23588</v>
      </c>
      <c r="AC5696" s="124">
        <v>23007</v>
      </c>
      <c r="AD5696" s="123">
        <v>24375</v>
      </c>
      <c r="AE5696" s="125">
        <v>24686</v>
      </c>
      <c r="AF5696" s="126">
        <v>25859</v>
      </c>
    </row>
    <row r="5697" spans="2:32">
      <c r="B5697" s="127">
        <v>5659</v>
      </c>
      <c r="C5697" s="128">
        <v>5659</v>
      </c>
      <c r="D5697" s="129">
        <v>236</v>
      </c>
      <c r="E5697" s="130">
        <v>8</v>
      </c>
      <c r="F5697" s="131">
        <v>24</v>
      </c>
      <c r="G5697" s="132" t="s">
        <v>487</v>
      </c>
      <c r="H5697" s="133">
        <v>8</v>
      </c>
      <c r="I5697" s="128">
        <v>23</v>
      </c>
      <c r="J5697" s="129" t="s">
        <v>487</v>
      </c>
      <c r="K5697" s="134">
        <v>19</v>
      </c>
      <c r="L5697" s="108"/>
      <c r="M5697" s="81">
        <v>20247</v>
      </c>
      <c r="N5697" s="135">
        <v>19651</v>
      </c>
      <c r="O5697" s="136">
        <v>20874</v>
      </c>
      <c r="P5697" s="135">
        <v>21673</v>
      </c>
      <c r="Q5697" s="136">
        <v>20385</v>
      </c>
      <c r="R5697" s="135">
        <v>22343</v>
      </c>
      <c r="S5697" s="136">
        <v>20956</v>
      </c>
      <c r="T5697" s="135">
        <v>21646</v>
      </c>
      <c r="U5697" s="136">
        <v>22530</v>
      </c>
      <c r="V5697" s="135">
        <v>21901</v>
      </c>
      <c r="W5697" s="136">
        <v>21427</v>
      </c>
      <c r="X5697" s="135">
        <v>24415</v>
      </c>
      <c r="Y5697" s="136">
        <v>22965</v>
      </c>
      <c r="Z5697" s="135">
        <v>24329</v>
      </c>
      <c r="AA5697" s="136">
        <v>25031</v>
      </c>
      <c r="AB5697" s="135">
        <v>23810</v>
      </c>
      <c r="AC5697" s="136">
        <v>23274</v>
      </c>
      <c r="AD5697" s="135">
        <v>24355</v>
      </c>
      <c r="AE5697" s="137">
        <v>24521</v>
      </c>
      <c r="AF5697" s="138">
        <v>25703</v>
      </c>
    </row>
    <row r="5698" spans="2:32">
      <c r="B5698" s="114">
        <v>5660</v>
      </c>
      <c r="C5698" s="115">
        <v>5660</v>
      </c>
      <c r="D5698" s="116">
        <v>236</v>
      </c>
      <c r="E5698" s="117">
        <v>8</v>
      </c>
      <c r="F5698" s="118">
        <v>24</v>
      </c>
      <c r="G5698" s="119" t="s">
        <v>487</v>
      </c>
      <c r="H5698" s="120">
        <v>8</v>
      </c>
      <c r="I5698" s="115">
        <v>23</v>
      </c>
      <c r="J5698" s="116" t="s">
        <v>487</v>
      </c>
      <c r="K5698" s="121">
        <v>20</v>
      </c>
      <c r="L5698" s="108"/>
      <c r="M5698" s="122">
        <v>19823</v>
      </c>
      <c r="N5698" s="123">
        <v>19411</v>
      </c>
      <c r="O5698" s="124">
        <v>20557</v>
      </c>
      <c r="P5698" s="123">
        <v>21496</v>
      </c>
      <c r="Q5698" s="124">
        <v>20584</v>
      </c>
      <c r="R5698" s="123">
        <v>22034</v>
      </c>
      <c r="S5698" s="124">
        <v>20840</v>
      </c>
      <c r="T5698" s="123">
        <v>21456</v>
      </c>
      <c r="U5698" s="124">
        <v>22318</v>
      </c>
      <c r="V5698" s="123">
        <v>22388</v>
      </c>
      <c r="W5698" s="124">
        <v>21866</v>
      </c>
      <c r="X5698" s="123">
        <v>24500</v>
      </c>
      <c r="Y5698" s="124">
        <v>23268</v>
      </c>
      <c r="Z5698" s="123">
        <v>24362</v>
      </c>
      <c r="AA5698" s="124">
        <v>25425</v>
      </c>
      <c r="AB5698" s="123">
        <v>24700</v>
      </c>
      <c r="AC5698" s="124">
        <v>24099</v>
      </c>
      <c r="AD5698" s="123">
        <v>24859</v>
      </c>
      <c r="AE5698" s="125">
        <v>24866</v>
      </c>
      <c r="AF5698" s="126">
        <v>25810</v>
      </c>
    </row>
    <row r="5699" spans="2:32">
      <c r="B5699" s="127">
        <v>5661</v>
      </c>
      <c r="C5699" s="128">
        <v>5661</v>
      </c>
      <c r="D5699" s="129">
        <v>236</v>
      </c>
      <c r="E5699" s="130">
        <v>8</v>
      </c>
      <c r="F5699" s="131">
        <v>24</v>
      </c>
      <c r="G5699" s="132" t="s">
        <v>487</v>
      </c>
      <c r="H5699" s="133">
        <v>8</v>
      </c>
      <c r="I5699" s="128">
        <v>23</v>
      </c>
      <c r="J5699" s="129" t="s">
        <v>487</v>
      </c>
      <c r="K5699" s="134">
        <v>21</v>
      </c>
      <c r="L5699" s="108"/>
      <c r="M5699" s="81">
        <v>19591</v>
      </c>
      <c r="N5699" s="135">
        <v>19219</v>
      </c>
      <c r="O5699" s="136">
        <v>20215</v>
      </c>
      <c r="P5699" s="135">
        <v>21172</v>
      </c>
      <c r="Q5699" s="136">
        <v>20303</v>
      </c>
      <c r="R5699" s="135">
        <v>21918</v>
      </c>
      <c r="S5699" s="136">
        <v>20822</v>
      </c>
      <c r="T5699" s="135">
        <v>21457</v>
      </c>
      <c r="U5699" s="136">
        <v>22172</v>
      </c>
      <c r="V5699" s="135">
        <v>22429</v>
      </c>
      <c r="W5699" s="136">
        <v>22033</v>
      </c>
      <c r="X5699" s="135">
        <v>24816</v>
      </c>
      <c r="Y5699" s="136">
        <v>23684</v>
      </c>
      <c r="Z5699" s="135">
        <v>24513</v>
      </c>
      <c r="AA5699" s="136">
        <v>25769</v>
      </c>
      <c r="AB5699" s="135">
        <v>25197</v>
      </c>
      <c r="AC5699" s="136">
        <v>24689</v>
      </c>
      <c r="AD5699" s="135">
        <v>25541</v>
      </c>
      <c r="AE5699" s="137">
        <v>25428</v>
      </c>
      <c r="AF5699" s="138">
        <v>26117</v>
      </c>
    </row>
    <row r="5700" spans="2:32">
      <c r="B5700" s="114">
        <v>5662</v>
      </c>
      <c r="C5700" s="115">
        <v>5662</v>
      </c>
      <c r="D5700" s="116">
        <v>236</v>
      </c>
      <c r="E5700" s="117">
        <v>8</v>
      </c>
      <c r="F5700" s="118">
        <v>24</v>
      </c>
      <c r="G5700" s="119" t="s">
        <v>487</v>
      </c>
      <c r="H5700" s="120">
        <v>8</v>
      </c>
      <c r="I5700" s="115">
        <v>23</v>
      </c>
      <c r="J5700" s="116" t="s">
        <v>487</v>
      </c>
      <c r="K5700" s="121">
        <v>22</v>
      </c>
      <c r="L5700" s="108"/>
      <c r="M5700" s="122">
        <v>18387</v>
      </c>
      <c r="N5700" s="123">
        <v>18220</v>
      </c>
      <c r="O5700" s="124">
        <v>18941</v>
      </c>
      <c r="P5700" s="123">
        <v>19933</v>
      </c>
      <c r="Q5700" s="124">
        <v>19211</v>
      </c>
      <c r="R5700" s="123">
        <v>20780</v>
      </c>
      <c r="S5700" s="124">
        <v>20032</v>
      </c>
      <c r="T5700" s="123">
        <v>20546</v>
      </c>
      <c r="U5700" s="124">
        <v>21017</v>
      </c>
      <c r="V5700" s="123">
        <v>21551</v>
      </c>
      <c r="W5700" s="124">
        <v>21239</v>
      </c>
      <c r="X5700" s="123">
        <v>23930</v>
      </c>
      <c r="Y5700" s="124">
        <v>23152</v>
      </c>
      <c r="Z5700" s="123">
        <v>23496</v>
      </c>
      <c r="AA5700" s="124">
        <v>24896</v>
      </c>
      <c r="AB5700" s="123">
        <v>24572</v>
      </c>
      <c r="AC5700" s="124">
        <v>24136</v>
      </c>
      <c r="AD5700" s="123">
        <v>25127</v>
      </c>
      <c r="AE5700" s="125">
        <v>24775</v>
      </c>
      <c r="AF5700" s="126">
        <v>25165</v>
      </c>
    </row>
    <row r="5701" spans="2:32">
      <c r="B5701" s="127">
        <v>5663</v>
      </c>
      <c r="C5701" s="128">
        <v>5663</v>
      </c>
      <c r="D5701" s="129">
        <v>236</v>
      </c>
      <c r="E5701" s="130">
        <v>8</v>
      </c>
      <c r="F5701" s="131">
        <v>24</v>
      </c>
      <c r="G5701" s="132" t="s">
        <v>487</v>
      </c>
      <c r="H5701" s="133">
        <v>8</v>
      </c>
      <c r="I5701" s="128">
        <v>23</v>
      </c>
      <c r="J5701" s="129" t="s">
        <v>487</v>
      </c>
      <c r="K5701" s="134">
        <v>23</v>
      </c>
      <c r="L5701" s="108"/>
      <c r="M5701" s="81">
        <v>17009</v>
      </c>
      <c r="N5701" s="135">
        <v>17138</v>
      </c>
      <c r="O5701" s="136">
        <v>17448</v>
      </c>
      <c r="P5701" s="135">
        <v>18455</v>
      </c>
      <c r="Q5701" s="136">
        <v>17906</v>
      </c>
      <c r="R5701" s="135">
        <v>19375</v>
      </c>
      <c r="S5701" s="136">
        <v>19071</v>
      </c>
      <c r="T5701" s="135">
        <v>19456</v>
      </c>
      <c r="U5701" s="136">
        <v>19552</v>
      </c>
      <c r="V5701" s="135">
        <v>20325</v>
      </c>
      <c r="W5701" s="136">
        <v>20093</v>
      </c>
      <c r="X5701" s="135">
        <v>22626</v>
      </c>
      <c r="Y5701" s="136">
        <v>22263</v>
      </c>
      <c r="Z5701" s="135">
        <v>22054</v>
      </c>
      <c r="AA5701" s="136">
        <v>23550</v>
      </c>
      <c r="AB5701" s="135">
        <v>23412</v>
      </c>
      <c r="AC5701" s="136">
        <v>23069</v>
      </c>
      <c r="AD5701" s="135">
        <v>24301</v>
      </c>
      <c r="AE5701" s="137">
        <v>23784</v>
      </c>
      <c r="AF5701" s="138">
        <v>23757</v>
      </c>
    </row>
    <row r="5702" spans="2:32">
      <c r="B5702" s="114">
        <v>5664</v>
      </c>
      <c r="C5702" s="115">
        <v>5664</v>
      </c>
      <c r="D5702" s="116">
        <v>236</v>
      </c>
      <c r="E5702" s="117">
        <v>8</v>
      </c>
      <c r="F5702" s="118">
        <v>24</v>
      </c>
      <c r="G5702" s="119" t="s">
        <v>487</v>
      </c>
      <c r="H5702" s="120">
        <v>8</v>
      </c>
      <c r="I5702" s="115">
        <v>23</v>
      </c>
      <c r="J5702" s="116" t="s">
        <v>487</v>
      </c>
      <c r="K5702" s="121">
        <v>24</v>
      </c>
      <c r="L5702" s="108"/>
      <c r="M5702" s="122">
        <v>15779</v>
      </c>
      <c r="N5702" s="123">
        <v>16077</v>
      </c>
      <c r="O5702" s="124">
        <v>16230</v>
      </c>
      <c r="P5702" s="123">
        <v>17292</v>
      </c>
      <c r="Q5702" s="124">
        <v>16838</v>
      </c>
      <c r="R5702" s="123">
        <v>18009</v>
      </c>
      <c r="S5702" s="124">
        <v>17981</v>
      </c>
      <c r="T5702" s="123">
        <v>18325</v>
      </c>
      <c r="U5702" s="124">
        <v>18301</v>
      </c>
      <c r="V5702" s="123">
        <v>19270</v>
      </c>
      <c r="W5702" s="124">
        <v>19076</v>
      </c>
      <c r="X5702" s="123">
        <v>21283</v>
      </c>
      <c r="Y5702" s="124">
        <v>21221</v>
      </c>
      <c r="Z5702" s="123">
        <v>20837</v>
      </c>
      <c r="AA5702" s="124">
        <v>22429</v>
      </c>
      <c r="AB5702" s="123">
        <v>22413</v>
      </c>
      <c r="AC5702" s="124">
        <v>22106</v>
      </c>
      <c r="AD5702" s="123">
        <v>23265</v>
      </c>
      <c r="AE5702" s="125">
        <v>22674</v>
      </c>
      <c r="AF5702" s="126">
        <v>22549</v>
      </c>
    </row>
    <row r="5703" spans="2:32">
      <c r="B5703" s="127">
        <v>5665</v>
      </c>
      <c r="C5703" s="128">
        <v>5665</v>
      </c>
      <c r="D5703" s="129">
        <v>237</v>
      </c>
      <c r="E5703" s="130">
        <v>8</v>
      </c>
      <c r="F5703" s="131">
        <v>25</v>
      </c>
      <c r="G5703" s="132" t="s">
        <v>487</v>
      </c>
      <c r="H5703" s="133">
        <v>8</v>
      </c>
      <c r="I5703" s="128">
        <v>24</v>
      </c>
      <c r="J5703" s="129" t="s">
        <v>487</v>
      </c>
      <c r="K5703" s="134">
        <v>1</v>
      </c>
      <c r="L5703" s="108"/>
      <c r="M5703" s="81">
        <v>14882</v>
      </c>
      <c r="N5703" s="135">
        <v>15016</v>
      </c>
      <c r="O5703" s="136">
        <v>15742</v>
      </c>
      <c r="P5703" s="135">
        <v>16342</v>
      </c>
      <c r="Q5703" s="136">
        <v>15628</v>
      </c>
      <c r="R5703" s="135">
        <v>17053</v>
      </c>
      <c r="S5703" s="136">
        <v>16951</v>
      </c>
      <c r="T5703" s="135">
        <v>17165</v>
      </c>
      <c r="U5703" s="136">
        <v>17939</v>
      </c>
      <c r="V5703" s="135">
        <v>18063</v>
      </c>
      <c r="W5703" s="136">
        <v>18395</v>
      </c>
      <c r="X5703" s="135">
        <v>20156</v>
      </c>
      <c r="Y5703" s="136">
        <v>19630</v>
      </c>
      <c r="Z5703" s="135">
        <v>20672</v>
      </c>
      <c r="AA5703" s="136">
        <v>21609</v>
      </c>
      <c r="AB5703" s="135">
        <v>21277</v>
      </c>
      <c r="AC5703" s="136">
        <v>21482</v>
      </c>
      <c r="AD5703" s="135">
        <v>21394</v>
      </c>
      <c r="AE5703" s="137">
        <v>21535</v>
      </c>
      <c r="AF5703" s="138">
        <v>22496</v>
      </c>
    </row>
    <row r="5704" spans="2:32">
      <c r="B5704" s="114">
        <v>5666</v>
      </c>
      <c r="C5704" s="115">
        <v>5666</v>
      </c>
      <c r="D5704" s="116">
        <v>237</v>
      </c>
      <c r="E5704" s="117">
        <v>8</v>
      </c>
      <c r="F5704" s="118">
        <v>25</v>
      </c>
      <c r="G5704" s="119" t="s">
        <v>487</v>
      </c>
      <c r="H5704" s="120">
        <v>8</v>
      </c>
      <c r="I5704" s="115">
        <v>24</v>
      </c>
      <c r="J5704" s="116" t="s">
        <v>487</v>
      </c>
      <c r="K5704" s="121">
        <v>2</v>
      </c>
      <c r="L5704" s="108"/>
      <c r="M5704" s="122">
        <v>14317</v>
      </c>
      <c r="N5704" s="123">
        <v>14552</v>
      </c>
      <c r="O5704" s="124">
        <v>15280</v>
      </c>
      <c r="P5704" s="123">
        <v>15791</v>
      </c>
      <c r="Q5704" s="124">
        <v>15155</v>
      </c>
      <c r="R5704" s="123">
        <v>16416</v>
      </c>
      <c r="S5704" s="124">
        <v>16276</v>
      </c>
      <c r="T5704" s="123">
        <v>16624</v>
      </c>
      <c r="U5704" s="124">
        <v>17391</v>
      </c>
      <c r="V5704" s="123">
        <v>17487</v>
      </c>
      <c r="W5704" s="124">
        <v>17792</v>
      </c>
      <c r="X5704" s="123">
        <v>19396</v>
      </c>
      <c r="Y5704" s="124">
        <v>18868</v>
      </c>
      <c r="Z5704" s="123">
        <v>20020</v>
      </c>
      <c r="AA5704" s="124">
        <v>20896</v>
      </c>
      <c r="AB5704" s="123">
        <v>20596</v>
      </c>
      <c r="AC5704" s="124">
        <v>20757</v>
      </c>
      <c r="AD5704" s="123">
        <v>20570</v>
      </c>
      <c r="AE5704" s="125">
        <v>20817</v>
      </c>
      <c r="AF5704" s="126">
        <v>21786</v>
      </c>
    </row>
    <row r="5705" spans="2:32">
      <c r="B5705" s="127">
        <v>5667</v>
      </c>
      <c r="C5705" s="128">
        <v>5667</v>
      </c>
      <c r="D5705" s="129">
        <v>237</v>
      </c>
      <c r="E5705" s="130">
        <v>8</v>
      </c>
      <c r="F5705" s="131">
        <v>25</v>
      </c>
      <c r="G5705" s="132" t="s">
        <v>487</v>
      </c>
      <c r="H5705" s="133">
        <v>8</v>
      </c>
      <c r="I5705" s="128">
        <v>24</v>
      </c>
      <c r="J5705" s="129" t="s">
        <v>487</v>
      </c>
      <c r="K5705" s="134">
        <v>3</v>
      </c>
      <c r="L5705" s="108"/>
      <c r="M5705" s="81">
        <v>13949</v>
      </c>
      <c r="N5705" s="135">
        <v>14257</v>
      </c>
      <c r="O5705" s="136">
        <v>14977</v>
      </c>
      <c r="P5705" s="135">
        <v>15486</v>
      </c>
      <c r="Q5705" s="136">
        <v>14861</v>
      </c>
      <c r="R5705" s="135">
        <v>15962</v>
      </c>
      <c r="S5705" s="136">
        <v>15881</v>
      </c>
      <c r="T5705" s="135">
        <v>16250</v>
      </c>
      <c r="U5705" s="136">
        <v>16999</v>
      </c>
      <c r="V5705" s="135">
        <v>17092</v>
      </c>
      <c r="W5705" s="136">
        <v>17360</v>
      </c>
      <c r="X5705" s="135">
        <v>18798</v>
      </c>
      <c r="Y5705" s="136">
        <v>18356</v>
      </c>
      <c r="Z5705" s="135">
        <v>19509</v>
      </c>
      <c r="AA5705" s="136">
        <v>20376</v>
      </c>
      <c r="AB5705" s="135">
        <v>20063</v>
      </c>
      <c r="AC5705" s="136">
        <v>20193</v>
      </c>
      <c r="AD5705" s="135">
        <v>19991</v>
      </c>
      <c r="AE5705" s="137">
        <v>20267</v>
      </c>
      <c r="AF5705" s="138">
        <v>21214</v>
      </c>
    </row>
    <row r="5706" spans="2:32">
      <c r="B5706" s="114">
        <v>5668</v>
      </c>
      <c r="C5706" s="115">
        <v>5668</v>
      </c>
      <c r="D5706" s="116">
        <v>237</v>
      </c>
      <c r="E5706" s="117">
        <v>8</v>
      </c>
      <c r="F5706" s="118">
        <v>25</v>
      </c>
      <c r="G5706" s="119" t="s">
        <v>487</v>
      </c>
      <c r="H5706" s="120">
        <v>8</v>
      </c>
      <c r="I5706" s="115">
        <v>24</v>
      </c>
      <c r="J5706" s="116" t="s">
        <v>487</v>
      </c>
      <c r="K5706" s="121">
        <v>4</v>
      </c>
      <c r="L5706" s="108"/>
      <c r="M5706" s="122">
        <v>13735</v>
      </c>
      <c r="N5706" s="123">
        <v>14210</v>
      </c>
      <c r="O5706" s="124">
        <v>14890</v>
      </c>
      <c r="P5706" s="123">
        <v>15343</v>
      </c>
      <c r="Q5706" s="124">
        <v>14743</v>
      </c>
      <c r="R5706" s="123">
        <v>15650</v>
      </c>
      <c r="S5706" s="124">
        <v>15573</v>
      </c>
      <c r="T5706" s="123">
        <v>16073</v>
      </c>
      <c r="U5706" s="124">
        <v>16717</v>
      </c>
      <c r="V5706" s="123">
        <v>16750</v>
      </c>
      <c r="W5706" s="124">
        <v>16958</v>
      </c>
      <c r="X5706" s="123">
        <v>18170</v>
      </c>
      <c r="Y5706" s="124">
        <v>17782</v>
      </c>
      <c r="Z5706" s="123">
        <v>18965</v>
      </c>
      <c r="AA5706" s="124">
        <v>19721</v>
      </c>
      <c r="AB5706" s="123">
        <v>19391</v>
      </c>
      <c r="AC5706" s="124">
        <v>19491</v>
      </c>
      <c r="AD5706" s="123">
        <v>19277</v>
      </c>
      <c r="AE5706" s="125">
        <v>19691</v>
      </c>
      <c r="AF5706" s="126">
        <v>20515</v>
      </c>
    </row>
    <row r="5707" spans="2:32">
      <c r="B5707" s="127">
        <v>5669</v>
      </c>
      <c r="C5707" s="128">
        <v>5669</v>
      </c>
      <c r="D5707" s="129">
        <v>237</v>
      </c>
      <c r="E5707" s="130">
        <v>8</v>
      </c>
      <c r="F5707" s="131">
        <v>25</v>
      </c>
      <c r="G5707" s="132" t="s">
        <v>487</v>
      </c>
      <c r="H5707" s="133">
        <v>8</v>
      </c>
      <c r="I5707" s="128">
        <v>24</v>
      </c>
      <c r="J5707" s="129" t="s">
        <v>487</v>
      </c>
      <c r="K5707" s="134">
        <v>5</v>
      </c>
      <c r="L5707" s="108"/>
      <c r="M5707" s="81">
        <v>13710</v>
      </c>
      <c r="N5707" s="135">
        <v>14610</v>
      </c>
      <c r="O5707" s="136">
        <v>15244</v>
      </c>
      <c r="P5707" s="135">
        <v>15682</v>
      </c>
      <c r="Q5707" s="136">
        <v>15047</v>
      </c>
      <c r="R5707" s="135">
        <v>15581</v>
      </c>
      <c r="S5707" s="136">
        <v>15357</v>
      </c>
      <c r="T5707" s="135">
        <v>16296</v>
      </c>
      <c r="U5707" s="136">
        <v>16878</v>
      </c>
      <c r="V5707" s="135">
        <v>16799</v>
      </c>
      <c r="W5707" s="136">
        <v>16943</v>
      </c>
      <c r="X5707" s="135">
        <v>17768</v>
      </c>
      <c r="Y5707" s="136">
        <v>17255</v>
      </c>
      <c r="Z5707" s="135">
        <v>18793</v>
      </c>
      <c r="AA5707" s="136">
        <v>19500</v>
      </c>
      <c r="AB5707" s="135">
        <v>19070</v>
      </c>
      <c r="AC5707" s="136">
        <v>19146</v>
      </c>
      <c r="AD5707" s="135">
        <v>18564</v>
      </c>
      <c r="AE5707" s="137">
        <v>19473</v>
      </c>
      <c r="AF5707" s="138">
        <v>20165</v>
      </c>
    </row>
    <row r="5708" spans="2:32">
      <c r="B5708" s="114">
        <v>5670</v>
      </c>
      <c r="C5708" s="115">
        <v>5670</v>
      </c>
      <c r="D5708" s="116">
        <v>237</v>
      </c>
      <c r="E5708" s="117">
        <v>8</v>
      </c>
      <c r="F5708" s="118">
        <v>25</v>
      </c>
      <c r="G5708" s="119" t="s">
        <v>487</v>
      </c>
      <c r="H5708" s="120">
        <v>8</v>
      </c>
      <c r="I5708" s="115">
        <v>24</v>
      </c>
      <c r="J5708" s="116" t="s">
        <v>487</v>
      </c>
      <c r="K5708" s="121">
        <v>6</v>
      </c>
      <c r="L5708" s="108"/>
      <c r="M5708" s="122">
        <v>13722</v>
      </c>
      <c r="N5708" s="123">
        <v>15452</v>
      </c>
      <c r="O5708" s="124">
        <v>16051</v>
      </c>
      <c r="P5708" s="123">
        <v>16432</v>
      </c>
      <c r="Q5708" s="124">
        <v>15745</v>
      </c>
      <c r="R5708" s="123">
        <v>15483</v>
      </c>
      <c r="S5708" s="124">
        <v>15196</v>
      </c>
      <c r="T5708" s="123">
        <v>16968</v>
      </c>
      <c r="U5708" s="124">
        <v>17498</v>
      </c>
      <c r="V5708" s="123">
        <v>17167</v>
      </c>
      <c r="W5708" s="124">
        <v>17327</v>
      </c>
      <c r="X5708" s="123">
        <v>17314</v>
      </c>
      <c r="Y5708" s="124">
        <v>16738</v>
      </c>
      <c r="Z5708" s="123">
        <v>19099</v>
      </c>
      <c r="AA5708" s="124">
        <v>19684</v>
      </c>
      <c r="AB5708" s="123">
        <v>19028</v>
      </c>
      <c r="AC5708" s="124">
        <v>19148</v>
      </c>
      <c r="AD5708" s="123">
        <v>17879</v>
      </c>
      <c r="AE5708" s="125">
        <v>19657</v>
      </c>
      <c r="AF5708" s="126">
        <v>20303</v>
      </c>
    </row>
    <row r="5709" spans="2:32">
      <c r="B5709" s="127">
        <v>5671</v>
      </c>
      <c r="C5709" s="128">
        <v>5671</v>
      </c>
      <c r="D5709" s="129">
        <v>237</v>
      </c>
      <c r="E5709" s="130">
        <v>8</v>
      </c>
      <c r="F5709" s="131">
        <v>25</v>
      </c>
      <c r="G5709" s="132" t="s">
        <v>487</v>
      </c>
      <c r="H5709" s="133">
        <v>8</v>
      </c>
      <c r="I5709" s="128">
        <v>24</v>
      </c>
      <c r="J5709" s="129" t="s">
        <v>487</v>
      </c>
      <c r="K5709" s="134">
        <v>7</v>
      </c>
      <c r="L5709" s="108"/>
      <c r="M5709" s="81">
        <v>14039</v>
      </c>
      <c r="N5709" s="135">
        <v>16534</v>
      </c>
      <c r="O5709" s="136">
        <v>17156</v>
      </c>
      <c r="P5709" s="135">
        <v>17343</v>
      </c>
      <c r="Q5709" s="136">
        <v>16540</v>
      </c>
      <c r="R5709" s="135">
        <v>15773</v>
      </c>
      <c r="S5709" s="136">
        <v>15310</v>
      </c>
      <c r="T5709" s="135">
        <v>17953</v>
      </c>
      <c r="U5709" s="136">
        <v>18319</v>
      </c>
      <c r="V5709" s="135">
        <v>17651</v>
      </c>
      <c r="W5709" s="136">
        <v>17854</v>
      </c>
      <c r="X5709" s="135">
        <v>17231</v>
      </c>
      <c r="Y5709" s="136">
        <v>16573</v>
      </c>
      <c r="Z5709" s="135">
        <v>19657</v>
      </c>
      <c r="AA5709" s="136">
        <v>20092</v>
      </c>
      <c r="AB5709" s="135">
        <v>19226</v>
      </c>
      <c r="AC5709" s="136">
        <v>19374</v>
      </c>
      <c r="AD5709" s="135">
        <v>17599</v>
      </c>
      <c r="AE5709" s="137">
        <v>20245</v>
      </c>
      <c r="AF5709" s="138">
        <v>20740</v>
      </c>
    </row>
    <row r="5710" spans="2:32">
      <c r="B5710" s="114">
        <v>5672</v>
      </c>
      <c r="C5710" s="115">
        <v>5672</v>
      </c>
      <c r="D5710" s="116">
        <v>237</v>
      </c>
      <c r="E5710" s="117">
        <v>8</v>
      </c>
      <c r="F5710" s="118">
        <v>25</v>
      </c>
      <c r="G5710" s="119" t="s">
        <v>487</v>
      </c>
      <c r="H5710" s="120">
        <v>8</v>
      </c>
      <c r="I5710" s="115">
        <v>24</v>
      </c>
      <c r="J5710" s="116" t="s">
        <v>487</v>
      </c>
      <c r="K5710" s="121">
        <v>8</v>
      </c>
      <c r="L5710" s="108"/>
      <c r="M5710" s="122">
        <v>15070</v>
      </c>
      <c r="N5710" s="123">
        <v>17483</v>
      </c>
      <c r="O5710" s="124">
        <v>18167</v>
      </c>
      <c r="P5710" s="123">
        <v>18113</v>
      </c>
      <c r="Q5710" s="124">
        <v>17166</v>
      </c>
      <c r="R5710" s="123">
        <v>16784</v>
      </c>
      <c r="S5710" s="124">
        <v>16149</v>
      </c>
      <c r="T5710" s="123">
        <v>18933</v>
      </c>
      <c r="U5710" s="124">
        <v>19176</v>
      </c>
      <c r="V5710" s="123">
        <v>18227</v>
      </c>
      <c r="W5710" s="124">
        <v>18503</v>
      </c>
      <c r="X5710" s="123">
        <v>18088</v>
      </c>
      <c r="Y5710" s="124">
        <v>17299</v>
      </c>
      <c r="Z5710" s="123">
        <v>20334</v>
      </c>
      <c r="AA5710" s="124">
        <v>20618</v>
      </c>
      <c r="AB5710" s="123">
        <v>19665</v>
      </c>
      <c r="AC5710" s="124">
        <v>19953</v>
      </c>
      <c r="AD5710" s="123">
        <v>18286</v>
      </c>
      <c r="AE5710" s="125">
        <v>21130</v>
      </c>
      <c r="AF5710" s="126">
        <v>21358</v>
      </c>
    </row>
    <row r="5711" spans="2:32">
      <c r="B5711" s="127">
        <v>5673</v>
      </c>
      <c r="C5711" s="128">
        <v>5673</v>
      </c>
      <c r="D5711" s="129">
        <v>237</v>
      </c>
      <c r="E5711" s="130">
        <v>8</v>
      </c>
      <c r="F5711" s="131">
        <v>25</v>
      </c>
      <c r="G5711" s="132" t="s">
        <v>487</v>
      </c>
      <c r="H5711" s="133">
        <v>8</v>
      </c>
      <c r="I5711" s="128">
        <v>24</v>
      </c>
      <c r="J5711" s="129" t="s">
        <v>487</v>
      </c>
      <c r="K5711" s="134">
        <v>9</v>
      </c>
      <c r="L5711" s="108"/>
      <c r="M5711" s="81">
        <v>16003</v>
      </c>
      <c r="N5711" s="135">
        <v>18171</v>
      </c>
      <c r="O5711" s="136">
        <v>18856</v>
      </c>
      <c r="P5711" s="135">
        <v>18531</v>
      </c>
      <c r="Q5711" s="136">
        <v>17413</v>
      </c>
      <c r="R5711" s="135">
        <v>17776</v>
      </c>
      <c r="S5711" s="136">
        <v>17192</v>
      </c>
      <c r="T5711" s="135">
        <v>19665</v>
      </c>
      <c r="U5711" s="136">
        <v>19804</v>
      </c>
      <c r="V5711" s="135">
        <v>18506</v>
      </c>
      <c r="W5711" s="136">
        <v>18990</v>
      </c>
      <c r="X5711" s="135">
        <v>19016</v>
      </c>
      <c r="Y5711" s="136">
        <v>18220</v>
      </c>
      <c r="Z5711" s="135">
        <v>20875</v>
      </c>
      <c r="AA5711" s="136">
        <v>20897</v>
      </c>
      <c r="AB5711" s="135">
        <v>19865</v>
      </c>
      <c r="AC5711" s="136">
        <v>20454</v>
      </c>
      <c r="AD5711" s="135">
        <v>19185</v>
      </c>
      <c r="AE5711" s="137">
        <v>21849</v>
      </c>
      <c r="AF5711" s="138">
        <v>21898</v>
      </c>
    </row>
    <row r="5712" spans="2:32">
      <c r="B5712" s="114">
        <v>5674</v>
      </c>
      <c r="C5712" s="115">
        <v>5674</v>
      </c>
      <c r="D5712" s="116">
        <v>237</v>
      </c>
      <c r="E5712" s="117">
        <v>8</v>
      </c>
      <c r="F5712" s="118">
        <v>25</v>
      </c>
      <c r="G5712" s="119" t="s">
        <v>487</v>
      </c>
      <c r="H5712" s="120">
        <v>8</v>
      </c>
      <c r="I5712" s="115">
        <v>24</v>
      </c>
      <c r="J5712" s="116" t="s">
        <v>487</v>
      </c>
      <c r="K5712" s="121">
        <v>10</v>
      </c>
      <c r="L5712" s="108"/>
      <c r="M5712" s="122">
        <v>16736</v>
      </c>
      <c r="N5712" s="123">
        <v>18742</v>
      </c>
      <c r="O5712" s="124">
        <v>19508</v>
      </c>
      <c r="P5712" s="123">
        <v>18911</v>
      </c>
      <c r="Q5712" s="124">
        <v>17705</v>
      </c>
      <c r="R5712" s="123">
        <v>18568</v>
      </c>
      <c r="S5712" s="124">
        <v>18012</v>
      </c>
      <c r="T5712" s="123">
        <v>20316</v>
      </c>
      <c r="U5712" s="124">
        <v>20559</v>
      </c>
      <c r="V5712" s="123">
        <v>18864</v>
      </c>
      <c r="W5712" s="124">
        <v>19527</v>
      </c>
      <c r="X5712" s="123">
        <v>19919</v>
      </c>
      <c r="Y5712" s="124">
        <v>19115</v>
      </c>
      <c r="Z5712" s="123">
        <v>21716</v>
      </c>
      <c r="AA5712" s="124">
        <v>21459</v>
      </c>
      <c r="AB5712" s="123">
        <v>20311</v>
      </c>
      <c r="AC5712" s="124">
        <v>21076</v>
      </c>
      <c r="AD5712" s="123">
        <v>20129</v>
      </c>
      <c r="AE5712" s="125">
        <v>22636</v>
      </c>
      <c r="AF5712" s="126">
        <v>22801</v>
      </c>
    </row>
    <row r="5713" spans="2:32">
      <c r="B5713" s="127">
        <v>5675</v>
      </c>
      <c r="C5713" s="128">
        <v>5675</v>
      </c>
      <c r="D5713" s="129">
        <v>237</v>
      </c>
      <c r="E5713" s="130">
        <v>8</v>
      </c>
      <c r="F5713" s="131">
        <v>25</v>
      </c>
      <c r="G5713" s="132" t="s">
        <v>487</v>
      </c>
      <c r="H5713" s="133">
        <v>8</v>
      </c>
      <c r="I5713" s="128">
        <v>24</v>
      </c>
      <c r="J5713" s="129" t="s">
        <v>487</v>
      </c>
      <c r="K5713" s="134">
        <v>11</v>
      </c>
      <c r="L5713" s="108"/>
      <c r="M5713" s="81">
        <v>17330</v>
      </c>
      <c r="N5713" s="135">
        <v>19173</v>
      </c>
      <c r="O5713" s="136">
        <v>20079</v>
      </c>
      <c r="P5713" s="135">
        <v>19231</v>
      </c>
      <c r="Q5713" s="136">
        <v>17987</v>
      </c>
      <c r="R5713" s="135">
        <v>19203</v>
      </c>
      <c r="S5713" s="136">
        <v>18695</v>
      </c>
      <c r="T5713" s="135">
        <v>20820</v>
      </c>
      <c r="U5713" s="136">
        <v>21229</v>
      </c>
      <c r="V5713" s="135">
        <v>19219</v>
      </c>
      <c r="W5713" s="136">
        <v>20017</v>
      </c>
      <c r="X5713" s="135">
        <v>20663</v>
      </c>
      <c r="Y5713" s="136">
        <v>19890</v>
      </c>
      <c r="Z5713" s="135">
        <v>22459</v>
      </c>
      <c r="AA5713" s="136">
        <v>21946</v>
      </c>
      <c r="AB5713" s="135">
        <v>20761</v>
      </c>
      <c r="AC5713" s="136">
        <v>21659</v>
      </c>
      <c r="AD5713" s="135">
        <v>20940</v>
      </c>
      <c r="AE5713" s="137">
        <v>23260</v>
      </c>
      <c r="AF5713" s="138">
        <v>23593</v>
      </c>
    </row>
    <row r="5714" spans="2:32">
      <c r="B5714" s="114">
        <v>5676</v>
      </c>
      <c r="C5714" s="115">
        <v>5676</v>
      </c>
      <c r="D5714" s="116">
        <v>237</v>
      </c>
      <c r="E5714" s="117">
        <v>8</v>
      </c>
      <c r="F5714" s="118">
        <v>25</v>
      </c>
      <c r="G5714" s="119" t="s">
        <v>487</v>
      </c>
      <c r="H5714" s="120">
        <v>8</v>
      </c>
      <c r="I5714" s="115">
        <v>24</v>
      </c>
      <c r="J5714" s="116" t="s">
        <v>487</v>
      </c>
      <c r="K5714" s="121">
        <v>12</v>
      </c>
      <c r="L5714" s="108"/>
      <c r="M5714" s="122">
        <v>17824</v>
      </c>
      <c r="N5714" s="123">
        <v>19484</v>
      </c>
      <c r="O5714" s="124">
        <v>20426</v>
      </c>
      <c r="P5714" s="123">
        <v>19583</v>
      </c>
      <c r="Q5714" s="124">
        <v>18268</v>
      </c>
      <c r="R5714" s="123">
        <v>19719</v>
      </c>
      <c r="S5714" s="124">
        <v>19325</v>
      </c>
      <c r="T5714" s="123">
        <v>21175</v>
      </c>
      <c r="U5714" s="124">
        <v>21648</v>
      </c>
      <c r="V5714" s="123">
        <v>19503</v>
      </c>
      <c r="W5714" s="124">
        <v>20352</v>
      </c>
      <c r="X5714" s="123">
        <v>21232</v>
      </c>
      <c r="Y5714" s="124">
        <v>20592</v>
      </c>
      <c r="Z5714" s="123">
        <v>22892</v>
      </c>
      <c r="AA5714" s="124">
        <v>22435</v>
      </c>
      <c r="AB5714" s="123">
        <v>21091</v>
      </c>
      <c r="AC5714" s="124">
        <v>22074</v>
      </c>
      <c r="AD5714" s="123">
        <v>21629</v>
      </c>
      <c r="AE5714" s="125">
        <v>23687</v>
      </c>
      <c r="AF5714" s="126">
        <v>24047</v>
      </c>
    </row>
    <row r="5715" spans="2:32">
      <c r="B5715" s="127">
        <v>5677</v>
      </c>
      <c r="C5715" s="128">
        <v>5677</v>
      </c>
      <c r="D5715" s="129">
        <v>237</v>
      </c>
      <c r="E5715" s="130">
        <v>8</v>
      </c>
      <c r="F5715" s="131">
        <v>25</v>
      </c>
      <c r="G5715" s="132" t="s">
        <v>487</v>
      </c>
      <c r="H5715" s="133">
        <v>8</v>
      </c>
      <c r="I5715" s="128">
        <v>24</v>
      </c>
      <c r="J5715" s="129" t="s">
        <v>487</v>
      </c>
      <c r="K5715" s="134">
        <v>13</v>
      </c>
      <c r="L5715" s="108"/>
      <c r="M5715" s="81">
        <v>18029</v>
      </c>
      <c r="N5715" s="135">
        <v>19781</v>
      </c>
      <c r="O5715" s="136">
        <v>20836</v>
      </c>
      <c r="P5715" s="135">
        <v>19857</v>
      </c>
      <c r="Q5715" s="136">
        <v>18572</v>
      </c>
      <c r="R5715" s="135">
        <v>19942</v>
      </c>
      <c r="S5715" s="136">
        <v>19760</v>
      </c>
      <c r="T5715" s="135">
        <v>21491</v>
      </c>
      <c r="U5715" s="136">
        <v>22071</v>
      </c>
      <c r="V5715" s="135">
        <v>19859</v>
      </c>
      <c r="W5715" s="136">
        <v>20643</v>
      </c>
      <c r="X5715" s="135">
        <v>21479</v>
      </c>
      <c r="Y5715" s="136">
        <v>21028</v>
      </c>
      <c r="Z5715" s="135">
        <v>23340</v>
      </c>
      <c r="AA5715" s="136">
        <v>22733</v>
      </c>
      <c r="AB5715" s="135">
        <v>21457</v>
      </c>
      <c r="AC5715" s="136">
        <v>22362</v>
      </c>
      <c r="AD5715" s="135">
        <v>22084</v>
      </c>
      <c r="AE5715" s="137">
        <v>24036</v>
      </c>
      <c r="AF5715" s="138">
        <v>24505</v>
      </c>
    </row>
    <row r="5716" spans="2:32">
      <c r="B5716" s="114">
        <v>5678</v>
      </c>
      <c r="C5716" s="115">
        <v>5678</v>
      </c>
      <c r="D5716" s="116">
        <v>237</v>
      </c>
      <c r="E5716" s="117">
        <v>8</v>
      </c>
      <c r="F5716" s="118">
        <v>25</v>
      </c>
      <c r="G5716" s="119" t="s">
        <v>487</v>
      </c>
      <c r="H5716" s="120">
        <v>8</v>
      </c>
      <c r="I5716" s="115">
        <v>24</v>
      </c>
      <c r="J5716" s="116" t="s">
        <v>487</v>
      </c>
      <c r="K5716" s="121">
        <v>14</v>
      </c>
      <c r="L5716" s="108"/>
      <c r="M5716" s="122">
        <v>18219</v>
      </c>
      <c r="N5716" s="123">
        <v>20050</v>
      </c>
      <c r="O5716" s="124">
        <v>21200</v>
      </c>
      <c r="P5716" s="123">
        <v>19960</v>
      </c>
      <c r="Q5716" s="124">
        <v>18674</v>
      </c>
      <c r="R5716" s="123">
        <v>20142</v>
      </c>
      <c r="S5716" s="124">
        <v>20089</v>
      </c>
      <c r="T5716" s="123">
        <v>21773</v>
      </c>
      <c r="U5716" s="124">
        <v>22421</v>
      </c>
      <c r="V5716" s="123">
        <v>19956</v>
      </c>
      <c r="W5716" s="124">
        <v>20824</v>
      </c>
      <c r="X5716" s="123">
        <v>21648</v>
      </c>
      <c r="Y5716" s="124">
        <v>21325</v>
      </c>
      <c r="Z5716" s="123">
        <v>23685</v>
      </c>
      <c r="AA5716" s="124">
        <v>22802</v>
      </c>
      <c r="AB5716" s="123">
        <v>21520</v>
      </c>
      <c r="AC5716" s="124">
        <v>22513</v>
      </c>
      <c r="AD5716" s="123">
        <v>22370</v>
      </c>
      <c r="AE5716" s="125">
        <v>24315</v>
      </c>
      <c r="AF5716" s="126">
        <v>24843</v>
      </c>
    </row>
    <row r="5717" spans="2:32">
      <c r="B5717" s="127">
        <v>5679</v>
      </c>
      <c r="C5717" s="128">
        <v>5679</v>
      </c>
      <c r="D5717" s="129">
        <v>237</v>
      </c>
      <c r="E5717" s="130">
        <v>8</v>
      </c>
      <c r="F5717" s="131">
        <v>25</v>
      </c>
      <c r="G5717" s="132" t="s">
        <v>487</v>
      </c>
      <c r="H5717" s="133">
        <v>8</v>
      </c>
      <c r="I5717" s="128">
        <v>24</v>
      </c>
      <c r="J5717" s="129" t="s">
        <v>487</v>
      </c>
      <c r="K5717" s="134">
        <v>15</v>
      </c>
      <c r="L5717" s="108"/>
      <c r="M5717" s="81">
        <v>18304</v>
      </c>
      <c r="N5717" s="135">
        <v>20237</v>
      </c>
      <c r="O5717" s="136">
        <v>21391</v>
      </c>
      <c r="P5717" s="135">
        <v>20079</v>
      </c>
      <c r="Q5717" s="136">
        <v>18769</v>
      </c>
      <c r="R5717" s="135">
        <v>20178</v>
      </c>
      <c r="S5717" s="136">
        <v>20382</v>
      </c>
      <c r="T5717" s="135">
        <v>21926</v>
      </c>
      <c r="U5717" s="136">
        <v>22599</v>
      </c>
      <c r="V5717" s="135">
        <v>20024</v>
      </c>
      <c r="W5717" s="136">
        <v>20863</v>
      </c>
      <c r="X5717" s="135">
        <v>21680</v>
      </c>
      <c r="Y5717" s="136">
        <v>21617</v>
      </c>
      <c r="Z5717" s="135">
        <v>23841</v>
      </c>
      <c r="AA5717" s="136">
        <v>22882</v>
      </c>
      <c r="AB5717" s="135">
        <v>21548</v>
      </c>
      <c r="AC5717" s="136">
        <v>22510</v>
      </c>
      <c r="AD5717" s="135">
        <v>22651</v>
      </c>
      <c r="AE5717" s="137">
        <v>24445</v>
      </c>
      <c r="AF5717" s="138">
        <v>24986</v>
      </c>
    </row>
    <row r="5718" spans="2:32">
      <c r="B5718" s="114">
        <v>5680</v>
      </c>
      <c r="C5718" s="115">
        <v>5680</v>
      </c>
      <c r="D5718" s="116">
        <v>237</v>
      </c>
      <c r="E5718" s="117">
        <v>8</v>
      </c>
      <c r="F5718" s="118">
        <v>25</v>
      </c>
      <c r="G5718" s="119" t="s">
        <v>487</v>
      </c>
      <c r="H5718" s="120">
        <v>8</v>
      </c>
      <c r="I5718" s="115">
        <v>24</v>
      </c>
      <c r="J5718" s="116" t="s">
        <v>487</v>
      </c>
      <c r="K5718" s="121">
        <v>16</v>
      </c>
      <c r="L5718" s="108"/>
      <c r="M5718" s="122">
        <v>18514</v>
      </c>
      <c r="N5718" s="123">
        <v>20562</v>
      </c>
      <c r="O5718" s="124">
        <v>21876</v>
      </c>
      <c r="P5718" s="123">
        <v>20255</v>
      </c>
      <c r="Q5718" s="124">
        <v>18996</v>
      </c>
      <c r="R5718" s="123">
        <v>20404</v>
      </c>
      <c r="S5718" s="124">
        <v>20801</v>
      </c>
      <c r="T5718" s="123">
        <v>22235</v>
      </c>
      <c r="U5718" s="124">
        <v>23253</v>
      </c>
      <c r="V5718" s="123">
        <v>20209</v>
      </c>
      <c r="W5718" s="124">
        <v>21031</v>
      </c>
      <c r="X5718" s="123">
        <v>21846</v>
      </c>
      <c r="Y5718" s="124">
        <v>21976</v>
      </c>
      <c r="Z5718" s="123">
        <v>24518</v>
      </c>
      <c r="AA5718" s="124">
        <v>22920</v>
      </c>
      <c r="AB5718" s="123">
        <v>21643</v>
      </c>
      <c r="AC5718" s="124">
        <v>22576</v>
      </c>
      <c r="AD5718" s="123">
        <v>23001</v>
      </c>
      <c r="AE5718" s="125">
        <v>24666</v>
      </c>
      <c r="AF5718" s="126">
        <v>25643</v>
      </c>
    </row>
    <row r="5719" spans="2:32">
      <c r="B5719" s="127">
        <v>5681</v>
      </c>
      <c r="C5719" s="128">
        <v>5681</v>
      </c>
      <c r="D5719" s="129">
        <v>237</v>
      </c>
      <c r="E5719" s="130">
        <v>8</v>
      </c>
      <c r="F5719" s="131">
        <v>25</v>
      </c>
      <c r="G5719" s="132" t="s">
        <v>487</v>
      </c>
      <c r="H5719" s="133">
        <v>8</v>
      </c>
      <c r="I5719" s="128">
        <v>24</v>
      </c>
      <c r="J5719" s="129" t="s">
        <v>487</v>
      </c>
      <c r="K5719" s="134">
        <v>17</v>
      </c>
      <c r="L5719" s="108"/>
      <c r="M5719" s="81">
        <v>18907</v>
      </c>
      <c r="N5719" s="135">
        <v>20896</v>
      </c>
      <c r="O5719" s="136">
        <v>22224</v>
      </c>
      <c r="P5719" s="135">
        <v>20509</v>
      </c>
      <c r="Q5719" s="136">
        <v>19446</v>
      </c>
      <c r="R5719" s="135">
        <v>20799</v>
      </c>
      <c r="S5719" s="136">
        <v>21449</v>
      </c>
      <c r="T5719" s="135">
        <v>22618</v>
      </c>
      <c r="U5719" s="136">
        <v>23516</v>
      </c>
      <c r="V5719" s="135">
        <v>20697</v>
      </c>
      <c r="W5719" s="136">
        <v>21424</v>
      </c>
      <c r="X5719" s="135">
        <v>22228</v>
      </c>
      <c r="Y5719" s="136">
        <v>22649</v>
      </c>
      <c r="Z5719" s="135">
        <v>24888</v>
      </c>
      <c r="AA5719" s="136">
        <v>23146</v>
      </c>
      <c r="AB5719" s="135">
        <v>22157</v>
      </c>
      <c r="AC5719" s="136">
        <v>22957</v>
      </c>
      <c r="AD5719" s="135">
        <v>23689</v>
      </c>
      <c r="AE5719" s="137">
        <v>25109</v>
      </c>
      <c r="AF5719" s="138">
        <v>26017</v>
      </c>
    </row>
    <row r="5720" spans="2:32">
      <c r="B5720" s="114">
        <v>5682</v>
      </c>
      <c r="C5720" s="115">
        <v>5682</v>
      </c>
      <c r="D5720" s="116">
        <v>237</v>
      </c>
      <c r="E5720" s="117">
        <v>8</v>
      </c>
      <c r="F5720" s="118">
        <v>25</v>
      </c>
      <c r="G5720" s="119" t="s">
        <v>487</v>
      </c>
      <c r="H5720" s="120">
        <v>8</v>
      </c>
      <c r="I5720" s="115">
        <v>24</v>
      </c>
      <c r="J5720" s="116" t="s">
        <v>487</v>
      </c>
      <c r="K5720" s="121">
        <v>18</v>
      </c>
      <c r="L5720" s="108"/>
      <c r="M5720" s="122">
        <v>18993</v>
      </c>
      <c r="N5720" s="123">
        <v>20889</v>
      </c>
      <c r="O5720" s="124">
        <v>22081</v>
      </c>
      <c r="P5720" s="123">
        <v>20481</v>
      </c>
      <c r="Q5720" s="124">
        <v>19591</v>
      </c>
      <c r="R5720" s="123">
        <v>21100</v>
      </c>
      <c r="S5720" s="124">
        <v>21879</v>
      </c>
      <c r="T5720" s="123">
        <v>22797</v>
      </c>
      <c r="U5720" s="124">
        <v>23403</v>
      </c>
      <c r="V5720" s="123">
        <v>21097</v>
      </c>
      <c r="W5720" s="124">
        <v>21701</v>
      </c>
      <c r="X5720" s="123">
        <v>22787</v>
      </c>
      <c r="Y5720" s="124">
        <v>23338</v>
      </c>
      <c r="Z5720" s="123">
        <v>24845</v>
      </c>
      <c r="AA5720" s="124">
        <v>23304</v>
      </c>
      <c r="AB5720" s="123">
        <v>22741</v>
      </c>
      <c r="AC5720" s="124">
        <v>23426</v>
      </c>
      <c r="AD5720" s="123">
        <v>24467</v>
      </c>
      <c r="AE5720" s="125">
        <v>25615</v>
      </c>
      <c r="AF5720" s="126">
        <v>26025</v>
      </c>
    </row>
    <row r="5721" spans="2:32">
      <c r="B5721" s="127">
        <v>5683</v>
      </c>
      <c r="C5721" s="128">
        <v>5683</v>
      </c>
      <c r="D5721" s="129">
        <v>237</v>
      </c>
      <c r="E5721" s="130">
        <v>8</v>
      </c>
      <c r="F5721" s="131">
        <v>25</v>
      </c>
      <c r="G5721" s="132" t="s">
        <v>487</v>
      </c>
      <c r="H5721" s="133">
        <v>8</v>
      </c>
      <c r="I5721" s="128">
        <v>24</v>
      </c>
      <c r="J5721" s="129" t="s">
        <v>487</v>
      </c>
      <c r="K5721" s="134">
        <v>19</v>
      </c>
      <c r="L5721" s="108"/>
      <c r="M5721" s="81">
        <v>18470</v>
      </c>
      <c r="N5721" s="135">
        <v>20340</v>
      </c>
      <c r="O5721" s="136">
        <v>21475</v>
      </c>
      <c r="P5721" s="135">
        <v>20253</v>
      </c>
      <c r="Q5721" s="136">
        <v>19444</v>
      </c>
      <c r="R5721" s="135">
        <v>20594</v>
      </c>
      <c r="S5721" s="136">
        <v>21430</v>
      </c>
      <c r="T5721" s="135">
        <v>22348</v>
      </c>
      <c r="U5721" s="136">
        <v>23011</v>
      </c>
      <c r="V5721" s="135">
        <v>21144</v>
      </c>
      <c r="W5721" s="136">
        <v>21629</v>
      </c>
      <c r="X5721" s="135">
        <v>22632</v>
      </c>
      <c r="Y5721" s="136">
        <v>23126</v>
      </c>
      <c r="Z5721" s="135">
        <v>24739</v>
      </c>
      <c r="AA5721" s="136">
        <v>23566</v>
      </c>
      <c r="AB5721" s="135">
        <v>23059</v>
      </c>
      <c r="AC5721" s="136">
        <v>23658</v>
      </c>
      <c r="AD5721" s="135">
        <v>24380</v>
      </c>
      <c r="AE5721" s="137">
        <v>25535</v>
      </c>
      <c r="AF5721" s="138">
        <v>26048</v>
      </c>
    </row>
    <row r="5722" spans="2:32">
      <c r="B5722" s="114">
        <v>5684</v>
      </c>
      <c r="C5722" s="115">
        <v>5684</v>
      </c>
      <c r="D5722" s="116">
        <v>237</v>
      </c>
      <c r="E5722" s="117">
        <v>8</v>
      </c>
      <c r="F5722" s="118">
        <v>25</v>
      </c>
      <c r="G5722" s="119" t="s">
        <v>487</v>
      </c>
      <c r="H5722" s="120">
        <v>8</v>
      </c>
      <c r="I5722" s="115">
        <v>24</v>
      </c>
      <c r="J5722" s="116" t="s">
        <v>487</v>
      </c>
      <c r="K5722" s="121">
        <v>20</v>
      </c>
      <c r="L5722" s="108"/>
      <c r="M5722" s="122">
        <v>18169</v>
      </c>
      <c r="N5722" s="123">
        <v>19985</v>
      </c>
      <c r="O5722" s="124">
        <v>21254</v>
      </c>
      <c r="P5722" s="123">
        <v>20405</v>
      </c>
      <c r="Q5722" s="124">
        <v>19629</v>
      </c>
      <c r="R5722" s="123">
        <v>20452</v>
      </c>
      <c r="S5722" s="124">
        <v>21198</v>
      </c>
      <c r="T5722" s="123">
        <v>22078</v>
      </c>
      <c r="U5722" s="124">
        <v>22996</v>
      </c>
      <c r="V5722" s="123">
        <v>21468</v>
      </c>
      <c r="W5722" s="124">
        <v>22056</v>
      </c>
      <c r="X5722" s="123">
        <v>22862</v>
      </c>
      <c r="Y5722" s="124">
        <v>23311</v>
      </c>
      <c r="Z5722" s="123">
        <v>25068</v>
      </c>
      <c r="AA5722" s="124">
        <v>24396</v>
      </c>
      <c r="AB5722" s="123">
        <v>23840</v>
      </c>
      <c r="AC5722" s="124">
        <v>24386</v>
      </c>
      <c r="AD5722" s="123">
        <v>24716</v>
      </c>
      <c r="AE5722" s="125">
        <v>25634</v>
      </c>
      <c r="AF5722" s="126">
        <v>26511</v>
      </c>
    </row>
    <row r="5723" spans="2:32">
      <c r="B5723" s="127">
        <v>5685</v>
      </c>
      <c r="C5723" s="128">
        <v>5685</v>
      </c>
      <c r="D5723" s="129">
        <v>237</v>
      </c>
      <c r="E5723" s="130">
        <v>8</v>
      </c>
      <c r="F5723" s="131">
        <v>25</v>
      </c>
      <c r="G5723" s="132" t="s">
        <v>487</v>
      </c>
      <c r="H5723" s="133">
        <v>8</v>
      </c>
      <c r="I5723" s="128">
        <v>24</v>
      </c>
      <c r="J5723" s="129" t="s">
        <v>487</v>
      </c>
      <c r="K5723" s="134">
        <v>21</v>
      </c>
      <c r="L5723" s="108"/>
      <c r="M5723" s="81">
        <v>17966</v>
      </c>
      <c r="N5723" s="135">
        <v>19645</v>
      </c>
      <c r="O5723" s="136">
        <v>20909</v>
      </c>
      <c r="P5723" s="135">
        <v>20095</v>
      </c>
      <c r="Q5723" s="136">
        <v>19396</v>
      </c>
      <c r="R5723" s="135">
        <v>20385</v>
      </c>
      <c r="S5723" s="136">
        <v>21148</v>
      </c>
      <c r="T5723" s="135">
        <v>21884</v>
      </c>
      <c r="U5723" s="136">
        <v>22919</v>
      </c>
      <c r="V5723" s="135">
        <v>21546</v>
      </c>
      <c r="W5723" s="136">
        <v>22244</v>
      </c>
      <c r="X5723" s="135">
        <v>23197</v>
      </c>
      <c r="Y5723" s="136">
        <v>23651</v>
      </c>
      <c r="Z5723" s="135">
        <v>25359</v>
      </c>
      <c r="AA5723" s="136">
        <v>24843</v>
      </c>
      <c r="AB5723" s="135">
        <v>24391</v>
      </c>
      <c r="AC5723" s="136">
        <v>24995</v>
      </c>
      <c r="AD5723" s="135">
        <v>25270</v>
      </c>
      <c r="AE5723" s="137">
        <v>25942</v>
      </c>
      <c r="AF5723" s="138">
        <v>27004</v>
      </c>
    </row>
    <row r="5724" spans="2:32">
      <c r="B5724" s="114">
        <v>5686</v>
      </c>
      <c r="C5724" s="115">
        <v>5686</v>
      </c>
      <c r="D5724" s="116">
        <v>237</v>
      </c>
      <c r="E5724" s="117">
        <v>8</v>
      </c>
      <c r="F5724" s="118">
        <v>25</v>
      </c>
      <c r="G5724" s="119" t="s">
        <v>487</v>
      </c>
      <c r="H5724" s="120">
        <v>8</v>
      </c>
      <c r="I5724" s="115">
        <v>24</v>
      </c>
      <c r="J5724" s="116" t="s">
        <v>487</v>
      </c>
      <c r="K5724" s="121">
        <v>22</v>
      </c>
      <c r="L5724" s="108"/>
      <c r="M5724" s="122">
        <v>17108</v>
      </c>
      <c r="N5724" s="123">
        <v>18373</v>
      </c>
      <c r="O5724" s="124">
        <v>19648</v>
      </c>
      <c r="P5724" s="123">
        <v>18988</v>
      </c>
      <c r="Q5724" s="124">
        <v>18345</v>
      </c>
      <c r="R5724" s="123">
        <v>19568</v>
      </c>
      <c r="S5724" s="124">
        <v>20212</v>
      </c>
      <c r="T5724" s="123">
        <v>20695</v>
      </c>
      <c r="U5724" s="124">
        <v>21820</v>
      </c>
      <c r="V5724" s="123">
        <v>20717</v>
      </c>
      <c r="W5724" s="124">
        <v>21419</v>
      </c>
      <c r="X5724" s="123">
        <v>22618</v>
      </c>
      <c r="Y5724" s="124">
        <v>22894</v>
      </c>
      <c r="Z5724" s="123">
        <v>24460</v>
      </c>
      <c r="AA5724" s="124">
        <v>24189</v>
      </c>
      <c r="AB5724" s="123">
        <v>23818</v>
      </c>
      <c r="AC5724" s="124">
        <v>24390</v>
      </c>
      <c r="AD5724" s="123">
        <v>24616</v>
      </c>
      <c r="AE5724" s="125">
        <v>24999</v>
      </c>
      <c r="AF5724" s="126">
        <v>26210</v>
      </c>
    </row>
    <row r="5725" spans="2:32">
      <c r="B5725" s="127">
        <v>5687</v>
      </c>
      <c r="C5725" s="128">
        <v>5687</v>
      </c>
      <c r="D5725" s="129">
        <v>237</v>
      </c>
      <c r="E5725" s="130">
        <v>8</v>
      </c>
      <c r="F5725" s="131">
        <v>25</v>
      </c>
      <c r="G5725" s="132" t="s">
        <v>487</v>
      </c>
      <c r="H5725" s="133">
        <v>8</v>
      </c>
      <c r="I5725" s="128">
        <v>24</v>
      </c>
      <c r="J5725" s="129" t="s">
        <v>487</v>
      </c>
      <c r="K5725" s="134">
        <v>23</v>
      </c>
      <c r="L5725" s="108"/>
      <c r="M5725" s="81">
        <v>16158</v>
      </c>
      <c r="N5725" s="135">
        <v>16902</v>
      </c>
      <c r="O5725" s="136">
        <v>18166</v>
      </c>
      <c r="P5725" s="135">
        <v>17681</v>
      </c>
      <c r="Q5725" s="136">
        <v>17093</v>
      </c>
      <c r="R5725" s="135">
        <v>18590</v>
      </c>
      <c r="S5725" s="136">
        <v>19104</v>
      </c>
      <c r="T5725" s="135">
        <v>19211</v>
      </c>
      <c r="U5725" s="136">
        <v>20381</v>
      </c>
      <c r="V5725" s="135">
        <v>19546</v>
      </c>
      <c r="W5725" s="136">
        <v>20265</v>
      </c>
      <c r="X5725" s="135">
        <v>21720</v>
      </c>
      <c r="Y5725" s="136">
        <v>21846</v>
      </c>
      <c r="Z5725" s="135">
        <v>23086</v>
      </c>
      <c r="AA5725" s="136">
        <v>23015</v>
      </c>
      <c r="AB5725" s="135">
        <v>22745</v>
      </c>
      <c r="AC5725" s="136">
        <v>23309</v>
      </c>
      <c r="AD5725" s="135">
        <v>23614</v>
      </c>
      <c r="AE5725" s="137">
        <v>23588</v>
      </c>
      <c r="AF5725" s="138">
        <v>24908</v>
      </c>
    </row>
    <row r="5726" spans="2:32">
      <c r="B5726" s="114">
        <v>5688</v>
      </c>
      <c r="C5726" s="115">
        <v>5688</v>
      </c>
      <c r="D5726" s="116">
        <v>237</v>
      </c>
      <c r="E5726" s="117">
        <v>8</v>
      </c>
      <c r="F5726" s="118">
        <v>25</v>
      </c>
      <c r="G5726" s="119" t="s">
        <v>487</v>
      </c>
      <c r="H5726" s="120">
        <v>8</v>
      </c>
      <c r="I5726" s="115">
        <v>24</v>
      </c>
      <c r="J5726" s="116" t="s">
        <v>487</v>
      </c>
      <c r="K5726" s="121">
        <v>24</v>
      </c>
      <c r="L5726" s="108"/>
      <c r="M5726" s="122">
        <v>15224</v>
      </c>
      <c r="N5726" s="123">
        <v>15709</v>
      </c>
      <c r="O5726" s="124">
        <v>16995</v>
      </c>
      <c r="P5726" s="123">
        <v>16611</v>
      </c>
      <c r="Q5726" s="124">
        <v>16024</v>
      </c>
      <c r="R5726" s="123">
        <v>17507</v>
      </c>
      <c r="S5726" s="124">
        <v>17964</v>
      </c>
      <c r="T5726" s="123">
        <v>17936</v>
      </c>
      <c r="U5726" s="124">
        <v>19219</v>
      </c>
      <c r="V5726" s="123">
        <v>18504</v>
      </c>
      <c r="W5726" s="124">
        <v>19187</v>
      </c>
      <c r="X5726" s="123">
        <v>20650</v>
      </c>
      <c r="Y5726" s="124">
        <v>20716</v>
      </c>
      <c r="Z5726" s="123">
        <v>21961</v>
      </c>
      <c r="AA5726" s="124">
        <v>22016</v>
      </c>
      <c r="AB5726" s="123">
        <v>21775</v>
      </c>
      <c r="AC5726" s="124">
        <v>22318</v>
      </c>
      <c r="AD5726" s="123">
        <v>22497</v>
      </c>
      <c r="AE5726" s="125">
        <v>22375</v>
      </c>
      <c r="AF5726" s="126">
        <v>23795</v>
      </c>
    </row>
    <row r="5727" spans="2:32">
      <c r="B5727" s="127">
        <v>5689</v>
      </c>
      <c r="C5727" s="128">
        <v>5689</v>
      </c>
      <c r="D5727" s="129">
        <v>238</v>
      </c>
      <c r="E5727" s="130">
        <v>8</v>
      </c>
      <c r="F5727" s="131">
        <v>26</v>
      </c>
      <c r="G5727" s="132" t="s">
        <v>487</v>
      </c>
      <c r="H5727" s="133">
        <v>8</v>
      </c>
      <c r="I5727" s="128">
        <v>25</v>
      </c>
      <c r="J5727" s="129" t="s">
        <v>487</v>
      </c>
      <c r="K5727" s="134">
        <v>1</v>
      </c>
      <c r="L5727" s="108"/>
      <c r="M5727" s="81">
        <v>14590</v>
      </c>
      <c r="N5727" s="135">
        <v>15268</v>
      </c>
      <c r="O5727" s="136">
        <v>16103</v>
      </c>
      <c r="P5727" s="135">
        <v>15447</v>
      </c>
      <c r="Q5727" s="136">
        <v>15357</v>
      </c>
      <c r="R5727" s="135">
        <v>16615</v>
      </c>
      <c r="S5727" s="136">
        <v>16851</v>
      </c>
      <c r="T5727" s="135">
        <v>17592</v>
      </c>
      <c r="U5727" s="136">
        <v>18350</v>
      </c>
      <c r="V5727" s="135">
        <v>17852</v>
      </c>
      <c r="W5727" s="136">
        <v>18094</v>
      </c>
      <c r="X5727" s="135">
        <v>19214</v>
      </c>
      <c r="Y5727" s="136">
        <v>19608</v>
      </c>
      <c r="Z5727" s="135">
        <v>21159</v>
      </c>
      <c r="AA5727" s="136">
        <v>20910</v>
      </c>
      <c r="AB5727" s="135">
        <v>21174</v>
      </c>
      <c r="AC5727" s="136">
        <v>21155</v>
      </c>
      <c r="AD5727" s="135">
        <v>21397</v>
      </c>
      <c r="AE5727" s="137">
        <v>22385</v>
      </c>
      <c r="AF5727" s="138">
        <v>23044</v>
      </c>
    </row>
    <row r="5728" spans="2:32">
      <c r="B5728" s="114">
        <v>5690</v>
      </c>
      <c r="C5728" s="115">
        <v>5690</v>
      </c>
      <c r="D5728" s="116">
        <v>238</v>
      </c>
      <c r="E5728" s="117">
        <v>8</v>
      </c>
      <c r="F5728" s="118">
        <v>26</v>
      </c>
      <c r="G5728" s="119" t="s">
        <v>487</v>
      </c>
      <c r="H5728" s="120">
        <v>8</v>
      </c>
      <c r="I5728" s="115">
        <v>25</v>
      </c>
      <c r="J5728" s="116" t="s">
        <v>487</v>
      </c>
      <c r="K5728" s="121">
        <v>2</v>
      </c>
      <c r="L5728" s="108"/>
      <c r="M5728" s="122">
        <v>14028</v>
      </c>
      <c r="N5728" s="123">
        <v>14804</v>
      </c>
      <c r="O5728" s="124">
        <v>15556</v>
      </c>
      <c r="P5728" s="123">
        <v>14965</v>
      </c>
      <c r="Q5728" s="124">
        <v>14854</v>
      </c>
      <c r="R5728" s="123">
        <v>15937</v>
      </c>
      <c r="S5728" s="124">
        <v>16308</v>
      </c>
      <c r="T5728" s="123">
        <v>17039</v>
      </c>
      <c r="U5728" s="124">
        <v>17737</v>
      </c>
      <c r="V5728" s="123">
        <v>17253</v>
      </c>
      <c r="W5728" s="124">
        <v>17478</v>
      </c>
      <c r="X5728" s="123">
        <v>18451</v>
      </c>
      <c r="Y5728" s="124">
        <v>18948</v>
      </c>
      <c r="Z5728" s="123">
        <v>20450</v>
      </c>
      <c r="AA5728" s="124">
        <v>20228</v>
      </c>
      <c r="AB5728" s="123">
        <v>20439</v>
      </c>
      <c r="AC5728" s="124">
        <v>20425</v>
      </c>
      <c r="AD5728" s="123">
        <v>20670</v>
      </c>
      <c r="AE5728" s="125">
        <v>21663</v>
      </c>
      <c r="AF5728" s="126">
        <v>22283</v>
      </c>
    </row>
    <row r="5729" spans="2:32">
      <c r="B5729" s="127">
        <v>5691</v>
      </c>
      <c r="C5729" s="128">
        <v>5691</v>
      </c>
      <c r="D5729" s="129">
        <v>238</v>
      </c>
      <c r="E5729" s="130">
        <v>8</v>
      </c>
      <c r="F5729" s="131">
        <v>26</v>
      </c>
      <c r="G5729" s="132" t="s">
        <v>487</v>
      </c>
      <c r="H5729" s="133">
        <v>8</v>
      </c>
      <c r="I5729" s="128">
        <v>25</v>
      </c>
      <c r="J5729" s="129" t="s">
        <v>487</v>
      </c>
      <c r="K5729" s="134">
        <v>3</v>
      </c>
      <c r="L5729" s="108"/>
      <c r="M5729" s="81">
        <v>13670</v>
      </c>
      <c r="N5729" s="135">
        <v>14501</v>
      </c>
      <c r="O5729" s="136">
        <v>15248</v>
      </c>
      <c r="P5729" s="135">
        <v>14673</v>
      </c>
      <c r="Q5729" s="136">
        <v>14560</v>
      </c>
      <c r="R5729" s="135">
        <v>15547</v>
      </c>
      <c r="S5729" s="136">
        <v>15941</v>
      </c>
      <c r="T5729" s="135">
        <v>16661</v>
      </c>
      <c r="U5729" s="136">
        <v>17362</v>
      </c>
      <c r="V5729" s="135">
        <v>16842</v>
      </c>
      <c r="W5729" s="136">
        <v>17031</v>
      </c>
      <c r="X5729" s="135">
        <v>17950</v>
      </c>
      <c r="Y5729" s="136">
        <v>18480</v>
      </c>
      <c r="Z5729" s="135">
        <v>19940</v>
      </c>
      <c r="AA5729" s="136">
        <v>19703</v>
      </c>
      <c r="AB5729" s="135">
        <v>19881</v>
      </c>
      <c r="AC5729" s="136">
        <v>19862</v>
      </c>
      <c r="AD5729" s="135">
        <v>20118</v>
      </c>
      <c r="AE5729" s="137">
        <v>21090</v>
      </c>
      <c r="AF5729" s="138">
        <v>21710</v>
      </c>
    </row>
    <row r="5730" spans="2:32">
      <c r="B5730" s="114">
        <v>5692</v>
      </c>
      <c r="C5730" s="115">
        <v>5692</v>
      </c>
      <c r="D5730" s="116">
        <v>238</v>
      </c>
      <c r="E5730" s="117">
        <v>8</v>
      </c>
      <c r="F5730" s="118">
        <v>26</v>
      </c>
      <c r="G5730" s="119" t="s">
        <v>487</v>
      </c>
      <c r="H5730" s="120">
        <v>8</v>
      </c>
      <c r="I5730" s="115">
        <v>25</v>
      </c>
      <c r="J5730" s="116" t="s">
        <v>487</v>
      </c>
      <c r="K5730" s="121">
        <v>4</v>
      </c>
      <c r="L5730" s="108"/>
      <c r="M5730" s="122">
        <v>13469</v>
      </c>
      <c r="N5730" s="123">
        <v>14435</v>
      </c>
      <c r="O5730" s="124">
        <v>15140</v>
      </c>
      <c r="P5730" s="123">
        <v>14595</v>
      </c>
      <c r="Q5730" s="124">
        <v>14471</v>
      </c>
      <c r="R5730" s="123">
        <v>15284</v>
      </c>
      <c r="S5730" s="124">
        <v>15819</v>
      </c>
      <c r="T5730" s="123">
        <v>16442</v>
      </c>
      <c r="U5730" s="124">
        <v>17054</v>
      </c>
      <c r="V5730" s="123">
        <v>16521</v>
      </c>
      <c r="W5730" s="124">
        <v>16554</v>
      </c>
      <c r="X5730" s="123">
        <v>17443</v>
      </c>
      <c r="Y5730" s="124">
        <v>18091</v>
      </c>
      <c r="Z5730" s="123">
        <v>19346</v>
      </c>
      <c r="AA5730" s="124">
        <v>19077</v>
      </c>
      <c r="AB5730" s="123">
        <v>19218</v>
      </c>
      <c r="AC5730" s="124">
        <v>19097</v>
      </c>
      <c r="AD5730" s="123">
        <v>19573</v>
      </c>
      <c r="AE5730" s="125">
        <v>20421</v>
      </c>
      <c r="AF5730" s="126">
        <v>20951</v>
      </c>
    </row>
    <row r="5731" spans="2:32">
      <c r="B5731" s="127">
        <v>5693</v>
      </c>
      <c r="C5731" s="128">
        <v>5693</v>
      </c>
      <c r="D5731" s="129">
        <v>238</v>
      </c>
      <c r="E5731" s="130">
        <v>8</v>
      </c>
      <c r="F5731" s="131">
        <v>26</v>
      </c>
      <c r="G5731" s="132" t="s">
        <v>487</v>
      </c>
      <c r="H5731" s="133">
        <v>8</v>
      </c>
      <c r="I5731" s="128">
        <v>25</v>
      </c>
      <c r="J5731" s="129" t="s">
        <v>487</v>
      </c>
      <c r="K5731" s="134">
        <v>5</v>
      </c>
      <c r="L5731" s="108"/>
      <c r="M5731" s="81">
        <v>13356</v>
      </c>
      <c r="N5731" s="135">
        <v>14787</v>
      </c>
      <c r="O5731" s="136">
        <v>15483</v>
      </c>
      <c r="P5731" s="135">
        <v>14916</v>
      </c>
      <c r="Q5731" s="136">
        <v>14787</v>
      </c>
      <c r="R5731" s="135">
        <v>15093</v>
      </c>
      <c r="S5731" s="136">
        <v>16074</v>
      </c>
      <c r="T5731" s="135">
        <v>16647</v>
      </c>
      <c r="U5731" s="136">
        <v>17141</v>
      </c>
      <c r="V5731" s="135">
        <v>16569</v>
      </c>
      <c r="W5731" s="136">
        <v>16242</v>
      </c>
      <c r="X5731" s="135">
        <v>16958</v>
      </c>
      <c r="Y5731" s="136">
        <v>18028</v>
      </c>
      <c r="Z5731" s="135">
        <v>19164</v>
      </c>
      <c r="AA5731" s="136">
        <v>18787</v>
      </c>
      <c r="AB5731" s="135">
        <v>18895</v>
      </c>
      <c r="AC5731" s="136">
        <v>18425</v>
      </c>
      <c r="AD5731" s="135">
        <v>19360</v>
      </c>
      <c r="AE5731" s="137">
        <v>20067</v>
      </c>
      <c r="AF5731" s="138">
        <v>20581</v>
      </c>
    </row>
    <row r="5732" spans="2:32">
      <c r="B5732" s="114">
        <v>5694</v>
      </c>
      <c r="C5732" s="115">
        <v>5694</v>
      </c>
      <c r="D5732" s="116">
        <v>238</v>
      </c>
      <c r="E5732" s="117">
        <v>8</v>
      </c>
      <c r="F5732" s="118">
        <v>26</v>
      </c>
      <c r="G5732" s="119" t="s">
        <v>487</v>
      </c>
      <c r="H5732" s="120">
        <v>8</v>
      </c>
      <c r="I5732" s="115">
        <v>25</v>
      </c>
      <c r="J5732" s="116" t="s">
        <v>487</v>
      </c>
      <c r="K5732" s="121">
        <v>6</v>
      </c>
      <c r="L5732" s="108"/>
      <c r="M5732" s="122">
        <v>13311</v>
      </c>
      <c r="N5732" s="123">
        <v>15583</v>
      </c>
      <c r="O5732" s="124">
        <v>16223</v>
      </c>
      <c r="P5732" s="123">
        <v>15643</v>
      </c>
      <c r="Q5732" s="124">
        <v>15516</v>
      </c>
      <c r="R5732" s="123">
        <v>14952</v>
      </c>
      <c r="S5732" s="124">
        <v>16788</v>
      </c>
      <c r="T5732" s="123">
        <v>17315</v>
      </c>
      <c r="U5732" s="124">
        <v>17647</v>
      </c>
      <c r="V5732" s="123">
        <v>17026</v>
      </c>
      <c r="W5732" s="124">
        <v>15947</v>
      </c>
      <c r="X5732" s="123">
        <v>16492</v>
      </c>
      <c r="Y5732" s="124">
        <v>18359</v>
      </c>
      <c r="Z5732" s="123">
        <v>19387</v>
      </c>
      <c r="AA5732" s="124">
        <v>18778</v>
      </c>
      <c r="AB5732" s="123">
        <v>18919</v>
      </c>
      <c r="AC5732" s="124">
        <v>17845</v>
      </c>
      <c r="AD5732" s="123">
        <v>19543</v>
      </c>
      <c r="AE5732" s="125">
        <v>20198</v>
      </c>
      <c r="AF5732" s="126">
        <v>20614</v>
      </c>
    </row>
    <row r="5733" spans="2:32">
      <c r="B5733" s="127">
        <v>5695</v>
      </c>
      <c r="C5733" s="128">
        <v>5695</v>
      </c>
      <c r="D5733" s="129">
        <v>238</v>
      </c>
      <c r="E5733" s="130">
        <v>8</v>
      </c>
      <c r="F5733" s="131">
        <v>26</v>
      </c>
      <c r="G5733" s="132" t="s">
        <v>487</v>
      </c>
      <c r="H5733" s="133">
        <v>8</v>
      </c>
      <c r="I5733" s="128">
        <v>25</v>
      </c>
      <c r="J5733" s="129" t="s">
        <v>487</v>
      </c>
      <c r="K5733" s="134">
        <v>7</v>
      </c>
      <c r="L5733" s="108"/>
      <c r="M5733" s="81">
        <v>13581</v>
      </c>
      <c r="N5733" s="135">
        <v>16763</v>
      </c>
      <c r="O5733" s="136">
        <v>17193</v>
      </c>
      <c r="P5733" s="135">
        <v>16531</v>
      </c>
      <c r="Q5733" s="136">
        <v>16353</v>
      </c>
      <c r="R5733" s="135">
        <v>15139</v>
      </c>
      <c r="S5733" s="136">
        <v>17871</v>
      </c>
      <c r="T5733" s="135">
        <v>18253</v>
      </c>
      <c r="U5733" s="136">
        <v>18451</v>
      </c>
      <c r="V5733" s="135">
        <v>17675</v>
      </c>
      <c r="W5733" s="136">
        <v>15751</v>
      </c>
      <c r="X5733" s="135">
        <v>16431</v>
      </c>
      <c r="Y5733" s="136">
        <v>19080</v>
      </c>
      <c r="Z5733" s="135">
        <v>19894</v>
      </c>
      <c r="AA5733" s="136">
        <v>19062</v>
      </c>
      <c r="AB5733" s="135">
        <v>19219</v>
      </c>
      <c r="AC5733" s="136">
        <v>17432</v>
      </c>
      <c r="AD5733" s="135">
        <v>20185</v>
      </c>
      <c r="AE5733" s="137">
        <v>20688</v>
      </c>
      <c r="AF5733" s="138">
        <v>20972</v>
      </c>
    </row>
    <row r="5734" spans="2:32">
      <c r="B5734" s="114">
        <v>5696</v>
      </c>
      <c r="C5734" s="115">
        <v>5696</v>
      </c>
      <c r="D5734" s="116">
        <v>238</v>
      </c>
      <c r="E5734" s="117">
        <v>8</v>
      </c>
      <c r="F5734" s="118">
        <v>26</v>
      </c>
      <c r="G5734" s="119" t="s">
        <v>487</v>
      </c>
      <c r="H5734" s="120">
        <v>8</v>
      </c>
      <c r="I5734" s="115">
        <v>25</v>
      </c>
      <c r="J5734" s="116" t="s">
        <v>487</v>
      </c>
      <c r="K5734" s="121">
        <v>8</v>
      </c>
      <c r="L5734" s="108"/>
      <c r="M5734" s="122">
        <v>14351</v>
      </c>
      <c r="N5734" s="123">
        <v>17793</v>
      </c>
      <c r="O5734" s="124">
        <v>17949</v>
      </c>
      <c r="P5734" s="123">
        <v>17147</v>
      </c>
      <c r="Q5734" s="124">
        <v>17082</v>
      </c>
      <c r="R5734" s="123">
        <v>15949</v>
      </c>
      <c r="S5734" s="124">
        <v>18841</v>
      </c>
      <c r="T5734" s="123">
        <v>19139</v>
      </c>
      <c r="U5734" s="124">
        <v>19163</v>
      </c>
      <c r="V5734" s="123">
        <v>18341</v>
      </c>
      <c r="W5734" s="124">
        <v>16375</v>
      </c>
      <c r="X5734" s="123">
        <v>17157</v>
      </c>
      <c r="Y5734" s="124">
        <v>19973</v>
      </c>
      <c r="Z5734" s="123">
        <v>20421</v>
      </c>
      <c r="AA5734" s="124">
        <v>19498</v>
      </c>
      <c r="AB5734" s="123">
        <v>19787</v>
      </c>
      <c r="AC5734" s="124">
        <v>17957</v>
      </c>
      <c r="AD5734" s="123">
        <v>21046</v>
      </c>
      <c r="AE5734" s="125">
        <v>21286</v>
      </c>
      <c r="AF5734" s="126">
        <v>21431</v>
      </c>
    </row>
    <row r="5735" spans="2:32">
      <c r="B5735" s="127">
        <v>5697</v>
      </c>
      <c r="C5735" s="128">
        <v>5697</v>
      </c>
      <c r="D5735" s="129">
        <v>238</v>
      </c>
      <c r="E5735" s="130">
        <v>8</v>
      </c>
      <c r="F5735" s="131">
        <v>26</v>
      </c>
      <c r="G5735" s="132" t="s">
        <v>487</v>
      </c>
      <c r="H5735" s="133">
        <v>8</v>
      </c>
      <c r="I5735" s="128">
        <v>25</v>
      </c>
      <c r="J5735" s="129" t="s">
        <v>487</v>
      </c>
      <c r="K5735" s="134">
        <v>9</v>
      </c>
      <c r="L5735" s="108"/>
      <c r="M5735" s="81">
        <v>15323</v>
      </c>
      <c r="N5735" s="135">
        <v>18509</v>
      </c>
      <c r="O5735" s="136">
        <v>18391</v>
      </c>
      <c r="P5735" s="135">
        <v>17412</v>
      </c>
      <c r="Q5735" s="136">
        <v>17621</v>
      </c>
      <c r="R5735" s="135">
        <v>16996</v>
      </c>
      <c r="S5735" s="136">
        <v>19587</v>
      </c>
      <c r="T5735" s="135">
        <v>19813</v>
      </c>
      <c r="U5735" s="136">
        <v>19559</v>
      </c>
      <c r="V5735" s="135">
        <v>18864</v>
      </c>
      <c r="W5735" s="136">
        <v>17145</v>
      </c>
      <c r="X5735" s="135">
        <v>18103</v>
      </c>
      <c r="Y5735" s="136">
        <v>20733</v>
      </c>
      <c r="Z5735" s="135">
        <v>20723</v>
      </c>
      <c r="AA5735" s="136">
        <v>19719</v>
      </c>
      <c r="AB5735" s="135">
        <v>20305</v>
      </c>
      <c r="AC5735" s="136">
        <v>18747</v>
      </c>
      <c r="AD5735" s="135">
        <v>21774</v>
      </c>
      <c r="AE5735" s="137">
        <v>21841</v>
      </c>
      <c r="AF5735" s="138">
        <v>21697</v>
      </c>
    </row>
    <row r="5736" spans="2:32">
      <c r="B5736" s="114">
        <v>5698</v>
      </c>
      <c r="C5736" s="115">
        <v>5698</v>
      </c>
      <c r="D5736" s="116">
        <v>238</v>
      </c>
      <c r="E5736" s="117">
        <v>8</v>
      </c>
      <c r="F5736" s="118">
        <v>26</v>
      </c>
      <c r="G5736" s="119" t="s">
        <v>487</v>
      </c>
      <c r="H5736" s="120">
        <v>8</v>
      </c>
      <c r="I5736" s="115">
        <v>25</v>
      </c>
      <c r="J5736" s="116" t="s">
        <v>487</v>
      </c>
      <c r="K5736" s="121">
        <v>10</v>
      </c>
      <c r="L5736" s="108"/>
      <c r="M5736" s="122">
        <v>16101</v>
      </c>
      <c r="N5736" s="123">
        <v>19149</v>
      </c>
      <c r="O5736" s="124">
        <v>18770</v>
      </c>
      <c r="P5736" s="123">
        <v>17698</v>
      </c>
      <c r="Q5736" s="124">
        <v>18079</v>
      </c>
      <c r="R5736" s="123">
        <v>17804</v>
      </c>
      <c r="S5736" s="124">
        <v>20227</v>
      </c>
      <c r="T5736" s="123">
        <v>20570</v>
      </c>
      <c r="U5736" s="124">
        <v>20036</v>
      </c>
      <c r="V5736" s="123">
        <v>19388</v>
      </c>
      <c r="W5736" s="124">
        <v>17802</v>
      </c>
      <c r="X5736" s="123">
        <v>18992</v>
      </c>
      <c r="Y5736" s="124">
        <v>21470</v>
      </c>
      <c r="Z5736" s="123">
        <v>21274</v>
      </c>
      <c r="AA5736" s="124">
        <v>20163</v>
      </c>
      <c r="AB5736" s="123">
        <v>20924</v>
      </c>
      <c r="AC5736" s="124">
        <v>19469</v>
      </c>
      <c r="AD5736" s="123">
        <v>22564</v>
      </c>
      <c r="AE5736" s="125">
        <v>22751</v>
      </c>
      <c r="AF5736" s="126">
        <v>22308</v>
      </c>
    </row>
    <row r="5737" spans="2:32">
      <c r="B5737" s="127">
        <v>5699</v>
      </c>
      <c r="C5737" s="128">
        <v>5699</v>
      </c>
      <c r="D5737" s="129">
        <v>238</v>
      </c>
      <c r="E5737" s="130">
        <v>8</v>
      </c>
      <c r="F5737" s="131">
        <v>26</v>
      </c>
      <c r="G5737" s="132" t="s">
        <v>487</v>
      </c>
      <c r="H5737" s="133">
        <v>8</v>
      </c>
      <c r="I5737" s="128">
        <v>25</v>
      </c>
      <c r="J5737" s="129" t="s">
        <v>487</v>
      </c>
      <c r="K5737" s="134">
        <v>11</v>
      </c>
      <c r="L5737" s="108"/>
      <c r="M5737" s="81">
        <v>16678</v>
      </c>
      <c r="N5737" s="135">
        <v>19623</v>
      </c>
      <c r="O5737" s="136">
        <v>19025</v>
      </c>
      <c r="P5737" s="135">
        <v>17889</v>
      </c>
      <c r="Q5737" s="136">
        <v>18415</v>
      </c>
      <c r="R5737" s="135">
        <v>18405</v>
      </c>
      <c r="S5737" s="136">
        <v>20649</v>
      </c>
      <c r="T5737" s="135">
        <v>21143</v>
      </c>
      <c r="U5737" s="136">
        <v>20388</v>
      </c>
      <c r="V5737" s="135">
        <v>19793</v>
      </c>
      <c r="W5737" s="136">
        <v>18244</v>
      </c>
      <c r="X5737" s="135">
        <v>19673</v>
      </c>
      <c r="Y5737" s="136">
        <v>21988</v>
      </c>
      <c r="Z5737" s="135">
        <v>21690</v>
      </c>
      <c r="AA5737" s="136">
        <v>20536</v>
      </c>
      <c r="AB5737" s="135">
        <v>21423</v>
      </c>
      <c r="AC5737" s="136">
        <v>19943</v>
      </c>
      <c r="AD5737" s="135">
        <v>23114</v>
      </c>
      <c r="AE5737" s="137">
        <v>23464</v>
      </c>
      <c r="AF5737" s="138">
        <v>22766</v>
      </c>
    </row>
    <row r="5738" spans="2:32">
      <c r="B5738" s="114">
        <v>5700</v>
      </c>
      <c r="C5738" s="115">
        <v>5700</v>
      </c>
      <c r="D5738" s="116">
        <v>238</v>
      </c>
      <c r="E5738" s="117">
        <v>8</v>
      </c>
      <c r="F5738" s="118">
        <v>26</v>
      </c>
      <c r="G5738" s="119" t="s">
        <v>487</v>
      </c>
      <c r="H5738" s="120">
        <v>8</v>
      </c>
      <c r="I5738" s="115">
        <v>25</v>
      </c>
      <c r="J5738" s="116" t="s">
        <v>487</v>
      </c>
      <c r="K5738" s="121">
        <v>12</v>
      </c>
      <c r="L5738" s="108"/>
      <c r="M5738" s="122">
        <v>17247</v>
      </c>
      <c r="N5738" s="123">
        <v>20004</v>
      </c>
      <c r="O5738" s="124">
        <v>19396</v>
      </c>
      <c r="P5738" s="123">
        <v>18144</v>
      </c>
      <c r="Q5738" s="124">
        <v>18697</v>
      </c>
      <c r="R5738" s="123">
        <v>19039</v>
      </c>
      <c r="S5738" s="124">
        <v>21004</v>
      </c>
      <c r="T5738" s="123">
        <v>21536</v>
      </c>
      <c r="U5738" s="124">
        <v>20798</v>
      </c>
      <c r="V5738" s="123">
        <v>20120</v>
      </c>
      <c r="W5738" s="124">
        <v>18618</v>
      </c>
      <c r="X5738" s="123">
        <v>20350</v>
      </c>
      <c r="Y5738" s="124">
        <v>22389</v>
      </c>
      <c r="Z5738" s="123">
        <v>22177</v>
      </c>
      <c r="AA5738" s="124">
        <v>20872</v>
      </c>
      <c r="AB5738" s="123">
        <v>21798</v>
      </c>
      <c r="AC5738" s="124">
        <v>20347</v>
      </c>
      <c r="AD5738" s="123">
        <v>23541</v>
      </c>
      <c r="AE5738" s="125">
        <v>23930</v>
      </c>
      <c r="AF5738" s="126">
        <v>23287</v>
      </c>
    </row>
    <row r="5739" spans="2:32">
      <c r="B5739" s="127">
        <v>5701</v>
      </c>
      <c r="C5739" s="128">
        <v>5701</v>
      </c>
      <c r="D5739" s="129">
        <v>238</v>
      </c>
      <c r="E5739" s="130">
        <v>8</v>
      </c>
      <c r="F5739" s="131">
        <v>26</v>
      </c>
      <c r="G5739" s="132" t="s">
        <v>487</v>
      </c>
      <c r="H5739" s="133">
        <v>8</v>
      </c>
      <c r="I5739" s="128">
        <v>25</v>
      </c>
      <c r="J5739" s="129" t="s">
        <v>487</v>
      </c>
      <c r="K5739" s="134">
        <v>13</v>
      </c>
      <c r="L5739" s="108"/>
      <c r="M5739" s="81">
        <v>17637</v>
      </c>
      <c r="N5739" s="135">
        <v>20405</v>
      </c>
      <c r="O5739" s="136">
        <v>19682</v>
      </c>
      <c r="P5739" s="135">
        <v>18475</v>
      </c>
      <c r="Q5739" s="136">
        <v>18969</v>
      </c>
      <c r="R5739" s="135">
        <v>19490</v>
      </c>
      <c r="S5739" s="136">
        <v>21335</v>
      </c>
      <c r="T5739" s="135">
        <v>21983</v>
      </c>
      <c r="U5739" s="136">
        <v>21099</v>
      </c>
      <c r="V5739" s="135">
        <v>20435</v>
      </c>
      <c r="W5739" s="136">
        <v>18709</v>
      </c>
      <c r="X5739" s="135">
        <v>20819</v>
      </c>
      <c r="Y5739" s="136">
        <v>22736</v>
      </c>
      <c r="Z5739" s="135">
        <v>22493</v>
      </c>
      <c r="AA5739" s="136">
        <v>21255</v>
      </c>
      <c r="AB5739" s="135">
        <v>22122</v>
      </c>
      <c r="AC5739" s="136">
        <v>20437</v>
      </c>
      <c r="AD5739" s="135">
        <v>23910</v>
      </c>
      <c r="AE5739" s="137">
        <v>24404</v>
      </c>
      <c r="AF5739" s="138">
        <v>23613</v>
      </c>
    </row>
    <row r="5740" spans="2:32">
      <c r="B5740" s="114">
        <v>5702</v>
      </c>
      <c r="C5740" s="115">
        <v>5702</v>
      </c>
      <c r="D5740" s="116">
        <v>238</v>
      </c>
      <c r="E5740" s="117">
        <v>8</v>
      </c>
      <c r="F5740" s="118">
        <v>26</v>
      </c>
      <c r="G5740" s="119" t="s">
        <v>487</v>
      </c>
      <c r="H5740" s="120">
        <v>8</v>
      </c>
      <c r="I5740" s="115">
        <v>25</v>
      </c>
      <c r="J5740" s="116" t="s">
        <v>487</v>
      </c>
      <c r="K5740" s="121">
        <v>14</v>
      </c>
      <c r="L5740" s="108"/>
      <c r="M5740" s="122">
        <v>17934</v>
      </c>
      <c r="N5740" s="123">
        <v>20742</v>
      </c>
      <c r="O5740" s="124">
        <v>19758</v>
      </c>
      <c r="P5740" s="123">
        <v>18565</v>
      </c>
      <c r="Q5740" s="124">
        <v>19135</v>
      </c>
      <c r="R5740" s="123">
        <v>19796</v>
      </c>
      <c r="S5740" s="124">
        <v>21591</v>
      </c>
      <c r="T5740" s="123">
        <v>22324</v>
      </c>
      <c r="U5740" s="124">
        <v>21170</v>
      </c>
      <c r="V5740" s="123">
        <v>20599</v>
      </c>
      <c r="W5740" s="124">
        <v>18807</v>
      </c>
      <c r="X5740" s="123">
        <v>21105</v>
      </c>
      <c r="Y5740" s="124">
        <v>22990</v>
      </c>
      <c r="Z5740" s="123">
        <v>22537</v>
      </c>
      <c r="AA5740" s="124">
        <v>21299</v>
      </c>
      <c r="AB5740" s="123">
        <v>22256</v>
      </c>
      <c r="AC5740" s="124">
        <v>20517</v>
      </c>
      <c r="AD5740" s="123">
        <v>24160</v>
      </c>
      <c r="AE5740" s="125">
        <v>24706</v>
      </c>
      <c r="AF5740" s="126">
        <v>23657</v>
      </c>
    </row>
    <row r="5741" spans="2:32">
      <c r="B5741" s="127">
        <v>5703</v>
      </c>
      <c r="C5741" s="128">
        <v>5703</v>
      </c>
      <c r="D5741" s="129">
        <v>238</v>
      </c>
      <c r="E5741" s="130">
        <v>8</v>
      </c>
      <c r="F5741" s="131">
        <v>26</v>
      </c>
      <c r="G5741" s="132" t="s">
        <v>487</v>
      </c>
      <c r="H5741" s="133">
        <v>8</v>
      </c>
      <c r="I5741" s="128">
        <v>25</v>
      </c>
      <c r="J5741" s="129" t="s">
        <v>487</v>
      </c>
      <c r="K5741" s="134">
        <v>15</v>
      </c>
      <c r="L5741" s="108"/>
      <c r="M5741" s="81">
        <v>18304</v>
      </c>
      <c r="N5741" s="135">
        <v>21043</v>
      </c>
      <c r="O5741" s="136">
        <v>19961</v>
      </c>
      <c r="P5741" s="135">
        <v>18747</v>
      </c>
      <c r="Q5741" s="136">
        <v>19296</v>
      </c>
      <c r="R5741" s="135">
        <v>20177</v>
      </c>
      <c r="S5741" s="136">
        <v>21830</v>
      </c>
      <c r="T5741" s="135">
        <v>22588</v>
      </c>
      <c r="U5741" s="136">
        <v>21348</v>
      </c>
      <c r="V5741" s="135">
        <v>20730</v>
      </c>
      <c r="W5741" s="136">
        <v>18866</v>
      </c>
      <c r="X5741" s="135">
        <v>21476</v>
      </c>
      <c r="Y5741" s="136">
        <v>23210</v>
      </c>
      <c r="Z5741" s="135">
        <v>22707</v>
      </c>
      <c r="AA5741" s="136">
        <v>21416</v>
      </c>
      <c r="AB5741" s="135">
        <v>22330</v>
      </c>
      <c r="AC5741" s="136">
        <v>20563</v>
      </c>
      <c r="AD5741" s="135">
        <v>24375</v>
      </c>
      <c r="AE5741" s="137">
        <v>24939</v>
      </c>
      <c r="AF5741" s="138">
        <v>23810</v>
      </c>
    </row>
    <row r="5742" spans="2:32">
      <c r="B5742" s="114">
        <v>5704</v>
      </c>
      <c r="C5742" s="115">
        <v>5704</v>
      </c>
      <c r="D5742" s="116">
        <v>238</v>
      </c>
      <c r="E5742" s="117">
        <v>8</v>
      </c>
      <c r="F5742" s="118">
        <v>26</v>
      </c>
      <c r="G5742" s="119" t="s">
        <v>487</v>
      </c>
      <c r="H5742" s="120">
        <v>8</v>
      </c>
      <c r="I5742" s="115">
        <v>25</v>
      </c>
      <c r="J5742" s="116" t="s">
        <v>487</v>
      </c>
      <c r="K5742" s="121">
        <v>16</v>
      </c>
      <c r="L5742" s="108"/>
      <c r="M5742" s="122">
        <v>18848</v>
      </c>
      <c r="N5742" s="123">
        <v>21555</v>
      </c>
      <c r="O5742" s="124">
        <v>20238</v>
      </c>
      <c r="P5742" s="123">
        <v>19075</v>
      </c>
      <c r="Q5742" s="124">
        <v>19630</v>
      </c>
      <c r="R5742" s="123">
        <v>20682</v>
      </c>
      <c r="S5742" s="124">
        <v>22226</v>
      </c>
      <c r="T5742" s="123">
        <v>23282</v>
      </c>
      <c r="U5742" s="124">
        <v>21560</v>
      </c>
      <c r="V5742" s="123">
        <v>20997</v>
      </c>
      <c r="W5742" s="124">
        <v>19049</v>
      </c>
      <c r="X5742" s="123">
        <v>21939</v>
      </c>
      <c r="Y5742" s="124">
        <v>23541</v>
      </c>
      <c r="Z5742" s="123">
        <v>22846</v>
      </c>
      <c r="AA5742" s="124">
        <v>21605</v>
      </c>
      <c r="AB5742" s="123">
        <v>22503</v>
      </c>
      <c r="AC5742" s="124">
        <v>20681</v>
      </c>
      <c r="AD5742" s="123">
        <v>24673</v>
      </c>
      <c r="AE5742" s="125">
        <v>25674</v>
      </c>
      <c r="AF5742" s="126">
        <v>23924</v>
      </c>
    </row>
    <row r="5743" spans="2:32">
      <c r="B5743" s="127">
        <v>5705</v>
      </c>
      <c r="C5743" s="128">
        <v>5705</v>
      </c>
      <c r="D5743" s="129">
        <v>238</v>
      </c>
      <c r="E5743" s="130">
        <v>8</v>
      </c>
      <c r="F5743" s="131">
        <v>26</v>
      </c>
      <c r="G5743" s="132" t="s">
        <v>487</v>
      </c>
      <c r="H5743" s="133">
        <v>8</v>
      </c>
      <c r="I5743" s="128">
        <v>25</v>
      </c>
      <c r="J5743" s="129" t="s">
        <v>487</v>
      </c>
      <c r="K5743" s="134">
        <v>17</v>
      </c>
      <c r="L5743" s="108"/>
      <c r="M5743" s="81">
        <v>19426</v>
      </c>
      <c r="N5743" s="135">
        <v>21831</v>
      </c>
      <c r="O5743" s="136">
        <v>20430</v>
      </c>
      <c r="P5743" s="135">
        <v>19473</v>
      </c>
      <c r="Q5743" s="136">
        <v>19893</v>
      </c>
      <c r="R5743" s="135">
        <v>21274</v>
      </c>
      <c r="S5743" s="136">
        <v>22546</v>
      </c>
      <c r="T5743" s="135">
        <v>23498</v>
      </c>
      <c r="U5743" s="136">
        <v>21750</v>
      </c>
      <c r="V5743" s="135">
        <v>21323</v>
      </c>
      <c r="W5743" s="136">
        <v>19473</v>
      </c>
      <c r="X5743" s="135">
        <v>22567</v>
      </c>
      <c r="Y5743" s="136">
        <v>23910</v>
      </c>
      <c r="Z5743" s="135">
        <v>23010</v>
      </c>
      <c r="AA5743" s="136">
        <v>22056</v>
      </c>
      <c r="AB5743" s="135">
        <v>22851</v>
      </c>
      <c r="AC5743" s="136">
        <v>21170</v>
      </c>
      <c r="AD5743" s="135">
        <v>25058</v>
      </c>
      <c r="AE5743" s="137">
        <v>25992</v>
      </c>
      <c r="AF5743" s="138">
        <v>24101</v>
      </c>
    </row>
    <row r="5744" spans="2:32">
      <c r="B5744" s="114">
        <v>5706</v>
      </c>
      <c r="C5744" s="115">
        <v>5706</v>
      </c>
      <c r="D5744" s="116">
        <v>238</v>
      </c>
      <c r="E5744" s="117">
        <v>8</v>
      </c>
      <c r="F5744" s="118">
        <v>26</v>
      </c>
      <c r="G5744" s="119" t="s">
        <v>487</v>
      </c>
      <c r="H5744" s="120">
        <v>8</v>
      </c>
      <c r="I5744" s="115">
        <v>25</v>
      </c>
      <c r="J5744" s="116" t="s">
        <v>487</v>
      </c>
      <c r="K5744" s="121">
        <v>18</v>
      </c>
      <c r="L5744" s="108"/>
      <c r="M5744" s="122">
        <v>19520</v>
      </c>
      <c r="N5744" s="123">
        <v>21599</v>
      </c>
      <c r="O5744" s="124">
        <v>20305</v>
      </c>
      <c r="P5744" s="123">
        <v>19506</v>
      </c>
      <c r="Q5744" s="124">
        <v>19935</v>
      </c>
      <c r="R5744" s="123">
        <v>21593</v>
      </c>
      <c r="S5744" s="124">
        <v>22588</v>
      </c>
      <c r="T5744" s="123">
        <v>23295</v>
      </c>
      <c r="U5744" s="124">
        <v>21694</v>
      </c>
      <c r="V5744" s="123">
        <v>21474</v>
      </c>
      <c r="W5744" s="124">
        <v>19968</v>
      </c>
      <c r="X5744" s="123">
        <v>23138</v>
      </c>
      <c r="Y5744" s="124">
        <v>24273</v>
      </c>
      <c r="Z5744" s="123">
        <v>23060</v>
      </c>
      <c r="AA5744" s="124">
        <v>22531</v>
      </c>
      <c r="AB5744" s="123">
        <v>23241</v>
      </c>
      <c r="AC5744" s="124">
        <v>21823</v>
      </c>
      <c r="AD5744" s="123">
        <v>25476</v>
      </c>
      <c r="AE5744" s="125">
        <v>25916</v>
      </c>
      <c r="AF5744" s="126">
        <v>24212</v>
      </c>
    </row>
    <row r="5745" spans="2:32">
      <c r="B5745" s="127">
        <v>5707</v>
      </c>
      <c r="C5745" s="128">
        <v>5707</v>
      </c>
      <c r="D5745" s="129">
        <v>238</v>
      </c>
      <c r="E5745" s="130">
        <v>8</v>
      </c>
      <c r="F5745" s="131">
        <v>26</v>
      </c>
      <c r="G5745" s="132" t="s">
        <v>487</v>
      </c>
      <c r="H5745" s="133">
        <v>8</v>
      </c>
      <c r="I5745" s="128">
        <v>25</v>
      </c>
      <c r="J5745" s="129" t="s">
        <v>487</v>
      </c>
      <c r="K5745" s="134">
        <v>19</v>
      </c>
      <c r="L5745" s="108"/>
      <c r="M5745" s="81">
        <v>18993</v>
      </c>
      <c r="N5745" s="135">
        <v>20964</v>
      </c>
      <c r="O5745" s="136">
        <v>20057</v>
      </c>
      <c r="P5745" s="135">
        <v>19328</v>
      </c>
      <c r="Q5745" s="136">
        <v>19593</v>
      </c>
      <c r="R5745" s="135">
        <v>21135</v>
      </c>
      <c r="S5745" s="136">
        <v>22115</v>
      </c>
      <c r="T5745" s="135">
        <v>22860</v>
      </c>
      <c r="U5745" s="136">
        <v>21563</v>
      </c>
      <c r="V5745" s="135">
        <v>21337</v>
      </c>
      <c r="W5745" s="136">
        <v>19902</v>
      </c>
      <c r="X5745" s="135">
        <v>22878</v>
      </c>
      <c r="Y5745" s="136">
        <v>24072</v>
      </c>
      <c r="Z5745" s="135">
        <v>23284</v>
      </c>
      <c r="AA5745" s="136">
        <v>22825</v>
      </c>
      <c r="AB5745" s="135">
        <v>23441</v>
      </c>
      <c r="AC5745" s="136">
        <v>21975</v>
      </c>
      <c r="AD5745" s="135">
        <v>25404</v>
      </c>
      <c r="AE5745" s="137">
        <v>25941</v>
      </c>
      <c r="AF5745" s="138">
        <v>24570</v>
      </c>
    </row>
    <row r="5746" spans="2:32">
      <c r="B5746" s="114">
        <v>5708</v>
      </c>
      <c r="C5746" s="115">
        <v>5708</v>
      </c>
      <c r="D5746" s="116">
        <v>238</v>
      </c>
      <c r="E5746" s="117">
        <v>8</v>
      </c>
      <c r="F5746" s="118">
        <v>26</v>
      </c>
      <c r="G5746" s="119" t="s">
        <v>487</v>
      </c>
      <c r="H5746" s="120">
        <v>8</v>
      </c>
      <c r="I5746" s="115">
        <v>25</v>
      </c>
      <c r="J5746" s="116" t="s">
        <v>487</v>
      </c>
      <c r="K5746" s="121">
        <v>20</v>
      </c>
      <c r="L5746" s="108"/>
      <c r="M5746" s="122">
        <v>18713</v>
      </c>
      <c r="N5746" s="123">
        <v>20695</v>
      </c>
      <c r="O5746" s="124">
        <v>20166</v>
      </c>
      <c r="P5746" s="123">
        <v>19460</v>
      </c>
      <c r="Q5746" s="124">
        <v>19707</v>
      </c>
      <c r="R5746" s="123">
        <v>20873</v>
      </c>
      <c r="S5746" s="124">
        <v>21813</v>
      </c>
      <c r="T5746" s="123">
        <v>22753</v>
      </c>
      <c r="U5746" s="124">
        <v>21947</v>
      </c>
      <c r="V5746" s="123">
        <v>21649</v>
      </c>
      <c r="W5746" s="124">
        <v>20391</v>
      </c>
      <c r="X5746" s="123">
        <v>22978</v>
      </c>
      <c r="Y5746" s="124">
        <v>24033</v>
      </c>
      <c r="Z5746" s="123">
        <v>24048</v>
      </c>
      <c r="AA5746" s="124">
        <v>23551</v>
      </c>
      <c r="AB5746" s="123">
        <v>24110</v>
      </c>
      <c r="AC5746" s="124">
        <v>22809</v>
      </c>
      <c r="AD5746" s="123">
        <v>25498</v>
      </c>
      <c r="AE5746" s="125">
        <v>26378</v>
      </c>
      <c r="AF5746" s="126">
        <v>25488</v>
      </c>
    </row>
    <row r="5747" spans="2:32">
      <c r="B5747" s="127">
        <v>5709</v>
      </c>
      <c r="C5747" s="128">
        <v>5709</v>
      </c>
      <c r="D5747" s="129">
        <v>238</v>
      </c>
      <c r="E5747" s="130">
        <v>8</v>
      </c>
      <c r="F5747" s="131">
        <v>26</v>
      </c>
      <c r="G5747" s="132" t="s">
        <v>487</v>
      </c>
      <c r="H5747" s="133">
        <v>8</v>
      </c>
      <c r="I5747" s="128">
        <v>25</v>
      </c>
      <c r="J5747" s="129" t="s">
        <v>487</v>
      </c>
      <c r="K5747" s="134">
        <v>21</v>
      </c>
      <c r="L5747" s="108"/>
      <c r="M5747" s="81">
        <v>18513</v>
      </c>
      <c r="N5747" s="135">
        <v>20334</v>
      </c>
      <c r="O5747" s="136">
        <v>19821</v>
      </c>
      <c r="P5747" s="135">
        <v>19186</v>
      </c>
      <c r="Q5747" s="136">
        <v>19496</v>
      </c>
      <c r="R5747" s="135">
        <v>20783</v>
      </c>
      <c r="S5747" s="136">
        <v>21574</v>
      </c>
      <c r="T5747" s="135">
        <v>22611</v>
      </c>
      <c r="U5747" s="136">
        <v>21904</v>
      </c>
      <c r="V5747" s="135">
        <v>21739</v>
      </c>
      <c r="W5747" s="136">
        <v>20626</v>
      </c>
      <c r="X5747" s="135">
        <v>23247</v>
      </c>
      <c r="Y5747" s="136">
        <v>24139</v>
      </c>
      <c r="Z5747" s="135">
        <v>24417</v>
      </c>
      <c r="AA5747" s="136">
        <v>24037</v>
      </c>
      <c r="AB5747" s="135">
        <v>24670</v>
      </c>
      <c r="AC5747" s="136">
        <v>23439</v>
      </c>
      <c r="AD5747" s="135">
        <v>25790</v>
      </c>
      <c r="AE5747" s="137">
        <v>26868</v>
      </c>
      <c r="AF5747" s="138">
        <v>26095</v>
      </c>
    </row>
    <row r="5748" spans="2:32">
      <c r="B5748" s="114">
        <v>5710</v>
      </c>
      <c r="C5748" s="115">
        <v>5710</v>
      </c>
      <c r="D5748" s="116">
        <v>238</v>
      </c>
      <c r="E5748" s="117">
        <v>8</v>
      </c>
      <c r="F5748" s="118">
        <v>26</v>
      </c>
      <c r="G5748" s="119" t="s">
        <v>487</v>
      </c>
      <c r="H5748" s="120">
        <v>8</v>
      </c>
      <c r="I5748" s="115">
        <v>25</v>
      </c>
      <c r="J5748" s="116" t="s">
        <v>487</v>
      </c>
      <c r="K5748" s="121">
        <v>22</v>
      </c>
      <c r="L5748" s="108"/>
      <c r="M5748" s="122">
        <v>17540</v>
      </c>
      <c r="N5748" s="123">
        <v>19094</v>
      </c>
      <c r="O5748" s="124">
        <v>18700</v>
      </c>
      <c r="P5748" s="123">
        <v>18127</v>
      </c>
      <c r="Q5748" s="124">
        <v>18440</v>
      </c>
      <c r="R5748" s="123">
        <v>19839</v>
      </c>
      <c r="S5748" s="124">
        <v>20371</v>
      </c>
      <c r="T5748" s="123">
        <v>21491</v>
      </c>
      <c r="U5748" s="124">
        <v>20993</v>
      </c>
      <c r="V5748" s="123">
        <v>20881</v>
      </c>
      <c r="W5748" s="124">
        <v>20109</v>
      </c>
      <c r="X5748" s="123">
        <v>22473</v>
      </c>
      <c r="Y5748" s="124">
        <v>23116</v>
      </c>
      <c r="Z5748" s="123">
        <v>23737</v>
      </c>
      <c r="AA5748" s="124">
        <v>23450</v>
      </c>
      <c r="AB5748" s="123">
        <v>24060</v>
      </c>
      <c r="AC5748" s="124">
        <v>23110</v>
      </c>
      <c r="AD5748" s="123">
        <v>24854</v>
      </c>
      <c r="AE5748" s="125">
        <v>26088</v>
      </c>
      <c r="AF5748" s="126">
        <v>25554</v>
      </c>
    </row>
    <row r="5749" spans="2:32">
      <c r="B5749" s="127">
        <v>5711</v>
      </c>
      <c r="C5749" s="128">
        <v>5711</v>
      </c>
      <c r="D5749" s="129">
        <v>238</v>
      </c>
      <c r="E5749" s="130">
        <v>8</v>
      </c>
      <c r="F5749" s="131">
        <v>26</v>
      </c>
      <c r="G5749" s="132" t="s">
        <v>487</v>
      </c>
      <c r="H5749" s="133">
        <v>8</v>
      </c>
      <c r="I5749" s="128">
        <v>25</v>
      </c>
      <c r="J5749" s="129" t="s">
        <v>487</v>
      </c>
      <c r="K5749" s="134">
        <v>23</v>
      </c>
      <c r="L5749" s="108"/>
      <c r="M5749" s="81">
        <v>16444</v>
      </c>
      <c r="N5749" s="135">
        <v>17619</v>
      </c>
      <c r="O5749" s="136">
        <v>17386</v>
      </c>
      <c r="P5749" s="135">
        <v>16865</v>
      </c>
      <c r="Q5749" s="136">
        <v>17165</v>
      </c>
      <c r="R5749" s="135">
        <v>18713</v>
      </c>
      <c r="S5749" s="136">
        <v>18867</v>
      </c>
      <c r="T5749" s="135">
        <v>20021</v>
      </c>
      <c r="U5749" s="136">
        <v>19736</v>
      </c>
      <c r="V5749" s="135">
        <v>19699</v>
      </c>
      <c r="W5749" s="136">
        <v>19294</v>
      </c>
      <c r="X5749" s="135">
        <v>21407</v>
      </c>
      <c r="Y5749" s="136">
        <v>21661</v>
      </c>
      <c r="Z5749" s="135">
        <v>22561</v>
      </c>
      <c r="AA5749" s="136">
        <v>22367</v>
      </c>
      <c r="AB5749" s="135">
        <v>22971</v>
      </c>
      <c r="AC5749" s="136">
        <v>22400</v>
      </c>
      <c r="AD5749" s="135">
        <v>23435</v>
      </c>
      <c r="AE5749" s="137">
        <v>24793</v>
      </c>
      <c r="AF5749" s="138">
        <v>24428</v>
      </c>
    </row>
    <row r="5750" spans="2:32">
      <c r="B5750" s="114">
        <v>5712</v>
      </c>
      <c r="C5750" s="115">
        <v>5712</v>
      </c>
      <c r="D5750" s="116">
        <v>238</v>
      </c>
      <c r="E5750" s="117">
        <v>8</v>
      </c>
      <c r="F5750" s="118">
        <v>26</v>
      </c>
      <c r="G5750" s="119" t="s">
        <v>487</v>
      </c>
      <c r="H5750" s="120">
        <v>8</v>
      </c>
      <c r="I5750" s="115">
        <v>25</v>
      </c>
      <c r="J5750" s="116" t="s">
        <v>487</v>
      </c>
      <c r="K5750" s="121">
        <v>24</v>
      </c>
      <c r="L5750" s="108"/>
      <c r="M5750" s="122">
        <v>15430</v>
      </c>
      <c r="N5750" s="123">
        <v>16463</v>
      </c>
      <c r="O5750" s="124">
        <v>16317</v>
      </c>
      <c r="P5750" s="123">
        <v>15800</v>
      </c>
      <c r="Q5750" s="124">
        <v>16080</v>
      </c>
      <c r="R5750" s="123">
        <v>17585</v>
      </c>
      <c r="S5750" s="124">
        <v>17585</v>
      </c>
      <c r="T5750" s="123">
        <v>18835</v>
      </c>
      <c r="U5750" s="124">
        <v>18667</v>
      </c>
      <c r="V5750" s="123">
        <v>18607</v>
      </c>
      <c r="W5750" s="124">
        <v>18437</v>
      </c>
      <c r="X5750" s="123">
        <v>20272</v>
      </c>
      <c r="Y5750" s="124">
        <v>20414</v>
      </c>
      <c r="Z5750" s="123">
        <v>21536</v>
      </c>
      <c r="AA5750" s="124">
        <v>21374</v>
      </c>
      <c r="AB5750" s="123">
        <v>21955</v>
      </c>
      <c r="AC5750" s="124">
        <v>21537</v>
      </c>
      <c r="AD5750" s="123">
        <v>22215</v>
      </c>
      <c r="AE5750" s="125">
        <v>23683</v>
      </c>
      <c r="AF5750" s="126">
        <v>23430</v>
      </c>
    </row>
    <row r="5751" spans="2:32">
      <c r="B5751" s="127">
        <v>5713</v>
      </c>
      <c r="C5751" s="128">
        <v>5713</v>
      </c>
      <c r="D5751" s="129">
        <v>239</v>
      </c>
      <c r="E5751" s="130">
        <v>8</v>
      </c>
      <c r="F5751" s="131">
        <v>27</v>
      </c>
      <c r="G5751" s="132" t="s">
        <v>487</v>
      </c>
      <c r="H5751" s="133">
        <v>8</v>
      </c>
      <c r="I5751" s="128">
        <v>26</v>
      </c>
      <c r="J5751" s="129" t="s">
        <v>487</v>
      </c>
      <c r="K5751" s="134">
        <v>1</v>
      </c>
      <c r="L5751" s="108"/>
      <c r="M5751" s="81">
        <v>14367</v>
      </c>
      <c r="N5751" s="135">
        <v>15484</v>
      </c>
      <c r="O5751" s="136">
        <v>15131</v>
      </c>
      <c r="P5751" s="135">
        <v>15090</v>
      </c>
      <c r="Q5751" s="136">
        <v>15009</v>
      </c>
      <c r="R5751" s="135">
        <v>16410</v>
      </c>
      <c r="S5751" s="136">
        <v>17140</v>
      </c>
      <c r="T5751" s="135">
        <v>17864</v>
      </c>
      <c r="U5751" s="136">
        <v>17449</v>
      </c>
      <c r="V5751" s="135">
        <v>17471</v>
      </c>
      <c r="W5751" s="136">
        <v>16669</v>
      </c>
      <c r="X5751" s="135">
        <v>19096</v>
      </c>
      <c r="Y5751" s="136">
        <v>20205</v>
      </c>
      <c r="Z5751" s="135">
        <v>20367</v>
      </c>
      <c r="AA5751" s="136">
        <v>20718</v>
      </c>
      <c r="AB5751" s="135">
        <v>20733</v>
      </c>
      <c r="AC5751" s="136">
        <v>19188</v>
      </c>
      <c r="AD5751" s="135">
        <v>22147</v>
      </c>
      <c r="AE5751" s="137">
        <v>22843</v>
      </c>
      <c r="AF5751" s="138">
        <v>22292</v>
      </c>
    </row>
    <row r="5752" spans="2:32">
      <c r="B5752" s="114">
        <v>5714</v>
      </c>
      <c r="C5752" s="115">
        <v>5714</v>
      </c>
      <c r="D5752" s="116">
        <v>239</v>
      </c>
      <c r="E5752" s="117">
        <v>8</v>
      </c>
      <c r="F5752" s="118">
        <v>27</v>
      </c>
      <c r="G5752" s="119" t="s">
        <v>487</v>
      </c>
      <c r="H5752" s="120">
        <v>8</v>
      </c>
      <c r="I5752" s="115">
        <v>26</v>
      </c>
      <c r="J5752" s="116" t="s">
        <v>487</v>
      </c>
      <c r="K5752" s="121">
        <v>2</v>
      </c>
      <c r="L5752" s="108"/>
      <c r="M5752" s="122">
        <v>13920</v>
      </c>
      <c r="N5752" s="123">
        <v>14978</v>
      </c>
      <c r="O5752" s="124">
        <v>14682</v>
      </c>
      <c r="P5752" s="123">
        <v>14604</v>
      </c>
      <c r="Q5752" s="124">
        <v>14529</v>
      </c>
      <c r="R5752" s="123">
        <v>15892</v>
      </c>
      <c r="S5752" s="124">
        <v>16612</v>
      </c>
      <c r="T5752" s="123">
        <v>17280</v>
      </c>
      <c r="U5752" s="124">
        <v>16896</v>
      </c>
      <c r="V5752" s="123">
        <v>16891</v>
      </c>
      <c r="W5752" s="124">
        <v>16138</v>
      </c>
      <c r="X5752" s="123">
        <v>18461</v>
      </c>
      <c r="Y5752" s="124">
        <v>19567</v>
      </c>
      <c r="Z5752" s="123">
        <v>19713</v>
      </c>
      <c r="AA5752" s="124">
        <v>20005</v>
      </c>
      <c r="AB5752" s="123">
        <v>20031</v>
      </c>
      <c r="AC5752" s="124">
        <v>18585</v>
      </c>
      <c r="AD5752" s="123">
        <v>21442</v>
      </c>
      <c r="AE5752" s="125">
        <v>22092</v>
      </c>
      <c r="AF5752" s="126">
        <v>21579</v>
      </c>
    </row>
    <row r="5753" spans="2:32">
      <c r="B5753" s="127">
        <v>5715</v>
      </c>
      <c r="C5753" s="128">
        <v>5715</v>
      </c>
      <c r="D5753" s="129">
        <v>239</v>
      </c>
      <c r="E5753" s="130">
        <v>8</v>
      </c>
      <c r="F5753" s="131">
        <v>27</v>
      </c>
      <c r="G5753" s="132" t="s">
        <v>487</v>
      </c>
      <c r="H5753" s="133">
        <v>8</v>
      </c>
      <c r="I5753" s="128">
        <v>26</v>
      </c>
      <c r="J5753" s="129" t="s">
        <v>487</v>
      </c>
      <c r="K5753" s="134">
        <v>3</v>
      </c>
      <c r="L5753" s="108"/>
      <c r="M5753" s="81">
        <v>13635</v>
      </c>
      <c r="N5753" s="135">
        <v>14680</v>
      </c>
      <c r="O5753" s="136">
        <v>14408</v>
      </c>
      <c r="P5753" s="135">
        <v>14317</v>
      </c>
      <c r="Q5753" s="136">
        <v>14211</v>
      </c>
      <c r="R5753" s="135">
        <v>15543</v>
      </c>
      <c r="S5753" s="136">
        <v>16256</v>
      </c>
      <c r="T5753" s="135">
        <v>16919</v>
      </c>
      <c r="U5753" s="136">
        <v>16522</v>
      </c>
      <c r="V5753" s="135">
        <v>16476</v>
      </c>
      <c r="W5753" s="136">
        <v>15733</v>
      </c>
      <c r="X5753" s="135">
        <v>17998</v>
      </c>
      <c r="Y5753" s="136">
        <v>19074</v>
      </c>
      <c r="Z5753" s="135">
        <v>19198</v>
      </c>
      <c r="AA5753" s="136">
        <v>19473</v>
      </c>
      <c r="AB5753" s="135">
        <v>19476</v>
      </c>
      <c r="AC5753" s="136">
        <v>18085</v>
      </c>
      <c r="AD5753" s="135">
        <v>20879</v>
      </c>
      <c r="AE5753" s="137">
        <v>21511</v>
      </c>
      <c r="AF5753" s="138">
        <v>21007</v>
      </c>
    </row>
    <row r="5754" spans="2:32">
      <c r="B5754" s="114">
        <v>5716</v>
      </c>
      <c r="C5754" s="115">
        <v>5716</v>
      </c>
      <c r="D5754" s="116">
        <v>239</v>
      </c>
      <c r="E5754" s="117">
        <v>8</v>
      </c>
      <c r="F5754" s="118">
        <v>27</v>
      </c>
      <c r="G5754" s="119" t="s">
        <v>487</v>
      </c>
      <c r="H5754" s="120">
        <v>8</v>
      </c>
      <c r="I5754" s="115">
        <v>26</v>
      </c>
      <c r="J5754" s="116" t="s">
        <v>487</v>
      </c>
      <c r="K5754" s="121">
        <v>4</v>
      </c>
      <c r="L5754" s="108"/>
      <c r="M5754" s="122">
        <v>13598</v>
      </c>
      <c r="N5754" s="123">
        <v>14598</v>
      </c>
      <c r="O5754" s="124">
        <v>14347</v>
      </c>
      <c r="P5754" s="123">
        <v>14240</v>
      </c>
      <c r="Q5754" s="124">
        <v>14003</v>
      </c>
      <c r="R5754" s="123">
        <v>15447</v>
      </c>
      <c r="S5754" s="124">
        <v>16077</v>
      </c>
      <c r="T5754" s="123">
        <v>16654</v>
      </c>
      <c r="U5754" s="124">
        <v>16247</v>
      </c>
      <c r="V5754" s="123">
        <v>16063</v>
      </c>
      <c r="W5754" s="124">
        <v>15352</v>
      </c>
      <c r="X5754" s="123">
        <v>17647</v>
      </c>
      <c r="Y5754" s="124">
        <v>18578</v>
      </c>
      <c r="Z5754" s="123">
        <v>18627</v>
      </c>
      <c r="AA5754" s="124">
        <v>18852</v>
      </c>
      <c r="AB5754" s="123">
        <v>18747</v>
      </c>
      <c r="AC5754" s="124">
        <v>17478</v>
      </c>
      <c r="AD5754" s="123">
        <v>20216</v>
      </c>
      <c r="AE5754" s="125">
        <v>20758</v>
      </c>
      <c r="AF5754" s="126">
        <v>20272</v>
      </c>
    </row>
    <row r="5755" spans="2:32">
      <c r="B5755" s="127">
        <v>5717</v>
      </c>
      <c r="C5755" s="128">
        <v>5717</v>
      </c>
      <c r="D5755" s="129">
        <v>239</v>
      </c>
      <c r="E5755" s="130">
        <v>8</v>
      </c>
      <c r="F5755" s="131">
        <v>27</v>
      </c>
      <c r="G5755" s="132" t="s">
        <v>487</v>
      </c>
      <c r="H5755" s="133">
        <v>8</v>
      </c>
      <c r="I5755" s="128">
        <v>26</v>
      </c>
      <c r="J5755" s="129" t="s">
        <v>487</v>
      </c>
      <c r="K5755" s="134">
        <v>5</v>
      </c>
      <c r="L5755" s="108"/>
      <c r="M5755" s="81">
        <v>13995</v>
      </c>
      <c r="N5755" s="135">
        <v>14949</v>
      </c>
      <c r="O5755" s="136">
        <v>14703</v>
      </c>
      <c r="P5755" s="135">
        <v>14614</v>
      </c>
      <c r="Q5755" s="136">
        <v>13983</v>
      </c>
      <c r="R5755" s="135">
        <v>15752</v>
      </c>
      <c r="S5755" s="136">
        <v>16348</v>
      </c>
      <c r="T5755" s="135">
        <v>16832</v>
      </c>
      <c r="U5755" s="136">
        <v>16366</v>
      </c>
      <c r="V5755" s="135">
        <v>15832</v>
      </c>
      <c r="W5755" s="136">
        <v>15016</v>
      </c>
      <c r="X5755" s="135">
        <v>17665</v>
      </c>
      <c r="Y5755" s="136">
        <v>18458</v>
      </c>
      <c r="Z5755" s="135">
        <v>18401</v>
      </c>
      <c r="AA5755" s="136">
        <v>18586</v>
      </c>
      <c r="AB5755" s="135">
        <v>18135</v>
      </c>
      <c r="AC5755" s="136">
        <v>16931</v>
      </c>
      <c r="AD5755" s="135">
        <v>19895</v>
      </c>
      <c r="AE5755" s="137">
        <v>20412</v>
      </c>
      <c r="AF5755" s="138">
        <v>19866</v>
      </c>
    </row>
    <row r="5756" spans="2:32">
      <c r="B5756" s="114">
        <v>5718</v>
      </c>
      <c r="C5756" s="115">
        <v>5718</v>
      </c>
      <c r="D5756" s="116">
        <v>239</v>
      </c>
      <c r="E5756" s="117">
        <v>8</v>
      </c>
      <c r="F5756" s="118">
        <v>27</v>
      </c>
      <c r="G5756" s="119" t="s">
        <v>487</v>
      </c>
      <c r="H5756" s="120">
        <v>8</v>
      </c>
      <c r="I5756" s="115">
        <v>26</v>
      </c>
      <c r="J5756" s="116" t="s">
        <v>487</v>
      </c>
      <c r="K5756" s="121">
        <v>6</v>
      </c>
      <c r="L5756" s="108"/>
      <c r="M5756" s="122">
        <v>14842</v>
      </c>
      <c r="N5756" s="123">
        <v>15723</v>
      </c>
      <c r="O5756" s="124">
        <v>15483</v>
      </c>
      <c r="P5756" s="123">
        <v>15402</v>
      </c>
      <c r="Q5756" s="124">
        <v>14014</v>
      </c>
      <c r="R5756" s="123">
        <v>16516</v>
      </c>
      <c r="S5756" s="124">
        <v>17093</v>
      </c>
      <c r="T5756" s="123">
        <v>17425</v>
      </c>
      <c r="U5756" s="124">
        <v>16820</v>
      </c>
      <c r="V5756" s="123">
        <v>15636</v>
      </c>
      <c r="W5756" s="124">
        <v>14584</v>
      </c>
      <c r="X5756" s="123">
        <v>18081</v>
      </c>
      <c r="Y5756" s="124">
        <v>18824</v>
      </c>
      <c r="Z5756" s="123">
        <v>18465</v>
      </c>
      <c r="AA5756" s="124">
        <v>18672</v>
      </c>
      <c r="AB5756" s="123">
        <v>17616</v>
      </c>
      <c r="AC5756" s="124">
        <v>16333</v>
      </c>
      <c r="AD5756" s="123">
        <v>20063</v>
      </c>
      <c r="AE5756" s="125">
        <v>20475</v>
      </c>
      <c r="AF5756" s="126">
        <v>19748</v>
      </c>
    </row>
    <row r="5757" spans="2:32">
      <c r="B5757" s="127">
        <v>5719</v>
      </c>
      <c r="C5757" s="128">
        <v>5719</v>
      </c>
      <c r="D5757" s="129">
        <v>239</v>
      </c>
      <c r="E5757" s="130">
        <v>8</v>
      </c>
      <c r="F5757" s="131">
        <v>27</v>
      </c>
      <c r="G5757" s="132" t="s">
        <v>487</v>
      </c>
      <c r="H5757" s="133">
        <v>8</v>
      </c>
      <c r="I5757" s="128">
        <v>26</v>
      </c>
      <c r="J5757" s="129" t="s">
        <v>487</v>
      </c>
      <c r="K5757" s="134">
        <v>7</v>
      </c>
      <c r="L5757" s="108"/>
      <c r="M5757" s="81">
        <v>15955</v>
      </c>
      <c r="N5757" s="135">
        <v>16673</v>
      </c>
      <c r="O5757" s="136">
        <v>16394</v>
      </c>
      <c r="P5757" s="135">
        <v>16255</v>
      </c>
      <c r="Q5757" s="136">
        <v>14120</v>
      </c>
      <c r="R5757" s="135">
        <v>17595</v>
      </c>
      <c r="S5757" s="136">
        <v>18065</v>
      </c>
      <c r="T5757" s="135">
        <v>18273</v>
      </c>
      <c r="U5757" s="136">
        <v>17402</v>
      </c>
      <c r="V5757" s="135">
        <v>15481</v>
      </c>
      <c r="W5757" s="136">
        <v>14255</v>
      </c>
      <c r="X5757" s="135">
        <v>18848</v>
      </c>
      <c r="Y5757" s="136">
        <v>19456</v>
      </c>
      <c r="Z5757" s="135">
        <v>18764</v>
      </c>
      <c r="AA5757" s="136">
        <v>18964</v>
      </c>
      <c r="AB5757" s="135">
        <v>17212</v>
      </c>
      <c r="AC5757" s="136">
        <v>15779</v>
      </c>
      <c r="AD5757" s="135">
        <v>20539</v>
      </c>
      <c r="AE5757" s="137">
        <v>20815</v>
      </c>
      <c r="AF5757" s="138">
        <v>19923</v>
      </c>
    </row>
    <row r="5758" spans="2:32">
      <c r="B5758" s="114">
        <v>5720</v>
      </c>
      <c r="C5758" s="115">
        <v>5720</v>
      </c>
      <c r="D5758" s="116">
        <v>239</v>
      </c>
      <c r="E5758" s="117">
        <v>8</v>
      </c>
      <c r="F5758" s="118">
        <v>27</v>
      </c>
      <c r="G5758" s="119" t="s">
        <v>487</v>
      </c>
      <c r="H5758" s="120">
        <v>8</v>
      </c>
      <c r="I5758" s="115">
        <v>26</v>
      </c>
      <c r="J5758" s="116" t="s">
        <v>487</v>
      </c>
      <c r="K5758" s="121">
        <v>8</v>
      </c>
      <c r="L5758" s="108"/>
      <c r="M5758" s="122">
        <v>16846</v>
      </c>
      <c r="N5758" s="123">
        <v>17429</v>
      </c>
      <c r="O5758" s="124">
        <v>16998</v>
      </c>
      <c r="P5758" s="123">
        <v>16971</v>
      </c>
      <c r="Q5758" s="124">
        <v>14844</v>
      </c>
      <c r="R5758" s="123">
        <v>18525</v>
      </c>
      <c r="S5758" s="124">
        <v>18950</v>
      </c>
      <c r="T5758" s="123">
        <v>18979</v>
      </c>
      <c r="U5758" s="124">
        <v>17940</v>
      </c>
      <c r="V5758" s="123">
        <v>16101</v>
      </c>
      <c r="W5758" s="124">
        <v>14789</v>
      </c>
      <c r="X5758" s="123">
        <v>19730</v>
      </c>
      <c r="Y5758" s="124">
        <v>20117</v>
      </c>
      <c r="Z5758" s="123">
        <v>19193</v>
      </c>
      <c r="AA5758" s="124">
        <v>19529</v>
      </c>
      <c r="AB5758" s="123">
        <v>17711</v>
      </c>
      <c r="AC5758" s="124">
        <v>16182</v>
      </c>
      <c r="AD5758" s="123">
        <v>21122</v>
      </c>
      <c r="AE5758" s="125">
        <v>21249</v>
      </c>
      <c r="AF5758" s="126">
        <v>20295</v>
      </c>
    </row>
    <row r="5759" spans="2:32">
      <c r="B5759" s="127">
        <v>5721</v>
      </c>
      <c r="C5759" s="128">
        <v>5721</v>
      </c>
      <c r="D5759" s="129">
        <v>239</v>
      </c>
      <c r="E5759" s="130">
        <v>8</v>
      </c>
      <c r="F5759" s="131">
        <v>27</v>
      </c>
      <c r="G5759" s="132" t="s">
        <v>487</v>
      </c>
      <c r="H5759" s="133">
        <v>8</v>
      </c>
      <c r="I5759" s="128">
        <v>26</v>
      </c>
      <c r="J5759" s="129" t="s">
        <v>487</v>
      </c>
      <c r="K5759" s="134">
        <v>9</v>
      </c>
      <c r="L5759" s="108"/>
      <c r="M5759" s="81">
        <v>17437</v>
      </c>
      <c r="N5759" s="135">
        <v>17808</v>
      </c>
      <c r="O5759" s="136">
        <v>17218</v>
      </c>
      <c r="P5759" s="135">
        <v>17417</v>
      </c>
      <c r="Q5759" s="136">
        <v>15547</v>
      </c>
      <c r="R5759" s="135">
        <v>19184</v>
      </c>
      <c r="S5759" s="136">
        <v>19568</v>
      </c>
      <c r="T5759" s="135">
        <v>19306</v>
      </c>
      <c r="U5759" s="136">
        <v>18160</v>
      </c>
      <c r="V5759" s="135">
        <v>16815</v>
      </c>
      <c r="W5759" s="136">
        <v>15440</v>
      </c>
      <c r="X5759" s="135">
        <v>20409</v>
      </c>
      <c r="Y5759" s="136">
        <v>20611</v>
      </c>
      <c r="Z5759" s="135">
        <v>19344</v>
      </c>
      <c r="AA5759" s="136">
        <v>19975</v>
      </c>
      <c r="AB5759" s="135">
        <v>18420</v>
      </c>
      <c r="AC5759" s="136">
        <v>16804</v>
      </c>
      <c r="AD5759" s="135">
        <v>21597</v>
      </c>
      <c r="AE5759" s="137">
        <v>21444</v>
      </c>
      <c r="AF5759" s="138">
        <v>20446</v>
      </c>
    </row>
    <row r="5760" spans="2:32">
      <c r="B5760" s="114">
        <v>5722</v>
      </c>
      <c r="C5760" s="115">
        <v>5722</v>
      </c>
      <c r="D5760" s="116">
        <v>239</v>
      </c>
      <c r="E5760" s="117">
        <v>8</v>
      </c>
      <c r="F5760" s="118">
        <v>27</v>
      </c>
      <c r="G5760" s="119" t="s">
        <v>487</v>
      </c>
      <c r="H5760" s="120">
        <v>8</v>
      </c>
      <c r="I5760" s="115">
        <v>26</v>
      </c>
      <c r="J5760" s="116" t="s">
        <v>487</v>
      </c>
      <c r="K5760" s="121">
        <v>10</v>
      </c>
      <c r="L5760" s="108"/>
      <c r="M5760" s="122">
        <v>17994</v>
      </c>
      <c r="N5760" s="123">
        <v>18182</v>
      </c>
      <c r="O5760" s="124">
        <v>17493</v>
      </c>
      <c r="P5760" s="123">
        <v>17859</v>
      </c>
      <c r="Q5760" s="124">
        <v>16060</v>
      </c>
      <c r="R5760" s="123">
        <v>19795</v>
      </c>
      <c r="S5760" s="124">
        <v>20295</v>
      </c>
      <c r="T5760" s="123">
        <v>19756</v>
      </c>
      <c r="U5760" s="124">
        <v>18496</v>
      </c>
      <c r="V5760" s="123">
        <v>17451</v>
      </c>
      <c r="W5760" s="124">
        <v>16069</v>
      </c>
      <c r="X5760" s="123">
        <v>21121</v>
      </c>
      <c r="Y5760" s="124">
        <v>21442</v>
      </c>
      <c r="Z5760" s="123">
        <v>19767</v>
      </c>
      <c r="AA5760" s="124">
        <v>20585</v>
      </c>
      <c r="AB5760" s="123">
        <v>19113</v>
      </c>
      <c r="AC5760" s="124">
        <v>17462</v>
      </c>
      <c r="AD5760" s="123">
        <v>22488</v>
      </c>
      <c r="AE5760" s="125">
        <v>22041</v>
      </c>
      <c r="AF5760" s="126">
        <v>20914</v>
      </c>
    </row>
    <row r="5761" spans="2:32">
      <c r="B5761" s="127">
        <v>5723</v>
      </c>
      <c r="C5761" s="128">
        <v>5723</v>
      </c>
      <c r="D5761" s="129">
        <v>239</v>
      </c>
      <c r="E5761" s="130">
        <v>8</v>
      </c>
      <c r="F5761" s="131">
        <v>27</v>
      </c>
      <c r="G5761" s="132" t="s">
        <v>487</v>
      </c>
      <c r="H5761" s="133">
        <v>8</v>
      </c>
      <c r="I5761" s="128">
        <v>26</v>
      </c>
      <c r="J5761" s="129" t="s">
        <v>487</v>
      </c>
      <c r="K5761" s="134">
        <v>11</v>
      </c>
      <c r="L5761" s="108"/>
      <c r="M5761" s="81">
        <v>18376</v>
      </c>
      <c r="N5761" s="135">
        <v>18445</v>
      </c>
      <c r="O5761" s="136">
        <v>17690</v>
      </c>
      <c r="P5761" s="135">
        <v>18176</v>
      </c>
      <c r="Q5761" s="136">
        <v>16407</v>
      </c>
      <c r="R5761" s="135">
        <v>20215</v>
      </c>
      <c r="S5761" s="136">
        <v>20870</v>
      </c>
      <c r="T5761" s="135">
        <v>20096</v>
      </c>
      <c r="U5761" s="136">
        <v>18789</v>
      </c>
      <c r="V5761" s="135">
        <v>17896</v>
      </c>
      <c r="W5761" s="136">
        <v>16568</v>
      </c>
      <c r="X5761" s="135">
        <v>21630</v>
      </c>
      <c r="Y5761" s="136">
        <v>22124</v>
      </c>
      <c r="Z5761" s="135">
        <v>20140</v>
      </c>
      <c r="AA5761" s="136">
        <v>21079</v>
      </c>
      <c r="AB5761" s="135">
        <v>19574</v>
      </c>
      <c r="AC5761" s="136">
        <v>17960</v>
      </c>
      <c r="AD5761" s="135">
        <v>23209</v>
      </c>
      <c r="AE5761" s="137">
        <v>22509</v>
      </c>
      <c r="AF5761" s="138">
        <v>21338</v>
      </c>
    </row>
    <row r="5762" spans="2:32">
      <c r="B5762" s="114">
        <v>5724</v>
      </c>
      <c r="C5762" s="115">
        <v>5724</v>
      </c>
      <c r="D5762" s="116">
        <v>239</v>
      </c>
      <c r="E5762" s="117">
        <v>8</v>
      </c>
      <c r="F5762" s="118">
        <v>27</v>
      </c>
      <c r="G5762" s="119" t="s">
        <v>487</v>
      </c>
      <c r="H5762" s="120">
        <v>8</v>
      </c>
      <c r="I5762" s="115">
        <v>26</v>
      </c>
      <c r="J5762" s="116" t="s">
        <v>487</v>
      </c>
      <c r="K5762" s="121">
        <v>12</v>
      </c>
      <c r="L5762" s="108"/>
      <c r="M5762" s="122">
        <v>18677</v>
      </c>
      <c r="N5762" s="123">
        <v>18773</v>
      </c>
      <c r="O5762" s="124">
        <v>17929</v>
      </c>
      <c r="P5762" s="123">
        <v>18456</v>
      </c>
      <c r="Q5762" s="124">
        <v>16687</v>
      </c>
      <c r="R5762" s="123">
        <v>20553</v>
      </c>
      <c r="S5762" s="124">
        <v>21243</v>
      </c>
      <c r="T5762" s="123">
        <v>20509</v>
      </c>
      <c r="U5762" s="124">
        <v>19058</v>
      </c>
      <c r="V5762" s="123">
        <v>18251</v>
      </c>
      <c r="W5762" s="124">
        <v>16965</v>
      </c>
      <c r="X5762" s="123">
        <v>22026</v>
      </c>
      <c r="Y5762" s="124">
        <v>22548</v>
      </c>
      <c r="Z5762" s="123">
        <v>20461</v>
      </c>
      <c r="AA5762" s="124">
        <v>21451</v>
      </c>
      <c r="AB5762" s="123">
        <v>19970</v>
      </c>
      <c r="AC5762" s="124">
        <v>18364</v>
      </c>
      <c r="AD5762" s="123">
        <v>23661</v>
      </c>
      <c r="AE5762" s="125">
        <v>23015</v>
      </c>
      <c r="AF5762" s="126">
        <v>21681</v>
      </c>
    </row>
    <row r="5763" spans="2:32">
      <c r="B5763" s="127">
        <v>5725</v>
      </c>
      <c r="C5763" s="128">
        <v>5725</v>
      </c>
      <c r="D5763" s="129">
        <v>239</v>
      </c>
      <c r="E5763" s="130">
        <v>8</v>
      </c>
      <c r="F5763" s="131">
        <v>27</v>
      </c>
      <c r="G5763" s="132" t="s">
        <v>487</v>
      </c>
      <c r="H5763" s="133">
        <v>8</v>
      </c>
      <c r="I5763" s="128">
        <v>26</v>
      </c>
      <c r="J5763" s="129" t="s">
        <v>487</v>
      </c>
      <c r="K5763" s="134">
        <v>13</v>
      </c>
      <c r="L5763" s="108"/>
      <c r="M5763" s="81">
        <v>18970</v>
      </c>
      <c r="N5763" s="135">
        <v>19028</v>
      </c>
      <c r="O5763" s="136">
        <v>18243</v>
      </c>
      <c r="P5763" s="135">
        <v>18719</v>
      </c>
      <c r="Q5763" s="136">
        <v>16748</v>
      </c>
      <c r="R5763" s="135">
        <v>20866</v>
      </c>
      <c r="S5763" s="136">
        <v>21670</v>
      </c>
      <c r="T5763" s="135">
        <v>20802</v>
      </c>
      <c r="U5763" s="136">
        <v>19410</v>
      </c>
      <c r="V5763" s="135">
        <v>18329</v>
      </c>
      <c r="W5763" s="136">
        <v>17187</v>
      </c>
      <c r="X5763" s="135">
        <v>22365</v>
      </c>
      <c r="Y5763" s="136">
        <v>22993</v>
      </c>
      <c r="Z5763" s="135">
        <v>20828</v>
      </c>
      <c r="AA5763" s="136">
        <v>21748</v>
      </c>
      <c r="AB5763" s="135">
        <v>20043</v>
      </c>
      <c r="AC5763" s="136">
        <v>18580</v>
      </c>
      <c r="AD5763" s="135">
        <v>24117</v>
      </c>
      <c r="AE5763" s="137">
        <v>23325</v>
      </c>
      <c r="AF5763" s="138">
        <v>22075</v>
      </c>
    </row>
    <row r="5764" spans="2:32">
      <c r="B5764" s="114">
        <v>5726</v>
      </c>
      <c r="C5764" s="115">
        <v>5726</v>
      </c>
      <c r="D5764" s="116">
        <v>239</v>
      </c>
      <c r="E5764" s="117">
        <v>8</v>
      </c>
      <c r="F5764" s="118">
        <v>27</v>
      </c>
      <c r="G5764" s="119" t="s">
        <v>487</v>
      </c>
      <c r="H5764" s="120">
        <v>8</v>
      </c>
      <c r="I5764" s="115">
        <v>26</v>
      </c>
      <c r="J5764" s="116" t="s">
        <v>487</v>
      </c>
      <c r="K5764" s="121">
        <v>14</v>
      </c>
      <c r="L5764" s="108"/>
      <c r="M5764" s="122">
        <v>19179</v>
      </c>
      <c r="N5764" s="123">
        <v>19105</v>
      </c>
      <c r="O5764" s="124">
        <v>18309</v>
      </c>
      <c r="P5764" s="123">
        <v>18862</v>
      </c>
      <c r="Q5764" s="124">
        <v>16839</v>
      </c>
      <c r="R5764" s="123">
        <v>21097</v>
      </c>
      <c r="S5764" s="124">
        <v>21987</v>
      </c>
      <c r="T5764" s="123">
        <v>20852</v>
      </c>
      <c r="U5764" s="124">
        <v>19468</v>
      </c>
      <c r="V5764" s="123">
        <v>18407</v>
      </c>
      <c r="W5764" s="124">
        <v>17360</v>
      </c>
      <c r="X5764" s="123">
        <v>22596</v>
      </c>
      <c r="Y5764" s="124">
        <v>23292</v>
      </c>
      <c r="Z5764" s="123">
        <v>20852</v>
      </c>
      <c r="AA5764" s="124">
        <v>21861</v>
      </c>
      <c r="AB5764" s="123">
        <v>20098</v>
      </c>
      <c r="AC5764" s="124">
        <v>18733</v>
      </c>
      <c r="AD5764" s="123">
        <v>24402</v>
      </c>
      <c r="AE5764" s="125">
        <v>23344</v>
      </c>
      <c r="AF5764" s="126">
        <v>22088</v>
      </c>
    </row>
    <row r="5765" spans="2:32">
      <c r="B5765" s="127">
        <v>5727</v>
      </c>
      <c r="C5765" s="128">
        <v>5727</v>
      </c>
      <c r="D5765" s="129">
        <v>239</v>
      </c>
      <c r="E5765" s="130">
        <v>8</v>
      </c>
      <c r="F5765" s="131">
        <v>27</v>
      </c>
      <c r="G5765" s="132" t="s">
        <v>487</v>
      </c>
      <c r="H5765" s="133">
        <v>8</v>
      </c>
      <c r="I5765" s="128">
        <v>26</v>
      </c>
      <c r="J5765" s="129" t="s">
        <v>487</v>
      </c>
      <c r="K5765" s="134">
        <v>15</v>
      </c>
      <c r="L5765" s="108"/>
      <c r="M5765" s="81">
        <v>19438</v>
      </c>
      <c r="N5765" s="135">
        <v>19241</v>
      </c>
      <c r="O5765" s="136">
        <v>18465</v>
      </c>
      <c r="P5765" s="135">
        <v>19002</v>
      </c>
      <c r="Q5765" s="136">
        <v>16905</v>
      </c>
      <c r="R5765" s="135">
        <v>21311</v>
      </c>
      <c r="S5765" s="136">
        <v>22226</v>
      </c>
      <c r="T5765" s="135">
        <v>21011</v>
      </c>
      <c r="U5765" s="136">
        <v>19603</v>
      </c>
      <c r="V5765" s="135">
        <v>18445</v>
      </c>
      <c r="W5765" s="136">
        <v>17594</v>
      </c>
      <c r="X5765" s="135">
        <v>22797</v>
      </c>
      <c r="Y5765" s="136">
        <v>23515</v>
      </c>
      <c r="Z5765" s="135">
        <v>20950</v>
      </c>
      <c r="AA5765" s="136">
        <v>21923</v>
      </c>
      <c r="AB5765" s="135">
        <v>20123</v>
      </c>
      <c r="AC5765" s="136">
        <v>18966</v>
      </c>
      <c r="AD5765" s="135">
        <v>24607</v>
      </c>
      <c r="AE5765" s="137">
        <v>23470</v>
      </c>
      <c r="AF5765" s="138">
        <v>22158</v>
      </c>
    </row>
    <row r="5766" spans="2:32">
      <c r="B5766" s="114">
        <v>5728</v>
      </c>
      <c r="C5766" s="115">
        <v>5728</v>
      </c>
      <c r="D5766" s="116">
        <v>239</v>
      </c>
      <c r="E5766" s="117">
        <v>8</v>
      </c>
      <c r="F5766" s="118">
        <v>27</v>
      </c>
      <c r="G5766" s="119" t="s">
        <v>487</v>
      </c>
      <c r="H5766" s="120">
        <v>8</v>
      </c>
      <c r="I5766" s="115">
        <v>26</v>
      </c>
      <c r="J5766" s="116" t="s">
        <v>487</v>
      </c>
      <c r="K5766" s="121">
        <v>16</v>
      </c>
      <c r="L5766" s="108"/>
      <c r="M5766" s="122">
        <v>19823</v>
      </c>
      <c r="N5766" s="123">
        <v>19487</v>
      </c>
      <c r="O5766" s="124">
        <v>18768</v>
      </c>
      <c r="P5766" s="123">
        <v>19314</v>
      </c>
      <c r="Q5766" s="124">
        <v>17153</v>
      </c>
      <c r="R5766" s="123">
        <v>21683</v>
      </c>
      <c r="S5766" s="124">
        <v>22855</v>
      </c>
      <c r="T5766" s="123">
        <v>21200</v>
      </c>
      <c r="U5766" s="124">
        <v>19852</v>
      </c>
      <c r="V5766" s="123">
        <v>18617</v>
      </c>
      <c r="W5766" s="124">
        <v>17992</v>
      </c>
      <c r="X5766" s="123">
        <v>23112</v>
      </c>
      <c r="Y5766" s="124">
        <v>24241</v>
      </c>
      <c r="Z5766" s="123">
        <v>21120</v>
      </c>
      <c r="AA5766" s="124">
        <v>22060</v>
      </c>
      <c r="AB5766" s="123">
        <v>20220</v>
      </c>
      <c r="AC5766" s="124">
        <v>19330</v>
      </c>
      <c r="AD5766" s="123">
        <v>25304</v>
      </c>
      <c r="AE5766" s="125">
        <v>23554</v>
      </c>
      <c r="AF5766" s="126">
        <v>22290</v>
      </c>
    </row>
    <row r="5767" spans="2:32">
      <c r="B5767" s="127">
        <v>5729</v>
      </c>
      <c r="C5767" s="128">
        <v>5729</v>
      </c>
      <c r="D5767" s="129">
        <v>239</v>
      </c>
      <c r="E5767" s="130">
        <v>8</v>
      </c>
      <c r="F5767" s="131">
        <v>27</v>
      </c>
      <c r="G5767" s="132" t="s">
        <v>487</v>
      </c>
      <c r="H5767" s="133">
        <v>8</v>
      </c>
      <c r="I5767" s="128">
        <v>26</v>
      </c>
      <c r="J5767" s="129" t="s">
        <v>487</v>
      </c>
      <c r="K5767" s="134">
        <v>17</v>
      </c>
      <c r="L5767" s="108"/>
      <c r="M5767" s="81">
        <v>20217</v>
      </c>
      <c r="N5767" s="135">
        <v>19758</v>
      </c>
      <c r="O5767" s="136">
        <v>19239</v>
      </c>
      <c r="P5767" s="135">
        <v>19671</v>
      </c>
      <c r="Q5767" s="136">
        <v>17719</v>
      </c>
      <c r="R5767" s="135">
        <v>22089</v>
      </c>
      <c r="S5767" s="136">
        <v>23166</v>
      </c>
      <c r="T5767" s="135">
        <v>21478</v>
      </c>
      <c r="U5767" s="136">
        <v>20376</v>
      </c>
      <c r="V5767" s="135">
        <v>19120</v>
      </c>
      <c r="W5767" s="136">
        <v>18769</v>
      </c>
      <c r="X5767" s="135">
        <v>23567</v>
      </c>
      <c r="Y5767" s="136">
        <v>24650</v>
      </c>
      <c r="Z5767" s="135">
        <v>21665</v>
      </c>
      <c r="AA5767" s="136">
        <v>22501</v>
      </c>
      <c r="AB5767" s="135">
        <v>20807</v>
      </c>
      <c r="AC5767" s="136">
        <v>20098</v>
      </c>
      <c r="AD5767" s="135">
        <v>25714</v>
      </c>
      <c r="AE5767" s="137">
        <v>23819</v>
      </c>
      <c r="AF5767" s="138">
        <v>22838</v>
      </c>
    </row>
    <row r="5768" spans="2:32">
      <c r="B5768" s="114">
        <v>5730</v>
      </c>
      <c r="C5768" s="115">
        <v>5730</v>
      </c>
      <c r="D5768" s="116">
        <v>239</v>
      </c>
      <c r="E5768" s="117">
        <v>8</v>
      </c>
      <c r="F5768" s="118">
        <v>27</v>
      </c>
      <c r="G5768" s="119" t="s">
        <v>487</v>
      </c>
      <c r="H5768" s="120">
        <v>8</v>
      </c>
      <c r="I5768" s="115">
        <v>26</v>
      </c>
      <c r="J5768" s="116" t="s">
        <v>487</v>
      </c>
      <c r="K5768" s="121">
        <v>18</v>
      </c>
      <c r="L5768" s="108"/>
      <c r="M5768" s="122">
        <v>20192</v>
      </c>
      <c r="N5768" s="123">
        <v>19718</v>
      </c>
      <c r="O5768" s="124">
        <v>19299</v>
      </c>
      <c r="P5768" s="123">
        <v>19768</v>
      </c>
      <c r="Q5768" s="124">
        <v>18107</v>
      </c>
      <c r="R5768" s="123">
        <v>22215</v>
      </c>
      <c r="S5768" s="124">
        <v>23051</v>
      </c>
      <c r="T5768" s="123">
        <v>21490</v>
      </c>
      <c r="U5768" s="124">
        <v>20757</v>
      </c>
      <c r="V5768" s="123">
        <v>19682</v>
      </c>
      <c r="W5768" s="124">
        <v>19399</v>
      </c>
      <c r="X5768" s="123">
        <v>23976</v>
      </c>
      <c r="Y5768" s="124">
        <v>24604</v>
      </c>
      <c r="Z5768" s="123">
        <v>22224</v>
      </c>
      <c r="AA5768" s="124">
        <v>22984</v>
      </c>
      <c r="AB5768" s="123">
        <v>21543</v>
      </c>
      <c r="AC5768" s="124">
        <v>20896</v>
      </c>
      <c r="AD5768" s="123">
        <v>25735</v>
      </c>
      <c r="AE5768" s="125">
        <v>24027</v>
      </c>
      <c r="AF5768" s="126">
        <v>23453</v>
      </c>
    </row>
    <row r="5769" spans="2:32">
      <c r="B5769" s="127">
        <v>5731</v>
      </c>
      <c r="C5769" s="128">
        <v>5731</v>
      </c>
      <c r="D5769" s="129">
        <v>239</v>
      </c>
      <c r="E5769" s="130">
        <v>8</v>
      </c>
      <c r="F5769" s="131">
        <v>27</v>
      </c>
      <c r="G5769" s="132" t="s">
        <v>487</v>
      </c>
      <c r="H5769" s="133">
        <v>8</v>
      </c>
      <c r="I5769" s="128">
        <v>26</v>
      </c>
      <c r="J5769" s="129" t="s">
        <v>487</v>
      </c>
      <c r="K5769" s="134">
        <v>19</v>
      </c>
      <c r="L5769" s="108"/>
      <c r="M5769" s="81">
        <v>19636</v>
      </c>
      <c r="N5769" s="135">
        <v>19436</v>
      </c>
      <c r="O5769" s="136">
        <v>19083</v>
      </c>
      <c r="P5769" s="135">
        <v>19392</v>
      </c>
      <c r="Q5769" s="136">
        <v>17695</v>
      </c>
      <c r="R5769" s="135">
        <v>21728</v>
      </c>
      <c r="S5769" s="136">
        <v>22575</v>
      </c>
      <c r="T5769" s="135">
        <v>21306</v>
      </c>
      <c r="U5769" s="136">
        <v>20745</v>
      </c>
      <c r="V5769" s="135">
        <v>19545</v>
      </c>
      <c r="W5769" s="136">
        <v>19216</v>
      </c>
      <c r="X5769" s="135">
        <v>23725</v>
      </c>
      <c r="Y5769" s="136">
        <v>24456</v>
      </c>
      <c r="Z5769" s="135">
        <v>22462</v>
      </c>
      <c r="AA5769" s="136">
        <v>23135</v>
      </c>
      <c r="AB5769" s="135">
        <v>21664</v>
      </c>
      <c r="AC5769" s="136">
        <v>20911</v>
      </c>
      <c r="AD5769" s="135">
        <v>25748</v>
      </c>
      <c r="AE5769" s="137">
        <v>24374</v>
      </c>
      <c r="AF5769" s="138">
        <v>23832</v>
      </c>
    </row>
    <row r="5770" spans="2:32">
      <c r="B5770" s="114">
        <v>5732</v>
      </c>
      <c r="C5770" s="115">
        <v>5732</v>
      </c>
      <c r="D5770" s="116">
        <v>239</v>
      </c>
      <c r="E5770" s="117">
        <v>8</v>
      </c>
      <c r="F5770" s="118">
        <v>27</v>
      </c>
      <c r="G5770" s="119" t="s">
        <v>487</v>
      </c>
      <c r="H5770" s="120">
        <v>8</v>
      </c>
      <c r="I5770" s="115">
        <v>26</v>
      </c>
      <c r="J5770" s="116" t="s">
        <v>487</v>
      </c>
      <c r="K5770" s="121">
        <v>20</v>
      </c>
      <c r="L5770" s="108"/>
      <c r="M5770" s="122">
        <v>19260</v>
      </c>
      <c r="N5770" s="123">
        <v>19532</v>
      </c>
      <c r="O5770" s="124">
        <v>19195</v>
      </c>
      <c r="P5770" s="123">
        <v>19478</v>
      </c>
      <c r="Q5770" s="124">
        <v>17878</v>
      </c>
      <c r="R5770" s="123">
        <v>21422</v>
      </c>
      <c r="S5770" s="124">
        <v>22442</v>
      </c>
      <c r="T5770" s="123">
        <v>21636</v>
      </c>
      <c r="U5770" s="124">
        <v>20987</v>
      </c>
      <c r="V5770" s="123">
        <v>19960</v>
      </c>
      <c r="W5770" s="124">
        <v>19711</v>
      </c>
      <c r="X5770" s="123">
        <v>23638</v>
      </c>
      <c r="Y5770" s="124">
        <v>24713</v>
      </c>
      <c r="Z5770" s="123">
        <v>23151</v>
      </c>
      <c r="AA5770" s="124">
        <v>23771</v>
      </c>
      <c r="AB5770" s="123">
        <v>22480</v>
      </c>
      <c r="AC5770" s="124">
        <v>21677</v>
      </c>
      <c r="AD5770" s="123">
        <v>26200</v>
      </c>
      <c r="AE5770" s="125">
        <v>25302</v>
      </c>
      <c r="AF5770" s="126">
        <v>24648</v>
      </c>
    </row>
    <row r="5771" spans="2:32">
      <c r="B5771" s="127">
        <v>5733</v>
      </c>
      <c r="C5771" s="128">
        <v>5733</v>
      </c>
      <c r="D5771" s="129">
        <v>239</v>
      </c>
      <c r="E5771" s="130">
        <v>8</v>
      </c>
      <c r="F5771" s="131">
        <v>27</v>
      </c>
      <c r="G5771" s="132" t="s">
        <v>487</v>
      </c>
      <c r="H5771" s="133">
        <v>8</v>
      </c>
      <c r="I5771" s="128">
        <v>26</v>
      </c>
      <c r="J5771" s="129" t="s">
        <v>487</v>
      </c>
      <c r="K5771" s="134">
        <v>21</v>
      </c>
      <c r="L5771" s="108"/>
      <c r="M5771" s="81">
        <v>18914</v>
      </c>
      <c r="N5771" s="135">
        <v>19176</v>
      </c>
      <c r="O5771" s="136">
        <v>18893</v>
      </c>
      <c r="P5771" s="135">
        <v>19227</v>
      </c>
      <c r="Q5771" s="136">
        <v>17768</v>
      </c>
      <c r="R5771" s="135">
        <v>21157</v>
      </c>
      <c r="S5771" s="136">
        <v>22244</v>
      </c>
      <c r="T5771" s="135">
        <v>21517</v>
      </c>
      <c r="U5771" s="136">
        <v>20978</v>
      </c>
      <c r="V5771" s="135">
        <v>20092</v>
      </c>
      <c r="W5771" s="136">
        <v>19946</v>
      </c>
      <c r="X5771" s="135">
        <v>23681</v>
      </c>
      <c r="Y5771" s="136">
        <v>24942</v>
      </c>
      <c r="Z5771" s="135">
        <v>23567</v>
      </c>
      <c r="AA5771" s="136">
        <v>24274</v>
      </c>
      <c r="AB5771" s="135">
        <v>23056</v>
      </c>
      <c r="AC5771" s="136">
        <v>22250</v>
      </c>
      <c r="AD5771" s="135">
        <v>26673</v>
      </c>
      <c r="AE5771" s="137">
        <v>25895</v>
      </c>
      <c r="AF5771" s="138">
        <v>25301</v>
      </c>
    </row>
    <row r="5772" spans="2:32">
      <c r="B5772" s="114">
        <v>5734</v>
      </c>
      <c r="C5772" s="115">
        <v>5734</v>
      </c>
      <c r="D5772" s="116">
        <v>239</v>
      </c>
      <c r="E5772" s="117">
        <v>8</v>
      </c>
      <c r="F5772" s="118">
        <v>27</v>
      </c>
      <c r="G5772" s="119" t="s">
        <v>487</v>
      </c>
      <c r="H5772" s="120">
        <v>8</v>
      </c>
      <c r="I5772" s="115">
        <v>26</v>
      </c>
      <c r="J5772" s="116" t="s">
        <v>487</v>
      </c>
      <c r="K5772" s="121">
        <v>22</v>
      </c>
      <c r="L5772" s="108"/>
      <c r="M5772" s="122">
        <v>17642</v>
      </c>
      <c r="N5772" s="123">
        <v>18041</v>
      </c>
      <c r="O5772" s="124">
        <v>17798</v>
      </c>
      <c r="P5772" s="123">
        <v>18141</v>
      </c>
      <c r="Q5772" s="124">
        <v>17032</v>
      </c>
      <c r="R5772" s="123">
        <v>19923</v>
      </c>
      <c r="S5772" s="124">
        <v>21071</v>
      </c>
      <c r="T5772" s="123">
        <v>20540</v>
      </c>
      <c r="U5772" s="124">
        <v>20099</v>
      </c>
      <c r="V5772" s="123">
        <v>19507</v>
      </c>
      <c r="W5772" s="124">
        <v>19274</v>
      </c>
      <c r="X5772" s="123">
        <v>22605</v>
      </c>
      <c r="Y5772" s="124">
        <v>24015</v>
      </c>
      <c r="Z5772" s="123">
        <v>22931</v>
      </c>
      <c r="AA5772" s="124">
        <v>23634</v>
      </c>
      <c r="AB5772" s="123">
        <v>22694</v>
      </c>
      <c r="AC5772" s="124">
        <v>21754</v>
      </c>
      <c r="AD5772" s="123">
        <v>25872</v>
      </c>
      <c r="AE5772" s="125">
        <v>25333</v>
      </c>
      <c r="AF5772" s="126">
        <v>24797</v>
      </c>
    </row>
    <row r="5773" spans="2:32">
      <c r="B5773" s="127">
        <v>5735</v>
      </c>
      <c r="C5773" s="128">
        <v>5735</v>
      </c>
      <c r="D5773" s="129">
        <v>239</v>
      </c>
      <c r="E5773" s="130">
        <v>8</v>
      </c>
      <c r="F5773" s="131">
        <v>27</v>
      </c>
      <c r="G5773" s="132" t="s">
        <v>487</v>
      </c>
      <c r="H5773" s="133">
        <v>8</v>
      </c>
      <c r="I5773" s="128">
        <v>26</v>
      </c>
      <c r="J5773" s="129" t="s">
        <v>487</v>
      </c>
      <c r="K5773" s="134">
        <v>23</v>
      </c>
      <c r="L5773" s="108"/>
      <c r="M5773" s="81">
        <v>16189</v>
      </c>
      <c r="N5773" s="135">
        <v>16748</v>
      </c>
      <c r="O5773" s="136">
        <v>16546</v>
      </c>
      <c r="P5773" s="135">
        <v>16890</v>
      </c>
      <c r="Q5773" s="136">
        <v>16202</v>
      </c>
      <c r="R5773" s="135">
        <v>18426</v>
      </c>
      <c r="S5773" s="136">
        <v>19599</v>
      </c>
      <c r="T5773" s="135">
        <v>19275</v>
      </c>
      <c r="U5773" s="136">
        <v>18927</v>
      </c>
      <c r="V5773" s="135">
        <v>18683</v>
      </c>
      <c r="W5773" s="136">
        <v>18405</v>
      </c>
      <c r="X5773" s="135">
        <v>21151</v>
      </c>
      <c r="Y5773" s="136">
        <v>22638</v>
      </c>
      <c r="Z5773" s="135">
        <v>21844</v>
      </c>
      <c r="AA5773" s="136">
        <v>22542</v>
      </c>
      <c r="AB5773" s="135">
        <v>21974</v>
      </c>
      <c r="AC5773" s="136">
        <v>20942</v>
      </c>
      <c r="AD5773" s="135">
        <v>24563</v>
      </c>
      <c r="AE5773" s="137">
        <v>24218</v>
      </c>
      <c r="AF5773" s="138">
        <v>23767</v>
      </c>
    </row>
    <row r="5774" spans="2:32">
      <c r="B5774" s="114">
        <v>5736</v>
      </c>
      <c r="C5774" s="115">
        <v>5736</v>
      </c>
      <c r="D5774" s="116">
        <v>239</v>
      </c>
      <c r="E5774" s="117">
        <v>8</v>
      </c>
      <c r="F5774" s="118">
        <v>27</v>
      </c>
      <c r="G5774" s="119" t="s">
        <v>487</v>
      </c>
      <c r="H5774" s="120">
        <v>8</v>
      </c>
      <c r="I5774" s="115">
        <v>26</v>
      </c>
      <c r="J5774" s="116" t="s">
        <v>487</v>
      </c>
      <c r="K5774" s="121">
        <v>24</v>
      </c>
      <c r="L5774" s="108"/>
      <c r="M5774" s="122">
        <v>15041</v>
      </c>
      <c r="N5774" s="123">
        <v>15709</v>
      </c>
      <c r="O5774" s="124">
        <v>15472</v>
      </c>
      <c r="P5774" s="123">
        <v>15816</v>
      </c>
      <c r="Q5774" s="124">
        <v>15343</v>
      </c>
      <c r="R5774" s="123">
        <v>17156</v>
      </c>
      <c r="S5774" s="124">
        <v>18408</v>
      </c>
      <c r="T5774" s="123">
        <v>18199</v>
      </c>
      <c r="U5774" s="124">
        <v>17876</v>
      </c>
      <c r="V5774" s="123">
        <v>17831</v>
      </c>
      <c r="W5774" s="124">
        <v>17563</v>
      </c>
      <c r="X5774" s="123">
        <v>19906</v>
      </c>
      <c r="Y5774" s="124">
        <v>21488</v>
      </c>
      <c r="Z5774" s="123">
        <v>20848</v>
      </c>
      <c r="AA5774" s="124">
        <v>21513</v>
      </c>
      <c r="AB5774" s="123">
        <v>21127</v>
      </c>
      <c r="AC5774" s="124">
        <v>20117</v>
      </c>
      <c r="AD5774" s="123">
        <v>23453</v>
      </c>
      <c r="AE5774" s="125">
        <v>23230</v>
      </c>
      <c r="AF5774" s="126">
        <v>22795</v>
      </c>
    </row>
    <row r="5775" spans="2:32">
      <c r="B5775" s="127">
        <v>5737</v>
      </c>
      <c r="C5775" s="128">
        <v>5737</v>
      </c>
      <c r="D5775" s="129">
        <v>240</v>
      </c>
      <c r="E5775" s="130">
        <v>8</v>
      </c>
      <c r="F5775" s="131">
        <v>28</v>
      </c>
      <c r="G5775" s="132" t="s">
        <v>487</v>
      </c>
      <c r="H5775" s="133">
        <v>8</v>
      </c>
      <c r="I5775" s="128">
        <v>27</v>
      </c>
      <c r="J5775" s="129" t="s">
        <v>487</v>
      </c>
      <c r="K5775" s="134">
        <v>1</v>
      </c>
      <c r="L5775" s="108"/>
      <c r="M5775" s="81">
        <v>14606</v>
      </c>
      <c r="N5775" s="135">
        <v>14594</v>
      </c>
      <c r="O5775" s="136">
        <v>14839</v>
      </c>
      <c r="P5775" s="135">
        <v>14810</v>
      </c>
      <c r="Q5775" s="136">
        <v>14243</v>
      </c>
      <c r="R5775" s="135">
        <v>16748</v>
      </c>
      <c r="S5775" s="136">
        <v>17502</v>
      </c>
      <c r="T5775" s="135">
        <v>17012</v>
      </c>
      <c r="U5775" s="136">
        <v>17228</v>
      </c>
      <c r="V5775" s="135">
        <v>16232</v>
      </c>
      <c r="W5775" s="136">
        <v>16939</v>
      </c>
      <c r="X5775" s="135">
        <v>19707</v>
      </c>
      <c r="Y5775" s="136">
        <v>20678</v>
      </c>
      <c r="Z5775" s="135">
        <v>20249</v>
      </c>
      <c r="AA5775" s="136">
        <v>20339</v>
      </c>
      <c r="AB5775" s="135">
        <v>18909</v>
      </c>
      <c r="AC5775" s="136">
        <v>19632</v>
      </c>
      <c r="AD5775" s="135">
        <v>22691</v>
      </c>
      <c r="AE5775" s="137">
        <v>22148</v>
      </c>
      <c r="AF5775" s="138">
        <v>22229</v>
      </c>
    </row>
    <row r="5776" spans="2:32">
      <c r="B5776" s="114">
        <v>5738</v>
      </c>
      <c r="C5776" s="115">
        <v>5738</v>
      </c>
      <c r="D5776" s="116">
        <v>240</v>
      </c>
      <c r="E5776" s="117">
        <v>8</v>
      </c>
      <c r="F5776" s="118">
        <v>28</v>
      </c>
      <c r="G5776" s="119" t="s">
        <v>487</v>
      </c>
      <c r="H5776" s="120">
        <v>8</v>
      </c>
      <c r="I5776" s="115">
        <v>27</v>
      </c>
      <c r="J5776" s="116" t="s">
        <v>487</v>
      </c>
      <c r="K5776" s="121">
        <v>2</v>
      </c>
      <c r="L5776" s="108"/>
      <c r="M5776" s="122">
        <v>14167</v>
      </c>
      <c r="N5776" s="123">
        <v>14143</v>
      </c>
      <c r="O5776" s="124">
        <v>14376</v>
      </c>
      <c r="P5776" s="123">
        <v>14333</v>
      </c>
      <c r="Q5776" s="124">
        <v>13778</v>
      </c>
      <c r="R5776" s="123">
        <v>16232</v>
      </c>
      <c r="S5776" s="124">
        <v>16924</v>
      </c>
      <c r="T5776" s="123">
        <v>16472</v>
      </c>
      <c r="U5776" s="124">
        <v>16657</v>
      </c>
      <c r="V5776" s="123">
        <v>15715</v>
      </c>
      <c r="W5776" s="124">
        <v>16509</v>
      </c>
      <c r="X5776" s="123">
        <v>19083</v>
      </c>
      <c r="Y5776" s="124">
        <v>19988</v>
      </c>
      <c r="Z5776" s="123">
        <v>19554</v>
      </c>
      <c r="AA5776" s="124">
        <v>19652</v>
      </c>
      <c r="AB5776" s="123">
        <v>18308</v>
      </c>
      <c r="AC5776" s="124">
        <v>19153</v>
      </c>
      <c r="AD5776" s="123">
        <v>21939</v>
      </c>
      <c r="AE5776" s="125">
        <v>21435</v>
      </c>
      <c r="AF5776" s="126">
        <v>21468</v>
      </c>
    </row>
    <row r="5777" spans="2:32">
      <c r="B5777" s="127">
        <v>5739</v>
      </c>
      <c r="C5777" s="128">
        <v>5739</v>
      </c>
      <c r="D5777" s="129">
        <v>240</v>
      </c>
      <c r="E5777" s="130">
        <v>8</v>
      </c>
      <c r="F5777" s="131">
        <v>28</v>
      </c>
      <c r="G5777" s="132" t="s">
        <v>487</v>
      </c>
      <c r="H5777" s="133">
        <v>8</v>
      </c>
      <c r="I5777" s="128">
        <v>27</v>
      </c>
      <c r="J5777" s="129" t="s">
        <v>487</v>
      </c>
      <c r="K5777" s="134">
        <v>3</v>
      </c>
      <c r="L5777" s="108"/>
      <c r="M5777" s="81">
        <v>13876</v>
      </c>
      <c r="N5777" s="135">
        <v>13862</v>
      </c>
      <c r="O5777" s="136">
        <v>14097</v>
      </c>
      <c r="P5777" s="135">
        <v>14020</v>
      </c>
      <c r="Q5777" s="136">
        <v>13458</v>
      </c>
      <c r="R5777" s="135">
        <v>15880</v>
      </c>
      <c r="S5777" s="136">
        <v>16574</v>
      </c>
      <c r="T5777" s="135">
        <v>16110</v>
      </c>
      <c r="U5777" s="136">
        <v>16278</v>
      </c>
      <c r="V5777" s="135">
        <v>15322</v>
      </c>
      <c r="W5777" s="136">
        <v>16244</v>
      </c>
      <c r="X5777" s="135">
        <v>18604</v>
      </c>
      <c r="Y5777" s="136">
        <v>19503</v>
      </c>
      <c r="Z5777" s="135">
        <v>19029</v>
      </c>
      <c r="AA5777" s="136">
        <v>19110</v>
      </c>
      <c r="AB5777" s="135">
        <v>17812</v>
      </c>
      <c r="AC5777" s="136">
        <v>18959</v>
      </c>
      <c r="AD5777" s="135">
        <v>21371</v>
      </c>
      <c r="AE5777" s="137">
        <v>20849</v>
      </c>
      <c r="AF5777" s="138">
        <v>20865</v>
      </c>
    </row>
    <row r="5778" spans="2:32">
      <c r="B5778" s="114">
        <v>5740</v>
      </c>
      <c r="C5778" s="115">
        <v>5740</v>
      </c>
      <c r="D5778" s="116">
        <v>240</v>
      </c>
      <c r="E5778" s="117">
        <v>8</v>
      </c>
      <c r="F5778" s="118">
        <v>28</v>
      </c>
      <c r="G5778" s="119" t="s">
        <v>487</v>
      </c>
      <c r="H5778" s="120">
        <v>8</v>
      </c>
      <c r="I5778" s="115">
        <v>27</v>
      </c>
      <c r="J5778" s="116" t="s">
        <v>487</v>
      </c>
      <c r="K5778" s="121">
        <v>4</v>
      </c>
      <c r="L5778" s="108"/>
      <c r="M5778" s="122">
        <v>13811</v>
      </c>
      <c r="N5778" s="123">
        <v>13804</v>
      </c>
      <c r="O5778" s="124">
        <v>14026</v>
      </c>
      <c r="P5778" s="123">
        <v>13824</v>
      </c>
      <c r="Q5778" s="124">
        <v>13283</v>
      </c>
      <c r="R5778" s="123">
        <v>15720</v>
      </c>
      <c r="S5778" s="124">
        <v>16337</v>
      </c>
      <c r="T5778" s="123">
        <v>15883</v>
      </c>
      <c r="U5778" s="124">
        <v>16010</v>
      </c>
      <c r="V5778" s="123">
        <v>14976</v>
      </c>
      <c r="W5778" s="124">
        <v>16026</v>
      </c>
      <c r="X5778" s="123">
        <v>18152</v>
      </c>
      <c r="Y5778" s="124">
        <v>18949</v>
      </c>
      <c r="Z5778" s="123">
        <v>18438</v>
      </c>
      <c r="AA5778" s="124">
        <v>18403</v>
      </c>
      <c r="AB5778" s="123">
        <v>17220</v>
      </c>
      <c r="AC5778" s="124">
        <v>18555</v>
      </c>
      <c r="AD5778" s="123">
        <v>20618</v>
      </c>
      <c r="AE5778" s="125">
        <v>20119</v>
      </c>
      <c r="AF5778" s="126">
        <v>20113</v>
      </c>
    </row>
    <row r="5779" spans="2:32">
      <c r="B5779" s="127">
        <v>5741</v>
      </c>
      <c r="C5779" s="128">
        <v>5741</v>
      </c>
      <c r="D5779" s="129">
        <v>240</v>
      </c>
      <c r="E5779" s="130">
        <v>8</v>
      </c>
      <c r="F5779" s="131">
        <v>28</v>
      </c>
      <c r="G5779" s="132" t="s">
        <v>487</v>
      </c>
      <c r="H5779" s="133">
        <v>8</v>
      </c>
      <c r="I5779" s="128">
        <v>27</v>
      </c>
      <c r="J5779" s="129" t="s">
        <v>487</v>
      </c>
      <c r="K5779" s="134">
        <v>5</v>
      </c>
      <c r="L5779" s="108"/>
      <c r="M5779" s="81">
        <v>14178</v>
      </c>
      <c r="N5779" s="135">
        <v>14179</v>
      </c>
      <c r="O5779" s="136">
        <v>14425</v>
      </c>
      <c r="P5779" s="135">
        <v>13830</v>
      </c>
      <c r="Q5779" s="136">
        <v>13198</v>
      </c>
      <c r="R5779" s="135">
        <v>16037</v>
      </c>
      <c r="S5779" s="136">
        <v>16570</v>
      </c>
      <c r="T5779" s="135">
        <v>16070</v>
      </c>
      <c r="U5779" s="136">
        <v>16147</v>
      </c>
      <c r="V5779" s="135">
        <v>14701</v>
      </c>
      <c r="W5779" s="136">
        <v>16122</v>
      </c>
      <c r="X5779" s="135">
        <v>18094</v>
      </c>
      <c r="Y5779" s="136">
        <v>18838</v>
      </c>
      <c r="Z5779" s="135">
        <v>18225</v>
      </c>
      <c r="AA5779" s="136">
        <v>17834</v>
      </c>
      <c r="AB5779" s="135">
        <v>16701</v>
      </c>
      <c r="AC5779" s="136">
        <v>18539</v>
      </c>
      <c r="AD5779" s="135">
        <v>20287</v>
      </c>
      <c r="AE5779" s="137">
        <v>19725</v>
      </c>
      <c r="AF5779" s="138">
        <v>19721</v>
      </c>
    </row>
    <row r="5780" spans="2:32">
      <c r="B5780" s="114">
        <v>5742</v>
      </c>
      <c r="C5780" s="115">
        <v>5742</v>
      </c>
      <c r="D5780" s="116">
        <v>240</v>
      </c>
      <c r="E5780" s="117">
        <v>8</v>
      </c>
      <c r="F5780" s="118">
        <v>28</v>
      </c>
      <c r="G5780" s="119" t="s">
        <v>487</v>
      </c>
      <c r="H5780" s="120">
        <v>8</v>
      </c>
      <c r="I5780" s="115">
        <v>27</v>
      </c>
      <c r="J5780" s="116" t="s">
        <v>487</v>
      </c>
      <c r="K5780" s="121">
        <v>6</v>
      </c>
      <c r="L5780" s="108"/>
      <c r="M5780" s="122">
        <v>14975</v>
      </c>
      <c r="N5780" s="123">
        <v>14982</v>
      </c>
      <c r="O5780" s="124">
        <v>15240</v>
      </c>
      <c r="P5780" s="123">
        <v>13884</v>
      </c>
      <c r="Q5780" s="124">
        <v>13028</v>
      </c>
      <c r="R5780" s="123">
        <v>16817</v>
      </c>
      <c r="S5780" s="124">
        <v>17211</v>
      </c>
      <c r="T5780" s="123">
        <v>16599</v>
      </c>
      <c r="U5780" s="124">
        <v>16688</v>
      </c>
      <c r="V5780" s="123">
        <v>14323</v>
      </c>
      <c r="W5780" s="124">
        <v>16634</v>
      </c>
      <c r="X5780" s="123">
        <v>18514</v>
      </c>
      <c r="Y5780" s="124">
        <v>19122</v>
      </c>
      <c r="Z5780" s="123">
        <v>18354</v>
      </c>
      <c r="AA5780" s="124">
        <v>17349</v>
      </c>
      <c r="AB5780" s="123">
        <v>16118</v>
      </c>
      <c r="AC5780" s="124">
        <v>18889</v>
      </c>
      <c r="AD5780" s="123">
        <v>20363</v>
      </c>
      <c r="AE5780" s="125">
        <v>19609</v>
      </c>
      <c r="AF5780" s="126">
        <v>19681</v>
      </c>
    </row>
    <row r="5781" spans="2:32">
      <c r="B5781" s="127">
        <v>5743</v>
      </c>
      <c r="C5781" s="128">
        <v>5743</v>
      </c>
      <c r="D5781" s="129">
        <v>240</v>
      </c>
      <c r="E5781" s="130">
        <v>8</v>
      </c>
      <c r="F5781" s="131">
        <v>28</v>
      </c>
      <c r="G5781" s="132" t="s">
        <v>487</v>
      </c>
      <c r="H5781" s="133">
        <v>8</v>
      </c>
      <c r="I5781" s="128">
        <v>27</v>
      </c>
      <c r="J5781" s="129" t="s">
        <v>487</v>
      </c>
      <c r="K5781" s="134">
        <v>7</v>
      </c>
      <c r="L5781" s="108"/>
      <c r="M5781" s="81">
        <v>16152</v>
      </c>
      <c r="N5781" s="135">
        <v>15943</v>
      </c>
      <c r="O5781" s="136">
        <v>16151</v>
      </c>
      <c r="P5781" s="135">
        <v>14033</v>
      </c>
      <c r="Q5781" s="136">
        <v>12924</v>
      </c>
      <c r="R5781" s="135">
        <v>17838</v>
      </c>
      <c r="S5781" s="136">
        <v>18114</v>
      </c>
      <c r="T5781" s="135">
        <v>17269</v>
      </c>
      <c r="U5781" s="136">
        <v>17386</v>
      </c>
      <c r="V5781" s="135">
        <v>14059</v>
      </c>
      <c r="W5781" s="136">
        <v>17327</v>
      </c>
      <c r="X5781" s="135">
        <v>19220</v>
      </c>
      <c r="Y5781" s="136">
        <v>19657</v>
      </c>
      <c r="Z5781" s="135">
        <v>18710</v>
      </c>
      <c r="AA5781" s="136">
        <v>16989</v>
      </c>
      <c r="AB5781" s="135">
        <v>15592</v>
      </c>
      <c r="AC5781" s="136">
        <v>19428</v>
      </c>
      <c r="AD5781" s="135">
        <v>20725</v>
      </c>
      <c r="AE5781" s="137">
        <v>19801</v>
      </c>
      <c r="AF5781" s="138">
        <v>19928</v>
      </c>
    </row>
    <row r="5782" spans="2:32">
      <c r="B5782" s="114">
        <v>5744</v>
      </c>
      <c r="C5782" s="115">
        <v>5744</v>
      </c>
      <c r="D5782" s="116">
        <v>240</v>
      </c>
      <c r="E5782" s="117">
        <v>8</v>
      </c>
      <c r="F5782" s="118">
        <v>28</v>
      </c>
      <c r="G5782" s="119" t="s">
        <v>487</v>
      </c>
      <c r="H5782" s="120">
        <v>8</v>
      </c>
      <c r="I5782" s="115">
        <v>27</v>
      </c>
      <c r="J5782" s="116" t="s">
        <v>487</v>
      </c>
      <c r="K5782" s="121">
        <v>8</v>
      </c>
      <c r="L5782" s="108"/>
      <c r="M5782" s="122">
        <v>17182</v>
      </c>
      <c r="N5782" s="123">
        <v>16541</v>
      </c>
      <c r="O5782" s="124">
        <v>16880</v>
      </c>
      <c r="P5782" s="123">
        <v>14767</v>
      </c>
      <c r="Q5782" s="124">
        <v>13551</v>
      </c>
      <c r="R5782" s="123">
        <v>18731</v>
      </c>
      <c r="S5782" s="124">
        <v>18840</v>
      </c>
      <c r="T5782" s="123">
        <v>17851</v>
      </c>
      <c r="U5782" s="124">
        <v>18070</v>
      </c>
      <c r="V5782" s="123">
        <v>14618</v>
      </c>
      <c r="W5782" s="124">
        <v>18116</v>
      </c>
      <c r="X5782" s="123">
        <v>19931</v>
      </c>
      <c r="Y5782" s="124">
        <v>20202</v>
      </c>
      <c r="Z5782" s="123">
        <v>19279</v>
      </c>
      <c r="AA5782" s="124">
        <v>17503</v>
      </c>
      <c r="AB5782" s="123">
        <v>16008</v>
      </c>
      <c r="AC5782" s="124">
        <v>20079</v>
      </c>
      <c r="AD5782" s="123">
        <v>21169</v>
      </c>
      <c r="AE5782" s="125">
        <v>20162</v>
      </c>
      <c r="AF5782" s="126">
        <v>20457</v>
      </c>
    </row>
    <row r="5783" spans="2:32">
      <c r="B5783" s="127">
        <v>5745</v>
      </c>
      <c r="C5783" s="128">
        <v>5745</v>
      </c>
      <c r="D5783" s="129">
        <v>240</v>
      </c>
      <c r="E5783" s="130">
        <v>8</v>
      </c>
      <c r="F5783" s="131">
        <v>28</v>
      </c>
      <c r="G5783" s="132" t="s">
        <v>487</v>
      </c>
      <c r="H5783" s="133">
        <v>8</v>
      </c>
      <c r="I5783" s="128">
        <v>27</v>
      </c>
      <c r="J5783" s="129" t="s">
        <v>487</v>
      </c>
      <c r="K5783" s="134">
        <v>9</v>
      </c>
      <c r="L5783" s="108"/>
      <c r="M5783" s="81">
        <v>17912</v>
      </c>
      <c r="N5783" s="135">
        <v>16826</v>
      </c>
      <c r="O5783" s="136">
        <v>17427</v>
      </c>
      <c r="P5783" s="135">
        <v>15556</v>
      </c>
      <c r="Q5783" s="136">
        <v>14352</v>
      </c>
      <c r="R5783" s="135">
        <v>19423</v>
      </c>
      <c r="S5783" s="136">
        <v>19254</v>
      </c>
      <c r="T5783" s="135">
        <v>18170</v>
      </c>
      <c r="U5783" s="136">
        <v>18591</v>
      </c>
      <c r="V5783" s="135">
        <v>15362</v>
      </c>
      <c r="W5783" s="136">
        <v>18734</v>
      </c>
      <c r="X5783" s="135">
        <v>20537</v>
      </c>
      <c r="Y5783" s="136">
        <v>20530</v>
      </c>
      <c r="Z5783" s="135">
        <v>19804</v>
      </c>
      <c r="AA5783" s="136">
        <v>18290</v>
      </c>
      <c r="AB5783" s="135">
        <v>16715</v>
      </c>
      <c r="AC5783" s="136">
        <v>20593</v>
      </c>
      <c r="AD5783" s="135">
        <v>21447</v>
      </c>
      <c r="AE5783" s="137">
        <v>20381</v>
      </c>
      <c r="AF5783" s="138">
        <v>20979</v>
      </c>
    </row>
    <row r="5784" spans="2:32">
      <c r="B5784" s="114">
        <v>5746</v>
      </c>
      <c r="C5784" s="115">
        <v>5746</v>
      </c>
      <c r="D5784" s="116">
        <v>240</v>
      </c>
      <c r="E5784" s="117">
        <v>8</v>
      </c>
      <c r="F5784" s="118">
        <v>28</v>
      </c>
      <c r="G5784" s="119" t="s">
        <v>487</v>
      </c>
      <c r="H5784" s="120">
        <v>8</v>
      </c>
      <c r="I5784" s="115">
        <v>27</v>
      </c>
      <c r="J5784" s="116" t="s">
        <v>487</v>
      </c>
      <c r="K5784" s="121">
        <v>10</v>
      </c>
      <c r="L5784" s="108"/>
      <c r="M5784" s="122">
        <v>18463</v>
      </c>
      <c r="N5784" s="123">
        <v>17047</v>
      </c>
      <c r="O5784" s="124">
        <v>17817</v>
      </c>
      <c r="P5784" s="123">
        <v>16014</v>
      </c>
      <c r="Q5784" s="124">
        <v>14822</v>
      </c>
      <c r="R5784" s="123">
        <v>20077</v>
      </c>
      <c r="S5784" s="124">
        <v>19643</v>
      </c>
      <c r="T5784" s="123">
        <v>18439</v>
      </c>
      <c r="U5784" s="124">
        <v>19046</v>
      </c>
      <c r="V5784" s="123">
        <v>15939</v>
      </c>
      <c r="W5784" s="124">
        <v>19293</v>
      </c>
      <c r="X5784" s="123">
        <v>21300</v>
      </c>
      <c r="Y5784" s="124">
        <v>21013</v>
      </c>
      <c r="Z5784" s="123">
        <v>20354</v>
      </c>
      <c r="AA5784" s="124">
        <v>18925</v>
      </c>
      <c r="AB5784" s="123">
        <v>17320</v>
      </c>
      <c r="AC5784" s="124">
        <v>21010</v>
      </c>
      <c r="AD5784" s="123">
        <v>21986</v>
      </c>
      <c r="AE5784" s="125">
        <v>20789</v>
      </c>
      <c r="AF5784" s="126">
        <v>21573</v>
      </c>
    </row>
    <row r="5785" spans="2:32">
      <c r="B5785" s="127">
        <v>5747</v>
      </c>
      <c r="C5785" s="128">
        <v>5747</v>
      </c>
      <c r="D5785" s="129">
        <v>240</v>
      </c>
      <c r="E5785" s="130">
        <v>8</v>
      </c>
      <c r="F5785" s="131">
        <v>28</v>
      </c>
      <c r="G5785" s="132" t="s">
        <v>487</v>
      </c>
      <c r="H5785" s="133">
        <v>8</v>
      </c>
      <c r="I5785" s="128">
        <v>27</v>
      </c>
      <c r="J5785" s="129" t="s">
        <v>487</v>
      </c>
      <c r="K5785" s="134">
        <v>11</v>
      </c>
      <c r="L5785" s="108"/>
      <c r="M5785" s="81">
        <v>18933</v>
      </c>
      <c r="N5785" s="135">
        <v>17254</v>
      </c>
      <c r="O5785" s="136">
        <v>18145</v>
      </c>
      <c r="P5785" s="135">
        <v>16357</v>
      </c>
      <c r="Q5785" s="136">
        <v>15227</v>
      </c>
      <c r="R5785" s="135">
        <v>20647</v>
      </c>
      <c r="S5785" s="136">
        <v>19979</v>
      </c>
      <c r="T5785" s="135">
        <v>18732</v>
      </c>
      <c r="U5785" s="136">
        <v>19434</v>
      </c>
      <c r="V5785" s="135">
        <v>16448</v>
      </c>
      <c r="W5785" s="136">
        <v>19802</v>
      </c>
      <c r="X5785" s="135">
        <v>21975</v>
      </c>
      <c r="Y5785" s="136">
        <v>21417</v>
      </c>
      <c r="Z5785" s="135">
        <v>20855</v>
      </c>
      <c r="AA5785" s="136">
        <v>19390</v>
      </c>
      <c r="AB5785" s="135">
        <v>17820</v>
      </c>
      <c r="AC5785" s="136">
        <v>21425</v>
      </c>
      <c r="AD5785" s="135">
        <v>22465</v>
      </c>
      <c r="AE5785" s="137">
        <v>21235</v>
      </c>
      <c r="AF5785" s="138">
        <v>22116</v>
      </c>
    </row>
    <row r="5786" spans="2:32">
      <c r="B5786" s="114">
        <v>5748</v>
      </c>
      <c r="C5786" s="115">
        <v>5748</v>
      </c>
      <c r="D5786" s="116">
        <v>240</v>
      </c>
      <c r="E5786" s="117">
        <v>8</v>
      </c>
      <c r="F5786" s="118">
        <v>28</v>
      </c>
      <c r="G5786" s="119" t="s">
        <v>487</v>
      </c>
      <c r="H5786" s="120">
        <v>8</v>
      </c>
      <c r="I5786" s="115">
        <v>27</v>
      </c>
      <c r="J5786" s="116" t="s">
        <v>487</v>
      </c>
      <c r="K5786" s="121">
        <v>12</v>
      </c>
      <c r="L5786" s="108"/>
      <c r="M5786" s="122">
        <v>19298</v>
      </c>
      <c r="N5786" s="123">
        <v>17476</v>
      </c>
      <c r="O5786" s="124">
        <v>18410</v>
      </c>
      <c r="P5786" s="123">
        <v>16624</v>
      </c>
      <c r="Q5786" s="124">
        <v>15573</v>
      </c>
      <c r="R5786" s="123">
        <v>21004</v>
      </c>
      <c r="S5786" s="124">
        <v>20373</v>
      </c>
      <c r="T5786" s="123">
        <v>18986</v>
      </c>
      <c r="U5786" s="124">
        <v>19741</v>
      </c>
      <c r="V5786" s="123">
        <v>16832</v>
      </c>
      <c r="W5786" s="124">
        <v>20206</v>
      </c>
      <c r="X5786" s="123">
        <v>22383</v>
      </c>
      <c r="Y5786" s="124">
        <v>21891</v>
      </c>
      <c r="Z5786" s="123">
        <v>21206</v>
      </c>
      <c r="AA5786" s="124">
        <v>19763</v>
      </c>
      <c r="AB5786" s="123">
        <v>18214</v>
      </c>
      <c r="AC5786" s="124">
        <v>21820</v>
      </c>
      <c r="AD5786" s="123">
        <v>22954</v>
      </c>
      <c r="AE5786" s="125">
        <v>21564</v>
      </c>
      <c r="AF5786" s="126">
        <v>22504</v>
      </c>
    </row>
    <row r="5787" spans="2:32">
      <c r="B5787" s="127">
        <v>5749</v>
      </c>
      <c r="C5787" s="128">
        <v>5749</v>
      </c>
      <c r="D5787" s="129">
        <v>240</v>
      </c>
      <c r="E5787" s="130">
        <v>8</v>
      </c>
      <c r="F5787" s="131">
        <v>28</v>
      </c>
      <c r="G5787" s="132" t="s">
        <v>487</v>
      </c>
      <c r="H5787" s="133">
        <v>8</v>
      </c>
      <c r="I5787" s="128">
        <v>27</v>
      </c>
      <c r="J5787" s="129" t="s">
        <v>487</v>
      </c>
      <c r="K5787" s="134">
        <v>13</v>
      </c>
      <c r="L5787" s="108"/>
      <c r="M5787" s="81">
        <v>19695</v>
      </c>
      <c r="N5787" s="135">
        <v>17816</v>
      </c>
      <c r="O5787" s="136">
        <v>18702</v>
      </c>
      <c r="P5787" s="135">
        <v>16714</v>
      </c>
      <c r="Q5787" s="136">
        <v>15807</v>
      </c>
      <c r="R5787" s="135">
        <v>21449</v>
      </c>
      <c r="S5787" s="136">
        <v>20690</v>
      </c>
      <c r="T5787" s="135">
        <v>19366</v>
      </c>
      <c r="U5787" s="136">
        <v>20060</v>
      </c>
      <c r="V5787" s="135">
        <v>17081</v>
      </c>
      <c r="W5787" s="136">
        <v>20564</v>
      </c>
      <c r="X5787" s="135">
        <v>22858</v>
      </c>
      <c r="Y5787" s="136">
        <v>22213</v>
      </c>
      <c r="Z5787" s="135">
        <v>21531</v>
      </c>
      <c r="AA5787" s="136">
        <v>19869</v>
      </c>
      <c r="AB5787" s="135">
        <v>18461</v>
      </c>
      <c r="AC5787" s="136">
        <v>22120</v>
      </c>
      <c r="AD5787" s="135">
        <v>23289</v>
      </c>
      <c r="AE5787" s="137">
        <v>21982</v>
      </c>
      <c r="AF5787" s="138">
        <v>22846</v>
      </c>
    </row>
    <row r="5788" spans="2:32">
      <c r="B5788" s="114">
        <v>5750</v>
      </c>
      <c r="C5788" s="115">
        <v>5750</v>
      </c>
      <c r="D5788" s="116">
        <v>240</v>
      </c>
      <c r="E5788" s="117">
        <v>8</v>
      </c>
      <c r="F5788" s="118">
        <v>28</v>
      </c>
      <c r="G5788" s="119" t="s">
        <v>487</v>
      </c>
      <c r="H5788" s="120">
        <v>8</v>
      </c>
      <c r="I5788" s="115">
        <v>27</v>
      </c>
      <c r="J5788" s="116" t="s">
        <v>487</v>
      </c>
      <c r="K5788" s="121">
        <v>14</v>
      </c>
      <c r="L5788" s="108"/>
      <c r="M5788" s="122">
        <v>20027</v>
      </c>
      <c r="N5788" s="123">
        <v>17920</v>
      </c>
      <c r="O5788" s="124">
        <v>18858</v>
      </c>
      <c r="P5788" s="123">
        <v>16825</v>
      </c>
      <c r="Q5788" s="124">
        <v>16019</v>
      </c>
      <c r="R5788" s="123">
        <v>21782</v>
      </c>
      <c r="S5788" s="124">
        <v>20756</v>
      </c>
      <c r="T5788" s="123">
        <v>19448</v>
      </c>
      <c r="U5788" s="124">
        <v>20226</v>
      </c>
      <c r="V5788" s="123">
        <v>17274</v>
      </c>
      <c r="W5788" s="124">
        <v>20808</v>
      </c>
      <c r="X5788" s="123">
        <v>23179</v>
      </c>
      <c r="Y5788" s="124">
        <v>22264</v>
      </c>
      <c r="Z5788" s="123">
        <v>21656</v>
      </c>
      <c r="AA5788" s="124">
        <v>19943</v>
      </c>
      <c r="AB5788" s="123">
        <v>18634</v>
      </c>
      <c r="AC5788" s="124">
        <v>22369</v>
      </c>
      <c r="AD5788" s="123">
        <v>23322</v>
      </c>
      <c r="AE5788" s="125">
        <v>22007</v>
      </c>
      <c r="AF5788" s="126">
        <v>22976</v>
      </c>
    </row>
    <row r="5789" spans="2:32">
      <c r="B5789" s="127">
        <v>5751</v>
      </c>
      <c r="C5789" s="128">
        <v>5751</v>
      </c>
      <c r="D5789" s="129">
        <v>240</v>
      </c>
      <c r="E5789" s="130">
        <v>8</v>
      </c>
      <c r="F5789" s="131">
        <v>28</v>
      </c>
      <c r="G5789" s="132" t="s">
        <v>487</v>
      </c>
      <c r="H5789" s="133">
        <v>8</v>
      </c>
      <c r="I5789" s="128">
        <v>27</v>
      </c>
      <c r="J5789" s="129" t="s">
        <v>487</v>
      </c>
      <c r="K5789" s="134">
        <v>15</v>
      </c>
      <c r="L5789" s="108"/>
      <c r="M5789" s="81">
        <v>20273</v>
      </c>
      <c r="N5789" s="135">
        <v>18013</v>
      </c>
      <c r="O5789" s="136">
        <v>18959</v>
      </c>
      <c r="P5789" s="135">
        <v>16850</v>
      </c>
      <c r="Q5789" s="136">
        <v>16230</v>
      </c>
      <c r="R5789" s="135">
        <v>21979</v>
      </c>
      <c r="S5789" s="136">
        <v>20877</v>
      </c>
      <c r="T5789" s="135">
        <v>19537</v>
      </c>
      <c r="U5789" s="136">
        <v>20292</v>
      </c>
      <c r="V5789" s="135">
        <v>17466</v>
      </c>
      <c r="W5789" s="136">
        <v>21043</v>
      </c>
      <c r="X5789" s="135">
        <v>23362</v>
      </c>
      <c r="Y5789" s="136">
        <v>22369</v>
      </c>
      <c r="Z5789" s="135">
        <v>21683</v>
      </c>
      <c r="AA5789" s="136">
        <v>19929</v>
      </c>
      <c r="AB5789" s="135">
        <v>18824</v>
      </c>
      <c r="AC5789" s="136">
        <v>22641</v>
      </c>
      <c r="AD5789" s="135">
        <v>23408</v>
      </c>
      <c r="AE5789" s="137">
        <v>22041</v>
      </c>
      <c r="AF5789" s="138">
        <v>22976</v>
      </c>
    </row>
    <row r="5790" spans="2:32">
      <c r="B5790" s="114">
        <v>5752</v>
      </c>
      <c r="C5790" s="115">
        <v>5752</v>
      </c>
      <c r="D5790" s="116">
        <v>240</v>
      </c>
      <c r="E5790" s="117">
        <v>8</v>
      </c>
      <c r="F5790" s="118">
        <v>28</v>
      </c>
      <c r="G5790" s="119" t="s">
        <v>487</v>
      </c>
      <c r="H5790" s="120">
        <v>8</v>
      </c>
      <c r="I5790" s="115">
        <v>27</v>
      </c>
      <c r="J5790" s="116" t="s">
        <v>487</v>
      </c>
      <c r="K5790" s="121">
        <v>16</v>
      </c>
      <c r="L5790" s="108"/>
      <c r="M5790" s="122">
        <v>20734</v>
      </c>
      <c r="N5790" s="123">
        <v>18326</v>
      </c>
      <c r="O5790" s="124">
        <v>19270</v>
      </c>
      <c r="P5790" s="123">
        <v>17102</v>
      </c>
      <c r="Q5790" s="124">
        <v>16684</v>
      </c>
      <c r="R5790" s="123">
        <v>22614</v>
      </c>
      <c r="S5790" s="124">
        <v>21075</v>
      </c>
      <c r="T5790" s="123">
        <v>19807</v>
      </c>
      <c r="U5790" s="124">
        <v>20537</v>
      </c>
      <c r="V5790" s="123">
        <v>17875</v>
      </c>
      <c r="W5790" s="124">
        <v>21383</v>
      </c>
      <c r="X5790" s="123">
        <v>24068</v>
      </c>
      <c r="Y5790" s="124">
        <v>22481</v>
      </c>
      <c r="Z5790" s="123">
        <v>21845</v>
      </c>
      <c r="AA5790" s="124">
        <v>20038</v>
      </c>
      <c r="AB5790" s="123">
        <v>19192</v>
      </c>
      <c r="AC5790" s="124">
        <v>22896</v>
      </c>
      <c r="AD5790" s="123">
        <v>23487</v>
      </c>
      <c r="AE5790" s="125">
        <v>22180</v>
      </c>
      <c r="AF5790" s="126">
        <v>23094</v>
      </c>
    </row>
    <row r="5791" spans="2:32">
      <c r="B5791" s="127">
        <v>5753</v>
      </c>
      <c r="C5791" s="128">
        <v>5753</v>
      </c>
      <c r="D5791" s="129">
        <v>240</v>
      </c>
      <c r="E5791" s="130">
        <v>8</v>
      </c>
      <c r="F5791" s="131">
        <v>28</v>
      </c>
      <c r="G5791" s="132" t="s">
        <v>487</v>
      </c>
      <c r="H5791" s="133">
        <v>8</v>
      </c>
      <c r="I5791" s="128">
        <v>27</v>
      </c>
      <c r="J5791" s="129" t="s">
        <v>487</v>
      </c>
      <c r="K5791" s="134">
        <v>17</v>
      </c>
      <c r="L5791" s="108"/>
      <c r="M5791" s="81">
        <v>21106</v>
      </c>
      <c r="N5791" s="135">
        <v>18787</v>
      </c>
      <c r="O5791" s="136">
        <v>19624</v>
      </c>
      <c r="P5791" s="135">
        <v>17665</v>
      </c>
      <c r="Q5791" s="136">
        <v>17427</v>
      </c>
      <c r="R5791" s="135">
        <v>22936</v>
      </c>
      <c r="S5791" s="136">
        <v>21360</v>
      </c>
      <c r="T5791" s="135">
        <v>20318</v>
      </c>
      <c r="U5791" s="136">
        <v>20960</v>
      </c>
      <c r="V5791" s="135">
        <v>18657</v>
      </c>
      <c r="W5791" s="136">
        <v>21973</v>
      </c>
      <c r="X5791" s="135">
        <v>24475</v>
      </c>
      <c r="Y5791" s="136">
        <v>22730</v>
      </c>
      <c r="Z5791" s="135">
        <v>22297</v>
      </c>
      <c r="AA5791" s="136">
        <v>20638</v>
      </c>
      <c r="AB5791" s="135">
        <v>19954</v>
      </c>
      <c r="AC5791" s="136">
        <v>23450</v>
      </c>
      <c r="AD5791" s="135">
        <v>23765</v>
      </c>
      <c r="AE5791" s="137">
        <v>22734</v>
      </c>
      <c r="AF5791" s="138">
        <v>23547</v>
      </c>
    </row>
    <row r="5792" spans="2:32">
      <c r="B5792" s="114">
        <v>5754</v>
      </c>
      <c r="C5792" s="115">
        <v>5754</v>
      </c>
      <c r="D5792" s="116">
        <v>240</v>
      </c>
      <c r="E5792" s="117">
        <v>8</v>
      </c>
      <c r="F5792" s="118">
        <v>28</v>
      </c>
      <c r="G5792" s="119" t="s">
        <v>487</v>
      </c>
      <c r="H5792" s="120">
        <v>8</v>
      </c>
      <c r="I5792" s="115">
        <v>27</v>
      </c>
      <c r="J5792" s="116" t="s">
        <v>487</v>
      </c>
      <c r="K5792" s="121">
        <v>18</v>
      </c>
      <c r="L5792" s="108"/>
      <c r="M5792" s="122">
        <v>20949</v>
      </c>
      <c r="N5792" s="123">
        <v>18786</v>
      </c>
      <c r="O5792" s="124">
        <v>19618</v>
      </c>
      <c r="P5792" s="123">
        <v>17987</v>
      </c>
      <c r="Q5792" s="124">
        <v>17837</v>
      </c>
      <c r="R5792" s="123">
        <v>22788</v>
      </c>
      <c r="S5792" s="124">
        <v>21333</v>
      </c>
      <c r="T5792" s="123">
        <v>20600</v>
      </c>
      <c r="U5792" s="124">
        <v>21162</v>
      </c>
      <c r="V5792" s="123">
        <v>19213</v>
      </c>
      <c r="W5792" s="124">
        <v>22341</v>
      </c>
      <c r="X5792" s="123">
        <v>24379</v>
      </c>
      <c r="Y5792" s="124">
        <v>22836</v>
      </c>
      <c r="Z5792" s="123">
        <v>22732</v>
      </c>
      <c r="AA5792" s="124">
        <v>21328</v>
      </c>
      <c r="AB5792" s="123">
        <v>20718</v>
      </c>
      <c r="AC5792" s="124">
        <v>23885</v>
      </c>
      <c r="AD5792" s="123">
        <v>23942</v>
      </c>
      <c r="AE5792" s="125">
        <v>23316</v>
      </c>
      <c r="AF5792" s="126">
        <v>24031</v>
      </c>
    </row>
    <row r="5793" spans="2:32">
      <c r="B5793" s="127">
        <v>5755</v>
      </c>
      <c r="C5793" s="128">
        <v>5755</v>
      </c>
      <c r="D5793" s="129">
        <v>240</v>
      </c>
      <c r="E5793" s="130">
        <v>8</v>
      </c>
      <c r="F5793" s="131">
        <v>28</v>
      </c>
      <c r="G5793" s="132" t="s">
        <v>487</v>
      </c>
      <c r="H5793" s="133">
        <v>8</v>
      </c>
      <c r="I5793" s="128">
        <v>27</v>
      </c>
      <c r="J5793" s="129" t="s">
        <v>487</v>
      </c>
      <c r="K5793" s="134">
        <v>19</v>
      </c>
      <c r="L5793" s="108"/>
      <c r="M5793" s="81">
        <v>20275</v>
      </c>
      <c r="N5793" s="135">
        <v>18533</v>
      </c>
      <c r="O5793" s="136">
        <v>19206</v>
      </c>
      <c r="P5793" s="135">
        <v>17534</v>
      </c>
      <c r="Q5793" s="136">
        <v>17492</v>
      </c>
      <c r="R5793" s="135">
        <v>22276</v>
      </c>
      <c r="S5793" s="136">
        <v>21102</v>
      </c>
      <c r="T5793" s="135">
        <v>20517</v>
      </c>
      <c r="U5793" s="136">
        <v>20931</v>
      </c>
      <c r="V5793" s="135">
        <v>18964</v>
      </c>
      <c r="W5793" s="136">
        <v>22186</v>
      </c>
      <c r="X5793" s="135">
        <v>24158</v>
      </c>
      <c r="Y5793" s="136">
        <v>22992</v>
      </c>
      <c r="Z5793" s="135">
        <v>22827</v>
      </c>
      <c r="AA5793" s="136">
        <v>21403</v>
      </c>
      <c r="AB5793" s="135">
        <v>20695</v>
      </c>
      <c r="AC5793" s="136">
        <v>23823</v>
      </c>
      <c r="AD5793" s="135">
        <v>24271</v>
      </c>
      <c r="AE5793" s="137">
        <v>23678</v>
      </c>
      <c r="AF5793" s="138">
        <v>24264</v>
      </c>
    </row>
    <row r="5794" spans="2:32">
      <c r="B5794" s="114">
        <v>5756</v>
      </c>
      <c r="C5794" s="115">
        <v>5756</v>
      </c>
      <c r="D5794" s="116">
        <v>240</v>
      </c>
      <c r="E5794" s="117">
        <v>8</v>
      </c>
      <c r="F5794" s="118">
        <v>28</v>
      </c>
      <c r="G5794" s="119" t="s">
        <v>487</v>
      </c>
      <c r="H5794" s="120">
        <v>8</v>
      </c>
      <c r="I5794" s="115">
        <v>27</v>
      </c>
      <c r="J5794" s="116" t="s">
        <v>487</v>
      </c>
      <c r="K5794" s="121">
        <v>20</v>
      </c>
      <c r="L5794" s="108"/>
      <c r="M5794" s="122">
        <v>20004</v>
      </c>
      <c r="N5794" s="123">
        <v>18640</v>
      </c>
      <c r="O5794" s="124">
        <v>19265</v>
      </c>
      <c r="P5794" s="123">
        <v>17701</v>
      </c>
      <c r="Q5794" s="124">
        <v>17712</v>
      </c>
      <c r="R5794" s="123">
        <v>22130</v>
      </c>
      <c r="S5794" s="124">
        <v>21391</v>
      </c>
      <c r="T5794" s="123">
        <v>20716</v>
      </c>
      <c r="U5794" s="124">
        <v>21187</v>
      </c>
      <c r="V5794" s="123">
        <v>19402</v>
      </c>
      <c r="W5794" s="124">
        <v>22493</v>
      </c>
      <c r="X5794" s="123">
        <v>24362</v>
      </c>
      <c r="Y5794" s="124">
        <v>23704</v>
      </c>
      <c r="Z5794" s="123">
        <v>23417</v>
      </c>
      <c r="AA5794" s="124">
        <v>22178</v>
      </c>
      <c r="AB5794" s="123">
        <v>21451</v>
      </c>
      <c r="AC5794" s="124">
        <v>24463</v>
      </c>
      <c r="AD5794" s="123">
        <v>25198</v>
      </c>
      <c r="AE5794" s="125">
        <v>24510</v>
      </c>
      <c r="AF5794" s="126">
        <v>24991</v>
      </c>
    </row>
    <row r="5795" spans="2:32">
      <c r="B5795" s="127">
        <v>5757</v>
      </c>
      <c r="C5795" s="128">
        <v>5757</v>
      </c>
      <c r="D5795" s="129">
        <v>240</v>
      </c>
      <c r="E5795" s="130">
        <v>8</v>
      </c>
      <c r="F5795" s="131">
        <v>28</v>
      </c>
      <c r="G5795" s="132" t="s">
        <v>487</v>
      </c>
      <c r="H5795" s="133">
        <v>8</v>
      </c>
      <c r="I5795" s="128">
        <v>27</v>
      </c>
      <c r="J5795" s="129" t="s">
        <v>487</v>
      </c>
      <c r="K5795" s="134">
        <v>21</v>
      </c>
      <c r="L5795" s="108"/>
      <c r="M5795" s="81">
        <v>19639</v>
      </c>
      <c r="N5795" s="135">
        <v>18311</v>
      </c>
      <c r="O5795" s="136">
        <v>18983</v>
      </c>
      <c r="P5795" s="135">
        <v>17548</v>
      </c>
      <c r="Q5795" s="136">
        <v>17661</v>
      </c>
      <c r="R5795" s="135">
        <v>21880</v>
      </c>
      <c r="S5795" s="136">
        <v>21210</v>
      </c>
      <c r="T5795" s="135">
        <v>20615</v>
      </c>
      <c r="U5795" s="136">
        <v>21186</v>
      </c>
      <c r="V5795" s="135">
        <v>19547</v>
      </c>
      <c r="W5795" s="136">
        <v>22426</v>
      </c>
      <c r="X5795" s="135">
        <v>24509</v>
      </c>
      <c r="Y5795" s="136">
        <v>24003</v>
      </c>
      <c r="Z5795" s="135">
        <v>23847</v>
      </c>
      <c r="AA5795" s="136">
        <v>22700</v>
      </c>
      <c r="AB5795" s="135">
        <v>21980</v>
      </c>
      <c r="AC5795" s="136">
        <v>24742</v>
      </c>
      <c r="AD5795" s="135">
        <v>25770</v>
      </c>
      <c r="AE5795" s="137">
        <v>25136</v>
      </c>
      <c r="AF5795" s="138">
        <v>25642</v>
      </c>
    </row>
    <row r="5796" spans="2:32">
      <c r="B5796" s="114">
        <v>5758</v>
      </c>
      <c r="C5796" s="115">
        <v>5758</v>
      </c>
      <c r="D5796" s="116">
        <v>240</v>
      </c>
      <c r="E5796" s="117">
        <v>8</v>
      </c>
      <c r="F5796" s="118">
        <v>28</v>
      </c>
      <c r="G5796" s="119" t="s">
        <v>487</v>
      </c>
      <c r="H5796" s="120">
        <v>8</v>
      </c>
      <c r="I5796" s="115">
        <v>27</v>
      </c>
      <c r="J5796" s="116" t="s">
        <v>487</v>
      </c>
      <c r="K5796" s="121">
        <v>22</v>
      </c>
      <c r="L5796" s="108"/>
      <c r="M5796" s="122">
        <v>18391</v>
      </c>
      <c r="N5796" s="123">
        <v>17207</v>
      </c>
      <c r="O5796" s="124">
        <v>17895</v>
      </c>
      <c r="P5796" s="123">
        <v>16812</v>
      </c>
      <c r="Q5796" s="124">
        <v>16823</v>
      </c>
      <c r="R5796" s="123">
        <v>20698</v>
      </c>
      <c r="S5796" s="124">
        <v>20206</v>
      </c>
      <c r="T5796" s="123">
        <v>19715</v>
      </c>
      <c r="U5796" s="124">
        <v>20302</v>
      </c>
      <c r="V5796" s="123">
        <v>18849</v>
      </c>
      <c r="W5796" s="124">
        <v>21417</v>
      </c>
      <c r="X5796" s="123">
        <v>23559</v>
      </c>
      <c r="Y5796" s="124">
        <v>23285</v>
      </c>
      <c r="Z5796" s="123">
        <v>23186</v>
      </c>
      <c r="AA5796" s="124">
        <v>22322</v>
      </c>
      <c r="AB5796" s="123">
        <v>21492</v>
      </c>
      <c r="AC5796" s="124">
        <v>23910</v>
      </c>
      <c r="AD5796" s="123">
        <v>25221</v>
      </c>
      <c r="AE5796" s="125">
        <v>24638</v>
      </c>
      <c r="AF5796" s="126">
        <v>25102</v>
      </c>
    </row>
    <row r="5797" spans="2:32">
      <c r="B5797" s="127">
        <v>5759</v>
      </c>
      <c r="C5797" s="128">
        <v>5759</v>
      </c>
      <c r="D5797" s="129">
        <v>240</v>
      </c>
      <c r="E5797" s="130">
        <v>8</v>
      </c>
      <c r="F5797" s="131">
        <v>28</v>
      </c>
      <c r="G5797" s="132" t="s">
        <v>487</v>
      </c>
      <c r="H5797" s="133">
        <v>8</v>
      </c>
      <c r="I5797" s="128">
        <v>27</v>
      </c>
      <c r="J5797" s="129" t="s">
        <v>487</v>
      </c>
      <c r="K5797" s="134">
        <v>23</v>
      </c>
      <c r="L5797" s="108"/>
      <c r="M5797" s="81">
        <v>16950</v>
      </c>
      <c r="N5797" s="135">
        <v>15962</v>
      </c>
      <c r="O5797" s="136">
        <v>16639</v>
      </c>
      <c r="P5797" s="135">
        <v>15983</v>
      </c>
      <c r="Q5797" s="136">
        <v>15907</v>
      </c>
      <c r="R5797" s="135">
        <v>19205</v>
      </c>
      <c r="S5797" s="136">
        <v>18913</v>
      </c>
      <c r="T5797" s="135">
        <v>18497</v>
      </c>
      <c r="U5797" s="136">
        <v>19108</v>
      </c>
      <c r="V5797" s="135">
        <v>17951</v>
      </c>
      <c r="W5797" s="136">
        <v>20108</v>
      </c>
      <c r="X5797" s="135">
        <v>22165</v>
      </c>
      <c r="Y5797" s="136">
        <v>22099</v>
      </c>
      <c r="Z5797" s="135">
        <v>22075</v>
      </c>
      <c r="AA5797" s="136">
        <v>21592</v>
      </c>
      <c r="AB5797" s="135">
        <v>20671</v>
      </c>
      <c r="AC5797" s="136">
        <v>22670</v>
      </c>
      <c r="AD5797" s="135">
        <v>24079</v>
      </c>
      <c r="AE5797" s="137">
        <v>23595</v>
      </c>
      <c r="AF5797" s="138">
        <v>24050</v>
      </c>
    </row>
    <row r="5798" spans="2:32">
      <c r="B5798" s="114">
        <v>5760</v>
      </c>
      <c r="C5798" s="115">
        <v>5760</v>
      </c>
      <c r="D5798" s="116">
        <v>240</v>
      </c>
      <c r="E5798" s="117">
        <v>8</v>
      </c>
      <c r="F5798" s="118">
        <v>28</v>
      </c>
      <c r="G5798" s="119" t="s">
        <v>487</v>
      </c>
      <c r="H5798" s="120">
        <v>8</v>
      </c>
      <c r="I5798" s="115">
        <v>27</v>
      </c>
      <c r="J5798" s="116" t="s">
        <v>487</v>
      </c>
      <c r="K5798" s="121">
        <v>24</v>
      </c>
      <c r="L5798" s="108"/>
      <c r="M5798" s="122">
        <v>15820</v>
      </c>
      <c r="N5798" s="123">
        <v>14921</v>
      </c>
      <c r="O5798" s="124">
        <v>15554</v>
      </c>
      <c r="P5798" s="123">
        <v>15133</v>
      </c>
      <c r="Q5798" s="124">
        <v>15048</v>
      </c>
      <c r="R5798" s="123">
        <v>18009</v>
      </c>
      <c r="S5798" s="124">
        <v>17820</v>
      </c>
      <c r="T5798" s="123">
        <v>17432</v>
      </c>
      <c r="U5798" s="124">
        <v>18009</v>
      </c>
      <c r="V5798" s="123">
        <v>17105</v>
      </c>
      <c r="W5798" s="124">
        <v>18966</v>
      </c>
      <c r="X5798" s="123">
        <v>21000</v>
      </c>
      <c r="Y5798" s="124">
        <v>21068</v>
      </c>
      <c r="Z5798" s="123">
        <v>21031</v>
      </c>
      <c r="AA5798" s="124">
        <v>20732</v>
      </c>
      <c r="AB5798" s="123">
        <v>19844</v>
      </c>
      <c r="AC5798" s="124">
        <v>21719</v>
      </c>
      <c r="AD5798" s="123">
        <v>23077</v>
      </c>
      <c r="AE5798" s="125">
        <v>22627</v>
      </c>
      <c r="AF5798" s="126">
        <v>23029</v>
      </c>
    </row>
    <row r="5799" spans="2:32">
      <c r="B5799" s="127">
        <v>5761</v>
      </c>
      <c r="C5799" s="128">
        <v>5761</v>
      </c>
      <c r="D5799" s="129">
        <v>241</v>
      </c>
      <c r="E5799" s="130">
        <v>8</v>
      </c>
      <c r="F5799" s="131">
        <v>29</v>
      </c>
      <c r="G5799" s="132" t="s">
        <v>487</v>
      </c>
      <c r="H5799" s="133">
        <v>8</v>
      </c>
      <c r="I5799" s="128">
        <v>28</v>
      </c>
      <c r="J5799" s="129" t="s">
        <v>487</v>
      </c>
      <c r="K5799" s="134">
        <v>1</v>
      </c>
      <c r="L5799" s="108"/>
      <c r="M5799" s="81">
        <v>14935</v>
      </c>
      <c r="N5799" s="135">
        <v>14323</v>
      </c>
      <c r="O5799" s="136">
        <v>14571</v>
      </c>
      <c r="P5799" s="135">
        <v>14088</v>
      </c>
      <c r="Q5799" s="136">
        <v>14462</v>
      </c>
      <c r="R5799" s="135">
        <v>17092</v>
      </c>
      <c r="S5799" s="136">
        <v>16613</v>
      </c>
      <c r="T5799" s="135">
        <v>16790</v>
      </c>
      <c r="U5799" s="136">
        <v>16945</v>
      </c>
      <c r="V5799" s="135">
        <v>16487</v>
      </c>
      <c r="W5799" s="136">
        <v>18548</v>
      </c>
      <c r="X5799" s="135">
        <v>20158</v>
      </c>
      <c r="Y5799" s="136">
        <v>19920</v>
      </c>
      <c r="Z5799" s="135">
        <v>19894</v>
      </c>
      <c r="AA5799" s="136">
        <v>18590</v>
      </c>
      <c r="AB5799" s="135">
        <v>19352</v>
      </c>
      <c r="AC5799" s="136">
        <v>21426</v>
      </c>
      <c r="AD5799" s="135">
        <v>21979</v>
      </c>
      <c r="AE5799" s="137">
        <v>22076</v>
      </c>
      <c r="AF5799" s="138">
        <v>21882</v>
      </c>
    </row>
    <row r="5800" spans="2:32">
      <c r="B5800" s="114">
        <v>5762</v>
      </c>
      <c r="C5800" s="115">
        <v>5762</v>
      </c>
      <c r="D5800" s="116">
        <v>241</v>
      </c>
      <c r="E5800" s="117">
        <v>8</v>
      </c>
      <c r="F5800" s="118">
        <v>29</v>
      </c>
      <c r="G5800" s="119" t="s">
        <v>487</v>
      </c>
      <c r="H5800" s="120">
        <v>8</v>
      </c>
      <c r="I5800" s="115">
        <v>28</v>
      </c>
      <c r="J5800" s="116" t="s">
        <v>487</v>
      </c>
      <c r="K5800" s="121">
        <v>2</v>
      </c>
      <c r="L5800" s="108"/>
      <c r="M5800" s="122">
        <v>14426</v>
      </c>
      <c r="N5800" s="123">
        <v>13866</v>
      </c>
      <c r="O5800" s="124">
        <v>14108</v>
      </c>
      <c r="P5800" s="123">
        <v>13628</v>
      </c>
      <c r="Q5800" s="124">
        <v>14113</v>
      </c>
      <c r="R5800" s="123">
        <v>16523</v>
      </c>
      <c r="S5800" s="124">
        <v>16085</v>
      </c>
      <c r="T5800" s="123">
        <v>16234</v>
      </c>
      <c r="U5800" s="124">
        <v>16372</v>
      </c>
      <c r="V5800" s="123">
        <v>16069</v>
      </c>
      <c r="W5800" s="124">
        <v>17971</v>
      </c>
      <c r="X5800" s="123">
        <v>19485</v>
      </c>
      <c r="Y5800" s="124">
        <v>19272</v>
      </c>
      <c r="Z5800" s="123">
        <v>19228</v>
      </c>
      <c r="AA5800" s="124">
        <v>17997</v>
      </c>
      <c r="AB5800" s="123">
        <v>18869</v>
      </c>
      <c r="AC5800" s="124">
        <v>20750</v>
      </c>
      <c r="AD5800" s="123">
        <v>21264</v>
      </c>
      <c r="AE5800" s="125">
        <v>21316</v>
      </c>
      <c r="AF5800" s="126">
        <v>21129</v>
      </c>
    </row>
    <row r="5801" spans="2:32">
      <c r="B5801" s="127">
        <v>5763</v>
      </c>
      <c r="C5801" s="128">
        <v>5763</v>
      </c>
      <c r="D5801" s="129">
        <v>241</v>
      </c>
      <c r="E5801" s="130">
        <v>8</v>
      </c>
      <c r="F5801" s="131">
        <v>29</v>
      </c>
      <c r="G5801" s="132" t="s">
        <v>487</v>
      </c>
      <c r="H5801" s="133">
        <v>8</v>
      </c>
      <c r="I5801" s="128">
        <v>28</v>
      </c>
      <c r="J5801" s="129" t="s">
        <v>487</v>
      </c>
      <c r="K5801" s="134">
        <v>3</v>
      </c>
      <c r="L5801" s="108"/>
      <c r="M5801" s="81">
        <v>14115</v>
      </c>
      <c r="N5801" s="135">
        <v>13595</v>
      </c>
      <c r="O5801" s="136">
        <v>13813</v>
      </c>
      <c r="P5801" s="135">
        <v>13314</v>
      </c>
      <c r="Q5801" s="136">
        <v>13933</v>
      </c>
      <c r="R5801" s="135">
        <v>16192</v>
      </c>
      <c r="S5801" s="136">
        <v>15747</v>
      </c>
      <c r="T5801" s="135">
        <v>15876</v>
      </c>
      <c r="U5801" s="136">
        <v>15974</v>
      </c>
      <c r="V5801" s="135">
        <v>15831</v>
      </c>
      <c r="W5801" s="136">
        <v>17606</v>
      </c>
      <c r="X5801" s="135">
        <v>19013</v>
      </c>
      <c r="Y5801" s="136">
        <v>18764</v>
      </c>
      <c r="Z5801" s="135">
        <v>18709</v>
      </c>
      <c r="AA5801" s="136">
        <v>17518</v>
      </c>
      <c r="AB5801" s="135">
        <v>18683</v>
      </c>
      <c r="AC5801" s="136">
        <v>20265</v>
      </c>
      <c r="AD5801" s="135">
        <v>20695</v>
      </c>
      <c r="AE5801" s="137">
        <v>20728</v>
      </c>
      <c r="AF5801" s="138">
        <v>20533</v>
      </c>
    </row>
    <row r="5802" spans="2:32">
      <c r="B5802" s="114">
        <v>5764</v>
      </c>
      <c r="C5802" s="115">
        <v>5764</v>
      </c>
      <c r="D5802" s="116">
        <v>241</v>
      </c>
      <c r="E5802" s="117">
        <v>8</v>
      </c>
      <c r="F5802" s="118">
        <v>29</v>
      </c>
      <c r="G5802" s="119" t="s">
        <v>487</v>
      </c>
      <c r="H5802" s="120">
        <v>8</v>
      </c>
      <c r="I5802" s="115">
        <v>28</v>
      </c>
      <c r="J5802" s="116" t="s">
        <v>487</v>
      </c>
      <c r="K5802" s="121">
        <v>4</v>
      </c>
      <c r="L5802" s="108"/>
      <c r="M5802" s="122">
        <v>14046</v>
      </c>
      <c r="N5802" s="123">
        <v>13562</v>
      </c>
      <c r="O5802" s="124">
        <v>13649</v>
      </c>
      <c r="P5802" s="123">
        <v>13162</v>
      </c>
      <c r="Q5802" s="124">
        <v>13941</v>
      </c>
      <c r="R5802" s="123">
        <v>16008</v>
      </c>
      <c r="S5802" s="124">
        <v>15581</v>
      </c>
      <c r="T5802" s="123">
        <v>15666</v>
      </c>
      <c r="U5802" s="124">
        <v>15621</v>
      </c>
      <c r="V5802" s="123">
        <v>15675</v>
      </c>
      <c r="W5802" s="124">
        <v>17297</v>
      </c>
      <c r="X5802" s="123">
        <v>18517</v>
      </c>
      <c r="Y5802" s="124">
        <v>18248</v>
      </c>
      <c r="Z5802" s="123">
        <v>18057</v>
      </c>
      <c r="AA5802" s="124">
        <v>16974</v>
      </c>
      <c r="AB5802" s="123">
        <v>18303</v>
      </c>
      <c r="AC5802" s="124">
        <v>19696</v>
      </c>
      <c r="AD5802" s="123">
        <v>19987</v>
      </c>
      <c r="AE5802" s="125">
        <v>19993</v>
      </c>
      <c r="AF5802" s="126">
        <v>19720</v>
      </c>
    </row>
    <row r="5803" spans="2:32">
      <c r="B5803" s="127">
        <v>5765</v>
      </c>
      <c r="C5803" s="128">
        <v>5765</v>
      </c>
      <c r="D5803" s="129">
        <v>241</v>
      </c>
      <c r="E5803" s="130">
        <v>8</v>
      </c>
      <c r="F5803" s="131">
        <v>29</v>
      </c>
      <c r="G5803" s="132" t="s">
        <v>487</v>
      </c>
      <c r="H5803" s="133">
        <v>8</v>
      </c>
      <c r="I5803" s="128">
        <v>28</v>
      </c>
      <c r="J5803" s="129" t="s">
        <v>487</v>
      </c>
      <c r="K5803" s="134">
        <v>5</v>
      </c>
      <c r="L5803" s="108"/>
      <c r="M5803" s="81">
        <v>14384</v>
      </c>
      <c r="N5803" s="135">
        <v>13966</v>
      </c>
      <c r="O5803" s="136">
        <v>13669</v>
      </c>
      <c r="P5803" s="135">
        <v>13082</v>
      </c>
      <c r="Q5803" s="136">
        <v>14287</v>
      </c>
      <c r="R5803" s="135">
        <v>16280</v>
      </c>
      <c r="S5803" s="136">
        <v>15813</v>
      </c>
      <c r="T5803" s="135">
        <v>15857</v>
      </c>
      <c r="U5803" s="136">
        <v>15453</v>
      </c>
      <c r="V5803" s="135">
        <v>15830</v>
      </c>
      <c r="W5803" s="136">
        <v>17323</v>
      </c>
      <c r="X5803" s="135">
        <v>18454</v>
      </c>
      <c r="Y5803" s="136">
        <v>18077</v>
      </c>
      <c r="Z5803" s="135">
        <v>17534</v>
      </c>
      <c r="AA5803" s="136">
        <v>16478</v>
      </c>
      <c r="AB5803" s="135">
        <v>18307</v>
      </c>
      <c r="AC5803" s="136">
        <v>19423</v>
      </c>
      <c r="AD5803" s="135">
        <v>19603</v>
      </c>
      <c r="AE5803" s="137">
        <v>19603</v>
      </c>
      <c r="AF5803" s="138">
        <v>19020</v>
      </c>
    </row>
    <row r="5804" spans="2:32">
      <c r="B5804" s="114">
        <v>5766</v>
      </c>
      <c r="C5804" s="115">
        <v>5766</v>
      </c>
      <c r="D5804" s="116">
        <v>241</v>
      </c>
      <c r="E5804" s="117">
        <v>8</v>
      </c>
      <c r="F5804" s="118">
        <v>29</v>
      </c>
      <c r="G5804" s="119" t="s">
        <v>487</v>
      </c>
      <c r="H5804" s="120">
        <v>8</v>
      </c>
      <c r="I5804" s="115">
        <v>28</v>
      </c>
      <c r="J5804" s="116" t="s">
        <v>487</v>
      </c>
      <c r="K5804" s="121">
        <v>6</v>
      </c>
      <c r="L5804" s="108"/>
      <c r="M5804" s="122">
        <v>15122</v>
      </c>
      <c r="N5804" s="123">
        <v>14770</v>
      </c>
      <c r="O5804" s="124">
        <v>13716</v>
      </c>
      <c r="P5804" s="123">
        <v>12911</v>
      </c>
      <c r="Q5804" s="124">
        <v>15084</v>
      </c>
      <c r="R5804" s="123">
        <v>16939</v>
      </c>
      <c r="S5804" s="124">
        <v>16380</v>
      </c>
      <c r="T5804" s="123">
        <v>16452</v>
      </c>
      <c r="U5804" s="124">
        <v>15292</v>
      </c>
      <c r="V5804" s="123">
        <v>16373</v>
      </c>
      <c r="W5804" s="124">
        <v>17854</v>
      </c>
      <c r="X5804" s="123">
        <v>18781</v>
      </c>
      <c r="Y5804" s="124">
        <v>18173</v>
      </c>
      <c r="Z5804" s="123">
        <v>17068</v>
      </c>
      <c r="AA5804" s="124">
        <v>15902</v>
      </c>
      <c r="AB5804" s="123">
        <v>18651</v>
      </c>
      <c r="AC5804" s="124">
        <v>19671</v>
      </c>
      <c r="AD5804" s="123">
        <v>19472</v>
      </c>
      <c r="AE5804" s="125">
        <v>19539</v>
      </c>
      <c r="AF5804" s="126">
        <v>18381</v>
      </c>
    </row>
    <row r="5805" spans="2:32">
      <c r="B5805" s="127">
        <v>5767</v>
      </c>
      <c r="C5805" s="128">
        <v>5767</v>
      </c>
      <c r="D5805" s="129">
        <v>241</v>
      </c>
      <c r="E5805" s="130">
        <v>8</v>
      </c>
      <c r="F5805" s="131">
        <v>29</v>
      </c>
      <c r="G5805" s="132" t="s">
        <v>487</v>
      </c>
      <c r="H5805" s="133">
        <v>8</v>
      </c>
      <c r="I5805" s="128">
        <v>28</v>
      </c>
      <c r="J5805" s="129" t="s">
        <v>487</v>
      </c>
      <c r="K5805" s="134">
        <v>7</v>
      </c>
      <c r="L5805" s="108"/>
      <c r="M5805" s="81">
        <v>16104</v>
      </c>
      <c r="N5805" s="135">
        <v>15727</v>
      </c>
      <c r="O5805" s="136">
        <v>13921</v>
      </c>
      <c r="P5805" s="135">
        <v>12860</v>
      </c>
      <c r="Q5805" s="136">
        <v>16081</v>
      </c>
      <c r="R5805" s="135">
        <v>17900</v>
      </c>
      <c r="S5805" s="136">
        <v>17136</v>
      </c>
      <c r="T5805" s="135">
        <v>17246</v>
      </c>
      <c r="U5805" s="136">
        <v>15229</v>
      </c>
      <c r="V5805" s="135">
        <v>17142</v>
      </c>
      <c r="W5805" s="136">
        <v>18456</v>
      </c>
      <c r="X5805" s="135">
        <v>19401</v>
      </c>
      <c r="Y5805" s="136">
        <v>18560</v>
      </c>
      <c r="Z5805" s="135">
        <v>16766</v>
      </c>
      <c r="AA5805" s="136">
        <v>15427</v>
      </c>
      <c r="AB5805" s="135">
        <v>19227</v>
      </c>
      <c r="AC5805" s="136">
        <v>19986</v>
      </c>
      <c r="AD5805" s="135">
        <v>19697</v>
      </c>
      <c r="AE5805" s="137">
        <v>19808</v>
      </c>
      <c r="AF5805" s="138">
        <v>17966</v>
      </c>
    </row>
    <row r="5806" spans="2:32">
      <c r="B5806" s="114">
        <v>5768</v>
      </c>
      <c r="C5806" s="115">
        <v>5768</v>
      </c>
      <c r="D5806" s="116">
        <v>241</v>
      </c>
      <c r="E5806" s="117">
        <v>8</v>
      </c>
      <c r="F5806" s="118">
        <v>29</v>
      </c>
      <c r="G5806" s="119" t="s">
        <v>487</v>
      </c>
      <c r="H5806" s="120">
        <v>8</v>
      </c>
      <c r="I5806" s="115">
        <v>28</v>
      </c>
      <c r="J5806" s="116" t="s">
        <v>487</v>
      </c>
      <c r="K5806" s="121">
        <v>8</v>
      </c>
      <c r="L5806" s="108"/>
      <c r="M5806" s="122">
        <v>16896</v>
      </c>
      <c r="N5806" s="123">
        <v>16482</v>
      </c>
      <c r="O5806" s="124">
        <v>14706</v>
      </c>
      <c r="P5806" s="123">
        <v>13500</v>
      </c>
      <c r="Q5806" s="124">
        <v>16936</v>
      </c>
      <c r="R5806" s="123">
        <v>18662</v>
      </c>
      <c r="S5806" s="124">
        <v>17763</v>
      </c>
      <c r="T5806" s="123">
        <v>17977</v>
      </c>
      <c r="U5806" s="124">
        <v>15898</v>
      </c>
      <c r="V5806" s="123">
        <v>17983</v>
      </c>
      <c r="W5806" s="124">
        <v>18976</v>
      </c>
      <c r="X5806" s="123">
        <v>19994</v>
      </c>
      <c r="Y5806" s="124">
        <v>19034</v>
      </c>
      <c r="Z5806" s="123">
        <v>17326</v>
      </c>
      <c r="AA5806" s="124">
        <v>15873</v>
      </c>
      <c r="AB5806" s="123">
        <v>19917</v>
      </c>
      <c r="AC5806" s="124">
        <v>20361</v>
      </c>
      <c r="AD5806" s="123">
        <v>20096</v>
      </c>
      <c r="AE5806" s="125">
        <v>20368</v>
      </c>
      <c r="AF5806" s="126">
        <v>18491</v>
      </c>
    </row>
    <row r="5807" spans="2:32">
      <c r="B5807" s="127">
        <v>5769</v>
      </c>
      <c r="C5807" s="128">
        <v>5769</v>
      </c>
      <c r="D5807" s="129">
        <v>241</v>
      </c>
      <c r="E5807" s="130">
        <v>8</v>
      </c>
      <c r="F5807" s="131">
        <v>29</v>
      </c>
      <c r="G5807" s="132" t="s">
        <v>487</v>
      </c>
      <c r="H5807" s="133">
        <v>8</v>
      </c>
      <c r="I5807" s="128">
        <v>28</v>
      </c>
      <c r="J5807" s="129" t="s">
        <v>487</v>
      </c>
      <c r="K5807" s="134">
        <v>9</v>
      </c>
      <c r="L5807" s="108"/>
      <c r="M5807" s="81">
        <v>17304</v>
      </c>
      <c r="N5807" s="135">
        <v>16989</v>
      </c>
      <c r="O5807" s="136">
        <v>15487</v>
      </c>
      <c r="P5807" s="135">
        <v>14278</v>
      </c>
      <c r="Q5807" s="136">
        <v>17503</v>
      </c>
      <c r="R5807" s="135">
        <v>19038</v>
      </c>
      <c r="S5807" s="136">
        <v>18070</v>
      </c>
      <c r="T5807" s="135">
        <v>18498</v>
      </c>
      <c r="U5807" s="136">
        <v>16633</v>
      </c>
      <c r="V5807" s="135">
        <v>18587</v>
      </c>
      <c r="W5807" s="136">
        <v>19324</v>
      </c>
      <c r="X5807" s="135">
        <v>20310</v>
      </c>
      <c r="Y5807" s="136">
        <v>19220</v>
      </c>
      <c r="Z5807" s="135">
        <v>18073</v>
      </c>
      <c r="AA5807" s="136">
        <v>16564</v>
      </c>
      <c r="AB5807" s="135">
        <v>20404</v>
      </c>
      <c r="AC5807" s="136">
        <v>20644</v>
      </c>
      <c r="AD5807" s="135">
        <v>20286</v>
      </c>
      <c r="AE5807" s="137">
        <v>20861</v>
      </c>
      <c r="AF5807" s="138">
        <v>19247</v>
      </c>
    </row>
    <row r="5808" spans="2:32">
      <c r="B5808" s="114">
        <v>5770</v>
      </c>
      <c r="C5808" s="115">
        <v>5770</v>
      </c>
      <c r="D5808" s="116">
        <v>241</v>
      </c>
      <c r="E5808" s="117">
        <v>8</v>
      </c>
      <c r="F5808" s="118">
        <v>29</v>
      </c>
      <c r="G5808" s="119" t="s">
        <v>487</v>
      </c>
      <c r="H5808" s="120">
        <v>8</v>
      </c>
      <c r="I5808" s="115">
        <v>28</v>
      </c>
      <c r="J5808" s="116" t="s">
        <v>487</v>
      </c>
      <c r="K5808" s="121">
        <v>10</v>
      </c>
      <c r="L5808" s="108"/>
      <c r="M5808" s="122">
        <v>17649</v>
      </c>
      <c r="N5808" s="123">
        <v>17395</v>
      </c>
      <c r="O5808" s="124">
        <v>15966</v>
      </c>
      <c r="P5808" s="123">
        <v>14759</v>
      </c>
      <c r="Q5808" s="124">
        <v>17983</v>
      </c>
      <c r="R5808" s="123">
        <v>19423</v>
      </c>
      <c r="S5808" s="124">
        <v>18342</v>
      </c>
      <c r="T5808" s="123">
        <v>18958</v>
      </c>
      <c r="U5808" s="124">
        <v>17227</v>
      </c>
      <c r="V5808" s="123">
        <v>19161</v>
      </c>
      <c r="W5808" s="124">
        <v>20007</v>
      </c>
      <c r="X5808" s="123">
        <v>20803</v>
      </c>
      <c r="Y5808" s="124">
        <v>19594</v>
      </c>
      <c r="Z5808" s="123">
        <v>18721</v>
      </c>
      <c r="AA5808" s="124">
        <v>17175</v>
      </c>
      <c r="AB5808" s="123">
        <v>20838</v>
      </c>
      <c r="AC5808" s="124">
        <v>21362</v>
      </c>
      <c r="AD5808" s="123">
        <v>20708</v>
      </c>
      <c r="AE5808" s="125">
        <v>21471</v>
      </c>
      <c r="AF5808" s="126">
        <v>19979</v>
      </c>
    </row>
    <row r="5809" spans="2:32">
      <c r="B5809" s="127">
        <v>5771</v>
      </c>
      <c r="C5809" s="128">
        <v>5771</v>
      </c>
      <c r="D5809" s="129">
        <v>241</v>
      </c>
      <c r="E5809" s="130">
        <v>8</v>
      </c>
      <c r="F5809" s="131">
        <v>29</v>
      </c>
      <c r="G5809" s="132" t="s">
        <v>487</v>
      </c>
      <c r="H5809" s="133">
        <v>8</v>
      </c>
      <c r="I5809" s="128">
        <v>28</v>
      </c>
      <c r="J5809" s="129" t="s">
        <v>487</v>
      </c>
      <c r="K5809" s="134">
        <v>11</v>
      </c>
      <c r="L5809" s="108"/>
      <c r="M5809" s="81">
        <v>17912</v>
      </c>
      <c r="N5809" s="135">
        <v>17690</v>
      </c>
      <c r="O5809" s="136">
        <v>16288</v>
      </c>
      <c r="P5809" s="135">
        <v>15164</v>
      </c>
      <c r="Q5809" s="136">
        <v>18396</v>
      </c>
      <c r="R5809" s="135">
        <v>19731</v>
      </c>
      <c r="S5809" s="136">
        <v>18609</v>
      </c>
      <c r="T5809" s="135">
        <v>19344</v>
      </c>
      <c r="U5809" s="136">
        <v>17658</v>
      </c>
      <c r="V5809" s="135">
        <v>19651</v>
      </c>
      <c r="W5809" s="136">
        <v>20551</v>
      </c>
      <c r="X5809" s="135">
        <v>21210</v>
      </c>
      <c r="Y5809" s="136">
        <v>19974</v>
      </c>
      <c r="Z5809" s="135">
        <v>19152</v>
      </c>
      <c r="AA5809" s="136">
        <v>17658</v>
      </c>
      <c r="AB5809" s="135">
        <v>21262</v>
      </c>
      <c r="AC5809" s="136">
        <v>21908</v>
      </c>
      <c r="AD5809" s="135">
        <v>21138</v>
      </c>
      <c r="AE5809" s="137">
        <v>21999</v>
      </c>
      <c r="AF5809" s="138">
        <v>20491</v>
      </c>
    </row>
    <row r="5810" spans="2:32">
      <c r="B5810" s="114">
        <v>5772</v>
      </c>
      <c r="C5810" s="115">
        <v>5772</v>
      </c>
      <c r="D5810" s="116">
        <v>241</v>
      </c>
      <c r="E5810" s="117">
        <v>8</v>
      </c>
      <c r="F5810" s="118">
        <v>29</v>
      </c>
      <c r="G5810" s="119" t="s">
        <v>487</v>
      </c>
      <c r="H5810" s="120">
        <v>8</v>
      </c>
      <c r="I5810" s="115">
        <v>28</v>
      </c>
      <c r="J5810" s="116" t="s">
        <v>487</v>
      </c>
      <c r="K5810" s="121">
        <v>12</v>
      </c>
      <c r="L5810" s="108"/>
      <c r="M5810" s="122">
        <v>18219</v>
      </c>
      <c r="N5810" s="123">
        <v>17980</v>
      </c>
      <c r="O5810" s="124">
        <v>16581</v>
      </c>
      <c r="P5810" s="123">
        <v>15531</v>
      </c>
      <c r="Q5810" s="124">
        <v>18790</v>
      </c>
      <c r="R5810" s="123">
        <v>20144</v>
      </c>
      <c r="S5810" s="124">
        <v>18889</v>
      </c>
      <c r="T5810" s="123">
        <v>19661</v>
      </c>
      <c r="U5810" s="124">
        <v>18022</v>
      </c>
      <c r="V5810" s="123">
        <v>20088</v>
      </c>
      <c r="W5810" s="124">
        <v>21010</v>
      </c>
      <c r="X5810" s="123">
        <v>21691</v>
      </c>
      <c r="Y5810" s="124">
        <v>20308</v>
      </c>
      <c r="Z5810" s="123">
        <v>19559</v>
      </c>
      <c r="AA5810" s="124">
        <v>18080</v>
      </c>
      <c r="AB5810" s="123">
        <v>21682</v>
      </c>
      <c r="AC5810" s="124">
        <v>22390</v>
      </c>
      <c r="AD5810" s="123">
        <v>21497</v>
      </c>
      <c r="AE5810" s="125">
        <v>22409</v>
      </c>
      <c r="AF5810" s="126">
        <v>20942</v>
      </c>
    </row>
    <row r="5811" spans="2:32">
      <c r="B5811" s="127">
        <v>5773</v>
      </c>
      <c r="C5811" s="128">
        <v>5773</v>
      </c>
      <c r="D5811" s="129">
        <v>241</v>
      </c>
      <c r="E5811" s="130">
        <v>8</v>
      </c>
      <c r="F5811" s="131">
        <v>29</v>
      </c>
      <c r="G5811" s="132" t="s">
        <v>487</v>
      </c>
      <c r="H5811" s="133">
        <v>8</v>
      </c>
      <c r="I5811" s="128">
        <v>28</v>
      </c>
      <c r="J5811" s="129" t="s">
        <v>487</v>
      </c>
      <c r="K5811" s="134">
        <v>13</v>
      </c>
      <c r="L5811" s="108"/>
      <c r="M5811" s="81">
        <v>18492</v>
      </c>
      <c r="N5811" s="135">
        <v>18275</v>
      </c>
      <c r="O5811" s="136">
        <v>16671</v>
      </c>
      <c r="P5811" s="135">
        <v>15774</v>
      </c>
      <c r="Q5811" s="136">
        <v>19142</v>
      </c>
      <c r="R5811" s="135">
        <v>20449</v>
      </c>
      <c r="S5811" s="136">
        <v>19265</v>
      </c>
      <c r="T5811" s="135">
        <v>19970</v>
      </c>
      <c r="U5811" s="136">
        <v>18127</v>
      </c>
      <c r="V5811" s="135">
        <v>20448</v>
      </c>
      <c r="W5811" s="136">
        <v>21389</v>
      </c>
      <c r="X5811" s="135">
        <v>22011</v>
      </c>
      <c r="Y5811" s="136">
        <v>20708</v>
      </c>
      <c r="Z5811" s="135">
        <v>19662</v>
      </c>
      <c r="AA5811" s="136">
        <v>18337</v>
      </c>
      <c r="AB5811" s="135">
        <v>21981</v>
      </c>
      <c r="AC5811" s="136">
        <v>22781</v>
      </c>
      <c r="AD5811" s="135">
        <v>21900</v>
      </c>
      <c r="AE5811" s="137">
        <v>22754</v>
      </c>
      <c r="AF5811" s="138">
        <v>21044</v>
      </c>
    </row>
    <row r="5812" spans="2:32">
      <c r="B5812" s="114">
        <v>5774</v>
      </c>
      <c r="C5812" s="115">
        <v>5774</v>
      </c>
      <c r="D5812" s="116">
        <v>241</v>
      </c>
      <c r="E5812" s="117">
        <v>8</v>
      </c>
      <c r="F5812" s="118">
        <v>29</v>
      </c>
      <c r="G5812" s="119" t="s">
        <v>487</v>
      </c>
      <c r="H5812" s="120">
        <v>8</v>
      </c>
      <c r="I5812" s="115">
        <v>28</v>
      </c>
      <c r="J5812" s="116" t="s">
        <v>487</v>
      </c>
      <c r="K5812" s="121">
        <v>14</v>
      </c>
      <c r="L5812" s="108"/>
      <c r="M5812" s="122">
        <v>18613</v>
      </c>
      <c r="N5812" s="123">
        <v>18457</v>
      </c>
      <c r="O5812" s="124">
        <v>16806</v>
      </c>
      <c r="P5812" s="123">
        <v>16004</v>
      </c>
      <c r="Q5812" s="124">
        <v>19430</v>
      </c>
      <c r="R5812" s="123">
        <v>20556</v>
      </c>
      <c r="S5812" s="124">
        <v>19370</v>
      </c>
      <c r="T5812" s="123">
        <v>20173</v>
      </c>
      <c r="U5812" s="124">
        <v>18246</v>
      </c>
      <c r="V5812" s="123">
        <v>20710</v>
      </c>
      <c r="W5812" s="124">
        <v>21697</v>
      </c>
      <c r="X5812" s="123">
        <v>22089</v>
      </c>
      <c r="Y5812" s="124">
        <v>20778</v>
      </c>
      <c r="Z5812" s="123">
        <v>19772</v>
      </c>
      <c r="AA5812" s="124">
        <v>18537</v>
      </c>
      <c r="AB5812" s="123">
        <v>22248</v>
      </c>
      <c r="AC5812" s="124">
        <v>23059</v>
      </c>
      <c r="AD5812" s="123">
        <v>21961</v>
      </c>
      <c r="AE5812" s="125">
        <v>22909</v>
      </c>
      <c r="AF5812" s="126">
        <v>21138</v>
      </c>
    </row>
    <row r="5813" spans="2:32">
      <c r="B5813" s="127">
        <v>5775</v>
      </c>
      <c r="C5813" s="128">
        <v>5775</v>
      </c>
      <c r="D5813" s="129">
        <v>241</v>
      </c>
      <c r="E5813" s="130">
        <v>8</v>
      </c>
      <c r="F5813" s="131">
        <v>29</v>
      </c>
      <c r="G5813" s="132" t="s">
        <v>487</v>
      </c>
      <c r="H5813" s="133">
        <v>8</v>
      </c>
      <c r="I5813" s="128">
        <v>28</v>
      </c>
      <c r="J5813" s="129" t="s">
        <v>487</v>
      </c>
      <c r="K5813" s="134">
        <v>15</v>
      </c>
      <c r="L5813" s="108"/>
      <c r="M5813" s="81">
        <v>18754</v>
      </c>
      <c r="N5813" s="135">
        <v>18612</v>
      </c>
      <c r="O5813" s="136">
        <v>16881</v>
      </c>
      <c r="P5813" s="135">
        <v>16258</v>
      </c>
      <c r="Q5813" s="136">
        <v>19734</v>
      </c>
      <c r="R5813" s="135">
        <v>20727</v>
      </c>
      <c r="S5813" s="136">
        <v>19504</v>
      </c>
      <c r="T5813" s="135">
        <v>20290</v>
      </c>
      <c r="U5813" s="136">
        <v>18287</v>
      </c>
      <c r="V5813" s="135">
        <v>20991</v>
      </c>
      <c r="W5813" s="136">
        <v>21974</v>
      </c>
      <c r="X5813" s="135">
        <v>22237</v>
      </c>
      <c r="Y5813" s="136">
        <v>20876</v>
      </c>
      <c r="Z5813" s="135">
        <v>19805</v>
      </c>
      <c r="AA5813" s="136">
        <v>18771</v>
      </c>
      <c r="AB5813" s="135">
        <v>22563</v>
      </c>
      <c r="AC5813" s="136">
        <v>23316</v>
      </c>
      <c r="AD5813" s="135">
        <v>22035</v>
      </c>
      <c r="AE5813" s="137">
        <v>22954</v>
      </c>
      <c r="AF5813" s="138">
        <v>21156</v>
      </c>
    </row>
    <row r="5814" spans="2:32">
      <c r="B5814" s="114">
        <v>5776</v>
      </c>
      <c r="C5814" s="115">
        <v>5776</v>
      </c>
      <c r="D5814" s="116">
        <v>241</v>
      </c>
      <c r="E5814" s="117">
        <v>8</v>
      </c>
      <c r="F5814" s="118">
        <v>29</v>
      </c>
      <c r="G5814" s="119" t="s">
        <v>487</v>
      </c>
      <c r="H5814" s="120">
        <v>8</v>
      </c>
      <c r="I5814" s="115">
        <v>28</v>
      </c>
      <c r="J5814" s="116" t="s">
        <v>487</v>
      </c>
      <c r="K5814" s="121">
        <v>16</v>
      </c>
      <c r="L5814" s="108"/>
      <c r="M5814" s="122">
        <v>18991</v>
      </c>
      <c r="N5814" s="123">
        <v>18893</v>
      </c>
      <c r="O5814" s="124">
        <v>17109</v>
      </c>
      <c r="P5814" s="123">
        <v>16693</v>
      </c>
      <c r="Q5814" s="124">
        <v>20119</v>
      </c>
      <c r="R5814" s="123">
        <v>20913</v>
      </c>
      <c r="S5814" s="124">
        <v>19763</v>
      </c>
      <c r="T5814" s="123">
        <v>20531</v>
      </c>
      <c r="U5814" s="124">
        <v>18451</v>
      </c>
      <c r="V5814" s="123">
        <v>21321</v>
      </c>
      <c r="W5814" s="124">
        <v>22644</v>
      </c>
      <c r="X5814" s="123">
        <v>22355</v>
      </c>
      <c r="Y5814" s="124">
        <v>21050</v>
      </c>
      <c r="Z5814" s="123">
        <v>19897</v>
      </c>
      <c r="AA5814" s="124">
        <v>19117</v>
      </c>
      <c r="AB5814" s="123">
        <v>22810</v>
      </c>
      <c r="AC5814" s="124">
        <v>23996</v>
      </c>
      <c r="AD5814" s="123">
        <v>22149</v>
      </c>
      <c r="AE5814" s="125">
        <v>23050</v>
      </c>
      <c r="AF5814" s="126">
        <v>21206</v>
      </c>
    </row>
    <row r="5815" spans="2:32">
      <c r="B5815" s="127">
        <v>5777</v>
      </c>
      <c r="C5815" s="128">
        <v>5777</v>
      </c>
      <c r="D5815" s="129">
        <v>241</v>
      </c>
      <c r="E5815" s="130">
        <v>8</v>
      </c>
      <c r="F5815" s="131">
        <v>29</v>
      </c>
      <c r="G5815" s="132" t="s">
        <v>487</v>
      </c>
      <c r="H5815" s="133">
        <v>8</v>
      </c>
      <c r="I5815" s="128">
        <v>28</v>
      </c>
      <c r="J5815" s="129" t="s">
        <v>487</v>
      </c>
      <c r="K5815" s="134">
        <v>17</v>
      </c>
      <c r="L5815" s="108"/>
      <c r="M5815" s="81">
        <v>19243</v>
      </c>
      <c r="N5815" s="135">
        <v>19205</v>
      </c>
      <c r="O5815" s="136">
        <v>17629</v>
      </c>
      <c r="P5815" s="135">
        <v>17399</v>
      </c>
      <c r="Q5815" s="136">
        <v>20667</v>
      </c>
      <c r="R5815" s="135">
        <v>21163</v>
      </c>
      <c r="S5815" s="136">
        <v>20228</v>
      </c>
      <c r="T5815" s="135">
        <v>20919</v>
      </c>
      <c r="U5815" s="136">
        <v>18942</v>
      </c>
      <c r="V5815" s="135">
        <v>21884</v>
      </c>
      <c r="W5815" s="136">
        <v>23146</v>
      </c>
      <c r="X5815" s="135">
        <v>22569</v>
      </c>
      <c r="Y5815" s="136">
        <v>21568</v>
      </c>
      <c r="Z5815" s="135">
        <v>20456</v>
      </c>
      <c r="AA5815" s="136">
        <v>19831</v>
      </c>
      <c r="AB5815" s="135">
        <v>23334</v>
      </c>
      <c r="AC5815" s="136">
        <v>24537</v>
      </c>
      <c r="AD5815" s="135">
        <v>22669</v>
      </c>
      <c r="AE5815" s="137">
        <v>23463</v>
      </c>
      <c r="AF5815" s="138">
        <v>21768</v>
      </c>
    </row>
    <row r="5816" spans="2:32">
      <c r="B5816" s="114">
        <v>5778</v>
      </c>
      <c r="C5816" s="115">
        <v>5778</v>
      </c>
      <c r="D5816" s="116">
        <v>241</v>
      </c>
      <c r="E5816" s="117">
        <v>8</v>
      </c>
      <c r="F5816" s="118">
        <v>29</v>
      </c>
      <c r="G5816" s="119" t="s">
        <v>487</v>
      </c>
      <c r="H5816" s="120">
        <v>8</v>
      </c>
      <c r="I5816" s="115">
        <v>28</v>
      </c>
      <c r="J5816" s="116" t="s">
        <v>487</v>
      </c>
      <c r="K5816" s="121">
        <v>18</v>
      </c>
      <c r="L5816" s="108"/>
      <c r="M5816" s="122">
        <v>19158</v>
      </c>
      <c r="N5816" s="123">
        <v>19152</v>
      </c>
      <c r="O5816" s="124">
        <v>17877</v>
      </c>
      <c r="P5816" s="123">
        <v>17758</v>
      </c>
      <c r="Q5816" s="124">
        <v>20758</v>
      </c>
      <c r="R5816" s="123">
        <v>21114</v>
      </c>
      <c r="S5816" s="124">
        <v>20452</v>
      </c>
      <c r="T5816" s="123">
        <v>21038</v>
      </c>
      <c r="U5816" s="124">
        <v>19427</v>
      </c>
      <c r="V5816" s="123">
        <v>22193</v>
      </c>
      <c r="W5816" s="124">
        <v>23069</v>
      </c>
      <c r="X5816" s="123">
        <v>22636</v>
      </c>
      <c r="Y5816" s="124">
        <v>22054</v>
      </c>
      <c r="Z5816" s="123">
        <v>21124</v>
      </c>
      <c r="AA5816" s="124">
        <v>20582</v>
      </c>
      <c r="AB5816" s="123">
        <v>23730</v>
      </c>
      <c r="AC5816" s="124">
        <v>24672</v>
      </c>
      <c r="AD5816" s="123">
        <v>23237</v>
      </c>
      <c r="AE5816" s="125">
        <v>23934</v>
      </c>
      <c r="AF5816" s="126">
        <v>22483</v>
      </c>
    </row>
    <row r="5817" spans="2:32">
      <c r="B5817" s="127">
        <v>5779</v>
      </c>
      <c r="C5817" s="128">
        <v>5779</v>
      </c>
      <c r="D5817" s="129">
        <v>241</v>
      </c>
      <c r="E5817" s="130">
        <v>8</v>
      </c>
      <c r="F5817" s="131">
        <v>29</v>
      </c>
      <c r="G5817" s="132" t="s">
        <v>487</v>
      </c>
      <c r="H5817" s="133">
        <v>8</v>
      </c>
      <c r="I5817" s="128">
        <v>28</v>
      </c>
      <c r="J5817" s="129" t="s">
        <v>487</v>
      </c>
      <c r="K5817" s="134">
        <v>19</v>
      </c>
      <c r="L5817" s="108"/>
      <c r="M5817" s="81">
        <v>18824</v>
      </c>
      <c r="N5817" s="135">
        <v>18687</v>
      </c>
      <c r="O5817" s="136">
        <v>17354</v>
      </c>
      <c r="P5817" s="135">
        <v>17365</v>
      </c>
      <c r="Q5817" s="136">
        <v>20372</v>
      </c>
      <c r="R5817" s="135">
        <v>20833</v>
      </c>
      <c r="S5817" s="136">
        <v>20298</v>
      </c>
      <c r="T5817" s="135">
        <v>20721</v>
      </c>
      <c r="U5817" s="136">
        <v>19186</v>
      </c>
      <c r="V5817" s="135">
        <v>21950</v>
      </c>
      <c r="W5817" s="136">
        <v>22954</v>
      </c>
      <c r="X5817" s="135">
        <v>22715</v>
      </c>
      <c r="Y5817" s="136">
        <v>22213</v>
      </c>
      <c r="Z5817" s="135">
        <v>21127</v>
      </c>
      <c r="AA5817" s="136">
        <v>20506</v>
      </c>
      <c r="AB5817" s="135">
        <v>23625</v>
      </c>
      <c r="AC5817" s="136">
        <v>24745</v>
      </c>
      <c r="AD5817" s="135">
        <v>23564</v>
      </c>
      <c r="AE5817" s="137">
        <v>24140</v>
      </c>
      <c r="AF5817" s="138">
        <v>22635</v>
      </c>
    </row>
    <row r="5818" spans="2:32">
      <c r="B5818" s="114">
        <v>5780</v>
      </c>
      <c r="C5818" s="115">
        <v>5780</v>
      </c>
      <c r="D5818" s="116">
        <v>241</v>
      </c>
      <c r="E5818" s="117">
        <v>8</v>
      </c>
      <c r="F5818" s="118">
        <v>29</v>
      </c>
      <c r="G5818" s="119" t="s">
        <v>487</v>
      </c>
      <c r="H5818" s="120">
        <v>8</v>
      </c>
      <c r="I5818" s="115">
        <v>28</v>
      </c>
      <c r="J5818" s="116" t="s">
        <v>487</v>
      </c>
      <c r="K5818" s="121">
        <v>20</v>
      </c>
      <c r="L5818" s="108"/>
      <c r="M5818" s="122">
        <v>18879</v>
      </c>
      <c r="N5818" s="123">
        <v>18688</v>
      </c>
      <c r="O5818" s="124">
        <v>17462</v>
      </c>
      <c r="P5818" s="123">
        <v>17540</v>
      </c>
      <c r="Q5818" s="124">
        <v>20472</v>
      </c>
      <c r="R5818" s="123">
        <v>21061</v>
      </c>
      <c r="S5818" s="124">
        <v>20433</v>
      </c>
      <c r="T5818" s="123">
        <v>20887</v>
      </c>
      <c r="U5818" s="124">
        <v>19512</v>
      </c>
      <c r="V5818" s="123">
        <v>22158</v>
      </c>
      <c r="W5818" s="124">
        <v>23529</v>
      </c>
      <c r="X5818" s="123">
        <v>23323</v>
      </c>
      <c r="Y5818" s="124">
        <v>22828</v>
      </c>
      <c r="Z5818" s="123">
        <v>21824</v>
      </c>
      <c r="AA5818" s="124">
        <v>21201</v>
      </c>
      <c r="AB5818" s="123">
        <v>24208</v>
      </c>
      <c r="AC5818" s="124">
        <v>25617</v>
      </c>
      <c r="AD5818" s="123">
        <v>24373</v>
      </c>
      <c r="AE5818" s="125">
        <v>24836</v>
      </c>
      <c r="AF5818" s="126">
        <v>23491</v>
      </c>
    </row>
    <row r="5819" spans="2:32">
      <c r="B5819" s="127">
        <v>5781</v>
      </c>
      <c r="C5819" s="128">
        <v>5781</v>
      </c>
      <c r="D5819" s="129">
        <v>241</v>
      </c>
      <c r="E5819" s="130">
        <v>8</v>
      </c>
      <c r="F5819" s="131">
        <v>29</v>
      </c>
      <c r="G5819" s="132" t="s">
        <v>487</v>
      </c>
      <c r="H5819" s="133">
        <v>8</v>
      </c>
      <c r="I5819" s="128">
        <v>28</v>
      </c>
      <c r="J5819" s="129" t="s">
        <v>487</v>
      </c>
      <c r="K5819" s="134">
        <v>21</v>
      </c>
      <c r="L5819" s="108"/>
      <c r="M5819" s="81">
        <v>18509</v>
      </c>
      <c r="N5819" s="135">
        <v>18391</v>
      </c>
      <c r="O5819" s="136">
        <v>17284</v>
      </c>
      <c r="P5819" s="135">
        <v>17460</v>
      </c>
      <c r="Q5819" s="136">
        <v>20119</v>
      </c>
      <c r="R5819" s="135">
        <v>20830</v>
      </c>
      <c r="S5819" s="136">
        <v>20274</v>
      </c>
      <c r="T5819" s="135">
        <v>20811</v>
      </c>
      <c r="U5819" s="136">
        <v>19551</v>
      </c>
      <c r="V5819" s="135">
        <v>22010</v>
      </c>
      <c r="W5819" s="136">
        <v>23575</v>
      </c>
      <c r="X5819" s="135">
        <v>23540</v>
      </c>
      <c r="Y5819" s="136">
        <v>23153</v>
      </c>
      <c r="Z5819" s="135">
        <v>22280</v>
      </c>
      <c r="AA5819" s="136">
        <v>21686</v>
      </c>
      <c r="AB5819" s="135">
        <v>24457</v>
      </c>
      <c r="AC5819" s="136">
        <v>26073</v>
      </c>
      <c r="AD5819" s="135">
        <v>24985</v>
      </c>
      <c r="AE5819" s="137">
        <v>25482</v>
      </c>
      <c r="AF5819" s="138">
        <v>24137</v>
      </c>
    </row>
    <row r="5820" spans="2:32">
      <c r="B5820" s="114">
        <v>5782</v>
      </c>
      <c r="C5820" s="115">
        <v>5782</v>
      </c>
      <c r="D5820" s="116">
        <v>241</v>
      </c>
      <c r="E5820" s="117">
        <v>8</v>
      </c>
      <c r="F5820" s="118">
        <v>29</v>
      </c>
      <c r="G5820" s="119" t="s">
        <v>487</v>
      </c>
      <c r="H5820" s="120">
        <v>8</v>
      </c>
      <c r="I5820" s="115">
        <v>28</v>
      </c>
      <c r="J5820" s="116" t="s">
        <v>487</v>
      </c>
      <c r="K5820" s="121">
        <v>22</v>
      </c>
      <c r="L5820" s="108"/>
      <c r="M5820" s="122">
        <v>17374</v>
      </c>
      <c r="N5820" s="123">
        <v>17293</v>
      </c>
      <c r="O5820" s="124">
        <v>16532</v>
      </c>
      <c r="P5820" s="123">
        <v>16591</v>
      </c>
      <c r="Q5820" s="124">
        <v>18915</v>
      </c>
      <c r="R5820" s="123">
        <v>19777</v>
      </c>
      <c r="S5820" s="124">
        <v>19310</v>
      </c>
      <c r="T5820" s="123">
        <v>19864</v>
      </c>
      <c r="U5820" s="124">
        <v>18942</v>
      </c>
      <c r="V5820" s="123">
        <v>20949</v>
      </c>
      <c r="W5820" s="124">
        <v>22553</v>
      </c>
      <c r="X5820" s="123">
        <v>22759</v>
      </c>
      <c r="Y5820" s="124">
        <v>22483</v>
      </c>
      <c r="Z5820" s="123">
        <v>21877</v>
      </c>
      <c r="AA5820" s="124">
        <v>21163</v>
      </c>
      <c r="AB5820" s="123">
        <v>23614</v>
      </c>
      <c r="AC5820" s="124">
        <v>25280</v>
      </c>
      <c r="AD5820" s="123">
        <v>24462</v>
      </c>
      <c r="AE5820" s="125">
        <v>24929</v>
      </c>
      <c r="AF5820" s="126">
        <v>23799</v>
      </c>
    </row>
    <row r="5821" spans="2:32">
      <c r="B5821" s="127">
        <v>5783</v>
      </c>
      <c r="C5821" s="128">
        <v>5783</v>
      </c>
      <c r="D5821" s="129">
        <v>241</v>
      </c>
      <c r="E5821" s="130">
        <v>8</v>
      </c>
      <c r="F5821" s="131">
        <v>29</v>
      </c>
      <c r="G5821" s="132" t="s">
        <v>487</v>
      </c>
      <c r="H5821" s="133">
        <v>8</v>
      </c>
      <c r="I5821" s="128">
        <v>28</v>
      </c>
      <c r="J5821" s="129" t="s">
        <v>487</v>
      </c>
      <c r="K5821" s="134">
        <v>23</v>
      </c>
      <c r="L5821" s="108"/>
      <c r="M5821" s="81">
        <v>16085</v>
      </c>
      <c r="N5821" s="135">
        <v>16055</v>
      </c>
      <c r="O5821" s="136">
        <v>15709</v>
      </c>
      <c r="P5821" s="135">
        <v>15695</v>
      </c>
      <c r="Q5821" s="136">
        <v>17558</v>
      </c>
      <c r="R5821" s="135">
        <v>18475</v>
      </c>
      <c r="S5821" s="136">
        <v>18087</v>
      </c>
      <c r="T5821" s="135">
        <v>18651</v>
      </c>
      <c r="U5821" s="136">
        <v>18113</v>
      </c>
      <c r="V5821" s="135">
        <v>19628</v>
      </c>
      <c r="W5821" s="136">
        <v>21192</v>
      </c>
      <c r="X5821" s="135">
        <v>21531</v>
      </c>
      <c r="Y5821" s="136">
        <v>21358</v>
      </c>
      <c r="Z5821" s="135">
        <v>21146</v>
      </c>
      <c r="AA5821" s="136">
        <v>20338</v>
      </c>
      <c r="AB5821" s="135">
        <v>22354</v>
      </c>
      <c r="AC5821" s="136">
        <v>24023</v>
      </c>
      <c r="AD5821" s="135">
        <v>23404</v>
      </c>
      <c r="AE5821" s="137">
        <v>23878</v>
      </c>
      <c r="AF5821" s="138">
        <v>23082</v>
      </c>
    </row>
    <row r="5822" spans="2:32">
      <c r="B5822" s="114">
        <v>5784</v>
      </c>
      <c r="C5822" s="115">
        <v>5784</v>
      </c>
      <c r="D5822" s="116">
        <v>241</v>
      </c>
      <c r="E5822" s="117">
        <v>8</v>
      </c>
      <c r="F5822" s="118">
        <v>29</v>
      </c>
      <c r="G5822" s="119" t="s">
        <v>487</v>
      </c>
      <c r="H5822" s="120">
        <v>8</v>
      </c>
      <c r="I5822" s="115">
        <v>28</v>
      </c>
      <c r="J5822" s="116" t="s">
        <v>487</v>
      </c>
      <c r="K5822" s="121">
        <v>24</v>
      </c>
      <c r="L5822" s="108"/>
      <c r="M5822" s="122">
        <v>15073</v>
      </c>
      <c r="N5822" s="123">
        <v>14984</v>
      </c>
      <c r="O5822" s="124">
        <v>14855</v>
      </c>
      <c r="P5822" s="123">
        <v>14847</v>
      </c>
      <c r="Q5822" s="124">
        <v>16386</v>
      </c>
      <c r="R5822" s="123">
        <v>17392</v>
      </c>
      <c r="S5822" s="124">
        <v>17015</v>
      </c>
      <c r="T5822" s="123">
        <v>17537</v>
      </c>
      <c r="U5822" s="124">
        <v>17263</v>
      </c>
      <c r="V5822" s="123">
        <v>18489</v>
      </c>
      <c r="W5822" s="124">
        <v>20078</v>
      </c>
      <c r="X5822" s="123">
        <v>20509</v>
      </c>
      <c r="Y5822" s="124">
        <v>20354</v>
      </c>
      <c r="Z5822" s="123">
        <v>20283</v>
      </c>
      <c r="AA5822" s="124">
        <v>19506</v>
      </c>
      <c r="AB5822" s="123">
        <v>21406</v>
      </c>
      <c r="AC5822" s="124">
        <v>22972</v>
      </c>
      <c r="AD5822" s="123">
        <v>22446</v>
      </c>
      <c r="AE5822" s="125">
        <v>22867</v>
      </c>
      <c r="AF5822" s="126">
        <v>22253</v>
      </c>
    </row>
    <row r="5823" spans="2:32">
      <c r="B5823" s="127">
        <v>5785</v>
      </c>
      <c r="C5823" s="128">
        <v>5785</v>
      </c>
      <c r="D5823" s="129">
        <v>242</v>
      </c>
      <c r="E5823" s="130">
        <v>8</v>
      </c>
      <c r="F5823" s="131">
        <v>30</v>
      </c>
      <c r="G5823" s="132" t="s">
        <v>487</v>
      </c>
      <c r="H5823" s="133">
        <v>8</v>
      </c>
      <c r="I5823" s="128">
        <v>29</v>
      </c>
      <c r="J5823" s="129" t="s">
        <v>487</v>
      </c>
      <c r="K5823" s="134">
        <v>1</v>
      </c>
      <c r="L5823" s="108"/>
      <c r="M5823" s="81">
        <v>14010</v>
      </c>
      <c r="N5823" s="135">
        <v>14008</v>
      </c>
      <c r="O5823" s="136">
        <v>13837</v>
      </c>
      <c r="P5823" s="135">
        <v>14247</v>
      </c>
      <c r="Q5823" s="136">
        <v>15709</v>
      </c>
      <c r="R5823" s="135">
        <v>16170</v>
      </c>
      <c r="S5823" s="136">
        <v>16324</v>
      </c>
      <c r="T5823" s="135">
        <v>16469</v>
      </c>
      <c r="U5823" s="136">
        <v>15756</v>
      </c>
      <c r="V5823" s="135">
        <v>17995</v>
      </c>
      <c r="W5823" s="136">
        <v>19418</v>
      </c>
      <c r="X5823" s="135">
        <v>19340</v>
      </c>
      <c r="Y5823" s="136">
        <v>19721</v>
      </c>
      <c r="Z5823" s="135">
        <v>18172</v>
      </c>
      <c r="AA5823" s="136">
        <v>18990</v>
      </c>
      <c r="AB5823" s="135">
        <v>21063</v>
      </c>
      <c r="AC5823" s="136">
        <v>22399</v>
      </c>
      <c r="AD5823" s="135">
        <v>21852</v>
      </c>
      <c r="AE5823" s="137">
        <v>21690</v>
      </c>
      <c r="AF5823" s="138">
        <v>19802</v>
      </c>
    </row>
    <row r="5824" spans="2:32">
      <c r="B5824" s="114">
        <v>5786</v>
      </c>
      <c r="C5824" s="115">
        <v>5786</v>
      </c>
      <c r="D5824" s="116">
        <v>242</v>
      </c>
      <c r="E5824" s="117">
        <v>8</v>
      </c>
      <c r="F5824" s="118">
        <v>30</v>
      </c>
      <c r="G5824" s="119" t="s">
        <v>487</v>
      </c>
      <c r="H5824" s="120">
        <v>8</v>
      </c>
      <c r="I5824" s="115">
        <v>29</v>
      </c>
      <c r="J5824" s="116" t="s">
        <v>487</v>
      </c>
      <c r="K5824" s="121">
        <v>2</v>
      </c>
      <c r="L5824" s="108"/>
      <c r="M5824" s="122">
        <v>13564</v>
      </c>
      <c r="N5824" s="123">
        <v>13552</v>
      </c>
      <c r="O5824" s="124">
        <v>13393</v>
      </c>
      <c r="P5824" s="123">
        <v>13912</v>
      </c>
      <c r="Q5824" s="124">
        <v>15227</v>
      </c>
      <c r="R5824" s="123">
        <v>15652</v>
      </c>
      <c r="S5824" s="124">
        <v>15786</v>
      </c>
      <c r="T5824" s="123">
        <v>15919</v>
      </c>
      <c r="U5824" s="124">
        <v>15253</v>
      </c>
      <c r="V5824" s="123">
        <v>17436</v>
      </c>
      <c r="W5824" s="124">
        <v>18797</v>
      </c>
      <c r="X5824" s="123">
        <v>18717</v>
      </c>
      <c r="Y5824" s="124">
        <v>19042</v>
      </c>
      <c r="Z5824" s="123">
        <v>17590</v>
      </c>
      <c r="AA5824" s="124">
        <v>18515</v>
      </c>
      <c r="AB5824" s="123">
        <v>20395</v>
      </c>
      <c r="AC5824" s="124">
        <v>21687</v>
      </c>
      <c r="AD5824" s="123">
        <v>21096</v>
      </c>
      <c r="AE5824" s="125">
        <v>20945</v>
      </c>
      <c r="AF5824" s="126">
        <v>19174</v>
      </c>
    </row>
    <row r="5825" spans="2:32">
      <c r="B5825" s="127">
        <v>5787</v>
      </c>
      <c r="C5825" s="128">
        <v>5787</v>
      </c>
      <c r="D5825" s="129">
        <v>242</v>
      </c>
      <c r="E5825" s="130">
        <v>8</v>
      </c>
      <c r="F5825" s="131">
        <v>30</v>
      </c>
      <c r="G5825" s="132" t="s">
        <v>487</v>
      </c>
      <c r="H5825" s="133">
        <v>8</v>
      </c>
      <c r="I5825" s="128">
        <v>29</v>
      </c>
      <c r="J5825" s="129" t="s">
        <v>487</v>
      </c>
      <c r="K5825" s="134">
        <v>3</v>
      </c>
      <c r="L5825" s="108"/>
      <c r="M5825" s="81">
        <v>13306</v>
      </c>
      <c r="N5825" s="135">
        <v>13279</v>
      </c>
      <c r="O5825" s="136">
        <v>13097</v>
      </c>
      <c r="P5825" s="135">
        <v>13760</v>
      </c>
      <c r="Q5825" s="136">
        <v>14976</v>
      </c>
      <c r="R5825" s="135">
        <v>15343</v>
      </c>
      <c r="S5825" s="136">
        <v>15454</v>
      </c>
      <c r="T5825" s="135">
        <v>15564</v>
      </c>
      <c r="U5825" s="136">
        <v>14892</v>
      </c>
      <c r="V5825" s="135">
        <v>17106</v>
      </c>
      <c r="W5825" s="136">
        <v>18338</v>
      </c>
      <c r="X5825" s="135">
        <v>18267</v>
      </c>
      <c r="Y5825" s="136">
        <v>18557</v>
      </c>
      <c r="Z5825" s="135">
        <v>17136</v>
      </c>
      <c r="AA5825" s="136">
        <v>18352</v>
      </c>
      <c r="AB5825" s="135">
        <v>19943</v>
      </c>
      <c r="AC5825" s="136">
        <v>21112</v>
      </c>
      <c r="AD5825" s="135">
        <v>20522</v>
      </c>
      <c r="AE5825" s="137">
        <v>20365</v>
      </c>
      <c r="AF5825" s="138">
        <v>18668</v>
      </c>
    </row>
    <row r="5826" spans="2:32">
      <c r="B5826" s="114">
        <v>5788</v>
      </c>
      <c r="C5826" s="115">
        <v>5788</v>
      </c>
      <c r="D5826" s="116">
        <v>242</v>
      </c>
      <c r="E5826" s="117">
        <v>8</v>
      </c>
      <c r="F5826" s="118">
        <v>30</v>
      </c>
      <c r="G5826" s="119" t="s">
        <v>487</v>
      </c>
      <c r="H5826" s="120">
        <v>8</v>
      </c>
      <c r="I5826" s="115">
        <v>29</v>
      </c>
      <c r="J5826" s="116" t="s">
        <v>487</v>
      </c>
      <c r="K5826" s="121">
        <v>4</v>
      </c>
      <c r="L5826" s="108"/>
      <c r="M5826" s="122">
        <v>13273</v>
      </c>
      <c r="N5826" s="123">
        <v>13131</v>
      </c>
      <c r="O5826" s="124">
        <v>12959</v>
      </c>
      <c r="P5826" s="123">
        <v>13781</v>
      </c>
      <c r="Q5826" s="124">
        <v>14919</v>
      </c>
      <c r="R5826" s="123">
        <v>15210</v>
      </c>
      <c r="S5826" s="124">
        <v>15293</v>
      </c>
      <c r="T5826" s="123">
        <v>15260</v>
      </c>
      <c r="U5826" s="124">
        <v>14610</v>
      </c>
      <c r="V5826" s="123">
        <v>16857</v>
      </c>
      <c r="W5826" s="124">
        <v>17943</v>
      </c>
      <c r="X5826" s="123">
        <v>17799</v>
      </c>
      <c r="Y5826" s="124">
        <v>18035</v>
      </c>
      <c r="Z5826" s="123">
        <v>16628</v>
      </c>
      <c r="AA5826" s="124">
        <v>18001</v>
      </c>
      <c r="AB5826" s="123">
        <v>19400</v>
      </c>
      <c r="AC5826" s="124">
        <v>20436</v>
      </c>
      <c r="AD5826" s="123">
        <v>19807</v>
      </c>
      <c r="AE5826" s="125">
        <v>19562</v>
      </c>
      <c r="AF5826" s="126">
        <v>18037</v>
      </c>
    </row>
    <row r="5827" spans="2:32">
      <c r="B5827" s="127">
        <v>5789</v>
      </c>
      <c r="C5827" s="128">
        <v>5789</v>
      </c>
      <c r="D5827" s="129">
        <v>242</v>
      </c>
      <c r="E5827" s="130">
        <v>8</v>
      </c>
      <c r="F5827" s="131">
        <v>30</v>
      </c>
      <c r="G5827" s="132" t="s">
        <v>487</v>
      </c>
      <c r="H5827" s="133">
        <v>8</v>
      </c>
      <c r="I5827" s="128">
        <v>29</v>
      </c>
      <c r="J5827" s="129" t="s">
        <v>487</v>
      </c>
      <c r="K5827" s="134">
        <v>5</v>
      </c>
      <c r="L5827" s="108"/>
      <c r="M5827" s="81">
        <v>13655</v>
      </c>
      <c r="N5827" s="135">
        <v>13162</v>
      </c>
      <c r="O5827" s="136">
        <v>12895</v>
      </c>
      <c r="P5827" s="135">
        <v>14151</v>
      </c>
      <c r="Q5827" s="136">
        <v>15291</v>
      </c>
      <c r="R5827" s="135">
        <v>15482</v>
      </c>
      <c r="S5827" s="136">
        <v>15540</v>
      </c>
      <c r="T5827" s="135">
        <v>15158</v>
      </c>
      <c r="U5827" s="136">
        <v>14385</v>
      </c>
      <c r="V5827" s="135">
        <v>16956</v>
      </c>
      <c r="W5827" s="136">
        <v>17938</v>
      </c>
      <c r="X5827" s="135">
        <v>17696</v>
      </c>
      <c r="Y5827" s="136">
        <v>17883</v>
      </c>
      <c r="Z5827" s="135">
        <v>16173</v>
      </c>
      <c r="AA5827" s="136">
        <v>18041</v>
      </c>
      <c r="AB5827" s="135">
        <v>19158</v>
      </c>
      <c r="AC5827" s="136">
        <v>20184</v>
      </c>
      <c r="AD5827" s="135">
        <v>19436</v>
      </c>
      <c r="AE5827" s="137">
        <v>18871</v>
      </c>
      <c r="AF5827" s="138">
        <v>17445</v>
      </c>
    </row>
    <row r="5828" spans="2:32">
      <c r="B5828" s="114">
        <v>5790</v>
      </c>
      <c r="C5828" s="115">
        <v>5790</v>
      </c>
      <c r="D5828" s="116">
        <v>242</v>
      </c>
      <c r="E5828" s="117">
        <v>8</v>
      </c>
      <c r="F5828" s="118">
        <v>30</v>
      </c>
      <c r="G5828" s="119" t="s">
        <v>487</v>
      </c>
      <c r="H5828" s="120">
        <v>8</v>
      </c>
      <c r="I5828" s="115">
        <v>29</v>
      </c>
      <c r="J5828" s="116" t="s">
        <v>487</v>
      </c>
      <c r="K5828" s="121">
        <v>6</v>
      </c>
      <c r="L5828" s="108"/>
      <c r="M5828" s="122">
        <v>14452</v>
      </c>
      <c r="N5828" s="123">
        <v>13226</v>
      </c>
      <c r="O5828" s="124">
        <v>12753</v>
      </c>
      <c r="P5828" s="123">
        <v>14981</v>
      </c>
      <c r="Q5828" s="124">
        <v>16158</v>
      </c>
      <c r="R5828" s="123">
        <v>16099</v>
      </c>
      <c r="S5828" s="124">
        <v>16209</v>
      </c>
      <c r="T5828" s="123">
        <v>15082</v>
      </c>
      <c r="U5828" s="124">
        <v>14040</v>
      </c>
      <c r="V5828" s="123">
        <v>17563</v>
      </c>
      <c r="W5828" s="124">
        <v>18463</v>
      </c>
      <c r="X5828" s="123">
        <v>17877</v>
      </c>
      <c r="Y5828" s="124">
        <v>18052</v>
      </c>
      <c r="Z5828" s="123">
        <v>15645</v>
      </c>
      <c r="AA5828" s="124">
        <v>18426</v>
      </c>
      <c r="AB5828" s="123">
        <v>19438</v>
      </c>
      <c r="AC5828" s="124">
        <v>20439</v>
      </c>
      <c r="AD5828" s="123">
        <v>19396</v>
      </c>
      <c r="AE5828" s="125">
        <v>18247</v>
      </c>
      <c r="AF5828" s="126">
        <v>16784</v>
      </c>
    </row>
    <row r="5829" spans="2:32">
      <c r="B5829" s="127">
        <v>5791</v>
      </c>
      <c r="C5829" s="128">
        <v>5791</v>
      </c>
      <c r="D5829" s="129">
        <v>242</v>
      </c>
      <c r="E5829" s="130">
        <v>8</v>
      </c>
      <c r="F5829" s="131">
        <v>30</v>
      </c>
      <c r="G5829" s="132" t="s">
        <v>487</v>
      </c>
      <c r="H5829" s="133">
        <v>8</v>
      </c>
      <c r="I5829" s="128">
        <v>29</v>
      </c>
      <c r="J5829" s="129" t="s">
        <v>487</v>
      </c>
      <c r="K5829" s="134">
        <v>7</v>
      </c>
      <c r="L5829" s="108"/>
      <c r="M5829" s="81">
        <v>15465</v>
      </c>
      <c r="N5829" s="135">
        <v>13456</v>
      </c>
      <c r="O5829" s="136">
        <v>12729</v>
      </c>
      <c r="P5829" s="135">
        <v>16005</v>
      </c>
      <c r="Q5829" s="136">
        <v>17066</v>
      </c>
      <c r="R5829" s="135">
        <v>16887</v>
      </c>
      <c r="S5829" s="136">
        <v>17060</v>
      </c>
      <c r="T5829" s="135">
        <v>15089</v>
      </c>
      <c r="U5829" s="136">
        <v>13853</v>
      </c>
      <c r="V5829" s="135">
        <v>18230</v>
      </c>
      <c r="W5829" s="136">
        <v>19171</v>
      </c>
      <c r="X5829" s="135">
        <v>18324</v>
      </c>
      <c r="Y5829" s="136">
        <v>18478</v>
      </c>
      <c r="Z5829" s="135">
        <v>15195</v>
      </c>
      <c r="AA5829" s="136">
        <v>19022</v>
      </c>
      <c r="AB5829" s="135">
        <v>19777</v>
      </c>
      <c r="AC5829" s="136">
        <v>20949</v>
      </c>
      <c r="AD5829" s="135">
        <v>19671</v>
      </c>
      <c r="AE5829" s="137">
        <v>17830</v>
      </c>
      <c r="AF5829" s="138">
        <v>16249</v>
      </c>
    </row>
    <row r="5830" spans="2:32">
      <c r="B5830" s="114">
        <v>5792</v>
      </c>
      <c r="C5830" s="115">
        <v>5792</v>
      </c>
      <c r="D5830" s="116">
        <v>242</v>
      </c>
      <c r="E5830" s="117">
        <v>8</v>
      </c>
      <c r="F5830" s="118">
        <v>30</v>
      </c>
      <c r="G5830" s="119" t="s">
        <v>487</v>
      </c>
      <c r="H5830" s="120">
        <v>8</v>
      </c>
      <c r="I5830" s="115">
        <v>29</v>
      </c>
      <c r="J5830" s="116" t="s">
        <v>487</v>
      </c>
      <c r="K5830" s="121">
        <v>8</v>
      </c>
      <c r="L5830" s="108"/>
      <c r="M5830" s="122">
        <v>16103</v>
      </c>
      <c r="N5830" s="123">
        <v>14267</v>
      </c>
      <c r="O5830" s="124">
        <v>13396</v>
      </c>
      <c r="P5830" s="123">
        <v>16864</v>
      </c>
      <c r="Q5830" s="124">
        <v>17788</v>
      </c>
      <c r="R5830" s="123">
        <v>17532</v>
      </c>
      <c r="S5830" s="124">
        <v>17807</v>
      </c>
      <c r="T5830" s="123">
        <v>15796</v>
      </c>
      <c r="U5830" s="124">
        <v>14460</v>
      </c>
      <c r="V5830" s="123">
        <v>18792</v>
      </c>
      <c r="W5830" s="124">
        <v>19927</v>
      </c>
      <c r="X5830" s="123">
        <v>18840</v>
      </c>
      <c r="Y5830" s="124">
        <v>19115</v>
      </c>
      <c r="Z5830" s="123">
        <v>15657</v>
      </c>
      <c r="AA5830" s="124">
        <v>19732</v>
      </c>
      <c r="AB5830" s="123">
        <v>20179</v>
      </c>
      <c r="AC5830" s="124">
        <v>21532</v>
      </c>
      <c r="AD5830" s="123">
        <v>20233</v>
      </c>
      <c r="AE5830" s="125">
        <v>18343</v>
      </c>
      <c r="AF5830" s="126">
        <v>16676</v>
      </c>
    </row>
    <row r="5831" spans="2:32">
      <c r="B5831" s="127">
        <v>5793</v>
      </c>
      <c r="C5831" s="128">
        <v>5793</v>
      </c>
      <c r="D5831" s="129">
        <v>242</v>
      </c>
      <c r="E5831" s="130">
        <v>8</v>
      </c>
      <c r="F5831" s="131">
        <v>30</v>
      </c>
      <c r="G5831" s="132" t="s">
        <v>487</v>
      </c>
      <c r="H5831" s="133">
        <v>8</v>
      </c>
      <c r="I5831" s="128">
        <v>29</v>
      </c>
      <c r="J5831" s="129" t="s">
        <v>487</v>
      </c>
      <c r="K5831" s="134">
        <v>9</v>
      </c>
      <c r="L5831" s="108"/>
      <c r="M5831" s="81">
        <v>16427</v>
      </c>
      <c r="N5831" s="135">
        <v>15088</v>
      </c>
      <c r="O5831" s="136">
        <v>14278</v>
      </c>
      <c r="P5831" s="135">
        <v>17525</v>
      </c>
      <c r="Q5831" s="136">
        <v>18316</v>
      </c>
      <c r="R5831" s="135">
        <v>17912</v>
      </c>
      <c r="S5831" s="136">
        <v>18410</v>
      </c>
      <c r="T5831" s="135">
        <v>16649</v>
      </c>
      <c r="U5831" s="136">
        <v>15271</v>
      </c>
      <c r="V5831" s="135">
        <v>19242</v>
      </c>
      <c r="W5831" s="136">
        <v>20446</v>
      </c>
      <c r="X5831" s="135">
        <v>19137</v>
      </c>
      <c r="Y5831" s="136">
        <v>19702</v>
      </c>
      <c r="Z5831" s="135">
        <v>16425</v>
      </c>
      <c r="AA5831" s="136">
        <v>20301</v>
      </c>
      <c r="AB5831" s="135">
        <v>20573</v>
      </c>
      <c r="AC5831" s="136">
        <v>21978</v>
      </c>
      <c r="AD5831" s="135">
        <v>20796</v>
      </c>
      <c r="AE5831" s="137">
        <v>19181</v>
      </c>
      <c r="AF5831" s="138">
        <v>17413</v>
      </c>
    </row>
    <row r="5832" spans="2:32">
      <c r="B5832" s="114">
        <v>5794</v>
      </c>
      <c r="C5832" s="115">
        <v>5794</v>
      </c>
      <c r="D5832" s="116">
        <v>242</v>
      </c>
      <c r="E5832" s="117">
        <v>8</v>
      </c>
      <c r="F5832" s="118">
        <v>30</v>
      </c>
      <c r="G5832" s="119" t="s">
        <v>487</v>
      </c>
      <c r="H5832" s="120">
        <v>8</v>
      </c>
      <c r="I5832" s="115">
        <v>29</v>
      </c>
      <c r="J5832" s="116" t="s">
        <v>487</v>
      </c>
      <c r="K5832" s="121">
        <v>10</v>
      </c>
      <c r="L5832" s="108"/>
      <c r="M5832" s="122">
        <v>16547</v>
      </c>
      <c r="N5832" s="123">
        <v>15428</v>
      </c>
      <c r="O5832" s="124">
        <v>14639</v>
      </c>
      <c r="P5832" s="123">
        <v>17876</v>
      </c>
      <c r="Q5832" s="124">
        <v>18765</v>
      </c>
      <c r="R5832" s="123">
        <v>18062</v>
      </c>
      <c r="S5832" s="124">
        <v>18732</v>
      </c>
      <c r="T5832" s="123">
        <v>17110</v>
      </c>
      <c r="U5832" s="124">
        <v>15730</v>
      </c>
      <c r="V5832" s="123">
        <v>19792</v>
      </c>
      <c r="W5832" s="124">
        <v>21036</v>
      </c>
      <c r="X5832" s="123">
        <v>19383</v>
      </c>
      <c r="Y5832" s="124">
        <v>20132</v>
      </c>
      <c r="Z5832" s="123">
        <v>16906</v>
      </c>
      <c r="AA5832" s="124">
        <v>20608</v>
      </c>
      <c r="AB5832" s="123">
        <v>21163</v>
      </c>
      <c r="AC5832" s="124">
        <v>22614</v>
      </c>
      <c r="AD5832" s="123">
        <v>21276</v>
      </c>
      <c r="AE5832" s="125">
        <v>19782</v>
      </c>
      <c r="AF5832" s="126">
        <v>17954</v>
      </c>
    </row>
    <row r="5833" spans="2:32">
      <c r="B5833" s="127">
        <v>5795</v>
      </c>
      <c r="C5833" s="128">
        <v>5795</v>
      </c>
      <c r="D5833" s="129">
        <v>242</v>
      </c>
      <c r="E5833" s="130">
        <v>8</v>
      </c>
      <c r="F5833" s="131">
        <v>30</v>
      </c>
      <c r="G5833" s="132" t="s">
        <v>487</v>
      </c>
      <c r="H5833" s="133">
        <v>8</v>
      </c>
      <c r="I5833" s="128">
        <v>29</v>
      </c>
      <c r="J5833" s="129" t="s">
        <v>487</v>
      </c>
      <c r="K5833" s="134">
        <v>11</v>
      </c>
      <c r="L5833" s="108"/>
      <c r="M5833" s="81">
        <v>16757</v>
      </c>
      <c r="N5833" s="135">
        <v>15775</v>
      </c>
      <c r="O5833" s="136">
        <v>15068</v>
      </c>
      <c r="P5833" s="135">
        <v>18300</v>
      </c>
      <c r="Q5833" s="136">
        <v>19226</v>
      </c>
      <c r="R5833" s="135">
        <v>18334</v>
      </c>
      <c r="S5833" s="136">
        <v>19135</v>
      </c>
      <c r="T5833" s="135">
        <v>17547</v>
      </c>
      <c r="U5833" s="136">
        <v>16247</v>
      </c>
      <c r="V5833" s="135">
        <v>20354</v>
      </c>
      <c r="W5833" s="136">
        <v>21642</v>
      </c>
      <c r="X5833" s="135">
        <v>19763</v>
      </c>
      <c r="Y5833" s="136">
        <v>20645</v>
      </c>
      <c r="Z5833" s="135">
        <v>17406</v>
      </c>
      <c r="AA5833" s="136">
        <v>21052</v>
      </c>
      <c r="AB5833" s="135">
        <v>21718</v>
      </c>
      <c r="AC5833" s="136">
        <v>23258</v>
      </c>
      <c r="AD5833" s="135">
        <v>21835</v>
      </c>
      <c r="AE5833" s="137">
        <v>20313</v>
      </c>
      <c r="AF5833" s="138">
        <v>18505</v>
      </c>
    </row>
    <row r="5834" spans="2:32">
      <c r="B5834" s="114">
        <v>5796</v>
      </c>
      <c r="C5834" s="115">
        <v>5796</v>
      </c>
      <c r="D5834" s="116">
        <v>242</v>
      </c>
      <c r="E5834" s="117">
        <v>8</v>
      </c>
      <c r="F5834" s="118">
        <v>30</v>
      </c>
      <c r="G5834" s="119" t="s">
        <v>487</v>
      </c>
      <c r="H5834" s="120">
        <v>8</v>
      </c>
      <c r="I5834" s="115">
        <v>29</v>
      </c>
      <c r="J5834" s="116" t="s">
        <v>487</v>
      </c>
      <c r="K5834" s="121">
        <v>12</v>
      </c>
      <c r="L5834" s="108"/>
      <c r="M5834" s="122">
        <v>16989</v>
      </c>
      <c r="N5834" s="123">
        <v>16041</v>
      </c>
      <c r="O5834" s="124">
        <v>15416</v>
      </c>
      <c r="P5834" s="123">
        <v>18676</v>
      </c>
      <c r="Q5834" s="124">
        <v>19614</v>
      </c>
      <c r="R5834" s="123">
        <v>18595</v>
      </c>
      <c r="S5834" s="124">
        <v>19437</v>
      </c>
      <c r="T5834" s="123">
        <v>17886</v>
      </c>
      <c r="U5834" s="124">
        <v>16638</v>
      </c>
      <c r="V5834" s="123">
        <v>20795</v>
      </c>
      <c r="W5834" s="124">
        <v>22191</v>
      </c>
      <c r="X5834" s="123">
        <v>20076</v>
      </c>
      <c r="Y5834" s="124">
        <v>21004</v>
      </c>
      <c r="Z5834" s="123">
        <v>17810</v>
      </c>
      <c r="AA5834" s="124">
        <v>21456</v>
      </c>
      <c r="AB5834" s="123">
        <v>22172</v>
      </c>
      <c r="AC5834" s="124">
        <v>23842</v>
      </c>
      <c r="AD5834" s="123">
        <v>22225</v>
      </c>
      <c r="AE5834" s="125">
        <v>20742</v>
      </c>
      <c r="AF5834" s="126">
        <v>18931</v>
      </c>
    </row>
    <row r="5835" spans="2:32">
      <c r="B5835" s="127">
        <v>5797</v>
      </c>
      <c r="C5835" s="128">
        <v>5797</v>
      </c>
      <c r="D5835" s="129">
        <v>242</v>
      </c>
      <c r="E5835" s="130">
        <v>8</v>
      </c>
      <c r="F5835" s="131">
        <v>30</v>
      </c>
      <c r="G5835" s="132" t="s">
        <v>487</v>
      </c>
      <c r="H5835" s="133">
        <v>8</v>
      </c>
      <c r="I5835" s="128">
        <v>29</v>
      </c>
      <c r="J5835" s="129" t="s">
        <v>487</v>
      </c>
      <c r="K5835" s="134">
        <v>13</v>
      </c>
      <c r="L5835" s="108"/>
      <c r="M5835" s="81">
        <v>17327</v>
      </c>
      <c r="N5835" s="135">
        <v>16129</v>
      </c>
      <c r="O5835" s="136">
        <v>15652</v>
      </c>
      <c r="P5835" s="135">
        <v>19023</v>
      </c>
      <c r="Q5835" s="136">
        <v>19994</v>
      </c>
      <c r="R5835" s="135">
        <v>18955</v>
      </c>
      <c r="S5835" s="136">
        <v>19750</v>
      </c>
      <c r="T5835" s="135">
        <v>17985</v>
      </c>
      <c r="U5835" s="136">
        <v>16891</v>
      </c>
      <c r="V5835" s="135">
        <v>21184</v>
      </c>
      <c r="W5835" s="136">
        <v>22618</v>
      </c>
      <c r="X5835" s="135">
        <v>20468</v>
      </c>
      <c r="Y5835" s="136">
        <v>21339</v>
      </c>
      <c r="Z5835" s="135">
        <v>18064</v>
      </c>
      <c r="AA5835" s="136">
        <v>21756</v>
      </c>
      <c r="AB5835" s="135">
        <v>22560</v>
      </c>
      <c r="AC5835" s="136">
        <v>24230</v>
      </c>
      <c r="AD5835" s="135">
        <v>22560</v>
      </c>
      <c r="AE5835" s="137">
        <v>20842</v>
      </c>
      <c r="AF5835" s="138">
        <v>19186</v>
      </c>
    </row>
    <row r="5836" spans="2:32">
      <c r="B5836" s="114">
        <v>5798</v>
      </c>
      <c r="C5836" s="115">
        <v>5798</v>
      </c>
      <c r="D5836" s="116">
        <v>242</v>
      </c>
      <c r="E5836" s="117">
        <v>8</v>
      </c>
      <c r="F5836" s="118">
        <v>30</v>
      </c>
      <c r="G5836" s="119" t="s">
        <v>487</v>
      </c>
      <c r="H5836" s="120">
        <v>8</v>
      </c>
      <c r="I5836" s="115">
        <v>29</v>
      </c>
      <c r="J5836" s="116" t="s">
        <v>487</v>
      </c>
      <c r="K5836" s="121">
        <v>14</v>
      </c>
      <c r="L5836" s="108"/>
      <c r="M5836" s="122">
        <v>17476</v>
      </c>
      <c r="N5836" s="123">
        <v>16262</v>
      </c>
      <c r="O5836" s="124">
        <v>15899</v>
      </c>
      <c r="P5836" s="123">
        <v>19334</v>
      </c>
      <c r="Q5836" s="124">
        <v>20330</v>
      </c>
      <c r="R5836" s="123">
        <v>19081</v>
      </c>
      <c r="S5836" s="124">
        <v>19956</v>
      </c>
      <c r="T5836" s="123">
        <v>18129</v>
      </c>
      <c r="U5836" s="124">
        <v>17120</v>
      </c>
      <c r="V5836" s="123">
        <v>21515</v>
      </c>
      <c r="W5836" s="124">
        <v>22944</v>
      </c>
      <c r="X5836" s="123">
        <v>20566</v>
      </c>
      <c r="Y5836" s="124">
        <v>21510</v>
      </c>
      <c r="Z5836" s="123">
        <v>18286</v>
      </c>
      <c r="AA5836" s="124">
        <v>22040</v>
      </c>
      <c r="AB5836" s="123">
        <v>22864</v>
      </c>
      <c r="AC5836" s="124">
        <v>24523</v>
      </c>
      <c r="AD5836" s="123">
        <v>22731</v>
      </c>
      <c r="AE5836" s="125">
        <v>20954</v>
      </c>
      <c r="AF5836" s="126">
        <v>19396</v>
      </c>
    </row>
    <row r="5837" spans="2:32">
      <c r="B5837" s="127">
        <v>5799</v>
      </c>
      <c r="C5837" s="128">
        <v>5799</v>
      </c>
      <c r="D5837" s="129">
        <v>242</v>
      </c>
      <c r="E5837" s="130">
        <v>8</v>
      </c>
      <c r="F5837" s="131">
        <v>30</v>
      </c>
      <c r="G5837" s="132" t="s">
        <v>487</v>
      </c>
      <c r="H5837" s="133">
        <v>8</v>
      </c>
      <c r="I5837" s="128">
        <v>29</v>
      </c>
      <c r="J5837" s="129" t="s">
        <v>487</v>
      </c>
      <c r="K5837" s="134">
        <v>15</v>
      </c>
      <c r="L5837" s="108"/>
      <c r="M5837" s="81">
        <v>17585</v>
      </c>
      <c r="N5837" s="135">
        <v>16316</v>
      </c>
      <c r="O5837" s="136">
        <v>16127</v>
      </c>
      <c r="P5837" s="135">
        <v>19611</v>
      </c>
      <c r="Q5837" s="136">
        <v>20597</v>
      </c>
      <c r="R5837" s="135">
        <v>19194</v>
      </c>
      <c r="S5837" s="136">
        <v>20047</v>
      </c>
      <c r="T5837" s="135">
        <v>18145</v>
      </c>
      <c r="U5837" s="136">
        <v>17331</v>
      </c>
      <c r="V5837" s="135">
        <v>21757</v>
      </c>
      <c r="W5837" s="136">
        <v>23209</v>
      </c>
      <c r="X5837" s="135">
        <v>20645</v>
      </c>
      <c r="Y5837" s="136">
        <v>21556</v>
      </c>
      <c r="Z5837" s="135">
        <v>18495</v>
      </c>
      <c r="AA5837" s="136">
        <v>22329</v>
      </c>
      <c r="AB5837" s="135">
        <v>23096</v>
      </c>
      <c r="AC5837" s="136">
        <v>24804</v>
      </c>
      <c r="AD5837" s="135">
        <v>22744</v>
      </c>
      <c r="AE5837" s="137">
        <v>20952</v>
      </c>
      <c r="AF5837" s="138">
        <v>19598</v>
      </c>
    </row>
    <row r="5838" spans="2:32">
      <c r="B5838" s="114">
        <v>5800</v>
      </c>
      <c r="C5838" s="115">
        <v>5800</v>
      </c>
      <c r="D5838" s="116">
        <v>242</v>
      </c>
      <c r="E5838" s="117">
        <v>8</v>
      </c>
      <c r="F5838" s="118">
        <v>30</v>
      </c>
      <c r="G5838" s="119" t="s">
        <v>487</v>
      </c>
      <c r="H5838" s="120">
        <v>8</v>
      </c>
      <c r="I5838" s="115">
        <v>29</v>
      </c>
      <c r="J5838" s="116" t="s">
        <v>487</v>
      </c>
      <c r="K5838" s="121">
        <v>16</v>
      </c>
      <c r="L5838" s="108"/>
      <c r="M5838" s="122">
        <v>17902</v>
      </c>
      <c r="N5838" s="123">
        <v>16586</v>
      </c>
      <c r="O5838" s="124">
        <v>16606</v>
      </c>
      <c r="P5838" s="123">
        <v>20037</v>
      </c>
      <c r="Q5838" s="124">
        <v>21226</v>
      </c>
      <c r="R5838" s="123">
        <v>19495</v>
      </c>
      <c r="S5838" s="124">
        <v>20343</v>
      </c>
      <c r="T5838" s="123">
        <v>18358</v>
      </c>
      <c r="U5838" s="124">
        <v>17763</v>
      </c>
      <c r="V5838" s="123">
        <v>22471</v>
      </c>
      <c r="W5838" s="124">
        <v>23520</v>
      </c>
      <c r="X5838" s="123">
        <v>20863</v>
      </c>
      <c r="Y5838" s="124">
        <v>21746</v>
      </c>
      <c r="Z5838" s="123">
        <v>18889</v>
      </c>
      <c r="AA5838" s="124">
        <v>22621</v>
      </c>
      <c r="AB5838" s="123">
        <v>23827</v>
      </c>
      <c r="AC5838" s="124">
        <v>25071</v>
      </c>
      <c r="AD5838" s="123">
        <v>22888</v>
      </c>
      <c r="AE5838" s="125">
        <v>21041</v>
      </c>
      <c r="AF5838" s="126">
        <v>19973</v>
      </c>
    </row>
    <row r="5839" spans="2:32">
      <c r="B5839" s="127">
        <v>5801</v>
      </c>
      <c r="C5839" s="128">
        <v>5801</v>
      </c>
      <c r="D5839" s="129">
        <v>242</v>
      </c>
      <c r="E5839" s="130">
        <v>8</v>
      </c>
      <c r="F5839" s="131">
        <v>30</v>
      </c>
      <c r="G5839" s="132" t="s">
        <v>487</v>
      </c>
      <c r="H5839" s="133">
        <v>8</v>
      </c>
      <c r="I5839" s="128">
        <v>29</v>
      </c>
      <c r="J5839" s="129" t="s">
        <v>487</v>
      </c>
      <c r="K5839" s="134">
        <v>17</v>
      </c>
      <c r="L5839" s="108"/>
      <c r="M5839" s="81">
        <v>18310</v>
      </c>
      <c r="N5839" s="135">
        <v>17085</v>
      </c>
      <c r="O5839" s="136">
        <v>17292</v>
      </c>
      <c r="P5839" s="135">
        <v>20566</v>
      </c>
      <c r="Q5839" s="136">
        <v>21643</v>
      </c>
      <c r="R5839" s="135">
        <v>19954</v>
      </c>
      <c r="S5839" s="136">
        <v>20710</v>
      </c>
      <c r="T5839" s="135">
        <v>18822</v>
      </c>
      <c r="U5839" s="136">
        <v>18481</v>
      </c>
      <c r="V5839" s="135">
        <v>22952</v>
      </c>
      <c r="W5839" s="136">
        <v>23889</v>
      </c>
      <c r="X5839" s="135">
        <v>21360</v>
      </c>
      <c r="Y5839" s="136">
        <v>22138</v>
      </c>
      <c r="Z5839" s="135">
        <v>19596</v>
      </c>
      <c r="AA5839" s="136">
        <v>23142</v>
      </c>
      <c r="AB5839" s="135">
        <v>24350</v>
      </c>
      <c r="AC5839" s="136">
        <v>25532</v>
      </c>
      <c r="AD5839" s="135">
        <v>23290</v>
      </c>
      <c r="AE5839" s="137">
        <v>21587</v>
      </c>
      <c r="AF5839" s="138">
        <v>20705</v>
      </c>
    </row>
    <row r="5840" spans="2:32">
      <c r="B5840" s="114">
        <v>5802</v>
      </c>
      <c r="C5840" s="115">
        <v>5802</v>
      </c>
      <c r="D5840" s="116">
        <v>242</v>
      </c>
      <c r="E5840" s="117">
        <v>8</v>
      </c>
      <c r="F5840" s="118">
        <v>30</v>
      </c>
      <c r="G5840" s="119" t="s">
        <v>487</v>
      </c>
      <c r="H5840" s="120">
        <v>8</v>
      </c>
      <c r="I5840" s="115">
        <v>29</v>
      </c>
      <c r="J5840" s="116" t="s">
        <v>487</v>
      </c>
      <c r="K5840" s="121">
        <v>18</v>
      </c>
      <c r="L5840" s="108"/>
      <c r="M5840" s="122">
        <v>18262</v>
      </c>
      <c r="N5840" s="123">
        <v>17294</v>
      </c>
      <c r="O5840" s="124">
        <v>17584</v>
      </c>
      <c r="P5840" s="123">
        <v>20620</v>
      </c>
      <c r="Q5840" s="124">
        <v>21532</v>
      </c>
      <c r="R5840" s="123">
        <v>20155</v>
      </c>
      <c r="S5840" s="124">
        <v>20782</v>
      </c>
      <c r="T5840" s="123">
        <v>19250</v>
      </c>
      <c r="U5840" s="124">
        <v>18998</v>
      </c>
      <c r="V5840" s="123">
        <v>22836</v>
      </c>
      <c r="W5840" s="124">
        <v>23861</v>
      </c>
      <c r="X5840" s="123">
        <v>21811</v>
      </c>
      <c r="Y5840" s="124">
        <v>22524</v>
      </c>
      <c r="Z5840" s="123">
        <v>20333</v>
      </c>
      <c r="AA5840" s="124">
        <v>23525</v>
      </c>
      <c r="AB5840" s="123">
        <v>24475</v>
      </c>
      <c r="AC5840" s="124">
        <v>25487</v>
      </c>
      <c r="AD5840" s="123">
        <v>23757</v>
      </c>
      <c r="AE5840" s="125">
        <v>22299</v>
      </c>
      <c r="AF5840" s="126">
        <v>21482</v>
      </c>
    </row>
    <row r="5841" spans="2:32">
      <c r="B5841" s="127">
        <v>5803</v>
      </c>
      <c r="C5841" s="128">
        <v>5803</v>
      </c>
      <c r="D5841" s="129">
        <v>242</v>
      </c>
      <c r="E5841" s="130">
        <v>8</v>
      </c>
      <c r="F5841" s="131">
        <v>30</v>
      </c>
      <c r="G5841" s="132" t="s">
        <v>487</v>
      </c>
      <c r="H5841" s="133">
        <v>8</v>
      </c>
      <c r="I5841" s="128">
        <v>29</v>
      </c>
      <c r="J5841" s="129" t="s">
        <v>487</v>
      </c>
      <c r="K5841" s="134">
        <v>19</v>
      </c>
      <c r="L5841" s="108"/>
      <c r="M5841" s="81">
        <v>17951</v>
      </c>
      <c r="N5841" s="135">
        <v>16757</v>
      </c>
      <c r="O5841" s="136">
        <v>17158</v>
      </c>
      <c r="P5841" s="135">
        <v>20200</v>
      </c>
      <c r="Q5841" s="136">
        <v>21136</v>
      </c>
      <c r="R5841" s="135">
        <v>19969</v>
      </c>
      <c r="S5841" s="136">
        <v>20419</v>
      </c>
      <c r="T5841" s="135">
        <v>18939</v>
      </c>
      <c r="U5841" s="136">
        <v>18666</v>
      </c>
      <c r="V5841" s="135">
        <v>22646</v>
      </c>
      <c r="W5841" s="136">
        <v>23763</v>
      </c>
      <c r="X5841" s="135">
        <v>21896</v>
      </c>
      <c r="Y5841" s="136">
        <v>22523</v>
      </c>
      <c r="Z5841" s="135">
        <v>20221</v>
      </c>
      <c r="AA5841" s="136">
        <v>23375</v>
      </c>
      <c r="AB5841" s="135">
        <v>24506</v>
      </c>
      <c r="AC5841" s="136">
        <v>25544</v>
      </c>
      <c r="AD5841" s="135">
        <v>23947</v>
      </c>
      <c r="AE5841" s="137">
        <v>22439</v>
      </c>
      <c r="AF5841" s="138">
        <v>21465</v>
      </c>
    </row>
    <row r="5842" spans="2:32">
      <c r="B5842" s="114">
        <v>5804</v>
      </c>
      <c r="C5842" s="115">
        <v>5804</v>
      </c>
      <c r="D5842" s="116">
        <v>242</v>
      </c>
      <c r="E5842" s="117">
        <v>8</v>
      </c>
      <c r="F5842" s="118">
        <v>30</v>
      </c>
      <c r="G5842" s="119" t="s">
        <v>487</v>
      </c>
      <c r="H5842" s="120">
        <v>8</v>
      </c>
      <c r="I5842" s="115">
        <v>29</v>
      </c>
      <c r="J5842" s="116" t="s">
        <v>487</v>
      </c>
      <c r="K5842" s="121">
        <v>20</v>
      </c>
      <c r="L5842" s="108"/>
      <c r="M5842" s="122">
        <v>18020</v>
      </c>
      <c r="N5842" s="123">
        <v>16853</v>
      </c>
      <c r="O5842" s="124">
        <v>17306</v>
      </c>
      <c r="P5842" s="123">
        <v>20271</v>
      </c>
      <c r="Q5842" s="124">
        <v>21395</v>
      </c>
      <c r="R5842" s="123">
        <v>20074</v>
      </c>
      <c r="S5842" s="124">
        <v>20560</v>
      </c>
      <c r="T5842" s="123">
        <v>19196</v>
      </c>
      <c r="U5842" s="124">
        <v>19026</v>
      </c>
      <c r="V5842" s="123">
        <v>23150</v>
      </c>
      <c r="W5842" s="124">
        <v>24397</v>
      </c>
      <c r="X5842" s="123">
        <v>22429</v>
      </c>
      <c r="Y5842" s="124">
        <v>23037</v>
      </c>
      <c r="Z5842" s="123">
        <v>20871</v>
      </c>
      <c r="AA5842" s="124">
        <v>23933</v>
      </c>
      <c r="AB5842" s="123">
        <v>25340</v>
      </c>
      <c r="AC5842" s="124">
        <v>26553</v>
      </c>
      <c r="AD5842" s="123">
        <v>24660</v>
      </c>
      <c r="AE5842" s="125">
        <v>23293</v>
      </c>
      <c r="AF5842" s="126">
        <v>22222</v>
      </c>
    </row>
    <row r="5843" spans="2:32">
      <c r="B5843" s="127">
        <v>5805</v>
      </c>
      <c r="C5843" s="128">
        <v>5805</v>
      </c>
      <c r="D5843" s="129">
        <v>242</v>
      </c>
      <c r="E5843" s="130">
        <v>8</v>
      </c>
      <c r="F5843" s="131">
        <v>30</v>
      </c>
      <c r="G5843" s="132" t="s">
        <v>487</v>
      </c>
      <c r="H5843" s="133">
        <v>8</v>
      </c>
      <c r="I5843" s="128">
        <v>29</v>
      </c>
      <c r="J5843" s="129" t="s">
        <v>487</v>
      </c>
      <c r="K5843" s="134">
        <v>21</v>
      </c>
      <c r="L5843" s="108"/>
      <c r="M5843" s="81">
        <v>17679</v>
      </c>
      <c r="N5843" s="135">
        <v>16642</v>
      </c>
      <c r="O5843" s="136">
        <v>17195</v>
      </c>
      <c r="P5843" s="135">
        <v>19889</v>
      </c>
      <c r="Q5843" s="136">
        <v>21087</v>
      </c>
      <c r="R5843" s="135">
        <v>19866</v>
      </c>
      <c r="S5843" s="136">
        <v>20409</v>
      </c>
      <c r="T5843" s="135">
        <v>19170</v>
      </c>
      <c r="U5843" s="136">
        <v>19106</v>
      </c>
      <c r="V5843" s="135">
        <v>23087</v>
      </c>
      <c r="W5843" s="136">
        <v>24413</v>
      </c>
      <c r="X5843" s="135">
        <v>22674</v>
      </c>
      <c r="Y5843" s="136">
        <v>23392</v>
      </c>
      <c r="Z5843" s="135">
        <v>21296</v>
      </c>
      <c r="AA5843" s="136">
        <v>24130</v>
      </c>
      <c r="AB5843" s="135">
        <v>25747</v>
      </c>
      <c r="AC5843" s="136">
        <v>27032</v>
      </c>
      <c r="AD5843" s="135">
        <v>25273</v>
      </c>
      <c r="AE5843" s="137">
        <v>23928</v>
      </c>
      <c r="AF5843" s="138">
        <v>22789</v>
      </c>
    </row>
    <row r="5844" spans="2:32">
      <c r="B5844" s="114">
        <v>5806</v>
      </c>
      <c r="C5844" s="115">
        <v>5806</v>
      </c>
      <c r="D5844" s="116">
        <v>242</v>
      </c>
      <c r="E5844" s="117">
        <v>8</v>
      </c>
      <c r="F5844" s="118">
        <v>30</v>
      </c>
      <c r="G5844" s="119" t="s">
        <v>487</v>
      </c>
      <c r="H5844" s="120">
        <v>8</v>
      </c>
      <c r="I5844" s="115">
        <v>29</v>
      </c>
      <c r="J5844" s="116" t="s">
        <v>487</v>
      </c>
      <c r="K5844" s="121">
        <v>22</v>
      </c>
      <c r="L5844" s="108"/>
      <c r="M5844" s="122">
        <v>16545</v>
      </c>
      <c r="N5844" s="123">
        <v>15871</v>
      </c>
      <c r="O5844" s="124">
        <v>16307</v>
      </c>
      <c r="P5844" s="123">
        <v>18662</v>
      </c>
      <c r="Q5844" s="124">
        <v>19829</v>
      </c>
      <c r="R5844" s="123">
        <v>18861</v>
      </c>
      <c r="S5844" s="124">
        <v>19406</v>
      </c>
      <c r="T5844" s="123">
        <v>18509</v>
      </c>
      <c r="U5844" s="124">
        <v>18349</v>
      </c>
      <c r="V5844" s="123">
        <v>22009</v>
      </c>
      <c r="W5844" s="124">
        <v>23426</v>
      </c>
      <c r="X5844" s="123">
        <v>21945</v>
      </c>
      <c r="Y5844" s="124">
        <v>22677</v>
      </c>
      <c r="Z5844" s="123">
        <v>20742</v>
      </c>
      <c r="AA5844" s="124">
        <v>23248</v>
      </c>
      <c r="AB5844" s="123">
        <v>24923</v>
      </c>
      <c r="AC5844" s="124">
        <v>26305</v>
      </c>
      <c r="AD5844" s="123">
        <v>24701</v>
      </c>
      <c r="AE5844" s="125">
        <v>23591</v>
      </c>
      <c r="AF5844" s="126">
        <v>22319</v>
      </c>
    </row>
    <row r="5845" spans="2:32">
      <c r="B5845" s="127">
        <v>5807</v>
      </c>
      <c r="C5845" s="128">
        <v>5807</v>
      </c>
      <c r="D5845" s="129">
        <v>242</v>
      </c>
      <c r="E5845" s="130">
        <v>8</v>
      </c>
      <c r="F5845" s="131">
        <v>30</v>
      </c>
      <c r="G5845" s="132" t="s">
        <v>487</v>
      </c>
      <c r="H5845" s="133">
        <v>8</v>
      </c>
      <c r="I5845" s="128">
        <v>29</v>
      </c>
      <c r="J5845" s="129" t="s">
        <v>487</v>
      </c>
      <c r="K5845" s="134">
        <v>23</v>
      </c>
      <c r="L5845" s="108"/>
      <c r="M5845" s="81">
        <v>15317</v>
      </c>
      <c r="N5845" s="135">
        <v>15074</v>
      </c>
      <c r="O5845" s="136">
        <v>15417</v>
      </c>
      <c r="P5845" s="135">
        <v>17329</v>
      </c>
      <c r="Q5845" s="136">
        <v>18397</v>
      </c>
      <c r="R5845" s="135">
        <v>17635</v>
      </c>
      <c r="S5845" s="136">
        <v>18183</v>
      </c>
      <c r="T5845" s="135">
        <v>17665</v>
      </c>
      <c r="U5845" s="136">
        <v>17461</v>
      </c>
      <c r="V5845" s="135">
        <v>20630</v>
      </c>
      <c r="W5845" s="136">
        <v>22071</v>
      </c>
      <c r="X5845" s="135">
        <v>20805</v>
      </c>
      <c r="Y5845" s="136">
        <v>21562</v>
      </c>
      <c r="Z5845" s="135">
        <v>19912</v>
      </c>
      <c r="AA5845" s="136">
        <v>21985</v>
      </c>
      <c r="AB5845" s="135">
        <v>23673</v>
      </c>
      <c r="AC5845" s="136">
        <v>25054</v>
      </c>
      <c r="AD5845" s="135">
        <v>23643</v>
      </c>
      <c r="AE5845" s="137">
        <v>22886</v>
      </c>
      <c r="AF5845" s="138">
        <v>21538</v>
      </c>
    </row>
    <row r="5846" spans="2:32">
      <c r="B5846" s="114">
        <v>5808</v>
      </c>
      <c r="C5846" s="115">
        <v>5808</v>
      </c>
      <c r="D5846" s="116">
        <v>242</v>
      </c>
      <c r="E5846" s="117">
        <v>8</v>
      </c>
      <c r="F5846" s="118">
        <v>30</v>
      </c>
      <c r="G5846" s="119" t="s">
        <v>487</v>
      </c>
      <c r="H5846" s="120">
        <v>8</v>
      </c>
      <c r="I5846" s="115">
        <v>29</v>
      </c>
      <c r="J5846" s="116" t="s">
        <v>487</v>
      </c>
      <c r="K5846" s="121">
        <v>24</v>
      </c>
      <c r="L5846" s="108"/>
      <c r="M5846" s="122">
        <v>14296</v>
      </c>
      <c r="N5846" s="123">
        <v>14259</v>
      </c>
      <c r="O5846" s="124">
        <v>14564</v>
      </c>
      <c r="P5846" s="123">
        <v>16169</v>
      </c>
      <c r="Q5846" s="124">
        <v>17244</v>
      </c>
      <c r="R5846" s="123">
        <v>16564</v>
      </c>
      <c r="S5846" s="124">
        <v>17065</v>
      </c>
      <c r="T5846" s="123">
        <v>16798</v>
      </c>
      <c r="U5846" s="124">
        <v>16616</v>
      </c>
      <c r="V5846" s="123">
        <v>19515</v>
      </c>
      <c r="W5846" s="124">
        <v>20859</v>
      </c>
      <c r="X5846" s="123">
        <v>19783</v>
      </c>
      <c r="Y5846" s="124">
        <v>20525</v>
      </c>
      <c r="Z5846" s="123">
        <v>19082</v>
      </c>
      <c r="AA5846" s="124">
        <v>21032</v>
      </c>
      <c r="AB5846" s="123">
        <v>22623</v>
      </c>
      <c r="AC5846" s="124">
        <v>23904</v>
      </c>
      <c r="AD5846" s="123">
        <v>22640</v>
      </c>
      <c r="AE5846" s="125">
        <v>22059</v>
      </c>
      <c r="AF5846" s="126">
        <v>20738</v>
      </c>
    </row>
    <row r="5847" spans="2:32">
      <c r="B5847" s="127">
        <v>5809</v>
      </c>
      <c r="C5847" s="128">
        <v>5809</v>
      </c>
      <c r="D5847" s="129">
        <v>243</v>
      </c>
      <c r="E5847" s="130">
        <v>8</v>
      </c>
      <c r="F5847" s="131">
        <v>31</v>
      </c>
      <c r="G5847" s="132" t="s">
        <v>487</v>
      </c>
      <c r="H5847" s="133">
        <v>8</v>
      </c>
      <c r="I5847" s="128">
        <v>30</v>
      </c>
      <c r="J5847" s="129" t="s">
        <v>487</v>
      </c>
      <c r="K5847" s="134">
        <v>1</v>
      </c>
      <c r="L5847" s="108"/>
      <c r="M5847" s="81">
        <v>13662</v>
      </c>
      <c r="N5847" s="135">
        <v>13319</v>
      </c>
      <c r="O5847" s="136">
        <v>13995</v>
      </c>
      <c r="P5847" s="135">
        <v>15474</v>
      </c>
      <c r="Q5847" s="136">
        <v>16506</v>
      </c>
      <c r="R5847" s="135">
        <v>15858</v>
      </c>
      <c r="S5847" s="136">
        <v>16022</v>
      </c>
      <c r="T5847" s="135">
        <v>15410</v>
      </c>
      <c r="U5847" s="136">
        <v>15986</v>
      </c>
      <c r="V5847" s="135">
        <v>18853</v>
      </c>
      <c r="W5847" s="136">
        <v>19723</v>
      </c>
      <c r="X5847" s="135">
        <v>19133</v>
      </c>
      <c r="Y5847" s="136">
        <v>19393</v>
      </c>
      <c r="Z5847" s="135">
        <v>18571</v>
      </c>
      <c r="AA5847" s="136">
        <v>20655</v>
      </c>
      <c r="AB5847" s="135">
        <v>22039</v>
      </c>
      <c r="AC5847" s="136">
        <v>22997</v>
      </c>
      <c r="AD5847" s="135">
        <v>21479</v>
      </c>
      <c r="AE5847" s="137">
        <v>19668</v>
      </c>
      <c r="AF5847" s="138">
        <v>20214</v>
      </c>
    </row>
    <row r="5848" spans="2:32">
      <c r="B5848" s="114">
        <v>5810</v>
      </c>
      <c r="C5848" s="115">
        <v>5810</v>
      </c>
      <c r="D5848" s="116">
        <v>243</v>
      </c>
      <c r="E5848" s="117">
        <v>8</v>
      </c>
      <c r="F5848" s="118">
        <v>31</v>
      </c>
      <c r="G5848" s="119" t="s">
        <v>487</v>
      </c>
      <c r="H5848" s="120">
        <v>8</v>
      </c>
      <c r="I5848" s="115">
        <v>30</v>
      </c>
      <c r="J5848" s="116" t="s">
        <v>487</v>
      </c>
      <c r="K5848" s="121">
        <v>2</v>
      </c>
      <c r="L5848" s="108"/>
      <c r="M5848" s="122">
        <v>13229</v>
      </c>
      <c r="N5848" s="123">
        <v>12879</v>
      </c>
      <c r="O5848" s="124">
        <v>13685</v>
      </c>
      <c r="P5848" s="123">
        <v>15003</v>
      </c>
      <c r="Q5848" s="124">
        <v>15970</v>
      </c>
      <c r="R5848" s="123">
        <v>15341</v>
      </c>
      <c r="S5848" s="124">
        <v>15496</v>
      </c>
      <c r="T5848" s="123">
        <v>14918</v>
      </c>
      <c r="U5848" s="124">
        <v>15587</v>
      </c>
      <c r="V5848" s="123">
        <v>18249</v>
      </c>
      <c r="W5848" s="124">
        <v>19026</v>
      </c>
      <c r="X5848" s="123">
        <v>18481</v>
      </c>
      <c r="Y5848" s="124">
        <v>18735</v>
      </c>
      <c r="Z5848" s="123">
        <v>18116</v>
      </c>
      <c r="AA5848" s="124">
        <v>20009</v>
      </c>
      <c r="AB5848" s="123">
        <v>21334</v>
      </c>
      <c r="AC5848" s="124">
        <v>22210</v>
      </c>
      <c r="AD5848" s="123">
        <v>20745</v>
      </c>
      <c r="AE5848" s="125">
        <v>19045</v>
      </c>
      <c r="AF5848" s="126">
        <v>19716</v>
      </c>
    </row>
    <row r="5849" spans="2:32">
      <c r="B5849" s="127">
        <v>5811</v>
      </c>
      <c r="C5849" s="128">
        <v>5811</v>
      </c>
      <c r="D5849" s="129">
        <v>243</v>
      </c>
      <c r="E5849" s="130">
        <v>8</v>
      </c>
      <c r="F5849" s="131">
        <v>31</v>
      </c>
      <c r="G5849" s="132" t="s">
        <v>487</v>
      </c>
      <c r="H5849" s="133">
        <v>8</v>
      </c>
      <c r="I5849" s="128">
        <v>30</v>
      </c>
      <c r="J5849" s="129" t="s">
        <v>487</v>
      </c>
      <c r="K5849" s="134">
        <v>3</v>
      </c>
      <c r="L5849" s="108"/>
      <c r="M5849" s="81">
        <v>12959</v>
      </c>
      <c r="N5849" s="135">
        <v>12583</v>
      </c>
      <c r="O5849" s="136">
        <v>13522</v>
      </c>
      <c r="P5849" s="135">
        <v>14746</v>
      </c>
      <c r="Q5849" s="136">
        <v>15604</v>
      </c>
      <c r="R5849" s="135">
        <v>15007</v>
      </c>
      <c r="S5849" s="136">
        <v>15142</v>
      </c>
      <c r="T5849" s="135">
        <v>14560</v>
      </c>
      <c r="U5849" s="136">
        <v>15357</v>
      </c>
      <c r="V5849" s="135">
        <v>17797</v>
      </c>
      <c r="W5849" s="136">
        <v>18533</v>
      </c>
      <c r="X5849" s="135">
        <v>18005</v>
      </c>
      <c r="Y5849" s="136">
        <v>18227</v>
      </c>
      <c r="Z5849" s="135">
        <v>17948</v>
      </c>
      <c r="AA5849" s="136">
        <v>19552</v>
      </c>
      <c r="AB5849" s="135">
        <v>20755</v>
      </c>
      <c r="AC5849" s="136">
        <v>21753</v>
      </c>
      <c r="AD5849" s="135">
        <v>20153</v>
      </c>
      <c r="AE5849" s="137">
        <v>18525</v>
      </c>
      <c r="AF5849" s="138">
        <v>19494</v>
      </c>
    </row>
    <row r="5850" spans="2:32">
      <c r="B5850" s="114">
        <v>5812</v>
      </c>
      <c r="C5850" s="115">
        <v>5812</v>
      </c>
      <c r="D5850" s="116">
        <v>243</v>
      </c>
      <c r="E5850" s="117">
        <v>8</v>
      </c>
      <c r="F5850" s="118">
        <v>31</v>
      </c>
      <c r="G5850" s="119" t="s">
        <v>487</v>
      </c>
      <c r="H5850" s="120">
        <v>8</v>
      </c>
      <c r="I5850" s="115">
        <v>30</v>
      </c>
      <c r="J5850" s="116" t="s">
        <v>487</v>
      </c>
      <c r="K5850" s="121">
        <v>4</v>
      </c>
      <c r="L5850" s="108"/>
      <c r="M5850" s="122">
        <v>12951</v>
      </c>
      <c r="N5850" s="123">
        <v>12445</v>
      </c>
      <c r="O5850" s="124">
        <v>13561</v>
      </c>
      <c r="P5850" s="123">
        <v>14708</v>
      </c>
      <c r="Q5850" s="124">
        <v>15487</v>
      </c>
      <c r="R5850" s="123">
        <v>14880</v>
      </c>
      <c r="S5850" s="124">
        <v>14881</v>
      </c>
      <c r="T5850" s="123">
        <v>14318</v>
      </c>
      <c r="U5850" s="124">
        <v>15258</v>
      </c>
      <c r="V5850" s="123">
        <v>17465</v>
      </c>
      <c r="W5850" s="124">
        <v>18099</v>
      </c>
      <c r="X5850" s="123">
        <v>17546</v>
      </c>
      <c r="Y5850" s="124">
        <v>17632</v>
      </c>
      <c r="Z5850" s="123">
        <v>17636</v>
      </c>
      <c r="AA5850" s="124">
        <v>19040</v>
      </c>
      <c r="AB5850" s="123">
        <v>20113</v>
      </c>
      <c r="AC5850" s="124">
        <v>21058</v>
      </c>
      <c r="AD5850" s="123">
        <v>19365</v>
      </c>
      <c r="AE5850" s="125">
        <v>17897</v>
      </c>
      <c r="AF5850" s="126">
        <v>19059</v>
      </c>
    </row>
    <row r="5851" spans="2:32">
      <c r="B5851" s="127">
        <v>5813</v>
      </c>
      <c r="C5851" s="128">
        <v>5813</v>
      </c>
      <c r="D5851" s="129">
        <v>243</v>
      </c>
      <c r="E5851" s="130">
        <v>8</v>
      </c>
      <c r="F5851" s="131">
        <v>31</v>
      </c>
      <c r="G5851" s="132" t="s">
        <v>487</v>
      </c>
      <c r="H5851" s="133">
        <v>8</v>
      </c>
      <c r="I5851" s="128">
        <v>30</v>
      </c>
      <c r="J5851" s="129" t="s">
        <v>487</v>
      </c>
      <c r="K5851" s="134">
        <v>5</v>
      </c>
      <c r="L5851" s="108"/>
      <c r="M5851" s="81">
        <v>13385</v>
      </c>
      <c r="N5851" s="135">
        <v>12413</v>
      </c>
      <c r="O5851" s="136">
        <v>13954</v>
      </c>
      <c r="P5851" s="135">
        <v>15118</v>
      </c>
      <c r="Q5851" s="136">
        <v>15794</v>
      </c>
      <c r="R5851" s="135">
        <v>15178</v>
      </c>
      <c r="S5851" s="136">
        <v>14842</v>
      </c>
      <c r="T5851" s="135">
        <v>14152</v>
      </c>
      <c r="U5851" s="136">
        <v>15481</v>
      </c>
      <c r="V5851" s="135">
        <v>17541</v>
      </c>
      <c r="W5851" s="136">
        <v>18011</v>
      </c>
      <c r="X5851" s="135">
        <v>17470</v>
      </c>
      <c r="Y5851" s="136">
        <v>17184</v>
      </c>
      <c r="Z5851" s="135">
        <v>17725</v>
      </c>
      <c r="AA5851" s="136">
        <v>18861</v>
      </c>
      <c r="AB5851" s="135">
        <v>19905</v>
      </c>
      <c r="AC5851" s="136">
        <v>20680</v>
      </c>
      <c r="AD5851" s="135">
        <v>18702</v>
      </c>
      <c r="AE5851" s="137">
        <v>17324</v>
      </c>
      <c r="AF5851" s="138">
        <v>19008</v>
      </c>
    </row>
    <row r="5852" spans="2:32">
      <c r="B5852" s="114">
        <v>5814</v>
      </c>
      <c r="C5852" s="115">
        <v>5814</v>
      </c>
      <c r="D5852" s="116">
        <v>243</v>
      </c>
      <c r="E5852" s="117">
        <v>8</v>
      </c>
      <c r="F5852" s="118">
        <v>31</v>
      </c>
      <c r="G5852" s="119" t="s">
        <v>487</v>
      </c>
      <c r="H5852" s="120">
        <v>8</v>
      </c>
      <c r="I5852" s="115">
        <v>30</v>
      </c>
      <c r="J5852" s="116" t="s">
        <v>487</v>
      </c>
      <c r="K5852" s="121">
        <v>6</v>
      </c>
      <c r="L5852" s="108"/>
      <c r="M5852" s="122">
        <v>14207</v>
      </c>
      <c r="N5852" s="123">
        <v>12272</v>
      </c>
      <c r="O5852" s="124">
        <v>14806</v>
      </c>
      <c r="P5852" s="123">
        <v>16014</v>
      </c>
      <c r="Q5852" s="124">
        <v>16636</v>
      </c>
      <c r="R5852" s="123">
        <v>15877</v>
      </c>
      <c r="S5852" s="124">
        <v>14823</v>
      </c>
      <c r="T5852" s="123">
        <v>13873</v>
      </c>
      <c r="U5852" s="124">
        <v>16090</v>
      </c>
      <c r="V5852" s="123">
        <v>18143</v>
      </c>
      <c r="W5852" s="124">
        <v>18379</v>
      </c>
      <c r="X5852" s="123">
        <v>17720</v>
      </c>
      <c r="Y5852" s="124">
        <v>16784</v>
      </c>
      <c r="Z5852" s="123">
        <v>18145</v>
      </c>
      <c r="AA5852" s="124">
        <v>19167</v>
      </c>
      <c r="AB5852" s="123">
        <v>20190</v>
      </c>
      <c r="AC5852" s="124">
        <v>20789</v>
      </c>
      <c r="AD5852" s="123">
        <v>18090</v>
      </c>
      <c r="AE5852" s="125">
        <v>16662</v>
      </c>
      <c r="AF5852" s="126">
        <v>19302</v>
      </c>
    </row>
    <row r="5853" spans="2:32">
      <c r="B5853" s="127">
        <v>5815</v>
      </c>
      <c r="C5853" s="128">
        <v>5815</v>
      </c>
      <c r="D5853" s="129">
        <v>243</v>
      </c>
      <c r="E5853" s="130">
        <v>8</v>
      </c>
      <c r="F5853" s="131">
        <v>31</v>
      </c>
      <c r="G5853" s="132" t="s">
        <v>487</v>
      </c>
      <c r="H5853" s="133">
        <v>8</v>
      </c>
      <c r="I5853" s="128">
        <v>30</v>
      </c>
      <c r="J5853" s="129" t="s">
        <v>487</v>
      </c>
      <c r="K5853" s="134">
        <v>7</v>
      </c>
      <c r="L5853" s="108"/>
      <c r="M5853" s="81">
        <v>15188</v>
      </c>
      <c r="N5853" s="135">
        <v>12263</v>
      </c>
      <c r="O5853" s="136">
        <v>15870</v>
      </c>
      <c r="P5853" s="135">
        <v>16962</v>
      </c>
      <c r="Q5853" s="136">
        <v>17678</v>
      </c>
      <c r="R5853" s="135">
        <v>16761</v>
      </c>
      <c r="S5853" s="136">
        <v>14892</v>
      </c>
      <c r="T5853" s="135">
        <v>13748</v>
      </c>
      <c r="U5853" s="136">
        <v>16905</v>
      </c>
      <c r="V5853" s="135">
        <v>18910</v>
      </c>
      <c r="W5853" s="136">
        <v>19013</v>
      </c>
      <c r="X5853" s="135">
        <v>18219</v>
      </c>
      <c r="Y5853" s="136">
        <v>16525</v>
      </c>
      <c r="Z5853" s="135">
        <v>18773</v>
      </c>
      <c r="AA5853" s="136">
        <v>19539</v>
      </c>
      <c r="AB5853" s="135">
        <v>20738</v>
      </c>
      <c r="AC5853" s="136">
        <v>21143</v>
      </c>
      <c r="AD5853" s="135">
        <v>17684</v>
      </c>
      <c r="AE5853" s="137">
        <v>16129</v>
      </c>
      <c r="AF5853" s="138">
        <v>19854</v>
      </c>
    </row>
    <row r="5854" spans="2:32">
      <c r="B5854" s="114">
        <v>5816</v>
      </c>
      <c r="C5854" s="115">
        <v>5816</v>
      </c>
      <c r="D5854" s="116">
        <v>243</v>
      </c>
      <c r="E5854" s="117">
        <v>8</v>
      </c>
      <c r="F5854" s="118">
        <v>31</v>
      </c>
      <c r="G5854" s="119" t="s">
        <v>487</v>
      </c>
      <c r="H5854" s="120">
        <v>8</v>
      </c>
      <c r="I5854" s="115">
        <v>30</v>
      </c>
      <c r="J5854" s="116" t="s">
        <v>487</v>
      </c>
      <c r="K5854" s="121">
        <v>8</v>
      </c>
      <c r="L5854" s="108"/>
      <c r="M5854" s="122">
        <v>15959</v>
      </c>
      <c r="N5854" s="123">
        <v>12983</v>
      </c>
      <c r="O5854" s="124">
        <v>16759</v>
      </c>
      <c r="P5854" s="123">
        <v>17728</v>
      </c>
      <c r="Q5854" s="124">
        <v>18624</v>
      </c>
      <c r="R5854" s="123">
        <v>17532</v>
      </c>
      <c r="S5854" s="124">
        <v>15643</v>
      </c>
      <c r="T5854" s="123">
        <v>14411</v>
      </c>
      <c r="U5854" s="124">
        <v>17783</v>
      </c>
      <c r="V5854" s="123">
        <v>19719</v>
      </c>
      <c r="W5854" s="124">
        <v>19863</v>
      </c>
      <c r="X5854" s="123">
        <v>18888</v>
      </c>
      <c r="Y5854" s="124">
        <v>17127</v>
      </c>
      <c r="Z5854" s="123">
        <v>19517</v>
      </c>
      <c r="AA5854" s="124">
        <v>19992</v>
      </c>
      <c r="AB5854" s="123">
        <v>21369</v>
      </c>
      <c r="AC5854" s="124">
        <v>21826</v>
      </c>
      <c r="AD5854" s="123">
        <v>18239</v>
      </c>
      <c r="AE5854" s="125">
        <v>16588</v>
      </c>
      <c r="AF5854" s="126">
        <v>20547</v>
      </c>
    </row>
    <row r="5855" spans="2:32">
      <c r="B5855" s="127">
        <v>5817</v>
      </c>
      <c r="C5855" s="128">
        <v>5817</v>
      </c>
      <c r="D5855" s="129">
        <v>243</v>
      </c>
      <c r="E5855" s="130">
        <v>8</v>
      </c>
      <c r="F5855" s="131">
        <v>31</v>
      </c>
      <c r="G5855" s="132" t="s">
        <v>487</v>
      </c>
      <c r="H5855" s="133">
        <v>8</v>
      </c>
      <c r="I5855" s="128">
        <v>30</v>
      </c>
      <c r="J5855" s="129" t="s">
        <v>487</v>
      </c>
      <c r="K5855" s="134">
        <v>9</v>
      </c>
      <c r="L5855" s="108"/>
      <c r="M5855" s="81">
        <v>16555</v>
      </c>
      <c r="N5855" s="135">
        <v>13867</v>
      </c>
      <c r="O5855" s="136">
        <v>17479</v>
      </c>
      <c r="P5855" s="135">
        <v>18277</v>
      </c>
      <c r="Q5855" s="136">
        <v>19262</v>
      </c>
      <c r="R5855" s="135">
        <v>18153</v>
      </c>
      <c r="S5855" s="136">
        <v>16531</v>
      </c>
      <c r="T5855" s="135">
        <v>15256</v>
      </c>
      <c r="U5855" s="136">
        <v>18514</v>
      </c>
      <c r="V5855" s="135">
        <v>20282</v>
      </c>
      <c r="W5855" s="136">
        <v>20597</v>
      </c>
      <c r="X5855" s="135">
        <v>19504</v>
      </c>
      <c r="Y5855" s="136">
        <v>17991</v>
      </c>
      <c r="Z5855" s="135">
        <v>20120</v>
      </c>
      <c r="AA5855" s="136">
        <v>20421</v>
      </c>
      <c r="AB5855" s="135">
        <v>21840</v>
      </c>
      <c r="AC5855" s="136">
        <v>22601</v>
      </c>
      <c r="AD5855" s="135">
        <v>19083</v>
      </c>
      <c r="AE5855" s="137">
        <v>17351</v>
      </c>
      <c r="AF5855" s="138">
        <v>21126</v>
      </c>
    </row>
    <row r="5856" spans="2:32">
      <c r="B5856" s="114">
        <v>5818</v>
      </c>
      <c r="C5856" s="115">
        <v>5818</v>
      </c>
      <c r="D5856" s="116">
        <v>243</v>
      </c>
      <c r="E5856" s="117">
        <v>8</v>
      </c>
      <c r="F5856" s="118">
        <v>31</v>
      </c>
      <c r="G5856" s="119" t="s">
        <v>487</v>
      </c>
      <c r="H5856" s="120">
        <v>8</v>
      </c>
      <c r="I5856" s="115">
        <v>30</v>
      </c>
      <c r="J5856" s="116" t="s">
        <v>487</v>
      </c>
      <c r="K5856" s="121">
        <v>10</v>
      </c>
      <c r="L5856" s="108"/>
      <c r="M5856" s="122">
        <v>16882</v>
      </c>
      <c r="N5856" s="123">
        <v>14294</v>
      </c>
      <c r="O5856" s="124">
        <v>17885</v>
      </c>
      <c r="P5856" s="123">
        <v>18773</v>
      </c>
      <c r="Q5856" s="124">
        <v>19801</v>
      </c>
      <c r="R5856" s="123">
        <v>18523</v>
      </c>
      <c r="S5856" s="124">
        <v>17026</v>
      </c>
      <c r="T5856" s="123">
        <v>15770</v>
      </c>
      <c r="U5856" s="124">
        <v>19005</v>
      </c>
      <c r="V5856" s="123">
        <v>20922</v>
      </c>
      <c r="W5856" s="124">
        <v>21247</v>
      </c>
      <c r="X5856" s="123">
        <v>19975</v>
      </c>
      <c r="Y5856" s="124">
        <v>18560</v>
      </c>
      <c r="Z5856" s="123">
        <v>20474</v>
      </c>
      <c r="AA5856" s="124">
        <v>21064</v>
      </c>
      <c r="AB5856" s="123">
        <v>22530</v>
      </c>
      <c r="AC5856" s="124">
        <v>23288</v>
      </c>
      <c r="AD5856" s="123">
        <v>19727</v>
      </c>
      <c r="AE5856" s="125">
        <v>17954</v>
      </c>
      <c r="AF5856" s="126">
        <v>21531</v>
      </c>
    </row>
    <row r="5857" spans="2:32">
      <c r="B5857" s="127">
        <v>5819</v>
      </c>
      <c r="C5857" s="128">
        <v>5819</v>
      </c>
      <c r="D5857" s="129">
        <v>243</v>
      </c>
      <c r="E5857" s="130">
        <v>8</v>
      </c>
      <c r="F5857" s="131">
        <v>31</v>
      </c>
      <c r="G5857" s="132" t="s">
        <v>487</v>
      </c>
      <c r="H5857" s="133">
        <v>8</v>
      </c>
      <c r="I5857" s="128">
        <v>30</v>
      </c>
      <c r="J5857" s="129" t="s">
        <v>487</v>
      </c>
      <c r="K5857" s="134">
        <v>11</v>
      </c>
      <c r="L5857" s="108"/>
      <c r="M5857" s="81">
        <v>17134</v>
      </c>
      <c r="N5857" s="135">
        <v>14644</v>
      </c>
      <c r="O5857" s="136">
        <v>18249</v>
      </c>
      <c r="P5857" s="135">
        <v>19157</v>
      </c>
      <c r="Q5857" s="136">
        <v>20242</v>
      </c>
      <c r="R5857" s="135">
        <v>18850</v>
      </c>
      <c r="S5857" s="136">
        <v>17381</v>
      </c>
      <c r="T5857" s="135">
        <v>16205</v>
      </c>
      <c r="U5857" s="136">
        <v>19448</v>
      </c>
      <c r="V5857" s="135">
        <v>21458</v>
      </c>
      <c r="W5857" s="136">
        <v>21885</v>
      </c>
      <c r="X5857" s="135">
        <v>20411</v>
      </c>
      <c r="Y5857" s="136">
        <v>18950</v>
      </c>
      <c r="Z5857" s="135">
        <v>20851</v>
      </c>
      <c r="AA5857" s="136">
        <v>21557</v>
      </c>
      <c r="AB5857" s="135">
        <v>23104</v>
      </c>
      <c r="AC5857" s="136">
        <v>23935</v>
      </c>
      <c r="AD5857" s="135">
        <v>20190</v>
      </c>
      <c r="AE5857" s="137">
        <v>18433</v>
      </c>
      <c r="AF5857" s="138">
        <v>21954</v>
      </c>
    </row>
    <row r="5858" spans="2:32">
      <c r="B5858" s="114">
        <v>5820</v>
      </c>
      <c r="C5858" s="115">
        <v>5820</v>
      </c>
      <c r="D5858" s="116">
        <v>243</v>
      </c>
      <c r="E5858" s="117">
        <v>8</v>
      </c>
      <c r="F5858" s="118">
        <v>31</v>
      </c>
      <c r="G5858" s="119" t="s">
        <v>487</v>
      </c>
      <c r="H5858" s="120">
        <v>8</v>
      </c>
      <c r="I5858" s="115">
        <v>30</v>
      </c>
      <c r="J5858" s="116" t="s">
        <v>487</v>
      </c>
      <c r="K5858" s="121">
        <v>12</v>
      </c>
      <c r="L5858" s="108"/>
      <c r="M5858" s="122">
        <v>17366</v>
      </c>
      <c r="N5858" s="123">
        <v>14952</v>
      </c>
      <c r="O5858" s="124">
        <v>18577</v>
      </c>
      <c r="P5858" s="123">
        <v>19505</v>
      </c>
      <c r="Q5858" s="124">
        <v>20682</v>
      </c>
      <c r="R5858" s="123">
        <v>19107</v>
      </c>
      <c r="S5858" s="124">
        <v>17665</v>
      </c>
      <c r="T5858" s="123">
        <v>16555</v>
      </c>
      <c r="U5858" s="124">
        <v>19825</v>
      </c>
      <c r="V5858" s="123">
        <v>21964</v>
      </c>
      <c r="W5858" s="124">
        <v>22303</v>
      </c>
      <c r="X5858" s="123">
        <v>20729</v>
      </c>
      <c r="Y5858" s="124">
        <v>19296</v>
      </c>
      <c r="Z5858" s="123">
        <v>21209</v>
      </c>
      <c r="AA5858" s="124">
        <v>21976</v>
      </c>
      <c r="AB5858" s="123">
        <v>23640</v>
      </c>
      <c r="AC5858" s="124">
        <v>24359</v>
      </c>
      <c r="AD5858" s="123">
        <v>20570</v>
      </c>
      <c r="AE5858" s="125">
        <v>18819</v>
      </c>
      <c r="AF5858" s="126">
        <v>22334</v>
      </c>
    </row>
    <row r="5859" spans="2:32">
      <c r="B5859" s="127">
        <v>5821</v>
      </c>
      <c r="C5859" s="128">
        <v>5821</v>
      </c>
      <c r="D5859" s="129">
        <v>243</v>
      </c>
      <c r="E5859" s="130">
        <v>8</v>
      </c>
      <c r="F5859" s="131">
        <v>31</v>
      </c>
      <c r="G5859" s="132" t="s">
        <v>487</v>
      </c>
      <c r="H5859" s="133">
        <v>8</v>
      </c>
      <c r="I5859" s="128">
        <v>30</v>
      </c>
      <c r="J5859" s="129" t="s">
        <v>487</v>
      </c>
      <c r="K5859" s="134">
        <v>13</v>
      </c>
      <c r="L5859" s="108"/>
      <c r="M5859" s="81">
        <v>17701</v>
      </c>
      <c r="N5859" s="135">
        <v>15214</v>
      </c>
      <c r="O5859" s="136">
        <v>18959</v>
      </c>
      <c r="P5859" s="135">
        <v>19911</v>
      </c>
      <c r="Q5859" s="136">
        <v>21138</v>
      </c>
      <c r="R5859" s="135">
        <v>19444</v>
      </c>
      <c r="S5859" s="136">
        <v>17794</v>
      </c>
      <c r="T5859" s="135">
        <v>16833</v>
      </c>
      <c r="U5859" s="136">
        <v>20221</v>
      </c>
      <c r="V5859" s="135">
        <v>22424</v>
      </c>
      <c r="W5859" s="136">
        <v>22776</v>
      </c>
      <c r="X5859" s="135">
        <v>21087</v>
      </c>
      <c r="Y5859" s="136">
        <v>19438</v>
      </c>
      <c r="Z5859" s="135">
        <v>21545</v>
      </c>
      <c r="AA5859" s="136">
        <v>22392</v>
      </c>
      <c r="AB5859" s="135">
        <v>24055</v>
      </c>
      <c r="AC5859" s="136">
        <v>24828</v>
      </c>
      <c r="AD5859" s="135">
        <v>20706</v>
      </c>
      <c r="AE5859" s="137">
        <v>19103</v>
      </c>
      <c r="AF5859" s="138">
        <v>22671</v>
      </c>
    </row>
    <row r="5860" spans="2:32">
      <c r="B5860" s="114">
        <v>5822</v>
      </c>
      <c r="C5860" s="115">
        <v>5822</v>
      </c>
      <c r="D5860" s="116">
        <v>243</v>
      </c>
      <c r="E5860" s="117">
        <v>8</v>
      </c>
      <c r="F5860" s="118">
        <v>31</v>
      </c>
      <c r="G5860" s="119" t="s">
        <v>487</v>
      </c>
      <c r="H5860" s="120">
        <v>8</v>
      </c>
      <c r="I5860" s="115">
        <v>30</v>
      </c>
      <c r="J5860" s="116" t="s">
        <v>487</v>
      </c>
      <c r="K5860" s="121">
        <v>14</v>
      </c>
      <c r="L5860" s="108"/>
      <c r="M5860" s="122">
        <v>17852</v>
      </c>
      <c r="N5860" s="123">
        <v>15407</v>
      </c>
      <c r="O5860" s="124">
        <v>19215</v>
      </c>
      <c r="P5860" s="123">
        <v>20205</v>
      </c>
      <c r="Q5860" s="124">
        <v>21437</v>
      </c>
      <c r="R5860" s="123">
        <v>19598</v>
      </c>
      <c r="S5860" s="124">
        <v>17889</v>
      </c>
      <c r="T5860" s="123">
        <v>17022</v>
      </c>
      <c r="U5860" s="124">
        <v>20469</v>
      </c>
      <c r="V5860" s="123">
        <v>22699</v>
      </c>
      <c r="W5860" s="124">
        <v>22996</v>
      </c>
      <c r="X5860" s="123">
        <v>21224</v>
      </c>
      <c r="Y5860" s="124">
        <v>19518</v>
      </c>
      <c r="Z5860" s="123">
        <v>21777</v>
      </c>
      <c r="AA5860" s="124">
        <v>22644</v>
      </c>
      <c r="AB5860" s="123">
        <v>24299</v>
      </c>
      <c r="AC5860" s="124">
        <v>25073</v>
      </c>
      <c r="AD5860" s="123">
        <v>20765</v>
      </c>
      <c r="AE5860" s="125">
        <v>19261</v>
      </c>
      <c r="AF5860" s="126">
        <v>22897</v>
      </c>
    </row>
    <row r="5861" spans="2:32">
      <c r="B5861" s="127">
        <v>5823</v>
      </c>
      <c r="C5861" s="128">
        <v>5823</v>
      </c>
      <c r="D5861" s="129">
        <v>243</v>
      </c>
      <c r="E5861" s="130">
        <v>8</v>
      </c>
      <c r="F5861" s="131">
        <v>31</v>
      </c>
      <c r="G5861" s="132" t="s">
        <v>487</v>
      </c>
      <c r="H5861" s="133">
        <v>8</v>
      </c>
      <c r="I5861" s="128">
        <v>30</v>
      </c>
      <c r="J5861" s="129" t="s">
        <v>487</v>
      </c>
      <c r="K5861" s="134">
        <v>15</v>
      </c>
      <c r="L5861" s="108"/>
      <c r="M5861" s="81">
        <v>18025</v>
      </c>
      <c r="N5861" s="135">
        <v>15682</v>
      </c>
      <c r="O5861" s="136">
        <v>19536</v>
      </c>
      <c r="P5861" s="135">
        <v>20511</v>
      </c>
      <c r="Q5861" s="136">
        <v>21763</v>
      </c>
      <c r="R5861" s="135">
        <v>19733</v>
      </c>
      <c r="S5861" s="136">
        <v>17949</v>
      </c>
      <c r="T5861" s="135">
        <v>17273</v>
      </c>
      <c r="U5861" s="136">
        <v>20756</v>
      </c>
      <c r="V5861" s="135">
        <v>23008</v>
      </c>
      <c r="W5861" s="136">
        <v>23248</v>
      </c>
      <c r="X5861" s="135">
        <v>21316</v>
      </c>
      <c r="Y5861" s="136">
        <v>19565</v>
      </c>
      <c r="Z5861" s="135">
        <v>22111</v>
      </c>
      <c r="AA5861" s="136">
        <v>22923</v>
      </c>
      <c r="AB5861" s="135">
        <v>24620</v>
      </c>
      <c r="AC5861" s="136">
        <v>25178</v>
      </c>
      <c r="AD5861" s="135">
        <v>20799</v>
      </c>
      <c r="AE5861" s="137">
        <v>19501</v>
      </c>
      <c r="AF5861" s="138">
        <v>23219</v>
      </c>
    </row>
    <row r="5862" spans="2:32">
      <c r="B5862" s="114">
        <v>5824</v>
      </c>
      <c r="C5862" s="115">
        <v>5824</v>
      </c>
      <c r="D5862" s="116">
        <v>243</v>
      </c>
      <c r="E5862" s="117">
        <v>8</v>
      </c>
      <c r="F5862" s="118">
        <v>31</v>
      </c>
      <c r="G5862" s="119" t="s">
        <v>487</v>
      </c>
      <c r="H5862" s="120">
        <v>8</v>
      </c>
      <c r="I5862" s="115">
        <v>30</v>
      </c>
      <c r="J5862" s="116" t="s">
        <v>487</v>
      </c>
      <c r="K5862" s="121">
        <v>16</v>
      </c>
      <c r="L5862" s="108"/>
      <c r="M5862" s="122">
        <v>18373</v>
      </c>
      <c r="N5862" s="123">
        <v>16212</v>
      </c>
      <c r="O5862" s="124">
        <v>20006</v>
      </c>
      <c r="P5862" s="123">
        <v>21163</v>
      </c>
      <c r="Q5862" s="124">
        <v>22188</v>
      </c>
      <c r="R5862" s="123">
        <v>20087</v>
      </c>
      <c r="S5862" s="124">
        <v>18215</v>
      </c>
      <c r="T5862" s="123">
        <v>17750</v>
      </c>
      <c r="U5862" s="124">
        <v>21170</v>
      </c>
      <c r="V5862" s="123">
        <v>23382</v>
      </c>
      <c r="W5862" s="124">
        <v>23575</v>
      </c>
      <c r="X5862" s="123">
        <v>21568</v>
      </c>
      <c r="Y5862" s="124">
        <v>19749</v>
      </c>
      <c r="Z5862" s="123">
        <v>22453</v>
      </c>
      <c r="AA5862" s="124">
        <v>23698</v>
      </c>
      <c r="AB5862" s="123">
        <v>24937</v>
      </c>
      <c r="AC5862" s="124">
        <v>25293</v>
      </c>
      <c r="AD5862" s="123">
        <v>20928</v>
      </c>
      <c r="AE5862" s="125">
        <v>19905</v>
      </c>
      <c r="AF5862" s="126">
        <v>23531</v>
      </c>
    </row>
    <row r="5863" spans="2:32">
      <c r="B5863" s="127">
        <v>5825</v>
      </c>
      <c r="C5863" s="128">
        <v>5825</v>
      </c>
      <c r="D5863" s="129">
        <v>243</v>
      </c>
      <c r="E5863" s="130">
        <v>8</v>
      </c>
      <c r="F5863" s="131">
        <v>31</v>
      </c>
      <c r="G5863" s="132" t="s">
        <v>487</v>
      </c>
      <c r="H5863" s="133">
        <v>8</v>
      </c>
      <c r="I5863" s="128">
        <v>30</v>
      </c>
      <c r="J5863" s="129" t="s">
        <v>487</v>
      </c>
      <c r="K5863" s="134">
        <v>17</v>
      </c>
      <c r="L5863" s="108"/>
      <c r="M5863" s="81">
        <v>18667</v>
      </c>
      <c r="N5863" s="135">
        <v>16867</v>
      </c>
      <c r="O5863" s="136">
        <v>20517</v>
      </c>
      <c r="P5863" s="135">
        <v>21576</v>
      </c>
      <c r="Q5863" s="136">
        <v>22592</v>
      </c>
      <c r="R5863" s="135">
        <v>20450</v>
      </c>
      <c r="S5863" s="136">
        <v>18675</v>
      </c>
      <c r="T5863" s="135">
        <v>18462</v>
      </c>
      <c r="U5863" s="136">
        <v>21708</v>
      </c>
      <c r="V5863" s="135">
        <v>23742</v>
      </c>
      <c r="W5863" s="136">
        <v>23920</v>
      </c>
      <c r="X5863" s="135">
        <v>21961</v>
      </c>
      <c r="Y5863" s="136">
        <v>20295</v>
      </c>
      <c r="Z5863" s="135">
        <v>22962</v>
      </c>
      <c r="AA5863" s="136">
        <v>24219</v>
      </c>
      <c r="AB5863" s="135">
        <v>25397</v>
      </c>
      <c r="AC5863" s="136">
        <v>25573</v>
      </c>
      <c r="AD5863" s="135">
        <v>21479</v>
      </c>
      <c r="AE5863" s="137">
        <v>20634</v>
      </c>
      <c r="AF5863" s="138">
        <v>24049</v>
      </c>
    </row>
    <row r="5864" spans="2:32">
      <c r="B5864" s="114">
        <v>5826</v>
      </c>
      <c r="C5864" s="115">
        <v>5826</v>
      </c>
      <c r="D5864" s="116">
        <v>243</v>
      </c>
      <c r="E5864" s="117">
        <v>8</v>
      </c>
      <c r="F5864" s="118">
        <v>31</v>
      </c>
      <c r="G5864" s="119" t="s">
        <v>487</v>
      </c>
      <c r="H5864" s="120">
        <v>8</v>
      </c>
      <c r="I5864" s="115">
        <v>30</v>
      </c>
      <c r="J5864" s="116" t="s">
        <v>487</v>
      </c>
      <c r="K5864" s="121">
        <v>18</v>
      </c>
      <c r="L5864" s="108"/>
      <c r="M5864" s="122">
        <v>18565</v>
      </c>
      <c r="N5864" s="123">
        <v>17085</v>
      </c>
      <c r="O5864" s="124">
        <v>20471</v>
      </c>
      <c r="P5864" s="123">
        <v>21422</v>
      </c>
      <c r="Q5864" s="124">
        <v>22428</v>
      </c>
      <c r="R5864" s="123">
        <v>20463</v>
      </c>
      <c r="S5864" s="124">
        <v>19023</v>
      </c>
      <c r="T5864" s="123">
        <v>18895</v>
      </c>
      <c r="U5864" s="124">
        <v>21959</v>
      </c>
      <c r="V5864" s="123">
        <v>23644</v>
      </c>
      <c r="W5864" s="124">
        <v>24145</v>
      </c>
      <c r="X5864" s="123">
        <v>22263</v>
      </c>
      <c r="Y5864" s="124">
        <v>20904</v>
      </c>
      <c r="Z5864" s="123">
        <v>23301</v>
      </c>
      <c r="AA5864" s="124">
        <v>24285</v>
      </c>
      <c r="AB5864" s="123">
        <v>25306</v>
      </c>
      <c r="AC5864" s="124">
        <v>25985</v>
      </c>
      <c r="AD5864" s="123">
        <v>22150</v>
      </c>
      <c r="AE5864" s="125">
        <v>21379</v>
      </c>
      <c r="AF5864" s="126">
        <v>24440</v>
      </c>
    </row>
    <row r="5865" spans="2:32">
      <c r="B5865" s="127">
        <v>5827</v>
      </c>
      <c r="C5865" s="128">
        <v>5827</v>
      </c>
      <c r="D5865" s="129">
        <v>243</v>
      </c>
      <c r="E5865" s="130">
        <v>8</v>
      </c>
      <c r="F5865" s="131">
        <v>31</v>
      </c>
      <c r="G5865" s="132" t="s">
        <v>487</v>
      </c>
      <c r="H5865" s="133">
        <v>8</v>
      </c>
      <c r="I5865" s="128">
        <v>30</v>
      </c>
      <c r="J5865" s="129" t="s">
        <v>487</v>
      </c>
      <c r="K5865" s="134">
        <v>19</v>
      </c>
      <c r="L5865" s="108"/>
      <c r="M5865" s="81">
        <v>18049</v>
      </c>
      <c r="N5865" s="135">
        <v>16616</v>
      </c>
      <c r="O5865" s="136">
        <v>20015</v>
      </c>
      <c r="P5865" s="135">
        <v>20985</v>
      </c>
      <c r="Q5865" s="136">
        <v>21975</v>
      </c>
      <c r="R5865" s="135">
        <v>20066</v>
      </c>
      <c r="S5865" s="136">
        <v>18645</v>
      </c>
      <c r="T5865" s="135">
        <v>18503</v>
      </c>
      <c r="U5865" s="136">
        <v>21649</v>
      </c>
      <c r="V5865" s="135">
        <v>23460</v>
      </c>
      <c r="W5865" s="136">
        <v>23937</v>
      </c>
      <c r="X5865" s="135">
        <v>22187</v>
      </c>
      <c r="Y5865" s="136">
        <v>20823</v>
      </c>
      <c r="Z5865" s="135">
        <v>23096</v>
      </c>
      <c r="AA5865" s="136">
        <v>24259</v>
      </c>
      <c r="AB5865" s="135">
        <v>25320</v>
      </c>
      <c r="AC5865" s="136">
        <v>26054</v>
      </c>
      <c r="AD5865" s="135">
        <v>22256</v>
      </c>
      <c r="AE5865" s="137">
        <v>21338</v>
      </c>
      <c r="AF5865" s="138">
        <v>24340</v>
      </c>
    </row>
    <row r="5866" spans="2:32">
      <c r="B5866" s="114">
        <v>5828</v>
      </c>
      <c r="C5866" s="115">
        <v>5828</v>
      </c>
      <c r="D5866" s="116">
        <v>243</v>
      </c>
      <c r="E5866" s="117">
        <v>8</v>
      </c>
      <c r="F5866" s="118">
        <v>31</v>
      </c>
      <c r="G5866" s="119" t="s">
        <v>487</v>
      </c>
      <c r="H5866" s="120">
        <v>8</v>
      </c>
      <c r="I5866" s="115">
        <v>30</v>
      </c>
      <c r="J5866" s="116" t="s">
        <v>487</v>
      </c>
      <c r="K5866" s="121">
        <v>20</v>
      </c>
      <c r="L5866" s="108"/>
      <c r="M5866" s="122">
        <v>18022</v>
      </c>
      <c r="N5866" s="123">
        <v>16739</v>
      </c>
      <c r="O5866" s="124">
        <v>20044</v>
      </c>
      <c r="P5866" s="123">
        <v>21197</v>
      </c>
      <c r="Q5866" s="124">
        <v>22239</v>
      </c>
      <c r="R5866" s="123">
        <v>20168</v>
      </c>
      <c r="S5866" s="124">
        <v>18847</v>
      </c>
      <c r="T5866" s="123">
        <v>18799</v>
      </c>
      <c r="U5866" s="124">
        <v>21780</v>
      </c>
      <c r="V5866" s="123">
        <v>23996</v>
      </c>
      <c r="W5866" s="124">
        <v>24465</v>
      </c>
      <c r="X5866" s="123">
        <v>22616</v>
      </c>
      <c r="Y5866" s="124">
        <v>21446</v>
      </c>
      <c r="Z5866" s="123">
        <v>23610</v>
      </c>
      <c r="AA5866" s="124">
        <v>25039</v>
      </c>
      <c r="AB5866" s="123">
        <v>26278</v>
      </c>
      <c r="AC5866" s="124">
        <v>26924</v>
      </c>
      <c r="AD5866" s="123">
        <v>23096</v>
      </c>
      <c r="AE5866" s="125">
        <v>22085</v>
      </c>
      <c r="AF5866" s="126">
        <v>24950</v>
      </c>
    </row>
    <row r="5867" spans="2:32">
      <c r="B5867" s="127">
        <v>5829</v>
      </c>
      <c r="C5867" s="128">
        <v>5829</v>
      </c>
      <c r="D5867" s="129">
        <v>243</v>
      </c>
      <c r="E5867" s="130">
        <v>8</v>
      </c>
      <c r="F5867" s="131">
        <v>31</v>
      </c>
      <c r="G5867" s="132" t="s">
        <v>487</v>
      </c>
      <c r="H5867" s="133">
        <v>8</v>
      </c>
      <c r="I5867" s="128">
        <v>30</v>
      </c>
      <c r="J5867" s="129" t="s">
        <v>487</v>
      </c>
      <c r="K5867" s="134">
        <v>21</v>
      </c>
      <c r="L5867" s="108"/>
      <c r="M5867" s="81">
        <v>17684</v>
      </c>
      <c r="N5867" s="135">
        <v>16597</v>
      </c>
      <c r="O5867" s="136">
        <v>19633</v>
      </c>
      <c r="P5867" s="135">
        <v>20841</v>
      </c>
      <c r="Q5867" s="136">
        <v>21849</v>
      </c>
      <c r="R5867" s="135">
        <v>19969</v>
      </c>
      <c r="S5867" s="136">
        <v>18768</v>
      </c>
      <c r="T5867" s="135">
        <v>18806</v>
      </c>
      <c r="U5867" s="136">
        <v>21542</v>
      </c>
      <c r="V5867" s="135">
        <v>23906</v>
      </c>
      <c r="W5867" s="136">
        <v>24511</v>
      </c>
      <c r="X5867" s="135">
        <v>22870</v>
      </c>
      <c r="Y5867" s="136">
        <v>21820</v>
      </c>
      <c r="Z5867" s="135">
        <v>23745</v>
      </c>
      <c r="AA5867" s="136">
        <v>25393</v>
      </c>
      <c r="AB5867" s="135">
        <v>26694</v>
      </c>
      <c r="AC5867" s="136">
        <v>27390</v>
      </c>
      <c r="AD5867" s="135">
        <v>23725</v>
      </c>
      <c r="AE5867" s="137">
        <v>22647</v>
      </c>
      <c r="AF5867" s="138">
        <v>25248</v>
      </c>
    </row>
    <row r="5868" spans="2:32">
      <c r="B5868" s="114">
        <v>5830</v>
      </c>
      <c r="C5868" s="115">
        <v>5830</v>
      </c>
      <c r="D5868" s="116">
        <v>243</v>
      </c>
      <c r="E5868" s="117">
        <v>8</v>
      </c>
      <c r="F5868" s="118">
        <v>31</v>
      </c>
      <c r="G5868" s="119" t="s">
        <v>487</v>
      </c>
      <c r="H5868" s="120">
        <v>8</v>
      </c>
      <c r="I5868" s="115">
        <v>30</v>
      </c>
      <c r="J5868" s="116" t="s">
        <v>487</v>
      </c>
      <c r="K5868" s="121">
        <v>22</v>
      </c>
      <c r="L5868" s="108"/>
      <c r="M5868" s="122">
        <v>16579</v>
      </c>
      <c r="N5868" s="123">
        <v>15736</v>
      </c>
      <c r="O5868" s="124">
        <v>18384</v>
      </c>
      <c r="P5868" s="123">
        <v>19566</v>
      </c>
      <c r="Q5868" s="124">
        <v>20598</v>
      </c>
      <c r="R5868" s="123">
        <v>18932</v>
      </c>
      <c r="S5868" s="124">
        <v>18081</v>
      </c>
      <c r="T5868" s="123">
        <v>18020</v>
      </c>
      <c r="U5868" s="124">
        <v>20433</v>
      </c>
      <c r="V5868" s="123">
        <v>22874</v>
      </c>
      <c r="W5868" s="124">
        <v>23458</v>
      </c>
      <c r="X5868" s="123">
        <v>22106</v>
      </c>
      <c r="Y5868" s="124">
        <v>21369</v>
      </c>
      <c r="Z5868" s="123">
        <v>22834</v>
      </c>
      <c r="AA5868" s="124">
        <v>24548</v>
      </c>
      <c r="AB5868" s="123">
        <v>25940</v>
      </c>
      <c r="AC5868" s="124">
        <v>26562</v>
      </c>
      <c r="AD5868" s="123">
        <v>23389</v>
      </c>
      <c r="AE5868" s="125">
        <v>22186</v>
      </c>
      <c r="AF5868" s="126">
        <v>24421</v>
      </c>
    </row>
    <row r="5869" spans="2:32">
      <c r="B5869" s="127">
        <v>5831</v>
      </c>
      <c r="C5869" s="128">
        <v>5831</v>
      </c>
      <c r="D5869" s="129">
        <v>243</v>
      </c>
      <c r="E5869" s="130">
        <v>8</v>
      </c>
      <c r="F5869" s="131">
        <v>31</v>
      </c>
      <c r="G5869" s="132" t="s">
        <v>487</v>
      </c>
      <c r="H5869" s="133">
        <v>8</v>
      </c>
      <c r="I5869" s="128">
        <v>30</v>
      </c>
      <c r="J5869" s="129" t="s">
        <v>487</v>
      </c>
      <c r="K5869" s="134">
        <v>23</v>
      </c>
      <c r="L5869" s="108"/>
      <c r="M5869" s="81">
        <v>15359</v>
      </c>
      <c r="N5869" s="135">
        <v>14831</v>
      </c>
      <c r="O5869" s="136">
        <v>17058</v>
      </c>
      <c r="P5869" s="135">
        <v>18140</v>
      </c>
      <c r="Q5869" s="136">
        <v>19148</v>
      </c>
      <c r="R5869" s="135">
        <v>17701</v>
      </c>
      <c r="S5869" s="136">
        <v>17234</v>
      </c>
      <c r="T5869" s="135">
        <v>17114</v>
      </c>
      <c r="U5869" s="136">
        <v>19110</v>
      </c>
      <c r="V5869" s="135">
        <v>21478</v>
      </c>
      <c r="W5869" s="136">
        <v>22051</v>
      </c>
      <c r="X5869" s="135">
        <v>20965</v>
      </c>
      <c r="Y5869" s="136">
        <v>20625</v>
      </c>
      <c r="Z5869" s="135">
        <v>21570</v>
      </c>
      <c r="AA5869" s="136">
        <v>23293</v>
      </c>
      <c r="AB5869" s="135">
        <v>24688</v>
      </c>
      <c r="AC5869" s="136">
        <v>25218</v>
      </c>
      <c r="AD5869" s="135">
        <v>22697</v>
      </c>
      <c r="AE5869" s="137">
        <v>21396</v>
      </c>
      <c r="AF5869" s="138">
        <v>23188</v>
      </c>
    </row>
    <row r="5870" spans="2:32">
      <c r="B5870" s="114">
        <v>5832</v>
      </c>
      <c r="C5870" s="115">
        <v>5832</v>
      </c>
      <c r="D5870" s="116">
        <v>243</v>
      </c>
      <c r="E5870" s="117">
        <v>8</v>
      </c>
      <c r="F5870" s="118">
        <v>31</v>
      </c>
      <c r="G5870" s="119" t="s">
        <v>487</v>
      </c>
      <c r="H5870" s="120">
        <v>8</v>
      </c>
      <c r="I5870" s="115">
        <v>30</v>
      </c>
      <c r="J5870" s="116" t="s">
        <v>487</v>
      </c>
      <c r="K5870" s="121">
        <v>24</v>
      </c>
      <c r="L5870" s="108"/>
      <c r="M5870" s="122">
        <v>14331</v>
      </c>
      <c r="N5870" s="123">
        <v>14004</v>
      </c>
      <c r="O5870" s="124">
        <v>15900</v>
      </c>
      <c r="P5870" s="123">
        <v>17006</v>
      </c>
      <c r="Q5870" s="124">
        <v>17895</v>
      </c>
      <c r="R5870" s="123">
        <v>16597</v>
      </c>
      <c r="S5870" s="124">
        <v>16362</v>
      </c>
      <c r="T5870" s="123">
        <v>16258</v>
      </c>
      <c r="U5870" s="124">
        <v>17976</v>
      </c>
      <c r="V5870" s="123">
        <v>20278</v>
      </c>
      <c r="W5870" s="124">
        <v>20851</v>
      </c>
      <c r="X5870" s="123">
        <v>19913</v>
      </c>
      <c r="Y5870" s="124">
        <v>19770</v>
      </c>
      <c r="Z5870" s="123">
        <v>20613</v>
      </c>
      <c r="AA5870" s="124">
        <v>22242</v>
      </c>
      <c r="AB5870" s="123">
        <v>23522</v>
      </c>
      <c r="AC5870" s="124">
        <v>24199</v>
      </c>
      <c r="AD5870" s="123">
        <v>21873</v>
      </c>
      <c r="AE5870" s="125">
        <v>20596</v>
      </c>
      <c r="AF5870" s="126">
        <v>22279</v>
      </c>
    </row>
    <row r="5871" spans="2:32">
      <c r="B5871" s="127">
        <v>5833</v>
      </c>
      <c r="C5871" s="128">
        <v>5833</v>
      </c>
      <c r="D5871" s="129">
        <v>244</v>
      </c>
      <c r="E5871" s="130">
        <v>9</v>
      </c>
      <c r="F5871" s="131">
        <v>1</v>
      </c>
      <c r="G5871" s="132" t="s">
        <v>487</v>
      </c>
      <c r="H5871" s="133">
        <v>8</v>
      </c>
      <c r="I5871" s="128">
        <v>31</v>
      </c>
      <c r="J5871" s="129" t="s">
        <v>487</v>
      </c>
      <c r="K5871" s="134">
        <v>1</v>
      </c>
      <c r="L5871" s="108"/>
      <c r="M5871" s="81">
        <v>13286</v>
      </c>
      <c r="N5871" s="135">
        <v>14033</v>
      </c>
      <c r="O5871" s="136">
        <v>15178</v>
      </c>
      <c r="P5871" s="135">
        <v>16226</v>
      </c>
      <c r="Q5871" s="136">
        <v>16669</v>
      </c>
      <c r="R5871" s="135">
        <v>15527</v>
      </c>
      <c r="S5871" s="136">
        <v>15041</v>
      </c>
      <c r="T5871" s="135">
        <v>16189</v>
      </c>
      <c r="U5871" s="136">
        <v>17384</v>
      </c>
      <c r="V5871" s="135">
        <v>19096</v>
      </c>
      <c r="W5871" s="136">
        <v>17968</v>
      </c>
      <c r="X5871" s="135">
        <v>18749</v>
      </c>
      <c r="Y5871" s="136">
        <v>17737</v>
      </c>
      <c r="Z5871" s="135">
        <v>20147</v>
      </c>
      <c r="AA5871" s="136">
        <v>21573</v>
      </c>
      <c r="AB5871" s="135">
        <v>22545</v>
      </c>
      <c r="AC5871" s="136">
        <v>21285</v>
      </c>
      <c r="AD5871" s="135">
        <v>19444</v>
      </c>
      <c r="AE5871" s="137">
        <v>20437</v>
      </c>
      <c r="AF5871" s="138">
        <v>21965</v>
      </c>
    </row>
    <row r="5872" spans="2:32">
      <c r="B5872" s="114">
        <v>5834</v>
      </c>
      <c r="C5872" s="115">
        <v>5834</v>
      </c>
      <c r="D5872" s="116">
        <v>244</v>
      </c>
      <c r="E5872" s="117">
        <v>9</v>
      </c>
      <c r="F5872" s="118">
        <v>1</v>
      </c>
      <c r="G5872" s="119" t="s">
        <v>487</v>
      </c>
      <c r="H5872" s="120">
        <v>8</v>
      </c>
      <c r="I5872" s="115">
        <v>31</v>
      </c>
      <c r="J5872" s="116" t="s">
        <v>487</v>
      </c>
      <c r="K5872" s="121">
        <v>2</v>
      </c>
      <c r="L5872" s="108"/>
      <c r="M5872" s="122">
        <v>12861</v>
      </c>
      <c r="N5872" s="123">
        <v>13517</v>
      </c>
      <c r="O5872" s="124">
        <v>14731</v>
      </c>
      <c r="P5872" s="123">
        <v>15707</v>
      </c>
      <c r="Q5872" s="124">
        <v>16067</v>
      </c>
      <c r="R5872" s="123">
        <v>15028</v>
      </c>
      <c r="S5872" s="124">
        <v>14569</v>
      </c>
      <c r="T5872" s="123">
        <v>15579</v>
      </c>
      <c r="U5872" s="124">
        <v>16852</v>
      </c>
      <c r="V5872" s="123">
        <v>18433</v>
      </c>
      <c r="W5872" s="124">
        <v>17388</v>
      </c>
      <c r="X5872" s="123">
        <v>18125</v>
      </c>
      <c r="Y5872" s="124">
        <v>17174</v>
      </c>
      <c r="Z5872" s="123">
        <v>19521</v>
      </c>
      <c r="AA5872" s="124">
        <v>20898</v>
      </c>
      <c r="AB5872" s="123">
        <v>21789</v>
      </c>
      <c r="AC5872" s="124">
        <v>20609</v>
      </c>
      <c r="AD5872" s="123">
        <v>18842</v>
      </c>
      <c r="AE5872" s="125">
        <v>19714</v>
      </c>
      <c r="AF5872" s="126">
        <v>21294</v>
      </c>
    </row>
    <row r="5873" spans="2:32">
      <c r="B5873" s="127">
        <v>5835</v>
      </c>
      <c r="C5873" s="128">
        <v>5835</v>
      </c>
      <c r="D5873" s="129">
        <v>244</v>
      </c>
      <c r="E5873" s="130">
        <v>9</v>
      </c>
      <c r="F5873" s="131">
        <v>1</v>
      </c>
      <c r="G5873" s="132" t="s">
        <v>487</v>
      </c>
      <c r="H5873" s="133">
        <v>8</v>
      </c>
      <c r="I5873" s="128">
        <v>31</v>
      </c>
      <c r="J5873" s="129" t="s">
        <v>487</v>
      </c>
      <c r="K5873" s="134">
        <v>3</v>
      </c>
      <c r="L5873" s="108"/>
      <c r="M5873" s="81">
        <v>12592</v>
      </c>
      <c r="N5873" s="135">
        <v>13216</v>
      </c>
      <c r="O5873" s="136">
        <v>14501</v>
      </c>
      <c r="P5873" s="135">
        <v>15374</v>
      </c>
      <c r="Q5873" s="136">
        <v>15718</v>
      </c>
      <c r="R5873" s="135">
        <v>14708</v>
      </c>
      <c r="S5873" s="136">
        <v>14245</v>
      </c>
      <c r="T5873" s="135">
        <v>15220</v>
      </c>
      <c r="U5873" s="136">
        <v>16547</v>
      </c>
      <c r="V5873" s="135">
        <v>17991</v>
      </c>
      <c r="W5873" s="136">
        <v>17019</v>
      </c>
      <c r="X5873" s="135">
        <v>17662</v>
      </c>
      <c r="Y5873" s="136">
        <v>16741</v>
      </c>
      <c r="Z5873" s="135">
        <v>19108</v>
      </c>
      <c r="AA5873" s="136">
        <v>20365</v>
      </c>
      <c r="AB5873" s="135">
        <v>21366</v>
      </c>
      <c r="AC5873" s="136">
        <v>20262</v>
      </c>
      <c r="AD5873" s="135">
        <v>18357</v>
      </c>
      <c r="AE5873" s="137">
        <v>19195</v>
      </c>
      <c r="AF5873" s="138">
        <v>20819</v>
      </c>
    </row>
    <row r="5874" spans="2:32">
      <c r="B5874" s="114">
        <v>5836</v>
      </c>
      <c r="C5874" s="115">
        <v>5836</v>
      </c>
      <c r="D5874" s="116">
        <v>244</v>
      </c>
      <c r="E5874" s="117">
        <v>9</v>
      </c>
      <c r="F5874" s="118">
        <v>1</v>
      </c>
      <c r="G5874" s="119" t="s">
        <v>487</v>
      </c>
      <c r="H5874" s="120">
        <v>8</v>
      </c>
      <c r="I5874" s="115">
        <v>31</v>
      </c>
      <c r="J5874" s="116" t="s">
        <v>487</v>
      </c>
      <c r="K5874" s="121">
        <v>4</v>
      </c>
      <c r="L5874" s="108"/>
      <c r="M5874" s="122">
        <v>12445</v>
      </c>
      <c r="N5874" s="123">
        <v>13044</v>
      </c>
      <c r="O5874" s="124">
        <v>14470</v>
      </c>
      <c r="P5874" s="123">
        <v>15263</v>
      </c>
      <c r="Q5874" s="124">
        <v>15568</v>
      </c>
      <c r="R5874" s="123">
        <v>14473</v>
      </c>
      <c r="S5874" s="124">
        <v>14026</v>
      </c>
      <c r="T5874" s="123">
        <v>14935</v>
      </c>
      <c r="U5874" s="124">
        <v>16338</v>
      </c>
      <c r="V5874" s="123">
        <v>17621</v>
      </c>
      <c r="W5874" s="124">
        <v>16648</v>
      </c>
      <c r="X5874" s="123">
        <v>17110</v>
      </c>
      <c r="Y5874" s="124">
        <v>16256</v>
      </c>
      <c r="Z5874" s="123">
        <v>18625</v>
      </c>
      <c r="AA5874" s="124">
        <v>19748</v>
      </c>
      <c r="AB5874" s="123">
        <v>20693</v>
      </c>
      <c r="AC5874" s="124">
        <v>19608</v>
      </c>
      <c r="AD5874" s="123">
        <v>17727</v>
      </c>
      <c r="AE5874" s="125">
        <v>18521</v>
      </c>
      <c r="AF5874" s="126">
        <v>20189</v>
      </c>
    </row>
    <row r="5875" spans="2:32">
      <c r="B5875" s="127">
        <v>5837</v>
      </c>
      <c r="C5875" s="128">
        <v>5837</v>
      </c>
      <c r="D5875" s="129">
        <v>244</v>
      </c>
      <c r="E5875" s="130">
        <v>9</v>
      </c>
      <c r="F5875" s="131">
        <v>1</v>
      </c>
      <c r="G5875" s="132" t="s">
        <v>487</v>
      </c>
      <c r="H5875" s="133">
        <v>8</v>
      </c>
      <c r="I5875" s="128">
        <v>31</v>
      </c>
      <c r="J5875" s="129" t="s">
        <v>487</v>
      </c>
      <c r="K5875" s="134">
        <v>5</v>
      </c>
      <c r="L5875" s="108"/>
      <c r="M5875" s="81">
        <v>12484</v>
      </c>
      <c r="N5875" s="135">
        <v>13033</v>
      </c>
      <c r="O5875" s="136">
        <v>14898</v>
      </c>
      <c r="P5875" s="135">
        <v>15599</v>
      </c>
      <c r="Q5875" s="136">
        <v>15805</v>
      </c>
      <c r="R5875" s="135">
        <v>14480</v>
      </c>
      <c r="S5875" s="136">
        <v>13906</v>
      </c>
      <c r="T5875" s="135">
        <v>14820</v>
      </c>
      <c r="U5875" s="136">
        <v>16510</v>
      </c>
      <c r="V5875" s="135">
        <v>17622</v>
      </c>
      <c r="W5875" s="136">
        <v>16589</v>
      </c>
      <c r="X5875" s="135">
        <v>16724</v>
      </c>
      <c r="Y5875" s="136">
        <v>15850</v>
      </c>
      <c r="Z5875" s="135">
        <v>18491</v>
      </c>
      <c r="AA5875" s="136">
        <v>19580</v>
      </c>
      <c r="AB5875" s="135">
        <v>20344</v>
      </c>
      <c r="AC5875" s="136">
        <v>19193</v>
      </c>
      <c r="AD5875" s="135">
        <v>17162</v>
      </c>
      <c r="AE5875" s="137">
        <v>17942</v>
      </c>
      <c r="AF5875" s="138">
        <v>19882</v>
      </c>
    </row>
    <row r="5876" spans="2:32">
      <c r="B5876" s="114">
        <v>5838</v>
      </c>
      <c r="C5876" s="115">
        <v>5838</v>
      </c>
      <c r="D5876" s="116">
        <v>244</v>
      </c>
      <c r="E5876" s="117">
        <v>9</v>
      </c>
      <c r="F5876" s="118">
        <v>1</v>
      </c>
      <c r="G5876" s="119" t="s">
        <v>487</v>
      </c>
      <c r="H5876" s="120">
        <v>8</v>
      </c>
      <c r="I5876" s="115">
        <v>31</v>
      </c>
      <c r="J5876" s="116" t="s">
        <v>487</v>
      </c>
      <c r="K5876" s="121">
        <v>6</v>
      </c>
      <c r="L5876" s="108"/>
      <c r="M5876" s="122">
        <v>12559</v>
      </c>
      <c r="N5876" s="123">
        <v>13183</v>
      </c>
      <c r="O5876" s="124">
        <v>15852</v>
      </c>
      <c r="P5876" s="123">
        <v>16528</v>
      </c>
      <c r="Q5876" s="124">
        <v>16555</v>
      </c>
      <c r="R5876" s="123">
        <v>14567</v>
      </c>
      <c r="S5876" s="124">
        <v>13750</v>
      </c>
      <c r="T5876" s="123">
        <v>14796</v>
      </c>
      <c r="U5876" s="124">
        <v>17202</v>
      </c>
      <c r="V5876" s="123">
        <v>18161</v>
      </c>
      <c r="W5876" s="124">
        <v>17080</v>
      </c>
      <c r="X5876" s="123">
        <v>16429</v>
      </c>
      <c r="Y5876" s="124">
        <v>15385</v>
      </c>
      <c r="Z5876" s="123">
        <v>18885</v>
      </c>
      <c r="AA5876" s="124">
        <v>19940</v>
      </c>
      <c r="AB5876" s="123">
        <v>20518</v>
      </c>
      <c r="AC5876" s="124">
        <v>19314</v>
      </c>
      <c r="AD5876" s="123">
        <v>16536</v>
      </c>
      <c r="AE5876" s="125">
        <v>17431</v>
      </c>
      <c r="AF5876" s="126">
        <v>20104</v>
      </c>
    </row>
    <row r="5877" spans="2:32">
      <c r="B5877" s="127">
        <v>5839</v>
      </c>
      <c r="C5877" s="128">
        <v>5839</v>
      </c>
      <c r="D5877" s="129">
        <v>244</v>
      </c>
      <c r="E5877" s="130">
        <v>9</v>
      </c>
      <c r="F5877" s="131">
        <v>1</v>
      </c>
      <c r="G5877" s="132" t="s">
        <v>487</v>
      </c>
      <c r="H5877" s="133">
        <v>8</v>
      </c>
      <c r="I5877" s="128">
        <v>31</v>
      </c>
      <c r="J5877" s="129" t="s">
        <v>487</v>
      </c>
      <c r="K5877" s="134">
        <v>7</v>
      </c>
      <c r="L5877" s="108"/>
      <c r="M5877" s="81">
        <v>12774</v>
      </c>
      <c r="N5877" s="135">
        <v>13350</v>
      </c>
      <c r="O5877" s="136">
        <v>16814</v>
      </c>
      <c r="P5877" s="135">
        <v>17583</v>
      </c>
      <c r="Q5877" s="136">
        <v>17428</v>
      </c>
      <c r="R5877" s="135">
        <v>14649</v>
      </c>
      <c r="S5877" s="136">
        <v>13656</v>
      </c>
      <c r="T5877" s="135">
        <v>14796</v>
      </c>
      <c r="U5877" s="136">
        <v>17910</v>
      </c>
      <c r="V5877" s="135">
        <v>18851</v>
      </c>
      <c r="W5877" s="136">
        <v>17707</v>
      </c>
      <c r="X5877" s="135">
        <v>16215</v>
      </c>
      <c r="Y5877" s="136">
        <v>14948</v>
      </c>
      <c r="Z5877" s="135">
        <v>19258</v>
      </c>
      <c r="AA5877" s="136">
        <v>20476</v>
      </c>
      <c r="AB5877" s="135">
        <v>20865</v>
      </c>
      <c r="AC5877" s="136">
        <v>19689</v>
      </c>
      <c r="AD5877" s="135">
        <v>15980</v>
      </c>
      <c r="AE5877" s="137">
        <v>17079</v>
      </c>
      <c r="AF5877" s="138">
        <v>20333</v>
      </c>
    </row>
    <row r="5878" spans="2:32">
      <c r="B5878" s="114">
        <v>5840</v>
      </c>
      <c r="C5878" s="115">
        <v>5840</v>
      </c>
      <c r="D5878" s="116">
        <v>244</v>
      </c>
      <c r="E5878" s="117">
        <v>9</v>
      </c>
      <c r="F5878" s="118">
        <v>1</v>
      </c>
      <c r="G5878" s="119" t="s">
        <v>487</v>
      </c>
      <c r="H5878" s="120">
        <v>8</v>
      </c>
      <c r="I5878" s="115">
        <v>31</v>
      </c>
      <c r="J5878" s="116" t="s">
        <v>487</v>
      </c>
      <c r="K5878" s="121">
        <v>8</v>
      </c>
      <c r="L5878" s="108"/>
      <c r="M5878" s="122">
        <v>13556</v>
      </c>
      <c r="N5878" s="123">
        <v>13952</v>
      </c>
      <c r="O5878" s="124">
        <v>17551</v>
      </c>
      <c r="P5878" s="123">
        <v>18489</v>
      </c>
      <c r="Q5878" s="124">
        <v>18312</v>
      </c>
      <c r="R5878" s="123">
        <v>15339</v>
      </c>
      <c r="S5878" s="124">
        <v>14274</v>
      </c>
      <c r="T5878" s="123">
        <v>15382</v>
      </c>
      <c r="U5878" s="124">
        <v>18476</v>
      </c>
      <c r="V5878" s="123">
        <v>19673</v>
      </c>
      <c r="W5878" s="124">
        <v>18246</v>
      </c>
      <c r="X5878" s="123">
        <v>16786</v>
      </c>
      <c r="Y5878" s="124">
        <v>15403</v>
      </c>
      <c r="Z5878" s="123">
        <v>19675</v>
      </c>
      <c r="AA5878" s="124">
        <v>21062</v>
      </c>
      <c r="AB5878" s="123">
        <v>21503</v>
      </c>
      <c r="AC5878" s="124">
        <v>20105</v>
      </c>
      <c r="AD5878" s="123">
        <v>16383</v>
      </c>
      <c r="AE5878" s="125">
        <v>17504</v>
      </c>
      <c r="AF5878" s="126">
        <v>20664</v>
      </c>
    </row>
    <row r="5879" spans="2:32">
      <c r="B5879" s="127">
        <v>5841</v>
      </c>
      <c r="C5879" s="128">
        <v>5841</v>
      </c>
      <c r="D5879" s="129">
        <v>244</v>
      </c>
      <c r="E5879" s="130">
        <v>9</v>
      </c>
      <c r="F5879" s="131">
        <v>1</v>
      </c>
      <c r="G5879" s="132" t="s">
        <v>487</v>
      </c>
      <c r="H5879" s="133">
        <v>8</v>
      </c>
      <c r="I5879" s="128">
        <v>31</v>
      </c>
      <c r="J5879" s="129" t="s">
        <v>487</v>
      </c>
      <c r="K5879" s="134">
        <v>9</v>
      </c>
      <c r="L5879" s="108"/>
      <c r="M5879" s="81">
        <v>14286</v>
      </c>
      <c r="N5879" s="135">
        <v>14810</v>
      </c>
      <c r="O5879" s="136">
        <v>18054</v>
      </c>
      <c r="P5879" s="135">
        <v>19041</v>
      </c>
      <c r="Q5879" s="136">
        <v>19005</v>
      </c>
      <c r="R5879" s="135">
        <v>16141</v>
      </c>
      <c r="S5879" s="136">
        <v>15057</v>
      </c>
      <c r="T5879" s="135">
        <v>16264</v>
      </c>
      <c r="U5879" s="136">
        <v>18889</v>
      </c>
      <c r="V5879" s="135">
        <v>20355</v>
      </c>
      <c r="W5879" s="136">
        <v>18751</v>
      </c>
      <c r="X5879" s="135">
        <v>17563</v>
      </c>
      <c r="Y5879" s="136">
        <v>16122</v>
      </c>
      <c r="Z5879" s="135">
        <v>20038</v>
      </c>
      <c r="AA5879" s="136">
        <v>21474</v>
      </c>
      <c r="AB5879" s="135">
        <v>22185</v>
      </c>
      <c r="AC5879" s="136">
        <v>20506</v>
      </c>
      <c r="AD5879" s="135">
        <v>17073</v>
      </c>
      <c r="AE5879" s="137">
        <v>18264</v>
      </c>
      <c r="AF5879" s="138">
        <v>20984</v>
      </c>
    </row>
    <row r="5880" spans="2:32">
      <c r="B5880" s="114">
        <v>5842</v>
      </c>
      <c r="C5880" s="115">
        <v>5842</v>
      </c>
      <c r="D5880" s="116">
        <v>244</v>
      </c>
      <c r="E5880" s="117">
        <v>9</v>
      </c>
      <c r="F5880" s="118">
        <v>1</v>
      </c>
      <c r="G5880" s="119" t="s">
        <v>487</v>
      </c>
      <c r="H5880" s="120">
        <v>8</v>
      </c>
      <c r="I5880" s="115">
        <v>31</v>
      </c>
      <c r="J5880" s="116" t="s">
        <v>487</v>
      </c>
      <c r="K5880" s="121">
        <v>10</v>
      </c>
      <c r="L5880" s="108"/>
      <c r="M5880" s="122">
        <v>14707</v>
      </c>
      <c r="N5880" s="123">
        <v>15645</v>
      </c>
      <c r="O5880" s="124">
        <v>18585</v>
      </c>
      <c r="P5880" s="123">
        <v>19600</v>
      </c>
      <c r="Q5880" s="124">
        <v>19590</v>
      </c>
      <c r="R5880" s="123">
        <v>16625</v>
      </c>
      <c r="S5880" s="124">
        <v>15571</v>
      </c>
      <c r="T5880" s="123">
        <v>17188</v>
      </c>
      <c r="U5880" s="124">
        <v>19538</v>
      </c>
      <c r="V5880" s="123">
        <v>20981</v>
      </c>
      <c r="W5880" s="124">
        <v>19234</v>
      </c>
      <c r="X5880" s="123">
        <v>18153</v>
      </c>
      <c r="Y5880" s="124">
        <v>16708</v>
      </c>
      <c r="Z5880" s="123">
        <v>20718</v>
      </c>
      <c r="AA5880" s="124">
        <v>22200</v>
      </c>
      <c r="AB5880" s="123">
        <v>22911</v>
      </c>
      <c r="AC5880" s="124">
        <v>20901</v>
      </c>
      <c r="AD5880" s="123">
        <v>17712</v>
      </c>
      <c r="AE5880" s="125">
        <v>19304</v>
      </c>
      <c r="AF5880" s="126">
        <v>21712</v>
      </c>
    </row>
    <row r="5881" spans="2:32">
      <c r="B5881" s="127">
        <v>5843</v>
      </c>
      <c r="C5881" s="128">
        <v>5843</v>
      </c>
      <c r="D5881" s="129">
        <v>244</v>
      </c>
      <c r="E5881" s="130">
        <v>9</v>
      </c>
      <c r="F5881" s="131">
        <v>1</v>
      </c>
      <c r="G5881" s="132" t="s">
        <v>487</v>
      </c>
      <c r="H5881" s="133">
        <v>8</v>
      </c>
      <c r="I5881" s="128">
        <v>31</v>
      </c>
      <c r="J5881" s="129" t="s">
        <v>487</v>
      </c>
      <c r="K5881" s="134">
        <v>11</v>
      </c>
      <c r="L5881" s="108"/>
      <c r="M5881" s="81">
        <v>15033</v>
      </c>
      <c r="N5881" s="135">
        <v>16365</v>
      </c>
      <c r="O5881" s="136">
        <v>18969</v>
      </c>
      <c r="P5881" s="135">
        <v>20027</v>
      </c>
      <c r="Q5881" s="136">
        <v>20143</v>
      </c>
      <c r="R5881" s="135">
        <v>16946</v>
      </c>
      <c r="S5881" s="136">
        <v>15965</v>
      </c>
      <c r="T5881" s="135">
        <v>17946</v>
      </c>
      <c r="U5881" s="136">
        <v>20052</v>
      </c>
      <c r="V5881" s="135">
        <v>21557</v>
      </c>
      <c r="W5881" s="136">
        <v>19607</v>
      </c>
      <c r="X5881" s="135">
        <v>18566</v>
      </c>
      <c r="Y5881" s="136">
        <v>17168</v>
      </c>
      <c r="Z5881" s="135">
        <v>21226</v>
      </c>
      <c r="AA5881" s="136">
        <v>22800</v>
      </c>
      <c r="AB5881" s="135">
        <v>23581</v>
      </c>
      <c r="AC5881" s="136">
        <v>21253</v>
      </c>
      <c r="AD5881" s="135">
        <v>18215</v>
      </c>
      <c r="AE5881" s="137">
        <v>20166</v>
      </c>
      <c r="AF5881" s="138">
        <v>22278</v>
      </c>
    </row>
    <row r="5882" spans="2:32">
      <c r="B5882" s="114">
        <v>5844</v>
      </c>
      <c r="C5882" s="115">
        <v>5844</v>
      </c>
      <c r="D5882" s="116">
        <v>244</v>
      </c>
      <c r="E5882" s="117">
        <v>9</v>
      </c>
      <c r="F5882" s="118">
        <v>1</v>
      </c>
      <c r="G5882" s="119" t="s">
        <v>487</v>
      </c>
      <c r="H5882" s="120">
        <v>8</v>
      </c>
      <c r="I5882" s="115">
        <v>31</v>
      </c>
      <c r="J5882" s="116" t="s">
        <v>487</v>
      </c>
      <c r="K5882" s="121">
        <v>12</v>
      </c>
      <c r="L5882" s="108"/>
      <c r="M5882" s="122">
        <v>15265</v>
      </c>
      <c r="N5882" s="123">
        <v>16952</v>
      </c>
      <c r="O5882" s="124">
        <v>19336</v>
      </c>
      <c r="P5882" s="123">
        <v>20473</v>
      </c>
      <c r="Q5882" s="124">
        <v>20527</v>
      </c>
      <c r="R5882" s="123">
        <v>17232</v>
      </c>
      <c r="S5882" s="124">
        <v>16322</v>
      </c>
      <c r="T5882" s="123">
        <v>18572</v>
      </c>
      <c r="U5882" s="124">
        <v>20464</v>
      </c>
      <c r="V5882" s="123">
        <v>21973</v>
      </c>
      <c r="W5882" s="124">
        <v>19927</v>
      </c>
      <c r="X5882" s="123">
        <v>18925</v>
      </c>
      <c r="Y5882" s="124">
        <v>17554</v>
      </c>
      <c r="Z5882" s="123">
        <v>21663</v>
      </c>
      <c r="AA5882" s="124">
        <v>23360</v>
      </c>
      <c r="AB5882" s="123">
        <v>24032</v>
      </c>
      <c r="AC5882" s="124">
        <v>21585</v>
      </c>
      <c r="AD5882" s="123">
        <v>18619</v>
      </c>
      <c r="AE5882" s="125">
        <v>20835</v>
      </c>
      <c r="AF5882" s="126">
        <v>22743</v>
      </c>
    </row>
    <row r="5883" spans="2:32">
      <c r="B5883" s="127">
        <v>5845</v>
      </c>
      <c r="C5883" s="128">
        <v>5845</v>
      </c>
      <c r="D5883" s="129">
        <v>244</v>
      </c>
      <c r="E5883" s="130">
        <v>9</v>
      </c>
      <c r="F5883" s="131">
        <v>1</v>
      </c>
      <c r="G5883" s="132" t="s">
        <v>487</v>
      </c>
      <c r="H5883" s="133">
        <v>8</v>
      </c>
      <c r="I5883" s="128">
        <v>31</v>
      </c>
      <c r="J5883" s="129" t="s">
        <v>487</v>
      </c>
      <c r="K5883" s="134">
        <v>13</v>
      </c>
      <c r="L5883" s="108"/>
      <c r="M5883" s="81">
        <v>15345</v>
      </c>
      <c r="N5883" s="135">
        <v>17265</v>
      </c>
      <c r="O5883" s="136">
        <v>19698</v>
      </c>
      <c r="P5883" s="135">
        <v>20882</v>
      </c>
      <c r="Q5883" s="136">
        <v>20899</v>
      </c>
      <c r="R5883" s="135">
        <v>17318</v>
      </c>
      <c r="S5883" s="136">
        <v>16555</v>
      </c>
      <c r="T5883" s="135">
        <v>18889</v>
      </c>
      <c r="U5883" s="136">
        <v>20837</v>
      </c>
      <c r="V5883" s="135">
        <v>22403</v>
      </c>
      <c r="W5883" s="136">
        <v>20230</v>
      </c>
      <c r="X5883" s="135">
        <v>19023</v>
      </c>
      <c r="Y5883" s="136">
        <v>17793</v>
      </c>
      <c r="Z5883" s="135">
        <v>22039</v>
      </c>
      <c r="AA5883" s="136">
        <v>23736</v>
      </c>
      <c r="AB5883" s="135">
        <v>24444</v>
      </c>
      <c r="AC5883" s="136">
        <v>21879</v>
      </c>
      <c r="AD5883" s="135">
        <v>18860</v>
      </c>
      <c r="AE5883" s="137">
        <v>21139</v>
      </c>
      <c r="AF5883" s="138">
        <v>23123</v>
      </c>
    </row>
    <row r="5884" spans="2:32">
      <c r="B5884" s="114">
        <v>5846</v>
      </c>
      <c r="C5884" s="115">
        <v>5846</v>
      </c>
      <c r="D5884" s="116">
        <v>244</v>
      </c>
      <c r="E5884" s="117">
        <v>9</v>
      </c>
      <c r="F5884" s="118">
        <v>1</v>
      </c>
      <c r="G5884" s="119" t="s">
        <v>487</v>
      </c>
      <c r="H5884" s="120">
        <v>8</v>
      </c>
      <c r="I5884" s="115">
        <v>31</v>
      </c>
      <c r="J5884" s="116" t="s">
        <v>487</v>
      </c>
      <c r="K5884" s="121">
        <v>14</v>
      </c>
      <c r="L5884" s="108"/>
      <c r="M5884" s="122">
        <v>15426</v>
      </c>
      <c r="N5884" s="123">
        <v>17570</v>
      </c>
      <c r="O5884" s="124">
        <v>20006</v>
      </c>
      <c r="P5884" s="123">
        <v>21193</v>
      </c>
      <c r="Q5884" s="124">
        <v>21148</v>
      </c>
      <c r="R5884" s="123">
        <v>17431</v>
      </c>
      <c r="S5884" s="124">
        <v>16761</v>
      </c>
      <c r="T5884" s="123">
        <v>19201</v>
      </c>
      <c r="U5884" s="124">
        <v>21135</v>
      </c>
      <c r="V5884" s="123">
        <v>22648</v>
      </c>
      <c r="W5884" s="124">
        <v>20422</v>
      </c>
      <c r="X5884" s="123">
        <v>19116</v>
      </c>
      <c r="Y5884" s="124">
        <v>17981</v>
      </c>
      <c r="Z5884" s="123">
        <v>22311</v>
      </c>
      <c r="AA5884" s="124">
        <v>24006</v>
      </c>
      <c r="AB5884" s="123">
        <v>24707</v>
      </c>
      <c r="AC5884" s="124">
        <v>22060</v>
      </c>
      <c r="AD5884" s="123">
        <v>19031</v>
      </c>
      <c r="AE5884" s="125">
        <v>21419</v>
      </c>
      <c r="AF5884" s="126">
        <v>23381</v>
      </c>
    </row>
    <row r="5885" spans="2:32">
      <c r="B5885" s="127">
        <v>5847</v>
      </c>
      <c r="C5885" s="128">
        <v>5847</v>
      </c>
      <c r="D5885" s="129">
        <v>244</v>
      </c>
      <c r="E5885" s="130">
        <v>9</v>
      </c>
      <c r="F5885" s="131">
        <v>1</v>
      </c>
      <c r="G5885" s="132" t="s">
        <v>487</v>
      </c>
      <c r="H5885" s="133">
        <v>8</v>
      </c>
      <c r="I5885" s="128">
        <v>31</v>
      </c>
      <c r="J5885" s="129" t="s">
        <v>487</v>
      </c>
      <c r="K5885" s="134">
        <v>15</v>
      </c>
      <c r="L5885" s="108"/>
      <c r="M5885" s="81">
        <v>15475</v>
      </c>
      <c r="N5885" s="135">
        <v>17834</v>
      </c>
      <c r="O5885" s="136">
        <v>20273</v>
      </c>
      <c r="P5885" s="135">
        <v>21481</v>
      </c>
      <c r="Q5885" s="136">
        <v>21371</v>
      </c>
      <c r="R5885" s="135">
        <v>17453</v>
      </c>
      <c r="S5885" s="136">
        <v>16977</v>
      </c>
      <c r="T5885" s="135">
        <v>19456</v>
      </c>
      <c r="U5885" s="136">
        <v>21364</v>
      </c>
      <c r="V5885" s="135">
        <v>22874</v>
      </c>
      <c r="W5885" s="136">
        <v>20593</v>
      </c>
      <c r="X5885" s="135">
        <v>19119</v>
      </c>
      <c r="Y5885" s="136">
        <v>18178</v>
      </c>
      <c r="Z5885" s="135">
        <v>22545</v>
      </c>
      <c r="AA5885" s="136">
        <v>24279</v>
      </c>
      <c r="AB5885" s="135">
        <v>24769</v>
      </c>
      <c r="AC5885" s="136">
        <v>22202</v>
      </c>
      <c r="AD5885" s="135">
        <v>19223</v>
      </c>
      <c r="AE5885" s="137">
        <v>21646</v>
      </c>
      <c r="AF5885" s="138">
        <v>23597</v>
      </c>
    </row>
    <row r="5886" spans="2:32">
      <c r="B5886" s="114">
        <v>5848</v>
      </c>
      <c r="C5886" s="115">
        <v>5848</v>
      </c>
      <c r="D5886" s="116">
        <v>244</v>
      </c>
      <c r="E5886" s="117">
        <v>9</v>
      </c>
      <c r="F5886" s="118">
        <v>1</v>
      </c>
      <c r="G5886" s="119" t="s">
        <v>487</v>
      </c>
      <c r="H5886" s="120">
        <v>8</v>
      </c>
      <c r="I5886" s="115">
        <v>31</v>
      </c>
      <c r="J5886" s="116" t="s">
        <v>487</v>
      </c>
      <c r="K5886" s="121">
        <v>16</v>
      </c>
      <c r="L5886" s="108"/>
      <c r="M5886" s="122">
        <v>15747</v>
      </c>
      <c r="N5886" s="123">
        <v>18371</v>
      </c>
      <c r="O5886" s="124">
        <v>20813</v>
      </c>
      <c r="P5886" s="123">
        <v>21863</v>
      </c>
      <c r="Q5886" s="124">
        <v>21726</v>
      </c>
      <c r="R5886" s="123">
        <v>17690</v>
      </c>
      <c r="S5886" s="124">
        <v>17414</v>
      </c>
      <c r="T5886" s="123">
        <v>19952</v>
      </c>
      <c r="U5886" s="124">
        <v>22061</v>
      </c>
      <c r="V5886" s="123">
        <v>23185</v>
      </c>
      <c r="W5886" s="124">
        <v>20784</v>
      </c>
      <c r="X5886" s="123">
        <v>19271</v>
      </c>
      <c r="Y5886" s="124">
        <v>18558</v>
      </c>
      <c r="Z5886" s="123">
        <v>23270</v>
      </c>
      <c r="AA5886" s="124">
        <v>24549</v>
      </c>
      <c r="AB5886" s="123">
        <v>24834</v>
      </c>
      <c r="AC5886" s="124">
        <v>22269</v>
      </c>
      <c r="AD5886" s="123">
        <v>19574</v>
      </c>
      <c r="AE5886" s="125">
        <v>22058</v>
      </c>
      <c r="AF5886" s="126">
        <v>24306</v>
      </c>
    </row>
    <row r="5887" spans="2:32">
      <c r="B5887" s="127">
        <v>5849</v>
      </c>
      <c r="C5887" s="128">
        <v>5849</v>
      </c>
      <c r="D5887" s="129">
        <v>244</v>
      </c>
      <c r="E5887" s="130">
        <v>9</v>
      </c>
      <c r="F5887" s="131">
        <v>1</v>
      </c>
      <c r="G5887" s="132" t="s">
        <v>487</v>
      </c>
      <c r="H5887" s="133">
        <v>8</v>
      </c>
      <c r="I5887" s="128">
        <v>31</v>
      </c>
      <c r="J5887" s="129" t="s">
        <v>487</v>
      </c>
      <c r="K5887" s="134">
        <v>17</v>
      </c>
      <c r="L5887" s="108"/>
      <c r="M5887" s="81">
        <v>16286</v>
      </c>
      <c r="N5887" s="135">
        <v>19050</v>
      </c>
      <c r="O5887" s="136">
        <v>21273</v>
      </c>
      <c r="P5887" s="135">
        <v>22321</v>
      </c>
      <c r="Q5887" s="136">
        <v>22097</v>
      </c>
      <c r="R5887" s="135">
        <v>18206</v>
      </c>
      <c r="S5887" s="136">
        <v>18178</v>
      </c>
      <c r="T5887" s="135">
        <v>20701</v>
      </c>
      <c r="U5887" s="136">
        <v>22584</v>
      </c>
      <c r="V5887" s="135">
        <v>23594</v>
      </c>
      <c r="W5887" s="136">
        <v>21219</v>
      </c>
      <c r="X5887" s="135">
        <v>19868</v>
      </c>
      <c r="Y5887" s="136">
        <v>19308</v>
      </c>
      <c r="Z5887" s="135">
        <v>23840</v>
      </c>
      <c r="AA5887" s="136">
        <v>25055</v>
      </c>
      <c r="AB5887" s="135">
        <v>25164</v>
      </c>
      <c r="AC5887" s="136">
        <v>22694</v>
      </c>
      <c r="AD5887" s="135">
        <v>20336</v>
      </c>
      <c r="AE5887" s="137">
        <v>22864</v>
      </c>
      <c r="AF5887" s="138">
        <v>24890</v>
      </c>
    </row>
    <row r="5888" spans="2:32">
      <c r="B5888" s="114">
        <v>5850</v>
      </c>
      <c r="C5888" s="115">
        <v>5850</v>
      </c>
      <c r="D5888" s="116">
        <v>244</v>
      </c>
      <c r="E5888" s="117">
        <v>9</v>
      </c>
      <c r="F5888" s="118">
        <v>1</v>
      </c>
      <c r="G5888" s="119" t="s">
        <v>487</v>
      </c>
      <c r="H5888" s="120">
        <v>8</v>
      </c>
      <c r="I5888" s="115">
        <v>31</v>
      </c>
      <c r="J5888" s="116" t="s">
        <v>487</v>
      </c>
      <c r="K5888" s="121">
        <v>18</v>
      </c>
      <c r="L5888" s="108"/>
      <c r="M5888" s="122">
        <v>16480</v>
      </c>
      <c r="N5888" s="123">
        <v>19160</v>
      </c>
      <c r="O5888" s="124">
        <v>21178</v>
      </c>
      <c r="P5888" s="123">
        <v>22217</v>
      </c>
      <c r="Q5888" s="124">
        <v>22172</v>
      </c>
      <c r="R5888" s="123">
        <v>18612</v>
      </c>
      <c r="S5888" s="124">
        <v>18654</v>
      </c>
      <c r="T5888" s="123">
        <v>21105</v>
      </c>
      <c r="U5888" s="124">
        <v>22460</v>
      </c>
      <c r="V5888" s="123">
        <v>23869</v>
      </c>
      <c r="W5888" s="124">
        <v>21600</v>
      </c>
      <c r="X5888" s="123">
        <v>20467</v>
      </c>
      <c r="Y5888" s="124">
        <v>20032</v>
      </c>
      <c r="Z5888" s="123">
        <v>23941</v>
      </c>
      <c r="AA5888" s="124">
        <v>24998</v>
      </c>
      <c r="AB5888" s="123">
        <v>25612</v>
      </c>
      <c r="AC5888" s="124">
        <v>23241</v>
      </c>
      <c r="AD5888" s="123">
        <v>21133</v>
      </c>
      <c r="AE5888" s="125">
        <v>23559</v>
      </c>
      <c r="AF5888" s="126">
        <v>25045</v>
      </c>
    </row>
    <row r="5889" spans="2:32">
      <c r="B5889" s="127">
        <v>5851</v>
      </c>
      <c r="C5889" s="128">
        <v>5851</v>
      </c>
      <c r="D5889" s="129">
        <v>244</v>
      </c>
      <c r="E5889" s="130">
        <v>9</v>
      </c>
      <c r="F5889" s="131">
        <v>1</v>
      </c>
      <c r="G5889" s="132" t="s">
        <v>487</v>
      </c>
      <c r="H5889" s="133">
        <v>8</v>
      </c>
      <c r="I5889" s="128">
        <v>31</v>
      </c>
      <c r="J5889" s="129" t="s">
        <v>487</v>
      </c>
      <c r="K5889" s="134">
        <v>19</v>
      </c>
      <c r="L5889" s="108"/>
      <c r="M5889" s="81">
        <v>15960</v>
      </c>
      <c r="N5889" s="135">
        <v>18887</v>
      </c>
      <c r="O5889" s="136">
        <v>20736</v>
      </c>
      <c r="P5889" s="135">
        <v>21749</v>
      </c>
      <c r="Q5889" s="136">
        <v>21787</v>
      </c>
      <c r="R5889" s="135">
        <v>18199</v>
      </c>
      <c r="S5889" s="136">
        <v>18221</v>
      </c>
      <c r="T5889" s="135">
        <v>20908</v>
      </c>
      <c r="U5889" s="136">
        <v>22246</v>
      </c>
      <c r="V5889" s="135">
        <v>23565</v>
      </c>
      <c r="W5889" s="136">
        <v>21576</v>
      </c>
      <c r="X5889" s="135">
        <v>20377</v>
      </c>
      <c r="Y5889" s="136">
        <v>19912</v>
      </c>
      <c r="Z5889" s="135">
        <v>23922</v>
      </c>
      <c r="AA5889" s="136">
        <v>25023</v>
      </c>
      <c r="AB5889" s="135">
        <v>25704</v>
      </c>
      <c r="AC5889" s="136">
        <v>23465</v>
      </c>
      <c r="AD5889" s="135">
        <v>21139</v>
      </c>
      <c r="AE5889" s="137">
        <v>23681</v>
      </c>
      <c r="AF5889" s="138">
        <v>25166</v>
      </c>
    </row>
    <row r="5890" spans="2:32">
      <c r="B5890" s="114">
        <v>5852</v>
      </c>
      <c r="C5890" s="115">
        <v>5852</v>
      </c>
      <c r="D5890" s="116">
        <v>244</v>
      </c>
      <c r="E5890" s="117">
        <v>9</v>
      </c>
      <c r="F5890" s="118">
        <v>1</v>
      </c>
      <c r="G5890" s="119" t="s">
        <v>487</v>
      </c>
      <c r="H5890" s="120">
        <v>8</v>
      </c>
      <c r="I5890" s="115">
        <v>31</v>
      </c>
      <c r="J5890" s="116" t="s">
        <v>487</v>
      </c>
      <c r="K5890" s="121">
        <v>20</v>
      </c>
      <c r="L5890" s="108"/>
      <c r="M5890" s="122">
        <v>16074</v>
      </c>
      <c r="N5890" s="123">
        <v>19089</v>
      </c>
      <c r="O5890" s="124">
        <v>20945</v>
      </c>
      <c r="P5890" s="123">
        <v>22012</v>
      </c>
      <c r="Q5890" s="124">
        <v>21976</v>
      </c>
      <c r="R5890" s="123">
        <v>18411</v>
      </c>
      <c r="S5890" s="124">
        <v>18516</v>
      </c>
      <c r="T5890" s="123">
        <v>21189</v>
      </c>
      <c r="U5890" s="124">
        <v>22694</v>
      </c>
      <c r="V5890" s="123">
        <v>24033</v>
      </c>
      <c r="W5890" s="124">
        <v>21951</v>
      </c>
      <c r="X5890" s="123">
        <v>20973</v>
      </c>
      <c r="Y5890" s="124">
        <v>20543</v>
      </c>
      <c r="Z5890" s="123">
        <v>24677</v>
      </c>
      <c r="AA5890" s="124">
        <v>25962</v>
      </c>
      <c r="AB5890" s="123">
        <v>26577</v>
      </c>
      <c r="AC5890" s="124">
        <v>24264</v>
      </c>
      <c r="AD5890" s="123">
        <v>21918</v>
      </c>
      <c r="AE5890" s="125">
        <v>24475</v>
      </c>
      <c r="AF5890" s="126">
        <v>26080</v>
      </c>
    </row>
    <row r="5891" spans="2:32">
      <c r="B5891" s="127">
        <v>5853</v>
      </c>
      <c r="C5891" s="128">
        <v>5853</v>
      </c>
      <c r="D5891" s="129">
        <v>244</v>
      </c>
      <c r="E5891" s="130">
        <v>9</v>
      </c>
      <c r="F5891" s="131">
        <v>1</v>
      </c>
      <c r="G5891" s="132" t="s">
        <v>487</v>
      </c>
      <c r="H5891" s="133">
        <v>8</v>
      </c>
      <c r="I5891" s="128">
        <v>31</v>
      </c>
      <c r="J5891" s="129" t="s">
        <v>487</v>
      </c>
      <c r="K5891" s="134">
        <v>21</v>
      </c>
      <c r="L5891" s="108"/>
      <c r="M5891" s="81">
        <v>15840</v>
      </c>
      <c r="N5891" s="135">
        <v>18663</v>
      </c>
      <c r="O5891" s="136">
        <v>20563</v>
      </c>
      <c r="P5891" s="135">
        <v>21595</v>
      </c>
      <c r="Q5891" s="136">
        <v>21654</v>
      </c>
      <c r="R5891" s="135">
        <v>18300</v>
      </c>
      <c r="S5891" s="136">
        <v>18492</v>
      </c>
      <c r="T5891" s="135">
        <v>20900</v>
      </c>
      <c r="U5891" s="136">
        <v>22553</v>
      </c>
      <c r="V5891" s="135">
        <v>23977</v>
      </c>
      <c r="W5891" s="136">
        <v>21978</v>
      </c>
      <c r="X5891" s="135">
        <v>21270</v>
      </c>
      <c r="Y5891" s="136">
        <v>20911</v>
      </c>
      <c r="Z5891" s="135">
        <v>24972</v>
      </c>
      <c r="AA5891" s="136">
        <v>26323</v>
      </c>
      <c r="AB5891" s="135">
        <v>27010</v>
      </c>
      <c r="AC5891" s="136">
        <v>24741</v>
      </c>
      <c r="AD5891" s="135">
        <v>22490</v>
      </c>
      <c r="AE5891" s="137">
        <v>24767</v>
      </c>
      <c r="AF5891" s="138">
        <v>26576</v>
      </c>
    </row>
    <row r="5892" spans="2:32">
      <c r="B5892" s="114">
        <v>5854</v>
      </c>
      <c r="C5892" s="115">
        <v>5854</v>
      </c>
      <c r="D5892" s="116">
        <v>244</v>
      </c>
      <c r="E5892" s="117">
        <v>9</v>
      </c>
      <c r="F5892" s="118">
        <v>1</v>
      </c>
      <c r="G5892" s="119" t="s">
        <v>487</v>
      </c>
      <c r="H5892" s="120">
        <v>8</v>
      </c>
      <c r="I5892" s="115">
        <v>31</v>
      </c>
      <c r="J5892" s="116" t="s">
        <v>487</v>
      </c>
      <c r="K5892" s="121">
        <v>22</v>
      </c>
      <c r="L5892" s="108"/>
      <c r="M5892" s="122">
        <v>15078</v>
      </c>
      <c r="N5892" s="123">
        <v>17469</v>
      </c>
      <c r="O5892" s="124">
        <v>19285</v>
      </c>
      <c r="P5892" s="123">
        <v>20332</v>
      </c>
      <c r="Q5892" s="124">
        <v>20382</v>
      </c>
      <c r="R5892" s="123">
        <v>17598</v>
      </c>
      <c r="S5892" s="124">
        <v>17685</v>
      </c>
      <c r="T5892" s="123">
        <v>19792</v>
      </c>
      <c r="U5892" s="124">
        <v>21449</v>
      </c>
      <c r="V5892" s="123">
        <v>22901</v>
      </c>
      <c r="W5892" s="124">
        <v>21118</v>
      </c>
      <c r="X5892" s="123">
        <v>20787</v>
      </c>
      <c r="Y5892" s="124">
        <v>20341</v>
      </c>
      <c r="Z5892" s="123">
        <v>24098</v>
      </c>
      <c r="AA5892" s="124">
        <v>25543</v>
      </c>
      <c r="AB5892" s="123">
        <v>26168</v>
      </c>
      <c r="AC5892" s="124">
        <v>24139</v>
      </c>
      <c r="AD5892" s="123">
        <v>22023</v>
      </c>
      <c r="AE5892" s="125">
        <v>23960</v>
      </c>
      <c r="AF5892" s="126">
        <v>25823</v>
      </c>
    </row>
    <row r="5893" spans="2:32">
      <c r="B5893" s="127">
        <v>5855</v>
      </c>
      <c r="C5893" s="128">
        <v>5855</v>
      </c>
      <c r="D5893" s="129">
        <v>244</v>
      </c>
      <c r="E5893" s="130">
        <v>9</v>
      </c>
      <c r="F5893" s="131">
        <v>1</v>
      </c>
      <c r="G5893" s="132" t="s">
        <v>487</v>
      </c>
      <c r="H5893" s="133">
        <v>8</v>
      </c>
      <c r="I5893" s="128">
        <v>31</v>
      </c>
      <c r="J5893" s="129" t="s">
        <v>487</v>
      </c>
      <c r="K5893" s="134">
        <v>23</v>
      </c>
      <c r="L5893" s="108"/>
      <c r="M5893" s="81">
        <v>14284</v>
      </c>
      <c r="N5893" s="135">
        <v>16228</v>
      </c>
      <c r="O5893" s="136">
        <v>17843</v>
      </c>
      <c r="P5893" s="135">
        <v>18891</v>
      </c>
      <c r="Q5893" s="136">
        <v>18897</v>
      </c>
      <c r="R5893" s="135">
        <v>16744</v>
      </c>
      <c r="S5893" s="136">
        <v>16768</v>
      </c>
      <c r="T5893" s="135">
        <v>18522</v>
      </c>
      <c r="U5893" s="136">
        <v>20032</v>
      </c>
      <c r="V5893" s="135">
        <v>21442</v>
      </c>
      <c r="W5893" s="136">
        <v>19956</v>
      </c>
      <c r="X5893" s="135">
        <v>20008</v>
      </c>
      <c r="Y5893" s="136">
        <v>19488</v>
      </c>
      <c r="Z5893" s="135">
        <v>22822</v>
      </c>
      <c r="AA5893" s="136">
        <v>24257</v>
      </c>
      <c r="AB5893" s="135">
        <v>24785</v>
      </c>
      <c r="AC5893" s="136">
        <v>23070</v>
      </c>
      <c r="AD5893" s="135">
        <v>21228</v>
      </c>
      <c r="AE5893" s="137">
        <v>22848</v>
      </c>
      <c r="AF5893" s="138">
        <v>24588</v>
      </c>
    </row>
    <row r="5894" spans="2:32">
      <c r="B5894" s="114">
        <v>5856</v>
      </c>
      <c r="C5894" s="115">
        <v>5856</v>
      </c>
      <c r="D5894" s="116">
        <v>244</v>
      </c>
      <c r="E5894" s="117">
        <v>9</v>
      </c>
      <c r="F5894" s="118">
        <v>1</v>
      </c>
      <c r="G5894" s="119" t="s">
        <v>487</v>
      </c>
      <c r="H5894" s="120">
        <v>8</v>
      </c>
      <c r="I5894" s="115">
        <v>31</v>
      </c>
      <c r="J5894" s="116" t="s">
        <v>487</v>
      </c>
      <c r="K5894" s="121">
        <v>24</v>
      </c>
      <c r="L5894" s="108"/>
      <c r="M5894" s="122">
        <v>13524</v>
      </c>
      <c r="N5894" s="123">
        <v>15183</v>
      </c>
      <c r="O5894" s="124">
        <v>16692</v>
      </c>
      <c r="P5894" s="123">
        <v>17629</v>
      </c>
      <c r="Q5894" s="124">
        <v>17655</v>
      </c>
      <c r="R5894" s="123">
        <v>15871</v>
      </c>
      <c r="S5894" s="124">
        <v>15895</v>
      </c>
      <c r="T5894" s="123">
        <v>17445</v>
      </c>
      <c r="U5894" s="124">
        <v>18925</v>
      </c>
      <c r="V5894" s="123">
        <v>20231</v>
      </c>
      <c r="W5894" s="124">
        <v>18934</v>
      </c>
      <c r="X5894" s="123">
        <v>19144</v>
      </c>
      <c r="Y5894" s="124">
        <v>18646</v>
      </c>
      <c r="Z5894" s="123">
        <v>21747</v>
      </c>
      <c r="AA5894" s="124">
        <v>23085</v>
      </c>
      <c r="AB5894" s="123">
        <v>23749</v>
      </c>
      <c r="AC5894" s="124">
        <v>22261</v>
      </c>
      <c r="AD5894" s="123">
        <v>20409</v>
      </c>
      <c r="AE5894" s="125">
        <v>21820</v>
      </c>
      <c r="AF5894" s="126">
        <v>23564</v>
      </c>
    </row>
    <row r="5895" spans="2:32">
      <c r="B5895" s="127">
        <v>5857</v>
      </c>
      <c r="C5895" s="128">
        <v>5857</v>
      </c>
      <c r="D5895" s="129">
        <v>245</v>
      </c>
      <c r="E5895" s="130">
        <v>9</v>
      </c>
      <c r="F5895" s="131">
        <v>2</v>
      </c>
      <c r="G5895" s="132" t="s">
        <v>487</v>
      </c>
      <c r="H5895" s="133">
        <v>9</v>
      </c>
      <c r="I5895" s="128">
        <v>1</v>
      </c>
      <c r="J5895" s="129" t="s">
        <v>487</v>
      </c>
      <c r="K5895" s="134">
        <v>1</v>
      </c>
      <c r="L5895" s="108"/>
      <c r="M5895" s="81">
        <v>12696</v>
      </c>
      <c r="N5895" s="135">
        <v>14658</v>
      </c>
      <c r="O5895" s="136">
        <v>16006</v>
      </c>
      <c r="P5895" s="135">
        <v>16466</v>
      </c>
      <c r="Q5895" s="136">
        <v>14888</v>
      </c>
      <c r="R5895" s="135">
        <v>14708</v>
      </c>
      <c r="S5895" s="136">
        <v>15908</v>
      </c>
      <c r="T5895" s="135">
        <v>17003</v>
      </c>
      <c r="U5895" s="136">
        <v>18267</v>
      </c>
      <c r="V5895" s="135">
        <v>17411</v>
      </c>
      <c r="W5895" s="136">
        <v>18045</v>
      </c>
      <c r="X5895" s="135">
        <v>17305</v>
      </c>
      <c r="Y5895" s="136">
        <v>18595</v>
      </c>
      <c r="Z5895" s="135">
        <v>21155</v>
      </c>
      <c r="AA5895" s="136">
        <v>22188</v>
      </c>
      <c r="AB5895" s="135">
        <v>20941</v>
      </c>
      <c r="AC5895" s="136">
        <v>21199</v>
      </c>
      <c r="AD5895" s="135">
        <v>20361</v>
      </c>
      <c r="AE5895" s="137">
        <v>21874</v>
      </c>
      <c r="AF5895" s="138">
        <v>23044</v>
      </c>
    </row>
    <row r="5896" spans="2:32">
      <c r="B5896" s="114">
        <v>5858</v>
      </c>
      <c r="C5896" s="115">
        <v>5858</v>
      </c>
      <c r="D5896" s="116">
        <v>245</v>
      </c>
      <c r="E5896" s="117">
        <v>9</v>
      </c>
      <c r="F5896" s="118">
        <v>2</v>
      </c>
      <c r="G5896" s="119" t="s">
        <v>487</v>
      </c>
      <c r="H5896" s="120">
        <v>9</v>
      </c>
      <c r="I5896" s="115">
        <v>1</v>
      </c>
      <c r="J5896" s="116" t="s">
        <v>487</v>
      </c>
      <c r="K5896" s="121">
        <v>2</v>
      </c>
      <c r="L5896" s="108"/>
      <c r="M5896" s="122">
        <v>12255</v>
      </c>
      <c r="N5896" s="123">
        <v>14215</v>
      </c>
      <c r="O5896" s="124">
        <v>15492</v>
      </c>
      <c r="P5896" s="123">
        <v>15864</v>
      </c>
      <c r="Q5896" s="124">
        <v>14418</v>
      </c>
      <c r="R5896" s="123">
        <v>14233</v>
      </c>
      <c r="S5896" s="124">
        <v>15290</v>
      </c>
      <c r="T5896" s="123">
        <v>16480</v>
      </c>
      <c r="U5896" s="124">
        <v>17677</v>
      </c>
      <c r="V5896" s="123">
        <v>16838</v>
      </c>
      <c r="W5896" s="124">
        <v>17440</v>
      </c>
      <c r="X5896" s="123">
        <v>16746</v>
      </c>
      <c r="Y5896" s="124">
        <v>17905</v>
      </c>
      <c r="Z5896" s="123">
        <v>20467</v>
      </c>
      <c r="AA5896" s="124">
        <v>21419</v>
      </c>
      <c r="AB5896" s="123">
        <v>20265</v>
      </c>
      <c r="AC5896" s="124">
        <v>20496</v>
      </c>
      <c r="AD5896" s="123">
        <v>19613</v>
      </c>
      <c r="AE5896" s="125">
        <v>21181</v>
      </c>
      <c r="AF5896" s="126">
        <v>22304</v>
      </c>
    </row>
    <row r="5897" spans="2:32">
      <c r="B5897" s="127">
        <v>5859</v>
      </c>
      <c r="C5897" s="128">
        <v>5859</v>
      </c>
      <c r="D5897" s="129">
        <v>245</v>
      </c>
      <c r="E5897" s="130">
        <v>9</v>
      </c>
      <c r="F5897" s="131">
        <v>2</v>
      </c>
      <c r="G5897" s="132" t="s">
        <v>487</v>
      </c>
      <c r="H5897" s="133">
        <v>9</v>
      </c>
      <c r="I5897" s="128">
        <v>1</v>
      </c>
      <c r="J5897" s="129" t="s">
        <v>487</v>
      </c>
      <c r="K5897" s="134">
        <v>3</v>
      </c>
      <c r="L5897" s="108"/>
      <c r="M5897" s="81">
        <v>11981</v>
      </c>
      <c r="N5897" s="135">
        <v>13969</v>
      </c>
      <c r="O5897" s="136">
        <v>15161</v>
      </c>
      <c r="P5897" s="135">
        <v>15518</v>
      </c>
      <c r="Q5897" s="136">
        <v>14167</v>
      </c>
      <c r="R5897" s="135">
        <v>13912</v>
      </c>
      <c r="S5897" s="136">
        <v>14940</v>
      </c>
      <c r="T5897" s="135">
        <v>16189</v>
      </c>
      <c r="U5897" s="136">
        <v>17268</v>
      </c>
      <c r="V5897" s="135">
        <v>16482</v>
      </c>
      <c r="W5897" s="136">
        <v>16982</v>
      </c>
      <c r="X5897" s="135">
        <v>16321</v>
      </c>
      <c r="Y5897" s="136">
        <v>17452</v>
      </c>
      <c r="Z5897" s="135">
        <v>19923</v>
      </c>
      <c r="AA5897" s="136">
        <v>21002</v>
      </c>
      <c r="AB5897" s="135">
        <v>19921</v>
      </c>
      <c r="AC5897" s="136">
        <v>20074</v>
      </c>
      <c r="AD5897" s="135">
        <v>19085</v>
      </c>
      <c r="AE5897" s="137">
        <v>20678</v>
      </c>
      <c r="AF5897" s="138">
        <v>21705</v>
      </c>
    </row>
    <row r="5898" spans="2:32">
      <c r="B5898" s="114">
        <v>5860</v>
      </c>
      <c r="C5898" s="115">
        <v>5860</v>
      </c>
      <c r="D5898" s="116">
        <v>245</v>
      </c>
      <c r="E5898" s="117">
        <v>9</v>
      </c>
      <c r="F5898" s="118">
        <v>2</v>
      </c>
      <c r="G5898" s="119" t="s">
        <v>487</v>
      </c>
      <c r="H5898" s="120">
        <v>9</v>
      </c>
      <c r="I5898" s="115">
        <v>1</v>
      </c>
      <c r="J5898" s="116" t="s">
        <v>487</v>
      </c>
      <c r="K5898" s="121">
        <v>4</v>
      </c>
      <c r="L5898" s="108"/>
      <c r="M5898" s="122">
        <v>11847</v>
      </c>
      <c r="N5898" s="123">
        <v>13958</v>
      </c>
      <c r="O5898" s="124">
        <v>15081</v>
      </c>
      <c r="P5898" s="123">
        <v>15409</v>
      </c>
      <c r="Q5898" s="124">
        <v>14107</v>
      </c>
      <c r="R5898" s="123">
        <v>13731</v>
      </c>
      <c r="S5898" s="124">
        <v>14698</v>
      </c>
      <c r="T5898" s="123">
        <v>16052</v>
      </c>
      <c r="U5898" s="124">
        <v>16995</v>
      </c>
      <c r="V5898" s="123">
        <v>16193</v>
      </c>
      <c r="W5898" s="124">
        <v>16530</v>
      </c>
      <c r="X5898" s="123">
        <v>15896</v>
      </c>
      <c r="Y5898" s="124">
        <v>16937</v>
      </c>
      <c r="Z5898" s="123">
        <v>19360</v>
      </c>
      <c r="AA5898" s="124">
        <v>20370</v>
      </c>
      <c r="AB5898" s="123">
        <v>19316</v>
      </c>
      <c r="AC5898" s="124">
        <v>19368</v>
      </c>
      <c r="AD5898" s="123">
        <v>18427</v>
      </c>
      <c r="AE5898" s="125">
        <v>20075</v>
      </c>
      <c r="AF5898" s="126">
        <v>20985</v>
      </c>
    </row>
    <row r="5899" spans="2:32">
      <c r="B5899" s="127">
        <v>5861</v>
      </c>
      <c r="C5899" s="128">
        <v>5861</v>
      </c>
      <c r="D5899" s="129">
        <v>245</v>
      </c>
      <c r="E5899" s="130">
        <v>9</v>
      </c>
      <c r="F5899" s="131">
        <v>2</v>
      </c>
      <c r="G5899" s="132" t="s">
        <v>487</v>
      </c>
      <c r="H5899" s="133">
        <v>9</v>
      </c>
      <c r="I5899" s="128">
        <v>1</v>
      </c>
      <c r="J5899" s="129" t="s">
        <v>487</v>
      </c>
      <c r="K5899" s="134">
        <v>5</v>
      </c>
      <c r="L5899" s="108"/>
      <c r="M5899" s="81">
        <v>11813</v>
      </c>
      <c r="N5899" s="135">
        <v>14394</v>
      </c>
      <c r="O5899" s="136">
        <v>15432</v>
      </c>
      <c r="P5899" s="135">
        <v>15683</v>
      </c>
      <c r="Q5899" s="136">
        <v>14378</v>
      </c>
      <c r="R5899" s="135">
        <v>13631</v>
      </c>
      <c r="S5899" s="136">
        <v>14617</v>
      </c>
      <c r="T5899" s="135">
        <v>16293</v>
      </c>
      <c r="U5899" s="136">
        <v>17153</v>
      </c>
      <c r="V5899" s="135">
        <v>16206</v>
      </c>
      <c r="W5899" s="136">
        <v>16152</v>
      </c>
      <c r="X5899" s="135">
        <v>15545</v>
      </c>
      <c r="Y5899" s="136">
        <v>16535</v>
      </c>
      <c r="Z5899" s="135">
        <v>19242</v>
      </c>
      <c r="AA5899" s="136">
        <v>20059</v>
      </c>
      <c r="AB5899" s="135">
        <v>18930</v>
      </c>
      <c r="AC5899" s="136">
        <v>18650</v>
      </c>
      <c r="AD5899" s="135">
        <v>17855</v>
      </c>
      <c r="AE5899" s="137">
        <v>19766</v>
      </c>
      <c r="AF5899" s="138">
        <v>20677</v>
      </c>
    </row>
    <row r="5900" spans="2:32">
      <c r="B5900" s="114">
        <v>5862</v>
      </c>
      <c r="C5900" s="115">
        <v>5862</v>
      </c>
      <c r="D5900" s="116">
        <v>245</v>
      </c>
      <c r="E5900" s="117">
        <v>9</v>
      </c>
      <c r="F5900" s="118">
        <v>2</v>
      </c>
      <c r="G5900" s="119" t="s">
        <v>487</v>
      </c>
      <c r="H5900" s="120">
        <v>9</v>
      </c>
      <c r="I5900" s="115">
        <v>1</v>
      </c>
      <c r="J5900" s="116" t="s">
        <v>487</v>
      </c>
      <c r="K5900" s="121">
        <v>6</v>
      </c>
      <c r="L5900" s="108"/>
      <c r="M5900" s="122">
        <v>11683</v>
      </c>
      <c r="N5900" s="123">
        <v>15333</v>
      </c>
      <c r="O5900" s="124">
        <v>16340</v>
      </c>
      <c r="P5900" s="123">
        <v>16480</v>
      </c>
      <c r="Q5900" s="124">
        <v>15227</v>
      </c>
      <c r="R5900" s="123">
        <v>13474</v>
      </c>
      <c r="S5900" s="124">
        <v>14617</v>
      </c>
      <c r="T5900" s="123">
        <v>17084</v>
      </c>
      <c r="U5900" s="124">
        <v>17882</v>
      </c>
      <c r="V5900" s="123">
        <v>16760</v>
      </c>
      <c r="W5900" s="124">
        <v>16016</v>
      </c>
      <c r="X5900" s="123">
        <v>15125</v>
      </c>
      <c r="Y5900" s="124">
        <v>16176</v>
      </c>
      <c r="Z5900" s="123">
        <v>19630</v>
      </c>
      <c r="AA5900" s="124">
        <v>20240</v>
      </c>
      <c r="AB5900" s="123">
        <v>19060</v>
      </c>
      <c r="AC5900" s="124">
        <v>18130</v>
      </c>
      <c r="AD5900" s="123">
        <v>17332</v>
      </c>
      <c r="AE5900" s="125">
        <v>19970</v>
      </c>
      <c r="AF5900" s="126">
        <v>20867</v>
      </c>
    </row>
    <row r="5901" spans="2:32">
      <c r="B5901" s="127">
        <v>5863</v>
      </c>
      <c r="C5901" s="128">
        <v>5863</v>
      </c>
      <c r="D5901" s="129">
        <v>245</v>
      </c>
      <c r="E5901" s="130">
        <v>9</v>
      </c>
      <c r="F5901" s="131">
        <v>2</v>
      </c>
      <c r="G5901" s="132" t="s">
        <v>487</v>
      </c>
      <c r="H5901" s="133">
        <v>9</v>
      </c>
      <c r="I5901" s="128">
        <v>1</v>
      </c>
      <c r="J5901" s="129" t="s">
        <v>487</v>
      </c>
      <c r="K5901" s="134">
        <v>7</v>
      </c>
      <c r="L5901" s="108"/>
      <c r="M5901" s="81">
        <v>11675</v>
      </c>
      <c r="N5901" s="135">
        <v>16331</v>
      </c>
      <c r="O5901" s="136">
        <v>17424</v>
      </c>
      <c r="P5901" s="135">
        <v>17418</v>
      </c>
      <c r="Q5901" s="136">
        <v>16235</v>
      </c>
      <c r="R5901" s="135">
        <v>13424</v>
      </c>
      <c r="S5901" s="136">
        <v>14686</v>
      </c>
      <c r="T5901" s="135">
        <v>17893</v>
      </c>
      <c r="U5901" s="136">
        <v>18723</v>
      </c>
      <c r="V5901" s="135">
        <v>17483</v>
      </c>
      <c r="W5901" s="136">
        <v>15990</v>
      </c>
      <c r="X5901" s="135">
        <v>14761</v>
      </c>
      <c r="Y5901" s="136">
        <v>15973</v>
      </c>
      <c r="Z5901" s="135">
        <v>20237</v>
      </c>
      <c r="AA5901" s="136">
        <v>20653</v>
      </c>
      <c r="AB5901" s="135">
        <v>19488</v>
      </c>
      <c r="AC5901" s="136">
        <v>17795</v>
      </c>
      <c r="AD5901" s="135">
        <v>17005</v>
      </c>
      <c r="AE5901" s="137">
        <v>20240</v>
      </c>
      <c r="AF5901" s="138">
        <v>21327</v>
      </c>
    </row>
    <row r="5902" spans="2:32">
      <c r="B5902" s="114">
        <v>5864</v>
      </c>
      <c r="C5902" s="115">
        <v>5864</v>
      </c>
      <c r="D5902" s="116">
        <v>245</v>
      </c>
      <c r="E5902" s="117">
        <v>9</v>
      </c>
      <c r="F5902" s="118">
        <v>2</v>
      </c>
      <c r="G5902" s="119" t="s">
        <v>487</v>
      </c>
      <c r="H5902" s="120">
        <v>9</v>
      </c>
      <c r="I5902" s="115">
        <v>1</v>
      </c>
      <c r="J5902" s="116" t="s">
        <v>487</v>
      </c>
      <c r="K5902" s="121">
        <v>8</v>
      </c>
      <c r="L5902" s="108"/>
      <c r="M5902" s="122">
        <v>12379</v>
      </c>
      <c r="N5902" s="123">
        <v>17145</v>
      </c>
      <c r="O5902" s="124">
        <v>18371</v>
      </c>
      <c r="P5902" s="123">
        <v>18337</v>
      </c>
      <c r="Q5902" s="124">
        <v>16894</v>
      </c>
      <c r="R5902" s="123">
        <v>14076</v>
      </c>
      <c r="S5902" s="124">
        <v>15331</v>
      </c>
      <c r="T5902" s="123">
        <v>18531</v>
      </c>
      <c r="U5902" s="124">
        <v>19540</v>
      </c>
      <c r="V5902" s="123">
        <v>18089</v>
      </c>
      <c r="W5902" s="124">
        <v>16507</v>
      </c>
      <c r="X5902" s="123">
        <v>15267</v>
      </c>
      <c r="Y5902" s="124">
        <v>16496</v>
      </c>
      <c r="Z5902" s="123">
        <v>20895</v>
      </c>
      <c r="AA5902" s="124">
        <v>21342</v>
      </c>
      <c r="AB5902" s="123">
        <v>19942</v>
      </c>
      <c r="AC5902" s="124">
        <v>18218</v>
      </c>
      <c r="AD5902" s="123">
        <v>17475</v>
      </c>
      <c r="AE5902" s="125">
        <v>20603</v>
      </c>
      <c r="AF5902" s="126">
        <v>21884</v>
      </c>
    </row>
    <row r="5903" spans="2:32">
      <c r="B5903" s="127">
        <v>5865</v>
      </c>
      <c r="C5903" s="128">
        <v>5865</v>
      </c>
      <c r="D5903" s="129">
        <v>245</v>
      </c>
      <c r="E5903" s="130">
        <v>9</v>
      </c>
      <c r="F5903" s="131">
        <v>2</v>
      </c>
      <c r="G5903" s="132" t="s">
        <v>487</v>
      </c>
      <c r="H5903" s="133">
        <v>9</v>
      </c>
      <c r="I5903" s="128">
        <v>1</v>
      </c>
      <c r="J5903" s="129" t="s">
        <v>487</v>
      </c>
      <c r="K5903" s="134">
        <v>9</v>
      </c>
      <c r="L5903" s="108"/>
      <c r="M5903" s="81">
        <v>13117</v>
      </c>
      <c r="N5903" s="135">
        <v>17636</v>
      </c>
      <c r="O5903" s="136">
        <v>18880</v>
      </c>
      <c r="P5903" s="135">
        <v>18972</v>
      </c>
      <c r="Q5903" s="136">
        <v>17345</v>
      </c>
      <c r="R5903" s="135">
        <v>14809</v>
      </c>
      <c r="S5903" s="136">
        <v>16170</v>
      </c>
      <c r="T5903" s="135">
        <v>18931</v>
      </c>
      <c r="U5903" s="136">
        <v>19993</v>
      </c>
      <c r="V5903" s="135">
        <v>18557</v>
      </c>
      <c r="W5903" s="136">
        <v>17132</v>
      </c>
      <c r="X5903" s="135">
        <v>15943</v>
      </c>
      <c r="Y5903" s="136">
        <v>17228</v>
      </c>
      <c r="Z5903" s="135">
        <v>21266</v>
      </c>
      <c r="AA5903" s="136">
        <v>21974</v>
      </c>
      <c r="AB5903" s="135">
        <v>20294</v>
      </c>
      <c r="AC5903" s="136">
        <v>18771</v>
      </c>
      <c r="AD5903" s="135">
        <v>18173</v>
      </c>
      <c r="AE5903" s="137">
        <v>20878</v>
      </c>
      <c r="AF5903" s="138">
        <v>22197</v>
      </c>
    </row>
    <row r="5904" spans="2:32">
      <c r="B5904" s="114">
        <v>5866</v>
      </c>
      <c r="C5904" s="115">
        <v>5866</v>
      </c>
      <c r="D5904" s="116">
        <v>245</v>
      </c>
      <c r="E5904" s="117">
        <v>9</v>
      </c>
      <c r="F5904" s="118">
        <v>2</v>
      </c>
      <c r="G5904" s="119" t="s">
        <v>487</v>
      </c>
      <c r="H5904" s="120">
        <v>9</v>
      </c>
      <c r="I5904" s="115">
        <v>1</v>
      </c>
      <c r="J5904" s="116" t="s">
        <v>487</v>
      </c>
      <c r="K5904" s="121">
        <v>10</v>
      </c>
      <c r="L5904" s="108"/>
      <c r="M5904" s="122">
        <v>13588</v>
      </c>
      <c r="N5904" s="123">
        <v>18141</v>
      </c>
      <c r="O5904" s="124">
        <v>19451</v>
      </c>
      <c r="P5904" s="123">
        <v>19532</v>
      </c>
      <c r="Q5904" s="124">
        <v>17774</v>
      </c>
      <c r="R5904" s="123">
        <v>15310</v>
      </c>
      <c r="S5904" s="124">
        <v>17096</v>
      </c>
      <c r="T5904" s="123">
        <v>19541</v>
      </c>
      <c r="U5904" s="124">
        <v>20647</v>
      </c>
      <c r="V5904" s="123">
        <v>19033</v>
      </c>
      <c r="W5904" s="124">
        <v>17773</v>
      </c>
      <c r="X5904" s="123">
        <v>16525</v>
      </c>
      <c r="Y5904" s="124">
        <v>18225</v>
      </c>
      <c r="Z5904" s="123">
        <v>21993</v>
      </c>
      <c r="AA5904" s="124">
        <v>22693</v>
      </c>
      <c r="AB5904" s="123">
        <v>20697</v>
      </c>
      <c r="AC5904" s="124">
        <v>19316</v>
      </c>
      <c r="AD5904" s="123">
        <v>19222</v>
      </c>
      <c r="AE5904" s="125">
        <v>21608</v>
      </c>
      <c r="AF5904" s="126">
        <v>22978</v>
      </c>
    </row>
    <row r="5905" spans="2:32">
      <c r="B5905" s="127">
        <v>5867</v>
      </c>
      <c r="C5905" s="128">
        <v>5867</v>
      </c>
      <c r="D5905" s="129">
        <v>245</v>
      </c>
      <c r="E5905" s="130">
        <v>9</v>
      </c>
      <c r="F5905" s="131">
        <v>2</v>
      </c>
      <c r="G5905" s="132" t="s">
        <v>487</v>
      </c>
      <c r="H5905" s="133">
        <v>9</v>
      </c>
      <c r="I5905" s="128">
        <v>1</v>
      </c>
      <c r="J5905" s="129" t="s">
        <v>487</v>
      </c>
      <c r="K5905" s="134">
        <v>11</v>
      </c>
      <c r="L5905" s="108"/>
      <c r="M5905" s="81">
        <v>13929</v>
      </c>
      <c r="N5905" s="135">
        <v>18541</v>
      </c>
      <c r="O5905" s="136">
        <v>19873</v>
      </c>
      <c r="P5905" s="135">
        <v>20024</v>
      </c>
      <c r="Q5905" s="136">
        <v>18072</v>
      </c>
      <c r="R5905" s="135">
        <v>15687</v>
      </c>
      <c r="S5905" s="136">
        <v>17831</v>
      </c>
      <c r="T5905" s="135">
        <v>19979</v>
      </c>
      <c r="U5905" s="136">
        <v>21121</v>
      </c>
      <c r="V5905" s="135">
        <v>19382</v>
      </c>
      <c r="W5905" s="136">
        <v>18296</v>
      </c>
      <c r="X5905" s="135">
        <v>16965</v>
      </c>
      <c r="Y5905" s="136">
        <v>19016</v>
      </c>
      <c r="Z5905" s="135">
        <v>22577</v>
      </c>
      <c r="AA5905" s="136">
        <v>23345</v>
      </c>
      <c r="AB5905" s="135">
        <v>21048</v>
      </c>
      <c r="AC5905" s="136">
        <v>19796</v>
      </c>
      <c r="AD5905" s="135">
        <v>20063</v>
      </c>
      <c r="AE5905" s="137">
        <v>22165</v>
      </c>
      <c r="AF5905" s="138">
        <v>23611</v>
      </c>
    </row>
    <row r="5906" spans="2:32">
      <c r="B5906" s="114">
        <v>5868</v>
      </c>
      <c r="C5906" s="115">
        <v>5868</v>
      </c>
      <c r="D5906" s="116">
        <v>245</v>
      </c>
      <c r="E5906" s="117">
        <v>9</v>
      </c>
      <c r="F5906" s="118">
        <v>2</v>
      </c>
      <c r="G5906" s="119" t="s">
        <v>487</v>
      </c>
      <c r="H5906" s="120">
        <v>9</v>
      </c>
      <c r="I5906" s="115">
        <v>1</v>
      </c>
      <c r="J5906" s="116" t="s">
        <v>487</v>
      </c>
      <c r="K5906" s="121">
        <v>12</v>
      </c>
      <c r="L5906" s="108"/>
      <c r="M5906" s="122">
        <v>14281</v>
      </c>
      <c r="N5906" s="123">
        <v>18934</v>
      </c>
      <c r="O5906" s="124">
        <v>20370</v>
      </c>
      <c r="P5906" s="123">
        <v>20435</v>
      </c>
      <c r="Q5906" s="124">
        <v>18365</v>
      </c>
      <c r="R5906" s="123">
        <v>16075</v>
      </c>
      <c r="S5906" s="124">
        <v>18488</v>
      </c>
      <c r="T5906" s="123">
        <v>20416</v>
      </c>
      <c r="U5906" s="124">
        <v>21665</v>
      </c>
      <c r="V5906" s="123">
        <v>19737</v>
      </c>
      <c r="W5906" s="124">
        <v>18698</v>
      </c>
      <c r="X5906" s="123">
        <v>17388</v>
      </c>
      <c r="Y5906" s="124">
        <v>19702</v>
      </c>
      <c r="Z5906" s="123">
        <v>23158</v>
      </c>
      <c r="AA5906" s="124">
        <v>23830</v>
      </c>
      <c r="AB5906" s="123">
        <v>21402</v>
      </c>
      <c r="AC5906" s="124">
        <v>20183</v>
      </c>
      <c r="AD5906" s="123">
        <v>20768</v>
      </c>
      <c r="AE5906" s="125">
        <v>22661</v>
      </c>
      <c r="AF5906" s="126">
        <v>24230</v>
      </c>
    </row>
    <row r="5907" spans="2:32">
      <c r="B5907" s="127">
        <v>5869</v>
      </c>
      <c r="C5907" s="128">
        <v>5869</v>
      </c>
      <c r="D5907" s="129">
        <v>245</v>
      </c>
      <c r="E5907" s="130">
        <v>9</v>
      </c>
      <c r="F5907" s="131">
        <v>2</v>
      </c>
      <c r="G5907" s="132" t="s">
        <v>487</v>
      </c>
      <c r="H5907" s="133">
        <v>9</v>
      </c>
      <c r="I5907" s="128">
        <v>1</v>
      </c>
      <c r="J5907" s="129" t="s">
        <v>487</v>
      </c>
      <c r="K5907" s="134">
        <v>13</v>
      </c>
      <c r="L5907" s="108"/>
      <c r="M5907" s="81">
        <v>14503</v>
      </c>
      <c r="N5907" s="135">
        <v>19312</v>
      </c>
      <c r="O5907" s="136">
        <v>20778</v>
      </c>
      <c r="P5907" s="135">
        <v>20818</v>
      </c>
      <c r="Q5907" s="136">
        <v>18653</v>
      </c>
      <c r="R5907" s="135">
        <v>16314</v>
      </c>
      <c r="S5907" s="136">
        <v>18809</v>
      </c>
      <c r="T5907" s="135">
        <v>20799</v>
      </c>
      <c r="U5907" s="136">
        <v>22082</v>
      </c>
      <c r="V5907" s="135">
        <v>20051</v>
      </c>
      <c r="W5907" s="136">
        <v>18950</v>
      </c>
      <c r="X5907" s="135">
        <v>17639</v>
      </c>
      <c r="Y5907" s="136">
        <v>20017</v>
      </c>
      <c r="Z5907" s="135">
        <v>23540</v>
      </c>
      <c r="AA5907" s="136">
        <v>24245</v>
      </c>
      <c r="AB5907" s="135">
        <v>21703</v>
      </c>
      <c r="AC5907" s="136">
        <v>20420</v>
      </c>
      <c r="AD5907" s="135">
        <v>21076</v>
      </c>
      <c r="AE5907" s="137">
        <v>23052</v>
      </c>
      <c r="AF5907" s="138">
        <v>24615</v>
      </c>
    </row>
    <row r="5908" spans="2:32">
      <c r="B5908" s="114">
        <v>5870</v>
      </c>
      <c r="C5908" s="115">
        <v>5870</v>
      </c>
      <c r="D5908" s="116">
        <v>245</v>
      </c>
      <c r="E5908" s="117">
        <v>9</v>
      </c>
      <c r="F5908" s="118">
        <v>2</v>
      </c>
      <c r="G5908" s="119" t="s">
        <v>487</v>
      </c>
      <c r="H5908" s="120">
        <v>9</v>
      </c>
      <c r="I5908" s="115">
        <v>1</v>
      </c>
      <c r="J5908" s="116" t="s">
        <v>487</v>
      </c>
      <c r="K5908" s="121">
        <v>14</v>
      </c>
      <c r="L5908" s="108"/>
      <c r="M5908" s="122">
        <v>14728</v>
      </c>
      <c r="N5908" s="123">
        <v>19616</v>
      </c>
      <c r="O5908" s="124">
        <v>21113</v>
      </c>
      <c r="P5908" s="123">
        <v>21098</v>
      </c>
      <c r="Q5908" s="124">
        <v>18889</v>
      </c>
      <c r="R5908" s="123">
        <v>16545</v>
      </c>
      <c r="S5908" s="124">
        <v>19145</v>
      </c>
      <c r="T5908" s="123">
        <v>21124</v>
      </c>
      <c r="U5908" s="124">
        <v>22396</v>
      </c>
      <c r="V5908" s="123">
        <v>20281</v>
      </c>
      <c r="W5908" s="124">
        <v>19079</v>
      </c>
      <c r="X5908" s="123">
        <v>17854</v>
      </c>
      <c r="Y5908" s="124">
        <v>20336</v>
      </c>
      <c r="Z5908" s="123">
        <v>23838</v>
      </c>
      <c r="AA5908" s="124">
        <v>24536</v>
      </c>
      <c r="AB5908" s="123">
        <v>21912</v>
      </c>
      <c r="AC5908" s="124">
        <v>20531</v>
      </c>
      <c r="AD5908" s="123">
        <v>21379</v>
      </c>
      <c r="AE5908" s="125">
        <v>23332</v>
      </c>
      <c r="AF5908" s="126">
        <v>24898</v>
      </c>
    </row>
    <row r="5909" spans="2:32">
      <c r="B5909" s="127">
        <v>5871</v>
      </c>
      <c r="C5909" s="128">
        <v>5871</v>
      </c>
      <c r="D5909" s="129">
        <v>245</v>
      </c>
      <c r="E5909" s="130">
        <v>9</v>
      </c>
      <c r="F5909" s="131">
        <v>2</v>
      </c>
      <c r="G5909" s="132" t="s">
        <v>487</v>
      </c>
      <c r="H5909" s="133">
        <v>9</v>
      </c>
      <c r="I5909" s="128">
        <v>1</v>
      </c>
      <c r="J5909" s="129" t="s">
        <v>487</v>
      </c>
      <c r="K5909" s="134">
        <v>15</v>
      </c>
      <c r="L5909" s="108"/>
      <c r="M5909" s="81">
        <v>15013</v>
      </c>
      <c r="N5909" s="135">
        <v>19895</v>
      </c>
      <c r="O5909" s="136">
        <v>21442</v>
      </c>
      <c r="P5909" s="135">
        <v>21386</v>
      </c>
      <c r="Q5909" s="136">
        <v>19130</v>
      </c>
      <c r="R5909" s="135">
        <v>16806</v>
      </c>
      <c r="S5909" s="136">
        <v>19444</v>
      </c>
      <c r="T5909" s="135">
        <v>21416</v>
      </c>
      <c r="U5909" s="136">
        <v>22719</v>
      </c>
      <c r="V5909" s="135">
        <v>20502</v>
      </c>
      <c r="W5909" s="136">
        <v>19296</v>
      </c>
      <c r="X5909" s="135">
        <v>18107</v>
      </c>
      <c r="Y5909" s="136">
        <v>20612</v>
      </c>
      <c r="Z5909" s="135">
        <v>24162</v>
      </c>
      <c r="AA5909" s="136">
        <v>24646</v>
      </c>
      <c r="AB5909" s="135">
        <v>22111</v>
      </c>
      <c r="AC5909" s="136">
        <v>20733</v>
      </c>
      <c r="AD5909" s="135">
        <v>21653</v>
      </c>
      <c r="AE5909" s="137">
        <v>23593</v>
      </c>
      <c r="AF5909" s="138">
        <v>25208</v>
      </c>
    </row>
    <row r="5910" spans="2:32">
      <c r="B5910" s="114">
        <v>5872</v>
      </c>
      <c r="C5910" s="115">
        <v>5872</v>
      </c>
      <c r="D5910" s="116">
        <v>245</v>
      </c>
      <c r="E5910" s="117">
        <v>9</v>
      </c>
      <c r="F5910" s="118">
        <v>2</v>
      </c>
      <c r="G5910" s="119" t="s">
        <v>487</v>
      </c>
      <c r="H5910" s="120">
        <v>9</v>
      </c>
      <c r="I5910" s="115">
        <v>1</v>
      </c>
      <c r="J5910" s="116" t="s">
        <v>487</v>
      </c>
      <c r="K5910" s="121">
        <v>16</v>
      </c>
      <c r="L5910" s="108"/>
      <c r="M5910" s="122">
        <v>15493</v>
      </c>
      <c r="N5910" s="123">
        <v>20365</v>
      </c>
      <c r="O5910" s="124">
        <v>21820</v>
      </c>
      <c r="P5910" s="123">
        <v>21740</v>
      </c>
      <c r="Q5910" s="124">
        <v>19401</v>
      </c>
      <c r="R5910" s="123">
        <v>17233</v>
      </c>
      <c r="S5910" s="124">
        <v>19927</v>
      </c>
      <c r="T5910" s="123">
        <v>22064</v>
      </c>
      <c r="U5910" s="124">
        <v>23056</v>
      </c>
      <c r="V5910" s="123">
        <v>20697</v>
      </c>
      <c r="W5910" s="124">
        <v>19589</v>
      </c>
      <c r="X5910" s="123">
        <v>18480</v>
      </c>
      <c r="Y5910" s="124">
        <v>21040</v>
      </c>
      <c r="Z5910" s="123">
        <v>24427</v>
      </c>
      <c r="AA5910" s="124">
        <v>24703</v>
      </c>
      <c r="AB5910" s="123">
        <v>22171</v>
      </c>
      <c r="AC5910" s="124">
        <v>20928</v>
      </c>
      <c r="AD5910" s="123">
        <v>22041</v>
      </c>
      <c r="AE5910" s="125">
        <v>24283</v>
      </c>
      <c r="AF5910" s="126">
        <v>25443</v>
      </c>
    </row>
    <row r="5911" spans="2:32">
      <c r="B5911" s="127">
        <v>5873</v>
      </c>
      <c r="C5911" s="128">
        <v>5873</v>
      </c>
      <c r="D5911" s="129">
        <v>245</v>
      </c>
      <c r="E5911" s="130">
        <v>9</v>
      </c>
      <c r="F5911" s="131">
        <v>2</v>
      </c>
      <c r="G5911" s="132" t="s">
        <v>487</v>
      </c>
      <c r="H5911" s="133">
        <v>9</v>
      </c>
      <c r="I5911" s="128">
        <v>1</v>
      </c>
      <c r="J5911" s="129" t="s">
        <v>487</v>
      </c>
      <c r="K5911" s="134">
        <v>17</v>
      </c>
      <c r="L5911" s="108"/>
      <c r="M5911" s="81">
        <v>16163</v>
      </c>
      <c r="N5911" s="135">
        <v>20763</v>
      </c>
      <c r="O5911" s="136">
        <v>22239</v>
      </c>
      <c r="P5911" s="135">
        <v>22087</v>
      </c>
      <c r="Q5911" s="136">
        <v>19773</v>
      </c>
      <c r="R5911" s="135">
        <v>17957</v>
      </c>
      <c r="S5911" s="136">
        <v>20628</v>
      </c>
      <c r="T5911" s="135">
        <v>22562</v>
      </c>
      <c r="U5911" s="136">
        <v>23448</v>
      </c>
      <c r="V5911" s="135">
        <v>21087</v>
      </c>
      <c r="W5911" s="136">
        <v>20087</v>
      </c>
      <c r="X5911" s="135">
        <v>19194</v>
      </c>
      <c r="Y5911" s="136">
        <v>21797</v>
      </c>
      <c r="Z5911" s="135">
        <v>24899</v>
      </c>
      <c r="AA5911" s="136">
        <v>24997</v>
      </c>
      <c r="AB5911" s="135">
        <v>22565</v>
      </c>
      <c r="AC5911" s="136">
        <v>21435</v>
      </c>
      <c r="AD5911" s="135">
        <v>22817</v>
      </c>
      <c r="AE5911" s="137">
        <v>24826</v>
      </c>
      <c r="AF5911" s="138">
        <v>25935</v>
      </c>
    </row>
    <row r="5912" spans="2:32">
      <c r="B5912" s="114">
        <v>5874</v>
      </c>
      <c r="C5912" s="115">
        <v>5874</v>
      </c>
      <c r="D5912" s="116">
        <v>245</v>
      </c>
      <c r="E5912" s="117">
        <v>9</v>
      </c>
      <c r="F5912" s="118">
        <v>2</v>
      </c>
      <c r="G5912" s="119" t="s">
        <v>487</v>
      </c>
      <c r="H5912" s="120">
        <v>9</v>
      </c>
      <c r="I5912" s="115">
        <v>1</v>
      </c>
      <c r="J5912" s="116" t="s">
        <v>487</v>
      </c>
      <c r="K5912" s="121">
        <v>18</v>
      </c>
      <c r="L5912" s="108"/>
      <c r="M5912" s="122">
        <v>16406</v>
      </c>
      <c r="N5912" s="123">
        <v>20657</v>
      </c>
      <c r="O5912" s="124">
        <v>22103</v>
      </c>
      <c r="P5912" s="123">
        <v>22133</v>
      </c>
      <c r="Q5912" s="124">
        <v>19837</v>
      </c>
      <c r="R5912" s="123">
        <v>18401</v>
      </c>
      <c r="S5912" s="124">
        <v>20980</v>
      </c>
      <c r="T5912" s="123">
        <v>22443</v>
      </c>
      <c r="U5912" s="124">
        <v>23390</v>
      </c>
      <c r="V5912" s="123">
        <v>21408</v>
      </c>
      <c r="W5912" s="124">
        <v>20514</v>
      </c>
      <c r="X5912" s="123">
        <v>19873</v>
      </c>
      <c r="Y5912" s="124">
        <v>22407</v>
      </c>
      <c r="Z5912" s="123">
        <v>24802</v>
      </c>
      <c r="AA5912" s="124">
        <v>25420</v>
      </c>
      <c r="AB5912" s="123">
        <v>23086</v>
      </c>
      <c r="AC5912" s="124">
        <v>22086</v>
      </c>
      <c r="AD5912" s="123">
        <v>23499</v>
      </c>
      <c r="AE5912" s="125">
        <v>24972</v>
      </c>
      <c r="AF5912" s="126">
        <v>25909</v>
      </c>
    </row>
    <row r="5913" spans="2:32">
      <c r="B5913" s="127">
        <v>5875</v>
      </c>
      <c r="C5913" s="128">
        <v>5875</v>
      </c>
      <c r="D5913" s="129">
        <v>245</v>
      </c>
      <c r="E5913" s="130">
        <v>9</v>
      </c>
      <c r="F5913" s="131">
        <v>2</v>
      </c>
      <c r="G5913" s="132" t="s">
        <v>487</v>
      </c>
      <c r="H5913" s="133">
        <v>9</v>
      </c>
      <c r="I5913" s="128">
        <v>1</v>
      </c>
      <c r="J5913" s="129" t="s">
        <v>487</v>
      </c>
      <c r="K5913" s="134">
        <v>19</v>
      </c>
      <c r="L5913" s="108"/>
      <c r="M5913" s="81">
        <v>15926</v>
      </c>
      <c r="N5913" s="135">
        <v>20194</v>
      </c>
      <c r="O5913" s="136">
        <v>21587</v>
      </c>
      <c r="P5913" s="135">
        <v>21646</v>
      </c>
      <c r="Q5913" s="136">
        <v>19530</v>
      </c>
      <c r="R5913" s="135">
        <v>17927</v>
      </c>
      <c r="S5913" s="136">
        <v>20726</v>
      </c>
      <c r="T5913" s="135">
        <v>22085</v>
      </c>
      <c r="U5913" s="136">
        <v>23097</v>
      </c>
      <c r="V5913" s="135">
        <v>21288</v>
      </c>
      <c r="W5913" s="136">
        <v>20480</v>
      </c>
      <c r="X5913" s="135">
        <v>19678</v>
      </c>
      <c r="Y5913" s="136">
        <v>22361</v>
      </c>
      <c r="Z5913" s="135">
        <v>24752</v>
      </c>
      <c r="AA5913" s="136">
        <v>25447</v>
      </c>
      <c r="AB5913" s="135">
        <v>23250</v>
      </c>
      <c r="AC5913" s="136">
        <v>22334</v>
      </c>
      <c r="AD5913" s="135">
        <v>23586</v>
      </c>
      <c r="AE5913" s="137">
        <v>25065</v>
      </c>
      <c r="AF5913" s="138">
        <v>26013</v>
      </c>
    </row>
    <row r="5914" spans="2:32">
      <c r="B5914" s="114">
        <v>5876</v>
      </c>
      <c r="C5914" s="115">
        <v>5876</v>
      </c>
      <c r="D5914" s="116">
        <v>245</v>
      </c>
      <c r="E5914" s="117">
        <v>9</v>
      </c>
      <c r="F5914" s="118">
        <v>2</v>
      </c>
      <c r="G5914" s="119" t="s">
        <v>487</v>
      </c>
      <c r="H5914" s="120">
        <v>9</v>
      </c>
      <c r="I5914" s="115">
        <v>1</v>
      </c>
      <c r="J5914" s="116" t="s">
        <v>487</v>
      </c>
      <c r="K5914" s="121">
        <v>20</v>
      </c>
      <c r="L5914" s="108"/>
      <c r="M5914" s="122">
        <v>16049</v>
      </c>
      <c r="N5914" s="123">
        <v>20365</v>
      </c>
      <c r="O5914" s="124">
        <v>21803</v>
      </c>
      <c r="P5914" s="123">
        <v>21788</v>
      </c>
      <c r="Q5914" s="124">
        <v>19608</v>
      </c>
      <c r="R5914" s="123">
        <v>18190</v>
      </c>
      <c r="S5914" s="124">
        <v>20961</v>
      </c>
      <c r="T5914" s="123">
        <v>22461</v>
      </c>
      <c r="U5914" s="124">
        <v>23568</v>
      </c>
      <c r="V5914" s="123">
        <v>21553</v>
      </c>
      <c r="W5914" s="124">
        <v>21000</v>
      </c>
      <c r="X5914" s="123">
        <v>20232</v>
      </c>
      <c r="Y5914" s="124">
        <v>22979</v>
      </c>
      <c r="Z5914" s="123">
        <v>25620</v>
      </c>
      <c r="AA5914" s="124">
        <v>26261</v>
      </c>
      <c r="AB5914" s="123">
        <v>23995</v>
      </c>
      <c r="AC5914" s="124">
        <v>23144</v>
      </c>
      <c r="AD5914" s="123">
        <v>24368</v>
      </c>
      <c r="AE5914" s="125">
        <v>25960</v>
      </c>
      <c r="AF5914" s="126">
        <v>27058</v>
      </c>
    </row>
    <row r="5915" spans="2:32">
      <c r="B5915" s="127">
        <v>5877</v>
      </c>
      <c r="C5915" s="128">
        <v>5877</v>
      </c>
      <c r="D5915" s="129">
        <v>245</v>
      </c>
      <c r="E5915" s="130">
        <v>9</v>
      </c>
      <c r="F5915" s="131">
        <v>2</v>
      </c>
      <c r="G5915" s="132" t="s">
        <v>487</v>
      </c>
      <c r="H5915" s="133">
        <v>9</v>
      </c>
      <c r="I5915" s="128">
        <v>1</v>
      </c>
      <c r="J5915" s="129" t="s">
        <v>487</v>
      </c>
      <c r="K5915" s="134">
        <v>21</v>
      </c>
      <c r="L5915" s="108"/>
      <c r="M5915" s="81">
        <v>15887</v>
      </c>
      <c r="N5915" s="135">
        <v>19935</v>
      </c>
      <c r="O5915" s="136">
        <v>21354</v>
      </c>
      <c r="P5915" s="135">
        <v>21424</v>
      </c>
      <c r="Q5915" s="136">
        <v>19239</v>
      </c>
      <c r="R5915" s="135">
        <v>18138</v>
      </c>
      <c r="S5915" s="136">
        <v>20628</v>
      </c>
      <c r="T5915" s="135">
        <v>22244</v>
      </c>
      <c r="U5915" s="136">
        <v>23393</v>
      </c>
      <c r="V5915" s="135">
        <v>21467</v>
      </c>
      <c r="W5915" s="136">
        <v>21147</v>
      </c>
      <c r="X5915" s="135">
        <v>20526</v>
      </c>
      <c r="Y5915" s="136">
        <v>23053</v>
      </c>
      <c r="Z5915" s="135">
        <v>25908</v>
      </c>
      <c r="AA5915" s="136">
        <v>26633</v>
      </c>
      <c r="AB5915" s="135">
        <v>24419</v>
      </c>
      <c r="AC5915" s="136">
        <v>23732</v>
      </c>
      <c r="AD5915" s="135">
        <v>24650</v>
      </c>
      <c r="AE5915" s="137">
        <v>26440</v>
      </c>
      <c r="AF5915" s="138">
        <v>27575</v>
      </c>
    </row>
    <row r="5916" spans="2:32">
      <c r="B5916" s="114">
        <v>5878</v>
      </c>
      <c r="C5916" s="115">
        <v>5878</v>
      </c>
      <c r="D5916" s="116">
        <v>245</v>
      </c>
      <c r="E5916" s="117">
        <v>9</v>
      </c>
      <c r="F5916" s="118">
        <v>2</v>
      </c>
      <c r="G5916" s="119" t="s">
        <v>487</v>
      </c>
      <c r="H5916" s="120">
        <v>9</v>
      </c>
      <c r="I5916" s="115">
        <v>1</v>
      </c>
      <c r="J5916" s="116" t="s">
        <v>487</v>
      </c>
      <c r="K5916" s="121">
        <v>22</v>
      </c>
      <c r="L5916" s="108"/>
      <c r="M5916" s="122">
        <v>15031</v>
      </c>
      <c r="N5916" s="123">
        <v>18643</v>
      </c>
      <c r="O5916" s="124">
        <v>20073</v>
      </c>
      <c r="P5916" s="123">
        <v>20125</v>
      </c>
      <c r="Q5916" s="124">
        <v>18128</v>
      </c>
      <c r="R5916" s="123">
        <v>17304</v>
      </c>
      <c r="S5916" s="124">
        <v>19492</v>
      </c>
      <c r="T5916" s="123">
        <v>21075</v>
      </c>
      <c r="U5916" s="124">
        <v>22318</v>
      </c>
      <c r="V5916" s="123">
        <v>20556</v>
      </c>
      <c r="W5916" s="124">
        <v>20558</v>
      </c>
      <c r="X5916" s="123">
        <v>19904</v>
      </c>
      <c r="Y5916" s="124">
        <v>22140</v>
      </c>
      <c r="Z5916" s="123">
        <v>25088</v>
      </c>
      <c r="AA5916" s="124">
        <v>25755</v>
      </c>
      <c r="AB5916" s="123">
        <v>23778</v>
      </c>
      <c r="AC5916" s="124">
        <v>23386</v>
      </c>
      <c r="AD5916" s="123">
        <v>23841</v>
      </c>
      <c r="AE5916" s="125">
        <v>25669</v>
      </c>
      <c r="AF5916" s="126">
        <v>26894</v>
      </c>
    </row>
    <row r="5917" spans="2:32">
      <c r="B5917" s="127">
        <v>5879</v>
      </c>
      <c r="C5917" s="128">
        <v>5879</v>
      </c>
      <c r="D5917" s="129">
        <v>245</v>
      </c>
      <c r="E5917" s="130">
        <v>9</v>
      </c>
      <c r="F5917" s="131">
        <v>2</v>
      </c>
      <c r="G5917" s="132" t="s">
        <v>487</v>
      </c>
      <c r="H5917" s="133">
        <v>9</v>
      </c>
      <c r="I5917" s="128">
        <v>1</v>
      </c>
      <c r="J5917" s="129" t="s">
        <v>487</v>
      </c>
      <c r="K5917" s="134">
        <v>23</v>
      </c>
      <c r="L5917" s="108"/>
      <c r="M5917" s="81">
        <v>14113</v>
      </c>
      <c r="N5917" s="135">
        <v>17218</v>
      </c>
      <c r="O5917" s="136">
        <v>18615</v>
      </c>
      <c r="P5917" s="135">
        <v>18647</v>
      </c>
      <c r="Q5917" s="136">
        <v>16872</v>
      </c>
      <c r="R5917" s="135">
        <v>16386</v>
      </c>
      <c r="S5917" s="136">
        <v>18210</v>
      </c>
      <c r="T5917" s="135">
        <v>19656</v>
      </c>
      <c r="U5917" s="136">
        <v>20889</v>
      </c>
      <c r="V5917" s="135">
        <v>19348</v>
      </c>
      <c r="W5917" s="136">
        <v>19684</v>
      </c>
      <c r="X5917" s="135">
        <v>19032</v>
      </c>
      <c r="Y5917" s="136">
        <v>20949</v>
      </c>
      <c r="Z5917" s="135">
        <v>23777</v>
      </c>
      <c r="AA5917" s="136">
        <v>24356</v>
      </c>
      <c r="AB5917" s="135">
        <v>22695</v>
      </c>
      <c r="AC5917" s="136">
        <v>22625</v>
      </c>
      <c r="AD5917" s="135">
        <v>22693</v>
      </c>
      <c r="AE5917" s="137">
        <v>24423</v>
      </c>
      <c r="AF5917" s="138">
        <v>25634</v>
      </c>
    </row>
    <row r="5918" spans="2:32">
      <c r="B5918" s="114">
        <v>5880</v>
      </c>
      <c r="C5918" s="115">
        <v>5880</v>
      </c>
      <c r="D5918" s="116">
        <v>245</v>
      </c>
      <c r="E5918" s="117">
        <v>9</v>
      </c>
      <c r="F5918" s="118">
        <v>2</v>
      </c>
      <c r="G5918" s="119" t="s">
        <v>487</v>
      </c>
      <c r="H5918" s="120">
        <v>9</v>
      </c>
      <c r="I5918" s="115">
        <v>1</v>
      </c>
      <c r="J5918" s="116" t="s">
        <v>487</v>
      </c>
      <c r="K5918" s="121">
        <v>24</v>
      </c>
      <c r="L5918" s="108"/>
      <c r="M5918" s="122">
        <v>13323</v>
      </c>
      <c r="N5918" s="123">
        <v>16099</v>
      </c>
      <c r="O5918" s="124">
        <v>17354</v>
      </c>
      <c r="P5918" s="123">
        <v>17422</v>
      </c>
      <c r="Q5918" s="124">
        <v>15787</v>
      </c>
      <c r="R5918" s="123">
        <v>15521</v>
      </c>
      <c r="S5918" s="124">
        <v>17128</v>
      </c>
      <c r="T5918" s="123">
        <v>18531</v>
      </c>
      <c r="U5918" s="124">
        <v>19675</v>
      </c>
      <c r="V5918" s="123">
        <v>18344</v>
      </c>
      <c r="W5918" s="124">
        <v>18909</v>
      </c>
      <c r="X5918" s="123">
        <v>18190</v>
      </c>
      <c r="Y5918" s="124">
        <v>19912</v>
      </c>
      <c r="Z5918" s="123">
        <v>22607</v>
      </c>
      <c r="AA5918" s="124">
        <v>23327</v>
      </c>
      <c r="AB5918" s="123">
        <v>21907</v>
      </c>
      <c r="AC5918" s="124">
        <v>22074</v>
      </c>
      <c r="AD5918" s="123">
        <v>21693</v>
      </c>
      <c r="AE5918" s="125">
        <v>23403</v>
      </c>
      <c r="AF5918" s="126">
        <v>24486</v>
      </c>
    </row>
    <row r="5919" spans="2:32">
      <c r="B5919" s="127">
        <v>5881</v>
      </c>
      <c r="C5919" s="128">
        <v>5881</v>
      </c>
      <c r="D5919" s="129">
        <v>246</v>
      </c>
      <c r="E5919" s="130">
        <v>9</v>
      </c>
      <c r="F5919" s="131">
        <v>3</v>
      </c>
      <c r="G5919" s="132" t="s">
        <v>487</v>
      </c>
      <c r="H5919" s="133">
        <v>9</v>
      </c>
      <c r="I5919" s="128">
        <v>2</v>
      </c>
      <c r="J5919" s="129" t="s">
        <v>487</v>
      </c>
      <c r="K5919" s="134">
        <v>1</v>
      </c>
      <c r="L5919" s="108"/>
      <c r="M5919" s="81">
        <v>13439</v>
      </c>
      <c r="N5919" s="135">
        <v>15391</v>
      </c>
      <c r="O5919" s="136">
        <v>16190</v>
      </c>
      <c r="P5919" s="135">
        <v>14625</v>
      </c>
      <c r="Q5919" s="136">
        <v>15063</v>
      </c>
      <c r="R5919" s="135">
        <v>15518</v>
      </c>
      <c r="S5919" s="136">
        <v>16592</v>
      </c>
      <c r="T5919" s="135">
        <v>17806</v>
      </c>
      <c r="U5919" s="136">
        <v>18515</v>
      </c>
      <c r="V5919" s="135">
        <v>17454</v>
      </c>
      <c r="W5919" s="136">
        <v>17603</v>
      </c>
      <c r="X5919" s="135">
        <v>18125</v>
      </c>
      <c r="Y5919" s="136">
        <v>19712</v>
      </c>
      <c r="Z5919" s="135">
        <v>21672</v>
      </c>
      <c r="AA5919" s="136">
        <v>20492</v>
      </c>
      <c r="AB5919" s="135">
        <v>20852</v>
      </c>
      <c r="AC5919" s="136">
        <v>20342</v>
      </c>
      <c r="AD5919" s="135">
        <v>21678</v>
      </c>
      <c r="AE5919" s="137">
        <v>22851</v>
      </c>
      <c r="AF5919" s="138">
        <v>23604</v>
      </c>
    </row>
    <row r="5920" spans="2:32">
      <c r="B5920" s="114">
        <v>5882</v>
      </c>
      <c r="C5920" s="115">
        <v>5882</v>
      </c>
      <c r="D5920" s="116">
        <v>246</v>
      </c>
      <c r="E5920" s="117">
        <v>9</v>
      </c>
      <c r="F5920" s="118">
        <v>3</v>
      </c>
      <c r="G5920" s="119" t="s">
        <v>487</v>
      </c>
      <c r="H5920" s="120">
        <v>9</v>
      </c>
      <c r="I5920" s="115">
        <v>2</v>
      </c>
      <c r="J5920" s="116" t="s">
        <v>487</v>
      </c>
      <c r="K5920" s="121">
        <v>2</v>
      </c>
      <c r="L5920" s="108"/>
      <c r="M5920" s="122">
        <v>12933</v>
      </c>
      <c r="N5920" s="123">
        <v>14888</v>
      </c>
      <c r="O5920" s="124">
        <v>15606</v>
      </c>
      <c r="P5920" s="123">
        <v>14165</v>
      </c>
      <c r="Q5920" s="124">
        <v>14573</v>
      </c>
      <c r="R5920" s="123">
        <v>14910</v>
      </c>
      <c r="S5920" s="124">
        <v>16080</v>
      </c>
      <c r="T5920" s="123">
        <v>17231</v>
      </c>
      <c r="U5920" s="124">
        <v>17864</v>
      </c>
      <c r="V5920" s="123">
        <v>16870</v>
      </c>
      <c r="W5920" s="124">
        <v>17006</v>
      </c>
      <c r="X5920" s="123">
        <v>17443</v>
      </c>
      <c r="Y5920" s="124">
        <v>19092</v>
      </c>
      <c r="Z5920" s="123">
        <v>20918</v>
      </c>
      <c r="AA5920" s="124">
        <v>19831</v>
      </c>
      <c r="AB5920" s="123">
        <v>20149</v>
      </c>
      <c r="AC5920" s="124">
        <v>19678</v>
      </c>
      <c r="AD5920" s="123">
        <v>20988</v>
      </c>
      <c r="AE5920" s="125">
        <v>22114</v>
      </c>
      <c r="AF5920" s="126">
        <v>22792</v>
      </c>
    </row>
    <row r="5921" spans="2:32">
      <c r="B5921" s="127">
        <v>5883</v>
      </c>
      <c r="C5921" s="128">
        <v>5883</v>
      </c>
      <c r="D5921" s="129">
        <v>246</v>
      </c>
      <c r="E5921" s="130">
        <v>9</v>
      </c>
      <c r="F5921" s="131">
        <v>3</v>
      </c>
      <c r="G5921" s="132" t="s">
        <v>487</v>
      </c>
      <c r="H5921" s="133">
        <v>9</v>
      </c>
      <c r="I5921" s="128">
        <v>2</v>
      </c>
      <c r="J5921" s="129" t="s">
        <v>487</v>
      </c>
      <c r="K5921" s="134">
        <v>3</v>
      </c>
      <c r="L5921" s="108"/>
      <c r="M5921" s="81">
        <v>12642</v>
      </c>
      <c r="N5921" s="135">
        <v>14574</v>
      </c>
      <c r="O5921" s="136">
        <v>15281</v>
      </c>
      <c r="P5921" s="135">
        <v>13931</v>
      </c>
      <c r="Q5921" s="136">
        <v>14248</v>
      </c>
      <c r="R5921" s="135">
        <v>14580</v>
      </c>
      <c r="S5921" s="136">
        <v>15814</v>
      </c>
      <c r="T5921" s="135">
        <v>16847</v>
      </c>
      <c r="U5921" s="136">
        <v>17450</v>
      </c>
      <c r="V5921" s="135">
        <v>16448</v>
      </c>
      <c r="W5921" s="136">
        <v>16569</v>
      </c>
      <c r="X5921" s="135">
        <v>17007</v>
      </c>
      <c r="Y5921" s="136">
        <v>18692</v>
      </c>
      <c r="Z5921" s="135">
        <v>20530</v>
      </c>
      <c r="AA5921" s="136">
        <v>19512</v>
      </c>
      <c r="AB5921" s="135">
        <v>19740</v>
      </c>
      <c r="AC5921" s="136">
        <v>19295</v>
      </c>
      <c r="AD5921" s="135">
        <v>20514</v>
      </c>
      <c r="AE5921" s="137">
        <v>21538</v>
      </c>
      <c r="AF5921" s="138">
        <v>22340</v>
      </c>
    </row>
    <row r="5922" spans="2:32">
      <c r="B5922" s="114">
        <v>5884</v>
      </c>
      <c r="C5922" s="115">
        <v>5884</v>
      </c>
      <c r="D5922" s="116">
        <v>246</v>
      </c>
      <c r="E5922" s="117">
        <v>9</v>
      </c>
      <c r="F5922" s="118">
        <v>3</v>
      </c>
      <c r="G5922" s="119" t="s">
        <v>487</v>
      </c>
      <c r="H5922" s="120">
        <v>9</v>
      </c>
      <c r="I5922" s="115">
        <v>2</v>
      </c>
      <c r="J5922" s="116" t="s">
        <v>487</v>
      </c>
      <c r="K5922" s="121">
        <v>4</v>
      </c>
      <c r="L5922" s="108"/>
      <c r="M5922" s="122">
        <v>12487</v>
      </c>
      <c r="N5922" s="123">
        <v>14506</v>
      </c>
      <c r="O5922" s="124">
        <v>15188</v>
      </c>
      <c r="P5922" s="123">
        <v>13894</v>
      </c>
      <c r="Q5922" s="124">
        <v>14070</v>
      </c>
      <c r="R5922" s="123">
        <v>14357</v>
      </c>
      <c r="S5922" s="124">
        <v>15713</v>
      </c>
      <c r="T5922" s="123">
        <v>16625</v>
      </c>
      <c r="U5922" s="124">
        <v>17154</v>
      </c>
      <c r="V5922" s="123">
        <v>16064</v>
      </c>
      <c r="W5922" s="124">
        <v>16150</v>
      </c>
      <c r="X5922" s="123">
        <v>16538</v>
      </c>
      <c r="Y5922" s="124">
        <v>18262</v>
      </c>
      <c r="Z5922" s="123">
        <v>19943</v>
      </c>
      <c r="AA5922" s="124">
        <v>18943</v>
      </c>
      <c r="AB5922" s="123">
        <v>19045</v>
      </c>
      <c r="AC5922" s="124">
        <v>18667</v>
      </c>
      <c r="AD5922" s="123">
        <v>19906</v>
      </c>
      <c r="AE5922" s="125">
        <v>20824</v>
      </c>
      <c r="AF5922" s="126">
        <v>21607</v>
      </c>
    </row>
    <row r="5923" spans="2:32">
      <c r="B5923" s="127">
        <v>5885</v>
      </c>
      <c r="C5923" s="128">
        <v>5885</v>
      </c>
      <c r="D5923" s="129">
        <v>246</v>
      </c>
      <c r="E5923" s="130">
        <v>9</v>
      </c>
      <c r="F5923" s="131">
        <v>3</v>
      </c>
      <c r="G5923" s="132" t="s">
        <v>487</v>
      </c>
      <c r="H5923" s="133">
        <v>9</v>
      </c>
      <c r="I5923" s="128">
        <v>2</v>
      </c>
      <c r="J5923" s="129" t="s">
        <v>487</v>
      </c>
      <c r="K5923" s="134">
        <v>5</v>
      </c>
      <c r="L5923" s="108"/>
      <c r="M5923" s="81">
        <v>12470</v>
      </c>
      <c r="N5923" s="135">
        <v>14896</v>
      </c>
      <c r="O5923" s="136">
        <v>15493</v>
      </c>
      <c r="P5923" s="135">
        <v>14204</v>
      </c>
      <c r="Q5923" s="136">
        <v>14046</v>
      </c>
      <c r="R5923" s="135">
        <v>14313</v>
      </c>
      <c r="S5923" s="136">
        <v>16011</v>
      </c>
      <c r="T5923" s="135">
        <v>16856</v>
      </c>
      <c r="U5923" s="136">
        <v>17222</v>
      </c>
      <c r="V5923" s="135">
        <v>15766</v>
      </c>
      <c r="W5923" s="136">
        <v>15844</v>
      </c>
      <c r="X5923" s="135">
        <v>16202</v>
      </c>
      <c r="Y5923" s="136">
        <v>18173</v>
      </c>
      <c r="Z5923" s="135">
        <v>19694</v>
      </c>
      <c r="AA5923" s="136">
        <v>18606</v>
      </c>
      <c r="AB5923" s="135">
        <v>18370</v>
      </c>
      <c r="AC5923" s="136">
        <v>18048</v>
      </c>
      <c r="AD5923" s="135">
        <v>19622</v>
      </c>
      <c r="AE5923" s="137">
        <v>20541</v>
      </c>
      <c r="AF5923" s="138">
        <v>21174</v>
      </c>
    </row>
    <row r="5924" spans="2:32">
      <c r="B5924" s="114">
        <v>5886</v>
      </c>
      <c r="C5924" s="115">
        <v>5886</v>
      </c>
      <c r="D5924" s="116">
        <v>246</v>
      </c>
      <c r="E5924" s="117">
        <v>9</v>
      </c>
      <c r="F5924" s="118">
        <v>3</v>
      </c>
      <c r="G5924" s="119" t="s">
        <v>487</v>
      </c>
      <c r="H5924" s="120">
        <v>9</v>
      </c>
      <c r="I5924" s="115">
        <v>2</v>
      </c>
      <c r="J5924" s="116" t="s">
        <v>487</v>
      </c>
      <c r="K5924" s="121">
        <v>6</v>
      </c>
      <c r="L5924" s="108"/>
      <c r="M5924" s="122">
        <v>12601</v>
      </c>
      <c r="N5924" s="123">
        <v>15801</v>
      </c>
      <c r="O5924" s="124">
        <v>16322</v>
      </c>
      <c r="P5924" s="123">
        <v>15090</v>
      </c>
      <c r="Q5924" s="124">
        <v>14261</v>
      </c>
      <c r="R5924" s="123">
        <v>14337</v>
      </c>
      <c r="S5924" s="124">
        <v>16855</v>
      </c>
      <c r="T5924" s="123">
        <v>17650</v>
      </c>
      <c r="U5924" s="124">
        <v>17813</v>
      </c>
      <c r="V5924" s="123">
        <v>15713</v>
      </c>
      <c r="W5924" s="124">
        <v>15746</v>
      </c>
      <c r="X5924" s="123">
        <v>15914</v>
      </c>
      <c r="Y5924" s="124">
        <v>18605</v>
      </c>
      <c r="Z5924" s="123">
        <v>19941</v>
      </c>
      <c r="AA5924" s="124">
        <v>18789</v>
      </c>
      <c r="AB5924" s="123">
        <v>17891</v>
      </c>
      <c r="AC5924" s="124">
        <v>17665</v>
      </c>
      <c r="AD5924" s="123">
        <v>19844</v>
      </c>
      <c r="AE5924" s="125">
        <v>20735</v>
      </c>
      <c r="AF5924" s="126">
        <v>21242</v>
      </c>
    </row>
    <row r="5925" spans="2:32">
      <c r="B5925" s="127">
        <v>5887</v>
      </c>
      <c r="C5925" s="128">
        <v>5887</v>
      </c>
      <c r="D5925" s="129">
        <v>246</v>
      </c>
      <c r="E5925" s="130">
        <v>9</v>
      </c>
      <c r="F5925" s="131">
        <v>3</v>
      </c>
      <c r="G5925" s="132" t="s">
        <v>487</v>
      </c>
      <c r="H5925" s="133">
        <v>9</v>
      </c>
      <c r="I5925" s="128">
        <v>2</v>
      </c>
      <c r="J5925" s="129" t="s">
        <v>487</v>
      </c>
      <c r="K5925" s="134">
        <v>7</v>
      </c>
      <c r="L5925" s="108"/>
      <c r="M5925" s="81">
        <v>12780</v>
      </c>
      <c r="N5925" s="135">
        <v>16901</v>
      </c>
      <c r="O5925" s="136">
        <v>17305</v>
      </c>
      <c r="P5925" s="135">
        <v>16125</v>
      </c>
      <c r="Q5925" s="136">
        <v>14524</v>
      </c>
      <c r="R5925" s="135">
        <v>14429</v>
      </c>
      <c r="S5925" s="136">
        <v>17731</v>
      </c>
      <c r="T5925" s="135">
        <v>18532</v>
      </c>
      <c r="U5925" s="136">
        <v>18582</v>
      </c>
      <c r="V5925" s="135">
        <v>15756</v>
      </c>
      <c r="W5925" s="136">
        <v>15701</v>
      </c>
      <c r="X5925" s="135">
        <v>15755</v>
      </c>
      <c r="Y5925" s="136">
        <v>19056</v>
      </c>
      <c r="Z5925" s="135">
        <v>20379</v>
      </c>
      <c r="AA5925" s="136">
        <v>19249</v>
      </c>
      <c r="AB5925" s="135">
        <v>17576</v>
      </c>
      <c r="AC5925" s="136">
        <v>17440</v>
      </c>
      <c r="AD5925" s="135">
        <v>20125</v>
      </c>
      <c r="AE5925" s="137">
        <v>21201</v>
      </c>
      <c r="AF5925" s="138">
        <v>21581</v>
      </c>
    </row>
    <row r="5926" spans="2:32">
      <c r="B5926" s="114">
        <v>5888</v>
      </c>
      <c r="C5926" s="115">
        <v>5888</v>
      </c>
      <c r="D5926" s="116">
        <v>246</v>
      </c>
      <c r="E5926" s="117">
        <v>9</v>
      </c>
      <c r="F5926" s="118">
        <v>3</v>
      </c>
      <c r="G5926" s="119" t="s">
        <v>487</v>
      </c>
      <c r="H5926" s="120">
        <v>9</v>
      </c>
      <c r="I5926" s="115">
        <v>2</v>
      </c>
      <c r="J5926" s="116" t="s">
        <v>487</v>
      </c>
      <c r="K5926" s="121">
        <v>8</v>
      </c>
      <c r="L5926" s="108"/>
      <c r="M5926" s="122">
        <v>13436</v>
      </c>
      <c r="N5926" s="123">
        <v>17873</v>
      </c>
      <c r="O5926" s="124">
        <v>18241</v>
      </c>
      <c r="P5926" s="123">
        <v>16788</v>
      </c>
      <c r="Q5926" s="124">
        <v>15181</v>
      </c>
      <c r="R5926" s="123">
        <v>15081</v>
      </c>
      <c r="S5926" s="124">
        <v>18410</v>
      </c>
      <c r="T5926" s="123">
        <v>19376</v>
      </c>
      <c r="U5926" s="124">
        <v>19465</v>
      </c>
      <c r="V5926" s="123">
        <v>16311</v>
      </c>
      <c r="W5926" s="124">
        <v>16224</v>
      </c>
      <c r="X5926" s="123">
        <v>16302</v>
      </c>
      <c r="Y5926" s="124">
        <v>19536</v>
      </c>
      <c r="Z5926" s="123">
        <v>21095</v>
      </c>
      <c r="AA5926" s="124">
        <v>19737</v>
      </c>
      <c r="AB5926" s="123">
        <v>18016</v>
      </c>
      <c r="AC5926" s="124">
        <v>17872</v>
      </c>
      <c r="AD5926" s="123">
        <v>20507</v>
      </c>
      <c r="AE5926" s="125">
        <v>21769</v>
      </c>
      <c r="AF5926" s="126">
        <v>22254</v>
      </c>
    </row>
    <row r="5927" spans="2:32">
      <c r="B5927" s="127">
        <v>5889</v>
      </c>
      <c r="C5927" s="128">
        <v>5889</v>
      </c>
      <c r="D5927" s="129">
        <v>246</v>
      </c>
      <c r="E5927" s="130">
        <v>9</v>
      </c>
      <c r="F5927" s="131">
        <v>3</v>
      </c>
      <c r="G5927" s="132" t="s">
        <v>487</v>
      </c>
      <c r="H5927" s="133">
        <v>9</v>
      </c>
      <c r="I5927" s="128">
        <v>2</v>
      </c>
      <c r="J5927" s="129" t="s">
        <v>487</v>
      </c>
      <c r="K5927" s="134">
        <v>9</v>
      </c>
      <c r="L5927" s="108"/>
      <c r="M5927" s="81">
        <v>14312</v>
      </c>
      <c r="N5927" s="135">
        <v>18493</v>
      </c>
      <c r="O5927" s="136">
        <v>19009</v>
      </c>
      <c r="P5927" s="135">
        <v>17334</v>
      </c>
      <c r="Q5927" s="136">
        <v>15992</v>
      </c>
      <c r="R5927" s="135">
        <v>16013</v>
      </c>
      <c r="S5927" s="136">
        <v>18925</v>
      </c>
      <c r="T5927" s="135">
        <v>19940</v>
      </c>
      <c r="U5927" s="136">
        <v>20180</v>
      </c>
      <c r="V5927" s="135">
        <v>17059</v>
      </c>
      <c r="W5927" s="136">
        <v>17026</v>
      </c>
      <c r="X5927" s="135">
        <v>17137</v>
      </c>
      <c r="Y5927" s="136">
        <v>19969</v>
      </c>
      <c r="Z5927" s="135">
        <v>21820</v>
      </c>
      <c r="AA5927" s="136">
        <v>20187</v>
      </c>
      <c r="AB5927" s="135">
        <v>18684</v>
      </c>
      <c r="AC5927" s="136">
        <v>18602</v>
      </c>
      <c r="AD5927" s="135">
        <v>20882</v>
      </c>
      <c r="AE5927" s="137">
        <v>22183</v>
      </c>
      <c r="AF5927" s="138">
        <v>23003</v>
      </c>
    </row>
    <row r="5928" spans="2:32">
      <c r="B5928" s="114">
        <v>5890</v>
      </c>
      <c r="C5928" s="115">
        <v>5890</v>
      </c>
      <c r="D5928" s="116">
        <v>246</v>
      </c>
      <c r="E5928" s="117">
        <v>9</v>
      </c>
      <c r="F5928" s="118">
        <v>3</v>
      </c>
      <c r="G5928" s="119" t="s">
        <v>487</v>
      </c>
      <c r="H5928" s="120">
        <v>9</v>
      </c>
      <c r="I5928" s="115">
        <v>2</v>
      </c>
      <c r="J5928" s="116" t="s">
        <v>487</v>
      </c>
      <c r="K5928" s="121">
        <v>10</v>
      </c>
      <c r="L5928" s="108"/>
      <c r="M5928" s="122">
        <v>15037</v>
      </c>
      <c r="N5928" s="123">
        <v>18958</v>
      </c>
      <c r="O5928" s="124">
        <v>19452</v>
      </c>
      <c r="P5928" s="123">
        <v>17637</v>
      </c>
      <c r="Q5928" s="124">
        <v>16431</v>
      </c>
      <c r="R5928" s="123">
        <v>16807</v>
      </c>
      <c r="S5928" s="124">
        <v>19404</v>
      </c>
      <c r="T5928" s="123">
        <v>20469</v>
      </c>
      <c r="U5928" s="124">
        <v>20678</v>
      </c>
      <c r="V5928" s="123">
        <v>17586</v>
      </c>
      <c r="W5928" s="124">
        <v>17773</v>
      </c>
      <c r="X5928" s="123">
        <v>18010</v>
      </c>
      <c r="Y5928" s="124">
        <v>20523</v>
      </c>
      <c r="Z5928" s="123">
        <v>22413</v>
      </c>
      <c r="AA5928" s="124">
        <v>20466</v>
      </c>
      <c r="AB5928" s="123">
        <v>19103</v>
      </c>
      <c r="AC5928" s="124">
        <v>19231</v>
      </c>
      <c r="AD5928" s="123">
        <v>21489</v>
      </c>
      <c r="AE5928" s="125">
        <v>22847</v>
      </c>
      <c r="AF5928" s="126">
        <v>23651</v>
      </c>
    </row>
    <row r="5929" spans="2:32">
      <c r="B5929" s="127">
        <v>5891</v>
      </c>
      <c r="C5929" s="128">
        <v>5891</v>
      </c>
      <c r="D5929" s="129">
        <v>246</v>
      </c>
      <c r="E5929" s="130">
        <v>9</v>
      </c>
      <c r="F5929" s="131">
        <v>3</v>
      </c>
      <c r="G5929" s="132" t="s">
        <v>487</v>
      </c>
      <c r="H5929" s="133">
        <v>9</v>
      </c>
      <c r="I5929" s="128">
        <v>2</v>
      </c>
      <c r="J5929" s="129" t="s">
        <v>487</v>
      </c>
      <c r="K5929" s="134">
        <v>11</v>
      </c>
      <c r="L5929" s="108"/>
      <c r="M5929" s="81">
        <v>15776</v>
      </c>
      <c r="N5929" s="135">
        <v>19418</v>
      </c>
      <c r="O5929" s="136">
        <v>19968</v>
      </c>
      <c r="P5929" s="135">
        <v>17962</v>
      </c>
      <c r="Q5929" s="136">
        <v>16914</v>
      </c>
      <c r="R5929" s="135">
        <v>17559</v>
      </c>
      <c r="S5929" s="136">
        <v>19860</v>
      </c>
      <c r="T5929" s="135">
        <v>20970</v>
      </c>
      <c r="U5929" s="136">
        <v>21258</v>
      </c>
      <c r="V5929" s="135">
        <v>18126</v>
      </c>
      <c r="W5929" s="136">
        <v>18462</v>
      </c>
      <c r="X5929" s="135">
        <v>18825</v>
      </c>
      <c r="Y5929" s="136">
        <v>21046</v>
      </c>
      <c r="Z5929" s="135">
        <v>23082</v>
      </c>
      <c r="AA5929" s="136">
        <v>20834</v>
      </c>
      <c r="AB5929" s="135">
        <v>19622</v>
      </c>
      <c r="AC5929" s="136">
        <v>19884</v>
      </c>
      <c r="AD5929" s="135">
        <v>22067</v>
      </c>
      <c r="AE5929" s="137">
        <v>23505</v>
      </c>
      <c r="AF5929" s="138">
        <v>24386</v>
      </c>
    </row>
    <row r="5930" spans="2:32">
      <c r="B5930" s="114">
        <v>5892</v>
      </c>
      <c r="C5930" s="115">
        <v>5892</v>
      </c>
      <c r="D5930" s="116">
        <v>246</v>
      </c>
      <c r="E5930" s="117">
        <v>9</v>
      </c>
      <c r="F5930" s="118">
        <v>3</v>
      </c>
      <c r="G5930" s="119" t="s">
        <v>487</v>
      </c>
      <c r="H5930" s="120">
        <v>9</v>
      </c>
      <c r="I5930" s="115">
        <v>2</v>
      </c>
      <c r="J5930" s="116" t="s">
        <v>487</v>
      </c>
      <c r="K5930" s="121">
        <v>12</v>
      </c>
      <c r="L5930" s="108"/>
      <c r="M5930" s="122">
        <v>16377</v>
      </c>
      <c r="N5930" s="123">
        <v>19884</v>
      </c>
      <c r="O5930" s="124">
        <v>20361</v>
      </c>
      <c r="P5930" s="123">
        <v>18237</v>
      </c>
      <c r="Q5930" s="124">
        <v>17255</v>
      </c>
      <c r="R5930" s="123">
        <v>18191</v>
      </c>
      <c r="S5930" s="124">
        <v>20273</v>
      </c>
      <c r="T5930" s="123">
        <v>21495</v>
      </c>
      <c r="U5930" s="124">
        <v>21705</v>
      </c>
      <c r="V5930" s="123">
        <v>18498</v>
      </c>
      <c r="W5930" s="124">
        <v>19070</v>
      </c>
      <c r="X5930" s="123">
        <v>19493</v>
      </c>
      <c r="Y5930" s="124">
        <v>21501</v>
      </c>
      <c r="Z5930" s="123">
        <v>23532</v>
      </c>
      <c r="AA5930" s="124">
        <v>21172</v>
      </c>
      <c r="AB5930" s="123">
        <v>19991</v>
      </c>
      <c r="AC5930" s="124">
        <v>20483</v>
      </c>
      <c r="AD5930" s="123">
        <v>22541</v>
      </c>
      <c r="AE5930" s="125">
        <v>24105</v>
      </c>
      <c r="AF5930" s="126">
        <v>24879</v>
      </c>
    </row>
    <row r="5931" spans="2:32">
      <c r="B5931" s="127">
        <v>5893</v>
      </c>
      <c r="C5931" s="128">
        <v>5893</v>
      </c>
      <c r="D5931" s="129">
        <v>246</v>
      </c>
      <c r="E5931" s="130">
        <v>9</v>
      </c>
      <c r="F5931" s="131">
        <v>3</v>
      </c>
      <c r="G5931" s="132" t="s">
        <v>487</v>
      </c>
      <c r="H5931" s="133">
        <v>9</v>
      </c>
      <c r="I5931" s="128">
        <v>2</v>
      </c>
      <c r="J5931" s="129" t="s">
        <v>487</v>
      </c>
      <c r="K5931" s="134">
        <v>13</v>
      </c>
      <c r="L5931" s="108"/>
      <c r="M5931" s="81">
        <v>16695</v>
      </c>
      <c r="N5931" s="135">
        <v>20295</v>
      </c>
      <c r="O5931" s="136">
        <v>20746</v>
      </c>
      <c r="P5931" s="135">
        <v>18534</v>
      </c>
      <c r="Q5931" s="136">
        <v>17505</v>
      </c>
      <c r="R5931" s="135">
        <v>18520</v>
      </c>
      <c r="S5931" s="136">
        <v>20664</v>
      </c>
      <c r="T5931" s="135">
        <v>21925</v>
      </c>
      <c r="U5931" s="136">
        <v>22132</v>
      </c>
      <c r="V5931" s="135">
        <v>18761</v>
      </c>
      <c r="W5931" s="136">
        <v>19450</v>
      </c>
      <c r="X5931" s="135">
        <v>19820</v>
      </c>
      <c r="Y5931" s="136">
        <v>21892</v>
      </c>
      <c r="Z5931" s="135">
        <v>23951</v>
      </c>
      <c r="AA5931" s="136">
        <v>21481</v>
      </c>
      <c r="AB5931" s="135">
        <v>20237</v>
      </c>
      <c r="AC5931" s="136">
        <v>20841</v>
      </c>
      <c r="AD5931" s="135">
        <v>22938</v>
      </c>
      <c r="AE5931" s="137">
        <v>24497</v>
      </c>
      <c r="AF5931" s="138">
        <v>25341</v>
      </c>
    </row>
    <row r="5932" spans="2:32">
      <c r="B5932" s="114">
        <v>5894</v>
      </c>
      <c r="C5932" s="115">
        <v>5894</v>
      </c>
      <c r="D5932" s="116">
        <v>246</v>
      </c>
      <c r="E5932" s="117">
        <v>9</v>
      </c>
      <c r="F5932" s="118">
        <v>3</v>
      </c>
      <c r="G5932" s="119" t="s">
        <v>487</v>
      </c>
      <c r="H5932" s="120">
        <v>9</v>
      </c>
      <c r="I5932" s="115">
        <v>2</v>
      </c>
      <c r="J5932" s="116" t="s">
        <v>487</v>
      </c>
      <c r="K5932" s="121">
        <v>14</v>
      </c>
      <c r="L5932" s="108"/>
      <c r="M5932" s="122">
        <v>17028</v>
      </c>
      <c r="N5932" s="123">
        <v>20634</v>
      </c>
      <c r="O5932" s="124">
        <v>21044</v>
      </c>
      <c r="P5932" s="123">
        <v>18789</v>
      </c>
      <c r="Q5932" s="124">
        <v>17670</v>
      </c>
      <c r="R5932" s="123">
        <v>18873</v>
      </c>
      <c r="S5932" s="124">
        <v>21006</v>
      </c>
      <c r="T5932" s="123">
        <v>22267</v>
      </c>
      <c r="U5932" s="124">
        <v>22418</v>
      </c>
      <c r="V5932" s="123">
        <v>18911</v>
      </c>
      <c r="W5932" s="124">
        <v>19767</v>
      </c>
      <c r="X5932" s="123">
        <v>20160</v>
      </c>
      <c r="Y5932" s="124">
        <v>22205</v>
      </c>
      <c r="Z5932" s="123">
        <v>24264</v>
      </c>
      <c r="AA5932" s="124">
        <v>21703</v>
      </c>
      <c r="AB5932" s="123">
        <v>20367</v>
      </c>
      <c r="AC5932" s="124">
        <v>21139</v>
      </c>
      <c r="AD5932" s="123">
        <v>23236</v>
      </c>
      <c r="AE5932" s="125">
        <v>24797</v>
      </c>
      <c r="AF5932" s="126">
        <v>25641</v>
      </c>
    </row>
    <row r="5933" spans="2:32">
      <c r="B5933" s="127">
        <v>5895</v>
      </c>
      <c r="C5933" s="128">
        <v>5895</v>
      </c>
      <c r="D5933" s="129">
        <v>246</v>
      </c>
      <c r="E5933" s="130">
        <v>9</v>
      </c>
      <c r="F5933" s="131">
        <v>3</v>
      </c>
      <c r="G5933" s="132" t="s">
        <v>487</v>
      </c>
      <c r="H5933" s="133">
        <v>9</v>
      </c>
      <c r="I5933" s="128">
        <v>2</v>
      </c>
      <c r="J5933" s="129" t="s">
        <v>487</v>
      </c>
      <c r="K5933" s="134">
        <v>15</v>
      </c>
      <c r="L5933" s="108"/>
      <c r="M5933" s="81">
        <v>17317</v>
      </c>
      <c r="N5933" s="135">
        <v>20895</v>
      </c>
      <c r="O5933" s="136">
        <v>21287</v>
      </c>
      <c r="P5933" s="135">
        <v>19005</v>
      </c>
      <c r="Q5933" s="136">
        <v>17874</v>
      </c>
      <c r="R5933" s="135">
        <v>19144</v>
      </c>
      <c r="S5933" s="136">
        <v>21275</v>
      </c>
      <c r="T5933" s="135">
        <v>22566</v>
      </c>
      <c r="U5933" s="136">
        <v>22661</v>
      </c>
      <c r="V5933" s="135">
        <v>19098</v>
      </c>
      <c r="W5933" s="136">
        <v>20025</v>
      </c>
      <c r="X5933" s="135">
        <v>20408</v>
      </c>
      <c r="Y5933" s="136">
        <v>22456</v>
      </c>
      <c r="Z5933" s="135">
        <v>24349</v>
      </c>
      <c r="AA5933" s="136">
        <v>21877</v>
      </c>
      <c r="AB5933" s="135">
        <v>20548</v>
      </c>
      <c r="AC5933" s="136">
        <v>21396</v>
      </c>
      <c r="AD5933" s="135">
        <v>23468</v>
      </c>
      <c r="AE5933" s="137">
        <v>25077</v>
      </c>
      <c r="AF5933" s="138">
        <v>25712</v>
      </c>
    </row>
    <row r="5934" spans="2:32">
      <c r="B5934" s="114">
        <v>5896</v>
      </c>
      <c r="C5934" s="115">
        <v>5896</v>
      </c>
      <c r="D5934" s="116">
        <v>246</v>
      </c>
      <c r="E5934" s="117">
        <v>9</v>
      </c>
      <c r="F5934" s="118">
        <v>3</v>
      </c>
      <c r="G5934" s="119" t="s">
        <v>487</v>
      </c>
      <c r="H5934" s="120">
        <v>9</v>
      </c>
      <c r="I5934" s="115">
        <v>2</v>
      </c>
      <c r="J5934" s="116" t="s">
        <v>487</v>
      </c>
      <c r="K5934" s="121">
        <v>16</v>
      </c>
      <c r="L5934" s="108"/>
      <c r="M5934" s="122">
        <v>17873</v>
      </c>
      <c r="N5934" s="123">
        <v>21300</v>
      </c>
      <c r="O5934" s="124">
        <v>21672</v>
      </c>
      <c r="P5934" s="123">
        <v>19312</v>
      </c>
      <c r="Q5934" s="124">
        <v>18256</v>
      </c>
      <c r="R5934" s="123">
        <v>19657</v>
      </c>
      <c r="S5934" s="124">
        <v>21927</v>
      </c>
      <c r="T5934" s="123">
        <v>22936</v>
      </c>
      <c r="U5934" s="124">
        <v>22988</v>
      </c>
      <c r="V5934" s="123">
        <v>19434</v>
      </c>
      <c r="W5934" s="124">
        <v>20474</v>
      </c>
      <c r="X5934" s="123">
        <v>20875</v>
      </c>
      <c r="Y5934" s="124">
        <v>23199</v>
      </c>
      <c r="Z5934" s="123">
        <v>24449</v>
      </c>
      <c r="AA5934" s="124">
        <v>21979</v>
      </c>
      <c r="AB5934" s="123">
        <v>20772</v>
      </c>
      <c r="AC5934" s="124">
        <v>21755</v>
      </c>
      <c r="AD5934" s="123">
        <v>24188</v>
      </c>
      <c r="AE5934" s="125">
        <v>25342</v>
      </c>
      <c r="AF5934" s="126">
        <v>25781</v>
      </c>
    </row>
    <row r="5935" spans="2:32">
      <c r="B5935" s="127">
        <v>5897</v>
      </c>
      <c r="C5935" s="128">
        <v>5897</v>
      </c>
      <c r="D5935" s="129">
        <v>246</v>
      </c>
      <c r="E5935" s="130">
        <v>9</v>
      </c>
      <c r="F5935" s="131">
        <v>3</v>
      </c>
      <c r="G5935" s="132" t="s">
        <v>487</v>
      </c>
      <c r="H5935" s="133">
        <v>9</v>
      </c>
      <c r="I5935" s="128">
        <v>2</v>
      </c>
      <c r="J5935" s="129" t="s">
        <v>487</v>
      </c>
      <c r="K5935" s="134">
        <v>17</v>
      </c>
      <c r="L5935" s="108"/>
      <c r="M5935" s="81">
        <v>18499</v>
      </c>
      <c r="N5935" s="135">
        <v>21694</v>
      </c>
      <c r="O5935" s="136">
        <v>21988</v>
      </c>
      <c r="P5935" s="135">
        <v>19661</v>
      </c>
      <c r="Q5935" s="136">
        <v>18649</v>
      </c>
      <c r="R5935" s="135">
        <v>20332</v>
      </c>
      <c r="S5935" s="136">
        <v>22395</v>
      </c>
      <c r="T5935" s="135">
        <v>23300</v>
      </c>
      <c r="U5935" s="136">
        <v>23341</v>
      </c>
      <c r="V5935" s="135">
        <v>19904</v>
      </c>
      <c r="W5935" s="136">
        <v>21039</v>
      </c>
      <c r="X5935" s="135">
        <v>21609</v>
      </c>
      <c r="Y5935" s="136">
        <v>23711</v>
      </c>
      <c r="Z5935" s="135">
        <v>24724</v>
      </c>
      <c r="AA5935" s="136">
        <v>22354</v>
      </c>
      <c r="AB5935" s="135">
        <v>21241</v>
      </c>
      <c r="AC5935" s="136">
        <v>22376</v>
      </c>
      <c r="AD5935" s="135">
        <v>24711</v>
      </c>
      <c r="AE5935" s="137">
        <v>25813</v>
      </c>
      <c r="AF5935" s="138">
        <v>26061</v>
      </c>
    </row>
    <row r="5936" spans="2:32">
      <c r="B5936" s="114">
        <v>5898</v>
      </c>
      <c r="C5936" s="115">
        <v>5898</v>
      </c>
      <c r="D5936" s="116">
        <v>246</v>
      </c>
      <c r="E5936" s="117">
        <v>9</v>
      </c>
      <c r="F5936" s="118">
        <v>3</v>
      </c>
      <c r="G5936" s="119" t="s">
        <v>487</v>
      </c>
      <c r="H5936" s="120">
        <v>9</v>
      </c>
      <c r="I5936" s="115">
        <v>2</v>
      </c>
      <c r="J5936" s="116" t="s">
        <v>487</v>
      </c>
      <c r="K5936" s="121">
        <v>18</v>
      </c>
      <c r="L5936" s="108"/>
      <c r="M5936" s="122">
        <v>18571</v>
      </c>
      <c r="N5936" s="123">
        <v>21548</v>
      </c>
      <c r="O5936" s="124">
        <v>21956</v>
      </c>
      <c r="P5936" s="123">
        <v>19681</v>
      </c>
      <c r="Q5936" s="124">
        <v>18888</v>
      </c>
      <c r="R5936" s="123">
        <v>20663</v>
      </c>
      <c r="S5936" s="124">
        <v>22255</v>
      </c>
      <c r="T5936" s="123">
        <v>23216</v>
      </c>
      <c r="U5936" s="124">
        <v>23563</v>
      </c>
      <c r="V5936" s="123">
        <v>20287</v>
      </c>
      <c r="W5936" s="124">
        <v>21523</v>
      </c>
      <c r="X5936" s="123">
        <v>22180</v>
      </c>
      <c r="Y5936" s="124">
        <v>23780</v>
      </c>
      <c r="Z5936" s="123">
        <v>25129</v>
      </c>
      <c r="AA5936" s="124">
        <v>22855</v>
      </c>
      <c r="AB5936" s="123">
        <v>21884</v>
      </c>
      <c r="AC5936" s="124">
        <v>22957</v>
      </c>
      <c r="AD5936" s="123">
        <v>24851</v>
      </c>
      <c r="AE5936" s="125">
        <v>25779</v>
      </c>
      <c r="AF5936" s="126">
        <v>26499</v>
      </c>
    </row>
    <row r="5937" spans="2:32">
      <c r="B5937" s="127">
        <v>5899</v>
      </c>
      <c r="C5937" s="128">
        <v>5899</v>
      </c>
      <c r="D5937" s="129">
        <v>246</v>
      </c>
      <c r="E5937" s="130">
        <v>9</v>
      </c>
      <c r="F5937" s="131">
        <v>3</v>
      </c>
      <c r="G5937" s="132" t="s">
        <v>487</v>
      </c>
      <c r="H5937" s="133">
        <v>9</v>
      </c>
      <c r="I5937" s="128">
        <v>2</v>
      </c>
      <c r="J5937" s="129" t="s">
        <v>487</v>
      </c>
      <c r="K5937" s="134">
        <v>19</v>
      </c>
      <c r="L5937" s="108"/>
      <c r="M5937" s="81">
        <v>18249</v>
      </c>
      <c r="N5937" s="135">
        <v>21000</v>
      </c>
      <c r="O5937" s="136">
        <v>21442</v>
      </c>
      <c r="P5937" s="135">
        <v>19344</v>
      </c>
      <c r="Q5937" s="136">
        <v>18606</v>
      </c>
      <c r="R5937" s="135">
        <v>20389</v>
      </c>
      <c r="S5937" s="136">
        <v>21861</v>
      </c>
      <c r="T5937" s="135">
        <v>22875</v>
      </c>
      <c r="U5937" s="136">
        <v>23163</v>
      </c>
      <c r="V5937" s="135">
        <v>20185</v>
      </c>
      <c r="W5937" s="136">
        <v>21403</v>
      </c>
      <c r="X5937" s="135">
        <v>22086</v>
      </c>
      <c r="Y5937" s="136">
        <v>23679</v>
      </c>
      <c r="Z5937" s="135">
        <v>25105</v>
      </c>
      <c r="AA5937" s="136">
        <v>22974</v>
      </c>
      <c r="AB5937" s="135">
        <v>22097</v>
      </c>
      <c r="AC5937" s="136">
        <v>23061</v>
      </c>
      <c r="AD5937" s="135">
        <v>24928</v>
      </c>
      <c r="AE5937" s="137">
        <v>25870</v>
      </c>
      <c r="AF5937" s="138">
        <v>26624</v>
      </c>
    </row>
    <row r="5938" spans="2:32">
      <c r="B5938" s="114">
        <v>5900</v>
      </c>
      <c r="C5938" s="115">
        <v>5900</v>
      </c>
      <c r="D5938" s="116">
        <v>246</v>
      </c>
      <c r="E5938" s="117">
        <v>9</v>
      </c>
      <c r="F5938" s="118">
        <v>3</v>
      </c>
      <c r="G5938" s="119" t="s">
        <v>487</v>
      </c>
      <c r="H5938" s="120">
        <v>9</v>
      </c>
      <c r="I5938" s="115">
        <v>2</v>
      </c>
      <c r="J5938" s="116" t="s">
        <v>487</v>
      </c>
      <c r="K5938" s="121">
        <v>20</v>
      </c>
      <c r="L5938" s="108"/>
      <c r="M5938" s="122">
        <v>18418</v>
      </c>
      <c r="N5938" s="123">
        <v>21178</v>
      </c>
      <c r="O5938" s="124">
        <v>21539</v>
      </c>
      <c r="P5938" s="123">
        <v>19389</v>
      </c>
      <c r="Q5938" s="124">
        <v>18798</v>
      </c>
      <c r="R5938" s="123">
        <v>20606</v>
      </c>
      <c r="S5938" s="124">
        <v>22180</v>
      </c>
      <c r="T5938" s="123">
        <v>23279</v>
      </c>
      <c r="U5938" s="124">
        <v>23541</v>
      </c>
      <c r="V5938" s="123">
        <v>20610</v>
      </c>
      <c r="W5938" s="124">
        <v>21927</v>
      </c>
      <c r="X5938" s="123">
        <v>22648</v>
      </c>
      <c r="Y5938" s="124">
        <v>24357</v>
      </c>
      <c r="Z5938" s="123">
        <v>25860</v>
      </c>
      <c r="AA5938" s="124">
        <v>23667</v>
      </c>
      <c r="AB5938" s="123">
        <v>22874</v>
      </c>
      <c r="AC5938" s="124">
        <v>23866</v>
      </c>
      <c r="AD5938" s="123">
        <v>25812</v>
      </c>
      <c r="AE5938" s="125">
        <v>26904</v>
      </c>
      <c r="AF5938" s="126">
        <v>27528</v>
      </c>
    </row>
    <row r="5939" spans="2:32">
      <c r="B5939" s="127">
        <v>5901</v>
      </c>
      <c r="C5939" s="128">
        <v>5901</v>
      </c>
      <c r="D5939" s="129">
        <v>246</v>
      </c>
      <c r="E5939" s="130">
        <v>9</v>
      </c>
      <c r="F5939" s="131">
        <v>3</v>
      </c>
      <c r="G5939" s="132" t="s">
        <v>487</v>
      </c>
      <c r="H5939" s="133">
        <v>9</v>
      </c>
      <c r="I5939" s="128">
        <v>2</v>
      </c>
      <c r="J5939" s="129" t="s">
        <v>487</v>
      </c>
      <c r="K5939" s="134">
        <v>21</v>
      </c>
      <c r="L5939" s="108"/>
      <c r="M5939" s="81">
        <v>17969</v>
      </c>
      <c r="N5939" s="135">
        <v>20717</v>
      </c>
      <c r="O5939" s="136">
        <v>21152</v>
      </c>
      <c r="P5939" s="135">
        <v>18983</v>
      </c>
      <c r="Q5939" s="136">
        <v>18559</v>
      </c>
      <c r="R5939" s="135">
        <v>20250</v>
      </c>
      <c r="S5939" s="136">
        <v>21917</v>
      </c>
      <c r="T5939" s="135">
        <v>23030</v>
      </c>
      <c r="U5939" s="136">
        <v>23394</v>
      </c>
      <c r="V5939" s="135">
        <v>20654</v>
      </c>
      <c r="W5939" s="136">
        <v>21967</v>
      </c>
      <c r="X5939" s="135">
        <v>22647</v>
      </c>
      <c r="Y5939" s="136">
        <v>24570</v>
      </c>
      <c r="Z5939" s="135">
        <v>26170</v>
      </c>
      <c r="AA5939" s="136">
        <v>24037</v>
      </c>
      <c r="AB5939" s="135">
        <v>23415</v>
      </c>
      <c r="AC5939" s="136">
        <v>24258</v>
      </c>
      <c r="AD5939" s="135">
        <v>26287</v>
      </c>
      <c r="AE5939" s="137">
        <v>27413</v>
      </c>
      <c r="AF5939" s="138">
        <v>28036</v>
      </c>
    </row>
    <row r="5940" spans="2:32">
      <c r="B5940" s="114">
        <v>5902</v>
      </c>
      <c r="C5940" s="115">
        <v>5902</v>
      </c>
      <c r="D5940" s="116">
        <v>246</v>
      </c>
      <c r="E5940" s="117">
        <v>9</v>
      </c>
      <c r="F5940" s="118">
        <v>3</v>
      </c>
      <c r="G5940" s="119" t="s">
        <v>487</v>
      </c>
      <c r="H5940" s="120">
        <v>9</v>
      </c>
      <c r="I5940" s="115">
        <v>2</v>
      </c>
      <c r="J5940" s="116" t="s">
        <v>487</v>
      </c>
      <c r="K5940" s="121">
        <v>22</v>
      </c>
      <c r="L5940" s="108"/>
      <c r="M5940" s="122">
        <v>16770</v>
      </c>
      <c r="N5940" s="123">
        <v>19425</v>
      </c>
      <c r="O5940" s="124">
        <v>19840</v>
      </c>
      <c r="P5940" s="123">
        <v>17852</v>
      </c>
      <c r="Q5940" s="124">
        <v>17708</v>
      </c>
      <c r="R5940" s="123">
        <v>19099</v>
      </c>
      <c r="S5940" s="124">
        <v>20719</v>
      </c>
      <c r="T5940" s="123">
        <v>21911</v>
      </c>
      <c r="U5940" s="124">
        <v>22252</v>
      </c>
      <c r="V5940" s="123">
        <v>20004</v>
      </c>
      <c r="W5940" s="124">
        <v>21158</v>
      </c>
      <c r="X5940" s="123">
        <v>21699</v>
      </c>
      <c r="Y5940" s="124">
        <v>23638</v>
      </c>
      <c r="Z5940" s="123">
        <v>25262</v>
      </c>
      <c r="AA5940" s="124">
        <v>23368</v>
      </c>
      <c r="AB5940" s="123">
        <v>23038</v>
      </c>
      <c r="AC5940" s="124">
        <v>23641</v>
      </c>
      <c r="AD5940" s="123">
        <v>25511</v>
      </c>
      <c r="AE5940" s="125">
        <v>26732</v>
      </c>
      <c r="AF5940" s="126">
        <v>27234</v>
      </c>
    </row>
    <row r="5941" spans="2:32">
      <c r="B5941" s="127">
        <v>5903</v>
      </c>
      <c r="C5941" s="128">
        <v>5903</v>
      </c>
      <c r="D5941" s="129">
        <v>246</v>
      </c>
      <c r="E5941" s="130">
        <v>9</v>
      </c>
      <c r="F5941" s="131">
        <v>3</v>
      </c>
      <c r="G5941" s="132" t="s">
        <v>487</v>
      </c>
      <c r="H5941" s="133">
        <v>9</v>
      </c>
      <c r="I5941" s="128">
        <v>2</v>
      </c>
      <c r="J5941" s="129" t="s">
        <v>487</v>
      </c>
      <c r="K5941" s="134">
        <v>23</v>
      </c>
      <c r="L5941" s="108"/>
      <c r="M5941" s="81">
        <v>15551</v>
      </c>
      <c r="N5941" s="135">
        <v>17962</v>
      </c>
      <c r="O5941" s="136">
        <v>18376</v>
      </c>
      <c r="P5941" s="135">
        <v>16611</v>
      </c>
      <c r="Q5941" s="136">
        <v>16765</v>
      </c>
      <c r="R5941" s="135">
        <v>17837</v>
      </c>
      <c r="S5941" s="136">
        <v>19295</v>
      </c>
      <c r="T5941" s="135">
        <v>20473</v>
      </c>
      <c r="U5941" s="136">
        <v>20789</v>
      </c>
      <c r="V5941" s="135">
        <v>19124</v>
      </c>
      <c r="W5941" s="136">
        <v>20050</v>
      </c>
      <c r="X5941" s="135">
        <v>20497</v>
      </c>
      <c r="Y5941" s="136">
        <v>22332</v>
      </c>
      <c r="Z5941" s="135">
        <v>23866</v>
      </c>
      <c r="AA5941" s="136">
        <v>22283</v>
      </c>
      <c r="AB5941" s="135">
        <v>22283</v>
      </c>
      <c r="AC5941" s="136">
        <v>22633</v>
      </c>
      <c r="AD5941" s="135">
        <v>24273</v>
      </c>
      <c r="AE5941" s="137">
        <v>25486</v>
      </c>
      <c r="AF5941" s="138">
        <v>25864</v>
      </c>
    </row>
    <row r="5942" spans="2:32">
      <c r="B5942" s="114">
        <v>5904</v>
      </c>
      <c r="C5942" s="115">
        <v>5904</v>
      </c>
      <c r="D5942" s="116">
        <v>246</v>
      </c>
      <c r="E5942" s="117">
        <v>9</v>
      </c>
      <c r="F5942" s="118">
        <v>3</v>
      </c>
      <c r="G5942" s="119" t="s">
        <v>487</v>
      </c>
      <c r="H5942" s="120">
        <v>9</v>
      </c>
      <c r="I5942" s="115">
        <v>2</v>
      </c>
      <c r="J5942" s="116" t="s">
        <v>487</v>
      </c>
      <c r="K5942" s="121">
        <v>24</v>
      </c>
      <c r="L5942" s="108"/>
      <c r="M5942" s="122">
        <v>14556</v>
      </c>
      <c r="N5942" s="123">
        <v>16738</v>
      </c>
      <c r="O5942" s="124">
        <v>17128</v>
      </c>
      <c r="P5942" s="123">
        <v>15525</v>
      </c>
      <c r="Q5942" s="124">
        <v>15911</v>
      </c>
      <c r="R5942" s="123">
        <v>16740</v>
      </c>
      <c r="S5942" s="124">
        <v>18140</v>
      </c>
      <c r="T5942" s="123">
        <v>19231</v>
      </c>
      <c r="U5942" s="124">
        <v>19593</v>
      </c>
      <c r="V5942" s="123">
        <v>18322</v>
      </c>
      <c r="W5942" s="124">
        <v>19063</v>
      </c>
      <c r="X5942" s="123">
        <v>19424</v>
      </c>
      <c r="Y5942" s="124">
        <v>21258</v>
      </c>
      <c r="Z5942" s="123">
        <v>22818</v>
      </c>
      <c r="AA5942" s="124">
        <v>21450</v>
      </c>
      <c r="AB5942" s="123">
        <v>21699</v>
      </c>
      <c r="AC5942" s="124">
        <v>21824</v>
      </c>
      <c r="AD5942" s="123">
        <v>23229</v>
      </c>
      <c r="AE5942" s="125">
        <v>24324</v>
      </c>
      <c r="AF5942" s="126">
        <v>24847</v>
      </c>
    </row>
    <row r="5943" spans="2:32">
      <c r="B5943" s="127">
        <v>5905</v>
      </c>
      <c r="C5943" s="128">
        <v>5905</v>
      </c>
      <c r="D5943" s="129">
        <v>247</v>
      </c>
      <c r="E5943" s="130">
        <v>9</v>
      </c>
      <c r="F5943" s="131">
        <v>4</v>
      </c>
      <c r="G5943" s="132" t="s">
        <v>487</v>
      </c>
      <c r="H5943" s="133">
        <v>9</v>
      </c>
      <c r="I5943" s="128">
        <v>3</v>
      </c>
      <c r="J5943" s="129" t="s">
        <v>487</v>
      </c>
      <c r="K5943" s="134">
        <v>1</v>
      </c>
      <c r="L5943" s="108"/>
      <c r="M5943" s="81">
        <v>14034</v>
      </c>
      <c r="N5943" s="135">
        <v>15586</v>
      </c>
      <c r="O5943" s="136">
        <v>14361</v>
      </c>
      <c r="P5943" s="135">
        <v>14834</v>
      </c>
      <c r="Q5943" s="136">
        <v>15079</v>
      </c>
      <c r="R5943" s="135">
        <v>16193</v>
      </c>
      <c r="S5943" s="136">
        <v>17398</v>
      </c>
      <c r="T5943" s="135">
        <v>18047</v>
      </c>
      <c r="U5943" s="136">
        <v>16775</v>
      </c>
      <c r="V5943" s="135">
        <v>17122</v>
      </c>
      <c r="W5943" s="136">
        <v>17568</v>
      </c>
      <c r="X5943" s="135">
        <v>19190</v>
      </c>
      <c r="Y5943" s="136">
        <v>20623</v>
      </c>
      <c r="Z5943" s="135">
        <v>19988</v>
      </c>
      <c r="AA5943" s="136">
        <v>20428</v>
      </c>
      <c r="AB5943" s="135">
        <v>20027</v>
      </c>
      <c r="AC5943" s="136">
        <v>20111</v>
      </c>
      <c r="AD5943" s="135">
        <v>22677</v>
      </c>
      <c r="AE5943" s="137">
        <v>23437</v>
      </c>
      <c r="AF5943" s="138">
        <v>21962</v>
      </c>
    </row>
    <row r="5944" spans="2:32">
      <c r="B5944" s="114">
        <v>5906</v>
      </c>
      <c r="C5944" s="115">
        <v>5906</v>
      </c>
      <c r="D5944" s="116">
        <v>247</v>
      </c>
      <c r="E5944" s="117">
        <v>9</v>
      </c>
      <c r="F5944" s="118">
        <v>4</v>
      </c>
      <c r="G5944" s="119" t="s">
        <v>487</v>
      </c>
      <c r="H5944" s="120">
        <v>9</v>
      </c>
      <c r="I5944" s="115">
        <v>3</v>
      </c>
      <c r="J5944" s="116" t="s">
        <v>487</v>
      </c>
      <c r="K5944" s="121">
        <v>2</v>
      </c>
      <c r="L5944" s="108"/>
      <c r="M5944" s="122">
        <v>13601</v>
      </c>
      <c r="N5944" s="123">
        <v>15034</v>
      </c>
      <c r="O5944" s="124">
        <v>13940</v>
      </c>
      <c r="P5944" s="123">
        <v>14362</v>
      </c>
      <c r="Q5944" s="124">
        <v>14567</v>
      </c>
      <c r="R5944" s="123">
        <v>15710</v>
      </c>
      <c r="S5944" s="124">
        <v>16855</v>
      </c>
      <c r="T5944" s="123">
        <v>17422</v>
      </c>
      <c r="U5944" s="124">
        <v>16227</v>
      </c>
      <c r="V5944" s="123">
        <v>16562</v>
      </c>
      <c r="W5944" s="124">
        <v>16931</v>
      </c>
      <c r="X5944" s="123">
        <v>18599</v>
      </c>
      <c r="Y5944" s="124">
        <v>19956</v>
      </c>
      <c r="Z5944" s="123">
        <v>19362</v>
      </c>
      <c r="AA5944" s="124">
        <v>19757</v>
      </c>
      <c r="AB5944" s="123">
        <v>19382</v>
      </c>
      <c r="AC5944" s="124">
        <v>19372</v>
      </c>
      <c r="AD5944" s="123">
        <v>21954</v>
      </c>
      <c r="AE5944" s="125">
        <v>22647</v>
      </c>
      <c r="AF5944" s="126">
        <v>21279</v>
      </c>
    </row>
    <row r="5945" spans="2:32">
      <c r="B5945" s="127">
        <v>5907</v>
      </c>
      <c r="C5945" s="128">
        <v>5907</v>
      </c>
      <c r="D5945" s="129">
        <v>247</v>
      </c>
      <c r="E5945" s="130">
        <v>9</v>
      </c>
      <c r="F5945" s="131">
        <v>4</v>
      </c>
      <c r="G5945" s="132" t="s">
        <v>487</v>
      </c>
      <c r="H5945" s="133">
        <v>9</v>
      </c>
      <c r="I5945" s="128">
        <v>3</v>
      </c>
      <c r="J5945" s="129" t="s">
        <v>487</v>
      </c>
      <c r="K5945" s="134">
        <v>3</v>
      </c>
      <c r="L5945" s="108"/>
      <c r="M5945" s="81">
        <v>13342</v>
      </c>
      <c r="N5945" s="135">
        <v>14682</v>
      </c>
      <c r="O5945" s="136">
        <v>13691</v>
      </c>
      <c r="P5945" s="135">
        <v>14018</v>
      </c>
      <c r="Q5945" s="136">
        <v>14205</v>
      </c>
      <c r="R5945" s="135">
        <v>15433</v>
      </c>
      <c r="S5945" s="136">
        <v>16460</v>
      </c>
      <c r="T5945" s="135">
        <v>17001</v>
      </c>
      <c r="U5945" s="136">
        <v>15889</v>
      </c>
      <c r="V5945" s="135">
        <v>16120</v>
      </c>
      <c r="W5945" s="136">
        <v>16489</v>
      </c>
      <c r="X5945" s="135">
        <v>18195</v>
      </c>
      <c r="Y5945" s="136">
        <v>19445</v>
      </c>
      <c r="Z5945" s="135">
        <v>19036</v>
      </c>
      <c r="AA5945" s="136">
        <v>19337</v>
      </c>
      <c r="AB5945" s="135">
        <v>18981</v>
      </c>
      <c r="AC5945" s="136">
        <v>18837</v>
      </c>
      <c r="AD5945" s="135">
        <v>21359</v>
      </c>
      <c r="AE5945" s="137">
        <v>22166</v>
      </c>
      <c r="AF5945" s="138">
        <v>20879</v>
      </c>
    </row>
    <row r="5946" spans="2:32">
      <c r="B5946" s="114">
        <v>5908</v>
      </c>
      <c r="C5946" s="115">
        <v>5908</v>
      </c>
      <c r="D5946" s="116">
        <v>247</v>
      </c>
      <c r="E5946" s="117">
        <v>9</v>
      </c>
      <c r="F5946" s="118">
        <v>4</v>
      </c>
      <c r="G5946" s="119" t="s">
        <v>487</v>
      </c>
      <c r="H5946" s="120">
        <v>9</v>
      </c>
      <c r="I5946" s="115">
        <v>3</v>
      </c>
      <c r="J5946" s="116" t="s">
        <v>487</v>
      </c>
      <c r="K5946" s="121">
        <v>4</v>
      </c>
      <c r="L5946" s="108"/>
      <c r="M5946" s="122">
        <v>13331</v>
      </c>
      <c r="N5946" s="123">
        <v>14598</v>
      </c>
      <c r="O5946" s="124">
        <v>13681</v>
      </c>
      <c r="P5946" s="123">
        <v>13866</v>
      </c>
      <c r="Q5946" s="124">
        <v>14006</v>
      </c>
      <c r="R5946" s="123">
        <v>15362</v>
      </c>
      <c r="S5946" s="124">
        <v>16288</v>
      </c>
      <c r="T5946" s="123">
        <v>16760</v>
      </c>
      <c r="U5946" s="124">
        <v>15667</v>
      </c>
      <c r="V5946" s="123">
        <v>15759</v>
      </c>
      <c r="W5946" s="124">
        <v>16078</v>
      </c>
      <c r="X5946" s="123">
        <v>17831</v>
      </c>
      <c r="Y5946" s="124">
        <v>18939</v>
      </c>
      <c r="Z5946" s="123">
        <v>18520</v>
      </c>
      <c r="AA5946" s="124">
        <v>18698</v>
      </c>
      <c r="AB5946" s="123">
        <v>18383</v>
      </c>
      <c r="AC5946" s="124">
        <v>18200</v>
      </c>
      <c r="AD5946" s="123">
        <v>20668</v>
      </c>
      <c r="AE5946" s="125">
        <v>21449</v>
      </c>
      <c r="AF5946" s="126">
        <v>20197</v>
      </c>
    </row>
    <row r="5947" spans="2:32">
      <c r="B5947" s="127">
        <v>5909</v>
      </c>
      <c r="C5947" s="128">
        <v>5909</v>
      </c>
      <c r="D5947" s="129">
        <v>247</v>
      </c>
      <c r="E5947" s="130">
        <v>9</v>
      </c>
      <c r="F5947" s="131">
        <v>4</v>
      </c>
      <c r="G5947" s="132" t="s">
        <v>487</v>
      </c>
      <c r="H5947" s="133">
        <v>9</v>
      </c>
      <c r="I5947" s="128">
        <v>3</v>
      </c>
      <c r="J5947" s="129" t="s">
        <v>487</v>
      </c>
      <c r="K5947" s="134">
        <v>5</v>
      </c>
      <c r="L5947" s="108"/>
      <c r="M5947" s="81">
        <v>13793</v>
      </c>
      <c r="N5947" s="135">
        <v>14948</v>
      </c>
      <c r="O5947" s="136">
        <v>14016</v>
      </c>
      <c r="P5947" s="135">
        <v>13875</v>
      </c>
      <c r="Q5947" s="136">
        <v>13931</v>
      </c>
      <c r="R5947" s="135">
        <v>15700</v>
      </c>
      <c r="S5947" s="136">
        <v>16568</v>
      </c>
      <c r="T5947" s="135">
        <v>16905</v>
      </c>
      <c r="U5947" s="136">
        <v>15768</v>
      </c>
      <c r="V5947" s="135">
        <v>15517</v>
      </c>
      <c r="W5947" s="136">
        <v>15801</v>
      </c>
      <c r="X5947" s="135">
        <v>17818</v>
      </c>
      <c r="Y5947" s="136">
        <v>18893</v>
      </c>
      <c r="Z5947" s="135">
        <v>18244</v>
      </c>
      <c r="AA5947" s="136">
        <v>18069</v>
      </c>
      <c r="AB5947" s="135">
        <v>17800</v>
      </c>
      <c r="AC5947" s="136">
        <v>17663</v>
      </c>
      <c r="AD5947" s="135">
        <v>20399</v>
      </c>
      <c r="AE5947" s="137">
        <v>21031</v>
      </c>
      <c r="AF5947" s="138">
        <v>19738</v>
      </c>
    </row>
    <row r="5948" spans="2:32">
      <c r="B5948" s="114">
        <v>5910</v>
      </c>
      <c r="C5948" s="115">
        <v>5910</v>
      </c>
      <c r="D5948" s="116">
        <v>247</v>
      </c>
      <c r="E5948" s="117">
        <v>9</v>
      </c>
      <c r="F5948" s="118">
        <v>4</v>
      </c>
      <c r="G5948" s="119" t="s">
        <v>487</v>
      </c>
      <c r="H5948" s="120">
        <v>9</v>
      </c>
      <c r="I5948" s="115">
        <v>3</v>
      </c>
      <c r="J5948" s="116" t="s">
        <v>487</v>
      </c>
      <c r="K5948" s="121">
        <v>6</v>
      </c>
      <c r="L5948" s="108"/>
      <c r="M5948" s="122">
        <v>14726</v>
      </c>
      <c r="N5948" s="123">
        <v>15780</v>
      </c>
      <c r="O5948" s="124">
        <v>14931</v>
      </c>
      <c r="P5948" s="123">
        <v>14111</v>
      </c>
      <c r="Q5948" s="124">
        <v>14057</v>
      </c>
      <c r="R5948" s="123">
        <v>16578</v>
      </c>
      <c r="S5948" s="124">
        <v>17415</v>
      </c>
      <c r="T5948" s="123">
        <v>17565</v>
      </c>
      <c r="U5948" s="124">
        <v>16398</v>
      </c>
      <c r="V5948" s="123">
        <v>15483</v>
      </c>
      <c r="W5948" s="124">
        <v>15571</v>
      </c>
      <c r="X5948" s="123">
        <v>18307</v>
      </c>
      <c r="Y5948" s="124">
        <v>19334</v>
      </c>
      <c r="Z5948" s="123">
        <v>18479</v>
      </c>
      <c r="AA5948" s="124">
        <v>17632</v>
      </c>
      <c r="AB5948" s="123">
        <v>17439</v>
      </c>
      <c r="AC5948" s="124">
        <v>17158</v>
      </c>
      <c r="AD5948" s="123">
        <v>20626</v>
      </c>
      <c r="AE5948" s="125">
        <v>21110</v>
      </c>
      <c r="AF5948" s="126">
        <v>19796</v>
      </c>
    </row>
    <row r="5949" spans="2:32">
      <c r="B5949" s="127">
        <v>5911</v>
      </c>
      <c r="C5949" s="128">
        <v>5911</v>
      </c>
      <c r="D5949" s="129">
        <v>247</v>
      </c>
      <c r="E5949" s="130">
        <v>9</v>
      </c>
      <c r="F5949" s="131">
        <v>4</v>
      </c>
      <c r="G5949" s="132" t="s">
        <v>487</v>
      </c>
      <c r="H5949" s="133">
        <v>9</v>
      </c>
      <c r="I5949" s="128">
        <v>3</v>
      </c>
      <c r="J5949" s="129" t="s">
        <v>487</v>
      </c>
      <c r="K5949" s="134">
        <v>7</v>
      </c>
      <c r="L5949" s="108"/>
      <c r="M5949" s="81">
        <v>15727</v>
      </c>
      <c r="N5949" s="135">
        <v>16776</v>
      </c>
      <c r="O5949" s="136">
        <v>16015</v>
      </c>
      <c r="P5949" s="135">
        <v>14409</v>
      </c>
      <c r="Q5949" s="136">
        <v>14296</v>
      </c>
      <c r="R5949" s="135">
        <v>17498</v>
      </c>
      <c r="S5949" s="136">
        <v>18356</v>
      </c>
      <c r="T5949" s="135">
        <v>18407</v>
      </c>
      <c r="U5949" s="136">
        <v>17186</v>
      </c>
      <c r="V5949" s="135">
        <v>15494</v>
      </c>
      <c r="W5949" s="136">
        <v>15463</v>
      </c>
      <c r="X5949" s="135">
        <v>18819</v>
      </c>
      <c r="Y5949" s="136">
        <v>19996</v>
      </c>
      <c r="Z5949" s="135">
        <v>18973</v>
      </c>
      <c r="AA5949" s="136">
        <v>17351</v>
      </c>
      <c r="AB5949" s="135">
        <v>17231</v>
      </c>
      <c r="AC5949" s="136">
        <v>16847</v>
      </c>
      <c r="AD5949" s="135">
        <v>21100</v>
      </c>
      <c r="AE5949" s="137">
        <v>21433</v>
      </c>
      <c r="AF5949" s="138">
        <v>20172</v>
      </c>
    </row>
    <row r="5950" spans="2:32">
      <c r="B5950" s="114">
        <v>5912</v>
      </c>
      <c r="C5950" s="115">
        <v>5912</v>
      </c>
      <c r="D5950" s="116">
        <v>247</v>
      </c>
      <c r="E5950" s="117">
        <v>9</v>
      </c>
      <c r="F5950" s="118">
        <v>4</v>
      </c>
      <c r="G5950" s="119" t="s">
        <v>487</v>
      </c>
      <c r="H5950" s="120">
        <v>9</v>
      </c>
      <c r="I5950" s="115">
        <v>3</v>
      </c>
      <c r="J5950" s="116" t="s">
        <v>487</v>
      </c>
      <c r="K5950" s="121">
        <v>8</v>
      </c>
      <c r="L5950" s="108"/>
      <c r="M5950" s="122">
        <v>16596</v>
      </c>
      <c r="N5950" s="123">
        <v>17758</v>
      </c>
      <c r="O5950" s="124">
        <v>16712</v>
      </c>
      <c r="P5950" s="123">
        <v>15089</v>
      </c>
      <c r="Q5950" s="124">
        <v>14978</v>
      </c>
      <c r="R5950" s="123">
        <v>18223</v>
      </c>
      <c r="S5950" s="124">
        <v>19237</v>
      </c>
      <c r="T5950" s="123">
        <v>19343</v>
      </c>
      <c r="U5950" s="124">
        <v>17846</v>
      </c>
      <c r="V5950" s="123">
        <v>16061</v>
      </c>
      <c r="W5950" s="124">
        <v>16034</v>
      </c>
      <c r="X5950" s="123">
        <v>19367</v>
      </c>
      <c r="Y5950" s="124">
        <v>20699</v>
      </c>
      <c r="Z5950" s="123">
        <v>19496</v>
      </c>
      <c r="AA5950" s="124">
        <v>17824</v>
      </c>
      <c r="AB5950" s="123">
        <v>17688</v>
      </c>
      <c r="AC5950" s="124">
        <v>17340</v>
      </c>
      <c r="AD5950" s="123">
        <v>21694</v>
      </c>
      <c r="AE5950" s="125">
        <v>22124</v>
      </c>
      <c r="AF5950" s="126">
        <v>20640</v>
      </c>
    </row>
    <row r="5951" spans="2:32">
      <c r="B5951" s="127">
        <v>5913</v>
      </c>
      <c r="C5951" s="128">
        <v>5913</v>
      </c>
      <c r="D5951" s="129">
        <v>247</v>
      </c>
      <c r="E5951" s="130">
        <v>9</v>
      </c>
      <c r="F5951" s="131">
        <v>4</v>
      </c>
      <c r="G5951" s="132" t="s">
        <v>487</v>
      </c>
      <c r="H5951" s="133">
        <v>9</v>
      </c>
      <c r="I5951" s="128">
        <v>3</v>
      </c>
      <c r="J5951" s="129" t="s">
        <v>487</v>
      </c>
      <c r="K5951" s="134">
        <v>9</v>
      </c>
      <c r="L5951" s="108"/>
      <c r="M5951" s="81">
        <v>17217</v>
      </c>
      <c r="N5951" s="135">
        <v>18537</v>
      </c>
      <c r="O5951" s="136">
        <v>17314</v>
      </c>
      <c r="P5951" s="135">
        <v>15938</v>
      </c>
      <c r="Q5951" s="136">
        <v>15867</v>
      </c>
      <c r="R5951" s="135">
        <v>18768</v>
      </c>
      <c r="S5951" s="136">
        <v>19855</v>
      </c>
      <c r="T5951" s="135">
        <v>20113</v>
      </c>
      <c r="U5951" s="136">
        <v>18444</v>
      </c>
      <c r="V5951" s="135">
        <v>16922</v>
      </c>
      <c r="W5951" s="136">
        <v>16912</v>
      </c>
      <c r="X5951" s="135">
        <v>19842</v>
      </c>
      <c r="Y5951" s="136">
        <v>21219</v>
      </c>
      <c r="Z5951" s="135">
        <v>19986</v>
      </c>
      <c r="AA5951" s="136">
        <v>18532</v>
      </c>
      <c r="AB5951" s="135">
        <v>18467</v>
      </c>
      <c r="AC5951" s="136">
        <v>18182</v>
      </c>
      <c r="AD5951" s="135">
        <v>22150</v>
      </c>
      <c r="AE5951" s="137">
        <v>22891</v>
      </c>
      <c r="AF5951" s="138">
        <v>21124</v>
      </c>
    </row>
    <row r="5952" spans="2:32">
      <c r="B5952" s="114">
        <v>5914</v>
      </c>
      <c r="C5952" s="115">
        <v>5914</v>
      </c>
      <c r="D5952" s="116">
        <v>247</v>
      </c>
      <c r="E5952" s="117">
        <v>9</v>
      </c>
      <c r="F5952" s="118">
        <v>4</v>
      </c>
      <c r="G5952" s="119" t="s">
        <v>487</v>
      </c>
      <c r="H5952" s="120">
        <v>9</v>
      </c>
      <c r="I5952" s="115">
        <v>3</v>
      </c>
      <c r="J5952" s="116" t="s">
        <v>487</v>
      </c>
      <c r="K5952" s="121">
        <v>10</v>
      </c>
      <c r="L5952" s="108"/>
      <c r="M5952" s="122">
        <v>17658</v>
      </c>
      <c r="N5952" s="123">
        <v>19033</v>
      </c>
      <c r="O5952" s="124">
        <v>17674</v>
      </c>
      <c r="P5952" s="123">
        <v>16431</v>
      </c>
      <c r="Q5952" s="124">
        <v>16588</v>
      </c>
      <c r="R5952" s="123">
        <v>19294</v>
      </c>
      <c r="S5952" s="124">
        <v>20420</v>
      </c>
      <c r="T5952" s="123">
        <v>20662</v>
      </c>
      <c r="U5952" s="124">
        <v>18850</v>
      </c>
      <c r="V5952" s="123">
        <v>17721</v>
      </c>
      <c r="W5952" s="124">
        <v>17818</v>
      </c>
      <c r="X5952" s="123">
        <v>20458</v>
      </c>
      <c r="Y5952" s="124">
        <v>21879</v>
      </c>
      <c r="Z5952" s="123">
        <v>20303</v>
      </c>
      <c r="AA5952" s="124">
        <v>18999</v>
      </c>
      <c r="AB5952" s="123">
        <v>19148</v>
      </c>
      <c r="AC5952" s="124">
        <v>19156</v>
      </c>
      <c r="AD5952" s="123">
        <v>22866</v>
      </c>
      <c r="AE5952" s="125">
        <v>23593</v>
      </c>
      <c r="AF5952" s="126">
        <v>21486</v>
      </c>
    </row>
    <row r="5953" spans="2:32">
      <c r="B5953" s="127">
        <v>5915</v>
      </c>
      <c r="C5953" s="128">
        <v>5915</v>
      </c>
      <c r="D5953" s="129">
        <v>247</v>
      </c>
      <c r="E5953" s="130">
        <v>9</v>
      </c>
      <c r="F5953" s="131">
        <v>4</v>
      </c>
      <c r="G5953" s="132" t="s">
        <v>487</v>
      </c>
      <c r="H5953" s="133">
        <v>9</v>
      </c>
      <c r="I5953" s="128">
        <v>3</v>
      </c>
      <c r="J5953" s="129" t="s">
        <v>487</v>
      </c>
      <c r="K5953" s="134">
        <v>11</v>
      </c>
      <c r="L5953" s="108"/>
      <c r="M5953" s="81">
        <v>18013</v>
      </c>
      <c r="N5953" s="135">
        <v>19466</v>
      </c>
      <c r="O5953" s="136">
        <v>17940</v>
      </c>
      <c r="P5953" s="135">
        <v>16849</v>
      </c>
      <c r="Q5953" s="136">
        <v>17157</v>
      </c>
      <c r="R5953" s="135">
        <v>19668</v>
      </c>
      <c r="S5953" s="136">
        <v>20852</v>
      </c>
      <c r="T5953" s="135">
        <v>21170</v>
      </c>
      <c r="U5953" s="136">
        <v>19151</v>
      </c>
      <c r="V5953" s="135">
        <v>18345</v>
      </c>
      <c r="W5953" s="136">
        <v>18565</v>
      </c>
      <c r="X5953" s="135">
        <v>20909</v>
      </c>
      <c r="Y5953" s="136">
        <v>22420</v>
      </c>
      <c r="Z5953" s="135">
        <v>20600</v>
      </c>
      <c r="AA5953" s="136">
        <v>19452</v>
      </c>
      <c r="AB5953" s="135">
        <v>19734</v>
      </c>
      <c r="AC5953" s="136">
        <v>19962</v>
      </c>
      <c r="AD5953" s="135">
        <v>23460</v>
      </c>
      <c r="AE5953" s="137">
        <v>24261</v>
      </c>
      <c r="AF5953" s="138">
        <v>21831</v>
      </c>
    </row>
    <row r="5954" spans="2:32">
      <c r="B5954" s="114">
        <v>5916</v>
      </c>
      <c r="C5954" s="115">
        <v>5916</v>
      </c>
      <c r="D5954" s="116">
        <v>247</v>
      </c>
      <c r="E5954" s="117">
        <v>9</v>
      </c>
      <c r="F5954" s="118">
        <v>4</v>
      </c>
      <c r="G5954" s="119" t="s">
        <v>487</v>
      </c>
      <c r="H5954" s="120">
        <v>9</v>
      </c>
      <c r="I5954" s="115">
        <v>3</v>
      </c>
      <c r="J5954" s="116" t="s">
        <v>487</v>
      </c>
      <c r="K5954" s="121">
        <v>12</v>
      </c>
      <c r="L5954" s="108"/>
      <c r="M5954" s="122">
        <v>18350</v>
      </c>
      <c r="N5954" s="123">
        <v>19819</v>
      </c>
      <c r="O5954" s="124">
        <v>18173</v>
      </c>
      <c r="P5954" s="123">
        <v>17145</v>
      </c>
      <c r="Q5954" s="124">
        <v>17684</v>
      </c>
      <c r="R5954" s="123">
        <v>20034</v>
      </c>
      <c r="S5954" s="124">
        <v>21327</v>
      </c>
      <c r="T5954" s="123">
        <v>21570</v>
      </c>
      <c r="U5954" s="124">
        <v>19443</v>
      </c>
      <c r="V5954" s="123">
        <v>18910</v>
      </c>
      <c r="W5954" s="124">
        <v>19184</v>
      </c>
      <c r="X5954" s="123">
        <v>21316</v>
      </c>
      <c r="Y5954" s="124">
        <v>22944</v>
      </c>
      <c r="Z5954" s="123">
        <v>20897</v>
      </c>
      <c r="AA5954" s="124">
        <v>19778</v>
      </c>
      <c r="AB5954" s="123">
        <v>20289</v>
      </c>
      <c r="AC5954" s="124">
        <v>20602</v>
      </c>
      <c r="AD5954" s="123">
        <v>24001</v>
      </c>
      <c r="AE5954" s="125">
        <v>24714</v>
      </c>
      <c r="AF5954" s="126">
        <v>22169</v>
      </c>
    </row>
    <row r="5955" spans="2:32">
      <c r="B5955" s="127">
        <v>5917</v>
      </c>
      <c r="C5955" s="128">
        <v>5917</v>
      </c>
      <c r="D5955" s="129">
        <v>247</v>
      </c>
      <c r="E5955" s="130">
        <v>9</v>
      </c>
      <c r="F5955" s="131">
        <v>4</v>
      </c>
      <c r="G5955" s="132" t="s">
        <v>487</v>
      </c>
      <c r="H5955" s="133">
        <v>9</v>
      </c>
      <c r="I5955" s="128">
        <v>3</v>
      </c>
      <c r="J5955" s="129" t="s">
        <v>487</v>
      </c>
      <c r="K5955" s="134">
        <v>13</v>
      </c>
      <c r="L5955" s="108"/>
      <c r="M5955" s="81">
        <v>18762</v>
      </c>
      <c r="N5955" s="135">
        <v>20237</v>
      </c>
      <c r="O5955" s="136">
        <v>18498</v>
      </c>
      <c r="P5955" s="135">
        <v>17428</v>
      </c>
      <c r="Q5955" s="136">
        <v>18084</v>
      </c>
      <c r="R5955" s="135">
        <v>20448</v>
      </c>
      <c r="S5955" s="136">
        <v>21787</v>
      </c>
      <c r="T5955" s="135">
        <v>22023</v>
      </c>
      <c r="U5955" s="136">
        <v>19792</v>
      </c>
      <c r="V5955" s="135">
        <v>19320</v>
      </c>
      <c r="W5955" s="136">
        <v>19547</v>
      </c>
      <c r="X5955" s="135">
        <v>21740</v>
      </c>
      <c r="Y5955" s="136">
        <v>23367</v>
      </c>
      <c r="Z5955" s="135">
        <v>21237</v>
      </c>
      <c r="AA5955" s="136">
        <v>20055</v>
      </c>
      <c r="AB5955" s="135">
        <v>20683</v>
      </c>
      <c r="AC5955" s="136">
        <v>20951</v>
      </c>
      <c r="AD5955" s="135">
        <v>24433</v>
      </c>
      <c r="AE5955" s="137">
        <v>25194</v>
      </c>
      <c r="AF5955" s="138">
        <v>22521</v>
      </c>
    </row>
    <row r="5956" spans="2:32">
      <c r="B5956" s="114">
        <v>5918</v>
      </c>
      <c r="C5956" s="115">
        <v>5918</v>
      </c>
      <c r="D5956" s="116">
        <v>247</v>
      </c>
      <c r="E5956" s="117">
        <v>9</v>
      </c>
      <c r="F5956" s="118">
        <v>4</v>
      </c>
      <c r="G5956" s="119" t="s">
        <v>487</v>
      </c>
      <c r="H5956" s="120">
        <v>9</v>
      </c>
      <c r="I5956" s="115">
        <v>3</v>
      </c>
      <c r="J5956" s="116" t="s">
        <v>487</v>
      </c>
      <c r="K5956" s="121">
        <v>14</v>
      </c>
      <c r="L5956" s="108"/>
      <c r="M5956" s="122">
        <v>19018</v>
      </c>
      <c r="N5956" s="123">
        <v>20502</v>
      </c>
      <c r="O5956" s="124">
        <v>18703</v>
      </c>
      <c r="P5956" s="123">
        <v>17550</v>
      </c>
      <c r="Q5956" s="124">
        <v>18365</v>
      </c>
      <c r="R5956" s="123">
        <v>20746</v>
      </c>
      <c r="S5956" s="124">
        <v>22083</v>
      </c>
      <c r="T5956" s="123">
        <v>22271</v>
      </c>
      <c r="U5956" s="124">
        <v>19994</v>
      </c>
      <c r="V5956" s="123">
        <v>19592</v>
      </c>
      <c r="W5956" s="124">
        <v>19841</v>
      </c>
      <c r="X5956" s="123">
        <v>22010</v>
      </c>
      <c r="Y5956" s="124">
        <v>23635</v>
      </c>
      <c r="Z5956" s="123">
        <v>21423</v>
      </c>
      <c r="AA5956" s="124">
        <v>20140</v>
      </c>
      <c r="AB5956" s="123">
        <v>20943</v>
      </c>
      <c r="AC5956" s="124">
        <v>21222</v>
      </c>
      <c r="AD5956" s="123">
        <v>24675</v>
      </c>
      <c r="AE5956" s="125">
        <v>25447</v>
      </c>
      <c r="AF5956" s="126">
        <v>22698</v>
      </c>
    </row>
    <row r="5957" spans="2:32">
      <c r="B5957" s="127">
        <v>5919</v>
      </c>
      <c r="C5957" s="128">
        <v>5919</v>
      </c>
      <c r="D5957" s="129">
        <v>247</v>
      </c>
      <c r="E5957" s="130">
        <v>9</v>
      </c>
      <c r="F5957" s="131">
        <v>4</v>
      </c>
      <c r="G5957" s="132" t="s">
        <v>487</v>
      </c>
      <c r="H5957" s="133">
        <v>9</v>
      </c>
      <c r="I5957" s="128">
        <v>3</v>
      </c>
      <c r="J5957" s="129" t="s">
        <v>487</v>
      </c>
      <c r="K5957" s="134">
        <v>15</v>
      </c>
      <c r="L5957" s="108"/>
      <c r="M5957" s="81">
        <v>19298</v>
      </c>
      <c r="N5957" s="135">
        <v>20773</v>
      </c>
      <c r="O5957" s="136">
        <v>18952</v>
      </c>
      <c r="P5957" s="135">
        <v>17788</v>
      </c>
      <c r="Q5957" s="136">
        <v>18678</v>
      </c>
      <c r="R5957" s="135">
        <v>21050</v>
      </c>
      <c r="S5957" s="136">
        <v>22414</v>
      </c>
      <c r="T5957" s="135">
        <v>22551</v>
      </c>
      <c r="U5957" s="136">
        <v>20228</v>
      </c>
      <c r="V5957" s="135">
        <v>19887</v>
      </c>
      <c r="W5957" s="136">
        <v>20133</v>
      </c>
      <c r="X5957" s="135">
        <v>22300</v>
      </c>
      <c r="Y5957" s="136">
        <v>23970</v>
      </c>
      <c r="Z5957" s="135">
        <v>21637</v>
      </c>
      <c r="AA5957" s="136">
        <v>20360</v>
      </c>
      <c r="AB5957" s="135">
        <v>21236</v>
      </c>
      <c r="AC5957" s="136">
        <v>21504</v>
      </c>
      <c r="AD5957" s="135">
        <v>24988</v>
      </c>
      <c r="AE5957" s="137">
        <v>25552</v>
      </c>
      <c r="AF5957" s="138">
        <v>22887</v>
      </c>
    </row>
    <row r="5958" spans="2:32">
      <c r="B5958" s="114">
        <v>5920</v>
      </c>
      <c r="C5958" s="115">
        <v>5920</v>
      </c>
      <c r="D5958" s="116">
        <v>247</v>
      </c>
      <c r="E5958" s="117">
        <v>9</v>
      </c>
      <c r="F5958" s="118">
        <v>4</v>
      </c>
      <c r="G5958" s="119" t="s">
        <v>487</v>
      </c>
      <c r="H5958" s="120">
        <v>9</v>
      </c>
      <c r="I5958" s="115">
        <v>3</v>
      </c>
      <c r="J5958" s="116" t="s">
        <v>487</v>
      </c>
      <c r="K5958" s="121">
        <v>16</v>
      </c>
      <c r="L5958" s="108"/>
      <c r="M5958" s="122">
        <v>19816</v>
      </c>
      <c r="N5958" s="123">
        <v>21182</v>
      </c>
      <c r="O5958" s="124">
        <v>19317</v>
      </c>
      <c r="P5958" s="123">
        <v>18228</v>
      </c>
      <c r="Q5958" s="124">
        <v>19216</v>
      </c>
      <c r="R5958" s="123">
        <v>21736</v>
      </c>
      <c r="S5958" s="124">
        <v>22845</v>
      </c>
      <c r="T5958" s="123">
        <v>22947</v>
      </c>
      <c r="U5958" s="124">
        <v>20513</v>
      </c>
      <c r="V5958" s="123">
        <v>20396</v>
      </c>
      <c r="W5958" s="124">
        <v>20668</v>
      </c>
      <c r="X5958" s="123">
        <v>23072</v>
      </c>
      <c r="Y5958" s="124">
        <v>24317</v>
      </c>
      <c r="Z5958" s="123">
        <v>21804</v>
      </c>
      <c r="AA5958" s="124">
        <v>20645</v>
      </c>
      <c r="AB5958" s="123">
        <v>21645</v>
      </c>
      <c r="AC5958" s="124">
        <v>21970</v>
      </c>
      <c r="AD5958" s="123">
        <v>25302</v>
      </c>
      <c r="AE5958" s="125">
        <v>25672</v>
      </c>
      <c r="AF5958" s="126">
        <v>23004</v>
      </c>
    </row>
    <row r="5959" spans="2:32">
      <c r="B5959" s="127">
        <v>5921</v>
      </c>
      <c r="C5959" s="128">
        <v>5921</v>
      </c>
      <c r="D5959" s="129">
        <v>247</v>
      </c>
      <c r="E5959" s="130">
        <v>9</v>
      </c>
      <c r="F5959" s="131">
        <v>4</v>
      </c>
      <c r="G5959" s="132" t="s">
        <v>487</v>
      </c>
      <c r="H5959" s="133">
        <v>9</v>
      </c>
      <c r="I5959" s="128">
        <v>3</v>
      </c>
      <c r="J5959" s="129" t="s">
        <v>487</v>
      </c>
      <c r="K5959" s="134">
        <v>17</v>
      </c>
      <c r="L5959" s="108"/>
      <c r="M5959" s="81">
        <v>20195</v>
      </c>
      <c r="N5959" s="135">
        <v>21512</v>
      </c>
      <c r="O5959" s="136">
        <v>19663</v>
      </c>
      <c r="P5959" s="135">
        <v>18619</v>
      </c>
      <c r="Q5959" s="136">
        <v>19801</v>
      </c>
      <c r="R5959" s="135">
        <v>22224</v>
      </c>
      <c r="S5959" s="136">
        <v>23212</v>
      </c>
      <c r="T5959" s="135">
        <v>23297</v>
      </c>
      <c r="U5959" s="136">
        <v>20880</v>
      </c>
      <c r="V5959" s="135">
        <v>20960</v>
      </c>
      <c r="W5959" s="136">
        <v>21398</v>
      </c>
      <c r="X5959" s="135">
        <v>23581</v>
      </c>
      <c r="Y5959" s="136">
        <v>24760</v>
      </c>
      <c r="Z5959" s="135">
        <v>22184</v>
      </c>
      <c r="AA5959" s="136">
        <v>21134</v>
      </c>
      <c r="AB5959" s="135">
        <v>22274</v>
      </c>
      <c r="AC5959" s="136">
        <v>22718</v>
      </c>
      <c r="AD5959" s="135">
        <v>25775</v>
      </c>
      <c r="AE5959" s="137">
        <v>25966</v>
      </c>
      <c r="AF5959" s="138">
        <v>23384</v>
      </c>
    </row>
    <row r="5960" spans="2:32">
      <c r="B5960" s="114">
        <v>5922</v>
      </c>
      <c r="C5960" s="115">
        <v>5922</v>
      </c>
      <c r="D5960" s="116">
        <v>247</v>
      </c>
      <c r="E5960" s="117">
        <v>9</v>
      </c>
      <c r="F5960" s="118">
        <v>4</v>
      </c>
      <c r="G5960" s="119" t="s">
        <v>487</v>
      </c>
      <c r="H5960" s="120">
        <v>9</v>
      </c>
      <c r="I5960" s="115">
        <v>3</v>
      </c>
      <c r="J5960" s="116" t="s">
        <v>487</v>
      </c>
      <c r="K5960" s="121">
        <v>18</v>
      </c>
      <c r="L5960" s="108"/>
      <c r="M5960" s="122">
        <v>20060</v>
      </c>
      <c r="N5960" s="123">
        <v>21391</v>
      </c>
      <c r="O5960" s="124">
        <v>19563</v>
      </c>
      <c r="P5960" s="123">
        <v>18771</v>
      </c>
      <c r="Q5960" s="124">
        <v>20026</v>
      </c>
      <c r="R5960" s="123">
        <v>22046</v>
      </c>
      <c r="S5960" s="124">
        <v>23070</v>
      </c>
      <c r="T5960" s="123">
        <v>23410</v>
      </c>
      <c r="U5960" s="124">
        <v>21125</v>
      </c>
      <c r="V5960" s="123">
        <v>21355</v>
      </c>
      <c r="W5960" s="124">
        <v>21886</v>
      </c>
      <c r="X5960" s="123">
        <v>23590</v>
      </c>
      <c r="Y5960" s="124">
        <v>24607</v>
      </c>
      <c r="Z5960" s="123">
        <v>22613</v>
      </c>
      <c r="AA5960" s="124">
        <v>21709</v>
      </c>
      <c r="AB5960" s="123">
        <v>22797</v>
      </c>
      <c r="AC5960" s="124">
        <v>23352</v>
      </c>
      <c r="AD5960" s="123">
        <v>25698</v>
      </c>
      <c r="AE5960" s="125">
        <v>26356</v>
      </c>
      <c r="AF5960" s="126">
        <v>23877</v>
      </c>
    </row>
    <row r="5961" spans="2:32">
      <c r="B5961" s="127">
        <v>5923</v>
      </c>
      <c r="C5961" s="128">
        <v>5923</v>
      </c>
      <c r="D5961" s="129">
        <v>247</v>
      </c>
      <c r="E5961" s="130">
        <v>9</v>
      </c>
      <c r="F5961" s="131">
        <v>4</v>
      </c>
      <c r="G5961" s="132" t="s">
        <v>487</v>
      </c>
      <c r="H5961" s="133">
        <v>9</v>
      </c>
      <c r="I5961" s="128">
        <v>3</v>
      </c>
      <c r="J5961" s="129" t="s">
        <v>487</v>
      </c>
      <c r="K5961" s="134">
        <v>19</v>
      </c>
      <c r="L5961" s="108"/>
      <c r="M5961" s="81">
        <v>19559</v>
      </c>
      <c r="N5961" s="135">
        <v>20832</v>
      </c>
      <c r="O5961" s="136">
        <v>19173</v>
      </c>
      <c r="P5961" s="135">
        <v>18446</v>
      </c>
      <c r="Q5961" s="136">
        <v>19648</v>
      </c>
      <c r="R5961" s="135">
        <v>21593</v>
      </c>
      <c r="S5961" s="136">
        <v>22664</v>
      </c>
      <c r="T5961" s="135">
        <v>22933</v>
      </c>
      <c r="U5961" s="136">
        <v>20919</v>
      </c>
      <c r="V5961" s="135">
        <v>21153</v>
      </c>
      <c r="W5961" s="136">
        <v>21712</v>
      </c>
      <c r="X5961" s="135">
        <v>23412</v>
      </c>
      <c r="Y5961" s="136">
        <v>24481</v>
      </c>
      <c r="Z5961" s="135">
        <v>22661</v>
      </c>
      <c r="AA5961" s="136">
        <v>21862</v>
      </c>
      <c r="AB5961" s="135">
        <v>22846</v>
      </c>
      <c r="AC5961" s="136">
        <v>23406</v>
      </c>
      <c r="AD5961" s="135">
        <v>25757</v>
      </c>
      <c r="AE5961" s="137">
        <v>26447</v>
      </c>
      <c r="AF5961" s="138">
        <v>24074</v>
      </c>
    </row>
    <row r="5962" spans="2:32">
      <c r="B5962" s="114">
        <v>5924</v>
      </c>
      <c r="C5962" s="115">
        <v>5924</v>
      </c>
      <c r="D5962" s="116">
        <v>247</v>
      </c>
      <c r="E5962" s="117">
        <v>9</v>
      </c>
      <c r="F5962" s="118">
        <v>4</v>
      </c>
      <c r="G5962" s="119" t="s">
        <v>487</v>
      </c>
      <c r="H5962" s="120">
        <v>9</v>
      </c>
      <c r="I5962" s="115">
        <v>3</v>
      </c>
      <c r="J5962" s="116" t="s">
        <v>487</v>
      </c>
      <c r="K5962" s="121">
        <v>20</v>
      </c>
      <c r="L5962" s="108"/>
      <c r="M5962" s="122">
        <v>19686</v>
      </c>
      <c r="N5962" s="123">
        <v>20899</v>
      </c>
      <c r="O5962" s="124">
        <v>19162</v>
      </c>
      <c r="P5962" s="123">
        <v>18590</v>
      </c>
      <c r="Q5962" s="124">
        <v>19915</v>
      </c>
      <c r="R5962" s="123">
        <v>21857</v>
      </c>
      <c r="S5962" s="124">
        <v>23003</v>
      </c>
      <c r="T5962" s="123">
        <v>23228</v>
      </c>
      <c r="U5962" s="124">
        <v>21090</v>
      </c>
      <c r="V5962" s="123">
        <v>21587</v>
      </c>
      <c r="W5962" s="124">
        <v>22201</v>
      </c>
      <c r="X5962" s="123">
        <v>24001</v>
      </c>
      <c r="Y5962" s="124">
        <v>25266</v>
      </c>
      <c r="Z5962" s="123">
        <v>23283</v>
      </c>
      <c r="AA5962" s="124">
        <v>22579</v>
      </c>
      <c r="AB5962" s="123">
        <v>23608</v>
      </c>
      <c r="AC5962" s="124">
        <v>24166</v>
      </c>
      <c r="AD5962" s="123">
        <v>26768</v>
      </c>
      <c r="AE5962" s="125">
        <v>27337</v>
      </c>
      <c r="AF5962" s="126">
        <v>24857</v>
      </c>
    </row>
    <row r="5963" spans="2:32">
      <c r="B5963" s="127">
        <v>5925</v>
      </c>
      <c r="C5963" s="128">
        <v>5925</v>
      </c>
      <c r="D5963" s="129">
        <v>247</v>
      </c>
      <c r="E5963" s="130">
        <v>9</v>
      </c>
      <c r="F5963" s="131">
        <v>4</v>
      </c>
      <c r="G5963" s="132" t="s">
        <v>487</v>
      </c>
      <c r="H5963" s="133">
        <v>9</v>
      </c>
      <c r="I5963" s="128">
        <v>3</v>
      </c>
      <c r="J5963" s="129" t="s">
        <v>487</v>
      </c>
      <c r="K5963" s="134">
        <v>21</v>
      </c>
      <c r="L5963" s="108"/>
      <c r="M5963" s="81">
        <v>19230</v>
      </c>
      <c r="N5963" s="135">
        <v>20463</v>
      </c>
      <c r="O5963" s="136">
        <v>18712</v>
      </c>
      <c r="P5963" s="135">
        <v>18307</v>
      </c>
      <c r="Q5963" s="136">
        <v>19650</v>
      </c>
      <c r="R5963" s="135">
        <v>21544</v>
      </c>
      <c r="S5963" s="136">
        <v>22690</v>
      </c>
      <c r="T5963" s="135">
        <v>22999</v>
      </c>
      <c r="U5963" s="136">
        <v>20912</v>
      </c>
      <c r="V5963" s="135">
        <v>21523</v>
      </c>
      <c r="W5963" s="136">
        <v>22113</v>
      </c>
      <c r="X5963" s="135">
        <v>24122</v>
      </c>
      <c r="Y5963" s="136">
        <v>25473</v>
      </c>
      <c r="Z5963" s="135">
        <v>23570</v>
      </c>
      <c r="AA5963" s="136">
        <v>23048</v>
      </c>
      <c r="AB5963" s="135">
        <v>23954</v>
      </c>
      <c r="AC5963" s="136">
        <v>24437</v>
      </c>
      <c r="AD5963" s="135">
        <v>27247</v>
      </c>
      <c r="AE5963" s="137">
        <v>27828</v>
      </c>
      <c r="AF5963" s="138">
        <v>25357</v>
      </c>
    </row>
    <row r="5964" spans="2:32">
      <c r="B5964" s="114">
        <v>5926</v>
      </c>
      <c r="C5964" s="115">
        <v>5926</v>
      </c>
      <c r="D5964" s="116">
        <v>247</v>
      </c>
      <c r="E5964" s="117">
        <v>9</v>
      </c>
      <c r="F5964" s="118">
        <v>4</v>
      </c>
      <c r="G5964" s="119" t="s">
        <v>487</v>
      </c>
      <c r="H5964" s="120">
        <v>9</v>
      </c>
      <c r="I5964" s="115">
        <v>3</v>
      </c>
      <c r="J5964" s="116" t="s">
        <v>487</v>
      </c>
      <c r="K5964" s="121">
        <v>22</v>
      </c>
      <c r="L5964" s="108"/>
      <c r="M5964" s="122">
        <v>17948</v>
      </c>
      <c r="N5964" s="123">
        <v>19174</v>
      </c>
      <c r="O5964" s="124">
        <v>17549</v>
      </c>
      <c r="P5964" s="123">
        <v>17437</v>
      </c>
      <c r="Q5964" s="124">
        <v>18638</v>
      </c>
      <c r="R5964" s="123">
        <v>20313</v>
      </c>
      <c r="S5964" s="124">
        <v>21515</v>
      </c>
      <c r="T5964" s="123">
        <v>21823</v>
      </c>
      <c r="U5964" s="124">
        <v>19944</v>
      </c>
      <c r="V5964" s="123">
        <v>20670</v>
      </c>
      <c r="W5964" s="124">
        <v>21118</v>
      </c>
      <c r="X5964" s="123">
        <v>23161</v>
      </c>
      <c r="Y5964" s="124">
        <v>24595</v>
      </c>
      <c r="Z5964" s="123">
        <v>22865</v>
      </c>
      <c r="AA5964" s="124">
        <v>22638</v>
      </c>
      <c r="AB5964" s="123">
        <v>23320</v>
      </c>
      <c r="AC5964" s="124">
        <v>23624</v>
      </c>
      <c r="AD5964" s="123">
        <v>26539</v>
      </c>
      <c r="AE5964" s="125">
        <v>27029</v>
      </c>
      <c r="AF5964" s="126">
        <v>24769</v>
      </c>
    </row>
    <row r="5965" spans="2:32">
      <c r="B5965" s="127">
        <v>5927</v>
      </c>
      <c r="C5965" s="128">
        <v>5927</v>
      </c>
      <c r="D5965" s="129">
        <v>247</v>
      </c>
      <c r="E5965" s="130">
        <v>9</v>
      </c>
      <c r="F5965" s="131">
        <v>4</v>
      </c>
      <c r="G5965" s="132" t="s">
        <v>487</v>
      </c>
      <c r="H5965" s="133">
        <v>9</v>
      </c>
      <c r="I5965" s="128">
        <v>3</v>
      </c>
      <c r="J5965" s="129" t="s">
        <v>487</v>
      </c>
      <c r="K5965" s="134">
        <v>23</v>
      </c>
      <c r="L5965" s="108"/>
      <c r="M5965" s="81">
        <v>16539</v>
      </c>
      <c r="N5965" s="135">
        <v>17705</v>
      </c>
      <c r="O5965" s="136">
        <v>16304</v>
      </c>
      <c r="P5965" s="135">
        <v>16499</v>
      </c>
      <c r="Q5965" s="136">
        <v>17489</v>
      </c>
      <c r="R5965" s="135">
        <v>18883</v>
      </c>
      <c r="S5965" s="136">
        <v>20057</v>
      </c>
      <c r="T5965" s="135">
        <v>20324</v>
      </c>
      <c r="U5965" s="136">
        <v>18729</v>
      </c>
      <c r="V5965" s="135">
        <v>19538</v>
      </c>
      <c r="W5965" s="136">
        <v>19898</v>
      </c>
      <c r="X5965" s="135">
        <v>21841</v>
      </c>
      <c r="Y5965" s="136">
        <v>23282</v>
      </c>
      <c r="Z5965" s="135">
        <v>21766</v>
      </c>
      <c r="AA5965" s="136">
        <v>21866</v>
      </c>
      <c r="AB5965" s="135">
        <v>22296</v>
      </c>
      <c r="AC5965" s="136">
        <v>22489</v>
      </c>
      <c r="AD5965" s="135">
        <v>25307</v>
      </c>
      <c r="AE5965" s="137">
        <v>25656</v>
      </c>
      <c r="AF5965" s="138">
        <v>23718</v>
      </c>
    </row>
    <row r="5966" spans="2:32">
      <c r="B5966" s="114">
        <v>5928</v>
      </c>
      <c r="C5966" s="115">
        <v>5928</v>
      </c>
      <c r="D5966" s="116">
        <v>247</v>
      </c>
      <c r="E5966" s="117">
        <v>9</v>
      </c>
      <c r="F5966" s="118">
        <v>4</v>
      </c>
      <c r="G5966" s="119" t="s">
        <v>487</v>
      </c>
      <c r="H5966" s="120">
        <v>9</v>
      </c>
      <c r="I5966" s="115">
        <v>3</v>
      </c>
      <c r="J5966" s="116" t="s">
        <v>487</v>
      </c>
      <c r="K5966" s="121">
        <v>24</v>
      </c>
      <c r="L5966" s="108"/>
      <c r="M5966" s="122">
        <v>15433</v>
      </c>
      <c r="N5966" s="123">
        <v>16501</v>
      </c>
      <c r="O5966" s="124">
        <v>15229</v>
      </c>
      <c r="P5966" s="123">
        <v>15660</v>
      </c>
      <c r="Q5966" s="124">
        <v>16490</v>
      </c>
      <c r="R5966" s="123">
        <v>17734</v>
      </c>
      <c r="S5966" s="124">
        <v>18811</v>
      </c>
      <c r="T5966" s="123">
        <v>19113</v>
      </c>
      <c r="U5966" s="124">
        <v>17710</v>
      </c>
      <c r="V5966" s="123">
        <v>18575</v>
      </c>
      <c r="W5966" s="124">
        <v>18850</v>
      </c>
      <c r="X5966" s="123">
        <v>20757</v>
      </c>
      <c r="Y5966" s="124">
        <v>22093</v>
      </c>
      <c r="Z5966" s="123">
        <v>20940</v>
      </c>
      <c r="AA5966" s="124">
        <v>21291</v>
      </c>
      <c r="AB5966" s="123">
        <v>21498</v>
      </c>
      <c r="AC5966" s="124">
        <v>21450</v>
      </c>
      <c r="AD5966" s="123">
        <v>24147</v>
      </c>
      <c r="AE5966" s="125">
        <v>24658</v>
      </c>
      <c r="AF5966" s="126">
        <v>22937</v>
      </c>
    </row>
    <row r="5967" spans="2:32">
      <c r="B5967" s="127">
        <v>5929</v>
      </c>
      <c r="C5967" s="128">
        <v>5929</v>
      </c>
      <c r="D5967" s="129">
        <v>248</v>
      </c>
      <c r="E5967" s="130">
        <v>9</v>
      </c>
      <c r="F5967" s="131">
        <v>5</v>
      </c>
      <c r="G5967" s="132" t="s">
        <v>487</v>
      </c>
      <c r="H5967" s="133">
        <v>9</v>
      </c>
      <c r="I5967" s="128">
        <v>4</v>
      </c>
      <c r="J5967" s="129" t="s">
        <v>487</v>
      </c>
      <c r="K5967" s="134">
        <v>1</v>
      </c>
      <c r="L5967" s="108"/>
      <c r="M5967" s="81">
        <v>14737</v>
      </c>
      <c r="N5967" s="135">
        <v>13732</v>
      </c>
      <c r="O5967" s="136">
        <v>14523</v>
      </c>
      <c r="P5967" s="135">
        <v>14848</v>
      </c>
      <c r="Q5967" s="136">
        <v>15054</v>
      </c>
      <c r="R5967" s="135">
        <v>16920</v>
      </c>
      <c r="S5967" s="136">
        <v>17577</v>
      </c>
      <c r="T5967" s="135">
        <v>16253</v>
      </c>
      <c r="U5967" s="136">
        <v>16833</v>
      </c>
      <c r="V5967" s="135">
        <v>17058</v>
      </c>
      <c r="W5967" s="136">
        <v>19266</v>
      </c>
      <c r="X5967" s="135">
        <v>20040</v>
      </c>
      <c r="Y5967" s="136">
        <v>21114</v>
      </c>
      <c r="Z5967" s="135">
        <v>19904</v>
      </c>
      <c r="AA5967" s="136">
        <v>19634</v>
      </c>
      <c r="AB5967" s="135">
        <v>19752</v>
      </c>
      <c r="AC5967" s="136">
        <v>22320</v>
      </c>
      <c r="AD5967" s="135">
        <v>23221</v>
      </c>
      <c r="AE5967" s="137">
        <v>21779</v>
      </c>
      <c r="AF5967" s="138">
        <v>21816</v>
      </c>
    </row>
    <row r="5968" spans="2:32">
      <c r="B5968" s="114">
        <v>5930</v>
      </c>
      <c r="C5968" s="115">
        <v>5930</v>
      </c>
      <c r="D5968" s="116">
        <v>248</v>
      </c>
      <c r="E5968" s="117">
        <v>9</v>
      </c>
      <c r="F5968" s="118">
        <v>5</v>
      </c>
      <c r="G5968" s="119" t="s">
        <v>487</v>
      </c>
      <c r="H5968" s="120">
        <v>9</v>
      </c>
      <c r="I5968" s="115">
        <v>4</v>
      </c>
      <c r="J5968" s="116" t="s">
        <v>487</v>
      </c>
      <c r="K5968" s="121">
        <v>2</v>
      </c>
      <c r="L5968" s="108"/>
      <c r="M5968" s="122">
        <v>14265</v>
      </c>
      <c r="N5968" s="123">
        <v>13329</v>
      </c>
      <c r="O5968" s="124">
        <v>14072</v>
      </c>
      <c r="P5968" s="123">
        <v>14355</v>
      </c>
      <c r="Q5968" s="124">
        <v>14481</v>
      </c>
      <c r="R5968" s="123">
        <v>16384</v>
      </c>
      <c r="S5968" s="124">
        <v>16962</v>
      </c>
      <c r="T5968" s="123">
        <v>15734</v>
      </c>
      <c r="U5968" s="124">
        <v>16287</v>
      </c>
      <c r="V5968" s="123">
        <v>16430</v>
      </c>
      <c r="W5968" s="124">
        <v>18639</v>
      </c>
      <c r="X5968" s="123">
        <v>19408</v>
      </c>
      <c r="Y5968" s="124">
        <v>20395</v>
      </c>
      <c r="Z5968" s="123">
        <v>19257</v>
      </c>
      <c r="AA5968" s="124">
        <v>18998</v>
      </c>
      <c r="AB5968" s="123">
        <v>19034</v>
      </c>
      <c r="AC5968" s="124">
        <v>21606</v>
      </c>
      <c r="AD5968" s="123">
        <v>22438</v>
      </c>
      <c r="AE5968" s="125">
        <v>21090</v>
      </c>
      <c r="AF5968" s="126">
        <v>21108</v>
      </c>
    </row>
    <row r="5969" spans="2:32">
      <c r="B5969" s="127">
        <v>5931</v>
      </c>
      <c r="C5969" s="128">
        <v>5931</v>
      </c>
      <c r="D5969" s="129">
        <v>248</v>
      </c>
      <c r="E5969" s="130">
        <v>9</v>
      </c>
      <c r="F5969" s="131">
        <v>5</v>
      </c>
      <c r="G5969" s="132" t="s">
        <v>487</v>
      </c>
      <c r="H5969" s="133">
        <v>9</v>
      </c>
      <c r="I5969" s="128">
        <v>4</v>
      </c>
      <c r="J5969" s="129" t="s">
        <v>487</v>
      </c>
      <c r="K5969" s="134">
        <v>3</v>
      </c>
      <c r="L5969" s="108"/>
      <c r="M5969" s="81">
        <v>13954</v>
      </c>
      <c r="N5969" s="135">
        <v>13102</v>
      </c>
      <c r="O5969" s="136">
        <v>13763</v>
      </c>
      <c r="P5969" s="135">
        <v>14010</v>
      </c>
      <c r="Q5969" s="136">
        <v>14150</v>
      </c>
      <c r="R5969" s="135">
        <v>16021</v>
      </c>
      <c r="S5969" s="136">
        <v>16578</v>
      </c>
      <c r="T5969" s="135">
        <v>15428</v>
      </c>
      <c r="U5969" s="136">
        <v>15887</v>
      </c>
      <c r="V5969" s="135">
        <v>16025</v>
      </c>
      <c r="W5969" s="136">
        <v>18183</v>
      </c>
      <c r="X5969" s="135">
        <v>18917</v>
      </c>
      <c r="Y5969" s="136">
        <v>20025</v>
      </c>
      <c r="Z5969" s="135">
        <v>18879</v>
      </c>
      <c r="AA5969" s="136">
        <v>18629</v>
      </c>
      <c r="AB5969" s="135">
        <v>18520</v>
      </c>
      <c r="AC5969" s="136">
        <v>21193</v>
      </c>
      <c r="AD5969" s="135">
        <v>21977</v>
      </c>
      <c r="AE5969" s="137">
        <v>20715</v>
      </c>
      <c r="AF5969" s="138">
        <v>20659</v>
      </c>
    </row>
    <row r="5970" spans="2:32">
      <c r="B5970" s="114">
        <v>5932</v>
      </c>
      <c r="C5970" s="115">
        <v>5932</v>
      </c>
      <c r="D5970" s="116">
        <v>248</v>
      </c>
      <c r="E5970" s="117">
        <v>9</v>
      </c>
      <c r="F5970" s="118">
        <v>5</v>
      </c>
      <c r="G5970" s="119" t="s">
        <v>487</v>
      </c>
      <c r="H5970" s="120">
        <v>9</v>
      </c>
      <c r="I5970" s="115">
        <v>4</v>
      </c>
      <c r="J5970" s="116" t="s">
        <v>487</v>
      </c>
      <c r="K5970" s="121">
        <v>4</v>
      </c>
      <c r="L5970" s="108"/>
      <c r="M5970" s="122">
        <v>13909</v>
      </c>
      <c r="N5970" s="123">
        <v>13110</v>
      </c>
      <c r="O5970" s="124">
        <v>13636</v>
      </c>
      <c r="P5970" s="123">
        <v>13836</v>
      </c>
      <c r="Q5970" s="124">
        <v>13950</v>
      </c>
      <c r="R5970" s="123">
        <v>15886</v>
      </c>
      <c r="S5970" s="124">
        <v>16386</v>
      </c>
      <c r="T5970" s="123">
        <v>15266</v>
      </c>
      <c r="U5970" s="124">
        <v>15566</v>
      </c>
      <c r="V5970" s="123">
        <v>15666</v>
      </c>
      <c r="W5970" s="124">
        <v>17818</v>
      </c>
      <c r="X5970" s="123">
        <v>18471</v>
      </c>
      <c r="Y5970" s="124">
        <v>19506</v>
      </c>
      <c r="Z5970" s="123">
        <v>18288</v>
      </c>
      <c r="AA5970" s="124">
        <v>18069</v>
      </c>
      <c r="AB5970" s="123">
        <v>17906</v>
      </c>
      <c r="AC5970" s="124">
        <v>20582</v>
      </c>
      <c r="AD5970" s="123">
        <v>21265</v>
      </c>
      <c r="AE5970" s="125">
        <v>20040</v>
      </c>
      <c r="AF5970" s="126">
        <v>19913</v>
      </c>
    </row>
    <row r="5971" spans="2:32">
      <c r="B5971" s="127">
        <v>5933</v>
      </c>
      <c r="C5971" s="128">
        <v>5933</v>
      </c>
      <c r="D5971" s="129">
        <v>248</v>
      </c>
      <c r="E5971" s="130">
        <v>9</v>
      </c>
      <c r="F5971" s="131">
        <v>5</v>
      </c>
      <c r="G5971" s="132" t="s">
        <v>487</v>
      </c>
      <c r="H5971" s="133">
        <v>9</v>
      </c>
      <c r="I5971" s="128">
        <v>4</v>
      </c>
      <c r="J5971" s="129" t="s">
        <v>487</v>
      </c>
      <c r="K5971" s="134">
        <v>5</v>
      </c>
      <c r="L5971" s="108"/>
      <c r="M5971" s="81">
        <v>14301</v>
      </c>
      <c r="N5971" s="135">
        <v>13473</v>
      </c>
      <c r="O5971" s="136">
        <v>13694</v>
      </c>
      <c r="P5971" s="135">
        <v>13805</v>
      </c>
      <c r="Q5971" s="136">
        <v>13909</v>
      </c>
      <c r="R5971" s="135">
        <v>16256</v>
      </c>
      <c r="S5971" s="136">
        <v>16642</v>
      </c>
      <c r="T5971" s="135">
        <v>15496</v>
      </c>
      <c r="U5971" s="136">
        <v>15326</v>
      </c>
      <c r="V5971" s="135">
        <v>15536</v>
      </c>
      <c r="W5971" s="136">
        <v>17889</v>
      </c>
      <c r="X5971" s="135">
        <v>18469</v>
      </c>
      <c r="Y5971" s="136">
        <v>19310</v>
      </c>
      <c r="Z5971" s="135">
        <v>17693</v>
      </c>
      <c r="AA5971" s="136">
        <v>17499</v>
      </c>
      <c r="AB5971" s="135">
        <v>17377</v>
      </c>
      <c r="AC5971" s="136">
        <v>20336</v>
      </c>
      <c r="AD5971" s="135">
        <v>20845</v>
      </c>
      <c r="AE5971" s="137">
        <v>19575</v>
      </c>
      <c r="AF5971" s="138">
        <v>19136</v>
      </c>
    </row>
    <row r="5972" spans="2:32">
      <c r="B5972" s="114">
        <v>5934</v>
      </c>
      <c r="C5972" s="115">
        <v>5934</v>
      </c>
      <c r="D5972" s="116">
        <v>248</v>
      </c>
      <c r="E5972" s="117">
        <v>9</v>
      </c>
      <c r="F5972" s="118">
        <v>5</v>
      </c>
      <c r="G5972" s="119" t="s">
        <v>487</v>
      </c>
      <c r="H5972" s="120">
        <v>9</v>
      </c>
      <c r="I5972" s="115">
        <v>4</v>
      </c>
      <c r="J5972" s="116" t="s">
        <v>487</v>
      </c>
      <c r="K5972" s="121">
        <v>6</v>
      </c>
      <c r="L5972" s="108"/>
      <c r="M5972" s="122">
        <v>15221</v>
      </c>
      <c r="N5972" s="123">
        <v>14411</v>
      </c>
      <c r="O5972" s="124">
        <v>13973</v>
      </c>
      <c r="P5972" s="123">
        <v>13973</v>
      </c>
      <c r="Q5972" s="124">
        <v>13943</v>
      </c>
      <c r="R5972" s="123">
        <v>17161</v>
      </c>
      <c r="S5972" s="124">
        <v>17377</v>
      </c>
      <c r="T5972" s="123">
        <v>16225</v>
      </c>
      <c r="U5972" s="124">
        <v>15351</v>
      </c>
      <c r="V5972" s="123">
        <v>15385</v>
      </c>
      <c r="W5972" s="124">
        <v>18571</v>
      </c>
      <c r="X5972" s="123">
        <v>18994</v>
      </c>
      <c r="Y5972" s="124">
        <v>19625</v>
      </c>
      <c r="Z5972" s="123">
        <v>17319</v>
      </c>
      <c r="AA5972" s="124">
        <v>17189</v>
      </c>
      <c r="AB5972" s="123">
        <v>16909</v>
      </c>
      <c r="AC5972" s="124">
        <v>20700</v>
      </c>
      <c r="AD5972" s="123">
        <v>20948</v>
      </c>
      <c r="AE5972" s="125">
        <v>19634</v>
      </c>
      <c r="AF5972" s="126">
        <v>18583</v>
      </c>
    </row>
    <row r="5973" spans="2:32">
      <c r="B5973" s="127">
        <v>5935</v>
      </c>
      <c r="C5973" s="128">
        <v>5935</v>
      </c>
      <c r="D5973" s="129">
        <v>248</v>
      </c>
      <c r="E5973" s="130">
        <v>9</v>
      </c>
      <c r="F5973" s="131">
        <v>5</v>
      </c>
      <c r="G5973" s="132" t="s">
        <v>487</v>
      </c>
      <c r="H5973" s="133">
        <v>9</v>
      </c>
      <c r="I5973" s="128">
        <v>4</v>
      </c>
      <c r="J5973" s="129" t="s">
        <v>487</v>
      </c>
      <c r="K5973" s="134">
        <v>7</v>
      </c>
      <c r="L5973" s="108"/>
      <c r="M5973" s="81">
        <v>16336</v>
      </c>
      <c r="N5973" s="135">
        <v>15544</v>
      </c>
      <c r="O5973" s="136">
        <v>14334</v>
      </c>
      <c r="P5973" s="135">
        <v>14265</v>
      </c>
      <c r="Q5973" s="136">
        <v>14042</v>
      </c>
      <c r="R5973" s="135">
        <v>18172</v>
      </c>
      <c r="S5973" s="136">
        <v>18306</v>
      </c>
      <c r="T5973" s="135">
        <v>17127</v>
      </c>
      <c r="U5973" s="136">
        <v>15456</v>
      </c>
      <c r="V5973" s="135">
        <v>15367</v>
      </c>
      <c r="W5973" s="136">
        <v>19371</v>
      </c>
      <c r="X5973" s="135">
        <v>19725</v>
      </c>
      <c r="Y5973" s="136">
        <v>20110</v>
      </c>
      <c r="Z5973" s="135">
        <v>17082</v>
      </c>
      <c r="AA5973" s="136">
        <v>17016</v>
      </c>
      <c r="AB5973" s="135">
        <v>16619</v>
      </c>
      <c r="AC5973" s="136">
        <v>21249</v>
      </c>
      <c r="AD5973" s="135">
        <v>21291</v>
      </c>
      <c r="AE5973" s="137">
        <v>20025</v>
      </c>
      <c r="AF5973" s="138">
        <v>18221</v>
      </c>
    </row>
    <row r="5974" spans="2:32">
      <c r="B5974" s="114">
        <v>5936</v>
      </c>
      <c r="C5974" s="115">
        <v>5936</v>
      </c>
      <c r="D5974" s="116">
        <v>248</v>
      </c>
      <c r="E5974" s="117">
        <v>9</v>
      </c>
      <c r="F5974" s="118">
        <v>5</v>
      </c>
      <c r="G5974" s="119" t="s">
        <v>487</v>
      </c>
      <c r="H5974" s="120">
        <v>9</v>
      </c>
      <c r="I5974" s="115">
        <v>4</v>
      </c>
      <c r="J5974" s="116" t="s">
        <v>487</v>
      </c>
      <c r="K5974" s="121">
        <v>8</v>
      </c>
      <c r="L5974" s="108"/>
      <c r="M5974" s="122">
        <v>17394</v>
      </c>
      <c r="N5974" s="123">
        <v>16308</v>
      </c>
      <c r="O5974" s="124">
        <v>15100</v>
      </c>
      <c r="P5974" s="123">
        <v>15005</v>
      </c>
      <c r="Q5974" s="124">
        <v>14769</v>
      </c>
      <c r="R5974" s="123">
        <v>19135</v>
      </c>
      <c r="S5974" s="124">
        <v>19319</v>
      </c>
      <c r="T5974" s="123">
        <v>17877</v>
      </c>
      <c r="U5974" s="124">
        <v>16119</v>
      </c>
      <c r="V5974" s="123">
        <v>16030</v>
      </c>
      <c r="W5974" s="124">
        <v>19921</v>
      </c>
      <c r="X5974" s="123">
        <v>20521</v>
      </c>
      <c r="Y5974" s="124">
        <v>20933</v>
      </c>
      <c r="Z5974" s="123">
        <v>17640</v>
      </c>
      <c r="AA5974" s="124">
        <v>17545</v>
      </c>
      <c r="AB5974" s="123">
        <v>17189</v>
      </c>
      <c r="AC5974" s="124">
        <v>21652</v>
      </c>
      <c r="AD5974" s="123">
        <v>22048</v>
      </c>
      <c r="AE5974" s="125">
        <v>20558</v>
      </c>
      <c r="AF5974" s="126">
        <v>18716</v>
      </c>
    </row>
    <row r="5975" spans="2:32">
      <c r="B5975" s="127">
        <v>5937</v>
      </c>
      <c r="C5975" s="128">
        <v>5937</v>
      </c>
      <c r="D5975" s="129">
        <v>248</v>
      </c>
      <c r="E5975" s="130">
        <v>9</v>
      </c>
      <c r="F5975" s="131">
        <v>5</v>
      </c>
      <c r="G5975" s="132" t="s">
        <v>487</v>
      </c>
      <c r="H5975" s="133">
        <v>9</v>
      </c>
      <c r="I5975" s="128">
        <v>4</v>
      </c>
      <c r="J5975" s="129" t="s">
        <v>487</v>
      </c>
      <c r="K5975" s="134">
        <v>9</v>
      </c>
      <c r="L5975" s="108"/>
      <c r="M5975" s="81">
        <v>18085</v>
      </c>
      <c r="N5975" s="135">
        <v>16910</v>
      </c>
      <c r="O5975" s="136">
        <v>15991</v>
      </c>
      <c r="P5975" s="135">
        <v>15918</v>
      </c>
      <c r="Q5975" s="136">
        <v>15752</v>
      </c>
      <c r="R5975" s="135">
        <v>19781</v>
      </c>
      <c r="S5975" s="136">
        <v>20111</v>
      </c>
      <c r="T5975" s="135">
        <v>18521</v>
      </c>
      <c r="U5975" s="136">
        <v>16945</v>
      </c>
      <c r="V5975" s="135">
        <v>16942</v>
      </c>
      <c r="W5975" s="136">
        <v>20398</v>
      </c>
      <c r="X5975" s="135">
        <v>21078</v>
      </c>
      <c r="Y5975" s="136">
        <v>21720</v>
      </c>
      <c r="Z5975" s="135">
        <v>18377</v>
      </c>
      <c r="AA5975" s="136">
        <v>18354</v>
      </c>
      <c r="AB5975" s="135">
        <v>18042</v>
      </c>
      <c r="AC5975" s="136">
        <v>22022</v>
      </c>
      <c r="AD5975" s="135">
        <v>22841</v>
      </c>
      <c r="AE5975" s="137">
        <v>21066</v>
      </c>
      <c r="AF5975" s="138">
        <v>19413</v>
      </c>
    </row>
    <row r="5976" spans="2:32">
      <c r="B5976" s="114">
        <v>5938</v>
      </c>
      <c r="C5976" s="115">
        <v>5938</v>
      </c>
      <c r="D5976" s="116">
        <v>248</v>
      </c>
      <c r="E5976" s="117">
        <v>9</v>
      </c>
      <c r="F5976" s="118">
        <v>5</v>
      </c>
      <c r="G5976" s="119" t="s">
        <v>487</v>
      </c>
      <c r="H5976" s="120">
        <v>9</v>
      </c>
      <c r="I5976" s="115">
        <v>4</v>
      </c>
      <c r="J5976" s="116" t="s">
        <v>487</v>
      </c>
      <c r="K5976" s="121">
        <v>10</v>
      </c>
      <c r="L5976" s="108"/>
      <c r="M5976" s="122">
        <v>18516</v>
      </c>
      <c r="N5976" s="123">
        <v>17172</v>
      </c>
      <c r="O5976" s="124">
        <v>16404</v>
      </c>
      <c r="P5976" s="123">
        <v>16549</v>
      </c>
      <c r="Q5976" s="124">
        <v>16483</v>
      </c>
      <c r="R5976" s="123">
        <v>20250</v>
      </c>
      <c r="S5976" s="124">
        <v>20574</v>
      </c>
      <c r="T5976" s="123">
        <v>18841</v>
      </c>
      <c r="U5976" s="124">
        <v>17431</v>
      </c>
      <c r="V5976" s="123">
        <v>17773</v>
      </c>
      <c r="W5976" s="124">
        <v>20970</v>
      </c>
      <c r="X5976" s="123">
        <v>21636</v>
      </c>
      <c r="Y5976" s="124">
        <v>22275</v>
      </c>
      <c r="Z5976" s="123">
        <v>18744</v>
      </c>
      <c r="AA5976" s="124">
        <v>18935</v>
      </c>
      <c r="AB5976" s="123">
        <v>18919</v>
      </c>
      <c r="AC5976" s="124">
        <v>22668</v>
      </c>
      <c r="AD5976" s="123">
        <v>23453</v>
      </c>
      <c r="AE5976" s="125">
        <v>21330</v>
      </c>
      <c r="AF5976" s="126">
        <v>19838</v>
      </c>
    </row>
    <row r="5977" spans="2:32">
      <c r="B5977" s="127">
        <v>5939</v>
      </c>
      <c r="C5977" s="128">
        <v>5939</v>
      </c>
      <c r="D5977" s="129">
        <v>248</v>
      </c>
      <c r="E5977" s="130">
        <v>9</v>
      </c>
      <c r="F5977" s="131">
        <v>5</v>
      </c>
      <c r="G5977" s="132" t="s">
        <v>487</v>
      </c>
      <c r="H5977" s="133">
        <v>9</v>
      </c>
      <c r="I5977" s="128">
        <v>4</v>
      </c>
      <c r="J5977" s="129" t="s">
        <v>487</v>
      </c>
      <c r="K5977" s="134">
        <v>11</v>
      </c>
      <c r="L5977" s="108"/>
      <c r="M5977" s="81">
        <v>18968</v>
      </c>
      <c r="N5977" s="135">
        <v>17514</v>
      </c>
      <c r="O5977" s="136">
        <v>16901</v>
      </c>
      <c r="P5977" s="135">
        <v>17200</v>
      </c>
      <c r="Q5977" s="136">
        <v>17219</v>
      </c>
      <c r="R5977" s="135">
        <v>20755</v>
      </c>
      <c r="S5977" s="136">
        <v>21160</v>
      </c>
      <c r="T5977" s="135">
        <v>19234</v>
      </c>
      <c r="U5977" s="136">
        <v>17956</v>
      </c>
      <c r="V5977" s="135">
        <v>18615</v>
      </c>
      <c r="W5977" s="136">
        <v>21519</v>
      </c>
      <c r="X5977" s="135">
        <v>22227</v>
      </c>
      <c r="Y5977" s="136">
        <v>22908</v>
      </c>
      <c r="Z5977" s="135">
        <v>19244</v>
      </c>
      <c r="AA5977" s="136">
        <v>19573</v>
      </c>
      <c r="AB5977" s="135">
        <v>19780</v>
      </c>
      <c r="AC5977" s="136">
        <v>23255</v>
      </c>
      <c r="AD5977" s="135">
        <v>24173</v>
      </c>
      <c r="AE5977" s="137">
        <v>21728</v>
      </c>
      <c r="AF5977" s="138">
        <v>20388</v>
      </c>
    </row>
    <row r="5978" spans="2:32">
      <c r="B5978" s="114">
        <v>5940</v>
      </c>
      <c r="C5978" s="115">
        <v>5940</v>
      </c>
      <c r="D5978" s="116">
        <v>248</v>
      </c>
      <c r="E5978" s="117">
        <v>9</v>
      </c>
      <c r="F5978" s="118">
        <v>5</v>
      </c>
      <c r="G5978" s="119" t="s">
        <v>487</v>
      </c>
      <c r="H5978" s="120">
        <v>9</v>
      </c>
      <c r="I5978" s="115">
        <v>4</v>
      </c>
      <c r="J5978" s="116" t="s">
        <v>487</v>
      </c>
      <c r="K5978" s="121">
        <v>12</v>
      </c>
      <c r="L5978" s="108"/>
      <c r="M5978" s="122">
        <v>19350</v>
      </c>
      <c r="N5978" s="123">
        <v>17745</v>
      </c>
      <c r="O5978" s="124">
        <v>17189</v>
      </c>
      <c r="P5978" s="123">
        <v>17717</v>
      </c>
      <c r="Q5978" s="124">
        <v>17785</v>
      </c>
      <c r="R5978" s="123">
        <v>21211</v>
      </c>
      <c r="S5978" s="124">
        <v>21544</v>
      </c>
      <c r="T5978" s="123">
        <v>19513</v>
      </c>
      <c r="U5978" s="124">
        <v>18270</v>
      </c>
      <c r="V5978" s="123">
        <v>19227</v>
      </c>
      <c r="W5978" s="124">
        <v>21913</v>
      </c>
      <c r="X5978" s="123">
        <v>22737</v>
      </c>
      <c r="Y5978" s="124">
        <v>23307</v>
      </c>
      <c r="Z5978" s="123">
        <v>19563</v>
      </c>
      <c r="AA5978" s="124">
        <v>20119</v>
      </c>
      <c r="AB5978" s="123">
        <v>20416</v>
      </c>
      <c r="AC5978" s="124">
        <v>23675</v>
      </c>
      <c r="AD5978" s="123">
        <v>24602</v>
      </c>
      <c r="AE5978" s="125">
        <v>22057</v>
      </c>
      <c r="AF5978" s="126">
        <v>20717</v>
      </c>
    </row>
    <row r="5979" spans="2:32">
      <c r="B5979" s="127">
        <v>5941</v>
      </c>
      <c r="C5979" s="128">
        <v>5941</v>
      </c>
      <c r="D5979" s="129">
        <v>248</v>
      </c>
      <c r="E5979" s="130">
        <v>9</v>
      </c>
      <c r="F5979" s="131">
        <v>5</v>
      </c>
      <c r="G5979" s="132" t="s">
        <v>487</v>
      </c>
      <c r="H5979" s="133">
        <v>9</v>
      </c>
      <c r="I5979" s="128">
        <v>4</v>
      </c>
      <c r="J5979" s="129" t="s">
        <v>487</v>
      </c>
      <c r="K5979" s="134">
        <v>13</v>
      </c>
      <c r="L5979" s="108"/>
      <c r="M5979" s="81">
        <v>19736</v>
      </c>
      <c r="N5979" s="135">
        <v>18025</v>
      </c>
      <c r="O5979" s="136">
        <v>17400</v>
      </c>
      <c r="P5979" s="135">
        <v>18050</v>
      </c>
      <c r="Q5979" s="136">
        <v>18090</v>
      </c>
      <c r="R5979" s="135">
        <v>21592</v>
      </c>
      <c r="S5979" s="136">
        <v>21903</v>
      </c>
      <c r="T5979" s="135">
        <v>19776</v>
      </c>
      <c r="U5979" s="136">
        <v>18508</v>
      </c>
      <c r="V5979" s="135">
        <v>19496</v>
      </c>
      <c r="W5979" s="136">
        <v>22210</v>
      </c>
      <c r="X5979" s="135">
        <v>23112</v>
      </c>
      <c r="Y5979" s="136">
        <v>23695</v>
      </c>
      <c r="Z5979" s="135">
        <v>19794</v>
      </c>
      <c r="AA5979" s="136">
        <v>20469</v>
      </c>
      <c r="AB5979" s="135">
        <v>20716</v>
      </c>
      <c r="AC5979" s="136">
        <v>23925</v>
      </c>
      <c r="AD5979" s="135">
        <v>25027</v>
      </c>
      <c r="AE5979" s="137">
        <v>22358</v>
      </c>
      <c r="AF5979" s="138">
        <v>20946</v>
      </c>
    </row>
    <row r="5980" spans="2:32">
      <c r="B5980" s="114">
        <v>5942</v>
      </c>
      <c r="C5980" s="115">
        <v>5942</v>
      </c>
      <c r="D5980" s="116">
        <v>248</v>
      </c>
      <c r="E5980" s="117">
        <v>9</v>
      </c>
      <c r="F5980" s="118">
        <v>5</v>
      </c>
      <c r="G5980" s="119" t="s">
        <v>487</v>
      </c>
      <c r="H5980" s="120">
        <v>9</v>
      </c>
      <c r="I5980" s="115">
        <v>4</v>
      </c>
      <c r="J5980" s="116" t="s">
        <v>487</v>
      </c>
      <c r="K5980" s="121">
        <v>14</v>
      </c>
      <c r="L5980" s="108"/>
      <c r="M5980" s="122">
        <v>20033</v>
      </c>
      <c r="N5980" s="123">
        <v>18269</v>
      </c>
      <c r="O5980" s="124">
        <v>17558</v>
      </c>
      <c r="P5980" s="123">
        <v>18359</v>
      </c>
      <c r="Q5980" s="124">
        <v>18423</v>
      </c>
      <c r="R5980" s="123">
        <v>21918</v>
      </c>
      <c r="S5980" s="124">
        <v>22180</v>
      </c>
      <c r="T5980" s="123">
        <v>20012</v>
      </c>
      <c r="U5980" s="124">
        <v>18640</v>
      </c>
      <c r="V5980" s="123">
        <v>19824</v>
      </c>
      <c r="W5980" s="124">
        <v>22473</v>
      </c>
      <c r="X5980" s="123">
        <v>23411</v>
      </c>
      <c r="Y5980" s="124">
        <v>23994</v>
      </c>
      <c r="Z5980" s="123">
        <v>19911</v>
      </c>
      <c r="AA5980" s="124">
        <v>20758</v>
      </c>
      <c r="AB5980" s="123">
        <v>21020</v>
      </c>
      <c r="AC5980" s="124">
        <v>24222</v>
      </c>
      <c r="AD5980" s="123">
        <v>25309</v>
      </c>
      <c r="AE5980" s="125">
        <v>22562</v>
      </c>
      <c r="AF5980" s="126">
        <v>21044</v>
      </c>
    </row>
    <row r="5981" spans="2:32">
      <c r="B5981" s="127">
        <v>5943</v>
      </c>
      <c r="C5981" s="128">
        <v>5943</v>
      </c>
      <c r="D5981" s="129">
        <v>248</v>
      </c>
      <c r="E5981" s="130">
        <v>9</v>
      </c>
      <c r="F5981" s="131">
        <v>5</v>
      </c>
      <c r="G5981" s="132" t="s">
        <v>487</v>
      </c>
      <c r="H5981" s="133">
        <v>9</v>
      </c>
      <c r="I5981" s="128">
        <v>4</v>
      </c>
      <c r="J5981" s="129" t="s">
        <v>487</v>
      </c>
      <c r="K5981" s="134">
        <v>15</v>
      </c>
      <c r="L5981" s="108"/>
      <c r="M5981" s="81">
        <v>20313</v>
      </c>
      <c r="N5981" s="135">
        <v>18510</v>
      </c>
      <c r="O5981" s="136">
        <v>17798</v>
      </c>
      <c r="P5981" s="135">
        <v>18676</v>
      </c>
      <c r="Q5981" s="136">
        <v>18723</v>
      </c>
      <c r="R5981" s="135">
        <v>22261</v>
      </c>
      <c r="S5981" s="136">
        <v>22475</v>
      </c>
      <c r="T5981" s="135">
        <v>20261</v>
      </c>
      <c r="U5981" s="136">
        <v>18856</v>
      </c>
      <c r="V5981" s="135">
        <v>20143</v>
      </c>
      <c r="W5981" s="136">
        <v>22690</v>
      </c>
      <c r="X5981" s="135">
        <v>23738</v>
      </c>
      <c r="Y5981" s="136">
        <v>24107</v>
      </c>
      <c r="Z5981" s="135">
        <v>20133</v>
      </c>
      <c r="AA5981" s="136">
        <v>21052</v>
      </c>
      <c r="AB5981" s="135">
        <v>21297</v>
      </c>
      <c r="AC5981" s="136">
        <v>24278</v>
      </c>
      <c r="AD5981" s="135">
        <v>25399</v>
      </c>
      <c r="AE5981" s="137">
        <v>22738</v>
      </c>
      <c r="AF5981" s="138">
        <v>21251</v>
      </c>
    </row>
    <row r="5982" spans="2:32">
      <c r="B5982" s="114">
        <v>5944</v>
      </c>
      <c r="C5982" s="115">
        <v>5944</v>
      </c>
      <c r="D5982" s="116">
        <v>248</v>
      </c>
      <c r="E5982" s="117">
        <v>9</v>
      </c>
      <c r="F5982" s="118">
        <v>5</v>
      </c>
      <c r="G5982" s="119" t="s">
        <v>487</v>
      </c>
      <c r="H5982" s="120">
        <v>9</v>
      </c>
      <c r="I5982" s="115">
        <v>4</v>
      </c>
      <c r="J5982" s="116" t="s">
        <v>487</v>
      </c>
      <c r="K5982" s="121">
        <v>16</v>
      </c>
      <c r="L5982" s="108"/>
      <c r="M5982" s="122">
        <v>20759</v>
      </c>
      <c r="N5982" s="123">
        <v>18878</v>
      </c>
      <c r="O5982" s="124">
        <v>18230</v>
      </c>
      <c r="P5982" s="123">
        <v>19219</v>
      </c>
      <c r="Q5982" s="124">
        <v>19304</v>
      </c>
      <c r="R5982" s="123">
        <v>22692</v>
      </c>
      <c r="S5982" s="124">
        <v>22876</v>
      </c>
      <c r="T5982" s="123">
        <v>20564</v>
      </c>
      <c r="U5982" s="124">
        <v>19246</v>
      </c>
      <c r="V5982" s="123">
        <v>20681</v>
      </c>
      <c r="W5982" s="124">
        <v>23337</v>
      </c>
      <c r="X5982" s="123">
        <v>24097</v>
      </c>
      <c r="Y5982" s="124">
        <v>24261</v>
      </c>
      <c r="Z5982" s="123">
        <v>20421</v>
      </c>
      <c r="AA5982" s="124">
        <v>21465</v>
      </c>
      <c r="AB5982" s="123">
        <v>21775</v>
      </c>
      <c r="AC5982" s="124">
        <v>24748</v>
      </c>
      <c r="AD5982" s="123">
        <v>25502</v>
      </c>
      <c r="AE5982" s="125">
        <v>22848</v>
      </c>
      <c r="AF5982" s="126">
        <v>21507</v>
      </c>
    </row>
    <row r="5983" spans="2:32">
      <c r="B5983" s="127">
        <v>5945</v>
      </c>
      <c r="C5983" s="128">
        <v>5945</v>
      </c>
      <c r="D5983" s="129">
        <v>248</v>
      </c>
      <c r="E5983" s="130">
        <v>9</v>
      </c>
      <c r="F5983" s="131">
        <v>5</v>
      </c>
      <c r="G5983" s="132" t="s">
        <v>487</v>
      </c>
      <c r="H5983" s="133">
        <v>9</v>
      </c>
      <c r="I5983" s="128">
        <v>4</v>
      </c>
      <c r="J5983" s="129" t="s">
        <v>487</v>
      </c>
      <c r="K5983" s="134">
        <v>17</v>
      </c>
      <c r="L5983" s="108"/>
      <c r="M5983" s="81">
        <v>21157</v>
      </c>
      <c r="N5983" s="135">
        <v>19217</v>
      </c>
      <c r="O5983" s="136">
        <v>18600</v>
      </c>
      <c r="P5983" s="135">
        <v>19798</v>
      </c>
      <c r="Q5983" s="136">
        <v>20001</v>
      </c>
      <c r="R5983" s="135">
        <v>23051</v>
      </c>
      <c r="S5983" s="136">
        <v>23218</v>
      </c>
      <c r="T5983" s="135">
        <v>20935</v>
      </c>
      <c r="U5983" s="136">
        <v>19728</v>
      </c>
      <c r="V5983" s="135">
        <v>21407</v>
      </c>
      <c r="W5983" s="136">
        <v>23736</v>
      </c>
      <c r="X5983" s="135">
        <v>24541</v>
      </c>
      <c r="Y5983" s="136">
        <v>24550</v>
      </c>
      <c r="Z5983" s="135">
        <v>20885</v>
      </c>
      <c r="AA5983" s="136">
        <v>22071</v>
      </c>
      <c r="AB5983" s="135">
        <v>22524</v>
      </c>
      <c r="AC5983" s="136">
        <v>25142</v>
      </c>
      <c r="AD5983" s="135">
        <v>25783</v>
      </c>
      <c r="AE5983" s="137">
        <v>23218</v>
      </c>
      <c r="AF5983" s="138">
        <v>21997</v>
      </c>
    </row>
    <row r="5984" spans="2:32">
      <c r="B5984" s="114">
        <v>5946</v>
      </c>
      <c r="C5984" s="115">
        <v>5946</v>
      </c>
      <c r="D5984" s="116">
        <v>248</v>
      </c>
      <c r="E5984" s="117">
        <v>9</v>
      </c>
      <c r="F5984" s="118">
        <v>5</v>
      </c>
      <c r="G5984" s="119" t="s">
        <v>487</v>
      </c>
      <c r="H5984" s="120">
        <v>9</v>
      </c>
      <c r="I5984" s="115">
        <v>4</v>
      </c>
      <c r="J5984" s="116" t="s">
        <v>487</v>
      </c>
      <c r="K5984" s="121">
        <v>18</v>
      </c>
      <c r="L5984" s="108"/>
      <c r="M5984" s="122">
        <v>20964</v>
      </c>
      <c r="N5984" s="123">
        <v>19008</v>
      </c>
      <c r="O5984" s="124">
        <v>18611</v>
      </c>
      <c r="P5984" s="123">
        <v>19904</v>
      </c>
      <c r="Q5984" s="124">
        <v>20246</v>
      </c>
      <c r="R5984" s="123">
        <v>22808</v>
      </c>
      <c r="S5984" s="124">
        <v>23171</v>
      </c>
      <c r="T5984" s="123">
        <v>20983</v>
      </c>
      <c r="U5984" s="124">
        <v>20015</v>
      </c>
      <c r="V5984" s="123">
        <v>21707</v>
      </c>
      <c r="W5984" s="124">
        <v>23571</v>
      </c>
      <c r="X5984" s="123">
        <v>24346</v>
      </c>
      <c r="Y5984" s="124">
        <v>24866</v>
      </c>
      <c r="Z5984" s="123">
        <v>21439</v>
      </c>
      <c r="AA5984" s="124">
        <v>22577</v>
      </c>
      <c r="AB5984" s="123">
        <v>23127</v>
      </c>
      <c r="AC5984" s="124">
        <v>25084</v>
      </c>
      <c r="AD5984" s="123">
        <v>26166</v>
      </c>
      <c r="AE5984" s="125">
        <v>23701</v>
      </c>
      <c r="AF5984" s="126">
        <v>22598</v>
      </c>
    </row>
    <row r="5985" spans="2:32">
      <c r="B5985" s="127">
        <v>5947</v>
      </c>
      <c r="C5985" s="128">
        <v>5947</v>
      </c>
      <c r="D5985" s="129">
        <v>248</v>
      </c>
      <c r="E5985" s="130">
        <v>9</v>
      </c>
      <c r="F5985" s="131">
        <v>5</v>
      </c>
      <c r="G5985" s="132" t="s">
        <v>487</v>
      </c>
      <c r="H5985" s="133">
        <v>9</v>
      </c>
      <c r="I5985" s="128">
        <v>4</v>
      </c>
      <c r="J5985" s="129" t="s">
        <v>487</v>
      </c>
      <c r="K5985" s="134">
        <v>19</v>
      </c>
      <c r="L5985" s="108"/>
      <c r="M5985" s="81">
        <v>20391</v>
      </c>
      <c r="N5985" s="135">
        <v>18583</v>
      </c>
      <c r="O5985" s="136">
        <v>18242</v>
      </c>
      <c r="P5985" s="135">
        <v>19488</v>
      </c>
      <c r="Q5985" s="136">
        <v>19954</v>
      </c>
      <c r="R5985" s="135">
        <v>22344</v>
      </c>
      <c r="S5985" s="136">
        <v>22619</v>
      </c>
      <c r="T5985" s="135">
        <v>20678</v>
      </c>
      <c r="U5985" s="136">
        <v>19844</v>
      </c>
      <c r="V5985" s="135">
        <v>21428</v>
      </c>
      <c r="W5985" s="136">
        <v>23393</v>
      </c>
      <c r="X5985" s="135">
        <v>24169</v>
      </c>
      <c r="Y5985" s="136">
        <v>24770</v>
      </c>
      <c r="Z5985" s="135">
        <v>21553</v>
      </c>
      <c r="AA5985" s="136">
        <v>22611</v>
      </c>
      <c r="AB5985" s="135">
        <v>23156</v>
      </c>
      <c r="AC5985" s="136">
        <v>25132</v>
      </c>
      <c r="AD5985" s="135">
        <v>26251</v>
      </c>
      <c r="AE5985" s="137">
        <v>23897</v>
      </c>
      <c r="AF5985" s="138">
        <v>22856</v>
      </c>
    </row>
    <row r="5986" spans="2:32">
      <c r="B5986" s="114">
        <v>5948</v>
      </c>
      <c r="C5986" s="115">
        <v>5948</v>
      </c>
      <c r="D5986" s="116">
        <v>248</v>
      </c>
      <c r="E5986" s="117">
        <v>9</v>
      </c>
      <c r="F5986" s="118">
        <v>5</v>
      </c>
      <c r="G5986" s="119" t="s">
        <v>487</v>
      </c>
      <c r="H5986" s="120">
        <v>9</v>
      </c>
      <c r="I5986" s="115">
        <v>4</v>
      </c>
      <c r="J5986" s="116" t="s">
        <v>487</v>
      </c>
      <c r="K5986" s="121">
        <v>20</v>
      </c>
      <c r="L5986" s="108"/>
      <c r="M5986" s="122">
        <v>20509</v>
      </c>
      <c r="N5986" s="123">
        <v>18549</v>
      </c>
      <c r="O5986" s="124">
        <v>18346</v>
      </c>
      <c r="P5986" s="123">
        <v>19722</v>
      </c>
      <c r="Q5986" s="124">
        <v>20137</v>
      </c>
      <c r="R5986" s="123">
        <v>22637</v>
      </c>
      <c r="S5986" s="124">
        <v>22869</v>
      </c>
      <c r="T5986" s="123">
        <v>20777</v>
      </c>
      <c r="U5986" s="124">
        <v>20168</v>
      </c>
      <c r="V5986" s="123">
        <v>21837</v>
      </c>
      <c r="W5986" s="124">
        <v>23889</v>
      </c>
      <c r="X5986" s="123">
        <v>24864</v>
      </c>
      <c r="Y5986" s="124">
        <v>25438</v>
      </c>
      <c r="Z5986" s="123">
        <v>22211</v>
      </c>
      <c r="AA5986" s="124">
        <v>23336</v>
      </c>
      <c r="AB5986" s="123">
        <v>23883</v>
      </c>
      <c r="AC5986" s="124">
        <v>26011</v>
      </c>
      <c r="AD5986" s="123">
        <v>27134</v>
      </c>
      <c r="AE5986" s="125">
        <v>24672</v>
      </c>
      <c r="AF5986" s="126">
        <v>23664</v>
      </c>
    </row>
    <row r="5987" spans="2:32">
      <c r="B5987" s="127">
        <v>5949</v>
      </c>
      <c r="C5987" s="128">
        <v>5949</v>
      </c>
      <c r="D5987" s="129">
        <v>248</v>
      </c>
      <c r="E5987" s="130">
        <v>9</v>
      </c>
      <c r="F5987" s="131">
        <v>5</v>
      </c>
      <c r="G5987" s="132" t="s">
        <v>487</v>
      </c>
      <c r="H5987" s="133">
        <v>9</v>
      </c>
      <c r="I5987" s="128">
        <v>4</v>
      </c>
      <c r="J5987" s="129" t="s">
        <v>487</v>
      </c>
      <c r="K5987" s="134">
        <v>21</v>
      </c>
      <c r="L5987" s="108"/>
      <c r="M5987" s="81">
        <v>20022</v>
      </c>
      <c r="N5987" s="135">
        <v>18083</v>
      </c>
      <c r="O5987" s="136">
        <v>18041</v>
      </c>
      <c r="P5987" s="135">
        <v>19422</v>
      </c>
      <c r="Q5987" s="136">
        <v>19769</v>
      </c>
      <c r="R5987" s="135">
        <v>22284</v>
      </c>
      <c r="S5987" s="136">
        <v>22604</v>
      </c>
      <c r="T5987" s="135">
        <v>20519</v>
      </c>
      <c r="U5987" s="136">
        <v>20114</v>
      </c>
      <c r="V5987" s="135">
        <v>21683</v>
      </c>
      <c r="W5987" s="136">
        <v>23712</v>
      </c>
      <c r="X5987" s="135">
        <v>24981</v>
      </c>
      <c r="Y5987" s="136">
        <v>25665</v>
      </c>
      <c r="Z5987" s="135">
        <v>22619</v>
      </c>
      <c r="AA5987" s="136">
        <v>23641</v>
      </c>
      <c r="AB5987" s="135">
        <v>24120</v>
      </c>
      <c r="AC5987" s="136">
        <v>26237</v>
      </c>
      <c r="AD5987" s="135">
        <v>27627</v>
      </c>
      <c r="AE5987" s="137">
        <v>25173</v>
      </c>
      <c r="AF5987" s="138">
        <v>24285</v>
      </c>
    </row>
    <row r="5988" spans="2:32">
      <c r="B5988" s="114">
        <v>5950</v>
      </c>
      <c r="C5988" s="115">
        <v>5950</v>
      </c>
      <c r="D5988" s="116">
        <v>248</v>
      </c>
      <c r="E5988" s="117">
        <v>9</v>
      </c>
      <c r="F5988" s="118">
        <v>5</v>
      </c>
      <c r="G5988" s="119" t="s">
        <v>487</v>
      </c>
      <c r="H5988" s="120">
        <v>9</v>
      </c>
      <c r="I5988" s="115">
        <v>4</v>
      </c>
      <c r="J5988" s="116" t="s">
        <v>487</v>
      </c>
      <c r="K5988" s="121">
        <v>22</v>
      </c>
      <c r="L5988" s="108"/>
      <c r="M5988" s="122">
        <v>18716</v>
      </c>
      <c r="N5988" s="123">
        <v>16908</v>
      </c>
      <c r="O5988" s="124">
        <v>17149</v>
      </c>
      <c r="P5988" s="123">
        <v>18391</v>
      </c>
      <c r="Q5988" s="124">
        <v>18613</v>
      </c>
      <c r="R5988" s="123">
        <v>21069</v>
      </c>
      <c r="S5988" s="124">
        <v>21379</v>
      </c>
      <c r="T5988" s="123">
        <v>19489</v>
      </c>
      <c r="U5988" s="124">
        <v>19421</v>
      </c>
      <c r="V5988" s="123">
        <v>20644</v>
      </c>
      <c r="W5988" s="124">
        <v>22677</v>
      </c>
      <c r="X5988" s="123">
        <v>24076</v>
      </c>
      <c r="Y5988" s="124">
        <v>24731</v>
      </c>
      <c r="Z5988" s="123">
        <v>22165</v>
      </c>
      <c r="AA5988" s="124">
        <v>22968</v>
      </c>
      <c r="AB5988" s="123">
        <v>23280</v>
      </c>
      <c r="AC5988" s="124">
        <v>25417</v>
      </c>
      <c r="AD5988" s="123">
        <v>26834</v>
      </c>
      <c r="AE5988" s="125">
        <v>24582</v>
      </c>
      <c r="AF5988" s="126">
        <v>23956</v>
      </c>
    </row>
    <row r="5989" spans="2:32">
      <c r="B5989" s="127">
        <v>5951</v>
      </c>
      <c r="C5989" s="128">
        <v>5951</v>
      </c>
      <c r="D5989" s="129">
        <v>248</v>
      </c>
      <c r="E5989" s="130">
        <v>9</v>
      </c>
      <c r="F5989" s="131">
        <v>5</v>
      </c>
      <c r="G5989" s="132" t="s">
        <v>487</v>
      </c>
      <c r="H5989" s="133">
        <v>9</v>
      </c>
      <c r="I5989" s="128">
        <v>4</v>
      </c>
      <c r="J5989" s="129" t="s">
        <v>487</v>
      </c>
      <c r="K5989" s="134">
        <v>23</v>
      </c>
      <c r="L5989" s="108"/>
      <c r="M5989" s="81">
        <v>17238</v>
      </c>
      <c r="N5989" s="135">
        <v>15657</v>
      </c>
      <c r="O5989" s="136">
        <v>16194</v>
      </c>
      <c r="P5989" s="135">
        <v>17241</v>
      </c>
      <c r="Q5989" s="136">
        <v>17335</v>
      </c>
      <c r="R5989" s="135">
        <v>19594</v>
      </c>
      <c r="S5989" s="136">
        <v>19860</v>
      </c>
      <c r="T5989" s="135">
        <v>18233</v>
      </c>
      <c r="U5989" s="136">
        <v>18511</v>
      </c>
      <c r="V5989" s="135">
        <v>19395</v>
      </c>
      <c r="W5989" s="136">
        <v>21299</v>
      </c>
      <c r="X5989" s="135">
        <v>22720</v>
      </c>
      <c r="Y5989" s="136">
        <v>23327</v>
      </c>
      <c r="Z5989" s="135">
        <v>21362</v>
      </c>
      <c r="AA5989" s="136">
        <v>21920</v>
      </c>
      <c r="AB5989" s="135">
        <v>22121</v>
      </c>
      <c r="AC5989" s="136">
        <v>24175</v>
      </c>
      <c r="AD5989" s="135">
        <v>25452</v>
      </c>
      <c r="AE5989" s="137">
        <v>23518</v>
      </c>
      <c r="AF5989" s="138">
        <v>23208</v>
      </c>
    </row>
    <row r="5990" spans="2:32">
      <c r="B5990" s="114">
        <v>5952</v>
      </c>
      <c r="C5990" s="115">
        <v>5952</v>
      </c>
      <c r="D5990" s="116">
        <v>248</v>
      </c>
      <c r="E5990" s="117">
        <v>9</v>
      </c>
      <c r="F5990" s="118">
        <v>5</v>
      </c>
      <c r="G5990" s="119" t="s">
        <v>487</v>
      </c>
      <c r="H5990" s="120">
        <v>9</v>
      </c>
      <c r="I5990" s="115">
        <v>4</v>
      </c>
      <c r="J5990" s="116" t="s">
        <v>487</v>
      </c>
      <c r="K5990" s="121">
        <v>24</v>
      </c>
      <c r="L5990" s="108"/>
      <c r="M5990" s="122">
        <v>16040</v>
      </c>
      <c r="N5990" s="123">
        <v>14599</v>
      </c>
      <c r="O5990" s="124">
        <v>15354</v>
      </c>
      <c r="P5990" s="123">
        <v>16253</v>
      </c>
      <c r="Q5990" s="124">
        <v>16265</v>
      </c>
      <c r="R5990" s="123">
        <v>18341</v>
      </c>
      <c r="S5990" s="124">
        <v>18634</v>
      </c>
      <c r="T5990" s="123">
        <v>17196</v>
      </c>
      <c r="U5990" s="124">
        <v>17702</v>
      </c>
      <c r="V5990" s="123">
        <v>18348</v>
      </c>
      <c r="W5990" s="124">
        <v>20147</v>
      </c>
      <c r="X5990" s="123">
        <v>21510</v>
      </c>
      <c r="Y5990" s="124">
        <v>22287</v>
      </c>
      <c r="Z5990" s="123">
        <v>20784</v>
      </c>
      <c r="AA5990" s="124">
        <v>21122</v>
      </c>
      <c r="AB5990" s="123">
        <v>21084</v>
      </c>
      <c r="AC5990" s="124">
        <v>23211</v>
      </c>
      <c r="AD5990" s="123">
        <v>24449</v>
      </c>
      <c r="AE5990" s="125">
        <v>22767</v>
      </c>
      <c r="AF5990" s="126">
        <v>22683</v>
      </c>
    </row>
    <row r="5991" spans="2:32">
      <c r="B5991" s="127">
        <v>5953</v>
      </c>
      <c r="C5991" s="128">
        <v>5953</v>
      </c>
      <c r="D5991" s="129">
        <v>249</v>
      </c>
      <c r="E5991" s="130">
        <v>9</v>
      </c>
      <c r="F5991" s="131">
        <v>6</v>
      </c>
      <c r="G5991" s="132" t="s">
        <v>487</v>
      </c>
      <c r="H5991" s="133">
        <v>9</v>
      </c>
      <c r="I5991" s="128">
        <v>5</v>
      </c>
      <c r="J5991" s="129" t="s">
        <v>487</v>
      </c>
      <c r="K5991" s="134">
        <v>1</v>
      </c>
      <c r="L5991" s="108"/>
      <c r="M5991" s="81">
        <v>14931</v>
      </c>
      <c r="N5991" s="135">
        <v>14026</v>
      </c>
      <c r="O5991" s="136">
        <v>14674</v>
      </c>
      <c r="P5991" s="135">
        <v>14944</v>
      </c>
      <c r="Q5991" s="136">
        <v>16418</v>
      </c>
      <c r="R5991" s="135">
        <v>17244</v>
      </c>
      <c r="S5991" s="136">
        <v>15938</v>
      </c>
      <c r="T5991" s="135">
        <v>16520</v>
      </c>
      <c r="U5991" s="136">
        <v>16587</v>
      </c>
      <c r="V5991" s="135">
        <v>18901</v>
      </c>
      <c r="W5991" s="136">
        <v>19589</v>
      </c>
      <c r="X5991" s="135">
        <v>20536</v>
      </c>
      <c r="Y5991" s="136">
        <v>19425</v>
      </c>
      <c r="Z5991" s="135">
        <v>19213</v>
      </c>
      <c r="AA5991" s="136">
        <v>19396</v>
      </c>
      <c r="AB5991" s="135">
        <v>21943</v>
      </c>
      <c r="AC5991" s="136">
        <v>22612</v>
      </c>
      <c r="AD5991" s="135">
        <v>21575</v>
      </c>
      <c r="AE5991" s="137">
        <v>21663</v>
      </c>
      <c r="AF5991" s="138">
        <v>20868</v>
      </c>
    </row>
    <row r="5992" spans="2:32">
      <c r="B5992" s="114">
        <v>5954</v>
      </c>
      <c r="C5992" s="115">
        <v>5954</v>
      </c>
      <c r="D5992" s="116">
        <v>249</v>
      </c>
      <c r="E5992" s="117">
        <v>9</v>
      </c>
      <c r="F5992" s="118">
        <v>6</v>
      </c>
      <c r="G5992" s="119" t="s">
        <v>487</v>
      </c>
      <c r="H5992" s="120">
        <v>9</v>
      </c>
      <c r="I5992" s="115">
        <v>5</v>
      </c>
      <c r="J5992" s="116" t="s">
        <v>487</v>
      </c>
      <c r="K5992" s="121">
        <v>2</v>
      </c>
      <c r="L5992" s="108"/>
      <c r="M5992" s="122">
        <v>14399</v>
      </c>
      <c r="N5992" s="123">
        <v>13577</v>
      </c>
      <c r="O5992" s="124">
        <v>14204</v>
      </c>
      <c r="P5992" s="123">
        <v>14380</v>
      </c>
      <c r="Q5992" s="124">
        <v>15894</v>
      </c>
      <c r="R5992" s="123">
        <v>16649</v>
      </c>
      <c r="S5992" s="124">
        <v>15440</v>
      </c>
      <c r="T5992" s="123">
        <v>15995</v>
      </c>
      <c r="U5992" s="124">
        <v>16049</v>
      </c>
      <c r="V5992" s="123">
        <v>18294</v>
      </c>
      <c r="W5992" s="124">
        <v>19013</v>
      </c>
      <c r="X5992" s="123">
        <v>19830</v>
      </c>
      <c r="Y5992" s="124">
        <v>18824</v>
      </c>
      <c r="Z5992" s="123">
        <v>18591</v>
      </c>
      <c r="AA5992" s="124">
        <v>18689</v>
      </c>
      <c r="AB5992" s="123">
        <v>21248</v>
      </c>
      <c r="AC5992" s="124">
        <v>21888</v>
      </c>
      <c r="AD5992" s="123">
        <v>20892</v>
      </c>
      <c r="AE5992" s="125">
        <v>20951</v>
      </c>
      <c r="AF5992" s="126">
        <v>20199</v>
      </c>
    </row>
    <row r="5993" spans="2:32">
      <c r="B5993" s="127">
        <v>5955</v>
      </c>
      <c r="C5993" s="128">
        <v>5955</v>
      </c>
      <c r="D5993" s="129">
        <v>249</v>
      </c>
      <c r="E5993" s="130">
        <v>9</v>
      </c>
      <c r="F5993" s="131">
        <v>6</v>
      </c>
      <c r="G5993" s="132" t="s">
        <v>487</v>
      </c>
      <c r="H5993" s="133">
        <v>9</v>
      </c>
      <c r="I5993" s="128">
        <v>5</v>
      </c>
      <c r="J5993" s="129" t="s">
        <v>487</v>
      </c>
      <c r="K5993" s="134">
        <v>3</v>
      </c>
      <c r="L5993" s="108"/>
      <c r="M5993" s="81">
        <v>14066</v>
      </c>
      <c r="N5993" s="135">
        <v>13333</v>
      </c>
      <c r="O5993" s="136">
        <v>13938</v>
      </c>
      <c r="P5993" s="135">
        <v>14137</v>
      </c>
      <c r="Q5993" s="136">
        <v>15543</v>
      </c>
      <c r="R5993" s="135">
        <v>16391</v>
      </c>
      <c r="S5993" s="136">
        <v>15278</v>
      </c>
      <c r="T5993" s="135">
        <v>15748</v>
      </c>
      <c r="U5993" s="136">
        <v>15640</v>
      </c>
      <c r="V5993" s="135">
        <v>18023</v>
      </c>
      <c r="W5993" s="136">
        <v>18750</v>
      </c>
      <c r="X5993" s="135">
        <v>19483</v>
      </c>
      <c r="Y5993" s="136">
        <v>18535</v>
      </c>
      <c r="Z5993" s="135">
        <v>18239</v>
      </c>
      <c r="AA5993" s="136">
        <v>18189</v>
      </c>
      <c r="AB5993" s="135">
        <v>20854</v>
      </c>
      <c r="AC5993" s="136">
        <v>21417</v>
      </c>
      <c r="AD5993" s="135">
        <v>20524</v>
      </c>
      <c r="AE5993" s="137">
        <v>20507</v>
      </c>
      <c r="AF5993" s="138">
        <v>19799</v>
      </c>
    </row>
    <row r="5994" spans="2:32">
      <c r="B5994" s="114">
        <v>5956</v>
      </c>
      <c r="C5994" s="115">
        <v>5956</v>
      </c>
      <c r="D5994" s="116">
        <v>249</v>
      </c>
      <c r="E5994" s="117">
        <v>9</v>
      </c>
      <c r="F5994" s="118">
        <v>6</v>
      </c>
      <c r="G5994" s="119" t="s">
        <v>487</v>
      </c>
      <c r="H5994" s="120">
        <v>9</v>
      </c>
      <c r="I5994" s="115">
        <v>5</v>
      </c>
      <c r="J5994" s="116" t="s">
        <v>487</v>
      </c>
      <c r="K5994" s="121">
        <v>4</v>
      </c>
      <c r="L5994" s="108"/>
      <c r="M5994" s="122">
        <v>13990</v>
      </c>
      <c r="N5994" s="123">
        <v>13207</v>
      </c>
      <c r="O5994" s="124">
        <v>13779</v>
      </c>
      <c r="P5994" s="123">
        <v>13958</v>
      </c>
      <c r="Q5994" s="124">
        <v>15424</v>
      </c>
      <c r="R5994" s="123">
        <v>16246</v>
      </c>
      <c r="S5994" s="124">
        <v>15169</v>
      </c>
      <c r="T5994" s="123">
        <v>15493</v>
      </c>
      <c r="U5994" s="124">
        <v>15327</v>
      </c>
      <c r="V5994" s="123">
        <v>17734</v>
      </c>
      <c r="W5994" s="124">
        <v>18458</v>
      </c>
      <c r="X5994" s="123">
        <v>19020</v>
      </c>
      <c r="Y5994" s="124">
        <v>18065</v>
      </c>
      <c r="Z5994" s="123">
        <v>17708</v>
      </c>
      <c r="AA5994" s="124">
        <v>17598</v>
      </c>
      <c r="AB5994" s="123">
        <v>20265</v>
      </c>
      <c r="AC5994" s="124">
        <v>20772</v>
      </c>
      <c r="AD5994" s="123">
        <v>19855</v>
      </c>
      <c r="AE5994" s="125">
        <v>19762</v>
      </c>
      <c r="AF5994" s="126">
        <v>19142</v>
      </c>
    </row>
    <row r="5995" spans="2:32">
      <c r="B5995" s="127">
        <v>5957</v>
      </c>
      <c r="C5995" s="128">
        <v>5957</v>
      </c>
      <c r="D5995" s="129">
        <v>249</v>
      </c>
      <c r="E5995" s="130">
        <v>9</v>
      </c>
      <c r="F5995" s="131">
        <v>6</v>
      </c>
      <c r="G5995" s="132" t="s">
        <v>487</v>
      </c>
      <c r="H5995" s="133">
        <v>9</v>
      </c>
      <c r="I5995" s="128">
        <v>5</v>
      </c>
      <c r="J5995" s="129" t="s">
        <v>487</v>
      </c>
      <c r="K5995" s="134">
        <v>5</v>
      </c>
      <c r="L5995" s="108"/>
      <c r="M5995" s="81">
        <v>14369</v>
      </c>
      <c r="N5995" s="135">
        <v>13242</v>
      </c>
      <c r="O5995" s="136">
        <v>13709</v>
      </c>
      <c r="P5995" s="135">
        <v>13931</v>
      </c>
      <c r="Q5995" s="136">
        <v>15762</v>
      </c>
      <c r="R5995" s="135">
        <v>16457</v>
      </c>
      <c r="S5995" s="136">
        <v>15369</v>
      </c>
      <c r="T5995" s="135">
        <v>15309</v>
      </c>
      <c r="U5995" s="136">
        <v>15214</v>
      </c>
      <c r="V5995" s="135">
        <v>17774</v>
      </c>
      <c r="W5995" s="136">
        <v>18443</v>
      </c>
      <c r="X5995" s="135">
        <v>18885</v>
      </c>
      <c r="Y5995" s="136">
        <v>17846</v>
      </c>
      <c r="Z5995" s="135">
        <v>17180</v>
      </c>
      <c r="AA5995" s="136">
        <v>17103</v>
      </c>
      <c r="AB5995" s="135">
        <v>20049</v>
      </c>
      <c r="AC5995" s="136">
        <v>20498</v>
      </c>
      <c r="AD5995" s="135">
        <v>19411</v>
      </c>
      <c r="AE5995" s="137">
        <v>18993</v>
      </c>
      <c r="AF5995" s="138">
        <v>18466</v>
      </c>
    </row>
    <row r="5996" spans="2:32">
      <c r="B5996" s="114">
        <v>5958</v>
      </c>
      <c r="C5996" s="115">
        <v>5958</v>
      </c>
      <c r="D5996" s="116">
        <v>249</v>
      </c>
      <c r="E5996" s="117">
        <v>9</v>
      </c>
      <c r="F5996" s="118">
        <v>6</v>
      </c>
      <c r="G5996" s="119" t="s">
        <v>487</v>
      </c>
      <c r="H5996" s="120">
        <v>9</v>
      </c>
      <c r="I5996" s="115">
        <v>5</v>
      </c>
      <c r="J5996" s="116" t="s">
        <v>487</v>
      </c>
      <c r="K5996" s="121">
        <v>6</v>
      </c>
      <c r="L5996" s="108"/>
      <c r="M5996" s="122">
        <v>15230</v>
      </c>
      <c r="N5996" s="123">
        <v>13541</v>
      </c>
      <c r="O5996" s="124">
        <v>13893</v>
      </c>
      <c r="P5996" s="123">
        <v>13991</v>
      </c>
      <c r="Q5996" s="124">
        <v>16776</v>
      </c>
      <c r="R5996" s="123">
        <v>17224</v>
      </c>
      <c r="S5996" s="124">
        <v>16154</v>
      </c>
      <c r="T5996" s="123">
        <v>15416</v>
      </c>
      <c r="U5996" s="124">
        <v>15256</v>
      </c>
      <c r="V5996" s="123">
        <v>18522</v>
      </c>
      <c r="W5996" s="124">
        <v>19188</v>
      </c>
      <c r="X5996" s="123">
        <v>19288</v>
      </c>
      <c r="Y5996" s="124">
        <v>18155</v>
      </c>
      <c r="Z5996" s="123">
        <v>16913</v>
      </c>
      <c r="AA5996" s="124">
        <v>16673</v>
      </c>
      <c r="AB5996" s="123">
        <v>20451</v>
      </c>
      <c r="AC5996" s="124">
        <v>20920</v>
      </c>
      <c r="AD5996" s="123">
        <v>19498</v>
      </c>
      <c r="AE5996" s="125">
        <v>18450</v>
      </c>
      <c r="AF5996" s="126">
        <v>18058</v>
      </c>
    </row>
    <row r="5997" spans="2:32">
      <c r="B5997" s="127">
        <v>5959</v>
      </c>
      <c r="C5997" s="128">
        <v>5959</v>
      </c>
      <c r="D5997" s="129">
        <v>249</v>
      </c>
      <c r="E5997" s="130">
        <v>9</v>
      </c>
      <c r="F5997" s="131">
        <v>6</v>
      </c>
      <c r="G5997" s="132" t="s">
        <v>487</v>
      </c>
      <c r="H5997" s="133">
        <v>9</v>
      </c>
      <c r="I5997" s="128">
        <v>5</v>
      </c>
      <c r="J5997" s="129" t="s">
        <v>487</v>
      </c>
      <c r="K5997" s="134">
        <v>7</v>
      </c>
      <c r="L5997" s="108"/>
      <c r="M5997" s="81">
        <v>16243</v>
      </c>
      <c r="N5997" s="135">
        <v>13883</v>
      </c>
      <c r="O5997" s="136">
        <v>14179</v>
      </c>
      <c r="P5997" s="135">
        <v>14104</v>
      </c>
      <c r="Q5997" s="136">
        <v>17915</v>
      </c>
      <c r="R5997" s="135">
        <v>18136</v>
      </c>
      <c r="S5997" s="136">
        <v>17063</v>
      </c>
      <c r="T5997" s="135">
        <v>15583</v>
      </c>
      <c r="U5997" s="136">
        <v>15338</v>
      </c>
      <c r="V5997" s="135">
        <v>19335</v>
      </c>
      <c r="W5997" s="136">
        <v>20140</v>
      </c>
      <c r="X5997" s="135">
        <v>19829</v>
      </c>
      <c r="Y5997" s="136">
        <v>18679</v>
      </c>
      <c r="Z5997" s="135">
        <v>16750</v>
      </c>
      <c r="AA5997" s="136">
        <v>16388</v>
      </c>
      <c r="AB5997" s="135">
        <v>21018</v>
      </c>
      <c r="AC5997" s="136">
        <v>21566</v>
      </c>
      <c r="AD5997" s="135">
        <v>19876</v>
      </c>
      <c r="AE5997" s="137">
        <v>18072</v>
      </c>
      <c r="AF5997" s="138">
        <v>17804</v>
      </c>
    </row>
    <row r="5998" spans="2:32">
      <c r="B5998" s="114">
        <v>5960</v>
      </c>
      <c r="C5998" s="115">
        <v>5960</v>
      </c>
      <c r="D5998" s="116">
        <v>249</v>
      </c>
      <c r="E5998" s="117">
        <v>9</v>
      </c>
      <c r="F5998" s="118">
        <v>6</v>
      </c>
      <c r="G5998" s="119" t="s">
        <v>487</v>
      </c>
      <c r="H5998" s="120">
        <v>9</v>
      </c>
      <c r="I5998" s="115">
        <v>5</v>
      </c>
      <c r="J5998" s="116" t="s">
        <v>487</v>
      </c>
      <c r="K5998" s="121">
        <v>8</v>
      </c>
      <c r="L5998" s="108"/>
      <c r="M5998" s="122">
        <v>17290</v>
      </c>
      <c r="N5998" s="123">
        <v>14686</v>
      </c>
      <c r="O5998" s="124">
        <v>14948</v>
      </c>
      <c r="P5998" s="123">
        <v>14843</v>
      </c>
      <c r="Q5998" s="124">
        <v>18634</v>
      </c>
      <c r="R5998" s="123">
        <v>19156</v>
      </c>
      <c r="S5998" s="124">
        <v>17850</v>
      </c>
      <c r="T5998" s="123">
        <v>16289</v>
      </c>
      <c r="U5998" s="124">
        <v>15978</v>
      </c>
      <c r="V5998" s="123">
        <v>19942</v>
      </c>
      <c r="W5998" s="124">
        <v>20862</v>
      </c>
      <c r="X5998" s="123">
        <v>20686</v>
      </c>
      <c r="Y5998" s="124">
        <v>19298</v>
      </c>
      <c r="Z5998" s="123">
        <v>17296</v>
      </c>
      <c r="AA5998" s="124">
        <v>16972</v>
      </c>
      <c r="AB5998" s="123">
        <v>21436</v>
      </c>
      <c r="AC5998" s="124">
        <v>22112</v>
      </c>
      <c r="AD5998" s="123">
        <v>20409</v>
      </c>
      <c r="AE5998" s="125">
        <v>18573</v>
      </c>
      <c r="AF5998" s="126">
        <v>18308</v>
      </c>
    </row>
    <row r="5999" spans="2:32">
      <c r="B5999" s="127">
        <v>5961</v>
      </c>
      <c r="C5999" s="128">
        <v>5961</v>
      </c>
      <c r="D5999" s="129">
        <v>249</v>
      </c>
      <c r="E5999" s="130">
        <v>9</v>
      </c>
      <c r="F5999" s="131">
        <v>6</v>
      </c>
      <c r="G5999" s="132" t="s">
        <v>487</v>
      </c>
      <c r="H5999" s="133">
        <v>9</v>
      </c>
      <c r="I5999" s="128">
        <v>5</v>
      </c>
      <c r="J5999" s="129" t="s">
        <v>487</v>
      </c>
      <c r="K5999" s="134">
        <v>9</v>
      </c>
      <c r="L5999" s="108"/>
      <c r="M5999" s="81">
        <v>18104</v>
      </c>
      <c r="N5999" s="135">
        <v>15629</v>
      </c>
      <c r="O5999" s="136">
        <v>15932</v>
      </c>
      <c r="P5999" s="135">
        <v>15863</v>
      </c>
      <c r="Q5999" s="136">
        <v>19200</v>
      </c>
      <c r="R5999" s="135">
        <v>19988</v>
      </c>
      <c r="S5999" s="136">
        <v>18550</v>
      </c>
      <c r="T5999" s="135">
        <v>17176</v>
      </c>
      <c r="U5999" s="136">
        <v>16915</v>
      </c>
      <c r="V5999" s="135">
        <v>20484</v>
      </c>
      <c r="W5999" s="136">
        <v>21385</v>
      </c>
      <c r="X5999" s="135">
        <v>21518</v>
      </c>
      <c r="Y5999" s="136">
        <v>19857</v>
      </c>
      <c r="Z5999" s="135">
        <v>18158</v>
      </c>
      <c r="AA5999" s="136">
        <v>17895</v>
      </c>
      <c r="AB5999" s="135">
        <v>21852</v>
      </c>
      <c r="AC5999" s="136">
        <v>22613</v>
      </c>
      <c r="AD5999" s="135">
        <v>20947</v>
      </c>
      <c r="AE5999" s="137">
        <v>19322</v>
      </c>
      <c r="AF5999" s="138">
        <v>19146</v>
      </c>
    </row>
    <row r="6000" spans="2:32">
      <c r="B6000" s="114">
        <v>5962</v>
      </c>
      <c r="C6000" s="115">
        <v>5962</v>
      </c>
      <c r="D6000" s="116">
        <v>249</v>
      </c>
      <c r="E6000" s="117">
        <v>9</v>
      </c>
      <c r="F6000" s="118">
        <v>6</v>
      </c>
      <c r="G6000" s="119" t="s">
        <v>487</v>
      </c>
      <c r="H6000" s="120">
        <v>9</v>
      </c>
      <c r="I6000" s="115">
        <v>5</v>
      </c>
      <c r="J6000" s="116" t="s">
        <v>487</v>
      </c>
      <c r="K6000" s="121">
        <v>10</v>
      </c>
      <c r="L6000" s="108"/>
      <c r="M6000" s="122">
        <v>18497</v>
      </c>
      <c r="N6000" s="123">
        <v>16040</v>
      </c>
      <c r="O6000" s="124">
        <v>16543</v>
      </c>
      <c r="P6000" s="123">
        <v>16572</v>
      </c>
      <c r="Q6000" s="124">
        <v>19657</v>
      </c>
      <c r="R6000" s="123">
        <v>20411</v>
      </c>
      <c r="S6000" s="124">
        <v>18837</v>
      </c>
      <c r="T6000" s="123">
        <v>17635</v>
      </c>
      <c r="U6000" s="124">
        <v>17623</v>
      </c>
      <c r="V6000" s="123">
        <v>21021</v>
      </c>
      <c r="W6000" s="124">
        <v>21927</v>
      </c>
      <c r="X6000" s="123">
        <v>22040</v>
      </c>
      <c r="Y6000" s="124">
        <v>20068</v>
      </c>
      <c r="Z6000" s="123">
        <v>18723</v>
      </c>
      <c r="AA6000" s="124">
        <v>18758</v>
      </c>
      <c r="AB6000" s="123">
        <v>22482</v>
      </c>
      <c r="AC6000" s="124">
        <v>23185</v>
      </c>
      <c r="AD6000" s="123">
        <v>21206</v>
      </c>
      <c r="AE6000" s="125">
        <v>19735</v>
      </c>
      <c r="AF6000" s="126">
        <v>19766</v>
      </c>
    </row>
    <row r="6001" spans="2:32">
      <c r="B6001" s="127">
        <v>5963</v>
      </c>
      <c r="C6001" s="128">
        <v>5963</v>
      </c>
      <c r="D6001" s="129">
        <v>249</v>
      </c>
      <c r="E6001" s="130">
        <v>9</v>
      </c>
      <c r="F6001" s="131">
        <v>6</v>
      </c>
      <c r="G6001" s="132" t="s">
        <v>487</v>
      </c>
      <c r="H6001" s="133">
        <v>9</v>
      </c>
      <c r="I6001" s="128">
        <v>5</v>
      </c>
      <c r="J6001" s="129" t="s">
        <v>487</v>
      </c>
      <c r="K6001" s="134">
        <v>11</v>
      </c>
      <c r="L6001" s="108"/>
      <c r="M6001" s="81">
        <v>18940</v>
      </c>
      <c r="N6001" s="135">
        <v>16444</v>
      </c>
      <c r="O6001" s="136">
        <v>17116</v>
      </c>
      <c r="P6001" s="135">
        <v>17249</v>
      </c>
      <c r="Q6001" s="136">
        <v>20058</v>
      </c>
      <c r="R6001" s="135">
        <v>20886</v>
      </c>
      <c r="S6001" s="136">
        <v>19115</v>
      </c>
      <c r="T6001" s="135">
        <v>18089</v>
      </c>
      <c r="U6001" s="136">
        <v>18299</v>
      </c>
      <c r="V6001" s="135">
        <v>21436</v>
      </c>
      <c r="W6001" s="136">
        <v>22374</v>
      </c>
      <c r="X6001" s="135">
        <v>22614</v>
      </c>
      <c r="Y6001" s="136">
        <v>20369</v>
      </c>
      <c r="Z6001" s="135">
        <v>19304</v>
      </c>
      <c r="AA6001" s="136">
        <v>19563</v>
      </c>
      <c r="AB6001" s="135">
        <v>23026</v>
      </c>
      <c r="AC6001" s="136">
        <v>23752</v>
      </c>
      <c r="AD6001" s="135">
        <v>21551</v>
      </c>
      <c r="AE6001" s="137">
        <v>20233</v>
      </c>
      <c r="AF6001" s="138">
        <v>20393</v>
      </c>
    </row>
    <row r="6002" spans="2:32">
      <c r="B6002" s="114">
        <v>5964</v>
      </c>
      <c r="C6002" s="115">
        <v>5964</v>
      </c>
      <c r="D6002" s="116">
        <v>249</v>
      </c>
      <c r="E6002" s="117">
        <v>9</v>
      </c>
      <c r="F6002" s="118">
        <v>6</v>
      </c>
      <c r="G6002" s="119" t="s">
        <v>487</v>
      </c>
      <c r="H6002" s="120">
        <v>9</v>
      </c>
      <c r="I6002" s="115">
        <v>5</v>
      </c>
      <c r="J6002" s="116" t="s">
        <v>487</v>
      </c>
      <c r="K6002" s="121">
        <v>12</v>
      </c>
      <c r="L6002" s="108"/>
      <c r="M6002" s="122">
        <v>19260</v>
      </c>
      <c r="N6002" s="123">
        <v>16703</v>
      </c>
      <c r="O6002" s="124">
        <v>17598</v>
      </c>
      <c r="P6002" s="123">
        <v>17792</v>
      </c>
      <c r="Q6002" s="124">
        <v>20377</v>
      </c>
      <c r="R6002" s="123">
        <v>21227</v>
      </c>
      <c r="S6002" s="124">
        <v>19355</v>
      </c>
      <c r="T6002" s="123">
        <v>18378</v>
      </c>
      <c r="U6002" s="124">
        <v>18822</v>
      </c>
      <c r="V6002" s="123">
        <v>21802</v>
      </c>
      <c r="W6002" s="124">
        <v>22824</v>
      </c>
      <c r="X6002" s="123">
        <v>22994</v>
      </c>
      <c r="Y6002" s="124">
        <v>20628</v>
      </c>
      <c r="Z6002" s="123">
        <v>19817</v>
      </c>
      <c r="AA6002" s="124">
        <v>20163</v>
      </c>
      <c r="AB6002" s="123">
        <v>23422</v>
      </c>
      <c r="AC6002" s="124">
        <v>24277</v>
      </c>
      <c r="AD6002" s="123">
        <v>21842</v>
      </c>
      <c r="AE6002" s="125">
        <v>20538</v>
      </c>
      <c r="AF6002" s="126">
        <v>20923</v>
      </c>
    </row>
    <row r="6003" spans="2:32">
      <c r="B6003" s="127">
        <v>5965</v>
      </c>
      <c r="C6003" s="128">
        <v>5965</v>
      </c>
      <c r="D6003" s="129">
        <v>249</v>
      </c>
      <c r="E6003" s="130">
        <v>9</v>
      </c>
      <c r="F6003" s="131">
        <v>6</v>
      </c>
      <c r="G6003" s="132" t="s">
        <v>487</v>
      </c>
      <c r="H6003" s="133">
        <v>9</v>
      </c>
      <c r="I6003" s="128">
        <v>5</v>
      </c>
      <c r="J6003" s="129" t="s">
        <v>487</v>
      </c>
      <c r="K6003" s="134">
        <v>13</v>
      </c>
      <c r="L6003" s="108"/>
      <c r="M6003" s="81">
        <v>19605</v>
      </c>
      <c r="N6003" s="135">
        <v>16891</v>
      </c>
      <c r="O6003" s="136">
        <v>17922</v>
      </c>
      <c r="P6003" s="135">
        <v>18067</v>
      </c>
      <c r="Q6003" s="136">
        <v>20682</v>
      </c>
      <c r="R6003" s="135">
        <v>21569</v>
      </c>
      <c r="S6003" s="136">
        <v>19597</v>
      </c>
      <c r="T6003" s="135">
        <v>18568</v>
      </c>
      <c r="U6003" s="136">
        <v>19139</v>
      </c>
      <c r="V6003" s="135">
        <v>22092</v>
      </c>
      <c r="W6003" s="136">
        <v>23149</v>
      </c>
      <c r="X6003" s="135">
        <v>23378</v>
      </c>
      <c r="Y6003" s="136">
        <v>20909</v>
      </c>
      <c r="Z6003" s="135">
        <v>20163</v>
      </c>
      <c r="AA6003" s="136">
        <v>20460</v>
      </c>
      <c r="AB6003" s="135">
        <v>23671</v>
      </c>
      <c r="AC6003" s="136">
        <v>24617</v>
      </c>
      <c r="AD6003" s="135">
        <v>22130</v>
      </c>
      <c r="AE6003" s="137">
        <v>20761</v>
      </c>
      <c r="AF6003" s="138">
        <v>21268</v>
      </c>
    </row>
    <row r="6004" spans="2:32">
      <c r="B6004" s="114">
        <v>5966</v>
      </c>
      <c r="C6004" s="115">
        <v>5966</v>
      </c>
      <c r="D6004" s="116">
        <v>249</v>
      </c>
      <c r="E6004" s="117">
        <v>9</v>
      </c>
      <c r="F6004" s="118">
        <v>6</v>
      </c>
      <c r="G6004" s="119" t="s">
        <v>487</v>
      </c>
      <c r="H6004" s="120">
        <v>9</v>
      </c>
      <c r="I6004" s="115">
        <v>5</v>
      </c>
      <c r="J6004" s="116" t="s">
        <v>487</v>
      </c>
      <c r="K6004" s="121">
        <v>14</v>
      </c>
      <c r="L6004" s="108"/>
      <c r="M6004" s="122">
        <v>19895</v>
      </c>
      <c r="N6004" s="123">
        <v>17070</v>
      </c>
      <c r="O6004" s="124">
        <v>18241</v>
      </c>
      <c r="P6004" s="123">
        <v>18419</v>
      </c>
      <c r="Q6004" s="124">
        <v>20956</v>
      </c>
      <c r="R6004" s="123">
        <v>21871</v>
      </c>
      <c r="S6004" s="124">
        <v>19866</v>
      </c>
      <c r="T6004" s="123">
        <v>18743</v>
      </c>
      <c r="U6004" s="124">
        <v>19434</v>
      </c>
      <c r="V6004" s="123">
        <v>22406</v>
      </c>
      <c r="W6004" s="124">
        <v>23391</v>
      </c>
      <c r="X6004" s="123">
        <v>23670</v>
      </c>
      <c r="Y6004" s="124">
        <v>21122</v>
      </c>
      <c r="Z6004" s="123">
        <v>20443</v>
      </c>
      <c r="AA6004" s="124">
        <v>20753</v>
      </c>
      <c r="AB6004" s="123">
        <v>23957</v>
      </c>
      <c r="AC6004" s="124">
        <v>24882</v>
      </c>
      <c r="AD6004" s="123">
        <v>22319</v>
      </c>
      <c r="AE6004" s="125">
        <v>20847</v>
      </c>
      <c r="AF6004" s="126">
        <v>21533</v>
      </c>
    </row>
    <row r="6005" spans="2:32">
      <c r="B6005" s="127">
        <v>5967</v>
      </c>
      <c r="C6005" s="128">
        <v>5967</v>
      </c>
      <c r="D6005" s="129">
        <v>249</v>
      </c>
      <c r="E6005" s="130">
        <v>9</v>
      </c>
      <c r="F6005" s="131">
        <v>6</v>
      </c>
      <c r="G6005" s="132" t="s">
        <v>487</v>
      </c>
      <c r="H6005" s="133">
        <v>9</v>
      </c>
      <c r="I6005" s="128">
        <v>5</v>
      </c>
      <c r="J6005" s="129" t="s">
        <v>487</v>
      </c>
      <c r="K6005" s="134">
        <v>15</v>
      </c>
      <c r="L6005" s="108"/>
      <c r="M6005" s="81">
        <v>20195</v>
      </c>
      <c r="N6005" s="135">
        <v>17262</v>
      </c>
      <c r="O6005" s="136">
        <v>18523</v>
      </c>
      <c r="P6005" s="135">
        <v>18687</v>
      </c>
      <c r="Q6005" s="136">
        <v>21204</v>
      </c>
      <c r="R6005" s="135">
        <v>22090</v>
      </c>
      <c r="S6005" s="136">
        <v>20027</v>
      </c>
      <c r="T6005" s="135">
        <v>18884</v>
      </c>
      <c r="U6005" s="136">
        <v>19779</v>
      </c>
      <c r="V6005" s="135">
        <v>22498</v>
      </c>
      <c r="W6005" s="136">
        <v>23440</v>
      </c>
      <c r="X6005" s="135">
        <v>23826</v>
      </c>
      <c r="Y6005" s="136">
        <v>21373</v>
      </c>
      <c r="Z6005" s="135">
        <v>20769</v>
      </c>
      <c r="AA6005" s="136">
        <v>21052</v>
      </c>
      <c r="AB6005" s="135">
        <v>24054</v>
      </c>
      <c r="AC6005" s="136">
        <v>25009</v>
      </c>
      <c r="AD6005" s="135">
        <v>22539</v>
      </c>
      <c r="AE6005" s="137">
        <v>21083</v>
      </c>
      <c r="AF6005" s="138">
        <v>21848</v>
      </c>
    </row>
    <row r="6006" spans="2:32">
      <c r="B6006" s="114">
        <v>5968</v>
      </c>
      <c r="C6006" s="115">
        <v>5968</v>
      </c>
      <c r="D6006" s="116">
        <v>249</v>
      </c>
      <c r="E6006" s="117">
        <v>9</v>
      </c>
      <c r="F6006" s="118">
        <v>6</v>
      </c>
      <c r="G6006" s="119" t="s">
        <v>487</v>
      </c>
      <c r="H6006" s="120">
        <v>9</v>
      </c>
      <c r="I6006" s="115">
        <v>5</v>
      </c>
      <c r="J6006" s="116" t="s">
        <v>487</v>
      </c>
      <c r="K6006" s="121">
        <v>16</v>
      </c>
      <c r="L6006" s="108"/>
      <c r="M6006" s="122">
        <v>20615</v>
      </c>
      <c r="N6006" s="123">
        <v>17644</v>
      </c>
      <c r="O6006" s="124">
        <v>19005</v>
      </c>
      <c r="P6006" s="123">
        <v>19191</v>
      </c>
      <c r="Q6006" s="124">
        <v>21790</v>
      </c>
      <c r="R6006" s="123">
        <v>22388</v>
      </c>
      <c r="S6006" s="124">
        <v>20221</v>
      </c>
      <c r="T6006" s="123">
        <v>19147</v>
      </c>
      <c r="U6006" s="124">
        <v>20309</v>
      </c>
      <c r="V6006" s="123">
        <v>22973</v>
      </c>
      <c r="W6006" s="124">
        <v>23517</v>
      </c>
      <c r="X6006" s="123">
        <v>24001</v>
      </c>
      <c r="Y6006" s="124">
        <v>21567</v>
      </c>
      <c r="Z6006" s="123">
        <v>21199</v>
      </c>
      <c r="AA6006" s="124">
        <v>21545</v>
      </c>
      <c r="AB6006" s="123">
        <v>24523</v>
      </c>
      <c r="AC6006" s="124">
        <v>25116</v>
      </c>
      <c r="AD6006" s="123">
        <v>22662</v>
      </c>
      <c r="AE6006" s="125">
        <v>21347</v>
      </c>
      <c r="AF6006" s="126">
        <v>22249</v>
      </c>
    </row>
    <row r="6007" spans="2:32">
      <c r="B6007" s="127">
        <v>5969</v>
      </c>
      <c r="C6007" s="128">
        <v>5969</v>
      </c>
      <c r="D6007" s="129">
        <v>249</v>
      </c>
      <c r="E6007" s="130">
        <v>9</v>
      </c>
      <c r="F6007" s="131">
        <v>6</v>
      </c>
      <c r="G6007" s="132" t="s">
        <v>487</v>
      </c>
      <c r="H6007" s="133">
        <v>9</v>
      </c>
      <c r="I6007" s="128">
        <v>5</v>
      </c>
      <c r="J6007" s="129" t="s">
        <v>487</v>
      </c>
      <c r="K6007" s="134">
        <v>17</v>
      </c>
      <c r="L6007" s="108"/>
      <c r="M6007" s="81">
        <v>20927</v>
      </c>
      <c r="N6007" s="135">
        <v>18029</v>
      </c>
      <c r="O6007" s="136">
        <v>19575</v>
      </c>
      <c r="P6007" s="135">
        <v>19863</v>
      </c>
      <c r="Q6007" s="136">
        <v>22170</v>
      </c>
      <c r="R6007" s="135">
        <v>22715</v>
      </c>
      <c r="S6007" s="136">
        <v>20575</v>
      </c>
      <c r="T6007" s="135">
        <v>19593</v>
      </c>
      <c r="U6007" s="136">
        <v>20873</v>
      </c>
      <c r="V6007" s="135">
        <v>23342</v>
      </c>
      <c r="W6007" s="136">
        <v>23769</v>
      </c>
      <c r="X6007" s="135">
        <v>24273</v>
      </c>
      <c r="Y6007" s="136">
        <v>21937</v>
      </c>
      <c r="Z6007" s="135">
        <v>21823</v>
      </c>
      <c r="AA6007" s="136">
        <v>22310</v>
      </c>
      <c r="AB6007" s="135">
        <v>24919</v>
      </c>
      <c r="AC6007" s="136">
        <v>25499</v>
      </c>
      <c r="AD6007" s="135">
        <v>23047</v>
      </c>
      <c r="AE6007" s="137">
        <v>21831</v>
      </c>
      <c r="AF6007" s="138">
        <v>22890</v>
      </c>
    </row>
    <row r="6008" spans="2:32">
      <c r="B6008" s="114">
        <v>5970</v>
      </c>
      <c r="C6008" s="115">
        <v>5970</v>
      </c>
      <c r="D6008" s="116">
        <v>249</v>
      </c>
      <c r="E6008" s="117">
        <v>9</v>
      </c>
      <c r="F6008" s="118">
        <v>6</v>
      </c>
      <c r="G6008" s="119" t="s">
        <v>487</v>
      </c>
      <c r="H6008" s="120">
        <v>9</v>
      </c>
      <c r="I6008" s="115">
        <v>5</v>
      </c>
      <c r="J6008" s="116" t="s">
        <v>487</v>
      </c>
      <c r="K6008" s="121">
        <v>18</v>
      </c>
      <c r="L6008" s="108"/>
      <c r="M6008" s="122">
        <v>20745</v>
      </c>
      <c r="N6008" s="123">
        <v>18062</v>
      </c>
      <c r="O6008" s="124">
        <v>19685</v>
      </c>
      <c r="P6008" s="123">
        <v>20082</v>
      </c>
      <c r="Q6008" s="124">
        <v>21904</v>
      </c>
      <c r="R6008" s="123">
        <v>22764</v>
      </c>
      <c r="S6008" s="124">
        <v>20689</v>
      </c>
      <c r="T6008" s="123">
        <v>19823</v>
      </c>
      <c r="U6008" s="124">
        <v>21117</v>
      </c>
      <c r="V6008" s="123">
        <v>23280</v>
      </c>
      <c r="W6008" s="124">
        <v>23561</v>
      </c>
      <c r="X6008" s="123">
        <v>24563</v>
      </c>
      <c r="Y6008" s="124">
        <v>22335</v>
      </c>
      <c r="Z6008" s="123">
        <v>22317</v>
      </c>
      <c r="AA6008" s="124">
        <v>22912</v>
      </c>
      <c r="AB6008" s="123">
        <v>24865</v>
      </c>
      <c r="AC6008" s="124">
        <v>25406</v>
      </c>
      <c r="AD6008" s="123">
        <v>23533</v>
      </c>
      <c r="AE6008" s="125">
        <v>22444</v>
      </c>
      <c r="AF6008" s="126">
        <v>23426</v>
      </c>
    </row>
    <row r="6009" spans="2:32">
      <c r="B6009" s="127">
        <v>5971</v>
      </c>
      <c r="C6009" s="128">
        <v>5971</v>
      </c>
      <c r="D6009" s="129">
        <v>249</v>
      </c>
      <c r="E6009" s="130">
        <v>9</v>
      </c>
      <c r="F6009" s="131">
        <v>6</v>
      </c>
      <c r="G6009" s="132" t="s">
        <v>487</v>
      </c>
      <c r="H6009" s="133">
        <v>9</v>
      </c>
      <c r="I6009" s="128">
        <v>5</v>
      </c>
      <c r="J6009" s="129" t="s">
        <v>487</v>
      </c>
      <c r="K6009" s="134">
        <v>19</v>
      </c>
      <c r="L6009" s="108"/>
      <c r="M6009" s="81">
        <v>20148</v>
      </c>
      <c r="N6009" s="135">
        <v>17709</v>
      </c>
      <c r="O6009" s="136">
        <v>19282</v>
      </c>
      <c r="P6009" s="135">
        <v>19782</v>
      </c>
      <c r="Q6009" s="136">
        <v>21506</v>
      </c>
      <c r="R6009" s="135">
        <v>22243</v>
      </c>
      <c r="S6009" s="136">
        <v>20398</v>
      </c>
      <c r="T6009" s="135">
        <v>19605</v>
      </c>
      <c r="U6009" s="136">
        <v>20818</v>
      </c>
      <c r="V6009" s="135">
        <v>23104</v>
      </c>
      <c r="W6009" s="136">
        <v>23485</v>
      </c>
      <c r="X6009" s="135">
        <v>24413</v>
      </c>
      <c r="Y6009" s="136">
        <v>22318</v>
      </c>
      <c r="Z6009" s="135">
        <v>22325</v>
      </c>
      <c r="AA6009" s="136">
        <v>22926</v>
      </c>
      <c r="AB6009" s="135">
        <v>24887</v>
      </c>
      <c r="AC6009" s="136">
        <v>25602</v>
      </c>
      <c r="AD6009" s="135">
        <v>23726</v>
      </c>
      <c r="AE6009" s="137">
        <v>22696</v>
      </c>
      <c r="AF6009" s="138">
        <v>23545</v>
      </c>
    </row>
    <row r="6010" spans="2:32">
      <c r="B6010" s="114">
        <v>5972</v>
      </c>
      <c r="C6010" s="115">
        <v>5972</v>
      </c>
      <c r="D6010" s="116">
        <v>249</v>
      </c>
      <c r="E6010" s="117">
        <v>9</v>
      </c>
      <c r="F6010" s="118">
        <v>6</v>
      </c>
      <c r="G6010" s="119" t="s">
        <v>487</v>
      </c>
      <c r="H6010" s="120">
        <v>9</v>
      </c>
      <c r="I6010" s="115">
        <v>5</v>
      </c>
      <c r="J6010" s="116" t="s">
        <v>487</v>
      </c>
      <c r="K6010" s="121">
        <v>20</v>
      </c>
      <c r="L6010" s="108"/>
      <c r="M6010" s="122">
        <v>20196</v>
      </c>
      <c r="N6010" s="123">
        <v>17800</v>
      </c>
      <c r="O6010" s="124">
        <v>19495</v>
      </c>
      <c r="P6010" s="123">
        <v>19959</v>
      </c>
      <c r="Q6010" s="124">
        <v>21728</v>
      </c>
      <c r="R6010" s="123">
        <v>22468</v>
      </c>
      <c r="S6010" s="124">
        <v>20451</v>
      </c>
      <c r="T6010" s="123">
        <v>19878</v>
      </c>
      <c r="U6010" s="124">
        <v>21191</v>
      </c>
      <c r="V6010" s="123">
        <v>23516</v>
      </c>
      <c r="W6010" s="124">
        <v>24015</v>
      </c>
      <c r="X6010" s="123">
        <v>25022</v>
      </c>
      <c r="Y6010" s="124">
        <v>22876</v>
      </c>
      <c r="Z6010" s="123">
        <v>23019</v>
      </c>
      <c r="AA6010" s="124">
        <v>23629</v>
      </c>
      <c r="AB6010" s="123">
        <v>25746</v>
      </c>
      <c r="AC6010" s="124">
        <v>26394</v>
      </c>
      <c r="AD6010" s="123">
        <v>24506</v>
      </c>
      <c r="AE6010" s="125">
        <v>23516</v>
      </c>
      <c r="AF6010" s="126">
        <v>24345</v>
      </c>
    </row>
    <row r="6011" spans="2:32">
      <c r="B6011" s="127">
        <v>5973</v>
      </c>
      <c r="C6011" s="128">
        <v>5973</v>
      </c>
      <c r="D6011" s="129">
        <v>249</v>
      </c>
      <c r="E6011" s="130">
        <v>9</v>
      </c>
      <c r="F6011" s="131">
        <v>6</v>
      </c>
      <c r="G6011" s="132" t="s">
        <v>487</v>
      </c>
      <c r="H6011" s="133">
        <v>9</v>
      </c>
      <c r="I6011" s="128">
        <v>5</v>
      </c>
      <c r="J6011" s="129" t="s">
        <v>487</v>
      </c>
      <c r="K6011" s="134">
        <v>21</v>
      </c>
      <c r="L6011" s="108"/>
      <c r="M6011" s="81">
        <v>19741</v>
      </c>
      <c r="N6011" s="135">
        <v>17461</v>
      </c>
      <c r="O6011" s="136">
        <v>19166</v>
      </c>
      <c r="P6011" s="135">
        <v>19563</v>
      </c>
      <c r="Q6011" s="136">
        <v>21203</v>
      </c>
      <c r="R6011" s="135">
        <v>22158</v>
      </c>
      <c r="S6011" s="136">
        <v>20135</v>
      </c>
      <c r="T6011" s="135">
        <v>19749</v>
      </c>
      <c r="U6011" s="136">
        <v>21058</v>
      </c>
      <c r="V6011" s="135">
        <v>23243</v>
      </c>
      <c r="W6011" s="136">
        <v>23884</v>
      </c>
      <c r="X6011" s="135">
        <v>25158</v>
      </c>
      <c r="Y6011" s="136">
        <v>23092</v>
      </c>
      <c r="Z6011" s="135">
        <v>23263</v>
      </c>
      <c r="AA6011" s="136">
        <v>23811</v>
      </c>
      <c r="AB6011" s="135">
        <v>25929</v>
      </c>
      <c r="AC6011" s="136">
        <v>26713</v>
      </c>
      <c r="AD6011" s="135">
        <v>24997</v>
      </c>
      <c r="AE6011" s="137">
        <v>24125</v>
      </c>
      <c r="AF6011" s="138">
        <v>24754</v>
      </c>
    </row>
    <row r="6012" spans="2:32">
      <c r="B6012" s="114">
        <v>5974</v>
      </c>
      <c r="C6012" s="115">
        <v>5974</v>
      </c>
      <c r="D6012" s="116">
        <v>249</v>
      </c>
      <c r="E6012" s="117">
        <v>9</v>
      </c>
      <c r="F6012" s="118">
        <v>6</v>
      </c>
      <c r="G6012" s="119" t="s">
        <v>487</v>
      </c>
      <c r="H6012" s="120">
        <v>9</v>
      </c>
      <c r="I6012" s="115">
        <v>5</v>
      </c>
      <c r="J6012" s="116" t="s">
        <v>487</v>
      </c>
      <c r="K6012" s="121">
        <v>22</v>
      </c>
      <c r="L6012" s="108"/>
      <c r="M6012" s="122">
        <v>18454</v>
      </c>
      <c r="N6012" s="123">
        <v>16575</v>
      </c>
      <c r="O6012" s="124">
        <v>18125</v>
      </c>
      <c r="P6012" s="123">
        <v>18382</v>
      </c>
      <c r="Q6012" s="124">
        <v>19917</v>
      </c>
      <c r="R6012" s="123">
        <v>20905</v>
      </c>
      <c r="S6012" s="124">
        <v>19078</v>
      </c>
      <c r="T6012" s="123">
        <v>18999</v>
      </c>
      <c r="U6012" s="124">
        <v>20165</v>
      </c>
      <c r="V6012" s="123">
        <v>22138</v>
      </c>
      <c r="W6012" s="124">
        <v>22875</v>
      </c>
      <c r="X6012" s="123">
        <v>24170</v>
      </c>
      <c r="Y6012" s="124">
        <v>22346</v>
      </c>
      <c r="Z6012" s="123">
        <v>22570</v>
      </c>
      <c r="AA6012" s="124">
        <v>22953</v>
      </c>
      <c r="AB6012" s="123">
        <v>25076</v>
      </c>
      <c r="AC6012" s="124">
        <v>25904</v>
      </c>
      <c r="AD6012" s="123">
        <v>24410</v>
      </c>
      <c r="AE6012" s="125">
        <v>23799</v>
      </c>
      <c r="AF6012" s="126">
        <v>24147</v>
      </c>
    </row>
    <row r="6013" spans="2:32">
      <c r="B6013" s="127">
        <v>5975</v>
      </c>
      <c r="C6013" s="128">
        <v>5975</v>
      </c>
      <c r="D6013" s="129">
        <v>249</v>
      </c>
      <c r="E6013" s="130">
        <v>9</v>
      </c>
      <c r="F6013" s="131">
        <v>6</v>
      </c>
      <c r="G6013" s="132" t="s">
        <v>487</v>
      </c>
      <c r="H6013" s="133">
        <v>9</v>
      </c>
      <c r="I6013" s="128">
        <v>5</v>
      </c>
      <c r="J6013" s="129" t="s">
        <v>487</v>
      </c>
      <c r="K6013" s="134">
        <v>23</v>
      </c>
      <c r="L6013" s="108"/>
      <c r="M6013" s="81">
        <v>17003</v>
      </c>
      <c r="N6013" s="135">
        <v>15635</v>
      </c>
      <c r="O6013" s="136">
        <v>16985</v>
      </c>
      <c r="P6013" s="135">
        <v>17119</v>
      </c>
      <c r="Q6013" s="136">
        <v>18476</v>
      </c>
      <c r="R6013" s="135">
        <v>19407</v>
      </c>
      <c r="S6013" s="136">
        <v>17814</v>
      </c>
      <c r="T6013" s="135">
        <v>18070</v>
      </c>
      <c r="U6013" s="136">
        <v>19018</v>
      </c>
      <c r="V6013" s="135">
        <v>20752</v>
      </c>
      <c r="W6013" s="136">
        <v>21525</v>
      </c>
      <c r="X6013" s="135">
        <v>22729</v>
      </c>
      <c r="Y6013" s="136">
        <v>21220</v>
      </c>
      <c r="Z6013" s="135">
        <v>21523</v>
      </c>
      <c r="AA6013" s="136">
        <v>21788</v>
      </c>
      <c r="AB6013" s="135">
        <v>23801</v>
      </c>
      <c r="AC6013" s="136">
        <v>24623</v>
      </c>
      <c r="AD6013" s="135">
        <v>23346</v>
      </c>
      <c r="AE6013" s="137">
        <v>23062</v>
      </c>
      <c r="AF6013" s="138">
        <v>23144</v>
      </c>
    </row>
    <row r="6014" spans="2:32">
      <c r="B6014" s="114">
        <v>5976</v>
      </c>
      <c r="C6014" s="115">
        <v>5976</v>
      </c>
      <c r="D6014" s="116">
        <v>249</v>
      </c>
      <c r="E6014" s="117">
        <v>9</v>
      </c>
      <c r="F6014" s="118">
        <v>6</v>
      </c>
      <c r="G6014" s="119" t="s">
        <v>487</v>
      </c>
      <c r="H6014" s="120">
        <v>9</v>
      </c>
      <c r="I6014" s="115">
        <v>5</v>
      </c>
      <c r="J6014" s="116" t="s">
        <v>487</v>
      </c>
      <c r="K6014" s="121">
        <v>24</v>
      </c>
      <c r="L6014" s="108"/>
      <c r="M6014" s="122">
        <v>15818</v>
      </c>
      <c r="N6014" s="123">
        <v>14829</v>
      </c>
      <c r="O6014" s="124">
        <v>16053</v>
      </c>
      <c r="P6014" s="123">
        <v>16134</v>
      </c>
      <c r="Q6014" s="124">
        <v>17247</v>
      </c>
      <c r="R6014" s="123">
        <v>18272</v>
      </c>
      <c r="S6014" s="124">
        <v>16867</v>
      </c>
      <c r="T6014" s="123">
        <v>17375</v>
      </c>
      <c r="U6014" s="124">
        <v>18035</v>
      </c>
      <c r="V6014" s="123">
        <v>19743</v>
      </c>
      <c r="W6014" s="124">
        <v>20494</v>
      </c>
      <c r="X6014" s="123">
        <v>21675</v>
      </c>
      <c r="Y6014" s="124">
        <v>20379</v>
      </c>
      <c r="Z6014" s="123">
        <v>20707</v>
      </c>
      <c r="AA6014" s="124">
        <v>20734</v>
      </c>
      <c r="AB6014" s="123">
        <v>22838</v>
      </c>
      <c r="AC6014" s="124">
        <v>23561</v>
      </c>
      <c r="AD6014" s="123">
        <v>22566</v>
      </c>
      <c r="AE6014" s="125">
        <v>22525</v>
      </c>
      <c r="AF6014" s="126">
        <v>22365</v>
      </c>
    </row>
    <row r="6015" spans="2:32">
      <c r="B6015" s="127">
        <v>5977</v>
      </c>
      <c r="C6015" s="128">
        <v>5977</v>
      </c>
      <c r="D6015" s="129">
        <v>250</v>
      </c>
      <c r="E6015" s="130">
        <v>9</v>
      </c>
      <c r="F6015" s="131">
        <v>7</v>
      </c>
      <c r="G6015" s="132" t="s">
        <v>487</v>
      </c>
      <c r="H6015" s="133">
        <v>9</v>
      </c>
      <c r="I6015" s="128">
        <v>6</v>
      </c>
      <c r="J6015" s="129" t="s">
        <v>487</v>
      </c>
      <c r="K6015" s="134">
        <v>1</v>
      </c>
      <c r="L6015" s="108"/>
      <c r="M6015" s="81">
        <v>13042</v>
      </c>
      <c r="N6015" s="135">
        <v>14012</v>
      </c>
      <c r="O6015" s="136">
        <v>14576</v>
      </c>
      <c r="P6015" s="135">
        <v>16162</v>
      </c>
      <c r="Q6015" s="136">
        <v>16472</v>
      </c>
      <c r="R6015" s="135">
        <v>15349</v>
      </c>
      <c r="S6015" s="136">
        <v>15974</v>
      </c>
      <c r="T6015" s="135">
        <v>16244</v>
      </c>
      <c r="U6015" s="136">
        <v>16607</v>
      </c>
      <c r="V6015" s="135">
        <v>18922</v>
      </c>
      <c r="W6015" s="136">
        <v>19545</v>
      </c>
      <c r="X6015" s="135">
        <v>18709</v>
      </c>
      <c r="Y6015" s="136">
        <v>19283</v>
      </c>
      <c r="Z6015" s="135">
        <v>18880</v>
      </c>
      <c r="AA6015" s="136">
        <v>21436</v>
      </c>
      <c r="AB6015" s="135">
        <v>22117</v>
      </c>
      <c r="AC6015" s="136">
        <v>22618</v>
      </c>
      <c r="AD6015" s="135">
        <v>21363</v>
      </c>
      <c r="AE6015" s="137">
        <v>20619</v>
      </c>
      <c r="AF6015" s="138">
        <v>20520</v>
      </c>
    </row>
    <row r="6016" spans="2:32">
      <c r="B6016" s="114">
        <v>5978</v>
      </c>
      <c r="C6016" s="115">
        <v>5978</v>
      </c>
      <c r="D6016" s="116">
        <v>250</v>
      </c>
      <c r="E6016" s="117">
        <v>9</v>
      </c>
      <c r="F6016" s="118">
        <v>7</v>
      </c>
      <c r="G6016" s="119" t="s">
        <v>487</v>
      </c>
      <c r="H6016" s="120">
        <v>9</v>
      </c>
      <c r="I6016" s="115">
        <v>6</v>
      </c>
      <c r="J6016" s="116" t="s">
        <v>487</v>
      </c>
      <c r="K6016" s="121">
        <v>2</v>
      </c>
      <c r="L6016" s="108"/>
      <c r="M6016" s="122">
        <v>12656</v>
      </c>
      <c r="N6016" s="123">
        <v>13550</v>
      </c>
      <c r="O6016" s="124">
        <v>14030</v>
      </c>
      <c r="P6016" s="123">
        <v>15641</v>
      </c>
      <c r="Q6016" s="124">
        <v>15934</v>
      </c>
      <c r="R6016" s="123">
        <v>14866</v>
      </c>
      <c r="S6016" s="124">
        <v>15462</v>
      </c>
      <c r="T6016" s="123">
        <v>15716</v>
      </c>
      <c r="U6016" s="124">
        <v>16002</v>
      </c>
      <c r="V6016" s="123">
        <v>18323</v>
      </c>
      <c r="W6016" s="124">
        <v>18951</v>
      </c>
      <c r="X6016" s="123">
        <v>18120</v>
      </c>
      <c r="Y6016" s="124">
        <v>18656</v>
      </c>
      <c r="Z6016" s="123">
        <v>18187</v>
      </c>
      <c r="AA6016" s="124">
        <v>20751</v>
      </c>
      <c r="AB6016" s="123">
        <v>21408</v>
      </c>
      <c r="AC6016" s="124">
        <v>21912</v>
      </c>
      <c r="AD6016" s="123">
        <v>20656</v>
      </c>
      <c r="AE6016" s="125">
        <v>19953</v>
      </c>
      <c r="AF6016" s="126">
        <v>19781</v>
      </c>
    </row>
    <row r="6017" spans="2:32">
      <c r="B6017" s="127">
        <v>5979</v>
      </c>
      <c r="C6017" s="128">
        <v>5979</v>
      </c>
      <c r="D6017" s="129">
        <v>250</v>
      </c>
      <c r="E6017" s="130">
        <v>9</v>
      </c>
      <c r="F6017" s="131">
        <v>7</v>
      </c>
      <c r="G6017" s="132" t="s">
        <v>487</v>
      </c>
      <c r="H6017" s="133">
        <v>9</v>
      </c>
      <c r="I6017" s="128">
        <v>6</v>
      </c>
      <c r="J6017" s="129" t="s">
        <v>487</v>
      </c>
      <c r="K6017" s="134">
        <v>3</v>
      </c>
      <c r="L6017" s="108"/>
      <c r="M6017" s="81">
        <v>12493</v>
      </c>
      <c r="N6017" s="135">
        <v>13284</v>
      </c>
      <c r="O6017" s="136">
        <v>13789</v>
      </c>
      <c r="P6017" s="135">
        <v>15395</v>
      </c>
      <c r="Q6017" s="136">
        <v>15657</v>
      </c>
      <c r="R6017" s="135">
        <v>14712</v>
      </c>
      <c r="S6017" s="136">
        <v>15224</v>
      </c>
      <c r="T6017" s="135">
        <v>15471</v>
      </c>
      <c r="U6017" s="136">
        <v>15772</v>
      </c>
      <c r="V6017" s="135">
        <v>18020</v>
      </c>
      <c r="W6017" s="136">
        <v>18642</v>
      </c>
      <c r="X6017" s="135">
        <v>17871</v>
      </c>
      <c r="Y6017" s="136">
        <v>18302</v>
      </c>
      <c r="Z6017" s="135">
        <v>17710</v>
      </c>
      <c r="AA6017" s="136">
        <v>20380</v>
      </c>
      <c r="AB6017" s="135">
        <v>20972</v>
      </c>
      <c r="AC6017" s="136">
        <v>21476</v>
      </c>
      <c r="AD6017" s="135">
        <v>20226</v>
      </c>
      <c r="AE6017" s="137">
        <v>19558</v>
      </c>
      <c r="AF6017" s="138">
        <v>19251</v>
      </c>
    </row>
    <row r="6018" spans="2:32">
      <c r="B6018" s="114">
        <v>5980</v>
      </c>
      <c r="C6018" s="115">
        <v>5980</v>
      </c>
      <c r="D6018" s="116">
        <v>250</v>
      </c>
      <c r="E6018" s="117">
        <v>9</v>
      </c>
      <c r="F6018" s="118">
        <v>7</v>
      </c>
      <c r="G6018" s="119" t="s">
        <v>487</v>
      </c>
      <c r="H6018" s="120">
        <v>9</v>
      </c>
      <c r="I6018" s="115">
        <v>6</v>
      </c>
      <c r="J6018" s="116" t="s">
        <v>487</v>
      </c>
      <c r="K6018" s="121">
        <v>4</v>
      </c>
      <c r="L6018" s="108"/>
      <c r="M6018" s="122">
        <v>12520</v>
      </c>
      <c r="N6018" s="123">
        <v>13135</v>
      </c>
      <c r="O6018" s="124">
        <v>13632</v>
      </c>
      <c r="P6018" s="123">
        <v>15310</v>
      </c>
      <c r="Q6018" s="124">
        <v>15565</v>
      </c>
      <c r="R6018" s="123">
        <v>14642</v>
      </c>
      <c r="S6018" s="124">
        <v>15013</v>
      </c>
      <c r="T6018" s="123">
        <v>15226</v>
      </c>
      <c r="U6018" s="124">
        <v>15487</v>
      </c>
      <c r="V6018" s="123">
        <v>17726</v>
      </c>
      <c r="W6018" s="124">
        <v>18222</v>
      </c>
      <c r="X6018" s="123">
        <v>17469</v>
      </c>
      <c r="Y6018" s="124">
        <v>17763</v>
      </c>
      <c r="Z6018" s="123">
        <v>17163</v>
      </c>
      <c r="AA6018" s="124">
        <v>19828</v>
      </c>
      <c r="AB6018" s="123">
        <v>20365</v>
      </c>
      <c r="AC6018" s="124">
        <v>20755</v>
      </c>
      <c r="AD6018" s="123">
        <v>19499</v>
      </c>
      <c r="AE6018" s="125">
        <v>18912</v>
      </c>
      <c r="AF6018" s="126">
        <v>18582</v>
      </c>
    </row>
    <row r="6019" spans="2:32">
      <c r="B6019" s="127">
        <v>5981</v>
      </c>
      <c r="C6019" s="128">
        <v>5981</v>
      </c>
      <c r="D6019" s="129">
        <v>250</v>
      </c>
      <c r="E6019" s="130">
        <v>9</v>
      </c>
      <c r="F6019" s="131">
        <v>7</v>
      </c>
      <c r="G6019" s="132" t="s">
        <v>487</v>
      </c>
      <c r="H6019" s="133">
        <v>9</v>
      </c>
      <c r="I6019" s="128">
        <v>6</v>
      </c>
      <c r="J6019" s="129" t="s">
        <v>487</v>
      </c>
      <c r="K6019" s="134">
        <v>5</v>
      </c>
      <c r="L6019" s="108"/>
      <c r="M6019" s="81">
        <v>12874</v>
      </c>
      <c r="N6019" s="135">
        <v>13102</v>
      </c>
      <c r="O6019" s="136">
        <v>13629</v>
      </c>
      <c r="P6019" s="135">
        <v>15631</v>
      </c>
      <c r="Q6019" s="136">
        <v>15894</v>
      </c>
      <c r="R6019" s="135">
        <v>14898</v>
      </c>
      <c r="S6019" s="136">
        <v>14896</v>
      </c>
      <c r="T6019" s="135">
        <v>15083</v>
      </c>
      <c r="U6019" s="136">
        <v>15317</v>
      </c>
      <c r="V6019" s="135">
        <v>17780</v>
      </c>
      <c r="W6019" s="136">
        <v>18237</v>
      </c>
      <c r="X6019" s="135">
        <v>17336</v>
      </c>
      <c r="Y6019" s="136">
        <v>17239</v>
      </c>
      <c r="Z6019" s="135">
        <v>16721</v>
      </c>
      <c r="AA6019" s="136">
        <v>19673</v>
      </c>
      <c r="AB6019" s="135">
        <v>20142</v>
      </c>
      <c r="AC6019" s="136">
        <v>20391</v>
      </c>
      <c r="AD6019" s="135">
        <v>18762</v>
      </c>
      <c r="AE6019" s="137">
        <v>18259</v>
      </c>
      <c r="AF6019" s="138">
        <v>17996</v>
      </c>
    </row>
    <row r="6020" spans="2:32">
      <c r="B6020" s="114">
        <v>5982</v>
      </c>
      <c r="C6020" s="115">
        <v>5982</v>
      </c>
      <c r="D6020" s="116">
        <v>250</v>
      </c>
      <c r="E6020" s="117">
        <v>9</v>
      </c>
      <c r="F6020" s="118">
        <v>7</v>
      </c>
      <c r="G6020" s="119" t="s">
        <v>487</v>
      </c>
      <c r="H6020" s="120">
        <v>9</v>
      </c>
      <c r="I6020" s="115">
        <v>6</v>
      </c>
      <c r="J6020" s="116" t="s">
        <v>487</v>
      </c>
      <c r="K6020" s="121">
        <v>6</v>
      </c>
      <c r="L6020" s="108"/>
      <c r="M6020" s="122">
        <v>13815</v>
      </c>
      <c r="N6020" s="123">
        <v>13281</v>
      </c>
      <c r="O6020" s="124">
        <v>13693</v>
      </c>
      <c r="P6020" s="123">
        <v>16656</v>
      </c>
      <c r="Q6020" s="124">
        <v>16999</v>
      </c>
      <c r="R6020" s="123">
        <v>15701</v>
      </c>
      <c r="S6020" s="124">
        <v>15048</v>
      </c>
      <c r="T6020" s="123">
        <v>15172</v>
      </c>
      <c r="U6020" s="124">
        <v>15213</v>
      </c>
      <c r="V6020" s="123">
        <v>18627</v>
      </c>
      <c r="W6020" s="124">
        <v>18919</v>
      </c>
      <c r="X6020" s="123">
        <v>17719</v>
      </c>
      <c r="Y6020" s="124">
        <v>16923</v>
      </c>
      <c r="Z6020" s="123">
        <v>16319</v>
      </c>
      <c r="AA6020" s="124">
        <v>20100</v>
      </c>
      <c r="AB6020" s="123">
        <v>20590</v>
      </c>
      <c r="AC6020" s="124">
        <v>20719</v>
      </c>
      <c r="AD6020" s="123">
        <v>18221</v>
      </c>
      <c r="AE6020" s="125">
        <v>17842</v>
      </c>
      <c r="AF6020" s="126">
        <v>17459</v>
      </c>
    </row>
    <row r="6021" spans="2:32">
      <c r="B6021" s="127">
        <v>5983</v>
      </c>
      <c r="C6021" s="128">
        <v>5983</v>
      </c>
      <c r="D6021" s="129">
        <v>250</v>
      </c>
      <c r="E6021" s="130">
        <v>9</v>
      </c>
      <c r="F6021" s="131">
        <v>7</v>
      </c>
      <c r="G6021" s="132" t="s">
        <v>487</v>
      </c>
      <c r="H6021" s="133">
        <v>9</v>
      </c>
      <c r="I6021" s="128">
        <v>6</v>
      </c>
      <c r="J6021" s="129" t="s">
        <v>487</v>
      </c>
      <c r="K6021" s="134">
        <v>7</v>
      </c>
      <c r="L6021" s="108"/>
      <c r="M6021" s="81">
        <v>14940</v>
      </c>
      <c r="N6021" s="135">
        <v>13593</v>
      </c>
      <c r="O6021" s="136">
        <v>13843</v>
      </c>
      <c r="P6021" s="135">
        <v>17815</v>
      </c>
      <c r="Q6021" s="136">
        <v>18183</v>
      </c>
      <c r="R6021" s="135">
        <v>16641</v>
      </c>
      <c r="S6021" s="136">
        <v>15280</v>
      </c>
      <c r="T6021" s="135">
        <v>15289</v>
      </c>
      <c r="U6021" s="136">
        <v>15193</v>
      </c>
      <c r="V6021" s="135">
        <v>19613</v>
      </c>
      <c r="W6021" s="136">
        <v>19699</v>
      </c>
      <c r="X6021" s="135">
        <v>18329</v>
      </c>
      <c r="Y6021" s="136">
        <v>16720</v>
      </c>
      <c r="Z6021" s="135">
        <v>16066</v>
      </c>
      <c r="AA6021" s="136">
        <v>20693</v>
      </c>
      <c r="AB6021" s="135">
        <v>21260</v>
      </c>
      <c r="AC6021" s="136">
        <v>21272</v>
      </c>
      <c r="AD6021" s="135">
        <v>17856</v>
      </c>
      <c r="AE6021" s="137">
        <v>17591</v>
      </c>
      <c r="AF6021" s="138">
        <v>17122</v>
      </c>
    </row>
    <row r="6022" spans="2:32">
      <c r="B6022" s="114">
        <v>5984</v>
      </c>
      <c r="C6022" s="115">
        <v>5984</v>
      </c>
      <c r="D6022" s="116">
        <v>250</v>
      </c>
      <c r="E6022" s="117">
        <v>9</v>
      </c>
      <c r="F6022" s="118">
        <v>7</v>
      </c>
      <c r="G6022" s="119" t="s">
        <v>487</v>
      </c>
      <c r="H6022" s="120">
        <v>9</v>
      </c>
      <c r="I6022" s="115">
        <v>6</v>
      </c>
      <c r="J6022" s="116" t="s">
        <v>487</v>
      </c>
      <c r="K6022" s="121">
        <v>8</v>
      </c>
      <c r="L6022" s="108"/>
      <c r="M6022" s="122">
        <v>15755</v>
      </c>
      <c r="N6022" s="123">
        <v>14397</v>
      </c>
      <c r="O6022" s="124">
        <v>14627</v>
      </c>
      <c r="P6022" s="123">
        <v>18605</v>
      </c>
      <c r="Q6022" s="124">
        <v>19045</v>
      </c>
      <c r="R6022" s="123">
        <v>17468</v>
      </c>
      <c r="S6022" s="124">
        <v>16043</v>
      </c>
      <c r="T6022" s="123">
        <v>16006</v>
      </c>
      <c r="U6022" s="124">
        <v>15922</v>
      </c>
      <c r="V6022" s="123">
        <v>20353</v>
      </c>
      <c r="W6022" s="124">
        <v>20343</v>
      </c>
      <c r="X6022" s="123">
        <v>19013</v>
      </c>
      <c r="Y6022" s="124">
        <v>17333</v>
      </c>
      <c r="Z6022" s="123">
        <v>16691</v>
      </c>
      <c r="AA6022" s="124">
        <v>21176</v>
      </c>
      <c r="AB6022" s="123">
        <v>21864</v>
      </c>
      <c r="AC6022" s="124">
        <v>21792</v>
      </c>
      <c r="AD6022" s="123">
        <v>18394</v>
      </c>
      <c r="AE6022" s="125">
        <v>18125</v>
      </c>
      <c r="AF6022" s="126">
        <v>17712</v>
      </c>
    </row>
    <row r="6023" spans="2:32">
      <c r="B6023" s="127">
        <v>5985</v>
      </c>
      <c r="C6023" s="128">
        <v>5985</v>
      </c>
      <c r="D6023" s="129">
        <v>250</v>
      </c>
      <c r="E6023" s="130">
        <v>9</v>
      </c>
      <c r="F6023" s="131">
        <v>7</v>
      </c>
      <c r="G6023" s="132" t="s">
        <v>487</v>
      </c>
      <c r="H6023" s="133">
        <v>9</v>
      </c>
      <c r="I6023" s="128">
        <v>6</v>
      </c>
      <c r="J6023" s="129" t="s">
        <v>487</v>
      </c>
      <c r="K6023" s="134">
        <v>9</v>
      </c>
      <c r="L6023" s="108"/>
      <c r="M6023" s="81">
        <v>16400</v>
      </c>
      <c r="N6023" s="135">
        <v>15390</v>
      </c>
      <c r="O6023" s="136">
        <v>15697</v>
      </c>
      <c r="P6023" s="135">
        <v>19188</v>
      </c>
      <c r="Q6023" s="136">
        <v>19698</v>
      </c>
      <c r="R6023" s="135">
        <v>18171</v>
      </c>
      <c r="S6023" s="136">
        <v>16956</v>
      </c>
      <c r="T6023" s="135">
        <v>16976</v>
      </c>
      <c r="U6023" s="136">
        <v>16913</v>
      </c>
      <c r="V6023" s="135">
        <v>20924</v>
      </c>
      <c r="W6023" s="136">
        <v>20908</v>
      </c>
      <c r="X6023" s="135">
        <v>19607</v>
      </c>
      <c r="Y6023" s="136">
        <v>18157</v>
      </c>
      <c r="Z6023" s="135">
        <v>17638</v>
      </c>
      <c r="AA6023" s="136">
        <v>21623</v>
      </c>
      <c r="AB6023" s="135">
        <v>22406</v>
      </c>
      <c r="AC6023" s="136">
        <v>22327</v>
      </c>
      <c r="AD6023" s="135">
        <v>19177</v>
      </c>
      <c r="AE6023" s="137">
        <v>18992</v>
      </c>
      <c r="AF6023" s="138">
        <v>18631</v>
      </c>
    </row>
    <row r="6024" spans="2:32">
      <c r="B6024" s="114">
        <v>5986</v>
      </c>
      <c r="C6024" s="115">
        <v>5986</v>
      </c>
      <c r="D6024" s="116">
        <v>250</v>
      </c>
      <c r="E6024" s="117">
        <v>9</v>
      </c>
      <c r="F6024" s="118">
        <v>7</v>
      </c>
      <c r="G6024" s="119" t="s">
        <v>487</v>
      </c>
      <c r="H6024" s="120">
        <v>9</v>
      </c>
      <c r="I6024" s="115">
        <v>6</v>
      </c>
      <c r="J6024" s="116" t="s">
        <v>487</v>
      </c>
      <c r="K6024" s="121">
        <v>10</v>
      </c>
      <c r="L6024" s="108"/>
      <c r="M6024" s="122">
        <v>16722</v>
      </c>
      <c r="N6024" s="123">
        <v>16035</v>
      </c>
      <c r="O6024" s="124">
        <v>16421</v>
      </c>
      <c r="P6024" s="123">
        <v>19623</v>
      </c>
      <c r="Q6024" s="124">
        <v>20174</v>
      </c>
      <c r="R6024" s="123">
        <v>18421</v>
      </c>
      <c r="S6024" s="124">
        <v>17356</v>
      </c>
      <c r="T6024" s="123">
        <v>17596</v>
      </c>
      <c r="U6024" s="124">
        <v>17782</v>
      </c>
      <c r="V6024" s="123">
        <v>21321</v>
      </c>
      <c r="W6024" s="124">
        <v>21255</v>
      </c>
      <c r="X6024" s="123">
        <v>19889</v>
      </c>
      <c r="Y6024" s="124">
        <v>18590</v>
      </c>
      <c r="Z6024" s="123">
        <v>18575</v>
      </c>
      <c r="AA6024" s="124">
        <v>22335</v>
      </c>
      <c r="AB6024" s="123">
        <v>23057</v>
      </c>
      <c r="AC6024" s="124">
        <v>22747</v>
      </c>
      <c r="AD6024" s="123">
        <v>19666</v>
      </c>
      <c r="AE6024" s="125">
        <v>19694</v>
      </c>
      <c r="AF6024" s="126">
        <v>19628</v>
      </c>
    </row>
    <row r="6025" spans="2:32">
      <c r="B6025" s="127">
        <v>5987</v>
      </c>
      <c r="C6025" s="128">
        <v>5987</v>
      </c>
      <c r="D6025" s="129">
        <v>250</v>
      </c>
      <c r="E6025" s="130">
        <v>9</v>
      </c>
      <c r="F6025" s="131">
        <v>7</v>
      </c>
      <c r="G6025" s="132" t="s">
        <v>487</v>
      </c>
      <c r="H6025" s="133">
        <v>9</v>
      </c>
      <c r="I6025" s="128">
        <v>6</v>
      </c>
      <c r="J6025" s="129" t="s">
        <v>487</v>
      </c>
      <c r="K6025" s="134">
        <v>11</v>
      </c>
      <c r="L6025" s="108"/>
      <c r="M6025" s="81">
        <v>16946</v>
      </c>
      <c r="N6025" s="135">
        <v>16543</v>
      </c>
      <c r="O6025" s="136">
        <v>17026</v>
      </c>
      <c r="P6025" s="135">
        <v>19881</v>
      </c>
      <c r="Q6025" s="136">
        <v>20519</v>
      </c>
      <c r="R6025" s="135">
        <v>18597</v>
      </c>
      <c r="S6025" s="136">
        <v>17697</v>
      </c>
      <c r="T6025" s="135">
        <v>18086</v>
      </c>
      <c r="U6025" s="136">
        <v>18457</v>
      </c>
      <c r="V6025" s="135">
        <v>21645</v>
      </c>
      <c r="W6025" s="136">
        <v>21649</v>
      </c>
      <c r="X6025" s="135">
        <v>20116</v>
      </c>
      <c r="Y6025" s="136">
        <v>18985</v>
      </c>
      <c r="Z6025" s="135">
        <v>19322</v>
      </c>
      <c r="AA6025" s="136">
        <v>22819</v>
      </c>
      <c r="AB6025" s="135">
        <v>23562</v>
      </c>
      <c r="AC6025" s="136">
        <v>23234</v>
      </c>
      <c r="AD6025" s="135">
        <v>20106</v>
      </c>
      <c r="AE6025" s="137">
        <v>20266</v>
      </c>
      <c r="AF6025" s="138">
        <v>20423</v>
      </c>
    </row>
    <row r="6026" spans="2:32">
      <c r="B6026" s="114">
        <v>5988</v>
      </c>
      <c r="C6026" s="115">
        <v>5988</v>
      </c>
      <c r="D6026" s="116">
        <v>250</v>
      </c>
      <c r="E6026" s="117">
        <v>9</v>
      </c>
      <c r="F6026" s="118">
        <v>7</v>
      </c>
      <c r="G6026" s="119" t="s">
        <v>487</v>
      </c>
      <c r="H6026" s="120">
        <v>9</v>
      </c>
      <c r="I6026" s="115">
        <v>6</v>
      </c>
      <c r="J6026" s="116" t="s">
        <v>487</v>
      </c>
      <c r="K6026" s="121">
        <v>12</v>
      </c>
      <c r="L6026" s="108"/>
      <c r="M6026" s="122">
        <v>17193</v>
      </c>
      <c r="N6026" s="123">
        <v>17054</v>
      </c>
      <c r="O6026" s="124">
        <v>17594</v>
      </c>
      <c r="P6026" s="123">
        <v>20228</v>
      </c>
      <c r="Q6026" s="124">
        <v>20970</v>
      </c>
      <c r="R6026" s="123">
        <v>18847</v>
      </c>
      <c r="S6026" s="124">
        <v>17999</v>
      </c>
      <c r="T6026" s="123">
        <v>18623</v>
      </c>
      <c r="U6026" s="124">
        <v>19081</v>
      </c>
      <c r="V6026" s="123">
        <v>22131</v>
      </c>
      <c r="W6026" s="124">
        <v>21957</v>
      </c>
      <c r="X6026" s="123">
        <v>20412</v>
      </c>
      <c r="Y6026" s="124">
        <v>19317</v>
      </c>
      <c r="Z6026" s="123">
        <v>19964</v>
      </c>
      <c r="AA6026" s="124">
        <v>23259</v>
      </c>
      <c r="AB6026" s="123">
        <v>24113</v>
      </c>
      <c r="AC6026" s="124">
        <v>23575</v>
      </c>
      <c r="AD6026" s="123">
        <v>20451</v>
      </c>
      <c r="AE6026" s="125">
        <v>20839</v>
      </c>
      <c r="AF6026" s="126">
        <v>21087</v>
      </c>
    </row>
    <row r="6027" spans="2:32">
      <c r="B6027" s="127">
        <v>5989</v>
      </c>
      <c r="C6027" s="128">
        <v>5989</v>
      </c>
      <c r="D6027" s="129">
        <v>250</v>
      </c>
      <c r="E6027" s="130">
        <v>9</v>
      </c>
      <c r="F6027" s="131">
        <v>7</v>
      </c>
      <c r="G6027" s="132" t="s">
        <v>487</v>
      </c>
      <c r="H6027" s="133">
        <v>9</v>
      </c>
      <c r="I6027" s="128">
        <v>6</v>
      </c>
      <c r="J6027" s="129" t="s">
        <v>487</v>
      </c>
      <c r="K6027" s="134">
        <v>13</v>
      </c>
      <c r="L6027" s="108"/>
      <c r="M6027" s="81">
        <v>17466</v>
      </c>
      <c r="N6027" s="135">
        <v>17385</v>
      </c>
      <c r="O6027" s="136">
        <v>17887</v>
      </c>
      <c r="P6027" s="135">
        <v>20545</v>
      </c>
      <c r="Q6027" s="136">
        <v>21365</v>
      </c>
      <c r="R6027" s="135">
        <v>19111</v>
      </c>
      <c r="S6027" s="136">
        <v>18218</v>
      </c>
      <c r="T6027" s="135">
        <v>18964</v>
      </c>
      <c r="U6027" s="136">
        <v>19340</v>
      </c>
      <c r="V6027" s="135">
        <v>22549</v>
      </c>
      <c r="W6027" s="136">
        <v>22245</v>
      </c>
      <c r="X6027" s="135">
        <v>20690</v>
      </c>
      <c r="Y6027" s="136">
        <v>19543</v>
      </c>
      <c r="Z6027" s="135">
        <v>20261</v>
      </c>
      <c r="AA6027" s="136">
        <v>23500</v>
      </c>
      <c r="AB6027" s="135">
        <v>24443</v>
      </c>
      <c r="AC6027" s="136">
        <v>23867</v>
      </c>
      <c r="AD6027" s="135">
        <v>20672</v>
      </c>
      <c r="AE6027" s="137">
        <v>21179</v>
      </c>
      <c r="AF6027" s="138">
        <v>21376</v>
      </c>
    </row>
    <row r="6028" spans="2:32">
      <c r="B6028" s="114">
        <v>5990</v>
      </c>
      <c r="C6028" s="115">
        <v>5990</v>
      </c>
      <c r="D6028" s="116">
        <v>250</v>
      </c>
      <c r="E6028" s="117">
        <v>9</v>
      </c>
      <c r="F6028" s="118">
        <v>7</v>
      </c>
      <c r="G6028" s="119" t="s">
        <v>487</v>
      </c>
      <c r="H6028" s="120">
        <v>9</v>
      </c>
      <c r="I6028" s="115">
        <v>6</v>
      </c>
      <c r="J6028" s="116" t="s">
        <v>487</v>
      </c>
      <c r="K6028" s="121">
        <v>14</v>
      </c>
      <c r="L6028" s="108"/>
      <c r="M6028" s="122">
        <v>17743</v>
      </c>
      <c r="N6028" s="123">
        <v>17711</v>
      </c>
      <c r="O6028" s="124">
        <v>18235</v>
      </c>
      <c r="P6028" s="123">
        <v>20846</v>
      </c>
      <c r="Q6028" s="124">
        <v>21661</v>
      </c>
      <c r="R6028" s="123">
        <v>19367</v>
      </c>
      <c r="S6028" s="124">
        <v>18379</v>
      </c>
      <c r="T6028" s="123">
        <v>19290</v>
      </c>
      <c r="U6028" s="124">
        <v>19733</v>
      </c>
      <c r="V6028" s="123">
        <v>22816</v>
      </c>
      <c r="W6028" s="124">
        <v>22454</v>
      </c>
      <c r="X6028" s="123">
        <v>20927</v>
      </c>
      <c r="Y6028" s="124">
        <v>19675</v>
      </c>
      <c r="Z6028" s="123">
        <v>20581</v>
      </c>
      <c r="AA6028" s="124">
        <v>23817</v>
      </c>
      <c r="AB6028" s="123">
        <v>24732</v>
      </c>
      <c r="AC6028" s="124">
        <v>24038</v>
      </c>
      <c r="AD6028" s="123">
        <v>20784</v>
      </c>
      <c r="AE6028" s="125">
        <v>21469</v>
      </c>
      <c r="AF6028" s="126">
        <v>21684</v>
      </c>
    </row>
    <row r="6029" spans="2:32">
      <c r="B6029" s="127">
        <v>5991</v>
      </c>
      <c r="C6029" s="128">
        <v>5991</v>
      </c>
      <c r="D6029" s="129">
        <v>250</v>
      </c>
      <c r="E6029" s="130">
        <v>9</v>
      </c>
      <c r="F6029" s="131">
        <v>7</v>
      </c>
      <c r="G6029" s="132" t="s">
        <v>487</v>
      </c>
      <c r="H6029" s="133">
        <v>9</v>
      </c>
      <c r="I6029" s="128">
        <v>6</v>
      </c>
      <c r="J6029" s="129" t="s">
        <v>487</v>
      </c>
      <c r="K6029" s="134">
        <v>15</v>
      </c>
      <c r="L6029" s="108"/>
      <c r="M6029" s="81">
        <v>17962</v>
      </c>
      <c r="N6029" s="135">
        <v>18061</v>
      </c>
      <c r="O6029" s="136">
        <v>18582</v>
      </c>
      <c r="P6029" s="135">
        <v>21089</v>
      </c>
      <c r="Q6029" s="136">
        <v>21872</v>
      </c>
      <c r="R6029" s="135">
        <v>19651</v>
      </c>
      <c r="S6029" s="136">
        <v>18654</v>
      </c>
      <c r="T6029" s="135">
        <v>19633</v>
      </c>
      <c r="U6029" s="136">
        <v>19938</v>
      </c>
      <c r="V6029" s="135">
        <v>23116</v>
      </c>
      <c r="W6029" s="136">
        <v>22648</v>
      </c>
      <c r="X6029" s="135">
        <v>21197</v>
      </c>
      <c r="Y6029" s="136">
        <v>19933</v>
      </c>
      <c r="Z6029" s="135">
        <v>20894</v>
      </c>
      <c r="AA6029" s="136">
        <v>23916</v>
      </c>
      <c r="AB6029" s="135">
        <v>24868</v>
      </c>
      <c r="AC6029" s="136">
        <v>24200</v>
      </c>
      <c r="AD6029" s="135">
        <v>21020</v>
      </c>
      <c r="AE6029" s="137">
        <v>21784</v>
      </c>
      <c r="AF6029" s="138">
        <v>21988</v>
      </c>
    </row>
    <row r="6030" spans="2:32">
      <c r="B6030" s="114">
        <v>5992</v>
      </c>
      <c r="C6030" s="115">
        <v>5992</v>
      </c>
      <c r="D6030" s="116">
        <v>250</v>
      </c>
      <c r="E6030" s="117">
        <v>9</v>
      </c>
      <c r="F6030" s="118">
        <v>7</v>
      </c>
      <c r="G6030" s="119" t="s">
        <v>487</v>
      </c>
      <c r="H6030" s="120">
        <v>9</v>
      </c>
      <c r="I6030" s="115">
        <v>6</v>
      </c>
      <c r="J6030" s="116" t="s">
        <v>487</v>
      </c>
      <c r="K6030" s="121">
        <v>16</v>
      </c>
      <c r="L6030" s="108"/>
      <c r="M6030" s="122">
        <v>18278</v>
      </c>
      <c r="N6030" s="123">
        <v>18606</v>
      </c>
      <c r="O6030" s="124">
        <v>19159</v>
      </c>
      <c r="P6030" s="123">
        <v>21614</v>
      </c>
      <c r="Q6030" s="124">
        <v>22167</v>
      </c>
      <c r="R6030" s="123">
        <v>19963</v>
      </c>
      <c r="S6030" s="124">
        <v>19041</v>
      </c>
      <c r="T6030" s="123">
        <v>20124</v>
      </c>
      <c r="U6030" s="124">
        <v>20319</v>
      </c>
      <c r="V6030" s="123">
        <v>23424</v>
      </c>
      <c r="W6030" s="124">
        <v>22917</v>
      </c>
      <c r="X6030" s="123">
        <v>21396</v>
      </c>
      <c r="Y6030" s="124">
        <v>20224</v>
      </c>
      <c r="Z6030" s="123">
        <v>21380</v>
      </c>
      <c r="AA6030" s="124">
        <v>24399</v>
      </c>
      <c r="AB6030" s="123">
        <v>24968</v>
      </c>
      <c r="AC6030" s="124">
        <v>24371</v>
      </c>
      <c r="AD6030" s="123">
        <v>21281</v>
      </c>
      <c r="AE6030" s="125">
        <v>22174</v>
      </c>
      <c r="AF6030" s="126">
        <v>22464</v>
      </c>
    </row>
    <row r="6031" spans="2:32">
      <c r="B6031" s="127">
        <v>5993</v>
      </c>
      <c r="C6031" s="128">
        <v>5993</v>
      </c>
      <c r="D6031" s="129">
        <v>250</v>
      </c>
      <c r="E6031" s="130">
        <v>9</v>
      </c>
      <c r="F6031" s="131">
        <v>7</v>
      </c>
      <c r="G6031" s="132" t="s">
        <v>487</v>
      </c>
      <c r="H6031" s="133">
        <v>9</v>
      </c>
      <c r="I6031" s="128">
        <v>6</v>
      </c>
      <c r="J6031" s="129" t="s">
        <v>487</v>
      </c>
      <c r="K6031" s="134">
        <v>17</v>
      </c>
      <c r="L6031" s="108"/>
      <c r="M6031" s="81">
        <v>18583</v>
      </c>
      <c r="N6031" s="135">
        <v>19124</v>
      </c>
      <c r="O6031" s="136">
        <v>19789</v>
      </c>
      <c r="P6031" s="135">
        <v>21956</v>
      </c>
      <c r="Q6031" s="136">
        <v>22417</v>
      </c>
      <c r="R6031" s="135">
        <v>20287</v>
      </c>
      <c r="S6031" s="136">
        <v>19449</v>
      </c>
      <c r="T6031" s="135">
        <v>20621</v>
      </c>
      <c r="U6031" s="136">
        <v>20973</v>
      </c>
      <c r="V6031" s="135">
        <v>23746</v>
      </c>
      <c r="W6031" s="136">
        <v>23095</v>
      </c>
      <c r="X6031" s="135">
        <v>21746</v>
      </c>
      <c r="Y6031" s="136">
        <v>20672</v>
      </c>
      <c r="Z6031" s="135">
        <v>22101</v>
      </c>
      <c r="AA6031" s="136">
        <v>24750</v>
      </c>
      <c r="AB6031" s="135">
        <v>25317</v>
      </c>
      <c r="AC6031" s="136">
        <v>24618</v>
      </c>
      <c r="AD6031" s="135">
        <v>21724</v>
      </c>
      <c r="AE6031" s="137">
        <v>22776</v>
      </c>
      <c r="AF6031" s="138">
        <v>23202</v>
      </c>
    </row>
    <row r="6032" spans="2:32">
      <c r="B6032" s="114">
        <v>5994</v>
      </c>
      <c r="C6032" s="115">
        <v>5994</v>
      </c>
      <c r="D6032" s="116">
        <v>250</v>
      </c>
      <c r="E6032" s="117">
        <v>9</v>
      </c>
      <c r="F6032" s="118">
        <v>7</v>
      </c>
      <c r="G6032" s="119" t="s">
        <v>487</v>
      </c>
      <c r="H6032" s="120">
        <v>9</v>
      </c>
      <c r="I6032" s="115">
        <v>6</v>
      </c>
      <c r="J6032" s="116" t="s">
        <v>487</v>
      </c>
      <c r="K6032" s="121">
        <v>18</v>
      </c>
      <c r="L6032" s="108"/>
      <c r="M6032" s="122">
        <v>18328</v>
      </c>
      <c r="N6032" s="123">
        <v>19123</v>
      </c>
      <c r="O6032" s="124">
        <v>19876</v>
      </c>
      <c r="P6032" s="123">
        <v>21698</v>
      </c>
      <c r="Q6032" s="124">
        <v>22156</v>
      </c>
      <c r="R6032" s="123">
        <v>20316</v>
      </c>
      <c r="S6032" s="124">
        <v>19570</v>
      </c>
      <c r="T6032" s="123">
        <v>20864</v>
      </c>
      <c r="U6032" s="124">
        <v>21318</v>
      </c>
      <c r="V6032" s="123">
        <v>23524</v>
      </c>
      <c r="W6032" s="124">
        <v>23153</v>
      </c>
      <c r="X6032" s="123">
        <v>22041</v>
      </c>
      <c r="Y6032" s="124">
        <v>21149</v>
      </c>
      <c r="Z6032" s="123">
        <v>22638</v>
      </c>
      <c r="AA6032" s="124">
        <v>24616</v>
      </c>
      <c r="AB6032" s="123">
        <v>25157</v>
      </c>
      <c r="AC6032" s="124">
        <v>24794</v>
      </c>
      <c r="AD6032" s="123">
        <v>22271</v>
      </c>
      <c r="AE6032" s="125">
        <v>23251</v>
      </c>
      <c r="AF6032" s="126">
        <v>23779</v>
      </c>
    </row>
    <row r="6033" spans="2:32">
      <c r="B6033" s="127">
        <v>5995</v>
      </c>
      <c r="C6033" s="128">
        <v>5995</v>
      </c>
      <c r="D6033" s="129">
        <v>250</v>
      </c>
      <c r="E6033" s="130">
        <v>9</v>
      </c>
      <c r="F6033" s="131">
        <v>7</v>
      </c>
      <c r="G6033" s="132" t="s">
        <v>487</v>
      </c>
      <c r="H6033" s="133">
        <v>9</v>
      </c>
      <c r="I6033" s="128">
        <v>6</v>
      </c>
      <c r="J6033" s="129" t="s">
        <v>487</v>
      </c>
      <c r="K6033" s="134">
        <v>19</v>
      </c>
      <c r="L6033" s="108"/>
      <c r="M6033" s="81">
        <v>17819</v>
      </c>
      <c r="N6033" s="135">
        <v>18634</v>
      </c>
      <c r="O6033" s="136">
        <v>19464</v>
      </c>
      <c r="P6033" s="135">
        <v>21241</v>
      </c>
      <c r="Q6033" s="136">
        <v>21783</v>
      </c>
      <c r="R6033" s="135">
        <v>19907</v>
      </c>
      <c r="S6033" s="136">
        <v>19227</v>
      </c>
      <c r="T6033" s="135">
        <v>20508</v>
      </c>
      <c r="U6033" s="136">
        <v>20974</v>
      </c>
      <c r="V6033" s="135">
        <v>23336</v>
      </c>
      <c r="W6033" s="136">
        <v>23090</v>
      </c>
      <c r="X6033" s="135">
        <v>21871</v>
      </c>
      <c r="Y6033" s="136">
        <v>21135</v>
      </c>
      <c r="Z6033" s="135">
        <v>22530</v>
      </c>
      <c r="AA6033" s="136">
        <v>24505</v>
      </c>
      <c r="AB6033" s="135">
        <v>25249</v>
      </c>
      <c r="AC6033" s="136">
        <v>25009</v>
      </c>
      <c r="AD6033" s="135">
        <v>22425</v>
      </c>
      <c r="AE6033" s="137">
        <v>23269</v>
      </c>
      <c r="AF6033" s="138">
        <v>23769</v>
      </c>
    </row>
    <row r="6034" spans="2:32">
      <c r="B6034" s="114">
        <v>5996</v>
      </c>
      <c r="C6034" s="115">
        <v>5996</v>
      </c>
      <c r="D6034" s="116">
        <v>250</v>
      </c>
      <c r="E6034" s="117">
        <v>9</v>
      </c>
      <c r="F6034" s="118">
        <v>7</v>
      </c>
      <c r="G6034" s="119" t="s">
        <v>487</v>
      </c>
      <c r="H6034" s="120">
        <v>9</v>
      </c>
      <c r="I6034" s="115">
        <v>6</v>
      </c>
      <c r="J6034" s="116" t="s">
        <v>487</v>
      </c>
      <c r="K6034" s="121">
        <v>20</v>
      </c>
      <c r="L6034" s="108"/>
      <c r="M6034" s="122">
        <v>17750</v>
      </c>
      <c r="N6034" s="123">
        <v>18801</v>
      </c>
      <c r="O6034" s="124">
        <v>19585</v>
      </c>
      <c r="P6034" s="123">
        <v>21401</v>
      </c>
      <c r="Q6034" s="124">
        <v>21903</v>
      </c>
      <c r="R6034" s="123">
        <v>19908</v>
      </c>
      <c r="S6034" s="124">
        <v>19429</v>
      </c>
      <c r="T6034" s="123">
        <v>20808</v>
      </c>
      <c r="U6034" s="124">
        <v>21317</v>
      </c>
      <c r="V6034" s="123">
        <v>23698</v>
      </c>
      <c r="W6034" s="124">
        <v>23733</v>
      </c>
      <c r="X6034" s="123">
        <v>22326</v>
      </c>
      <c r="Y6034" s="124">
        <v>21709</v>
      </c>
      <c r="Z6034" s="123">
        <v>23161</v>
      </c>
      <c r="AA6034" s="124">
        <v>25296</v>
      </c>
      <c r="AB6034" s="123">
        <v>25982</v>
      </c>
      <c r="AC6034" s="124">
        <v>26011</v>
      </c>
      <c r="AD6034" s="123">
        <v>23217</v>
      </c>
      <c r="AE6034" s="125">
        <v>24054</v>
      </c>
      <c r="AF6034" s="126">
        <v>24508</v>
      </c>
    </row>
    <row r="6035" spans="2:32">
      <c r="B6035" s="127">
        <v>5997</v>
      </c>
      <c r="C6035" s="128">
        <v>5997</v>
      </c>
      <c r="D6035" s="129">
        <v>250</v>
      </c>
      <c r="E6035" s="130">
        <v>9</v>
      </c>
      <c r="F6035" s="131">
        <v>7</v>
      </c>
      <c r="G6035" s="132" t="s">
        <v>487</v>
      </c>
      <c r="H6035" s="133">
        <v>9</v>
      </c>
      <c r="I6035" s="128">
        <v>6</v>
      </c>
      <c r="J6035" s="129" t="s">
        <v>487</v>
      </c>
      <c r="K6035" s="134">
        <v>21</v>
      </c>
      <c r="L6035" s="108"/>
      <c r="M6035" s="81">
        <v>17265</v>
      </c>
      <c r="N6035" s="135">
        <v>18449</v>
      </c>
      <c r="O6035" s="136">
        <v>19170</v>
      </c>
      <c r="P6035" s="135">
        <v>20848</v>
      </c>
      <c r="Q6035" s="136">
        <v>21368</v>
      </c>
      <c r="R6035" s="135">
        <v>19561</v>
      </c>
      <c r="S6035" s="136">
        <v>19254</v>
      </c>
      <c r="T6035" s="135">
        <v>20618</v>
      </c>
      <c r="U6035" s="136">
        <v>21078</v>
      </c>
      <c r="V6035" s="135">
        <v>23464</v>
      </c>
      <c r="W6035" s="136">
        <v>23595</v>
      </c>
      <c r="X6035" s="135">
        <v>22457</v>
      </c>
      <c r="Y6035" s="136">
        <v>22030</v>
      </c>
      <c r="Z6035" s="135">
        <v>23287</v>
      </c>
      <c r="AA6035" s="136">
        <v>25435</v>
      </c>
      <c r="AB6035" s="135">
        <v>26255</v>
      </c>
      <c r="AC6035" s="136">
        <v>26308</v>
      </c>
      <c r="AD6035" s="135">
        <v>23821</v>
      </c>
      <c r="AE6035" s="137">
        <v>24465</v>
      </c>
      <c r="AF6035" s="138">
        <v>24804</v>
      </c>
    </row>
    <row r="6036" spans="2:32">
      <c r="B6036" s="114">
        <v>5998</v>
      </c>
      <c r="C6036" s="115">
        <v>5998</v>
      </c>
      <c r="D6036" s="116">
        <v>250</v>
      </c>
      <c r="E6036" s="117">
        <v>9</v>
      </c>
      <c r="F6036" s="118">
        <v>7</v>
      </c>
      <c r="G6036" s="119" t="s">
        <v>487</v>
      </c>
      <c r="H6036" s="120">
        <v>9</v>
      </c>
      <c r="I6036" s="115">
        <v>6</v>
      </c>
      <c r="J6036" s="116" t="s">
        <v>487</v>
      </c>
      <c r="K6036" s="121">
        <v>22</v>
      </c>
      <c r="L6036" s="108"/>
      <c r="M6036" s="122">
        <v>16089</v>
      </c>
      <c r="N6036" s="123">
        <v>17387</v>
      </c>
      <c r="O6036" s="124">
        <v>17964</v>
      </c>
      <c r="P6036" s="123">
        <v>19544</v>
      </c>
      <c r="Q6036" s="124">
        <v>20031</v>
      </c>
      <c r="R6036" s="123">
        <v>18466</v>
      </c>
      <c r="S6036" s="124">
        <v>18456</v>
      </c>
      <c r="T6036" s="123">
        <v>19674</v>
      </c>
      <c r="U6036" s="124">
        <v>19995</v>
      </c>
      <c r="V6036" s="123">
        <v>22345</v>
      </c>
      <c r="W6036" s="124">
        <v>22605</v>
      </c>
      <c r="X6036" s="123">
        <v>21656</v>
      </c>
      <c r="Y6036" s="124">
        <v>21534</v>
      </c>
      <c r="Z6036" s="123">
        <v>22396</v>
      </c>
      <c r="AA6036" s="124">
        <v>24553</v>
      </c>
      <c r="AB6036" s="123">
        <v>25399</v>
      </c>
      <c r="AC6036" s="124">
        <v>25560</v>
      </c>
      <c r="AD6036" s="123">
        <v>23479</v>
      </c>
      <c r="AE6036" s="125">
        <v>23851</v>
      </c>
      <c r="AF6036" s="126">
        <v>23986</v>
      </c>
    </row>
    <row r="6037" spans="2:32">
      <c r="B6037" s="127">
        <v>5999</v>
      </c>
      <c r="C6037" s="128">
        <v>5999</v>
      </c>
      <c r="D6037" s="129">
        <v>250</v>
      </c>
      <c r="E6037" s="130">
        <v>9</v>
      </c>
      <c r="F6037" s="131">
        <v>7</v>
      </c>
      <c r="G6037" s="132" t="s">
        <v>487</v>
      </c>
      <c r="H6037" s="133">
        <v>9</v>
      </c>
      <c r="I6037" s="128">
        <v>6</v>
      </c>
      <c r="J6037" s="129" t="s">
        <v>487</v>
      </c>
      <c r="K6037" s="134">
        <v>23</v>
      </c>
      <c r="L6037" s="108"/>
      <c r="M6037" s="81">
        <v>14848</v>
      </c>
      <c r="N6037" s="135">
        <v>16259</v>
      </c>
      <c r="O6037" s="136">
        <v>16701</v>
      </c>
      <c r="P6037" s="135">
        <v>18094</v>
      </c>
      <c r="Q6037" s="136">
        <v>18542</v>
      </c>
      <c r="R6037" s="135">
        <v>17196</v>
      </c>
      <c r="S6037" s="136">
        <v>17510</v>
      </c>
      <c r="T6037" s="135">
        <v>18505</v>
      </c>
      <c r="U6037" s="136">
        <v>18738</v>
      </c>
      <c r="V6037" s="135">
        <v>20944</v>
      </c>
      <c r="W6037" s="136">
        <v>21327</v>
      </c>
      <c r="X6037" s="135">
        <v>20491</v>
      </c>
      <c r="Y6037" s="136">
        <v>20721</v>
      </c>
      <c r="Z6037" s="135">
        <v>21221</v>
      </c>
      <c r="AA6037" s="136">
        <v>23259</v>
      </c>
      <c r="AB6037" s="135">
        <v>24133</v>
      </c>
      <c r="AC6037" s="136">
        <v>24391</v>
      </c>
      <c r="AD6037" s="135">
        <v>22733</v>
      </c>
      <c r="AE6037" s="137">
        <v>22836</v>
      </c>
      <c r="AF6037" s="138">
        <v>22840</v>
      </c>
    </row>
    <row r="6038" spans="2:32">
      <c r="B6038" s="114">
        <v>6000</v>
      </c>
      <c r="C6038" s="115">
        <v>6000</v>
      </c>
      <c r="D6038" s="116">
        <v>250</v>
      </c>
      <c r="E6038" s="117">
        <v>9</v>
      </c>
      <c r="F6038" s="118">
        <v>7</v>
      </c>
      <c r="G6038" s="119" t="s">
        <v>487</v>
      </c>
      <c r="H6038" s="120">
        <v>9</v>
      </c>
      <c r="I6038" s="115">
        <v>6</v>
      </c>
      <c r="J6038" s="116" t="s">
        <v>487</v>
      </c>
      <c r="K6038" s="121">
        <v>24</v>
      </c>
      <c r="L6038" s="108"/>
      <c r="M6038" s="122">
        <v>13862</v>
      </c>
      <c r="N6038" s="123">
        <v>15326</v>
      </c>
      <c r="O6038" s="124">
        <v>15702</v>
      </c>
      <c r="P6038" s="123">
        <v>16956</v>
      </c>
      <c r="Q6038" s="124">
        <v>17309</v>
      </c>
      <c r="R6038" s="123">
        <v>16234</v>
      </c>
      <c r="S6038" s="124">
        <v>16791</v>
      </c>
      <c r="T6038" s="123">
        <v>17646</v>
      </c>
      <c r="U6038" s="124">
        <v>17827</v>
      </c>
      <c r="V6038" s="123">
        <v>19811</v>
      </c>
      <c r="W6038" s="124">
        <v>20311</v>
      </c>
      <c r="X6038" s="123">
        <v>19648</v>
      </c>
      <c r="Y6038" s="124">
        <v>20122</v>
      </c>
      <c r="Z6038" s="123">
        <v>20171</v>
      </c>
      <c r="AA6038" s="124">
        <v>22292</v>
      </c>
      <c r="AB6038" s="123">
        <v>23054</v>
      </c>
      <c r="AC6038" s="124">
        <v>23395</v>
      </c>
      <c r="AD6038" s="123">
        <v>22193</v>
      </c>
      <c r="AE6038" s="125">
        <v>22069</v>
      </c>
      <c r="AF6038" s="126">
        <v>21820</v>
      </c>
    </row>
    <row r="6039" spans="2:32">
      <c r="B6039" s="127">
        <v>6001</v>
      </c>
      <c r="C6039" s="128">
        <v>6001</v>
      </c>
      <c r="D6039" s="129">
        <v>251</v>
      </c>
      <c r="E6039" s="130">
        <v>9</v>
      </c>
      <c r="F6039" s="131">
        <v>8</v>
      </c>
      <c r="G6039" s="132" t="s">
        <v>487</v>
      </c>
      <c r="H6039" s="133">
        <v>9</v>
      </c>
      <c r="I6039" s="128">
        <v>7</v>
      </c>
      <c r="J6039" s="129" t="s">
        <v>487</v>
      </c>
      <c r="K6039" s="134">
        <v>1</v>
      </c>
      <c r="L6039" s="108"/>
      <c r="M6039" s="81">
        <v>13144</v>
      </c>
      <c r="N6039" s="135">
        <v>13297</v>
      </c>
      <c r="O6039" s="136">
        <v>15751</v>
      </c>
      <c r="P6039" s="135">
        <v>16103</v>
      </c>
      <c r="Q6039" s="136">
        <v>16309</v>
      </c>
      <c r="R6039" s="135">
        <v>15392</v>
      </c>
      <c r="S6039" s="136">
        <v>15756</v>
      </c>
      <c r="T6039" s="135">
        <v>15492</v>
      </c>
      <c r="U6039" s="136">
        <v>18064</v>
      </c>
      <c r="V6039" s="135">
        <v>18833</v>
      </c>
      <c r="W6039" s="136">
        <v>19380</v>
      </c>
      <c r="X6039" s="135">
        <v>18607</v>
      </c>
      <c r="Y6039" s="136">
        <v>18540</v>
      </c>
      <c r="Z6039" s="135">
        <v>20846</v>
      </c>
      <c r="AA6039" s="136">
        <v>21579</v>
      </c>
      <c r="AB6039" s="135">
        <v>22126</v>
      </c>
      <c r="AC6039" s="136">
        <v>22486</v>
      </c>
      <c r="AD6039" s="135">
        <v>20329</v>
      </c>
      <c r="AE6039" s="137">
        <v>19813</v>
      </c>
      <c r="AF6039" s="138">
        <v>22674</v>
      </c>
    </row>
    <row r="6040" spans="2:32">
      <c r="B6040" s="114">
        <v>6002</v>
      </c>
      <c r="C6040" s="115">
        <v>6002</v>
      </c>
      <c r="D6040" s="116">
        <v>251</v>
      </c>
      <c r="E6040" s="117">
        <v>9</v>
      </c>
      <c r="F6040" s="118">
        <v>8</v>
      </c>
      <c r="G6040" s="119" t="s">
        <v>487</v>
      </c>
      <c r="H6040" s="120">
        <v>9</v>
      </c>
      <c r="I6040" s="115">
        <v>7</v>
      </c>
      <c r="J6040" s="116" t="s">
        <v>487</v>
      </c>
      <c r="K6040" s="121">
        <v>2</v>
      </c>
      <c r="L6040" s="108"/>
      <c r="M6040" s="122">
        <v>12727</v>
      </c>
      <c r="N6040" s="123">
        <v>13002</v>
      </c>
      <c r="O6040" s="124">
        <v>15264</v>
      </c>
      <c r="P6040" s="123">
        <v>15589</v>
      </c>
      <c r="Q6040" s="124">
        <v>15824</v>
      </c>
      <c r="R6040" s="123">
        <v>14907</v>
      </c>
      <c r="S6040" s="124">
        <v>15253</v>
      </c>
      <c r="T6040" s="123">
        <v>15150</v>
      </c>
      <c r="U6040" s="124">
        <v>17489</v>
      </c>
      <c r="V6040" s="123">
        <v>18271</v>
      </c>
      <c r="W6040" s="124">
        <v>18770</v>
      </c>
      <c r="X6040" s="123">
        <v>18002</v>
      </c>
      <c r="Y6040" s="124">
        <v>17949</v>
      </c>
      <c r="Z6040" s="123">
        <v>20199</v>
      </c>
      <c r="AA6040" s="124">
        <v>20900</v>
      </c>
      <c r="AB6040" s="123">
        <v>21454</v>
      </c>
      <c r="AC6040" s="124">
        <v>21788</v>
      </c>
      <c r="AD6040" s="123">
        <v>19682</v>
      </c>
      <c r="AE6040" s="125">
        <v>19338</v>
      </c>
      <c r="AF6040" s="126">
        <v>21986</v>
      </c>
    </row>
    <row r="6041" spans="2:32">
      <c r="B6041" s="127">
        <v>6003</v>
      </c>
      <c r="C6041" s="128">
        <v>6003</v>
      </c>
      <c r="D6041" s="129">
        <v>251</v>
      </c>
      <c r="E6041" s="130">
        <v>9</v>
      </c>
      <c r="F6041" s="131">
        <v>8</v>
      </c>
      <c r="G6041" s="132" t="s">
        <v>487</v>
      </c>
      <c r="H6041" s="133">
        <v>9</v>
      </c>
      <c r="I6041" s="128">
        <v>7</v>
      </c>
      <c r="J6041" s="129" t="s">
        <v>487</v>
      </c>
      <c r="K6041" s="134">
        <v>3</v>
      </c>
      <c r="L6041" s="108"/>
      <c r="M6041" s="81">
        <v>12487</v>
      </c>
      <c r="N6041" s="135">
        <v>12901</v>
      </c>
      <c r="O6041" s="136">
        <v>15005</v>
      </c>
      <c r="P6041" s="135">
        <v>15301</v>
      </c>
      <c r="Q6041" s="136">
        <v>15559</v>
      </c>
      <c r="R6041" s="135">
        <v>14660</v>
      </c>
      <c r="S6041" s="136">
        <v>14998</v>
      </c>
      <c r="T6041" s="135">
        <v>15084</v>
      </c>
      <c r="U6041" s="136">
        <v>17221</v>
      </c>
      <c r="V6041" s="135">
        <v>17979</v>
      </c>
      <c r="W6041" s="136">
        <v>18441</v>
      </c>
      <c r="X6041" s="135">
        <v>17667</v>
      </c>
      <c r="Y6041" s="136">
        <v>17606</v>
      </c>
      <c r="Z6041" s="135">
        <v>19836</v>
      </c>
      <c r="AA6041" s="136">
        <v>20469</v>
      </c>
      <c r="AB6041" s="135">
        <v>21026</v>
      </c>
      <c r="AC6041" s="136">
        <v>21316</v>
      </c>
      <c r="AD6041" s="135">
        <v>19281</v>
      </c>
      <c r="AE6041" s="137">
        <v>19129</v>
      </c>
      <c r="AF6041" s="138">
        <v>21555</v>
      </c>
    </row>
    <row r="6042" spans="2:32">
      <c r="B6042" s="114">
        <v>6004</v>
      </c>
      <c r="C6042" s="115">
        <v>6004</v>
      </c>
      <c r="D6042" s="116">
        <v>251</v>
      </c>
      <c r="E6042" s="117">
        <v>9</v>
      </c>
      <c r="F6042" s="118">
        <v>8</v>
      </c>
      <c r="G6042" s="119" t="s">
        <v>487</v>
      </c>
      <c r="H6042" s="120">
        <v>9</v>
      </c>
      <c r="I6042" s="115">
        <v>7</v>
      </c>
      <c r="J6042" s="116" t="s">
        <v>487</v>
      </c>
      <c r="K6042" s="121">
        <v>4</v>
      </c>
      <c r="L6042" s="108"/>
      <c r="M6042" s="122">
        <v>12366</v>
      </c>
      <c r="N6042" s="123">
        <v>12965</v>
      </c>
      <c r="O6042" s="124">
        <v>14927</v>
      </c>
      <c r="P6042" s="123">
        <v>15218</v>
      </c>
      <c r="Q6042" s="124">
        <v>15414</v>
      </c>
      <c r="R6042" s="123">
        <v>14468</v>
      </c>
      <c r="S6042" s="124">
        <v>14777</v>
      </c>
      <c r="T6042" s="123">
        <v>15041</v>
      </c>
      <c r="U6042" s="124">
        <v>16981</v>
      </c>
      <c r="V6042" s="123">
        <v>17617</v>
      </c>
      <c r="W6042" s="124">
        <v>18032</v>
      </c>
      <c r="X6042" s="123">
        <v>17171</v>
      </c>
      <c r="Y6042" s="124">
        <v>17116</v>
      </c>
      <c r="Z6042" s="123">
        <v>19318</v>
      </c>
      <c r="AA6042" s="124">
        <v>19892</v>
      </c>
      <c r="AB6042" s="123">
        <v>20334</v>
      </c>
      <c r="AC6042" s="124">
        <v>20606</v>
      </c>
      <c r="AD6042" s="123">
        <v>18639</v>
      </c>
      <c r="AE6042" s="125">
        <v>18698</v>
      </c>
      <c r="AF6042" s="126">
        <v>20889</v>
      </c>
    </row>
    <row r="6043" spans="2:32">
      <c r="B6043" s="127">
        <v>6005</v>
      </c>
      <c r="C6043" s="128">
        <v>6005</v>
      </c>
      <c r="D6043" s="129">
        <v>251</v>
      </c>
      <c r="E6043" s="130">
        <v>9</v>
      </c>
      <c r="F6043" s="131">
        <v>8</v>
      </c>
      <c r="G6043" s="132" t="s">
        <v>487</v>
      </c>
      <c r="H6043" s="133">
        <v>9</v>
      </c>
      <c r="I6043" s="128">
        <v>7</v>
      </c>
      <c r="J6043" s="129" t="s">
        <v>487</v>
      </c>
      <c r="K6043" s="134">
        <v>5</v>
      </c>
      <c r="L6043" s="108"/>
      <c r="M6043" s="81">
        <v>12415</v>
      </c>
      <c r="N6043" s="135">
        <v>13350</v>
      </c>
      <c r="O6043" s="136">
        <v>15240</v>
      </c>
      <c r="P6043" s="135">
        <v>15553</v>
      </c>
      <c r="Q6043" s="136">
        <v>15710</v>
      </c>
      <c r="R6043" s="135">
        <v>14367</v>
      </c>
      <c r="S6043" s="136">
        <v>14651</v>
      </c>
      <c r="T6043" s="135">
        <v>15296</v>
      </c>
      <c r="U6043" s="136">
        <v>17086</v>
      </c>
      <c r="V6043" s="135">
        <v>17685</v>
      </c>
      <c r="W6043" s="136">
        <v>17912</v>
      </c>
      <c r="X6043" s="135">
        <v>16700</v>
      </c>
      <c r="Y6043" s="136">
        <v>16629</v>
      </c>
      <c r="Z6043" s="135">
        <v>19189</v>
      </c>
      <c r="AA6043" s="136">
        <v>19689</v>
      </c>
      <c r="AB6043" s="135">
        <v>19986</v>
      </c>
      <c r="AC6043" s="136">
        <v>20268</v>
      </c>
      <c r="AD6043" s="135">
        <v>17973</v>
      </c>
      <c r="AE6043" s="137">
        <v>18610</v>
      </c>
      <c r="AF6043" s="138">
        <v>20584</v>
      </c>
    </row>
    <row r="6044" spans="2:32">
      <c r="B6044" s="114">
        <v>6006</v>
      </c>
      <c r="C6044" s="115">
        <v>6006</v>
      </c>
      <c r="D6044" s="116">
        <v>251</v>
      </c>
      <c r="E6044" s="117">
        <v>9</v>
      </c>
      <c r="F6044" s="118">
        <v>8</v>
      </c>
      <c r="G6044" s="119" t="s">
        <v>487</v>
      </c>
      <c r="H6044" s="120">
        <v>9</v>
      </c>
      <c r="I6044" s="115">
        <v>7</v>
      </c>
      <c r="J6044" s="116" t="s">
        <v>487</v>
      </c>
      <c r="K6044" s="121">
        <v>6</v>
      </c>
      <c r="L6044" s="108"/>
      <c r="M6044" s="122">
        <v>12724</v>
      </c>
      <c r="N6044" s="123">
        <v>14216</v>
      </c>
      <c r="O6044" s="124">
        <v>16288</v>
      </c>
      <c r="P6044" s="123">
        <v>16699</v>
      </c>
      <c r="Q6044" s="124">
        <v>16720</v>
      </c>
      <c r="R6044" s="123">
        <v>14573</v>
      </c>
      <c r="S6044" s="124">
        <v>14811</v>
      </c>
      <c r="T6044" s="123">
        <v>16048</v>
      </c>
      <c r="U6044" s="124">
        <v>17898</v>
      </c>
      <c r="V6044" s="123">
        <v>18480</v>
      </c>
      <c r="W6044" s="124">
        <v>18371</v>
      </c>
      <c r="X6044" s="123">
        <v>16478</v>
      </c>
      <c r="Y6044" s="124">
        <v>16415</v>
      </c>
      <c r="Z6044" s="123">
        <v>19686</v>
      </c>
      <c r="AA6044" s="124">
        <v>20203</v>
      </c>
      <c r="AB6044" s="123">
        <v>20366</v>
      </c>
      <c r="AC6044" s="124">
        <v>20387</v>
      </c>
      <c r="AD6044" s="123">
        <v>17591</v>
      </c>
      <c r="AE6044" s="125">
        <v>18933</v>
      </c>
      <c r="AF6044" s="126">
        <v>20910</v>
      </c>
    </row>
    <row r="6045" spans="2:32">
      <c r="B6045" s="127">
        <v>6007</v>
      </c>
      <c r="C6045" s="128">
        <v>6007</v>
      </c>
      <c r="D6045" s="129">
        <v>251</v>
      </c>
      <c r="E6045" s="130">
        <v>9</v>
      </c>
      <c r="F6045" s="131">
        <v>8</v>
      </c>
      <c r="G6045" s="132" t="s">
        <v>487</v>
      </c>
      <c r="H6045" s="133">
        <v>9</v>
      </c>
      <c r="I6045" s="128">
        <v>7</v>
      </c>
      <c r="J6045" s="129" t="s">
        <v>487</v>
      </c>
      <c r="K6045" s="134">
        <v>7</v>
      </c>
      <c r="L6045" s="108"/>
      <c r="M6045" s="81">
        <v>13103</v>
      </c>
      <c r="N6045" s="135">
        <v>15270</v>
      </c>
      <c r="O6045" s="136">
        <v>17496</v>
      </c>
      <c r="P6045" s="135">
        <v>17928</v>
      </c>
      <c r="Q6045" s="136">
        <v>17851</v>
      </c>
      <c r="R6045" s="135">
        <v>14851</v>
      </c>
      <c r="S6045" s="136">
        <v>14992</v>
      </c>
      <c r="T6045" s="135">
        <v>16971</v>
      </c>
      <c r="U6045" s="136">
        <v>18788</v>
      </c>
      <c r="V6045" s="135">
        <v>19347</v>
      </c>
      <c r="W6045" s="136">
        <v>18939</v>
      </c>
      <c r="X6045" s="135">
        <v>16356</v>
      </c>
      <c r="Y6045" s="136">
        <v>16312</v>
      </c>
      <c r="Z6045" s="135">
        <v>20337</v>
      </c>
      <c r="AA6045" s="136">
        <v>20922</v>
      </c>
      <c r="AB6045" s="135">
        <v>20944</v>
      </c>
      <c r="AC6045" s="136">
        <v>20690</v>
      </c>
      <c r="AD6045" s="135">
        <v>17359</v>
      </c>
      <c r="AE6045" s="137">
        <v>19482</v>
      </c>
      <c r="AF6045" s="138">
        <v>21430</v>
      </c>
    </row>
    <row r="6046" spans="2:32">
      <c r="B6046" s="114">
        <v>6008</v>
      </c>
      <c r="C6046" s="115">
        <v>6008</v>
      </c>
      <c r="D6046" s="116">
        <v>251</v>
      </c>
      <c r="E6046" s="117">
        <v>9</v>
      </c>
      <c r="F6046" s="118">
        <v>8</v>
      </c>
      <c r="G6046" s="119" t="s">
        <v>487</v>
      </c>
      <c r="H6046" s="120">
        <v>9</v>
      </c>
      <c r="I6046" s="115">
        <v>7</v>
      </c>
      <c r="J6046" s="116" t="s">
        <v>487</v>
      </c>
      <c r="K6046" s="121">
        <v>8</v>
      </c>
      <c r="L6046" s="108"/>
      <c r="M6046" s="122">
        <v>13982</v>
      </c>
      <c r="N6046" s="123">
        <v>16333</v>
      </c>
      <c r="O6046" s="124">
        <v>18338</v>
      </c>
      <c r="P6046" s="123">
        <v>18819</v>
      </c>
      <c r="Q6046" s="124">
        <v>18664</v>
      </c>
      <c r="R6046" s="123">
        <v>15651</v>
      </c>
      <c r="S6046" s="124">
        <v>15750</v>
      </c>
      <c r="T6046" s="123">
        <v>18008</v>
      </c>
      <c r="U6046" s="124">
        <v>19490</v>
      </c>
      <c r="V6046" s="123">
        <v>20045</v>
      </c>
      <c r="W6046" s="124">
        <v>19410</v>
      </c>
      <c r="X6046" s="123">
        <v>17030</v>
      </c>
      <c r="Y6046" s="124">
        <v>16929</v>
      </c>
      <c r="Z6046" s="123">
        <v>20849</v>
      </c>
      <c r="AA6046" s="124">
        <v>21570</v>
      </c>
      <c r="AB6046" s="123">
        <v>21492</v>
      </c>
      <c r="AC6046" s="124">
        <v>20982</v>
      </c>
      <c r="AD6046" s="123">
        <v>17920</v>
      </c>
      <c r="AE6046" s="125">
        <v>20310</v>
      </c>
      <c r="AF6046" s="126">
        <v>21868</v>
      </c>
    </row>
    <row r="6047" spans="2:32">
      <c r="B6047" s="127">
        <v>6009</v>
      </c>
      <c r="C6047" s="128">
        <v>6009</v>
      </c>
      <c r="D6047" s="129">
        <v>251</v>
      </c>
      <c r="E6047" s="130">
        <v>9</v>
      </c>
      <c r="F6047" s="131">
        <v>8</v>
      </c>
      <c r="G6047" s="132" t="s">
        <v>487</v>
      </c>
      <c r="H6047" s="133">
        <v>9</v>
      </c>
      <c r="I6047" s="128">
        <v>7</v>
      </c>
      <c r="J6047" s="129" t="s">
        <v>487</v>
      </c>
      <c r="K6047" s="134">
        <v>9</v>
      </c>
      <c r="L6047" s="108"/>
      <c r="M6047" s="81">
        <v>15223</v>
      </c>
      <c r="N6047" s="135">
        <v>17431</v>
      </c>
      <c r="O6047" s="136">
        <v>19224</v>
      </c>
      <c r="P6047" s="135">
        <v>19738</v>
      </c>
      <c r="Q6047" s="136">
        <v>19556</v>
      </c>
      <c r="R6047" s="135">
        <v>16840</v>
      </c>
      <c r="S6047" s="136">
        <v>17009</v>
      </c>
      <c r="T6047" s="135">
        <v>19062</v>
      </c>
      <c r="U6047" s="136">
        <v>20320</v>
      </c>
      <c r="V6047" s="135">
        <v>20899</v>
      </c>
      <c r="W6047" s="136">
        <v>19921</v>
      </c>
      <c r="X6047" s="135">
        <v>18148</v>
      </c>
      <c r="Y6047" s="136">
        <v>18105</v>
      </c>
      <c r="Z6047" s="135">
        <v>21582</v>
      </c>
      <c r="AA6047" s="136">
        <v>22401</v>
      </c>
      <c r="AB6047" s="135">
        <v>22306</v>
      </c>
      <c r="AC6047" s="136">
        <v>21464</v>
      </c>
      <c r="AD6047" s="135">
        <v>19061</v>
      </c>
      <c r="AE6047" s="137">
        <v>21260</v>
      </c>
      <c r="AF6047" s="138">
        <v>22561</v>
      </c>
    </row>
    <row r="6048" spans="2:32">
      <c r="B6048" s="114">
        <v>6010</v>
      </c>
      <c r="C6048" s="115">
        <v>6010</v>
      </c>
      <c r="D6048" s="116">
        <v>251</v>
      </c>
      <c r="E6048" s="117">
        <v>9</v>
      </c>
      <c r="F6048" s="118">
        <v>8</v>
      </c>
      <c r="G6048" s="119" t="s">
        <v>487</v>
      </c>
      <c r="H6048" s="120">
        <v>9</v>
      </c>
      <c r="I6048" s="115">
        <v>7</v>
      </c>
      <c r="J6048" s="116" t="s">
        <v>487</v>
      </c>
      <c r="K6048" s="121">
        <v>10</v>
      </c>
      <c r="L6048" s="108"/>
      <c r="M6048" s="122">
        <v>15980</v>
      </c>
      <c r="N6048" s="123">
        <v>18076</v>
      </c>
      <c r="O6048" s="124">
        <v>19990</v>
      </c>
      <c r="P6048" s="123">
        <v>20435</v>
      </c>
      <c r="Q6048" s="124">
        <v>20221</v>
      </c>
      <c r="R6048" s="123">
        <v>17550</v>
      </c>
      <c r="S6048" s="124">
        <v>17939</v>
      </c>
      <c r="T6048" s="123">
        <v>19673</v>
      </c>
      <c r="U6048" s="124">
        <v>21086</v>
      </c>
      <c r="V6048" s="123">
        <v>21537</v>
      </c>
      <c r="W6048" s="124">
        <v>20245</v>
      </c>
      <c r="X6048" s="123">
        <v>18885</v>
      </c>
      <c r="Y6048" s="124">
        <v>19055</v>
      </c>
      <c r="Z6048" s="123">
        <v>22595</v>
      </c>
      <c r="AA6048" s="124">
        <v>23355</v>
      </c>
      <c r="AB6048" s="123">
        <v>23032</v>
      </c>
      <c r="AC6048" s="124">
        <v>21888</v>
      </c>
      <c r="AD6048" s="123">
        <v>20064</v>
      </c>
      <c r="AE6048" s="125">
        <v>21968</v>
      </c>
      <c r="AF6048" s="126">
        <v>23634</v>
      </c>
    </row>
    <row r="6049" spans="2:32">
      <c r="B6049" s="127">
        <v>6011</v>
      </c>
      <c r="C6049" s="128">
        <v>6011</v>
      </c>
      <c r="D6049" s="129">
        <v>251</v>
      </c>
      <c r="E6049" s="130">
        <v>9</v>
      </c>
      <c r="F6049" s="131">
        <v>8</v>
      </c>
      <c r="G6049" s="132" t="s">
        <v>487</v>
      </c>
      <c r="H6049" s="133">
        <v>9</v>
      </c>
      <c r="I6049" s="128">
        <v>7</v>
      </c>
      <c r="J6049" s="129" t="s">
        <v>487</v>
      </c>
      <c r="K6049" s="134">
        <v>11</v>
      </c>
      <c r="L6049" s="108"/>
      <c r="M6049" s="81">
        <v>16597</v>
      </c>
      <c r="N6049" s="135">
        <v>18621</v>
      </c>
      <c r="O6049" s="136">
        <v>20552</v>
      </c>
      <c r="P6049" s="135">
        <v>21026</v>
      </c>
      <c r="Q6049" s="136">
        <v>20880</v>
      </c>
      <c r="R6049" s="135">
        <v>18177</v>
      </c>
      <c r="S6049" s="136">
        <v>18719</v>
      </c>
      <c r="T6049" s="135">
        <v>20218</v>
      </c>
      <c r="U6049" s="136">
        <v>21675</v>
      </c>
      <c r="V6049" s="135">
        <v>22204</v>
      </c>
      <c r="W6049" s="136">
        <v>20512</v>
      </c>
      <c r="X6049" s="135">
        <v>19555</v>
      </c>
      <c r="Y6049" s="136">
        <v>19861</v>
      </c>
      <c r="Z6049" s="135">
        <v>23359</v>
      </c>
      <c r="AA6049" s="136">
        <v>24141</v>
      </c>
      <c r="AB6049" s="135">
        <v>23788</v>
      </c>
      <c r="AC6049" s="136">
        <v>22294</v>
      </c>
      <c r="AD6049" s="135">
        <v>20919</v>
      </c>
      <c r="AE6049" s="137">
        <v>22637</v>
      </c>
      <c r="AF6049" s="138">
        <v>24455</v>
      </c>
    </row>
    <row r="6050" spans="2:32">
      <c r="B6050" s="114">
        <v>6012</v>
      </c>
      <c r="C6050" s="115">
        <v>6012</v>
      </c>
      <c r="D6050" s="116">
        <v>251</v>
      </c>
      <c r="E6050" s="117">
        <v>9</v>
      </c>
      <c r="F6050" s="118">
        <v>8</v>
      </c>
      <c r="G6050" s="119" t="s">
        <v>487</v>
      </c>
      <c r="H6050" s="120">
        <v>9</v>
      </c>
      <c r="I6050" s="115">
        <v>7</v>
      </c>
      <c r="J6050" s="116" t="s">
        <v>487</v>
      </c>
      <c r="K6050" s="121">
        <v>12</v>
      </c>
      <c r="L6050" s="108"/>
      <c r="M6050" s="122">
        <v>16877</v>
      </c>
      <c r="N6050" s="123">
        <v>18904</v>
      </c>
      <c r="O6050" s="124">
        <v>20876</v>
      </c>
      <c r="P6050" s="123">
        <v>21428</v>
      </c>
      <c r="Q6050" s="124">
        <v>21123</v>
      </c>
      <c r="R6050" s="123">
        <v>18450</v>
      </c>
      <c r="S6050" s="124">
        <v>19225</v>
      </c>
      <c r="T6050" s="123">
        <v>20540</v>
      </c>
      <c r="U6050" s="124">
        <v>22036</v>
      </c>
      <c r="V6050" s="123">
        <v>22484</v>
      </c>
      <c r="W6050" s="124">
        <v>20612</v>
      </c>
      <c r="X6050" s="123">
        <v>19849</v>
      </c>
      <c r="Y6050" s="124">
        <v>20399</v>
      </c>
      <c r="Z6050" s="123">
        <v>23768</v>
      </c>
      <c r="AA6050" s="124">
        <v>24664</v>
      </c>
      <c r="AB6050" s="123">
        <v>24089</v>
      </c>
      <c r="AC6050" s="124">
        <v>22438</v>
      </c>
      <c r="AD6050" s="123">
        <v>21462</v>
      </c>
      <c r="AE6050" s="125">
        <v>23004</v>
      </c>
      <c r="AF6050" s="126">
        <v>24890</v>
      </c>
    </row>
    <row r="6051" spans="2:32">
      <c r="B6051" s="127">
        <v>6013</v>
      </c>
      <c r="C6051" s="128">
        <v>6013</v>
      </c>
      <c r="D6051" s="129">
        <v>251</v>
      </c>
      <c r="E6051" s="130">
        <v>9</v>
      </c>
      <c r="F6051" s="131">
        <v>8</v>
      </c>
      <c r="G6051" s="132" t="s">
        <v>487</v>
      </c>
      <c r="H6051" s="133">
        <v>9</v>
      </c>
      <c r="I6051" s="128">
        <v>7</v>
      </c>
      <c r="J6051" s="129" t="s">
        <v>487</v>
      </c>
      <c r="K6051" s="134">
        <v>13</v>
      </c>
      <c r="L6051" s="108"/>
      <c r="M6051" s="81">
        <v>16979</v>
      </c>
      <c r="N6051" s="135">
        <v>19152</v>
      </c>
      <c r="O6051" s="136">
        <v>21107</v>
      </c>
      <c r="P6051" s="135">
        <v>21753</v>
      </c>
      <c r="Q6051" s="136">
        <v>21313</v>
      </c>
      <c r="R6051" s="135">
        <v>18579</v>
      </c>
      <c r="S6051" s="136">
        <v>19480</v>
      </c>
      <c r="T6051" s="135">
        <v>20779</v>
      </c>
      <c r="U6051" s="136">
        <v>22274</v>
      </c>
      <c r="V6051" s="135">
        <v>22689</v>
      </c>
      <c r="W6051" s="136">
        <v>20692</v>
      </c>
      <c r="X6051" s="135">
        <v>19982</v>
      </c>
      <c r="Y6051" s="136">
        <v>20660</v>
      </c>
      <c r="Z6051" s="135">
        <v>23924</v>
      </c>
      <c r="AA6051" s="136">
        <v>24911</v>
      </c>
      <c r="AB6051" s="135">
        <v>24290</v>
      </c>
      <c r="AC6051" s="136">
        <v>22474</v>
      </c>
      <c r="AD6051" s="135">
        <v>21716</v>
      </c>
      <c r="AE6051" s="137">
        <v>23202</v>
      </c>
      <c r="AF6051" s="138">
        <v>25043</v>
      </c>
    </row>
    <row r="6052" spans="2:32">
      <c r="B6052" s="114">
        <v>6014</v>
      </c>
      <c r="C6052" s="115">
        <v>6014</v>
      </c>
      <c r="D6052" s="116">
        <v>251</v>
      </c>
      <c r="E6052" s="117">
        <v>9</v>
      </c>
      <c r="F6052" s="118">
        <v>8</v>
      </c>
      <c r="G6052" s="119" t="s">
        <v>487</v>
      </c>
      <c r="H6052" s="120">
        <v>9</v>
      </c>
      <c r="I6052" s="115">
        <v>7</v>
      </c>
      <c r="J6052" s="116" t="s">
        <v>487</v>
      </c>
      <c r="K6052" s="121">
        <v>14</v>
      </c>
      <c r="L6052" s="108"/>
      <c r="M6052" s="122">
        <v>17159</v>
      </c>
      <c r="N6052" s="123">
        <v>19445</v>
      </c>
      <c r="O6052" s="124">
        <v>21386</v>
      </c>
      <c r="P6052" s="123">
        <v>21996</v>
      </c>
      <c r="Q6052" s="124">
        <v>21517</v>
      </c>
      <c r="R6052" s="123">
        <v>18724</v>
      </c>
      <c r="S6052" s="124">
        <v>19786</v>
      </c>
      <c r="T6052" s="123">
        <v>21062</v>
      </c>
      <c r="U6052" s="124">
        <v>22549</v>
      </c>
      <c r="V6052" s="123">
        <v>22874</v>
      </c>
      <c r="W6052" s="124">
        <v>20722</v>
      </c>
      <c r="X6052" s="123">
        <v>20105</v>
      </c>
      <c r="Y6052" s="124">
        <v>20948</v>
      </c>
      <c r="Z6052" s="123">
        <v>24211</v>
      </c>
      <c r="AA6052" s="124">
        <v>25184</v>
      </c>
      <c r="AB6052" s="123">
        <v>24448</v>
      </c>
      <c r="AC6052" s="124">
        <v>22469</v>
      </c>
      <c r="AD6052" s="123">
        <v>21987</v>
      </c>
      <c r="AE6052" s="125">
        <v>23444</v>
      </c>
      <c r="AF6052" s="126">
        <v>25320</v>
      </c>
    </row>
    <row r="6053" spans="2:32">
      <c r="B6053" s="127">
        <v>6015</v>
      </c>
      <c r="C6053" s="128">
        <v>6015</v>
      </c>
      <c r="D6053" s="129">
        <v>251</v>
      </c>
      <c r="E6053" s="130">
        <v>9</v>
      </c>
      <c r="F6053" s="131">
        <v>8</v>
      </c>
      <c r="G6053" s="132" t="s">
        <v>487</v>
      </c>
      <c r="H6053" s="133">
        <v>9</v>
      </c>
      <c r="I6053" s="128">
        <v>7</v>
      </c>
      <c r="J6053" s="129" t="s">
        <v>487</v>
      </c>
      <c r="K6053" s="134">
        <v>15</v>
      </c>
      <c r="L6053" s="108"/>
      <c r="M6053" s="81">
        <v>17319</v>
      </c>
      <c r="N6053" s="135">
        <v>19709</v>
      </c>
      <c r="O6053" s="136">
        <v>21544</v>
      </c>
      <c r="P6053" s="135">
        <v>22216</v>
      </c>
      <c r="Q6053" s="136">
        <v>21659</v>
      </c>
      <c r="R6053" s="135">
        <v>18919</v>
      </c>
      <c r="S6053" s="136">
        <v>20047</v>
      </c>
      <c r="T6053" s="135">
        <v>21339</v>
      </c>
      <c r="U6053" s="136">
        <v>22721</v>
      </c>
      <c r="V6053" s="135">
        <v>22994</v>
      </c>
      <c r="W6053" s="136">
        <v>20686</v>
      </c>
      <c r="X6053" s="135">
        <v>20287</v>
      </c>
      <c r="Y6053" s="136">
        <v>21201</v>
      </c>
      <c r="Z6053" s="135">
        <v>24234</v>
      </c>
      <c r="AA6053" s="136">
        <v>25244</v>
      </c>
      <c r="AB6053" s="135">
        <v>24525</v>
      </c>
      <c r="AC6053" s="136">
        <v>22416</v>
      </c>
      <c r="AD6053" s="135">
        <v>22207</v>
      </c>
      <c r="AE6053" s="137">
        <v>23704</v>
      </c>
      <c r="AF6053" s="138">
        <v>25334</v>
      </c>
    </row>
    <row r="6054" spans="2:32">
      <c r="B6054" s="114">
        <v>6016</v>
      </c>
      <c r="C6054" s="115">
        <v>6016</v>
      </c>
      <c r="D6054" s="116">
        <v>251</v>
      </c>
      <c r="E6054" s="117">
        <v>9</v>
      </c>
      <c r="F6054" s="118">
        <v>8</v>
      </c>
      <c r="G6054" s="119" t="s">
        <v>487</v>
      </c>
      <c r="H6054" s="120">
        <v>9</v>
      </c>
      <c r="I6054" s="115">
        <v>7</v>
      </c>
      <c r="J6054" s="116" t="s">
        <v>487</v>
      </c>
      <c r="K6054" s="121">
        <v>16</v>
      </c>
      <c r="L6054" s="108"/>
      <c r="M6054" s="122">
        <v>17601</v>
      </c>
      <c r="N6054" s="123">
        <v>20019</v>
      </c>
      <c r="O6054" s="124">
        <v>21857</v>
      </c>
      <c r="P6054" s="123">
        <v>22455</v>
      </c>
      <c r="Q6054" s="124">
        <v>21892</v>
      </c>
      <c r="R6054" s="123">
        <v>19164</v>
      </c>
      <c r="S6054" s="124">
        <v>20393</v>
      </c>
      <c r="T6054" s="123">
        <v>21593</v>
      </c>
      <c r="U6054" s="124">
        <v>23185</v>
      </c>
      <c r="V6054" s="123">
        <v>23135</v>
      </c>
      <c r="W6054" s="124">
        <v>20625</v>
      </c>
      <c r="X6054" s="123">
        <v>20446</v>
      </c>
      <c r="Y6054" s="124">
        <v>21488</v>
      </c>
      <c r="Z6054" s="123">
        <v>24578</v>
      </c>
      <c r="AA6054" s="124">
        <v>25197</v>
      </c>
      <c r="AB6054" s="123">
        <v>24561</v>
      </c>
      <c r="AC6054" s="124">
        <v>22266</v>
      </c>
      <c r="AD6054" s="123">
        <v>22456</v>
      </c>
      <c r="AE6054" s="125">
        <v>23863</v>
      </c>
      <c r="AF6054" s="126">
        <v>25650</v>
      </c>
    </row>
    <row r="6055" spans="2:32">
      <c r="B6055" s="127">
        <v>6017</v>
      </c>
      <c r="C6055" s="128">
        <v>6017</v>
      </c>
      <c r="D6055" s="129">
        <v>251</v>
      </c>
      <c r="E6055" s="130">
        <v>9</v>
      </c>
      <c r="F6055" s="131">
        <v>8</v>
      </c>
      <c r="G6055" s="132" t="s">
        <v>487</v>
      </c>
      <c r="H6055" s="133">
        <v>9</v>
      </c>
      <c r="I6055" s="128">
        <v>7</v>
      </c>
      <c r="J6055" s="129" t="s">
        <v>487</v>
      </c>
      <c r="K6055" s="134">
        <v>17</v>
      </c>
      <c r="L6055" s="108"/>
      <c r="M6055" s="81">
        <v>17745</v>
      </c>
      <c r="N6055" s="135">
        <v>20279</v>
      </c>
      <c r="O6055" s="136">
        <v>21980</v>
      </c>
      <c r="P6055" s="135">
        <v>22503</v>
      </c>
      <c r="Q6055" s="136">
        <v>21898</v>
      </c>
      <c r="R6055" s="135">
        <v>19368</v>
      </c>
      <c r="S6055" s="136">
        <v>20674</v>
      </c>
      <c r="T6055" s="135">
        <v>21884</v>
      </c>
      <c r="U6055" s="136">
        <v>23317</v>
      </c>
      <c r="V6055" s="135">
        <v>23107</v>
      </c>
      <c r="W6055" s="136">
        <v>20567</v>
      </c>
      <c r="X6055" s="135">
        <v>20685</v>
      </c>
      <c r="Y6055" s="136">
        <v>21863</v>
      </c>
      <c r="Z6055" s="135">
        <v>24724</v>
      </c>
      <c r="AA6055" s="136">
        <v>25331</v>
      </c>
      <c r="AB6055" s="135">
        <v>24602</v>
      </c>
      <c r="AC6055" s="136">
        <v>22164</v>
      </c>
      <c r="AD6055" s="135">
        <v>22848</v>
      </c>
      <c r="AE6055" s="137">
        <v>24152</v>
      </c>
      <c r="AF6055" s="138">
        <v>25809</v>
      </c>
    </row>
    <row r="6056" spans="2:32">
      <c r="B6056" s="114">
        <v>6018</v>
      </c>
      <c r="C6056" s="115">
        <v>6018</v>
      </c>
      <c r="D6056" s="116">
        <v>251</v>
      </c>
      <c r="E6056" s="117">
        <v>9</v>
      </c>
      <c r="F6056" s="118">
        <v>8</v>
      </c>
      <c r="G6056" s="119" t="s">
        <v>487</v>
      </c>
      <c r="H6056" s="120">
        <v>9</v>
      </c>
      <c r="I6056" s="115">
        <v>7</v>
      </c>
      <c r="J6056" s="116" t="s">
        <v>487</v>
      </c>
      <c r="K6056" s="121">
        <v>18</v>
      </c>
      <c r="L6056" s="108"/>
      <c r="M6056" s="122">
        <v>17438</v>
      </c>
      <c r="N6056" s="123">
        <v>19947</v>
      </c>
      <c r="O6056" s="124">
        <v>21466</v>
      </c>
      <c r="P6056" s="123">
        <v>21994</v>
      </c>
      <c r="Q6056" s="124">
        <v>21460</v>
      </c>
      <c r="R6056" s="123">
        <v>19219</v>
      </c>
      <c r="S6056" s="124">
        <v>20632</v>
      </c>
      <c r="T6056" s="123">
        <v>21795</v>
      </c>
      <c r="U6056" s="124">
        <v>22919</v>
      </c>
      <c r="V6056" s="123">
        <v>22885</v>
      </c>
      <c r="W6056" s="124">
        <v>20543</v>
      </c>
      <c r="X6056" s="123">
        <v>20864</v>
      </c>
      <c r="Y6056" s="124">
        <v>22028</v>
      </c>
      <c r="Z6056" s="123">
        <v>24333</v>
      </c>
      <c r="AA6056" s="124">
        <v>24913</v>
      </c>
      <c r="AB6056" s="123">
        <v>24524</v>
      </c>
      <c r="AC6056" s="124">
        <v>22179</v>
      </c>
      <c r="AD6056" s="123">
        <v>23081</v>
      </c>
      <c r="AE6056" s="125">
        <v>24235</v>
      </c>
      <c r="AF6056" s="126">
        <v>25472</v>
      </c>
    </row>
    <row r="6057" spans="2:32">
      <c r="B6057" s="127">
        <v>6019</v>
      </c>
      <c r="C6057" s="128">
        <v>6019</v>
      </c>
      <c r="D6057" s="129">
        <v>251</v>
      </c>
      <c r="E6057" s="130">
        <v>9</v>
      </c>
      <c r="F6057" s="131">
        <v>8</v>
      </c>
      <c r="G6057" s="132" t="s">
        <v>487</v>
      </c>
      <c r="H6057" s="133">
        <v>9</v>
      </c>
      <c r="I6057" s="128">
        <v>7</v>
      </c>
      <c r="J6057" s="129" t="s">
        <v>487</v>
      </c>
      <c r="K6057" s="134">
        <v>19</v>
      </c>
      <c r="L6057" s="108"/>
      <c r="M6057" s="81">
        <v>16889</v>
      </c>
      <c r="N6057" s="135">
        <v>19287</v>
      </c>
      <c r="O6057" s="136">
        <v>20914</v>
      </c>
      <c r="P6057" s="135">
        <v>21520</v>
      </c>
      <c r="Q6057" s="136">
        <v>21013</v>
      </c>
      <c r="R6057" s="135">
        <v>18771</v>
      </c>
      <c r="S6057" s="136">
        <v>20172</v>
      </c>
      <c r="T6057" s="135">
        <v>21160</v>
      </c>
      <c r="U6057" s="136">
        <v>22509</v>
      </c>
      <c r="V6057" s="135">
        <v>22674</v>
      </c>
      <c r="W6057" s="136">
        <v>20561</v>
      </c>
      <c r="X6057" s="135">
        <v>20706</v>
      </c>
      <c r="Y6057" s="136">
        <v>21822</v>
      </c>
      <c r="Z6057" s="135">
        <v>24101</v>
      </c>
      <c r="AA6057" s="136">
        <v>24888</v>
      </c>
      <c r="AB6057" s="135">
        <v>24639</v>
      </c>
      <c r="AC6057" s="136">
        <v>22494</v>
      </c>
      <c r="AD6057" s="135">
        <v>23018</v>
      </c>
      <c r="AE6057" s="137">
        <v>23972</v>
      </c>
      <c r="AF6057" s="138">
        <v>25384</v>
      </c>
    </row>
    <row r="6058" spans="2:32">
      <c r="B6058" s="114">
        <v>6020</v>
      </c>
      <c r="C6058" s="115">
        <v>6020</v>
      </c>
      <c r="D6058" s="116">
        <v>251</v>
      </c>
      <c r="E6058" s="117">
        <v>9</v>
      </c>
      <c r="F6058" s="118">
        <v>8</v>
      </c>
      <c r="G6058" s="119" t="s">
        <v>487</v>
      </c>
      <c r="H6058" s="120">
        <v>9</v>
      </c>
      <c r="I6058" s="115">
        <v>7</v>
      </c>
      <c r="J6058" s="116" t="s">
        <v>487</v>
      </c>
      <c r="K6058" s="121">
        <v>20</v>
      </c>
      <c r="L6058" s="108"/>
      <c r="M6058" s="122">
        <v>16931</v>
      </c>
      <c r="N6058" s="123">
        <v>19195</v>
      </c>
      <c r="O6058" s="124">
        <v>21036</v>
      </c>
      <c r="P6058" s="123">
        <v>21590</v>
      </c>
      <c r="Q6058" s="124">
        <v>21314</v>
      </c>
      <c r="R6058" s="123">
        <v>18933</v>
      </c>
      <c r="S6058" s="124">
        <v>20428</v>
      </c>
      <c r="T6058" s="123">
        <v>21275</v>
      </c>
      <c r="U6058" s="124">
        <v>22821</v>
      </c>
      <c r="V6058" s="123">
        <v>23216</v>
      </c>
      <c r="W6058" s="124">
        <v>21075</v>
      </c>
      <c r="X6058" s="123">
        <v>21201</v>
      </c>
      <c r="Y6058" s="124">
        <v>22431</v>
      </c>
      <c r="Z6058" s="123">
        <v>24829</v>
      </c>
      <c r="AA6058" s="124">
        <v>25564</v>
      </c>
      <c r="AB6058" s="123">
        <v>25599</v>
      </c>
      <c r="AC6058" s="124">
        <v>23377</v>
      </c>
      <c r="AD6058" s="123">
        <v>23794</v>
      </c>
      <c r="AE6058" s="125">
        <v>24549</v>
      </c>
      <c r="AF6058" s="126">
        <v>26270</v>
      </c>
    </row>
    <row r="6059" spans="2:32">
      <c r="B6059" s="127">
        <v>6021</v>
      </c>
      <c r="C6059" s="128">
        <v>6021</v>
      </c>
      <c r="D6059" s="129">
        <v>251</v>
      </c>
      <c r="E6059" s="130">
        <v>9</v>
      </c>
      <c r="F6059" s="131">
        <v>8</v>
      </c>
      <c r="G6059" s="132" t="s">
        <v>487</v>
      </c>
      <c r="H6059" s="133">
        <v>9</v>
      </c>
      <c r="I6059" s="128">
        <v>7</v>
      </c>
      <c r="J6059" s="129" t="s">
        <v>487</v>
      </c>
      <c r="K6059" s="134">
        <v>21</v>
      </c>
      <c r="L6059" s="108"/>
      <c r="M6059" s="81">
        <v>16566</v>
      </c>
      <c r="N6059" s="135">
        <v>18776</v>
      </c>
      <c r="O6059" s="136">
        <v>20461</v>
      </c>
      <c r="P6059" s="135">
        <v>21026</v>
      </c>
      <c r="Q6059" s="136">
        <v>20782</v>
      </c>
      <c r="R6059" s="135">
        <v>18727</v>
      </c>
      <c r="S6059" s="136">
        <v>20201</v>
      </c>
      <c r="T6059" s="135">
        <v>20994</v>
      </c>
      <c r="U6059" s="136">
        <v>22473</v>
      </c>
      <c r="V6059" s="135">
        <v>22978</v>
      </c>
      <c r="W6059" s="136">
        <v>21052</v>
      </c>
      <c r="X6059" s="135">
        <v>21453</v>
      </c>
      <c r="Y6059" s="136">
        <v>22613</v>
      </c>
      <c r="Z6059" s="135">
        <v>24909</v>
      </c>
      <c r="AA6059" s="136">
        <v>25781</v>
      </c>
      <c r="AB6059" s="135">
        <v>25869</v>
      </c>
      <c r="AC6059" s="136">
        <v>23792</v>
      </c>
      <c r="AD6059" s="135">
        <v>24204</v>
      </c>
      <c r="AE6059" s="137">
        <v>24850</v>
      </c>
      <c r="AF6059" s="138">
        <v>26543</v>
      </c>
    </row>
    <row r="6060" spans="2:32">
      <c r="B6060" s="114">
        <v>6022</v>
      </c>
      <c r="C6060" s="115">
        <v>6022</v>
      </c>
      <c r="D6060" s="116">
        <v>251</v>
      </c>
      <c r="E6060" s="117">
        <v>9</v>
      </c>
      <c r="F6060" s="118">
        <v>8</v>
      </c>
      <c r="G6060" s="119" t="s">
        <v>487</v>
      </c>
      <c r="H6060" s="120">
        <v>9</v>
      </c>
      <c r="I6060" s="115">
        <v>7</v>
      </c>
      <c r="J6060" s="116" t="s">
        <v>487</v>
      </c>
      <c r="K6060" s="121">
        <v>22</v>
      </c>
      <c r="L6060" s="108"/>
      <c r="M6060" s="122">
        <v>15708</v>
      </c>
      <c r="N6060" s="123">
        <v>17535</v>
      </c>
      <c r="O6060" s="124">
        <v>19158</v>
      </c>
      <c r="P6060" s="123">
        <v>19696</v>
      </c>
      <c r="Q6060" s="124">
        <v>19557</v>
      </c>
      <c r="R6060" s="123">
        <v>17930</v>
      </c>
      <c r="S6060" s="124">
        <v>19249</v>
      </c>
      <c r="T6060" s="123">
        <v>19871</v>
      </c>
      <c r="U6060" s="124">
        <v>21364</v>
      </c>
      <c r="V6060" s="123">
        <v>21956</v>
      </c>
      <c r="W6060" s="124">
        <v>20358</v>
      </c>
      <c r="X6060" s="123">
        <v>20933</v>
      </c>
      <c r="Y6060" s="124">
        <v>21928</v>
      </c>
      <c r="Z6060" s="123">
        <v>24025</v>
      </c>
      <c r="AA6060" s="124">
        <v>24925</v>
      </c>
      <c r="AB6060" s="123">
        <v>25132</v>
      </c>
      <c r="AC6060" s="124">
        <v>23381</v>
      </c>
      <c r="AD6060" s="123">
        <v>23620</v>
      </c>
      <c r="AE6060" s="125">
        <v>24051</v>
      </c>
      <c r="AF6060" s="126">
        <v>25775</v>
      </c>
    </row>
    <row r="6061" spans="2:32">
      <c r="B6061" s="127">
        <v>6023</v>
      </c>
      <c r="C6061" s="128">
        <v>6023</v>
      </c>
      <c r="D6061" s="129">
        <v>251</v>
      </c>
      <c r="E6061" s="130">
        <v>9</v>
      </c>
      <c r="F6061" s="131">
        <v>8</v>
      </c>
      <c r="G6061" s="132" t="s">
        <v>487</v>
      </c>
      <c r="H6061" s="133">
        <v>9</v>
      </c>
      <c r="I6061" s="128">
        <v>7</v>
      </c>
      <c r="J6061" s="129" t="s">
        <v>487</v>
      </c>
      <c r="K6061" s="134">
        <v>23</v>
      </c>
      <c r="L6061" s="108"/>
      <c r="M6061" s="81">
        <v>14768</v>
      </c>
      <c r="N6061" s="135">
        <v>16201</v>
      </c>
      <c r="O6061" s="136">
        <v>17707</v>
      </c>
      <c r="P6061" s="135">
        <v>18219</v>
      </c>
      <c r="Q6061" s="136">
        <v>18195</v>
      </c>
      <c r="R6061" s="135">
        <v>16980</v>
      </c>
      <c r="S6061" s="136">
        <v>18076</v>
      </c>
      <c r="T6061" s="135">
        <v>18521</v>
      </c>
      <c r="U6061" s="136">
        <v>19945</v>
      </c>
      <c r="V6061" s="135">
        <v>20642</v>
      </c>
      <c r="W6061" s="136">
        <v>19404</v>
      </c>
      <c r="X6061" s="135">
        <v>20086</v>
      </c>
      <c r="Y6061" s="136">
        <v>20863</v>
      </c>
      <c r="Z6061" s="135">
        <v>22731</v>
      </c>
      <c r="AA6061" s="136">
        <v>23625</v>
      </c>
      <c r="AB6061" s="135">
        <v>23954</v>
      </c>
      <c r="AC6061" s="136">
        <v>22523</v>
      </c>
      <c r="AD6061" s="135">
        <v>22608</v>
      </c>
      <c r="AE6061" s="137">
        <v>22805</v>
      </c>
      <c r="AF6061" s="138">
        <v>24520</v>
      </c>
    </row>
    <row r="6062" spans="2:32">
      <c r="B6062" s="114">
        <v>6024</v>
      </c>
      <c r="C6062" s="115">
        <v>6024</v>
      </c>
      <c r="D6062" s="116">
        <v>251</v>
      </c>
      <c r="E6062" s="117">
        <v>9</v>
      </c>
      <c r="F6062" s="118">
        <v>8</v>
      </c>
      <c r="G6062" s="119" t="s">
        <v>487</v>
      </c>
      <c r="H6062" s="120">
        <v>9</v>
      </c>
      <c r="I6062" s="115">
        <v>7</v>
      </c>
      <c r="J6062" s="116" t="s">
        <v>487</v>
      </c>
      <c r="K6062" s="121">
        <v>24</v>
      </c>
      <c r="L6062" s="108"/>
      <c r="M6062" s="122">
        <v>13960</v>
      </c>
      <c r="N6062" s="123">
        <v>15137</v>
      </c>
      <c r="O6062" s="124">
        <v>16544</v>
      </c>
      <c r="P6062" s="123">
        <v>16965</v>
      </c>
      <c r="Q6062" s="124">
        <v>17057</v>
      </c>
      <c r="R6062" s="123">
        <v>16224</v>
      </c>
      <c r="S6062" s="124">
        <v>17176</v>
      </c>
      <c r="T6062" s="123">
        <v>17490</v>
      </c>
      <c r="U6062" s="124">
        <v>18914</v>
      </c>
      <c r="V6062" s="123">
        <v>19608</v>
      </c>
      <c r="W6062" s="124">
        <v>18680</v>
      </c>
      <c r="X6062" s="123">
        <v>19460</v>
      </c>
      <c r="Y6062" s="124">
        <v>20032</v>
      </c>
      <c r="Z6062" s="123">
        <v>21738</v>
      </c>
      <c r="AA6062" s="124">
        <v>22539</v>
      </c>
      <c r="AB6062" s="123">
        <v>22946</v>
      </c>
      <c r="AC6062" s="124">
        <v>21841</v>
      </c>
      <c r="AD6062" s="123">
        <v>21810</v>
      </c>
      <c r="AE6062" s="125">
        <v>21865</v>
      </c>
      <c r="AF6062" s="126">
        <v>23567</v>
      </c>
    </row>
    <row r="6063" spans="2:32">
      <c r="B6063" s="127">
        <v>6025</v>
      </c>
      <c r="C6063" s="128">
        <v>6025</v>
      </c>
      <c r="D6063" s="129">
        <v>252</v>
      </c>
      <c r="E6063" s="130">
        <v>9</v>
      </c>
      <c r="F6063" s="131">
        <v>9</v>
      </c>
      <c r="G6063" s="132" t="s">
        <v>487</v>
      </c>
      <c r="H6063" s="133">
        <v>9</v>
      </c>
      <c r="I6063" s="128">
        <v>8</v>
      </c>
      <c r="J6063" s="129" t="s">
        <v>487</v>
      </c>
      <c r="K6063" s="134">
        <v>1</v>
      </c>
      <c r="L6063" s="108"/>
      <c r="M6063" s="81">
        <v>13298</v>
      </c>
      <c r="N6063" s="135">
        <v>15206</v>
      </c>
      <c r="O6063" s="136">
        <v>15852</v>
      </c>
      <c r="P6063" s="135">
        <v>16104</v>
      </c>
      <c r="Q6063" s="136">
        <v>16251</v>
      </c>
      <c r="R6063" s="135">
        <v>15402</v>
      </c>
      <c r="S6063" s="136">
        <v>15173</v>
      </c>
      <c r="T6063" s="135">
        <v>17679</v>
      </c>
      <c r="U6063" s="136">
        <v>18240</v>
      </c>
      <c r="V6063" s="135">
        <v>18815</v>
      </c>
      <c r="W6063" s="136">
        <v>18220</v>
      </c>
      <c r="X6063" s="135">
        <v>18112</v>
      </c>
      <c r="Y6063" s="136">
        <v>17943</v>
      </c>
      <c r="Z6063" s="135">
        <v>21148</v>
      </c>
      <c r="AA6063" s="136">
        <v>21742</v>
      </c>
      <c r="AB6063" s="135">
        <v>22176</v>
      </c>
      <c r="AC6063" s="136">
        <v>21327</v>
      </c>
      <c r="AD6063" s="135">
        <v>19690</v>
      </c>
      <c r="AE6063" s="137">
        <v>22556</v>
      </c>
      <c r="AF6063" s="138">
        <v>23019</v>
      </c>
    </row>
    <row r="6064" spans="2:32">
      <c r="B6064" s="114">
        <v>6026</v>
      </c>
      <c r="C6064" s="115">
        <v>6026</v>
      </c>
      <c r="D6064" s="116">
        <v>252</v>
      </c>
      <c r="E6064" s="117">
        <v>9</v>
      </c>
      <c r="F6064" s="118">
        <v>9</v>
      </c>
      <c r="G6064" s="119" t="s">
        <v>487</v>
      </c>
      <c r="H6064" s="120">
        <v>9</v>
      </c>
      <c r="I6064" s="115">
        <v>8</v>
      </c>
      <c r="J6064" s="116" t="s">
        <v>487</v>
      </c>
      <c r="K6064" s="121">
        <v>2</v>
      </c>
      <c r="L6064" s="108"/>
      <c r="M6064" s="122">
        <v>12852</v>
      </c>
      <c r="N6064" s="123">
        <v>14720</v>
      </c>
      <c r="O6064" s="124">
        <v>15342</v>
      </c>
      <c r="P6064" s="123">
        <v>15613</v>
      </c>
      <c r="Q6064" s="124">
        <v>15728</v>
      </c>
      <c r="R6064" s="123">
        <v>14898</v>
      </c>
      <c r="S6064" s="124">
        <v>14830</v>
      </c>
      <c r="T6064" s="123">
        <v>17106</v>
      </c>
      <c r="U6064" s="124">
        <v>17659</v>
      </c>
      <c r="V6064" s="123">
        <v>18216</v>
      </c>
      <c r="W6064" s="124">
        <v>17623</v>
      </c>
      <c r="X6064" s="123">
        <v>17525</v>
      </c>
      <c r="Y6064" s="124">
        <v>17510</v>
      </c>
      <c r="Z6064" s="123">
        <v>20457</v>
      </c>
      <c r="AA6064" s="124">
        <v>21072</v>
      </c>
      <c r="AB6064" s="123">
        <v>21461</v>
      </c>
      <c r="AC6064" s="124">
        <v>20607</v>
      </c>
      <c r="AD6064" s="123">
        <v>19208</v>
      </c>
      <c r="AE6064" s="125">
        <v>21857</v>
      </c>
      <c r="AF6064" s="126">
        <v>22283</v>
      </c>
    </row>
    <row r="6065" spans="2:32">
      <c r="B6065" s="127">
        <v>6027</v>
      </c>
      <c r="C6065" s="128">
        <v>6027</v>
      </c>
      <c r="D6065" s="129">
        <v>252</v>
      </c>
      <c r="E6065" s="130">
        <v>9</v>
      </c>
      <c r="F6065" s="131">
        <v>9</v>
      </c>
      <c r="G6065" s="132" t="s">
        <v>487</v>
      </c>
      <c r="H6065" s="133">
        <v>9</v>
      </c>
      <c r="I6065" s="128">
        <v>8</v>
      </c>
      <c r="J6065" s="129" t="s">
        <v>487</v>
      </c>
      <c r="K6065" s="134">
        <v>3</v>
      </c>
      <c r="L6065" s="108"/>
      <c r="M6065" s="81">
        <v>12581</v>
      </c>
      <c r="N6065" s="135">
        <v>14466</v>
      </c>
      <c r="O6065" s="136">
        <v>15048</v>
      </c>
      <c r="P6065" s="135">
        <v>15349</v>
      </c>
      <c r="Q6065" s="136">
        <v>15470</v>
      </c>
      <c r="R6065" s="135">
        <v>14639</v>
      </c>
      <c r="S6065" s="136">
        <v>14760</v>
      </c>
      <c r="T6065" s="135">
        <v>16847</v>
      </c>
      <c r="U6065" s="136">
        <v>17364</v>
      </c>
      <c r="V6065" s="135">
        <v>17912</v>
      </c>
      <c r="W6065" s="136">
        <v>17331</v>
      </c>
      <c r="X6065" s="135">
        <v>17205</v>
      </c>
      <c r="Y6065" s="136">
        <v>17366</v>
      </c>
      <c r="Z6065" s="135">
        <v>20042</v>
      </c>
      <c r="AA6065" s="136">
        <v>20655</v>
      </c>
      <c r="AB6065" s="135">
        <v>21012</v>
      </c>
      <c r="AC6065" s="136">
        <v>20191</v>
      </c>
      <c r="AD6065" s="135">
        <v>18999</v>
      </c>
      <c r="AE6065" s="137">
        <v>21427</v>
      </c>
      <c r="AF6065" s="138">
        <v>21805</v>
      </c>
    </row>
    <row r="6066" spans="2:32">
      <c r="B6066" s="114">
        <v>6028</v>
      </c>
      <c r="C6066" s="115">
        <v>6028</v>
      </c>
      <c r="D6066" s="116">
        <v>252</v>
      </c>
      <c r="E6066" s="117">
        <v>9</v>
      </c>
      <c r="F6066" s="118">
        <v>9</v>
      </c>
      <c r="G6066" s="119" t="s">
        <v>487</v>
      </c>
      <c r="H6066" s="120">
        <v>9</v>
      </c>
      <c r="I6066" s="115">
        <v>8</v>
      </c>
      <c r="J6066" s="116" t="s">
        <v>487</v>
      </c>
      <c r="K6066" s="121">
        <v>4</v>
      </c>
      <c r="L6066" s="108"/>
      <c r="M6066" s="122">
        <v>12433</v>
      </c>
      <c r="N6066" s="123">
        <v>14414</v>
      </c>
      <c r="O6066" s="124">
        <v>14985</v>
      </c>
      <c r="P6066" s="123">
        <v>15232</v>
      </c>
      <c r="Q6066" s="124">
        <v>15355</v>
      </c>
      <c r="R6066" s="123">
        <v>14448</v>
      </c>
      <c r="S6066" s="124">
        <v>14755</v>
      </c>
      <c r="T6066" s="123">
        <v>16666</v>
      </c>
      <c r="U6066" s="124">
        <v>17121</v>
      </c>
      <c r="V6066" s="123">
        <v>17578</v>
      </c>
      <c r="W6066" s="124">
        <v>16869</v>
      </c>
      <c r="X6066" s="123">
        <v>16770</v>
      </c>
      <c r="Y6066" s="124">
        <v>17096</v>
      </c>
      <c r="Z6066" s="123">
        <v>19514</v>
      </c>
      <c r="AA6066" s="124">
        <v>20012</v>
      </c>
      <c r="AB6066" s="123">
        <v>20343</v>
      </c>
      <c r="AC6066" s="124">
        <v>19447</v>
      </c>
      <c r="AD6066" s="123">
        <v>18587</v>
      </c>
      <c r="AE6066" s="125">
        <v>20781</v>
      </c>
      <c r="AF6066" s="126">
        <v>21125</v>
      </c>
    </row>
    <row r="6067" spans="2:32">
      <c r="B6067" s="127">
        <v>6029</v>
      </c>
      <c r="C6067" s="128">
        <v>6029</v>
      </c>
      <c r="D6067" s="129">
        <v>252</v>
      </c>
      <c r="E6067" s="130">
        <v>9</v>
      </c>
      <c r="F6067" s="131">
        <v>9</v>
      </c>
      <c r="G6067" s="132" t="s">
        <v>487</v>
      </c>
      <c r="H6067" s="133">
        <v>9</v>
      </c>
      <c r="I6067" s="128">
        <v>8</v>
      </c>
      <c r="J6067" s="129" t="s">
        <v>487</v>
      </c>
      <c r="K6067" s="134">
        <v>5</v>
      </c>
      <c r="L6067" s="108"/>
      <c r="M6067" s="81">
        <v>12399</v>
      </c>
      <c r="N6067" s="135">
        <v>14756</v>
      </c>
      <c r="O6067" s="136">
        <v>15358</v>
      </c>
      <c r="P6067" s="135">
        <v>15574</v>
      </c>
      <c r="Q6067" s="136">
        <v>15600</v>
      </c>
      <c r="R6067" s="135">
        <v>14370</v>
      </c>
      <c r="S6067" s="136">
        <v>15069</v>
      </c>
      <c r="T6067" s="135">
        <v>16843</v>
      </c>
      <c r="U6067" s="136">
        <v>17243</v>
      </c>
      <c r="V6067" s="135">
        <v>17556</v>
      </c>
      <c r="W6067" s="136">
        <v>16544</v>
      </c>
      <c r="X6067" s="135">
        <v>16357</v>
      </c>
      <c r="Y6067" s="136">
        <v>17221</v>
      </c>
      <c r="Z6067" s="135">
        <v>19386</v>
      </c>
      <c r="AA6067" s="136">
        <v>19727</v>
      </c>
      <c r="AB6067" s="135">
        <v>20059</v>
      </c>
      <c r="AC6067" s="136">
        <v>18891</v>
      </c>
      <c r="AD6067" s="135">
        <v>18544</v>
      </c>
      <c r="AE6067" s="137">
        <v>20500</v>
      </c>
      <c r="AF6067" s="138">
        <v>20812</v>
      </c>
    </row>
    <row r="6068" spans="2:32">
      <c r="B6068" s="114">
        <v>6030</v>
      </c>
      <c r="C6068" s="115">
        <v>6030</v>
      </c>
      <c r="D6068" s="116">
        <v>252</v>
      </c>
      <c r="E6068" s="117">
        <v>9</v>
      </c>
      <c r="F6068" s="118">
        <v>9</v>
      </c>
      <c r="G6068" s="119" t="s">
        <v>487</v>
      </c>
      <c r="H6068" s="120">
        <v>9</v>
      </c>
      <c r="I6068" s="115">
        <v>8</v>
      </c>
      <c r="J6068" s="116" t="s">
        <v>487</v>
      </c>
      <c r="K6068" s="121">
        <v>6</v>
      </c>
      <c r="L6068" s="108"/>
      <c r="M6068" s="122">
        <v>12593</v>
      </c>
      <c r="N6068" s="123">
        <v>15824</v>
      </c>
      <c r="O6068" s="124">
        <v>16495</v>
      </c>
      <c r="P6068" s="123">
        <v>16615</v>
      </c>
      <c r="Q6068" s="124">
        <v>16415</v>
      </c>
      <c r="R6068" s="123">
        <v>14550</v>
      </c>
      <c r="S6068" s="124">
        <v>15864</v>
      </c>
      <c r="T6068" s="123">
        <v>17718</v>
      </c>
      <c r="U6068" s="124">
        <v>18175</v>
      </c>
      <c r="V6068" s="123">
        <v>18099</v>
      </c>
      <c r="W6068" s="124">
        <v>16493</v>
      </c>
      <c r="X6068" s="123">
        <v>16211</v>
      </c>
      <c r="Y6068" s="124">
        <v>17697</v>
      </c>
      <c r="Z6068" s="123">
        <v>19945</v>
      </c>
      <c r="AA6068" s="124">
        <v>20146</v>
      </c>
      <c r="AB6068" s="123">
        <v>20223</v>
      </c>
      <c r="AC6068" s="124">
        <v>18514</v>
      </c>
      <c r="AD6068" s="123">
        <v>18872</v>
      </c>
      <c r="AE6068" s="125">
        <v>20830</v>
      </c>
      <c r="AF6068" s="126">
        <v>21182</v>
      </c>
    </row>
    <row r="6069" spans="2:32">
      <c r="B6069" s="127">
        <v>6031</v>
      </c>
      <c r="C6069" s="128">
        <v>6031</v>
      </c>
      <c r="D6069" s="129">
        <v>252</v>
      </c>
      <c r="E6069" s="130">
        <v>9</v>
      </c>
      <c r="F6069" s="131">
        <v>9</v>
      </c>
      <c r="G6069" s="132" t="s">
        <v>487</v>
      </c>
      <c r="H6069" s="133">
        <v>9</v>
      </c>
      <c r="I6069" s="128">
        <v>8</v>
      </c>
      <c r="J6069" s="129" t="s">
        <v>487</v>
      </c>
      <c r="K6069" s="134">
        <v>7</v>
      </c>
      <c r="L6069" s="108"/>
      <c r="M6069" s="81">
        <v>12915</v>
      </c>
      <c r="N6069" s="135">
        <v>17054</v>
      </c>
      <c r="O6069" s="136">
        <v>17720</v>
      </c>
      <c r="P6069" s="135">
        <v>17769</v>
      </c>
      <c r="Q6069" s="136">
        <v>17253</v>
      </c>
      <c r="R6069" s="135">
        <v>14751</v>
      </c>
      <c r="S6069" s="136">
        <v>16831</v>
      </c>
      <c r="T6069" s="135">
        <v>18674</v>
      </c>
      <c r="U6069" s="136">
        <v>19229</v>
      </c>
      <c r="V6069" s="135">
        <v>18740</v>
      </c>
      <c r="W6069" s="136">
        <v>16508</v>
      </c>
      <c r="X6069" s="135">
        <v>16154</v>
      </c>
      <c r="Y6069" s="136">
        <v>18348</v>
      </c>
      <c r="Z6069" s="135">
        <v>20713</v>
      </c>
      <c r="AA6069" s="136">
        <v>20750</v>
      </c>
      <c r="AB6069" s="135">
        <v>20541</v>
      </c>
      <c r="AC6069" s="136">
        <v>18320</v>
      </c>
      <c r="AD6069" s="135">
        <v>19405</v>
      </c>
      <c r="AE6069" s="137">
        <v>21350</v>
      </c>
      <c r="AF6069" s="138">
        <v>21787</v>
      </c>
    </row>
    <row r="6070" spans="2:32">
      <c r="B6070" s="114">
        <v>6032</v>
      </c>
      <c r="C6070" s="115">
        <v>6032</v>
      </c>
      <c r="D6070" s="116">
        <v>252</v>
      </c>
      <c r="E6070" s="117">
        <v>9</v>
      </c>
      <c r="F6070" s="118">
        <v>9</v>
      </c>
      <c r="G6070" s="119" t="s">
        <v>487</v>
      </c>
      <c r="H6070" s="120">
        <v>9</v>
      </c>
      <c r="I6070" s="115">
        <v>8</v>
      </c>
      <c r="J6070" s="116" t="s">
        <v>487</v>
      </c>
      <c r="K6070" s="121">
        <v>8</v>
      </c>
      <c r="L6070" s="108"/>
      <c r="M6070" s="122">
        <v>13899</v>
      </c>
      <c r="N6070" s="123">
        <v>18069</v>
      </c>
      <c r="O6070" s="124">
        <v>18771</v>
      </c>
      <c r="P6070" s="123">
        <v>18742</v>
      </c>
      <c r="Q6070" s="124">
        <v>17985</v>
      </c>
      <c r="R6070" s="123">
        <v>15668</v>
      </c>
      <c r="S6070" s="124">
        <v>18037</v>
      </c>
      <c r="T6070" s="123">
        <v>19572</v>
      </c>
      <c r="U6070" s="124">
        <v>20184</v>
      </c>
      <c r="V6070" s="123">
        <v>19400</v>
      </c>
      <c r="W6070" s="124">
        <v>17207</v>
      </c>
      <c r="X6070" s="123">
        <v>16948</v>
      </c>
      <c r="Y6070" s="124">
        <v>19388</v>
      </c>
      <c r="Z6070" s="123">
        <v>21530</v>
      </c>
      <c r="AA6070" s="124">
        <v>21468</v>
      </c>
      <c r="AB6070" s="123">
        <v>20986</v>
      </c>
      <c r="AC6070" s="124">
        <v>18887</v>
      </c>
      <c r="AD6070" s="123">
        <v>20392</v>
      </c>
      <c r="AE6070" s="125">
        <v>21942</v>
      </c>
      <c r="AF6070" s="126">
        <v>22511</v>
      </c>
    </row>
    <row r="6071" spans="2:32">
      <c r="B6071" s="127">
        <v>6033</v>
      </c>
      <c r="C6071" s="128">
        <v>6033</v>
      </c>
      <c r="D6071" s="129">
        <v>252</v>
      </c>
      <c r="E6071" s="130">
        <v>9</v>
      </c>
      <c r="F6071" s="131">
        <v>9</v>
      </c>
      <c r="G6071" s="132" t="s">
        <v>487</v>
      </c>
      <c r="H6071" s="133">
        <v>9</v>
      </c>
      <c r="I6071" s="128">
        <v>8</v>
      </c>
      <c r="J6071" s="129" t="s">
        <v>487</v>
      </c>
      <c r="K6071" s="134">
        <v>9</v>
      </c>
      <c r="L6071" s="108"/>
      <c r="M6071" s="81">
        <v>15172</v>
      </c>
      <c r="N6071" s="135">
        <v>18999</v>
      </c>
      <c r="O6071" s="136">
        <v>19725</v>
      </c>
      <c r="P6071" s="135">
        <v>19657</v>
      </c>
      <c r="Q6071" s="136">
        <v>18605</v>
      </c>
      <c r="R6071" s="135">
        <v>16953</v>
      </c>
      <c r="S6071" s="136">
        <v>19132</v>
      </c>
      <c r="T6071" s="135">
        <v>20461</v>
      </c>
      <c r="U6071" s="136">
        <v>21070</v>
      </c>
      <c r="V6071" s="135">
        <v>19949</v>
      </c>
      <c r="W6071" s="136">
        <v>18060</v>
      </c>
      <c r="X6071" s="135">
        <v>18157</v>
      </c>
      <c r="Y6071" s="136">
        <v>20400</v>
      </c>
      <c r="Z6071" s="135">
        <v>22397</v>
      </c>
      <c r="AA6071" s="136">
        <v>22311</v>
      </c>
      <c r="AB6071" s="135">
        <v>21493</v>
      </c>
      <c r="AC6071" s="136">
        <v>19687</v>
      </c>
      <c r="AD6071" s="135">
        <v>21368</v>
      </c>
      <c r="AE6071" s="137">
        <v>22663</v>
      </c>
      <c r="AF6071" s="138">
        <v>23322</v>
      </c>
    </row>
    <row r="6072" spans="2:32">
      <c r="B6072" s="114">
        <v>6034</v>
      </c>
      <c r="C6072" s="115">
        <v>6034</v>
      </c>
      <c r="D6072" s="116">
        <v>252</v>
      </c>
      <c r="E6072" s="117">
        <v>9</v>
      </c>
      <c r="F6072" s="118">
        <v>9</v>
      </c>
      <c r="G6072" s="119" t="s">
        <v>487</v>
      </c>
      <c r="H6072" s="120">
        <v>9</v>
      </c>
      <c r="I6072" s="115">
        <v>8</v>
      </c>
      <c r="J6072" s="116" t="s">
        <v>487</v>
      </c>
      <c r="K6072" s="121">
        <v>10</v>
      </c>
      <c r="L6072" s="108"/>
      <c r="M6072" s="122">
        <v>16101</v>
      </c>
      <c r="N6072" s="123">
        <v>19705</v>
      </c>
      <c r="O6072" s="124">
        <v>20407</v>
      </c>
      <c r="P6072" s="123">
        <v>20294</v>
      </c>
      <c r="Q6072" s="124">
        <v>18900</v>
      </c>
      <c r="R6072" s="123">
        <v>17846</v>
      </c>
      <c r="S6072" s="124">
        <v>19710</v>
      </c>
      <c r="T6072" s="123">
        <v>21191</v>
      </c>
      <c r="U6072" s="124">
        <v>21752</v>
      </c>
      <c r="V6072" s="123">
        <v>20219</v>
      </c>
      <c r="W6072" s="124">
        <v>18578</v>
      </c>
      <c r="X6072" s="123">
        <v>19067</v>
      </c>
      <c r="Y6072" s="124">
        <v>21025</v>
      </c>
      <c r="Z6072" s="123">
        <v>23311</v>
      </c>
      <c r="AA6072" s="124">
        <v>22997</v>
      </c>
      <c r="AB6072" s="123">
        <v>21875</v>
      </c>
      <c r="AC6072" s="124">
        <v>20494</v>
      </c>
      <c r="AD6072" s="123">
        <v>22032</v>
      </c>
      <c r="AE6072" s="125">
        <v>23686</v>
      </c>
      <c r="AF6072" s="126">
        <v>24293</v>
      </c>
    </row>
    <row r="6073" spans="2:32">
      <c r="B6073" s="127">
        <v>6035</v>
      </c>
      <c r="C6073" s="128">
        <v>6035</v>
      </c>
      <c r="D6073" s="129">
        <v>252</v>
      </c>
      <c r="E6073" s="130">
        <v>9</v>
      </c>
      <c r="F6073" s="131">
        <v>9</v>
      </c>
      <c r="G6073" s="132" t="s">
        <v>487</v>
      </c>
      <c r="H6073" s="133">
        <v>9</v>
      </c>
      <c r="I6073" s="128">
        <v>8</v>
      </c>
      <c r="J6073" s="129" t="s">
        <v>487</v>
      </c>
      <c r="K6073" s="134">
        <v>11</v>
      </c>
      <c r="L6073" s="108"/>
      <c r="M6073" s="81">
        <v>16827</v>
      </c>
      <c r="N6073" s="135">
        <v>20204</v>
      </c>
      <c r="O6073" s="136">
        <v>20938</v>
      </c>
      <c r="P6073" s="135">
        <v>20882</v>
      </c>
      <c r="Q6073" s="136">
        <v>19063</v>
      </c>
      <c r="R6073" s="135">
        <v>18553</v>
      </c>
      <c r="S6073" s="136">
        <v>20183</v>
      </c>
      <c r="T6073" s="135">
        <v>21709</v>
      </c>
      <c r="U6073" s="136">
        <v>22285</v>
      </c>
      <c r="V6073" s="135">
        <v>20403</v>
      </c>
      <c r="W6073" s="136">
        <v>18949</v>
      </c>
      <c r="X6073" s="135">
        <v>19802</v>
      </c>
      <c r="Y6073" s="136">
        <v>21572</v>
      </c>
      <c r="Z6073" s="135">
        <v>24021</v>
      </c>
      <c r="AA6073" s="136">
        <v>23678</v>
      </c>
      <c r="AB6073" s="135">
        <v>22200</v>
      </c>
      <c r="AC6073" s="136">
        <v>21050</v>
      </c>
      <c r="AD6073" s="135">
        <v>22628</v>
      </c>
      <c r="AE6073" s="137">
        <v>24433</v>
      </c>
      <c r="AF6073" s="138">
        <v>25053</v>
      </c>
    </row>
    <row r="6074" spans="2:32">
      <c r="B6074" s="114">
        <v>6036</v>
      </c>
      <c r="C6074" s="115">
        <v>6036</v>
      </c>
      <c r="D6074" s="116">
        <v>252</v>
      </c>
      <c r="E6074" s="117">
        <v>9</v>
      </c>
      <c r="F6074" s="118">
        <v>9</v>
      </c>
      <c r="G6074" s="119" t="s">
        <v>487</v>
      </c>
      <c r="H6074" s="120">
        <v>9</v>
      </c>
      <c r="I6074" s="115">
        <v>8</v>
      </c>
      <c r="J6074" s="116" t="s">
        <v>487</v>
      </c>
      <c r="K6074" s="121">
        <v>12</v>
      </c>
      <c r="L6074" s="108"/>
      <c r="M6074" s="122">
        <v>17253</v>
      </c>
      <c r="N6074" s="123">
        <v>20476</v>
      </c>
      <c r="O6074" s="124">
        <v>21301</v>
      </c>
      <c r="P6074" s="123">
        <v>21064</v>
      </c>
      <c r="Q6074" s="124">
        <v>19060</v>
      </c>
      <c r="R6074" s="123">
        <v>19005</v>
      </c>
      <c r="S6074" s="124">
        <v>20451</v>
      </c>
      <c r="T6074" s="123">
        <v>22006</v>
      </c>
      <c r="U6074" s="124">
        <v>22686</v>
      </c>
      <c r="V6074" s="123">
        <v>20451</v>
      </c>
      <c r="W6074" s="124">
        <v>19120</v>
      </c>
      <c r="X6074" s="123">
        <v>20278</v>
      </c>
      <c r="Y6074" s="124">
        <v>21860</v>
      </c>
      <c r="Z6074" s="123">
        <v>24485</v>
      </c>
      <c r="AA6074" s="124">
        <v>23925</v>
      </c>
      <c r="AB6074" s="123">
        <v>22279</v>
      </c>
      <c r="AC6074" s="124">
        <v>21285</v>
      </c>
      <c r="AD6074" s="123">
        <v>22942</v>
      </c>
      <c r="AE6074" s="125">
        <v>24810</v>
      </c>
      <c r="AF6074" s="126">
        <v>25561</v>
      </c>
    </row>
    <row r="6075" spans="2:32">
      <c r="B6075" s="127">
        <v>6037</v>
      </c>
      <c r="C6075" s="128">
        <v>6037</v>
      </c>
      <c r="D6075" s="129">
        <v>252</v>
      </c>
      <c r="E6075" s="130">
        <v>9</v>
      </c>
      <c r="F6075" s="131">
        <v>9</v>
      </c>
      <c r="G6075" s="132" t="s">
        <v>487</v>
      </c>
      <c r="H6075" s="133">
        <v>9</v>
      </c>
      <c r="I6075" s="128">
        <v>8</v>
      </c>
      <c r="J6075" s="129" t="s">
        <v>487</v>
      </c>
      <c r="K6075" s="134">
        <v>13</v>
      </c>
      <c r="L6075" s="108"/>
      <c r="M6075" s="81">
        <v>17598</v>
      </c>
      <c r="N6075" s="135">
        <v>20833</v>
      </c>
      <c r="O6075" s="136">
        <v>21738</v>
      </c>
      <c r="P6075" s="135">
        <v>21363</v>
      </c>
      <c r="Q6075" s="136">
        <v>19229</v>
      </c>
      <c r="R6075" s="135">
        <v>19371</v>
      </c>
      <c r="S6075" s="136">
        <v>20801</v>
      </c>
      <c r="T6075" s="135">
        <v>22359</v>
      </c>
      <c r="U6075" s="136">
        <v>23121</v>
      </c>
      <c r="V6075" s="135">
        <v>20645</v>
      </c>
      <c r="W6075" s="136">
        <v>19220</v>
      </c>
      <c r="X6075" s="135">
        <v>20648</v>
      </c>
      <c r="Y6075" s="136">
        <v>22167</v>
      </c>
      <c r="Z6075" s="135">
        <v>24842</v>
      </c>
      <c r="AA6075" s="136">
        <v>24240</v>
      </c>
      <c r="AB6075" s="135">
        <v>22435</v>
      </c>
      <c r="AC6075" s="136">
        <v>21306</v>
      </c>
      <c r="AD6075" s="135">
        <v>23251</v>
      </c>
      <c r="AE6075" s="137">
        <v>25084</v>
      </c>
      <c r="AF6075" s="138">
        <v>25918</v>
      </c>
    </row>
    <row r="6076" spans="2:32">
      <c r="B6076" s="114">
        <v>6038</v>
      </c>
      <c r="C6076" s="115">
        <v>6038</v>
      </c>
      <c r="D6076" s="116">
        <v>252</v>
      </c>
      <c r="E6076" s="117">
        <v>9</v>
      </c>
      <c r="F6076" s="118">
        <v>9</v>
      </c>
      <c r="G6076" s="119" t="s">
        <v>487</v>
      </c>
      <c r="H6076" s="120">
        <v>9</v>
      </c>
      <c r="I6076" s="115">
        <v>8</v>
      </c>
      <c r="J6076" s="116" t="s">
        <v>487</v>
      </c>
      <c r="K6076" s="121">
        <v>14</v>
      </c>
      <c r="L6076" s="108"/>
      <c r="M6076" s="122">
        <v>17813</v>
      </c>
      <c r="N6076" s="123">
        <v>21003</v>
      </c>
      <c r="O6076" s="124">
        <v>21893</v>
      </c>
      <c r="P6076" s="123">
        <v>21480</v>
      </c>
      <c r="Q6076" s="124">
        <v>19184</v>
      </c>
      <c r="R6076" s="123">
        <v>19589</v>
      </c>
      <c r="S6076" s="124">
        <v>20997</v>
      </c>
      <c r="T6076" s="123">
        <v>22547</v>
      </c>
      <c r="U6076" s="124">
        <v>23273</v>
      </c>
      <c r="V6076" s="123">
        <v>20596</v>
      </c>
      <c r="W6076" s="124">
        <v>19155</v>
      </c>
      <c r="X6076" s="123">
        <v>20854</v>
      </c>
      <c r="Y6076" s="124">
        <v>22349</v>
      </c>
      <c r="Z6076" s="123">
        <v>25032</v>
      </c>
      <c r="AA6076" s="124">
        <v>24313</v>
      </c>
      <c r="AB6076" s="123">
        <v>22346</v>
      </c>
      <c r="AC6076" s="124">
        <v>21245</v>
      </c>
      <c r="AD6076" s="123">
        <v>23410</v>
      </c>
      <c r="AE6076" s="125">
        <v>25279</v>
      </c>
      <c r="AF6076" s="126">
        <v>26096</v>
      </c>
    </row>
    <row r="6077" spans="2:32">
      <c r="B6077" s="127">
        <v>6039</v>
      </c>
      <c r="C6077" s="128">
        <v>6039</v>
      </c>
      <c r="D6077" s="129">
        <v>252</v>
      </c>
      <c r="E6077" s="130">
        <v>9</v>
      </c>
      <c r="F6077" s="131">
        <v>9</v>
      </c>
      <c r="G6077" s="132" t="s">
        <v>487</v>
      </c>
      <c r="H6077" s="133">
        <v>9</v>
      </c>
      <c r="I6077" s="128">
        <v>8</v>
      </c>
      <c r="J6077" s="129" t="s">
        <v>487</v>
      </c>
      <c r="K6077" s="134">
        <v>15</v>
      </c>
      <c r="L6077" s="108"/>
      <c r="M6077" s="81">
        <v>18057</v>
      </c>
      <c r="N6077" s="135">
        <v>21111</v>
      </c>
      <c r="O6077" s="136">
        <v>22075</v>
      </c>
      <c r="P6077" s="135">
        <v>21576</v>
      </c>
      <c r="Q6077" s="136">
        <v>19136</v>
      </c>
      <c r="R6077" s="135">
        <v>19809</v>
      </c>
      <c r="S6077" s="136">
        <v>21233</v>
      </c>
      <c r="T6077" s="135">
        <v>22671</v>
      </c>
      <c r="U6077" s="136">
        <v>23456</v>
      </c>
      <c r="V6077" s="135">
        <v>20527</v>
      </c>
      <c r="W6077" s="136">
        <v>19122</v>
      </c>
      <c r="X6077" s="135">
        <v>21067</v>
      </c>
      <c r="Y6077" s="136">
        <v>22590</v>
      </c>
      <c r="Z6077" s="135">
        <v>25055</v>
      </c>
      <c r="AA6077" s="136">
        <v>24354</v>
      </c>
      <c r="AB6077" s="135">
        <v>22253</v>
      </c>
      <c r="AC6077" s="136">
        <v>21072</v>
      </c>
      <c r="AD6077" s="135">
        <v>23635</v>
      </c>
      <c r="AE6077" s="137">
        <v>25252</v>
      </c>
      <c r="AF6077" s="138">
        <v>26107</v>
      </c>
    </row>
    <row r="6078" spans="2:32">
      <c r="B6078" s="114">
        <v>6040</v>
      </c>
      <c r="C6078" s="115">
        <v>6040</v>
      </c>
      <c r="D6078" s="116">
        <v>252</v>
      </c>
      <c r="E6078" s="117">
        <v>9</v>
      </c>
      <c r="F6078" s="118">
        <v>9</v>
      </c>
      <c r="G6078" s="119" t="s">
        <v>487</v>
      </c>
      <c r="H6078" s="120">
        <v>9</v>
      </c>
      <c r="I6078" s="115">
        <v>8</v>
      </c>
      <c r="J6078" s="116" t="s">
        <v>487</v>
      </c>
      <c r="K6078" s="121">
        <v>16</v>
      </c>
      <c r="L6078" s="108"/>
      <c r="M6078" s="122">
        <v>18363</v>
      </c>
      <c r="N6078" s="123">
        <v>21299</v>
      </c>
      <c r="O6078" s="124">
        <v>22245</v>
      </c>
      <c r="P6078" s="123">
        <v>21723</v>
      </c>
      <c r="Q6078" s="124">
        <v>19093</v>
      </c>
      <c r="R6078" s="123">
        <v>20080</v>
      </c>
      <c r="S6078" s="124">
        <v>21416</v>
      </c>
      <c r="T6078" s="123">
        <v>23006</v>
      </c>
      <c r="U6078" s="124">
        <v>23535</v>
      </c>
      <c r="V6078" s="123">
        <v>20402</v>
      </c>
      <c r="W6078" s="124">
        <v>19133</v>
      </c>
      <c r="X6078" s="123">
        <v>21275</v>
      </c>
      <c r="Y6078" s="124">
        <v>22683</v>
      </c>
      <c r="Z6078" s="123">
        <v>24937</v>
      </c>
      <c r="AA6078" s="124">
        <v>24318</v>
      </c>
      <c r="AB6078" s="123">
        <v>22020</v>
      </c>
      <c r="AC6078" s="124">
        <v>20864</v>
      </c>
      <c r="AD6078" s="123">
        <v>23698</v>
      </c>
      <c r="AE6078" s="125">
        <v>25482</v>
      </c>
      <c r="AF6078" s="126">
        <v>25958</v>
      </c>
    </row>
    <row r="6079" spans="2:32">
      <c r="B6079" s="127">
        <v>6041</v>
      </c>
      <c r="C6079" s="128">
        <v>6041</v>
      </c>
      <c r="D6079" s="129">
        <v>252</v>
      </c>
      <c r="E6079" s="130">
        <v>9</v>
      </c>
      <c r="F6079" s="131">
        <v>9</v>
      </c>
      <c r="G6079" s="132" t="s">
        <v>487</v>
      </c>
      <c r="H6079" s="133">
        <v>9</v>
      </c>
      <c r="I6079" s="128">
        <v>8</v>
      </c>
      <c r="J6079" s="129" t="s">
        <v>487</v>
      </c>
      <c r="K6079" s="134">
        <v>17</v>
      </c>
      <c r="L6079" s="108"/>
      <c r="M6079" s="81">
        <v>18613</v>
      </c>
      <c r="N6079" s="135">
        <v>21345</v>
      </c>
      <c r="O6079" s="136">
        <v>22224</v>
      </c>
      <c r="P6079" s="135">
        <v>21659</v>
      </c>
      <c r="Q6079" s="136">
        <v>18953</v>
      </c>
      <c r="R6079" s="135">
        <v>20290</v>
      </c>
      <c r="S6079" s="136">
        <v>21635</v>
      </c>
      <c r="T6079" s="135">
        <v>23061</v>
      </c>
      <c r="U6079" s="136">
        <v>23587</v>
      </c>
      <c r="V6079" s="135">
        <v>20276</v>
      </c>
      <c r="W6079" s="136">
        <v>19327</v>
      </c>
      <c r="X6079" s="135">
        <v>21573</v>
      </c>
      <c r="Y6079" s="136">
        <v>22889</v>
      </c>
      <c r="Z6079" s="135">
        <v>25003</v>
      </c>
      <c r="AA6079" s="136">
        <v>24291</v>
      </c>
      <c r="AB6079" s="135">
        <v>21853</v>
      </c>
      <c r="AC6079" s="136">
        <v>21068</v>
      </c>
      <c r="AD6079" s="135">
        <v>23916</v>
      </c>
      <c r="AE6079" s="137">
        <v>25569</v>
      </c>
      <c r="AF6079" s="138">
        <v>26048</v>
      </c>
    </row>
    <row r="6080" spans="2:32">
      <c r="B6080" s="114">
        <v>6042</v>
      </c>
      <c r="C6080" s="115">
        <v>6042</v>
      </c>
      <c r="D6080" s="116">
        <v>252</v>
      </c>
      <c r="E6080" s="117">
        <v>9</v>
      </c>
      <c r="F6080" s="118">
        <v>9</v>
      </c>
      <c r="G6080" s="119" t="s">
        <v>487</v>
      </c>
      <c r="H6080" s="120">
        <v>9</v>
      </c>
      <c r="I6080" s="115">
        <v>8</v>
      </c>
      <c r="J6080" s="116" t="s">
        <v>487</v>
      </c>
      <c r="K6080" s="121">
        <v>18</v>
      </c>
      <c r="L6080" s="108"/>
      <c r="M6080" s="122">
        <v>18417</v>
      </c>
      <c r="N6080" s="123">
        <v>20896</v>
      </c>
      <c r="O6080" s="124">
        <v>21779</v>
      </c>
      <c r="P6080" s="123">
        <v>21269</v>
      </c>
      <c r="Q6080" s="124">
        <v>18754</v>
      </c>
      <c r="R6080" s="123">
        <v>20307</v>
      </c>
      <c r="S6080" s="124">
        <v>21578</v>
      </c>
      <c r="T6080" s="123">
        <v>22730</v>
      </c>
      <c r="U6080" s="124">
        <v>23151</v>
      </c>
      <c r="V6080" s="123">
        <v>20282</v>
      </c>
      <c r="W6080" s="124">
        <v>19528</v>
      </c>
      <c r="X6080" s="123">
        <v>21776</v>
      </c>
      <c r="Y6080" s="124">
        <v>22973</v>
      </c>
      <c r="Z6080" s="123">
        <v>24638</v>
      </c>
      <c r="AA6080" s="124">
        <v>24275</v>
      </c>
      <c r="AB6080" s="123">
        <v>21943</v>
      </c>
      <c r="AC6080" s="124">
        <v>21275</v>
      </c>
      <c r="AD6080" s="123">
        <v>24078</v>
      </c>
      <c r="AE6080" s="125">
        <v>25315</v>
      </c>
      <c r="AF6080" s="126">
        <v>25752</v>
      </c>
    </row>
    <row r="6081" spans="2:32">
      <c r="B6081" s="127">
        <v>6043</v>
      </c>
      <c r="C6081" s="128">
        <v>6043</v>
      </c>
      <c r="D6081" s="129">
        <v>252</v>
      </c>
      <c r="E6081" s="130">
        <v>9</v>
      </c>
      <c r="F6081" s="131">
        <v>9</v>
      </c>
      <c r="G6081" s="132" t="s">
        <v>487</v>
      </c>
      <c r="H6081" s="133">
        <v>9</v>
      </c>
      <c r="I6081" s="128">
        <v>8</v>
      </c>
      <c r="J6081" s="129" t="s">
        <v>487</v>
      </c>
      <c r="K6081" s="134">
        <v>19</v>
      </c>
      <c r="L6081" s="108"/>
      <c r="M6081" s="81">
        <v>17901</v>
      </c>
      <c r="N6081" s="135">
        <v>20395</v>
      </c>
      <c r="O6081" s="136">
        <v>21332</v>
      </c>
      <c r="P6081" s="135">
        <v>20857</v>
      </c>
      <c r="Q6081" s="136">
        <v>18631</v>
      </c>
      <c r="R6081" s="135">
        <v>19881</v>
      </c>
      <c r="S6081" s="136">
        <v>20966</v>
      </c>
      <c r="T6081" s="135">
        <v>22337</v>
      </c>
      <c r="U6081" s="136">
        <v>22880</v>
      </c>
      <c r="V6081" s="135">
        <v>20281</v>
      </c>
      <c r="W6081" s="136">
        <v>19746</v>
      </c>
      <c r="X6081" s="135">
        <v>21579</v>
      </c>
      <c r="Y6081" s="136">
        <v>22627</v>
      </c>
      <c r="Z6081" s="135">
        <v>24613</v>
      </c>
      <c r="AA6081" s="136">
        <v>24403</v>
      </c>
      <c r="AB6081" s="135">
        <v>22277</v>
      </c>
      <c r="AC6081" s="136">
        <v>21680</v>
      </c>
      <c r="AD6081" s="135">
        <v>23861</v>
      </c>
      <c r="AE6081" s="137">
        <v>25274</v>
      </c>
      <c r="AF6081" s="138">
        <v>25887</v>
      </c>
    </row>
    <row r="6082" spans="2:32">
      <c r="B6082" s="114">
        <v>6044</v>
      </c>
      <c r="C6082" s="115">
        <v>6044</v>
      </c>
      <c r="D6082" s="116">
        <v>252</v>
      </c>
      <c r="E6082" s="117">
        <v>9</v>
      </c>
      <c r="F6082" s="118">
        <v>9</v>
      </c>
      <c r="G6082" s="119" t="s">
        <v>487</v>
      </c>
      <c r="H6082" s="120">
        <v>9</v>
      </c>
      <c r="I6082" s="115">
        <v>8</v>
      </c>
      <c r="J6082" s="116" t="s">
        <v>487</v>
      </c>
      <c r="K6082" s="121">
        <v>20</v>
      </c>
      <c r="L6082" s="108"/>
      <c r="M6082" s="122">
        <v>18076</v>
      </c>
      <c r="N6082" s="123">
        <v>20497</v>
      </c>
      <c r="O6082" s="124">
        <v>21386</v>
      </c>
      <c r="P6082" s="123">
        <v>21144</v>
      </c>
      <c r="Q6082" s="124">
        <v>18780</v>
      </c>
      <c r="R6082" s="123">
        <v>20143</v>
      </c>
      <c r="S6082" s="124">
        <v>21070</v>
      </c>
      <c r="T6082" s="123">
        <v>22597</v>
      </c>
      <c r="U6082" s="124">
        <v>23191</v>
      </c>
      <c r="V6082" s="123">
        <v>20718</v>
      </c>
      <c r="W6082" s="124">
        <v>20280</v>
      </c>
      <c r="X6082" s="123">
        <v>22153</v>
      </c>
      <c r="Y6082" s="124">
        <v>23081</v>
      </c>
      <c r="Z6082" s="123">
        <v>25256</v>
      </c>
      <c r="AA6082" s="124">
        <v>25339</v>
      </c>
      <c r="AB6082" s="123">
        <v>23135</v>
      </c>
      <c r="AC6082" s="124">
        <v>22649</v>
      </c>
      <c r="AD6082" s="123">
        <v>24463</v>
      </c>
      <c r="AE6082" s="125">
        <v>26179</v>
      </c>
      <c r="AF6082" s="126">
        <v>26703</v>
      </c>
    </row>
    <row r="6083" spans="2:32">
      <c r="B6083" s="127">
        <v>6045</v>
      </c>
      <c r="C6083" s="128">
        <v>6045</v>
      </c>
      <c r="D6083" s="129">
        <v>252</v>
      </c>
      <c r="E6083" s="130">
        <v>9</v>
      </c>
      <c r="F6083" s="131">
        <v>9</v>
      </c>
      <c r="G6083" s="132" t="s">
        <v>487</v>
      </c>
      <c r="H6083" s="133">
        <v>9</v>
      </c>
      <c r="I6083" s="128">
        <v>8</v>
      </c>
      <c r="J6083" s="129" t="s">
        <v>487</v>
      </c>
      <c r="K6083" s="134">
        <v>21</v>
      </c>
      <c r="L6083" s="108"/>
      <c r="M6083" s="81">
        <v>17714</v>
      </c>
      <c r="N6083" s="135">
        <v>19906</v>
      </c>
      <c r="O6083" s="136">
        <v>20813</v>
      </c>
      <c r="P6083" s="135">
        <v>20597</v>
      </c>
      <c r="Q6083" s="136">
        <v>18364</v>
      </c>
      <c r="R6083" s="135">
        <v>19906</v>
      </c>
      <c r="S6083" s="136">
        <v>20766</v>
      </c>
      <c r="T6083" s="135">
        <v>22198</v>
      </c>
      <c r="U6083" s="136">
        <v>22898</v>
      </c>
      <c r="V6083" s="135">
        <v>20598</v>
      </c>
      <c r="W6083" s="136">
        <v>20215</v>
      </c>
      <c r="X6083" s="135">
        <v>22288</v>
      </c>
      <c r="Y6083" s="136">
        <v>23177</v>
      </c>
      <c r="Z6083" s="135">
        <v>25421</v>
      </c>
      <c r="AA6083" s="136">
        <v>25560</v>
      </c>
      <c r="AB6083" s="135">
        <v>23528</v>
      </c>
      <c r="AC6083" s="136">
        <v>22981</v>
      </c>
      <c r="AD6083" s="135">
        <v>24775</v>
      </c>
      <c r="AE6083" s="137">
        <v>26457</v>
      </c>
      <c r="AF6083" s="138">
        <v>27096</v>
      </c>
    </row>
    <row r="6084" spans="2:32">
      <c r="B6084" s="114">
        <v>6046</v>
      </c>
      <c r="C6084" s="115">
        <v>6046</v>
      </c>
      <c r="D6084" s="116">
        <v>252</v>
      </c>
      <c r="E6084" s="117">
        <v>9</v>
      </c>
      <c r="F6084" s="118">
        <v>9</v>
      </c>
      <c r="G6084" s="119" t="s">
        <v>487</v>
      </c>
      <c r="H6084" s="120">
        <v>9</v>
      </c>
      <c r="I6084" s="115">
        <v>8</v>
      </c>
      <c r="J6084" s="116" t="s">
        <v>487</v>
      </c>
      <c r="K6084" s="121">
        <v>22</v>
      </c>
      <c r="L6084" s="108"/>
      <c r="M6084" s="122">
        <v>16639</v>
      </c>
      <c r="N6084" s="123">
        <v>18548</v>
      </c>
      <c r="O6084" s="124">
        <v>19437</v>
      </c>
      <c r="P6084" s="123">
        <v>19309</v>
      </c>
      <c r="Q6084" s="124">
        <v>17376</v>
      </c>
      <c r="R6084" s="123">
        <v>18892</v>
      </c>
      <c r="S6084" s="124">
        <v>19573</v>
      </c>
      <c r="T6084" s="123">
        <v>20997</v>
      </c>
      <c r="U6084" s="124">
        <v>21726</v>
      </c>
      <c r="V6084" s="123">
        <v>19811</v>
      </c>
      <c r="W6084" s="124">
        <v>19695</v>
      </c>
      <c r="X6084" s="123">
        <v>21492</v>
      </c>
      <c r="Y6084" s="124">
        <v>22214</v>
      </c>
      <c r="Z6084" s="123">
        <v>24505</v>
      </c>
      <c r="AA6084" s="124">
        <v>24742</v>
      </c>
      <c r="AB6084" s="123">
        <v>23028</v>
      </c>
      <c r="AC6084" s="124">
        <v>22684</v>
      </c>
      <c r="AD6084" s="123">
        <v>23925</v>
      </c>
      <c r="AE6084" s="125">
        <v>25634</v>
      </c>
      <c r="AF6084" s="126">
        <v>26297</v>
      </c>
    </row>
    <row r="6085" spans="2:32">
      <c r="B6085" s="127">
        <v>6047</v>
      </c>
      <c r="C6085" s="128">
        <v>6047</v>
      </c>
      <c r="D6085" s="129">
        <v>252</v>
      </c>
      <c r="E6085" s="130">
        <v>9</v>
      </c>
      <c r="F6085" s="131">
        <v>9</v>
      </c>
      <c r="G6085" s="132" t="s">
        <v>487</v>
      </c>
      <c r="H6085" s="133">
        <v>9</v>
      </c>
      <c r="I6085" s="128">
        <v>8</v>
      </c>
      <c r="J6085" s="129" t="s">
        <v>487</v>
      </c>
      <c r="K6085" s="134">
        <v>23</v>
      </c>
      <c r="L6085" s="108"/>
      <c r="M6085" s="81">
        <v>15541</v>
      </c>
      <c r="N6085" s="135">
        <v>17133</v>
      </c>
      <c r="O6085" s="136">
        <v>17965</v>
      </c>
      <c r="P6085" s="135">
        <v>17972</v>
      </c>
      <c r="Q6085" s="136">
        <v>16358</v>
      </c>
      <c r="R6085" s="135">
        <v>17737</v>
      </c>
      <c r="S6085" s="136">
        <v>18234</v>
      </c>
      <c r="T6085" s="135">
        <v>19578</v>
      </c>
      <c r="U6085" s="136">
        <v>20307</v>
      </c>
      <c r="V6085" s="135">
        <v>18850</v>
      </c>
      <c r="W6085" s="136">
        <v>18947</v>
      </c>
      <c r="X6085" s="135">
        <v>20428</v>
      </c>
      <c r="Y6085" s="136">
        <v>20951</v>
      </c>
      <c r="Z6085" s="135">
        <v>23204</v>
      </c>
      <c r="AA6085" s="136">
        <v>23584</v>
      </c>
      <c r="AB6085" s="135">
        <v>22193</v>
      </c>
      <c r="AC6085" s="136">
        <v>22026</v>
      </c>
      <c r="AD6085" s="135">
        <v>22705</v>
      </c>
      <c r="AE6085" s="137">
        <v>24428</v>
      </c>
      <c r="AF6085" s="138">
        <v>25067</v>
      </c>
    </row>
    <row r="6086" spans="2:32">
      <c r="B6086" s="114">
        <v>6048</v>
      </c>
      <c r="C6086" s="115">
        <v>6048</v>
      </c>
      <c r="D6086" s="116">
        <v>252</v>
      </c>
      <c r="E6086" s="117">
        <v>9</v>
      </c>
      <c r="F6086" s="118">
        <v>9</v>
      </c>
      <c r="G6086" s="119" t="s">
        <v>487</v>
      </c>
      <c r="H6086" s="120">
        <v>9</v>
      </c>
      <c r="I6086" s="115">
        <v>8</v>
      </c>
      <c r="J6086" s="116" t="s">
        <v>487</v>
      </c>
      <c r="K6086" s="121">
        <v>24</v>
      </c>
      <c r="L6086" s="108"/>
      <c r="M6086" s="122">
        <v>14634</v>
      </c>
      <c r="N6086" s="123">
        <v>16010</v>
      </c>
      <c r="O6086" s="124">
        <v>16716</v>
      </c>
      <c r="P6086" s="123">
        <v>16843</v>
      </c>
      <c r="Q6086" s="124">
        <v>15524</v>
      </c>
      <c r="R6086" s="123">
        <v>16838</v>
      </c>
      <c r="S6086" s="124">
        <v>17193</v>
      </c>
      <c r="T6086" s="123">
        <v>18531</v>
      </c>
      <c r="U6086" s="124">
        <v>19158</v>
      </c>
      <c r="V6086" s="123">
        <v>18132</v>
      </c>
      <c r="W6086" s="124">
        <v>18378</v>
      </c>
      <c r="X6086" s="123">
        <v>19601</v>
      </c>
      <c r="Y6086" s="124">
        <v>19990</v>
      </c>
      <c r="Z6086" s="123">
        <v>22117</v>
      </c>
      <c r="AA6086" s="124">
        <v>22585</v>
      </c>
      <c r="AB6086" s="123">
        <v>21518</v>
      </c>
      <c r="AC6086" s="124">
        <v>21511</v>
      </c>
      <c r="AD6086" s="123">
        <v>21772</v>
      </c>
      <c r="AE6086" s="125">
        <v>23492</v>
      </c>
      <c r="AF6086" s="126">
        <v>24022</v>
      </c>
    </row>
    <row r="6087" spans="2:32">
      <c r="B6087" s="127">
        <v>6049</v>
      </c>
      <c r="C6087" s="128">
        <v>6049</v>
      </c>
      <c r="D6087" s="129">
        <v>253</v>
      </c>
      <c r="E6087" s="130">
        <v>9</v>
      </c>
      <c r="F6087" s="131">
        <v>10</v>
      </c>
      <c r="G6087" s="132" t="s">
        <v>487</v>
      </c>
      <c r="H6087" s="133">
        <v>9</v>
      </c>
      <c r="I6087" s="128">
        <v>9</v>
      </c>
      <c r="J6087" s="129" t="s">
        <v>487</v>
      </c>
      <c r="K6087" s="134">
        <v>1</v>
      </c>
      <c r="L6087" s="108"/>
      <c r="M6087" s="81">
        <v>12859</v>
      </c>
      <c r="N6087" s="135">
        <v>15417</v>
      </c>
      <c r="O6087" s="136">
        <v>15982</v>
      </c>
      <c r="P6087" s="135">
        <v>16131</v>
      </c>
      <c r="Q6087" s="136">
        <v>15199</v>
      </c>
      <c r="R6087" s="135">
        <v>14934</v>
      </c>
      <c r="S6087" s="136">
        <v>17418</v>
      </c>
      <c r="T6087" s="135">
        <v>17923</v>
      </c>
      <c r="U6087" s="136">
        <v>18400</v>
      </c>
      <c r="V6087" s="135">
        <v>17789</v>
      </c>
      <c r="W6087" s="136">
        <v>17184</v>
      </c>
      <c r="X6087" s="135">
        <v>17615</v>
      </c>
      <c r="Y6087" s="136">
        <v>20556</v>
      </c>
      <c r="Z6087" s="135">
        <v>21395</v>
      </c>
      <c r="AA6087" s="136">
        <v>21896</v>
      </c>
      <c r="AB6087" s="135">
        <v>21097</v>
      </c>
      <c r="AC6087" s="136">
        <v>19796</v>
      </c>
      <c r="AD6087" s="135">
        <v>22532</v>
      </c>
      <c r="AE6087" s="137">
        <v>23034</v>
      </c>
      <c r="AF6087" s="138">
        <v>23351</v>
      </c>
    </row>
    <row r="6088" spans="2:32">
      <c r="B6088" s="114">
        <v>6050</v>
      </c>
      <c r="C6088" s="115">
        <v>6050</v>
      </c>
      <c r="D6088" s="116">
        <v>253</v>
      </c>
      <c r="E6088" s="117">
        <v>9</v>
      </c>
      <c r="F6088" s="118">
        <v>10</v>
      </c>
      <c r="G6088" s="119" t="s">
        <v>487</v>
      </c>
      <c r="H6088" s="120">
        <v>9</v>
      </c>
      <c r="I6088" s="115">
        <v>9</v>
      </c>
      <c r="J6088" s="116" t="s">
        <v>487</v>
      </c>
      <c r="K6088" s="121">
        <v>2</v>
      </c>
      <c r="L6088" s="108"/>
      <c r="M6088" s="122">
        <v>12568</v>
      </c>
      <c r="N6088" s="123">
        <v>14922</v>
      </c>
      <c r="O6088" s="124">
        <v>15513</v>
      </c>
      <c r="P6088" s="123">
        <v>15623</v>
      </c>
      <c r="Q6088" s="124">
        <v>14737</v>
      </c>
      <c r="R6088" s="123">
        <v>14605</v>
      </c>
      <c r="S6088" s="124">
        <v>16859</v>
      </c>
      <c r="T6088" s="123">
        <v>17362</v>
      </c>
      <c r="U6088" s="124">
        <v>17853</v>
      </c>
      <c r="V6088" s="123">
        <v>17220</v>
      </c>
      <c r="W6088" s="124">
        <v>16692</v>
      </c>
      <c r="X6088" s="123">
        <v>17205</v>
      </c>
      <c r="Y6088" s="124">
        <v>19914</v>
      </c>
      <c r="Z6088" s="123">
        <v>20747</v>
      </c>
      <c r="AA6088" s="124">
        <v>21200</v>
      </c>
      <c r="AB6088" s="123">
        <v>20412</v>
      </c>
      <c r="AC6088" s="124">
        <v>19201</v>
      </c>
      <c r="AD6088" s="123">
        <v>21835</v>
      </c>
      <c r="AE6088" s="125">
        <v>22299</v>
      </c>
      <c r="AF6088" s="126">
        <v>22644</v>
      </c>
    </row>
    <row r="6089" spans="2:32">
      <c r="B6089" s="127">
        <v>6051</v>
      </c>
      <c r="C6089" s="128">
        <v>6051</v>
      </c>
      <c r="D6089" s="129">
        <v>253</v>
      </c>
      <c r="E6089" s="130">
        <v>9</v>
      </c>
      <c r="F6089" s="131">
        <v>10</v>
      </c>
      <c r="G6089" s="132" t="s">
        <v>487</v>
      </c>
      <c r="H6089" s="133">
        <v>9</v>
      </c>
      <c r="I6089" s="128">
        <v>9</v>
      </c>
      <c r="J6089" s="129" t="s">
        <v>487</v>
      </c>
      <c r="K6089" s="134">
        <v>3</v>
      </c>
      <c r="L6089" s="108"/>
      <c r="M6089" s="81">
        <v>12474</v>
      </c>
      <c r="N6089" s="135">
        <v>14630</v>
      </c>
      <c r="O6089" s="136">
        <v>15259</v>
      </c>
      <c r="P6089" s="135">
        <v>15368</v>
      </c>
      <c r="Q6089" s="136">
        <v>14522</v>
      </c>
      <c r="R6089" s="135">
        <v>14543</v>
      </c>
      <c r="S6089" s="136">
        <v>16614</v>
      </c>
      <c r="T6089" s="135">
        <v>17080</v>
      </c>
      <c r="U6089" s="136">
        <v>17587</v>
      </c>
      <c r="V6089" s="135">
        <v>16965</v>
      </c>
      <c r="W6089" s="136">
        <v>16436</v>
      </c>
      <c r="X6089" s="135">
        <v>17087</v>
      </c>
      <c r="Y6089" s="136">
        <v>19574</v>
      </c>
      <c r="Z6089" s="135">
        <v>20361</v>
      </c>
      <c r="AA6089" s="136">
        <v>20779</v>
      </c>
      <c r="AB6089" s="135">
        <v>20009</v>
      </c>
      <c r="AC6089" s="136">
        <v>18842</v>
      </c>
      <c r="AD6089" s="135">
        <v>21420</v>
      </c>
      <c r="AE6089" s="137">
        <v>21814</v>
      </c>
      <c r="AF6089" s="138">
        <v>22169</v>
      </c>
    </row>
    <row r="6090" spans="2:32">
      <c r="B6090" s="114">
        <v>6052</v>
      </c>
      <c r="C6090" s="115">
        <v>6052</v>
      </c>
      <c r="D6090" s="116">
        <v>253</v>
      </c>
      <c r="E6090" s="117">
        <v>9</v>
      </c>
      <c r="F6090" s="118">
        <v>10</v>
      </c>
      <c r="G6090" s="119" t="s">
        <v>487</v>
      </c>
      <c r="H6090" s="120">
        <v>9</v>
      </c>
      <c r="I6090" s="115">
        <v>9</v>
      </c>
      <c r="J6090" s="116" t="s">
        <v>487</v>
      </c>
      <c r="K6090" s="121">
        <v>4</v>
      </c>
      <c r="L6090" s="108"/>
      <c r="M6090" s="122">
        <v>12553</v>
      </c>
      <c r="N6090" s="123">
        <v>14571</v>
      </c>
      <c r="O6090" s="124">
        <v>15158</v>
      </c>
      <c r="P6090" s="123">
        <v>15277</v>
      </c>
      <c r="Q6090" s="124">
        <v>14329</v>
      </c>
      <c r="R6090" s="123">
        <v>14558</v>
      </c>
      <c r="S6090" s="124">
        <v>16468</v>
      </c>
      <c r="T6090" s="123">
        <v>16890</v>
      </c>
      <c r="U6090" s="124">
        <v>17290</v>
      </c>
      <c r="V6090" s="123">
        <v>16571</v>
      </c>
      <c r="W6090" s="124">
        <v>16084</v>
      </c>
      <c r="X6090" s="123">
        <v>16863</v>
      </c>
      <c r="Y6090" s="124">
        <v>19112</v>
      </c>
      <c r="Z6090" s="123">
        <v>19760</v>
      </c>
      <c r="AA6090" s="124">
        <v>20146</v>
      </c>
      <c r="AB6090" s="123">
        <v>19290</v>
      </c>
      <c r="AC6090" s="124">
        <v>18252</v>
      </c>
      <c r="AD6090" s="123">
        <v>20785</v>
      </c>
      <c r="AE6090" s="125">
        <v>21141</v>
      </c>
      <c r="AF6090" s="126">
        <v>21408</v>
      </c>
    </row>
    <row r="6091" spans="2:32">
      <c r="B6091" s="127">
        <v>6053</v>
      </c>
      <c r="C6091" s="128">
        <v>6053</v>
      </c>
      <c r="D6091" s="129">
        <v>253</v>
      </c>
      <c r="E6091" s="130">
        <v>9</v>
      </c>
      <c r="F6091" s="131">
        <v>10</v>
      </c>
      <c r="G6091" s="132" t="s">
        <v>487</v>
      </c>
      <c r="H6091" s="133">
        <v>9</v>
      </c>
      <c r="I6091" s="128">
        <v>9</v>
      </c>
      <c r="J6091" s="129" t="s">
        <v>487</v>
      </c>
      <c r="K6091" s="134">
        <v>5</v>
      </c>
      <c r="L6091" s="108"/>
      <c r="M6091" s="81">
        <v>12950</v>
      </c>
      <c r="N6091" s="135">
        <v>15017</v>
      </c>
      <c r="O6091" s="136">
        <v>15554</v>
      </c>
      <c r="P6091" s="135">
        <v>15591</v>
      </c>
      <c r="Q6091" s="136">
        <v>14302</v>
      </c>
      <c r="R6091" s="135">
        <v>14956</v>
      </c>
      <c r="S6091" s="136">
        <v>16760</v>
      </c>
      <c r="T6091" s="135">
        <v>17149</v>
      </c>
      <c r="U6091" s="136">
        <v>17435</v>
      </c>
      <c r="V6091" s="135">
        <v>16404</v>
      </c>
      <c r="W6091" s="136">
        <v>15913</v>
      </c>
      <c r="X6091" s="135">
        <v>17032</v>
      </c>
      <c r="Y6091" s="136">
        <v>19040</v>
      </c>
      <c r="Z6091" s="135">
        <v>19517</v>
      </c>
      <c r="AA6091" s="136">
        <v>19896</v>
      </c>
      <c r="AB6091" s="135">
        <v>18760</v>
      </c>
      <c r="AC6091" s="136">
        <v>17814</v>
      </c>
      <c r="AD6091" s="135">
        <v>20507</v>
      </c>
      <c r="AE6091" s="137">
        <v>20826</v>
      </c>
      <c r="AF6091" s="138">
        <v>20977</v>
      </c>
    </row>
    <row r="6092" spans="2:32">
      <c r="B6092" s="114">
        <v>6054</v>
      </c>
      <c r="C6092" s="115">
        <v>6054</v>
      </c>
      <c r="D6092" s="116">
        <v>253</v>
      </c>
      <c r="E6092" s="117">
        <v>9</v>
      </c>
      <c r="F6092" s="118">
        <v>10</v>
      </c>
      <c r="G6092" s="119" t="s">
        <v>487</v>
      </c>
      <c r="H6092" s="120">
        <v>9</v>
      </c>
      <c r="I6092" s="115">
        <v>9</v>
      </c>
      <c r="J6092" s="116" t="s">
        <v>487</v>
      </c>
      <c r="K6092" s="121">
        <v>6</v>
      </c>
      <c r="L6092" s="108"/>
      <c r="M6092" s="122">
        <v>13806</v>
      </c>
      <c r="N6092" s="123">
        <v>16149</v>
      </c>
      <c r="O6092" s="124">
        <v>16628</v>
      </c>
      <c r="P6092" s="123">
        <v>16438</v>
      </c>
      <c r="Q6092" s="124">
        <v>14612</v>
      </c>
      <c r="R6092" s="123">
        <v>15779</v>
      </c>
      <c r="S6092" s="124">
        <v>17691</v>
      </c>
      <c r="T6092" s="123">
        <v>18141</v>
      </c>
      <c r="U6092" s="124">
        <v>18300</v>
      </c>
      <c r="V6092" s="123">
        <v>16439</v>
      </c>
      <c r="W6092" s="124">
        <v>15908</v>
      </c>
      <c r="X6092" s="123">
        <v>17580</v>
      </c>
      <c r="Y6092" s="124">
        <v>19593</v>
      </c>
      <c r="Z6092" s="123">
        <v>19987</v>
      </c>
      <c r="AA6092" s="124">
        <v>20106</v>
      </c>
      <c r="AB6092" s="123">
        <v>18408</v>
      </c>
      <c r="AC6092" s="124">
        <v>17512</v>
      </c>
      <c r="AD6092" s="123">
        <v>20853</v>
      </c>
      <c r="AE6092" s="125">
        <v>21197</v>
      </c>
      <c r="AF6092" s="126">
        <v>21266</v>
      </c>
    </row>
    <row r="6093" spans="2:32">
      <c r="B6093" s="127">
        <v>6055</v>
      </c>
      <c r="C6093" s="128">
        <v>6055</v>
      </c>
      <c r="D6093" s="129">
        <v>253</v>
      </c>
      <c r="E6093" s="130">
        <v>9</v>
      </c>
      <c r="F6093" s="131">
        <v>10</v>
      </c>
      <c r="G6093" s="132" t="s">
        <v>487</v>
      </c>
      <c r="H6093" s="133">
        <v>9</v>
      </c>
      <c r="I6093" s="128">
        <v>9</v>
      </c>
      <c r="J6093" s="129" t="s">
        <v>487</v>
      </c>
      <c r="K6093" s="134">
        <v>7</v>
      </c>
      <c r="L6093" s="108"/>
      <c r="M6093" s="81">
        <v>14882</v>
      </c>
      <c r="N6093" s="135">
        <v>17415</v>
      </c>
      <c r="O6093" s="136">
        <v>17860</v>
      </c>
      <c r="P6093" s="135">
        <v>17346</v>
      </c>
      <c r="Q6093" s="136">
        <v>14998</v>
      </c>
      <c r="R6093" s="135">
        <v>16809</v>
      </c>
      <c r="S6093" s="136">
        <v>18755</v>
      </c>
      <c r="T6093" s="135">
        <v>19296</v>
      </c>
      <c r="U6093" s="136">
        <v>19251</v>
      </c>
      <c r="V6093" s="135">
        <v>16573</v>
      </c>
      <c r="W6093" s="136">
        <v>15833</v>
      </c>
      <c r="X6093" s="135">
        <v>18308</v>
      </c>
      <c r="Y6093" s="136">
        <v>20313</v>
      </c>
      <c r="Z6093" s="135">
        <v>20660</v>
      </c>
      <c r="AA6093" s="136">
        <v>20475</v>
      </c>
      <c r="AB6093" s="135">
        <v>18261</v>
      </c>
      <c r="AC6093" s="136">
        <v>17185</v>
      </c>
      <c r="AD6093" s="135">
        <v>21404</v>
      </c>
      <c r="AE6093" s="137">
        <v>21826</v>
      </c>
      <c r="AF6093" s="138">
        <v>21828</v>
      </c>
    </row>
    <row r="6094" spans="2:32">
      <c r="B6094" s="114">
        <v>6056</v>
      </c>
      <c r="C6094" s="115">
        <v>6056</v>
      </c>
      <c r="D6094" s="116">
        <v>253</v>
      </c>
      <c r="E6094" s="117">
        <v>9</v>
      </c>
      <c r="F6094" s="118">
        <v>10</v>
      </c>
      <c r="G6094" s="119" t="s">
        <v>487</v>
      </c>
      <c r="H6094" s="120">
        <v>9</v>
      </c>
      <c r="I6094" s="115">
        <v>9</v>
      </c>
      <c r="J6094" s="116" t="s">
        <v>487</v>
      </c>
      <c r="K6094" s="121">
        <v>8</v>
      </c>
      <c r="L6094" s="108"/>
      <c r="M6094" s="122">
        <v>16061</v>
      </c>
      <c r="N6094" s="123">
        <v>18429</v>
      </c>
      <c r="O6094" s="124">
        <v>18801</v>
      </c>
      <c r="P6094" s="123">
        <v>18035</v>
      </c>
      <c r="Q6094" s="124">
        <v>15742</v>
      </c>
      <c r="R6094" s="123">
        <v>17970</v>
      </c>
      <c r="S6094" s="124">
        <v>19643</v>
      </c>
      <c r="T6094" s="123">
        <v>20231</v>
      </c>
      <c r="U6094" s="124">
        <v>20085</v>
      </c>
      <c r="V6094" s="123">
        <v>17250</v>
      </c>
      <c r="W6094" s="124">
        <v>16252</v>
      </c>
      <c r="X6094" s="123">
        <v>19325</v>
      </c>
      <c r="Y6094" s="124">
        <v>20976</v>
      </c>
      <c r="Z6094" s="123">
        <v>21343</v>
      </c>
      <c r="AA6094" s="124">
        <v>20898</v>
      </c>
      <c r="AB6094" s="123">
        <v>18805</v>
      </c>
      <c r="AC6094" s="124">
        <v>17548</v>
      </c>
      <c r="AD6094" s="123">
        <v>21970</v>
      </c>
      <c r="AE6094" s="125">
        <v>22525</v>
      </c>
      <c r="AF6094" s="126">
        <v>22469</v>
      </c>
    </row>
    <row r="6095" spans="2:32">
      <c r="B6095" s="127">
        <v>6057</v>
      </c>
      <c r="C6095" s="128">
        <v>6057</v>
      </c>
      <c r="D6095" s="129">
        <v>253</v>
      </c>
      <c r="E6095" s="130">
        <v>9</v>
      </c>
      <c r="F6095" s="131">
        <v>10</v>
      </c>
      <c r="G6095" s="132" t="s">
        <v>487</v>
      </c>
      <c r="H6095" s="133">
        <v>9</v>
      </c>
      <c r="I6095" s="128">
        <v>9</v>
      </c>
      <c r="J6095" s="129" t="s">
        <v>487</v>
      </c>
      <c r="K6095" s="134">
        <v>9</v>
      </c>
      <c r="L6095" s="108"/>
      <c r="M6095" s="81">
        <v>17112</v>
      </c>
      <c r="N6095" s="135">
        <v>19358</v>
      </c>
      <c r="O6095" s="136">
        <v>19706</v>
      </c>
      <c r="P6095" s="135">
        <v>18620</v>
      </c>
      <c r="Q6095" s="136">
        <v>16585</v>
      </c>
      <c r="R6095" s="135">
        <v>19027</v>
      </c>
      <c r="S6095" s="136">
        <v>20516</v>
      </c>
      <c r="T6095" s="135">
        <v>21105</v>
      </c>
      <c r="U6095" s="136">
        <v>20922</v>
      </c>
      <c r="V6095" s="135">
        <v>18095</v>
      </c>
      <c r="W6095" s="136">
        <v>16959</v>
      </c>
      <c r="X6095" s="135">
        <v>20313</v>
      </c>
      <c r="Y6095" s="136">
        <v>21705</v>
      </c>
      <c r="Z6095" s="135">
        <v>22156</v>
      </c>
      <c r="AA6095" s="136">
        <v>21375</v>
      </c>
      <c r="AB6095" s="135">
        <v>19569</v>
      </c>
      <c r="AC6095" s="136">
        <v>18226</v>
      </c>
      <c r="AD6095" s="135">
        <v>22661</v>
      </c>
      <c r="AE6095" s="137">
        <v>23303</v>
      </c>
      <c r="AF6095" s="138">
        <v>23268</v>
      </c>
    </row>
    <row r="6096" spans="2:32">
      <c r="B6096" s="114">
        <v>6058</v>
      </c>
      <c r="C6096" s="115">
        <v>6058</v>
      </c>
      <c r="D6096" s="116">
        <v>253</v>
      </c>
      <c r="E6096" s="117">
        <v>9</v>
      </c>
      <c r="F6096" s="118">
        <v>10</v>
      </c>
      <c r="G6096" s="119" t="s">
        <v>487</v>
      </c>
      <c r="H6096" s="120">
        <v>9</v>
      </c>
      <c r="I6096" s="115">
        <v>9</v>
      </c>
      <c r="J6096" s="116" t="s">
        <v>487</v>
      </c>
      <c r="K6096" s="121">
        <v>10</v>
      </c>
      <c r="L6096" s="108"/>
      <c r="M6096" s="122">
        <v>17738</v>
      </c>
      <c r="N6096" s="123">
        <v>20068</v>
      </c>
      <c r="O6096" s="124">
        <v>20380</v>
      </c>
      <c r="P6096" s="123">
        <v>18937</v>
      </c>
      <c r="Q6096" s="124">
        <v>17062</v>
      </c>
      <c r="R6096" s="123">
        <v>19628</v>
      </c>
      <c r="S6096" s="124">
        <v>21276</v>
      </c>
      <c r="T6096" s="123">
        <v>21816</v>
      </c>
      <c r="U6096" s="124">
        <v>21539</v>
      </c>
      <c r="V6096" s="123">
        <v>18633</v>
      </c>
      <c r="W6096" s="124">
        <v>17406</v>
      </c>
      <c r="X6096" s="123">
        <v>20937</v>
      </c>
      <c r="Y6096" s="124">
        <v>22679</v>
      </c>
      <c r="Z6096" s="123">
        <v>22844</v>
      </c>
      <c r="AA6096" s="124">
        <v>21763</v>
      </c>
      <c r="AB6096" s="123">
        <v>20372</v>
      </c>
      <c r="AC6096" s="124">
        <v>18731</v>
      </c>
      <c r="AD6096" s="123">
        <v>23697</v>
      </c>
      <c r="AE6096" s="125">
        <v>24284</v>
      </c>
      <c r="AF6096" s="126">
        <v>23993</v>
      </c>
    </row>
    <row r="6097" spans="2:32">
      <c r="B6097" s="127">
        <v>6059</v>
      </c>
      <c r="C6097" s="128">
        <v>6059</v>
      </c>
      <c r="D6097" s="129">
        <v>253</v>
      </c>
      <c r="E6097" s="130">
        <v>9</v>
      </c>
      <c r="F6097" s="131">
        <v>10</v>
      </c>
      <c r="G6097" s="132" t="s">
        <v>487</v>
      </c>
      <c r="H6097" s="133">
        <v>9</v>
      </c>
      <c r="I6097" s="128">
        <v>9</v>
      </c>
      <c r="J6097" s="129" t="s">
        <v>487</v>
      </c>
      <c r="K6097" s="134">
        <v>11</v>
      </c>
      <c r="L6097" s="108"/>
      <c r="M6097" s="81">
        <v>18185</v>
      </c>
      <c r="N6097" s="135">
        <v>20592</v>
      </c>
      <c r="O6097" s="136">
        <v>20968</v>
      </c>
      <c r="P6097" s="135">
        <v>19104</v>
      </c>
      <c r="Q6097" s="136">
        <v>17365</v>
      </c>
      <c r="R6097" s="135">
        <v>20102</v>
      </c>
      <c r="S6097" s="136">
        <v>21793</v>
      </c>
      <c r="T6097" s="135">
        <v>22370</v>
      </c>
      <c r="U6097" s="136">
        <v>22103</v>
      </c>
      <c r="V6097" s="135">
        <v>19010</v>
      </c>
      <c r="W6097" s="136">
        <v>17883</v>
      </c>
      <c r="X6097" s="135">
        <v>21456</v>
      </c>
      <c r="Y6097" s="136">
        <v>23330</v>
      </c>
      <c r="Z6097" s="135">
        <v>23489</v>
      </c>
      <c r="AA6097" s="136">
        <v>22053</v>
      </c>
      <c r="AB6097" s="135">
        <v>20901</v>
      </c>
      <c r="AC6097" s="136">
        <v>19267</v>
      </c>
      <c r="AD6097" s="135">
        <v>24407</v>
      </c>
      <c r="AE6097" s="137">
        <v>25015</v>
      </c>
      <c r="AF6097" s="138">
        <v>24686</v>
      </c>
    </row>
    <row r="6098" spans="2:32">
      <c r="B6098" s="114">
        <v>6060</v>
      </c>
      <c r="C6098" s="115">
        <v>6060</v>
      </c>
      <c r="D6098" s="116">
        <v>253</v>
      </c>
      <c r="E6098" s="117">
        <v>9</v>
      </c>
      <c r="F6098" s="118">
        <v>10</v>
      </c>
      <c r="G6098" s="119" t="s">
        <v>487</v>
      </c>
      <c r="H6098" s="120">
        <v>9</v>
      </c>
      <c r="I6098" s="115">
        <v>9</v>
      </c>
      <c r="J6098" s="116" t="s">
        <v>487</v>
      </c>
      <c r="K6098" s="121">
        <v>12</v>
      </c>
      <c r="L6098" s="108"/>
      <c r="M6098" s="122">
        <v>18542</v>
      </c>
      <c r="N6098" s="123">
        <v>21073</v>
      </c>
      <c r="O6098" s="124">
        <v>21287</v>
      </c>
      <c r="P6098" s="123">
        <v>19238</v>
      </c>
      <c r="Q6098" s="124">
        <v>17631</v>
      </c>
      <c r="R6098" s="123">
        <v>20501</v>
      </c>
      <c r="S6098" s="124">
        <v>22221</v>
      </c>
      <c r="T6098" s="123">
        <v>22904</v>
      </c>
      <c r="U6098" s="124">
        <v>22469</v>
      </c>
      <c r="V6098" s="123">
        <v>19312</v>
      </c>
      <c r="W6098" s="124">
        <v>18238</v>
      </c>
      <c r="X6098" s="123">
        <v>21878</v>
      </c>
      <c r="Y6098" s="124">
        <v>23823</v>
      </c>
      <c r="Z6098" s="123">
        <v>23861</v>
      </c>
      <c r="AA6098" s="124">
        <v>22265</v>
      </c>
      <c r="AB6098" s="123">
        <v>21268</v>
      </c>
      <c r="AC6098" s="124">
        <v>19649</v>
      </c>
      <c r="AD6098" s="123">
        <v>24917</v>
      </c>
      <c r="AE6098" s="125">
        <v>25656</v>
      </c>
      <c r="AF6098" s="126">
        <v>25111</v>
      </c>
    </row>
    <row r="6099" spans="2:32">
      <c r="B6099" s="127">
        <v>6061</v>
      </c>
      <c r="C6099" s="128">
        <v>6061</v>
      </c>
      <c r="D6099" s="129">
        <v>253</v>
      </c>
      <c r="E6099" s="130">
        <v>9</v>
      </c>
      <c r="F6099" s="131">
        <v>10</v>
      </c>
      <c r="G6099" s="132" t="s">
        <v>487</v>
      </c>
      <c r="H6099" s="133">
        <v>9</v>
      </c>
      <c r="I6099" s="128">
        <v>9</v>
      </c>
      <c r="J6099" s="129" t="s">
        <v>487</v>
      </c>
      <c r="K6099" s="134">
        <v>13</v>
      </c>
      <c r="L6099" s="108"/>
      <c r="M6099" s="81">
        <v>18791</v>
      </c>
      <c r="N6099" s="135">
        <v>21350</v>
      </c>
      <c r="O6099" s="136">
        <v>21455</v>
      </c>
      <c r="P6099" s="135">
        <v>19281</v>
      </c>
      <c r="Q6099" s="136">
        <v>17608</v>
      </c>
      <c r="R6099" s="135">
        <v>20711</v>
      </c>
      <c r="S6099" s="136">
        <v>22429</v>
      </c>
      <c r="T6099" s="135">
        <v>23197</v>
      </c>
      <c r="U6099" s="136">
        <v>22672</v>
      </c>
      <c r="V6099" s="135">
        <v>19265</v>
      </c>
      <c r="W6099" s="136">
        <v>18352</v>
      </c>
      <c r="X6099" s="135">
        <v>22079</v>
      </c>
      <c r="Y6099" s="136">
        <v>23982</v>
      </c>
      <c r="Z6099" s="135">
        <v>24066</v>
      </c>
      <c r="AA6099" s="136">
        <v>22305</v>
      </c>
      <c r="AB6099" s="135">
        <v>21183</v>
      </c>
      <c r="AC6099" s="136">
        <v>19763</v>
      </c>
      <c r="AD6099" s="135">
        <v>25078</v>
      </c>
      <c r="AE6099" s="137">
        <v>25903</v>
      </c>
      <c r="AF6099" s="138">
        <v>25326</v>
      </c>
    </row>
    <row r="6100" spans="2:32">
      <c r="B6100" s="114">
        <v>6062</v>
      </c>
      <c r="C6100" s="115">
        <v>6062</v>
      </c>
      <c r="D6100" s="116">
        <v>253</v>
      </c>
      <c r="E6100" s="117">
        <v>9</v>
      </c>
      <c r="F6100" s="118">
        <v>10</v>
      </c>
      <c r="G6100" s="119" t="s">
        <v>487</v>
      </c>
      <c r="H6100" s="120">
        <v>9</v>
      </c>
      <c r="I6100" s="115">
        <v>9</v>
      </c>
      <c r="J6100" s="116" t="s">
        <v>487</v>
      </c>
      <c r="K6100" s="121">
        <v>14</v>
      </c>
      <c r="L6100" s="108"/>
      <c r="M6100" s="122">
        <v>19111</v>
      </c>
      <c r="N6100" s="123">
        <v>21631</v>
      </c>
      <c r="O6100" s="124">
        <v>21690</v>
      </c>
      <c r="P6100" s="123">
        <v>19359</v>
      </c>
      <c r="Q6100" s="124">
        <v>17675</v>
      </c>
      <c r="R6100" s="123">
        <v>21027</v>
      </c>
      <c r="S6100" s="124">
        <v>22739</v>
      </c>
      <c r="T6100" s="123">
        <v>23476</v>
      </c>
      <c r="U6100" s="124">
        <v>22902</v>
      </c>
      <c r="V6100" s="123">
        <v>19314</v>
      </c>
      <c r="W6100" s="124">
        <v>18400</v>
      </c>
      <c r="X6100" s="123">
        <v>22379</v>
      </c>
      <c r="Y6100" s="124">
        <v>24312</v>
      </c>
      <c r="Z6100" s="123">
        <v>24263</v>
      </c>
      <c r="AA6100" s="124">
        <v>22339</v>
      </c>
      <c r="AB6100" s="123">
        <v>21237</v>
      </c>
      <c r="AC6100" s="124">
        <v>19781</v>
      </c>
      <c r="AD6100" s="123">
        <v>25387</v>
      </c>
      <c r="AE6100" s="125">
        <v>26199</v>
      </c>
      <c r="AF6100" s="126">
        <v>25510</v>
      </c>
    </row>
    <row r="6101" spans="2:32">
      <c r="B6101" s="127">
        <v>6063</v>
      </c>
      <c r="C6101" s="128">
        <v>6063</v>
      </c>
      <c r="D6101" s="129">
        <v>253</v>
      </c>
      <c r="E6101" s="130">
        <v>9</v>
      </c>
      <c r="F6101" s="131">
        <v>10</v>
      </c>
      <c r="G6101" s="132" t="s">
        <v>487</v>
      </c>
      <c r="H6101" s="133">
        <v>9</v>
      </c>
      <c r="I6101" s="128">
        <v>9</v>
      </c>
      <c r="J6101" s="129" t="s">
        <v>487</v>
      </c>
      <c r="K6101" s="134">
        <v>15</v>
      </c>
      <c r="L6101" s="108"/>
      <c r="M6101" s="81">
        <v>19369</v>
      </c>
      <c r="N6101" s="135">
        <v>21847</v>
      </c>
      <c r="O6101" s="136">
        <v>21834</v>
      </c>
      <c r="P6101" s="135">
        <v>19358</v>
      </c>
      <c r="Q6101" s="136">
        <v>17669</v>
      </c>
      <c r="R6101" s="135">
        <v>21317</v>
      </c>
      <c r="S6101" s="136">
        <v>22911</v>
      </c>
      <c r="T6101" s="135">
        <v>23712</v>
      </c>
      <c r="U6101" s="136">
        <v>23027</v>
      </c>
      <c r="V6101" s="135">
        <v>19343</v>
      </c>
      <c r="W6101" s="136">
        <v>18562</v>
      </c>
      <c r="X6101" s="135">
        <v>22664</v>
      </c>
      <c r="Y6101" s="136">
        <v>24329</v>
      </c>
      <c r="Z6101" s="135">
        <v>24351</v>
      </c>
      <c r="AA6101" s="136">
        <v>22291</v>
      </c>
      <c r="AB6101" s="135">
        <v>21100</v>
      </c>
      <c r="AC6101" s="136">
        <v>19918</v>
      </c>
      <c r="AD6101" s="135">
        <v>25395</v>
      </c>
      <c r="AE6101" s="137">
        <v>26249</v>
      </c>
      <c r="AF6101" s="138">
        <v>25574</v>
      </c>
    </row>
    <row r="6102" spans="2:32">
      <c r="B6102" s="114">
        <v>6064</v>
      </c>
      <c r="C6102" s="115">
        <v>6064</v>
      </c>
      <c r="D6102" s="116">
        <v>253</v>
      </c>
      <c r="E6102" s="117">
        <v>9</v>
      </c>
      <c r="F6102" s="118">
        <v>10</v>
      </c>
      <c r="G6102" s="119" t="s">
        <v>487</v>
      </c>
      <c r="H6102" s="120">
        <v>9</v>
      </c>
      <c r="I6102" s="115">
        <v>9</v>
      </c>
      <c r="J6102" s="116" t="s">
        <v>487</v>
      </c>
      <c r="K6102" s="121">
        <v>16</v>
      </c>
      <c r="L6102" s="108"/>
      <c r="M6102" s="122">
        <v>19669</v>
      </c>
      <c r="N6102" s="123">
        <v>22103</v>
      </c>
      <c r="O6102" s="124">
        <v>22059</v>
      </c>
      <c r="P6102" s="123">
        <v>19407</v>
      </c>
      <c r="Q6102" s="124">
        <v>17834</v>
      </c>
      <c r="R6102" s="123">
        <v>21578</v>
      </c>
      <c r="S6102" s="124">
        <v>23290</v>
      </c>
      <c r="T6102" s="123">
        <v>23886</v>
      </c>
      <c r="U6102" s="124">
        <v>23168</v>
      </c>
      <c r="V6102" s="123">
        <v>19438</v>
      </c>
      <c r="W6102" s="124">
        <v>18759</v>
      </c>
      <c r="X6102" s="123">
        <v>22858</v>
      </c>
      <c r="Y6102" s="124">
        <v>24656</v>
      </c>
      <c r="Z6102" s="123">
        <v>24397</v>
      </c>
      <c r="AA6102" s="124">
        <v>22140</v>
      </c>
      <c r="AB6102" s="123">
        <v>20976</v>
      </c>
      <c r="AC6102" s="124">
        <v>20064</v>
      </c>
      <c r="AD6102" s="123">
        <v>25694</v>
      </c>
      <c r="AE6102" s="125">
        <v>26168</v>
      </c>
      <c r="AF6102" s="126">
        <v>25569</v>
      </c>
    </row>
    <row r="6103" spans="2:32">
      <c r="B6103" s="127">
        <v>6065</v>
      </c>
      <c r="C6103" s="128">
        <v>6065</v>
      </c>
      <c r="D6103" s="129">
        <v>253</v>
      </c>
      <c r="E6103" s="130">
        <v>9</v>
      </c>
      <c r="F6103" s="131">
        <v>10</v>
      </c>
      <c r="G6103" s="132" t="s">
        <v>487</v>
      </c>
      <c r="H6103" s="133">
        <v>9</v>
      </c>
      <c r="I6103" s="128">
        <v>9</v>
      </c>
      <c r="J6103" s="129" t="s">
        <v>487</v>
      </c>
      <c r="K6103" s="134">
        <v>17</v>
      </c>
      <c r="L6103" s="108"/>
      <c r="M6103" s="81">
        <v>19882</v>
      </c>
      <c r="N6103" s="135">
        <v>22094</v>
      </c>
      <c r="O6103" s="136">
        <v>22002</v>
      </c>
      <c r="P6103" s="135">
        <v>19279</v>
      </c>
      <c r="Q6103" s="136">
        <v>18021</v>
      </c>
      <c r="R6103" s="135">
        <v>21815</v>
      </c>
      <c r="S6103" s="136">
        <v>23364</v>
      </c>
      <c r="T6103" s="135">
        <v>23951</v>
      </c>
      <c r="U6103" s="136">
        <v>23084</v>
      </c>
      <c r="V6103" s="135">
        <v>19644</v>
      </c>
      <c r="W6103" s="136">
        <v>19054</v>
      </c>
      <c r="X6103" s="135">
        <v>23066</v>
      </c>
      <c r="Y6103" s="136">
        <v>24740</v>
      </c>
      <c r="Z6103" s="135">
        <v>24385</v>
      </c>
      <c r="AA6103" s="136">
        <v>21991</v>
      </c>
      <c r="AB6103" s="135">
        <v>21194</v>
      </c>
      <c r="AC6103" s="136">
        <v>20382</v>
      </c>
      <c r="AD6103" s="135">
        <v>25792</v>
      </c>
      <c r="AE6103" s="137">
        <v>26270</v>
      </c>
      <c r="AF6103" s="138">
        <v>25564</v>
      </c>
    </row>
    <row r="6104" spans="2:32">
      <c r="B6104" s="114">
        <v>6066</v>
      </c>
      <c r="C6104" s="115">
        <v>6066</v>
      </c>
      <c r="D6104" s="116">
        <v>253</v>
      </c>
      <c r="E6104" s="117">
        <v>9</v>
      </c>
      <c r="F6104" s="118">
        <v>10</v>
      </c>
      <c r="G6104" s="119" t="s">
        <v>487</v>
      </c>
      <c r="H6104" s="120">
        <v>9</v>
      </c>
      <c r="I6104" s="115">
        <v>9</v>
      </c>
      <c r="J6104" s="116" t="s">
        <v>487</v>
      </c>
      <c r="K6104" s="121">
        <v>18</v>
      </c>
      <c r="L6104" s="108"/>
      <c r="M6104" s="122">
        <v>19513</v>
      </c>
      <c r="N6104" s="123">
        <v>21505</v>
      </c>
      <c r="O6104" s="124">
        <v>21392</v>
      </c>
      <c r="P6104" s="123">
        <v>18884</v>
      </c>
      <c r="Q6104" s="124">
        <v>17872</v>
      </c>
      <c r="R6104" s="123">
        <v>21562</v>
      </c>
      <c r="S6104" s="124">
        <v>22832</v>
      </c>
      <c r="T6104" s="123">
        <v>23310</v>
      </c>
      <c r="U6104" s="124">
        <v>22808</v>
      </c>
      <c r="V6104" s="123">
        <v>19595</v>
      </c>
      <c r="W6104" s="124">
        <v>19098</v>
      </c>
      <c r="X6104" s="123">
        <v>23013</v>
      </c>
      <c r="Y6104" s="124">
        <v>24325</v>
      </c>
      <c r="Z6104" s="123">
        <v>24266</v>
      </c>
      <c r="AA6104" s="124">
        <v>21969</v>
      </c>
      <c r="AB6104" s="123">
        <v>21328</v>
      </c>
      <c r="AC6104" s="124">
        <v>20609</v>
      </c>
      <c r="AD6104" s="123">
        <v>25442</v>
      </c>
      <c r="AE6104" s="125">
        <v>25876</v>
      </c>
      <c r="AF6104" s="126">
        <v>25495</v>
      </c>
    </row>
    <row r="6105" spans="2:32">
      <c r="B6105" s="127">
        <v>6067</v>
      </c>
      <c r="C6105" s="128">
        <v>6067</v>
      </c>
      <c r="D6105" s="129">
        <v>253</v>
      </c>
      <c r="E6105" s="130">
        <v>9</v>
      </c>
      <c r="F6105" s="131">
        <v>10</v>
      </c>
      <c r="G6105" s="132" t="s">
        <v>487</v>
      </c>
      <c r="H6105" s="133">
        <v>9</v>
      </c>
      <c r="I6105" s="128">
        <v>9</v>
      </c>
      <c r="J6105" s="129" t="s">
        <v>487</v>
      </c>
      <c r="K6105" s="134">
        <v>19</v>
      </c>
      <c r="L6105" s="108"/>
      <c r="M6105" s="81">
        <v>18837</v>
      </c>
      <c r="N6105" s="135">
        <v>20947</v>
      </c>
      <c r="O6105" s="136">
        <v>20875</v>
      </c>
      <c r="P6105" s="135">
        <v>18648</v>
      </c>
      <c r="Q6105" s="136">
        <v>17783</v>
      </c>
      <c r="R6105" s="135">
        <v>20840</v>
      </c>
      <c r="S6105" s="136">
        <v>22307</v>
      </c>
      <c r="T6105" s="135">
        <v>22882</v>
      </c>
      <c r="U6105" s="136">
        <v>22534</v>
      </c>
      <c r="V6105" s="135">
        <v>19637</v>
      </c>
      <c r="W6105" s="136">
        <v>19374</v>
      </c>
      <c r="X6105" s="135">
        <v>22565</v>
      </c>
      <c r="Y6105" s="136">
        <v>24043</v>
      </c>
      <c r="Z6105" s="135">
        <v>24297</v>
      </c>
      <c r="AA6105" s="136">
        <v>22213</v>
      </c>
      <c r="AB6105" s="135">
        <v>21640</v>
      </c>
      <c r="AC6105" s="136">
        <v>21123</v>
      </c>
      <c r="AD6105" s="135">
        <v>25333</v>
      </c>
      <c r="AE6105" s="137">
        <v>25944</v>
      </c>
      <c r="AF6105" s="138">
        <v>25659</v>
      </c>
    </row>
    <row r="6106" spans="2:32">
      <c r="B6106" s="114">
        <v>6068</v>
      </c>
      <c r="C6106" s="115">
        <v>6068</v>
      </c>
      <c r="D6106" s="116">
        <v>253</v>
      </c>
      <c r="E6106" s="117">
        <v>9</v>
      </c>
      <c r="F6106" s="118">
        <v>10</v>
      </c>
      <c r="G6106" s="119" t="s">
        <v>487</v>
      </c>
      <c r="H6106" s="120">
        <v>9</v>
      </c>
      <c r="I6106" s="115">
        <v>9</v>
      </c>
      <c r="J6106" s="116" t="s">
        <v>487</v>
      </c>
      <c r="K6106" s="121">
        <v>20</v>
      </c>
      <c r="L6106" s="108"/>
      <c r="M6106" s="122">
        <v>18726</v>
      </c>
      <c r="N6106" s="123">
        <v>20970</v>
      </c>
      <c r="O6106" s="124">
        <v>21104</v>
      </c>
      <c r="P6106" s="123">
        <v>18732</v>
      </c>
      <c r="Q6106" s="124">
        <v>18018</v>
      </c>
      <c r="R6106" s="123">
        <v>20903</v>
      </c>
      <c r="S6106" s="124">
        <v>22505</v>
      </c>
      <c r="T6106" s="123">
        <v>23110</v>
      </c>
      <c r="U6106" s="124">
        <v>22991</v>
      </c>
      <c r="V6106" s="123">
        <v>20056</v>
      </c>
      <c r="W6106" s="124">
        <v>20025</v>
      </c>
      <c r="X6106" s="123">
        <v>22931</v>
      </c>
      <c r="Y6106" s="124">
        <v>24710</v>
      </c>
      <c r="Z6106" s="123">
        <v>25152</v>
      </c>
      <c r="AA6106" s="124">
        <v>23010</v>
      </c>
      <c r="AB6106" s="123">
        <v>22531</v>
      </c>
      <c r="AC6106" s="124">
        <v>21992</v>
      </c>
      <c r="AD6106" s="123">
        <v>26210</v>
      </c>
      <c r="AE6106" s="125">
        <v>26732</v>
      </c>
      <c r="AF6106" s="126">
        <v>26677</v>
      </c>
    </row>
    <row r="6107" spans="2:32">
      <c r="B6107" s="127">
        <v>6069</v>
      </c>
      <c r="C6107" s="128">
        <v>6069</v>
      </c>
      <c r="D6107" s="129">
        <v>253</v>
      </c>
      <c r="E6107" s="130">
        <v>9</v>
      </c>
      <c r="F6107" s="131">
        <v>10</v>
      </c>
      <c r="G6107" s="132" t="s">
        <v>487</v>
      </c>
      <c r="H6107" s="133">
        <v>9</v>
      </c>
      <c r="I6107" s="128">
        <v>9</v>
      </c>
      <c r="J6107" s="129" t="s">
        <v>487</v>
      </c>
      <c r="K6107" s="134">
        <v>21</v>
      </c>
      <c r="L6107" s="108"/>
      <c r="M6107" s="81">
        <v>18319</v>
      </c>
      <c r="N6107" s="135">
        <v>20332</v>
      </c>
      <c r="O6107" s="136">
        <v>20517</v>
      </c>
      <c r="P6107" s="135">
        <v>18274</v>
      </c>
      <c r="Q6107" s="136">
        <v>17617</v>
      </c>
      <c r="R6107" s="135">
        <v>20565</v>
      </c>
      <c r="S6107" s="136">
        <v>22048</v>
      </c>
      <c r="T6107" s="135">
        <v>22722</v>
      </c>
      <c r="U6107" s="136">
        <v>22689</v>
      </c>
      <c r="V6107" s="135">
        <v>19879</v>
      </c>
      <c r="W6107" s="136">
        <v>19998</v>
      </c>
      <c r="X6107" s="135">
        <v>22948</v>
      </c>
      <c r="Y6107" s="136">
        <v>24745</v>
      </c>
      <c r="Z6107" s="135">
        <v>25298</v>
      </c>
      <c r="AA6107" s="136">
        <v>23330</v>
      </c>
      <c r="AB6107" s="135">
        <v>22814</v>
      </c>
      <c r="AC6107" s="136">
        <v>22325</v>
      </c>
      <c r="AD6107" s="135">
        <v>26471</v>
      </c>
      <c r="AE6107" s="137">
        <v>27104</v>
      </c>
      <c r="AF6107" s="138">
        <v>27030</v>
      </c>
    </row>
    <row r="6108" spans="2:32">
      <c r="B6108" s="114">
        <v>6070</v>
      </c>
      <c r="C6108" s="115">
        <v>6070</v>
      </c>
      <c r="D6108" s="116">
        <v>253</v>
      </c>
      <c r="E6108" s="117">
        <v>9</v>
      </c>
      <c r="F6108" s="118">
        <v>10</v>
      </c>
      <c r="G6108" s="119" t="s">
        <v>487</v>
      </c>
      <c r="H6108" s="120">
        <v>9</v>
      </c>
      <c r="I6108" s="115">
        <v>9</v>
      </c>
      <c r="J6108" s="116" t="s">
        <v>487</v>
      </c>
      <c r="K6108" s="121">
        <v>22</v>
      </c>
      <c r="L6108" s="108"/>
      <c r="M6108" s="122">
        <v>17034</v>
      </c>
      <c r="N6108" s="123">
        <v>18964</v>
      </c>
      <c r="O6108" s="124">
        <v>19222</v>
      </c>
      <c r="P6108" s="123">
        <v>17284</v>
      </c>
      <c r="Q6108" s="124">
        <v>16865</v>
      </c>
      <c r="R6108" s="123">
        <v>19367</v>
      </c>
      <c r="S6108" s="124">
        <v>20814</v>
      </c>
      <c r="T6108" s="123">
        <v>21505</v>
      </c>
      <c r="U6108" s="124">
        <v>21575</v>
      </c>
      <c r="V6108" s="123">
        <v>19324</v>
      </c>
      <c r="W6108" s="124">
        <v>19358</v>
      </c>
      <c r="X6108" s="123">
        <v>21965</v>
      </c>
      <c r="Y6108" s="124">
        <v>23771</v>
      </c>
      <c r="Z6108" s="123">
        <v>24452</v>
      </c>
      <c r="AA6108" s="124">
        <v>22809</v>
      </c>
      <c r="AB6108" s="123">
        <v>22504</v>
      </c>
      <c r="AC6108" s="124">
        <v>21860</v>
      </c>
      <c r="AD6108" s="123">
        <v>25658</v>
      </c>
      <c r="AE6108" s="125">
        <v>26320</v>
      </c>
      <c r="AF6108" s="126">
        <v>26309</v>
      </c>
    </row>
    <row r="6109" spans="2:32">
      <c r="B6109" s="127">
        <v>6071</v>
      </c>
      <c r="C6109" s="128">
        <v>6071</v>
      </c>
      <c r="D6109" s="129">
        <v>253</v>
      </c>
      <c r="E6109" s="130">
        <v>9</v>
      </c>
      <c r="F6109" s="131">
        <v>10</v>
      </c>
      <c r="G6109" s="132" t="s">
        <v>487</v>
      </c>
      <c r="H6109" s="133">
        <v>9</v>
      </c>
      <c r="I6109" s="128">
        <v>9</v>
      </c>
      <c r="J6109" s="129" t="s">
        <v>487</v>
      </c>
      <c r="K6109" s="134">
        <v>23</v>
      </c>
      <c r="L6109" s="108"/>
      <c r="M6109" s="81">
        <v>15693</v>
      </c>
      <c r="N6109" s="135">
        <v>17485</v>
      </c>
      <c r="O6109" s="136">
        <v>17866</v>
      </c>
      <c r="P6109" s="135">
        <v>16261</v>
      </c>
      <c r="Q6109" s="136">
        <v>16038</v>
      </c>
      <c r="R6109" s="135">
        <v>18024</v>
      </c>
      <c r="S6109" s="136">
        <v>19374</v>
      </c>
      <c r="T6109" s="135">
        <v>20050</v>
      </c>
      <c r="U6109" s="136">
        <v>20235</v>
      </c>
      <c r="V6109" s="135">
        <v>18549</v>
      </c>
      <c r="W6109" s="136">
        <v>18490</v>
      </c>
      <c r="X6109" s="135">
        <v>20671</v>
      </c>
      <c r="Y6109" s="136">
        <v>22438</v>
      </c>
      <c r="Z6109" s="135">
        <v>23266</v>
      </c>
      <c r="AA6109" s="136">
        <v>21933</v>
      </c>
      <c r="AB6109" s="135">
        <v>21831</v>
      </c>
      <c r="AC6109" s="136">
        <v>21060</v>
      </c>
      <c r="AD6109" s="135">
        <v>24437</v>
      </c>
      <c r="AE6109" s="137">
        <v>25054</v>
      </c>
      <c r="AF6109" s="138">
        <v>25183</v>
      </c>
    </row>
    <row r="6110" spans="2:32">
      <c r="B6110" s="114">
        <v>6072</v>
      </c>
      <c r="C6110" s="115">
        <v>6072</v>
      </c>
      <c r="D6110" s="116">
        <v>253</v>
      </c>
      <c r="E6110" s="117">
        <v>9</v>
      </c>
      <c r="F6110" s="118">
        <v>10</v>
      </c>
      <c r="G6110" s="119" t="s">
        <v>487</v>
      </c>
      <c r="H6110" s="120">
        <v>9</v>
      </c>
      <c r="I6110" s="115">
        <v>9</v>
      </c>
      <c r="J6110" s="116" t="s">
        <v>487</v>
      </c>
      <c r="K6110" s="121">
        <v>24</v>
      </c>
      <c r="L6110" s="108"/>
      <c r="M6110" s="122">
        <v>14691</v>
      </c>
      <c r="N6110" s="123">
        <v>16277</v>
      </c>
      <c r="O6110" s="124">
        <v>16710</v>
      </c>
      <c r="P6110" s="123">
        <v>15429</v>
      </c>
      <c r="Q6110" s="124">
        <v>15332</v>
      </c>
      <c r="R6110" s="123">
        <v>16971</v>
      </c>
      <c r="S6110" s="124">
        <v>18301</v>
      </c>
      <c r="T6110" s="123">
        <v>18879</v>
      </c>
      <c r="U6110" s="124">
        <v>19206</v>
      </c>
      <c r="V6110" s="123">
        <v>17978</v>
      </c>
      <c r="W6110" s="124">
        <v>17890</v>
      </c>
      <c r="X6110" s="123">
        <v>19698</v>
      </c>
      <c r="Y6110" s="124">
        <v>21465</v>
      </c>
      <c r="Z6110" s="123">
        <v>22265</v>
      </c>
      <c r="AA6110" s="124">
        <v>21266</v>
      </c>
      <c r="AB6110" s="123">
        <v>21329</v>
      </c>
      <c r="AC6110" s="124">
        <v>20511</v>
      </c>
      <c r="AD6110" s="123">
        <v>23494</v>
      </c>
      <c r="AE6110" s="125">
        <v>24012</v>
      </c>
      <c r="AF6110" s="126">
        <v>24226</v>
      </c>
    </row>
    <row r="6111" spans="2:32">
      <c r="B6111" s="127">
        <v>6073</v>
      </c>
      <c r="C6111" s="128">
        <v>6073</v>
      </c>
      <c r="D6111" s="129">
        <v>254</v>
      </c>
      <c r="E6111" s="130">
        <v>9</v>
      </c>
      <c r="F6111" s="131">
        <v>11</v>
      </c>
      <c r="G6111" s="132" t="s">
        <v>487</v>
      </c>
      <c r="H6111" s="133">
        <v>9</v>
      </c>
      <c r="I6111" s="128">
        <v>10</v>
      </c>
      <c r="J6111" s="129" t="s">
        <v>487</v>
      </c>
      <c r="K6111" s="134">
        <v>1</v>
      </c>
      <c r="L6111" s="108"/>
      <c r="M6111" s="81">
        <v>14735</v>
      </c>
      <c r="N6111" s="135">
        <v>15415</v>
      </c>
      <c r="O6111" s="136">
        <v>15868</v>
      </c>
      <c r="P6111" s="135">
        <v>14986</v>
      </c>
      <c r="Q6111" s="136">
        <v>14581</v>
      </c>
      <c r="R6111" s="135">
        <v>17014</v>
      </c>
      <c r="S6111" s="136">
        <v>17535</v>
      </c>
      <c r="T6111" s="135">
        <v>17955</v>
      </c>
      <c r="U6111" s="136">
        <v>18365</v>
      </c>
      <c r="V6111" s="135">
        <v>16734</v>
      </c>
      <c r="W6111" s="136">
        <v>17172</v>
      </c>
      <c r="X6111" s="135">
        <v>20050</v>
      </c>
      <c r="Y6111" s="136">
        <v>20821</v>
      </c>
      <c r="Z6111" s="135">
        <v>21423</v>
      </c>
      <c r="AA6111" s="136">
        <v>20703</v>
      </c>
      <c r="AB6111" s="135">
        <v>19511</v>
      </c>
      <c r="AC6111" s="136">
        <v>19727</v>
      </c>
      <c r="AD6111" s="135">
        <v>22883</v>
      </c>
      <c r="AE6111" s="137">
        <v>23186</v>
      </c>
      <c r="AF6111" s="138">
        <v>23407</v>
      </c>
    </row>
    <row r="6112" spans="2:32">
      <c r="B6112" s="114">
        <v>6074</v>
      </c>
      <c r="C6112" s="115">
        <v>6074</v>
      </c>
      <c r="D6112" s="116">
        <v>254</v>
      </c>
      <c r="E6112" s="117">
        <v>9</v>
      </c>
      <c r="F6112" s="118">
        <v>11</v>
      </c>
      <c r="G6112" s="119" t="s">
        <v>487</v>
      </c>
      <c r="H6112" s="120">
        <v>9</v>
      </c>
      <c r="I6112" s="115">
        <v>10</v>
      </c>
      <c r="J6112" s="116" t="s">
        <v>487</v>
      </c>
      <c r="K6112" s="121">
        <v>2</v>
      </c>
      <c r="L6112" s="108"/>
      <c r="M6112" s="122">
        <v>14252</v>
      </c>
      <c r="N6112" s="123">
        <v>14934</v>
      </c>
      <c r="O6112" s="124">
        <v>15369</v>
      </c>
      <c r="P6112" s="123">
        <v>14515</v>
      </c>
      <c r="Q6112" s="124">
        <v>14159</v>
      </c>
      <c r="R6112" s="123">
        <v>16453</v>
      </c>
      <c r="S6112" s="124">
        <v>16971</v>
      </c>
      <c r="T6112" s="123">
        <v>17405</v>
      </c>
      <c r="U6112" s="124">
        <v>17774</v>
      </c>
      <c r="V6112" s="123">
        <v>16246</v>
      </c>
      <c r="W6112" s="124">
        <v>16712</v>
      </c>
      <c r="X6112" s="123">
        <v>19414</v>
      </c>
      <c r="Y6112" s="124">
        <v>20136</v>
      </c>
      <c r="Z6112" s="123">
        <v>20728</v>
      </c>
      <c r="AA6112" s="124">
        <v>20018</v>
      </c>
      <c r="AB6112" s="123">
        <v>18909</v>
      </c>
      <c r="AC6112" s="124">
        <v>19184</v>
      </c>
      <c r="AD6112" s="123">
        <v>22138</v>
      </c>
      <c r="AE6112" s="125">
        <v>22467</v>
      </c>
      <c r="AF6112" s="126">
        <v>22649</v>
      </c>
    </row>
    <row r="6113" spans="2:32">
      <c r="B6113" s="127">
        <v>6075</v>
      </c>
      <c r="C6113" s="128">
        <v>6075</v>
      </c>
      <c r="D6113" s="129">
        <v>254</v>
      </c>
      <c r="E6113" s="130">
        <v>9</v>
      </c>
      <c r="F6113" s="131">
        <v>11</v>
      </c>
      <c r="G6113" s="132" t="s">
        <v>487</v>
      </c>
      <c r="H6113" s="133">
        <v>9</v>
      </c>
      <c r="I6113" s="128">
        <v>10</v>
      </c>
      <c r="J6113" s="129" t="s">
        <v>487</v>
      </c>
      <c r="K6113" s="134">
        <v>3</v>
      </c>
      <c r="L6113" s="108"/>
      <c r="M6113" s="81">
        <v>14018</v>
      </c>
      <c r="N6113" s="135">
        <v>14662</v>
      </c>
      <c r="O6113" s="136">
        <v>15123</v>
      </c>
      <c r="P6113" s="135">
        <v>14300</v>
      </c>
      <c r="Q6113" s="136">
        <v>13941</v>
      </c>
      <c r="R6113" s="135">
        <v>16215</v>
      </c>
      <c r="S6113" s="136">
        <v>16700</v>
      </c>
      <c r="T6113" s="135">
        <v>17152</v>
      </c>
      <c r="U6113" s="136">
        <v>17499</v>
      </c>
      <c r="V6113" s="135">
        <v>16020</v>
      </c>
      <c r="W6113" s="136">
        <v>16538</v>
      </c>
      <c r="X6113" s="135">
        <v>19100</v>
      </c>
      <c r="Y6113" s="136">
        <v>19755</v>
      </c>
      <c r="Z6113" s="135">
        <v>20331</v>
      </c>
      <c r="AA6113" s="136">
        <v>19645</v>
      </c>
      <c r="AB6113" s="135">
        <v>18563</v>
      </c>
      <c r="AC6113" s="136">
        <v>18906</v>
      </c>
      <c r="AD6113" s="135">
        <v>21668</v>
      </c>
      <c r="AE6113" s="137">
        <v>22019</v>
      </c>
      <c r="AF6113" s="138">
        <v>22167</v>
      </c>
    </row>
    <row r="6114" spans="2:32">
      <c r="B6114" s="114">
        <v>6076</v>
      </c>
      <c r="C6114" s="115">
        <v>6076</v>
      </c>
      <c r="D6114" s="116">
        <v>254</v>
      </c>
      <c r="E6114" s="117">
        <v>9</v>
      </c>
      <c r="F6114" s="118">
        <v>11</v>
      </c>
      <c r="G6114" s="119" t="s">
        <v>487</v>
      </c>
      <c r="H6114" s="120">
        <v>9</v>
      </c>
      <c r="I6114" s="115">
        <v>10</v>
      </c>
      <c r="J6114" s="116" t="s">
        <v>487</v>
      </c>
      <c r="K6114" s="121">
        <v>4</v>
      </c>
      <c r="L6114" s="108"/>
      <c r="M6114" s="122">
        <v>13974</v>
      </c>
      <c r="N6114" s="123">
        <v>14584</v>
      </c>
      <c r="O6114" s="124">
        <v>15052</v>
      </c>
      <c r="P6114" s="123">
        <v>14128</v>
      </c>
      <c r="Q6114" s="124">
        <v>13804</v>
      </c>
      <c r="R6114" s="123">
        <v>16097</v>
      </c>
      <c r="S6114" s="124">
        <v>16553</v>
      </c>
      <c r="T6114" s="123">
        <v>16906</v>
      </c>
      <c r="U6114" s="124">
        <v>17227</v>
      </c>
      <c r="V6114" s="123">
        <v>15721</v>
      </c>
      <c r="W6114" s="124">
        <v>16361</v>
      </c>
      <c r="X6114" s="123">
        <v>18693</v>
      </c>
      <c r="Y6114" s="124">
        <v>19280</v>
      </c>
      <c r="Z6114" s="123">
        <v>19744</v>
      </c>
      <c r="AA6114" s="124">
        <v>18963</v>
      </c>
      <c r="AB6114" s="123">
        <v>17999</v>
      </c>
      <c r="AC6114" s="124">
        <v>18499</v>
      </c>
      <c r="AD6114" s="123">
        <v>21006</v>
      </c>
      <c r="AE6114" s="125">
        <v>21266</v>
      </c>
      <c r="AF6114" s="126">
        <v>21416</v>
      </c>
    </row>
    <row r="6115" spans="2:32">
      <c r="B6115" s="127">
        <v>6077</v>
      </c>
      <c r="C6115" s="128">
        <v>6077</v>
      </c>
      <c r="D6115" s="129">
        <v>254</v>
      </c>
      <c r="E6115" s="130">
        <v>9</v>
      </c>
      <c r="F6115" s="131">
        <v>11</v>
      </c>
      <c r="G6115" s="132" t="s">
        <v>487</v>
      </c>
      <c r="H6115" s="133">
        <v>9</v>
      </c>
      <c r="I6115" s="128">
        <v>10</v>
      </c>
      <c r="J6115" s="129" t="s">
        <v>487</v>
      </c>
      <c r="K6115" s="134">
        <v>5</v>
      </c>
      <c r="L6115" s="108"/>
      <c r="M6115" s="81">
        <v>14361</v>
      </c>
      <c r="N6115" s="135">
        <v>15010</v>
      </c>
      <c r="O6115" s="136">
        <v>15400</v>
      </c>
      <c r="P6115" s="135">
        <v>14196</v>
      </c>
      <c r="Q6115" s="136">
        <v>13889</v>
      </c>
      <c r="R6115" s="135">
        <v>16432</v>
      </c>
      <c r="S6115" s="136">
        <v>16866</v>
      </c>
      <c r="T6115" s="135">
        <v>17223</v>
      </c>
      <c r="U6115" s="136">
        <v>17378</v>
      </c>
      <c r="V6115" s="135">
        <v>15628</v>
      </c>
      <c r="W6115" s="136">
        <v>16674</v>
      </c>
      <c r="X6115" s="135">
        <v>18704</v>
      </c>
      <c r="Y6115" s="136">
        <v>19214</v>
      </c>
      <c r="Z6115" s="135">
        <v>19563</v>
      </c>
      <c r="AA6115" s="136">
        <v>18483</v>
      </c>
      <c r="AB6115" s="135">
        <v>17598</v>
      </c>
      <c r="AC6115" s="136">
        <v>18528</v>
      </c>
      <c r="AD6115" s="135">
        <v>20718</v>
      </c>
      <c r="AE6115" s="137">
        <v>20869</v>
      </c>
      <c r="AF6115" s="138">
        <v>21044</v>
      </c>
    </row>
    <row r="6116" spans="2:32">
      <c r="B6116" s="114">
        <v>6078</v>
      </c>
      <c r="C6116" s="115">
        <v>6078</v>
      </c>
      <c r="D6116" s="116">
        <v>254</v>
      </c>
      <c r="E6116" s="117">
        <v>9</v>
      </c>
      <c r="F6116" s="118">
        <v>11</v>
      </c>
      <c r="G6116" s="119" t="s">
        <v>487</v>
      </c>
      <c r="H6116" s="120">
        <v>9</v>
      </c>
      <c r="I6116" s="115">
        <v>10</v>
      </c>
      <c r="J6116" s="116" t="s">
        <v>487</v>
      </c>
      <c r="K6116" s="121">
        <v>6</v>
      </c>
      <c r="L6116" s="108"/>
      <c r="M6116" s="122">
        <v>15429</v>
      </c>
      <c r="N6116" s="123">
        <v>16080</v>
      </c>
      <c r="O6116" s="124">
        <v>16274</v>
      </c>
      <c r="P6116" s="123">
        <v>14528</v>
      </c>
      <c r="Q6116" s="124">
        <v>14137</v>
      </c>
      <c r="R6116" s="123">
        <v>17396</v>
      </c>
      <c r="S6116" s="124">
        <v>17910</v>
      </c>
      <c r="T6116" s="123">
        <v>18162</v>
      </c>
      <c r="U6116" s="124">
        <v>17996</v>
      </c>
      <c r="V6116" s="123">
        <v>15682</v>
      </c>
      <c r="W6116" s="124">
        <v>17596</v>
      </c>
      <c r="X6116" s="123">
        <v>19315</v>
      </c>
      <c r="Y6116" s="124">
        <v>19828</v>
      </c>
      <c r="Z6116" s="123">
        <v>19821</v>
      </c>
      <c r="AA6116" s="124">
        <v>18166</v>
      </c>
      <c r="AB6116" s="123">
        <v>17311</v>
      </c>
      <c r="AC6116" s="124">
        <v>19182</v>
      </c>
      <c r="AD6116" s="123">
        <v>21111</v>
      </c>
      <c r="AE6116" s="125">
        <v>21155</v>
      </c>
      <c r="AF6116" s="126">
        <v>21118</v>
      </c>
    </row>
    <row r="6117" spans="2:32">
      <c r="B6117" s="127">
        <v>6079</v>
      </c>
      <c r="C6117" s="128">
        <v>6079</v>
      </c>
      <c r="D6117" s="129">
        <v>254</v>
      </c>
      <c r="E6117" s="130">
        <v>9</v>
      </c>
      <c r="F6117" s="131">
        <v>11</v>
      </c>
      <c r="G6117" s="132" t="s">
        <v>487</v>
      </c>
      <c r="H6117" s="133">
        <v>9</v>
      </c>
      <c r="I6117" s="128">
        <v>10</v>
      </c>
      <c r="J6117" s="129" t="s">
        <v>487</v>
      </c>
      <c r="K6117" s="134">
        <v>7</v>
      </c>
      <c r="L6117" s="108"/>
      <c r="M6117" s="81">
        <v>16695</v>
      </c>
      <c r="N6117" s="135">
        <v>17317</v>
      </c>
      <c r="O6117" s="136">
        <v>17216</v>
      </c>
      <c r="P6117" s="135">
        <v>14948</v>
      </c>
      <c r="Q6117" s="136">
        <v>14253</v>
      </c>
      <c r="R6117" s="135">
        <v>18491</v>
      </c>
      <c r="S6117" s="136">
        <v>19104</v>
      </c>
      <c r="T6117" s="135">
        <v>19193</v>
      </c>
      <c r="U6117" s="136">
        <v>18735</v>
      </c>
      <c r="V6117" s="135">
        <v>15652</v>
      </c>
      <c r="W6117" s="136">
        <v>18538</v>
      </c>
      <c r="X6117" s="135">
        <v>20078</v>
      </c>
      <c r="Y6117" s="136">
        <v>20653</v>
      </c>
      <c r="Z6117" s="135">
        <v>20218</v>
      </c>
      <c r="AA6117" s="136">
        <v>18040</v>
      </c>
      <c r="AB6117" s="135">
        <v>16988</v>
      </c>
      <c r="AC6117" s="136">
        <v>19960</v>
      </c>
      <c r="AD6117" s="135">
        <v>21752</v>
      </c>
      <c r="AE6117" s="137">
        <v>21701</v>
      </c>
      <c r="AF6117" s="138">
        <v>21395</v>
      </c>
    </row>
    <row r="6118" spans="2:32">
      <c r="B6118" s="114">
        <v>6080</v>
      </c>
      <c r="C6118" s="115">
        <v>6080</v>
      </c>
      <c r="D6118" s="116">
        <v>254</v>
      </c>
      <c r="E6118" s="117">
        <v>9</v>
      </c>
      <c r="F6118" s="118">
        <v>11</v>
      </c>
      <c r="G6118" s="119" t="s">
        <v>487</v>
      </c>
      <c r="H6118" s="120">
        <v>9</v>
      </c>
      <c r="I6118" s="115">
        <v>10</v>
      </c>
      <c r="J6118" s="116" t="s">
        <v>487</v>
      </c>
      <c r="K6118" s="121">
        <v>8</v>
      </c>
      <c r="L6118" s="108"/>
      <c r="M6118" s="122">
        <v>17565</v>
      </c>
      <c r="N6118" s="123">
        <v>18156</v>
      </c>
      <c r="O6118" s="124">
        <v>17808</v>
      </c>
      <c r="P6118" s="123">
        <v>15583</v>
      </c>
      <c r="Q6118" s="124">
        <v>14657</v>
      </c>
      <c r="R6118" s="123">
        <v>19288</v>
      </c>
      <c r="S6118" s="124">
        <v>19950</v>
      </c>
      <c r="T6118" s="123">
        <v>19949</v>
      </c>
      <c r="U6118" s="124">
        <v>19257</v>
      </c>
      <c r="V6118" s="123">
        <v>15985</v>
      </c>
      <c r="W6118" s="124">
        <v>19146</v>
      </c>
      <c r="X6118" s="123">
        <v>20674</v>
      </c>
      <c r="Y6118" s="124">
        <v>21351</v>
      </c>
      <c r="Z6118" s="123">
        <v>20563</v>
      </c>
      <c r="AA6118" s="124">
        <v>18488</v>
      </c>
      <c r="AB6118" s="123">
        <v>17250</v>
      </c>
      <c r="AC6118" s="124">
        <v>20484</v>
      </c>
      <c r="AD6118" s="123">
        <v>22342</v>
      </c>
      <c r="AE6118" s="125">
        <v>22236</v>
      </c>
      <c r="AF6118" s="126">
        <v>21684</v>
      </c>
    </row>
    <row r="6119" spans="2:32">
      <c r="B6119" s="127">
        <v>6081</v>
      </c>
      <c r="C6119" s="128">
        <v>6081</v>
      </c>
      <c r="D6119" s="129">
        <v>254</v>
      </c>
      <c r="E6119" s="130">
        <v>9</v>
      </c>
      <c r="F6119" s="131">
        <v>11</v>
      </c>
      <c r="G6119" s="132" t="s">
        <v>487</v>
      </c>
      <c r="H6119" s="133">
        <v>9</v>
      </c>
      <c r="I6119" s="128">
        <v>10</v>
      </c>
      <c r="J6119" s="129" t="s">
        <v>487</v>
      </c>
      <c r="K6119" s="134">
        <v>9</v>
      </c>
      <c r="L6119" s="108"/>
      <c r="M6119" s="81">
        <v>18248</v>
      </c>
      <c r="N6119" s="135">
        <v>18836</v>
      </c>
      <c r="O6119" s="136">
        <v>18209</v>
      </c>
      <c r="P6119" s="135">
        <v>16239</v>
      </c>
      <c r="Q6119" s="136">
        <v>15224</v>
      </c>
      <c r="R6119" s="135">
        <v>19963</v>
      </c>
      <c r="S6119" s="136">
        <v>20637</v>
      </c>
      <c r="T6119" s="135">
        <v>20630</v>
      </c>
      <c r="U6119" s="136">
        <v>19569</v>
      </c>
      <c r="V6119" s="135">
        <v>16511</v>
      </c>
      <c r="W6119" s="136">
        <v>19554</v>
      </c>
      <c r="X6119" s="135">
        <v>21214</v>
      </c>
      <c r="Y6119" s="136">
        <v>21991</v>
      </c>
      <c r="Z6119" s="135">
        <v>20805</v>
      </c>
      <c r="AA6119" s="136">
        <v>19043</v>
      </c>
      <c r="AB6119" s="135">
        <v>17724</v>
      </c>
      <c r="AC6119" s="136">
        <v>20823</v>
      </c>
      <c r="AD6119" s="135">
        <v>22907</v>
      </c>
      <c r="AE6119" s="137">
        <v>22805</v>
      </c>
      <c r="AF6119" s="138">
        <v>21925</v>
      </c>
    </row>
    <row r="6120" spans="2:32">
      <c r="B6120" s="114">
        <v>6082</v>
      </c>
      <c r="C6120" s="115">
        <v>6082</v>
      </c>
      <c r="D6120" s="116">
        <v>254</v>
      </c>
      <c r="E6120" s="117">
        <v>9</v>
      </c>
      <c r="F6120" s="118">
        <v>11</v>
      </c>
      <c r="G6120" s="119" t="s">
        <v>487</v>
      </c>
      <c r="H6120" s="120">
        <v>9</v>
      </c>
      <c r="I6120" s="115">
        <v>10</v>
      </c>
      <c r="J6120" s="116" t="s">
        <v>487</v>
      </c>
      <c r="K6120" s="121">
        <v>10</v>
      </c>
      <c r="L6120" s="108"/>
      <c r="M6120" s="122">
        <v>18756</v>
      </c>
      <c r="N6120" s="123">
        <v>19387</v>
      </c>
      <c r="O6120" s="124">
        <v>18418</v>
      </c>
      <c r="P6120" s="123">
        <v>16626</v>
      </c>
      <c r="Q6120" s="124">
        <v>15451</v>
      </c>
      <c r="R6120" s="123">
        <v>20635</v>
      </c>
      <c r="S6120" s="124">
        <v>21275</v>
      </c>
      <c r="T6120" s="123">
        <v>21220</v>
      </c>
      <c r="U6120" s="124">
        <v>19669</v>
      </c>
      <c r="V6120" s="123">
        <v>16925</v>
      </c>
      <c r="W6120" s="124">
        <v>20045</v>
      </c>
      <c r="X6120" s="123">
        <v>21985</v>
      </c>
      <c r="Y6120" s="124">
        <v>22696</v>
      </c>
      <c r="Z6120" s="123">
        <v>20986</v>
      </c>
      <c r="AA6120" s="124">
        <v>19638</v>
      </c>
      <c r="AB6120" s="123">
        <v>18027</v>
      </c>
      <c r="AC6120" s="124">
        <v>21207</v>
      </c>
      <c r="AD6120" s="123">
        <v>23680</v>
      </c>
      <c r="AE6120" s="125">
        <v>23335</v>
      </c>
      <c r="AF6120" s="126">
        <v>22160</v>
      </c>
    </row>
    <row r="6121" spans="2:32">
      <c r="B6121" s="127">
        <v>6083</v>
      </c>
      <c r="C6121" s="128">
        <v>6083</v>
      </c>
      <c r="D6121" s="129">
        <v>254</v>
      </c>
      <c r="E6121" s="130">
        <v>9</v>
      </c>
      <c r="F6121" s="131">
        <v>11</v>
      </c>
      <c r="G6121" s="132" t="s">
        <v>487</v>
      </c>
      <c r="H6121" s="133">
        <v>9</v>
      </c>
      <c r="I6121" s="128">
        <v>10</v>
      </c>
      <c r="J6121" s="129" t="s">
        <v>487</v>
      </c>
      <c r="K6121" s="134">
        <v>11</v>
      </c>
      <c r="L6121" s="108"/>
      <c r="M6121" s="81">
        <v>19143</v>
      </c>
      <c r="N6121" s="135">
        <v>19888</v>
      </c>
      <c r="O6121" s="136">
        <v>18521</v>
      </c>
      <c r="P6121" s="135">
        <v>16897</v>
      </c>
      <c r="Q6121" s="136">
        <v>15795</v>
      </c>
      <c r="R6121" s="135">
        <v>21093</v>
      </c>
      <c r="S6121" s="136">
        <v>21778</v>
      </c>
      <c r="T6121" s="135">
        <v>21782</v>
      </c>
      <c r="U6121" s="136">
        <v>19767</v>
      </c>
      <c r="V6121" s="135">
        <v>17367</v>
      </c>
      <c r="W6121" s="136">
        <v>20445</v>
      </c>
      <c r="X6121" s="135">
        <v>22536</v>
      </c>
      <c r="Y6121" s="136">
        <v>23278</v>
      </c>
      <c r="Z6121" s="135">
        <v>21168</v>
      </c>
      <c r="AA6121" s="136">
        <v>20064</v>
      </c>
      <c r="AB6121" s="135">
        <v>18462</v>
      </c>
      <c r="AC6121" s="136">
        <v>21598</v>
      </c>
      <c r="AD6121" s="135">
        <v>24309</v>
      </c>
      <c r="AE6121" s="137">
        <v>23929</v>
      </c>
      <c r="AF6121" s="138">
        <v>22391</v>
      </c>
    </row>
    <row r="6122" spans="2:32">
      <c r="B6122" s="114">
        <v>6084</v>
      </c>
      <c r="C6122" s="115">
        <v>6084</v>
      </c>
      <c r="D6122" s="116">
        <v>254</v>
      </c>
      <c r="E6122" s="117">
        <v>9</v>
      </c>
      <c r="F6122" s="118">
        <v>11</v>
      </c>
      <c r="G6122" s="119" t="s">
        <v>487</v>
      </c>
      <c r="H6122" s="120">
        <v>9</v>
      </c>
      <c r="I6122" s="115">
        <v>10</v>
      </c>
      <c r="J6122" s="116" t="s">
        <v>487</v>
      </c>
      <c r="K6122" s="121">
        <v>12</v>
      </c>
      <c r="L6122" s="108"/>
      <c r="M6122" s="122">
        <v>19467</v>
      </c>
      <c r="N6122" s="123">
        <v>20202</v>
      </c>
      <c r="O6122" s="124">
        <v>18606</v>
      </c>
      <c r="P6122" s="123">
        <v>17113</v>
      </c>
      <c r="Q6122" s="124">
        <v>16048</v>
      </c>
      <c r="R6122" s="123">
        <v>21472</v>
      </c>
      <c r="S6122" s="124">
        <v>22269</v>
      </c>
      <c r="T6122" s="123">
        <v>22105</v>
      </c>
      <c r="U6122" s="124">
        <v>19873</v>
      </c>
      <c r="V6122" s="123">
        <v>17689</v>
      </c>
      <c r="W6122" s="124">
        <v>20789</v>
      </c>
      <c r="X6122" s="123">
        <v>22957</v>
      </c>
      <c r="Y6122" s="124">
        <v>23811</v>
      </c>
      <c r="Z6122" s="123">
        <v>21313</v>
      </c>
      <c r="AA6122" s="124">
        <v>20365</v>
      </c>
      <c r="AB6122" s="123">
        <v>18776</v>
      </c>
      <c r="AC6122" s="124">
        <v>21928</v>
      </c>
      <c r="AD6122" s="123">
        <v>24880</v>
      </c>
      <c r="AE6122" s="125">
        <v>24290</v>
      </c>
      <c r="AF6122" s="126">
        <v>22572</v>
      </c>
    </row>
    <row r="6123" spans="2:32">
      <c r="B6123" s="127">
        <v>6085</v>
      </c>
      <c r="C6123" s="128">
        <v>6085</v>
      </c>
      <c r="D6123" s="129">
        <v>254</v>
      </c>
      <c r="E6123" s="130">
        <v>9</v>
      </c>
      <c r="F6123" s="131">
        <v>11</v>
      </c>
      <c r="G6123" s="132" t="s">
        <v>487</v>
      </c>
      <c r="H6123" s="133">
        <v>9</v>
      </c>
      <c r="I6123" s="128">
        <v>10</v>
      </c>
      <c r="J6123" s="129" t="s">
        <v>487</v>
      </c>
      <c r="K6123" s="134">
        <v>13</v>
      </c>
      <c r="L6123" s="108"/>
      <c r="M6123" s="81">
        <v>19663</v>
      </c>
      <c r="N6123" s="135">
        <v>20339</v>
      </c>
      <c r="O6123" s="136">
        <v>18598</v>
      </c>
      <c r="P6123" s="135">
        <v>17009</v>
      </c>
      <c r="Q6123" s="136">
        <v>16123</v>
      </c>
      <c r="R6123" s="135">
        <v>21614</v>
      </c>
      <c r="S6123" s="136">
        <v>22497</v>
      </c>
      <c r="T6123" s="135">
        <v>22194</v>
      </c>
      <c r="U6123" s="136">
        <v>19877</v>
      </c>
      <c r="V6123" s="135">
        <v>17717</v>
      </c>
      <c r="W6123" s="136">
        <v>20919</v>
      </c>
      <c r="X6123" s="135">
        <v>23078</v>
      </c>
      <c r="Y6123" s="136">
        <v>24024</v>
      </c>
      <c r="Z6123" s="135">
        <v>21322</v>
      </c>
      <c r="AA6123" s="136">
        <v>20248</v>
      </c>
      <c r="AB6123" s="135">
        <v>18860</v>
      </c>
      <c r="AC6123" s="136">
        <v>22111</v>
      </c>
      <c r="AD6123" s="135">
        <v>25089</v>
      </c>
      <c r="AE6123" s="137">
        <v>24460</v>
      </c>
      <c r="AF6123" s="138">
        <v>22580</v>
      </c>
    </row>
    <row r="6124" spans="2:32">
      <c r="B6124" s="114">
        <v>6086</v>
      </c>
      <c r="C6124" s="115">
        <v>6086</v>
      </c>
      <c r="D6124" s="116">
        <v>254</v>
      </c>
      <c r="E6124" s="117">
        <v>9</v>
      </c>
      <c r="F6124" s="118">
        <v>11</v>
      </c>
      <c r="G6124" s="119" t="s">
        <v>487</v>
      </c>
      <c r="H6124" s="120">
        <v>9</v>
      </c>
      <c r="I6124" s="115">
        <v>10</v>
      </c>
      <c r="J6124" s="116" t="s">
        <v>487</v>
      </c>
      <c r="K6124" s="121">
        <v>14</v>
      </c>
      <c r="L6124" s="108"/>
      <c r="M6124" s="122">
        <v>19872</v>
      </c>
      <c r="N6124" s="123">
        <v>20500</v>
      </c>
      <c r="O6124" s="124">
        <v>18617</v>
      </c>
      <c r="P6124" s="123">
        <v>17024</v>
      </c>
      <c r="Q6124" s="124">
        <v>16108</v>
      </c>
      <c r="R6124" s="123">
        <v>21876</v>
      </c>
      <c r="S6124" s="124">
        <v>22736</v>
      </c>
      <c r="T6124" s="123">
        <v>22394</v>
      </c>
      <c r="U6124" s="124">
        <v>19882</v>
      </c>
      <c r="V6124" s="123">
        <v>17736</v>
      </c>
      <c r="W6124" s="124">
        <v>21049</v>
      </c>
      <c r="X6124" s="123">
        <v>23333</v>
      </c>
      <c r="Y6124" s="124">
        <v>24263</v>
      </c>
      <c r="Z6124" s="123">
        <v>21281</v>
      </c>
      <c r="AA6124" s="124">
        <v>20227</v>
      </c>
      <c r="AB6124" s="123">
        <v>18805</v>
      </c>
      <c r="AC6124" s="124">
        <v>22182</v>
      </c>
      <c r="AD6124" s="123">
        <v>25303</v>
      </c>
      <c r="AE6124" s="125">
        <v>24565</v>
      </c>
      <c r="AF6124" s="126">
        <v>22519</v>
      </c>
    </row>
    <row r="6125" spans="2:32">
      <c r="B6125" s="127">
        <v>6087</v>
      </c>
      <c r="C6125" s="128">
        <v>6087</v>
      </c>
      <c r="D6125" s="129">
        <v>254</v>
      </c>
      <c r="E6125" s="130">
        <v>9</v>
      </c>
      <c r="F6125" s="131">
        <v>11</v>
      </c>
      <c r="G6125" s="132" t="s">
        <v>487</v>
      </c>
      <c r="H6125" s="133">
        <v>9</v>
      </c>
      <c r="I6125" s="128">
        <v>10</v>
      </c>
      <c r="J6125" s="129" t="s">
        <v>487</v>
      </c>
      <c r="K6125" s="134">
        <v>15</v>
      </c>
      <c r="L6125" s="108"/>
      <c r="M6125" s="81">
        <v>20081</v>
      </c>
      <c r="N6125" s="135">
        <v>20618</v>
      </c>
      <c r="O6125" s="136">
        <v>18595</v>
      </c>
      <c r="P6125" s="135">
        <v>17004</v>
      </c>
      <c r="Q6125" s="136">
        <v>16315</v>
      </c>
      <c r="R6125" s="135">
        <v>21993</v>
      </c>
      <c r="S6125" s="136">
        <v>22898</v>
      </c>
      <c r="T6125" s="135">
        <v>22460</v>
      </c>
      <c r="U6125" s="136">
        <v>19923</v>
      </c>
      <c r="V6125" s="135">
        <v>17795</v>
      </c>
      <c r="W6125" s="136">
        <v>21129</v>
      </c>
      <c r="X6125" s="135">
        <v>23417</v>
      </c>
      <c r="Y6125" s="136">
        <v>24378</v>
      </c>
      <c r="Z6125" s="135">
        <v>21292</v>
      </c>
      <c r="AA6125" s="136">
        <v>20137</v>
      </c>
      <c r="AB6125" s="135">
        <v>19000</v>
      </c>
      <c r="AC6125" s="136">
        <v>22394</v>
      </c>
      <c r="AD6125" s="135">
        <v>25406</v>
      </c>
      <c r="AE6125" s="137">
        <v>24685</v>
      </c>
      <c r="AF6125" s="138">
        <v>22500</v>
      </c>
    </row>
    <row r="6126" spans="2:32">
      <c r="B6126" s="114">
        <v>6088</v>
      </c>
      <c r="C6126" s="115">
        <v>6088</v>
      </c>
      <c r="D6126" s="116">
        <v>254</v>
      </c>
      <c r="E6126" s="117">
        <v>9</v>
      </c>
      <c r="F6126" s="118">
        <v>11</v>
      </c>
      <c r="G6126" s="119" t="s">
        <v>487</v>
      </c>
      <c r="H6126" s="120">
        <v>9</v>
      </c>
      <c r="I6126" s="115">
        <v>10</v>
      </c>
      <c r="J6126" s="116" t="s">
        <v>487</v>
      </c>
      <c r="K6126" s="121">
        <v>16</v>
      </c>
      <c r="L6126" s="108"/>
      <c r="M6126" s="122">
        <v>20456</v>
      </c>
      <c r="N6126" s="123">
        <v>20903</v>
      </c>
      <c r="O6126" s="124">
        <v>18719</v>
      </c>
      <c r="P6126" s="123">
        <v>17236</v>
      </c>
      <c r="Q6126" s="124">
        <v>16702</v>
      </c>
      <c r="R6126" s="123">
        <v>22397</v>
      </c>
      <c r="S6126" s="124">
        <v>23097</v>
      </c>
      <c r="T6126" s="123">
        <v>22632</v>
      </c>
      <c r="U6126" s="124">
        <v>20014</v>
      </c>
      <c r="V6126" s="123">
        <v>17994</v>
      </c>
      <c r="W6126" s="124">
        <v>21292</v>
      </c>
      <c r="X6126" s="123">
        <v>23842</v>
      </c>
      <c r="Y6126" s="124">
        <v>24462</v>
      </c>
      <c r="Z6126" s="123">
        <v>21283</v>
      </c>
      <c r="AA6126" s="124">
        <v>20149</v>
      </c>
      <c r="AB6126" s="123">
        <v>19278</v>
      </c>
      <c r="AC6126" s="124">
        <v>22635</v>
      </c>
      <c r="AD6126" s="123">
        <v>25449</v>
      </c>
      <c r="AE6126" s="125">
        <v>24810</v>
      </c>
      <c r="AF6126" s="126">
        <v>22435</v>
      </c>
    </row>
    <row r="6127" spans="2:32">
      <c r="B6127" s="127">
        <v>6089</v>
      </c>
      <c r="C6127" s="128">
        <v>6089</v>
      </c>
      <c r="D6127" s="129">
        <v>254</v>
      </c>
      <c r="E6127" s="130">
        <v>9</v>
      </c>
      <c r="F6127" s="131">
        <v>11</v>
      </c>
      <c r="G6127" s="132" t="s">
        <v>487</v>
      </c>
      <c r="H6127" s="133">
        <v>9</v>
      </c>
      <c r="I6127" s="128">
        <v>10</v>
      </c>
      <c r="J6127" s="129" t="s">
        <v>487</v>
      </c>
      <c r="K6127" s="134">
        <v>17</v>
      </c>
      <c r="L6127" s="108"/>
      <c r="M6127" s="81">
        <v>20758</v>
      </c>
      <c r="N6127" s="135">
        <v>21086</v>
      </c>
      <c r="O6127" s="136">
        <v>18808</v>
      </c>
      <c r="P6127" s="135">
        <v>17652</v>
      </c>
      <c r="Q6127" s="136">
        <v>17148</v>
      </c>
      <c r="R6127" s="135">
        <v>22696</v>
      </c>
      <c r="S6127" s="136">
        <v>23380</v>
      </c>
      <c r="T6127" s="135">
        <v>22769</v>
      </c>
      <c r="U6127" s="136">
        <v>20147</v>
      </c>
      <c r="V6127" s="135">
        <v>18511</v>
      </c>
      <c r="W6127" s="136">
        <v>21572</v>
      </c>
      <c r="X6127" s="135">
        <v>24162</v>
      </c>
      <c r="Y6127" s="136">
        <v>24771</v>
      </c>
      <c r="Z6127" s="135">
        <v>21374</v>
      </c>
      <c r="AA6127" s="136">
        <v>20595</v>
      </c>
      <c r="AB6127" s="135">
        <v>19838</v>
      </c>
      <c r="AC6127" s="136">
        <v>23009</v>
      </c>
      <c r="AD6127" s="135">
        <v>25780</v>
      </c>
      <c r="AE6127" s="137">
        <v>25046</v>
      </c>
      <c r="AF6127" s="138">
        <v>22539</v>
      </c>
    </row>
    <row r="6128" spans="2:32">
      <c r="B6128" s="114">
        <v>6090</v>
      </c>
      <c r="C6128" s="115">
        <v>6090</v>
      </c>
      <c r="D6128" s="116">
        <v>254</v>
      </c>
      <c r="E6128" s="117">
        <v>9</v>
      </c>
      <c r="F6128" s="118">
        <v>11</v>
      </c>
      <c r="G6128" s="119" t="s">
        <v>487</v>
      </c>
      <c r="H6128" s="120">
        <v>9</v>
      </c>
      <c r="I6128" s="115">
        <v>10</v>
      </c>
      <c r="J6128" s="116" t="s">
        <v>487</v>
      </c>
      <c r="K6128" s="121">
        <v>18</v>
      </c>
      <c r="L6128" s="108"/>
      <c r="M6128" s="122">
        <v>20435</v>
      </c>
      <c r="N6128" s="123">
        <v>20711</v>
      </c>
      <c r="O6128" s="124">
        <v>18610</v>
      </c>
      <c r="P6128" s="123">
        <v>17654</v>
      </c>
      <c r="Q6128" s="124">
        <v>17363</v>
      </c>
      <c r="R6128" s="123">
        <v>22428</v>
      </c>
      <c r="S6128" s="124">
        <v>22997</v>
      </c>
      <c r="T6128" s="123">
        <v>22571</v>
      </c>
      <c r="U6128" s="124">
        <v>20164</v>
      </c>
      <c r="V6128" s="123">
        <v>18776</v>
      </c>
      <c r="W6128" s="124">
        <v>21624</v>
      </c>
      <c r="X6128" s="123">
        <v>23983</v>
      </c>
      <c r="Y6128" s="124">
        <v>24560</v>
      </c>
      <c r="Z6128" s="123">
        <v>21587</v>
      </c>
      <c r="AA6128" s="124">
        <v>20974</v>
      </c>
      <c r="AB6128" s="123">
        <v>20310</v>
      </c>
      <c r="AC6128" s="124">
        <v>23138</v>
      </c>
      <c r="AD6128" s="123">
        <v>25652</v>
      </c>
      <c r="AE6128" s="125">
        <v>25233</v>
      </c>
      <c r="AF6128" s="126">
        <v>22822</v>
      </c>
    </row>
    <row r="6129" spans="2:32">
      <c r="B6129" s="127">
        <v>6091</v>
      </c>
      <c r="C6129" s="128">
        <v>6091</v>
      </c>
      <c r="D6129" s="129">
        <v>254</v>
      </c>
      <c r="E6129" s="130">
        <v>9</v>
      </c>
      <c r="F6129" s="131">
        <v>11</v>
      </c>
      <c r="G6129" s="132" t="s">
        <v>487</v>
      </c>
      <c r="H6129" s="133">
        <v>9</v>
      </c>
      <c r="I6129" s="128">
        <v>10</v>
      </c>
      <c r="J6129" s="129" t="s">
        <v>487</v>
      </c>
      <c r="K6129" s="134">
        <v>19</v>
      </c>
      <c r="L6129" s="108"/>
      <c r="M6129" s="81">
        <v>19962</v>
      </c>
      <c r="N6129" s="135">
        <v>20287</v>
      </c>
      <c r="O6129" s="136">
        <v>18464</v>
      </c>
      <c r="P6129" s="135">
        <v>17622</v>
      </c>
      <c r="Q6129" s="136">
        <v>17577</v>
      </c>
      <c r="R6129" s="135">
        <v>21993</v>
      </c>
      <c r="S6129" s="136">
        <v>22651</v>
      </c>
      <c r="T6129" s="135">
        <v>22306</v>
      </c>
      <c r="U6129" s="136">
        <v>20109</v>
      </c>
      <c r="V6129" s="135">
        <v>19103</v>
      </c>
      <c r="W6129" s="136">
        <v>21631</v>
      </c>
      <c r="X6129" s="135">
        <v>23760</v>
      </c>
      <c r="Y6129" s="136">
        <v>24539</v>
      </c>
      <c r="Z6129" s="135">
        <v>21896</v>
      </c>
      <c r="AA6129" s="136">
        <v>21363</v>
      </c>
      <c r="AB6129" s="135">
        <v>20907</v>
      </c>
      <c r="AC6129" s="136">
        <v>23380</v>
      </c>
      <c r="AD6129" s="135">
        <v>25821</v>
      </c>
      <c r="AE6129" s="137">
        <v>25500</v>
      </c>
      <c r="AF6129" s="138">
        <v>23276</v>
      </c>
    </row>
    <row r="6130" spans="2:32">
      <c r="B6130" s="114">
        <v>6092</v>
      </c>
      <c r="C6130" s="115">
        <v>6092</v>
      </c>
      <c r="D6130" s="116">
        <v>254</v>
      </c>
      <c r="E6130" s="117">
        <v>9</v>
      </c>
      <c r="F6130" s="118">
        <v>11</v>
      </c>
      <c r="G6130" s="119" t="s">
        <v>487</v>
      </c>
      <c r="H6130" s="120">
        <v>9</v>
      </c>
      <c r="I6130" s="115">
        <v>10</v>
      </c>
      <c r="J6130" s="116" t="s">
        <v>487</v>
      </c>
      <c r="K6130" s="121">
        <v>20</v>
      </c>
      <c r="L6130" s="108"/>
      <c r="M6130" s="122">
        <v>20011</v>
      </c>
      <c r="N6130" s="123">
        <v>20477</v>
      </c>
      <c r="O6130" s="124">
        <v>18506</v>
      </c>
      <c r="P6130" s="123">
        <v>17823</v>
      </c>
      <c r="Q6130" s="124">
        <v>17986</v>
      </c>
      <c r="R6130" s="123">
        <v>22153</v>
      </c>
      <c r="S6130" s="124">
        <v>22825</v>
      </c>
      <c r="T6130" s="123">
        <v>22696</v>
      </c>
      <c r="U6130" s="124">
        <v>20447</v>
      </c>
      <c r="V6130" s="123">
        <v>19682</v>
      </c>
      <c r="W6130" s="124">
        <v>22225</v>
      </c>
      <c r="X6130" s="123">
        <v>24356</v>
      </c>
      <c r="Y6130" s="124">
        <v>25093</v>
      </c>
      <c r="Z6130" s="123">
        <v>22629</v>
      </c>
      <c r="AA6130" s="124">
        <v>22202</v>
      </c>
      <c r="AB6130" s="123">
        <v>21753</v>
      </c>
      <c r="AC6130" s="124">
        <v>24235</v>
      </c>
      <c r="AD6130" s="123">
        <v>26598</v>
      </c>
      <c r="AE6130" s="125">
        <v>26512</v>
      </c>
      <c r="AF6130" s="126">
        <v>24174</v>
      </c>
    </row>
    <row r="6131" spans="2:32">
      <c r="B6131" s="127">
        <v>6093</v>
      </c>
      <c r="C6131" s="128">
        <v>6093</v>
      </c>
      <c r="D6131" s="129">
        <v>254</v>
      </c>
      <c r="E6131" s="130">
        <v>9</v>
      </c>
      <c r="F6131" s="131">
        <v>11</v>
      </c>
      <c r="G6131" s="132" t="s">
        <v>487</v>
      </c>
      <c r="H6131" s="133">
        <v>9</v>
      </c>
      <c r="I6131" s="128">
        <v>10</v>
      </c>
      <c r="J6131" s="129" t="s">
        <v>487</v>
      </c>
      <c r="K6131" s="134">
        <v>21</v>
      </c>
      <c r="L6131" s="108"/>
      <c r="M6131" s="81">
        <v>19379</v>
      </c>
      <c r="N6131" s="135">
        <v>19850</v>
      </c>
      <c r="O6131" s="136">
        <v>18002</v>
      </c>
      <c r="P6131" s="135">
        <v>17346</v>
      </c>
      <c r="Q6131" s="136">
        <v>17662</v>
      </c>
      <c r="R6131" s="135">
        <v>21645</v>
      </c>
      <c r="S6131" s="136">
        <v>22362</v>
      </c>
      <c r="T6131" s="135">
        <v>22282</v>
      </c>
      <c r="U6131" s="136">
        <v>20215</v>
      </c>
      <c r="V6131" s="135">
        <v>19553</v>
      </c>
      <c r="W6131" s="136">
        <v>21961</v>
      </c>
      <c r="X6131" s="135">
        <v>24270</v>
      </c>
      <c r="Y6131" s="136">
        <v>25155</v>
      </c>
      <c r="Z6131" s="135">
        <v>22870</v>
      </c>
      <c r="AA6131" s="136">
        <v>22416</v>
      </c>
      <c r="AB6131" s="135">
        <v>22012</v>
      </c>
      <c r="AC6131" s="136">
        <v>24304</v>
      </c>
      <c r="AD6131" s="135">
        <v>26937</v>
      </c>
      <c r="AE6131" s="137">
        <v>26844</v>
      </c>
      <c r="AF6131" s="138">
        <v>24627</v>
      </c>
    </row>
    <row r="6132" spans="2:32">
      <c r="B6132" s="114">
        <v>6094</v>
      </c>
      <c r="C6132" s="115">
        <v>6094</v>
      </c>
      <c r="D6132" s="116">
        <v>254</v>
      </c>
      <c r="E6132" s="117">
        <v>9</v>
      </c>
      <c r="F6132" s="118">
        <v>11</v>
      </c>
      <c r="G6132" s="119" t="s">
        <v>487</v>
      </c>
      <c r="H6132" s="120">
        <v>9</v>
      </c>
      <c r="I6132" s="115">
        <v>10</v>
      </c>
      <c r="J6132" s="116" t="s">
        <v>487</v>
      </c>
      <c r="K6132" s="121">
        <v>22</v>
      </c>
      <c r="L6132" s="108"/>
      <c r="M6132" s="122">
        <v>18020</v>
      </c>
      <c r="N6132" s="123">
        <v>18553</v>
      </c>
      <c r="O6132" s="124">
        <v>16981</v>
      </c>
      <c r="P6132" s="123">
        <v>16580</v>
      </c>
      <c r="Q6132" s="124">
        <v>16813</v>
      </c>
      <c r="R6132" s="123">
        <v>20374</v>
      </c>
      <c r="S6132" s="124">
        <v>21091</v>
      </c>
      <c r="T6132" s="123">
        <v>21127</v>
      </c>
      <c r="U6132" s="124">
        <v>19387</v>
      </c>
      <c r="V6132" s="123">
        <v>18858</v>
      </c>
      <c r="W6132" s="124">
        <v>20876</v>
      </c>
      <c r="X6132" s="123">
        <v>23259</v>
      </c>
      <c r="Y6132" s="124">
        <v>24183</v>
      </c>
      <c r="Z6132" s="123">
        <v>22297</v>
      </c>
      <c r="AA6132" s="124">
        <v>22066</v>
      </c>
      <c r="AB6132" s="123">
        <v>21534</v>
      </c>
      <c r="AC6132" s="124">
        <v>23405</v>
      </c>
      <c r="AD6132" s="123">
        <v>26144</v>
      </c>
      <c r="AE6132" s="125">
        <v>26118</v>
      </c>
      <c r="AF6132" s="126">
        <v>24178</v>
      </c>
    </row>
    <row r="6133" spans="2:32">
      <c r="B6133" s="127">
        <v>6095</v>
      </c>
      <c r="C6133" s="128">
        <v>6095</v>
      </c>
      <c r="D6133" s="129">
        <v>254</v>
      </c>
      <c r="E6133" s="130">
        <v>9</v>
      </c>
      <c r="F6133" s="131">
        <v>11</v>
      </c>
      <c r="G6133" s="132" t="s">
        <v>487</v>
      </c>
      <c r="H6133" s="133">
        <v>9</v>
      </c>
      <c r="I6133" s="128">
        <v>10</v>
      </c>
      <c r="J6133" s="129" t="s">
        <v>487</v>
      </c>
      <c r="K6133" s="134">
        <v>23</v>
      </c>
      <c r="L6133" s="108"/>
      <c r="M6133" s="81">
        <v>16604</v>
      </c>
      <c r="N6133" s="135">
        <v>17185</v>
      </c>
      <c r="O6133" s="136">
        <v>15956</v>
      </c>
      <c r="P6133" s="135">
        <v>15780</v>
      </c>
      <c r="Q6133" s="136">
        <v>15889</v>
      </c>
      <c r="R6133" s="135">
        <v>18933</v>
      </c>
      <c r="S6133" s="136">
        <v>19632</v>
      </c>
      <c r="T6133" s="135">
        <v>19775</v>
      </c>
      <c r="U6133" s="136">
        <v>18389</v>
      </c>
      <c r="V6133" s="135">
        <v>17974</v>
      </c>
      <c r="W6133" s="136">
        <v>19554</v>
      </c>
      <c r="X6133" s="135">
        <v>21932</v>
      </c>
      <c r="Y6133" s="136">
        <v>22852</v>
      </c>
      <c r="Z6133" s="135">
        <v>21413</v>
      </c>
      <c r="AA6133" s="136">
        <v>21392</v>
      </c>
      <c r="AB6133" s="135">
        <v>20736</v>
      </c>
      <c r="AC6133" s="136">
        <v>22154</v>
      </c>
      <c r="AD6133" s="135">
        <v>24888</v>
      </c>
      <c r="AE6133" s="137">
        <v>24966</v>
      </c>
      <c r="AF6133" s="138">
        <v>23342</v>
      </c>
    </row>
    <row r="6134" spans="2:32">
      <c r="B6134" s="114">
        <v>6096</v>
      </c>
      <c r="C6134" s="115">
        <v>6096</v>
      </c>
      <c r="D6134" s="116">
        <v>254</v>
      </c>
      <c r="E6134" s="117">
        <v>9</v>
      </c>
      <c r="F6134" s="118">
        <v>11</v>
      </c>
      <c r="G6134" s="119" t="s">
        <v>487</v>
      </c>
      <c r="H6134" s="120">
        <v>9</v>
      </c>
      <c r="I6134" s="115">
        <v>10</v>
      </c>
      <c r="J6134" s="116" t="s">
        <v>487</v>
      </c>
      <c r="K6134" s="121">
        <v>24</v>
      </c>
      <c r="L6134" s="108"/>
      <c r="M6134" s="122">
        <v>15496</v>
      </c>
      <c r="N6134" s="123">
        <v>16043</v>
      </c>
      <c r="O6134" s="124">
        <v>15100</v>
      </c>
      <c r="P6134" s="123">
        <v>15064</v>
      </c>
      <c r="Q6134" s="124">
        <v>15177</v>
      </c>
      <c r="R6134" s="123">
        <v>17833</v>
      </c>
      <c r="S6134" s="124">
        <v>18423</v>
      </c>
      <c r="T6134" s="123">
        <v>18708</v>
      </c>
      <c r="U6134" s="124">
        <v>17647</v>
      </c>
      <c r="V6134" s="123">
        <v>17370</v>
      </c>
      <c r="W6134" s="124">
        <v>18687</v>
      </c>
      <c r="X6134" s="123">
        <v>20930</v>
      </c>
      <c r="Y6134" s="124">
        <v>21758</v>
      </c>
      <c r="Z6134" s="123">
        <v>20725</v>
      </c>
      <c r="AA6134" s="124">
        <v>20868</v>
      </c>
      <c r="AB6134" s="123">
        <v>20178</v>
      </c>
      <c r="AC6134" s="124">
        <v>21306</v>
      </c>
      <c r="AD6134" s="123">
        <v>23828</v>
      </c>
      <c r="AE6134" s="125">
        <v>24032</v>
      </c>
      <c r="AF6134" s="126">
        <v>22700</v>
      </c>
    </row>
    <row r="6135" spans="2:32">
      <c r="B6135" s="127">
        <v>6097</v>
      </c>
      <c r="C6135" s="128">
        <v>6097</v>
      </c>
      <c r="D6135" s="129">
        <v>255</v>
      </c>
      <c r="E6135" s="130">
        <v>9</v>
      </c>
      <c r="F6135" s="131">
        <v>12</v>
      </c>
      <c r="G6135" s="132" t="s">
        <v>487</v>
      </c>
      <c r="H6135" s="133">
        <v>9</v>
      </c>
      <c r="I6135" s="128">
        <v>11</v>
      </c>
      <c r="J6135" s="129" t="s">
        <v>487</v>
      </c>
      <c r="K6135" s="134">
        <v>1</v>
      </c>
      <c r="L6135" s="108"/>
      <c r="M6135" s="81">
        <v>14843</v>
      </c>
      <c r="N6135" s="135">
        <v>15291</v>
      </c>
      <c r="O6135" s="136">
        <v>14699</v>
      </c>
      <c r="P6135" s="135">
        <v>14407</v>
      </c>
      <c r="Q6135" s="136">
        <v>14596</v>
      </c>
      <c r="R6135" s="135">
        <v>17108</v>
      </c>
      <c r="S6135" s="136">
        <v>17536</v>
      </c>
      <c r="T6135" s="135">
        <v>17902</v>
      </c>
      <c r="U6135" s="136">
        <v>17215</v>
      </c>
      <c r="V6135" s="135">
        <v>16716</v>
      </c>
      <c r="W6135" s="136">
        <v>18489</v>
      </c>
      <c r="X6135" s="135">
        <v>20297</v>
      </c>
      <c r="Y6135" s="136">
        <v>20924</v>
      </c>
      <c r="Z6135" s="135">
        <v>20233</v>
      </c>
      <c r="AA6135" s="136">
        <v>19178</v>
      </c>
      <c r="AB6135" s="135">
        <v>19434</v>
      </c>
      <c r="AC6135" s="136">
        <v>21451</v>
      </c>
      <c r="AD6135" s="135">
        <v>23047</v>
      </c>
      <c r="AE6135" s="137">
        <v>23269</v>
      </c>
      <c r="AF6135" s="138">
        <v>22205</v>
      </c>
    </row>
    <row r="6136" spans="2:32">
      <c r="B6136" s="114">
        <v>6098</v>
      </c>
      <c r="C6136" s="115">
        <v>6098</v>
      </c>
      <c r="D6136" s="116">
        <v>255</v>
      </c>
      <c r="E6136" s="117">
        <v>9</v>
      </c>
      <c r="F6136" s="118">
        <v>12</v>
      </c>
      <c r="G6136" s="119" t="s">
        <v>487</v>
      </c>
      <c r="H6136" s="120">
        <v>9</v>
      </c>
      <c r="I6136" s="115">
        <v>11</v>
      </c>
      <c r="J6136" s="116" t="s">
        <v>487</v>
      </c>
      <c r="K6136" s="121">
        <v>2</v>
      </c>
      <c r="L6136" s="108"/>
      <c r="M6136" s="122">
        <v>14334</v>
      </c>
      <c r="N6136" s="123">
        <v>14800</v>
      </c>
      <c r="O6136" s="124">
        <v>14238</v>
      </c>
      <c r="P6136" s="123">
        <v>13981</v>
      </c>
      <c r="Q6136" s="124">
        <v>14213</v>
      </c>
      <c r="R6136" s="123">
        <v>16544</v>
      </c>
      <c r="S6136" s="124">
        <v>16987</v>
      </c>
      <c r="T6136" s="123">
        <v>17317</v>
      </c>
      <c r="U6136" s="124">
        <v>16647</v>
      </c>
      <c r="V6136" s="123">
        <v>16262</v>
      </c>
      <c r="W6136" s="124">
        <v>17952</v>
      </c>
      <c r="X6136" s="123">
        <v>19622</v>
      </c>
      <c r="Y6136" s="124">
        <v>20282</v>
      </c>
      <c r="Z6136" s="123">
        <v>19554</v>
      </c>
      <c r="AA6136" s="124">
        <v>18577</v>
      </c>
      <c r="AB6136" s="123">
        <v>18886</v>
      </c>
      <c r="AC6136" s="124">
        <v>20893</v>
      </c>
      <c r="AD6136" s="123">
        <v>22317</v>
      </c>
      <c r="AE6136" s="125">
        <v>22505</v>
      </c>
      <c r="AF6136" s="126">
        <v>21457</v>
      </c>
    </row>
    <row r="6137" spans="2:32">
      <c r="B6137" s="127">
        <v>6099</v>
      </c>
      <c r="C6137" s="128">
        <v>6099</v>
      </c>
      <c r="D6137" s="129">
        <v>255</v>
      </c>
      <c r="E6137" s="130">
        <v>9</v>
      </c>
      <c r="F6137" s="131">
        <v>12</v>
      </c>
      <c r="G6137" s="132" t="s">
        <v>487</v>
      </c>
      <c r="H6137" s="133">
        <v>9</v>
      </c>
      <c r="I6137" s="128">
        <v>11</v>
      </c>
      <c r="J6137" s="129" t="s">
        <v>487</v>
      </c>
      <c r="K6137" s="134">
        <v>3</v>
      </c>
      <c r="L6137" s="108"/>
      <c r="M6137" s="81">
        <v>14050</v>
      </c>
      <c r="N6137" s="135">
        <v>14549</v>
      </c>
      <c r="O6137" s="136">
        <v>14023</v>
      </c>
      <c r="P6137" s="135">
        <v>13762</v>
      </c>
      <c r="Q6137" s="136">
        <v>14073</v>
      </c>
      <c r="R6137" s="135">
        <v>16274</v>
      </c>
      <c r="S6137" s="136">
        <v>16739</v>
      </c>
      <c r="T6137" s="135">
        <v>17056</v>
      </c>
      <c r="U6137" s="136">
        <v>16420</v>
      </c>
      <c r="V6137" s="135">
        <v>16110</v>
      </c>
      <c r="W6137" s="136">
        <v>17713</v>
      </c>
      <c r="X6137" s="135">
        <v>19267</v>
      </c>
      <c r="Y6137" s="136">
        <v>19923</v>
      </c>
      <c r="Z6137" s="135">
        <v>19200</v>
      </c>
      <c r="AA6137" s="136">
        <v>18245</v>
      </c>
      <c r="AB6137" s="135">
        <v>18621</v>
      </c>
      <c r="AC6137" s="136">
        <v>20562</v>
      </c>
      <c r="AD6137" s="135">
        <v>21867</v>
      </c>
      <c r="AE6137" s="137">
        <v>22040</v>
      </c>
      <c r="AF6137" s="138">
        <v>21031</v>
      </c>
    </row>
    <row r="6138" spans="2:32">
      <c r="B6138" s="114">
        <v>6100</v>
      </c>
      <c r="C6138" s="115">
        <v>6100</v>
      </c>
      <c r="D6138" s="116">
        <v>255</v>
      </c>
      <c r="E6138" s="117">
        <v>9</v>
      </c>
      <c r="F6138" s="118">
        <v>12</v>
      </c>
      <c r="G6138" s="119" t="s">
        <v>487</v>
      </c>
      <c r="H6138" s="120">
        <v>9</v>
      </c>
      <c r="I6138" s="115">
        <v>11</v>
      </c>
      <c r="J6138" s="116" t="s">
        <v>487</v>
      </c>
      <c r="K6138" s="121">
        <v>4</v>
      </c>
      <c r="L6138" s="108"/>
      <c r="M6138" s="122">
        <v>14000</v>
      </c>
      <c r="N6138" s="123">
        <v>14486</v>
      </c>
      <c r="O6138" s="124">
        <v>13867</v>
      </c>
      <c r="P6138" s="123">
        <v>13640</v>
      </c>
      <c r="Q6138" s="124">
        <v>14094</v>
      </c>
      <c r="R6138" s="123">
        <v>16155</v>
      </c>
      <c r="S6138" s="124">
        <v>16534</v>
      </c>
      <c r="T6138" s="123">
        <v>16835</v>
      </c>
      <c r="U6138" s="124">
        <v>16084</v>
      </c>
      <c r="V6138" s="123">
        <v>15979</v>
      </c>
      <c r="W6138" s="124">
        <v>17400</v>
      </c>
      <c r="X6138" s="123">
        <v>18845</v>
      </c>
      <c r="Y6138" s="124">
        <v>19369</v>
      </c>
      <c r="Z6138" s="123">
        <v>18562</v>
      </c>
      <c r="AA6138" s="124">
        <v>17714</v>
      </c>
      <c r="AB6138" s="123">
        <v>18230</v>
      </c>
      <c r="AC6138" s="124">
        <v>19975</v>
      </c>
      <c r="AD6138" s="123">
        <v>21118</v>
      </c>
      <c r="AE6138" s="125">
        <v>21277</v>
      </c>
      <c r="AF6138" s="126">
        <v>20228</v>
      </c>
    </row>
    <row r="6139" spans="2:32">
      <c r="B6139" s="127">
        <v>6101</v>
      </c>
      <c r="C6139" s="128">
        <v>6101</v>
      </c>
      <c r="D6139" s="129">
        <v>255</v>
      </c>
      <c r="E6139" s="130">
        <v>9</v>
      </c>
      <c r="F6139" s="131">
        <v>12</v>
      </c>
      <c r="G6139" s="132" t="s">
        <v>487</v>
      </c>
      <c r="H6139" s="133">
        <v>9</v>
      </c>
      <c r="I6139" s="128">
        <v>11</v>
      </c>
      <c r="J6139" s="129" t="s">
        <v>487</v>
      </c>
      <c r="K6139" s="134">
        <v>5</v>
      </c>
      <c r="L6139" s="108"/>
      <c r="M6139" s="81">
        <v>14465</v>
      </c>
      <c r="N6139" s="135">
        <v>14842</v>
      </c>
      <c r="O6139" s="136">
        <v>13934</v>
      </c>
      <c r="P6139" s="135">
        <v>13719</v>
      </c>
      <c r="Q6139" s="136">
        <v>14577</v>
      </c>
      <c r="R6139" s="135">
        <v>16489</v>
      </c>
      <c r="S6139" s="136">
        <v>16887</v>
      </c>
      <c r="T6139" s="135">
        <v>17033</v>
      </c>
      <c r="U6139" s="136">
        <v>15988</v>
      </c>
      <c r="V6139" s="135">
        <v>16350</v>
      </c>
      <c r="W6139" s="136">
        <v>17561</v>
      </c>
      <c r="X6139" s="135">
        <v>18834</v>
      </c>
      <c r="Y6139" s="136">
        <v>19200</v>
      </c>
      <c r="Z6139" s="135">
        <v>18123</v>
      </c>
      <c r="AA6139" s="136">
        <v>17341</v>
      </c>
      <c r="AB6139" s="135">
        <v>18278</v>
      </c>
      <c r="AC6139" s="136">
        <v>19850</v>
      </c>
      <c r="AD6139" s="135">
        <v>20723</v>
      </c>
      <c r="AE6139" s="137">
        <v>20904</v>
      </c>
      <c r="AF6139" s="138">
        <v>19611</v>
      </c>
    </row>
    <row r="6140" spans="2:32">
      <c r="B6140" s="114">
        <v>6102</v>
      </c>
      <c r="C6140" s="115">
        <v>6102</v>
      </c>
      <c r="D6140" s="116">
        <v>255</v>
      </c>
      <c r="E6140" s="117">
        <v>9</v>
      </c>
      <c r="F6140" s="118">
        <v>12</v>
      </c>
      <c r="G6140" s="119" t="s">
        <v>487</v>
      </c>
      <c r="H6140" s="120">
        <v>9</v>
      </c>
      <c r="I6140" s="115">
        <v>11</v>
      </c>
      <c r="J6140" s="116" t="s">
        <v>487</v>
      </c>
      <c r="K6140" s="121">
        <v>6</v>
      </c>
      <c r="L6140" s="108"/>
      <c r="M6140" s="122">
        <v>15587</v>
      </c>
      <c r="N6140" s="123">
        <v>15725</v>
      </c>
      <c r="O6140" s="124">
        <v>14287</v>
      </c>
      <c r="P6140" s="123">
        <v>13990</v>
      </c>
      <c r="Q6140" s="124">
        <v>15704</v>
      </c>
      <c r="R6140" s="123">
        <v>17574</v>
      </c>
      <c r="S6140" s="124">
        <v>17885</v>
      </c>
      <c r="T6140" s="123">
        <v>17733</v>
      </c>
      <c r="U6140" s="124">
        <v>16082</v>
      </c>
      <c r="V6140" s="123">
        <v>17331</v>
      </c>
      <c r="W6140" s="124">
        <v>18317</v>
      </c>
      <c r="X6140" s="123">
        <v>19520</v>
      </c>
      <c r="Y6140" s="124">
        <v>19722</v>
      </c>
      <c r="Z6140" s="123">
        <v>17864</v>
      </c>
      <c r="AA6140" s="124">
        <v>17091</v>
      </c>
      <c r="AB6140" s="123">
        <v>18955</v>
      </c>
      <c r="AC6140" s="124">
        <v>20334</v>
      </c>
      <c r="AD6140" s="123">
        <v>21029</v>
      </c>
      <c r="AE6140" s="125">
        <v>20984</v>
      </c>
      <c r="AF6140" s="126">
        <v>19188</v>
      </c>
    </row>
    <row r="6141" spans="2:32">
      <c r="B6141" s="127">
        <v>6103</v>
      </c>
      <c r="C6141" s="128">
        <v>6103</v>
      </c>
      <c r="D6141" s="129">
        <v>255</v>
      </c>
      <c r="E6141" s="130">
        <v>9</v>
      </c>
      <c r="F6141" s="131">
        <v>12</v>
      </c>
      <c r="G6141" s="132" t="s">
        <v>487</v>
      </c>
      <c r="H6141" s="133">
        <v>9</v>
      </c>
      <c r="I6141" s="128">
        <v>11</v>
      </c>
      <c r="J6141" s="129" t="s">
        <v>487</v>
      </c>
      <c r="K6141" s="134">
        <v>7</v>
      </c>
      <c r="L6141" s="108"/>
      <c r="M6141" s="81">
        <v>16846</v>
      </c>
      <c r="N6141" s="135">
        <v>16693</v>
      </c>
      <c r="O6141" s="136">
        <v>14746</v>
      </c>
      <c r="P6141" s="135">
        <v>14146</v>
      </c>
      <c r="Q6141" s="136">
        <v>16912</v>
      </c>
      <c r="R6141" s="135">
        <v>18817</v>
      </c>
      <c r="S6141" s="136">
        <v>18977</v>
      </c>
      <c r="T6141" s="135">
        <v>18554</v>
      </c>
      <c r="U6141" s="136">
        <v>16266</v>
      </c>
      <c r="V6141" s="135">
        <v>18332</v>
      </c>
      <c r="W6141" s="136">
        <v>19100</v>
      </c>
      <c r="X6141" s="135">
        <v>20397</v>
      </c>
      <c r="Y6141" s="136">
        <v>20418</v>
      </c>
      <c r="Z6141" s="135">
        <v>17784</v>
      </c>
      <c r="AA6141" s="136">
        <v>16803</v>
      </c>
      <c r="AB6141" s="135">
        <v>19758</v>
      </c>
      <c r="AC6141" s="136">
        <v>20820</v>
      </c>
      <c r="AD6141" s="135">
        <v>21588</v>
      </c>
      <c r="AE6141" s="137">
        <v>21275</v>
      </c>
      <c r="AF6141" s="138">
        <v>18986</v>
      </c>
    </row>
    <row r="6142" spans="2:32">
      <c r="B6142" s="114">
        <v>6104</v>
      </c>
      <c r="C6142" s="115">
        <v>6104</v>
      </c>
      <c r="D6142" s="116">
        <v>255</v>
      </c>
      <c r="E6142" s="117">
        <v>9</v>
      </c>
      <c r="F6142" s="118">
        <v>12</v>
      </c>
      <c r="G6142" s="119" t="s">
        <v>487</v>
      </c>
      <c r="H6142" s="120">
        <v>9</v>
      </c>
      <c r="I6142" s="115">
        <v>11</v>
      </c>
      <c r="J6142" s="116" t="s">
        <v>487</v>
      </c>
      <c r="K6142" s="121">
        <v>8</v>
      </c>
      <c r="L6142" s="108"/>
      <c r="M6142" s="122">
        <v>17696</v>
      </c>
      <c r="N6142" s="123">
        <v>17236</v>
      </c>
      <c r="O6142" s="124">
        <v>15354</v>
      </c>
      <c r="P6142" s="123">
        <v>14502</v>
      </c>
      <c r="Q6142" s="124">
        <v>17590</v>
      </c>
      <c r="R6142" s="123">
        <v>19634</v>
      </c>
      <c r="S6142" s="124">
        <v>19706</v>
      </c>
      <c r="T6142" s="123">
        <v>19066</v>
      </c>
      <c r="U6142" s="124">
        <v>16807</v>
      </c>
      <c r="V6142" s="123">
        <v>18916</v>
      </c>
      <c r="W6142" s="124">
        <v>19506</v>
      </c>
      <c r="X6142" s="123">
        <v>21086</v>
      </c>
      <c r="Y6142" s="124">
        <v>20991</v>
      </c>
      <c r="Z6142" s="123">
        <v>18198</v>
      </c>
      <c r="AA6142" s="124">
        <v>17021</v>
      </c>
      <c r="AB6142" s="123">
        <v>20253</v>
      </c>
      <c r="AC6142" s="124">
        <v>21041</v>
      </c>
      <c r="AD6142" s="123">
        <v>22077</v>
      </c>
      <c r="AE6142" s="125">
        <v>21508</v>
      </c>
      <c r="AF6142" s="126">
        <v>19347</v>
      </c>
    </row>
    <row r="6143" spans="2:32">
      <c r="B6143" s="127">
        <v>6105</v>
      </c>
      <c r="C6143" s="128">
        <v>6105</v>
      </c>
      <c r="D6143" s="129">
        <v>255</v>
      </c>
      <c r="E6143" s="130">
        <v>9</v>
      </c>
      <c r="F6143" s="131">
        <v>12</v>
      </c>
      <c r="G6143" s="132" t="s">
        <v>487</v>
      </c>
      <c r="H6143" s="133">
        <v>9</v>
      </c>
      <c r="I6143" s="128">
        <v>11</v>
      </c>
      <c r="J6143" s="129" t="s">
        <v>487</v>
      </c>
      <c r="K6143" s="134">
        <v>9</v>
      </c>
      <c r="L6143" s="108"/>
      <c r="M6143" s="81">
        <v>18240</v>
      </c>
      <c r="N6143" s="135">
        <v>17444</v>
      </c>
      <c r="O6143" s="136">
        <v>15852</v>
      </c>
      <c r="P6143" s="135">
        <v>14905</v>
      </c>
      <c r="Q6143" s="136">
        <v>17874</v>
      </c>
      <c r="R6143" s="135">
        <v>20151</v>
      </c>
      <c r="S6143" s="136">
        <v>20223</v>
      </c>
      <c r="T6143" s="135">
        <v>19237</v>
      </c>
      <c r="U6143" s="136">
        <v>17292</v>
      </c>
      <c r="V6143" s="135">
        <v>19159</v>
      </c>
      <c r="W6143" s="136">
        <v>19715</v>
      </c>
      <c r="X6143" s="135">
        <v>21556</v>
      </c>
      <c r="Y6143" s="136">
        <v>21414</v>
      </c>
      <c r="Z6143" s="135">
        <v>18584</v>
      </c>
      <c r="AA6143" s="136">
        <v>17328</v>
      </c>
      <c r="AB6143" s="135">
        <v>20407</v>
      </c>
      <c r="AC6143" s="136">
        <v>21137</v>
      </c>
      <c r="AD6143" s="135">
        <v>22465</v>
      </c>
      <c r="AE6143" s="137">
        <v>21568</v>
      </c>
      <c r="AF6143" s="138">
        <v>19716</v>
      </c>
    </row>
    <row r="6144" spans="2:32">
      <c r="B6144" s="114">
        <v>6106</v>
      </c>
      <c r="C6144" s="115">
        <v>6106</v>
      </c>
      <c r="D6144" s="116">
        <v>255</v>
      </c>
      <c r="E6144" s="117">
        <v>9</v>
      </c>
      <c r="F6144" s="118">
        <v>12</v>
      </c>
      <c r="G6144" s="119" t="s">
        <v>487</v>
      </c>
      <c r="H6144" s="120">
        <v>9</v>
      </c>
      <c r="I6144" s="115">
        <v>11</v>
      </c>
      <c r="J6144" s="116" t="s">
        <v>487</v>
      </c>
      <c r="K6144" s="121">
        <v>10</v>
      </c>
      <c r="L6144" s="108"/>
      <c r="M6144" s="122">
        <v>18758</v>
      </c>
      <c r="N6144" s="123">
        <v>17606</v>
      </c>
      <c r="O6144" s="124">
        <v>16193</v>
      </c>
      <c r="P6144" s="123">
        <v>15185</v>
      </c>
      <c r="Q6144" s="124">
        <v>18229</v>
      </c>
      <c r="R6144" s="123">
        <v>20722</v>
      </c>
      <c r="S6144" s="124">
        <v>20763</v>
      </c>
      <c r="T6144" s="123">
        <v>19443</v>
      </c>
      <c r="U6144" s="124">
        <v>17740</v>
      </c>
      <c r="V6144" s="123">
        <v>19604</v>
      </c>
      <c r="W6144" s="124">
        <v>20115</v>
      </c>
      <c r="X6144" s="123">
        <v>22221</v>
      </c>
      <c r="Y6144" s="124">
        <v>21858</v>
      </c>
      <c r="Z6144" s="123">
        <v>19121</v>
      </c>
      <c r="AA6144" s="124">
        <v>17578</v>
      </c>
      <c r="AB6144" s="123">
        <v>20746</v>
      </c>
      <c r="AC6144" s="124">
        <v>21328</v>
      </c>
      <c r="AD6144" s="123">
        <v>22950</v>
      </c>
      <c r="AE6144" s="125">
        <v>21748</v>
      </c>
      <c r="AF6144" s="126">
        <v>20332</v>
      </c>
    </row>
    <row r="6145" spans="2:32">
      <c r="B6145" s="127">
        <v>6107</v>
      </c>
      <c r="C6145" s="128">
        <v>6107</v>
      </c>
      <c r="D6145" s="129">
        <v>255</v>
      </c>
      <c r="E6145" s="130">
        <v>9</v>
      </c>
      <c r="F6145" s="131">
        <v>12</v>
      </c>
      <c r="G6145" s="132" t="s">
        <v>487</v>
      </c>
      <c r="H6145" s="133">
        <v>9</v>
      </c>
      <c r="I6145" s="128">
        <v>11</v>
      </c>
      <c r="J6145" s="129" t="s">
        <v>487</v>
      </c>
      <c r="K6145" s="134">
        <v>11</v>
      </c>
      <c r="L6145" s="108"/>
      <c r="M6145" s="81">
        <v>19162</v>
      </c>
      <c r="N6145" s="135">
        <v>17674</v>
      </c>
      <c r="O6145" s="136">
        <v>16430</v>
      </c>
      <c r="P6145" s="135">
        <v>15528</v>
      </c>
      <c r="Q6145" s="136">
        <v>18519</v>
      </c>
      <c r="R6145" s="135">
        <v>21174</v>
      </c>
      <c r="S6145" s="136">
        <v>21282</v>
      </c>
      <c r="T6145" s="135">
        <v>19556</v>
      </c>
      <c r="U6145" s="136">
        <v>18038</v>
      </c>
      <c r="V6145" s="135">
        <v>19959</v>
      </c>
      <c r="W6145" s="136">
        <v>20476</v>
      </c>
      <c r="X6145" s="135">
        <v>22754</v>
      </c>
      <c r="Y6145" s="136">
        <v>22352</v>
      </c>
      <c r="Z6145" s="135">
        <v>19496</v>
      </c>
      <c r="AA6145" s="136">
        <v>17972</v>
      </c>
      <c r="AB6145" s="135">
        <v>21093</v>
      </c>
      <c r="AC6145" s="136">
        <v>21651</v>
      </c>
      <c r="AD6145" s="135">
        <v>23504</v>
      </c>
      <c r="AE6145" s="137">
        <v>21939</v>
      </c>
      <c r="AF6145" s="138">
        <v>20769</v>
      </c>
    </row>
    <row r="6146" spans="2:32">
      <c r="B6146" s="114">
        <v>6108</v>
      </c>
      <c r="C6146" s="115">
        <v>6108</v>
      </c>
      <c r="D6146" s="116">
        <v>255</v>
      </c>
      <c r="E6146" s="117">
        <v>9</v>
      </c>
      <c r="F6146" s="118">
        <v>12</v>
      </c>
      <c r="G6146" s="119" t="s">
        <v>487</v>
      </c>
      <c r="H6146" s="120">
        <v>9</v>
      </c>
      <c r="I6146" s="115">
        <v>11</v>
      </c>
      <c r="J6146" s="116" t="s">
        <v>487</v>
      </c>
      <c r="K6146" s="121">
        <v>12</v>
      </c>
      <c r="L6146" s="108"/>
      <c r="M6146" s="122">
        <v>19592</v>
      </c>
      <c r="N6146" s="123">
        <v>17798</v>
      </c>
      <c r="O6146" s="124">
        <v>16675</v>
      </c>
      <c r="P6146" s="123">
        <v>15839</v>
      </c>
      <c r="Q6146" s="124">
        <v>18857</v>
      </c>
      <c r="R6146" s="123">
        <v>21686</v>
      </c>
      <c r="S6146" s="124">
        <v>21627</v>
      </c>
      <c r="T6146" s="123">
        <v>19727</v>
      </c>
      <c r="U6146" s="124">
        <v>18333</v>
      </c>
      <c r="V6146" s="123">
        <v>20337</v>
      </c>
      <c r="W6146" s="124">
        <v>20753</v>
      </c>
      <c r="X6146" s="123">
        <v>23308</v>
      </c>
      <c r="Y6146" s="124">
        <v>22702</v>
      </c>
      <c r="Z6146" s="123">
        <v>19828</v>
      </c>
      <c r="AA6146" s="124">
        <v>18316</v>
      </c>
      <c r="AB6146" s="123">
        <v>21468</v>
      </c>
      <c r="AC6146" s="124">
        <v>21924</v>
      </c>
      <c r="AD6146" s="123">
        <v>23891</v>
      </c>
      <c r="AE6146" s="125">
        <v>22148</v>
      </c>
      <c r="AF6146" s="126">
        <v>21131</v>
      </c>
    </row>
    <row r="6147" spans="2:32">
      <c r="B6147" s="127">
        <v>6109</v>
      </c>
      <c r="C6147" s="128">
        <v>6109</v>
      </c>
      <c r="D6147" s="129">
        <v>255</v>
      </c>
      <c r="E6147" s="130">
        <v>9</v>
      </c>
      <c r="F6147" s="131">
        <v>12</v>
      </c>
      <c r="G6147" s="132" t="s">
        <v>487</v>
      </c>
      <c r="H6147" s="133">
        <v>9</v>
      </c>
      <c r="I6147" s="128">
        <v>11</v>
      </c>
      <c r="J6147" s="129" t="s">
        <v>487</v>
      </c>
      <c r="K6147" s="134">
        <v>13</v>
      </c>
      <c r="L6147" s="108"/>
      <c r="M6147" s="81">
        <v>19953</v>
      </c>
      <c r="N6147" s="135">
        <v>17932</v>
      </c>
      <c r="O6147" s="136">
        <v>16717</v>
      </c>
      <c r="P6147" s="135">
        <v>16038</v>
      </c>
      <c r="Q6147" s="136">
        <v>19150</v>
      </c>
      <c r="R6147" s="135">
        <v>22064</v>
      </c>
      <c r="S6147" s="136">
        <v>21860</v>
      </c>
      <c r="T6147" s="135">
        <v>19837</v>
      </c>
      <c r="U6147" s="136">
        <v>18352</v>
      </c>
      <c r="V6147" s="135">
        <v>20605</v>
      </c>
      <c r="W6147" s="136">
        <v>20973</v>
      </c>
      <c r="X6147" s="135">
        <v>23661</v>
      </c>
      <c r="Y6147" s="136">
        <v>23012</v>
      </c>
      <c r="Z6147" s="135">
        <v>19848</v>
      </c>
      <c r="AA6147" s="136">
        <v>18537</v>
      </c>
      <c r="AB6147" s="135">
        <v>21786</v>
      </c>
      <c r="AC6147" s="136">
        <v>22192</v>
      </c>
      <c r="AD6147" s="135">
        <v>24198</v>
      </c>
      <c r="AE6147" s="137">
        <v>22293</v>
      </c>
      <c r="AF6147" s="138">
        <v>21151</v>
      </c>
    </row>
    <row r="6148" spans="2:32">
      <c r="B6148" s="114">
        <v>6110</v>
      </c>
      <c r="C6148" s="115">
        <v>6110</v>
      </c>
      <c r="D6148" s="116">
        <v>255</v>
      </c>
      <c r="E6148" s="117">
        <v>9</v>
      </c>
      <c r="F6148" s="118">
        <v>12</v>
      </c>
      <c r="G6148" s="119" t="s">
        <v>487</v>
      </c>
      <c r="H6148" s="120">
        <v>9</v>
      </c>
      <c r="I6148" s="115">
        <v>11</v>
      </c>
      <c r="J6148" s="116" t="s">
        <v>487</v>
      </c>
      <c r="K6148" s="121">
        <v>14</v>
      </c>
      <c r="L6148" s="108"/>
      <c r="M6148" s="122">
        <v>20190</v>
      </c>
      <c r="N6148" s="123">
        <v>17965</v>
      </c>
      <c r="O6148" s="124">
        <v>16751</v>
      </c>
      <c r="P6148" s="123">
        <v>16062</v>
      </c>
      <c r="Q6148" s="124">
        <v>19296</v>
      </c>
      <c r="R6148" s="123">
        <v>22324</v>
      </c>
      <c r="S6148" s="124">
        <v>22082</v>
      </c>
      <c r="T6148" s="123">
        <v>19901</v>
      </c>
      <c r="U6148" s="124">
        <v>18400</v>
      </c>
      <c r="V6148" s="123">
        <v>20765</v>
      </c>
      <c r="W6148" s="124">
        <v>21132</v>
      </c>
      <c r="X6148" s="123">
        <v>23921</v>
      </c>
      <c r="Y6148" s="124">
        <v>23163</v>
      </c>
      <c r="Z6148" s="123">
        <v>19858</v>
      </c>
      <c r="AA6148" s="124">
        <v>18508</v>
      </c>
      <c r="AB6148" s="123">
        <v>21877</v>
      </c>
      <c r="AC6148" s="124">
        <v>22278</v>
      </c>
      <c r="AD6148" s="123">
        <v>24327</v>
      </c>
      <c r="AE6148" s="125">
        <v>22265</v>
      </c>
      <c r="AF6148" s="126">
        <v>21137</v>
      </c>
    </row>
    <row r="6149" spans="2:32">
      <c r="B6149" s="127">
        <v>6111</v>
      </c>
      <c r="C6149" s="128">
        <v>6111</v>
      </c>
      <c r="D6149" s="129">
        <v>255</v>
      </c>
      <c r="E6149" s="130">
        <v>9</v>
      </c>
      <c r="F6149" s="131">
        <v>12</v>
      </c>
      <c r="G6149" s="132" t="s">
        <v>487</v>
      </c>
      <c r="H6149" s="133">
        <v>9</v>
      </c>
      <c r="I6149" s="128">
        <v>11</v>
      </c>
      <c r="J6149" s="129" t="s">
        <v>487</v>
      </c>
      <c r="K6149" s="134">
        <v>15</v>
      </c>
      <c r="L6149" s="108"/>
      <c r="M6149" s="81">
        <v>20454</v>
      </c>
      <c r="N6149" s="135">
        <v>17997</v>
      </c>
      <c r="O6149" s="136">
        <v>16787</v>
      </c>
      <c r="P6149" s="135">
        <v>16230</v>
      </c>
      <c r="Q6149" s="136">
        <v>19474</v>
      </c>
      <c r="R6149" s="135">
        <v>22532</v>
      </c>
      <c r="S6149" s="136">
        <v>22201</v>
      </c>
      <c r="T6149" s="135">
        <v>19856</v>
      </c>
      <c r="U6149" s="136">
        <v>18366</v>
      </c>
      <c r="V6149" s="135">
        <v>20890</v>
      </c>
      <c r="W6149" s="136">
        <v>21277</v>
      </c>
      <c r="X6149" s="135">
        <v>24087</v>
      </c>
      <c r="Y6149" s="136">
        <v>23348</v>
      </c>
      <c r="Z6149" s="135">
        <v>19817</v>
      </c>
      <c r="AA6149" s="136">
        <v>18749</v>
      </c>
      <c r="AB6149" s="135">
        <v>22137</v>
      </c>
      <c r="AC6149" s="136">
        <v>22568</v>
      </c>
      <c r="AD6149" s="135">
        <v>24489</v>
      </c>
      <c r="AE6149" s="137">
        <v>22295</v>
      </c>
      <c r="AF6149" s="138">
        <v>21093</v>
      </c>
    </row>
    <row r="6150" spans="2:32">
      <c r="B6150" s="114">
        <v>6112</v>
      </c>
      <c r="C6150" s="115">
        <v>6112</v>
      </c>
      <c r="D6150" s="116">
        <v>255</v>
      </c>
      <c r="E6150" s="117">
        <v>9</v>
      </c>
      <c r="F6150" s="118">
        <v>12</v>
      </c>
      <c r="G6150" s="119" t="s">
        <v>487</v>
      </c>
      <c r="H6150" s="120">
        <v>9</v>
      </c>
      <c r="I6150" s="115">
        <v>11</v>
      </c>
      <c r="J6150" s="116" t="s">
        <v>487</v>
      </c>
      <c r="K6150" s="121">
        <v>16</v>
      </c>
      <c r="L6150" s="108"/>
      <c r="M6150" s="122">
        <v>20863</v>
      </c>
      <c r="N6150" s="123">
        <v>18200</v>
      </c>
      <c r="O6150" s="124">
        <v>17093</v>
      </c>
      <c r="P6150" s="123">
        <v>16607</v>
      </c>
      <c r="Q6150" s="124">
        <v>19822</v>
      </c>
      <c r="R6150" s="123">
        <v>22814</v>
      </c>
      <c r="S6150" s="124">
        <v>22451</v>
      </c>
      <c r="T6150" s="123">
        <v>19906</v>
      </c>
      <c r="U6150" s="124">
        <v>18527</v>
      </c>
      <c r="V6150" s="123">
        <v>21125</v>
      </c>
      <c r="W6150" s="124">
        <v>21891</v>
      </c>
      <c r="X6150" s="123">
        <v>24244</v>
      </c>
      <c r="Y6150" s="124">
        <v>23589</v>
      </c>
      <c r="Z6150" s="123">
        <v>19891</v>
      </c>
      <c r="AA6150" s="124">
        <v>19086</v>
      </c>
      <c r="AB6150" s="123">
        <v>22445</v>
      </c>
      <c r="AC6150" s="124">
        <v>23309</v>
      </c>
      <c r="AD6150" s="123">
        <v>24672</v>
      </c>
      <c r="AE6150" s="125">
        <v>22288</v>
      </c>
      <c r="AF6150" s="126">
        <v>21135</v>
      </c>
    </row>
    <row r="6151" spans="2:32">
      <c r="B6151" s="127">
        <v>6113</v>
      </c>
      <c r="C6151" s="128">
        <v>6113</v>
      </c>
      <c r="D6151" s="129">
        <v>255</v>
      </c>
      <c r="E6151" s="130">
        <v>9</v>
      </c>
      <c r="F6151" s="131">
        <v>12</v>
      </c>
      <c r="G6151" s="132" t="s">
        <v>487</v>
      </c>
      <c r="H6151" s="133">
        <v>9</v>
      </c>
      <c r="I6151" s="128">
        <v>11</v>
      </c>
      <c r="J6151" s="129" t="s">
        <v>487</v>
      </c>
      <c r="K6151" s="134">
        <v>17</v>
      </c>
      <c r="L6151" s="108"/>
      <c r="M6151" s="81">
        <v>21191</v>
      </c>
      <c r="N6151" s="135">
        <v>18390</v>
      </c>
      <c r="O6151" s="136">
        <v>17615</v>
      </c>
      <c r="P6151" s="135">
        <v>17150</v>
      </c>
      <c r="Q6151" s="136">
        <v>20249</v>
      </c>
      <c r="R6151" s="135">
        <v>23211</v>
      </c>
      <c r="S6151" s="136">
        <v>22698</v>
      </c>
      <c r="T6151" s="135">
        <v>20133</v>
      </c>
      <c r="U6151" s="136">
        <v>19070</v>
      </c>
      <c r="V6151" s="135">
        <v>21515</v>
      </c>
      <c r="W6151" s="136">
        <v>22159</v>
      </c>
      <c r="X6151" s="135">
        <v>24666</v>
      </c>
      <c r="Y6151" s="136">
        <v>23928</v>
      </c>
      <c r="Z6151" s="135">
        <v>20456</v>
      </c>
      <c r="AA6151" s="136">
        <v>19758</v>
      </c>
      <c r="AB6151" s="135">
        <v>22940</v>
      </c>
      <c r="AC6151" s="136">
        <v>23538</v>
      </c>
      <c r="AD6151" s="135">
        <v>25020</v>
      </c>
      <c r="AE6151" s="137">
        <v>22505</v>
      </c>
      <c r="AF6151" s="138">
        <v>21714</v>
      </c>
    </row>
    <row r="6152" spans="2:32">
      <c r="B6152" s="114">
        <v>6114</v>
      </c>
      <c r="C6152" s="115">
        <v>6114</v>
      </c>
      <c r="D6152" s="116">
        <v>255</v>
      </c>
      <c r="E6152" s="117">
        <v>9</v>
      </c>
      <c r="F6152" s="118">
        <v>12</v>
      </c>
      <c r="G6152" s="119" t="s">
        <v>487</v>
      </c>
      <c r="H6152" s="120">
        <v>9</v>
      </c>
      <c r="I6152" s="115">
        <v>11</v>
      </c>
      <c r="J6152" s="116" t="s">
        <v>487</v>
      </c>
      <c r="K6152" s="121">
        <v>18</v>
      </c>
      <c r="L6152" s="108"/>
      <c r="M6152" s="122">
        <v>20844</v>
      </c>
      <c r="N6152" s="123">
        <v>18106</v>
      </c>
      <c r="O6152" s="124">
        <v>17514</v>
      </c>
      <c r="P6152" s="123">
        <v>17300</v>
      </c>
      <c r="Q6152" s="124">
        <v>20108</v>
      </c>
      <c r="R6152" s="123">
        <v>22776</v>
      </c>
      <c r="S6152" s="124">
        <v>22418</v>
      </c>
      <c r="T6152" s="123">
        <v>20050</v>
      </c>
      <c r="U6152" s="124">
        <v>19220</v>
      </c>
      <c r="V6152" s="123">
        <v>21481</v>
      </c>
      <c r="W6152" s="124">
        <v>21840</v>
      </c>
      <c r="X6152" s="123">
        <v>24388</v>
      </c>
      <c r="Y6152" s="124">
        <v>23990</v>
      </c>
      <c r="Z6152" s="123">
        <v>20778</v>
      </c>
      <c r="AA6152" s="124">
        <v>20180</v>
      </c>
      <c r="AB6152" s="123">
        <v>23002</v>
      </c>
      <c r="AC6152" s="124">
        <v>23343</v>
      </c>
      <c r="AD6152" s="123">
        <v>25163</v>
      </c>
      <c r="AE6152" s="125">
        <v>22745</v>
      </c>
      <c r="AF6152" s="126">
        <v>22084</v>
      </c>
    </row>
    <row r="6153" spans="2:32">
      <c r="B6153" s="127">
        <v>6115</v>
      </c>
      <c r="C6153" s="128">
        <v>6115</v>
      </c>
      <c r="D6153" s="129">
        <v>255</v>
      </c>
      <c r="E6153" s="130">
        <v>9</v>
      </c>
      <c r="F6153" s="131">
        <v>12</v>
      </c>
      <c r="G6153" s="132" t="s">
        <v>487</v>
      </c>
      <c r="H6153" s="133">
        <v>9</v>
      </c>
      <c r="I6153" s="128">
        <v>11</v>
      </c>
      <c r="J6153" s="129" t="s">
        <v>487</v>
      </c>
      <c r="K6153" s="134">
        <v>19</v>
      </c>
      <c r="L6153" s="108"/>
      <c r="M6153" s="81">
        <v>20300</v>
      </c>
      <c r="N6153" s="135">
        <v>17880</v>
      </c>
      <c r="O6153" s="136">
        <v>17384</v>
      </c>
      <c r="P6153" s="135">
        <v>17428</v>
      </c>
      <c r="Q6153" s="136">
        <v>19810</v>
      </c>
      <c r="R6153" s="135">
        <v>22329</v>
      </c>
      <c r="S6153" s="136">
        <v>22044</v>
      </c>
      <c r="T6153" s="135">
        <v>19869</v>
      </c>
      <c r="U6153" s="136">
        <v>19241</v>
      </c>
      <c r="V6153" s="135">
        <v>21352</v>
      </c>
      <c r="W6153" s="136">
        <v>21918</v>
      </c>
      <c r="X6153" s="135">
        <v>24227</v>
      </c>
      <c r="Y6153" s="136">
        <v>23994</v>
      </c>
      <c r="Z6153" s="135">
        <v>21049</v>
      </c>
      <c r="AA6153" s="136">
        <v>20677</v>
      </c>
      <c r="AB6153" s="135">
        <v>23137</v>
      </c>
      <c r="AC6153" s="136">
        <v>23753</v>
      </c>
      <c r="AD6153" s="135">
        <v>25346</v>
      </c>
      <c r="AE6153" s="137">
        <v>23117</v>
      </c>
      <c r="AF6153" s="138">
        <v>22501</v>
      </c>
    </row>
    <row r="6154" spans="2:32">
      <c r="B6154" s="114">
        <v>6116</v>
      </c>
      <c r="C6154" s="115">
        <v>6116</v>
      </c>
      <c r="D6154" s="116">
        <v>255</v>
      </c>
      <c r="E6154" s="117">
        <v>9</v>
      </c>
      <c r="F6154" s="118">
        <v>12</v>
      </c>
      <c r="G6154" s="119" t="s">
        <v>487</v>
      </c>
      <c r="H6154" s="120">
        <v>9</v>
      </c>
      <c r="I6154" s="115">
        <v>11</v>
      </c>
      <c r="J6154" s="116" t="s">
        <v>487</v>
      </c>
      <c r="K6154" s="121">
        <v>20</v>
      </c>
      <c r="L6154" s="108"/>
      <c r="M6154" s="122">
        <v>20308</v>
      </c>
      <c r="N6154" s="123">
        <v>17914</v>
      </c>
      <c r="O6154" s="124">
        <v>17557</v>
      </c>
      <c r="P6154" s="123">
        <v>17819</v>
      </c>
      <c r="Q6154" s="124">
        <v>20169</v>
      </c>
      <c r="R6154" s="123">
        <v>22471</v>
      </c>
      <c r="S6154" s="124">
        <v>22402</v>
      </c>
      <c r="T6154" s="123">
        <v>20146</v>
      </c>
      <c r="U6154" s="124">
        <v>19590</v>
      </c>
      <c r="V6154" s="123">
        <v>21878</v>
      </c>
      <c r="W6154" s="124">
        <v>22495</v>
      </c>
      <c r="X6154" s="123">
        <v>24715</v>
      </c>
      <c r="Y6154" s="124">
        <v>24795</v>
      </c>
      <c r="Z6154" s="123">
        <v>21845</v>
      </c>
      <c r="AA6154" s="124">
        <v>21496</v>
      </c>
      <c r="AB6154" s="123">
        <v>23975</v>
      </c>
      <c r="AC6154" s="124">
        <v>24657</v>
      </c>
      <c r="AD6154" s="123">
        <v>26363</v>
      </c>
      <c r="AE6154" s="125">
        <v>24021</v>
      </c>
      <c r="AF6154" s="126">
        <v>23471</v>
      </c>
    </row>
    <row r="6155" spans="2:32">
      <c r="B6155" s="127">
        <v>6117</v>
      </c>
      <c r="C6155" s="128">
        <v>6117</v>
      </c>
      <c r="D6155" s="129">
        <v>255</v>
      </c>
      <c r="E6155" s="130">
        <v>9</v>
      </c>
      <c r="F6155" s="131">
        <v>12</v>
      </c>
      <c r="G6155" s="132" t="s">
        <v>487</v>
      </c>
      <c r="H6155" s="133">
        <v>9</v>
      </c>
      <c r="I6155" s="128">
        <v>11</v>
      </c>
      <c r="J6155" s="129" t="s">
        <v>487</v>
      </c>
      <c r="K6155" s="134">
        <v>21</v>
      </c>
      <c r="L6155" s="108"/>
      <c r="M6155" s="81">
        <v>19639</v>
      </c>
      <c r="N6155" s="135">
        <v>17385</v>
      </c>
      <c r="O6155" s="136">
        <v>17071</v>
      </c>
      <c r="P6155" s="135">
        <v>17475</v>
      </c>
      <c r="Q6155" s="136">
        <v>19646</v>
      </c>
      <c r="R6155" s="135">
        <v>21982</v>
      </c>
      <c r="S6155" s="136">
        <v>21944</v>
      </c>
      <c r="T6155" s="135">
        <v>19843</v>
      </c>
      <c r="U6155" s="136">
        <v>19329</v>
      </c>
      <c r="V6155" s="135">
        <v>21555</v>
      </c>
      <c r="W6155" s="136">
        <v>22321</v>
      </c>
      <c r="X6155" s="135">
        <v>24699</v>
      </c>
      <c r="Y6155" s="136">
        <v>24854</v>
      </c>
      <c r="Z6155" s="135">
        <v>22006</v>
      </c>
      <c r="AA6155" s="136">
        <v>21728</v>
      </c>
      <c r="AB6155" s="135">
        <v>24027</v>
      </c>
      <c r="AC6155" s="136">
        <v>24868</v>
      </c>
      <c r="AD6155" s="135">
        <v>26703</v>
      </c>
      <c r="AE6155" s="137">
        <v>24485</v>
      </c>
      <c r="AF6155" s="138">
        <v>23822</v>
      </c>
    </row>
    <row r="6156" spans="2:32">
      <c r="B6156" s="114">
        <v>6118</v>
      </c>
      <c r="C6156" s="115">
        <v>6118</v>
      </c>
      <c r="D6156" s="116">
        <v>255</v>
      </c>
      <c r="E6156" s="117">
        <v>9</v>
      </c>
      <c r="F6156" s="118">
        <v>12</v>
      </c>
      <c r="G6156" s="119" t="s">
        <v>487</v>
      </c>
      <c r="H6156" s="120">
        <v>9</v>
      </c>
      <c r="I6156" s="115">
        <v>11</v>
      </c>
      <c r="J6156" s="116" t="s">
        <v>487</v>
      </c>
      <c r="K6156" s="121">
        <v>22</v>
      </c>
      <c r="L6156" s="108"/>
      <c r="M6156" s="122">
        <v>18266</v>
      </c>
      <c r="N6156" s="123">
        <v>16373</v>
      </c>
      <c r="O6156" s="124">
        <v>16303</v>
      </c>
      <c r="P6156" s="123">
        <v>16614</v>
      </c>
      <c r="Q6156" s="124">
        <v>18403</v>
      </c>
      <c r="R6156" s="123">
        <v>20700</v>
      </c>
      <c r="S6156" s="124">
        <v>20763</v>
      </c>
      <c r="T6156" s="123">
        <v>18976</v>
      </c>
      <c r="U6156" s="124">
        <v>18731</v>
      </c>
      <c r="V6156" s="123">
        <v>20446</v>
      </c>
      <c r="W6156" s="124">
        <v>21395</v>
      </c>
      <c r="X6156" s="123">
        <v>23712</v>
      </c>
      <c r="Y6156" s="124">
        <v>23977</v>
      </c>
      <c r="Z6156" s="123">
        <v>21637</v>
      </c>
      <c r="AA6156" s="124">
        <v>21229</v>
      </c>
      <c r="AB6156" s="123">
        <v>23143</v>
      </c>
      <c r="AC6156" s="124">
        <v>24171</v>
      </c>
      <c r="AD6156" s="123">
        <v>25984</v>
      </c>
      <c r="AE6156" s="125">
        <v>24049</v>
      </c>
      <c r="AF6156" s="126">
        <v>23559</v>
      </c>
    </row>
    <row r="6157" spans="2:32">
      <c r="B6157" s="127">
        <v>6119</v>
      </c>
      <c r="C6157" s="128">
        <v>6119</v>
      </c>
      <c r="D6157" s="129">
        <v>255</v>
      </c>
      <c r="E6157" s="130">
        <v>9</v>
      </c>
      <c r="F6157" s="131">
        <v>12</v>
      </c>
      <c r="G6157" s="132" t="s">
        <v>487</v>
      </c>
      <c r="H6157" s="133">
        <v>9</v>
      </c>
      <c r="I6157" s="128">
        <v>11</v>
      </c>
      <c r="J6157" s="129" t="s">
        <v>487</v>
      </c>
      <c r="K6157" s="134">
        <v>23</v>
      </c>
      <c r="L6157" s="108"/>
      <c r="M6157" s="81">
        <v>16773</v>
      </c>
      <c r="N6157" s="135">
        <v>15332</v>
      </c>
      <c r="O6157" s="136">
        <v>15481</v>
      </c>
      <c r="P6157" s="135">
        <v>15690</v>
      </c>
      <c r="Q6157" s="136">
        <v>17043</v>
      </c>
      <c r="R6157" s="135">
        <v>19216</v>
      </c>
      <c r="S6157" s="136">
        <v>19377</v>
      </c>
      <c r="T6157" s="135">
        <v>17935</v>
      </c>
      <c r="U6157" s="136">
        <v>17934</v>
      </c>
      <c r="V6157" s="135">
        <v>19082</v>
      </c>
      <c r="W6157" s="136">
        <v>20130</v>
      </c>
      <c r="X6157" s="135">
        <v>22333</v>
      </c>
      <c r="Y6157" s="136">
        <v>22740</v>
      </c>
      <c r="Z6157" s="135">
        <v>20929</v>
      </c>
      <c r="AA6157" s="136">
        <v>20406</v>
      </c>
      <c r="AB6157" s="135">
        <v>21861</v>
      </c>
      <c r="AC6157" s="136">
        <v>23011</v>
      </c>
      <c r="AD6157" s="135">
        <v>24809</v>
      </c>
      <c r="AE6157" s="137">
        <v>23193</v>
      </c>
      <c r="AF6157" s="138">
        <v>22880</v>
      </c>
    </row>
    <row r="6158" spans="2:32">
      <c r="B6158" s="114">
        <v>6120</v>
      </c>
      <c r="C6158" s="115">
        <v>6120</v>
      </c>
      <c r="D6158" s="116">
        <v>255</v>
      </c>
      <c r="E6158" s="117">
        <v>9</v>
      </c>
      <c r="F6158" s="118">
        <v>12</v>
      </c>
      <c r="G6158" s="119" t="s">
        <v>487</v>
      </c>
      <c r="H6158" s="120">
        <v>9</v>
      </c>
      <c r="I6158" s="115">
        <v>11</v>
      </c>
      <c r="J6158" s="116" t="s">
        <v>487</v>
      </c>
      <c r="K6158" s="121">
        <v>24</v>
      </c>
      <c r="L6158" s="108"/>
      <c r="M6158" s="122">
        <v>15592</v>
      </c>
      <c r="N6158" s="123">
        <v>14501</v>
      </c>
      <c r="O6158" s="124">
        <v>14754</v>
      </c>
      <c r="P6158" s="123">
        <v>14977</v>
      </c>
      <c r="Q6158" s="124">
        <v>16074</v>
      </c>
      <c r="R6158" s="123">
        <v>17988</v>
      </c>
      <c r="S6158" s="124">
        <v>18281</v>
      </c>
      <c r="T6158" s="123">
        <v>17165</v>
      </c>
      <c r="U6158" s="124">
        <v>17337</v>
      </c>
      <c r="V6158" s="123">
        <v>18219</v>
      </c>
      <c r="W6158" s="124">
        <v>19223</v>
      </c>
      <c r="X6158" s="123">
        <v>21220</v>
      </c>
      <c r="Y6158" s="124">
        <v>21735</v>
      </c>
      <c r="Z6158" s="123">
        <v>20388</v>
      </c>
      <c r="AA6158" s="124">
        <v>19838</v>
      </c>
      <c r="AB6158" s="123">
        <v>21007</v>
      </c>
      <c r="AC6158" s="124">
        <v>22143</v>
      </c>
      <c r="AD6158" s="123">
        <v>23837</v>
      </c>
      <c r="AE6158" s="125">
        <v>22549</v>
      </c>
      <c r="AF6158" s="126">
        <v>22388</v>
      </c>
    </row>
    <row r="6159" spans="2:32">
      <c r="B6159" s="127">
        <v>6121</v>
      </c>
      <c r="C6159" s="128">
        <v>6121</v>
      </c>
      <c r="D6159" s="129">
        <v>256</v>
      </c>
      <c r="E6159" s="130">
        <v>9</v>
      </c>
      <c r="F6159" s="131">
        <v>13</v>
      </c>
      <c r="G6159" s="132" t="s">
        <v>487</v>
      </c>
      <c r="H6159" s="133">
        <v>9</v>
      </c>
      <c r="I6159" s="128">
        <v>12</v>
      </c>
      <c r="J6159" s="129" t="s">
        <v>487</v>
      </c>
      <c r="K6159" s="134">
        <v>1</v>
      </c>
      <c r="L6159" s="108"/>
      <c r="M6159" s="81">
        <v>14734</v>
      </c>
      <c r="N6159" s="135">
        <v>14009</v>
      </c>
      <c r="O6159" s="136">
        <v>14040</v>
      </c>
      <c r="P6159" s="135">
        <v>14293</v>
      </c>
      <c r="Q6159" s="136">
        <v>15471</v>
      </c>
      <c r="R6159" s="135">
        <v>16973</v>
      </c>
      <c r="S6159" s="136">
        <v>17345</v>
      </c>
      <c r="T6159" s="135">
        <v>16634</v>
      </c>
      <c r="U6159" s="136">
        <v>16146</v>
      </c>
      <c r="V6159" s="135">
        <v>17843</v>
      </c>
      <c r="W6159" s="136">
        <v>18426</v>
      </c>
      <c r="X6159" s="135">
        <v>20261</v>
      </c>
      <c r="Y6159" s="136">
        <v>20829</v>
      </c>
      <c r="Z6159" s="135">
        <v>18664</v>
      </c>
      <c r="AA6159" s="136">
        <v>18983</v>
      </c>
      <c r="AB6159" s="135">
        <v>21009</v>
      </c>
      <c r="AC6159" s="136">
        <v>21534</v>
      </c>
      <c r="AD6159" s="135">
        <v>22958</v>
      </c>
      <c r="AE6159" s="137">
        <v>21926</v>
      </c>
      <c r="AF6159" s="138">
        <v>20348</v>
      </c>
    </row>
    <row r="6160" spans="2:32">
      <c r="B6160" s="114">
        <v>6122</v>
      </c>
      <c r="C6160" s="115">
        <v>6122</v>
      </c>
      <c r="D6160" s="116">
        <v>256</v>
      </c>
      <c r="E6160" s="117">
        <v>9</v>
      </c>
      <c r="F6160" s="118">
        <v>13</v>
      </c>
      <c r="G6160" s="119" t="s">
        <v>487</v>
      </c>
      <c r="H6160" s="120">
        <v>9</v>
      </c>
      <c r="I6160" s="115">
        <v>12</v>
      </c>
      <c r="J6160" s="116" t="s">
        <v>487</v>
      </c>
      <c r="K6160" s="121">
        <v>2</v>
      </c>
      <c r="L6160" s="108"/>
      <c r="M6160" s="122">
        <v>14269</v>
      </c>
      <c r="N6160" s="123">
        <v>13580</v>
      </c>
      <c r="O6160" s="124">
        <v>13650</v>
      </c>
      <c r="P6160" s="123">
        <v>13930</v>
      </c>
      <c r="Q6160" s="124">
        <v>15042</v>
      </c>
      <c r="R6160" s="123">
        <v>16454</v>
      </c>
      <c r="S6160" s="124">
        <v>16789</v>
      </c>
      <c r="T6160" s="123">
        <v>16097</v>
      </c>
      <c r="U6160" s="124">
        <v>15683</v>
      </c>
      <c r="V6160" s="123">
        <v>17344</v>
      </c>
      <c r="W6160" s="124">
        <v>17902</v>
      </c>
      <c r="X6160" s="123">
        <v>19637</v>
      </c>
      <c r="Y6160" s="124">
        <v>20157</v>
      </c>
      <c r="Z6160" s="123">
        <v>18093</v>
      </c>
      <c r="AA6160" s="124">
        <v>18466</v>
      </c>
      <c r="AB6160" s="123">
        <v>20480</v>
      </c>
      <c r="AC6160" s="124">
        <v>21001</v>
      </c>
      <c r="AD6160" s="123">
        <v>22232</v>
      </c>
      <c r="AE6160" s="125">
        <v>21209</v>
      </c>
      <c r="AF6160" s="126">
        <v>19723</v>
      </c>
    </row>
    <row r="6161" spans="2:32">
      <c r="B6161" s="127">
        <v>6123</v>
      </c>
      <c r="C6161" s="128">
        <v>6123</v>
      </c>
      <c r="D6161" s="129">
        <v>256</v>
      </c>
      <c r="E6161" s="130">
        <v>9</v>
      </c>
      <c r="F6161" s="131">
        <v>13</v>
      </c>
      <c r="G6161" s="132" t="s">
        <v>487</v>
      </c>
      <c r="H6161" s="133">
        <v>9</v>
      </c>
      <c r="I6161" s="128">
        <v>12</v>
      </c>
      <c r="J6161" s="129" t="s">
        <v>487</v>
      </c>
      <c r="K6161" s="134">
        <v>3</v>
      </c>
      <c r="L6161" s="108"/>
      <c r="M6161" s="81">
        <v>13994</v>
      </c>
      <c r="N6161" s="135">
        <v>13339</v>
      </c>
      <c r="O6161" s="136">
        <v>13417</v>
      </c>
      <c r="P6161" s="135">
        <v>13771</v>
      </c>
      <c r="Q6161" s="136">
        <v>14844</v>
      </c>
      <c r="R6161" s="135">
        <v>16196</v>
      </c>
      <c r="S6161" s="136">
        <v>16523</v>
      </c>
      <c r="T6161" s="135">
        <v>15864</v>
      </c>
      <c r="U6161" s="136">
        <v>15467</v>
      </c>
      <c r="V6161" s="135">
        <v>17118</v>
      </c>
      <c r="W6161" s="136">
        <v>17656</v>
      </c>
      <c r="X6161" s="135">
        <v>19291</v>
      </c>
      <c r="Y6161" s="136">
        <v>19781</v>
      </c>
      <c r="Z6161" s="135">
        <v>17766</v>
      </c>
      <c r="AA6161" s="136">
        <v>18203</v>
      </c>
      <c r="AB6161" s="135">
        <v>20149</v>
      </c>
      <c r="AC6161" s="136">
        <v>20664</v>
      </c>
      <c r="AD6161" s="135">
        <v>21764</v>
      </c>
      <c r="AE6161" s="137">
        <v>20780</v>
      </c>
      <c r="AF6161" s="138">
        <v>19341</v>
      </c>
    </row>
    <row r="6162" spans="2:32">
      <c r="B6162" s="114">
        <v>6124</v>
      </c>
      <c r="C6162" s="115">
        <v>6124</v>
      </c>
      <c r="D6162" s="116">
        <v>256</v>
      </c>
      <c r="E6162" s="117">
        <v>9</v>
      </c>
      <c r="F6162" s="118">
        <v>13</v>
      </c>
      <c r="G6162" s="119" t="s">
        <v>487</v>
      </c>
      <c r="H6162" s="120">
        <v>9</v>
      </c>
      <c r="I6162" s="115">
        <v>12</v>
      </c>
      <c r="J6162" s="116" t="s">
        <v>487</v>
      </c>
      <c r="K6162" s="121">
        <v>4</v>
      </c>
      <c r="L6162" s="108"/>
      <c r="M6162" s="122">
        <v>13931</v>
      </c>
      <c r="N6162" s="123">
        <v>13204</v>
      </c>
      <c r="O6162" s="124">
        <v>13301</v>
      </c>
      <c r="P6162" s="123">
        <v>13798</v>
      </c>
      <c r="Q6162" s="124">
        <v>14774</v>
      </c>
      <c r="R6162" s="123">
        <v>16021</v>
      </c>
      <c r="S6162" s="124">
        <v>16335</v>
      </c>
      <c r="T6162" s="123">
        <v>15570</v>
      </c>
      <c r="U6162" s="124">
        <v>15214</v>
      </c>
      <c r="V6162" s="123">
        <v>16857</v>
      </c>
      <c r="W6162" s="124">
        <v>17327</v>
      </c>
      <c r="X6162" s="123">
        <v>18795</v>
      </c>
      <c r="Y6162" s="124">
        <v>19238</v>
      </c>
      <c r="Z6162" s="123">
        <v>17266</v>
      </c>
      <c r="AA6162" s="124">
        <v>17837</v>
      </c>
      <c r="AB6162" s="123">
        <v>19585</v>
      </c>
      <c r="AC6162" s="124">
        <v>20031</v>
      </c>
      <c r="AD6162" s="123">
        <v>21021</v>
      </c>
      <c r="AE6162" s="125">
        <v>19984</v>
      </c>
      <c r="AF6162" s="126">
        <v>18711</v>
      </c>
    </row>
    <row r="6163" spans="2:32">
      <c r="B6163" s="127">
        <v>6125</v>
      </c>
      <c r="C6163" s="128">
        <v>6125</v>
      </c>
      <c r="D6163" s="129">
        <v>256</v>
      </c>
      <c r="E6163" s="130">
        <v>9</v>
      </c>
      <c r="F6163" s="131">
        <v>13</v>
      </c>
      <c r="G6163" s="132" t="s">
        <v>487</v>
      </c>
      <c r="H6163" s="133">
        <v>9</v>
      </c>
      <c r="I6163" s="128">
        <v>12</v>
      </c>
      <c r="J6163" s="129" t="s">
        <v>487</v>
      </c>
      <c r="K6163" s="134">
        <v>5</v>
      </c>
      <c r="L6163" s="108"/>
      <c r="M6163" s="81">
        <v>14344</v>
      </c>
      <c r="N6163" s="135">
        <v>13225</v>
      </c>
      <c r="O6163" s="136">
        <v>13331</v>
      </c>
      <c r="P6163" s="135">
        <v>14228</v>
      </c>
      <c r="Q6163" s="136">
        <v>15191</v>
      </c>
      <c r="R6163" s="135">
        <v>16321</v>
      </c>
      <c r="S6163" s="136">
        <v>16495</v>
      </c>
      <c r="T6163" s="135">
        <v>15430</v>
      </c>
      <c r="U6163" s="136">
        <v>15145</v>
      </c>
      <c r="V6163" s="135">
        <v>16979</v>
      </c>
      <c r="W6163" s="136">
        <v>17374</v>
      </c>
      <c r="X6163" s="135">
        <v>18678</v>
      </c>
      <c r="Y6163" s="136">
        <v>19105</v>
      </c>
      <c r="Z6163" s="135">
        <v>16924</v>
      </c>
      <c r="AA6163" s="136">
        <v>17908</v>
      </c>
      <c r="AB6163" s="135">
        <v>19481</v>
      </c>
      <c r="AC6163" s="136">
        <v>19840</v>
      </c>
      <c r="AD6163" s="135">
        <v>20659</v>
      </c>
      <c r="AE6163" s="137">
        <v>19362</v>
      </c>
      <c r="AF6163" s="138">
        <v>18228</v>
      </c>
    </row>
    <row r="6164" spans="2:32">
      <c r="B6164" s="114">
        <v>6126</v>
      </c>
      <c r="C6164" s="115">
        <v>6126</v>
      </c>
      <c r="D6164" s="116">
        <v>256</v>
      </c>
      <c r="E6164" s="117">
        <v>9</v>
      </c>
      <c r="F6164" s="118">
        <v>13</v>
      </c>
      <c r="G6164" s="119" t="s">
        <v>487</v>
      </c>
      <c r="H6164" s="120">
        <v>9</v>
      </c>
      <c r="I6164" s="115">
        <v>12</v>
      </c>
      <c r="J6164" s="116" t="s">
        <v>487</v>
      </c>
      <c r="K6164" s="121">
        <v>6</v>
      </c>
      <c r="L6164" s="108"/>
      <c r="M6164" s="122">
        <v>15457</v>
      </c>
      <c r="N6164" s="123">
        <v>13611</v>
      </c>
      <c r="O6164" s="124">
        <v>13644</v>
      </c>
      <c r="P6164" s="123">
        <v>15405</v>
      </c>
      <c r="Q6164" s="124">
        <v>16276</v>
      </c>
      <c r="R6164" s="123">
        <v>17377</v>
      </c>
      <c r="S6164" s="124">
        <v>17278</v>
      </c>
      <c r="T6164" s="123">
        <v>15626</v>
      </c>
      <c r="U6164" s="124">
        <v>15284</v>
      </c>
      <c r="V6164" s="123">
        <v>17833</v>
      </c>
      <c r="W6164" s="124">
        <v>18182</v>
      </c>
      <c r="X6164" s="123">
        <v>19318</v>
      </c>
      <c r="Y6164" s="124">
        <v>19442</v>
      </c>
      <c r="Z6164" s="123">
        <v>16743</v>
      </c>
      <c r="AA6164" s="124">
        <v>18655</v>
      </c>
      <c r="AB6164" s="123">
        <v>20029</v>
      </c>
      <c r="AC6164" s="124">
        <v>20328</v>
      </c>
      <c r="AD6164" s="123">
        <v>20769</v>
      </c>
      <c r="AE6164" s="125">
        <v>18968</v>
      </c>
      <c r="AF6164" s="126">
        <v>17900</v>
      </c>
    </row>
    <row r="6165" spans="2:32">
      <c r="B6165" s="127">
        <v>6127</v>
      </c>
      <c r="C6165" s="128">
        <v>6127</v>
      </c>
      <c r="D6165" s="129">
        <v>256</v>
      </c>
      <c r="E6165" s="130">
        <v>9</v>
      </c>
      <c r="F6165" s="131">
        <v>13</v>
      </c>
      <c r="G6165" s="132" t="s">
        <v>487</v>
      </c>
      <c r="H6165" s="133">
        <v>9</v>
      </c>
      <c r="I6165" s="128">
        <v>12</v>
      </c>
      <c r="J6165" s="129" t="s">
        <v>487</v>
      </c>
      <c r="K6165" s="134">
        <v>7</v>
      </c>
      <c r="L6165" s="108"/>
      <c r="M6165" s="81">
        <v>16743</v>
      </c>
      <c r="N6165" s="135">
        <v>14097</v>
      </c>
      <c r="O6165" s="136">
        <v>13832</v>
      </c>
      <c r="P6165" s="135">
        <v>16647</v>
      </c>
      <c r="Q6165" s="136">
        <v>17368</v>
      </c>
      <c r="R6165" s="135">
        <v>18492</v>
      </c>
      <c r="S6165" s="136">
        <v>18143</v>
      </c>
      <c r="T6165" s="135">
        <v>15879</v>
      </c>
      <c r="U6165" s="136">
        <v>15332</v>
      </c>
      <c r="V6165" s="135">
        <v>18671</v>
      </c>
      <c r="W6165" s="136">
        <v>18993</v>
      </c>
      <c r="X6165" s="135">
        <v>20109</v>
      </c>
      <c r="Y6165" s="136">
        <v>19912</v>
      </c>
      <c r="Z6165" s="135">
        <v>16503</v>
      </c>
      <c r="AA6165" s="136">
        <v>19486</v>
      </c>
      <c r="AB6165" s="135">
        <v>20556</v>
      </c>
      <c r="AC6165" s="136">
        <v>20925</v>
      </c>
      <c r="AD6165" s="135">
        <v>21080</v>
      </c>
      <c r="AE6165" s="137">
        <v>18786</v>
      </c>
      <c r="AF6165" s="138">
        <v>17565</v>
      </c>
    </row>
    <row r="6166" spans="2:32">
      <c r="B6166" s="114">
        <v>6128</v>
      </c>
      <c r="C6166" s="115">
        <v>6128</v>
      </c>
      <c r="D6166" s="116">
        <v>256</v>
      </c>
      <c r="E6166" s="117">
        <v>9</v>
      </c>
      <c r="F6166" s="118">
        <v>13</v>
      </c>
      <c r="G6166" s="119" t="s">
        <v>487</v>
      </c>
      <c r="H6166" s="120">
        <v>9</v>
      </c>
      <c r="I6166" s="115">
        <v>12</v>
      </c>
      <c r="J6166" s="116" t="s">
        <v>487</v>
      </c>
      <c r="K6166" s="121">
        <v>8</v>
      </c>
      <c r="L6166" s="108"/>
      <c r="M6166" s="122">
        <v>17597</v>
      </c>
      <c r="N6166" s="123">
        <v>14784</v>
      </c>
      <c r="O6166" s="124">
        <v>14286</v>
      </c>
      <c r="P6166" s="123">
        <v>17390</v>
      </c>
      <c r="Q6166" s="124">
        <v>18026</v>
      </c>
      <c r="R6166" s="123">
        <v>19298</v>
      </c>
      <c r="S6166" s="124">
        <v>18760</v>
      </c>
      <c r="T6166" s="123">
        <v>16532</v>
      </c>
      <c r="U6166" s="124">
        <v>15699</v>
      </c>
      <c r="V6166" s="123">
        <v>19190</v>
      </c>
      <c r="W6166" s="124">
        <v>19449</v>
      </c>
      <c r="X6166" s="123">
        <v>20771</v>
      </c>
      <c r="Y6166" s="124">
        <v>20309</v>
      </c>
      <c r="Z6166" s="123">
        <v>16803</v>
      </c>
      <c r="AA6166" s="124">
        <v>20058</v>
      </c>
      <c r="AB6166" s="123">
        <v>20850</v>
      </c>
      <c r="AC6166" s="124">
        <v>21247</v>
      </c>
      <c r="AD6166" s="123">
        <v>21393</v>
      </c>
      <c r="AE6166" s="125">
        <v>19217</v>
      </c>
      <c r="AF6166" s="126">
        <v>17826</v>
      </c>
    </row>
    <row r="6167" spans="2:32">
      <c r="B6167" s="127">
        <v>6129</v>
      </c>
      <c r="C6167" s="128">
        <v>6129</v>
      </c>
      <c r="D6167" s="129">
        <v>256</v>
      </c>
      <c r="E6167" s="130">
        <v>9</v>
      </c>
      <c r="F6167" s="131">
        <v>13</v>
      </c>
      <c r="G6167" s="132" t="s">
        <v>487</v>
      </c>
      <c r="H6167" s="133">
        <v>9</v>
      </c>
      <c r="I6167" s="128">
        <v>12</v>
      </c>
      <c r="J6167" s="129" t="s">
        <v>487</v>
      </c>
      <c r="K6167" s="134">
        <v>9</v>
      </c>
      <c r="L6167" s="108"/>
      <c r="M6167" s="81">
        <v>18450</v>
      </c>
      <c r="N6167" s="135">
        <v>15656</v>
      </c>
      <c r="O6167" s="136">
        <v>15068</v>
      </c>
      <c r="P6167" s="135">
        <v>18025</v>
      </c>
      <c r="Q6167" s="136">
        <v>18729</v>
      </c>
      <c r="R6167" s="135">
        <v>20167</v>
      </c>
      <c r="S6167" s="136">
        <v>19294</v>
      </c>
      <c r="T6167" s="135">
        <v>17381</v>
      </c>
      <c r="U6167" s="136">
        <v>16435</v>
      </c>
      <c r="V6167" s="135">
        <v>19754</v>
      </c>
      <c r="W6167" s="136">
        <v>19883</v>
      </c>
      <c r="X6167" s="135">
        <v>21576</v>
      </c>
      <c r="Y6167" s="136">
        <v>20768</v>
      </c>
      <c r="Z6167" s="135">
        <v>17488</v>
      </c>
      <c r="AA6167" s="136">
        <v>20591</v>
      </c>
      <c r="AB6167" s="135">
        <v>21318</v>
      </c>
      <c r="AC6167" s="136">
        <v>21549</v>
      </c>
      <c r="AD6167" s="135">
        <v>21824</v>
      </c>
      <c r="AE6167" s="137">
        <v>19950</v>
      </c>
      <c r="AF6167" s="138">
        <v>18486</v>
      </c>
    </row>
    <row r="6168" spans="2:32">
      <c r="B6168" s="114">
        <v>6130</v>
      </c>
      <c r="C6168" s="115">
        <v>6130</v>
      </c>
      <c r="D6168" s="116">
        <v>256</v>
      </c>
      <c r="E6168" s="117">
        <v>9</v>
      </c>
      <c r="F6168" s="118">
        <v>13</v>
      </c>
      <c r="G6168" s="119" t="s">
        <v>487</v>
      </c>
      <c r="H6168" s="120">
        <v>9</v>
      </c>
      <c r="I6168" s="115">
        <v>12</v>
      </c>
      <c r="J6168" s="116" t="s">
        <v>487</v>
      </c>
      <c r="K6168" s="121">
        <v>10</v>
      </c>
      <c r="L6168" s="108"/>
      <c r="M6168" s="122">
        <v>19027</v>
      </c>
      <c r="N6168" s="123">
        <v>16027</v>
      </c>
      <c r="O6168" s="124">
        <v>15350</v>
      </c>
      <c r="P6168" s="123">
        <v>18352</v>
      </c>
      <c r="Q6168" s="124">
        <v>19106</v>
      </c>
      <c r="R6168" s="123">
        <v>20644</v>
      </c>
      <c r="S6168" s="124">
        <v>19429</v>
      </c>
      <c r="T6168" s="123">
        <v>17734</v>
      </c>
      <c r="U6168" s="124">
        <v>16873</v>
      </c>
      <c r="V6168" s="123">
        <v>20040</v>
      </c>
      <c r="W6168" s="124">
        <v>20140</v>
      </c>
      <c r="X6168" s="123">
        <v>22080</v>
      </c>
      <c r="Y6168" s="124">
        <v>20977</v>
      </c>
      <c r="Z6168" s="123">
        <v>17808</v>
      </c>
      <c r="AA6168" s="124">
        <v>21002</v>
      </c>
      <c r="AB6168" s="123">
        <v>21578</v>
      </c>
      <c r="AC6168" s="124">
        <v>21790</v>
      </c>
      <c r="AD6168" s="123">
        <v>22085</v>
      </c>
      <c r="AE6168" s="125">
        <v>20639</v>
      </c>
      <c r="AF6168" s="126">
        <v>18861</v>
      </c>
    </row>
    <row r="6169" spans="2:32">
      <c r="B6169" s="127">
        <v>6131</v>
      </c>
      <c r="C6169" s="128">
        <v>6131</v>
      </c>
      <c r="D6169" s="129">
        <v>256</v>
      </c>
      <c r="E6169" s="130">
        <v>9</v>
      </c>
      <c r="F6169" s="131">
        <v>13</v>
      </c>
      <c r="G6169" s="132" t="s">
        <v>487</v>
      </c>
      <c r="H6169" s="133">
        <v>9</v>
      </c>
      <c r="I6169" s="128">
        <v>12</v>
      </c>
      <c r="J6169" s="129" t="s">
        <v>487</v>
      </c>
      <c r="K6169" s="134">
        <v>11</v>
      </c>
      <c r="L6169" s="108"/>
      <c r="M6169" s="81">
        <v>19674</v>
      </c>
      <c r="N6169" s="135">
        <v>16406</v>
      </c>
      <c r="O6169" s="136">
        <v>15846</v>
      </c>
      <c r="P6169" s="135">
        <v>18783</v>
      </c>
      <c r="Q6169" s="136">
        <v>19573</v>
      </c>
      <c r="R6169" s="135">
        <v>21276</v>
      </c>
      <c r="S6169" s="136">
        <v>19643</v>
      </c>
      <c r="T6169" s="135">
        <v>18129</v>
      </c>
      <c r="U6169" s="136">
        <v>17472</v>
      </c>
      <c r="V6169" s="135">
        <v>20478</v>
      </c>
      <c r="W6169" s="136">
        <v>20416</v>
      </c>
      <c r="X6169" s="135">
        <v>22764</v>
      </c>
      <c r="Y6169" s="136">
        <v>21306</v>
      </c>
      <c r="Z6169" s="135">
        <v>18391</v>
      </c>
      <c r="AA6169" s="136">
        <v>21541</v>
      </c>
      <c r="AB6169" s="135">
        <v>22096</v>
      </c>
      <c r="AC6169" s="136">
        <v>22145</v>
      </c>
      <c r="AD6169" s="135">
        <v>22468</v>
      </c>
      <c r="AE6169" s="137">
        <v>21267</v>
      </c>
      <c r="AF6169" s="138">
        <v>19490</v>
      </c>
    </row>
    <row r="6170" spans="2:32">
      <c r="B6170" s="114">
        <v>6132</v>
      </c>
      <c r="C6170" s="115">
        <v>6132</v>
      </c>
      <c r="D6170" s="116">
        <v>256</v>
      </c>
      <c r="E6170" s="117">
        <v>9</v>
      </c>
      <c r="F6170" s="118">
        <v>13</v>
      </c>
      <c r="G6170" s="119" t="s">
        <v>487</v>
      </c>
      <c r="H6170" s="120">
        <v>9</v>
      </c>
      <c r="I6170" s="115">
        <v>12</v>
      </c>
      <c r="J6170" s="116" t="s">
        <v>487</v>
      </c>
      <c r="K6170" s="121">
        <v>12</v>
      </c>
      <c r="L6170" s="108"/>
      <c r="M6170" s="122">
        <v>20001</v>
      </c>
      <c r="N6170" s="123">
        <v>16597</v>
      </c>
      <c r="O6170" s="124">
        <v>16094</v>
      </c>
      <c r="P6170" s="123">
        <v>19059</v>
      </c>
      <c r="Q6170" s="124">
        <v>19776</v>
      </c>
      <c r="R6170" s="123">
        <v>21537</v>
      </c>
      <c r="S6170" s="124">
        <v>19735</v>
      </c>
      <c r="T6170" s="123">
        <v>18346</v>
      </c>
      <c r="U6170" s="124">
        <v>17791</v>
      </c>
      <c r="V6170" s="123">
        <v>20677</v>
      </c>
      <c r="W6170" s="124">
        <v>20752</v>
      </c>
      <c r="X6170" s="123">
        <v>23054</v>
      </c>
      <c r="Y6170" s="124">
        <v>21452</v>
      </c>
      <c r="Z6170" s="123">
        <v>18688</v>
      </c>
      <c r="AA6170" s="124">
        <v>21867</v>
      </c>
      <c r="AB6170" s="123">
        <v>22320</v>
      </c>
      <c r="AC6170" s="124">
        <v>22549</v>
      </c>
      <c r="AD6170" s="123">
        <v>22626</v>
      </c>
      <c r="AE6170" s="125">
        <v>21584</v>
      </c>
      <c r="AF6170" s="126">
        <v>19806</v>
      </c>
    </row>
    <row r="6171" spans="2:32">
      <c r="B6171" s="127">
        <v>6133</v>
      </c>
      <c r="C6171" s="128">
        <v>6133</v>
      </c>
      <c r="D6171" s="129">
        <v>256</v>
      </c>
      <c r="E6171" s="130">
        <v>9</v>
      </c>
      <c r="F6171" s="131">
        <v>13</v>
      </c>
      <c r="G6171" s="132" t="s">
        <v>487</v>
      </c>
      <c r="H6171" s="133">
        <v>9</v>
      </c>
      <c r="I6171" s="128">
        <v>12</v>
      </c>
      <c r="J6171" s="129" t="s">
        <v>487</v>
      </c>
      <c r="K6171" s="134">
        <v>13</v>
      </c>
      <c r="L6171" s="108"/>
      <c r="M6171" s="81">
        <v>20065</v>
      </c>
      <c r="N6171" s="135">
        <v>16446</v>
      </c>
      <c r="O6171" s="136">
        <v>16114</v>
      </c>
      <c r="P6171" s="135">
        <v>19174</v>
      </c>
      <c r="Q6171" s="136">
        <v>19793</v>
      </c>
      <c r="R6171" s="135">
        <v>21613</v>
      </c>
      <c r="S6171" s="136">
        <v>19686</v>
      </c>
      <c r="T6171" s="135">
        <v>18215</v>
      </c>
      <c r="U6171" s="136">
        <v>17738</v>
      </c>
      <c r="V6171" s="135">
        <v>20759</v>
      </c>
      <c r="W6171" s="136">
        <v>20814</v>
      </c>
      <c r="X6171" s="135">
        <v>23140</v>
      </c>
      <c r="Y6171" s="136">
        <v>21358</v>
      </c>
      <c r="Z6171" s="135">
        <v>18689</v>
      </c>
      <c r="AA6171" s="136">
        <v>21965</v>
      </c>
      <c r="AB6171" s="135">
        <v>22360</v>
      </c>
      <c r="AC6171" s="136">
        <v>22556</v>
      </c>
      <c r="AD6171" s="135">
        <v>22548</v>
      </c>
      <c r="AE6171" s="137">
        <v>21384</v>
      </c>
      <c r="AF6171" s="138">
        <v>19812</v>
      </c>
    </row>
    <row r="6172" spans="2:32">
      <c r="B6172" s="114">
        <v>6134</v>
      </c>
      <c r="C6172" s="115">
        <v>6134</v>
      </c>
      <c r="D6172" s="116">
        <v>256</v>
      </c>
      <c r="E6172" s="117">
        <v>9</v>
      </c>
      <c r="F6172" s="118">
        <v>13</v>
      </c>
      <c r="G6172" s="119" t="s">
        <v>487</v>
      </c>
      <c r="H6172" s="120">
        <v>9</v>
      </c>
      <c r="I6172" s="115">
        <v>12</v>
      </c>
      <c r="J6172" s="116" t="s">
        <v>487</v>
      </c>
      <c r="K6172" s="121">
        <v>14</v>
      </c>
      <c r="L6172" s="108"/>
      <c r="M6172" s="122">
        <v>20136</v>
      </c>
      <c r="N6172" s="123">
        <v>16367</v>
      </c>
      <c r="O6172" s="124">
        <v>16005</v>
      </c>
      <c r="P6172" s="123">
        <v>19185</v>
      </c>
      <c r="Q6172" s="124">
        <v>19840</v>
      </c>
      <c r="R6172" s="123">
        <v>21691</v>
      </c>
      <c r="S6172" s="124">
        <v>19606</v>
      </c>
      <c r="T6172" s="123">
        <v>18116</v>
      </c>
      <c r="U6172" s="124">
        <v>17668</v>
      </c>
      <c r="V6172" s="123">
        <v>20771</v>
      </c>
      <c r="W6172" s="124">
        <v>20863</v>
      </c>
      <c r="X6172" s="123">
        <v>23192</v>
      </c>
      <c r="Y6172" s="124">
        <v>21240</v>
      </c>
      <c r="Z6172" s="123">
        <v>18561</v>
      </c>
      <c r="AA6172" s="124">
        <v>21955</v>
      </c>
      <c r="AB6172" s="123">
        <v>22340</v>
      </c>
      <c r="AC6172" s="124">
        <v>22594</v>
      </c>
      <c r="AD6172" s="123">
        <v>22412</v>
      </c>
      <c r="AE6172" s="125">
        <v>21262</v>
      </c>
      <c r="AF6172" s="126">
        <v>19670</v>
      </c>
    </row>
    <row r="6173" spans="2:32">
      <c r="B6173" s="127">
        <v>6135</v>
      </c>
      <c r="C6173" s="128">
        <v>6135</v>
      </c>
      <c r="D6173" s="129">
        <v>256</v>
      </c>
      <c r="E6173" s="130">
        <v>9</v>
      </c>
      <c r="F6173" s="131">
        <v>13</v>
      </c>
      <c r="G6173" s="132" t="s">
        <v>487</v>
      </c>
      <c r="H6173" s="133">
        <v>9</v>
      </c>
      <c r="I6173" s="128">
        <v>12</v>
      </c>
      <c r="J6173" s="129" t="s">
        <v>487</v>
      </c>
      <c r="K6173" s="134">
        <v>15</v>
      </c>
      <c r="L6173" s="108"/>
      <c r="M6173" s="81">
        <v>20203</v>
      </c>
      <c r="N6173" s="135">
        <v>16368</v>
      </c>
      <c r="O6173" s="136">
        <v>16143</v>
      </c>
      <c r="P6173" s="135">
        <v>19348</v>
      </c>
      <c r="Q6173" s="136">
        <v>19927</v>
      </c>
      <c r="R6173" s="135">
        <v>21817</v>
      </c>
      <c r="S6173" s="136">
        <v>19579</v>
      </c>
      <c r="T6173" s="135">
        <v>18109</v>
      </c>
      <c r="U6173" s="136">
        <v>17682</v>
      </c>
      <c r="V6173" s="135">
        <v>20951</v>
      </c>
      <c r="W6173" s="136">
        <v>20951</v>
      </c>
      <c r="X6173" s="135">
        <v>23286</v>
      </c>
      <c r="Y6173" s="136">
        <v>21205</v>
      </c>
      <c r="Z6173" s="135">
        <v>18704</v>
      </c>
      <c r="AA6173" s="136">
        <v>22116</v>
      </c>
      <c r="AB6173" s="135">
        <v>22523</v>
      </c>
      <c r="AC6173" s="136">
        <v>22694</v>
      </c>
      <c r="AD6173" s="135">
        <v>22335</v>
      </c>
      <c r="AE6173" s="137">
        <v>21118</v>
      </c>
      <c r="AF6173" s="138">
        <v>19805</v>
      </c>
    </row>
    <row r="6174" spans="2:32">
      <c r="B6174" s="114">
        <v>6136</v>
      </c>
      <c r="C6174" s="115">
        <v>6136</v>
      </c>
      <c r="D6174" s="116">
        <v>256</v>
      </c>
      <c r="E6174" s="117">
        <v>9</v>
      </c>
      <c r="F6174" s="118">
        <v>13</v>
      </c>
      <c r="G6174" s="119" t="s">
        <v>487</v>
      </c>
      <c r="H6174" s="120">
        <v>9</v>
      </c>
      <c r="I6174" s="115">
        <v>12</v>
      </c>
      <c r="J6174" s="116" t="s">
        <v>487</v>
      </c>
      <c r="K6174" s="121">
        <v>16</v>
      </c>
      <c r="L6174" s="108"/>
      <c r="M6174" s="122">
        <v>20502</v>
      </c>
      <c r="N6174" s="123">
        <v>16721</v>
      </c>
      <c r="O6174" s="124">
        <v>16569</v>
      </c>
      <c r="P6174" s="123">
        <v>19757</v>
      </c>
      <c r="Q6174" s="124">
        <v>20498</v>
      </c>
      <c r="R6174" s="123">
        <v>22157</v>
      </c>
      <c r="S6174" s="124">
        <v>19732</v>
      </c>
      <c r="T6174" s="123">
        <v>18384</v>
      </c>
      <c r="U6174" s="124">
        <v>17924</v>
      </c>
      <c r="V6174" s="123">
        <v>21667</v>
      </c>
      <c r="W6174" s="124">
        <v>21079</v>
      </c>
      <c r="X6174" s="123">
        <v>23519</v>
      </c>
      <c r="Y6174" s="124">
        <v>21240</v>
      </c>
      <c r="Z6174" s="123">
        <v>19020</v>
      </c>
      <c r="AA6174" s="124">
        <v>22403</v>
      </c>
      <c r="AB6174" s="123">
        <v>23245</v>
      </c>
      <c r="AC6174" s="124">
        <v>22759</v>
      </c>
      <c r="AD6174" s="123">
        <v>22305</v>
      </c>
      <c r="AE6174" s="125">
        <v>21133</v>
      </c>
      <c r="AF6174" s="126">
        <v>20104</v>
      </c>
    </row>
    <row r="6175" spans="2:32">
      <c r="B6175" s="127">
        <v>6137</v>
      </c>
      <c r="C6175" s="128">
        <v>6137</v>
      </c>
      <c r="D6175" s="129">
        <v>256</v>
      </c>
      <c r="E6175" s="130">
        <v>9</v>
      </c>
      <c r="F6175" s="131">
        <v>13</v>
      </c>
      <c r="G6175" s="132" t="s">
        <v>487</v>
      </c>
      <c r="H6175" s="133">
        <v>9</v>
      </c>
      <c r="I6175" s="128">
        <v>12</v>
      </c>
      <c r="J6175" s="129" t="s">
        <v>487</v>
      </c>
      <c r="K6175" s="134">
        <v>17</v>
      </c>
      <c r="L6175" s="108"/>
      <c r="M6175" s="81">
        <v>20612</v>
      </c>
      <c r="N6175" s="135">
        <v>17050</v>
      </c>
      <c r="O6175" s="136">
        <v>16911</v>
      </c>
      <c r="P6175" s="135">
        <v>19988</v>
      </c>
      <c r="Q6175" s="136">
        <v>20572</v>
      </c>
      <c r="R6175" s="135">
        <v>22207</v>
      </c>
      <c r="S6175" s="136">
        <v>19765</v>
      </c>
      <c r="T6175" s="135">
        <v>18736</v>
      </c>
      <c r="U6175" s="136">
        <v>18356</v>
      </c>
      <c r="V6175" s="135">
        <v>21739</v>
      </c>
      <c r="W6175" s="136">
        <v>21270</v>
      </c>
      <c r="X6175" s="135">
        <v>23654</v>
      </c>
      <c r="Y6175" s="136">
        <v>21256</v>
      </c>
      <c r="Z6175" s="135">
        <v>19496</v>
      </c>
      <c r="AA6175" s="136">
        <v>22695</v>
      </c>
      <c r="AB6175" s="135">
        <v>23290</v>
      </c>
      <c r="AC6175" s="136">
        <v>22986</v>
      </c>
      <c r="AD6175" s="135">
        <v>22321</v>
      </c>
      <c r="AE6175" s="137">
        <v>21516</v>
      </c>
      <c r="AF6175" s="138">
        <v>20594</v>
      </c>
    </row>
    <row r="6176" spans="2:32">
      <c r="B6176" s="114">
        <v>6138</v>
      </c>
      <c r="C6176" s="115">
        <v>6138</v>
      </c>
      <c r="D6176" s="116">
        <v>256</v>
      </c>
      <c r="E6176" s="117">
        <v>9</v>
      </c>
      <c r="F6176" s="118">
        <v>13</v>
      </c>
      <c r="G6176" s="119" t="s">
        <v>487</v>
      </c>
      <c r="H6176" s="120">
        <v>9</v>
      </c>
      <c r="I6176" s="115">
        <v>12</v>
      </c>
      <c r="J6176" s="116" t="s">
        <v>487</v>
      </c>
      <c r="K6176" s="121">
        <v>18</v>
      </c>
      <c r="L6176" s="108"/>
      <c r="M6176" s="122">
        <v>20089</v>
      </c>
      <c r="N6176" s="123">
        <v>16859</v>
      </c>
      <c r="O6176" s="124">
        <v>16975</v>
      </c>
      <c r="P6176" s="123">
        <v>19799</v>
      </c>
      <c r="Q6176" s="124">
        <v>20118</v>
      </c>
      <c r="R6176" s="123">
        <v>21929</v>
      </c>
      <c r="S6176" s="124">
        <v>19659</v>
      </c>
      <c r="T6176" s="123">
        <v>18858</v>
      </c>
      <c r="U6176" s="124">
        <v>18476</v>
      </c>
      <c r="V6176" s="123">
        <v>21441</v>
      </c>
      <c r="W6176" s="124">
        <v>21007</v>
      </c>
      <c r="X6176" s="123">
        <v>23588</v>
      </c>
      <c r="Y6176" s="124">
        <v>21299</v>
      </c>
      <c r="Z6176" s="123">
        <v>19826</v>
      </c>
      <c r="AA6176" s="124">
        <v>22666</v>
      </c>
      <c r="AB6176" s="123">
        <v>23000</v>
      </c>
      <c r="AC6176" s="124">
        <v>22713</v>
      </c>
      <c r="AD6176" s="123">
        <v>22474</v>
      </c>
      <c r="AE6176" s="125">
        <v>21807</v>
      </c>
      <c r="AF6176" s="126">
        <v>20958</v>
      </c>
    </row>
    <row r="6177" spans="2:32">
      <c r="B6177" s="127">
        <v>6139</v>
      </c>
      <c r="C6177" s="128">
        <v>6139</v>
      </c>
      <c r="D6177" s="129">
        <v>256</v>
      </c>
      <c r="E6177" s="130">
        <v>9</v>
      </c>
      <c r="F6177" s="131">
        <v>13</v>
      </c>
      <c r="G6177" s="132" t="s">
        <v>487</v>
      </c>
      <c r="H6177" s="133">
        <v>9</v>
      </c>
      <c r="I6177" s="128">
        <v>12</v>
      </c>
      <c r="J6177" s="129" t="s">
        <v>487</v>
      </c>
      <c r="K6177" s="134">
        <v>19</v>
      </c>
      <c r="L6177" s="108"/>
      <c r="M6177" s="81">
        <v>19595</v>
      </c>
      <c r="N6177" s="135">
        <v>16713</v>
      </c>
      <c r="O6177" s="136">
        <v>17114</v>
      </c>
      <c r="P6177" s="135">
        <v>19529</v>
      </c>
      <c r="Q6177" s="136">
        <v>20047</v>
      </c>
      <c r="R6177" s="135">
        <v>21588</v>
      </c>
      <c r="S6177" s="136">
        <v>19489</v>
      </c>
      <c r="T6177" s="135">
        <v>18889</v>
      </c>
      <c r="U6177" s="136">
        <v>18704</v>
      </c>
      <c r="V6177" s="135">
        <v>21514</v>
      </c>
      <c r="W6177" s="136">
        <v>21283</v>
      </c>
      <c r="X6177" s="135">
        <v>23547</v>
      </c>
      <c r="Y6177" s="136">
        <v>21489</v>
      </c>
      <c r="Z6177" s="135">
        <v>20295</v>
      </c>
      <c r="AA6177" s="136">
        <v>22782</v>
      </c>
      <c r="AB6177" s="135">
        <v>23389</v>
      </c>
      <c r="AC6177" s="136">
        <v>23181</v>
      </c>
      <c r="AD6177" s="135">
        <v>22845</v>
      </c>
      <c r="AE6177" s="137">
        <v>22226</v>
      </c>
      <c r="AF6177" s="138">
        <v>21540</v>
      </c>
    </row>
    <row r="6178" spans="2:32">
      <c r="B6178" s="114">
        <v>6140</v>
      </c>
      <c r="C6178" s="115">
        <v>6140</v>
      </c>
      <c r="D6178" s="116">
        <v>256</v>
      </c>
      <c r="E6178" s="117">
        <v>9</v>
      </c>
      <c r="F6178" s="118">
        <v>13</v>
      </c>
      <c r="G6178" s="119" t="s">
        <v>487</v>
      </c>
      <c r="H6178" s="120">
        <v>9</v>
      </c>
      <c r="I6178" s="115">
        <v>12</v>
      </c>
      <c r="J6178" s="116" t="s">
        <v>487</v>
      </c>
      <c r="K6178" s="121">
        <v>20</v>
      </c>
      <c r="L6178" s="108"/>
      <c r="M6178" s="122">
        <v>19758</v>
      </c>
      <c r="N6178" s="123">
        <v>16837</v>
      </c>
      <c r="O6178" s="124">
        <v>17463</v>
      </c>
      <c r="P6178" s="123">
        <v>19848</v>
      </c>
      <c r="Q6178" s="124">
        <v>20234</v>
      </c>
      <c r="R6178" s="123">
        <v>21895</v>
      </c>
      <c r="S6178" s="124">
        <v>19703</v>
      </c>
      <c r="T6178" s="123">
        <v>19155</v>
      </c>
      <c r="U6178" s="124">
        <v>19223</v>
      </c>
      <c r="V6178" s="123">
        <v>21991</v>
      </c>
      <c r="W6178" s="124">
        <v>21884</v>
      </c>
      <c r="X6178" s="123">
        <v>24260</v>
      </c>
      <c r="Y6178" s="124">
        <v>22161</v>
      </c>
      <c r="Z6178" s="123">
        <v>21058</v>
      </c>
      <c r="AA6178" s="124">
        <v>23573</v>
      </c>
      <c r="AB6178" s="123">
        <v>24246</v>
      </c>
      <c r="AC6178" s="124">
        <v>24206</v>
      </c>
      <c r="AD6178" s="123">
        <v>23733</v>
      </c>
      <c r="AE6178" s="125">
        <v>23178</v>
      </c>
      <c r="AF6178" s="126">
        <v>22415</v>
      </c>
    </row>
    <row r="6179" spans="2:32">
      <c r="B6179" s="127">
        <v>6141</v>
      </c>
      <c r="C6179" s="128">
        <v>6141</v>
      </c>
      <c r="D6179" s="129">
        <v>256</v>
      </c>
      <c r="E6179" s="130">
        <v>9</v>
      </c>
      <c r="F6179" s="131">
        <v>13</v>
      </c>
      <c r="G6179" s="132" t="s">
        <v>487</v>
      </c>
      <c r="H6179" s="133">
        <v>9</v>
      </c>
      <c r="I6179" s="128">
        <v>12</v>
      </c>
      <c r="J6179" s="129" t="s">
        <v>487</v>
      </c>
      <c r="K6179" s="134">
        <v>21</v>
      </c>
      <c r="L6179" s="108"/>
      <c r="M6179" s="81">
        <v>19141</v>
      </c>
      <c r="N6179" s="135">
        <v>16368</v>
      </c>
      <c r="O6179" s="136">
        <v>17113</v>
      </c>
      <c r="P6179" s="135">
        <v>19320</v>
      </c>
      <c r="Q6179" s="136">
        <v>19733</v>
      </c>
      <c r="R6179" s="135">
        <v>21421</v>
      </c>
      <c r="S6179" s="136">
        <v>19363</v>
      </c>
      <c r="T6179" s="135">
        <v>18845</v>
      </c>
      <c r="U6179" s="136">
        <v>19055</v>
      </c>
      <c r="V6179" s="135">
        <v>21740</v>
      </c>
      <c r="W6179" s="136">
        <v>21704</v>
      </c>
      <c r="X6179" s="135">
        <v>24249</v>
      </c>
      <c r="Y6179" s="136">
        <v>22353</v>
      </c>
      <c r="Z6179" s="135">
        <v>21253</v>
      </c>
      <c r="AA6179" s="136">
        <v>23597</v>
      </c>
      <c r="AB6179" s="135">
        <v>24440</v>
      </c>
      <c r="AC6179" s="136">
        <v>24459</v>
      </c>
      <c r="AD6179" s="135">
        <v>24207</v>
      </c>
      <c r="AE6179" s="137">
        <v>23542</v>
      </c>
      <c r="AF6179" s="138">
        <v>22765</v>
      </c>
    </row>
    <row r="6180" spans="2:32">
      <c r="B6180" s="114">
        <v>6142</v>
      </c>
      <c r="C6180" s="115">
        <v>6142</v>
      </c>
      <c r="D6180" s="116">
        <v>256</v>
      </c>
      <c r="E6180" s="117">
        <v>9</v>
      </c>
      <c r="F6180" s="118">
        <v>13</v>
      </c>
      <c r="G6180" s="119" t="s">
        <v>487</v>
      </c>
      <c r="H6180" s="120">
        <v>9</v>
      </c>
      <c r="I6180" s="115">
        <v>12</v>
      </c>
      <c r="J6180" s="116" t="s">
        <v>487</v>
      </c>
      <c r="K6180" s="121">
        <v>22</v>
      </c>
      <c r="L6180" s="108"/>
      <c r="M6180" s="122">
        <v>17780</v>
      </c>
      <c r="N6180" s="123">
        <v>15552</v>
      </c>
      <c r="O6180" s="124">
        <v>16201</v>
      </c>
      <c r="P6180" s="123">
        <v>18027</v>
      </c>
      <c r="Q6180" s="124">
        <v>18516</v>
      </c>
      <c r="R6180" s="123">
        <v>20167</v>
      </c>
      <c r="S6180" s="124">
        <v>18426</v>
      </c>
      <c r="T6180" s="123">
        <v>18169</v>
      </c>
      <c r="U6180" s="124">
        <v>18267</v>
      </c>
      <c r="V6180" s="123">
        <v>20733</v>
      </c>
      <c r="W6180" s="124">
        <v>20802</v>
      </c>
      <c r="X6180" s="123">
        <v>23288</v>
      </c>
      <c r="Y6180" s="124">
        <v>21698</v>
      </c>
      <c r="Z6180" s="123">
        <v>20688</v>
      </c>
      <c r="AA6180" s="124">
        <v>22644</v>
      </c>
      <c r="AB6180" s="123">
        <v>23691</v>
      </c>
      <c r="AC6180" s="124">
        <v>23764</v>
      </c>
      <c r="AD6180" s="123">
        <v>23735</v>
      </c>
      <c r="AE6180" s="125">
        <v>23243</v>
      </c>
      <c r="AF6180" s="126">
        <v>22295</v>
      </c>
    </row>
    <row r="6181" spans="2:32">
      <c r="B6181" s="127">
        <v>6143</v>
      </c>
      <c r="C6181" s="128">
        <v>6143</v>
      </c>
      <c r="D6181" s="129">
        <v>256</v>
      </c>
      <c r="E6181" s="130">
        <v>9</v>
      </c>
      <c r="F6181" s="131">
        <v>13</v>
      </c>
      <c r="G6181" s="132" t="s">
        <v>487</v>
      </c>
      <c r="H6181" s="133">
        <v>9</v>
      </c>
      <c r="I6181" s="128">
        <v>12</v>
      </c>
      <c r="J6181" s="129" t="s">
        <v>487</v>
      </c>
      <c r="K6181" s="134">
        <v>23</v>
      </c>
      <c r="L6181" s="108"/>
      <c r="M6181" s="81">
        <v>16435</v>
      </c>
      <c r="N6181" s="135">
        <v>14783</v>
      </c>
      <c r="O6181" s="136">
        <v>15321</v>
      </c>
      <c r="P6181" s="135">
        <v>16716</v>
      </c>
      <c r="Q6181" s="136">
        <v>17215</v>
      </c>
      <c r="R6181" s="135">
        <v>18830</v>
      </c>
      <c r="S6181" s="136">
        <v>17411</v>
      </c>
      <c r="T6181" s="135">
        <v>17382</v>
      </c>
      <c r="U6181" s="136">
        <v>17404</v>
      </c>
      <c r="V6181" s="135">
        <v>19492</v>
      </c>
      <c r="W6181" s="136">
        <v>19634</v>
      </c>
      <c r="X6181" s="135">
        <v>22082</v>
      </c>
      <c r="Y6181" s="136">
        <v>20818</v>
      </c>
      <c r="Z6181" s="135">
        <v>19900</v>
      </c>
      <c r="AA6181" s="136">
        <v>21401</v>
      </c>
      <c r="AB6181" s="135">
        <v>22562</v>
      </c>
      <c r="AC6181" s="136">
        <v>22700</v>
      </c>
      <c r="AD6181" s="135">
        <v>22935</v>
      </c>
      <c r="AE6181" s="137">
        <v>22615</v>
      </c>
      <c r="AF6181" s="138">
        <v>21544</v>
      </c>
    </row>
    <row r="6182" spans="2:32">
      <c r="B6182" s="114">
        <v>6144</v>
      </c>
      <c r="C6182" s="115">
        <v>6144</v>
      </c>
      <c r="D6182" s="116">
        <v>256</v>
      </c>
      <c r="E6182" s="117">
        <v>9</v>
      </c>
      <c r="F6182" s="118">
        <v>13</v>
      </c>
      <c r="G6182" s="119" t="s">
        <v>487</v>
      </c>
      <c r="H6182" s="120">
        <v>9</v>
      </c>
      <c r="I6182" s="115">
        <v>12</v>
      </c>
      <c r="J6182" s="116" t="s">
        <v>487</v>
      </c>
      <c r="K6182" s="121">
        <v>24</v>
      </c>
      <c r="L6182" s="108"/>
      <c r="M6182" s="122">
        <v>15328</v>
      </c>
      <c r="N6182" s="123">
        <v>14042</v>
      </c>
      <c r="O6182" s="124">
        <v>14592</v>
      </c>
      <c r="P6182" s="123">
        <v>15752</v>
      </c>
      <c r="Q6182" s="124">
        <v>16197</v>
      </c>
      <c r="R6182" s="123">
        <v>17719</v>
      </c>
      <c r="S6182" s="124">
        <v>16614</v>
      </c>
      <c r="T6182" s="123">
        <v>16752</v>
      </c>
      <c r="U6182" s="124">
        <v>16794</v>
      </c>
      <c r="V6182" s="123">
        <v>18584</v>
      </c>
      <c r="W6182" s="124">
        <v>18850</v>
      </c>
      <c r="X6182" s="123">
        <v>21061</v>
      </c>
      <c r="Y6182" s="124">
        <v>20133</v>
      </c>
      <c r="Z6182" s="123">
        <v>19326</v>
      </c>
      <c r="AA6182" s="124">
        <v>20550</v>
      </c>
      <c r="AB6182" s="123">
        <v>21686</v>
      </c>
      <c r="AC6182" s="124">
        <v>21966</v>
      </c>
      <c r="AD6182" s="123">
        <v>22291</v>
      </c>
      <c r="AE6182" s="125">
        <v>22120</v>
      </c>
      <c r="AF6182" s="126">
        <v>21008</v>
      </c>
    </row>
    <row r="6183" spans="2:32">
      <c r="B6183" s="127">
        <v>6145</v>
      </c>
      <c r="C6183" s="128">
        <v>6145</v>
      </c>
      <c r="D6183" s="129">
        <v>257</v>
      </c>
      <c r="E6183" s="130">
        <v>9</v>
      </c>
      <c r="F6183" s="131">
        <v>14</v>
      </c>
      <c r="G6183" s="132" t="s">
        <v>487</v>
      </c>
      <c r="H6183" s="133">
        <v>9</v>
      </c>
      <c r="I6183" s="128">
        <v>13</v>
      </c>
      <c r="J6183" s="129" t="s">
        <v>487</v>
      </c>
      <c r="K6183" s="134">
        <v>1</v>
      </c>
      <c r="L6183" s="108"/>
      <c r="M6183" s="81">
        <v>14569</v>
      </c>
      <c r="N6183" s="135">
        <v>13480</v>
      </c>
      <c r="O6183" s="136">
        <v>14035</v>
      </c>
      <c r="P6183" s="135">
        <v>15232</v>
      </c>
      <c r="Q6183" s="136">
        <v>15367</v>
      </c>
      <c r="R6183" s="135">
        <v>16875</v>
      </c>
      <c r="S6183" s="136">
        <v>16181</v>
      </c>
      <c r="T6183" s="135">
        <v>15753</v>
      </c>
      <c r="U6183" s="136">
        <v>16129</v>
      </c>
      <c r="V6183" s="135">
        <v>17858</v>
      </c>
      <c r="W6183" s="136">
        <v>17849</v>
      </c>
      <c r="X6183" s="135">
        <v>20234</v>
      </c>
      <c r="Y6183" s="136">
        <v>19633</v>
      </c>
      <c r="Z6183" s="135">
        <v>18578</v>
      </c>
      <c r="AA6183" s="136">
        <v>20603</v>
      </c>
      <c r="AB6183" s="135">
        <v>21160</v>
      </c>
      <c r="AC6183" s="136">
        <v>21021</v>
      </c>
      <c r="AD6183" s="135">
        <v>21756</v>
      </c>
      <c r="AE6183" s="137">
        <v>20202</v>
      </c>
      <c r="AF6183" s="138">
        <v>20224</v>
      </c>
    </row>
    <row r="6184" spans="2:32">
      <c r="B6184" s="114">
        <v>6146</v>
      </c>
      <c r="C6184" s="115">
        <v>6146</v>
      </c>
      <c r="D6184" s="116">
        <v>257</v>
      </c>
      <c r="E6184" s="117">
        <v>9</v>
      </c>
      <c r="F6184" s="118">
        <v>14</v>
      </c>
      <c r="G6184" s="119" t="s">
        <v>487</v>
      </c>
      <c r="H6184" s="120">
        <v>9</v>
      </c>
      <c r="I6184" s="115">
        <v>13</v>
      </c>
      <c r="J6184" s="116" t="s">
        <v>487</v>
      </c>
      <c r="K6184" s="121">
        <v>2</v>
      </c>
      <c r="L6184" s="108"/>
      <c r="M6184" s="122">
        <v>14121</v>
      </c>
      <c r="N6184" s="123">
        <v>13096</v>
      </c>
      <c r="O6184" s="124">
        <v>13693</v>
      </c>
      <c r="P6184" s="123">
        <v>14809</v>
      </c>
      <c r="Q6184" s="124">
        <v>14951</v>
      </c>
      <c r="R6184" s="123">
        <v>16334</v>
      </c>
      <c r="S6184" s="124">
        <v>15660</v>
      </c>
      <c r="T6184" s="123">
        <v>15301</v>
      </c>
      <c r="U6184" s="124">
        <v>15709</v>
      </c>
      <c r="V6184" s="123">
        <v>17355</v>
      </c>
      <c r="W6184" s="124">
        <v>17387</v>
      </c>
      <c r="X6184" s="123">
        <v>19582</v>
      </c>
      <c r="Y6184" s="124">
        <v>18990</v>
      </c>
      <c r="Z6184" s="123">
        <v>18071</v>
      </c>
      <c r="AA6184" s="124">
        <v>20088</v>
      </c>
      <c r="AB6184" s="123">
        <v>20638</v>
      </c>
      <c r="AC6184" s="124">
        <v>20524</v>
      </c>
      <c r="AD6184" s="123">
        <v>21036</v>
      </c>
      <c r="AE6184" s="125">
        <v>19583</v>
      </c>
      <c r="AF6184" s="126">
        <v>19663</v>
      </c>
    </row>
    <row r="6185" spans="2:32">
      <c r="B6185" s="127">
        <v>6147</v>
      </c>
      <c r="C6185" s="128">
        <v>6147</v>
      </c>
      <c r="D6185" s="129">
        <v>257</v>
      </c>
      <c r="E6185" s="130">
        <v>9</v>
      </c>
      <c r="F6185" s="131">
        <v>14</v>
      </c>
      <c r="G6185" s="132" t="s">
        <v>487</v>
      </c>
      <c r="H6185" s="133">
        <v>9</v>
      </c>
      <c r="I6185" s="128">
        <v>13</v>
      </c>
      <c r="J6185" s="129" t="s">
        <v>487</v>
      </c>
      <c r="K6185" s="134">
        <v>3</v>
      </c>
      <c r="L6185" s="108"/>
      <c r="M6185" s="81">
        <v>13875</v>
      </c>
      <c r="N6185" s="135">
        <v>12873</v>
      </c>
      <c r="O6185" s="136">
        <v>13544</v>
      </c>
      <c r="P6185" s="135">
        <v>14608</v>
      </c>
      <c r="Q6185" s="136">
        <v>14763</v>
      </c>
      <c r="R6185" s="135">
        <v>16081</v>
      </c>
      <c r="S6185" s="136">
        <v>15443</v>
      </c>
      <c r="T6185" s="135">
        <v>15088</v>
      </c>
      <c r="U6185" s="136">
        <v>15560</v>
      </c>
      <c r="V6185" s="135">
        <v>17146</v>
      </c>
      <c r="W6185" s="136">
        <v>17174</v>
      </c>
      <c r="X6185" s="135">
        <v>19228</v>
      </c>
      <c r="Y6185" s="136">
        <v>18651</v>
      </c>
      <c r="Z6185" s="135">
        <v>17834</v>
      </c>
      <c r="AA6185" s="136">
        <v>19783</v>
      </c>
      <c r="AB6185" s="135">
        <v>20306</v>
      </c>
      <c r="AC6185" s="136">
        <v>20200</v>
      </c>
      <c r="AD6185" s="135">
        <v>20609</v>
      </c>
      <c r="AE6185" s="137">
        <v>19214</v>
      </c>
      <c r="AF6185" s="138">
        <v>19380</v>
      </c>
    </row>
    <row r="6186" spans="2:32">
      <c r="B6186" s="114">
        <v>6148</v>
      </c>
      <c r="C6186" s="115">
        <v>6148</v>
      </c>
      <c r="D6186" s="116">
        <v>257</v>
      </c>
      <c r="E6186" s="117">
        <v>9</v>
      </c>
      <c r="F6186" s="118">
        <v>14</v>
      </c>
      <c r="G6186" s="119" t="s">
        <v>487</v>
      </c>
      <c r="H6186" s="120">
        <v>9</v>
      </c>
      <c r="I6186" s="115">
        <v>13</v>
      </c>
      <c r="J6186" s="116" t="s">
        <v>487</v>
      </c>
      <c r="K6186" s="121">
        <v>4</v>
      </c>
      <c r="L6186" s="108"/>
      <c r="M6186" s="122">
        <v>13810</v>
      </c>
      <c r="N6186" s="123">
        <v>12753</v>
      </c>
      <c r="O6186" s="124">
        <v>13581</v>
      </c>
      <c r="P6186" s="123">
        <v>14546</v>
      </c>
      <c r="Q6186" s="124">
        <v>14700</v>
      </c>
      <c r="R6186" s="123">
        <v>15922</v>
      </c>
      <c r="S6186" s="124">
        <v>15185</v>
      </c>
      <c r="T6186" s="123">
        <v>14869</v>
      </c>
      <c r="U6186" s="124">
        <v>15467</v>
      </c>
      <c r="V6186" s="123">
        <v>16877</v>
      </c>
      <c r="W6186" s="124">
        <v>16818</v>
      </c>
      <c r="X6186" s="123">
        <v>18739</v>
      </c>
      <c r="Y6186" s="124">
        <v>18056</v>
      </c>
      <c r="Z6186" s="123">
        <v>17502</v>
      </c>
      <c r="AA6186" s="124">
        <v>19244</v>
      </c>
      <c r="AB6186" s="123">
        <v>19709</v>
      </c>
      <c r="AC6186" s="124">
        <v>19550</v>
      </c>
      <c r="AD6186" s="123">
        <v>19815</v>
      </c>
      <c r="AE6186" s="125">
        <v>18586</v>
      </c>
      <c r="AF6186" s="126">
        <v>18927</v>
      </c>
    </row>
    <row r="6187" spans="2:32">
      <c r="B6187" s="127">
        <v>6149</v>
      </c>
      <c r="C6187" s="128">
        <v>6149</v>
      </c>
      <c r="D6187" s="129">
        <v>257</v>
      </c>
      <c r="E6187" s="130">
        <v>9</v>
      </c>
      <c r="F6187" s="131">
        <v>14</v>
      </c>
      <c r="G6187" s="132" t="s">
        <v>487</v>
      </c>
      <c r="H6187" s="133">
        <v>9</v>
      </c>
      <c r="I6187" s="128">
        <v>13</v>
      </c>
      <c r="J6187" s="129" t="s">
        <v>487</v>
      </c>
      <c r="K6187" s="134">
        <v>5</v>
      </c>
      <c r="L6187" s="108"/>
      <c r="M6187" s="81">
        <v>14170</v>
      </c>
      <c r="N6187" s="135">
        <v>12844</v>
      </c>
      <c r="O6187" s="136">
        <v>14077</v>
      </c>
      <c r="P6187" s="135">
        <v>15000</v>
      </c>
      <c r="Q6187" s="136">
        <v>15089</v>
      </c>
      <c r="R6187" s="135">
        <v>16208</v>
      </c>
      <c r="S6187" s="136">
        <v>15190</v>
      </c>
      <c r="T6187" s="135">
        <v>14858</v>
      </c>
      <c r="U6187" s="136">
        <v>15799</v>
      </c>
      <c r="V6187" s="135">
        <v>17116</v>
      </c>
      <c r="W6187" s="136">
        <v>16935</v>
      </c>
      <c r="X6187" s="135">
        <v>18695</v>
      </c>
      <c r="Y6187" s="136">
        <v>17688</v>
      </c>
      <c r="Z6187" s="135">
        <v>17625</v>
      </c>
      <c r="AA6187" s="136">
        <v>19203</v>
      </c>
      <c r="AB6187" s="135">
        <v>19573</v>
      </c>
      <c r="AC6187" s="136">
        <v>19333</v>
      </c>
      <c r="AD6187" s="135">
        <v>19231</v>
      </c>
      <c r="AE6187" s="137">
        <v>18107</v>
      </c>
      <c r="AF6187" s="138">
        <v>18909</v>
      </c>
    </row>
    <row r="6188" spans="2:32">
      <c r="B6188" s="114">
        <v>6150</v>
      </c>
      <c r="C6188" s="115">
        <v>6150</v>
      </c>
      <c r="D6188" s="116">
        <v>257</v>
      </c>
      <c r="E6188" s="117">
        <v>9</v>
      </c>
      <c r="F6188" s="118">
        <v>14</v>
      </c>
      <c r="G6188" s="119" t="s">
        <v>487</v>
      </c>
      <c r="H6188" s="120">
        <v>9</v>
      </c>
      <c r="I6188" s="115">
        <v>13</v>
      </c>
      <c r="J6188" s="116" t="s">
        <v>487</v>
      </c>
      <c r="K6188" s="121">
        <v>6</v>
      </c>
      <c r="L6188" s="108"/>
      <c r="M6188" s="122">
        <v>15072</v>
      </c>
      <c r="N6188" s="123">
        <v>13143</v>
      </c>
      <c r="O6188" s="124">
        <v>15258</v>
      </c>
      <c r="P6188" s="123">
        <v>16089</v>
      </c>
      <c r="Q6188" s="124">
        <v>16218</v>
      </c>
      <c r="R6188" s="123">
        <v>17010</v>
      </c>
      <c r="S6188" s="124">
        <v>15431</v>
      </c>
      <c r="T6188" s="123">
        <v>15041</v>
      </c>
      <c r="U6188" s="124">
        <v>16842</v>
      </c>
      <c r="V6188" s="123">
        <v>17984</v>
      </c>
      <c r="W6188" s="124">
        <v>17635</v>
      </c>
      <c r="X6188" s="123">
        <v>19112</v>
      </c>
      <c r="Y6188" s="124">
        <v>17501</v>
      </c>
      <c r="Z6188" s="123">
        <v>18388</v>
      </c>
      <c r="AA6188" s="124">
        <v>19770</v>
      </c>
      <c r="AB6188" s="123">
        <v>20077</v>
      </c>
      <c r="AC6188" s="124">
        <v>19649</v>
      </c>
      <c r="AD6188" s="123">
        <v>18834</v>
      </c>
      <c r="AE6188" s="125">
        <v>17778</v>
      </c>
      <c r="AF6188" s="126">
        <v>19554</v>
      </c>
    </row>
    <row r="6189" spans="2:32">
      <c r="B6189" s="127">
        <v>6151</v>
      </c>
      <c r="C6189" s="128">
        <v>6151</v>
      </c>
      <c r="D6189" s="129">
        <v>257</v>
      </c>
      <c r="E6189" s="130">
        <v>9</v>
      </c>
      <c r="F6189" s="131">
        <v>14</v>
      </c>
      <c r="G6189" s="132" t="s">
        <v>487</v>
      </c>
      <c r="H6189" s="133">
        <v>9</v>
      </c>
      <c r="I6189" s="128">
        <v>13</v>
      </c>
      <c r="J6189" s="129" t="s">
        <v>487</v>
      </c>
      <c r="K6189" s="134">
        <v>7</v>
      </c>
      <c r="L6189" s="108"/>
      <c r="M6189" s="81">
        <v>16046</v>
      </c>
      <c r="N6189" s="135">
        <v>13343</v>
      </c>
      <c r="O6189" s="136">
        <v>16531</v>
      </c>
      <c r="P6189" s="135">
        <v>17199</v>
      </c>
      <c r="Q6189" s="136">
        <v>17339</v>
      </c>
      <c r="R6189" s="135">
        <v>17908</v>
      </c>
      <c r="S6189" s="136">
        <v>15750</v>
      </c>
      <c r="T6189" s="135">
        <v>15132</v>
      </c>
      <c r="U6189" s="136">
        <v>17859</v>
      </c>
      <c r="V6189" s="135">
        <v>18873</v>
      </c>
      <c r="W6189" s="136">
        <v>18404</v>
      </c>
      <c r="X6189" s="135">
        <v>19625</v>
      </c>
      <c r="Y6189" s="136">
        <v>17468</v>
      </c>
      <c r="Z6189" s="135">
        <v>19240</v>
      </c>
      <c r="AA6189" s="136">
        <v>20313</v>
      </c>
      <c r="AB6189" s="135">
        <v>20693</v>
      </c>
      <c r="AC6189" s="136">
        <v>20102</v>
      </c>
      <c r="AD6189" s="135">
        <v>18644</v>
      </c>
      <c r="AE6189" s="137">
        <v>17432</v>
      </c>
      <c r="AF6189" s="138">
        <v>20330</v>
      </c>
    </row>
    <row r="6190" spans="2:32">
      <c r="B6190" s="114">
        <v>6152</v>
      </c>
      <c r="C6190" s="115">
        <v>6152</v>
      </c>
      <c r="D6190" s="116">
        <v>257</v>
      </c>
      <c r="E6190" s="117">
        <v>9</v>
      </c>
      <c r="F6190" s="118">
        <v>14</v>
      </c>
      <c r="G6190" s="119" t="s">
        <v>487</v>
      </c>
      <c r="H6190" s="120">
        <v>9</v>
      </c>
      <c r="I6190" s="115">
        <v>13</v>
      </c>
      <c r="J6190" s="116" t="s">
        <v>487</v>
      </c>
      <c r="K6190" s="121">
        <v>8</v>
      </c>
      <c r="L6190" s="108"/>
      <c r="M6190" s="122">
        <v>16658</v>
      </c>
      <c r="N6190" s="123">
        <v>13826</v>
      </c>
      <c r="O6190" s="124">
        <v>17272</v>
      </c>
      <c r="P6190" s="123">
        <v>17873</v>
      </c>
      <c r="Q6190" s="124">
        <v>17906</v>
      </c>
      <c r="R6190" s="123">
        <v>18517</v>
      </c>
      <c r="S6190" s="124">
        <v>16419</v>
      </c>
      <c r="T6190" s="123">
        <v>15533</v>
      </c>
      <c r="U6190" s="124">
        <v>18535</v>
      </c>
      <c r="V6190" s="123">
        <v>19354</v>
      </c>
      <c r="W6190" s="124">
        <v>18686</v>
      </c>
      <c r="X6190" s="123">
        <v>20047</v>
      </c>
      <c r="Y6190" s="124">
        <v>17973</v>
      </c>
      <c r="Z6190" s="123">
        <v>19814</v>
      </c>
      <c r="AA6190" s="124">
        <v>20632</v>
      </c>
      <c r="AB6190" s="123">
        <v>21025</v>
      </c>
      <c r="AC6190" s="124">
        <v>20290</v>
      </c>
      <c r="AD6190" s="123">
        <v>19080</v>
      </c>
      <c r="AE6190" s="125">
        <v>17694</v>
      </c>
      <c r="AF6190" s="126">
        <v>20873</v>
      </c>
    </row>
    <row r="6191" spans="2:32">
      <c r="B6191" s="127">
        <v>6153</v>
      </c>
      <c r="C6191" s="128">
        <v>6153</v>
      </c>
      <c r="D6191" s="129">
        <v>257</v>
      </c>
      <c r="E6191" s="130">
        <v>9</v>
      </c>
      <c r="F6191" s="131">
        <v>14</v>
      </c>
      <c r="G6191" s="132" t="s">
        <v>487</v>
      </c>
      <c r="H6191" s="133">
        <v>9</v>
      </c>
      <c r="I6191" s="128">
        <v>13</v>
      </c>
      <c r="J6191" s="129" t="s">
        <v>487</v>
      </c>
      <c r="K6191" s="134">
        <v>9</v>
      </c>
      <c r="L6191" s="108"/>
      <c r="M6191" s="81">
        <v>17209</v>
      </c>
      <c r="N6191" s="135">
        <v>14621</v>
      </c>
      <c r="O6191" s="136">
        <v>17943</v>
      </c>
      <c r="P6191" s="135">
        <v>18573</v>
      </c>
      <c r="Q6191" s="136">
        <v>18387</v>
      </c>
      <c r="R6191" s="135">
        <v>19060</v>
      </c>
      <c r="S6191" s="136">
        <v>17291</v>
      </c>
      <c r="T6191" s="135">
        <v>16277</v>
      </c>
      <c r="U6191" s="136">
        <v>19145</v>
      </c>
      <c r="V6191" s="135">
        <v>19810</v>
      </c>
      <c r="W6191" s="136">
        <v>18995</v>
      </c>
      <c r="X6191" s="135">
        <v>20526</v>
      </c>
      <c r="Y6191" s="136">
        <v>18752</v>
      </c>
      <c r="Z6191" s="135">
        <v>20366</v>
      </c>
      <c r="AA6191" s="136">
        <v>21116</v>
      </c>
      <c r="AB6191" s="135">
        <v>21350</v>
      </c>
      <c r="AC6191" s="136">
        <v>20582</v>
      </c>
      <c r="AD6191" s="135">
        <v>19828</v>
      </c>
      <c r="AE6191" s="137">
        <v>18362</v>
      </c>
      <c r="AF6191" s="138">
        <v>21400</v>
      </c>
    </row>
    <row r="6192" spans="2:32">
      <c r="B6192" s="114">
        <v>6154</v>
      </c>
      <c r="C6192" s="115">
        <v>6154</v>
      </c>
      <c r="D6192" s="116">
        <v>257</v>
      </c>
      <c r="E6192" s="117">
        <v>9</v>
      </c>
      <c r="F6192" s="118">
        <v>14</v>
      </c>
      <c r="G6192" s="119" t="s">
        <v>487</v>
      </c>
      <c r="H6192" s="120">
        <v>9</v>
      </c>
      <c r="I6192" s="115">
        <v>13</v>
      </c>
      <c r="J6192" s="116" t="s">
        <v>487</v>
      </c>
      <c r="K6192" s="121">
        <v>10</v>
      </c>
      <c r="L6192" s="108"/>
      <c r="M6192" s="122">
        <v>17479</v>
      </c>
      <c r="N6192" s="123">
        <v>15068</v>
      </c>
      <c r="O6192" s="124">
        <v>18379</v>
      </c>
      <c r="P6192" s="123">
        <v>18946</v>
      </c>
      <c r="Q6192" s="124">
        <v>18698</v>
      </c>
      <c r="R6192" s="123">
        <v>19303</v>
      </c>
      <c r="S6192" s="124">
        <v>17738</v>
      </c>
      <c r="T6192" s="123">
        <v>16650</v>
      </c>
      <c r="U6192" s="124">
        <v>19570</v>
      </c>
      <c r="V6192" s="123">
        <v>20164</v>
      </c>
      <c r="W6192" s="124">
        <v>19115</v>
      </c>
      <c r="X6192" s="123">
        <v>20807</v>
      </c>
      <c r="Y6192" s="124">
        <v>19450</v>
      </c>
      <c r="Z6192" s="123">
        <v>20855</v>
      </c>
      <c r="AA6192" s="124">
        <v>21460</v>
      </c>
      <c r="AB6192" s="123">
        <v>21672</v>
      </c>
      <c r="AC6192" s="124">
        <v>20673</v>
      </c>
      <c r="AD6192" s="123">
        <v>20588</v>
      </c>
      <c r="AE6192" s="125">
        <v>18822</v>
      </c>
      <c r="AF6192" s="126">
        <v>21945</v>
      </c>
    </row>
    <row r="6193" spans="2:32">
      <c r="B6193" s="127">
        <v>6155</v>
      </c>
      <c r="C6193" s="128">
        <v>6155</v>
      </c>
      <c r="D6193" s="129">
        <v>257</v>
      </c>
      <c r="E6193" s="130">
        <v>9</v>
      </c>
      <c r="F6193" s="131">
        <v>14</v>
      </c>
      <c r="G6193" s="132" t="s">
        <v>487</v>
      </c>
      <c r="H6193" s="133">
        <v>9</v>
      </c>
      <c r="I6193" s="128">
        <v>13</v>
      </c>
      <c r="J6193" s="129" t="s">
        <v>487</v>
      </c>
      <c r="K6193" s="134">
        <v>11</v>
      </c>
      <c r="L6193" s="108"/>
      <c r="M6193" s="81">
        <v>17766</v>
      </c>
      <c r="N6193" s="135">
        <v>15619</v>
      </c>
      <c r="O6193" s="136">
        <v>18904</v>
      </c>
      <c r="P6193" s="135">
        <v>19431</v>
      </c>
      <c r="Q6193" s="136">
        <v>18994</v>
      </c>
      <c r="R6193" s="135">
        <v>19610</v>
      </c>
      <c r="S6193" s="136">
        <v>18223</v>
      </c>
      <c r="T6193" s="135">
        <v>17244</v>
      </c>
      <c r="U6193" s="136">
        <v>20071</v>
      </c>
      <c r="V6193" s="135">
        <v>20535</v>
      </c>
      <c r="W6193" s="136">
        <v>19349</v>
      </c>
      <c r="X6193" s="135">
        <v>21184</v>
      </c>
      <c r="Y6193" s="136">
        <v>20077</v>
      </c>
      <c r="Z6193" s="135">
        <v>21449</v>
      </c>
      <c r="AA6193" s="136">
        <v>22031</v>
      </c>
      <c r="AB6193" s="135">
        <v>22074</v>
      </c>
      <c r="AC6193" s="136">
        <v>20940</v>
      </c>
      <c r="AD6193" s="135">
        <v>21266</v>
      </c>
      <c r="AE6193" s="137">
        <v>19509</v>
      </c>
      <c r="AF6193" s="138">
        <v>22584</v>
      </c>
    </row>
    <row r="6194" spans="2:32">
      <c r="B6194" s="114">
        <v>6156</v>
      </c>
      <c r="C6194" s="115">
        <v>6156</v>
      </c>
      <c r="D6194" s="116">
        <v>257</v>
      </c>
      <c r="E6194" s="117">
        <v>9</v>
      </c>
      <c r="F6194" s="118">
        <v>14</v>
      </c>
      <c r="G6194" s="119" t="s">
        <v>487</v>
      </c>
      <c r="H6194" s="120">
        <v>9</v>
      </c>
      <c r="I6194" s="115">
        <v>13</v>
      </c>
      <c r="J6194" s="116" t="s">
        <v>487</v>
      </c>
      <c r="K6194" s="121">
        <v>12</v>
      </c>
      <c r="L6194" s="108"/>
      <c r="M6194" s="122">
        <v>17859</v>
      </c>
      <c r="N6194" s="123">
        <v>15894</v>
      </c>
      <c r="O6194" s="124">
        <v>19203</v>
      </c>
      <c r="P6194" s="123">
        <v>19631</v>
      </c>
      <c r="Q6194" s="124">
        <v>19283</v>
      </c>
      <c r="R6194" s="123">
        <v>19718</v>
      </c>
      <c r="S6194" s="124">
        <v>18458</v>
      </c>
      <c r="T6194" s="123">
        <v>17542</v>
      </c>
      <c r="U6194" s="124">
        <v>20388</v>
      </c>
      <c r="V6194" s="123">
        <v>20883</v>
      </c>
      <c r="W6194" s="124">
        <v>19391</v>
      </c>
      <c r="X6194" s="123">
        <v>21336</v>
      </c>
      <c r="Y6194" s="124">
        <v>20380</v>
      </c>
      <c r="Z6194" s="123">
        <v>21796</v>
      </c>
      <c r="AA6194" s="124">
        <v>22277</v>
      </c>
      <c r="AB6194" s="123">
        <v>22476</v>
      </c>
      <c r="AC6194" s="124">
        <v>21011</v>
      </c>
      <c r="AD6194" s="123">
        <v>21605</v>
      </c>
      <c r="AE6194" s="125">
        <v>19850</v>
      </c>
      <c r="AF6194" s="126">
        <v>22945</v>
      </c>
    </row>
    <row r="6195" spans="2:32">
      <c r="B6195" s="127">
        <v>6157</v>
      </c>
      <c r="C6195" s="128">
        <v>6157</v>
      </c>
      <c r="D6195" s="129">
        <v>257</v>
      </c>
      <c r="E6195" s="130">
        <v>9</v>
      </c>
      <c r="F6195" s="131">
        <v>14</v>
      </c>
      <c r="G6195" s="132" t="s">
        <v>487</v>
      </c>
      <c r="H6195" s="133">
        <v>9</v>
      </c>
      <c r="I6195" s="128">
        <v>13</v>
      </c>
      <c r="J6195" s="129" t="s">
        <v>487</v>
      </c>
      <c r="K6195" s="134">
        <v>13</v>
      </c>
      <c r="L6195" s="108"/>
      <c r="M6195" s="81">
        <v>18041</v>
      </c>
      <c r="N6195" s="135">
        <v>16128</v>
      </c>
      <c r="O6195" s="136">
        <v>19542</v>
      </c>
      <c r="P6195" s="135">
        <v>19921</v>
      </c>
      <c r="Q6195" s="136">
        <v>19582</v>
      </c>
      <c r="R6195" s="135">
        <v>19875</v>
      </c>
      <c r="S6195" s="136">
        <v>18532</v>
      </c>
      <c r="T6195" s="135">
        <v>17778</v>
      </c>
      <c r="U6195" s="136">
        <v>20758</v>
      </c>
      <c r="V6195" s="135">
        <v>21147</v>
      </c>
      <c r="W6195" s="136">
        <v>19522</v>
      </c>
      <c r="X6195" s="135">
        <v>21497</v>
      </c>
      <c r="Y6195" s="136">
        <v>20417</v>
      </c>
      <c r="Z6195" s="135">
        <v>22136</v>
      </c>
      <c r="AA6195" s="136">
        <v>22559</v>
      </c>
      <c r="AB6195" s="135">
        <v>22732</v>
      </c>
      <c r="AC6195" s="136">
        <v>21140</v>
      </c>
      <c r="AD6195" s="135">
        <v>21645</v>
      </c>
      <c r="AE6195" s="137">
        <v>20095</v>
      </c>
      <c r="AF6195" s="138">
        <v>23299</v>
      </c>
    </row>
    <row r="6196" spans="2:32">
      <c r="B6196" s="114">
        <v>6158</v>
      </c>
      <c r="C6196" s="115">
        <v>6158</v>
      </c>
      <c r="D6196" s="116">
        <v>257</v>
      </c>
      <c r="E6196" s="117">
        <v>9</v>
      </c>
      <c r="F6196" s="118">
        <v>14</v>
      </c>
      <c r="G6196" s="119" t="s">
        <v>487</v>
      </c>
      <c r="H6196" s="120">
        <v>9</v>
      </c>
      <c r="I6196" s="115">
        <v>13</v>
      </c>
      <c r="J6196" s="116" t="s">
        <v>487</v>
      </c>
      <c r="K6196" s="121">
        <v>14</v>
      </c>
      <c r="L6196" s="108"/>
      <c r="M6196" s="122">
        <v>18113</v>
      </c>
      <c r="N6196" s="123">
        <v>16200</v>
      </c>
      <c r="O6196" s="124">
        <v>19710</v>
      </c>
      <c r="P6196" s="123">
        <v>20109</v>
      </c>
      <c r="Q6196" s="124">
        <v>19782</v>
      </c>
      <c r="R6196" s="123">
        <v>19956</v>
      </c>
      <c r="S6196" s="124">
        <v>18599</v>
      </c>
      <c r="T6196" s="123">
        <v>17833</v>
      </c>
      <c r="U6196" s="124">
        <v>20923</v>
      </c>
      <c r="V6196" s="123">
        <v>21370</v>
      </c>
      <c r="W6196" s="124">
        <v>19587</v>
      </c>
      <c r="X6196" s="123">
        <v>21556</v>
      </c>
      <c r="Y6196" s="124">
        <v>20485</v>
      </c>
      <c r="Z6196" s="123">
        <v>22289</v>
      </c>
      <c r="AA6196" s="124">
        <v>22706</v>
      </c>
      <c r="AB6196" s="123">
        <v>22947</v>
      </c>
      <c r="AC6196" s="124">
        <v>21161</v>
      </c>
      <c r="AD6196" s="123">
        <v>21710</v>
      </c>
      <c r="AE6196" s="125">
        <v>20114</v>
      </c>
      <c r="AF6196" s="126">
        <v>23448</v>
      </c>
    </row>
    <row r="6197" spans="2:32">
      <c r="B6197" s="127">
        <v>6159</v>
      </c>
      <c r="C6197" s="128">
        <v>6159</v>
      </c>
      <c r="D6197" s="129">
        <v>257</v>
      </c>
      <c r="E6197" s="130">
        <v>9</v>
      </c>
      <c r="F6197" s="131">
        <v>14</v>
      </c>
      <c r="G6197" s="132" t="s">
        <v>487</v>
      </c>
      <c r="H6197" s="133">
        <v>9</v>
      </c>
      <c r="I6197" s="128">
        <v>13</v>
      </c>
      <c r="J6197" s="129" t="s">
        <v>487</v>
      </c>
      <c r="K6197" s="134">
        <v>15</v>
      </c>
      <c r="L6197" s="108"/>
      <c r="M6197" s="81">
        <v>18126</v>
      </c>
      <c r="N6197" s="135">
        <v>16349</v>
      </c>
      <c r="O6197" s="136">
        <v>19919</v>
      </c>
      <c r="P6197" s="135">
        <v>20317</v>
      </c>
      <c r="Q6197" s="136">
        <v>19901</v>
      </c>
      <c r="R6197" s="135">
        <v>19983</v>
      </c>
      <c r="S6197" s="136">
        <v>18641</v>
      </c>
      <c r="T6197" s="135">
        <v>18023</v>
      </c>
      <c r="U6197" s="136">
        <v>21117</v>
      </c>
      <c r="V6197" s="135">
        <v>21519</v>
      </c>
      <c r="W6197" s="136">
        <v>19646</v>
      </c>
      <c r="X6197" s="135">
        <v>21559</v>
      </c>
      <c r="Y6197" s="136">
        <v>20382</v>
      </c>
      <c r="Z6197" s="135">
        <v>22491</v>
      </c>
      <c r="AA6197" s="136">
        <v>22934</v>
      </c>
      <c r="AB6197" s="135">
        <v>23079</v>
      </c>
      <c r="AC6197" s="136">
        <v>21171</v>
      </c>
      <c r="AD6197" s="135">
        <v>21603</v>
      </c>
      <c r="AE6197" s="137">
        <v>20287</v>
      </c>
      <c r="AF6197" s="138">
        <v>23643</v>
      </c>
    </row>
    <row r="6198" spans="2:32">
      <c r="B6198" s="114">
        <v>6160</v>
      </c>
      <c r="C6198" s="115">
        <v>6160</v>
      </c>
      <c r="D6198" s="116">
        <v>257</v>
      </c>
      <c r="E6198" s="117">
        <v>9</v>
      </c>
      <c r="F6198" s="118">
        <v>14</v>
      </c>
      <c r="G6198" s="119" t="s">
        <v>487</v>
      </c>
      <c r="H6198" s="120">
        <v>9</v>
      </c>
      <c r="I6198" s="115">
        <v>13</v>
      </c>
      <c r="J6198" s="116" t="s">
        <v>487</v>
      </c>
      <c r="K6198" s="121">
        <v>16</v>
      </c>
      <c r="L6198" s="108"/>
      <c r="M6198" s="122">
        <v>18145</v>
      </c>
      <c r="N6198" s="123">
        <v>16556</v>
      </c>
      <c r="O6198" s="124">
        <v>20120</v>
      </c>
      <c r="P6198" s="123">
        <v>20724</v>
      </c>
      <c r="Q6198" s="124">
        <v>19905</v>
      </c>
      <c r="R6198" s="123">
        <v>19937</v>
      </c>
      <c r="S6198" s="124">
        <v>18711</v>
      </c>
      <c r="T6198" s="123">
        <v>18181</v>
      </c>
      <c r="U6198" s="124">
        <v>21253</v>
      </c>
      <c r="V6198" s="123">
        <v>21448</v>
      </c>
      <c r="W6198" s="124">
        <v>19721</v>
      </c>
      <c r="X6198" s="123">
        <v>21395</v>
      </c>
      <c r="Y6198" s="124">
        <v>20228</v>
      </c>
      <c r="Z6198" s="123">
        <v>22565</v>
      </c>
      <c r="AA6198" s="124">
        <v>23439</v>
      </c>
      <c r="AB6198" s="123">
        <v>22931</v>
      </c>
      <c r="AC6198" s="124">
        <v>21164</v>
      </c>
      <c r="AD6198" s="123">
        <v>21399</v>
      </c>
      <c r="AE6198" s="125">
        <v>20364</v>
      </c>
      <c r="AF6198" s="126">
        <v>23687</v>
      </c>
    </row>
    <row r="6199" spans="2:32">
      <c r="B6199" s="127">
        <v>6161</v>
      </c>
      <c r="C6199" s="128">
        <v>6161</v>
      </c>
      <c r="D6199" s="129">
        <v>257</v>
      </c>
      <c r="E6199" s="130">
        <v>9</v>
      </c>
      <c r="F6199" s="131">
        <v>14</v>
      </c>
      <c r="G6199" s="132" t="s">
        <v>487</v>
      </c>
      <c r="H6199" s="133">
        <v>9</v>
      </c>
      <c r="I6199" s="128">
        <v>13</v>
      </c>
      <c r="J6199" s="129" t="s">
        <v>487</v>
      </c>
      <c r="K6199" s="134">
        <v>17</v>
      </c>
      <c r="L6199" s="108"/>
      <c r="M6199" s="81">
        <v>17944</v>
      </c>
      <c r="N6199" s="135">
        <v>16688</v>
      </c>
      <c r="O6199" s="136">
        <v>20152</v>
      </c>
      <c r="P6199" s="135">
        <v>20615</v>
      </c>
      <c r="Q6199" s="136">
        <v>19894</v>
      </c>
      <c r="R6199" s="135">
        <v>19788</v>
      </c>
      <c r="S6199" s="136">
        <v>18871</v>
      </c>
      <c r="T6199" s="135">
        <v>18423</v>
      </c>
      <c r="U6199" s="136">
        <v>21258</v>
      </c>
      <c r="V6199" s="135">
        <v>21457</v>
      </c>
      <c r="W6199" s="136">
        <v>19794</v>
      </c>
      <c r="X6199" s="135">
        <v>21218</v>
      </c>
      <c r="Y6199" s="136">
        <v>20404</v>
      </c>
      <c r="Z6199" s="135">
        <v>22671</v>
      </c>
      <c r="AA6199" s="136">
        <v>23310</v>
      </c>
      <c r="AB6199" s="135">
        <v>22952</v>
      </c>
      <c r="AC6199" s="136">
        <v>21241</v>
      </c>
      <c r="AD6199" s="135">
        <v>21591</v>
      </c>
      <c r="AE6199" s="137">
        <v>20665</v>
      </c>
      <c r="AF6199" s="138">
        <v>23813</v>
      </c>
    </row>
    <row r="6200" spans="2:32">
      <c r="B6200" s="114">
        <v>6162</v>
      </c>
      <c r="C6200" s="115">
        <v>6162</v>
      </c>
      <c r="D6200" s="116">
        <v>257</v>
      </c>
      <c r="E6200" s="117">
        <v>9</v>
      </c>
      <c r="F6200" s="118">
        <v>14</v>
      </c>
      <c r="G6200" s="119" t="s">
        <v>487</v>
      </c>
      <c r="H6200" s="120">
        <v>9</v>
      </c>
      <c r="I6200" s="115">
        <v>13</v>
      </c>
      <c r="J6200" s="116" t="s">
        <v>487</v>
      </c>
      <c r="K6200" s="121">
        <v>18</v>
      </c>
      <c r="L6200" s="108"/>
      <c r="M6200" s="122">
        <v>17433</v>
      </c>
      <c r="N6200" s="123">
        <v>16519</v>
      </c>
      <c r="O6200" s="124">
        <v>19689</v>
      </c>
      <c r="P6200" s="123">
        <v>20019</v>
      </c>
      <c r="Q6200" s="124">
        <v>19308</v>
      </c>
      <c r="R6200" s="123">
        <v>19418</v>
      </c>
      <c r="S6200" s="124">
        <v>18699</v>
      </c>
      <c r="T6200" s="123">
        <v>18354</v>
      </c>
      <c r="U6200" s="124">
        <v>21095</v>
      </c>
      <c r="V6200" s="123">
        <v>20882</v>
      </c>
      <c r="W6200" s="124">
        <v>19779</v>
      </c>
      <c r="X6200" s="123">
        <v>21077</v>
      </c>
      <c r="Y6200" s="124">
        <v>20463</v>
      </c>
      <c r="Z6200" s="123">
        <v>22493</v>
      </c>
      <c r="AA6200" s="124">
        <v>22852</v>
      </c>
      <c r="AB6200" s="123">
        <v>22535</v>
      </c>
      <c r="AC6200" s="124">
        <v>21472</v>
      </c>
      <c r="AD6200" s="123">
        <v>21703</v>
      </c>
      <c r="AE6200" s="125">
        <v>20886</v>
      </c>
      <c r="AF6200" s="126">
        <v>23668</v>
      </c>
    </row>
    <row r="6201" spans="2:32">
      <c r="B6201" s="127">
        <v>6163</v>
      </c>
      <c r="C6201" s="128">
        <v>6163</v>
      </c>
      <c r="D6201" s="129">
        <v>257</v>
      </c>
      <c r="E6201" s="130">
        <v>9</v>
      </c>
      <c r="F6201" s="131">
        <v>14</v>
      </c>
      <c r="G6201" s="132" t="s">
        <v>487</v>
      </c>
      <c r="H6201" s="133">
        <v>9</v>
      </c>
      <c r="I6201" s="128">
        <v>13</v>
      </c>
      <c r="J6201" s="129" t="s">
        <v>487</v>
      </c>
      <c r="K6201" s="134">
        <v>19</v>
      </c>
      <c r="L6201" s="108"/>
      <c r="M6201" s="81">
        <v>17173</v>
      </c>
      <c r="N6201" s="135">
        <v>16601</v>
      </c>
      <c r="O6201" s="136">
        <v>19339</v>
      </c>
      <c r="P6201" s="135">
        <v>19889</v>
      </c>
      <c r="Q6201" s="136">
        <v>19285</v>
      </c>
      <c r="R6201" s="135">
        <v>19151</v>
      </c>
      <c r="S6201" s="136">
        <v>18613</v>
      </c>
      <c r="T6201" s="135">
        <v>18504</v>
      </c>
      <c r="U6201" s="136">
        <v>20936</v>
      </c>
      <c r="V6201" s="135">
        <v>21000</v>
      </c>
      <c r="W6201" s="136">
        <v>20200</v>
      </c>
      <c r="X6201" s="135">
        <v>21156</v>
      </c>
      <c r="Y6201" s="136">
        <v>20639</v>
      </c>
      <c r="Z6201" s="135">
        <v>22539</v>
      </c>
      <c r="AA6201" s="136">
        <v>23157</v>
      </c>
      <c r="AB6201" s="135">
        <v>22926</v>
      </c>
      <c r="AC6201" s="136">
        <v>22168</v>
      </c>
      <c r="AD6201" s="135">
        <v>22073</v>
      </c>
      <c r="AE6201" s="137">
        <v>21429</v>
      </c>
      <c r="AF6201" s="138">
        <v>23827</v>
      </c>
    </row>
    <row r="6202" spans="2:32">
      <c r="B6202" s="114">
        <v>6164</v>
      </c>
      <c r="C6202" s="115">
        <v>6164</v>
      </c>
      <c r="D6202" s="116">
        <v>257</v>
      </c>
      <c r="E6202" s="117">
        <v>9</v>
      </c>
      <c r="F6202" s="118">
        <v>14</v>
      </c>
      <c r="G6202" s="119" t="s">
        <v>487</v>
      </c>
      <c r="H6202" s="120">
        <v>9</v>
      </c>
      <c r="I6202" s="115">
        <v>13</v>
      </c>
      <c r="J6202" s="116" t="s">
        <v>487</v>
      </c>
      <c r="K6202" s="121">
        <v>20</v>
      </c>
      <c r="L6202" s="108"/>
      <c r="M6202" s="122">
        <v>17184</v>
      </c>
      <c r="N6202" s="123">
        <v>16948</v>
      </c>
      <c r="O6202" s="124">
        <v>19636</v>
      </c>
      <c r="P6202" s="123">
        <v>20049</v>
      </c>
      <c r="Q6202" s="124">
        <v>19602</v>
      </c>
      <c r="R6202" s="123">
        <v>19340</v>
      </c>
      <c r="S6202" s="124">
        <v>18843</v>
      </c>
      <c r="T6202" s="123">
        <v>18974</v>
      </c>
      <c r="U6202" s="124">
        <v>21400</v>
      </c>
      <c r="V6202" s="123">
        <v>21522</v>
      </c>
      <c r="W6202" s="124">
        <v>20810</v>
      </c>
      <c r="X6202" s="123">
        <v>21756</v>
      </c>
      <c r="Y6202" s="124">
        <v>21370</v>
      </c>
      <c r="Z6202" s="123">
        <v>23292</v>
      </c>
      <c r="AA6202" s="124">
        <v>23978</v>
      </c>
      <c r="AB6202" s="123">
        <v>23908</v>
      </c>
      <c r="AC6202" s="124">
        <v>23085</v>
      </c>
      <c r="AD6202" s="123">
        <v>23027</v>
      </c>
      <c r="AE6202" s="125">
        <v>22298</v>
      </c>
      <c r="AF6202" s="126">
        <v>24688</v>
      </c>
    </row>
    <row r="6203" spans="2:32">
      <c r="B6203" s="127">
        <v>6165</v>
      </c>
      <c r="C6203" s="128">
        <v>6165</v>
      </c>
      <c r="D6203" s="129">
        <v>257</v>
      </c>
      <c r="E6203" s="130">
        <v>9</v>
      </c>
      <c r="F6203" s="131">
        <v>14</v>
      </c>
      <c r="G6203" s="132" t="s">
        <v>487</v>
      </c>
      <c r="H6203" s="133">
        <v>9</v>
      </c>
      <c r="I6203" s="128">
        <v>13</v>
      </c>
      <c r="J6203" s="129" t="s">
        <v>487</v>
      </c>
      <c r="K6203" s="134">
        <v>21</v>
      </c>
      <c r="L6203" s="108"/>
      <c r="M6203" s="81">
        <v>16626</v>
      </c>
      <c r="N6203" s="135">
        <v>16555</v>
      </c>
      <c r="O6203" s="136">
        <v>19067</v>
      </c>
      <c r="P6203" s="135">
        <v>19494</v>
      </c>
      <c r="Q6203" s="136">
        <v>19035</v>
      </c>
      <c r="R6203" s="135">
        <v>18944</v>
      </c>
      <c r="S6203" s="136">
        <v>18468</v>
      </c>
      <c r="T6203" s="135">
        <v>18730</v>
      </c>
      <c r="U6203" s="136">
        <v>21003</v>
      </c>
      <c r="V6203" s="135">
        <v>21230</v>
      </c>
      <c r="W6203" s="136">
        <v>20743</v>
      </c>
      <c r="X6203" s="135">
        <v>21839</v>
      </c>
      <c r="Y6203" s="136">
        <v>21462</v>
      </c>
      <c r="Z6203" s="135">
        <v>23247</v>
      </c>
      <c r="AA6203" s="136">
        <v>24105</v>
      </c>
      <c r="AB6203" s="135">
        <v>24105</v>
      </c>
      <c r="AC6203" s="136">
        <v>23445</v>
      </c>
      <c r="AD6203" s="135">
        <v>23367</v>
      </c>
      <c r="AE6203" s="137">
        <v>22625</v>
      </c>
      <c r="AF6203" s="138">
        <v>24783</v>
      </c>
    </row>
    <row r="6204" spans="2:32">
      <c r="B6204" s="114">
        <v>6166</v>
      </c>
      <c r="C6204" s="115">
        <v>6166</v>
      </c>
      <c r="D6204" s="116">
        <v>257</v>
      </c>
      <c r="E6204" s="117">
        <v>9</v>
      </c>
      <c r="F6204" s="118">
        <v>14</v>
      </c>
      <c r="G6204" s="119" t="s">
        <v>487</v>
      </c>
      <c r="H6204" s="120">
        <v>9</v>
      </c>
      <c r="I6204" s="115">
        <v>13</v>
      </c>
      <c r="J6204" s="116" t="s">
        <v>487</v>
      </c>
      <c r="K6204" s="121">
        <v>22</v>
      </c>
      <c r="L6204" s="108"/>
      <c r="M6204" s="122">
        <v>15608</v>
      </c>
      <c r="N6204" s="123">
        <v>15673</v>
      </c>
      <c r="O6204" s="124">
        <v>17782</v>
      </c>
      <c r="P6204" s="123">
        <v>18311</v>
      </c>
      <c r="Q6204" s="124">
        <v>17898</v>
      </c>
      <c r="R6204" s="123">
        <v>18003</v>
      </c>
      <c r="S6204" s="124">
        <v>17782</v>
      </c>
      <c r="T6204" s="123">
        <v>17953</v>
      </c>
      <c r="U6204" s="124">
        <v>19849</v>
      </c>
      <c r="V6204" s="123">
        <v>20298</v>
      </c>
      <c r="W6204" s="124">
        <v>19989</v>
      </c>
      <c r="X6204" s="123">
        <v>21188</v>
      </c>
      <c r="Y6204" s="124">
        <v>21047</v>
      </c>
      <c r="Z6204" s="123">
        <v>22279</v>
      </c>
      <c r="AA6204" s="124">
        <v>23360</v>
      </c>
      <c r="AB6204" s="123">
        <v>23445</v>
      </c>
      <c r="AC6204" s="124">
        <v>22950</v>
      </c>
      <c r="AD6204" s="123">
        <v>23092</v>
      </c>
      <c r="AE6204" s="125">
        <v>22184</v>
      </c>
      <c r="AF6204" s="126">
        <v>23903</v>
      </c>
    </row>
    <row r="6205" spans="2:32">
      <c r="B6205" s="127">
        <v>6167</v>
      </c>
      <c r="C6205" s="128">
        <v>6167</v>
      </c>
      <c r="D6205" s="129">
        <v>257</v>
      </c>
      <c r="E6205" s="130">
        <v>9</v>
      </c>
      <c r="F6205" s="131">
        <v>14</v>
      </c>
      <c r="G6205" s="132" t="s">
        <v>487</v>
      </c>
      <c r="H6205" s="133">
        <v>9</v>
      </c>
      <c r="I6205" s="128">
        <v>13</v>
      </c>
      <c r="J6205" s="129" t="s">
        <v>487</v>
      </c>
      <c r="K6205" s="134">
        <v>23</v>
      </c>
      <c r="L6205" s="108"/>
      <c r="M6205" s="81">
        <v>14580</v>
      </c>
      <c r="N6205" s="135">
        <v>14765</v>
      </c>
      <c r="O6205" s="136">
        <v>16509</v>
      </c>
      <c r="P6205" s="135">
        <v>17039</v>
      </c>
      <c r="Q6205" s="136">
        <v>16608</v>
      </c>
      <c r="R6205" s="135">
        <v>17019</v>
      </c>
      <c r="S6205" s="136">
        <v>16954</v>
      </c>
      <c r="T6205" s="135">
        <v>17037</v>
      </c>
      <c r="U6205" s="136">
        <v>18491</v>
      </c>
      <c r="V6205" s="135">
        <v>19127</v>
      </c>
      <c r="W6205" s="136">
        <v>18959</v>
      </c>
      <c r="X6205" s="135">
        <v>20309</v>
      </c>
      <c r="Y6205" s="136">
        <v>20333</v>
      </c>
      <c r="Z6205" s="135">
        <v>21064</v>
      </c>
      <c r="AA6205" s="136">
        <v>22232</v>
      </c>
      <c r="AB6205" s="135">
        <v>22395</v>
      </c>
      <c r="AC6205" s="136">
        <v>21971</v>
      </c>
      <c r="AD6205" s="135">
        <v>22439</v>
      </c>
      <c r="AE6205" s="137">
        <v>21414</v>
      </c>
      <c r="AF6205" s="138">
        <v>22724</v>
      </c>
    </row>
    <row r="6206" spans="2:32">
      <c r="B6206" s="114">
        <v>6168</v>
      </c>
      <c r="C6206" s="115">
        <v>6168</v>
      </c>
      <c r="D6206" s="116">
        <v>257</v>
      </c>
      <c r="E6206" s="117">
        <v>9</v>
      </c>
      <c r="F6206" s="118">
        <v>14</v>
      </c>
      <c r="G6206" s="119" t="s">
        <v>487</v>
      </c>
      <c r="H6206" s="120">
        <v>9</v>
      </c>
      <c r="I6206" s="115">
        <v>13</v>
      </c>
      <c r="J6206" s="116" t="s">
        <v>487</v>
      </c>
      <c r="K6206" s="121">
        <v>24</v>
      </c>
      <c r="L6206" s="108"/>
      <c r="M6206" s="122">
        <v>13789</v>
      </c>
      <c r="N6206" s="123">
        <v>14026</v>
      </c>
      <c r="O6206" s="124">
        <v>15469</v>
      </c>
      <c r="P6206" s="123">
        <v>15944</v>
      </c>
      <c r="Q6206" s="124">
        <v>15694</v>
      </c>
      <c r="R6206" s="123">
        <v>16137</v>
      </c>
      <c r="S6206" s="124">
        <v>16297</v>
      </c>
      <c r="T6206" s="123">
        <v>16386</v>
      </c>
      <c r="U6206" s="124">
        <v>17615</v>
      </c>
      <c r="V6206" s="123">
        <v>18273</v>
      </c>
      <c r="W6206" s="124">
        <v>18236</v>
      </c>
      <c r="X6206" s="123">
        <v>19534</v>
      </c>
      <c r="Y6206" s="124">
        <v>19788</v>
      </c>
      <c r="Z6206" s="123">
        <v>20139</v>
      </c>
      <c r="AA6206" s="124">
        <v>21285</v>
      </c>
      <c r="AB6206" s="123">
        <v>21580</v>
      </c>
      <c r="AC6206" s="124">
        <v>21360</v>
      </c>
      <c r="AD6206" s="123">
        <v>21937</v>
      </c>
      <c r="AE6206" s="125">
        <v>20866</v>
      </c>
      <c r="AF6206" s="126">
        <v>21830</v>
      </c>
    </row>
    <row r="6207" spans="2:32">
      <c r="B6207" s="127">
        <v>6169</v>
      </c>
      <c r="C6207" s="128">
        <v>6169</v>
      </c>
      <c r="D6207" s="129">
        <v>258</v>
      </c>
      <c r="E6207" s="130">
        <v>9</v>
      </c>
      <c r="F6207" s="131">
        <v>15</v>
      </c>
      <c r="G6207" s="132" t="s">
        <v>487</v>
      </c>
      <c r="H6207" s="133">
        <v>9</v>
      </c>
      <c r="I6207" s="128">
        <v>14</v>
      </c>
      <c r="J6207" s="129" t="s">
        <v>487</v>
      </c>
      <c r="K6207" s="134">
        <v>1</v>
      </c>
      <c r="L6207" s="108"/>
      <c r="M6207" s="81">
        <v>13258</v>
      </c>
      <c r="N6207" s="135">
        <v>13408</v>
      </c>
      <c r="O6207" s="136">
        <v>14870</v>
      </c>
      <c r="P6207" s="135">
        <v>15023</v>
      </c>
      <c r="Q6207" s="136">
        <v>14676</v>
      </c>
      <c r="R6207" s="135">
        <v>15637</v>
      </c>
      <c r="S6207" s="136">
        <v>15311</v>
      </c>
      <c r="T6207" s="135">
        <v>15650</v>
      </c>
      <c r="U6207" s="136">
        <v>17182</v>
      </c>
      <c r="V6207" s="135">
        <v>17187</v>
      </c>
      <c r="W6207" s="136">
        <v>17365</v>
      </c>
      <c r="X6207" s="135">
        <v>18960</v>
      </c>
      <c r="Y6207" s="136">
        <v>18166</v>
      </c>
      <c r="Z6207" s="135">
        <v>20065</v>
      </c>
      <c r="AA6207" s="136">
        <v>20667</v>
      </c>
      <c r="AB6207" s="135">
        <v>20555</v>
      </c>
      <c r="AC6207" s="136">
        <v>20568</v>
      </c>
      <c r="AD6207" s="135">
        <v>19959</v>
      </c>
      <c r="AE6207" s="137">
        <v>20011</v>
      </c>
      <c r="AF6207" s="138">
        <v>21925</v>
      </c>
    </row>
    <row r="6208" spans="2:32">
      <c r="B6208" s="114">
        <v>6170</v>
      </c>
      <c r="C6208" s="115">
        <v>6170</v>
      </c>
      <c r="D6208" s="116">
        <v>258</v>
      </c>
      <c r="E6208" s="117">
        <v>9</v>
      </c>
      <c r="F6208" s="118">
        <v>15</v>
      </c>
      <c r="G6208" s="119" t="s">
        <v>487</v>
      </c>
      <c r="H6208" s="120">
        <v>9</v>
      </c>
      <c r="I6208" s="115">
        <v>14</v>
      </c>
      <c r="J6208" s="116" t="s">
        <v>487</v>
      </c>
      <c r="K6208" s="121">
        <v>2</v>
      </c>
      <c r="L6208" s="108"/>
      <c r="M6208" s="122">
        <v>12845</v>
      </c>
      <c r="N6208" s="123">
        <v>13105</v>
      </c>
      <c r="O6208" s="124">
        <v>14466</v>
      </c>
      <c r="P6208" s="123">
        <v>14611</v>
      </c>
      <c r="Q6208" s="124">
        <v>14311</v>
      </c>
      <c r="R6208" s="123">
        <v>15128</v>
      </c>
      <c r="S6208" s="124">
        <v>14868</v>
      </c>
      <c r="T6208" s="123">
        <v>15241</v>
      </c>
      <c r="U6208" s="124">
        <v>16699</v>
      </c>
      <c r="V6208" s="123">
        <v>16743</v>
      </c>
      <c r="W6208" s="124">
        <v>16914</v>
      </c>
      <c r="X6208" s="123">
        <v>18338</v>
      </c>
      <c r="Y6208" s="124">
        <v>17608</v>
      </c>
      <c r="Z6208" s="123">
        <v>19568</v>
      </c>
      <c r="AA6208" s="124">
        <v>20158</v>
      </c>
      <c r="AB6208" s="123">
        <v>20066</v>
      </c>
      <c r="AC6208" s="124">
        <v>20091</v>
      </c>
      <c r="AD6208" s="123">
        <v>19342</v>
      </c>
      <c r="AE6208" s="125">
        <v>19452</v>
      </c>
      <c r="AF6208" s="126">
        <v>21373</v>
      </c>
    </row>
    <row r="6209" spans="2:32">
      <c r="B6209" s="127">
        <v>6171</v>
      </c>
      <c r="C6209" s="128">
        <v>6171</v>
      </c>
      <c r="D6209" s="129">
        <v>258</v>
      </c>
      <c r="E6209" s="130">
        <v>9</v>
      </c>
      <c r="F6209" s="131">
        <v>15</v>
      </c>
      <c r="G6209" s="132" t="s">
        <v>487</v>
      </c>
      <c r="H6209" s="133">
        <v>9</v>
      </c>
      <c r="I6209" s="128">
        <v>14</v>
      </c>
      <c r="J6209" s="129" t="s">
        <v>487</v>
      </c>
      <c r="K6209" s="134">
        <v>3</v>
      </c>
      <c r="L6209" s="108"/>
      <c r="M6209" s="81">
        <v>12637</v>
      </c>
      <c r="N6209" s="135">
        <v>12977</v>
      </c>
      <c r="O6209" s="136">
        <v>14279</v>
      </c>
      <c r="P6209" s="135">
        <v>14445</v>
      </c>
      <c r="Q6209" s="136">
        <v>14177</v>
      </c>
      <c r="R6209" s="135">
        <v>14931</v>
      </c>
      <c r="S6209" s="136">
        <v>14675</v>
      </c>
      <c r="T6209" s="135">
        <v>15119</v>
      </c>
      <c r="U6209" s="136">
        <v>16514</v>
      </c>
      <c r="V6209" s="135">
        <v>16577</v>
      </c>
      <c r="W6209" s="136">
        <v>16719</v>
      </c>
      <c r="X6209" s="135">
        <v>18048</v>
      </c>
      <c r="Y6209" s="136">
        <v>17328</v>
      </c>
      <c r="Z6209" s="135">
        <v>19295</v>
      </c>
      <c r="AA6209" s="136">
        <v>19868</v>
      </c>
      <c r="AB6209" s="135">
        <v>19789</v>
      </c>
      <c r="AC6209" s="136">
        <v>19792</v>
      </c>
      <c r="AD6209" s="135">
        <v>18993</v>
      </c>
      <c r="AE6209" s="137">
        <v>19186</v>
      </c>
      <c r="AF6209" s="138">
        <v>21040</v>
      </c>
    </row>
    <row r="6210" spans="2:32">
      <c r="B6210" s="114">
        <v>6172</v>
      </c>
      <c r="C6210" s="115">
        <v>6172</v>
      </c>
      <c r="D6210" s="116">
        <v>258</v>
      </c>
      <c r="E6210" s="117">
        <v>9</v>
      </c>
      <c r="F6210" s="118">
        <v>15</v>
      </c>
      <c r="G6210" s="119" t="s">
        <v>487</v>
      </c>
      <c r="H6210" s="120">
        <v>9</v>
      </c>
      <c r="I6210" s="115">
        <v>14</v>
      </c>
      <c r="J6210" s="116" t="s">
        <v>487</v>
      </c>
      <c r="K6210" s="121">
        <v>4</v>
      </c>
      <c r="L6210" s="108"/>
      <c r="M6210" s="122">
        <v>12499</v>
      </c>
      <c r="N6210" s="123">
        <v>13016</v>
      </c>
      <c r="O6210" s="124">
        <v>14223</v>
      </c>
      <c r="P6210" s="123">
        <v>14394</v>
      </c>
      <c r="Q6210" s="124">
        <v>14091</v>
      </c>
      <c r="R6210" s="123">
        <v>14693</v>
      </c>
      <c r="S6210" s="124">
        <v>14481</v>
      </c>
      <c r="T6210" s="123">
        <v>15059</v>
      </c>
      <c r="U6210" s="124">
        <v>16291</v>
      </c>
      <c r="V6210" s="123">
        <v>16280</v>
      </c>
      <c r="W6210" s="124">
        <v>16420</v>
      </c>
      <c r="X6210" s="123">
        <v>17498</v>
      </c>
      <c r="Y6210" s="124">
        <v>16855</v>
      </c>
      <c r="Z6210" s="123">
        <v>18791</v>
      </c>
      <c r="AA6210" s="124">
        <v>19302</v>
      </c>
      <c r="AB6210" s="123">
        <v>19161</v>
      </c>
      <c r="AC6210" s="124">
        <v>19187</v>
      </c>
      <c r="AD6210" s="123">
        <v>18369</v>
      </c>
      <c r="AE6210" s="125">
        <v>18727</v>
      </c>
      <c r="AF6210" s="126">
        <v>20386</v>
      </c>
    </row>
    <row r="6211" spans="2:32">
      <c r="B6211" s="127">
        <v>6173</v>
      </c>
      <c r="C6211" s="128">
        <v>6173</v>
      </c>
      <c r="D6211" s="129">
        <v>258</v>
      </c>
      <c r="E6211" s="130">
        <v>9</v>
      </c>
      <c r="F6211" s="131">
        <v>15</v>
      </c>
      <c r="G6211" s="132" t="s">
        <v>487</v>
      </c>
      <c r="H6211" s="133">
        <v>9</v>
      </c>
      <c r="I6211" s="128">
        <v>14</v>
      </c>
      <c r="J6211" s="129" t="s">
        <v>487</v>
      </c>
      <c r="K6211" s="134">
        <v>5</v>
      </c>
      <c r="L6211" s="108"/>
      <c r="M6211" s="81">
        <v>12574</v>
      </c>
      <c r="N6211" s="135">
        <v>13517</v>
      </c>
      <c r="O6211" s="136">
        <v>14686</v>
      </c>
      <c r="P6211" s="135">
        <v>14860</v>
      </c>
      <c r="Q6211" s="136">
        <v>14523</v>
      </c>
      <c r="R6211" s="135">
        <v>14735</v>
      </c>
      <c r="S6211" s="136">
        <v>14504</v>
      </c>
      <c r="T6211" s="135">
        <v>15526</v>
      </c>
      <c r="U6211" s="136">
        <v>16595</v>
      </c>
      <c r="V6211" s="135">
        <v>16476</v>
      </c>
      <c r="W6211" s="136">
        <v>16606</v>
      </c>
      <c r="X6211" s="135">
        <v>17202</v>
      </c>
      <c r="Y6211" s="136">
        <v>16577</v>
      </c>
      <c r="Z6211" s="135">
        <v>18804</v>
      </c>
      <c r="AA6211" s="136">
        <v>19213</v>
      </c>
      <c r="AB6211" s="135">
        <v>18979</v>
      </c>
      <c r="AC6211" s="136">
        <v>18986</v>
      </c>
      <c r="AD6211" s="135">
        <v>17924</v>
      </c>
      <c r="AE6211" s="137">
        <v>18723</v>
      </c>
      <c r="AF6211" s="138">
        <v>20222</v>
      </c>
    </row>
    <row r="6212" spans="2:32">
      <c r="B6212" s="114">
        <v>6174</v>
      </c>
      <c r="C6212" s="115">
        <v>6174</v>
      </c>
      <c r="D6212" s="116">
        <v>258</v>
      </c>
      <c r="E6212" s="117">
        <v>9</v>
      </c>
      <c r="F6212" s="118">
        <v>15</v>
      </c>
      <c r="G6212" s="119" t="s">
        <v>487</v>
      </c>
      <c r="H6212" s="120">
        <v>9</v>
      </c>
      <c r="I6212" s="115">
        <v>14</v>
      </c>
      <c r="J6212" s="116" t="s">
        <v>487</v>
      </c>
      <c r="K6212" s="121">
        <v>6</v>
      </c>
      <c r="L6212" s="108"/>
      <c r="M6212" s="122">
        <v>12937</v>
      </c>
      <c r="N6212" s="123">
        <v>14705</v>
      </c>
      <c r="O6212" s="124">
        <v>15780</v>
      </c>
      <c r="P6212" s="123">
        <v>16022</v>
      </c>
      <c r="Q6212" s="124">
        <v>15575</v>
      </c>
      <c r="R6212" s="123">
        <v>15010</v>
      </c>
      <c r="S6212" s="124">
        <v>14739</v>
      </c>
      <c r="T6212" s="123">
        <v>16640</v>
      </c>
      <c r="U6212" s="124">
        <v>17497</v>
      </c>
      <c r="V6212" s="123">
        <v>17274</v>
      </c>
      <c r="W6212" s="124">
        <v>17402</v>
      </c>
      <c r="X6212" s="123">
        <v>17095</v>
      </c>
      <c r="Y6212" s="124">
        <v>16426</v>
      </c>
      <c r="Z6212" s="123">
        <v>19423</v>
      </c>
      <c r="AA6212" s="124">
        <v>19764</v>
      </c>
      <c r="AB6212" s="123">
        <v>19334</v>
      </c>
      <c r="AC6212" s="124">
        <v>19394</v>
      </c>
      <c r="AD6212" s="123">
        <v>17610</v>
      </c>
      <c r="AE6212" s="125">
        <v>19379</v>
      </c>
      <c r="AF6212" s="126">
        <v>20674</v>
      </c>
    </row>
    <row r="6213" spans="2:32">
      <c r="B6213" s="127">
        <v>6175</v>
      </c>
      <c r="C6213" s="128">
        <v>6175</v>
      </c>
      <c r="D6213" s="129">
        <v>258</v>
      </c>
      <c r="E6213" s="130">
        <v>9</v>
      </c>
      <c r="F6213" s="131">
        <v>15</v>
      </c>
      <c r="G6213" s="132" t="s">
        <v>487</v>
      </c>
      <c r="H6213" s="133">
        <v>9</v>
      </c>
      <c r="I6213" s="128">
        <v>14</v>
      </c>
      <c r="J6213" s="129" t="s">
        <v>487</v>
      </c>
      <c r="K6213" s="134">
        <v>7</v>
      </c>
      <c r="L6213" s="108"/>
      <c r="M6213" s="81">
        <v>13387</v>
      </c>
      <c r="N6213" s="135">
        <v>15953</v>
      </c>
      <c r="O6213" s="136">
        <v>16885</v>
      </c>
      <c r="P6213" s="135">
        <v>17156</v>
      </c>
      <c r="Q6213" s="136">
        <v>16563</v>
      </c>
      <c r="R6213" s="135">
        <v>15322</v>
      </c>
      <c r="S6213" s="136">
        <v>14843</v>
      </c>
      <c r="T6213" s="135">
        <v>17718</v>
      </c>
      <c r="U6213" s="136">
        <v>18377</v>
      </c>
      <c r="V6213" s="135">
        <v>18082</v>
      </c>
      <c r="W6213" s="136">
        <v>18177</v>
      </c>
      <c r="X6213" s="135">
        <v>17094</v>
      </c>
      <c r="Y6213" s="136">
        <v>16175</v>
      </c>
      <c r="Z6213" s="135">
        <v>19972</v>
      </c>
      <c r="AA6213" s="136">
        <v>20380</v>
      </c>
      <c r="AB6213" s="135">
        <v>19777</v>
      </c>
      <c r="AC6213" s="136">
        <v>19927</v>
      </c>
      <c r="AD6213" s="135">
        <v>17229</v>
      </c>
      <c r="AE6213" s="137">
        <v>20112</v>
      </c>
      <c r="AF6213" s="138">
        <v>21080</v>
      </c>
    </row>
    <row r="6214" spans="2:32">
      <c r="B6214" s="114">
        <v>6176</v>
      </c>
      <c r="C6214" s="115">
        <v>6176</v>
      </c>
      <c r="D6214" s="116">
        <v>258</v>
      </c>
      <c r="E6214" s="117">
        <v>9</v>
      </c>
      <c r="F6214" s="118">
        <v>15</v>
      </c>
      <c r="G6214" s="119" t="s">
        <v>487</v>
      </c>
      <c r="H6214" s="120">
        <v>9</v>
      </c>
      <c r="I6214" s="115">
        <v>14</v>
      </c>
      <c r="J6214" s="116" t="s">
        <v>487</v>
      </c>
      <c r="K6214" s="121">
        <v>8</v>
      </c>
      <c r="L6214" s="108"/>
      <c r="M6214" s="122">
        <v>14110</v>
      </c>
      <c r="N6214" s="123">
        <v>16790</v>
      </c>
      <c r="O6214" s="124">
        <v>17674</v>
      </c>
      <c r="P6214" s="123">
        <v>17806</v>
      </c>
      <c r="Q6214" s="124">
        <v>16998</v>
      </c>
      <c r="R6214" s="123">
        <v>16025</v>
      </c>
      <c r="S6214" s="124">
        <v>15281</v>
      </c>
      <c r="T6214" s="123">
        <v>18492</v>
      </c>
      <c r="U6214" s="124">
        <v>18947</v>
      </c>
      <c r="V6214" s="123">
        <v>18489</v>
      </c>
      <c r="W6214" s="124">
        <v>18418</v>
      </c>
      <c r="X6214" s="123">
        <v>17658</v>
      </c>
      <c r="Y6214" s="124">
        <v>16521</v>
      </c>
      <c r="Z6214" s="123">
        <v>20401</v>
      </c>
      <c r="AA6214" s="124">
        <v>20812</v>
      </c>
      <c r="AB6214" s="123">
        <v>20065</v>
      </c>
      <c r="AC6214" s="124">
        <v>19976</v>
      </c>
      <c r="AD6214" s="123">
        <v>17517</v>
      </c>
      <c r="AE6214" s="125">
        <v>20735</v>
      </c>
      <c r="AF6214" s="126">
        <v>21424</v>
      </c>
    </row>
    <row r="6215" spans="2:32">
      <c r="B6215" s="127">
        <v>6177</v>
      </c>
      <c r="C6215" s="128">
        <v>6177</v>
      </c>
      <c r="D6215" s="129">
        <v>258</v>
      </c>
      <c r="E6215" s="130">
        <v>9</v>
      </c>
      <c r="F6215" s="131">
        <v>15</v>
      </c>
      <c r="G6215" s="132" t="s">
        <v>487</v>
      </c>
      <c r="H6215" s="133">
        <v>9</v>
      </c>
      <c r="I6215" s="128">
        <v>14</v>
      </c>
      <c r="J6215" s="129" t="s">
        <v>487</v>
      </c>
      <c r="K6215" s="134">
        <v>9</v>
      </c>
      <c r="L6215" s="108"/>
      <c r="M6215" s="81">
        <v>14960</v>
      </c>
      <c r="N6215" s="135">
        <v>17450</v>
      </c>
      <c r="O6215" s="136">
        <v>18384</v>
      </c>
      <c r="P6215" s="135">
        <v>18271</v>
      </c>
      <c r="Q6215" s="136">
        <v>17321</v>
      </c>
      <c r="R6215" s="135">
        <v>16885</v>
      </c>
      <c r="S6215" s="136">
        <v>16029</v>
      </c>
      <c r="T6215" s="135">
        <v>19114</v>
      </c>
      <c r="U6215" s="136">
        <v>19510</v>
      </c>
      <c r="V6215" s="135">
        <v>18808</v>
      </c>
      <c r="W6215" s="136">
        <v>18712</v>
      </c>
      <c r="X6215" s="135">
        <v>18414</v>
      </c>
      <c r="Y6215" s="136">
        <v>17195</v>
      </c>
      <c r="Z6215" s="135">
        <v>20860</v>
      </c>
      <c r="AA6215" s="136">
        <v>21114</v>
      </c>
      <c r="AB6215" s="135">
        <v>20324</v>
      </c>
      <c r="AC6215" s="136">
        <v>20196</v>
      </c>
      <c r="AD6215" s="135">
        <v>18158</v>
      </c>
      <c r="AE6215" s="137">
        <v>21228</v>
      </c>
      <c r="AF6215" s="138">
        <v>21845</v>
      </c>
    </row>
    <row r="6216" spans="2:32">
      <c r="B6216" s="114">
        <v>6178</v>
      </c>
      <c r="C6216" s="115">
        <v>6178</v>
      </c>
      <c r="D6216" s="116">
        <v>258</v>
      </c>
      <c r="E6216" s="117">
        <v>9</v>
      </c>
      <c r="F6216" s="118">
        <v>15</v>
      </c>
      <c r="G6216" s="119" t="s">
        <v>487</v>
      </c>
      <c r="H6216" s="120">
        <v>9</v>
      </c>
      <c r="I6216" s="115">
        <v>14</v>
      </c>
      <c r="J6216" s="116" t="s">
        <v>487</v>
      </c>
      <c r="K6216" s="121">
        <v>10</v>
      </c>
      <c r="L6216" s="108"/>
      <c r="M6216" s="122">
        <v>15530</v>
      </c>
      <c r="N6216" s="123">
        <v>18071</v>
      </c>
      <c r="O6216" s="124">
        <v>18955</v>
      </c>
      <c r="P6216" s="123">
        <v>18796</v>
      </c>
      <c r="Q6216" s="124">
        <v>17539</v>
      </c>
      <c r="R6216" s="123">
        <v>17552</v>
      </c>
      <c r="S6216" s="124">
        <v>16640</v>
      </c>
      <c r="T6216" s="123">
        <v>19813</v>
      </c>
      <c r="U6216" s="124">
        <v>20001</v>
      </c>
      <c r="V6216" s="123">
        <v>19187</v>
      </c>
      <c r="W6216" s="124">
        <v>19053</v>
      </c>
      <c r="X6216" s="123">
        <v>19202</v>
      </c>
      <c r="Y6216" s="124">
        <v>17695</v>
      </c>
      <c r="Z6216" s="123">
        <v>21306</v>
      </c>
      <c r="AA6216" s="124">
        <v>21536</v>
      </c>
      <c r="AB6216" s="123">
        <v>20509</v>
      </c>
      <c r="AC6216" s="124">
        <v>20324</v>
      </c>
      <c r="AD6216" s="123">
        <v>18718</v>
      </c>
      <c r="AE6216" s="125">
        <v>21878</v>
      </c>
      <c r="AF6216" s="126">
        <v>22352</v>
      </c>
    </row>
    <row r="6217" spans="2:32">
      <c r="B6217" s="127">
        <v>6179</v>
      </c>
      <c r="C6217" s="128">
        <v>6179</v>
      </c>
      <c r="D6217" s="129">
        <v>258</v>
      </c>
      <c r="E6217" s="130">
        <v>9</v>
      </c>
      <c r="F6217" s="131">
        <v>15</v>
      </c>
      <c r="G6217" s="132" t="s">
        <v>487</v>
      </c>
      <c r="H6217" s="133">
        <v>9</v>
      </c>
      <c r="I6217" s="128">
        <v>14</v>
      </c>
      <c r="J6217" s="129" t="s">
        <v>487</v>
      </c>
      <c r="K6217" s="134">
        <v>11</v>
      </c>
      <c r="L6217" s="108"/>
      <c r="M6217" s="81">
        <v>15897</v>
      </c>
      <c r="N6217" s="135">
        <v>18548</v>
      </c>
      <c r="O6217" s="136">
        <v>19393</v>
      </c>
      <c r="P6217" s="135">
        <v>19070</v>
      </c>
      <c r="Q6217" s="136">
        <v>17646</v>
      </c>
      <c r="R6217" s="135">
        <v>17989</v>
      </c>
      <c r="S6217" s="136">
        <v>17197</v>
      </c>
      <c r="T6217" s="135">
        <v>20330</v>
      </c>
      <c r="U6217" s="136">
        <v>20450</v>
      </c>
      <c r="V6217" s="135">
        <v>19388</v>
      </c>
      <c r="W6217" s="136">
        <v>19307</v>
      </c>
      <c r="X6217" s="135">
        <v>19731</v>
      </c>
      <c r="Y6217" s="136">
        <v>18247</v>
      </c>
      <c r="Z6217" s="135">
        <v>21783</v>
      </c>
      <c r="AA6217" s="136">
        <v>21851</v>
      </c>
      <c r="AB6217" s="135">
        <v>20692</v>
      </c>
      <c r="AC6217" s="136">
        <v>20555</v>
      </c>
      <c r="AD6217" s="135">
        <v>19316</v>
      </c>
      <c r="AE6217" s="137">
        <v>22430</v>
      </c>
      <c r="AF6217" s="138">
        <v>22886</v>
      </c>
    </row>
    <row r="6218" spans="2:32">
      <c r="B6218" s="114">
        <v>6180</v>
      </c>
      <c r="C6218" s="115">
        <v>6180</v>
      </c>
      <c r="D6218" s="116">
        <v>258</v>
      </c>
      <c r="E6218" s="117">
        <v>9</v>
      </c>
      <c r="F6218" s="118">
        <v>15</v>
      </c>
      <c r="G6218" s="119" t="s">
        <v>487</v>
      </c>
      <c r="H6218" s="120">
        <v>9</v>
      </c>
      <c r="I6218" s="115">
        <v>14</v>
      </c>
      <c r="J6218" s="116" t="s">
        <v>487</v>
      </c>
      <c r="K6218" s="121">
        <v>12</v>
      </c>
      <c r="L6218" s="108"/>
      <c r="M6218" s="122">
        <v>16106</v>
      </c>
      <c r="N6218" s="123">
        <v>18851</v>
      </c>
      <c r="O6218" s="124">
        <v>19603</v>
      </c>
      <c r="P6218" s="123">
        <v>19373</v>
      </c>
      <c r="Q6218" s="124">
        <v>17646</v>
      </c>
      <c r="R6218" s="123">
        <v>18237</v>
      </c>
      <c r="S6218" s="124">
        <v>17509</v>
      </c>
      <c r="T6218" s="123">
        <v>20672</v>
      </c>
      <c r="U6218" s="124">
        <v>20674</v>
      </c>
      <c r="V6218" s="123">
        <v>19460</v>
      </c>
      <c r="W6218" s="124">
        <v>19342</v>
      </c>
      <c r="X6218" s="123">
        <v>20033</v>
      </c>
      <c r="Y6218" s="124">
        <v>18568</v>
      </c>
      <c r="Z6218" s="123">
        <v>22028</v>
      </c>
      <c r="AA6218" s="124">
        <v>22257</v>
      </c>
      <c r="AB6218" s="123">
        <v>20762</v>
      </c>
      <c r="AC6218" s="124">
        <v>20595</v>
      </c>
      <c r="AD6218" s="123">
        <v>19649</v>
      </c>
      <c r="AE6218" s="125">
        <v>22797</v>
      </c>
      <c r="AF6218" s="126">
        <v>23155</v>
      </c>
    </row>
    <row r="6219" spans="2:32">
      <c r="B6219" s="127">
        <v>6181</v>
      </c>
      <c r="C6219" s="128">
        <v>6181</v>
      </c>
      <c r="D6219" s="129">
        <v>258</v>
      </c>
      <c r="E6219" s="130">
        <v>9</v>
      </c>
      <c r="F6219" s="131">
        <v>15</v>
      </c>
      <c r="G6219" s="132" t="s">
        <v>487</v>
      </c>
      <c r="H6219" s="133">
        <v>9</v>
      </c>
      <c r="I6219" s="128">
        <v>14</v>
      </c>
      <c r="J6219" s="129" t="s">
        <v>487</v>
      </c>
      <c r="K6219" s="134">
        <v>13</v>
      </c>
      <c r="L6219" s="108"/>
      <c r="M6219" s="81">
        <v>15978</v>
      </c>
      <c r="N6219" s="135">
        <v>18976</v>
      </c>
      <c r="O6219" s="136">
        <v>19675</v>
      </c>
      <c r="P6219" s="135">
        <v>19425</v>
      </c>
      <c r="Q6219" s="136">
        <v>17583</v>
      </c>
      <c r="R6219" s="135">
        <v>18078</v>
      </c>
      <c r="S6219" s="136">
        <v>17511</v>
      </c>
      <c r="T6219" s="135">
        <v>20766</v>
      </c>
      <c r="U6219" s="136">
        <v>20759</v>
      </c>
      <c r="V6219" s="135">
        <v>19347</v>
      </c>
      <c r="W6219" s="136">
        <v>19217</v>
      </c>
      <c r="X6219" s="135">
        <v>19862</v>
      </c>
      <c r="Y6219" s="136">
        <v>18615</v>
      </c>
      <c r="Z6219" s="135">
        <v>22098</v>
      </c>
      <c r="AA6219" s="136">
        <v>22310</v>
      </c>
      <c r="AB6219" s="135">
        <v>20687</v>
      </c>
      <c r="AC6219" s="136">
        <v>20519</v>
      </c>
      <c r="AD6219" s="135">
        <v>19689</v>
      </c>
      <c r="AE6219" s="137">
        <v>22943</v>
      </c>
      <c r="AF6219" s="138">
        <v>23232</v>
      </c>
    </row>
    <row r="6220" spans="2:32">
      <c r="B6220" s="114">
        <v>6182</v>
      </c>
      <c r="C6220" s="115">
        <v>6182</v>
      </c>
      <c r="D6220" s="116">
        <v>258</v>
      </c>
      <c r="E6220" s="117">
        <v>9</v>
      </c>
      <c r="F6220" s="118">
        <v>15</v>
      </c>
      <c r="G6220" s="119" t="s">
        <v>487</v>
      </c>
      <c r="H6220" s="120">
        <v>9</v>
      </c>
      <c r="I6220" s="115">
        <v>14</v>
      </c>
      <c r="J6220" s="116" t="s">
        <v>487</v>
      </c>
      <c r="K6220" s="121">
        <v>14</v>
      </c>
      <c r="L6220" s="108"/>
      <c r="M6220" s="122">
        <v>16093</v>
      </c>
      <c r="N6220" s="123">
        <v>19198</v>
      </c>
      <c r="O6220" s="124">
        <v>19906</v>
      </c>
      <c r="P6220" s="123">
        <v>19676</v>
      </c>
      <c r="Q6220" s="124">
        <v>17689</v>
      </c>
      <c r="R6220" s="123">
        <v>18206</v>
      </c>
      <c r="S6220" s="124">
        <v>17626</v>
      </c>
      <c r="T6220" s="123">
        <v>21001</v>
      </c>
      <c r="U6220" s="124">
        <v>20962</v>
      </c>
      <c r="V6220" s="123">
        <v>19490</v>
      </c>
      <c r="W6220" s="124">
        <v>19192</v>
      </c>
      <c r="X6220" s="123">
        <v>19973</v>
      </c>
      <c r="Y6220" s="124">
        <v>18680</v>
      </c>
      <c r="Z6220" s="123">
        <v>22272</v>
      </c>
      <c r="AA6220" s="124">
        <v>22541</v>
      </c>
      <c r="AB6220" s="123">
        <v>20753</v>
      </c>
      <c r="AC6220" s="124">
        <v>20419</v>
      </c>
      <c r="AD6220" s="123">
        <v>19733</v>
      </c>
      <c r="AE6220" s="125">
        <v>23106</v>
      </c>
      <c r="AF6220" s="126">
        <v>23396</v>
      </c>
    </row>
    <row r="6221" spans="2:32">
      <c r="B6221" s="127">
        <v>6183</v>
      </c>
      <c r="C6221" s="128">
        <v>6183</v>
      </c>
      <c r="D6221" s="129">
        <v>258</v>
      </c>
      <c r="E6221" s="130">
        <v>9</v>
      </c>
      <c r="F6221" s="131">
        <v>15</v>
      </c>
      <c r="G6221" s="132" t="s">
        <v>487</v>
      </c>
      <c r="H6221" s="133">
        <v>9</v>
      </c>
      <c r="I6221" s="128">
        <v>14</v>
      </c>
      <c r="J6221" s="129" t="s">
        <v>487</v>
      </c>
      <c r="K6221" s="134">
        <v>15</v>
      </c>
      <c r="L6221" s="108"/>
      <c r="M6221" s="81">
        <v>16161</v>
      </c>
      <c r="N6221" s="135">
        <v>19345</v>
      </c>
      <c r="O6221" s="136">
        <v>20049</v>
      </c>
      <c r="P6221" s="135">
        <v>19738</v>
      </c>
      <c r="Q6221" s="136">
        <v>17766</v>
      </c>
      <c r="R6221" s="135">
        <v>18147</v>
      </c>
      <c r="S6221" s="136">
        <v>17703</v>
      </c>
      <c r="T6221" s="135">
        <v>21090</v>
      </c>
      <c r="U6221" s="136">
        <v>21203</v>
      </c>
      <c r="V6221" s="135">
        <v>19405</v>
      </c>
      <c r="W6221" s="136">
        <v>19064</v>
      </c>
      <c r="X6221" s="135">
        <v>19885</v>
      </c>
      <c r="Y6221" s="136">
        <v>18872</v>
      </c>
      <c r="Z6221" s="135">
        <v>22516</v>
      </c>
      <c r="AA6221" s="136">
        <v>22686</v>
      </c>
      <c r="AB6221" s="135">
        <v>20782</v>
      </c>
      <c r="AC6221" s="136">
        <v>20404</v>
      </c>
      <c r="AD6221" s="135">
        <v>19916</v>
      </c>
      <c r="AE6221" s="137">
        <v>23311</v>
      </c>
      <c r="AF6221" s="138">
        <v>23637</v>
      </c>
    </row>
    <row r="6222" spans="2:32">
      <c r="B6222" s="114">
        <v>6184</v>
      </c>
      <c r="C6222" s="115">
        <v>6184</v>
      </c>
      <c r="D6222" s="116">
        <v>258</v>
      </c>
      <c r="E6222" s="117">
        <v>9</v>
      </c>
      <c r="F6222" s="118">
        <v>15</v>
      </c>
      <c r="G6222" s="119" t="s">
        <v>487</v>
      </c>
      <c r="H6222" s="120">
        <v>9</v>
      </c>
      <c r="I6222" s="115">
        <v>14</v>
      </c>
      <c r="J6222" s="116" t="s">
        <v>487</v>
      </c>
      <c r="K6222" s="121">
        <v>16</v>
      </c>
      <c r="L6222" s="108"/>
      <c r="M6222" s="122">
        <v>16362</v>
      </c>
      <c r="N6222" s="123">
        <v>19557</v>
      </c>
      <c r="O6222" s="124">
        <v>20391</v>
      </c>
      <c r="P6222" s="123">
        <v>19734</v>
      </c>
      <c r="Q6222" s="124">
        <v>18065</v>
      </c>
      <c r="R6222" s="123">
        <v>18197</v>
      </c>
      <c r="S6222" s="124">
        <v>17825</v>
      </c>
      <c r="T6222" s="123">
        <v>21177</v>
      </c>
      <c r="U6222" s="124">
        <v>21820</v>
      </c>
      <c r="V6222" s="123">
        <v>19427</v>
      </c>
      <c r="W6222" s="124">
        <v>18995</v>
      </c>
      <c r="X6222" s="123">
        <v>19805</v>
      </c>
      <c r="Y6222" s="124">
        <v>19026</v>
      </c>
      <c r="Z6222" s="123">
        <v>23098</v>
      </c>
      <c r="AA6222" s="124">
        <v>22606</v>
      </c>
      <c r="AB6222" s="123">
        <v>20837</v>
      </c>
      <c r="AC6222" s="124">
        <v>20428</v>
      </c>
      <c r="AD6222" s="123">
        <v>20051</v>
      </c>
      <c r="AE6222" s="125">
        <v>23420</v>
      </c>
      <c r="AF6222" s="126">
        <v>24182</v>
      </c>
    </row>
    <row r="6223" spans="2:32">
      <c r="B6223" s="127">
        <v>6185</v>
      </c>
      <c r="C6223" s="128">
        <v>6185</v>
      </c>
      <c r="D6223" s="129">
        <v>258</v>
      </c>
      <c r="E6223" s="130">
        <v>9</v>
      </c>
      <c r="F6223" s="131">
        <v>15</v>
      </c>
      <c r="G6223" s="132" t="s">
        <v>487</v>
      </c>
      <c r="H6223" s="133">
        <v>9</v>
      </c>
      <c r="I6223" s="128">
        <v>14</v>
      </c>
      <c r="J6223" s="129" t="s">
        <v>487</v>
      </c>
      <c r="K6223" s="134">
        <v>17</v>
      </c>
      <c r="L6223" s="108"/>
      <c r="M6223" s="81">
        <v>16630</v>
      </c>
      <c r="N6223" s="135">
        <v>19688</v>
      </c>
      <c r="O6223" s="136">
        <v>20394</v>
      </c>
      <c r="P6223" s="135">
        <v>19844</v>
      </c>
      <c r="Q6223" s="136">
        <v>18175</v>
      </c>
      <c r="R6223" s="135">
        <v>18470</v>
      </c>
      <c r="S6223" s="136">
        <v>18169</v>
      </c>
      <c r="T6223" s="135">
        <v>21294</v>
      </c>
      <c r="U6223" s="136">
        <v>21834</v>
      </c>
      <c r="V6223" s="135">
        <v>19601</v>
      </c>
      <c r="W6223" s="136">
        <v>19036</v>
      </c>
      <c r="X6223" s="135">
        <v>20102</v>
      </c>
      <c r="Y6223" s="136">
        <v>19412</v>
      </c>
      <c r="Z6223" s="135">
        <v>23081</v>
      </c>
      <c r="AA6223" s="136">
        <v>22756</v>
      </c>
      <c r="AB6223" s="135">
        <v>21041</v>
      </c>
      <c r="AC6223" s="136">
        <v>20548</v>
      </c>
      <c r="AD6223" s="135">
        <v>20468</v>
      </c>
      <c r="AE6223" s="137">
        <v>23658</v>
      </c>
      <c r="AF6223" s="138">
        <v>24175</v>
      </c>
    </row>
    <row r="6224" spans="2:32">
      <c r="B6224" s="114">
        <v>6186</v>
      </c>
      <c r="C6224" s="115">
        <v>6186</v>
      </c>
      <c r="D6224" s="116">
        <v>258</v>
      </c>
      <c r="E6224" s="117">
        <v>9</v>
      </c>
      <c r="F6224" s="118">
        <v>15</v>
      </c>
      <c r="G6224" s="119" t="s">
        <v>487</v>
      </c>
      <c r="H6224" s="120">
        <v>9</v>
      </c>
      <c r="I6224" s="115">
        <v>14</v>
      </c>
      <c r="J6224" s="116" t="s">
        <v>487</v>
      </c>
      <c r="K6224" s="121">
        <v>18</v>
      </c>
      <c r="L6224" s="108"/>
      <c r="M6224" s="122">
        <v>16220</v>
      </c>
      <c r="N6224" s="123">
        <v>19203</v>
      </c>
      <c r="O6224" s="124">
        <v>19808</v>
      </c>
      <c r="P6224" s="123">
        <v>19191</v>
      </c>
      <c r="Q6224" s="124">
        <v>18027</v>
      </c>
      <c r="R6224" s="123">
        <v>18293</v>
      </c>
      <c r="S6224" s="124">
        <v>18079</v>
      </c>
      <c r="T6224" s="123">
        <v>20974</v>
      </c>
      <c r="U6224" s="124">
        <v>21243</v>
      </c>
      <c r="V6224" s="123">
        <v>19550</v>
      </c>
      <c r="W6224" s="124">
        <v>18979</v>
      </c>
      <c r="X6224" s="123">
        <v>20129</v>
      </c>
      <c r="Y6224" s="124">
        <v>19592</v>
      </c>
      <c r="Z6224" s="123">
        <v>22611</v>
      </c>
      <c r="AA6224" s="124">
        <v>22324</v>
      </c>
      <c r="AB6224" s="123">
        <v>21241</v>
      </c>
      <c r="AC6224" s="124">
        <v>20609</v>
      </c>
      <c r="AD6224" s="123">
        <v>20694</v>
      </c>
      <c r="AE6224" s="125">
        <v>23525</v>
      </c>
      <c r="AF6224" s="126">
        <v>23760</v>
      </c>
    </row>
    <row r="6225" spans="2:32">
      <c r="B6225" s="127">
        <v>6187</v>
      </c>
      <c r="C6225" s="128">
        <v>6187</v>
      </c>
      <c r="D6225" s="129">
        <v>258</v>
      </c>
      <c r="E6225" s="130">
        <v>9</v>
      </c>
      <c r="F6225" s="131">
        <v>15</v>
      </c>
      <c r="G6225" s="132" t="s">
        <v>487</v>
      </c>
      <c r="H6225" s="133">
        <v>9</v>
      </c>
      <c r="I6225" s="128">
        <v>14</v>
      </c>
      <c r="J6225" s="129" t="s">
        <v>487</v>
      </c>
      <c r="K6225" s="134">
        <v>19</v>
      </c>
      <c r="L6225" s="108"/>
      <c r="M6225" s="81">
        <v>15945</v>
      </c>
      <c r="N6225" s="135">
        <v>18813</v>
      </c>
      <c r="O6225" s="136">
        <v>19621</v>
      </c>
      <c r="P6225" s="135">
        <v>19084</v>
      </c>
      <c r="Q6225" s="136">
        <v>18192</v>
      </c>
      <c r="R6225" s="135">
        <v>18136</v>
      </c>
      <c r="S6225" s="136">
        <v>18159</v>
      </c>
      <c r="T6225" s="135">
        <v>20698</v>
      </c>
      <c r="U6225" s="136">
        <v>21130</v>
      </c>
      <c r="V6225" s="135">
        <v>19856</v>
      </c>
      <c r="W6225" s="136">
        <v>19385</v>
      </c>
      <c r="X6225" s="135">
        <v>20204</v>
      </c>
      <c r="Y6225" s="136">
        <v>19944</v>
      </c>
      <c r="Z6225" s="135">
        <v>22831</v>
      </c>
      <c r="AA6225" s="136">
        <v>22630</v>
      </c>
      <c r="AB6225" s="135">
        <v>21879</v>
      </c>
      <c r="AC6225" s="136">
        <v>21320</v>
      </c>
      <c r="AD6225" s="135">
        <v>21181</v>
      </c>
      <c r="AE6225" s="137">
        <v>23633</v>
      </c>
      <c r="AF6225" s="138">
        <v>24131</v>
      </c>
    </row>
    <row r="6226" spans="2:32">
      <c r="B6226" s="114">
        <v>6188</v>
      </c>
      <c r="C6226" s="115">
        <v>6188</v>
      </c>
      <c r="D6226" s="116">
        <v>258</v>
      </c>
      <c r="E6226" s="117">
        <v>9</v>
      </c>
      <c r="F6226" s="118">
        <v>15</v>
      </c>
      <c r="G6226" s="119" t="s">
        <v>487</v>
      </c>
      <c r="H6226" s="120">
        <v>9</v>
      </c>
      <c r="I6226" s="115">
        <v>14</v>
      </c>
      <c r="J6226" s="116" t="s">
        <v>487</v>
      </c>
      <c r="K6226" s="121">
        <v>20</v>
      </c>
      <c r="L6226" s="108"/>
      <c r="M6226" s="122">
        <v>16046</v>
      </c>
      <c r="N6226" s="123">
        <v>19056</v>
      </c>
      <c r="O6226" s="124">
        <v>19749</v>
      </c>
      <c r="P6226" s="123">
        <v>19361</v>
      </c>
      <c r="Q6226" s="124">
        <v>18480</v>
      </c>
      <c r="R6226" s="123">
        <v>18331</v>
      </c>
      <c r="S6226" s="124">
        <v>18594</v>
      </c>
      <c r="T6226" s="123">
        <v>21103</v>
      </c>
      <c r="U6226" s="124">
        <v>21543</v>
      </c>
      <c r="V6226" s="123">
        <v>20377</v>
      </c>
      <c r="W6226" s="124">
        <v>20073</v>
      </c>
      <c r="X6226" s="123">
        <v>20853</v>
      </c>
      <c r="Y6226" s="124">
        <v>20664</v>
      </c>
      <c r="Z6226" s="123">
        <v>23594</v>
      </c>
      <c r="AA6226" s="124">
        <v>23565</v>
      </c>
      <c r="AB6226" s="123">
        <v>22763</v>
      </c>
      <c r="AC6226" s="124">
        <v>22366</v>
      </c>
      <c r="AD6226" s="123">
        <v>22063</v>
      </c>
      <c r="AE6226" s="125">
        <v>24493</v>
      </c>
      <c r="AF6226" s="126">
        <v>25049</v>
      </c>
    </row>
    <row r="6227" spans="2:32">
      <c r="B6227" s="127">
        <v>6189</v>
      </c>
      <c r="C6227" s="128">
        <v>6189</v>
      </c>
      <c r="D6227" s="129">
        <v>258</v>
      </c>
      <c r="E6227" s="130">
        <v>9</v>
      </c>
      <c r="F6227" s="131">
        <v>15</v>
      </c>
      <c r="G6227" s="132" t="s">
        <v>487</v>
      </c>
      <c r="H6227" s="133">
        <v>9</v>
      </c>
      <c r="I6227" s="128">
        <v>14</v>
      </c>
      <c r="J6227" s="129" t="s">
        <v>487</v>
      </c>
      <c r="K6227" s="134">
        <v>21</v>
      </c>
      <c r="L6227" s="108"/>
      <c r="M6227" s="81">
        <v>15555</v>
      </c>
      <c r="N6227" s="135">
        <v>18479</v>
      </c>
      <c r="O6227" s="136">
        <v>19169</v>
      </c>
      <c r="P6227" s="135">
        <v>18758</v>
      </c>
      <c r="Q6227" s="136">
        <v>18011</v>
      </c>
      <c r="R6227" s="135">
        <v>17928</v>
      </c>
      <c r="S6227" s="136">
        <v>18314</v>
      </c>
      <c r="T6227" s="135">
        <v>20649</v>
      </c>
      <c r="U6227" s="136">
        <v>21206</v>
      </c>
      <c r="V6227" s="135">
        <v>20195</v>
      </c>
      <c r="W6227" s="136">
        <v>19987</v>
      </c>
      <c r="X6227" s="135">
        <v>20867</v>
      </c>
      <c r="Y6227" s="136">
        <v>20782</v>
      </c>
      <c r="Z6227" s="135">
        <v>23662</v>
      </c>
      <c r="AA6227" s="136">
        <v>23705</v>
      </c>
      <c r="AB6227" s="135">
        <v>23083</v>
      </c>
      <c r="AC6227" s="136">
        <v>22745</v>
      </c>
      <c r="AD6227" s="135">
        <v>22387</v>
      </c>
      <c r="AE6227" s="137">
        <v>24586</v>
      </c>
      <c r="AF6227" s="138">
        <v>25303</v>
      </c>
    </row>
    <row r="6228" spans="2:32">
      <c r="B6228" s="114">
        <v>6190</v>
      </c>
      <c r="C6228" s="115">
        <v>6190</v>
      </c>
      <c r="D6228" s="116">
        <v>258</v>
      </c>
      <c r="E6228" s="117">
        <v>9</v>
      </c>
      <c r="F6228" s="118">
        <v>15</v>
      </c>
      <c r="G6228" s="119" t="s">
        <v>487</v>
      </c>
      <c r="H6228" s="120">
        <v>9</v>
      </c>
      <c r="I6228" s="115">
        <v>14</v>
      </c>
      <c r="J6228" s="116" t="s">
        <v>487</v>
      </c>
      <c r="K6228" s="121">
        <v>22</v>
      </c>
      <c r="L6228" s="108"/>
      <c r="M6228" s="122">
        <v>14798</v>
      </c>
      <c r="N6228" s="123">
        <v>17211</v>
      </c>
      <c r="O6228" s="124">
        <v>17982</v>
      </c>
      <c r="P6228" s="123">
        <v>17612</v>
      </c>
      <c r="Q6228" s="124">
        <v>17030</v>
      </c>
      <c r="R6228" s="123">
        <v>17235</v>
      </c>
      <c r="S6228" s="124">
        <v>17518</v>
      </c>
      <c r="T6228" s="123">
        <v>19472</v>
      </c>
      <c r="U6228" s="124">
        <v>20216</v>
      </c>
      <c r="V6228" s="123">
        <v>19406</v>
      </c>
      <c r="W6228" s="124">
        <v>19320</v>
      </c>
      <c r="X6228" s="123">
        <v>20431</v>
      </c>
      <c r="Y6228" s="124">
        <v>20242</v>
      </c>
      <c r="Z6228" s="123">
        <v>22896</v>
      </c>
      <c r="AA6228" s="124">
        <v>23024</v>
      </c>
      <c r="AB6228" s="123">
        <v>22567</v>
      </c>
      <c r="AC6228" s="124">
        <v>22343</v>
      </c>
      <c r="AD6228" s="123">
        <v>21953</v>
      </c>
      <c r="AE6228" s="125">
        <v>23716</v>
      </c>
      <c r="AF6228" s="126">
        <v>24656</v>
      </c>
    </row>
    <row r="6229" spans="2:32">
      <c r="B6229" s="127">
        <v>6191</v>
      </c>
      <c r="C6229" s="128">
        <v>6191</v>
      </c>
      <c r="D6229" s="129">
        <v>258</v>
      </c>
      <c r="E6229" s="130">
        <v>9</v>
      </c>
      <c r="F6229" s="131">
        <v>15</v>
      </c>
      <c r="G6229" s="132" t="s">
        <v>487</v>
      </c>
      <c r="H6229" s="133">
        <v>9</v>
      </c>
      <c r="I6229" s="128">
        <v>14</v>
      </c>
      <c r="J6229" s="129" t="s">
        <v>487</v>
      </c>
      <c r="K6229" s="134">
        <v>23</v>
      </c>
      <c r="L6229" s="108"/>
      <c r="M6229" s="81">
        <v>13988</v>
      </c>
      <c r="N6229" s="135">
        <v>15866</v>
      </c>
      <c r="O6229" s="136">
        <v>16635</v>
      </c>
      <c r="P6229" s="135">
        <v>16320</v>
      </c>
      <c r="Q6229" s="136">
        <v>15814</v>
      </c>
      <c r="R6229" s="135">
        <v>16394</v>
      </c>
      <c r="S6229" s="136">
        <v>16589</v>
      </c>
      <c r="T6229" s="135">
        <v>18091</v>
      </c>
      <c r="U6229" s="136">
        <v>18896</v>
      </c>
      <c r="V6229" s="135">
        <v>18265</v>
      </c>
      <c r="W6229" s="136">
        <v>18371</v>
      </c>
      <c r="X6229" s="135">
        <v>19670</v>
      </c>
      <c r="Y6229" s="136">
        <v>19403</v>
      </c>
      <c r="Z6229" s="135">
        <v>21672</v>
      </c>
      <c r="AA6229" s="136">
        <v>21881</v>
      </c>
      <c r="AB6229" s="135">
        <v>21556</v>
      </c>
      <c r="AC6229" s="136">
        <v>21517</v>
      </c>
      <c r="AD6229" s="135">
        <v>21170</v>
      </c>
      <c r="AE6229" s="137">
        <v>22465</v>
      </c>
      <c r="AF6229" s="138">
        <v>23503</v>
      </c>
    </row>
    <row r="6230" spans="2:32">
      <c r="B6230" s="114">
        <v>6192</v>
      </c>
      <c r="C6230" s="115">
        <v>6192</v>
      </c>
      <c r="D6230" s="116">
        <v>258</v>
      </c>
      <c r="E6230" s="117">
        <v>9</v>
      </c>
      <c r="F6230" s="118">
        <v>15</v>
      </c>
      <c r="G6230" s="119" t="s">
        <v>487</v>
      </c>
      <c r="H6230" s="120">
        <v>9</v>
      </c>
      <c r="I6230" s="115">
        <v>14</v>
      </c>
      <c r="J6230" s="116" t="s">
        <v>487</v>
      </c>
      <c r="K6230" s="121">
        <v>24</v>
      </c>
      <c r="L6230" s="108"/>
      <c r="M6230" s="122">
        <v>13255</v>
      </c>
      <c r="N6230" s="123">
        <v>14820</v>
      </c>
      <c r="O6230" s="124">
        <v>15536</v>
      </c>
      <c r="P6230" s="123">
        <v>15344</v>
      </c>
      <c r="Q6230" s="124">
        <v>14979</v>
      </c>
      <c r="R6230" s="123">
        <v>15722</v>
      </c>
      <c r="S6230" s="124">
        <v>15921</v>
      </c>
      <c r="T6230" s="123">
        <v>17132</v>
      </c>
      <c r="U6230" s="124">
        <v>17902</v>
      </c>
      <c r="V6230" s="123">
        <v>17546</v>
      </c>
      <c r="W6230" s="124">
        <v>17651</v>
      </c>
      <c r="X6230" s="123">
        <v>19109</v>
      </c>
      <c r="Y6230" s="124">
        <v>18816</v>
      </c>
      <c r="Z6230" s="123">
        <v>20734</v>
      </c>
      <c r="AA6230" s="124">
        <v>21063</v>
      </c>
      <c r="AB6230" s="123">
        <v>20881</v>
      </c>
      <c r="AC6230" s="124">
        <v>20812</v>
      </c>
      <c r="AD6230" s="123">
        <v>20631</v>
      </c>
      <c r="AE6230" s="125">
        <v>21577</v>
      </c>
      <c r="AF6230" s="126">
        <v>22597</v>
      </c>
    </row>
    <row r="6231" spans="2:32">
      <c r="B6231" s="127">
        <v>6193</v>
      </c>
      <c r="C6231" s="128">
        <v>6193</v>
      </c>
      <c r="D6231" s="129">
        <v>259</v>
      </c>
      <c r="E6231" s="130">
        <v>9</v>
      </c>
      <c r="F6231" s="131">
        <v>16</v>
      </c>
      <c r="G6231" s="132" t="s">
        <v>487</v>
      </c>
      <c r="H6231" s="133">
        <v>9</v>
      </c>
      <c r="I6231" s="128">
        <v>15</v>
      </c>
      <c r="J6231" s="129" t="s">
        <v>487</v>
      </c>
      <c r="K6231" s="134">
        <v>1</v>
      </c>
      <c r="L6231" s="108"/>
      <c r="M6231" s="81">
        <v>12768</v>
      </c>
      <c r="N6231" s="135">
        <v>14318</v>
      </c>
      <c r="O6231" s="136">
        <v>14735</v>
      </c>
      <c r="P6231" s="135">
        <v>14425</v>
      </c>
      <c r="Q6231" s="136">
        <v>14203</v>
      </c>
      <c r="R6231" s="135">
        <v>14922</v>
      </c>
      <c r="S6231" s="136">
        <v>15293</v>
      </c>
      <c r="T6231" s="135">
        <v>16749</v>
      </c>
      <c r="U6231" s="136">
        <v>17176</v>
      </c>
      <c r="V6231" s="135">
        <v>16768</v>
      </c>
      <c r="W6231" s="136">
        <v>16995</v>
      </c>
      <c r="X6231" s="135">
        <v>17689</v>
      </c>
      <c r="Y6231" s="136">
        <v>18089</v>
      </c>
      <c r="Z6231" s="135">
        <v>20190</v>
      </c>
      <c r="AA6231" s="136">
        <v>20142</v>
      </c>
      <c r="AB6231" s="135">
        <v>20197</v>
      </c>
      <c r="AC6231" s="136">
        <v>20067</v>
      </c>
      <c r="AD6231" s="135">
        <v>19867</v>
      </c>
      <c r="AE6231" s="137">
        <v>21767</v>
      </c>
      <c r="AF6231" s="138">
        <v>22136</v>
      </c>
    </row>
    <row r="6232" spans="2:32">
      <c r="B6232" s="114">
        <v>6194</v>
      </c>
      <c r="C6232" s="115">
        <v>6194</v>
      </c>
      <c r="D6232" s="116">
        <v>259</v>
      </c>
      <c r="E6232" s="117">
        <v>9</v>
      </c>
      <c r="F6232" s="118">
        <v>16</v>
      </c>
      <c r="G6232" s="119" t="s">
        <v>487</v>
      </c>
      <c r="H6232" s="120">
        <v>9</v>
      </c>
      <c r="I6232" s="115">
        <v>15</v>
      </c>
      <c r="J6232" s="116" t="s">
        <v>487</v>
      </c>
      <c r="K6232" s="121">
        <v>2</v>
      </c>
      <c r="L6232" s="108"/>
      <c r="M6232" s="122">
        <v>12386</v>
      </c>
      <c r="N6232" s="123">
        <v>13908</v>
      </c>
      <c r="O6232" s="124">
        <v>14328</v>
      </c>
      <c r="P6232" s="123">
        <v>14057</v>
      </c>
      <c r="Q6232" s="124">
        <v>13851</v>
      </c>
      <c r="R6232" s="123">
        <v>14478</v>
      </c>
      <c r="S6232" s="124">
        <v>14883</v>
      </c>
      <c r="T6232" s="123">
        <v>16271</v>
      </c>
      <c r="U6232" s="124">
        <v>16680</v>
      </c>
      <c r="V6232" s="123">
        <v>16326</v>
      </c>
      <c r="W6232" s="124">
        <v>16513</v>
      </c>
      <c r="X6232" s="123">
        <v>17138</v>
      </c>
      <c r="Y6232" s="124">
        <v>17587</v>
      </c>
      <c r="Z6232" s="123">
        <v>19681</v>
      </c>
      <c r="AA6232" s="124">
        <v>19662</v>
      </c>
      <c r="AB6232" s="123">
        <v>19721</v>
      </c>
      <c r="AC6232" s="124">
        <v>19567</v>
      </c>
      <c r="AD6232" s="123">
        <v>19300</v>
      </c>
      <c r="AE6232" s="125">
        <v>21200</v>
      </c>
      <c r="AF6232" s="126">
        <v>21570</v>
      </c>
    </row>
    <row r="6233" spans="2:32">
      <c r="B6233" s="127">
        <v>6195</v>
      </c>
      <c r="C6233" s="128">
        <v>6195</v>
      </c>
      <c r="D6233" s="129">
        <v>259</v>
      </c>
      <c r="E6233" s="130">
        <v>9</v>
      </c>
      <c r="F6233" s="131">
        <v>16</v>
      </c>
      <c r="G6233" s="132" t="s">
        <v>487</v>
      </c>
      <c r="H6233" s="133">
        <v>9</v>
      </c>
      <c r="I6233" s="128">
        <v>15</v>
      </c>
      <c r="J6233" s="129" t="s">
        <v>487</v>
      </c>
      <c r="K6233" s="134">
        <v>3</v>
      </c>
      <c r="L6233" s="108"/>
      <c r="M6233" s="81">
        <v>12175</v>
      </c>
      <c r="N6233" s="135">
        <v>13693</v>
      </c>
      <c r="O6233" s="136">
        <v>14143</v>
      </c>
      <c r="P6233" s="135">
        <v>13903</v>
      </c>
      <c r="Q6233" s="136">
        <v>13711</v>
      </c>
      <c r="R6233" s="135">
        <v>14266</v>
      </c>
      <c r="S6233" s="136">
        <v>14744</v>
      </c>
      <c r="T6233" s="135">
        <v>16076</v>
      </c>
      <c r="U6233" s="136">
        <v>16495</v>
      </c>
      <c r="V6233" s="135">
        <v>16142</v>
      </c>
      <c r="W6233" s="136">
        <v>16288</v>
      </c>
      <c r="X6233" s="135">
        <v>16861</v>
      </c>
      <c r="Y6233" s="136">
        <v>17370</v>
      </c>
      <c r="Z6233" s="135">
        <v>19396</v>
      </c>
      <c r="AA6233" s="136">
        <v>19380</v>
      </c>
      <c r="AB6233" s="135">
        <v>19419</v>
      </c>
      <c r="AC6233" s="136">
        <v>19240</v>
      </c>
      <c r="AD6233" s="135">
        <v>19018</v>
      </c>
      <c r="AE6233" s="137">
        <v>20855</v>
      </c>
      <c r="AF6233" s="138">
        <v>21219</v>
      </c>
    </row>
    <row r="6234" spans="2:32">
      <c r="B6234" s="114">
        <v>6196</v>
      </c>
      <c r="C6234" s="115">
        <v>6196</v>
      </c>
      <c r="D6234" s="116">
        <v>259</v>
      </c>
      <c r="E6234" s="117">
        <v>9</v>
      </c>
      <c r="F6234" s="118">
        <v>16</v>
      </c>
      <c r="G6234" s="119" t="s">
        <v>487</v>
      </c>
      <c r="H6234" s="120">
        <v>9</v>
      </c>
      <c r="I6234" s="115">
        <v>15</v>
      </c>
      <c r="J6234" s="116" t="s">
        <v>487</v>
      </c>
      <c r="K6234" s="121">
        <v>4</v>
      </c>
      <c r="L6234" s="108"/>
      <c r="M6234" s="122">
        <v>12062</v>
      </c>
      <c r="N6234" s="123">
        <v>13682</v>
      </c>
      <c r="O6234" s="124">
        <v>14123</v>
      </c>
      <c r="P6234" s="123">
        <v>13861</v>
      </c>
      <c r="Q6234" s="124">
        <v>13707</v>
      </c>
      <c r="R6234" s="123">
        <v>14115</v>
      </c>
      <c r="S6234" s="124">
        <v>14735</v>
      </c>
      <c r="T6234" s="123">
        <v>15928</v>
      </c>
      <c r="U6234" s="124">
        <v>16286</v>
      </c>
      <c r="V6234" s="123">
        <v>15930</v>
      </c>
      <c r="W6234" s="124">
        <v>15950</v>
      </c>
      <c r="X6234" s="123">
        <v>16459</v>
      </c>
      <c r="Y6234" s="124">
        <v>17082</v>
      </c>
      <c r="Z6234" s="123">
        <v>18892</v>
      </c>
      <c r="AA6234" s="124">
        <v>18811</v>
      </c>
      <c r="AB6234" s="123">
        <v>18870</v>
      </c>
      <c r="AC6234" s="124">
        <v>18597</v>
      </c>
      <c r="AD6234" s="123">
        <v>18591</v>
      </c>
      <c r="AE6234" s="125">
        <v>20235</v>
      </c>
      <c r="AF6234" s="126">
        <v>20551</v>
      </c>
    </row>
    <row r="6235" spans="2:32">
      <c r="B6235" s="127">
        <v>6197</v>
      </c>
      <c r="C6235" s="128">
        <v>6197</v>
      </c>
      <c r="D6235" s="129">
        <v>259</v>
      </c>
      <c r="E6235" s="130">
        <v>9</v>
      </c>
      <c r="F6235" s="131">
        <v>16</v>
      </c>
      <c r="G6235" s="132" t="s">
        <v>487</v>
      </c>
      <c r="H6235" s="133">
        <v>9</v>
      </c>
      <c r="I6235" s="128">
        <v>15</v>
      </c>
      <c r="J6235" s="129" t="s">
        <v>487</v>
      </c>
      <c r="K6235" s="134">
        <v>5</v>
      </c>
      <c r="L6235" s="108"/>
      <c r="M6235" s="81">
        <v>12158</v>
      </c>
      <c r="N6235" s="135">
        <v>14146</v>
      </c>
      <c r="O6235" s="136">
        <v>14612</v>
      </c>
      <c r="P6235" s="135">
        <v>14324</v>
      </c>
      <c r="Q6235" s="136">
        <v>14165</v>
      </c>
      <c r="R6235" s="135">
        <v>14169</v>
      </c>
      <c r="S6235" s="136">
        <v>15244</v>
      </c>
      <c r="T6235" s="135">
        <v>16294</v>
      </c>
      <c r="U6235" s="136">
        <v>16600</v>
      </c>
      <c r="V6235" s="135">
        <v>16206</v>
      </c>
      <c r="W6235" s="136">
        <v>15751</v>
      </c>
      <c r="X6235" s="135">
        <v>16252</v>
      </c>
      <c r="Y6235" s="136">
        <v>17257</v>
      </c>
      <c r="Z6235" s="135">
        <v>18872</v>
      </c>
      <c r="AA6235" s="136">
        <v>18685</v>
      </c>
      <c r="AB6235" s="135">
        <v>18723</v>
      </c>
      <c r="AC6235" s="136">
        <v>18087</v>
      </c>
      <c r="AD6235" s="135">
        <v>18605</v>
      </c>
      <c r="AE6235" s="137">
        <v>20088</v>
      </c>
      <c r="AF6235" s="138">
        <v>20346</v>
      </c>
    </row>
    <row r="6236" spans="2:32">
      <c r="B6236" s="114">
        <v>6198</v>
      </c>
      <c r="C6236" s="115">
        <v>6198</v>
      </c>
      <c r="D6236" s="116">
        <v>259</v>
      </c>
      <c r="E6236" s="117">
        <v>9</v>
      </c>
      <c r="F6236" s="118">
        <v>16</v>
      </c>
      <c r="G6236" s="119" t="s">
        <v>487</v>
      </c>
      <c r="H6236" s="120">
        <v>9</v>
      </c>
      <c r="I6236" s="115">
        <v>15</v>
      </c>
      <c r="J6236" s="116" t="s">
        <v>487</v>
      </c>
      <c r="K6236" s="121">
        <v>6</v>
      </c>
      <c r="L6236" s="108"/>
      <c r="M6236" s="122">
        <v>12435</v>
      </c>
      <c r="N6236" s="123">
        <v>15242</v>
      </c>
      <c r="O6236" s="124">
        <v>15749</v>
      </c>
      <c r="P6236" s="123">
        <v>15391</v>
      </c>
      <c r="Q6236" s="124">
        <v>15259</v>
      </c>
      <c r="R6236" s="123">
        <v>14408</v>
      </c>
      <c r="S6236" s="124">
        <v>16386</v>
      </c>
      <c r="T6236" s="123">
        <v>17243</v>
      </c>
      <c r="U6236" s="124">
        <v>17516</v>
      </c>
      <c r="V6236" s="123">
        <v>17072</v>
      </c>
      <c r="W6236" s="124">
        <v>15770</v>
      </c>
      <c r="X6236" s="123">
        <v>16153</v>
      </c>
      <c r="Y6236" s="124">
        <v>18044</v>
      </c>
      <c r="Z6236" s="123">
        <v>19453</v>
      </c>
      <c r="AA6236" s="124">
        <v>19059</v>
      </c>
      <c r="AB6236" s="123">
        <v>19160</v>
      </c>
      <c r="AC6236" s="124">
        <v>17790</v>
      </c>
      <c r="AD6236" s="123">
        <v>19247</v>
      </c>
      <c r="AE6236" s="125">
        <v>20531</v>
      </c>
      <c r="AF6236" s="126">
        <v>20748</v>
      </c>
    </row>
    <row r="6237" spans="2:32">
      <c r="B6237" s="127">
        <v>6199</v>
      </c>
      <c r="C6237" s="128">
        <v>6199</v>
      </c>
      <c r="D6237" s="129">
        <v>259</v>
      </c>
      <c r="E6237" s="130">
        <v>9</v>
      </c>
      <c r="F6237" s="131">
        <v>16</v>
      </c>
      <c r="G6237" s="132" t="s">
        <v>487</v>
      </c>
      <c r="H6237" s="133">
        <v>9</v>
      </c>
      <c r="I6237" s="128">
        <v>15</v>
      </c>
      <c r="J6237" s="129" t="s">
        <v>487</v>
      </c>
      <c r="K6237" s="134">
        <v>7</v>
      </c>
      <c r="L6237" s="108"/>
      <c r="M6237" s="81">
        <v>12618</v>
      </c>
      <c r="N6237" s="135">
        <v>16382</v>
      </c>
      <c r="O6237" s="136">
        <v>16892</v>
      </c>
      <c r="P6237" s="135">
        <v>16418</v>
      </c>
      <c r="Q6237" s="136">
        <v>16371</v>
      </c>
      <c r="R6237" s="135">
        <v>14547</v>
      </c>
      <c r="S6237" s="136">
        <v>17521</v>
      </c>
      <c r="T6237" s="135">
        <v>18201</v>
      </c>
      <c r="U6237" s="136">
        <v>18437</v>
      </c>
      <c r="V6237" s="135">
        <v>17931</v>
      </c>
      <c r="W6237" s="136">
        <v>15785</v>
      </c>
      <c r="X6237" s="135">
        <v>15966</v>
      </c>
      <c r="Y6237" s="136">
        <v>18915</v>
      </c>
      <c r="Z6237" s="135">
        <v>20120</v>
      </c>
      <c r="AA6237" s="136">
        <v>19547</v>
      </c>
      <c r="AB6237" s="135">
        <v>19716</v>
      </c>
      <c r="AC6237" s="136">
        <v>17502</v>
      </c>
      <c r="AD6237" s="135">
        <v>19997</v>
      </c>
      <c r="AE6237" s="137">
        <v>20967</v>
      </c>
      <c r="AF6237" s="138">
        <v>21243</v>
      </c>
    </row>
    <row r="6238" spans="2:32">
      <c r="B6238" s="114">
        <v>6200</v>
      </c>
      <c r="C6238" s="115">
        <v>6200</v>
      </c>
      <c r="D6238" s="116">
        <v>259</v>
      </c>
      <c r="E6238" s="117">
        <v>9</v>
      </c>
      <c r="F6238" s="118">
        <v>16</v>
      </c>
      <c r="G6238" s="119" t="s">
        <v>487</v>
      </c>
      <c r="H6238" s="120">
        <v>9</v>
      </c>
      <c r="I6238" s="115">
        <v>15</v>
      </c>
      <c r="J6238" s="116" t="s">
        <v>487</v>
      </c>
      <c r="K6238" s="121">
        <v>8</v>
      </c>
      <c r="L6238" s="108"/>
      <c r="M6238" s="122">
        <v>13127</v>
      </c>
      <c r="N6238" s="123">
        <v>17169</v>
      </c>
      <c r="O6238" s="124">
        <v>17533</v>
      </c>
      <c r="P6238" s="123">
        <v>16899</v>
      </c>
      <c r="Q6238" s="124">
        <v>16759</v>
      </c>
      <c r="R6238" s="123">
        <v>14976</v>
      </c>
      <c r="S6238" s="124">
        <v>18294</v>
      </c>
      <c r="T6238" s="123">
        <v>18855</v>
      </c>
      <c r="U6238" s="124">
        <v>19021</v>
      </c>
      <c r="V6238" s="123">
        <v>18191</v>
      </c>
      <c r="W6238" s="124">
        <v>16266</v>
      </c>
      <c r="X6238" s="123">
        <v>16313</v>
      </c>
      <c r="Y6238" s="124">
        <v>19580</v>
      </c>
      <c r="Z6238" s="123">
        <v>20557</v>
      </c>
      <c r="AA6238" s="124">
        <v>19835</v>
      </c>
      <c r="AB6238" s="123">
        <v>19821</v>
      </c>
      <c r="AC6238" s="124">
        <v>17826</v>
      </c>
      <c r="AD6238" s="123">
        <v>20611</v>
      </c>
      <c r="AE6238" s="125">
        <v>21290</v>
      </c>
      <c r="AF6238" s="126">
        <v>21599</v>
      </c>
    </row>
    <row r="6239" spans="2:32">
      <c r="B6239" s="127">
        <v>6201</v>
      </c>
      <c r="C6239" s="128">
        <v>6201</v>
      </c>
      <c r="D6239" s="129">
        <v>259</v>
      </c>
      <c r="E6239" s="130">
        <v>9</v>
      </c>
      <c r="F6239" s="131">
        <v>16</v>
      </c>
      <c r="G6239" s="132" t="s">
        <v>487</v>
      </c>
      <c r="H6239" s="133">
        <v>9</v>
      </c>
      <c r="I6239" s="128">
        <v>15</v>
      </c>
      <c r="J6239" s="129" t="s">
        <v>487</v>
      </c>
      <c r="K6239" s="134">
        <v>9</v>
      </c>
      <c r="L6239" s="108"/>
      <c r="M6239" s="81">
        <v>13896</v>
      </c>
      <c r="N6239" s="135">
        <v>17869</v>
      </c>
      <c r="O6239" s="136">
        <v>17983</v>
      </c>
      <c r="P6239" s="135">
        <v>17218</v>
      </c>
      <c r="Q6239" s="136">
        <v>17089</v>
      </c>
      <c r="R6239" s="135">
        <v>15701</v>
      </c>
      <c r="S6239" s="136">
        <v>18900</v>
      </c>
      <c r="T6239" s="135">
        <v>19445</v>
      </c>
      <c r="U6239" s="136">
        <v>19476</v>
      </c>
      <c r="V6239" s="135">
        <v>18473</v>
      </c>
      <c r="W6239" s="136">
        <v>16953</v>
      </c>
      <c r="X6239" s="135">
        <v>16994</v>
      </c>
      <c r="Y6239" s="136">
        <v>20106</v>
      </c>
      <c r="Z6239" s="135">
        <v>20868</v>
      </c>
      <c r="AA6239" s="136">
        <v>20100</v>
      </c>
      <c r="AB6239" s="135">
        <v>20038</v>
      </c>
      <c r="AC6239" s="136">
        <v>18441</v>
      </c>
      <c r="AD6239" s="135">
        <v>21102</v>
      </c>
      <c r="AE6239" s="137">
        <v>21714</v>
      </c>
      <c r="AF6239" s="138">
        <v>21864</v>
      </c>
    </row>
    <row r="6240" spans="2:32">
      <c r="B6240" s="114">
        <v>6202</v>
      </c>
      <c r="C6240" s="115">
        <v>6202</v>
      </c>
      <c r="D6240" s="116">
        <v>259</v>
      </c>
      <c r="E6240" s="117">
        <v>9</v>
      </c>
      <c r="F6240" s="118">
        <v>16</v>
      </c>
      <c r="G6240" s="119" t="s">
        <v>487</v>
      </c>
      <c r="H6240" s="120">
        <v>9</v>
      </c>
      <c r="I6240" s="115">
        <v>15</v>
      </c>
      <c r="J6240" s="116" t="s">
        <v>487</v>
      </c>
      <c r="K6240" s="121">
        <v>10</v>
      </c>
      <c r="L6240" s="108"/>
      <c r="M6240" s="122">
        <v>14624</v>
      </c>
      <c r="N6240" s="123">
        <v>18461</v>
      </c>
      <c r="O6240" s="124">
        <v>18521</v>
      </c>
      <c r="P6240" s="123">
        <v>17537</v>
      </c>
      <c r="Q6240" s="124">
        <v>17445</v>
      </c>
      <c r="R6240" s="123">
        <v>16264</v>
      </c>
      <c r="S6240" s="124">
        <v>19536</v>
      </c>
      <c r="T6240" s="123">
        <v>20034</v>
      </c>
      <c r="U6240" s="124">
        <v>20183</v>
      </c>
      <c r="V6240" s="123">
        <v>18712</v>
      </c>
      <c r="W6240" s="124">
        <v>17364</v>
      </c>
      <c r="X6240" s="123">
        <v>17582</v>
      </c>
      <c r="Y6240" s="124">
        <v>20786</v>
      </c>
      <c r="Z6240" s="123">
        <v>21367</v>
      </c>
      <c r="AA6240" s="124">
        <v>20361</v>
      </c>
      <c r="AB6240" s="123">
        <v>20255</v>
      </c>
      <c r="AC6240" s="124">
        <v>18810</v>
      </c>
      <c r="AD6240" s="123">
        <v>21828</v>
      </c>
      <c r="AE6240" s="125">
        <v>22294</v>
      </c>
      <c r="AF6240" s="126">
        <v>22432</v>
      </c>
    </row>
    <row r="6241" spans="2:32">
      <c r="B6241" s="127">
        <v>6203</v>
      </c>
      <c r="C6241" s="128">
        <v>6203</v>
      </c>
      <c r="D6241" s="129">
        <v>259</v>
      </c>
      <c r="E6241" s="130">
        <v>9</v>
      </c>
      <c r="F6241" s="131">
        <v>16</v>
      </c>
      <c r="G6241" s="132" t="s">
        <v>487</v>
      </c>
      <c r="H6241" s="133">
        <v>9</v>
      </c>
      <c r="I6241" s="128">
        <v>15</v>
      </c>
      <c r="J6241" s="129" t="s">
        <v>487</v>
      </c>
      <c r="K6241" s="134">
        <v>11</v>
      </c>
      <c r="L6241" s="108"/>
      <c r="M6241" s="81">
        <v>15042</v>
      </c>
      <c r="N6241" s="135">
        <v>18822</v>
      </c>
      <c r="O6241" s="136">
        <v>18699</v>
      </c>
      <c r="P6241" s="135">
        <v>17580</v>
      </c>
      <c r="Q6241" s="136">
        <v>17563</v>
      </c>
      <c r="R6241" s="135">
        <v>16698</v>
      </c>
      <c r="S6241" s="136">
        <v>19925</v>
      </c>
      <c r="T6241" s="135">
        <v>20418</v>
      </c>
      <c r="U6241" s="136">
        <v>20462</v>
      </c>
      <c r="V6241" s="135">
        <v>18816</v>
      </c>
      <c r="W6241" s="136">
        <v>17619</v>
      </c>
      <c r="X6241" s="135">
        <v>18061</v>
      </c>
      <c r="Y6241" s="136">
        <v>21226</v>
      </c>
      <c r="Z6241" s="135">
        <v>21607</v>
      </c>
      <c r="AA6241" s="136">
        <v>20471</v>
      </c>
      <c r="AB6241" s="135">
        <v>20414</v>
      </c>
      <c r="AC6241" s="136">
        <v>19098</v>
      </c>
      <c r="AD6241" s="135">
        <v>22309</v>
      </c>
      <c r="AE6241" s="137">
        <v>22760</v>
      </c>
      <c r="AF6241" s="138">
        <v>22726</v>
      </c>
    </row>
    <row r="6242" spans="2:32">
      <c r="B6242" s="114">
        <v>6204</v>
      </c>
      <c r="C6242" s="115">
        <v>6204</v>
      </c>
      <c r="D6242" s="116">
        <v>259</v>
      </c>
      <c r="E6242" s="117">
        <v>9</v>
      </c>
      <c r="F6242" s="118">
        <v>16</v>
      </c>
      <c r="G6242" s="119" t="s">
        <v>487</v>
      </c>
      <c r="H6242" s="120">
        <v>9</v>
      </c>
      <c r="I6242" s="115">
        <v>15</v>
      </c>
      <c r="J6242" s="116" t="s">
        <v>487</v>
      </c>
      <c r="K6242" s="121">
        <v>12</v>
      </c>
      <c r="L6242" s="108"/>
      <c r="M6242" s="122">
        <v>15334</v>
      </c>
      <c r="N6242" s="123">
        <v>19064</v>
      </c>
      <c r="O6242" s="124">
        <v>19024</v>
      </c>
      <c r="P6242" s="123">
        <v>17602</v>
      </c>
      <c r="Q6242" s="124">
        <v>17554</v>
      </c>
      <c r="R6242" s="123">
        <v>17008</v>
      </c>
      <c r="S6242" s="124">
        <v>20262</v>
      </c>
      <c r="T6242" s="123">
        <v>20659</v>
      </c>
      <c r="U6242" s="124">
        <v>20853</v>
      </c>
      <c r="V6242" s="123">
        <v>18845</v>
      </c>
      <c r="W6242" s="124">
        <v>17755</v>
      </c>
      <c r="X6242" s="123">
        <v>18401</v>
      </c>
      <c r="Y6242" s="124">
        <v>21586</v>
      </c>
      <c r="Z6242" s="123">
        <v>22032</v>
      </c>
      <c r="AA6242" s="124">
        <v>20565</v>
      </c>
      <c r="AB6242" s="123">
        <v>20474</v>
      </c>
      <c r="AC6242" s="124">
        <v>19245</v>
      </c>
      <c r="AD6242" s="123">
        <v>22693</v>
      </c>
      <c r="AE6242" s="125">
        <v>23039</v>
      </c>
      <c r="AF6242" s="126">
        <v>23184</v>
      </c>
    </row>
    <row r="6243" spans="2:32">
      <c r="B6243" s="127">
        <v>6205</v>
      </c>
      <c r="C6243" s="128">
        <v>6205</v>
      </c>
      <c r="D6243" s="129">
        <v>259</v>
      </c>
      <c r="E6243" s="130">
        <v>9</v>
      </c>
      <c r="F6243" s="131">
        <v>16</v>
      </c>
      <c r="G6243" s="132" t="s">
        <v>487</v>
      </c>
      <c r="H6243" s="133">
        <v>9</v>
      </c>
      <c r="I6243" s="128">
        <v>15</v>
      </c>
      <c r="J6243" s="129" t="s">
        <v>487</v>
      </c>
      <c r="K6243" s="134">
        <v>13</v>
      </c>
      <c r="L6243" s="108"/>
      <c r="M6243" s="81">
        <v>15391</v>
      </c>
      <c r="N6243" s="135">
        <v>19231</v>
      </c>
      <c r="O6243" s="136">
        <v>19151</v>
      </c>
      <c r="P6243" s="135">
        <v>17587</v>
      </c>
      <c r="Q6243" s="136">
        <v>17492</v>
      </c>
      <c r="R6243" s="135">
        <v>17095</v>
      </c>
      <c r="S6243" s="136">
        <v>20444</v>
      </c>
      <c r="T6243" s="135">
        <v>20794</v>
      </c>
      <c r="U6243" s="136">
        <v>20919</v>
      </c>
      <c r="V6243" s="135">
        <v>18818</v>
      </c>
      <c r="W6243" s="136">
        <v>17604</v>
      </c>
      <c r="X6243" s="135">
        <v>18492</v>
      </c>
      <c r="Y6243" s="136">
        <v>21770</v>
      </c>
      <c r="Z6243" s="135">
        <v>22137</v>
      </c>
      <c r="AA6243" s="136">
        <v>20549</v>
      </c>
      <c r="AB6243" s="135">
        <v>20436</v>
      </c>
      <c r="AC6243" s="136">
        <v>19081</v>
      </c>
      <c r="AD6243" s="135">
        <v>22893</v>
      </c>
      <c r="AE6243" s="137">
        <v>23176</v>
      </c>
      <c r="AF6243" s="138">
        <v>23291</v>
      </c>
    </row>
    <row r="6244" spans="2:32">
      <c r="B6244" s="114">
        <v>6206</v>
      </c>
      <c r="C6244" s="115">
        <v>6206</v>
      </c>
      <c r="D6244" s="116">
        <v>259</v>
      </c>
      <c r="E6244" s="117">
        <v>9</v>
      </c>
      <c r="F6244" s="118">
        <v>16</v>
      </c>
      <c r="G6244" s="119" t="s">
        <v>487</v>
      </c>
      <c r="H6244" s="120">
        <v>9</v>
      </c>
      <c r="I6244" s="115">
        <v>15</v>
      </c>
      <c r="J6244" s="116" t="s">
        <v>487</v>
      </c>
      <c r="K6244" s="121">
        <v>14</v>
      </c>
      <c r="L6244" s="108"/>
      <c r="M6244" s="122">
        <v>15490</v>
      </c>
      <c r="N6244" s="123">
        <v>19427</v>
      </c>
      <c r="O6244" s="124">
        <v>19361</v>
      </c>
      <c r="P6244" s="123">
        <v>17676</v>
      </c>
      <c r="Q6244" s="124">
        <v>17446</v>
      </c>
      <c r="R6244" s="123">
        <v>17160</v>
      </c>
      <c r="S6244" s="124">
        <v>20624</v>
      </c>
      <c r="T6244" s="123">
        <v>20980</v>
      </c>
      <c r="U6244" s="124">
        <v>21186</v>
      </c>
      <c r="V6244" s="123">
        <v>18740</v>
      </c>
      <c r="W6244" s="124">
        <v>17566</v>
      </c>
      <c r="X6244" s="123">
        <v>18544</v>
      </c>
      <c r="Y6244" s="124">
        <v>21934</v>
      </c>
      <c r="Z6244" s="123">
        <v>22356</v>
      </c>
      <c r="AA6244" s="124">
        <v>20590</v>
      </c>
      <c r="AB6244" s="123">
        <v>20316</v>
      </c>
      <c r="AC6244" s="124">
        <v>19016</v>
      </c>
      <c r="AD6244" s="123">
        <v>23044</v>
      </c>
      <c r="AE6244" s="125">
        <v>23329</v>
      </c>
      <c r="AF6244" s="126">
        <v>23510</v>
      </c>
    </row>
    <row r="6245" spans="2:32">
      <c r="B6245" s="127">
        <v>6207</v>
      </c>
      <c r="C6245" s="128">
        <v>6207</v>
      </c>
      <c r="D6245" s="129">
        <v>259</v>
      </c>
      <c r="E6245" s="130">
        <v>9</v>
      </c>
      <c r="F6245" s="131">
        <v>16</v>
      </c>
      <c r="G6245" s="132" t="s">
        <v>487</v>
      </c>
      <c r="H6245" s="133">
        <v>9</v>
      </c>
      <c r="I6245" s="128">
        <v>15</v>
      </c>
      <c r="J6245" s="129" t="s">
        <v>487</v>
      </c>
      <c r="K6245" s="134">
        <v>15</v>
      </c>
      <c r="L6245" s="108"/>
      <c r="M6245" s="81">
        <v>15540</v>
      </c>
      <c r="N6245" s="135">
        <v>19567</v>
      </c>
      <c r="O6245" s="136">
        <v>19447</v>
      </c>
      <c r="P6245" s="135">
        <v>17700</v>
      </c>
      <c r="Q6245" s="136">
        <v>17345</v>
      </c>
      <c r="R6245" s="135">
        <v>17300</v>
      </c>
      <c r="S6245" s="136">
        <v>20787</v>
      </c>
      <c r="T6245" s="135">
        <v>21159</v>
      </c>
      <c r="U6245" s="136">
        <v>21141</v>
      </c>
      <c r="V6245" s="135">
        <v>18720</v>
      </c>
      <c r="W6245" s="136">
        <v>17547</v>
      </c>
      <c r="X6245" s="135">
        <v>18687</v>
      </c>
      <c r="Y6245" s="136">
        <v>22092</v>
      </c>
      <c r="Z6245" s="135">
        <v>22449</v>
      </c>
      <c r="AA6245" s="136">
        <v>20569</v>
      </c>
      <c r="AB6245" s="135">
        <v>20252</v>
      </c>
      <c r="AC6245" s="136">
        <v>18972</v>
      </c>
      <c r="AD6245" s="135">
        <v>23186</v>
      </c>
      <c r="AE6245" s="137">
        <v>23508</v>
      </c>
      <c r="AF6245" s="138">
        <v>23590</v>
      </c>
    </row>
    <row r="6246" spans="2:32">
      <c r="B6246" s="114">
        <v>6208</v>
      </c>
      <c r="C6246" s="115">
        <v>6208</v>
      </c>
      <c r="D6246" s="116">
        <v>259</v>
      </c>
      <c r="E6246" s="117">
        <v>9</v>
      </c>
      <c r="F6246" s="118">
        <v>16</v>
      </c>
      <c r="G6246" s="119" t="s">
        <v>487</v>
      </c>
      <c r="H6246" s="120">
        <v>9</v>
      </c>
      <c r="I6246" s="115">
        <v>15</v>
      </c>
      <c r="J6246" s="116" t="s">
        <v>487</v>
      </c>
      <c r="K6246" s="121">
        <v>16</v>
      </c>
      <c r="L6246" s="108"/>
      <c r="M6246" s="122">
        <v>15762</v>
      </c>
      <c r="N6246" s="123">
        <v>19878</v>
      </c>
      <c r="O6246" s="124">
        <v>19512</v>
      </c>
      <c r="P6246" s="123">
        <v>17938</v>
      </c>
      <c r="Q6246" s="124">
        <v>17424</v>
      </c>
      <c r="R6246" s="123">
        <v>17519</v>
      </c>
      <c r="S6246" s="124">
        <v>20983</v>
      </c>
      <c r="T6246" s="123">
        <v>21660</v>
      </c>
      <c r="U6246" s="124">
        <v>20997</v>
      </c>
      <c r="V6246" s="123">
        <v>18790</v>
      </c>
      <c r="W6246" s="124">
        <v>17637</v>
      </c>
      <c r="X6246" s="123">
        <v>18848</v>
      </c>
      <c r="Y6246" s="124">
        <v>22217</v>
      </c>
      <c r="Z6246" s="123">
        <v>22366</v>
      </c>
      <c r="AA6246" s="124">
        <v>20621</v>
      </c>
      <c r="AB6246" s="123">
        <v>20215</v>
      </c>
      <c r="AC6246" s="124">
        <v>18993</v>
      </c>
      <c r="AD6246" s="123">
        <v>23273</v>
      </c>
      <c r="AE6246" s="125">
        <v>24044</v>
      </c>
      <c r="AF6246" s="126">
        <v>23475</v>
      </c>
    </row>
    <row r="6247" spans="2:32">
      <c r="B6247" s="127">
        <v>6209</v>
      </c>
      <c r="C6247" s="128">
        <v>6209</v>
      </c>
      <c r="D6247" s="129">
        <v>259</v>
      </c>
      <c r="E6247" s="130">
        <v>9</v>
      </c>
      <c r="F6247" s="131">
        <v>16</v>
      </c>
      <c r="G6247" s="132" t="s">
        <v>487</v>
      </c>
      <c r="H6247" s="133">
        <v>9</v>
      </c>
      <c r="I6247" s="128">
        <v>15</v>
      </c>
      <c r="J6247" s="129" t="s">
        <v>487</v>
      </c>
      <c r="K6247" s="134">
        <v>17</v>
      </c>
      <c r="L6247" s="108"/>
      <c r="M6247" s="81">
        <v>15999</v>
      </c>
      <c r="N6247" s="135">
        <v>19886</v>
      </c>
      <c r="O6247" s="136">
        <v>19630</v>
      </c>
      <c r="P6247" s="135">
        <v>18043</v>
      </c>
      <c r="Q6247" s="136">
        <v>17501</v>
      </c>
      <c r="R6247" s="135">
        <v>17867</v>
      </c>
      <c r="S6247" s="136">
        <v>21101</v>
      </c>
      <c r="T6247" s="135">
        <v>21664</v>
      </c>
      <c r="U6247" s="136">
        <v>21109</v>
      </c>
      <c r="V6247" s="135">
        <v>18839</v>
      </c>
      <c r="W6247" s="136">
        <v>17847</v>
      </c>
      <c r="X6247" s="135">
        <v>19236</v>
      </c>
      <c r="Y6247" s="136">
        <v>22426</v>
      </c>
      <c r="Z6247" s="135">
        <v>22507</v>
      </c>
      <c r="AA6247" s="136">
        <v>20814</v>
      </c>
      <c r="AB6247" s="135">
        <v>20338</v>
      </c>
      <c r="AC6247" s="136">
        <v>19173</v>
      </c>
      <c r="AD6247" s="135">
        <v>23511</v>
      </c>
      <c r="AE6247" s="137">
        <v>24030</v>
      </c>
      <c r="AF6247" s="138">
        <v>23640</v>
      </c>
    </row>
    <row r="6248" spans="2:32">
      <c r="B6248" s="114">
        <v>6210</v>
      </c>
      <c r="C6248" s="115">
        <v>6210</v>
      </c>
      <c r="D6248" s="116">
        <v>259</v>
      </c>
      <c r="E6248" s="117">
        <v>9</v>
      </c>
      <c r="F6248" s="118">
        <v>16</v>
      </c>
      <c r="G6248" s="119" t="s">
        <v>487</v>
      </c>
      <c r="H6248" s="120">
        <v>9</v>
      </c>
      <c r="I6248" s="115">
        <v>15</v>
      </c>
      <c r="J6248" s="116" t="s">
        <v>487</v>
      </c>
      <c r="K6248" s="121">
        <v>18</v>
      </c>
      <c r="L6248" s="108"/>
      <c r="M6248" s="122">
        <v>15828</v>
      </c>
      <c r="N6248" s="123">
        <v>19324</v>
      </c>
      <c r="O6248" s="124">
        <v>18978</v>
      </c>
      <c r="P6248" s="123">
        <v>17870</v>
      </c>
      <c r="Q6248" s="124">
        <v>17254</v>
      </c>
      <c r="R6248" s="123">
        <v>17777</v>
      </c>
      <c r="S6248" s="124">
        <v>20753</v>
      </c>
      <c r="T6248" s="123">
        <v>21072</v>
      </c>
      <c r="U6248" s="124">
        <v>20529</v>
      </c>
      <c r="V6248" s="123">
        <v>18741</v>
      </c>
      <c r="W6248" s="124">
        <v>18004</v>
      </c>
      <c r="X6248" s="123">
        <v>19378</v>
      </c>
      <c r="Y6248" s="124">
        <v>22244</v>
      </c>
      <c r="Z6248" s="123">
        <v>22060</v>
      </c>
      <c r="AA6248" s="124">
        <v>21017</v>
      </c>
      <c r="AB6248" s="123">
        <v>20398</v>
      </c>
      <c r="AC6248" s="124">
        <v>19490</v>
      </c>
      <c r="AD6248" s="123">
        <v>23385</v>
      </c>
      <c r="AE6248" s="125">
        <v>23625</v>
      </c>
      <c r="AF6248" s="126">
        <v>23257</v>
      </c>
    </row>
    <row r="6249" spans="2:32">
      <c r="B6249" s="127">
        <v>6211</v>
      </c>
      <c r="C6249" s="128">
        <v>6211</v>
      </c>
      <c r="D6249" s="129">
        <v>259</v>
      </c>
      <c r="E6249" s="130">
        <v>9</v>
      </c>
      <c r="F6249" s="131">
        <v>16</v>
      </c>
      <c r="G6249" s="132" t="s">
        <v>487</v>
      </c>
      <c r="H6249" s="133">
        <v>9</v>
      </c>
      <c r="I6249" s="128">
        <v>15</v>
      </c>
      <c r="J6249" s="129" t="s">
        <v>487</v>
      </c>
      <c r="K6249" s="134">
        <v>19</v>
      </c>
      <c r="L6249" s="108"/>
      <c r="M6249" s="81">
        <v>15870</v>
      </c>
      <c r="N6249" s="135">
        <v>19135</v>
      </c>
      <c r="O6249" s="136">
        <v>18868</v>
      </c>
      <c r="P6249" s="135">
        <v>18023</v>
      </c>
      <c r="Q6249" s="136">
        <v>17382</v>
      </c>
      <c r="R6249" s="135">
        <v>17857</v>
      </c>
      <c r="S6249" s="136">
        <v>20467</v>
      </c>
      <c r="T6249" s="135">
        <v>20931</v>
      </c>
      <c r="U6249" s="136">
        <v>20556</v>
      </c>
      <c r="V6249" s="135">
        <v>19089</v>
      </c>
      <c r="W6249" s="136">
        <v>18332</v>
      </c>
      <c r="X6249" s="135">
        <v>19685</v>
      </c>
      <c r="Y6249" s="136">
        <v>22215</v>
      </c>
      <c r="Z6249" s="135">
        <v>22326</v>
      </c>
      <c r="AA6249" s="136">
        <v>21627</v>
      </c>
      <c r="AB6249" s="135">
        <v>21078</v>
      </c>
      <c r="AC6249" s="136">
        <v>20146</v>
      </c>
      <c r="AD6249" s="135">
        <v>23501</v>
      </c>
      <c r="AE6249" s="137">
        <v>24005</v>
      </c>
      <c r="AF6249" s="138">
        <v>23684</v>
      </c>
    </row>
    <row r="6250" spans="2:32">
      <c r="B6250" s="114">
        <v>6212</v>
      </c>
      <c r="C6250" s="115">
        <v>6212</v>
      </c>
      <c r="D6250" s="116">
        <v>259</v>
      </c>
      <c r="E6250" s="117">
        <v>9</v>
      </c>
      <c r="F6250" s="118">
        <v>16</v>
      </c>
      <c r="G6250" s="119" t="s">
        <v>487</v>
      </c>
      <c r="H6250" s="120">
        <v>9</v>
      </c>
      <c r="I6250" s="115">
        <v>15</v>
      </c>
      <c r="J6250" s="116" t="s">
        <v>487</v>
      </c>
      <c r="K6250" s="121">
        <v>20</v>
      </c>
      <c r="L6250" s="108"/>
      <c r="M6250" s="122">
        <v>16207</v>
      </c>
      <c r="N6250" s="123">
        <v>19238</v>
      </c>
      <c r="O6250" s="124">
        <v>19121</v>
      </c>
      <c r="P6250" s="123">
        <v>18284</v>
      </c>
      <c r="Q6250" s="124">
        <v>17735</v>
      </c>
      <c r="R6250" s="123">
        <v>18278</v>
      </c>
      <c r="S6250" s="124">
        <v>20851</v>
      </c>
      <c r="T6250" s="123">
        <v>21289</v>
      </c>
      <c r="U6250" s="124">
        <v>21002</v>
      </c>
      <c r="V6250" s="123">
        <v>19692</v>
      </c>
      <c r="W6250" s="124">
        <v>18907</v>
      </c>
      <c r="X6250" s="123">
        <v>20347</v>
      </c>
      <c r="Y6250" s="124">
        <v>22928</v>
      </c>
      <c r="Z6250" s="123">
        <v>23208</v>
      </c>
      <c r="AA6250" s="124">
        <v>22466</v>
      </c>
      <c r="AB6250" s="123">
        <v>22107</v>
      </c>
      <c r="AC6250" s="124">
        <v>21072</v>
      </c>
      <c r="AD6250" s="123">
        <v>24370</v>
      </c>
      <c r="AE6250" s="125">
        <v>24927</v>
      </c>
      <c r="AF6250" s="126">
        <v>24750</v>
      </c>
    </row>
    <row r="6251" spans="2:32">
      <c r="B6251" s="127">
        <v>6213</v>
      </c>
      <c r="C6251" s="128">
        <v>6213</v>
      </c>
      <c r="D6251" s="129">
        <v>259</v>
      </c>
      <c r="E6251" s="130">
        <v>9</v>
      </c>
      <c r="F6251" s="131">
        <v>16</v>
      </c>
      <c r="G6251" s="132" t="s">
        <v>487</v>
      </c>
      <c r="H6251" s="133">
        <v>9</v>
      </c>
      <c r="I6251" s="128">
        <v>15</v>
      </c>
      <c r="J6251" s="129" t="s">
        <v>487</v>
      </c>
      <c r="K6251" s="134">
        <v>21</v>
      </c>
      <c r="L6251" s="108"/>
      <c r="M6251" s="81">
        <v>15798</v>
      </c>
      <c r="N6251" s="135">
        <v>18627</v>
      </c>
      <c r="O6251" s="136">
        <v>18497</v>
      </c>
      <c r="P6251" s="135">
        <v>17779</v>
      </c>
      <c r="Q6251" s="136">
        <v>17259</v>
      </c>
      <c r="R6251" s="135">
        <v>17976</v>
      </c>
      <c r="S6251" s="136">
        <v>20363</v>
      </c>
      <c r="T6251" s="135">
        <v>20879</v>
      </c>
      <c r="U6251" s="136">
        <v>20634</v>
      </c>
      <c r="V6251" s="135">
        <v>19499</v>
      </c>
      <c r="W6251" s="136">
        <v>18931</v>
      </c>
      <c r="X6251" s="135">
        <v>20396</v>
      </c>
      <c r="Y6251" s="136">
        <v>22824</v>
      </c>
      <c r="Z6251" s="135">
        <v>23279</v>
      </c>
      <c r="AA6251" s="136">
        <v>22726</v>
      </c>
      <c r="AB6251" s="135">
        <v>22417</v>
      </c>
      <c r="AC6251" s="136">
        <v>21529</v>
      </c>
      <c r="AD6251" s="135">
        <v>24463</v>
      </c>
      <c r="AE6251" s="137">
        <v>25169</v>
      </c>
      <c r="AF6251" s="138">
        <v>25032</v>
      </c>
    </row>
    <row r="6252" spans="2:32">
      <c r="B6252" s="114">
        <v>6214</v>
      </c>
      <c r="C6252" s="115">
        <v>6214</v>
      </c>
      <c r="D6252" s="116">
        <v>259</v>
      </c>
      <c r="E6252" s="117">
        <v>9</v>
      </c>
      <c r="F6252" s="118">
        <v>16</v>
      </c>
      <c r="G6252" s="119" t="s">
        <v>487</v>
      </c>
      <c r="H6252" s="120">
        <v>9</v>
      </c>
      <c r="I6252" s="115">
        <v>15</v>
      </c>
      <c r="J6252" s="116" t="s">
        <v>487</v>
      </c>
      <c r="K6252" s="121">
        <v>22</v>
      </c>
      <c r="L6252" s="108"/>
      <c r="M6252" s="122">
        <v>14924</v>
      </c>
      <c r="N6252" s="123">
        <v>17382</v>
      </c>
      <c r="O6252" s="124">
        <v>17334</v>
      </c>
      <c r="P6252" s="123">
        <v>16755</v>
      </c>
      <c r="Q6252" s="124">
        <v>16324</v>
      </c>
      <c r="R6252" s="123">
        <v>17150</v>
      </c>
      <c r="S6252" s="124">
        <v>19152</v>
      </c>
      <c r="T6252" s="123">
        <v>19815</v>
      </c>
      <c r="U6252" s="124">
        <v>19674</v>
      </c>
      <c r="V6252" s="123">
        <v>18763</v>
      </c>
      <c r="W6252" s="124">
        <v>18446</v>
      </c>
      <c r="X6252" s="123">
        <v>19794</v>
      </c>
      <c r="Y6252" s="124">
        <v>21838</v>
      </c>
      <c r="Z6252" s="123">
        <v>22563</v>
      </c>
      <c r="AA6252" s="124">
        <v>22180</v>
      </c>
      <c r="AB6252" s="123">
        <v>21966</v>
      </c>
      <c r="AC6252" s="124">
        <v>21289</v>
      </c>
      <c r="AD6252" s="123">
        <v>23575</v>
      </c>
      <c r="AE6252" s="125">
        <v>24496</v>
      </c>
      <c r="AF6252" s="126">
        <v>24435</v>
      </c>
    </row>
    <row r="6253" spans="2:32">
      <c r="B6253" s="127">
        <v>6215</v>
      </c>
      <c r="C6253" s="128">
        <v>6215</v>
      </c>
      <c r="D6253" s="129">
        <v>259</v>
      </c>
      <c r="E6253" s="130">
        <v>9</v>
      </c>
      <c r="F6253" s="131">
        <v>16</v>
      </c>
      <c r="G6253" s="132" t="s">
        <v>487</v>
      </c>
      <c r="H6253" s="133">
        <v>9</v>
      </c>
      <c r="I6253" s="128">
        <v>15</v>
      </c>
      <c r="J6253" s="129" t="s">
        <v>487</v>
      </c>
      <c r="K6253" s="134">
        <v>23</v>
      </c>
      <c r="L6253" s="108"/>
      <c r="M6253" s="81">
        <v>14022</v>
      </c>
      <c r="N6253" s="135">
        <v>16063</v>
      </c>
      <c r="O6253" s="136">
        <v>16041</v>
      </c>
      <c r="P6253" s="135">
        <v>15560</v>
      </c>
      <c r="Q6253" s="136">
        <v>15312</v>
      </c>
      <c r="R6253" s="135">
        <v>16234</v>
      </c>
      <c r="S6253" s="136">
        <v>17777</v>
      </c>
      <c r="T6253" s="135">
        <v>18498</v>
      </c>
      <c r="U6253" s="136">
        <v>18423</v>
      </c>
      <c r="V6253" s="135">
        <v>17795</v>
      </c>
      <c r="W6253" s="136">
        <v>17796</v>
      </c>
      <c r="X6253" s="135">
        <v>18945</v>
      </c>
      <c r="Y6253" s="136">
        <v>20559</v>
      </c>
      <c r="Z6253" s="135">
        <v>21413</v>
      </c>
      <c r="AA6253" s="136">
        <v>21168</v>
      </c>
      <c r="AB6253" s="135">
        <v>21144</v>
      </c>
      <c r="AC6253" s="136">
        <v>20733</v>
      </c>
      <c r="AD6253" s="135">
        <v>22334</v>
      </c>
      <c r="AE6253" s="137">
        <v>23359</v>
      </c>
      <c r="AF6253" s="138">
        <v>23330</v>
      </c>
    </row>
    <row r="6254" spans="2:32">
      <c r="B6254" s="114">
        <v>6216</v>
      </c>
      <c r="C6254" s="115">
        <v>6216</v>
      </c>
      <c r="D6254" s="116">
        <v>259</v>
      </c>
      <c r="E6254" s="117">
        <v>9</v>
      </c>
      <c r="F6254" s="118">
        <v>16</v>
      </c>
      <c r="G6254" s="119" t="s">
        <v>487</v>
      </c>
      <c r="H6254" s="120">
        <v>9</v>
      </c>
      <c r="I6254" s="115">
        <v>15</v>
      </c>
      <c r="J6254" s="116" t="s">
        <v>487</v>
      </c>
      <c r="K6254" s="121">
        <v>24</v>
      </c>
      <c r="L6254" s="108"/>
      <c r="M6254" s="122">
        <v>13282</v>
      </c>
      <c r="N6254" s="123">
        <v>14967</v>
      </c>
      <c r="O6254" s="124">
        <v>15036</v>
      </c>
      <c r="P6254" s="123">
        <v>14722</v>
      </c>
      <c r="Q6254" s="124">
        <v>14468</v>
      </c>
      <c r="R6254" s="123">
        <v>15532</v>
      </c>
      <c r="S6254" s="124">
        <v>16780</v>
      </c>
      <c r="T6254" s="123">
        <v>17474</v>
      </c>
      <c r="U6254" s="124">
        <v>17556</v>
      </c>
      <c r="V6254" s="123">
        <v>17056</v>
      </c>
      <c r="W6254" s="124">
        <v>17259</v>
      </c>
      <c r="X6254" s="123">
        <v>18346</v>
      </c>
      <c r="Y6254" s="124">
        <v>19642</v>
      </c>
      <c r="Z6254" s="123">
        <v>20578</v>
      </c>
      <c r="AA6254" s="124">
        <v>20481</v>
      </c>
      <c r="AB6254" s="123">
        <v>20432</v>
      </c>
      <c r="AC6254" s="124">
        <v>20236</v>
      </c>
      <c r="AD6254" s="123">
        <v>21430</v>
      </c>
      <c r="AE6254" s="125">
        <v>22440</v>
      </c>
      <c r="AF6254" s="126">
        <v>22542</v>
      </c>
    </row>
    <row r="6255" spans="2:32">
      <c r="B6255" s="127">
        <v>6217</v>
      </c>
      <c r="C6255" s="128">
        <v>6217</v>
      </c>
      <c r="D6255" s="129">
        <v>260</v>
      </c>
      <c r="E6255" s="130">
        <v>9</v>
      </c>
      <c r="F6255" s="131">
        <v>17</v>
      </c>
      <c r="G6255" s="132" t="s">
        <v>487</v>
      </c>
      <c r="H6255" s="133">
        <v>9</v>
      </c>
      <c r="I6255" s="128">
        <v>16</v>
      </c>
      <c r="J6255" s="129" t="s">
        <v>487</v>
      </c>
      <c r="K6255" s="134">
        <v>1</v>
      </c>
      <c r="L6255" s="108"/>
      <c r="M6255" s="81">
        <v>12862</v>
      </c>
      <c r="N6255" s="135">
        <v>14228</v>
      </c>
      <c r="O6255" s="136">
        <v>14233</v>
      </c>
      <c r="P6255" s="135">
        <v>14017</v>
      </c>
      <c r="Q6255" s="136">
        <v>14058</v>
      </c>
      <c r="R6255" s="135">
        <v>14983</v>
      </c>
      <c r="S6255" s="136">
        <v>16413</v>
      </c>
      <c r="T6255" s="135">
        <v>16786</v>
      </c>
      <c r="U6255" s="136">
        <v>16656</v>
      </c>
      <c r="V6255" s="135">
        <v>16506</v>
      </c>
      <c r="W6255" s="136">
        <v>16122</v>
      </c>
      <c r="X6255" s="135">
        <v>17695</v>
      </c>
      <c r="Y6255" s="136">
        <v>19684</v>
      </c>
      <c r="Z6255" s="135">
        <v>19737</v>
      </c>
      <c r="AA6255" s="136">
        <v>19849</v>
      </c>
      <c r="AB6255" s="135">
        <v>19774</v>
      </c>
      <c r="AC6255" s="136">
        <v>18778</v>
      </c>
      <c r="AD6255" s="135">
        <v>21664</v>
      </c>
      <c r="AE6255" s="137">
        <v>22033</v>
      </c>
      <c r="AF6255" s="138">
        <v>21669</v>
      </c>
    </row>
    <row r="6256" spans="2:32">
      <c r="B6256" s="114">
        <v>6218</v>
      </c>
      <c r="C6256" s="115">
        <v>6218</v>
      </c>
      <c r="D6256" s="116">
        <v>260</v>
      </c>
      <c r="E6256" s="117">
        <v>9</v>
      </c>
      <c r="F6256" s="118">
        <v>17</v>
      </c>
      <c r="G6256" s="119" t="s">
        <v>487</v>
      </c>
      <c r="H6256" s="120">
        <v>9</v>
      </c>
      <c r="I6256" s="115">
        <v>16</v>
      </c>
      <c r="J6256" s="116" t="s">
        <v>487</v>
      </c>
      <c r="K6256" s="121">
        <v>2</v>
      </c>
      <c r="L6256" s="108"/>
      <c r="M6256" s="122">
        <v>12593</v>
      </c>
      <c r="N6256" s="123">
        <v>13844</v>
      </c>
      <c r="O6256" s="124">
        <v>13901</v>
      </c>
      <c r="P6256" s="123">
        <v>13690</v>
      </c>
      <c r="Q6256" s="124">
        <v>13679</v>
      </c>
      <c r="R6256" s="123">
        <v>14602</v>
      </c>
      <c r="S6256" s="124">
        <v>15966</v>
      </c>
      <c r="T6256" s="123">
        <v>16321</v>
      </c>
      <c r="U6256" s="124">
        <v>16238</v>
      </c>
      <c r="V6256" s="123">
        <v>16064</v>
      </c>
      <c r="W6256" s="124">
        <v>15723</v>
      </c>
      <c r="X6256" s="123">
        <v>17222</v>
      </c>
      <c r="Y6256" s="124">
        <v>19206</v>
      </c>
      <c r="Z6256" s="123">
        <v>19283</v>
      </c>
      <c r="AA6256" s="124">
        <v>19405</v>
      </c>
      <c r="AB6256" s="123">
        <v>19302</v>
      </c>
      <c r="AC6256" s="124">
        <v>18374</v>
      </c>
      <c r="AD6256" s="123">
        <v>21120</v>
      </c>
      <c r="AE6256" s="125">
        <v>21489</v>
      </c>
      <c r="AF6256" s="126">
        <v>21165</v>
      </c>
    </row>
    <row r="6257" spans="2:32">
      <c r="B6257" s="127">
        <v>6219</v>
      </c>
      <c r="C6257" s="128">
        <v>6219</v>
      </c>
      <c r="D6257" s="129">
        <v>260</v>
      </c>
      <c r="E6257" s="130">
        <v>9</v>
      </c>
      <c r="F6257" s="131">
        <v>17</v>
      </c>
      <c r="G6257" s="132" t="s">
        <v>487</v>
      </c>
      <c r="H6257" s="133">
        <v>9</v>
      </c>
      <c r="I6257" s="128">
        <v>16</v>
      </c>
      <c r="J6257" s="129" t="s">
        <v>487</v>
      </c>
      <c r="K6257" s="134">
        <v>3</v>
      </c>
      <c r="L6257" s="108"/>
      <c r="M6257" s="81">
        <v>12436</v>
      </c>
      <c r="N6257" s="135">
        <v>13632</v>
      </c>
      <c r="O6257" s="136">
        <v>13720</v>
      </c>
      <c r="P6257" s="135">
        <v>13516</v>
      </c>
      <c r="Q6257" s="136">
        <v>13480</v>
      </c>
      <c r="R6257" s="135">
        <v>14435</v>
      </c>
      <c r="S6257" s="136">
        <v>15749</v>
      </c>
      <c r="T6257" s="135">
        <v>16111</v>
      </c>
      <c r="U6257" s="136">
        <v>16043</v>
      </c>
      <c r="V6257" s="135">
        <v>15840</v>
      </c>
      <c r="W6257" s="136">
        <v>15537</v>
      </c>
      <c r="X6257" s="135">
        <v>16996</v>
      </c>
      <c r="Y6257" s="136">
        <v>18911</v>
      </c>
      <c r="Z6257" s="135">
        <v>18994</v>
      </c>
      <c r="AA6257" s="136">
        <v>19093</v>
      </c>
      <c r="AB6257" s="135">
        <v>18970</v>
      </c>
      <c r="AC6257" s="136">
        <v>18101</v>
      </c>
      <c r="AD6257" s="135">
        <v>20755</v>
      </c>
      <c r="AE6257" s="137">
        <v>21116</v>
      </c>
      <c r="AF6257" s="138">
        <v>20806</v>
      </c>
    </row>
    <row r="6258" spans="2:32">
      <c r="B6258" s="114">
        <v>6220</v>
      </c>
      <c r="C6258" s="115">
        <v>6220</v>
      </c>
      <c r="D6258" s="116">
        <v>260</v>
      </c>
      <c r="E6258" s="117">
        <v>9</v>
      </c>
      <c r="F6258" s="118">
        <v>17</v>
      </c>
      <c r="G6258" s="119" t="s">
        <v>487</v>
      </c>
      <c r="H6258" s="120">
        <v>9</v>
      </c>
      <c r="I6258" s="115">
        <v>16</v>
      </c>
      <c r="J6258" s="116" t="s">
        <v>487</v>
      </c>
      <c r="K6258" s="121">
        <v>4</v>
      </c>
      <c r="L6258" s="108"/>
      <c r="M6258" s="122">
        <v>12511</v>
      </c>
      <c r="N6258" s="123">
        <v>13634</v>
      </c>
      <c r="O6258" s="124">
        <v>13704</v>
      </c>
      <c r="P6258" s="123">
        <v>13551</v>
      </c>
      <c r="Q6258" s="124">
        <v>13415</v>
      </c>
      <c r="R6258" s="123">
        <v>14455</v>
      </c>
      <c r="S6258" s="124">
        <v>15645</v>
      </c>
      <c r="T6258" s="123">
        <v>15971</v>
      </c>
      <c r="U6258" s="124">
        <v>15836</v>
      </c>
      <c r="V6258" s="123">
        <v>15578</v>
      </c>
      <c r="W6258" s="124">
        <v>15279</v>
      </c>
      <c r="X6258" s="123">
        <v>16772</v>
      </c>
      <c r="Y6258" s="124">
        <v>18476</v>
      </c>
      <c r="Z6258" s="123">
        <v>18478</v>
      </c>
      <c r="AA6258" s="124">
        <v>18591</v>
      </c>
      <c r="AB6258" s="123">
        <v>18397</v>
      </c>
      <c r="AC6258" s="124">
        <v>17613</v>
      </c>
      <c r="AD6258" s="123">
        <v>20154</v>
      </c>
      <c r="AE6258" s="125">
        <v>20464</v>
      </c>
      <c r="AF6258" s="126">
        <v>20124</v>
      </c>
    </row>
    <row r="6259" spans="2:32">
      <c r="B6259" s="127">
        <v>6221</v>
      </c>
      <c r="C6259" s="128">
        <v>6221</v>
      </c>
      <c r="D6259" s="129">
        <v>260</v>
      </c>
      <c r="E6259" s="130">
        <v>9</v>
      </c>
      <c r="F6259" s="131">
        <v>17</v>
      </c>
      <c r="G6259" s="132" t="s">
        <v>487</v>
      </c>
      <c r="H6259" s="133">
        <v>9</v>
      </c>
      <c r="I6259" s="128">
        <v>16</v>
      </c>
      <c r="J6259" s="129" t="s">
        <v>487</v>
      </c>
      <c r="K6259" s="134">
        <v>5</v>
      </c>
      <c r="L6259" s="108"/>
      <c r="M6259" s="81">
        <v>13009</v>
      </c>
      <c r="N6259" s="135">
        <v>14110</v>
      </c>
      <c r="O6259" s="136">
        <v>14167</v>
      </c>
      <c r="P6259" s="135">
        <v>14026</v>
      </c>
      <c r="Q6259" s="136">
        <v>13485</v>
      </c>
      <c r="R6259" s="135">
        <v>14970</v>
      </c>
      <c r="S6259" s="136">
        <v>16040</v>
      </c>
      <c r="T6259" s="135">
        <v>16335</v>
      </c>
      <c r="U6259" s="136">
        <v>16100</v>
      </c>
      <c r="V6259" s="135">
        <v>15437</v>
      </c>
      <c r="W6259" s="136">
        <v>15113</v>
      </c>
      <c r="X6259" s="135">
        <v>16998</v>
      </c>
      <c r="Y6259" s="136">
        <v>18544</v>
      </c>
      <c r="Z6259" s="135">
        <v>18392</v>
      </c>
      <c r="AA6259" s="136">
        <v>18476</v>
      </c>
      <c r="AB6259" s="135">
        <v>17909</v>
      </c>
      <c r="AC6259" s="136">
        <v>17175</v>
      </c>
      <c r="AD6259" s="135">
        <v>20011</v>
      </c>
      <c r="AE6259" s="137">
        <v>20256</v>
      </c>
      <c r="AF6259" s="138">
        <v>19850</v>
      </c>
    </row>
    <row r="6260" spans="2:32">
      <c r="B6260" s="114">
        <v>6222</v>
      </c>
      <c r="C6260" s="115">
        <v>6222</v>
      </c>
      <c r="D6260" s="116">
        <v>260</v>
      </c>
      <c r="E6260" s="117">
        <v>9</v>
      </c>
      <c r="F6260" s="118">
        <v>17</v>
      </c>
      <c r="G6260" s="119" t="s">
        <v>487</v>
      </c>
      <c r="H6260" s="120">
        <v>9</v>
      </c>
      <c r="I6260" s="115">
        <v>16</v>
      </c>
      <c r="J6260" s="116" t="s">
        <v>487</v>
      </c>
      <c r="K6260" s="121">
        <v>6</v>
      </c>
      <c r="L6260" s="108"/>
      <c r="M6260" s="122">
        <v>14178</v>
      </c>
      <c r="N6260" s="123">
        <v>15260</v>
      </c>
      <c r="O6260" s="124">
        <v>15278</v>
      </c>
      <c r="P6260" s="123">
        <v>15164</v>
      </c>
      <c r="Q6260" s="124">
        <v>13853</v>
      </c>
      <c r="R6260" s="123">
        <v>16148</v>
      </c>
      <c r="S6260" s="124">
        <v>17051</v>
      </c>
      <c r="T6260" s="123">
        <v>17322</v>
      </c>
      <c r="U6260" s="124">
        <v>16961</v>
      </c>
      <c r="V6260" s="123">
        <v>15551</v>
      </c>
      <c r="W6260" s="124">
        <v>15101</v>
      </c>
      <c r="X6260" s="123">
        <v>17872</v>
      </c>
      <c r="Y6260" s="124">
        <v>19211</v>
      </c>
      <c r="Z6260" s="123">
        <v>18831</v>
      </c>
      <c r="AA6260" s="124">
        <v>18964</v>
      </c>
      <c r="AB6260" s="123">
        <v>17664</v>
      </c>
      <c r="AC6260" s="124">
        <v>16881</v>
      </c>
      <c r="AD6260" s="123">
        <v>20482</v>
      </c>
      <c r="AE6260" s="125">
        <v>20678</v>
      </c>
      <c r="AF6260" s="126">
        <v>20118</v>
      </c>
    </row>
    <row r="6261" spans="2:32">
      <c r="B6261" s="127">
        <v>6223</v>
      </c>
      <c r="C6261" s="128">
        <v>6223</v>
      </c>
      <c r="D6261" s="129">
        <v>260</v>
      </c>
      <c r="E6261" s="130">
        <v>9</v>
      </c>
      <c r="F6261" s="131">
        <v>17</v>
      </c>
      <c r="G6261" s="132" t="s">
        <v>487</v>
      </c>
      <c r="H6261" s="133">
        <v>9</v>
      </c>
      <c r="I6261" s="128">
        <v>16</v>
      </c>
      <c r="J6261" s="129" t="s">
        <v>487</v>
      </c>
      <c r="K6261" s="134">
        <v>7</v>
      </c>
      <c r="L6261" s="108"/>
      <c r="M6261" s="81">
        <v>15467</v>
      </c>
      <c r="N6261" s="135">
        <v>16461</v>
      </c>
      <c r="O6261" s="136">
        <v>16379</v>
      </c>
      <c r="P6261" s="135">
        <v>16335</v>
      </c>
      <c r="Q6261" s="136">
        <v>14171</v>
      </c>
      <c r="R6261" s="135">
        <v>17335</v>
      </c>
      <c r="S6261" s="136">
        <v>18101</v>
      </c>
      <c r="T6261" s="135">
        <v>18318</v>
      </c>
      <c r="U6261" s="136">
        <v>17863</v>
      </c>
      <c r="V6261" s="135">
        <v>15667</v>
      </c>
      <c r="W6261" s="136">
        <v>15020</v>
      </c>
      <c r="X6261" s="135">
        <v>18814</v>
      </c>
      <c r="Y6261" s="136">
        <v>19851</v>
      </c>
      <c r="Z6261" s="135">
        <v>19386</v>
      </c>
      <c r="AA6261" s="136">
        <v>19592</v>
      </c>
      <c r="AB6261" s="135">
        <v>17430</v>
      </c>
      <c r="AC6261" s="136">
        <v>16612</v>
      </c>
      <c r="AD6261" s="135">
        <v>20959</v>
      </c>
      <c r="AE6261" s="137">
        <v>21217</v>
      </c>
      <c r="AF6261" s="138">
        <v>20571</v>
      </c>
    </row>
    <row r="6262" spans="2:32">
      <c r="B6262" s="114">
        <v>6224</v>
      </c>
      <c r="C6262" s="115">
        <v>6224</v>
      </c>
      <c r="D6262" s="116">
        <v>260</v>
      </c>
      <c r="E6262" s="117">
        <v>9</v>
      </c>
      <c r="F6262" s="118">
        <v>17</v>
      </c>
      <c r="G6262" s="119" t="s">
        <v>487</v>
      </c>
      <c r="H6262" s="120">
        <v>9</v>
      </c>
      <c r="I6262" s="115">
        <v>16</v>
      </c>
      <c r="J6262" s="116" t="s">
        <v>487</v>
      </c>
      <c r="K6262" s="121">
        <v>8</v>
      </c>
      <c r="L6262" s="108"/>
      <c r="M6262" s="122">
        <v>16297</v>
      </c>
      <c r="N6262" s="123">
        <v>17116</v>
      </c>
      <c r="O6262" s="124">
        <v>16885</v>
      </c>
      <c r="P6262" s="123">
        <v>16729</v>
      </c>
      <c r="Q6262" s="124">
        <v>14787</v>
      </c>
      <c r="R6262" s="123">
        <v>18118</v>
      </c>
      <c r="S6262" s="124">
        <v>18801</v>
      </c>
      <c r="T6262" s="123">
        <v>18936</v>
      </c>
      <c r="U6262" s="124">
        <v>18290</v>
      </c>
      <c r="V6262" s="123">
        <v>16184</v>
      </c>
      <c r="W6262" s="124">
        <v>15300</v>
      </c>
      <c r="X6262" s="123">
        <v>19506</v>
      </c>
      <c r="Y6262" s="124">
        <v>20291</v>
      </c>
      <c r="Z6262" s="123">
        <v>19700</v>
      </c>
      <c r="AA6262" s="124">
        <v>19724</v>
      </c>
      <c r="AB6262" s="123">
        <v>17750</v>
      </c>
      <c r="AC6262" s="124">
        <v>16793</v>
      </c>
      <c r="AD6262" s="123">
        <v>21309</v>
      </c>
      <c r="AE6262" s="125">
        <v>21585</v>
      </c>
      <c r="AF6262" s="126">
        <v>20827</v>
      </c>
    </row>
    <row r="6263" spans="2:32">
      <c r="B6263" s="127">
        <v>6225</v>
      </c>
      <c r="C6263" s="128">
        <v>6225</v>
      </c>
      <c r="D6263" s="129">
        <v>260</v>
      </c>
      <c r="E6263" s="130">
        <v>9</v>
      </c>
      <c r="F6263" s="131">
        <v>17</v>
      </c>
      <c r="G6263" s="132" t="s">
        <v>487</v>
      </c>
      <c r="H6263" s="133">
        <v>9</v>
      </c>
      <c r="I6263" s="128">
        <v>16</v>
      </c>
      <c r="J6263" s="129" t="s">
        <v>487</v>
      </c>
      <c r="K6263" s="134">
        <v>9</v>
      </c>
      <c r="L6263" s="108"/>
      <c r="M6263" s="81">
        <v>16865</v>
      </c>
      <c r="N6263" s="135">
        <v>17466</v>
      </c>
      <c r="O6263" s="136">
        <v>17141</v>
      </c>
      <c r="P6263" s="135">
        <v>16953</v>
      </c>
      <c r="Q6263" s="136">
        <v>15499</v>
      </c>
      <c r="R6263" s="135">
        <v>18632</v>
      </c>
      <c r="S6263" s="136">
        <v>19317</v>
      </c>
      <c r="T6263" s="135">
        <v>19298</v>
      </c>
      <c r="U6263" s="136">
        <v>18501</v>
      </c>
      <c r="V6263" s="135">
        <v>16801</v>
      </c>
      <c r="W6263" s="136">
        <v>15918</v>
      </c>
      <c r="X6263" s="135">
        <v>19955</v>
      </c>
      <c r="Y6263" s="136">
        <v>20684</v>
      </c>
      <c r="Z6263" s="135">
        <v>19875</v>
      </c>
      <c r="AA6263" s="136">
        <v>19855</v>
      </c>
      <c r="AB6263" s="135">
        <v>18280</v>
      </c>
      <c r="AC6263" s="136">
        <v>17369</v>
      </c>
      <c r="AD6263" s="135">
        <v>21642</v>
      </c>
      <c r="AE6263" s="137">
        <v>21758</v>
      </c>
      <c r="AF6263" s="138">
        <v>20987</v>
      </c>
    </row>
    <row r="6264" spans="2:32">
      <c r="B6264" s="114">
        <v>6226</v>
      </c>
      <c r="C6264" s="115">
        <v>6226</v>
      </c>
      <c r="D6264" s="116">
        <v>260</v>
      </c>
      <c r="E6264" s="117">
        <v>9</v>
      </c>
      <c r="F6264" s="118">
        <v>17</v>
      </c>
      <c r="G6264" s="119" t="s">
        <v>487</v>
      </c>
      <c r="H6264" s="120">
        <v>9</v>
      </c>
      <c r="I6264" s="115">
        <v>16</v>
      </c>
      <c r="J6264" s="116" t="s">
        <v>487</v>
      </c>
      <c r="K6264" s="121">
        <v>10</v>
      </c>
      <c r="L6264" s="108"/>
      <c r="M6264" s="122">
        <v>17410</v>
      </c>
      <c r="N6264" s="123">
        <v>17918</v>
      </c>
      <c r="O6264" s="124">
        <v>17376</v>
      </c>
      <c r="P6264" s="123">
        <v>17109</v>
      </c>
      <c r="Q6264" s="124">
        <v>15774</v>
      </c>
      <c r="R6264" s="123">
        <v>19164</v>
      </c>
      <c r="S6264" s="124">
        <v>19801</v>
      </c>
      <c r="T6264" s="123">
        <v>19750</v>
      </c>
      <c r="U6264" s="124">
        <v>18692</v>
      </c>
      <c r="V6264" s="123">
        <v>17104</v>
      </c>
      <c r="W6264" s="124">
        <v>16345</v>
      </c>
      <c r="X6264" s="123">
        <v>20522</v>
      </c>
      <c r="Y6264" s="124">
        <v>21101</v>
      </c>
      <c r="Z6264" s="123">
        <v>20026</v>
      </c>
      <c r="AA6264" s="124">
        <v>19964</v>
      </c>
      <c r="AB6264" s="123">
        <v>18536</v>
      </c>
      <c r="AC6264" s="124">
        <v>18023</v>
      </c>
      <c r="AD6264" s="123">
        <v>22116</v>
      </c>
      <c r="AE6264" s="125">
        <v>22228</v>
      </c>
      <c r="AF6264" s="126">
        <v>21185</v>
      </c>
    </row>
    <row r="6265" spans="2:32">
      <c r="B6265" s="127">
        <v>6227</v>
      </c>
      <c r="C6265" s="128">
        <v>6227</v>
      </c>
      <c r="D6265" s="129">
        <v>260</v>
      </c>
      <c r="E6265" s="130">
        <v>9</v>
      </c>
      <c r="F6265" s="131">
        <v>17</v>
      </c>
      <c r="G6265" s="132" t="s">
        <v>487</v>
      </c>
      <c r="H6265" s="133">
        <v>9</v>
      </c>
      <c r="I6265" s="128">
        <v>16</v>
      </c>
      <c r="J6265" s="129" t="s">
        <v>487</v>
      </c>
      <c r="K6265" s="134">
        <v>11</v>
      </c>
      <c r="L6265" s="108"/>
      <c r="M6265" s="81">
        <v>17769</v>
      </c>
      <c r="N6265" s="135">
        <v>18066</v>
      </c>
      <c r="O6265" s="136">
        <v>17380</v>
      </c>
      <c r="P6265" s="135">
        <v>17141</v>
      </c>
      <c r="Q6265" s="136">
        <v>15942</v>
      </c>
      <c r="R6265" s="135">
        <v>19504</v>
      </c>
      <c r="S6265" s="136">
        <v>20133</v>
      </c>
      <c r="T6265" s="135">
        <v>19918</v>
      </c>
      <c r="U6265" s="136">
        <v>18712</v>
      </c>
      <c r="V6265" s="135">
        <v>17312</v>
      </c>
      <c r="W6265" s="136">
        <v>16632</v>
      </c>
      <c r="X6265" s="135">
        <v>20911</v>
      </c>
      <c r="Y6265" s="136">
        <v>21465</v>
      </c>
      <c r="Z6265" s="135">
        <v>20083</v>
      </c>
      <c r="AA6265" s="136">
        <v>20072</v>
      </c>
      <c r="AB6265" s="135">
        <v>18776</v>
      </c>
      <c r="AC6265" s="136">
        <v>18438</v>
      </c>
      <c r="AD6265" s="135">
        <v>22532</v>
      </c>
      <c r="AE6265" s="137">
        <v>22480</v>
      </c>
      <c r="AF6265" s="138">
        <v>21292</v>
      </c>
    </row>
    <row r="6266" spans="2:32">
      <c r="B6266" s="114">
        <v>6228</v>
      </c>
      <c r="C6266" s="115">
        <v>6228</v>
      </c>
      <c r="D6266" s="116">
        <v>260</v>
      </c>
      <c r="E6266" s="117">
        <v>9</v>
      </c>
      <c r="F6266" s="118">
        <v>17</v>
      </c>
      <c r="G6266" s="119" t="s">
        <v>487</v>
      </c>
      <c r="H6266" s="120">
        <v>9</v>
      </c>
      <c r="I6266" s="115">
        <v>16</v>
      </c>
      <c r="J6266" s="116" t="s">
        <v>487</v>
      </c>
      <c r="K6266" s="121">
        <v>12</v>
      </c>
      <c r="L6266" s="108"/>
      <c r="M6266" s="122">
        <v>18101</v>
      </c>
      <c r="N6266" s="123">
        <v>18388</v>
      </c>
      <c r="O6266" s="124">
        <v>17414</v>
      </c>
      <c r="P6266" s="123">
        <v>17131</v>
      </c>
      <c r="Q6266" s="124">
        <v>16064</v>
      </c>
      <c r="R6266" s="123">
        <v>19846</v>
      </c>
      <c r="S6266" s="124">
        <v>20379</v>
      </c>
      <c r="T6266" s="123">
        <v>20298</v>
      </c>
      <c r="U6266" s="124">
        <v>18796</v>
      </c>
      <c r="V6266" s="123">
        <v>17454</v>
      </c>
      <c r="W6266" s="124">
        <v>16899</v>
      </c>
      <c r="X6266" s="123">
        <v>21284</v>
      </c>
      <c r="Y6266" s="124">
        <v>21735</v>
      </c>
      <c r="Z6266" s="123">
        <v>20183</v>
      </c>
      <c r="AA6266" s="124">
        <v>20139</v>
      </c>
      <c r="AB6266" s="123">
        <v>18942</v>
      </c>
      <c r="AC6266" s="124">
        <v>18764</v>
      </c>
      <c r="AD6266" s="123">
        <v>22824</v>
      </c>
      <c r="AE6266" s="125">
        <v>22934</v>
      </c>
      <c r="AF6266" s="126">
        <v>21414</v>
      </c>
    </row>
    <row r="6267" spans="2:32">
      <c r="B6267" s="127">
        <v>6229</v>
      </c>
      <c r="C6267" s="128">
        <v>6229</v>
      </c>
      <c r="D6267" s="129">
        <v>260</v>
      </c>
      <c r="E6267" s="130">
        <v>9</v>
      </c>
      <c r="F6267" s="131">
        <v>17</v>
      </c>
      <c r="G6267" s="132" t="s">
        <v>487</v>
      </c>
      <c r="H6267" s="133">
        <v>9</v>
      </c>
      <c r="I6267" s="128">
        <v>16</v>
      </c>
      <c r="J6267" s="129" t="s">
        <v>487</v>
      </c>
      <c r="K6267" s="134">
        <v>13</v>
      </c>
      <c r="L6267" s="108"/>
      <c r="M6267" s="81">
        <v>18264</v>
      </c>
      <c r="N6267" s="135">
        <v>18526</v>
      </c>
      <c r="O6267" s="136">
        <v>17390</v>
      </c>
      <c r="P6267" s="135">
        <v>17092</v>
      </c>
      <c r="Q6267" s="136">
        <v>15904</v>
      </c>
      <c r="R6267" s="135">
        <v>20019</v>
      </c>
      <c r="S6267" s="136">
        <v>20505</v>
      </c>
      <c r="T6267" s="135">
        <v>20400</v>
      </c>
      <c r="U6267" s="136">
        <v>18764</v>
      </c>
      <c r="V6267" s="135">
        <v>17291</v>
      </c>
      <c r="W6267" s="136">
        <v>16910</v>
      </c>
      <c r="X6267" s="135">
        <v>21462</v>
      </c>
      <c r="Y6267" s="136">
        <v>21854</v>
      </c>
      <c r="Z6267" s="135">
        <v>20159</v>
      </c>
      <c r="AA6267" s="136">
        <v>20091</v>
      </c>
      <c r="AB6267" s="135">
        <v>18782</v>
      </c>
      <c r="AC6267" s="136">
        <v>18686</v>
      </c>
      <c r="AD6267" s="135">
        <v>22950</v>
      </c>
      <c r="AE6267" s="137">
        <v>23027</v>
      </c>
      <c r="AF6267" s="138">
        <v>21407</v>
      </c>
    </row>
    <row r="6268" spans="2:32">
      <c r="B6268" s="114">
        <v>6230</v>
      </c>
      <c r="C6268" s="115">
        <v>6230</v>
      </c>
      <c r="D6268" s="116">
        <v>260</v>
      </c>
      <c r="E6268" s="117">
        <v>9</v>
      </c>
      <c r="F6268" s="118">
        <v>17</v>
      </c>
      <c r="G6268" s="119" t="s">
        <v>487</v>
      </c>
      <c r="H6268" s="120">
        <v>9</v>
      </c>
      <c r="I6268" s="115">
        <v>16</v>
      </c>
      <c r="J6268" s="116" t="s">
        <v>487</v>
      </c>
      <c r="K6268" s="121">
        <v>14</v>
      </c>
      <c r="L6268" s="108"/>
      <c r="M6268" s="122">
        <v>18520</v>
      </c>
      <c r="N6268" s="123">
        <v>18789</v>
      </c>
      <c r="O6268" s="124">
        <v>17551</v>
      </c>
      <c r="P6268" s="123">
        <v>17092</v>
      </c>
      <c r="Q6268" s="124">
        <v>15946</v>
      </c>
      <c r="R6268" s="123">
        <v>20271</v>
      </c>
      <c r="S6268" s="124">
        <v>20764</v>
      </c>
      <c r="T6268" s="123">
        <v>20694</v>
      </c>
      <c r="U6268" s="124">
        <v>18916</v>
      </c>
      <c r="V6268" s="123">
        <v>17328</v>
      </c>
      <c r="W6268" s="124">
        <v>16969</v>
      </c>
      <c r="X6268" s="123">
        <v>21704</v>
      </c>
      <c r="Y6268" s="124">
        <v>22080</v>
      </c>
      <c r="Z6268" s="123">
        <v>20283</v>
      </c>
      <c r="AA6268" s="124">
        <v>20048</v>
      </c>
      <c r="AB6268" s="123">
        <v>18786</v>
      </c>
      <c r="AC6268" s="124">
        <v>18768</v>
      </c>
      <c r="AD6268" s="123">
        <v>23169</v>
      </c>
      <c r="AE6268" s="125">
        <v>23316</v>
      </c>
      <c r="AF6268" s="126">
        <v>21508</v>
      </c>
    </row>
    <row r="6269" spans="2:32">
      <c r="B6269" s="127">
        <v>6231</v>
      </c>
      <c r="C6269" s="128">
        <v>6231</v>
      </c>
      <c r="D6269" s="129">
        <v>260</v>
      </c>
      <c r="E6269" s="130">
        <v>9</v>
      </c>
      <c r="F6269" s="131">
        <v>17</v>
      </c>
      <c r="G6269" s="132" t="s">
        <v>487</v>
      </c>
      <c r="H6269" s="133">
        <v>9</v>
      </c>
      <c r="I6269" s="128">
        <v>16</v>
      </c>
      <c r="J6269" s="129" t="s">
        <v>487</v>
      </c>
      <c r="K6269" s="134">
        <v>15</v>
      </c>
      <c r="L6269" s="108"/>
      <c r="M6269" s="81">
        <v>18750</v>
      </c>
      <c r="N6269" s="135">
        <v>18923</v>
      </c>
      <c r="O6269" s="136">
        <v>17644</v>
      </c>
      <c r="P6269" s="135">
        <v>17157</v>
      </c>
      <c r="Q6269" s="136">
        <v>16011</v>
      </c>
      <c r="R6269" s="135">
        <v>20504</v>
      </c>
      <c r="S6269" s="136">
        <v>21008</v>
      </c>
      <c r="T6269" s="135">
        <v>20861</v>
      </c>
      <c r="U6269" s="136">
        <v>19014</v>
      </c>
      <c r="V6269" s="135">
        <v>17388</v>
      </c>
      <c r="W6269" s="136">
        <v>17085</v>
      </c>
      <c r="X6269" s="135">
        <v>21940</v>
      </c>
      <c r="Y6269" s="136">
        <v>22348</v>
      </c>
      <c r="Z6269" s="135">
        <v>20341</v>
      </c>
      <c r="AA6269" s="136">
        <v>20061</v>
      </c>
      <c r="AB6269" s="135">
        <v>18817</v>
      </c>
      <c r="AC6269" s="136">
        <v>18718</v>
      </c>
      <c r="AD6269" s="135">
        <v>23412</v>
      </c>
      <c r="AE6269" s="137">
        <v>23477</v>
      </c>
      <c r="AF6269" s="138">
        <v>21535</v>
      </c>
    </row>
    <row r="6270" spans="2:32">
      <c r="B6270" s="114">
        <v>6232</v>
      </c>
      <c r="C6270" s="115">
        <v>6232</v>
      </c>
      <c r="D6270" s="116">
        <v>260</v>
      </c>
      <c r="E6270" s="117">
        <v>9</v>
      </c>
      <c r="F6270" s="118">
        <v>17</v>
      </c>
      <c r="G6270" s="119" t="s">
        <v>487</v>
      </c>
      <c r="H6270" s="120">
        <v>9</v>
      </c>
      <c r="I6270" s="115">
        <v>16</v>
      </c>
      <c r="J6270" s="116" t="s">
        <v>487</v>
      </c>
      <c r="K6270" s="121">
        <v>16</v>
      </c>
      <c r="L6270" s="108"/>
      <c r="M6270" s="122">
        <v>18986</v>
      </c>
      <c r="N6270" s="123">
        <v>18982</v>
      </c>
      <c r="O6270" s="124">
        <v>17868</v>
      </c>
      <c r="P6270" s="123">
        <v>17308</v>
      </c>
      <c r="Q6270" s="124">
        <v>16163</v>
      </c>
      <c r="R6270" s="123">
        <v>20689</v>
      </c>
      <c r="S6270" s="124">
        <v>21466</v>
      </c>
      <c r="T6270" s="123">
        <v>20843</v>
      </c>
      <c r="U6270" s="124">
        <v>19154</v>
      </c>
      <c r="V6270" s="123">
        <v>17472</v>
      </c>
      <c r="W6270" s="124">
        <v>17299</v>
      </c>
      <c r="X6270" s="123">
        <v>22059</v>
      </c>
      <c r="Y6270" s="124">
        <v>22893</v>
      </c>
      <c r="Z6270" s="123">
        <v>20387</v>
      </c>
      <c r="AA6270" s="124">
        <v>20016</v>
      </c>
      <c r="AB6270" s="123">
        <v>18823</v>
      </c>
      <c r="AC6270" s="124">
        <v>18746</v>
      </c>
      <c r="AD6270" s="123">
        <v>23928</v>
      </c>
      <c r="AE6270" s="125">
        <v>23344</v>
      </c>
      <c r="AF6270" s="126">
        <v>21527</v>
      </c>
    </row>
    <row r="6271" spans="2:32">
      <c r="B6271" s="127">
        <v>6233</v>
      </c>
      <c r="C6271" s="128">
        <v>6233</v>
      </c>
      <c r="D6271" s="129">
        <v>260</v>
      </c>
      <c r="E6271" s="130">
        <v>9</v>
      </c>
      <c r="F6271" s="131">
        <v>17</v>
      </c>
      <c r="G6271" s="132" t="s">
        <v>487</v>
      </c>
      <c r="H6271" s="133">
        <v>9</v>
      </c>
      <c r="I6271" s="128">
        <v>16</v>
      </c>
      <c r="J6271" s="129" t="s">
        <v>487</v>
      </c>
      <c r="K6271" s="134">
        <v>17</v>
      </c>
      <c r="L6271" s="108"/>
      <c r="M6271" s="81">
        <v>19117</v>
      </c>
      <c r="N6271" s="135">
        <v>19082</v>
      </c>
      <c r="O6271" s="136">
        <v>17963</v>
      </c>
      <c r="P6271" s="135">
        <v>17394</v>
      </c>
      <c r="Q6271" s="136">
        <v>16352</v>
      </c>
      <c r="R6271" s="135">
        <v>20808</v>
      </c>
      <c r="S6271" s="136">
        <v>21469</v>
      </c>
      <c r="T6271" s="135">
        <v>20963</v>
      </c>
      <c r="U6271" s="136">
        <v>19336</v>
      </c>
      <c r="V6271" s="135">
        <v>17682</v>
      </c>
      <c r="W6271" s="136">
        <v>17693</v>
      </c>
      <c r="X6271" s="135">
        <v>22272</v>
      </c>
      <c r="Y6271" s="136">
        <v>22867</v>
      </c>
      <c r="Z6271" s="135">
        <v>20580</v>
      </c>
      <c r="AA6271" s="136">
        <v>20142</v>
      </c>
      <c r="AB6271" s="135">
        <v>19001</v>
      </c>
      <c r="AC6271" s="136">
        <v>19020</v>
      </c>
      <c r="AD6271" s="135">
        <v>23915</v>
      </c>
      <c r="AE6271" s="137">
        <v>23510</v>
      </c>
      <c r="AF6271" s="138">
        <v>21737</v>
      </c>
    </row>
    <row r="6272" spans="2:32">
      <c r="B6272" s="114">
        <v>6234</v>
      </c>
      <c r="C6272" s="115">
        <v>6234</v>
      </c>
      <c r="D6272" s="116">
        <v>260</v>
      </c>
      <c r="E6272" s="117">
        <v>9</v>
      </c>
      <c r="F6272" s="118">
        <v>17</v>
      </c>
      <c r="G6272" s="119" t="s">
        <v>487</v>
      </c>
      <c r="H6272" s="120">
        <v>9</v>
      </c>
      <c r="I6272" s="115">
        <v>16</v>
      </c>
      <c r="J6272" s="116" t="s">
        <v>487</v>
      </c>
      <c r="K6272" s="121">
        <v>18</v>
      </c>
      <c r="L6272" s="108"/>
      <c r="M6272" s="122">
        <v>18681</v>
      </c>
      <c r="N6272" s="123">
        <v>18518</v>
      </c>
      <c r="O6272" s="124">
        <v>17789</v>
      </c>
      <c r="P6272" s="123">
        <v>17179</v>
      </c>
      <c r="Q6272" s="124">
        <v>16389</v>
      </c>
      <c r="R6272" s="123">
        <v>20519</v>
      </c>
      <c r="S6272" s="124">
        <v>20942</v>
      </c>
      <c r="T6272" s="123">
        <v>20436</v>
      </c>
      <c r="U6272" s="124">
        <v>19322</v>
      </c>
      <c r="V6272" s="123">
        <v>17866</v>
      </c>
      <c r="W6272" s="124">
        <v>17891</v>
      </c>
      <c r="X6272" s="123">
        <v>22111</v>
      </c>
      <c r="Y6272" s="124">
        <v>22454</v>
      </c>
      <c r="Z6272" s="123">
        <v>20826</v>
      </c>
      <c r="AA6272" s="124">
        <v>20251</v>
      </c>
      <c r="AB6272" s="123">
        <v>19390</v>
      </c>
      <c r="AC6272" s="124">
        <v>19329</v>
      </c>
      <c r="AD6272" s="123">
        <v>23574</v>
      </c>
      <c r="AE6272" s="125">
        <v>23189</v>
      </c>
      <c r="AF6272" s="126">
        <v>22050</v>
      </c>
    </row>
    <row r="6273" spans="2:32">
      <c r="B6273" s="127">
        <v>6235</v>
      </c>
      <c r="C6273" s="128">
        <v>6235</v>
      </c>
      <c r="D6273" s="129">
        <v>260</v>
      </c>
      <c r="E6273" s="130">
        <v>9</v>
      </c>
      <c r="F6273" s="131">
        <v>17</v>
      </c>
      <c r="G6273" s="132" t="s">
        <v>487</v>
      </c>
      <c r="H6273" s="133">
        <v>9</v>
      </c>
      <c r="I6273" s="128">
        <v>16</v>
      </c>
      <c r="J6273" s="129" t="s">
        <v>487</v>
      </c>
      <c r="K6273" s="134">
        <v>19</v>
      </c>
      <c r="L6273" s="108"/>
      <c r="M6273" s="81">
        <v>18299</v>
      </c>
      <c r="N6273" s="135">
        <v>18400</v>
      </c>
      <c r="O6273" s="136">
        <v>17927</v>
      </c>
      <c r="P6273" s="135">
        <v>17296</v>
      </c>
      <c r="Q6273" s="136">
        <v>16561</v>
      </c>
      <c r="R6273" s="135">
        <v>20227</v>
      </c>
      <c r="S6273" s="136">
        <v>20777</v>
      </c>
      <c r="T6273" s="135">
        <v>20428</v>
      </c>
      <c r="U6273" s="136">
        <v>19597</v>
      </c>
      <c r="V6273" s="135">
        <v>18136</v>
      </c>
      <c r="W6273" s="136">
        <v>18286</v>
      </c>
      <c r="X6273" s="135">
        <v>22043</v>
      </c>
      <c r="Y6273" s="136">
        <v>22647</v>
      </c>
      <c r="Z6273" s="135">
        <v>21402</v>
      </c>
      <c r="AA6273" s="136">
        <v>20898</v>
      </c>
      <c r="AB6273" s="135">
        <v>20028</v>
      </c>
      <c r="AC6273" s="136">
        <v>19895</v>
      </c>
      <c r="AD6273" s="135">
        <v>23947</v>
      </c>
      <c r="AE6273" s="137">
        <v>23614</v>
      </c>
      <c r="AF6273" s="138">
        <v>22766</v>
      </c>
    </row>
    <row r="6274" spans="2:32">
      <c r="B6274" s="114">
        <v>6236</v>
      </c>
      <c r="C6274" s="115">
        <v>6236</v>
      </c>
      <c r="D6274" s="116">
        <v>260</v>
      </c>
      <c r="E6274" s="117">
        <v>9</v>
      </c>
      <c r="F6274" s="118">
        <v>17</v>
      </c>
      <c r="G6274" s="119" t="s">
        <v>487</v>
      </c>
      <c r="H6274" s="120">
        <v>9</v>
      </c>
      <c r="I6274" s="115">
        <v>16</v>
      </c>
      <c r="J6274" s="116" t="s">
        <v>487</v>
      </c>
      <c r="K6274" s="121">
        <v>20</v>
      </c>
      <c r="L6274" s="108"/>
      <c r="M6274" s="122">
        <v>18492</v>
      </c>
      <c r="N6274" s="123">
        <v>18576</v>
      </c>
      <c r="O6274" s="124">
        <v>18123</v>
      </c>
      <c r="P6274" s="123">
        <v>17589</v>
      </c>
      <c r="Q6274" s="124">
        <v>16735</v>
      </c>
      <c r="R6274" s="123">
        <v>20565</v>
      </c>
      <c r="S6274" s="124">
        <v>21062</v>
      </c>
      <c r="T6274" s="123">
        <v>20783</v>
      </c>
      <c r="U6274" s="124">
        <v>20026</v>
      </c>
      <c r="V6274" s="123">
        <v>18597</v>
      </c>
      <c r="W6274" s="124">
        <v>18735</v>
      </c>
      <c r="X6274" s="123">
        <v>22674</v>
      </c>
      <c r="Y6274" s="124">
        <v>23333</v>
      </c>
      <c r="Z6274" s="123">
        <v>22167</v>
      </c>
      <c r="AA6274" s="124">
        <v>21852</v>
      </c>
      <c r="AB6274" s="123">
        <v>20888</v>
      </c>
      <c r="AC6274" s="124">
        <v>20683</v>
      </c>
      <c r="AD6274" s="123">
        <v>24836</v>
      </c>
      <c r="AE6274" s="125">
        <v>24645</v>
      </c>
      <c r="AF6274" s="126">
        <v>23688</v>
      </c>
    </row>
    <row r="6275" spans="2:32">
      <c r="B6275" s="127">
        <v>6237</v>
      </c>
      <c r="C6275" s="128">
        <v>6237</v>
      </c>
      <c r="D6275" s="129">
        <v>260</v>
      </c>
      <c r="E6275" s="130">
        <v>9</v>
      </c>
      <c r="F6275" s="131">
        <v>17</v>
      </c>
      <c r="G6275" s="132" t="s">
        <v>487</v>
      </c>
      <c r="H6275" s="133">
        <v>9</v>
      </c>
      <c r="I6275" s="128">
        <v>16</v>
      </c>
      <c r="J6275" s="129" t="s">
        <v>487</v>
      </c>
      <c r="K6275" s="134">
        <v>21</v>
      </c>
      <c r="L6275" s="108"/>
      <c r="M6275" s="81">
        <v>17905</v>
      </c>
      <c r="N6275" s="135">
        <v>17923</v>
      </c>
      <c r="O6275" s="136">
        <v>17584</v>
      </c>
      <c r="P6275" s="135">
        <v>17070</v>
      </c>
      <c r="Q6275" s="136">
        <v>16375</v>
      </c>
      <c r="R6275" s="135">
        <v>20051</v>
      </c>
      <c r="S6275" s="136">
        <v>20596</v>
      </c>
      <c r="T6275" s="135">
        <v>20342</v>
      </c>
      <c r="U6275" s="136">
        <v>19749</v>
      </c>
      <c r="V6275" s="135">
        <v>18510</v>
      </c>
      <c r="W6275" s="136">
        <v>18662</v>
      </c>
      <c r="X6275" s="135">
        <v>22496</v>
      </c>
      <c r="Y6275" s="136">
        <v>23324</v>
      </c>
      <c r="Z6275" s="135">
        <v>22354</v>
      </c>
      <c r="AA6275" s="136">
        <v>22098</v>
      </c>
      <c r="AB6275" s="135">
        <v>21291</v>
      </c>
      <c r="AC6275" s="136">
        <v>20965</v>
      </c>
      <c r="AD6275" s="135">
        <v>25067</v>
      </c>
      <c r="AE6275" s="137">
        <v>24915</v>
      </c>
      <c r="AF6275" s="138">
        <v>24086</v>
      </c>
    </row>
    <row r="6276" spans="2:32">
      <c r="B6276" s="114">
        <v>6238</v>
      </c>
      <c r="C6276" s="115">
        <v>6238</v>
      </c>
      <c r="D6276" s="116">
        <v>260</v>
      </c>
      <c r="E6276" s="117">
        <v>9</v>
      </c>
      <c r="F6276" s="118">
        <v>17</v>
      </c>
      <c r="G6276" s="119" t="s">
        <v>487</v>
      </c>
      <c r="H6276" s="120">
        <v>9</v>
      </c>
      <c r="I6276" s="115">
        <v>16</v>
      </c>
      <c r="J6276" s="116" t="s">
        <v>487</v>
      </c>
      <c r="K6276" s="121">
        <v>22</v>
      </c>
      <c r="L6276" s="108"/>
      <c r="M6276" s="122">
        <v>16610</v>
      </c>
      <c r="N6276" s="123">
        <v>16742</v>
      </c>
      <c r="O6276" s="124">
        <v>16527</v>
      </c>
      <c r="P6276" s="123">
        <v>16101</v>
      </c>
      <c r="Q6276" s="124">
        <v>15621</v>
      </c>
      <c r="R6276" s="123">
        <v>18807</v>
      </c>
      <c r="S6276" s="124">
        <v>19487</v>
      </c>
      <c r="T6276" s="123">
        <v>19319</v>
      </c>
      <c r="U6276" s="124">
        <v>18877</v>
      </c>
      <c r="V6276" s="123">
        <v>17953</v>
      </c>
      <c r="W6276" s="124">
        <v>18125</v>
      </c>
      <c r="X6276" s="123">
        <v>21449</v>
      </c>
      <c r="Y6276" s="124">
        <v>22488</v>
      </c>
      <c r="Z6276" s="123">
        <v>21751</v>
      </c>
      <c r="AA6276" s="124">
        <v>21613</v>
      </c>
      <c r="AB6276" s="123">
        <v>21010</v>
      </c>
      <c r="AC6276" s="124">
        <v>20609</v>
      </c>
      <c r="AD6276" s="123">
        <v>24387</v>
      </c>
      <c r="AE6276" s="125">
        <v>24305</v>
      </c>
      <c r="AF6276" s="126">
        <v>23609</v>
      </c>
    </row>
    <row r="6277" spans="2:32">
      <c r="B6277" s="127">
        <v>6239</v>
      </c>
      <c r="C6277" s="128">
        <v>6239</v>
      </c>
      <c r="D6277" s="129">
        <v>260</v>
      </c>
      <c r="E6277" s="130">
        <v>9</v>
      </c>
      <c r="F6277" s="131">
        <v>17</v>
      </c>
      <c r="G6277" s="132" t="s">
        <v>487</v>
      </c>
      <c r="H6277" s="133">
        <v>9</v>
      </c>
      <c r="I6277" s="128">
        <v>16</v>
      </c>
      <c r="J6277" s="129" t="s">
        <v>487</v>
      </c>
      <c r="K6277" s="134">
        <v>23</v>
      </c>
      <c r="L6277" s="108"/>
      <c r="M6277" s="81">
        <v>15282</v>
      </c>
      <c r="N6277" s="135">
        <v>15449</v>
      </c>
      <c r="O6277" s="136">
        <v>15323</v>
      </c>
      <c r="P6277" s="135">
        <v>15092</v>
      </c>
      <c r="Q6277" s="136">
        <v>14895</v>
      </c>
      <c r="R6277" s="135">
        <v>17437</v>
      </c>
      <c r="S6277" s="136">
        <v>18154</v>
      </c>
      <c r="T6277" s="135">
        <v>18036</v>
      </c>
      <c r="U6277" s="136">
        <v>17733</v>
      </c>
      <c r="V6277" s="135">
        <v>17278</v>
      </c>
      <c r="W6277" s="136">
        <v>17371</v>
      </c>
      <c r="X6277" s="135">
        <v>20142</v>
      </c>
      <c r="Y6277" s="136">
        <v>21272</v>
      </c>
      <c r="Z6277" s="135">
        <v>20718</v>
      </c>
      <c r="AA6277" s="136">
        <v>20778</v>
      </c>
      <c r="AB6277" s="135">
        <v>20446</v>
      </c>
      <c r="AC6277" s="136">
        <v>19944</v>
      </c>
      <c r="AD6277" s="135">
        <v>23233</v>
      </c>
      <c r="AE6277" s="137">
        <v>23201</v>
      </c>
      <c r="AF6277" s="138">
        <v>22624</v>
      </c>
    </row>
    <row r="6278" spans="2:32">
      <c r="B6278" s="114">
        <v>6240</v>
      </c>
      <c r="C6278" s="115">
        <v>6240</v>
      </c>
      <c r="D6278" s="116">
        <v>260</v>
      </c>
      <c r="E6278" s="117">
        <v>9</v>
      </c>
      <c r="F6278" s="118">
        <v>17</v>
      </c>
      <c r="G6278" s="119" t="s">
        <v>487</v>
      </c>
      <c r="H6278" s="120">
        <v>9</v>
      </c>
      <c r="I6278" s="115">
        <v>16</v>
      </c>
      <c r="J6278" s="116" t="s">
        <v>487</v>
      </c>
      <c r="K6278" s="121">
        <v>24</v>
      </c>
      <c r="L6278" s="108"/>
      <c r="M6278" s="122">
        <v>14238</v>
      </c>
      <c r="N6278" s="123">
        <v>14443</v>
      </c>
      <c r="O6278" s="124">
        <v>14464</v>
      </c>
      <c r="P6278" s="123">
        <v>14246</v>
      </c>
      <c r="Q6278" s="124">
        <v>14261</v>
      </c>
      <c r="R6278" s="123">
        <v>16430</v>
      </c>
      <c r="S6278" s="124">
        <v>17111</v>
      </c>
      <c r="T6278" s="123">
        <v>17139</v>
      </c>
      <c r="U6278" s="124">
        <v>16994</v>
      </c>
      <c r="V6278" s="123">
        <v>16743</v>
      </c>
      <c r="W6278" s="124">
        <v>16844</v>
      </c>
      <c r="X6278" s="123">
        <v>19208</v>
      </c>
      <c r="Y6278" s="124">
        <v>20313</v>
      </c>
      <c r="Z6278" s="123">
        <v>20027</v>
      </c>
      <c r="AA6278" s="124">
        <v>20060</v>
      </c>
      <c r="AB6278" s="123">
        <v>19944</v>
      </c>
      <c r="AC6278" s="124">
        <v>19516</v>
      </c>
      <c r="AD6278" s="123">
        <v>22312</v>
      </c>
      <c r="AE6278" s="125">
        <v>22420</v>
      </c>
      <c r="AF6278" s="126">
        <v>21982</v>
      </c>
    </row>
    <row r="6279" spans="2:32">
      <c r="B6279" s="127">
        <v>6241</v>
      </c>
      <c r="C6279" s="128">
        <v>6241</v>
      </c>
      <c r="D6279" s="129">
        <v>261</v>
      </c>
      <c r="E6279" s="130">
        <v>9</v>
      </c>
      <c r="F6279" s="131">
        <v>18</v>
      </c>
      <c r="G6279" s="132" t="s">
        <v>487</v>
      </c>
      <c r="H6279" s="133">
        <v>9</v>
      </c>
      <c r="I6279" s="128">
        <v>17</v>
      </c>
      <c r="J6279" s="129" t="s">
        <v>487</v>
      </c>
      <c r="K6279" s="134">
        <v>1</v>
      </c>
      <c r="L6279" s="108"/>
      <c r="M6279" s="81">
        <v>13575</v>
      </c>
      <c r="N6279" s="135">
        <v>13465</v>
      </c>
      <c r="O6279" s="136">
        <v>13581</v>
      </c>
      <c r="P6279" s="135">
        <v>13665</v>
      </c>
      <c r="Q6279" s="136">
        <v>13345</v>
      </c>
      <c r="R6279" s="135">
        <v>15844</v>
      </c>
      <c r="S6279" s="136">
        <v>16225</v>
      </c>
      <c r="T6279" s="135">
        <v>16056</v>
      </c>
      <c r="U6279" s="136">
        <v>16037</v>
      </c>
      <c r="V6279" s="135">
        <v>15534</v>
      </c>
      <c r="W6279" s="136">
        <v>16195</v>
      </c>
      <c r="X6279" s="135">
        <v>18961</v>
      </c>
      <c r="Y6279" s="136">
        <v>19573</v>
      </c>
      <c r="Z6279" s="135">
        <v>19164</v>
      </c>
      <c r="AA6279" s="136">
        <v>19187</v>
      </c>
      <c r="AB6279" s="135">
        <v>18286</v>
      </c>
      <c r="AC6279" s="136">
        <v>18757</v>
      </c>
      <c r="AD6279" s="135">
        <v>21671</v>
      </c>
      <c r="AE6279" s="137">
        <v>21329</v>
      </c>
      <c r="AF6279" s="138">
        <v>21146</v>
      </c>
    </row>
    <row r="6280" spans="2:32">
      <c r="B6280" s="114">
        <v>6242</v>
      </c>
      <c r="C6280" s="115">
        <v>6242</v>
      </c>
      <c r="D6280" s="116">
        <v>261</v>
      </c>
      <c r="E6280" s="117">
        <v>9</v>
      </c>
      <c r="F6280" s="118">
        <v>18</v>
      </c>
      <c r="G6280" s="119" t="s">
        <v>487</v>
      </c>
      <c r="H6280" s="120">
        <v>9</v>
      </c>
      <c r="I6280" s="115">
        <v>17</v>
      </c>
      <c r="J6280" s="116" t="s">
        <v>487</v>
      </c>
      <c r="K6280" s="121">
        <v>2</v>
      </c>
      <c r="L6280" s="108"/>
      <c r="M6280" s="122">
        <v>13192</v>
      </c>
      <c r="N6280" s="123">
        <v>13169</v>
      </c>
      <c r="O6280" s="124">
        <v>13307</v>
      </c>
      <c r="P6280" s="123">
        <v>13332</v>
      </c>
      <c r="Q6280" s="124">
        <v>13029</v>
      </c>
      <c r="R6280" s="123">
        <v>15462</v>
      </c>
      <c r="S6280" s="124">
        <v>15833</v>
      </c>
      <c r="T6280" s="123">
        <v>15718</v>
      </c>
      <c r="U6280" s="124">
        <v>15628</v>
      </c>
      <c r="V6280" s="123">
        <v>15229</v>
      </c>
      <c r="W6280" s="124">
        <v>15959</v>
      </c>
      <c r="X6280" s="123">
        <v>18498</v>
      </c>
      <c r="Y6280" s="124">
        <v>19105</v>
      </c>
      <c r="Z6280" s="123">
        <v>18733</v>
      </c>
      <c r="AA6280" s="124">
        <v>18725</v>
      </c>
      <c r="AB6280" s="123">
        <v>17886</v>
      </c>
      <c r="AC6280" s="124">
        <v>18420</v>
      </c>
      <c r="AD6280" s="123">
        <v>21132</v>
      </c>
      <c r="AE6280" s="125">
        <v>20815</v>
      </c>
      <c r="AF6280" s="126">
        <v>20653</v>
      </c>
    </row>
    <row r="6281" spans="2:32">
      <c r="B6281" s="127">
        <v>6243</v>
      </c>
      <c r="C6281" s="128">
        <v>6243</v>
      </c>
      <c r="D6281" s="129">
        <v>261</v>
      </c>
      <c r="E6281" s="130">
        <v>9</v>
      </c>
      <c r="F6281" s="131">
        <v>18</v>
      </c>
      <c r="G6281" s="132" t="s">
        <v>487</v>
      </c>
      <c r="H6281" s="133">
        <v>9</v>
      </c>
      <c r="I6281" s="128">
        <v>17</v>
      </c>
      <c r="J6281" s="129" t="s">
        <v>487</v>
      </c>
      <c r="K6281" s="134">
        <v>3</v>
      </c>
      <c r="L6281" s="108"/>
      <c r="M6281" s="81">
        <v>12968</v>
      </c>
      <c r="N6281" s="135">
        <v>12996</v>
      </c>
      <c r="O6281" s="136">
        <v>13155</v>
      </c>
      <c r="P6281" s="135">
        <v>13157</v>
      </c>
      <c r="Q6281" s="136">
        <v>12893</v>
      </c>
      <c r="R6281" s="135">
        <v>15273</v>
      </c>
      <c r="S6281" s="136">
        <v>15657</v>
      </c>
      <c r="T6281" s="135">
        <v>15565</v>
      </c>
      <c r="U6281" s="136">
        <v>15452</v>
      </c>
      <c r="V6281" s="135">
        <v>15101</v>
      </c>
      <c r="W6281" s="136">
        <v>15916</v>
      </c>
      <c r="X6281" s="135">
        <v>18239</v>
      </c>
      <c r="Y6281" s="136">
        <v>18831</v>
      </c>
      <c r="Z6281" s="135">
        <v>18453</v>
      </c>
      <c r="AA6281" s="136">
        <v>18423</v>
      </c>
      <c r="AB6281" s="135">
        <v>17638</v>
      </c>
      <c r="AC6281" s="136">
        <v>18277</v>
      </c>
      <c r="AD6281" s="135">
        <v>20776</v>
      </c>
      <c r="AE6281" s="137">
        <v>20472</v>
      </c>
      <c r="AF6281" s="138">
        <v>20300</v>
      </c>
    </row>
    <row r="6282" spans="2:32">
      <c r="B6282" s="114">
        <v>6244</v>
      </c>
      <c r="C6282" s="115">
        <v>6244</v>
      </c>
      <c r="D6282" s="116">
        <v>261</v>
      </c>
      <c r="E6282" s="117">
        <v>9</v>
      </c>
      <c r="F6282" s="118">
        <v>18</v>
      </c>
      <c r="G6282" s="119" t="s">
        <v>487</v>
      </c>
      <c r="H6282" s="120">
        <v>9</v>
      </c>
      <c r="I6282" s="115">
        <v>17</v>
      </c>
      <c r="J6282" s="116" t="s">
        <v>487</v>
      </c>
      <c r="K6282" s="121">
        <v>4</v>
      </c>
      <c r="L6282" s="108"/>
      <c r="M6282" s="122">
        <v>12959</v>
      </c>
      <c r="N6282" s="123">
        <v>12987</v>
      </c>
      <c r="O6282" s="124">
        <v>13183</v>
      </c>
      <c r="P6282" s="123">
        <v>13083</v>
      </c>
      <c r="Q6282" s="124">
        <v>12823</v>
      </c>
      <c r="R6282" s="123">
        <v>15173</v>
      </c>
      <c r="S6282" s="124">
        <v>15538</v>
      </c>
      <c r="T6282" s="123">
        <v>15379</v>
      </c>
      <c r="U6282" s="124">
        <v>15295</v>
      </c>
      <c r="V6282" s="123">
        <v>14869</v>
      </c>
      <c r="W6282" s="124">
        <v>15785</v>
      </c>
      <c r="X6282" s="123">
        <v>17846</v>
      </c>
      <c r="Y6282" s="124">
        <v>18377</v>
      </c>
      <c r="Z6282" s="123">
        <v>17973</v>
      </c>
      <c r="AA6282" s="124">
        <v>17854</v>
      </c>
      <c r="AB6282" s="123">
        <v>17148</v>
      </c>
      <c r="AC6282" s="124">
        <v>17934</v>
      </c>
      <c r="AD6282" s="123">
        <v>20120</v>
      </c>
      <c r="AE6282" s="125">
        <v>19771</v>
      </c>
      <c r="AF6282" s="126">
        <v>19652</v>
      </c>
    </row>
    <row r="6283" spans="2:32">
      <c r="B6283" s="127">
        <v>6245</v>
      </c>
      <c r="C6283" s="128">
        <v>6245</v>
      </c>
      <c r="D6283" s="129">
        <v>261</v>
      </c>
      <c r="E6283" s="130">
        <v>9</v>
      </c>
      <c r="F6283" s="131">
        <v>18</v>
      </c>
      <c r="G6283" s="132" t="s">
        <v>487</v>
      </c>
      <c r="H6283" s="133">
        <v>9</v>
      </c>
      <c r="I6283" s="128">
        <v>17</v>
      </c>
      <c r="J6283" s="129" t="s">
        <v>487</v>
      </c>
      <c r="K6283" s="134">
        <v>5</v>
      </c>
      <c r="L6283" s="108"/>
      <c r="M6283" s="81">
        <v>13414</v>
      </c>
      <c r="N6283" s="135">
        <v>13447</v>
      </c>
      <c r="O6283" s="136">
        <v>13676</v>
      </c>
      <c r="P6283" s="135">
        <v>13169</v>
      </c>
      <c r="Q6283" s="136">
        <v>12878</v>
      </c>
      <c r="R6283" s="135">
        <v>15598</v>
      </c>
      <c r="S6283" s="136">
        <v>15942</v>
      </c>
      <c r="T6283" s="135">
        <v>15698</v>
      </c>
      <c r="U6283" s="136">
        <v>15634</v>
      </c>
      <c r="V6283" s="135">
        <v>14767</v>
      </c>
      <c r="W6283" s="136">
        <v>16089</v>
      </c>
      <c r="X6283" s="135">
        <v>17978</v>
      </c>
      <c r="Y6283" s="136">
        <v>18409</v>
      </c>
      <c r="Z6283" s="135">
        <v>17915</v>
      </c>
      <c r="AA6283" s="136">
        <v>17414</v>
      </c>
      <c r="AB6283" s="135">
        <v>16742</v>
      </c>
      <c r="AC6283" s="136">
        <v>17979</v>
      </c>
      <c r="AD6283" s="135">
        <v>19927</v>
      </c>
      <c r="AE6283" s="137">
        <v>19516</v>
      </c>
      <c r="AF6283" s="138">
        <v>19404</v>
      </c>
    </row>
    <row r="6284" spans="2:32">
      <c r="B6284" s="114">
        <v>6246</v>
      </c>
      <c r="C6284" s="115">
        <v>6246</v>
      </c>
      <c r="D6284" s="116">
        <v>261</v>
      </c>
      <c r="E6284" s="117">
        <v>9</v>
      </c>
      <c r="F6284" s="118">
        <v>18</v>
      </c>
      <c r="G6284" s="119" t="s">
        <v>487</v>
      </c>
      <c r="H6284" s="120">
        <v>9</v>
      </c>
      <c r="I6284" s="115">
        <v>17</v>
      </c>
      <c r="J6284" s="116" t="s">
        <v>487</v>
      </c>
      <c r="K6284" s="121">
        <v>6</v>
      </c>
      <c r="L6284" s="108"/>
      <c r="M6284" s="122">
        <v>14529</v>
      </c>
      <c r="N6284" s="123">
        <v>14568</v>
      </c>
      <c r="O6284" s="124">
        <v>14846</v>
      </c>
      <c r="P6284" s="123">
        <v>13571</v>
      </c>
      <c r="Q6284" s="124">
        <v>13162</v>
      </c>
      <c r="R6284" s="123">
        <v>16646</v>
      </c>
      <c r="S6284" s="124">
        <v>16983</v>
      </c>
      <c r="T6284" s="123">
        <v>16638</v>
      </c>
      <c r="U6284" s="124">
        <v>16594</v>
      </c>
      <c r="V6284" s="123">
        <v>14818</v>
      </c>
      <c r="W6284" s="124">
        <v>17074</v>
      </c>
      <c r="X6284" s="123">
        <v>18718</v>
      </c>
      <c r="Y6284" s="124">
        <v>19057</v>
      </c>
      <c r="Z6284" s="123">
        <v>18467</v>
      </c>
      <c r="AA6284" s="124">
        <v>17213</v>
      </c>
      <c r="AB6284" s="123">
        <v>16480</v>
      </c>
      <c r="AC6284" s="124">
        <v>18670</v>
      </c>
      <c r="AD6284" s="123">
        <v>20370</v>
      </c>
      <c r="AE6284" s="125">
        <v>19794</v>
      </c>
      <c r="AF6284" s="126">
        <v>19771</v>
      </c>
    </row>
    <row r="6285" spans="2:32">
      <c r="B6285" s="127">
        <v>6247</v>
      </c>
      <c r="C6285" s="128">
        <v>6247</v>
      </c>
      <c r="D6285" s="129">
        <v>261</v>
      </c>
      <c r="E6285" s="130">
        <v>9</v>
      </c>
      <c r="F6285" s="131">
        <v>18</v>
      </c>
      <c r="G6285" s="132" t="s">
        <v>487</v>
      </c>
      <c r="H6285" s="133">
        <v>9</v>
      </c>
      <c r="I6285" s="128">
        <v>17</v>
      </c>
      <c r="J6285" s="129" t="s">
        <v>487</v>
      </c>
      <c r="K6285" s="134">
        <v>7</v>
      </c>
      <c r="L6285" s="108"/>
      <c r="M6285" s="81">
        <v>15702</v>
      </c>
      <c r="N6285" s="135">
        <v>15687</v>
      </c>
      <c r="O6285" s="136">
        <v>16062</v>
      </c>
      <c r="P6285" s="135">
        <v>13924</v>
      </c>
      <c r="Q6285" s="136">
        <v>13356</v>
      </c>
      <c r="R6285" s="135">
        <v>17738</v>
      </c>
      <c r="S6285" s="136">
        <v>18033</v>
      </c>
      <c r="T6285" s="135">
        <v>17617</v>
      </c>
      <c r="U6285" s="136">
        <v>17541</v>
      </c>
      <c r="V6285" s="135">
        <v>14795</v>
      </c>
      <c r="W6285" s="136">
        <v>18006</v>
      </c>
      <c r="X6285" s="135">
        <v>19426</v>
      </c>
      <c r="Y6285" s="136">
        <v>19803</v>
      </c>
      <c r="Z6285" s="135">
        <v>19127</v>
      </c>
      <c r="AA6285" s="136">
        <v>17015</v>
      </c>
      <c r="AB6285" s="135">
        <v>16232</v>
      </c>
      <c r="AC6285" s="136">
        <v>19357</v>
      </c>
      <c r="AD6285" s="135">
        <v>20933</v>
      </c>
      <c r="AE6285" s="137">
        <v>20250</v>
      </c>
      <c r="AF6285" s="138">
        <v>20338</v>
      </c>
    </row>
    <row r="6286" spans="2:32">
      <c r="B6286" s="114">
        <v>6248</v>
      </c>
      <c r="C6286" s="115">
        <v>6248</v>
      </c>
      <c r="D6286" s="116">
        <v>261</v>
      </c>
      <c r="E6286" s="117">
        <v>9</v>
      </c>
      <c r="F6286" s="118">
        <v>18</v>
      </c>
      <c r="G6286" s="119" t="s">
        <v>487</v>
      </c>
      <c r="H6286" s="120">
        <v>9</v>
      </c>
      <c r="I6286" s="115">
        <v>17</v>
      </c>
      <c r="J6286" s="116" t="s">
        <v>487</v>
      </c>
      <c r="K6286" s="121">
        <v>8</v>
      </c>
      <c r="L6286" s="108"/>
      <c r="M6286" s="122">
        <v>16483</v>
      </c>
      <c r="N6286" s="123">
        <v>16199</v>
      </c>
      <c r="O6286" s="124">
        <v>16461</v>
      </c>
      <c r="P6286" s="123">
        <v>14534</v>
      </c>
      <c r="Q6286" s="124">
        <v>13688</v>
      </c>
      <c r="R6286" s="123">
        <v>18444</v>
      </c>
      <c r="S6286" s="124">
        <v>18656</v>
      </c>
      <c r="T6286" s="123">
        <v>18072</v>
      </c>
      <c r="U6286" s="124">
        <v>17814</v>
      </c>
      <c r="V6286" s="123">
        <v>15088</v>
      </c>
      <c r="W6286" s="124">
        <v>18393</v>
      </c>
      <c r="X6286" s="123">
        <v>19894</v>
      </c>
      <c r="Y6286" s="124">
        <v>20257</v>
      </c>
      <c r="Z6286" s="123">
        <v>19262</v>
      </c>
      <c r="AA6286" s="124">
        <v>17352</v>
      </c>
      <c r="AB6286" s="123">
        <v>16411</v>
      </c>
      <c r="AC6286" s="124">
        <v>19667</v>
      </c>
      <c r="AD6286" s="123">
        <v>21292</v>
      </c>
      <c r="AE6286" s="125">
        <v>20491</v>
      </c>
      <c r="AF6286" s="126">
        <v>20412</v>
      </c>
    </row>
    <row r="6287" spans="2:32">
      <c r="B6287" s="127">
        <v>6249</v>
      </c>
      <c r="C6287" s="128">
        <v>6249</v>
      </c>
      <c r="D6287" s="129">
        <v>261</v>
      </c>
      <c r="E6287" s="130">
        <v>9</v>
      </c>
      <c r="F6287" s="131">
        <v>18</v>
      </c>
      <c r="G6287" s="132" t="s">
        <v>487</v>
      </c>
      <c r="H6287" s="133">
        <v>9</v>
      </c>
      <c r="I6287" s="128">
        <v>17</v>
      </c>
      <c r="J6287" s="129" t="s">
        <v>487</v>
      </c>
      <c r="K6287" s="134">
        <v>9</v>
      </c>
      <c r="L6287" s="108"/>
      <c r="M6287" s="81">
        <v>17073</v>
      </c>
      <c r="N6287" s="135">
        <v>16418</v>
      </c>
      <c r="O6287" s="136">
        <v>16697</v>
      </c>
      <c r="P6287" s="135">
        <v>15223</v>
      </c>
      <c r="Q6287" s="136">
        <v>14310</v>
      </c>
      <c r="R6287" s="135">
        <v>18943</v>
      </c>
      <c r="S6287" s="136">
        <v>19009</v>
      </c>
      <c r="T6287" s="135">
        <v>18270</v>
      </c>
      <c r="U6287" s="136">
        <v>18000</v>
      </c>
      <c r="V6287" s="135">
        <v>15695</v>
      </c>
      <c r="W6287" s="136">
        <v>18562</v>
      </c>
      <c r="X6287" s="135">
        <v>20284</v>
      </c>
      <c r="Y6287" s="136">
        <v>20480</v>
      </c>
      <c r="Z6287" s="135">
        <v>19384</v>
      </c>
      <c r="AA6287" s="136">
        <v>17879</v>
      </c>
      <c r="AB6287" s="135">
        <v>16970</v>
      </c>
      <c r="AC6287" s="136">
        <v>19847</v>
      </c>
      <c r="AD6287" s="135">
        <v>21462</v>
      </c>
      <c r="AE6287" s="137">
        <v>20637</v>
      </c>
      <c r="AF6287" s="138">
        <v>20518</v>
      </c>
    </row>
    <row r="6288" spans="2:32">
      <c r="B6288" s="114">
        <v>6250</v>
      </c>
      <c r="C6288" s="115">
        <v>6250</v>
      </c>
      <c r="D6288" s="116">
        <v>261</v>
      </c>
      <c r="E6288" s="117">
        <v>9</v>
      </c>
      <c r="F6288" s="118">
        <v>18</v>
      </c>
      <c r="G6288" s="119" t="s">
        <v>487</v>
      </c>
      <c r="H6288" s="120">
        <v>9</v>
      </c>
      <c r="I6288" s="115">
        <v>17</v>
      </c>
      <c r="J6288" s="116" t="s">
        <v>487</v>
      </c>
      <c r="K6288" s="121">
        <v>10</v>
      </c>
      <c r="L6288" s="108"/>
      <c r="M6288" s="122">
        <v>17572</v>
      </c>
      <c r="N6288" s="123">
        <v>16627</v>
      </c>
      <c r="O6288" s="124">
        <v>16816</v>
      </c>
      <c r="P6288" s="123">
        <v>15446</v>
      </c>
      <c r="Q6288" s="124">
        <v>14723</v>
      </c>
      <c r="R6288" s="123">
        <v>19340</v>
      </c>
      <c r="S6288" s="124">
        <v>19362</v>
      </c>
      <c r="T6288" s="123">
        <v>18372</v>
      </c>
      <c r="U6288" s="124">
        <v>18142</v>
      </c>
      <c r="V6288" s="123">
        <v>16000</v>
      </c>
      <c r="W6288" s="124">
        <v>18732</v>
      </c>
      <c r="X6288" s="123">
        <v>20686</v>
      </c>
      <c r="Y6288" s="124">
        <v>20873</v>
      </c>
      <c r="Z6288" s="123">
        <v>19479</v>
      </c>
      <c r="AA6288" s="124">
        <v>18126</v>
      </c>
      <c r="AB6288" s="123">
        <v>17617</v>
      </c>
      <c r="AC6288" s="124">
        <v>20364</v>
      </c>
      <c r="AD6288" s="123">
        <v>21906</v>
      </c>
      <c r="AE6288" s="125">
        <v>20824</v>
      </c>
      <c r="AF6288" s="126">
        <v>20653</v>
      </c>
    </row>
    <row r="6289" spans="2:32">
      <c r="B6289" s="127">
        <v>6251</v>
      </c>
      <c r="C6289" s="128">
        <v>6251</v>
      </c>
      <c r="D6289" s="129">
        <v>261</v>
      </c>
      <c r="E6289" s="130">
        <v>9</v>
      </c>
      <c r="F6289" s="131">
        <v>18</v>
      </c>
      <c r="G6289" s="132" t="s">
        <v>487</v>
      </c>
      <c r="H6289" s="133">
        <v>9</v>
      </c>
      <c r="I6289" s="128">
        <v>17</v>
      </c>
      <c r="J6289" s="129" t="s">
        <v>487</v>
      </c>
      <c r="K6289" s="134">
        <v>11</v>
      </c>
      <c r="L6289" s="108"/>
      <c r="M6289" s="81">
        <v>17874</v>
      </c>
      <c r="N6289" s="135">
        <v>16598</v>
      </c>
      <c r="O6289" s="136">
        <v>16818</v>
      </c>
      <c r="P6289" s="135">
        <v>15575</v>
      </c>
      <c r="Q6289" s="136">
        <v>14952</v>
      </c>
      <c r="R6289" s="135">
        <v>19616</v>
      </c>
      <c r="S6289" s="136">
        <v>19477</v>
      </c>
      <c r="T6289" s="135">
        <v>18337</v>
      </c>
      <c r="U6289" s="136">
        <v>18175</v>
      </c>
      <c r="V6289" s="135">
        <v>16225</v>
      </c>
      <c r="W6289" s="136">
        <v>18883</v>
      </c>
      <c r="X6289" s="135">
        <v>21021</v>
      </c>
      <c r="Y6289" s="136">
        <v>21043</v>
      </c>
      <c r="Z6289" s="135">
        <v>19560</v>
      </c>
      <c r="AA6289" s="136">
        <v>18343</v>
      </c>
      <c r="AB6289" s="135">
        <v>18009</v>
      </c>
      <c r="AC6289" s="136">
        <v>20671</v>
      </c>
      <c r="AD6289" s="135">
        <v>22132</v>
      </c>
      <c r="AE6289" s="137">
        <v>20908</v>
      </c>
      <c r="AF6289" s="138">
        <v>20782</v>
      </c>
    </row>
    <row r="6290" spans="2:32">
      <c r="B6290" s="114">
        <v>6252</v>
      </c>
      <c r="C6290" s="115">
        <v>6252</v>
      </c>
      <c r="D6290" s="116">
        <v>261</v>
      </c>
      <c r="E6290" s="117">
        <v>9</v>
      </c>
      <c r="F6290" s="118">
        <v>18</v>
      </c>
      <c r="G6290" s="119" t="s">
        <v>487</v>
      </c>
      <c r="H6290" s="120">
        <v>9</v>
      </c>
      <c r="I6290" s="115">
        <v>17</v>
      </c>
      <c r="J6290" s="116" t="s">
        <v>487</v>
      </c>
      <c r="K6290" s="121">
        <v>12</v>
      </c>
      <c r="L6290" s="108"/>
      <c r="M6290" s="122">
        <v>18082</v>
      </c>
      <c r="N6290" s="123">
        <v>16637</v>
      </c>
      <c r="O6290" s="124">
        <v>16760</v>
      </c>
      <c r="P6290" s="123">
        <v>15639</v>
      </c>
      <c r="Q6290" s="124">
        <v>15143</v>
      </c>
      <c r="R6290" s="123">
        <v>19809</v>
      </c>
      <c r="S6290" s="124">
        <v>19797</v>
      </c>
      <c r="T6290" s="123">
        <v>18361</v>
      </c>
      <c r="U6290" s="124">
        <v>18162</v>
      </c>
      <c r="V6290" s="123">
        <v>16441</v>
      </c>
      <c r="W6290" s="124">
        <v>19026</v>
      </c>
      <c r="X6290" s="123">
        <v>21243</v>
      </c>
      <c r="Y6290" s="124">
        <v>21407</v>
      </c>
      <c r="Z6290" s="123">
        <v>19573</v>
      </c>
      <c r="AA6290" s="124">
        <v>18458</v>
      </c>
      <c r="AB6290" s="123">
        <v>18276</v>
      </c>
      <c r="AC6290" s="124">
        <v>20866</v>
      </c>
      <c r="AD6290" s="123">
        <v>22542</v>
      </c>
      <c r="AE6290" s="125">
        <v>20993</v>
      </c>
      <c r="AF6290" s="126">
        <v>20833</v>
      </c>
    </row>
    <row r="6291" spans="2:32">
      <c r="B6291" s="127">
        <v>6253</v>
      </c>
      <c r="C6291" s="128">
        <v>6253</v>
      </c>
      <c r="D6291" s="129">
        <v>261</v>
      </c>
      <c r="E6291" s="130">
        <v>9</v>
      </c>
      <c r="F6291" s="131">
        <v>18</v>
      </c>
      <c r="G6291" s="132" t="s">
        <v>487</v>
      </c>
      <c r="H6291" s="133">
        <v>9</v>
      </c>
      <c r="I6291" s="128">
        <v>17</v>
      </c>
      <c r="J6291" s="129" t="s">
        <v>487</v>
      </c>
      <c r="K6291" s="134">
        <v>13</v>
      </c>
      <c r="L6291" s="108"/>
      <c r="M6291" s="81">
        <v>18298</v>
      </c>
      <c r="N6291" s="135">
        <v>16673</v>
      </c>
      <c r="O6291" s="136">
        <v>16775</v>
      </c>
      <c r="P6291" s="135">
        <v>15542</v>
      </c>
      <c r="Q6291" s="136">
        <v>15221</v>
      </c>
      <c r="R6291" s="135">
        <v>19985</v>
      </c>
      <c r="S6291" s="136">
        <v>19955</v>
      </c>
      <c r="T6291" s="135">
        <v>18381</v>
      </c>
      <c r="U6291" s="136">
        <v>18174</v>
      </c>
      <c r="V6291" s="135">
        <v>16500</v>
      </c>
      <c r="W6291" s="136">
        <v>19120</v>
      </c>
      <c r="X6291" s="135">
        <v>21413</v>
      </c>
      <c r="Y6291" s="136">
        <v>21567</v>
      </c>
      <c r="Z6291" s="135">
        <v>19588</v>
      </c>
      <c r="AA6291" s="136">
        <v>18341</v>
      </c>
      <c r="AB6291" s="135">
        <v>18249</v>
      </c>
      <c r="AC6291" s="136">
        <v>20883</v>
      </c>
      <c r="AD6291" s="135">
        <v>22686</v>
      </c>
      <c r="AE6291" s="137">
        <v>21016</v>
      </c>
      <c r="AF6291" s="138">
        <v>20843</v>
      </c>
    </row>
    <row r="6292" spans="2:32">
      <c r="B6292" s="114">
        <v>6254</v>
      </c>
      <c r="C6292" s="115">
        <v>6254</v>
      </c>
      <c r="D6292" s="116">
        <v>261</v>
      </c>
      <c r="E6292" s="117">
        <v>9</v>
      </c>
      <c r="F6292" s="118">
        <v>18</v>
      </c>
      <c r="G6292" s="119" t="s">
        <v>487</v>
      </c>
      <c r="H6292" s="120">
        <v>9</v>
      </c>
      <c r="I6292" s="115">
        <v>17</v>
      </c>
      <c r="J6292" s="116" t="s">
        <v>487</v>
      </c>
      <c r="K6292" s="121">
        <v>14</v>
      </c>
      <c r="L6292" s="108"/>
      <c r="M6292" s="122">
        <v>18387</v>
      </c>
      <c r="N6292" s="123">
        <v>16632</v>
      </c>
      <c r="O6292" s="124">
        <v>16585</v>
      </c>
      <c r="P6292" s="123">
        <v>15398</v>
      </c>
      <c r="Q6292" s="124">
        <v>15104</v>
      </c>
      <c r="R6292" s="123">
        <v>20058</v>
      </c>
      <c r="S6292" s="124">
        <v>20054</v>
      </c>
      <c r="T6292" s="123">
        <v>18353</v>
      </c>
      <c r="U6292" s="124">
        <v>17987</v>
      </c>
      <c r="V6292" s="123">
        <v>16372</v>
      </c>
      <c r="W6292" s="124">
        <v>19149</v>
      </c>
      <c r="X6292" s="123">
        <v>21466</v>
      </c>
      <c r="Y6292" s="124">
        <v>21671</v>
      </c>
      <c r="Z6292" s="123">
        <v>19360</v>
      </c>
      <c r="AA6292" s="124">
        <v>18160</v>
      </c>
      <c r="AB6292" s="123">
        <v>18149</v>
      </c>
      <c r="AC6292" s="124">
        <v>20945</v>
      </c>
      <c r="AD6292" s="123">
        <v>22781</v>
      </c>
      <c r="AE6292" s="125">
        <v>20932</v>
      </c>
      <c r="AF6292" s="126">
        <v>20601</v>
      </c>
    </row>
    <row r="6293" spans="2:32">
      <c r="B6293" s="127">
        <v>6255</v>
      </c>
      <c r="C6293" s="128">
        <v>6255</v>
      </c>
      <c r="D6293" s="129">
        <v>261</v>
      </c>
      <c r="E6293" s="130">
        <v>9</v>
      </c>
      <c r="F6293" s="131">
        <v>18</v>
      </c>
      <c r="G6293" s="132" t="s">
        <v>487</v>
      </c>
      <c r="H6293" s="133">
        <v>9</v>
      </c>
      <c r="I6293" s="128">
        <v>17</v>
      </c>
      <c r="J6293" s="129" t="s">
        <v>487</v>
      </c>
      <c r="K6293" s="134">
        <v>15</v>
      </c>
      <c r="L6293" s="108"/>
      <c r="M6293" s="81">
        <v>18565</v>
      </c>
      <c r="N6293" s="135">
        <v>16677</v>
      </c>
      <c r="O6293" s="136">
        <v>16623</v>
      </c>
      <c r="P6293" s="135">
        <v>15430</v>
      </c>
      <c r="Q6293" s="136">
        <v>15191</v>
      </c>
      <c r="R6293" s="135">
        <v>20275</v>
      </c>
      <c r="S6293" s="136">
        <v>20196</v>
      </c>
      <c r="T6293" s="135">
        <v>18424</v>
      </c>
      <c r="U6293" s="136">
        <v>18017</v>
      </c>
      <c r="V6293" s="135">
        <v>16468</v>
      </c>
      <c r="W6293" s="136">
        <v>19286</v>
      </c>
      <c r="X6293" s="135">
        <v>21702</v>
      </c>
      <c r="Y6293" s="136">
        <v>21812</v>
      </c>
      <c r="Z6293" s="135">
        <v>19358</v>
      </c>
      <c r="AA6293" s="136">
        <v>18170</v>
      </c>
      <c r="AB6293" s="135">
        <v>18073</v>
      </c>
      <c r="AC6293" s="136">
        <v>20906</v>
      </c>
      <c r="AD6293" s="135">
        <v>22918</v>
      </c>
      <c r="AE6293" s="137">
        <v>20947</v>
      </c>
      <c r="AF6293" s="138">
        <v>20576</v>
      </c>
    </row>
    <row r="6294" spans="2:32">
      <c r="B6294" s="114">
        <v>6256</v>
      </c>
      <c r="C6294" s="115">
        <v>6256</v>
      </c>
      <c r="D6294" s="116">
        <v>261</v>
      </c>
      <c r="E6294" s="117">
        <v>9</v>
      </c>
      <c r="F6294" s="118">
        <v>18</v>
      </c>
      <c r="G6294" s="119" t="s">
        <v>487</v>
      </c>
      <c r="H6294" s="120">
        <v>9</v>
      </c>
      <c r="I6294" s="115">
        <v>17</v>
      </c>
      <c r="J6294" s="116" t="s">
        <v>487</v>
      </c>
      <c r="K6294" s="121">
        <v>16</v>
      </c>
      <c r="L6294" s="108"/>
      <c r="M6294" s="122">
        <v>18916</v>
      </c>
      <c r="N6294" s="123">
        <v>16974</v>
      </c>
      <c r="O6294" s="124">
        <v>16863</v>
      </c>
      <c r="P6294" s="123">
        <v>15674</v>
      </c>
      <c r="Q6294" s="124">
        <v>15564</v>
      </c>
      <c r="R6294" s="123">
        <v>20817</v>
      </c>
      <c r="S6294" s="124">
        <v>20269</v>
      </c>
      <c r="T6294" s="123">
        <v>18667</v>
      </c>
      <c r="U6294" s="124">
        <v>18181</v>
      </c>
      <c r="V6294" s="123">
        <v>16774</v>
      </c>
      <c r="W6294" s="124">
        <v>19569</v>
      </c>
      <c r="X6294" s="123">
        <v>22314</v>
      </c>
      <c r="Y6294" s="124">
        <v>21811</v>
      </c>
      <c r="Z6294" s="123">
        <v>19411</v>
      </c>
      <c r="AA6294" s="124">
        <v>18267</v>
      </c>
      <c r="AB6294" s="123">
        <v>18189</v>
      </c>
      <c r="AC6294" s="124">
        <v>21009</v>
      </c>
      <c r="AD6294" s="123">
        <v>22862</v>
      </c>
      <c r="AE6294" s="125">
        <v>21029</v>
      </c>
      <c r="AF6294" s="126">
        <v>20576</v>
      </c>
    </row>
    <row r="6295" spans="2:32">
      <c r="B6295" s="127">
        <v>6257</v>
      </c>
      <c r="C6295" s="128">
        <v>6257</v>
      </c>
      <c r="D6295" s="129">
        <v>261</v>
      </c>
      <c r="E6295" s="130">
        <v>9</v>
      </c>
      <c r="F6295" s="131">
        <v>18</v>
      </c>
      <c r="G6295" s="132" t="s">
        <v>487</v>
      </c>
      <c r="H6295" s="133">
        <v>9</v>
      </c>
      <c r="I6295" s="128">
        <v>17</v>
      </c>
      <c r="J6295" s="129" t="s">
        <v>487</v>
      </c>
      <c r="K6295" s="134">
        <v>17</v>
      </c>
      <c r="L6295" s="108"/>
      <c r="M6295" s="81">
        <v>18992</v>
      </c>
      <c r="N6295" s="135">
        <v>17111</v>
      </c>
      <c r="O6295" s="136">
        <v>16982</v>
      </c>
      <c r="P6295" s="135">
        <v>15905</v>
      </c>
      <c r="Q6295" s="136">
        <v>15979</v>
      </c>
      <c r="R6295" s="135">
        <v>20869</v>
      </c>
      <c r="S6295" s="136">
        <v>20431</v>
      </c>
      <c r="T6295" s="135">
        <v>18897</v>
      </c>
      <c r="U6295" s="136">
        <v>18283</v>
      </c>
      <c r="V6295" s="135">
        <v>17211</v>
      </c>
      <c r="W6295" s="136">
        <v>19847</v>
      </c>
      <c r="X6295" s="135">
        <v>22334</v>
      </c>
      <c r="Y6295" s="136">
        <v>21995</v>
      </c>
      <c r="Z6295" s="135">
        <v>19584</v>
      </c>
      <c r="AA6295" s="136">
        <v>18492</v>
      </c>
      <c r="AB6295" s="135">
        <v>18517</v>
      </c>
      <c r="AC6295" s="136">
        <v>21178</v>
      </c>
      <c r="AD6295" s="135">
        <v>23061</v>
      </c>
      <c r="AE6295" s="137">
        <v>21285</v>
      </c>
      <c r="AF6295" s="138">
        <v>20759</v>
      </c>
    </row>
    <row r="6296" spans="2:32">
      <c r="B6296" s="114">
        <v>6258</v>
      </c>
      <c r="C6296" s="115">
        <v>6258</v>
      </c>
      <c r="D6296" s="116">
        <v>261</v>
      </c>
      <c r="E6296" s="117">
        <v>9</v>
      </c>
      <c r="F6296" s="118">
        <v>18</v>
      </c>
      <c r="G6296" s="119" t="s">
        <v>487</v>
      </c>
      <c r="H6296" s="120">
        <v>9</v>
      </c>
      <c r="I6296" s="115">
        <v>17</v>
      </c>
      <c r="J6296" s="116" t="s">
        <v>487</v>
      </c>
      <c r="K6296" s="121">
        <v>18</v>
      </c>
      <c r="L6296" s="108"/>
      <c r="M6296" s="122">
        <v>18571</v>
      </c>
      <c r="N6296" s="123">
        <v>16937</v>
      </c>
      <c r="O6296" s="124">
        <v>16760</v>
      </c>
      <c r="P6296" s="123">
        <v>15975</v>
      </c>
      <c r="Q6296" s="124">
        <v>16012</v>
      </c>
      <c r="R6296" s="123">
        <v>20408</v>
      </c>
      <c r="S6296" s="124">
        <v>19966</v>
      </c>
      <c r="T6296" s="123">
        <v>18886</v>
      </c>
      <c r="U6296" s="124">
        <v>18282</v>
      </c>
      <c r="V6296" s="123">
        <v>17431</v>
      </c>
      <c r="W6296" s="124">
        <v>19852</v>
      </c>
      <c r="X6296" s="123">
        <v>21963</v>
      </c>
      <c r="Y6296" s="124">
        <v>21656</v>
      </c>
      <c r="Z6296" s="123">
        <v>19733</v>
      </c>
      <c r="AA6296" s="124">
        <v>18927</v>
      </c>
      <c r="AB6296" s="123">
        <v>18886</v>
      </c>
      <c r="AC6296" s="124">
        <v>21359</v>
      </c>
      <c r="AD6296" s="123">
        <v>22802</v>
      </c>
      <c r="AE6296" s="125">
        <v>21642</v>
      </c>
      <c r="AF6296" s="126">
        <v>20973</v>
      </c>
    </row>
    <row r="6297" spans="2:32">
      <c r="B6297" s="127">
        <v>6259</v>
      </c>
      <c r="C6297" s="128">
        <v>6259</v>
      </c>
      <c r="D6297" s="129">
        <v>261</v>
      </c>
      <c r="E6297" s="130">
        <v>9</v>
      </c>
      <c r="F6297" s="131">
        <v>18</v>
      </c>
      <c r="G6297" s="132" t="s">
        <v>487</v>
      </c>
      <c r="H6297" s="133">
        <v>9</v>
      </c>
      <c r="I6297" s="128">
        <v>17</v>
      </c>
      <c r="J6297" s="129" t="s">
        <v>487</v>
      </c>
      <c r="K6297" s="134">
        <v>19</v>
      </c>
      <c r="L6297" s="108"/>
      <c r="M6297" s="81">
        <v>18406</v>
      </c>
      <c r="N6297" s="135">
        <v>17108</v>
      </c>
      <c r="O6297" s="136">
        <v>16897</v>
      </c>
      <c r="P6297" s="135">
        <v>16172</v>
      </c>
      <c r="Q6297" s="136">
        <v>16274</v>
      </c>
      <c r="R6297" s="135">
        <v>20259</v>
      </c>
      <c r="S6297" s="136">
        <v>19972</v>
      </c>
      <c r="T6297" s="135">
        <v>19155</v>
      </c>
      <c r="U6297" s="136">
        <v>18612</v>
      </c>
      <c r="V6297" s="135">
        <v>17811</v>
      </c>
      <c r="W6297" s="136">
        <v>20250</v>
      </c>
      <c r="X6297" s="135">
        <v>22140</v>
      </c>
      <c r="Y6297" s="136">
        <v>21916</v>
      </c>
      <c r="Z6297" s="135">
        <v>20370</v>
      </c>
      <c r="AA6297" s="136">
        <v>19566</v>
      </c>
      <c r="AB6297" s="135">
        <v>19461</v>
      </c>
      <c r="AC6297" s="136">
        <v>21972</v>
      </c>
      <c r="AD6297" s="135">
        <v>23258</v>
      </c>
      <c r="AE6297" s="137">
        <v>22391</v>
      </c>
      <c r="AF6297" s="138">
        <v>21762</v>
      </c>
    </row>
    <row r="6298" spans="2:32">
      <c r="B6298" s="114">
        <v>6260</v>
      </c>
      <c r="C6298" s="115">
        <v>6260</v>
      </c>
      <c r="D6298" s="116">
        <v>261</v>
      </c>
      <c r="E6298" s="117">
        <v>9</v>
      </c>
      <c r="F6298" s="118">
        <v>18</v>
      </c>
      <c r="G6298" s="119" t="s">
        <v>487</v>
      </c>
      <c r="H6298" s="120">
        <v>9</v>
      </c>
      <c r="I6298" s="115">
        <v>17</v>
      </c>
      <c r="J6298" s="116" t="s">
        <v>487</v>
      </c>
      <c r="K6298" s="121">
        <v>20</v>
      </c>
      <c r="L6298" s="108"/>
      <c r="M6298" s="122">
        <v>18499</v>
      </c>
      <c r="N6298" s="123">
        <v>17335</v>
      </c>
      <c r="O6298" s="124">
        <v>17199</v>
      </c>
      <c r="P6298" s="123">
        <v>16363</v>
      </c>
      <c r="Q6298" s="124">
        <v>16574</v>
      </c>
      <c r="R6298" s="123">
        <v>20555</v>
      </c>
      <c r="S6298" s="124">
        <v>20323</v>
      </c>
      <c r="T6298" s="123">
        <v>19562</v>
      </c>
      <c r="U6298" s="124">
        <v>19151</v>
      </c>
      <c r="V6298" s="123">
        <v>18236</v>
      </c>
      <c r="W6298" s="124">
        <v>20636</v>
      </c>
      <c r="X6298" s="123">
        <v>22804</v>
      </c>
      <c r="Y6298" s="124">
        <v>22756</v>
      </c>
      <c r="Z6298" s="123">
        <v>21315</v>
      </c>
      <c r="AA6298" s="124">
        <v>20426</v>
      </c>
      <c r="AB6298" s="123">
        <v>20273</v>
      </c>
      <c r="AC6298" s="124">
        <v>22583</v>
      </c>
      <c r="AD6298" s="123">
        <v>24328</v>
      </c>
      <c r="AE6298" s="125">
        <v>23358</v>
      </c>
      <c r="AF6298" s="126">
        <v>22857</v>
      </c>
    </row>
    <row r="6299" spans="2:32">
      <c r="B6299" s="127">
        <v>6261</v>
      </c>
      <c r="C6299" s="128">
        <v>6261</v>
      </c>
      <c r="D6299" s="129">
        <v>261</v>
      </c>
      <c r="E6299" s="130">
        <v>9</v>
      </c>
      <c r="F6299" s="131">
        <v>18</v>
      </c>
      <c r="G6299" s="132" t="s">
        <v>487</v>
      </c>
      <c r="H6299" s="133">
        <v>9</v>
      </c>
      <c r="I6299" s="128">
        <v>17</v>
      </c>
      <c r="J6299" s="129" t="s">
        <v>487</v>
      </c>
      <c r="K6299" s="134">
        <v>21</v>
      </c>
      <c r="L6299" s="108"/>
      <c r="M6299" s="81">
        <v>17837</v>
      </c>
      <c r="N6299" s="135">
        <v>16750</v>
      </c>
      <c r="O6299" s="136">
        <v>16625</v>
      </c>
      <c r="P6299" s="135">
        <v>15939</v>
      </c>
      <c r="Q6299" s="136">
        <v>16176</v>
      </c>
      <c r="R6299" s="135">
        <v>20030</v>
      </c>
      <c r="S6299" s="136">
        <v>19800</v>
      </c>
      <c r="T6299" s="135">
        <v>19180</v>
      </c>
      <c r="U6299" s="136">
        <v>18843</v>
      </c>
      <c r="V6299" s="135">
        <v>18049</v>
      </c>
      <c r="W6299" s="136">
        <v>20369</v>
      </c>
      <c r="X6299" s="135">
        <v>22687</v>
      </c>
      <c r="Y6299" s="136">
        <v>22721</v>
      </c>
      <c r="Z6299" s="135">
        <v>21474</v>
      </c>
      <c r="AA6299" s="136">
        <v>20746</v>
      </c>
      <c r="AB6299" s="135">
        <v>20496</v>
      </c>
      <c r="AC6299" s="136">
        <v>22671</v>
      </c>
      <c r="AD6299" s="135">
        <v>24558</v>
      </c>
      <c r="AE6299" s="137">
        <v>23725</v>
      </c>
      <c r="AF6299" s="138">
        <v>23230</v>
      </c>
    </row>
    <row r="6300" spans="2:32">
      <c r="B6300" s="114">
        <v>6262</v>
      </c>
      <c r="C6300" s="115">
        <v>6262</v>
      </c>
      <c r="D6300" s="116">
        <v>261</v>
      </c>
      <c r="E6300" s="117">
        <v>9</v>
      </c>
      <c r="F6300" s="118">
        <v>18</v>
      </c>
      <c r="G6300" s="119" t="s">
        <v>487</v>
      </c>
      <c r="H6300" s="120">
        <v>9</v>
      </c>
      <c r="I6300" s="115">
        <v>17</v>
      </c>
      <c r="J6300" s="116" t="s">
        <v>487</v>
      </c>
      <c r="K6300" s="121">
        <v>22</v>
      </c>
      <c r="L6300" s="108"/>
      <c r="M6300" s="122">
        <v>16578</v>
      </c>
      <c r="N6300" s="123">
        <v>15703</v>
      </c>
      <c r="O6300" s="124">
        <v>15655</v>
      </c>
      <c r="P6300" s="123">
        <v>15193</v>
      </c>
      <c r="Q6300" s="124">
        <v>15453</v>
      </c>
      <c r="R6300" s="123">
        <v>18905</v>
      </c>
      <c r="S6300" s="124">
        <v>18743</v>
      </c>
      <c r="T6300" s="123">
        <v>18292</v>
      </c>
      <c r="U6300" s="124">
        <v>18057</v>
      </c>
      <c r="V6300" s="123">
        <v>17481</v>
      </c>
      <c r="W6300" s="124">
        <v>19439</v>
      </c>
      <c r="X6300" s="123">
        <v>21820</v>
      </c>
      <c r="Y6300" s="124">
        <v>21959</v>
      </c>
      <c r="Z6300" s="123">
        <v>20960</v>
      </c>
      <c r="AA6300" s="124">
        <v>20449</v>
      </c>
      <c r="AB6300" s="123">
        <v>20151</v>
      </c>
      <c r="AC6300" s="124">
        <v>21919</v>
      </c>
      <c r="AD6300" s="123">
        <v>23949</v>
      </c>
      <c r="AE6300" s="125">
        <v>23272</v>
      </c>
      <c r="AF6300" s="126">
        <v>22844</v>
      </c>
    </row>
    <row r="6301" spans="2:32">
      <c r="B6301" s="127">
        <v>6263</v>
      </c>
      <c r="C6301" s="128">
        <v>6263</v>
      </c>
      <c r="D6301" s="129">
        <v>261</v>
      </c>
      <c r="E6301" s="130">
        <v>9</v>
      </c>
      <c r="F6301" s="131">
        <v>18</v>
      </c>
      <c r="G6301" s="132" t="s">
        <v>487</v>
      </c>
      <c r="H6301" s="133">
        <v>9</v>
      </c>
      <c r="I6301" s="128">
        <v>17</v>
      </c>
      <c r="J6301" s="129" t="s">
        <v>487</v>
      </c>
      <c r="K6301" s="134">
        <v>23</v>
      </c>
      <c r="L6301" s="108"/>
      <c r="M6301" s="81">
        <v>15266</v>
      </c>
      <c r="N6301" s="135">
        <v>14509</v>
      </c>
      <c r="O6301" s="136">
        <v>14652</v>
      </c>
      <c r="P6301" s="135">
        <v>14481</v>
      </c>
      <c r="Q6301" s="136">
        <v>14656</v>
      </c>
      <c r="R6301" s="135">
        <v>17577</v>
      </c>
      <c r="S6301" s="136">
        <v>17462</v>
      </c>
      <c r="T6301" s="135">
        <v>17116</v>
      </c>
      <c r="U6301" s="136">
        <v>17068</v>
      </c>
      <c r="V6301" s="135">
        <v>16718</v>
      </c>
      <c r="W6301" s="136">
        <v>18294</v>
      </c>
      <c r="X6301" s="135">
        <v>20588</v>
      </c>
      <c r="Y6301" s="136">
        <v>20802</v>
      </c>
      <c r="Z6301" s="135">
        <v>20121</v>
      </c>
      <c r="AA6301" s="136">
        <v>19879</v>
      </c>
      <c r="AB6301" s="135">
        <v>19480</v>
      </c>
      <c r="AC6301" s="136">
        <v>20837</v>
      </c>
      <c r="AD6301" s="135">
        <v>22856</v>
      </c>
      <c r="AE6301" s="137">
        <v>22299</v>
      </c>
      <c r="AF6301" s="138">
        <v>22054</v>
      </c>
    </row>
    <row r="6302" spans="2:32">
      <c r="B6302" s="114">
        <v>6264</v>
      </c>
      <c r="C6302" s="115">
        <v>6264</v>
      </c>
      <c r="D6302" s="116">
        <v>261</v>
      </c>
      <c r="E6302" s="117">
        <v>9</v>
      </c>
      <c r="F6302" s="118">
        <v>18</v>
      </c>
      <c r="G6302" s="119" t="s">
        <v>487</v>
      </c>
      <c r="H6302" s="120">
        <v>9</v>
      </c>
      <c r="I6302" s="115">
        <v>17</v>
      </c>
      <c r="J6302" s="116" t="s">
        <v>487</v>
      </c>
      <c r="K6302" s="121">
        <v>24</v>
      </c>
      <c r="L6302" s="108"/>
      <c r="M6302" s="122">
        <v>14191</v>
      </c>
      <c r="N6302" s="123">
        <v>13679</v>
      </c>
      <c r="O6302" s="124">
        <v>13793</v>
      </c>
      <c r="P6302" s="123">
        <v>13846</v>
      </c>
      <c r="Q6302" s="124">
        <v>14025</v>
      </c>
      <c r="R6302" s="123">
        <v>16519</v>
      </c>
      <c r="S6302" s="124">
        <v>16541</v>
      </c>
      <c r="T6302" s="123">
        <v>16350</v>
      </c>
      <c r="U6302" s="124">
        <v>16318</v>
      </c>
      <c r="V6302" s="123">
        <v>16194</v>
      </c>
      <c r="W6302" s="124">
        <v>17560</v>
      </c>
      <c r="X6302" s="123">
        <v>19629</v>
      </c>
      <c r="Y6302" s="124">
        <v>19965</v>
      </c>
      <c r="Z6302" s="123">
        <v>19409</v>
      </c>
      <c r="AA6302" s="124">
        <v>19379</v>
      </c>
      <c r="AB6302" s="123">
        <v>19062</v>
      </c>
      <c r="AC6302" s="124">
        <v>20212</v>
      </c>
      <c r="AD6302" s="123">
        <v>22089</v>
      </c>
      <c r="AE6302" s="125">
        <v>21670</v>
      </c>
      <c r="AF6302" s="126">
        <v>21394</v>
      </c>
    </row>
    <row r="6303" spans="2:32">
      <c r="B6303" s="127">
        <v>6265</v>
      </c>
      <c r="C6303" s="128">
        <v>6265</v>
      </c>
      <c r="D6303" s="129">
        <v>262</v>
      </c>
      <c r="E6303" s="130">
        <v>9</v>
      </c>
      <c r="F6303" s="131">
        <v>19</v>
      </c>
      <c r="G6303" s="132" t="s">
        <v>487</v>
      </c>
      <c r="H6303" s="133">
        <v>9</v>
      </c>
      <c r="I6303" s="128">
        <v>18</v>
      </c>
      <c r="J6303" s="129" t="s">
        <v>487</v>
      </c>
      <c r="K6303" s="134">
        <v>1</v>
      </c>
      <c r="L6303" s="108"/>
      <c r="M6303" s="81">
        <v>13445</v>
      </c>
      <c r="N6303" s="135">
        <v>13003</v>
      </c>
      <c r="O6303" s="136">
        <v>13405</v>
      </c>
      <c r="P6303" s="135">
        <v>13209</v>
      </c>
      <c r="Q6303" s="136">
        <v>13645</v>
      </c>
      <c r="R6303" s="135">
        <v>15787</v>
      </c>
      <c r="S6303" s="136">
        <v>15633</v>
      </c>
      <c r="T6303" s="135">
        <v>15639</v>
      </c>
      <c r="U6303" s="136">
        <v>15822</v>
      </c>
      <c r="V6303" s="135">
        <v>15745</v>
      </c>
      <c r="W6303" s="136">
        <v>17075</v>
      </c>
      <c r="X6303" s="135">
        <v>19044</v>
      </c>
      <c r="Y6303" s="136">
        <v>19052</v>
      </c>
      <c r="Z6303" s="135">
        <v>18739</v>
      </c>
      <c r="AA6303" s="136">
        <v>17960</v>
      </c>
      <c r="AB6303" s="135">
        <v>18481</v>
      </c>
      <c r="AC6303" s="136">
        <v>19951</v>
      </c>
      <c r="AD6303" s="135">
        <v>21178</v>
      </c>
      <c r="AE6303" s="137">
        <v>21010</v>
      </c>
      <c r="AF6303" s="138">
        <v>20640</v>
      </c>
    </row>
    <row r="6304" spans="2:32">
      <c r="B6304" s="114">
        <v>6266</v>
      </c>
      <c r="C6304" s="115">
        <v>6266</v>
      </c>
      <c r="D6304" s="116">
        <v>262</v>
      </c>
      <c r="E6304" s="117">
        <v>9</v>
      </c>
      <c r="F6304" s="118">
        <v>19</v>
      </c>
      <c r="G6304" s="119" t="s">
        <v>487</v>
      </c>
      <c r="H6304" s="120">
        <v>9</v>
      </c>
      <c r="I6304" s="115">
        <v>18</v>
      </c>
      <c r="J6304" s="116" t="s">
        <v>487</v>
      </c>
      <c r="K6304" s="121">
        <v>2</v>
      </c>
      <c r="L6304" s="108"/>
      <c r="M6304" s="122">
        <v>13099</v>
      </c>
      <c r="N6304" s="123">
        <v>12737</v>
      </c>
      <c r="O6304" s="124">
        <v>13082</v>
      </c>
      <c r="P6304" s="123">
        <v>12943</v>
      </c>
      <c r="Q6304" s="124">
        <v>13457</v>
      </c>
      <c r="R6304" s="123">
        <v>15399</v>
      </c>
      <c r="S6304" s="124">
        <v>15302</v>
      </c>
      <c r="T6304" s="123">
        <v>15316</v>
      </c>
      <c r="U6304" s="124">
        <v>15476</v>
      </c>
      <c r="V6304" s="123">
        <v>15523</v>
      </c>
      <c r="W6304" s="124">
        <v>16761</v>
      </c>
      <c r="X6304" s="123">
        <v>18586</v>
      </c>
      <c r="Y6304" s="124">
        <v>18618</v>
      </c>
      <c r="Z6304" s="123">
        <v>18291</v>
      </c>
      <c r="AA6304" s="124">
        <v>17570</v>
      </c>
      <c r="AB6304" s="123">
        <v>18144</v>
      </c>
      <c r="AC6304" s="124">
        <v>19538</v>
      </c>
      <c r="AD6304" s="123">
        <v>20669</v>
      </c>
      <c r="AE6304" s="125">
        <v>20519</v>
      </c>
      <c r="AF6304" s="126">
        <v>20135</v>
      </c>
    </row>
    <row r="6305" spans="2:32">
      <c r="B6305" s="127">
        <v>6267</v>
      </c>
      <c r="C6305" s="128">
        <v>6267</v>
      </c>
      <c r="D6305" s="129">
        <v>262</v>
      </c>
      <c r="E6305" s="130">
        <v>9</v>
      </c>
      <c r="F6305" s="131">
        <v>19</v>
      </c>
      <c r="G6305" s="132" t="s">
        <v>487</v>
      </c>
      <c r="H6305" s="133">
        <v>9</v>
      </c>
      <c r="I6305" s="128">
        <v>18</v>
      </c>
      <c r="J6305" s="129" t="s">
        <v>487</v>
      </c>
      <c r="K6305" s="134">
        <v>3</v>
      </c>
      <c r="L6305" s="108"/>
      <c r="M6305" s="81">
        <v>12908</v>
      </c>
      <c r="N6305" s="135">
        <v>12579</v>
      </c>
      <c r="O6305" s="136">
        <v>12902</v>
      </c>
      <c r="P6305" s="135">
        <v>12811</v>
      </c>
      <c r="Q6305" s="136">
        <v>13429</v>
      </c>
      <c r="R6305" s="135">
        <v>15223</v>
      </c>
      <c r="S6305" s="136">
        <v>15153</v>
      </c>
      <c r="T6305" s="135">
        <v>15166</v>
      </c>
      <c r="U6305" s="136">
        <v>15298</v>
      </c>
      <c r="V6305" s="135">
        <v>15504</v>
      </c>
      <c r="W6305" s="136">
        <v>16582</v>
      </c>
      <c r="X6305" s="135">
        <v>18334</v>
      </c>
      <c r="Y6305" s="136">
        <v>18372</v>
      </c>
      <c r="Z6305" s="135">
        <v>18002</v>
      </c>
      <c r="AA6305" s="136">
        <v>17336</v>
      </c>
      <c r="AB6305" s="135">
        <v>18008</v>
      </c>
      <c r="AC6305" s="136">
        <v>19283</v>
      </c>
      <c r="AD6305" s="135">
        <v>20333</v>
      </c>
      <c r="AE6305" s="137">
        <v>20172</v>
      </c>
      <c r="AF6305" s="138">
        <v>19787</v>
      </c>
    </row>
    <row r="6306" spans="2:32">
      <c r="B6306" s="114">
        <v>6268</v>
      </c>
      <c r="C6306" s="115">
        <v>6268</v>
      </c>
      <c r="D6306" s="116">
        <v>262</v>
      </c>
      <c r="E6306" s="117">
        <v>9</v>
      </c>
      <c r="F6306" s="118">
        <v>19</v>
      </c>
      <c r="G6306" s="119" t="s">
        <v>487</v>
      </c>
      <c r="H6306" s="120">
        <v>9</v>
      </c>
      <c r="I6306" s="115">
        <v>18</v>
      </c>
      <c r="J6306" s="116" t="s">
        <v>487</v>
      </c>
      <c r="K6306" s="121">
        <v>4</v>
      </c>
      <c r="L6306" s="108"/>
      <c r="M6306" s="122">
        <v>12891</v>
      </c>
      <c r="N6306" s="123">
        <v>12618</v>
      </c>
      <c r="O6306" s="124">
        <v>12835</v>
      </c>
      <c r="P6306" s="123">
        <v>12741</v>
      </c>
      <c r="Q6306" s="124">
        <v>13487</v>
      </c>
      <c r="R6306" s="123">
        <v>15131</v>
      </c>
      <c r="S6306" s="124">
        <v>15004</v>
      </c>
      <c r="T6306" s="123">
        <v>15045</v>
      </c>
      <c r="U6306" s="124">
        <v>15064</v>
      </c>
      <c r="V6306" s="123">
        <v>15415</v>
      </c>
      <c r="W6306" s="124">
        <v>16364</v>
      </c>
      <c r="X6306" s="123">
        <v>17923</v>
      </c>
      <c r="Y6306" s="124">
        <v>17877</v>
      </c>
      <c r="Z6306" s="123">
        <v>17472</v>
      </c>
      <c r="AA6306" s="124">
        <v>16875</v>
      </c>
      <c r="AB6306" s="123">
        <v>17668</v>
      </c>
      <c r="AC6306" s="124">
        <v>19011</v>
      </c>
      <c r="AD6306" s="123">
        <v>19642</v>
      </c>
      <c r="AE6306" s="125">
        <v>19528</v>
      </c>
      <c r="AF6306" s="126">
        <v>19101</v>
      </c>
    </row>
    <row r="6307" spans="2:32">
      <c r="B6307" s="127">
        <v>6269</v>
      </c>
      <c r="C6307" s="128">
        <v>6269</v>
      </c>
      <c r="D6307" s="129">
        <v>262</v>
      </c>
      <c r="E6307" s="130">
        <v>9</v>
      </c>
      <c r="F6307" s="131">
        <v>19</v>
      </c>
      <c r="G6307" s="132" t="s">
        <v>487</v>
      </c>
      <c r="H6307" s="133">
        <v>9</v>
      </c>
      <c r="I6307" s="128">
        <v>18</v>
      </c>
      <c r="J6307" s="129" t="s">
        <v>487</v>
      </c>
      <c r="K6307" s="134">
        <v>5</v>
      </c>
      <c r="L6307" s="108"/>
      <c r="M6307" s="81">
        <v>13382</v>
      </c>
      <c r="N6307" s="135">
        <v>13123</v>
      </c>
      <c r="O6307" s="136">
        <v>12953</v>
      </c>
      <c r="P6307" s="135">
        <v>12818</v>
      </c>
      <c r="Q6307" s="136">
        <v>14050</v>
      </c>
      <c r="R6307" s="135">
        <v>15587</v>
      </c>
      <c r="S6307" s="136">
        <v>15386</v>
      </c>
      <c r="T6307" s="135">
        <v>15456</v>
      </c>
      <c r="U6307" s="136">
        <v>15006</v>
      </c>
      <c r="V6307" s="135">
        <v>15804</v>
      </c>
      <c r="W6307" s="136">
        <v>16596</v>
      </c>
      <c r="X6307" s="135">
        <v>18037</v>
      </c>
      <c r="Y6307" s="136">
        <v>17873</v>
      </c>
      <c r="Z6307" s="135">
        <v>17104</v>
      </c>
      <c r="AA6307" s="136">
        <v>16521</v>
      </c>
      <c r="AB6307" s="135">
        <v>17765</v>
      </c>
      <c r="AC6307" s="136">
        <v>18796</v>
      </c>
      <c r="AD6307" s="135">
        <v>19411</v>
      </c>
      <c r="AE6307" s="137">
        <v>19299</v>
      </c>
      <c r="AF6307" s="138">
        <v>18550</v>
      </c>
    </row>
    <row r="6308" spans="2:32">
      <c r="B6308" s="114">
        <v>6270</v>
      </c>
      <c r="C6308" s="115">
        <v>6270</v>
      </c>
      <c r="D6308" s="116">
        <v>262</v>
      </c>
      <c r="E6308" s="117">
        <v>9</v>
      </c>
      <c r="F6308" s="118">
        <v>19</v>
      </c>
      <c r="G6308" s="119" t="s">
        <v>487</v>
      </c>
      <c r="H6308" s="120">
        <v>9</v>
      </c>
      <c r="I6308" s="115">
        <v>18</v>
      </c>
      <c r="J6308" s="116" t="s">
        <v>487</v>
      </c>
      <c r="K6308" s="121">
        <v>6</v>
      </c>
      <c r="L6308" s="108"/>
      <c r="M6308" s="122">
        <v>14518</v>
      </c>
      <c r="N6308" s="123">
        <v>14277</v>
      </c>
      <c r="O6308" s="124">
        <v>13361</v>
      </c>
      <c r="P6308" s="123">
        <v>13103</v>
      </c>
      <c r="Q6308" s="124">
        <v>15277</v>
      </c>
      <c r="R6308" s="123">
        <v>16649</v>
      </c>
      <c r="S6308" s="124">
        <v>16369</v>
      </c>
      <c r="T6308" s="123">
        <v>16475</v>
      </c>
      <c r="U6308" s="124">
        <v>15176</v>
      </c>
      <c r="V6308" s="123">
        <v>16832</v>
      </c>
      <c r="W6308" s="124">
        <v>17558</v>
      </c>
      <c r="X6308" s="123">
        <v>18745</v>
      </c>
      <c r="Y6308" s="124">
        <v>18370</v>
      </c>
      <c r="Z6308" s="123">
        <v>16938</v>
      </c>
      <c r="AA6308" s="124">
        <v>16280</v>
      </c>
      <c r="AB6308" s="123">
        <v>18466</v>
      </c>
      <c r="AC6308" s="124">
        <v>19373</v>
      </c>
      <c r="AD6308" s="123">
        <v>19684</v>
      </c>
      <c r="AE6308" s="125">
        <v>19661</v>
      </c>
      <c r="AF6308" s="126">
        <v>18206</v>
      </c>
    </row>
    <row r="6309" spans="2:32">
      <c r="B6309" s="127">
        <v>6271</v>
      </c>
      <c r="C6309" s="128">
        <v>6271</v>
      </c>
      <c r="D6309" s="129">
        <v>262</v>
      </c>
      <c r="E6309" s="130">
        <v>9</v>
      </c>
      <c r="F6309" s="131">
        <v>19</v>
      </c>
      <c r="G6309" s="132" t="s">
        <v>487</v>
      </c>
      <c r="H6309" s="133">
        <v>9</v>
      </c>
      <c r="I6309" s="128">
        <v>18</v>
      </c>
      <c r="J6309" s="129" t="s">
        <v>487</v>
      </c>
      <c r="K6309" s="134">
        <v>7</v>
      </c>
      <c r="L6309" s="108"/>
      <c r="M6309" s="81">
        <v>15747</v>
      </c>
      <c r="N6309" s="135">
        <v>15513</v>
      </c>
      <c r="O6309" s="136">
        <v>13746</v>
      </c>
      <c r="P6309" s="135">
        <v>13329</v>
      </c>
      <c r="Q6309" s="136">
        <v>16417</v>
      </c>
      <c r="R6309" s="135">
        <v>17739</v>
      </c>
      <c r="S6309" s="136">
        <v>17399</v>
      </c>
      <c r="T6309" s="135">
        <v>17498</v>
      </c>
      <c r="U6309" s="136">
        <v>15365</v>
      </c>
      <c r="V6309" s="135">
        <v>17814</v>
      </c>
      <c r="W6309" s="136">
        <v>18381</v>
      </c>
      <c r="X6309" s="135">
        <v>19538</v>
      </c>
      <c r="Y6309" s="136">
        <v>18979</v>
      </c>
      <c r="Z6309" s="135">
        <v>16776</v>
      </c>
      <c r="AA6309" s="136">
        <v>16058</v>
      </c>
      <c r="AB6309" s="135">
        <v>19171</v>
      </c>
      <c r="AC6309" s="136">
        <v>19932</v>
      </c>
      <c r="AD6309" s="135">
        <v>20143</v>
      </c>
      <c r="AE6309" s="137">
        <v>20218</v>
      </c>
      <c r="AF6309" s="138">
        <v>17921</v>
      </c>
    </row>
    <row r="6310" spans="2:32">
      <c r="B6310" s="114">
        <v>6272</v>
      </c>
      <c r="C6310" s="115">
        <v>6272</v>
      </c>
      <c r="D6310" s="116">
        <v>262</v>
      </c>
      <c r="E6310" s="117">
        <v>9</v>
      </c>
      <c r="F6310" s="118">
        <v>19</v>
      </c>
      <c r="G6310" s="119" t="s">
        <v>487</v>
      </c>
      <c r="H6310" s="120">
        <v>9</v>
      </c>
      <c r="I6310" s="115">
        <v>18</v>
      </c>
      <c r="J6310" s="116" t="s">
        <v>487</v>
      </c>
      <c r="K6310" s="121">
        <v>8</v>
      </c>
      <c r="L6310" s="108"/>
      <c r="M6310" s="122">
        <v>16279</v>
      </c>
      <c r="N6310" s="123">
        <v>15833</v>
      </c>
      <c r="O6310" s="124">
        <v>14280</v>
      </c>
      <c r="P6310" s="123">
        <v>13570</v>
      </c>
      <c r="Q6310" s="124">
        <v>16787</v>
      </c>
      <c r="R6310" s="123">
        <v>18277</v>
      </c>
      <c r="S6310" s="124">
        <v>17774</v>
      </c>
      <c r="T6310" s="123">
        <v>17715</v>
      </c>
      <c r="U6310" s="124">
        <v>15793</v>
      </c>
      <c r="V6310" s="123">
        <v>18126</v>
      </c>
      <c r="W6310" s="124">
        <v>18440</v>
      </c>
      <c r="X6310" s="123">
        <v>19933</v>
      </c>
      <c r="Y6310" s="124">
        <v>19204</v>
      </c>
      <c r="Z6310" s="123">
        <v>17027</v>
      </c>
      <c r="AA6310" s="124">
        <v>16141</v>
      </c>
      <c r="AB6310" s="123">
        <v>19404</v>
      </c>
      <c r="AC6310" s="124">
        <v>19811</v>
      </c>
      <c r="AD6310" s="123">
        <v>20290</v>
      </c>
      <c r="AE6310" s="125">
        <v>20192</v>
      </c>
      <c r="AF6310" s="126">
        <v>18113</v>
      </c>
    </row>
    <row r="6311" spans="2:32">
      <c r="B6311" s="127">
        <v>6273</v>
      </c>
      <c r="C6311" s="128">
        <v>6273</v>
      </c>
      <c r="D6311" s="129">
        <v>262</v>
      </c>
      <c r="E6311" s="130">
        <v>9</v>
      </c>
      <c r="F6311" s="131">
        <v>19</v>
      </c>
      <c r="G6311" s="132" t="s">
        <v>487</v>
      </c>
      <c r="H6311" s="133">
        <v>9</v>
      </c>
      <c r="I6311" s="128">
        <v>18</v>
      </c>
      <c r="J6311" s="129" t="s">
        <v>487</v>
      </c>
      <c r="K6311" s="134">
        <v>9</v>
      </c>
      <c r="L6311" s="108"/>
      <c r="M6311" s="81">
        <v>16314</v>
      </c>
      <c r="N6311" s="135">
        <v>15780</v>
      </c>
      <c r="O6311" s="136">
        <v>14716</v>
      </c>
      <c r="P6311" s="135">
        <v>13906</v>
      </c>
      <c r="Q6311" s="136">
        <v>16746</v>
      </c>
      <c r="R6311" s="135">
        <v>18353</v>
      </c>
      <c r="S6311" s="136">
        <v>17703</v>
      </c>
      <c r="T6311" s="135">
        <v>17627</v>
      </c>
      <c r="U6311" s="136">
        <v>16109</v>
      </c>
      <c r="V6311" s="135">
        <v>18022</v>
      </c>
      <c r="W6311" s="136">
        <v>18337</v>
      </c>
      <c r="X6311" s="135">
        <v>19886</v>
      </c>
      <c r="Y6311" s="136">
        <v>19087</v>
      </c>
      <c r="Z6311" s="135">
        <v>17273</v>
      </c>
      <c r="AA6311" s="136">
        <v>16424</v>
      </c>
      <c r="AB6311" s="135">
        <v>19304</v>
      </c>
      <c r="AC6311" s="136">
        <v>19637</v>
      </c>
      <c r="AD6311" s="135">
        <v>20146</v>
      </c>
      <c r="AE6311" s="137">
        <v>20011</v>
      </c>
      <c r="AF6311" s="138">
        <v>18327</v>
      </c>
    </row>
    <row r="6312" spans="2:32">
      <c r="B6312" s="114">
        <v>6274</v>
      </c>
      <c r="C6312" s="115">
        <v>6274</v>
      </c>
      <c r="D6312" s="116">
        <v>262</v>
      </c>
      <c r="E6312" s="117">
        <v>9</v>
      </c>
      <c r="F6312" s="118">
        <v>19</v>
      </c>
      <c r="G6312" s="119" t="s">
        <v>487</v>
      </c>
      <c r="H6312" s="120">
        <v>9</v>
      </c>
      <c r="I6312" s="115">
        <v>18</v>
      </c>
      <c r="J6312" s="116" t="s">
        <v>487</v>
      </c>
      <c r="K6312" s="121">
        <v>10</v>
      </c>
      <c r="L6312" s="108"/>
      <c r="M6312" s="122">
        <v>16328</v>
      </c>
      <c r="N6312" s="123">
        <v>15503</v>
      </c>
      <c r="O6312" s="124">
        <v>14571</v>
      </c>
      <c r="P6312" s="123">
        <v>13864</v>
      </c>
      <c r="Q6312" s="124">
        <v>16547</v>
      </c>
      <c r="R6312" s="123">
        <v>18314</v>
      </c>
      <c r="S6312" s="124">
        <v>17428</v>
      </c>
      <c r="T6312" s="123">
        <v>17273</v>
      </c>
      <c r="U6312" s="124">
        <v>15907</v>
      </c>
      <c r="V6312" s="123">
        <v>17796</v>
      </c>
      <c r="W6312" s="124">
        <v>18320</v>
      </c>
      <c r="X6312" s="123">
        <v>19864</v>
      </c>
      <c r="Y6312" s="124">
        <v>18836</v>
      </c>
      <c r="Z6312" s="123">
        <v>17115</v>
      </c>
      <c r="AA6312" s="124">
        <v>16668</v>
      </c>
      <c r="AB6312" s="123">
        <v>19418</v>
      </c>
      <c r="AC6312" s="124">
        <v>19797</v>
      </c>
      <c r="AD6312" s="123">
        <v>19939</v>
      </c>
      <c r="AE6312" s="125">
        <v>19750</v>
      </c>
      <c r="AF6312" s="126">
        <v>18226</v>
      </c>
    </row>
    <row r="6313" spans="2:32">
      <c r="B6313" s="127">
        <v>6275</v>
      </c>
      <c r="C6313" s="128">
        <v>6275</v>
      </c>
      <c r="D6313" s="129">
        <v>262</v>
      </c>
      <c r="E6313" s="130">
        <v>9</v>
      </c>
      <c r="F6313" s="131">
        <v>19</v>
      </c>
      <c r="G6313" s="132" t="s">
        <v>487</v>
      </c>
      <c r="H6313" s="133">
        <v>9</v>
      </c>
      <c r="I6313" s="128">
        <v>18</v>
      </c>
      <c r="J6313" s="129" t="s">
        <v>487</v>
      </c>
      <c r="K6313" s="134">
        <v>11</v>
      </c>
      <c r="L6313" s="108"/>
      <c r="M6313" s="81">
        <v>16395</v>
      </c>
      <c r="N6313" s="135">
        <v>15451</v>
      </c>
      <c r="O6313" s="136">
        <v>14665</v>
      </c>
      <c r="P6313" s="135">
        <v>14030</v>
      </c>
      <c r="Q6313" s="136">
        <v>16622</v>
      </c>
      <c r="R6313" s="135">
        <v>18373</v>
      </c>
      <c r="S6313" s="136">
        <v>17345</v>
      </c>
      <c r="T6313" s="135">
        <v>17225</v>
      </c>
      <c r="U6313" s="136">
        <v>16003</v>
      </c>
      <c r="V6313" s="135">
        <v>17890</v>
      </c>
      <c r="W6313" s="136">
        <v>18526</v>
      </c>
      <c r="X6313" s="135">
        <v>19977</v>
      </c>
      <c r="Y6313" s="136">
        <v>18812</v>
      </c>
      <c r="Z6313" s="135">
        <v>17274</v>
      </c>
      <c r="AA6313" s="136">
        <v>17006</v>
      </c>
      <c r="AB6313" s="135">
        <v>19675</v>
      </c>
      <c r="AC6313" s="136">
        <v>20024</v>
      </c>
      <c r="AD6313" s="135">
        <v>19971</v>
      </c>
      <c r="AE6313" s="137">
        <v>19827</v>
      </c>
      <c r="AF6313" s="138">
        <v>18438</v>
      </c>
    </row>
    <row r="6314" spans="2:32">
      <c r="B6314" s="114">
        <v>6276</v>
      </c>
      <c r="C6314" s="115">
        <v>6276</v>
      </c>
      <c r="D6314" s="116">
        <v>262</v>
      </c>
      <c r="E6314" s="117">
        <v>9</v>
      </c>
      <c r="F6314" s="118">
        <v>19</v>
      </c>
      <c r="G6314" s="119" t="s">
        <v>487</v>
      </c>
      <c r="H6314" s="120">
        <v>9</v>
      </c>
      <c r="I6314" s="115">
        <v>18</v>
      </c>
      <c r="J6314" s="116" t="s">
        <v>487</v>
      </c>
      <c r="K6314" s="121">
        <v>12</v>
      </c>
      <c r="L6314" s="108"/>
      <c r="M6314" s="122">
        <v>16566</v>
      </c>
      <c r="N6314" s="123">
        <v>15332</v>
      </c>
      <c r="O6314" s="124">
        <v>14661</v>
      </c>
      <c r="P6314" s="123">
        <v>14148</v>
      </c>
      <c r="Q6314" s="124">
        <v>16671</v>
      </c>
      <c r="R6314" s="123">
        <v>18613</v>
      </c>
      <c r="S6314" s="124">
        <v>17290</v>
      </c>
      <c r="T6314" s="123">
        <v>17136</v>
      </c>
      <c r="U6314" s="124">
        <v>16019</v>
      </c>
      <c r="V6314" s="123">
        <v>17965</v>
      </c>
      <c r="W6314" s="124">
        <v>18663</v>
      </c>
      <c r="X6314" s="123">
        <v>20274</v>
      </c>
      <c r="Y6314" s="124">
        <v>18788</v>
      </c>
      <c r="Z6314" s="123">
        <v>17317</v>
      </c>
      <c r="AA6314" s="124">
        <v>17201</v>
      </c>
      <c r="AB6314" s="123">
        <v>19801</v>
      </c>
      <c r="AC6314" s="124">
        <v>20058</v>
      </c>
      <c r="AD6314" s="123">
        <v>19979</v>
      </c>
      <c r="AE6314" s="125">
        <v>19805</v>
      </c>
      <c r="AF6314" s="126">
        <v>18503</v>
      </c>
    </row>
    <row r="6315" spans="2:32">
      <c r="B6315" s="127">
        <v>6277</v>
      </c>
      <c r="C6315" s="128">
        <v>6277</v>
      </c>
      <c r="D6315" s="129">
        <v>262</v>
      </c>
      <c r="E6315" s="130">
        <v>9</v>
      </c>
      <c r="F6315" s="131">
        <v>19</v>
      </c>
      <c r="G6315" s="132" t="s">
        <v>487</v>
      </c>
      <c r="H6315" s="133">
        <v>9</v>
      </c>
      <c r="I6315" s="128">
        <v>18</v>
      </c>
      <c r="J6315" s="129" t="s">
        <v>487</v>
      </c>
      <c r="K6315" s="134">
        <v>13</v>
      </c>
      <c r="L6315" s="108"/>
      <c r="M6315" s="81">
        <v>16841</v>
      </c>
      <c r="N6315" s="135">
        <v>15458</v>
      </c>
      <c r="O6315" s="136">
        <v>14651</v>
      </c>
      <c r="P6315" s="135">
        <v>14312</v>
      </c>
      <c r="Q6315" s="136">
        <v>16853</v>
      </c>
      <c r="R6315" s="135">
        <v>18857</v>
      </c>
      <c r="S6315" s="136">
        <v>17393</v>
      </c>
      <c r="T6315" s="135">
        <v>17229</v>
      </c>
      <c r="U6315" s="136">
        <v>15987</v>
      </c>
      <c r="V6315" s="135">
        <v>18140</v>
      </c>
      <c r="W6315" s="136">
        <v>18842</v>
      </c>
      <c r="X6315" s="135">
        <v>20492</v>
      </c>
      <c r="Y6315" s="136">
        <v>18880</v>
      </c>
      <c r="Z6315" s="135">
        <v>17286</v>
      </c>
      <c r="AA6315" s="136">
        <v>17263</v>
      </c>
      <c r="AB6315" s="135">
        <v>19893</v>
      </c>
      <c r="AC6315" s="136">
        <v>20219</v>
      </c>
      <c r="AD6315" s="135">
        <v>20081</v>
      </c>
      <c r="AE6315" s="137">
        <v>19895</v>
      </c>
      <c r="AF6315" s="138">
        <v>18474</v>
      </c>
    </row>
    <row r="6316" spans="2:32">
      <c r="B6316" s="114">
        <v>6278</v>
      </c>
      <c r="C6316" s="115">
        <v>6278</v>
      </c>
      <c r="D6316" s="116">
        <v>262</v>
      </c>
      <c r="E6316" s="117">
        <v>9</v>
      </c>
      <c r="F6316" s="118">
        <v>19</v>
      </c>
      <c r="G6316" s="119" t="s">
        <v>487</v>
      </c>
      <c r="H6316" s="120">
        <v>9</v>
      </c>
      <c r="I6316" s="115">
        <v>18</v>
      </c>
      <c r="J6316" s="116" t="s">
        <v>487</v>
      </c>
      <c r="K6316" s="121">
        <v>14</v>
      </c>
      <c r="L6316" s="108"/>
      <c r="M6316" s="122">
        <v>16949</v>
      </c>
      <c r="N6316" s="123">
        <v>15312</v>
      </c>
      <c r="O6316" s="124">
        <v>14555</v>
      </c>
      <c r="P6316" s="123">
        <v>14239</v>
      </c>
      <c r="Q6316" s="124">
        <v>16945</v>
      </c>
      <c r="R6316" s="123">
        <v>19005</v>
      </c>
      <c r="S6316" s="124">
        <v>17417</v>
      </c>
      <c r="T6316" s="123">
        <v>17091</v>
      </c>
      <c r="U6316" s="124">
        <v>15887</v>
      </c>
      <c r="V6316" s="123">
        <v>18224</v>
      </c>
      <c r="W6316" s="124">
        <v>19005</v>
      </c>
      <c r="X6316" s="123">
        <v>20659</v>
      </c>
      <c r="Y6316" s="124">
        <v>18869</v>
      </c>
      <c r="Z6316" s="123">
        <v>17160</v>
      </c>
      <c r="AA6316" s="124">
        <v>17214</v>
      </c>
      <c r="AB6316" s="123">
        <v>20005</v>
      </c>
      <c r="AC6316" s="124">
        <v>20367</v>
      </c>
      <c r="AD6316" s="123">
        <v>20047</v>
      </c>
      <c r="AE6316" s="125">
        <v>19707</v>
      </c>
      <c r="AF6316" s="126">
        <v>18319</v>
      </c>
    </row>
    <row r="6317" spans="2:32">
      <c r="B6317" s="127">
        <v>6279</v>
      </c>
      <c r="C6317" s="128">
        <v>6279</v>
      </c>
      <c r="D6317" s="129">
        <v>262</v>
      </c>
      <c r="E6317" s="130">
        <v>9</v>
      </c>
      <c r="F6317" s="131">
        <v>19</v>
      </c>
      <c r="G6317" s="132" t="s">
        <v>487</v>
      </c>
      <c r="H6317" s="133">
        <v>9</v>
      </c>
      <c r="I6317" s="128">
        <v>18</v>
      </c>
      <c r="J6317" s="129" t="s">
        <v>487</v>
      </c>
      <c r="K6317" s="134">
        <v>15</v>
      </c>
      <c r="L6317" s="108"/>
      <c r="M6317" s="81">
        <v>17097</v>
      </c>
      <c r="N6317" s="135">
        <v>15398</v>
      </c>
      <c r="O6317" s="136">
        <v>14641</v>
      </c>
      <c r="P6317" s="135">
        <v>14381</v>
      </c>
      <c r="Q6317" s="136">
        <v>17125</v>
      </c>
      <c r="R6317" s="135">
        <v>19194</v>
      </c>
      <c r="S6317" s="136">
        <v>17544</v>
      </c>
      <c r="T6317" s="135">
        <v>17181</v>
      </c>
      <c r="U6317" s="136">
        <v>15963</v>
      </c>
      <c r="V6317" s="135">
        <v>18421</v>
      </c>
      <c r="W6317" s="136">
        <v>19210</v>
      </c>
      <c r="X6317" s="135">
        <v>20863</v>
      </c>
      <c r="Y6317" s="136">
        <v>18952</v>
      </c>
      <c r="Z6317" s="135">
        <v>17230</v>
      </c>
      <c r="AA6317" s="136">
        <v>17196</v>
      </c>
      <c r="AB6317" s="135">
        <v>20029</v>
      </c>
      <c r="AC6317" s="136">
        <v>20578</v>
      </c>
      <c r="AD6317" s="135">
        <v>20118</v>
      </c>
      <c r="AE6317" s="137">
        <v>19738</v>
      </c>
      <c r="AF6317" s="138">
        <v>18376</v>
      </c>
    </row>
    <row r="6318" spans="2:32">
      <c r="B6318" s="114">
        <v>6280</v>
      </c>
      <c r="C6318" s="115">
        <v>6280</v>
      </c>
      <c r="D6318" s="116">
        <v>262</v>
      </c>
      <c r="E6318" s="117">
        <v>9</v>
      </c>
      <c r="F6318" s="118">
        <v>19</v>
      </c>
      <c r="G6318" s="119" t="s">
        <v>487</v>
      </c>
      <c r="H6318" s="120">
        <v>9</v>
      </c>
      <c r="I6318" s="115">
        <v>18</v>
      </c>
      <c r="J6318" s="116" t="s">
        <v>487</v>
      </c>
      <c r="K6318" s="121">
        <v>16</v>
      </c>
      <c r="L6318" s="108"/>
      <c r="M6318" s="122">
        <v>17377</v>
      </c>
      <c r="N6318" s="123">
        <v>15758</v>
      </c>
      <c r="O6318" s="124">
        <v>15015</v>
      </c>
      <c r="P6318" s="123">
        <v>14866</v>
      </c>
      <c r="Q6318" s="124">
        <v>17596</v>
      </c>
      <c r="R6318" s="123">
        <v>19401</v>
      </c>
      <c r="S6318" s="124">
        <v>17925</v>
      </c>
      <c r="T6318" s="123">
        <v>17474</v>
      </c>
      <c r="U6318" s="124">
        <v>16261</v>
      </c>
      <c r="V6318" s="123">
        <v>18839</v>
      </c>
      <c r="W6318" s="124">
        <v>19886</v>
      </c>
      <c r="X6318" s="123">
        <v>20990</v>
      </c>
      <c r="Y6318" s="124">
        <v>19214</v>
      </c>
      <c r="Z6318" s="123">
        <v>17461</v>
      </c>
      <c r="AA6318" s="124">
        <v>17439</v>
      </c>
      <c r="AB6318" s="123">
        <v>20249</v>
      </c>
      <c r="AC6318" s="124">
        <v>21298</v>
      </c>
      <c r="AD6318" s="123">
        <v>20326</v>
      </c>
      <c r="AE6318" s="125">
        <v>19864</v>
      </c>
      <c r="AF6318" s="126">
        <v>18575</v>
      </c>
    </row>
    <row r="6319" spans="2:32">
      <c r="B6319" s="127">
        <v>6281</v>
      </c>
      <c r="C6319" s="128">
        <v>6281</v>
      </c>
      <c r="D6319" s="129">
        <v>262</v>
      </c>
      <c r="E6319" s="130">
        <v>9</v>
      </c>
      <c r="F6319" s="131">
        <v>19</v>
      </c>
      <c r="G6319" s="132" t="s">
        <v>487</v>
      </c>
      <c r="H6319" s="133">
        <v>9</v>
      </c>
      <c r="I6319" s="128">
        <v>18</v>
      </c>
      <c r="J6319" s="129" t="s">
        <v>487</v>
      </c>
      <c r="K6319" s="134">
        <v>17</v>
      </c>
      <c r="L6319" s="108"/>
      <c r="M6319" s="81">
        <v>17765</v>
      </c>
      <c r="N6319" s="135">
        <v>16104</v>
      </c>
      <c r="O6319" s="136">
        <v>15474</v>
      </c>
      <c r="P6319" s="135">
        <v>15510</v>
      </c>
      <c r="Q6319" s="136">
        <v>18043</v>
      </c>
      <c r="R6319" s="135">
        <v>19803</v>
      </c>
      <c r="S6319" s="136">
        <v>18388</v>
      </c>
      <c r="T6319" s="135">
        <v>17808</v>
      </c>
      <c r="U6319" s="136">
        <v>16758</v>
      </c>
      <c r="V6319" s="135">
        <v>19355</v>
      </c>
      <c r="W6319" s="136">
        <v>20336</v>
      </c>
      <c r="X6319" s="135">
        <v>21417</v>
      </c>
      <c r="Y6319" s="136">
        <v>19708</v>
      </c>
      <c r="Z6319" s="135">
        <v>17923</v>
      </c>
      <c r="AA6319" s="136">
        <v>18001</v>
      </c>
      <c r="AB6319" s="135">
        <v>20658</v>
      </c>
      <c r="AC6319" s="136">
        <v>21773</v>
      </c>
      <c r="AD6319" s="135">
        <v>20820</v>
      </c>
      <c r="AE6319" s="137">
        <v>20284</v>
      </c>
      <c r="AF6319" s="138">
        <v>19047</v>
      </c>
    </row>
    <row r="6320" spans="2:32">
      <c r="B6320" s="114">
        <v>6282</v>
      </c>
      <c r="C6320" s="115">
        <v>6282</v>
      </c>
      <c r="D6320" s="116">
        <v>262</v>
      </c>
      <c r="E6320" s="117">
        <v>9</v>
      </c>
      <c r="F6320" s="118">
        <v>19</v>
      </c>
      <c r="G6320" s="119" t="s">
        <v>487</v>
      </c>
      <c r="H6320" s="120">
        <v>9</v>
      </c>
      <c r="I6320" s="115">
        <v>18</v>
      </c>
      <c r="J6320" s="116" t="s">
        <v>487</v>
      </c>
      <c r="K6320" s="121">
        <v>18</v>
      </c>
      <c r="L6320" s="108"/>
      <c r="M6320" s="122">
        <v>17544</v>
      </c>
      <c r="N6320" s="123">
        <v>16130</v>
      </c>
      <c r="O6320" s="124">
        <v>15741</v>
      </c>
      <c r="P6320" s="123">
        <v>15779</v>
      </c>
      <c r="Q6320" s="124">
        <v>18204</v>
      </c>
      <c r="R6320" s="123">
        <v>19596</v>
      </c>
      <c r="S6320" s="124">
        <v>18597</v>
      </c>
      <c r="T6320" s="123">
        <v>18010</v>
      </c>
      <c r="U6320" s="124">
        <v>17238</v>
      </c>
      <c r="V6320" s="123">
        <v>19580</v>
      </c>
      <c r="W6320" s="124">
        <v>20212</v>
      </c>
      <c r="X6320" s="123">
        <v>21311</v>
      </c>
      <c r="Y6320" s="124">
        <v>20247</v>
      </c>
      <c r="Z6320" s="123">
        <v>18598</v>
      </c>
      <c r="AA6320" s="124">
        <v>18613</v>
      </c>
      <c r="AB6320" s="123">
        <v>21071</v>
      </c>
      <c r="AC6320" s="124">
        <v>21630</v>
      </c>
      <c r="AD6320" s="123">
        <v>21433</v>
      </c>
      <c r="AE6320" s="125">
        <v>20750</v>
      </c>
      <c r="AF6320" s="126">
        <v>19784</v>
      </c>
    </row>
    <row r="6321" spans="2:32">
      <c r="B6321" s="127">
        <v>6283</v>
      </c>
      <c r="C6321" s="128">
        <v>6283</v>
      </c>
      <c r="D6321" s="129">
        <v>262</v>
      </c>
      <c r="E6321" s="130">
        <v>9</v>
      </c>
      <c r="F6321" s="131">
        <v>19</v>
      </c>
      <c r="G6321" s="132" t="s">
        <v>487</v>
      </c>
      <c r="H6321" s="133">
        <v>9</v>
      </c>
      <c r="I6321" s="128">
        <v>18</v>
      </c>
      <c r="J6321" s="129" t="s">
        <v>487</v>
      </c>
      <c r="K6321" s="134">
        <v>19</v>
      </c>
      <c r="L6321" s="108"/>
      <c r="M6321" s="81">
        <v>17571</v>
      </c>
      <c r="N6321" s="135">
        <v>16371</v>
      </c>
      <c r="O6321" s="136">
        <v>16024</v>
      </c>
      <c r="P6321" s="135">
        <v>16147</v>
      </c>
      <c r="Q6321" s="136">
        <v>18548</v>
      </c>
      <c r="R6321" s="135">
        <v>19679</v>
      </c>
      <c r="S6321" s="136">
        <v>18942</v>
      </c>
      <c r="T6321" s="135">
        <v>18404</v>
      </c>
      <c r="U6321" s="136">
        <v>17615</v>
      </c>
      <c r="V6321" s="135">
        <v>20019</v>
      </c>
      <c r="W6321" s="136">
        <v>20507</v>
      </c>
      <c r="X6321" s="135">
        <v>21628</v>
      </c>
      <c r="Y6321" s="136">
        <v>20917</v>
      </c>
      <c r="Z6321" s="135">
        <v>19298</v>
      </c>
      <c r="AA6321" s="136">
        <v>19273</v>
      </c>
      <c r="AB6321" s="135">
        <v>21779</v>
      </c>
      <c r="AC6321" s="136">
        <v>22249</v>
      </c>
      <c r="AD6321" s="135">
        <v>22282</v>
      </c>
      <c r="AE6321" s="137">
        <v>21639</v>
      </c>
      <c r="AF6321" s="138">
        <v>20629</v>
      </c>
    </row>
    <row r="6322" spans="2:32">
      <c r="B6322" s="114">
        <v>6284</v>
      </c>
      <c r="C6322" s="115">
        <v>6284</v>
      </c>
      <c r="D6322" s="116">
        <v>262</v>
      </c>
      <c r="E6322" s="117">
        <v>9</v>
      </c>
      <c r="F6322" s="118">
        <v>19</v>
      </c>
      <c r="G6322" s="119" t="s">
        <v>487</v>
      </c>
      <c r="H6322" s="120">
        <v>9</v>
      </c>
      <c r="I6322" s="115">
        <v>18</v>
      </c>
      <c r="J6322" s="116" t="s">
        <v>487</v>
      </c>
      <c r="K6322" s="121">
        <v>20</v>
      </c>
      <c r="L6322" s="108"/>
      <c r="M6322" s="122">
        <v>17748</v>
      </c>
      <c r="N6322" s="123">
        <v>16617</v>
      </c>
      <c r="O6322" s="124">
        <v>16162</v>
      </c>
      <c r="P6322" s="123">
        <v>16407</v>
      </c>
      <c r="Q6322" s="124">
        <v>18676</v>
      </c>
      <c r="R6322" s="123">
        <v>19970</v>
      </c>
      <c r="S6322" s="124">
        <v>19276</v>
      </c>
      <c r="T6322" s="123">
        <v>18857</v>
      </c>
      <c r="U6322" s="124">
        <v>18032</v>
      </c>
      <c r="V6322" s="123">
        <v>20318</v>
      </c>
      <c r="W6322" s="124">
        <v>21068</v>
      </c>
      <c r="X6322" s="123">
        <v>22374</v>
      </c>
      <c r="Y6322" s="124">
        <v>21648</v>
      </c>
      <c r="Z6322" s="123">
        <v>20092</v>
      </c>
      <c r="AA6322" s="124">
        <v>20030</v>
      </c>
      <c r="AB6322" s="123">
        <v>22342</v>
      </c>
      <c r="AC6322" s="124">
        <v>23146</v>
      </c>
      <c r="AD6322" s="123">
        <v>23227</v>
      </c>
      <c r="AE6322" s="125">
        <v>22723</v>
      </c>
      <c r="AF6322" s="126">
        <v>21565</v>
      </c>
    </row>
    <row r="6323" spans="2:32">
      <c r="B6323" s="127">
        <v>6285</v>
      </c>
      <c r="C6323" s="128">
        <v>6285</v>
      </c>
      <c r="D6323" s="129">
        <v>262</v>
      </c>
      <c r="E6323" s="130">
        <v>9</v>
      </c>
      <c r="F6323" s="131">
        <v>19</v>
      </c>
      <c r="G6323" s="132" t="s">
        <v>487</v>
      </c>
      <c r="H6323" s="133">
        <v>9</v>
      </c>
      <c r="I6323" s="128">
        <v>18</v>
      </c>
      <c r="J6323" s="129" t="s">
        <v>487</v>
      </c>
      <c r="K6323" s="134">
        <v>21</v>
      </c>
      <c r="L6323" s="108"/>
      <c r="M6323" s="81">
        <v>17066</v>
      </c>
      <c r="N6323" s="135">
        <v>16054</v>
      </c>
      <c r="O6323" s="136">
        <v>15734</v>
      </c>
      <c r="P6323" s="135">
        <v>16002</v>
      </c>
      <c r="Q6323" s="136">
        <v>18138</v>
      </c>
      <c r="R6323" s="135">
        <v>19435</v>
      </c>
      <c r="S6323" s="136">
        <v>18863</v>
      </c>
      <c r="T6323" s="135">
        <v>18487</v>
      </c>
      <c r="U6323" s="136">
        <v>17848</v>
      </c>
      <c r="V6323" s="135">
        <v>19993</v>
      </c>
      <c r="W6323" s="136">
        <v>20876</v>
      </c>
      <c r="X6323" s="135">
        <v>22275</v>
      </c>
      <c r="Y6323" s="136">
        <v>21758</v>
      </c>
      <c r="Z6323" s="135">
        <v>20370</v>
      </c>
      <c r="AA6323" s="136">
        <v>20223</v>
      </c>
      <c r="AB6323" s="135">
        <v>22415</v>
      </c>
      <c r="AC6323" s="136">
        <v>23362</v>
      </c>
      <c r="AD6323" s="135">
        <v>23610</v>
      </c>
      <c r="AE6323" s="137">
        <v>23113</v>
      </c>
      <c r="AF6323" s="138">
        <v>22047</v>
      </c>
    </row>
    <row r="6324" spans="2:32">
      <c r="B6324" s="114">
        <v>6286</v>
      </c>
      <c r="C6324" s="115">
        <v>6286</v>
      </c>
      <c r="D6324" s="116">
        <v>262</v>
      </c>
      <c r="E6324" s="117">
        <v>9</v>
      </c>
      <c r="F6324" s="118">
        <v>19</v>
      </c>
      <c r="G6324" s="119" t="s">
        <v>487</v>
      </c>
      <c r="H6324" s="120">
        <v>9</v>
      </c>
      <c r="I6324" s="115">
        <v>18</v>
      </c>
      <c r="J6324" s="116" t="s">
        <v>487</v>
      </c>
      <c r="K6324" s="121">
        <v>22</v>
      </c>
      <c r="L6324" s="108"/>
      <c r="M6324" s="122">
        <v>15886</v>
      </c>
      <c r="N6324" s="123">
        <v>15046</v>
      </c>
      <c r="O6324" s="124">
        <v>14954</v>
      </c>
      <c r="P6324" s="123">
        <v>15247</v>
      </c>
      <c r="Q6324" s="124">
        <v>17019</v>
      </c>
      <c r="R6324" s="123">
        <v>18336</v>
      </c>
      <c r="S6324" s="124">
        <v>17926</v>
      </c>
      <c r="T6324" s="123">
        <v>17648</v>
      </c>
      <c r="U6324" s="124">
        <v>17259</v>
      </c>
      <c r="V6324" s="123">
        <v>19013</v>
      </c>
      <c r="W6324" s="124">
        <v>19958</v>
      </c>
      <c r="X6324" s="123">
        <v>21448</v>
      </c>
      <c r="Y6324" s="124">
        <v>21140</v>
      </c>
      <c r="Z6324" s="123">
        <v>20022</v>
      </c>
      <c r="AA6324" s="124">
        <v>19834</v>
      </c>
      <c r="AB6324" s="123">
        <v>21642</v>
      </c>
      <c r="AC6324" s="124">
        <v>22689</v>
      </c>
      <c r="AD6324" s="123">
        <v>23135</v>
      </c>
      <c r="AE6324" s="125">
        <v>22712</v>
      </c>
      <c r="AF6324" s="126">
        <v>21820</v>
      </c>
    </row>
    <row r="6325" spans="2:32">
      <c r="B6325" s="127">
        <v>6287</v>
      </c>
      <c r="C6325" s="128">
        <v>6287</v>
      </c>
      <c r="D6325" s="129">
        <v>262</v>
      </c>
      <c r="E6325" s="130">
        <v>9</v>
      </c>
      <c r="F6325" s="131">
        <v>19</v>
      </c>
      <c r="G6325" s="132" t="s">
        <v>487</v>
      </c>
      <c r="H6325" s="133">
        <v>9</v>
      </c>
      <c r="I6325" s="128">
        <v>18</v>
      </c>
      <c r="J6325" s="129" t="s">
        <v>487</v>
      </c>
      <c r="K6325" s="134">
        <v>23</v>
      </c>
      <c r="L6325" s="108"/>
      <c r="M6325" s="81">
        <v>14592</v>
      </c>
      <c r="N6325" s="135">
        <v>14018</v>
      </c>
      <c r="O6325" s="136">
        <v>14218</v>
      </c>
      <c r="P6325" s="135">
        <v>14452</v>
      </c>
      <c r="Q6325" s="136">
        <v>15797</v>
      </c>
      <c r="R6325" s="135">
        <v>17033</v>
      </c>
      <c r="S6325" s="136">
        <v>16718</v>
      </c>
      <c r="T6325" s="135">
        <v>16617</v>
      </c>
      <c r="U6325" s="136">
        <v>16554</v>
      </c>
      <c r="V6325" s="135">
        <v>17826</v>
      </c>
      <c r="W6325" s="136">
        <v>18711</v>
      </c>
      <c r="X6325" s="135">
        <v>20244</v>
      </c>
      <c r="Y6325" s="136">
        <v>20081</v>
      </c>
      <c r="Z6325" s="135">
        <v>19415</v>
      </c>
      <c r="AA6325" s="136">
        <v>19138</v>
      </c>
      <c r="AB6325" s="135">
        <v>20532</v>
      </c>
      <c r="AC6325" s="136">
        <v>21555</v>
      </c>
      <c r="AD6325" s="135">
        <v>22156</v>
      </c>
      <c r="AE6325" s="137">
        <v>21895</v>
      </c>
      <c r="AF6325" s="138">
        <v>21270</v>
      </c>
    </row>
    <row r="6326" spans="2:32">
      <c r="B6326" s="114">
        <v>6288</v>
      </c>
      <c r="C6326" s="115">
        <v>6288</v>
      </c>
      <c r="D6326" s="116">
        <v>262</v>
      </c>
      <c r="E6326" s="117">
        <v>9</v>
      </c>
      <c r="F6326" s="118">
        <v>19</v>
      </c>
      <c r="G6326" s="119" t="s">
        <v>487</v>
      </c>
      <c r="H6326" s="120">
        <v>9</v>
      </c>
      <c r="I6326" s="115">
        <v>18</v>
      </c>
      <c r="J6326" s="116" t="s">
        <v>487</v>
      </c>
      <c r="K6326" s="121">
        <v>24</v>
      </c>
      <c r="L6326" s="108"/>
      <c r="M6326" s="122">
        <v>13613</v>
      </c>
      <c r="N6326" s="123">
        <v>13199</v>
      </c>
      <c r="O6326" s="124">
        <v>13572</v>
      </c>
      <c r="P6326" s="123">
        <v>13833</v>
      </c>
      <c r="Q6326" s="124">
        <v>14981</v>
      </c>
      <c r="R6326" s="123">
        <v>16098</v>
      </c>
      <c r="S6326" s="124">
        <v>15928</v>
      </c>
      <c r="T6326" s="123">
        <v>15846</v>
      </c>
      <c r="U6326" s="124">
        <v>16017</v>
      </c>
      <c r="V6326" s="123">
        <v>17096</v>
      </c>
      <c r="W6326" s="124">
        <v>17961</v>
      </c>
      <c r="X6326" s="123">
        <v>19418</v>
      </c>
      <c r="Y6326" s="124">
        <v>19399</v>
      </c>
      <c r="Z6326" s="123">
        <v>18924</v>
      </c>
      <c r="AA6326" s="124">
        <v>18730</v>
      </c>
      <c r="AB6326" s="123">
        <v>19937</v>
      </c>
      <c r="AC6326" s="124">
        <v>20928</v>
      </c>
      <c r="AD6326" s="123">
        <v>21518</v>
      </c>
      <c r="AE6326" s="125">
        <v>21239</v>
      </c>
      <c r="AF6326" s="126">
        <v>20824</v>
      </c>
    </row>
    <row r="6327" spans="2:32">
      <c r="B6327" s="127">
        <v>6289</v>
      </c>
      <c r="C6327" s="128">
        <v>6289</v>
      </c>
      <c r="D6327" s="129">
        <v>263</v>
      </c>
      <c r="E6327" s="130">
        <v>9</v>
      </c>
      <c r="F6327" s="131">
        <v>20</v>
      </c>
      <c r="G6327" s="132" t="s">
        <v>487</v>
      </c>
      <c r="H6327" s="133">
        <v>9</v>
      </c>
      <c r="I6327" s="128">
        <v>19</v>
      </c>
      <c r="J6327" s="129" t="s">
        <v>487</v>
      </c>
      <c r="K6327" s="134">
        <v>1</v>
      </c>
      <c r="L6327" s="108"/>
      <c r="M6327" s="81">
        <v>12887</v>
      </c>
      <c r="N6327" s="135">
        <v>12799</v>
      </c>
      <c r="O6327" s="136">
        <v>12952</v>
      </c>
      <c r="P6327" s="135">
        <v>13430</v>
      </c>
      <c r="Q6327" s="136">
        <v>14182</v>
      </c>
      <c r="R6327" s="135">
        <v>15158</v>
      </c>
      <c r="S6327" s="136">
        <v>15171</v>
      </c>
      <c r="T6327" s="135">
        <v>15343</v>
      </c>
      <c r="U6327" s="136">
        <v>15059</v>
      </c>
      <c r="V6327" s="135">
        <v>16528</v>
      </c>
      <c r="W6327" s="136">
        <v>17294</v>
      </c>
      <c r="X6327" s="135">
        <v>18482</v>
      </c>
      <c r="Y6327" s="136">
        <v>18678</v>
      </c>
      <c r="Z6327" s="135">
        <v>17538</v>
      </c>
      <c r="AA6327" s="136">
        <v>18125</v>
      </c>
      <c r="AB6327" s="135">
        <v>19598</v>
      </c>
      <c r="AC6327" s="136">
        <v>20285</v>
      </c>
      <c r="AD6327" s="135">
        <v>20809</v>
      </c>
      <c r="AE6327" s="137">
        <v>20461</v>
      </c>
      <c r="AF6327" s="138">
        <v>19199</v>
      </c>
    </row>
    <row r="6328" spans="2:32">
      <c r="B6328" s="114">
        <v>6290</v>
      </c>
      <c r="C6328" s="115">
        <v>6290</v>
      </c>
      <c r="D6328" s="116">
        <v>263</v>
      </c>
      <c r="E6328" s="117">
        <v>9</v>
      </c>
      <c r="F6328" s="118">
        <v>20</v>
      </c>
      <c r="G6328" s="119" t="s">
        <v>487</v>
      </c>
      <c r="H6328" s="120">
        <v>9</v>
      </c>
      <c r="I6328" s="115">
        <v>19</v>
      </c>
      <c r="J6328" s="116" t="s">
        <v>487</v>
      </c>
      <c r="K6328" s="121">
        <v>2</v>
      </c>
      <c r="L6328" s="108"/>
      <c r="M6328" s="122">
        <v>12595</v>
      </c>
      <c r="N6328" s="123">
        <v>12489</v>
      </c>
      <c r="O6328" s="124">
        <v>12698</v>
      </c>
      <c r="P6328" s="123">
        <v>13238</v>
      </c>
      <c r="Q6328" s="124">
        <v>13918</v>
      </c>
      <c r="R6328" s="123">
        <v>14838</v>
      </c>
      <c r="S6328" s="124">
        <v>14859</v>
      </c>
      <c r="T6328" s="123">
        <v>15002</v>
      </c>
      <c r="U6328" s="124">
        <v>14759</v>
      </c>
      <c r="V6328" s="123">
        <v>16238</v>
      </c>
      <c r="W6328" s="124">
        <v>16895</v>
      </c>
      <c r="X6328" s="123">
        <v>18065</v>
      </c>
      <c r="Y6328" s="124">
        <v>18257</v>
      </c>
      <c r="Z6328" s="123">
        <v>17165</v>
      </c>
      <c r="AA6328" s="124">
        <v>17801</v>
      </c>
      <c r="AB6328" s="123">
        <v>19192</v>
      </c>
      <c r="AC6328" s="124">
        <v>19780</v>
      </c>
      <c r="AD6328" s="123">
        <v>20327</v>
      </c>
      <c r="AE6328" s="125">
        <v>19964</v>
      </c>
      <c r="AF6328" s="126">
        <v>18780</v>
      </c>
    </row>
    <row r="6329" spans="2:32">
      <c r="B6329" s="127">
        <v>6291</v>
      </c>
      <c r="C6329" s="128">
        <v>6291</v>
      </c>
      <c r="D6329" s="129">
        <v>263</v>
      </c>
      <c r="E6329" s="130">
        <v>9</v>
      </c>
      <c r="F6329" s="131">
        <v>20</v>
      </c>
      <c r="G6329" s="132" t="s">
        <v>487</v>
      </c>
      <c r="H6329" s="133">
        <v>9</v>
      </c>
      <c r="I6329" s="128">
        <v>19</v>
      </c>
      <c r="J6329" s="129" t="s">
        <v>487</v>
      </c>
      <c r="K6329" s="134">
        <v>3</v>
      </c>
      <c r="L6329" s="108"/>
      <c r="M6329" s="81">
        <v>12435</v>
      </c>
      <c r="N6329" s="135">
        <v>12307</v>
      </c>
      <c r="O6329" s="136">
        <v>12561</v>
      </c>
      <c r="P6329" s="135">
        <v>13207</v>
      </c>
      <c r="Q6329" s="136">
        <v>13786</v>
      </c>
      <c r="R6329" s="135">
        <v>14690</v>
      </c>
      <c r="S6329" s="136">
        <v>14713</v>
      </c>
      <c r="T6329" s="135">
        <v>14837</v>
      </c>
      <c r="U6329" s="136">
        <v>14651</v>
      </c>
      <c r="V6329" s="135">
        <v>16085</v>
      </c>
      <c r="W6329" s="136">
        <v>16695</v>
      </c>
      <c r="X6329" s="135">
        <v>17835</v>
      </c>
      <c r="Y6329" s="136">
        <v>18009</v>
      </c>
      <c r="Z6329" s="135">
        <v>16947</v>
      </c>
      <c r="AA6329" s="136">
        <v>17678</v>
      </c>
      <c r="AB6329" s="135">
        <v>18955</v>
      </c>
      <c r="AC6329" s="136">
        <v>19523</v>
      </c>
      <c r="AD6329" s="135">
        <v>19974</v>
      </c>
      <c r="AE6329" s="137">
        <v>19617</v>
      </c>
      <c r="AF6329" s="138">
        <v>18507</v>
      </c>
    </row>
    <row r="6330" spans="2:32">
      <c r="B6330" s="114">
        <v>6292</v>
      </c>
      <c r="C6330" s="115">
        <v>6292</v>
      </c>
      <c r="D6330" s="116">
        <v>263</v>
      </c>
      <c r="E6330" s="117">
        <v>9</v>
      </c>
      <c r="F6330" s="118">
        <v>20</v>
      </c>
      <c r="G6330" s="119" t="s">
        <v>487</v>
      </c>
      <c r="H6330" s="120">
        <v>9</v>
      </c>
      <c r="I6330" s="115">
        <v>19</v>
      </c>
      <c r="J6330" s="116" t="s">
        <v>487</v>
      </c>
      <c r="K6330" s="121">
        <v>4</v>
      </c>
      <c r="L6330" s="108"/>
      <c r="M6330" s="122">
        <v>12455</v>
      </c>
      <c r="N6330" s="123">
        <v>12256</v>
      </c>
      <c r="O6330" s="124">
        <v>12514</v>
      </c>
      <c r="P6330" s="123">
        <v>13291</v>
      </c>
      <c r="Q6330" s="124">
        <v>13817</v>
      </c>
      <c r="R6330" s="123">
        <v>14592</v>
      </c>
      <c r="S6330" s="124">
        <v>14646</v>
      </c>
      <c r="T6330" s="123">
        <v>14666</v>
      </c>
      <c r="U6330" s="124">
        <v>14475</v>
      </c>
      <c r="V6330" s="123">
        <v>15940</v>
      </c>
      <c r="W6330" s="124">
        <v>16459</v>
      </c>
      <c r="X6330" s="123">
        <v>17417</v>
      </c>
      <c r="Y6330" s="124">
        <v>17584</v>
      </c>
      <c r="Z6330" s="123">
        <v>16537</v>
      </c>
      <c r="AA6330" s="124">
        <v>17382</v>
      </c>
      <c r="AB6330" s="123">
        <v>18724</v>
      </c>
      <c r="AC6330" s="124">
        <v>19211</v>
      </c>
      <c r="AD6330" s="123">
        <v>19355</v>
      </c>
      <c r="AE6330" s="125">
        <v>18952</v>
      </c>
      <c r="AF6330" s="126">
        <v>17971</v>
      </c>
    </row>
    <row r="6331" spans="2:32">
      <c r="B6331" s="127">
        <v>6293</v>
      </c>
      <c r="C6331" s="128">
        <v>6293</v>
      </c>
      <c r="D6331" s="129">
        <v>263</v>
      </c>
      <c r="E6331" s="130">
        <v>9</v>
      </c>
      <c r="F6331" s="131">
        <v>20</v>
      </c>
      <c r="G6331" s="132" t="s">
        <v>487</v>
      </c>
      <c r="H6331" s="133">
        <v>9</v>
      </c>
      <c r="I6331" s="128">
        <v>19</v>
      </c>
      <c r="J6331" s="129" t="s">
        <v>487</v>
      </c>
      <c r="K6331" s="134">
        <v>5</v>
      </c>
      <c r="L6331" s="108"/>
      <c r="M6331" s="81">
        <v>12937</v>
      </c>
      <c r="N6331" s="135">
        <v>12392</v>
      </c>
      <c r="O6331" s="136">
        <v>12584</v>
      </c>
      <c r="P6331" s="135">
        <v>13858</v>
      </c>
      <c r="Q6331" s="136">
        <v>14274</v>
      </c>
      <c r="R6331" s="135">
        <v>14989</v>
      </c>
      <c r="S6331" s="136">
        <v>15098</v>
      </c>
      <c r="T6331" s="135">
        <v>14656</v>
      </c>
      <c r="U6331" s="136">
        <v>14435</v>
      </c>
      <c r="V6331" s="135">
        <v>16232</v>
      </c>
      <c r="W6331" s="136">
        <v>16660</v>
      </c>
      <c r="X6331" s="135">
        <v>17472</v>
      </c>
      <c r="Y6331" s="136">
        <v>17609</v>
      </c>
      <c r="Z6331" s="135">
        <v>16213</v>
      </c>
      <c r="AA6331" s="136">
        <v>17501</v>
      </c>
      <c r="AB6331" s="135">
        <v>18536</v>
      </c>
      <c r="AC6331" s="136">
        <v>19021</v>
      </c>
      <c r="AD6331" s="135">
        <v>19147</v>
      </c>
      <c r="AE6331" s="137">
        <v>18400</v>
      </c>
      <c r="AF6331" s="138">
        <v>17493</v>
      </c>
    </row>
    <row r="6332" spans="2:32">
      <c r="B6332" s="114">
        <v>6294</v>
      </c>
      <c r="C6332" s="115">
        <v>6294</v>
      </c>
      <c r="D6332" s="116">
        <v>263</v>
      </c>
      <c r="E6332" s="117">
        <v>9</v>
      </c>
      <c r="F6332" s="118">
        <v>20</v>
      </c>
      <c r="G6332" s="119" t="s">
        <v>487</v>
      </c>
      <c r="H6332" s="120">
        <v>9</v>
      </c>
      <c r="I6332" s="115">
        <v>19</v>
      </c>
      <c r="J6332" s="116" t="s">
        <v>487</v>
      </c>
      <c r="K6332" s="121">
        <v>6</v>
      </c>
      <c r="L6332" s="108"/>
      <c r="M6332" s="122">
        <v>14063</v>
      </c>
      <c r="N6332" s="123">
        <v>12813</v>
      </c>
      <c r="O6332" s="124">
        <v>12897</v>
      </c>
      <c r="P6332" s="123">
        <v>15112</v>
      </c>
      <c r="Q6332" s="124">
        <v>15503</v>
      </c>
      <c r="R6332" s="123">
        <v>16016</v>
      </c>
      <c r="S6332" s="124">
        <v>16186</v>
      </c>
      <c r="T6332" s="123">
        <v>14910</v>
      </c>
      <c r="U6332" s="124">
        <v>14532</v>
      </c>
      <c r="V6332" s="123">
        <v>17274</v>
      </c>
      <c r="W6332" s="124">
        <v>17606</v>
      </c>
      <c r="X6332" s="123">
        <v>18051</v>
      </c>
      <c r="Y6332" s="124">
        <v>18198</v>
      </c>
      <c r="Z6332" s="123">
        <v>16022</v>
      </c>
      <c r="AA6332" s="124">
        <v>18244</v>
      </c>
      <c r="AB6332" s="123">
        <v>19150</v>
      </c>
      <c r="AC6332" s="124">
        <v>19603</v>
      </c>
      <c r="AD6332" s="123">
        <v>19530</v>
      </c>
      <c r="AE6332" s="125">
        <v>18073</v>
      </c>
      <c r="AF6332" s="126">
        <v>17159</v>
      </c>
    </row>
    <row r="6333" spans="2:32">
      <c r="B6333" s="127">
        <v>6295</v>
      </c>
      <c r="C6333" s="128">
        <v>6295</v>
      </c>
      <c r="D6333" s="129">
        <v>263</v>
      </c>
      <c r="E6333" s="130">
        <v>9</v>
      </c>
      <c r="F6333" s="131">
        <v>20</v>
      </c>
      <c r="G6333" s="132" t="s">
        <v>487</v>
      </c>
      <c r="H6333" s="133">
        <v>9</v>
      </c>
      <c r="I6333" s="128">
        <v>19</v>
      </c>
      <c r="J6333" s="129" t="s">
        <v>487</v>
      </c>
      <c r="K6333" s="134">
        <v>7</v>
      </c>
      <c r="L6333" s="108"/>
      <c r="M6333" s="81">
        <v>15178</v>
      </c>
      <c r="N6333" s="135">
        <v>13222</v>
      </c>
      <c r="O6333" s="136">
        <v>13140</v>
      </c>
      <c r="P6333" s="135">
        <v>16254</v>
      </c>
      <c r="Q6333" s="136">
        <v>16656</v>
      </c>
      <c r="R6333" s="135">
        <v>17060</v>
      </c>
      <c r="S6333" s="136">
        <v>17248</v>
      </c>
      <c r="T6333" s="135">
        <v>15147</v>
      </c>
      <c r="U6333" s="136">
        <v>14537</v>
      </c>
      <c r="V6333" s="135">
        <v>18150</v>
      </c>
      <c r="W6333" s="136">
        <v>18576</v>
      </c>
      <c r="X6333" s="135">
        <v>18712</v>
      </c>
      <c r="Y6333" s="136">
        <v>18897</v>
      </c>
      <c r="Z6333" s="135">
        <v>15817</v>
      </c>
      <c r="AA6333" s="136">
        <v>18961</v>
      </c>
      <c r="AB6333" s="135">
        <v>19703</v>
      </c>
      <c r="AC6333" s="136">
        <v>20222</v>
      </c>
      <c r="AD6333" s="135">
        <v>20078</v>
      </c>
      <c r="AE6333" s="137">
        <v>17778</v>
      </c>
      <c r="AF6333" s="138">
        <v>16864</v>
      </c>
    </row>
    <row r="6334" spans="2:32">
      <c r="B6334" s="114">
        <v>6296</v>
      </c>
      <c r="C6334" s="115">
        <v>6296</v>
      </c>
      <c r="D6334" s="116">
        <v>263</v>
      </c>
      <c r="E6334" s="117">
        <v>9</v>
      </c>
      <c r="F6334" s="118">
        <v>20</v>
      </c>
      <c r="G6334" s="119" t="s">
        <v>487</v>
      </c>
      <c r="H6334" s="120">
        <v>9</v>
      </c>
      <c r="I6334" s="115">
        <v>19</v>
      </c>
      <c r="J6334" s="116" t="s">
        <v>487</v>
      </c>
      <c r="K6334" s="121">
        <v>8</v>
      </c>
      <c r="L6334" s="108"/>
      <c r="M6334" s="122">
        <v>15455</v>
      </c>
      <c r="N6334" s="123">
        <v>13620</v>
      </c>
      <c r="O6334" s="124">
        <v>13266</v>
      </c>
      <c r="P6334" s="123">
        <v>16489</v>
      </c>
      <c r="Q6334" s="124">
        <v>16819</v>
      </c>
      <c r="R6334" s="123">
        <v>17298</v>
      </c>
      <c r="S6334" s="124">
        <v>17354</v>
      </c>
      <c r="T6334" s="123">
        <v>15476</v>
      </c>
      <c r="U6334" s="124">
        <v>14614</v>
      </c>
      <c r="V6334" s="123">
        <v>18108</v>
      </c>
      <c r="W6334" s="124">
        <v>18730</v>
      </c>
      <c r="X6334" s="123">
        <v>18830</v>
      </c>
      <c r="Y6334" s="124">
        <v>18829</v>
      </c>
      <c r="Z6334" s="123">
        <v>15776</v>
      </c>
      <c r="AA6334" s="124">
        <v>19054</v>
      </c>
      <c r="AB6334" s="123">
        <v>19471</v>
      </c>
      <c r="AC6334" s="124">
        <v>20175</v>
      </c>
      <c r="AD6334" s="123">
        <v>19923</v>
      </c>
      <c r="AE6334" s="125">
        <v>17833</v>
      </c>
      <c r="AF6334" s="126">
        <v>16779</v>
      </c>
    </row>
    <row r="6335" spans="2:32">
      <c r="B6335" s="127">
        <v>6297</v>
      </c>
      <c r="C6335" s="128">
        <v>6297</v>
      </c>
      <c r="D6335" s="129">
        <v>263</v>
      </c>
      <c r="E6335" s="130">
        <v>9</v>
      </c>
      <c r="F6335" s="131">
        <v>20</v>
      </c>
      <c r="G6335" s="132" t="s">
        <v>487</v>
      </c>
      <c r="H6335" s="133">
        <v>9</v>
      </c>
      <c r="I6335" s="128">
        <v>19</v>
      </c>
      <c r="J6335" s="129" t="s">
        <v>487</v>
      </c>
      <c r="K6335" s="134">
        <v>9</v>
      </c>
      <c r="L6335" s="108"/>
      <c r="M6335" s="81">
        <v>15373</v>
      </c>
      <c r="N6335" s="135">
        <v>14074</v>
      </c>
      <c r="O6335" s="136">
        <v>13646</v>
      </c>
      <c r="P6335" s="135">
        <v>16475</v>
      </c>
      <c r="Q6335" s="136">
        <v>16832</v>
      </c>
      <c r="R6335" s="135">
        <v>17251</v>
      </c>
      <c r="S6335" s="136">
        <v>17303</v>
      </c>
      <c r="T6335" s="135">
        <v>15845</v>
      </c>
      <c r="U6335" s="136">
        <v>14956</v>
      </c>
      <c r="V6335" s="135">
        <v>18048</v>
      </c>
      <c r="W6335" s="136">
        <v>18617</v>
      </c>
      <c r="X6335" s="135">
        <v>18749</v>
      </c>
      <c r="Y6335" s="136">
        <v>18679</v>
      </c>
      <c r="Z6335" s="135">
        <v>16083</v>
      </c>
      <c r="AA6335" s="136">
        <v>18985</v>
      </c>
      <c r="AB6335" s="135">
        <v>19327</v>
      </c>
      <c r="AC6335" s="136">
        <v>19945</v>
      </c>
      <c r="AD6335" s="135">
        <v>19762</v>
      </c>
      <c r="AE6335" s="137">
        <v>18069</v>
      </c>
      <c r="AF6335" s="138">
        <v>17061</v>
      </c>
    </row>
    <row r="6336" spans="2:32">
      <c r="B6336" s="114">
        <v>6298</v>
      </c>
      <c r="C6336" s="115">
        <v>6298</v>
      </c>
      <c r="D6336" s="116">
        <v>263</v>
      </c>
      <c r="E6336" s="117">
        <v>9</v>
      </c>
      <c r="F6336" s="118">
        <v>20</v>
      </c>
      <c r="G6336" s="119" t="s">
        <v>487</v>
      </c>
      <c r="H6336" s="120">
        <v>9</v>
      </c>
      <c r="I6336" s="115">
        <v>19</v>
      </c>
      <c r="J6336" s="116" t="s">
        <v>487</v>
      </c>
      <c r="K6336" s="121">
        <v>10</v>
      </c>
      <c r="L6336" s="108"/>
      <c r="M6336" s="122">
        <v>15235</v>
      </c>
      <c r="N6336" s="123">
        <v>14047</v>
      </c>
      <c r="O6336" s="124">
        <v>13684</v>
      </c>
      <c r="P6336" s="123">
        <v>16351</v>
      </c>
      <c r="Q6336" s="124">
        <v>16877</v>
      </c>
      <c r="R6336" s="123">
        <v>17047</v>
      </c>
      <c r="S6336" s="124">
        <v>17025</v>
      </c>
      <c r="T6336" s="123">
        <v>15715</v>
      </c>
      <c r="U6336" s="124">
        <v>14924</v>
      </c>
      <c r="V6336" s="123">
        <v>18082</v>
      </c>
      <c r="W6336" s="124">
        <v>18539</v>
      </c>
      <c r="X6336" s="123">
        <v>18539</v>
      </c>
      <c r="Y6336" s="124">
        <v>18425</v>
      </c>
      <c r="Z6336" s="123">
        <v>16376</v>
      </c>
      <c r="AA6336" s="124">
        <v>19151</v>
      </c>
      <c r="AB6336" s="123">
        <v>19538</v>
      </c>
      <c r="AC6336" s="124">
        <v>19911</v>
      </c>
      <c r="AD6336" s="123">
        <v>19561</v>
      </c>
      <c r="AE6336" s="125">
        <v>18024</v>
      </c>
      <c r="AF6336" s="126">
        <v>17410</v>
      </c>
    </row>
    <row r="6337" spans="2:32">
      <c r="B6337" s="127">
        <v>6299</v>
      </c>
      <c r="C6337" s="128">
        <v>6299</v>
      </c>
      <c r="D6337" s="129">
        <v>263</v>
      </c>
      <c r="E6337" s="130">
        <v>9</v>
      </c>
      <c r="F6337" s="131">
        <v>20</v>
      </c>
      <c r="G6337" s="132" t="s">
        <v>487</v>
      </c>
      <c r="H6337" s="133">
        <v>9</v>
      </c>
      <c r="I6337" s="128">
        <v>19</v>
      </c>
      <c r="J6337" s="129" t="s">
        <v>487</v>
      </c>
      <c r="K6337" s="134">
        <v>11</v>
      </c>
      <c r="L6337" s="108"/>
      <c r="M6337" s="81">
        <v>15187</v>
      </c>
      <c r="N6337" s="135">
        <v>14160</v>
      </c>
      <c r="O6337" s="136">
        <v>13889</v>
      </c>
      <c r="P6337" s="135">
        <v>16462</v>
      </c>
      <c r="Q6337" s="136">
        <v>17069</v>
      </c>
      <c r="R6337" s="135">
        <v>16992</v>
      </c>
      <c r="S6337" s="136">
        <v>17002</v>
      </c>
      <c r="T6337" s="135">
        <v>15842</v>
      </c>
      <c r="U6337" s="136">
        <v>15135</v>
      </c>
      <c r="V6337" s="135">
        <v>18305</v>
      </c>
      <c r="W6337" s="136">
        <v>18673</v>
      </c>
      <c r="X6337" s="135">
        <v>18533</v>
      </c>
      <c r="Y6337" s="136">
        <v>18479</v>
      </c>
      <c r="Z6337" s="135">
        <v>16732</v>
      </c>
      <c r="AA6337" s="136">
        <v>19429</v>
      </c>
      <c r="AB6337" s="135">
        <v>19789</v>
      </c>
      <c r="AC6337" s="136">
        <v>20030</v>
      </c>
      <c r="AD6337" s="135">
        <v>19660</v>
      </c>
      <c r="AE6337" s="137">
        <v>18258</v>
      </c>
      <c r="AF6337" s="138">
        <v>17812</v>
      </c>
    </row>
    <row r="6338" spans="2:32">
      <c r="B6338" s="114">
        <v>6300</v>
      </c>
      <c r="C6338" s="115">
        <v>6300</v>
      </c>
      <c r="D6338" s="116">
        <v>263</v>
      </c>
      <c r="E6338" s="117">
        <v>9</v>
      </c>
      <c r="F6338" s="118">
        <v>20</v>
      </c>
      <c r="G6338" s="119" t="s">
        <v>487</v>
      </c>
      <c r="H6338" s="120">
        <v>9</v>
      </c>
      <c r="I6338" s="115">
        <v>19</v>
      </c>
      <c r="J6338" s="116" t="s">
        <v>487</v>
      </c>
      <c r="K6338" s="121">
        <v>12</v>
      </c>
      <c r="L6338" s="108"/>
      <c r="M6338" s="122">
        <v>15224</v>
      </c>
      <c r="N6338" s="123">
        <v>14207</v>
      </c>
      <c r="O6338" s="124">
        <v>14065</v>
      </c>
      <c r="P6338" s="123">
        <v>16575</v>
      </c>
      <c r="Q6338" s="124">
        <v>17224</v>
      </c>
      <c r="R6338" s="123">
        <v>16984</v>
      </c>
      <c r="S6338" s="124">
        <v>16965</v>
      </c>
      <c r="T6338" s="123">
        <v>15918</v>
      </c>
      <c r="U6338" s="124">
        <v>15330</v>
      </c>
      <c r="V6338" s="123">
        <v>18499</v>
      </c>
      <c r="W6338" s="124">
        <v>18756</v>
      </c>
      <c r="X6338" s="123">
        <v>18564</v>
      </c>
      <c r="Y6338" s="124">
        <v>18473</v>
      </c>
      <c r="Z6338" s="123">
        <v>16984</v>
      </c>
      <c r="AA6338" s="124">
        <v>19613</v>
      </c>
      <c r="AB6338" s="123">
        <v>19882</v>
      </c>
      <c r="AC6338" s="124">
        <v>20000</v>
      </c>
      <c r="AD6338" s="123">
        <v>19691</v>
      </c>
      <c r="AE6338" s="125">
        <v>18380</v>
      </c>
      <c r="AF6338" s="126">
        <v>18082</v>
      </c>
    </row>
    <row r="6339" spans="2:32">
      <c r="B6339" s="127">
        <v>6301</v>
      </c>
      <c r="C6339" s="128">
        <v>6301</v>
      </c>
      <c r="D6339" s="129">
        <v>263</v>
      </c>
      <c r="E6339" s="130">
        <v>9</v>
      </c>
      <c r="F6339" s="131">
        <v>20</v>
      </c>
      <c r="G6339" s="132" t="s">
        <v>487</v>
      </c>
      <c r="H6339" s="133">
        <v>9</v>
      </c>
      <c r="I6339" s="128">
        <v>19</v>
      </c>
      <c r="J6339" s="129" t="s">
        <v>487</v>
      </c>
      <c r="K6339" s="134">
        <v>13</v>
      </c>
      <c r="L6339" s="108"/>
      <c r="M6339" s="81">
        <v>15311</v>
      </c>
      <c r="N6339" s="135">
        <v>14170</v>
      </c>
      <c r="O6339" s="136">
        <v>14201</v>
      </c>
      <c r="P6339" s="135">
        <v>16735</v>
      </c>
      <c r="Q6339" s="136">
        <v>17375</v>
      </c>
      <c r="R6339" s="135">
        <v>17058</v>
      </c>
      <c r="S6339" s="136">
        <v>17023</v>
      </c>
      <c r="T6339" s="135">
        <v>15863</v>
      </c>
      <c r="U6339" s="136">
        <v>15438</v>
      </c>
      <c r="V6339" s="135">
        <v>18646</v>
      </c>
      <c r="W6339" s="136">
        <v>18892</v>
      </c>
      <c r="X6339" s="135">
        <v>18648</v>
      </c>
      <c r="Y6339" s="136">
        <v>18520</v>
      </c>
      <c r="Z6339" s="135">
        <v>17016</v>
      </c>
      <c r="AA6339" s="136">
        <v>19674</v>
      </c>
      <c r="AB6339" s="135">
        <v>20018</v>
      </c>
      <c r="AC6339" s="136">
        <v>20158</v>
      </c>
      <c r="AD6339" s="135">
        <v>19745</v>
      </c>
      <c r="AE6339" s="137">
        <v>18316</v>
      </c>
      <c r="AF6339" s="138">
        <v>18126</v>
      </c>
    </row>
    <row r="6340" spans="2:32">
      <c r="B6340" s="114">
        <v>6302</v>
      </c>
      <c r="C6340" s="115">
        <v>6302</v>
      </c>
      <c r="D6340" s="116">
        <v>263</v>
      </c>
      <c r="E6340" s="117">
        <v>9</v>
      </c>
      <c r="F6340" s="118">
        <v>20</v>
      </c>
      <c r="G6340" s="119" t="s">
        <v>487</v>
      </c>
      <c r="H6340" s="120">
        <v>9</v>
      </c>
      <c r="I6340" s="115">
        <v>19</v>
      </c>
      <c r="J6340" s="116" t="s">
        <v>487</v>
      </c>
      <c r="K6340" s="121">
        <v>14</v>
      </c>
      <c r="L6340" s="108"/>
      <c r="M6340" s="122">
        <v>15286</v>
      </c>
      <c r="N6340" s="123">
        <v>14035</v>
      </c>
      <c r="O6340" s="124">
        <v>14102</v>
      </c>
      <c r="P6340" s="123">
        <v>16801</v>
      </c>
      <c r="Q6340" s="124">
        <v>17529</v>
      </c>
      <c r="R6340" s="123">
        <v>17055</v>
      </c>
      <c r="S6340" s="124">
        <v>16861</v>
      </c>
      <c r="T6340" s="123">
        <v>15739</v>
      </c>
      <c r="U6340" s="124">
        <v>15336</v>
      </c>
      <c r="V6340" s="123">
        <v>18793</v>
      </c>
      <c r="W6340" s="124">
        <v>19022</v>
      </c>
      <c r="X6340" s="123">
        <v>18617</v>
      </c>
      <c r="Y6340" s="124">
        <v>18326</v>
      </c>
      <c r="Z6340" s="123">
        <v>16947</v>
      </c>
      <c r="AA6340" s="124">
        <v>19765</v>
      </c>
      <c r="AB6340" s="123">
        <v>20142</v>
      </c>
      <c r="AC6340" s="124">
        <v>20257</v>
      </c>
      <c r="AD6340" s="123">
        <v>19530</v>
      </c>
      <c r="AE6340" s="125">
        <v>18149</v>
      </c>
      <c r="AF6340" s="126">
        <v>18043</v>
      </c>
    </row>
    <row r="6341" spans="2:32">
      <c r="B6341" s="127">
        <v>6303</v>
      </c>
      <c r="C6341" s="128">
        <v>6303</v>
      </c>
      <c r="D6341" s="129">
        <v>263</v>
      </c>
      <c r="E6341" s="130">
        <v>9</v>
      </c>
      <c r="F6341" s="131">
        <v>20</v>
      </c>
      <c r="G6341" s="132" t="s">
        <v>487</v>
      </c>
      <c r="H6341" s="133">
        <v>9</v>
      </c>
      <c r="I6341" s="128">
        <v>19</v>
      </c>
      <c r="J6341" s="129" t="s">
        <v>487</v>
      </c>
      <c r="K6341" s="134">
        <v>15</v>
      </c>
      <c r="L6341" s="108"/>
      <c r="M6341" s="81">
        <v>15564</v>
      </c>
      <c r="N6341" s="135">
        <v>14275</v>
      </c>
      <c r="O6341" s="136">
        <v>14415</v>
      </c>
      <c r="P6341" s="135">
        <v>17168</v>
      </c>
      <c r="Q6341" s="136">
        <v>17922</v>
      </c>
      <c r="R6341" s="135">
        <v>17357</v>
      </c>
      <c r="S6341" s="136">
        <v>17127</v>
      </c>
      <c r="T6341" s="135">
        <v>16002</v>
      </c>
      <c r="U6341" s="136">
        <v>15671</v>
      </c>
      <c r="V6341" s="135">
        <v>19179</v>
      </c>
      <c r="W6341" s="136">
        <v>19391</v>
      </c>
      <c r="X6341" s="135">
        <v>18896</v>
      </c>
      <c r="Y6341" s="136">
        <v>18572</v>
      </c>
      <c r="Z6341" s="135">
        <v>17108</v>
      </c>
      <c r="AA6341" s="136">
        <v>19966</v>
      </c>
      <c r="AB6341" s="135">
        <v>20547</v>
      </c>
      <c r="AC6341" s="136">
        <v>20650</v>
      </c>
      <c r="AD6341" s="135">
        <v>19736</v>
      </c>
      <c r="AE6341" s="137">
        <v>18380</v>
      </c>
      <c r="AF6341" s="138">
        <v>18192</v>
      </c>
    </row>
    <row r="6342" spans="2:32">
      <c r="B6342" s="114">
        <v>6304</v>
      </c>
      <c r="C6342" s="115">
        <v>6304</v>
      </c>
      <c r="D6342" s="116">
        <v>263</v>
      </c>
      <c r="E6342" s="117">
        <v>9</v>
      </c>
      <c r="F6342" s="118">
        <v>20</v>
      </c>
      <c r="G6342" s="119" t="s">
        <v>487</v>
      </c>
      <c r="H6342" s="120">
        <v>9</v>
      </c>
      <c r="I6342" s="115">
        <v>19</v>
      </c>
      <c r="J6342" s="116" t="s">
        <v>487</v>
      </c>
      <c r="K6342" s="121">
        <v>16</v>
      </c>
      <c r="L6342" s="108"/>
      <c r="M6342" s="122">
        <v>15859</v>
      </c>
      <c r="N6342" s="123">
        <v>14518</v>
      </c>
      <c r="O6342" s="124">
        <v>14784</v>
      </c>
      <c r="P6342" s="123">
        <v>17521</v>
      </c>
      <c r="Q6342" s="124">
        <v>18415</v>
      </c>
      <c r="R6342" s="123">
        <v>17624</v>
      </c>
      <c r="S6342" s="124">
        <v>17310</v>
      </c>
      <c r="T6342" s="123">
        <v>16192</v>
      </c>
      <c r="U6342" s="124">
        <v>15988</v>
      </c>
      <c r="V6342" s="123">
        <v>19730</v>
      </c>
      <c r="W6342" s="124">
        <v>19692</v>
      </c>
      <c r="X6342" s="123">
        <v>19053</v>
      </c>
      <c r="Y6342" s="124">
        <v>18644</v>
      </c>
      <c r="Z6342" s="123">
        <v>17230</v>
      </c>
      <c r="AA6342" s="124">
        <v>20065</v>
      </c>
      <c r="AB6342" s="123">
        <v>21161</v>
      </c>
      <c r="AC6342" s="124">
        <v>20952</v>
      </c>
      <c r="AD6342" s="123">
        <v>19739</v>
      </c>
      <c r="AE6342" s="125">
        <v>18450</v>
      </c>
      <c r="AF6342" s="126">
        <v>18295</v>
      </c>
    </row>
    <row r="6343" spans="2:32">
      <c r="B6343" s="127">
        <v>6305</v>
      </c>
      <c r="C6343" s="128">
        <v>6305</v>
      </c>
      <c r="D6343" s="129">
        <v>263</v>
      </c>
      <c r="E6343" s="130">
        <v>9</v>
      </c>
      <c r="F6343" s="131">
        <v>20</v>
      </c>
      <c r="G6343" s="132" t="s">
        <v>487</v>
      </c>
      <c r="H6343" s="133">
        <v>9</v>
      </c>
      <c r="I6343" s="128">
        <v>19</v>
      </c>
      <c r="J6343" s="129" t="s">
        <v>487</v>
      </c>
      <c r="K6343" s="134">
        <v>17</v>
      </c>
      <c r="L6343" s="108"/>
      <c r="M6343" s="81">
        <v>16232</v>
      </c>
      <c r="N6343" s="135">
        <v>14976</v>
      </c>
      <c r="O6343" s="136">
        <v>15427</v>
      </c>
      <c r="P6343" s="135">
        <v>17966</v>
      </c>
      <c r="Q6343" s="136">
        <v>18915</v>
      </c>
      <c r="R6343" s="135">
        <v>18090</v>
      </c>
      <c r="S6343" s="136">
        <v>17647</v>
      </c>
      <c r="T6343" s="135">
        <v>16680</v>
      </c>
      <c r="U6343" s="136">
        <v>16662</v>
      </c>
      <c r="V6343" s="135">
        <v>20182</v>
      </c>
      <c r="W6343" s="136">
        <v>20150</v>
      </c>
      <c r="X6343" s="135">
        <v>19534</v>
      </c>
      <c r="Y6343" s="136">
        <v>19058</v>
      </c>
      <c r="Z6343" s="135">
        <v>17796</v>
      </c>
      <c r="AA6343" s="136">
        <v>20478</v>
      </c>
      <c r="AB6343" s="135">
        <v>21630</v>
      </c>
      <c r="AC6343" s="136">
        <v>21430</v>
      </c>
      <c r="AD6343" s="135">
        <v>20168</v>
      </c>
      <c r="AE6343" s="137">
        <v>18928</v>
      </c>
      <c r="AF6343" s="138">
        <v>18861</v>
      </c>
    </row>
    <row r="6344" spans="2:32">
      <c r="B6344" s="114">
        <v>6306</v>
      </c>
      <c r="C6344" s="115">
        <v>6306</v>
      </c>
      <c r="D6344" s="116">
        <v>263</v>
      </c>
      <c r="E6344" s="117">
        <v>9</v>
      </c>
      <c r="F6344" s="118">
        <v>20</v>
      </c>
      <c r="G6344" s="119" t="s">
        <v>487</v>
      </c>
      <c r="H6344" s="120">
        <v>9</v>
      </c>
      <c r="I6344" s="115">
        <v>19</v>
      </c>
      <c r="J6344" s="116" t="s">
        <v>487</v>
      </c>
      <c r="K6344" s="121">
        <v>18</v>
      </c>
      <c r="L6344" s="108"/>
      <c r="M6344" s="122">
        <v>16283</v>
      </c>
      <c r="N6344" s="123">
        <v>15230</v>
      </c>
      <c r="O6344" s="124">
        <v>15649</v>
      </c>
      <c r="P6344" s="123">
        <v>18106</v>
      </c>
      <c r="Q6344" s="124">
        <v>18738</v>
      </c>
      <c r="R6344" s="123">
        <v>18305</v>
      </c>
      <c r="S6344" s="124">
        <v>17818</v>
      </c>
      <c r="T6344" s="123">
        <v>17111</v>
      </c>
      <c r="U6344" s="124">
        <v>17117</v>
      </c>
      <c r="V6344" s="123">
        <v>20041</v>
      </c>
      <c r="W6344" s="124">
        <v>20210</v>
      </c>
      <c r="X6344" s="123">
        <v>20035</v>
      </c>
      <c r="Y6344" s="124">
        <v>19430</v>
      </c>
      <c r="Z6344" s="123">
        <v>18415</v>
      </c>
      <c r="AA6344" s="124">
        <v>20906</v>
      </c>
      <c r="AB6344" s="123">
        <v>21486</v>
      </c>
      <c r="AC6344" s="124">
        <v>21555</v>
      </c>
      <c r="AD6344" s="123">
        <v>20640</v>
      </c>
      <c r="AE6344" s="125">
        <v>19678</v>
      </c>
      <c r="AF6344" s="126">
        <v>19530</v>
      </c>
    </row>
    <row r="6345" spans="2:32">
      <c r="B6345" s="127">
        <v>6307</v>
      </c>
      <c r="C6345" s="128">
        <v>6307</v>
      </c>
      <c r="D6345" s="129">
        <v>263</v>
      </c>
      <c r="E6345" s="130">
        <v>9</v>
      </c>
      <c r="F6345" s="131">
        <v>20</v>
      </c>
      <c r="G6345" s="132" t="s">
        <v>487</v>
      </c>
      <c r="H6345" s="133">
        <v>9</v>
      </c>
      <c r="I6345" s="128">
        <v>19</v>
      </c>
      <c r="J6345" s="129" t="s">
        <v>487</v>
      </c>
      <c r="K6345" s="134">
        <v>19</v>
      </c>
      <c r="L6345" s="108"/>
      <c r="M6345" s="81">
        <v>16546</v>
      </c>
      <c r="N6345" s="135">
        <v>15497</v>
      </c>
      <c r="O6345" s="136">
        <v>15996</v>
      </c>
      <c r="P6345" s="135">
        <v>18424</v>
      </c>
      <c r="Q6345" s="136">
        <v>18757</v>
      </c>
      <c r="R6345" s="135">
        <v>18631</v>
      </c>
      <c r="S6345" s="136">
        <v>18175</v>
      </c>
      <c r="T6345" s="135">
        <v>17430</v>
      </c>
      <c r="U6345" s="136">
        <v>17559</v>
      </c>
      <c r="V6345" s="135">
        <v>20265</v>
      </c>
      <c r="W6345" s="136">
        <v>20552</v>
      </c>
      <c r="X6345" s="135">
        <v>20644</v>
      </c>
      <c r="Y6345" s="136">
        <v>20115</v>
      </c>
      <c r="Z6345" s="135">
        <v>19039</v>
      </c>
      <c r="AA6345" s="136">
        <v>21580</v>
      </c>
      <c r="AB6345" s="135">
        <v>22058</v>
      </c>
      <c r="AC6345" s="136">
        <v>22279</v>
      </c>
      <c r="AD6345" s="135">
        <v>21519</v>
      </c>
      <c r="AE6345" s="137">
        <v>20514</v>
      </c>
      <c r="AF6345" s="138">
        <v>20263</v>
      </c>
    </row>
    <row r="6346" spans="2:32">
      <c r="B6346" s="114">
        <v>6308</v>
      </c>
      <c r="C6346" s="115">
        <v>6308</v>
      </c>
      <c r="D6346" s="116">
        <v>263</v>
      </c>
      <c r="E6346" s="117">
        <v>9</v>
      </c>
      <c r="F6346" s="118">
        <v>20</v>
      </c>
      <c r="G6346" s="119" t="s">
        <v>487</v>
      </c>
      <c r="H6346" s="120">
        <v>9</v>
      </c>
      <c r="I6346" s="115">
        <v>19</v>
      </c>
      <c r="J6346" s="116" t="s">
        <v>487</v>
      </c>
      <c r="K6346" s="121">
        <v>20</v>
      </c>
      <c r="L6346" s="108"/>
      <c r="M6346" s="122">
        <v>16735</v>
      </c>
      <c r="N6346" s="123">
        <v>15604</v>
      </c>
      <c r="O6346" s="124">
        <v>16220</v>
      </c>
      <c r="P6346" s="123">
        <v>18516</v>
      </c>
      <c r="Q6346" s="124">
        <v>18991</v>
      </c>
      <c r="R6346" s="123">
        <v>18924</v>
      </c>
      <c r="S6346" s="124">
        <v>18572</v>
      </c>
      <c r="T6346" s="123">
        <v>17771</v>
      </c>
      <c r="U6346" s="124">
        <v>17904</v>
      </c>
      <c r="V6346" s="123">
        <v>20724</v>
      </c>
      <c r="W6346" s="124">
        <v>21166</v>
      </c>
      <c r="X6346" s="123">
        <v>21283</v>
      </c>
      <c r="Y6346" s="124">
        <v>20966</v>
      </c>
      <c r="Z6346" s="123">
        <v>19744</v>
      </c>
      <c r="AA6346" s="124">
        <v>22102</v>
      </c>
      <c r="AB6346" s="123">
        <v>22918</v>
      </c>
      <c r="AC6346" s="124">
        <v>23264</v>
      </c>
      <c r="AD6346" s="123">
        <v>22586</v>
      </c>
      <c r="AE6346" s="125">
        <v>21442</v>
      </c>
      <c r="AF6346" s="126">
        <v>21086</v>
      </c>
    </row>
    <row r="6347" spans="2:32">
      <c r="B6347" s="127">
        <v>6309</v>
      </c>
      <c r="C6347" s="128">
        <v>6309</v>
      </c>
      <c r="D6347" s="129">
        <v>263</v>
      </c>
      <c r="E6347" s="130">
        <v>9</v>
      </c>
      <c r="F6347" s="131">
        <v>20</v>
      </c>
      <c r="G6347" s="132" t="s">
        <v>487</v>
      </c>
      <c r="H6347" s="133">
        <v>9</v>
      </c>
      <c r="I6347" s="128">
        <v>19</v>
      </c>
      <c r="J6347" s="129" t="s">
        <v>487</v>
      </c>
      <c r="K6347" s="134">
        <v>21</v>
      </c>
      <c r="L6347" s="108"/>
      <c r="M6347" s="81">
        <v>16146</v>
      </c>
      <c r="N6347" s="135">
        <v>15137</v>
      </c>
      <c r="O6347" s="136">
        <v>15785</v>
      </c>
      <c r="P6347" s="135">
        <v>17950</v>
      </c>
      <c r="Q6347" s="136">
        <v>18437</v>
      </c>
      <c r="R6347" s="135">
        <v>18464</v>
      </c>
      <c r="S6347" s="136">
        <v>18143</v>
      </c>
      <c r="T6347" s="135">
        <v>17512</v>
      </c>
      <c r="U6347" s="136">
        <v>17661</v>
      </c>
      <c r="V6347" s="135">
        <v>20428</v>
      </c>
      <c r="W6347" s="136">
        <v>21068</v>
      </c>
      <c r="X6347" s="135">
        <v>21302</v>
      </c>
      <c r="Y6347" s="136">
        <v>21068</v>
      </c>
      <c r="Z6347" s="135">
        <v>19879</v>
      </c>
      <c r="AA6347" s="136">
        <v>22123</v>
      </c>
      <c r="AB6347" s="135">
        <v>23082</v>
      </c>
      <c r="AC6347" s="136">
        <v>23612</v>
      </c>
      <c r="AD6347" s="135">
        <v>22963</v>
      </c>
      <c r="AE6347" s="137">
        <v>21911</v>
      </c>
      <c r="AF6347" s="138">
        <v>21379</v>
      </c>
    </row>
    <row r="6348" spans="2:32">
      <c r="B6348" s="114">
        <v>6310</v>
      </c>
      <c r="C6348" s="115">
        <v>6310</v>
      </c>
      <c r="D6348" s="116">
        <v>263</v>
      </c>
      <c r="E6348" s="117">
        <v>9</v>
      </c>
      <c r="F6348" s="118">
        <v>20</v>
      </c>
      <c r="G6348" s="119" t="s">
        <v>487</v>
      </c>
      <c r="H6348" s="120">
        <v>9</v>
      </c>
      <c r="I6348" s="115">
        <v>19</v>
      </c>
      <c r="J6348" s="116" t="s">
        <v>487</v>
      </c>
      <c r="K6348" s="121">
        <v>22</v>
      </c>
      <c r="L6348" s="108"/>
      <c r="M6348" s="122">
        <v>15064</v>
      </c>
      <c r="N6348" s="123">
        <v>14358</v>
      </c>
      <c r="O6348" s="124">
        <v>15016</v>
      </c>
      <c r="P6348" s="123">
        <v>16808</v>
      </c>
      <c r="Q6348" s="124">
        <v>17283</v>
      </c>
      <c r="R6348" s="123">
        <v>17494</v>
      </c>
      <c r="S6348" s="124">
        <v>17264</v>
      </c>
      <c r="T6348" s="123">
        <v>16866</v>
      </c>
      <c r="U6348" s="124">
        <v>17035</v>
      </c>
      <c r="V6348" s="123">
        <v>19468</v>
      </c>
      <c r="W6348" s="124">
        <v>20146</v>
      </c>
      <c r="X6348" s="123">
        <v>20608</v>
      </c>
      <c r="Y6348" s="124">
        <v>20515</v>
      </c>
      <c r="Z6348" s="123">
        <v>19459</v>
      </c>
      <c r="AA6348" s="124">
        <v>21328</v>
      </c>
      <c r="AB6348" s="123">
        <v>22376</v>
      </c>
      <c r="AC6348" s="124">
        <v>22960</v>
      </c>
      <c r="AD6348" s="123">
        <v>22563</v>
      </c>
      <c r="AE6348" s="125">
        <v>21683</v>
      </c>
      <c r="AF6348" s="126">
        <v>21050</v>
      </c>
    </row>
    <row r="6349" spans="2:32">
      <c r="B6349" s="127">
        <v>6311</v>
      </c>
      <c r="C6349" s="128">
        <v>6311</v>
      </c>
      <c r="D6349" s="129">
        <v>263</v>
      </c>
      <c r="E6349" s="130">
        <v>9</v>
      </c>
      <c r="F6349" s="131">
        <v>20</v>
      </c>
      <c r="G6349" s="132" t="s">
        <v>487</v>
      </c>
      <c r="H6349" s="133">
        <v>9</v>
      </c>
      <c r="I6349" s="128">
        <v>19</v>
      </c>
      <c r="J6349" s="129" t="s">
        <v>487</v>
      </c>
      <c r="K6349" s="134">
        <v>23</v>
      </c>
      <c r="L6349" s="108"/>
      <c r="M6349" s="81">
        <v>13858</v>
      </c>
      <c r="N6349" s="135">
        <v>13616</v>
      </c>
      <c r="O6349" s="136">
        <v>14222</v>
      </c>
      <c r="P6349" s="135">
        <v>15532</v>
      </c>
      <c r="Q6349" s="136">
        <v>15972</v>
      </c>
      <c r="R6349" s="135">
        <v>16225</v>
      </c>
      <c r="S6349" s="136">
        <v>16149</v>
      </c>
      <c r="T6349" s="135">
        <v>16137</v>
      </c>
      <c r="U6349" s="136">
        <v>16247</v>
      </c>
      <c r="V6349" s="135">
        <v>18132</v>
      </c>
      <c r="W6349" s="136">
        <v>18869</v>
      </c>
      <c r="X6349" s="135">
        <v>19460</v>
      </c>
      <c r="Y6349" s="136">
        <v>19622</v>
      </c>
      <c r="Z6349" s="135">
        <v>18754</v>
      </c>
      <c r="AA6349" s="136">
        <v>20156</v>
      </c>
      <c r="AB6349" s="135">
        <v>21171</v>
      </c>
      <c r="AC6349" s="136">
        <v>21849</v>
      </c>
      <c r="AD6349" s="135">
        <v>21680</v>
      </c>
      <c r="AE6349" s="137">
        <v>21142</v>
      </c>
      <c r="AF6349" s="138">
        <v>20384</v>
      </c>
    </row>
    <row r="6350" spans="2:32">
      <c r="B6350" s="114">
        <v>6312</v>
      </c>
      <c r="C6350" s="115">
        <v>6312</v>
      </c>
      <c r="D6350" s="116">
        <v>263</v>
      </c>
      <c r="E6350" s="117">
        <v>9</v>
      </c>
      <c r="F6350" s="118">
        <v>20</v>
      </c>
      <c r="G6350" s="119" t="s">
        <v>487</v>
      </c>
      <c r="H6350" s="120">
        <v>9</v>
      </c>
      <c r="I6350" s="115">
        <v>19</v>
      </c>
      <c r="J6350" s="116" t="s">
        <v>487</v>
      </c>
      <c r="K6350" s="121">
        <v>24</v>
      </c>
      <c r="L6350" s="108"/>
      <c r="M6350" s="122">
        <v>13060</v>
      </c>
      <c r="N6350" s="123">
        <v>12975</v>
      </c>
      <c r="O6350" s="124">
        <v>13582</v>
      </c>
      <c r="P6350" s="123">
        <v>14776</v>
      </c>
      <c r="Q6350" s="124">
        <v>15105</v>
      </c>
      <c r="R6350" s="123">
        <v>15479</v>
      </c>
      <c r="S6350" s="124">
        <v>15409</v>
      </c>
      <c r="T6350" s="123">
        <v>15564</v>
      </c>
      <c r="U6350" s="124">
        <v>15721</v>
      </c>
      <c r="V6350" s="123">
        <v>17436</v>
      </c>
      <c r="W6350" s="124">
        <v>18094</v>
      </c>
      <c r="X6350" s="123">
        <v>18829</v>
      </c>
      <c r="Y6350" s="124">
        <v>18910</v>
      </c>
      <c r="Z6350" s="123">
        <v>18331</v>
      </c>
      <c r="AA6350" s="124">
        <v>19605</v>
      </c>
      <c r="AB6350" s="123">
        <v>20590</v>
      </c>
      <c r="AC6350" s="124">
        <v>21073</v>
      </c>
      <c r="AD6350" s="123">
        <v>21077</v>
      </c>
      <c r="AE6350" s="125">
        <v>20692</v>
      </c>
      <c r="AF6350" s="126">
        <v>19997</v>
      </c>
    </row>
    <row r="6351" spans="2:32">
      <c r="B6351" s="127">
        <v>6313</v>
      </c>
      <c r="C6351" s="128">
        <v>6313</v>
      </c>
      <c r="D6351" s="129">
        <v>264</v>
      </c>
      <c r="E6351" s="130">
        <v>9</v>
      </c>
      <c r="F6351" s="131">
        <v>21</v>
      </c>
      <c r="G6351" s="132" t="s">
        <v>487</v>
      </c>
      <c r="H6351" s="133">
        <v>9</v>
      </c>
      <c r="I6351" s="128">
        <v>20</v>
      </c>
      <c r="J6351" s="129" t="s">
        <v>487</v>
      </c>
      <c r="K6351" s="134">
        <v>1</v>
      </c>
      <c r="L6351" s="108"/>
      <c r="M6351" s="81">
        <v>12489</v>
      </c>
      <c r="N6351" s="135">
        <v>12507</v>
      </c>
      <c r="O6351" s="136">
        <v>13314</v>
      </c>
      <c r="P6351" s="135">
        <v>14049</v>
      </c>
      <c r="Q6351" s="136">
        <v>14410</v>
      </c>
      <c r="R6351" s="135">
        <v>14821</v>
      </c>
      <c r="S6351" s="136">
        <v>15037</v>
      </c>
      <c r="T6351" s="135">
        <v>14781</v>
      </c>
      <c r="U6351" s="136">
        <v>15360</v>
      </c>
      <c r="V6351" s="135">
        <v>16861</v>
      </c>
      <c r="W6351" s="136">
        <v>17437</v>
      </c>
      <c r="X6351" s="135">
        <v>18197</v>
      </c>
      <c r="Y6351" s="136">
        <v>18347</v>
      </c>
      <c r="Z6351" s="135">
        <v>17849</v>
      </c>
      <c r="AA6351" s="136">
        <v>19334</v>
      </c>
      <c r="AB6351" s="135">
        <v>20037</v>
      </c>
      <c r="AC6351" s="136">
        <v>20486</v>
      </c>
      <c r="AD6351" s="135">
        <v>20411</v>
      </c>
      <c r="AE6351" s="137">
        <v>19184</v>
      </c>
      <c r="AF6351" s="138">
        <v>19489</v>
      </c>
    </row>
    <row r="6352" spans="2:32">
      <c r="B6352" s="114">
        <v>6314</v>
      </c>
      <c r="C6352" s="115">
        <v>6314</v>
      </c>
      <c r="D6352" s="116">
        <v>264</v>
      </c>
      <c r="E6352" s="117">
        <v>9</v>
      </c>
      <c r="F6352" s="118">
        <v>21</v>
      </c>
      <c r="G6352" s="119" t="s">
        <v>487</v>
      </c>
      <c r="H6352" s="120">
        <v>9</v>
      </c>
      <c r="I6352" s="115">
        <v>20</v>
      </c>
      <c r="J6352" s="116" t="s">
        <v>487</v>
      </c>
      <c r="K6352" s="121">
        <v>2</v>
      </c>
      <c r="L6352" s="108"/>
      <c r="M6352" s="122">
        <v>12237</v>
      </c>
      <c r="N6352" s="123">
        <v>12257</v>
      </c>
      <c r="O6352" s="124">
        <v>13128</v>
      </c>
      <c r="P6352" s="123">
        <v>13790</v>
      </c>
      <c r="Q6352" s="124">
        <v>14051</v>
      </c>
      <c r="R6352" s="123">
        <v>14515</v>
      </c>
      <c r="S6352" s="124">
        <v>14698</v>
      </c>
      <c r="T6352" s="123">
        <v>14492</v>
      </c>
      <c r="U6352" s="124">
        <v>15147</v>
      </c>
      <c r="V6352" s="123">
        <v>16479</v>
      </c>
      <c r="W6352" s="124">
        <v>17013</v>
      </c>
      <c r="X6352" s="123">
        <v>17802</v>
      </c>
      <c r="Y6352" s="124">
        <v>17928</v>
      </c>
      <c r="Z6352" s="123">
        <v>17535</v>
      </c>
      <c r="AA6352" s="124">
        <v>18935</v>
      </c>
      <c r="AB6352" s="123">
        <v>19549</v>
      </c>
      <c r="AC6352" s="124">
        <v>19986</v>
      </c>
      <c r="AD6352" s="123">
        <v>19919</v>
      </c>
      <c r="AE6352" s="125">
        <v>18764</v>
      </c>
      <c r="AF6352" s="126">
        <v>19131</v>
      </c>
    </row>
    <row r="6353" spans="2:32">
      <c r="B6353" s="127">
        <v>6315</v>
      </c>
      <c r="C6353" s="128">
        <v>6315</v>
      </c>
      <c r="D6353" s="129">
        <v>264</v>
      </c>
      <c r="E6353" s="130">
        <v>9</v>
      </c>
      <c r="F6353" s="131">
        <v>21</v>
      </c>
      <c r="G6353" s="132" t="s">
        <v>487</v>
      </c>
      <c r="H6353" s="133">
        <v>9</v>
      </c>
      <c r="I6353" s="128">
        <v>20</v>
      </c>
      <c r="J6353" s="129" t="s">
        <v>487</v>
      </c>
      <c r="K6353" s="134">
        <v>3</v>
      </c>
      <c r="L6353" s="108"/>
      <c r="M6353" s="81">
        <v>12075</v>
      </c>
      <c r="N6353" s="135">
        <v>12113</v>
      </c>
      <c r="O6353" s="136">
        <v>13086</v>
      </c>
      <c r="P6353" s="135">
        <v>13638</v>
      </c>
      <c r="Q6353" s="136">
        <v>13882</v>
      </c>
      <c r="R6353" s="135">
        <v>14364</v>
      </c>
      <c r="S6353" s="136">
        <v>14528</v>
      </c>
      <c r="T6353" s="135">
        <v>14371</v>
      </c>
      <c r="U6353" s="136">
        <v>15126</v>
      </c>
      <c r="V6353" s="135">
        <v>16300</v>
      </c>
      <c r="W6353" s="136">
        <v>16834</v>
      </c>
      <c r="X6353" s="135">
        <v>17565</v>
      </c>
      <c r="Y6353" s="136">
        <v>17648</v>
      </c>
      <c r="Z6353" s="135">
        <v>17421</v>
      </c>
      <c r="AA6353" s="136">
        <v>18707</v>
      </c>
      <c r="AB6353" s="135">
        <v>19291</v>
      </c>
      <c r="AC6353" s="136">
        <v>19792</v>
      </c>
      <c r="AD6353" s="135">
        <v>19561</v>
      </c>
      <c r="AE6353" s="137">
        <v>18489</v>
      </c>
      <c r="AF6353" s="138">
        <v>18967</v>
      </c>
    </row>
    <row r="6354" spans="2:32">
      <c r="B6354" s="114">
        <v>6316</v>
      </c>
      <c r="C6354" s="115">
        <v>6316</v>
      </c>
      <c r="D6354" s="116">
        <v>264</v>
      </c>
      <c r="E6354" s="117">
        <v>9</v>
      </c>
      <c r="F6354" s="118">
        <v>21</v>
      </c>
      <c r="G6354" s="119" t="s">
        <v>487</v>
      </c>
      <c r="H6354" s="120">
        <v>9</v>
      </c>
      <c r="I6354" s="115">
        <v>20</v>
      </c>
      <c r="J6354" s="116" t="s">
        <v>487</v>
      </c>
      <c r="K6354" s="121">
        <v>4</v>
      </c>
      <c r="L6354" s="108"/>
      <c r="M6354" s="122">
        <v>12147</v>
      </c>
      <c r="N6354" s="123">
        <v>12065</v>
      </c>
      <c r="O6354" s="124">
        <v>13187</v>
      </c>
      <c r="P6354" s="123">
        <v>13691</v>
      </c>
      <c r="Q6354" s="124">
        <v>13912</v>
      </c>
      <c r="R6354" s="123">
        <v>14334</v>
      </c>
      <c r="S6354" s="124">
        <v>14401</v>
      </c>
      <c r="T6354" s="123">
        <v>14243</v>
      </c>
      <c r="U6354" s="124">
        <v>15111</v>
      </c>
      <c r="V6354" s="123">
        <v>16131</v>
      </c>
      <c r="W6354" s="124">
        <v>16542</v>
      </c>
      <c r="X6354" s="123">
        <v>17208</v>
      </c>
      <c r="Y6354" s="124">
        <v>17194</v>
      </c>
      <c r="Z6354" s="123">
        <v>17167</v>
      </c>
      <c r="AA6354" s="124">
        <v>18510</v>
      </c>
      <c r="AB6354" s="123">
        <v>19016</v>
      </c>
      <c r="AC6354" s="124">
        <v>19346</v>
      </c>
      <c r="AD6354" s="123">
        <v>18914</v>
      </c>
      <c r="AE6354" s="125">
        <v>17962</v>
      </c>
      <c r="AF6354" s="126">
        <v>18592</v>
      </c>
    </row>
    <row r="6355" spans="2:32">
      <c r="B6355" s="127">
        <v>6317</v>
      </c>
      <c r="C6355" s="128">
        <v>6317</v>
      </c>
      <c r="D6355" s="129">
        <v>264</v>
      </c>
      <c r="E6355" s="130">
        <v>9</v>
      </c>
      <c r="F6355" s="131">
        <v>21</v>
      </c>
      <c r="G6355" s="132" t="s">
        <v>487</v>
      </c>
      <c r="H6355" s="133">
        <v>9</v>
      </c>
      <c r="I6355" s="128">
        <v>20</v>
      </c>
      <c r="J6355" s="129" t="s">
        <v>487</v>
      </c>
      <c r="K6355" s="134">
        <v>5</v>
      </c>
      <c r="L6355" s="108"/>
      <c r="M6355" s="81">
        <v>12647</v>
      </c>
      <c r="N6355" s="135">
        <v>12135</v>
      </c>
      <c r="O6355" s="136">
        <v>13750</v>
      </c>
      <c r="P6355" s="135">
        <v>14159</v>
      </c>
      <c r="Q6355" s="136">
        <v>14388</v>
      </c>
      <c r="R6355" s="135">
        <v>14814</v>
      </c>
      <c r="S6355" s="136">
        <v>14431</v>
      </c>
      <c r="T6355" s="135">
        <v>14236</v>
      </c>
      <c r="U6355" s="136">
        <v>15530</v>
      </c>
      <c r="V6355" s="135">
        <v>16403</v>
      </c>
      <c r="W6355" s="136">
        <v>16679</v>
      </c>
      <c r="X6355" s="135">
        <v>17296</v>
      </c>
      <c r="Y6355" s="136">
        <v>16872</v>
      </c>
      <c r="Z6355" s="135">
        <v>17319</v>
      </c>
      <c r="AA6355" s="136">
        <v>18364</v>
      </c>
      <c r="AB6355" s="135">
        <v>18852</v>
      </c>
      <c r="AC6355" s="136">
        <v>19037</v>
      </c>
      <c r="AD6355" s="135">
        <v>18374</v>
      </c>
      <c r="AE6355" s="137">
        <v>17482</v>
      </c>
      <c r="AF6355" s="138">
        <v>18602</v>
      </c>
    </row>
    <row r="6356" spans="2:32">
      <c r="B6356" s="114">
        <v>6318</v>
      </c>
      <c r="C6356" s="115">
        <v>6318</v>
      </c>
      <c r="D6356" s="116">
        <v>264</v>
      </c>
      <c r="E6356" s="117">
        <v>9</v>
      </c>
      <c r="F6356" s="118">
        <v>21</v>
      </c>
      <c r="G6356" s="119" t="s">
        <v>487</v>
      </c>
      <c r="H6356" s="120">
        <v>9</v>
      </c>
      <c r="I6356" s="115">
        <v>20</v>
      </c>
      <c r="J6356" s="116" t="s">
        <v>487</v>
      </c>
      <c r="K6356" s="121">
        <v>6</v>
      </c>
      <c r="L6356" s="108"/>
      <c r="M6356" s="122">
        <v>13827</v>
      </c>
      <c r="N6356" s="123">
        <v>12459</v>
      </c>
      <c r="O6356" s="124">
        <v>15044</v>
      </c>
      <c r="P6356" s="123">
        <v>15435</v>
      </c>
      <c r="Q6356" s="124">
        <v>15670</v>
      </c>
      <c r="R6356" s="123">
        <v>15954</v>
      </c>
      <c r="S6356" s="124">
        <v>14766</v>
      </c>
      <c r="T6356" s="123">
        <v>14422</v>
      </c>
      <c r="U6356" s="124">
        <v>16637</v>
      </c>
      <c r="V6356" s="123">
        <v>17445</v>
      </c>
      <c r="W6356" s="124">
        <v>17452</v>
      </c>
      <c r="X6356" s="123">
        <v>18007</v>
      </c>
      <c r="Y6356" s="124">
        <v>16783</v>
      </c>
      <c r="Z6356" s="123">
        <v>18120</v>
      </c>
      <c r="AA6356" s="124">
        <v>19036</v>
      </c>
      <c r="AB6356" s="123">
        <v>19482</v>
      </c>
      <c r="AC6356" s="124">
        <v>19385</v>
      </c>
      <c r="AD6356" s="123">
        <v>18082</v>
      </c>
      <c r="AE6356" s="125">
        <v>17177</v>
      </c>
      <c r="AF6356" s="126">
        <v>19269</v>
      </c>
    </row>
    <row r="6357" spans="2:32">
      <c r="B6357" s="127">
        <v>6319</v>
      </c>
      <c r="C6357" s="128">
        <v>6319</v>
      </c>
      <c r="D6357" s="129">
        <v>264</v>
      </c>
      <c r="E6357" s="130">
        <v>9</v>
      </c>
      <c r="F6357" s="131">
        <v>21</v>
      </c>
      <c r="G6357" s="132" t="s">
        <v>487</v>
      </c>
      <c r="H6357" s="133">
        <v>9</v>
      </c>
      <c r="I6357" s="128">
        <v>20</v>
      </c>
      <c r="J6357" s="129" t="s">
        <v>487</v>
      </c>
      <c r="K6357" s="134">
        <v>7</v>
      </c>
      <c r="L6357" s="108"/>
      <c r="M6357" s="81">
        <v>15076</v>
      </c>
      <c r="N6357" s="135">
        <v>12730</v>
      </c>
      <c r="O6357" s="136">
        <v>16222</v>
      </c>
      <c r="P6357" s="135">
        <v>16633</v>
      </c>
      <c r="Q6357" s="136">
        <v>16898</v>
      </c>
      <c r="R6357" s="135">
        <v>17042</v>
      </c>
      <c r="S6357" s="136">
        <v>15061</v>
      </c>
      <c r="T6357" s="135">
        <v>14497</v>
      </c>
      <c r="U6357" s="136">
        <v>17662</v>
      </c>
      <c r="V6357" s="135">
        <v>18474</v>
      </c>
      <c r="W6357" s="136">
        <v>18290</v>
      </c>
      <c r="X6357" s="135">
        <v>18771</v>
      </c>
      <c r="Y6357" s="136">
        <v>16662</v>
      </c>
      <c r="Z6357" s="135">
        <v>18865</v>
      </c>
      <c r="AA6357" s="136">
        <v>19633</v>
      </c>
      <c r="AB6357" s="135">
        <v>20140</v>
      </c>
      <c r="AC6357" s="136">
        <v>19957</v>
      </c>
      <c r="AD6357" s="135">
        <v>17796</v>
      </c>
      <c r="AE6357" s="137">
        <v>16882</v>
      </c>
      <c r="AF6357" s="138">
        <v>19936</v>
      </c>
    </row>
    <row r="6358" spans="2:32">
      <c r="B6358" s="114">
        <v>6320</v>
      </c>
      <c r="C6358" s="115">
        <v>6320</v>
      </c>
      <c r="D6358" s="116">
        <v>264</v>
      </c>
      <c r="E6358" s="117">
        <v>9</v>
      </c>
      <c r="F6358" s="118">
        <v>21</v>
      </c>
      <c r="G6358" s="119" t="s">
        <v>487</v>
      </c>
      <c r="H6358" s="120">
        <v>9</v>
      </c>
      <c r="I6358" s="115">
        <v>20</v>
      </c>
      <c r="J6358" s="116" t="s">
        <v>487</v>
      </c>
      <c r="K6358" s="121">
        <v>8</v>
      </c>
      <c r="L6358" s="108"/>
      <c r="M6358" s="122">
        <v>15435</v>
      </c>
      <c r="N6358" s="123">
        <v>13033</v>
      </c>
      <c r="O6358" s="124">
        <v>16550</v>
      </c>
      <c r="P6358" s="123">
        <v>16901</v>
      </c>
      <c r="Q6358" s="124">
        <v>17356</v>
      </c>
      <c r="R6358" s="123">
        <v>17240</v>
      </c>
      <c r="S6358" s="124">
        <v>15570</v>
      </c>
      <c r="T6358" s="123">
        <v>14753</v>
      </c>
      <c r="U6358" s="124">
        <v>18010</v>
      </c>
      <c r="V6358" s="123">
        <v>18745</v>
      </c>
      <c r="W6358" s="124">
        <v>18565</v>
      </c>
      <c r="X6358" s="123">
        <v>18817</v>
      </c>
      <c r="Y6358" s="124">
        <v>16957</v>
      </c>
      <c r="Z6358" s="123">
        <v>19068</v>
      </c>
      <c r="AA6358" s="124">
        <v>19512</v>
      </c>
      <c r="AB6358" s="123">
        <v>20202</v>
      </c>
      <c r="AC6358" s="124">
        <v>20163</v>
      </c>
      <c r="AD6358" s="123">
        <v>18009</v>
      </c>
      <c r="AE6358" s="125">
        <v>16950</v>
      </c>
      <c r="AF6358" s="126">
        <v>20094</v>
      </c>
    </row>
    <row r="6359" spans="2:32">
      <c r="B6359" s="127">
        <v>6321</v>
      </c>
      <c r="C6359" s="128">
        <v>6321</v>
      </c>
      <c r="D6359" s="129">
        <v>264</v>
      </c>
      <c r="E6359" s="130">
        <v>9</v>
      </c>
      <c r="F6359" s="131">
        <v>21</v>
      </c>
      <c r="G6359" s="132" t="s">
        <v>487</v>
      </c>
      <c r="H6359" s="133">
        <v>9</v>
      </c>
      <c r="I6359" s="128">
        <v>20</v>
      </c>
      <c r="J6359" s="129" t="s">
        <v>487</v>
      </c>
      <c r="K6359" s="134">
        <v>9</v>
      </c>
      <c r="L6359" s="108"/>
      <c r="M6359" s="81">
        <v>15312</v>
      </c>
      <c r="N6359" s="135">
        <v>13321</v>
      </c>
      <c r="O6359" s="136">
        <v>16478</v>
      </c>
      <c r="P6359" s="135">
        <v>16849</v>
      </c>
      <c r="Q6359" s="136">
        <v>17311</v>
      </c>
      <c r="R6359" s="135">
        <v>17104</v>
      </c>
      <c r="S6359" s="136">
        <v>15874</v>
      </c>
      <c r="T6359" s="135">
        <v>15050</v>
      </c>
      <c r="U6359" s="136">
        <v>17877</v>
      </c>
      <c r="V6359" s="135">
        <v>18565</v>
      </c>
      <c r="W6359" s="136">
        <v>18514</v>
      </c>
      <c r="X6359" s="135">
        <v>18608</v>
      </c>
      <c r="Y6359" s="136">
        <v>17172</v>
      </c>
      <c r="Z6359" s="135">
        <v>18926</v>
      </c>
      <c r="AA6359" s="136">
        <v>19292</v>
      </c>
      <c r="AB6359" s="135">
        <v>19919</v>
      </c>
      <c r="AC6359" s="136">
        <v>20031</v>
      </c>
      <c r="AD6359" s="135">
        <v>18164</v>
      </c>
      <c r="AE6359" s="137">
        <v>17147</v>
      </c>
      <c r="AF6359" s="138">
        <v>19912</v>
      </c>
    </row>
    <row r="6360" spans="2:32">
      <c r="B6360" s="114">
        <v>6322</v>
      </c>
      <c r="C6360" s="115">
        <v>6322</v>
      </c>
      <c r="D6360" s="116">
        <v>264</v>
      </c>
      <c r="E6360" s="117">
        <v>9</v>
      </c>
      <c r="F6360" s="118">
        <v>21</v>
      </c>
      <c r="G6360" s="119" t="s">
        <v>487</v>
      </c>
      <c r="H6360" s="120">
        <v>9</v>
      </c>
      <c r="I6360" s="115">
        <v>20</v>
      </c>
      <c r="J6360" s="116" t="s">
        <v>487</v>
      </c>
      <c r="K6360" s="121">
        <v>10</v>
      </c>
      <c r="L6360" s="108"/>
      <c r="M6360" s="122">
        <v>14991</v>
      </c>
      <c r="N6360" s="123">
        <v>13303</v>
      </c>
      <c r="O6360" s="124">
        <v>16281</v>
      </c>
      <c r="P6360" s="123">
        <v>16822</v>
      </c>
      <c r="Q6360" s="124">
        <v>17162</v>
      </c>
      <c r="R6360" s="123">
        <v>16743</v>
      </c>
      <c r="S6360" s="124">
        <v>15652</v>
      </c>
      <c r="T6360" s="123">
        <v>14944</v>
      </c>
      <c r="U6360" s="124">
        <v>17624</v>
      </c>
      <c r="V6360" s="123">
        <v>18382</v>
      </c>
      <c r="W6360" s="124">
        <v>18399</v>
      </c>
      <c r="X6360" s="123">
        <v>18248</v>
      </c>
      <c r="Y6360" s="124">
        <v>16969</v>
      </c>
      <c r="Z6360" s="123">
        <v>18984</v>
      </c>
      <c r="AA6360" s="124">
        <v>19401</v>
      </c>
      <c r="AB6360" s="123">
        <v>19788</v>
      </c>
      <c r="AC6360" s="124">
        <v>20014</v>
      </c>
      <c r="AD6360" s="123">
        <v>18011</v>
      </c>
      <c r="AE6360" s="125">
        <v>17394</v>
      </c>
      <c r="AF6360" s="126">
        <v>20018</v>
      </c>
    </row>
    <row r="6361" spans="2:32">
      <c r="B6361" s="127">
        <v>6323</v>
      </c>
      <c r="C6361" s="128">
        <v>6323</v>
      </c>
      <c r="D6361" s="129">
        <v>264</v>
      </c>
      <c r="E6361" s="130">
        <v>9</v>
      </c>
      <c r="F6361" s="131">
        <v>21</v>
      </c>
      <c r="G6361" s="132" t="s">
        <v>487</v>
      </c>
      <c r="H6361" s="133">
        <v>9</v>
      </c>
      <c r="I6361" s="128">
        <v>20</v>
      </c>
      <c r="J6361" s="129" t="s">
        <v>487</v>
      </c>
      <c r="K6361" s="134">
        <v>11</v>
      </c>
      <c r="L6361" s="108"/>
      <c r="M6361" s="81">
        <v>14900</v>
      </c>
      <c r="N6361" s="135">
        <v>13479</v>
      </c>
      <c r="O6361" s="136">
        <v>16364</v>
      </c>
      <c r="P6361" s="135">
        <v>16963</v>
      </c>
      <c r="Q6361" s="136">
        <v>17210</v>
      </c>
      <c r="R6361" s="135">
        <v>16679</v>
      </c>
      <c r="S6361" s="136">
        <v>15734</v>
      </c>
      <c r="T6361" s="135">
        <v>15109</v>
      </c>
      <c r="U6361" s="136">
        <v>17691</v>
      </c>
      <c r="V6361" s="135">
        <v>18465</v>
      </c>
      <c r="W6361" s="136">
        <v>18504</v>
      </c>
      <c r="X6361" s="135">
        <v>18237</v>
      </c>
      <c r="Y6361" s="136">
        <v>17091</v>
      </c>
      <c r="Z6361" s="135">
        <v>19215</v>
      </c>
      <c r="AA6361" s="136">
        <v>19603</v>
      </c>
      <c r="AB6361" s="135">
        <v>19851</v>
      </c>
      <c r="AC6361" s="136">
        <v>20201</v>
      </c>
      <c r="AD6361" s="135">
        <v>18196</v>
      </c>
      <c r="AE6361" s="137">
        <v>17751</v>
      </c>
      <c r="AF6361" s="138">
        <v>20290</v>
      </c>
    </row>
    <row r="6362" spans="2:32">
      <c r="B6362" s="114">
        <v>6324</v>
      </c>
      <c r="C6362" s="115">
        <v>6324</v>
      </c>
      <c r="D6362" s="116">
        <v>264</v>
      </c>
      <c r="E6362" s="117">
        <v>9</v>
      </c>
      <c r="F6362" s="118">
        <v>21</v>
      </c>
      <c r="G6362" s="119" t="s">
        <v>487</v>
      </c>
      <c r="H6362" s="120">
        <v>9</v>
      </c>
      <c r="I6362" s="115">
        <v>20</v>
      </c>
      <c r="J6362" s="116" t="s">
        <v>487</v>
      </c>
      <c r="K6362" s="121">
        <v>12</v>
      </c>
      <c r="L6362" s="108"/>
      <c r="M6362" s="122">
        <v>14851</v>
      </c>
      <c r="N6362" s="123">
        <v>13648</v>
      </c>
      <c r="O6362" s="124">
        <v>16480</v>
      </c>
      <c r="P6362" s="123">
        <v>17134</v>
      </c>
      <c r="Q6362" s="124">
        <v>17269</v>
      </c>
      <c r="R6362" s="123">
        <v>16639</v>
      </c>
      <c r="S6362" s="124">
        <v>15812</v>
      </c>
      <c r="T6362" s="123">
        <v>15314</v>
      </c>
      <c r="U6362" s="124">
        <v>17826</v>
      </c>
      <c r="V6362" s="123">
        <v>18552</v>
      </c>
      <c r="W6362" s="124">
        <v>18632</v>
      </c>
      <c r="X6362" s="123">
        <v>18239</v>
      </c>
      <c r="Y6362" s="124">
        <v>17196</v>
      </c>
      <c r="Z6362" s="123">
        <v>19400</v>
      </c>
      <c r="AA6362" s="124">
        <v>19703</v>
      </c>
      <c r="AB6362" s="123">
        <v>19831</v>
      </c>
      <c r="AC6362" s="124">
        <v>20365</v>
      </c>
      <c r="AD6362" s="123">
        <v>18320</v>
      </c>
      <c r="AE6362" s="125">
        <v>18026</v>
      </c>
      <c r="AF6362" s="126">
        <v>20494</v>
      </c>
    </row>
    <row r="6363" spans="2:32">
      <c r="B6363" s="127">
        <v>6325</v>
      </c>
      <c r="C6363" s="128">
        <v>6325</v>
      </c>
      <c r="D6363" s="129">
        <v>264</v>
      </c>
      <c r="E6363" s="130">
        <v>9</v>
      </c>
      <c r="F6363" s="131">
        <v>21</v>
      </c>
      <c r="G6363" s="132" t="s">
        <v>487</v>
      </c>
      <c r="H6363" s="133">
        <v>9</v>
      </c>
      <c r="I6363" s="128">
        <v>20</v>
      </c>
      <c r="J6363" s="129" t="s">
        <v>487</v>
      </c>
      <c r="K6363" s="134">
        <v>13</v>
      </c>
      <c r="L6363" s="108"/>
      <c r="M6363" s="81">
        <v>14982</v>
      </c>
      <c r="N6363" s="135">
        <v>13791</v>
      </c>
      <c r="O6363" s="136">
        <v>16681</v>
      </c>
      <c r="P6363" s="135">
        <v>17329</v>
      </c>
      <c r="Q6363" s="136">
        <v>17446</v>
      </c>
      <c r="R6363" s="135">
        <v>16730</v>
      </c>
      <c r="S6363" s="136">
        <v>15793</v>
      </c>
      <c r="T6363" s="135">
        <v>15469</v>
      </c>
      <c r="U6363" s="136">
        <v>18004</v>
      </c>
      <c r="V6363" s="135">
        <v>18722</v>
      </c>
      <c r="W6363" s="136">
        <v>18816</v>
      </c>
      <c r="X6363" s="135">
        <v>18333</v>
      </c>
      <c r="Y6363" s="136">
        <v>17176</v>
      </c>
      <c r="Z6363" s="135">
        <v>19499</v>
      </c>
      <c r="AA6363" s="136">
        <v>19871</v>
      </c>
      <c r="AB6363" s="135">
        <v>20032</v>
      </c>
      <c r="AC6363" s="136">
        <v>20599</v>
      </c>
      <c r="AD6363" s="135">
        <v>18290</v>
      </c>
      <c r="AE6363" s="137">
        <v>18104</v>
      </c>
      <c r="AF6363" s="138">
        <v>20608</v>
      </c>
    </row>
    <row r="6364" spans="2:32">
      <c r="B6364" s="114">
        <v>6326</v>
      </c>
      <c r="C6364" s="115">
        <v>6326</v>
      </c>
      <c r="D6364" s="116">
        <v>264</v>
      </c>
      <c r="E6364" s="117">
        <v>9</v>
      </c>
      <c r="F6364" s="118">
        <v>21</v>
      </c>
      <c r="G6364" s="119" t="s">
        <v>487</v>
      </c>
      <c r="H6364" s="120">
        <v>9</v>
      </c>
      <c r="I6364" s="115">
        <v>20</v>
      </c>
      <c r="J6364" s="116" t="s">
        <v>487</v>
      </c>
      <c r="K6364" s="121">
        <v>14</v>
      </c>
      <c r="L6364" s="108"/>
      <c r="M6364" s="122">
        <v>14858</v>
      </c>
      <c r="N6364" s="123">
        <v>13749</v>
      </c>
      <c r="O6364" s="124">
        <v>16797</v>
      </c>
      <c r="P6364" s="123">
        <v>17537</v>
      </c>
      <c r="Q6364" s="124">
        <v>17636</v>
      </c>
      <c r="R6364" s="123">
        <v>16620</v>
      </c>
      <c r="S6364" s="124">
        <v>15724</v>
      </c>
      <c r="T6364" s="123">
        <v>15422</v>
      </c>
      <c r="U6364" s="124">
        <v>18111</v>
      </c>
      <c r="V6364" s="123">
        <v>18910</v>
      </c>
      <c r="W6364" s="124">
        <v>18944</v>
      </c>
      <c r="X6364" s="123">
        <v>18202</v>
      </c>
      <c r="Y6364" s="124">
        <v>17077</v>
      </c>
      <c r="Z6364" s="123">
        <v>19647</v>
      </c>
      <c r="AA6364" s="124">
        <v>20054</v>
      </c>
      <c r="AB6364" s="123">
        <v>20188</v>
      </c>
      <c r="AC6364" s="124">
        <v>20666</v>
      </c>
      <c r="AD6364" s="123">
        <v>18176</v>
      </c>
      <c r="AE6364" s="125">
        <v>18074</v>
      </c>
      <c r="AF6364" s="126">
        <v>20741</v>
      </c>
    </row>
    <row r="6365" spans="2:32">
      <c r="B6365" s="127">
        <v>6327</v>
      </c>
      <c r="C6365" s="128">
        <v>6327</v>
      </c>
      <c r="D6365" s="129">
        <v>264</v>
      </c>
      <c r="E6365" s="130">
        <v>9</v>
      </c>
      <c r="F6365" s="131">
        <v>21</v>
      </c>
      <c r="G6365" s="132" t="s">
        <v>487</v>
      </c>
      <c r="H6365" s="133">
        <v>9</v>
      </c>
      <c r="I6365" s="128">
        <v>20</v>
      </c>
      <c r="J6365" s="129" t="s">
        <v>487</v>
      </c>
      <c r="K6365" s="134">
        <v>15</v>
      </c>
      <c r="L6365" s="108"/>
      <c r="M6365" s="81">
        <v>14945</v>
      </c>
      <c r="N6365" s="135">
        <v>13874</v>
      </c>
      <c r="O6365" s="136">
        <v>16978</v>
      </c>
      <c r="P6365" s="135">
        <v>17733</v>
      </c>
      <c r="Q6365" s="136">
        <v>17829</v>
      </c>
      <c r="R6365" s="135">
        <v>16705</v>
      </c>
      <c r="S6365" s="136">
        <v>15803</v>
      </c>
      <c r="T6365" s="135">
        <v>15562</v>
      </c>
      <c r="U6365" s="136">
        <v>18306</v>
      </c>
      <c r="V6365" s="135">
        <v>19101</v>
      </c>
      <c r="W6365" s="136">
        <v>19186</v>
      </c>
      <c r="X6365" s="135">
        <v>18262</v>
      </c>
      <c r="Y6365" s="136">
        <v>17149</v>
      </c>
      <c r="Z6365" s="135">
        <v>19669</v>
      </c>
      <c r="AA6365" s="136">
        <v>20281</v>
      </c>
      <c r="AB6365" s="135">
        <v>20390</v>
      </c>
      <c r="AC6365" s="136">
        <v>20830</v>
      </c>
      <c r="AD6365" s="135">
        <v>18225</v>
      </c>
      <c r="AE6365" s="137">
        <v>18042</v>
      </c>
      <c r="AF6365" s="138">
        <v>20751</v>
      </c>
    </row>
    <row r="6366" spans="2:32">
      <c r="B6366" s="114">
        <v>6328</v>
      </c>
      <c r="C6366" s="115">
        <v>6328</v>
      </c>
      <c r="D6366" s="116">
        <v>264</v>
      </c>
      <c r="E6366" s="117">
        <v>9</v>
      </c>
      <c r="F6366" s="118">
        <v>21</v>
      </c>
      <c r="G6366" s="119" t="s">
        <v>487</v>
      </c>
      <c r="H6366" s="120">
        <v>9</v>
      </c>
      <c r="I6366" s="115">
        <v>20</v>
      </c>
      <c r="J6366" s="116" t="s">
        <v>487</v>
      </c>
      <c r="K6366" s="121">
        <v>16</v>
      </c>
      <c r="L6366" s="108"/>
      <c r="M6366" s="122">
        <v>15323</v>
      </c>
      <c r="N6366" s="123">
        <v>14451</v>
      </c>
      <c r="O6366" s="124">
        <v>17554</v>
      </c>
      <c r="P6366" s="123">
        <v>18412</v>
      </c>
      <c r="Q6366" s="124">
        <v>18350</v>
      </c>
      <c r="R6366" s="123">
        <v>17122</v>
      </c>
      <c r="S6366" s="124">
        <v>16223</v>
      </c>
      <c r="T6366" s="123">
        <v>16098</v>
      </c>
      <c r="U6366" s="124">
        <v>18748</v>
      </c>
      <c r="V6366" s="123">
        <v>19629</v>
      </c>
      <c r="W6366" s="124">
        <v>19547</v>
      </c>
      <c r="X6366" s="123">
        <v>18564</v>
      </c>
      <c r="Y6366" s="124">
        <v>17471</v>
      </c>
      <c r="Z6366" s="123">
        <v>19993</v>
      </c>
      <c r="AA6366" s="124">
        <v>21121</v>
      </c>
      <c r="AB6366" s="123">
        <v>20909</v>
      </c>
      <c r="AC6366" s="124">
        <v>21014</v>
      </c>
      <c r="AD6366" s="123">
        <v>18514</v>
      </c>
      <c r="AE6366" s="125">
        <v>18361</v>
      </c>
      <c r="AF6366" s="126">
        <v>21052</v>
      </c>
    </row>
    <row r="6367" spans="2:32">
      <c r="B6367" s="127">
        <v>6329</v>
      </c>
      <c r="C6367" s="128">
        <v>6329</v>
      </c>
      <c r="D6367" s="129">
        <v>264</v>
      </c>
      <c r="E6367" s="130">
        <v>9</v>
      </c>
      <c r="F6367" s="131">
        <v>21</v>
      </c>
      <c r="G6367" s="132" t="s">
        <v>487</v>
      </c>
      <c r="H6367" s="133">
        <v>9</v>
      </c>
      <c r="I6367" s="128">
        <v>20</v>
      </c>
      <c r="J6367" s="129" t="s">
        <v>487</v>
      </c>
      <c r="K6367" s="134">
        <v>17</v>
      </c>
      <c r="L6367" s="108"/>
      <c r="M6367" s="81">
        <v>15657</v>
      </c>
      <c r="N6367" s="135">
        <v>15087</v>
      </c>
      <c r="O6367" s="136">
        <v>17980</v>
      </c>
      <c r="P6367" s="135">
        <v>18907</v>
      </c>
      <c r="Q6367" s="136">
        <v>18773</v>
      </c>
      <c r="R6367" s="135">
        <v>17447</v>
      </c>
      <c r="S6367" s="136">
        <v>16698</v>
      </c>
      <c r="T6367" s="135">
        <v>16755</v>
      </c>
      <c r="U6367" s="136">
        <v>19244</v>
      </c>
      <c r="V6367" s="135">
        <v>20075</v>
      </c>
      <c r="W6367" s="136">
        <v>20049</v>
      </c>
      <c r="X6367" s="135">
        <v>18965</v>
      </c>
      <c r="Y6367" s="136">
        <v>17910</v>
      </c>
      <c r="Z6367" s="135">
        <v>20393</v>
      </c>
      <c r="AA6367" s="136">
        <v>21569</v>
      </c>
      <c r="AB6367" s="135">
        <v>21376</v>
      </c>
      <c r="AC6367" s="136">
        <v>21494</v>
      </c>
      <c r="AD6367" s="135">
        <v>18984</v>
      </c>
      <c r="AE6367" s="137">
        <v>18919</v>
      </c>
      <c r="AF6367" s="138">
        <v>21454</v>
      </c>
    </row>
    <row r="6368" spans="2:32">
      <c r="B6368" s="114">
        <v>6330</v>
      </c>
      <c r="C6368" s="115">
        <v>6330</v>
      </c>
      <c r="D6368" s="116">
        <v>264</v>
      </c>
      <c r="E6368" s="117">
        <v>9</v>
      </c>
      <c r="F6368" s="118">
        <v>21</v>
      </c>
      <c r="G6368" s="119" t="s">
        <v>487</v>
      </c>
      <c r="H6368" s="120">
        <v>9</v>
      </c>
      <c r="I6368" s="115">
        <v>20</v>
      </c>
      <c r="J6368" s="116" t="s">
        <v>487</v>
      </c>
      <c r="K6368" s="121">
        <v>18</v>
      </c>
      <c r="L6368" s="108"/>
      <c r="M6368" s="122">
        <v>15624</v>
      </c>
      <c r="N6368" s="123">
        <v>15222</v>
      </c>
      <c r="O6368" s="124">
        <v>18008</v>
      </c>
      <c r="P6368" s="123">
        <v>18688</v>
      </c>
      <c r="Q6368" s="124">
        <v>18718</v>
      </c>
      <c r="R6368" s="123">
        <v>17548</v>
      </c>
      <c r="S6368" s="124">
        <v>17034</v>
      </c>
      <c r="T6368" s="123">
        <v>17118</v>
      </c>
      <c r="U6368" s="124">
        <v>19416</v>
      </c>
      <c r="V6368" s="123">
        <v>20052</v>
      </c>
      <c r="W6368" s="124">
        <v>20299</v>
      </c>
      <c r="X6368" s="123">
        <v>19245</v>
      </c>
      <c r="Y6368" s="124">
        <v>18523</v>
      </c>
      <c r="Z6368" s="123">
        <v>20742</v>
      </c>
      <c r="AA6368" s="124">
        <v>21349</v>
      </c>
      <c r="AB6368" s="123">
        <v>21456</v>
      </c>
      <c r="AC6368" s="124">
        <v>21804</v>
      </c>
      <c r="AD6368" s="123">
        <v>19675</v>
      </c>
      <c r="AE6368" s="125">
        <v>19531</v>
      </c>
      <c r="AF6368" s="126">
        <v>21863</v>
      </c>
    </row>
    <row r="6369" spans="2:32">
      <c r="B6369" s="127">
        <v>6331</v>
      </c>
      <c r="C6369" s="128">
        <v>6331</v>
      </c>
      <c r="D6369" s="129">
        <v>264</v>
      </c>
      <c r="E6369" s="130">
        <v>9</v>
      </c>
      <c r="F6369" s="131">
        <v>21</v>
      </c>
      <c r="G6369" s="132" t="s">
        <v>487</v>
      </c>
      <c r="H6369" s="133">
        <v>9</v>
      </c>
      <c r="I6369" s="128">
        <v>20</v>
      </c>
      <c r="J6369" s="129" t="s">
        <v>487</v>
      </c>
      <c r="K6369" s="134">
        <v>19</v>
      </c>
      <c r="L6369" s="108"/>
      <c r="M6369" s="81">
        <v>15826</v>
      </c>
      <c r="N6369" s="135">
        <v>15552</v>
      </c>
      <c r="O6369" s="136">
        <v>18294</v>
      </c>
      <c r="P6369" s="135">
        <v>18672</v>
      </c>
      <c r="Q6369" s="136">
        <v>18863</v>
      </c>
      <c r="R6369" s="135">
        <v>17863</v>
      </c>
      <c r="S6369" s="136">
        <v>17301</v>
      </c>
      <c r="T6369" s="135">
        <v>17509</v>
      </c>
      <c r="U6369" s="136">
        <v>19788</v>
      </c>
      <c r="V6369" s="135">
        <v>20306</v>
      </c>
      <c r="W6369" s="136">
        <v>20707</v>
      </c>
      <c r="X6369" s="135">
        <v>19858</v>
      </c>
      <c r="Y6369" s="136">
        <v>19161</v>
      </c>
      <c r="Z6369" s="135">
        <v>21364</v>
      </c>
      <c r="AA6369" s="136">
        <v>21864</v>
      </c>
      <c r="AB6369" s="135">
        <v>22129</v>
      </c>
      <c r="AC6369" s="136">
        <v>22525</v>
      </c>
      <c r="AD6369" s="135">
        <v>20487</v>
      </c>
      <c r="AE6369" s="137">
        <v>20237</v>
      </c>
      <c r="AF6369" s="138">
        <v>22586</v>
      </c>
    </row>
    <row r="6370" spans="2:32">
      <c r="B6370" s="114">
        <v>6332</v>
      </c>
      <c r="C6370" s="115">
        <v>6332</v>
      </c>
      <c r="D6370" s="116">
        <v>264</v>
      </c>
      <c r="E6370" s="117">
        <v>9</v>
      </c>
      <c r="F6370" s="118">
        <v>21</v>
      </c>
      <c r="G6370" s="119" t="s">
        <v>487</v>
      </c>
      <c r="H6370" s="120">
        <v>9</v>
      </c>
      <c r="I6370" s="115">
        <v>20</v>
      </c>
      <c r="J6370" s="116" t="s">
        <v>487</v>
      </c>
      <c r="K6370" s="121">
        <v>20</v>
      </c>
      <c r="L6370" s="108"/>
      <c r="M6370" s="122">
        <v>16040</v>
      </c>
      <c r="N6370" s="123">
        <v>15760</v>
      </c>
      <c r="O6370" s="124">
        <v>18356</v>
      </c>
      <c r="P6370" s="123">
        <v>18866</v>
      </c>
      <c r="Q6370" s="124">
        <v>19062</v>
      </c>
      <c r="R6370" s="123">
        <v>18228</v>
      </c>
      <c r="S6370" s="124">
        <v>17598</v>
      </c>
      <c r="T6370" s="123">
        <v>17795</v>
      </c>
      <c r="U6370" s="124">
        <v>20018</v>
      </c>
      <c r="V6370" s="123">
        <v>20828</v>
      </c>
      <c r="W6370" s="124">
        <v>21240</v>
      </c>
      <c r="X6370" s="123">
        <v>20637</v>
      </c>
      <c r="Y6370" s="124">
        <v>19879</v>
      </c>
      <c r="Z6370" s="123">
        <v>21846</v>
      </c>
      <c r="AA6370" s="124">
        <v>22670</v>
      </c>
      <c r="AB6370" s="123">
        <v>23065</v>
      </c>
      <c r="AC6370" s="124">
        <v>23473</v>
      </c>
      <c r="AD6370" s="123">
        <v>21410</v>
      </c>
      <c r="AE6370" s="125">
        <v>21061</v>
      </c>
      <c r="AF6370" s="126">
        <v>23177</v>
      </c>
    </row>
    <row r="6371" spans="2:32">
      <c r="B6371" s="127">
        <v>6333</v>
      </c>
      <c r="C6371" s="128">
        <v>6333</v>
      </c>
      <c r="D6371" s="129">
        <v>264</v>
      </c>
      <c r="E6371" s="130">
        <v>9</v>
      </c>
      <c r="F6371" s="131">
        <v>21</v>
      </c>
      <c r="G6371" s="132" t="s">
        <v>487</v>
      </c>
      <c r="H6371" s="133">
        <v>9</v>
      </c>
      <c r="I6371" s="128">
        <v>20</v>
      </c>
      <c r="J6371" s="129" t="s">
        <v>487</v>
      </c>
      <c r="K6371" s="134">
        <v>21</v>
      </c>
      <c r="L6371" s="108"/>
      <c r="M6371" s="81">
        <v>15460</v>
      </c>
      <c r="N6371" s="135">
        <v>15300</v>
      </c>
      <c r="O6371" s="136">
        <v>17760</v>
      </c>
      <c r="P6371" s="135">
        <v>18270</v>
      </c>
      <c r="Q6371" s="136">
        <v>18580</v>
      </c>
      <c r="R6371" s="135">
        <v>17752</v>
      </c>
      <c r="S6371" s="136">
        <v>17279</v>
      </c>
      <c r="T6371" s="135">
        <v>17482</v>
      </c>
      <c r="U6371" s="136">
        <v>19623</v>
      </c>
      <c r="V6371" s="135">
        <v>20620</v>
      </c>
      <c r="W6371" s="136">
        <v>21138</v>
      </c>
      <c r="X6371" s="135">
        <v>20639</v>
      </c>
      <c r="Y6371" s="136">
        <v>20075</v>
      </c>
      <c r="Z6371" s="135">
        <v>21803</v>
      </c>
      <c r="AA6371" s="136">
        <v>22775</v>
      </c>
      <c r="AB6371" s="135">
        <v>23356</v>
      </c>
      <c r="AC6371" s="136">
        <v>23823</v>
      </c>
      <c r="AD6371" s="135">
        <v>21864</v>
      </c>
      <c r="AE6371" s="137">
        <v>21344</v>
      </c>
      <c r="AF6371" s="138">
        <v>23293</v>
      </c>
    </row>
    <row r="6372" spans="2:32">
      <c r="B6372" s="114">
        <v>6334</v>
      </c>
      <c r="C6372" s="115">
        <v>6334</v>
      </c>
      <c r="D6372" s="116">
        <v>264</v>
      </c>
      <c r="E6372" s="117">
        <v>9</v>
      </c>
      <c r="F6372" s="118">
        <v>21</v>
      </c>
      <c r="G6372" s="119" t="s">
        <v>487</v>
      </c>
      <c r="H6372" s="120">
        <v>9</v>
      </c>
      <c r="I6372" s="115">
        <v>20</v>
      </c>
      <c r="J6372" s="116" t="s">
        <v>487</v>
      </c>
      <c r="K6372" s="121">
        <v>22</v>
      </c>
      <c r="L6372" s="108"/>
      <c r="M6372" s="122">
        <v>14441</v>
      </c>
      <c r="N6372" s="123">
        <v>14522</v>
      </c>
      <c r="O6372" s="124">
        <v>16596</v>
      </c>
      <c r="P6372" s="123">
        <v>17104</v>
      </c>
      <c r="Q6372" s="124">
        <v>17386</v>
      </c>
      <c r="R6372" s="123">
        <v>16849</v>
      </c>
      <c r="S6372" s="124">
        <v>16593</v>
      </c>
      <c r="T6372" s="123">
        <v>16818</v>
      </c>
      <c r="U6372" s="124">
        <v>18595</v>
      </c>
      <c r="V6372" s="123">
        <v>19645</v>
      </c>
      <c r="W6372" s="124">
        <v>20249</v>
      </c>
      <c r="X6372" s="123">
        <v>20021</v>
      </c>
      <c r="Y6372" s="124">
        <v>19685</v>
      </c>
      <c r="Z6372" s="123">
        <v>20973</v>
      </c>
      <c r="AA6372" s="124">
        <v>22057</v>
      </c>
      <c r="AB6372" s="123">
        <v>22669</v>
      </c>
      <c r="AC6372" s="124">
        <v>23178</v>
      </c>
      <c r="AD6372" s="123">
        <v>21630</v>
      </c>
      <c r="AE6372" s="125">
        <v>21018</v>
      </c>
      <c r="AF6372" s="126">
        <v>22555</v>
      </c>
    </row>
    <row r="6373" spans="2:32">
      <c r="B6373" s="127">
        <v>6335</v>
      </c>
      <c r="C6373" s="128">
        <v>6335</v>
      </c>
      <c r="D6373" s="129">
        <v>264</v>
      </c>
      <c r="E6373" s="130">
        <v>9</v>
      </c>
      <c r="F6373" s="131">
        <v>21</v>
      </c>
      <c r="G6373" s="132" t="s">
        <v>487</v>
      </c>
      <c r="H6373" s="133">
        <v>9</v>
      </c>
      <c r="I6373" s="128">
        <v>20</v>
      </c>
      <c r="J6373" s="129" t="s">
        <v>487</v>
      </c>
      <c r="K6373" s="134">
        <v>23</v>
      </c>
      <c r="L6373" s="108"/>
      <c r="M6373" s="81">
        <v>13408</v>
      </c>
      <c r="N6373" s="135">
        <v>13730</v>
      </c>
      <c r="O6373" s="136">
        <v>15386</v>
      </c>
      <c r="P6373" s="135">
        <v>15789</v>
      </c>
      <c r="Q6373" s="136">
        <v>16085</v>
      </c>
      <c r="R6373" s="135">
        <v>15797</v>
      </c>
      <c r="S6373" s="136">
        <v>15847</v>
      </c>
      <c r="T6373" s="135">
        <v>16005</v>
      </c>
      <c r="U6373" s="136">
        <v>17392</v>
      </c>
      <c r="V6373" s="135">
        <v>18411</v>
      </c>
      <c r="W6373" s="136">
        <v>19088</v>
      </c>
      <c r="X6373" s="135">
        <v>19090</v>
      </c>
      <c r="Y6373" s="136">
        <v>19055</v>
      </c>
      <c r="Z6373" s="135">
        <v>19861</v>
      </c>
      <c r="AA6373" s="136">
        <v>20885</v>
      </c>
      <c r="AB6373" s="135">
        <v>21551</v>
      </c>
      <c r="AC6373" s="136">
        <v>22134</v>
      </c>
      <c r="AD6373" s="135">
        <v>21079</v>
      </c>
      <c r="AE6373" s="137">
        <v>20349</v>
      </c>
      <c r="AF6373" s="138">
        <v>21471</v>
      </c>
    </row>
    <row r="6374" spans="2:32">
      <c r="B6374" s="114">
        <v>6336</v>
      </c>
      <c r="C6374" s="115">
        <v>6336</v>
      </c>
      <c r="D6374" s="116">
        <v>264</v>
      </c>
      <c r="E6374" s="117">
        <v>9</v>
      </c>
      <c r="F6374" s="118">
        <v>21</v>
      </c>
      <c r="G6374" s="119" t="s">
        <v>487</v>
      </c>
      <c r="H6374" s="120">
        <v>9</v>
      </c>
      <c r="I6374" s="115">
        <v>20</v>
      </c>
      <c r="J6374" s="116" t="s">
        <v>487</v>
      </c>
      <c r="K6374" s="121">
        <v>24</v>
      </c>
      <c r="L6374" s="108"/>
      <c r="M6374" s="122">
        <v>12686</v>
      </c>
      <c r="N6374" s="123">
        <v>13096</v>
      </c>
      <c r="O6374" s="124">
        <v>14619</v>
      </c>
      <c r="P6374" s="123">
        <v>14976</v>
      </c>
      <c r="Q6374" s="124">
        <v>15167</v>
      </c>
      <c r="R6374" s="123">
        <v>15038</v>
      </c>
      <c r="S6374" s="124">
        <v>15243</v>
      </c>
      <c r="T6374" s="123">
        <v>15445</v>
      </c>
      <c r="U6374" s="124">
        <v>16702</v>
      </c>
      <c r="V6374" s="123">
        <v>17630</v>
      </c>
      <c r="W6374" s="124">
        <v>18341</v>
      </c>
      <c r="X6374" s="123">
        <v>18432</v>
      </c>
      <c r="Y6374" s="124">
        <v>18537</v>
      </c>
      <c r="Z6374" s="123">
        <v>19303</v>
      </c>
      <c r="AA6374" s="124">
        <v>20301</v>
      </c>
      <c r="AB6374" s="123">
        <v>20818</v>
      </c>
      <c r="AC6374" s="124">
        <v>21435</v>
      </c>
      <c r="AD6374" s="123">
        <v>20613</v>
      </c>
      <c r="AE6374" s="125">
        <v>19959</v>
      </c>
      <c r="AF6374" s="126">
        <v>20949</v>
      </c>
    </row>
    <row r="6375" spans="2:32">
      <c r="B6375" s="127">
        <v>6337</v>
      </c>
      <c r="C6375" s="128">
        <v>6337</v>
      </c>
      <c r="D6375" s="129">
        <v>265</v>
      </c>
      <c r="E6375" s="130">
        <v>9</v>
      </c>
      <c r="F6375" s="131">
        <v>22</v>
      </c>
      <c r="G6375" s="132" t="s">
        <v>487</v>
      </c>
      <c r="H6375" s="133">
        <v>9</v>
      </c>
      <c r="I6375" s="128">
        <v>21</v>
      </c>
      <c r="J6375" s="129" t="s">
        <v>487</v>
      </c>
      <c r="K6375" s="134">
        <v>1</v>
      </c>
      <c r="L6375" s="108"/>
      <c r="M6375" s="81">
        <v>12274</v>
      </c>
      <c r="N6375" s="135">
        <v>12749</v>
      </c>
      <c r="O6375" s="136">
        <v>13775</v>
      </c>
      <c r="P6375" s="135">
        <v>14161</v>
      </c>
      <c r="Q6375" s="136">
        <v>14272</v>
      </c>
      <c r="R6375" s="135">
        <v>14574</v>
      </c>
      <c r="S6375" s="136">
        <v>14416</v>
      </c>
      <c r="T6375" s="135">
        <v>14978</v>
      </c>
      <c r="U6375" s="136">
        <v>16062</v>
      </c>
      <c r="V6375" s="135">
        <v>16846</v>
      </c>
      <c r="W6375" s="136">
        <v>17575</v>
      </c>
      <c r="X6375" s="135">
        <v>17790</v>
      </c>
      <c r="Y6375" s="136">
        <v>17215</v>
      </c>
      <c r="Z6375" s="135">
        <v>18873</v>
      </c>
      <c r="AA6375" s="136">
        <v>19619</v>
      </c>
      <c r="AB6375" s="135">
        <v>20111</v>
      </c>
      <c r="AC6375" s="136">
        <v>20749</v>
      </c>
      <c r="AD6375" s="135">
        <v>19021</v>
      </c>
      <c r="AE6375" s="137">
        <v>19329</v>
      </c>
      <c r="AF6375" s="138">
        <v>20686</v>
      </c>
    </row>
    <row r="6376" spans="2:32">
      <c r="B6376" s="114">
        <v>6338</v>
      </c>
      <c r="C6376" s="115">
        <v>6338</v>
      </c>
      <c r="D6376" s="116">
        <v>265</v>
      </c>
      <c r="E6376" s="117">
        <v>9</v>
      </c>
      <c r="F6376" s="118">
        <v>22</v>
      </c>
      <c r="G6376" s="119" t="s">
        <v>487</v>
      </c>
      <c r="H6376" s="120">
        <v>9</v>
      </c>
      <c r="I6376" s="115">
        <v>21</v>
      </c>
      <c r="J6376" s="116" t="s">
        <v>487</v>
      </c>
      <c r="K6376" s="121">
        <v>2</v>
      </c>
      <c r="L6376" s="108"/>
      <c r="M6376" s="122">
        <v>11991</v>
      </c>
      <c r="N6376" s="123">
        <v>12576</v>
      </c>
      <c r="O6376" s="124">
        <v>13538</v>
      </c>
      <c r="P6376" s="123">
        <v>13815</v>
      </c>
      <c r="Q6376" s="124">
        <v>13948</v>
      </c>
      <c r="R6376" s="123">
        <v>14251</v>
      </c>
      <c r="S6376" s="124">
        <v>14140</v>
      </c>
      <c r="T6376" s="123">
        <v>14783</v>
      </c>
      <c r="U6376" s="124">
        <v>15798</v>
      </c>
      <c r="V6376" s="123">
        <v>16453</v>
      </c>
      <c r="W6376" s="124">
        <v>17126</v>
      </c>
      <c r="X6376" s="123">
        <v>17389</v>
      </c>
      <c r="Y6376" s="124">
        <v>16871</v>
      </c>
      <c r="Z6376" s="123">
        <v>18499</v>
      </c>
      <c r="AA6376" s="124">
        <v>19163</v>
      </c>
      <c r="AB6376" s="123">
        <v>19636</v>
      </c>
      <c r="AC6376" s="124">
        <v>20186</v>
      </c>
      <c r="AD6376" s="123">
        <v>18616</v>
      </c>
      <c r="AE6376" s="125">
        <v>18984</v>
      </c>
      <c r="AF6376" s="126">
        <v>20261</v>
      </c>
    </row>
    <row r="6377" spans="2:32">
      <c r="B6377" s="127">
        <v>6339</v>
      </c>
      <c r="C6377" s="128">
        <v>6339</v>
      </c>
      <c r="D6377" s="129">
        <v>265</v>
      </c>
      <c r="E6377" s="130">
        <v>9</v>
      </c>
      <c r="F6377" s="131">
        <v>22</v>
      </c>
      <c r="G6377" s="132" t="s">
        <v>487</v>
      </c>
      <c r="H6377" s="133">
        <v>9</v>
      </c>
      <c r="I6377" s="128">
        <v>21</v>
      </c>
      <c r="J6377" s="129" t="s">
        <v>487</v>
      </c>
      <c r="K6377" s="134">
        <v>3</v>
      </c>
      <c r="L6377" s="108"/>
      <c r="M6377" s="81">
        <v>11819</v>
      </c>
      <c r="N6377" s="135">
        <v>12532</v>
      </c>
      <c r="O6377" s="136">
        <v>13396</v>
      </c>
      <c r="P6377" s="135">
        <v>13662</v>
      </c>
      <c r="Q6377" s="136">
        <v>13835</v>
      </c>
      <c r="R6377" s="135">
        <v>14097</v>
      </c>
      <c r="S6377" s="136">
        <v>14033</v>
      </c>
      <c r="T6377" s="135">
        <v>14784</v>
      </c>
      <c r="U6377" s="136">
        <v>15666</v>
      </c>
      <c r="V6377" s="135">
        <v>16318</v>
      </c>
      <c r="W6377" s="136">
        <v>16895</v>
      </c>
      <c r="X6377" s="135">
        <v>17159</v>
      </c>
      <c r="Y6377" s="136">
        <v>16677</v>
      </c>
      <c r="Z6377" s="135">
        <v>18304</v>
      </c>
      <c r="AA6377" s="136">
        <v>18935</v>
      </c>
      <c r="AB6377" s="135">
        <v>19476</v>
      </c>
      <c r="AC6377" s="136">
        <v>19912</v>
      </c>
      <c r="AD6377" s="135">
        <v>18360</v>
      </c>
      <c r="AE6377" s="137">
        <v>18838</v>
      </c>
      <c r="AF6377" s="138">
        <v>20006</v>
      </c>
    </row>
    <row r="6378" spans="2:32">
      <c r="B6378" s="114">
        <v>6340</v>
      </c>
      <c r="C6378" s="115">
        <v>6340</v>
      </c>
      <c r="D6378" s="116">
        <v>265</v>
      </c>
      <c r="E6378" s="117">
        <v>9</v>
      </c>
      <c r="F6378" s="118">
        <v>22</v>
      </c>
      <c r="G6378" s="119" t="s">
        <v>487</v>
      </c>
      <c r="H6378" s="120">
        <v>9</v>
      </c>
      <c r="I6378" s="115">
        <v>21</v>
      </c>
      <c r="J6378" s="116" t="s">
        <v>487</v>
      </c>
      <c r="K6378" s="121">
        <v>4</v>
      </c>
      <c r="L6378" s="108"/>
      <c r="M6378" s="122">
        <v>11769</v>
      </c>
      <c r="N6378" s="123">
        <v>12654</v>
      </c>
      <c r="O6378" s="124">
        <v>13469</v>
      </c>
      <c r="P6378" s="123">
        <v>13713</v>
      </c>
      <c r="Q6378" s="124">
        <v>13827</v>
      </c>
      <c r="R6378" s="123">
        <v>14003</v>
      </c>
      <c r="S6378" s="124">
        <v>13944</v>
      </c>
      <c r="T6378" s="123">
        <v>14808</v>
      </c>
      <c r="U6378" s="124">
        <v>15578</v>
      </c>
      <c r="V6378" s="123">
        <v>16098</v>
      </c>
      <c r="W6378" s="124">
        <v>16586</v>
      </c>
      <c r="X6378" s="123">
        <v>16760</v>
      </c>
      <c r="Y6378" s="124">
        <v>16321</v>
      </c>
      <c r="Z6378" s="123">
        <v>18156</v>
      </c>
      <c r="AA6378" s="124">
        <v>18706</v>
      </c>
      <c r="AB6378" s="123">
        <v>19064</v>
      </c>
      <c r="AC6378" s="124">
        <v>19432</v>
      </c>
      <c r="AD6378" s="123">
        <v>17852</v>
      </c>
      <c r="AE6378" s="125">
        <v>18476</v>
      </c>
      <c r="AF6378" s="126">
        <v>19712</v>
      </c>
    </row>
    <row r="6379" spans="2:32">
      <c r="B6379" s="127">
        <v>6341</v>
      </c>
      <c r="C6379" s="128">
        <v>6341</v>
      </c>
      <c r="D6379" s="129">
        <v>265</v>
      </c>
      <c r="E6379" s="130">
        <v>9</v>
      </c>
      <c r="F6379" s="131">
        <v>22</v>
      </c>
      <c r="G6379" s="132" t="s">
        <v>487</v>
      </c>
      <c r="H6379" s="133">
        <v>9</v>
      </c>
      <c r="I6379" s="128">
        <v>21</v>
      </c>
      <c r="J6379" s="129" t="s">
        <v>487</v>
      </c>
      <c r="K6379" s="134">
        <v>5</v>
      </c>
      <c r="L6379" s="108"/>
      <c r="M6379" s="81">
        <v>11916</v>
      </c>
      <c r="N6379" s="135">
        <v>13224</v>
      </c>
      <c r="O6379" s="136">
        <v>13947</v>
      </c>
      <c r="P6379" s="135">
        <v>14212</v>
      </c>
      <c r="Q6379" s="136">
        <v>14254</v>
      </c>
      <c r="R6379" s="135">
        <v>14072</v>
      </c>
      <c r="S6379" s="136">
        <v>13974</v>
      </c>
      <c r="T6379" s="135">
        <v>15275</v>
      </c>
      <c r="U6379" s="136">
        <v>15930</v>
      </c>
      <c r="V6379" s="135">
        <v>16316</v>
      </c>
      <c r="W6379" s="136">
        <v>16708</v>
      </c>
      <c r="X6379" s="135">
        <v>16517</v>
      </c>
      <c r="Y6379" s="136">
        <v>16049</v>
      </c>
      <c r="Z6379" s="135">
        <v>18064</v>
      </c>
      <c r="AA6379" s="136">
        <v>18590</v>
      </c>
      <c r="AB6379" s="135">
        <v>18801</v>
      </c>
      <c r="AC6379" s="136">
        <v>19099</v>
      </c>
      <c r="AD6379" s="135">
        <v>17389</v>
      </c>
      <c r="AE6379" s="137">
        <v>18500</v>
      </c>
      <c r="AF6379" s="138">
        <v>19447</v>
      </c>
    </row>
    <row r="6380" spans="2:32">
      <c r="B6380" s="114">
        <v>6342</v>
      </c>
      <c r="C6380" s="115">
        <v>6342</v>
      </c>
      <c r="D6380" s="116">
        <v>265</v>
      </c>
      <c r="E6380" s="117">
        <v>9</v>
      </c>
      <c r="F6380" s="118">
        <v>22</v>
      </c>
      <c r="G6380" s="119" t="s">
        <v>487</v>
      </c>
      <c r="H6380" s="120">
        <v>9</v>
      </c>
      <c r="I6380" s="115">
        <v>21</v>
      </c>
      <c r="J6380" s="116" t="s">
        <v>487</v>
      </c>
      <c r="K6380" s="121">
        <v>6</v>
      </c>
      <c r="L6380" s="108"/>
      <c r="M6380" s="122">
        <v>12351</v>
      </c>
      <c r="N6380" s="123">
        <v>14496</v>
      </c>
      <c r="O6380" s="124">
        <v>15201</v>
      </c>
      <c r="P6380" s="123">
        <v>15501</v>
      </c>
      <c r="Q6380" s="124">
        <v>15392</v>
      </c>
      <c r="R6380" s="123">
        <v>14415</v>
      </c>
      <c r="S6380" s="124">
        <v>14184</v>
      </c>
      <c r="T6380" s="123">
        <v>16426</v>
      </c>
      <c r="U6380" s="124">
        <v>17034</v>
      </c>
      <c r="V6380" s="123">
        <v>17161</v>
      </c>
      <c r="W6380" s="124">
        <v>17519</v>
      </c>
      <c r="X6380" s="123">
        <v>16497</v>
      </c>
      <c r="Y6380" s="124">
        <v>15909</v>
      </c>
      <c r="Z6380" s="123">
        <v>18760</v>
      </c>
      <c r="AA6380" s="124">
        <v>19253</v>
      </c>
      <c r="AB6380" s="123">
        <v>19167</v>
      </c>
      <c r="AC6380" s="124">
        <v>19482</v>
      </c>
      <c r="AD6380" s="123">
        <v>17071</v>
      </c>
      <c r="AE6380" s="125">
        <v>19156</v>
      </c>
      <c r="AF6380" s="126">
        <v>19973</v>
      </c>
    </row>
    <row r="6381" spans="2:32">
      <c r="B6381" s="127">
        <v>6343</v>
      </c>
      <c r="C6381" s="128">
        <v>6343</v>
      </c>
      <c r="D6381" s="129">
        <v>265</v>
      </c>
      <c r="E6381" s="130">
        <v>9</v>
      </c>
      <c r="F6381" s="131">
        <v>22</v>
      </c>
      <c r="G6381" s="132" t="s">
        <v>487</v>
      </c>
      <c r="H6381" s="133">
        <v>9</v>
      </c>
      <c r="I6381" s="128">
        <v>21</v>
      </c>
      <c r="J6381" s="129" t="s">
        <v>487</v>
      </c>
      <c r="K6381" s="134">
        <v>7</v>
      </c>
      <c r="L6381" s="108"/>
      <c r="M6381" s="81">
        <v>12787</v>
      </c>
      <c r="N6381" s="135">
        <v>15723</v>
      </c>
      <c r="O6381" s="136">
        <v>16451</v>
      </c>
      <c r="P6381" s="135">
        <v>16765</v>
      </c>
      <c r="Q6381" s="136">
        <v>16580</v>
      </c>
      <c r="R6381" s="135">
        <v>14758</v>
      </c>
      <c r="S6381" s="136">
        <v>14325</v>
      </c>
      <c r="T6381" s="135">
        <v>17522</v>
      </c>
      <c r="U6381" s="136">
        <v>17982</v>
      </c>
      <c r="V6381" s="135">
        <v>18086</v>
      </c>
      <c r="W6381" s="136">
        <v>18343</v>
      </c>
      <c r="X6381" s="135">
        <v>16456</v>
      </c>
      <c r="Y6381" s="136">
        <v>15758</v>
      </c>
      <c r="Z6381" s="135">
        <v>19412</v>
      </c>
      <c r="AA6381" s="136">
        <v>19951</v>
      </c>
      <c r="AB6381" s="135">
        <v>19772</v>
      </c>
      <c r="AC6381" s="136">
        <v>20002</v>
      </c>
      <c r="AD6381" s="135">
        <v>16799</v>
      </c>
      <c r="AE6381" s="137">
        <v>19839</v>
      </c>
      <c r="AF6381" s="138">
        <v>20496</v>
      </c>
    </row>
    <row r="6382" spans="2:32">
      <c r="B6382" s="114">
        <v>6344</v>
      </c>
      <c r="C6382" s="115">
        <v>6344</v>
      </c>
      <c r="D6382" s="116">
        <v>265</v>
      </c>
      <c r="E6382" s="117">
        <v>9</v>
      </c>
      <c r="F6382" s="118">
        <v>22</v>
      </c>
      <c r="G6382" s="119" t="s">
        <v>487</v>
      </c>
      <c r="H6382" s="120">
        <v>9</v>
      </c>
      <c r="I6382" s="115">
        <v>21</v>
      </c>
      <c r="J6382" s="116" t="s">
        <v>487</v>
      </c>
      <c r="K6382" s="121">
        <v>8</v>
      </c>
      <c r="L6382" s="108"/>
      <c r="M6382" s="122">
        <v>13303</v>
      </c>
      <c r="N6382" s="123">
        <v>15996</v>
      </c>
      <c r="O6382" s="124">
        <v>16706</v>
      </c>
      <c r="P6382" s="123">
        <v>17116</v>
      </c>
      <c r="Q6382" s="124">
        <v>16895</v>
      </c>
      <c r="R6382" s="123">
        <v>15236</v>
      </c>
      <c r="S6382" s="124">
        <v>14555</v>
      </c>
      <c r="T6382" s="123">
        <v>17781</v>
      </c>
      <c r="U6382" s="124">
        <v>18020</v>
      </c>
      <c r="V6382" s="123">
        <v>18350</v>
      </c>
      <c r="W6382" s="124">
        <v>18525</v>
      </c>
      <c r="X6382" s="123">
        <v>16734</v>
      </c>
      <c r="Y6382" s="124">
        <v>15837</v>
      </c>
      <c r="Z6382" s="123">
        <v>19269</v>
      </c>
      <c r="AA6382" s="124">
        <v>19989</v>
      </c>
      <c r="AB6382" s="123">
        <v>19879</v>
      </c>
      <c r="AC6382" s="124">
        <v>20176</v>
      </c>
      <c r="AD6382" s="123">
        <v>16826</v>
      </c>
      <c r="AE6382" s="125">
        <v>19951</v>
      </c>
      <c r="AF6382" s="126">
        <v>20260</v>
      </c>
    </row>
    <row r="6383" spans="2:32">
      <c r="B6383" s="127">
        <v>6345</v>
      </c>
      <c r="C6383" s="128">
        <v>6345</v>
      </c>
      <c r="D6383" s="129">
        <v>265</v>
      </c>
      <c r="E6383" s="130">
        <v>9</v>
      </c>
      <c r="F6383" s="131">
        <v>22</v>
      </c>
      <c r="G6383" s="132" t="s">
        <v>487</v>
      </c>
      <c r="H6383" s="133">
        <v>9</v>
      </c>
      <c r="I6383" s="128">
        <v>21</v>
      </c>
      <c r="J6383" s="129" t="s">
        <v>487</v>
      </c>
      <c r="K6383" s="134">
        <v>9</v>
      </c>
      <c r="L6383" s="108"/>
      <c r="M6383" s="81">
        <v>13723</v>
      </c>
      <c r="N6383" s="135">
        <v>16039</v>
      </c>
      <c r="O6383" s="136">
        <v>16769</v>
      </c>
      <c r="P6383" s="135">
        <v>17145</v>
      </c>
      <c r="Q6383" s="136">
        <v>16963</v>
      </c>
      <c r="R6383" s="135">
        <v>15628</v>
      </c>
      <c r="S6383" s="136">
        <v>14958</v>
      </c>
      <c r="T6383" s="135">
        <v>17742</v>
      </c>
      <c r="U6383" s="136">
        <v>17963</v>
      </c>
      <c r="V6383" s="135">
        <v>18402</v>
      </c>
      <c r="W6383" s="136">
        <v>18605</v>
      </c>
      <c r="X6383" s="135">
        <v>17026</v>
      </c>
      <c r="Y6383" s="136">
        <v>16133</v>
      </c>
      <c r="Z6383" s="135">
        <v>19146</v>
      </c>
      <c r="AA6383" s="136">
        <v>19807</v>
      </c>
      <c r="AB6383" s="135">
        <v>19820</v>
      </c>
      <c r="AC6383" s="136">
        <v>20317</v>
      </c>
      <c r="AD6383" s="135">
        <v>17114</v>
      </c>
      <c r="AE6383" s="137">
        <v>19859</v>
      </c>
      <c r="AF6383" s="138">
        <v>20091</v>
      </c>
    </row>
    <row r="6384" spans="2:32">
      <c r="B6384" s="114">
        <v>6346</v>
      </c>
      <c r="C6384" s="115">
        <v>6346</v>
      </c>
      <c r="D6384" s="116">
        <v>265</v>
      </c>
      <c r="E6384" s="117">
        <v>9</v>
      </c>
      <c r="F6384" s="118">
        <v>22</v>
      </c>
      <c r="G6384" s="119" t="s">
        <v>487</v>
      </c>
      <c r="H6384" s="120">
        <v>9</v>
      </c>
      <c r="I6384" s="115">
        <v>21</v>
      </c>
      <c r="J6384" s="116" t="s">
        <v>487</v>
      </c>
      <c r="K6384" s="121">
        <v>10</v>
      </c>
      <c r="L6384" s="108"/>
      <c r="M6384" s="122">
        <v>13802</v>
      </c>
      <c r="N6384" s="123">
        <v>16075</v>
      </c>
      <c r="O6384" s="124">
        <v>16963</v>
      </c>
      <c r="P6384" s="123">
        <v>17201</v>
      </c>
      <c r="Q6384" s="124">
        <v>17075</v>
      </c>
      <c r="R6384" s="123">
        <v>15607</v>
      </c>
      <c r="S6384" s="124">
        <v>15055</v>
      </c>
      <c r="T6384" s="123">
        <v>17691</v>
      </c>
      <c r="U6384" s="124">
        <v>18092</v>
      </c>
      <c r="V6384" s="123">
        <v>18463</v>
      </c>
      <c r="W6384" s="124">
        <v>18574</v>
      </c>
      <c r="X6384" s="123">
        <v>17004</v>
      </c>
      <c r="Y6384" s="124">
        <v>16507</v>
      </c>
      <c r="Z6384" s="123">
        <v>19441</v>
      </c>
      <c r="AA6384" s="124">
        <v>19866</v>
      </c>
      <c r="AB6384" s="123">
        <v>19983</v>
      </c>
      <c r="AC6384" s="124">
        <v>20685</v>
      </c>
      <c r="AD6384" s="123">
        <v>17545</v>
      </c>
      <c r="AE6384" s="125">
        <v>20156</v>
      </c>
      <c r="AF6384" s="126">
        <v>20441</v>
      </c>
    </row>
    <row r="6385" spans="2:32">
      <c r="B6385" s="127">
        <v>6347</v>
      </c>
      <c r="C6385" s="128">
        <v>6347</v>
      </c>
      <c r="D6385" s="129">
        <v>265</v>
      </c>
      <c r="E6385" s="130">
        <v>9</v>
      </c>
      <c r="F6385" s="131">
        <v>22</v>
      </c>
      <c r="G6385" s="132" t="s">
        <v>487</v>
      </c>
      <c r="H6385" s="133">
        <v>9</v>
      </c>
      <c r="I6385" s="128">
        <v>21</v>
      </c>
      <c r="J6385" s="129" t="s">
        <v>487</v>
      </c>
      <c r="K6385" s="134">
        <v>11</v>
      </c>
      <c r="L6385" s="108"/>
      <c r="M6385" s="81">
        <v>13881</v>
      </c>
      <c r="N6385" s="135">
        <v>16180</v>
      </c>
      <c r="O6385" s="136">
        <v>17130</v>
      </c>
      <c r="P6385" s="135">
        <v>17280</v>
      </c>
      <c r="Q6385" s="136">
        <v>17167</v>
      </c>
      <c r="R6385" s="135">
        <v>15697</v>
      </c>
      <c r="S6385" s="136">
        <v>15233</v>
      </c>
      <c r="T6385" s="135">
        <v>17788</v>
      </c>
      <c r="U6385" s="136">
        <v>18281</v>
      </c>
      <c r="V6385" s="135">
        <v>18563</v>
      </c>
      <c r="W6385" s="136">
        <v>18762</v>
      </c>
      <c r="X6385" s="135">
        <v>17139</v>
      </c>
      <c r="Y6385" s="136">
        <v>16827</v>
      </c>
      <c r="Z6385" s="135">
        <v>19647</v>
      </c>
      <c r="AA6385" s="136">
        <v>19936</v>
      </c>
      <c r="AB6385" s="135">
        <v>20189</v>
      </c>
      <c r="AC6385" s="136">
        <v>21040</v>
      </c>
      <c r="AD6385" s="135">
        <v>17910</v>
      </c>
      <c r="AE6385" s="137">
        <v>20440</v>
      </c>
      <c r="AF6385" s="138">
        <v>20698</v>
      </c>
    </row>
    <row r="6386" spans="2:32">
      <c r="B6386" s="114">
        <v>6348</v>
      </c>
      <c r="C6386" s="115">
        <v>6348</v>
      </c>
      <c r="D6386" s="116">
        <v>265</v>
      </c>
      <c r="E6386" s="117">
        <v>9</v>
      </c>
      <c r="F6386" s="118">
        <v>22</v>
      </c>
      <c r="G6386" s="119" t="s">
        <v>487</v>
      </c>
      <c r="H6386" s="120">
        <v>9</v>
      </c>
      <c r="I6386" s="115">
        <v>21</v>
      </c>
      <c r="J6386" s="116" t="s">
        <v>487</v>
      </c>
      <c r="K6386" s="121">
        <v>12</v>
      </c>
      <c r="L6386" s="108"/>
      <c r="M6386" s="122">
        <v>13940</v>
      </c>
      <c r="N6386" s="123">
        <v>16298</v>
      </c>
      <c r="O6386" s="124">
        <v>17310</v>
      </c>
      <c r="P6386" s="123">
        <v>17344</v>
      </c>
      <c r="Q6386" s="124">
        <v>17260</v>
      </c>
      <c r="R6386" s="123">
        <v>15776</v>
      </c>
      <c r="S6386" s="124">
        <v>15437</v>
      </c>
      <c r="T6386" s="123">
        <v>17926</v>
      </c>
      <c r="U6386" s="124">
        <v>18488</v>
      </c>
      <c r="V6386" s="123">
        <v>18694</v>
      </c>
      <c r="W6386" s="124">
        <v>18927</v>
      </c>
      <c r="X6386" s="123">
        <v>17248</v>
      </c>
      <c r="Y6386" s="124">
        <v>17091</v>
      </c>
      <c r="Z6386" s="123">
        <v>19747</v>
      </c>
      <c r="AA6386" s="124">
        <v>19918</v>
      </c>
      <c r="AB6386" s="123">
        <v>20355</v>
      </c>
      <c r="AC6386" s="124">
        <v>21273</v>
      </c>
      <c r="AD6386" s="123">
        <v>18184</v>
      </c>
      <c r="AE6386" s="125">
        <v>20646</v>
      </c>
      <c r="AF6386" s="126">
        <v>20821</v>
      </c>
    </row>
    <row r="6387" spans="2:32">
      <c r="B6387" s="127">
        <v>6349</v>
      </c>
      <c r="C6387" s="128">
        <v>6349</v>
      </c>
      <c r="D6387" s="129">
        <v>265</v>
      </c>
      <c r="E6387" s="130">
        <v>9</v>
      </c>
      <c r="F6387" s="131">
        <v>22</v>
      </c>
      <c r="G6387" s="132" t="s">
        <v>487</v>
      </c>
      <c r="H6387" s="133">
        <v>9</v>
      </c>
      <c r="I6387" s="128">
        <v>21</v>
      </c>
      <c r="J6387" s="129" t="s">
        <v>487</v>
      </c>
      <c r="K6387" s="134">
        <v>13</v>
      </c>
      <c r="L6387" s="108"/>
      <c r="M6387" s="81">
        <v>13885</v>
      </c>
      <c r="N6387" s="135">
        <v>16445</v>
      </c>
      <c r="O6387" s="136">
        <v>17443</v>
      </c>
      <c r="P6387" s="135">
        <v>17466</v>
      </c>
      <c r="Q6387" s="136">
        <v>17401</v>
      </c>
      <c r="R6387" s="135">
        <v>15691</v>
      </c>
      <c r="S6387" s="136">
        <v>15531</v>
      </c>
      <c r="T6387" s="135">
        <v>18047</v>
      </c>
      <c r="U6387" s="136">
        <v>18621</v>
      </c>
      <c r="V6387" s="135">
        <v>18816</v>
      </c>
      <c r="W6387" s="136">
        <v>19015</v>
      </c>
      <c r="X6387" s="135">
        <v>17158</v>
      </c>
      <c r="Y6387" s="136">
        <v>17112</v>
      </c>
      <c r="Z6387" s="135">
        <v>19850</v>
      </c>
      <c r="AA6387" s="136">
        <v>20055</v>
      </c>
      <c r="AB6387" s="135">
        <v>20529</v>
      </c>
      <c r="AC6387" s="136">
        <v>21344</v>
      </c>
      <c r="AD6387" s="135">
        <v>18198</v>
      </c>
      <c r="AE6387" s="137">
        <v>20688</v>
      </c>
      <c r="AF6387" s="138">
        <v>20926</v>
      </c>
    </row>
    <row r="6388" spans="2:32">
      <c r="B6388" s="114">
        <v>6350</v>
      </c>
      <c r="C6388" s="115">
        <v>6350</v>
      </c>
      <c r="D6388" s="116">
        <v>265</v>
      </c>
      <c r="E6388" s="117">
        <v>9</v>
      </c>
      <c r="F6388" s="118">
        <v>22</v>
      </c>
      <c r="G6388" s="119" t="s">
        <v>487</v>
      </c>
      <c r="H6388" s="120">
        <v>9</v>
      </c>
      <c r="I6388" s="115">
        <v>21</v>
      </c>
      <c r="J6388" s="116" t="s">
        <v>487</v>
      </c>
      <c r="K6388" s="121">
        <v>14</v>
      </c>
      <c r="L6388" s="108"/>
      <c r="M6388" s="122">
        <v>13796</v>
      </c>
      <c r="N6388" s="123">
        <v>16547</v>
      </c>
      <c r="O6388" s="124">
        <v>17639</v>
      </c>
      <c r="P6388" s="123">
        <v>17650</v>
      </c>
      <c r="Q6388" s="124">
        <v>17537</v>
      </c>
      <c r="R6388" s="123">
        <v>15614</v>
      </c>
      <c r="S6388" s="124">
        <v>15474</v>
      </c>
      <c r="T6388" s="123">
        <v>18151</v>
      </c>
      <c r="U6388" s="124">
        <v>18822</v>
      </c>
      <c r="V6388" s="123">
        <v>18942</v>
      </c>
      <c r="W6388" s="124">
        <v>19089</v>
      </c>
      <c r="X6388" s="123">
        <v>17063</v>
      </c>
      <c r="Y6388" s="124">
        <v>17097</v>
      </c>
      <c r="Z6388" s="123">
        <v>20027</v>
      </c>
      <c r="AA6388" s="124">
        <v>20204</v>
      </c>
      <c r="AB6388" s="123">
        <v>20595</v>
      </c>
      <c r="AC6388" s="124">
        <v>21389</v>
      </c>
      <c r="AD6388" s="123">
        <v>18158</v>
      </c>
      <c r="AE6388" s="125">
        <v>20810</v>
      </c>
      <c r="AF6388" s="126">
        <v>21087</v>
      </c>
    </row>
    <row r="6389" spans="2:32">
      <c r="B6389" s="127">
        <v>6351</v>
      </c>
      <c r="C6389" s="128">
        <v>6351</v>
      </c>
      <c r="D6389" s="129">
        <v>265</v>
      </c>
      <c r="E6389" s="130">
        <v>9</v>
      </c>
      <c r="F6389" s="131">
        <v>22</v>
      </c>
      <c r="G6389" s="132" t="s">
        <v>487</v>
      </c>
      <c r="H6389" s="133">
        <v>9</v>
      </c>
      <c r="I6389" s="128">
        <v>21</v>
      </c>
      <c r="J6389" s="129" t="s">
        <v>487</v>
      </c>
      <c r="K6389" s="134">
        <v>15</v>
      </c>
      <c r="L6389" s="108"/>
      <c r="M6389" s="81">
        <v>13854</v>
      </c>
      <c r="N6389" s="135">
        <v>16723</v>
      </c>
      <c r="O6389" s="136">
        <v>17832</v>
      </c>
      <c r="P6389" s="135">
        <v>17834</v>
      </c>
      <c r="Q6389" s="136">
        <v>17790</v>
      </c>
      <c r="R6389" s="135">
        <v>15692</v>
      </c>
      <c r="S6389" s="136">
        <v>15611</v>
      </c>
      <c r="T6389" s="135">
        <v>18338</v>
      </c>
      <c r="U6389" s="136">
        <v>19023</v>
      </c>
      <c r="V6389" s="135">
        <v>19191</v>
      </c>
      <c r="W6389" s="136">
        <v>19209</v>
      </c>
      <c r="X6389" s="135">
        <v>17136</v>
      </c>
      <c r="Y6389" s="136">
        <v>17075</v>
      </c>
      <c r="Z6389" s="135">
        <v>20259</v>
      </c>
      <c r="AA6389" s="136">
        <v>20410</v>
      </c>
      <c r="AB6389" s="135">
        <v>20758</v>
      </c>
      <c r="AC6389" s="136">
        <v>21188</v>
      </c>
      <c r="AD6389" s="135">
        <v>18125</v>
      </c>
      <c r="AE6389" s="137">
        <v>20821</v>
      </c>
      <c r="AF6389" s="138">
        <v>21302</v>
      </c>
    </row>
    <row r="6390" spans="2:32">
      <c r="B6390" s="114">
        <v>6352</v>
      </c>
      <c r="C6390" s="115">
        <v>6352</v>
      </c>
      <c r="D6390" s="116">
        <v>265</v>
      </c>
      <c r="E6390" s="117">
        <v>9</v>
      </c>
      <c r="F6390" s="118">
        <v>22</v>
      </c>
      <c r="G6390" s="119" t="s">
        <v>487</v>
      </c>
      <c r="H6390" s="120">
        <v>9</v>
      </c>
      <c r="I6390" s="115">
        <v>21</v>
      </c>
      <c r="J6390" s="116" t="s">
        <v>487</v>
      </c>
      <c r="K6390" s="121">
        <v>16</v>
      </c>
      <c r="L6390" s="108"/>
      <c r="M6390" s="122">
        <v>14317</v>
      </c>
      <c r="N6390" s="123">
        <v>17278</v>
      </c>
      <c r="O6390" s="124">
        <v>18443</v>
      </c>
      <c r="P6390" s="123">
        <v>18427</v>
      </c>
      <c r="Q6390" s="124">
        <v>18250</v>
      </c>
      <c r="R6390" s="123">
        <v>16114</v>
      </c>
      <c r="S6390" s="124">
        <v>16146</v>
      </c>
      <c r="T6390" s="123">
        <v>18856</v>
      </c>
      <c r="U6390" s="124">
        <v>19783</v>
      </c>
      <c r="V6390" s="123">
        <v>19556</v>
      </c>
      <c r="W6390" s="124">
        <v>19440</v>
      </c>
      <c r="X6390" s="123">
        <v>17475</v>
      </c>
      <c r="Y6390" s="124">
        <v>17415</v>
      </c>
      <c r="Z6390" s="123">
        <v>21099</v>
      </c>
      <c r="AA6390" s="124">
        <v>20926</v>
      </c>
      <c r="AB6390" s="123">
        <v>21015</v>
      </c>
      <c r="AC6390" s="124">
        <v>21094</v>
      </c>
      <c r="AD6390" s="123">
        <v>18433</v>
      </c>
      <c r="AE6390" s="125">
        <v>21111</v>
      </c>
      <c r="AF6390" s="126">
        <v>22116</v>
      </c>
    </row>
    <row r="6391" spans="2:32">
      <c r="B6391" s="127">
        <v>6353</v>
      </c>
      <c r="C6391" s="128">
        <v>6353</v>
      </c>
      <c r="D6391" s="129">
        <v>265</v>
      </c>
      <c r="E6391" s="130">
        <v>9</v>
      </c>
      <c r="F6391" s="131">
        <v>22</v>
      </c>
      <c r="G6391" s="132" t="s">
        <v>487</v>
      </c>
      <c r="H6391" s="133">
        <v>9</v>
      </c>
      <c r="I6391" s="128">
        <v>21</v>
      </c>
      <c r="J6391" s="129" t="s">
        <v>487</v>
      </c>
      <c r="K6391" s="134">
        <v>17</v>
      </c>
      <c r="L6391" s="108"/>
      <c r="M6391" s="81">
        <v>14808</v>
      </c>
      <c r="N6391" s="135">
        <v>17702</v>
      </c>
      <c r="O6391" s="136">
        <v>18944</v>
      </c>
      <c r="P6391" s="135">
        <v>18866</v>
      </c>
      <c r="Q6391" s="136">
        <v>18765</v>
      </c>
      <c r="R6391" s="135">
        <v>16602</v>
      </c>
      <c r="S6391" s="136">
        <v>16806</v>
      </c>
      <c r="T6391" s="135">
        <v>19365</v>
      </c>
      <c r="U6391" s="136">
        <v>20261</v>
      </c>
      <c r="V6391" s="135">
        <v>20070</v>
      </c>
      <c r="W6391" s="136">
        <v>19817</v>
      </c>
      <c r="X6391" s="135">
        <v>17943</v>
      </c>
      <c r="Y6391" s="136">
        <v>18004</v>
      </c>
      <c r="Z6391" s="135">
        <v>21571</v>
      </c>
      <c r="AA6391" s="136">
        <v>21401</v>
      </c>
      <c r="AB6391" s="135">
        <v>21517</v>
      </c>
      <c r="AC6391" s="136">
        <v>21317</v>
      </c>
      <c r="AD6391" s="135">
        <v>18999</v>
      </c>
      <c r="AE6391" s="137">
        <v>21527</v>
      </c>
      <c r="AF6391" s="138">
        <v>22602</v>
      </c>
    </row>
    <row r="6392" spans="2:32">
      <c r="B6392" s="114">
        <v>6354</v>
      </c>
      <c r="C6392" s="115">
        <v>6354</v>
      </c>
      <c r="D6392" s="116">
        <v>265</v>
      </c>
      <c r="E6392" s="117">
        <v>9</v>
      </c>
      <c r="F6392" s="118">
        <v>22</v>
      </c>
      <c r="G6392" s="119" t="s">
        <v>487</v>
      </c>
      <c r="H6392" s="120">
        <v>9</v>
      </c>
      <c r="I6392" s="115">
        <v>21</v>
      </c>
      <c r="J6392" s="116" t="s">
        <v>487</v>
      </c>
      <c r="K6392" s="121">
        <v>18</v>
      </c>
      <c r="L6392" s="108"/>
      <c r="M6392" s="122">
        <v>14862</v>
      </c>
      <c r="N6392" s="123">
        <v>17572</v>
      </c>
      <c r="O6392" s="124">
        <v>18608</v>
      </c>
      <c r="P6392" s="123">
        <v>18689</v>
      </c>
      <c r="Q6392" s="124">
        <v>18641</v>
      </c>
      <c r="R6392" s="123">
        <v>16805</v>
      </c>
      <c r="S6392" s="124">
        <v>17018</v>
      </c>
      <c r="T6392" s="123">
        <v>19362</v>
      </c>
      <c r="U6392" s="124">
        <v>19919</v>
      </c>
      <c r="V6392" s="123">
        <v>20162</v>
      </c>
      <c r="W6392" s="124">
        <v>19842</v>
      </c>
      <c r="X6392" s="123">
        <v>18377</v>
      </c>
      <c r="Y6392" s="124">
        <v>18423</v>
      </c>
      <c r="Z6392" s="123">
        <v>21218</v>
      </c>
      <c r="AA6392" s="124">
        <v>21348</v>
      </c>
      <c r="AB6392" s="123">
        <v>21691</v>
      </c>
      <c r="AC6392" s="124">
        <v>21405</v>
      </c>
      <c r="AD6392" s="123">
        <v>19495</v>
      </c>
      <c r="AE6392" s="125">
        <v>21823</v>
      </c>
      <c r="AF6392" s="126">
        <v>22301</v>
      </c>
    </row>
    <row r="6393" spans="2:32">
      <c r="B6393" s="127">
        <v>6355</v>
      </c>
      <c r="C6393" s="128">
        <v>6355</v>
      </c>
      <c r="D6393" s="129">
        <v>265</v>
      </c>
      <c r="E6393" s="130">
        <v>9</v>
      </c>
      <c r="F6393" s="131">
        <v>22</v>
      </c>
      <c r="G6393" s="132" t="s">
        <v>487</v>
      </c>
      <c r="H6393" s="133">
        <v>9</v>
      </c>
      <c r="I6393" s="128">
        <v>21</v>
      </c>
      <c r="J6393" s="129" t="s">
        <v>487</v>
      </c>
      <c r="K6393" s="134">
        <v>19</v>
      </c>
      <c r="L6393" s="108"/>
      <c r="M6393" s="81">
        <v>14995</v>
      </c>
      <c r="N6393" s="135">
        <v>17761</v>
      </c>
      <c r="O6393" s="136">
        <v>18487</v>
      </c>
      <c r="P6393" s="135">
        <v>18727</v>
      </c>
      <c r="Q6393" s="136">
        <v>18729</v>
      </c>
      <c r="R6393" s="135">
        <v>16956</v>
      </c>
      <c r="S6393" s="136">
        <v>17293</v>
      </c>
      <c r="T6393" s="135">
        <v>19620</v>
      </c>
      <c r="U6393" s="136">
        <v>19963</v>
      </c>
      <c r="V6393" s="135">
        <v>20415</v>
      </c>
      <c r="W6393" s="136">
        <v>20424</v>
      </c>
      <c r="X6393" s="135">
        <v>18861</v>
      </c>
      <c r="Y6393" s="136">
        <v>18892</v>
      </c>
      <c r="Z6393" s="135">
        <v>21583</v>
      </c>
      <c r="AA6393" s="136">
        <v>21892</v>
      </c>
      <c r="AB6393" s="135">
        <v>22290</v>
      </c>
      <c r="AC6393" s="136">
        <v>22353</v>
      </c>
      <c r="AD6393" s="135">
        <v>20107</v>
      </c>
      <c r="AE6393" s="137">
        <v>22449</v>
      </c>
      <c r="AF6393" s="138">
        <v>22815</v>
      </c>
    </row>
    <row r="6394" spans="2:32">
      <c r="B6394" s="114">
        <v>6356</v>
      </c>
      <c r="C6394" s="115">
        <v>6356</v>
      </c>
      <c r="D6394" s="116">
        <v>265</v>
      </c>
      <c r="E6394" s="117">
        <v>9</v>
      </c>
      <c r="F6394" s="118">
        <v>22</v>
      </c>
      <c r="G6394" s="119" t="s">
        <v>487</v>
      </c>
      <c r="H6394" s="120">
        <v>9</v>
      </c>
      <c r="I6394" s="115">
        <v>21</v>
      </c>
      <c r="J6394" s="116" t="s">
        <v>487</v>
      </c>
      <c r="K6394" s="121">
        <v>20</v>
      </c>
      <c r="L6394" s="108"/>
      <c r="M6394" s="122">
        <v>15087</v>
      </c>
      <c r="N6394" s="123">
        <v>17807</v>
      </c>
      <c r="O6394" s="124">
        <v>18644</v>
      </c>
      <c r="P6394" s="123">
        <v>18886</v>
      </c>
      <c r="Q6394" s="124">
        <v>18968</v>
      </c>
      <c r="R6394" s="123">
        <v>17217</v>
      </c>
      <c r="S6394" s="124">
        <v>17538</v>
      </c>
      <c r="T6394" s="123">
        <v>19790</v>
      </c>
      <c r="U6394" s="124">
        <v>20366</v>
      </c>
      <c r="V6394" s="123">
        <v>20849</v>
      </c>
      <c r="W6394" s="124">
        <v>20920</v>
      </c>
      <c r="X6394" s="123">
        <v>19496</v>
      </c>
      <c r="Y6394" s="124">
        <v>19554</v>
      </c>
      <c r="Z6394" s="123">
        <v>22331</v>
      </c>
      <c r="AA6394" s="124">
        <v>22780</v>
      </c>
      <c r="AB6394" s="123">
        <v>23200</v>
      </c>
      <c r="AC6394" s="124">
        <v>23172</v>
      </c>
      <c r="AD6394" s="123">
        <v>20927</v>
      </c>
      <c r="AE6394" s="125">
        <v>23035</v>
      </c>
      <c r="AF6394" s="126">
        <v>23733</v>
      </c>
    </row>
    <row r="6395" spans="2:32">
      <c r="B6395" s="127">
        <v>6357</v>
      </c>
      <c r="C6395" s="128">
        <v>6357</v>
      </c>
      <c r="D6395" s="129">
        <v>265</v>
      </c>
      <c r="E6395" s="130">
        <v>9</v>
      </c>
      <c r="F6395" s="131">
        <v>22</v>
      </c>
      <c r="G6395" s="132" t="s">
        <v>487</v>
      </c>
      <c r="H6395" s="133">
        <v>9</v>
      </c>
      <c r="I6395" s="128">
        <v>21</v>
      </c>
      <c r="J6395" s="129" t="s">
        <v>487</v>
      </c>
      <c r="K6395" s="134">
        <v>21</v>
      </c>
      <c r="L6395" s="108"/>
      <c r="M6395" s="81">
        <v>14585</v>
      </c>
      <c r="N6395" s="135">
        <v>17173</v>
      </c>
      <c r="O6395" s="136">
        <v>18014</v>
      </c>
      <c r="P6395" s="135">
        <v>18349</v>
      </c>
      <c r="Q6395" s="136">
        <v>18469</v>
      </c>
      <c r="R6395" s="135">
        <v>16860</v>
      </c>
      <c r="S6395" s="136">
        <v>17181</v>
      </c>
      <c r="T6395" s="135">
        <v>19314</v>
      </c>
      <c r="U6395" s="136">
        <v>19985</v>
      </c>
      <c r="V6395" s="135">
        <v>20635</v>
      </c>
      <c r="W6395" s="136">
        <v>20773</v>
      </c>
      <c r="X6395" s="135">
        <v>19596</v>
      </c>
      <c r="Y6395" s="136">
        <v>19611</v>
      </c>
      <c r="Z6395" s="135">
        <v>22382</v>
      </c>
      <c r="AA6395" s="136">
        <v>23003</v>
      </c>
      <c r="AB6395" s="135">
        <v>23490</v>
      </c>
      <c r="AC6395" s="136">
        <v>23476</v>
      </c>
      <c r="AD6395" s="135">
        <v>21201</v>
      </c>
      <c r="AE6395" s="137">
        <v>23141</v>
      </c>
      <c r="AF6395" s="138">
        <v>23970</v>
      </c>
    </row>
    <row r="6396" spans="2:32">
      <c r="B6396" s="114">
        <v>6358</v>
      </c>
      <c r="C6396" s="115">
        <v>6358</v>
      </c>
      <c r="D6396" s="116">
        <v>265</v>
      </c>
      <c r="E6396" s="117">
        <v>9</v>
      </c>
      <c r="F6396" s="118">
        <v>22</v>
      </c>
      <c r="G6396" s="119" t="s">
        <v>487</v>
      </c>
      <c r="H6396" s="120">
        <v>9</v>
      </c>
      <c r="I6396" s="115">
        <v>21</v>
      </c>
      <c r="J6396" s="116" t="s">
        <v>487</v>
      </c>
      <c r="K6396" s="121">
        <v>22</v>
      </c>
      <c r="L6396" s="108"/>
      <c r="M6396" s="122">
        <v>13805</v>
      </c>
      <c r="N6396" s="123">
        <v>15994</v>
      </c>
      <c r="O6396" s="124">
        <v>16823</v>
      </c>
      <c r="P6396" s="123">
        <v>17135</v>
      </c>
      <c r="Q6396" s="124">
        <v>17332</v>
      </c>
      <c r="R6396" s="123">
        <v>16148</v>
      </c>
      <c r="S6396" s="124">
        <v>16480</v>
      </c>
      <c r="T6396" s="123">
        <v>18253</v>
      </c>
      <c r="U6396" s="124">
        <v>18980</v>
      </c>
      <c r="V6396" s="123">
        <v>19683</v>
      </c>
      <c r="W6396" s="124">
        <v>19952</v>
      </c>
      <c r="X6396" s="123">
        <v>19158</v>
      </c>
      <c r="Y6396" s="124">
        <v>19156</v>
      </c>
      <c r="Z6396" s="123">
        <v>21610</v>
      </c>
      <c r="AA6396" s="124">
        <v>22281</v>
      </c>
      <c r="AB6396" s="123">
        <v>22822</v>
      </c>
      <c r="AC6396" s="124">
        <v>22918</v>
      </c>
      <c r="AD6396" s="123">
        <v>20862</v>
      </c>
      <c r="AE6396" s="125">
        <v>22398</v>
      </c>
      <c r="AF6396" s="126">
        <v>23319</v>
      </c>
    </row>
    <row r="6397" spans="2:32">
      <c r="B6397" s="127">
        <v>6359</v>
      </c>
      <c r="C6397" s="128">
        <v>6359</v>
      </c>
      <c r="D6397" s="129">
        <v>265</v>
      </c>
      <c r="E6397" s="130">
        <v>9</v>
      </c>
      <c r="F6397" s="131">
        <v>22</v>
      </c>
      <c r="G6397" s="132" t="s">
        <v>487</v>
      </c>
      <c r="H6397" s="133">
        <v>9</v>
      </c>
      <c r="I6397" s="128">
        <v>21</v>
      </c>
      <c r="J6397" s="129" t="s">
        <v>487</v>
      </c>
      <c r="K6397" s="134">
        <v>23</v>
      </c>
      <c r="L6397" s="108"/>
      <c r="M6397" s="81">
        <v>13058</v>
      </c>
      <c r="N6397" s="135">
        <v>14789</v>
      </c>
      <c r="O6397" s="136">
        <v>15515</v>
      </c>
      <c r="P6397" s="135">
        <v>15850</v>
      </c>
      <c r="Q6397" s="136">
        <v>16091</v>
      </c>
      <c r="R6397" s="135">
        <v>15403</v>
      </c>
      <c r="S6397" s="136">
        <v>15670</v>
      </c>
      <c r="T6397" s="135">
        <v>17045</v>
      </c>
      <c r="U6397" s="136">
        <v>17688</v>
      </c>
      <c r="V6397" s="135">
        <v>18505</v>
      </c>
      <c r="W6397" s="136">
        <v>18823</v>
      </c>
      <c r="X6397" s="135">
        <v>18513</v>
      </c>
      <c r="Y6397" s="136">
        <v>18440</v>
      </c>
      <c r="Z6397" s="135">
        <v>20431</v>
      </c>
      <c r="AA6397" s="136">
        <v>21151</v>
      </c>
      <c r="AB6397" s="135">
        <v>21789</v>
      </c>
      <c r="AC6397" s="136">
        <v>21912</v>
      </c>
      <c r="AD6397" s="135">
        <v>20205</v>
      </c>
      <c r="AE6397" s="137">
        <v>21324</v>
      </c>
      <c r="AF6397" s="138">
        <v>22200</v>
      </c>
    </row>
    <row r="6398" spans="2:32">
      <c r="B6398" s="114">
        <v>6360</v>
      </c>
      <c r="C6398" s="115">
        <v>6360</v>
      </c>
      <c r="D6398" s="116">
        <v>265</v>
      </c>
      <c r="E6398" s="117">
        <v>9</v>
      </c>
      <c r="F6398" s="118">
        <v>22</v>
      </c>
      <c r="G6398" s="119" t="s">
        <v>487</v>
      </c>
      <c r="H6398" s="120">
        <v>9</v>
      </c>
      <c r="I6398" s="115">
        <v>21</v>
      </c>
      <c r="J6398" s="116" t="s">
        <v>487</v>
      </c>
      <c r="K6398" s="121">
        <v>24</v>
      </c>
      <c r="L6398" s="108"/>
      <c r="M6398" s="122">
        <v>12431</v>
      </c>
      <c r="N6398" s="123">
        <v>14004</v>
      </c>
      <c r="O6398" s="124">
        <v>14678</v>
      </c>
      <c r="P6398" s="123">
        <v>14920</v>
      </c>
      <c r="Q6398" s="124">
        <v>15176</v>
      </c>
      <c r="R6398" s="123">
        <v>14769</v>
      </c>
      <c r="S6398" s="124">
        <v>15071</v>
      </c>
      <c r="T6398" s="123">
        <v>16324</v>
      </c>
      <c r="U6398" s="124">
        <v>16963</v>
      </c>
      <c r="V6398" s="123">
        <v>17740</v>
      </c>
      <c r="W6398" s="124">
        <v>18046</v>
      </c>
      <c r="X6398" s="123">
        <v>17979</v>
      </c>
      <c r="Y6398" s="124">
        <v>17996</v>
      </c>
      <c r="Z6398" s="123">
        <v>19823</v>
      </c>
      <c r="AA6398" s="124">
        <v>20397</v>
      </c>
      <c r="AB6398" s="123">
        <v>21078</v>
      </c>
      <c r="AC6398" s="124">
        <v>21299</v>
      </c>
      <c r="AD6398" s="123">
        <v>19794</v>
      </c>
      <c r="AE6398" s="125">
        <v>20790</v>
      </c>
      <c r="AF6398" s="126">
        <v>21635</v>
      </c>
    </row>
    <row r="6399" spans="2:32">
      <c r="B6399" s="127">
        <v>6361</v>
      </c>
      <c r="C6399" s="128">
        <v>6361</v>
      </c>
      <c r="D6399" s="129">
        <v>266</v>
      </c>
      <c r="E6399" s="130">
        <v>9</v>
      </c>
      <c r="F6399" s="131">
        <v>23</v>
      </c>
      <c r="G6399" s="132" t="s">
        <v>487</v>
      </c>
      <c r="H6399" s="133">
        <v>9</v>
      </c>
      <c r="I6399" s="128">
        <v>22</v>
      </c>
      <c r="J6399" s="129" t="s">
        <v>487</v>
      </c>
      <c r="K6399" s="134">
        <v>1</v>
      </c>
      <c r="L6399" s="108"/>
      <c r="M6399" s="81">
        <v>11840</v>
      </c>
      <c r="N6399" s="135">
        <v>13129</v>
      </c>
      <c r="O6399" s="136">
        <v>13831</v>
      </c>
      <c r="P6399" s="135">
        <v>13985</v>
      </c>
      <c r="Q6399" s="136">
        <v>14327</v>
      </c>
      <c r="R6399" s="135">
        <v>13982</v>
      </c>
      <c r="S6399" s="136">
        <v>14585</v>
      </c>
      <c r="T6399" s="135">
        <v>15610</v>
      </c>
      <c r="U6399" s="136">
        <v>16199</v>
      </c>
      <c r="V6399" s="135">
        <v>16961</v>
      </c>
      <c r="W6399" s="136">
        <v>17314</v>
      </c>
      <c r="X6399" s="135">
        <v>16710</v>
      </c>
      <c r="Y6399" s="136">
        <v>17363</v>
      </c>
      <c r="Z6399" s="135">
        <v>19089</v>
      </c>
      <c r="AA6399" s="136">
        <v>19631</v>
      </c>
      <c r="AB6399" s="135">
        <v>20340</v>
      </c>
      <c r="AC6399" s="136">
        <v>20344</v>
      </c>
      <c r="AD6399" s="135">
        <v>19118</v>
      </c>
      <c r="AE6399" s="137">
        <v>20472</v>
      </c>
      <c r="AF6399" s="138">
        <v>20963</v>
      </c>
    </row>
    <row r="6400" spans="2:32">
      <c r="B6400" s="114">
        <v>6362</v>
      </c>
      <c r="C6400" s="115">
        <v>6362</v>
      </c>
      <c r="D6400" s="116">
        <v>266</v>
      </c>
      <c r="E6400" s="117">
        <v>9</v>
      </c>
      <c r="F6400" s="118">
        <v>23</v>
      </c>
      <c r="G6400" s="119" t="s">
        <v>487</v>
      </c>
      <c r="H6400" s="120">
        <v>9</v>
      </c>
      <c r="I6400" s="115">
        <v>22</v>
      </c>
      <c r="J6400" s="116" t="s">
        <v>487</v>
      </c>
      <c r="K6400" s="121">
        <v>2</v>
      </c>
      <c r="L6400" s="108"/>
      <c r="M6400" s="122">
        <v>11600</v>
      </c>
      <c r="N6400" s="123">
        <v>12868</v>
      </c>
      <c r="O6400" s="124">
        <v>13479</v>
      </c>
      <c r="P6400" s="123">
        <v>13638</v>
      </c>
      <c r="Q6400" s="124">
        <v>13942</v>
      </c>
      <c r="R6400" s="123">
        <v>13691</v>
      </c>
      <c r="S6400" s="124">
        <v>14373</v>
      </c>
      <c r="T6400" s="123">
        <v>15325</v>
      </c>
      <c r="U6400" s="124">
        <v>15832</v>
      </c>
      <c r="V6400" s="123">
        <v>16505</v>
      </c>
      <c r="W6400" s="124">
        <v>16914</v>
      </c>
      <c r="X6400" s="123">
        <v>16366</v>
      </c>
      <c r="Y6400" s="124">
        <v>17064</v>
      </c>
      <c r="Z6400" s="123">
        <v>18630</v>
      </c>
      <c r="AA6400" s="124">
        <v>19167</v>
      </c>
      <c r="AB6400" s="123">
        <v>19772</v>
      </c>
      <c r="AC6400" s="124">
        <v>19864</v>
      </c>
      <c r="AD6400" s="123">
        <v>18769</v>
      </c>
      <c r="AE6400" s="125">
        <v>20044</v>
      </c>
      <c r="AF6400" s="126">
        <v>20451</v>
      </c>
    </row>
    <row r="6401" spans="2:32">
      <c r="B6401" s="127">
        <v>6363</v>
      </c>
      <c r="C6401" s="128">
        <v>6363</v>
      </c>
      <c r="D6401" s="129">
        <v>266</v>
      </c>
      <c r="E6401" s="130">
        <v>9</v>
      </c>
      <c r="F6401" s="131">
        <v>23</v>
      </c>
      <c r="G6401" s="132" t="s">
        <v>487</v>
      </c>
      <c r="H6401" s="133">
        <v>9</v>
      </c>
      <c r="I6401" s="128">
        <v>22</v>
      </c>
      <c r="J6401" s="129" t="s">
        <v>487</v>
      </c>
      <c r="K6401" s="134">
        <v>3</v>
      </c>
      <c r="L6401" s="108"/>
      <c r="M6401" s="81">
        <v>11476</v>
      </c>
      <c r="N6401" s="135">
        <v>12722</v>
      </c>
      <c r="O6401" s="136">
        <v>13313</v>
      </c>
      <c r="P6401" s="135">
        <v>13512</v>
      </c>
      <c r="Q6401" s="136">
        <v>13768</v>
      </c>
      <c r="R6401" s="135">
        <v>13568</v>
      </c>
      <c r="S6401" s="136">
        <v>14359</v>
      </c>
      <c r="T6401" s="135">
        <v>15184</v>
      </c>
      <c r="U6401" s="136">
        <v>15682</v>
      </c>
      <c r="V6401" s="135">
        <v>16286</v>
      </c>
      <c r="W6401" s="136">
        <v>16716</v>
      </c>
      <c r="X6401" s="135">
        <v>16189</v>
      </c>
      <c r="Y6401" s="136">
        <v>16980</v>
      </c>
      <c r="Z6401" s="135">
        <v>18415</v>
      </c>
      <c r="AA6401" s="136">
        <v>19016</v>
      </c>
      <c r="AB6401" s="135">
        <v>19502</v>
      </c>
      <c r="AC6401" s="136">
        <v>19647</v>
      </c>
      <c r="AD6401" s="135">
        <v>18614</v>
      </c>
      <c r="AE6401" s="137">
        <v>19785</v>
      </c>
      <c r="AF6401" s="138">
        <v>20175</v>
      </c>
    </row>
    <row r="6402" spans="2:32">
      <c r="B6402" s="114">
        <v>6364</v>
      </c>
      <c r="C6402" s="115">
        <v>6364</v>
      </c>
      <c r="D6402" s="116">
        <v>266</v>
      </c>
      <c r="E6402" s="117">
        <v>9</v>
      </c>
      <c r="F6402" s="118">
        <v>23</v>
      </c>
      <c r="G6402" s="119" t="s">
        <v>487</v>
      </c>
      <c r="H6402" s="120">
        <v>9</v>
      </c>
      <c r="I6402" s="115">
        <v>22</v>
      </c>
      <c r="J6402" s="116" t="s">
        <v>487</v>
      </c>
      <c r="K6402" s="121">
        <v>4</v>
      </c>
      <c r="L6402" s="108"/>
      <c r="M6402" s="122">
        <v>11432</v>
      </c>
      <c r="N6402" s="123">
        <v>12808</v>
      </c>
      <c r="O6402" s="124">
        <v>13377</v>
      </c>
      <c r="P6402" s="123">
        <v>13535</v>
      </c>
      <c r="Q6402" s="124">
        <v>13748</v>
      </c>
      <c r="R6402" s="123">
        <v>13508</v>
      </c>
      <c r="S6402" s="124">
        <v>14419</v>
      </c>
      <c r="T6402" s="123">
        <v>15158</v>
      </c>
      <c r="U6402" s="124">
        <v>15575</v>
      </c>
      <c r="V6402" s="123">
        <v>16051</v>
      </c>
      <c r="W6402" s="124">
        <v>16370</v>
      </c>
      <c r="X6402" s="123">
        <v>15884</v>
      </c>
      <c r="Y6402" s="124">
        <v>16775</v>
      </c>
      <c r="Z6402" s="123">
        <v>18231</v>
      </c>
      <c r="AA6402" s="124">
        <v>18649</v>
      </c>
      <c r="AB6402" s="123">
        <v>19064</v>
      </c>
      <c r="AC6402" s="124">
        <v>19150</v>
      </c>
      <c r="AD6402" s="123">
        <v>18268</v>
      </c>
      <c r="AE6402" s="125">
        <v>19509</v>
      </c>
      <c r="AF6402" s="126">
        <v>19836</v>
      </c>
    </row>
    <row r="6403" spans="2:32">
      <c r="B6403" s="127">
        <v>6365</v>
      </c>
      <c r="C6403" s="128">
        <v>6365</v>
      </c>
      <c r="D6403" s="129">
        <v>266</v>
      </c>
      <c r="E6403" s="130">
        <v>9</v>
      </c>
      <c r="F6403" s="131">
        <v>23</v>
      </c>
      <c r="G6403" s="132" t="s">
        <v>487</v>
      </c>
      <c r="H6403" s="133">
        <v>9</v>
      </c>
      <c r="I6403" s="128">
        <v>22</v>
      </c>
      <c r="J6403" s="129" t="s">
        <v>487</v>
      </c>
      <c r="K6403" s="134">
        <v>5</v>
      </c>
      <c r="L6403" s="108"/>
      <c r="M6403" s="81">
        <v>11500</v>
      </c>
      <c r="N6403" s="135">
        <v>13283</v>
      </c>
      <c r="O6403" s="136">
        <v>13882</v>
      </c>
      <c r="P6403" s="135">
        <v>13983</v>
      </c>
      <c r="Q6403" s="136">
        <v>14202</v>
      </c>
      <c r="R6403" s="135">
        <v>13553</v>
      </c>
      <c r="S6403" s="136">
        <v>14913</v>
      </c>
      <c r="T6403" s="135">
        <v>15557</v>
      </c>
      <c r="U6403" s="136">
        <v>15916</v>
      </c>
      <c r="V6403" s="135">
        <v>16248</v>
      </c>
      <c r="W6403" s="136">
        <v>16225</v>
      </c>
      <c r="X6403" s="135">
        <v>15661</v>
      </c>
      <c r="Y6403" s="136">
        <v>16973</v>
      </c>
      <c r="Z6403" s="135">
        <v>18166</v>
      </c>
      <c r="AA6403" s="136">
        <v>18425</v>
      </c>
      <c r="AB6403" s="135">
        <v>18770</v>
      </c>
      <c r="AC6403" s="136">
        <v>18544</v>
      </c>
      <c r="AD6403" s="135">
        <v>18298</v>
      </c>
      <c r="AE6403" s="137">
        <v>19242</v>
      </c>
      <c r="AF6403" s="138">
        <v>19589</v>
      </c>
    </row>
    <row r="6404" spans="2:32">
      <c r="B6404" s="114">
        <v>6366</v>
      </c>
      <c r="C6404" s="115">
        <v>6366</v>
      </c>
      <c r="D6404" s="116">
        <v>266</v>
      </c>
      <c r="E6404" s="117">
        <v>9</v>
      </c>
      <c r="F6404" s="118">
        <v>23</v>
      </c>
      <c r="G6404" s="119" t="s">
        <v>487</v>
      </c>
      <c r="H6404" s="120">
        <v>9</v>
      </c>
      <c r="I6404" s="115">
        <v>22</v>
      </c>
      <c r="J6404" s="116" t="s">
        <v>487</v>
      </c>
      <c r="K6404" s="121">
        <v>6</v>
      </c>
      <c r="L6404" s="108"/>
      <c r="M6404" s="122">
        <v>11782</v>
      </c>
      <c r="N6404" s="123">
        <v>14541</v>
      </c>
      <c r="O6404" s="124">
        <v>15153</v>
      </c>
      <c r="P6404" s="123">
        <v>15128</v>
      </c>
      <c r="Q6404" s="124">
        <v>15361</v>
      </c>
      <c r="R6404" s="123">
        <v>13771</v>
      </c>
      <c r="S6404" s="124">
        <v>16096</v>
      </c>
      <c r="T6404" s="123">
        <v>16701</v>
      </c>
      <c r="U6404" s="124">
        <v>16995</v>
      </c>
      <c r="V6404" s="123">
        <v>17133</v>
      </c>
      <c r="W6404" s="124">
        <v>16277</v>
      </c>
      <c r="X6404" s="123">
        <v>15565</v>
      </c>
      <c r="Y6404" s="124">
        <v>17786</v>
      </c>
      <c r="Z6404" s="123">
        <v>18863</v>
      </c>
      <c r="AA6404" s="124">
        <v>18814</v>
      </c>
      <c r="AB6404" s="123">
        <v>19166</v>
      </c>
      <c r="AC6404" s="124">
        <v>18213</v>
      </c>
      <c r="AD6404" s="123">
        <v>18949</v>
      </c>
      <c r="AE6404" s="125">
        <v>19763</v>
      </c>
      <c r="AF6404" s="126">
        <v>20099</v>
      </c>
    </row>
    <row r="6405" spans="2:32">
      <c r="B6405" s="127">
        <v>6367</v>
      </c>
      <c r="C6405" s="128">
        <v>6367</v>
      </c>
      <c r="D6405" s="129">
        <v>266</v>
      </c>
      <c r="E6405" s="130">
        <v>9</v>
      </c>
      <c r="F6405" s="131">
        <v>23</v>
      </c>
      <c r="G6405" s="132" t="s">
        <v>487</v>
      </c>
      <c r="H6405" s="133">
        <v>9</v>
      </c>
      <c r="I6405" s="128">
        <v>22</v>
      </c>
      <c r="J6405" s="129" t="s">
        <v>487</v>
      </c>
      <c r="K6405" s="134">
        <v>7</v>
      </c>
      <c r="L6405" s="108"/>
      <c r="M6405" s="81">
        <v>12094</v>
      </c>
      <c r="N6405" s="135">
        <v>15837</v>
      </c>
      <c r="O6405" s="136">
        <v>16435</v>
      </c>
      <c r="P6405" s="135">
        <v>16369</v>
      </c>
      <c r="Q6405" s="136">
        <v>16469</v>
      </c>
      <c r="R6405" s="135">
        <v>13954</v>
      </c>
      <c r="S6405" s="136">
        <v>17257</v>
      </c>
      <c r="T6405" s="135">
        <v>17741</v>
      </c>
      <c r="U6405" s="136">
        <v>18113</v>
      </c>
      <c r="V6405" s="135">
        <v>18048</v>
      </c>
      <c r="W6405" s="136">
        <v>16297</v>
      </c>
      <c r="X6405" s="135">
        <v>15492</v>
      </c>
      <c r="Y6405" s="136">
        <v>18601</v>
      </c>
      <c r="Z6405" s="135">
        <v>19621</v>
      </c>
      <c r="AA6405" s="136">
        <v>19470</v>
      </c>
      <c r="AB6405" s="135">
        <v>19739</v>
      </c>
      <c r="AC6405" s="136">
        <v>18016</v>
      </c>
      <c r="AD6405" s="135">
        <v>19656</v>
      </c>
      <c r="AE6405" s="137">
        <v>20311</v>
      </c>
      <c r="AF6405" s="138">
        <v>20700</v>
      </c>
    </row>
    <row r="6406" spans="2:32">
      <c r="B6406" s="114">
        <v>6368</v>
      </c>
      <c r="C6406" s="115">
        <v>6368</v>
      </c>
      <c r="D6406" s="116">
        <v>266</v>
      </c>
      <c r="E6406" s="117">
        <v>9</v>
      </c>
      <c r="F6406" s="118">
        <v>23</v>
      </c>
      <c r="G6406" s="119" t="s">
        <v>487</v>
      </c>
      <c r="H6406" s="120">
        <v>9</v>
      </c>
      <c r="I6406" s="115">
        <v>22</v>
      </c>
      <c r="J6406" s="116" t="s">
        <v>487</v>
      </c>
      <c r="K6406" s="121">
        <v>8</v>
      </c>
      <c r="L6406" s="108"/>
      <c r="M6406" s="122">
        <v>12378</v>
      </c>
      <c r="N6406" s="123">
        <v>16116</v>
      </c>
      <c r="O6406" s="124">
        <v>16809</v>
      </c>
      <c r="P6406" s="123">
        <v>16703</v>
      </c>
      <c r="Q6406" s="124">
        <v>16792</v>
      </c>
      <c r="R6406" s="123">
        <v>14202</v>
      </c>
      <c r="S6406" s="124">
        <v>17544</v>
      </c>
      <c r="T6406" s="123">
        <v>17832</v>
      </c>
      <c r="U6406" s="124">
        <v>18388</v>
      </c>
      <c r="V6406" s="123">
        <v>18275</v>
      </c>
      <c r="W6406" s="124">
        <v>16498</v>
      </c>
      <c r="X6406" s="123">
        <v>15618</v>
      </c>
      <c r="Y6406" s="124">
        <v>18791</v>
      </c>
      <c r="Z6406" s="123">
        <v>19705</v>
      </c>
      <c r="AA6406" s="124">
        <v>19609</v>
      </c>
      <c r="AB6406" s="123">
        <v>19942</v>
      </c>
      <c r="AC6406" s="124">
        <v>18198</v>
      </c>
      <c r="AD6406" s="123">
        <v>19789</v>
      </c>
      <c r="AE6406" s="125">
        <v>20091</v>
      </c>
      <c r="AF6406" s="126">
        <v>20686</v>
      </c>
    </row>
    <row r="6407" spans="2:32">
      <c r="B6407" s="127">
        <v>6369</v>
      </c>
      <c r="C6407" s="128">
        <v>6369</v>
      </c>
      <c r="D6407" s="129">
        <v>266</v>
      </c>
      <c r="E6407" s="130">
        <v>9</v>
      </c>
      <c r="F6407" s="131">
        <v>23</v>
      </c>
      <c r="G6407" s="132" t="s">
        <v>487</v>
      </c>
      <c r="H6407" s="133">
        <v>9</v>
      </c>
      <c r="I6407" s="128">
        <v>22</v>
      </c>
      <c r="J6407" s="129" t="s">
        <v>487</v>
      </c>
      <c r="K6407" s="134">
        <v>9</v>
      </c>
      <c r="L6407" s="108"/>
      <c r="M6407" s="81">
        <v>13154</v>
      </c>
      <c r="N6407" s="135">
        <v>16615</v>
      </c>
      <c r="O6407" s="136">
        <v>17280</v>
      </c>
      <c r="P6407" s="135">
        <v>17228</v>
      </c>
      <c r="Q6407" s="136">
        <v>17372</v>
      </c>
      <c r="R6407" s="135">
        <v>15052</v>
      </c>
      <c r="S6407" s="136">
        <v>17970</v>
      </c>
      <c r="T6407" s="135">
        <v>18277</v>
      </c>
      <c r="U6407" s="136">
        <v>18725</v>
      </c>
      <c r="V6407" s="135">
        <v>18826</v>
      </c>
      <c r="W6407" s="136">
        <v>17007</v>
      </c>
      <c r="X6407" s="135">
        <v>16361</v>
      </c>
      <c r="Y6407" s="136">
        <v>19172</v>
      </c>
      <c r="Z6407" s="135">
        <v>19948</v>
      </c>
      <c r="AA6407" s="136">
        <v>19972</v>
      </c>
      <c r="AB6407" s="135">
        <v>20510</v>
      </c>
      <c r="AC6407" s="136">
        <v>18644</v>
      </c>
      <c r="AD6407" s="135">
        <v>20117</v>
      </c>
      <c r="AE6407" s="137">
        <v>20342</v>
      </c>
      <c r="AF6407" s="138">
        <v>20863</v>
      </c>
    </row>
    <row r="6408" spans="2:32">
      <c r="B6408" s="114">
        <v>6370</v>
      </c>
      <c r="C6408" s="115">
        <v>6370</v>
      </c>
      <c r="D6408" s="116">
        <v>266</v>
      </c>
      <c r="E6408" s="117">
        <v>9</v>
      </c>
      <c r="F6408" s="118">
        <v>23</v>
      </c>
      <c r="G6408" s="119" t="s">
        <v>487</v>
      </c>
      <c r="H6408" s="120">
        <v>9</v>
      </c>
      <c r="I6408" s="115">
        <v>22</v>
      </c>
      <c r="J6408" s="116" t="s">
        <v>487</v>
      </c>
      <c r="K6408" s="121">
        <v>10</v>
      </c>
      <c r="L6408" s="108"/>
      <c r="M6408" s="122">
        <v>13720</v>
      </c>
      <c r="N6408" s="123">
        <v>17294</v>
      </c>
      <c r="O6408" s="124">
        <v>17862</v>
      </c>
      <c r="P6408" s="123">
        <v>17888</v>
      </c>
      <c r="Q6408" s="124">
        <v>17769</v>
      </c>
      <c r="R6408" s="123">
        <v>15726</v>
      </c>
      <c r="S6408" s="124">
        <v>18520</v>
      </c>
      <c r="T6408" s="123">
        <v>19047</v>
      </c>
      <c r="U6408" s="124">
        <v>19129</v>
      </c>
      <c r="V6408" s="123">
        <v>19436</v>
      </c>
      <c r="W6408" s="124">
        <v>17588</v>
      </c>
      <c r="X6408" s="123">
        <v>17109</v>
      </c>
      <c r="Y6408" s="124">
        <v>19801</v>
      </c>
      <c r="Z6408" s="123">
        <v>20377</v>
      </c>
      <c r="AA6408" s="124">
        <v>20501</v>
      </c>
      <c r="AB6408" s="123">
        <v>21255</v>
      </c>
      <c r="AC6408" s="124">
        <v>19176</v>
      </c>
      <c r="AD6408" s="123">
        <v>20780</v>
      </c>
      <c r="AE6408" s="125">
        <v>21058</v>
      </c>
      <c r="AF6408" s="126">
        <v>21346</v>
      </c>
    </row>
    <row r="6409" spans="2:32">
      <c r="B6409" s="127">
        <v>6371</v>
      </c>
      <c r="C6409" s="128">
        <v>6371</v>
      </c>
      <c r="D6409" s="129">
        <v>266</v>
      </c>
      <c r="E6409" s="130">
        <v>9</v>
      </c>
      <c r="F6409" s="131">
        <v>23</v>
      </c>
      <c r="G6409" s="132" t="s">
        <v>487</v>
      </c>
      <c r="H6409" s="133">
        <v>9</v>
      </c>
      <c r="I6409" s="128">
        <v>22</v>
      </c>
      <c r="J6409" s="129" t="s">
        <v>487</v>
      </c>
      <c r="K6409" s="134">
        <v>11</v>
      </c>
      <c r="L6409" s="108"/>
      <c r="M6409" s="81">
        <v>13915</v>
      </c>
      <c r="N6409" s="135">
        <v>17489</v>
      </c>
      <c r="O6409" s="136">
        <v>17985</v>
      </c>
      <c r="P6409" s="135">
        <v>18027</v>
      </c>
      <c r="Q6409" s="136">
        <v>17935</v>
      </c>
      <c r="R6409" s="135">
        <v>15961</v>
      </c>
      <c r="S6409" s="136">
        <v>18686</v>
      </c>
      <c r="T6409" s="135">
        <v>19320</v>
      </c>
      <c r="U6409" s="136">
        <v>19230</v>
      </c>
      <c r="V6409" s="135">
        <v>19700</v>
      </c>
      <c r="W6409" s="136">
        <v>17713</v>
      </c>
      <c r="X6409" s="135">
        <v>17408</v>
      </c>
      <c r="Y6409" s="136">
        <v>20047</v>
      </c>
      <c r="Z6409" s="135">
        <v>20425</v>
      </c>
      <c r="AA6409" s="136">
        <v>20686</v>
      </c>
      <c r="AB6409" s="135">
        <v>21596</v>
      </c>
      <c r="AC6409" s="136">
        <v>19293</v>
      </c>
      <c r="AD6409" s="135">
        <v>21045</v>
      </c>
      <c r="AE6409" s="137">
        <v>21300</v>
      </c>
      <c r="AF6409" s="138">
        <v>21445</v>
      </c>
    </row>
    <row r="6410" spans="2:32">
      <c r="B6410" s="114">
        <v>6372</v>
      </c>
      <c r="C6410" s="115">
        <v>6372</v>
      </c>
      <c r="D6410" s="116">
        <v>266</v>
      </c>
      <c r="E6410" s="117">
        <v>9</v>
      </c>
      <c r="F6410" s="118">
        <v>23</v>
      </c>
      <c r="G6410" s="119" t="s">
        <v>487</v>
      </c>
      <c r="H6410" s="120">
        <v>9</v>
      </c>
      <c r="I6410" s="115">
        <v>22</v>
      </c>
      <c r="J6410" s="116" t="s">
        <v>487</v>
      </c>
      <c r="K6410" s="121">
        <v>12</v>
      </c>
      <c r="L6410" s="108"/>
      <c r="M6410" s="122">
        <v>14134</v>
      </c>
      <c r="N6410" s="123">
        <v>17730</v>
      </c>
      <c r="O6410" s="124">
        <v>18124</v>
      </c>
      <c r="P6410" s="123">
        <v>18190</v>
      </c>
      <c r="Q6410" s="124">
        <v>18109</v>
      </c>
      <c r="R6410" s="123">
        <v>16241</v>
      </c>
      <c r="S6410" s="124">
        <v>18903</v>
      </c>
      <c r="T6410" s="123">
        <v>19603</v>
      </c>
      <c r="U6410" s="124">
        <v>19376</v>
      </c>
      <c r="V6410" s="123">
        <v>19953</v>
      </c>
      <c r="W6410" s="124">
        <v>17872</v>
      </c>
      <c r="X6410" s="123">
        <v>17722</v>
      </c>
      <c r="Y6410" s="124">
        <v>20290</v>
      </c>
      <c r="Z6410" s="123">
        <v>20463</v>
      </c>
      <c r="AA6410" s="124">
        <v>20906</v>
      </c>
      <c r="AB6410" s="123">
        <v>21883</v>
      </c>
      <c r="AC6410" s="124">
        <v>19441</v>
      </c>
      <c r="AD6410" s="123">
        <v>21305</v>
      </c>
      <c r="AE6410" s="125">
        <v>21475</v>
      </c>
      <c r="AF6410" s="126">
        <v>21506</v>
      </c>
    </row>
    <row r="6411" spans="2:32">
      <c r="B6411" s="127">
        <v>6373</v>
      </c>
      <c r="C6411" s="128">
        <v>6373</v>
      </c>
      <c r="D6411" s="129">
        <v>266</v>
      </c>
      <c r="E6411" s="130">
        <v>9</v>
      </c>
      <c r="F6411" s="131">
        <v>23</v>
      </c>
      <c r="G6411" s="132" t="s">
        <v>487</v>
      </c>
      <c r="H6411" s="133">
        <v>9</v>
      </c>
      <c r="I6411" s="128">
        <v>22</v>
      </c>
      <c r="J6411" s="129" t="s">
        <v>487</v>
      </c>
      <c r="K6411" s="134">
        <v>13</v>
      </c>
      <c r="L6411" s="108"/>
      <c r="M6411" s="81">
        <v>14153</v>
      </c>
      <c r="N6411" s="135">
        <v>17808</v>
      </c>
      <c r="O6411" s="136">
        <v>18166</v>
      </c>
      <c r="P6411" s="135">
        <v>18231</v>
      </c>
      <c r="Q6411" s="136">
        <v>18153</v>
      </c>
      <c r="R6411" s="135">
        <v>16236</v>
      </c>
      <c r="S6411" s="136">
        <v>18918</v>
      </c>
      <c r="T6411" s="135">
        <v>19611</v>
      </c>
      <c r="U6411" s="136">
        <v>19433</v>
      </c>
      <c r="V6411" s="135">
        <v>19916</v>
      </c>
      <c r="W6411" s="136">
        <v>17634</v>
      </c>
      <c r="X6411" s="135">
        <v>17682</v>
      </c>
      <c r="Y6411" s="136">
        <v>20278</v>
      </c>
      <c r="Z6411" s="135">
        <v>20553</v>
      </c>
      <c r="AA6411" s="136">
        <v>21036</v>
      </c>
      <c r="AB6411" s="135">
        <v>21891</v>
      </c>
      <c r="AC6411" s="136">
        <v>19275</v>
      </c>
      <c r="AD6411" s="135">
        <v>21305</v>
      </c>
      <c r="AE6411" s="137">
        <v>21539</v>
      </c>
      <c r="AF6411" s="138">
        <v>21597</v>
      </c>
    </row>
    <row r="6412" spans="2:32">
      <c r="B6412" s="114">
        <v>6374</v>
      </c>
      <c r="C6412" s="115">
        <v>6374</v>
      </c>
      <c r="D6412" s="116">
        <v>266</v>
      </c>
      <c r="E6412" s="117">
        <v>9</v>
      </c>
      <c r="F6412" s="118">
        <v>23</v>
      </c>
      <c r="G6412" s="119" t="s">
        <v>487</v>
      </c>
      <c r="H6412" s="120">
        <v>9</v>
      </c>
      <c r="I6412" s="115">
        <v>22</v>
      </c>
      <c r="J6412" s="116" t="s">
        <v>487</v>
      </c>
      <c r="K6412" s="121">
        <v>14</v>
      </c>
      <c r="L6412" s="108"/>
      <c r="M6412" s="122">
        <v>14103</v>
      </c>
      <c r="N6412" s="123">
        <v>18006</v>
      </c>
      <c r="O6412" s="124">
        <v>18382</v>
      </c>
      <c r="P6412" s="123">
        <v>18396</v>
      </c>
      <c r="Q6412" s="124">
        <v>18242</v>
      </c>
      <c r="R6412" s="123">
        <v>16223</v>
      </c>
      <c r="S6412" s="124">
        <v>19071</v>
      </c>
      <c r="T6412" s="123">
        <v>19859</v>
      </c>
      <c r="U6412" s="124">
        <v>19617</v>
      </c>
      <c r="V6412" s="123">
        <v>20056</v>
      </c>
      <c r="W6412" s="124">
        <v>17633</v>
      </c>
      <c r="X6412" s="123">
        <v>17673</v>
      </c>
      <c r="Y6412" s="124">
        <v>20436</v>
      </c>
      <c r="Z6412" s="123">
        <v>20715</v>
      </c>
      <c r="AA6412" s="124">
        <v>21112</v>
      </c>
      <c r="AB6412" s="123">
        <v>21936</v>
      </c>
      <c r="AC6412" s="124">
        <v>19140</v>
      </c>
      <c r="AD6412" s="123">
        <v>21436</v>
      </c>
      <c r="AE6412" s="125">
        <v>21706</v>
      </c>
      <c r="AF6412" s="126">
        <v>21744</v>
      </c>
    </row>
    <row r="6413" spans="2:32">
      <c r="B6413" s="127">
        <v>6375</v>
      </c>
      <c r="C6413" s="128">
        <v>6375</v>
      </c>
      <c r="D6413" s="129">
        <v>266</v>
      </c>
      <c r="E6413" s="130">
        <v>9</v>
      </c>
      <c r="F6413" s="131">
        <v>23</v>
      </c>
      <c r="G6413" s="132" t="s">
        <v>487</v>
      </c>
      <c r="H6413" s="133">
        <v>9</v>
      </c>
      <c r="I6413" s="128">
        <v>22</v>
      </c>
      <c r="J6413" s="129" t="s">
        <v>487</v>
      </c>
      <c r="K6413" s="134">
        <v>15</v>
      </c>
      <c r="L6413" s="108"/>
      <c r="M6413" s="81">
        <v>14203</v>
      </c>
      <c r="N6413" s="135">
        <v>18128</v>
      </c>
      <c r="O6413" s="136">
        <v>18470</v>
      </c>
      <c r="P6413" s="135">
        <v>18547</v>
      </c>
      <c r="Q6413" s="136">
        <v>18345</v>
      </c>
      <c r="R6413" s="135">
        <v>16229</v>
      </c>
      <c r="S6413" s="136">
        <v>19114</v>
      </c>
      <c r="T6413" s="135">
        <v>19905</v>
      </c>
      <c r="U6413" s="136">
        <v>19779</v>
      </c>
      <c r="V6413" s="135">
        <v>20007</v>
      </c>
      <c r="W6413" s="136">
        <v>17504</v>
      </c>
      <c r="X6413" s="135">
        <v>17631</v>
      </c>
      <c r="Y6413" s="136">
        <v>20432</v>
      </c>
      <c r="Z6413" s="135">
        <v>20897</v>
      </c>
      <c r="AA6413" s="136">
        <v>21249</v>
      </c>
      <c r="AB6413" s="135">
        <v>21714</v>
      </c>
      <c r="AC6413" s="136">
        <v>19001</v>
      </c>
      <c r="AD6413" s="135">
        <v>21417</v>
      </c>
      <c r="AE6413" s="137">
        <v>21893</v>
      </c>
      <c r="AF6413" s="138">
        <v>21913</v>
      </c>
    </row>
    <row r="6414" spans="2:32">
      <c r="B6414" s="114">
        <v>6376</v>
      </c>
      <c r="C6414" s="115">
        <v>6376</v>
      </c>
      <c r="D6414" s="116">
        <v>266</v>
      </c>
      <c r="E6414" s="117">
        <v>9</v>
      </c>
      <c r="F6414" s="118">
        <v>23</v>
      </c>
      <c r="G6414" s="119" t="s">
        <v>487</v>
      </c>
      <c r="H6414" s="120">
        <v>9</v>
      </c>
      <c r="I6414" s="115">
        <v>22</v>
      </c>
      <c r="J6414" s="116" t="s">
        <v>487</v>
      </c>
      <c r="K6414" s="121">
        <v>16</v>
      </c>
      <c r="L6414" s="108"/>
      <c r="M6414" s="122">
        <v>14576</v>
      </c>
      <c r="N6414" s="123">
        <v>18451</v>
      </c>
      <c r="O6414" s="124">
        <v>18799</v>
      </c>
      <c r="P6414" s="123">
        <v>18729</v>
      </c>
      <c r="Q6414" s="124">
        <v>18478</v>
      </c>
      <c r="R6414" s="123">
        <v>16462</v>
      </c>
      <c r="S6414" s="124">
        <v>19321</v>
      </c>
      <c r="T6414" s="123">
        <v>20294</v>
      </c>
      <c r="U6414" s="124">
        <v>20112</v>
      </c>
      <c r="V6414" s="123">
        <v>19907</v>
      </c>
      <c r="W6414" s="124">
        <v>17567</v>
      </c>
      <c r="X6414" s="123">
        <v>17764</v>
      </c>
      <c r="Y6414" s="124">
        <v>20547</v>
      </c>
      <c r="Z6414" s="123">
        <v>21209</v>
      </c>
      <c r="AA6414" s="124">
        <v>21301</v>
      </c>
      <c r="AB6414" s="123">
        <v>21415</v>
      </c>
      <c r="AC6414" s="124">
        <v>19045</v>
      </c>
      <c r="AD6414" s="123">
        <v>21489</v>
      </c>
      <c r="AE6414" s="125">
        <v>22489</v>
      </c>
      <c r="AF6414" s="126">
        <v>22194</v>
      </c>
    </row>
    <row r="6415" spans="2:32">
      <c r="B6415" s="127">
        <v>6377</v>
      </c>
      <c r="C6415" s="128">
        <v>6377</v>
      </c>
      <c r="D6415" s="129">
        <v>266</v>
      </c>
      <c r="E6415" s="130">
        <v>9</v>
      </c>
      <c r="F6415" s="131">
        <v>23</v>
      </c>
      <c r="G6415" s="132" t="s">
        <v>487</v>
      </c>
      <c r="H6415" s="133">
        <v>9</v>
      </c>
      <c r="I6415" s="128">
        <v>22</v>
      </c>
      <c r="J6415" s="129" t="s">
        <v>487</v>
      </c>
      <c r="K6415" s="134">
        <v>17</v>
      </c>
      <c r="L6415" s="108"/>
      <c r="M6415" s="81">
        <v>14909</v>
      </c>
      <c r="N6415" s="135">
        <v>18579</v>
      </c>
      <c r="O6415" s="136">
        <v>18888</v>
      </c>
      <c r="P6415" s="135">
        <v>18843</v>
      </c>
      <c r="Q6415" s="136">
        <v>18455</v>
      </c>
      <c r="R6415" s="135">
        <v>16723</v>
      </c>
      <c r="S6415" s="136">
        <v>19416</v>
      </c>
      <c r="T6415" s="135">
        <v>20320</v>
      </c>
      <c r="U6415" s="136">
        <v>20241</v>
      </c>
      <c r="V6415" s="135">
        <v>19838</v>
      </c>
      <c r="W6415" s="136">
        <v>17676</v>
      </c>
      <c r="X6415" s="135">
        <v>18021</v>
      </c>
      <c r="Y6415" s="136">
        <v>20632</v>
      </c>
      <c r="Z6415" s="135">
        <v>21382</v>
      </c>
      <c r="AA6415" s="136">
        <v>21502</v>
      </c>
      <c r="AB6415" s="135">
        <v>21304</v>
      </c>
      <c r="AC6415" s="136">
        <v>19173</v>
      </c>
      <c r="AD6415" s="135">
        <v>21594</v>
      </c>
      <c r="AE6415" s="137">
        <v>22663</v>
      </c>
      <c r="AF6415" s="138">
        <v>22382</v>
      </c>
    </row>
    <row r="6416" spans="2:32">
      <c r="B6416" s="114">
        <v>6378</v>
      </c>
      <c r="C6416" s="115">
        <v>6378</v>
      </c>
      <c r="D6416" s="116">
        <v>266</v>
      </c>
      <c r="E6416" s="117">
        <v>9</v>
      </c>
      <c r="F6416" s="118">
        <v>23</v>
      </c>
      <c r="G6416" s="119" t="s">
        <v>487</v>
      </c>
      <c r="H6416" s="120">
        <v>9</v>
      </c>
      <c r="I6416" s="115">
        <v>22</v>
      </c>
      <c r="J6416" s="116" t="s">
        <v>487</v>
      </c>
      <c r="K6416" s="121">
        <v>18</v>
      </c>
      <c r="L6416" s="108"/>
      <c r="M6416" s="122">
        <v>14626</v>
      </c>
      <c r="N6416" s="123">
        <v>17963</v>
      </c>
      <c r="O6416" s="124">
        <v>18413</v>
      </c>
      <c r="P6416" s="123">
        <v>18395</v>
      </c>
      <c r="Q6416" s="124">
        <v>18055</v>
      </c>
      <c r="R6416" s="123">
        <v>16624</v>
      </c>
      <c r="S6416" s="124">
        <v>19073</v>
      </c>
      <c r="T6416" s="123">
        <v>19669</v>
      </c>
      <c r="U6416" s="124">
        <v>19797</v>
      </c>
      <c r="V6416" s="123">
        <v>19509</v>
      </c>
      <c r="W6416" s="124">
        <v>17832</v>
      </c>
      <c r="X6416" s="123">
        <v>18121</v>
      </c>
      <c r="Y6416" s="124">
        <v>20561</v>
      </c>
      <c r="Z6416" s="123">
        <v>21012</v>
      </c>
      <c r="AA6416" s="124">
        <v>21381</v>
      </c>
      <c r="AB6416" s="123">
        <v>21116</v>
      </c>
      <c r="AC6416" s="124">
        <v>19317</v>
      </c>
      <c r="AD6416" s="123">
        <v>21601</v>
      </c>
      <c r="AE6416" s="125">
        <v>22078</v>
      </c>
      <c r="AF6416" s="126">
        <v>22099</v>
      </c>
    </row>
    <row r="6417" spans="2:32">
      <c r="B6417" s="127">
        <v>6379</v>
      </c>
      <c r="C6417" s="128">
        <v>6379</v>
      </c>
      <c r="D6417" s="129">
        <v>266</v>
      </c>
      <c r="E6417" s="130">
        <v>9</v>
      </c>
      <c r="F6417" s="131">
        <v>23</v>
      </c>
      <c r="G6417" s="132" t="s">
        <v>487</v>
      </c>
      <c r="H6417" s="133">
        <v>9</v>
      </c>
      <c r="I6417" s="128">
        <v>22</v>
      </c>
      <c r="J6417" s="129" t="s">
        <v>487</v>
      </c>
      <c r="K6417" s="134">
        <v>19</v>
      </c>
      <c r="L6417" s="108"/>
      <c r="M6417" s="81">
        <v>14835</v>
      </c>
      <c r="N6417" s="135">
        <v>17818</v>
      </c>
      <c r="O6417" s="136">
        <v>18402</v>
      </c>
      <c r="P6417" s="135">
        <v>18444</v>
      </c>
      <c r="Q6417" s="136">
        <v>18379</v>
      </c>
      <c r="R6417" s="135">
        <v>16861</v>
      </c>
      <c r="S6417" s="136">
        <v>19282</v>
      </c>
      <c r="T6417" s="135">
        <v>19663</v>
      </c>
      <c r="U6417" s="136">
        <v>19881</v>
      </c>
      <c r="V6417" s="135">
        <v>19994</v>
      </c>
      <c r="W6417" s="136">
        <v>18352</v>
      </c>
      <c r="X6417" s="135">
        <v>18514</v>
      </c>
      <c r="Y6417" s="136">
        <v>21028</v>
      </c>
      <c r="Z6417" s="135">
        <v>21479</v>
      </c>
      <c r="AA6417" s="136">
        <v>21916</v>
      </c>
      <c r="AB6417" s="135">
        <v>22011</v>
      </c>
      <c r="AC6417" s="136">
        <v>20216</v>
      </c>
      <c r="AD6417" s="135">
        <v>22202</v>
      </c>
      <c r="AE6417" s="137">
        <v>22573</v>
      </c>
      <c r="AF6417" s="138">
        <v>22725</v>
      </c>
    </row>
    <row r="6418" spans="2:32">
      <c r="B6418" s="114">
        <v>6380</v>
      </c>
      <c r="C6418" s="115">
        <v>6380</v>
      </c>
      <c r="D6418" s="116">
        <v>266</v>
      </c>
      <c r="E6418" s="117">
        <v>9</v>
      </c>
      <c r="F6418" s="118">
        <v>23</v>
      </c>
      <c r="G6418" s="119" t="s">
        <v>487</v>
      </c>
      <c r="H6418" s="120">
        <v>9</v>
      </c>
      <c r="I6418" s="115">
        <v>22</v>
      </c>
      <c r="J6418" s="116" t="s">
        <v>487</v>
      </c>
      <c r="K6418" s="121">
        <v>20</v>
      </c>
      <c r="L6418" s="108"/>
      <c r="M6418" s="122">
        <v>14999</v>
      </c>
      <c r="N6418" s="123">
        <v>17919</v>
      </c>
      <c r="O6418" s="124">
        <v>18505</v>
      </c>
      <c r="P6418" s="123">
        <v>18629</v>
      </c>
      <c r="Q6418" s="124">
        <v>18505</v>
      </c>
      <c r="R6418" s="123">
        <v>17067</v>
      </c>
      <c r="S6418" s="124">
        <v>19405</v>
      </c>
      <c r="T6418" s="123">
        <v>19976</v>
      </c>
      <c r="U6418" s="124">
        <v>20294</v>
      </c>
      <c r="V6418" s="123">
        <v>20378</v>
      </c>
      <c r="W6418" s="124">
        <v>18834</v>
      </c>
      <c r="X6418" s="123">
        <v>19090</v>
      </c>
      <c r="Y6418" s="124">
        <v>21432</v>
      </c>
      <c r="Z6418" s="123">
        <v>22300</v>
      </c>
      <c r="AA6418" s="124">
        <v>22761</v>
      </c>
      <c r="AB6418" s="123">
        <v>22764</v>
      </c>
      <c r="AC6418" s="124">
        <v>21051</v>
      </c>
      <c r="AD6418" s="123">
        <v>22771</v>
      </c>
      <c r="AE6418" s="125">
        <v>23469</v>
      </c>
      <c r="AF6418" s="126">
        <v>23716</v>
      </c>
    </row>
    <row r="6419" spans="2:32">
      <c r="B6419" s="127">
        <v>6381</v>
      </c>
      <c r="C6419" s="128">
        <v>6381</v>
      </c>
      <c r="D6419" s="129">
        <v>266</v>
      </c>
      <c r="E6419" s="130">
        <v>9</v>
      </c>
      <c r="F6419" s="131">
        <v>23</v>
      </c>
      <c r="G6419" s="132" t="s">
        <v>487</v>
      </c>
      <c r="H6419" s="133">
        <v>9</v>
      </c>
      <c r="I6419" s="128">
        <v>22</v>
      </c>
      <c r="J6419" s="129" t="s">
        <v>487</v>
      </c>
      <c r="K6419" s="134">
        <v>21</v>
      </c>
      <c r="L6419" s="108"/>
      <c r="M6419" s="81">
        <v>14511</v>
      </c>
      <c r="N6419" s="135">
        <v>17277</v>
      </c>
      <c r="O6419" s="136">
        <v>17944</v>
      </c>
      <c r="P6419" s="135">
        <v>18093</v>
      </c>
      <c r="Q6419" s="136">
        <v>17953</v>
      </c>
      <c r="R6419" s="135">
        <v>16683</v>
      </c>
      <c r="S6419" s="136">
        <v>18890</v>
      </c>
      <c r="T6419" s="135">
        <v>19516</v>
      </c>
      <c r="U6419" s="136">
        <v>19991</v>
      </c>
      <c r="V6419" s="135">
        <v>20125</v>
      </c>
      <c r="W6419" s="136">
        <v>18785</v>
      </c>
      <c r="X6419" s="135">
        <v>19075</v>
      </c>
      <c r="Y6419" s="136">
        <v>21313</v>
      </c>
      <c r="Z6419" s="135">
        <v>22460</v>
      </c>
      <c r="AA6419" s="136">
        <v>22992</v>
      </c>
      <c r="AB6419" s="135">
        <v>23021</v>
      </c>
      <c r="AC6419" s="136">
        <v>21415</v>
      </c>
      <c r="AD6419" s="135">
        <v>22871</v>
      </c>
      <c r="AE6419" s="137">
        <v>23693</v>
      </c>
      <c r="AF6419" s="138">
        <v>24100</v>
      </c>
    </row>
    <row r="6420" spans="2:32">
      <c r="B6420" s="114">
        <v>6382</v>
      </c>
      <c r="C6420" s="115">
        <v>6382</v>
      </c>
      <c r="D6420" s="116">
        <v>266</v>
      </c>
      <c r="E6420" s="117">
        <v>9</v>
      </c>
      <c r="F6420" s="118">
        <v>23</v>
      </c>
      <c r="G6420" s="119" t="s">
        <v>487</v>
      </c>
      <c r="H6420" s="120">
        <v>9</v>
      </c>
      <c r="I6420" s="115">
        <v>22</v>
      </c>
      <c r="J6420" s="116" t="s">
        <v>487</v>
      </c>
      <c r="K6420" s="121">
        <v>22</v>
      </c>
      <c r="L6420" s="108"/>
      <c r="M6420" s="122">
        <v>13725</v>
      </c>
      <c r="N6420" s="123">
        <v>16064</v>
      </c>
      <c r="O6420" s="124">
        <v>16725</v>
      </c>
      <c r="P6420" s="123">
        <v>16923</v>
      </c>
      <c r="Q6420" s="124">
        <v>16873</v>
      </c>
      <c r="R6420" s="123">
        <v>15960</v>
      </c>
      <c r="S6420" s="124">
        <v>17794</v>
      </c>
      <c r="T6420" s="123">
        <v>18457</v>
      </c>
      <c r="U6420" s="124">
        <v>18983</v>
      </c>
      <c r="V6420" s="123">
        <v>19252</v>
      </c>
      <c r="W6420" s="124">
        <v>18456</v>
      </c>
      <c r="X6420" s="123">
        <v>18579</v>
      </c>
      <c r="Y6420" s="124">
        <v>20453</v>
      </c>
      <c r="Z6420" s="123">
        <v>21697</v>
      </c>
      <c r="AA6420" s="124">
        <v>22292</v>
      </c>
      <c r="AB6420" s="123">
        <v>22437</v>
      </c>
      <c r="AC6420" s="124">
        <v>21336</v>
      </c>
      <c r="AD6420" s="123">
        <v>22123</v>
      </c>
      <c r="AE6420" s="125">
        <v>23032</v>
      </c>
      <c r="AF6420" s="126">
        <v>23480</v>
      </c>
    </row>
    <row r="6421" spans="2:32">
      <c r="B6421" s="127">
        <v>6383</v>
      </c>
      <c r="C6421" s="128">
        <v>6383</v>
      </c>
      <c r="D6421" s="129">
        <v>266</v>
      </c>
      <c r="E6421" s="130">
        <v>9</v>
      </c>
      <c r="F6421" s="131">
        <v>23</v>
      </c>
      <c r="G6421" s="132" t="s">
        <v>487</v>
      </c>
      <c r="H6421" s="133">
        <v>9</v>
      </c>
      <c r="I6421" s="128">
        <v>22</v>
      </c>
      <c r="J6421" s="129" t="s">
        <v>487</v>
      </c>
      <c r="K6421" s="134">
        <v>23</v>
      </c>
      <c r="L6421" s="108"/>
      <c r="M6421" s="81">
        <v>12961</v>
      </c>
      <c r="N6421" s="135">
        <v>14791</v>
      </c>
      <c r="O6421" s="136">
        <v>15446</v>
      </c>
      <c r="P6421" s="135">
        <v>15708</v>
      </c>
      <c r="Q6421" s="136">
        <v>15658</v>
      </c>
      <c r="R6421" s="135">
        <v>15170</v>
      </c>
      <c r="S6421" s="136">
        <v>16598</v>
      </c>
      <c r="T6421" s="135">
        <v>17163</v>
      </c>
      <c r="U6421" s="136">
        <v>17737</v>
      </c>
      <c r="V6421" s="135">
        <v>18118</v>
      </c>
      <c r="W6421" s="136">
        <v>17874</v>
      </c>
      <c r="X6421" s="135">
        <v>17860</v>
      </c>
      <c r="Y6421" s="136">
        <v>19337</v>
      </c>
      <c r="Z6421" s="135">
        <v>20568</v>
      </c>
      <c r="AA6421" s="136">
        <v>21237</v>
      </c>
      <c r="AB6421" s="135">
        <v>21425</v>
      </c>
      <c r="AC6421" s="136">
        <v>20892</v>
      </c>
      <c r="AD6421" s="135">
        <v>21067</v>
      </c>
      <c r="AE6421" s="137">
        <v>21945</v>
      </c>
      <c r="AF6421" s="138">
        <v>22406</v>
      </c>
    </row>
    <row r="6422" spans="2:32">
      <c r="B6422" s="114">
        <v>6384</v>
      </c>
      <c r="C6422" s="115">
        <v>6384</v>
      </c>
      <c r="D6422" s="116">
        <v>266</v>
      </c>
      <c r="E6422" s="117">
        <v>9</v>
      </c>
      <c r="F6422" s="118">
        <v>23</v>
      </c>
      <c r="G6422" s="119" t="s">
        <v>487</v>
      </c>
      <c r="H6422" s="120">
        <v>9</v>
      </c>
      <c r="I6422" s="115">
        <v>22</v>
      </c>
      <c r="J6422" s="116" t="s">
        <v>487</v>
      </c>
      <c r="K6422" s="121">
        <v>24</v>
      </c>
      <c r="L6422" s="108"/>
      <c r="M6422" s="122">
        <v>12346</v>
      </c>
      <c r="N6422" s="123">
        <v>13964</v>
      </c>
      <c r="O6422" s="124">
        <v>14540</v>
      </c>
      <c r="P6422" s="123">
        <v>14828</v>
      </c>
      <c r="Q6422" s="124">
        <v>14752</v>
      </c>
      <c r="R6422" s="123">
        <v>14609</v>
      </c>
      <c r="S6422" s="124">
        <v>15915</v>
      </c>
      <c r="T6422" s="123">
        <v>16477</v>
      </c>
      <c r="U6422" s="124">
        <v>16923</v>
      </c>
      <c r="V6422" s="123">
        <v>17410</v>
      </c>
      <c r="W6422" s="124">
        <v>17479</v>
      </c>
      <c r="X6422" s="123">
        <v>17404</v>
      </c>
      <c r="Y6422" s="124">
        <v>18764</v>
      </c>
      <c r="Z6422" s="123">
        <v>19804</v>
      </c>
      <c r="AA6422" s="124">
        <v>20536</v>
      </c>
      <c r="AB6422" s="123">
        <v>20802</v>
      </c>
      <c r="AC6422" s="124">
        <v>20564</v>
      </c>
      <c r="AD6422" s="123">
        <v>20523</v>
      </c>
      <c r="AE6422" s="125">
        <v>21365</v>
      </c>
      <c r="AF6422" s="126">
        <v>21691</v>
      </c>
    </row>
    <row r="6423" spans="2:32">
      <c r="B6423" s="127">
        <v>6385</v>
      </c>
      <c r="C6423" s="128">
        <v>6385</v>
      </c>
      <c r="D6423" s="129">
        <v>267</v>
      </c>
      <c r="E6423" s="130">
        <v>9</v>
      </c>
      <c r="F6423" s="131">
        <v>24</v>
      </c>
      <c r="G6423" s="132" t="s">
        <v>487</v>
      </c>
      <c r="H6423" s="133">
        <v>9</v>
      </c>
      <c r="I6423" s="128">
        <v>23</v>
      </c>
      <c r="J6423" s="129" t="s">
        <v>487</v>
      </c>
      <c r="K6423" s="134">
        <v>1</v>
      </c>
      <c r="L6423" s="108"/>
      <c r="M6423" s="81">
        <v>12011</v>
      </c>
      <c r="N6423" s="135">
        <v>13105</v>
      </c>
      <c r="O6423" s="136">
        <v>13588</v>
      </c>
      <c r="P6423" s="135">
        <v>13964</v>
      </c>
      <c r="Q6423" s="136">
        <v>14095</v>
      </c>
      <c r="R6423" s="135">
        <v>14078</v>
      </c>
      <c r="S6423" s="136">
        <v>15086</v>
      </c>
      <c r="T6423" s="135">
        <v>15649</v>
      </c>
      <c r="U6423" s="136">
        <v>16110</v>
      </c>
      <c r="V6423" s="135">
        <v>16634</v>
      </c>
      <c r="W6423" s="136">
        <v>16298</v>
      </c>
      <c r="X6423" s="135">
        <v>16795</v>
      </c>
      <c r="Y6423" s="136">
        <v>18262</v>
      </c>
      <c r="Z6423" s="135">
        <v>19031</v>
      </c>
      <c r="AA6423" s="136">
        <v>19799</v>
      </c>
      <c r="AB6423" s="135">
        <v>19879</v>
      </c>
      <c r="AC6423" s="136">
        <v>18949</v>
      </c>
      <c r="AD6423" s="135">
        <v>20186</v>
      </c>
      <c r="AE6423" s="137">
        <v>20689</v>
      </c>
      <c r="AF6423" s="138">
        <v>20978</v>
      </c>
    </row>
    <row r="6424" spans="2:32">
      <c r="B6424" s="114">
        <v>6386</v>
      </c>
      <c r="C6424" s="115">
        <v>6386</v>
      </c>
      <c r="D6424" s="116">
        <v>267</v>
      </c>
      <c r="E6424" s="117">
        <v>9</v>
      </c>
      <c r="F6424" s="118">
        <v>24</v>
      </c>
      <c r="G6424" s="119" t="s">
        <v>487</v>
      </c>
      <c r="H6424" s="120">
        <v>9</v>
      </c>
      <c r="I6424" s="115">
        <v>23</v>
      </c>
      <c r="J6424" s="116" t="s">
        <v>487</v>
      </c>
      <c r="K6424" s="121">
        <v>2</v>
      </c>
      <c r="L6424" s="108"/>
      <c r="M6424" s="122">
        <v>11833</v>
      </c>
      <c r="N6424" s="123">
        <v>12791</v>
      </c>
      <c r="O6424" s="124">
        <v>13264</v>
      </c>
      <c r="P6424" s="123">
        <v>13584</v>
      </c>
      <c r="Q6424" s="124">
        <v>13759</v>
      </c>
      <c r="R6424" s="123">
        <v>13880</v>
      </c>
      <c r="S6424" s="124">
        <v>14816</v>
      </c>
      <c r="T6424" s="123">
        <v>15286</v>
      </c>
      <c r="U6424" s="124">
        <v>15710</v>
      </c>
      <c r="V6424" s="123">
        <v>16262</v>
      </c>
      <c r="W6424" s="124">
        <v>15960</v>
      </c>
      <c r="X6424" s="123">
        <v>16522</v>
      </c>
      <c r="Y6424" s="124">
        <v>17895</v>
      </c>
      <c r="Z6424" s="123">
        <v>18587</v>
      </c>
      <c r="AA6424" s="124">
        <v>19255</v>
      </c>
      <c r="AB6424" s="123">
        <v>19415</v>
      </c>
      <c r="AC6424" s="124">
        <v>18535</v>
      </c>
      <c r="AD6424" s="123">
        <v>19771</v>
      </c>
      <c r="AE6424" s="125">
        <v>20182</v>
      </c>
      <c r="AF6424" s="126">
        <v>20483</v>
      </c>
    </row>
    <row r="6425" spans="2:32">
      <c r="B6425" s="127">
        <v>6387</v>
      </c>
      <c r="C6425" s="128">
        <v>6387</v>
      </c>
      <c r="D6425" s="129">
        <v>267</v>
      </c>
      <c r="E6425" s="130">
        <v>9</v>
      </c>
      <c r="F6425" s="131">
        <v>24</v>
      </c>
      <c r="G6425" s="132" t="s">
        <v>487</v>
      </c>
      <c r="H6425" s="133">
        <v>9</v>
      </c>
      <c r="I6425" s="128">
        <v>23</v>
      </c>
      <c r="J6425" s="129" t="s">
        <v>487</v>
      </c>
      <c r="K6425" s="134">
        <v>3</v>
      </c>
      <c r="L6425" s="108"/>
      <c r="M6425" s="81">
        <v>11787</v>
      </c>
      <c r="N6425" s="135">
        <v>12642</v>
      </c>
      <c r="O6425" s="136">
        <v>13147</v>
      </c>
      <c r="P6425" s="135">
        <v>13408</v>
      </c>
      <c r="Q6425" s="136">
        <v>13607</v>
      </c>
      <c r="R6425" s="135">
        <v>13873</v>
      </c>
      <c r="S6425" s="136">
        <v>14688</v>
      </c>
      <c r="T6425" s="135">
        <v>15141</v>
      </c>
      <c r="U6425" s="136">
        <v>15583</v>
      </c>
      <c r="V6425" s="135">
        <v>16097</v>
      </c>
      <c r="W6425" s="136">
        <v>15817</v>
      </c>
      <c r="X6425" s="135">
        <v>16464</v>
      </c>
      <c r="Y6425" s="136">
        <v>17721</v>
      </c>
      <c r="Z6425" s="135">
        <v>18475</v>
      </c>
      <c r="AA6425" s="136">
        <v>19027</v>
      </c>
      <c r="AB6425" s="135">
        <v>19222</v>
      </c>
      <c r="AC6425" s="136">
        <v>18400</v>
      </c>
      <c r="AD6425" s="135">
        <v>19531</v>
      </c>
      <c r="AE6425" s="137">
        <v>19923</v>
      </c>
      <c r="AF6425" s="138">
        <v>20288</v>
      </c>
    </row>
    <row r="6426" spans="2:32">
      <c r="B6426" s="114">
        <v>6388</v>
      </c>
      <c r="C6426" s="115">
        <v>6388</v>
      </c>
      <c r="D6426" s="116">
        <v>267</v>
      </c>
      <c r="E6426" s="117">
        <v>9</v>
      </c>
      <c r="F6426" s="118">
        <v>24</v>
      </c>
      <c r="G6426" s="119" t="s">
        <v>487</v>
      </c>
      <c r="H6426" s="120">
        <v>9</v>
      </c>
      <c r="I6426" s="115">
        <v>23</v>
      </c>
      <c r="J6426" s="116" t="s">
        <v>487</v>
      </c>
      <c r="K6426" s="121">
        <v>4</v>
      </c>
      <c r="L6426" s="108"/>
      <c r="M6426" s="122">
        <v>11895</v>
      </c>
      <c r="N6426" s="123">
        <v>12685</v>
      </c>
      <c r="O6426" s="124">
        <v>13162</v>
      </c>
      <c r="P6426" s="123">
        <v>13388</v>
      </c>
      <c r="Q6426" s="124">
        <v>13482</v>
      </c>
      <c r="R6426" s="123">
        <v>13929</v>
      </c>
      <c r="S6426" s="124">
        <v>14672</v>
      </c>
      <c r="T6426" s="123">
        <v>15063</v>
      </c>
      <c r="U6426" s="124">
        <v>15407</v>
      </c>
      <c r="V6426" s="123">
        <v>15789</v>
      </c>
      <c r="W6426" s="124">
        <v>15589</v>
      </c>
      <c r="X6426" s="123">
        <v>16283</v>
      </c>
      <c r="Y6426" s="124">
        <v>17606</v>
      </c>
      <c r="Z6426" s="123">
        <v>18128</v>
      </c>
      <c r="AA6426" s="124">
        <v>18595</v>
      </c>
      <c r="AB6426" s="123">
        <v>18734</v>
      </c>
      <c r="AC6426" s="124">
        <v>18082</v>
      </c>
      <c r="AD6426" s="123">
        <v>19242</v>
      </c>
      <c r="AE6426" s="125">
        <v>19575</v>
      </c>
      <c r="AF6426" s="126">
        <v>19776</v>
      </c>
    </row>
    <row r="6427" spans="2:32">
      <c r="B6427" s="127">
        <v>6389</v>
      </c>
      <c r="C6427" s="128">
        <v>6389</v>
      </c>
      <c r="D6427" s="129">
        <v>267</v>
      </c>
      <c r="E6427" s="130">
        <v>9</v>
      </c>
      <c r="F6427" s="131">
        <v>24</v>
      </c>
      <c r="G6427" s="132" t="s">
        <v>487</v>
      </c>
      <c r="H6427" s="133">
        <v>9</v>
      </c>
      <c r="I6427" s="128">
        <v>23</v>
      </c>
      <c r="J6427" s="129" t="s">
        <v>487</v>
      </c>
      <c r="K6427" s="134">
        <v>5</v>
      </c>
      <c r="L6427" s="108"/>
      <c r="M6427" s="81">
        <v>12469</v>
      </c>
      <c r="N6427" s="135">
        <v>13200</v>
      </c>
      <c r="O6427" s="136">
        <v>13631</v>
      </c>
      <c r="P6427" s="135">
        <v>13868</v>
      </c>
      <c r="Q6427" s="136">
        <v>13581</v>
      </c>
      <c r="R6427" s="135">
        <v>14449</v>
      </c>
      <c r="S6427" s="136">
        <v>15119</v>
      </c>
      <c r="T6427" s="135">
        <v>15465</v>
      </c>
      <c r="U6427" s="136">
        <v>15697</v>
      </c>
      <c r="V6427" s="135">
        <v>15723</v>
      </c>
      <c r="W6427" s="136">
        <v>15480</v>
      </c>
      <c r="X6427" s="135">
        <v>16542</v>
      </c>
      <c r="Y6427" s="136">
        <v>17570</v>
      </c>
      <c r="Z6427" s="135">
        <v>17964</v>
      </c>
      <c r="AA6427" s="136">
        <v>18353</v>
      </c>
      <c r="AB6427" s="135">
        <v>18174</v>
      </c>
      <c r="AC6427" s="136">
        <v>17634</v>
      </c>
      <c r="AD6427" s="135">
        <v>18993</v>
      </c>
      <c r="AE6427" s="137">
        <v>19344</v>
      </c>
      <c r="AF6427" s="138">
        <v>19427</v>
      </c>
    </row>
    <row r="6428" spans="2:32">
      <c r="B6428" s="114">
        <v>6390</v>
      </c>
      <c r="C6428" s="115">
        <v>6390</v>
      </c>
      <c r="D6428" s="116">
        <v>267</v>
      </c>
      <c r="E6428" s="117">
        <v>9</v>
      </c>
      <c r="F6428" s="118">
        <v>24</v>
      </c>
      <c r="G6428" s="119" t="s">
        <v>487</v>
      </c>
      <c r="H6428" s="120">
        <v>9</v>
      </c>
      <c r="I6428" s="115">
        <v>23</v>
      </c>
      <c r="J6428" s="116" t="s">
        <v>487</v>
      </c>
      <c r="K6428" s="121">
        <v>6</v>
      </c>
      <c r="L6428" s="108"/>
      <c r="M6428" s="122">
        <v>13741</v>
      </c>
      <c r="N6428" s="123">
        <v>14488</v>
      </c>
      <c r="O6428" s="124">
        <v>14823</v>
      </c>
      <c r="P6428" s="123">
        <v>15068</v>
      </c>
      <c r="Q6428" s="124">
        <v>13945</v>
      </c>
      <c r="R6428" s="123">
        <v>15670</v>
      </c>
      <c r="S6428" s="124">
        <v>16329</v>
      </c>
      <c r="T6428" s="123">
        <v>16611</v>
      </c>
      <c r="U6428" s="124">
        <v>16616</v>
      </c>
      <c r="V6428" s="123">
        <v>15870</v>
      </c>
      <c r="W6428" s="124">
        <v>15485</v>
      </c>
      <c r="X6428" s="123">
        <v>17427</v>
      </c>
      <c r="Y6428" s="124">
        <v>18310</v>
      </c>
      <c r="Z6428" s="123">
        <v>18425</v>
      </c>
      <c r="AA6428" s="124">
        <v>18804</v>
      </c>
      <c r="AB6428" s="123">
        <v>17886</v>
      </c>
      <c r="AC6428" s="124">
        <v>17362</v>
      </c>
      <c r="AD6428" s="123">
        <v>19544</v>
      </c>
      <c r="AE6428" s="125">
        <v>19878</v>
      </c>
      <c r="AF6428" s="126">
        <v>19716</v>
      </c>
    </row>
    <row r="6429" spans="2:32">
      <c r="B6429" s="127">
        <v>6391</v>
      </c>
      <c r="C6429" s="128">
        <v>6391</v>
      </c>
      <c r="D6429" s="129">
        <v>267</v>
      </c>
      <c r="E6429" s="130">
        <v>9</v>
      </c>
      <c r="F6429" s="131">
        <v>24</v>
      </c>
      <c r="G6429" s="132" t="s">
        <v>487</v>
      </c>
      <c r="H6429" s="133">
        <v>9</v>
      </c>
      <c r="I6429" s="128">
        <v>23</v>
      </c>
      <c r="J6429" s="129" t="s">
        <v>487</v>
      </c>
      <c r="K6429" s="134">
        <v>7</v>
      </c>
      <c r="L6429" s="108"/>
      <c r="M6429" s="81">
        <v>14981</v>
      </c>
      <c r="N6429" s="135">
        <v>15769</v>
      </c>
      <c r="O6429" s="136">
        <v>16097</v>
      </c>
      <c r="P6429" s="135">
        <v>16199</v>
      </c>
      <c r="Q6429" s="136">
        <v>14307</v>
      </c>
      <c r="R6429" s="135">
        <v>16841</v>
      </c>
      <c r="S6429" s="136">
        <v>17417</v>
      </c>
      <c r="T6429" s="135">
        <v>17770</v>
      </c>
      <c r="U6429" s="136">
        <v>17611</v>
      </c>
      <c r="V6429" s="135">
        <v>15958</v>
      </c>
      <c r="W6429" s="136">
        <v>15394</v>
      </c>
      <c r="X6429" s="135">
        <v>18285</v>
      </c>
      <c r="Y6429" s="136">
        <v>19016</v>
      </c>
      <c r="Z6429" s="135">
        <v>19092</v>
      </c>
      <c r="AA6429" s="136">
        <v>19399</v>
      </c>
      <c r="AB6429" s="135">
        <v>17709</v>
      </c>
      <c r="AC6429" s="136">
        <v>17033</v>
      </c>
      <c r="AD6429" s="135">
        <v>20092</v>
      </c>
      <c r="AE6429" s="137">
        <v>20474</v>
      </c>
      <c r="AF6429" s="138">
        <v>20284</v>
      </c>
    </row>
    <row r="6430" spans="2:32">
      <c r="B6430" s="114">
        <v>6392</v>
      </c>
      <c r="C6430" s="115">
        <v>6392</v>
      </c>
      <c r="D6430" s="116">
        <v>267</v>
      </c>
      <c r="E6430" s="117">
        <v>9</v>
      </c>
      <c r="F6430" s="118">
        <v>24</v>
      </c>
      <c r="G6430" s="119" t="s">
        <v>487</v>
      </c>
      <c r="H6430" s="120">
        <v>9</v>
      </c>
      <c r="I6430" s="115">
        <v>23</v>
      </c>
      <c r="J6430" s="116" t="s">
        <v>487</v>
      </c>
      <c r="K6430" s="121">
        <v>8</v>
      </c>
      <c r="L6430" s="108"/>
      <c r="M6430" s="122">
        <v>15240</v>
      </c>
      <c r="N6430" s="123">
        <v>16124</v>
      </c>
      <c r="O6430" s="124">
        <v>16419</v>
      </c>
      <c r="P6430" s="123">
        <v>16497</v>
      </c>
      <c r="Q6430" s="124">
        <v>14680</v>
      </c>
      <c r="R6430" s="123">
        <v>17102</v>
      </c>
      <c r="S6430" s="124">
        <v>17520</v>
      </c>
      <c r="T6430" s="123">
        <v>18042</v>
      </c>
      <c r="U6430" s="124">
        <v>17888</v>
      </c>
      <c r="V6430" s="123">
        <v>16162</v>
      </c>
      <c r="W6430" s="124">
        <v>15473</v>
      </c>
      <c r="X6430" s="123">
        <v>18471</v>
      </c>
      <c r="Y6430" s="124">
        <v>18889</v>
      </c>
      <c r="Z6430" s="123">
        <v>19223</v>
      </c>
      <c r="AA6430" s="124">
        <v>19591</v>
      </c>
      <c r="AB6430" s="123">
        <v>17865</v>
      </c>
      <c r="AC6430" s="124">
        <v>17092</v>
      </c>
      <c r="AD6430" s="123">
        <v>19857</v>
      </c>
      <c r="AE6430" s="125">
        <v>20432</v>
      </c>
      <c r="AF6430" s="126">
        <v>20345</v>
      </c>
    </row>
    <row r="6431" spans="2:32">
      <c r="B6431" s="127">
        <v>6393</v>
      </c>
      <c r="C6431" s="128">
        <v>6393</v>
      </c>
      <c r="D6431" s="129">
        <v>267</v>
      </c>
      <c r="E6431" s="130">
        <v>9</v>
      </c>
      <c r="F6431" s="131">
        <v>24</v>
      </c>
      <c r="G6431" s="132" t="s">
        <v>487</v>
      </c>
      <c r="H6431" s="133">
        <v>9</v>
      </c>
      <c r="I6431" s="128">
        <v>23</v>
      </c>
      <c r="J6431" s="129" t="s">
        <v>487</v>
      </c>
      <c r="K6431" s="134">
        <v>9</v>
      </c>
      <c r="L6431" s="108"/>
      <c r="M6431" s="81">
        <v>15271</v>
      </c>
      <c r="N6431" s="135">
        <v>16157</v>
      </c>
      <c r="O6431" s="136">
        <v>16505</v>
      </c>
      <c r="P6431" s="135">
        <v>16641</v>
      </c>
      <c r="Q6431" s="136">
        <v>14850</v>
      </c>
      <c r="R6431" s="135">
        <v>17074</v>
      </c>
      <c r="S6431" s="136">
        <v>17528</v>
      </c>
      <c r="T6431" s="135">
        <v>17978</v>
      </c>
      <c r="U6431" s="136">
        <v>17959</v>
      </c>
      <c r="V6431" s="135">
        <v>16246</v>
      </c>
      <c r="W6431" s="136">
        <v>15635</v>
      </c>
      <c r="X6431" s="135">
        <v>18406</v>
      </c>
      <c r="Y6431" s="136">
        <v>18751</v>
      </c>
      <c r="Z6431" s="135">
        <v>19137</v>
      </c>
      <c r="AA6431" s="136">
        <v>19715</v>
      </c>
      <c r="AB6431" s="135">
        <v>17861</v>
      </c>
      <c r="AC6431" s="136">
        <v>17234</v>
      </c>
      <c r="AD6431" s="135">
        <v>19659</v>
      </c>
      <c r="AE6431" s="137">
        <v>20163</v>
      </c>
      <c r="AF6431" s="138">
        <v>20236</v>
      </c>
    </row>
    <row r="6432" spans="2:32">
      <c r="B6432" s="114">
        <v>6394</v>
      </c>
      <c r="C6432" s="115">
        <v>6394</v>
      </c>
      <c r="D6432" s="116">
        <v>267</v>
      </c>
      <c r="E6432" s="117">
        <v>9</v>
      </c>
      <c r="F6432" s="118">
        <v>24</v>
      </c>
      <c r="G6432" s="119" t="s">
        <v>487</v>
      </c>
      <c r="H6432" s="120">
        <v>9</v>
      </c>
      <c r="I6432" s="115">
        <v>23</v>
      </c>
      <c r="J6432" s="116" t="s">
        <v>487</v>
      </c>
      <c r="K6432" s="121">
        <v>10</v>
      </c>
      <c r="L6432" s="108"/>
      <c r="M6432" s="122">
        <v>15187</v>
      </c>
      <c r="N6432" s="123">
        <v>16142</v>
      </c>
      <c r="O6432" s="124">
        <v>16566</v>
      </c>
      <c r="P6432" s="123">
        <v>16597</v>
      </c>
      <c r="Q6432" s="124">
        <v>14740</v>
      </c>
      <c r="R6432" s="123">
        <v>17011</v>
      </c>
      <c r="S6432" s="124">
        <v>17686</v>
      </c>
      <c r="T6432" s="123">
        <v>18038</v>
      </c>
      <c r="U6432" s="124">
        <v>18067</v>
      </c>
      <c r="V6432" s="123">
        <v>16221</v>
      </c>
      <c r="W6432" s="124">
        <v>15755</v>
      </c>
      <c r="X6432" s="123">
        <v>18423</v>
      </c>
      <c r="Y6432" s="124">
        <v>18810</v>
      </c>
      <c r="Z6432" s="123">
        <v>19062</v>
      </c>
      <c r="AA6432" s="124">
        <v>19858</v>
      </c>
      <c r="AB6432" s="123">
        <v>17778</v>
      </c>
      <c r="AC6432" s="124">
        <v>17446</v>
      </c>
      <c r="AD6432" s="123">
        <v>19771</v>
      </c>
      <c r="AE6432" s="125">
        <v>20048</v>
      </c>
      <c r="AF6432" s="126">
        <v>20206</v>
      </c>
    </row>
    <row r="6433" spans="2:32">
      <c r="B6433" s="127">
        <v>6395</v>
      </c>
      <c r="C6433" s="128">
        <v>6395</v>
      </c>
      <c r="D6433" s="129">
        <v>267</v>
      </c>
      <c r="E6433" s="130">
        <v>9</v>
      </c>
      <c r="F6433" s="131">
        <v>24</v>
      </c>
      <c r="G6433" s="132" t="s">
        <v>487</v>
      </c>
      <c r="H6433" s="133">
        <v>9</v>
      </c>
      <c r="I6433" s="128">
        <v>23</v>
      </c>
      <c r="J6433" s="129" t="s">
        <v>487</v>
      </c>
      <c r="K6433" s="134">
        <v>11</v>
      </c>
      <c r="L6433" s="108"/>
      <c r="M6433" s="81">
        <v>15383</v>
      </c>
      <c r="N6433" s="135">
        <v>16336</v>
      </c>
      <c r="O6433" s="136">
        <v>16781</v>
      </c>
      <c r="P6433" s="135">
        <v>16878</v>
      </c>
      <c r="Q6433" s="136">
        <v>14869</v>
      </c>
      <c r="R6433" s="135">
        <v>17242</v>
      </c>
      <c r="S6433" s="136">
        <v>18022</v>
      </c>
      <c r="T6433" s="135">
        <v>18290</v>
      </c>
      <c r="U6433" s="136">
        <v>18320</v>
      </c>
      <c r="V6433" s="135">
        <v>16415</v>
      </c>
      <c r="W6433" s="136">
        <v>15933</v>
      </c>
      <c r="X6433" s="135">
        <v>18717</v>
      </c>
      <c r="Y6433" s="136">
        <v>19065</v>
      </c>
      <c r="Z6433" s="135">
        <v>19312</v>
      </c>
      <c r="AA6433" s="136">
        <v>20262</v>
      </c>
      <c r="AB6433" s="135">
        <v>17947</v>
      </c>
      <c r="AC6433" s="136">
        <v>17640</v>
      </c>
      <c r="AD6433" s="135">
        <v>20082</v>
      </c>
      <c r="AE6433" s="137">
        <v>20220</v>
      </c>
      <c r="AF6433" s="138">
        <v>20495</v>
      </c>
    </row>
    <row r="6434" spans="2:32">
      <c r="B6434" s="114">
        <v>6396</v>
      </c>
      <c r="C6434" s="115">
        <v>6396</v>
      </c>
      <c r="D6434" s="116">
        <v>267</v>
      </c>
      <c r="E6434" s="117">
        <v>9</v>
      </c>
      <c r="F6434" s="118">
        <v>24</v>
      </c>
      <c r="G6434" s="119" t="s">
        <v>487</v>
      </c>
      <c r="H6434" s="120">
        <v>9</v>
      </c>
      <c r="I6434" s="115">
        <v>23</v>
      </c>
      <c r="J6434" s="116" t="s">
        <v>487</v>
      </c>
      <c r="K6434" s="121">
        <v>12</v>
      </c>
      <c r="L6434" s="108"/>
      <c r="M6434" s="122">
        <v>15489</v>
      </c>
      <c r="N6434" s="123">
        <v>16410</v>
      </c>
      <c r="O6434" s="124">
        <v>16869</v>
      </c>
      <c r="P6434" s="123">
        <v>16994</v>
      </c>
      <c r="Q6434" s="124">
        <v>14914</v>
      </c>
      <c r="R6434" s="123">
        <v>17377</v>
      </c>
      <c r="S6434" s="124">
        <v>18224</v>
      </c>
      <c r="T6434" s="123">
        <v>18388</v>
      </c>
      <c r="U6434" s="124">
        <v>18462</v>
      </c>
      <c r="V6434" s="123">
        <v>16492</v>
      </c>
      <c r="W6434" s="124">
        <v>16110</v>
      </c>
      <c r="X6434" s="123">
        <v>18884</v>
      </c>
      <c r="Y6434" s="124">
        <v>19143</v>
      </c>
      <c r="Z6434" s="123">
        <v>19454</v>
      </c>
      <c r="AA6434" s="124">
        <v>20471</v>
      </c>
      <c r="AB6434" s="123">
        <v>18015</v>
      </c>
      <c r="AC6434" s="124">
        <v>17833</v>
      </c>
      <c r="AD6434" s="123">
        <v>20179</v>
      </c>
      <c r="AE6434" s="125">
        <v>20209</v>
      </c>
      <c r="AF6434" s="126">
        <v>20660</v>
      </c>
    </row>
    <row r="6435" spans="2:32">
      <c r="B6435" s="127">
        <v>6397</v>
      </c>
      <c r="C6435" s="128">
        <v>6397</v>
      </c>
      <c r="D6435" s="129">
        <v>267</v>
      </c>
      <c r="E6435" s="130">
        <v>9</v>
      </c>
      <c r="F6435" s="131">
        <v>24</v>
      </c>
      <c r="G6435" s="132" t="s">
        <v>487</v>
      </c>
      <c r="H6435" s="133">
        <v>9</v>
      </c>
      <c r="I6435" s="128">
        <v>23</v>
      </c>
      <c r="J6435" s="129" t="s">
        <v>487</v>
      </c>
      <c r="K6435" s="134">
        <v>13</v>
      </c>
      <c r="L6435" s="108"/>
      <c r="M6435" s="81">
        <v>15665</v>
      </c>
      <c r="N6435" s="135">
        <v>16572</v>
      </c>
      <c r="O6435" s="136">
        <v>17024</v>
      </c>
      <c r="P6435" s="135">
        <v>17108</v>
      </c>
      <c r="Q6435" s="136">
        <v>14819</v>
      </c>
      <c r="R6435" s="135">
        <v>17507</v>
      </c>
      <c r="S6435" s="136">
        <v>18346</v>
      </c>
      <c r="T6435" s="135">
        <v>18485</v>
      </c>
      <c r="U6435" s="136">
        <v>18560</v>
      </c>
      <c r="V6435" s="135">
        <v>16354</v>
      </c>
      <c r="W6435" s="136">
        <v>15966</v>
      </c>
      <c r="X6435" s="135">
        <v>18979</v>
      </c>
      <c r="Y6435" s="136">
        <v>19305</v>
      </c>
      <c r="Z6435" s="135">
        <v>19689</v>
      </c>
      <c r="AA6435" s="136">
        <v>20585</v>
      </c>
      <c r="AB6435" s="135">
        <v>17975</v>
      </c>
      <c r="AC6435" s="136">
        <v>17731</v>
      </c>
      <c r="AD6435" s="135">
        <v>20346</v>
      </c>
      <c r="AE6435" s="137">
        <v>20404</v>
      </c>
      <c r="AF6435" s="138">
        <v>20904</v>
      </c>
    </row>
    <row r="6436" spans="2:32">
      <c r="B6436" s="114">
        <v>6398</v>
      </c>
      <c r="C6436" s="115">
        <v>6398</v>
      </c>
      <c r="D6436" s="116">
        <v>267</v>
      </c>
      <c r="E6436" s="117">
        <v>9</v>
      </c>
      <c r="F6436" s="118">
        <v>24</v>
      </c>
      <c r="G6436" s="119" t="s">
        <v>487</v>
      </c>
      <c r="H6436" s="120">
        <v>9</v>
      </c>
      <c r="I6436" s="115">
        <v>23</v>
      </c>
      <c r="J6436" s="116" t="s">
        <v>487</v>
      </c>
      <c r="K6436" s="121">
        <v>14</v>
      </c>
      <c r="L6436" s="108"/>
      <c r="M6436" s="122">
        <v>15764</v>
      </c>
      <c r="N6436" s="123">
        <v>16736</v>
      </c>
      <c r="O6436" s="124">
        <v>17158</v>
      </c>
      <c r="P6436" s="123">
        <v>17201</v>
      </c>
      <c r="Q6436" s="124">
        <v>14785</v>
      </c>
      <c r="R6436" s="123">
        <v>17629</v>
      </c>
      <c r="S6436" s="124">
        <v>18562</v>
      </c>
      <c r="T6436" s="123">
        <v>18694</v>
      </c>
      <c r="U6436" s="124">
        <v>18721</v>
      </c>
      <c r="V6436" s="123">
        <v>16328</v>
      </c>
      <c r="W6436" s="124">
        <v>16029</v>
      </c>
      <c r="X6436" s="123">
        <v>19105</v>
      </c>
      <c r="Y6436" s="124">
        <v>19463</v>
      </c>
      <c r="Z6436" s="123">
        <v>19746</v>
      </c>
      <c r="AA6436" s="124">
        <v>20608</v>
      </c>
      <c r="AB6436" s="123">
        <v>17815</v>
      </c>
      <c r="AC6436" s="124">
        <v>17715</v>
      </c>
      <c r="AD6436" s="123">
        <v>20486</v>
      </c>
      <c r="AE6436" s="125">
        <v>20523</v>
      </c>
      <c r="AF6436" s="126">
        <v>20947</v>
      </c>
    </row>
    <row r="6437" spans="2:32">
      <c r="B6437" s="127">
        <v>6399</v>
      </c>
      <c r="C6437" s="128">
        <v>6399</v>
      </c>
      <c r="D6437" s="129">
        <v>267</v>
      </c>
      <c r="E6437" s="130">
        <v>9</v>
      </c>
      <c r="F6437" s="131">
        <v>24</v>
      </c>
      <c r="G6437" s="132" t="s">
        <v>487</v>
      </c>
      <c r="H6437" s="133">
        <v>9</v>
      </c>
      <c r="I6437" s="128">
        <v>23</v>
      </c>
      <c r="J6437" s="129" t="s">
        <v>487</v>
      </c>
      <c r="K6437" s="134">
        <v>15</v>
      </c>
      <c r="L6437" s="108"/>
      <c r="M6437" s="81">
        <v>15899</v>
      </c>
      <c r="N6437" s="135">
        <v>16849</v>
      </c>
      <c r="O6437" s="136">
        <v>17344</v>
      </c>
      <c r="P6437" s="135">
        <v>17257</v>
      </c>
      <c r="Q6437" s="136">
        <v>14759</v>
      </c>
      <c r="R6437" s="135">
        <v>17709</v>
      </c>
      <c r="S6437" s="136">
        <v>18644</v>
      </c>
      <c r="T6437" s="135">
        <v>18758</v>
      </c>
      <c r="U6437" s="136">
        <v>18836</v>
      </c>
      <c r="V6437" s="135">
        <v>16232</v>
      </c>
      <c r="W6437" s="136">
        <v>16027</v>
      </c>
      <c r="X6437" s="135">
        <v>19135</v>
      </c>
      <c r="Y6437" s="136">
        <v>19702</v>
      </c>
      <c r="Z6437" s="135">
        <v>19918</v>
      </c>
      <c r="AA6437" s="136">
        <v>20418</v>
      </c>
      <c r="AB6437" s="135">
        <v>17710</v>
      </c>
      <c r="AC6437" s="136">
        <v>17562</v>
      </c>
      <c r="AD6437" s="135">
        <v>20700</v>
      </c>
      <c r="AE6437" s="137">
        <v>20719</v>
      </c>
      <c r="AF6437" s="138">
        <v>21096</v>
      </c>
    </row>
    <row r="6438" spans="2:32">
      <c r="B6438" s="114">
        <v>6400</v>
      </c>
      <c r="C6438" s="115">
        <v>6400</v>
      </c>
      <c r="D6438" s="116">
        <v>267</v>
      </c>
      <c r="E6438" s="117">
        <v>9</v>
      </c>
      <c r="F6438" s="118">
        <v>24</v>
      </c>
      <c r="G6438" s="119" t="s">
        <v>487</v>
      </c>
      <c r="H6438" s="120">
        <v>9</v>
      </c>
      <c r="I6438" s="115">
        <v>23</v>
      </c>
      <c r="J6438" s="116" t="s">
        <v>487</v>
      </c>
      <c r="K6438" s="121">
        <v>16</v>
      </c>
      <c r="L6438" s="108"/>
      <c r="M6438" s="122">
        <v>16350</v>
      </c>
      <c r="N6438" s="123">
        <v>17349</v>
      </c>
      <c r="O6438" s="124">
        <v>17709</v>
      </c>
      <c r="P6438" s="123">
        <v>17487</v>
      </c>
      <c r="Q6438" s="124">
        <v>15108</v>
      </c>
      <c r="R6438" s="123">
        <v>18103</v>
      </c>
      <c r="S6438" s="124">
        <v>19182</v>
      </c>
      <c r="T6438" s="123">
        <v>19143</v>
      </c>
      <c r="U6438" s="124">
        <v>19035</v>
      </c>
      <c r="V6438" s="123">
        <v>16473</v>
      </c>
      <c r="W6438" s="124">
        <v>16359</v>
      </c>
      <c r="X6438" s="123">
        <v>19418</v>
      </c>
      <c r="Y6438" s="124">
        <v>20479</v>
      </c>
      <c r="Z6438" s="123">
        <v>20156</v>
      </c>
      <c r="AA6438" s="124">
        <v>20296</v>
      </c>
      <c r="AB6438" s="123">
        <v>17915</v>
      </c>
      <c r="AC6438" s="124">
        <v>17736</v>
      </c>
      <c r="AD6438" s="123">
        <v>21461</v>
      </c>
      <c r="AE6438" s="125">
        <v>21163</v>
      </c>
      <c r="AF6438" s="126">
        <v>21283</v>
      </c>
    </row>
    <row r="6439" spans="2:32">
      <c r="B6439" s="127">
        <v>6401</v>
      </c>
      <c r="C6439" s="128">
        <v>6401</v>
      </c>
      <c r="D6439" s="129">
        <v>267</v>
      </c>
      <c r="E6439" s="130">
        <v>9</v>
      </c>
      <c r="F6439" s="131">
        <v>24</v>
      </c>
      <c r="G6439" s="132" t="s">
        <v>487</v>
      </c>
      <c r="H6439" s="133">
        <v>9</v>
      </c>
      <c r="I6439" s="128">
        <v>23</v>
      </c>
      <c r="J6439" s="129" t="s">
        <v>487</v>
      </c>
      <c r="K6439" s="134">
        <v>17</v>
      </c>
      <c r="L6439" s="108"/>
      <c r="M6439" s="81">
        <v>16757</v>
      </c>
      <c r="N6439" s="135">
        <v>17776</v>
      </c>
      <c r="O6439" s="136">
        <v>18150</v>
      </c>
      <c r="P6439" s="135">
        <v>17737</v>
      </c>
      <c r="Q6439" s="136">
        <v>15619</v>
      </c>
      <c r="R6439" s="135">
        <v>18536</v>
      </c>
      <c r="S6439" s="136">
        <v>19544</v>
      </c>
      <c r="T6439" s="135">
        <v>19504</v>
      </c>
      <c r="U6439" s="136">
        <v>19439</v>
      </c>
      <c r="V6439" s="135">
        <v>16905</v>
      </c>
      <c r="W6439" s="136">
        <v>17014</v>
      </c>
      <c r="X6439" s="135">
        <v>19844</v>
      </c>
      <c r="Y6439" s="136">
        <v>20962</v>
      </c>
      <c r="Z6439" s="135">
        <v>20681</v>
      </c>
      <c r="AA6439" s="136">
        <v>20515</v>
      </c>
      <c r="AB6439" s="135">
        <v>18372</v>
      </c>
      <c r="AC6439" s="136">
        <v>18294</v>
      </c>
      <c r="AD6439" s="135">
        <v>21962</v>
      </c>
      <c r="AE6439" s="137">
        <v>21679</v>
      </c>
      <c r="AF6439" s="138">
        <v>21824</v>
      </c>
    </row>
    <row r="6440" spans="2:32">
      <c r="B6440" s="114">
        <v>6402</v>
      </c>
      <c r="C6440" s="115">
        <v>6402</v>
      </c>
      <c r="D6440" s="116">
        <v>267</v>
      </c>
      <c r="E6440" s="117">
        <v>9</v>
      </c>
      <c r="F6440" s="118">
        <v>24</v>
      </c>
      <c r="G6440" s="119" t="s">
        <v>487</v>
      </c>
      <c r="H6440" s="120">
        <v>9</v>
      </c>
      <c r="I6440" s="115">
        <v>23</v>
      </c>
      <c r="J6440" s="116" t="s">
        <v>487</v>
      </c>
      <c r="K6440" s="121">
        <v>18</v>
      </c>
      <c r="L6440" s="108"/>
      <c r="M6440" s="122">
        <v>16734</v>
      </c>
      <c r="N6440" s="123">
        <v>17710</v>
      </c>
      <c r="O6440" s="124">
        <v>18053</v>
      </c>
      <c r="P6440" s="123">
        <v>17703</v>
      </c>
      <c r="Q6440" s="124">
        <v>16009</v>
      </c>
      <c r="R6440" s="123">
        <v>18602</v>
      </c>
      <c r="S6440" s="124">
        <v>19307</v>
      </c>
      <c r="T6440" s="123">
        <v>19426</v>
      </c>
      <c r="U6440" s="124">
        <v>19605</v>
      </c>
      <c r="V6440" s="123">
        <v>17423</v>
      </c>
      <c r="W6440" s="124">
        <v>17624</v>
      </c>
      <c r="X6440" s="123">
        <v>20158</v>
      </c>
      <c r="Y6440" s="124">
        <v>20735</v>
      </c>
      <c r="Z6440" s="123">
        <v>20960</v>
      </c>
      <c r="AA6440" s="124">
        <v>20728</v>
      </c>
      <c r="AB6440" s="123">
        <v>18915</v>
      </c>
      <c r="AC6440" s="124">
        <v>18951</v>
      </c>
      <c r="AD6440" s="123">
        <v>21803</v>
      </c>
      <c r="AE6440" s="125">
        <v>21806</v>
      </c>
      <c r="AF6440" s="126">
        <v>22162</v>
      </c>
    </row>
    <row r="6441" spans="2:32">
      <c r="B6441" s="127">
        <v>6403</v>
      </c>
      <c r="C6441" s="128">
        <v>6403</v>
      </c>
      <c r="D6441" s="129">
        <v>267</v>
      </c>
      <c r="E6441" s="130">
        <v>9</v>
      </c>
      <c r="F6441" s="131">
        <v>24</v>
      </c>
      <c r="G6441" s="132" t="s">
        <v>487</v>
      </c>
      <c r="H6441" s="133">
        <v>9</v>
      </c>
      <c r="I6441" s="128">
        <v>23</v>
      </c>
      <c r="J6441" s="129" t="s">
        <v>487</v>
      </c>
      <c r="K6441" s="134">
        <v>19</v>
      </c>
      <c r="L6441" s="108"/>
      <c r="M6441" s="81">
        <v>16991</v>
      </c>
      <c r="N6441" s="135">
        <v>17815</v>
      </c>
      <c r="O6441" s="136">
        <v>18186</v>
      </c>
      <c r="P6441" s="135">
        <v>18107</v>
      </c>
      <c r="Q6441" s="136">
        <v>16369</v>
      </c>
      <c r="R6441" s="135">
        <v>18893</v>
      </c>
      <c r="S6441" s="136">
        <v>19380</v>
      </c>
      <c r="T6441" s="135">
        <v>19567</v>
      </c>
      <c r="U6441" s="136">
        <v>19882</v>
      </c>
      <c r="V6441" s="135">
        <v>17993</v>
      </c>
      <c r="W6441" s="136">
        <v>18219</v>
      </c>
      <c r="X6441" s="135">
        <v>20661</v>
      </c>
      <c r="Y6441" s="136">
        <v>21143</v>
      </c>
      <c r="Z6441" s="135">
        <v>21544</v>
      </c>
      <c r="AA6441" s="136">
        <v>21682</v>
      </c>
      <c r="AB6441" s="135">
        <v>19887</v>
      </c>
      <c r="AC6441" s="136">
        <v>19914</v>
      </c>
      <c r="AD6441" s="135">
        <v>22377</v>
      </c>
      <c r="AE6441" s="137">
        <v>22527</v>
      </c>
      <c r="AF6441" s="138">
        <v>22903</v>
      </c>
    </row>
    <row r="6442" spans="2:32">
      <c r="B6442" s="114">
        <v>6404</v>
      </c>
      <c r="C6442" s="115">
        <v>6404</v>
      </c>
      <c r="D6442" s="116">
        <v>267</v>
      </c>
      <c r="E6442" s="117">
        <v>9</v>
      </c>
      <c r="F6442" s="118">
        <v>24</v>
      </c>
      <c r="G6442" s="119" t="s">
        <v>487</v>
      </c>
      <c r="H6442" s="120">
        <v>9</v>
      </c>
      <c r="I6442" s="115">
        <v>23</v>
      </c>
      <c r="J6442" s="116" t="s">
        <v>487</v>
      </c>
      <c r="K6442" s="121">
        <v>20</v>
      </c>
      <c r="L6442" s="108"/>
      <c r="M6442" s="122">
        <v>17016</v>
      </c>
      <c r="N6442" s="123">
        <v>17911</v>
      </c>
      <c r="O6442" s="124">
        <v>18360</v>
      </c>
      <c r="P6442" s="123">
        <v>18224</v>
      </c>
      <c r="Q6442" s="124">
        <v>16536</v>
      </c>
      <c r="R6442" s="123">
        <v>19015</v>
      </c>
      <c r="S6442" s="124">
        <v>19661</v>
      </c>
      <c r="T6442" s="123">
        <v>19942</v>
      </c>
      <c r="U6442" s="124">
        <v>20233</v>
      </c>
      <c r="V6442" s="123">
        <v>18400</v>
      </c>
      <c r="W6442" s="124">
        <v>18787</v>
      </c>
      <c r="X6442" s="123">
        <v>21034</v>
      </c>
      <c r="Y6442" s="124">
        <v>21837</v>
      </c>
      <c r="Z6442" s="123">
        <v>22353</v>
      </c>
      <c r="AA6442" s="124">
        <v>22408</v>
      </c>
      <c r="AB6442" s="123">
        <v>20720</v>
      </c>
      <c r="AC6442" s="124">
        <v>20776</v>
      </c>
      <c r="AD6442" s="123">
        <v>23286</v>
      </c>
      <c r="AE6442" s="125">
        <v>23531</v>
      </c>
      <c r="AF6442" s="126">
        <v>23873</v>
      </c>
    </row>
    <row r="6443" spans="2:32">
      <c r="B6443" s="127">
        <v>6405</v>
      </c>
      <c r="C6443" s="128">
        <v>6405</v>
      </c>
      <c r="D6443" s="129">
        <v>267</v>
      </c>
      <c r="E6443" s="130">
        <v>9</v>
      </c>
      <c r="F6443" s="131">
        <v>24</v>
      </c>
      <c r="G6443" s="132" t="s">
        <v>487</v>
      </c>
      <c r="H6443" s="133">
        <v>9</v>
      </c>
      <c r="I6443" s="128">
        <v>23</v>
      </c>
      <c r="J6443" s="129" t="s">
        <v>487</v>
      </c>
      <c r="K6443" s="134">
        <v>21</v>
      </c>
      <c r="L6443" s="108"/>
      <c r="M6443" s="81">
        <v>16375</v>
      </c>
      <c r="N6443" s="135">
        <v>17342</v>
      </c>
      <c r="O6443" s="136">
        <v>17815</v>
      </c>
      <c r="P6443" s="135">
        <v>17657</v>
      </c>
      <c r="Q6443" s="136">
        <v>16127</v>
      </c>
      <c r="R6443" s="135">
        <v>18505</v>
      </c>
      <c r="S6443" s="136">
        <v>19168</v>
      </c>
      <c r="T6443" s="135">
        <v>19587</v>
      </c>
      <c r="U6443" s="136">
        <v>19946</v>
      </c>
      <c r="V6443" s="135">
        <v>18279</v>
      </c>
      <c r="W6443" s="136">
        <v>18785</v>
      </c>
      <c r="X6443" s="135">
        <v>20875</v>
      </c>
      <c r="Y6443" s="136">
        <v>21819</v>
      </c>
      <c r="Z6443" s="135">
        <v>22535</v>
      </c>
      <c r="AA6443" s="136">
        <v>22630</v>
      </c>
      <c r="AB6443" s="135">
        <v>21075</v>
      </c>
      <c r="AC6443" s="136">
        <v>21112</v>
      </c>
      <c r="AD6443" s="135">
        <v>23523</v>
      </c>
      <c r="AE6443" s="137">
        <v>23926</v>
      </c>
      <c r="AF6443" s="138">
        <v>24269</v>
      </c>
    </row>
    <row r="6444" spans="2:32">
      <c r="B6444" s="114">
        <v>6406</v>
      </c>
      <c r="C6444" s="115">
        <v>6406</v>
      </c>
      <c r="D6444" s="116">
        <v>267</v>
      </c>
      <c r="E6444" s="117">
        <v>9</v>
      </c>
      <c r="F6444" s="118">
        <v>24</v>
      </c>
      <c r="G6444" s="119" t="s">
        <v>487</v>
      </c>
      <c r="H6444" s="120">
        <v>9</v>
      </c>
      <c r="I6444" s="115">
        <v>23</v>
      </c>
      <c r="J6444" s="116" t="s">
        <v>487</v>
      </c>
      <c r="K6444" s="121">
        <v>22</v>
      </c>
      <c r="L6444" s="108"/>
      <c r="M6444" s="122">
        <v>15179</v>
      </c>
      <c r="N6444" s="123">
        <v>16096</v>
      </c>
      <c r="O6444" s="124">
        <v>16609</v>
      </c>
      <c r="P6444" s="123">
        <v>16546</v>
      </c>
      <c r="Q6444" s="124">
        <v>15525</v>
      </c>
      <c r="R6444" s="123">
        <v>17378</v>
      </c>
      <c r="S6444" s="124">
        <v>18064</v>
      </c>
      <c r="T6444" s="123">
        <v>18521</v>
      </c>
      <c r="U6444" s="124">
        <v>18937</v>
      </c>
      <c r="V6444" s="123">
        <v>17878</v>
      </c>
      <c r="W6444" s="124">
        <v>18213</v>
      </c>
      <c r="X6444" s="123">
        <v>19972</v>
      </c>
      <c r="Y6444" s="124">
        <v>20992</v>
      </c>
      <c r="Z6444" s="123">
        <v>21793</v>
      </c>
      <c r="AA6444" s="124">
        <v>22005</v>
      </c>
      <c r="AB6444" s="123">
        <v>20953</v>
      </c>
      <c r="AC6444" s="124">
        <v>20737</v>
      </c>
      <c r="AD6444" s="123">
        <v>22856</v>
      </c>
      <c r="AE6444" s="125">
        <v>23291</v>
      </c>
      <c r="AF6444" s="126">
        <v>23652</v>
      </c>
    </row>
    <row r="6445" spans="2:32">
      <c r="B6445" s="127">
        <v>6407</v>
      </c>
      <c r="C6445" s="128">
        <v>6407</v>
      </c>
      <c r="D6445" s="129">
        <v>267</v>
      </c>
      <c r="E6445" s="130">
        <v>9</v>
      </c>
      <c r="F6445" s="131">
        <v>24</v>
      </c>
      <c r="G6445" s="132" t="s">
        <v>487</v>
      </c>
      <c r="H6445" s="133">
        <v>9</v>
      </c>
      <c r="I6445" s="128">
        <v>23</v>
      </c>
      <c r="J6445" s="129" t="s">
        <v>487</v>
      </c>
      <c r="K6445" s="134">
        <v>23</v>
      </c>
      <c r="L6445" s="108"/>
      <c r="M6445" s="81">
        <v>13984</v>
      </c>
      <c r="N6445" s="135">
        <v>14800</v>
      </c>
      <c r="O6445" s="136">
        <v>15371</v>
      </c>
      <c r="P6445" s="135">
        <v>15328</v>
      </c>
      <c r="Q6445" s="136">
        <v>14835</v>
      </c>
      <c r="R6445" s="135">
        <v>16171</v>
      </c>
      <c r="S6445" s="136">
        <v>16743</v>
      </c>
      <c r="T6445" s="135">
        <v>17241</v>
      </c>
      <c r="U6445" s="136">
        <v>17754</v>
      </c>
      <c r="V6445" s="135">
        <v>17262</v>
      </c>
      <c r="W6445" s="136">
        <v>17466</v>
      </c>
      <c r="X6445" s="135">
        <v>18824</v>
      </c>
      <c r="Y6445" s="136">
        <v>19831</v>
      </c>
      <c r="Z6445" s="135">
        <v>20715</v>
      </c>
      <c r="AA6445" s="136">
        <v>20971</v>
      </c>
      <c r="AB6445" s="135">
        <v>20475</v>
      </c>
      <c r="AC6445" s="136">
        <v>20072</v>
      </c>
      <c r="AD6445" s="135">
        <v>21747</v>
      </c>
      <c r="AE6445" s="137">
        <v>22207</v>
      </c>
      <c r="AF6445" s="138">
        <v>22623</v>
      </c>
    </row>
    <row r="6446" spans="2:32">
      <c r="B6446" s="114">
        <v>6408</v>
      </c>
      <c r="C6446" s="115">
        <v>6408</v>
      </c>
      <c r="D6446" s="116">
        <v>267</v>
      </c>
      <c r="E6446" s="117">
        <v>9</v>
      </c>
      <c r="F6446" s="118">
        <v>24</v>
      </c>
      <c r="G6446" s="119" t="s">
        <v>487</v>
      </c>
      <c r="H6446" s="120">
        <v>9</v>
      </c>
      <c r="I6446" s="115">
        <v>23</v>
      </c>
      <c r="J6446" s="116" t="s">
        <v>487</v>
      </c>
      <c r="K6446" s="121">
        <v>24</v>
      </c>
      <c r="L6446" s="108"/>
      <c r="M6446" s="122">
        <v>13230</v>
      </c>
      <c r="N6446" s="123">
        <v>13870</v>
      </c>
      <c r="O6446" s="124">
        <v>14467</v>
      </c>
      <c r="P6446" s="123">
        <v>14451</v>
      </c>
      <c r="Q6446" s="124">
        <v>14271</v>
      </c>
      <c r="R6446" s="123">
        <v>15462</v>
      </c>
      <c r="S6446" s="124">
        <v>16021</v>
      </c>
      <c r="T6446" s="123">
        <v>16462</v>
      </c>
      <c r="U6446" s="124">
        <v>17038</v>
      </c>
      <c r="V6446" s="123">
        <v>16859</v>
      </c>
      <c r="W6446" s="124">
        <v>16993</v>
      </c>
      <c r="X6446" s="123">
        <v>18233</v>
      </c>
      <c r="Y6446" s="124">
        <v>19206</v>
      </c>
      <c r="Z6446" s="123">
        <v>19982</v>
      </c>
      <c r="AA6446" s="124">
        <v>20338</v>
      </c>
      <c r="AB6446" s="123">
        <v>20134</v>
      </c>
      <c r="AC6446" s="124">
        <v>19647</v>
      </c>
      <c r="AD6446" s="123">
        <v>21165</v>
      </c>
      <c r="AE6446" s="125">
        <v>21487</v>
      </c>
      <c r="AF6446" s="126">
        <v>21937</v>
      </c>
    </row>
    <row r="6447" spans="2:32">
      <c r="B6447" s="127">
        <v>6409</v>
      </c>
      <c r="C6447" s="128">
        <v>6409</v>
      </c>
      <c r="D6447" s="129">
        <v>268</v>
      </c>
      <c r="E6447" s="130">
        <v>9</v>
      </c>
      <c r="F6447" s="131">
        <v>25</v>
      </c>
      <c r="G6447" s="132" t="s">
        <v>487</v>
      </c>
      <c r="H6447" s="133">
        <v>9</v>
      </c>
      <c r="I6447" s="128">
        <v>24</v>
      </c>
      <c r="J6447" s="129" t="s">
        <v>487</v>
      </c>
      <c r="K6447" s="134">
        <v>1</v>
      </c>
      <c r="L6447" s="108"/>
      <c r="M6447" s="81">
        <v>12573</v>
      </c>
      <c r="N6447" s="135">
        <v>13154</v>
      </c>
      <c r="O6447" s="136">
        <v>13840</v>
      </c>
      <c r="P6447" s="135">
        <v>13978</v>
      </c>
      <c r="Q6447" s="136">
        <v>13779</v>
      </c>
      <c r="R6447" s="135">
        <v>14823</v>
      </c>
      <c r="S6447" s="136">
        <v>15398</v>
      </c>
      <c r="T6447" s="135">
        <v>15770</v>
      </c>
      <c r="U6447" s="136">
        <v>16406</v>
      </c>
      <c r="V6447" s="135">
        <v>15985</v>
      </c>
      <c r="W6447" s="136">
        <v>16707</v>
      </c>
      <c r="X6447" s="135">
        <v>17883</v>
      </c>
      <c r="Y6447" s="136">
        <v>18678</v>
      </c>
      <c r="Z6447" s="135">
        <v>19473</v>
      </c>
      <c r="AA6447" s="136">
        <v>19653</v>
      </c>
      <c r="AB6447" s="135">
        <v>18772</v>
      </c>
      <c r="AC6447" s="136">
        <v>19303</v>
      </c>
      <c r="AD6447" s="135">
        <v>20706</v>
      </c>
      <c r="AE6447" s="137">
        <v>20994</v>
      </c>
      <c r="AF6447" s="138">
        <v>21441</v>
      </c>
    </row>
    <row r="6448" spans="2:32">
      <c r="B6448" s="114">
        <v>6410</v>
      </c>
      <c r="C6448" s="115">
        <v>6410</v>
      </c>
      <c r="D6448" s="116">
        <v>268</v>
      </c>
      <c r="E6448" s="117">
        <v>9</v>
      </c>
      <c r="F6448" s="118">
        <v>25</v>
      </c>
      <c r="G6448" s="119" t="s">
        <v>487</v>
      </c>
      <c r="H6448" s="120">
        <v>9</v>
      </c>
      <c r="I6448" s="115">
        <v>24</v>
      </c>
      <c r="J6448" s="116" t="s">
        <v>487</v>
      </c>
      <c r="K6448" s="121">
        <v>2</v>
      </c>
      <c r="L6448" s="108"/>
      <c r="M6448" s="122">
        <v>12329</v>
      </c>
      <c r="N6448" s="123">
        <v>12841</v>
      </c>
      <c r="O6448" s="124">
        <v>13467</v>
      </c>
      <c r="P6448" s="123">
        <v>13643</v>
      </c>
      <c r="Q6448" s="124">
        <v>13484</v>
      </c>
      <c r="R6448" s="123">
        <v>14549</v>
      </c>
      <c r="S6448" s="124">
        <v>15031</v>
      </c>
      <c r="T6448" s="123">
        <v>15380</v>
      </c>
      <c r="U6448" s="124">
        <v>15977</v>
      </c>
      <c r="V6448" s="123">
        <v>15654</v>
      </c>
      <c r="W6448" s="124">
        <v>16460</v>
      </c>
      <c r="X6448" s="123">
        <v>17535</v>
      </c>
      <c r="Y6448" s="124">
        <v>18247</v>
      </c>
      <c r="Z6448" s="123">
        <v>18944</v>
      </c>
      <c r="AA6448" s="124">
        <v>19193</v>
      </c>
      <c r="AB6448" s="123">
        <v>18369</v>
      </c>
      <c r="AC6448" s="124">
        <v>19002</v>
      </c>
      <c r="AD6448" s="123">
        <v>20202</v>
      </c>
      <c r="AE6448" s="125">
        <v>20493</v>
      </c>
      <c r="AF6448" s="126">
        <v>20845</v>
      </c>
    </row>
    <row r="6449" spans="2:32">
      <c r="B6449" s="127">
        <v>6411</v>
      </c>
      <c r="C6449" s="128">
        <v>6411</v>
      </c>
      <c r="D6449" s="129">
        <v>268</v>
      </c>
      <c r="E6449" s="130">
        <v>9</v>
      </c>
      <c r="F6449" s="131">
        <v>25</v>
      </c>
      <c r="G6449" s="132" t="s">
        <v>487</v>
      </c>
      <c r="H6449" s="133">
        <v>9</v>
      </c>
      <c r="I6449" s="128">
        <v>24</v>
      </c>
      <c r="J6449" s="129" t="s">
        <v>487</v>
      </c>
      <c r="K6449" s="134">
        <v>3</v>
      </c>
      <c r="L6449" s="108"/>
      <c r="M6449" s="81">
        <v>12196</v>
      </c>
      <c r="N6449" s="135">
        <v>12726</v>
      </c>
      <c r="O6449" s="136">
        <v>13311</v>
      </c>
      <c r="P6449" s="135">
        <v>13509</v>
      </c>
      <c r="Q6449" s="136">
        <v>13352</v>
      </c>
      <c r="R6449" s="135">
        <v>14452</v>
      </c>
      <c r="S6449" s="136">
        <v>14924</v>
      </c>
      <c r="T6449" s="135">
        <v>15304</v>
      </c>
      <c r="U6449" s="136">
        <v>15778</v>
      </c>
      <c r="V6449" s="135">
        <v>15580</v>
      </c>
      <c r="W6449" s="136">
        <v>16476</v>
      </c>
      <c r="X6449" s="135">
        <v>17384</v>
      </c>
      <c r="Y6449" s="136">
        <v>18056</v>
      </c>
      <c r="Z6449" s="135">
        <v>18732</v>
      </c>
      <c r="AA6449" s="136">
        <v>19003</v>
      </c>
      <c r="AB6449" s="135">
        <v>18242</v>
      </c>
      <c r="AC6449" s="136">
        <v>18930</v>
      </c>
      <c r="AD6449" s="135">
        <v>19931</v>
      </c>
      <c r="AE6449" s="137">
        <v>20299</v>
      </c>
      <c r="AF6449" s="138">
        <v>20564</v>
      </c>
    </row>
    <row r="6450" spans="2:32">
      <c r="B6450" s="114">
        <v>6412</v>
      </c>
      <c r="C6450" s="115">
        <v>6412</v>
      </c>
      <c r="D6450" s="116">
        <v>268</v>
      </c>
      <c r="E6450" s="117">
        <v>9</v>
      </c>
      <c r="F6450" s="118">
        <v>25</v>
      </c>
      <c r="G6450" s="119" t="s">
        <v>487</v>
      </c>
      <c r="H6450" s="120">
        <v>9</v>
      </c>
      <c r="I6450" s="115">
        <v>24</v>
      </c>
      <c r="J6450" s="116" t="s">
        <v>487</v>
      </c>
      <c r="K6450" s="121">
        <v>4</v>
      </c>
      <c r="L6450" s="108"/>
      <c r="M6450" s="122">
        <v>12268</v>
      </c>
      <c r="N6450" s="123">
        <v>12830</v>
      </c>
      <c r="O6450" s="124">
        <v>13410</v>
      </c>
      <c r="P6450" s="123">
        <v>13516</v>
      </c>
      <c r="Q6450" s="124">
        <v>13323</v>
      </c>
      <c r="R6450" s="123">
        <v>14617</v>
      </c>
      <c r="S6450" s="124">
        <v>15061</v>
      </c>
      <c r="T6450" s="123">
        <v>15362</v>
      </c>
      <c r="U6450" s="124">
        <v>15590</v>
      </c>
      <c r="V6450" s="123">
        <v>15621</v>
      </c>
      <c r="W6450" s="124">
        <v>16519</v>
      </c>
      <c r="X6450" s="123">
        <v>17330</v>
      </c>
      <c r="Y6450" s="124">
        <v>17912</v>
      </c>
      <c r="Z6450" s="123">
        <v>18363</v>
      </c>
      <c r="AA6450" s="124">
        <v>18561</v>
      </c>
      <c r="AB6450" s="123">
        <v>17955</v>
      </c>
      <c r="AC6450" s="124">
        <v>18616</v>
      </c>
      <c r="AD6450" s="123">
        <v>19601</v>
      </c>
      <c r="AE6450" s="125">
        <v>19799</v>
      </c>
      <c r="AF6450" s="126">
        <v>20030</v>
      </c>
    </row>
    <row r="6451" spans="2:32">
      <c r="B6451" s="127">
        <v>6413</v>
      </c>
      <c r="C6451" s="128">
        <v>6413</v>
      </c>
      <c r="D6451" s="129">
        <v>268</v>
      </c>
      <c r="E6451" s="130">
        <v>9</v>
      </c>
      <c r="F6451" s="131">
        <v>25</v>
      </c>
      <c r="G6451" s="132" t="s">
        <v>487</v>
      </c>
      <c r="H6451" s="133">
        <v>9</v>
      </c>
      <c r="I6451" s="128">
        <v>24</v>
      </c>
      <c r="J6451" s="129" t="s">
        <v>487</v>
      </c>
      <c r="K6451" s="134">
        <v>5</v>
      </c>
      <c r="L6451" s="108"/>
      <c r="M6451" s="81">
        <v>12741</v>
      </c>
      <c r="N6451" s="135">
        <v>13254</v>
      </c>
      <c r="O6451" s="136">
        <v>13854</v>
      </c>
      <c r="P6451" s="135">
        <v>13566</v>
      </c>
      <c r="Q6451" s="136">
        <v>13405</v>
      </c>
      <c r="R6451" s="135">
        <v>15013</v>
      </c>
      <c r="S6451" s="136">
        <v>15412</v>
      </c>
      <c r="T6451" s="135">
        <v>15614</v>
      </c>
      <c r="U6451" s="136">
        <v>15851</v>
      </c>
      <c r="V6451" s="135">
        <v>15463</v>
      </c>
      <c r="W6451" s="136">
        <v>16795</v>
      </c>
      <c r="X6451" s="135">
        <v>17343</v>
      </c>
      <c r="Y6451" s="136">
        <v>17898</v>
      </c>
      <c r="Z6451" s="135">
        <v>18164</v>
      </c>
      <c r="AA6451" s="136">
        <v>18034</v>
      </c>
      <c r="AB6451" s="135">
        <v>17542</v>
      </c>
      <c r="AC6451" s="136">
        <v>18705</v>
      </c>
      <c r="AD6451" s="135">
        <v>19370</v>
      </c>
      <c r="AE6451" s="137">
        <v>19452</v>
      </c>
      <c r="AF6451" s="138">
        <v>19641</v>
      </c>
    </row>
    <row r="6452" spans="2:32">
      <c r="B6452" s="114">
        <v>6414</v>
      </c>
      <c r="C6452" s="115">
        <v>6414</v>
      </c>
      <c r="D6452" s="116">
        <v>268</v>
      </c>
      <c r="E6452" s="117">
        <v>9</v>
      </c>
      <c r="F6452" s="118">
        <v>25</v>
      </c>
      <c r="G6452" s="119" t="s">
        <v>487</v>
      </c>
      <c r="H6452" s="120">
        <v>9</v>
      </c>
      <c r="I6452" s="115">
        <v>24</v>
      </c>
      <c r="J6452" s="116" t="s">
        <v>487</v>
      </c>
      <c r="K6452" s="121">
        <v>6</v>
      </c>
      <c r="L6452" s="108"/>
      <c r="M6452" s="122">
        <v>14001</v>
      </c>
      <c r="N6452" s="123">
        <v>14422</v>
      </c>
      <c r="O6452" s="124">
        <v>15045</v>
      </c>
      <c r="P6452" s="123">
        <v>13910</v>
      </c>
      <c r="Q6452" s="124">
        <v>13649</v>
      </c>
      <c r="R6452" s="123">
        <v>16200</v>
      </c>
      <c r="S6452" s="124">
        <v>16547</v>
      </c>
      <c r="T6452" s="123">
        <v>16536</v>
      </c>
      <c r="U6452" s="124">
        <v>16809</v>
      </c>
      <c r="V6452" s="123">
        <v>15450</v>
      </c>
      <c r="W6452" s="124">
        <v>17603</v>
      </c>
      <c r="X6452" s="123">
        <v>18154</v>
      </c>
      <c r="Y6452" s="124">
        <v>18639</v>
      </c>
      <c r="Z6452" s="123">
        <v>18664</v>
      </c>
      <c r="AA6452" s="124">
        <v>17779</v>
      </c>
      <c r="AB6452" s="123">
        <v>17285</v>
      </c>
      <c r="AC6452" s="124">
        <v>19315</v>
      </c>
      <c r="AD6452" s="123">
        <v>19915</v>
      </c>
      <c r="AE6452" s="125">
        <v>19733</v>
      </c>
      <c r="AF6452" s="126">
        <v>19962</v>
      </c>
    </row>
    <row r="6453" spans="2:32">
      <c r="B6453" s="127">
        <v>6415</v>
      </c>
      <c r="C6453" s="128">
        <v>6415</v>
      </c>
      <c r="D6453" s="129">
        <v>268</v>
      </c>
      <c r="E6453" s="130">
        <v>9</v>
      </c>
      <c r="F6453" s="131">
        <v>25</v>
      </c>
      <c r="G6453" s="132" t="s">
        <v>487</v>
      </c>
      <c r="H6453" s="133">
        <v>9</v>
      </c>
      <c r="I6453" s="128">
        <v>24</v>
      </c>
      <c r="J6453" s="129" t="s">
        <v>487</v>
      </c>
      <c r="K6453" s="134">
        <v>7</v>
      </c>
      <c r="L6453" s="108"/>
      <c r="M6453" s="81">
        <v>15291</v>
      </c>
      <c r="N6453" s="135">
        <v>15682</v>
      </c>
      <c r="O6453" s="136">
        <v>16193</v>
      </c>
      <c r="P6453" s="135">
        <v>14280</v>
      </c>
      <c r="Q6453" s="136">
        <v>13779</v>
      </c>
      <c r="R6453" s="135">
        <v>17291</v>
      </c>
      <c r="S6453" s="136">
        <v>17716</v>
      </c>
      <c r="T6453" s="135">
        <v>17560</v>
      </c>
      <c r="U6453" s="136">
        <v>17774</v>
      </c>
      <c r="V6453" s="135">
        <v>15367</v>
      </c>
      <c r="W6453" s="136">
        <v>18579</v>
      </c>
      <c r="X6453" s="135">
        <v>18916</v>
      </c>
      <c r="Y6453" s="136">
        <v>19447</v>
      </c>
      <c r="Z6453" s="135">
        <v>19272</v>
      </c>
      <c r="AA6453" s="136">
        <v>17624</v>
      </c>
      <c r="AB6453" s="135">
        <v>16967</v>
      </c>
      <c r="AC6453" s="136">
        <v>20163</v>
      </c>
      <c r="AD6453" s="135">
        <v>20522</v>
      </c>
      <c r="AE6453" s="137">
        <v>20286</v>
      </c>
      <c r="AF6453" s="138">
        <v>20472</v>
      </c>
    </row>
    <row r="6454" spans="2:32">
      <c r="B6454" s="114">
        <v>6416</v>
      </c>
      <c r="C6454" s="115">
        <v>6416</v>
      </c>
      <c r="D6454" s="116">
        <v>268</v>
      </c>
      <c r="E6454" s="117">
        <v>9</v>
      </c>
      <c r="F6454" s="118">
        <v>25</v>
      </c>
      <c r="G6454" s="119" t="s">
        <v>487</v>
      </c>
      <c r="H6454" s="120">
        <v>9</v>
      </c>
      <c r="I6454" s="115">
        <v>24</v>
      </c>
      <c r="J6454" s="116" t="s">
        <v>487</v>
      </c>
      <c r="K6454" s="121">
        <v>8</v>
      </c>
      <c r="L6454" s="108"/>
      <c r="M6454" s="122">
        <v>15612</v>
      </c>
      <c r="N6454" s="123">
        <v>16070</v>
      </c>
      <c r="O6454" s="124">
        <v>16570</v>
      </c>
      <c r="P6454" s="123">
        <v>14723</v>
      </c>
      <c r="Q6454" s="124">
        <v>14035</v>
      </c>
      <c r="R6454" s="123">
        <v>17478</v>
      </c>
      <c r="S6454" s="124">
        <v>18072</v>
      </c>
      <c r="T6454" s="123">
        <v>17934</v>
      </c>
      <c r="U6454" s="124">
        <v>18059</v>
      </c>
      <c r="V6454" s="123">
        <v>15536</v>
      </c>
      <c r="W6454" s="124">
        <v>18926</v>
      </c>
      <c r="X6454" s="123">
        <v>18885</v>
      </c>
      <c r="Y6454" s="124">
        <v>19582</v>
      </c>
      <c r="Z6454" s="123">
        <v>19546</v>
      </c>
      <c r="AA6454" s="124">
        <v>17865</v>
      </c>
      <c r="AB6454" s="123">
        <v>17091</v>
      </c>
      <c r="AC6454" s="124">
        <v>20454</v>
      </c>
      <c r="AD6454" s="123">
        <v>20558</v>
      </c>
      <c r="AE6454" s="125">
        <v>20413</v>
      </c>
      <c r="AF6454" s="126">
        <v>20675</v>
      </c>
    </row>
    <row r="6455" spans="2:32">
      <c r="B6455" s="127">
        <v>6417</v>
      </c>
      <c r="C6455" s="128">
        <v>6417</v>
      </c>
      <c r="D6455" s="129">
        <v>268</v>
      </c>
      <c r="E6455" s="130">
        <v>9</v>
      </c>
      <c r="F6455" s="131">
        <v>25</v>
      </c>
      <c r="G6455" s="132" t="s">
        <v>487</v>
      </c>
      <c r="H6455" s="133">
        <v>9</v>
      </c>
      <c r="I6455" s="128">
        <v>24</v>
      </c>
      <c r="J6455" s="129" t="s">
        <v>487</v>
      </c>
      <c r="K6455" s="134">
        <v>9</v>
      </c>
      <c r="L6455" s="108"/>
      <c r="M6455" s="81">
        <v>16022</v>
      </c>
      <c r="N6455" s="135">
        <v>16518</v>
      </c>
      <c r="O6455" s="136">
        <v>17099</v>
      </c>
      <c r="P6455" s="135">
        <v>15260</v>
      </c>
      <c r="Q6455" s="136">
        <v>14693</v>
      </c>
      <c r="R6455" s="135">
        <v>17849</v>
      </c>
      <c r="S6455" s="136">
        <v>18379</v>
      </c>
      <c r="T6455" s="135">
        <v>18365</v>
      </c>
      <c r="U6455" s="136">
        <v>18533</v>
      </c>
      <c r="V6455" s="135">
        <v>16069</v>
      </c>
      <c r="W6455" s="136">
        <v>18962</v>
      </c>
      <c r="X6455" s="135">
        <v>19141</v>
      </c>
      <c r="Y6455" s="136">
        <v>19762</v>
      </c>
      <c r="Z6455" s="135">
        <v>20055</v>
      </c>
      <c r="AA6455" s="136">
        <v>18247</v>
      </c>
      <c r="AB6455" s="135">
        <v>17601</v>
      </c>
      <c r="AC6455" s="136">
        <v>20429</v>
      </c>
      <c r="AD6455" s="135">
        <v>20676</v>
      </c>
      <c r="AE6455" s="137">
        <v>20674</v>
      </c>
      <c r="AF6455" s="138">
        <v>21151</v>
      </c>
    </row>
    <row r="6456" spans="2:32">
      <c r="B6456" s="114">
        <v>6418</v>
      </c>
      <c r="C6456" s="115">
        <v>6418</v>
      </c>
      <c r="D6456" s="116">
        <v>268</v>
      </c>
      <c r="E6456" s="117">
        <v>9</v>
      </c>
      <c r="F6456" s="118">
        <v>25</v>
      </c>
      <c r="G6456" s="119" t="s">
        <v>487</v>
      </c>
      <c r="H6456" s="120">
        <v>9</v>
      </c>
      <c r="I6456" s="115">
        <v>24</v>
      </c>
      <c r="J6456" s="116" t="s">
        <v>487</v>
      </c>
      <c r="K6456" s="121">
        <v>10</v>
      </c>
      <c r="L6456" s="108"/>
      <c r="M6456" s="122">
        <v>16758</v>
      </c>
      <c r="N6456" s="123">
        <v>17175</v>
      </c>
      <c r="O6456" s="124">
        <v>17649</v>
      </c>
      <c r="P6456" s="123">
        <v>15726</v>
      </c>
      <c r="Q6456" s="124">
        <v>15408</v>
      </c>
      <c r="R6456" s="123">
        <v>18533</v>
      </c>
      <c r="S6456" s="124">
        <v>18951</v>
      </c>
      <c r="T6456" s="123">
        <v>18989</v>
      </c>
      <c r="U6456" s="124">
        <v>19196</v>
      </c>
      <c r="V6456" s="123">
        <v>16679</v>
      </c>
      <c r="W6456" s="124">
        <v>19062</v>
      </c>
      <c r="X6456" s="123">
        <v>19861</v>
      </c>
      <c r="Y6456" s="124">
        <v>20250</v>
      </c>
      <c r="Z6456" s="123">
        <v>20841</v>
      </c>
      <c r="AA6456" s="124">
        <v>18821</v>
      </c>
      <c r="AB6456" s="123">
        <v>18480</v>
      </c>
      <c r="AC6456" s="124">
        <v>20763</v>
      </c>
      <c r="AD6456" s="123">
        <v>21213</v>
      </c>
      <c r="AE6456" s="125">
        <v>21303</v>
      </c>
      <c r="AF6456" s="126">
        <v>21984</v>
      </c>
    </row>
    <row r="6457" spans="2:32">
      <c r="B6457" s="127">
        <v>6419</v>
      </c>
      <c r="C6457" s="128">
        <v>6419</v>
      </c>
      <c r="D6457" s="129">
        <v>268</v>
      </c>
      <c r="E6457" s="130">
        <v>9</v>
      </c>
      <c r="F6457" s="131">
        <v>25</v>
      </c>
      <c r="G6457" s="132" t="s">
        <v>487</v>
      </c>
      <c r="H6457" s="133">
        <v>9</v>
      </c>
      <c r="I6457" s="128">
        <v>24</v>
      </c>
      <c r="J6457" s="129" t="s">
        <v>487</v>
      </c>
      <c r="K6457" s="134">
        <v>11</v>
      </c>
      <c r="L6457" s="108"/>
      <c r="M6457" s="81">
        <v>17054</v>
      </c>
      <c r="N6457" s="135">
        <v>17396</v>
      </c>
      <c r="O6457" s="136">
        <v>17901</v>
      </c>
      <c r="P6457" s="135">
        <v>15821</v>
      </c>
      <c r="Q6457" s="136">
        <v>15574</v>
      </c>
      <c r="R6457" s="135">
        <v>18786</v>
      </c>
      <c r="S6457" s="136">
        <v>19114</v>
      </c>
      <c r="T6457" s="135">
        <v>19149</v>
      </c>
      <c r="U6457" s="136">
        <v>19557</v>
      </c>
      <c r="V6457" s="135">
        <v>16738</v>
      </c>
      <c r="W6457" s="136">
        <v>18965</v>
      </c>
      <c r="X6457" s="135">
        <v>20151</v>
      </c>
      <c r="Y6457" s="136">
        <v>20401</v>
      </c>
      <c r="Z6457" s="135">
        <v>21289</v>
      </c>
      <c r="AA6457" s="136">
        <v>19025</v>
      </c>
      <c r="AB6457" s="135">
        <v>18720</v>
      </c>
      <c r="AC6457" s="136">
        <v>20842</v>
      </c>
      <c r="AD6457" s="135">
        <v>21419</v>
      </c>
      <c r="AE6457" s="137">
        <v>21634</v>
      </c>
      <c r="AF6457" s="138">
        <v>22463</v>
      </c>
    </row>
    <row r="6458" spans="2:32">
      <c r="B6458" s="114">
        <v>6420</v>
      </c>
      <c r="C6458" s="115">
        <v>6420</v>
      </c>
      <c r="D6458" s="116">
        <v>268</v>
      </c>
      <c r="E6458" s="117">
        <v>9</v>
      </c>
      <c r="F6458" s="118">
        <v>25</v>
      </c>
      <c r="G6458" s="119" t="s">
        <v>487</v>
      </c>
      <c r="H6458" s="120">
        <v>9</v>
      </c>
      <c r="I6458" s="115">
        <v>24</v>
      </c>
      <c r="J6458" s="116" t="s">
        <v>487</v>
      </c>
      <c r="K6458" s="121">
        <v>12</v>
      </c>
      <c r="L6458" s="108"/>
      <c r="M6458" s="122">
        <v>17289</v>
      </c>
      <c r="N6458" s="123">
        <v>17511</v>
      </c>
      <c r="O6458" s="124">
        <v>18021</v>
      </c>
      <c r="P6458" s="123">
        <v>15855</v>
      </c>
      <c r="Q6458" s="124">
        <v>15800</v>
      </c>
      <c r="R6458" s="123">
        <v>18943</v>
      </c>
      <c r="S6458" s="124">
        <v>19152</v>
      </c>
      <c r="T6458" s="123">
        <v>19222</v>
      </c>
      <c r="U6458" s="124">
        <v>19806</v>
      </c>
      <c r="V6458" s="123">
        <v>16830</v>
      </c>
      <c r="W6458" s="124">
        <v>18876</v>
      </c>
      <c r="X6458" s="123">
        <v>20299</v>
      </c>
      <c r="Y6458" s="124">
        <v>20433</v>
      </c>
      <c r="Z6458" s="123">
        <v>21571</v>
      </c>
      <c r="AA6458" s="124">
        <v>19169</v>
      </c>
      <c r="AB6458" s="123">
        <v>18987</v>
      </c>
      <c r="AC6458" s="124">
        <v>20926</v>
      </c>
      <c r="AD6458" s="123">
        <v>21479</v>
      </c>
      <c r="AE6458" s="125">
        <v>21886</v>
      </c>
      <c r="AF6458" s="126">
        <v>22780</v>
      </c>
    </row>
    <row r="6459" spans="2:32">
      <c r="B6459" s="127">
        <v>6421</v>
      </c>
      <c r="C6459" s="128">
        <v>6421</v>
      </c>
      <c r="D6459" s="129">
        <v>268</v>
      </c>
      <c r="E6459" s="130">
        <v>9</v>
      </c>
      <c r="F6459" s="131">
        <v>25</v>
      </c>
      <c r="G6459" s="132" t="s">
        <v>487</v>
      </c>
      <c r="H6459" s="133">
        <v>9</v>
      </c>
      <c r="I6459" s="128">
        <v>24</v>
      </c>
      <c r="J6459" s="129" t="s">
        <v>487</v>
      </c>
      <c r="K6459" s="134">
        <v>13</v>
      </c>
      <c r="L6459" s="108"/>
      <c r="M6459" s="81">
        <v>17378</v>
      </c>
      <c r="N6459" s="135">
        <v>17612</v>
      </c>
      <c r="O6459" s="136">
        <v>18076</v>
      </c>
      <c r="P6459" s="135">
        <v>15714</v>
      </c>
      <c r="Q6459" s="136">
        <v>15617</v>
      </c>
      <c r="R6459" s="135">
        <v>19023</v>
      </c>
      <c r="S6459" s="136">
        <v>19217</v>
      </c>
      <c r="T6459" s="135">
        <v>19297</v>
      </c>
      <c r="U6459" s="136">
        <v>19787</v>
      </c>
      <c r="V6459" s="135">
        <v>16659</v>
      </c>
      <c r="W6459" s="136">
        <v>18770</v>
      </c>
      <c r="X6459" s="135">
        <v>20365</v>
      </c>
      <c r="Y6459" s="136">
        <v>20541</v>
      </c>
      <c r="Z6459" s="135">
        <v>21584</v>
      </c>
      <c r="AA6459" s="136">
        <v>19028</v>
      </c>
      <c r="AB6459" s="135">
        <v>18796</v>
      </c>
      <c r="AC6459" s="136">
        <v>20772</v>
      </c>
      <c r="AD6459" s="135">
        <v>21575</v>
      </c>
      <c r="AE6459" s="137">
        <v>22027</v>
      </c>
      <c r="AF6459" s="138">
        <v>22816</v>
      </c>
    </row>
    <row r="6460" spans="2:32">
      <c r="B6460" s="114">
        <v>6422</v>
      </c>
      <c r="C6460" s="115">
        <v>6422</v>
      </c>
      <c r="D6460" s="116">
        <v>268</v>
      </c>
      <c r="E6460" s="117">
        <v>9</v>
      </c>
      <c r="F6460" s="118">
        <v>25</v>
      </c>
      <c r="G6460" s="119" t="s">
        <v>487</v>
      </c>
      <c r="H6460" s="120">
        <v>9</v>
      </c>
      <c r="I6460" s="115">
        <v>24</v>
      </c>
      <c r="J6460" s="116" t="s">
        <v>487</v>
      </c>
      <c r="K6460" s="121">
        <v>14</v>
      </c>
      <c r="L6460" s="108"/>
      <c r="M6460" s="122">
        <v>17540</v>
      </c>
      <c r="N6460" s="123">
        <v>17723</v>
      </c>
      <c r="O6460" s="124">
        <v>18141</v>
      </c>
      <c r="P6460" s="123">
        <v>15647</v>
      </c>
      <c r="Q6460" s="124">
        <v>15672</v>
      </c>
      <c r="R6460" s="123">
        <v>19198</v>
      </c>
      <c r="S6460" s="124">
        <v>19379</v>
      </c>
      <c r="T6460" s="123">
        <v>19412</v>
      </c>
      <c r="U6460" s="124">
        <v>19905</v>
      </c>
      <c r="V6460" s="123">
        <v>16672</v>
      </c>
      <c r="W6460" s="124">
        <v>18635</v>
      </c>
      <c r="X6460" s="123">
        <v>20525</v>
      </c>
      <c r="Y6460" s="124">
        <v>20675</v>
      </c>
      <c r="Z6460" s="123">
        <v>21608</v>
      </c>
      <c r="AA6460" s="124">
        <v>18869</v>
      </c>
      <c r="AB6460" s="123">
        <v>18780</v>
      </c>
      <c r="AC6460" s="124">
        <v>20637</v>
      </c>
      <c r="AD6460" s="123">
        <v>21689</v>
      </c>
      <c r="AE6460" s="125">
        <v>22064</v>
      </c>
      <c r="AF6460" s="126">
        <v>22812</v>
      </c>
    </row>
    <row r="6461" spans="2:32">
      <c r="B6461" s="127">
        <v>6423</v>
      </c>
      <c r="C6461" s="128">
        <v>6423</v>
      </c>
      <c r="D6461" s="129">
        <v>268</v>
      </c>
      <c r="E6461" s="130">
        <v>9</v>
      </c>
      <c r="F6461" s="131">
        <v>25</v>
      </c>
      <c r="G6461" s="132" t="s">
        <v>487</v>
      </c>
      <c r="H6461" s="133">
        <v>9</v>
      </c>
      <c r="I6461" s="128">
        <v>24</v>
      </c>
      <c r="J6461" s="129" t="s">
        <v>487</v>
      </c>
      <c r="K6461" s="134">
        <v>15</v>
      </c>
      <c r="L6461" s="108"/>
      <c r="M6461" s="81">
        <v>17566</v>
      </c>
      <c r="N6461" s="135">
        <v>17841</v>
      </c>
      <c r="O6461" s="136">
        <v>18149</v>
      </c>
      <c r="P6461" s="135">
        <v>15589</v>
      </c>
      <c r="Q6461" s="136">
        <v>15591</v>
      </c>
      <c r="R6461" s="135">
        <v>19286</v>
      </c>
      <c r="S6461" s="136">
        <v>19465</v>
      </c>
      <c r="T6461" s="135">
        <v>19566</v>
      </c>
      <c r="U6461" s="136">
        <v>19758</v>
      </c>
      <c r="V6461" s="135">
        <v>16731</v>
      </c>
      <c r="W6461" s="136">
        <v>18592</v>
      </c>
      <c r="X6461" s="135">
        <v>20626</v>
      </c>
      <c r="Y6461" s="136">
        <v>20749</v>
      </c>
      <c r="Z6461" s="135">
        <v>21285</v>
      </c>
      <c r="AA6461" s="136">
        <v>18630</v>
      </c>
      <c r="AB6461" s="135">
        <v>18486</v>
      </c>
      <c r="AC6461" s="136">
        <v>20306</v>
      </c>
      <c r="AD6461" s="135">
        <v>21745</v>
      </c>
      <c r="AE6461" s="137">
        <v>22077</v>
      </c>
      <c r="AF6461" s="138">
        <v>22474</v>
      </c>
    </row>
    <row r="6462" spans="2:32">
      <c r="B6462" s="114">
        <v>6424</v>
      </c>
      <c r="C6462" s="115">
        <v>6424</v>
      </c>
      <c r="D6462" s="116">
        <v>268</v>
      </c>
      <c r="E6462" s="117">
        <v>9</v>
      </c>
      <c r="F6462" s="118">
        <v>25</v>
      </c>
      <c r="G6462" s="119" t="s">
        <v>487</v>
      </c>
      <c r="H6462" s="120">
        <v>9</v>
      </c>
      <c r="I6462" s="115">
        <v>24</v>
      </c>
      <c r="J6462" s="116" t="s">
        <v>487</v>
      </c>
      <c r="K6462" s="121">
        <v>16</v>
      </c>
      <c r="L6462" s="108"/>
      <c r="M6462" s="122">
        <v>17842</v>
      </c>
      <c r="N6462" s="123">
        <v>18089</v>
      </c>
      <c r="O6462" s="124">
        <v>18269</v>
      </c>
      <c r="P6462" s="123">
        <v>15858</v>
      </c>
      <c r="Q6462" s="124">
        <v>15831</v>
      </c>
      <c r="R6462" s="123">
        <v>19754</v>
      </c>
      <c r="S6462" s="124">
        <v>19812</v>
      </c>
      <c r="T6462" s="123">
        <v>19764</v>
      </c>
      <c r="U6462" s="124">
        <v>19638</v>
      </c>
      <c r="V6462" s="123">
        <v>17056</v>
      </c>
      <c r="W6462" s="124">
        <v>18775</v>
      </c>
      <c r="X6462" s="123">
        <v>21190</v>
      </c>
      <c r="Y6462" s="124">
        <v>21014</v>
      </c>
      <c r="Z6462" s="123">
        <v>20966</v>
      </c>
      <c r="AA6462" s="124">
        <v>18631</v>
      </c>
      <c r="AB6462" s="123">
        <v>18464</v>
      </c>
      <c r="AC6462" s="124">
        <v>20193</v>
      </c>
      <c r="AD6462" s="123">
        <v>21976</v>
      </c>
      <c r="AE6462" s="125">
        <v>22056</v>
      </c>
      <c r="AF6462" s="126">
        <v>22094</v>
      </c>
    </row>
    <row r="6463" spans="2:32">
      <c r="B6463" s="127">
        <v>6425</v>
      </c>
      <c r="C6463" s="128">
        <v>6425</v>
      </c>
      <c r="D6463" s="129">
        <v>268</v>
      </c>
      <c r="E6463" s="130">
        <v>9</v>
      </c>
      <c r="F6463" s="131">
        <v>25</v>
      </c>
      <c r="G6463" s="132" t="s">
        <v>487</v>
      </c>
      <c r="H6463" s="133">
        <v>9</v>
      </c>
      <c r="I6463" s="128">
        <v>24</v>
      </c>
      <c r="J6463" s="129" t="s">
        <v>487</v>
      </c>
      <c r="K6463" s="134">
        <v>17</v>
      </c>
      <c r="L6463" s="108"/>
      <c r="M6463" s="81">
        <v>17973</v>
      </c>
      <c r="N6463" s="135">
        <v>18233</v>
      </c>
      <c r="O6463" s="136">
        <v>18210</v>
      </c>
      <c r="P6463" s="135">
        <v>16079</v>
      </c>
      <c r="Q6463" s="136">
        <v>16173</v>
      </c>
      <c r="R6463" s="135">
        <v>19842</v>
      </c>
      <c r="S6463" s="136">
        <v>19896</v>
      </c>
      <c r="T6463" s="135">
        <v>19908</v>
      </c>
      <c r="U6463" s="136">
        <v>19570</v>
      </c>
      <c r="V6463" s="135">
        <v>17448</v>
      </c>
      <c r="W6463" s="136">
        <v>19073</v>
      </c>
      <c r="X6463" s="135">
        <v>21338</v>
      </c>
      <c r="Y6463" s="136">
        <v>21174</v>
      </c>
      <c r="Z6463" s="135">
        <v>20852</v>
      </c>
      <c r="AA6463" s="136">
        <v>18755</v>
      </c>
      <c r="AB6463" s="135">
        <v>18702</v>
      </c>
      <c r="AC6463" s="136">
        <v>20390</v>
      </c>
      <c r="AD6463" s="135">
        <v>22145</v>
      </c>
      <c r="AE6463" s="137">
        <v>22263</v>
      </c>
      <c r="AF6463" s="138">
        <v>21990</v>
      </c>
    </row>
    <row r="6464" spans="2:32">
      <c r="B6464" s="114">
        <v>6426</v>
      </c>
      <c r="C6464" s="115">
        <v>6426</v>
      </c>
      <c r="D6464" s="116">
        <v>268</v>
      </c>
      <c r="E6464" s="117">
        <v>9</v>
      </c>
      <c r="F6464" s="118">
        <v>25</v>
      </c>
      <c r="G6464" s="119" t="s">
        <v>487</v>
      </c>
      <c r="H6464" s="120">
        <v>9</v>
      </c>
      <c r="I6464" s="115">
        <v>24</v>
      </c>
      <c r="J6464" s="116" t="s">
        <v>487</v>
      </c>
      <c r="K6464" s="121">
        <v>18</v>
      </c>
      <c r="L6464" s="108"/>
      <c r="M6464" s="122">
        <v>17445</v>
      </c>
      <c r="N6464" s="123">
        <v>17753</v>
      </c>
      <c r="O6464" s="124">
        <v>17755</v>
      </c>
      <c r="P6464" s="123">
        <v>16073</v>
      </c>
      <c r="Q6464" s="124">
        <v>16269</v>
      </c>
      <c r="R6464" s="123">
        <v>19244</v>
      </c>
      <c r="S6464" s="124">
        <v>19456</v>
      </c>
      <c r="T6464" s="123">
        <v>19633</v>
      </c>
      <c r="U6464" s="124">
        <v>19293</v>
      </c>
      <c r="V6464" s="123">
        <v>17631</v>
      </c>
      <c r="W6464" s="124">
        <v>19244</v>
      </c>
      <c r="X6464" s="123">
        <v>20750</v>
      </c>
      <c r="Y6464" s="124">
        <v>20883</v>
      </c>
      <c r="Z6464" s="123">
        <v>20707</v>
      </c>
      <c r="AA6464" s="124">
        <v>18945</v>
      </c>
      <c r="AB6464" s="123">
        <v>19003</v>
      </c>
      <c r="AC6464" s="124">
        <v>20706</v>
      </c>
      <c r="AD6464" s="123">
        <v>21947</v>
      </c>
      <c r="AE6464" s="125">
        <v>22266</v>
      </c>
      <c r="AF6464" s="126">
        <v>21921</v>
      </c>
    </row>
    <row r="6465" spans="2:32">
      <c r="B6465" s="127">
        <v>6427</v>
      </c>
      <c r="C6465" s="128">
        <v>6427</v>
      </c>
      <c r="D6465" s="129">
        <v>268</v>
      </c>
      <c r="E6465" s="130">
        <v>9</v>
      </c>
      <c r="F6465" s="131">
        <v>25</v>
      </c>
      <c r="G6465" s="132" t="s">
        <v>487</v>
      </c>
      <c r="H6465" s="133">
        <v>9</v>
      </c>
      <c r="I6465" s="128">
        <v>24</v>
      </c>
      <c r="J6465" s="129" t="s">
        <v>487</v>
      </c>
      <c r="K6465" s="134">
        <v>19</v>
      </c>
      <c r="L6465" s="108"/>
      <c r="M6465" s="81">
        <v>17281</v>
      </c>
      <c r="N6465" s="135">
        <v>17782</v>
      </c>
      <c r="O6465" s="136">
        <v>18045</v>
      </c>
      <c r="P6465" s="135">
        <v>16323</v>
      </c>
      <c r="Q6465" s="136">
        <v>16617</v>
      </c>
      <c r="R6465" s="135">
        <v>19212</v>
      </c>
      <c r="S6465" s="136">
        <v>19487</v>
      </c>
      <c r="T6465" s="135">
        <v>19782</v>
      </c>
      <c r="U6465" s="136">
        <v>19712</v>
      </c>
      <c r="V6465" s="135">
        <v>18094</v>
      </c>
      <c r="W6465" s="136">
        <v>19914</v>
      </c>
      <c r="X6465" s="135">
        <v>20994</v>
      </c>
      <c r="Y6465" s="136">
        <v>21293</v>
      </c>
      <c r="Z6465" s="135">
        <v>21509</v>
      </c>
      <c r="AA6465" s="136">
        <v>19764</v>
      </c>
      <c r="AB6465" s="135">
        <v>19824</v>
      </c>
      <c r="AC6465" s="136">
        <v>21602</v>
      </c>
      <c r="AD6465" s="135">
        <v>22539</v>
      </c>
      <c r="AE6465" s="137">
        <v>22878</v>
      </c>
      <c r="AF6465" s="138">
        <v>22859</v>
      </c>
    </row>
    <row r="6466" spans="2:32">
      <c r="B6466" s="114">
        <v>6428</v>
      </c>
      <c r="C6466" s="115">
        <v>6428</v>
      </c>
      <c r="D6466" s="116">
        <v>268</v>
      </c>
      <c r="E6466" s="117">
        <v>9</v>
      </c>
      <c r="F6466" s="118">
        <v>25</v>
      </c>
      <c r="G6466" s="119" t="s">
        <v>487</v>
      </c>
      <c r="H6466" s="120">
        <v>9</v>
      </c>
      <c r="I6466" s="115">
        <v>24</v>
      </c>
      <c r="J6466" s="116" t="s">
        <v>487</v>
      </c>
      <c r="K6466" s="121">
        <v>20</v>
      </c>
      <c r="L6466" s="108"/>
      <c r="M6466" s="122">
        <v>17388</v>
      </c>
      <c r="N6466" s="123">
        <v>17929</v>
      </c>
      <c r="O6466" s="124">
        <v>18134</v>
      </c>
      <c r="P6466" s="123">
        <v>16476</v>
      </c>
      <c r="Q6466" s="124">
        <v>16887</v>
      </c>
      <c r="R6466" s="123">
        <v>19471</v>
      </c>
      <c r="S6466" s="124">
        <v>19815</v>
      </c>
      <c r="T6466" s="123">
        <v>20072</v>
      </c>
      <c r="U6466" s="124">
        <v>20053</v>
      </c>
      <c r="V6466" s="123">
        <v>18594</v>
      </c>
      <c r="W6466" s="124">
        <v>20312</v>
      </c>
      <c r="X6466" s="123">
        <v>21620</v>
      </c>
      <c r="Y6466" s="124">
        <v>22077</v>
      </c>
      <c r="Z6466" s="123">
        <v>22188</v>
      </c>
      <c r="AA6466" s="124">
        <v>20562</v>
      </c>
      <c r="AB6466" s="123">
        <v>20664</v>
      </c>
      <c r="AC6466" s="124">
        <v>22325</v>
      </c>
      <c r="AD6466" s="123">
        <v>23542</v>
      </c>
      <c r="AE6466" s="125">
        <v>23855</v>
      </c>
      <c r="AF6466" s="126">
        <v>23704</v>
      </c>
    </row>
    <row r="6467" spans="2:32">
      <c r="B6467" s="127">
        <v>6429</v>
      </c>
      <c r="C6467" s="128">
        <v>6429</v>
      </c>
      <c r="D6467" s="129">
        <v>268</v>
      </c>
      <c r="E6467" s="130">
        <v>9</v>
      </c>
      <c r="F6467" s="131">
        <v>25</v>
      </c>
      <c r="G6467" s="132" t="s">
        <v>487</v>
      </c>
      <c r="H6467" s="133">
        <v>9</v>
      </c>
      <c r="I6467" s="128">
        <v>24</v>
      </c>
      <c r="J6467" s="129" t="s">
        <v>487</v>
      </c>
      <c r="K6467" s="134">
        <v>21</v>
      </c>
      <c r="L6467" s="108"/>
      <c r="M6467" s="81">
        <v>16743</v>
      </c>
      <c r="N6467" s="135">
        <v>17353</v>
      </c>
      <c r="O6467" s="136">
        <v>17520</v>
      </c>
      <c r="P6467" s="135">
        <v>16012</v>
      </c>
      <c r="Q6467" s="136">
        <v>16572</v>
      </c>
      <c r="R6467" s="135">
        <v>18926</v>
      </c>
      <c r="S6467" s="136">
        <v>19388</v>
      </c>
      <c r="T6467" s="135">
        <v>19702</v>
      </c>
      <c r="U6467" s="136">
        <v>19720</v>
      </c>
      <c r="V6467" s="135">
        <v>18487</v>
      </c>
      <c r="W6467" s="136">
        <v>19996</v>
      </c>
      <c r="X6467" s="135">
        <v>21506</v>
      </c>
      <c r="Y6467" s="136">
        <v>22167</v>
      </c>
      <c r="Z6467" s="135">
        <v>22319</v>
      </c>
      <c r="AA6467" s="136">
        <v>20849</v>
      </c>
      <c r="AB6467" s="135">
        <v>20952</v>
      </c>
      <c r="AC6467" s="136">
        <v>22343</v>
      </c>
      <c r="AD6467" s="135">
        <v>23906</v>
      </c>
      <c r="AE6467" s="137">
        <v>24230</v>
      </c>
      <c r="AF6467" s="138">
        <v>24056</v>
      </c>
    </row>
    <row r="6468" spans="2:32">
      <c r="B6468" s="114">
        <v>6430</v>
      </c>
      <c r="C6468" s="115">
        <v>6430</v>
      </c>
      <c r="D6468" s="116">
        <v>268</v>
      </c>
      <c r="E6468" s="117">
        <v>9</v>
      </c>
      <c r="F6468" s="118">
        <v>25</v>
      </c>
      <c r="G6468" s="119" t="s">
        <v>487</v>
      </c>
      <c r="H6468" s="120">
        <v>9</v>
      </c>
      <c r="I6468" s="115">
        <v>24</v>
      </c>
      <c r="J6468" s="116" t="s">
        <v>487</v>
      </c>
      <c r="K6468" s="121">
        <v>22</v>
      </c>
      <c r="L6468" s="108"/>
      <c r="M6468" s="122">
        <v>15508</v>
      </c>
      <c r="N6468" s="123">
        <v>16141</v>
      </c>
      <c r="O6468" s="124">
        <v>16384</v>
      </c>
      <c r="P6468" s="123">
        <v>15379</v>
      </c>
      <c r="Q6468" s="124">
        <v>15798</v>
      </c>
      <c r="R6468" s="123">
        <v>17779</v>
      </c>
      <c r="S6468" s="124">
        <v>18257</v>
      </c>
      <c r="T6468" s="123">
        <v>18650</v>
      </c>
      <c r="U6468" s="124">
        <v>18783</v>
      </c>
      <c r="V6468" s="123">
        <v>17866</v>
      </c>
      <c r="W6468" s="124">
        <v>19161</v>
      </c>
      <c r="X6468" s="123">
        <v>20623</v>
      </c>
      <c r="Y6468" s="124">
        <v>21337</v>
      </c>
      <c r="Z6468" s="123">
        <v>21642</v>
      </c>
      <c r="AA6468" s="124">
        <v>20684</v>
      </c>
      <c r="AB6468" s="123">
        <v>20550</v>
      </c>
      <c r="AC6468" s="124">
        <v>21689</v>
      </c>
      <c r="AD6468" s="123">
        <v>23245</v>
      </c>
      <c r="AE6468" s="125">
        <v>23612</v>
      </c>
      <c r="AF6468" s="126">
        <v>23520</v>
      </c>
    </row>
    <row r="6469" spans="2:32">
      <c r="B6469" s="127">
        <v>6431</v>
      </c>
      <c r="C6469" s="128">
        <v>6431</v>
      </c>
      <c r="D6469" s="129">
        <v>268</v>
      </c>
      <c r="E6469" s="130">
        <v>9</v>
      </c>
      <c r="F6469" s="131">
        <v>25</v>
      </c>
      <c r="G6469" s="132" t="s">
        <v>487</v>
      </c>
      <c r="H6469" s="133">
        <v>9</v>
      </c>
      <c r="I6469" s="128">
        <v>24</v>
      </c>
      <c r="J6469" s="129" t="s">
        <v>487</v>
      </c>
      <c r="K6469" s="134">
        <v>23</v>
      </c>
      <c r="L6469" s="108"/>
      <c r="M6469" s="81">
        <v>14227</v>
      </c>
      <c r="N6469" s="135">
        <v>14884</v>
      </c>
      <c r="O6469" s="136">
        <v>15165</v>
      </c>
      <c r="P6469" s="135">
        <v>14685</v>
      </c>
      <c r="Q6469" s="136">
        <v>14954</v>
      </c>
      <c r="R6469" s="135">
        <v>16458</v>
      </c>
      <c r="S6469" s="136">
        <v>16974</v>
      </c>
      <c r="T6469" s="135">
        <v>17419</v>
      </c>
      <c r="U6469" s="136">
        <v>17607</v>
      </c>
      <c r="V6469" s="135">
        <v>17087</v>
      </c>
      <c r="W6469" s="136">
        <v>18146</v>
      </c>
      <c r="X6469" s="135">
        <v>19427</v>
      </c>
      <c r="Y6469" s="136">
        <v>20177</v>
      </c>
      <c r="Z6469" s="135">
        <v>20592</v>
      </c>
      <c r="AA6469" s="136">
        <v>20195</v>
      </c>
      <c r="AB6469" s="135">
        <v>19865</v>
      </c>
      <c r="AC6469" s="136">
        <v>20747</v>
      </c>
      <c r="AD6469" s="135">
        <v>22161</v>
      </c>
      <c r="AE6469" s="137">
        <v>22571</v>
      </c>
      <c r="AF6469" s="138">
        <v>22524</v>
      </c>
    </row>
    <row r="6470" spans="2:32">
      <c r="B6470" s="114">
        <v>6432</v>
      </c>
      <c r="C6470" s="115">
        <v>6432</v>
      </c>
      <c r="D6470" s="116">
        <v>268</v>
      </c>
      <c r="E6470" s="117">
        <v>9</v>
      </c>
      <c r="F6470" s="118">
        <v>25</v>
      </c>
      <c r="G6470" s="119" t="s">
        <v>487</v>
      </c>
      <c r="H6470" s="120">
        <v>9</v>
      </c>
      <c r="I6470" s="115">
        <v>24</v>
      </c>
      <c r="J6470" s="116" t="s">
        <v>487</v>
      </c>
      <c r="K6470" s="121">
        <v>24</v>
      </c>
      <c r="L6470" s="108"/>
      <c r="M6470" s="122">
        <v>13421</v>
      </c>
      <c r="N6470" s="123">
        <v>13969</v>
      </c>
      <c r="O6470" s="124">
        <v>14285</v>
      </c>
      <c r="P6470" s="123">
        <v>14121</v>
      </c>
      <c r="Q6470" s="124">
        <v>14349</v>
      </c>
      <c r="R6470" s="123">
        <v>15721</v>
      </c>
      <c r="S6470" s="124">
        <v>16173</v>
      </c>
      <c r="T6470" s="123">
        <v>16681</v>
      </c>
      <c r="U6470" s="124">
        <v>16883</v>
      </c>
      <c r="V6470" s="123">
        <v>16627</v>
      </c>
      <c r="W6470" s="124">
        <v>17547</v>
      </c>
      <c r="X6470" s="123">
        <v>18805</v>
      </c>
      <c r="Y6470" s="124">
        <v>19416</v>
      </c>
      <c r="Z6470" s="123">
        <v>19973</v>
      </c>
      <c r="AA6470" s="124">
        <v>19857</v>
      </c>
      <c r="AB6470" s="123">
        <v>19452</v>
      </c>
      <c r="AC6470" s="124">
        <v>20175</v>
      </c>
      <c r="AD6470" s="123">
        <v>21449</v>
      </c>
      <c r="AE6470" s="125">
        <v>21903</v>
      </c>
      <c r="AF6470" s="126">
        <v>21961</v>
      </c>
    </row>
    <row r="6471" spans="2:32">
      <c r="B6471" s="127">
        <v>6433</v>
      </c>
      <c r="C6471" s="128">
        <v>6433</v>
      </c>
      <c r="D6471" s="129">
        <v>269</v>
      </c>
      <c r="E6471" s="130">
        <v>9</v>
      </c>
      <c r="F6471" s="131">
        <v>26</v>
      </c>
      <c r="G6471" s="132" t="s">
        <v>487</v>
      </c>
      <c r="H6471" s="133">
        <v>9</v>
      </c>
      <c r="I6471" s="128">
        <v>25</v>
      </c>
      <c r="J6471" s="129" t="s">
        <v>487</v>
      </c>
      <c r="K6471" s="134">
        <v>1</v>
      </c>
      <c r="L6471" s="108"/>
      <c r="M6471" s="81">
        <v>12514</v>
      </c>
      <c r="N6471" s="135">
        <v>13062</v>
      </c>
      <c r="O6471" s="136">
        <v>13500</v>
      </c>
      <c r="P6471" s="135">
        <v>13371</v>
      </c>
      <c r="Q6471" s="136">
        <v>13829</v>
      </c>
      <c r="R6471" s="135">
        <v>14768</v>
      </c>
      <c r="S6471" s="136">
        <v>15143</v>
      </c>
      <c r="T6471" s="135">
        <v>15719</v>
      </c>
      <c r="U6471" s="136">
        <v>16061</v>
      </c>
      <c r="V6471" s="135">
        <v>16036</v>
      </c>
      <c r="W6471" s="136">
        <v>17566</v>
      </c>
      <c r="X6471" s="135">
        <v>17958</v>
      </c>
      <c r="Y6471" s="136">
        <v>18555</v>
      </c>
      <c r="Z6471" s="135">
        <v>19013</v>
      </c>
      <c r="AA6471" s="136">
        <v>18276</v>
      </c>
      <c r="AB6471" s="135">
        <v>18818</v>
      </c>
      <c r="AC6471" s="136">
        <v>20496</v>
      </c>
      <c r="AD6471" s="135">
        <v>20658</v>
      </c>
      <c r="AE6471" s="137">
        <v>21121</v>
      </c>
      <c r="AF6471" s="138">
        <v>20936</v>
      </c>
    </row>
    <row r="6472" spans="2:32">
      <c r="B6472" s="114">
        <v>6434</v>
      </c>
      <c r="C6472" s="115">
        <v>6434</v>
      </c>
      <c r="D6472" s="116">
        <v>269</v>
      </c>
      <c r="E6472" s="117">
        <v>9</v>
      </c>
      <c r="F6472" s="118">
        <v>26</v>
      </c>
      <c r="G6472" s="119" t="s">
        <v>487</v>
      </c>
      <c r="H6472" s="120">
        <v>9</v>
      </c>
      <c r="I6472" s="115">
        <v>25</v>
      </c>
      <c r="J6472" s="116" t="s">
        <v>487</v>
      </c>
      <c r="K6472" s="121">
        <v>2</v>
      </c>
      <c r="L6472" s="108"/>
      <c r="M6472" s="122">
        <v>12213</v>
      </c>
      <c r="N6472" s="123">
        <v>12717</v>
      </c>
      <c r="O6472" s="124">
        <v>13192</v>
      </c>
      <c r="P6472" s="123">
        <v>13081</v>
      </c>
      <c r="Q6472" s="124">
        <v>13643</v>
      </c>
      <c r="R6472" s="123">
        <v>14426</v>
      </c>
      <c r="S6472" s="124">
        <v>14781</v>
      </c>
      <c r="T6472" s="123">
        <v>15311</v>
      </c>
      <c r="U6472" s="124">
        <v>15696</v>
      </c>
      <c r="V6472" s="123">
        <v>15833</v>
      </c>
      <c r="W6472" s="124">
        <v>17239</v>
      </c>
      <c r="X6472" s="123">
        <v>17543</v>
      </c>
      <c r="Y6472" s="124">
        <v>18121</v>
      </c>
      <c r="Z6472" s="123">
        <v>18576</v>
      </c>
      <c r="AA6472" s="124">
        <v>17893</v>
      </c>
      <c r="AB6472" s="123">
        <v>18524</v>
      </c>
      <c r="AC6472" s="124">
        <v>20056</v>
      </c>
      <c r="AD6472" s="123">
        <v>20162</v>
      </c>
      <c r="AE6472" s="125">
        <v>20539</v>
      </c>
      <c r="AF6472" s="126">
        <v>20444</v>
      </c>
    </row>
    <row r="6473" spans="2:32">
      <c r="B6473" s="127">
        <v>6435</v>
      </c>
      <c r="C6473" s="128">
        <v>6435</v>
      </c>
      <c r="D6473" s="129">
        <v>269</v>
      </c>
      <c r="E6473" s="130">
        <v>9</v>
      </c>
      <c r="F6473" s="131">
        <v>26</v>
      </c>
      <c r="G6473" s="132" t="s">
        <v>487</v>
      </c>
      <c r="H6473" s="133">
        <v>9</v>
      </c>
      <c r="I6473" s="128">
        <v>25</v>
      </c>
      <c r="J6473" s="129" t="s">
        <v>487</v>
      </c>
      <c r="K6473" s="134">
        <v>3</v>
      </c>
      <c r="L6473" s="108"/>
      <c r="M6473" s="81">
        <v>12089</v>
      </c>
      <c r="N6473" s="135">
        <v>12556</v>
      </c>
      <c r="O6473" s="136">
        <v>13055</v>
      </c>
      <c r="P6473" s="135">
        <v>12977</v>
      </c>
      <c r="Q6473" s="136">
        <v>13666</v>
      </c>
      <c r="R6473" s="135">
        <v>14324</v>
      </c>
      <c r="S6473" s="136">
        <v>14715</v>
      </c>
      <c r="T6473" s="135">
        <v>15179</v>
      </c>
      <c r="U6473" s="136">
        <v>15594</v>
      </c>
      <c r="V6473" s="135">
        <v>15891</v>
      </c>
      <c r="W6473" s="136">
        <v>17164</v>
      </c>
      <c r="X6473" s="135">
        <v>17380</v>
      </c>
      <c r="Y6473" s="136">
        <v>18023</v>
      </c>
      <c r="Z6473" s="135">
        <v>18413</v>
      </c>
      <c r="AA6473" s="136">
        <v>17777</v>
      </c>
      <c r="AB6473" s="135">
        <v>18467</v>
      </c>
      <c r="AC6473" s="136">
        <v>19864</v>
      </c>
      <c r="AD6473" s="135">
        <v>19980</v>
      </c>
      <c r="AE6473" s="137">
        <v>20264</v>
      </c>
      <c r="AF6473" s="138">
        <v>20217</v>
      </c>
    </row>
    <row r="6474" spans="2:32">
      <c r="B6474" s="114">
        <v>6436</v>
      </c>
      <c r="C6474" s="115">
        <v>6436</v>
      </c>
      <c r="D6474" s="116">
        <v>269</v>
      </c>
      <c r="E6474" s="117">
        <v>9</v>
      </c>
      <c r="F6474" s="118">
        <v>26</v>
      </c>
      <c r="G6474" s="119" t="s">
        <v>487</v>
      </c>
      <c r="H6474" s="120">
        <v>9</v>
      </c>
      <c r="I6474" s="115">
        <v>25</v>
      </c>
      <c r="J6474" s="116" t="s">
        <v>487</v>
      </c>
      <c r="K6474" s="121">
        <v>4</v>
      </c>
      <c r="L6474" s="108"/>
      <c r="M6474" s="122">
        <v>12211</v>
      </c>
      <c r="N6474" s="123">
        <v>12647</v>
      </c>
      <c r="O6474" s="124">
        <v>13063</v>
      </c>
      <c r="P6474" s="123">
        <v>13073</v>
      </c>
      <c r="Q6474" s="124">
        <v>13814</v>
      </c>
      <c r="R6474" s="123">
        <v>14480</v>
      </c>
      <c r="S6474" s="124">
        <v>14806</v>
      </c>
      <c r="T6474" s="123">
        <v>15228</v>
      </c>
      <c r="U6474" s="124">
        <v>15549</v>
      </c>
      <c r="V6474" s="123">
        <v>15991</v>
      </c>
      <c r="W6474" s="124">
        <v>17115</v>
      </c>
      <c r="X6474" s="123">
        <v>17299</v>
      </c>
      <c r="Y6474" s="124">
        <v>17736</v>
      </c>
      <c r="Z6474" s="123">
        <v>18021</v>
      </c>
      <c r="AA6474" s="124">
        <v>17527</v>
      </c>
      <c r="AB6474" s="123">
        <v>18180</v>
      </c>
      <c r="AC6474" s="124">
        <v>19479</v>
      </c>
      <c r="AD6474" s="123">
        <v>19503</v>
      </c>
      <c r="AE6474" s="125">
        <v>19743</v>
      </c>
      <c r="AF6474" s="126">
        <v>19663</v>
      </c>
    </row>
    <row r="6475" spans="2:32">
      <c r="B6475" s="127">
        <v>6437</v>
      </c>
      <c r="C6475" s="128">
        <v>6437</v>
      </c>
      <c r="D6475" s="129">
        <v>269</v>
      </c>
      <c r="E6475" s="130">
        <v>9</v>
      </c>
      <c r="F6475" s="131">
        <v>26</v>
      </c>
      <c r="G6475" s="132" t="s">
        <v>487</v>
      </c>
      <c r="H6475" s="133">
        <v>9</v>
      </c>
      <c r="I6475" s="128">
        <v>25</v>
      </c>
      <c r="J6475" s="129" t="s">
        <v>487</v>
      </c>
      <c r="K6475" s="134">
        <v>5</v>
      </c>
      <c r="L6475" s="108"/>
      <c r="M6475" s="81">
        <v>12689</v>
      </c>
      <c r="N6475" s="135">
        <v>13106</v>
      </c>
      <c r="O6475" s="136">
        <v>13134</v>
      </c>
      <c r="P6475" s="135">
        <v>13116</v>
      </c>
      <c r="Q6475" s="136">
        <v>14339</v>
      </c>
      <c r="R6475" s="135">
        <v>14875</v>
      </c>
      <c r="S6475" s="136">
        <v>15116</v>
      </c>
      <c r="T6475" s="135">
        <v>15468</v>
      </c>
      <c r="U6475" s="136">
        <v>15447</v>
      </c>
      <c r="V6475" s="135">
        <v>16326</v>
      </c>
      <c r="W6475" s="136">
        <v>17320</v>
      </c>
      <c r="X6475" s="135">
        <v>17357</v>
      </c>
      <c r="Y6475" s="136">
        <v>17632</v>
      </c>
      <c r="Z6475" s="135">
        <v>17542</v>
      </c>
      <c r="AA6475" s="136">
        <v>17139</v>
      </c>
      <c r="AB6475" s="135">
        <v>18300</v>
      </c>
      <c r="AC6475" s="136">
        <v>19412</v>
      </c>
      <c r="AD6475" s="135">
        <v>19172</v>
      </c>
      <c r="AE6475" s="137">
        <v>19369</v>
      </c>
      <c r="AF6475" s="138">
        <v>19007</v>
      </c>
    </row>
    <row r="6476" spans="2:32">
      <c r="B6476" s="114">
        <v>6438</v>
      </c>
      <c r="C6476" s="115">
        <v>6438</v>
      </c>
      <c r="D6476" s="116">
        <v>269</v>
      </c>
      <c r="E6476" s="117">
        <v>9</v>
      </c>
      <c r="F6476" s="118">
        <v>26</v>
      </c>
      <c r="G6476" s="119" t="s">
        <v>487</v>
      </c>
      <c r="H6476" s="120">
        <v>9</v>
      </c>
      <c r="I6476" s="115">
        <v>25</v>
      </c>
      <c r="J6476" s="116" t="s">
        <v>487</v>
      </c>
      <c r="K6476" s="121">
        <v>6</v>
      </c>
      <c r="L6476" s="108"/>
      <c r="M6476" s="122">
        <v>13969</v>
      </c>
      <c r="N6476" s="123">
        <v>14333</v>
      </c>
      <c r="O6476" s="124">
        <v>13524</v>
      </c>
      <c r="P6476" s="123">
        <v>13371</v>
      </c>
      <c r="Q6476" s="124">
        <v>15490</v>
      </c>
      <c r="R6476" s="123">
        <v>16075</v>
      </c>
      <c r="S6476" s="124">
        <v>16121</v>
      </c>
      <c r="T6476" s="123">
        <v>16469</v>
      </c>
      <c r="U6476" s="124">
        <v>15604</v>
      </c>
      <c r="V6476" s="123">
        <v>17212</v>
      </c>
      <c r="W6476" s="124">
        <v>18233</v>
      </c>
      <c r="X6476" s="123">
        <v>18209</v>
      </c>
      <c r="Y6476" s="124">
        <v>18163</v>
      </c>
      <c r="Z6476" s="123">
        <v>17357</v>
      </c>
      <c r="AA6476" s="124">
        <v>16937</v>
      </c>
      <c r="AB6476" s="123">
        <v>18966</v>
      </c>
      <c r="AC6476" s="124">
        <v>20050</v>
      </c>
      <c r="AD6476" s="123">
        <v>19486</v>
      </c>
      <c r="AE6476" s="125">
        <v>19715</v>
      </c>
      <c r="AF6476" s="126">
        <v>18647</v>
      </c>
    </row>
    <row r="6477" spans="2:32">
      <c r="B6477" s="127">
        <v>6439</v>
      </c>
      <c r="C6477" s="128">
        <v>6439</v>
      </c>
      <c r="D6477" s="129">
        <v>269</v>
      </c>
      <c r="E6477" s="130">
        <v>9</v>
      </c>
      <c r="F6477" s="131">
        <v>26</v>
      </c>
      <c r="G6477" s="132" t="s">
        <v>487</v>
      </c>
      <c r="H6477" s="133">
        <v>9</v>
      </c>
      <c r="I6477" s="128">
        <v>25</v>
      </c>
      <c r="J6477" s="129" t="s">
        <v>487</v>
      </c>
      <c r="K6477" s="134">
        <v>7</v>
      </c>
      <c r="L6477" s="108"/>
      <c r="M6477" s="81">
        <v>15221</v>
      </c>
      <c r="N6477" s="135">
        <v>15513</v>
      </c>
      <c r="O6477" s="136">
        <v>13932</v>
      </c>
      <c r="P6477" s="135">
        <v>13507</v>
      </c>
      <c r="Q6477" s="136">
        <v>16748</v>
      </c>
      <c r="R6477" s="135">
        <v>17287</v>
      </c>
      <c r="S6477" s="136">
        <v>17201</v>
      </c>
      <c r="T6477" s="135">
        <v>17469</v>
      </c>
      <c r="U6477" s="136">
        <v>15698</v>
      </c>
      <c r="V6477" s="135">
        <v>18246</v>
      </c>
      <c r="W6477" s="136">
        <v>19059</v>
      </c>
      <c r="X6477" s="135">
        <v>19060</v>
      </c>
      <c r="Y6477" s="136">
        <v>18872</v>
      </c>
      <c r="Z6477" s="135">
        <v>17239</v>
      </c>
      <c r="AA6477" s="136">
        <v>16647</v>
      </c>
      <c r="AB6477" s="135">
        <v>19818</v>
      </c>
      <c r="AC6477" s="136">
        <v>20610</v>
      </c>
      <c r="AD6477" s="135">
        <v>20048</v>
      </c>
      <c r="AE6477" s="137">
        <v>20222</v>
      </c>
      <c r="AF6477" s="138">
        <v>18402</v>
      </c>
    </row>
    <row r="6478" spans="2:32">
      <c r="B6478" s="114">
        <v>6440</v>
      </c>
      <c r="C6478" s="115">
        <v>6440</v>
      </c>
      <c r="D6478" s="116">
        <v>269</v>
      </c>
      <c r="E6478" s="117">
        <v>9</v>
      </c>
      <c r="F6478" s="118">
        <v>26</v>
      </c>
      <c r="G6478" s="119" t="s">
        <v>487</v>
      </c>
      <c r="H6478" s="120">
        <v>9</v>
      </c>
      <c r="I6478" s="115">
        <v>25</v>
      </c>
      <c r="J6478" s="116" t="s">
        <v>487</v>
      </c>
      <c r="K6478" s="121">
        <v>8</v>
      </c>
      <c r="L6478" s="108"/>
      <c r="M6478" s="122">
        <v>15628</v>
      </c>
      <c r="N6478" s="123">
        <v>15899</v>
      </c>
      <c r="O6478" s="124">
        <v>14391</v>
      </c>
      <c r="P6478" s="123">
        <v>13755</v>
      </c>
      <c r="Q6478" s="124">
        <v>17132</v>
      </c>
      <c r="R6478" s="123">
        <v>17644</v>
      </c>
      <c r="S6478" s="124">
        <v>17578</v>
      </c>
      <c r="T6478" s="123">
        <v>17776</v>
      </c>
      <c r="U6478" s="124">
        <v>15985</v>
      </c>
      <c r="V6478" s="123">
        <v>18601</v>
      </c>
      <c r="W6478" s="124">
        <v>19002</v>
      </c>
      <c r="X6478" s="123">
        <v>19202</v>
      </c>
      <c r="Y6478" s="124">
        <v>19081</v>
      </c>
      <c r="Z6478" s="123">
        <v>17476</v>
      </c>
      <c r="AA6478" s="124">
        <v>16759</v>
      </c>
      <c r="AB6478" s="123">
        <v>20102</v>
      </c>
      <c r="AC6478" s="124">
        <v>20425</v>
      </c>
      <c r="AD6478" s="123">
        <v>20167</v>
      </c>
      <c r="AE6478" s="125">
        <v>20410</v>
      </c>
      <c r="AF6478" s="126">
        <v>18581</v>
      </c>
    </row>
    <row r="6479" spans="2:32">
      <c r="B6479" s="127">
        <v>6441</v>
      </c>
      <c r="C6479" s="128">
        <v>6441</v>
      </c>
      <c r="D6479" s="129">
        <v>269</v>
      </c>
      <c r="E6479" s="130">
        <v>9</v>
      </c>
      <c r="F6479" s="131">
        <v>26</v>
      </c>
      <c r="G6479" s="132" t="s">
        <v>487</v>
      </c>
      <c r="H6479" s="133">
        <v>9</v>
      </c>
      <c r="I6479" s="128">
        <v>25</v>
      </c>
      <c r="J6479" s="129" t="s">
        <v>487</v>
      </c>
      <c r="K6479" s="134">
        <v>9</v>
      </c>
      <c r="L6479" s="108"/>
      <c r="M6479" s="81">
        <v>15948</v>
      </c>
      <c r="N6479" s="135">
        <v>16315</v>
      </c>
      <c r="O6479" s="136">
        <v>14853</v>
      </c>
      <c r="P6479" s="135">
        <v>14320</v>
      </c>
      <c r="Q6479" s="136">
        <v>17107</v>
      </c>
      <c r="R6479" s="135">
        <v>17866</v>
      </c>
      <c r="S6479" s="136">
        <v>17928</v>
      </c>
      <c r="T6479" s="135">
        <v>18153</v>
      </c>
      <c r="U6479" s="136">
        <v>16350</v>
      </c>
      <c r="V6479" s="135">
        <v>18550</v>
      </c>
      <c r="W6479" s="136">
        <v>18915</v>
      </c>
      <c r="X6479" s="135">
        <v>19318</v>
      </c>
      <c r="Y6479" s="136">
        <v>19295</v>
      </c>
      <c r="Z6479" s="135">
        <v>17790</v>
      </c>
      <c r="AA6479" s="136">
        <v>17207</v>
      </c>
      <c r="AB6479" s="135">
        <v>19999</v>
      </c>
      <c r="AC6479" s="136">
        <v>20289</v>
      </c>
      <c r="AD6479" s="135">
        <v>20341</v>
      </c>
      <c r="AE6479" s="137">
        <v>20791</v>
      </c>
      <c r="AF6479" s="138">
        <v>18838</v>
      </c>
    </row>
    <row r="6480" spans="2:32">
      <c r="B6480" s="114">
        <v>6442</v>
      </c>
      <c r="C6480" s="115">
        <v>6442</v>
      </c>
      <c r="D6480" s="116">
        <v>269</v>
      </c>
      <c r="E6480" s="117">
        <v>9</v>
      </c>
      <c r="F6480" s="118">
        <v>26</v>
      </c>
      <c r="G6480" s="119" t="s">
        <v>487</v>
      </c>
      <c r="H6480" s="120">
        <v>9</v>
      </c>
      <c r="I6480" s="115">
        <v>25</v>
      </c>
      <c r="J6480" s="116" t="s">
        <v>487</v>
      </c>
      <c r="K6480" s="121">
        <v>10</v>
      </c>
      <c r="L6480" s="108"/>
      <c r="M6480" s="122">
        <v>16052</v>
      </c>
      <c r="N6480" s="123">
        <v>16355</v>
      </c>
      <c r="O6480" s="124">
        <v>14783</v>
      </c>
      <c r="P6480" s="123">
        <v>14376</v>
      </c>
      <c r="Q6480" s="124">
        <v>16739</v>
      </c>
      <c r="R6480" s="123">
        <v>17849</v>
      </c>
      <c r="S6480" s="124">
        <v>17963</v>
      </c>
      <c r="T6480" s="123">
        <v>18058</v>
      </c>
      <c r="U6480" s="124">
        <v>16330</v>
      </c>
      <c r="V6480" s="123">
        <v>18027</v>
      </c>
      <c r="W6480" s="124">
        <v>18635</v>
      </c>
      <c r="X6480" s="123">
        <v>19295</v>
      </c>
      <c r="Y6480" s="124">
        <v>19395</v>
      </c>
      <c r="Z6480" s="123">
        <v>17858</v>
      </c>
      <c r="AA6480" s="124">
        <v>17573</v>
      </c>
      <c r="AB6480" s="123">
        <v>19833</v>
      </c>
      <c r="AC6480" s="124">
        <v>20297</v>
      </c>
      <c r="AD6480" s="123">
        <v>20467</v>
      </c>
      <c r="AE6480" s="125">
        <v>21126</v>
      </c>
      <c r="AF6480" s="126">
        <v>18956</v>
      </c>
    </row>
    <row r="6481" spans="2:32">
      <c r="B6481" s="127">
        <v>6443</v>
      </c>
      <c r="C6481" s="128">
        <v>6443</v>
      </c>
      <c r="D6481" s="129">
        <v>269</v>
      </c>
      <c r="E6481" s="130">
        <v>9</v>
      </c>
      <c r="F6481" s="131">
        <v>26</v>
      </c>
      <c r="G6481" s="132" t="s">
        <v>487</v>
      </c>
      <c r="H6481" s="133">
        <v>9</v>
      </c>
      <c r="I6481" s="128">
        <v>25</v>
      </c>
      <c r="J6481" s="129" t="s">
        <v>487</v>
      </c>
      <c r="K6481" s="134">
        <v>11</v>
      </c>
      <c r="L6481" s="108"/>
      <c r="M6481" s="81">
        <v>16119</v>
      </c>
      <c r="N6481" s="135">
        <v>16470</v>
      </c>
      <c r="O6481" s="136">
        <v>14754</v>
      </c>
      <c r="P6481" s="135">
        <v>14327</v>
      </c>
      <c r="Q6481" s="136">
        <v>16556</v>
      </c>
      <c r="R6481" s="135">
        <v>17860</v>
      </c>
      <c r="S6481" s="136">
        <v>17972</v>
      </c>
      <c r="T6481" s="135">
        <v>18127</v>
      </c>
      <c r="U6481" s="136">
        <v>16297</v>
      </c>
      <c r="V6481" s="135">
        <v>17765</v>
      </c>
      <c r="W6481" s="136">
        <v>18491</v>
      </c>
      <c r="X6481" s="135">
        <v>19321</v>
      </c>
      <c r="Y6481" s="136">
        <v>19559</v>
      </c>
      <c r="Z6481" s="135">
        <v>17931</v>
      </c>
      <c r="AA6481" s="136">
        <v>17685</v>
      </c>
      <c r="AB6481" s="135">
        <v>19796</v>
      </c>
      <c r="AC6481" s="136">
        <v>20333</v>
      </c>
      <c r="AD6481" s="135">
        <v>20672</v>
      </c>
      <c r="AE6481" s="137">
        <v>21485</v>
      </c>
      <c r="AF6481" s="138">
        <v>19074</v>
      </c>
    </row>
    <row r="6482" spans="2:32">
      <c r="B6482" s="114">
        <v>6444</v>
      </c>
      <c r="C6482" s="115">
        <v>6444</v>
      </c>
      <c r="D6482" s="116">
        <v>269</v>
      </c>
      <c r="E6482" s="117">
        <v>9</v>
      </c>
      <c r="F6482" s="118">
        <v>26</v>
      </c>
      <c r="G6482" s="119" t="s">
        <v>487</v>
      </c>
      <c r="H6482" s="120">
        <v>9</v>
      </c>
      <c r="I6482" s="115">
        <v>25</v>
      </c>
      <c r="J6482" s="116" t="s">
        <v>487</v>
      </c>
      <c r="K6482" s="121">
        <v>12</v>
      </c>
      <c r="L6482" s="108"/>
      <c r="M6482" s="122">
        <v>16179</v>
      </c>
      <c r="N6482" s="123">
        <v>16564</v>
      </c>
      <c r="O6482" s="124">
        <v>14769</v>
      </c>
      <c r="P6482" s="123">
        <v>14435</v>
      </c>
      <c r="Q6482" s="124">
        <v>16471</v>
      </c>
      <c r="R6482" s="123">
        <v>17876</v>
      </c>
      <c r="S6482" s="124">
        <v>18019</v>
      </c>
      <c r="T6482" s="123">
        <v>18201</v>
      </c>
      <c r="U6482" s="124">
        <v>16260</v>
      </c>
      <c r="V6482" s="123">
        <v>17629</v>
      </c>
      <c r="W6482" s="124">
        <v>18363</v>
      </c>
      <c r="X6482" s="123">
        <v>19325</v>
      </c>
      <c r="Y6482" s="124">
        <v>19741</v>
      </c>
      <c r="Z6482" s="123">
        <v>18047</v>
      </c>
      <c r="AA6482" s="124">
        <v>17924</v>
      </c>
      <c r="AB6482" s="123">
        <v>19853</v>
      </c>
      <c r="AC6482" s="124">
        <v>20297</v>
      </c>
      <c r="AD6482" s="123">
        <v>20890</v>
      </c>
      <c r="AE6482" s="125">
        <v>21772</v>
      </c>
      <c r="AF6482" s="126">
        <v>19205</v>
      </c>
    </row>
    <row r="6483" spans="2:32">
      <c r="B6483" s="127">
        <v>6445</v>
      </c>
      <c r="C6483" s="128">
        <v>6445</v>
      </c>
      <c r="D6483" s="129">
        <v>269</v>
      </c>
      <c r="E6483" s="130">
        <v>9</v>
      </c>
      <c r="F6483" s="131">
        <v>26</v>
      </c>
      <c r="G6483" s="132" t="s">
        <v>487</v>
      </c>
      <c r="H6483" s="133">
        <v>9</v>
      </c>
      <c r="I6483" s="128">
        <v>25</v>
      </c>
      <c r="J6483" s="129" t="s">
        <v>487</v>
      </c>
      <c r="K6483" s="134">
        <v>13</v>
      </c>
      <c r="L6483" s="108"/>
      <c r="M6483" s="81">
        <v>16345</v>
      </c>
      <c r="N6483" s="135">
        <v>16734</v>
      </c>
      <c r="O6483" s="136">
        <v>14718</v>
      </c>
      <c r="P6483" s="135">
        <v>14389</v>
      </c>
      <c r="Q6483" s="136">
        <v>16479</v>
      </c>
      <c r="R6483" s="135">
        <v>18041</v>
      </c>
      <c r="S6483" s="136">
        <v>18195</v>
      </c>
      <c r="T6483" s="135">
        <v>18351</v>
      </c>
      <c r="U6483" s="136">
        <v>16173</v>
      </c>
      <c r="V6483" s="135">
        <v>17634</v>
      </c>
      <c r="W6483" s="136">
        <v>18298</v>
      </c>
      <c r="X6483" s="135">
        <v>19491</v>
      </c>
      <c r="Y6483" s="136">
        <v>19949</v>
      </c>
      <c r="Z6483" s="135">
        <v>17963</v>
      </c>
      <c r="AA6483" s="136">
        <v>17793</v>
      </c>
      <c r="AB6483" s="135">
        <v>19759</v>
      </c>
      <c r="AC6483" s="136">
        <v>20165</v>
      </c>
      <c r="AD6483" s="135">
        <v>21092</v>
      </c>
      <c r="AE6483" s="137">
        <v>21861</v>
      </c>
      <c r="AF6483" s="138">
        <v>19131</v>
      </c>
    </row>
    <row r="6484" spans="2:32">
      <c r="B6484" s="114">
        <v>6446</v>
      </c>
      <c r="C6484" s="115">
        <v>6446</v>
      </c>
      <c r="D6484" s="116">
        <v>269</v>
      </c>
      <c r="E6484" s="117">
        <v>9</v>
      </c>
      <c r="F6484" s="118">
        <v>26</v>
      </c>
      <c r="G6484" s="119" t="s">
        <v>487</v>
      </c>
      <c r="H6484" s="120">
        <v>9</v>
      </c>
      <c r="I6484" s="115">
        <v>25</v>
      </c>
      <c r="J6484" s="116" t="s">
        <v>487</v>
      </c>
      <c r="K6484" s="121">
        <v>14</v>
      </c>
      <c r="L6484" s="108"/>
      <c r="M6484" s="122">
        <v>16648</v>
      </c>
      <c r="N6484" s="123">
        <v>16970</v>
      </c>
      <c r="O6484" s="124">
        <v>14814</v>
      </c>
      <c r="P6484" s="123">
        <v>14571</v>
      </c>
      <c r="Q6484" s="124">
        <v>16530</v>
      </c>
      <c r="R6484" s="123">
        <v>18368</v>
      </c>
      <c r="S6484" s="124">
        <v>18473</v>
      </c>
      <c r="T6484" s="123">
        <v>18581</v>
      </c>
      <c r="U6484" s="124">
        <v>16264</v>
      </c>
      <c r="V6484" s="123">
        <v>17669</v>
      </c>
      <c r="W6484" s="124">
        <v>18338</v>
      </c>
      <c r="X6484" s="123">
        <v>19800</v>
      </c>
      <c r="Y6484" s="124">
        <v>20172</v>
      </c>
      <c r="Z6484" s="123">
        <v>17979</v>
      </c>
      <c r="AA6484" s="124">
        <v>17946</v>
      </c>
      <c r="AB6484" s="123">
        <v>19794</v>
      </c>
      <c r="AC6484" s="124">
        <v>20186</v>
      </c>
      <c r="AD6484" s="123">
        <v>21295</v>
      </c>
      <c r="AE6484" s="125">
        <v>22042</v>
      </c>
      <c r="AF6484" s="126">
        <v>19127</v>
      </c>
    </row>
    <row r="6485" spans="2:32">
      <c r="B6485" s="127">
        <v>6447</v>
      </c>
      <c r="C6485" s="128">
        <v>6447</v>
      </c>
      <c r="D6485" s="129">
        <v>269</v>
      </c>
      <c r="E6485" s="130">
        <v>9</v>
      </c>
      <c r="F6485" s="131">
        <v>26</v>
      </c>
      <c r="G6485" s="132" t="s">
        <v>487</v>
      </c>
      <c r="H6485" s="133">
        <v>9</v>
      </c>
      <c r="I6485" s="128">
        <v>25</v>
      </c>
      <c r="J6485" s="129" t="s">
        <v>487</v>
      </c>
      <c r="K6485" s="134">
        <v>15</v>
      </c>
      <c r="L6485" s="108"/>
      <c r="M6485" s="81">
        <v>16844</v>
      </c>
      <c r="N6485" s="135">
        <v>17136</v>
      </c>
      <c r="O6485" s="136">
        <v>14916</v>
      </c>
      <c r="P6485" s="135">
        <v>14763</v>
      </c>
      <c r="Q6485" s="136">
        <v>16635</v>
      </c>
      <c r="R6485" s="135">
        <v>18609</v>
      </c>
      <c r="S6485" s="136">
        <v>18784</v>
      </c>
      <c r="T6485" s="135">
        <v>18772</v>
      </c>
      <c r="U6485" s="136">
        <v>16381</v>
      </c>
      <c r="V6485" s="135">
        <v>17785</v>
      </c>
      <c r="W6485" s="136">
        <v>18463</v>
      </c>
      <c r="X6485" s="135">
        <v>20047</v>
      </c>
      <c r="Y6485" s="136">
        <v>20360</v>
      </c>
      <c r="Z6485" s="135">
        <v>17913</v>
      </c>
      <c r="AA6485" s="136">
        <v>17826</v>
      </c>
      <c r="AB6485" s="135">
        <v>19629</v>
      </c>
      <c r="AC6485" s="136">
        <v>20151</v>
      </c>
      <c r="AD6485" s="135">
        <v>21469</v>
      </c>
      <c r="AE6485" s="137">
        <v>21866</v>
      </c>
      <c r="AF6485" s="138">
        <v>19044</v>
      </c>
    </row>
    <row r="6486" spans="2:32">
      <c r="B6486" s="114">
        <v>6448</v>
      </c>
      <c r="C6486" s="115">
        <v>6448</v>
      </c>
      <c r="D6486" s="116">
        <v>269</v>
      </c>
      <c r="E6486" s="117">
        <v>9</v>
      </c>
      <c r="F6486" s="118">
        <v>26</v>
      </c>
      <c r="G6486" s="119" t="s">
        <v>487</v>
      </c>
      <c r="H6486" s="120">
        <v>9</v>
      </c>
      <c r="I6486" s="115">
        <v>25</v>
      </c>
      <c r="J6486" s="116" t="s">
        <v>487</v>
      </c>
      <c r="K6486" s="121">
        <v>16</v>
      </c>
      <c r="L6486" s="108"/>
      <c r="M6486" s="122">
        <v>17290</v>
      </c>
      <c r="N6486" s="123">
        <v>17352</v>
      </c>
      <c r="O6486" s="124">
        <v>15279</v>
      </c>
      <c r="P6486" s="123">
        <v>15214</v>
      </c>
      <c r="Q6486" s="124">
        <v>16969</v>
      </c>
      <c r="R6486" s="123">
        <v>19048</v>
      </c>
      <c r="S6486" s="124">
        <v>19085</v>
      </c>
      <c r="T6486" s="123">
        <v>18943</v>
      </c>
      <c r="U6486" s="124">
        <v>16706</v>
      </c>
      <c r="V6486" s="123">
        <v>18080</v>
      </c>
      <c r="W6486" s="124">
        <v>19055</v>
      </c>
      <c r="X6486" s="123">
        <v>20430</v>
      </c>
      <c r="Y6486" s="124">
        <v>20493</v>
      </c>
      <c r="Z6486" s="123">
        <v>18019</v>
      </c>
      <c r="AA6486" s="124">
        <v>17903</v>
      </c>
      <c r="AB6486" s="123">
        <v>19619</v>
      </c>
      <c r="AC6486" s="124">
        <v>20620</v>
      </c>
      <c r="AD6486" s="123">
        <v>21544</v>
      </c>
      <c r="AE6486" s="125">
        <v>21584</v>
      </c>
      <c r="AF6486" s="126">
        <v>19119</v>
      </c>
    </row>
    <row r="6487" spans="2:32">
      <c r="B6487" s="127">
        <v>6449</v>
      </c>
      <c r="C6487" s="128">
        <v>6449</v>
      </c>
      <c r="D6487" s="129">
        <v>269</v>
      </c>
      <c r="E6487" s="130">
        <v>9</v>
      </c>
      <c r="F6487" s="131">
        <v>26</v>
      </c>
      <c r="G6487" s="132" t="s">
        <v>487</v>
      </c>
      <c r="H6487" s="133">
        <v>9</v>
      </c>
      <c r="I6487" s="128">
        <v>25</v>
      </c>
      <c r="J6487" s="129" t="s">
        <v>487</v>
      </c>
      <c r="K6487" s="134">
        <v>17</v>
      </c>
      <c r="L6487" s="108"/>
      <c r="M6487" s="81">
        <v>17563</v>
      </c>
      <c r="N6487" s="135">
        <v>17467</v>
      </c>
      <c r="O6487" s="136">
        <v>15685</v>
      </c>
      <c r="P6487" s="135">
        <v>15792</v>
      </c>
      <c r="Q6487" s="136">
        <v>17411</v>
      </c>
      <c r="R6487" s="135">
        <v>19351</v>
      </c>
      <c r="S6487" s="136">
        <v>19456</v>
      </c>
      <c r="T6487" s="135">
        <v>19182</v>
      </c>
      <c r="U6487" s="136">
        <v>17014</v>
      </c>
      <c r="V6487" s="135">
        <v>18624</v>
      </c>
      <c r="W6487" s="136">
        <v>19434</v>
      </c>
      <c r="X6487" s="135">
        <v>20724</v>
      </c>
      <c r="Y6487" s="136">
        <v>20832</v>
      </c>
      <c r="Z6487" s="135">
        <v>18289</v>
      </c>
      <c r="AA6487" s="136">
        <v>18277</v>
      </c>
      <c r="AB6487" s="135">
        <v>19943</v>
      </c>
      <c r="AC6487" s="136">
        <v>20849</v>
      </c>
      <c r="AD6487" s="135">
        <v>21888</v>
      </c>
      <c r="AE6487" s="137">
        <v>21610</v>
      </c>
      <c r="AF6487" s="138">
        <v>19403</v>
      </c>
    </row>
    <row r="6488" spans="2:32">
      <c r="B6488" s="114">
        <v>6450</v>
      </c>
      <c r="C6488" s="115">
        <v>6450</v>
      </c>
      <c r="D6488" s="116">
        <v>269</v>
      </c>
      <c r="E6488" s="117">
        <v>9</v>
      </c>
      <c r="F6488" s="118">
        <v>26</v>
      </c>
      <c r="G6488" s="119" t="s">
        <v>487</v>
      </c>
      <c r="H6488" s="120">
        <v>9</v>
      </c>
      <c r="I6488" s="115">
        <v>25</v>
      </c>
      <c r="J6488" s="116" t="s">
        <v>487</v>
      </c>
      <c r="K6488" s="121">
        <v>18</v>
      </c>
      <c r="L6488" s="108"/>
      <c r="M6488" s="122">
        <v>17229</v>
      </c>
      <c r="N6488" s="123">
        <v>17084</v>
      </c>
      <c r="O6488" s="124">
        <v>15723</v>
      </c>
      <c r="P6488" s="123">
        <v>15924</v>
      </c>
      <c r="Q6488" s="124">
        <v>17462</v>
      </c>
      <c r="R6488" s="123">
        <v>19025</v>
      </c>
      <c r="S6488" s="124">
        <v>19259</v>
      </c>
      <c r="T6488" s="123">
        <v>18918</v>
      </c>
      <c r="U6488" s="124">
        <v>17196</v>
      </c>
      <c r="V6488" s="123">
        <v>18863</v>
      </c>
      <c r="W6488" s="124">
        <v>19310</v>
      </c>
      <c r="X6488" s="123">
        <v>20489</v>
      </c>
      <c r="Y6488" s="124">
        <v>20810</v>
      </c>
      <c r="Z6488" s="123">
        <v>18545</v>
      </c>
      <c r="AA6488" s="124">
        <v>18640</v>
      </c>
      <c r="AB6488" s="123">
        <v>20336</v>
      </c>
      <c r="AC6488" s="124">
        <v>20825</v>
      </c>
      <c r="AD6488" s="123">
        <v>21965</v>
      </c>
      <c r="AE6488" s="125">
        <v>21610</v>
      </c>
      <c r="AF6488" s="126">
        <v>19710</v>
      </c>
    </row>
    <row r="6489" spans="2:32">
      <c r="B6489" s="127">
        <v>6451</v>
      </c>
      <c r="C6489" s="128">
        <v>6451</v>
      </c>
      <c r="D6489" s="129">
        <v>269</v>
      </c>
      <c r="E6489" s="130">
        <v>9</v>
      </c>
      <c r="F6489" s="131">
        <v>26</v>
      </c>
      <c r="G6489" s="132" t="s">
        <v>487</v>
      </c>
      <c r="H6489" s="133">
        <v>9</v>
      </c>
      <c r="I6489" s="128">
        <v>25</v>
      </c>
      <c r="J6489" s="129" t="s">
        <v>487</v>
      </c>
      <c r="K6489" s="134">
        <v>19</v>
      </c>
      <c r="L6489" s="108"/>
      <c r="M6489" s="81">
        <v>17245</v>
      </c>
      <c r="N6489" s="135">
        <v>17350</v>
      </c>
      <c r="O6489" s="136">
        <v>15963</v>
      </c>
      <c r="P6489" s="135">
        <v>16296</v>
      </c>
      <c r="Q6489" s="136">
        <v>17963</v>
      </c>
      <c r="R6489" s="135">
        <v>19043</v>
      </c>
      <c r="S6489" s="136">
        <v>19387</v>
      </c>
      <c r="T6489" s="135">
        <v>19340</v>
      </c>
      <c r="U6489" s="136">
        <v>17659</v>
      </c>
      <c r="V6489" s="135">
        <v>19488</v>
      </c>
      <c r="W6489" s="136">
        <v>20092</v>
      </c>
      <c r="X6489" s="135">
        <v>20855</v>
      </c>
      <c r="Y6489" s="136">
        <v>21251</v>
      </c>
      <c r="Z6489" s="135">
        <v>19325</v>
      </c>
      <c r="AA6489" s="136">
        <v>19442</v>
      </c>
      <c r="AB6489" s="135">
        <v>21233</v>
      </c>
      <c r="AC6489" s="136">
        <v>21880</v>
      </c>
      <c r="AD6489" s="135">
        <v>22589</v>
      </c>
      <c r="AE6489" s="137">
        <v>22578</v>
      </c>
      <c r="AF6489" s="138">
        <v>20645</v>
      </c>
    </row>
    <row r="6490" spans="2:32">
      <c r="B6490" s="114">
        <v>6452</v>
      </c>
      <c r="C6490" s="115">
        <v>6452</v>
      </c>
      <c r="D6490" s="116">
        <v>269</v>
      </c>
      <c r="E6490" s="117">
        <v>9</v>
      </c>
      <c r="F6490" s="118">
        <v>26</v>
      </c>
      <c r="G6490" s="119" t="s">
        <v>487</v>
      </c>
      <c r="H6490" s="120">
        <v>9</v>
      </c>
      <c r="I6490" s="115">
        <v>25</v>
      </c>
      <c r="J6490" s="116" t="s">
        <v>487</v>
      </c>
      <c r="K6490" s="121">
        <v>20</v>
      </c>
      <c r="L6490" s="108"/>
      <c r="M6490" s="122">
        <v>17303</v>
      </c>
      <c r="N6490" s="123">
        <v>17379</v>
      </c>
      <c r="O6490" s="124">
        <v>16077</v>
      </c>
      <c r="P6490" s="123">
        <v>16528</v>
      </c>
      <c r="Q6490" s="124">
        <v>18134</v>
      </c>
      <c r="R6490" s="123">
        <v>19324</v>
      </c>
      <c r="S6490" s="124">
        <v>19614</v>
      </c>
      <c r="T6490" s="123">
        <v>19588</v>
      </c>
      <c r="U6490" s="124">
        <v>17986</v>
      </c>
      <c r="V6490" s="123">
        <v>19806</v>
      </c>
      <c r="W6490" s="124">
        <v>20626</v>
      </c>
      <c r="X6490" s="123">
        <v>21547</v>
      </c>
      <c r="Y6490" s="124">
        <v>21985</v>
      </c>
      <c r="Z6490" s="123">
        <v>20056</v>
      </c>
      <c r="AA6490" s="124">
        <v>20246</v>
      </c>
      <c r="AB6490" s="123">
        <v>21913</v>
      </c>
      <c r="AC6490" s="124">
        <v>22739</v>
      </c>
      <c r="AD6490" s="123">
        <v>23553</v>
      </c>
      <c r="AE6490" s="125">
        <v>23403</v>
      </c>
      <c r="AF6490" s="126">
        <v>21543</v>
      </c>
    </row>
    <row r="6491" spans="2:32">
      <c r="B6491" s="127">
        <v>6453</v>
      </c>
      <c r="C6491" s="128">
        <v>6453</v>
      </c>
      <c r="D6491" s="129">
        <v>269</v>
      </c>
      <c r="E6491" s="130">
        <v>9</v>
      </c>
      <c r="F6491" s="131">
        <v>26</v>
      </c>
      <c r="G6491" s="132" t="s">
        <v>487</v>
      </c>
      <c r="H6491" s="133">
        <v>9</v>
      </c>
      <c r="I6491" s="128">
        <v>25</v>
      </c>
      <c r="J6491" s="129" t="s">
        <v>487</v>
      </c>
      <c r="K6491" s="134">
        <v>21</v>
      </c>
      <c r="L6491" s="108"/>
      <c r="M6491" s="81">
        <v>16718</v>
      </c>
      <c r="N6491" s="135">
        <v>16766</v>
      </c>
      <c r="O6491" s="136">
        <v>15598</v>
      </c>
      <c r="P6491" s="135">
        <v>16206</v>
      </c>
      <c r="Q6491" s="136">
        <v>17531</v>
      </c>
      <c r="R6491" s="135">
        <v>18876</v>
      </c>
      <c r="S6491" s="136">
        <v>19206</v>
      </c>
      <c r="T6491" s="135">
        <v>19184</v>
      </c>
      <c r="U6491" s="136">
        <v>17782</v>
      </c>
      <c r="V6491" s="135">
        <v>19434</v>
      </c>
      <c r="W6491" s="136">
        <v>20435</v>
      </c>
      <c r="X6491" s="135">
        <v>21564</v>
      </c>
      <c r="Y6491" s="136">
        <v>22100</v>
      </c>
      <c r="Z6491" s="135">
        <v>20299</v>
      </c>
      <c r="AA6491" s="136">
        <v>20522</v>
      </c>
      <c r="AB6491" s="135">
        <v>21908</v>
      </c>
      <c r="AC6491" s="136">
        <v>22944</v>
      </c>
      <c r="AD6491" s="135">
        <v>23941</v>
      </c>
      <c r="AE6491" s="137">
        <v>23775</v>
      </c>
      <c r="AF6491" s="138">
        <v>21980</v>
      </c>
    </row>
    <row r="6492" spans="2:32">
      <c r="B6492" s="114">
        <v>6454</v>
      </c>
      <c r="C6492" s="115">
        <v>6454</v>
      </c>
      <c r="D6492" s="116">
        <v>269</v>
      </c>
      <c r="E6492" s="117">
        <v>9</v>
      </c>
      <c r="F6492" s="118">
        <v>26</v>
      </c>
      <c r="G6492" s="119" t="s">
        <v>487</v>
      </c>
      <c r="H6492" s="120">
        <v>9</v>
      </c>
      <c r="I6492" s="115">
        <v>25</v>
      </c>
      <c r="J6492" s="116" t="s">
        <v>487</v>
      </c>
      <c r="K6492" s="121">
        <v>22</v>
      </c>
      <c r="L6492" s="108"/>
      <c r="M6492" s="122">
        <v>15466</v>
      </c>
      <c r="N6492" s="123">
        <v>15652</v>
      </c>
      <c r="O6492" s="124">
        <v>14969</v>
      </c>
      <c r="P6492" s="123">
        <v>15438</v>
      </c>
      <c r="Q6492" s="124">
        <v>16523</v>
      </c>
      <c r="R6492" s="123">
        <v>17737</v>
      </c>
      <c r="S6492" s="124">
        <v>18145</v>
      </c>
      <c r="T6492" s="123">
        <v>18223</v>
      </c>
      <c r="U6492" s="124">
        <v>17341</v>
      </c>
      <c r="V6492" s="123">
        <v>18597</v>
      </c>
      <c r="W6492" s="124">
        <v>19700</v>
      </c>
      <c r="X6492" s="123">
        <v>20709</v>
      </c>
      <c r="Y6492" s="124">
        <v>21330</v>
      </c>
      <c r="Z6492" s="123">
        <v>20127</v>
      </c>
      <c r="AA6492" s="124">
        <v>20113</v>
      </c>
      <c r="AB6492" s="123">
        <v>21266</v>
      </c>
      <c r="AC6492" s="124">
        <v>22435</v>
      </c>
      <c r="AD6492" s="123">
        <v>23340</v>
      </c>
      <c r="AE6492" s="125">
        <v>23262</v>
      </c>
      <c r="AF6492" s="126">
        <v>21935</v>
      </c>
    </row>
    <row r="6493" spans="2:32">
      <c r="B6493" s="127">
        <v>6455</v>
      </c>
      <c r="C6493" s="128">
        <v>6455</v>
      </c>
      <c r="D6493" s="129">
        <v>269</v>
      </c>
      <c r="E6493" s="130">
        <v>9</v>
      </c>
      <c r="F6493" s="131">
        <v>26</v>
      </c>
      <c r="G6493" s="132" t="s">
        <v>487</v>
      </c>
      <c r="H6493" s="133">
        <v>9</v>
      </c>
      <c r="I6493" s="128">
        <v>25</v>
      </c>
      <c r="J6493" s="129" t="s">
        <v>487</v>
      </c>
      <c r="K6493" s="134">
        <v>23</v>
      </c>
      <c r="L6493" s="108"/>
      <c r="M6493" s="81">
        <v>14169</v>
      </c>
      <c r="N6493" s="135">
        <v>14432</v>
      </c>
      <c r="O6493" s="136">
        <v>14255</v>
      </c>
      <c r="P6493" s="135">
        <v>14585</v>
      </c>
      <c r="Q6493" s="136">
        <v>15423</v>
      </c>
      <c r="R6493" s="135">
        <v>16437</v>
      </c>
      <c r="S6493" s="136">
        <v>16890</v>
      </c>
      <c r="T6493" s="135">
        <v>17010</v>
      </c>
      <c r="U6493" s="136">
        <v>16683</v>
      </c>
      <c r="V6493" s="135">
        <v>17544</v>
      </c>
      <c r="W6493" s="136">
        <v>18719</v>
      </c>
      <c r="X6493" s="135">
        <v>19518</v>
      </c>
      <c r="Y6493" s="136">
        <v>20217</v>
      </c>
      <c r="Z6493" s="135">
        <v>19615</v>
      </c>
      <c r="AA6493" s="136">
        <v>19406</v>
      </c>
      <c r="AB6493" s="135">
        <v>20300</v>
      </c>
      <c r="AC6493" s="136">
        <v>21585</v>
      </c>
      <c r="AD6493" s="135">
        <v>22284</v>
      </c>
      <c r="AE6493" s="137">
        <v>22251</v>
      </c>
      <c r="AF6493" s="138">
        <v>21477</v>
      </c>
    </row>
    <row r="6494" spans="2:32">
      <c r="B6494" s="114">
        <v>6456</v>
      </c>
      <c r="C6494" s="115">
        <v>6456</v>
      </c>
      <c r="D6494" s="116">
        <v>269</v>
      </c>
      <c r="E6494" s="117">
        <v>9</v>
      </c>
      <c r="F6494" s="118">
        <v>26</v>
      </c>
      <c r="G6494" s="119" t="s">
        <v>487</v>
      </c>
      <c r="H6494" s="120">
        <v>9</v>
      </c>
      <c r="I6494" s="115">
        <v>25</v>
      </c>
      <c r="J6494" s="116" t="s">
        <v>487</v>
      </c>
      <c r="K6494" s="121">
        <v>24</v>
      </c>
      <c r="L6494" s="108"/>
      <c r="M6494" s="122">
        <v>13256</v>
      </c>
      <c r="N6494" s="123">
        <v>13525</v>
      </c>
      <c r="O6494" s="124">
        <v>13650</v>
      </c>
      <c r="P6494" s="123">
        <v>13939</v>
      </c>
      <c r="Q6494" s="124">
        <v>14673</v>
      </c>
      <c r="R6494" s="123">
        <v>15560</v>
      </c>
      <c r="S6494" s="124">
        <v>16064</v>
      </c>
      <c r="T6494" s="123">
        <v>16192</v>
      </c>
      <c r="U6494" s="124">
        <v>16269</v>
      </c>
      <c r="V6494" s="123">
        <v>16866</v>
      </c>
      <c r="W6494" s="124">
        <v>18038</v>
      </c>
      <c r="X6494" s="123">
        <v>18751</v>
      </c>
      <c r="Y6494" s="124">
        <v>19489</v>
      </c>
      <c r="Z6494" s="123">
        <v>19283</v>
      </c>
      <c r="AA6494" s="124">
        <v>19007</v>
      </c>
      <c r="AB6494" s="123">
        <v>19736</v>
      </c>
      <c r="AC6494" s="124">
        <v>21033</v>
      </c>
      <c r="AD6494" s="123">
        <v>21625</v>
      </c>
      <c r="AE6494" s="125">
        <v>21686</v>
      </c>
      <c r="AF6494" s="126">
        <v>21192</v>
      </c>
    </row>
    <row r="6495" spans="2:32">
      <c r="B6495" s="127">
        <v>6457</v>
      </c>
      <c r="C6495" s="128">
        <v>6457</v>
      </c>
      <c r="D6495" s="129">
        <v>270</v>
      </c>
      <c r="E6495" s="130">
        <v>9</v>
      </c>
      <c r="F6495" s="131">
        <v>27</v>
      </c>
      <c r="G6495" s="132" t="s">
        <v>487</v>
      </c>
      <c r="H6495" s="133">
        <v>9</v>
      </c>
      <c r="I6495" s="128">
        <v>26</v>
      </c>
      <c r="J6495" s="129" t="s">
        <v>487</v>
      </c>
      <c r="K6495" s="134">
        <v>1</v>
      </c>
      <c r="L6495" s="108"/>
      <c r="M6495" s="81">
        <v>12486</v>
      </c>
      <c r="N6495" s="135">
        <v>13003</v>
      </c>
      <c r="O6495" s="136">
        <v>13214</v>
      </c>
      <c r="P6495" s="135">
        <v>13682</v>
      </c>
      <c r="Q6495" s="136">
        <v>14663</v>
      </c>
      <c r="R6495" s="135">
        <v>14799</v>
      </c>
      <c r="S6495" s="136">
        <v>15381</v>
      </c>
      <c r="T6495" s="135">
        <v>15663</v>
      </c>
      <c r="U6495" s="136">
        <v>15394</v>
      </c>
      <c r="V6495" s="135">
        <v>17137</v>
      </c>
      <c r="W6495" s="136">
        <v>18027</v>
      </c>
      <c r="X6495" s="135">
        <v>18101</v>
      </c>
      <c r="Y6495" s="136">
        <v>18901</v>
      </c>
      <c r="Z6495" s="135">
        <v>17980</v>
      </c>
      <c r="AA6495" s="136">
        <v>18599</v>
      </c>
      <c r="AB6495" s="135">
        <v>20259</v>
      </c>
      <c r="AC6495" s="136">
        <v>21171</v>
      </c>
      <c r="AD6495" s="135">
        <v>21055</v>
      </c>
      <c r="AE6495" s="137">
        <v>20887</v>
      </c>
      <c r="AF6495" s="138">
        <v>19652</v>
      </c>
    </row>
    <row r="6496" spans="2:32">
      <c r="B6496" s="114">
        <v>6458</v>
      </c>
      <c r="C6496" s="115">
        <v>6458</v>
      </c>
      <c r="D6496" s="116">
        <v>270</v>
      </c>
      <c r="E6496" s="117">
        <v>9</v>
      </c>
      <c r="F6496" s="118">
        <v>27</v>
      </c>
      <c r="G6496" s="119" t="s">
        <v>487</v>
      </c>
      <c r="H6496" s="120">
        <v>9</v>
      </c>
      <c r="I6496" s="115">
        <v>26</v>
      </c>
      <c r="J6496" s="116" t="s">
        <v>487</v>
      </c>
      <c r="K6496" s="121">
        <v>2</v>
      </c>
      <c r="L6496" s="108"/>
      <c r="M6496" s="122">
        <v>12195</v>
      </c>
      <c r="N6496" s="123">
        <v>12674</v>
      </c>
      <c r="O6496" s="124">
        <v>12914</v>
      </c>
      <c r="P6496" s="123">
        <v>13491</v>
      </c>
      <c r="Q6496" s="124">
        <v>14383</v>
      </c>
      <c r="R6496" s="123">
        <v>14429</v>
      </c>
      <c r="S6496" s="124">
        <v>14967</v>
      </c>
      <c r="T6496" s="123">
        <v>15314</v>
      </c>
      <c r="U6496" s="124">
        <v>15089</v>
      </c>
      <c r="V6496" s="123">
        <v>16824</v>
      </c>
      <c r="W6496" s="124">
        <v>17719</v>
      </c>
      <c r="X6496" s="123">
        <v>17664</v>
      </c>
      <c r="Y6496" s="124">
        <v>18380</v>
      </c>
      <c r="Z6496" s="123">
        <v>17582</v>
      </c>
      <c r="AA6496" s="124">
        <v>18287</v>
      </c>
      <c r="AB6496" s="123">
        <v>19808</v>
      </c>
      <c r="AC6496" s="124">
        <v>20743</v>
      </c>
      <c r="AD6496" s="123">
        <v>20450</v>
      </c>
      <c r="AE6496" s="125">
        <v>20370</v>
      </c>
      <c r="AF6496" s="126">
        <v>19207</v>
      </c>
    </row>
    <row r="6497" spans="2:32">
      <c r="B6497" s="127">
        <v>6459</v>
      </c>
      <c r="C6497" s="128">
        <v>6459</v>
      </c>
      <c r="D6497" s="129">
        <v>270</v>
      </c>
      <c r="E6497" s="130">
        <v>9</v>
      </c>
      <c r="F6497" s="131">
        <v>27</v>
      </c>
      <c r="G6497" s="132" t="s">
        <v>487</v>
      </c>
      <c r="H6497" s="133">
        <v>9</v>
      </c>
      <c r="I6497" s="128">
        <v>26</v>
      </c>
      <c r="J6497" s="129" t="s">
        <v>487</v>
      </c>
      <c r="K6497" s="134">
        <v>3</v>
      </c>
      <c r="L6497" s="108"/>
      <c r="M6497" s="81">
        <v>12082</v>
      </c>
      <c r="N6497" s="135">
        <v>12538</v>
      </c>
      <c r="O6497" s="136">
        <v>12825</v>
      </c>
      <c r="P6497" s="135">
        <v>13533</v>
      </c>
      <c r="Q6497" s="136">
        <v>14315</v>
      </c>
      <c r="R6497" s="135">
        <v>14398</v>
      </c>
      <c r="S6497" s="136">
        <v>14878</v>
      </c>
      <c r="T6497" s="135">
        <v>15268</v>
      </c>
      <c r="U6497" s="136">
        <v>15029</v>
      </c>
      <c r="V6497" s="135">
        <v>16831</v>
      </c>
      <c r="W6497" s="136">
        <v>17650</v>
      </c>
      <c r="X6497" s="135">
        <v>17587</v>
      </c>
      <c r="Y6497" s="136">
        <v>18193</v>
      </c>
      <c r="Z6497" s="135">
        <v>17481</v>
      </c>
      <c r="AA6497" s="136">
        <v>18243</v>
      </c>
      <c r="AB6497" s="135">
        <v>19623</v>
      </c>
      <c r="AC6497" s="136">
        <v>20478</v>
      </c>
      <c r="AD6497" s="135">
        <v>20177</v>
      </c>
      <c r="AE6497" s="137">
        <v>20147</v>
      </c>
      <c r="AF6497" s="138">
        <v>19056</v>
      </c>
    </row>
    <row r="6498" spans="2:32">
      <c r="B6498" s="114">
        <v>6460</v>
      </c>
      <c r="C6498" s="115">
        <v>6460</v>
      </c>
      <c r="D6498" s="116">
        <v>270</v>
      </c>
      <c r="E6498" s="117">
        <v>9</v>
      </c>
      <c r="F6498" s="118">
        <v>27</v>
      </c>
      <c r="G6498" s="119" t="s">
        <v>487</v>
      </c>
      <c r="H6498" s="120">
        <v>9</v>
      </c>
      <c r="I6498" s="115">
        <v>26</v>
      </c>
      <c r="J6498" s="116" t="s">
        <v>487</v>
      </c>
      <c r="K6498" s="121">
        <v>4</v>
      </c>
      <c r="L6498" s="108"/>
      <c r="M6498" s="122">
        <v>12198</v>
      </c>
      <c r="N6498" s="123">
        <v>12495</v>
      </c>
      <c r="O6498" s="124">
        <v>12863</v>
      </c>
      <c r="P6498" s="123">
        <v>13627</v>
      </c>
      <c r="Q6498" s="124">
        <v>14406</v>
      </c>
      <c r="R6498" s="123">
        <v>14444</v>
      </c>
      <c r="S6498" s="124">
        <v>14879</v>
      </c>
      <c r="T6498" s="123">
        <v>15182</v>
      </c>
      <c r="U6498" s="124">
        <v>15100</v>
      </c>
      <c r="V6498" s="123">
        <v>16753</v>
      </c>
      <c r="W6498" s="124">
        <v>17464</v>
      </c>
      <c r="X6498" s="123">
        <v>17355</v>
      </c>
      <c r="Y6498" s="124">
        <v>17872</v>
      </c>
      <c r="Z6498" s="123">
        <v>17251</v>
      </c>
      <c r="AA6498" s="124">
        <v>17971</v>
      </c>
      <c r="AB6498" s="123">
        <v>19258</v>
      </c>
      <c r="AC6498" s="124">
        <v>20041</v>
      </c>
      <c r="AD6498" s="123">
        <v>19654</v>
      </c>
      <c r="AE6498" s="125">
        <v>19598</v>
      </c>
      <c r="AF6498" s="126">
        <v>18721</v>
      </c>
    </row>
    <row r="6499" spans="2:32">
      <c r="B6499" s="127">
        <v>6461</v>
      </c>
      <c r="C6499" s="128">
        <v>6461</v>
      </c>
      <c r="D6499" s="129">
        <v>270</v>
      </c>
      <c r="E6499" s="130">
        <v>9</v>
      </c>
      <c r="F6499" s="131">
        <v>27</v>
      </c>
      <c r="G6499" s="132" t="s">
        <v>487</v>
      </c>
      <c r="H6499" s="133">
        <v>9</v>
      </c>
      <c r="I6499" s="128">
        <v>26</v>
      </c>
      <c r="J6499" s="129" t="s">
        <v>487</v>
      </c>
      <c r="K6499" s="134">
        <v>5</v>
      </c>
      <c r="L6499" s="108"/>
      <c r="M6499" s="81">
        <v>12632</v>
      </c>
      <c r="N6499" s="135">
        <v>12582</v>
      </c>
      <c r="O6499" s="136">
        <v>12917</v>
      </c>
      <c r="P6499" s="135">
        <v>14168</v>
      </c>
      <c r="Q6499" s="136">
        <v>14942</v>
      </c>
      <c r="R6499" s="135">
        <v>14787</v>
      </c>
      <c r="S6499" s="136">
        <v>15176</v>
      </c>
      <c r="T6499" s="135">
        <v>15140</v>
      </c>
      <c r="U6499" s="136">
        <v>15001</v>
      </c>
      <c r="V6499" s="135">
        <v>17020</v>
      </c>
      <c r="W6499" s="136">
        <v>17540</v>
      </c>
      <c r="X6499" s="135">
        <v>17316</v>
      </c>
      <c r="Y6499" s="136">
        <v>17747</v>
      </c>
      <c r="Z6499" s="135">
        <v>16904</v>
      </c>
      <c r="AA6499" s="136">
        <v>18123</v>
      </c>
      <c r="AB6499" s="135">
        <v>19223</v>
      </c>
      <c r="AC6499" s="136">
        <v>19775</v>
      </c>
      <c r="AD6499" s="135">
        <v>19301</v>
      </c>
      <c r="AE6499" s="137">
        <v>18950</v>
      </c>
      <c r="AF6499" s="138">
        <v>18233</v>
      </c>
    </row>
    <row r="6500" spans="2:32">
      <c r="B6500" s="114">
        <v>6462</v>
      </c>
      <c r="C6500" s="115">
        <v>6462</v>
      </c>
      <c r="D6500" s="116">
        <v>270</v>
      </c>
      <c r="E6500" s="117">
        <v>9</v>
      </c>
      <c r="F6500" s="118">
        <v>27</v>
      </c>
      <c r="G6500" s="119" t="s">
        <v>487</v>
      </c>
      <c r="H6500" s="120">
        <v>9</v>
      </c>
      <c r="I6500" s="115">
        <v>26</v>
      </c>
      <c r="J6500" s="116" t="s">
        <v>487</v>
      </c>
      <c r="K6500" s="121">
        <v>6</v>
      </c>
      <c r="L6500" s="108"/>
      <c r="M6500" s="122">
        <v>13813</v>
      </c>
      <c r="N6500" s="123">
        <v>12976</v>
      </c>
      <c r="O6500" s="124">
        <v>13167</v>
      </c>
      <c r="P6500" s="123">
        <v>15321</v>
      </c>
      <c r="Q6500" s="124">
        <v>16180</v>
      </c>
      <c r="R6500" s="123">
        <v>15805</v>
      </c>
      <c r="S6500" s="124">
        <v>16216</v>
      </c>
      <c r="T6500" s="123">
        <v>15354</v>
      </c>
      <c r="U6500" s="124">
        <v>15045</v>
      </c>
      <c r="V6500" s="123">
        <v>17982</v>
      </c>
      <c r="W6500" s="124">
        <v>18319</v>
      </c>
      <c r="X6500" s="123">
        <v>17905</v>
      </c>
      <c r="Y6500" s="124">
        <v>18306</v>
      </c>
      <c r="Z6500" s="123">
        <v>16716</v>
      </c>
      <c r="AA6500" s="124">
        <v>18781</v>
      </c>
      <c r="AB6500" s="123">
        <v>19861</v>
      </c>
      <c r="AC6500" s="124">
        <v>20231</v>
      </c>
      <c r="AD6500" s="123">
        <v>19633</v>
      </c>
      <c r="AE6500" s="125">
        <v>18576</v>
      </c>
      <c r="AF6500" s="126">
        <v>17907</v>
      </c>
    </row>
    <row r="6501" spans="2:32">
      <c r="B6501" s="127">
        <v>6463</v>
      </c>
      <c r="C6501" s="128">
        <v>6463</v>
      </c>
      <c r="D6501" s="129">
        <v>270</v>
      </c>
      <c r="E6501" s="130">
        <v>9</v>
      </c>
      <c r="F6501" s="131">
        <v>27</v>
      </c>
      <c r="G6501" s="132" t="s">
        <v>487</v>
      </c>
      <c r="H6501" s="133">
        <v>9</v>
      </c>
      <c r="I6501" s="128">
        <v>26</v>
      </c>
      <c r="J6501" s="129" t="s">
        <v>487</v>
      </c>
      <c r="K6501" s="134">
        <v>7</v>
      </c>
      <c r="L6501" s="108"/>
      <c r="M6501" s="81">
        <v>15112</v>
      </c>
      <c r="N6501" s="135">
        <v>13433</v>
      </c>
      <c r="O6501" s="136">
        <v>13350</v>
      </c>
      <c r="P6501" s="135">
        <v>16628</v>
      </c>
      <c r="Q6501" s="136">
        <v>17332</v>
      </c>
      <c r="R6501" s="135">
        <v>16928</v>
      </c>
      <c r="S6501" s="136">
        <v>17283</v>
      </c>
      <c r="T6501" s="135">
        <v>15547</v>
      </c>
      <c r="U6501" s="136">
        <v>15033</v>
      </c>
      <c r="V6501" s="135">
        <v>18881</v>
      </c>
      <c r="W6501" s="136">
        <v>19155</v>
      </c>
      <c r="X6501" s="135">
        <v>18706</v>
      </c>
      <c r="Y6501" s="136">
        <v>18985</v>
      </c>
      <c r="Z6501" s="135">
        <v>16470</v>
      </c>
      <c r="AA6501" s="136">
        <v>19670</v>
      </c>
      <c r="AB6501" s="135">
        <v>20467</v>
      </c>
      <c r="AC6501" s="136">
        <v>20798</v>
      </c>
      <c r="AD6501" s="135">
        <v>20157</v>
      </c>
      <c r="AE6501" s="137">
        <v>18348</v>
      </c>
      <c r="AF6501" s="138">
        <v>17567</v>
      </c>
    </row>
    <row r="6502" spans="2:32">
      <c r="B6502" s="114">
        <v>6464</v>
      </c>
      <c r="C6502" s="115">
        <v>6464</v>
      </c>
      <c r="D6502" s="116">
        <v>270</v>
      </c>
      <c r="E6502" s="117">
        <v>9</v>
      </c>
      <c r="F6502" s="118">
        <v>27</v>
      </c>
      <c r="G6502" s="119" t="s">
        <v>487</v>
      </c>
      <c r="H6502" s="120">
        <v>9</v>
      </c>
      <c r="I6502" s="115">
        <v>26</v>
      </c>
      <c r="J6502" s="116" t="s">
        <v>487</v>
      </c>
      <c r="K6502" s="121">
        <v>8</v>
      </c>
      <c r="L6502" s="108"/>
      <c r="M6502" s="122">
        <v>15504</v>
      </c>
      <c r="N6502" s="123">
        <v>13951</v>
      </c>
      <c r="O6502" s="124">
        <v>13659</v>
      </c>
      <c r="P6502" s="123">
        <v>17036</v>
      </c>
      <c r="Q6502" s="124">
        <v>17510</v>
      </c>
      <c r="R6502" s="123">
        <v>17337</v>
      </c>
      <c r="S6502" s="124">
        <v>17648</v>
      </c>
      <c r="T6502" s="123">
        <v>15893</v>
      </c>
      <c r="U6502" s="124">
        <v>15230</v>
      </c>
      <c r="V6502" s="123">
        <v>18896</v>
      </c>
      <c r="W6502" s="124">
        <v>19242</v>
      </c>
      <c r="X6502" s="123">
        <v>18953</v>
      </c>
      <c r="Y6502" s="124">
        <v>19296</v>
      </c>
      <c r="Z6502" s="123">
        <v>16626</v>
      </c>
      <c r="AA6502" s="124">
        <v>19997</v>
      </c>
      <c r="AB6502" s="123">
        <v>20321</v>
      </c>
      <c r="AC6502" s="124">
        <v>20735</v>
      </c>
      <c r="AD6502" s="123">
        <v>20388</v>
      </c>
      <c r="AE6502" s="125">
        <v>18558</v>
      </c>
      <c r="AF6502" s="126">
        <v>17683</v>
      </c>
    </row>
    <row r="6503" spans="2:32">
      <c r="B6503" s="127">
        <v>6465</v>
      </c>
      <c r="C6503" s="128">
        <v>6465</v>
      </c>
      <c r="D6503" s="129">
        <v>270</v>
      </c>
      <c r="E6503" s="130">
        <v>9</v>
      </c>
      <c r="F6503" s="131">
        <v>27</v>
      </c>
      <c r="G6503" s="132" t="s">
        <v>487</v>
      </c>
      <c r="H6503" s="133">
        <v>9</v>
      </c>
      <c r="I6503" s="128">
        <v>26</v>
      </c>
      <c r="J6503" s="129" t="s">
        <v>487</v>
      </c>
      <c r="K6503" s="134">
        <v>9</v>
      </c>
      <c r="L6503" s="108"/>
      <c r="M6503" s="81">
        <v>15751</v>
      </c>
      <c r="N6503" s="135">
        <v>14316</v>
      </c>
      <c r="O6503" s="136">
        <v>14127</v>
      </c>
      <c r="P6503" s="135">
        <v>16885</v>
      </c>
      <c r="Q6503" s="136">
        <v>17412</v>
      </c>
      <c r="R6503" s="135">
        <v>17578</v>
      </c>
      <c r="S6503" s="136">
        <v>17920</v>
      </c>
      <c r="T6503" s="135">
        <v>16152</v>
      </c>
      <c r="U6503" s="136">
        <v>15571</v>
      </c>
      <c r="V6503" s="135">
        <v>18720</v>
      </c>
      <c r="W6503" s="136">
        <v>19027</v>
      </c>
      <c r="X6503" s="135">
        <v>19066</v>
      </c>
      <c r="Y6503" s="136">
        <v>19613</v>
      </c>
      <c r="Z6503" s="135">
        <v>16969</v>
      </c>
      <c r="AA6503" s="136">
        <v>19786</v>
      </c>
      <c r="AB6503" s="135">
        <v>20074</v>
      </c>
      <c r="AC6503" s="136">
        <v>20427</v>
      </c>
      <c r="AD6503" s="135">
        <v>20660</v>
      </c>
      <c r="AE6503" s="137">
        <v>18701</v>
      </c>
      <c r="AF6503" s="138">
        <v>17978</v>
      </c>
    </row>
    <row r="6504" spans="2:32">
      <c r="B6504" s="114">
        <v>6466</v>
      </c>
      <c r="C6504" s="115">
        <v>6466</v>
      </c>
      <c r="D6504" s="116">
        <v>270</v>
      </c>
      <c r="E6504" s="117">
        <v>9</v>
      </c>
      <c r="F6504" s="118">
        <v>27</v>
      </c>
      <c r="G6504" s="119" t="s">
        <v>487</v>
      </c>
      <c r="H6504" s="120">
        <v>9</v>
      </c>
      <c r="I6504" s="115">
        <v>26</v>
      </c>
      <c r="J6504" s="116" t="s">
        <v>487</v>
      </c>
      <c r="K6504" s="121">
        <v>10</v>
      </c>
      <c r="L6504" s="108"/>
      <c r="M6504" s="122">
        <v>15851</v>
      </c>
      <c r="N6504" s="123">
        <v>14272</v>
      </c>
      <c r="O6504" s="124">
        <v>14232</v>
      </c>
      <c r="P6504" s="123">
        <v>16481</v>
      </c>
      <c r="Q6504" s="124">
        <v>17168</v>
      </c>
      <c r="R6504" s="123">
        <v>17654</v>
      </c>
      <c r="S6504" s="124">
        <v>17873</v>
      </c>
      <c r="T6504" s="123">
        <v>16052</v>
      </c>
      <c r="U6504" s="124">
        <v>15567</v>
      </c>
      <c r="V6504" s="123">
        <v>18466</v>
      </c>
      <c r="W6504" s="124">
        <v>18749</v>
      </c>
      <c r="X6504" s="123">
        <v>19143</v>
      </c>
      <c r="Y6504" s="124">
        <v>19905</v>
      </c>
      <c r="Z6504" s="123">
        <v>17341</v>
      </c>
      <c r="AA6504" s="124">
        <v>19628</v>
      </c>
      <c r="AB6504" s="123">
        <v>20074</v>
      </c>
      <c r="AC6504" s="124">
        <v>20279</v>
      </c>
      <c r="AD6504" s="123">
        <v>21005</v>
      </c>
      <c r="AE6504" s="125">
        <v>18822</v>
      </c>
      <c r="AF6504" s="126">
        <v>18393</v>
      </c>
    </row>
    <row r="6505" spans="2:32">
      <c r="B6505" s="127">
        <v>6467</v>
      </c>
      <c r="C6505" s="128">
        <v>6467</v>
      </c>
      <c r="D6505" s="129">
        <v>270</v>
      </c>
      <c r="E6505" s="130">
        <v>9</v>
      </c>
      <c r="F6505" s="131">
        <v>27</v>
      </c>
      <c r="G6505" s="132" t="s">
        <v>487</v>
      </c>
      <c r="H6505" s="133">
        <v>9</v>
      </c>
      <c r="I6505" s="128">
        <v>26</v>
      </c>
      <c r="J6505" s="129" t="s">
        <v>487</v>
      </c>
      <c r="K6505" s="134">
        <v>11</v>
      </c>
      <c r="L6505" s="108"/>
      <c r="M6505" s="81">
        <v>15919</v>
      </c>
      <c r="N6505" s="135">
        <v>14277</v>
      </c>
      <c r="O6505" s="136">
        <v>14217</v>
      </c>
      <c r="P6505" s="135">
        <v>16302</v>
      </c>
      <c r="Q6505" s="136">
        <v>17005</v>
      </c>
      <c r="R6505" s="135">
        <v>17708</v>
      </c>
      <c r="S6505" s="136">
        <v>17992</v>
      </c>
      <c r="T6505" s="135">
        <v>16035</v>
      </c>
      <c r="U6505" s="136">
        <v>15446</v>
      </c>
      <c r="V6505" s="135">
        <v>18380</v>
      </c>
      <c r="W6505" s="136">
        <v>18676</v>
      </c>
      <c r="X6505" s="135">
        <v>19251</v>
      </c>
      <c r="Y6505" s="136">
        <v>20180</v>
      </c>
      <c r="Z6505" s="135">
        <v>17410</v>
      </c>
      <c r="AA6505" s="136">
        <v>19551</v>
      </c>
      <c r="AB6505" s="135">
        <v>20060</v>
      </c>
      <c r="AC6505" s="136">
        <v>20232</v>
      </c>
      <c r="AD6505" s="135">
        <v>21317</v>
      </c>
      <c r="AE6505" s="137">
        <v>18900</v>
      </c>
      <c r="AF6505" s="138">
        <v>18499</v>
      </c>
    </row>
    <row r="6506" spans="2:32">
      <c r="B6506" s="114">
        <v>6468</v>
      </c>
      <c r="C6506" s="115">
        <v>6468</v>
      </c>
      <c r="D6506" s="116">
        <v>270</v>
      </c>
      <c r="E6506" s="117">
        <v>9</v>
      </c>
      <c r="F6506" s="118">
        <v>27</v>
      </c>
      <c r="G6506" s="119" t="s">
        <v>487</v>
      </c>
      <c r="H6506" s="120">
        <v>9</v>
      </c>
      <c r="I6506" s="115">
        <v>26</v>
      </c>
      <c r="J6506" s="116" t="s">
        <v>487</v>
      </c>
      <c r="K6506" s="121">
        <v>12</v>
      </c>
      <c r="L6506" s="108"/>
      <c r="M6506" s="122">
        <v>15873</v>
      </c>
      <c r="N6506" s="123">
        <v>14195</v>
      </c>
      <c r="O6506" s="124">
        <v>14253</v>
      </c>
      <c r="P6506" s="123">
        <v>16169</v>
      </c>
      <c r="Q6506" s="124">
        <v>16774</v>
      </c>
      <c r="R6506" s="123">
        <v>17706</v>
      </c>
      <c r="S6506" s="124">
        <v>18033</v>
      </c>
      <c r="T6506" s="123">
        <v>15987</v>
      </c>
      <c r="U6506" s="124">
        <v>15370</v>
      </c>
      <c r="V6506" s="123">
        <v>18230</v>
      </c>
      <c r="W6506" s="124">
        <v>18554</v>
      </c>
      <c r="X6506" s="123">
        <v>19289</v>
      </c>
      <c r="Y6506" s="124">
        <v>20293</v>
      </c>
      <c r="Z6506" s="123">
        <v>17500</v>
      </c>
      <c r="AA6506" s="124">
        <v>19461</v>
      </c>
      <c r="AB6506" s="123">
        <v>19871</v>
      </c>
      <c r="AC6506" s="124">
        <v>20040</v>
      </c>
      <c r="AD6506" s="123">
        <v>21454</v>
      </c>
      <c r="AE6506" s="125">
        <v>18885</v>
      </c>
      <c r="AF6506" s="126">
        <v>18599</v>
      </c>
    </row>
    <row r="6507" spans="2:32">
      <c r="B6507" s="127">
        <v>6469</v>
      </c>
      <c r="C6507" s="128">
        <v>6469</v>
      </c>
      <c r="D6507" s="129">
        <v>270</v>
      </c>
      <c r="E6507" s="130">
        <v>9</v>
      </c>
      <c r="F6507" s="131">
        <v>27</v>
      </c>
      <c r="G6507" s="132" t="s">
        <v>487</v>
      </c>
      <c r="H6507" s="133">
        <v>9</v>
      </c>
      <c r="I6507" s="128">
        <v>26</v>
      </c>
      <c r="J6507" s="129" t="s">
        <v>487</v>
      </c>
      <c r="K6507" s="134">
        <v>13</v>
      </c>
      <c r="L6507" s="108"/>
      <c r="M6507" s="81">
        <v>16085</v>
      </c>
      <c r="N6507" s="135">
        <v>14193</v>
      </c>
      <c r="O6507" s="136">
        <v>14260</v>
      </c>
      <c r="P6507" s="135">
        <v>16252</v>
      </c>
      <c r="Q6507" s="136">
        <v>16750</v>
      </c>
      <c r="R6507" s="135">
        <v>17939</v>
      </c>
      <c r="S6507" s="136">
        <v>18235</v>
      </c>
      <c r="T6507" s="135">
        <v>15994</v>
      </c>
      <c r="U6507" s="136">
        <v>15336</v>
      </c>
      <c r="V6507" s="135">
        <v>18231</v>
      </c>
      <c r="W6507" s="136">
        <v>18596</v>
      </c>
      <c r="X6507" s="135">
        <v>19533</v>
      </c>
      <c r="Y6507" s="136">
        <v>20393</v>
      </c>
      <c r="Z6507" s="135">
        <v>17411</v>
      </c>
      <c r="AA6507" s="136">
        <v>19409</v>
      </c>
      <c r="AB6507" s="135">
        <v>19773</v>
      </c>
      <c r="AC6507" s="136">
        <v>20002</v>
      </c>
      <c r="AD6507" s="135">
        <v>21576</v>
      </c>
      <c r="AE6507" s="137">
        <v>18852</v>
      </c>
      <c r="AF6507" s="138">
        <v>18505</v>
      </c>
    </row>
    <row r="6508" spans="2:32">
      <c r="B6508" s="114">
        <v>6470</v>
      </c>
      <c r="C6508" s="115">
        <v>6470</v>
      </c>
      <c r="D6508" s="116">
        <v>270</v>
      </c>
      <c r="E6508" s="117">
        <v>9</v>
      </c>
      <c r="F6508" s="118">
        <v>27</v>
      </c>
      <c r="G6508" s="119" t="s">
        <v>487</v>
      </c>
      <c r="H6508" s="120">
        <v>9</v>
      </c>
      <c r="I6508" s="115">
        <v>26</v>
      </c>
      <c r="J6508" s="116" t="s">
        <v>487</v>
      </c>
      <c r="K6508" s="121">
        <v>14</v>
      </c>
      <c r="L6508" s="108"/>
      <c r="M6508" s="122">
        <v>16288</v>
      </c>
      <c r="N6508" s="123">
        <v>14183</v>
      </c>
      <c r="O6508" s="124">
        <v>14346</v>
      </c>
      <c r="P6508" s="123">
        <v>16209</v>
      </c>
      <c r="Q6508" s="124">
        <v>16742</v>
      </c>
      <c r="R6508" s="123">
        <v>18117</v>
      </c>
      <c r="S6508" s="124">
        <v>18368</v>
      </c>
      <c r="T6508" s="123">
        <v>15984</v>
      </c>
      <c r="U6508" s="124">
        <v>15433</v>
      </c>
      <c r="V6508" s="123">
        <v>18175</v>
      </c>
      <c r="W6508" s="124">
        <v>18606</v>
      </c>
      <c r="X6508" s="123">
        <v>19682</v>
      </c>
      <c r="Y6508" s="124">
        <v>20518</v>
      </c>
      <c r="Z6508" s="123">
        <v>17483</v>
      </c>
      <c r="AA6508" s="124">
        <v>19361</v>
      </c>
      <c r="AB6508" s="123">
        <v>19714</v>
      </c>
      <c r="AC6508" s="124">
        <v>20015</v>
      </c>
      <c r="AD6508" s="123">
        <v>21670</v>
      </c>
      <c r="AE6508" s="125">
        <v>18762</v>
      </c>
      <c r="AF6508" s="126">
        <v>18560</v>
      </c>
    </row>
    <row r="6509" spans="2:32">
      <c r="B6509" s="127">
        <v>6471</v>
      </c>
      <c r="C6509" s="128">
        <v>6471</v>
      </c>
      <c r="D6509" s="129">
        <v>270</v>
      </c>
      <c r="E6509" s="130">
        <v>9</v>
      </c>
      <c r="F6509" s="131">
        <v>27</v>
      </c>
      <c r="G6509" s="132" t="s">
        <v>487</v>
      </c>
      <c r="H6509" s="133">
        <v>9</v>
      </c>
      <c r="I6509" s="128">
        <v>26</v>
      </c>
      <c r="J6509" s="129" t="s">
        <v>487</v>
      </c>
      <c r="K6509" s="134">
        <v>15</v>
      </c>
      <c r="L6509" s="108"/>
      <c r="M6509" s="81">
        <v>16610</v>
      </c>
      <c r="N6509" s="135">
        <v>14298</v>
      </c>
      <c r="O6509" s="136">
        <v>14536</v>
      </c>
      <c r="P6509" s="135">
        <v>16309</v>
      </c>
      <c r="Q6509" s="136">
        <v>16905</v>
      </c>
      <c r="R6509" s="135">
        <v>18409</v>
      </c>
      <c r="S6509" s="136">
        <v>18533</v>
      </c>
      <c r="T6509" s="135">
        <v>16066</v>
      </c>
      <c r="U6509" s="136">
        <v>15692</v>
      </c>
      <c r="V6509" s="135">
        <v>18261</v>
      </c>
      <c r="W6509" s="136">
        <v>18759</v>
      </c>
      <c r="X6509" s="135">
        <v>19938</v>
      </c>
      <c r="Y6509" s="136">
        <v>20414</v>
      </c>
      <c r="Z6509" s="135">
        <v>17407</v>
      </c>
      <c r="AA6509" s="136">
        <v>19241</v>
      </c>
      <c r="AB6509" s="135">
        <v>19732</v>
      </c>
      <c r="AC6509" s="136">
        <v>20167</v>
      </c>
      <c r="AD6509" s="135">
        <v>21536</v>
      </c>
      <c r="AE6509" s="137">
        <v>18721</v>
      </c>
      <c r="AF6509" s="138">
        <v>18471</v>
      </c>
    </row>
    <row r="6510" spans="2:32">
      <c r="B6510" s="114">
        <v>6472</v>
      </c>
      <c r="C6510" s="115">
        <v>6472</v>
      </c>
      <c r="D6510" s="116">
        <v>270</v>
      </c>
      <c r="E6510" s="117">
        <v>9</v>
      </c>
      <c r="F6510" s="118">
        <v>27</v>
      </c>
      <c r="G6510" s="119" t="s">
        <v>487</v>
      </c>
      <c r="H6510" s="120">
        <v>9</v>
      </c>
      <c r="I6510" s="115">
        <v>26</v>
      </c>
      <c r="J6510" s="116" t="s">
        <v>487</v>
      </c>
      <c r="K6510" s="121">
        <v>16</v>
      </c>
      <c r="L6510" s="108"/>
      <c r="M6510" s="122">
        <v>17187</v>
      </c>
      <c r="N6510" s="123">
        <v>14861</v>
      </c>
      <c r="O6510" s="124">
        <v>15198</v>
      </c>
      <c r="P6510" s="123">
        <v>16850</v>
      </c>
      <c r="Q6510" s="124">
        <v>17648</v>
      </c>
      <c r="R6510" s="123">
        <v>18911</v>
      </c>
      <c r="S6510" s="124">
        <v>18901</v>
      </c>
      <c r="T6510" s="123">
        <v>16582</v>
      </c>
      <c r="U6510" s="124">
        <v>16350</v>
      </c>
      <c r="V6510" s="123">
        <v>19028</v>
      </c>
      <c r="W6510" s="124">
        <v>19054</v>
      </c>
      <c r="X6510" s="123">
        <v>20327</v>
      </c>
      <c r="Y6510" s="124">
        <v>20440</v>
      </c>
      <c r="Z6510" s="123">
        <v>17727</v>
      </c>
      <c r="AA6510" s="124">
        <v>19471</v>
      </c>
      <c r="AB6510" s="123">
        <v>20446</v>
      </c>
      <c r="AC6510" s="124">
        <v>20393</v>
      </c>
      <c r="AD6510" s="123">
        <v>21499</v>
      </c>
      <c r="AE6510" s="125">
        <v>19029</v>
      </c>
      <c r="AF6510" s="126">
        <v>18773</v>
      </c>
    </row>
    <row r="6511" spans="2:32">
      <c r="B6511" s="127">
        <v>6473</v>
      </c>
      <c r="C6511" s="128">
        <v>6473</v>
      </c>
      <c r="D6511" s="129">
        <v>270</v>
      </c>
      <c r="E6511" s="130">
        <v>9</v>
      </c>
      <c r="F6511" s="131">
        <v>27</v>
      </c>
      <c r="G6511" s="132" t="s">
        <v>487</v>
      </c>
      <c r="H6511" s="133">
        <v>9</v>
      </c>
      <c r="I6511" s="128">
        <v>26</v>
      </c>
      <c r="J6511" s="129" t="s">
        <v>487</v>
      </c>
      <c r="K6511" s="134">
        <v>17</v>
      </c>
      <c r="L6511" s="108"/>
      <c r="M6511" s="81">
        <v>17595</v>
      </c>
      <c r="N6511" s="135">
        <v>15322</v>
      </c>
      <c r="O6511" s="136">
        <v>15828</v>
      </c>
      <c r="P6511" s="135">
        <v>17412</v>
      </c>
      <c r="Q6511" s="136">
        <v>18033</v>
      </c>
      <c r="R6511" s="135">
        <v>19316</v>
      </c>
      <c r="S6511" s="136">
        <v>19177</v>
      </c>
      <c r="T6511" s="135">
        <v>17020</v>
      </c>
      <c r="U6511" s="136">
        <v>17078</v>
      </c>
      <c r="V6511" s="135">
        <v>19432</v>
      </c>
      <c r="W6511" s="136">
        <v>19323</v>
      </c>
      <c r="X6511" s="135">
        <v>20758</v>
      </c>
      <c r="Y6511" s="136">
        <v>20557</v>
      </c>
      <c r="Z6511" s="135">
        <v>18199</v>
      </c>
      <c r="AA6511" s="136">
        <v>19899</v>
      </c>
      <c r="AB6511" s="135">
        <v>20772</v>
      </c>
      <c r="AC6511" s="136">
        <v>20688</v>
      </c>
      <c r="AD6511" s="135">
        <v>21636</v>
      </c>
      <c r="AE6511" s="137">
        <v>19399</v>
      </c>
      <c r="AF6511" s="138">
        <v>19264</v>
      </c>
    </row>
    <row r="6512" spans="2:32">
      <c r="B6512" s="114">
        <v>6474</v>
      </c>
      <c r="C6512" s="115">
        <v>6474</v>
      </c>
      <c r="D6512" s="116">
        <v>270</v>
      </c>
      <c r="E6512" s="117">
        <v>9</v>
      </c>
      <c r="F6512" s="118">
        <v>27</v>
      </c>
      <c r="G6512" s="119" t="s">
        <v>487</v>
      </c>
      <c r="H6512" s="120">
        <v>9</v>
      </c>
      <c r="I6512" s="115">
        <v>26</v>
      </c>
      <c r="J6512" s="116" t="s">
        <v>487</v>
      </c>
      <c r="K6512" s="121">
        <v>18</v>
      </c>
      <c r="L6512" s="108"/>
      <c r="M6512" s="122">
        <v>17142</v>
      </c>
      <c r="N6512" s="123">
        <v>15267</v>
      </c>
      <c r="O6512" s="124">
        <v>15806</v>
      </c>
      <c r="P6512" s="123">
        <v>17368</v>
      </c>
      <c r="Q6512" s="124">
        <v>17882</v>
      </c>
      <c r="R6512" s="123">
        <v>19005</v>
      </c>
      <c r="S6512" s="124">
        <v>18752</v>
      </c>
      <c r="T6512" s="123">
        <v>17066</v>
      </c>
      <c r="U6512" s="124">
        <v>17294</v>
      </c>
      <c r="V6512" s="123">
        <v>19136</v>
      </c>
      <c r="W6512" s="124">
        <v>19199</v>
      </c>
      <c r="X6512" s="123">
        <v>20645</v>
      </c>
      <c r="Y6512" s="124">
        <v>20406</v>
      </c>
      <c r="Z6512" s="123">
        <v>18491</v>
      </c>
      <c r="AA6512" s="124">
        <v>20215</v>
      </c>
      <c r="AB6512" s="123">
        <v>20689</v>
      </c>
      <c r="AC6512" s="124">
        <v>20756</v>
      </c>
      <c r="AD6512" s="123">
        <v>21572</v>
      </c>
      <c r="AE6512" s="125">
        <v>19662</v>
      </c>
      <c r="AF6512" s="126">
        <v>19613</v>
      </c>
    </row>
    <row r="6513" spans="2:32">
      <c r="B6513" s="127">
        <v>6475</v>
      </c>
      <c r="C6513" s="128">
        <v>6475</v>
      </c>
      <c r="D6513" s="129">
        <v>270</v>
      </c>
      <c r="E6513" s="130">
        <v>9</v>
      </c>
      <c r="F6513" s="131">
        <v>27</v>
      </c>
      <c r="G6513" s="132" t="s">
        <v>487</v>
      </c>
      <c r="H6513" s="133">
        <v>9</v>
      </c>
      <c r="I6513" s="128">
        <v>26</v>
      </c>
      <c r="J6513" s="129" t="s">
        <v>487</v>
      </c>
      <c r="K6513" s="134">
        <v>19</v>
      </c>
      <c r="L6513" s="108"/>
      <c r="M6513" s="81">
        <v>17145</v>
      </c>
      <c r="N6513" s="135">
        <v>15466</v>
      </c>
      <c r="O6513" s="136">
        <v>16134</v>
      </c>
      <c r="P6513" s="135">
        <v>17830</v>
      </c>
      <c r="Q6513" s="136">
        <v>18408</v>
      </c>
      <c r="R6513" s="135">
        <v>19101</v>
      </c>
      <c r="S6513" s="136">
        <v>19126</v>
      </c>
      <c r="T6513" s="135">
        <v>17473</v>
      </c>
      <c r="U6513" s="136">
        <v>17703</v>
      </c>
      <c r="V6513" s="135">
        <v>19844</v>
      </c>
      <c r="W6513" s="136">
        <v>20019</v>
      </c>
      <c r="X6513" s="135">
        <v>20994</v>
      </c>
      <c r="Y6513" s="136">
        <v>21134</v>
      </c>
      <c r="Z6513" s="135">
        <v>19236</v>
      </c>
      <c r="AA6513" s="136">
        <v>21048</v>
      </c>
      <c r="AB6513" s="135">
        <v>21680</v>
      </c>
      <c r="AC6513" s="136">
        <v>21864</v>
      </c>
      <c r="AD6513" s="135">
        <v>22482</v>
      </c>
      <c r="AE6513" s="137">
        <v>20560</v>
      </c>
      <c r="AF6513" s="138">
        <v>20463</v>
      </c>
    </row>
    <row r="6514" spans="2:32">
      <c r="B6514" s="114">
        <v>6476</v>
      </c>
      <c r="C6514" s="115">
        <v>6476</v>
      </c>
      <c r="D6514" s="116">
        <v>270</v>
      </c>
      <c r="E6514" s="117">
        <v>9</v>
      </c>
      <c r="F6514" s="118">
        <v>27</v>
      </c>
      <c r="G6514" s="119" t="s">
        <v>487</v>
      </c>
      <c r="H6514" s="120">
        <v>9</v>
      </c>
      <c r="I6514" s="115">
        <v>26</v>
      </c>
      <c r="J6514" s="116" t="s">
        <v>487</v>
      </c>
      <c r="K6514" s="121">
        <v>20</v>
      </c>
      <c r="L6514" s="108"/>
      <c r="M6514" s="122">
        <v>17262</v>
      </c>
      <c r="N6514" s="123">
        <v>15554</v>
      </c>
      <c r="O6514" s="124">
        <v>16339</v>
      </c>
      <c r="P6514" s="123">
        <v>17983</v>
      </c>
      <c r="Q6514" s="124">
        <v>18609</v>
      </c>
      <c r="R6514" s="123">
        <v>19299</v>
      </c>
      <c r="S6514" s="124">
        <v>19329</v>
      </c>
      <c r="T6514" s="123">
        <v>17744</v>
      </c>
      <c r="U6514" s="124">
        <v>18143</v>
      </c>
      <c r="V6514" s="123">
        <v>20292</v>
      </c>
      <c r="W6514" s="124">
        <v>20622</v>
      </c>
      <c r="X6514" s="123">
        <v>21662</v>
      </c>
      <c r="Y6514" s="124">
        <v>21746</v>
      </c>
      <c r="Z6514" s="123">
        <v>19991</v>
      </c>
      <c r="AA6514" s="124">
        <v>21689</v>
      </c>
      <c r="AB6514" s="123">
        <v>22521</v>
      </c>
      <c r="AC6514" s="124">
        <v>22869</v>
      </c>
      <c r="AD6514" s="123">
        <v>23307</v>
      </c>
      <c r="AE6514" s="125">
        <v>21458</v>
      </c>
      <c r="AF6514" s="126">
        <v>21356</v>
      </c>
    </row>
    <row r="6515" spans="2:32">
      <c r="B6515" s="127">
        <v>6477</v>
      </c>
      <c r="C6515" s="128">
        <v>6477</v>
      </c>
      <c r="D6515" s="129">
        <v>270</v>
      </c>
      <c r="E6515" s="130">
        <v>9</v>
      </c>
      <c r="F6515" s="131">
        <v>27</v>
      </c>
      <c r="G6515" s="132" t="s">
        <v>487</v>
      </c>
      <c r="H6515" s="133">
        <v>9</v>
      </c>
      <c r="I6515" s="128">
        <v>26</v>
      </c>
      <c r="J6515" s="129" t="s">
        <v>487</v>
      </c>
      <c r="K6515" s="134">
        <v>21</v>
      </c>
      <c r="L6515" s="108"/>
      <c r="M6515" s="81">
        <v>16651</v>
      </c>
      <c r="N6515" s="135">
        <v>15042</v>
      </c>
      <c r="O6515" s="136">
        <v>15963</v>
      </c>
      <c r="P6515" s="135">
        <v>17326</v>
      </c>
      <c r="Q6515" s="136">
        <v>18006</v>
      </c>
      <c r="R6515" s="135">
        <v>18832</v>
      </c>
      <c r="S6515" s="136">
        <v>18848</v>
      </c>
      <c r="T6515" s="135">
        <v>17437</v>
      </c>
      <c r="U6515" s="136">
        <v>17962</v>
      </c>
      <c r="V6515" s="135">
        <v>19984</v>
      </c>
      <c r="W6515" s="136">
        <v>20458</v>
      </c>
      <c r="X6515" s="135">
        <v>21658</v>
      </c>
      <c r="Y6515" s="136">
        <v>21788</v>
      </c>
      <c r="Z6515" s="135">
        <v>20190</v>
      </c>
      <c r="AA6515" s="136">
        <v>21619</v>
      </c>
      <c r="AB6515" s="135">
        <v>22662</v>
      </c>
      <c r="AC6515" s="136">
        <v>23148</v>
      </c>
      <c r="AD6515" s="135">
        <v>23645</v>
      </c>
      <c r="AE6515" s="137">
        <v>21856</v>
      </c>
      <c r="AF6515" s="138">
        <v>21705</v>
      </c>
    </row>
    <row r="6516" spans="2:32">
      <c r="B6516" s="114">
        <v>6478</v>
      </c>
      <c r="C6516" s="115">
        <v>6478</v>
      </c>
      <c r="D6516" s="116">
        <v>270</v>
      </c>
      <c r="E6516" s="117">
        <v>9</v>
      </c>
      <c r="F6516" s="118">
        <v>27</v>
      </c>
      <c r="G6516" s="119" t="s">
        <v>487</v>
      </c>
      <c r="H6516" s="120">
        <v>9</v>
      </c>
      <c r="I6516" s="115">
        <v>26</v>
      </c>
      <c r="J6516" s="116" t="s">
        <v>487</v>
      </c>
      <c r="K6516" s="121">
        <v>22</v>
      </c>
      <c r="L6516" s="108"/>
      <c r="M6516" s="122">
        <v>15446</v>
      </c>
      <c r="N6516" s="123">
        <v>14357</v>
      </c>
      <c r="O6516" s="124">
        <v>15169</v>
      </c>
      <c r="P6516" s="123">
        <v>16304</v>
      </c>
      <c r="Q6516" s="124">
        <v>17007</v>
      </c>
      <c r="R6516" s="123">
        <v>17717</v>
      </c>
      <c r="S6516" s="124">
        <v>17837</v>
      </c>
      <c r="T6516" s="123">
        <v>16947</v>
      </c>
      <c r="U6516" s="124">
        <v>17320</v>
      </c>
      <c r="V6516" s="123">
        <v>19197</v>
      </c>
      <c r="W6516" s="124">
        <v>19791</v>
      </c>
      <c r="X6516" s="123">
        <v>20823</v>
      </c>
      <c r="Y6516" s="124">
        <v>21106</v>
      </c>
      <c r="Z6516" s="123">
        <v>19742</v>
      </c>
      <c r="AA6516" s="124">
        <v>20944</v>
      </c>
      <c r="AB6516" s="123">
        <v>22133</v>
      </c>
      <c r="AC6516" s="124">
        <v>22761</v>
      </c>
      <c r="AD6516" s="123">
        <v>23119</v>
      </c>
      <c r="AE6516" s="125">
        <v>21798</v>
      </c>
      <c r="AF6516" s="126">
        <v>21353</v>
      </c>
    </row>
    <row r="6517" spans="2:32">
      <c r="B6517" s="127">
        <v>6479</v>
      </c>
      <c r="C6517" s="128">
        <v>6479</v>
      </c>
      <c r="D6517" s="129">
        <v>270</v>
      </c>
      <c r="E6517" s="130">
        <v>9</v>
      </c>
      <c r="F6517" s="131">
        <v>27</v>
      </c>
      <c r="G6517" s="132" t="s">
        <v>487</v>
      </c>
      <c r="H6517" s="133">
        <v>9</v>
      </c>
      <c r="I6517" s="128">
        <v>26</v>
      </c>
      <c r="J6517" s="129" t="s">
        <v>487</v>
      </c>
      <c r="K6517" s="134">
        <v>23</v>
      </c>
      <c r="L6517" s="108"/>
      <c r="M6517" s="81">
        <v>14166</v>
      </c>
      <c r="N6517" s="135">
        <v>13641</v>
      </c>
      <c r="O6517" s="136">
        <v>14316</v>
      </c>
      <c r="P6517" s="135">
        <v>15212</v>
      </c>
      <c r="Q6517" s="136">
        <v>15885</v>
      </c>
      <c r="R6517" s="135">
        <v>16474</v>
      </c>
      <c r="S6517" s="136">
        <v>16610</v>
      </c>
      <c r="T6517" s="135">
        <v>16265</v>
      </c>
      <c r="U6517" s="136">
        <v>16499</v>
      </c>
      <c r="V6517" s="135">
        <v>18204</v>
      </c>
      <c r="W6517" s="136">
        <v>18787</v>
      </c>
      <c r="X6517" s="135">
        <v>19689</v>
      </c>
      <c r="Y6517" s="136">
        <v>20003</v>
      </c>
      <c r="Z6517" s="135">
        <v>19022</v>
      </c>
      <c r="AA6517" s="136">
        <v>19988</v>
      </c>
      <c r="AB6517" s="135">
        <v>21266</v>
      </c>
      <c r="AC6517" s="136">
        <v>21867</v>
      </c>
      <c r="AD6517" s="135">
        <v>22103</v>
      </c>
      <c r="AE6517" s="137">
        <v>21346</v>
      </c>
      <c r="AF6517" s="138">
        <v>20684</v>
      </c>
    </row>
    <row r="6518" spans="2:32">
      <c r="B6518" s="114">
        <v>6480</v>
      </c>
      <c r="C6518" s="115">
        <v>6480</v>
      </c>
      <c r="D6518" s="116">
        <v>270</v>
      </c>
      <c r="E6518" s="117">
        <v>9</v>
      </c>
      <c r="F6518" s="118">
        <v>27</v>
      </c>
      <c r="G6518" s="119" t="s">
        <v>487</v>
      </c>
      <c r="H6518" s="120">
        <v>9</v>
      </c>
      <c r="I6518" s="115">
        <v>26</v>
      </c>
      <c r="J6518" s="116" t="s">
        <v>487</v>
      </c>
      <c r="K6518" s="121">
        <v>24</v>
      </c>
      <c r="L6518" s="108"/>
      <c r="M6518" s="122">
        <v>13209</v>
      </c>
      <c r="N6518" s="123">
        <v>13014</v>
      </c>
      <c r="O6518" s="124">
        <v>13636</v>
      </c>
      <c r="P6518" s="123">
        <v>14399</v>
      </c>
      <c r="Q6518" s="124">
        <v>15069</v>
      </c>
      <c r="R6518" s="123">
        <v>15600</v>
      </c>
      <c r="S6518" s="124">
        <v>15739</v>
      </c>
      <c r="T6518" s="123">
        <v>15730</v>
      </c>
      <c r="U6518" s="124">
        <v>15934</v>
      </c>
      <c r="V6518" s="123">
        <v>17491</v>
      </c>
      <c r="W6518" s="124">
        <v>18137</v>
      </c>
      <c r="X6518" s="123">
        <v>18934</v>
      </c>
      <c r="Y6518" s="124">
        <v>19360</v>
      </c>
      <c r="Z6518" s="123">
        <v>18584</v>
      </c>
      <c r="AA6518" s="124">
        <v>19396</v>
      </c>
      <c r="AB6518" s="123">
        <v>20693</v>
      </c>
      <c r="AC6518" s="124">
        <v>21323</v>
      </c>
      <c r="AD6518" s="123">
        <v>21505</v>
      </c>
      <c r="AE6518" s="125">
        <v>21036</v>
      </c>
      <c r="AF6518" s="126">
        <v>20286</v>
      </c>
    </row>
    <row r="6519" spans="2:32">
      <c r="B6519" s="127">
        <v>6481</v>
      </c>
      <c r="C6519" s="128">
        <v>6481</v>
      </c>
      <c r="D6519" s="129">
        <v>271</v>
      </c>
      <c r="E6519" s="130">
        <v>9</v>
      </c>
      <c r="F6519" s="131">
        <v>28</v>
      </c>
      <c r="G6519" s="132" t="s">
        <v>487</v>
      </c>
      <c r="H6519" s="133">
        <v>9</v>
      </c>
      <c r="I6519" s="128">
        <v>27</v>
      </c>
      <c r="J6519" s="129" t="s">
        <v>487</v>
      </c>
      <c r="K6519" s="134">
        <v>1</v>
      </c>
      <c r="L6519" s="108"/>
      <c r="M6519" s="81">
        <v>12124</v>
      </c>
      <c r="N6519" s="135">
        <v>12190</v>
      </c>
      <c r="O6519" s="136">
        <v>12987</v>
      </c>
      <c r="P6519" s="135">
        <v>14004</v>
      </c>
      <c r="Q6519" s="136">
        <v>14381</v>
      </c>
      <c r="R6519" s="135">
        <v>14507</v>
      </c>
      <c r="S6519" s="136">
        <v>14825</v>
      </c>
      <c r="T6519" s="135">
        <v>14614</v>
      </c>
      <c r="U6519" s="136">
        <v>15231</v>
      </c>
      <c r="V6519" s="135">
        <v>17051</v>
      </c>
      <c r="W6519" s="136">
        <v>17727</v>
      </c>
      <c r="X6519" s="135">
        <v>17907</v>
      </c>
      <c r="Y6519" s="136">
        <v>18226</v>
      </c>
      <c r="Z6519" s="135">
        <v>17756</v>
      </c>
      <c r="AA6519" s="136">
        <v>19445</v>
      </c>
      <c r="AB6519" s="135">
        <v>20371</v>
      </c>
      <c r="AC6519" s="136">
        <v>20903</v>
      </c>
      <c r="AD6519" s="135">
        <v>20275</v>
      </c>
      <c r="AE6519" s="137">
        <v>19089</v>
      </c>
      <c r="AF6519" s="138">
        <v>19431</v>
      </c>
    </row>
    <row r="6520" spans="2:32">
      <c r="B6520" s="114">
        <v>6482</v>
      </c>
      <c r="C6520" s="115">
        <v>6482</v>
      </c>
      <c r="D6520" s="116">
        <v>271</v>
      </c>
      <c r="E6520" s="117">
        <v>9</v>
      </c>
      <c r="F6520" s="118">
        <v>28</v>
      </c>
      <c r="G6520" s="119" t="s">
        <v>487</v>
      </c>
      <c r="H6520" s="120">
        <v>9</v>
      </c>
      <c r="I6520" s="115">
        <v>27</v>
      </c>
      <c r="J6520" s="116" t="s">
        <v>487</v>
      </c>
      <c r="K6520" s="121">
        <v>2</v>
      </c>
      <c r="L6520" s="108"/>
      <c r="M6520" s="122">
        <v>11782</v>
      </c>
      <c r="N6520" s="123">
        <v>11891</v>
      </c>
      <c r="O6520" s="124">
        <v>12808</v>
      </c>
      <c r="P6520" s="123">
        <v>13716</v>
      </c>
      <c r="Q6520" s="124">
        <v>14116</v>
      </c>
      <c r="R6520" s="123">
        <v>14096</v>
      </c>
      <c r="S6520" s="124">
        <v>14473</v>
      </c>
      <c r="T6520" s="123">
        <v>14304</v>
      </c>
      <c r="U6520" s="124">
        <v>15033</v>
      </c>
      <c r="V6520" s="123">
        <v>16750</v>
      </c>
      <c r="W6520" s="124">
        <v>17400</v>
      </c>
      <c r="X6520" s="123">
        <v>17396</v>
      </c>
      <c r="Y6520" s="124">
        <v>17782</v>
      </c>
      <c r="Z6520" s="123">
        <v>17465</v>
      </c>
      <c r="AA6520" s="124">
        <v>19010</v>
      </c>
      <c r="AB6520" s="123">
        <v>19943</v>
      </c>
      <c r="AC6520" s="124">
        <v>20470</v>
      </c>
      <c r="AD6520" s="123">
        <v>19771</v>
      </c>
      <c r="AE6520" s="125">
        <v>18655</v>
      </c>
      <c r="AF6520" s="126">
        <v>19102</v>
      </c>
    </row>
    <row r="6521" spans="2:32">
      <c r="B6521" s="127">
        <v>6483</v>
      </c>
      <c r="C6521" s="128">
        <v>6483</v>
      </c>
      <c r="D6521" s="129">
        <v>271</v>
      </c>
      <c r="E6521" s="130">
        <v>9</v>
      </c>
      <c r="F6521" s="131">
        <v>28</v>
      </c>
      <c r="G6521" s="132" t="s">
        <v>487</v>
      </c>
      <c r="H6521" s="133">
        <v>9</v>
      </c>
      <c r="I6521" s="128">
        <v>27</v>
      </c>
      <c r="J6521" s="129" t="s">
        <v>487</v>
      </c>
      <c r="K6521" s="134">
        <v>3</v>
      </c>
      <c r="L6521" s="108"/>
      <c r="M6521" s="81">
        <v>11642</v>
      </c>
      <c r="N6521" s="135">
        <v>11773</v>
      </c>
      <c r="O6521" s="136">
        <v>12824</v>
      </c>
      <c r="P6521" s="135">
        <v>13660</v>
      </c>
      <c r="Q6521" s="136">
        <v>14045</v>
      </c>
      <c r="R6521" s="135">
        <v>13985</v>
      </c>
      <c r="S6521" s="136">
        <v>14404</v>
      </c>
      <c r="T6521" s="135">
        <v>14277</v>
      </c>
      <c r="U6521" s="136">
        <v>15139</v>
      </c>
      <c r="V6521" s="135">
        <v>16693</v>
      </c>
      <c r="W6521" s="136">
        <v>17277</v>
      </c>
      <c r="X6521" s="135">
        <v>17228</v>
      </c>
      <c r="Y6521" s="136">
        <v>17632</v>
      </c>
      <c r="Z6521" s="135">
        <v>17430</v>
      </c>
      <c r="AA6521" s="136">
        <v>18823</v>
      </c>
      <c r="AB6521" s="135">
        <v>19698</v>
      </c>
      <c r="AC6521" s="136">
        <v>20198</v>
      </c>
      <c r="AD6521" s="135">
        <v>19554</v>
      </c>
      <c r="AE6521" s="137">
        <v>18503</v>
      </c>
      <c r="AF6521" s="138">
        <v>19020</v>
      </c>
    </row>
    <row r="6522" spans="2:32">
      <c r="B6522" s="114">
        <v>6484</v>
      </c>
      <c r="C6522" s="115">
        <v>6484</v>
      </c>
      <c r="D6522" s="116">
        <v>271</v>
      </c>
      <c r="E6522" s="117">
        <v>9</v>
      </c>
      <c r="F6522" s="118">
        <v>28</v>
      </c>
      <c r="G6522" s="119" t="s">
        <v>487</v>
      </c>
      <c r="H6522" s="120">
        <v>9</v>
      </c>
      <c r="I6522" s="115">
        <v>27</v>
      </c>
      <c r="J6522" s="116" t="s">
        <v>487</v>
      </c>
      <c r="K6522" s="121">
        <v>4</v>
      </c>
      <c r="L6522" s="108"/>
      <c r="M6522" s="122">
        <v>11709</v>
      </c>
      <c r="N6522" s="123">
        <v>11814</v>
      </c>
      <c r="O6522" s="124">
        <v>12931</v>
      </c>
      <c r="P6522" s="123">
        <v>13721</v>
      </c>
      <c r="Q6522" s="124">
        <v>14081</v>
      </c>
      <c r="R6522" s="123">
        <v>14024</v>
      </c>
      <c r="S6522" s="124">
        <v>14359</v>
      </c>
      <c r="T6522" s="123">
        <v>14317</v>
      </c>
      <c r="U6522" s="124">
        <v>15198</v>
      </c>
      <c r="V6522" s="123">
        <v>16586</v>
      </c>
      <c r="W6522" s="124">
        <v>17059</v>
      </c>
      <c r="X6522" s="123">
        <v>16981</v>
      </c>
      <c r="Y6522" s="124">
        <v>17287</v>
      </c>
      <c r="Z6522" s="123">
        <v>17210</v>
      </c>
      <c r="AA6522" s="124">
        <v>18509</v>
      </c>
      <c r="AB6522" s="123">
        <v>19306</v>
      </c>
      <c r="AC6522" s="124">
        <v>19687</v>
      </c>
      <c r="AD6522" s="123">
        <v>19035</v>
      </c>
      <c r="AE6522" s="125">
        <v>18177</v>
      </c>
      <c r="AF6522" s="126">
        <v>18683</v>
      </c>
    </row>
    <row r="6523" spans="2:32">
      <c r="B6523" s="127">
        <v>6485</v>
      </c>
      <c r="C6523" s="128">
        <v>6485</v>
      </c>
      <c r="D6523" s="129">
        <v>271</v>
      </c>
      <c r="E6523" s="130">
        <v>9</v>
      </c>
      <c r="F6523" s="131">
        <v>28</v>
      </c>
      <c r="G6523" s="132" t="s">
        <v>487</v>
      </c>
      <c r="H6523" s="133">
        <v>9</v>
      </c>
      <c r="I6523" s="128">
        <v>27</v>
      </c>
      <c r="J6523" s="129" t="s">
        <v>487</v>
      </c>
      <c r="K6523" s="134">
        <v>5</v>
      </c>
      <c r="L6523" s="108"/>
      <c r="M6523" s="81">
        <v>12165</v>
      </c>
      <c r="N6523" s="135">
        <v>11874</v>
      </c>
      <c r="O6523" s="136">
        <v>13461</v>
      </c>
      <c r="P6523" s="135">
        <v>14261</v>
      </c>
      <c r="Q6523" s="136">
        <v>14449</v>
      </c>
      <c r="R6523" s="135">
        <v>14342</v>
      </c>
      <c r="S6523" s="136">
        <v>14349</v>
      </c>
      <c r="T6523" s="135">
        <v>14248</v>
      </c>
      <c r="U6523" s="136">
        <v>15563</v>
      </c>
      <c r="V6523" s="135">
        <v>16717</v>
      </c>
      <c r="W6523" s="136">
        <v>17021</v>
      </c>
      <c r="X6523" s="135">
        <v>16908</v>
      </c>
      <c r="Y6523" s="136">
        <v>16849</v>
      </c>
      <c r="Z6523" s="135">
        <v>17382</v>
      </c>
      <c r="AA6523" s="136">
        <v>18496</v>
      </c>
      <c r="AB6523" s="135">
        <v>19058</v>
      </c>
      <c r="AC6523" s="136">
        <v>19312</v>
      </c>
      <c r="AD6523" s="135">
        <v>18388</v>
      </c>
      <c r="AE6523" s="137">
        <v>17676</v>
      </c>
      <c r="AF6523" s="138">
        <v>18706</v>
      </c>
    </row>
    <row r="6524" spans="2:32">
      <c r="B6524" s="114">
        <v>6486</v>
      </c>
      <c r="C6524" s="115">
        <v>6486</v>
      </c>
      <c r="D6524" s="116">
        <v>271</v>
      </c>
      <c r="E6524" s="117">
        <v>9</v>
      </c>
      <c r="F6524" s="118">
        <v>28</v>
      </c>
      <c r="G6524" s="119" t="s">
        <v>487</v>
      </c>
      <c r="H6524" s="120">
        <v>9</v>
      </c>
      <c r="I6524" s="115">
        <v>27</v>
      </c>
      <c r="J6524" s="116" t="s">
        <v>487</v>
      </c>
      <c r="K6524" s="121">
        <v>6</v>
      </c>
      <c r="L6524" s="108"/>
      <c r="M6524" s="122">
        <v>13401</v>
      </c>
      <c r="N6524" s="123">
        <v>12193</v>
      </c>
      <c r="O6524" s="124">
        <v>14673</v>
      </c>
      <c r="P6524" s="123">
        <v>15564</v>
      </c>
      <c r="Q6524" s="124">
        <v>15595</v>
      </c>
      <c r="R6524" s="123">
        <v>15464</v>
      </c>
      <c r="S6524" s="124">
        <v>14676</v>
      </c>
      <c r="T6524" s="123">
        <v>14407</v>
      </c>
      <c r="U6524" s="124">
        <v>16501</v>
      </c>
      <c r="V6524" s="123">
        <v>17637</v>
      </c>
      <c r="W6524" s="124">
        <v>17589</v>
      </c>
      <c r="X6524" s="123">
        <v>17567</v>
      </c>
      <c r="Y6524" s="124">
        <v>16719</v>
      </c>
      <c r="Z6524" s="123">
        <v>18110</v>
      </c>
      <c r="AA6524" s="124">
        <v>19199</v>
      </c>
      <c r="AB6524" s="123">
        <v>19567</v>
      </c>
      <c r="AC6524" s="124">
        <v>19500</v>
      </c>
      <c r="AD6524" s="123">
        <v>18043</v>
      </c>
      <c r="AE6524" s="125">
        <v>17375</v>
      </c>
      <c r="AF6524" s="126">
        <v>19306</v>
      </c>
    </row>
    <row r="6525" spans="2:32">
      <c r="B6525" s="127">
        <v>6487</v>
      </c>
      <c r="C6525" s="128">
        <v>6487</v>
      </c>
      <c r="D6525" s="129">
        <v>271</v>
      </c>
      <c r="E6525" s="130">
        <v>9</v>
      </c>
      <c r="F6525" s="131">
        <v>28</v>
      </c>
      <c r="G6525" s="132" t="s">
        <v>487</v>
      </c>
      <c r="H6525" s="133">
        <v>9</v>
      </c>
      <c r="I6525" s="128">
        <v>27</v>
      </c>
      <c r="J6525" s="129" t="s">
        <v>487</v>
      </c>
      <c r="K6525" s="134">
        <v>7</v>
      </c>
      <c r="L6525" s="108"/>
      <c r="M6525" s="81">
        <v>14670</v>
      </c>
      <c r="N6525" s="135">
        <v>12480</v>
      </c>
      <c r="O6525" s="136">
        <v>16090</v>
      </c>
      <c r="P6525" s="135">
        <v>16833</v>
      </c>
      <c r="Q6525" s="136">
        <v>16836</v>
      </c>
      <c r="R6525" s="135">
        <v>16650</v>
      </c>
      <c r="S6525" s="136">
        <v>15025</v>
      </c>
      <c r="T6525" s="135">
        <v>14557</v>
      </c>
      <c r="U6525" s="136">
        <v>17649</v>
      </c>
      <c r="V6525" s="135">
        <v>18629</v>
      </c>
      <c r="W6525" s="136">
        <v>18291</v>
      </c>
      <c r="X6525" s="135">
        <v>18370</v>
      </c>
      <c r="Y6525" s="136">
        <v>16717</v>
      </c>
      <c r="Z6525" s="135">
        <v>19075</v>
      </c>
      <c r="AA6525" s="136">
        <v>19883</v>
      </c>
      <c r="AB6525" s="135">
        <v>20218</v>
      </c>
      <c r="AC6525" s="136">
        <v>19862</v>
      </c>
      <c r="AD6525" s="135">
        <v>17874</v>
      </c>
      <c r="AE6525" s="137">
        <v>17084</v>
      </c>
      <c r="AF6525" s="138">
        <v>20195</v>
      </c>
    </row>
    <row r="6526" spans="2:32">
      <c r="B6526" s="114">
        <v>6488</v>
      </c>
      <c r="C6526" s="115">
        <v>6488</v>
      </c>
      <c r="D6526" s="116">
        <v>271</v>
      </c>
      <c r="E6526" s="117">
        <v>9</v>
      </c>
      <c r="F6526" s="118">
        <v>28</v>
      </c>
      <c r="G6526" s="119" t="s">
        <v>487</v>
      </c>
      <c r="H6526" s="120">
        <v>9</v>
      </c>
      <c r="I6526" s="115">
        <v>27</v>
      </c>
      <c r="J6526" s="116" t="s">
        <v>487</v>
      </c>
      <c r="K6526" s="121">
        <v>8</v>
      </c>
      <c r="L6526" s="108"/>
      <c r="M6526" s="122">
        <v>15113</v>
      </c>
      <c r="N6526" s="123">
        <v>12867</v>
      </c>
      <c r="O6526" s="124">
        <v>16582</v>
      </c>
      <c r="P6526" s="123">
        <v>17121</v>
      </c>
      <c r="Q6526" s="124">
        <v>17138</v>
      </c>
      <c r="R6526" s="123">
        <v>17120</v>
      </c>
      <c r="S6526" s="124">
        <v>15508</v>
      </c>
      <c r="T6526" s="123">
        <v>14908</v>
      </c>
      <c r="U6526" s="124">
        <v>18062</v>
      </c>
      <c r="V6526" s="123">
        <v>18884</v>
      </c>
      <c r="W6526" s="124">
        <v>18643</v>
      </c>
      <c r="X6526" s="123">
        <v>18745</v>
      </c>
      <c r="Y6526" s="124">
        <v>17010</v>
      </c>
      <c r="Z6526" s="123">
        <v>19423</v>
      </c>
      <c r="AA6526" s="124">
        <v>19783</v>
      </c>
      <c r="AB6526" s="123">
        <v>20201</v>
      </c>
      <c r="AC6526" s="124">
        <v>19948</v>
      </c>
      <c r="AD6526" s="123">
        <v>18114</v>
      </c>
      <c r="AE6526" s="125">
        <v>17224</v>
      </c>
      <c r="AF6526" s="126">
        <v>20526</v>
      </c>
    </row>
    <row r="6527" spans="2:32">
      <c r="B6527" s="127">
        <v>6489</v>
      </c>
      <c r="C6527" s="128">
        <v>6489</v>
      </c>
      <c r="D6527" s="129">
        <v>271</v>
      </c>
      <c r="E6527" s="130">
        <v>9</v>
      </c>
      <c r="F6527" s="131">
        <v>28</v>
      </c>
      <c r="G6527" s="132" t="s">
        <v>487</v>
      </c>
      <c r="H6527" s="133">
        <v>9</v>
      </c>
      <c r="I6527" s="128">
        <v>27</v>
      </c>
      <c r="J6527" s="129" t="s">
        <v>487</v>
      </c>
      <c r="K6527" s="134">
        <v>9</v>
      </c>
      <c r="L6527" s="108"/>
      <c r="M6527" s="81">
        <v>15772</v>
      </c>
      <c r="N6527" s="135">
        <v>13773</v>
      </c>
      <c r="O6527" s="136">
        <v>16882</v>
      </c>
      <c r="P6527" s="135">
        <v>17451</v>
      </c>
      <c r="Q6527" s="136">
        <v>17396</v>
      </c>
      <c r="R6527" s="135">
        <v>17841</v>
      </c>
      <c r="S6527" s="136">
        <v>16243</v>
      </c>
      <c r="T6527" s="135">
        <v>15731</v>
      </c>
      <c r="U6527" s="136">
        <v>18289</v>
      </c>
      <c r="V6527" s="135">
        <v>19176</v>
      </c>
      <c r="W6527" s="136">
        <v>18977</v>
      </c>
      <c r="X6527" s="135">
        <v>19437</v>
      </c>
      <c r="Y6527" s="136">
        <v>17586</v>
      </c>
      <c r="Z6527" s="135">
        <v>19612</v>
      </c>
      <c r="AA6527" s="136">
        <v>19924</v>
      </c>
      <c r="AB6527" s="135">
        <v>20280</v>
      </c>
      <c r="AC6527" s="136">
        <v>20110</v>
      </c>
      <c r="AD6527" s="135">
        <v>18630</v>
      </c>
      <c r="AE6527" s="137">
        <v>17889</v>
      </c>
      <c r="AF6527" s="138">
        <v>20677</v>
      </c>
    </row>
    <row r="6528" spans="2:32">
      <c r="B6528" s="114">
        <v>6490</v>
      </c>
      <c r="C6528" s="115">
        <v>6490</v>
      </c>
      <c r="D6528" s="116">
        <v>271</v>
      </c>
      <c r="E6528" s="117">
        <v>9</v>
      </c>
      <c r="F6528" s="118">
        <v>28</v>
      </c>
      <c r="G6528" s="119" t="s">
        <v>487</v>
      </c>
      <c r="H6528" s="120">
        <v>9</v>
      </c>
      <c r="I6528" s="115">
        <v>27</v>
      </c>
      <c r="J6528" s="116" t="s">
        <v>487</v>
      </c>
      <c r="K6528" s="121">
        <v>10</v>
      </c>
      <c r="L6528" s="108"/>
      <c r="M6528" s="122">
        <v>16357</v>
      </c>
      <c r="N6528" s="123">
        <v>14547</v>
      </c>
      <c r="O6528" s="124">
        <v>17162</v>
      </c>
      <c r="P6528" s="123">
        <v>17937</v>
      </c>
      <c r="Q6528" s="124">
        <v>17666</v>
      </c>
      <c r="R6528" s="123">
        <v>18550</v>
      </c>
      <c r="S6528" s="124">
        <v>16921</v>
      </c>
      <c r="T6528" s="123">
        <v>16571</v>
      </c>
      <c r="U6528" s="124">
        <v>18320</v>
      </c>
      <c r="V6528" s="123">
        <v>19733</v>
      </c>
      <c r="W6528" s="124">
        <v>19490</v>
      </c>
      <c r="X6528" s="123">
        <v>20247</v>
      </c>
      <c r="Y6528" s="124">
        <v>18171</v>
      </c>
      <c r="Z6528" s="123">
        <v>19967</v>
      </c>
      <c r="AA6528" s="124">
        <v>20444</v>
      </c>
      <c r="AB6528" s="123">
        <v>20659</v>
      </c>
      <c r="AC6528" s="124">
        <v>20405</v>
      </c>
      <c r="AD6528" s="123">
        <v>19271</v>
      </c>
      <c r="AE6528" s="125">
        <v>18823</v>
      </c>
      <c r="AF6528" s="126">
        <v>21061</v>
      </c>
    </row>
    <row r="6529" spans="2:32">
      <c r="B6529" s="127">
        <v>6491</v>
      </c>
      <c r="C6529" s="128">
        <v>6491</v>
      </c>
      <c r="D6529" s="129">
        <v>271</v>
      </c>
      <c r="E6529" s="130">
        <v>9</v>
      </c>
      <c r="F6529" s="131">
        <v>28</v>
      </c>
      <c r="G6529" s="132" t="s">
        <v>487</v>
      </c>
      <c r="H6529" s="133">
        <v>9</v>
      </c>
      <c r="I6529" s="128">
        <v>27</v>
      </c>
      <c r="J6529" s="129" t="s">
        <v>487</v>
      </c>
      <c r="K6529" s="134">
        <v>11</v>
      </c>
      <c r="L6529" s="108"/>
      <c r="M6529" s="81">
        <v>16571</v>
      </c>
      <c r="N6529" s="135">
        <v>14689</v>
      </c>
      <c r="O6529" s="136">
        <v>17136</v>
      </c>
      <c r="P6529" s="135">
        <v>17969</v>
      </c>
      <c r="Q6529" s="136">
        <v>17675</v>
      </c>
      <c r="R6529" s="135">
        <v>18823</v>
      </c>
      <c r="S6529" s="136">
        <v>17059</v>
      </c>
      <c r="T6529" s="135">
        <v>16703</v>
      </c>
      <c r="U6529" s="136">
        <v>18239</v>
      </c>
      <c r="V6529" s="135">
        <v>19826</v>
      </c>
      <c r="W6529" s="136">
        <v>19748</v>
      </c>
      <c r="X6529" s="135">
        <v>20599</v>
      </c>
      <c r="Y6529" s="136">
        <v>18310</v>
      </c>
      <c r="Z6529" s="135">
        <v>19989</v>
      </c>
      <c r="AA6529" s="136">
        <v>20531</v>
      </c>
      <c r="AB6529" s="135">
        <v>20697</v>
      </c>
      <c r="AC6529" s="136">
        <v>20646</v>
      </c>
      <c r="AD6529" s="135">
        <v>19447</v>
      </c>
      <c r="AE6529" s="137">
        <v>19031</v>
      </c>
      <c r="AF6529" s="138">
        <v>21114</v>
      </c>
    </row>
    <row r="6530" spans="2:32">
      <c r="B6530" s="114">
        <v>6492</v>
      </c>
      <c r="C6530" s="115">
        <v>6492</v>
      </c>
      <c r="D6530" s="116">
        <v>271</v>
      </c>
      <c r="E6530" s="117">
        <v>9</v>
      </c>
      <c r="F6530" s="118">
        <v>28</v>
      </c>
      <c r="G6530" s="119" t="s">
        <v>487</v>
      </c>
      <c r="H6530" s="120">
        <v>9</v>
      </c>
      <c r="I6530" s="115">
        <v>27</v>
      </c>
      <c r="J6530" s="116" t="s">
        <v>487</v>
      </c>
      <c r="K6530" s="121">
        <v>12</v>
      </c>
      <c r="L6530" s="108"/>
      <c r="M6530" s="122">
        <v>16780</v>
      </c>
      <c r="N6530" s="123">
        <v>14927</v>
      </c>
      <c r="O6530" s="124">
        <v>17224</v>
      </c>
      <c r="P6530" s="123">
        <v>18043</v>
      </c>
      <c r="Q6530" s="124">
        <v>17749</v>
      </c>
      <c r="R6530" s="123">
        <v>19081</v>
      </c>
      <c r="S6530" s="124">
        <v>17236</v>
      </c>
      <c r="T6530" s="123">
        <v>16984</v>
      </c>
      <c r="U6530" s="124">
        <v>18307</v>
      </c>
      <c r="V6530" s="123">
        <v>19936</v>
      </c>
      <c r="W6530" s="124">
        <v>19948</v>
      </c>
      <c r="X6530" s="123">
        <v>20911</v>
      </c>
      <c r="Y6530" s="124">
        <v>18493</v>
      </c>
      <c r="Z6530" s="123">
        <v>20102</v>
      </c>
      <c r="AA6530" s="124">
        <v>20549</v>
      </c>
      <c r="AB6530" s="123">
        <v>20707</v>
      </c>
      <c r="AC6530" s="124">
        <v>20813</v>
      </c>
      <c r="AD6530" s="123">
        <v>19638</v>
      </c>
      <c r="AE6530" s="125">
        <v>19341</v>
      </c>
      <c r="AF6530" s="126">
        <v>21221</v>
      </c>
    </row>
    <row r="6531" spans="2:32">
      <c r="B6531" s="127">
        <v>6493</v>
      </c>
      <c r="C6531" s="128">
        <v>6493</v>
      </c>
      <c r="D6531" s="129">
        <v>271</v>
      </c>
      <c r="E6531" s="130">
        <v>9</v>
      </c>
      <c r="F6531" s="131">
        <v>28</v>
      </c>
      <c r="G6531" s="132" t="s">
        <v>487</v>
      </c>
      <c r="H6531" s="133">
        <v>9</v>
      </c>
      <c r="I6531" s="128">
        <v>27</v>
      </c>
      <c r="J6531" s="129" t="s">
        <v>487</v>
      </c>
      <c r="K6531" s="134">
        <v>13</v>
      </c>
      <c r="L6531" s="108"/>
      <c r="M6531" s="81">
        <v>16965</v>
      </c>
      <c r="N6531" s="135">
        <v>14890</v>
      </c>
      <c r="O6531" s="136">
        <v>17231</v>
      </c>
      <c r="P6531" s="135">
        <v>17967</v>
      </c>
      <c r="Q6531" s="136">
        <v>17745</v>
      </c>
      <c r="R6531" s="135">
        <v>19175</v>
      </c>
      <c r="S6531" s="136">
        <v>17131</v>
      </c>
      <c r="T6531" s="135">
        <v>16873</v>
      </c>
      <c r="U6531" s="136">
        <v>18343</v>
      </c>
      <c r="V6531" s="135">
        <v>19839</v>
      </c>
      <c r="W6531" s="136">
        <v>20031</v>
      </c>
      <c r="X6531" s="135">
        <v>20994</v>
      </c>
      <c r="Y6531" s="136">
        <v>18412</v>
      </c>
      <c r="Z6531" s="135">
        <v>20014</v>
      </c>
      <c r="AA6531" s="136">
        <v>20410</v>
      </c>
      <c r="AB6531" s="135">
        <v>20638</v>
      </c>
      <c r="AC6531" s="136">
        <v>20969</v>
      </c>
      <c r="AD6531" s="135">
        <v>19562</v>
      </c>
      <c r="AE6531" s="137">
        <v>19205</v>
      </c>
      <c r="AF6531" s="138">
        <v>21126</v>
      </c>
    </row>
    <row r="6532" spans="2:32">
      <c r="B6532" s="114">
        <v>6494</v>
      </c>
      <c r="C6532" s="115">
        <v>6494</v>
      </c>
      <c r="D6532" s="116">
        <v>271</v>
      </c>
      <c r="E6532" s="117">
        <v>9</v>
      </c>
      <c r="F6532" s="118">
        <v>28</v>
      </c>
      <c r="G6532" s="119" t="s">
        <v>487</v>
      </c>
      <c r="H6532" s="120">
        <v>9</v>
      </c>
      <c r="I6532" s="115">
        <v>27</v>
      </c>
      <c r="J6532" s="116" t="s">
        <v>487</v>
      </c>
      <c r="K6532" s="121">
        <v>14</v>
      </c>
      <c r="L6532" s="108"/>
      <c r="M6532" s="122">
        <v>17020</v>
      </c>
      <c r="N6532" s="123">
        <v>14850</v>
      </c>
      <c r="O6532" s="124">
        <v>17095</v>
      </c>
      <c r="P6532" s="123">
        <v>17859</v>
      </c>
      <c r="Q6532" s="124">
        <v>17684</v>
      </c>
      <c r="R6532" s="123">
        <v>19226</v>
      </c>
      <c r="S6532" s="124">
        <v>17042</v>
      </c>
      <c r="T6532" s="123">
        <v>16869</v>
      </c>
      <c r="U6532" s="124">
        <v>18182</v>
      </c>
      <c r="V6532" s="123">
        <v>19775</v>
      </c>
      <c r="W6532" s="124">
        <v>20022</v>
      </c>
      <c r="X6532" s="123">
        <v>21018</v>
      </c>
      <c r="Y6532" s="124">
        <v>18258</v>
      </c>
      <c r="Z6532" s="123">
        <v>19868</v>
      </c>
      <c r="AA6532" s="124">
        <v>20258</v>
      </c>
      <c r="AB6532" s="123">
        <v>20546</v>
      </c>
      <c r="AC6532" s="124">
        <v>20910</v>
      </c>
      <c r="AD6532" s="123">
        <v>19376</v>
      </c>
      <c r="AE6532" s="125">
        <v>19162</v>
      </c>
      <c r="AF6532" s="126">
        <v>20963</v>
      </c>
    </row>
    <row r="6533" spans="2:32">
      <c r="B6533" s="127">
        <v>6495</v>
      </c>
      <c r="C6533" s="128">
        <v>6495</v>
      </c>
      <c r="D6533" s="129">
        <v>271</v>
      </c>
      <c r="E6533" s="130">
        <v>9</v>
      </c>
      <c r="F6533" s="131">
        <v>28</v>
      </c>
      <c r="G6533" s="132" t="s">
        <v>487</v>
      </c>
      <c r="H6533" s="133">
        <v>9</v>
      </c>
      <c r="I6533" s="128">
        <v>27</v>
      </c>
      <c r="J6533" s="129" t="s">
        <v>487</v>
      </c>
      <c r="K6533" s="134">
        <v>15</v>
      </c>
      <c r="L6533" s="108"/>
      <c r="M6533" s="81">
        <v>16981</v>
      </c>
      <c r="N6533" s="135">
        <v>14753</v>
      </c>
      <c r="O6533" s="136">
        <v>16873</v>
      </c>
      <c r="P6533" s="135">
        <v>17622</v>
      </c>
      <c r="Q6533" s="136">
        <v>17644</v>
      </c>
      <c r="R6533" s="135">
        <v>19009</v>
      </c>
      <c r="S6533" s="136">
        <v>16721</v>
      </c>
      <c r="T6533" s="135">
        <v>16623</v>
      </c>
      <c r="U6533" s="136">
        <v>18041</v>
      </c>
      <c r="V6533" s="135">
        <v>19481</v>
      </c>
      <c r="W6533" s="136">
        <v>19894</v>
      </c>
      <c r="X6533" s="135">
        <v>20694</v>
      </c>
      <c r="Y6533" s="136">
        <v>18018</v>
      </c>
      <c r="Z6533" s="135">
        <v>19528</v>
      </c>
      <c r="AA6533" s="136">
        <v>20052</v>
      </c>
      <c r="AB6533" s="135">
        <v>20472</v>
      </c>
      <c r="AC6533" s="136">
        <v>20993</v>
      </c>
      <c r="AD6533" s="135">
        <v>19109</v>
      </c>
      <c r="AE6533" s="137">
        <v>18849</v>
      </c>
      <c r="AF6533" s="138">
        <v>20607</v>
      </c>
    </row>
    <row r="6534" spans="2:32">
      <c r="B6534" s="114">
        <v>6496</v>
      </c>
      <c r="C6534" s="115">
        <v>6496</v>
      </c>
      <c r="D6534" s="116">
        <v>271</v>
      </c>
      <c r="E6534" s="117">
        <v>9</v>
      </c>
      <c r="F6534" s="118">
        <v>28</v>
      </c>
      <c r="G6534" s="119" t="s">
        <v>487</v>
      </c>
      <c r="H6534" s="120">
        <v>9</v>
      </c>
      <c r="I6534" s="115">
        <v>27</v>
      </c>
      <c r="J6534" s="116" t="s">
        <v>487</v>
      </c>
      <c r="K6534" s="121">
        <v>16</v>
      </c>
      <c r="L6534" s="108"/>
      <c r="M6534" s="122">
        <v>17054</v>
      </c>
      <c r="N6534" s="123">
        <v>14971</v>
      </c>
      <c r="O6534" s="124">
        <v>16969</v>
      </c>
      <c r="P6534" s="123">
        <v>17827</v>
      </c>
      <c r="Q6534" s="124">
        <v>17666</v>
      </c>
      <c r="R6534" s="123">
        <v>18880</v>
      </c>
      <c r="S6534" s="124">
        <v>16717</v>
      </c>
      <c r="T6534" s="123">
        <v>16681</v>
      </c>
      <c r="U6534" s="124">
        <v>18154</v>
      </c>
      <c r="V6534" s="123">
        <v>19206</v>
      </c>
      <c r="W6534" s="124">
        <v>19739</v>
      </c>
      <c r="X6534" s="123">
        <v>20380</v>
      </c>
      <c r="Y6534" s="124">
        <v>18005</v>
      </c>
      <c r="Z6534" s="123">
        <v>19408</v>
      </c>
      <c r="AA6534" s="124">
        <v>20411</v>
      </c>
      <c r="AB6534" s="123">
        <v>20346</v>
      </c>
      <c r="AC6534" s="124">
        <v>20956</v>
      </c>
      <c r="AD6534" s="123">
        <v>19059</v>
      </c>
      <c r="AE6534" s="125">
        <v>18789</v>
      </c>
      <c r="AF6534" s="126">
        <v>20464</v>
      </c>
    </row>
    <row r="6535" spans="2:32">
      <c r="B6535" s="127">
        <v>6497</v>
      </c>
      <c r="C6535" s="128">
        <v>6497</v>
      </c>
      <c r="D6535" s="129">
        <v>271</v>
      </c>
      <c r="E6535" s="130">
        <v>9</v>
      </c>
      <c r="F6535" s="131">
        <v>28</v>
      </c>
      <c r="G6535" s="132" t="s">
        <v>487</v>
      </c>
      <c r="H6535" s="133">
        <v>9</v>
      </c>
      <c r="I6535" s="128">
        <v>27</v>
      </c>
      <c r="J6535" s="129" t="s">
        <v>487</v>
      </c>
      <c r="K6535" s="134">
        <v>17</v>
      </c>
      <c r="L6535" s="108"/>
      <c r="M6535" s="81">
        <v>16862</v>
      </c>
      <c r="N6535" s="135">
        <v>15140</v>
      </c>
      <c r="O6535" s="136">
        <v>17064</v>
      </c>
      <c r="P6535" s="135">
        <v>17702</v>
      </c>
      <c r="Q6535" s="136">
        <v>17617</v>
      </c>
      <c r="R6535" s="135">
        <v>18645</v>
      </c>
      <c r="S6535" s="136">
        <v>16630</v>
      </c>
      <c r="T6535" s="135">
        <v>16807</v>
      </c>
      <c r="U6535" s="136">
        <v>18345</v>
      </c>
      <c r="V6535" s="135">
        <v>18921</v>
      </c>
      <c r="W6535" s="136">
        <v>19636</v>
      </c>
      <c r="X6535" s="135">
        <v>20114</v>
      </c>
      <c r="Y6535" s="136">
        <v>17992</v>
      </c>
      <c r="Z6535" s="135">
        <v>19456</v>
      </c>
      <c r="AA6535" s="136">
        <v>20349</v>
      </c>
      <c r="AB6535" s="135">
        <v>20272</v>
      </c>
      <c r="AC6535" s="136">
        <v>21011</v>
      </c>
      <c r="AD6535" s="135">
        <v>19055</v>
      </c>
      <c r="AE6535" s="137">
        <v>18893</v>
      </c>
      <c r="AF6535" s="138">
        <v>20531</v>
      </c>
    </row>
    <row r="6536" spans="2:32">
      <c r="B6536" s="114">
        <v>6498</v>
      </c>
      <c r="C6536" s="115">
        <v>6498</v>
      </c>
      <c r="D6536" s="116">
        <v>271</v>
      </c>
      <c r="E6536" s="117">
        <v>9</v>
      </c>
      <c r="F6536" s="118">
        <v>28</v>
      </c>
      <c r="G6536" s="119" t="s">
        <v>487</v>
      </c>
      <c r="H6536" s="120">
        <v>9</v>
      </c>
      <c r="I6536" s="115">
        <v>27</v>
      </c>
      <c r="J6536" s="116" t="s">
        <v>487</v>
      </c>
      <c r="K6536" s="121">
        <v>18</v>
      </c>
      <c r="L6536" s="108"/>
      <c r="M6536" s="122">
        <v>16233</v>
      </c>
      <c r="N6536" s="123">
        <v>14928</v>
      </c>
      <c r="O6536" s="124">
        <v>16812</v>
      </c>
      <c r="P6536" s="123">
        <v>17365</v>
      </c>
      <c r="Q6536" s="124">
        <v>17340</v>
      </c>
      <c r="R6536" s="123">
        <v>18062</v>
      </c>
      <c r="S6536" s="124">
        <v>16490</v>
      </c>
      <c r="T6536" s="123">
        <v>16739</v>
      </c>
      <c r="U6536" s="124">
        <v>18294</v>
      </c>
      <c r="V6536" s="123">
        <v>18596</v>
      </c>
      <c r="W6536" s="124">
        <v>19769</v>
      </c>
      <c r="X6536" s="123">
        <v>19779</v>
      </c>
      <c r="Y6536" s="124">
        <v>18029</v>
      </c>
      <c r="Z6536" s="123">
        <v>19610</v>
      </c>
      <c r="AA6536" s="124">
        <v>20119</v>
      </c>
      <c r="AB6536" s="123">
        <v>20186</v>
      </c>
      <c r="AC6536" s="124">
        <v>21377</v>
      </c>
      <c r="AD6536" s="123">
        <v>19184</v>
      </c>
      <c r="AE6536" s="125">
        <v>19108</v>
      </c>
      <c r="AF6536" s="126">
        <v>20746</v>
      </c>
    </row>
    <row r="6537" spans="2:32">
      <c r="B6537" s="127">
        <v>6499</v>
      </c>
      <c r="C6537" s="128">
        <v>6499</v>
      </c>
      <c r="D6537" s="129">
        <v>271</v>
      </c>
      <c r="E6537" s="130">
        <v>9</v>
      </c>
      <c r="F6537" s="131">
        <v>28</v>
      </c>
      <c r="G6537" s="132" t="s">
        <v>487</v>
      </c>
      <c r="H6537" s="133">
        <v>9</v>
      </c>
      <c r="I6537" s="128">
        <v>27</v>
      </c>
      <c r="J6537" s="129" t="s">
        <v>487</v>
      </c>
      <c r="K6537" s="134">
        <v>19</v>
      </c>
      <c r="L6537" s="108"/>
      <c r="M6537" s="81">
        <v>16419</v>
      </c>
      <c r="N6537" s="135">
        <v>15198</v>
      </c>
      <c r="O6537" s="136">
        <v>17230</v>
      </c>
      <c r="P6537" s="135">
        <v>17860</v>
      </c>
      <c r="Q6537" s="136">
        <v>17803</v>
      </c>
      <c r="R6537" s="135">
        <v>18378</v>
      </c>
      <c r="S6537" s="136">
        <v>16832</v>
      </c>
      <c r="T6537" s="135">
        <v>17104</v>
      </c>
      <c r="U6537" s="136">
        <v>18844</v>
      </c>
      <c r="V6537" s="135">
        <v>19308</v>
      </c>
      <c r="W6537" s="136">
        <v>20439</v>
      </c>
      <c r="X6537" s="135">
        <v>20413</v>
      </c>
      <c r="Y6537" s="136">
        <v>18704</v>
      </c>
      <c r="Z6537" s="135">
        <v>20385</v>
      </c>
      <c r="AA6537" s="136">
        <v>21046</v>
      </c>
      <c r="AB6537" s="135">
        <v>21224</v>
      </c>
      <c r="AC6537" s="136">
        <v>22385</v>
      </c>
      <c r="AD6537" s="135">
        <v>20032</v>
      </c>
      <c r="AE6537" s="137">
        <v>19940</v>
      </c>
      <c r="AF6537" s="138">
        <v>21627</v>
      </c>
    </row>
    <row r="6538" spans="2:32">
      <c r="B6538" s="114">
        <v>6500</v>
      </c>
      <c r="C6538" s="115">
        <v>6500</v>
      </c>
      <c r="D6538" s="116">
        <v>271</v>
      </c>
      <c r="E6538" s="117">
        <v>9</v>
      </c>
      <c r="F6538" s="118">
        <v>28</v>
      </c>
      <c r="G6538" s="119" t="s">
        <v>487</v>
      </c>
      <c r="H6538" s="120">
        <v>9</v>
      </c>
      <c r="I6538" s="115">
        <v>27</v>
      </c>
      <c r="J6538" s="116" t="s">
        <v>487</v>
      </c>
      <c r="K6538" s="121">
        <v>20</v>
      </c>
      <c r="L6538" s="108"/>
      <c r="M6538" s="122">
        <v>16400</v>
      </c>
      <c r="N6538" s="123">
        <v>15353</v>
      </c>
      <c r="O6538" s="124">
        <v>17342</v>
      </c>
      <c r="P6538" s="123">
        <v>17994</v>
      </c>
      <c r="Q6538" s="124">
        <v>18013</v>
      </c>
      <c r="R6538" s="123">
        <v>18536</v>
      </c>
      <c r="S6538" s="124">
        <v>17039</v>
      </c>
      <c r="T6538" s="123">
        <v>17464</v>
      </c>
      <c r="U6538" s="124">
        <v>19089</v>
      </c>
      <c r="V6538" s="123">
        <v>19802</v>
      </c>
      <c r="W6538" s="124">
        <v>20833</v>
      </c>
      <c r="X6538" s="123">
        <v>20923</v>
      </c>
      <c r="Y6538" s="124">
        <v>19354</v>
      </c>
      <c r="Z6538" s="123">
        <v>20969</v>
      </c>
      <c r="AA6538" s="124">
        <v>21832</v>
      </c>
      <c r="AB6538" s="123">
        <v>22162</v>
      </c>
      <c r="AC6538" s="124">
        <v>23169</v>
      </c>
      <c r="AD6538" s="123">
        <v>20903</v>
      </c>
      <c r="AE6538" s="125">
        <v>20807</v>
      </c>
      <c r="AF6538" s="126">
        <v>22340</v>
      </c>
    </row>
    <row r="6539" spans="2:32">
      <c r="B6539" s="127">
        <v>6501</v>
      </c>
      <c r="C6539" s="128">
        <v>6501</v>
      </c>
      <c r="D6539" s="129">
        <v>271</v>
      </c>
      <c r="E6539" s="130">
        <v>9</v>
      </c>
      <c r="F6539" s="131">
        <v>28</v>
      </c>
      <c r="G6539" s="132" t="s">
        <v>487</v>
      </c>
      <c r="H6539" s="133">
        <v>9</v>
      </c>
      <c r="I6539" s="128">
        <v>27</v>
      </c>
      <c r="J6539" s="129" t="s">
        <v>487</v>
      </c>
      <c r="K6539" s="134">
        <v>21</v>
      </c>
      <c r="L6539" s="108"/>
      <c r="M6539" s="81">
        <v>15754</v>
      </c>
      <c r="N6539" s="135">
        <v>14967</v>
      </c>
      <c r="O6539" s="136">
        <v>16672</v>
      </c>
      <c r="P6539" s="135">
        <v>17359</v>
      </c>
      <c r="Q6539" s="136">
        <v>17427</v>
      </c>
      <c r="R6539" s="135">
        <v>18026</v>
      </c>
      <c r="S6539" s="136">
        <v>16681</v>
      </c>
      <c r="T6539" s="135">
        <v>17236</v>
      </c>
      <c r="U6539" s="136">
        <v>18636</v>
      </c>
      <c r="V6539" s="135">
        <v>19540</v>
      </c>
      <c r="W6539" s="136">
        <v>20707</v>
      </c>
      <c r="X6539" s="135">
        <v>20888</v>
      </c>
      <c r="Y6539" s="136">
        <v>19507</v>
      </c>
      <c r="Z6539" s="135">
        <v>20863</v>
      </c>
      <c r="AA6539" s="136">
        <v>21920</v>
      </c>
      <c r="AB6539" s="135">
        <v>22413</v>
      </c>
      <c r="AC6539" s="136">
        <v>23495</v>
      </c>
      <c r="AD6539" s="135">
        <v>21304</v>
      </c>
      <c r="AE6539" s="137">
        <v>21158</v>
      </c>
      <c r="AF6539" s="138">
        <v>22386</v>
      </c>
    </row>
    <row r="6540" spans="2:32">
      <c r="B6540" s="114">
        <v>6502</v>
      </c>
      <c r="C6540" s="115">
        <v>6502</v>
      </c>
      <c r="D6540" s="116">
        <v>271</v>
      </c>
      <c r="E6540" s="117">
        <v>9</v>
      </c>
      <c r="F6540" s="118">
        <v>28</v>
      </c>
      <c r="G6540" s="119" t="s">
        <v>487</v>
      </c>
      <c r="H6540" s="120">
        <v>9</v>
      </c>
      <c r="I6540" s="115">
        <v>27</v>
      </c>
      <c r="J6540" s="116" t="s">
        <v>487</v>
      </c>
      <c r="K6540" s="121">
        <v>22</v>
      </c>
      <c r="L6540" s="108"/>
      <c r="M6540" s="122">
        <v>14630</v>
      </c>
      <c r="N6540" s="123">
        <v>14168</v>
      </c>
      <c r="O6540" s="124">
        <v>15630</v>
      </c>
      <c r="P6540" s="123">
        <v>16340</v>
      </c>
      <c r="Q6540" s="124">
        <v>16467</v>
      </c>
      <c r="R6540" s="123">
        <v>16989</v>
      </c>
      <c r="S6540" s="124">
        <v>16154</v>
      </c>
      <c r="T6540" s="123">
        <v>16549</v>
      </c>
      <c r="U6540" s="124">
        <v>17743</v>
      </c>
      <c r="V6540" s="123">
        <v>18820</v>
      </c>
      <c r="W6540" s="124">
        <v>20057</v>
      </c>
      <c r="X6540" s="123">
        <v>20140</v>
      </c>
      <c r="Y6540" s="124">
        <v>19284</v>
      </c>
      <c r="Z6540" s="123">
        <v>20157</v>
      </c>
      <c r="AA6540" s="124">
        <v>21364</v>
      </c>
      <c r="AB6540" s="123">
        <v>21994</v>
      </c>
      <c r="AC6540" s="124">
        <v>23112</v>
      </c>
      <c r="AD6540" s="123">
        <v>21239</v>
      </c>
      <c r="AE6540" s="125">
        <v>20815</v>
      </c>
      <c r="AF6540" s="126">
        <v>21778</v>
      </c>
    </row>
    <row r="6541" spans="2:32">
      <c r="B6541" s="127">
        <v>6503</v>
      </c>
      <c r="C6541" s="128">
        <v>6503</v>
      </c>
      <c r="D6541" s="129">
        <v>271</v>
      </c>
      <c r="E6541" s="130">
        <v>9</v>
      </c>
      <c r="F6541" s="131">
        <v>28</v>
      </c>
      <c r="G6541" s="132" t="s">
        <v>487</v>
      </c>
      <c r="H6541" s="133">
        <v>9</v>
      </c>
      <c r="I6541" s="128">
        <v>27</v>
      </c>
      <c r="J6541" s="129" t="s">
        <v>487</v>
      </c>
      <c r="K6541" s="134">
        <v>23</v>
      </c>
      <c r="L6541" s="108"/>
      <c r="M6541" s="81">
        <v>13440</v>
      </c>
      <c r="N6541" s="135">
        <v>13325</v>
      </c>
      <c r="O6541" s="136">
        <v>14542</v>
      </c>
      <c r="P6541" s="135">
        <v>15242</v>
      </c>
      <c r="Q6541" s="136">
        <v>15367</v>
      </c>
      <c r="R6541" s="135">
        <v>15772</v>
      </c>
      <c r="S6541" s="136">
        <v>15467</v>
      </c>
      <c r="T6541" s="135">
        <v>15733</v>
      </c>
      <c r="U6541" s="136">
        <v>16697</v>
      </c>
      <c r="V6541" s="135">
        <v>17807</v>
      </c>
      <c r="W6541" s="136">
        <v>19189</v>
      </c>
      <c r="X6541" s="135">
        <v>19048</v>
      </c>
      <c r="Y6541" s="136">
        <v>18766</v>
      </c>
      <c r="Z6541" s="135">
        <v>19188</v>
      </c>
      <c r="AA6541" s="136">
        <v>20494</v>
      </c>
      <c r="AB6541" s="135">
        <v>21112</v>
      </c>
      <c r="AC6541" s="136">
        <v>22383</v>
      </c>
      <c r="AD6541" s="135">
        <v>20794</v>
      </c>
      <c r="AE6541" s="137">
        <v>20155</v>
      </c>
      <c r="AF6541" s="138">
        <v>20843</v>
      </c>
    </row>
    <row r="6542" spans="2:32">
      <c r="B6542" s="114">
        <v>6504</v>
      </c>
      <c r="C6542" s="115">
        <v>6504</v>
      </c>
      <c r="D6542" s="116">
        <v>271</v>
      </c>
      <c r="E6542" s="117">
        <v>9</v>
      </c>
      <c r="F6542" s="118">
        <v>28</v>
      </c>
      <c r="G6542" s="119" t="s">
        <v>487</v>
      </c>
      <c r="H6542" s="120">
        <v>9</v>
      </c>
      <c r="I6542" s="115">
        <v>27</v>
      </c>
      <c r="J6542" s="116" t="s">
        <v>487</v>
      </c>
      <c r="K6542" s="121">
        <v>24</v>
      </c>
      <c r="L6542" s="108"/>
      <c r="M6542" s="122">
        <v>12543</v>
      </c>
      <c r="N6542" s="123">
        <v>12695</v>
      </c>
      <c r="O6542" s="124">
        <v>13763</v>
      </c>
      <c r="P6542" s="123">
        <v>14466</v>
      </c>
      <c r="Q6542" s="124">
        <v>14606</v>
      </c>
      <c r="R6542" s="123">
        <v>14946</v>
      </c>
      <c r="S6542" s="124">
        <v>14979</v>
      </c>
      <c r="T6542" s="123">
        <v>15221</v>
      </c>
      <c r="U6542" s="124">
        <v>16003</v>
      </c>
      <c r="V6542" s="123">
        <v>17249</v>
      </c>
      <c r="W6542" s="124">
        <v>18727</v>
      </c>
      <c r="X6542" s="123">
        <v>18385</v>
      </c>
      <c r="Y6542" s="124">
        <v>18417</v>
      </c>
      <c r="Z6542" s="123">
        <v>18596</v>
      </c>
      <c r="AA6542" s="124">
        <v>19918</v>
      </c>
      <c r="AB6542" s="123">
        <v>20560</v>
      </c>
      <c r="AC6542" s="124">
        <v>21939</v>
      </c>
      <c r="AD6542" s="123">
        <v>20482</v>
      </c>
      <c r="AE6542" s="125">
        <v>19760</v>
      </c>
      <c r="AF6542" s="126">
        <v>20281</v>
      </c>
    </row>
    <row r="6543" spans="2:32">
      <c r="B6543" s="127">
        <v>6505</v>
      </c>
      <c r="C6543" s="128">
        <v>6505</v>
      </c>
      <c r="D6543" s="129">
        <v>272</v>
      </c>
      <c r="E6543" s="130">
        <v>9</v>
      </c>
      <c r="F6543" s="131">
        <v>29</v>
      </c>
      <c r="G6543" s="132" t="s">
        <v>487</v>
      </c>
      <c r="H6543" s="133">
        <v>9</v>
      </c>
      <c r="I6543" s="128">
        <v>28</v>
      </c>
      <c r="J6543" s="129" t="s">
        <v>487</v>
      </c>
      <c r="K6543" s="134">
        <v>1</v>
      </c>
      <c r="L6543" s="108"/>
      <c r="M6543" s="81">
        <v>12160</v>
      </c>
      <c r="N6543" s="135">
        <v>12607</v>
      </c>
      <c r="O6543" s="136">
        <v>13908</v>
      </c>
      <c r="P6543" s="135">
        <v>14314</v>
      </c>
      <c r="Q6543" s="136">
        <v>14684</v>
      </c>
      <c r="R6543" s="135">
        <v>14565</v>
      </c>
      <c r="S6543" s="136">
        <v>14446</v>
      </c>
      <c r="T6543" s="135">
        <v>15064</v>
      </c>
      <c r="U6543" s="136">
        <v>16409</v>
      </c>
      <c r="V6543" s="135">
        <v>17322</v>
      </c>
      <c r="W6543" s="136">
        <v>18003</v>
      </c>
      <c r="X6543" s="135">
        <v>17847</v>
      </c>
      <c r="Y6543" s="136">
        <v>17358</v>
      </c>
      <c r="Z6543" s="135">
        <v>19198</v>
      </c>
      <c r="AA6543" s="136">
        <v>20161</v>
      </c>
      <c r="AB6543" s="135">
        <v>20714</v>
      </c>
      <c r="AC6543" s="136">
        <v>21288</v>
      </c>
      <c r="AD6543" s="135">
        <v>19134</v>
      </c>
      <c r="AE6543" s="137">
        <v>19494</v>
      </c>
      <c r="AF6543" s="138">
        <v>21039</v>
      </c>
    </row>
    <row r="6544" spans="2:32">
      <c r="B6544" s="114">
        <v>6506</v>
      </c>
      <c r="C6544" s="115">
        <v>6506</v>
      </c>
      <c r="D6544" s="116">
        <v>272</v>
      </c>
      <c r="E6544" s="117">
        <v>9</v>
      </c>
      <c r="F6544" s="118">
        <v>29</v>
      </c>
      <c r="G6544" s="119" t="s">
        <v>487</v>
      </c>
      <c r="H6544" s="120">
        <v>9</v>
      </c>
      <c r="I6544" s="115">
        <v>28</v>
      </c>
      <c r="J6544" s="116" t="s">
        <v>487</v>
      </c>
      <c r="K6544" s="121">
        <v>2</v>
      </c>
      <c r="L6544" s="108"/>
      <c r="M6544" s="122">
        <v>11850</v>
      </c>
      <c r="N6544" s="123">
        <v>12443</v>
      </c>
      <c r="O6544" s="124">
        <v>13652</v>
      </c>
      <c r="P6544" s="123">
        <v>14062</v>
      </c>
      <c r="Q6544" s="124">
        <v>14411</v>
      </c>
      <c r="R6544" s="123">
        <v>14236</v>
      </c>
      <c r="S6544" s="124">
        <v>14157</v>
      </c>
      <c r="T6544" s="123">
        <v>14876</v>
      </c>
      <c r="U6544" s="124">
        <v>16105</v>
      </c>
      <c r="V6544" s="123">
        <v>17039</v>
      </c>
      <c r="W6544" s="124">
        <v>17588</v>
      </c>
      <c r="X6544" s="123">
        <v>17444</v>
      </c>
      <c r="Y6544" s="124">
        <v>16987</v>
      </c>
      <c r="Z6544" s="123">
        <v>18795</v>
      </c>
      <c r="AA6544" s="124">
        <v>19765</v>
      </c>
      <c r="AB6544" s="123">
        <v>20315</v>
      </c>
      <c r="AC6544" s="124">
        <v>20749</v>
      </c>
      <c r="AD6544" s="123">
        <v>18730</v>
      </c>
      <c r="AE6544" s="125">
        <v>19184</v>
      </c>
      <c r="AF6544" s="126">
        <v>20590</v>
      </c>
    </row>
    <row r="6545" spans="2:32">
      <c r="B6545" s="127">
        <v>6507</v>
      </c>
      <c r="C6545" s="128">
        <v>6507</v>
      </c>
      <c r="D6545" s="129">
        <v>272</v>
      </c>
      <c r="E6545" s="130">
        <v>9</v>
      </c>
      <c r="F6545" s="131">
        <v>29</v>
      </c>
      <c r="G6545" s="132" t="s">
        <v>487</v>
      </c>
      <c r="H6545" s="133">
        <v>9</v>
      </c>
      <c r="I6545" s="128">
        <v>28</v>
      </c>
      <c r="J6545" s="129" t="s">
        <v>487</v>
      </c>
      <c r="K6545" s="134">
        <v>3</v>
      </c>
      <c r="L6545" s="108"/>
      <c r="M6545" s="81">
        <v>11710</v>
      </c>
      <c r="N6545" s="135">
        <v>12429</v>
      </c>
      <c r="O6545" s="136">
        <v>13582</v>
      </c>
      <c r="P6545" s="135">
        <v>13972</v>
      </c>
      <c r="Q6545" s="136">
        <v>14311</v>
      </c>
      <c r="R6545" s="135">
        <v>14155</v>
      </c>
      <c r="S6545" s="136">
        <v>14117</v>
      </c>
      <c r="T6545" s="135">
        <v>14962</v>
      </c>
      <c r="U6545" s="136">
        <v>16107</v>
      </c>
      <c r="V6545" s="135">
        <v>16941</v>
      </c>
      <c r="W6545" s="136">
        <v>17428</v>
      </c>
      <c r="X6545" s="135">
        <v>17322</v>
      </c>
      <c r="Y6545" s="136">
        <v>16909</v>
      </c>
      <c r="Z6545" s="135">
        <v>18640</v>
      </c>
      <c r="AA6545" s="136">
        <v>19537</v>
      </c>
      <c r="AB6545" s="135">
        <v>20067</v>
      </c>
      <c r="AC6545" s="136">
        <v>20459</v>
      </c>
      <c r="AD6545" s="135">
        <v>18582</v>
      </c>
      <c r="AE6545" s="137">
        <v>19105</v>
      </c>
      <c r="AF6545" s="138">
        <v>20377</v>
      </c>
    </row>
    <row r="6546" spans="2:32">
      <c r="B6546" s="114">
        <v>6508</v>
      </c>
      <c r="C6546" s="115">
        <v>6508</v>
      </c>
      <c r="D6546" s="116">
        <v>272</v>
      </c>
      <c r="E6546" s="117">
        <v>9</v>
      </c>
      <c r="F6546" s="118">
        <v>29</v>
      </c>
      <c r="G6546" s="119" t="s">
        <v>487</v>
      </c>
      <c r="H6546" s="120">
        <v>9</v>
      </c>
      <c r="I6546" s="115">
        <v>28</v>
      </c>
      <c r="J6546" s="116" t="s">
        <v>487</v>
      </c>
      <c r="K6546" s="121">
        <v>4</v>
      </c>
      <c r="L6546" s="108"/>
      <c r="M6546" s="122">
        <v>11704</v>
      </c>
      <c r="N6546" s="123">
        <v>12578</v>
      </c>
      <c r="O6546" s="124">
        <v>13673</v>
      </c>
      <c r="P6546" s="123">
        <v>14049</v>
      </c>
      <c r="Q6546" s="124">
        <v>14350</v>
      </c>
      <c r="R6546" s="123">
        <v>14151</v>
      </c>
      <c r="S6546" s="124">
        <v>14204</v>
      </c>
      <c r="T6546" s="123">
        <v>15079</v>
      </c>
      <c r="U6546" s="124">
        <v>16113</v>
      </c>
      <c r="V6546" s="123">
        <v>16822</v>
      </c>
      <c r="W6546" s="124">
        <v>17189</v>
      </c>
      <c r="X6546" s="123">
        <v>17065</v>
      </c>
      <c r="Y6546" s="124">
        <v>16766</v>
      </c>
      <c r="Z6546" s="123">
        <v>18397</v>
      </c>
      <c r="AA6546" s="124">
        <v>19212</v>
      </c>
      <c r="AB6546" s="123">
        <v>19625</v>
      </c>
      <c r="AC6546" s="124">
        <v>19923</v>
      </c>
      <c r="AD6546" s="123">
        <v>18296</v>
      </c>
      <c r="AE6546" s="125">
        <v>18802</v>
      </c>
      <c r="AF6546" s="126">
        <v>19991</v>
      </c>
    </row>
    <row r="6547" spans="2:32">
      <c r="B6547" s="127">
        <v>6509</v>
      </c>
      <c r="C6547" s="128">
        <v>6509</v>
      </c>
      <c r="D6547" s="129">
        <v>272</v>
      </c>
      <c r="E6547" s="130">
        <v>9</v>
      </c>
      <c r="F6547" s="131">
        <v>29</v>
      </c>
      <c r="G6547" s="132" t="s">
        <v>487</v>
      </c>
      <c r="H6547" s="133">
        <v>9</v>
      </c>
      <c r="I6547" s="128">
        <v>28</v>
      </c>
      <c r="J6547" s="129" t="s">
        <v>487</v>
      </c>
      <c r="K6547" s="134">
        <v>5</v>
      </c>
      <c r="L6547" s="108"/>
      <c r="M6547" s="81">
        <v>11766</v>
      </c>
      <c r="N6547" s="135">
        <v>13091</v>
      </c>
      <c r="O6547" s="136">
        <v>14211</v>
      </c>
      <c r="P6547" s="135">
        <v>14435</v>
      </c>
      <c r="Q6547" s="136">
        <v>14657</v>
      </c>
      <c r="R6547" s="135">
        <v>14170</v>
      </c>
      <c r="S6547" s="136">
        <v>14162</v>
      </c>
      <c r="T6547" s="135">
        <v>15484</v>
      </c>
      <c r="U6547" s="136">
        <v>16411</v>
      </c>
      <c r="V6547" s="135">
        <v>16857</v>
      </c>
      <c r="W6547" s="136">
        <v>17106</v>
      </c>
      <c r="X6547" s="135">
        <v>16689</v>
      </c>
      <c r="Y6547" s="136">
        <v>16435</v>
      </c>
      <c r="Z6547" s="135">
        <v>18421</v>
      </c>
      <c r="AA6547" s="136">
        <v>19000</v>
      </c>
      <c r="AB6547" s="135">
        <v>19279</v>
      </c>
      <c r="AC6547" s="136">
        <v>19481</v>
      </c>
      <c r="AD6547" s="135">
        <v>17796</v>
      </c>
      <c r="AE6547" s="137">
        <v>18828</v>
      </c>
      <c r="AF6547" s="138">
        <v>19838</v>
      </c>
    </row>
    <row r="6548" spans="2:32">
      <c r="B6548" s="114">
        <v>6510</v>
      </c>
      <c r="C6548" s="115">
        <v>6510</v>
      </c>
      <c r="D6548" s="116">
        <v>272</v>
      </c>
      <c r="E6548" s="117">
        <v>9</v>
      </c>
      <c r="F6548" s="118">
        <v>29</v>
      </c>
      <c r="G6548" s="119" t="s">
        <v>487</v>
      </c>
      <c r="H6548" s="120">
        <v>9</v>
      </c>
      <c r="I6548" s="115">
        <v>28</v>
      </c>
      <c r="J6548" s="116" t="s">
        <v>487</v>
      </c>
      <c r="K6548" s="121">
        <v>6</v>
      </c>
      <c r="L6548" s="108"/>
      <c r="M6548" s="122">
        <v>12236</v>
      </c>
      <c r="N6548" s="123">
        <v>14372</v>
      </c>
      <c r="O6548" s="124">
        <v>15557</v>
      </c>
      <c r="P6548" s="123">
        <v>15673</v>
      </c>
      <c r="Q6548" s="124">
        <v>15658</v>
      </c>
      <c r="R6548" s="123">
        <v>14570</v>
      </c>
      <c r="S6548" s="124">
        <v>14410</v>
      </c>
      <c r="T6548" s="123">
        <v>16560</v>
      </c>
      <c r="U6548" s="124">
        <v>17530</v>
      </c>
      <c r="V6548" s="123">
        <v>17553</v>
      </c>
      <c r="W6548" s="124">
        <v>17571</v>
      </c>
      <c r="X6548" s="123">
        <v>16677</v>
      </c>
      <c r="Y6548" s="124">
        <v>16353</v>
      </c>
      <c r="Z6548" s="123">
        <v>19210</v>
      </c>
      <c r="AA6548" s="124">
        <v>19594</v>
      </c>
      <c r="AB6548" s="123">
        <v>19544</v>
      </c>
      <c r="AC6548" s="124">
        <v>19573</v>
      </c>
      <c r="AD6548" s="123">
        <v>17546</v>
      </c>
      <c r="AE6548" s="125">
        <v>19471</v>
      </c>
      <c r="AF6548" s="126">
        <v>20456</v>
      </c>
    </row>
    <row r="6549" spans="2:32">
      <c r="B6549" s="127">
        <v>6511</v>
      </c>
      <c r="C6549" s="128">
        <v>6511</v>
      </c>
      <c r="D6549" s="129">
        <v>272</v>
      </c>
      <c r="E6549" s="130">
        <v>9</v>
      </c>
      <c r="F6549" s="131">
        <v>29</v>
      </c>
      <c r="G6549" s="132" t="s">
        <v>487</v>
      </c>
      <c r="H6549" s="133">
        <v>9</v>
      </c>
      <c r="I6549" s="128">
        <v>28</v>
      </c>
      <c r="J6549" s="129" t="s">
        <v>487</v>
      </c>
      <c r="K6549" s="134">
        <v>7</v>
      </c>
      <c r="L6549" s="108"/>
      <c r="M6549" s="81">
        <v>12735</v>
      </c>
      <c r="N6549" s="135">
        <v>15758</v>
      </c>
      <c r="O6549" s="136">
        <v>16816</v>
      </c>
      <c r="P6549" s="135">
        <v>16931</v>
      </c>
      <c r="Q6549" s="136">
        <v>16616</v>
      </c>
      <c r="R6549" s="135">
        <v>14906</v>
      </c>
      <c r="S6549" s="136">
        <v>14566</v>
      </c>
      <c r="T6549" s="135">
        <v>17775</v>
      </c>
      <c r="U6549" s="136">
        <v>18567</v>
      </c>
      <c r="V6549" s="135">
        <v>18287</v>
      </c>
      <c r="W6549" s="136">
        <v>18245</v>
      </c>
      <c r="X6549" s="135">
        <v>16695</v>
      </c>
      <c r="Y6549" s="136">
        <v>16163</v>
      </c>
      <c r="Z6549" s="135">
        <v>19889</v>
      </c>
      <c r="AA6549" s="136">
        <v>20239</v>
      </c>
      <c r="AB6549" s="135">
        <v>19879</v>
      </c>
      <c r="AC6549" s="136">
        <v>19946</v>
      </c>
      <c r="AD6549" s="135">
        <v>17217</v>
      </c>
      <c r="AE6549" s="137">
        <v>20314</v>
      </c>
      <c r="AF6549" s="138">
        <v>21003</v>
      </c>
    </row>
    <row r="6550" spans="2:32">
      <c r="B6550" s="114">
        <v>6512</v>
      </c>
      <c r="C6550" s="115">
        <v>6512</v>
      </c>
      <c r="D6550" s="116">
        <v>272</v>
      </c>
      <c r="E6550" s="117">
        <v>9</v>
      </c>
      <c r="F6550" s="118">
        <v>29</v>
      </c>
      <c r="G6550" s="119" t="s">
        <v>487</v>
      </c>
      <c r="H6550" s="120">
        <v>9</v>
      </c>
      <c r="I6550" s="115">
        <v>28</v>
      </c>
      <c r="J6550" s="116" t="s">
        <v>487</v>
      </c>
      <c r="K6550" s="121">
        <v>8</v>
      </c>
      <c r="L6550" s="108"/>
      <c r="M6550" s="122">
        <v>13370</v>
      </c>
      <c r="N6550" s="123">
        <v>16263</v>
      </c>
      <c r="O6550" s="124">
        <v>17154</v>
      </c>
      <c r="P6550" s="123">
        <v>17341</v>
      </c>
      <c r="Q6550" s="124">
        <v>17097</v>
      </c>
      <c r="R6550" s="123">
        <v>15424</v>
      </c>
      <c r="S6550" s="124">
        <v>14954</v>
      </c>
      <c r="T6550" s="123">
        <v>18346</v>
      </c>
      <c r="U6550" s="124">
        <v>18775</v>
      </c>
      <c r="V6550" s="123">
        <v>18687</v>
      </c>
      <c r="W6550" s="124">
        <v>18623</v>
      </c>
      <c r="X6550" s="123">
        <v>17069</v>
      </c>
      <c r="Y6550" s="124">
        <v>16393</v>
      </c>
      <c r="Z6550" s="123">
        <v>19818</v>
      </c>
      <c r="AA6550" s="124">
        <v>20264</v>
      </c>
      <c r="AB6550" s="123">
        <v>20014</v>
      </c>
      <c r="AC6550" s="124">
        <v>20127</v>
      </c>
      <c r="AD6550" s="123">
        <v>17381</v>
      </c>
      <c r="AE6550" s="125">
        <v>20662</v>
      </c>
      <c r="AF6550" s="126">
        <v>20862</v>
      </c>
    </row>
    <row r="6551" spans="2:32">
      <c r="B6551" s="127">
        <v>6513</v>
      </c>
      <c r="C6551" s="128">
        <v>6513</v>
      </c>
      <c r="D6551" s="129">
        <v>272</v>
      </c>
      <c r="E6551" s="130">
        <v>9</v>
      </c>
      <c r="F6551" s="131">
        <v>29</v>
      </c>
      <c r="G6551" s="132" t="s">
        <v>487</v>
      </c>
      <c r="H6551" s="133">
        <v>9</v>
      </c>
      <c r="I6551" s="128">
        <v>28</v>
      </c>
      <c r="J6551" s="129" t="s">
        <v>487</v>
      </c>
      <c r="K6551" s="134">
        <v>9</v>
      </c>
      <c r="L6551" s="108"/>
      <c r="M6551" s="81">
        <v>14141</v>
      </c>
      <c r="N6551" s="135">
        <v>16552</v>
      </c>
      <c r="O6551" s="136">
        <v>17473</v>
      </c>
      <c r="P6551" s="135">
        <v>17635</v>
      </c>
      <c r="Q6551" s="136">
        <v>17507</v>
      </c>
      <c r="R6551" s="135">
        <v>16119</v>
      </c>
      <c r="S6551" s="136">
        <v>15744</v>
      </c>
      <c r="T6551" s="135">
        <v>18645</v>
      </c>
      <c r="U6551" s="136">
        <v>19073</v>
      </c>
      <c r="V6551" s="135">
        <v>18986</v>
      </c>
      <c r="W6551" s="136">
        <v>18936</v>
      </c>
      <c r="X6551" s="135">
        <v>17657</v>
      </c>
      <c r="Y6551" s="136">
        <v>17104</v>
      </c>
      <c r="Z6551" s="135">
        <v>19950</v>
      </c>
      <c r="AA6551" s="136">
        <v>20338</v>
      </c>
      <c r="AB6551" s="135">
        <v>20172</v>
      </c>
      <c r="AC6551" s="136">
        <v>20330</v>
      </c>
      <c r="AD6551" s="135">
        <v>18043</v>
      </c>
      <c r="AE6551" s="137">
        <v>20792</v>
      </c>
      <c r="AF6551" s="138">
        <v>20945</v>
      </c>
    </row>
    <row r="6552" spans="2:32">
      <c r="B6552" s="114">
        <v>6514</v>
      </c>
      <c r="C6552" s="115">
        <v>6514</v>
      </c>
      <c r="D6552" s="116">
        <v>272</v>
      </c>
      <c r="E6552" s="117">
        <v>9</v>
      </c>
      <c r="F6552" s="118">
        <v>29</v>
      </c>
      <c r="G6552" s="119" t="s">
        <v>487</v>
      </c>
      <c r="H6552" s="120">
        <v>9</v>
      </c>
      <c r="I6552" s="115">
        <v>28</v>
      </c>
      <c r="J6552" s="116" t="s">
        <v>487</v>
      </c>
      <c r="K6552" s="121">
        <v>10</v>
      </c>
      <c r="L6552" s="108"/>
      <c r="M6552" s="122">
        <v>14664</v>
      </c>
      <c r="N6552" s="123">
        <v>16709</v>
      </c>
      <c r="O6552" s="124">
        <v>17819</v>
      </c>
      <c r="P6552" s="123">
        <v>17943</v>
      </c>
      <c r="Q6552" s="124">
        <v>17859</v>
      </c>
      <c r="R6552" s="123">
        <v>16595</v>
      </c>
      <c r="S6552" s="124">
        <v>16371</v>
      </c>
      <c r="T6552" s="123">
        <v>18767</v>
      </c>
      <c r="U6552" s="124">
        <v>19591</v>
      </c>
      <c r="V6552" s="123">
        <v>19251</v>
      </c>
      <c r="W6552" s="124">
        <v>19245</v>
      </c>
      <c r="X6552" s="123">
        <v>18176</v>
      </c>
      <c r="Y6552" s="124">
        <v>17931</v>
      </c>
      <c r="Z6552" s="123">
        <v>20396</v>
      </c>
      <c r="AA6552" s="124">
        <v>20646</v>
      </c>
      <c r="AB6552" s="123">
        <v>20402</v>
      </c>
      <c r="AC6552" s="124">
        <v>20738</v>
      </c>
      <c r="AD6552" s="123">
        <v>18903</v>
      </c>
      <c r="AE6552" s="125">
        <v>21108</v>
      </c>
      <c r="AF6552" s="126">
        <v>21432</v>
      </c>
    </row>
    <row r="6553" spans="2:32">
      <c r="B6553" s="127">
        <v>6515</v>
      </c>
      <c r="C6553" s="128">
        <v>6515</v>
      </c>
      <c r="D6553" s="129">
        <v>272</v>
      </c>
      <c r="E6553" s="130">
        <v>9</v>
      </c>
      <c r="F6553" s="131">
        <v>29</v>
      </c>
      <c r="G6553" s="132" t="s">
        <v>487</v>
      </c>
      <c r="H6553" s="133">
        <v>9</v>
      </c>
      <c r="I6553" s="128">
        <v>28</v>
      </c>
      <c r="J6553" s="129" t="s">
        <v>487</v>
      </c>
      <c r="K6553" s="134">
        <v>11</v>
      </c>
      <c r="L6553" s="108"/>
      <c r="M6553" s="81">
        <v>14705</v>
      </c>
      <c r="N6553" s="135">
        <v>16597</v>
      </c>
      <c r="O6553" s="136">
        <v>17751</v>
      </c>
      <c r="P6553" s="135">
        <v>17874</v>
      </c>
      <c r="Q6553" s="136">
        <v>17935</v>
      </c>
      <c r="R6553" s="135">
        <v>16598</v>
      </c>
      <c r="S6553" s="136">
        <v>16366</v>
      </c>
      <c r="T6553" s="135">
        <v>18609</v>
      </c>
      <c r="U6553" s="136">
        <v>19577</v>
      </c>
      <c r="V6553" s="135">
        <v>19356</v>
      </c>
      <c r="W6553" s="136">
        <v>19327</v>
      </c>
      <c r="X6553" s="135">
        <v>18219</v>
      </c>
      <c r="Y6553" s="136">
        <v>17999</v>
      </c>
      <c r="Z6553" s="135">
        <v>20397</v>
      </c>
      <c r="AA6553" s="136">
        <v>20600</v>
      </c>
      <c r="AB6553" s="135">
        <v>20551</v>
      </c>
      <c r="AC6553" s="136">
        <v>20885</v>
      </c>
      <c r="AD6553" s="135">
        <v>19029</v>
      </c>
      <c r="AE6553" s="137">
        <v>21083</v>
      </c>
      <c r="AF6553" s="138">
        <v>21480</v>
      </c>
    </row>
    <row r="6554" spans="2:32">
      <c r="B6554" s="114">
        <v>6516</v>
      </c>
      <c r="C6554" s="115">
        <v>6516</v>
      </c>
      <c r="D6554" s="116">
        <v>272</v>
      </c>
      <c r="E6554" s="117">
        <v>9</v>
      </c>
      <c r="F6554" s="118">
        <v>29</v>
      </c>
      <c r="G6554" s="119" t="s">
        <v>487</v>
      </c>
      <c r="H6554" s="120">
        <v>9</v>
      </c>
      <c r="I6554" s="115">
        <v>28</v>
      </c>
      <c r="J6554" s="116" t="s">
        <v>487</v>
      </c>
      <c r="K6554" s="121">
        <v>12</v>
      </c>
      <c r="L6554" s="108"/>
      <c r="M6554" s="122">
        <v>14767</v>
      </c>
      <c r="N6554" s="123">
        <v>16621</v>
      </c>
      <c r="O6554" s="124">
        <v>17754</v>
      </c>
      <c r="P6554" s="123">
        <v>17886</v>
      </c>
      <c r="Q6554" s="124">
        <v>18028</v>
      </c>
      <c r="R6554" s="123">
        <v>16692</v>
      </c>
      <c r="S6554" s="124">
        <v>16560</v>
      </c>
      <c r="T6554" s="123">
        <v>18612</v>
      </c>
      <c r="U6554" s="124">
        <v>19593</v>
      </c>
      <c r="V6554" s="123">
        <v>19471</v>
      </c>
      <c r="W6554" s="124">
        <v>19394</v>
      </c>
      <c r="X6554" s="123">
        <v>18339</v>
      </c>
      <c r="Y6554" s="124">
        <v>18230</v>
      </c>
      <c r="Z6554" s="123">
        <v>20369</v>
      </c>
      <c r="AA6554" s="124">
        <v>20550</v>
      </c>
      <c r="AB6554" s="123">
        <v>20652</v>
      </c>
      <c r="AC6554" s="124">
        <v>20966</v>
      </c>
      <c r="AD6554" s="123">
        <v>19277</v>
      </c>
      <c r="AE6554" s="125">
        <v>21131</v>
      </c>
      <c r="AF6554" s="126">
        <v>21448</v>
      </c>
    </row>
    <row r="6555" spans="2:32">
      <c r="B6555" s="127">
        <v>6517</v>
      </c>
      <c r="C6555" s="128">
        <v>6517</v>
      </c>
      <c r="D6555" s="129">
        <v>272</v>
      </c>
      <c r="E6555" s="130">
        <v>9</v>
      </c>
      <c r="F6555" s="131">
        <v>29</v>
      </c>
      <c r="G6555" s="132" t="s">
        <v>487</v>
      </c>
      <c r="H6555" s="133">
        <v>9</v>
      </c>
      <c r="I6555" s="128">
        <v>28</v>
      </c>
      <c r="J6555" s="129" t="s">
        <v>487</v>
      </c>
      <c r="K6555" s="134">
        <v>13</v>
      </c>
      <c r="L6555" s="108"/>
      <c r="M6555" s="81">
        <v>14607</v>
      </c>
      <c r="N6555" s="135">
        <v>16572</v>
      </c>
      <c r="O6555" s="136">
        <v>17628</v>
      </c>
      <c r="P6555" s="135">
        <v>17776</v>
      </c>
      <c r="Q6555" s="136">
        <v>18069</v>
      </c>
      <c r="R6555" s="135">
        <v>16541</v>
      </c>
      <c r="S6555" s="136">
        <v>16411</v>
      </c>
      <c r="T6555" s="135">
        <v>18527</v>
      </c>
      <c r="U6555" s="136">
        <v>19395</v>
      </c>
      <c r="V6555" s="135">
        <v>19524</v>
      </c>
      <c r="W6555" s="136">
        <v>19359</v>
      </c>
      <c r="X6555" s="135">
        <v>18176</v>
      </c>
      <c r="Y6555" s="136">
        <v>18036</v>
      </c>
      <c r="Z6555" s="135">
        <v>20155</v>
      </c>
      <c r="AA6555" s="136">
        <v>20404</v>
      </c>
      <c r="AB6555" s="135">
        <v>20727</v>
      </c>
      <c r="AC6555" s="136">
        <v>20925</v>
      </c>
      <c r="AD6555" s="135">
        <v>19064</v>
      </c>
      <c r="AE6555" s="137">
        <v>20960</v>
      </c>
      <c r="AF6555" s="138">
        <v>21228</v>
      </c>
    </row>
    <row r="6556" spans="2:32">
      <c r="B6556" s="114">
        <v>6518</v>
      </c>
      <c r="C6556" s="115">
        <v>6518</v>
      </c>
      <c r="D6556" s="116">
        <v>272</v>
      </c>
      <c r="E6556" s="117">
        <v>9</v>
      </c>
      <c r="F6556" s="118">
        <v>29</v>
      </c>
      <c r="G6556" s="119" t="s">
        <v>487</v>
      </c>
      <c r="H6556" s="120">
        <v>9</v>
      </c>
      <c r="I6556" s="115">
        <v>28</v>
      </c>
      <c r="J6556" s="116" t="s">
        <v>487</v>
      </c>
      <c r="K6556" s="121">
        <v>14</v>
      </c>
      <c r="L6556" s="108"/>
      <c r="M6556" s="122">
        <v>14610</v>
      </c>
      <c r="N6556" s="123">
        <v>16532</v>
      </c>
      <c r="O6556" s="124">
        <v>17624</v>
      </c>
      <c r="P6556" s="123">
        <v>17824</v>
      </c>
      <c r="Q6556" s="124">
        <v>18199</v>
      </c>
      <c r="R6556" s="123">
        <v>16548</v>
      </c>
      <c r="S6556" s="124">
        <v>16496</v>
      </c>
      <c r="T6556" s="123">
        <v>18469</v>
      </c>
      <c r="U6556" s="124">
        <v>19382</v>
      </c>
      <c r="V6556" s="123">
        <v>19605</v>
      </c>
      <c r="W6556" s="124">
        <v>19243</v>
      </c>
      <c r="X6556" s="123">
        <v>18146</v>
      </c>
      <c r="Y6556" s="124">
        <v>18128</v>
      </c>
      <c r="Z6556" s="123">
        <v>20133</v>
      </c>
      <c r="AA6556" s="124">
        <v>20440</v>
      </c>
      <c r="AB6556" s="123">
        <v>20797</v>
      </c>
      <c r="AC6556" s="124">
        <v>20802</v>
      </c>
      <c r="AD6556" s="123">
        <v>19146</v>
      </c>
      <c r="AE6556" s="125">
        <v>20922</v>
      </c>
      <c r="AF6556" s="126">
        <v>21185</v>
      </c>
    </row>
    <row r="6557" spans="2:32">
      <c r="B6557" s="127">
        <v>6519</v>
      </c>
      <c r="C6557" s="128">
        <v>6519</v>
      </c>
      <c r="D6557" s="129">
        <v>272</v>
      </c>
      <c r="E6557" s="130">
        <v>9</v>
      </c>
      <c r="F6557" s="131">
        <v>29</v>
      </c>
      <c r="G6557" s="132" t="s">
        <v>487</v>
      </c>
      <c r="H6557" s="133">
        <v>9</v>
      </c>
      <c r="I6557" s="128">
        <v>28</v>
      </c>
      <c r="J6557" s="129" t="s">
        <v>487</v>
      </c>
      <c r="K6557" s="134">
        <v>15</v>
      </c>
      <c r="L6557" s="108"/>
      <c r="M6557" s="81">
        <v>14500</v>
      </c>
      <c r="N6557" s="135">
        <v>16430</v>
      </c>
      <c r="O6557" s="136">
        <v>17525</v>
      </c>
      <c r="P6557" s="135">
        <v>17789</v>
      </c>
      <c r="Q6557" s="136">
        <v>18264</v>
      </c>
      <c r="R6557" s="135">
        <v>16408</v>
      </c>
      <c r="S6557" s="136">
        <v>16440</v>
      </c>
      <c r="T6557" s="135">
        <v>18309</v>
      </c>
      <c r="U6557" s="136">
        <v>19085</v>
      </c>
      <c r="V6557" s="135">
        <v>19691</v>
      </c>
      <c r="W6557" s="136">
        <v>19113</v>
      </c>
      <c r="X6557" s="135">
        <v>17957</v>
      </c>
      <c r="Y6557" s="136">
        <v>17889</v>
      </c>
      <c r="Z6557" s="135">
        <v>19981</v>
      </c>
      <c r="AA6557" s="136">
        <v>20419</v>
      </c>
      <c r="AB6557" s="135">
        <v>20929</v>
      </c>
      <c r="AC6557" s="136">
        <v>20608</v>
      </c>
      <c r="AD6557" s="135">
        <v>18882</v>
      </c>
      <c r="AE6557" s="137">
        <v>20617</v>
      </c>
      <c r="AF6557" s="138">
        <v>21015</v>
      </c>
    </row>
    <row r="6558" spans="2:32">
      <c r="B6558" s="114">
        <v>6520</v>
      </c>
      <c r="C6558" s="115">
        <v>6520</v>
      </c>
      <c r="D6558" s="116">
        <v>272</v>
      </c>
      <c r="E6558" s="117">
        <v>9</v>
      </c>
      <c r="F6558" s="118">
        <v>29</v>
      </c>
      <c r="G6558" s="119" t="s">
        <v>487</v>
      </c>
      <c r="H6558" s="120">
        <v>9</v>
      </c>
      <c r="I6558" s="115">
        <v>28</v>
      </c>
      <c r="J6558" s="116" t="s">
        <v>487</v>
      </c>
      <c r="K6558" s="121">
        <v>16</v>
      </c>
      <c r="L6558" s="108"/>
      <c r="M6558" s="122">
        <v>14626</v>
      </c>
      <c r="N6558" s="123">
        <v>16584</v>
      </c>
      <c r="O6558" s="124">
        <v>17740</v>
      </c>
      <c r="P6558" s="123">
        <v>17771</v>
      </c>
      <c r="Q6558" s="124">
        <v>18301</v>
      </c>
      <c r="R6558" s="123">
        <v>16522</v>
      </c>
      <c r="S6558" s="124">
        <v>16623</v>
      </c>
      <c r="T6558" s="123">
        <v>18355</v>
      </c>
      <c r="U6558" s="124">
        <v>19271</v>
      </c>
      <c r="V6558" s="123">
        <v>19680</v>
      </c>
      <c r="W6558" s="124">
        <v>18983</v>
      </c>
      <c r="X6558" s="123">
        <v>17961</v>
      </c>
      <c r="Y6558" s="124">
        <v>17849</v>
      </c>
      <c r="Z6558" s="123">
        <v>20330</v>
      </c>
      <c r="AA6558" s="124">
        <v>20294</v>
      </c>
      <c r="AB6558" s="123">
        <v>20901</v>
      </c>
      <c r="AC6558" s="124">
        <v>20354</v>
      </c>
      <c r="AD6558" s="123">
        <v>18815</v>
      </c>
      <c r="AE6558" s="125">
        <v>20466</v>
      </c>
      <c r="AF6558" s="126">
        <v>21353</v>
      </c>
    </row>
    <row r="6559" spans="2:32">
      <c r="B6559" s="127">
        <v>6521</v>
      </c>
      <c r="C6559" s="128">
        <v>6521</v>
      </c>
      <c r="D6559" s="129">
        <v>272</v>
      </c>
      <c r="E6559" s="130">
        <v>9</v>
      </c>
      <c r="F6559" s="131">
        <v>29</v>
      </c>
      <c r="G6559" s="132" t="s">
        <v>487</v>
      </c>
      <c r="H6559" s="133">
        <v>9</v>
      </c>
      <c r="I6559" s="128">
        <v>28</v>
      </c>
      <c r="J6559" s="129" t="s">
        <v>487</v>
      </c>
      <c r="K6559" s="134">
        <v>17</v>
      </c>
      <c r="L6559" s="108"/>
      <c r="M6559" s="81">
        <v>14712</v>
      </c>
      <c r="N6559" s="135">
        <v>16756</v>
      </c>
      <c r="O6559" s="136">
        <v>17702</v>
      </c>
      <c r="P6559" s="135">
        <v>17709</v>
      </c>
      <c r="Q6559" s="136">
        <v>18314</v>
      </c>
      <c r="R6559" s="135">
        <v>16533</v>
      </c>
      <c r="S6559" s="136">
        <v>16840</v>
      </c>
      <c r="T6559" s="135">
        <v>18471</v>
      </c>
      <c r="U6559" s="136">
        <v>19185</v>
      </c>
      <c r="V6559" s="135">
        <v>19653</v>
      </c>
      <c r="W6559" s="136">
        <v>18992</v>
      </c>
      <c r="X6559" s="135">
        <v>18014</v>
      </c>
      <c r="Y6559" s="136">
        <v>17994</v>
      </c>
      <c r="Z6559" s="135">
        <v>20336</v>
      </c>
      <c r="AA6559" s="136">
        <v>20287</v>
      </c>
      <c r="AB6559" s="135">
        <v>21023</v>
      </c>
      <c r="AC6559" s="136">
        <v>20423</v>
      </c>
      <c r="AD6559" s="135">
        <v>18986</v>
      </c>
      <c r="AE6559" s="137">
        <v>20601</v>
      </c>
      <c r="AF6559" s="138">
        <v>21374</v>
      </c>
    </row>
    <row r="6560" spans="2:32">
      <c r="B6560" s="114">
        <v>6522</v>
      </c>
      <c r="C6560" s="115">
        <v>6522</v>
      </c>
      <c r="D6560" s="116">
        <v>272</v>
      </c>
      <c r="E6560" s="117">
        <v>9</v>
      </c>
      <c r="F6560" s="118">
        <v>29</v>
      </c>
      <c r="G6560" s="119" t="s">
        <v>487</v>
      </c>
      <c r="H6560" s="120">
        <v>9</v>
      </c>
      <c r="I6560" s="115">
        <v>28</v>
      </c>
      <c r="J6560" s="116" t="s">
        <v>487</v>
      </c>
      <c r="K6560" s="121">
        <v>18</v>
      </c>
      <c r="L6560" s="108"/>
      <c r="M6560" s="122">
        <v>14560</v>
      </c>
      <c r="N6560" s="123">
        <v>16554</v>
      </c>
      <c r="O6560" s="124">
        <v>17431</v>
      </c>
      <c r="P6560" s="123">
        <v>17484</v>
      </c>
      <c r="Q6560" s="124">
        <v>18359</v>
      </c>
      <c r="R6560" s="123">
        <v>16447</v>
      </c>
      <c r="S6560" s="124">
        <v>16806</v>
      </c>
      <c r="T6560" s="123">
        <v>18410</v>
      </c>
      <c r="U6560" s="124">
        <v>18777</v>
      </c>
      <c r="V6560" s="123">
        <v>19784</v>
      </c>
      <c r="W6560" s="124">
        <v>19074</v>
      </c>
      <c r="X6560" s="123">
        <v>18057</v>
      </c>
      <c r="Y6560" s="124">
        <v>18187</v>
      </c>
      <c r="Z6560" s="123">
        <v>20150</v>
      </c>
      <c r="AA6560" s="124">
        <v>20247</v>
      </c>
      <c r="AB6560" s="123">
        <v>21440</v>
      </c>
      <c r="AC6560" s="124">
        <v>20725</v>
      </c>
      <c r="AD6560" s="123">
        <v>19259</v>
      </c>
      <c r="AE6560" s="125">
        <v>20874</v>
      </c>
      <c r="AF6560" s="126">
        <v>21240</v>
      </c>
    </row>
    <row r="6561" spans="2:32">
      <c r="B6561" s="127">
        <v>6523</v>
      </c>
      <c r="C6561" s="128">
        <v>6523</v>
      </c>
      <c r="D6561" s="129">
        <v>272</v>
      </c>
      <c r="E6561" s="130">
        <v>9</v>
      </c>
      <c r="F6561" s="131">
        <v>29</v>
      </c>
      <c r="G6561" s="132" t="s">
        <v>487</v>
      </c>
      <c r="H6561" s="133">
        <v>9</v>
      </c>
      <c r="I6561" s="128">
        <v>28</v>
      </c>
      <c r="J6561" s="129" t="s">
        <v>487</v>
      </c>
      <c r="K6561" s="134">
        <v>19</v>
      </c>
      <c r="L6561" s="108"/>
      <c r="M6561" s="81">
        <v>14711</v>
      </c>
      <c r="N6561" s="135">
        <v>16951</v>
      </c>
      <c r="O6561" s="136">
        <v>17890</v>
      </c>
      <c r="P6561" s="135">
        <v>17926</v>
      </c>
      <c r="Q6561" s="136">
        <v>18823</v>
      </c>
      <c r="R6561" s="135">
        <v>16756</v>
      </c>
      <c r="S6561" s="136">
        <v>17137</v>
      </c>
      <c r="T6561" s="135">
        <v>18915</v>
      </c>
      <c r="U6561" s="136">
        <v>19402</v>
      </c>
      <c r="V6561" s="135">
        <v>20389</v>
      </c>
      <c r="W6561" s="136">
        <v>19779</v>
      </c>
      <c r="X6561" s="135">
        <v>18670</v>
      </c>
      <c r="Y6561" s="136">
        <v>18850</v>
      </c>
      <c r="Z6561" s="135">
        <v>21026</v>
      </c>
      <c r="AA6561" s="136">
        <v>21243</v>
      </c>
      <c r="AB6561" s="135">
        <v>22412</v>
      </c>
      <c r="AC6561" s="136">
        <v>21731</v>
      </c>
      <c r="AD6561" s="135">
        <v>20073</v>
      </c>
      <c r="AE6561" s="137">
        <v>21750</v>
      </c>
      <c r="AF6561" s="138">
        <v>22264</v>
      </c>
    </row>
    <row r="6562" spans="2:32">
      <c r="B6562" s="114">
        <v>6524</v>
      </c>
      <c r="C6562" s="115">
        <v>6524</v>
      </c>
      <c r="D6562" s="116">
        <v>272</v>
      </c>
      <c r="E6562" s="117">
        <v>9</v>
      </c>
      <c r="F6562" s="118">
        <v>29</v>
      </c>
      <c r="G6562" s="119" t="s">
        <v>487</v>
      </c>
      <c r="H6562" s="120">
        <v>9</v>
      </c>
      <c r="I6562" s="115">
        <v>28</v>
      </c>
      <c r="J6562" s="116" t="s">
        <v>487</v>
      </c>
      <c r="K6562" s="121">
        <v>20</v>
      </c>
      <c r="L6562" s="108"/>
      <c r="M6562" s="122">
        <v>14781</v>
      </c>
      <c r="N6562" s="123">
        <v>17046</v>
      </c>
      <c r="O6562" s="124">
        <v>18019</v>
      </c>
      <c r="P6562" s="123">
        <v>18106</v>
      </c>
      <c r="Q6562" s="124">
        <v>18802</v>
      </c>
      <c r="R6562" s="123">
        <v>16951</v>
      </c>
      <c r="S6562" s="124">
        <v>17482</v>
      </c>
      <c r="T6562" s="123">
        <v>19122</v>
      </c>
      <c r="U6562" s="124">
        <v>19781</v>
      </c>
      <c r="V6562" s="123">
        <v>20697</v>
      </c>
      <c r="W6562" s="124">
        <v>20088</v>
      </c>
      <c r="X6562" s="123">
        <v>19261</v>
      </c>
      <c r="Y6562" s="124">
        <v>19556</v>
      </c>
      <c r="Z6562" s="123">
        <v>21766</v>
      </c>
      <c r="AA6562" s="124">
        <v>22147</v>
      </c>
      <c r="AB6562" s="123">
        <v>23172</v>
      </c>
      <c r="AC6562" s="124">
        <v>22470</v>
      </c>
      <c r="AD6562" s="123">
        <v>20955</v>
      </c>
      <c r="AE6562" s="125">
        <v>22480</v>
      </c>
      <c r="AF6562" s="126">
        <v>23180</v>
      </c>
    </row>
    <row r="6563" spans="2:32">
      <c r="B6563" s="127">
        <v>6525</v>
      </c>
      <c r="C6563" s="128">
        <v>6525</v>
      </c>
      <c r="D6563" s="129">
        <v>272</v>
      </c>
      <c r="E6563" s="130">
        <v>9</v>
      </c>
      <c r="F6563" s="131">
        <v>29</v>
      </c>
      <c r="G6563" s="132" t="s">
        <v>487</v>
      </c>
      <c r="H6563" s="133">
        <v>9</v>
      </c>
      <c r="I6563" s="128">
        <v>28</v>
      </c>
      <c r="J6563" s="129" t="s">
        <v>487</v>
      </c>
      <c r="K6563" s="134">
        <v>21</v>
      </c>
      <c r="L6563" s="108"/>
      <c r="M6563" s="81">
        <v>14252</v>
      </c>
      <c r="N6563" s="135">
        <v>16331</v>
      </c>
      <c r="O6563" s="136">
        <v>17350</v>
      </c>
      <c r="P6563" s="135">
        <v>17453</v>
      </c>
      <c r="Q6563" s="136">
        <v>18235</v>
      </c>
      <c r="R6563" s="135">
        <v>16542</v>
      </c>
      <c r="S6563" s="136">
        <v>17197</v>
      </c>
      <c r="T6563" s="135">
        <v>18590</v>
      </c>
      <c r="U6563" s="136">
        <v>19385</v>
      </c>
      <c r="V6563" s="135">
        <v>20448</v>
      </c>
      <c r="W6563" s="136">
        <v>20055</v>
      </c>
      <c r="X6563" s="135">
        <v>19299</v>
      </c>
      <c r="Y6563" s="136">
        <v>19693</v>
      </c>
      <c r="Z6563" s="135">
        <v>21792</v>
      </c>
      <c r="AA6563" s="136">
        <v>22322</v>
      </c>
      <c r="AB6563" s="135">
        <v>23433</v>
      </c>
      <c r="AC6563" s="136">
        <v>22911</v>
      </c>
      <c r="AD6563" s="135">
        <v>21290</v>
      </c>
      <c r="AE6563" s="137">
        <v>22500</v>
      </c>
      <c r="AF6563" s="138">
        <v>23385</v>
      </c>
    </row>
    <row r="6564" spans="2:32">
      <c r="B6564" s="114">
        <v>6526</v>
      </c>
      <c r="C6564" s="115">
        <v>6526</v>
      </c>
      <c r="D6564" s="116">
        <v>272</v>
      </c>
      <c r="E6564" s="117">
        <v>9</v>
      </c>
      <c r="F6564" s="118">
        <v>29</v>
      </c>
      <c r="G6564" s="119" t="s">
        <v>487</v>
      </c>
      <c r="H6564" s="120">
        <v>9</v>
      </c>
      <c r="I6564" s="115">
        <v>28</v>
      </c>
      <c r="J6564" s="116" t="s">
        <v>487</v>
      </c>
      <c r="K6564" s="121">
        <v>22</v>
      </c>
      <c r="L6564" s="108"/>
      <c r="M6564" s="122">
        <v>13605</v>
      </c>
      <c r="N6564" s="123">
        <v>15329</v>
      </c>
      <c r="O6564" s="124">
        <v>16353</v>
      </c>
      <c r="P6564" s="123">
        <v>16525</v>
      </c>
      <c r="Q6564" s="124">
        <v>17350</v>
      </c>
      <c r="R6564" s="123">
        <v>16040</v>
      </c>
      <c r="S6564" s="124">
        <v>16529</v>
      </c>
      <c r="T6564" s="123">
        <v>17710</v>
      </c>
      <c r="U6564" s="124">
        <v>18610</v>
      </c>
      <c r="V6564" s="123">
        <v>19782</v>
      </c>
      <c r="W6564" s="124">
        <v>19563</v>
      </c>
      <c r="X6564" s="123">
        <v>19081</v>
      </c>
      <c r="Y6564" s="124">
        <v>19268</v>
      </c>
      <c r="Z6564" s="123">
        <v>21249</v>
      </c>
      <c r="AA6564" s="124">
        <v>21913</v>
      </c>
      <c r="AB6564" s="123">
        <v>23075</v>
      </c>
      <c r="AC6564" s="124">
        <v>22703</v>
      </c>
      <c r="AD6564" s="123">
        <v>20984</v>
      </c>
      <c r="AE6564" s="125">
        <v>21943</v>
      </c>
      <c r="AF6564" s="126">
        <v>22969</v>
      </c>
    </row>
    <row r="6565" spans="2:32">
      <c r="B6565" s="127">
        <v>6527</v>
      </c>
      <c r="C6565" s="128">
        <v>6527</v>
      </c>
      <c r="D6565" s="129">
        <v>272</v>
      </c>
      <c r="E6565" s="130">
        <v>9</v>
      </c>
      <c r="F6565" s="131">
        <v>29</v>
      </c>
      <c r="G6565" s="132" t="s">
        <v>487</v>
      </c>
      <c r="H6565" s="133">
        <v>9</v>
      </c>
      <c r="I6565" s="128">
        <v>28</v>
      </c>
      <c r="J6565" s="129" t="s">
        <v>487</v>
      </c>
      <c r="K6565" s="134">
        <v>23</v>
      </c>
      <c r="L6565" s="108"/>
      <c r="M6565" s="81">
        <v>12845</v>
      </c>
      <c r="N6565" s="135">
        <v>14208</v>
      </c>
      <c r="O6565" s="136">
        <v>15207</v>
      </c>
      <c r="P6565" s="135">
        <v>15374</v>
      </c>
      <c r="Q6565" s="136">
        <v>16296</v>
      </c>
      <c r="R6565" s="135">
        <v>15295</v>
      </c>
      <c r="S6565" s="136">
        <v>15659</v>
      </c>
      <c r="T6565" s="135">
        <v>16595</v>
      </c>
      <c r="U6565" s="136">
        <v>17548</v>
      </c>
      <c r="V6565" s="135">
        <v>18850</v>
      </c>
      <c r="W6565" s="136">
        <v>18772</v>
      </c>
      <c r="X6565" s="135">
        <v>18491</v>
      </c>
      <c r="Y6565" s="136">
        <v>18496</v>
      </c>
      <c r="Z6565" s="135">
        <v>20314</v>
      </c>
      <c r="AA6565" s="136">
        <v>20985</v>
      </c>
      <c r="AB6565" s="135">
        <v>22281</v>
      </c>
      <c r="AC6565" s="136">
        <v>22038</v>
      </c>
      <c r="AD6565" s="135">
        <v>20285</v>
      </c>
      <c r="AE6565" s="137">
        <v>20971</v>
      </c>
      <c r="AF6565" s="138">
        <v>22106</v>
      </c>
    </row>
    <row r="6566" spans="2:32">
      <c r="B6566" s="114">
        <v>6528</v>
      </c>
      <c r="C6566" s="115">
        <v>6528</v>
      </c>
      <c r="D6566" s="116">
        <v>272</v>
      </c>
      <c r="E6566" s="117">
        <v>9</v>
      </c>
      <c r="F6566" s="118">
        <v>29</v>
      </c>
      <c r="G6566" s="119" t="s">
        <v>487</v>
      </c>
      <c r="H6566" s="120">
        <v>9</v>
      </c>
      <c r="I6566" s="115">
        <v>28</v>
      </c>
      <c r="J6566" s="116" t="s">
        <v>487</v>
      </c>
      <c r="K6566" s="121">
        <v>24</v>
      </c>
      <c r="L6566" s="108"/>
      <c r="M6566" s="122">
        <v>12267</v>
      </c>
      <c r="N6566" s="123">
        <v>13429</v>
      </c>
      <c r="O6566" s="124">
        <v>14422</v>
      </c>
      <c r="P6566" s="123">
        <v>14643</v>
      </c>
      <c r="Q6566" s="124">
        <v>15643</v>
      </c>
      <c r="R6566" s="123">
        <v>14783</v>
      </c>
      <c r="S6566" s="124">
        <v>15120</v>
      </c>
      <c r="T6566" s="123">
        <v>15946</v>
      </c>
      <c r="U6566" s="124">
        <v>16905</v>
      </c>
      <c r="V6566" s="123">
        <v>18389</v>
      </c>
      <c r="W6566" s="124">
        <v>18243</v>
      </c>
      <c r="X6566" s="123">
        <v>18115</v>
      </c>
      <c r="Y6566" s="124">
        <v>18058</v>
      </c>
      <c r="Z6566" s="123">
        <v>19744</v>
      </c>
      <c r="AA6566" s="124">
        <v>20434</v>
      </c>
      <c r="AB6566" s="123">
        <v>21816</v>
      </c>
      <c r="AC6566" s="124">
        <v>21533</v>
      </c>
      <c r="AD6566" s="123">
        <v>19888</v>
      </c>
      <c r="AE6566" s="125">
        <v>20418</v>
      </c>
      <c r="AF6566" s="126">
        <v>21585</v>
      </c>
    </row>
    <row r="6567" spans="2:32">
      <c r="B6567" s="127">
        <v>6529</v>
      </c>
      <c r="C6567" s="128">
        <v>6529</v>
      </c>
      <c r="D6567" s="129">
        <v>273</v>
      </c>
      <c r="E6567" s="130">
        <v>9</v>
      </c>
      <c r="F6567" s="131">
        <v>30</v>
      </c>
      <c r="G6567" s="132" t="s">
        <v>487</v>
      </c>
      <c r="H6567" s="133">
        <v>9</v>
      </c>
      <c r="I6567" s="128">
        <v>29</v>
      </c>
      <c r="J6567" s="129" t="s">
        <v>487</v>
      </c>
      <c r="K6567" s="134">
        <v>1</v>
      </c>
      <c r="L6567" s="108"/>
      <c r="M6567" s="81">
        <v>11758</v>
      </c>
      <c r="N6567" s="135">
        <v>13302</v>
      </c>
      <c r="O6567" s="136">
        <v>13994</v>
      </c>
      <c r="P6567" s="135">
        <v>14372</v>
      </c>
      <c r="Q6567" s="136">
        <v>14588</v>
      </c>
      <c r="R6567" s="135">
        <v>14035</v>
      </c>
      <c r="S6567" s="136">
        <v>14686</v>
      </c>
      <c r="T6567" s="135">
        <v>15926</v>
      </c>
      <c r="U6567" s="136">
        <v>16631</v>
      </c>
      <c r="V6567" s="135">
        <v>17381</v>
      </c>
      <c r="W6567" s="136">
        <v>17424</v>
      </c>
      <c r="X6567" s="135">
        <v>16853</v>
      </c>
      <c r="Y6567" s="136">
        <v>17548</v>
      </c>
      <c r="Z6567" s="135">
        <v>19663</v>
      </c>
      <c r="AA6567" s="136">
        <v>20291</v>
      </c>
      <c r="AB6567" s="135">
        <v>20871</v>
      </c>
      <c r="AC6567" s="136">
        <v>20555</v>
      </c>
      <c r="AD6567" s="135">
        <v>19335</v>
      </c>
      <c r="AE6567" s="137">
        <v>20881</v>
      </c>
      <c r="AF6567" s="138">
        <v>21641</v>
      </c>
    </row>
    <row r="6568" spans="2:32">
      <c r="B6568" s="114">
        <v>6530</v>
      </c>
      <c r="C6568" s="115">
        <v>6530</v>
      </c>
      <c r="D6568" s="116">
        <v>273</v>
      </c>
      <c r="E6568" s="117">
        <v>9</v>
      </c>
      <c r="F6568" s="118">
        <v>30</v>
      </c>
      <c r="G6568" s="119" t="s">
        <v>487</v>
      </c>
      <c r="H6568" s="120">
        <v>9</v>
      </c>
      <c r="I6568" s="115">
        <v>29</v>
      </c>
      <c r="J6568" s="116" t="s">
        <v>487</v>
      </c>
      <c r="K6568" s="121">
        <v>2</v>
      </c>
      <c r="L6568" s="108"/>
      <c r="M6568" s="122">
        <v>11474</v>
      </c>
      <c r="N6568" s="123">
        <v>13042</v>
      </c>
      <c r="O6568" s="124">
        <v>13737</v>
      </c>
      <c r="P6568" s="123">
        <v>14098</v>
      </c>
      <c r="Q6568" s="124">
        <v>14237</v>
      </c>
      <c r="R6568" s="123">
        <v>13734</v>
      </c>
      <c r="S6568" s="124">
        <v>14482</v>
      </c>
      <c r="T6568" s="123">
        <v>15629</v>
      </c>
      <c r="U6568" s="124">
        <v>16348</v>
      </c>
      <c r="V6568" s="123">
        <v>16970</v>
      </c>
      <c r="W6568" s="124">
        <v>17040</v>
      </c>
      <c r="X6568" s="123">
        <v>16496</v>
      </c>
      <c r="Y6568" s="124">
        <v>17273</v>
      </c>
      <c r="Z6568" s="123">
        <v>19268</v>
      </c>
      <c r="AA6568" s="124">
        <v>19891</v>
      </c>
      <c r="AB6568" s="123">
        <v>20339</v>
      </c>
      <c r="AC6568" s="124">
        <v>20064</v>
      </c>
      <c r="AD6568" s="123">
        <v>19010</v>
      </c>
      <c r="AE6568" s="125">
        <v>20423</v>
      </c>
      <c r="AF6568" s="126">
        <v>21194</v>
      </c>
    </row>
    <row r="6569" spans="2:32">
      <c r="B6569" s="127">
        <v>6531</v>
      </c>
      <c r="C6569" s="128">
        <v>6531</v>
      </c>
      <c r="D6569" s="129">
        <v>273</v>
      </c>
      <c r="E6569" s="130">
        <v>9</v>
      </c>
      <c r="F6569" s="131">
        <v>30</v>
      </c>
      <c r="G6569" s="132" t="s">
        <v>487</v>
      </c>
      <c r="H6569" s="133">
        <v>9</v>
      </c>
      <c r="I6569" s="128">
        <v>29</v>
      </c>
      <c r="J6569" s="129" t="s">
        <v>487</v>
      </c>
      <c r="K6569" s="134">
        <v>3</v>
      </c>
      <c r="L6569" s="108"/>
      <c r="M6569" s="81">
        <v>11360</v>
      </c>
      <c r="N6569" s="135">
        <v>12952</v>
      </c>
      <c r="O6569" s="136">
        <v>13636</v>
      </c>
      <c r="P6569" s="135">
        <v>13979</v>
      </c>
      <c r="Q6569" s="136">
        <v>14107</v>
      </c>
      <c r="R6569" s="135">
        <v>13683</v>
      </c>
      <c r="S6569" s="136">
        <v>14560</v>
      </c>
      <c r="T6569" s="135">
        <v>15619</v>
      </c>
      <c r="U6569" s="136">
        <v>16301</v>
      </c>
      <c r="V6569" s="135">
        <v>16841</v>
      </c>
      <c r="W6569" s="136">
        <v>16947</v>
      </c>
      <c r="X6569" s="135">
        <v>16426</v>
      </c>
      <c r="Y6569" s="136">
        <v>17258</v>
      </c>
      <c r="Z6569" s="135">
        <v>19060</v>
      </c>
      <c r="AA6569" s="136">
        <v>19639</v>
      </c>
      <c r="AB6569" s="135">
        <v>20058</v>
      </c>
      <c r="AC6569" s="136">
        <v>19845</v>
      </c>
      <c r="AD6569" s="135">
        <v>18927</v>
      </c>
      <c r="AE6569" s="137">
        <v>20210</v>
      </c>
      <c r="AF6569" s="138">
        <v>20921</v>
      </c>
    </row>
    <row r="6570" spans="2:32">
      <c r="B6570" s="114">
        <v>6532</v>
      </c>
      <c r="C6570" s="115">
        <v>6532</v>
      </c>
      <c r="D6570" s="116">
        <v>273</v>
      </c>
      <c r="E6570" s="117">
        <v>9</v>
      </c>
      <c r="F6570" s="118">
        <v>30</v>
      </c>
      <c r="G6570" s="119" t="s">
        <v>487</v>
      </c>
      <c r="H6570" s="120">
        <v>9</v>
      </c>
      <c r="I6570" s="115">
        <v>29</v>
      </c>
      <c r="J6570" s="116" t="s">
        <v>487</v>
      </c>
      <c r="K6570" s="121">
        <v>4</v>
      </c>
      <c r="L6570" s="108"/>
      <c r="M6570" s="122">
        <v>11386</v>
      </c>
      <c r="N6570" s="123">
        <v>13001</v>
      </c>
      <c r="O6570" s="124">
        <v>13674</v>
      </c>
      <c r="P6570" s="123">
        <v>13991</v>
      </c>
      <c r="Q6570" s="124">
        <v>14067</v>
      </c>
      <c r="R6570" s="123">
        <v>13738</v>
      </c>
      <c r="S6570" s="124">
        <v>14654</v>
      </c>
      <c r="T6570" s="123">
        <v>15623</v>
      </c>
      <c r="U6570" s="124">
        <v>16240</v>
      </c>
      <c r="V6570" s="123">
        <v>16633</v>
      </c>
      <c r="W6570" s="124">
        <v>16691</v>
      </c>
      <c r="X6570" s="123">
        <v>16290</v>
      </c>
      <c r="Y6570" s="124">
        <v>17072</v>
      </c>
      <c r="Z6570" s="123">
        <v>18741</v>
      </c>
      <c r="AA6570" s="124">
        <v>19198</v>
      </c>
      <c r="AB6570" s="123">
        <v>19513</v>
      </c>
      <c r="AC6570" s="124">
        <v>19310</v>
      </c>
      <c r="AD6570" s="123">
        <v>18594</v>
      </c>
      <c r="AE6570" s="125">
        <v>19792</v>
      </c>
      <c r="AF6570" s="126">
        <v>20444</v>
      </c>
    </row>
    <row r="6571" spans="2:32">
      <c r="B6571" s="127">
        <v>6533</v>
      </c>
      <c r="C6571" s="128">
        <v>6533</v>
      </c>
      <c r="D6571" s="129">
        <v>273</v>
      </c>
      <c r="E6571" s="130">
        <v>9</v>
      </c>
      <c r="F6571" s="131">
        <v>30</v>
      </c>
      <c r="G6571" s="132" t="s">
        <v>487</v>
      </c>
      <c r="H6571" s="133">
        <v>9</v>
      </c>
      <c r="I6571" s="128">
        <v>29</v>
      </c>
      <c r="J6571" s="129" t="s">
        <v>487</v>
      </c>
      <c r="K6571" s="134">
        <v>5</v>
      </c>
      <c r="L6571" s="108"/>
      <c r="M6571" s="81">
        <v>11469</v>
      </c>
      <c r="N6571" s="135">
        <v>13564</v>
      </c>
      <c r="O6571" s="136">
        <v>14098</v>
      </c>
      <c r="P6571" s="135">
        <v>14357</v>
      </c>
      <c r="Q6571" s="136">
        <v>14372</v>
      </c>
      <c r="R6571" s="135">
        <v>13749</v>
      </c>
      <c r="S6571" s="136">
        <v>15126</v>
      </c>
      <c r="T6571" s="135">
        <v>16008</v>
      </c>
      <c r="U6571" s="136">
        <v>16459</v>
      </c>
      <c r="V6571" s="135">
        <v>16656</v>
      </c>
      <c r="W6571" s="136">
        <v>16392</v>
      </c>
      <c r="X6571" s="135">
        <v>16042</v>
      </c>
      <c r="Y6571" s="136">
        <v>17301</v>
      </c>
      <c r="Z6571" s="135">
        <v>18602</v>
      </c>
      <c r="AA6571" s="136">
        <v>18924</v>
      </c>
      <c r="AB6571" s="135">
        <v>19140</v>
      </c>
      <c r="AC6571" s="136">
        <v>18682</v>
      </c>
      <c r="AD6571" s="135">
        <v>18660</v>
      </c>
      <c r="AE6571" s="137">
        <v>19673</v>
      </c>
      <c r="AF6571" s="138">
        <v>20111</v>
      </c>
    </row>
    <row r="6572" spans="2:32">
      <c r="B6572" s="114">
        <v>6534</v>
      </c>
      <c r="C6572" s="115">
        <v>6534</v>
      </c>
      <c r="D6572" s="116">
        <v>273</v>
      </c>
      <c r="E6572" s="117">
        <v>9</v>
      </c>
      <c r="F6572" s="118">
        <v>30</v>
      </c>
      <c r="G6572" s="119" t="s">
        <v>487</v>
      </c>
      <c r="H6572" s="120">
        <v>9</v>
      </c>
      <c r="I6572" s="115">
        <v>29</v>
      </c>
      <c r="J6572" s="116" t="s">
        <v>487</v>
      </c>
      <c r="K6572" s="121">
        <v>6</v>
      </c>
      <c r="L6572" s="108"/>
      <c r="M6572" s="122">
        <v>11797</v>
      </c>
      <c r="N6572" s="123">
        <v>14867</v>
      </c>
      <c r="O6572" s="124">
        <v>15307</v>
      </c>
      <c r="P6572" s="123">
        <v>15361</v>
      </c>
      <c r="Q6572" s="124">
        <v>15245</v>
      </c>
      <c r="R6572" s="123">
        <v>13991</v>
      </c>
      <c r="S6572" s="124">
        <v>16223</v>
      </c>
      <c r="T6572" s="123">
        <v>17157</v>
      </c>
      <c r="U6572" s="124">
        <v>17456</v>
      </c>
      <c r="V6572" s="123">
        <v>17189</v>
      </c>
      <c r="W6572" s="124">
        <v>16354</v>
      </c>
      <c r="X6572" s="123">
        <v>15995</v>
      </c>
      <c r="Y6572" s="124">
        <v>18079</v>
      </c>
      <c r="Z6572" s="123">
        <v>19217</v>
      </c>
      <c r="AA6572" s="124">
        <v>19201</v>
      </c>
      <c r="AB6572" s="123">
        <v>19237</v>
      </c>
      <c r="AC6572" s="124">
        <v>18263</v>
      </c>
      <c r="AD6572" s="123">
        <v>19282</v>
      </c>
      <c r="AE6572" s="125">
        <v>20265</v>
      </c>
      <c r="AF6572" s="126">
        <v>20521</v>
      </c>
    </row>
    <row r="6573" spans="2:32">
      <c r="B6573" s="127">
        <v>6535</v>
      </c>
      <c r="C6573" s="128">
        <v>6535</v>
      </c>
      <c r="D6573" s="129">
        <v>273</v>
      </c>
      <c r="E6573" s="130">
        <v>9</v>
      </c>
      <c r="F6573" s="131">
        <v>30</v>
      </c>
      <c r="G6573" s="132" t="s">
        <v>487</v>
      </c>
      <c r="H6573" s="133">
        <v>9</v>
      </c>
      <c r="I6573" s="128">
        <v>29</v>
      </c>
      <c r="J6573" s="129" t="s">
        <v>487</v>
      </c>
      <c r="K6573" s="134">
        <v>7</v>
      </c>
      <c r="L6573" s="108"/>
      <c r="M6573" s="81">
        <v>12043</v>
      </c>
      <c r="N6573" s="135">
        <v>16159</v>
      </c>
      <c r="O6573" s="136">
        <v>16566</v>
      </c>
      <c r="P6573" s="135">
        <v>16345</v>
      </c>
      <c r="Q6573" s="136">
        <v>16283</v>
      </c>
      <c r="R6573" s="135">
        <v>14172</v>
      </c>
      <c r="S6573" s="136">
        <v>17484</v>
      </c>
      <c r="T6573" s="135">
        <v>18253</v>
      </c>
      <c r="U6573" s="136">
        <v>18465</v>
      </c>
      <c r="V6573" s="135">
        <v>17927</v>
      </c>
      <c r="W6573" s="136">
        <v>16383</v>
      </c>
      <c r="X6573" s="135">
        <v>15852</v>
      </c>
      <c r="Y6573" s="136">
        <v>19025</v>
      </c>
      <c r="Z6573" s="135">
        <v>19906</v>
      </c>
      <c r="AA6573" s="136">
        <v>19576</v>
      </c>
      <c r="AB6573" s="135">
        <v>19626</v>
      </c>
      <c r="AC6573" s="136">
        <v>17970</v>
      </c>
      <c r="AD6573" s="135">
        <v>20128</v>
      </c>
      <c r="AE6573" s="137">
        <v>20806</v>
      </c>
      <c r="AF6573" s="138">
        <v>21035</v>
      </c>
    </row>
    <row r="6574" spans="2:32">
      <c r="B6574" s="114">
        <v>6536</v>
      </c>
      <c r="C6574" s="115">
        <v>6536</v>
      </c>
      <c r="D6574" s="116">
        <v>273</v>
      </c>
      <c r="E6574" s="117">
        <v>9</v>
      </c>
      <c r="F6574" s="118">
        <v>30</v>
      </c>
      <c r="G6574" s="119" t="s">
        <v>487</v>
      </c>
      <c r="H6574" s="120">
        <v>9</v>
      </c>
      <c r="I6574" s="115">
        <v>29</v>
      </c>
      <c r="J6574" s="116" t="s">
        <v>487</v>
      </c>
      <c r="K6574" s="121">
        <v>8</v>
      </c>
      <c r="L6574" s="108"/>
      <c r="M6574" s="122">
        <v>12442</v>
      </c>
      <c r="N6574" s="123">
        <v>16505</v>
      </c>
      <c r="O6574" s="124">
        <v>16939</v>
      </c>
      <c r="P6574" s="123">
        <v>16782</v>
      </c>
      <c r="Q6574" s="124">
        <v>16724</v>
      </c>
      <c r="R6574" s="123">
        <v>14526</v>
      </c>
      <c r="S6574" s="124">
        <v>18025</v>
      </c>
      <c r="T6574" s="123">
        <v>18455</v>
      </c>
      <c r="U6574" s="124">
        <v>18750</v>
      </c>
      <c r="V6574" s="123">
        <v>18304</v>
      </c>
      <c r="W6574" s="124">
        <v>16637</v>
      </c>
      <c r="X6574" s="123">
        <v>16063</v>
      </c>
      <c r="Y6574" s="124">
        <v>19404</v>
      </c>
      <c r="Z6574" s="123">
        <v>19923</v>
      </c>
      <c r="AA6574" s="124">
        <v>19694</v>
      </c>
      <c r="AB6574" s="123">
        <v>19783</v>
      </c>
      <c r="AC6574" s="124">
        <v>18088</v>
      </c>
      <c r="AD6574" s="123">
        <v>20446</v>
      </c>
      <c r="AE6574" s="125">
        <v>20643</v>
      </c>
      <c r="AF6574" s="126">
        <v>20957</v>
      </c>
    </row>
    <row r="6575" spans="2:32">
      <c r="B6575" s="127">
        <v>6537</v>
      </c>
      <c r="C6575" s="128">
        <v>6537</v>
      </c>
      <c r="D6575" s="129">
        <v>273</v>
      </c>
      <c r="E6575" s="130">
        <v>9</v>
      </c>
      <c r="F6575" s="131">
        <v>30</v>
      </c>
      <c r="G6575" s="132" t="s">
        <v>487</v>
      </c>
      <c r="H6575" s="133">
        <v>9</v>
      </c>
      <c r="I6575" s="128">
        <v>29</v>
      </c>
      <c r="J6575" s="129" t="s">
        <v>487</v>
      </c>
      <c r="K6575" s="134">
        <v>9</v>
      </c>
      <c r="L6575" s="108"/>
      <c r="M6575" s="81">
        <v>13084</v>
      </c>
      <c r="N6575" s="135">
        <v>16594</v>
      </c>
      <c r="O6575" s="136">
        <v>17007</v>
      </c>
      <c r="P6575" s="135">
        <v>16936</v>
      </c>
      <c r="Q6575" s="136">
        <v>16829</v>
      </c>
      <c r="R6575" s="135">
        <v>15092</v>
      </c>
      <c r="S6575" s="136">
        <v>18103</v>
      </c>
      <c r="T6575" s="135">
        <v>18531</v>
      </c>
      <c r="U6575" s="136">
        <v>18763</v>
      </c>
      <c r="V6575" s="135">
        <v>18413</v>
      </c>
      <c r="W6575" s="136">
        <v>17056</v>
      </c>
      <c r="X6575" s="135">
        <v>16549</v>
      </c>
      <c r="Y6575" s="136">
        <v>19342</v>
      </c>
      <c r="Z6575" s="135">
        <v>19766</v>
      </c>
      <c r="AA6575" s="136">
        <v>19615</v>
      </c>
      <c r="AB6575" s="135">
        <v>19743</v>
      </c>
      <c r="AC6575" s="136">
        <v>18382</v>
      </c>
      <c r="AD6575" s="135">
        <v>20331</v>
      </c>
      <c r="AE6575" s="137">
        <v>20495</v>
      </c>
      <c r="AF6575" s="138">
        <v>20736</v>
      </c>
    </row>
    <row r="6576" spans="2:32">
      <c r="B6576" s="114">
        <v>6538</v>
      </c>
      <c r="C6576" s="115">
        <v>6538</v>
      </c>
      <c r="D6576" s="116">
        <v>273</v>
      </c>
      <c r="E6576" s="117">
        <v>9</v>
      </c>
      <c r="F6576" s="118">
        <v>30</v>
      </c>
      <c r="G6576" s="119" t="s">
        <v>487</v>
      </c>
      <c r="H6576" s="120">
        <v>9</v>
      </c>
      <c r="I6576" s="115">
        <v>29</v>
      </c>
      <c r="J6576" s="116" t="s">
        <v>487</v>
      </c>
      <c r="K6576" s="121">
        <v>10</v>
      </c>
      <c r="L6576" s="108"/>
      <c r="M6576" s="122">
        <v>13425</v>
      </c>
      <c r="N6576" s="123">
        <v>16697</v>
      </c>
      <c r="O6576" s="124">
        <v>17093</v>
      </c>
      <c r="P6576" s="123">
        <v>16955</v>
      </c>
      <c r="Q6576" s="124">
        <v>16789</v>
      </c>
      <c r="R6576" s="123">
        <v>15516</v>
      </c>
      <c r="S6576" s="124">
        <v>18042</v>
      </c>
      <c r="T6576" s="123">
        <v>18712</v>
      </c>
      <c r="U6576" s="124">
        <v>18770</v>
      </c>
      <c r="V6576" s="123">
        <v>18564</v>
      </c>
      <c r="W6576" s="124">
        <v>17431</v>
      </c>
      <c r="X6576" s="123">
        <v>17046</v>
      </c>
      <c r="Y6576" s="124">
        <v>19307</v>
      </c>
      <c r="Z6576" s="123">
        <v>19758</v>
      </c>
      <c r="AA6576" s="124">
        <v>19525</v>
      </c>
      <c r="AB6576" s="123">
        <v>19827</v>
      </c>
      <c r="AC6576" s="124">
        <v>18666</v>
      </c>
      <c r="AD6576" s="123">
        <v>20331</v>
      </c>
      <c r="AE6576" s="125">
        <v>20662</v>
      </c>
      <c r="AF6576" s="126">
        <v>20770</v>
      </c>
    </row>
    <row r="6577" spans="2:32">
      <c r="B6577" s="127">
        <v>6539</v>
      </c>
      <c r="C6577" s="128">
        <v>6539</v>
      </c>
      <c r="D6577" s="129">
        <v>273</v>
      </c>
      <c r="E6577" s="130">
        <v>9</v>
      </c>
      <c r="F6577" s="131">
        <v>30</v>
      </c>
      <c r="G6577" s="132" t="s">
        <v>487</v>
      </c>
      <c r="H6577" s="133">
        <v>9</v>
      </c>
      <c r="I6577" s="128">
        <v>29</v>
      </c>
      <c r="J6577" s="129" t="s">
        <v>487</v>
      </c>
      <c r="K6577" s="134">
        <v>11</v>
      </c>
      <c r="L6577" s="108"/>
      <c r="M6577" s="81">
        <v>13501</v>
      </c>
      <c r="N6577" s="135">
        <v>16686</v>
      </c>
      <c r="O6577" s="136">
        <v>17091</v>
      </c>
      <c r="P6577" s="135">
        <v>17072</v>
      </c>
      <c r="Q6577" s="136">
        <v>16839</v>
      </c>
      <c r="R6577" s="135">
        <v>15579</v>
      </c>
      <c r="S6577" s="136">
        <v>17960</v>
      </c>
      <c r="T6577" s="135">
        <v>18738</v>
      </c>
      <c r="U6577" s="136">
        <v>18736</v>
      </c>
      <c r="V6577" s="135">
        <v>18728</v>
      </c>
      <c r="W6577" s="136">
        <v>17581</v>
      </c>
      <c r="X6577" s="135">
        <v>17152</v>
      </c>
      <c r="Y6577" s="136">
        <v>19266</v>
      </c>
      <c r="Z6577" s="135">
        <v>19729</v>
      </c>
      <c r="AA6577" s="136">
        <v>19689</v>
      </c>
      <c r="AB6577" s="135">
        <v>20012</v>
      </c>
      <c r="AC6577" s="136">
        <v>18818</v>
      </c>
      <c r="AD6577" s="135">
        <v>20325</v>
      </c>
      <c r="AE6577" s="137">
        <v>20728</v>
      </c>
      <c r="AF6577" s="138">
        <v>20784</v>
      </c>
    </row>
    <row r="6578" spans="2:32">
      <c r="B6578" s="114">
        <v>6540</v>
      </c>
      <c r="C6578" s="115">
        <v>6540</v>
      </c>
      <c r="D6578" s="116">
        <v>273</v>
      </c>
      <c r="E6578" s="117">
        <v>9</v>
      </c>
      <c r="F6578" s="118">
        <v>30</v>
      </c>
      <c r="G6578" s="119" t="s">
        <v>487</v>
      </c>
      <c r="H6578" s="120">
        <v>9</v>
      </c>
      <c r="I6578" s="115">
        <v>29</v>
      </c>
      <c r="J6578" s="116" t="s">
        <v>487</v>
      </c>
      <c r="K6578" s="121">
        <v>12</v>
      </c>
      <c r="L6578" s="108"/>
      <c r="M6578" s="122">
        <v>13621</v>
      </c>
      <c r="N6578" s="123">
        <v>16646</v>
      </c>
      <c r="O6578" s="124">
        <v>17073</v>
      </c>
      <c r="P6578" s="123">
        <v>17121</v>
      </c>
      <c r="Q6578" s="124">
        <v>16830</v>
      </c>
      <c r="R6578" s="123">
        <v>15742</v>
      </c>
      <c r="S6578" s="124">
        <v>17937</v>
      </c>
      <c r="T6578" s="123">
        <v>18708</v>
      </c>
      <c r="U6578" s="124">
        <v>18718</v>
      </c>
      <c r="V6578" s="123">
        <v>18772</v>
      </c>
      <c r="W6578" s="124">
        <v>17678</v>
      </c>
      <c r="X6578" s="123">
        <v>17341</v>
      </c>
      <c r="Y6578" s="124">
        <v>19263</v>
      </c>
      <c r="Z6578" s="123">
        <v>19625</v>
      </c>
      <c r="AA6578" s="124">
        <v>19737</v>
      </c>
      <c r="AB6578" s="123">
        <v>20049</v>
      </c>
      <c r="AC6578" s="124">
        <v>18909</v>
      </c>
      <c r="AD6578" s="123">
        <v>20323</v>
      </c>
      <c r="AE6578" s="125">
        <v>20642</v>
      </c>
      <c r="AF6578" s="126">
        <v>20695</v>
      </c>
    </row>
    <row r="6579" spans="2:32">
      <c r="B6579" s="127">
        <v>6541</v>
      </c>
      <c r="C6579" s="128">
        <v>6541</v>
      </c>
      <c r="D6579" s="129">
        <v>273</v>
      </c>
      <c r="E6579" s="130">
        <v>9</v>
      </c>
      <c r="F6579" s="131">
        <v>30</v>
      </c>
      <c r="G6579" s="132" t="s">
        <v>487</v>
      </c>
      <c r="H6579" s="133">
        <v>9</v>
      </c>
      <c r="I6579" s="128">
        <v>29</v>
      </c>
      <c r="J6579" s="129" t="s">
        <v>487</v>
      </c>
      <c r="K6579" s="134">
        <v>13</v>
      </c>
      <c r="L6579" s="108"/>
      <c r="M6579" s="81">
        <v>13627</v>
      </c>
      <c r="N6579" s="135">
        <v>16628</v>
      </c>
      <c r="O6579" s="136">
        <v>17041</v>
      </c>
      <c r="P6579" s="135">
        <v>17259</v>
      </c>
      <c r="Q6579" s="136">
        <v>16898</v>
      </c>
      <c r="R6579" s="135">
        <v>15661</v>
      </c>
      <c r="S6579" s="136">
        <v>17920</v>
      </c>
      <c r="T6579" s="135">
        <v>18612</v>
      </c>
      <c r="U6579" s="136">
        <v>18682</v>
      </c>
      <c r="V6579" s="135">
        <v>18788</v>
      </c>
      <c r="W6579" s="136">
        <v>17492</v>
      </c>
      <c r="X6579" s="135">
        <v>17231</v>
      </c>
      <c r="Y6579" s="136">
        <v>19200</v>
      </c>
      <c r="Z6579" s="135">
        <v>19573</v>
      </c>
      <c r="AA6579" s="136">
        <v>19904</v>
      </c>
      <c r="AB6579" s="135">
        <v>20084</v>
      </c>
      <c r="AC6579" s="136">
        <v>18750</v>
      </c>
      <c r="AD6579" s="135">
        <v>20251</v>
      </c>
      <c r="AE6579" s="137">
        <v>20518</v>
      </c>
      <c r="AF6579" s="138">
        <v>20639</v>
      </c>
    </row>
    <row r="6580" spans="2:32">
      <c r="B6580" s="114">
        <v>6542</v>
      </c>
      <c r="C6580" s="115">
        <v>6542</v>
      </c>
      <c r="D6580" s="116">
        <v>273</v>
      </c>
      <c r="E6580" s="117">
        <v>9</v>
      </c>
      <c r="F6580" s="118">
        <v>30</v>
      </c>
      <c r="G6580" s="119" t="s">
        <v>487</v>
      </c>
      <c r="H6580" s="120">
        <v>9</v>
      </c>
      <c r="I6580" s="115">
        <v>29</v>
      </c>
      <c r="J6580" s="116" t="s">
        <v>487</v>
      </c>
      <c r="K6580" s="121">
        <v>14</v>
      </c>
      <c r="L6580" s="108"/>
      <c r="M6580" s="122">
        <v>13678</v>
      </c>
      <c r="N6580" s="123">
        <v>16636</v>
      </c>
      <c r="O6580" s="124">
        <v>17112</v>
      </c>
      <c r="P6580" s="123">
        <v>17400</v>
      </c>
      <c r="Q6580" s="124">
        <v>16817</v>
      </c>
      <c r="R6580" s="123">
        <v>15783</v>
      </c>
      <c r="S6580" s="124">
        <v>17904</v>
      </c>
      <c r="T6580" s="123">
        <v>18609</v>
      </c>
      <c r="U6580" s="124">
        <v>18698</v>
      </c>
      <c r="V6580" s="123">
        <v>18723</v>
      </c>
      <c r="W6580" s="124">
        <v>17394</v>
      </c>
      <c r="X6580" s="123">
        <v>17338</v>
      </c>
      <c r="Y6580" s="124">
        <v>19176</v>
      </c>
      <c r="Z6580" s="123">
        <v>19616</v>
      </c>
      <c r="AA6580" s="124">
        <v>19979</v>
      </c>
      <c r="AB6580" s="123">
        <v>19980</v>
      </c>
      <c r="AC6580" s="124">
        <v>18584</v>
      </c>
      <c r="AD6580" s="123">
        <v>20214</v>
      </c>
      <c r="AE6580" s="125">
        <v>20473</v>
      </c>
      <c r="AF6580" s="126">
        <v>20663</v>
      </c>
    </row>
    <row r="6581" spans="2:32">
      <c r="B6581" s="127">
        <v>6543</v>
      </c>
      <c r="C6581" s="128">
        <v>6543</v>
      </c>
      <c r="D6581" s="129">
        <v>273</v>
      </c>
      <c r="E6581" s="130">
        <v>9</v>
      </c>
      <c r="F6581" s="131">
        <v>30</v>
      </c>
      <c r="G6581" s="132" t="s">
        <v>487</v>
      </c>
      <c r="H6581" s="133">
        <v>9</v>
      </c>
      <c r="I6581" s="128">
        <v>29</v>
      </c>
      <c r="J6581" s="129" t="s">
        <v>487</v>
      </c>
      <c r="K6581" s="134">
        <v>15</v>
      </c>
      <c r="L6581" s="108"/>
      <c r="M6581" s="81">
        <v>13813</v>
      </c>
      <c r="N6581" s="135">
        <v>16619</v>
      </c>
      <c r="O6581" s="136">
        <v>17159</v>
      </c>
      <c r="P6581" s="135">
        <v>17620</v>
      </c>
      <c r="Q6581" s="136">
        <v>16877</v>
      </c>
      <c r="R6581" s="135">
        <v>15765</v>
      </c>
      <c r="S6581" s="136">
        <v>17775</v>
      </c>
      <c r="T6581" s="135">
        <v>18468</v>
      </c>
      <c r="U6581" s="136">
        <v>18728</v>
      </c>
      <c r="V6581" s="135">
        <v>18586</v>
      </c>
      <c r="W6581" s="136">
        <v>17214</v>
      </c>
      <c r="X6581" s="135">
        <v>17233</v>
      </c>
      <c r="Y6581" s="136">
        <v>19009</v>
      </c>
      <c r="Z6581" s="135">
        <v>19739</v>
      </c>
      <c r="AA6581" s="136">
        <v>20259</v>
      </c>
      <c r="AB6581" s="135">
        <v>19923</v>
      </c>
      <c r="AC6581" s="136">
        <v>18493</v>
      </c>
      <c r="AD6581" s="135">
        <v>20052</v>
      </c>
      <c r="AE6581" s="137">
        <v>20448</v>
      </c>
      <c r="AF6581" s="138">
        <v>20772</v>
      </c>
    </row>
    <row r="6582" spans="2:32">
      <c r="B6582" s="114">
        <v>6544</v>
      </c>
      <c r="C6582" s="115">
        <v>6544</v>
      </c>
      <c r="D6582" s="116">
        <v>273</v>
      </c>
      <c r="E6582" s="117">
        <v>9</v>
      </c>
      <c r="F6582" s="118">
        <v>30</v>
      </c>
      <c r="G6582" s="119" t="s">
        <v>487</v>
      </c>
      <c r="H6582" s="120">
        <v>9</v>
      </c>
      <c r="I6582" s="115">
        <v>29</v>
      </c>
      <c r="J6582" s="116" t="s">
        <v>487</v>
      </c>
      <c r="K6582" s="121">
        <v>16</v>
      </c>
      <c r="L6582" s="108"/>
      <c r="M6582" s="122">
        <v>14282</v>
      </c>
      <c r="N6582" s="123">
        <v>16950</v>
      </c>
      <c r="O6582" s="124">
        <v>17293</v>
      </c>
      <c r="P6582" s="123">
        <v>17886</v>
      </c>
      <c r="Q6582" s="124">
        <v>17102</v>
      </c>
      <c r="R6582" s="123">
        <v>16062</v>
      </c>
      <c r="S6582" s="124">
        <v>17926</v>
      </c>
      <c r="T6582" s="123">
        <v>18829</v>
      </c>
      <c r="U6582" s="124">
        <v>18800</v>
      </c>
      <c r="V6582" s="123">
        <v>18531</v>
      </c>
      <c r="W6582" s="124">
        <v>17180</v>
      </c>
      <c r="X6582" s="123">
        <v>17398</v>
      </c>
      <c r="Y6582" s="124">
        <v>19091</v>
      </c>
      <c r="Z6582" s="123">
        <v>19815</v>
      </c>
      <c r="AA6582" s="124">
        <v>20434</v>
      </c>
      <c r="AB6582" s="123">
        <v>19872</v>
      </c>
      <c r="AC6582" s="124">
        <v>18516</v>
      </c>
      <c r="AD6582" s="123">
        <v>20092</v>
      </c>
      <c r="AE6582" s="125">
        <v>20976</v>
      </c>
      <c r="AF6582" s="126">
        <v>20819</v>
      </c>
    </row>
    <row r="6583" spans="2:32">
      <c r="B6583" s="127">
        <v>6545</v>
      </c>
      <c r="C6583" s="128">
        <v>6545</v>
      </c>
      <c r="D6583" s="129">
        <v>273</v>
      </c>
      <c r="E6583" s="130">
        <v>9</v>
      </c>
      <c r="F6583" s="131">
        <v>30</v>
      </c>
      <c r="G6583" s="132" t="s">
        <v>487</v>
      </c>
      <c r="H6583" s="133">
        <v>9</v>
      </c>
      <c r="I6583" s="128">
        <v>29</v>
      </c>
      <c r="J6583" s="129" t="s">
        <v>487</v>
      </c>
      <c r="K6583" s="134">
        <v>17</v>
      </c>
      <c r="L6583" s="108"/>
      <c r="M6583" s="81">
        <v>14679</v>
      </c>
      <c r="N6583" s="135">
        <v>17067</v>
      </c>
      <c r="O6583" s="136">
        <v>17386</v>
      </c>
      <c r="P6583" s="135">
        <v>18073</v>
      </c>
      <c r="Q6583" s="136">
        <v>17327</v>
      </c>
      <c r="R6583" s="135">
        <v>16429</v>
      </c>
      <c r="S6583" s="136">
        <v>18189</v>
      </c>
      <c r="T6583" s="135">
        <v>18905</v>
      </c>
      <c r="U6583" s="136">
        <v>18757</v>
      </c>
      <c r="V6583" s="135">
        <v>18671</v>
      </c>
      <c r="W6583" s="136">
        <v>17358</v>
      </c>
      <c r="X6583" s="135">
        <v>17697</v>
      </c>
      <c r="Y6583" s="136">
        <v>19354</v>
      </c>
      <c r="Z6583" s="135">
        <v>19955</v>
      </c>
      <c r="AA6583" s="136">
        <v>20707</v>
      </c>
      <c r="AB6583" s="135">
        <v>20114</v>
      </c>
      <c r="AC6583" s="136">
        <v>18776</v>
      </c>
      <c r="AD6583" s="135">
        <v>20369</v>
      </c>
      <c r="AE6583" s="137">
        <v>21132</v>
      </c>
      <c r="AF6583" s="138">
        <v>20973</v>
      </c>
    </row>
    <row r="6584" spans="2:32">
      <c r="B6584" s="114">
        <v>6546</v>
      </c>
      <c r="C6584" s="115">
        <v>6546</v>
      </c>
      <c r="D6584" s="116">
        <v>273</v>
      </c>
      <c r="E6584" s="117">
        <v>9</v>
      </c>
      <c r="F6584" s="118">
        <v>30</v>
      </c>
      <c r="G6584" s="119" t="s">
        <v>487</v>
      </c>
      <c r="H6584" s="120">
        <v>9</v>
      </c>
      <c r="I6584" s="115">
        <v>29</v>
      </c>
      <c r="J6584" s="116" t="s">
        <v>487</v>
      </c>
      <c r="K6584" s="121">
        <v>18</v>
      </c>
      <c r="L6584" s="108"/>
      <c r="M6584" s="122">
        <v>14510</v>
      </c>
      <c r="N6584" s="123">
        <v>16820</v>
      </c>
      <c r="O6584" s="124">
        <v>17193</v>
      </c>
      <c r="P6584" s="123">
        <v>18115</v>
      </c>
      <c r="Q6584" s="124">
        <v>17226</v>
      </c>
      <c r="R6584" s="123">
        <v>16414</v>
      </c>
      <c r="S6584" s="124">
        <v>18126</v>
      </c>
      <c r="T6584" s="123">
        <v>18508</v>
      </c>
      <c r="U6584" s="124">
        <v>18488</v>
      </c>
      <c r="V6584" s="123">
        <v>18724</v>
      </c>
      <c r="W6584" s="124">
        <v>17519</v>
      </c>
      <c r="X6584" s="123">
        <v>17860</v>
      </c>
      <c r="Y6584" s="124">
        <v>19572</v>
      </c>
      <c r="Z6584" s="123">
        <v>19912</v>
      </c>
      <c r="AA6584" s="124">
        <v>21123</v>
      </c>
      <c r="AB6584" s="123">
        <v>20413</v>
      </c>
      <c r="AC6584" s="124">
        <v>19148</v>
      </c>
      <c r="AD6584" s="123">
        <v>20659</v>
      </c>
      <c r="AE6584" s="125">
        <v>21011</v>
      </c>
      <c r="AF6584" s="126">
        <v>21004</v>
      </c>
    </row>
    <row r="6585" spans="2:32">
      <c r="B6585" s="127">
        <v>6547</v>
      </c>
      <c r="C6585" s="128">
        <v>6547</v>
      </c>
      <c r="D6585" s="129">
        <v>273</v>
      </c>
      <c r="E6585" s="130">
        <v>9</v>
      </c>
      <c r="F6585" s="131">
        <v>30</v>
      </c>
      <c r="G6585" s="132" t="s">
        <v>487</v>
      </c>
      <c r="H6585" s="133">
        <v>9</v>
      </c>
      <c r="I6585" s="128">
        <v>29</v>
      </c>
      <c r="J6585" s="129" t="s">
        <v>487</v>
      </c>
      <c r="K6585" s="134">
        <v>19</v>
      </c>
      <c r="L6585" s="108"/>
      <c r="M6585" s="81">
        <v>14783</v>
      </c>
      <c r="N6585" s="135">
        <v>17315</v>
      </c>
      <c r="O6585" s="136">
        <v>17639</v>
      </c>
      <c r="P6585" s="135">
        <v>18582</v>
      </c>
      <c r="Q6585" s="136">
        <v>17685</v>
      </c>
      <c r="R6585" s="135">
        <v>16759</v>
      </c>
      <c r="S6585" s="136">
        <v>18644</v>
      </c>
      <c r="T6585" s="135">
        <v>19127</v>
      </c>
      <c r="U6585" s="136">
        <v>19177</v>
      </c>
      <c r="V6585" s="135">
        <v>19390</v>
      </c>
      <c r="W6585" s="136">
        <v>18354</v>
      </c>
      <c r="X6585" s="135">
        <v>18513</v>
      </c>
      <c r="Y6585" s="136">
        <v>20329</v>
      </c>
      <c r="Z6585" s="135">
        <v>20901</v>
      </c>
      <c r="AA6585" s="136">
        <v>22091</v>
      </c>
      <c r="AB6585" s="135">
        <v>21417</v>
      </c>
      <c r="AC6585" s="136">
        <v>20276</v>
      </c>
      <c r="AD6585" s="135">
        <v>21569</v>
      </c>
      <c r="AE6585" s="137">
        <v>22082</v>
      </c>
      <c r="AF6585" s="138">
        <v>22153</v>
      </c>
    </row>
    <row r="6586" spans="2:32">
      <c r="B6586" s="114">
        <v>6548</v>
      </c>
      <c r="C6586" s="115">
        <v>6548</v>
      </c>
      <c r="D6586" s="116">
        <v>273</v>
      </c>
      <c r="E6586" s="117">
        <v>9</v>
      </c>
      <c r="F6586" s="118">
        <v>30</v>
      </c>
      <c r="G6586" s="119" t="s">
        <v>487</v>
      </c>
      <c r="H6586" s="120">
        <v>9</v>
      </c>
      <c r="I6586" s="115">
        <v>29</v>
      </c>
      <c r="J6586" s="116" t="s">
        <v>487</v>
      </c>
      <c r="K6586" s="121">
        <v>20</v>
      </c>
      <c r="L6586" s="108"/>
      <c r="M6586" s="122">
        <v>14943</v>
      </c>
      <c r="N6586" s="123">
        <v>17442</v>
      </c>
      <c r="O6586" s="124">
        <v>17811</v>
      </c>
      <c r="P6586" s="123">
        <v>18539</v>
      </c>
      <c r="Q6586" s="124">
        <v>17667</v>
      </c>
      <c r="R6586" s="123">
        <v>17096</v>
      </c>
      <c r="S6586" s="124">
        <v>18825</v>
      </c>
      <c r="T6586" s="123">
        <v>19459</v>
      </c>
      <c r="U6586" s="124">
        <v>19617</v>
      </c>
      <c r="V6586" s="123">
        <v>19613</v>
      </c>
      <c r="W6586" s="124">
        <v>18698</v>
      </c>
      <c r="X6586" s="123">
        <v>19168</v>
      </c>
      <c r="Y6586" s="124">
        <v>20891</v>
      </c>
      <c r="Z6586" s="123">
        <v>21743</v>
      </c>
      <c r="AA6586" s="124">
        <v>22812</v>
      </c>
      <c r="AB6586" s="123">
        <v>22127</v>
      </c>
      <c r="AC6586" s="124">
        <v>20988</v>
      </c>
      <c r="AD6586" s="123">
        <v>22307</v>
      </c>
      <c r="AE6586" s="125">
        <v>23008</v>
      </c>
      <c r="AF6586" s="126">
        <v>23215</v>
      </c>
    </row>
    <row r="6587" spans="2:32">
      <c r="B6587" s="127">
        <v>6549</v>
      </c>
      <c r="C6587" s="128">
        <v>6549</v>
      </c>
      <c r="D6587" s="129">
        <v>273</v>
      </c>
      <c r="E6587" s="130">
        <v>9</v>
      </c>
      <c r="F6587" s="131">
        <v>30</v>
      </c>
      <c r="G6587" s="132" t="s">
        <v>487</v>
      </c>
      <c r="H6587" s="133">
        <v>9</v>
      </c>
      <c r="I6587" s="128">
        <v>29</v>
      </c>
      <c r="J6587" s="129" t="s">
        <v>487</v>
      </c>
      <c r="K6587" s="134">
        <v>21</v>
      </c>
      <c r="L6587" s="108"/>
      <c r="M6587" s="81">
        <v>14518</v>
      </c>
      <c r="N6587" s="135">
        <v>16743</v>
      </c>
      <c r="O6587" s="136">
        <v>17127</v>
      </c>
      <c r="P6587" s="135">
        <v>17916</v>
      </c>
      <c r="Q6587" s="136">
        <v>17186</v>
      </c>
      <c r="R6587" s="135">
        <v>16785</v>
      </c>
      <c r="S6587" s="136">
        <v>18246</v>
      </c>
      <c r="T6587" s="135">
        <v>18996</v>
      </c>
      <c r="U6587" s="136">
        <v>19236</v>
      </c>
      <c r="V6587" s="135">
        <v>19469</v>
      </c>
      <c r="W6587" s="136">
        <v>18770</v>
      </c>
      <c r="X6587" s="135">
        <v>19230</v>
      </c>
      <c r="Y6587" s="136">
        <v>20706</v>
      </c>
      <c r="Z6587" s="135">
        <v>21848</v>
      </c>
      <c r="AA6587" s="136">
        <v>23012</v>
      </c>
      <c r="AB6587" s="135">
        <v>22503</v>
      </c>
      <c r="AC6587" s="136">
        <v>21485</v>
      </c>
      <c r="AD6587" s="135">
        <v>22325</v>
      </c>
      <c r="AE6587" s="137">
        <v>23212</v>
      </c>
      <c r="AF6587" s="138">
        <v>23538</v>
      </c>
    </row>
    <row r="6588" spans="2:32">
      <c r="B6588" s="114">
        <v>6550</v>
      </c>
      <c r="C6588" s="115">
        <v>6550</v>
      </c>
      <c r="D6588" s="116">
        <v>273</v>
      </c>
      <c r="E6588" s="117">
        <v>9</v>
      </c>
      <c r="F6588" s="118">
        <v>30</v>
      </c>
      <c r="G6588" s="119" t="s">
        <v>487</v>
      </c>
      <c r="H6588" s="120">
        <v>9</v>
      </c>
      <c r="I6588" s="115">
        <v>29</v>
      </c>
      <c r="J6588" s="116" t="s">
        <v>487</v>
      </c>
      <c r="K6588" s="121">
        <v>22</v>
      </c>
      <c r="L6588" s="108"/>
      <c r="M6588" s="122">
        <v>13709</v>
      </c>
      <c r="N6588" s="123">
        <v>15665</v>
      </c>
      <c r="O6588" s="124">
        <v>16128</v>
      </c>
      <c r="P6588" s="123">
        <v>16956</v>
      </c>
      <c r="Q6588" s="124">
        <v>16370</v>
      </c>
      <c r="R6588" s="123">
        <v>16048</v>
      </c>
      <c r="S6588" s="124">
        <v>17286</v>
      </c>
      <c r="T6588" s="123">
        <v>18112</v>
      </c>
      <c r="U6588" s="124">
        <v>18475</v>
      </c>
      <c r="V6588" s="123">
        <v>18868</v>
      </c>
      <c r="W6588" s="124">
        <v>18516</v>
      </c>
      <c r="X6588" s="123">
        <v>18715</v>
      </c>
      <c r="Y6588" s="124">
        <v>19973</v>
      </c>
      <c r="Z6588" s="123">
        <v>21353</v>
      </c>
      <c r="AA6588" s="124">
        <v>22577</v>
      </c>
      <c r="AB6588" s="123">
        <v>22221</v>
      </c>
      <c r="AC6588" s="124">
        <v>21482</v>
      </c>
      <c r="AD6588" s="123">
        <v>21712</v>
      </c>
      <c r="AE6588" s="125">
        <v>22737</v>
      </c>
      <c r="AF6588" s="126">
        <v>23195</v>
      </c>
    </row>
    <row r="6589" spans="2:32">
      <c r="B6589" s="127">
        <v>6551</v>
      </c>
      <c r="C6589" s="128">
        <v>6551</v>
      </c>
      <c r="D6589" s="129">
        <v>273</v>
      </c>
      <c r="E6589" s="130">
        <v>9</v>
      </c>
      <c r="F6589" s="131">
        <v>30</v>
      </c>
      <c r="G6589" s="132" t="s">
        <v>487</v>
      </c>
      <c r="H6589" s="133">
        <v>9</v>
      </c>
      <c r="I6589" s="128">
        <v>29</v>
      </c>
      <c r="J6589" s="129" t="s">
        <v>487</v>
      </c>
      <c r="K6589" s="134">
        <v>23</v>
      </c>
      <c r="L6589" s="108"/>
      <c r="M6589" s="81">
        <v>12861</v>
      </c>
      <c r="N6589" s="135">
        <v>14545</v>
      </c>
      <c r="O6589" s="136">
        <v>15006</v>
      </c>
      <c r="P6589" s="135">
        <v>15944</v>
      </c>
      <c r="Q6589" s="136">
        <v>15484</v>
      </c>
      <c r="R6589" s="135">
        <v>15210</v>
      </c>
      <c r="S6589" s="136">
        <v>16198</v>
      </c>
      <c r="T6589" s="135">
        <v>17066</v>
      </c>
      <c r="U6589" s="136">
        <v>17426</v>
      </c>
      <c r="V6589" s="135">
        <v>18087</v>
      </c>
      <c r="W6589" s="136">
        <v>17991</v>
      </c>
      <c r="X6589" s="135">
        <v>17961</v>
      </c>
      <c r="Y6589" s="136">
        <v>18986</v>
      </c>
      <c r="Z6589" s="135">
        <v>20430</v>
      </c>
      <c r="AA6589" s="136">
        <v>21799</v>
      </c>
      <c r="AB6589" s="135">
        <v>21585</v>
      </c>
      <c r="AC6589" s="136">
        <v>21093</v>
      </c>
      <c r="AD6589" s="135">
        <v>20771</v>
      </c>
      <c r="AE6589" s="137">
        <v>21907</v>
      </c>
      <c r="AF6589" s="138">
        <v>22343</v>
      </c>
    </row>
    <row r="6590" spans="2:32">
      <c r="B6590" s="114">
        <v>6552</v>
      </c>
      <c r="C6590" s="115">
        <v>6552</v>
      </c>
      <c r="D6590" s="116">
        <v>273</v>
      </c>
      <c r="E6590" s="117">
        <v>9</v>
      </c>
      <c r="F6590" s="118">
        <v>30</v>
      </c>
      <c r="G6590" s="119" t="s">
        <v>487</v>
      </c>
      <c r="H6590" s="120">
        <v>9</v>
      </c>
      <c r="I6590" s="115">
        <v>29</v>
      </c>
      <c r="J6590" s="116" t="s">
        <v>487</v>
      </c>
      <c r="K6590" s="121">
        <v>24</v>
      </c>
      <c r="L6590" s="108"/>
      <c r="M6590" s="122">
        <v>12265</v>
      </c>
      <c r="N6590" s="123">
        <v>13760</v>
      </c>
      <c r="O6590" s="124">
        <v>14273</v>
      </c>
      <c r="P6590" s="123">
        <v>15303</v>
      </c>
      <c r="Q6590" s="124">
        <v>14771</v>
      </c>
      <c r="R6590" s="123">
        <v>14659</v>
      </c>
      <c r="S6590" s="124">
        <v>15534</v>
      </c>
      <c r="T6590" s="123">
        <v>16414</v>
      </c>
      <c r="U6590" s="124">
        <v>16859</v>
      </c>
      <c r="V6590" s="123">
        <v>17571</v>
      </c>
      <c r="W6590" s="124">
        <v>17612</v>
      </c>
      <c r="X6590" s="123">
        <v>17535</v>
      </c>
      <c r="Y6590" s="124">
        <v>18407</v>
      </c>
      <c r="Z6590" s="123">
        <v>19885</v>
      </c>
      <c r="AA6590" s="124">
        <v>21340</v>
      </c>
      <c r="AB6590" s="123">
        <v>21099</v>
      </c>
      <c r="AC6590" s="124">
        <v>20764</v>
      </c>
      <c r="AD6590" s="123">
        <v>20225</v>
      </c>
      <c r="AE6590" s="125">
        <v>21390</v>
      </c>
      <c r="AF6590" s="126">
        <v>21852</v>
      </c>
    </row>
    <row r="6591" spans="2:32">
      <c r="B6591" s="127">
        <v>6553</v>
      </c>
      <c r="C6591" s="128">
        <v>6553</v>
      </c>
      <c r="D6591" s="129">
        <v>274</v>
      </c>
      <c r="E6591" s="130">
        <v>10</v>
      </c>
      <c r="F6591" s="131">
        <v>1</v>
      </c>
      <c r="G6591" s="132" t="s">
        <v>488</v>
      </c>
      <c r="H6591" s="133">
        <v>9</v>
      </c>
      <c r="I6591" s="128">
        <v>30</v>
      </c>
      <c r="J6591" s="129" t="s">
        <v>487</v>
      </c>
      <c r="K6591" s="134">
        <v>1</v>
      </c>
      <c r="L6591" s="108"/>
      <c r="M6591" s="81">
        <v>11631</v>
      </c>
      <c r="N6591" s="135">
        <v>13146</v>
      </c>
      <c r="O6591" s="136">
        <v>13862</v>
      </c>
      <c r="P6591" s="135">
        <v>14078</v>
      </c>
      <c r="Q6591" s="136">
        <v>13869</v>
      </c>
      <c r="R6591" s="135">
        <v>14072</v>
      </c>
      <c r="S6591" s="136">
        <v>15299</v>
      </c>
      <c r="T6591" s="135">
        <v>15926</v>
      </c>
      <c r="U6591" s="136">
        <v>16354</v>
      </c>
      <c r="V6591" s="135">
        <v>16642</v>
      </c>
      <c r="W6591" s="136">
        <v>17129</v>
      </c>
      <c r="X6591" s="135">
        <v>16874</v>
      </c>
      <c r="Y6591" s="136">
        <v>18389</v>
      </c>
      <c r="Z6591" s="135">
        <v>19804</v>
      </c>
      <c r="AA6591" s="136">
        <v>20440</v>
      </c>
      <c r="AB6591" s="135">
        <v>20203</v>
      </c>
      <c r="AC6591" s="136">
        <v>19684</v>
      </c>
      <c r="AD6591" s="135">
        <v>20731</v>
      </c>
      <c r="AE6591" s="137">
        <v>21491</v>
      </c>
      <c r="AF6591" s="138">
        <v>21807</v>
      </c>
    </row>
    <row r="6592" spans="2:32">
      <c r="B6592" s="114">
        <v>6554</v>
      </c>
      <c r="C6592" s="115">
        <v>6554</v>
      </c>
      <c r="D6592" s="116">
        <v>274</v>
      </c>
      <c r="E6592" s="117">
        <v>10</v>
      </c>
      <c r="F6592" s="118">
        <v>1</v>
      </c>
      <c r="G6592" s="119" t="s">
        <v>488</v>
      </c>
      <c r="H6592" s="120">
        <v>9</v>
      </c>
      <c r="I6592" s="115">
        <v>30</v>
      </c>
      <c r="J6592" s="116" t="s">
        <v>487</v>
      </c>
      <c r="K6592" s="121">
        <v>2</v>
      </c>
      <c r="L6592" s="108"/>
      <c r="M6592" s="122">
        <v>11486</v>
      </c>
      <c r="N6592" s="123">
        <v>12924</v>
      </c>
      <c r="O6592" s="124">
        <v>13634</v>
      </c>
      <c r="P6592" s="123">
        <v>13771</v>
      </c>
      <c r="Q6592" s="124">
        <v>13563</v>
      </c>
      <c r="R6592" s="123">
        <v>13909</v>
      </c>
      <c r="S6592" s="124">
        <v>15051</v>
      </c>
      <c r="T6592" s="123">
        <v>15699</v>
      </c>
      <c r="U6592" s="124">
        <v>16094</v>
      </c>
      <c r="V6592" s="123">
        <v>16331</v>
      </c>
      <c r="W6592" s="124">
        <v>16711</v>
      </c>
      <c r="X6592" s="123">
        <v>16678</v>
      </c>
      <c r="Y6592" s="124">
        <v>18017</v>
      </c>
      <c r="Z6592" s="123">
        <v>19567</v>
      </c>
      <c r="AA6592" s="124">
        <v>20086</v>
      </c>
      <c r="AB6592" s="123">
        <v>19861</v>
      </c>
      <c r="AC6592" s="124">
        <v>19153</v>
      </c>
      <c r="AD6592" s="123">
        <v>20440</v>
      </c>
      <c r="AE6592" s="125">
        <v>21221</v>
      </c>
      <c r="AF6592" s="126">
        <v>21527</v>
      </c>
    </row>
    <row r="6593" spans="2:32">
      <c r="B6593" s="127">
        <v>6555</v>
      </c>
      <c r="C6593" s="128">
        <v>6555</v>
      </c>
      <c r="D6593" s="129">
        <v>274</v>
      </c>
      <c r="E6593" s="130">
        <v>10</v>
      </c>
      <c r="F6593" s="131">
        <v>1</v>
      </c>
      <c r="G6593" s="132" t="s">
        <v>488</v>
      </c>
      <c r="H6593" s="133">
        <v>9</v>
      </c>
      <c r="I6593" s="128">
        <v>30</v>
      </c>
      <c r="J6593" s="129" t="s">
        <v>487</v>
      </c>
      <c r="K6593" s="134">
        <v>3</v>
      </c>
      <c r="L6593" s="108"/>
      <c r="M6593" s="81">
        <v>11474</v>
      </c>
      <c r="N6593" s="135">
        <v>12869</v>
      </c>
      <c r="O6593" s="136">
        <v>13565</v>
      </c>
      <c r="P6593" s="135">
        <v>13696</v>
      </c>
      <c r="Q6593" s="136">
        <v>13472</v>
      </c>
      <c r="R6593" s="135">
        <v>14048</v>
      </c>
      <c r="S6593" s="136">
        <v>15114</v>
      </c>
      <c r="T6593" s="135">
        <v>15732</v>
      </c>
      <c r="U6593" s="136">
        <v>16014</v>
      </c>
      <c r="V6593" s="135">
        <v>16343</v>
      </c>
      <c r="W6593" s="136">
        <v>16571</v>
      </c>
      <c r="X6593" s="135">
        <v>16815</v>
      </c>
      <c r="Y6593" s="136">
        <v>17884</v>
      </c>
      <c r="Z6593" s="135">
        <v>19440</v>
      </c>
      <c r="AA6593" s="136">
        <v>19899</v>
      </c>
      <c r="AB6593" s="135">
        <v>19718</v>
      </c>
      <c r="AC6593" s="136">
        <v>18831</v>
      </c>
      <c r="AD6593" s="135">
        <v>20339</v>
      </c>
      <c r="AE6593" s="137">
        <v>21061</v>
      </c>
      <c r="AF6593" s="138">
        <v>21333</v>
      </c>
    </row>
    <row r="6594" spans="2:32">
      <c r="B6594" s="114">
        <v>6556</v>
      </c>
      <c r="C6594" s="115">
        <v>6556</v>
      </c>
      <c r="D6594" s="116">
        <v>274</v>
      </c>
      <c r="E6594" s="117">
        <v>10</v>
      </c>
      <c r="F6594" s="118">
        <v>1</v>
      </c>
      <c r="G6594" s="119" t="s">
        <v>488</v>
      </c>
      <c r="H6594" s="120">
        <v>9</v>
      </c>
      <c r="I6594" s="115">
        <v>30</v>
      </c>
      <c r="J6594" s="116" t="s">
        <v>487</v>
      </c>
      <c r="K6594" s="121">
        <v>4</v>
      </c>
      <c r="L6594" s="108"/>
      <c r="M6594" s="122">
        <v>11600</v>
      </c>
      <c r="N6594" s="123">
        <v>12989</v>
      </c>
      <c r="O6594" s="124">
        <v>13654</v>
      </c>
      <c r="P6594" s="123">
        <v>13737</v>
      </c>
      <c r="Q6594" s="124">
        <v>13435</v>
      </c>
      <c r="R6594" s="123">
        <v>14240</v>
      </c>
      <c r="S6594" s="124">
        <v>15239</v>
      </c>
      <c r="T6594" s="123">
        <v>15806</v>
      </c>
      <c r="U6594" s="124">
        <v>15922</v>
      </c>
      <c r="V6594" s="123">
        <v>16260</v>
      </c>
      <c r="W6594" s="124">
        <v>16378</v>
      </c>
      <c r="X6594" s="123">
        <v>16841</v>
      </c>
      <c r="Y6594" s="124">
        <v>17659</v>
      </c>
      <c r="Z6594" s="123">
        <v>18964</v>
      </c>
      <c r="AA6594" s="124">
        <v>19344</v>
      </c>
      <c r="AB6594" s="123">
        <v>19145</v>
      </c>
      <c r="AC6594" s="124">
        <v>18324</v>
      </c>
      <c r="AD6594" s="123">
        <v>19885</v>
      </c>
      <c r="AE6594" s="125">
        <v>20487</v>
      </c>
      <c r="AF6594" s="126">
        <v>20690</v>
      </c>
    </row>
    <row r="6595" spans="2:32">
      <c r="B6595" s="127">
        <v>6557</v>
      </c>
      <c r="C6595" s="128">
        <v>6557</v>
      </c>
      <c r="D6595" s="129">
        <v>274</v>
      </c>
      <c r="E6595" s="130">
        <v>10</v>
      </c>
      <c r="F6595" s="131">
        <v>1</v>
      </c>
      <c r="G6595" s="132" t="s">
        <v>488</v>
      </c>
      <c r="H6595" s="133">
        <v>9</v>
      </c>
      <c r="I6595" s="128">
        <v>30</v>
      </c>
      <c r="J6595" s="129" t="s">
        <v>487</v>
      </c>
      <c r="K6595" s="134">
        <v>5</v>
      </c>
      <c r="L6595" s="108"/>
      <c r="M6595" s="81">
        <v>12126</v>
      </c>
      <c r="N6595" s="135">
        <v>13490</v>
      </c>
      <c r="O6595" s="136">
        <v>14085</v>
      </c>
      <c r="P6595" s="135">
        <v>14117</v>
      </c>
      <c r="Q6595" s="136">
        <v>13503</v>
      </c>
      <c r="R6595" s="135">
        <v>14804</v>
      </c>
      <c r="S6595" s="136">
        <v>15742</v>
      </c>
      <c r="T6595" s="135">
        <v>16174</v>
      </c>
      <c r="U6595" s="136">
        <v>16055</v>
      </c>
      <c r="V6595" s="135">
        <v>16118</v>
      </c>
      <c r="W6595" s="136">
        <v>16259</v>
      </c>
      <c r="X6595" s="135">
        <v>17142</v>
      </c>
      <c r="Y6595" s="136">
        <v>17760</v>
      </c>
      <c r="Z6595" s="135">
        <v>18850</v>
      </c>
      <c r="AA6595" s="136">
        <v>19071</v>
      </c>
      <c r="AB6595" s="135">
        <v>18618</v>
      </c>
      <c r="AC6595" s="136">
        <v>17819</v>
      </c>
      <c r="AD6595" s="135">
        <v>19815</v>
      </c>
      <c r="AE6595" s="137">
        <v>20210</v>
      </c>
      <c r="AF6595" s="138">
        <v>20378</v>
      </c>
    </row>
    <row r="6596" spans="2:32">
      <c r="B6596" s="114">
        <v>6558</v>
      </c>
      <c r="C6596" s="115">
        <v>6558</v>
      </c>
      <c r="D6596" s="116">
        <v>274</v>
      </c>
      <c r="E6596" s="117">
        <v>10</v>
      </c>
      <c r="F6596" s="118">
        <v>1</v>
      </c>
      <c r="G6596" s="119" t="s">
        <v>488</v>
      </c>
      <c r="H6596" s="120">
        <v>9</v>
      </c>
      <c r="I6596" s="115">
        <v>30</v>
      </c>
      <c r="J6596" s="116" t="s">
        <v>487</v>
      </c>
      <c r="K6596" s="121">
        <v>6</v>
      </c>
      <c r="L6596" s="108"/>
      <c r="M6596" s="122">
        <v>13397</v>
      </c>
      <c r="N6596" s="123">
        <v>14742</v>
      </c>
      <c r="O6596" s="124">
        <v>15172</v>
      </c>
      <c r="P6596" s="123">
        <v>15095</v>
      </c>
      <c r="Q6596" s="124">
        <v>13860</v>
      </c>
      <c r="R6596" s="123">
        <v>15992</v>
      </c>
      <c r="S6596" s="124">
        <v>17027</v>
      </c>
      <c r="T6596" s="123">
        <v>17324</v>
      </c>
      <c r="U6596" s="124">
        <v>16816</v>
      </c>
      <c r="V6596" s="123">
        <v>16246</v>
      </c>
      <c r="W6596" s="124">
        <v>16405</v>
      </c>
      <c r="X6596" s="123">
        <v>18021</v>
      </c>
      <c r="Y6596" s="124">
        <v>18583</v>
      </c>
      <c r="Z6596" s="123">
        <v>19302</v>
      </c>
      <c r="AA6596" s="124">
        <v>19298</v>
      </c>
      <c r="AB6596" s="123">
        <v>18281</v>
      </c>
      <c r="AC6596" s="124">
        <v>17592</v>
      </c>
      <c r="AD6596" s="123">
        <v>20485</v>
      </c>
      <c r="AE6596" s="125">
        <v>20727</v>
      </c>
      <c r="AF6596" s="126">
        <v>20640</v>
      </c>
    </row>
    <row r="6597" spans="2:32">
      <c r="B6597" s="127">
        <v>6559</v>
      </c>
      <c r="C6597" s="128">
        <v>6559</v>
      </c>
      <c r="D6597" s="129">
        <v>274</v>
      </c>
      <c r="E6597" s="130">
        <v>10</v>
      </c>
      <c r="F6597" s="131">
        <v>1</v>
      </c>
      <c r="G6597" s="132" t="s">
        <v>488</v>
      </c>
      <c r="H6597" s="133">
        <v>9</v>
      </c>
      <c r="I6597" s="128">
        <v>30</v>
      </c>
      <c r="J6597" s="129" t="s">
        <v>487</v>
      </c>
      <c r="K6597" s="134">
        <v>7</v>
      </c>
      <c r="L6597" s="108"/>
      <c r="M6597" s="81">
        <v>14786</v>
      </c>
      <c r="N6597" s="135">
        <v>16056</v>
      </c>
      <c r="O6597" s="136">
        <v>16219</v>
      </c>
      <c r="P6597" s="135">
        <v>16210</v>
      </c>
      <c r="Q6597" s="136">
        <v>14182</v>
      </c>
      <c r="R6597" s="135">
        <v>17293</v>
      </c>
      <c r="S6597" s="136">
        <v>18222</v>
      </c>
      <c r="T6597" s="135">
        <v>18417</v>
      </c>
      <c r="U6597" s="136">
        <v>17620</v>
      </c>
      <c r="V6597" s="135">
        <v>16382</v>
      </c>
      <c r="W6597" s="136">
        <v>16577</v>
      </c>
      <c r="X6597" s="135">
        <v>19099</v>
      </c>
      <c r="Y6597" s="136">
        <v>19315</v>
      </c>
      <c r="Z6597" s="135">
        <v>19768</v>
      </c>
      <c r="AA6597" s="136">
        <v>19797</v>
      </c>
      <c r="AB6597" s="135">
        <v>18039</v>
      </c>
      <c r="AC6597" s="136">
        <v>17522</v>
      </c>
      <c r="AD6597" s="135">
        <v>21082</v>
      </c>
      <c r="AE6597" s="137">
        <v>21371</v>
      </c>
      <c r="AF6597" s="138">
        <v>20986</v>
      </c>
    </row>
    <row r="6598" spans="2:32">
      <c r="B6598" s="114">
        <v>6560</v>
      </c>
      <c r="C6598" s="115">
        <v>6560</v>
      </c>
      <c r="D6598" s="116">
        <v>274</v>
      </c>
      <c r="E6598" s="117">
        <v>10</v>
      </c>
      <c r="F6598" s="118">
        <v>1</v>
      </c>
      <c r="G6598" s="119" t="s">
        <v>488</v>
      </c>
      <c r="H6598" s="120">
        <v>9</v>
      </c>
      <c r="I6598" s="115">
        <v>30</v>
      </c>
      <c r="J6598" s="116" t="s">
        <v>487</v>
      </c>
      <c r="K6598" s="121">
        <v>8</v>
      </c>
      <c r="L6598" s="108"/>
      <c r="M6598" s="122">
        <v>15278</v>
      </c>
      <c r="N6598" s="123">
        <v>16473</v>
      </c>
      <c r="O6598" s="124">
        <v>16687</v>
      </c>
      <c r="P6598" s="123">
        <v>16641</v>
      </c>
      <c r="Q6598" s="124">
        <v>14577</v>
      </c>
      <c r="R6598" s="123">
        <v>17826</v>
      </c>
      <c r="S6598" s="124">
        <v>18438</v>
      </c>
      <c r="T6598" s="123">
        <v>18690</v>
      </c>
      <c r="U6598" s="124">
        <v>18042</v>
      </c>
      <c r="V6598" s="123">
        <v>16643</v>
      </c>
      <c r="W6598" s="124">
        <v>16763</v>
      </c>
      <c r="X6598" s="123">
        <v>19544</v>
      </c>
      <c r="Y6598" s="124">
        <v>19277</v>
      </c>
      <c r="Z6598" s="123">
        <v>19941</v>
      </c>
      <c r="AA6598" s="124">
        <v>20015</v>
      </c>
      <c r="AB6598" s="123">
        <v>18172</v>
      </c>
      <c r="AC6598" s="124">
        <v>17655</v>
      </c>
      <c r="AD6598" s="123">
        <v>21003</v>
      </c>
      <c r="AE6598" s="125">
        <v>21348</v>
      </c>
      <c r="AF6598" s="126">
        <v>21094</v>
      </c>
    </row>
    <row r="6599" spans="2:32">
      <c r="B6599" s="127">
        <v>6561</v>
      </c>
      <c r="C6599" s="128">
        <v>6561</v>
      </c>
      <c r="D6599" s="129">
        <v>274</v>
      </c>
      <c r="E6599" s="130">
        <v>10</v>
      </c>
      <c r="F6599" s="131">
        <v>1</v>
      </c>
      <c r="G6599" s="132" t="s">
        <v>488</v>
      </c>
      <c r="H6599" s="133">
        <v>9</v>
      </c>
      <c r="I6599" s="128">
        <v>30</v>
      </c>
      <c r="J6599" s="129" t="s">
        <v>487</v>
      </c>
      <c r="K6599" s="134">
        <v>9</v>
      </c>
      <c r="L6599" s="108"/>
      <c r="M6599" s="81">
        <v>15278</v>
      </c>
      <c r="N6599" s="135">
        <v>16471</v>
      </c>
      <c r="O6599" s="136">
        <v>16769</v>
      </c>
      <c r="P6599" s="135">
        <v>16655</v>
      </c>
      <c r="Q6599" s="136">
        <v>14998</v>
      </c>
      <c r="R6599" s="135">
        <v>17794</v>
      </c>
      <c r="S6599" s="136">
        <v>18402</v>
      </c>
      <c r="T6599" s="135">
        <v>18619</v>
      </c>
      <c r="U6599" s="136">
        <v>18067</v>
      </c>
      <c r="V6599" s="135">
        <v>16970</v>
      </c>
      <c r="W6599" s="136">
        <v>17077</v>
      </c>
      <c r="X6599" s="135">
        <v>19375</v>
      </c>
      <c r="Y6599" s="136">
        <v>19126</v>
      </c>
      <c r="Z6599" s="135">
        <v>19840</v>
      </c>
      <c r="AA6599" s="136">
        <v>19876</v>
      </c>
      <c r="AB6599" s="135">
        <v>18444</v>
      </c>
      <c r="AC6599" s="136">
        <v>17924</v>
      </c>
      <c r="AD6599" s="135">
        <v>20808</v>
      </c>
      <c r="AE6599" s="137">
        <v>21075</v>
      </c>
      <c r="AF6599" s="138">
        <v>20951</v>
      </c>
    </row>
    <row r="6600" spans="2:32">
      <c r="B6600" s="114">
        <v>6562</v>
      </c>
      <c r="C6600" s="115">
        <v>6562</v>
      </c>
      <c r="D6600" s="116">
        <v>274</v>
      </c>
      <c r="E6600" s="117">
        <v>10</v>
      </c>
      <c r="F6600" s="118">
        <v>1</v>
      </c>
      <c r="G6600" s="119" t="s">
        <v>488</v>
      </c>
      <c r="H6600" s="120">
        <v>9</v>
      </c>
      <c r="I6600" s="115">
        <v>30</v>
      </c>
      <c r="J6600" s="116" t="s">
        <v>487</v>
      </c>
      <c r="K6600" s="121">
        <v>10</v>
      </c>
      <c r="L6600" s="108"/>
      <c r="M6600" s="122">
        <v>15292</v>
      </c>
      <c r="N6600" s="123">
        <v>16669</v>
      </c>
      <c r="O6600" s="124">
        <v>16885</v>
      </c>
      <c r="P6600" s="123">
        <v>16806</v>
      </c>
      <c r="Q6600" s="124">
        <v>15376</v>
      </c>
      <c r="R6600" s="123">
        <v>17812</v>
      </c>
      <c r="S6600" s="124">
        <v>18654</v>
      </c>
      <c r="T6600" s="123">
        <v>18863</v>
      </c>
      <c r="U6600" s="124">
        <v>18282</v>
      </c>
      <c r="V6600" s="123">
        <v>17417</v>
      </c>
      <c r="W6600" s="124">
        <v>17627</v>
      </c>
      <c r="X6600" s="123">
        <v>19449</v>
      </c>
      <c r="Y6600" s="124">
        <v>19356</v>
      </c>
      <c r="Z6600" s="123">
        <v>19873</v>
      </c>
      <c r="AA6600" s="124">
        <v>20169</v>
      </c>
      <c r="AB6600" s="123">
        <v>18769</v>
      </c>
      <c r="AC6600" s="124">
        <v>18475</v>
      </c>
      <c r="AD6600" s="123">
        <v>21172</v>
      </c>
      <c r="AE6600" s="125">
        <v>21230</v>
      </c>
      <c r="AF6600" s="126">
        <v>21021</v>
      </c>
    </row>
    <row r="6601" spans="2:32">
      <c r="B6601" s="127">
        <v>6563</v>
      </c>
      <c r="C6601" s="128">
        <v>6563</v>
      </c>
      <c r="D6601" s="129">
        <v>274</v>
      </c>
      <c r="E6601" s="130">
        <v>10</v>
      </c>
      <c r="F6601" s="131">
        <v>1</v>
      </c>
      <c r="G6601" s="132" t="s">
        <v>488</v>
      </c>
      <c r="H6601" s="133">
        <v>9</v>
      </c>
      <c r="I6601" s="128">
        <v>30</v>
      </c>
      <c r="J6601" s="129" t="s">
        <v>487</v>
      </c>
      <c r="K6601" s="134">
        <v>11</v>
      </c>
      <c r="L6601" s="108"/>
      <c r="M6601" s="81">
        <v>15251</v>
      </c>
      <c r="N6601" s="135">
        <v>16705</v>
      </c>
      <c r="O6601" s="136">
        <v>17040</v>
      </c>
      <c r="P6601" s="135">
        <v>16937</v>
      </c>
      <c r="Q6601" s="136">
        <v>15477</v>
      </c>
      <c r="R6601" s="135">
        <v>17774</v>
      </c>
      <c r="S6601" s="136">
        <v>18722</v>
      </c>
      <c r="T6601" s="135">
        <v>18949</v>
      </c>
      <c r="U6601" s="136">
        <v>18483</v>
      </c>
      <c r="V6601" s="135">
        <v>17618</v>
      </c>
      <c r="W6601" s="136">
        <v>18014</v>
      </c>
      <c r="X6601" s="135">
        <v>19464</v>
      </c>
      <c r="Y6601" s="136">
        <v>19386</v>
      </c>
      <c r="Z6601" s="135">
        <v>19749</v>
      </c>
      <c r="AA6601" s="136">
        <v>20385</v>
      </c>
      <c r="AB6601" s="135">
        <v>18681</v>
      </c>
      <c r="AC6601" s="136">
        <v>18838</v>
      </c>
      <c r="AD6601" s="135">
        <v>21371</v>
      </c>
      <c r="AE6601" s="137">
        <v>21074</v>
      </c>
      <c r="AF6601" s="138">
        <v>20957</v>
      </c>
    </row>
    <row r="6602" spans="2:32">
      <c r="B6602" s="114">
        <v>6564</v>
      </c>
      <c r="C6602" s="115">
        <v>6564</v>
      </c>
      <c r="D6602" s="116">
        <v>274</v>
      </c>
      <c r="E6602" s="117">
        <v>10</v>
      </c>
      <c r="F6602" s="118">
        <v>1</v>
      </c>
      <c r="G6602" s="119" t="s">
        <v>488</v>
      </c>
      <c r="H6602" s="120">
        <v>9</v>
      </c>
      <c r="I6602" s="115">
        <v>30</v>
      </c>
      <c r="J6602" s="116" t="s">
        <v>487</v>
      </c>
      <c r="K6602" s="121">
        <v>12</v>
      </c>
      <c r="L6602" s="108"/>
      <c r="M6602" s="122">
        <v>15114</v>
      </c>
      <c r="N6602" s="123">
        <v>16549</v>
      </c>
      <c r="O6602" s="124">
        <v>16950</v>
      </c>
      <c r="P6602" s="123">
        <v>16797</v>
      </c>
      <c r="Q6602" s="124">
        <v>15411</v>
      </c>
      <c r="R6602" s="123">
        <v>17609</v>
      </c>
      <c r="S6602" s="124">
        <v>18543</v>
      </c>
      <c r="T6602" s="123">
        <v>18795</v>
      </c>
      <c r="U6602" s="124">
        <v>18449</v>
      </c>
      <c r="V6602" s="123">
        <v>17558</v>
      </c>
      <c r="W6602" s="124">
        <v>18262</v>
      </c>
      <c r="X6602" s="123">
        <v>19305</v>
      </c>
      <c r="Y6602" s="124">
        <v>19170</v>
      </c>
      <c r="Z6602" s="123">
        <v>19630</v>
      </c>
      <c r="AA6602" s="124">
        <v>20129</v>
      </c>
      <c r="AB6602" s="123">
        <v>18481</v>
      </c>
      <c r="AC6602" s="124">
        <v>19107</v>
      </c>
      <c r="AD6602" s="123">
        <v>21206</v>
      </c>
      <c r="AE6602" s="125">
        <v>20799</v>
      </c>
      <c r="AF6602" s="126">
        <v>20866</v>
      </c>
    </row>
    <row r="6603" spans="2:32">
      <c r="B6603" s="127">
        <v>6565</v>
      </c>
      <c r="C6603" s="128">
        <v>6565</v>
      </c>
      <c r="D6603" s="129">
        <v>274</v>
      </c>
      <c r="E6603" s="130">
        <v>10</v>
      </c>
      <c r="F6603" s="131">
        <v>1</v>
      </c>
      <c r="G6603" s="132" t="s">
        <v>488</v>
      </c>
      <c r="H6603" s="133">
        <v>9</v>
      </c>
      <c r="I6603" s="128">
        <v>30</v>
      </c>
      <c r="J6603" s="129" t="s">
        <v>487</v>
      </c>
      <c r="K6603" s="134">
        <v>13</v>
      </c>
      <c r="L6603" s="108"/>
      <c r="M6603" s="81">
        <v>14941</v>
      </c>
      <c r="N6603" s="135">
        <v>16330</v>
      </c>
      <c r="O6603" s="136">
        <v>16908</v>
      </c>
      <c r="P6603" s="135">
        <v>16667</v>
      </c>
      <c r="Q6603" s="136">
        <v>15056</v>
      </c>
      <c r="R6603" s="135">
        <v>17434</v>
      </c>
      <c r="S6603" s="136">
        <v>18295</v>
      </c>
      <c r="T6603" s="135">
        <v>18571</v>
      </c>
      <c r="U6603" s="136">
        <v>18354</v>
      </c>
      <c r="V6603" s="135">
        <v>17226</v>
      </c>
      <c r="W6603" s="136">
        <v>18210</v>
      </c>
      <c r="X6603" s="135">
        <v>19117</v>
      </c>
      <c r="Y6603" s="136">
        <v>18851</v>
      </c>
      <c r="Z6603" s="135">
        <v>19526</v>
      </c>
      <c r="AA6603" s="136">
        <v>19990</v>
      </c>
      <c r="AB6603" s="135">
        <v>18087</v>
      </c>
      <c r="AC6603" s="136">
        <v>19003</v>
      </c>
      <c r="AD6603" s="135">
        <v>20976</v>
      </c>
      <c r="AE6603" s="137">
        <v>20513</v>
      </c>
      <c r="AF6603" s="138">
        <v>20769</v>
      </c>
    </row>
    <row r="6604" spans="2:32">
      <c r="B6604" s="114">
        <v>6566</v>
      </c>
      <c r="C6604" s="115">
        <v>6566</v>
      </c>
      <c r="D6604" s="116">
        <v>274</v>
      </c>
      <c r="E6604" s="117">
        <v>10</v>
      </c>
      <c r="F6604" s="118">
        <v>1</v>
      </c>
      <c r="G6604" s="119" t="s">
        <v>488</v>
      </c>
      <c r="H6604" s="120">
        <v>9</v>
      </c>
      <c r="I6604" s="115">
        <v>30</v>
      </c>
      <c r="J6604" s="116" t="s">
        <v>487</v>
      </c>
      <c r="K6604" s="121">
        <v>14</v>
      </c>
      <c r="L6604" s="108"/>
      <c r="M6604" s="122">
        <v>14790</v>
      </c>
      <c r="N6604" s="123">
        <v>16225</v>
      </c>
      <c r="O6604" s="124">
        <v>16882</v>
      </c>
      <c r="P6604" s="123">
        <v>16448</v>
      </c>
      <c r="Q6604" s="124">
        <v>14859</v>
      </c>
      <c r="R6604" s="123">
        <v>17234</v>
      </c>
      <c r="S6604" s="124">
        <v>18103</v>
      </c>
      <c r="T6604" s="123">
        <v>18441</v>
      </c>
      <c r="U6604" s="124">
        <v>18359</v>
      </c>
      <c r="V6604" s="123">
        <v>16923</v>
      </c>
      <c r="W6604" s="124">
        <v>18186</v>
      </c>
      <c r="X6604" s="123">
        <v>18872</v>
      </c>
      <c r="Y6604" s="124">
        <v>18711</v>
      </c>
      <c r="Z6604" s="123">
        <v>19645</v>
      </c>
      <c r="AA6604" s="124">
        <v>19740</v>
      </c>
      <c r="AB6604" s="123">
        <v>17829</v>
      </c>
      <c r="AC6604" s="124">
        <v>19024</v>
      </c>
      <c r="AD6604" s="123">
        <v>20731</v>
      </c>
      <c r="AE6604" s="125">
        <v>20408</v>
      </c>
      <c r="AF6604" s="126">
        <v>20866</v>
      </c>
    </row>
    <row r="6605" spans="2:32">
      <c r="B6605" s="127">
        <v>6567</v>
      </c>
      <c r="C6605" s="128">
        <v>6567</v>
      </c>
      <c r="D6605" s="129">
        <v>274</v>
      </c>
      <c r="E6605" s="130">
        <v>10</v>
      </c>
      <c r="F6605" s="131">
        <v>1</v>
      </c>
      <c r="G6605" s="132" t="s">
        <v>488</v>
      </c>
      <c r="H6605" s="133">
        <v>9</v>
      </c>
      <c r="I6605" s="128">
        <v>30</v>
      </c>
      <c r="J6605" s="129" t="s">
        <v>487</v>
      </c>
      <c r="K6605" s="134">
        <v>15</v>
      </c>
      <c r="L6605" s="108"/>
      <c r="M6605" s="81">
        <v>14727</v>
      </c>
      <c r="N6605" s="135">
        <v>16170</v>
      </c>
      <c r="O6605" s="136">
        <v>17043</v>
      </c>
      <c r="P6605" s="135">
        <v>16384</v>
      </c>
      <c r="Q6605" s="136">
        <v>14750</v>
      </c>
      <c r="R6605" s="135">
        <v>17056</v>
      </c>
      <c r="S6605" s="136">
        <v>17913</v>
      </c>
      <c r="T6605" s="135">
        <v>18304</v>
      </c>
      <c r="U6605" s="136">
        <v>18391</v>
      </c>
      <c r="V6605" s="135">
        <v>16695</v>
      </c>
      <c r="W6605" s="136">
        <v>18108</v>
      </c>
      <c r="X6605" s="135">
        <v>18608</v>
      </c>
      <c r="Y6605" s="136">
        <v>18646</v>
      </c>
      <c r="Z6605" s="135">
        <v>19656</v>
      </c>
      <c r="AA6605" s="136">
        <v>19589</v>
      </c>
      <c r="AB6605" s="135">
        <v>17824</v>
      </c>
      <c r="AC6605" s="136">
        <v>18989</v>
      </c>
      <c r="AD6605" s="135">
        <v>20426</v>
      </c>
      <c r="AE6605" s="137">
        <v>20457</v>
      </c>
      <c r="AF6605" s="138">
        <v>20851</v>
      </c>
    </row>
    <row r="6606" spans="2:32">
      <c r="B6606" s="114">
        <v>6568</v>
      </c>
      <c r="C6606" s="115">
        <v>6568</v>
      </c>
      <c r="D6606" s="116">
        <v>274</v>
      </c>
      <c r="E6606" s="117">
        <v>10</v>
      </c>
      <c r="F6606" s="118">
        <v>1</v>
      </c>
      <c r="G6606" s="119" t="s">
        <v>488</v>
      </c>
      <c r="H6606" s="120">
        <v>9</v>
      </c>
      <c r="I6606" s="115">
        <v>30</v>
      </c>
      <c r="J6606" s="116" t="s">
        <v>487</v>
      </c>
      <c r="K6606" s="121">
        <v>16</v>
      </c>
      <c r="L6606" s="108"/>
      <c r="M6606" s="122">
        <v>15094</v>
      </c>
      <c r="N6606" s="123">
        <v>16345</v>
      </c>
      <c r="O6606" s="124">
        <v>17344</v>
      </c>
      <c r="P6606" s="123">
        <v>16555</v>
      </c>
      <c r="Q6606" s="124">
        <v>14949</v>
      </c>
      <c r="R6606" s="123">
        <v>17235</v>
      </c>
      <c r="S6606" s="124">
        <v>18258</v>
      </c>
      <c r="T6606" s="123">
        <v>18265</v>
      </c>
      <c r="U6606" s="124">
        <v>18520</v>
      </c>
      <c r="V6606" s="123">
        <v>16663</v>
      </c>
      <c r="W6606" s="124">
        <v>18204</v>
      </c>
      <c r="X6606" s="123">
        <v>18635</v>
      </c>
      <c r="Y6606" s="124">
        <v>19246</v>
      </c>
      <c r="Z6606" s="123">
        <v>19761</v>
      </c>
      <c r="AA6606" s="124">
        <v>19533</v>
      </c>
      <c r="AB6606" s="123">
        <v>17997</v>
      </c>
      <c r="AC6606" s="124">
        <v>19157</v>
      </c>
      <c r="AD6606" s="123">
        <v>20762</v>
      </c>
      <c r="AE6606" s="125">
        <v>20549</v>
      </c>
      <c r="AF6606" s="126">
        <v>20899</v>
      </c>
    </row>
    <row r="6607" spans="2:32">
      <c r="B6607" s="127">
        <v>6569</v>
      </c>
      <c r="C6607" s="128">
        <v>6569</v>
      </c>
      <c r="D6607" s="129">
        <v>274</v>
      </c>
      <c r="E6607" s="130">
        <v>10</v>
      </c>
      <c r="F6607" s="131">
        <v>1</v>
      </c>
      <c r="G6607" s="132" t="s">
        <v>488</v>
      </c>
      <c r="H6607" s="133">
        <v>9</v>
      </c>
      <c r="I6607" s="128">
        <v>30</v>
      </c>
      <c r="J6607" s="129" t="s">
        <v>487</v>
      </c>
      <c r="K6607" s="134">
        <v>17</v>
      </c>
      <c r="L6607" s="108"/>
      <c r="M6607" s="81">
        <v>15652</v>
      </c>
      <c r="N6607" s="135">
        <v>16642</v>
      </c>
      <c r="O6607" s="136">
        <v>17721</v>
      </c>
      <c r="P6607" s="135">
        <v>16961</v>
      </c>
      <c r="Q6607" s="136">
        <v>15364</v>
      </c>
      <c r="R6607" s="135">
        <v>17687</v>
      </c>
      <c r="S6607" s="136">
        <v>18524</v>
      </c>
      <c r="T6607" s="135">
        <v>18367</v>
      </c>
      <c r="U6607" s="136">
        <v>18869</v>
      </c>
      <c r="V6607" s="135">
        <v>17007</v>
      </c>
      <c r="W6607" s="136">
        <v>18456</v>
      </c>
      <c r="X6607" s="135">
        <v>19058</v>
      </c>
      <c r="Y6607" s="136">
        <v>19632</v>
      </c>
      <c r="Z6607" s="135">
        <v>20201</v>
      </c>
      <c r="AA6607" s="136">
        <v>19927</v>
      </c>
      <c r="AB6607" s="135">
        <v>18533</v>
      </c>
      <c r="AC6607" s="136">
        <v>19579</v>
      </c>
      <c r="AD6607" s="135">
        <v>21085</v>
      </c>
      <c r="AE6607" s="137">
        <v>20897</v>
      </c>
      <c r="AF6607" s="138">
        <v>21335</v>
      </c>
    </row>
    <row r="6608" spans="2:32">
      <c r="B6608" s="114">
        <v>6570</v>
      </c>
      <c r="C6608" s="115">
        <v>6570</v>
      </c>
      <c r="D6608" s="116">
        <v>274</v>
      </c>
      <c r="E6608" s="117">
        <v>10</v>
      </c>
      <c r="F6608" s="118">
        <v>1</v>
      </c>
      <c r="G6608" s="119" t="s">
        <v>488</v>
      </c>
      <c r="H6608" s="120">
        <v>9</v>
      </c>
      <c r="I6608" s="115">
        <v>30</v>
      </c>
      <c r="J6608" s="116" t="s">
        <v>487</v>
      </c>
      <c r="K6608" s="121">
        <v>18</v>
      </c>
      <c r="L6608" s="108"/>
      <c r="M6608" s="122">
        <v>15599</v>
      </c>
      <c r="N6608" s="123">
        <v>16528</v>
      </c>
      <c r="O6608" s="124">
        <v>17773</v>
      </c>
      <c r="P6608" s="123">
        <v>16870</v>
      </c>
      <c r="Q6608" s="124">
        <v>15596</v>
      </c>
      <c r="R6608" s="123">
        <v>17667</v>
      </c>
      <c r="S6608" s="124">
        <v>18143</v>
      </c>
      <c r="T6608" s="123">
        <v>18131</v>
      </c>
      <c r="U6608" s="124">
        <v>19147</v>
      </c>
      <c r="V6608" s="123">
        <v>17106</v>
      </c>
      <c r="W6608" s="124">
        <v>18566</v>
      </c>
      <c r="X6608" s="123">
        <v>19175</v>
      </c>
      <c r="Y6608" s="124">
        <v>19584</v>
      </c>
      <c r="Z6608" s="123">
        <v>20615</v>
      </c>
      <c r="AA6608" s="124">
        <v>20038</v>
      </c>
      <c r="AB6608" s="123">
        <v>18797</v>
      </c>
      <c r="AC6608" s="124">
        <v>19982</v>
      </c>
      <c r="AD6608" s="123">
        <v>20761</v>
      </c>
      <c r="AE6608" s="125">
        <v>20645</v>
      </c>
      <c r="AF6608" s="126">
        <v>21815</v>
      </c>
    </row>
    <row r="6609" spans="2:32">
      <c r="B6609" s="127">
        <v>6571</v>
      </c>
      <c r="C6609" s="128">
        <v>6571</v>
      </c>
      <c r="D6609" s="129">
        <v>274</v>
      </c>
      <c r="E6609" s="130">
        <v>10</v>
      </c>
      <c r="F6609" s="131">
        <v>1</v>
      </c>
      <c r="G6609" s="132" t="s">
        <v>488</v>
      </c>
      <c r="H6609" s="133">
        <v>9</v>
      </c>
      <c r="I6609" s="128">
        <v>30</v>
      </c>
      <c r="J6609" s="129" t="s">
        <v>487</v>
      </c>
      <c r="K6609" s="134">
        <v>19</v>
      </c>
      <c r="L6609" s="108"/>
      <c r="M6609" s="81">
        <v>16007</v>
      </c>
      <c r="N6609" s="135">
        <v>16898</v>
      </c>
      <c r="O6609" s="136">
        <v>18186</v>
      </c>
      <c r="P6609" s="135">
        <v>17269</v>
      </c>
      <c r="Q6609" s="136">
        <v>16152</v>
      </c>
      <c r="R6609" s="135">
        <v>18134</v>
      </c>
      <c r="S6609" s="136">
        <v>18700</v>
      </c>
      <c r="T6609" s="135">
        <v>18734</v>
      </c>
      <c r="U6609" s="136">
        <v>19710</v>
      </c>
      <c r="V6609" s="135">
        <v>17824</v>
      </c>
      <c r="W6609" s="136">
        <v>19297</v>
      </c>
      <c r="X6609" s="135">
        <v>19807</v>
      </c>
      <c r="Y6609" s="136">
        <v>20453</v>
      </c>
      <c r="Z6609" s="135">
        <v>21547</v>
      </c>
      <c r="AA6609" s="136">
        <v>20903</v>
      </c>
      <c r="AB6609" s="135">
        <v>19870</v>
      </c>
      <c r="AC6609" s="136">
        <v>20977</v>
      </c>
      <c r="AD6609" s="135">
        <v>21815</v>
      </c>
      <c r="AE6609" s="137">
        <v>21793</v>
      </c>
      <c r="AF6609" s="138">
        <v>22904</v>
      </c>
    </row>
    <row r="6610" spans="2:32">
      <c r="B6610" s="114">
        <v>6572</v>
      </c>
      <c r="C6610" s="115">
        <v>6572</v>
      </c>
      <c r="D6610" s="116">
        <v>274</v>
      </c>
      <c r="E6610" s="117">
        <v>10</v>
      </c>
      <c r="F6610" s="118">
        <v>1</v>
      </c>
      <c r="G6610" s="119" t="s">
        <v>488</v>
      </c>
      <c r="H6610" s="120">
        <v>9</v>
      </c>
      <c r="I6610" s="115">
        <v>30</v>
      </c>
      <c r="J6610" s="116" t="s">
        <v>487</v>
      </c>
      <c r="K6610" s="121">
        <v>20</v>
      </c>
      <c r="L6610" s="108"/>
      <c r="M6610" s="122">
        <v>16092</v>
      </c>
      <c r="N6610" s="123">
        <v>17029</v>
      </c>
      <c r="O6610" s="124">
        <v>18086</v>
      </c>
      <c r="P6610" s="123">
        <v>17238</v>
      </c>
      <c r="Q6610" s="124">
        <v>16148</v>
      </c>
      <c r="R6610" s="123">
        <v>18271</v>
      </c>
      <c r="S6610" s="124">
        <v>18983</v>
      </c>
      <c r="T6610" s="123">
        <v>19111</v>
      </c>
      <c r="U6610" s="124">
        <v>19953</v>
      </c>
      <c r="V6610" s="123">
        <v>18072</v>
      </c>
      <c r="W6610" s="124">
        <v>19530</v>
      </c>
      <c r="X6610" s="123">
        <v>20340</v>
      </c>
      <c r="Y6610" s="124">
        <v>21151</v>
      </c>
      <c r="Z6610" s="123">
        <v>22202</v>
      </c>
      <c r="AA6610" s="124">
        <v>21580</v>
      </c>
      <c r="AB6610" s="123">
        <v>20479</v>
      </c>
      <c r="AC6610" s="124">
        <v>21528</v>
      </c>
      <c r="AD6610" s="123">
        <v>22655</v>
      </c>
      <c r="AE6610" s="125">
        <v>22838</v>
      </c>
      <c r="AF6610" s="126">
        <v>23758</v>
      </c>
    </row>
    <row r="6611" spans="2:32">
      <c r="B6611" s="127">
        <v>6573</v>
      </c>
      <c r="C6611" s="128">
        <v>6573</v>
      </c>
      <c r="D6611" s="129">
        <v>274</v>
      </c>
      <c r="E6611" s="130">
        <v>10</v>
      </c>
      <c r="F6611" s="131">
        <v>1</v>
      </c>
      <c r="G6611" s="132" t="s">
        <v>488</v>
      </c>
      <c r="H6611" s="133">
        <v>9</v>
      </c>
      <c r="I6611" s="128">
        <v>30</v>
      </c>
      <c r="J6611" s="129" t="s">
        <v>487</v>
      </c>
      <c r="K6611" s="134">
        <v>21</v>
      </c>
      <c r="L6611" s="108"/>
      <c r="M6611" s="81">
        <v>15373</v>
      </c>
      <c r="N6611" s="135">
        <v>16315</v>
      </c>
      <c r="O6611" s="136">
        <v>17442</v>
      </c>
      <c r="P6611" s="135">
        <v>16738</v>
      </c>
      <c r="Q6611" s="136">
        <v>15815</v>
      </c>
      <c r="R6611" s="135">
        <v>17682</v>
      </c>
      <c r="S6611" s="136">
        <v>18477</v>
      </c>
      <c r="T6611" s="135">
        <v>18673</v>
      </c>
      <c r="U6611" s="136">
        <v>19632</v>
      </c>
      <c r="V6611" s="135">
        <v>18066</v>
      </c>
      <c r="W6611" s="136">
        <v>19516</v>
      </c>
      <c r="X6611" s="135">
        <v>20113</v>
      </c>
      <c r="Y6611" s="136">
        <v>21119</v>
      </c>
      <c r="Z6611" s="135">
        <v>22355</v>
      </c>
      <c r="AA6611" s="136">
        <v>21922</v>
      </c>
      <c r="AB6611" s="135">
        <v>20968</v>
      </c>
      <c r="AC6611" s="136">
        <v>21866</v>
      </c>
      <c r="AD6611" s="135">
        <v>22872</v>
      </c>
      <c r="AE6611" s="137">
        <v>23173</v>
      </c>
      <c r="AF6611" s="138">
        <v>24134</v>
      </c>
    </row>
    <row r="6612" spans="2:32">
      <c r="B6612" s="114">
        <v>6574</v>
      </c>
      <c r="C6612" s="115">
        <v>6574</v>
      </c>
      <c r="D6612" s="116">
        <v>274</v>
      </c>
      <c r="E6612" s="117">
        <v>10</v>
      </c>
      <c r="F6612" s="118">
        <v>1</v>
      </c>
      <c r="G6612" s="119" t="s">
        <v>488</v>
      </c>
      <c r="H6612" s="120">
        <v>9</v>
      </c>
      <c r="I6612" s="115">
        <v>30</v>
      </c>
      <c r="J6612" s="116" t="s">
        <v>487</v>
      </c>
      <c r="K6612" s="121">
        <v>22</v>
      </c>
      <c r="L6612" s="108"/>
      <c r="M6612" s="122">
        <v>14292</v>
      </c>
      <c r="N6612" s="123">
        <v>15287</v>
      </c>
      <c r="O6612" s="124">
        <v>16429</v>
      </c>
      <c r="P6612" s="123">
        <v>15861</v>
      </c>
      <c r="Q6612" s="124">
        <v>15252</v>
      </c>
      <c r="R6612" s="123">
        <v>16670</v>
      </c>
      <c r="S6612" s="124">
        <v>17522</v>
      </c>
      <c r="T6612" s="123">
        <v>17829</v>
      </c>
      <c r="U6612" s="124">
        <v>18848</v>
      </c>
      <c r="V6612" s="123">
        <v>17730</v>
      </c>
      <c r="W6612" s="124">
        <v>18888</v>
      </c>
      <c r="X6612" s="123">
        <v>19321</v>
      </c>
      <c r="Y6612" s="124">
        <v>20458</v>
      </c>
      <c r="Z6612" s="123">
        <v>21913</v>
      </c>
      <c r="AA6612" s="124">
        <v>21631</v>
      </c>
      <c r="AB6612" s="123">
        <v>20977</v>
      </c>
      <c r="AC6612" s="124">
        <v>21451</v>
      </c>
      <c r="AD6612" s="123">
        <v>22423</v>
      </c>
      <c r="AE6612" s="125">
        <v>22858</v>
      </c>
      <c r="AF6612" s="126">
        <v>23820</v>
      </c>
    </row>
    <row r="6613" spans="2:32">
      <c r="B6613" s="127">
        <v>6575</v>
      </c>
      <c r="C6613" s="128">
        <v>6575</v>
      </c>
      <c r="D6613" s="129">
        <v>274</v>
      </c>
      <c r="E6613" s="130">
        <v>10</v>
      </c>
      <c r="F6613" s="131">
        <v>1</v>
      </c>
      <c r="G6613" s="132" t="s">
        <v>488</v>
      </c>
      <c r="H6613" s="133">
        <v>9</v>
      </c>
      <c r="I6613" s="128">
        <v>30</v>
      </c>
      <c r="J6613" s="129" t="s">
        <v>487</v>
      </c>
      <c r="K6613" s="134">
        <v>23</v>
      </c>
      <c r="L6613" s="108"/>
      <c r="M6613" s="81">
        <v>13240</v>
      </c>
      <c r="N6613" s="135">
        <v>14204</v>
      </c>
      <c r="O6613" s="136">
        <v>15436</v>
      </c>
      <c r="P6613" s="135">
        <v>15004</v>
      </c>
      <c r="Q6613" s="136">
        <v>14622</v>
      </c>
      <c r="R6613" s="135">
        <v>15614</v>
      </c>
      <c r="S6613" s="136">
        <v>16492</v>
      </c>
      <c r="T6613" s="135">
        <v>16775</v>
      </c>
      <c r="U6613" s="136">
        <v>17948</v>
      </c>
      <c r="V6613" s="135">
        <v>17213</v>
      </c>
      <c r="W6613" s="136">
        <v>18024</v>
      </c>
      <c r="X6613" s="135">
        <v>18350</v>
      </c>
      <c r="Y6613" s="136">
        <v>19570</v>
      </c>
      <c r="Z6613" s="135">
        <v>21391</v>
      </c>
      <c r="AA6613" s="136">
        <v>21176</v>
      </c>
      <c r="AB6613" s="135">
        <v>20755</v>
      </c>
      <c r="AC6613" s="136">
        <v>20690</v>
      </c>
      <c r="AD6613" s="135">
        <v>21780</v>
      </c>
      <c r="AE6613" s="137">
        <v>22207</v>
      </c>
      <c r="AF6613" s="138">
        <v>23376</v>
      </c>
    </row>
    <row r="6614" spans="2:32">
      <c r="B6614" s="114">
        <v>6576</v>
      </c>
      <c r="C6614" s="115">
        <v>6576</v>
      </c>
      <c r="D6614" s="116">
        <v>274</v>
      </c>
      <c r="E6614" s="117">
        <v>10</v>
      </c>
      <c r="F6614" s="118">
        <v>1</v>
      </c>
      <c r="G6614" s="119" t="s">
        <v>488</v>
      </c>
      <c r="H6614" s="120">
        <v>9</v>
      </c>
      <c r="I6614" s="115">
        <v>30</v>
      </c>
      <c r="J6614" s="116" t="s">
        <v>487</v>
      </c>
      <c r="K6614" s="121">
        <v>24</v>
      </c>
      <c r="L6614" s="108"/>
      <c r="M6614" s="122">
        <v>12455</v>
      </c>
      <c r="N6614" s="123">
        <v>13472</v>
      </c>
      <c r="O6614" s="124">
        <v>14773</v>
      </c>
      <c r="P6614" s="123">
        <v>14285</v>
      </c>
      <c r="Q6614" s="124">
        <v>14056</v>
      </c>
      <c r="R6614" s="123">
        <v>14939</v>
      </c>
      <c r="S6614" s="124">
        <v>15815</v>
      </c>
      <c r="T6614" s="123">
        <v>16192</v>
      </c>
      <c r="U6614" s="124">
        <v>17442</v>
      </c>
      <c r="V6614" s="123">
        <v>16839</v>
      </c>
      <c r="W6614" s="124">
        <v>17508</v>
      </c>
      <c r="X6614" s="123">
        <v>17786</v>
      </c>
      <c r="Y6614" s="124">
        <v>18969</v>
      </c>
      <c r="Z6614" s="123">
        <v>20870</v>
      </c>
      <c r="AA6614" s="124">
        <v>20683</v>
      </c>
      <c r="AB6614" s="123">
        <v>20403</v>
      </c>
      <c r="AC6614" s="124">
        <v>20160</v>
      </c>
      <c r="AD6614" s="123">
        <v>21218</v>
      </c>
      <c r="AE6614" s="125">
        <v>21708</v>
      </c>
      <c r="AF6614" s="126">
        <v>22917</v>
      </c>
    </row>
    <row r="6615" spans="2:32">
      <c r="B6615" s="127">
        <v>6577</v>
      </c>
      <c r="C6615" s="128">
        <v>6577</v>
      </c>
      <c r="D6615" s="129">
        <v>275</v>
      </c>
      <c r="E6615" s="130">
        <v>10</v>
      </c>
      <c r="F6615" s="131">
        <v>2</v>
      </c>
      <c r="G6615" s="132" t="s">
        <v>488</v>
      </c>
      <c r="H6615" s="133">
        <v>10</v>
      </c>
      <c r="I6615" s="128">
        <v>1</v>
      </c>
      <c r="J6615" s="129" t="s">
        <v>488</v>
      </c>
      <c r="K6615" s="134">
        <v>1</v>
      </c>
      <c r="L6615" s="108"/>
      <c r="M6615" s="81">
        <v>12823</v>
      </c>
      <c r="N6615" s="135">
        <v>13715</v>
      </c>
      <c r="O6615" s="136">
        <v>14220</v>
      </c>
      <c r="P6615" s="135">
        <v>14199</v>
      </c>
      <c r="Q6615" s="136">
        <v>14698</v>
      </c>
      <c r="R6615" s="135">
        <v>15361</v>
      </c>
      <c r="S6615" s="136">
        <v>16002</v>
      </c>
      <c r="T6615" s="135">
        <v>16510</v>
      </c>
      <c r="U6615" s="136">
        <v>16925</v>
      </c>
      <c r="V6615" s="135">
        <v>17193</v>
      </c>
      <c r="W6615" s="136">
        <v>17256</v>
      </c>
      <c r="X6615" s="135">
        <v>18590</v>
      </c>
      <c r="Y6615" s="136">
        <v>19578</v>
      </c>
      <c r="Z6615" s="135">
        <v>20294</v>
      </c>
      <c r="AA6615" s="136">
        <v>20160</v>
      </c>
      <c r="AB6615" s="135">
        <v>20070</v>
      </c>
      <c r="AC6615" s="136">
        <v>19700</v>
      </c>
      <c r="AD6615" s="135">
        <v>21694</v>
      </c>
      <c r="AE6615" s="137">
        <v>22016</v>
      </c>
      <c r="AF6615" s="138">
        <v>22358</v>
      </c>
    </row>
    <row r="6616" spans="2:32">
      <c r="B6616" s="114">
        <v>6578</v>
      </c>
      <c r="C6616" s="115">
        <v>6578</v>
      </c>
      <c r="D6616" s="116">
        <v>275</v>
      </c>
      <c r="E6616" s="117">
        <v>10</v>
      </c>
      <c r="F6616" s="118">
        <v>2</v>
      </c>
      <c r="G6616" s="119" t="s">
        <v>488</v>
      </c>
      <c r="H6616" s="120">
        <v>10</v>
      </c>
      <c r="I6616" s="115">
        <v>1</v>
      </c>
      <c r="J6616" s="116" t="s">
        <v>488</v>
      </c>
      <c r="K6616" s="121">
        <v>2</v>
      </c>
      <c r="L6616" s="108"/>
      <c r="M6616" s="122">
        <v>12608</v>
      </c>
      <c r="N6616" s="123">
        <v>13529</v>
      </c>
      <c r="O6616" s="124">
        <v>13985</v>
      </c>
      <c r="P6616" s="123">
        <v>13980</v>
      </c>
      <c r="Q6616" s="124">
        <v>14310</v>
      </c>
      <c r="R6616" s="123">
        <v>15202</v>
      </c>
      <c r="S6616" s="124">
        <v>15877</v>
      </c>
      <c r="T6616" s="123">
        <v>16390</v>
      </c>
      <c r="U6616" s="124">
        <v>16567</v>
      </c>
      <c r="V6616" s="123">
        <v>16916</v>
      </c>
      <c r="W6616" s="124">
        <v>17054</v>
      </c>
      <c r="X6616" s="123">
        <v>18376</v>
      </c>
      <c r="Y6616" s="124">
        <v>19357</v>
      </c>
      <c r="Z6616" s="123">
        <v>19960</v>
      </c>
      <c r="AA6616" s="124">
        <v>19836</v>
      </c>
      <c r="AB6616" s="123">
        <v>19677</v>
      </c>
      <c r="AC6616" s="124">
        <v>19382</v>
      </c>
      <c r="AD6616" s="123">
        <v>21415</v>
      </c>
      <c r="AE6616" s="125">
        <v>21734</v>
      </c>
      <c r="AF6616" s="126">
        <v>21964</v>
      </c>
    </row>
    <row r="6617" spans="2:32">
      <c r="B6617" s="127">
        <v>6579</v>
      </c>
      <c r="C6617" s="128">
        <v>6579</v>
      </c>
      <c r="D6617" s="129">
        <v>275</v>
      </c>
      <c r="E6617" s="130">
        <v>10</v>
      </c>
      <c r="F6617" s="131">
        <v>2</v>
      </c>
      <c r="G6617" s="132" t="s">
        <v>488</v>
      </c>
      <c r="H6617" s="133">
        <v>10</v>
      </c>
      <c r="I6617" s="128">
        <v>1</v>
      </c>
      <c r="J6617" s="129" t="s">
        <v>488</v>
      </c>
      <c r="K6617" s="134">
        <v>3</v>
      </c>
      <c r="L6617" s="108"/>
      <c r="M6617" s="81">
        <v>12590</v>
      </c>
      <c r="N6617" s="135">
        <v>13440</v>
      </c>
      <c r="O6617" s="136">
        <v>13876</v>
      </c>
      <c r="P6617" s="135">
        <v>13915</v>
      </c>
      <c r="Q6617" s="136">
        <v>14148</v>
      </c>
      <c r="R6617" s="135">
        <v>15219</v>
      </c>
      <c r="S6617" s="136">
        <v>15869</v>
      </c>
      <c r="T6617" s="135">
        <v>16352</v>
      </c>
      <c r="U6617" s="136">
        <v>16539</v>
      </c>
      <c r="V6617" s="135">
        <v>16758</v>
      </c>
      <c r="W6617" s="136">
        <v>17014</v>
      </c>
      <c r="X6617" s="135">
        <v>18355</v>
      </c>
      <c r="Y6617" s="136">
        <v>19288</v>
      </c>
      <c r="Z6617" s="135">
        <v>19789</v>
      </c>
      <c r="AA6617" s="136">
        <v>19705</v>
      </c>
      <c r="AB6617" s="135">
        <v>19432</v>
      </c>
      <c r="AC6617" s="136">
        <v>19244</v>
      </c>
      <c r="AD6617" s="135">
        <v>21259</v>
      </c>
      <c r="AE6617" s="137">
        <v>21553</v>
      </c>
      <c r="AF6617" s="138">
        <v>21722</v>
      </c>
    </row>
    <row r="6618" spans="2:32">
      <c r="B6618" s="114">
        <v>6580</v>
      </c>
      <c r="C6618" s="115">
        <v>6580</v>
      </c>
      <c r="D6618" s="116">
        <v>275</v>
      </c>
      <c r="E6618" s="117">
        <v>10</v>
      </c>
      <c r="F6618" s="118">
        <v>2</v>
      </c>
      <c r="G6618" s="119" t="s">
        <v>488</v>
      </c>
      <c r="H6618" s="120">
        <v>10</v>
      </c>
      <c r="I6618" s="115">
        <v>1</v>
      </c>
      <c r="J6618" s="116" t="s">
        <v>488</v>
      </c>
      <c r="K6618" s="121">
        <v>4</v>
      </c>
      <c r="L6618" s="108"/>
      <c r="M6618" s="122">
        <v>12705</v>
      </c>
      <c r="N6618" s="123">
        <v>13456</v>
      </c>
      <c r="O6618" s="124">
        <v>13841</v>
      </c>
      <c r="P6618" s="123">
        <v>13860</v>
      </c>
      <c r="Q6618" s="124">
        <v>14080</v>
      </c>
      <c r="R6618" s="123">
        <v>15239</v>
      </c>
      <c r="S6618" s="124">
        <v>15845</v>
      </c>
      <c r="T6618" s="123">
        <v>16257</v>
      </c>
      <c r="U6618" s="124">
        <v>16493</v>
      </c>
      <c r="V6618" s="123">
        <v>16465</v>
      </c>
      <c r="W6618" s="124">
        <v>16816</v>
      </c>
      <c r="X6618" s="123">
        <v>18122</v>
      </c>
      <c r="Y6618" s="124">
        <v>18920</v>
      </c>
      <c r="Z6618" s="123">
        <v>19284</v>
      </c>
      <c r="AA6618" s="124">
        <v>19165</v>
      </c>
      <c r="AB6618" s="123">
        <v>18858</v>
      </c>
      <c r="AC6618" s="124">
        <v>18821</v>
      </c>
      <c r="AD6618" s="123">
        <v>20698</v>
      </c>
      <c r="AE6618" s="125">
        <v>20912</v>
      </c>
      <c r="AF6618" s="126">
        <v>21044</v>
      </c>
    </row>
    <row r="6619" spans="2:32">
      <c r="B6619" s="127">
        <v>6581</v>
      </c>
      <c r="C6619" s="128">
        <v>6581</v>
      </c>
      <c r="D6619" s="129">
        <v>275</v>
      </c>
      <c r="E6619" s="130">
        <v>10</v>
      </c>
      <c r="F6619" s="131">
        <v>2</v>
      </c>
      <c r="G6619" s="132" t="s">
        <v>488</v>
      </c>
      <c r="H6619" s="133">
        <v>10</v>
      </c>
      <c r="I6619" s="128">
        <v>1</v>
      </c>
      <c r="J6619" s="129" t="s">
        <v>488</v>
      </c>
      <c r="K6619" s="134">
        <v>5</v>
      </c>
      <c r="L6619" s="108"/>
      <c r="M6619" s="81">
        <v>13296</v>
      </c>
      <c r="N6619" s="135">
        <v>13894</v>
      </c>
      <c r="O6619" s="136">
        <v>14217</v>
      </c>
      <c r="P6619" s="135">
        <v>13996</v>
      </c>
      <c r="Q6619" s="136">
        <v>14141</v>
      </c>
      <c r="R6619" s="135">
        <v>15751</v>
      </c>
      <c r="S6619" s="136">
        <v>16237</v>
      </c>
      <c r="T6619" s="135">
        <v>16505</v>
      </c>
      <c r="U6619" s="136">
        <v>16658</v>
      </c>
      <c r="V6619" s="135">
        <v>16374</v>
      </c>
      <c r="W6619" s="136">
        <v>17089</v>
      </c>
      <c r="X6619" s="135">
        <v>18305</v>
      </c>
      <c r="Y6619" s="136">
        <v>18880</v>
      </c>
      <c r="Z6619" s="135">
        <v>19054</v>
      </c>
      <c r="AA6619" s="136">
        <v>18671</v>
      </c>
      <c r="AB6619" s="135">
        <v>18433</v>
      </c>
      <c r="AC6619" s="136">
        <v>18826</v>
      </c>
      <c r="AD6619" s="135">
        <v>20428</v>
      </c>
      <c r="AE6619" s="137">
        <v>20598</v>
      </c>
      <c r="AF6619" s="138">
        <v>20614</v>
      </c>
    </row>
    <row r="6620" spans="2:32">
      <c r="B6620" s="114">
        <v>6582</v>
      </c>
      <c r="C6620" s="115">
        <v>6582</v>
      </c>
      <c r="D6620" s="116">
        <v>275</v>
      </c>
      <c r="E6620" s="117">
        <v>10</v>
      </c>
      <c r="F6620" s="118">
        <v>2</v>
      </c>
      <c r="G6620" s="119" t="s">
        <v>488</v>
      </c>
      <c r="H6620" s="120">
        <v>10</v>
      </c>
      <c r="I6620" s="115">
        <v>1</v>
      </c>
      <c r="J6620" s="116" t="s">
        <v>488</v>
      </c>
      <c r="K6620" s="121">
        <v>6</v>
      </c>
      <c r="L6620" s="108"/>
      <c r="M6620" s="122">
        <v>14640</v>
      </c>
      <c r="N6620" s="123">
        <v>14980</v>
      </c>
      <c r="O6620" s="124">
        <v>15225</v>
      </c>
      <c r="P6620" s="123">
        <v>14434</v>
      </c>
      <c r="Q6620" s="124">
        <v>14508</v>
      </c>
      <c r="R6620" s="123">
        <v>17074</v>
      </c>
      <c r="S6620" s="124">
        <v>17447</v>
      </c>
      <c r="T6620" s="123">
        <v>17403</v>
      </c>
      <c r="U6620" s="124">
        <v>17337</v>
      </c>
      <c r="V6620" s="123">
        <v>16584</v>
      </c>
      <c r="W6620" s="124">
        <v>18068</v>
      </c>
      <c r="X6620" s="123">
        <v>19238</v>
      </c>
      <c r="Y6620" s="124">
        <v>19642</v>
      </c>
      <c r="Z6620" s="123">
        <v>19330</v>
      </c>
      <c r="AA6620" s="124">
        <v>18377</v>
      </c>
      <c r="AB6620" s="123">
        <v>18292</v>
      </c>
      <c r="AC6620" s="124">
        <v>19496</v>
      </c>
      <c r="AD6620" s="123">
        <v>20965</v>
      </c>
      <c r="AE6620" s="125">
        <v>20865</v>
      </c>
      <c r="AF6620" s="126">
        <v>20699</v>
      </c>
    </row>
    <row r="6621" spans="2:32">
      <c r="B6621" s="127">
        <v>6583</v>
      </c>
      <c r="C6621" s="128">
        <v>6583</v>
      </c>
      <c r="D6621" s="129">
        <v>275</v>
      </c>
      <c r="E6621" s="130">
        <v>10</v>
      </c>
      <c r="F6621" s="131">
        <v>2</v>
      </c>
      <c r="G6621" s="132" t="s">
        <v>488</v>
      </c>
      <c r="H6621" s="133">
        <v>10</v>
      </c>
      <c r="I6621" s="128">
        <v>1</v>
      </c>
      <c r="J6621" s="129" t="s">
        <v>488</v>
      </c>
      <c r="K6621" s="134">
        <v>7</v>
      </c>
      <c r="L6621" s="108"/>
      <c r="M6621" s="81">
        <v>15972</v>
      </c>
      <c r="N6621" s="135">
        <v>16049</v>
      </c>
      <c r="O6621" s="136">
        <v>16396</v>
      </c>
      <c r="P6621" s="135">
        <v>14814</v>
      </c>
      <c r="Q6621" s="136">
        <v>14999</v>
      </c>
      <c r="R6621" s="135">
        <v>18317</v>
      </c>
      <c r="S6621" s="136">
        <v>18601</v>
      </c>
      <c r="T6621" s="135">
        <v>18314</v>
      </c>
      <c r="U6621" s="136">
        <v>18182</v>
      </c>
      <c r="V6621" s="135">
        <v>16819</v>
      </c>
      <c r="W6621" s="136">
        <v>19198</v>
      </c>
      <c r="X6621" s="135">
        <v>20067</v>
      </c>
      <c r="Y6621" s="136">
        <v>20512</v>
      </c>
      <c r="Z6621" s="135">
        <v>19874</v>
      </c>
      <c r="AA6621" s="136">
        <v>18181</v>
      </c>
      <c r="AB6621" s="135">
        <v>18324</v>
      </c>
      <c r="AC6621" s="136">
        <v>20423</v>
      </c>
      <c r="AD6621" s="135">
        <v>21645</v>
      </c>
      <c r="AE6621" s="137">
        <v>21208</v>
      </c>
      <c r="AF6621" s="138">
        <v>21126</v>
      </c>
    </row>
    <row r="6622" spans="2:32">
      <c r="B6622" s="114">
        <v>6584</v>
      </c>
      <c r="C6622" s="115">
        <v>6584</v>
      </c>
      <c r="D6622" s="116">
        <v>275</v>
      </c>
      <c r="E6622" s="117">
        <v>10</v>
      </c>
      <c r="F6622" s="118">
        <v>2</v>
      </c>
      <c r="G6622" s="119" t="s">
        <v>488</v>
      </c>
      <c r="H6622" s="120">
        <v>10</v>
      </c>
      <c r="I6622" s="115">
        <v>1</v>
      </c>
      <c r="J6622" s="116" t="s">
        <v>488</v>
      </c>
      <c r="K6622" s="121">
        <v>8</v>
      </c>
      <c r="L6622" s="108"/>
      <c r="M6622" s="122">
        <v>16341</v>
      </c>
      <c r="N6622" s="123">
        <v>16509</v>
      </c>
      <c r="O6622" s="124">
        <v>16830</v>
      </c>
      <c r="P6622" s="123">
        <v>15171</v>
      </c>
      <c r="Q6622" s="124">
        <v>15332</v>
      </c>
      <c r="R6622" s="123">
        <v>18536</v>
      </c>
      <c r="S6622" s="124">
        <v>18879</v>
      </c>
      <c r="T6622" s="123">
        <v>18715</v>
      </c>
      <c r="U6622" s="124">
        <v>18550</v>
      </c>
      <c r="V6622" s="123">
        <v>17021</v>
      </c>
      <c r="W6622" s="124">
        <v>19485</v>
      </c>
      <c r="X6622" s="123">
        <v>20114</v>
      </c>
      <c r="Y6622" s="124">
        <v>20577</v>
      </c>
      <c r="Z6622" s="123">
        <v>20095</v>
      </c>
      <c r="AA6622" s="124">
        <v>18312</v>
      </c>
      <c r="AB6622" s="123">
        <v>18385</v>
      </c>
      <c r="AC6622" s="124">
        <v>20634</v>
      </c>
      <c r="AD6622" s="123">
        <v>21606</v>
      </c>
      <c r="AE6622" s="125">
        <v>21299</v>
      </c>
      <c r="AF6622" s="126">
        <v>21282</v>
      </c>
    </row>
    <row r="6623" spans="2:32">
      <c r="B6623" s="127">
        <v>6585</v>
      </c>
      <c r="C6623" s="128">
        <v>6585</v>
      </c>
      <c r="D6623" s="129">
        <v>275</v>
      </c>
      <c r="E6623" s="130">
        <v>10</v>
      </c>
      <c r="F6623" s="131">
        <v>2</v>
      </c>
      <c r="G6623" s="132" t="s">
        <v>488</v>
      </c>
      <c r="H6623" s="133">
        <v>10</v>
      </c>
      <c r="I6623" s="128">
        <v>1</v>
      </c>
      <c r="J6623" s="129" t="s">
        <v>488</v>
      </c>
      <c r="K6623" s="134">
        <v>9</v>
      </c>
      <c r="L6623" s="108"/>
      <c r="M6623" s="81">
        <v>16497</v>
      </c>
      <c r="N6623" s="135">
        <v>16750</v>
      </c>
      <c r="O6623" s="136">
        <v>17021</v>
      </c>
      <c r="P6623" s="135">
        <v>15719</v>
      </c>
      <c r="Q6623" s="136">
        <v>15885</v>
      </c>
      <c r="R6623" s="135">
        <v>18657</v>
      </c>
      <c r="S6623" s="136">
        <v>18985</v>
      </c>
      <c r="T6623" s="135">
        <v>18851</v>
      </c>
      <c r="U6623" s="136">
        <v>18714</v>
      </c>
      <c r="V6623" s="135">
        <v>17522</v>
      </c>
      <c r="W6623" s="136">
        <v>19742</v>
      </c>
      <c r="X6623" s="135">
        <v>20175</v>
      </c>
      <c r="Y6623" s="136">
        <v>20560</v>
      </c>
      <c r="Z6623" s="135">
        <v>20126</v>
      </c>
      <c r="AA6623" s="136">
        <v>18756</v>
      </c>
      <c r="AB6623" s="135">
        <v>18787</v>
      </c>
      <c r="AC6623" s="136">
        <v>20807</v>
      </c>
      <c r="AD6623" s="135">
        <v>21511</v>
      </c>
      <c r="AE6623" s="137">
        <v>21318</v>
      </c>
      <c r="AF6623" s="138">
        <v>21265</v>
      </c>
    </row>
    <row r="6624" spans="2:32">
      <c r="B6624" s="114">
        <v>6586</v>
      </c>
      <c r="C6624" s="115">
        <v>6586</v>
      </c>
      <c r="D6624" s="116">
        <v>275</v>
      </c>
      <c r="E6624" s="117">
        <v>10</v>
      </c>
      <c r="F6624" s="118">
        <v>2</v>
      </c>
      <c r="G6624" s="119" t="s">
        <v>488</v>
      </c>
      <c r="H6624" s="120">
        <v>10</v>
      </c>
      <c r="I6624" s="115">
        <v>1</v>
      </c>
      <c r="J6624" s="116" t="s">
        <v>488</v>
      </c>
      <c r="K6624" s="121">
        <v>10</v>
      </c>
      <c r="L6624" s="108"/>
      <c r="M6624" s="122">
        <v>16797</v>
      </c>
      <c r="N6624" s="123">
        <v>16945</v>
      </c>
      <c r="O6624" s="124">
        <v>17252</v>
      </c>
      <c r="P6624" s="123">
        <v>16154</v>
      </c>
      <c r="Q6624" s="124">
        <v>16451</v>
      </c>
      <c r="R6624" s="123">
        <v>18971</v>
      </c>
      <c r="S6624" s="124">
        <v>19287</v>
      </c>
      <c r="T6624" s="123">
        <v>19110</v>
      </c>
      <c r="U6624" s="124">
        <v>19025</v>
      </c>
      <c r="V6624" s="123">
        <v>18144</v>
      </c>
      <c r="W6624" s="124">
        <v>20284</v>
      </c>
      <c r="X6624" s="123">
        <v>20571</v>
      </c>
      <c r="Y6624" s="124">
        <v>20756</v>
      </c>
      <c r="Z6624" s="123">
        <v>20492</v>
      </c>
      <c r="AA6624" s="124">
        <v>19157</v>
      </c>
      <c r="AB6624" s="123">
        <v>19276</v>
      </c>
      <c r="AC6624" s="124">
        <v>21354</v>
      </c>
      <c r="AD6624" s="123">
        <v>21738</v>
      </c>
      <c r="AE6624" s="125">
        <v>21474</v>
      </c>
      <c r="AF6624" s="126">
        <v>21670</v>
      </c>
    </row>
    <row r="6625" spans="2:32">
      <c r="B6625" s="127">
        <v>6587</v>
      </c>
      <c r="C6625" s="128">
        <v>6587</v>
      </c>
      <c r="D6625" s="129">
        <v>275</v>
      </c>
      <c r="E6625" s="130">
        <v>10</v>
      </c>
      <c r="F6625" s="131">
        <v>2</v>
      </c>
      <c r="G6625" s="132" t="s">
        <v>488</v>
      </c>
      <c r="H6625" s="133">
        <v>10</v>
      </c>
      <c r="I6625" s="128">
        <v>1</v>
      </c>
      <c r="J6625" s="129" t="s">
        <v>488</v>
      </c>
      <c r="K6625" s="134">
        <v>11</v>
      </c>
      <c r="L6625" s="108"/>
      <c r="M6625" s="81">
        <v>16736</v>
      </c>
      <c r="N6625" s="135">
        <v>17003</v>
      </c>
      <c r="O6625" s="136">
        <v>17287</v>
      </c>
      <c r="P6625" s="135">
        <v>16184</v>
      </c>
      <c r="Q6625" s="136">
        <v>16688</v>
      </c>
      <c r="R6625" s="135">
        <v>18929</v>
      </c>
      <c r="S6625" s="136">
        <v>19267</v>
      </c>
      <c r="T6625" s="135">
        <v>19256</v>
      </c>
      <c r="U6625" s="136">
        <v>19159</v>
      </c>
      <c r="V6625" s="135">
        <v>18433</v>
      </c>
      <c r="W6625" s="136">
        <v>20456</v>
      </c>
      <c r="X6625" s="135">
        <v>20612</v>
      </c>
      <c r="Y6625" s="136">
        <v>20460</v>
      </c>
      <c r="Z6625" s="135">
        <v>20603</v>
      </c>
      <c r="AA6625" s="136">
        <v>18965</v>
      </c>
      <c r="AB6625" s="135">
        <v>19257</v>
      </c>
      <c r="AC6625" s="136">
        <v>21490</v>
      </c>
      <c r="AD6625" s="135">
        <v>21474</v>
      </c>
      <c r="AE6625" s="137">
        <v>21319</v>
      </c>
      <c r="AF6625" s="138">
        <v>21837</v>
      </c>
    </row>
    <row r="6626" spans="2:32">
      <c r="B6626" s="114">
        <v>6588</v>
      </c>
      <c r="C6626" s="115">
        <v>6588</v>
      </c>
      <c r="D6626" s="116">
        <v>275</v>
      </c>
      <c r="E6626" s="117">
        <v>10</v>
      </c>
      <c r="F6626" s="118">
        <v>2</v>
      </c>
      <c r="G6626" s="119" t="s">
        <v>488</v>
      </c>
      <c r="H6626" s="120">
        <v>10</v>
      </c>
      <c r="I6626" s="115">
        <v>1</v>
      </c>
      <c r="J6626" s="116" t="s">
        <v>488</v>
      </c>
      <c r="K6626" s="121">
        <v>12</v>
      </c>
      <c r="L6626" s="108"/>
      <c r="M6626" s="122">
        <v>16600</v>
      </c>
      <c r="N6626" s="123">
        <v>16944</v>
      </c>
      <c r="O6626" s="124">
        <v>17177</v>
      </c>
      <c r="P6626" s="123">
        <v>16128</v>
      </c>
      <c r="Q6626" s="124">
        <v>16951</v>
      </c>
      <c r="R6626" s="123">
        <v>18777</v>
      </c>
      <c r="S6626" s="124">
        <v>19130</v>
      </c>
      <c r="T6626" s="123">
        <v>19216</v>
      </c>
      <c r="U6626" s="124">
        <v>19082</v>
      </c>
      <c r="V6626" s="123">
        <v>18700</v>
      </c>
      <c r="W6626" s="124">
        <v>20429</v>
      </c>
      <c r="X6626" s="123">
        <v>20474</v>
      </c>
      <c r="Y6626" s="124">
        <v>20201</v>
      </c>
      <c r="Z6626" s="123">
        <v>20376</v>
      </c>
      <c r="AA6626" s="124">
        <v>18800</v>
      </c>
      <c r="AB6626" s="123">
        <v>19391</v>
      </c>
      <c r="AC6626" s="124">
        <v>21430</v>
      </c>
      <c r="AD6626" s="123">
        <v>21241</v>
      </c>
      <c r="AE6626" s="125">
        <v>21255</v>
      </c>
      <c r="AF6626" s="126">
        <v>21637</v>
      </c>
    </row>
    <row r="6627" spans="2:32">
      <c r="B6627" s="127">
        <v>6589</v>
      </c>
      <c r="C6627" s="128">
        <v>6589</v>
      </c>
      <c r="D6627" s="129">
        <v>275</v>
      </c>
      <c r="E6627" s="130">
        <v>10</v>
      </c>
      <c r="F6627" s="131">
        <v>2</v>
      </c>
      <c r="G6627" s="132" t="s">
        <v>488</v>
      </c>
      <c r="H6627" s="133">
        <v>10</v>
      </c>
      <c r="I6627" s="128">
        <v>1</v>
      </c>
      <c r="J6627" s="129" t="s">
        <v>488</v>
      </c>
      <c r="K6627" s="134">
        <v>13</v>
      </c>
      <c r="L6627" s="108"/>
      <c r="M6627" s="81">
        <v>16455</v>
      </c>
      <c r="N6627" s="135">
        <v>16985</v>
      </c>
      <c r="O6627" s="136">
        <v>17139</v>
      </c>
      <c r="P6627" s="135">
        <v>15897</v>
      </c>
      <c r="Q6627" s="136">
        <v>16964</v>
      </c>
      <c r="R6627" s="135">
        <v>18631</v>
      </c>
      <c r="S6627" s="136">
        <v>19012</v>
      </c>
      <c r="T6627" s="135">
        <v>19279</v>
      </c>
      <c r="U6627" s="136">
        <v>19002</v>
      </c>
      <c r="V6627" s="135">
        <v>18756</v>
      </c>
      <c r="W6627" s="136">
        <v>20546</v>
      </c>
      <c r="X6627" s="135">
        <v>20325</v>
      </c>
      <c r="Y6627" s="136">
        <v>19977</v>
      </c>
      <c r="Z6627" s="135">
        <v>20324</v>
      </c>
      <c r="AA6627" s="136">
        <v>18479</v>
      </c>
      <c r="AB6627" s="135">
        <v>19347</v>
      </c>
      <c r="AC6627" s="136">
        <v>21517</v>
      </c>
      <c r="AD6627" s="135">
        <v>21031</v>
      </c>
      <c r="AE6627" s="137">
        <v>21227</v>
      </c>
      <c r="AF6627" s="138">
        <v>21579</v>
      </c>
    </row>
    <row r="6628" spans="2:32">
      <c r="B6628" s="114">
        <v>6590</v>
      </c>
      <c r="C6628" s="115">
        <v>6590</v>
      </c>
      <c r="D6628" s="116">
        <v>275</v>
      </c>
      <c r="E6628" s="117">
        <v>10</v>
      </c>
      <c r="F6628" s="118">
        <v>2</v>
      </c>
      <c r="G6628" s="119" t="s">
        <v>488</v>
      </c>
      <c r="H6628" s="120">
        <v>10</v>
      </c>
      <c r="I6628" s="115">
        <v>1</v>
      </c>
      <c r="J6628" s="116" t="s">
        <v>488</v>
      </c>
      <c r="K6628" s="121">
        <v>14</v>
      </c>
      <c r="L6628" s="108"/>
      <c r="M6628" s="122">
        <v>16283</v>
      </c>
      <c r="N6628" s="123">
        <v>16962</v>
      </c>
      <c r="O6628" s="124">
        <v>16922</v>
      </c>
      <c r="P6628" s="123">
        <v>15645</v>
      </c>
      <c r="Q6628" s="124">
        <v>16967</v>
      </c>
      <c r="R6628" s="123">
        <v>18449</v>
      </c>
      <c r="S6628" s="124">
        <v>18889</v>
      </c>
      <c r="T6628" s="123">
        <v>19216</v>
      </c>
      <c r="U6628" s="124">
        <v>18719</v>
      </c>
      <c r="V6628" s="123">
        <v>18744</v>
      </c>
      <c r="W6628" s="124">
        <v>20408</v>
      </c>
      <c r="X6628" s="123">
        <v>20096</v>
      </c>
      <c r="Y6628" s="124">
        <v>19872</v>
      </c>
      <c r="Z6628" s="123">
        <v>20065</v>
      </c>
      <c r="AA6628" s="124">
        <v>18212</v>
      </c>
      <c r="AB6628" s="123">
        <v>19365</v>
      </c>
      <c r="AC6628" s="124">
        <v>21382</v>
      </c>
      <c r="AD6628" s="123">
        <v>20910</v>
      </c>
      <c r="AE6628" s="125">
        <v>21318</v>
      </c>
      <c r="AF6628" s="126">
        <v>21305</v>
      </c>
    </row>
    <row r="6629" spans="2:32">
      <c r="B6629" s="127">
        <v>6591</v>
      </c>
      <c r="C6629" s="128">
        <v>6591</v>
      </c>
      <c r="D6629" s="129">
        <v>275</v>
      </c>
      <c r="E6629" s="130">
        <v>10</v>
      </c>
      <c r="F6629" s="131">
        <v>2</v>
      </c>
      <c r="G6629" s="132" t="s">
        <v>488</v>
      </c>
      <c r="H6629" s="133">
        <v>10</v>
      </c>
      <c r="I6629" s="128">
        <v>1</v>
      </c>
      <c r="J6629" s="129" t="s">
        <v>488</v>
      </c>
      <c r="K6629" s="134">
        <v>15</v>
      </c>
      <c r="L6629" s="108"/>
      <c r="M6629" s="81">
        <v>16261</v>
      </c>
      <c r="N6629" s="135">
        <v>17171</v>
      </c>
      <c r="O6629" s="136">
        <v>16927</v>
      </c>
      <c r="P6629" s="135">
        <v>15591</v>
      </c>
      <c r="Q6629" s="136">
        <v>17061</v>
      </c>
      <c r="R6629" s="135">
        <v>18325</v>
      </c>
      <c r="S6629" s="136">
        <v>18815</v>
      </c>
      <c r="T6629" s="135">
        <v>19306</v>
      </c>
      <c r="U6629" s="136">
        <v>18610</v>
      </c>
      <c r="V6629" s="135">
        <v>18708</v>
      </c>
      <c r="W6629" s="136">
        <v>20141</v>
      </c>
      <c r="X6629" s="135">
        <v>19880</v>
      </c>
      <c r="Y6629" s="136">
        <v>20012</v>
      </c>
      <c r="Z6629" s="135">
        <v>19983</v>
      </c>
      <c r="AA6629" s="136">
        <v>18273</v>
      </c>
      <c r="AB6629" s="135">
        <v>19582</v>
      </c>
      <c r="AC6629" s="136">
        <v>21193</v>
      </c>
      <c r="AD6629" s="135">
        <v>21023</v>
      </c>
      <c r="AE6629" s="137">
        <v>21365</v>
      </c>
      <c r="AF6629" s="138">
        <v>21197</v>
      </c>
    </row>
    <row r="6630" spans="2:32">
      <c r="B6630" s="114">
        <v>6592</v>
      </c>
      <c r="C6630" s="115">
        <v>6592</v>
      </c>
      <c r="D6630" s="116">
        <v>275</v>
      </c>
      <c r="E6630" s="117">
        <v>10</v>
      </c>
      <c r="F6630" s="118">
        <v>2</v>
      </c>
      <c r="G6630" s="119" t="s">
        <v>488</v>
      </c>
      <c r="H6630" s="120">
        <v>10</v>
      </c>
      <c r="I6630" s="115">
        <v>1</v>
      </c>
      <c r="J6630" s="116" t="s">
        <v>488</v>
      </c>
      <c r="K6630" s="121">
        <v>16</v>
      </c>
      <c r="L6630" s="108"/>
      <c r="M6630" s="122">
        <v>16462</v>
      </c>
      <c r="N6630" s="123">
        <v>17383</v>
      </c>
      <c r="O6630" s="124">
        <v>16987</v>
      </c>
      <c r="P6630" s="123">
        <v>15620</v>
      </c>
      <c r="Q6630" s="124">
        <v>17197</v>
      </c>
      <c r="R6630" s="123">
        <v>18543</v>
      </c>
      <c r="S6630" s="124">
        <v>18658</v>
      </c>
      <c r="T6630" s="123">
        <v>19262</v>
      </c>
      <c r="U6630" s="124">
        <v>18442</v>
      </c>
      <c r="V6630" s="123">
        <v>18663</v>
      </c>
      <c r="W6630" s="124">
        <v>19989</v>
      </c>
      <c r="X6630" s="123">
        <v>20087</v>
      </c>
      <c r="Y6630" s="124">
        <v>20011</v>
      </c>
      <c r="Z6630" s="123">
        <v>19802</v>
      </c>
      <c r="AA6630" s="124">
        <v>18315</v>
      </c>
      <c r="AB6630" s="123">
        <v>19772</v>
      </c>
      <c r="AC6630" s="124">
        <v>21097</v>
      </c>
      <c r="AD6630" s="123">
        <v>20974</v>
      </c>
      <c r="AE6630" s="125">
        <v>21275</v>
      </c>
      <c r="AF6630" s="126">
        <v>20958</v>
      </c>
    </row>
    <row r="6631" spans="2:32">
      <c r="B6631" s="127">
        <v>6593</v>
      </c>
      <c r="C6631" s="128">
        <v>6593</v>
      </c>
      <c r="D6631" s="129">
        <v>275</v>
      </c>
      <c r="E6631" s="130">
        <v>10</v>
      </c>
      <c r="F6631" s="131">
        <v>2</v>
      </c>
      <c r="G6631" s="132" t="s">
        <v>488</v>
      </c>
      <c r="H6631" s="133">
        <v>10</v>
      </c>
      <c r="I6631" s="128">
        <v>1</v>
      </c>
      <c r="J6631" s="129" t="s">
        <v>488</v>
      </c>
      <c r="K6631" s="134">
        <v>17</v>
      </c>
      <c r="L6631" s="108"/>
      <c r="M6631" s="81">
        <v>16582</v>
      </c>
      <c r="N6631" s="135">
        <v>17652</v>
      </c>
      <c r="O6631" s="136">
        <v>17250</v>
      </c>
      <c r="P6631" s="135">
        <v>15821</v>
      </c>
      <c r="Q6631" s="136">
        <v>17412</v>
      </c>
      <c r="R6631" s="135">
        <v>18694</v>
      </c>
      <c r="S6631" s="136">
        <v>18641</v>
      </c>
      <c r="T6631" s="135">
        <v>19428</v>
      </c>
      <c r="U6631" s="136">
        <v>18591</v>
      </c>
      <c r="V6631" s="135">
        <v>18785</v>
      </c>
      <c r="W6631" s="136">
        <v>20055</v>
      </c>
      <c r="X6631" s="135">
        <v>20213</v>
      </c>
      <c r="Y6631" s="136">
        <v>20170</v>
      </c>
      <c r="Z6631" s="135">
        <v>20013</v>
      </c>
      <c r="AA6631" s="136">
        <v>18666</v>
      </c>
      <c r="AB6631" s="135">
        <v>20105</v>
      </c>
      <c r="AC6631" s="136">
        <v>21292</v>
      </c>
      <c r="AD6631" s="135">
        <v>21143</v>
      </c>
      <c r="AE6631" s="137">
        <v>21535</v>
      </c>
      <c r="AF6631" s="138">
        <v>21175</v>
      </c>
    </row>
    <row r="6632" spans="2:32">
      <c r="B6632" s="114">
        <v>6594</v>
      </c>
      <c r="C6632" s="115">
        <v>6594</v>
      </c>
      <c r="D6632" s="116">
        <v>275</v>
      </c>
      <c r="E6632" s="117">
        <v>10</v>
      </c>
      <c r="F6632" s="118">
        <v>2</v>
      </c>
      <c r="G6632" s="119" t="s">
        <v>488</v>
      </c>
      <c r="H6632" s="120">
        <v>10</v>
      </c>
      <c r="I6632" s="115">
        <v>1</v>
      </c>
      <c r="J6632" s="116" t="s">
        <v>488</v>
      </c>
      <c r="K6632" s="121">
        <v>18</v>
      </c>
      <c r="L6632" s="108"/>
      <c r="M6632" s="122">
        <v>16412</v>
      </c>
      <c r="N6632" s="123">
        <v>17584</v>
      </c>
      <c r="O6632" s="124">
        <v>17039</v>
      </c>
      <c r="P6632" s="123">
        <v>15844</v>
      </c>
      <c r="Q6632" s="124">
        <v>17441</v>
      </c>
      <c r="R6632" s="123">
        <v>18224</v>
      </c>
      <c r="S6632" s="124">
        <v>18280</v>
      </c>
      <c r="T6632" s="123">
        <v>19397</v>
      </c>
      <c r="U6632" s="124">
        <v>18642</v>
      </c>
      <c r="V6632" s="123">
        <v>18686</v>
      </c>
      <c r="W6632" s="124">
        <v>19912</v>
      </c>
      <c r="X6632" s="123">
        <v>19802</v>
      </c>
      <c r="Y6632" s="124">
        <v>19823</v>
      </c>
      <c r="Z6632" s="123">
        <v>20100</v>
      </c>
      <c r="AA6632" s="124">
        <v>18914</v>
      </c>
      <c r="AB6632" s="123">
        <v>20157</v>
      </c>
      <c r="AC6632" s="124">
        <v>21502</v>
      </c>
      <c r="AD6632" s="123">
        <v>20884</v>
      </c>
      <c r="AE6632" s="125">
        <v>22005</v>
      </c>
      <c r="AF6632" s="126">
        <v>21323</v>
      </c>
    </row>
    <row r="6633" spans="2:32">
      <c r="B6633" s="127">
        <v>6595</v>
      </c>
      <c r="C6633" s="128">
        <v>6595</v>
      </c>
      <c r="D6633" s="129">
        <v>275</v>
      </c>
      <c r="E6633" s="130">
        <v>10</v>
      </c>
      <c r="F6633" s="131">
        <v>2</v>
      </c>
      <c r="G6633" s="132" t="s">
        <v>488</v>
      </c>
      <c r="H6633" s="133">
        <v>10</v>
      </c>
      <c r="I6633" s="128">
        <v>1</v>
      </c>
      <c r="J6633" s="129" t="s">
        <v>488</v>
      </c>
      <c r="K6633" s="134">
        <v>19</v>
      </c>
      <c r="L6633" s="108"/>
      <c r="M6633" s="81">
        <v>16843</v>
      </c>
      <c r="N6633" s="135">
        <v>17963</v>
      </c>
      <c r="O6633" s="136">
        <v>17405</v>
      </c>
      <c r="P6633" s="135">
        <v>16339</v>
      </c>
      <c r="Q6633" s="136">
        <v>17876</v>
      </c>
      <c r="R6633" s="135">
        <v>18748</v>
      </c>
      <c r="S6633" s="136">
        <v>18844</v>
      </c>
      <c r="T6633" s="135">
        <v>19852</v>
      </c>
      <c r="U6633" s="136">
        <v>19193</v>
      </c>
      <c r="V6633" s="135">
        <v>19343</v>
      </c>
      <c r="W6633" s="136">
        <v>20619</v>
      </c>
      <c r="X6633" s="135">
        <v>20605</v>
      </c>
      <c r="Y6633" s="136">
        <v>20742</v>
      </c>
      <c r="Z6633" s="135">
        <v>20911</v>
      </c>
      <c r="AA6633" s="136">
        <v>19940</v>
      </c>
      <c r="AB6633" s="135">
        <v>21108</v>
      </c>
      <c r="AC6633" s="136">
        <v>22382</v>
      </c>
      <c r="AD6633" s="135">
        <v>22007</v>
      </c>
      <c r="AE6633" s="137">
        <v>23083</v>
      </c>
      <c r="AF6633" s="138">
        <v>22297</v>
      </c>
    </row>
    <row r="6634" spans="2:32">
      <c r="B6634" s="114">
        <v>6596</v>
      </c>
      <c r="C6634" s="115">
        <v>6596</v>
      </c>
      <c r="D6634" s="116">
        <v>275</v>
      </c>
      <c r="E6634" s="117">
        <v>10</v>
      </c>
      <c r="F6634" s="118">
        <v>2</v>
      </c>
      <c r="G6634" s="119" t="s">
        <v>488</v>
      </c>
      <c r="H6634" s="120">
        <v>10</v>
      </c>
      <c r="I6634" s="115">
        <v>1</v>
      </c>
      <c r="J6634" s="116" t="s">
        <v>488</v>
      </c>
      <c r="K6634" s="121">
        <v>20</v>
      </c>
      <c r="L6634" s="108"/>
      <c r="M6634" s="122">
        <v>16946</v>
      </c>
      <c r="N6634" s="123">
        <v>17850</v>
      </c>
      <c r="O6634" s="124">
        <v>17335</v>
      </c>
      <c r="P6634" s="123">
        <v>16293</v>
      </c>
      <c r="Q6634" s="124">
        <v>17828</v>
      </c>
      <c r="R6634" s="123">
        <v>18988</v>
      </c>
      <c r="S6634" s="124">
        <v>19165</v>
      </c>
      <c r="T6634" s="123">
        <v>20015</v>
      </c>
      <c r="U6634" s="124">
        <v>19308</v>
      </c>
      <c r="V6634" s="123">
        <v>19493</v>
      </c>
      <c r="W6634" s="124">
        <v>20750</v>
      </c>
      <c r="X6634" s="123">
        <v>21156</v>
      </c>
      <c r="Y6634" s="124">
        <v>21541</v>
      </c>
      <c r="Z6634" s="123">
        <v>21524</v>
      </c>
      <c r="AA6634" s="124">
        <v>20495</v>
      </c>
      <c r="AB6634" s="123">
        <v>21625</v>
      </c>
      <c r="AC6634" s="124">
        <v>22806</v>
      </c>
      <c r="AD6634" s="123">
        <v>23038</v>
      </c>
      <c r="AE6634" s="125">
        <v>23933</v>
      </c>
      <c r="AF6634" s="126">
        <v>23104</v>
      </c>
    </row>
    <row r="6635" spans="2:32">
      <c r="B6635" s="127">
        <v>6597</v>
      </c>
      <c r="C6635" s="128">
        <v>6597</v>
      </c>
      <c r="D6635" s="129">
        <v>275</v>
      </c>
      <c r="E6635" s="130">
        <v>10</v>
      </c>
      <c r="F6635" s="131">
        <v>2</v>
      </c>
      <c r="G6635" s="132" t="s">
        <v>488</v>
      </c>
      <c r="H6635" s="133">
        <v>10</v>
      </c>
      <c r="I6635" s="128">
        <v>1</v>
      </c>
      <c r="J6635" s="129" t="s">
        <v>488</v>
      </c>
      <c r="K6635" s="134">
        <v>21</v>
      </c>
      <c r="L6635" s="108"/>
      <c r="M6635" s="81">
        <v>16227</v>
      </c>
      <c r="N6635" s="135">
        <v>17152</v>
      </c>
      <c r="O6635" s="136">
        <v>16779</v>
      </c>
      <c r="P6635" s="135">
        <v>15901</v>
      </c>
      <c r="Q6635" s="136">
        <v>17446</v>
      </c>
      <c r="R6635" s="135">
        <v>18419</v>
      </c>
      <c r="S6635" s="136">
        <v>18652</v>
      </c>
      <c r="T6635" s="135">
        <v>19582</v>
      </c>
      <c r="U6635" s="136">
        <v>19068</v>
      </c>
      <c r="V6635" s="135">
        <v>19372</v>
      </c>
      <c r="W6635" s="136">
        <v>20529</v>
      </c>
      <c r="X6635" s="135">
        <v>21027</v>
      </c>
      <c r="Y6635" s="136">
        <v>21559</v>
      </c>
      <c r="Z6635" s="135">
        <v>21778</v>
      </c>
      <c r="AA6635" s="136">
        <v>20908</v>
      </c>
      <c r="AB6635" s="135">
        <v>21913</v>
      </c>
      <c r="AC6635" s="136">
        <v>22909</v>
      </c>
      <c r="AD6635" s="135">
        <v>23353</v>
      </c>
      <c r="AE6635" s="137">
        <v>24276</v>
      </c>
      <c r="AF6635" s="138">
        <v>23583</v>
      </c>
    </row>
    <row r="6636" spans="2:32">
      <c r="B6636" s="114">
        <v>6598</v>
      </c>
      <c r="C6636" s="115">
        <v>6598</v>
      </c>
      <c r="D6636" s="116">
        <v>275</v>
      </c>
      <c r="E6636" s="117">
        <v>10</v>
      </c>
      <c r="F6636" s="118">
        <v>2</v>
      </c>
      <c r="G6636" s="119" t="s">
        <v>488</v>
      </c>
      <c r="H6636" s="120">
        <v>10</v>
      </c>
      <c r="I6636" s="115">
        <v>1</v>
      </c>
      <c r="J6636" s="116" t="s">
        <v>488</v>
      </c>
      <c r="K6636" s="121">
        <v>22</v>
      </c>
      <c r="L6636" s="108"/>
      <c r="M6636" s="122">
        <v>15119</v>
      </c>
      <c r="N6636" s="123">
        <v>16180</v>
      </c>
      <c r="O6636" s="124">
        <v>15927</v>
      </c>
      <c r="P6636" s="123">
        <v>15370</v>
      </c>
      <c r="Q6636" s="124">
        <v>16607</v>
      </c>
      <c r="R6636" s="123">
        <v>17491</v>
      </c>
      <c r="S6636" s="124">
        <v>17821</v>
      </c>
      <c r="T6636" s="123">
        <v>18814</v>
      </c>
      <c r="U6636" s="124">
        <v>18409</v>
      </c>
      <c r="V6636" s="123">
        <v>18781</v>
      </c>
      <c r="W6636" s="124">
        <v>19607</v>
      </c>
      <c r="X6636" s="123">
        <v>20396</v>
      </c>
      <c r="Y6636" s="124">
        <v>21068</v>
      </c>
      <c r="Z6636" s="123">
        <v>21467</v>
      </c>
      <c r="AA6636" s="124">
        <v>20909</v>
      </c>
      <c r="AB6636" s="123">
        <v>21558</v>
      </c>
      <c r="AC6636" s="124">
        <v>22141</v>
      </c>
      <c r="AD6636" s="123">
        <v>23045</v>
      </c>
      <c r="AE6636" s="125">
        <v>23985</v>
      </c>
      <c r="AF6636" s="126">
        <v>23407</v>
      </c>
    </row>
    <row r="6637" spans="2:32">
      <c r="B6637" s="127">
        <v>6599</v>
      </c>
      <c r="C6637" s="128">
        <v>6599</v>
      </c>
      <c r="D6637" s="129">
        <v>275</v>
      </c>
      <c r="E6637" s="130">
        <v>10</v>
      </c>
      <c r="F6637" s="131">
        <v>2</v>
      </c>
      <c r="G6637" s="132" t="s">
        <v>488</v>
      </c>
      <c r="H6637" s="133">
        <v>10</v>
      </c>
      <c r="I6637" s="128">
        <v>1</v>
      </c>
      <c r="J6637" s="129" t="s">
        <v>488</v>
      </c>
      <c r="K6637" s="134">
        <v>23</v>
      </c>
      <c r="L6637" s="108"/>
      <c r="M6637" s="81">
        <v>13981</v>
      </c>
      <c r="N6637" s="135">
        <v>15215</v>
      </c>
      <c r="O6637" s="136">
        <v>15104</v>
      </c>
      <c r="P6637" s="135">
        <v>14797</v>
      </c>
      <c r="Q6637" s="136">
        <v>15635</v>
      </c>
      <c r="R6637" s="135">
        <v>16526</v>
      </c>
      <c r="S6637" s="136">
        <v>16835</v>
      </c>
      <c r="T6637" s="135">
        <v>17993</v>
      </c>
      <c r="U6637" s="136">
        <v>17602</v>
      </c>
      <c r="V6637" s="135">
        <v>18014</v>
      </c>
      <c r="W6637" s="136">
        <v>18615</v>
      </c>
      <c r="X6637" s="135">
        <v>19604</v>
      </c>
      <c r="Y6637" s="136">
        <v>20287</v>
      </c>
      <c r="Z6637" s="135">
        <v>20957</v>
      </c>
      <c r="AA6637" s="136">
        <v>20637</v>
      </c>
      <c r="AB6637" s="135">
        <v>20920</v>
      </c>
      <c r="AC6637" s="136">
        <v>21172</v>
      </c>
      <c r="AD6637" s="135">
        <v>22348</v>
      </c>
      <c r="AE6637" s="137">
        <v>23505</v>
      </c>
      <c r="AF6637" s="138">
        <v>22975</v>
      </c>
    </row>
    <row r="6638" spans="2:32">
      <c r="B6638" s="114">
        <v>6600</v>
      </c>
      <c r="C6638" s="115">
        <v>6600</v>
      </c>
      <c r="D6638" s="116">
        <v>275</v>
      </c>
      <c r="E6638" s="117">
        <v>10</v>
      </c>
      <c r="F6638" s="118">
        <v>2</v>
      </c>
      <c r="G6638" s="119" t="s">
        <v>488</v>
      </c>
      <c r="H6638" s="120">
        <v>10</v>
      </c>
      <c r="I6638" s="115">
        <v>1</v>
      </c>
      <c r="J6638" s="116" t="s">
        <v>488</v>
      </c>
      <c r="K6638" s="121">
        <v>24</v>
      </c>
      <c r="L6638" s="108"/>
      <c r="M6638" s="122">
        <v>13227</v>
      </c>
      <c r="N6638" s="123">
        <v>14506</v>
      </c>
      <c r="O6638" s="124">
        <v>14338</v>
      </c>
      <c r="P6638" s="123">
        <v>14235</v>
      </c>
      <c r="Q6638" s="124">
        <v>14980</v>
      </c>
      <c r="R6638" s="123">
        <v>15783</v>
      </c>
      <c r="S6638" s="124">
        <v>16175</v>
      </c>
      <c r="T6638" s="123">
        <v>17451</v>
      </c>
      <c r="U6638" s="124">
        <v>17086</v>
      </c>
      <c r="V6638" s="123">
        <v>17444</v>
      </c>
      <c r="W6638" s="124">
        <v>17904</v>
      </c>
      <c r="X6638" s="123">
        <v>19006</v>
      </c>
      <c r="Y6638" s="124">
        <v>19739</v>
      </c>
      <c r="Z6638" s="123">
        <v>20469</v>
      </c>
      <c r="AA6638" s="124">
        <v>20289</v>
      </c>
      <c r="AB6638" s="123">
        <v>20386</v>
      </c>
      <c r="AC6638" s="124">
        <v>20462</v>
      </c>
      <c r="AD6638" s="123">
        <v>21848</v>
      </c>
      <c r="AE6638" s="125">
        <v>23051</v>
      </c>
      <c r="AF6638" s="126">
        <v>22544</v>
      </c>
    </row>
    <row r="6639" spans="2:32">
      <c r="B6639" s="127">
        <v>6601</v>
      </c>
      <c r="C6639" s="128">
        <v>6601</v>
      </c>
      <c r="D6639" s="129">
        <v>276</v>
      </c>
      <c r="E6639" s="130">
        <v>10</v>
      </c>
      <c r="F6639" s="131">
        <v>3</v>
      </c>
      <c r="G6639" s="132" t="s">
        <v>488</v>
      </c>
      <c r="H6639" s="133">
        <v>10</v>
      </c>
      <c r="I6639" s="128">
        <v>2</v>
      </c>
      <c r="J6639" s="129" t="s">
        <v>488</v>
      </c>
      <c r="K6639" s="134">
        <v>1</v>
      </c>
      <c r="L6639" s="108"/>
      <c r="M6639" s="81">
        <v>12939</v>
      </c>
      <c r="N6639" s="135">
        <v>13540</v>
      </c>
      <c r="O6639" s="136">
        <v>13818</v>
      </c>
      <c r="P6639" s="135">
        <v>14503</v>
      </c>
      <c r="Q6639" s="136">
        <v>14214</v>
      </c>
      <c r="R6639" s="135">
        <v>15452</v>
      </c>
      <c r="S6639" s="136">
        <v>15979</v>
      </c>
      <c r="T6639" s="135">
        <v>16498</v>
      </c>
      <c r="U6639" s="136">
        <v>16565</v>
      </c>
      <c r="V6639" s="135">
        <v>16498</v>
      </c>
      <c r="W6639" s="136">
        <v>17923</v>
      </c>
      <c r="X6639" s="135">
        <v>18927</v>
      </c>
      <c r="Y6639" s="136">
        <v>19637</v>
      </c>
      <c r="Z6639" s="135">
        <v>19620</v>
      </c>
      <c r="AA6639" s="136">
        <v>19668</v>
      </c>
      <c r="AB6639" s="135">
        <v>19326</v>
      </c>
      <c r="AC6639" s="136">
        <v>20928</v>
      </c>
      <c r="AD6639" s="135">
        <v>21803</v>
      </c>
      <c r="AE6639" s="137">
        <v>22148</v>
      </c>
      <c r="AF6639" s="138">
        <v>21604</v>
      </c>
    </row>
    <row r="6640" spans="2:32">
      <c r="B6640" s="114">
        <v>6602</v>
      </c>
      <c r="C6640" s="115">
        <v>6602</v>
      </c>
      <c r="D6640" s="116">
        <v>276</v>
      </c>
      <c r="E6640" s="117">
        <v>10</v>
      </c>
      <c r="F6640" s="118">
        <v>3</v>
      </c>
      <c r="G6640" s="119" t="s">
        <v>488</v>
      </c>
      <c r="H6640" s="120">
        <v>10</v>
      </c>
      <c r="I6640" s="115">
        <v>2</v>
      </c>
      <c r="J6640" s="116" t="s">
        <v>488</v>
      </c>
      <c r="K6640" s="121">
        <v>2</v>
      </c>
      <c r="L6640" s="108"/>
      <c r="M6640" s="122">
        <v>12757</v>
      </c>
      <c r="N6640" s="123">
        <v>13280</v>
      </c>
      <c r="O6640" s="124">
        <v>13572</v>
      </c>
      <c r="P6640" s="123">
        <v>14162</v>
      </c>
      <c r="Q6640" s="124">
        <v>13965</v>
      </c>
      <c r="R6640" s="123">
        <v>15289</v>
      </c>
      <c r="S6640" s="124">
        <v>15824</v>
      </c>
      <c r="T6640" s="123">
        <v>16231</v>
      </c>
      <c r="U6640" s="124">
        <v>16369</v>
      </c>
      <c r="V6640" s="123">
        <v>16268</v>
      </c>
      <c r="W6640" s="124">
        <v>17591</v>
      </c>
      <c r="X6640" s="123">
        <v>18717</v>
      </c>
      <c r="Y6640" s="124">
        <v>19404</v>
      </c>
      <c r="Z6640" s="123">
        <v>19293</v>
      </c>
      <c r="AA6640" s="124">
        <v>19268</v>
      </c>
      <c r="AB6640" s="123">
        <v>19009</v>
      </c>
      <c r="AC6640" s="124">
        <v>20512</v>
      </c>
      <c r="AD6640" s="123">
        <v>21502</v>
      </c>
      <c r="AE6640" s="125">
        <v>21745</v>
      </c>
      <c r="AF6640" s="126">
        <v>21222</v>
      </c>
    </row>
    <row r="6641" spans="2:32">
      <c r="B6641" s="127">
        <v>6603</v>
      </c>
      <c r="C6641" s="128">
        <v>6603</v>
      </c>
      <c r="D6641" s="129">
        <v>276</v>
      </c>
      <c r="E6641" s="130">
        <v>10</v>
      </c>
      <c r="F6641" s="131">
        <v>3</v>
      </c>
      <c r="G6641" s="132" t="s">
        <v>488</v>
      </c>
      <c r="H6641" s="133">
        <v>10</v>
      </c>
      <c r="I6641" s="128">
        <v>2</v>
      </c>
      <c r="J6641" s="129" t="s">
        <v>488</v>
      </c>
      <c r="K6641" s="134">
        <v>3</v>
      </c>
      <c r="L6641" s="108"/>
      <c r="M6641" s="81">
        <v>12696</v>
      </c>
      <c r="N6641" s="135">
        <v>13188</v>
      </c>
      <c r="O6641" s="136">
        <v>13515</v>
      </c>
      <c r="P6641" s="135">
        <v>13972</v>
      </c>
      <c r="Q6641" s="136">
        <v>13912</v>
      </c>
      <c r="R6641" s="135">
        <v>15301</v>
      </c>
      <c r="S6641" s="136">
        <v>15816</v>
      </c>
      <c r="T6641" s="135">
        <v>16189</v>
      </c>
      <c r="U6641" s="136">
        <v>16361</v>
      </c>
      <c r="V6641" s="135">
        <v>16272</v>
      </c>
      <c r="W6641" s="136">
        <v>17540</v>
      </c>
      <c r="X6641" s="135">
        <v>18681</v>
      </c>
      <c r="Y6641" s="136">
        <v>19314</v>
      </c>
      <c r="Z6641" s="135">
        <v>19200</v>
      </c>
      <c r="AA6641" s="136">
        <v>19046</v>
      </c>
      <c r="AB6641" s="135">
        <v>18891</v>
      </c>
      <c r="AC6641" s="136">
        <v>20352</v>
      </c>
      <c r="AD6641" s="135">
        <v>21334</v>
      </c>
      <c r="AE6641" s="137">
        <v>21519</v>
      </c>
      <c r="AF6641" s="138">
        <v>21059</v>
      </c>
    </row>
    <row r="6642" spans="2:32">
      <c r="B6642" s="114">
        <v>6604</v>
      </c>
      <c r="C6642" s="115">
        <v>6604</v>
      </c>
      <c r="D6642" s="116">
        <v>276</v>
      </c>
      <c r="E6642" s="117">
        <v>10</v>
      </c>
      <c r="F6642" s="118">
        <v>3</v>
      </c>
      <c r="G6642" s="119" t="s">
        <v>488</v>
      </c>
      <c r="H6642" s="120">
        <v>10</v>
      </c>
      <c r="I6642" s="115">
        <v>2</v>
      </c>
      <c r="J6642" s="116" t="s">
        <v>488</v>
      </c>
      <c r="K6642" s="121">
        <v>4</v>
      </c>
      <c r="L6642" s="108"/>
      <c r="M6642" s="122">
        <v>12745</v>
      </c>
      <c r="N6642" s="123">
        <v>13139</v>
      </c>
      <c r="O6642" s="124">
        <v>13444</v>
      </c>
      <c r="P6642" s="123">
        <v>13785</v>
      </c>
      <c r="Q6642" s="124">
        <v>13911</v>
      </c>
      <c r="R6642" s="123">
        <v>15278</v>
      </c>
      <c r="S6642" s="124">
        <v>15732</v>
      </c>
      <c r="T6642" s="123">
        <v>16019</v>
      </c>
      <c r="U6642" s="124">
        <v>16169</v>
      </c>
      <c r="V6642" s="123">
        <v>16112</v>
      </c>
      <c r="W6642" s="124">
        <v>17339</v>
      </c>
      <c r="X6642" s="123">
        <v>18359</v>
      </c>
      <c r="Y6642" s="124">
        <v>18881</v>
      </c>
      <c r="Z6642" s="123">
        <v>18693</v>
      </c>
      <c r="AA6642" s="124">
        <v>18491</v>
      </c>
      <c r="AB6642" s="123">
        <v>18480</v>
      </c>
      <c r="AC6642" s="124">
        <v>19894</v>
      </c>
      <c r="AD6642" s="123">
        <v>20698</v>
      </c>
      <c r="AE6642" s="125">
        <v>20837</v>
      </c>
      <c r="AF6642" s="126">
        <v>20397</v>
      </c>
    </row>
    <row r="6643" spans="2:32">
      <c r="B6643" s="127">
        <v>6605</v>
      </c>
      <c r="C6643" s="128">
        <v>6605</v>
      </c>
      <c r="D6643" s="129">
        <v>276</v>
      </c>
      <c r="E6643" s="130">
        <v>10</v>
      </c>
      <c r="F6643" s="131">
        <v>3</v>
      </c>
      <c r="G6643" s="132" t="s">
        <v>488</v>
      </c>
      <c r="H6643" s="133">
        <v>10</v>
      </c>
      <c r="I6643" s="128">
        <v>2</v>
      </c>
      <c r="J6643" s="129" t="s">
        <v>488</v>
      </c>
      <c r="K6643" s="134">
        <v>5</v>
      </c>
      <c r="L6643" s="108"/>
      <c r="M6643" s="81">
        <v>13266</v>
      </c>
      <c r="N6643" s="135">
        <v>13560</v>
      </c>
      <c r="O6643" s="136">
        <v>13624</v>
      </c>
      <c r="P6643" s="135">
        <v>13882</v>
      </c>
      <c r="Q6643" s="136">
        <v>14471</v>
      </c>
      <c r="R6643" s="135">
        <v>15748</v>
      </c>
      <c r="S6643" s="136">
        <v>16073</v>
      </c>
      <c r="T6643" s="135">
        <v>16272</v>
      </c>
      <c r="U6643" s="136">
        <v>16095</v>
      </c>
      <c r="V6643" s="135">
        <v>16490</v>
      </c>
      <c r="W6643" s="136">
        <v>17477</v>
      </c>
      <c r="X6643" s="135">
        <v>18417</v>
      </c>
      <c r="Y6643" s="136">
        <v>18851</v>
      </c>
      <c r="Z6643" s="135">
        <v>18280</v>
      </c>
      <c r="AA6643" s="136">
        <v>18130</v>
      </c>
      <c r="AB6643" s="135">
        <v>18541</v>
      </c>
      <c r="AC6643" s="136">
        <v>19699</v>
      </c>
      <c r="AD6643" s="135">
        <v>20431</v>
      </c>
      <c r="AE6643" s="137">
        <v>20444</v>
      </c>
      <c r="AF6643" s="138">
        <v>19787</v>
      </c>
    </row>
    <row r="6644" spans="2:32">
      <c r="B6644" s="114">
        <v>6606</v>
      </c>
      <c r="C6644" s="115">
        <v>6606</v>
      </c>
      <c r="D6644" s="116">
        <v>276</v>
      </c>
      <c r="E6644" s="117">
        <v>10</v>
      </c>
      <c r="F6644" s="118">
        <v>3</v>
      </c>
      <c r="G6644" s="119" t="s">
        <v>488</v>
      </c>
      <c r="H6644" s="120">
        <v>10</v>
      </c>
      <c r="I6644" s="115">
        <v>2</v>
      </c>
      <c r="J6644" s="116" t="s">
        <v>488</v>
      </c>
      <c r="K6644" s="121">
        <v>6</v>
      </c>
      <c r="L6644" s="108"/>
      <c r="M6644" s="122">
        <v>14501</v>
      </c>
      <c r="N6644" s="123">
        <v>14559</v>
      </c>
      <c r="O6644" s="124">
        <v>14060</v>
      </c>
      <c r="P6644" s="123">
        <v>14251</v>
      </c>
      <c r="Q6644" s="124">
        <v>15647</v>
      </c>
      <c r="R6644" s="123">
        <v>16975</v>
      </c>
      <c r="S6644" s="124">
        <v>17007</v>
      </c>
      <c r="T6644" s="123">
        <v>17011</v>
      </c>
      <c r="U6644" s="124">
        <v>16283</v>
      </c>
      <c r="V6644" s="123">
        <v>17427</v>
      </c>
      <c r="W6644" s="124">
        <v>18377</v>
      </c>
      <c r="X6644" s="123">
        <v>19244</v>
      </c>
      <c r="Y6644" s="124">
        <v>19355</v>
      </c>
      <c r="Z6644" s="123">
        <v>18025</v>
      </c>
      <c r="AA6644" s="124">
        <v>18010</v>
      </c>
      <c r="AB6644" s="123">
        <v>19223</v>
      </c>
      <c r="AC6644" s="124">
        <v>20298</v>
      </c>
      <c r="AD6644" s="123">
        <v>20690</v>
      </c>
      <c r="AE6644" s="125">
        <v>20515</v>
      </c>
      <c r="AF6644" s="126">
        <v>19340</v>
      </c>
    </row>
    <row r="6645" spans="2:32">
      <c r="B6645" s="127">
        <v>6607</v>
      </c>
      <c r="C6645" s="128">
        <v>6607</v>
      </c>
      <c r="D6645" s="129">
        <v>276</v>
      </c>
      <c r="E6645" s="130">
        <v>10</v>
      </c>
      <c r="F6645" s="131">
        <v>3</v>
      </c>
      <c r="G6645" s="132" t="s">
        <v>488</v>
      </c>
      <c r="H6645" s="133">
        <v>10</v>
      </c>
      <c r="I6645" s="128">
        <v>2</v>
      </c>
      <c r="J6645" s="129" t="s">
        <v>488</v>
      </c>
      <c r="K6645" s="134">
        <v>7</v>
      </c>
      <c r="L6645" s="108"/>
      <c r="M6645" s="81">
        <v>15839</v>
      </c>
      <c r="N6645" s="135">
        <v>15778</v>
      </c>
      <c r="O6645" s="136">
        <v>14494</v>
      </c>
      <c r="P6645" s="135">
        <v>14793</v>
      </c>
      <c r="Q6645" s="136">
        <v>16971</v>
      </c>
      <c r="R6645" s="135">
        <v>18197</v>
      </c>
      <c r="S6645" s="136">
        <v>18002</v>
      </c>
      <c r="T6645" s="135">
        <v>17956</v>
      </c>
      <c r="U6645" s="136">
        <v>16495</v>
      </c>
      <c r="V6645" s="135">
        <v>18630</v>
      </c>
      <c r="W6645" s="136">
        <v>19441</v>
      </c>
      <c r="X6645" s="135">
        <v>20181</v>
      </c>
      <c r="Y6645" s="136">
        <v>19887</v>
      </c>
      <c r="Z6645" s="135">
        <v>17882</v>
      </c>
      <c r="AA6645" s="136">
        <v>18084</v>
      </c>
      <c r="AB6645" s="135">
        <v>20176</v>
      </c>
      <c r="AC6645" s="136">
        <v>21112</v>
      </c>
      <c r="AD6645" s="135">
        <v>21067</v>
      </c>
      <c r="AE6645" s="137">
        <v>20954</v>
      </c>
      <c r="AF6645" s="138">
        <v>19064</v>
      </c>
    </row>
    <row r="6646" spans="2:32">
      <c r="B6646" s="114">
        <v>6608</v>
      </c>
      <c r="C6646" s="115">
        <v>6608</v>
      </c>
      <c r="D6646" s="116">
        <v>276</v>
      </c>
      <c r="E6646" s="117">
        <v>10</v>
      </c>
      <c r="F6646" s="118">
        <v>3</v>
      </c>
      <c r="G6646" s="119" t="s">
        <v>488</v>
      </c>
      <c r="H6646" s="120">
        <v>10</v>
      </c>
      <c r="I6646" s="115">
        <v>2</v>
      </c>
      <c r="J6646" s="116" t="s">
        <v>488</v>
      </c>
      <c r="K6646" s="121">
        <v>8</v>
      </c>
      <c r="L6646" s="108"/>
      <c r="M6646" s="122">
        <v>16309</v>
      </c>
      <c r="N6646" s="123">
        <v>16259</v>
      </c>
      <c r="O6646" s="124">
        <v>14930</v>
      </c>
      <c r="P6646" s="123">
        <v>15184</v>
      </c>
      <c r="Q6646" s="124">
        <v>17467</v>
      </c>
      <c r="R6646" s="123">
        <v>18536</v>
      </c>
      <c r="S6646" s="124">
        <v>18472</v>
      </c>
      <c r="T6646" s="123">
        <v>18406</v>
      </c>
      <c r="U6646" s="124">
        <v>16833</v>
      </c>
      <c r="V6646" s="123">
        <v>19066</v>
      </c>
      <c r="W6646" s="124">
        <v>19648</v>
      </c>
      <c r="X6646" s="123">
        <v>20341</v>
      </c>
      <c r="Y6646" s="124">
        <v>20128</v>
      </c>
      <c r="Z6646" s="123">
        <v>18083</v>
      </c>
      <c r="AA6646" s="124">
        <v>18209</v>
      </c>
      <c r="AB6646" s="123">
        <v>20449</v>
      </c>
      <c r="AC6646" s="124">
        <v>21157</v>
      </c>
      <c r="AD6646" s="123">
        <v>21215</v>
      </c>
      <c r="AE6646" s="125">
        <v>21160</v>
      </c>
      <c r="AF6646" s="126">
        <v>19197</v>
      </c>
    </row>
    <row r="6647" spans="2:32">
      <c r="B6647" s="127">
        <v>6609</v>
      </c>
      <c r="C6647" s="128">
        <v>6609</v>
      </c>
      <c r="D6647" s="129">
        <v>276</v>
      </c>
      <c r="E6647" s="130">
        <v>10</v>
      </c>
      <c r="F6647" s="131">
        <v>3</v>
      </c>
      <c r="G6647" s="132" t="s">
        <v>488</v>
      </c>
      <c r="H6647" s="133">
        <v>10</v>
      </c>
      <c r="I6647" s="128">
        <v>2</v>
      </c>
      <c r="J6647" s="129" t="s">
        <v>488</v>
      </c>
      <c r="K6647" s="134">
        <v>9</v>
      </c>
      <c r="L6647" s="108"/>
      <c r="M6647" s="81">
        <v>16232</v>
      </c>
      <c r="N6647" s="135">
        <v>16201</v>
      </c>
      <c r="O6647" s="136">
        <v>15247</v>
      </c>
      <c r="P6647" s="135">
        <v>15498</v>
      </c>
      <c r="Q6647" s="136">
        <v>17573</v>
      </c>
      <c r="R6647" s="135">
        <v>18393</v>
      </c>
      <c r="S6647" s="136">
        <v>18371</v>
      </c>
      <c r="T6647" s="135">
        <v>18343</v>
      </c>
      <c r="U6647" s="136">
        <v>17080</v>
      </c>
      <c r="V6647" s="135">
        <v>19103</v>
      </c>
      <c r="W6647" s="136">
        <v>19698</v>
      </c>
      <c r="X6647" s="135">
        <v>20086</v>
      </c>
      <c r="Y6647" s="136">
        <v>19936</v>
      </c>
      <c r="Z6647" s="135">
        <v>18276</v>
      </c>
      <c r="AA6647" s="136">
        <v>18362</v>
      </c>
      <c r="AB6647" s="135">
        <v>20365</v>
      </c>
      <c r="AC6647" s="136">
        <v>21029</v>
      </c>
      <c r="AD6647" s="135">
        <v>20970</v>
      </c>
      <c r="AE6647" s="137">
        <v>20882</v>
      </c>
      <c r="AF6647" s="138">
        <v>19347</v>
      </c>
    </row>
    <row r="6648" spans="2:32">
      <c r="B6648" s="114">
        <v>6610</v>
      </c>
      <c r="C6648" s="115">
        <v>6610</v>
      </c>
      <c r="D6648" s="116">
        <v>276</v>
      </c>
      <c r="E6648" s="117">
        <v>10</v>
      </c>
      <c r="F6648" s="118">
        <v>3</v>
      </c>
      <c r="G6648" s="119" t="s">
        <v>488</v>
      </c>
      <c r="H6648" s="120">
        <v>10</v>
      </c>
      <c r="I6648" s="115">
        <v>2</v>
      </c>
      <c r="J6648" s="116" t="s">
        <v>488</v>
      </c>
      <c r="K6648" s="121">
        <v>10</v>
      </c>
      <c r="L6648" s="108"/>
      <c r="M6648" s="122">
        <v>16226</v>
      </c>
      <c r="N6648" s="123">
        <v>16077</v>
      </c>
      <c r="O6648" s="124">
        <v>15308</v>
      </c>
      <c r="P6648" s="123">
        <v>15656</v>
      </c>
      <c r="Q6648" s="124">
        <v>17687</v>
      </c>
      <c r="R6648" s="123">
        <v>18262</v>
      </c>
      <c r="S6648" s="124">
        <v>18183</v>
      </c>
      <c r="T6648" s="123">
        <v>18185</v>
      </c>
      <c r="U6648" s="124">
        <v>17308</v>
      </c>
      <c r="V6648" s="123">
        <v>19116</v>
      </c>
      <c r="W6648" s="124">
        <v>19821</v>
      </c>
      <c r="X6648" s="123">
        <v>19983</v>
      </c>
      <c r="Y6648" s="124">
        <v>19759</v>
      </c>
      <c r="Z6648" s="123">
        <v>18384</v>
      </c>
      <c r="AA6648" s="124">
        <v>18560</v>
      </c>
      <c r="AB6648" s="123">
        <v>20620</v>
      </c>
      <c r="AC6648" s="124">
        <v>21184</v>
      </c>
      <c r="AD6648" s="123">
        <v>20839</v>
      </c>
      <c r="AE6648" s="125">
        <v>21010</v>
      </c>
      <c r="AF6648" s="126">
        <v>19505</v>
      </c>
    </row>
    <row r="6649" spans="2:32">
      <c r="B6649" s="127">
        <v>6611</v>
      </c>
      <c r="C6649" s="128">
        <v>6611</v>
      </c>
      <c r="D6649" s="129">
        <v>276</v>
      </c>
      <c r="E6649" s="130">
        <v>10</v>
      </c>
      <c r="F6649" s="131">
        <v>3</v>
      </c>
      <c r="G6649" s="132" t="s">
        <v>488</v>
      </c>
      <c r="H6649" s="133">
        <v>10</v>
      </c>
      <c r="I6649" s="128">
        <v>2</v>
      </c>
      <c r="J6649" s="129" t="s">
        <v>488</v>
      </c>
      <c r="K6649" s="134">
        <v>11</v>
      </c>
      <c r="L6649" s="108"/>
      <c r="M6649" s="81">
        <v>16161</v>
      </c>
      <c r="N6649" s="135">
        <v>15953</v>
      </c>
      <c r="O6649" s="136">
        <v>15148</v>
      </c>
      <c r="P6649" s="135">
        <v>15653</v>
      </c>
      <c r="Q6649" s="136">
        <v>17785</v>
      </c>
      <c r="R6649" s="135">
        <v>17948</v>
      </c>
      <c r="S6649" s="136">
        <v>18004</v>
      </c>
      <c r="T6649" s="135">
        <v>17968</v>
      </c>
      <c r="U6649" s="136">
        <v>17397</v>
      </c>
      <c r="V6649" s="135">
        <v>18917</v>
      </c>
      <c r="W6649" s="136">
        <v>19720</v>
      </c>
      <c r="X6649" s="135">
        <v>19653</v>
      </c>
      <c r="Y6649" s="136">
        <v>19521</v>
      </c>
      <c r="Z6649" s="135">
        <v>18172</v>
      </c>
      <c r="AA6649" s="136">
        <v>18521</v>
      </c>
      <c r="AB6649" s="135">
        <v>20730</v>
      </c>
      <c r="AC6649" s="136">
        <v>21175</v>
      </c>
      <c r="AD6649" s="135">
        <v>20655</v>
      </c>
      <c r="AE6649" s="137">
        <v>21160</v>
      </c>
      <c r="AF6649" s="138">
        <v>19339</v>
      </c>
    </row>
    <row r="6650" spans="2:32">
      <c r="B6650" s="114">
        <v>6612</v>
      </c>
      <c r="C6650" s="115">
        <v>6612</v>
      </c>
      <c r="D6650" s="116">
        <v>276</v>
      </c>
      <c r="E6650" s="117">
        <v>10</v>
      </c>
      <c r="F6650" s="118">
        <v>3</v>
      </c>
      <c r="G6650" s="119" t="s">
        <v>488</v>
      </c>
      <c r="H6650" s="120">
        <v>10</v>
      </c>
      <c r="I6650" s="115">
        <v>2</v>
      </c>
      <c r="J6650" s="116" t="s">
        <v>488</v>
      </c>
      <c r="K6650" s="121">
        <v>12</v>
      </c>
      <c r="L6650" s="108"/>
      <c r="M6650" s="122">
        <v>16067</v>
      </c>
      <c r="N6650" s="123">
        <v>15812</v>
      </c>
      <c r="O6650" s="124">
        <v>15050</v>
      </c>
      <c r="P6650" s="123">
        <v>15861</v>
      </c>
      <c r="Q6650" s="124">
        <v>17861</v>
      </c>
      <c r="R6650" s="123">
        <v>17735</v>
      </c>
      <c r="S6650" s="124">
        <v>17870</v>
      </c>
      <c r="T6650" s="123">
        <v>17781</v>
      </c>
      <c r="U6650" s="124">
        <v>17390</v>
      </c>
      <c r="V6650" s="123">
        <v>18854</v>
      </c>
      <c r="W6650" s="124">
        <v>19648</v>
      </c>
      <c r="X6650" s="123">
        <v>19421</v>
      </c>
      <c r="Y6650" s="124">
        <v>19462</v>
      </c>
      <c r="Z6650" s="123">
        <v>18039</v>
      </c>
      <c r="AA6650" s="124">
        <v>18690</v>
      </c>
      <c r="AB6650" s="123">
        <v>20705</v>
      </c>
      <c r="AC6650" s="124">
        <v>21328</v>
      </c>
      <c r="AD6650" s="123">
        <v>20622</v>
      </c>
      <c r="AE6650" s="125">
        <v>20993</v>
      </c>
      <c r="AF6650" s="126">
        <v>19218</v>
      </c>
    </row>
    <row r="6651" spans="2:32">
      <c r="B6651" s="127">
        <v>6613</v>
      </c>
      <c r="C6651" s="128">
        <v>6613</v>
      </c>
      <c r="D6651" s="129">
        <v>276</v>
      </c>
      <c r="E6651" s="130">
        <v>10</v>
      </c>
      <c r="F6651" s="131">
        <v>3</v>
      </c>
      <c r="G6651" s="132" t="s">
        <v>488</v>
      </c>
      <c r="H6651" s="133">
        <v>10</v>
      </c>
      <c r="I6651" s="128">
        <v>2</v>
      </c>
      <c r="J6651" s="129" t="s">
        <v>488</v>
      </c>
      <c r="K6651" s="134">
        <v>13</v>
      </c>
      <c r="L6651" s="108"/>
      <c r="M6651" s="81">
        <v>16051</v>
      </c>
      <c r="N6651" s="135">
        <v>15853</v>
      </c>
      <c r="O6651" s="136">
        <v>14883</v>
      </c>
      <c r="P6651" s="135">
        <v>15972</v>
      </c>
      <c r="Q6651" s="136">
        <v>18082</v>
      </c>
      <c r="R6651" s="135">
        <v>17661</v>
      </c>
      <c r="S6651" s="136">
        <v>17969</v>
      </c>
      <c r="T6651" s="135">
        <v>17782</v>
      </c>
      <c r="U6651" s="136">
        <v>17282</v>
      </c>
      <c r="V6651" s="135">
        <v>18987</v>
      </c>
      <c r="W6651" s="136">
        <v>19703</v>
      </c>
      <c r="X6651" s="135">
        <v>19334</v>
      </c>
      <c r="Y6651" s="136">
        <v>19552</v>
      </c>
      <c r="Z6651" s="135">
        <v>17832</v>
      </c>
      <c r="AA6651" s="136">
        <v>18759</v>
      </c>
      <c r="AB6651" s="135">
        <v>20921</v>
      </c>
      <c r="AC6651" s="136">
        <v>21450</v>
      </c>
      <c r="AD6651" s="135">
        <v>20718</v>
      </c>
      <c r="AE6651" s="137">
        <v>21046</v>
      </c>
      <c r="AF6651" s="138">
        <v>19017</v>
      </c>
    </row>
    <row r="6652" spans="2:32">
      <c r="B6652" s="114">
        <v>6614</v>
      </c>
      <c r="C6652" s="115">
        <v>6614</v>
      </c>
      <c r="D6652" s="116">
        <v>276</v>
      </c>
      <c r="E6652" s="117">
        <v>10</v>
      </c>
      <c r="F6652" s="118">
        <v>3</v>
      </c>
      <c r="G6652" s="119" t="s">
        <v>488</v>
      </c>
      <c r="H6652" s="120">
        <v>10</v>
      </c>
      <c r="I6652" s="115">
        <v>2</v>
      </c>
      <c r="J6652" s="116" t="s">
        <v>488</v>
      </c>
      <c r="K6652" s="121">
        <v>14</v>
      </c>
      <c r="L6652" s="108"/>
      <c r="M6652" s="122">
        <v>15943</v>
      </c>
      <c r="N6652" s="123">
        <v>15705</v>
      </c>
      <c r="O6652" s="124">
        <v>14684</v>
      </c>
      <c r="P6652" s="123">
        <v>16054</v>
      </c>
      <c r="Q6652" s="124">
        <v>18052</v>
      </c>
      <c r="R6652" s="123">
        <v>17609</v>
      </c>
      <c r="S6652" s="124">
        <v>17983</v>
      </c>
      <c r="T6652" s="123">
        <v>17606</v>
      </c>
      <c r="U6652" s="124">
        <v>17005</v>
      </c>
      <c r="V6652" s="123">
        <v>18994</v>
      </c>
      <c r="W6652" s="124">
        <v>19688</v>
      </c>
      <c r="X6652" s="123">
        <v>19260</v>
      </c>
      <c r="Y6652" s="124">
        <v>19676</v>
      </c>
      <c r="Z6652" s="123">
        <v>17590</v>
      </c>
      <c r="AA6652" s="124">
        <v>18799</v>
      </c>
      <c r="AB6652" s="123">
        <v>20816</v>
      </c>
      <c r="AC6652" s="124">
        <v>21530</v>
      </c>
      <c r="AD6652" s="123">
        <v>20825</v>
      </c>
      <c r="AE6652" s="125">
        <v>20788</v>
      </c>
      <c r="AF6652" s="126">
        <v>18754</v>
      </c>
    </row>
    <row r="6653" spans="2:32">
      <c r="B6653" s="127">
        <v>6615</v>
      </c>
      <c r="C6653" s="128">
        <v>6615</v>
      </c>
      <c r="D6653" s="129">
        <v>276</v>
      </c>
      <c r="E6653" s="130">
        <v>10</v>
      </c>
      <c r="F6653" s="131">
        <v>3</v>
      </c>
      <c r="G6653" s="132" t="s">
        <v>488</v>
      </c>
      <c r="H6653" s="133">
        <v>10</v>
      </c>
      <c r="I6653" s="128">
        <v>2</v>
      </c>
      <c r="J6653" s="129" t="s">
        <v>488</v>
      </c>
      <c r="K6653" s="134">
        <v>15</v>
      </c>
      <c r="L6653" s="108"/>
      <c r="M6653" s="81">
        <v>15923</v>
      </c>
      <c r="N6653" s="135">
        <v>15809</v>
      </c>
      <c r="O6653" s="136">
        <v>14789</v>
      </c>
      <c r="P6653" s="135">
        <v>16301</v>
      </c>
      <c r="Q6653" s="136">
        <v>17976</v>
      </c>
      <c r="R6653" s="135">
        <v>17755</v>
      </c>
      <c r="S6653" s="136">
        <v>18316</v>
      </c>
      <c r="T6653" s="135">
        <v>17727</v>
      </c>
      <c r="U6653" s="136">
        <v>16815</v>
      </c>
      <c r="V6653" s="135">
        <v>19098</v>
      </c>
      <c r="W6653" s="136">
        <v>19796</v>
      </c>
      <c r="X6653" s="135">
        <v>19388</v>
      </c>
      <c r="Y6653" s="136">
        <v>19736</v>
      </c>
      <c r="Z6653" s="135">
        <v>17648</v>
      </c>
      <c r="AA6653" s="136">
        <v>19014</v>
      </c>
      <c r="AB6653" s="135">
        <v>20609</v>
      </c>
      <c r="AC6653" s="136">
        <v>21320</v>
      </c>
      <c r="AD6653" s="135">
        <v>20865</v>
      </c>
      <c r="AE6653" s="137">
        <v>20673</v>
      </c>
      <c r="AF6653" s="138">
        <v>18795</v>
      </c>
    </row>
    <row r="6654" spans="2:32">
      <c r="B6654" s="114">
        <v>6616</v>
      </c>
      <c r="C6654" s="115">
        <v>6616</v>
      </c>
      <c r="D6654" s="116">
        <v>276</v>
      </c>
      <c r="E6654" s="117">
        <v>10</v>
      </c>
      <c r="F6654" s="118">
        <v>3</v>
      </c>
      <c r="G6654" s="119" t="s">
        <v>488</v>
      </c>
      <c r="H6654" s="120">
        <v>10</v>
      </c>
      <c r="I6654" s="115">
        <v>2</v>
      </c>
      <c r="J6654" s="116" t="s">
        <v>488</v>
      </c>
      <c r="K6654" s="121">
        <v>16</v>
      </c>
      <c r="L6654" s="108"/>
      <c r="M6654" s="122">
        <v>16086</v>
      </c>
      <c r="N6654" s="123">
        <v>16129</v>
      </c>
      <c r="O6654" s="124">
        <v>15108</v>
      </c>
      <c r="P6654" s="123">
        <v>16741</v>
      </c>
      <c r="Q6654" s="124">
        <v>18222</v>
      </c>
      <c r="R6654" s="123">
        <v>17965</v>
      </c>
      <c r="S6654" s="124">
        <v>18664</v>
      </c>
      <c r="T6654" s="123">
        <v>17958</v>
      </c>
      <c r="U6654" s="124">
        <v>16771</v>
      </c>
      <c r="V6654" s="123">
        <v>19472</v>
      </c>
      <c r="W6654" s="124">
        <v>20448</v>
      </c>
      <c r="X6654" s="123">
        <v>19508</v>
      </c>
      <c r="Y6654" s="124">
        <v>19827</v>
      </c>
      <c r="Z6654" s="123">
        <v>17812</v>
      </c>
      <c r="AA6654" s="124">
        <v>19322</v>
      </c>
      <c r="AB6654" s="123">
        <v>20621</v>
      </c>
      <c r="AC6654" s="124">
        <v>21686</v>
      </c>
      <c r="AD6654" s="123">
        <v>20891</v>
      </c>
      <c r="AE6654" s="125">
        <v>20548</v>
      </c>
      <c r="AF6654" s="126">
        <v>18924</v>
      </c>
    </row>
    <row r="6655" spans="2:32">
      <c r="B6655" s="127">
        <v>6617</v>
      </c>
      <c r="C6655" s="128">
        <v>6617</v>
      </c>
      <c r="D6655" s="129">
        <v>276</v>
      </c>
      <c r="E6655" s="130">
        <v>10</v>
      </c>
      <c r="F6655" s="131">
        <v>3</v>
      </c>
      <c r="G6655" s="132" t="s">
        <v>488</v>
      </c>
      <c r="H6655" s="133">
        <v>10</v>
      </c>
      <c r="I6655" s="128">
        <v>2</v>
      </c>
      <c r="J6655" s="129" t="s">
        <v>488</v>
      </c>
      <c r="K6655" s="134">
        <v>17</v>
      </c>
      <c r="L6655" s="108"/>
      <c r="M6655" s="81">
        <v>16515</v>
      </c>
      <c r="N6655" s="135">
        <v>16711</v>
      </c>
      <c r="O6655" s="136">
        <v>15640</v>
      </c>
      <c r="P6655" s="135">
        <v>17330</v>
      </c>
      <c r="Q6655" s="136">
        <v>18621</v>
      </c>
      <c r="R6655" s="135">
        <v>18312</v>
      </c>
      <c r="S6655" s="136">
        <v>19194</v>
      </c>
      <c r="T6655" s="135">
        <v>18525</v>
      </c>
      <c r="U6655" s="136">
        <v>17263</v>
      </c>
      <c r="V6655" s="135">
        <v>19924</v>
      </c>
      <c r="W6655" s="136">
        <v>20853</v>
      </c>
      <c r="X6655" s="135">
        <v>19930</v>
      </c>
      <c r="Y6655" s="136">
        <v>20348</v>
      </c>
      <c r="Z6655" s="135">
        <v>18428</v>
      </c>
      <c r="AA6655" s="136">
        <v>19928</v>
      </c>
      <c r="AB6655" s="135">
        <v>21069</v>
      </c>
      <c r="AC6655" s="136">
        <v>22083</v>
      </c>
      <c r="AD6655" s="135">
        <v>21424</v>
      </c>
      <c r="AE6655" s="137">
        <v>21030</v>
      </c>
      <c r="AF6655" s="138">
        <v>19551</v>
      </c>
    </row>
    <row r="6656" spans="2:32">
      <c r="B6656" s="114">
        <v>6618</v>
      </c>
      <c r="C6656" s="115">
        <v>6618</v>
      </c>
      <c r="D6656" s="116">
        <v>276</v>
      </c>
      <c r="E6656" s="117">
        <v>10</v>
      </c>
      <c r="F6656" s="118">
        <v>3</v>
      </c>
      <c r="G6656" s="119" t="s">
        <v>488</v>
      </c>
      <c r="H6656" s="120">
        <v>10</v>
      </c>
      <c r="I6656" s="115">
        <v>2</v>
      </c>
      <c r="J6656" s="116" t="s">
        <v>488</v>
      </c>
      <c r="K6656" s="121">
        <v>18</v>
      </c>
      <c r="L6656" s="108"/>
      <c r="M6656" s="122">
        <v>16291</v>
      </c>
      <c r="N6656" s="123">
        <v>16454</v>
      </c>
      <c r="O6656" s="124">
        <v>15607</v>
      </c>
      <c r="P6656" s="123">
        <v>17223</v>
      </c>
      <c r="Q6656" s="124">
        <v>18492</v>
      </c>
      <c r="R6656" s="123">
        <v>17965</v>
      </c>
      <c r="S6656" s="124">
        <v>19132</v>
      </c>
      <c r="T6656" s="123">
        <v>18369</v>
      </c>
      <c r="U6656" s="124">
        <v>17143</v>
      </c>
      <c r="V6656" s="123">
        <v>19797</v>
      </c>
      <c r="W6656" s="124">
        <v>20473</v>
      </c>
      <c r="X6656" s="123">
        <v>19509</v>
      </c>
      <c r="Y6656" s="124">
        <v>20692</v>
      </c>
      <c r="Z6656" s="123">
        <v>18612</v>
      </c>
      <c r="AA6656" s="124">
        <v>19919</v>
      </c>
      <c r="AB6656" s="123">
        <v>21221</v>
      </c>
      <c r="AC6656" s="124">
        <v>22002</v>
      </c>
      <c r="AD6656" s="123">
        <v>21846</v>
      </c>
      <c r="AE6656" s="125">
        <v>21146</v>
      </c>
      <c r="AF6656" s="126">
        <v>19792</v>
      </c>
    </row>
    <row r="6657" spans="2:32">
      <c r="B6657" s="127">
        <v>6619</v>
      </c>
      <c r="C6657" s="128">
        <v>6619</v>
      </c>
      <c r="D6657" s="129">
        <v>276</v>
      </c>
      <c r="E6657" s="130">
        <v>10</v>
      </c>
      <c r="F6657" s="131">
        <v>3</v>
      </c>
      <c r="G6657" s="132" t="s">
        <v>488</v>
      </c>
      <c r="H6657" s="133">
        <v>10</v>
      </c>
      <c r="I6657" s="128">
        <v>2</v>
      </c>
      <c r="J6657" s="129" t="s">
        <v>488</v>
      </c>
      <c r="K6657" s="134">
        <v>19</v>
      </c>
      <c r="L6657" s="108"/>
      <c r="M6657" s="81">
        <v>16624</v>
      </c>
      <c r="N6657" s="135">
        <v>16841</v>
      </c>
      <c r="O6657" s="136">
        <v>16086</v>
      </c>
      <c r="P6657" s="135">
        <v>17651</v>
      </c>
      <c r="Q6657" s="136">
        <v>18949</v>
      </c>
      <c r="R6657" s="135">
        <v>18514</v>
      </c>
      <c r="S6657" s="136">
        <v>19561</v>
      </c>
      <c r="T6657" s="135">
        <v>18881</v>
      </c>
      <c r="U6657" s="136">
        <v>17787</v>
      </c>
      <c r="V6657" s="135">
        <v>20323</v>
      </c>
      <c r="W6657" s="136">
        <v>21217</v>
      </c>
      <c r="X6657" s="135">
        <v>20375</v>
      </c>
      <c r="Y6657" s="136">
        <v>21558</v>
      </c>
      <c r="Z6657" s="135">
        <v>19602</v>
      </c>
      <c r="AA6657" s="136">
        <v>20843</v>
      </c>
      <c r="AB6657" s="135">
        <v>22099</v>
      </c>
      <c r="AC6657" s="136">
        <v>22958</v>
      </c>
      <c r="AD6657" s="135">
        <v>22927</v>
      </c>
      <c r="AE6657" s="137">
        <v>22115</v>
      </c>
      <c r="AF6657" s="138">
        <v>20931</v>
      </c>
    </row>
    <row r="6658" spans="2:32">
      <c r="B6658" s="114">
        <v>6620</v>
      </c>
      <c r="C6658" s="115">
        <v>6620</v>
      </c>
      <c r="D6658" s="116">
        <v>276</v>
      </c>
      <c r="E6658" s="117">
        <v>10</v>
      </c>
      <c r="F6658" s="118">
        <v>3</v>
      </c>
      <c r="G6658" s="119" t="s">
        <v>488</v>
      </c>
      <c r="H6658" s="120">
        <v>10</v>
      </c>
      <c r="I6658" s="115">
        <v>2</v>
      </c>
      <c r="J6658" s="116" t="s">
        <v>488</v>
      </c>
      <c r="K6658" s="121">
        <v>20</v>
      </c>
      <c r="L6658" s="108"/>
      <c r="M6658" s="122">
        <v>16714</v>
      </c>
      <c r="N6658" s="123">
        <v>16757</v>
      </c>
      <c r="O6658" s="124">
        <v>16016</v>
      </c>
      <c r="P6658" s="123">
        <v>17577</v>
      </c>
      <c r="Q6658" s="124">
        <v>18732</v>
      </c>
      <c r="R6658" s="123">
        <v>18799</v>
      </c>
      <c r="S6658" s="124">
        <v>19679</v>
      </c>
      <c r="T6658" s="123">
        <v>18927</v>
      </c>
      <c r="U6658" s="124">
        <v>17954</v>
      </c>
      <c r="V6658" s="123">
        <v>20375</v>
      </c>
      <c r="W6658" s="124">
        <v>21282</v>
      </c>
      <c r="X6658" s="123">
        <v>21095</v>
      </c>
      <c r="Y6658" s="124">
        <v>22152</v>
      </c>
      <c r="Z6658" s="123">
        <v>20101</v>
      </c>
      <c r="AA6658" s="124">
        <v>21323</v>
      </c>
      <c r="AB6658" s="123">
        <v>22498</v>
      </c>
      <c r="AC6658" s="124">
        <v>23469</v>
      </c>
      <c r="AD6658" s="123">
        <v>23773</v>
      </c>
      <c r="AE6658" s="125">
        <v>22920</v>
      </c>
      <c r="AF6658" s="126">
        <v>21619</v>
      </c>
    </row>
    <row r="6659" spans="2:32">
      <c r="B6659" s="127">
        <v>6621</v>
      </c>
      <c r="C6659" s="128">
        <v>6621</v>
      </c>
      <c r="D6659" s="129">
        <v>276</v>
      </c>
      <c r="E6659" s="130">
        <v>10</v>
      </c>
      <c r="F6659" s="131">
        <v>3</v>
      </c>
      <c r="G6659" s="132" t="s">
        <v>488</v>
      </c>
      <c r="H6659" s="133">
        <v>10</v>
      </c>
      <c r="I6659" s="128">
        <v>2</v>
      </c>
      <c r="J6659" s="129" t="s">
        <v>488</v>
      </c>
      <c r="K6659" s="134">
        <v>21</v>
      </c>
      <c r="L6659" s="108"/>
      <c r="M6659" s="81">
        <v>15975</v>
      </c>
      <c r="N6659" s="135">
        <v>16154</v>
      </c>
      <c r="O6659" s="136">
        <v>15596</v>
      </c>
      <c r="P6659" s="135">
        <v>17180</v>
      </c>
      <c r="Q6659" s="136">
        <v>18175</v>
      </c>
      <c r="R6659" s="135">
        <v>18244</v>
      </c>
      <c r="S6659" s="136">
        <v>19190</v>
      </c>
      <c r="T6659" s="135">
        <v>18616</v>
      </c>
      <c r="U6659" s="136">
        <v>17850</v>
      </c>
      <c r="V6659" s="135">
        <v>20058</v>
      </c>
      <c r="W6659" s="136">
        <v>21113</v>
      </c>
      <c r="X6659" s="135">
        <v>21038</v>
      </c>
      <c r="Y6659" s="136">
        <v>22214</v>
      </c>
      <c r="Z6659" s="135">
        <v>20458</v>
      </c>
      <c r="AA6659" s="136">
        <v>21580</v>
      </c>
      <c r="AB6659" s="135">
        <v>22575</v>
      </c>
      <c r="AC6659" s="136">
        <v>23720</v>
      </c>
      <c r="AD6659" s="135">
        <v>24106</v>
      </c>
      <c r="AE6659" s="137">
        <v>23403</v>
      </c>
      <c r="AF6659" s="138">
        <v>22184</v>
      </c>
    </row>
    <row r="6660" spans="2:32">
      <c r="B6660" s="114">
        <v>6622</v>
      </c>
      <c r="C6660" s="115">
        <v>6622</v>
      </c>
      <c r="D6660" s="116">
        <v>276</v>
      </c>
      <c r="E6660" s="117">
        <v>10</v>
      </c>
      <c r="F6660" s="118">
        <v>3</v>
      </c>
      <c r="G6660" s="119" t="s">
        <v>488</v>
      </c>
      <c r="H6660" s="120">
        <v>10</v>
      </c>
      <c r="I6660" s="115">
        <v>2</v>
      </c>
      <c r="J6660" s="116" t="s">
        <v>488</v>
      </c>
      <c r="K6660" s="121">
        <v>22</v>
      </c>
      <c r="L6660" s="108"/>
      <c r="M6660" s="122">
        <v>14974</v>
      </c>
      <c r="N6660" s="123">
        <v>15271</v>
      </c>
      <c r="O6660" s="124">
        <v>15034</v>
      </c>
      <c r="P6660" s="123">
        <v>16351</v>
      </c>
      <c r="Q6660" s="124">
        <v>16978</v>
      </c>
      <c r="R6660" s="123">
        <v>17364</v>
      </c>
      <c r="S6660" s="124">
        <v>18370</v>
      </c>
      <c r="T6660" s="123">
        <v>17950</v>
      </c>
      <c r="U6660" s="124">
        <v>17538</v>
      </c>
      <c r="V6660" s="123">
        <v>19057</v>
      </c>
      <c r="W6660" s="124">
        <v>20298</v>
      </c>
      <c r="X6660" s="123">
        <v>20487</v>
      </c>
      <c r="Y6660" s="124">
        <v>21742</v>
      </c>
      <c r="Z6660" s="123">
        <v>20418</v>
      </c>
      <c r="AA6660" s="124">
        <v>21190</v>
      </c>
      <c r="AB6660" s="123">
        <v>21782</v>
      </c>
      <c r="AC6660" s="124">
        <v>23140</v>
      </c>
      <c r="AD6660" s="123">
        <v>23809</v>
      </c>
      <c r="AE6660" s="125">
        <v>23226</v>
      </c>
      <c r="AF6660" s="126">
        <v>22281</v>
      </c>
    </row>
    <row r="6661" spans="2:32">
      <c r="B6661" s="127">
        <v>6623</v>
      </c>
      <c r="C6661" s="128">
        <v>6623</v>
      </c>
      <c r="D6661" s="129">
        <v>276</v>
      </c>
      <c r="E6661" s="130">
        <v>10</v>
      </c>
      <c r="F6661" s="131">
        <v>3</v>
      </c>
      <c r="G6661" s="132" t="s">
        <v>488</v>
      </c>
      <c r="H6661" s="133">
        <v>10</v>
      </c>
      <c r="I6661" s="128">
        <v>2</v>
      </c>
      <c r="J6661" s="129" t="s">
        <v>488</v>
      </c>
      <c r="K6661" s="134">
        <v>23</v>
      </c>
      <c r="L6661" s="108"/>
      <c r="M6661" s="81">
        <v>13911</v>
      </c>
      <c r="N6661" s="135">
        <v>14427</v>
      </c>
      <c r="O6661" s="136">
        <v>14426</v>
      </c>
      <c r="P6661" s="135">
        <v>15456</v>
      </c>
      <c r="Q6661" s="136">
        <v>15772</v>
      </c>
      <c r="R6661" s="135">
        <v>16340</v>
      </c>
      <c r="S6661" s="136">
        <v>17502</v>
      </c>
      <c r="T6661" s="135">
        <v>17233</v>
      </c>
      <c r="U6661" s="136">
        <v>17096</v>
      </c>
      <c r="V6661" s="135">
        <v>17955</v>
      </c>
      <c r="W6661" s="136">
        <v>19334</v>
      </c>
      <c r="X6661" s="135">
        <v>19664</v>
      </c>
      <c r="Y6661" s="136">
        <v>21156</v>
      </c>
      <c r="Z6661" s="135">
        <v>20113</v>
      </c>
      <c r="AA6661" s="136">
        <v>20529</v>
      </c>
      <c r="AB6661" s="135">
        <v>20797</v>
      </c>
      <c r="AC6661" s="136">
        <v>22416</v>
      </c>
      <c r="AD6661" s="135">
        <v>23309</v>
      </c>
      <c r="AE6661" s="137">
        <v>22781</v>
      </c>
      <c r="AF6661" s="138">
        <v>22046</v>
      </c>
    </row>
    <row r="6662" spans="2:32">
      <c r="B6662" s="114">
        <v>6624</v>
      </c>
      <c r="C6662" s="115">
        <v>6624</v>
      </c>
      <c r="D6662" s="116">
        <v>276</v>
      </c>
      <c r="E6662" s="117">
        <v>10</v>
      </c>
      <c r="F6662" s="118">
        <v>3</v>
      </c>
      <c r="G6662" s="119" t="s">
        <v>488</v>
      </c>
      <c r="H6662" s="120">
        <v>10</v>
      </c>
      <c r="I6662" s="115">
        <v>2</v>
      </c>
      <c r="J6662" s="116" t="s">
        <v>488</v>
      </c>
      <c r="K6662" s="121">
        <v>24</v>
      </c>
      <c r="L6662" s="108"/>
      <c r="M6662" s="122">
        <v>13165</v>
      </c>
      <c r="N6662" s="123">
        <v>13667</v>
      </c>
      <c r="O6662" s="124">
        <v>13844</v>
      </c>
      <c r="P6662" s="123">
        <v>14745</v>
      </c>
      <c r="Q6662" s="124">
        <v>14908</v>
      </c>
      <c r="R6662" s="123">
        <v>15651</v>
      </c>
      <c r="S6662" s="124">
        <v>16928</v>
      </c>
      <c r="T6662" s="123">
        <v>16615</v>
      </c>
      <c r="U6662" s="124">
        <v>16638</v>
      </c>
      <c r="V6662" s="123">
        <v>17225</v>
      </c>
      <c r="W6662" s="124">
        <v>18669</v>
      </c>
      <c r="X6662" s="123">
        <v>19094</v>
      </c>
      <c r="Y6662" s="124">
        <v>20629</v>
      </c>
      <c r="Z6662" s="123">
        <v>19752</v>
      </c>
      <c r="AA6662" s="124">
        <v>19988</v>
      </c>
      <c r="AB6662" s="123">
        <v>20077</v>
      </c>
      <c r="AC6662" s="124">
        <v>21712</v>
      </c>
      <c r="AD6662" s="123">
        <v>22837</v>
      </c>
      <c r="AE6662" s="125">
        <v>22344</v>
      </c>
      <c r="AF6662" s="126">
        <v>21738</v>
      </c>
    </row>
    <row r="6663" spans="2:32">
      <c r="B6663" s="127">
        <v>6625</v>
      </c>
      <c r="C6663" s="128">
        <v>6625</v>
      </c>
      <c r="D6663" s="129">
        <v>277</v>
      </c>
      <c r="E6663" s="130">
        <v>10</v>
      </c>
      <c r="F6663" s="131">
        <v>4</v>
      </c>
      <c r="G6663" s="132" t="s">
        <v>488</v>
      </c>
      <c r="H6663" s="133">
        <v>10</v>
      </c>
      <c r="I6663" s="128">
        <v>3</v>
      </c>
      <c r="J6663" s="129" t="s">
        <v>488</v>
      </c>
      <c r="K6663" s="134">
        <v>1</v>
      </c>
      <c r="L6663" s="108"/>
      <c r="M6663" s="81">
        <v>12961</v>
      </c>
      <c r="N6663" s="135">
        <v>13100</v>
      </c>
      <c r="O6663" s="136">
        <v>14074</v>
      </c>
      <c r="P6663" s="135">
        <v>13815</v>
      </c>
      <c r="Q6663" s="136">
        <v>14606</v>
      </c>
      <c r="R6663" s="135">
        <v>15354</v>
      </c>
      <c r="S6663" s="136">
        <v>15877</v>
      </c>
      <c r="T6663" s="135">
        <v>15897</v>
      </c>
      <c r="U6663" s="136">
        <v>16496</v>
      </c>
      <c r="V6663" s="135">
        <v>17234</v>
      </c>
      <c r="W6663" s="136">
        <v>18027</v>
      </c>
      <c r="X6663" s="135">
        <v>18900</v>
      </c>
      <c r="Y6663" s="136">
        <v>19610</v>
      </c>
      <c r="Z6663" s="135">
        <v>19118</v>
      </c>
      <c r="AA6663" s="136">
        <v>18854</v>
      </c>
      <c r="AB6663" s="135">
        <v>20425</v>
      </c>
      <c r="AC6663" s="136">
        <v>21184</v>
      </c>
      <c r="AD6663" s="135">
        <v>21827</v>
      </c>
      <c r="AE6663" s="137">
        <v>21317</v>
      </c>
      <c r="AF6663" s="138">
        <v>20841</v>
      </c>
    </row>
    <row r="6664" spans="2:32">
      <c r="B6664" s="114">
        <v>6626</v>
      </c>
      <c r="C6664" s="115">
        <v>6626</v>
      </c>
      <c r="D6664" s="116">
        <v>277</v>
      </c>
      <c r="E6664" s="117">
        <v>10</v>
      </c>
      <c r="F6664" s="118">
        <v>4</v>
      </c>
      <c r="G6664" s="119" t="s">
        <v>488</v>
      </c>
      <c r="H6664" s="120">
        <v>10</v>
      </c>
      <c r="I6664" s="115">
        <v>3</v>
      </c>
      <c r="J6664" s="116" t="s">
        <v>488</v>
      </c>
      <c r="K6664" s="121">
        <v>2</v>
      </c>
      <c r="L6664" s="108"/>
      <c r="M6664" s="122">
        <v>12761</v>
      </c>
      <c r="N6664" s="123">
        <v>12836</v>
      </c>
      <c r="O6664" s="124">
        <v>13719</v>
      </c>
      <c r="P6664" s="123">
        <v>13529</v>
      </c>
      <c r="Q6664" s="124">
        <v>14311</v>
      </c>
      <c r="R6664" s="123">
        <v>15181</v>
      </c>
      <c r="S6664" s="124">
        <v>15595</v>
      </c>
      <c r="T6664" s="123">
        <v>15668</v>
      </c>
      <c r="U6664" s="124">
        <v>16195</v>
      </c>
      <c r="V6664" s="123">
        <v>16911</v>
      </c>
      <c r="W6664" s="124">
        <v>17799</v>
      </c>
      <c r="X6664" s="123">
        <v>18675</v>
      </c>
      <c r="Y6664" s="124">
        <v>19280</v>
      </c>
      <c r="Z6664" s="123">
        <v>18724</v>
      </c>
      <c r="AA6664" s="124">
        <v>18537</v>
      </c>
      <c r="AB6664" s="123">
        <v>20007</v>
      </c>
      <c r="AC6664" s="124">
        <v>20851</v>
      </c>
      <c r="AD6664" s="123">
        <v>21425</v>
      </c>
      <c r="AE6664" s="125">
        <v>20926</v>
      </c>
      <c r="AF6664" s="126">
        <v>20407</v>
      </c>
    </row>
    <row r="6665" spans="2:32">
      <c r="B6665" s="127">
        <v>6627</v>
      </c>
      <c r="C6665" s="128">
        <v>6627</v>
      </c>
      <c r="D6665" s="129">
        <v>277</v>
      </c>
      <c r="E6665" s="130">
        <v>10</v>
      </c>
      <c r="F6665" s="131">
        <v>4</v>
      </c>
      <c r="G6665" s="132" t="s">
        <v>488</v>
      </c>
      <c r="H6665" s="133">
        <v>10</v>
      </c>
      <c r="I6665" s="128">
        <v>3</v>
      </c>
      <c r="J6665" s="129" t="s">
        <v>488</v>
      </c>
      <c r="K6665" s="134">
        <v>3</v>
      </c>
      <c r="L6665" s="108"/>
      <c r="M6665" s="81">
        <v>12708</v>
      </c>
      <c r="N6665" s="135">
        <v>12762</v>
      </c>
      <c r="O6665" s="136">
        <v>13533</v>
      </c>
      <c r="P6665" s="135">
        <v>13501</v>
      </c>
      <c r="Q6665" s="136">
        <v>14267</v>
      </c>
      <c r="R6665" s="135">
        <v>15188</v>
      </c>
      <c r="S6665" s="136">
        <v>15579</v>
      </c>
      <c r="T6665" s="135">
        <v>15708</v>
      </c>
      <c r="U6665" s="136">
        <v>16083</v>
      </c>
      <c r="V6665" s="135">
        <v>16917</v>
      </c>
      <c r="W6665" s="136">
        <v>17745</v>
      </c>
      <c r="X6665" s="135">
        <v>18631</v>
      </c>
      <c r="Y6665" s="136">
        <v>19155</v>
      </c>
      <c r="Z6665" s="135">
        <v>18536</v>
      </c>
      <c r="AA6665" s="136">
        <v>18450</v>
      </c>
      <c r="AB6665" s="135">
        <v>19883</v>
      </c>
      <c r="AC6665" s="136">
        <v>20658</v>
      </c>
      <c r="AD6665" s="135">
        <v>21225</v>
      </c>
      <c r="AE6665" s="137">
        <v>20792</v>
      </c>
      <c r="AF6665" s="138">
        <v>20167</v>
      </c>
    </row>
    <row r="6666" spans="2:32">
      <c r="B6666" s="114">
        <v>6628</v>
      </c>
      <c r="C6666" s="115">
        <v>6628</v>
      </c>
      <c r="D6666" s="116">
        <v>277</v>
      </c>
      <c r="E6666" s="117">
        <v>10</v>
      </c>
      <c r="F6666" s="118">
        <v>4</v>
      </c>
      <c r="G6666" s="119" t="s">
        <v>488</v>
      </c>
      <c r="H6666" s="120">
        <v>10</v>
      </c>
      <c r="I6666" s="115">
        <v>3</v>
      </c>
      <c r="J6666" s="116" t="s">
        <v>488</v>
      </c>
      <c r="K6666" s="121">
        <v>4</v>
      </c>
      <c r="L6666" s="108"/>
      <c r="M6666" s="122">
        <v>12721</v>
      </c>
      <c r="N6666" s="123">
        <v>12697</v>
      </c>
      <c r="O6666" s="124">
        <v>13359</v>
      </c>
      <c r="P6666" s="123">
        <v>13508</v>
      </c>
      <c r="Q6666" s="124">
        <v>14300</v>
      </c>
      <c r="R6666" s="123">
        <v>15143</v>
      </c>
      <c r="S6666" s="124">
        <v>15459</v>
      </c>
      <c r="T6666" s="123">
        <v>15555</v>
      </c>
      <c r="U6666" s="124">
        <v>15811</v>
      </c>
      <c r="V6666" s="123">
        <v>16787</v>
      </c>
      <c r="W6666" s="124">
        <v>17523</v>
      </c>
      <c r="X6666" s="123">
        <v>18270</v>
      </c>
      <c r="Y6666" s="124">
        <v>18699</v>
      </c>
      <c r="Z6666" s="123">
        <v>18027</v>
      </c>
      <c r="AA6666" s="124">
        <v>18083</v>
      </c>
      <c r="AB6666" s="123">
        <v>19465</v>
      </c>
      <c r="AC6666" s="124">
        <v>20142</v>
      </c>
      <c r="AD6666" s="123">
        <v>20569</v>
      </c>
      <c r="AE6666" s="125">
        <v>20143</v>
      </c>
      <c r="AF6666" s="126">
        <v>19540</v>
      </c>
    </row>
    <row r="6667" spans="2:32">
      <c r="B6667" s="127">
        <v>6629</v>
      </c>
      <c r="C6667" s="128">
        <v>6629</v>
      </c>
      <c r="D6667" s="129">
        <v>277</v>
      </c>
      <c r="E6667" s="130">
        <v>10</v>
      </c>
      <c r="F6667" s="131">
        <v>4</v>
      </c>
      <c r="G6667" s="132" t="s">
        <v>488</v>
      </c>
      <c r="H6667" s="133">
        <v>10</v>
      </c>
      <c r="I6667" s="128">
        <v>3</v>
      </c>
      <c r="J6667" s="129" t="s">
        <v>488</v>
      </c>
      <c r="K6667" s="134">
        <v>5</v>
      </c>
      <c r="L6667" s="108"/>
      <c r="M6667" s="81">
        <v>13186</v>
      </c>
      <c r="N6667" s="135">
        <v>12877</v>
      </c>
      <c r="O6667" s="136">
        <v>13449</v>
      </c>
      <c r="P6667" s="135">
        <v>14078</v>
      </c>
      <c r="Q6667" s="136">
        <v>14707</v>
      </c>
      <c r="R6667" s="135">
        <v>15508</v>
      </c>
      <c r="S6667" s="136">
        <v>15753</v>
      </c>
      <c r="T6667" s="135">
        <v>15541</v>
      </c>
      <c r="U6667" s="136">
        <v>15794</v>
      </c>
      <c r="V6667" s="135">
        <v>16981</v>
      </c>
      <c r="W6667" s="136">
        <v>17684</v>
      </c>
      <c r="X6667" s="135">
        <v>18299</v>
      </c>
      <c r="Y6667" s="136">
        <v>18542</v>
      </c>
      <c r="Z6667" s="135">
        <v>17702</v>
      </c>
      <c r="AA6667" s="136">
        <v>18168</v>
      </c>
      <c r="AB6667" s="135">
        <v>19291</v>
      </c>
      <c r="AC6667" s="136">
        <v>19952</v>
      </c>
      <c r="AD6667" s="135">
        <v>20185</v>
      </c>
      <c r="AE6667" s="137">
        <v>19533</v>
      </c>
      <c r="AF6667" s="138">
        <v>19059</v>
      </c>
    </row>
    <row r="6668" spans="2:32">
      <c r="B6668" s="114">
        <v>6630</v>
      </c>
      <c r="C6668" s="115">
        <v>6630</v>
      </c>
      <c r="D6668" s="116">
        <v>277</v>
      </c>
      <c r="E6668" s="117">
        <v>10</v>
      </c>
      <c r="F6668" s="118">
        <v>4</v>
      </c>
      <c r="G6668" s="119" t="s">
        <v>488</v>
      </c>
      <c r="H6668" s="120">
        <v>10</v>
      </c>
      <c r="I6668" s="115">
        <v>3</v>
      </c>
      <c r="J6668" s="116" t="s">
        <v>488</v>
      </c>
      <c r="K6668" s="121">
        <v>6</v>
      </c>
      <c r="L6668" s="108"/>
      <c r="M6668" s="122">
        <v>14265</v>
      </c>
      <c r="N6668" s="123">
        <v>13305</v>
      </c>
      <c r="O6668" s="124">
        <v>13822</v>
      </c>
      <c r="P6668" s="123">
        <v>15250</v>
      </c>
      <c r="Q6668" s="124">
        <v>15980</v>
      </c>
      <c r="R6668" s="123">
        <v>16467</v>
      </c>
      <c r="S6668" s="124">
        <v>16547</v>
      </c>
      <c r="T6668" s="123">
        <v>15775</v>
      </c>
      <c r="U6668" s="124">
        <v>16033</v>
      </c>
      <c r="V6668" s="123">
        <v>17936</v>
      </c>
      <c r="W6668" s="124">
        <v>18575</v>
      </c>
      <c r="X6668" s="123">
        <v>18870</v>
      </c>
      <c r="Y6668" s="124">
        <v>18879</v>
      </c>
      <c r="Z6668" s="123">
        <v>17610</v>
      </c>
      <c r="AA6668" s="124">
        <v>18877</v>
      </c>
      <c r="AB6668" s="123">
        <v>19908</v>
      </c>
      <c r="AC6668" s="124">
        <v>20469</v>
      </c>
      <c r="AD6668" s="123">
        <v>20268</v>
      </c>
      <c r="AE6668" s="125">
        <v>19090</v>
      </c>
      <c r="AF6668" s="126">
        <v>18816</v>
      </c>
    </row>
    <row r="6669" spans="2:32">
      <c r="B6669" s="127">
        <v>6631</v>
      </c>
      <c r="C6669" s="128">
        <v>6631</v>
      </c>
      <c r="D6669" s="129">
        <v>277</v>
      </c>
      <c r="E6669" s="130">
        <v>10</v>
      </c>
      <c r="F6669" s="131">
        <v>4</v>
      </c>
      <c r="G6669" s="132" t="s">
        <v>488</v>
      </c>
      <c r="H6669" s="133">
        <v>10</v>
      </c>
      <c r="I6669" s="128">
        <v>3</v>
      </c>
      <c r="J6669" s="129" t="s">
        <v>488</v>
      </c>
      <c r="K6669" s="134">
        <v>7</v>
      </c>
      <c r="L6669" s="108"/>
      <c r="M6669" s="81">
        <v>15392</v>
      </c>
      <c r="N6669" s="135">
        <v>13752</v>
      </c>
      <c r="O6669" s="136">
        <v>14386</v>
      </c>
      <c r="P6669" s="135">
        <v>16609</v>
      </c>
      <c r="Q6669" s="136">
        <v>17442</v>
      </c>
      <c r="R6669" s="135">
        <v>17488</v>
      </c>
      <c r="S6669" s="136">
        <v>17542</v>
      </c>
      <c r="T6669" s="135">
        <v>16074</v>
      </c>
      <c r="U6669" s="136">
        <v>16362</v>
      </c>
      <c r="V6669" s="135">
        <v>19063</v>
      </c>
      <c r="W6669" s="136">
        <v>19618</v>
      </c>
      <c r="X6669" s="135">
        <v>19481</v>
      </c>
      <c r="Y6669" s="136">
        <v>19502</v>
      </c>
      <c r="Z6669" s="135">
        <v>17711</v>
      </c>
      <c r="AA6669" s="136">
        <v>19846</v>
      </c>
      <c r="AB6669" s="135">
        <v>20740</v>
      </c>
      <c r="AC6669" s="136">
        <v>21187</v>
      </c>
      <c r="AD6669" s="135">
        <v>20709</v>
      </c>
      <c r="AE6669" s="137">
        <v>18812</v>
      </c>
      <c r="AF6669" s="138">
        <v>18817</v>
      </c>
    </row>
    <row r="6670" spans="2:32">
      <c r="B6670" s="114">
        <v>6632</v>
      </c>
      <c r="C6670" s="115">
        <v>6632</v>
      </c>
      <c r="D6670" s="116">
        <v>277</v>
      </c>
      <c r="E6670" s="117">
        <v>10</v>
      </c>
      <c r="F6670" s="118">
        <v>4</v>
      </c>
      <c r="G6670" s="119" t="s">
        <v>488</v>
      </c>
      <c r="H6670" s="120">
        <v>10</v>
      </c>
      <c r="I6670" s="115">
        <v>3</v>
      </c>
      <c r="J6670" s="116" t="s">
        <v>488</v>
      </c>
      <c r="K6670" s="121">
        <v>8</v>
      </c>
      <c r="L6670" s="108"/>
      <c r="M6670" s="122">
        <v>15851</v>
      </c>
      <c r="N6670" s="123">
        <v>14163</v>
      </c>
      <c r="O6670" s="124">
        <v>14751</v>
      </c>
      <c r="P6670" s="123">
        <v>17031</v>
      </c>
      <c r="Q6670" s="124">
        <v>17758</v>
      </c>
      <c r="R6670" s="123">
        <v>17905</v>
      </c>
      <c r="S6670" s="124">
        <v>17962</v>
      </c>
      <c r="T6670" s="123">
        <v>16370</v>
      </c>
      <c r="U6670" s="124">
        <v>16582</v>
      </c>
      <c r="V6670" s="123">
        <v>19256</v>
      </c>
      <c r="W6670" s="124">
        <v>19772</v>
      </c>
      <c r="X6670" s="123">
        <v>19685</v>
      </c>
      <c r="Y6670" s="124">
        <v>19755</v>
      </c>
      <c r="Z6670" s="123">
        <v>17793</v>
      </c>
      <c r="AA6670" s="124">
        <v>20074</v>
      </c>
      <c r="AB6670" s="123">
        <v>20747</v>
      </c>
      <c r="AC6670" s="124">
        <v>21232</v>
      </c>
      <c r="AD6670" s="123">
        <v>20866</v>
      </c>
      <c r="AE6670" s="125">
        <v>18894</v>
      </c>
      <c r="AF6670" s="126">
        <v>18862</v>
      </c>
    </row>
    <row r="6671" spans="2:32">
      <c r="B6671" s="127">
        <v>6633</v>
      </c>
      <c r="C6671" s="128">
        <v>6633</v>
      </c>
      <c r="D6671" s="129">
        <v>277</v>
      </c>
      <c r="E6671" s="130">
        <v>10</v>
      </c>
      <c r="F6671" s="131">
        <v>4</v>
      </c>
      <c r="G6671" s="132" t="s">
        <v>488</v>
      </c>
      <c r="H6671" s="133">
        <v>10</v>
      </c>
      <c r="I6671" s="128">
        <v>3</v>
      </c>
      <c r="J6671" s="129" t="s">
        <v>488</v>
      </c>
      <c r="K6671" s="134">
        <v>9</v>
      </c>
      <c r="L6671" s="108"/>
      <c r="M6671" s="81">
        <v>16089</v>
      </c>
      <c r="N6671" s="135">
        <v>14746</v>
      </c>
      <c r="O6671" s="136">
        <v>15338</v>
      </c>
      <c r="P6671" s="135">
        <v>17395</v>
      </c>
      <c r="Q6671" s="136">
        <v>18089</v>
      </c>
      <c r="R6671" s="135">
        <v>18071</v>
      </c>
      <c r="S6671" s="136">
        <v>18166</v>
      </c>
      <c r="T6671" s="135">
        <v>16908</v>
      </c>
      <c r="U6671" s="136">
        <v>17103</v>
      </c>
      <c r="V6671" s="135">
        <v>19591</v>
      </c>
      <c r="W6671" s="136">
        <v>19742</v>
      </c>
      <c r="X6671" s="135">
        <v>19768</v>
      </c>
      <c r="Y6671" s="136">
        <v>19776</v>
      </c>
      <c r="Z6671" s="135">
        <v>18209</v>
      </c>
      <c r="AA6671" s="136">
        <v>20250</v>
      </c>
      <c r="AB6671" s="135">
        <v>20877</v>
      </c>
      <c r="AC6671" s="136">
        <v>21117</v>
      </c>
      <c r="AD6671" s="135">
        <v>20838</v>
      </c>
      <c r="AE6671" s="137">
        <v>19299</v>
      </c>
      <c r="AF6671" s="138">
        <v>19238</v>
      </c>
    </row>
    <row r="6672" spans="2:32">
      <c r="B6672" s="114">
        <v>6634</v>
      </c>
      <c r="C6672" s="115">
        <v>6634</v>
      </c>
      <c r="D6672" s="116">
        <v>277</v>
      </c>
      <c r="E6672" s="117">
        <v>10</v>
      </c>
      <c r="F6672" s="118">
        <v>4</v>
      </c>
      <c r="G6672" s="119" t="s">
        <v>488</v>
      </c>
      <c r="H6672" s="120">
        <v>10</v>
      </c>
      <c r="I6672" s="115">
        <v>3</v>
      </c>
      <c r="J6672" s="116" t="s">
        <v>488</v>
      </c>
      <c r="K6672" s="121">
        <v>10</v>
      </c>
      <c r="L6672" s="108"/>
      <c r="M6672" s="122">
        <v>16356</v>
      </c>
      <c r="N6672" s="123">
        <v>15228</v>
      </c>
      <c r="O6672" s="124">
        <v>15930</v>
      </c>
      <c r="P6672" s="123">
        <v>17808</v>
      </c>
      <c r="Q6672" s="124">
        <v>18622</v>
      </c>
      <c r="R6672" s="123">
        <v>18285</v>
      </c>
      <c r="S6672" s="124">
        <v>18415</v>
      </c>
      <c r="T6672" s="123">
        <v>17366</v>
      </c>
      <c r="U6672" s="124">
        <v>17688</v>
      </c>
      <c r="V6672" s="123">
        <v>20102</v>
      </c>
      <c r="W6672" s="124">
        <v>19899</v>
      </c>
      <c r="X6672" s="123">
        <v>20012</v>
      </c>
      <c r="Y6672" s="124">
        <v>20287</v>
      </c>
      <c r="Z6672" s="123">
        <v>18835</v>
      </c>
      <c r="AA6672" s="124">
        <v>20935</v>
      </c>
      <c r="AB6672" s="123">
        <v>21466</v>
      </c>
      <c r="AC6672" s="124">
        <v>21365</v>
      </c>
      <c r="AD6672" s="123">
        <v>21395</v>
      </c>
      <c r="AE6672" s="125">
        <v>19882</v>
      </c>
      <c r="AF6672" s="126">
        <v>19906</v>
      </c>
    </row>
    <row r="6673" spans="2:32">
      <c r="B6673" s="127">
        <v>6635</v>
      </c>
      <c r="C6673" s="128">
        <v>6635</v>
      </c>
      <c r="D6673" s="129">
        <v>277</v>
      </c>
      <c r="E6673" s="130">
        <v>10</v>
      </c>
      <c r="F6673" s="131">
        <v>4</v>
      </c>
      <c r="G6673" s="132" t="s">
        <v>488</v>
      </c>
      <c r="H6673" s="133">
        <v>10</v>
      </c>
      <c r="I6673" s="128">
        <v>3</v>
      </c>
      <c r="J6673" s="129" t="s">
        <v>488</v>
      </c>
      <c r="K6673" s="134">
        <v>11</v>
      </c>
      <c r="L6673" s="108"/>
      <c r="M6673" s="81">
        <v>16318</v>
      </c>
      <c r="N6673" s="135">
        <v>15152</v>
      </c>
      <c r="O6673" s="136">
        <v>16009</v>
      </c>
      <c r="P6673" s="135">
        <v>17731</v>
      </c>
      <c r="Q6673" s="136">
        <v>18626</v>
      </c>
      <c r="R6673" s="135">
        <v>18145</v>
      </c>
      <c r="S6673" s="136">
        <v>18231</v>
      </c>
      <c r="T6673" s="135">
        <v>17143</v>
      </c>
      <c r="U6673" s="136">
        <v>17679</v>
      </c>
      <c r="V6673" s="135">
        <v>20003</v>
      </c>
      <c r="W6673" s="136">
        <v>19661</v>
      </c>
      <c r="X6673" s="135">
        <v>19849</v>
      </c>
      <c r="Y6673" s="136">
        <v>20449</v>
      </c>
      <c r="Z6673" s="135">
        <v>18877</v>
      </c>
      <c r="AA6673" s="136">
        <v>21128</v>
      </c>
      <c r="AB6673" s="135">
        <v>21538</v>
      </c>
      <c r="AC6673" s="136">
        <v>21245</v>
      </c>
      <c r="AD6673" s="135">
        <v>21627</v>
      </c>
      <c r="AE6673" s="137">
        <v>19801</v>
      </c>
      <c r="AF6673" s="138">
        <v>19987</v>
      </c>
    </row>
    <row r="6674" spans="2:32">
      <c r="B6674" s="114">
        <v>6636</v>
      </c>
      <c r="C6674" s="115">
        <v>6636</v>
      </c>
      <c r="D6674" s="116">
        <v>277</v>
      </c>
      <c r="E6674" s="117">
        <v>10</v>
      </c>
      <c r="F6674" s="118">
        <v>4</v>
      </c>
      <c r="G6674" s="119" t="s">
        <v>488</v>
      </c>
      <c r="H6674" s="120">
        <v>10</v>
      </c>
      <c r="I6674" s="115">
        <v>3</v>
      </c>
      <c r="J6674" s="116" t="s">
        <v>488</v>
      </c>
      <c r="K6674" s="121">
        <v>12</v>
      </c>
      <c r="L6674" s="108"/>
      <c r="M6674" s="122">
        <v>15967</v>
      </c>
      <c r="N6674" s="123">
        <v>14824</v>
      </c>
      <c r="O6674" s="124">
        <v>15998</v>
      </c>
      <c r="P6674" s="123">
        <v>17499</v>
      </c>
      <c r="Q6674" s="124">
        <v>18333</v>
      </c>
      <c r="R6674" s="123">
        <v>17800</v>
      </c>
      <c r="S6674" s="124">
        <v>17839</v>
      </c>
      <c r="T6674" s="123">
        <v>16800</v>
      </c>
      <c r="U6674" s="124">
        <v>17577</v>
      </c>
      <c r="V6674" s="123">
        <v>19733</v>
      </c>
      <c r="W6674" s="124">
        <v>19307</v>
      </c>
      <c r="X6674" s="123">
        <v>19518</v>
      </c>
      <c r="Y6674" s="124">
        <v>19990</v>
      </c>
      <c r="Z6674" s="123">
        <v>18783</v>
      </c>
      <c r="AA6674" s="124">
        <v>20839</v>
      </c>
      <c r="AB6674" s="123">
        <v>21428</v>
      </c>
      <c r="AC6674" s="124">
        <v>20846</v>
      </c>
      <c r="AD6674" s="123">
        <v>21190</v>
      </c>
      <c r="AE6674" s="125">
        <v>19420</v>
      </c>
      <c r="AF6674" s="126">
        <v>19900</v>
      </c>
    </row>
    <row r="6675" spans="2:32">
      <c r="B6675" s="127">
        <v>6637</v>
      </c>
      <c r="C6675" s="128">
        <v>6637</v>
      </c>
      <c r="D6675" s="129">
        <v>277</v>
      </c>
      <c r="E6675" s="130">
        <v>10</v>
      </c>
      <c r="F6675" s="131">
        <v>4</v>
      </c>
      <c r="G6675" s="132" t="s">
        <v>488</v>
      </c>
      <c r="H6675" s="133">
        <v>10</v>
      </c>
      <c r="I6675" s="128">
        <v>3</v>
      </c>
      <c r="J6675" s="129" t="s">
        <v>488</v>
      </c>
      <c r="K6675" s="134">
        <v>13</v>
      </c>
      <c r="L6675" s="108"/>
      <c r="M6675" s="81">
        <v>16629</v>
      </c>
      <c r="N6675" s="135">
        <v>15215</v>
      </c>
      <c r="O6675" s="136">
        <v>16657</v>
      </c>
      <c r="P6675" s="135">
        <v>18205</v>
      </c>
      <c r="Q6675" s="136">
        <v>18964</v>
      </c>
      <c r="R6675" s="135">
        <v>18446</v>
      </c>
      <c r="S6675" s="136">
        <v>18384</v>
      </c>
      <c r="T6675" s="135">
        <v>17144</v>
      </c>
      <c r="U6675" s="136">
        <v>18207</v>
      </c>
      <c r="V6675" s="135">
        <v>20326</v>
      </c>
      <c r="W6675" s="136">
        <v>19638</v>
      </c>
      <c r="X6675" s="135">
        <v>20150</v>
      </c>
      <c r="Y6675" s="136">
        <v>20591</v>
      </c>
      <c r="Z6675" s="135">
        <v>19406</v>
      </c>
      <c r="AA6675" s="136">
        <v>21600</v>
      </c>
      <c r="AB6675" s="135">
        <v>22096</v>
      </c>
      <c r="AC6675" s="136">
        <v>21191</v>
      </c>
      <c r="AD6675" s="135">
        <v>21789</v>
      </c>
      <c r="AE6675" s="137">
        <v>19755</v>
      </c>
      <c r="AF6675" s="138">
        <v>20510</v>
      </c>
    </row>
    <row r="6676" spans="2:32">
      <c r="B6676" s="114">
        <v>6638</v>
      </c>
      <c r="C6676" s="115">
        <v>6638</v>
      </c>
      <c r="D6676" s="116">
        <v>277</v>
      </c>
      <c r="E6676" s="117">
        <v>10</v>
      </c>
      <c r="F6676" s="118">
        <v>4</v>
      </c>
      <c r="G6676" s="119" t="s">
        <v>488</v>
      </c>
      <c r="H6676" s="120">
        <v>10</v>
      </c>
      <c r="I6676" s="115">
        <v>3</v>
      </c>
      <c r="J6676" s="116" t="s">
        <v>488</v>
      </c>
      <c r="K6676" s="121">
        <v>14</v>
      </c>
      <c r="L6676" s="108"/>
      <c r="M6676" s="122">
        <v>16612</v>
      </c>
      <c r="N6676" s="123">
        <v>15038</v>
      </c>
      <c r="O6676" s="124">
        <v>16772</v>
      </c>
      <c r="P6676" s="123">
        <v>18273</v>
      </c>
      <c r="Q6676" s="124">
        <v>18934</v>
      </c>
      <c r="R6676" s="123">
        <v>18532</v>
      </c>
      <c r="S6676" s="124">
        <v>18296</v>
      </c>
      <c r="T6676" s="123">
        <v>17033</v>
      </c>
      <c r="U6676" s="124">
        <v>18240</v>
      </c>
      <c r="V6676" s="123">
        <v>20431</v>
      </c>
      <c r="W6676" s="124">
        <v>19660</v>
      </c>
      <c r="X6676" s="123">
        <v>20250</v>
      </c>
      <c r="Y6676" s="124">
        <v>20320</v>
      </c>
      <c r="Z6676" s="123">
        <v>19409</v>
      </c>
      <c r="AA6676" s="124">
        <v>21460</v>
      </c>
      <c r="AB6676" s="123">
        <v>22146</v>
      </c>
      <c r="AC6676" s="124">
        <v>21033</v>
      </c>
      <c r="AD6676" s="123">
        <v>21494</v>
      </c>
      <c r="AE6676" s="125">
        <v>19451</v>
      </c>
      <c r="AF6676" s="126">
        <v>20494</v>
      </c>
    </row>
    <row r="6677" spans="2:32">
      <c r="B6677" s="127">
        <v>6639</v>
      </c>
      <c r="C6677" s="128">
        <v>6639</v>
      </c>
      <c r="D6677" s="129">
        <v>277</v>
      </c>
      <c r="E6677" s="130">
        <v>10</v>
      </c>
      <c r="F6677" s="131">
        <v>4</v>
      </c>
      <c r="G6677" s="132" t="s">
        <v>488</v>
      </c>
      <c r="H6677" s="133">
        <v>10</v>
      </c>
      <c r="I6677" s="128">
        <v>3</v>
      </c>
      <c r="J6677" s="129" t="s">
        <v>488</v>
      </c>
      <c r="K6677" s="134">
        <v>15</v>
      </c>
      <c r="L6677" s="108"/>
      <c r="M6677" s="81">
        <v>16849</v>
      </c>
      <c r="N6677" s="135">
        <v>14956</v>
      </c>
      <c r="O6677" s="136">
        <v>16830</v>
      </c>
      <c r="P6677" s="135">
        <v>18176</v>
      </c>
      <c r="Q6677" s="136">
        <v>18981</v>
      </c>
      <c r="R6677" s="135">
        <v>18622</v>
      </c>
      <c r="S6677" s="136">
        <v>18153</v>
      </c>
      <c r="T6677" s="135">
        <v>16838</v>
      </c>
      <c r="U6677" s="136">
        <v>18403</v>
      </c>
      <c r="V6677" s="135">
        <v>20234</v>
      </c>
      <c r="W6677" s="136">
        <v>19548</v>
      </c>
      <c r="X6677" s="135">
        <v>20245</v>
      </c>
      <c r="Y6677" s="136">
        <v>20158</v>
      </c>
      <c r="Z6677" s="135">
        <v>19546</v>
      </c>
      <c r="AA6677" s="136">
        <v>21175</v>
      </c>
      <c r="AB6677" s="135">
        <v>21865</v>
      </c>
      <c r="AC6677" s="136">
        <v>21125</v>
      </c>
      <c r="AD6677" s="135">
        <v>21297</v>
      </c>
      <c r="AE6677" s="137">
        <v>19403</v>
      </c>
      <c r="AF6677" s="138">
        <v>20619</v>
      </c>
    </row>
    <row r="6678" spans="2:32">
      <c r="B6678" s="114">
        <v>6640</v>
      </c>
      <c r="C6678" s="115">
        <v>6640</v>
      </c>
      <c r="D6678" s="116">
        <v>277</v>
      </c>
      <c r="E6678" s="117">
        <v>10</v>
      </c>
      <c r="F6678" s="118">
        <v>4</v>
      </c>
      <c r="G6678" s="119" t="s">
        <v>488</v>
      </c>
      <c r="H6678" s="120">
        <v>10</v>
      </c>
      <c r="I6678" s="115">
        <v>3</v>
      </c>
      <c r="J6678" s="116" t="s">
        <v>488</v>
      </c>
      <c r="K6678" s="121">
        <v>16</v>
      </c>
      <c r="L6678" s="108"/>
      <c r="M6678" s="122">
        <v>17021</v>
      </c>
      <c r="N6678" s="123">
        <v>14936</v>
      </c>
      <c r="O6678" s="124">
        <v>16920</v>
      </c>
      <c r="P6678" s="123">
        <v>18259</v>
      </c>
      <c r="Q6678" s="124">
        <v>19275</v>
      </c>
      <c r="R6678" s="123">
        <v>18600</v>
      </c>
      <c r="S6678" s="124">
        <v>18003</v>
      </c>
      <c r="T6678" s="123">
        <v>16684</v>
      </c>
      <c r="U6678" s="124">
        <v>18488</v>
      </c>
      <c r="V6678" s="123">
        <v>20456</v>
      </c>
      <c r="W6678" s="124">
        <v>19582</v>
      </c>
      <c r="X6678" s="123">
        <v>20064</v>
      </c>
      <c r="Y6678" s="124">
        <v>19813</v>
      </c>
      <c r="Z6678" s="123">
        <v>19568</v>
      </c>
      <c r="AA6678" s="124">
        <v>20902</v>
      </c>
      <c r="AB6678" s="123">
        <v>21945</v>
      </c>
      <c r="AC6678" s="124">
        <v>21223</v>
      </c>
      <c r="AD6678" s="123">
        <v>20883</v>
      </c>
      <c r="AE6678" s="125">
        <v>19247</v>
      </c>
      <c r="AF6678" s="126">
        <v>20619</v>
      </c>
    </row>
    <row r="6679" spans="2:32">
      <c r="B6679" s="127">
        <v>6641</v>
      </c>
      <c r="C6679" s="128">
        <v>6641</v>
      </c>
      <c r="D6679" s="129">
        <v>277</v>
      </c>
      <c r="E6679" s="130">
        <v>10</v>
      </c>
      <c r="F6679" s="131">
        <v>4</v>
      </c>
      <c r="G6679" s="132" t="s">
        <v>488</v>
      </c>
      <c r="H6679" s="133">
        <v>10</v>
      </c>
      <c r="I6679" s="128">
        <v>3</v>
      </c>
      <c r="J6679" s="129" t="s">
        <v>488</v>
      </c>
      <c r="K6679" s="134">
        <v>17</v>
      </c>
      <c r="L6679" s="108"/>
      <c r="M6679" s="81">
        <v>17158</v>
      </c>
      <c r="N6679" s="135">
        <v>15041</v>
      </c>
      <c r="O6679" s="136">
        <v>17087</v>
      </c>
      <c r="P6679" s="135">
        <v>18322</v>
      </c>
      <c r="Q6679" s="136">
        <v>19242</v>
      </c>
      <c r="R6679" s="135">
        <v>18735</v>
      </c>
      <c r="S6679" s="136">
        <v>18174</v>
      </c>
      <c r="T6679" s="135">
        <v>16884</v>
      </c>
      <c r="U6679" s="136">
        <v>18525</v>
      </c>
      <c r="V6679" s="135">
        <v>20470</v>
      </c>
      <c r="W6679" s="136">
        <v>19747</v>
      </c>
      <c r="X6679" s="135">
        <v>20134</v>
      </c>
      <c r="Y6679" s="136">
        <v>19834</v>
      </c>
      <c r="Z6679" s="135">
        <v>19714</v>
      </c>
      <c r="AA6679" s="136">
        <v>20891</v>
      </c>
      <c r="AB6679" s="135">
        <v>21893</v>
      </c>
      <c r="AC6679" s="136">
        <v>21341</v>
      </c>
      <c r="AD6679" s="135">
        <v>20917</v>
      </c>
      <c r="AE6679" s="137">
        <v>19423</v>
      </c>
      <c r="AF6679" s="138">
        <v>20782</v>
      </c>
    </row>
    <row r="6680" spans="2:32">
      <c r="B6680" s="114">
        <v>6642</v>
      </c>
      <c r="C6680" s="115">
        <v>6642</v>
      </c>
      <c r="D6680" s="116">
        <v>277</v>
      </c>
      <c r="E6680" s="117">
        <v>10</v>
      </c>
      <c r="F6680" s="118">
        <v>4</v>
      </c>
      <c r="G6680" s="119" t="s">
        <v>488</v>
      </c>
      <c r="H6680" s="120">
        <v>10</v>
      </c>
      <c r="I6680" s="115">
        <v>3</v>
      </c>
      <c r="J6680" s="116" t="s">
        <v>488</v>
      </c>
      <c r="K6680" s="121">
        <v>18</v>
      </c>
      <c r="L6680" s="108"/>
      <c r="M6680" s="122">
        <v>16856</v>
      </c>
      <c r="N6680" s="123">
        <v>14941</v>
      </c>
      <c r="O6680" s="124">
        <v>16903</v>
      </c>
      <c r="P6680" s="123">
        <v>18182</v>
      </c>
      <c r="Q6680" s="124">
        <v>18708</v>
      </c>
      <c r="R6680" s="123">
        <v>18683</v>
      </c>
      <c r="S6680" s="124">
        <v>18019</v>
      </c>
      <c r="T6680" s="123">
        <v>16788</v>
      </c>
      <c r="U6680" s="124">
        <v>18235</v>
      </c>
      <c r="V6680" s="123">
        <v>20103</v>
      </c>
      <c r="W6680" s="124">
        <v>19489</v>
      </c>
      <c r="X6680" s="123">
        <v>20264</v>
      </c>
      <c r="Y6680" s="124">
        <v>19689</v>
      </c>
      <c r="Z6680" s="123">
        <v>19534</v>
      </c>
      <c r="AA6680" s="124">
        <v>20883</v>
      </c>
      <c r="AB6680" s="123">
        <v>21651</v>
      </c>
      <c r="AC6680" s="124">
        <v>21094</v>
      </c>
      <c r="AD6680" s="123">
        <v>20879</v>
      </c>
      <c r="AE6680" s="125">
        <v>19519</v>
      </c>
      <c r="AF6680" s="126">
        <v>20659</v>
      </c>
    </row>
    <row r="6681" spans="2:32">
      <c r="B6681" s="127">
        <v>6643</v>
      </c>
      <c r="C6681" s="128">
        <v>6643</v>
      </c>
      <c r="D6681" s="129">
        <v>277</v>
      </c>
      <c r="E6681" s="130">
        <v>10</v>
      </c>
      <c r="F6681" s="131">
        <v>4</v>
      </c>
      <c r="G6681" s="132" t="s">
        <v>488</v>
      </c>
      <c r="H6681" s="133">
        <v>10</v>
      </c>
      <c r="I6681" s="128">
        <v>3</v>
      </c>
      <c r="J6681" s="129" t="s">
        <v>488</v>
      </c>
      <c r="K6681" s="134">
        <v>19</v>
      </c>
      <c r="L6681" s="108"/>
      <c r="M6681" s="81">
        <v>17216</v>
      </c>
      <c r="N6681" s="135">
        <v>15371</v>
      </c>
      <c r="O6681" s="136">
        <v>17298</v>
      </c>
      <c r="P6681" s="135">
        <v>18626</v>
      </c>
      <c r="Q6681" s="136">
        <v>19190</v>
      </c>
      <c r="R6681" s="135">
        <v>19082</v>
      </c>
      <c r="S6681" s="136">
        <v>18479</v>
      </c>
      <c r="T6681" s="135">
        <v>17386</v>
      </c>
      <c r="U6681" s="136">
        <v>18840</v>
      </c>
      <c r="V6681" s="135">
        <v>20762</v>
      </c>
      <c r="W6681" s="136">
        <v>20331</v>
      </c>
      <c r="X6681" s="135">
        <v>21072</v>
      </c>
      <c r="Y6681" s="136">
        <v>20431</v>
      </c>
      <c r="Z6681" s="135">
        <v>20397</v>
      </c>
      <c r="AA6681" s="136">
        <v>21716</v>
      </c>
      <c r="AB6681" s="135">
        <v>22555</v>
      </c>
      <c r="AC6681" s="136">
        <v>22255</v>
      </c>
      <c r="AD6681" s="135">
        <v>21817</v>
      </c>
      <c r="AE6681" s="137">
        <v>20631</v>
      </c>
      <c r="AF6681" s="138">
        <v>21630</v>
      </c>
    </row>
    <row r="6682" spans="2:32">
      <c r="B6682" s="114">
        <v>6644</v>
      </c>
      <c r="C6682" s="115">
        <v>6644</v>
      </c>
      <c r="D6682" s="116">
        <v>277</v>
      </c>
      <c r="E6682" s="117">
        <v>10</v>
      </c>
      <c r="F6682" s="118">
        <v>4</v>
      </c>
      <c r="G6682" s="119" t="s">
        <v>488</v>
      </c>
      <c r="H6682" s="120">
        <v>10</v>
      </c>
      <c r="I6682" s="115">
        <v>3</v>
      </c>
      <c r="J6682" s="116" t="s">
        <v>488</v>
      </c>
      <c r="K6682" s="121">
        <v>20</v>
      </c>
      <c r="L6682" s="108"/>
      <c r="M6682" s="122">
        <v>17101</v>
      </c>
      <c r="N6682" s="123">
        <v>15301</v>
      </c>
      <c r="O6682" s="124">
        <v>17200</v>
      </c>
      <c r="P6682" s="123">
        <v>18390</v>
      </c>
      <c r="Q6682" s="124">
        <v>18986</v>
      </c>
      <c r="R6682" s="123">
        <v>19169</v>
      </c>
      <c r="S6682" s="124">
        <v>18476</v>
      </c>
      <c r="T6682" s="123">
        <v>17492</v>
      </c>
      <c r="U6682" s="124">
        <v>18936</v>
      </c>
      <c r="V6682" s="123">
        <v>20743</v>
      </c>
      <c r="W6682" s="124">
        <v>20640</v>
      </c>
      <c r="X6682" s="123">
        <v>21591</v>
      </c>
      <c r="Y6682" s="124">
        <v>20989</v>
      </c>
      <c r="Z6682" s="123">
        <v>20845</v>
      </c>
      <c r="AA6682" s="124">
        <v>22080</v>
      </c>
      <c r="AB6682" s="123">
        <v>23033</v>
      </c>
      <c r="AC6682" s="124">
        <v>22877</v>
      </c>
      <c r="AD6682" s="123">
        <v>22627</v>
      </c>
      <c r="AE6682" s="125">
        <v>21316</v>
      </c>
      <c r="AF6682" s="126">
        <v>22219</v>
      </c>
    </row>
    <row r="6683" spans="2:32">
      <c r="B6683" s="127">
        <v>6645</v>
      </c>
      <c r="C6683" s="128">
        <v>6645</v>
      </c>
      <c r="D6683" s="129">
        <v>277</v>
      </c>
      <c r="E6683" s="130">
        <v>10</v>
      </c>
      <c r="F6683" s="131">
        <v>4</v>
      </c>
      <c r="G6683" s="132" t="s">
        <v>488</v>
      </c>
      <c r="H6683" s="133">
        <v>10</v>
      </c>
      <c r="I6683" s="128">
        <v>3</v>
      </c>
      <c r="J6683" s="129" t="s">
        <v>488</v>
      </c>
      <c r="K6683" s="134">
        <v>21</v>
      </c>
      <c r="L6683" s="108"/>
      <c r="M6683" s="81">
        <v>16388</v>
      </c>
      <c r="N6683" s="135">
        <v>14850</v>
      </c>
      <c r="O6683" s="136">
        <v>16758</v>
      </c>
      <c r="P6683" s="135">
        <v>17784</v>
      </c>
      <c r="Q6683" s="136">
        <v>18401</v>
      </c>
      <c r="R6683" s="135">
        <v>18626</v>
      </c>
      <c r="S6683" s="136">
        <v>18079</v>
      </c>
      <c r="T6683" s="135">
        <v>17288</v>
      </c>
      <c r="U6683" s="136">
        <v>18752</v>
      </c>
      <c r="V6683" s="135">
        <v>20467</v>
      </c>
      <c r="W6683" s="136">
        <v>20565</v>
      </c>
      <c r="X6683" s="135">
        <v>21553</v>
      </c>
      <c r="Y6683" s="136">
        <v>21158</v>
      </c>
      <c r="Z6683" s="135">
        <v>21035</v>
      </c>
      <c r="AA6683" s="136">
        <v>22099</v>
      </c>
      <c r="AB6683" s="135">
        <v>23241</v>
      </c>
      <c r="AC6683" s="136">
        <v>23262</v>
      </c>
      <c r="AD6683" s="135">
        <v>23078</v>
      </c>
      <c r="AE6683" s="137">
        <v>21869</v>
      </c>
      <c r="AF6683" s="138">
        <v>22575</v>
      </c>
    </row>
    <row r="6684" spans="2:32">
      <c r="B6684" s="114">
        <v>6646</v>
      </c>
      <c r="C6684" s="115">
        <v>6646</v>
      </c>
      <c r="D6684" s="116">
        <v>277</v>
      </c>
      <c r="E6684" s="117">
        <v>10</v>
      </c>
      <c r="F6684" s="118">
        <v>4</v>
      </c>
      <c r="G6684" s="119" t="s">
        <v>488</v>
      </c>
      <c r="H6684" s="120">
        <v>10</v>
      </c>
      <c r="I6684" s="115">
        <v>3</v>
      </c>
      <c r="J6684" s="116" t="s">
        <v>488</v>
      </c>
      <c r="K6684" s="121">
        <v>22</v>
      </c>
      <c r="L6684" s="108"/>
      <c r="M6684" s="122">
        <v>15373</v>
      </c>
      <c r="N6684" s="123">
        <v>14231</v>
      </c>
      <c r="O6684" s="124">
        <v>15884</v>
      </c>
      <c r="P6684" s="123">
        <v>16547</v>
      </c>
      <c r="Q6684" s="124">
        <v>17271</v>
      </c>
      <c r="R6684" s="123">
        <v>17740</v>
      </c>
      <c r="S6684" s="124">
        <v>17346</v>
      </c>
      <c r="T6684" s="123">
        <v>16898</v>
      </c>
      <c r="U6684" s="124">
        <v>18093</v>
      </c>
      <c r="V6684" s="123">
        <v>19575</v>
      </c>
      <c r="W6684" s="124">
        <v>19981</v>
      </c>
      <c r="X6684" s="123">
        <v>21001</v>
      </c>
      <c r="Y6684" s="124">
        <v>20783</v>
      </c>
      <c r="Z6684" s="123">
        <v>20598</v>
      </c>
      <c r="AA6684" s="124">
        <v>21265</v>
      </c>
      <c r="AB6684" s="123">
        <v>22619</v>
      </c>
      <c r="AC6684" s="124">
        <v>22956</v>
      </c>
      <c r="AD6684" s="123">
        <v>22880</v>
      </c>
      <c r="AE6684" s="125">
        <v>21946</v>
      </c>
      <c r="AF6684" s="126">
        <v>22249</v>
      </c>
    </row>
    <row r="6685" spans="2:32">
      <c r="B6685" s="127">
        <v>6647</v>
      </c>
      <c r="C6685" s="128">
        <v>6647</v>
      </c>
      <c r="D6685" s="129">
        <v>277</v>
      </c>
      <c r="E6685" s="130">
        <v>10</v>
      </c>
      <c r="F6685" s="131">
        <v>4</v>
      </c>
      <c r="G6685" s="132" t="s">
        <v>488</v>
      </c>
      <c r="H6685" s="133">
        <v>10</v>
      </c>
      <c r="I6685" s="128">
        <v>3</v>
      </c>
      <c r="J6685" s="129" t="s">
        <v>488</v>
      </c>
      <c r="K6685" s="134">
        <v>23</v>
      </c>
      <c r="L6685" s="108"/>
      <c r="M6685" s="81">
        <v>14404</v>
      </c>
      <c r="N6685" s="135">
        <v>13690</v>
      </c>
      <c r="O6685" s="136">
        <v>15048</v>
      </c>
      <c r="P6685" s="135">
        <v>15417</v>
      </c>
      <c r="Q6685" s="136">
        <v>16160</v>
      </c>
      <c r="R6685" s="135">
        <v>16948</v>
      </c>
      <c r="S6685" s="136">
        <v>16707</v>
      </c>
      <c r="T6685" s="135">
        <v>16531</v>
      </c>
      <c r="U6685" s="136">
        <v>17312</v>
      </c>
      <c r="V6685" s="135">
        <v>18715</v>
      </c>
      <c r="W6685" s="136">
        <v>19224</v>
      </c>
      <c r="X6685" s="135">
        <v>20408</v>
      </c>
      <c r="Y6685" s="136">
        <v>20263</v>
      </c>
      <c r="Z6685" s="135">
        <v>19947</v>
      </c>
      <c r="AA6685" s="136">
        <v>20289</v>
      </c>
      <c r="AB6685" s="135">
        <v>21902</v>
      </c>
      <c r="AC6685" s="136">
        <v>22224</v>
      </c>
      <c r="AD6685" s="135">
        <v>22456</v>
      </c>
      <c r="AE6685" s="137">
        <v>21739</v>
      </c>
      <c r="AF6685" s="138">
        <v>21652</v>
      </c>
    </row>
    <row r="6686" spans="2:32">
      <c r="B6686" s="114">
        <v>6648</v>
      </c>
      <c r="C6686" s="115">
        <v>6648</v>
      </c>
      <c r="D6686" s="116">
        <v>277</v>
      </c>
      <c r="E6686" s="117">
        <v>10</v>
      </c>
      <c r="F6686" s="118">
        <v>4</v>
      </c>
      <c r="G6686" s="119" t="s">
        <v>488</v>
      </c>
      <c r="H6686" s="120">
        <v>10</v>
      </c>
      <c r="I6686" s="115">
        <v>3</v>
      </c>
      <c r="J6686" s="116" t="s">
        <v>488</v>
      </c>
      <c r="K6686" s="121">
        <v>24</v>
      </c>
      <c r="L6686" s="108"/>
      <c r="M6686" s="122">
        <v>13692</v>
      </c>
      <c r="N6686" s="123">
        <v>13071</v>
      </c>
      <c r="O6686" s="124">
        <v>14281</v>
      </c>
      <c r="P6686" s="123">
        <v>14509</v>
      </c>
      <c r="Q6686" s="124">
        <v>15342</v>
      </c>
      <c r="R6686" s="123">
        <v>16287</v>
      </c>
      <c r="S6686" s="124">
        <v>15990</v>
      </c>
      <c r="T6686" s="123">
        <v>15980</v>
      </c>
      <c r="U6686" s="124">
        <v>16738</v>
      </c>
      <c r="V6686" s="123">
        <v>17967</v>
      </c>
      <c r="W6686" s="124">
        <v>18648</v>
      </c>
      <c r="X6686" s="123">
        <v>19868</v>
      </c>
      <c r="Y6686" s="124">
        <v>19772</v>
      </c>
      <c r="Z6686" s="123">
        <v>19404</v>
      </c>
      <c r="AA6686" s="124">
        <v>19568</v>
      </c>
      <c r="AB6686" s="123">
        <v>21203</v>
      </c>
      <c r="AC6686" s="124">
        <v>21822</v>
      </c>
      <c r="AD6686" s="123">
        <v>22015</v>
      </c>
      <c r="AE6686" s="125">
        <v>21434</v>
      </c>
      <c r="AF6686" s="126">
        <v>21153</v>
      </c>
    </row>
    <row r="6687" spans="2:32">
      <c r="B6687" s="127">
        <v>6649</v>
      </c>
      <c r="C6687" s="128">
        <v>6649</v>
      </c>
      <c r="D6687" s="129">
        <v>278</v>
      </c>
      <c r="E6687" s="130">
        <v>10</v>
      </c>
      <c r="F6687" s="131">
        <v>5</v>
      </c>
      <c r="G6687" s="132" t="s">
        <v>488</v>
      </c>
      <c r="H6687" s="133">
        <v>10</v>
      </c>
      <c r="I6687" s="128">
        <v>4</v>
      </c>
      <c r="J6687" s="129" t="s">
        <v>488</v>
      </c>
      <c r="K6687" s="134">
        <v>1</v>
      </c>
      <c r="L6687" s="108"/>
      <c r="M6687" s="81">
        <v>12585</v>
      </c>
      <c r="N6687" s="135">
        <v>13257</v>
      </c>
      <c r="O6687" s="136">
        <v>13305</v>
      </c>
      <c r="P6687" s="135">
        <v>14101</v>
      </c>
      <c r="Q6687" s="136">
        <v>14511</v>
      </c>
      <c r="R6687" s="135">
        <v>15148</v>
      </c>
      <c r="S6687" s="136">
        <v>15220</v>
      </c>
      <c r="T6687" s="135">
        <v>15841</v>
      </c>
      <c r="U6687" s="136">
        <v>15658</v>
      </c>
      <c r="V6687" s="135">
        <v>17227</v>
      </c>
      <c r="W6687" s="136">
        <v>17716</v>
      </c>
      <c r="X6687" s="135">
        <v>18776</v>
      </c>
      <c r="Y6687" s="136">
        <v>18807</v>
      </c>
      <c r="Z6687" s="135">
        <v>18221</v>
      </c>
      <c r="AA6687" s="136">
        <v>19808</v>
      </c>
      <c r="AB6687" s="135">
        <v>20601</v>
      </c>
      <c r="AC6687" s="136">
        <v>20957</v>
      </c>
      <c r="AD6687" s="135">
        <v>20926</v>
      </c>
      <c r="AE6687" s="137">
        <v>20481</v>
      </c>
      <c r="AF6687" s="138">
        <v>19925</v>
      </c>
    </row>
    <row r="6688" spans="2:32">
      <c r="B6688" s="114">
        <v>6650</v>
      </c>
      <c r="C6688" s="115">
        <v>6650</v>
      </c>
      <c r="D6688" s="116">
        <v>278</v>
      </c>
      <c r="E6688" s="117">
        <v>10</v>
      </c>
      <c r="F6688" s="118">
        <v>5</v>
      </c>
      <c r="G6688" s="119" t="s">
        <v>488</v>
      </c>
      <c r="H6688" s="120">
        <v>10</v>
      </c>
      <c r="I6688" s="115">
        <v>4</v>
      </c>
      <c r="J6688" s="116" t="s">
        <v>488</v>
      </c>
      <c r="K6688" s="121">
        <v>2</v>
      </c>
      <c r="L6688" s="108"/>
      <c r="M6688" s="122">
        <v>12353</v>
      </c>
      <c r="N6688" s="123">
        <v>12950</v>
      </c>
      <c r="O6688" s="124">
        <v>13068</v>
      </c>
      <c r="P6688" s="123">
        <v>13829</v>
      </c>
      <c r="Q6688" s="124">
        <v>14321</v>
      </c>
      <c r="R6688" s="123">
        <v>14913</v>
      </c>
      <c r="S6688" s="124">
        <v>15039</v>
      </c>
      <c r="T6688" s="123">
        <v>15573</v>
      </c>
      <c r="U6688" s="124">
        <v>15444</v>
      </c>
      <c r="V6688" s="123">
        <v>17077</v>
      </c>
      <c r="W6688" s="124">
        <v>17503</v>
      </c>
      <c r="X6688" s="123">
        <v>18498</v>
      </c>
      <c r="Y6688" s="124">
        <v>18509</v>
      </c>
      <c r="Z6688" s="123">
        <v>17961</v>
      </c>
      <c r="AA6688" s="124">
        <v>19451</v>
      </c>
      <c r="AB6688" s="123">
        <v>20313</v>
      </c>
      <c r="AC6688" s="124">
        <v>20598</v>
      </c>
      <c r="AD6688" s="123">
        <v>20582</v>
      </c>
      <c r="AE6688" s="125">
        <v>20094</v>
      </c>
      <c r="AF6688" s="126">
        <v>19624</v>
      </c>
    </row>
    <row r="6689" spans="2:32">
      <c r="B6689" s="127">
        <v>6651</v>
      </c>
      <c r="C6689" s="128">
        <v>6651</v>
      </c>
      <c r="D6689" s="129">
        <v>278</v>
      </c>
      <c r="E6689" s="130">
        <v>10</v>
      </c>
      <c r="F6689" s="131">
        <v>5</v>
      </c>
      <c r="G6689" s="132" t="s">
        <v>488</v>
      </c>
      <c r="H6689" s="133">
        <v>10</v>
      </c>
      <c r="I6689" s="128">
        <v>4</v>
      </c>
      <c r="J6689" s="129" t="s">
        <v>488</v>
      </c>
      <c r="K6689" s="134">
        <v>3</v>
      </c>
      <c r="L6689" s="108"/>
      <c r="M6689" s="81">
        <v>12279</v>
      </c>
      <c r="N6689" s="135">
        <v>12689</v>
      </c>
      <c r="O6689" s="136">
        <v>12966</v>
      </c>
      <c r="P6689" s="135">
        <v>13729</v>
      </c>
      <c r="Q6689" s="136">
        <v>14244</v>
      </c>
      <c r="R6689" s="135">
        <v>14829</v>
      </c>
      <c r="S6689" s="136">
        <v>15014</v>
      </c>
      <c r="T6689" s="135">
        <v>15414</v>
      </c>
      <c r="U6689" s="136">
        <v>15457</v>
      </c>
      <c r="V6689" s="135">
        <v>16990</v>
      </c>
      <c r="W6689" s="136">
        <v>17447</v>
      </c>
      <c r="X6689" s="135">
        <v>18361</v>
      </c>
      <c r="Y6689" s="136">
        <v>18427</v>
      </c>
      <c r="Z6689" s="135">
        <v>17840</v>
      </c>
      <c r="AA6689" s="136">
        <v>19291</v>
      </c>
      <c r="AB6689" s="135">
        <v>20086</v>
      </c>
      <c r="AC6689" s="136">
        <v>20452</v>
      </c>
      <c r="AD6689" s="135">
        <v>20396</v>
      </c>
      <c r="AE6689" s="137">
        <v>19807</v>
      </c>
      <c r="AF6689" s="138">
        <v>19449</v>
      </c>
    </row>
    <row r="6690" spans="2:32">
      <c r="B6690" s="114">
        <v>6652</v>
      </c>
      <c r="C6690" s="115">
        <v>6652</v>
      </c>
      <c r="D6690" s="116">
        <v>278</v>
      </c>
      <c r="E6690" s="117">
        <v>10</v>
      </c>
      <c r="F6690" s="118">
        <v>5</v>
      </c>
      <c r="G6690" s="119" t="s">
        <v>488</v>
      </c>
      <c r="H6690" s="120">
        <v>10</v>
      </c>
      <c r="I6690" s="115">
        <v>4</v>
      </c>
      <c r="J6690" s="116" t="s">
        <v>488</v>
      </c>
      <c r="K6690" s="121">
        <v>4</v>
      </c>
      <c r="L6690" s="108"/>
      <c r="M6690" s="122">
        <v>12290</v>
      </c>
      <c r="N6690" s="123">
        <v>12552</v>
      </c>
      <c r="O6690" s="124">
        <v>13026</v>
      </c>
      <c r="P6690" s="123">
        <v>13825</v>
      </c>
      <c r="Q6690" s="124">
        <v>14305</v>
      </c>
      <c r="R6690" s="123">
        <v>14787</v>
      </c>
      <c r="S6690" s="124">
        <v>14950</v>
      </c>
      <c r="T6690" s="123">
        <v>15235</v>
      </c>
      <c r="U6690" s="124">
        <v>15390</v>
      </c>
      <c r="V6690" s="123">
        <v>16889</v>
      </c>
      <c r="W6690" s="124">
        <v>17195</v>
      </c>
      <c r="X6690" s="123">
        <v>18007</v>
      </c>
      <c r="Y6690" s="124">
        <v>18023</v>
      </c>
      <c r="Z6690" s="123">
        <v>17545</v>
      </c>
      <c r="AA6690" s="124">
        <v>18946</v>
      </c>
      <c r="AB6690" s="123">
        <v>19640</v>
      </c>
      <c r="AC6690" s="124">
        <v>19866</v>
      </c>
      <c r="AD6690" s="123">
        <v>19798</v>
      </c>
      <c r="AE6690" s="125">
        <v>19219</v>
      </c>
      <c r="AF6690" s="126">
        <v>19023</v>
      </c>
    </row>
    <row r="6691" spans="2:32">
      <c r="B6691" s="127">
        <v>6653</v>
      </c>
      <c r="C6691" s="128">
        <v>6653</v>
      </c>
      <c r="D6691" s="129">
        <v>278</v>
      </c>
      <c r="E6691" s="130">
        <v>10</v>
      </c>
      <c r="F6691" s="131">
        <v>5</v>
      </c>
      <c r="G6691" s="132" t="s">
        <v>488</v>
      </c>
      <c r="H6691" s="133">
        <v>10</v>
      </c>
      <c r="I6691" s="128">
        <v>4</v>
      </c>
      <c r="J6691" s="129" t="s">
        <v>488</v>
      </c>
      <c r="K6691" s="134">
        <v>5</v>
      </c>
      <c r="L6691" s="108"/>
      <c r="M6691" s="81">
        <v>12689</v>
      </c>
      <c r="N6691" s="135">
        <v>12607</v>
      </c>
      <c r="O6691" s="136">
        <v>13564</v>
      </c>
      <c r="P6691" s="135">
        <v>14220</v>
      </c>
      <c r="Q6691" s="136">
        <v>14804</v>
      </c>
      <c r="R6691" s="135">
        <v>15075</v>
      </c>
      <c r="S6691" s="136">
        <v>14943</v>
      </c>
      <c r="T6691" s="135">
        <v>15229</v>
      </c>
      <c r="U6691" s="136">
        <v>15788</v>
      </c>
      <c r="V6691" s="135">
        <v>17076</v>
      </c>
      <c r="W6691" s="136">
        <v>17493</v>
      </c>
      <c r="X6691" s="135">
        <v>17903</v>
      </c>
      <c r="Y6691" s="136">
        <v>17643</v>
      </c>
      <c r="Z6691" s="135">
        <v>17642</v>
      </c>
      <c r="AA6691" s="136">
        <v>18782</v>
      </c>
      <c r="AB6691" s="135">
        <v>19467</v>
      </c>
      <c r="AC6691" s="136">
        <v>19785</v>
      </c>
      <c r="AD6691" s="135">
        <v>19177</v>
      </c>
      <c r="AE6691" s="137">
        <v>18711</v>
      </c>
      <c r="AF6691" s="138">
        <v>18964</v>
      </c>
    </row>
    <row r="6692" spans="2:32">
      <c r="B6692" s="114">
        <v>6654</v>
      </c>
      <c r="C6692" s="115">
        <v>6654</v>
      </c>
      <c r="D6692" s="116">
        <v>278</v>
      </c>
      <c r="E6692" s="117">
        <v>10</v>
      </c>
      <c r="F6692" s="118">
        <v>5</v>
      </c>
      <c r="G6692" s="119" t="s">
        <v>488</v>
      </c>
      <c r="H6692" s="120">
        <v>10</v>
      </c>
      <c r="I6692" s="115">
        <v>4</v>
      </c>
      <c r="J6692" s="116" t="s">
        <v>488</v>
      </c>
      <c r="K6692" s="121">
        <v>6</v>
      </c>
      <c r="L6692" s="108"/>
      <c r="M6692" s="122">
        <v>13690</v>
      </c>
      <c r="N6692" s="123">
        <v>13036</v>
      </c>
      <c r="O6692" s="124">
        <v>14790</v>
      </c>
      <c r="P6692" s="123">
        <v>15539</v>
      </c>
      <c r="Q6692" s="124">
        <v>16048</v>
      </c>
      <c r="R6692" s="123">
        <v>15948</v>
      </c>
      <c r="S6692" s="124">
        <v>15286</v>
      </c>
      <c r="T6692" s="123">
        <v>15558</v>
      </c>
      <c r="U6692" s="124">
        <v>16768</v>
      </c>
      <c r="V6692" s="123">
        <v>18086</v>
      </c>
      <c r="W6692" s="124">
        <v>18467</v>
      </c>
      <c r="X6692" s="123">
        <v>18333</v>
      </c>
      <c r="Y6692" s="124">
        <v>17440</v>
      </c>
      <c r="Z6692" s="123">
        <v>18411</v>
      </c>
      <c r="AA6692" s="124">
        <v>19463</v>
      </c>
      <c r="AB6692" s="123">
        <v>20030</v>
      </c>
      <c r="AC6692" s="124">
        <v>20315</v>
      </c>
      <c r="AD6692" s="123">
        <v>18777</v>
      </c>
      <c r="AE6692" s="125">
        <v>18499</v>
      </c>
      <c r="AF6692" s="126">
        <v>19592</v>
      </c>
    </row>
    <row r="6693" spans="2:32">
      <c r="B6693" s="127">
        <v>6655</v>
      </c>
      <c r="C6693" s="128">
        <v>6655</v>
      </c>
      <c r="D6693" s="129">
        <v>278</v>
      </c>
      <c r="E6693" s="130">
        <v>10</v>
      </c>
      <c r="F6693" s="131">
        <v>5</v>
      </c>
      <c r="G6693" s="132" t="s">
        <v>488</v>
      </c>
      <c r="H6693" s="133">
        <v>10</v>
      </c>
      <c r="I6693" s="128">
        <v>4</v>
      </c>
      <c r="J6693" s="129" t="s">
        <v>488</v>
      </c>
      <c r="K6693" s="134">
        <v>7</v>
      </c>
      <c r="L6693" s="108"/>
      <c r="M6693" s="81">
        <v>14908</v>
      </c>
      <c r="N6693" s="135">
        <v>13592</v>
      </c>
      <c r="O6693" s="136">
        <v>16154</v>
      </c>
      <c r="P6693" s="135">
        <v>16989</v>
      </c>
      <c r="Q6693" s="136">
        <v>17310</v>
      </c>
      <c r="R6693" s="135">
        <v>16947</v>
      </c>
      <c r="S6693" s="136">
        <v>15618</v>
      </c>
      <c r="T6693" s="135">
        <v>15901</v>
      </c>
      <c r="U6693" s="136">
        <v>17984</v>
      </c>
      <c r="V6693" s="135">
        <v>19159</v>
      </c>
      <c r="W6693" s="136">
        <v>19511</v>
      </c>
      <c r="X6693" s="135">
        <v>18994</v>
      </c>
      <c r="Y6693" s="136">
        <v>17323</v>
      </c>
      <c r="Z6693" s="135">
        <v>19388</v>
      </c>
      <c r="AA6693" s="136">
        <v>20311</v>
      </c>
      <c r="AB6693" s="135">
        <v>20741</v>
      </c>
      <c r="AC6693" s="136">
        <v>21134</v>
      </c>
      <c r="AD6693" s="135">
        <v>18490</v>
      </c>
      <c r="AE6693" s="137">
        <v>18471</v>
      </c>
      <c r="AF6693" s="138">
        <v>20487</v>
      </c>
    </row>
    <row r="6694" spans="2:32">
      <c r="B6694" s="114">
        <v>6656</v>
      </c>
      <c r="C6694" s="115">
        <v>6656</v>
      </c>
      <c r="D6694" s="116">
        <v>278</v>
      </c>
      <c r="E6694" s="117">
        <v>10</v>
      </c>
      <c r="F6694" s="118">
        <v>5</v>
      </c>
      <c r="G6694" s="119" t="s">
        <v>488</v>
      </c>
      <c r="H6694" s="120">
        <v>10</v>
      </c>
      <c r="I6694" s="115">
        <v>4</v>
      </c>
      <c r="J6694" s="116" t="s">
        <v>488</v>
      </c>
      <c r="K6694" s="121">
        <v>8</v>
      </c>
      <c r="L6694" s="108"/>
      <c r="M6694" s="122">
        <v>15363</v>
      </c>
      <c r="N6694" s="123">
        <v>14008</v>
      </c>
      <c r="O6694" s="124">
        <v>16628</v>
      </c>
      <c r="P6694" s="123">
        <v>17360</v>
      </c>
      <c r="Q6694" s="124">
        <v>17643</v>
      </c>
      <c r="R6694" s="123">
        <v>17421</v>
      </c>
      <c r="S6694" s="124">
        <v>15982</v>
      </c>
      <c r="T6694" s="123">
        <v>16189</v>
      </c>
      <c r="U6694" s="124">
        <v>18410</v>
      </c>
      <c r="V6694" s="123">
        <v>19397</v>
      </c>
      <c r="W6694" s="124">
        <v>19550</v>
      </c>
      <c r="X6694" s="123">
        <v>19306</v>
      </c>
      <c r="Y6694" s="124">
        <v>17516</v>
      </c>
      <c r="Z6694" s="123">
        <v>19661</v>
      </c>
      <c r="AA6694" s="124">
        <v>20371</v>
      </c>
      <c r="AB6694" s="123">
        <v>20830</v>
      </c>
      <c r="AC6694" s="124">
        <v>21017</v>
      </c>
      <c r="AD6694" s="123">
        <v>18610</v>
      </c>
      <c r="AE6694" s="125">
        <v>18548</v>
      </c>
      <c r="AF6694" s="126">
        <v>20726</v>
      </c>
    </row>
    <row r="6695" spans="2:32">
      <c r="B6695" s="127">
        <v>6657</v>
      </c>
      <c r="C6695" s="128">
        <v>6657</v>
      </c>
      <c r="D6695" s="129">
        <v>278</v>
      </c>
      <c r="E6695" s="130">
        <v>10</v>
      </c>
      <c r="F6695" s="131">
        <v>5</v>
      </c>
      <c r="G6695" s="132" t="s">
        <v>488</v>
      </c>
      <c r="H6695" s="133">
        <v>10</v>
      </c>
      <c r="I6695" s="128">
        <v>4</v>
      </c>
      <c r="J6695" s="129" t="s">
        <v>488</v>
      </c>
      <c r="K6695" s="134">
        <v>9</v>
      </c>
      <c r="L6695" s="108"/>
      <c r="M6695" s="81">
        <v>15413</v>
      </c>
      <c r="N6695" s="135">
        <v>14527</v>
      </c>
      <c r="O6695" s="136">
        <v>16888</v>
      </c>
      <c r="P6695" s="135">
        <v>17579</v>
      </c>
      <c r="Q6695" s="136">
        <v>17558</v>
      </c>
      <c r="R6695" s="135">
        <v>17505</v>
      </c>
      <c r="S6695" s="136">
        <v>16405</v>
      </c>
      <c r="T6695" s="135">
        <v>16615</v>
      </c>
      <c r="U6695" s="136">
        <v>18583</v>
      </c>
      <c r="V6695" s="135">
        <v>19266</v>
      </c>
      <c r="W6695" s="136">
        <v>19222</v>
      </c>
      <c r="X6695" s="135">
        <v>19241</v>
      </c>
      <c r="Y6695" s="136">
        <v>17836</v>
      </c>
      <c r="Z6695" s="135">
        <v>19743</v>
      </c>
      <c r="AA6695" s="136">
        <v>20397</v>
      </c>
      <c r="AB6695" s="135">
        <v>20623</v>
      </c>
      <c r="AC6695" s="136">
        <v>20603</v>
      </c>
      <c r="AD6695" s="135">
        <v>18904</v>
      </c>
      <c r="AE6695" s="137">
        <v>18821</v>
      </c>
      <c r="AF6695" s="138">
        <v>20774</v>
      </c>
    </row>
    <row r="6696" spans="2:32">
      <c r="B6696" s="114">
        <v>6658</v>
      </c>
      <c r="C6696" s="115">
        <v>6658</v>
      </c>
      <c r="D6696" s="116">
        <v>278</v>
      </c>
      <c r="E6696" s="117">
        <v>10</v>
      </c>
      <c r="F6696" s="118">
        <v>5</v>
      </c>
      <c r="G6696" s="119" t="s">
        <v>488</v>
      </c>
      <c r="H6696" s="120">
        <v>10</v>
      </c>
      <c r="I6696" s="115">
        <v>4</v>
      </c>
      <c r="J6696" s="116" t="s">
        <v>488</v>
      </c>
      <c r="K6696" s="121">
        <v>10</v>
      </c>
      <c r="L6696" s="108"/>
      <c r="M6696" s="122">
        <v>15468</v>
      </c>
      <c r="N6696" s="123">
        <v>14956</v>
      </c>
      <c r="O6696" s="124">
        <v>17148</v>
      </c>
      <c r="P6696" s="123">
        <v>17957</v>
      </c>
      <c r="Q6696" s="124">
        <v>17460</v>
      </c>
      <c r="R6696" s="123">
        <v>17648</v>
      </c>
      <c r="S6696" s="124">
        <v>16770</v>
      </c>
      <c r="T6696" s="123">
        <v>17096</v>
      </c>
      <c r="U6696" s="124">
        <v>18742</v>
      </c>
      <c r="V6696" s="123">
        <v>19365</v>
      </c>
      <c r="W6696" s="124">
        <v>19175</v>
      </c>
      <c r="X6696" s="123">
        <v>19469</v>
      </c>
      <c r="Y6696" s="124">
        <v>18122</v>
      </c>
      <c r="Z6696" s="123">
        <v>20145</v>
      </c>
      <c r="AA6696" s="124">
        <v>20710</v>
      </c>
      <c r="AB6696" s="123">
        <v>20594</v>
      </c>
      <c r="AC6696" s="124">
        <v>20467</v>
      </c>
      <c r="AD6696" s="123">
        <v>19205</v>
      </c>
      <c r="AE6696" s="125">
        <v>19211</v>
      </c>
      <c r="AF6696" s="126">
        <v>21214</v>
      </c>
    </row>
    <row r="6697" spans="2:32">
      <c r="B6697" s="127">
        <v>6659</v>
      </c>
      <c r="C6697" s="128">
        <v>6659</v>
      </c>
      <c r="D6697" s="129">
        <v>278</v>
      </c>
      <c r="E6697" s="130">
        <v>10</v>
      </c>
      <c r="F6697" s="131">
        <v>5</v>
      </c>
      <c r="G6697" s="132" t="s">
        <v>488</v>
      </c>
      <c r="H6697" s="133">
        <v>10</v>
      </c>
      <c r="I6697" s="128">
        <v>4</v>
      </c>
      <c r="J6697" s="129" t="s">
        <v>488</v>
      </c>
      <c r="K6697" s="134">
        <v>11</v>
      </c>
      <c r="L6697" s="108"/>
      <c r="M6697" s="81">
        <v>15445</v>
      </c>
      <c r="N6697" s="135">
        <v>15228</v>
      </c>
      <c r="O6697" s="136">
        <v>17307</v>
      </c>
      <c r="P6697" s="135">
        <v>18190</v>
      </c>
      <c r="Q6697" s="136">
        <v>17330</v>
      </c>
      <c r="R6697" s="135">
        <v>17767</v>
      </c>
      <c r="S6697" s="136">
        <v>16878</v>
      </c>
      <c r="T6697" s="135">
        <v>17394</v>
      </c>
      <c r="U6697" s="136">
        <v>18600</v>
      </c>
      <c r="V6697" s="135">
        <v>19502</v>
      </c>
      <c r="W6697" s="136">
        <v>19085</v>
      </c>
      <c r="X6697" s="135">
        <v>19657</v>
      </c>
      <c r="Y6697" s="136">
        <v>18027</v>
      </c>
      <c r="Z6697" s="135">
        <v>20348</v>
      </c>
      <c r="AA6697" s="136">
        <v>20798</v>
      </c>
      <c r="AB6697" s="135">
        <v>20507</v>
      </c>
      <c r="AC6697" s="136">
        <v>20065</v>
      </c>
      <c r="AD6697" s="135">
        <v>19138</v>
      </c>
      <c r="AE6697" s="137">
        <v>19310</v>
      </c>
      <c r="AF6697" s="138">
        <v>21455</v>
      </c>
    </row>
    <row r="6698" spans="2:32">
      <c r="B6698" s="114">
        <v>6660</v>
      </c>
      <c r="C6698" s="115">
        <v>6660</v>
      </c>
      <c r="D6698" s="116">
        <v>278</v>
      </c>
      <c r="E6698" s="117">
        <v>10</v>
      </c>
      <c r="F6698" s="118">
        <v>5</v>
      </c>
      <c r="G6698" s="119" t="s">
        <v>488</v>
      </c>
      <c r="H6698" s="120">
        <v>10</v>
      </c>
      <c r="I6698" s="115">
        <v>4</v>
      </c>
      <c r="J6698" s="116" t="s">
        <v>488</v>
      </c>
      <c r="K6698" s="121">
        <v>12</v>
      </c>
      <c r="L6698" s="108"/>
      <c r="M6698" s="122">
        <v>15387</v>
      </c>
      <c r="N6698" s="123">
        <v>15483</v>
      </c>
      <c r="O6698" s="124">
        <v>17364</v>
      </c>
      <c r="P6698" s="123">
        <v>18220</v>
      </c>
      <c r="Q6698" s="124">
        <v>17306</v>
      </c>
      <c r="R6698" s="123">
        <v>17634</v>
      </c>
      <c r="S6698" s="124">
        <v>16789</v>
      </c>
      <c r="T6698" s="123">
        <v>17605</v>
      </c>
      <c r="U6698" s="124">
        <v>18663</v>
      </c>
      <c r="V6698" s="123">
        <v>19378</v>
      </c>
      <c r="W6698" s="124">
        <v>18811</v>
      </c>
      <c r="X6698" s="123">
        <v>19514</v>
      </c>
      <c r="Y6698" s="124">
        <v>17946</v>
      </c>
      <c r="Z6698" s="123">
        <v>20381</v>
      </c>
      <c r="AA6698" s="124">
        <v>21007</v>
      </c>
      <c r="AB6698" s="123">
        <v>20427</v>
      </c>
      <c r="AC6698" s="124">
        <v>19716</v>
      </c>
      <c r="AD6698" s="123">
        <v>19076</v>
      </c>
      <c r="AE6698" s="125">
        <v>19546</v>
      </c>
      <c r="AF6698" s="126">
        <v>21500</v>
      </c>
    </row>
    <row r="6699" spans="2:32">
      <c r="B6699" s="127">
        <v>6661</v>
      </c>
      <c r="C6699" s="128">
        <v>6661</v>
      </c>
      <c r="D6699" s="129">
        <v>278</v>
      </c>
      <c r="E6699" s="130">
        <v>10</v>
      </c>
      <c r="F6699" s="131">
        <v>5</v>
      </c>
      <c r="G6699" s="132" t="s">
        <v>488</v>
      </c>
      <c r="H6699" s="133">
        <v>10</v>
      </c>
      <c r="I6699" s="128">
        <v>4</v>
      </c>
      <c r="J6699" s="129" t="s">
        <v>488</v>
      </c>
      <c r="K6699" s="134">
        <v>13</v>
      </c>
      <c r="L6699" s="108"/>
      <c r="M6699" s="81">
        <v>15472</v>
      </c>
      <c r="N6699" s="135">
        <v>15670</v>
      </c>
      <c r="O6699" s="136">
        <v>17601</v>
      </c>
      <c r="P6699" s="135">
        <v>18383</v>
      </c>
      <c r="Q6699" s="136">
        <v>17164</v>
      </c>
      <c r="R6699" s="135">
        <v>17727</v>
      </c>
      <c r="S6699" s="136">
        <v>16686</v>
      </c>
      <c r="T6699" s="135">
        <v>17782</v>
      </c>
      <c r="U6699" s="136">
        <v>18836</v>
      </c>
      <c r="V6699" s="135">
        <v>19268</v>
      </c>
      <c r="W6699" s="136">
        <v>18722</v>
      </c>
      <c r="X6699" s="135">
        <v>19609</v>
      </c>
      <c r="Y6699" s="136">
        <v>17790</v>
      </c>
      <c r="Z6699" s="135">
        <v>20631</v>
      </c>
      <c r="AA6699" s="136">
        <v>21170</v>
      </c>
      <c r="AB6699" s="135">
        <v>20264</v>
      </c>
      <c r="AC6699" s="136">
        <v>19559</v>
      </c>
      <c r="AD6699" s="135">
        <v>18905</v>
      </c>
      <c r="AE6699" s="137">
        <v>19651</v>
      </c>
      <c r="AF6699" s="138">
        <v>21747</v>
      </c>
    </row>
    <row r="6700" spans="2:32">
      <c r="B6700" s="114">
        <v>6662</v>
      </c>
      <c r="C6700" s="115">
        <v>6662</v>
      </c>
      <c r="D6700" s="116">
        <v>278</v>
      </c>
      <c r="E6700" s="117">
        <v>10</v>
      </c>
      <c r="F6700" s="118">
        <v>5</v>
      </c>
      <c r="G6700" s="119" t="s">
        <v>488</v>
      </c>
      <c r="H6700" s="120">
        <v>10</v>
      </c>
      <c r="I6700" s="115">
        <v>4</v>
      </c>
      <c r="J6700" s="116" t="s">
        <v>488</v>
      </c>
      <c r="K6700" s="121">
        <v>14</v>
      </c>
      <c r="L6700" s="108"/>
      <c r="M6700" s="122">
        <v>15315</v>
      </c>
      <c r="N6700" s="123">
        <v>15664</v>
      </c>
      <c r="O6700" s="124">
        <v>17526</v>
      </c>
      <c r="P6700" s="123">
        <v>18300</v>
      </c>
      <c r="Q6700" s="124">
        <v>17116</v>
      </c>
      <c r="R6700" s="123">
        <v>17460</v>
      </c>
      <c r="S6700" s="124">
        <v>16383</v>
      </c>
      <c r="T6700" s="123">
        <v>17755</v>
      </c>
      <c r="U6700" s="124">
        <v>18912</v>
      </c>
      <c r="V6700" s="123">
        <v>19078</v>
      </c>
      <c r="W6700" s="124">
        <v>18487</v>
      </c>
      <c r="X6700" s="123">
        <v>19305</v>
      </c>
      <c r="Y6700" s="124">
        <v>17473</v>
      </c>
      <c r="Z6700" s="123">
        <v>20461</v>
      </c>
      <c r="AA6700" s="124">
        <v>21188</v>
      </c>
      <c r="AB6700" s="123">
        <v>20062</v>
      </c>
      <c r="AC6700" s="124">
        <v>19292</v>
      </c>
      <c r="AD6700" s="123">
        <v>18564</v>
      </c>
      <c r="AE6700" s="125">
        <v>19598</v>
      </c>
      <c r="AF6700" s="126">
        <v>21559</v>
      </c>
    </row>
    <row r="6701" spans="2:32">
      <c r="B6701" s="127">
        <v>6663</v>
      </c>
      <c r="C6701" s="128">
        <v>6663</v>
      </c>
      <c r="D6701" s="129">
        <v>278</v>
      </c>
      <c r="E6701" s="130">
        <v>10</v>
      </c>
      <c r="F6701" s="131">
        <v>5</v>
      </c>
      <c r="G6701" s="132" t="s">
        <v>488</v>
      </c>
      <c r="H6701" s="133">
        <v>10</v>
      </c>
      <c r="I6701" s="128">
        <v>4</v>
      </c>
      <c r="J6701" s="129" t="s">
        <v>488</v>
      </c>
      <c r="K6701" s="134">
        <v>15</v>
      </c>
      <c r="L6701" s="108"/>
      <c r="M6701" s="81">
        <v>15249</v>
      </c>
      <c r="N6701" s="135">
        <v>15792</v>
      </c>
      <c r="O6701" s="136">
        <v>17514</v>
      </c>
      <c r="P6701" s="135">
        <v>18270</v>
      </c>
      <c r="Q6701" s="136">
        <v>17114</v>
      </c>
      <c r="R6701" s="135">
        <v>17413</v>
      </c>
      <c r="S6701" s="136">
        <v>16284</v>
      </c>
      <c r="T6701" s="135">
        <v>17797</v>
      </c>
      <c r="U6701" s="136">
        <v>18741</v>
      </c>
      <c r="V6701" s="135">
        <v>19060</v>
      </c>
      <c r="W6701" s="136">
        <v>18372</v>
      </c>
      <c r="X6701" s="135">
        <v>19178</v>
      </c>
      <c r="Y6701" s="136">
        <v>17471</v>
      </c>
      <c r="Z6701" s="135">
        <v>20217</v>
      </c>
      <c r="AA6701" s="136">
        <v>20942</v>
      </c>
      <c r="AB6701" s="135">
        <v>20185</v>
      </c>
      <c r="AC6701" s="136">
        <v>19297</v>
      </c>
      <c r="AD6701" s="135">
        <v>18559</v>
      </c>
      <c r="AE6701" s="137">
        <v>19756</v>
      </c>
      <c r="AF6701" s="138">
        <v>21300</v>
      </c>
    </row>
    <row r="6702" spans="2:32">
      <c r="B6702" s="114">
        <v>6664</v>
      </c>
      <c r="C6702" s="115">
        <v>6664</v>
      </c>
      <c r="D6702" s="116">
        <v>278</v>
      </c>
      <c r="E6702" s="117">
        <v>10</v>
      </c>
      <c r="F6702" s="118">
        <v>5</v>
      </c>
      <c r="G6702" s="119" t="s">
        <v>488</v>
      </c>
      <c r="H6702" s="120">
        <v>10</v>
      </c>
      <c r="I6702" s="115">
        <v>4</v>
      </c>
      <c r="J6702" s="116" t="s">
        <v>488</v>
      </c>
      <c r="K6702" s="121">
        <v>16</v>
      </c>
      <c r="L6702" s="108"/>
      <c r="M6702" s="122">
        <v>15493</v>
      </c>
      <c r="N6702" s="123">
        <v>16157</v>
      </c>
      <c r="O6702" s="124">
        <v>17863</v>
      </c>
      <c r="P6702" s="123">
        <v>18700</v>
      </c>
      <c r="Q6702" s="124">
        <v>17545</v>
      </c>
      <c r="R6702" s="123">
        <v>17527</v>
      </c>
      <c r="S6702" s="124">
        <v>16382</v>
      </c>
      <c r="T6702" s="123">
        <v>18003</v>
      </c>
      <c r="U6702" s="124">
        <v>18974</v>
      </c>
      <c r="V6702" s="123">
        <v>19329</v>
      </c>
      <c r="W6702" s="124">
        <v>18499</v>
      </c>
      <c r="X6702" s="123">
        <v>19120</v>
      </c>
      <c r="Y6702" s="124">
        <v>17619</v>
      </c>
      <c r="Z6702" s="123">
        <v>20223</v>
      </c>
      <c r="AA6702" s="124">
        <v>21296</v>
      </c>
      <c r="AB6702" s="123">
        <v>20555</v>
      </c>
      <c r="AC6702" s="124">
        <v>19509</v>
      </c>
      <c r="AD6702" s="123">
        <v>18664</v>
      </c>
      <c r="AE6702" s="125">
        <v>20016</v>
      </c>
      <c r="AF6702" s="126">
        <v>21274</v>
      </c>
    </row>
    <row r="6703" spans="2:32">
      <c r="B6703" s="127">
        <v>6665</v>
      </c>
      <c r="C6703" s="128">
        <v>6665</v>
      </c>
      <c r="D6703" s="129">
        <v>278</v>
      </c>
      <c r="E6703" s="130">
        <v>10</v>
      </c>
      <c r="F6703" s="131">
        <v>5</v>
      </c>
      <c r="G6703" s="132" t="s">
        <v>488</v>
      </c>
      <c r="H6703" s="133">
        <v>10</v>
      </c>
      <c r="I6703" s="128">
        <v>4</v>
      </c>
      <c r="J6703" s="129" t="s">
        <v>488</v>
      </c>
      <c r="K6703" s="134">
        <v>17</v>
      </c>
      <c r="L6703" s="108"/>
      <c r="M6703" s="81">
        <v>15876</v>
      </c>
      <c r="N6703" s="135">
        <v>16471</v>
      </c>
      <c r="O6703" s="136">
        <v>18067</v>
      </c>
      <c r="P6703" s="135">
        <v>18849</v>
      </c>
      <c r="Q6703" s="136">
        <v>17856</v>
      </c>
      <c r="R6703" s="135">
        <v>17806</v>
      </c>
      <c r="S6703" s="136">
        <v>16669</v>
      </c>
      <c r="T6703" s="135">
        <v>18184</v>
      </c>
      <c r="U6703" s="136">
        <v>19269</v>
      </c>
      <c r="V6703" s="135">
        <v>19549</v>
      </c>
      <c r="W6703" s="136">
        <v>18615</v>
      </c>
      <c r="X6703" s="135">
        <v>19367</v>
      </c>
      <c r="Y6703" s="136">
        <v>18006</v>
      </c>
      <c r="Z6703" s="135">
        <v>20446</v>
      </c>
      <c r="AA6703" s="136">
        <v>21469</v>
      </c>
      <c r="AB6703" s="135">
        <v>20897</v>
      </c>
      <c r="AC6703" s="136">
        <v>19884</v>
      </c>
      <c r="AD6703" s="135">
        <v>19067</v>
      </c>
      <c r="AE6703" s="137">
        <v>20400</v>
      </c>
      <c r="AF6703" s="138">
        <v>21516</v>
      </c>
    </row>
    <row r="6704" spans="2:32">
      <c r="B6704" s="114">
        <v>6666</v>
      </c>
      <c r="C6704" s="115">
        <v>6666</v>
      </c>
      <c r="D6704" s="116">
        <v>278</v>
      </c>
      <c r="E6704" s="117">
        <v>10</v>
      </c>
      <c r="F6704" s="118">
        <v>5</v>
      </c>
      <c r="G6704" s="119" t="s">
        <v>488</v>
      </c>
      <c r="H6704" s="120">
        <v>10</v>
      </c>
      <c r="I6704" s="115">
        <v>4</v>
      </c>
      <c r="J6704" s="116" t="s">
        <v>488</v>
      </c>
      <c r="K6704" s="121">
        <v>18</v>
      </c>
      <c r="L6704" s="108"/>
      <c r="M6704" s="122">
        <v>15614</v>
      </c>
      <c r="N6704" s="123">
        <v>16268</v>
      </c>
      <c r="O6704" s="124">
        <v>17862</v>
      </c>
      <c r="P6704" s="123">
        <v>18439</v>
      </c>
      <c r="Q6704" s="124">
        <v>17761</v>
      </c>
      <c r="R6704" s="123">
        <v>17579</v>
      </c>
      <c r="S6704" s="124">
        <v>16456</v>
      </c>
      <c r="T6704" s="123">
        <v>17950</v>
      </c>
      <c r="U6704" s="124">
        <v>19253</v>
      </c>
      <c r="V6704" s="123">
        <v>19120</v>
      </c>
      <c r="W6704" s="124">
        <v>18719</v>
      </c>
      <c r="X6704" s="123">
        <v>19272</v>
      </c>
      <c r="Y6704" s="124">
        <v>18100</v>
      </c>
      <c r="Z6704" s="123">
        <v>20497</v>
      </c>
      <c r="AA6704" s="124">
        <v>21299</v>
      </c>
      <c r="AB6704" s="123">
        <v>20742</v>
      </c>
      <c r="AC6704" s="124">
        <v>20309</v>
      </c>
      <c r="AD6704" s="123">
        <v>19253</v>
      </c>
      <c r="AE6704" s="125">
        <v>20365</v>
      </c>
      <c r="AF6704" s="126">
        <v>21615</v>
      </c>
    </row>
    <row r="6705" spans="2:32">
      <c r="B6705" s="127">
        <v>6667</v>
      </c>
      <c r="C6705" s="128">
        <v>6667</v>
      </c>
      <c r="D6705" s="129">
        <v>278</v>
      </c>
      <c r="E6705" s="130">
        <v>10</v>
      </c>
      <c r="F6705" s="131">
        <v>5</v>
      </c>
      <c r="G6705" s="132" t="s">
        <v>488</v>
      </c>
      <c r="H6705" s="133">
        <v>10</v>
      </c>
      <c r="I6705" s="128">
        <v>4</v>
      </c>
      <c r="J6705" s="129" t="s">
        <v>488</v>
      </c>
      <c r="K6705" s="134">
        <v>19</v>
      </c>
      <c r="L6705" s="108"/>
      <c r="M6705" s="81">
        <v>15997</v>
      </c>
      <c r="N6705" s="135">
        <v>16666</v>
      </c>
      <c r="O6705" s="136">
        <v>18289</v>
      </c>
      <c r="P6705" s="135">
        <v>18907</v>
      </c>
      <c r="Q6705" s="136">
        <v>18353</v>
      </c>
      <c r="R6705" s="135">
        <v>18015</v>
      </c>
      <c r="S6705" s="136">
        <v>17018</v>
      </c>
      <c r="T6705" s="135">
        <v>18516</v>
      </c>
      <c r="U6705" s="136">
        <v>19732</v>
      </c>
      <c r="V6705" s="135">
        <v>19889</v>
      </c>
      <c r="W6705" s="136">
        <v>19662</v>
      </c>
      <c r="X6705" s="135">
        <v>19962</v>
      </c>
      <c r="Y6705" s="136">
        <v>19030</v>
      </c>
      <c r="Z6705" s="135">
        <v>21302</v>
      </c>
      <c r="AA6705" s="136">
        <v>22175</v>
      </c>
      <c r="AB6705" s="135">
        <v>21874</v>
      </c>
      <c r="AC6705" s="136">
        <v>21588</v>
      </c>
      <c r="AD6705" s="135">
        <v>20365</v>
      </c>
      <c r="AE6705" s="137">
        <v>21367</v>
      </c>
      <c r="AF6705" s="138">
        <v>22531</v>
      </c>
    </row>
    <row r="6706" spans="2:32">
      <c r="B6706" s="114">
        <v>6668</v>
      </c>
      <c r="C6706" s="115">
        <v>6668</v>
      </c>
      <c r="D6706" s="116">
        <v>278</v>
      </c>
      <c r="E6706" s="117">
        <v>10</v>
      </c>
      <c r="F6706" s="118">
        <v>5</v>
      </c>
      <c r="G6706" s="119" t="s">
        <v>488</v>
      </c>
      <c r="H6706" s="120">
        <v>10</v>
      </c>
      <c r="I6706" s="115">
        <v>4</v>
      </c>
      <c r="J6706" s="116" t="s">
        <v>488</v>
      </c>
      <c r="K6706" s="121">
        <v>20</v>
      </c>
      <c r="L6706" s="108"/>
      <c r="M6706" s="122">
        <v>15885</v>
      </c>
      <c r="N6706" s="123">
        <v>16528</v>
      </c>
      <c r="O6706" s="124">
        <v>18021</v>
      </c>
      <c r="P6706" s="123">
        <v>18655</v>
      </c>
      <c r="Q6706" s="124">
        <v>18271</v>
      </c>
      <c r="R6706" s="123">
        <v>17964</v>
      </c>
      <c r="S6706" s="124">
        <v>17062</v>
      </c>
      <c r="T6706" s="123">
        <v>18541</v>
      </c>
      <c r="U6706" s="124">
        <v>19710</v>
      </c>
      <c r="V6706" s="123">
        <v>20096</v>
      </c>
      <c r="W6706" s="124">
        <v>20135</v>
      </c>
      <c r="X6706" s="123">
        <v>20431</v>
      </c>
      <c r="Y6706" s="124">
        <v>19459</v>
      </c>
      <c r="Z6706" s="123">
        <v>21601</v>
      </c>
      <c r="AA6706" s="124">
        <v>22599</v>
      </c>
      <c r="AB6706" s="123">
        <v>22455</v>
      </c>
      <c r="AC6706" s="124">
        <v>22445</v>
      </c>
      <c r="AD6706" s="123">
        <v>21032</v>
      </c>
      <c r="AE6706" s="125">
        <v>21937</v>
      </c>
      <c r="AF6706" s="126">
        <v>22973</v>
      </c>
    </row>
    <row r="6707" spans="2:32">
      <c r="B6707" s="127">
        <v>6669</v>
      </c>
      <c r="C6707" s="128">
        <v>6669</v>
      </c>
      <c r="D6707" s="129">
        <v>278</v>
      </c>
      <c r="E6707" s="130">
        <v>10</v>
      </c>
      <c r="F6707" s="131">
        <v>5</v>
      </c>
      <c r="G6707" s="132" t="s">
        <v>488</v>
      </c>
      <c r="H6707" s="133">
        <v>10</v>
      </c>
      <c r="I6707" s="128">
        <v>4</v>
      </c>
      <c r="J6707" s="129" t="s">
        <v>488</v>
      </c>
      <c r="K6707" s="134">
        <v>21</v>
      </c>
      <c r="L6707" s="108"/>
      <c r="M6707" s="81">
        <v>15203</v>
      </c>
      <c r="N6707" s="135">
        <v>16007</v>
      </c>
      <c r="O6707" s="136">
        <v>17360</v>
      </c>
      <c r="P6707" s="135">
        <v>17987</v>
      </c>
      <c r="Q6707" s="136">
        <v>17724</v>
      </c>
      <c r="R6707" s="135">
        <v>17485</v>
      </c>
      <c r="S6707" s="136">
        <v>16763</v>
      </c>
      <c r="T6707" s="135">
        <v>18250</v>
      </c>
      <c r="U6707" s="136">
        <v>19283</v>
      </c>
      <c r="V6707" s="135">
        <v>19883</v>
      </c>
      <c r="W6707" s="136">
        <v>20055</v>
      </c>
      <c r="X6707" s="135">
        <v>20469</v>
      </c>
      <c r="Y6707" s="136">
        <v>19695</v>
      </c>
      <c r="Z6707" s="135">
        <v>21546</v>
      </c>
      <c r="AA6707" s="136">
        <v>22714</v>
      </c>
      <c r="AB6707" s="135">
        <v>22749</v>
      </c>
      <c r="AC6707" s="136">
        <v>22810</v>
      </c>
      <c r="AD6707" s="135">
        <v>21539</v>
      </c>
      <c r="AE6707" s="137">
        <v>22261</v>
      </c>
      <c r="AF6707" s="138">
        <v>23076</v>
      </c>
    </row>
    <row r="6708" spans="2:32">
      <c r="B6708" s="114">
        <v>6670</v>
      </c>
      <c r="C6708" s="115">
        <v>6670</v>
      </c>
      <c r="D6708" s="116">
        <v>278</v>
      </c>
      <c r="E6708" s="117">
        <v>10</v>
      </c>
      <c r="F6708" s="118">
        <v>5</v>
      </c>
      <c r="G6708" s="119" t="s">
        <v>488</v>
      </c>
      <c r="H6708" s="120">
        <v>10</v>
      </c>
      <c r="I6708" s="115">
        <v>4</v>
      </c>
      <c r="J6708" s="116" t="s">
        <v>488</v>
      </c>
      <c r="K6708" s="121">
        <v>22</v>
      </c>
      <c r="L6708" s="108"/>
      <c r="M6708" s="122">
        <v>14319</v>
      </c>
      <c r="N6708" s="123">
        <v>15144</v>
      </c>
      <c r="O6708" s="124">
        <v>16129</v>
      </c>
      <c r="P6708" s="123">
        <v>16862</v>
      </c>
      <c r="Q6708" s="124">
        <v>16854</v>
      </c>
      <c r="R6708" s="123">
        <v>16744</v>
      </c>
      <c r="S6708" s="124">
        <v>16354</v>
      </c>
      <c r="T6708" s="123">
        <v>17573</v>
      </c>
      <c r="U6708" s="124">
        <v>18253</v>
      </c>
      <c r="V6708" s="123">
        <v>19278</v>
      </c>
      <c r="W6708" s="124">
        <v>19341</v>
      </c>
      <c r="X6708" s="123">
        <v>20064</v>
      </c>
      <c r="Y6708" s="124">
        <v>19622</v>
      </c>
      <c r="Z6708" s="123">
        <v>20723</v>
      </c>
      <c r="AA6708" s="124">
        <v>22100</v>
      </c>
      <c r="AB6708" s="123">
        <v>22454</v>
      </c>
      <c r="AC6708" s="124">
        <v>22370</v>
      </c>
      <c r="AD6708" s="123">
        <v>21640</v>
      </c>
      <c r="AE6708" s="125">
        <v>21967</v>
      </c>
      <c r="AF6708" s="126">
        <v>22367</v>
      </c>
    </row>
    <row r="6709" spans="2:32">
      <c r="B6709" s="127">
        <v>6671</v>
      </c>
      <c r="C6709" s="128">
        <v>6671</v>
      </c>
      <c r="D6709" s="129">
        <v>278</v>
      </c>
      <c r="E6709" s="130">
        <v>10</v>
      </c>
      <c r="F6709" s="131">
        <v>5</v>
      </c>
      <c r="G6709" s="132" t="s">
        <v>488</v>
      </c>
      <c r="H6709" s="133">
        <v>10</v>
      </c>
      <c r="I6709" s="128">
        <v>4</v>
      </c>
      <c r="J6709" s="129" t="s">
        <v>488</v>
      </c>
      <c r="K6709" s="134">
        <v>23</v>
      </c>
      <c r="L6709" s="108"/>
      <c r="M6709" s="81">
        <v>13536</v>
      </c>
      <c r="N6709" s="135">
        <v>14238</v>
      </c>
      <c r="O6709" s="136">
        <v>14913</v>
      </c>
      <c r="P6709" s="135">
        <v>15733</v>
      </c>
      <c r="Q6709" s="136">
        <v>15852</v>
      </c>
      <c r="R6709" s="135">
        <v>15988</v>
      </c>
      <c r="S6709" s="136">
        <v>15862</v>
      </c>
      <c r="T6709" s="135">
        <v>16756</v>
      </c>
      <c r="U6709" s="136">
        <v>17244</v>
      </c>
      <c r="V6709" s="135">
        <v>18383</v>
      </c>
      <c r="W6709" s="136">
        <v>18541</v>
      </c>
      <c r="X6709" s="135">
        <v>19502</v>
      </c>
      <c r="Y6709" s="136">
        <v>19315</v>
      </c>
      <c r="Z6709" s="135">
        <v>19723</v>
      </c>
      <c r="AA6709" s="136">
        <v>21354</v>
      </c>
      <c r="AB6709" s="135">
        <v>21699</v>
      </c>
      <c r="AC6709" s="136">
        <v>21721</v>
      </c>
      <c r="AD6709" s="135">
        <v>21415</v>
      </c>
      <c r="AE6709" s="137">
        <v>21358</v>
      </c>
      <c r="AF6709" s="138">
        <v>21413</v>
      </c>
    </row>
    <row r="6710" spans="2:32">
      <c r="B6710" s="114">
        <v>6672</v>
      </c>
      <c r="C6710" s="115">
        <v>6672</v>
      </c>
      <c r="D6710" s="116">
        <v>278</v>
      </c>
      <c r="E6710" s="117">
        <v>10</v>
      </c>
      <c r="F6710" s="118">
        <v>5</v>
      </c>
      <c r="G6710" s="119" t="s">
        <v>488</v>
      </c>
      <c r="H6710" s="120">
        <v>10</v>
      </c>
      <c r="I6710" s="115">
        <v>4</v>
      </c>
      <c r="J6710" s="116" t="s">
        <v>488</v>
      </c>
      <c r="K6710" s="121">
        <v>24</v>
      </c>
      <c r="L6710" s="108"/>
      <c r="M6710" s="122">
        <v>12766</v>
      </c>
      <c r="N6710" s="123">
        <v>13497</v>
      </c>
      <c r="O6710" s="124">
        <v>14051</v>
      </c>
      <c r="P6710" s="123">
        <v>14906</v>
      </c>
      <c r="Q6710" s="124">
        <v>15168</v>
      </c>
      <c r="R6710" s="123">
        <v>15324</v>
      </c>
      <c r="S6710" s="124">
        <v>15366</v>
      </c>
      <c r="T6710" s="123">
        <v>16158</v>
      </c>
      <c r="U6710" s="124">
        <v>16426</v>
      </c>
      <c r="V6710" s="123">
        <v>17901</v>
      </c>
      <c r="W6710" s="124">
        <v>17986</v>
      </c>
      <c r="X6710" s="123">
        <v>18991</v>
      </c>
      <c r="Y6710" s="124">
        <v>18951</v>
      </c>
      <c r="Z6710" s="123">
        <v>19004</v>
      </c>
      <c r="AA6710" s="124">
        <v>20654</v>
      </c>
      <c r="AB6710" s="123">
        <v>21288</v>
      </c>
      <c r="AC6710" s="124">
        <v>21202</v>
      </c>
      <c r="AD6710" s="123">
        <v>21105</v>
      </c>
      <c r="AE6710" s="125">
        <v>20858</v>
      </c>
      <c r="AF6710" s="126">
        <v>20731</v>
      </c>
    </row>
    <row r="6711" spans="2:32">
      <c r="B6711" s="127">
        <v>6673</v>
      </c>
      <c r="C6711" s="128">
        <v>6673</v>
      </c>
      <c r="D6711" s="129">
        <v>279</v>
      </c>
      <c r="E6711" s="130">
        <v>10</v>
      </c>
      <c r="F6711" s="131">
        <v>6</v>
      </c>
      <c r="G6711" s="132" t="s">
        <v>488</v>
      </c>
      <c r="H6711" s="133">
        <v>10</v>
      </c>
      <c r="I6711" s="128">
        <v>5</v>
      </c>
      <c r="J6711" s="129" t="s">
        <v>488</v>
      </c>
      <c r="K6711" s="134">
        <v>1</v>
      </c>
      <c r="L6711" s="108"/>
      <c r="M6711" s="81">
        <v>12452</v>
      </c>
      <c r="N6711" s="135">
        <v>12898</v>
      </c>
      <c r="O6711" s="136">
        <v>13959</v>
      </c>
      <c r="P6711" s="135">
        <v>14383</v>
      </c>
      <c r="Q6711" s="136">
        <v>14522</v>
      </c>
      <c r="R6711" s="135">
        <v>14912</v>
      </c>
      <c r="S6711" s="136">
        <v>15629</v>
      </c>
      <c r="T6711" s="135">
        <v>15407</v>
      </c>
      <c r="U6711" s="136">
        <v>16621</v>
      </c>
      <c r="V6711" s="135">
        <v>17291</v>
      </c>
      <c r="W6711" s="136">
        <v>17880</v>
      </c>
      <c r="X6711" s="135">
        <v>18388</v>
      </c>
      <c r="Y6711" s="136">
        <v>18663</v>
      </c>
      <c r="Z6711" s="135">
        <v>19525</v>
      </c>
      <c r="AA6711" s="136">
        <v>20371</v>
      </c>
      <c r="AB6711" s="135">
        <v>20723</v>
      </c>
      <c r="AC6711" s="136">
        <v>21121</v>
      </c>
      <c r="AD6711" s="135">
        <v>20509</v>
      </c>
      <c r="AE6711" s="137">
        <v>19974</v>
      </c>
      <c r="AF6711" s="138">
        <v>21435</v>
      </c>
    </row>
    <row r="6712" spans="2:32">
      <c r="B6712" s="114">
        <v>6674</v>
      </c>
      <c r="C6712" s="115">
        <v>6674</v>
      </c>
      <c r="D6712" s="116">
        <v>279</v>
      </c>
      <c r="E6712" s="117">
        <v>10</v>
      </c>
      <c r="F6712" s="118">
        <v>6</v>
      </c>
      <c r="G6712" s="119" t="s">
        <v>488</v>
      </c>
      <c r="H6712" s="120">
        <v>10</v>
      </c>
      <c r="I6712" s="115">
        <v>5</v>
      </c>
      <c r="J6712" s="116" t="s">
        <v>488</v>
      </c>
      <c r="K6712" s="121">
        <v>2</v>
      </c>
      <c r="L6712" s="108"/>
      <c r="M6712" s="122">
        <v>12213</v>
      </c>
      <c r="N6712" s="123">
        <v>12607</v>
      </c>
      <c r="O6712" s="124">
        <v>13651</v>
      </c>
      <c r="P6712" s="123">
        <v>14171</v>
      </c>
      <c r="Q6712" s="124">
        <v>14296</v>
      </c>
      <c r="R6712" s="123">
        <v>14685</v>
      </c>
      <c r="S6712" s="124">
        <v>15315</v>
      </c>
      <c r="T6712" s="123">
        <v>15179</v>
      </c>
      <c r="U6712" s="124">
        <v>16329</v>
      </c>
      <c r="V6712" s="123">
        <v>17064</v>
      </c>
      <c r="W6712" s="124">
        <v>17564</v>
      </c>
      <c r="X6712" s="123">
        <v>18098</v>
      </c>
      <c r="Y6712" s="124">
        <v>18303</v>
      </c>
      <c r="Z6712" s="123">
        <v>19147</v>
      </c>
      <c r="AA6712" s="124">
        <v>20062</v>
      </c>
      <c r="AB6712" s="123">
        <v>20378</v>
      </c>
      <c r="AC6712" s="124">
        <v>20702</v>
      </c>
      <c r="AD6712" s="123">
        <v>20097</v>
      </c>
      <c r="AE6712" s="125">
        <v>19641</v>
      </c>
      <c r="AF6712" s="126">
        <v>20992</v>
      </c>
    </row>
    <row r="6713" spans="2:32">
      <c r="B6713" s="127">
        <v>6675</v>
      </c>
      <c r="C6713" s="128">
        <v>6675</v>
      </c>
      <c r="D6713" s="129">
        <v>279</v>
      </c>
      <c r="E6713" s="130">
        <v>10</v>
      </c>
      <c r="F6713" s="131">
        <v>6</v>
      </c>
      <c r="G6713" s="132" t="s">
        <v>488</v>
      </c>
      <c r="H6713" s="133">
        <v>10</v>
      </c>
      <c r="I6713" s="128">
        <v>5</v>
      </c>
      <c r="J6713" s="129" t="s">
        <v>488</v>
      </c>
      <c r="K6713" s="134">
        <v>3</v>
      </c>
      <c r="L6713" s="108"/>
      <c r="M6713" s="81">
        <v>12095</v>
      </c>
      <c r="N6713" s="135">
        <v>12509</v>
      </c>
      <c r="O6713" s="136">
        <v>13552</v>
      </c>
      <c r="P6713" s="135">
        <v>14063</v>
      </c>
      <c r="Q6713" s="136">
        <v>14277</v>
      </c>
      <c r="R6713" s="135">
        <v>14667</v>
      </c>
      <c r="S6713" s="136">
        <v>15165</v>
      </c>
      <c r="T6713" s="135">
        <v>15167</v>
      </c>
      <c r="U6713" s="136">
        <v>16298</v>
      </c>
      <c r="V6713" s="135">
        <v>17054</v>
      </c>
      <c r="W6713" s="136">
        <v>17421</v>
      </c>
      <c r="X6713" s="135">
        <v>18035</v>
      </c>
      <c r="Y6713" s="136">
        <v>18099</v>
      </c>
      <c r="Z6713" s="135">
        <v>19023</v>
      </c>
      <c r="AA6713" s="136">
        <v>19869</v>
      </c>
      <c r="AB6713" s="135">
        <v>20237</v>
      </c>
      <c r="AC6713" s="136">
        <v>20430</v>
      </c>
      <c r="AD6713" s="135">
        <v>19830</v>
      </c>
      <c r="AE6713" s="137">
        <v>19487</v>
      </c>
      <c r="AF6713" s="138">
        <v>20813</v>
      </c>
    </row>
    <row r="6714" spans="2:32">
      <c r="B6714" s="114">
        <v>6676</v>
      </c>
      <c r="C6714" s="115">
        <v>6676</v>
      </c>
      <c r="D6714" s="116">
        <v>279</v>
      </c>
      <c r="E6714" s="117">
        <v>10</v>
      </c>
      <c r="F6714" s="118">
        <v>6</v>
      </c>
      <c r="G6714" s="119" t="s">
        <v>488</v>
      </c>
      <c r="H6714" s="120">
        <v>10</v>
      </c>
      <c r="I6714" s="115">
        <v>5</v>
      </c>
      <c r="J6714" s="116" t="s">
        <v>488</v>
      </c>
      <c r="K6714" s="121">
        <v>4</v>
      </c>
      <c r="L6714" s="108"/>
      <c r="M6714" s="122">
        <v>12025</v>
      </c>
      <c r="N6714" s="123">
        <v>12554</v>
      </c>
      <c r="O6714" s="124">
        <v>13604</v>
      </c>
      <c r="P6714" s="123">
        <v>14099</v>
      </c>
      <c r="Q6714" s="124">
        <v>14248</v>
      </c>
      <c r="R6714" s="123">
        <v>14574</v>
      </c>
      <c r="S6714" s="124">
        <v>14957</v>
      </c>
      <c r="T6714" s="123">
        <v>15098</v>
      </c>
      <c r="U6714" s="124">
        <v>16234</v>
      </c>
      <c r="V6714" s="123">
        <v>16814</v>
      </c>
      <c r="W6714" s="124">
        <v>17174</v>
      </c>
      <c r="X6714" s="123">
        <v>17655</v>
      </c>
      <c r="Y6714" s="124">
        <v>17625</v>
      </c>
      <c r="Z6714" s="123">
        <v>18682</v>
      </c>
      <c r="AA6714" s="124">
        <v>19424</v>
      </c>
      <c r="AB6714" s="123">
        <v>19645</v>
      </c>
      <c r="AC6714" s="124">
        <v>19885</v>
      </c>
      <c r="AD6714" s="123">
        <v>19208</v>
      </c>
      <c r="AE6714" s="125">
        <v>19029</v>
      </c>
      <c r="AF6714" s="126">
        <v>20324</v>
      </c>
    </row>
    <row r="6715" spans="2:32">
      <c r="B6715" s="127">
        <v>6677</v>
      </c>
      <c r="C6715" s="128">
        <v>6677</v>
      </c>
      <c r="D6715" s="129">
        <v>279</v>
      </c>
      <c r="E6715" s="130">
        <v>10</v>
      </c>
      <c r="F6715" s="131">
        <v>6</v>
      </c>
      <c r="G6715" s="132" t="s">
        <v>488</v>
      </c>
      <c r="H6715" s="133">
        <v>10</v>
      </c>
      <c r="I6715" s="128">
        <v>5</v>
      </c>
      <c r="J6715" s="129" t="s">
        <v>488</v>
      </c>
      <c r="K6715" s="134">
        <v>5</v>
      </c>
      <c r="L6715" s="108"/>
      <c r="M6715" s="81">
        <v>12208</v>
      </c>
      <c r="N6715" s="135">
        <v>13138</v>
      </c>
      <c r="O6715" s="136">
        <v>14055</v>
      </c>
      <c r="P6715" s="135">
        <v>14652</v>
      </c>
      <c r="Q6715" s="136">
        <v>14887</v>
      </c>
      <c r="R6715" s="135">
        <v>14659</v>
      </c>
      <c r="S6715" s="136">
        <v>15047</v>
      </c>
      <c r="T6715" s="135">
        <v>15578</v>
      </c>
      <c r="U6715" s="136">
        <v>16486</v>
      </c>
      <c r="V6715" s="135">
        <v>17251</v>
      </c>
      <c r="W6715" s="136">
        <v>17284</v>
      </c>
      <c r="X6715" s="135">
        <v>17375</v>
      </c>
      <c r="Y6715" s="136">
        <v>17357</v>
      </c>
      <c r="Z6715" s="135">
        <v>18610</v>
      </c>
      <c r="AA6715" s="136">
        <v>19337</v>
      </c>
      <c r="AB6715" s="135">
        <v>19635</v>
      </c>
      <c r="AC6715" s="136">
        <v>19655</v>
      </c>
      <c r="AD6715" s="135">
        <v>18758</v>
      </c>
      <c r="AE6715" s="137">
        <v>19014</v>
      </c>
      <c r="AF6715" s="138">
        <v>20067</v>
      </c>
    </row>
    <row r="6716" spans="2:32">
      <c r="B6716" s="114">
        <v>6678</v>
      </c>
      <c r="C6716" s="115">
        <v>6678</v>
      </c>
      <c r="D6716" s="116">
        <v>279</v>
      </c>
      <c r="E6716" s="117">
        <v>10</v>
      </c>
      <c r="F6716" s="118">
        <v>6</v>
      </c>
      <c r="G6716" s="119" t="s">
        <v>488</v>
      </c>
      <c r="H6716" s="120">
        <v>10</v>
      </c>
      <c r="I6716" s="115">
        <v>5</v>
      </c>
      <c r="J6716" s="116" t="s">
        <v>488</v>
      </c>
      <c r="K6716" s="121">
        <v>6</v>
      </c>
      <c r="L6716" s="108"/>
      <c r="M6716" s="122">
        <v>12638</v>
      </c>
      <c r="N6716" s="123">
        <v>14367</v>
      </c>
      <c r="O6716" s="124">
        <v>15336</v>
      </c>
      <c r="P6716" s="123">
        <v>15921</v>
      </c>
      <c r="Q6716" s="124">
        <v>16178</v>
      </c>
      <c r="R6716" s="123">
        <v>14998</v>
      </c>
      <c r="S6716" s="124">
        <v>15387</v>
      </c>
      <c r="T6716" s="123">
        <v>16624</v>
      </c>
      <c r="U6716" s="124">
        <v>17520</v>
      </c>
      <c r="V6716" s="123">
        <v>18266</v>
      </c>
      <c r="W6716" s="124">
        <v>18018</v>
      </c>
      <c r="X6716" s="123">
        <v>17252</v>
      </c>
      <c r="Y6716" s="124">
        <v>17312</v>
      </c>
      <c r="Z6716" s="123">
        <v>19309</v>
      </c>
      <c r="AA6716" s="124">
        <v>19916</v>
      </c>
      <c r="AB6716" s="123">
        <v>20208</v>
      </c>
      <c r="AC6716" s="124">
        <v>20071</v>
      </c>
      <c r="AD6716" s="123">
        <v>18532</v>
      </c>
      <c r="AE6716" s="125">
        <v>19624</v>
      </c>
      <c r="AF6716" s="126">
        <v>20592</v>
      </c>
    </row>
    <row r="6717" spans="2:32">
      <c r="B6717" s="127">
        <v>6679</v>
      </c>
      <c r="C6717" s="128">
        <v>6679</v>
      </c>
      <c r="D6717" s="129">
        <v>279</v>
      </c>
      <c r="E6717" s="130">
        <v>10</v>
      </c>
      <c r="F6717" s="131">
        <v>6</v>
      </c>
      <c r="G6717" s="132" t="s">
        <v>488</v>
      </c>
      <c r="H6717" s="133">
        <v>10</v>
      </c>
      <c r="I6717" s="128">
        <v>5</v>
      </c>
      <c r="J6717" s="129" t="s">
        <v>488</v>
      </c>
      <c r="K6717" s="134">
        <v>7</v>
      </c>
      <c r="L6717" s="108"/>
      <c r="M6717" s="81">
        <v>13104</v>
      </c>
      <c r="N6717" s="135">
        <v>15813</v>
      </c>
      <c r="O6717" s="136">
        <v>16866</v>
      </c>
      <c r="P6717" s="135">
        <v>17256</v>
      </c>
      <c r="Q6717" s="136">
        <v>17637</v>
      </c>
      <c r="R6717" s="135">
        <v>15418</v>
      </c>
      <c r="S6717" s="136">
        <v>15836</v>
      </c>
      <c r="T6717" s="135">
        <v>17946</v>
      </c>
      <c r="U6717" s="136">
        <v>18709</v>
      </c>
      <c r="V6717" s="135">
        <v>19447</v>
      </c>
      <c r="W6717" s="136">
        <v>19075</v>
      </c>
      <c r="X6717" s="135">
        <v>17248</v>
      </c>
      <c r="Y6717" s="136">
        <v>17473</v>
      </c>
      <c r="Z6717" s="135">
        <v>20244</v>
      </c>
      <c r="AA6717" s="136">
        <v>20716</v>
      </c>
      <c r="AB6717" s="135">
        <v>21100</v>
      </c>
      <c r="AC6717" s="136">
        <v>20768</v>
      </c>
      <c r="AD6717" s="135">
        <v>18563</v>
      </c>
      <c r="AE6717" s="137">
        <v>20558</v>
      </c>
      <c r="AF6717" s="138">
        <v>21383</v>
      </c>
    </row>
    <row r="6718" spans="2:32">
      <c r="B6718" s="114">
        <v>6680</v>
      </c>
      <c r="C6718" s="115">
        <v>6680</v>
      </c>
      <c r="D6718" s="116">
        <v>279</v>
      </c>
      <c r="E6718" s="117">
        <v>10</v>
      </c>
      <c r="F6718" s="118">
        <v>6</v>
      </c>
      <c r="G6718" s="119" t="s">
        <v>488</v>
      </c>
      <c r="H6718" s="120">
        <v>10</v>
      </c>
      <c r="I6718" s="115">
        <v>5</v>
      </c>
      <c r="J6718" s="116" t="s">
        <v>488</v>
      </c>
      <c r="K6718" s="121">
        <v>8</v>
      </c>
      <c r="L6718" s="108"/>
      <c r="M6718" s="122">
        <v>13596</v>
      </c>
      <c r="N6718" s="123">
        <v>16323</v>
      </c>
      <c r="O6718" s="124">
        <v>17273</v>
      </c>
      <c r="P6718" s="123">
        <v>17618</v>
      </c>
      <c r="Q6718" s="124">
        <v>17883</v>
      </c>
      <c r="R6718" s="123">
        <v>15793</v>
      </c>
      <c r="S6718" s="124">
        <v>16145</v>
      </c>
      <c r="T6718" s="123">
        <v>18418</v>
      </c>
      <c r="U6718" s="124">
        <v>19005</v>
      </c>
      <c r="V6718" s="123">
        <v>19520</v>
      </c>
      <c r="W6718" s="124">
        <v>19333</v>
      </c>
      <c r="X6718" s="123">
        <v>17488</v>
      </c>
      <c r="Y6718" s="124">
        <v>17627</v>
      </c>
      <c r="Z6718" s="123">
        <v>20340</v>
      </c>
      <c r="AA6718" s="124">
        <v>20830</v>
      </c>
      <c r="AB6718" s="123">
        <v>21013</v>
      </c>
      <c r="AC6718" s="124">
        <v>20869</v>
      </c>
      <c r="AD6718" s="123">
        <v>18652</v>
      </c>
      <c r="AE6718" s="125">
        <v>20811</v>
      </c>
      <c r="AF6718" s="126">
        <v>21397</v>
      </c>
    </row>
    <row r="6719" spans="2:32">
      <c r="B6719" s="127">
        <v>6681</v>
      </c>
      <c r="C6719" s="128">
        <v>6681</v>
      </c>
      <c r="D6719" s="129">
        <v>279</v>
      </c>
      <c r="E6719" s="130">
        <v>10</v>
      </c>
      <c r="F6719" s="131">
        <v>6</v>
      </c>
      <c r="G6719" s="132" t="s">
        <v>488</v>
      </c>
      <c r="H6719" s="133">
        <v>10</v>
      </c>
      <c r="I6719" s="128">
        <v>5</v>
      </c>
      <c r="J6719" s="129" t="s">
        <v>488</v>
      </c>
      <c r="K6719" s="134">
        <v>9</v>
      </c>
      <c r="L6719" s="108"/>
      <c r="M6719" s="81">
        <v>14193</v>
      </c>
      <c r="N6719" s="135">
        <v>16691</v>
      </c>
      <c r="O6719" s="136">
        <v>17615</v>
      </c>
      <c r="P6719" s="135">
        <v>17655</v>
      </c>
      <c r="Q6719" s="136">
        <v>17761</v>
      </c>
      <c r="R6719" s="135">
        <v>16314</v>
      </c>
      <c r="S6719" s="136">
        <v>16687</v>
      </c>
      <c r="T6719" s="135">
        <v>18726</v>
      </c>
      <c r="U6719" s="136">
        <v>19357</v>
      </c>
      <c r="V6719" s="135">
        <v>19313</v>
      </c>
      <c r="W6719" s="136">
        <v>19374</v>
      </c>
      <c r="X6719" s="135">
        <v>17948</v>
      </c>
      <c r="Y6719" s="136">
        <v>18076</v>
      </c>
      <c r="Z6719" s="135">
        <v>20477</v>
      </c>
      <c r="AA6719" s="136">
        <v>20734</v>
      </c>
      <c r="AB6719" s="135">
        <v>20726</v>
      </c>
      <c r="AC6719" s="136">
        <v>20853</v>
      </c>
      <c r="AD6719" s="135">
        <v>19012</v>
      </c>
      <c r="AE6719" s="137">
        <v>20948</v>
      </c>
      <c r="AF6719" s="138">
        <v>21481</v>
      </c>
    </row>
    <row r="6720" spans="2:32">
      <c r="B6720" s="114">
        <v>6682</v>
      </c>
      <c r="C6720" s="115">
        <v>6682</v>
      </c>
      <c r="D6720" s="116">
        <v>279</v>
      </c>
      <c r="E6720" s="117">
        <v>10</v>
      </c>
      <c r="F6720" s="118">
        <v>6</v>
      </c>
      <c r="G6720" s="119" t="s">
        <v>488</v>
      </c>
      <c r="H6720" s="120">
        <v>10</v>
      </c>
      <c r="I6720" s="115">
        <v>5</v>
      </c>
      <c r="J6720" s="116" t="s">
        <v>488</v>
      </c>
      <c r="K6720" s="121">
        <v>10</v>
      </c>
      <c r="L6720" s="108"/>
      <c r="M6720" s="122">
        <v>14624</v>
      </c>
      <c r="N6720" s="123">
        <v>17010</v>
      </c>
      <c r="O6720" s="124">
        <v>18049</v>
      </c>
      <c r="P6720" s="123">
        <v>17714</v>
      </c>
      <c r="Q6720" s="124">
        <v>17755</v>
      </c>
      <c r="R6720" s="123">
        <v>16677</v>
      </c>
      <c r="S6720" s="124">
        <v>17152</v>
      </c>
      <c r="T6720" s="123">
        <v>19048</v>
      </c>
      <c r="U6720" s="124">
        <v>19938</v>
      </c>
      <c r="V6720" s="123">
        <v>19217</v>
      </c>
      <c r="W6720" s="124">
        <v>19608</v>
      </c>
      <c r="X6720" s="123">
        <v>18347</v>
      </c>
      <c r="Y6720" s="124">
        <v>18549</v>
      </c>
      <c r="Z6720" s="123">
        <v>20929</v>
      </c>
      <c r="AA6720" s="124">
        <v>20848</v>
      </c>
      <c r="AB6720" s="123">
        <v>20706</v>
      </c>
      <c r="AC6720" s="124">
        <v>21315</v>
      </c>
      <c r="AD6720" s="123">
        <v>19545</v>
      </c>
      <c r="AE6720" s="125">
        <v>21534</v>
      </c>
      <c r="AF6720" s="126">
        <v>21974</v>
      </c>
    </row>
    <row r="6721" spans="2:32">
      <c r="B6721" s="127">
        <v>6683</v>
      </c>
      <c r="C6721" s="128">
        <v>6683</v>
      </c>
      <c r="D6721" s="129">
        <v>279</v>
      </c>
      <c r="E6721" s="130">
        <v>10</v>
      </c>
      <c r="F6721" s="131">
        <v>6</v>
      </c>
      <c r="G6721" s="132" t="s">
        <v>488</v>
      </c>
      <c r="H6721" s="133">
        <v>10</v>
      </c>
      <c r="I6721" s="128">
        <v>5</v>
      </c>
      <c r="J6721" s="129" t="s">
        <v>488</v>
      </c>
      <c r="K6721" s="134">
        <v>11</v>
      </c>
      <c r="L6721" s="108"/>
      <c r="M6721" s="81">
        <v>14810</v>
      </c>
      <c r="N6721" s="135">
        <v>17133</v>
      </c>
      <c r="O6721" s="136">
        <v>18231</v>
      </c>
      <c r="P6721" s="135">
        <v>17728</v>
      </c>
      <c r="Q6721" s="136">
        <v>17662</v>
      </c>
      <c r="R6721" s="135">
        <v>16653</v>
      </c>
      <c r="S6721" s="136">
        <v>17297</v>
      </c>
      <c r="T6721" s="135">
        <v>19065</v>
      </c>
      <c r="U6721" s="136">
        <v>20298</v>
      </c>
      <c r="V6721" s="135">
        <v>18912</v>
      </c>
      <c r="W6721" s="136">
        <v>19573</v>
      </c>
      <c r="X6721" s="135">
        <v>18309</v>
      </c>
      <c r="Y6721" s="136">
        <v>18683</v>
      </c>
      <c r="Z6721" s="135">
        <v>21094</v>
      </c>
      <c r="AA6721" s="136">
        <v>20840</v>
      </c>
      <c r="AB6721" s="135">
        <v>20364</v>
      </c>
      <c r="AC6721" s="136">
        <v>21637</v>
      </c>
      <c r="AD6721" s="135">
        <v>19724</v>
      </c>
      <c r="AE6721" s="137">
        <v>21857</v>
      </c>
      <c r="AF6721" s="138">
        <v>22184</v>
      </c>
    </row>
    <row r="6722" spans="2:32">
      <c r="B6722" s="114">
        <v>6684</v>
      </c>
      <c r="C6722" s="115">
        <v>6684</v>
      </c>
      <c r="D6722" s="116">
        <v>279</v>
      </c>
      <c r="E6722" s="117">
        <v>10</v>
      </c>
      <c r="F6722" s="118">
        <v>6</v>
      </c>
      <c r="G6722" s="119" t="s">
        <v>488</v>
      </c>
      <c r="H6722" s="120">
        <v>10</v>
      </c>
      <c r="I6722" s="115">
        <v>5</v>
      </c>
      <c r="J6722" s="116" t="s">
        <v>488</v>
      </c>
      <c r="K6722" s="121">
        <v>12</v>
      </c>
      <c r="L6722" s="108"/>
      <c r="M6722" s="122">
        <v>14726</v>
      </c>
      <c r="N6722" s="123">
        <v>17186</v>
      </c>
      <c r="O6722" s="124">
        <v>18257</v>
      </c>
      <c r="P6722" s="123">
        <v>17648</v>
      </c>
      <c r="Q6722" s="124">
        <v>17379</v>
      </c>
      <c r="R6722" s="123">
        <v>16558</v>
      </c>
      <c r="S6722" s="124">
        <v>17503</v>
      </c>
      <c r="T6722" s="123">
        <v>19048</v>
      </c>
      <c r="U6722" s="124">
        <v>20235</v>
      </c>
      <c r="V6722" s="123">
        <v>18623</v>
      </c>
      <c r="W6722" s="124">
        <v>19473</v>
      </c>
      <c r="X6722" s="123">
        <v>18198</v>
      </c>
      <c r="Y6722" s="124">
        <v>18877</v>
      </c>
      <c r="Z6722" s="123">
        <v>21270</v>
      </c>
      <c r="AA6722" s="124">
        <v>20727</v>
      </c>
      <c r="AB6722" s="123">
        <v>19978</v>
      </c>
      <c r="AC6722" s="124">
        <v>21550</v>
      </c>
      <c r="AD6722" s="123">
        <v>19928</v>
      </c>
      <c r="AE6722" s="125">
        <v>21871</v>
      </c>
      <c r="AF6722" s="126">
        <v>22373</v>
      </c>
    </row>
    <row r="6723" spans="2:32">
      <c r="B6723" s="127">
        <v>6685</v>
      </c>
      <c r="C6723" s="128">
        <v>6685</v>
      </c>
      <c r="D6723" s="129">
        <v>279</v>
      </c>
      <c r="E6723" s="130">
        <v>10</v>
      </c>
      <c r="F6723" s="131">
        <v>6</v>
      </c>
      <c r="G6723" s="132" t="s">
        <v>488</v>
      </c>
      <c r="H6723" s="133">
        <v>10</v>
      </c>
      <c r="I6723" s="128">
        <v>5</v>
      </c>
      <c r="J6723" s="129" t="s">
        <v>488</v>
      </c>
      <c r="K6723" s="134">
        <v>13</v>
      </c>
      <c r="L6723" s="108"/>
      <c r="M6723" s="81">
        <v>14549</v>
      </c>
      <c r="N6723" s="135">
        <v>17290</v>
      </c>
      <c r="O6723" s="136">
        <v>18309</v>
      </c>
      <c r="P6723" s="135">
        <v>17435</v>
      </c>
      <c r="Q6723" s="136">
        <v>17197</v>
      </c>
      <c r="R6723" s="135">
        <v>16332</v>
      </c>
      <c r="S6723" s="136">
        <v>17553</v>
      </c>
      <c r="T6723" s="135">
        <v>19146</v>
      </c>
      <c r="U6723" s="136">
        <v>20299</v>
      </c>
      <c r="V6723" s="135">
        <v>18393</v>
      </c>
      <c r="W6723" s="136">
        <v>19458</v>
      </c>
      <c r="X6723" s="135">
        <v>17952</v>
      </c>
      <c r="Y6723" s="136">
        <v>18902</v>
      </c>
      <c r="Z6723" s="135">
        <v>21350</v>
      </c>
      <c r="AA6723" s="136">
        <v>20480</v>
      </c>
      <c r="AB6723" s="135">
        <v>19737</v>
      </c>
      <c r="AC6723" s="136">
        <v>21584</v>
      </c>
      <c r="AD6723" s="135">
        <v>19950</v>
      </c>
      <c r="AE6723" s="137">
        <v>22030</v>
      </c>
      <c r="AF6723" s="138">
        <v>22446</v>
      </c>
    </row>
    <row r="6724" spans="2:32">
      <c r="B6724" s="114">
        <v>6686</v>
      </c>
      <c r="C6724" s="115">
        <v>6686</v>
      </c>
      <c r="D6724" s="116">
        <v>279</v>
      </c>
      <c r="E6724" s="117">
        <v>10</v>
      </c>
      <c r="F6724" s="118">
        <v>6</v>
      </c>
      <c r="G6724" s="119" t="s">
        <v>488</v>
      </c>
      <c r="H6724" s="120">
        <v>10</v>
      </c>
      <c r="I6724" s="115">
        <v>5</v>
      </c>
      <c r="J6724" s="116" t="s">
        <v>488</v>
      </c>
      <c r="K6724" s="121">
        <v>14</v>
      </c>
      <c r="L6724" s="108"/>
      <c r="M6724" s="122">
        <v>14324</v>
      </c>
      <c r="N6724" s="123">
        <v>17288</v>
      </c>
      <c r="O6724" s="124">
        <v>18303</v>
      </c>
      <c r="P6724" s="123">
        <v>17349</v>
      </c>
      <c r="Q6724" s="124">
        <v>17062</v>
      </c>
      <c r="R6724" s="123">
        <v>16117</v>
      </c>
      <c r="S6724" s="124">
        <v>17613</v>
      </c>
      <c r="T6724" s="123">
        <v>19142</v>
      </c>
      <c r="U6724" s="124">
        <v>20259</v>
      </c>
      <c r="V6724" s="123">
        <v>18254</v>
      </c>
      <c r="W6724" s="124">
        <v>19326</v>
      </c>
      <c r="X6724" s="123">
        <v>17710</v>
      </c>
      <c r="Y6724" s="124">
        <v>18938</v>
      </c>
      <c r="Z6724" s="123">
        <v>21437</v>
      </c>
      <c r="AA6724" s="124">
        <v>20346</v>
      </c>
      <c r="AB6724" s="123">
        <v>19541</v>
      </c>
      <c r="AC6724" s="124">
        <v>21391</v>
      </c>
      <c r="AD6724" s="123">
        <v>19962</v>
      </c>
      <c r="AE6724" s="125">
        <v>21906</v>
      </c>
      <c r="AF6724" s="126">
        <v>22509</v>
      </c>
    </row>
    <row r="6725" spans="2:32">
      <c r="B6725" s="127">
        <v>6687</v>
      </c>
      <c r="C6725" s="128">
        <v>6687</v>
      </c>
      <c r="D6725" s="129">
        <v>279</v>
      </c>
      <c r="E6725" s="130">
        <v>10</v>
      </c>
      <c r="F6725" s="131">
        <v>6</v>
      </c>
      <c r="G6725" s="132" t="s">
        <v>488</v>
      </c>
      <c r="H6725" s="133">
        <v>10</v>
      </c>
      <c r="I6725" s="128">
        <v>5</v>
      </c>
      <c r="J6725" s="129" t="s">
        <v>488</v>
      </c>
      <c r="K6725" s="134">
        <v>15</v>
      </c>
      <c r="L6725" s="108"/>
      <c r="M6725" s="81">
        <v>14294</v>
      </c>
      <c r="N6725" s="135">
        <v>17359</v>
      </c>
      <c r="O6725" s="136">
        <v>18355</v>
      </c>
      <c r="P6725" s="135">
        <v>17494</v>
      </c>
      <c r="Q6725" s="136">
        <v>17011</v>
      </c>
      <c r="R6725" s="135">
        <v>16137</v>
      </c>
      <c r="S6725" s="136">
        <v>17789</v>
      </c>
      <c r="T6725" s="135">
        <v>19185</v>
      </c>
      <c r="U6725" s="136">
        <v>20142</v>
      </c>
      <c r="V6725" s="135">
        <v>18299</v>
      </c>
      <c r="W6725" s="136">
        <v>19321</v>
      </c>
      <c r="X6725" s="135">
        <v>17710</v>
      </c>
      <c r="Y6725" s="136">
        <v>19095</v>
      </c>
      <c r="Z6725" s="135">
        <v>21178</v>
      </c>
      <c r="AA6725" s="136">
        <v>20454</v>
      </c>
      <c r="AB6725" s="135">
        <v>19548</v>
      </c>
      <c r="AC6725" s="136">
        <v>21176</v>
      </c>
      <c r="AD6725" s="135">
        <v>20103</v>
      </c>
      <c r="AE6725" s="137">
        <v>21626</v>
      </c>
      <c r="AF6725" s="138">
        <v>22227</v>
      </c>
    </row>
    <row r="6726" spans="2:32">
      <c r="B6726" s="114">
        <v>6688</v>
      </c>
      <c r="C6726" s="115">
        <v>6688</v>
      </c>
      <c r="D6726" s="116">
        <v>279</v>
      </c>
      <c r="E6726" s="117">
        <v>10</v>
      </c>
      <c r="F6726" s="118">
        <v>6</v>
      </c>
      <c r="G6726" s="119" t="s">
        <v>488</v>
      </c>
      <c r="H6726" s="120">
        <v>10</v>
      </c>
      <c r="I6726" s="115">
        <v>5</v>
      </c>
      <c r="J6726" s="116" t="s">
        <v>488</v>
      </c>
      <c r="K6726" s="121">
        <v>16</v>
      </c>
      <c r="L6726" s="108"/>
      <c r="M6726" s="122">
        <v>14403</v>
      </c>
      <c r="N6726" s="123">
        <v>17654</v>
      </c>
      <c r="O6726" s="124">
        <v>18700</v>
      </c>
      <c r="P6726" s="123">
        <v>17896</v>
      </c>
      <c r="Q6726" s="124">
        <v>17186</v>
      </c>
      <c r="R6726" s="123">
        <v>16266</v>
      </c>
      <c r="S6726" s="124">
        <v>18030</v>
      </c>
      <c r="T6726" s="123">
        <v>19431</v>
      </c>
      <c r="U6726" s="124">
        <v>20463</v>
      </c>
      <c r="V6726" s="123">
        <v>18494</v>
      </c>
      <c r="W6726" s="124">
        <v>19290</v>
      </c>
      <c r="X6726" s="123">
        <v>17748</v>
      </c>
      <c r="Y6726" s="124">
        <v>19264</v>
      </c>
      <c r="Z6726" s="123">
        <v>21413</v>
      </c>
      <c r="AA6726" s="124">
        <v>20703</v>
      </c>
      <c r="AB6726" s="123">
        <v>19642</v>
      </c>
      <c r="AC6726" s="124">
        <v>20864</v>
      </c>
      <c r="AD6726" s="123">
        <v>20233</v>
      </c>
      <c r="AE6726" s="125">
        <v>21476</v>
      </c>
      <c r="AF6726" s="126">
        <v>22432</v>
      </c>
    </row>
    <row r="6727" spans="2:32">
      <c r="B6727" s="127">
        <v>6689</v>
      </c>
      <c r="C6727" s="128">
        <v>6689</v>
      </c>
      <c r="D6727" s="129">
        <v>279</v>
      </c>
      <c r="E6727" s="130">
        <v>10</v>
      </c>
      <c r="F6727" s="131">
        <v>6</v>
      </c>
      <c r="G6727" s="132" t="s">
        <v>488</v>
      </c>
      <c r="H6727" s="133">
        <v>10</v>
      </c>
      <c r="I6727" s="128">
        <v>5</v>
      </c>
      <c r="J6727" s="129" t="s">
        <v>488</v>
      </c>
      <c r="K6727" s="134">
        <v>17</v>
      </c>
      <c r="L6727" s="108"/>
      <c r="M6727" s="81">
        <v>14557</v>
      </c>
      <c r="N6727" s="135">
        <v>17795</v>
      </c>
      <c r="O6727" s="136">
        <v>18804</v>
      </c>
      <c r="P6727" s="135">
        <v>18058</v>
      </c>
      <c r="Q6727" s="136">
        <v>17314</v>
      </c>
      <c r="R6727" s="135">
        <v>16530</v>
      </c>
      <c r="S6727" s="136">
        <v>18188</v>
      </c>
      <c r="T6727" s="135">
        <v>19550</v>
      </c>
      <c r="U6727" s="136">
        <v>20429</v>
      </c>
      <c r="V6727" s="135">
        <v>18595</v>
      </c>
      <c r="W6727" s="136">
        <v>19341</v>
      </c>
      <c r="X6727" s="135">
        <v>18026</v>
      </c>
      <c r="Y6727" s="136">
        <v>19527</v>
      </c>
      <c r="Z6727" s="135">
        <v>21468</v>
      </c>
      <c r="AA6727" s="136">
        <v>20933</v>
      </c>
      <c r="AB6727" s="135">
        <v>19905</v>
      </c>
      <c r="AC6727" s="136">
        <v>20754</v>
      </c>
      <c r="AD6727" s="135">
        <v>20506</v>
      </c>
      <c r="AE6727" s="137">
        <v>21597</v>
      </c>
      <c r="AF6727" s="138">
        <v>22506</v>
      </c>
    </row>
    <row r="6728" spans="2:32">
      <c r="B6728" s="114">
        <v>6690</v>
      </c>
      <c r="C6728" s="115">
        <v>6690</v>
      </c>
      <c r="D6728" s="116">
        <v>279</v>
      </c>
      <c r="E6728" s="117">
        <v>10</v>
      </c>
      <c r="F6728" s="118">
        <v>6</v>
      </c>
      <c r="G6728" s="119" t="s">
        <v>488</v>
      </c>
      <c r="H6728" s="120">
        <v>10</v>
      </c>
      <c r="I6728" s="115">
        <v>5</v>
      </c>
      <c r="J6728" s="116" t="s">
        <v>488</v>
      </c>
      <c r="K6728" s="121">
        <v>18</v>
      </c>
      <c r="L6728" s="108"/>
      <c r="M6728" s="122">
        <v>14389</v>
      </c>
      <c r="N6728" s="123">
        <v>17548</v>
      </c>
      <c r="O6728" s="124">
        <v>18397</v>
      </c>
      <c r="P6728" s="123">
        <v>17815</v>
      </c>
      <c r="Q6728" s="124">
        <v>17300</v>
      </c>
      <c r="R6728" s="123">
        <v>16313</v>
      </c>
      <c r="S6728" s="124">
        <v>17919</v>
      </c>
      <c r="T6728" s="123">
        <v>19278</v>
      </c>
      <c r="U6728" s="124">
        <v>19881</v>
      </c>
      <c r="V6728" s="123">
        <v>18626</v>
      </c>
      <c r="W6728" s="124">
        <v>19443</v>
      </c>
      <c r="X6728" s="123">
        <v>18019</v>
      </c>
      <c r="Y6728" s="124">
        <v>19360</v>
      </c>
      <c r="Z6728" s="123">
        <v>21234</v>
      </c>
      <c r="AA6728" s="124">
        <v>20710</v>
      </c>
      <c r="AB6728" s="123">
        <v>20274</v>
      </c>
      <c r="AC6728" s="124">
        <v>21018</v>
      </c>
      <c r="AD6728" s="123">
        <v>20422</v>
      </c>
      <c r="AE6728" s="125">
        <v>21662</v>
      </c>
      <c r="AF6728" s="126">
        <v>22325</v>
      </c>
    </row>
    <row r="6729" spans="2:32">
      <c r="B6729" s="127">
        <v>6691</v>
      </c>
      <c r="C6729" s="128">
        <v>6691</v>
      </c>
      <c r="D6729" s="129">
        <v>279</v>
      </c>
      <c r="E6729" s="130">
        <v>10</v>
      </c>
      <c r="F6729" s="131">
        <v>6</v>
      </c>
      <c r="G6729" s="132" t="s">
        <v>488</v>
      </c>
      <c r="H6729" s="133">
        <v>10</v>
      </c>
      <c r="I6729" s="128">
        <v>5</v>
      </c>
      <c r="J6729" s="129" t="s">
        <v>488</v>
      </c>
      <c r="K6729" s="134">
        <v>19</v>
      </c>
      <c r="L6729" s="108"/>
      <c r="M6729" s="81">
        <v>14799</v>
      </c>
      <c r="N6729" s="135">
        <v>17971</v>
      </c>
      <c r="O6729" s="136">
        <v>18853</v>
      </c>
      <c r="P6729" s="135">
        <v>18380</v>
      </c>
      <c r="Q6729" s="136">
        <v>17899</v>
      </c>
      <c r="R6729" s="135">
        <v>16861</v>
      </c>
      <c r="S6729" s="136">
        <v>18467</v>
      </c>
      <c r="T6729" s="135">
        <v>19715</v>
      </c>
      <c r="U6729" s="136">
        <v>20485</v>
      </c>
      <c r="V6729" s="135">
        <v>19512</v>
      </c>
      <c r="W6729" s="136">
        <v>20086</v>
      </c>
      <c r="X6729" s="135">
        <v>18891</v>
      </c>
      <c r="Y6729" s="136">
        <v>20203</v>
      </c>
      <c r="Z6729" s="135">
        <v>22068</v>
      </c>
      <c r="AA6729" s="136">
        <v>21803</v>
      </c>
      <c r="AB6729" s="135">
        <v>21507</v>
      </c>
      <c r="AC6729" s="136">
        <v>22044</v>
      </c>
      <c r="AD6729" s="135">
        <v>21424</v>
      </c>
      <c r="AE6729" s="137">
        <v>22578</v>
      </c>
      <c r="AF6729" s="138">
        <v>23327</v>
      </c>
    </row>
    <row r="6730" spans="2:32">
      <c r="B6730" s="114">
        <v>6692</v>
      </c>
      <c r="C6730" s="115">
        <v>6692</v>
      </c>
      <c r="D6730" s="116">
        <v>279</v>
      </c>
      <c r="E6730" s="117">
        <v>10</v>
      </c>
      <c r="F6730" s="118">
        <v>6</v>
      </c>
      <c r="G6730" s="119" t="s">
        <v>488</v>
      </c>
      <c r="H6730" s="120">
        <v>10</v>
      </c>
      <c r="I6730" s="115">
        <v>5</v>
      </c>
      <c r="J6730" s="116" t="s">
        <v>488</v>
      </c>
      <c r="K6730" s="121">
        <v>20</v>
      </c>
      <c r="L6730" s="108"/>
      <c r="M6730" s="122">
        <v>14688</v>
      </c>
      <c r="N6730" s="123">
        <v>17651</v>
      </c>
      <c r="O6730" s="124">
        <v>18557</v>
      </c>
      <c r="P6730" s="123">
        <v>18239</v>
      </c>
      <c r="Q6730" s="124">
        <v>17986</v>
      </c>
      <c r="R6730" s="123">
        <v>16858</v>
      </c>
      <c r="S6730" s="124">
        <v>18441</v>
      </c>
      <c r="T6730" s="123">
        <v>19625</v>
      </c>
      <c r="U6730" s="124">
        <v>20359</v>
      </c>
      <c r="V6730" s="123">
        <v>19874</v>
      </c>
      <c r="W6730" s="124">
        <v>20292</v>
      </c>
      <c r="X6730" s="123">
        <v>19225</v>
      </c>
      <c r="Y6730" s="124">
        <v>20551</v>
      </c>
      <c r="Z6730" s="123">
        <v>22423</v>
      </c>
      <c r="AA6730" s="124">
        <v>22313</v>
      </c>
      <c r="AB6730" s="123">
        <v>22319</v>
      </c>
      <c r="AC6730" s="124">
        <v>22644</v>
      </c>
      <c r="AD6730" s="123">
        <v>21970</v>
      </c>
      <c r="AE6730" s="125">
        <v>22999</v>
      </c>
      <c r="AF6730" s="126">
        <v>23861</v>
      </c>
    </row>
    <row r="6731" spans="2:32">
      <c r="B6731" s="127">
        <v>6693</v>
      </c>
      <c r="C6731" s="128">
        <v>6693</v>
      </c>
      <c r="D6731" s="129">
        <v>279</v>
      </c>
      <c r="E6731" s="130">
        <v>10</v>
      </c>
      <c r="F6731" s="131">
        <v>6</v>
      </c>
      <c r="G6731" s="132" t="s">
        <v>488</v>
      </c>
      <c r="H6731" s="133">
        <v>10</v>
      </c>
      <c r="I6731" s="128">
        <v>5</v>
      </c>
      <c r="J6731" s="129" t="s">
        <v>488</v>
      </c>
      <c r="K6731" s="134">
        <v>21</v>
      </c>
      <c r="L6731" s="108"/>
      <c r="M6731" s="81">
        <v>14213</v>
      </c>
      <c r="N6731" s="135">
        <v>16990</v>
      </c>
      <c r="O6731" s="136">
        <v>17894</v>
      </c>
      <c r="P6731" s="135">
        <v>17680</v>
      </c>
      <c r="Q6731" s="136">
        <v>17511</v>
      </c>
      <c r="R6731" s="135">
        <v>16541</v>
      </c>
      <c r="S6731" s="136">
        <v>18138</v>
      </c>
      <c r="T6731" s="135">
        <v>19168</v>
      </c>
      <c r="U6731" s="136">
        <v>19994</v>
      </c>
      <c r="V6731" s="135">
        <v>19721</v>
      </c>
      <c r="W6731" s="136">
        <v>20224</v>
      </c>
      <c r="X6731" s="135">
        <v>19399</v>
      </c>
      <c r="Y6731" s="136">
        <v>20681</v>
      </c>
      <c r="Z6731" s="135">
        <v>22505</v>
      </c>
      <c r="AA6731" s="136">
        <v>22597</v>
      </c>
      <c r="AB6731" s="135">
        <v>22672</v>
      </c>
      <c r="AC6731" s="136">
        <v>23030</v>
      </c>
      <c r="AD6731" s="135">
        <v>22324</v>
      </c>
      <c r="AE6731" s="137">
        <v>23135</v>
      </c>
      <c r="AF6731" s="138">
        <v>24143</v>
      </c>
    </row>
    <row r="6732" spans="2:32">
      <c r="B6732" s="114">
        <v>6694</v>
      </c>
      <c r="C6732" s="115">
        <v>6694</v>
      </c>
      <c r="D6732" s="116">
        <v>279</v>
      </c>
      <c r="E6732" s="117">
        <v>10</v>
      </c>
      <c r="F6732" s="118">
        <v>6</v>
      </c>
      <c r="G6732" s="119" t="s">
        <v>488</v>
      </c>
      <c r="H6732" s="120">
        <v>10</v>
      </c>
      <c r="I6732" s="115">
        <v>5</v>
      </c>
      <c r="J6732" s="116" t="s">
        <v>488</v>
      </c>
      <c r="K6732" s="121">
        <v>22</v>
      </c>
      <c r="L6732" s="108"/>
      <c r="M6732" s="122">
        <v>13580</v>
      </c>
      <c r="N6732" s="123">
        <v>15736</v>
      </c>
      <c r="O6732" s="124">
        <v>16719</v>
      </c>
      <c r="P6732" s="123">
        <v>16752</v>
      </c>
      <c r="Q6732" s="124">
        <v>16475</v>
      </c>
      <c r="R6732" s="123">
        <v>16071</v>
      </c>
      <c r="S6732" s="124">
        <v>17394</v>
      </c>
      <c r="T6732" s="123">
        <v>18062</v>
      </c>
      <c r="U6732" s="124">
        <v>19054</v>
      </c>
      <c r="V6732" s="123">
        <v>18927</v>
      </c>
      <c r="W6732" s="124">
        <v>19584</v>
      </c>
      <c r="X6732" s="123">
        <v>19250</v>
      </c>
      <c r="Y6732" s="124">
        <v>20213</v>
      </c>
      <c r="Z6732" s="123">
        <v>21822</v>
      </c>
      <c r="AA6732" s="124">
        <v>22230</v>
      </c>
      <c r="AB6732" s="123">
        <v>22185</v>
      </c>
      <c r="AC6732" s="124">
        <v>22653</v>
      </c>
      <c r="AD6732" s="123">
        <v>21991</v>
      </c>
      <c r="AE6732" s="125">
        <v>22373</v>
      </c>
      <c r="AF6732" s="126">
        <v>23598</v>
      </c>
    </row>
    <row r="6733" spans="2:32">
      <c r="B6733" s="127">
        <v>6695</v>
      </c>
      <c r="C6733" s="128">
        <v>6695</v>
      </c>
      <c r="D6733" s="129">
        <v>279</v>
      </c>
      <c r="E6733" s="130">
        <v>10</v>
      </c>
      <c r="F6733" s="131">
        <v>6</v>
      </c>
      <c r="G6733" s="132" t="s">
        <v>488</v>
      </c>
      <c r="H6733" s="133">
        <v>10</v>
      </c>
      <c r="I6733" s="128">
        <v>5</v>
      </c>
      <c r="J6733" s="129" t="s">
        <v>488</v>
      </c>
      <c r="K6733" s="134">
        <v>23</v>
      </c>
      <c r="L6733" s="108"/>
      <c r="M6733" s="81">
        <v>12975</v>
      </c>
      <c r="N6733" s="135">
        <v>14477</v>
      </c>
      <c r="O6733" s="136">
        <v>15552</v>
      </c>
      <c r="P6733" s="135">
        <v>15651</v>
      </c>
      <c r="Q6733" s="136">
        <v>15484</v>
      </c>
      <c r="R6733" s="135">
        <v>15534</v>
      </c>
      <c r="S6733" s="136">
        <v>16531</v>
      </c>
      <c r="T6733" s="135">
        <v>16909</v>
      </c>
      <c r="U6733" s="136">
        <v>18041</v>
      </c>
      <c r="V6733" s="135">
        <v>18075</v>
      </c>
      <c r="W6733" s="136">
        <v>18761</v>
      </c>
      <c r="X6733" s="135">
        <v>18894</v>
      </c>
      <c r="Y6733" s="136">
        <v>19521</v>
      </c>
      <c r="Z6733" s="135">
        <v>21042</v>
      </c>
      <c r="AA6733" s="136">
        <v>21440</v>
      </c>
      <c r="AB6733" s="135">
        <v>21504</v>
      </c>
      <c r="AC6733" s="136">
        <v>21960</v>
      </c>
      <c r="AD6733" s="135">
        <v>21369</v>
      </c>
      <c r="AE6733" s="137">
        <v>21411</v>
      </c>
      <c r="AF6733" s="138">
        <v>22895</v>
      </c>
    </row>
    <row r="6734" spans="2:32">
      <c r="B6734" s="114">
        <v>6696</v>
      </c>
      <c r="C6734" s="115">
        <v>6696</v>
      </c>
      <c r="D6734" s="116">
        <v>279</v>
      </c>
      <c r="E6734" s="117">
        <v>10</v>
      </c>
      <c r="F6734" s="118">
        <v>6</v>
      </c>
      <c r="G6734" s="119" t="s">
        <v>488</v>
      </c>
      <c r="H6734" s="120">
        <v>10</v>
      </c>
      <c r="I6734" s="115">
        <v>5</v>
      </c>
      <c r="J6734" s="116" t="s">
        <v>488</v>
      </c>
      <c r="K6734" s="121">
        <v>24</v>
      </c>
      <c r="L6734" s="108"/>
      <c r="M6734" s="122">
        <v>12421</v>
      </c>
      <c r="N6734" s="123">
        <v>13596</v>
      </c>
      <c r="O6734" s="124">
        <v>14697</v>
      </c>
      <c r="P6734" s="123">
        <v>15009</v>
      </c>
      <c r="Q6734" s="124">
        <v>14760</v>
      </c>
      <c r="R6734" s="123">
        <v>15000</v>
      </c>
      <c r="S6734" s="124">
        <v>15893</v>
      </c>
      <c r="T6734" s="123">
        <v>16146</v>
      </c>
      <c r="U6734" s="124">
        <v>17372</v>
      </c>
      <c r="V6734" s="123">
        <v>17500</v>
      </c>
      <c r="W6734" s="124">
        <v>18210</v>
      </c>
      <c r="X6734" s="123">
        <v>18517</v>
      </c>
      <c r="Y6734" s="124">
        <v>18977</v>
      </c>
      <c r="Z6734" s="123">
        <v>20338</v>
      </c>
      <c r="AA6734" s="124">
        <v>21019</v>
      </c>
      <c r="AB6734" s="123">
        <v>20981</v>
      </c>
      <c r="AC6734" s="124">
        <v>21499</v>
      </c>
      <c r="AD6734" s="123">
        <v>20863</v>
      </c>
      <c r="AE6734" s="125">
        <v>20729</v>
      </c>
      <c r="AF6734" s="126">
        <v>22239</v>
      </c>
    </row>
    <row r="6735" spans="2:32">
      <c r="B6735" s="127">
        <v>6697</v>
      </c>
      <c r="C6735" s="128">
        <v>6697</v>
      </c>
      <c r="D6735" s="129">
        <v>280</v>
      </c>
      <c r="E6735" s="130">
        <v>10</v>
      </c>
      <c r="F6735" s="131">
        <v>7</v>
      </c>
      <c r="G6735" s="132" t="s">
        <v>488</v>
      </c>
      <c r="H6735" s="133">
        <v>10</v>
      </c>
      <c r="I6735" s="128">
        <v>6</v>
      </c>
      <c r="J6735" s="129" t="s">
        <v>488</v>
      </c>
      <c r="K6735" s="134">
        <v>1</v>
      </c>
      <c r="L6735" s="108"/>
      <c r="M6735" s="81">
        <v>12896</v>
      </c>
      <c r="N6735" s="135">
        <v>13434</v>
      </c>
      <c r="O6735" s="136">
        <v>14112</v>
      </c>
      <c r="P6735" s="135">
        <v>14284</v>
      </c>
      <c r="Q6735" s="136">
        <v>14538</v>
      </c>
      <c r="R6735" s="135">
        <v>15259</v>
      </c>
      <c r="S6735" s="136">
        <v>15085</v>
      </c>
      <c r="T6735" s="135">
        <v>16199</v>
      </c>
      <c r="U6735" s="136">
        <v>16866</v>
      </c>
      <c r="V6735" s="135">
        <v>17327</v>
      </c>
      <c r="W6735" s="136">
        <v>17800</v>
      </c>
      <c r="X6735" s="135">
        <v>18240</v>
      </c>
      <c r="Y6735" s="136">
        <v>18069</v>
      </c>
      <c r="Z6735" s="135">
        <v>19945</v>
      </c>
      <c r="AA6735" s="136">
        <v>20375</v>
      </c>
      <c r="AB6735" s="135">
        <v>20827</v>
      </c>
      <c r="AC6735" s="136">
        <v>20939</v>
      </c>
      <c r="AD6735" s="135">
        <v>19880</v>
      </c>
      <c r="AE6735" s="137">
        <v>21338</v>
      </c>
      <c r="AF6735" s="138">
        <v>21920</v>
      </c>
    </row>
    <row r="6736" spans="2:32">
      <c r="B6736" s="114">
        <v>6698</v>
      </c>
      <c r="C6736" s="115">
        <v>6698</v>
      </c>
      <c r="D6736" s="116">
        <v>280</v>
      </c>
      <c r="E6736" s="117">
        <v>10</v>
      </c>
      <c r="F6736" s="118">
        <v>7</v>
      </c>
      <c r="G6736" s="119" t="s">
        <v>488</v>
      </c>
      <c r="H6736" s="120">
        <v>10</v>
      </c>
      <c r="I6736" s="115">
        <v>6</v>
      </c>
      <c r="J6736" s="116" t="s">
        <v>488</v>
      </c>
      <c r="K6736" s="121">
        <v>2</v>
      </c>
      <c r="L6736" s="108"/>
      <c r="M6736" s="122">
        <v>12577</v>
      </c>
      <c r="N6736" s="123">
        <v>13148</v>
      </c>
      <c r="O6736" s="124">
        <v>13907</v>
      </c>
      <c r="P6736" s="123">
        <v>14052</v>
      </c>
      <c r="Q6736" s="124">
        <v>14254</v>
      </c>
      <c r="R6736" s="123">
        <v>14946</v>
      </c>
      <c r="S6736" s="124">
        <v>14860</v>
      </c>
      <c r="T6736" s="123">
        <v>15907</v>
      </c>
      <c r="U6736" s="124">
        <v>16701</v>
      </c>
      <c r="V6736" s="123">
        <v>17046</v>
      </c>
      <c r="W6736" s="124">
        <v>17507</v>
      </c>
      <c r="X6736" s="123">
        <v>17897</v>
      </c>
      <c r="Y6736" s="124">
        <v>17804</v>
      </c>
      <c r="Z6736" s="123">
        <v>19662</v>
      </c>
      <c r="AA6736" s="124">
        <v>20039</v>
      </c>
      <c r="AB6736" s="123">
        <v>20427</v>
      </c>
      <c r="AC6736" s="124">
        <v>20579</v>
      </c>
      <c r="AD6736" s="123">
        <v>19558</v>
      </c>
      <c r="AE6736" s="125">
        <v>20929</v>
      </c>
      <c r="AF6736" s="126">
        <v>21592</v>
      </c>
    </row>
    <row r="6737" spans="2:32">
      <c r="B6737" s="127">
        <v>6699</v>
      </c>
      <c r="C6737" s="128">
        <v>6699</v>
      </c>
      <c r="D6737" s="129">
        <v>280</v>
      </c>
      <c r="E6737" s="130">
        <v>10</v>
      </c>
      <c r="F6737" s="131">
        <v>7</v>
      </c>
      <c r="G6737" s="132" t="s">
        <v>488</v>
      </c>
      <c r="H6737" s="133">
        <v>10</v>
      </c>
      <c r="I6737" s="128">
        <v>6</v>
      </c>
      <c r="J6737" s="129" t="s">
        <v>488</v>
      </c>
      <c r="K6737" s="134">
        <v>3</v>
      </c>
      <c r="L6737" s="108"/>
      <c r="M6737" s="81">
        <v>12313</v>
      </c>
      <c r="N6737" s="135">
        <v>13012</v>
      </c>
      <c r="O6737" s="136">
        <v>13789</v>
      </c>
      <c r="P6737" s="135">
        <v>14026</v>
      </c>
      <c r="Q6737" s="136">
        <v>14116</v>
      </c>
      <c r="R6737" s="135">
        <v>14786</v>
      </c>
      <c r="S6737" s="136">
        <v>14846</v>
      </c>
      <c r="T6737" s="135">
        <v>15880</v>
      </c>
      <c r="U6737" s="136">
        <v>16622</v>
      </c>
      <c r="V6737" s="135">
        <v>16938</v>
      </c>
      <c r="W6737" s="136">
        <v>17382</v>
      </c>
      <c r="X6737" s="135">
        <v>17721</v>
      </c>
      <c r="Y6737" s="136">
        <v>17696</v>
      </c>
      <c r="Z6737" s="135">
        <v>19497</v>
      </c>
      <c r="AA6737" s="136">
        <v>19921</v>
      </c>
      <c r="AB6737" s="135">
        <v>20174</v>
      </c>
      <c r="AC6737" s="136">
        <v>20282</v>
      </c>
      <c r="AD6737" s="135">
        <v>19414</v>
      </c>
      <c r="AE6737" s="137">
        <v>20753</v>
      </c>
      <c r="AF6737" s="138">
        <v>21361</v>
      </c>
    </row>
    <row r="6738" spans="2:32">
      <c r="B6738" s="114">
        <v>6700</v>
      </c>
      <c r="C6738" s="115">
        <v>6700</v>
      </c>
      <c r="D6738" s="116">
        <v>280</v>
      </c>
      <c r="E6738" s="117">
        <v>10</v>
      </c>
      <c r="F6738" s="118">
        <v>7</v>
      </c>
      <c r="G6738" s="119" t="s">
        <v>488</v>
      </c>
      <c r="H6738" s="120">
        <v>10</v>
      </c>
      <c r="I6738" s="115">
        <v>6</v>
      </c>
      <c r="J6738" s="116" t="s">
        <v>488</v>
      </c>
      <c r="K6738" s="121">
        <v>4</v>
      </c>
      <c r="L6738" s="108"/>
      <c r="M6738" s="122">
        <v>12142</v>
      </c>
      <c r="N6738" s="123">
        <v>13080</v>
      </c>
      <c r="O6738" s="124">
        <v>13844</v>
      </c>
      <c r="P6738" s="123">
        <v>14017</v>
      </c>
      <c r="Q6738" s="124">
        <v>14165</v>
      </c>
      <c r="R6738" s="123">
        <v>14606</v>
      </c>
      <c r="S6738" s="124">
        <v>14818</v>
      </c>
      <c r="T6738" s="123">
        <v>15855</v>
      </c>
      <c r="U6738" s="124">
        <v>16536</v>
      </c>
      <c r="V6738" s="123">
        <v>16775</v>
      </c>
      <c r="W6738" s="124">
        <v>17060</v>
      </c>
      <c r="X6738" s="123">
        <v>17311</v>
      </c>
      <c r="Y6738" s="124">
        <v>17424</v>
      </c>
      <c r="Z6738" s="123">
        <v>19108</v>
      </c>
      <c r="AA6738" s="124">
        <v>19383</v>
      </c>
      <c r="AB6738" s="123">
        <v>19676</v>
      </c>
      <c r="AC6738" s="124">
        <v>19688</v>
      </c>
      <c r="AD6738" s="123">
        <v>18979</v>
      </c>
      <c r="AE6738" s="125">
        <v>20280</v>
      </c>
      <c r="AF6738" s="126">
        <v>20812</v>
      </c>
    </row>
    <row r="6739" spans="2:32">
      <c r="B6739" s="127">
        <v>6701</v>
      </c>
      <c r="C6739" s="128">
        <v>6701</v>
      </c>
      <c r="D6739" s="129">
        <v>280</v>
      </c>
      <c r="E6739" s="130">
        <v>10</v>
      </c>
      <c r="F6739" s="131">
        <v>7</v>
      </c>
      <c r="G6739" s="132" t="s">
        <v>488</v>
      </c>
      <c r="H6739" s="133">
        <v>10</v>
      </c>
      <c r="I6739" s="128">
        <v>6</v>
      </c>
      <c r="J6739" s="129" t="s">
        <v>488</v>
      </c>
      <c r="K6739" s="134">
        <v>5</v>
      </c>
      <c r="L6739" s="108"/>
      <c r="M6739" s="81">
        <v>12228</v>
      </c>
      <c r="N6739" s="135">
        <v>13524</v>
      </c>
      <c r="O6739" s="136">
        <v>14388</v>
      </c>
      <c r="P6739" s="135">
        <v>14675</v>
      </c>
      <c r="Q6739" s="136">
        <v>14604</v>
      </c>
      <c r="R6739" s="135">
        <v>14708</v>
      </c>
      <c r="S6739" s="136">
        <v>15323</v>
      </c>
      <c r="T6739" s="135">
        <v>16164</v>
      </c>
      <c r="U6739" s="136">
        <v>16833</v>
      </c>
      <c r="V6739" s="135">
        <v>16950</v>
      </c>
      <c r="W6739" s="136">
        <v>16802</v>
      </c>
      <c r="X6739" s="135">
        <v>17091</v>
      </c>
      <c r="Y6739" s="136">
        <v>17596</v>
      </c>
      <c r="Z6739" s="135">
        <v>19059</v>
      </c>
      <c r="AA6739" s="136">
        <v>19404</v>
      </c>
      <c r="AB6739" s="135">
        <v>19470</v>
      </c>
      <c r="AC6739" s="136">
        <v>19073</v>
      </c>
      <c r="AD6739" s="135">
        <v>18970</v>
      </c>
      <c r="AE6739" s="137">
        <v>20018</v>
      </c>
      <c r="AF6739" s="138">
        <v>20566</v>
      </c>
    </row>
    <row r="6740" spans="2:32">
      <c r="B6740" s="114">
        <v>6702</v>
      </c>
      <c r="C6740" s="115">
        <v>6702</v>
      </c>
      <c r="D6740" s="116">
        <v>280</v>
      </c>
      <c r="E6740" s="117">
        <v>10</v>
      </c>
      <c r="F6740" s="118">
        <v>7</v>
      </c>
      <c r="G6740" s="119" t="s">
        <v>488</v>
      </c>
      <c r="H6740" s="120">
        <v>10</v>
      </c>
      <c r="I6740" s="115">
        <v>6</v>
      </c>
      <c r="J6740" s="116" t="s">
        <v>488</v>
      </c>
      <c r="K6740" s="121">
        <v>6</v>
      </c>
      <c r="L6740" s="108"/>
      <c r="M6740" s="122">
        <v>12660</v>
      </c>
      <c r="N6740" s="123">
        <v>14826</v>
      </c>
      <c r="O6740" s="124">
        <v>15683</v>
      </c>
      <c r="P6740" s="123">
        <v>16019</v>
      </c>
      <c r="Q6740" s="124">
        <v>15766</v>
      </c>
      <c r="R6740" s="123">
        <v>15103</v>
      </c>
      <c r="S6740" s="124">
        <v>16450</v>
      </c>
      <c r="T6740" s="123">
        <v>17274</v>
      </c>
      <c r="U6740" s="124">
        <v>17904</v>
      </c>
      <c r="V6740" s="123">
        <v>17800</v>
      </c>
      <c r="W6740" s="124">
        <v>16753</v>
      </c>
      <c r="X6740" s="123">
        <v>17143</v>
      </c>
      <c r="Y6740" s="124">
        <v>18424</v>
      </c>
      <c r="Z6740" s="123">
        <v>19717</v>
      </c>
      <c r="AA6740" s="124">
        <v>20052</v>
      </c>
      <c r="AB6740" s="123">
        <v>19956</v>
      </c>
      <c r="AC6740" s="124">
        <v>18681</v>
      </c>
      <c r="AD6740" s="123">
        <v>19620</v>
      </c>
      <c r="AE6740" s="125">
        <v>20577</v>
      </c>
      <c r="AF6740" s="126">
        <v>21028</v>
      </c>
    </row>
    <row r="6741" spans="2:32">
      <c r="B6741" s="127">
        <v>6703</v>
      </c>
      <c r="C6741" s="128">
        <v>6703</v>
      </c>
      <c r="D6741" s="129">
        <v>280</v>
      </c>
      <c r="E6741" s="130">
        <v>10</v>
      </c>
      <c r="F6741" s="131">
        <v>7</v>
      </c>
      <c r="G6741" s="132" t="s">
        <v>488</v>
      </c>
      <c r="H6741" s="133">
        <v>10</v>
      </c>
      <c r="I6741" s="128">
        <v>6</v>
      </c>
      <c r="J6741" s="129" t="s">
        <v>488</v>
      </c>
      <c r="K6741" s="134">
        <v>7</v>
      </c>
      <c r="L6741" s="108"/>
      <c r="M6741" s="81">
        <v>13236</v>
      </c>
      <c r="N6741" s="135">
        <v>16342</v>
      </c>
      <c r="O6741" s="136">
        <v>16980</v>
      </c>
      <c r="P6741" s="135">
        <v>17493</v>
      </c>
      <c r="Q6741" s="136">
        <v>17055</v>
      </c>
      <c r="R6741" s="135">
        <v>15545</v>
      </c>
      <c r="S6741" s="136">
        <v>17789</v>
      </c>
      <c r="T6741" s="135">
        <v>18517</v>
      </c>
      <c r="U6741" s="136">
        <v>19053</v>
      </c>
      <c r="V6741" s="135">
        <v>18896</v>
      </c>
      <c r="W6741" s="136">
        <v>16882</v>
      </c>
      <c r="X6741" s="135">
        <v>17332</v>
      </c>
      <c r="Y6741" s="136">
        <v>19445</v>
      </c>
      <c r="Z6741" s="135">
        <v>20519</v>
      </c>
      <c r="AA6741" s="136">
        <v>20943</v>
      </c>
      <c r="AB6741" s="135">
        <v>20651</v>
      </c>
      <c r="AC6741" s="136">
        <v>18551</v>
      </c>
      <c r="AD6741" s="135">
        <v>20519</v>
      </c>
      <c r="AE6741" s="137">
        <v>21347</v>
      </c>
      <c r="AF6741" s="138">
        <v>21666</v>
      </c>
    </row>
    <row r="6742" spans="2:32">
      <c r="B6742" s="114">
        <v>6704</v>
      </c>
      <c r="C6742" s="115">
        <v>6704</v>
      </c>
      <c r="D6742" s="116">
        <v>280</v>
      </c>
      <c r="E6742" s="117">
        <v>10</v>
      </c>
      <c r="F6742" s="118">
        <v>7</v>
      </c>
      <c r="G6742" s="119" t="s">
        <v>488</v>
      </c>
      <c r="H6742" s="120">
        <v>10</v>
      </c>
      <c r="I6742" s="115">
        <v>6</v>
      </c>
      <c r="J6742" s="116" t="s">
        <v>488</v>
      </c>
      <c r="K6742" s="121">
        <v>8</v>
      </c>
      <c r="L6742" s="108"/>
      <c r="M6742" s="122">
        <v>13712</v>
      </c>
      <c r="N6742" s="123">
        <v>16810</v>
      </c>
      <c r="O6742" s="124">
        <v>17396</v>
      </c>
      <c r="P6742" s="123">
        <v>17778</v>
      </c>
      <c r="Q6742" s="124">
        <v>17474</v>
      </c>
      <c r="R6742" s="123">
        <v>15906</v>
      </c>
      <c r="S6742" s="124">
        <v>18319</v>
      </c>
      <c r="T6742" s="123">
        <v>18887</v>
      </c>
      <c r="U6742" s="124">
        <v>19360</v>
      </c>
      <c r="V6742" s="123">
        <v>19234</v>
      </c>
      <c r="W6742" s="124">
        <v>17168</v>
      </c>
      <c r="X6742" s="123">
        <v>17551</v>
      </c>
      <c r="Y6742" s="124">
        <v>19787</v>
      </c>
      <c r="Z6742" s="123">
        <v>20713</v>
      </c>
      <c r="AA6742" s="124">
        <v>20919</v>
      </c>
      <c r="AB6742" s="123">
        <v>20790</v>
      </c>
      <c r="AC6742" s="124">
        <v>18706</v>
      </c>
      <c r="AD6742" s="123">
        <v>20821</v>
      </c>
      <c r="AE6742" s="125">
        <v>21407</v>
      </c>
      <c r="AF6742" s="126">
        <v>21760</v>
      </c>
    </row>
    <row r="6743" spans="2:32">
      <c r="B6743" s="127">
        <v>6705</v>
      </c>
      <c r="C6743" s="128">
        <v>6705</v>
      </c>
      <c r="D6743" s="129">
        <v>280</v>
      </c>
      <c r="E6743" s="130">
        <v>10</v>
      </c>
      <c r="F6743" s="131">
        <v>7</v>
      </c>
      <c r="G6743" s="132" t="s">
        <v>488</v>
      </c>
      <c r="H6743" s="133">
        <v>10</v>
      </c>
      <c r="I6743" s="128">
        <v>6</v>
      </c>
      <c r="J6743" s="129" t="s">
        <v>488</v>
      </c>
      <c r="K6743" s="134">
        <v>9</v>
      </c>
      <c r="L6743" s="108"/>
      <c r="M6743" s="81">
        <v>14475</v>
      </c>
      <c r="N6743" s="135">
        <v>17298</v>
      </c>
      <c r="O6743" s="136">
        <v>17563</v>
      </c>
      <c r="P6743" s="135">
        <v>17754</v>
      </c>
      <c r="Q6743" s="136">
        <v>17757</v>
      </c>
      <c r="R6743" s="135">
        <v>16572</v>
      </c>
      <c r="S6743" s="136">
        <v>18759</v>
      </c>
      <c r="T6743" s="135">
        <v>19374</v>
      </c>
      <c r="U6743" s="136">
        <v>19471</v>
      </c>
      <c r="V6743" s="135">
        <v>19416</v>
      </c>
      <c r="W6743" s="136">
        <v>17709</v>
      </c>
      <c r="X6743" s="135">
        <v>18111</v>
      </c>
      <c r="Y6743" s="136">
        <v>20097</v>
      </c>
      <c r="Z6743" s="135">
        <v>20759</v>
      </c>
      <c r="AA6743" s="136">
        <v>20767</v>
      </c>
      <c r="AB6743" s="135">
        <v>20867</v>
      </c>
      <c r="AC6743" s="136">
        <v>19086</v>
      </c>
      <c r="AD6743" s="135">
        <v>21094</v>
      </c>
      <c r="AE6743" s="137">
        <v>21622</v>
      </c>
      <c r="AF6743" s="138">
        <v>21735</v>
      </c>
    </row>
    <row r="6744" spans="2:32">
      <c r="B6744" s="114">
        <v>6706</v>
      </c>
      <c r="C6744" s="115">
        <v>6706</v>
      </c>
      <c r="D6744" s="116">
        <v>280</v>
      </c>
      <c r="E6744" s="117">
        <v>10</v>
      </c>
      <c r="F6744" s="118">
        <v>7</v>
      </c>
      <c r="G6744" s="119" t="s">
        <v>488</v>
      </c>
      <c r="H6744" s="120">
        <v>10</v>
      </c>
      <c r="I6744" s="115">
        <v>6</v>
      </c>
      <c r="J6744" s="116" t="s">
        <v>488</v>
      </c>
      <c r="K6744" s="121">
        <v>10</v>
      </c>
      <c r="L6744" s="108"/>
      <c r="M6744" s="122">
        <v>14935</v>
      </c>
      <c r="N6744" s="123">
        <v>17695</v>
      </c>
      <c r="O6744" s="124">
        <v>17601</v>
      </c>
      <c r="P6744" s="123">
        <v>17610</v>
      </c>
      <c r="Q6744" s="124">
        <v>17921</v>
      </c>
      <c r="R6744" s="123">
        <v>16997</v>
      </c>
      <c r="S6744" s="124">
        <v>19037</v>
      </c>
      <c r="T6744" s="123">
        <v>19758</v>
      </c>
      <c r="U6744" s="124">
        <v>19491</v>
      </c>
      <c r="V6744" s="123">
        <v>19596</v>
      </c>
      <c r="W6744" s="124">
        <v>18011</v>
      </c>
      <c r="X6744" s="123">
        <v>18554</v>
      </c>
      <c r="Y6744" s="124">
        <v>20594</v>
      </c>
      <c r="Z6744" s="123">
        <v>20828</v>
      </c>
      <c r="AA6744" s="124">
        <v>20699</v>
      </c>
      <c r="AB6744" s="123">
        <v>21307</v>
      </c>
      <c r="AC6744" s="124">
        <v>19624</v>
      </c>
      <c r="AD6744" s="123">
        <v>21633</v>
      </c>
      <c r="AE6744" s="125">
        <v>22068</v>
      </c>
      <c r="AF6744" s="126">
        <v>21841</v>
      </c>
    </row>
    <row r="6745" spans="2:32">
      <c r="B6745" s="127">
        <v>6707</v>
      </c>
      <c r="C6745" s="128">
        <v>6707</v>
      </c>
      <c r="D6745" s="129">
        <v>280</v>
      </c>
      <c r="E6745" s="130">
        <v>10</v>
      </c>
      <c r="F6745" s="131">
        <v>7</v>
      </c>
      <c r="G6745" s="132" t="s">
        <v>488</v>
      </c>
      <c r="H6745" s="133">
        <v>10</v>
      </c>
      <c r="I6745" s="128">
        <v>6</v>
      </c>
      <c r="J6745" s="129" t="s">
        <v>488</v>
      </c>
      <c r="K6745" s="134">
        <v>11</v>
      </c>
      <c r="L6745" s="108"/>
      <c r="M6745" s="81">
        <v>15099</v>
      </c>
      <c r="N6745" s="135">
        <v>17834</v>
      </c>
      <c r="O6745" s="136">
        <v>17577</v>
      </c>
      <c r="P6745" s="135">
        <v>17280</v>
      </c>
      <c r="Q6745" s="136">
        <v>17828</v>
      </c>
      <c r="R6745" s="135">
        <v>17082</v>
      </c>
      <c r="S6745" s="136">
        <v>18991</v>
      </c>
      <c r="T6745" s="135">
        <v>19791</v>
      </c>
      <c r="U6745" s="136">
        <v>19362</v>
      </c>
      <c r="V6745" s="135">
        <v>19477</v>
      </c>
      <c r="W6745" s="136">
        <v>17946</v>
      </c>
      <c r="X6745" s="135">
        <v>18610</v>
      </c>
      <c r="Y6745" s="136">
        <v>20801</v>
      </c>
      <c r="Z6745" s="135">
        <v>20740</v>
      </c>
      <c r="AA6745" s="136">
        <v>20274</v>
      </c>
      <c r="AB6745" s="135">
        <v>21547</v>
      </c>
      <c r="AC6745" s="136">
        <v>19989</v>
      </c>
      <c r="AD6745" s="135">
        <v>21877</v>
      </c>
      <c r="AE6745" s="137">
        <v>22198</v>
      </c>
      <c r="AF6745" s="138">
        <v>21792</v>
      </c>
    </row>
    <row r="6746" spans="2:32">
      <c r="B6746" s="114">
        <v>6708</v>
      </c>
      <c r="C6746" s="115">
        <v>6708</v>
      </c>
      <c r="D6746" s="116">
        <v>280</v>
      </c>
      <c r="E6746" s="117">
        <v>10</v>
      </c>
      <c r="F6746" s="118">
        <v>7</v>
      </c>
      <c r="G6746" s="119" t="s">
        <v>488</v>
      </c>
      <c r="H6746" s="120">
        <v>10</v>
      </c>
      <c r="I6746" s="115">
        <v>6</v>
      </c>
      <c r="J6746" s="116" t="s">
        <v>488</v>
      </c>
      <c r="K6746" s="121">
        <v>12</v>
      </c>
      <c r="L6746" s="108"/>
      <c r="M6746" s="122">
        <v>15355</v>
      </c>
      <c r="N6746" s="123">
        <v>17913</v>
      </c>
      <c r="O6746" s="124">
        <v>17550</v>
      </c>
      <c r="P6746" s="123">
        <v>17064</v>
      </c>
      <c r="Q6746" s="124">
        <v>17776</v>
      </c>
      <c r="R6746" s="123">
        <v>17340</v>
      </c>
      <c r="S6746" s="124">
        <v>19021</v>
      </c>
      <c r="T6746" s="123">
        <v>19800</v>
      </c>
      <c r="U6746" s="124">
        <v>19269</v>
      </c>
      <c r="V6746" s="123">
        <v>19412</v>
      </c>
      <c r="W6746" s="124">
        <v>17909</v>
      </c>
      <c r="X6746" s="123">
        <v>18844</v>
      </c>
      <c r="Y6746" s="124">
        <v>20834</v>
      </c>
      <c r="Z6746" s="123">
        <v>20662</v>
      </c>
      <c r="AA6746" s="124">
        <v>19934</v>
      </c>
      <c r="AB6746" s="123">
        <v>21495</v>
      </c>
      <c r="AC6746" s="124">
        <v>20115</v>
      </c>
      <c r="AD6746" s="123">
        <v>21926</v>
      </c>
      <c r="AE6746" s="125">
        <v>22428</v>
      </c>
      <c r="AF6746" s="126">
        <v>21726</v>
      </c>
    </row>
    <row r="6747" spans="2:32">
      <c r="B6747" s="127">
        <v>6709</v>
      </c>
      <c r="C6747" s="128">
        <v>6709</v>
      </c>
      <c r="D6747" s="129">
        <v>280</v>
      </c>
      <c r="E6747" s="130">
        <v>10</v>
      </c>
      <c r="F6747" s="131">
        <v>7</v>
      </c>
      <c r="G6747" s="132" t="s">
        <v>488</v>
      </c>
      <c r="H6747" s="133">
        <v>10</v>
      </c>
      <c r="I6747" s="128">
        <v>6</v>
      </c>
      <c r="J6747" s="129" t="s">
        <v>488</v>
      </c>
      <c r="K6747" s="134">
        <v>13</v>
      </c>
      <c r="L6747" s="108"/>
      <c r="M6747" s="81">
        <v>15471</v>
      </c>
      <c r="N6747" s="135">
        <v>18009</v>
      </c>
      <c r="O6747" s="136">
        <v>17374</v>
      </c>
      <c r="P6747" s="135">
        <v>16887</v>
      </c>
      <c r="Q6747" s="136">
        <v>17821</v>
      </c>
      <c r="R6747" s="135">
        <v>17427</v>
      </c>
      <c r="S6747" s="136">
        <v>19159</v>
      </c>
      <c r="T6747" s="135">
        <v>19853</v>
      </c>
      <c r="U6747" s="136">
        <v>19064</v>
      </c>
      <c r="V6747" s="135">
        <v>19428</v>
      </c>
      <c r="W6747" s="136">
        <v>17841</v>
      </c>
      <c r="X6747" s="135">
        <v>18909</v>
      </c>
      <c r="Y6747" s="136">
        <v>21040</v>
      </c>
      <c r="Z6747" s="135">
        <v>20451</v>
      </c>
      <c r="AA6747" s="136">
        <v>19721</v>
      </c>
      <c r="AB6747" s="135">
        <v>21576</v>
      </c>
      <c r="AC6747" s="136">
        <v>20148</v>
      </c>
      <c r="AD6747" s="135">
        <v>22117</v>
      </c>
      <c r="AE6747" s="137">
        <v>22533</v>
      </c>
      <c r="AF6747" s="138">
        <v>21504</v>
      </c>
    </row>
    <row r="6748" spans="2:32">
      <c r="B6748" s="114">
        <v>6710</v>
      </c>
      <c r="C6748" s="115">
        <v>6710</v>
      </c>
      <c r="D6748" s="116">
        <v>280</v>
      </c>
      <c r="E6748" s="117">
        <v>10</v>
      </c>
      <c r="F6748" s="118">
        <v>7</v>
      </c>
      <c r="G6748" s="119" t="s">
        <v>488</v>
      </c>
      <c r="H6748" s="120">
        <v>10</v>
      </c>
      <c r="I6748" s="115">
        <v>6</v>
      </c>
      <c r="J6748" s="116" t="s">
        <v>488</v>
      </c>
      <c r="K6748" s="121">
        <v>14</v>
      </c>
      <c r="L6748" s="108"/>
      <c r="M6748" s="122">
        <v>15453</v>
      </c>
      <c r="N6748" s="123">
        <v>17896</v>
      </c>
      <c r="O6748" s="124">
        <v>17202</v>
      </c>
      <c r="P6748" s="123">
        <v>16680</v>
      </c>
      <c r="Q6748" s="124">
        <v>17633</v>
      </c>
      <c r="R6748" s="123">
        <v>17401</v>
      </c>
      <c r="S6748" s="124">
        <v>19068</v>
      </c>
      <c r="T6748" s="123">
        <v>19748</v>
      </c>
      <c r="U6748" s="124">
        <v>18882</v>
      </c>
      <c r="V6748" s="123">
        <v>19215</v>
      </c>
      <c r="W6748" s="124">
        <v>17706</v>
      </c>
      <c r="X6748" s="123">
        <v>18861</v>
      </c>
      <c r="Y6748" s="124">
        <v>20844</v>
      </c>
      <c r="Z6748" s="123">
        <v>20236</v>
      </c>
      <c r="AA6748" s="124">
        <v>19439</v>
      </c>
      <c r="AB6748" s="123">
        <v>21297</v>
      </c>
      <c r="AC6748" s="124">
        <v>19913</v>
      </c>
      <c r="AD6748" s="123">
        <v>21900</v>
      </c>
      <c r="AE6748" s="125">
        <v>22510</v>
      </c>
      <c r="AF6748" s="126">
        <v>21268</v>
      </c>
    </row>
    <row r="6749" spans="2:32">
      <c r="B6749" s="127">
        <v>6711</v>
      </c>
      <c r="C6749" s="128">
        <v>6711</v>
      </c>
      <c r="D6749" s="129">
        <v>280</v>
      </c>
      <c r="E6749" s="130">
        <v>10</v>
      </c>
      <c r="F6749" s="131">
        <v>7</v>
      </c>
      <c r="G6749" s="132" t="s">
        <v>488</v>
      </c>
      <c r="H6749" s="133">
        <v>10</v>
      </c>
      <c r="I6749" s="128">
        <v>6</v>
      </c>
      <c r="J6749" s="129" t="s">
        <v>488</v>
      </c>
      <c r="K6749" s="134">
        <v>15</v>
      </c>
      <c r="L6749" s="108"/>
      <c r="M6749" s="81">
        <v>15724</v>
      </c>
      <c r="N6749" s="135">
        <v>18052</v>
      </c>
      <c r="O6749" s="136">
        <v>17428</v>
      </c>
      <c r="P6749" s="135">
        <v>16821</v>
      </c>
      <c r="Q6749" s="136">
        <v>17741</v>
      </c>
      <c r="R6749" s="135">
        <v>17657</v>
      </c>
      <c r="S6749" s="136">
        <v>19192</v>
      </c>
      <c r="T6749" s="135">
        <v>19876</v>
      </c>
      <c r="U6749" s="136">
        <v>19098</v>
      </c>
      <c r="V6749" s="135">
        <v>19297</v>
      </c>
      <c r="W6749" s="136">
        <v>17688</v>
      </c>
      <c r="X6749" s="135">
        <v>19103</v>
      </c>
      <c r="Y6749" s="136">
        <v>20672</v>
      </c>
      <c r="Z6749" s="135">
        <v>20425</v>
      </c>
      <c r="AA6749" s="136">
        <v>19531</v>
      </c>
      <c r="AB6749" s="135">
        <v>21166</v>
      </c>
      <c r="AC6749" s="136">
        <v>19574</v>
      </c>
      <c r="AD6749" s="135">
        <v>21706</v>
      </c>
      <c r="AE6749" s="137">
        <v>22315</v>
      </c>
      <c r="AF6749" s="138">
        <v>21443</v>
      </c>
    </row>
    <row r="6750" spans="2:32">
      <c r="B6750" s="114">
        <v>6712</v>
      </c>
      <c r="C6750" s="115">
        <v>6712</v>
      </c>
      <c r="D6750" s="116">
        <v>280</v>
      </c>
      <c r="E6750" s="117">
        <v>10</v>
      </c>
      <c r="F6750" s="118">
        <v>7</v>
      </c>
      <c r="G6750" s="119" t="s">
        <v>488</v>
      </c>
      <c r="H6750" s="120">
        <v>10</v>
      </c>
      <c r="I6750" s="115">
        <v>6</v>
      </c>
      <c r="J6750" s="116" t="s">
        <v>488</v>
      </c>
      <c r="K6750" s="121">
        <v>16</v>
      </c>
      <c r="L6750" s="108"/>
      <c r="M6750" s="122">
        <v>16142</v>
      </c>
      <c r="N6750" s="123">
        <v>18448</v>
      </c>
      <c r="O6750" s="124">
        <v>17929</v>
      </c>
      <c r="P6750" s="123">
        <v>17220</v>
      </c>
      <c r="Q6750" s="124">
        <v>17923</v>
      </c>
      <c r="R6750" s="123">
        <v>18007</v>
      </c>
      <c r="S6750" s="124">
        <v>19543</v>
      </c>
      <c r="T6750" s="123">
        <v>20426</v>
      </c>
      <c r="U6750" s="124">
        <v>19516</v>
      </c>
      <c r="V6750" s="123">
        <v>19378</v>
      </c>
      <c r="W6750" s="124">
        <v>17756</v>
      </c>
      <c r="X6750" s="123">
        <v>19374</v>
      </c>
      <c r="Y6750" s="124">
        <v>20646</v>
      </c>
      <c r="Z6750" s="123">
        <v>20776</v>
      </c>
      <c r="AA6750" s="124">
        <v>19726</v>
      </c>
      <c r="AB6750" s="123">
        <v>20957</v>
      </c>
      <c r="AC6750" s="124">
        <v>19249</v>
      </c>
      <c r="AD6750" s="123">
        <v>21640</v>
      </c>
      <c r="AE6750" s="125">
        <v>22611</v>
      </c>
      <c r="AF6750" s="126">
        <v>21764</v>
      </c>
    </row>
    <row r="6751" spans="2:32">
      <c r="B6751" s="127">
        <v>6713</v>
      </c>
      <c r="C6751" s="128">
        <v>6713</v>
      </c>
      <c r="D6751" s="129">
        <v>280</v>
      </c>
      <c r="E6751" s="130">
        <v>10</v>
      </c>
      <c r="F6751" s="131">
        <v>7</v>
      </c>
      <c r="G6751" s="132" t="s">
        <v>488</v>
      </c>
      <c r="H6751" s="133">
        <v>10</v>
      </c>
      <c r="I6751" s="128">
        <v>6</v>
      </c>
      <c r="J6751" s="129" t="s">
        <v>488</v>
      </c>
      <c r="K6751" s="134">
        <v>17</v>
      </c>
      <c r="L6751" s="108"/>
      <c r="M6751" s="81">
        <v>16309</v>
      </c>
      <c r="N6751" s="135">
        <v>18459</v>
      </c>
      <c r="O6751" s="136">
        <v>18008</v>
      </c>
      <c r="P6751" s="135">
        <v>17330</v>
      </c>
      <c r="Q6751" s="136">
        <v>17904</v>
      </c>
      <c r="R6751" s="135">
        <v>18082</v>
      </c>
      <c r="S6751" s="136">
        <v>19571</v>
      </c>
      <c r="T6751" s="135">
        <v>20400</v>
      </c>
      <c r="U6751" s="136">
        <v>19642</v>
      </c>
      <c r="V6751" s="135">
        <v>19334</v>
      </c>
      <c r="W6751" s="136">
        <v>17974</v>
      </c>
      <c r="X6751" s="135">
        <v>19545</v>
      </c>
      <c r="Y6751" s="136">
        <v>20678</v>
      </c>
      <c r="Z6751" s="135">
        <v>20910</v>
      </c>
      <c r="AA6751" s="136">
        <v>19896</v>
      </c>
      <c r="AB6751" s="135">
        <v>20758</v>
      </c>
      <c r="AC6751" s="136">
        <v>19385</v>
      </c>
      <c r="AD6751" s="135">
        <v>21677</v>
      </c>
      <c r="AE6751" s="137">
        <v>22591</v>
      </c>
      <c r="AF6751" s="138">
        <v>21929</v>
      </c>
    </row>
    <row r="6752" spans="2:32">
      <c r="B6752" s="114">
        <v>6714</v>
      </c>
      <c r="C6752" s="115">
        <v>6714</v>
      </c>
      <c r="D6752" s="116">
        <v>280</v>
      </c>
      <c r="E6752" s="117">
        <v>10</v>
      </c>
      <c r="F6752" s="118">
        <v>7</v>
      </c>
      <c r="G6752" s="119" t="s">
        <v>488</v>
      </c>
      <c r="H6752" s="120">
        <v>10</v>
      </c>
      <c r="I6752" s="115">
        <v>6</v>
      </c>
      <c r="J6752" s="116" t="s">
        <v>488</v>
      </c>
      <c r="K6752" s="121">
        <v>18</v>
      </c>
      <c r="L6752" s="108"/>
      <c r="M6752" s="122">
        <v>15970</v>
      </c>
      <c r="N6752" s="123">
        <v>17966</v>
      </c>
      <c r="O6752" s="124">
        <v>17699</v>
      </c>
      <c r="P6752" s="123">
        <v>17227</v>
      </c>
      <c r="Q6752" s="124">
        <v>17852</v>
      </c>
      <c r="R6752" s="123">
        <v>17732</v>
      </c>
      <c r="S6752" s="124">
        <v>19189</v>
      </c>
      <c r="T6752" s="123">
        <v>19784</v>
      </c>
      <c r="U6752" s="124">
        <v>19106</v>
      </c>
      <c r="V6752" s="123">
        <v>19281</v>
      </c>
      <c r="W6752" s="124">
        <v>18103</v>
      </c>
      <c r="X6752" s="123">
        <v>19229</v>
      </c>
      <c r="Y6752" s="124">
        <v>20586</v>
      </c>
      <c r="Z6752" s="123">
        <v>20560</v>
      </c>
      <c r="AA6752" s="124">
        <v>20143</v>
      </c>
      <c r="AB6752" s="123">
        <v>20891</v>
      </c>
      <c r="AC6752" s="124">
        <v>19693</v>
      </c>
      <c r="AD6752" s="123">
        <v>21637</v>
      </c>
      <c r="AE6752" s="125">
        <v>22301</v>
      </c>
      <c r="AF6752" s="126">
        <v>21655</v>
      </c>
    </row>
    <row r="6753" spans="2:32">
      <c r="B6753" s="127">
        <v>6715</v>
      </c>
      <c r="C6753" s="128">
        <v>6715</v>
      </c>
      <c r="D6753" s="129">
        <v>280</v>
      </c>
      <c r="E6753" s="130">
        <v>10</v>
      </c>
      <c r="F6753" s="131">
        <v>7</v>
      </c>
      <c r="G6753" s="132" t="s">
        <v>488</v>
      </c>
      <c r="H6753" s="133">
        <v>10</v>
      </c>
      <c r="I6753" s="128">
        <v>6</v>
      </c>
      <c r="J6753" s="129" t="s">
        <v>488</v>
      </c>
      <c r="K6753" s="134">
        <v>19</v>
      </c>
      <c r="L6753" s="108"/>
      <c r="M6753" s="81">
        <v>16351</v>
      </c>
      <c r="N6753" s="135">
        <v>18380</v>
      </c>
      <c r="O6753" s="136">
        <v>18228</v>
      </c>
      <c r="P6753" s="135">
        <v>17788</v>
      </c>
      <c r="Q6753" s="136">
        <v>18290</v>
      </c>
      <c r="R6753" s="135">
        <v>18244</v>
      </c>
      <c r="S6753" s="136">
        <v>19577</v>
      </c>
      <c r="T6753" s="135">
        <v>20332</v>
      </c>
      <c r="U6753" s="136">
        <v>19816</v>
      </c>
      <c r="V6753" s="135">
        <v>19832</v>
      </c>
      <c r="W6753" s="136">
        <v>18713</v>
      </c>
      <c r="X6753" s="135">
        <v>19998</v>
      </c>
      <c r="Y6753" s="136">
        <v>21330</v>
      </c>
      <c r="Z6753" s="135">
        <v>21595</v>
      </c>
      <c r="AA6753" s="136">
        <v>21326</v>
      </c>
      <c r="AB6753" s="135">
        <v>21879</v>
      </c>
      <c r="AC6753" s="136">
        <v>20525</v>
      </c>
      <c r="AD6753" s="135">
        <v>22527</v>
      </c>
      <c r="AE6753" s="137">
        <v>23271</v>
      </c>
      <c r="AF6753" s="138">
        <v>22860</v>
      </c>
    </row>
    <row r="6754" spans="2:32">
      <c r="B6754" s="114">
        <v>6716</v>
      </c>
      <c r="C6754" s="115">
        <v>6716</v>
      </c>
      <c r="D6754" s="116">
        <v>280</v>
      </c>
      <c r="E6754" s="117">
        <v>10</v>
      </c>
      <c r="F6754" s="118">
        <v>7</v>
      </c>
      <c r="G6754" s="119" t="s">
        <v>488</v>
      </c>
      <c r="H6754" s="120">
        <v>10</v>
      </c>
      <c r="I6754" s="115">
        <v>6</v>
      </c>
      <c r="J6754" s="116" t="s">
        <v>488</v>
      </c>
      <c r="K6754" s="121">
        <v>20</v>
      </c>
      <c r="L6754" s="108"/>
      <c r="M6754" s="122">
        <v>16162</v>
      </c>
      <c r="N6754" s="123">
        <v>18062</v>
      </c>
      <c r="O6754" s="124">
        <v>18054</v>
      </c>
      <c r="P6754" s="123">
        <v>17841</v>
      </c>
      <c r="Q6754" s="124">
        <v>18035</v>
      </c>
      <c r="R6754" s="123">
        <v>18185</v>
      </c>
      <c r="S6754" s="124">
        <v>19447</v>
      </c>
      <c r="T6754" s="123">
        <v>20141</v>
      </c>
      <c r="U6754" s="124">
        <v>19909</v>
      </c>
      <c r="V6754" s="123">
        <v>19937</v>
      </c>
      <c r="W6754" s="124">
        <v>18805</v>
      </c>
      <c r="X6754" s="123">
        <v>20280</v>
      </c>
      <c r="Y6754" s="124">
        <v>21554</v>
      </c>
      <c r="Z6754" s="123">
        <v>22042</v>
      </c>
      <c r="AA6754" s="124">
        <v>22084</v>
      </c>
      <c r="AB6754" s="123">
        <v>22437</v>
      </c>
      <c r="AC6754" s="124">
        <v>21078</v>
      </c>
      <c r="AD6754" s="123">
        <v>22941</v>
      </c>
      <c r="AE6754" s="125">
        <v>23796</v>
      </c>
      <c r="AF6754" s="126">
        <v>23513</v>
      </c>
    </row>
    <row r="6755" spans="2:32">
      <c r="B6755" s="127">
        <v>6717</v>
      </c>
      <c r="C6755" s="128">
        <v>6717</v>
      </c>
      <c r="D6755" s="129">
        <v>280</v>
      </c>
      <c r="E6755" s="130">
        <v>10</v>
      </c>
      <c r="F6755" s="131">
        <v>7</v>
      </c>
      <c r="G6755" s="132" t="s">
        <v>488</v>
      </c>
      <c r="H6755" s="133">
        <v>10</v>
      </c>
      <c r="I6755" s="128">
        <v>6</v>
      </c>
      <c r="J6755" s="129" t="s">
        <v>488</v>
      </c>
      <c r="K6755" s="134">
        <v>21</v>
      </c>
      <c r="L6755" s="108"/>
      <c r="M6755" s="81">
        <v>15643</v>
      </c>
      <c r="N6755" s="135">
        <v>17356</v>
      </c>
      <c r="O6755" s="136">
        <v>17459</v>
      </c>
      <c r="P6755" s="135">
        <v>17331</v>
      </c>
      <c r="Q6755" s="136">
        <v>17522</v>
      </c>
      <c r="R6755" s="135">
        <v>17847</v>
      </c>
      <c r="S6755" s="136">
        <v>18945</v>
      </c>
      <c r="T6755" s="135">
        <v>19703</v>
      </c>
      <c r="U6755" s="136">
        <v>19631</v>
      </c>
      <c r="V6755" s="135">
        <v>19764</v>
      </c>
      <c r="W6755" s="136">
        <v>18842</v>
      </c>
      <c r="X6755" s="135">
        <v>20345</v>
      </c>
      <c r="Y6755" s="136">
        <v>21467</v>
      </c>
      <c r="Z6755" s="135">
        <v>22242</v>
      </c>
      <c r="AA6755" s="136">
        <v>22385</v>
      </c>
      <c r="AB6755" s="135">
        <v>22783</v>
      </c>
      <c r="AC6755" s="136">
        <v>21547</v>
      </c>
      <c r="AD6755" s="135">
        <v>23074</v>
      </c>
      <c r="AE6755" s="137">
        <v>24075</v>
      </c>
      <c r="AF6755" s="138">
        <v>23947</v>
      </c>
    </row>
    <row r="6756" spans="2:32">
      <c r="B6756" s="114">
        <v>6718</v>
      </c>
      <c r="C6756" s="115">
        <v>6718</v>
      </c>
      <c r="D6756" s="116">
        <v>280</v>
      </c>
      <c r="E6756" s="117">
        <v>10</v>
      </c>
      <c r="F6756" s="118">
        <v>7</v>
      </c>
      <c r="G6756" s="119" t="s">
        <v>488</v>
      </c>
      <c r="H6756" s="120">
        <v>10</v>
      </c>
      <c r="I6756" s="115">
        <v>6</v>
      </c>
      <c r="J6756" s="116" t="s">
        <v>488</v>
      </c>
      <c r="K6756" s="121">
        <v>22</v>
      </c>
      <c r="L6756" s="108"/>
      <c r="M6756" s="122">
        <v>14728</v>
      </c>
      <c r="N6756" s="123">
        <v>16158</v>
      </c>
      <c r="O6756" s="124">
        <v>16493</v>
      </c>
      <c r="P6756" s="123">
        <v>16260</v>
      </c>
      <c r="Q6756" s="124">
        <v>16564</v>
      </c>
      <c r="R6756" s="123">
        <v>17054</v>
      </c>
      <c r="S6756" s="124">
        <v>17788</v>
      </c>
      <c r="T6756" s="123">
        <v>18701</v>
      </c>
      <c r="U6756" s="124">
        <v>18941</v>
      </c>
      <c r="V6756" s="123">
        <v>19046</v>
      </c>
      <c r="W6756" s="124">
        <v>18597</v>
      </c>
      <c r="X6756" s="123">
        <v>19818</v>
      </c>
      <c r="Y6756" s="124">
        <v>20563</v>
      </c>
      <c r="Z6756" s="123">
        <v>21821</v>
      </c>
      <c r="AA6756" s="124">
        <v>21838</v>
      </c>
      <c r="AB6756" s="123">
        <v>22365</v>
      </c>
      <c r="AC6756" s="124">
        <v>21566</v>
      </c>
      <c r="AD6756" s="123">
        <v>22291</v>
      </c>
      <c r="AE6756" s="125">
        <v>23513</v>
      </c>
      <c r="AF6756" s="126">
        <v>23679</v>
      </c>
    </row>
    <row r="6757" spans="2:32">
      <c r="B6757" s="127">
        <v>6719</v>
      </c>
      <c r="C6757" s="128">
        <v>6719</v>
      </c>
      <c r="D6757" s="129">
        <v>280</v>
      </c>
      <c r="E6757" s="130">
        <v>10</v>
      </c>
      <c r="F6757" s="131">
        <v>7</v>
      </c>
      <c r="G6757" s="132" t="s">
        <v>488</v>
      </c>
      <c r="H6757" s="133">
        <v>10</v>
      </c>
      <c r="I6757" s="128">
        <v>6</v>
      </c>
      <c r="J6757" s="129" t="s">
        <v>488</v>
      </c>
      <c r="K6757" s="134">
        <v>23</v>
      </c>
      <c r="L6757" s="108"/>
      <c r="M6757" s="81">
        <v>13818</v>
      </c>
      <c r="N6757" s="135">
        <v>15012</v>
      </c>
      <c r="O6757" s="136">
        <v>15392</v>
      </c>
      <c r="P6757" s="135">
        <v>15274</v>
      </c>
      <c r="Q6757" s="136">
        <v>15575</v>
      </c>
      <c r="R6757" s="135">
        <v>16195</v>
      </c>
      <c r="S6757" s="136">
        <v>16638</v>
      </c>
      <c r="T6757" s="135">
        <v>17671</v>
      </c>
      <c r="U6757" s="136">
        <v>18013</v>
      </c>
      <c r="V6757" s="135">
        <v>18219</v>
      </c>
      <c r="W6757" s="136">
        <v>18228</v>
      </c>
      <c r="X6757" s="135">
        <v>19124</v>
      </c>
      <c r="Y6757" s="136">
        <v>19553</v>
      </c>
      <c r="Z6757" s="135">
        <v>21034</v>
      </c>
      <c r="AA6757" s="136">
        <v>21156</v>
      </c>
      <c r="AB6757" s="135">
        <v>21680</v>
      </c>
      <c r="AC6757" s="136">
        <v>21324</v>
      </c>
      <c r="AD6757" s="135">
        <v>21352</v>
      </c>
      <c r="AE6757" s="137">
        <v>22830</v>
      </c>
      <c r="AF6757" s="138">
        <v>22968</v>
      </c>
    </row>
    <row r="6758" spans="2:32">
      <c r="B6758" s="114">
        <v>6720</v>
      </c>
      <c r="C6758" s="115">
        <v>6720</v>
      </c>
      <c r="D6758" s="116">
        <v>280</v>
      </c>
      <c r="E6758" s="117">
        <v>10</v>
      </c>
      <c r="F6758" s="118">
        <v>7</v>
      </c>
      <c r="G6758" s="119" t="s">
        <v>488</v>
      </c>
      <c r="H6758" s="120">
        <v>10</v>
      </c>
      <c r="I6758" s="115">
        <v>6</v>
      </c>
      <c r="J6758" s="116" t="s">
        <v>488</v>
      </c>
      <c r="K6758" s="121">
        <v>24</v>
      </c>
      <c r="L6758" s="108"/>
      <c r="M6758" s="122">
        <v>13055</v>
      </c>
      <c r="N6758" s="123">
        <v>14138</v>
      </c>
      <c r="O6758" s="124">
        <v>14719</v>
      </c>
      <c r="P6758" s="123">
        <v>14516</v>
      </c>
      <c r="Q6758" s="124">
        <v>14836</v>
      </c>
      <c r="R6758" s="123">
        <v>15519</v>
      </c>
      <c r="S6758" s="124">
        <v>15830</v>
      </c>
      <c r="T6758" s="123">
        <v>16946</v>
      </c>
      <c r="U6758" s="124">
        <v>17481</v>
      </c>
      <c r="V6758" s="123">
        <v>17645</v>
      </c>
      <c r="W6758" s="124">
        <v>17886</v>
      </c>
      <c r="X6758" s="123">
        <v>18547</v>
      </c>
      <c r="Y6758" s="124">
        <v>18811</v>
      </c>
      <c r="Z6758" s="123">
        <v>20596</v>
      </c>
      <c r="AA6758" s="124">
        <v>20618</v>
      </c>
      <c r="AB6758" s="123">
        <v>21195</v>
      </c>
      <c r="AC6758" s="124">
        <v>21041</v>
      </c>
      <c r="AD6758" s="123">
        <v>20648</v>
      </c>
      <c r="AE6758" s="125">
        <v>22163</v>
      </c>
      <c r="AF6758" s="126">
        <v>22577</v>
      </c>
    </row>
    <row r="6759" spans="2:32">
      <c r="B6759" s="127">
        <v>6721</v>
      </c>
      <c r="C6759" s="128">
        <v>6721</v>
      </c>
      <c r="D6759" s="129">
        <v>281</v>
      </c>
      <c r="E6759" s="130">
        <v>10</v>
      </c>
      <c r="F6759" s="131">
        <v>8</v>
      </c>
      <c r="G6759" s="132" t="s">
        <v>488</v>
      </c>
      <c r="H6759" s="133">
        <v>10</v>
      </c>
      <c r="I6759" s="128">
        <v>7</v>
      </c>
      <c r="J6759" s="129" t="s">
        <v>488</v>
      </c>
      <c r="K6759" s="134">
        <v>1</v>
      </c>
      <c r="L6759" s="108"/>
      <c r="M6759" s="81">
        <v>12032</v>
      </c>
      <c r="N6759" s="135">
        <v>13171</v>
      </c>
      <c r="O6759" s="136">
        <v>13651</v>
      </c>
      <c r="P6759" s="135">
        <v>13912</v>
      </c>
      <c r="Q6759" s="136">
        <v>14102</v>
      </c>
      <c r="R6759" s="135">
        <v>13682</v>
      </c>
      <c r="S6759" s="136">
        <v>15436</v>
      </c>
      <c r="T6759" s="135">
        <v>16026</v>
      </c>
      <c r="U6759" s="136">
        <v>16406</v>
      </c>
      <c r="V6759" s="135">
        <v>16886</v>
      </c>
      <c r="W6759" s="136">
        <v>16366</v>
      </c>
      <c r="X6759" s="135">
        <v>16659</v>
      </c>
      <c r="Y6759" s="136">
        <v>18810</v>
      </c>
      <c r="Z6759" s="135">
        <v>19562</v>
      </c>
      <c r="AA6759" s="136">
        <v>20079</v>
      </c>
      <c r="AB6759" s="135">
        <v>20267</v>
      </c>
      <c r="AC6759" s="136">
        <v>19066</v>
      </c>
      <c r="AD6759" s="135">
        <v>20852</v>
      </c>
      <c r="AE6759" s="137">
        <v>21458</v>
      </c>
      <c r="AF6759" s="138">
        <v>21601</v>
      </c>
    </row>
    <row r="6760" spans="2:32">
      <c r="B6760" s="114">
        <v>6722</v>
      </c>
      <c r="C6760" s="115">
        <v>6722</v>
      </c>
      <c r="D6760" s="116">
        <v>281</v>
      </c>
      <c r="E6760" s="117">
        <v>10</v>
      </c>
      <c r="F6760" s="118">
        <v>8</v>
      </c>
      <c r="G6760" s="119" t="s">
        <v>488</v>
      </c>
      <c r="H6760" s="120">
        <v>10</v>
      </c>
      <c r="I6760" s="115">
        <v>7</v>
      </c>
      <c r="J6760" s="116" t="s">
        <v>488</v>
      </c>
      <c r="K6760" s="121">
        <v>2</v>
      </c>
      <c r="L6760" s="108"/>
      <c r="M6760" s="122">
        <v>11757</v>
      </c>
      <c r="N6760" s="123">
        <v>12958</v>
      </c>
      <c r="O6760" s="124">
        <v>13414</v>
      </c>
      <c r="P6760" s="123">
        <v>13608</v>
      </c>
      <c r="Q6760" s="124">
        <v>13853</v>
      </c>
      <c r="R6760" s="123">
        <v>13452</v>
      </c>
      <c r="S6760" s="124">
        <v>15129</v>
      </c>
      <c r="T6760" s="123">
        <v>15845</v>
      </c>
      <c r="U6760" s="124">
        <v>16200</v>
      </c>
      <c r="V6760" s="123">
        <v>16606</v>
      </c>
      <c r="W6760" s="124">
        <v>16110</v>
      </c>
      <c r="X6760" s="123">
        <v>16401</v>
      </c>
      <c r="Y6760" s="124">
        <v>18458</v>
      </c>
      <c r="Z6760" s="123">
        <v>19242</v>
      </c>
      <c r="AA6760" s="124">
        <v>19697</v>
      </c>
      <c r="AB6760" s="123">
        <v>19909</v>
      </c>
      <c r="AC6760" s="124">
        <v>18713</v>
      </c>
      <c r="AD6760" s="123">
        <v>20440</v>
      </c>
      <c r="AE6760" s="125">
        <v>21123</v>
      </c>
      <c r="AF6760" s="126">
        <v>21226</v>
      </c>
    </row>
    <row r="6761" spans="2:32">
      <c r="B6761" s="127">
        <v>6723</v>
      </c>
      <c r="C6761" s="128">
        <v>6723</v>
      </c>
      <c r="D6761" s="129">
        <v>281</v>
      </c>
      <c r="E6761" s="130">
        <v>10</v>
      </c>
      <c r="F6761" s="131">
        <v>8</v>
      </c>
      <c r="G6761" s="132" t="s">
        <v>488</v>
      </c>
      <c r="H6761" s="133">
        <v>10</v>
      </c>
      <c r="I6761" s="128">
        <v>7</v>
      </c>
      <c r="J6761" s="129" t="s">
        <v>488</v>
      </c>
      <c r="K6761" s="134">
        <v>3</v>
      </c>
      <c r="L6761" s="108"/>
      <c r="M6761" s="81">
        <v>11682</v>
      </c>
      <c r="N6761" s="135">
        <v>12836</v>
      </c>
      <c r="O6761" s="136">
        <v>13386</v>
      </c>
      <c r="P6761" s="135">
        <v>13499</v>
      </c>
      <c r="Q6761" s="136">
        <v>13748</v>
      </c>
      <c r="R6761" s="135">
        <v>13437</v>
      </c>
      <c r="S6761" s="136">
        <v>15114</v>
      </c>
      <c r="T6761" s="135">
        <v>15811</v>
      </c>
      <c r="U6761" s="136">
        <v>16217</v>
      </c>
      <c r="V6761" s="135">
        <v>16530</v>
      </c>
      <c r="W6761" s="136">
        <v>16031</v>
      </c>
      <c r="X6761" s="135">
        <v>16375</v>
      </c>
      <c r="Y6761" s="136">
        <v>18369</v>
      </c>
      <c r="Z6761" s="135">
        <v>19156</v>
      </c>
      <c r="AA6761" s="136">
        <v>19463</v>
      </c>
      <c r="AB6761" s="135">
        <v>19657</v>
      </c>
      <c r="AC6761" s="136">
        <v>18517</v>
      </c>
      <c r="AD6761" s="135">
        <v>20276</v>
      </c>
      <c r="AE6761" s="137">
        <v>20903</v>
      </c>
      <c r="AF6761" s="138">
        <v>21058</v>
      </c>
    </row>
    <row r="6762" spans="2:32">
      <c r="B6762" s="114">
        <v>6724</v>
      </c>
      <c r="C6762" s="115">
        <v>6724</v>
      </c>
      <c r="D6762" s="116">
        <v>281</v>
      </c>
      <c r="E6762" s="117">
        <v>10</v>
      </c>
      <c r="F6762" s="118">
        <v>8</v>
      </c>
      <c r="G6762" s="119" t="s">
        <v>488</v>
      </c>
      <c r="H6762" s="120">
        <v>10</v>
      </c>
      <c r="I6762" s="115">
        <v>7</v>
      </c>
      <c r="J6762" s="116" t="s">
        <v>488</v>
      </c>
      <c r="K6762" s="121">
        <v>4</v>
      </c>
      <c r="L6762" s="108"/>
      <c r="M6762" s="122">
        <v>11744</v>
      </c>
      <c r="N6762" s="123">
        <v>12890</v>
      </c>
      <c r="O6762" s="124">
        <v>13380</v>
      </c>
      <c r="P6762" s="123">
        <v>13548</v>
      </c>
      <c r="Q6762" s="124">
        <v>13662</v>
      </c>
      <c r="R6762" s="123">
        <v>13424</v>
      </c>
      <c r="S6762" s="124">
        <v>15113</v>
      </c>
      <c r="T6762" s="123">
        <v>15755</v>
      </c>
      <c r="U6762" s="124">
        <v>16040</v>
      </c>
      <c r="V6762" s="123">
        <v>16262</v>
      </c>
      <c r="W6762" s="124">
        <v>15764</v>
      </c>
      <c r="X6762" s="123">
        <v>16140</v>
      </c>
      <c r="Y6762" s="124">
        <v>18078</v>
      </c>
      <c r="Z6762" s="123">
        <v>18655</v>
      </c>
      <c r="AA6762" s="124">
        <v>18996</v>
      </c>
      <c r="AB6762" s="123">
        <v>19077</v>
      </c>
      <c r="AC6762" s="124">
        <v>18012</v>
      </c>
      <c r="AD6762" s="123">
        <v>19804</v>
      </c>
      <c r="AE6762" s="125">
        <v>20351</v>
      </c>
      <c r="AF6762" s="126">
        <v>20389</v>
      </c>
    </row>
    <row r="6763" spans="2:32">
      <c r="B6763" s="127">
        <v>6725</v>
      </c>
      <c r="C6763" s="128">
        <v>6725</v>
      </c>
      <c r="D6763" s="129">
        <v>281</v>
      </c>
      <c r="E6763" s="130">
        <v>10</v>
      </c>
      <c r="F6763" s="131">
        <v>8</v>
      </c>
      <c r="G6763" s="132" t="s">
        <v>488</v>
      </c>
      <c r="H6763" s="133">
        <v>10</v>
      </c>
      <c r="I6763" s="128">
        <v>7</v>
      </c>
      <c r="J6763" s="129" t="s">
        <v>488</v>
      </c>
      <c r="K6763" s="134">
        <v>5</v>
      </c>
      <c r="L6763" s="108"/>
      <c r="M6763" s="81">
        <v>12291</v>
      </c>
      <c r="N6763" s="135">
        <v>13408</v>
      </c>
      <c r="O6763" s="136">
        <v>14032</v>
      </c>
      <c r="P6763" s="135">
        <v>13988</v>
      </c>
      <c r="Q6763" s="136">
        <v>13696</v>
      </c>
      <c r="R6763" s="135">
        <v>13561</v>
      </c>
      <c r="S6763" s="136">
        <v>15447</v>
      </c>
      <c r="T6763" s="135">
        <v>16088</v>
      </c>
      <c r="U6763" s="136">
        <v>16512</v>
      </c>
      <c r="V6763" s="135">
        <v>16055</v>
      </c>
      <c r="W6763" s="136">
        <v>15523</v>
      </c>
      <c r="X6763" s="135">
        <v>16044</v>
      </c>
      <c r="Y6763" s="136">
        <v>18028</v>
      </c>
      <c r="Z6763" s="135">
        <v>18710</v>
      </c>
      <c r="AA6763" s="136">
        <v>18816</v>
      </c>
      <c r="AB6763" s="135">
        <v>18473</v>
      </c>
      <c r="AC6763" s="136">
        <v>17488</v>
      </c>
      <c r="AD6763" s="135">
        <v>19539</v>
      </c>
      <c r="AE6763" s="137">
        <v>20093</v>
      </c>
      <c r="AF6763" s="138">
        <v>20244</v>
      </c>
    </row>
    <row r="6764" spans="2:32">
      <c r="B6764" s="114">
        <v>6726</v>
      </c>
      <c r="C6764" s="115">
        <v>6726</v>
      </c>
      <c r="D6764" s="116">
        <v>281</v>
      </c>
      <c r="E6764" s="117">
        <v>10</v>
      </c>
      <c r="F6764" s="118">
        <v>8</v>
      </c>
      <c r="G6764" s="119" t="s">
        <v>488</v>
      </c>
      <c r="H6764" s="120">
        <v>10</v>
      </c>
      <c r="I6764" s="115">
        <v>7</v>
      </c>
      <c r="J6764" s="116" t="s">
        <v>488</v>
      </c>
      <c r="K6764" s="121">
        <v>6</v>
      </c>
      <c r="L6764" s="108"/>
      <c r="M6764" s="122">
        <v>13571</v>
      </c>
      <c r="N6764" s="123">
        <v>14712</v>
      </c>
      <c r="O6764" s="124">
        <v>15420</v>
      </c>
      <c r="P6764" s="123">
        <v>15187</v>
      </c>
      <c r="Q6764" s="124">
        <v>14073</v>
      </c>
      <c r="R6764" s="123">
        <v>13964</v>
      </c>
      <c r="S6764" s="124">
        <v>16626</v>
      </c>
      <c r="T6764" s="123">
        <v>17225</v>
      </c>
      <c r="U6764" s="124">
        <v>17649</v>
      </c>
      <c r="V6764" s="123">
        <v>16097</v>
      </c>
      <c r="W6764" s="124">
        <v>15574</v>
      </c>
      <c r="X6764" s="123">
        <v>16179</v>
      </c>
      <c r="Y6764" s="124">
        <v>18830</v>
      </c>
      <c r="Z6764" s="123">
        <v>19423</v>
      </c>
      <c r="AA6764" s="124">
        <v>19362</v>
      </c>
      <c r="AB6764" s="123">
        <v>18122</v>
      </c>
      <c r="AC6764" s="124">
        <v>17209</v>
      </c>
      <c r="AD6764" s="123">
        <v>20130</v>
      </c>
      <c r="AE6764" s="125">
        <v>20577</v>
      </c>
      <c r="AF6764" s="126">
        <v>20761</v>
      </c>
    </row>
    <row r="6765" spans="2:32">
      <c r="B6765" s="127">
        <v>6727</v>
      </c>
      <c r="C6765" s="128">
        <v>6727</v>
      </c>
      <c r="D6765" s="129">
        <v>281</v>
      </c>
      <c r="E6765" s="130">
        <v>10</v>
      </c>
      <c r="F6765" s="131">
        <v>8</v>
      </c>
      <c r="G6765" s="132" t="s">
        <v>488</v>
      </c>
      <c r="H6765" s="133">
        <v>10</v>
      </c>
      <c r="I6765" s="128">
        <v>7</v>
      </c>
      <c r="J6765" s="129" t="s">
        <v>488</v>
      </c>
      <c r="K6765" s="134">
        <v>7</v>
      </c>
      <c r="L6765" s="108"/>
      <c r="M6765" s="81">
        <v>14997</v>
      </c>
      <c r="N6765" s="135">
        <v>16022</v>
      </c>
      <c r="O6765" s="136">
        <v>16946</v>
      </c>
      <c r="P6765" s="135">
        <v>16513</v>
      </c>
      <c r="Q6765" s="136">
        <v>14574</v>
      </c>
      <c r="R6765" s="135">
        <v>14294</v>
      </c>
      <c r="S6765" s="136">
        <v>17938</v>
      </c>
      <c r="T6765" s="135">
        <v>18431</v>
      </c>
      <c r="U6765" s="136">
        <v>18864</v>
      </c>
      <c r="V6765" s="135">
        <v>16303</v>
      </c>
      <c r="W6765" s="136">
        <v>15716</v>
      </c>
      <c r="X6765" s="135">
        <v>16184</v>
      </c>
      <c r="Y6765" s="136">
        <v>19778</v>
      </c>
      <c r="Z6765" s="135">
        <v>20354</v>
      </c>
      <c r="AA6765" s="136">
        <v>20104</v>
      </c>
      <c r="AB6765" s="135">
        <v>18026</v>
      </c>
      <c r="AC6765" s="136">
        <v>17070</v>
      </c>
      <c r="AD6765" s="135">
        <v>20918</v>
      </c>
      <c r="AE6765" s="137">
        <v>21232</v>
      </c>
      <c r="AF6765" s="138">
        <v>21571</v>
      </c>
    </row>
    <row r="6766" spans="2:32">
      <c r="B6766" s="114">
        <v>6728</v>
      </c>
      <c r="C6766" s="115">
        <v>6728</v>
      </c>
      <c r="D6766" s="116">
        <v>281</v>
      </c>
      <c r="E6766" s="117">
        <v>10</v>
      </c>
      <c r="F6766" s="118">
        <v>8</v>
      </c>
      <c r="G6766" s="119" t="s">
        <v>488</v>
      </c>
      <c r="H6766" s="120">
        <v>10</v>
      </c>
      <c r="I6766" s="115">
        <v>7</v>
      </c>
      <c r="J6766" s="116" t="s">
        <v>488</v>
      </c>
      <c r="K6766" s="121">
        <v>8</v>
      </c>
      <c r="L6766" s="108"/>
      <c r="M6766" s="122">
        <v>15535</v>
      </c>
      <c r="N6766" s="123">
        <v>16406</v>
      </c>
      <c r="O6766" s="124">
        <v>17221</v>
      </c>
      <c r="P6766" s="123">
        <v>16919</v>
      </c>
      <c r="Q6766" s="124">
        <v>14942</v>
      </c>
      <c r="R6766" s="123">
        <v>14596</v>
      </c>
      <c r="S6766" s="124">
        <v>18322</v>
      </c>
      <c r="T6766" s="123">
        <v>18751</v>
      </c>
      <c r="U6766" s="124">
        <v>18984</v>
      </c>
      <c r="V6766" s="123">
        <v>16604</v>
      </c>
      <c r="W6766" s="124">
        <v>15821</v>
      </c>
      <c r="X6766" s="123">
        <v>16315</v>
      </c>
      <c r="Y6766" s="124">
        <v>19924</v>
      </c>
      <c r="Z6766" s="123">
        <v>20324</v>
      </c>
      <c r="AA6766" s="124">
        <v>20232</v>
      </c>
      <c r="AB6766" s="123">
        <v>18174</v>
      </c>
      <c r="AC6766" s="124">
        <v>17111</v>
      </c>
      <c r="AD6766" s="123">
        <v>20965</v>
      </c>
      <c r="AE6766" s="125">
        <v>21307</v>
      </c>
      <c r="AF6766" s="126">
        <v>21478</v>
      </c>
    </row>
    <row r="6767" spans="2:32">
      <c r="B6767" s="127">
        <v>6729</v>
      </c>
      <c r="C6767" s="128">
        <v>6729</v>
      </c>
      <c r="D6767" s="129">
        <v>281</v>
      </c>
      <c r="E6767" s="130">
        <v>10</v>
      </c>
      <c r="F6767" s="131">
        <v>8</v>
      </c>
      <c r="G6767" s="132" t="s">
        <v>488</v>
      </c>
      <c r="H6767" s="133">
        <v>10</v>
      </c>
      <c r="I6767" s="128">
        <v>7</v>
      </c>
      <c r="J6767" s="129" t="s">
        <v>488</v>
      </c>
      <c r="K6767" s="134">
        <v>9</v>
      </c>
      <c r="L6767" s="108"/>
      <c r="M6767" s="81">
        <v>15995</v>
      </c>
      <c r="N6767" s="135">
        <v>16554</v>
      </c>
      <c r="O6767" s="136">
        <v>17165</v>
      </c>
      <c r="P6767" s="135">
        <v>17169</v>
      </c>
      <c r="Q6767" s="136">
        <v>15472</v>
      </c>
      <c r="R6767" s="135">
        <v>15439</v>
      </c>
      <c r="S6767" s="136">
        <v>18781</v>
      </c>
      <c r="T6767" s="135">
        <v>18849</v>
      </c>
      <c r="U6767" s="136">
        <v>18877</v>
      </c>
      <c r="V6767" s="135">
        <v>17134</v>
      </c>
      <c r="W6767" s="136">
        <v>16336</v>
      </c>
      <c r="X6767" s="135">
        <v>17071</v>
      </c>
      <c r="Y6767" s="136">
        <v>20173</v>
      </c>
      <c r="Z6767" s="135">
        <v>20138</v>
      </c>
      <c r="AA6767" s="136">
        <v>20280</v>
      </c>
      <c r="AB6767" s="135">
        <v>18529</v>
      </c>
      <c r="AC6767" s="136">
        <v>17591</v>
      </c>
      <c r="AD6767" s="135">
        <v>21141</v>
      </c>
      <c r="AE6767" s="137">
        <v>21242</v>
      </c>
      <c r="AF6767" s="138">
        <v>21253</v>
      </c>
    </row>
    <row r="6768" spans="2:32">
      <c r="B6768" s="114">
        <v>6730</v>
      </c>
      <c r="C6768" s="115">
        <v>6730</v>
      </c>
      <c r="D6768" s="116">
        <v>281</v>
      </c>
      <c r="E6768" s="117">
        <v>10</v>
      </c>
      <c r="F6768" s="118">
        <v>8</v>
      </c>
      <c r="G6768" s="119" t="s">
        <v>488</v>
      </c>
      <c r="H6768" s="120">
        <v>10</v>
      </c>
      <c r="I6768" s="115">
        <v>7</v>
      </c>
      <c r="J6768" s="116" t="s">
        <v>488</v>
      </c>
      <c r="K6768" s="121">
        <v>10</v>
      </c>
      <c r="L6768" s="108"/>
      <c r="M6768" s="122">
        <v>16268</v>
      </c>
      <c r="N6768" s="123">
        <v>16600</v>
      </c>
      <c r="O6768" s="124">
        <v>17040</v>
      </c>
      <c r="P6768" s="123">
        <v>17341</v>
      </c>
      <c r="Q6768" s="124">
        <v>15769</v>
      </c>
      <c r="R6768" s="123">
        <v>16131</v>
      </c>
      <c r="S6768" s="124">
        <v>19163</v>
      </c>
      <c r="T6768" s="123">
        <v>18877</v>
      </c>
      <c r="U6768" s="124">
        <v>18738</v>
      </c>
      <c r="V6768" s="123">
        <v>17429</v>
      </c>
      <c r="W6768" s="124">
        <v>16721</v>
      </c>
      <c r="X6768" s="123">
        <v>17773</v>
      </c>
      <c r="Y6768" s="124">
        <v>20577</v>
      </c>
      <c r="Z6768" s="123">
        <v>20059</v>
      </c>
      <c r="AA6768" s="124">
        <v>20712</v>
      </c>
      <c r="AB6768" s="123">
        <v>19062</v>
      </c>
      <c r="AC6768" s="124">
        <v>18025</v>
      </c>
      <c r="AD6768" s="123">
        <v>21581</v>
      </c>
      <c r="AE6768" s="125">
        <v>21347</v>
      </c>
      <c r="AF6768" s="126">
        <v>21213</v>
      </c>
    </row>
    <row r="6769" spans="2:32">
      <c r="B6769" s="127">
        <v>6731</v>
      </c>
      <c r="C6769" s="128">
        <v>6731</v>
      </c>
      <c r="D6769" s="129">
        <v>281</v>
      </c>
      <c r="E6769" s="130">
        <v>10</v>
      </c>
      <c r="F6769" s="131">
        <v>8</v>
      </c>
      <c r="G6769" s="132" t="s">
        <v>488</v>
      </c>
      <c r="H6769" s="133">
        <v>10</v>
      </c>
      <c r="I6769" s="128">
        <v>7</v>
      </c>
      <c r="J6769" s="129" t="s">
        <v>488</v>
      </c>
      <c r="K6769" s="134">
        <v>11</v>
      </c>
      <c r="L6769" s="108"/>
      <c r="M6769" s="81">
        <v>16425</v>
      </c>
      <c r="N6769" s="135">
        <v>16664</v>
      </c>
      <c r="O6769" s="136">
        <v>16792</v>
      </c>
      <c r="P6769" s="135">
        <v>17311</v>
      </c>
      <c r="Q6769" s="136">
        <v>15847</v>
      </c>
      <c r="R6769" s="135">
        <v>16296</v>
      </c>
      <c r="S6769" s="136">
        <v>19221</v>
      </c>
      <c r="T6769" s="135">
        <v>18775</v>
      </c>
      <c r="U6769" s="136">
        <v>18467</v>
      </c>
      <c r="V6769" s="135">
        <v>17349</v>
      </c>
      <c r="W6769" s="136">
        <v>16767</v>
      </c>
      <c r="X6769" s="135">
        <v>17862</v>
      </c>
      <c r="Y6769" s="136">
        <v>20760</v>
      </c>
      <c r="Z6769" s="135">
        <v>19729</v>
      </c>
      <c r="AA6769" s="136">
        <v>21048</v>
      </c>
      <c r="AB6769" s="135">
        <v>19521</v>
      </c>
      <c r="AC6769" s="136">
        <v>18230</v>
      </c>
      <c r="AD6769" s="135">
        <v>21809</v>
      </c>
      <c r="AE6769" s="137">
        <v>21401</v>
      </c>
      <c r="AF6769" s="138">
        <v>20943</v>
      </c>
    </row>
    <row r="6770" spans="2:32">
      <c r="B6770" s="114">
        <v>6732</v>
      </c>
      <c r="C6770" s="115">
        <v>6732</v>
      </c>
      <c r="D6770" s="116">
        <v>281</v>
      </c>
      <c r="E6770" s="117">
        <v>10</v>
      </c>
      <c r="F6770" s="118">
        <v>8</v>
      </c>
      <c r="G6770" s="119" t="s">
        <v>488</v>
      </c>
      <c r="H6770" s="120">
        <v>10</v>
      </c>
      <c r="I6770" s="115">
        <v>7</v>
      </c>
      <c r="J6770" s="116" t="s">
        <v>488</v>
      </c>
      <c r="K6770" s="121">
        <v>12</v>
      </c>
      <c r="L6770" s="108"/>
      <c r="M6770" s="122">
        <v>16514</v>
      </c>
      <c r="N6770" s="123">
        <v>16599</v>
      </c>
      <c r="O6770" s="124">
        <v>16506</v>
      </c>
      <c r="P6770" s="123">
        <v>17185</v>
      </c>
      <c r="Q6770" s="124">
        <v>15832</v>
      </c>
      <c r="R6770" s="123">
        <v>16307</v>
      </c>
      <c r="S6770" s="124">
        <v>19114</v>
      </c>
      <c r="T6770" s="123">
        <v>18565</v>
      </c>
      <c r="U6770" s="124">
        <v>18219</v>
      </c>
      <c r="V6770" s="123">
        <v>17157</v>
      </c>
      <c r="W6770" s="124">
        <v>16737</v>
      </c>
      <c r="X6770" s="123">
        <v>17805</v>
      </c>
      <c r="Y6770" s="124">
        <v>20972</v>
      </c>
      <c r="Z6770" s="123">
        <v>19367</v>
      </c>
      <c r="AA6770" s="124">
        <v>20974</v>
      </c>
      <c r="AB6770" s="123">
        <v>19640</v>
      </c>
      <c r="AC6770" s="124">
        <v>18361</v>
      </c>
      <c r="AD6770" s="123">
        <v>22019</v>
      </c>
      <c r="AE6770" s="125">
        <v>21321</v>
      </c>
      <c r="AF6770" s="126">
        <v>20592</v>
      </c>
    </row>
    <row r="6771" spans="2:32">
      <c r="B6771" s="127">
        <v>6733</v>
      </c>
      <c r="C6771" s="128">
        <v>6733</v>
      </c>
      <c r="D6771" s="129">
        <v>281</v>
      </c>
      <c r="E6771" s="130">
        <v>10</v>
      </c>
      <c r="F6771" s="131">
        <v>8</v>
      </c>
      <c r="G6771" s="132" t="s">
        <v>488</v>
      </c>
      <c r="H6771" s="133">
        <v>10</v>
      </c>
      <c r="I6771" s="128">
        <v>7</v>
      </c>
      <c r="J6771" s="129" t="s">
        <v>488</v>
      </c>
      <c r="K6771" s="134">
        <v>13</v>
      </c>
      <c r="L6771" s="108"/>
      <c r="M6771" s="81">
        <v>16683</v>
      </c>
      <c r="N6771" s="135">
        <v>16450</v>
      </c>
      <c r="O6771" s="136">
        <v>16366</v>
      </c>
      <c r="P6771" s="135">
        <v>17260</v>
      </c>
      <c r="Q6771" s="136">
        <v>15829</v>
      </c>
      <c r="R6771" s="135">
        <v>16262</v>
      </c>
      <c r="S6771" s="136">
        <v>19202</v>
      </c>
      <c r="T6771" s="135">
        <v>18384</v>
      </c>
      <c r="U6771" s="136">
        <v>18067</v>
      </c>
      <c r="V6771" s="135">
        <v>17115</v>
      </c>
      <c r="W6771" s="136">
        <v>16729</v>
      </c>
      <c r="X6771" s="135">
        <v>17738</v>
      </c>
      <c r="Y6771" s="136">
        <v>21129</v>
      </c>
      <c r="Z6771" s="135">
        <v>19197</v>
      </c>
      <c r="AA6771" s="136">
        <v>21093</v>
      </c>
      <c r="AB6771" s="135">
        <v>19711</v>
      </c>
      <c r="AC6771" s="136">
        <v>18377</v>
      </c>
      <c r="AD6771" s="135">
        <v>22168</v>
      </c>
      <c r="AE6771" s="137">
        <v>21146</v>
      </c>
      <c r="AF6771" s="138">
        <v>20439</v>
      </c>
    </row>
    <row r="6772" spans="2:32">
      <c r="B6772" s="114">
        <v>6734</v>
      </c>
      <c r="C6772" s="115">
        <v>6734</v>
      </c>
      <c r="D6772" s="116">
        <v>281</v>
      </c>
      <c r="E6772" s="117">
        <v>10</v>
      </c>
      <c r="F6772" s="118">
        <v>8</v>
      </c>
      <c r="G6772" s="119" t="s">
        <v>488</v>
      </c>
      <c r="H6772" s="120">
        <v>10</v>
      </c>
      <c r="I6772" s="115">
        <v>7</v>
      </c>
      <c r="J6772" s="116" t="s">
        <v>488</v>
      </c>
      <c r="K6772" s="121">
        <v>14</v>
      </c>
      <c r="L6772" s="108"/>
      <c r="M6772" s="122">
        <v>16765</v>
      </c>
      <c r="N6772" s="123">
        <v>16445</v>
      </c>
      <c r="O6772" s="124">
        <v>16324</v>
      </c>
      <c r="P6772" s="123">
        <v>17236</v>
      </c>
      <c r="Q6772" s="124">
        <v>15892</v>
      </c>
      <c r="R6772" s="123">
        <v>16162</v>
      </c>
      <c r="S6772" s="124">
        <v>19260</v>
      </c>
      <c r="T6772" s="123">
        <v>18362</v>
      </c>
      <c r="U6772" s="124">
        <v>18020</v>
      </c>
      <c r="V6772" s="123">
        <v>17141</v>
      </c>
      <c r="W6772" s="124">
        <v>16770</v>
      </c>
      <c r="X6772" s="123">
        <v>17607</v>
      </c>
      <c r="Y6772" s="124">
        <v>21306</v>
      </c>
      <c r="Z6772" s="123">
        <v>19095</v>
      </c>
      <c r="AA6772" s="124">
        <v>20993</v>
      </c>
      <c r="AB6772" s="123">
        <v>19654</v>
      </c>
      <c r="AC6772" s="124">
        <v>18411</v>
      </c>
      <c r="AD6772" s="123">
        <v>22313</v>
      </c>
      <c r="AE6772" s="125">
        <v>21087</v>
      </c>
      <c r="AF6772" s="126">
        <v>20315</v>
      </c>
    </row>
    <row r="6773" spans="2:32">
      <c r="B6773" s="127">
        <v>6735</v>
      </c>
      <c r="C6773" s="128">
        <v>6735</v>
      </c>
      <c r="D6773" s="129">
        <v>281</v>
      </c>
      <c r="E6773" s="130">
        <v>10</v>
      </c>
      <c r="F6773" s="131">
        <v>8</v>
      </c>
      <c r="G6773" s="132" t="s">
        <v>488</v>
      </c>
      <c r="H6773" s="133">
        <v>10</v>
      </c>
      <c r="I6773" s="128">
        <v>7</v>
      </c>
      <c r="J6773" s="129" t="s">
        <v>488</v>
      </c>
      <c r="K6773" s="134">
        <v>15</v>
      </c>
      <c r="L6773" s="108"/>
      <c r="M6773" s="81">
        <v>16826</v>
      </c>
      <c r="N6773" s="135">
        <v>16570</v>
      </c>
      <c r="O6773" s="136">
        <v>16364</v>
      </c>
      <c r="P6773" s="135">
        <v>17240</v>
      </c>
      <c r="Q6773" s="136">
        <v>15803</v>
      </c>
      <c r="R6773" s="135">
        <v>16333</v>
      </c>
      <c r="S6773" s="136">
        <v>19285</v>
      </c>
      <c r="T6773" s="135">
        <v>18477</v>
      </c>
      <c r="U6773" s="136">
        <v>18044</v>
      </c>
      <c r="V6773" s="135">
        <v>17030</v>
      </c>
      <c r="W6773" s="136">
        <v>16915</v>
      </c>
      <c r="X6773" s="135">
        <v>17760</v>
      </c>
      <c r="Y6773" s="136">
        <v>21028</v>
      </c>
      <c r="Z6773" s="135">
        <v>19089</v>
      </c>
      <c r="AA6773" s="136">
        <v>20763</v>
      </c>
      <c r="AB6773" s="135">
        <v>19219</v>
      </c>
      <c r="AC6773" s="136">
        <v>18530</v>
      </c>
      <c r="AD6773" s="135">
        <v>22018</v>
      </c>
      <c r="AE6773" s="137">
        <v>21159</v>
      </c>
      <c r="AF6773" s="138">
        <v>20285</v>
      </c>
    </row>
    <row r="6774" spans="2:32">
      <c r="B6774" s="114">
        <v>6736</v>
      </c>
      <c r="C6774" s="115">
        <v>6736</v>
      </c>
      <c r="D6774" s="116">
        <v>281</v>
      </c>
      <c r="E6774" s="117">
        <v>10</v>
      </c>
      <c r="F6774" s="118">
        <v>8</v>
      </c>
      <c r="G6774" s="119" t="s">
        <v>488</v>
      </c>
      <c r="H6774" s="120">
        <v>10</v>
      </c>
      <c r="I6774" s="115">
        <v>7</v>
      </c>
      <c r="J6774" s="116" t="s">
        <v>488</v>
      </c>
      <c r="K6774" s="121">
        <v>16</v>
      </c>
      <c r="L6774" s="108"/>
      <c r="M6774" s="122">
        <v>17039</v>
      </c>
      <c r="N6774" s="123">
        <v>16893</v>
      </c>
      <c r="O6774" s="124">
        <v>16597</v>
      </c>
      <c r="P6774" s="123">
        <v>17264</v>
      </c>
      <c r="Q6774" s="124">
        <v>15804</v>
      </c>
      <c r="R6774" s="123">
        <v>16574</v>
      </c>
      <c r="S6774" s="124">
        <v>19636</v>
      </c>
      <c r="T6774" s="123">
        <v>18741</v>
      </c>
      <c r="U6774" s="124">
        <v>18171</v>
      </c>
      <c r="V6774" s="123">
        <v>16943</v>
      </c>
      <c r="W6774" s="124">
        <v>17034</v>
      </c>
      <c r="X6774" s="123">
        <v>17924</v>
      </c>
      <c r="Y6774" s="124">
        <v>21177</v>
      </c>
      <c r="Z6774" s="123">
        <v>19128</v>
      </c>
      <c r="AA6774" s="124">
        <v>20393</v>
      </c>
      <c r="AB6774" s="123">
        <v>18732</v>
      </c>
      <c r="AC6774" s="124">
        <v>18586</v>
      </c>
      <c r="AD6774" s="123">
        <v>22141</v>
      </c>
      <c r="AE6774" s="125">
        <v>21302</v>
      </c>
      <c r="AF6774" s="126">
        <v>20270</v>
      </c>
    </row>
    <row r="6775" spans="2:32">
      <c r="B6775" s="127">
        <v>6737</v>
      </c>
      <c r="C6775" s="128">
        <v>6737</v>
      </c>
      <c r="D6775" s="129">
        <v>281</v>
      </c>
      <c r="E6775" s="130">
        <v>10</v>
      </c>
      <c r="F6775" s="131">
        <v>8</v>
      </c>
      <c r="G6775" s="132" t="s">
        <v>488</v>
      </c>
      <c r="H6775" s="133">
        <v>10</v>
      </c>
      <c r="I6775" s="128">
        <v>7</v>
      </c>
      <c r="J6775" s="129" t="s">
        <v>488</v>
      </c>
      <c r="K6775" s="134">
        <v>17</v>
      </c>
      <c r="L6775" s="108"/>
      <c r="M6775" s="81">
        <v>16988</v>
      </c>
      <c r="N6775" s="135">
        <v>16893</v>
      </c>
      <c r="O6775" s="136">
        <v>16620</v>
      </c>
      <c r="P6775" s="135">
        <v>17166</v>
      </c>
      <c r="Q6775" s="136">
        <v>15927</v>
      </c>
      <c r="R6775" s="135">
        <v>16665</v>
      </c>
      <c r="S6775" s="136">
        <v>19555</v>
      </c>
      <c r="T6775" s="135">
        <v>18808</v>
      </c>
      <c r="U6775" s="136">
        <v>18072</v>
      </c>
      <c r="V6775" s="135">
        <v>17112</v>
      </c>
      <c r="W6775" s="136">
        <v>17264</v>
      </c>
      <c r="X6775" s="135">
        <v>17971</v>
      </c>
      <c r="Y6775" s="136">
        <v>21034</v>
      </c>
      <c r="Z6775" s="135">
        <v>19191</v>
      </c>
      <c r="AA6775" s="136">
        <v>20076</v>
      </c>
      <c r="AB6775" s="135">
        <v>18749</v>
      </c>
      <c r="AC6775" s="136">
        <v>18756</v>
      </c>
      <c r="AD6775" s="135">
        <v>22006</v>
      </c>
      <c r="AE6775" s="137">
        <v>21351</v>
      </c>
      <c r="AF6775" s="138">
        <v>20340</v>
      </c>
    </row>
    <row r="6776" spans="2:32">
      <c r="B6776" s="114">
        <v>6738</v>
      </c>
      <c r="C6776" s="115">
        <v>6738</v>
      </c>
      <c r="D6776" s="116">
        <v>281</v>
      </c>
      <c r="E6776" s="117">
        <v>10</v>
      </c>
      <c r="F6776" s="118">
        <v>8</v>
      </c>
      <c r="G6776" s="119" t="s">
        <v>488</v>
      </c>
      <c r="H6776" s="120">
        <v>10</v>
      </c>
      <c r="I6776" s="115">
        <v>7</v>
      </c>
      <c r="J6776" s="116" t="s">
        <v>488</v>
      </c>
      <c r="K6776" s="121">
        <v>18</v>
      </c>
      <c r="L6776" s="108"/>
      <c r="M6776" s="122">
        <v>16692</v>
      </c>
      <c r="N6776" s="123">
        <v>16804</v>
      </c>
      <c r="O6776" s="124">
        <v>16679</v>
      </c>
      <c r="P6776" s="123">
        <v>17300</v>
      </c>
      <c r="Q6776" s="124">
        <v>15985</v>
      </c>
      <c r="R6776" s="123">
        <v>16751</v>
      </c>
      <c r="S6776" s="124">
        <v>19219</v>
      </c>
      <c r="T6776" s="123">
        <v>18532</v>
      </c>
      <c r="U6776" s="124">
        <v>18054</v>
      </c>
      <c r="V6776" s="123">
        <v>17479</v>
      </c>
      <c r="W6776" s="124">
        <v>17471</v>
      </c>
      <c r="X6776" s="123">
        <v>18221</v>
      </c>
      <c r="Y6776" s="124">
        <v>20739</v>
      </c>
      <c r="Z6776" s="123">
        <v>19501</v>
      </c>
      <c r="AA6776" s="124">
        <v>20298</v>
      </c>
      <c r="AB6776" s="123">
        <v>19114</v>
      </c>
      <c r="AC6776" s="124">
        <v>18980</v>
      </c>
      <c r="AD6776" s="123">
        <v>21813</v>
      </c>
      <c r="AE6776" s="125">
        <v>21163</v>
      </c>
      <c r="AF6776" s="126">
        <v>20719</v>
      </c>
    </row>
    <row r="6777" spans="2:32">
      <c r="B6777" s="127">
        <v>6739</v>
      </c>
      <c r="C6777" s="128">
        <v>6739</v>
      </c>
      <c r="D6777" s="129">
        <v>281</v>
      </c>
      <c r="E6777" s="130">
        <v>10</v>
      </c>
      <c r="F6777" s="131">
        <v>8</v>
      </c>
      <c r="G6777" s="132" t="s">
        <v>488</v>
      </c>
      <c r="H6777" s="133">
        <v>10</v>
      </c>
      <c r="I6777" s="128">
        <v>7</v>
      </c>
      <c r="J6777" s="129" t="s">
        <v>488</v>
      </c>
      <c r="K6777" s="134">
        <v>19</v>
      </c>
      <c r="L6777" s="108"/>
      <c r="M6777" s="81">
        <v>17089</v>
      </c>
      <c r="N6777" s="135">
        <v>17328</v>
      </c>
      <c r="O6777" s="136">
        <v>17238</v>
      </c>
      <c r="P6777" s="135">
        <v>17725</v>
      </c>
      <c r="Q6777" s="136">
        <v>16341</v>
      </c>
      <c r="R6777" s="135">
        <v>17309</v>
      </c>
      <c r="S6777" s="136">
        <v>19756</v>
      </c>
      <c r="T6777" s="135">
        <v>19205</v>
      </c>
      <c r="U6777" s="136">
        <v>18864</v>
      </c>
      <c r="V6777" s="135">
        <v>18036</v>
      </c>
      <c r="W6777" s="136">
        <v>18156</v>
      </c>
      <c r="X6777" s="135">
        <v>19110</v>
      </c>
      <c r="Y6777" s="136">
        <v>21514</v>
      </c>
      <c r="Z6777" s="135">
        <v>20655</v>
      </c>
      <c r="AA6777" s="136">
        <v>21250</v>
      </c>
      <c r="AB6777" s="135">
        <v>19917</v>
      </c>
      <c r="AC6777" s="136">
        <v>19901</v>
      </c>
      <c r="AD6777" s="135">
        <v>22793</v>
      </c>
      <c r="AE6777" s="137">
        <v>22371</v>
      </c>
      <c r="AF6777" s="138">
        <v>22019</v>
      </c>
    </row>
    <row r="6778" spans="2:32">
      <c r="B6778" s="114">
        <v>6740</v>
      </c>
      <c r="C6778" s="115">
        <v>6740</v>
      </c>
      <c r="D6778" s="116">
        <v>281</v>
      </c>
      <c r="E6778" s="117">
        <v>10</v>
      </c>
      <c r="F6778" s="118">
        <v>8</v>
      </c>
      <c r="G6778" s="119" t="s">
        <v>488</v>
      </c>
      <c r="H6778" s="120">
        <v>10</v>
      </c>
      <c r="I6778" s="115">
        <v>7</v>
      </c>
      <c r="J6778" s="116" t="s">
        <v>488</v>
      </c>
      <c r="K6778" s="121">
        <v>20</v>
      </c>
      <c r="L6778" s="108"/>
      <c r="M6778" s="122">
        <v>16760</v>
      </c>
      <c r="N6778" s="123">
        <v>17122</v>
      </c>
      <c r="O6778" s="124">
        <v>17263</v>
      </c>
      <c r="P6778" s="123">
        <v>17450</v>
      </c>
      <c r="Q6778" s="124">
        <v>16171</v>
      </c>
      <c r="R6778" s="123">
        <v>17329</v>
      </c>
      <c r="S6778" s="124">
        <v>19516</v>
      </c>
      <c r="T6778" s="123">
        <v>19246</v>
      </c>
      <c r="U6778" s="124">
        <v>19157</v>
      </c>
      <c r="V6778" s="123">
        <v>18036</v>
      </c>
      <c r="W6778" s="124">
        <v>18338</v>
      </c>
      <c r="X6778" s="123">
        <v>19450</v>
      </c>
      <c r="Y6778" s="124">
        <v>21808</v>
      </c>
      <c r="Z6778" s="123">
        <v>21357</v>
      </c>
      <c r="AA6778" s="124">
        <v>21761</v>
      </c>
      <c r="AB6778" s="123">
        <v>20434</v>
      </c>
      <c r="AC6778" s="124">
        <v>20334</v>
      </c>
      <c r="AD6778" s="123">
        <v>23306</v>
      </c>
      <c r="AE6778" s="125">
        <v>23019</v>
      </c>
      <c r="AF6778" s="126">
        <v>22914</v>
      </c>
    </row>
    <row r="6779" spans="2:32">
      <c r="B6779" s="127">
        <v>6741</v>
      </c>
      <c r="C6779" s="128">
        <v>6741</v>
      </c>
      <c r="D6779" s="129">
        <v>281</v>
      </c>
      <c r="E6779" s="130">
        <v>10</v>
      </c>
      <c r="F6779" s="131">
        <v>8</v>
      </c>
      <c r="G6779" s="132" t="s">
        <v>488</v>
      </c>
      <c r="H6779" s="133">
        <v>10</v>
      </c>
      <c r="I6779" s="128">
        <v>7</v>
      </c>
      <c r="J6779" s="129" t="s">
        <v>488</v>
      </c>
      <c r="K6779" s="134">
        <v>21</v>
      </c>
      <c r="L6779" s="108"/>
      <c r="M6779" s="81">
        <v>16059</v>
      </c>
      <c r="N6779" s="135">
        <v>16461</v>
      </c>
      <c r="O6779" s="136">
        <v>16694</v>
      </c>
      <c r="P6779" s="135">
        <v>16878</v>
      </c>
      <c r="Q6779" s="136">
        <v>15772</v>
      </c>
      <c r="R6779" s="135">
        <v>16967</v>
      </c>
      <c r="S6779" s="136">
        <v>18994</v>
      </c>
      <c r="T6779" s="135">
        <v>18866</v>
      </c>
      <c r="U6779" s="136">
        <v>18901</v>
      </c>
      <c r="V6779" s="135">
        <v>17952</v>
      </c>
      <c r="W6779" s="136">
        <v>18404</v>
      </c>
      <c r="X6779" s="135">
        <v>19468</v>
      </c>
      <c r="Y6779" s="136">
        <v>21787</v>
      </c>
      <c r="Z6779" s="135">
        <v>21570</v>
      </c>
      <c r="AA6779" s="136">
        <v>22024</v>
      </c>
      <c r="AB6779" s="135">
        <v>20848</v>
      </c>
      <c r="AC6779" s="136">
        <v>20755</v>
      </c>
      <c r="AD6779" s="135">
        <v>23555</v>
      </c>
      <c r="AE6779" s="137">
        <v>23418</v>
      </c>
      <c r="AF6779" s="138">
        <v>23340</v>
      </c>
    </row>
    <row r="6780" spans="2:32">
      <c r="B6780" s="114">
        <v>6742</v>
      </c>
      <c r="C6780" s="115">
        <v>6742</v>
      </c>
      <c r="D6780" s="116">
        <v>281</v>
      </c>
      <c r="E6780" s="117">
        <v>10</v>
      </c>
      <c r="F6780" s="118">
        <v>8</v>
      </c>
      <c r="G6780" s="119" t="s">
        <v>488</v>
      </c>
      <c r="H6780" s="120">
        <v>10</v>
      </c>
      <c r="I6780" s="115">
        <v>7</v>
      </c>
      <c r="J6780" s="116" t="s">
        <v>488</v>
      </c>
      <c r="K6780" s="121">
        <v>22</v>
      </c>
      <c r="L6780" s="108"/>
      <c r="M6780" s="122">
        <v>14796</v>
      </c>
      <c r="N6780" s="123">
        <v>15503</v>
      </c>
      <c r="O6780" s="124">
        <v>15602</v>
      </c>
      <c r="P6780" s="123">
        <v>15896</v>
      </c>
      <c r="Q6780" s="124">
        <v>15232</v>
      </c>
      <c r="R6780" s="123">
        <v>16139</v>
      </c>
      <c r="S6780" s="124">
        <v>17950</v>
      </c>
      <c r="T6780" s="123">
        <v>18122</v>
      </c>
      <c r="U6780" s="124">
        <v>18047</v>
      </c>
      <c r="V6780" s="123">
        <v>17655</v>
      </c>
      <c r="W6780" s="124">
        <v>18053</v>
      </c>
      <c r="X6780" s="123">
        <v>18883</v>
      </c>
      <c r="Y6780" s="124">
        <v>21072</v>
      </c>
      <c r="Z6780" s="123">
        <v>20996</v>
      </c>
      <c r="AA6780" s="124">
        <v>21588</v>
      </c>
      <c r="AB6780" s="123">
        <v>20845</v>
      </c>
      <c r="AC6780" s="124">
        <v>20618</v>
      </c>
      <c r="AD6780" s="123">
        <v>22993</v>
      </c>
      <c r="AE6780" s="125">
        <v>23156</v>
      </c>
      <c r="AF6780" s="126">
        <v>22902</v>
      </c>
    </row>
    <row r="6781" spans="2:32">
      <c r="B6781" s="127">
        <v>6743</v>
      </c>
      <c r="C6781" s="128">
        <v>6743</v>
      </c>
      <c r="D6781" s="129">
        <v>281</v>
      </c>
      <c r="E6781" s="130">
        <v>10</v>
      </c>
      <c r="F6781" s="131">
        <v>8</v>
      </c>
      <c r="G6781" s="132" t="s">
        <v>488</v>
      </c>
      <c r="H6781" s="133">
        <v>10</v>
      </c>
      <c r="I6781" s="128">
        <v>7</v>
      </c>
      <c r="J6781" s="129" t="s">
        <v>488</v>
      </c>
      <c r="K6781" s="134">
        <v>23</v>
      </c>
      <c r="L6781" s="108"/>
      <c r="M6781" s="81">
        <v>13569</v>
      </c>
      <c r="N6781" s="135">
        <v>14413</v>
      </c>
      <c r="O6781" s="136">
        <v>14610</v>
      </c>
      <c r="P6781" s="135">
        <v>14922</v>
      </c>
      <c r="Q6781" s="136">
        <v>14713</v>
      </c>
      <c r="R6781" s="135">
        <v>15347</v>
      </c>
      <c r="S6781" s="136">
        <v>16916</v>
      </c>
      <c r="T6781" s="135">
        <v>17179</v>
      </c>
      <c r="U6781" s="136">
        <v>17202</v>
      </c>
      <c r="V6781" s="135">
        <v>17284</v>
      </c>
      <c r="W6781" s="136">
        <v>17555</v>
      </c>
      <c r="X6781" s="135">
        <v>18211</v>
      </c>
      <c r="Y6781" s="136">
        <v>20315</v>
      </c>
      <c r="Z6781" s="135">
        <v>20316</v>
      </c>
      <c r="AA6781" s="136">
        <v>20904</v>
      </c>
      <c r="AB6781" s="135">
        <v>20612</v>
      </c>
      <c r="AC6781" s="136">
        <v>20218</v>
      </c>
      <c r="AD6781" s="135">
        <v>22324</v>
      </c>
      <c r="AE6781" s="137">
        <v>22458</v>
      </c>
      <c r="AF6781" s="138">
        <v>22318</v>
      </c>
    </row>
    <row r="6782" spans="2:32">
      <c r="B6782" s="114">
        <v>6744</v>
      </c>
      <c r="C6782" s="115">
        <v>6744</v>
      </c>
      <c r="D6782" s="116">
        <v>281</v>
      </c>
      <c r="E6782" s="117">
        <v>10</v>
      </c>
      <c r="F6782" s="118">
        <v>8</v>
      </c>
      <c r="G6782" s="119" t="s">
        <v>488</v>
      </c>
      <c r="H6782" s="120">
        <v>10</v>
      </c>
      <c r="I6782" s="115">
        <v>7</v>
      </c>
      <c r="J6782" s="116" t="s">
        <v>488</v>
      </c>
      <c r="K6782" s="121">
        <v>24</v>
      </c>
      <c r="L6782" s="108"/>
      <c r="M6782" s="122">
        <v>12710</v>
      </c>
      <c r="N6782" s="123">
        <v>13742</v>
      </c>
      <c r="O6782" s="124">
        <v>13847</v>
      </c>
      <c r="P6782" s="123">
        <v>14193</v>
      </c>
      <c r="Q6782" s="124">
        <v>14220</v>
      </c>
      <c r="R6782" s="123">
        <v>14853</v>
      </c>
      <c r="S6782" s="124">
        <v>16181</v>
      </c>
      <c r="T6782" s="123">
        <v>16638</v>
      </c>
      <c r="U6782" s="124">
        <v>16616</v>
      </c>
      <c r="V6782" s="123">
        <v>16956</v>
      </c>
      <c r="W6782" s="124">
        <v>17208</v>
      </c>
      <c r="X6782" s="123">
        <v>17823</v>
      </c>
      <c r="Y6782" s="124">
        <v>19617</v>
      </c>
      <c r="Z6782" s="123">
        <v>19789</v>
      </c>
      <c r="AA6782" s="124">
        <v>20434</v>
      </c>
      <c r="AB6782" s="123">
        <v>20349</v>
      </c>
      <c r="AC6782" s="124">
        <v>19943</v>
      </c>
      <c r="AD6782" s="123">
        <v>21662</v>
      </c>
      <c r="AE6782" s="125">
        <v>22095</v>
      </c>
      <c r="AF6782" s="126">
        <v>21837</v>
      </c>
    </row>
    <row r="6783" spans="2:32">
      <c r="B6783" s="127">
        <v>6745</v>
      </c>
      <c r="C6783" s="128">
        <v>6745</v>
      </c>
      <c r="D6783" s="129">
        <v>282</v>
      </c>
      <c r="E6783" s="130">
        <v>10</v>
      </c>
      <c r="F6783" s="131">
        <v>9</v>
      </c>
      <c r="G6783" s="132" t="s">
        <v>488</v>
      </c>
      <c r="H6783" s="133">
        <v>10</v>
      </c>
      <c r="I6783" s="128">
        <v>8</v>
      </c>
      <c r="J6783" s="129" t="s">
        <v>488</v>
      </c>
      <c r="K6783" s="134">
        <v>1</v>
      </c>
      <c r="L6783" s="108"/>
      <c r="M6783" s="81">
        <v>12616</v>
      </c>
      <c r="N6783" s="135">
        <v>13142</v>
      </c>
      <c r="O6783" s="136">
        <v>13696</v>
      </c>
      <c r="P6783" s="135">
        <v>13912</v>
      </c>
      <c r="Q6783" s="136">
        <v>13646</v>
      </c>
      <c r="R6783" s="135">
        <v>15076</v>
      </c>
      <c r="S6783" s="136">
        <v>15677</v>
      </c>
      <c r="T6783" s="135">
        <v>15985</v>
      </c>
      <c r="U6783" s="136">
        <v>16490</v>
      </c>
      <c r="V6783" s="135">
        <v>15987</v>
      </c>
      <c r="W6783" s="136">
        <v>16226</v>
      </c>
      <c r="X6783" s="135">
        <v>18368</v>
      </c>
      <c r="Y6783" s="136">
        <v>19262</v>
      </c>
      <c r="Z6783" s="135">
        <v>19688</v>
      </c>
      <c r="AA6783" s="136">
        <v>19962</v>
      </c>
      <c r="AB6783" s="135">
        <v>18870</v>
      </c>
      <c r="AC6783" s="136">
        <v>18915</v>
      </c>
      <c r="AD6783" s="135">
        <v>21392</v>
      </c>
      <c r="AE6783" s="137">
        <v>21552</v>
      </c>
      <c r="AF6783" s="138">
        <v>21754</v>
      </c>
    </row>
    <row r="6784" spans="2:32">
      <c r="B6784" s="114">
        <v>6746</v>
      </c>
      <c r="C6784" s="115">
        <v>6746</v>
      </c>
      <c r="D6784" s="116">
        <v>282</v>
      </c>
      <c r="E6784" s="117">
        <v>10</v>
      </c>
      <c r="F6784" s="118">
        <v>9</v>
      </c>
      <c r="G6784" s="119" t="s">
        <v>488</v>
      </c>
      <c r="H6784" s="120">
        <v>10</v>
      </c>
      <c r="I6784" s="115">
        <v>8</v>
      </c>
      <c r="J6784" s="116" t="s">
        <v>488</v>
      </c>
      <c r="K6784" s="121">
        <v>2</v>
      </c>
      <c r="L6784" s="108"/>
      <c r="M6784" s="122">
        <v>12364</v>
      </c>
      <c r="N6784" s="123">
        <v>12923</v>
      </c>
      <c r="O6784" s="124">
        <v>13419</v>
      </c>
      <c r="P6784" s="123">
        <v>13668</v>
      </c>
      <c r="Q6784" s="124">
        <v>13418</v>
      </c>
      <c r="R6784" s="123">
        <v>14786</v>
      </c>
      <c r="S6784" s="124">
        <v>15516</v>
      </c>
      <c r="T6784" s="123">
        <v>15794</v>
      </c>
      <c r="U6784" s="124">
        <v>16231</v>
      </c>
      <c r="V6784" s="123">
        <v>15777</v>
      </c>
      <c r="W6784" s="124">
        <v>16010</v>
      </c>
      <c r="X6784" s="123">
        <v>18052</v>
      </c>
      <c r="Y6784" s="124">
        <v>19013</v>
      </c>
      <c r="Z6784" s="123">
        <v>19338</v>
      </c>
      <c r="AA6784" s="124">
        <v>19636</v>
      </c>
      <c r="AB6784" s="123">
        <v>18544</v>
      </c>
      <c r="AC6784" s="124">
        <v>18607</v>
      </c>
      <c r="AD6784" s="123">
        <v>21077</v>
      </c>
      <c r="AE6784" s="125">
        <v>21202</v>
      </c>
      <c r="AF6784" s="126">
        <v>21345</v>
      </c>
    </row>
    <row r="6785" spans="2:32">
      <c r="B6785" s="127">
        <v>6747</v>
      </c>
      <c r="C6785" s="128">
        <v>6747</v>
      </c>
      <c r="D6785" s="129">
        <v>282</v>
      </c>
      <c r="E6785" s="130">
        <v>10</v>
      </c>
      <c r="F6785" s="131">
        <v>9</v>
      </c>
      <c r="G6785" s="132" t="s">
        <v>488</v>
      </c>
      <c r="H6785" s="133">
        <v>10</v>
      </c>
      <c r="I6785" s="128">
        <v>8</v>
      </c>
      <c r="J6785" s="129" t="s">
        <v>488</v>
      </c>
      <c r="K6785" s="134">
        <v>3</v>
      </c>
      <c r="L6785" s="108"/>
      <c r="M6785" s="81">
        <v>12236</v>
      </c>
      <c r="N6785" s="135">
        <v>12873</v>
      </c>
      <c r="O6785" s="136">
        <v>13281</v>
      </c>
      <c r="P6785" s="135">
        <v>13533</v>
      </c>
      <c r="Q6785" s="136">
        <v>13316</v>
      </c>
      <c r="R6785" s="135">
        <v>14737</v>
      </c>
      <c r="S6785" s="136">
        <v>15454</v>
      </c>
      <c r="T6785" s="135">
        <v>15801</v>
      </c>
      <c r="U6785" s="136">
        <v>16154</v>
      </c>
      <c r="V6785" s="135">
        <v>15699</v>
      </c>
      <c r="W6785" s="136">
        <v>15983</v>
      </c>
      <c r="X6785" s="135">
        <v>17970</v>
      </c>
      <c r="Y6785" s="136">
        <v>18876</v>
      </c>
      <c r="Z6785" s="135">
        <v>19110</v>
      </c>
      <c r="AA6785" s="136">
        <v>19387</v>
      </c>
      <c r="AB6785" s="135">
        <v>18343</v>
      </c>
      <c r="AC6785" s="136">
        <v>18504</v>
      </c>
      <c r="AD6785" s="135">
        <v>20846</v>
      </c>
      <c r="AE6785" s="137">
        <v>21029</v>
      </c>
      <c r="AF6785" s="138">
        <v>21036</v>
      </c>
    </row>
    <row r="6786" spans="2:32">
      <c r="B6786" s="114">
        <v>6748</v>
      </c>
      <c r="C6786" s="115">
        <v>6748</v>
      </c>
      <c r="D6786" s="116">
        <v>282</v>
      </c>
      <c r="E6786" s="117">
        <v>10</v>
      </c>
      <c r="F6786" s="118">
        <v>9</v>
      </c>
      <c r="G6786" s="119" t="s">
        <v>488</v>
      </c>
      <c r="H6786" s="120">
        <v>10</v>
      </c>
      <c r="I6786" s="115">
        <v>8</v>
      </c>
      <c r="J6786" s="116" t="s">
        <v>488</v>
      </c>
      <c r="K6786" s="121">
        <v>4</v>
      </c>
      <c r="L6786" s="108"/>
      <c r="M6786" s="122">
        <v>12296</v>
      </c>
      <c r="N6786" s="123">
        <v>12913</v>
      </c>
      <c r="O6786" s="124">
        <v>13361</v>
      </c>
      <c r="P6786" s="123">
        <v>13477</v>
      </c>
      <c r="Q6786" s="124">
        <v>13243</v>
      </c>
      <c r="R6786" s="123">
        <v>14779</v>
      </c>
      <c r="S6786" s="124">
        <v>15456</v>
      </c>
      <c r="T6786" s="123">
        <v>15697</v>
      </c>
      <c r="U6786" s="124">
        <v>16045</v>
      </c>
      <c r="V6786" s="123">
        <v>15510</v>
      </c>
      <c r="W6786" s="124">
        <v>15822</v>
      </c>
      <c r="X6786" s="123">
        <v>17740</v>
      </c>
      <c r="Y6786" s="124">
        <v>18530</v>
      </c>
      <c r="Z6786" s="123">
        <v>18699</v>
      </c>
      <c r="AA6786" s="124">
        <v>18852</v>
      </c>
      <c r="AB6786" s="123">
        <v>17868</v>
      </c>
      <c r="AC6786" s="124">
        <v>18093</v>
      </c>
      <c r="AD6786" s="123">
        <v>20313</v>
      </c>
      <c r="AE6786" s="125">
        <v>20372</v>
      </c>
      <c r="AF6786" s="126">
        <v>20451</v>
      </c>
    </row>
    <row r="6787" spans="2:32">
      <c r="B6787" s="127">
        <v>6749</v>
      </c>
      <c r="C6787" s="128">
        <v>6749</v>
      </c>
      <c r="D6787" s="129">
        <v>282</v>
      </c>
      <c r="E6787" s="130">
        <v>10</v>
      </c>
      <c r="F6787" s="131">
        <v>9</v>
      </c>
      <c r="G6787" s="132" t="s">
        <v>488</v>
      </c>
      <c r="H6787" s="133">
        <v>10</v>
      </c>
      <c r="I6787" s="128">
        <v>8</v>
      </c>
      <c r="J6787" s="129" t="s">
        <v>488</v>
      </c>
      <c r="K6787" s="134">
        <v>5</v>
      </c>
      <c r="L6787" s="108"/>
      <c r="M6787" s="81">
        <v>12727</v>
      </c>
      <c r="N6787" s="135">
        <v>13548</v>
      </c>
      <c r="O6787" s="136">
        <v>13829</v>
      </c>
      <c r="P6787" s="135">
        <v>13533</v>
      </c>
      <c r="Q6787" s="136">
        <v>13307</v>
      </c>
      <c r="R6787" s="135">
        <v>15151</v>
      </c>
      <c r="S6787" s="136">
        <v>15842</v>
      </c>
      <c r="T6787" s="135">
        <v>16229</v>
      </c>
      <c r="U6787" s="136">
        <v>16282</v>
      </c>
      <c r="V6787" s="135">
        <v>15328</v>
      </c>
      <c r="W6787" s="136">
        <v>15783</v>
      </c>
      <c r="X6787" s="135">
        <v>17767</v>
      </c>
      <c r="Y6787" s="136">
        <v>18533</v>
      </c>
      <c r="Z6787" s="135">
        <v>18589</v>
      </c>
      <c r="AA6787" s="136">
        <v>18310</v>
      </c>
      <c r="AB6787" s="135">
        <v>17392</v>
      </c>
      <c r="AC6787" s="136">
        <v>17799</v>
      </c>
      <c r="AD6787" s="135">
        <v>20091</v>
      </c>
      <c r="AE6787" s="137">
        <v>20250</v>
      </c>
      <c r="AF6787" s="138">
        <v>20137</v>
      </c>
    </row>
    <row r="6788" spans="2:32">
      <c r="B6788" s="114">
        <v>6750</v>
      </c>
      <c r="C6788" s="115">
        <v>6750</v>
      </c>
      <c r="D6788" s="116">
        <v>282</v>
      </c>
      <c r="E6788" s="117">
        <v>10</v>
      </c>
      <c r="F6788" s="118">
        <v>9</v>
      </c>
      <c r="G6788" s="119" t="s">
        <v>488</v>
      </c>
      <c r="H6788" s="120">
        <v>10</v>
      </c>
      <c r="I6788" s="115">
        <v>8</v>
      </c>
      <c r="J6788" s="116" t="s">
        <v>488</v>
      </c>
      <c r="K6788" s="121">
        <v>6</v>
      </c>
      <c r="L6788" s="108"/>
      <c r="M6788" s="122">
        <v>14016</v>
      </c>
      <c r="N6788" s="123">
        <v>14938</v>
      </c>
      <c r="O6788" s="124">
        <v>15055</v>
      </c>
      <c r="P6788" s="123">
        <v>13934</v>
      </c>
      <c r="Q6788" s="124">
        <v>13636</v>
      </c>
      <c r="R6788" s="123">
        <v>16371</v>
      </c>
      <c r="S6788" s="124">
        <v>17040</v>
      </c>
      <c r="T6788" s="123">
        <v>17451</v>
      </c>
      <c r="U6788" s="124">
        <v>17207</v>
      </c>
      <c r="V6788" s="123">
        <v>15446</v>
      </c>
      <c r="W6788" s="124">
        <v>15981</v>
      </c>
      <c r="X6788" s="123">
        <v>18622</v>
      </c>
      <c r="Y6788" s="124">
        <v>19250</v>
      </c>
      <c r="Z6788" s="123">
        <v>19176</v>
      </c>
      <c r="AA6788" s="124">
        <v>17990</v>
      </c>
      <c r="AB6788" s="123">
        <v>17122</v>
      </c>
      <c r="AC6788" s="124">
        <v>17701</v>
      </c>
      <c r="AD6788" s="123">
        <v>20580</v>
      </c>
      <c r="AE6788" s="125">
        <v>20761</v>
      </c>
      <c r="AF6788" s="126">
        <v>20527</v>
      </c>
    </row>
    <row r="6789" spans="2:32">
      <c r="B6789" s="127">
        <v>6751</v>
      </c>
      <c r="C6789" s="128">
        <v>6751</v>
      </c>
      <c r="D6789" s="129">
        <v>282</v>
      </c>
      <c r="E6789" s="130">
        <v>10</v>
      </c>
      <c r="F6789" s="131">
        <v>9</v>
      </c>
      <c r="G6789" s="132" t="s">
        <v>488</v>
      </c>
      <c r="H6789" s="133">
        <v>10</v>
      </c>
      <c r="I6789" s="128">
        <v>8</v>
      </c>
      <c r="J6789" s="129" t="s">
        <v>488</v>
      </c>
      <c r="K6789" s="134">
        <v>7</v>
      </c>
      <c r="L6789" s="108"/>
      <c r="M6789" s="81">
        <v>15563</v>
      </c>
      <c r="N6789" s="135">
        <v>16496</v>
      </c>
      <c r="O6789" s="136">
        <v>16422</v>
      </c>
      <c r="P6789" s="135">
        <v>14466</v>
      </c>
      <c r="Q6789" s="136">
        <v>13996</v>
      </c>
      <c r="R6789" s="135">
        <v>17725</v>
      </c>
      <c r="S6789" s="136">
        <v>18293</v>
      </c>
      <c r="T6789" s="135">
        <v>18733</v>
      </c>
      <c r="U6789" s="136">
        <v>18386</v>
      </c>
      <c r="V6789" s="135">
        <v>15636</v>
      </c>
      <c r="W6789" s="136">
        <v>16027</v>
      </c>
      <c r="X6789" s="135">
        <v>19646</v>
      </c>
      <c r="Y6789" s="136">
        <v>20124</v>
      </c>
      <c r="Z6789" s="135">
        <v>19964</v>
      </c>
      <c r="AA6789" s="136">
        <v>17939</v>
      </c>
      <c r="AB6789" s="135">
        <v>17010</v>
      </c>
      <c r="AC6789" s="136">
        <v>17561</v>
      </c>
      <c r="AD6789" s="135">
        <v>21266</v>
      </c>
      <c r="AE6789" s="137">
        <v>21583</v>
      </c>
      <c r="AF6789" s="138">
        <v>21197</v>
      </c>
    </row>
    <row r="6790" spans="2:32">
      <c r="B6790" s="114">
        <v>6752</v>
      </c>
      <c r="C6790" s="115">
        <v>6752</v>
      </c>
      <c r="D6790" s="116">
        <v>282</v>
      </c>
      <c r="E6790" s="117">
        <v>10</v>
      </c>
      <c r="F6790" s="118">
        <v>9</v>
      </c>
      <c r="G6790" s="119" t="s">
        <v>488</v>
      </c>
      <c r="H6790" s="120">
        <v>10</v>
      </c>
      <c r="I6790" s="115">
        <v>8</v>
      </c>
      <c r="J6790" s="116" t="s">
        <v>488</v>
      </c>
      <c r="K6790" s="121">
        <v>8</v>
      </c>
      <c r="L6790" s="108"/>
      <c r="M6790" s="122">
        <v>16015</v>
      </c>
      <c r="N6790" s="123">
        <v>16781</v>
      </c>
      <c r="O6790" s="124">
        <v>16849</v>
      </c>
      <c r="P6790" s="123">
        <v>14855</v>
      </c>
      <c r="Q6790" s="124">
        <v>14215</v>
      </c>
      <c r="R6790" s="123">
        <v>18136</v>
      </c>
      <c r="S6790" s="124">
        <v>18646</v>
      </c>
      <c r="T6790" s="123">
        <v>18900</v>
      </c>
      <c r="U6790" s="124">
        <v>18725</v>
      </c>
      <c r="V6790" s="123">
        <v>15783</v>
      </c>
      <c r="W6790" s="124">
        <v>16195</v>
      </c>
      <c r="X6790" s="123">
        <v>19840</v>
      </c>
      <c r="Y6790" s="124">
        <v>20321</v>
      </c>
      <c r="Z6790" s="123">
        <v>20116</v>
      </c>
      <c r="AA6790" s="124">
        <v>18103</v>
      </c>
      <c r="AB6790" s="123">
        <v>17064</v>
      </c>
      <c r="AC6790" s="124">
        <v>17631</v>
      </c>
      <c r="AD6790" s="123">
        <v>21349</v>
      </c>
      <c r="AE6790" s="125">
        <v>21488</v>
      </c>
      <c r="AF6790" s="126">
        <v>21279</v>
      </c>
    </row>
    <row r="6791" spans="2:32">
      <c r="B6791" s="127">
        <v>6753</v>
      </c>
      <c r="C6791" s="128">
        <v>6753</v>
      </c>
      <c r="D6791" s="129">
        <v>282</v>
      </c>
      <c r="E6791" s="130">
        <v>10</v>
      </c>
      <c r="F6791" s="131">
        <v>9</v>
      </c>
      <c r="G6791" s="132" t="s">
        <v>488</v>
      </c>
      <c r="H6791" s="133">
        <v>10</v>
      </c>
      <c r="I6791" s="128">
        <v>8</v>
      </c>
      <c r="J6791" s="129" t="s">
        <v>488</v>
      </c>
      <c r="K6791" s="134">
        <v>9</v>
      </c>
      <c r="L6791" s="108"/>
      <c r="M6791" s="81">
        <v>16147</v>
      </c>
      <c r="N6791" s="135">
        <v>16397</v>
      </c>
      <c r="O6791" s="136">
        <v>16785</v>
      </c>
      <c r="P6791" s="135">
        <v>15066</v>
      </c>
      <c r="Q6791" s="136">
        <v>14482</v>
      </c>
      <c r="R6791" s="135">
        <v>18268</v>
      </c>
      <c r="S6791" s="136">
        <v>18431</v>
      </c>
      <c r="T6791" s="135">
        <v>18478</v>
      </c>
      <c r="U6791" s="136">
        <v>18560</v>
      </c>
      <c r="V6791" s="135">
        <v>15997</v>
      </c>
      <c r="W6791" s="136">
        <v>16639</v>
      </c>
      <c r="X6791" s="135">
        <v>19795</v>
      </c>
      <c r="Y6791" s="136">
        <v>20034</v>
      </c>
      <c r="Z6791" s="135">
        <v>19857</v>
      </c>
      <c r="AA6791" s="136">
        <v>18149</v>
      </c>
      <c r="AB6791" s="135">
        <v>17231</v>
      </c>
      <c r="AC6791" s="136">
        <v>18008</v>
      </c>
      <c r="AD6791" s="135">
        <v>20985</v>
      </c>
      <c r="AE6791" s="137">
        <v>20939</v>
      </c>
      <c r="AF6791" s="138">
        <v>20975</v>
      </c>
    </row>
    <row r="6792" spans="2:32">
      <c r="B6792" s="114">
        <v>6754</v>
      </c>
      <c r="C6792" s="115">
        <v>6754</v>
      </c>
      <c r="D6792" s="116">
        <v>282</v>
      </c>
      <c r="E6792" s="117">
        <v>10</v>
      </c>
      <c r="F6792" s="118">
        <v>9</v>
      </c>
      <c r="G6792" s="119" t="s">
        <v>488</v>
      </c>
      <c r="H6792" s="120">
        <v>10</v>
      </c>
      <c r="I6792" s="115">
        <v>8</v>
      </c>
      <c r="J6792" s="116" t="s">
        <v>488</v>
      </c>
      <c r="K6792" s="121">
        <v>10</v>
      </c>
      <c r="L6792" s="108"/>
      <c r="M6792" s="122">
        <v>16428</v>
      </c>
      <c r="N6792" s="123">
        <v>16162</v>
      </c>
      <c r="O6792" s="124">
        <v>16851</v>
      </c>
      <c r="P6792" s="123">
        <v>15248</v>
      </c>
      <c r="Q6792" s="124">
        <v>14739</v>
      </c>
      <c r="R6792" s="123">
        <v>18517</v>
      </c>
      <c r="S6792" s="124">
        <v>18321</v>
      </c>
      <c r="T6792" s="123">
        <v>18208</v>
      </c>
      <c r="U6792" s="124">
        <v>18621</v>
      </c>
      <c r="V6792" s="123">
        <v>16238</v>
      </c>
      <c r="W6792" s="124">
        <v>17195</v>
      </c>
      <c r="X6792" s="123">
        <v>20072</v>
      </c>
      <c r="Y6792" s="124">
        <v>19977</v>
      </c>
      <c r="Z6792" s="123">
        <v>20166</v>
      </c>
      <c r="AA6792" s="124">
        <v>18561</v>
      </c>
      <c r="AB6792" s="123">
        <v>17545</v>
      </c>
      <c r="AC6792" s="124">
        <v>18634</v>
      </c>
      <c r="AD6792" s="123">
        <v>20968</v>
      </c>
      <c r="AE6792" s="125">
        <v>20786</v>
      </c>
      <c r="AF6792" s="126">
        <v>21323</v>
      </c>
    </row>
    <row r="6793" spans="2:32">
      <c r="B6793" s="127">
        <v>6755</v>
      </c>
      <c r="C6793" s="128">
        <v>6755</v>
      </c>
      <c r="D6793" s="129">
        <v>282</v>
      </c>
      <c r="E6793" s="130">
        <v>10</v>
      </c>
      <c r="F6793" s="131">
        <v>9</v>
      </c>
      <c r="G6793" s="132" t="s">
        <v>488</v>
      </c>
      <c r="H6793" s="133">
        <v>10</v>
      </c>
      <c r="I6793" s="128">
        <v>8</v>
      </c>
      <c r="J6793" s="129" t="s">
        <v>488</v>
      </c>
      <c r="K6793" s="134">
        <v>11</v>
      </c>
      <c r="L6793" s="108"/>
      <c r="M6793" s="81">
        <v>16535</v>
      </c>
      <c r="N6793" s="135">
        <v>15918</v>
      </c>
      <c r="O6793" s="136">
        <v>16839</v>
      </c>
      <c r="P6793" s="135">
        <v>15276</v>
      </c>
      <c r="Q6793" s="136">
        <v>14770</v>
      </c>
      <c r="R6793" s="135">
        <v>18604</v>
      </c>
      <c r="S6793" s="136">
        <v>18253</v>
      </c>
      <c r="T6793" s="135">
        <v>17890</v>
      </c>
      <c r="U6793" s="136">
        <v>18408</v>
      </c>
      <c r="V6793" s="135">
        <v>16323</v>
      </c>
      <c r="W6793" s="136">
        <v>17322</v>
      </c>
      <c r="X6793" s="135">
        <v>20153</v>
      </c>
      <c r="Y6793" s="136">
        <v>19879</v>
      </c>
      <c r="Z6793" s="135">
        <v>20400</v>
      </c>
      <c r="AA6793" s="136">
        <v>18922</v>
      </c>
      <c r="AB6793" s="135">
        <v>17654</v>
      </c>
      <c r="AC6793" s="136">
        <v>18655</v>
      </c>
      <c r="AD6793" s="135">
        <v>20924</v>
      </c>
      <c r="AE6793" s="137">
        <v>20428</v>
      </c>
      <c r="AF6793" s="138">
        <v>21616</v>
      </c>
    </row>
    <row r="6794" spans="2:32">
      <c r="B6794" s="114">
        <v>6756</v>
      </c>
      <c r="C6794" s="115">
        <v>6756</v>
      </c>
      <c r="D6794" s="116">
        <v>282</v>
      </c>
      <c r="E6794" s="117">
        <v>10</v>
      </c>
      <c r="F6794" s="118">
        <v>9</v>
      </c>
      <c r="G6794" s="119" t="s">
        <v>488</v>
      </c>
      <c r="H6794" s="120">
        <v>10</v>
      </c>
      <c r="I6794" s="115">
        <v>8</v>
      </c>
      <c r="J6794" s="116" t="s">
        <v>488</v>
      </c>
      <c r="K6794" s="121">
        <v>12</v>
      </c>
      <c r="L6794" s="108"/>
      <c r="M6794" s="122">
        <v>16433</v>
      </c>
      <c r="N6794" s="123">
        <v>15716</v>
      </c>
      <c r="O6794" s="124">
        <v>16804</v>
      </c>
      <c r="P6794" s="123">
        <v>15277</v>
      </c>
      <c r="Q6794" s="124">
        <v>14709</v>
      </c>
      <c r="R6794" s="123">
        <v>18667</v>
      </c>
      <c r="S6794" s="124">
        <v>18234</v>
      </c>
      <c r="T6794" s="123">
        <v>17713</v>
      </c>
      <c r="U6794" s="124">
        <v>18091</v>
      </c>
      <c r="V6794" s="123">
        <v>16527</v>
      </c>
      <c r="W6794" s="124">
        <v>17500</v>
      </c>
      <c r="X6794" s="123">
        <v>20246</v>
      </c>
      <c r="Y6794" s="124">
        <v>19681</v>
      </c>
      <c r="Z6794" s="123">
        <v>20221</v>
      </c>
      <c r="AA6794" s="124">
        <v>18940</v>
      </c>
      <c r="AB6794" s="123">
        <v>17668</v>
      </c>
      <c r="AC6794" s="124">
        <v>18501</v>
      </c>
      <c r="AD6794" s="123">
        <v>20742</v>
      </c>
      <c r="AE6794" s="125">
        <v>19979</v>
      </c>
      <c r="AF6794" s="126">
        <v>21465</v>
      </c>
    </row>
    <row r="6795" spans="2:32">
      <c r="B6795" s="127">
        <v>6757</v>
      </c>
      <c r="C6795" s="128">
        <v>6757</v>
      </c>
      <c r="D6795" s="129">
        <v>282</v>
      </c>
      <c r="E6795" s="130">
        <v>10</v>
      </c>
      <c r="F6795" s="131">
        <v>9</v>
      </c>
      <c r="G6795" s="132" t="s">
        <v>488</v>
      </c>
      <c r="H6795" s="133">
        <v>10</v>
      </c>
      <c r="I6795" s="128">
        <v>8</v>
      </c>
      <c r="J6795" s="129" t="s">
        <v>488</v>
      </c>
      <c r="K6795" s="134">
        <v>13</v>
      </c>
      <c r="L6795" s="108"/>
      <c r="M6795" s="81">
        <v>16507</v>
      </c>
      <c r="N6795" s="135">
        <v>15550</v>
      </c>
      <c r="O6795" s="136">
        <v>16880</v>
      </c>
      <c r="P6795" s="135">
        <v>15269</v>
      </c>
      <c r="Q6795" s="136">
        <v>14671</v>
      </c>
      <c r="R6795" s="135">
        <v>18777</v>
      </c>
      <c r="S6795" s="136">
        <v>18082</v>
      </c>
      <c r="T6795" s="135">
        <v>17576</v>
      </c>
      <c r="U6795" s="136">
        <v>18076</v>
      </c>
      <c r="V6795" s="135">
        <v>16557</v>
      </c>
      <c r="W6795" s="136">
        <v>17465</v>
      </c>
      <c r="X6795" s="135">
        <v>20353</v>
      </c>
      <c r="Y6795" s="136">
        <v>19444</v>
      </c>
      <c r="Z6795" s="135">
        <v>20285</v>
      </c>
      <c r="AA6795" s="136">
        <v>18955</v>
      </c>
      <c r="AB6795" s="135">
        <v>17620</v>
      </c>
      <c r="AC6795" s="136">
        <v>18360</v>
      </c>
      <c r="AD6795" s="135">
        <v>20517</v>
      </c>
      <c r="AE6795" s="137">
        <v>19762</v>
      </c>
      <c r="AF6795" s="138">
        <v>21545</v>
      </c>
    </row>
    <row r="6796" spans="2:32">
      <c r="B6796" s="114">
        <v>6758</v>
      </c>
      <c r="C6796" s="115">
        <v>6758</v>
      </c>
      <c r="D6796" s="116">
        <v>282</v>
      </c>
      <c r="E6796" s="117">
        <v>10</v>
      </c>
      <c r="F6796" s="118">
        <v>9</v>
      </c>
      <c r="G6796" s="119" t="s">
        <v>488</v>
      </c>
      <c r="H6796" s="120">
        <v>10</v>
      </c>
      <c r="I6796" s="115">
        <v>8</v>
      </c>
      <c r="J6796" s="116" t="s">
        <v>488</v>
      </c>
      <c r="K6796" s="121">
        <v>14</v>
      </c>
      <c r="L6796" s="108"/>
      <c r="M6796" s="122">
        <v>16460</v>
      </c>
      <c r="N6796" s="123">
        <v>15482</v>
      </c>
      <c r="O6796" s="124">
        <v>16837</v>
      </c>
      <c r="P6796" s="123">
        <v>15312</v>
      </c>
      <c r="Q6796" s="124">
        <v>14635</v>
      </c>
      <c r="R6796" s="123">
        <v>18855</v>
      </c>
      <c r="S6796" s="124">
        <v>18091</v>
      </c>
      <c r="T6796" s="123">
        <v>17556</v>
      </c>
      <c r="U6796" s="124">
        <v>17932</v>
      </c>
      <c r="V6796" s="123">
        <v>16659</v>
      </c>
      <c r="W6796" s="124">
        <v>17397</v>
      </c>
      <c r="X6796" s="123">
        <v>20440</v>
      </c>
      <c r="Y6796" s="124">
        <v>19311</v>
      </c>
      <c r="Z6796" s="123">
        <v>20094</v>
      </c>
      <c r="AA6796" s="124">
        <v>18805</v>
      </c>
      <c r="AB6796" s="123">
        <v>17559</v>
      </c>
      <c r="AC6796" s="124">
        <v>18107</v>
      </c>
      <c r="AD6796" s="123">
        <v>20363</v>
      </c>
      <c r="AE6796" s="125">
        <v>19544</v>
      </c>
      <c r="AF6796" s="126">
        <v>21331</v>
      </c>
    </row>
    <row r="6797" spans="2:32">
      <c r="B6797" s="127">
        <v>6759</v>
      </c>
      <c r="C6797" s="128">
        <v>6759</v>
      </c>
      <c r="D6797" s="129">
        <v>282</v>
      </c>
      <c r="E6797" s="130">
        <v>10</v>
      </c>
      <c r="F6797" s="131">
        <v>9</v>
      </c>
      <c r="G6797" s="132" t="s">
        <v>488</v>
      </c>
      <c r="H6797" s="133">
        <v>10</v>
      </c>
      <c r="I6797" s="128">
        <v>8</v>
      </c>
      <c r="J6797" s="129" t="s">
        <v>488</v>
      </c>
      <c r="K6797" s="134">
        <v>15</v>
      </c>
      <c r="L6797" s="108"/>
      <c r="M6797" s="81">
        <v>16535</v>
      </c>
      <c r="N6797" s="135">
        <v>15400</v>
      </c>
      <c r="O6797" s="136">
        <v>16703</v>
      </c>
      <c r="P6797" s="135">
        <v>15067</v>
      </c>
      <c r="Q6797" s="136">
        <v>14794</v>
      </c>
      <c r="R6797" s="135">
        <v>18676</v>
      </c>
      <c r="S6797" s="136">
        <v>17982</v>
      </c>
      <c r="T6797" s="135">
        <v>17340</v>
      </c>
      <c r="U6797" s="136">
        <v>17920</v>
      </c>
      <c r="V6797" s="135">
        <v>16530</v>
      </c>
      <c r="W6797" s="136">
        <v>17278</v>
      </c>
      <c r="X6797" s="135">
        <v>20172</v>
      </c>
      <c r="Y6797" s="136">
        <v>19407</v>
      </c>
      <c r="Z6797" s="135">
        <v>19872</v>
      </c>
      <c r="AA6797" s="136">
        <v>18377</v>
      </c>
      <c r="AB6797" s="135">
        <v>17684</v>
      </c>
      <c r="AC6797" s="136">
        <v>18239</v>
      </c>
      <c r="AD6797" s="135">
        <v>20439</v>
      </c>
      <c r="AE6797" s="137">
        <v>19514</v>
      </c>
      <c r="AF6797" s="138">
        <v>21084</v>
      </c>
    </row>
    <row r="6798" spans="2:32">
      <c r="B6798" s="114">
        <v>6760</v>
      </c>
      <c r="C6798" s="115">
        <v>6760</v>
      </c>
      <c r="D6798" s="116">
        <v>282</v>
      </c>
      <c r="E6798" s="117">
        <v>10</v>
      </c>
      <c r="F6798" s="118">
        <v>9</v>
      </c>
      <c r="G6798" s="119" t="s">
        <v>488</v>
      </c>
      <c r="H6798" s="120">
        <v>10</v>
      </c>
      <c r="I6798" s="115">
        <v>8</v>
      </c>
      <c r="J6798" s="116" t="s">
        <v>488</v>
      </c>
      <c r="K6798" s="121">
        <v>16</v>
      </c>
      <c r="L6798" s="108"/>
      <c r="M6798" s="122">
        <v>16931</v>
      </c>
      <c r="N6798" s="123">
        <v>15678</v>
      </c>
      <c r="O6798" s="124">
        <v>16782</v>
      </c>
      <c r="P6798" s="123">
        <v>15111</v>
      </c>
      <c r="Q6798" s="124">
        <v>15181</v>
      </c>
      <c r="R6798" s="123">
        <v>19007</v>
      </c>
      <c r="S6798" s="124">
        <v>18224</v>
      </c>
      <c r="T6798" s="123">
        <v>17434</v>
      </c>
      <c r="U6798" s="124">
        <v>18041</v>
      </c>
      <c r="V6798" s="123">
        <v>16567</v>
      </c>
      <c r="W6798" s="124">
        <v>17363</v>
      </c>
      <c r="X6798" s="123">
        <v>20497</v>
      </c>
      <c r="Y6798" s="124">
        <v>19789</v>
      </c>
      <c r="Z6798" s="123">
        <v>19703</v>
      </c>
      <c r="AA6798" s="124">
        <v>18088</v>
      </c>
      <c r="AB6798" s="123">
        <v>17938</v>
      </c>
      <c r="AC6798" s="124">
        <v>18539</v>
      </c>
      <c r="AD6798" s="123">
        <v>20772</v>
      </c>
      <c r="AE6798" s="125">
        <v>19687</v>
      </c>
      <c r="AF6798" s="126">
        <v>20857</v>
      </c>
    </row>
    <row r="6799" spans="2:32">
      <c r="B6799" s="127">
        <v>6761</v>
      </c>
      <c r="C6799" s="128">
        <v>6761</v>
      </c>
      <c r="D6799" s="129">
        <v>282</v>
      </c>
      <c r="E6799" s="130">
        <v>10</v>
      </c>
      <c r="F6799" s="131">
        <v>9</v>
      </c>
      <c r="G6799" s="132" t="s">
        <v>488</v>
      </c>
      <c r="H6799" s="133">
        <v>10</v>
      </c>
      <c r="I6799" s="128">
        <v>8</v>
      </c>
      <c r="J6799" s="129" t="s">
        <v>488</v>
      </c>
      <c r="K6799" s="134">
        <v>17</v>
      </c>
      <c r="L6799" s="108"/>
      <c r="M6799" s="81">
        <v>17253</v>
      </c>
      <c r="N6799" s="135">
        <v>16074</v>
      </c>
      <c r="O6799" s="136">
        <v>17025</v>
      </c>
      <c r="P6799" s="135">
        <v>15620</v>
      </c>
      <c r="Q6799" s="136">
        <v>15707</v>
      </c>
      <c r="R6799" s="135">
        <v>19262</v>
      </c>
      <c r="S6799" s="136">
        <v>18615</v>
      </c>
      <c r="T6799" s="135">
        <v>17711</v>
      </c>
      <c r="U6799" s="136">
        <v>18338</v>
      </c>
      <c r="V6799" s="135">
        <v>17096</v>
      </c>
      <c r="W6799" s="136">
        <v>17714</v>
      </c>
      <c r="X6799" s="135">
        <v>20747</v>
      </c>
      <c r="Y6799" s="136">
        <v>20189</v>
      </c>
      <c r="Z6799" s="135">
        <v>19787</v>
      </c>
      <c r="AA6799" s="136">
        <v>18505</v>
      </c>
      <c r="AB6799" s="135">
        <v>18516</v>
      </c>
      <c r="AC6799" s="136">
        <v>18994</v>
      </c>
      <c r="AD6799" s="135">
        <v>21211</v>
      </c>
      <c r="AE6799" s="137">
        <v>20157</v>
      </c>
      <c r="AF6799" s="138">
        <v>20950</v>
      </c>
    </row>
    <row r="6800" spans="2:32">
      <c r="B6800" s="114">
        <v>6762</v>
      </c>
      <c r="C6800" s="115">
        <v>6762</v>
      </c>
      <c r="D6800" s="116">
        <v>282</v>
      </c>
      <c r="E6800" s="117">
        <v>10</v>
      </c>
      <c r="F6800" s="118">
        <v>9</v>
      </c>
      <c r="G6800" s="119" t="s">
        <v>488</v>
      </c>
      <c r="H6800" s="120">
        <v>10</v>
      </c>
      <c r="I6800" s="115">
        <v>8</v>
      </c>
      <c r="J6800" s="116" t="s">
        <v>488</v>
      </c>
      <c r="K6800" s="121">
        <v>18</v>
      </c>
      <c r="L6800" s="108"/>
      <c r="M6800" s="122">
        <v>17126</v>
      </c>
      <c r="N6800" s="123">
        <v>16273</v>
      </c>
      <c r="O6800" s="124">
        <v>17282</v>
      </c>
      <c r="P6800" s="123">
        <v>15984</v>
      </c>
      <c r="Q6800" s="124">
        <v>16072</v>
      </c>
      <c r="R6800" s="123">
        <v>19113</v>
      </c>
      <c r="S6800" s="124">
        <v>18503</v>
      </c>
      <c r="T6800" s="123">
        <v>18020</v>
      </c>
      <c r="U6800" s="124">
        <v>18734</v>
      </c>
      <c r="V6800" s="123">
        <v>17411</v>
      </c>
      <c r="W6800" s="124">
        <v>18085</v>
      </c>
      <c r="X6800" s="123">
        <v>20636</v>
      </c>
      <c r="Y6800" s="124">
        <v>20091</v>
      </c>
      <c r="Z6800" s="123">
        <v>20172</v>
      </c>
      <c r="AA6800" s="124">
        <v>19036</v>
      </c>
      <c r="AB6800" s="123">
        <v>18938</v>
      </c>
      <c r="AC6800" s="124">
        <v>19552</v>
      </c>
      <c r="AD6800" s="123">
        <v>21205</v>
      </c>
      <c r="AE6800" s="125">
        <v>20725</v>
      </c>
      <c r="AF6800" s="126">
        <v>21403</v>
      </c>
    </row>
    <row r="6801" spans="2:32">
      <c r="B6801" s="127">
        <v>6763</v>
      </c>
      <c r="C6801" s="128">
        <v>6763</v>
      </c>
      <c r="D6801" s="129">
        <v>282</v>
      </c>
      <c r="E6801" s="130">
        <v>10</v>
      </c>
      <c r="F6801" s="131">
        <v>9</v>
      </c>
      <c r="G6801" s="132" t="s">
        <v>488</v>
      </c>
      <c r="H6801" s="133">
        <v>10</v>
      </c>
      <c r="I6801" s="128">
        <v>8</v>
      </c>
      <c r="J6801" s="129" t="s">
        <v>488</v>
      </c>
      <c r="K6801" s="134">
        <v>19</v>
      </c>
      <c r="L6801" s="108"/>
      <c r="M6801" s="81">
        <v>17582</v>
      </c>
      <c r="N6801" s="135">
        <v>16846</v>
      </c>
      <c r="O6801" s="136">
        <v>17695</v>
      </c>
      <c r="P6801" s="135">
        <v>16342</v>
      </c>
      <c r="Q6801" s="136">
        <v>16589</v>
      </c>
      <c r="R6801" s="135">
        <v>19635</v>
      </c>
      <c r="S6801" s="136">
        <v>19144</v>
      </c>
      <c r="T6801" s="135">
        <v>18800</v>
      </c>
      <c r="U6801" s="136">
        <v>19283</v>
      </c>
      <c r="V6801" s="135">
        <v>18042</v>
      </c>
      <c r="W6801" s="136">
        <v>18929</v>
      </c>
      <c r="X6801" s="135">
        <v>21381</v>
      </c>
      <c r="Y6801" s="136">
        <v>21124</v>
      </c>
      <c r="Z6801" s="135">
        <v>21101</v>
      </c>
      <c r="AA6801" s="136">
        <v>19821</v>
      </c>
      <c r="AB6801" s="135">
        <v>19866</v>
      </c>
      <c r="AC6801" s="136">
        <v>20672</v>
      </c>
      <c r="AD6801" s="135">
        <v>22412</v>
      </c>
      <c r="AE6801" s="137">
        <v>22036</v>
      </c>
      <c r="AF6801" s="138">
        <v>22486</v>
      </c>
    </row>
    <row r="6802" spans="2:32">
      <c r="B6802" s="114">
        <v>6764</v>
      </c>
      <c r="C6802" s="115">
        <v>6764</v>
      </c>
      <c r="D6802" s="116">
        <v>282</v>
      </c>
      <c r="E6802" s="117">
        <v>10</v>
      </c>
      <c r="F6802" s="118">
        <v>9</v>
      </c>
      <c r="G6802" s="119" t="s">
        <v>488</v>
      </c>
      <c r="H6802" s="120">
        <v>10</v>
      </c>
      <c r="I6802" s="115">
        <v>8</v>
      </c>
      <c r="J6802" s="116" t="s">
        <v>488</v>
      </c>
      <c r="K6802" s="121">
        <v>20</v>
      </c>
      <c r="L6802" s="108"/>
      <c r="M6802" s="122">
        <v>17252</v>
      </c>
      <c r="N6802" s="123">
        <v>16846</v>
      </c>
      <c r="O6802" s="124">
        <v>17393</v>
      </c>
      <c r="P6802" s="123">
        <v>16133</v>
      </c>
      <c r="Q6802" s="124">
        <v>16498</v>
      </c>
      <c r="R6802" s="123">
        <v>19362</v>
      </c>
      <c r="S6802" s="124">
        <v>19133</v>
      </c>
      <c r="T6802" s="123">
        <v>19016</v>
      </c>
      <c r="U6802" s="124">
        <v>19313</v>
      </c>
      <c r="V6802" s="123">
        <v>18151</v>
      </c>
      <c r="W6802" s="124">
        <v>19206</v>
      </c>
      <c r="X6802" s="123">
        <v>21594</v>
      </c>
      <c r="Y6802" s="124">
        <v>21507</v>
      </c>
      <c r="Z6802" s="123">
        <v>21558</v>
      </c>
      <c r="AA6802" s="124">
        <v>20300</v>
      </c>
      <c r="AB6802" s="123">
        <v>20258</v>
      </c>
      <c r="AC6802" s="124">
        <v>21251</v>
      </c>
      <c r="AD6802" s="123">
        <v>23050</v>
      </c>
      <c r="AE6802" s="125">
        <v>22930</v>
      </c>
      <c r="AF6802" s="126">
        <v>23135</v>
      </c>
    </row>
    <row r="6803" spans="2:32">
      <c r="B6803" s="127">
        <v>6765</v>
      </c>
      <c r="C6803" s="128">
        <v>6765</v>
      </c>
      <c r="D6803" s="129">
        <v>282</v>
      </c>
      <c r="E6803" s="130">
        <v>10</v>
      </c>
      <c r="F6803" s="131">
        <v>9</v>
      </c>
      <c r="G6803" s="132" t="s">
        <v>488</v>
      </c>
      <c r="H6803" s="133">
        <v>10</v>
      </c>
      <c r="I6803" s="128">
        <v>8</v>
      </c>
      <c r="J6803" s="129" t="s">
        <v>488</v>
      </c>
      <c r="K6803" s="134">
        <v>21</v>
      </c>
      <c r="L6803" s="108"/>
      <c r="M6803" s="81">
        <v>16507</v>
      </c>
      <c r="N6803" s="135">
        <v>16283</v>
      </c>
      <c r="O6803" s="136">
        <v>16800</v>
      </c>
      <c r="P6803" s="135">
        <v>15700</v>
      </c>
      <c r="Q6803" s="136">
        <v>16246</v>
      </c>
      <c r="R6803" s="135">
        <v>18809</v>
      </c>
      <c r="S6803" s="136">
        <v>18716</v>
      </c>
      <c r="T6803" s="135">
        <v>18682</v>
      </c>
      <c r="U6803" s="136">
        <v>19037</v>
      </c>
      <c r="V6803" s="135">
        <v>18149</v>
      </c>
      <c r="W6803" s="136">
        <v>19167</v>
      </c>
      <c r="X6803" s="135">
        <v>21509</v>
      </c>
      <c r="Y6803" s="136">
        <v>21626</v>
      </c>
      <c r="Z6803" s="135">
        <v>21761</v>
      </c>
      <c r="AA6803" s="136">
        <v>20663</v>
      </c>
      <c r="AB6803" s="135">
        <v>20656</v>
      </c>
      <c r="AC6803" s="136">
        <v>21551</v>
      </c>
      <c r="AD6803" s="135">
        <v>23453</v>
      </c>
      <c r="AE6803" s="137">
        <v>23358</v>
      </c>
      <c r="AF6803" s="138">
        <v>23564</v>
      </c>
    </row>
    <row r="6804" spans="2:32">
      <c r="B6804" s="114">
        <v>6766</v>
      </c>
      <c r="C6804" s="115">
        <v>6766</v>
      </c>
      <c r="D6804" s="116">
        <v>282</v>
      </c>
      <c r="E6804" s="117">
        <v>10</v>
      </c>
      <c r="F6804" s="118">
        <v>9</v>
      </c>
      <c r="G6804" s="119" t="s">
        <v>488</v>
      </c>
      <c r="H6804" s="120">
        <v>10</v>
      </c>
      <c r="I6804" s="115">
        <v>8</v>
      </c>
      <c r="J6804" s="116" t="s">
        <v>488</v>
      </c>
      <c r="K6804" s="121">
        <v>22</v>
      </c>
      <c r="L6804" s="108"/>
      <c r="M6804" s="122">
        <v>15320</v>
      </c>
      <c r="N6804" s="123">
        <v>15206</v>
      </c>
      <c r="O6804" s="124">
        <v>15809</v>
      </c>
      <c r="P6804" s="123">
        <v>15147</v>
      </c>
      <c r="Q6804" s="124">
        <v>15668</v>
      </c>
      <c r="R6804" s="123">
        <v>17742</v>
      </c>
      <c r="S6804" s="124">
        <v>17929</v>
      </c>
      <c r="T6804" s="123">
        <v>17788</v>
      </c>
      <c r="U6804" s="124">
        <v>18280</v>
      </c>
      <c r="V6804" s="123">
        <v>17775</v>
      </c>
      <c r="W6804" s="124">
        <v>18558</v>
      </c>
      <c r="X6804" s="123">
        <v>20751</v>
      </c>
      <c r="Y6804" s="124">
        <v>21181</v>
      </c>
      <c r="Z6804" s="123">
        <v>21301</v>
      </c>
      <c r="AA6804" s="124">
        <v>20645</v>
      </c>
      <c r="AB6804" s="123">
        <v>20519</v>
      </c>
      <c r="AC6804" s="124">
        <v>21131</v>
      </c>
      <c r="AD6804" s="123">
        <v>23192</v>
      </c>
      <c r="AE6804" s="125">
        <v>22943</v>
      </c>
      <c r="AF6804" s="126">
        <v>23240</v>
      </c>
    </row>
    <row r="6805" spans="2:32">
      <c r="B6805" s="127">
        <v>6767</v>
      </c>
      <c r="C6805" s="128">
        <v>6767</v>
      </c>
      <c r="D6805" s="129">
        <v>282</v>
      </c>
      <c r="E6805" s="130">
        <v>10</v>
      </c>
      <c r="F6805" s="131">
        <v>9</v>
      </c>
      <c r="G6805" s="132" t="s">
        <v>488</v>
      </c>
      <c r="H6805" s="133">
        <v>10</v>
      </c>
      <c r="I6805" s="128">
        <v>8</v>
      </c>
      <c r="J6805" s="129" t="s">
        <v>488</v>
      </c>
      <c r="K6805" s="134">
        <v>23</v>
      </c>
      <c r="L6805" s="108"/>
      <c r="M6805" s="81">
        <v>14152</v>
      </c>
      <c r="N6805" s="135">
        <v>14169</v>
      </c>
      <c r="O6805" s="136">
        <v>14818</v>
      </c>
      <c r="P6805" s="135">
        <v>14634</v>
      </c>
      <c r="Q6805" s="136">
        <v>14967</v>
      </c>
      <c r="R6805" s="135">
        <v>16705</v>
      </c>
      <c r="S6805" s="136">
        <v>16992</v>
      </c>
      <c r="T6805" s="135">
        <v>16951</v>
      </c>
      <c r="U6805" s="136">
        <v>17401</v>
      </c>
      <c r="V6805" s="135">
        <v>17309</v>
      </c>
      <c r="W6805" s="136">
        <v>17920</v>
      </c>
      <c r="X6805" s="135">
        <v>19923</v>
      </c>
      <c r="Y6805" s="136">
        <v>20354</v>
      </c>
      <c r="Z6805" s="135">
        <v>20553</v>
      </c>
      <c r="AA6805" s="136">
        <v>20360</v>
      </c>
      <c r="AB6805" s="135">
        <v>20061</v>
      </c>
      <c r="AC6805" s="136">
        <v>20486</v>
      </c>
      <c r="AD6805" s="135">
        <v>22448</v>
      </c>
      <c r="AE6805" s="137">
        <v>22295</v>
      </c>
      <c r="AF6805" s="138">
        <v>22565</v>
      </c>
    </row>
    <row r="6806" spans="2:32">
      <c r="B6806" s="114">
        <v>6768</v>
      </c>
      <c r="C6806" s="115">
        <v>6768</v>
      </c>
      <c r="D6806" s="116">
        <v>282</v>
      </c>
      <c r="E6806" s="117">
        <v>10</v>
      </c>
      <c r="F6806" s="118">
        <v>9</v>
      </c>
      <c r="G6806" s="119" t="s">
        <v>488</v>
      </c>
      <c r="H6806" s="120">
        <v>10</v>
      </c>
      <c r="I6806" s="115">
        <v>8</v>
      </c>
      <c r="J6806" s="116" t="s">
        <v>488</v>
      </c>
      <c r="K6806" s="121">
        <v>24</v>
      </c>
      <c r="L6806" s="108"/>
      <c r="M6806" s="122">
        <v>13302</v>
      </c>
      <c r="N6806" s="123">
        <v>13371</v>
      </c>
      <c r="O6806" s="124">
        <v>14026</v>
      </c>
      <c r="P6806" s="123">
        <v>14075</v>
      </c>
      <c r="Q6806" s="124">
        <v>14494</v>
      </c>
      <c r="R6806" s="123">
        <v>15879</v>
      </c>
      <c r="S6806" s="124">
        <v>16348</v>
      </c>
      <c r="T6806" s="123">
        <v>16250</v>
      </c>
      <c r="U6806" s="124">
        <v>16820</v>
      </c>
      <c r="V6806" s="123">
        <v>16874</v>
      </c>
      <c r="W6806" s="124">
        <v>17441</v>
      </c>
      <c r="X6806" s="123">
        <v>19203</v>
      </c>
      <c r="Y6806" s="124">
        <v>19924</v>
      </c>
      <c r="Z6806" s="123">
        <v>20069</v>
      </c>
      <c r="AA6806" s="124">
        <v>20092</v>
      </c>
      <c r="AB6806" s="123">
        <v>19780</v>
      </c>
      <c r="AC6806" s="124">
        <v>20134</v>
      </c>
      <c r="AD6806" s="123">
        <v>22078</v>
      </c>
      <c r="AE6806" s="125">
        <v>21829</v>
      </c>
      <c r="AF6806" s="126">
        <v>22145</v>
      </c>
    </row>
    <row r="6807" spans="2:32">
      <c r="B6807" s="127">
        <v>6769</v>
      </c>
      <c r="C6807" s="128">
        <v>6769</v>
      </c>
      <c r="D6807" s="129">
        <v>283</v>
      </c>
      <c r="E6807" s="130">
        <v>10</v>
      </c>
      <c r="F6807" s="131">
        <v>10</v>
      </c>
      <c r="G6807" s="132" t="s">
        <v>488</v>
      </c>
      <c r="H6807" s="133">
        <v>10</v>
      </c>
      <c r="I6807" s="128">
        <v>9</v>
      </c>
      <c r="J6807" s="129" t="s">
        <v>488</v>
      </c>
      <c r="K6807" s="134">
        <v>1</v>
      </c>
      <c r="L6807" s="108"/>
      <c r="M6807" s="81">
        <v>12705</v>
      </c>
      <c r="N6807" s="135">
        <v>13104</v>
      </c>
      <c r="O6807" s="136">
        <v>13616</v>
      </c>
      <c r="P6807" s="135">
        <v>13438</v>
      </c>
      <c r="Q6807" s="136">
        <v>13381</v>
      </c>
      <c r="R6807" s="135">
        <v>15228</v>
      </c>
      <c r="S6807" s="136">
        <v>15551</v>
      </c>
      <c r="T6807" s="135">
        <v>15991</v>
      </c>
      <c r="U6807" s="136">
        <v>16425</v>
      </c>
      <c r="V6807" s="135">
        <v>15777</v>
      </c>
      <c r="W6807" s="136">
        <v>17673</v>
      </c>
      <c r="X6807" s="135">
        <v>18722</v>
      </c>
      <c r="Y6807" s="136">
        <v>19210</v>
      </c>
      <c r="Z6807" s="135">
        <v>19516</v>
      </c>
      <c r="AA6807" s="136">
        <v>18563</v>
      </c>
      <c r="AB6807" s="135">
        <v>18645</v>
      </c>
      <c r="AC6807" s="136">
        <v>20630</v>
      </c>
      <c r="AD6807" s="135">
        <v>21415</v>
      </c>
      <c r="AE6807" s="137">
        <v>21643</v>
      </c>
      <c r="AF6807" s="138">
        <v>21525</v>
      </c>
    </row>
    <row r="6808" spans="2:32">
      <c r="B6808" s="114">
        <v>6770</v>
      </c>
      <c r="C6808" s="115">
        <v>6770</v>
      </c>
      <c r="D6808" s="116">
        <v>283</v>
      </c>
      <c r="E6808" s="117">
        <v>10</v>
      </c>
      <c r="F6808" s="118">
        <v>10</v>
      </c>
      <c r="G6808" s="119" t="s">
        <v>488</v>
      </c>
      <c r="H6808" s="120">
        <v>10</v>
      </c>
      <c r="I6808" s="115">
        <v>9</v>
      </c>
      <c r="J6808" s="116" t="s">
        <v>488</v>
      </c>
      <c r="K6808" s="121">
        <v>2</v>
      </c>
      <c r="L6808" s="108"/>
      <c r="M6808" s="122">
        <v>12513</v>
      </c>
      <c r="N6808" s="123">
        <v>12826</v>
      </c>
      <c r="O6808" s="124">
        <v>13368</v>
      </c>
      <c r="P6808" s="123">
        <v>13197</v>
      </c>
      <c r="Q6808" s="124">
        <v>13167</v>
      </c>
      <c r="R6808" s="123">
        <v>15055</v>
      </c>
      <c r="S6808" s="124">
        <v>15353</v>
      </c>
      <c r="T6808" s="123">
        <v>15735</v>
      </c>
      <c r="U6808" s="124">
        <v>16180</v>
      </c>
      <c r="V6808" s="123">
        <v>15579</v>
      </c>
      <c r="W6808" s="124">
        <v>17418</v>
      </c>
      <c r="X6808" s="123">
        <v>18485</v>
      </c>
      <c r="Y6808" s="124">
        <v>18931</v>
      </c>
      <c r="Z6808" s="123">
        <v>19200</v>
      </c>
      <c r="AA6808" s="124">
        <v>18241</v>
      </c>
      <c r="AB6808" s="123">
        <v>18339</v>
      </c>
      <c r="AC6808" s="124">
        <v>20300</v>
      </c>
      <c r="AD6808" s="123">
        <v>21058</v>
      </c>
      <c r="AE6808" s="125">
        <v>21231</v>
      </c>
      <c r="AF6808" s="126">
        <v>21152</v>
      </c>
    </row>
    <row r="6809" spans="2:32">
      <c r="B6809" s="127">
        <v>6771</v>
      </c>
      <c r="C6809" s="128">
        <v>6771</v>
      </c>
      <c r="D6809" s="129">
        <v>283</v>
      </c>
      <c r="E6809" s="130">
        <v>10</v>
      </c>
      <c r="F6809" s="131">
        <v>10</v>
      </c>
      <c r="G6809" s="132" t="s">
        <v>488</v>
      </c>
      <c r="H6809" s="133">
        <v>10</v>
      </c>
      <c r="I6809" s="128">
        <v>9</v>
      </c>
      <c r="J6809" s="129" t="s">
        <v>488</v>
      </c>
      <c r="K6809" s="134">
        <v>3</v>
      </c>
      <c r="L6809" s="108"/>
      <c r="M6809" s="81">
        <v>12353</v>
      </c>
      <c r="N6809" s="135">
        <v>12666</v>
      </c>
      <c r="O6809" s="136">
        <v>13191</v>
      </c>
      <c r="P6809" s="135">
        <v>13029</v>
      </c>
      <c r="Q6809" s="136">
        <v>13096</v>
      </c>
      <c r="R6809" s="135">
        <v>14955</v>
      </c>
      <c r="S6809" s="136">
        <v>15331</v>
      </c>
      <c r="T6809" s="135">
        <v>15609</v>
      </c>
      <c r="U6809" s="136">
        <v>16070</v>
      </c>
      <c r="V6809" s="135">
        <v>15547</v>
      </c>
      <c r="W6809" s="136">
        <v>17381</v>
      </c>
      <c r="X6809" s="135">
        <v>18336</v>
      </c>
      <c r="Y6809" s="136">
        <v>18831</v>
      </c>
      <c r="Z6809" s="135">
        <v>18949</v>
      </c>
      <c r="AA6809" s="136">
        <v>18030</v>
      </c>
      <c r="AB6809" s="135">
        <v>18211</v>
      </c>
      <c r="AC6809" s="136">
        <v>20125</v>
      </c>
      <c r="AD6809" s="135">
        <v>20875</v>
      </c>
      <c r="AE6809" s="137">
        <v>20911</v>
      </c>
      <c r="AF6809" s="138">
        <v>20833</v>
      </c>
    </row>
    <row r="6810" spans="2:32">
      <c r="B6810" s="114">
        <v>6772</v>
      </c>
      <c r="C6810" s="115">
        <v>6772</v>
      </c>
      <c r="D6810" s="116">
        <v>283</v>
      </c>
      <c r="E6810" s="117">
        <v>10</v>
      </c>
      <c r="F6810" s="118">
        <v>10</v>
      </c>
      <c r="G6810" s="119" t="s">
        <v>488</v>
      </c>
      <c r="H6810" s="120">
        <v>10</v>
      </c>
      <c r="I6810" s="115">
        <v>9</v>
      </c>
      <c r="J6810" s="116" t="s">
        <v>488</v>
      </c>
      <c r="K6810" s="121">
        <v>4</v>
      </c>
      <c r="L6810" s="108"/>
      <c r="M6810" s="122">
        <v>12420</v>
      </c>
      <c r="N6810" s="123">
        <v>12741</v>
      </c>
      <c r="O6810" s="124">
        <v>13140</v>
      </c>
      <c r="P6810" s="123">
        <v>12974</v>
      </c>
      <c r="Q6810" s="124">
        <v>13101</v>
      </c>
      <c r="R6810" s="123">
        <v>14974</v>
      </c>
      <c r="S6810" s="124">
        <v>15256</v>
      </c>
      <c r="T6810" s="123">
        <v>15561</v>
      </c>
      <c r="U6810" s="124">
        <v>15879</v>
      </c>
      <c r="V6810" s="123">
        <v>15425</v>
      </c>
      <c r="W6810" s="124">
        <v>17230</v>
      </c>
      <c r="X6810" s="123">
        <v>18060</v>
      </c>
      <c r="Y6810" s="124">
        <v>18389</v>
      </c>
      <c r="Z6810" s="123">
        <v>18467</v>
      </c>
      <c r="AA6810" s="124">
        <v>17594</v>
      </c>
      <c r="AB6810" s="123">
        <v>17835</v>
      </c>
      <c r="AC6810" s="124">
        <v>19704</v>
      </c>
      <c r="AD6810" s="123">
        <v>20239</v>
      </c>
      <c r="AE6810" s="125">
        <v>20341</v>
      </c>
      <c r="AF6810" s="126">
        <v>20187</v>
      </c>
    </row>
    <row r="6811" spans="2:32">
      <c r="B6811" s="127">
        <v>6773</v>
      </c>
      <c r="C6811" s="128">
        <v>6773</v>
      </c>
      <c r="D6811" s="129">
        <v>283</v>
      </c>
      <c r="E6811" s="130">
        <v>10</v>
      </c>
      <c r="F6811" s="131">
        <v>10</v>
      </c>
      <c r="G6811" s="132" t="s">
        <v>488</v>
      </c>
      <c r="H6811" s="133">
        <v>10</v>
      </c>
      <c r="I6811" s="128">
        <v>9</v>
      </c>
      <c r="J6811" s="129" t="s">
        <v>488</v>
      </c>
      <c r="K6811" s="134">
        <v>5</v>
      </c>
      <c r="L6811" s="108"/>
      <c r="M6811" s="81">
        <v>12958</v>
      </c>
      <c r="N6811" s="135">
        <v>13253</v>
      </c>
      <c r="O6811" s="136">
        <v>13231</v>
      </c>
      <c r="P6811" s="135">
        <v>13071</v>
      </c>
      <c r="Q6811" s="136">
        <v>13269</v>
      </c>
      <c r="R6811" s="135">
        <v>15429</v>
      </c>
      <c r="S6811" s="136">
        <v>15875</v>
      </c>
      <c r="T6811" s="135">
        <v>15883</v>
      </c>
      <c r="U6811" s="136">
        <v>15753</v>
      </c>
      <c r="V6811" s="135">
        <v>15476</v>
      </c>
      <c r="W6811" s="136">
        <v>17486</v>
      </c>
      <c r="X6811" s="135">
        <v>18151</v>
      </c>
      <c r="Y6811" s="136">
        <v>18538</v>
      </c>
      <c r="Z6811" s="135">
        <v>17995</v>
      </c>
      <c r="AA6811" s="136">
        <v>17172</v>
      </c>
      <c r="AB6811" s="135">
        <v>17588</v>
      </c>
      <c r="AC6811" s="136">
        <v>19664</v>
      </c>
      <c r="AD6811" s="135">
        <v>20154</v>
      </c>
      <c r="AE6811" s="137">
        <v>20054</v>
      </c>
      <c r="AF6811" s="138">
        <v>19518</v>
      </c>
    </row>
    <row r="6812" spans="2:32">
      <c r="B6812" s="114">
        <v>6774</v>
      </c>
      <c r="C6812" s="115">
        <v>6774</v>
      </c>
      <c r="D6812" s="116">
        <v>283</v>
      </c>
      <c r="E6812" s="117">
        <v>10</v>
      </c>
      <c r="F6812" s="118">
        <v>10</v>
      </c>
      <c r="G6812" s="119" t="s">
        <v>488</v>
      </c>
      <c r="H6812" s="120">
        <v>10</v>
      </c>
      <c r="I6812" s="115">
        <v>9</v>
      </c>
      <c r="J6812" s="116" t="s">
        <v>488</v>
      </c>
      <c r="K6812" s="121">
        <v>6</v>
      </c>
      <c r="L6812" s="108"/>
      <c r="M6812" s="122">
        <v>14252</v>
      </c>
      <c r="N6812" s="123">
        <v>14498</v>
      </c>
      <c r="O6812" s="124">
        <v>13641</v>
      </c>
      <c r="P6812" s="123">
        <v>13422</v>
      </c>
      <c r="Q6812" s="124">
        <v>13684</v>
      </c>
      <c r="R6812" s="123">
        <v>16656</v>
      </c>
      <c r="S6812" s="124">
        <v>17152</v>
      </c>
      <c r="T6812" s="123">
        <v>16894</v>
      </c>
      <c r="U6812" s="124">
        <v>15876</v>
      </c>
      <c r="V6812" s="123">
        <v>15715</v>
      </c>
      <c r="W6812" s="124">
        <v>18465</v>
      </c>
      <c r="X6812" s="123">
        <v>18941</v>
      </c>
      <c r="Y6812" s="124">
        <v>19306</v>
      </c>
      <c r="Z6812" s="123">
        <v>17727</v>
      </c>
      <c r="AA6812" s="124">
        <v>16935</v>
      </c>
      <c r="AB6812" s="123">
        <v>17516</v>
      </c>
      <c r="AC6812" s="124">
        <v>20395</v>
      </c>
      <c r="AD6812" s="123">
        <v>20681</v>
      </c>
      <c r="AE6812" s="125">
        <v>20450</v>
      </c>
      <c r="AF6812" s="126">
        <v>19050</v>
      </c>
    </row>
    <row r="6813" spans="2:32">
      <c r="B6813" s="127">
        <v>6775</v>
      </c>
      <c r="C6813" s="128">
        <v>6775</v>
      </c>
      <c r="D6813" s="129">
        <v>283</v>
      </c>
      <c r="E6813" s="130">
        <v>10</v>
      </c>
      <c r="F6813" s="131">
        <v>10</v>
      </c>
      <c r="G6813" s="132" t="s">
        <v>488</v>
      </c>
      <c r="H6813" s="133">
        <v>10</v>
      </c>
      <c r="I6813" s="128">
        <v>9</v>
      </c>
      <c r="J6813" s="129" t="s">
        <v>488</v>
      </c>
      <c r="K6813" s="134">
        <v>7</v>
      </c>
      <c r="L6813" s="108"/>
      <c r="M6813" s="81">
        <v>15558</v>
      </c>
      <c r="N6813" s="135">
        <v>15884</v>
      </c>
      <c r="O6813" s="136">
        <v>14220</v>
      </c>
      <c r="P6813" s="135">
        <v>13811</v>
      </c>
      <c r="Q6813" s="136">
        <v>14011</v>
      </c>
      <c r="R6813" s="135">
        <v>17977</v>
      </c>
      <c r="S6813" s="136">
        <v>18513</v>
      </c>
      <c r="T6813" s="135">
        <v>18147</v>
      </c>
      <c r="U6813" s="136">
        <v>16132</v>
      </c>
      <c r="V6813" s="135">
        <v>15837</v>
      </c>
      <c r="W6813" s="136">
        <v>19545</v>
      </c>
      <c r="X6813" s="135">
        <v>19875</v>
      </c>
      <c r="Y6813" s="136">
        <v>20291</v>
      </c>
      <c r="Z6813" s="135">
        <v>17721</v>
      </c>
      <c r="AA6813" s="136">
        <v>16857</v>
      </c>
      <c r="AB6813" s="135">
        <v>17390</v>
      </c>
      <c r="AC6813" s="136">
        <v>21134</v>
      </c>
      <c r="AD6813" s="135">
        <v>21510</v>
      </c>
      <c r="AE6813" s="137">
        <v>21124</v>
      </c>
      <c r="AF6813" s="138">
        <v>18911</v>
      </c>
    </row>
    <row r="6814" spans="2:32">
      <c r="B6814" s="114">
        <v>6776</v>
      </c>
      <c r="C6814" s="115">
        <v>6776</v>
      </c>
      <c r="D6814" s="116">
        <v>283</v>
      </c>
      <c r="E6814" s="117">
        <v>10</v>
      </c>
      <c r="F6814" s="118">
        <v>10</v>
      </c>
      <c r="G6814" s="119" t="s">
        <v>488</v>
      </c>
      <c r="H6814" s="120">
        <v>10</v>
      </c>
      <c r="I6814" s="115">
        <v>9</v>
      </c>
      <c r="J6814" s="116" t="s">
        <v>488</v>
      </c>
      <c r="K6814" s="121">
        <v>8</v>
      </c>
      <c r="L6814" s="108"/>
      <c r="M6814" s="122">
        <v>15940</v>
      </c>
      <c r="N6814" s="123">
        <v>16318</v>
      </c>
      <c r="O6814" s="124">
        <v>14634</v>
      </c>
      <c r="P6814" s="123">
        <v>14038</v>
      </c>
      <c r="Q6814" s="124">
        <v>14309</v>
      </c>
      <c r="R6814" s="123">
        <v>18338</v>
      </c>
      <c r="S6814" s="124">
        <v>18697</v>
      </c>
      <c r="T6814" s="123">
        <v>18521</v>
      </c>
      <c r="U6814" s="124">
        <v>16472</v>
      </c>
      <c r="V6814" s="123">
        <v>16024</v>
      </c>
      <c r="W6814" s="124">
        <v>19517</v>
      </c>
      <c r="X6814" s="123">
        <v>20106</v>
      </c>
      <c r="Y6814" s="124">
        <v>20284</v>
      </c>
      <c r="Z6814" s="123">
        <v>17905</v>
      </c>
      <c r="AA6814" s="124">
        <v>16921</v>
      </c>
      <c r="AB6814" s="123">
        <v>17466</v>
      </c>
      <c r="AC6814" s="124">
        <v>20892</v>
      </c>
      <c r="AD6814" s="123">
        <v>21419</v>
      </c>
      <c r="AE6814" s="125">
        <v>21211</v>
      </c>
      <c r="AF6814" s="126">
        <v>19038</v>
      </c>
    </row>
    <row r="6815" spans="2:32">
      <c r="B6815" s="127">
        <v>6777</v>
      </c>
      <c r="C6815" s="128">
        <v>6777</v>
      </c>
      <c r="D6815" s="129">
        <v>283</v>
      </c>
      <c r="E6815" s="130">
        <v>10</v>
      </c>
      <c r="F6815" s="131">
        <v>10</v>
      </c>
      <c r="G6815" s="132" t="s">
        <v>488</v>
      </c>
      <c r="H6815" s="133">
        <v>10</v>
      </c>
      <c r="I6815" s="128">
        <v>9</v>
      </c>
      <c r="J6815" s="129" t="s">
        <v>488</v>
      </c>
      <c r="K6815" s="134">
        <v>9</v>
      </c>
      <c r="L6815" s="108"/>
      <c r="M6815" s="81">
        <v>15730</v>
      </c>
      <c r="N6815" s="135">
        <v>16227</v>
      </c>
      <c r="O6815" s="136">
        <v>14811</v>
      </c>
      <c r="P6815" s="135">
        <v>14259</v>
      </c>
      <c r="Q6815" s="136">
        <v>14760</v>
      </c>
      <c r="R6815" s="135">
        <v>18077</v>
      </c>
      <c r="S6815" s="136">
        <v>18241</v>
      </c>
      <c r="T6815" s="135">
        <v>18319</v>
      </c>
      <c r="U6815" s="136">
        <v>16638</v>
      </c>
      <c r="V6815" s="135">
        <v>16443</v>
      </c>
      <c r="W6815" s="136">
        <v>19152</v>
      </c>
      <c r="X6815" s="135">
        <v>19785</v>
      </c>
      <c r="Y6815" s="136">
        <v>19735</v>
      </c>
      <c r="Z6815" s="135">
        <v>17906</v>
      </c>
      <c r="AA6815" s="136">
        <v>17046</v>
      </c>
      <c r="AB6815" s="135">
        <v>17788</v>
      </c>
      <c r="AC6815" s="136">
        <v>20397</v>
      </c>
      <c r="AD6815" s="135">
        <v>20818</v>
      </c>
      <c r="AE6815" s="137">
        <v>20851</v>
      </c>
      <c r="AF6815" s="138">
        <v>19016</v>
      </c>
    </row>
    <row r="6816" spans="2:32">
      <c r="B6816" s="114">
        <v>6778</v>
      </c>
      <c r="C6816" s="115">
        <v>6778</v>
      </c>
      <c r="D6816" s="116">
        <v>283</v>
      </c>
      <c r="E6816" s="117">
        <v>10</v>
      </c>
      <c r="F6816" s="118">
        <v>10</v>
      </c>
      <c r="G6816" s="119" t="s">
        <v>488</v>
      </c>
      <c r="H6816" s="120">
        <v>10</v>
      </c>
      <c r="I6816" s="115">
        <v>9</v>
      </c>
      <c r="J6816" s="116" t="s">
        <v>488</v>
      </c>
      <c r="K6816" s="121">
        <v>10</v>
      </c>
      <c r="L6816" s="108"/>
      <c r="M6816" s="122">
        <v>15334</v>
      </c>
      <c r="N6816" s="123">
        <v>15994</v>
      </c>
      <c r="O6816" s="124">
        <v>14713</v>
      </c>
      <c r="P6816" s="123">
        <v>14208</v>
      </c>
      <c r="Q6816" s="124">
        <v>15012</v>
      </c>
      <c r="R6816" s="123">
        <v>17668</v>
      </c>
      <c r="S6816" s="124">
        <v>17674</v>
      </c>
      <c r="T6816" s="123">
        <v>18066</v>
      </c>
      <c r="U6816" s="124">
        <v>16482</v>
      </c>
      <c r="V6816" s="123">
        <v>16703</v>
      </c>
      <c r="W6816" s="124">
        <v>18774</v>
      </c>
      <c r="X6816" s="123">
        <v>19406</v>
      </c>
      <c r="Y6816" s="124">
        <v>19222</v>
      </c>
      <c r="Z6816" s="123">
        <v>17996</v>
      </c>
      <c r="AA6816" s="124">
        <v>17037</v>
      </c>
      <c r="AB6816" s="123">
        <v>18099</v>
      </c>
      <c r="AC6816" s="124">
        <v>20258</v>
      </c>
      <c r="AD6816" s="123">
        <v>20348</v>
      </c>
      <c r="AE6816" s="125">
        <v>20883</v>
      </c>
      <c r="AF6816" s="126">
        <v>19146</v>
      </c>
    </row>
    <row r="6817" spans="2:32">
      <c r="B6817" s="127">
        <v>6779</v>
      </c>
      <c r="C6817" s="128">
        <v>6779</v>
      </c>
      <c r="D6817" s="129">
        <v>283</v>
      </c>
      <c r="E6817" s="130">
        <v>10</v>
      </c>
      <c r="F6817" s="131">
        <v>10</v>
      </c>
      <c r="G6817" s="132" t="s">
        <v>488</v>
      </c>
      <c r="H6817" s="133">
        <v>10</v>
      </c>
      <c r="I6817" s="128">
        <v>9</v>
      </c>
      <c r="J6817" s="129" t="s">
        <v>488</v>
      </c>
      <c r="K6817" s="134">
        <v>11</v>
      </c>
      <c r="L6817" s="108"/>
      <c r="M6817" s="81">
        <v>15207</v>
      </c>
      <c r="N6817" s="135">
        <v>15817</v>
      </c>
      <c r="O6817" s="136">
        <v>14590</v>
      </c>
      <c r="P6817" s="135">
        <v>14175</v>
      </c>
      <c r="Q6817" s="136">
        <v>15045</v>
      </c>
      <c r="R6817" s="135">
        <v>17422</v>
      </c>
      <c r="S6817" s="136">
        <v>17167</v>
      </c>
      <c r="T6817" s="135">
        <v>17811</v>
      </c>
      <c r="U6817" s="136">
        <v>16291</v>
      </c>
      <c r="V6817" s="135">
        <v>16630</v>
      </c>
      <c r="W6817" s="136">
        <v>18294</v>
      </c>
      <c r="X6817" s="135">
        <v>19141</v>
      </c>
      <c r="Y6817" s="136">
        <v>18630</v>
      </c>
      <c r="Z6817" s="135">
        <v>18179</v>
      </c>
      <c r="AA6817" s="136">
        <v>16970</v>
      </c>
      <c r="AB6817" s="135">
        <v>17963</v>
      </c>
      <c r="AC6817" s="136">
        <v>20204</v>
      </c>
      <c r="AD6817" s="135">
        <v>19804</v>
      </c>
      <c r="AE6817" s="137">
        <v>21003</v>
      </c>
      <c r="AF6817" s="138">
        <v>19381</v>
      </c>
    </row>
    <row r="6818" spans="2:32">
      <c r="B6818" s="114">
        <v>6780</v>
      </c>
      <c r="C6818" s="115">
        <v>6780</v>
      </c>
      <c r="D6818" s="116">
        <v>283</v>
      </c>
      <c r="E6818" s="117">
        <v>10</v>
      </c>
      <c r="F6818" s="118">
        <v>10</v>
      </c>
      <c r="G6818" s="119" t="s">
        <v>488</v>
      </c>
      <c r="H6818" s="120">
        <v>10</v>
      </c>
      <c r="I6818" s="115">
        <v>9</v>
      </c>
      <c r="J6818" s="116" t="s">
        <v>488</v>
      </c>
      <c r="K6818" s="121">
        <v>12</v>
      </c>
      <c r="L6818" s="108"/>
      <c r="M6818" s="122">
        <v>15304</v>
      </c>
      <c r="N6818" s="123">
        <v>15782</v>
      </c>
      <c r="O6818" s="124">
        <v>14597</v>
      </c>
      <c r="P6818" s="123">
        <v>14340</v>
      </c>
      <c r="Q6818" s="124">
        <v>15314</v>
      </c>
      <c r="R6818" s="123">
        <v>17356</v>
      </c>
      <c r="S6818" s="124">
        <v>16925</v>
      </c>
      <c r="T6818" s="123">
        <v>17751</v>
      </c>
      <c r="U6818" s="124">
        <v>16442</v>
      </c>
      <c r="V6818" s="123">
        <v>16712</v>
      </c>
      <c r="W6818" s="124">
        <v>18121</v>
      </c>
      <c r="X6818" s="123">
        <v>19057</v>
      </c>
      <c r="Y6818" s="124">
        <v>18273</v>
      </c>
      <c r="Z6818" s="123">
        <v>18305</v>
      </c>
      <c r="AA6818" s="124">
        <v>17099</v>
      </c>
      <c r="AB6818" s="123">
        <v>17923</v>
      </c>
      <c r="AC6818" s="124">
        <v>20204</v>
      </c>
      <c r="AD6818" s="123">
        <v>19473</v>
      </c>
      <c r="AE6818" s="125">
        <v>20964</v>
      </c>
      <c r="AF6818" s="126">
        <v>19523</v>
      </c>
    </row>
    <row r="6819" spans="2:32">
      <c r="B6819" s="127">
        <v>6781</v>
      </c>
      <c r="C6819" s="128">
        <v>6781</v>
      </c>
      <c r="D6819" s="129">
        <v>283</v>
      </c>
      <c r="E6819" s="130">
        <v>10</v>
      </c>
      <c r="F6819" s="131">
        <v>10</v>
      </c>
      <c r="G6819" s="132" t="s">
        <v>488</v>
      </c>
      <c r="H6819" s="133">
        <v>10</v>
      </c>
      <c r="I6819" s="128">
        <v>9</v>
      </c>
      <c r="J6819" s="129" t="s">
        <v>488</v>
      </c>
      <c r="K6819" s="134">
        <v>13</v>
      </c>
      <c r="L6819" s="108"/>
      <c r="M6819" s="81">
        <v>15290</v>
      </c>
      <c r="N6819" s="135">
        <v>15984</v>
      </c>
      <c r="O6819" s="136">
        <v>14707</v>
      </c>
      <c r="P6819" s="135">
        <v>14485</v>
      </c>
      <c r="Q6819" s="136">
        <v>15443</v>
      </c>
      <c r="R6819" s="135">
        <v>17308</v>
      </c>
      <c r="S6819" s="136">
        <v>16886</v>
      </c>
      <c r="T6819" s="135">
        <v>17923</v>
      </c>
      <c r="U6819" s="136">
        <v>16592</v>
      </c>
      <c r="V6819" s="135">
        <v>16763</v>
      </c>
      <c r="W6819" s="136">
        <v>18104</v>
      </c>
      <c r="X6819" s="135">
        <v>18992</v>
      </c>
      <c r="Y6819" s="136">
        <v>18209</v>
      </c>
      <c r="Z6819" s="135">
        <v>18477</v>
      </c>
      <c r="AA6819" s="136">
        <v>17208</v>
      </c>
      <c r="AB6819" s="135">
        <v>17949</v>
      </c>
      <c r="AC6819" s="136">
        <v>20274</v>
      </c>
      <c r="AD6819" s="135">
        <v>19411</v>
      </c>
      <c r="AE6819" s="137">
        <v>21185</v>
      </c>
      <c r="AF6819" s="138">
        <v>19692</v>
      </c>
    </row>
    <row r="6820" spans="2:32">
      <c r="B6820" s="114">
        <v>6782</v>
      </c>
      <c r="C6820" s="115">
        <v>6782</v>
      </c>
      <c r="D6820" s="116">
        <v>283</v>
      </c>
      <c r="E6820" s="117">
        <v>10</v>
      </c>
      <c r="F6820" s="118">
        <v>10</v>
      </c>
      <c r="G6820" s="119" t="s">
        <v>488</v>
      </c>
      <c r="H6820" s="120">
        <v>10</v>
      </c>
      <c r="I6820" s="115">
        <v>9</v>
      </c>
      <c r="J6820" s="116" t="s">
        <v>488</v>
      </c>
      <c r="K6820" s="121">
        <v>14</v>
      </c>
      <c r="L6820" s="108"/>
      <c r="M6820" s="122">
        <v>15361</v>
      </c>
      <c r="N6820" s="123">
        <v>16002</v>
      </c>
      <c r="O6820" s="124">
        <v>14787</v>
      </c>
      <c r="P6820" s="123">
        <v>14573</v>
      </c>
      <c r="Q6820" s="124">
        <v>15466</v>
      </c>
      <c r="R6820" s="123">
        <v>17324</v>
      </c>
      <c r="S6820" s="124">
        <v>16866</v>
      </c>
      <c r="T6820" s="123">
        <v>17913</v>
      </c>
      <c r="U6820" s="124">
        <v>16787</v>
      </c>
      <c r="V6820" s="123">
        <v>16682</v>
      </c>
      <c r="W6820" s="124">
        <v>17981</v>
      </c>
      <c r="X6820" s="123">
        <v>18980</v>
      </c>
      <c r="Y6820" s="124">
        <v>18132</v>
      </c>
      <c r="Z6820" s="123">
        <v>18449</v>
      </c>
      <c r="AA6820" s="124">
        <v>17264</v>
      </c>
      <c r="AB6820" s="123">
        <v>17814</v>
      </c>
      <c r="AC6820" s="124">
        <v>20052</v>
      </c>
      <c r="AD6820" s="123">
        <v>19311</v>
      </c>
      <c r="AE6820" s="125">
        <v>21089</v>
      </c>
      <c r="AF6820" s="126">
        <v>19642</v>
      </c>
    </row>
    <row r="6821" spans="2:32">
      <c r="B6821" s="127">
        <v>6783</v>
      </c>
      <c r="C6821" s="128">
        <v>6783</v>
      </c>
      <c r="D6821" s="129">
        <v>283</v>
      </c>
      <c r="E6821" s="130">
        <v>10</v>
      </c>
      <c r="F6821" s="131">
        <v>10</v>
      </c>
      <c r="G6821" s="132" t="s">
        <v>488</v>
      </c>
      <c r="H6821" s="133">
        <v>10</v>
      </c>
      <c r="I6821" s="128">
        <v>9</v>
      </c>
      <c r="J6821" s="129" t="s">
        <v>488</v>
      </c>
      <c r="K6821" s="134">
        <v>15</v>
      </c>
      <c r="L6821" s="108"/>
      <c r="M6821" s="81">
        <v>15394</v>
      </c>
      <c r="N6821" s="135">
        <v>15984</v>
      </c>
      <c r="O6821" s="136">
        <v>14711</v>
      </c>
      <c r="P6821" s="135">
        <v>14734</v>
      </c>
      <c r="Q6821" s="136">
        <v>15465</v>
      </c>
      <c r="R6821" s="135">
        <v>17445</v>
      </c>
      <c r="S6821" s="136">
        <v>16899</v>
      </c>
      <c r="T6821" s="135">
        <v>17905</v>
      </c>
      <c r="U6821" s="136">
        <v>16423</v>
      </c>
      <c r="V6821" s="135">
        <v>16845</v>
      </c>
      <c r="W6821" s="136">
        <v>17947</v>
      </c>
      <c r="X6821" s="135">
        <v>19084</v>
      </c>
      <c r="Y6821" s="136">
        <v>18138</v>
      </c>
      <c r="Z6821" s="135">
        <v>18029</v>
      </c>
      <c r="AA6821" s="136">
        <v>17398</v>
      </c>
      <c r="AB6821" s="135">
        <v>17947</v>
      </c>
      <c r="AC6821" s="136">
        <v>19716</v>
      </c>
      <c r="AD6821" s="135">
        <v>19286</v>
      </c>
      <c r="AE6821" s="137">
        <v>20846</v>
      </c>
      <c r="AF6821" s="138">
        <v>19198</v>
      </c>
    </row>
    <row r="6822" spans="2:32">
      <c r="B6822" s="114">
        <v>6784</v>
      </c>
      <c r="C6822" s="115">
        <v>6784</v>
      </c>
      <c r="D6822" s="116">
        <v>283</v>
      </c>
      <c r="E6822" s="117">
        <v>10</v>
      </c>
      <c r="F6822" s="118">
        <v>10</v>
      </c>
      <c r="G6822" s="119" t="s">
        <v>488</v>
      </c>
      <c r="H6822" s="120">
        <v>10</v>
      </c>
      <c r="I6822" s="115">
        <v>9</v>
      </c>
      <c r="J6822" s="116" t="s">
        <v>488</v>
      </c>
      <c r="K6822" s="121">
        <v>16</v>
      </c>
      <c r="L6822" s="108"/>
      <c r="M6822" s="122">
        <v>15875</v>
      </c>
      <c r="N6822" s="123">
        <v>16316</v>
      </c>
      <c r="O6822" s="124">
        <v>15016</v>
      </c>
      <c r="P6822" s="123">
        <v>15211</v>
      </c>
      <c r="Q6822" s="124">
        <v>15808</v>
      </c>
      <c r="R6822" s="123">
        <v>18028</v>
      </c>
      <c r="S6822" s="124">
        <v>17360</v>
      </c>
      <c r="T6822" s="123">
        <v>18141</v>
      </c>
      <c r="U6822" s="124">
        <v>16360</v>
      </c>
      <c r="V6822" s="123">
        <v>17320</v>
      </c>
      <c r="W6822" s="124">
        <v>18536</v>
      </c>
      <c r="X6822" s="123">
        <v>19575</v>
      </c>
      <c r="Y6822" s="124">
        <v>18461</v>
      </c>
      <c r="Z6822" s="123">
        <v>17845</v>
      </c>
      <c r="AA6822" s="124">
        <v>17749</v>
      </c>
      <c r="AB6822" s="123">
        <v>18356</v>
      </c>
      <c r="AC6822" s="124">
        <v>19979</v>
      </c>
      <c r="AD6822" s="123">
        <v>19554</v>
      </c>
      <c r="AE6822" s="125">
        <v>20713</v>
      </c>
      <c r="AF6822" s="126">
        <v>18963</v>
      </c>
    </row>
    <row r="6823" spans="2:32">
      <c r="B6823" s="127">
        <v>6785</v>
      </c>
      <c r="C6823" s="128">
        <v>6785</v>
      </c>
      <c r="D6823" s="129">
        <v>283</v>
      </c>
      <c r="E6823" s="130">
        <v>10</v>
      </c>
      <c r="F6823" s="131">
        <v>10</v>
      </c>
      <c r="G6823" s="132" t="s">
        <v>488</v>
      </c>
      <c r="H6823" s="133">
        <v>10</v>
      </c>
      <c r="I6823" s="128">
        <v>9</v>
      </c>
      <c r="J6823" s="129" t="s">
        <v>488</v>
      </c>
      <c r="K6823" s="134">
        <v>17</v>
      </c>
      <c r="L6823" s="108"/>
      <c r="M6823" s="81">
        <v>16325</v>
      </c>
      <c r="N6823" s="135">
        <v>16646</v>
      </c>
      <c r="O6823" s="136">
        <v>15609</v>
      </c>
      <c r="P6823" s="135">
        <v>15779</v>
      </c>
      <c r="Q6823" s="136">
        <v>16316</v>
      </c>
      <c r="R6823" s="135">
        <v>18518</v>
      </c>
      <c r="S6823" s="136">
        <v>17729</v>
      </c>
      <c r="T6823" s="135">
        <v>18455</v>
      </c>
      <c r="U6823" s="136">
        <v>16912</v>
      </c>
      <c r="V6823" s="135">
        <v>17757</v>
      </c>
      <c r="W6823" s="136">
        <v>18951</v>
      </c>
      <c r="X6823" s="135">
        <v>20061</v>
      </c>
      <c r="Y6823" s="136">
        <v>18990</v>
      </c>
      <c r="Z6823" s="135">
        <v>18334</v>
      </c>
      <c r="AA6823" s="136">
        <v>18399</v>
      </c>
      <c r="AB6823" s="135">
        <v>18893</v>
      </c>
      <c r="AC6823" s="136">
        <v>20234</v>
      </c>
      <c r="AD6823" s="135">
        <v>20095</v>
      </c>
      <c r="AE6823" s="137">
        <v>20877</v>
      </c>
      <c r="AF6823" s="138">
        <v>19455</v>
      </c>
    </row>
    <row r="6824" spans="2:32">
      <c r="B6824" s="114">
        <v>6786</v>
      </c>
      <c r="C6824" s="115">
        <v>6786</v>
      </c>
      <c r="D6824" s="116">
        <v>283</v>
      </c>
      <c r="E6824" s="117">
        <v>10</v>
      </c>
      <c r="F6824" s="118">
        <v>10</v>
      </c>
      <c r="G6824" s="119" t="s">
        <v>488</v>
      </c>
      <c r="H6824" s="120">
        <v>10</v>
      </c>
      <c r="I6824" s="115">
        <v>9</v>
      </c>
      <c r="J6824" s="116" t="s">
        <v>488</v>
      </c>
      <c r="K6824" s="121">
        <v>18</v>
      </c>
      <c r="L6824" s="108"/>
      <c r="M6824" s="122">
        <v>16395</v>
      </c>
      <c r="N6824" s="123">
        <v>16780</v>
      </c>
      <c r="O6824" s="124">
        <v>15826</v>
      </c>
      <c r="P6824" s="123">
        <v>15995</v>
      </c>
      <c r="Q6824" s="124">
        <v>16556</v>
      </c>
      <c r="R6824" s="123">
        <v>18281</v>
      </c>
      <c r="S6824" s="124">
        <v>17854</v>
      </c>
      <c r="T6824" s="123">
        <v>18614</v>
      </c>
      <c r="U6824" s="124">
        <v>17383</v>
      </c>
      <c r="V6824" s="123">
        <v>17894</v>
      </c>
      <c r="W6824" s="124">
        <v>18925</v>
      </c>
      <c r="X6824" s="123">
        <v>19914</v>
      </c>
      <c r="Y6824" s="124">
        <v>19440</v>
      </c>
      <c r="Z6824" s="123">
        <v>18822</v>
      </c>
      <c r="AA6824" s="124">
        <v>18786</v>
      </c>
      <c r="AB6824" s="123">
        <v>19423</v>
      </c>
      <c r="AC6824" s="124">
        <v>20303</v>
      </c>
      <c r="AD6824" s="123">
        <v>20643</v>
      </c>
      <c r="AE6824" s="125">
        <v>21306</v>
      </c>
      <c r="AF6824" s="126">
        <v>20005</v>
      </c>
    </row>
    <row r="6825" spans="2:32">
      <c r="B6825" s="127">
        <v>6787</v>
      </c>
      <c r="C6825" s="128">
        <v>6787</v>
      </c>
      <c r="D6825" s="129">
        <v>283</v>
      </c>
      <c r="E6825" s="130">
        <v>10</v>
      </c>
      <c r="F6825" s="131">
        <v>10</v>
      </c>
      <c r="G6825" s="132" t="s">
        <v>488</v>
      </c>
      <c r="H6825" s="133">
        <v>10</v>
      </c>
      <c r="I6825" s="128">
        <v>9</v>
      </c>
      <c r="J6825" s="129" t="s">
        <v>488</v>
      </c>
      <c r="K6825" s="134">
        <v>19</v>
      </c>
      <c r="L6825" s="108"/>
      <c r="M6825" s="81">
        <v>16883</v>
      </c>
      <c r="N6825" s="135">
        <v>17161</v>
      </c>
      <c r="O6825" s="136">
        <v>16135</v>
      </c>
      <c r="P6825" s="135">
        <v>16442</v>
      </c>
      <c r="Q6825" s="136">
        <v>17088</v>
      </c>
      <c r="R6825" s="135">
        <v>18876</v>
      </c>
      <c r="S6825" s="136">
        <v>18572</v>
      </c>
      <c r="T6825" s="135">
        <v>19057</v>
      </c>
      <c r="U6825" s="136">
        <v>17856</v>
      </c>
      <c r="V6825" s="135">
        <v>18660</v>
      </c>
      <c r="W6825" s="136">
        <v>19589</v>
      </c>
      <c r="X6825" s="135">
        <v>20835</v>
      </c>
      <c r="Y6825" s="136">
        <v>20517</v>
      </c>
      <c r="Z6825" s="135">
        <v>19538</v>
      </c>
      <c r="AA6825" s="136">
        <v>19651</v>
      </c>
      <c r="AB6825" s="135">
        <v>20472</v>
      </c>
      <c r="AC6825" s="136">
        <v>21337</v>
      </c>
      <c r="AD6825" s="135">
        <v>21921</v>
      </c>
      <c r="AE6825" s="137">
        <v>22353</v>
      </c>
      <c r="AF6825" s="138">
        <v>20867</v>
      </c>
    </row>
    <row r="6826" spans="2:32">
      <c r="B6826" s="114">
        <v>6788</v>
      </c>
      <c r="C6826" s="115">
        <v>6788</v>
      </c>
      <c r="D6826" s="116">
        <v>283</v>
      </c>
      <c r="E6826" s="117">
        <v>10</v>
      </c>
      <c r="F6826" s="118">
        <v>10</v>
      </c>
      <c r="G6826" s="119" t="s">
        <v>488</v>
      </c>
      <c r="H6826" s="120">
        <v>10</v>
      </c>
      <c r="I6826" s="115">
        <v>9</v>
      </c>
      <c r="J6826" s="116" t="s">
        <v>488</v>
      </c>
      <c r="K6826" s="121">
        <v>20</v>
      </c>
      <c r="L6826" s="108"/>
      <c r="M6826" s="122">
        <v>16676</v>
      </c>
      <c r="N6826" s="123">
        <v>16851</v>
      </c>
      <c r="O6826" s="124">
        <v>15917</v>
      </c>
      <c r="P6826" s="123">
        <v>16346</v>
      </c>
      <c r="Q6826" s="124">
        <v>17134</v>
      </c>
      <c r="R6826" s="123">
        <v>18843</v>
      </c>
      <c r="S6826" s="124">
        <v>18759</v>
      </c>
      <c r="T6826" s="123">
        <v>19039</v>
      </c>
      <c r="U6826" s="124">
        <v>17806</v>
      </c>
      <c r="V6826" s="123">
        <v>18890</v>
      </c>
      <c r="W6826" s="124">
        <v>19887</v>
      </c>
      <c r="X6826" s="123">
        <v>21156</v>
      </c>
      <c r="Y6826" s="124">
        <v>21184</v>
      </c>
      <c r="Z6826" s="123">
        <v>19978</v>
      </c>
      <c r="AA6826" s="124">
        <v>20018</v>
      </c>
      <c r="AB6826" s="123">
        <v>21047</v>
      </c>
      <c r="AC6826" s="124">
        <v>22006</v>
      </c>
      <c r="AD6826" s="123">
        <v>22816</v>
      </c>
      <c r="AE6826" s="125">
        <v>23017</v>
      </c>
      <c r="AF6826" s="126">
        <v>21485</v>
      </c>
    </row>
    <row r="6827" spans="2:32">
      <c r="B6827" s="127">
        <v>6789</v>
      </c>
      <c r="C6827" s="128">
        <v>6789</v>
      </c>
      <c r="D6827" s="129">
        <v>283</v>
      </c>
      <c r="E6827" s="130">
        <v>10</v>
      </c>
      <c r="F6827" s="131">
        <v>10</v>
      </c>
      <c r="G6827" s="132" t="s">
        <v>488</v>
      </c>
      <c r="H6827" s="133">
        <v>10</v>
      </c>
      <c r="I6827" s="128">
        <v>9</v>
      </c>
      <c r="J6827" s="129" t="s">
        <v>488</v>
      </c>
      <c r="K6827" s="134">
        <v>21</v>
      </c>
      <c r="L6827" s="108"/>
      <c r="M6827" s="81">
        <v>15973</v>
      </c>
      <c r="N6827" s="135">
        <v>16192</v>
      </c>
      <c r="O6827" s="136">
        <v>15403</v>
      </c>
      <c r="P6827" s="135">
        <v>16023</v>
      </c>
      <c r="Q6827" s="136">
        <v>16730</v>
      </c>
      <c r="R6827" s="135">
        <v>18323</v>
      </c>
      <c r="S6827" s="136">
        <v>18315</v>
      </c>
      <c r="T6827" s="135">
        <v>18634</v>
      </c>
      <c r="U6827" s="136">
        <v>17611</v>
      </c>
      <c r="V6827" s="135">
        <v>18715</v>
      </c>
      <c r="W6827" s="136">
        <v>19815</v>
      </c>
      <c r="X6827" s="135">
        <v>21139</v>
      </c>
      <c r="Y6827" s="136">
        <v>21293</v>
      </c>
      <c r="Z6827" s="135">
        <v>20240</v>
      </c>
      <c r="AA6827" s="136">
        <v>20335</v>
      </c>
      <c r="AB6827" s="135">
        <v>21264</v>
      </c>
      <c r="AC6827" s="136">
        <v>22361</v>
      </c>
      <c r="AD6827" s="135">
        <v>23190</v>
      </c>
      <c r="AE6827" s="137">
        <v>23401</v>
      </c>
      <c r="AF6827" s="138">
        <v>21962</v>
      </c>
    </row>
    <row r="6828" spans="2:32">
      <c r="B6828" s="114">
        <v>6790</v>
      </c>
      <c r="C6828" s="115">
        <v>6790</v>
      </c>
      <c r="D6828" s="116">
        <v>283</v>
      </c>
      <c r="E6828" s="117">
        <v>10</v>
      </c>
      <c r="F6828" s="118">
        <v>10</v>
      </c>
      <c r="G6828" s="119" t="s">
        <v>488</v>
      </c>
      <c r="H6828" s="120">
        <v>10</v>
      </c>
      <c r="I6828" s="115">
        <v>9</v>
      </c>
      <c r="J6828" s="116" t="s">
        <v>488</v>
      </c>
      <c r="K6828" s="121">
        <v>22</v>
      </c>
      <c r="L6828" s="108"/>
      <c r="M6828" s="122">
        <v>15001</v>
      </c>
      <c r="N6828" s="123">
        <v>15167</v>
      </c>
      <c r="O6828" s="124">
        <v>14808</v>
      </c>
      <c r="P6828" s="123">
        <v>15411</v>
      </c>
      <c r="Q6828" s="124">
        <v>15879</v>
      </c>
      <c r="R6828" s="123">
        <v>17476</v>
      </c>
      <c r="S6828" s="124">
        <v>17362</v>
      </c>
      <c r="T6828" s="123">
        <v>17810</v>
      </c>
      <c r="U6828" s="124">
        <v>17257</v>
      </c>
      <c r="V6828" s="123">
        <v>18054</v>
      </c>
      <c r="W6828" s="124">
        <v>19126</v>
      </c>
      <c r="X6828" s="123">
        <v>20630</v>
      </c>
      <c r="Y6828" s="124">
        <v>20671</v>
      </c>
      <c r="Z6828" s="123">
        <v>20168</v>
      </c>
      <c r="AA6828" s="124">
        <v>20155</v>
      </c>
      <c r="AB6828" s="123">
        <v>20818</v>
      </c>
      <c r="AC6828" s="124">
        <v>21919</v>
      </c>
      <c r="AD6828" s="123">
        <v>22754</v>
      </c>
      <c r="AE6828" s="125">
        <v>23057</v>
      </c>
      <c r="AF6828" s="126">
        <v>22034</v>
      </c>
    </row>
    <row r="6829" spans="2:32">
      <c r="B6829" s="127">
        <v>6791</v>
      </c>
      <c r="C6829" s="128">
        <v>6791</v>
      </c>
      <c r="D6829" s="129">
        <v>283</v>
      </c>
      <c r="E6829" s="130">
        <v>10</v>
      </c>
      <c r="F6829" s="131">
        <v>10</v>
      </c>
      <c r="G6829" s="132" t="s">
        <v>488</v>
      </c>
      <c r="H6829" s="133">
        <v>10</v>
      </c>
      <c r="I6829" s="128">
        <v>9</v>
      </c>
      <c r="J6829" s="129" t="s">
        <v>488</v>
      </c>
      <c r="K6829" s="134">
        <v>23</v>
      </c>
      <c r="L6829" s="108"/>
      <c r="M6829" s="81">
        <v>13926</v>
      </c>
      <c r="N6829" s="135">
        <v>14142</v>
      </c>
      <c r="O6829" s="136">
        <v>14234</v>
      </c>
      <c r="P6829" s="135">
        <v>14717</v>
      </c>
      <c r="Q6829" s="136">
        <v>15114</v>
      </c>
      <c r="R6829" s="135">
        <v>16450</v>
      </c>
      <c r="S6829" s="136">
        <v>16422</v>
      </c>
      <c r="T6829" s="135">
        <v>16905</v>
      </c>
      <c r="U6829" s="136">
        <v>16923</v>
      </c>
      <c r="V6829" s="135">
        <v>17312</v>
      </c>
      <c r="W6829" s="136">
        <v>18264</v>
      </c>
      <c r="X6829" s="135">
        <v>19791</v>
      </c>
      <c r="Y6829" s="136">
        <v>19952</v>
      </c>
      <c r="Z6829" s="135">
        <v>19875</v>
      </c>
      <c r="AA6829" s="136">
        <v>19706</v>
      </c>
      <c r="AB6829" s="135">
        <v>20184</v>
      </c>
      <c r="AC6829" s="136">
        <v>21177</v>
      </c>
      <c r="AD6829" s="135">
        <v>22115</v>
      </c>
      <c r="AE6829" s="137">
        <v>22409</v>
      </c>
      <c r="AF6829" s="138">
        <v>21810</v>
      </c>
    </row>
    <row r="6830" spans="2:32">
      <c r="B6830" s="114">
        <v>6792</v>
      </c>
      <c r="C6830" s="115">
        <v>6792</v>
      </c>
      <c r="D6830" s="116">
        <v>283</v>
      </c>
      <c r="E6830" s="117">
        <v>10</v>
      </c>
      <c r="F6830" s="118">
        <v>10</v>
      </c>
      <c r="G6830" s="119" t="s">
        <v>488</v>
      </c>
      <c r="H6830" s="120">
        <v>10</v>
      </c>
      <c r="I6830" s="115">
        <v>9</v>
      </c>
      <c r="J6830" s="116" t="s">
        <v>488</v>
      </c>
      <c r="K6830" s="121">
        <v>24</v>
      </c>
      <c r="L6830" s="108"/>
      <c r="M6830" s="122">
        <v>13219</v>
      </c>
      <c r="N6830" s="123">
        <v>13350</v>
      </c>
      <c r="O6830" s="124">
        <v>13698</v>
      </c>
      <c r="P6830" s="123">
        <v>14231</v>
      </c>
      <c r="Q6830" s="124">
        <v>14534</v>
      </c>
      <c r="R6830" s="123">
        <v>15828</v>
      </c>
      <c r="S6830" s="124">
        <v>15744</v>
      </c>
      <c r="T6830" s="123">
        <v>16271</v>
      </c>
      <c r="U6830" s="124">
        <v>16485</v>
      </c>
      <c r="V6830" s="123">
        <v>16899</v>
      </c>
      <c r="W6830" s="124">
        <v>17715</v>
      </c>
      <c r="X6830" s="123">
        <v>19323</v>
      </c>
      <c r="Y6830" s="124">
        <v>19403</v>
      </c>
      <c r="Z6830" s="123">
        <v>19587</v>
      </c>
      <c r="AA6830" s="124">
        <v>19407</v>
      </c>
      <c r="AB6830" s="123">
        <v>19804</v>
      </c>
      <c r="AC6830" s="124">
        <v>20695</v>
      </c>
      <c r="AD6830" s="123">
        <v>21624</v>
      </c>
      <c r="AE6830" s="125">
        <v>21979</v>
      </c>
      <c r="AF6830" s="126">
        <v>21577</v>
      </c>
    </row>
    <row r="6831" spans="2:32">
      <c r="B6831" s="127">
        <v>6793</v>
      </c>
      <c r="C6831" s="128">
        <v>6793</v>
      </c>
      <c r="D6831" s="129">
        <v>284</v>
      </c>
      <c r="E6831" s="130">
        <v>10</v>
      </c>
      <c r="F6831" s="131">
        <v>11</v>
      </c>
      <c r="G6831" s="132" t="s">
        <v>488</v>
      </c>
      <c r="H6831" s="133">
        <v>10</v>
      </c>
      <c r="I6831" s="128">
        <v>10</v>
      </c>
      <c r="J6831" s="129" t="s">
        <v>488</v>
      </c>
      <c r="K6831" s="134">
        <v>1</v>
      </c>
      <c r="L6831" s="108"/>
      <c r="M6831" s="81">
        <v>12428</v>
      </c>
      <c r="N6831" s="135">
        <v>12830</v>
      </c>
      <c r="O6831" s="136">
        <v>12967</v>
      </c>
      <c r="P6831" s="135">
        <v>12945</v>
      </c>
      <c r="Q6831" s="136">
        <v>14385</v>
      </c>
      <c r="R6831" s="135">
        <v>14873</v>
      </c>
      <c r="S6831" s="136">
        <v>15330</v>
      </c>
      <c r="T6831" s="135">
        <v>15734</v>
      </c>
      <c r="U6831" s="136">
        <v>15334</v>
      </c>
      <c r="V6831" s="135">
        <v>16945</v>
      </c>
      <c r="W6831" s="136">
        <v>17714</v>
      </c>
      <c r="X6831" s="135">
        <v>18446</v>
      </c>
      <c r="Y6831" s="136">
        <v>19037</v>
      </c>
      <c r="Z6831" s="135">
        <v>17973</v>
      </c>
      <c r="AA6831" s="136">
        <v>18117</v>
      </c>
      <c r="AB6831" s="135">
        <v>20120</v>
      </c>
      <c r="AC6831" s="136">
        <v>20808</v>
      </c>
      <c r="AD6831" s="135">
        <v>21281</v>
      </c>
      <c r="AE6831" s="137">
        <v>21199</v>
      </c>
      <c r="AF6831" s="138">
        <v>19700</v>
      </c>
    </row>
    <row r="6832" spans="2:32">
      <c r="B6832" s="114">
        <v>6794</v>
      </c>
      <c r="C6832" s="115">
        <v>6794</v>
      </c>
      <c r="D6832" s="116">
        <v>284</v>
      </c>
      <c r="E6832" s="117">
        <v>10</v>
      </c>
      <c r="F6832" s="118">
        <v>11</v>
      </c>
      <c r="G6832" s="119" t="s">
        <v>488</v>
      </c>
      <c r="H6832" s="120">
        <v>10</v>
      </c>
      <c r="I6832" s="115">
        <v>10</v>
      </c>
      <c r="J6832" s="116" t="s">
        <v>488</v>
      </c>
      <c r="K6832" s="121">
        <v>2</v>
      </c>
      <c r="L6832" s="108"/>
      <c r="M6832" s="122">
        <v>12214</v>
      </c>
      <c r="N6832" s="123">
        <v>12567</v>
      </c>
      <c r="O6832" s="124">
        <v>12729</v>
      </c>
      <c r="P6832" s="123">
        <v>12720</v>
      </c>
      <c r="Q6832" s="124">
        <v>14126</v>
      </c>
      <c r="R6832" s="123">
        <v>14670</v>
      </c>
      <c r="S6832" s="124">
        <v>15073</v>
      </c>
      <c r="T6832" s="123">
        <v>15488</v>
      </c>
      <c r="U6832" s="124">
        <v>15129</v>
      </c>
      <c r="V6832" s="123">
        <v>16711</v>
      </c>
      <c r="W6832" s="124">
        <v>17424</v>
      </c>
      <c r="X6832" s="123">
        <v>18187</v>
      </c>
      <c r="Y6832" s="124">
        <v>18703</v>
      </c>
      <c r="Z6832" s="123">
        <v>17674</v>
      </c>
      <c r="AA6832" s="124">
        <v>17831</v>
      </c>
      <c r="AB6832" s="123">
        <v>19811</v>
      </c>
      <c r="AC6832" s="124">
        <v>20448</v>
      </c>
      <c r="AD6832" s="123">
        <v>20882</v>
      </c>
      <c r="AE6832" s="125">
        <v>20838</v>
      </c>
      <c r="AF6832" s="126">
        <v>19357</v>
      </c>
    </row>
    <row r="6833" spans="2:32">
      <c r="B6833" s="127">
        <v>6795</v>
      </c>
      <c r="C6833" s="128">
        <v>6795</v>
      </c>
      <c r="D6833" s="129">
        <v>284</v>
      </c>
      <c r="E6833" s="130">
        <v>10</v>
      </c>
      <c r="F6833" s="131">
        <v>11</v>
      </c>
      <c r="G6833" s="132" t="s">
        <v>488</v>
      </c>
      <c r="H6833" s="133">
        <v>10</v>
      </c>
      <c r="I6833" s="128">
        <v>10</v>
      </c>
      <c r="J6833" s="129" t="s">
        <v>488</v>
      </c>
      <c r="K6833" s="134">
        <v>3</v>
      </c>
      <c r="L6833" s="108"/>
      <c r="M6833" s="81">
        <v>12173</v>
      </c>
      <c r="N6833" s="135">
        <v>12411</v>
      </c>
      <c r="O6833" s="136">
        <v>12574</v>
      </c>
      <c r="P6833" s="135">
        <v>12657</v>
      </c>
      <c r="Q6833" s="136">
        <v>14113</v>
      </c>
      <c r="R6833" s="135">
        <v>14674</v>
      </c>
      <c r="S6833" s="136">
        <v>14984</v>
      </c>
      <c r="T6833" s="135">
        <v>15408</v>
      </c>
      <c r="U6833" s="136">
        <v>15054</v>
      </c>
      <c r="V6833" s="135">
        <v>16741</v>
      </c>
      <c r="W6833" s="136">
        <v>17370</v>
      </c>
      <c r="X6833" s="135">
        <v>18137</v>
      </c>
      <c r="Y6833" s="136">
        <v>18506</v>
      </c>
      <c r="Z6833" s="135">
        <v>17506</v>
      </c>
      <c r="AA6833" s="136">
        <v>17743</v>
      </c>
      <c r="AB6833" s="135">
        <v>19674</v>
      </c>
      <c r="AC6833" s="136">
        <v>20247</v>
      </c>
      <c r="AD6833" s="135">
        <v>20596</v>
      </c>
      <c r="AE6833" s="137">
        <v>20549</v>
      </c>
      <c r="AF6833" s="138">
        <v>19134</v>
      </c>
    </row>
    <row r="6834" spans="2:32">
      <c r="B6834" s="114">
        <v>6796</v>
      </c>
      <c r="C6834" s="115">
        <v>6796</v>
      </c>
      <c r="D6834" s="116">
        <v>284</v>
      </c>
      <c r="E6834" s="117">
        <v>10</v>
      </c>
      <c r="F6834" s="118">
        <v>11</v>
      </c>
      <c r="G6834" s="119" t="s">
        <v>488</v>
      </c>
      <c r="H6834" s="120">
        <v>10</v>
      </c>
      <c r="I6834" s="115">
        <v>10</v>
      </c>
      <c r="J6834" s="116" t="s">
        <v>488</v>
      </c>
      <c r="K6834" s="121">
        <v>4</v>
      </c>
      <c r="L6834" s="108"/>
      <c r="M6834" s="122">
        <v>12243</v>
      </c>
      <c r="N6834" s="123">
        <v>12377</v>
      </c>
      <c r="O6834" s="124">
        <v>12537</v>
      </c>
      <c r="P6834" s="123">
        <v>12681</v>
      </c>
      <c r="Q6834" s="124">
        <v>14210</v>
      </c>
      <c r="R6834" s="123">
        <v>14642</v>
      </c>
      <c r="S6834" s="124">
        <v>14992</v>
      </c>
      <c r="T6834" s="123">
        <v>15271</v>
      </c>
      <c r="U6834" s="124">
        <v>14909</v>
      </c>
      <c r="V6834" s="123">
        <v>16666</v>
      </c>
      <c r="W6834" s="124">
        <v>17164</v>
      </c>
      <c r="X6834" s="123">
        <v>17782</v>
      </c>
      <c r="Y6834" s="124">
        <v>18170</v>
      </c>
      <c r="Z6834" s="123">
        <v>17121</v>
      </c>
      <c r="AA6834" s="124">
        <v>17410</v>
      </c>
      <c r="AB6834" s="123">
        <v>19308</v>
      </c>
      <c r="AC6834" s="124">
        <v>19760</v>
      </c>
      <c r="AD6834" s="123">
        <v>20055</v>
      </c>
      <c r="AE6834" s="125">
        <v>19925</v>
      </c>
      <c r="AF6834" s="126">
        <v>18618</v>
      </c>
    </row>
    <row r="6835" spans="2:32">
      <c r="B6835" s="127">
        <v>6797</v>
      </c>
      <c r="C6835" s="128">
        <v>6797</v>
      </c>
      <c r="D6835" s="129">
        <v>284</v>
      </c>
      <c r="E6835" s="130">
        <v>10</v>
      </c>
      <c r="F6835" s="131">
        <v>11</v>
      </c>
      <c r="G6835" s="132" t="s">
        <v>488</v>
      </c>
      <c r="H6835" s="133">
        <v>10</v>
      </c>
      <c r="I6835" s="128">
        <v>10</v>
      </c>
      <c r="J6835" s="129" t="s">
        <v>488</v>
      </c>
      <c r="K6835" s="134">
        <v>5</v>
      </c>
      <c r="L6835" s="108"/>
      <c r="M6835" s="81">
        <v>12888</v>
      </c>
      <c r="N6835" s="135">
        <v>12455</v>
      </c>
      <c r="O6835" s="136">
        <v>12624</v>
      </c>
      <c r="P6835" s="135">
        <v>12856</v>
      </c>
      <c r="Q6835" s="136">
        <v>14756</v>
      </c>
      <c r="R6835" s="135">
        <v>15283</v>
      </c>
      <c r="S6835" s="136">
        <v>15350</v>
      </c>
      <c r="T6835" s="135">
        <v>15206</v>
      </c>
      <c r="U6835" s="136">
        <v>14802</v>
      </c>
      <c r="V6835" s="135">
        <v>16974</v>
      </c>
      <c r="W6835" s="136">
        <v>17320</v>
      </c>
      <c r="X6835" s="135">
        <v>17991</v>
      </c>
      <c r="Y6835" s="136">
        <v>18131</v>
      </c>
      <c r="Z6835" s="135">
        <v>16726</v>
      </c>
      <c r="AA6835" s="136">
        <v>17182</v>
      </c>
      <c r="AB6835" s="135">
        <v>19289</v>
      </c>
      <c r="AC6835" s="136">
        <v>19565</v>
      </c>
      <c r="AD6835" s="135">
        <v>19771</v>
      </c>
      <c r="AE6835" s="137">
        <v>19251</v>
      </c>
      <c r="AF6835" s="138">
        <v>18063</v>
      </c>
    </row>
    <row r="6836" spans="2:32">
      <c r="B6836" s="114">
        <v>6798</v>
      </c>
      <c r="C6836" s="115">
        <v>6798</v>
      </c>
      <c r="D6836" s="116">
        <v>284</v>
      </c>
      <c r="E6836" s="117">
        <v>10</v>
      </c>
      <c r="F6836" s="118">
        <v>11</v>
      </c>
      <c r="G6836" s="119" t="s">
        <v>488</v>
      </c>
      <c r="H6836" s="120">
        <v>10</v>
      </c>
      <c r="I6836" s="115">
        <v>10</v>
      </c>
      <c r="J6836" s="116" t="s">
        <v>488</v>
      </c>
      <c r="K6836" s="121">
        <v>6</v>
      </c>
      <c r="L6836" s="108"/>
      <c r="M6836" s="122">
        <v>14271</v>
      </c>
      <c r="N6836" s="123">
        <v>12856</v>
      </c>
      <c r="O6836" s="124">
        <v>12979</v>
      </c>
      <c r="P6836" s="123">
        <v>13262</v>
      </c>
      <c r="Q6836" s="124">
        <v>16054</v>
      </c>
      <c r="R6836" s="123">
        <v>16593</v>
      </c>
      <c r="S6836" s="124">
        <v>16419</v>
      </c>
      <c r="T6836" s="123">
        <v>15377</v>
      </c>
      <c r="U6836" s="124">
        <v>14950</v>
      </c>
      <c r="V6836" s="123">
        <v>18011</v>
      </c>
      <c r="W6836" s="124">
        <v>18275</v>
      </c>
      <c r="X6836" s="123">
        <v>18832</v>
      </c>
      <c r="Y6836" s="124">
        <v>18777</v>
      </c>
      <c r="Z6836" s="123">
        <v>16519</v>
      </c>
      <c r="AA6836" s="124">
        <v>17133</v>
      </c>
      <c r="AB6836" s="123">
        <v>20037</v>
      </c>
      <c r="AC6836" s="124">
        <v>20201</v>
      </c>
      <c r="AD6836" s="123">
        <v>20174</v>
      </c>
      <c r="AE6836" s="125">
        <v>18781</v>
      </c>
      <c r="AF6836" s="126">
        <v>17705</v>
      </c>
    </row>
    <row r="6837" spans="2:32">
      <c r="B6837" s="127">
        <v>6799</v>
      </c>
      <c r="C6837" s="128">
        <v>6799</v>
      </c>
      <c r="D6837" s="129">
        <v>284</v>
      </c>
      <c r="E6837" s="130">
        <v>10</v>
      </c>
      <c r="F6837" s="131">
        <v>11</v>
      </c>
      <c r="G6837" s="132" t="s">
        <v>488</v>
      </c>
      <c r="H6837" s="133">
        <v>10</v>
      </c>
      <c r="I6837" s="128">
        <v>10</v>
      </c>
      <c r="J6837" s="129" t="s">
        <v>488</v>
      </c>
      <c r="K6837" s="134">
        <v>7</v>
      </c>
      <c r="L6837" s="108"/>
      <c r="M6837" s="81">
        <v>15873</v>
      </c>
      <c r="N6837" s="135">
        <v>13501</v>
      </c>
      <c r="O6837" s="136">
        <v>13399</v>
      </c>
      <c r="P6837" s="135">
        <v>13636</v>
      </c>
      <c r="Q6837" s="136">
        <v>17424</v>
      </c>
      <c r="R6837" s="135">
        <v>17991</v>
      </c>
      <c r="S6837" s="136">
        <v>17732</v>
      </c>
      <c r="T6837" s="135">
        <v>15735</v>
      </c>
      <c r="U6837" s="136">
        <v>15216</v>
      </c>
      <c r="V6837" s="135">
        <v>19162</v>
      </c>
      <c r="W6837" s="136">
        <v>19507</v>
      </c>
      <c r="X6837" s="135">
        <v>19910</v>
      </c>
      <c r="Y6837" s="136">
        <v>19623</v>
      </c>
      <c r="Z6837" s="135">
        <v>16476</v>
      </c>
      <c r="AA6837" s="136">
        <v>17035</v>
      </c>
      <c r="AB6837" s="135">
        <v>20803</v>
      </c>
      <c r="AC6837" s="136">
        <v>21163</v>
      </c>
      <c r="AD6837" s="135">
        <v>20857</v>
      </c>
      <c r="AE6837" s="137">
        <v>18648</v>
      </c>
      <c r="AF6837" s="138">
        <v>17565</v>
      </c>
    </row>
    <row r="6838" spans="2:32">
      <c r="B6838" s="114">
        <v>6800</v>
      </c>
      <c r="C6838" s="115">
        <v>6800</v>
      </c>
      <c r="D6838" s="116">
        <v>284</v>
      </c>
      <c r="E6838" s="117">
        <v>10</v>
      </c>
      <c r="F6838" s="118">
        <v>11</v>
      </c>
      <c r="G6838" s="119" t="s">
        <v>488</v>
      </c>
      <c r="H6838" s="120">
        <v>10</v>
      </c>
      <c r="I6838" s="115">
        <v>10</v>
      </c>
      <c r="J6838" s="116" t="s">
        <v>488</v>
      </c>
      <c r="K6838" s="121">
        <v>8</v>
      </c>
      <c r="L6838" s="108"/>
      <c r="M6838" s="122">
        <v>16149</v>
      </c>
      <c r="N6838" s="123">
        <v>13930</v>
      </c>
      <c r="O6838" s="124">
        <v>13652</v>
      </c>
      <c r="P6838" s="123">
        <v>13941</v>
      </c>
      <c r="Q6838" s="124">
        <v>17580</v>
      </c>
      <c r="R6838" s="123">
        <v>18193</v>
      </c>
      <c r="S6838" s="124">
        <v>18142</v>
      </c>
      <c r="T6838" s="123">
        <v>16101</v>
      </c>
      <c r="U6838" s="124">
        <v>15373</v>
      </c>
      <c r="V6838" s="123">
        <v>19186</v>
      </c>
      <c r="W6838" s="124">
        <v>19672</v>
      </c>
      <c r="X6838" s="123">
        <v>19947</v>
      </c>
      <c r="Y6838" s="124">
        <v>19792</v>
      </c>
      <c r="Z6838" s="123">
        <v>16551</v>
      </c>
      <c r="AA6838" s="124">
        <v>17129</v>
      </c>
      <c r="AB6838" s="123">
        <v>20585</v>
      </c>
      <c r="AC6838" s="124">
        <v>21164</v>
      </c>
      <c r="AD6838" s="123">
        <v>20948</v>
      </c>
      <c r="AE6838" s="125">
        <v>18773</v>
      </c>
      <c r="AF6838" s="126">
        <v>17601</v>
      </c>
    </row>
    <row r="6839" spans="2:32">
      <c r="B6839" s="127">
        <v>6801</v>
      </c>
      <c r="C6839" s="128">
        <v>6801</v>
      </c>
      <c r="D6839" s="129">
        <v>284</v>
      </c>
      <c r="E6839" s="130">
        <v>10</v>
      </c>
      <c r="F6839" s="131">
        <v>11</v>
      </c>
      <c r="G6839" s="132" t="s">
        <v>488</v>
      </c>
      <c r="H6839" s="133">
        <v>10</v>
      </c>
      <c r="I6839" s="128">
        <v>10</v>
      </c>
      <c r="J6839" s="129" t="s">
        <v>488</v>
      </c>
      <c r="K6839" s="134">
        <v>9</v>
      </c>
      <c r="L6839" s="108"/>
      <c r="M6839" s="81">
        <v>15668</v>
      </c>
      <c r="N6839" s="135">
        <v>14064</v>
      </c>
      <c r="O6839" s="136">
        <v>13841</v>
      </c>
      <c r="P6839" s="135">
        <v>14354</v>
      </c>
      <c r="Q6839" s="136">
        <v>17311</v>
      </c>
      <c r="R6839" s="135">
        <v>17698</v>
      </c>
      <c r="S6839" s="136">
        <v>17900</v>
      </c>
      <c r="T6839" s="135">
        <v>16250</v>
      </c>
      <c r="U6839" s="136">
        <v>15519</v>
      </c>
      <c r="V6839" s="135">
        <v>18805</v>
      </c>
      <c r="W6839" s="136">
        <v>19461</v>
      </c>
      <c r="X6839" s="135">
        <v>19370</v>
      </c>
      <c r="Y6839" s="136">
        <v>19440</v>
      </c>
      <c r="Z6839" s="135">
        <v>16640</v>
      </c>
      <c r="AA6839" s="136">
        <v>17412</v>
      </c>
      <c r="AB6839" s="135">
        <v>20051</v>
      </c>
      <c r="AC6839" s="136">
        <v>20764</v>
      </c>
      <c r="AD6839" s="135">
        <v>20540</v>
      </c>
      <c r="AE6839" s="137">
        <v>18699</v>
      </c>
      <c r="AF6839" s="138">
        <v>17653</v>
      </c>
    </row>
    <row r="6840" spans="2:32">
      <c r="B6840" s="114">
        <v>6802</v>
      </c>
      <c r="C6840" s="115">
        <v>6802</v>
      </c>
      <c r="D6840" s="116">
        <v>284</v>
      </c>
      <c r="E6840" s="117">
        <v>10</v>
      </c>
      <c r="F6840" s="118">
        <v>11</v>
      </c>
      <c r="G6840" s="119" t="s">
        <v>488</v>
      </c>
      <c r="H6840" s="120">
        <v>10</v>
      </c>
      <c r="I6840" s="115">
        <v>10</v>
      </c>
      <c r="J6840" s="116" t="s">
        <v>488</v>
      </c>
      <c r="K6840" s="121">
        <v>10</v>
      </c>
      <c r="L6840" s="108"/>
      <c r="M6840" s="122">
        <v>15030</v>
      </c>
      <c r="N6840" s="123">
        <v>13860</v>
      </c>
      <c r="O6840" s="124">
        <v>13689</v>
      </c>
      <c r="P6840" s="123">
        <v>14520</v>
      </c>
      <c r="Q6840" s="124">
        <v>16812</v>
      </c>
      <c r="R6840" s="123">
        <v>17014</v>
      </c>
      <c r="S6840" s="124">
        <v>17535</v>
      </c>
      <c r="T6840" s="123">
        <v>16006</v>
      </c>
      <c r="U6840" s="124">
        <v>15356</v>
      </c>
      <c r="V6840" s="123">
        <v>18304</v>
      </c>
      <c r="W6840" s="124">
        <v>19105</v>
      </c>
      <c r="X6840" s="123">
        <v>18725</v>
      </c>
      <c r="Y6840" s="124">
        <v>19332</v>
      </c>
      <c r="Z6840" s="123">
        <v>16507</v>
      </c>
      <c r="AA6840" s="124">
        <v>17600</v>
      </c>
      <c r="AB6840" s="123">
        <v>19791</v>
      </c>
      <c r="AC6840" s="124">
        <v>20663</v>
      </c>
      <c r="AD6840" s="123">
        <v>20456</v>
      </c>
      <c r="AE6840" s="125">
        <v>18711</v>
      </c>
      <c r="AF6840" s="126">
        <v>17558</v>
      </c>
    </row>
    <row r="6841" spans="2:32">
      <c r="B6841" s="127">
        <v>6803</v>
      </c>
      <c r="C6841" s="128">
        <v>6803</v>
      </c>
      <c r="D6841" s="129">
        <v>284</v>
      </c>
      <c r="E6841" s="130">
        <v>10</v>
      </c>
      <c r="F6841" s="131">
        <v>11</v>
      </c>
      <c r="G6841" s="132" t="s">
        <v>488</v>
      </c>
      <c r="H6841" s="133">
        <v>10</v>
      </c>
      <c r="I6841" s="128">
        <v>10</v>
      </c>
      <c r="J6841" s="129" t="s">
        <v>488</v>
      </c>
      <c r="K6841" s="134">
        <v>11</v>
      </c>
      <c r="L6841" s="108"/>
      <c r="M6841" s="81">
        <v>14670</v>
      </c>
      <c r="N6841" s="135">
        <v>13801</v>
      </c>
      <c r="O6841" s="136">
        <v>13704</v>
      </c>
      <c r="P6841" s="135">
        <v>14564</v>
      </c>
      <c r="Q6841" s="136">
        <v>16417</v>
      </c>
      <c r="R6841" s="135">
        <v>16501</v>
      </c>
      <c r="S6841" s="136">
        <v>17269</v>
      </c>
      <c r="T6841" s="135">
        <v>15769</v>
      </c>
      <c r="U6841" s="136">
        <v>15311</v>
      </c>
      <c r="V6841" s="135">
        <v>17773</v>
      </c>
      <c r="W6841" s="136">
        <v>18779</v>
      </c>
      <c r="X6841" s="135">
        <v>18187</v>
      </c>
      <c r="Y6841" s="136">
        <v>19453</v>
      </c>
      <c r="Z6841" s="135">
        <v>16499</v>
      </c>
      <c r="AA6841" s="136">
        <v>17527</v>
      </c>
      <c r="AB6841" s="135">
        <v>19800</v>
      </c>
      <c r="AC6841" s="136">
        <v>20858</v>
      </c>
      <c r="AD6841" s="135">
        <v>20637</v>
      </c>
      <c r="AE6841" s="137">
        <v>19009</v>
      </c>
      <c r="AF6841" s="138">
        <v>17591</v>
      </c>
    </row>
    <row r="6842" spans="2:32">
      <c r="B6842" s="114">
        <v>6804</v>
      </c>
      <c r="C6842" s="115">
        <v>6804</v>
      </c>
      <c r="D6842" s="116">
        <v>284</v>
      </c>
      <c r="E6842" s="117">
        <v>10</v>
      </c>
      <c r="F6842" s="118">
        <v>11</v>
      </c>
      <c r="G6842" s="119" t="s">
        <v>488</v>
      </c>
      <c r="H6842" s="120">
        <v>10</v>
      </c>
      <c r="I6842" s="115">
        <v>10</v>
      </c>
      <c r="J6842" s="116" t="s">
        <v>488</v>
      </c>
      <c r="K6842" s="121">
        <v>12</v>
      </c>
      <c r="L6842" s="108"/>
      <c r="M6842" s="122">
        <v>14464</v>
      </c>
      <c r="N6842" s="123">
        <v>13730</v>
      </c>
      <c r="O6842" s="124">
        <v>13785</v>
      </c>
      <c r="P6842" s="123">
        <v>14607</v>
      </c>
      <c r="Q6842" s="124">
        <v>16229</v>
      </c>
      <c r="R6842" s="123">
        <v>16138</v>
      </c>
      <c r="S6842" s="124">
        <v>17070</v>
      </c>
      <c r="T6842" s="123">
        <v>15583</v>
      </c>
      <c r="U6842" s="124">
        <v>15387</v>
      </c>
      <c r="V6842" s="123">
        <v>17429</v>
      </c>
      <c r="W6842" s="124">
        <v>18553</v>
      </c>
      <c r="X6842" s="123">
        <v>17782</v>
      </c>
      <c r="Y6842" s="124">
        <v>19340</v>
      </c>
      <c r="Z6842" s="123">
        <v>16594</v>
      </c>
      <c r="AA6842" s="124">
        <v>17454</v>
      </c>
      <c r="AB6842" s="123">
        <v>19767</v>
      </c>
      <c r="AC6842" s="124">
        <v>20927</v>
      </c>
      <c r="AD6842" s="123">
        <v>20558</v>
      </c>
      <c r="AE6842" s="125">
        <v>19117</v>
      </c>
      <c r="AF6842" s="126">
        <v>17693</v>
      </c>
    </row>
    <row r="6843" spans="2:32">
      <c r="B6843" s="127">
        <v>6805</v>
      </c>
      <c r="C6843" s="128">
        <v>6805</v>
      </c>
      <c r="D6843" s="129">
        <v>284</v>
      </c>
      <c r="E6843" s="130">
        <v>10</v>
      </c>
      <c r="F6843" s="131">
        <v>11</v>
      </c>
      <c r="G6843" s="132" t="s">
        <v>488</v>
      </c>
      <c r="H6843" s="133">
        <v>10</v>
      </c>
      <c r="I6843" s="128">
        <v>10</v>
      </c>
      <c r="J6843" s="129" t="s">
        <v>488</v>
      </c>
      <c r="K6843" s="134">
        <v>13</v>
      </c>
      <c r="L6843" s="108"/>
      <c r="M6843" s="81">
        <v>14300</v>
      </c>
      <c r="N6843" s="135">
        <v>13712</v>
      </c>
      <c r="O6843" s="136">
        <v>13813</v>
      </c>
      <c r="P6843" s="135">
        <v>14572</v>
      </c>
      <c r="Q6843" s="136">
        <v>16123</v>
      </c>
      <c r="R6843" s="135">
        <v>15974</v>
      </c>
      <c r="S6843" s="136">
        <v>17117</v>
      </c>
      <c r="T6843" s="135">
        <v>15540</v>
      </c>
      <c r="U6843" s="136">
        <v>15392</v>
      </c>
      <c r="V6843" s="135">
        <v>17281</v>
      </c>
      <c r="W6843" s="136">
        <v>18544</v>
      </c>
      <c r="X6843" s="135">
        <v>17602</v>
      </c>
      <c r="Y6843" s="136">
        <v>19447</v>
      </c>
      <c r="Z6843" s="135">
        <v>16589</v>
      </c>
      <c r="AA6843" s="136">
        <v>17368</v>
      </c>
      <c r="AB6843" s="135">
        <v>19722</v>
      </c>
      <c r="AC6843" s="136">
        <v>21024</v>
      </c>
      <c r="AD6843" s="135">
        <v>20663</v>
      </c>
      <c r="AE6843" s="137">
        <v>19170</v>
      </c>
      <c r="AF6843" s="138">
        <v>17681</v>
      </c>
    </row>
    <row r="6844" spans="2:32">
      <c r="B6844" s="114">
        <v>6806</v>
      </c>
      <c r="C6844" s="115">
        <v>6806</v>
      </c>
      <c r="D6844" s="116">
        <v>284</v>
      </c>
      <c r="E6844" s="117">
        <v>10</v>
      </c>
      <c r="F6844" s="118">
        <v>11</v>
      </c>
      <c r="G6844" s="119" t="s">
        <v>488</v>
      </c>
      <c r="H6844" s="120">
        <v>10</v>
      </c>
      <c r="I6844" s="115">
        <v>10</v>
      </c>
      <c r="J6844" s="116" t="s">
        <v>488</v>
      </c>
      <c r="K6844" s="121">
        <v>14</v>
      </c>
      <c r="L6844" s="108"/>
      <c r="M6844" s="122">
        <v>14245</v>
      </c>
      <c r="N6844" s="123">
        <v>13720</v>
      </c>
      <c r="O6844" s="124">
        <v>13836</v>
      </c>
      <c r="P6844" s="123">
        <v>14446</v>
      </c>
      <c r="Q6844" s="124">
        <v>15976</v>
      </c>
      <c r="R6844" s="123">
        <v>15890</v>
      </c>
      <c r="S6844" s="124">
        <v>17046</v>
      </c>
      <c r="T6844" s="123">
        <v>15544</v>
      </c>
      <c r="U6844" s="124">
        <v>15430</v>
      </c>
      <c r="V6844" s="123">
        <v>17094</v>
      </c>
      <c r="W6844" s="124">
        <v>18565</v>
      </c>
      <c r="X6844" s="123">
        <v>17482</v>
      </c>
      <c r="Y6844" s="124">
        <v>19335</v>
      </c>
      <c r="Z6844" s="123">
        <v>16597</v>
      </c>
      <c r="AA6844" s="124">
        <v>17186</v>
      </c>
      <c r="AB6844" s="123">
        <v>19455</v>
      </c>
      <c r="AC6844" s="124">
        <v>20975</v>
      </c>
      <c r="AD6844" s="123">
        <v>20518</v>
      </c>
      <c r="AE6844" s="125">
        <v>19069</v>
      </c>
      <c r="AF6844" s="126">
        <v>17675</v>
      </c>
    </row>
    <row r="6845" spans="2:32">
      <c r="B6845" s="127">
        <v>6807</v>
      </c>
      <c r="C6845" s="128">
        <v>6807</v>
      </c>
      <c r="D6845" s="129">
        <v>284</v>
      </c>
      <c r="E6845" s="130">
        <v>10</v>
      </c>
      <c r="F6845" s="131">
        <v>11</v>
      </c>
      <c r="G6845" s="132" t="s">
        <v>488</v>
      </c>
      <c r="H6845" s="133">
        <v>10</v>
      </c>
      <c r="I6845" s="128">
        <v>10</v>
      </c>
      <c r="J6845" s="129" t="s">
        <v>488</v>
      </c>
      <c r="K6845" s="134">
        <v>15</v>
      </c>
      <c r="L6845" s="108"/>
      <c r="M6845" s="81">
        <v>14368</v>
      </c>
      <c r="N6845" s="135">
        <v>13729</v>
      </c>
      <c r="O6845" s="136">
        <v>14075</v>
      </c>
      <c r="P6845" s="135">
        <v>14703</v>
      </c>
      <c r="Q6845" s="136">
        <v>16034</v>
      </c>
      <c r="R6845" s="135">
        <v>16008</v>
      </c>
      <c r="S6845" s="136">
        <v>17119</v>
      </c>
      <c r="T6845" s="135">
        <v>15523</v>
      </c>
      <c r="U6845" s="136">
        <v>15667</v>
      </c>
      <c r="V6845" s="135">
        <v>17144</v>
      </c>
      <c r="W6845" s="136">
        <v>18734</v>
      </c>
      <c r="X6845" s="135">
        <v>17571</v>
      </c>
      <c r="Y6845" s="136">
        <v>19200</v>
      </c>
      <c r="Z6845" s="135">
        <v>16813</v>
      </c>
      <c r="AA6845" s="136">
        <v>17402</v>
      </c>
      <c r="AB6845" s="135">
        <v>19195</v>
      </c>
      <c r="AC6845" s="136">
        <v>20837</v>
      </c>
      <c r="AD6845" s="135">
        <v>20353</v>
      </c>
      <c r="AE6845" s="137">
        <v>18706</v>
      </c>
      <c r="AF6845" s="138">
        <v>17879</v>
      </c>
    </row>
    <row r="6846" spans="2:32">
      <c r="B6846" s="114">
        <v>6808</v>
      </c>
      <c r="C6846" s="115">
        <v>6808</v>
      </c>
      <c r="D6846" s="116">
        <v>284</v>
      </c>
      <c r="E6846" s="117">
        <v>10</v>
      </c>
      <c r="F6846" s="118">
        <v>11</v>
      </c>
      <c r="G6846" s="119" t="s">
        <v>488</v>
      </c>
      <c r="H6846" s="120">
        <v>10</v>
      </c>
      <c r="I6846" s="115">
        <v>10</v>
      </c>
      <c r="J6846" s="116" t="s">
        <v>488</v>
      </c>
      <c r="K6846" s="121">
        <v>16</v>
      </c>
      <c r="L6846" s="108"/>
      <c r="M6846" s="122">
        <v>14935</v>
      </c>
      <c r="N6846" s="123">
        <v>14125</v>
      </c>
      <c r="O6846" s="124">
        <v>14644</v>
      </c>
      <c r="P6846" s="123">
        <v>15327</v>
      </c>
      <c r="Q6846" s="124">
        <v>16633</v>
      </c>
      <c r="R6846" s="123">
        <v>16556</v>
      </c>
      <c r="S6846" s="124">
        <v>17441</v>
      </c>
      <c r="T6846" s="123">
        <v>15830</v>
      </c>
      <c r="U6846" s="124">
        <v>16171</v>
      </c>
      <c r="V6846" s="123">
        <v>17796</v>
      </c>
      <c r="W6846" s="124">
        <v>19120</v>
      </c>
      <c r="X6846" s="123">
        <v>18001</v>
      </c>
      <c r="Y6846" s="124">
        <v>19225</v>
      </c>
      <c r="Z6846" s="123">
        <v>17252</v>
      </c>
      <c r="AA6846" s="124">
        <v>17882</v>
      </c>
      <c r="AB6846" s="123">
        <v>19551</v>
      </c>
      <c r="AC6846" s="124">
        <v>20857</v>
      </c>
      <c r="AD6846" s="123">
        <v>20304</v>
      </c>
      <c r="AE6846" s="125">
        <v>18554</v>
      </c>
      <c r="AF6846" s="126">
        <v>18297</v>
      </c>
    </row>
    <row r="6847" spans="2:32">
      <c r="B6847" s="127">
        <v>6809</v>
      </c>
      <c r="C6847" s="128">
        <v>6809</v>
      </c>
      <c r="D6847" s="129">
        <v>284</v>
      </c>
      <c r="E6847" s="130">
        <v>10</v>
      </c>
      <c r="F6847" s="131">
        <v>11</v>
      </c>
      <c r="G6847" s="132" t="s">
        <v>488</v>
      </c>
      <c r="H6847" s="133">
        <v>10</v>
      </c>
      <c r="I6847" s="128">
        <v>10</v>
      </c>
      <c r="J6847" s="129" t="s">
        <v>488</v>
      </c>
      <c r="K6847" s="134">
        <v>17</v>
      </c>
      <c r="L6847" s="108"/>
      <c r="M6847" s="81">
        <v>15475</v>
      </c>
      <c r="N6847" s="135">
        <v>14818</v>
      </c>
      <c r="O6847" s="136">
        <v>15311</v>
      </c>
      <c r="P6847" s="135">
        <v>15950</v>
      </c>
      <c r="Q6847" s="136">
        <v>17121</v>
      </c>
      <c r="R6847" s="135">
        <v>17048</v>
      </c>
      <c r="S6847" s="136">
        <v>17875</v>
      </c>
      <c r="T6847" s="135">
        <v>16524</v>
      </c>
      <c r="U6847" s="136">
        <v>16851</v>
      </c>
      <c r="V6847" s="135">
        <v>18337</v>
      </c>
      <c r="W6847" s="136">
        <v>19742</v>
      </c>
      <c r="X6847" s="135">
        <v>18586</v>
      </c>
      <c r="Y6847" s="136">
        <v>19431</v>
      </c>
      <c r="Z6847" s="135">
        <v>17962</v>
      </c>
      <c r="AA6847" s="136">
        <v>18470</v>
      </c>
      <c r="AB6847" s="135">
        <v>19871</v>
      </c>
      <c r="AC6847" s="136">
        <v>21336</v>
      </c>
      <c r="AD6847" s="135">
        <v>20526</v>
      </c>
      <c r="AE6847" s="137">
        <v>19107</v>
      </c>
      <c r="AF6847" s="138">
        <v>19018</v>
      </c>
    </row>
    <row r="6848" spans="2:32">
      <c r="B6848" s="114">
        <v>6810</v>
      </c>
      <c r="C6848" s="115">
        <v>6810</v>
      </c>
      <c r="D6848" s="116">
        <v>284</v>
      </c>
      <c r="E6848" s="117">
        <v>10</v>
      </c>
      <c r="F6848" s="118">
        <v>11</v>
      </c>
      <c r="G6848" s="119" t="s">
        <v>488</v>
      </c>
      <c r="H6848" s="120">
        <v>10</v>
      </c>
      <c r="I6848" s="115">
        <v>10</v>
      </c>
      <c r="J6848" s="116" t="s">
        <v>488</v>
      </c>
      <c r="K6848" s="121">
        <v>18</v>
      </c>
      <c r="L6848" s="108"/>
      <c r="M6848" s="122">
        <v>15646</v>
      </c>
      <c r="N6848" s="123">
        <v>15203</v>
      </c>
      <c r="O6848" s="124">
        <v>15682</v>
      </c>
      <c r="P6848" s="123">
        <v>16281</v>
      </c>
      <c r="Q6848" s="124">
        <v>17267</v>
      </c>
      <c r="R6848" s="123">
        <v>17416</v>
      </c>
      <c r="S6848" s="124">
        <v>18266</v>
      </c>
      <c r="T6848" s="123">
        <v>17069</v>
      </c>
      <c r="U6848" s="124">
        <v>17056</v>
      </c>
      <c r="V6848" s="123">
        <v>18547</v>
      </c>
      <c r="W6848" s="124">
        <v>19743</v>
      </c>
      <c r="X6848" s="123">
        <v>19071</v>
      </c>
      <c r="Y6848" s="124">
        <v>19856</v>
      </c>
      <c r="Z6848" s="123">
        <v>18418</v>
      </c>
      <c r="AA6848" s="124">
        <v>19074</v>
      </c>
      <c r="AB6848" s="123">
        <v>20013</v>
      </c>
      <c r="AC6848" s="124">
        <v>21266</v>
      </c>
      <c r="AD6848" s="123">
        <v>21040</v>
      </c>
      <c r="AE6848" s="125">
        <v>19740</v>
      </c>
      <c r="AF6848" s="126">
        <v>19511</v>
      </c>
    </row>
    <row r="6849" spans="2:32">
      <c r="B6849" s="127">
        <v>6811</v>
      </c>
      <c r="C6849" s="128">
        <v>6811</v>
      </c>
      <c r="D6849" s="129">
        <v>284</v>
      </c>
      <c r="E6849" s="130">
        <v>10</v>
      </c>
      <c r="F6849" s="131">
        <v>11</v>
      </c>
      <c r="G6849" s="132" t="s">
        <v>488</v>
      </c>
      <c r="H6849" s="133">
        <v>10</v>
      </c>
      <c r="I6849" s="128">
        <v>10</v>
      </c>
      <c r="J6849" s="129" t="s">
        <v>488</v>
      </c>
      <c r="K6849" s="134">
        <v>19</v>
      </c>
      <c r="L6849" s="108"/>
      <c r="M6849" s="81">
        <v>16188</v>
      </c>
      <c r="N6849" s="135">
        <v>15516</v>
      </c>
      <c r="O6849" s="136">
        <v>16120</v>
      </c>
      <c r="P6849" s="135">
        <v>16813</v>
      </c>
      <c r="Q6849" s="136">
        <v>17778</v>
      </c>
      <c r="R6849" s="135">
        <v>18122</v>
      </c>
      <c r="S6849" s="136">
        <v>18684</v>
      </c>
      <c r="T6849" s="135">
        <v>17515</v>
      </c>
      <c r="U6849" s="136">
        <v>17624</v>
      </c>
      <c r="V6849" s="135">
        <v>19163</v>
      </c>
      <c r="W6849" s="136">
        <v>20458</v>
      </c>
      <c r="X6849" s="135">
        <v>20103</v>
      </c>
      <c r="Y6849" s="136">
        <v>20708</v>
      </c>
      <c r="Z6849" s="135">
        <v>19257</v>
      </c>
      <c r="AA6849" s="136">
        <v>20110</v>
      </c>
      <c r="AB6849" s="135">
        <v>21031</v>
      </c>
      <c r="AC6849" s="136">
        <v>22206</v>
      </c>
      <c r="AD6849" s="135">
        <v>22091</v>
      </c>
      <c r="AE6849" s="137">
        <v>20610</v>
      </c>
      <c r="AF6849" s="138">
        <v>20467</v>
      </c>
    </row>
    <row r="6850" spans="2:32">
      <c r="B6850" s="114">
        <v>6812</v>
      </c>
      <c r="C6850" s="115">
        <v>6812</v>
      </c>
      <c r="D6850" s="116">
        <v>284</v>
      </c>
      <c r="E6850" s="117">
        <v>10</v>
      </c>
      <c r="F6850" s="118">
        <v>11</v>
      </c>
      <c r="G6850" s="119" t="s">
        <v>488</v>
      </c>
      <c r="H6850" s="120">
        <v>10</v>
      </c>
      <c r="I6850" s="115">
        <v>10</v>
      </c>
      <c r="J6850" s="116" t="s">
        <v>488</v>
      </c>
      <c r="K6850" s="121">
        <v>20</v>
      </c>
      <c r="L6850" s="108"/>
      <c r="M6850" s="122">
        <v>16154</v>
      </c>
      <c r="N6850" s="123">
        <v>15243</v>
      </c>
      <c r="O6850" s="124">
        <v>15980</v>
      </c>
      <c r="P6850" s="123">
        <v>16814</v>
      </c>
      <c r="Q6850" s="124">
        <v>17621</v>
      </c>
      <c r="R6850" s="123">
        <v>18250</v>
      </c>
      <c r="S6850" s="124">
        <v>18596</v>
      </c>
      <c r="T6850" s="123">
        <v>17376</v>
      </c>
      <c r="U6850" s="124">
        <v>17662</v>
      </c>
      <c r="V6850" s="123">
        <v>19354</v>
      </c>
      <c r="W6850" s="124">
        <v>20648</v>
      </c>
      <c r="X6850" s="123">
        <v>20664</v>
      </c>
      <c r="Y6850" s="124">
        <v>21094</v>
      </c>
      <c r="Z6850" s="123">
        <v>19563</v>
      </c>
      <c r="AA6850" s="124">
        <v>20628</v>
      </c>
      <c r="AB6850" s="123">
        <v>21639</v>
      </c>
      <c r="AC6850" s="124">
        <v>22863</v>
      </c>
      <c r="AD6850" s="123">
        <v>22730</v>
      </c>
      <c r="AE6850" s="125">
        <v>21202</v>
      </c>
      <c r="AF6850" s="126">
        <v>20920</v>
      </c>
    </row>
    <row r="6851" spans="2:32">
      <c r="B6851" s="127">
        <v>6813</v>
      </c>
      <c r="C6851" s="128">
        <v>6813</v>
      </c>
      <c r="D6851" s="129">
        <v>284</v>
      </c>
      <c r="E6851" s="130">
        <v>10</v>
      </c>
      <c r="F6851" s="131">
        <v>11</v>
      </c>
      <c r="G6851" s="132" t="s">
        <v>488</v>
      </c>
      <c r="H6851" s="133">
        <v>10</v>
      </c>
      <c r="I6851" s="128">
        <v>10</v>
      </c>
      <c r="J6851" s="129" t="s">
        <v>488</v>
      </c>
      <c r="K6851" s="134">
        <v>21</v>
      </c>
      <c r="L6851" s="108"/>
      <c r="M6851" s="81">
        <v>15550</v>
      </c>
      <c r="N6851" s="135">
        <v>14723</v>
      </c>
      <c r="O6851" s="136">
        <v>15645</v>
      </c>
      <c r="P6851" s="135">
        <v>16391</v>
      </c>
      <c r="Q6851" s="136">
        <v>17155</v>
      </c>
      <c r="R6851" s="135">
        <v>17783</v>
      </c>
      <c r="S6851" s="136">
        <v>18138</v>
      </c>
      <c r="T6851" s="135">
        <v>17109</v>
      </c>
      <c r="U6851" s="136">
        <v>17555</v>
      </c>
      <c r="V6851" s="135">
        <v>19205</v>
      </c>
      <c r="W6851" s="136">
        <v>20519</v>
      </c>
      <c r="X6851" s="135">
        <v>20694</v>
      </c>
      <c r="Y6851" s="136">
        <v>21180</v>
      </c>
      <c r="Z6851" s="135">
        <v>19845</v>
      </c>
      <c r="AA6851" s="136">
        <v>20820</v>
      </c>
      <c r="AB6851" s="135">
        <v>21950</v>
      </c>
      <c r="AC6851" s="136">
        <v>23175</v>
      </c>
      <c r="AD6851" s="135">
        <v>23114</v>
      </c>
      <c r="AE6851" s="137">
        <v>21692</v>
      </c>
      <c r="AF6851" s="138">
        <v>21369</v>
      </c>
    </row>
    <row r="6852" spans="2:32">
      <c r="B6852" s="114">
        <v>6814</v>
      </c>
      <c r="C6852" s="115">
        <v>6814</v>
      </c>
      <c r="D6852" s="116">
        <v>284</v>
      </c>
      <c r="E6852" s="117">
        <v>10</v>
      </c>
      <c r="F6852" s="118">
        <v>11</v>
      </c>
      <c r="G6852" s="119" t="s">
        <v>488</v>
      </c>
      <c r="H6852" s="120">
        <v>10</v>
      </c>
      <c r="I6852" s="115">
        <v>10</v>
      </c>
      <c r="J6852" s="116" t="s">
        <v>488</v>
      </c>
      <c r="K6852" s="121">
        <v>22</v>
      </c>
      <c r="L6852" s="108"/>
      <c r="M6852" s="122">
        <v>14457</v>
      </c>
      <c r="N6852" s="123">
        <v>14106</v>
      </c>
      <c r="O6852" s="124">
        <v>15011</v>
      </c>
      <c r="P6852" s="123">
        <v>15529</v>
      </c>
      <c r="Q6852" s="124">
        <v>16187</v>
      </c>
      <c r="R6852" s="123">
        <v>16789</v>
      </c>
      <c r="S6852" s="124">
        <v>17268</v>
      </c>
      <c r="T6852" s="123">
        <v>16706</v>
      </c>
      <c r="U6852" s="124">
        <v>17137</v>
      </c>
      <c r="V6852" s="123">
        <v>18466</v>
      </c>
      <c r="W6852" s="124">
        <v>19751</v>
      </c>
      <c r="X6852" s="123">
        <v>20024</v>
      </c>
      <c r="Y6852" s="124">
        <v>20671</v>
      </c>
      <c r="Z6852" s="123">
        <v>19632</v>
      </c>
      <c r="AA6852" s="124">
        <v>20346</v>
      </c>
      <c r="AB6852" s="123">
        <v>21497</v>
      </c>
      <c r="AC6852" s="124">
        <v>22692</v>
      </c>
      <c r="AD6852" s="123">
        <v>22766</v>
      </c>
      <c r="AE6852" s="125">
        <v>21758</v>
      </c>
      <c r="AF6852" s="126">
        <v>21263</v>
      </c>
    </row>
    <row r="6853" spans="2:32">
      <c r="B6853" s="127">
        <v>6815</v>
      </c>
      <c r="C6853" s="128">
        <v>6815</v>
      </c>
      <c r="D6853" s="129">
        <v>284</v>
      </c>
      <c r="E6853" s="130">
        <v>10</v>
      </c>
      <c r="F6853" s="131">
        <v>11</v>
      </c>
      <c r="G6853" s="132" t="s">
        <v>488</v>
      </c>
      <c r="H6853" s="133">
        <v>10</v>
      </c>
      <c r="I6853" s="128">
        <v>10</v>
      </c>
      <c r="J6853" s="129" t="s">
        <v>488</v>
      </c>
      <c r="K6853" s="134">
        <v>23</v>
      </c>
      <c r="L6853" s="108"/>
      <c r="M6853" s="81">
        <v>13385</v>
      </c>
      <c r="N6853" s="135">
        <v>13523</v>
      </c>
      <c r="O6853" s="136">
        <v>14313</v>
      </c>
      <c r="P6853" s="135">
        <v>14703</v>
      </c>
      <c r="Q6853" s="136">
        <v>15157</v>
      </c>
      <c r="R6853" s="135">
        <v>15842</v>
      </c>
      <c r="S6853" s="136">
        <v>16347</v>
      </c>
      <c r="T6853" s="135">
        <v>16252</v>
      </c>
      <c r="U6853" s="136">
        <v>16576</v>
      </c>
      <c r="V6853" s="135">
        <v>17596</v>
      </c>
      <c r="W6853" s="136">
        <v>18826</v>
      </c>
      <c r="X6853" s="135">
        <v>19280</v>
      </c>
      <c r="Y6853" s="136">
        <v>19935</v>
      </c>
      <c r="Z6853" s="135">
        <v>19181</v>
      </c>
      <c r="AA6853" s="136">
        <v>19712</v>
      </c>
      <c r="AB6853" s="135">
        <v>20748</v>
      </c>
      <c r="AC6853" s="136">
        <v>21884</v>
      </c>
      <c r="AD6853" s="135">
        <v>22121</v>
      </c>
      <c r="AE6853" s="137">
        <v>21546</v>
      </c>
      <c r="AF6853" s="138">
        <v>20864</v>
      </c>
    </row>
    <row r="6854" spans="2:32">
      <c r="B6854" s="114">
        <v>6816</v>
      </c>
      <c r="C6854" s="115">
        <v>6816</v>
      </c>
      <c r="D6854" s="116">
        <v>284</v>
      </c>
      <c r="E6854" s="117">
        <v>10</v>
      </c>
      <c r="F6854" s="118">
        <v>11</v>
      </c>
      <c r="G6854" s="119" t="s">
        <v>488</v>
      </c>
      <c r="H6854" s="120">
        <v>10</v>
      </c>
      <c r="I6854" s="115">
        <v>10</v>
      </c>
      <c r="J6854" s="116" t="s">
        <v>488</v>
      </c>
      <c r="K6854" s="121">
        <v>24</v>
      </c>
      <c r="L6854" s="108"/>
      <c r="M6854" s="122">
        <v>12590</v>
      </c>
      <c r="N6854" s="123">
        <v>12965</v>
      </c>
      <c r="O6854" s="124">
        <v>13794</v>
      </c>
      <c r="P6854" s="123">
        <v>14144</v>
      </c>
      <c r="Q6854" s="124">
        <v>14445</v>
      </c>
      <c r="R6854" s="123">
        <v>15125</v>
      </c>
      <c r="S6854" s="124">
        <v>15666</v>
      </c>
      <c r="T6854" s="123">
        <v>15848</v>
      </c>
      <c r="U6854" s="124">
        <v>16193</v>
      </c>
      <c r="V6854" s="123">
        <v>17030</v>
      </c>
      <c r="W6854" s="124">
        <v>18203</v>
      </c>
      <c r="X6854" s="123">
        <v>18694</v>
      </c>
      <c r="Y6854" s="124">
        <v>19407</v>
      </c>
      <c r="Z6854" s="123">
        <v>18865</v>
      </c>
      <c r="AA6854" s="124">
        <v>19317</v>
      </c>
      <c r="AB6854" s="123">
        <v>20233</v>
      </c>
      <c r="AC6854" s="124">
        <v>21342</v>
      </c>
      <c r="AD6854" s="123">
        <v>21670</v>
      </c>
      <c r="AE6854" s="125">
        <v>21301</v>
      </c>
      <c r="AF6854" s="126">
        <v>20591</v>
      </c>
    </row>
    <row r="6855" spans="2:32">
      <c r="B6855" s="127">
        <v>6817</v>
      </c>
      <c r="C6855" s="128">
        <v>6817</v>
      </c>
      <c r="D6855" s="129">
        <v>285</v>
      </c>
      <c r="E6855" s="130">
        <v>10</v>
      </c>
      <c r="F6855" s="131">
        <v>12</v>
      </c>
      <c r="G6855" s="132" t="s">
        <v>488</v>
      </c>
      <c r="H6855" s="133">
        <v>10</v>
      </c>
      <c r="I6855" s="128">
        <v>11</v>
      </c>
      <c r="J6855" s="129" t="s">
        <v>488</v>
      </c>
      <c r="K6855" s="134">
        <v>1</v>
      </c>
      <c r="L6855" s="108"/>
      <c r="M6855" s="81">
        <v>12165</v>
      </c>
      <c r="N6855" s="135">
        <v>12276</v>
      </c>
      <c r="O6855" s="136">
        <v>12503</v>
      </c>
      <c r="P6855" s="135">
        <v>13987</v>
      </c>
      <c r="Q6855" s="136">
        <v>14290</v>
      </c>
      <c r="R6855" s="135">
        <v>14693</v>
      </c>
      <c r="S6855" s="136">
        <v>15133</v>
      </c>
      <c r="T6855" s="135">
        <v>14784</v>
      </c>
      <c r="U6855" s="136">
        <v>14943</v>
      </c>
      <c r="V6855" s="135">
        <v>17003</v>
      </c>
      <c r="W6855" s="136">
        <v>17766</v>
      </c>
      <c r="X6855" s="135">
        <v>18305</v>
      </c>
      <c r="Y6855" s="136">
        <v>18710</v>
      </c>
      <c r="Z6855" s="135">
        <v>17568</v>
      </c>
      <c r="AA6855" s="136">
        <v>19588</v>
      </c>
      <c r="AB6855" s="135">
        <v>20320</v>
      </c>
      <c r="AC6855" s="136">
        <v>21019</v>
      </c>
      <c r="AD6855" s="135">
        <v>20884</v>
      </c>
      <c r="AE6855" s="137">
        <v>19436</v>
      </c>
      <c r="AF6855" s="138">
        <v>19296</v>
      </c>
    </row>
    <row r="6856" spans="2:32">
      <c r="B6856" s="114">
        <v>6818</v>
      </c>
      <c r="C6856" s="115">
        <v>6818</v>
      </c>
      <c r="D6856" s="116">
        <v>285</v>
      </c>
      <c r="E6856" s="117">
        <v>10</v>
      </c>
      <c r="F6856" s="118">
        <v>12</v>
      </c>
      <c r="G6856" s="119" t="s">
        <v>488</v>
      </c>
      <c r="H6856" s="120">
        <v>10</v>
      </c>
      <c r="I6856" s="115">
        <v>11</v>
      </c>
      <c r="J6856" s="116" t="s">
        <v>488</v>
      </c>
      <c r="K6856" s="121">
        <v>2</v>
      </c>
      <c r="L6856" s="108"/>
      <c r="M6856" s="122">
        <v>11913</v>
      </c>
      <c r="N6856" s="123">
        <v>12038</v>
      </c>
      <c r="O6856" s="124">
        <v>12286</v>
      </c>
      <c r="P6856" s="123">
        <v>13728</v>
      </c>
      <c r="Q6856" s="124">
        <v>14037</v>
      </c>
      <c r="R6856" s="123">
        <v>14443</v>
      </c>
      <c r="S6856" s="124">
        <v>14897</v>
      </c>
      <c r="T6856" s="123">
        <v>14588</v>
      </c>
      <c r="U6856" s="124">
        <v>14752</v>
      </c>
      <c r="V6856" s="123">
        <v>16750</v>
      </c>
      <c r="W6856" s="124">
        <v>17505</v>
      </c>
      <c r="X6856" s="123">
        <v>17999</v>
      </c>
      <c r="Y6856" s="124">
        <v>18424</v>
      </c>
      <c r="Z6856" s="123">
        <v>17296</v>
      </c>
      <c r="AA6856" s="124">
        <v>19295</v>
      </c>
      <c r="AB6856" s="123">
        <v>19978</v>
      </c>
      <c r="AC6856" s="124">
        <v>20644</v>
      </c>
      <c r="AD6856" s="123">
        <v>20526</v>
      </c>
      <c r="AE6856" s="125">
        <v>19095</v>
      </c>
      <c r="AF6856" s="126">
        <v>18995</v>
      </c>
    </row>
    <row r="6857" spans="2:32">
      <c r="B6857" s="127">
        <v>6819</v>
      </c>
      <c r="C6857" s="128">
        <v>6819</v>
      </c>
      <c r="D6857" s="129">
        <v>285</v>
      </c>
      <c r="E6857" s="130">
        <v>10</v>
      </c>
      <c r="F6857" s="131">
        <v>12</v>
      </c>
      <c r="G6857" s="132" t="s">
        <v>488</v>
      </c>
      <c r="H6857" s="133">
        <v>10</v>
      </c>
      <c r="I6857" s="128">
        <v>11</v>
      </c>
      <c r="J6857" s="129" t="s">
        <v>488</v>
      </c>
      <c r="K6857" s="134">
        <v>3</v>
      </c>
      <c r="L6857" s="108"/>
      <c r="M6857" s="81">
        <v>11794</v>
      </c>
      <c r="N6857" s="135">
        <v>11851</v>
      </c>
      <c r="O6857" s="136">
        <v>12182</v>
      </c>
      <c r="P6857" s="135">
        <v>13685</v>
      </c>
      <c r="Q6857" s="136">
        <v>13977</v>
      </c>
      <c r="R6857" s="135">
        <v>14320</v>
      </c>
      <c r="S6857" s="136">
        <v>14786</v>
      </c>
      <c r="T6857" s="135">
        <v>14490</v>
      </c>
      <c r="U6857" s="136">
        <v>14750</v>
      </c>
      <c r="V6857" s="135">
        <v>16697</v>
      </c>
      <c r="W6857" s="136">
        <v>17435</v>
      </c>
      <c r="X6857" s="135">
        <v>17815</v>
      </c>
      <c r="Y6857" s="136">
        <v>18209</v>
      </c>
      <c r="Z6857" s="135">
        <v>17207</v>
      </c>
      <c r="AA6857" s="136">
        <v>19161</v>
      </c>
      <c r="AB6857" s="135">
        <v>19766</v>
      </c>
      <c r="AC6857" s="136">
        <v>20424</v>
      </c>
      <c r="AD6857" s="135">
        <v>20228</v>
      </c>
      <c r="AE6857" s="137">
        <v>18862</v>
      </c>
      <c r="AF6857" s="138">
        <v>18856</v>
      </c>
    </row>
    <row r="6858" spans="2:32">
      <c r="B6858" s="114">
        <v>6820</v>
      </c>
      <c r="C6858" s="115">
        <v>6820</v>
      </c>
      <c r="D6858" s="116">
        <v>285</v>
      </c>
      <c r="E6858" s="117">
        <v>10</v>
      </c>
      <c r="F6858" s="118">
        <v>12</v>
      </c>
      <c r="G6858" s="119" t="s">
        <v>488</v>
      </c>
      <c r="H6858" s="120">
        <v>10</v>
      </c>
      <c r="I6858" s="115">
        <v>11</v>
      </c>
      <c r="J6858" s="116" t="s">
        <v>488</v>
      </c>
      <c r="K6858" s="121">
        <v>4</v>
      </c>
      <c r="L6858" s="108"/>
      <c r="M6858" s="122">
        <v>11890</v>
      </c>
      <c r="N6858" s="123">
        <v>11801</v>
      </c>
      <c r="O6858" s="124">
        <v>12203</v>
      </c>
      <c r="P6858" s="123">
        <v>13794</v>
      </c>
      <c r="Q6858" s="124">
        <v>14022</v>
      </c>
      <c r="R6858" s="123">
        <v>14356</v>
      </c>
      <c r="S6858" s="124">
        <v>14687</v>
      </c>
      <c r="T6858" s="123">
        <v>14387</v>
      </c>
      <c r="U6858" s="124">
        <v>14681</v>
      </c>
      <c r="V6858" s="123">
        <v>16560</v>
      </c>
      <c r="W6858" s="124">
        <v>17217</v>
      </c>
      <c r="X6858" s="123">
        <v>17529</v>
      </c>
      <c r="Y6858" s="124">
        <v>17791</v>
      </c>
      <c r="Z6858" s="123">
        <v>16894</v>
      </c>
      <c r="AA6858" s="124">
        <v>18816</v>
      </c>
      <c r="AB6858" s="123">
        <v>19297</v>
      </c>
      <c r="AC6858" s="124">
        <v>19912</v>
      </c>
      <c r="AD6858" s="123">
        <v>19604</v>
      </c>
      <c r="AE6858" s="125">
        <v>18336</v>
      </c>
      <c r="AF6858" s="126">
        <v>18419</v>
      </c>
    </row>
    <row r="6859" spans="2:32">
      <c r="B6859" s="127">
        <v>6821</v>
      </c>
      <c r="C6859" s="128">
        <v>6821</v>
      </c>
      <c r="D6859" s="129">
        <v>285</v>
      </c>
      <c r="E6859" s="130">
        <v>10</v>
      </c>
      <c r="F6859" s="131">
        <v>12</v>
      </c>
      <c r="G6859" s="132" t="s">
        <v>488</v>
      </c>
      <c r="H6859" s="133">
        <v>10</v>
      </c>
      <c r="I6859" s="128">
        <v>11</v>
      </c>
      <c r="J6859" s="129" t="s">
        <v>488</v>
      </c>
      <c r="K6859" s="134">
        <v>5</v>
      </c>
      <c r="L6859" s="108"/>
      <c r="M6859" s="81">
        <v>12399</v>
      </c>
      <c r="N6859" s="135">
        <v>11894</v>
      </c>
      <c r="O6859" s="136">
        <v>12363</v>
      </c>
      <c r="P6859" s="135">
        <v>14336</v>
      </c>
      <c r="Q6859" s="136">
        <v>14490</v>
      </c>
      <c r="R6859" s="135">
        <v>14732</v>
      </c>
      <c r="S6859" s="136">
        <v>14650</v>
      </c>
      <c r="T6859" s="135">
        <v>14300</v>
      </c>
      <c r="U6859" s="136">
        <v>14758</v>
      </c>
      <c r="V6859" s="135">
        <v>16763</v>
      </c>
      <c r="W6859" s="136">
        <v>17353</v>
      </c>
      <c r="X6859" s="135">
        <v>17552</v>
      </c>
      <c r="Y6859" s="136">
        <v>17357</v>
      </c>
      <c r="Z6859" s="135">
        <v>16698</v>
      </c>
      <c r="AA6859" s="136">
        <v>18828</v>
      </c>
      <c r="AB6859" s="135">
        <v>19126</v>
      </c>
      <c r="AC6859" s="136">
        <v>19700</v>
      </c>
      <c r="AD6859" s="135">
        <v>18940</v>
      </c>
      <c r="AE6859" s="137">
        <v>17779</v>
      </c>
      <c r="AF6859" s="138">
        <v>18069</v>
      </c>
    </row>
    <row r="6860" spans="2:32">
      <c r="B6860" s="114">
        <v>6822</v>
      </c>
      <c r="C6860" s="115">
        <v>6822</v>
      </c>
      <c r="D6860" s="116">
        <v>285</v>
      </c>
      <c r="E6860" s="117">
        <v>10</v>
      </c>
      <c r="F6860" s="118">
        <v>12</v>
      </c>
      <c r="G6860" s="119" t="s">
        <v>488</v>
      </c>
      <c r="H6860" s="120">
        <v>10</v>
      </c>
      <c r="I6860" s="115">
        <v>11</v>
      </c>
      <c r="J6860" s="116" t="s">
        <v>488</v>
      </c>
      <c r="K6860" s="121">
        <v>6</v>
      </c>
      <c r="L6860" s="108"/>
      <c r="M6860" s="122">
        <v>13692</v>
      </c>
      <c r="N6860" s="123">
        <v>12306</v>
      </c>
      <c r="O6860" s="124">
        <v>12840</v>
      </c>
      <c r="P6860" s="123">
        <v>15717</v>
      </c>
      <c r="Q6860" s="124">
        <v>15874</v>
      </c>
      <c r="R6860" s="123">
        <v>15903</v>
      </c>
      <c r="S6860" s="124">
        <v>14951</v>
      </c>
      <c r="T6860" s="123">
        <v>14575</v>
      </c>
      <c r="U6860" s="124">
        <v>15078</v>
      </c>
      <c r="V6860" s="123">
        <v>17861</v>
      </c>
      <c r="W6860" s="124">
        <v>18275</v>
      </c>
      <c r="X6860" s="123">
        <v>18330</v>
      </c>
      <c r="Y6860" s="124">
        <v>17180</v>
      </c>
      <c r="Z6860" s="123">
        <v>16736</v>
      </c>
      <c r="AA6860" s="124">
        <v>19666</v>
      </c>
      <c r="AB6860" s="123">
        <v>19843</v>
      </c>
      <c r="AC6860" s="124">
        <v>20198</v>
      </c>
      <c r="AD6860" s="123">
        <v>18538</v>
      </c>
      <c r="AE6860" s="125">
        <v>17474</v>
      </c>
      <c r="AF6860" s="126">
        <v>17964</v>
      </c>
    </row>
    <row r="6861" spans="2:32">
      <c r="B6861" s="127">
        <v>6823</v>
      </c>
      <c r="C6861" s="128">
        <v>6823</v>
      </c>
      <c r="D6861" s="129">
        <v>285</v>
      </c>
      <c r="E6861" s="130">
        <v>10</v>
      </c>
      <c r="F6861" s="131">
        <v>12</v>
      </c>
      <c r="G6861" s="132" t="s">
        <v>488</v>
      </c>
      <c r="H6861" s="133">
        <v>10</v>
      </c>
      <c r="I6861" s="128">
        <v>11</v>
      </c>
      <c r="J6861" s="129" t="s">
        <v>488</v>
      </c>
      <c r="K6861" s="134">
        <v>7</v>
      </c>
      <c r="L6861" s="108"/>
      <c r="M6861" s="81">
        <v>15071</v>
      </c>
      <c r="N6861" s="135">
        <v>12704</v>
      </c>
      <c r="O6861" s="136">
        <v>13210</v>
      </c>
      <c r="P6861" s="135">
        <v>17090</v>
      </c>
      <c r="Q6861" s="136">
        <v>17430</v>
      </c>
      <c r="R6861" s="135">
        <v>17208</v>
      </c>
      <c r="S6861" s="136">
        <v>15332</v>
      </c>
      <c r="T6861" s="135">
        <v>14868</v>
      </c>
      <c r="U6861" s="136">
        <v>15226</v>
      </c>
      <c r="V6861" s="135">
        <v>19114</v>
      </c>
      <c r="W6861" s="136">
        <v>19362</v>
      </c>
      <c r="X6861" s="135">
        <v>19224</v>
      </c>
      <c r="Y6861" s="136">
        <v>17206</v>
      </c>
      <c r="Z6861" s="135">
        <v>16642</v>
      </c>
      <c r="AA6861" s="136">
        <v>20444</v>
      </c>
      <c r="AB6861" s="135">
        <v>20832</v>
      </c>
      <c r="AC6861" s="136">
        <v>20956</v>
      </c>
      <c r="AD6861" s="135">
        <v>18390</v>
      </c>
      <c r="AE6861" s="137">
        <v>17309</v>
      </c>
      <c r="AF6861" s="138">
        <v>17783</v>
      </c>
    </row>
    <row r="6862" spans="2:32">
      <c r="B6862" s="114">
        <v>6824</v>
      </c>
      <c r="C6862" s="115">
        <v>6824</v>
      </c>
      <c r="D6862" s="116">
        <v>285</v>
      </c>
      <c r="E6862" s="117">
        <v>10</v>
      </c>
      <c r="F6862" s="118">
        <v>12</v>
      </c>
      <c r="G6862" s="119" t="s">
        <v>488</v>
      </c>
      <c r="H6862" s="120">
        <v>10</v>
      </c>
      <c r="I6862" s="115">
        <v>11</v>
      </c>
      <c r="J6862" s="116" t="s">
        <v>488</v>
      </c>
      <c r="K6862" s="121">
        <v>8</v>
      </c>
      <c r="L6862" s="108"/>
      <c r="M6862" s="122">
        <v>15532</v>
      </c>
      <c r="N6862" s="123">
        <v>13001</v>
      </c>
      <c r="O6862" s="124">
        <v>13551</v>
      </c>
      <c r="P6862" s="123">
        <v>17303</v>
      </c>
      <c r="Q6862" s="124">
        <v>17715</v>
      </c>
      <c r="R6862" s="123">
        <v>17647</v>
      </c>
      <c r="S6862" s="124">
        <v>15748</v>
      </c>
      <c r="T6862" s="123">
        <v>15082</v>
      </c>
      <c r="U6862" s="124">
        <v>15457</v>
      </c>
      <c r="V6862" s="123">
        <v>19343</v>
      </c>
      <c r="W6862" s="124">
        <v>19479</v>
      </c>
      <c r="X6862" s="123">
        <v>19454</v>
      </c>
      <c r="Y6862" s="124">
        <v>17427</v>
      </c>
      <c r="Z6862" s="123">
        <v>16761</v>
      </c>
      <c r="AA6862" s="124">
        <v>20258</v>
      </c>
      <c r="AB6862" s="123">
        <v>20885</v>
      </c>
      <c r="AC6862" s="124">
        <v>20970</v>
      </c>
      <c r="AD6862" s="123">
        <v>18528</v>
      </c>
      <c r="AE6862" s="125">
        <v>17354</v>
      </c>
      <c r="AF6862" s="126">
        <v>17863</v>
      </c>
    </row>
    <row r="6863" spans="2:32">
      <c r="B6863" s="127">
        <v>6825</v>
      </c>
      <c r="C6863" s="128">
        <v>6825</v>
      </c>
      <c r="D6863" s="129">
        <v>285</v>
      </c>
      <c r="E6863" s="130">
        <v>10</v>
      </c>
      <c r="F6863" s="131">
        <v>12</v>
      </c>
      <c r="G6863" s="132" t="s">
        <v>488</v>
      </c>
      <c r="H6863" s="133">
        <v>10</v>
      </c>
      <c r="I6863" s="128">
        <v>11</v>
      </c>
      <c r="J6863" s="129" t="s">
        <v>488</v>
      </c>
      <c r="K6863" s="134">
        <v>9</v>
      </c>
      <c r="L6863" s="108"/>
      <c r="M6863" s="81">
        <v>15431</v>
      </c>
      <c r="N6863" s="135">
        <v>13220</v>
      </c>
      <c r="O6863" s="136">
        <v>14017</v>
      </c>
      <c r="P6863" s="135">
        <v>17062</v>
      </c>
      <c r="Q6863" s="136">
        <v>17562</v>
      </c>
      <c r="R6863" s="135">
        <v>17436</v>
      </c>
      <c r="S6863" s="136">
        <v>15934</v>
      </c>
      <c r="T6863" s="135">
        <v>15273</v>
      </c>
      <c r="U6863" s="136">
        <v>15885</v>
      </c>
      <c r="V6863" s="135">
        <v>19183</v>
      </c>
      <c r="W6863" s="136">
        <v>19260</v>
      </c>
      <c r="X6863" s="135">
        <v>19155</v>
      </c>
      <c r="Y6863" s="136">
        <v>17426</v>
      </c>
      <c r="Z6863" s="135">
        <v>17095</v>
      </c>
      <c r="AA6863" s="136">
        <v>19769</v>
      </c>
      <c r="AB6863" s="135">
        <v>20532</v>
      </c>
      <c r="AC6863" s="136">
        <v>20717</v>
      </c>
      <c r="AD6863" s="135">
        <v>18488</v>
      </c>
      <c r="AE6863" s="137">
        <v>17444</v>
      </c>
      <c r="AF6863" s="138">
        <v>18160</v>
      </c>
    </row>
    <row r="6864" spans="2:32">
      <c r="B6864" s="114">
        <v>6826</v>
      </c>
      <c r="C6864" s="115">
        <v>6826</v>
      </c>
      <c r="D6864" s="116">
        <v>285</v>
      </c>
      <c r="E6864" s="117">
        <v>10</v>
      </c>
      <c r="F6864" s="118">
        <v>12</v>
      </c>
      <c r="G6864" s="119" t="s">
        <v>488</v>
      </c>
      <c r="H6864" s="120">
        <v>10</v>
      </c>
      <c r="I6864" s="115">
        <v>11</v>
      </c>
      <c r="J6864" s="116" t="s">
        <v>488</v>
      </c>
      <c r="K6864" s="121">
        <v>10</v>
      </c>
      <c r="L6864" s="108"/>
      <c r="M6864" s="122">
        <v>15243</v>
      </c>
      <c r="N6864" s="123">
        <v>13323</v>
      </c>
      <c r="O6864" s="124">
        <v>14454</v>
      </c>
      <c r="P6864" s="123">
        <v>16816</v>
      </c>
      <c r="Q6864" s="124">
        <v>17344</v>
      </c>
      <c r="R6864" s="123">
        <v>17361</v>
      </c>
      <c r="S6864" s="124">
        <v>15996</v>
      </c>
      <c r="T6864" s="123">
        <v>15426</v>
      </c>
      <c r="U6864" s="124">
        <v>16188</v>
      </c>
      <c r="V6864" s="123">
        <v>19156</v>
      </c>
      <c r="W6864" s="124">
        <v>19226</v>
      </c>
      <c r="X6864" s="123">
        <v>19170</v>
      </c>
      <c r="Y6864" s="124">
        <v>17551</v>
      </c>
      <c r="Z6864" s="123">
        <v>17431</v>
      </c>
      <c r="AA6864" s="124">
        <v>19664</v>
      </c>
      <c r="AB6864" s="123">
        <v>20566</v>
      </c>
      <c r="AC6864" s="124">
        <v>20742</v>
      </c>
      <c r="AD6864" s="123">
        <v>18653</v>
      </c>
      <c r="AE6864" s="125">
        <v>17505</v>
      </c>
      <c r="AF6864" s="126">
        <v>18529</v>
      </c>
    </row>
    <row r="6865" spans="2:32">
      <c r="B6865" s="127">
        <v>6827</v>
      </c>
      <c r="C6865" s="128">
        <v>6827</v>
      </c>
      <c r="D6865" s="129">
        <v>285</v>
      </c>
      <c r="E6865" s="130">
        <v>10</v>
      </c>
      <c r="F6865" s="131">
        <v>12</v>
      </c>
      <c r="G6865" s="132" t="s">
        <v>488</v>
      </c>
      <c r="H6865" s="133">
        <v>10</v>
      </c>
      <c r="I6865" s="128">
        <v>11</v>
      </c>
      <c r="J6865" s="129" t="s">
        <v>488</v>
      </c>
      <c r="K6865" s="134">
        <v>11</v>
      </c>
      <c r="L6865" s="108"/>
      <c r="M6865" s="81">
        <v>15075</v>
      </c>
      <c r="N6865" s="135">
        <v>13523</v>
      </c>
      <c r="O6865" s="136">
        <v>14717</v>
      </c>
      <c r="P6865" s="135">
        <v>16593</v>
      </c>
      <c r="Q6865" s="136">
        <v>17076</v>
      </c>
      <c r="R6865" s="135">
        <v>17379</v>
      </c>
      <c r="S6865" s="136">
        <v>16073</v>
      </c>
      <c r="T6865" s="135">
        <v>15635</v>
      </c>
      <c r="U6865" s="136">
        <v>16071</v>
      </c>
      <c r="V6865" s="135">
        <v>19193</v>
      </c>
      <c r="W6865" s="136">
        <v>19204</v>
      </c>
      <c r="X6865" s="135">
        <v>19263</v>
      </c>
      <c r="Y6865" s="136">
        <v>17772</v>
      </c>
      <c r="Z6865" s="135">
        <v>17329</v>
      </c>
      <c r="AA6865" s="136">
        <v>19641</v>
      </c>
      <c r="AB6865" s="135">
        <v>20743</v>
      </c>
      <c r="AC6865" s="136">
        <v>20861</v>
      </c>
      <c r="AD6865" s="135">
        <v>18923</v>
      </c>
      <c r="AE6865" s="137">
        <v>17514</v>
      </c>
      <c r="AF6865" s="138">
        <v>18461</v>
      </c>
    </row>
    <row r="6866" spans="2:32">
      <c r="B6866" s="114">
        <v>6828</v>
      </c>
      <c r="C6866" s="115">
        <v>6828</v>
      </c>
      <c r="D6866" s="116">
        <v>285</v>
      </c>
      <c r="E6866" s="117">
        <v>10</v>
      </c>
      <c r="F6866" s="118">
        <v>12</v>
      </c>
      <c r="G6866" s="119" t="s">
        <v>488</v>
      </c>
      <c r="H6866" s="120">
        <v>10</v>
      </c>
      <c r="I6866" s="115">
        <v>11</v>
      </c>
      <c r="J6866" s="116" t="s">
        <v>488</v>
      </c>
      <c r="K6866" s="121">
        <v>12</v>
      </c>
      <c r="L6866" s="108"/>
      <c r="M6866" s="122">
        <v>14878</v>
      </c>
      <c r="N6866" s="123">
        <v>13606</v>
      </c>
      <c r="O6866" s="124">
        <v>14765</v>
      </c>
      <c r="P6866" s="123">
        <v>16337</v>
      </c>
      <c r="Q6866" s="124">
        <v>16859</v>
      </c>
      <c r="R6866" s="123">
        <v>17202</v>
      </c>
      <c r="S6866" s="124">
        <v>15916</v>
      </c>
      <c r="T6866" s="123">
        <v>15634</v>
      </c>
      <c r="U6866" s="124">
        <v>15934</v>
      </c>
      <c r="V6866" s="123">
        <v>18996</v>
      </c>
      <c r="W6866" s="124">
        <v>19013</v>
      </c>
      <c r="X6866" s="123">
        <v>19076</v>
      </c>
      <c r="Y6866" s="124">
        <v>17794</v>
      </c>
      <c r="Z6866" s="123">
        <v>17179</v>
      </c>
      <c r="AA6866" s="124">
        <v>19531</v>
      </c>
      <c r="AB6866" s="123">
        <v>20744</v>
      </c>
      <c r="AC6866" s="124">
        <v>20873</v>
      </c>
      <c r="AD6866" s="123">
        <v>18952</v>
      </c>
      <c r="AE6866" s="125">
        <v>17539</v>
      </c>
      <c r="AF6866" s="126">
        <v>18315</v>
      </c>
    </row>
    <row r="6867" spans="2:32">
      <c r="B6867" s="127">
        <v>6829</v>
      </c>
      <c r="C6867" s="128">
        <v>6829</v>
      </c>
      <c r="D6867" s="129">
        <v>285</v>
      </c>
      <c r="E6867" s="130">
        <v>10</v>
      </c>
      <c r="F6867" s="131">
        <v>12</v>
      </c>
      <c r="G6867" s="132" t="s">
        <v>488</v>
      </c>
      <c r="H6867" s="133">
        <v>10</v>
      </c>
      <c r="I6867" s="128">
        <v>11</v>
      </c>
      <c r="J6867" s="129" t="s">
        <v>488</v>
      </c>
      <c r="K6867" s="134">
        <v>13</v>
      </c>
      <c r="L6867" s="108"/>
      <c r="M6867" s="81">
        <v>14939</v>
      </c>
      <c r="N6867" s="135">
        <v>13674</v>
      </c>
      <c r="O6867" s="136">
        <v>14753</v>
      </c>
      <c r="P6867" s="135">
        <v>16248</v>
      </c>
      <c r="Q6867" s="136">
        <v>16860</v>
      </c>
      <c r="R6867" s="135">
        <v>17288</v>
      </c>
      <c r="S6867" s="136">
        <v>15918</v>
      </c>
      <c r="T6867" s="135">
        <v>15671</v>
      </c>
      <c r="U6867" s="136">
        <v>15838</v>
      </c>
      <c r="V6867" s="135">
        <v>19040</v>
      </c>
      <c r="W6867" s="136">
        <v>19073</v>
      </c>
      <c r="X6867" s="135">
        <v>19163</v>
      </c>
      <c r="Y6867" s="136">
        <v>17830</v>
      </c>
      <c r="Z6867" s="135">
        <v>17074</v>
      </c>
      <c r="AA6867" s="136">
        <v>19468</v>
      </c>
      <c r="AB6867" s="135">
        <v>20821</v>
      </c>
      <c r="AC6867" s="136">
        <v>20966</v>
      </c>
      <c r="AD6867" s="135">
        <v>18986</v>
      </c>
      <c r="AE6867" s="137">
        <v>17510</v>
      </c>
      <c r="AF6867" s="138">
        <v>18215</v>
      </c>
    </row>
    <row r="6868" spans="2:32">
      <c r="B6868" s="114">
        <v>6830</v>
      </c>
      <c r="C6868" s="115">
        <v>6830</v>
      </c>
      <c r="D6868" s="116">
        <v>285</v>
      </c>
      <c r="E6868" s="117">
        <v>10</v>
      </c>
      <c r="F6868" s="118">
        <v>12</v>
      </c>
      <c r="G6868" s="119" t="s">
        <v>488</v>
      </c>
      <c r="H6868" s="120">
        <v>10</v>
      </c>
      <c r="I6868" s="115">
        <v>11</v>
      </c>
      <c r="J6868" s="116" t="s">
        <v>488</v>
      </c>
      <c r="K6868" s="121">
        <v>14</v>
      </c>
      <c r="L6868" s="108"/>
      <c r="M6868" s="122">
        <v>15025</v>
      </c>
      <c r="N6868" s="123">
        <v>13791</v>
      </c>
      <c r="O6868" s="124">
        <v>14744</v>
      </c>
      <c r="P6868" s="123">
        <v>16203</v>
      </c>
      <c r="Q6868" s="124">
        <v>17025</v>
      </c>
      <c r="R6868" s="123">
        <v>17338</v>
      </c>
      <c r="S6868" s="124">
        <v>16041</v>
      </c>
      <c r="T6868" s="123">
        <v>15804</v>
      </c>
      <c r="U6868" s="124">
        <v>15808</v>
      </c>
      <c r="V6868" s="123">
        <v>19180</v>
      </c>
      <c r="W6868" s="124">
        <v>19175</v>
      </c>
      <c r="X6868" s="123">
        <v>19173</v>
      </c>
      <c r="Y6868" s="124">
        <v>17873</v>
      </c>
      <c r="Z6868" s="123">
        <v>17017</v>
      </c>
      <c r="AA6868" s="124">
        <v>19328</v>
      </c>
      <c r="AB6868" s="123">
        <v>20890</v>
      </c>
      <c r="AC6868" s="124">
        <v>20984</v>
      </c>
      <c r="AD6868" s="123">
        <v>19008</v>
      </c>
      <c r="AE6868" s="125">
        <v>17625</v>
      </c>
      <c r="AF6868" s="126">
        <v>18138</v>
      </c>
    </row>
    <row r="6869" spans="2:32">
      <c r="B6869" s="127">
        <v>6831</v>
      </c>
      <c r="C6869" s="128">
        <v>6831</v>
      </c>
      <c r="D6869" s="129">
        <v>285</v>
      </c>
      <c r="E6869" s="130">
        <v>10</v>
      </c>
      <c r="F6869" s="131">
        <v>12</v>
      </c>
      <c r="G6869" s="132" t="s">
        <v>488</v>
      </c>
      <c r="H6869" s="133">
        <v>10</v>
      </c>
      <c r="I6869" s="128">
        <v>11</v>
      </c>
      <c r="J6869" s="129" t="s">
        <v>488</v>
      </c>
      <c r="K6869" s="134">
        <v>15</v>
      </c>
      <c r="L6869" s="108"/>
      <c r="M6869" s="81">
        <v>15150</v>
      </c>
      <c r="N6869" s="135">
        <v>14015</v>
      </c>
      <c r="O6869" s="136">
        <v>15000</v>
      </c>
      <c r="P6869" s="135">
        <v>16231</v>
      </c>
      <c r="Q6869" s="136">
        <v>17274</v>
      </c>
      <c r="R6869" s="135">
        <v>17366</v>
      </c>
      <c r="S6869" s="136">
        <v>15961</v>
      </c>
      <c r="T6869" s="135">
        <v>15966</v>
      </c>
      <c r="U6869" s="136">
        <v>16128</v>
      </c>
      <c r="V6869" s="135">
        <v>19260</v>
      </c>
      <c r="W6869" s="136">
        <v>19217</v>
      </c>
      <c r="X6869" s="135">
        <v>19121</v>
      </c>
      <c r="Y6869" s="136">
        <v>17611</v>
      </c>
      <c r="Z6869" s="135">
        <v>17318</v>
      </c>
      <c r="AA6869" s="136">
        <v>19147</v>
      </c>
      <c r="AB6869" s="135">
        <v>20830</v>
      </c>
      <c r="AC6869" s="136">
        <v>20868</v>
      </c>
      <c r="AD6869" s="135">
        <v>18725</v>
      </c>
      <c r="AE6869" s="137">
        <v>17907</v>
      </c>
      <c r="AF6869" s="138">
        <v>18423</v>
      </c>
    </row>
    <row r="6870" spans="2:32">
      <c r="B6870" s="114">
        <v>6832</v>
      </c>
      <c r="C6870" s="115">
        <v>6832</v>
      </c>
      <c r="D6870" s="116">
        <v>285</v>
      </c>
      <c r="E6870" s="117">
        <v>10</v>
      </c>
      <c r="F6870" s="118">
        <v>12</v>
      </c>
      <c r="G6870" s="119" t="s">
        <v>488</v>
      </c>
      <c r="H6870" s="120">
        <v>10</v>
      </c>
      <c r="I6870" s="115">
        <v>11</v>
      </c>
      <c r="J6870" s="116" t="s">
        <v>488</v>
      </c>
      <c r="K6870" s="121">
        <v>16</v>
      </c>
      <c r="L6870" s="108"/>
      <c r="M6870" s="122">
        <v>15449</v>
      </c>
      <c r="N6870" s="123">
        <v>14410</v>
      </c>
      <c r="O6870" s="124">
        <v>15440</v>
      </c>
      <c r="P6870" s="123">
        <v>16588</v>
      </c>
      <c r="Q6870" s="124">
        <v>17637</v>
      </c>
      <c r="R6870" s="123">
        <v>17470</v>
      </c>
      <c r="S6870" s="124">
        <v>16032</v>
      </c>
      <c r="T6870" s="123">
        <v>16210</v>
      </c>
      <c r="U6870" s="124">
        <v>16578</v>
      </c>
      <c r="V6870" s="123">
        <v>19372</v>
      </c>
      <c r="W6870" s="124">
        <v>19301</v>
      </c>
      <c r="X6870" s="123">
        <v>19054</v>
      </c>
      <c r="Y6870" s="124">
        <v>17415</v>
      </c>
      <c r="Z6870" s="123">
        <v>17706</v>
      </c>
      <c r="AA6870" s="124">
        <v>19403</v>
      </c>
      <c r="AB6870" s="123">
        <v>20746</v>
      </c>
      <c r="AC6870" s="124">
        <v>20730</v>
      </c>
      <c r="AD6870" s="123">
        <v>18471</v>
      </c>
      <c r="AE6870" s="125">
        <v>18218</v>
      </c>
      <c r="AF6870" s="126">
        <v>18785</v>
      </c>
    </row>
    <row r="6871" spans="2:32">
      <c r="B6871" s="127">
        <v>6833</v>
      </c>
      <c r="C6871" s="128">
        <v>6833</v>
      </c>
      <c r="D6871" s="129">
        <v>285</v>
      </c>
      <c r="E6871" s="130">
        <v>10</v>
      </c>
      <c r="F6871" s="131">
        <v>12</v>
      </c>
      <c r="G6871" s="132" t="s">
        <v>488</v>
      </c>
      <c r="H6871" s="133">
        <v>10</v>
      </c>
      <c r="I6871" s="128">
        <v>11</v>
      </c>
      <c r="J6871" s="129" t="s">
        <v>488</v>
      </c>
      <c r="K6871" s="134">
        <v>17</v>
      </c>
      <c r="L6871" s="108"/>
      <c r="M6871" s="81">
        <v>15795</v>
      </c>
      <c r="N6871" s="135">
        <v>14942</v>
      </c>
      <c r="O6871" s="136">
        <v>15888</v>
      </c>
      <c r="P6871" s="135">
        <v>16952</v>
      </c>
      <c r="Q6871" s="136">
        <v>18182</v>
      </c>
      <c r="R6871" s="135">
        <v>17703</v>
      </c>
      <c r="S6871" s="136">
        <v>16506</v>
      </c>
      <c r="T6871" s="135">
        <v>16729</v>
      </c>
      <c r="U6871" s="136">
        <v>17073</v>
      </c>
      <c r="V6871" s="135">
        <v>19746</v>
      </c>
      <c r="W6871" s="136">
        <v>19608</v>
      </c>
      <c r="X6871" s="135">
        <v>19183</v>
      </c>
      <c r="Y6871" s="136">
        <v>17893</v>
      </c>
      <c r="Z6871" s="135">
        <v>18226</v>
      </c>
      <c r="AA6871" s="136">
        <v>19641</v>
      </c>
      <c r="AB6871" s="135">
        <v>21149</v>
      </c>
      <c r="AC6871" s="136">
        <v>21054</v>
      </c>
      <c r="AD6871" s="135">
        <v>18946</v>
      </c>
      <c r="AE6871" s="137">
        <v>18859</v>
      </c>
      <c r="AF6871" s="138">
        <v>19305</v>
      </c>
    </row>
    <row r="6872" spans="2:32">
      <c r="B6872" s="114">
        <v>6834</v>
      </c>
      <c r="C6872" s="115">
        <v>6834</v>
      </c>
      <c r="D6872" s="116">
        <v>285</v>
      </c>
      <c r="E6872" s="117">
        <v>10</v>
      </c>
      <c r="F6872" s="118">
        <v>12</v>
      </c>
      <c r="G6872" s="119" t="s">
        <v>488</v>
      </c>
      <c r="H6872" s="120">
        <v>10</v>
      </c>
      <c r="I6872" s="115">
        <v>11</v>
      </c>
      <c r="J6872" s="116" t="s">
        <v>488</v>
      </c>
      <c r="K6872" s="121">
        <v>18</v>
      </c>
      <c r="L6872" s="108"/>
      <c r="M6872" s="122">
        <v>15958</v>
      </c>
      <c r="N6872" s="123">
        <v>15086</v>
      </c>
      <c r="O6872" s="124">
        <v>15951</v>
      </c>
      <c r="P6872" s="123">
        <v>17006</v>
      </c>
      <c r="Q6872" s="124">
        <v>17991</v>
      </c>
      <c r="R6872" s="123">
        <v>17828</v>
      </c>
      <c r="S6872" s="124">
        <v>16741</v>
      </c>
      <c r="T6872" s="123">
        <v>16775</v>
      </c>
      <c r="U6872" s="124">
        <v>17356</v>
      </c>
      <c r="V6872" s="123">
        <v>19383</v>
      </c>
      <c r="W6872" s="124">
        <v>19706</v>
      </c>
      <c r="X6872" s="123">
        <v>19442</v>
      </c>
      <c r="Y6872" s="124">
        <v>18326</v>
      </c>
      <c r="Z6872" s="123">
        <v>18700</v>
      </c>
      <c r="AA6872" s="124">
        <v>19668</v>
      </c>
      <c r="AB6872" s="123">
        <v>20949</v>
      </c>
      <c r="AC6872" s="124">
        <v>21415</v>
      </c>
      <c r="AD6872" s="123">
        <v>19471</v>
      </c>
      <c r="AE6872" s="125">
        <v>19257</v>
      </c>
      <c r="AF6872" s="126">
        <v>19836</v>
      </c>
    </row>
    <row r="6873" spans="2:32">
      <c r="B6873" s="127">
        <v>6835</v>
      </c>
      <c r="C6873" s="128">
        <v>6835</v>
      </c>
      <c r="D6873" s="129">
        <v>285</v>
      </c>
      <c r="E6873" s="130">
        <v>10</v>
      </c>
      <c r="F6873" s="131">
        <v>12</v>
      </c>
      <c r="G6873" s="132" t="s">
        <v>488</v>
      </c>
      <c r="H6873" s="133">
        <v>10</v>
      </c>
      <c r="I6873" s="128">
        <v>11</v>
      </c>
      <c r="J6873" s="129" t="s">
        <v>488</v>
      </c>
      <c r="K6873" s="134">
        <v>19</v>
      </c>
      <c r="L6873" s="108"/>
      <c r="M6873" s="81">
        <v>16345</v>
      </c>
      <c r="N6873" s="135">
        <v>15501</v>
      </c>
      <c r="O6873" s="136">
        <v>16455</v>
      </c>
      <c r="P6873" s="135">
        <v>17496</v>
      </c>
      <c r="Q6873" s="136">
        <v>18439</v>
      </c>
      <c r="R6873" s="135">
        <v>18213</v>
      </c>
      <c r="S6873" s="136">
        <v>17142</v>
      </c>
      <c r="T6873" s="135">
        <v>17297</v>
      </c>
      <c r="U6873" s="136">
        <v>18089</v>
      </c>
      <c r="V6873" s="135">
        <v>20014</v>
      </c>
      <c r="W6873" s="136">
        <v>20425</v>
      </c>
      <c r="X6873" s="135">
        <v>20235</v>
      </c>
      <c r="Y6873" s="136">
        <v>19001</v>
      </c>
      <c r="Z6873" s="135">
        <v>19694</v>
      </c>
      <c r="AA6873" s="136">
        <v>20644</v>
      </c>
      <c r="AB6873" s="135">
        <v>21859</v>
      </c>
      <c r="AC6873" s="136">
        <v>22458</v>
      </c>
      <c r="AD6873" s="135">
        <v>20334</v>
      </c>
      <c r="AE6873" s="137">
        <v>20210</v>
      </c>
      <c r="AF6873" s="138">
        <v>20945</v>
      </c>
    </row>
    <row r="6874" spans="2:32">
      <c r="B6874" s="114">
        <v>6836</v>
      </c>
      <c r="C6874" s="115">
        <v>6836</v>
      </c>
      <c r="D6874" s="116">
        <v>285</v>
      </c>
      <c r="E6874" s="117">
        <v>10</v>
      </c>
      <c r="F6874" s="118">
        <v>12</v>
      </c>
      <c r="G6874" s="119" t="s">
        <v>488</v>
      </c>
      <c r="H6874" s="120">
        <v>10</v>
      </c>
      <c r="I6874" s="115">
        <v>11</v>
      </c>
      <c r="J6874" s="116" t="s">
        <v>488</v>
      </c>
      <c r="K6874" s="121">
        <v>20</v>
      </c>
      <c r="L6874" s="108"/>
      <c r="M6874" s="122">
        <v>15969</v>
      </c>
      <c r="N6874" s="123">
        <v>15300</v>
      </c>
      <c r="O6874" s="124">
        <v>16407</v>
      </c>
      <c r="P6874" s="123">
        <v>17289</v>
      </c>
      <c r="Q6874" s="124">
        <v>18309</v>
      </c>
      <c r="R6874" s="123">
        <v>18066</v>
      </c>
      <c r="S6874" s="124">
        <v>16928</v>
      </c>
      <c r="T6874" s="123">
        <v>17264</v>
      </c>
      <c r="U6874" s="124">
        <v>18213</v>
      </c>
      <c r="V6874" s="123">
        <v>20092</v>
      </c>
      <c r="W6874" s="124">
        <v>20688</v>
      </c>
      <c r="X6874" s="123">
        <v>20525</v>
      </c>
      <c r="Y6874" s="124">
        <v>19331</v>
      </c>
      <c r="Z6874" s="123">
        <v>20142</v>
      </c>
      <c r="AA6874" s="124">
        <v>21186</v>
      </c>
      <c r="AB6874" s="123">
        <v>22459</v>
      </c>
      <c r="AC6874" s="124">
        <v>23038</v>
      </c>
      <c r="AD6874" s="123">
        <v>20909</v>
      </c>
      <c r="AE6874" s="125">
        <v>20638</v>
      </c>
      <c r="AF6874" s="126">
        <v>21526</v>
      </c>
    </row>
    <row r="6875" spans="2:32">
      <c r="B6875" s="127">
        <v>6837</v>
      </c>
      <c r="C6875" s="128">
        <v>6837</v>
      </c>
      <c r="D6875" s="129">
        <v>285</v>
      </c>
      <c r="E6875" s="130">
        <v>10</v>
      </c>
      <c r="F6875" s="131">
        <v>12</v>
      </c>
      <c r="G6875" s="132" t="s">
        <v>488</v>
      </c>
      <c r="H6875" s="133">
        <v>10</v>
      </c>
      <c r="I6875" s="128">
        <v>11</v>
      </c>
      <c r="J6875" s="129" t="s">
        <v>488</v>
      </c>
      <c r="K6875" s="134">
        <v>21</v>
      </c>
      <c r="L6875" s="108"/>
      <c r="M6875" s="81">
        <v>15340</v>
      </c>
      <c r="N6875" s="135">
        <v>14980</v>
      </c>
      <c r="O6875" s="136">
        <v>15996</v>
      </c>
      <c r="P6875" s="135">
        <v>16820</v>
      </c>
      <c r="Q6875" s="136">
        <v>17783</v>
      </c>
      <c r="R6875" s="135">
        <v>17593</v>
      </c>
      <c r="S6875" s="136">
        <v>16633</v>
      </c>
      <c r="T6875" s="135">
        <v>17136</v>
      </c>
      <c r="U6875" s="136">
        <v>18027</v>
      </c>
      <c r="V6875" s="135">
        <v>19896</v>
      </c>
      <c r="W6875" s="136">
        <v>20697</v>
      </c>
      <c r="X6875" s="135">
        <v>20558</v>
      </c>
      <c r="Y6875" s="136">
        <v>19571</v>
      </c>
      <c r="Z6875" s="135">
        <v>20320</v>
      </c>
      <c r="AA6875" s="136">
        <v>21484</v>
      </c>
      <c r="AB6875" s="135">
        <v>22767</v>
      </c>
      <c r="AC6875" s="136">
        <v>23499</v>
      </c>
      <c r="AD6875" s="135">
        <v>21416</v>
      </c>
      <c r="AE6875" s="137">
        <v>21112</v>
      </c>
      <c r="AF6875" s="138">
        <v>21860</v>
      </c>
    </row>
    <row r="6876" spans="2:32">
      <c r="B6876" s="114">
        <v>6838</v>
      </c>
      <c r="C6876" s="115">
        <v>6838</v>
      </c>
      <c r="D6876" s="116">
        <v>285</v>
      </c>
      <c r="E6876" s="117">
        <v>10</v>
      </c>
      <c r="F6876" s="118">
        <v>12</v>
      </c>
      <c r="G6876" s="119" t="s">
        <v>488</v>
      </c>
      <c r="H6876" s="120">
        <v>10</v>
      </c>
      <c r="I6876" s="115">
        <v>11</v>
      </c>
      <c r="J6876" s="116" t="s">
        <v>488</v>
      </c>
      <c r="K6876" s="121">
        <v>22</v>
      </c>
      <c r="L6876" s="108"/>
      <c r="M6876" s="122">
        <v>14290</v>
      </c>
      <c r="N6876" s="123">
        <v>14315</v>
      </c>
      <c r="O6876" s="124">
        <v>15104</v>
      </c>
      <c r="P6876" s="123">
        <v>15806</v>
      </c>
      <c r="Q6876" s="124">
        <v>16683</v>
      </c>
      <c r="R6876" s="123">
        <v>16676</v>
      </c>
      <c r="S6876" s="124">
        <v>16171</v>
      </c>
      <c r="T6876" s="123">
        <v>16646</v>
      </c>
      <c r="U6876" s="124">
        <v>17304</v>
      </c>
      <c r="V6876" s="123">
        <v>19064</v>
      </c>
      <c r="W6876" s="124">
        <v>20030</v>
      </c>
      <c r="X6876" s="123">
        <v>19975</v>
      </c>
      <c r="Y6876" s="124">
        <v>19442</v>
      </c>
      <c r="Z6876" s="123">
        <v>19811</v>
      </c>
      <c r="AA6876" s="124">
        <v>20987</v>
      </c>
      <c r="AB6876" s="123">
        <v>22239</v>
      </c>
      <c r="AC6876" s="124">
        <v>23101</v>
      </c>
      <c r="AD6876" s="123">
        <v>21460</v>
      </c>
      <c r="AE6876" s="125">
        <v>20999</v>
      </c>
      <c r="AF6876" s="126">
        <v>21447</v>
      </c>
    </row>
    <row r="6877" spans="2:32">
      <c r="B6877" s="127">
        <v>6839</v>
      </c>
      <c r="C6877" s="128">
        <v>6839</v>
      </c>
      <c r="D6877" s="129">
        <v>285</v>
      </c>
      <c r="E6877" s="130">
        <v>10</v>
      </c>
      <c r="F6877" s="131">
        <v>12</v>
      </c>
      <c r="G6877" s="132" t="s">
        <v>488</v>
      </c>
      <c r="H6877" s="133">
        <v>10</v>
      </c>
      <c r="I6877" s="128">
        <v>11</v>
      </c>
      <c r="J6877" s="129" t="s">
        <v>488</v>
      </c>
      <c r="K6877" s="134">
        <v>23</v>
      </c>
      <c r="L6877" s="108"/>
      <c r="M6877" s="81">
        <v>13294</v>
      </c>
      <c r="N6877" s="135">
        <v>13619</v>
      </c>
      <c r="O6877" s="136">
        <v>14275</v>
      </c>
      <c r="P6877" s="135">
        <v>14781</v>
      </c>
      <c r="Q6877" s="136">
        <v>15578</v>
      </c>
      <c r="R6877" s="135">
        <v>15745</v>
      </c>
      <c r="S6877" s="136">
        <v>15705</v>
      </c>
      <c r="T6877" s="135">
        <v>16074</v>
      </c>
      <c r="U6877" s="136">
        <v>16568</v>
      </c>
      <c r="V6877" s="135">
        <v>18124</v>
      </c>
      <c r="W6877" s="136">
        <v>19147</v>
      </c>
      <c r="X6877" s="135">
        <v>19221</v>
      </c>
      <c r="Y6877" s="136">
        <v>19153</v>
      </c>
      <c r="Z6877" s="135">
        <v>19185</v>
      </c>
      <c r="AA6877" s="136">
        <v>20232</v>
      </c>
      <c r="AB6877" s="135">
        <v>21432</v>
      </c>
      <c r="AC6877" s="136">
        <v>22336</v>
      </c>
      <c r="AD6877" s="135">
        <v>21258</v>
      </c>
      <c r="AE6877" s="137">
        <v>20619</v>
      </c>
      <c r="AF6877" s="138">
        <v>20871</v>
      </c>
    </row>
    <row r="6878" spans="2:32">
      <c r="B6878" s="114">
        <v>6840</v>
      </c>
      <c r="C6878" s="115">
        <v>6840</v>
      </c>
      <c r="D6878" s="116">
        <v>285</v>
      </c>
      <c r="E6878" s="117">
        <v>10</v>
      </c>
      <c r="F6878" s="118">
        <v>12</v>
      </c>
      <c r="G6878" s="119" t="s">
        <v>488</v>
      </c>
      <c r="H6878" s="120">
        <v>10</v>
      </c>
      <c r="I6878" s="115">
        <v>11</v>
      </c>
      <c r="J6878" s="116" t="s">
        <v>488</v>
      </c>
      <c r="K6878" s="121">
        <v>24</v>
      </c>
      <c r="L6878" s="108"/>
      <c r="M6878" s="122">
        <v>12501</v>
      </c>
      <c r="N6878" s="123">
        <v>13100</v>
      </c>
      <c r="O6878" s="124">
        <v>13715</v>
      </c>
      <c r="P6878" s="123">
        <v>14070</v>
      </c>
      <c r="Q6878" s="124">
        <v>14782</v>
      </c>
      <c r="R6878" s="123">
        <v>15052</v>
      </c>
      <c r="S6878" s="124">
        <v>15287</v>
      </c>
      <c r="T6878" s="123">
        <v>15678</v>
      </c>
      <c r="U6878" s="124">
        <v>16137</v>
      </c>
      <c r="V6878" s="123">
        <v>17516</v>
      </c>
      <c r="W6878" s="124">
        <v>18509</v>
      </c>
      <c r="X6878" s="123">
        <v>18683</v>
      </c>
      <c r="Y6878" s="124">
        <v>18853</v>
      </c>
      <c r="Z6878" s="123">
        <v>18795</v>
      </c>
      <c r="AA6878" s="124">
        <v>19720</v>
      </c>
      <c r="AB6878" s="123">
        <v>20881</v>
      </c>
      <c r="AC6878" s="124">
        <v>21784</v>
      </c>
      <c r="AD6878" s="123">
        <v>21011</v>
      </c>
      <c r="AE6878" s="125">
        <v>20354</v>
      </c>
      <c r="AF6878" s="126">
        <v>20529</v>
      </c>
    </row>
    <row r="6879" spans="2:32">
      <c r="B6879" s="127">
        <v>6841</v>
      </c>
      <c r="C6879" s="128">
        <v>6841</v>
      </c>
      <c r="D6879" s="129">
        <v>286</v>
      </c>
      <c r="E6879" s="130">
        <v>10</v>
      </c>
      <c r="F6879" s="131">
        <v>13</v>
      </c>
      <c r="G6879" s="132" t="s">
        <v>488</v>
      </c>
      <c r="H6879" s="133">
        <v>10</v>
      </c>
      <c r="I6879" s="128">
        <v>12</v>
      </c>
      <c r="J6879" s="129" t="s">
        <v>488</v>
      </c>
      <c r="K6879" s="134">
        <v>1</v>
      </c>
      <c r="L6879" s="108"/>
      <c r="M6879" s="81">
        <v>12316</v>
      </c>
      <c r="N6879" s="135">
        <v>12180</v>
      </c>
      <c r="O6879" s="136">
        <v>13931</v>
      </c>
      <c r="P6879" s="135">
        <v>14265</v>
      </c>
      <c r="Q6879" s="136">
        <v>14606</v>
      </c>
      <c r="R6879" s="135">
        <v>14890</v>
      </c>
      <c r="S6879" s="136">
        <v>14653</v>
      </c>
      <c r="T6879" s="135">
        <v>14783</v>
      </c>
      <c r="U6879" s="136">
        <v>16493</v>
      </c>
      <c r="V6879" s="135">
        <v>17417</v>
      </c>
      <c r="W6879" s="136">
        <v>17679</v>
      </c>
      <c r="X6879" s="135">
        <v>18383</v>
      </c>
      <c r="Y6879" s="136">
        <v>17690</v>
      </c>
      <c r="Z6879" s="135">
        <v>19389</v>
      </c>
      <c r="AA6879" s="136">
        <v>20164</v>
      </c>
      <c r="AB6879" s="135">
        <v>20914</v>
      </c>
      <c r="AC6879" s="136">
        <v>20993</v>
      </c>
      <c r="AD6879" s="135">
        <v>19537</v>
      </c>
      <c r="AE6879" s="137">
        <v>19428</v>
      </c>
      <c r="AF6879" s="138">
        <v>21261</v>
      </c>
    </row>
    <row r="6880" spans="2:32">
      <c r="B6880" s="114">
        <v>6842</v>
      </c>
      <c r="C6880" s="115">
        <v>6842</v>
      </c>
      <c r="D6880" s="116">
        <v>286</v>
      </c>
      <c r="E6880" s="117">
        <v>10</v>
      </c>
      <c r="F6880" s="118">
        <v>13</v>
      </c>
      <c r="G6880" s="119" t="s">
        <v>488</v>
      </c>
      <c r="H6880" s="120">
        <v>10</v>
      </c>
      <c r="I6880" s="115">
        <v>12</v>
      </c>
      <c r="J6880" s="116" t="s">
        <v>488</v>
      </c>
      <c r="K6880" s="121">
        <v>2</v>
      </c>
      <c r="L6880" s="108"/>
      <c r="M6880" s="122">
        <v>12045</v>
      </c>
      <c r="N6880" s="123">
        <v>11929</v>
      </c>
      <c r="O6880" s="124">
        <v>13645</v>
      </c>
      <c r="P6880" s="123">
        <v>13985</v>
      </c>
      <c r="Q6880" s="124">
        <v>14338</v>
      </c>
      <c r="R6880" s="123">
        <v>14627</v>
      </c>
      <c r="S6880" s="124">
        <v>14429</v>
      </c>
      <c r="T6880" s="123">
        <v>14579</v>
      </c>
      <c r="U6880" s="124">
        <v>16260</v>
      </c>
      <c r="V6880" s="123">
        <v>17159</v>
      </c>
      <c r="W6880" s="124">
        <v>17361</v>
      </c>
      <c r="X6880" s="123">
        <v>18087</v>
      </c>
      <c r="Y6880" s="124">
        <v>17383</v>
      </c>
      <c r="Z6880" s="123">
        <v>19069</v>
      </c>
      <c r="AA6880" s="124">
        <v>19811</v>
      </c>
      <c r="AB6880" s="123">
        <v>20515</v>
      </c>
      <c r="AC6880" s="124">
        <v>20550</v>
      </c>
      <c r="AD6880" s="123">
        <v>19167</v>
      </c>
      <c r="AE6880" s="125">
        <v>19084</v>
      </c>
      <c r="AF6880" s="126">
        <v>20906</v>
      </c>
    </row>
    <row r="6881" spans="2:32">
      <c r="B6881" s="127">
        <v>6843</v>
      </c>
      <c r="C6881" s="128">
        <v>6843</v>
      </c>
      <c r="D6881" s="129">
        <v>286</v>
      </c>
      <c r="E6881" s="130">
        <v>10</v>
      </c>
      <c r="F6881" s="131">
        <v>13</v>
      </c>
      <c r="G6881" s="132" t="s">
        <v>488</v>
      </c>
      <c r="H6881" s="133">
        <v>10</v>
      </c>
      <c r="I6881" s="128">
        <v>12</v>
      </c>
      <c r="J6881" s="129" t="s">
        <v>488</v>
      </c>
      <c r="K6881" s="134">
        <v>3</v>
      </c>
      <c r="L6881" s="108"/>
      <c r="M6881" s="81">
        <v>11876</v>
      </c>
      <c r="N6881" s="135">
        <v>11808</v>
      </c>
      <c r="O6881" s="136">
        <v>13575</v>
      </c>
      <c r="P6881" s="135">
        <v>13889</v>
      </c>
      <c r="Q6881" s="136">
        <v>14282</v>
      </c>
      <c r="R6881" s="135">
        <v>14492</v>
      </c>
      <c r="S6881" s="136">
        <v>14307</v>
      </c>
      <c r="T6881" s="135">
        <v>14539</v>
      </c>
      <c r="U6881" s="136">
        <v>16270</v>
      </c>
      <c r="V6881" s="135">
        <v>17099</v>
      </c>
      <c r="W6881" s="136">
        <v>17236</v>
      </c>
      <c r="X6881" s="135">
        <v>17899</v>
      </c>
      <c r="Y6881" s="136">
        <v>17217</v>
      </c>
      <c r="Z6881" s="135">
        <v>18955</v>
      </c>
      <c r="AA6881" s="136">
        <v>19617</v>
      </c>
      <c r="AB6881" s="135">
        <v>20316</v>
      </c>
      <c r="AC6881" s="136">
        <v>20306</v>
      </c>
      <c r="AD6881" s="135">
        <v>18939</v>
      </c>
      <c r="AE6881" s="137">
        <v>18949</v>
      </c>
      <c r="AF6881" s="138">
        <v>20734</v>
      </c>
    </row>
    <row r="6882" spans="2:32">
      <c r="B6882" s="114">
        <v>6844</v>
      </c>
      <c r="C6882" s="115">
        <v>6844</v>
      </c>
      <c r="D6882" s="116">
        <v>286</v>
      </c>
      <c r="E6882" s="117">
        <v>10</v>
      </c>
      <c r="F6882" s="118">
        <v>13</v>
      </c>
      <c r="G6882" s="119" t="s">
        <v>488</v>
      </c>
      <c r="H6882" s="120">
        <v>10</v>
      </c>
      <c r="I6882" s="115">
        <v>12</v>
      </c>
      <c r="J6882" s="116" t="s">
        <v>488</v>
      </c>
      <c r="K6882" s="121">
        <v>4</v>
      </c>
      <c r="L6882" s="108"/>
      <c r="M6882" s="122">
        <v>11838</v>
      </c>
      <c r="N6882" s="123">
        <v>11824</v>
      </c>
      <c r="O6882" s="124">
        <v>13689</v>
      </c>
      <c r="P6882" s="123">
        <v>13949</v>
      </c>
      <c r="Q6882" s="124">
        <v>14316</v>
      </c>
      <c r="R6882" s="123">
        <v>14418</v>
      </c>
      <c r="S6882" s="124">
        <v>14231</v>
      </c>
      <c r="T6882" s="123">
        <v>14510</v>
      </c>
      <c r="U6882" s="124">
        <v>16255</v>
      </c>
      <c r="V6882" s="123">
        <v>16948</v>
      </c>
      <c r="W6882" s="124">
        <v>17029</v>
      </c>
      <c r="X6882" s="123">
        <v>17530</v>
      </c>
      <c r="Y6882" s="124">
        <v>16861</v>
      </c>
      <c r="Z6882" s="123">
        <v>18655</v>
      </c>
      <c r="AA6882" s="124">
        <v>19188</v>
      </c>
      <c r="AB6882" s="123">
        <v>19826</v>
      </c>
      <c r="AC6882" s="124">
        <v>19791</v>
      </c>
      <c r="AD6882" s="123">
        <v>18425</v>
      </c>
      <c r="AE6882" s="125">
        <v>18519</v>
      </c>
      <c r="AF6882" s="126">
        <v>20280</v>
      </c>
    </row>
    <row r="6883" spans="2:32">
      <c r="B6883" s="127">
        <v>6845</v>
      </c>
      <c r="C6883" s="128">
        <v>6845</v>
      </c>
      <c r="D6883" s="129">
        <v>286</v>
      </c>
      <c r="E6883" s="130">
        <v>10</v>
      </c>
      <c r="F6883" s="131">
        <v>13</v>
      </c>
      <c r="G6883" s="132" t="s">
        <v>488</v>
      </c>
      <c r="H6883" s="133">
        <v>10</v>
      </c>
      <c r="I6883" s="128">
        <v>12</v>
      </c>
      <c r="J6883" s="129" t="s">
        <v>488</v>
      </c>
      <c r="K6883" s="134">
        <v>5</v>
      </c>
      <c r="L6883" s="108"/>
      <c r="M6883" s="81">
        <v>11924</v>
      </c>
      <c r="N6883" s="135">
        <v>12016</v>
      </c>
      <c r="O6883" s="136">
        <v>14270</v>
      </c>
      <c r="P6883" s="135">
        <v>14454</v>
      </c>
      <c r="Q6883" s="136">
        <v>14852</v>
      </c>
      <c r="R6883" s="135">
        <v>14447</v>
      </c>
      <c r="S6883" s="136">
        <v>14214</v>
      </c>
      <c r="T6883" s="135">
        <v>14645</v>
      </c>
      <c r="U6883" s="136">
        <v>16629</v>
      </c>
      <c r="V6883" s="135">
        <v>17192</v>
      </c>
      <c r="W6883" s="136">
        <v>17229</v>
      </c>
      <c r="X6883" s="135">
        <v>17192</v>
      </c>
      <c r="Y6883" s="136">
        <v>16535</v>
      </c>
      <c r="Z6883" s="135">
        <v>18746</v>
      </c>
      <c r="AA6883" s="136">
        <v>19089</v>
      </c>
      <c r="AB6883" s="135">
        <v>19676</v>
      </c>
      <c r="AC6883" s="136">
        <v>19586</v>
      </c>
      <c r="AD6883" s="135">
        <v>17912</v>
      </c>
      <c r="AE6883" s="137">
        <v>18204</v>
      </c>
      <c r="AF6883" s="138">
        <v>20183</v>
      </c>
    </row>
    <row r="6884" spans="2:32">
      <c r="B6884" s="114">
        <v>6846</v>
      </c>
      <c r="C6884" s="115">
        <v>6846</v>
      </c>
      <c r="D6884" s="116">
        <v>286</v>
      </c>
      <c r="E6884" s="117">
        <v>10</v>
      </c>
      <c r="F6884" s="118">
        <v>13</v>
      </c>
      <c r="G6884" s="119" t="s">
        <v>488</v>
      </c>
      <c r="H6884" s="120">
        <v>10</v>
      </c>
      <c r="I6884" s="115">
        <v>12</v>
      </c>
      <c r="J6884" s="116" t="s">
        <v>488</v>
      </c>
      <c r="K6884" s="121">
        <v>6</v>
      </c>
      <c r="L6884" s="108"/>
      <c r="M6884" s="122">
        <v>12340</v>
      </c>
      <c r="N6884" s="123">
        <v>12457</v>
      </c>
      <c r="O6884" s="124">
        <v>15615</v>
      </c>
      <c r="P6884" s="123">
        <v>15851</v>
      </c>
      <c r="Q6884" s="124">
        <v>16116</v>
      </c>
      <c r="R6884" s="123">
        <v>14753</v>
      </c>
      <c r="S6884" s="124">
        <v>14508</v>
      </c>
      <c r="T6884" s="123">
        <v>15021</v>
      </c>
      <c r="U6884" s="124">
        <v>17763</v>
      </c>
      <c r="V6884" s="123">
        <v>18166</v>
      </c>
      <c r="W6884" s="124">
        <v>18170</v>
      </c>
      <c r="X6884" s="123">
        <v>17077</v>
      </c>
      <c r="Y6884" s="124">
        <v>16390</v>
      </c>
      <c r="Z6884" s="123">
        <v>19595</v>
      </c>
      <c r="AA6884" s="124">
        <v>19815</v>
      </c>
      <c r="AB6884" s="123">
        <v>20187</v>
      </c>
      <c r="AC6884" s="124">
        <v>20148</v>
      </c>
      <c r="AD6884" s="123">
        <v>17587</v>
      </c>
      <c r="AE6884" s="125">
        <v>18068</v>
      </c>
      <c r="AF6884" s="126">
        <v>20850</v>
      </c>
    </row>
    <row r="6885" spans="2:32">
      <c r="B6885" s="127">
        <v>6847</v>
      </c>
      <c r="C6885" s="128">
        <v>6847</v>
      </c>
      <c r="D6885" s="129">
        <v>286</v>
      </c>
      <c r="E6885" s="130">
        <v>10</v>
      </c>
      <c r="F6885" s="131">
        <v>13</v>
      </c>
      <c r="G6885" s="132" t="s">
        <v>488</v>
      </c>
      <c r="H6885" s="133">
        <v>10</v>
      </c>
      <c r="I6885" s="128">
        <v>12</v>
      </c>
      <c r="J6885" s="129" t="s">
        <v>488</v>
      </c>
      <c r="K6885" s="134">
        <v>7</v>
      </c>
      <c r="L6885" s="108"/>
      <c r="M6885" s="81">
        <v>13000</v>
      </c>
      <c r="N6885" s="135">
        <v>12854</v>
      </c>
      <c r="O6885" s="136">
        <v>17048</v>
      </c>
      <c r="P6885" s="135">
        <v>17448</v>
      </c>
      <c r="Q6885" s="136">
        <v>17487</v>
      </c>
      <c r="R6885" s="135">
        <v>15192</v>
      </c>
      <c r="S6885" s="136">
        <v>14880</v>
      </c>
      <c r="T6885" s="135">
        <v>15243</v>
      </c>
      <c r="U6885" s="136">
        <v>18963</v>
      </c>
      <c r="V6885" s="135">
        <v>19349</v>
      </c>
      <c r="W6885" s="136">
        <v>19261</v>
      </c>
      <c r="X6885" s="135">
        <v>17196</v>
      </c>
      <c r="Y6885" s="136">
        <v>16387</v>
      </c>
      <c r="Z6885" s="135">
        <v>20445</v>
      </c>
      <c r="AA6885" s="136">
        <v>20861</v>
      </c>
      <c r="AB6885" s="135">
        <v>20993</v>
      </c>
      <c r="AC6885" s="136">
        <v>21007</v>
      </c>
      <c r="AD6885" s="135">
        <v>17453</v>
      </c>
      <c r="AE6885" s="137">
        <v>17911</v>
      </c>
      <c r="AF6885" s="138">
        <v>21555</v>
      </c>
    </row>
    <row r="6886" spans="2:32">
      <c r="B6886" s="114">
        <v>6848</v>
      </c>
      <c r="C6886" s="115">
        <v>6848</v>
      </c>
      <c r="D6886" s="116">
        <v>286</v>
      </c>
      <c r="E6886" s="117">
        <v>10</v>
      </c>
      <c r="F6886" s="118">
        <v>13</v>
      </c>
      <c r="G6886" s="119" t="s">
        <v>488</v>
      </c>
      <c r="H6886" s="120">
        <v>10</v>
      </c>
      <c r="I6886" s="115">
        <v>12</v>
      </c>
      <c r="J6886" s="116" t="s">
        <v>488</v>
      </c>
      <c r="K6886" s="121">
        <v>8</v>
      </c>
      <c r="L6886" s="108"/>
      <c r="M6886" s="122">
        <v>13455</v>
      </c>
      <c r="N6886" s="123">
        <v>13192</v>
      </c>
      <c r="O6886" s="124">
        <v>17267</v>
      </c>
      <c r="P6886" s="123">
        <v>17724</v>
      </c>
      <c r="Q6886" s="124">
        <v>17728</v>
      </c>
      <c r="R6886" s="123">
        <v>15592</v>
      </c>
      <c r="S6886" s="124">
        <v>15087</v>
      </c>
      <c r="T6886" s="123">
        <v>15485</v>
      </c>
      <c r="U6886" s="124">
        <v>19039</v>
      </c>
      <c r="V6886" s="123">
        <v>19473</v>
      </c>
      <c r="W6886" s="124">
        <v>19422</v>
      </c>
      <c r="X6886" s="123">
        <v>17424</v>
      </c>
      <c r="Y6886" s="124">
        <v>16484</v>
      </c>
      <c r="Z6886" s="123">
        <v>20258</v>
      </c>
      <c r="AA6886" s="124">
        <v>20912</v>
      </c>
      <c r="AB6886" s="123">
        <v>21000</v>
      </c>
      <c r="AC6886" s="124">
        <v>21031</v>
      </c>
      <c r="AD6886" s="123">
        <v>17476</v>
      </c>
      <c r="AE6886" s="125">
        <v>17963</v>
      </c>
      <c r="AF6886" s="126">
        <v>21269</v>
      </c>
    </row>
    <row r="6887" spans="2:32">
      <c r="B6887" s="127">
        <v>6849</v>
      </c>
      <c r="C6887" s="128">
        <v>6849</v>
      </c>
      <c r="D6887" s="129">
        <v>286</v>
      </c>
      <c r="E6887" s="130">
        <v>10</v>
      </c>
      <c r="F6887" s="131">
        <v>13</v>
      </c>
      <c r="G6887" s="132" t="s">
        <v>488</v>
      </c>
      <c r="H6887" s="133">
        <v>10</v>
      </c>
      <c r="I6887" s="128">
        <v>12</v>
      </c>
      <c r="J6887" s="129" t="s">
        <v>488</v>
      </c>
      <c r="K6887" s="134">
        <v>9</v>
      </c>
      <c r="L6887" s="108"/>
      <c r="M6887" s="81">
        <v>13578</v>
      </c>
      <c r="N6887" s="135">
        <v>13629</v>
      </c>
      <c r="O6887" s="136">
        <v>17000</v>
      </c>
      <c r="P6887" s="135">
        <v>17521</v>
      </c>
      <c r="Q6887" s="136">
        <v>17556</v>
      </c>
      <c r="R6887" s="135">
        <v>15726</v>
      </c>
      <c r="S6887" s="136">
        <v>15241</v>
      </c>
      <c r="T6887" s="135">
        <v>15875</v>
      </c>
      <c r="U6887" s="136">
        <v>18650</v>
      </c>
      <c r="V6887" s="135">
        <v>19225</v>
      </c>
      <c r="W6887" s="136">
        <v>19020</v>
      </c>
      <c r="X6887" s="135">
        <v>17397</v>
      </c>
      <c r="Y6887" s="136">
        <v>16577</v>
      </c>
      <c r="Z6887" s="135">
        <v>19740</v>
      </c>
      <c r="AA6887" s="136">
        <v>20531</v>
      </c>
      <c r="AB6887" s="135">
        <v>20713</v>
      </c>
      <c r="AC6887" s="136">
        <v>20540</v>
      </c>
      <c r="AD6887" s="135">
        <v>17521</v>
      </c>
      <c r="AE6887" s="137">
        <v>18223</v>
      </c>
      <c r="AF6887" s="138">
        <v>20701</v>
      </c>
    </row>
    <row r="6888" spans="2:32">
      <c r="B6888" s="114">
        <v>6850</v>
      </c>
      <c r="C6888" s="115">
        <v>6850</v>
      </c>
      <c r="D6888" s="116">
        <v>286</v>
      </c>
      <c r="E6888" s="117">
        <v>10</v>
      </c>
      <c r="F6888" s="118">
        <v>13</v>
      </c>
      <c r="G6888" s="119" t="s">
        <v>488</v>
      </c>
      <c r="H6888" s="120">
        <v>10</v>
      </c>
      <c r="I6888" s="115">
        <v>12</v>
      </c>
      <c r="J6888" s="116" t="s">
        <v>488</v>
      </c>
      <c r="K6888" s="121">
        <v>10</v>
      </c>
      <c r="L6888" s="108"/>
      <c r="M6888" s="122">
        <v>13477</v>
      </c>
      <c r="N6888" s="123">
        <v>13951</v>
      </c>
      <c r="O6888" s="124">
        <v>16625</v>
      </c>
      <c r="P6888" s="123">
        <v>17286</v>
      </c>
      <c r="Q6888" s="124">
        <v>17319</v>
      </c>
      <c r="R6888" s="123">
        <v>15648</v>
      </c>
      <c r="S6888" s="124">
        <v>15251</v>
      </c>
      <c r="T6888" s="123">
        <v>16213</v>
      </c>
      <c r="U6888" s="124">
        <v>18342</v>
      </c>
      <c r="V6888" s="123">
        <v>19048</v>
      </c>
      <c r="W6888" s="124">
        <v>18817</v>
      </c>
      <c r="X6888" s="123">
        <v>17382</v>
      </c>
      <c r="Y6888" s="124">
        <v>16456</v>
      </c>
      <c r="Z6888" s="123">
        <v>19496</v>
      </c>
      <c r="AA6888" s="124">
        <v>20428</v>
      </c>
      <c r="AB6888" s="123">
        <v>20601</v>
      </c>
      <c r="AC6888" s="124">
        <v>20221</v>
      </c>
      <c r="AD6888" s="123">
        <v>17446</v>
      </c>
      <c r="AE6888" s="125">
        <v>18465</v>
      </c>
      <c r="AF6888" s="126">
        <v>20497</v>
      </c>
    </row>
    <row r="6889" spans="2:32">
      <c r="B6889" s="127">
        <v>6851</v>
      </c>
      <c r="C6889" s="128">
        <v>6851</v>
      </c>
      <c r="D6889" s="129">
        <v>286</v>
      </c>
      <c r="E6889" s="130">
        <v>10</v>
      </c>
      <c r="F6889" s="131">
        <v>13</v>
      </c>
      <c r="G6889" s="132" t="s">
        <v>488</v>
      </c>
      <c r="H6889" s="133">
        <v>10</v>
      </c>
      <c r="I6889" s="128">
        <v>12</v>
      </c>
      <c r="J6889" s="129" t="s">
        <v>488</v>
      </c>
      <c r="K6889" s="134">
        <v>11</v>
      </c>
      <c r="L6889" s="108"/>
      <c r="M6889" s="81">
        <v>13564</v>
      </c>
      <c r="N6889" s="135">
        <v>14250</v>
      </c>
      <c r="O6889" s="136">
        <v>16435</v>
      </c>
      <c r="P6889" s="135">
        <v>17304</v>
      </c>
      <c r="Q6889" s="136">
        <v>17221</v>
      </c>
      <c r="R6889" s="135">
        <v>15760</v>
      </c>
      <c r="S6889" s="136">
        <v>15498</v>
      </c>
      <c r="T6889" s="135">
        <v>16520</v>
      </c>
      <c r="U6889" s="136">
        <v>18160</v>
      </c>
      <c r="V6889" s="135">
        <v>19080</v>
      </c>
      <c r="W6889" s="136">
        <v>18747</v>
      </c>
      <c r="X6889" s="135">
        <v>17576</v>
      </c>
      <c r="Y6889" s="136">
        <v>16406</v>
      </c>
      <c r="Z6889" s="135">
        <v>19447</v>
      </c>
      <c r="AA6889" s="136">
        <v>20582</v>
      </c>
      <c r="AB6889" s="135">
        <v>20694</v>
      </c>
      <c r="AC6889" s="136">
        <v>19962</v>
      </c>
      <c r="AD6889" s="135">
        <v>17434</v>
      </c>
      <c r="AE6889" s="137">
        <v>18378</v>
      </c>
      <c r="AF6889" s="138">
        <v>20489</v>
      </c>
    </row>
    <row r="6890" spans="2:32">
      <c r="B6890" s="114">
        <v>6852</v>
      </c>
      <c r="C6890" s="115">
        <v>6852</v>
      </c>
      <c r="D6890" s="116">
        <v>286</v>
      </c>
      <c r="E6890" s="117">
        <v>10</v>
      </c>
      <c r="F6890" s="118">
        <v>13</v>
      </c>
      <c r="G6890" s="119" t="s">
        <v>488</v>
      </c>
      <c r="H6890" s="120">
        <v>10</v>
      </c>
      <c r="I6890" s="115">
        <v>12</v>
      </c>
      <c r="J6890" s="116" t="s">
        <v>488</v>
      </c>
      <c r="K6890" s="121">
        <v>12</v>
      </c>
      <c r="L6890" s="108"/>
      <c r="M6890" s="122">
        <v>13522</v>
      </c>
      <c r="N6890" s="123">
        <v>14458</v>
      </c>
      <c r="O6890" s="124">
        <v>16340</v>
      </c>
      <c r="P6890" s="123">
        <v>17333</v>
      </c>
      <c r="Q6890" s="124">
        <v>17123</v>
      </c>
      <c r="R6890" s="123">
        <v>15803</v>
      </c>
      <c r="S6890" s="124">
        <v>15709</v>
      </c>
      <c r="T6890" s="123">
        <v>16708</v>
      </c>
      <c r="U6890" s="124">
        <v>17913</v>
      </c>
      <c r="V6890" s="123">
        <v>19121</v>
      </c>
      <c r="W6890" s="124">
        <v>18625</v>
      </c>
      <c r="X6890" s="123">
        <v>17648</v>
      </c>
      <c r="Y6890" s="124">
        <v>16480</v>
      </c>
      <c r="Z6890" s="123">
        <v>19394</v>
      </c>
      <c r="AA6890" s="124">
        <v>20646</v>
      </c>
      <c r="AB6890" s="123">
        <v>20761</v>
      </c>
      <c r="AC6890" s="124">
        <v>19848</v>
      </c>
      <c r="AD6890" s="123">
        <v>17523</v>
      </c>
      <c r="AE6890" s="125">
        <v>18298</v>
      </c>
      <c r="AF6890" s="126">
        <v>20467</v>
      </c>
    </row>
    <row r="6891" spans="2:32">
      <c r="B6891" s="127">
        <v>6853</v>
      </c>
      <c r="C6891" s="128">
        <v>6853</v>
      </c>
      <c r="D6891" s="129">
        <v>286</v>
      </c>
      <c r="E6891" s="130">
        <v>10</v>
      </c>
      <c r="F6891" s="131">
        <v>13</v>
      </c>
      <c r="G6891" s="132" t="s">
        <v>488</v>
      </c>
      <c r="H6891" s="133">
        <v>10</v>
      </c>
      <c r="I6891" s="128">
        <v>12</v>
      </c>
      <c r="J6891" s="129" t="s">
        <v>488</v>
      </c>
      <c r="K6891" s="134">
        <v>13</v>
      </c>
      <c r="L6891" s="108"/>
      <c r="M6891" s="81">
        <v>13554</v>
      </c>
      <c r="N6891" s="135">
        <v>14509</v>
      </c>
      <c r="O6891" s="136">
        <v>16326</v>
      </c>
      <c r="P6891" s="135">
        <v>17462</v>
      </c>
      <c r="Q6891" s="136">
        <v>17234</v>
      </c>
      <c r="R6891" s="135">
        <v>15889</v>
      </c>
      <c r="S6891" s="136">
        <v>15833</v>
      </c>
      <c r="T6891" s="135">
        <v>16771</v>
      </c>
      <c r="U6891" s="136">
        <v>17865</v>
      </c>
      <c r="V6891" s="135">
        <v>19280</v>
      </c>
      <c r="W6891" s="136">
        <v>18684</v>
      </c>
      <c r="X6891" s="135">
        <v>17744</v>
      </c>
      <c r="Y6891" s="136">
        <v>16506</v>
      </c>
      <c r="Z6891" s="135">
        <v>19389</v>
      </c>
      <c r="AA6891" s="136">
        <v>20780</v>
      </c>
      <c r="AB6891" s="135">
        <v>20912</v>
      </c>
      <c r="AC6891" s="136">
        <v>19871</v>
      </c>
      <c r="AD6891" s="135">
        <v>17551</v>
      </c>
      <c r="AE6891" s="137">
        <v>18242</v>
      </c>
      <c r="AF6891" s="138">
        <v>20458</v>
      </c>
    </row>
    <row r="6892" spans="2:32">
      <c r="B6892" s="114">
        <v>6854</v>
      </c>
      <c r="C6892" s="115">
        <v>6854</v>
      </c>
      <c r="D6892" s="116">
        <v>286</v>
      </c>
      <c r="E6892" s="117">
        <v>10</v>
      </c>
      <c r="F6892" s="118">
        <v>13</v>
      </c>
      <c r="G6892" s="119" t="s">
        <v>488</v>
      </c>
      <c r="H6892" s="120">
        <v>10</v>
      </c>
      <c r="I6892" s="115">
        <v>12</v>
      </c>
      <c r="J6892" s="116" t="s">
        <v>488</v>
      </c>
      <c r="K6892" s="121">
        <v>14</v>
      </c>
      <c r="L6892" s="108"/>
      <c r="M6892" s="122">
        <v>13590</v>
      </c>
      <c r="N6892" s="123">
        <v>14414</v>
      </c>
      <c r="O6892" s="124">
        <v>16172</v>
      </c>
      <c r="P6892" s="123">
        <v>17520</v>
      </c>
      <c r="Q6892" s="124">
        <v>17284</v>
      </c>
      <c r="R6892" s="123">
        <v>15905</v>
      </c>
      <c r="S6892" s="124">
        <v>15854</v>
      </c>
      <c r="T6892" s="123">
        <v>16624</v>
      </c>
      <c r="U6892" s="124">
        <v>17711</v>
      </c>
      <c r="V6892" s="123">
        <v>19264</v>
      </c>
      <c r="W6892" s="124">
        <v>18586</v>
      </c>
      <c r="X6892" s="123">
        <v>17715</v>
      </c>
      <c r="Y6892" s="124">
        <v>16551</v>
      </c>
      <c r="Z6892" s="123">
        <v>19169</v>
      </c>
      <c r="AA6892" s="124">
        <v>20768</v>
      </c>
      <c r="AB6892" s="123">
        <v>20853</v>
      </c>
      <c r="AC6892" s="124">
        <v>19775</v>
      </c>
      <c r="AD6892" s="123">
        <v>17582</v>
      </c>
      <c r="AE6892" s="125">
        <v>18081</v>
      </c>
      <c r="AF6892" s="126">
        <v>20218</v>
      </c>
    </row>
    <row r="6893" spans="2:32">
      <c r="B6893" s="127">
        <v>6855</v>
      </c>
      <c r="C6893" s="128">
        <v>6855</v>
      </c>
      <c r="D6893" s="129">
        <v>286</v>
      </c>
      <c r="E6893" s="130">
        <v>10</v>
      </c>
      <c r="F6893" s="131">
        <v>13</v>
      </c>
      <c r="G6893" s="132" t="s">
        <v>488</v>
      </c>
      <c r="H6893" s="133">
        <v>10</v>
      </c>
      <c r="I6893" s="128">
        <v>12</v>
      </c>
      <c r="J6893" s="129" t="s">
        <v>488</v>
      </c>
      <c r="K6893" s="134">
        <v>15</v>
      </c>
      <c r="L6893" s="108"/>
      <c r="M6893" s="81">
        <v>13593</v>
      </c>
      <c r="N6893" s="135">
        <v>14584</v>
      </c>
      <c r="O6893" s="136">
        <v>16128</v>
      </c>
      <c r="P6893" s="135">
        <v>17576</v>
      </c>
      <c r="Q6893" s="136">
        <v>17385</v>
      </c>
      <c r="R6893" s="135">
        <v>15724</v>
      </c>
      <c r="S6893" s="136">
        <v>15905</v>
      </c>
      <c r="T6893" s="135">
        <v>16669</v>
      </c>
      <c r="U6893" s="136">
        <v>17643</v>
      </c>
      <c r="V6893" s="135">
        <v>19169</v>
      </c>
      <c r="W6893" s="136">
        <v>18441</v>
      </c>
      <c r="X6893" s="135">
        <v>17429</v>
      </c>
      <c r="Y6893" s="136">
        <v>16818</v>
      </c>
      <c r="Z6893" s="135">
        <v>18958</v>
      </c>
      <c r="AA6893" s="136">
        <v>20677</v>
      </c>
      <c r="AB6893" s="135">
        <v>20713</v>
      </c>
      <c r="AC6893" s="136">
        <v>19820</v>
      </c>
      <c r="AD6893" s="135">
        <v>17831</v>
      </c>
      <c r="AE6893" s="137">
        <v>18332</v>
      </c>
      <c r="AF6893" s="138">
        <v>19990</v>
      </c>
    </row>
    <row r="6894" spans="2:32">
      <c r="B6894" s="114">
        <v>6856</v>
      </c>
      <c r="C6894" s="115">
        <v>6856</v>
      </c>
      <c r="D6894" s="116">
        <v>286</v>
      </c>
      <c r="E6894" s="117">
        <v>10</v>
      </c>
      <c r="F6894" s="118">
        <v>13</v>
      </c>
      <c r="G6894" s="119" t="s">
        <v>488</v>
      </c>
      <c r="H6894" s="120">
        <v>10</v>
      </c>
      <c r="I6894" s="115">
        <v>12</v>
      </c>
      <c r="J6894" s="116" t="s">
        <v>488</v>
      </c>
      <c r="K6894" s="121">
        <v>16</v>
      </c>
      <c r="L6894" s="108"/>
      <c r="M6894" s="122">
        <v>13924</v>
      </c>
      <c r="N6894" s="123">
        <v>15085</v>
      </c>
      <c r="O6894" s="124">
        <v>16484</v>
      </c>
      <c r="P6894" s="123">
        <v>17874</v>
      </c>
      <c r="Q6894" s="124">
        <v>17752</v>
      </c>
      <c r="R6894" s="123">
        <v>15838</v>
      </c>
      <c r="S6894" s="124">
        <v>16175</v>
      </c>
      <c r="T6894" s="123">
        <v>16970</v>
      </c>
      <c r="U6894" s="124">
        <v>18117</v>
      </c>
      <c r="V6894" s="123">
        <v>19252</v>
      </c>
      <c r="W6894" s="124">
        <v>18461</v>
      </c>
      <c r="X6894" s="123">
        <v>17353</v>
      </c>
      <c r="Y6894" s="124">
        <v>17261</v>
      </c>
      <c r="Z6894" s="123">
        <v>19324</v>
      </c>
      <c r="AA6894" s="124">
        <v>20701</v>
      </c>
      <c r="AB6894" s="123">
        <v>20690</v>
      </c>
      <c r="AC6894" s="124">
        <v>19896</v>
      </c>
      <c r="AD6894" s="123">
        <v>18241</v>
      </c>
      <c r="AE6894" s="125">
        <v>18793</v>
      </c>
      <c r="AF6894" s="126">
        <v>20331</v>
      </c>
    </row>
    <row r="6895" spans="2:32">
      <c r="B6895" s="127">
        <v>6857</v>
      </c>
      <c r="C6895" s="128">
        <v>6857</v>
      </c>
      <c r="D6895" s="129">
        <v>286</v>
      </c>
      <c r="E6895" s="130">
        <v>10</v>
      </c>
      <c r="F6895" s="131">
        <v>13</v>
      </c>
      <c r="G6895" s="132" t="s">
        <v>488</v>
      </c>
      <c r="H6895" s="133">
        <v>10</v>
      </c>
      <c r="I6895" s="128">
        <v>12</v>
      </c>
      <c r="J6895" s="129" t="s">
        <v>488</v>
      </c>
      <c r="K6895" s="134">
        <v>17</v>
      </c>
      <c r="L6895" s="108"/>
      <c r="M6895" s="81">
        <v>14568</v>
      </c>
      <c r="N6895" s="135">
        <v>15623</v>
      </c>
      <c r="O6895" s="136">
        <v>16960</v>
      </c>
      <c r="P6895" s="135">
        <v>18412</v>
      </c>
      <c r="Q6895" s="136">
        <v>18115</v>
      </c>
      <c r="R6895" s="135">
        <v>16426</v>
      </c>
      <c r="S6895" s="136">
        <v>16799</v>
      </c>
      <c r="T6895" s="135">
        <v>17399</v>
      </c>
      <c r="U6895" s="136">
        <v>18505</v>
      </c>
      <c r="V6895" s="135">
        <v>19653</v>
      </c>
      <c r="W6895" s="136">
        <v>18722</v>
      </c>
      <c r="X6895" s="135">
        <v>17918</v>
      </c>
      <c r="Y6895" s="136">
        <v>17982</v>
      </c>
      <c r="Z6895" s="135">
        <v>19659</v>
      </c>
      <c r="AA6895" s="136">
        <v>21201</v>
      </c>
      <c r="AB6895" s="135">
        <v>21113</v>
      </c>
      <c r="AC6895" s="136">
        <v>20261</v>
      </c>
      <c r="AD6895" s="135">
        <v>18980</v>
      </c>
      <c r="AE6895" s="137">
        <v>19426</v>
      </c>
      <c r="AF6895" s="138">
        <v>20684</v>
      </c>
    </row>
    <row r="6896" spans="2:32">
      <c r="B6896" s="114">
        <v>6858</v>
      </c>
      <c r="C6896" s="115">
        <v>6858</v>
      </c>
      <c r="D6896" s="116">
        <v>286</v>
      </c>
      <c r="E6896" s="117">
        <v>10</v>
      </c>
      <c r="F6896" s="118">
        <v>13</v>
      </c>
      <c r="G6896" s="119" t="s">
        <v>488</v>
      </c>
      <c r="H6896" s="120">
        <v>10</v>
      </c>
      <c r="I6896" s="115">
        <v>12</v>
      </c>
      <c r="J6896" s="116" t="s">
        <v>488</v>
      </c>
      <c r="K6896" s="121">
        <v>18</v>
      </c>
      <c r="L6896" s="108"/>
      <c r="M6896" s="122">
        <v>14777</v>
      </c>
      <c r="N6896" s="123">
        <v>15709</v>
      </c>
      <c r="O6896" s="124">
        <v>17083</v>
      </c>
      <c r="P6896" s="123">
        <v>18145</v>
      </c>
      <c r="Q6896" s="124">
        <v>18261</v>
      </c>
      <c r="R6896" s="123">
        <v>16720</v>
      </c>
      <c r="S6896" s="124">
        <v>16871</v>
      </c>
      <c r="T6896" s="123">
        <v>17484</v>
      </c>
      <c r="U6896" s="124">
        <v>18434</v>
      </c>
      <c r="V6896" s="123">
        <v>19734</v>
      </c>
      <c r="W6896" s="124">
        <v>18927</v>
      </c>
      <c r="X6896" s="123">
        <v>18341</v>
      </c>
      <c r="Y6896" s="124">
        <v>18344</v>
      </c>
      <c r="Z6896" s="123">
        <v>19703</v>
      </c>
      <c r="AA6896" s="124">
        <v>21018</v>
      </c>
      <c r="AB6896" s="123">
        <v>21491</v>
      </c>
      <c r="AC6896" s="124">
        <v>20590</v>
      </c>
      <c r="AD6896" s="123">
        <v>19416</v>
      </c>
      <c r="AE6896" s="125">
        <v>19978</v>
      </c>
      <c r="AF6896" s="126">
        <v>20790</v>
      </c>
    </row>
    <row r="6897" spans="2:32">
      <c r="B6897" s="127">
        <v>6859</v>
      </c>
      <c r="C6897" s="128">
        <v>6859</v>
      </c>
      <c r="D6897" s="129">
        <v>286</v>
      </c>
      <c r="E6897" s="130">
        <v>10</v>
      </c>
      <c r="F6897" s="131">
        <v>13</v>
      </c>
      <c r="G6897" s="132" t="s">
        <v>488</v>
      </c>
      <c r="H6897" s="133">
        <v>10</v>
      </c>
      <c r="I6897" s="128">
        <v>12</v>
      </c>
      <c r="J6897" s="129" t="s">
        <v>488</v>
      </c>
      <c r="K6897" s="134">
        <v>19</v>
      </c>
      <c r="L6897" s="108"/>
      <c r="M6897" s="81">
        <v>15061</v>
      </c>
      <c r="N6897" s="135">
        <v>16181</v>
      </c>
      <c r="O6897" s="136">
        <v>17554</v>
      </c>
      <c r="P6897" s="135">
        <v>18557</v>
      </c>
      <c r="Q6897" s="136">
        <v>18708</v>
      </c>
      <c r="R6897" s="135">
        <v>17096</v>
      </c>
      <c r="S6897" s="136">
        <v>17363</v>
      </c>
      <c r="T6897" s="135">
        <v>18159</v>
      </c>
      <c r="U6897" s="136">
        <v>18974</v>
      </c>
      <c r="V6897" s="135">
        <v>20375</v>
      </c>
      <c r="W6897" s="136">
        <v>19615</v>
      </c>
      <c r="X6897" s="135">
        <v>18952</v>
      </c>
      <c r="Y6897" s="136">
        <v>19128</v>
      </c>
      <c r="Z6897" s="135">
        <v>20637</v>
      </c>
      <c r="AA6897" s="136">
        <v>21881</v>
      </c>
      <c r="AB6897" s="135">
        <v>22501</v>
      </c>
      <c r="AC6897" s="136">
        <v>21583</v>
      </c>
      <c r="AD6897" s="135">
        <v>20364</v>
      </c>
      <c r="AE6897" s="137">
        <v>21082</v>
      </c>
      <c r="AF6897" s="138">
        <v>21869</v>
      </c>
    </row>
    <row r="6898" spans="2:32">
      <c r="B6898" s="114">
        <v>6860</v>
      </c>
      <c r="C6898" s="115">
        <v>6860</v>
      </c>
      <c r="D6898" s="116">
        <v>286</v>
      </c>
      <c r="E6898" s="117">
        <v>10</v>
      </c>
      <c r="F6898" s="118">
        <v>13</v>
      </c>
      <c r="G6898" s="119" t="s">
        <v>488</v>
      </c>
      <c r="H6898" s="120">
        <v>10</v>
      </c>
      <c r="I6898" s="115">
        <v>12</v>
      </c>
      <c r="J6898" s="116" t="s">
        <v>488</v>
      </c>
      <c r="K6898" s="121">
        <v>20</v>
      </c>
      <c r="L6898" s="108"/>
      <c r="M6898" s="122">
        <v>14746</v>
      </c>
      <c r="N6898" s="123">
        <v>16122</v>
      </c>
      <c r="O6898" s="124">
        <v>17314</v>
      </c>
      <c r="P6898" s="123">
        <v>18386</v>
      </c>
      <c r="Q6898" s="124">
        <v>18606</v>
      </c>
      <c r="R6898" s="123">
        <v>16846</v>
      </c>
      <c r="S6898" s="124">
        <v>17288</v>
      </c>
      <c r="T6898" s="123">
        <v>18224</v>
      </c>
      <c r="U6898" s="124">
        <v>19073</v>
      </c>
      <c r="V6898" s="123">
        <v>20538</v>
      </c>
      <c r="W6898" s="124">
        <v>19940</v>
      </c>
      <c r="X6898" s="123">
        <v>19202</v>
      </c>
      <c r="Y6898" s="124">
        <v>19361</v>
      </c>
      <c r="Z6898" s="123">
        <v>21117</v>
      </c>
      <c r="AA6898" s="124">
        <v>22428</v>
      </c>
      <c r="AB6898" s="123">
        <v>23037</v>
      </c>
      <c r="AC6898" s="124">
        <v>22321</v>
      </c>
      <c r="AD6898" s="123">
        <v>20782</v>
      </c>
      <c r="AE6898" s="125">
        <v>21659</v>
      </c>
      <c r="AF6898" s="126">
        <v>22525</v>
      </c>
    </row>
    <row r="6899" spans="2:32">
      <c r="B6899" s="127">
        <v>6861</v>
      </c>
      <c r="C6899" s="128">
        <v>6861</v>
      </c>
      <c r="D6899" s="129">
        <v>286</v>
      </c>
      <c r="E6899" s="130">
        <v>10</v>
      </c>
      <c r="F6899" s="131">
        <v>13</v>
      </c>
      <c r="G6899" s="132" t="s">
        <v>488</v>
      </c>
      <c r="H6899" s="133">
        <v>10</v>
      </c>
      <c r="I6899" s="128">
        <v>12</v>
      </c>
      <c r="J6899" s="129" t="s">
        <v>488</v>
      </c>
      <c r="K6899" s="134">
        <v>21</v>
      </c>
      <c r="L6899" s="108"/>
      <c r="M6899" s="81">
        <v>14233</v>
      </c>
      <c r="N6899" s="135">
        <v>15705</v>
      </c>
      <c r="O6899" s="136">
        <v>16818</v>
      </c>
      <c r="P6899" s="135">
        <v>17818</v>
      </c>
      <c r="Q6899" s="136">
        <v>18183</v>
      </c>
      <c r="R6899" s="135">
        <v>16502</v>
      </c>
      <c r="S6899" s="136">
        <v>17116</v>
      </c>
      <c r="T6899" s="135">
        <v>17978</v>
      </c>
      <c r="U6899" s="136">
        <v>18872</v>
      </c>
      <c r="V6899" s="135">
        <v>20449</v>
      </c>
      <c r="W6899" s="136">
        <v>19962</v>
      </c>
      <c r="X6899" s="135">
        <v>19348</v>
      </c>
      <c r="Y6899" s="136">
        <v>19619</v>
      </c>
      <c r="Z6899" s="135">
        <v>21361</v>
      </c>
      <c r="AA6899" s="136">
        <v>22683</v>
      </c>
      <c r="AB6899" s="135">
        <v>23453</v>
      </c>
      <c r="AC6899" s="136">
        <v>22791</v>
      </c>
      <c r="AD6899" s="135">
        <v>21256</v>
      </c>
      <c r="AE6899" s="137">
        <v>21999</v>
      </c>
      <c r="AF6899" s="138">
        <v>22970</v>
      </c>
    </row>
    <row r="6900" spans="2:32">
      <c r="B6900" s="114">
        <v>6862</v>
      </c>
      <c r="C6900" s="115">
        <v>6862</v>
      </c>
      <c r="D6900" s="116">
        <v>286</v>
      </c>
      <c r="E6900" s="117">
        <v>10</v>
      </c>
      <c r="F6900" s="118">
        <v>13</v>
      </c>
      <c r="G6900" s="119" t="s">
        <v>488</v>
      </c>
      <c r="H6900" s="120">
        <v>10</v>
      </c>
      <c r="I6900" s="115">
        <v>12</v>
      </c>
      <c r="J6900" s="116" t="s">
        <v>488</v>
      </c>
      <c r="K6900" s="121">
        <v>22</v>
      </c>
      <c r="L6900" s="108"/>
      <c r="M6900" s="122">
        <v>13588</v>
      </c>
      <c r="N6900" s="123">
        <v>14790</v>
      </c>
      <c r="O6900" s="124">
        <v>15772</v>
      </c>
      <c r="P6900" s="123">
        <v>16692</v>
      </c>
      <c r="Q6900" s="124">
        <v>17197</v>
      </c>
      <c r="R6900" s="123">
        <v>15998</v>
      </c>
      <c r="S6900" s="124">
        <v>16583</v>
      </c>
      <c r="T6900" s="123">
        <v>17217</v>
      </c>
      <c r="U6900" s="124">
        <v>18063</v>
      </c>
      <c r="V6900" s="123">
        <v>19718</v>
      </c>
      <c r="W6900" s="124">
        <v>19328</v>
      </c>
      <c r="X6900" s="123">
        <v>19166</v>
      </c>
      <c r="Y6900" s="124">
        <v>19357</v>
      </c>
      <c r="Z6900" s="123">
        <v>20816</v>
      </c>
      <c r="AA6900" s="124">
        <v>22111</v>
      </c>
      <c r="AB6900" s="123">
        <v>23022</v>
      </c>
      <c r="AC6900" s="124">
        <v>22442</v>
      </c>
      <c r="AD6900" s="123">
        <v>21124</v>
      </c>
      <c r="AE6900" s="125">
        <v>21575</v>
      </c>
      <c r="AF6900" s="126">
        <v>22560</v>
      </c>
    </row>
    <row r="6901" spans="2:32">
      <c r="B6901" s="127">
        <v>6863</v>
      </c>
      <c r="C6901" s="128">
        <v>6863</v>
      </c>
      <c r="D6901" s="129">
        <v>286</v>
      </c>
      <c r="E6901" s="130">
        <v>10</v>
      </c>
      <c r="F6901" s="131">
        <v>13</v>
      </c>
      <c r="G6901" s="132" t="s">
        <v>488</v>
      </c>
      <c r="H6901" s="133">
        <v>10</v>
      </c>
      <c r="I6901" s="128">
        <v>12</v>
      </c>
      <c r="J6901" s="129" t="s">
        <v>488</v>
      </c>
      <c r="K6901" s="134">
        <v>23</v>
      </c>
      <c r="L6901" s="108"/>
      <c r="M6901" s="81">
        <v>12987</v>
      </c>
      <c r="N6901" s="135">
        <v>13914</v>
      </c>
      <c r="O6901" s="136">
        <v>14689</v>
      </c>
      <c r="P6901" s="135">
        <v>15540</v>
      </c>
      <c r="Q6901" s="136">
        <v>16076</v>
      </c>
      <c r="R6901" s="135">
        <v>15470</v>
      </c>
      <c r="S6901" s="136">
        <v>15948</v>
      </c>
      <c r="T6901" s="135">
        <v>16416</v>
      </c>
      <c r="U6901" s="136">
        <v>17146</v>
      </c>
      <c r="V6901" s="135">
        <v>18763</v>
      </c>
      <c r="W6901" s="136">
        <v>18423</v>
      </c>
      <c r="X6901" s="135">
        <v>18817</v>
      </c>
      <c r="Y6901" s="136">
        <v>18880</v>
      </c>
      <c r="Z6901" s="135">
        <v>20008</v>
      </c>
      <c r="AA6901" s="136">
        <v>21254</v>
      </c>
      <c r="AB6901" s="135">
        <v>22218</v>
      </c>
      <c r="AC6901" s="136">
        <v>21686</v>
      </c>
      <c r="AD6901" s="135">
        <v>20705</v>
      </c>
      <c r="AE6901" s="137">
        <v>20960</v>
      </c>
      <c r="AF6901" s="138">
        <v>21834</v>
      </c>
    </row>
    <row r="6902" spans="2:32">
      <c r="B6902" s="114">
        <v>6864</v>
      </c>
      <c r="C6902" s="115">
        <v>6864</v>
      </c>
      <c r="D6902" s="116">
        <v>286</v>
      </c>
      <c r="E6902" s="117">
        <v>10</v>
      </c>
      <c r="F6902" s="118">
        <v>13</v>
      </c>
      <c r="G6902" s="119" t="s">
        <v>488</v>
      </c>
      <c r="H6902" s="120">
        <v>10</v>
      </c>
      <c r="I6902" s="115">
        <v>12</v>
      </c>
      <c r="J6902" s="116" t="s">
        <v>488</v>
      </c>
      <c r="K6902" s="121">
        <v>24</v>
      </c>
      <c r="L6902" s="108"/>
      <c r="M6902" s="122">
        <v>12437</v>
      </c>
      <c r="N6902" s="123">
        <v>13326</v>
      </c>
      <c r="O6902" s="124">
        <v>13937</v>
      </c>
      <c r="P6902" s="123">
        <v>14715</v>
      </c>
      <c r="Q6902" s="124">
        <v>15271</v>
      </c>
      <c r="R6902" s="123">
        <v>14997</v>
      </c>
      <c r="S6902" s="124">
        <v>15497</v>
      </c>
      <c r="T6902" s="123">
        <v>15939</v>
      </c>
      <c r="U6902" s="124">
        <v>16566</v>
      </c>
      <c r="V6902" s="123">
        <v>18087</v>
      </c>
      <c r="W6902" s="124">
        <v>17795</v>
      </c>
      <c r="X6902" s="123">
        <v>18487</v>
      </c>
      <c r="Y6902" s="124">
        <v>18552</v>
      </c>
      <c r="Z6902" s="123">
        <v>19478</v>
      </c>
      <c r="AA6902" s="124">
        <v>20675</v>
      </c>
      <c r="AB6902" s="123">
        <v>21636</v>
      </c>
      <c r="AC6902" s="124">
        <v>21126</v>
      </c>
      <c r="AD6902" s="123">
        <v>20418</v>
      </c>
      <c r="AE6902" s="125">
        <v>20606</v>
      </c>
      <c r="AF6902" s="126">
        <v>21373</v>
      </c>
    </row>
    <row r="6903" spans="2:32">
      <c r="B6903" s="127">
        <v>6865</v>
      </c>
      <c r="C6903" s="128">
        <v>6865</v>
      </c>
      <c r="D6903" s="129">
        <v>287</v>
      </c>
      <c r="E6903" s="130">
        <v>10</v>
      </c>
      <c r="F6903" s="131">
        <v>14</v>
      </c>
      <c r="G6903" s="132" t="s">
        <v>488</v>
      </c>
      <c r="H6903" s="133">
        <v>10</v>
      </c>
      <c r="I6903" s="128">
        <v>13</v>
      </c>
      <c r="J6903" s="129" t="s">
        <v>488</v>
      </c>
      <c r="K6903" s="134">
        <v>1</v>
      </c>
      <c r="L6903" s="108"/>
      <c r="M6903" s="81">
        <v>11790</v>
      </c>
      <c r="N6903" s="135">
        <v>13234</v>
      </c>
      <c r="O6903" s="136">
        <v>13799</v>
      </c>
      <c r="P6903" s="135">
        <v>14143</v>
      </c>
      <c r="Q6903" s="136">
        <v>14036</v>
      </c>
      <c r="R6903" s="135">
        <v>14071</v>
      </c>
      <c r="S6903" s="136">
        <v>14232</v>
      </c>
      <c r="T6903" s="135">
        <v>15862</v>
      </c>
      <c r="U6903" s="136">
        <v>16498</v>
      </c>
      <c r="V6903" s="135">
        <v>16896</v>
      </c>
      <c r="W6903" s="136">
        <v>17483</v>
      </c>
      <c r="X6903" s="135">
        <v>17045</v>
      </c>
      <c r="Y6903" s="136">
        <v>17261</v>
      </c>
      <c r="Z6903" s="135">
        <v>19532</v>
      </c>
      <c r="AA6903" s="136">
        <v>20332</v>
      </c>
      <c r="AB6903" s="135">
        <v>20455</v>
      </c>
      <c r="AC6903" s="136">
        <v>20630</v>
      </c>
      <c r="AD6903" s="135">
        <v>19117</v>
      </c>
      <c r="AE6903" s="137">
        <v>20978</v>
      </c>
      <c r="AF6903" s="138">
        <v>21502</v>
      </c>
    </row>
    <row r="6904" spans="2:32">
      <c r="B6904" s="114">
        <v>6866</v>
      </c>
      <c r="C6904" s="115">
        <v>6866</v>
      </c>
      <c r="D6904" s="116">
        <v>287</v>
      </c>
      <c r="E6904" s="117">
        <v>10</v>
      </c>
      <c r="F6904" s="118">
        <v>14</v>
      </c>
      <c r="G6904" s="119" t="s">
        <v>488</v>
      </c>
      <c r="H6904" s="120">
        <v>10</v>
      </c>
      <c r="I6904" s="115">
        <v>13</v>
      </c>
      <c r="J6904" s="116" t="s">
        <v>488</v>
      </c>
      <c r="K6904" s="121">
        <v>2</v>
      </c>
      <c r="L6904" s="108"/>
      <c r="M6904" s="122">
        <v>11537</v>
      </c>
      <c r="N6904" s="123">
        <v>12950</v>
      </c>
      <c r="O6904" s="124">
        <v>13521</v>
      </c>
      <c r="P6904" s="123">
        <v>13864</v>
      </c>
      <c r="Q6904" s="124">
        <v>13745</v>
      </c>
      <c r="R6904" s="123">
        <v>13835</v>
      </c>
      <c r="S6904" s="124">
        <v>14018</v>
      </c>
      <c r="T6904" s="123">
        <v>15625</v>
      </c>
      <c r="U6904" s="124">
        <v>16237</v>
      </c>
      <c r="V6904" s="123">
        <v>16599</v>
      </c>
      <c r="W6904" s="124">
        <v>17152</v>
      </c>
      <c r="X6904" s="123">
        <v>16760</v>
      </c>
      <c r="Y6904" s="124">
        <v>16974</v>
      </c>
      <c r="Z6904" s="123">
        <v>19201</v>
      </c>
      <c r="AA6904" s="124">
        <v>19964</v>
      </c>
      <c r="AB6904" s="123">
        <v>20028</v>
      </c>
      <c r="AC6904" s="124">
        <v>20202</v>
      </c>
      <c r="AD6904" s="123">
        <v>18786</v>
      </c>
      <c r="AE6904" s="125">
        <v>20625</v>
      </c>
      <c r="AF6904" s="126">
        <v>21122</v>
      </c>
    </row>
    <row r="6905" spans="2:32">
      <c r="B6905" s="127">
        <v>6867</v>
      </c>
      <c r="C6905" s="128">
        <v>6867</v>
      </c>
      <c r="D6905" s="129">
        <v>287</v>
      </c>
      <c r="E6905" s="130">
        <v>10</v>
      </c>
      <c r="F6905" s="131">
        <v>14</v>
      </c>
      <c r="G6905" s="132" t="s">
        <v>488</v>
      </c>
      <c r="H6905" s="133">
        <v>10</v>
      </c>
      <c r="I6905" s="128">
        <v>13</v>
      </c>
      <c r="J6905" s="129" t="s">
        <v>488</v>
      </c>
      <c r="K6905" s="134">
        <v>3</v>
      </c>
      <c r="L6905" s="108"/>
      <c r="M6905" s="81">
        <v>11357</v>
      </c>
      <c r="N6905" s="135">
        <v>12877</v>
      </c>
      <c r="O6905" s="136">
        <v>13434</v>
      </c>
      <c r="P6905" s="135">
        <v>13805</v>
      </c>
      <c r="Q6905" s="136">
        <v>13657</v>
      </c>
      <c r="R6905" s="135">
        <v>13726</v>
      </c>
      <c r="S6905" s="136">
        <v>13996</v>
      </c>
      <c r="T6905" s="135">
        <v>15644</v>
      </c>
      <c r="U6905" s="136">
        <v>16187</v>
      </c>
      <c r="V6905" s="135">
        <v>16534</v>
      </c>
      <c r="W6905" s="136">
        <v>17064</v>
      </c>
      <c r="X6905" s="135">
        <v>16629</v>
      </c>
      <c r="Y6905" s="136">
        <v>16914</v>
      </c>
      <c r="Z6905" s="135">
        <v>19038</v>
      </c>
      <c r="AA6905" s="136">
        <v>19787</v>
      </c>
      <c r="AB6905" s="135">
        <v>19812</v>
      </c>
      <c r="AC6905" s="136">
        <v>19973</v>
      </c>
      <c r="AD6905" s="135">
        <v>18664</v>
      </c>
      <c r="AE6905" s="137">
        <v>20462</v>
      </c>
      <c r="AF6905" s="138">
        <v>20894</v>
      </c>
    </row>
    <row r="6906" spans="2:32">
      <c r="B6906" s="114">
        <v>6868</v>
      </c>
      <c r="C6906" s="115">
        <v>6868</v>
      </c>
      <c r="D6906" s="116">
        <v>287</v>
      </c>
      <c r="E6906" s="117">
        <v>10</v>
      </c>
      <c r="F6906" s="118">
        <v>14</v>
      </c>
      <c r="G6906" s="119" t="s">
        <v>488</v>
      </c>
      <c r="H6906" s="120">
        <v>10</v>
      </c>
      <c r="I6906" s="115">
        <v>13</v>
      </c>
      <c r="J6906" s="116" t="s">
        <v>488</v>
      </c>
      <c r="K6906" s="121">
        <v>4</v>
      </c>
      <c r="L6906" s="108"/>
      <c r="M6906" s="122">
        <v>11297</v>
      </c>
      <c r="N6906" s="123">
        <v>12959</v>
      </c>
      <c r="O6906" s="124">
        <v>13486</v>
      </c>
      <c r="P6906" s="123">
        <v>13831</v>
      </c>
      <c r="Q6906" s="124">
        <v>13702</v>
      </c>
      <c r="R6906" s="123">
        <v>13645</v>
      </c>
      <c r="S6906" s="124">
        <v>13969</v>
      </c>
      <c r="T6906" s="123">
        <v>15645</v>
      </c>
      <c r="U6906" s="124">
        <v>16100</v>
      </c>
      <c r="V6906" s="123">
        <v>16371</v>
      </c>
      <c r="W6906" s="124">
        <v>16754</v>
      </c>
      <c r="X6906" s="123">
        <v>16312</v>
      </c>
      <c r="Y6906" s="124">
        <v>16638</v>
      </c>
      <c r="Z6906" s="123">
        <v>18648</v>
      </c>
      <c r="AA6906" s="124">
        <v>19329</v>
      </c>
      <c r="AB6906" s="123">
        <v>19321</v>
      </c>
      <c r="AC6906" s="124">
        <v>19375</v>
      </c>
      <c r="AD6906" s="123">
        <v>18237</v>
      </c>
      <c r="AE6906" s="125">
        <v>20008</v>
      </c>
      <c r="AF6906" s="126">
        <v>20341</v>
      </c>
    </row>
    <row r="6907" spans="2:32">
      <c r="B6907" s="127">
        <v>6869</v>
      </c>
      <c r="C6907" s="128">
        <v>6869</v>
      </c>
      <c r="D6907" s="129">
        <v>287</v>
      </c>
      <c r="E6907" s="130">
        <v>10</v>
      </c>
      <c r="F6907" s="131">
        <v>14</v>
      </c>
      <c r="G6907" s="132" t="s">
        <v>488</v>
      </c>
      <c r="H6907" s="133">
        <v>10</v>
      </c>
      <c r="I6907" s="128">
        <v>13</v>
      </c>
      <c r="J6907" s="129" t="s">
        <v>488</v>
      </c>
      <c r="K6907" s="134">
        <v>5</v>
      </c>
      <c r="L6907" s="108"/>
      <c r="M6907" s="81">
        <v>11410</v>
      </c>
      <c r="N6907" s="135">
        <v>13527</v>
      </c>
      <c r="O6907" s="136">
        <v>13998</v>
      </c>
      <c r="P6907" s="135">
        <v>14387</v>
      </c>
      <c r="Q6907" s="136">
        <v>14174</v>
      </c>
      <c r="R6907" s="135">
        <v>13656</v>
      </c>
      <c r="S6907" s="136">
        <v>14143</v>
      </c>
      <c r="T6907" s="135">
        <v>16079</v>
      </c>
      <c r="U6907" s="136">
        <v>16385</v>
      </c>
      <c r="V6907" s="135">
        <v>16652</v>
      </c>
      <c r="W6907" s="136">
        <v>16551</v>
      </c>
      <c r="X6907" s="135">
        <v>16031</v>
      </c>
      <c r="Y6907" s="136">
        <v>16501</v>
      </c>
      <c r="Z6907" s="135">
        <v>18588</v>
      </c>
      <c r="AA6907" s="136">
        <v>19213</v>
      </c>
      <c r="AB6907" s="135">
        <v>19136</v>
      </c>
      <c r="AC6907" s="136">
        <v>18872</v>
      </c>
      <c r="AD6907" s="135">
        <v>17925</v>
      </c>
      <c r="AE6907" s="137">
        <v>19908</v>
      </c>
      <c r="AF6907" s="138">
        <v>20086</v>
      </c>
    </row>
    <row r="6908" spans="2:32">
      <c r="B6908" s="114">
        <v>6870</v>
      </c>
      <c r="C6908" s="115">
        <v>6870</v>
      </c>
      <c r="D6908" s="116">
        <v>287</v>
      </c>
      <c r="E6908" s="117">
        <v>10</v>
      </c>
      <c r="F6908" s="118">
        <v>14</v>
      </c>
      <c r="G6908" s="119" t="s">
        <v>488</v>
      </c>
      <c r="H6908" s="120">
        <v>10</v>
      </c>
      <c r="I6908" s="115">
        <v>13</v>
      </c>
      <c r="J6908" s="116" t="s">
        <v>488</v>
      </c>
      <c r="K6908" s="121">
        <v>6</v>
      </c>
      <c r="L6908" s="108"/>
      <c r="M6908" s="122">
        <v>11793</v>
      </c>
      <c r="N6908" s="123">
        <v>14876</v>
      </c>
      <c r="O6908" s="124">
        <v>15395</v>
      </c>
      <c r="P6908" s="123">
        <v>15679</v>
      </c>
      <c r="Q6908" s="124">
        <v>15456</v>
      </c>
      <c r="R6908" s="123">
        <v>13972</v>
      </c>
      <c r="S6908" s="124">
        <v>14563</v>
      </c>
      <c r="T6908" s="123">
        <v>17266</v>
      </c>
      <c r="U6908" s="124">
        <v>17530</v>
      </c>
      <c r="V6908" s="123">
        <v>17671</v>
      </c>
      <c r="W6908" s="124">
        <v>16577</v>
      </c>
      <c r="X6908" s="123">
        <v>15964</v>
      </c>
      <c r="Y6908" s="124">
        <v>16563</v>
      </c>
      <c r="Z6908" s="123">
        <v>19377</v>
      </c>
      <c r="AA6908" s="124">
        <v>19777</v>
      </c>
      <c r="AB6908" s="123">
        <v>19735</v>
      </c>
      <c r="AC6908" s="124">
        <v>18598</v>
      </c>
      <c r="AD6908" s="123">
        <v>17811</v>
      </c>
      <c r="AE6908" s="125">
        <v>20594</v>
      </c>
      <c r="AF6908" s="126">
        <v>20676</v>
      </c>
    </row>
    <row r="6909" spans="2:32">
      <c r="B6909" s="127">
        <v>6871</v>
      </c>
      <c r="C6909" s="128">
        <v>6871</v>
      </c>
      <c r="D6909" s="129">
        <v>287</v>
      </c>
      <c r="E6909" s="130">
        <v>10</v>
      </c>
      <c r="F6909" s="131">
        <v>14</v>
      </c>
      <c r="G6909" s="132" t="s">
        <v>488</v>
      </c>
      <c r="H6909" s="133">
        <v>10</v>
      </c>
      <c r="I6909" s="128">
        <v>13</v>
      </c>
      <c r="J6909" s="129" t="s">
        <v>488</v>
      </c>
      <c r="K6909" s="134">
        <v>7</v>
      </c>
      <c r="L6909" s="108"/>
      <c r="M6909" s="81">
        <v>12236</v>
      </c>
      <c r="N6909" s="135">
        <v>16356</v>
      </c>
      <c r="O6909" s="136">
        <v>17015</v>
      </c>
      <c r="P6909" s="135">
        <v>17104</v>
      </c>
      <c r="Q6909" s="136">
        <v>16938</v>
      </c>
      <c r="R6909" s="135">
        <v>14392</v>
      </c>
      <c r="S6909" s="136">
        <v>14857</v>
      </c>
      <c r="T6909" s="135">
        <v>18563</v>
      </c>
      <c r="U6909" s="136">
        <v>18888</v>
      </c>
      <c r="V6909" s="135">
        <v>18868</v>
      </c>
      <c r="W6909" s="136">
        <v>16833</v>
      </c>
      <c r="X6909" s="135">
        <v>16032</v>
      </c>
      <c r="Y6909" s="136">
        <v>16552</v>
      </c>
      <c r="Z6909" s="135">
        <v>20474</v>
      </c>
      <c r="AA6909" s="136">
        <v>20628</v>
      </c>
      <c r="AB6909" s="135">
        <v>20633</v>
      </c>
      <c r="AC6909" s="136">
        <v>18526</v>
      </c>
      <c r="AD6909" s="135">
        <v>17672</v>
      </c>
      <c r="AE6909" s="137">
        <v>21323</v>
      </c>
      <c r="AF6909" s="138">
        <v>21610</v>
      </c>
    </row>
    <row r="6910" spans="2:32">
      <c r="B6910" s="114">
        <v>6872</v>
      </c>
      <c r="C6910" s="115">
        <v>6872</v>
      </c>
      <c r="D6910" s="116">
        <v>287</v>
      </c>
      <c r="E6910" s="117">
        <v>10</v>
      </c>
      <c r="F6910" s="118">
        <v>14</v>
      </c>
      <c r="G6910" s="119" t="s">
        <v>488</v>
      </c>
      <c r="H6910" s="120">
        <v>10</v>
      </c>
      <c r="I6910" s="115">
        <v>13</v>
      </c>
      <c r="J6910" s="116" t="s">
        <v>488</v>
      </c>
      <c r="K6910" s="121">
        <v>8</v>
      </c>
      <c r="L6910" s="108"/>
      <c r="M6910" s="122">
        <v>12564</v>
      </c>
      <c r="N6910" s="123">
        <v>16706</v>
      </c>
      <c r="O6910" s="124">
        <v>17408</v>
      </c>
      <c r="P6910" s="123">
        <v>17444</v>
      </c>
      <c r="Q6910" s="124">
        <v>17330</v>
      </c>
      <c r="R6910" s="123">
        <v>14646</v>
      </c>
      <c r="S6910" s="124">
        <v>15221</v>
      </c>
      <c r="T6910" s="123">
        <v>18775</v>
      </c>
      <c r="U6910" s="124">
        <v>19159</v>
      </c>
      <c r="V6910" s="123">
        <v>19171</v>
      </c>
      <c r="W6910" s="124">
        <v>17149</v>
      </c>
      <c r="X6910" s="123">
        <v>16190</v>
      </c>
      <c r="Y6910" s="124">
        <v>16699</v>
      </c>
      <c r="Z6910" s="123">
        <v>20666</v>
      </c>
      <c r="AA6910" s="124">
        <v>20773</v>
      </c>
      <c r="AB6910" s="123">
        <v>20770</v>
      </c>
      <c r="AC6910" s="124">
        <v>18636</v>
      </c>
      <c r="AD6910" s="123">
        <v>17840</v>
      </c>
      <c r="AE6910" s="125">
        <v>21152</v>
      </c>
      <c r="AF6910" s="126">
        <v>21692</v>
      </c>
    </row>
    <row r="6911" spans="2:32">
      <c r="B6911" s="127">
        <v>6873</v>
      </c>
      <c r="C6911" s="128">
        <v>6873</v>
      </c>
      <c r="D6911" s="129">
        <v>287</v>
      </c>
      <c r="E6911" s="130">
        <v>10</v>
      </c>
      <c r="F6911" s="131">
        <v>14</v>
      </c>
      <c r="G6911" s="132" t="s">
        <v>488</v>
      </c>
      <c r="H6911" s="133">
        <v>10</v>
      </c>
      <c r="I6911" s="128">
        <v>13</v>
      </c>
      <c r="J6911" s="129" t="s">
        <v>488</v>
      </c>
      <c r="K6911" s="134">
        <v>9</v>
      </c>
      <c r="L6911" s="108"/>
      <c r="M6911" s="81">
        <v>12861</v>
      </c>
      <c r="N6911" s="135">
        <v>16581</v>
      </c>
      <c r="O6911" s="136">
        <v>17336</v>
      </c>
      <c r="P6911" s="135">
        <v>17404</v>
      </c>
      <c r="Q6911" s="136">
        <v>17143</v>
      </c>
      <c r="R6911" s="135">
        <v>14928</v>
      </c>
      <c r="S6911" s="136">
        <v>15751</v>
      </c>
      <c r="T6911" s="135">
        <v>18551</v>
      </c>
      <c r="U6911" s="136">
        <v>19088</v>
      </c>
      <c r="V6911" s="135">
        <v>18919</v>
      </c>
      <c r="W6911" s="136">
        <v>17343</v>
      </c>
      <c r="X6911" s="135">
        <v>16423</v>
      </c>
      <c r="Y6911" s="136">
        <v>17122</v>
      </c>
      <c r="Z6911" s="135">
        <v>20418</v>
      </c>
      <c r="AA6911" s="136">
        <v>20608</v>
      </c>
      <c r="AB6911" s="135">
        <v>20419</v>
      </c>
      <c r="AC6911" s="136">
        <v>18723</v>
      </c>
      <c r="AD6911" s="135">
        <v>18218</v>
      </c>
      <c r="AE6911" s="137">
        <v>20706</v>
      </c>
      <c r="AF6911" s="138">
        <v>21371</v>
      </c>
    </row>
    <row r="6912" spans="2:32">
      <c r="B6912" s="114">
        <v>6874</v>
      </c>
      <c r="C6912" s="115">
        <v>6874</v>
      </c>
      <c r="D6912" s="116">
        <v>287</v>
      </c>
      <c r="E6912" s="117">
        <v>10</v>
      </c>
      <c r="F6912" s="118">
        <v>14</v>
      </c>
      <c r="G6912" s="119" t="s">
        <v>488</v>
      </c>
      <c r="H6912" s="120">
        <v>10</v>
      </c>
      <c r="I6912" s="115">
        <v>13</v>
      </c>
      <c r="J6912" s="116" t="s">
        <v>488</v>
      </c>
      <c r="K6912" s="121">
        <v>10</v>
      </c>
      <c r="L6912" s="108"/>
      <c r="M6912" s="122">
        <v>12946</v>
      </c>
      <c r="N6912" s="123">
        <v>16253</v>
      </c>
      <c r="O6912" s="124">
        <v>17136</v>
      </c>
      <c r="P6912" s="123">
        <v>17177</v>
      </c>
      <c r="Q6912" s="124">
        <v>16983</v>
      </c>
      <c r="R6912" s="123">
        <v>14901</v>
      </c>
      <c r="S6912" s="124">
        <v>16042</v>
      </c>
      <c r="T6912" s="123">
        <v>18190</v>
      </c>
      <c r="U6912" s="124">
        <v>19038</v>
      </c>
      <c r="V6912" s="123">
        <v>18633</v>
      </c>
      <c r="W6912" s="124">
        <v>17445</v>
      </c>
      <c r="X6912" s="123">
        <v>16415</v>
      </c>
      <c r="Y6912" s="124">
        <v>17432</v>
      </c>
      <c r="Z6912" s="123">
        <v>20425</v>
      </c>
      <c r="AA6912" s="124">
        <v>20604</v>
      </c>
      <c r="AB6912" s="123">
        <v>20220</v>
      </c>
      <c r="AC6912" s="124">
        <v>19050</v>
      </c>
      <c r="AD6912" s="123">
        <v>18569</v>
      </c>
      <c r="AE6912" s="125">
        <v>20619</v>
      </c>
      <c r="AF6912" s="126">
        <v>21417</v>
      </c>
    </row>
    <row r="6913" spans="2:32">
      <c r="B6913" s="127">
        <v>6875</v>
      </c>
      <c r="C6913" s="128">
        <v>6875</v>
      </c>
      <c r="D6913" s="129">
        <v>287</v>
      </c>
      <c r="E6913" s="130">
        <v>10</v>
      </c>
      <c r="F6913" s="131">
        <v>14</v>
      </c>
      <c r="G6913" s="132" t="s">
        <v>488</v>
      </c>
      <c r="H6913" s="133">
        <v>10</v>
      </c>
      <c r="I6913" s="128">
        <v>13</v>
      </c>
      <c r="J6913" s="129" t="s">
        <v>488</v>
      </c>
      <c r="K6913" s="134">
        <v>11</v>
      </c>
      <c r="L6913" s="108"/>
      <c r="M6913" s="81">
        <v>13201</v>
      </c>
      <c r="N6913" s="135">
        <v>15963</v>
      </c>
      <c r="O6913" s="136">
        <v>17008</v>
      </c>
      <c r="P6913" s="135">
        <v>16943</v>
      </c>
      <c r="Q6913" s="136">
        <v>16857</v>
      </c>
      <c r="R6913" s="135">
        <v>14898</v>
      </c>
      <c r="S6913" s="136">
        <v>16074</v>
      </c>
      <c r="T6913" s="135">
        <v>17776</v>
      </c>
      <c r="U6913" s="136">
        <v>19162</v>
      </c>
      <c r="V6913" s="135">
        <v>18222</v>
      </c>
      <c r="W6913" s="136">
        <v>17317</v>
      </c>
      <c r="X6913" s="135">
        <v>16384</v>
      </c>
      <c r="Y6913" s="136">
        <v>17342</v>
      </c>
      <c r="Z6913" s="135">
        <v>20602</v>
      </c>
      <c r="AA6913" s="136">
        <v>20720</v>
      </c>
      <c r="AB6913" s="135">
        <v>19983</v>
      </c>
      <c r="AC6913" s="136">
        <v>19243</v>
      </c>
      <c r="AD6913" s="135">
        <v>18507</v>
      </c>
      <c r="AE6913" s="137">
        <v>20637</v>
      </c>
      <c r="AF6913" s="138">
        <v>21644</v>
      </c>
    </row>
    <row r="6914" spans="2:32">
      <c r="B6914" s="114">
        <v>6876</v>
      </c>
      <c r="C6914" s="115">
        <v>6876</v>
      </c>
      <c r="D6914" s="116">
        <v>287</v>
      </c>
      <c r="E6914" s="117">
        <v>10</v>
      </c>
      <c r="F6914" s="118">
        <v>14</v>
      </c>
      <c r="G6914" s="119" t="s">
        <v>488</v>
      </c>
      <c r="H6914" s="120">
        <v>10</v>
      </c>
      <c r="I6914" s="115">
        <v>13</v>
      </c>
      <c r="J6914" s="116" t="s">
        <v>488</v>
      </c>
      <c r="K6914" s="121">
        <v>12</v>
      </c>
      <c r="L6914" s="108"/>
      <c r="M6914" s="122">
        <v>13469</v>
      </c>
      <c r="N6914" s="123">
        <v>15754</v>
      </c>
      <c r="O6914" s="124">
        <v>16932</v>
      </c>
      <c r="P6914" s="123">
        <v>16850</v>
      </c>
      <c r="Q6914" s="124">
        <v>16753</v>
      </c>
      <c r="R6914" s="123">
        <v>15034</v>
      </c>
      <c r="S6914" s="124">
        <v>16110</v>
      </c>
      <c r="T6914" s="123">
        <v>17535</v>
      </c>
      <c r="U6914" s="124">
        <v>19240</v>
      </c>
      <c r="V6914" s="123">
        <v>17918</v>
      </c>
      <c r="W6914" s="124">
        <v>17247</v>
      </c>
      <c r="X6914" s="123">
        <v>16499</v>
      </c>
      <c r="Y6914" s="124">
        <v>17301</v>
      </c>
      <c r="Z6914" s="123">
        <v>20633</v>
      </c>
      <c r="AA6914" s="124">
        <v>20754</v>
      </c>
      <c r="AB6914" s="123">
        <v>19843</v>
      </c>
      <c r="AC6914" s="124">
        <v>19209</v>
      </c>
      <c r="AD6914" s="123">
        <v>18398</v>
      </c>
      <c r="AE6914" s="125">
        <v>20575</v>
      </c>
      <c r="AF6914" s="126">
        <v>21684</v>
      </c>
    </row>
    <row r="6915" spans="2:32">
      <c r="B6915" s="127">
        <v>6877</v>
      </c>
      <c r="C6915" s="128">
        <v>6877</v>
      </c>
      <c r="D6915" s="129">
        <v>287</v>
      </c>
      <c r="E6915" s="130">
        <v>10</v>
      </c>
      <c r="F6915" s="131">
        <v>14</v>
      </c>
      <c r="G6915" s="132" t="s">
        <v>488</v>
      </c>
      <c r="H6915" s="133">
        <v>10</v>
      </c>
      <c r="I6915" s="128">
        <v>13</v>
      </c>
      <c r="J6915" s="129" t="s">
        <v>488</v>
      </c>
      <c r="K6915" s="134">
        <v>13</v>
      </c>
      <c r="L6915" s="108"/>
      <c r="M6915" s="81">
        <v>13672</v>
      </c>
      <c r="N6915" s="135">
        <v>15751</v>
      </c>
      <c r="O6915" s="136">
        <v>17066</v>
      </c>
      <c r="P6915" s="135">
        <v>16992</v>
      </c>
      <c r="Q6915" s="136">
        <v>16847</v>
      </c>
      <c r="R6915" s="135">
        <v>15142</v>
      </c>
      <c r="S6915" s="136">
        <v>16152</v>
      </c>
      <c r="T6915" s="135">
        <v>17501</v>
      </c>
      <c r="U6915" s="136">
        <v>19431</v>
      </c>
      <c r="V6915" s="135">
        <v>17929</v>
      </c>
      <c r="W6915" s="136">
        <v>17126</v>
      </c>
      <c r="X6915" s="135">
        <v>16588</v>
      </c>
      <c r="Y6915" s="136">
        <v>17310</v>
      </c>
      <c r="Z6915" s="135">
        <v>20819</v>
      </c>
      <c r="AA6915" s="136">
        <v>20957</v>
      </c>
      <c r="AB6915" s="135">
        <v>19927</v>
      </c>
      <c r="AC6915" s="136">
        <v>19092</v>
      </c>
      <c r="AD6915" s="135">
        <v>18395</v>
      </c>
      <c r="AE6915" s="137">
        <v>20618</v>
      </c>
      <c r="AF6915" s="138">
        <v>21867</v>
      </c>
    </row>
    <row r="6916" spans="2:32">
      <c r="B6916" s="114">
        <v>6878</v>
      </c>
      <c r="C6916" s="115">
        <v>6878</v>
      </c>
      <c r="D6916" s="116">
        <v>287</v>
      </c>
      <c r="E6916" s="117">
        <v>10</v>
      </c>
      <c r="F6916" s="118">
        <v>14</v>
      </c>
      <c r="G6916" s="119" t="s">
        <v>488</v>
      </c>
      <c r="H6916" s="120">
        <v>10</v>
      </c>
      <c r="I6916" s="115">
        <v>13</v>
      </c>
      <c r="J6916" s="116" t="s">
        <v>488</v>
      </c>
      <c r="K6916" s="121">
        <v>14</v>
      </c>
      <c r="L6916" s="108"/>
      <c r="M6916" s="122">
        <v>13734</v>
      </c>
      <c r="N6916" s="123">
        <v>15678</v>
      </c>
      <c r="O6916" s="124">
        <v>17222</v>
      </c>
      <c r="P6916" s="123">
        <v>17126</v>
      </c>
      <c r="Q6916" s="124">
        <v>16859</v>
      </c>
      <c r="R6916" s="123">
        <v>15277</v>
      </c>
      <c r="S6916" s="124">
        <v>16125</v>
      </c>
      <c r="T6916" s="123">
        <v>17438</v>
      </c>
      <c r="U6916" s="124">
        <v>19518</v>
      </c>
      <c r="V6916" s="123">
        <v>17964</v>
      </c>
      <c r="W6916" s="124">
        <v>17132</v>
      </c>
      <c r="X6916" s="123">
        <v>16705</v>
      </c>
      <c r="Y6916" s="124">
        <v>17234</v>
      </c>
      <c r="Z6916" s="123">
        <v>20876</v>
      </c>
      <c r="AA6916" s="124">
        <v>20966</v>
      </c>
      <c r="AB6916" s="123">
        <v>19901</v>
      </c>
      <c r="AC6916" s="124">
        <v>19018</v>
      </c>
      <c r="AD6916" s="123">
        <v>18298</v>
      </c>
      <c r="AE6916" s="125">
        <v>20440</v>
      </c>
      <c r="AF6916" s="126">
        <v>21906</v>
      </c>
    </row>
    <row r="6917" spans="2:32">
      <c r="B6917" s="127">
        <v>6879</v>
      </c>
      <c r="C6917" s="128">
        <v>6879</v>
      </c>
      <c r="D6917" s="129">
        <v>287</v>
      </c>
      <c r="E6917" s="130">
        <v>10</v>
      </c>
      <c r="F6917" s="131">
        <v>14</v>
      </c>
      <c r="G6917" s="132" t="s">
        <v>488</v>
      </c>
      <c r="H6917" s="133">
        <v>10</v>
      </c>
      <c r="I6917" s="128">
        <v>13</v>
      </c>
      <c r="J6917" s="129" t="s">
        <v>488</v>
      </c>
      <c r="K6917" s="134">
        <v>15</v>
      </c>
      <c r="L6917" s="108"/>
      <c r="M6917" s="81">
        <v>13866</v>
      </c>
      <c r="N6917" s="135">
        <v>15734</v>
      </c>
      <c r="O6917" s="136">
        <v>17417</v>
      </c>
      <c r="P6917" s="135">
        <v>17322</v>
      </c>
      <c r="Q6917" s="136">
        <v>16827</v>
      </c>
      <c r="R6917" s="135">
        <v>15539</v>
      </c>
      <c r="S6917" s="136">
        <v>16402</v>
      </c>
      <c r="T6917" s="135">
        <v>17515</v>
      </c>
      <c r="U6917" s="136">
        <v>19451</v>
      </c>
      <c r="V6917" s="135">
        <v>18090</v>
      </c>
      <c r="W6917" s="136">
        <v>17219</v>
      </c>
      <c r="X6917" s="135">
        <v>16956</v>
      </c>
      <c r="Y6917" s="136">
        <v>17491</v>
      </c>
      <c r="Z6917" s="135">
        <v>20770</v>
      </c>
      <c r="AA6917" s="136">
        <v>20814</v>
      </c>
      <c r="AB6917" s="135">
        <v>19930</v>
      </c>
      <c r="AC6917" s="136">
        <v>18848</v>
      </c>
      <c r="AD6917" s="135">
        <v>18533</v>
      </c>
      <c r="AE6917" s="137">
        <v>20200</v>
      </c>
      <c r="AF6917" s="138">
        <v>21787</v>
      </c>
    </row>
    <row r="6918" spans="2:32">
      <c r="B6918" s="114">
        <v>6880</v>
      </c>
      <c r="C6918" s="115">
        <v>6880</v>
      </c>
      <c r="D6918" s="116">
        <v>287</v>
      </c>
      <c r="E6918" s="117">
        <v>10</v>
      </c>
      <c r="F6918" s="118">
        <v>14</v>
      </c>
      <c r="G6918" s="119" t="s">
        <v>488</v>
      </c>
      <c r="H6918" s="120">
        <v>10</v>
      </c>
      <c r="I6918" s="115">
        <v>13</v>
      </c>
      <c r="J6918" s="116" t="s">
        <v>488</v>
      </c>
      <c r="K6918" s="121">
        <v>16</v>
      </c>
      <c r="L6918" s="108"/>
      <c r="M6918" s="122">
        <v>14276</v>
      </c>
      <c r="N6918" s="123">
        <v>16165</v>
      </c>
      <c r="O6918" s="124">
        <v>17851</v>
      </c>
      <c r="P6918" s="123">
        <v>17778</v>
      </c>
      <c r="Q6918" s="124">
        <v>17017</v>
      </c>
      <c r="R6918" s="123">
        <v>16021</v>
      </c>
      <c r="S6918" s="124">
        <v>16935</v>
      </c>
      <c r="T6918" s="123">
        <v>18082</v>
      </c>
      <c r="U6918" s="124">
        <v>19521</v>
      </c>
      <c r="V6918" s="123">
        <v>18385</v>
      </c>
      <c r="W6918" s="124">
        <v>17516</v>
      </c>
      <c r="X6918" s="123">
        <v>17369</v>
      </c>
      <c r="Y6918" s="124">
        <v>17936</v>
      </c>
      <c r="Z6918" s="123">
        <v>20763</v>
      </c>
      <c r="AA6918" s="124">
        <v>20762</v>
      </c>
      <c r="AB6918" s="123">
        <v>19973</v>
      </c>
      <c r="AC6918" s="124">
        <v>18907</v>
      </c>
      <c r="AD6918" s="123">
        <v>18952</v>
      </c>
      <c r="AE6918" s="125">
        <v>20499</v>
      </c>
      <c r="AF6918" s="126">
        <v>21749</v>
      </c>
    </row>
    <row r="6919" spans="2:32">
      <c r="B6919" s="127">
        <v>6881</v>
      </c>
      <c r="C6919" s="128">
        <v>6881</v>
      </c>
      <c r="D6919" s="129">
        <v>287</v>
      </c>
      <c r="E6919" s="130">
        <v>10</v>
      </c>
      <c r="F6919" s="131">
        <v>14</v>
      </c>
      <c r="G6919" s="132" t="s">
        <v>488</v>
      </c>
      <c r="H6919" s="133">
        <v>10</v>
      </c>
      <c r="I6919" s="128">
        <v>13</v>
      </c>
      <c r="J6919" s="129" t="s">
        <v>488</v>
      </c>
      <c r="K6919" s="134">
        <v>17</v>
      </c>
      <c r="L6919" s="108"/>
      <c r="M6919" s="81">
        <v>14685</v>
      </c>
      <c r="N6919" s="135">
        <v>16449</v>
      </c>
      <c r="O6919" s="136">
        <v>18204</v>
      </c>
      <c r="P6919" s="135">
        <v>17975</v>
      </c>
      <c r="Q6919" s="136">
        <v>17169</v>
      </c>
      <c r="R6919" s="135">
        <v>16493</v>
      </c>
      <c r="S6919" s="136">
        <v>17207</v>
      </c>
      <c r="T6919" s="135">
        <v>18330</v>
      </c>
      <c r="U6919" s="136">
        <v>19758</v>
      </c>
      <c r="V6919" s="135">
        <v>18500</v>
      </c>
      <c r="W6919" s="136">
        <v>17907</v>
      </c>
      <c r="X6919" s="135">
        <v>17852</v>
      </c>
      <c r="Y6919" s="136">
        <v>18313</v>
      </c>
      <c r="Z6919" s="135">
        <v>21016</v>
      </c>
      <c r="AA6919" s="136">
        <v>20942</v>
      </c>
      <c r="AB6919" s="135">
        <v>20102</v>
      </c>
      <c r="AC6919" s="136">
        <v>19241</v>
      </c>
      <c r="AD6919" s="135">
        <v>19340</v>
      </c>
      <c r="AE6919" s="137">
        <v>20608</v>
      </c>
      <c r="AF6919" s="138">
        <v>22024</v>
      </c>
    </row>
    <row r="6920" spans="2:32">
      <c r="B6920" s="114">
        <v>6882</v>
      </c>
      <c r="C6920" s="115">
        <v>6882</v>
      </c>
      <c r="D6920" s="116">
        <v>287</v>
      </c>
      <c r="E6920" s="117">
        <v>10</v>
      </c>
      <c r="F6920" s="118">
        <v>14</v>
      </c>
      <c r="G6920" s="119" t="s">
        <v>488</v>
      </c>
      <c r="H6920" s="120">
        <v>10</v>
      </c>
      <c r="I6920" s="115">
        <v>13</v>
      </c>
      <c r="J6920" s="116" t="s">
        <v>488</v>
      </c>
      <c r="K6920" s="121">
        <v>18</v>
      </c>
      <c r="L6920" s="108"/>
      <c r="M6920" s="122">
        <v>14688</v>
      </c>
      <c r="N6920" s="123">
        <v>16435</v>
      </c>
      <c r="O6920" s="124">
        <v>17829</v>
      </c>
      <c r="P6920" s="123">
        <v>17974</v>
      </c>
      <c r="Q6920" s="124">
        <v>17154</v>
      </c>
      <c r="R6920" s="123">
        <v>16453</v>
      </c>
      <c r="S6920" s="124">
        <v>17149</v>
      </c>
      <c r="T6920" s="123">
        <v>18132</v>
      </c>
      <c r="U6920" s="124">
        <v>19270</v>
      </c>
      <c r="V6920" s="123">
        <v>18530</v>
      </c>
      <c r="W6920" s="124">
        <v>18273</v>
      </c>
      <c r="X6920" s="123">
        <v>18001</v>
      </c>
      <c r="Y6920" s="124">
        <v>18640</v>
      </c>
      <c r="Z6920" s="123">
        <v>20651</v>
      </c>
      <c r="AA6920" s="124">
        <v>21141</v>
      </c>
      <c r="AB6920" s="123">
        <v>20253</v>
      </c>
      <c r="AC6920" s="124">
        <v>19803</v>
      </c>
      <c r="AD6920" s="123">
        <v>19740</v>
      </c>
      <c r="AE6920" s="125">
        <v>20549</v>
      </c>
      <c r="AF6920" s="126">
        <v>21735</v>
      </c>
    </row>
    <row r="6921" spans="2:32">
      <c r="B6921" s="127">
        <v>6883</v>
      </c>
      <c r="C6921" s="128">
        <v>6883</v>
      </c>
      <c r="D6921" s="129">
        <v>287</v>
      </c>
      <c r="E6921" s="130">
        <v>10</v>
      </c>
      <c r="F6921" s="131">
        <v>14</v>
      </c>
      <c r="G6921" s="132" t="s">
        <v>488</v>
      </c>
      <c r="H6921" s="133">
        <v>10</v>
      </c>
      <c r="I6921" s="128">
        <v>13</v>
      </c>
      <c r="J6921" s="129" t="s">
        <v>488</v>
      </c>
      <c r="K6921" s="134">
        <v>19</v>
      </c>
      <c r="L6921" s="108"/>
      <c r="M6921" s="81">
        <v>15076</v>
      </c>
      <c r="N6921" s="135">
        <v>16879</v>
      </c>
      <c r="O6921" s="136">
        <v>18212</v>
      </c>
      <c r="P6921" s="135">
        <v>18391</v>
      </c>
      <c r="Q6921" s="136">
        <v>17476</v>
      </c>
      <c r="R6921" s="135">
        <v>16920</v>
      </c>
      <c r="S6921" s="136">
        <v>17786</v>
      </c>
      <c r="T6921" s="135">
        <v>18623</v>
      </c>
      <c r="U6921" s="136">
        <v>19831</v>
      </c>
      <c r="V6921" s="135">
        <v>19135</v>
      </c>
      <c r="W6921" s="136">
        <v>18736</v>
      </c>
      <c r="X6921" s="135">
        <v>18724</v>
      </c>
      <c r="Y6921" s="136">
        <v>19582</v>
      </c>
      <c r="Z6921" s="135">
        <v>21450</v>
      </c>
      <c r="AA6921" s="136">
        <v>22090</v>
      </c>
      <c r="AB6921" s="135">
        <v>21213</v>
      </c>
      <c r="AC6921" s="136">
        <v>20664</v>
      </c>
      <c r="AD6921" s="135">
        <v>20814</v>
      </c>
      <c r="AE6921" s="137">
        <v>21600</v>
      </c>
      <c r="AF6921" s="138">
        <v>22702</v>
      </c>
    </row>
    <row r="6922" spans="2:32">
      <c r="B6922" s="114">
        <v>6884</v>
      </c>
      <c r="C6922" s="115">
        <v>6884</v>
      </c>
      <c r="D6922" s="116">
        <v>287</v>
      </c>
      <c r="E6922" s="117">
        <v>10</v>
      </c>
      <c r="F6922" s="118">
        <v>14</v>
      </c>
      <c r="G6922" s="119" t="s">
        <v>488</v>
      </c>
      <c r="H6922" s="120">
        <v>10</v>
      </c>
      <c r="I6922" s="115">
        <v>13</v>
      </c>
      <c r="J6922" s="116" t="s">
        <v>488</v>
      </c>
      <c r="K6922" s="121">
        <v>20</v>
      </c>
      <c r="L6922" s="108"/>
      <c r="M6922" s="122">
        <v>14833</v>
      </c>
      <c r="N6922" s="123">
        <v>16604</v>
      </c>
      <c r="O6922" s="124">
        <v>18014</v>
      </c>
      <c r="P6922" s="123">
        <v>18247</v>
      </c>
      <c r="Q6922" s="124">
        <v>17410</v>
      </c>
      <c r="R6922" s="123">
        <v>16822</v>
      </c>
      <c r="S6922" s="124">
        <v>17818</v>
      </c>
      <c r="T6922" s="123">
        <v>18648</v>
      </c>
      <c r="U6922" s="124">
        <v>19812</v>
      </c>
      <c r="V6922" s="123">
        <v>19365</v>
      </c>
      <c r="W6922" s="124">
        <v>18848</v>
      </c>
      <c r="X6922" s="123">
        <v>18884</v>
      </c>
      <c r="Y6922" s="124">
        <v>19962</v>
      </c>
      <c r="Z6922" s="123">
        <v>21935</v>
      </c>
      <c r="AA6922" s="124">
        <v>22576</v>
      </c>
      <c r="AB6922" s="123">
        <v>21901</v>
      </c>
      <c r="AC6922" s="124">
        <v>21149</v>
      </c>
      <c r="AD6922" s="123">
        <v>21388</v>
      </c>
      <c r="AE6922" s="125">
        <v>22261</v>
      </c>
      <c r="AF6922" s="126">
        <v>23393</v>
      </c>
    </row>
    <row r="6923" spans="2:32">
      <c r="B6923" s="127">
        <v>6885</v>
      </c>
      <c r="C6923" s="128">
        <v>6885</v>
      </c>
      <c r="D6923" s="129">
        <v>287</v>
      </c>
      <c r="E6923" s="130">
        <v>10</v>
      </c>
      <c r="F6923" s="131">
        <v>14</v>
      </c>
      <c r="G6923" s="132" t="s">
        <v>488</v>
      </c>
      <c r="H6923" s="133">
        <v>10</v>
      </c>
      <c r="I6923" s="128">
        <v>13</v>
      </c>
      <c r="J6923" s="129" t="s">
        <v>488</v>
      </c>
      <c r="K6923" s="134">
        <v>21</v>
      </c>
      <c r="L6923" s="108"/>
      <c r="M6923" s="81">
        <v>14496</v>
      </c>
      <c r="N6923" s="135">
        <v>16077</v>
      </c>
      <c r="O6923" s="136">
        <v>17399</v>
      </c>
      <c r="P6923" s="135">
        <v>17773</v>
      </c>
      <c r="Q6923" s="136">
        <v>16976</v>
      </c>
      <c r="R6923" s="135">
        <v>16608</v>
      </c>
      <c r="S6923" s="136">
        <v>17518</v>
      </c>
      <c r="T6923" s="135">
        <v>18366</v>
      </c>
      <c r="U6923" s="136">
        <v>19518</v>
      </c>
      <c r="V6923" s="135">
        <v>19270</v>
      </c>
      <c r="W6923" s="136">
        <v>18888</v>
      </c>
      <c r="X6923" s="135">
        <v>19063</v>
      </c>
      <c r="Y6923" s="136">
        <v>20080</v>
      </c>
      <c r="Z6923" s="135">
        <v>22109</v>
      </c>
      <c r="AA6923" s="136">
        <v>22929</v>
      </c>
      <c r="AB6923" s="135">
        <v>22331</v>
      </c>
      <c r="AC6923" s="136">
        <v>21620</v>
      </c>
      <c r="AD6923" s="135">
        <v>21715</v>
      </c>
      <c r="AE6923" s="137">
        <v>22696</v>
      </c>
      <c r="AF6923" s="138">
        <v>23803</v>
      </c>
    </row>
    <row r="6924" spans="2:32">
      <c r="B6924" s="114">
        <v>6886</v>
      </c>
      <c r="C6924" s="115">
        <v>6886</v>
      </c>
      <c r="D6924" s="116">
        <v>287</v>
      </c>
      <c r="E6924" s="117">
        <v>10</v>
      </c>
      <c r="F6924" s="118">
        <v>14</v>
      </c>
      <c r="G6924" s="119" t="s">
        <v>488</v>
      </c>
      <c r="H6924" s="120">
        <v>10</v>
      </c>
      <c r="I6924" s="115">
        <v>13</v>
      </c>
      <c r="J6924" s="116" t="s">
        <v>488</v>
      </c>
      <c r="K6924" s="121">
        <v>22</v>
      </c>
      <c r="L6924" s="108"/>
      <c r="M6924" s="122">
        <v>13811</v>
      </c>
      <c r="N6924" s="123">
        <v>15010</v>
      </c>
      <c r="O6924" s="124">
        <v>16246</v>
      </c>
      <c r="P6924" s="123">
        <v>16760</v>
      </c>
      <c r="Q6924" s="124">
        <v>16031</v>
      </c>
      <c r="R6924" s="123">
        <v>16040</v>
      </c>
      <c r="S6924" s="124">
        <v>16717</v>
      </c>
      <c r="T6924" s="123">
        <v>17506</v>
      </c>
      <c r="U6924" s="124">
        <v>18633</v>
      </c>
      <c r="V6924" s="123">
        <v>18574</v>
      </c>
      <c r="W6924" s="124">
        <v>18592</v>
      </c>
      <c r="X6924" s="123">
        <v>18754</v>
      </c>
      <c r="Y6924" s="124">
        <v>19533</v>
      </c>
      <c r="Z6924" s="123">
        <v>21497</v>
      </c>
      <c r="AA6924" s="124">
        <v>22462</v>
      </c>
      <c r="AB6924" s="123">
        <v>21943</v>
      </c>
      <c r="AC6924" s="124">
        <v>21588</v>
      </c>
      <c r="AD6924" s="123">
        <v>21282</v>
      </c>
      <c r="AE6924" s="125">
        <v>22280</v>
      </c>
      <c r="AF6924" s="126">
        <v>23345</v>
      </c>
    </row>
    <row r="6925" spans="2:32">
      <c r="B6925" s="127">
        <v>6887</v>
      </c>
      <c r="C6925" s="128">
        <v>6887</v>
      </c>
      <c r="D6925" s="129">
        <v>287</v>
      </c>
      <c r="E6925" s="130">
        <v>10</v>
      </c>
      <c r="F6925" s="131">
        <v>14</v>
      </c>
      <c r="G6925" s="132" t="s">
        <v>488</v>
      </c>
      <c r="H6925" s="133">
        <v>10</v>
      </c>
      <c r="I6925" s="128">
        <v>13</v>
      </c>
      <c r="J6925" s="129" t="s">
        <v>488</v>
      </c>
      <c r="K6925" s="134">
        <v>23</v>
      </c>
      <c r="L6925" s="108"/>
      <c r="M6925" s="81">
        <v>13064</v>
      </c>
      <c r="N6925" s="135">
        <v>13896</v>
      </c>
      <c r="O6925" s="136">
        <v>15055</v>
      </c>
      <c r="P6925" s="135">
        <v>15603</v>
      </c>
      <c r="Q6925" s="136">
        <v>14938</v>
      </c>
      <c r="R6925" s="135">
        <v>15374</v>
      </c>
      <c r="S6925" s="136">
        <v>15882</v>
      </c>
      <c r="T6925" s="135">
        <v>16528</v>
      </c>
      <c r="U6925" s="136">
        <v>17604</v>
      </c>
      <c r="V6925" s="135">
        <v>17621</v>
      </c>
      <c r="W6925" s="136">
        <v>18121</v>
      </c>
      <c r="X6925" s="135">
        <v>18234</v>
      </c>
      <c r="Y6925" s="136">
        <v>18845</v>
      </c>
      <c r="Z6925" s="135">
        <v>20617</v>
      </c>
      <c r="AA6925" s="136">
        <v>21630</v>
      </c>
      <c r="AB6925" s="135">
        <v>21156</v>
      </c>
      <c r="AC6925" s="136">
        <v>21233</v>
      </c>
      <c r="AD6925" s="135">
        <v>20665</v>
      </c>
      <c r="AE6925" s="137">
        <v>21539</v>
      </c>
      <c r="AF6925" s="138">
        <v>22530</v>
      </c>
    </row>
    <row r="6926" spans="2:32">
      <c r="B6926" s="114">
        <v>6888</v>
      </c>
      <c r="C6926" s="115">
        <v>6888</v>
      </c>
      <c r="D6926" s="116">
        <v>287</v>
      </c>
      <c r="E6926" s="117">
        <v>10</v>
      </c>
      <c r="F6926" s="118">
        <v>14</v>
      </c>
      <c r="G6926" s="119" t="s">
        <v>488</v>
      </c>
      <c r="H6926" s="120">
        <v>10</v>
      </c>
      <c r="I6926" s="115">
        <v>13</v>
      </c>
      <c r="J6926" s="116" t="s">
        <v>488</v>
      </c>
      <c r="K6926" s="121">
        <v>24</v>
      </c>
      <c r="L6926" s="108"/>
      <c r="M6926" s="122">
        <v>12523</v>
      </c>
      <c r="N6926" s="123">
        <v>13141</v>
      </c>
      <c r="O6926" s="124">
        <v>14209</v>
      </c>
      <c r="P6926" s="123">
        <v>14780</v>
      </c>
      <c r="Q6926" s="124">
        <v>14145</v>
      </c>
      <c r="R6926" s="123">
        <v>14903</v>
      </c>
      <c r="S6926" s="124">
        <v>15383</v>
      </c>
      <c r="T6926" s="123">
        <v>15908</v>
      </c>
      <c r="U6926" s="124">
        <v>16945</v>
      </c>
      <c r="V6926" s="123">
        <v>16991</v>
      </c>
      <c r="W6926" s="124">
        <v>17757</v>
      </c>
      <c r="X6926" s="123">
        <v>17896</v>
      </c>
      <c r="Y6926" s="124">
        <v>18435</v>
      </c>
      <c r="Z6926" s="123">
        <v>20030</v>
      </c>
      <c r="AA6926" s="124">
        <v>21042</v>
      </c>
      <c r="AB6926" s="123">
        <v>20579</v>
      </c>
      <c r="AC6926" s="124">
        <v>20930</v>
      </c>
      <c r="AD6926" s="123">
        <v>20305</v>
      </c>
      <c r="AE6926" s="125">
        <v>21069</v>
      </c>
      <c r="AF6926" s="126">
        <v>22012</v>
      </c>
    </row>
    <row r="6927" spans="2:32">
      <c r="B6927" s="127">
        <v>6889</v>
      </c>
      <c r="C6927" s="128">
        <v>6889</v>
      </c>
      <c r="D6927" s="129">
        <v>288</v>
      </c>
      <c r="E6927" s="130">
        <v>10</v>
      </c>
      <c r="F6927" s="131">
        <v>15</v>
      </c>
      <c r="G6927" s="132" t="s">
        <v>488</v>
      </c>
      <c r="H6927" s="133">
        <v>10</v>
      </c>
      <c r="I6927" s="128">
        <v>14</v>
      </c>
      <c r="J6927" s="129" t="s">
        <v>488</v>
      </c>
      <c r="K6927" s="134">
        <v>1</v>
      </c>
      <c r="L6927" s="108"/>
      <c r="M6927" s="81">
        <v>11431</v>
      </c>
      <c r="N6927" s="135">
        <v>13193</v>
      </c>
      <c r="O6927" s="136">
        <v>13843</v>
      </c>
      <c r="P6927" s="135">
        <v>13741</v>
      </c>
      <c r="Q6927" s="136">
        <v>14200</v>
      </c>
      <c r="R6927" s="135">
        <v>14478</v>
      </c>
      <c r="S6927" s="136">
        <v>15450</v>
      </c>
      <c r="T6927" s="135">
        <v>16011</v>
      </c>
      <c r="U6927" s="136">
        <v>16647</v>
      </c>
      <c r="V6927" s="135">
        <v>16917</v>
      </c>
      <c r="W6927" s="136">
        <v>16644</v>
      </c>
      <c r="X6927" s="135">
        <v>17402</v>
      </c>
      <c r="Y6927" s="136">
        <v>18809</v>
      </c>
      <c r="Z6927" s="135">
        <v>19856</v>
      </c>
      <c r="AA6927" s="136">
        <v>20042</v>
      </c>
      <c r="AB6927" s="135">
        <v>20277</v>
      </c>
      <c r="AC6927" s="136">
        <v>19347</v>
      </c>
      <c r="AD6927" s="135">
        <v>20844</v>
      </c>
      <c r="AE6927" s="137">
        <v>21379</v>
      </c>
      <c r="AF6927" s="138">
        <v>21905</v>
      </c>
    </row>
    <row r="6928" spans="2:32">
      <c r="B6928" s="114">
        <v>6890</v>
      </c>
      <c r="C6928" s="115">
        <v>6890</v>
      </c>
      <c r="D6928" s="116">
        <v>288</v>
      </c>
      <c r="E6928" s="117">
        <v>10</v>
      </c>
      <c r="F6928" s="118">
        <v>15</v>
      </c>
      <c r="G6928" s="119" t="s">
        <v>488</v>
      </c>
      <c r="H6928" s="120">
        <v>10</v>
      </c>
      <c r="I6928" s="115">
        <v>14</v>
      </c>
      <c r="J6928" s="116" t="s">
        <v>488</v>
      </c>
      <c r="K6928" s="121">
        <v>2</v>
      </c>
      <c r="L6928" s="108"/>
      <c r="M6928" s="122">
        <v>11198</v>
      </c>
      <c r="N6928" s="123">
        <v>12923</v>
      </c>
      <c r="O6928" s="124">
        <v>13567</v>
      </c>
      <c r="P6928" s="123">
        <v>13443</v>
      </c>
      <c r="Q6928" s="124">
        <v>13874</v>
      </c>
      <c r="R6928" s="123">
        <v>14249</v>
      </c>
      <c r="S6928" s="124">
        <v>15214</v>
      </c>
      <c r="T6928" s="123">
        <v>15747</v>
      </c>
      <c r="U6928" s="124">
        <v>16395</v>
      </c>
      <c r="V6928" s="123">
        <v>16616</v>
      </c>
      <c r="W6928" s="124">
        <v>16380</v>
      </c>
      <c r="X6928" s="123">
        <v>17146</v>
      </c>
      <c r="Y6928" s="124">
        <v>18519</v>
      </c>
      <c r="Z6928" s="123">
        <v>19498</v>
      </c>
      <c r="AA6928" s="124">
        <v>19630</v>
      </c>
      <c r="AB6928" s="123">
        <v>19875</v>
      </c>
      <c r="AC6928" s="124">
        <v>18994</v>
      </c>
      <c r="AD6928" s="123">
        <v>20493</v>
      </c>
      <c r="AE6928" s="125">
        <v>21010</v>
      </c>
      <c r="AF6928" s="126">
        <v>21503</v>
      </c>
    </row>
    <row r="6929" spans="2:32">
      <c r="B6929" s="127">
        <v>6891</v>
      </c>
      <c r="C6929" s="128">
        <v>6891</v>
      </c>
      <c r="D6929" s="129">
        <v>288</v>
      </c>
      <c r="E6929" s="130">
        <v>10</v>
      </c>
      <c r="F6929" s="131">
        <v>15</v>
      </c>
      <c r="G6929" s="132" t="s">
        <v>488</v>
      </c>
      <c r="H6929" s="133">
        <v>10</v>
      </c>
      <c r="I6929" s="128">
        <v>14</v>
      </c>
      <c r="J6929" s="129" t="s">
        <v>488</v>
      </c>
      <c r="K6929" s="134">
        <v>3</v>
      </c>
      <c r="L6929" s="108"/>
      <c r="M6929" s="81">
        <v>11122</v>
      </c>
      <c r="N6929" s="135">
        <v>12824</v>
      </c>
      <c r="O6929" s="136">
        <v>13496</v>
      </c>
      <c r="P6929" s="135">
        <v>13357</v>
      </c>
      <c r="Q6929" s="136">
        <v>13807</v>
      </c>
      <c r="R6929" s="135">
        <v>14217</v>
      </c>
      <c r="S6929" s="136">
        <v>15230</v>
      </c>
      <c r="T6929" s="135">
        <v>15718</v>
      </c>
      <c r="U6929" s="136">
        <v>16393</v>
      </c>
      <c r="V6929" s="135">
        <v>16555</v>
      </c>
      <c r="W6929" s="136">
        <v>16316</v>
      </c>
      <c r="X6929" s="135">
        <v>17090</v>
      </c>
      <c r="Y6929" s="136">
        <v>18452</v>
      </c>
      <c r="Z6929" s="135">
        <v>19350</v>
      </c>
      <c r="AA6929" s="136">
        <v>19440</v>
      </c>
      <c r="AB6929" s="135">
        <v>19668</v>
      </c>
      <c r="AC6929" s="136">
        <v>18863</v>
      </c>
      <c r="AD6929" s="135">
        <v>20343</v>
      </c>
      <c r="AE6929" s="137">
        <v>20794</v>
      </c>
      <c r="AF6929" s="138">
        <v>21282</v>
      </c>
    </row>
    <row r="6930" spans="2:32">
      <c r="B6930" s="114">
        <v>6892</v>
      </c>
      <c r="C6930" s="115">
        <v>6892</v>
      </c>
      <c r="D6930" s="116">
        <v>288</v>
      </c>
      <c r="E6930" s="117">
        <v>10</v>
      </c>
      <c r="F6930" s="118">
        <v>15</v>
      </c>
      <c r="G6930" s="119" t="s">
        <v>488</v>
      </c>
      <c r="H6930" s="120">
        <v>10</v>
      </c>
      <c r="I6930" s="115">
        <v>14</v>
      </c>
      <c r="J6930" s="116" t="s">
        <v>488</v>
      </c>
      <c r="K6930" s="121">
        <v>4</v>
      </c>
      <c r="L6930" s="108"/>
      <c r="M6930" s="122">
        <v>11121</v>
      </c>
      <c r="N6930" s="123">
        <v>12903</v>
      </c>
      <c r="O6930" s="124">
        <v>13553</v>
      </c>
      <c r="P6930" s="123">
        <v>13423</v>
      </c>
      <c r="Q6930" s="124">
        <v>13742</v>
      </c>
      <c r="R6930" s="123">
        <v>14222</v>
      </c>
      <c r="S6930" s="124">
        <v>15291</v>
      </c>
      <c r="T6930" s="123">
        <v>15685</v>
      </c>
      <c r="U6930" s="124">
        <v>16276</v>
      </c>
      <c r="V6930" s="123">
        <v>16337</v>
      </c>
      <c r="W6930" s="124">
        <v>16085</v>
      </c>
      <c r="X6930" s="123">
        <v>16860</v>
      </c>
      <c r="Y6930" s="124">
        <v>18194</v>
      </c>
      <c r="Z6930" s="123">
        <v>18948</v>
      </c>
      <c r="AA6930" s="124">
        <v>18999</v>
      </c>
      <c r="AB6930" s="123">
        <v>19112</v>
      </c>
      <c r="AC6930" s="124">
        <v>18371</v>
      </c>
      <c r="AD6930" s="123">
        <v>19911</v>
      </c>
      <c r="AE6930" s="125">
        <v>20258</v>
      </c>
      <c r="AF6930" s="126">
        <v>20715</v>
      </c>
    </row>
    <row r="6931" spans="2:32">
      <c r="B6931" s="127">
        <v>6893</v>
      </c>
      <c r="C6931" s="128">
        <v>6893</v>
      </c>
      <c r="D6931" s="129">
        <v>288</v>
      </c>
      <c r="E6931" s="130">
        <v>10</v>
      </c>
      <c r="F6931" s="131">
        <v>15</v>
      </c>
      <c r="G6931" s="132" t="s">
        <v>488</v>
      </c>
      <c r="H6931" s="133">
        <v>10</v>
      </c>
      <c r="I6931" s="128">
        <v>14</v>
      </c>
      <c r="J6931" s="129" t="s">
        <v>488</v>
      </c>
      <c r="K6931" s="134">
        <v>5</v>
      </c>
      <c r="L6931" s="108"/>
      <c r="M6931" s="81">
        <v>11296</v>
      </c>
      <c r="N6931" s="135">
        <v>13411</v>
      </c>
      <c r="O6931" s="136">
        <v>14109</v>
      </c>
      <c r="P6931" s="135">
        <v>13913</v>
      </c>
      <c r="Q6931" s="136">
        <v>13846</v>
      </c>
      <c r="R6931" s="135">
        <v>14778</v>
      </c>
      <c r="S6931" s="136">
        <v>15755</v>
      </c>
      <c r="T6931" s="135">
        <v>16025</v>
      </c>
      <c r="U6931" s="136">
        <v>16583</v>
      </c>
      <c r="V6931" s="135">
        <v>16186</v>
      </c>
      <c r="W6931" s="136">
        <v>15830</v>
      </c>
      <c r="X6931" s="135">
        <v>17078</v>
      </c>
      <c r="Y6931" s="136">
        <v>18322</v>
      </c>
      <c r="Z6931" s="135">
        <v>18880</v>
      </c>
      <c r="AA6931" s="136">
        <v>18860</v>
      </c>
      <c r="AB6931" s="135">
        <v>18643</v>
      </c>
      <c r="AC6931" s="136">
        <v>17854</v>
      </c>
      <c r="AD6931" s="135">
        <v>19825</v>
      </c>
      <c r="AE6931" s="137">
        <v>20007</v>
      </c>
      <c r="AF6931" s="138">
        <v>20451</v>
      </c>
    </row>
    <row r="6932" spans="2:32">
      <c r="B6932" s="114">
        <v>6894</v>
      </c>
      <c r="C6932" s="115">
        <v>6894</v>
      </c>
      <c r="D6932" s="116">
        <v>288</v>
      </c>
      <c r="E6932" s="117">
        <v>10</v>
      </c>
      <c r="F6932" s="118">
        <v>15</v>
      </c>
      <c r="G6932" s="119" t="s">
        <v>488</v>
      </c>
      <c r="H6932" s="120">
        <v>10</v>
      </c>
      <c r="I6932" s="115">
        <v>14</v>
      </c>
      <c r="J6932" s="116" t="s">
        <v>488</v>
      </c>
      <c r="K6932" s="121">
        <v>6</v>
      </c>
      <c r="L6932" s="108"/>
      <c r="M6932" s="122">
        <v>11729</v>
      </c>
      <c r="N6932" s="123">
        <v>14814</v>
      </c>
      <c r="O6932" s="124">
        <v>15444</v>
      </c>
      <c r="P6932" s="123">
        <v>15223</v>
      </c>
      <c r="Q6932" s="124">
        <v>14232</v>
      </c>
      <c r="R6932" s="123">
        <v>16008</v>
      </c>
      <c r="S6932" s="124">
        <v>17017</v>
      </c>
      <c r="T6932" s="123">
        <v>17229</v>
      </c>
      <c r="U6932" s="124">
        <v>17621</v>
      </c>
      <c r="V6932" s="123">
        <v>16311</v>
      </c>
      <c r="W6932" s="124">
        <v>15873</v>
      </c>
      <c r="X6932" s="123">
        <v>17968</v>
      </c>
      <c r="Y6932" s="124">
        <v>19237</v>
      </c>
      <c r="Z6932" s="123">
        <v>19499</v>
      </c>
      <c r="AA6932" s="124">
        <v>19516</v>
      </c>
      <c r="AB6932" s="123">
        <v>18401</v>
      </c>
      <c r="AC6932" s="124">
        <v>17589</v>
      </c>
      <c r="AD6932" s="123">
        <v>20532</v>
      </c>
      <c r="AE6932" s="125">
        <v>20608</v>
      </c>
      <c r="AF6932" s="126">
        <v>20883</v>
      </c>
    </row>
    <row r="6933" spans="2:32">
      <c r="B6933" s="127">
        <v>6895</v>
      </c>
      <c r="C6933" s="128">
        <v>6895</v>
      </c>
      <c r="D6933" s="129">
        <v>288</v>
      </c>
      <c r="E6933" s="130">
        <v>10</v>
      </c>
      <c r="F6933" s="131">
        <v>15</v>
      </c>
      <c r="G6933" s="132" t="s">
        <v>488</v>
      </c>
      <c r="H6933" s="133">
        <v>10</v>
      </c>
      <c r="I6933" s="128">
        <v>14</v>
      </c>
      <c r="J6933" s="129" t="s">
        <v>488</v>
      </c>
      <c r="K6933" s="134">
        <v>7</v>
      </c>
      <c r="L6933" s="108"/>
      <c r="M6933" s="81">
        <v>12139</v>
      </c>
      <c r="N6933" s="135">
        <v>16441</v>
      </c>
      <c r="O6933" s="136">
        <v>16907</v>
      </c>
      <c r="P6933" s="135">
        <v>16734</v>
      </c>
      <c r="Q6933" s="136">
        <v>14777</v>
      </c>
      <c r="R6933" s="135">
        <v>17357</v>
      </c>
      <c r="S6933" s="136">
        <v>18368</v>
      </c>
      <c r="T6933" s="135">
        <v>18634</v>
      </c>
      <c r="U6933" s="136">
        <v>18900</v>
      </c>
      <c r="V6933" s="135">
        <v>16626</v>
      </c>
      <c r="W6933" s="136">
        <v>16111</v>
      </c>
      <c r="X6933" s="135">
        <v>19088</v>
      </c>
      <c r="Y6933" s="136">
        <v>20152</v>
      </c>
      <c r="Z6933" s="135">
        <v>20391</v>
      </c>
      <c r="AA6933" s="136">
        <v>20446</v>
      </c>
      <c r="AB6933" s="135">
        <v>18353</v>
      </c>
      <c r="AC6933" s="136">
        <v>17665</v>
      </c>
      <c r="AD6933" s="135">
        <v>21280</v>
      </c>
      <c r="AE6933" s="137">
        <v>21562</v>
      </c>
      <c r="AF6933" s="138">
        <v>21659</v>
      </c>
    </row>
    <row r="6934" spans="2:32">
      <c r="B6934" s="114">
        <v>6896</v>
      </c>
      <c r="C6934" s="115">
        <v>6896</v>
      </c>
      <c r="D6934" s="116">
        <v>288</v>
      </c>
      <c r="E6934" s="117">
        <v>10</v>
      </c>
      <c r="F6934" s="118">
        <v>15</v>
      </c>
      <c r="G6934" s="119" t="s">
        <v>488</v>
      </c>
      <c r="H6934" s="120">
        <v>10</v>
      </c>
      <c r="I6934" s="115">
        <v>14</v>
      </c>
      <c r="J6934" s="116" t="s">
        <v>488</v>
      </c>
      <c r="K6934" s="121">
        <v>8</v>
      </c>
      <c r="L6934" s="108"/>
      <c r="M6934" s="122">
        <v>12508</v>
      </c>
      <c r="N6934" s="123">
        <v>16770</v>
      </c>
      <c r="O6934" s="124">
        <v>17176</v>
      </c>
      <c r="P6934" s="123">
        <v>17117</v>
      </c>
      <c r="Q6934" s="124">
        <v>15209</v>
      </c>
      <c r="R6934" s="123">
        <v>17835</v>
      </c>
      <c r="S6934" s="124">
        <v>18531</v>
      </c>
      <c r="T6934" s="123">
        <v>18918</v>
      </c>
      <c r="U6934" s="124">
        <v>19067</v>
      </c>
      <c r="V6934" s="123">
        <v>16962</v>
      </c>
      <c r="W6934" s="124">
        <v>16356</v>
      </c>
      <c r="X6934" s="123">
        <v>19458</v>
      </c>
      <c r="Y6934" s="124">
        <v>20020</v>
      </c>
      <c r="Z6934" s="123">
        <v>20461</v>
      </c>
      <c r="AA6934" s="124">
        <v>20514</v>
      </c>
      <c r="AB6934" s="123">
        <v>18461</v>
      </c>
      <c r="AC6934" s="124">
        <v>17806</v>
      </c>
      <c r="AD6934" s="123">
        <v>21030</v>
      </c>
      <c r="AE6934" s="125">
        <v>21559</v>
      </c>
      <c r="AF6934" s="126">
        <v>21654</v>
      </c>
    </row>
    <row r="6935" spans="2:32">
      <c r="B6935" s="127">
        <v>6897</v>
      </c>
      <c r="C6935" s="128">
        <v>6897</v>
      </c>
      <c r="D6935" s="129">
        <v>288</v>
      </c>
      <c r="E6935" s="130">
        <v>10</v>
      </c>
      <c r="F6935" s="131">
        <v>15</v>
      </c>
      <c r="G6935" s="132" t="s">
        <v>488</v>
      </c>
      <c r="H6935" s="133">
        <v>10</v>
      </c>
      <c r="I6935" s="128">
        <v>14</v>
      </c>
      <c r="J6935" s="129" t="s">
        <v>488</v>
      </c>
      <c r="K6935" s="134">
        <v>9</v>
      </c>
      <c r="L6935" s="108"/>
      <c r="M6935" s="81">
        <v>13007</v>
      </c>
      <c r="N6935" s="135">
        <v>16613</v>
      </c>
      <c r="O6935" s="136">
        <v>17064</v>
      </c>
      <c r="P6935" s="135">
        <v>16854</v>
      </c>
      <c r="Q6935" s="136">
        <v>15476</v>
      </c>
      <c r="R6935" s="135">
        <v>17817</v>
      </c>
      <c r="S6935" s="136">
        <v>18230</v>
      </c>
      <c r="T6935" s="135">
        <v>18786</v>
      </c>
      <c r="U6935" s="136">
        <v>18890</v>
      </c>
      <c r="V6935" s="135">
        <v>17099</v>
      </c>
      <c r="W6935" s="136">
        <v>16597</v>
      </c>
      <c r="X6935" s="135">
        <v>19357</v>
      </c>
      <c r="Y6935" s="136">
        <v>19569</v>
      </c>
      <c r="Z6935" s="135">
        <v>20234</v>
      </c>
      <c r="AA6935" s="136">
        <v>20083</v>
      </c>
      <c r="AB6935" s="135">
        <v>18482</v>
      </c>
      <c r="AC6935" s="136">
        <v>17918</v>
      </c>
      <c r="AD6935" s="135">
        <v>20501</v>
      </c>
      <c r="AE6935" s="137">
        <v>21165</v>
      </c>
      <c r="AF6935" s="138">
        <v>21379</v>
      </c>
    </row>
    <row r="6936" spans="2:32">
      <c r="B6936" s="114">
        <v>6898</v>
      </c>
      <c r="C6936" s="115">
        <v>6898</v>
      </c>
      <c r="D6936" s="116">
        <v>288</v>
      </c>
      <c r="E6936" s="117">
        <v>10</v>
      </c>
      <c r="F6936" s="118">
        <v>15</v>
      </c>
      <c r="G6936" s="119" t="s">
        <v>488</v>
      </c>
      <c r="H6936" s="120">
        <v>10</v>
      </c>
      <c r="I6936" s="115">
        <v>14</v>
      </c>
      <c r="J6936" s="116" t="s">
        <v>488</v>
      </c>
      <c r="K6936" s="121">
        <v>10</v>
      </c>
      <c r="L6936" s="108"/>
      <c r="M6936" s="122">
        <v>13358</v>
      </c>
      <c r="N6936" s="123">
        <v>16506</v>
      </c>
      <c r="O6936" s="124">
        <v>16937</v>
      </c>
      <c r="P6936" s="123">
        <v>16677</v>
      </c>
      <c r="Q6936" s="124">
        <v>15534</v>
      </c>
      <c r="R6936" s="123">
        <v>17815</v>
      </c>
      <c r="S6936" s="124">
        <v>18001</v>
      </c>
      <c r="T6936" s="123">
        <v>18715</v>
      </c>
      <c r="U6936" s="124">
        <v>18620</v>
      </c>
      <c r="V6936" s="123">
        <v>17361</v>
      </c>
      <c r="W6936" s="124">
        <v>16783</v>
      </c>
      <c r="X6936" s="123">
        <v>19436</v>
      </c>
      <c r="Y6936" s="124">
        <v>19408</v>
      </c>
      <c r="Z6936" s="123">
        <v>20205</v>
      </c>
      <c r="AA6936" s="124">
        <v>19858</v>
      </c>
      <c r="AB6936" s="123">
        <v>18787</v>
      </c>
      <c r="AC6936" s="124">
        <v>17957</v>
      </c>
      <c r="AD6936" s="123">
        <v>20385</v>
      </c>
      <c r="AE6936" s="125">
        <v>21193</v>
      </c>
      <c r="AF6936" s="126">
        <v>21385</v>
      </c>
    </row>
    <row r="6937" spans="2:32">
      <c r="B6937" s="127">
        <v>6899</v>
      </c>
      <c r="C6937" s="128">
        <v>6899</v>
      </c>
      <c r="D6937" s="129">
        <v>288</v>
      </c>
      <c r="E6937" s="130">
        <v>10</v>
      </c>
      <c r="F6937" s="131">
        <v>15</v>
      </c>
      <c r="G6937" s="132" t="s">
        <v>488</v>
      </c>
      <c r="H6937" s="133">
        <v>10</v>
      </c>
      <c r="I6937" s="128">
        <v>14</v>
      </c>
      <c r="J6937" s="129" t="s">
        <v>488</v>
      </c>
      <c r="K6937" s="134">
        <v>11</v>
      </c>
      <c r="L6937" s="108"/>
      <c r="M6937" s="81">
        <v>13536</v>
      </c>
      <c r="N6937" s="135">
        <v>16506</v>
      </c>
      <c r="O6937" s="136">
        <v>16854</v>
      </c>
      <c r="P6937" s="135">
        <v>16470</v>
      </c>
      <c r="Q6937" s="136">
        <v>15434</v>
      </c>
      <c r="R6937" s="135">
        <v>17875</v>
      </c>
      <c r="S6937" s="136">
        <v>17794</v>
      </c>
      <c r="T6937" s="135">
        <v>18721</v>
      </c>
      <c r="U6937" s="136">
        <v>18312</v>
      </c>
      <c r="V6937" s="135">
        <v>17469</v>
      </c>
      <c r="W6937" s="136">
        <v>16899</v>
      </c>
      <c r="X6937" s="135">
        <v>19538</v>
      </c>
      <c r="Y6937" s="136">
        <v>19364</v>
      </c>
      <c r="Z6937" s="135">
        <v>20304</v>
      </c>
      <c r="AA6937" s="136">
        <v>19605</v>
      </c>
      <c r="AB6937" s="135">
        <v>18956</v>
      </c>
      <c r="AC6937" s="136">
        <v>17750</v>
      </c>
      <c r="AD6937" s="135">
        <v>20391</v>
      </c>
      <c r="AE6937" s="137">
        <v>21390</v>
      </c>
      <c r="AF6937" s="138">
        <v>21536</v>
      </c>
    </row>
    <row r="6938" spans="2:32">
      <c r="B6938" s="114">
        <v>6900</v>
      </c>
      <c r="C6938" s="115">
        <v>6900</v>
      </c>
      <c r="D6938" s="116">
        <v>288</v>
      </c>
      <c r="E6938" s="117">
        <v>10</v>
      </c>
      <c r="F6938" s="118">
        <v>15</v>
      </c>
      <c r="G6938" s="119" t="s">
        <v>488</v>
      </c>
      <c r="H6938" s="120">
        <v>10</v>
      </c>
      <c r="I6938" s="115">
        <v>14</v>
      </c>
      <c r="J6938" s="116" t="s">
        <v>488</v>
      </c>
      <c r="K6938" s="121">
        <v>12</v>
      </c>
      <c r="L6938" s="108"/>
      <c r="M6938" s="122">
        <v>13701</v>
      </c>
      <c r="N6938" s="123">
        <v>16477</v>
      </c>
      <c r="O6938" s="124">
        <v>16820</v>
      </c>
      <c r="P6938" s="123">
        <v>16253</v>
      </c>
      <c r="Q6938" s="124">
        <v>15377</v>
      </c>
      <c r="R6938" s="123">
        <v>17890</v>
      </c>
      <c r="S6938" s="124">
        <v>17610</v>
      </c>
      <c r="T6938" s="123">
        <v>18643</v>
      </c>
      <c r="U6938" s="124">
        <v>18223</v>
      </c>
      <c r="V6938" s="123">
        <v>17383</v>
      </c>
      <c r="W6938" s="124">
        <v>16924</v>
      </c>
      <c r="X6938" s="123">
        <v>19534</v>
      </c>
      <c r="Y6938" s="124">
        <v>19323</v>
      </c>
      <c r="Z6938" s="123">
        <v>20371</v>
      </c>
      <c r="AA6938" s="124">
        <v>19503</v>
      </c>
      <c r="AB6938" s="123">
        <v>18885</v>
      </c>
      <c r="AC6938" s="124">
        <v>17642</v>
      </c>
      <c r="AD6938" s="123">
        <v>20359</v>
      </c>
      <c r="AE6938" s="125">
        <v>21471</v>
      </c>
      <c r="AF6938" s="126">
        <v>21624</v>
      </c>
    </row>
    <row r="6939" spans="2:32">
      <c r="B6939" s="127">
        <v>6901</v>
      </c>
      <c r="C6939" s="128">
        <v>6901</v>
      </c>
      <c r="D6939" s="129">
        <v>288</v>
      </c>
      <c r="E6939" s="130">
        <v>10</v>
      </c>
      <c r="F6939" s="131">
        <v>15</v>
      </c>
      <c r="G6939" s="132" t="s">
        <v>488</v>
      </c>
      <c r="H6939" s="133">
        <v>10</v>
      </c>
      <c r="I6939" s="128">
        <v>14</v>
      </c>
      <c r="J6939" s="129" t="s">
        <v>488</v>
      </c>
      <c r="K6939" s="134">
        <v>13</v>
      </c>
      <c r="L6939" s="108"/>
      <c r="M6939" s="81">
        <v>13680</v>
      </c>
      <c r="N6939" s="135">
        <v>16567</v>
      </c>
      <c r="O6939" s="136">
        <v>16929</v>
      </c>
      <c r="P6939" s="135">
        <v>16257</v>
      </c>
      <c r="Q6939" s="136">
        <v>15197</v>
      </c>
      <c r="R6939" s="135">
        <v>18133</v>
      </c>
      <c r="S6939" s="136">
        <v>17566</v>
      </c>
      <c r="T6939" s="135">
        <v>18739</v>
      </c>
      <c r="U6939" s="136">
        <v>18258</v>
      </c>
      <c r="V6939" s="135">
        <v>17259</v>
      </c>
      <c r="W6939" s="136">
        <v>16937</v>
      </c>
      <c r="X6939" s="135">
        <v>19780</v>
      </c>
      <c r="Y6939" s="136">
        <v>19290</v>
      </c>
      <c r="Z6939" s="135">
        <v>20499</v>
      </c>
      <c r="AA6939" s="136">
        <v>19511</v>
      </c>
      <c r="AB6939" s="135">
        <v>18690</v>
      </c>
      <c r="AC6939" s="136">
        <v>17550</v>
      </c>
      <c r="AD6939" s="135">
        <v>20327</v>
      </c>
      <c r="AE6939" s="137">
        <v>21579</v>
      </c>
      <c r="AF6939" s="138">
        <v>21742</v>
      </c>
    </row>
    <row r="6940" spans="2:32">
      <c r="B6940" s="114">
        <v>6902</v>
      </c>
      <c r="C6940" s="115">
        <v>6902</v>
      </c>
      <c r="D6940" s="116">
        <v>288</v>
      </c>
      <c r="E6940" s="117">
        <v>10</v>
      </c>
      <c r="F6940" s="118">
        <v>15</v>
      </c>
      <c r="G6940" s="119" t="s">
        <v>488</v>
      </c>
      <c r="H6940" s="120">
        <v>10</v>
      </c>
      <c r="I6940" s="115">
        <v>14</v>
      </c>
      <c r="J6940" s="116" t="s">
        <v>488</v>
      </c>
      <c r="K6940" s="121">
        <v>14</v>
      </c>
      <c r="L6940" s="108"/>
      <c r="M6940" s="122">
        <v>13614</v>
      </c>
      <c r="N6940" s="123">
        <v>16625</v>
      </c>
      <c r="O6940" s="124">
        <v>16969</v>
      </c>
      <c r="P6940" s="123">
        <v>16210</v>
      </c>
      <c r="Q6940" s="124">
        <v>15161</v>
      </c>
      <c r="R6940" s="123">
        <v>18167</v>
      </c>
      <c r="S6940" s="124">
        <v>17383</v>
      </c>
      <c r="T6940" s="123">
        <v>18762</v>
      </c>
      <c r="U6940" s="124">
        <v>18311</v>
      </c>
      <c r="V6940" s="123">
        <v>17133</v>
      </c>
      <c r="W6940" s="124">
        <v>16917</v>
      </c>
      <c r="X6940" s="123">
        <v>19770</v>
      </c>
      <c r="Y6940" s="124">
        <v>19073</v>
      </c>
      <c r="Z6940" s="123">
        <v>20457</v>
      </c>
      <c r="AA6940" s="124">
        <v>19440</v>
      </c>
      <c r="AB6940" s="123">
        <v>18563</v>
      </c>
      <c r="AC6940" s="124">
        <v>17555</v>
      </c>
      <c r="AD6940" s="123">
        <v>20094</v>
      </c>
      <c r="AE6940" s="125">
        <v>21562</v>
      </c>
      <c r="AF6940" s="126">
        <v>21676</v>
      </c>
    </row>
    <row r="6941" spans="2:32">
      <c r="B6941" s="127">
        <v>6903</v>
      </c>
      <c r="C6941" s="128">
        <v>6903</v>
      </c>
      <c r="D6941" s="129">
        <v>288</v>
      </c>
      <c r="E6941" s="130">
        <v>10</v>
      </c>
      <c r="F6941" s="131">
        <v>15</v>
      </c>
      <c r="G6941" s="132" t="s">
        <v>488</v>
      </c>
      <c r="H6941" s="133">
        <v>10</v>
      </c>
      <c r="I6941" s="128">
        <v>14</v>
      </c>
      <c r="J6941" s="129" t="s">
        <v>488</v>
      </c>
      <c r="K6941" s="134">
        <v>15</v>
      </c>
      <c r="L6941" s="108"/>
      <c r="M6941" s="81">
        <v>13978</v>
      </c>
      <c r="N6941" s="135">
        <v>16770</v>
      </c>
      <c r="O6941" s="136">
        <v>17097</v>
      </c>
      <c r="P6941" s="135">
        <v>16275</v>
      </c>
      <c r="Q6941" s="136">
        <v>15356</v>
      </c>
      <c r="R6941" s="135">
        <v>18164</v>
      </c>
      <c r="S6941" s="136">
        <v>17305</v>
      </c>
      <c r="T6941" s="135">
        <v>18788</v>
      </c>
      <c r="U6941" s="136">
        <v>18573</v>
      </c>
      <c r="V6941" s="135">
        <v>17021</v>
      </c>
      <c r="W6941" s="136">
        <v>17036</v>
      </c>
      <c r="X6941" s="135">
        <v>19675</v>
      </c>
      <c r="Y6941" s="136">
        <v>18940</v>
      </c>
      <c r="Z6941" s="135">
        <v>20384</v>
      </c>
      <c r="AA6941" s="136">
        <v>19547</v>
      </c>
      <c r="AB6941" s="135">
        <v>18469</v>
      </c>
      <c r="AC6941" s="136">
        <v>17949</v>
      </c>
      <c r="AD6941" s="135">
        <v>19927</v>
      </c>
      <c r="AE6941" s="137">
        <v>21515</v>
      </c>
      <c r="AF6941" s="138">
        <v>21576</v>
      </c>
    </row>
    <row r="6942" spans="2:32">
      <c r="B6942" s="114">
        <v>6904</v>
      </c>
      <c r="C6942" s="115">
        <v>6904</v>
      </c>
      <c r="D6942" s="116">
        <v>288</v>
      </c>
      <c r="E6942" s="117">
        <v>10</v>
      </c>
      <c r="F6942" s="118">
        <v>15</v>
      </c>
      <c r="G6942" s="119" t="s">
        <v>488</v>
      </c>
      <c r="H6942" s="120">
        <v>10</v>
      </c>
      <c r="I6942" s="115">
        <v>14</v>
      </c>
      <c r="J6942" s="116" t="s">
        <v>488</v>
      </c>
      <c r="K6942" s="121">
        <v>16</v>
      </c>
      <c r="L6942" s="108"/>
      <c r="M6942" s="122">
        <v>14615</v>
      </c>
      <c r="N6942" s="123">
        <v>17121</v>
      </c>
      <c r="O6942" s="124">
        <v>17449</v>
      </c>
      <c r="P6942" s="123">
        <v>16551</v>
      </c>
      <c r="Q6942" s="124">
        <v>15786</v>
      </c>
      <c r="R6942" s="123">
        <v>18477</v>
      </c>
      <c r="S6942" s="124">
        <v>17641</v>
      </c>
      <c r="T6942" s="123">
        <v>18943</v>
      </c>
      <c r="U6942" s="124">
        <v>18976</v>
      </c>
      <c r="V6942" s="123">
        <v>17072</v>
      </c>
      <c r="W6942" s="124">
        <v>17294</v>
      </c>
      <c r="X6942" s="123">
        <v>19833</v>
      </c>
      <c r="Y6942" s="124">
        <v>19309</v>
      </c>
      <c r="Z6942" s="123">
        <v>20384</v>
      </c>
      <c r="AA6942" s="124">
        <v>19633</v>
      </c>
      <c r="AB6942" s="123">
        <v>18583</v>
      </c>
      <c r="AC6942" s="124">
        <v>18460</v>
      </c>
      <c r="AD6942" s="123">
        <v>20262</v>
      </c>
      <c r="AE6942" s="125">
        <v>21513</v>
      </c>
      <c r="AF6942" s="126">
        <v>21519</v>
      </c>
    </row>
    <row r="6943" spans="2:32">
      <c r="B6943" s="127">
        <v>6905</v>
      </c>
      <c r="C6943" s="128">
        <v>6905</v>
      </c>
      <c r="D6943" s="129">
        <v>288</v>
      </c>
      <c r="E6943" s="130">
        <v>10</v>
      </c>
      <c r="F6943" s="131">
        <v>15</v>
      </c>
      <c r="G6943" s="132" t="s">
        <v>488</v>
      </c>
      <c r="H6943" s="133">
        <v>10</v>
      </c>
      <c r="I6943" s="128">
        <v>14</v>
      </c>
      <c r="J6943" s="129" t="s">
        <v>488</v>
      </c>
      <c r="K6943" s="134">
        <v>17</v>
      </c>
      <c r="L6943" s="108"/>
      <c r="M6943" s="81">
        <v>15070</v>
      </c>
      <c r="N6943" s="135">
        <v>17568</v>
      </c>
      <c r="O6943" s="136">
        <v>17737</v>
      </c>
      <c r="P6943" s="135">
        <v>16866</v>
      </c>
      <c r="Q6943" s="136">
        <v>16298</v>
      </c>
      <c r="R6943" s="135">
        <v>18731</v>
      </c>
      <c r="S6943" s="136">
        <v>17983</v>
      </c>
      <c r="T6943" s="135">
        <v>19363</v>
      </c>
      <c r="U6943" s="136">
        <v>19356</v>
      </c>
      <c r="V6943" s="135">
        <v>17541</v>
      </c>
      <c r="W6943" s="136">
        <v>17952</v>
      </c>
      <c r="X6943" s="135">
        <v>20167</v>
      </c>
      <c r="Y6943" s="136">
        <v>19512</v>
      </c>
      <c r="Z6943" s="135">
        <v>20676</v>
      </c>
      <c r="AA6943" s="136">
        <v>19874</v>
      </c>
      <c r="AB6943" s="135">
        <v>19026</v>
      </c>
      <c r="AC6943" s="136">
        <v>19258</v>
      </c>
      <c r="AD6943" s="135">
        <v>20477</v>
      </c>
      <c r="AE6943" s="137">
        <v>21898</v>
      </c>
      <c r="AF6943" s="138">
        <v>21820</v>
      </c>
    </row>
    <row r="6944" spans="2:32">
      <c r="B6944" s="114">
        <v>6906</v>
      </c>
      <c r="C6944" s="115">
        <v>6906</v>
      </c>
      <c r="D6944" s="116">
        <v>288</v>
      </c>
      <c r="E6944" s="117">
        <v>10</v>
      </c>
      <c r="F6944" s="118">
        <v>15</v>
      </c>
      <c r="G6944" s="119" t="s">
        <v>488</v>
      </c>
      <c r="H6944" s="120">
        <v>10</v>
      </c>
      <c r="I6944" s="115">
        <v>14</v>
      </c>
      <c r="J6944" s="116" t="s">
        <v>488</v>
      </c>
      <c r="K6944" s="121">
        <v>18</v>
      </c>
      <c r="L6944" s="108"/>
      <c r="M6944" s="122">
        <v>15019</v>
      </c>
      <c r="N6944" s="123">
        <v>17364</v>
      </c>
      <c r="O6944" s="124">
        <v>17842</v>
      </c>
      <c r="P6944" s="123">
        <v>17019</v>
      </c>
      <c r="Q6944" s="124">
        <v>16630</v>
      </c>
      <c r="R6944" s="123">
        <v>18673</v>
      </c>
      <c r="S6944" s="124">
        <v>18001</v>
      </c>
      <c r="T6944" s="123">
        <v>19116</v>
      </c>
      <c r="U6944" s="124">
        <v>19327</v>
      </c>
      <c r="V6944" s="123">
        <v>18076</v>
      </c>
      <c r="W6944" s="124">
        <v>18463</v>
      </c>
      <c r="X6944" s="123">
        <v>20171</v>
      </c>
      <c r="Y6944" s="124">
        <v>19409</v>
      </c>
      <c r="Z6944" s="123">
        <v>20913</v>
      </c>
      <c r="AA6944" s="124">
        <v>20057</v>
      </c>
      <c r="AB6944" s="123">
        <v>19612</v>
      </c>
      <c r="AC6944" s="124">
        <v>19955</v>
      </c>
      <c r="AD6944" s="123">
        <v>20474</v>
      </c>
      <c r="AE6944" s="125">
        <v>21663</v>
      </c>
      <c r="AF6944" s="126">
        <v>22135</v>
      </c>
    </row>
    <row r="6945" spans="2:32">
      <c r="B6945" s="127">
        <v>6907</v>
      </c>
      <c r="C6945" s="128">
        <v>6907</v>
      </c>
      <c r="D6945" s="129">
        <v>288</v>
      </c>
      <c r="E6945" s="130">
        <v>10</v>
      </c>
      <c r="F6945" s="131">
        <v>15</v>
      </c>
      <c r="G6945" s="132" t="s">
        <v>488</v>
      </c>
      <c r="H6945" s="133">
        <v>10</v>
      </c>
      <c r="I6945" s="128">
        <v>14</v>
      </c>
      <c r="J6945" s="129" t="s">
        <v>488</v>
      </c>
      <c r="K6945" s="134">
        <v>19</v>
      </c>
      <c r="L6945" s="108"/>
      <c r="M6945" s="81">
        <v>15453</v>
      </c>
      <c r="N6945" s="135">
        <v>17735</v>
      </c>
      <c r="O6945" s="136">
        <v>18234</v>
      </c>
      <c r="P6945" s="135">
        <v>17309</v>
      </c>
      <c r="Q6945" s="136">
        <v>16900</v>
      </c>
      <c r="R6945" s="135">
        <v>19130</v>
      </c>
      <c r="S6945" s="136">
        <v>18454</v>
      </c>
      <c r="T6945" s="135">
        <v>19623</v>
      </c>
      <c r="U6945" s="136">
        <v>19900</v>
      </c>
      <c r="V6945" s="135">
        <v>18460</v>
      </c>
      <c r="W6945" s="136">
        <v>19039</v>
      </c>
      <c r="X6945" s="135">
        <v>20873</v>
      </c>
      <c r="Y6945" s="136">
        <v>20264</v>
      </c>
      <c r="Z6945" s="135">
        <v>21813</v>
      </c>
      <c r="AA6945" s="136">
        <v>20976</v>
      </c>
      <c r="AB6945" s="135">
        <v>20432</v>
      </c>
      <c r="AC6945" s="136">
        <v>20707</v>
      </c>
      <c r="AD6945" s="135">
        <v>21528</v>
      </c>
      <c r="AE6945" s="137">
        <v>22614</v>
      </c>
      <c r="AF6945" s="138">
        <v>23189</v>
      </c>
    </row>
    <row r="6946" spans="2:32">
      <c r="B6946" s="114">
        <v>6908</v>
      </c>
      <c r="C6946" s="115">
        <v>6908</v>
      </c>
      <c r="D6946" s="116">
        <v>288</v>
      </c>
      <c r="E6946" s="117">
        <v>10</v>
      </c>
      <c r="F6946" s="118">
        <v>15</v>
      </c>
      <c r="G6946" s="119" t="s">
        <v>488</v>
      </c>
      <c r="H6946" s="120">
        <v>10</v>
      </c>
      <c r="I6946" s="115">
        <v>14</v>
      </c>
      <c r="J6946" s="116" t="s">
        <v>488</v>
      </c>
      <c r="K6946" s="121">
        <v>20</v>
      </c>
      <c r="L6946" s="108"/>
      <c r="M6946" s="122">
        <v>15391</v>
      </c>
      <c r="N6946" s="123">
        <v>17486</v>
      </c>
      <c r="O6946" s="124">
        <v>18050</v>
      </c>
      <c r="P6946" s="123">
        <v>17214</v>
      </c>
      <c r="Q6946" s="124">
        <v>16584</v>
      </c>
      <c r="R6946" s="123">
        <v>18966</v>
      </c>
      <c r="S6946" s="124">
        <v>18422</v>
      </c>
      <c r="T6946" s="123">
        <v>19544</v>
      </c>
      <c r="U6946" s="124">
        <v>19989</v>
      </c>
      <c r="V6946" s="123">
        <v>18469</v>
      </c>
      <c r="W6946" s="124">
        <v>18995</v>
      </c>
      <c r="X6946" s="123">
        <v>21033</v>
      </c>
      <c r="Y6946" s="124">
        <v>20684</v>
      </c>
      <c r="Z6946" s="123">
        <v>22233</v>
      </c>
      <c r="AA6946" s="124">
        <v>21608</v>
      </c>
      <c r="AB6946" s="123">
        <v>20879</v>
      </c>
      <c r="AC6946" s="124">
        <v>21065</v>
      </c>
      <c r="AD6946" s="123">
        <v>22160</v>
      </c>
      <c r="AE6946" s="125">
        <v>23288</v>
      </c>
      <c r="AF6946" s="126">
        <v>23802</v>
      </c>
    </row>
    <row r="6947" spans="2:32">
      <c r="B6947" s="127">
        <v>6909</v>
      </c>
      <c r="C6947" s="128">
        <v>6909</v>
      </c>
      <c r="D6947" s="129">
        <v>288</v>
      </c>
      <c r="E6947" s="130">
        <v>10</v>
      </c>
      <c r="F6947" s="131">
        <v>15</v>
      </c>
      <c r="G6947" s="132" t="s">
        <v>488</v>
      </c>
      <c r="H6947" s="133">
        <v>10</v>
      </c>
      <c r="I6947" s="128">
        <v>14</v>
      </c>
      <c r="J6947" s="129" t="s">
        <v>488</v>
      </c>
      <c r="K6947" s="134">
        <v>21</v>
      </c>
      <c r="L6947" s="108"/>
      <c r="M6947" s="81">
        <v>14928</v>
      </c>
      <c r="N6947" s="135">
        <v>16833</v>
      </c>
      <c r="O6947" s="136">
        <v>17521</v>
      </c>
      <c r="P6947" s="135">
        <v>16713</v>
      </c>
      <c r="Q6947" s="136">
        <v>16184</v>
      </c>
      <c r="R6947" s="135">
        <v>18416</v>
      </c>
      <c r="S6947" s="136">
        <v>18062</v>
      </c>
      <c r="T6947" s="135">
        <v>19146</v>
      </c>
      <c r="U6947" s="136">
        <v>19774</v>
      </c>
      <c r="V6947" s="135">
        <v>18397</v>
      </c>
      <c r="W6947" s="136">
        <v>18933</v>
      </c>
      <c r="X6947" s="135">
        <v>20867</v>
      </c>
      <c r="Y6947" s="136">
        <v>20824</v>
      </c>
      <c r="Z6947" s="135">
        <v>22496</v>
      </c>
      <c r="AA6947" s="136">
        <v>21953</v>
      </c>
      <c r="AB6947" s="135">
        <v>21306</v>
      </c>
      <c r="AC6947" s="136">
        <v>21353</v>
      </c>
      <c r="AD6947" s="135">
        <v>22561</v>
      </c>
      <c r="AE6947" s="137">
        <v>23662</v>
      </c>
      <c r="AF6947" s="138">
        <v>24286</v>
      </c>
    </row>
    <row r="6948" spans="2:32">
      <c r="B6948" s="114">
        <v>6910</v>
      </c>
      <c r="C6948" s="115">
        <v>6910</v>
      </c>
      <c r="D6948" s="116">
        <v>288</v>
      </c>
      <c r="E6948" s="117">
        <v>10</v>
      </c>
      <c r="F6948" s="118">
        <v>15</v>
      </c>
      <c r="G6948" s="119" t="s">
        <v>488</v>
      </c>
      <c r="H6948" s="120">
        <v>10</v>
      </c>
      <c r="I6948" s="115">
        <v>14</v>
      </c>
      <c r="J6948" s="116" t="s">
        <v>488</v>
      </c>
      <c r="K6948" s="121">
        <v>22</v>
      </c>
      <c r="L6948" s="108"/>
      <c r="M6948" s="122">
        <v>13999</v>
      </c>
      <c r="N6948" s="123">
        <v>15665</v>
      </c>
      <c r="O6948" s="124">
        <v>16466</v>
      </c>
      <c r="P6948" s="123">
        <v>15723</v>
      </c>
      <c r="Q6948" s="124">
        <v>15574</v>
      </c>
      <c r="R6948" s="123">
        <v>17218</v>
      </c>
      <c r="S6948" s="124">
        <v>17141</v>
      </c>
      <c r="T6948" s="123">
        <v>18188</v>
      </c>
      <c r="U6948" s="124">
        <v>18968</v>
      </c>
      <c r="V6948" s="123">
        <v>18027</v>
      </c>
      <c r="W6948" s="124">
        <v>18464</v>
      </c>
      <c r="X6948" s="123">
        <v>19913</v>
      </c>
      <c r="Y6948" s="124">
        <v>20224</v>
      </c>
      <c r="Z6948" s="123">
        <v>21980</v>
      </c>
      <c r="AA6948" s="124">
        <v>21530</v>
      </c>
      <c r="AB6948" s="123">
        <v>21222</v>
      </c>
      <c r="AC6948" s="124">
        <v>21086</v>
      </c>
      <c r="AD6948" s="123">
        <v>22130</v>
      </c>
      <c r="AE6948" s="125">
        <v>23196</v>
      </c>
      <c r="AF6948" s="126">
        <v>23906</v>
      </c>
    </row>
    <row r="6949" spans="2:32">
      <c r="B6949" s="127">
        <v>6911</v>
      </c>
      <c r="C6949" s="128">
        <v>6911</v>
      </c>
      <c r="D6949" s="129">
        <v>288</v>
      </c>
      <c r="E6949" s="130">
        <v>10</v>
      </c>
      <c r="F6949" s="131">
        <v>15</v>
      </c>
      <c r="G6949" s="132" t="s">
        <v>488</v>
      </c>
      <c r="H6949" s="133">
        <v>10</v>
      </c>
      <c r="I6949" s="128">
        <v>14</v>
      </c>
      <c r="J6949" s="129" t="s">
        <v>488</v>
      </c>
      <c r="K6949" s="134">
        <v>23</v>
      </c>
      <c r="L6949" s="108"/>
      <c r="M6949" s="81">
        <v>13103</v>
      </c>
      <c r="N6949" s="135">
        <v>14458</v>
      </c>
      <c r="O6949" s="136">
        <v>15293</v>
      </c>
      <c r="P6949" s="135">
        <v>14625</v>
      </c>
      <c r="Q6949" s="136">
        <v>14925</v>
      </c>
      <c r="R6949" s="135">
        <v>16020</v>
      </c>
      <c r="S6949" s="136">
        <v>16142</v>
      </c>
      <c r="T6949" s="135">
        <v>17129</v>
      </c>
      <c r="U6949" s="136">
        <v>17964</v>
      </c>
      <c r="V6949" s="135">
        <v>17534</v>
      </c>
      <c r="W6949" s="136">
        <v>17913</v>
      </c>
      <c r="X6949" s="135">
        <v>18869</v>
      </c>
      <c r="Y6949" s="136">
        <v>19382</v>
      </c>
      <c r="Z6949" s="135">
        <v>21128</v>
      </c>
      <c r="AA6949" s="136">
        <v>20726</v>
      </c>
      <c r="AB6949" s="135">
        <v>20860</v>
      </c>
      <c r="AC6949" s="136">
        <v>20627</v>
      </c>
      <c r="AD6949" s="135">
        <v>21383</v>
      </c>
      <c r="AE6949" s="137">
        <v>22380</v>
      </c>
      <c r="AF6949" s="138">
        <v>23129</v>
      </c>
    </row>
    <row r="6950" spans="2:32">
      <c r="B6950" s="114">
        <v>6912</v>
      </c>
      <c r="C6950" s="115">
        <v>6912</v>
      </c>
      <c r="D6950" s="116">
        <v>288</v>
      </c>
      <c r="E6950" s="117">
        <v>10</v>
      </c>
      <c r="F6950" s="118">
        <v>15</v>
      </c>
      <c r="G6950" s="119" t="s">
        <v>488</v>
      </c>
      <c r="H6950" s="120">
        <v>10</v>
      </c>
      <c r="I6950" s="115">
        <v>14</v>
      </c>
      <c r="J6950" s="116" t="s">
        <v>488</v>
      </c>
      <c r="K6950" s="121">
        <v>24</v>
      </c>
      <c r="L6950" s="108"/>
      <c r="M6950" s="122">
        <v>12536</v>
      </c>
      <c r="N6950" s="123">
        <v>13607</v>
      </c>
      <c r="O6950" s="124">
        <v>14458</v>
      </c>
      <c r="P6950" s="123">
        <v>13832</v>
      </c>
      <c r="Q6950" s="124">
        <v>14410</v>
      </c>
      <c r="R6950" s="123">
        <v>15188</v>
      </c>
      <c r="S6950" s="124">
        <v>15498</v>
      </c>
      <c r="T6950" s="123">
        <v>16451</v>
      </c>
      <c r="U6950" s="124">
        <v>17280</v>
      </c>
      <c r="V6950" s="123">
        <v>17173</v>
      </c>
      <c r="W6950" s="124">
        <v>17448</v>
      </c>
      <c r="X6950" s="123">
        <v>18126</v>
      </c>
      <c r="Y6950" s="124">
        <v>18850</v>
      </c>
      <c r="Z6950" s="123">
        <v>20544</v>
      </c>
      <c r="AA6950" s="124">
        <v>20154</v>
      </c>
      <c r="AB6950" s="123">
        <v>20567</v>
      </c>
      <c r="AC6950" s="124">
        <v>20205</v>
      </c>
      <c r="AD6950" s="123">
        <v>20917</v>
      </c>
      <c r="AE6950" s="125">
        <v>21874</v>
      </c>
      <c r="AF6950" s="126">
        <v>22611</v>
      </c>
    </row>
    <row r="6951" spans="2:32">
      <c r="B6951" s="127">
        <v>6913</v>
      </c>
      <c r="C6951" s="128">
        <v>6913</v>
      </c>
      <c r="D6951" s="129">
        <v>289</v>
      </c>
      <c r="E6951" s="130">
        <v>10</v>
      </c>
      <c r="F6951" s="131">
        <v>16</v>
      </c>
      <c r="G6951" s="132" t="s">
        <v>488</v>
      </c>
      <c r="H6951" s="133">
        <v>10</v>
      </c>
      <c r="I6951" s="128">
        <v>15</v>
      </c>
      <c r="J6951" s="129" t="s">
        <v>488</v>
      </c>
      <c r="K6951" s="134">
        <v>1</v>
      </c>
      <c r="L6951" s="108"/>
      <c r="M6951" s="81">
        <v>12553</v>
      </c>
      <c r="N6951" s="135">
        <v>13103</v>
      </c>
      <c r="O6951" s="136">
        <v>13306</v>
      </c>
      <c r="P6951" s="135">
        <v>13794</v>
      </c>
      <c r="Q6951" s="136">
        <v>13597</v>
      </c>
      <c r="R6951" s="135">
        <v>14878</v>
      </c>
      <c r="S6951" s="136">
        <v>15445</v>
      </c>
      <c r="T6951" s="135">
        <v>16006</v>
      </c>
      <c r="U6951" s="136">
        <v>16143</v>
      </c>
      <c r="V6951" s="135">
        <v>16038</v>
      </c>
      <c r="W6951" s="136">
        <v>16802</v>
      </c>
      <c r="X6951" s="135">
        <v>18146</v>
      </c>
      <c r="Y6951" s="136">
        <v>18942</v>
      </c>
      <c r="Z6951" s="135">
        <v>19418</v>
      </c>
      <c r="AA6951" s="136">
        <v>19754</v>
      </c>
      <c r="AB6951" s="135">
        <v>18911</v>
      </c>
      <c r="AC6951" s="136">
        <v>19491</v>
      </c>
      <c r="AD6951" s="135">
        <v>21093</v>
      </c>
      <c r="AE6951" s="137">
        <v>21637</v>
      </c>
      <c r="AF6951" s="138">
        <v>21504</v>
      </c>
    </row>
    <row r="6952" spans="2:32">
      <c r="B6952" s="114">
        <v>6914</v>
      </c>
      <c r="C6952" s="115">
        <v>6914</v>
      </c>
      <c r="D6952" s="116">
        <v>289</v>
      </c>
      <c r="E6952" s="117">
        <v>10</v>
      </c>
      <c r="F6952" s="118">
        <v>16</v>
      </c>
      <c r="G6952" s="119" t="s">
        <v>488</v>
      </c>
      <c r="H6952" s="120">
        <v>10</v>
      </c>
      <c r="I6952" s="115">
        <v>15</v>
      </c>
      <c r="J6952" s="116" t="s">
        <v>488</v>
      </c>
      <c r="K6952" s="121">
        <v>2</v>
      </c>
      <c r="L6952" s="108"/>
      <c r="M6952" s="122">
        <v>12267</v>
      </c>
      <c r="N6952" s="123">
        <v>12821</v>
      </c>
      <c r="O6952" s="124">
        <v>12996</v>
      </c>
      <c r="P6952" s="123">
        <v>13450</v>
      </c>
      <c r="Q6952" s="124">
        <v>13337</v>
      </c>
      <c r="R6952" s="123">
        <v>14623</v>
      </c>
      <c r="S6952" s="124">
        <v>15166</v>
      </c>
      <c r="T6952" s="123">
        <v>15751</v>
      </c>
      <c r="U6952" s="124">
        <v>15852</v>
      </c>
      <c r="V6952" s="123">
        <v>15786</v>
      </c>
      <c r="W6952" s="124">
        <v>16672</v>
      </c>
      <c r="X6952" s="123">
        <v>17857</v>
      </c>
      <c r="Y6952" s="124">
        <v>18615</v>
      </c>
      <c r="Z6952" s="123">
        <v>19006</v>
      </c>
      <c r="AA6952" s="124">
        <v>19342</v>
      </c>
      <c r="AB6952" s="123">
        <v>18550</v>
      </c>
      <c r="AC6952" s="124">
        <v>19253</v>
      </c>
      <c r="AD6952" s="123">
        <v>20696</v>
      </c>
      <c r="AE6952" s="125">
        <v>21210</v>
      </c>
      <c r="AF6952" s="126">
        <v>21032</v>
      </c>
    </row>
    <row r="6953" spans="2:32">
      <c r="B6953" s="127">
        <v>6915</v>
      </c>
      <c r="C6953" s="128">
        <v>6915</v>
      </c>
      <c r="D6953" s="129">
        <v>289</v>
      </c>
      <c r="E6953" s="130">
        <v>10</v>
      </c>
      <c r="F6953" s="131">
        <v>16</v>
      </c>
      <c r="G6953" s="132" t="s">
        <v>488</v>
      </c>
      <c r="H6953" s="133">
        <v>10</v>
      </c>
      <c r="I6953" s="128">
        <v>15</v>
      </c>
      <c r="J6953" s="129" t="s">
        <v>488</v>
      </c>
      <c r="K6953" s="134">
        <v>3</v>
      </c>
      <c r="L6953" s="108"/>
      <c r="M6953" s="81">
        <v>12197</v>
      </c>
      <c r="N6953" s="135">
        <v>12733</v>
      </c>
      <c r="O6953" s="136">
        <v>12893</v>
      </c>
      <c r="P6953" s="135">
        <v>13351</v>
      </c>
      <c r="Q6953" s="136">
        <v>13252</v>
      </c>
      <c r="R6953" s="135">
        <v>14625</v>
      </c>
      <c r="S6953" s="136">
        <v>15129</v>
      </c>
      <c r="T6953" s="135">
        <v>15729</v>
      </c>
      <c r="U6953" s="136">
        <v>15798</v>
      </c>
      <c r="V6953" s="135">
        <v>15739</v>
      </c>
      <c r="W6953" s="136">
        <v>16706</v>
      </c>
      <c r="X6953" s="135">
        <v>17813</v>
      </c>
      <c r="Y6953" s="136">
        <v>18480</v>
      </c>
      <c r="Z6953" s="135">
        <v>18844</v>
      </c>
      <c r="AA6953" s="136">
        <v>19163</v>
      </c>
      <c r="AB6953" s="135">
        <v>18427</v>
      </c>
      <c r="AC6953" s="136">
        <v>19201</v>
      </c>
      <c r="AD6953" s="135">
        <v>20490</v>
      </c>
      <c r="AE6953" s="137">
        <v>21013</v>
      </c>
      <c r="AF6953" s="138">
        <v>20795</v>
      </c>
    </row>
    <row r="6954" spans="2:32">
      <c r="B6954" s="114">
        <v>6916</v>
      </c>
      <c r="C6954" s="115">
        <v>6916</v>
      </c>
      <c r="D6954" s="116">
        <v>289</v>
      </c>
      <c r="E6954" s="117">
        <v>10</v>
      </c>
      <c r="F6954" s="118">
        <v>16</v>
      </c>
      <c r="G6954" s="119" t="s">
        <v>488</v>
      </c>
      <c r="H6954" s="120">
        <v>10</v>
      </c>
      <c r="I6954" s="115">
        <v>15</v>
      </c>
      <c r="J6954" s="116" t="s">
        <v>488</v>
      </c>
      <c r="K6954" s="121">
        <v>4</v>
      </c>
      <c r="L6954" s="108"/>
      <c r="M6954" s="122">
        <v>12299</v>
      </c>
      <c r="N6954" s="123">
        <v>12800</v>
      </c>
      <c r="O6954" s="124">
        <v>12975</v>
      </c>
      <c r="P6954" s="123">
        <v>13322</v>
      </c>
      <c r="Q6954" s="124">
        <v>13206</v>
      </c>
      <c r="R6954" s="123">
        <v>14713</v>
      </c>
      <c r="S6954" s="124">
        <v>15136</v>
      </c>
      <c r="T6954" s="123">
        <v>15691</v>
      </c>
      <c r="U6954" s="124">
        <v>15731</v>
      </c>
      <c r="V6954" s="123">
        <v>15564</v>
      </c>
      <c r="W6954" s="124">
        <v>16614</v>
      </c>
      <c r="X6954" s="123">
        <v>17624</v>
      </c>
      <c r="Y6954" s="124">
        <v>18160</v>
      </c>
      <c r="Z6954" s="123">
        <v>18456</v>
      </c>
      <c r="AA6954" s="124">
        <v>18645</v>
      </c>
      <c r="AB6954" s="123">
        <v>17979</v>
      </c>
      <c r="AC6954" s="124">
        <v>18889</v>
      </c>
      <c r="AD6954" s="123">
        <v>19974</v>
      </c>
      <c r="AE6954" s="125">
        <v>20459</v>
      </c>
      <c r="AF6954" s="126">
        <v>20238</v>
      </c>
    </row>
    <row r="6955" spans="2:32">
      <c r="B6955" s="127">
        <v>6917</v>
      </c>
      <c r="C6955" s="128">
        <v>6917</v>
      </c>
      <c r="D6955" s="129">
        <v>289</v>
      </c>
      <c r="E6955" s="130">
        <v>10</v>
      </c>
      <c r="F6955" s="131">
        <v>16</v>
      </c>
      <c r="G6955" s="132" t="s">
        <v>488</v>
      </c>
      <c r="H6955" s="133">
        <v>10</v>
      </c>
      <c r="I6955" s="128">
        <v>15</v>
      </c>
      <c r="J6955" s="129" t="s">
        <v>488</v>
      </c>
      <c r="K6955" s="134">
        <v>5</v>
      </c>
      <c r="L6955" s="108"/>
      <c r="M6955" s="81">
        <v>12854</v>
      </c>
      <c r="N6955" s="135">
        <v>13367</v>
      </c>
      <c r="O6955" s="136">
        <v>13484</v>
      </c>
      <c r="P6955" s="135">
        <v>13439</v>
      </c>
      <c r="Q6955" s="136">
        <v>13195</v>
      </c>
      <c r="R6955" s="135">
        <v>15219</v>
      </c>
      <c r="S6955" s="136">
        <v>15532</v>
      </c>
      <c r="T6955" s="135">
        <v>16051</v>
      </c>
      <c r="U6955" s="136">
        <v>16064</v>
      </c>
      <c r="V6955" s="135">
        <v>15371</v>
      </c>
      <c r="W6955" s="136">
        <v>16826</v>
      </c>
      <c r="X6955" s="135">
        <v>17822</v>
      </c>
      <c r="Y6955" s="136">
        <v>18159</v>
      </c>
      <c r="Z6955" s="135">
        <v>18368</v>
      </c>
      <c r="AA6955" s="136">
        <v>18225</v>
      </c>
      <c r="AB6955" s="135">
        <v>17494</v>
      </c>
      <c r="AC6955" s="136">
        <v>18833</v>
      </c>
      <c r="AD6955" s="135">
        <v>19744</v>
      </c>
      <c r="AE6955" s="137">
        <v>20206</v>
      </c>
      <c r="AF6955" s="138">
        <v>19956</v>
      </c>
    </row>
    <row r="6956" spans="2:32">
      <c r="B6956" s="114">
        <v>6918</v>
      </c>
      <c r="C6956" s="115">
        <v>6918</v>
      </c>
      <c r="D6956" s="116">
        <v>289</v>
      </c>
      <c r="E6956" s="117">
        <v>10</v>
      </c>
      <c r="F6956" s="118">
        <v>16</v>
      </c>
      <c r="G6956" s="119" t="s">
        <v>488</v>
      </c>
      <c r="H6956" s="120">
        <v>10</v>
      </c>
      <c r="I6956" s="115">
        <v>15</v>
      </c>
      <c r="J6956" s="116" t="s">
        <v>488</v>
      </c>
      <c r="K6956" s="121">
        <v>6</v>
      </c>
      <c r="L6956" s="108"/>
      <c r="M6956" s="122">
        <v>14219</v>
      </c>
      <c r="N6956" s="123">
        <v>14716</v>
      </c>
      <c r="O6956" s="124">
        <v>14840</v>
      </c>
      <c r="P6956" s="123">
        <v>13883</v>
      </c>
      <c r="Q6956" s="124">
        <v>13570</v>
      </c>
      <c r="R6956" s="123">
        <v>16537</v>
      </c>
      <c r="S6956" s="124">
        <v>16807</v>
      </c>
      <c r="T6956" s="123">
        <v>17207</v>
      </c>
      <c r="U6956" s="124">
        <v>17195</v>
      </c>
      <c r="V6956" s="123">
        <v>15493</v>
      </c>
      <c r="W6956" s="124">
        <v>17755</v>
      </c>
      <c r="X6956" s="123">
        <v>18825</v>
      </c>
      <c r="Y6956" s="124">
        <v>19020</v>
      </c>
      <c r="Z6956" s="123">
        <v>19094</v>
      </c>
      <c r="AA6956" s="124">
        <v>18046</v>
      </c>
      <c r="AB6956" s="123">
        <v>17275</v>
      </c>
      <c r="AC6956" s="124">
        <v>19443</v>
      </c>
      <c r="AD6956" s="123">
        <v>20381</v>
      </c>
      <c r="AE6956" s="125">
        <v>20659</v>
      </c>
      <c r="AF6956" s="126">
        <v>20483</v>
      </c>
    </row>
    <row r="6957" spans="2:32">
      <c r="B6957" s="127">
        <v>6919</v>
      </c>
      <c r="C6957" s="128">
        <v>6919</v>
      </c>
      <c r="D6957" s="129">
        <v>289</v>
      </c>
      <c r="E6957" s="130">
        <v>10</v>
      </c>
      <c r="F6957" s="131">
        <v>16</v>
      </c>
      <c r="G6957" s="132" t="s">
        <v>488</v>
      </c>
      <c r="H6957" s="133">
        <v>10</v>
      </c>
      <c r="I6957" s="128">
        <v>15</v>
      </c>
      <c r="J6957" s="129" t="s">
        <v>488</v>
      </c>
      <c r="K6957" s="134">
        <v>7</v>
      </c>
      <c r="L6957" s="108"/>
      <c r="M6957" s="81">
        <v>15691</v>
      </c>
      <c r="N6957" s="135">
        <v>16180</v>
      </c>
      <c r="O6957" s="136">
        <v>16372</v>
      </c>
      <c r="P6957" s="135">
        <v>14430</v>
      </c>
      <c r="Q6957" s="136">
        <v>14092</v>
      </c>
      <c r="R6957" s="135">
        <v>17908</v>
      </c>
      <c r="S6957" s="136">
        <v>18242</v>
      </c>
      <c r="T6957" s="135">
        <v>18519</v>
      </c>
      <c r="U6957" s="136">
        <v>18430</v>
      </c>
      <c r="V6957" s="135">
        <v>15765</v>
      </c>
      <c r="W6957" s="136">
        <v>18922</v>
      </c>
      <c r="X6957" s="135">
        <v>19783</v>
      </c>
      <c r="Y6957" s="136">
        <v>20163</v>
      </c>
      <c r="Z6957" s="135">
        <v>20041</v>
      </c>
      <c r="AA6957" s="136">
        <v>18009</v>
      </c>
      <c r="AB6957" s="135">
        <v>17346</v>
      </c>
      <c r="AC6957" s="136">
        <v>20366</v>
      </c>
      <c r="AD6957" s="135">
        <v>21332</v>
      </c>
      <c r="AE6957" s="137">
        <v>21410</v>
      </c>
      <c r="AF6957" s="138">
        <v>21309</v>
      </c>
    </row>
    <row r="6958" spans="2:32">
      <c r="B6958" s="114">
        <v>6920</v>
      </c>
      <c r="C6958" s="115">
        <v>6920</v>
      </c>
      <c r="D6958" s="116">
        <v>289</v>
      </c>
      <c r="E6958" s="117">
        <v>10</v>
      </c>
      <c r="F6958" s="118">
        <v>16</v>
      </c>
      <c r="G6958" s="119" t="s">
        <v>488</v>
      </c>
      <c r="H6958" s="120">
        <v>10</v>
      </c>
      <c r="I6958" s="115">
        <v>15</v>
      </c>
      <c r="J6958" s="116" t="s">
        <v>488</v>
      </c>
      <c r="K6958" s="121">
        <v>8</v>
      </c>
      <c r="L6958" s="108"/>
      <c r="M6958" s="122">
        <v>16026</v>
      </c>
      <c r="N6958" s="123">
        <v>16526</v>
      </c>
      <c r="O6958" s="124">
        <v>16838</v>
      </c>
      <c r="P6958" s="123">
        <v>14941</v>
      </c>
      <c r="Q6958" s="124">
        <v>14461</v>
      </c>
      <c r="R6958" s="123">
        <v>18154</v>
      </c>
      <c r="S6958" s="124">
        <v>18615</v>
      </c>
      <c r="T6958" s="123">
        <v>18793</v>
      </c>
      <c r="U6958" s="124">
        <v>18739</v>
      </c>
      <c r="V6958" s="123">
        <v>16106</v>
      </c>
      <c r="W6958" s="124">
        <v>19241</v>
      </c>
      <c r="X6958" s="123">
        <v>19758</v>
      </c>
      <c r="Y6958" s="124">
        <v>20353</v>
      </c>
      <c r="Z6958" s="123">
        <v>20198</v>
      </c>
      <c r="AA6958" s="124">
        <v>18195</v>
      </c>
      <c r="AB6958" s="123">
        <v>17556</v>
      </c>
      <c r="AC6958" s="124">
        <v>20617</v>
      </c>
      <c r="AD6958" s="123">
        <v>21402</v>
      </c>
      <c r="AE6958" s="125">
        <v>21467</v>
      </c>
      <c r="AF6958" s="126">
        <v>21390</v>
      </c>
    </row>
    <row r="6959" spans="2:32">
      <c r="B6959" s="127">
        <v>6921</v>
      </c>
      <c r="C6959" s="128">
        <v>6921</v>
      </c>
      <c r="D6959" s="129">
        <v>289</v>
      </c>
      <c r="E6959" s="130">
        <v>10</v>
      </c>
      <c r="F6959" s="131">
        <v>16</v>
      </c>
      <c r="G6959" s="132" t="s">
        <v>488</v>
      </c>
      <c r="H6959" s="133">
        <v>10</v>
      </c>
      <c r="I6959" s="128">
        <v>15</v>
      </c>
      <c r="J6959" s="129" t="s">
        <v>488</v>
      </c>
      <c r="K6959" s="134">
        <v>9</v>
      </c>
      <c r="L6959" s="108"/>
      <c r="M6959" s="81">
        <v>16041</v>
      </c>
      <c r="N6959" s="135">
        <v>16656</v>
      </c>
      <c r="O6959" s="136">
        <v>16823</v>
      </c>
      <c r="P6959" s="135">
        <v>15439</v>
      </c>
      <c r="Q6959" s="136">
        <v>14951</v>
      </c>
      <c r="R6959" s="135">
        <v>18085</v>
      </c>
      <c r="S6959" s="136">
        <v>18730</v>
      </c>
      <c r="T6959" s="135">
        <v>18850</v>
      </c>
      <c r="U6959" s="136">
        <v>18632</v>
      </c>
      <c r="V6959" s="135">
        <v>16606</v>
      </c>
      <c r="W6959" s="136">
        <v>19318</v>
      </c>
      <c r="X6959" s="135">
        <v>19564</v>
      </c>
      <c r="Y6959" s="136">
        <v>20274</v>
      </c>
      <c r="Z6959" s="135">
        <v>20011</v>
      </c>
      <c r="AA6959" s="136">
        <v>18462</v>
      </c>
      <c r="AB6959" s="135">
        <v>17907</v>
      </c>
      <c r="AC6959" s="136">
        <v>20642</v>
      </c>
      <c r="AD6959" s="135">
        <v>21252</v>
      </c>
      <c r="AE6959" s="137">
        <v>21421</v>
      </c>
      <c r="AF6959" s="138">
        <v>21151</v>
      </c>
    </row>
    <row r="6960" spans="2:32">
      <c r="B6960" s="114">
        <v>6922</v>
      </c>
      <c r="C6960" s="115">
        <v>6922</v>
      </c>
      <c r="D6960" s="116">
        <v>289</v>
      </c>
      <c r="E6960" s="117">
        <v>10</v>
      </c>
      <c r="F6960" s="118">
        <v>16</v>
      </c>
      <c r="G6960" s="119" t="s">
        <v>488</v>
      </c>
      <c r="H6960" s="120">
        <v>10</v>
      </c>
      <c r="I6960" s="115">
        <v>15</v>
      </c>
      <c r="J6960" s="116" t="s">
        <v>488</v>
      </c>
      <c r="K6960" s="121">
        <v>10</v>
      </c>
      <c r="L6960" s="108"/>
      <c r="M6960" s="122">
        <v>16127</v>
      </c>
      <c r="N6960" s="123">
        <v>16875</v>
      </c>
      <c r="O6960" s="124">
        <v>16979</v>
      </c>
      <c r="P6960" s="123">
        <v>15947</v>
      </c>
      <c r="Q6960" s="124">
        <v>15425</v>
      </c>
      <c r="R6960" s="123">
        <v>18165</v>
      </c>
      <c r="S6960" s="124">
        <v>18965</v>
      </c>
      <c r="T6960" s="123">
        <v>19082</v>
      </c>
      <c r="U6960" s="124">
        <v>18851</v>
      </c>
      <c r="V6960" s="123">
        <v>17112</v>
      </c>
      <c r="W6960" s="124">
        <v>19520</v>
      </c>
      <c r="X6960" s="123">
        <v>19725</v>
      </c>
      <c r="Y6960" s="124">
        <v>20600</v>
      </c>
      <c r="Z6960" s="123">
        <v>20105</v>
      </c>
      <c r="AA6960" s="124">
        <v>19086</v>
      </c>
      <c r="AB6960" s="123">
        <v>18274</v>
      </c>
      <c r="AC6960" s="124">
        <v>20899</v>
      </c>
      <c r="AD6960" s="123">
        <v>21599</v>
      </c>
      <c r="AE6960" s="125">
        <v>21756</v>
      </c>
      <c r="AF6960" s="126">
        <v>21278</v>
      </c>
    </row>
    <row r="6961" spans="2:32">
      <c r="B6961" s="127">
        <v>6923</v>
      </c>
      <c r="C6961" s="128">
        <v>6923</v>
      </c>
      <c r="D6961" s="129">
        <v>289</v>
      </c>
      <c r="E6961" s="130">
        <v>10</v>
      </c>
      <c r="F6961" s="131">
        <v>16</v>
      </c>
      <c r="G6961" s="132" t="s">
        <v>488</v>
      </c>
      <c r="H6961" s="133">
        <v>10</v>
      </c>
      <c r="I6961" s="128">
        <v>15</v>
      </c>
      <c r="J6961" s="129" t="s">
        <v>488</v>
      </c>
      <c r="K6961" s="134">
        <v>11</v>
      </c>
      <c r="L6961" s="108"/>
      <c r="M6961" s="81">
        <v>16046</v>
      </c>
      <c r="N6961" s="135">
        <v>16934</v>
      </c>
      <c r="O6961" s="136">
        <v>16928</v>
      </c>
      <c r="P6961" s="135">
        <v>16179</v>
      </c>
      <c r="Q6961" s="136">
        <v>15619</v>
      </c>
      <c r="R6961" s="135">
        <v>18118</v>
      </c>
      <c r="S6961" s="136">
        <v>19141</v>
      </c>
      <c r="T6961" s="135">
        <v>19209</v>
      </c>
      <c r="U6961" s="136">
        <v>18775</v>
      </c>
      <c r="V6961" s="135">
        <v>17422</v>
      </c>
      <c r="W6961" s="136">
        <v>19651</v>
      </c>
      <c r="X6961" s="135">
        <v>19767</v>
      </c>
      <c r="Y6961" s="136">
        <v>20851</v>
      </c>
      <c r="Z6961" s="135">
        <v>19936</v>
      </c>
      <c r="AA6961" s="136">
        <v>19342</v>
      </c>
      <c r="AB6961" s="135">
        <v>18160</v>
      </c>
      <c r="AC6961" s="136">
        <v>20993</v>
      </c>
      <c r="AD6961" s="135">
        <v>21893</v>
      </c>
      <c r="AE6961" s="137">
        <v>21998</v>
      </c>
      <c r="AF6961" s="138">
        <v>21166</v>
      </c>
    </row>
    <row r="6962" spans="2:32">
      <c r="B6962" s="114">
        <v>6924</v>
      </c>
      <c r="C6962" s="115">
        <v>6924</v>
      </c>
      <c r="D6962" s="116">
        <v>289</v>
      </c>
      <c r="E6962" s="117">
        <v>10</v>
      </c>
      <c r="F6962" s="118">
        <v>16</v>
      </c>
      <c r="G6962" s="119" t="s">
        <v>488</v>
      </c>
      <c r="H6962" s="120">
        <v>10</v>
      </c>
      <c r="I6962" s="115">
        <v>15</v>
      </c>
      <c r="J6962" s="116" t="s">
        <v>488</v>
      </c>
      <c r="K6962" s="121">
        <v>12</v>
      </c>
      <c r="L6962" s="108"/>
      <c r="M6962" s="122">
        <v>15799</v>
      </c>
      <c r="N6962" s="123">
        <v>16908</v>
      </c>
      <c r="O6962" s="124">
        <v>16727</v>
      </c>
      <c r="P6962" s="123">
        <v>16152</v>
      </c>
      <c r="Q6962" s="124">
        <v>15615</v>
      </c>
      <c r="R6962" s="123">
        <v>17977</v>
      </c>
      <c r="S6962" s="124">
        <v>19117</v>
      </c>
      <c r="T6962" s="123">
        <v>19187</v>
      </c>
      <c r="U6962" s="124">
        <v>18459</v>
      </c>
      <c r="V6962" s="123">
        <v>17514</v>
      </c>
      <c r="W6962" s="124">
        <v>19643</v>
      </c>
      <c r="X6962" s="123">
        <v>19652</v>
      </c>
      <c r="Y6962" s="124">
        <v>20847</v>
      </c>
      <c r="Z6962" s="123">
        <v>19763</v>
      </c>
      <c r="AA6962" s="124">
        <v>19207</v>
      </c>
      <c r="AB6962" s="123">
        <v>17982</v>
      </c>
      <c r="AC6962" s="124">
        <v>20820</v>
      </c>
      <c r="AD6962" s="123">
        <v>21912</v>
      </c>
      <c r="AE6962" s="125">
        <v>22016</v>
      </c>
      <c r="AF6962" s="126">
        <v>21025</v>
      </c>
    </row>
    <row r="6963" spans="2:32">
      <c r="B6963" s="127">
        <v>6925</v>
      </c>
      <c r="C6963" s="128">
        <v>6925</v>
      </c>
      <c r="D6963" s="129">
        <v>289</v>
      </c>
      <c r="E6963" s="130">
        <v>10</v>
      </c>
      <c r="F6963" s="131">
        <v>16</v>
      </c>
      <c r="G6963" s="132" t="s">
        <v>488</v>
      </c>
      <c r="H6963" s="133">
        <v>10</v>
      </c>
      <c r="I6963" s="128">
        <v>15</v>
      </c>
      <c r="J6963" s="129" t="s">
        <v>488</v>
      </c>
      <c r="K6963" s="134">
        <v>13</v>
      </c>
      <c r="L6963" s="108"/>
      <c r="M6963" s="81">
        <v>15777</v>
      </c>
      <c r="N6963" s="135">
        <v>17031</v>
      </c>
      <c r="O6963" s="136">
        <v>16763</v>
      </c>
      <c r="P6963" s="135">
        <v>16056</v>
      </c>
      <c r="Q6963" s="136">
        <v>15662</v>
      </c>
      <c r="R6963" s="135">
        <v>17968</v>
      </c>
      <c r="S6963" s="136">
        <v>19248</v>
      </c>
      <c r="T6963" s="135">
        <v>19335</v>
      </c>
      <c r="U6963" s="136">
        <v>18493</v>
      </c>
      <c r="V6963" s="135">
        <v>17567</v>
      </c>
      <c r="W6963" s="136">
        <v>19802</v>
      </c>
      <c r="X6963" s="135">
        <v>19647</v>
      </c>
      <c r="Y6963" s="136">
        <v>20988</v>
      </c>
      <c r="Z6963" s="135">
        <v>19801</v>
      </c>
      <c r="AA6963" s="136">
        <v>19037</v>
      </c>
      <c r="AB6963" s="135">
        <v>17919</v>
      </c>
      <c r="AC6963" s="136">
        <v>20940</v>
      </c>
      <c r="AD6963" s="135">
        <v>22043</v>
      </c>
      <c r="AE6963" s="137">
        <v>22161</v>
      </c>
      <c r="AF6963" s="138">
        <v>21056</v>
      </c>
    </row>
    <row r="6964" spans="2:32">
      <c r="B6964" s="114">
        <v>6926</v>
      </c>
      <c r="C6964" s="115">
        <v>6926</v>
      </c>
      <c r="D6964" s="116">
        <v>289</v>
      </c>
      <c r="E6964" s="117">
        <v>10</v>
      </c>
      <c r="F6964" s="118">
        <v>16</v>
      </c>
      <c r="G6964" s="119" t="s">
        <v>488</v>
      </c>
      <c r="H6964" s="120">
        <v>10</v>
      </c>
      <c r="I6964" s="115">
        <v>15</v>
      </c>
      <c r="J6964" s="116" t="s">
        <v>488</v>
      </c>
      <c r="K6964" s="121">
        <v>14</v>
      </c>
      <c r="L6964" s="108"/>
      <c r="M6964" s="122">
        <v>15767</v>
      </c>
      <c r="N6964" s="123">
        <v>17246</v>
      </c>
      <c r="O6964" s="124">
        <v>16887</v>
      </c>
      <c r="P6964" s="123">
        <v>16144</v>
      </c>
      <c r="Q6964" s="124">
        <v>15846</v>
      </c>
      <c r="R6964" s="123">
        <v>17960</v>
      </c>
      <c r="S6964" s="124">
        <v>19446</v>
      </c>
      <c r="T6964" s="123">
        <v>19499</v>
      </c>
      <c r="U6964" s="124">
        <v>18560</v>
      </c>
      <c r="V6964" s="123">
        <v>17722</v>
      </c>
      <c r="W6964" s="124">
        <v>19902</v>
      </c>
      <c r="X6964" s="123">
        <v>19597</v>
      </c>
      <c r="Y6964" s="124">
        <v>21151</v>
      </c>
      <c r="Z6964" s="123">
        <v>19889</v>
      </c>
      <c r="AA6964" s="124">
        <v>19068</v>
      </c>
      <c r="AB6964" s="123">
        <v>18087</v>
      </c>
      <c r="AC6964" s="124">
        <v>21054</v>
      </c>
      <c r="AD6964" s="123">
        <v>22178</v>
      </c>
      <c r="AE6964" s="125">
        <v>22255</v>
      </c>
      <c r="AF6964" s="126">
        <v>21117</v>
      </c>
    </row>
    <row r="6965" spans="2:32">
      <c r="B6965" s="127">
        <v>6927</v>
      </c>
      <c r="C6965" s="128">
        <v>6927</v>
      </c>
      <c r="D6965" s="129">
        <v>289</v>
      </c>
      <c r="E6965" s="130">
        <v>10</v>
      </c>
      <c r="F6965" s="131">
        <v>16</v>
      </c>
      <c r="G6965" s="132" t="s">
        <v>488</v>
      </c>
      <c r="H6965" s="133">
        <v>10</v>
      </c>
      <c r="I6965" s="128">
        <v>15</v>
      </c>
      <c r="J6965" s="129" t="s">
        <v>488</v>
      </c>
      <c r="K6965" s="134">
        <v>15</v>
      </c>
      <c r="L6965" s="108"/>
      <c r="M6965" s="81">
        <v>15788</v>
      </c>
      <c r="N6965" s="135">
        <v>17405</v>
      </c>
      <c r="O6965" s="136">
        <v>16995</v>
      </c>
      <c r="P6965" s="135">
        <v>16183</v>
      </c>
      <c r="Q6965" s="136">
        <v>16073</v>
      </c>
      <c r="R6965" s="135">
        <v>17926</v>
      </c>
      <c r="S6965" s="136">
        <v>19516</v>
      </c>
      <c r="T6965" s="135">
        <v>19524</v>
      </c>
      <c r="U6965" s="136">
        <v>18503</v>
      </c>
      <c r="V6965" s="135">
        <v>17867</v>
      </c>
      <c r="W6965" s="136">
        <v>19943</v>
      </c>
      <c r="X6965" s="135">
        <v>19477</v>
      </c>
      <c r="Y6965" s="136">
        <v>21128</v>
      </c>
      <c r="Z6965" s="135">
        <v>20025</v>
      </c>
      <c r="AA6965" s="136">
        <v>19001</v>
      </c>
      <c r="AB6965" s="135">
        <v>18491</v>
      </c>
      <c r="AC6965" s="136">
        <v>21156</v>
      </c>
      <c r="AD6965" s="135">
        <v>22158</v>
      </c>
      <c r="AE6965" s="137">
        <v>22178</v>
      </c>
      <c r="AF6965" s="138">
        <v>21215</v>
      </c>
    </row>
    <row r="6966" spans="2:32">
      <c r="B6966" s="114">
        <v>6928</v>
      </c>
      <c r="C6966" s="115">
        <v>6928</v>
      </c>
      <c r="D6966" s="116">
        <v>289</v>
      </c>
      <c r="E6966" s="117">
        <v>10</v>
      </c>
      <c r="F6966" s="118">
        <v>16</v>
      </c>
      <c r="G6966" s="119" t="s">
        <v>488</v>
      </c>
      <c r="H6966" s="120">
        <v>10</v>
      </c>
      <c r="I6966" s="115">
        <v>15</v>
      </c>
      <c r="J6966" s="116" t="s">
        <v>488</v>
      </c>
      <c r="K6966" s="121">
        <v>16</v>
      </c>
      <c r="L6966" s="108"/>
      <c r="M6966" s="122">
        <v>15817</v>
      </c>
      <c r="N6966" s="123">
        <v>17468</v>
      </c>
      <c r="O6966" s="124">
        <v>16987</v>
      </c>
      <c r="P6966" s="123">
        <v>16141</v>
      </c>
      <c r="Q6966" s="124">
        <v>16191</v>
      </c>
      <c r="R6966" s="123">
        <v>17966</v>
      </c>
      <c r="S6966" s="124">
        <v>19386</v>
      </c>
      <c r="T6966" s="123">
        <v>19361</v>
      </c>
      <c r="U6966" s="124">
        <v>18266</v>
      </c>
      <c r="V6966" s="123">
        <v>17830</v>
      </c>
      <c r="W6966" s="124">
        <v>19950</v>
      </c>
      <c r="X6966" s="123">
        <v>19507</v>
      </c>
      <c r="Y6966" s="124">
        <v>20862</v>
      </c>
      <c r="Z6966" s="123">
        <v>19816</v>
      </c>
      <c r="AA6966" s="124">
        <v>18820</v>
      </c>
      <c r="AB6966" s="123">
        <v>18697</v>
      </c>
      <c r="AC6966" s="124">
        <v>21233</v>
      </c>
      <c r="AD6966" s="123">
        <v>21853</v>
      </c>
      <c r="AE6966" s="125">
        <v>21820</v>
      </c>
      <c r="AF6966" s="126">
        <v>20973</v>
      </c>
    </row>
    <row r="6967" spans="2:32">
      <c r="B6967" s="127">
        <v>6929</v>
      </c>
      <c r="C6967" s="128">
        <v>6929</v>
      </c>
      <c r="D6967" s="129">
        <v>289</v>
      </c>
      <c r="E6967" s="130">
        <v>10</v>
      </c>
      <c r="F6967" s="131">
        <v>16</v>
      </c>
      <c r="G6967" s="132" t="s">
        <v>488</v>
      </c>
      <c r="H6967" s="133">
        <v>10</v>
      </c>
      <c r="I6967" s="128">
        <v>15</v>
      </c>
      <c r="J6967" s="129" t="s">
        <v>488</v>
      </c>
      <c r="K6967" s="134">
        <v>17</v>
      </c>
      <c r="L6967" s="108"/>
      <c r="M6967" s="81">
        <v>15846</v>
      </c>
      <c r="N6967" s="135">
        <v>17374</v>
      </c>
      <c r="O6967" s="136">
        <v>16900</v>
      </c>
      <c r="P6967" s="135">
        <v>16230</v>
      </c>
      <c r="Q6967" s="136">
        <v>16476</v>
      </c>
      <c r="R6967" s="135">
        <v>17908</v>
      </c>
      <c r="S6967" s="136">
        <v>19395</v>
      </c>
      <c r="T6967" s="135">
        <v>19284</v>
      </c>
      <c r="U6967" s="136">
        <v>18108</v>
      </c>
      <c r="V6967" s="135">
        <v>18047</v>
      </c>
      <c r="W6967" s="136">
        <v>20120</v>
      </c>
      <c r="X6967" s="135">
        <v>19346</v>
      </c>
      <c r="Y6967" s="136">
        <v>20857</v>
      </c>
      <c r="Z6967" s="135">
        <v>19696</v>
      </c>
      <c r="AA6967" s="136">
        <v>18901</v>
      </c>
      <c r="AB6967" s="135">
        <v>19125</v>
      </c>
      <c r="AC6967" s="136">
        <v>21428</v>
      </c>
      <c r="AD6967" s="135">
        <v>21876</v>
      </c>
      <c r="AE6967" s="137">
        <v>21759</v>
      </c>
      <c r="AF6967" s="138">
        <v>20863</v>
      </c>
    </row>
    <row r="6968" spans="2:32">
      <c r="B6968" s="114">
        <v>6930</v>
      </c>
      <c r="C6968" s="115">
        <v>6930</v>
      </c>
      <c r="D6968" s="116">
        <v>289</v>
      </c>
      <c r="E6968" s="117">
        <v>10</v>
      </c>
      <c r="F6968" s="118">
        <v>16</v>
      </c>
      <c r="G6968" s="119" t="s">
        <v>488</v>
      </c>
      <c r="H6968" s="120">
        <v>10</v>
      </c>
      <c r="I6968" s="115">
        <v>15</v>
      </c>
      <c r="J6968" s="116" t="s">
        <v>488</v>
      </c>
      <c r="K6968" s="121">
        <v>18</v>
      </c>
      <c r="L6968" s="108"/>
      <c r="M6968" s="122">
        <v>15769</v>
      </c>
      <c r="N6968" s="123">
        <v>17187</v>
      </c>
      <c r="O6968" s="124">
        <v>16728</v>
      </c>
      <c r="P6968" s="123">
        <v>16381</v>
      </c>
      <c r="Q6968" s="124">
        <v>16609</v>
      </c>
      <c r="R6968" s="123">
        <v>17627</v>
      </c>
      <c r="S6968" s="124">
        <v>18816</v>
      </c>
      <c r="T6968" s="123">
        <v>19039</v>
      </c>
      <c r="U6968" s="124">
        <v>18153</v>
      </c>
      <c r="V6968" s="123">
        <v>18132</v>
      </c>
      <c r="W6968" s="124">
        <v>20218</v>
      </c>
      <c r="X6968" s="123">
        <v>19054</v>
      </c>
      <c r="Y6968" s="124">
        <v>20340</v>
      </c>
      <c r="Z6968" s="123">
        <v>19676</v>
      </c>
      <c r="AA6968" s="124">
        <v>19297</v>
      </c>
      <c r="AB6968" s="123">
        <v>19648</v>
      </c>
      <c r="AC6968" s="124">
        <v>21780</v>
      </c>
      <c r="AD6968" s="123">
        <v>21453</v>
      </c>
      <c r="AE6968" s="125">
        <v>21891</v>
      </c>
      <c r="AF6968" s="126">
        <v>20917</v>
      </c>
    </row>
    <row r="6969" spans="2:32">
      <c r="B6969" s="127">
        <v>6931</v>
      </c>
      <c r="C6969" s="128">
        <v>6931</v>
      </c>
      <c r="D6969" s="129">
        <v>289</v>
      </c>
      <c r="E6969" s="130">
        <v>10</v>
      </c>
      <c r="F6969" s="131">
        <v>16</v>
      </c>
      <c r="G6969" s="132" t="s">
        <v>488</v>
      </c>
      <c r="H6969" s="133">
        <v>10</v>
      </c>
      <c r="I6969" s="128">
        <v>15</v>
      </c>
      <c r="J6969" s="129" t="s">
        <v>488</v>
      </c>
      <c r="K6969" s="134">
        <v>19</v>
      </c>
      <c r="L6969" s="108"/>
      <c r="M6969" s="81">
        <v>16184</v>
      </c>
      <c r="N6969" s="135">
        <v>17551</v>
      </c>
      <c r="O6969" s="136">
        <v>16977</v>
      </c>
      <c r="P6969" s="135">
        <v>16614</v>
      </c>
      <c r="Q6969" s="136">
        <v>16941</v>
      </c>
      <c r="R6969" s="135">
        <v>18041</v>
      </c>
      <c r="S6969" s="136">
        <v>19269</v>
      </c>
      <c r="T6969" s="135">
        <v>19547</v>
      </c>
      <c r="U6969" s="136">
        <v>18673</v>
      </c>
      <c r="V6969" s="135">
        <v>18627</v>
      </c>
      <c r="W6969" s="136">
        <v>20679</v>
      </c>
      <c r="X6969" s="135">
        <v>19845</v>
      </c>
      <c r="Y6969" s="136">
        <v>21061</v>
      </c>
      <c r="Z6969" s="135">
        <v>20532</v>
      </c>
      <c r="AA6969" s="136">
        <v>20059</v>
      </c>
      <c r="AB6969" s="135">
        <v>20366</v>
      </c>
      <c r="AC6969" s="136">
        <v>22490</v>
      </c>
      <c r="AD6969" s="135">
        <v>22389</v>
      </c>
      <c r="AE6969" s="137">
        <v>22936</v>
      </c>
      <c r="AF6969" s="138">
        <v>21936</v>
      </c>
    </row>
    <row r="6970" spans="2:32">
      <c r="B6970" s="114">
        <v>6932</v>
      </c>
      <c r="C6970" s="115">
        <v>6932</v>
      </c>
      <c r="D6970" s="116">
        <v>289</v>
      </c>
      <c r="E6970" s="117">
        <v>10</v>
      </c>
      <c r="F6970" s="118">
        <v>16</v>
      </c>
      <c r="G6970" s="119" t="s">
        <v>488</v>
      </c>
      <c r="H6970" s="120">
        <v>10</v>
      </c>
      <c r="I6970" s="115">
        <v>15</v>
      </c>
      <c r="J6970" s="116" t="s">
        <v>488</v>
      </c>
      <c r="K6970" s="121">
        <v>20</v>
      </c>
      <c r="L6970" s="108"/>
      <c r="M6970" s="122">
        <v>15875</v>
      </c>
      <c r="N6970" s="123">
        <v>17326</v>
      </c>
      <c r="O6970" s="124">
        <v>16843</v>
      </c>
      <c r="P6970" s="123">
        <v>16246</v>
      </c>
      <c r="Q6970" s="124">
        <v>16703</v>
      </c>
      <c r="R6970" s="123">
        <v>17965</v>
      </c>
      <c r="S6970" s="124">
        <v>19128</v>
      </c>
      <c r="T6970" s="123">
        <v>19548</v>
      </c>
      <c r="U6970" s="124">
        <v>18809</v>
      </c>
      <c r="V6970" s="123">
        <v>18501</v>
      </c>
      <c r="W6970" s="124">
        <v>20593</v>
      </c>
      <c r="X6970" s="123">
        <v>20174</v>
      </c>
      <c r="Y6970" s="124">
        <v>21468</v>
      </c>
      <c r="Z6970" s="123">
        <v>21097</v>
      </c>
      <c r="AA6970" s="124">
        <v>20454</v>
      </c>
      <c r="AB6970" s="123">
        <v>20676</v>
      </c>
      <c r="AC6970" s="124">
        <v>22622</v>
      </c>
      <c r="AD6970" s="123">
        <v>23042</v>
      </c>
      <c r="AE6970" s="125">
        <v>23539</v>
      </c>
      <c r="AF6970" s="126">
        <v>22694</v>
      </c>
    </row>
    <row r="6971" spans="2:32">
      <c r="B6971" s="127">
        <v>6933</v>
      </c>
      <c r="C6971" s="128">
        <v>6933</v>
      </c>
      <c r="D6971" s="129">
        <v>289</v>
      </c>
      <c r="E6971" s="130">
        <v>10</v>
      </c>
      <c r="F6971" s="131">
        <v>16</v>
      </c>
      <c r="G6971" s="132" t="s">
        <v>488</v>
      </c>
      <c r="H6971" s="133">
        <v>10</v>
      </c>
      <c r="I6971" s="128">
        <v>15</v>
      </c>
      <c r="J6971" s="129" t="s">
        <v>488</v>
      </c>
      <c r="K6971" s="134">
        <v>21</v>
      </c>
      <c r="L6971" s="108"/>
      <c r="M6971" s="81">
        <v>15299</v>
      </c>
      <c r="N6971" s="135">
        <v>16764</v>
      </c>
      <c r="O6971" s="136">
        <v>16297</v>
      </c>
      <c r="P6971" s="135">
        <v>15806</v>
      </c>
      <c r="Q6971" s="136">
        <v>16309</v>
      </c>
      <c r="R6971" s="135">
        <v>17552</v>
      </c>
      <c r="S6971" s="136">
        <v>18666</v>
      </c>
      <c r="T6971" s="135">
        <v>19242</v>
      </c>
      <c r="U6971" s="136">
        <v>18598</v>
      </c>
      <c r="V6971" s="135">
        <v>18352</v>
      </c>
      <c r="W6971" s="136">
        <v>20254</v>
      </c>
      <c r="X6971" s="135">
        <v>20229</v>
      </c>
      <c r="Y6971" s="136">
        <v>21546</v>
      </c>
      <c r="Z6971" s="135">
        <v>21371</v>
      </c>
      <c r="AA6971" s="136">
        <v>20816</v>
      </c>
      <c r="AB6971" s="135">
        <v>20934</v>
      </c>
      <c r="AC6971" s="136">
        <v>22628</v>
      </c>
      <c r="AD6971" s="135">
        <v>23402</v>
      </c>
      <c r="AE6971" s="137">
        <v>24006</v>
      </c>
      <c r="AF6971" s="138">
        <v>23197</v>
      </c>
    </row>
    <row r="6972" spans="2:32">
      <c r="B6972" s="114">
        <v>6934</v>
      </c>
      <c r="C6972" s="115">
        <v>6934</v>
      </c>
      <c r="D6972" s="116">
        <v>289</v>
      </c>
      <c r="E6972" s="117">
        <v>10</v>
      </c>
      <c r="F6972" s="118">
        <v>16</v>
      </c>
      <c r="G6972" s="119" t="s">
        <v>488</v>
      </c>
      <c r="H6972" s="120">
        <v>10</v>
      </c>
      <c r="I6972" s="115">
        <v>15</v>
      </c>
      <c r="J6972" s="116" t="s">
        <v>488</v>
      </c>
      <c r="K6972" s="121">
        <v>22</v>
      </c>
      <c r="L6972" s="108"/>
      <c r="M6972" s="122">
        <v>14211</v>
      </c>
      <c r="N6972" s="123">
        <v>15699</v>
      </c>
      <c r="O6972" s="124">
        <v>15285</v>
      </c>
      <c r="P6972" s="123">
        <v>15173</v>
      </c>
      <c r="Q6972" s="124">
        <v>15615</v>
      </c>
      <c r="R6972" s="123">
        <v>16597</v>
      </c>
      <c r="S6972" s="124">
        <v>17660</v>
      </c>
      <c r="T6972" s="123">
        <v>18384</v>
      </c>
      <c r="U6972" s="124">
        <v>17828</v>
      </c>
      <c r="V6972" s="123">
        <v>17851</v>
      </c>
      <c r="W6972" s="124">
        <v>19452</v>
      </c>
      <c r="X6972" s="123">
        <v>19586</v>
      </c>
      <c r="Y6972" s="124">
        <v>20888</v>
      </c>
      <c r="Z6972" s="123">
        <v>20899</v>
      </c>
      <c r="AA6972" s="124">
        <v>20708</v>
      </c>
      <c r="AB6972" s="123">
        <v>20651</v>
      </c>
      <c r="AC6972" s="124">
        <v>22016</v>
      </c>
      <c r="AD6972" s="123">
        <v>22913</v>
      </c>
      <c r="AE6972" s="125">
        <v>23630</v>
      </c>
      <c r="AF6972" s="126">
        <v>22865</v>
      </c>
    </row>
    <row r="6973" spans="2:32">
      <c r="B6973" s="127">
        <v>6935</v>
      </c>
      <c r="C6973" s="128">
        <v>6935</v>
      </c>
      <c r="D6973" s="129">
        <v>289</v>
      </c>
      <c r="E6973" s="130">
        <v>10</v>
      </c>
      <c r="F6973" s="131">
        <v>16</v>
      </c>
      <c r="G6973" s="132" t="s">
        <v>488</v>
      </c>
      <c r="H6973" s="133">
        <v>10</v>
      </c>
      <c r="I6973" s="128">
        <v>15</v>
      </c>
      <c r="J6973" s="129" t="s">
        <v>488</v>
      </c>
      <c r="K6973" s="134">
        <v>23</v>
      </c>
      <c r="L6973" s="108"/>
      <c r="M6973" s="81">
        <v>13115</v>
      </c>
      <c r="N6973" s="135">
        <v>14534</v>
      </c>
      <c r="O6973" s="136">
        <v>14182</v>
      </c>
      <c r="P6973" s="135">
        <v>14538</v>
      </c>
      <c r="Q6973" s="136">
        <v>14942</v>
      </c>
      <c r="R6973" s="135">
        <v>15587</v>
      </c>
      <c r="S6973" s="136">
        <v>16587</v>
      </c>
      <c r="T6973" s="135">
        <v>17366</v>
      </c>
      <c r="U6973" s="136">
        <v>16876</v>
      </c>
      <c r="V6973" s="135">
        <v>17288</v>
      </c>
      <c r="W6973" s="136">
        <v>18561</v>
      </c>
      <c r="X6973" s="135">
        <v>18740</v>
      </c>
      <c r="Y6973" s="136">
        <v>20013</v>
      </c>
      <c r="Z6973" s="135">
        <v>20101</v>
      </c>
      <c r="AA6973" s="136">
        <v>20340</v>
      </c>
      <c r="AB6973" s="135">
        <v>20215</v>
      </c>
      <c r="AC6973" s="136">
        <v>21224</v>
      </c>
      <c r="AD6973" s="135">
        <v>22112</v>
      </c>
      <c r="AE6973" s="137">
        <v>22879</v>
      </c>
      <c r="AF6973" s="138">
        <v>22158</v>
      </c>
    </row>
    <row r="6974" spans="2:32">
      <c r="B6974" s="114">
        <v>6936</v>
      </c>
      <c r="C6974" s="115">
        <v>6936</v>
      </c>
      <c r="D6974" s="116">
        <v>289</v>
      </c>
      <c r="E6974" s="117">
        <v>10</v>
      </c>
      <c r="F6974" s="118">
        <v>16</v>
      </c>
      <c r="G6974" s="119" t="s">
        <v>488</v>
      </c>
      <c r="H6974" s="120">
        <v>10</v>
      </c>
      <c r="I6974" s="115">
        <v>15</v>
      </c>
      <c r="J6974" s="116" t="s">
        <v>488</v>
      </c>
      <c r="K6974" s="121">
        <v>24</v>
      </c>
      <c r="L6974" s="108"/>
      <c r="M6974" s="122">
        <v>12371</v>
      </c>
      <c r="N6974" s="123">
        <v>13701</v>
      </c>
      <c r="O6974" s="124">
        <v>13370</v>
      </c>
      <c r="P6974" s="123">
        <v>14000</v>
      </c>
      <c r="Q6974" s="124">
        <v>14330</v>
      </c>
      <c r="R6974" s="123">
        <v>14915</v>
      </c>
      <c r="S6974" s="124">
        <v>15878</v>
      </c>
      <c r="T6974" s="123">
        <v>16646</v>
      </c>
      <c r="U6974" s="124">
        <v>16224</v>
      </c>
      <c r="V6974" s="123">
        <v>16811</v>
      </c>
      <c r="W6974" s="124">
        <v>17936</v>
      </c>
      <c r="X6974" s="123">
        <v>18197</v>
      </c>
      <c r="Y6974" s="124">
        <v>19425</v>
      </c>
      <c r="Z6974" s="123">
        <v>19519</v>
      </c>
      <c r="AA6974" s="124">
        <v>20032</v>
      </c>
      <c r="AB6974" s="123">
        <v>19782</v>
      </c>
      <c r="AC6974" s="124">
        <v>20676</v>
      </c>
      <c r="AD6974" s="123">
        <v>21585</v>
      </c>
      <c r="AE6974" s="125">
        <v>22340</v>
      </c>
      <c r="AF6974" s="126">
        <v>21631</v>
      </c>
    </row>
    <row r="6975" spans="2:32">
      <c r="B6975" s="127">
        <v>6937</v>
      </c>
      <c r="C6975" s="128">
        <v>6937</v>
      </c>
      <c r="D6975" s="129">
        <v>290</v>
      </c>
      <c r="E6975" s="130">
        <v>10</v>
      </c>
      <c r="F6975" s="131">
        <v>17</v>
      </c>
      <c r="G6975" s="132" t="s">
        <v>488</v>
      </c>
      <c r="H6975" s="133">
        <v>10</v>
      </c>
      <c r="I6975" s="128">
        <v>16</v>
      </c>
      <c r="J6975" s="129" t="s">
        <v>488</v>
      </c>
      <c r="K6975" s="134">
        <v>1</v>
      </c>
      <c r="L6975" s="108"/>
      <c r="M6975" s="81">
        <v>12287</v>
      </c>
      <c r="N6975" s="135">
        <v>12477</v>
      </c>
      <c r="O6975" s="136">
        <v>13263</v>
      </c>
      <c r="P6975" s="135">
        <v>13154</v>
      </c>
      <c r="Q6975" s="136">
        <v>13693</v>
      </c>
      <c r="R6975" s="135">
        <v>14749</v>
      </c>
      <c r="S6975" s="136">
        <v>15315</v>
      </c>
      <c r="T6975" s="135">
        <v>15414</v>
      </c>
      <c r="U6975" s="136">
        <v>15990</v>
      </c>
      <c r="V6975" s="135">
        <v>16100</v>
      </c>
      <c r="W6975" s="136">
        <v>17446</v>
      </c>
      <c r="X6975" s="135">
        <v>18183</v>
      </c>
      <c r="Y6975" s="136">
        <v>19030</v>
      </c>
      <c r="Z6975" s="135">
        <v>19070</v>
      </c>
      <c r="AA6975" s="136">
        <v>18354</v>
      </c>
      <c r="AB6975" s="135">
        <v>18996</v>
      </c>
      <c r="AC6975" s="136">
        <v>20460</v>
      </c>
      <c r="AD6975" s="135">
        <v>21248</v>
      </c>
      <c r="AE6975" s="137">
        <v>21149</v>
      </c>
      <c r="AF6975" s="138">
        <v>21068</v>
      </c>
    </row>
    <row r="6976" spans="2:32">
      <c r="B6976" s="114">
        <v>6938</v>
      </c>
      <c r="C6976" s="115">
        <v>6938</v>
      </c>
      <c r="D6976" s="116">
        <v>290</v>
      </c>
      <c r="E6976" s="117">
        <v>10</v>
      </c>
      <c r="F6976" s="118">
        <v>17</v>
      </c>
      <c r="G6976" s="119" t="s">
        <v>488</v>
      </c>
      <c r="H6976" s="120">
        <v>10</v>
      </c>
      <c r="I6976" s="115">
        <v>16</v>
      </c>
      <c r="J6976" s="116" t="s">
        <v>488</v>
      </c>
      <c r="K6976" s="121">
        <v>2</v>
      </c>
      <c r="L6976" s="108"/>
      <c r="M6976" s="122">
        <v>12051</v>
      </c>
      <c r="N6976" s="123">
        <v>12205</v>
      </c>
      <c r="O6976" s="124">
        <v>12951</v>
      </c>
      <c r="P6976" s="123">
        <v>12914</v>
      </c>
      <c r="Q6976" s="124">
        <v>13590</v>
      </c>
      <c r="R6976" s="123">
        <v>14495</v>
      </c>
      <c r="S6976" s="124">
        <v>15089</v>
      </c>
      <c r="T6976" s="123">
        <v>15160</v>
      </c>
      <c r="U6976" s="124">
        <v>15721</v>
      </c>
      <c r="V6976" s="123">
        <v>16024</v>
      </c>
      <c r="W6976" s="124">
        <v>17227</v>
      </c>
      <c r="X6976" s="123">
        <v>17904</v>
      </c>
      <c r="Y6976" s="124">
        <v>18705</v>
      </c>
      <c r="Z6976" s="123">
        <v>18708</v>
      </c>
      <c r="AA6976" s="124">
        <v>18036</v>
      </c>
      <c r="AB6976" s="123">
        <v>18795</v>
      </c>
      <c r="AC6976" s="124">
        <v>20140</v>
      </c>
      <c r="AD6976" s="123">
        <v>20863</v>
      </c>
      <c r="AE6976" s="125">
        <v>20715</v>
      </c>
      <c r="AF6976" s="126">
        <v>20653</v>
      </c>
    </row>
    <row r="6977" spans="2:32">
      <c r="B6977" s="127">
        <v>6939</v>
      </c>
      <c r="C6977" s="128">
        <v>6939</v>
      </c>
      <c r="D6977" s="129">
        <v>290</v>
      </c>
      <c r="E6977" s="130">
        <v>10</v>
      </c>
      <c r="F6977" s="131">
        <v>17</v>
      </c>
      <c r="G6977" s="132" t="s">
        <v>488</v>
      </c>
      <c r="H6977" s="133">
        <v>10</v>
      </c>
      <c r="I6977" s="128">
        <v>16</v>
      </c>
      <c r="J6977" s="129" t="s">
        <v>488</v>
      </c>
      <c r="K6977" s="134">
        <v>3</v>
      </c>
      <c r="L6977" s="108"/>
      <c r="M6977" s="81">
        <v>11956</v>
      </c>
      <c r="N6977" s="135">
        <v>12093</v>
      </c>
      <c r="O6977" s="136">
        <v>12839</v>
      </c>
      <c r="P6977" s="135">
        <v>12806</v>
      </c>
      <c r="Q6977" s="136">
        <v>13601</v>
      </c>
      <c r="R6977" s="135">
        <v>14445</v>
      </c>
      <c r="S6977" s="136">
        <v>15063</v>
      </c>
      <c r="T6977" s="135">
        <v>15100</v>
      </c>
      <c r="U6977" s="136">
        <v>15660</v>
      </c>
      <c r="V6977" s="135">
        <v>16078</v>
      </c>
      <c r="W6977" s="136">
        <v>17146</v>
      </c>
      <c r="X6977" s="135">
        <v>17801</v>
      </c>
      <c r="Y6977" s="136">
        <v>18584</v>
      </c>
      <c r="Z6977" s="135">
        <v>18540</v>
      </c>
      <c r="AA6977" s="136">
        <v>17923</v>
      </c>
      <c r="AB6977" s="135">
        <v>18761</v>
      </c>
      <c r="AC6977" s="136">
        <v>19952</v>
      </c>
      <c r="AD6977" s="135">
        <v>20659</v>
      </c>
      <c r="AE6977" s="137">
        <v>20480</v>
      </c>
      <c r="AF6977" s="138">
        <v>20410</v>
      </c>
    </row>
    <row r="6978" spans="2:32">
      <c r="B6978" s="114">
        <v>6940</v>
      </c>
      <c r="C6978" s="115">
        <v>6940</v>
      </c>
      <c r="D6978" s="116">
        <v>290</v>
      </c>
      <c r="E6978" s="117">
        <v>10</v>
      </c>
      <c r="F6978" s="118">
        <v>17</v>
      </c>
      <c r="G6978" s="119" t="s">
        <v>488</v>
      </c>
      <c r="H6978" s="120">
        <v>10</v>
      </c>
      <c r="I6978" s="115">
        <v>16</v>
      </c>
      <c r="J6978" s="116" t="s">
        <v>488</v>
      </c>
      <c r="K6978" s="121">
        <v>4</v>
      </c>
      <c r="L6978" s="108"/>
      <c r="M6978" s="122">
        <v>12052</v>
      </c>
      <c r="N6978" s="123">
        <v>12172</v>
      </c>
      <c r="O6978" s="124">
        <v>12822</v>
      </c>
      <c r="P6978" s="123">
        <v>12763</v>
      </c>
      <c r="Q6978" s="124">
        <v>13684</v>
      </c>
      <c r="R6978" s="123">
        <v>14481</v>
      </c>
      <c r="S6978" s="124">
        <v>15064</v>
      </c>
      <c r="T6978" s="123">
        <v>15081</v>
      </c>
      <c r="U6978" s="124">
        <v>15505</v>
      </c>
      <c r="V6978" s="123">
        <v>16041</v>
      </c>
      <c r="W6978" s="124">
        <v>16950</v>
      </c>
      <c r="X6978" s="123">
        <v>17539</v>
      </c>
      <c r="Y6978" s="124">
        <v>18247</v>
      </c>
      <c r="Z6978" s="123">
        <v>18069</v>
      </c>
      <c r="AA6978" s="124">
        <v>17502</v>
      </c>
      <c r="AB6978" s="123">
        <v>18472</v>
      </c>
      <c r="AC6978" s="124">
        <v>19485</v>
      </c>
      <c r="AD6978" s="123">
        <v>20121</v>
      </c>
      <c r="AE6978" s="125">
        <v>19934</v>
      </c>
      <c r="AF6978" s="126">
        <v>19780</v>
      </c>
    </row>
    <row r="6979" spans="2:32">
      <c r="B6979" s="127">
        <v>6941</v>
      </c>
      <c r="C6979" s="128">
        <v>6941</v>
      </c>
      <c r="D6979" s="129">
        <v>290</v>
      </c>
      <c r="E6979" s="130">
        <v>10</v>
      </c>
      <c r="F6979" s="131">
        <v>17</v>
      </c>
      <c r="G6979" s="132" t="s">
        <v>488</v>
      </c>
      <c r="H6979" s="133">
        <v>10</v>
      </c>
      <c r="I6979" s="128">
        <v>16</v>
      </c>
      <c r="J6979" s="129" t="s">
        <v>488</v>
      </c>
      <c r="K6979" s="134">
        <v>5</v>
      </c>
      <c r="L6979" s="108"/>
      <c r="M6979" s="81">
        <v>12580</v>
      </c>
      <c r="N6979" s="135">
        <v>12687</v>
      </c>
      <c r="O6979" s="136">
        <v>12960</v>
      </c>
      <c r="P6979" s="135">
        <v>12773</v>
      </c>
      <c r="Q6979" s="136">
        <v>14187</v>
      </c>
      <c r="R6979" s="135">
        <v>14923</v>
      </c>
      <c r="S6979" s="136">
        <v>15482</v>
      </c>
      <c r="T6979" s="135">
        <v>15485</v>
      </c>
      <c r="U6979" s="136">
        <v>15430</v>
      </c>
      <c r="V6979" s="135">
        <v>16316</v>
      </c>
      <c r="W6979" s="136">
        <v>17163</v>
      </c>
      <c r="X6979" s="135">
        <v>17613</v>
      </c>
      <c r="Y6979" s="136">
        <v>18250</v>
      </c>
      <c r="Z6979" s="135">
        <v>17706</v>
      </c>
      <c r="AA6979" s="136">
        <v>17060</v>
      </c>
      <c r="AB6979" s="135">
        <v>18449</v>
      </c>
      <c r="AC6979" s="136">
        <v>19334</v>
      </c>
      <c r="AD6979" s="135">
        <v>19894</v>
      </c>
      <c r="AE6979" s="137">
        <v>19668</v>
      </c>
      <c r="AF6979" s="138">
        <v>19233</v>
      </c>
    </row>
    <row r="6980" spans="2:32">
      <c r="B6980" s="114">
        <v>6942</v>
      </c>
      <c r="C6980" s="115">
        <v>6942</v>
      </c>
      <c r="D6980" s="116">
        <v>290</v>
      </c>
      <c r="E6980" s="117">
        <v>10</v>
      </c>
      <c r="F6980" s="118">
        <v>17</v>
      </c>
      <c r="G6980" s="119" t="s">
        <v>488</v>
      </c>
      <c r="H6980" s="120">
        <v>10</v>
      </c>
      <c r="I6980" s="115">
        <v>16</v>
      </c>
      <c r="J6980" s="116" t="s">
        <v>488</v>
      </c>
      <c r="K6980" s="121">
        <v>6</v>
      </c>
      <c r="L6980" s="108"/>
      <c r="M6980" s="122">
        <v>13980</v>
      </c>
      <c r="N6980" s="123">
        <v>14025</v>
      </c>
      <c r="O6980" s="124">
        <v>13407</v>
      </c>
      <c r="P6980" s="123">
        <v>13151</v>
      </c>
      <c r="Q6980" s="124">
        <v>15378</v>
      </c>
      <c r="R6980" s="123">
        <v>16220</v>
      </c>
      <c r="S6980" s="124">
        <v>16684</v>
      </c>
      <c r="T6980" s="123">
        <v>16681</v>
      </c>
      <c r="U6980" s="124">
        <v>15620</v>
      </c>
      <c r="V6980" s="123">
        <v>17286</v>
      </c>
      <c r="W6980" s="124">
        <v>18191</v>
      </c>
      <c r="X6980" s="123">
        <v>18529</v>
      </c>
      <c r="Y6980" s="124">
        <v>18929</v>
      </c>
      <c r="Z6980" s="123">
        <v>17554</v>
      </c>
      <c r="AA6980" s="124">
        <v>16854</v>
      </c>
      <c r="AB6980" s="123">
        <v>19067</v>
      </c>
      <c r="AC6980" s="124">
        <v>20036</v>
      </c>
      <c r="AD6980" s="123">
        <v>20343</v>
      </c>
      <c r="AE6980" s="125">
        <v>20187</v>
      </c>
      <c r="AF6980" s="126">
        <v>18895</v>
      </c>
    </row>
    <row r="6981" spans="2:32">
      <c r="B6981" s="127">
        <v>6943</v>
      </c>
      <c r="C6981" s="128">
        <v>6943</v>
      </c>
      <c r="D6981" s="129">
        <v>290</v>
      </c>
      <c r="E6981" s="130">
        <v>10</v>
      </c>
      <c r="F6981" s="131">
        <v>17</v>
      </c>
      <c r="G6981" s="132" t="s">
        <v>488</v>
      </c>
      <c r="H6981" s="133">
        <v>10</v>
      </c>
      <c r="I6981" s="128">
        <v>16</v>
      </c>
      <c r="J6981" s="129" t="s">
        <v>488</v>
      </c>
      <c r="K6981" s="134">
        <v>7</v>
      </c>
      <c r="L6981" s="108"/>
      <c r="M6981" s="81">
        <v>15561</v>
      </c>
      <c r="N6981" s="135">
        <v>15564</v>
      </c>
      <c r="O6981" s="136">
        <v>13965</v>
      </c>
      <c r="P6981" s="135">
        <v>13662</v>
      </c>
      <c r="Q6981" s="136">
        <v>16703</v>
      </c>
      <c r="R6981" s="135">
        <v>17665</v>
      </c>
      <c r="S6981" s="136">
        <v>18022</v>
      </c>
      <c r="T6981" s="135">
        <v>17953</v>
      </c>
      <c r="U6981" s="136">
        <v>15945</v>
      </c>
      <c r="V6981" s="135">
        <v>18479</v>
      </c>
      <c r="W6981" s="136">
        <v>19303</v>
      </c>
      <c r="X6981" s="135">
        <v>19692</v>
      </c>
      <c r="Y6981" s="136">
        <v>19814</v>
      </c>
      <c r="Z6981" s="135">
        <v>17525</v>
      </c>
      <c r="AA6981" s="136">
        <v>16920</v>
      </c>
      <c r="AB6981" s="135">
        <v>19966</v>
      </c>
      <c r="AC6981" s="136">
        <v>20911</v>
      </c>
      <c r="AD6981" s="135">
        <v>21067</v>
      </c>
      <c r="AE6981" s="137">
        <v>20973</v>
      </c>
      <c r="AF6981" s="138">
        <v>18732</v>
      </c>
    </row>
    <row r="6982" spans="2:32">
      <c r="B6982" s="114">
        <v>6944</v>
      </c>
      <c r="C6982" s="115">
        <v>6944</v>
      </c>
      <c r="D6982" s="116">
        <v>290</v>
      </c>
      <c r="E6982" s="117">
        <v>10</v>
      </c>
      <c r="F6982" s="118">
        <v>17</v>
      </c>
      <c r="G6982" s="119" t="s">
        <v>488</v>
      </c>
      <c r="H6982" s="120">
        <v>10</v>
      </c>
      <c r="I6982" s="115">
        <v>16</v>
      </c>
      <c r="J6982" s="116" t="s">
        <v>488</v>
      </c>
      <c r="K6982" s="121">
        <v>8</v>
      </c>
      <c r="L6982" s="108"/>
      <c r="M6982" s="122">
        <v>15944</v>
      </c>
      <c r="N6982" s="123">
        <v>15976</v>
      </c>
      <c r="O6982" s="124">
        <v>14486</v>
      </c>
      <c r="P6982" s="123">
        <v>14017</v>
      </c>
      <c r="Q6982" s="124">
        <v>17077</v>
      </c>
      <c r="R6982" s="123">
        <v>18020</v>
      </c>
      <c r="S6982" s="124">
        <v>18286</v>
      </c>
      <c r="T6982" s="123">
        <v>18267</v>
      </c>
      <c r="U6982" s="124">
        <v>16351</v>
      </c>
      <c r="V6982" s="123">
        <v>18794</v>
      </c>
      <c r="W6982" s="124">
        <v>19336</v>
      </c>
      <c r="X6982" s="123">
        <v>19884</v>
      </c>
      <c r="Y6982" s="124">
        <v>19949</v>
      </c>
      <c r="Z6982" s="123">
        <v>17709</v>
      </c>
      <c r="AA6982" s="124">
        <v>17121</v>
      </c>
      <c r="AB6982" s="123">
        <v>20201</v>
      </c>
      <c r="AC6982" s="124">
        <v>20763</v>
      </c>
      <c r="AD6982" s="123">
        <v>21109</v>
      </c>
      <c r="AE6982" s="125">
        <v>21029</v>
      </c>
      <c r="AF6982" s="126">
        <v>18861</v>
      </c>
    </row>
    <row r="6983" spans="2:32">
      <c r="B6983" s="127">
        <v>6945</v>
      </c>
      <c r="C6983" s="128">
        <v>6945</v>
      </c>
      <c r="D6983" s="129">
        <v>290</v>
      </c>
      <c r="E6983" s="130">
        <v>10</v>
      </c>
      <c r="F6983" s="131">
        <v>17</v>
      </c>
      <c r="G6983" s="132" t="s">
        <v>488</v>
      </c>
      <c r="H6983" s="133">
        <v>10</v>
      </c>
      <c r="I6983" s="128">
        <v>16</v>
      </c>
      <c r="J6983" s="129" t="s">
        <v>488</v>
      </c>
      <c r="K6983" s="134">
        <v>9</v>
      </c>
      <c r="L6983" s="108"/>
      <c r="M6983" s="81">
        <v>16036</v>
      </c>
      <c r="N6983" s="135">
        <v>15985</v>
      </c>
      <c r="O6983" s="136">
        <v>15006</v>
      </c>
      <c r="P6983" s="135">
        <v>14531</v>
      </c>
      <c r="Q6983" s="136">
        <v>17226</v>
      </c>
      <c r="R6983" s="135">
        <v>18137</v>
      </c>
      <c r="S6983" s="136">
        <v>18360</v>
      </c>
      <c r="T6983" s="135">
        <v>18193</v>
      </c>
      <c r="U6983" s="136">
        <v>16756</v>
      </c>
      <c r="V6983" s="135">
        <v>18892</v>
      </c>
      <c r="W6983" s="136">
        <v>19207</v>
      </c>
      <c r="X6983" s="135">
        <v>19839</v>
      </c>
      <c r="Y6983" s="136">
        <v>19976</v>
      </c>
      <c r="Z6983" s="135">
        <v>17990</v>
      </c>
      <c r="AA6983" s="136">
        <v>17488</v>
      </c>
      <c r="AB6983" s="135">
        <v>20242</v>
      </c>
      <c r="AC6983" s="136">
        <v>20535</v>
      </c>
      <c r="AD6983" s="135">
        <v>21069</v>
      </c>
      <c r="AE6983" s="137">
        <v>20795</v>
      </c>
      <c r="AF6983" s="138">
        <v>19094</v>
      </c>
    </row>
    <row r="6984" spans="2:32">
      <c r="B6984" s="114">
        <v>6946</v>
      </c>
      <c r="C6984" s="115">
        <v>6946</v>
      </c>
      <c r="D6984" s="116">
        <v>290</v>
      </c>
      <c r="E6984" s="117">
        <v>10</v>
      </c>
      <c r="F6984" s="118">
        <v>17</v>
      </c>
      <c r="G6984" s="119" t="s">
        <v>488</v>
      </c>
      <c r="H6984" s="120">
        <v>10</v>
      </c>
      <c r="I6984" s="115">
        <v>16</v>
      </c>
      <c r="J6984" s="116" t="s">
        <v>488</v>
      </c>
      <c r="K6984" s="121">
        <v>10</v>
      </c>
      <c r="L6984" s="108"/>
      <c r="M6984" s="122">
        <v>16165</v>
      </c>
      <c r="N6984" s="123">
        <v>16066</v>
      </c>
      <c r="O6984" s="124">
        <v>15433</v>
      </c>
      <c r="P6984" s="123">
        <v>14901</v>
      </c>
      <c r="Q6984" s="124">
        <v>17274</v>
      </c>
      <c r="R6984" s="123">
        <v>18275</v>
      </c>
      <c r="S6984" s="124">
        <v>18500</v>
      </c>
      <c r="T6984" s="123">
        <v>18301</v>
      </c>
      <c r="U6984" s="124">
        <v>17249</v>
      </c>
      <c r="V6984" s="123">
        <v>19010</v>
      </c>
      <c r="W6984" s="124">
        <v>19344</v>
      </c>
      <c r="X6984" s="123">
        <v>20056</v>
      </c>
      <c r="Y6984" s="124">
        <v>20174</v>
      </c>
      <c r="Z6984" s="123">
        <v>18524</v>
      </c>
      <c r="AA6984" s="124">
        <v>17765</v>
      </c>
      <c r="AB6984" s="123">
        <v>20399</v>
      </c>
      <c r="AC6984" s="124">
        <v>20730</v>
      </c>
      <c r="AD6984" s="123">
        <v>21321</v>
      </c>
      <c r="AE6984" s="125">
        <v>20840</v>
      </c>
      <c r="AF6984" s="126">
        <v>19674</v>
      </c>
    </row>
    <row r="6985" spans="2:32">
      <c r="B6985" s="127">
        <v>6947</v>
      </c>
      <c r="C6985" s="128">
        <v>6947</v>
      </c>
      <c r="D6985" s="129">
        <v>290</v>
      </c>
      <c r="E6985" s="130">
        <v>10</v>
      </c>
      <c r="F6985" s="131">
        <v>17</v>
      </c>
      <c r="G6985" s="132" t="s">
        <v>488</v>
      </c>
      <c r="H6985" s="133">
        <v>10</v>
      </c>
      <c r="I6985" s="128">
        <v>16</v>
      </c>
      <c r="J6985" s="129" t="s">
        <v>488</v>
      </c>
      <c r="K6985" s="134">
        <v>11</v>
      </c>
      <c r="L6985" s="108"/>
      <c r="M6985" s="81">
        <v>16326</v>
      </c>
      <c r="N6985" s="135">
        <v>16045</v>
      </c>
      <c r="O6985" s="136">
        <v>15697</v>
      </c>
      <c r="P6985" s="135">
        <v>15193</v>
      </c>
      <c r="Q6985" s="136">
        <v>17384</v>
      </c>
      <c r="R6985" s="135">
        <v>18467</v>
      </c>
      <c r="S6985" s="136">
        <v>18642</v>
      </c>
      <c r="T6985" s="135">
        <v>18346</v>
      </c>
      <c r="U6985" s="136">
        <v>17573</v>
      </c>
      <c r="V6985" s="135">
        <v>19170</v>
      </c>
      <c r="W6985" s="136">
        <v>19411</v>
      </c>
      <c r="X6985" s="135">
        <v>20327</v>
      </c>
      <c r="Y6985" s="136">
        <v>20385</v>
      </c>
      <c r="Z6985" s="135">
        <v>18802</v>
      </c>
      <c r="AA6985" s="136">
        <v>17675</v>
      </c>
      <c r="AB6985" s="135">
        <v>20523</v>
      </c>
      <c r="AC6985" s="136">
        <v>20860</v>
      </c>
      <c r="AD6985" s="135">
        <v>21585</v>
      </c>
      <c r="AE6985" s="137">
        <v>20751</v>
      </c>
      <c r="AF6985" s="138">
        <v>19996</v>
      </c>
    </row>
    <row r="6986" spans="2:32">
      <c r="B6986" s="114">
        <v>6948</v>
      </c>
      <c r="C6986" s="115">
        <v>6948</v>
      </c>
      <c r="D6986" s="116">
        <v>290</v>
      </c>
      <c r="E6986" s="117">
        <v>10</v>
      </c>
      <c r="F6986" s="118">
        <v>17</v>
      </c>
      <c r="G6986" s="119" t="s">
        <v>488</v>
      </c>
      <c r="H6986" s="120">
        <v>10</v>
      </c>
      <c r="I6986" s="115">
        <v>16</v>
      </c>
      <c r="J6986" s="116" t="s">
        <v>488</v>
      </c>
      <c r="K6986" s="121">
        <v>12</v>
      </c>
      <c r="L6986" s="108"/>
      <c r="M6986" s="122">
        <v>16311</v>
      </c>
      <c r="N6986" s="123">
        <v>15892</v>
      </c>
      <c r="O6986" s="124">
        <v>15697</v>
      </c>
      <c r="P6986" s="123">
        <v>15313</v>
      </c>
      <c r="Q6986" s="124">
        <v>17400</v>
      </c>
      <c r="R6986" s="123">
        <v>18466</v>
      </c>
      <c r="S6986" s="124">
        <v>18641</v>
      </c>
      <c r="T6986" s="123">
        <v>18184</v>
      </c>
      <c r="U6986" s="124">
        <v>17578</v>
      </c>
      <c r="V6986" s="123">
        <v>19184</v>
      </c>
      <c r="W6986" s="124">
        <v>19244</v>
      </c>
      <c r="X6986" s="123">
        <v>20349</v>
      </c>
      <c r="Y6986" s="124">
        <v>20408</v>
      </c>
      <c r="Z6986" s="123">
        <v>18691</v>
      </c>
      <c r="AA6986" s="124">
        <v>17523</v>
      </c>
      <c r="AB6986" s="123">
        <v>20379</v>
      </c>
      <c r="AC6986" s="124">
        <v>20712</v>
      </c>
      <c r="AD6986" s="123">
        <v>21629</v>
      </c>
      <c r="AE6986" s="125">
        <v>20624</v>
      </c>
      <c r="AF6986" s="126">
        <v>19895</v>
      </c>
    </row>
    <row r="6987" spans="2:32">
      <c r="B6987" s="127">
        <v>6949</v>
      </c>
      <c r="C6987" s="128">
        <v>6949</v>
      </c>
      <c r="D6987" s="129">
        <v>290</v>
      </c>
      <c r="E6987" s="130">
        <v>10</v>
      </c>
      <c r="F6987" s="131">
        <v>17</v>
      </c>
      <c r="G6987" s="132" t="s">
        <v>488</v>
      </c>
      <c r="H6987" s="133">
        <v>10</v>
      </c>
      <c r="I6987" s="128">
        <v>16</v>
      </c>
      <c r="J6987" s="129" t="s">
        <v>488</v>
      </c>
      <c r="K6987" s="134">
        <v>13</v>
      </c>
      <c r="L6987" s="108"/>
      <c r="M6987" s="81">
        <v>16388</v>
      </c>
      <c r="N6987" s="135">
        <v>15857</v>
      </c>
      <c r="O6987" s="136">
        <v>15553</v>
      </c>
      <c r="P6987" s="135">
        <v>15315</v>
      </c>
      <c r="Q6987" s="136">
        <v>17524</v>
      </c>
      <c r="R6987" s="135">
        <v>18550</v>
      </c>
      <c r="S6987" s="136">
        <v>18742</v>
      </c>
      <c r="T6987" s="135">
        <v>18179</v>
      </c>
      <c r="U6987" s="136">
        <v>17451</v>
      </c>
      <c r="V6987" s="135">
        <v>19298</v>
      </c>
      <c r="W6987" s="136">
        <v>19196</v>
      </c>
      <c r="X6987" s="135">
        <v>20439</v>
      </c>
      <c r="Y6987" s="136">
        <v>20518</v>
      </c>
      <c r="Z6987" s="135">
        <v>18476</v>
      </c>
      <c r="AA6987" s="136">
        <v>17416</v>
      </c>
      <c r="AB6987" s="135">
        <v>20448</v>
      </c>
      <c r="AC6987" s="136">
        <v>20660</v>
      </c>
      <c r="AD6987" s="135">
        <v>21734</v>
      </c>
      <c r="AE6987" s="137">
        <v>20610</v>
      </c>
      <c r="AF6987" s="138">
        <v>19671</v>
      </c>
    </row>
    <row r="6988" spans="2:32">
      <c r="B6988" s="114">
        <v>6950</v>
      </c>
      <c r="C6988" s="115">
        <v>6950</v>
      </c>
      <c r="D6988" s="116">
        <v>290</v>
      </c>
      <c r="E6988" s="117">
        <v>10</v>
      </c>
      <c r="F6988" s="118">
        <v>17</v>
      </c>
      <c r="G6988" s="119" t="s">
        <v>488</v>
      </c>
      <c r="H6988" s="120">
        <v>10</v>
      </c>
      <c r="I6988" s="115">
        <v>16</v>
      </c>
      <c r="J6988" s="116" t="s">
        <v>488</v>
      </c>
      <c r="K6988" s="121">
        <v>14</v>
      </c>
      <c r="L6988" s="108"/>
      <c r="M6988" s="122">
        <v>16548</v>
      </c>
      <c r="N6988" s="123">
        <v>15935</v>
      </c>
      <c r="O6988" s="124">
        <v>15591</v>
      </c>
      <c r="P6988" s="123">
        <v>15455</v>
      </c>
      <c r="Q6988" s="124">
        <v>17608</v>
      </c>
      <c r="R6988" s="123">
        <v>18701</v>
      </c>
      <c r="S6988" s="124">
        <v>18860</v>
      </c>
      <c r="T6988" s="123">
        <v>18211</v>
      </c>
      <c r="U6988" s="124">
        <v>17444</v>
      </c>
      <c r="V6988" s="123">
        <v>19351</v>
      </c>
      <c r="W6988" s="124">
        <v>19152</v>
      </c>
      <c r="X6988" s="123">
        <v>20548</v>
      </c>
      <c r="Y6988" s="124">
        <v>20579</v>
      </c>
      <c r="Z6988" s="123">
        <v>18459</v>
      </c>
      <c r="AA6988" s="124">
        <v>17533</v>
      </c>
      <c r="AB6988" s="123">
        <v>20507</v>
      </c>
      <c r="AC6988" s="124">
        <v>20573</v>
      </c>
      <c r="AD6988" s="123">
        <v>21773</v>
      </c>
      <c r="AE6988" s="125">
        <v>20630</v>
      </c>
      <c r="AF6988" s="126">
        <v>19633</v>
      </c>
    </row>
    <row r="6989" spans="2:32">
      <c r="B6989" s="127">
        <v>6951</v>
      </c>
      <c r="C6989" s="128">
        <v>6951</v>
      </c>
      <c r="D6989" s="129">
        <v>290</v>
      </c>
      <c r="E6989" s="130">
        <v>10</v>
      </c>
      <c r="F6989" s="131">
        <v>17</v>
      </c>
      <c r="G6989" s="132" t="s">
        <v>488</v>
      </c>
      <c r="H6989" s="133">
        <v>10</v>
      </c>
      <c r="I6989" s="128">
        <v>16</v>
      </c>
      <c r="J6989" s="129" t="s">
        <v>488</v>
      </c>
      <c r="K6989" s="134">
        <v>15</v>
      </c>
      <c r="L6989" s="108"/>
      <c r="M6989" s="81">
        <v>16637</v>
      </c>
      <c r="N6989" s="135">
        <v>15983</v>
      </c>
      <c r="O6989" s="136">
        <v>15572</v>
      </c>
      <c r="P6989" s="135">
        <v>15643</v>
      </c>
      <c r="Q6989" s="136">
        <v>17683</v>
      </c>
      <c r="R6989" s="135">
        <v>18711</v>
      </c>
      <c r="S6989" s="136">
        <v>18826</v>
      </c>
      <c r="T6989" s="135">
        <v>18115</v>
      </c>
      <c r="U6989" s="136">
        <v>17289</v>
      </c>
      <c r="V6989" s="135">
        <v>19312</v>
      </c>
      <c r="W6989" s="136">
        <v>19060</v>
      </c>
      <c r="X6989" s="135">
        <v>20470</v>
      </c>
      <c r="Y6989" s="136">
        <v>20452</v>
      </c>
      <c r="Z6989" s="135">
        <v>18316</v>
      </c>
      <c r="AA6989" s="136">
        <v>17861</v>
      </c>
      <c r="AB6989" s="135">
        <v>20546</v>
      </c>
      <c r="AC6989" s="136">
        <v>20447</v>
      </c>
      <c r="AD6989" s="135">
        <v>21618</v>
      </c>
      <c r="AE6989" s="137">
        <v>20660</v>
      </c>
      <c r="AF6989" s="138">
        <v>19473</v>
      </c>
    </row>
    <row r="6990" spans="2:32">
      <c r="B6990" s="114">
        <v>6952</v>
      </c>
      <c r="C6990" s="115">
        <v>6952</v>
      </c>
      <c r="D6990" s="116">
        <v>290</v>
      </c>
      <c r="E6990" s="117">
        <v>10</v>
      </c>
      <c r="F6990" s="118">
        <v>17</v>
      </c>
      <c r="G6990" s="119" t="s">
        <v>488</v>
      </c>
      <c r="H6990" s="120">
        <v>10</v>
      </c>
      <c r="I6990" s="115">
        <v>16</v>
      </c>
      <c r="J6990" s="116" t="s">
        <v>488</v>
      </c>
      <c r="K6990" s="121">
        <v>16</v>
      </c>
      <c r="L6990" s="108"/>
      <c r="M6990" s="122">
        <v>16818</v>
      </c>
      <c r="N6990" s="123">
        <v>16151</v>
      </c>
      <c r="O6990" s="124">
        <v>15688</v>
      </c>
      <c r="P6990" s="123">
        <v>15924</v>
      </c>
      <c r="Q6990" s="124">
        <v>18007</v>
      </c>
      <c r="R6990" s="123">
        <v>18763</v>
      </c>
      <c r="S6990" s="124">
        <v>18847</v>
      </c>
      <c r="T6990" s="123">
        <v>18054</v>
      </c>
      <c r="U6990" s="124">
        <v>17190</v>
      </c>
      <c r="V6990" s="123">
        <v>19474</v>
      </c>
      <c r="W6990" s="124">
        <v>19379</v>
      </c>
      <c r="X6990" s="123">
        <v>20355</v>
      </c>
      <c r="Y6990" s="124">
        <v>20289</v>
      </c>
      <c r="Z6990" s="123">
        <v>18275</v>
      </c>
      <c r="AA6990" s="124">
        <v>18202</v>
      </c>
      <c r="AB6990" s="123">
        <v>20759</v>
      </c>
      <c r="AC6990" s="124">
        <v>20738</v>
      </c>
      <c r="AD6990" s="123">
        <v>21393</v>
      </c>
      <c r="AE6990" s="125">
        <v>20538</v>
      </c>
      <c r="AF6990" s="126">
        <v>19400</v>
      </c>
    </row>
    <row r="6991" spans="2:32">
      <c r="B6991" s="127">
        <v>6953</v>
      </c>
      <c r="C6991" s="128">
        <v>6953</v>
      </c>
      <c r="D6991" s="129">
        <v>290</v>
      </c>
      <c r="E6991" s="130">
        <v>10</v>
      </c>
      <c r="F6991" s="131">
        <v>17</v>
      </c>
      <c r="G6991" s="132" t="s">
        <v>488</v>
      </c>
      <c r="H6991" s="133">
        <v>10</v>
      </c>
      <c r="I6991" s="128">
        <v>16</v>
      </c>
      <c r="J6991" s="129" t="s">
        <v>488</v>
      </c>
      <c r="K6991" s="134">
        <v>17</v>
      </c>
      <c r="L6991" s="108"/>
      <c r="M6991" s="81">
        <v>16959</v>
      </c>
      <c r="N6991" s="135">
        <v>16167</v>
      </c>
      <c r="O6991" s="136">
        <v>15868</v>
      </c>
      <c r="P6991" s="135">
        <v>16262</v>
      </c>
      <c r="Q6991" s="136">
        <v>18214</v>
      </c>
      <c r="R6991" s="135">
        <v>18876</v>
      </c>
      <c r="S6991" s="136">
        <v>18866</v>
      </c>
      <c r="T6991" s="135">
        <v>17930</v>
      </c>
      <c r="U6991" s="136">
        <v>17318</v>
      </c>
      <c r="V6991" s="135">
        <v>19723</v>
      </c>
      <c r="W6991" s="136">
        <v>19494</v>
      </c>
      <c r="X6991" s="135">
        <v>20442</v>
      </c>
      <c r="Y6991" s="136">
        <v>20303</v>
      </c>
      <c r="Z6991" s="135">
        <v>18442</v>
      </c>
      <c r="AA6991" s="136">
        <v>18717</v>
      </c>
      <c r="AB6991" s="135">
        <v>21047</v>
      </c>
      <c r="AC6991" s="136">
        <v>20950</v>
      </c>
      <c r="AD6991" s="135">
        <v>21419</v>
      </c>
      <c r="AE6991" s="137">
        <v>20516</v>
      </c>
      <c r="AF6991" s="138">
        <v>19581</v>
      </c>
    </row>
    <row r="6992" spans="2:32">
      <c r="B6992" s="114">
        <v>6954</v>
      </c>
      <c r="C6992" s="115">
        <v>6954</v>
      </c>
      <c r="D6992" s="116">
        <v>290</v>
      </c>
      <c r="E6992" s="117">
        <v>10</v>
      </c>
      <c r="F6992" s="118">
        <v>17</v>
      </c>
      <c r="G6992" s="119" t="s">
        <v>488</v>
      </c>
      <c r="H6992" s="120">
        <v>10</v>
      </c>
      <c r="I6992" s="115">
        <v>16</v>
      </c>
      <c r="J6992" s="116" t="s">
        <v>488</v>
      </c>
      <c r="K6992" s="121">
        <v>18</v>
      </c>
      <c r="L6992" s="108"/>
      <c r="M6992" s="122">
        <v>16564</v>
      </c>
      <c r="N6992" s="123">
        <v>16047</v>
      </c>
      <c r="O6992" s="124">
        <v>16054</v>
      </c>
      <c r="P6992" s="123">
        <v>16327</v>
      </c>
      <c r="Q6992" s="124">
        <v>18419</v>
      </c>
      <c r="R6992" s="123">
        <v>18396</v>
      </c>
      <c r="S6992" s="124">
        <v>18670</v>
      </c>
      <c r="T6992" s="123">
        <v>17824</v>
      </c>
      <c r="U6992" s="124">
        <v>17528</v>
      </c>
      <c r="V6992" s="123">
        <v>19839</v>
      </c>
      <c r="W6992" s="124">
        <v>19436</v>
      </c>
      <c r="X6992" s="123">
        <v>19962</v>
      </c>
      <c r="Y6992" s="124">
        <v>20402</v>
      </c>
      <c r="Z6992" s="123">
        <v>18881</v>
      </c>
      <c r="AA6992" s="124">
        <v>19283</v>
      </c>
      <c r="AB6992" s="123">
        <v>21449</v>
      </c>
      <c r="AC6992" s="124">
        <v>20951</v>
      </c>
      <c r="AD6992" s="123">
        <v>21611</v>
      </c>
      <c r="AE6992" s="125">
        <v>20622</v>
      </c>
      <c r="AF6992" s="126">
        <v>20085</v>
      </c>
    </row>
    <row r="6993" spans="2:32">
      <c r="B6993" s="127">
        <v>6955</v>
      </c>
      <c r="C6993" s="128">
        <v>6955</v>
      </c>
      <c r="D6993" s="129">
        <v>290</v>
      </c>
      <c r="E6993" s="130">
        <v>10</v>
      </c>
      <c r="F6993" s="131">
        <v>17</v>
      </c>
      <c r="G6993" s="132" t="s">
        <v>488</v>
      </c>
      <c r="H6993" s="133">
        <v>10</v>
      </c>
      <c r="I6993" s="128">
        <v>16</v>
      </c>
      <c r="J6993" s="129" t="s">
        <v>488</v>
      </c>
      <c r="K6993" s="134">
        <v>19</v>
      </c>
      <c r="L6993" s="108"/>
      <c r="M6993" s="81">
        <v>16899</v>
      </c>
      <c r="N6993" s="135">
        <v>16273</v>
      </c>
      <c r="O6993" s="136">
        <v>16249</v>
      </c>
      <c r="P6993" s="135">
        <v>16622</v>
      </c>
      <c r="Q6993" s="136">
        <v>18676</v>
      </c>
      <c r="R6993" s="135">
        <v>18811</v>
      </c>
      <c r="S6993" s="136">
        <v>19128</v>
      </c>
      <c r="T6993" s="135">
        <v>18279</v>
      </c>
      <c r="U6993" s="136">
        <v>17833</v>
      </c>
      <c r="V6993" s="135">
        <v>20228</v>
      </c>
      <c r="W6993" s="136">
        <v>19969</v>
      </c>
      <c r="X6993" s="135">
        <v>20613</v>
      </c>
      <c r="Y6993" s="136">
        <v>21230</v>
      </c>
      <c r="Z6993" s="135">
        <v>19584</v>
      </c>
      <c r="AA6993" s="136">
        <v>19967</v>
      </c>
      <c r="AB6993" s="135">
        <v>22129</v>
      </c>
      <c r="AC6993" s="136">
        <v>21794</v>
      </c>
      <c r="AD6993" s="135">
        <v>22626</v>
      </c>
      <c r="AE6993" s="137">
        <v>21620</v>
      </c>
      <c r="AF6993" s="138">
        <v>20933</v>
      </c>
    </row>
    <row r="6994" spans="2:32">
      <c r="B6994" s="114">
        <v>6956</v>
      </c>
      <c r="C6994" s="115">
        <v>6956</v>
      </c>
      <c r="D6994" s="116">
        <v>290</v>
      </c>
      <c r="E6994" s="117">
        <v>10</v>
      </c>
      <c r="F6994" s="118">
        <v>17</v>
      </c>
      <c r="G6994" s="119" t="s">
        <v>488</v>
      </c>
      <c r="H6994" s="120">
        <v>10</v>
      </c>
      <c r="I6994" s="115">
        <v>16</v>
      </c>
      <c r="J6994" s="116" t="s">
        <v>488</v>
      </c>
      <c r="K6994" s="121">
        <v>20</v>
      </c>
      <c r="L6994" s="108"/>
      <c r="M6994" s="122">
        <v>16632</v>
      </c>
      <c r="N6994" s="123">
        <v>16114</v>
      </c>
      <c r="O6994" s="124">
        <v>15872</v>
      </c>
      <c r="P6994" s="123">
        <v>16376</v>
      </c>
      <c r="Q6994" s="124">
        <v>18356</v>
      </c>
      <c r="R6994" s="123">
        <v>18649</v>
      </c>
      <c r="S6994" s="124">
        <v>19099</v>
      </c>
      <c r="T6994" s="123">
        <v>18361</v>
      </c>
      <c r="U6994" s="124">
        <v>17783</v>
      </c>
      <c r="V6994" s="123">
        <v>20094</v>
      </c>
      <c r="W6994" s="124">
        <v>20210</v>
      </c>
      <c r="X6994" s="123">
        <v>20959</v>
      </c>
      <c r="Y6994" s="124">
        <v>21603</v>
      </c>
      <c r="Z6994" s="123">
        <v>19943</v>
      </c>
      <c r="AA6994" s="124">
        <v>20255</v>
      </c>
      <c r="AB6994" s="123">
        <v>22255</v>
      </c>
      <c r="AC6994" s="124">
        <v>22405</v>
      </c>
      <c r="AD6994" s="123">
        <v>23242</v>
      </c>
      <c r="AE6994" s="125">
        <v>22394</v>
      </c>
      <c r="AF6994" s="126">
        <v>21477</v>
      </c>
    </row>
    <row r="6995" spans="2:32">
      <c r="B6995" s="127">
        <v>6957</v>
      </c>
      <c r="C6995" s="128">
        <v>6957</v>
      </c>
      <c r="D6995" s="129">
        <v>290</v>
      </c>
      <c r="E6995" s="130">
        <v>10</v>
      </c>
      <c r="F6995" s="131">
        <v>17</v>
      </c>
      <c r="G6995" s="132" t="s">
        <v>488</v>
      </c>
      <c r="H6995" s="133">
        <v>10</v>
      </c>
      <c r="I6995" s="128">
        <v>16</v>
      </c>
      <c r="J6995" s="129" t="s">
        <v>488</v>
      </c>
      <c r="K6995" s="134">
        <v>21</v>
      </c>
      <c r="L6995" s="108"/>
      <c r="M6995" s="81">
        <v>15974</v>
      </c>
      <c r="N6995" s="135">
        <v>15550</v>
      </c>
      <c r="O6995" s="136">
        <v>15405</v>
      </c>
      <c r="P6995" s="135">
        <v>15965</v>
      </c>
      <c r="Q6995" s="136">
        <v>17702</v>
      </c>
      <c r="R6995" s="135">
        <v>18146</v>
      </c>
      <c r="S6995" s="136">
        <v>18738</v>
      </c>
      <c r="T6995" s="135">
        <v>18071</v>
      </c>
      <c r="U6995" s="136">
        <v>17628</v>
      </c>
      <c r="V6995" s="135">
        <v>19675</v>
      </c>
      <c r="W6995" s="136">
        <v>20080</v>
      </c>
      <c r="X6995" s="135">
        <v>20957</v>
      </c>
      <c r="Y6995" s="136">
        <v>21796</v>
      </c>
      <c r="Z6995" s="135">
        <v>20247</v>
      </c>
      <c r="AA6995" s="136">
        <v>20478</v>
      </c>
      <c r="AB6995" s="135">
        <v>22231</v>
      </c>
      <c r="AC6995" s="136">
        <v>22696</v>
      </c>
      <c r="AD6995" s="135">
        <v>23707</v>
      </c>
      <c r="AE6995" s="137">
        <v>22909</v>
      </c>
      <c r="AF6995" s="138">
        <v>21992</v>
      </c>
    </row>
    <row r="6996" spans="2:32">
      <c r="B6996" s="114">
        <v>6958</v>
      </c>
      <c r="C6996" s="115">
        <v>6958</v>
      </c>
      <c r="D6996" s="116">
        <v>290</v>
      </c>
      <c r="E6996" s="117">
        <v>10</v>
      </c>
      <c r="F6996" s="118">
        <v>17</v>
      </c>
      <c r="G6996" s="119" t="s">
        <v>488</v>
      </c>
      <c r="H6996" s="120">
        <v>10</v>
      </c>
      <c r="I6996" s="115">
        <v>16</v>
      </c>
      <c r="J6996" s="116" t="s">
        <v>488</v>
      </c>
      <c r="K6996" s="121">
        <v>22</v>
      </c>
      <c r="L6996" s="108"/>
      <c r="M6996" s="122">
        <v>14816</v>
      </c>
      <c r="N6996" s="123">
        <v>14532</v>
      </c>
      <c r="O6996" s="124">
        <v>14762</v>
      </c>
      <c r="P6996" s="123">
        <v>15271</v>
      </c>
      <c r="Q6996" s="124">
        <v>16694</v>
      </c>
      <c r="R6996" s="123">
        <v>17109</v>
      </c>
      <c r="S6996" s="124">
        <v>17847</v>
      </c>
      <c r="T6996" s="123">
        <v>17261</v>
      </c>
      <c r="U6996" s="124">
        <v>17231</v>
      </c>
      <c r="V6996" s="123">
        <v>18852</v>
      </c>
      <c r="W6996" s="124">
        <v>19395</v>
      </c>
      <c r="X6996" s="123">
        <v>20254</v>
      </c>
      <c r="Y6996" s="124">
        <v>21257</v>
      </c>
      <c r="Z6996" s="123">
        <v>20125</v>
      </c>
      <c r="AA6996" s="124">
        <v>20189</v>
      </c>
      <c r="AB6996" s="123">
        <v>21616</v>
      </c>
      <c r="AC6996" s="124">
        <v>22262</v>
      </c>
      <c r="AD6996" s="123">
        <v>23341</v>
      </c>
      <c r="AE6996" s="125">
        <v>22597</v>
      </c>
      <c r="AF6996" s="126">
        <v>22012</v>
      </c>
    </row>
    <row r="6997" spans="2:32">
      <c r="B6997" s="127">
        <v>6959</v>
      </c>
      <c r="C6997" s="128">
        <v>6959</v>
      </c>
      <c r="D6997" s="129">
        <v>290</v>
      </c>
      <c r="E6997" s="130">
        <v>10</v>
      </c>
      <c r="F6997" s="131">
        <v>17</v>
      </c>
      <c r="G6997" s="132" t="s">
        <v>488</v>
      </c>
      <c r="H6997" s="133">
        <v>10</v>
      </c>
      <c r="I6997" s="128">
        <v>16</v>
      </c>
      <c r="J6997" s="129" t="s">
        <v>488</v>
      </c>
      <c r="K6997" s="134">
        <v>23</v>
      </c>
      <c r="L6997" s="108"/>
      <c r="M6997" s="81">
        <v>13589</v>
      </c>
      <c r="N6997" s="135">
        <v>13418</v>
      </c>
      <c r="O6997" s="136">
        <v>14091</v>
      </c>
      <c r="P6997" s="135">
        <v>14563</v>
      </c>
      <c r="Q6997" s="136">
        <v>15633</v>
      </c>
      <c r="R6997" s="135">
        <v>15996</v>
      </c>
      <c r="S6997" s="136">
        <v>16780</v>
      </c>
      <c r="T6997" s="135">
        <v>16243</v>
      </c>
      <c r="U6997" s="136">
        <v>16701</v>
      </c>
      <c r="V6997" s="135">
        <v>17920</v>
      </c>
      <c r="W6997" s="136">
        <v>18554</v>
      </c>
      <c r="X6997" s="135">
        <v>19323</v>
      </c>
      <c r="Y6997" s="136">
        <v>20380</v>
      </c>
      <c r="Z6997" s="135">
        <v>19722</v>
      </c>
      <c r="AA6997" s="136">
        <v>19719</v>
      </c>
      <c r="AB6997" s="135">
        <v>20791</v>
      </c>
      <c r="AC6997" s="136">
        <v>21566</v>
      </c>
      <c r="AD6997" s="135">
        <v>22565</v>
      </c>
      <c r="AE6997" s="137">
        <v>21852</v>
      </c>
      <c r="AF6997" s="138">
        <v>21677</v>
      </c>
    </row>
    <row r="6998" spans="2:32">
      <c r="B6998" s="114">
        <v>6960</v>
      </c>
      <c r="C6998" s="115">
        <v>6960</v>
      </c>
      <c r="D6998" s="116">
        <v>290</v>
      </c>
      <c r="E6998" s="117">
        <v>10</v>
      </c>
      <c r="F6998" s="118">
        <v>17</v>
      </c>
      <c r="G6998" s="119" t="s">
        <v>488</v>
      </c>
      <c r="H6998" s="120">
        <v>10</v>
      </c>
      <c r="I6998" s="115">
        <v>16</v>
      </c>
      <c r="J6998" s="116" t="s">
        <v>488</v>
      </c>
      <c r="K6998" s="121">
        <v>24</v>
      </c>
      <c r="L6998" s="108"/>
      <c r="M6998" s="122">
        <v>12708</v>
      </c>
      <c r="N6998" s="123">
        <v>12570</v>
      </c>
      <c r="O6998" s="124">
        <v>13510</v>
      </c>
      <c r="P6998" s="123">
        <v>13912</v>
      </c>
      <c r="Q6998" s="124">
        <v>14880</v>
      </c>
      <c r="R6998" s="123">
        <v>15235</v>
      </c>
      <c r="S6998" s="124">
        <v>16004</v>
      </c>
      <c r="T6998" s="123">
        <v>15537</v>
      </c>
      <c r="U6998" s="124">
        <v>16284</v>
      </c>
      <c r="V6998" s="123">
        <v>17271</v>
      </c>
      <c r="W6998" s="124">
        <v>17961</v>
      </c>
      <c r="X6998" s="123">
        <v>18699</v>
      </c>
      <c r="Y6998" s="124">
        <v>19757</v>
      </c>
      <c r="Z6998" s="123">
        <v>19377</v>
      </c>
      <c r="AA6998" s="124">
        <v>19259</v>
      </c>
      <c r="AB6998" s="123">
        <v>20214</v>
      </c>
      <c r="AC6998" s="124">
        <v>21014</v>
      </c>
      <c r="AD6998" s="123">
        <v>21994</v>
      </c>
      <c r="AE6998" s="125">
        <v>21301</v>
      </c>
      <c r="AF6998" s="126">
        <v>21389</v>
      </c>
    </row>
    <row r="6999" spans="2:32">
      <c r="B6999" s="127">
        <v>6961</v>
      </c>
      <c r="C6999" s="128">
        <v>6961</v>
      </c>
      <c r="D6999" s="129">
        <v>291</v>
      </c>
      <c r="E6999" s="130">
        <v>10</v>
      </c>
      <c r="F6999" s="131">
        <v>18</v>
      </c>
      <c r="G6999" s="132" t="s">
        <v>488</v>
      </c>
      <c r="H6999" s="133">
        <v>10</v>
      </c>
      <c r="I6999" s="128">
        <v>17</v>
      </c>
      <c r="J6999" s="129" t="s">
        <v>488</v>
      </c>
      <c r="K6999" s="134">
        <v>1</v>
      </c>
      <c r="L6999" s="108"/>
      <c r="M6999" s="81">
        <v>12315</v>
      </c>
      <c r="N6999" s="135">
        <v>12662</v>
      </c>
      <c r="O6999" s="136">
        <v>12854</v>
      </c>
      <c r="P6999" s="135">
        <v>13435</v>
      </c>
      <c r="Q6999" s="136">
        <v>14238</v>
      </c>
      <c r="R6999" s="135">
        <v>14812</v>
      </c>
      <c r="S6999" s="136">
        <v>14923</v>
      </c>
      <c r="T6999" s="135">
        <v>15481</v>
      </c>
      <c r="U6999" s="136">
        <v>15321</v>
      </c>
      <c r="V6999" s="135">
        <v>16892</v>
      </c>
      <c r="W6999" s="136">
        <v>17843</v>
      </c>
      <c r="X6999" s="135">
        <v>18437</v>
      </c>
      <c r="Y6999" s="136">
        <v>18704</v>
      </c>
      <c r="Z6999" s="135">
        <v>17939</v>
      </c>
      <c r="AA6999" s="136">
        <v>18648</v>
      </c>
      <c r="AB6999" s="135">
        <v>20119</v>
      </c>
      <c r="AC6999" s="136">
        <v>20996</v>
      </c>
      <c r="AD6999" s="135">
        <v>20963</v>
      </c>
      <c r="AE6999" s="137">
        <v>20913</v>
      </c>
      <c r="AF6999" s="138">
        <v>19693</v>
      </c>
    </row>
    <row r="7000" spans="2:32">
      <c r="B7000" s="114">
        <v>6962</v>
      </c>
      <c r="C7000" s="115">
        <v>6962</v>
      </c>
      <c r="D7000" s="116">
        <v>291</v>
      </c>
      <c r="E7000" s="117">
        <v>10</v>
      </c>
      <c r="F7000" s="118">
        <v>18</v>
      </c>
      <c r="G7000" s="119" t="s">
        <v>488</v>
      </c>
      <c r="H7000" s="120">
        <v>10</v>
      </c>
      <c r="I7000" s="115">
        <v>17</v>
      </c>
      <c r="J7000" s="116" t="s">
        <v>488</v>
      </c>
      <c r="K7000" s="121">
        <v>2</v>
      </c>
      <c r="L7000" s="108"/>
      <c r="M7000" s="122">
        <v>12057</v>
      </c>
      <c r="N7000" s="123">
        <v>12338</v>
      </c>
      <c r="O7000" s="124">
        <v>12591</v>
      </c>
      <c r="P7000" s="123">
        <v>13300</v>
      </c>
      <c r="Q7000" s="124">
        <v>14005</v>
      </c>
      <c r="R7000" s="123">
        <v>14557</v>
      </c>
      <c r="S7000" s="124">
        <v>14648</v>
      </c>
      <c r="T7000" s="123">
        <v>15194</v>
      </c>
      <c r="U7000" s="124">
        <v>15089</v>
      </c>
      <c r="V7000" s="123">
        <v>16675</v>
      </c>
      <c r="W7000" s="124">
        <v>17611</v>
      </c>
      <c r="X7000" s="123">
        <v>18115</v>
      </c>
      <c r="Y7000" s="124">
        <v>18328</v>
      </c>
      <c r="Z7000" s="123">
        <v>17616</v>
      </c>
      <c r="AA7000" s="124">
        <v>18438</v>
      </c>
      <c r="AB7000" s="123">
        <v>19792</v>
      </c>
      <c r="AC7000" s="124">
        <v>20646</v>
      </c>
      <c r="AD7000" s="123">
        <v>20512</v>
      </c>
      <c r="AE7000" s="125">
        <v>20481</v>
      </c>
      <c r="AF7000" s="126">
        <v>19327</v>
      </c>
    </row>
    <row r="7001" spans="2:32">
      <c r="B7001" s="127">
        <v>6963</v>
      </c>
      <c r="C7001" s="128">
        <v>6963</v>
      </c>
      <c r="D7001" s="129">
        <v>291</v>
      </c>
      <c r="E7001" s="130">
        <v>10</v>
      </c>
      <c r="F7001" s="131">
        <v>18</v>
      </c>
      <c r="G7001" s="132" t="s">
        <v>488</v>
      </c>
      <c r="H7001" s="133">
        <v>10</v>
      </c>
      <c r="I7001" s="128">
        <v>17</v>
      </c>
      <c r="J7001" s="129" t="s">
        <v>488</v>
      </c>
      <c r="K7001" s="134">
        <v>3</v>
      </c>
      <c r="L7001" s="108"/>
      <c r="M7001" s="81">
        <v>11970</v>
      </c>
      <c r="N7001" s="135">
        <v>12202</v>
      </c>
      <c r="O7001" s="136">
        <v>12474</v>
      </c>
      <c r="P7001" s="135">
        <v>13303</v>
      </c>
      <c r="Q7001" s="136">
        <v>13932</v>
      </c>
      <c r="R7001" s="135">
        <v>14531</v>
      </c>
      <c r="S7001" s="136">
        <v>14597</v>
      </c>
      <c r="T7001" s="135">
        <v>15142</v>
      </c>
      <c r="U7001" s="136">
        <v>15047</v>
      </c>
      <c r="V7001" s="135">
        <v>16630</v>
      </c>
      <c r="W7001" s="136">
        <v>17558</v>
      </c>
      <c r="X7001" s="135">
        <v>18029</v>
      </c>
      <c r="Y7001" s="136">
        <v>18192</v>
      </c>
      <c r="Z7001" s="135">
        <v>17528</v>
      </c>
      <c r="AA7001" s="136">
        <v>18425</v>
      </c>
      <c r="AB7001" s="135">
        <v>19616</v>
      </c>
      <c r="AC7001" s="136">
        <v>20486</v>
      </c>
      <c r="AD7001" s="135">
        <v>20294</v>
      </c>
      <c r="AE7001" s="137">
        <v>20261</v>
      </c>
      <c r="AF7001" s="138">
        <v>19187</v>
      </c>
    </row>
    <row r="7002" spans="2:32">
      <c r="B7002" s="114">
        <v>6964</v>
      </c>
      <c r="C7002" s="115">
        <v>6964</v>
      </c>
      <c r="D7002" s="116">
        <v>291</v>
      </c>
      <c r="E7002" s="117">
        <v>10</v>
      </c>
      <c r="F7002" s="118">
        <v>18</v>
      </c>
      <c r="G7002" s="119" t="s">
        <v>488</v>
      </c>
      <c r="H7002" s="120">
        <v>10</v>
      </c>
      <c r="I7002" s="115">
        <v>17</v>
      </c>
      <c r="J7002" s="116" t="s">
        <v>488</v>
      </c>
      <c r="K7002" s="121">
        <v>4</v>
      </c>
      <c r="L7002" s="108"/>
      <c r="M7002" s="122">
        <v>12045</v>
      </c>
      <c r="N7002" s="123">
        <v>12187</v>
      </c>
      <c r="O7002" s="124">
        <v>12439</v>
      </c>
      <c r="P7002" s="123">
        <v>13393</v>
      </c>
      <c r="Q7002" s="124">
        <v>13955</v>
      </c>
      <c r="R7002" s="123">
        <v>14560</v>
      </c>
      <c r="S7002" s="124">
        <v>14620</v>
      </c>
      <c r="T7002" s="123">
        <v>15035</v>
      </c>
      <c r="U7002" s="124">
        <v>14915</v>
      </c>
      <c r="V7002" s="123">
        <v>16499</v>
      </c>
      <c r="W7002" s="124">
        <v>17407</v>
      </c>
      <c r="X7002" s="123">
        <v>17754</v>
      </c>
      <c r="Y7002" s="124">
        <v>17861</v>
      </c>
      <c r="Z7002" s="123">
        <v>17147</v>
      </c>
      <c r="AA7002" s="124">
        <v>18170</v>
      </c>
      <c r="AB7002" s="123">
        <v>19181</v>
      </c>
      <c r="AC7002" s="124">
        <v>20021</v>
      </c>
      <c r="AD7002" s="123">
        <v>19764</v>
      </c>
      <c r="AE7002" s="125">
        <v>19649</v>
      </c>
      <c r="AF7002" s="126">
        <v>18679</v>
      </c>
    </row>
    <row r="7003" spans="2:32">
      <c r="B7003" s="127">
        <v>6965</v>
      </c>
      <c r="C7003" s="128">
        <v>6965</v>
      </c>
      <c r="D7003" s="129">
        <v>291</v>
      </c>
      <c r="E7003" s="130">
        <v>10</v>
      </c>
      <c r="F7003" s="131">
        <v>18</v>
      </c>
      <c r="G7003" s="132" t="s">
        <v>488</v>
      </c>
      <c r="H7003" s="133">
        <v>10</v>
      </c>
      <c r="I7003" s="128">
        <v>17</v>
      </c>
      <c r="J7003" s="129" t="s">
        <v>488</v>
      </c>
      <c r="K7003" s="134">
        <v>5</v>
      </c>
      <c r="L7003" s="108"/>
      <c r="M7003" s="81">
        <v>12628</v>
      </c>
      <c r="N7003" s="135">
        <v>12323</v>
      </c>
      <c r="O7003" s="136">
        <v>12436</v>
      </c>
      <c r="P7003" s="135">
        <v>13896</v>
      </c>
      <c r="Q7003" s="136">
        <v>14417</v>
      </c>
      <c r="R7003" s="135">
        <v>15002</v>
      </c>
      <c r="S7003" s="136">
        <v>15064</v>
      </c>
      <c r="T7003" s="135">
        <v>15007</v>
      </c>
      <c r="U7003" s="136">
        <v>14781</v>
      </c>
      <c r="V7003" s="135">
        <v>16765</v>
      </c>
      <c r="W7003" s="136">
        <v>17591</v>
      </c>
      <c r="X7003" s="135">
        <v>17817</v>
      </c>
      <c r="Y7003" s="136">
        <v>17849</v>
      </c>
      <c r="Z7003" s="135">
        <v>16733</v>
      </c>
      <c r="AA7003" s="136">
        <v>18169</v>
      </c>
      <c r="AB7003" s="135">
        <v>19050</v>
      </c>
      <c r="AC7003" s="136">
        <v>19937</v>
      </c>
      <c r="AD7003" s="135">
        <v>19501</v>
      </c>
      <c r="AE7003" s="137">
        <v>19093</v>
      </c>
      <c r="AF7003" s="138">
        <v>18110</v>
      </c>
    </row>
    <row r="7004" spans="2:32">
      <c r="B7004" s="114">
        <v>6966</v>
      </c>
      <c r="C7004" s="115">
        <v>6966</v>
      </c>
      <c r="D7004" s="116">
        <v>291</v>
      </c>
      <c r="E7004" s="117">
        <v>10</v>
      </c>
      <c r="F7004" s="118">
        <v>18</v>
      </c>
      <c r="G7004" s="119" t="s">
        <v>488</v>
      </c>
      <c r="H7004" s="120">
        <v>10</v>
      </c>
      <c r="I7004" s="115">
        <v>17</v>
      </c>
      <c r="J7004" s="116" t="s">
        <v>488</v>
      </c>
      <c r="K7004" s="121">
        <v>6</v>
      </c>
      <c r="L7004" s="108"/>
      <c r="M7004" s="122">
        <v>13977</v>
      </c>
      <c r="N7004" s="123">
        <v>12777</v>
      </c>
      <c r="O7004" s="124">
        <v>12825</v>
      </c>
      <c r="P7004" s="123">
        <v>15106</v>
      </c>
      <c r="Q7004" s="124">
        <v>15718</v>
      </c>
      <c r="R7004" s="123">
        <v>16236</v>
      </c>
      <c r="S7004" s="124">
        <v>16324</v>
      </c>
      <c r="T7004" s="123">
        <v>15273</v>
      </c>
      <c r="U7004" s="124">
        <v>14951</v>
      </c>
      <c r="V7004" s="123">
        <v>17859</v>
      </c>
      <c r="W7004" s="124">
        <v>18527</v>
      </c>
      <c r="X7004" s="123">
        <v>18577</v>
      </c>
      <c r="Y7004" s="124">
        <v>18633</v>
      </c>
      <c r="Z7004" s="123">
        <v>16565</v>
      </c>
      <c r="AA7004" s="124">
        <v>18816</v>
      </c>
      <c r="AB7004" s="123">
        <v>19781</v>
      </c>
      <c r="AC7004" s="124">
        <v>20576</v>
      </c>
      <c r="AD7004" s="123">
        <v>20034</v>
      </c>
      <c r="AE7004" s="125">
        <v>18758</v>
      </c>
      <c r="AF7004" s="126">
        <v>17794</v>
      </c>
    </row>
    <row r="7005" spans="2:32">
      <c r="B7005" s="127">
        <v>6967</v>
      </c>
      <c r="C7005" s="128">
        <v>6967</v>
      </c>
      <c r="D7005" s="129">
        <v>291</v>
      </c>
      <c r="E7005" s="130">
        <v>10</v>
      </c>
      <c r="F7005" s="131">
        <v>18</v>
      </c>
      <c r="G7005" s="132" t="s">
        <v>488</v>
      </c>
      <c r="H7005" s="133">
        <v>10</v>
      </c>
      <c r="I7005" s="128">
        <v>17</v>
      </c>
      <c r="J7005" s="129" t="s">
        <v>488</v>
      </c>
      <c r="K7005" s="134">
        <v>7</v>
      </c>
      <c r="L7005" s="108"/>
      <c r="M7005" s="81">
        <v>15431</v>
      </c>
      <c r="N7005" s="135">
        <v>13361</v>
      </c>
      <c r="O7005" s="136">
        <v>13363</v>
      </c>
      <c r="P7005" s="135">
        <v>16459</v>
      </c>
      <c r="Q7005" s="136">
        <v>17206</v>
      </c>
      <c r="R7005" s="135">
        <v>17607</v>
      </c>
      <c r="S7005" s="136">
        <v>17656</v>
      </c>
      <c r="T7005" s="135">
        <v>15675</v>
      </c>
      <c r="U7005" s="136">
        <v>15240</v>
      </c>
      <c r="V7005" s="135">
        <v>19039</v>
      </c>
      <c r="W7005" s="136">
        <v>19783</v>
      </c>
      <c r="X7005" s="135">
        <v>19537</v>
      </c>
      <c r="Y7005" s="136">
        <v>19602</v>
      </c>
      <c r="Z7005" s="135">
        <v>16663</v>
      </c>
      <c r="AA7005" s="136">
        <v>19729</v>
      </c>
      <c r="AB7005" s="135">
        <v>20696</v>
      </c>
      <c r="AC7005" s="136">
        <v>21511</v>
      </c>
      <c r="AD7005" s="135">
        <v>20834</v>
      </c>
      <c r="AE7005" s="137">
        <v>18600</v>
      </c>
      <c r="AF7005" s="138">
        <v>17797</v>
      </c>
    </row>
    <row r="7006" spans="2:32">
      <c r="B7006" s="114">
        <v>6968</v>
      </c>
      <c r="C7006" s="115">
        <v>6968</v>
      </c>
      <c r="D7006" s="116">
        <v>291</v>
      </c>
      <c r="E7006" s="117">
        <v>10</v>
      </c>
      <c r="F7006" s="118">
        <v>18</v>
      </c>
      <c r="G7006" s="119" t="s">
        <v>488</v>
      </c>
      <c r="H7006" s="120">
        <v>10</v>
      </c>
      <c r="I7006" s="115">
        <v>17</v>
      </c>
      <c r="J7006" s="116" t="s">
        <v>488</v>
      </c>
      <c r="K7006" s="121">
        <v>8</v>
      </c>
      <c r="L7006" s="108"/>
      <c r="M7006" s="122">
        <v>15750</v>
      </c>
      <c r="N7006" s="123">
        <v>13901</v>
      </c>
      <c r="O7006" s="124">
        <v>13734</v>
      </c>
      <c r="P7006" s="123">
        <v>16812</v>
      </c>
      <c r="Q7006" s="124">
        <v>17491</v>
      </c>
      <c r="R7006" s="123">
        <v>17867</v>
      </c>
      <c r="S7006" s="124">
        <v>17985</v>
      </c>
      <c r="T7006" s="123">
        <v>16109</v>
      </c>
      <c r="U7006" s="124">
        <v>15583</v>
      </c>
      <c r="V7006" s="123">
        <v>19104</v>
      </c>
      <c r="W7006" s="124">
        <v>20084</v>
      </c>
      <c r="X7006" s="123">
        <v>19683</v>
      </c>
      <c r="Y7006" s="124">
        <v>19744</v>
      </c>
      <c r="Z7006" s="123">
        <v>16866</v>
      </c>
      <c r="AA7006" s="124">
        <v>19970</v>
      </c>
      <c r="AB7006" s="123">
        <v>20558</v>
      </c>
      <c r="AC7006" s="124">
        <v>21598</v>
      </c>
      <c r="AD7006" s="123">
        <v>20885</v>
      </c>
      <c r="AE7006" s="125">
        <v>18716</v>
      </c>
      <c r="AF7006" s="126">
        <v>17963</v>
      </c>
    </row>
    <row r="7007" spans="2:32">
      <c r="B7007" s="127">
        <v>6969</v>
      </c>
      <c r="C7007" s="128">
        <v>6969</v>
      </c>
      <c r="D7007" s="129">
        <v>291</v>
      </c>
      <c r="E7007" s="130">
        <v>10</v>
      </c>
      <c r="F7007" s="131">
        <v>18</v>
      </c>
      <c r="G7007" s="132" t="s">
        <v>488</v>
      </c>
      <c r="H7007" s="133">
        <v>10</v>
      </c>
      <c r="I7007" s="128">
        <v>17</v>
      </c>
      <c r="J7007" s="129" t="s">
        <v>488</v>
      </c>
      <c r="K7007" s="134">
        <v>9</v>
      </c>
      <c r="L7007" s="108"/>
      <c r="M7007" s="81">
        <v>15803</v>
      </c>
      <c r="N7007" s="135">
        <v>14367</v>
      </c>
      <c r="O7007" s="136">
        <v>14187</v>
      </c>
      <c r="P7007" s="135">
        <v>16874</v>
      </c>
      <c r="Q7007" s="136">
        <v>17351</v>
      </c>
      <c r="R7007" s="135">
        <v>17876</v>
      </c>
      <c r="S7007" s="136">
        <v>17844</v>
      </c>
      <c r="T7007" s="135">
        <v>16451</v>
      </c>
      <c r="U7007" s="136">
        <v>16020</v>
      </c>
      <c r="V7007" s="135">
        <v>18926</v>
      </c>
      <c r="W7007" s="136">
        <v>19869</v>
      </c>
      <c r="X7007" s="135">
        <v>19645</v>
      </c>
      <c r="Y7007" s="136">
        <v>19479</v>
      </c>
      <c r="Z7007" s="135">
        <v>17166</v>
      </c>
      <c r="AA7007" s="136">
        <v>19944</v>
      </c>
      <c r="AB7007" s="135">
        <v>20250</v>
      </c>
      <c r="AC7007" s="136">
        <v>21259</v>
      </c>
      <c r="AD7007" s="135">
        <v>20573</v>
      </c>
      <c r="AE7007" s="137">
        <v>18873</v>
      </c>
      <c r="AF7007" s="138">
        <v>18220</v>
      </c>
    </row>
    <row r="7008" spans="2:32">
      <c r="B7008" s="114">
        <v>6970</v>
      </c>
      <c r="C7008" s="115">
        <v>6970</v>
      </c>
      <c r="D7008" s="116">
        <v>291</v>
      </c>
      <c r="E7008" s="117">
        <v>10</v>
      </c>
      <c r="F7008" s="118">
        <v>18</v>
      </c>
      <c r="G7008" s="119" t="s">
        <v>488</v>
      </c>
      <c r="H7008" s="120">
        <v>10</v>
      </c>
      <c r="I7008" s="115">
        <v>17</v>
      </c>
      <c r="J7008" s="116" t="s">
        <v>488</v>
      </c>
      <c r="K7008" s="121">
        <v>10</v>
      </c>
      <c r="L7008" s="108"/>
      <c r="M7008" s="122">
        <v>15993</v>
      </c>
      <c r="N7008" s="123">
        <v>14842</v>
      </c>
      <c r="O7008" s="124">
        <v>14633</v>
      </c>
      <c r="P7008" s="123">
        <v>17008</v>
      </c>
      <c r="Q7008" s="124">
        <v>17434</v>
      </c>
      <c r="R7008" s="123">
        <v>18076</v>
      </c>
      <c r="S7008" s="124">
        <v>18018</v>
      </c>
      <c r="T7008" s="123">
        <v>17009</v>
      </c>
      <c r="U7008" s="124">
        <v>16476</v>
      </c>
      <c r="V7008" s="123">
        <v>19126</v>
      </c>
      <c r="W7008" s="124">
        <v>19942</v>
      </c>
      <c r="X7008" s="123">
        <v>19917</v>
      </c>
      <c r="Y7008" s="124">
        <v>19529</v>
      </c>
      <c r="Z7008" s="123">
        <v>17511</v>
      </c>
      <c r="AA7008" s="124">
        <v>20170</v>
      </c>
      <c r="AB7008" s="123">
        <v>20513</v>
      </c>
      <c r="AC7008" s="124">
        <v>21165</v>
      </c>
      <c r="AD7008" s="123">
        <v>20693</v>
      </c>
      <c r="AE7008" s="125">
        <v>19523</v>
      </c>
      <c r="AF7008" s="126">
        <v>18600</v>
      </c>
    </row>
    <row r="7009" spans="2:32">
      <c r="B7009" s="127">
        <v>6971</v>
      </c>
      <c r="C7009" s="128">
        <v>6971</v>
      </c>
      <c r="D7009" s="129">
        <v>291</v>
      </c>
      <c r="E7009" s="130">
        <v>10</v>
      </c>
      <c r="F7009" s="131">
        <v>18</v>
      </c>
      <c r="G7009" s="132" t="s">
        <v>488</v>
      </c>
      <c r="H7009" s="133">
        <v>10</v>
      </c>
      <c r="I7009" s="128">
        <v>17</v>
      </c>
      <c r="J7009" s="129" t="s">
        <v>488</v>
      </c>
      <c r="K7009" s="134">
        <v>11</v>
      </c>
      <c r="L7009" s="108"/>
      <c r="M7009" s="81">
        <v>16017</v>
      </c>
      <c r="N7009" s="135">
        <v>15016</v>
      </c>
      <c r="O7009" s="136">
        <v>14838</v>
      </c>
      <c r="P7009" s="135">
        <v>17030</v>
      </c>
      <c r="Q7009" s="136">
        <v>17338</v>
      </c>
      <c r="R7009" s="135">
        <v>18107</v>
      </c>
      <c r="S7009" s="136">
        <v>17957</v>
      </c>
      <c r="T7009" s="135">
        <v>17236</v>
      </c>
      <c r="U7009" s="136">
        <v>16743</v>
      </c>
      <c r="V7009" s="135">
        <v>19091</v>
      </c>
      <c r="W7009" s="136">
        <v>19920</v>
      </c>
      <c r="X7009" s="135">
        <v>20028</v>
      </c>
      <c r="Y7009" s="136">
        <v>19321</v>
      </c>
      <c r="Z7009" s="135">
        <v>17323</v>
      </c>
      <c r="AA7009" s="136">
        <v>20199</v>
      </c>
      <c r="AB7009" s="135">
        <v>20555</v>
      </c>
      <c r="AC7009" s="136">
        <v>20866</v>
      </c>
      <c r="AD7009" s="135">
        <v>20506</v>
      </c>
      <c r="AE7009" s="137">
        <v>19751</v>
      </c>
      <c r="AF7009" s="138">
        <v>18446</v>
      </c>
    </row>
    <row r="7010" spans="2:32">
      <c r="B7010" s="114">
        <v>6972</v>
      </c>
      <c r="C7010" s="115">
        <v>6972</v>
      </c>
      <c r="D7010" s="116">
        <v>291</v>
      </c>
      <c r="E7010" s="117">
        <v>10</v>
      </c>
      <c r="F7010" s="118">
        <v>18</v>
      </c>
      <c r="G7010" s="119" t="s">
        <v>488</v>
      </c>
      <c r="H7010" s="120">
        <v>10</v>
      </c>
      <c r="I7010" s="115">
        <v>17</v>
      </c>
      <c r="J7010" s="116" t="s">
        <v>488</v>
      </c>
      <c r="K7010" s="121">
        <v>12</v>
      </c>
      <c r="L7010" s="108"/>
      <c r="M7010" s="122">
        <v>16018</v>
      </c>
      <c r="N7010" s="123">
        <v>15018</v>
      </c>
      <c r="O7010" s="124">
        <v>14959</v>
      </c>
      <c r="P7010" s="123">
        <v>17053</v>
      </c>
      <c r="Q7010" s="124">
        <v>17165</v>
      </c>
      <c r="R7010" s="123">
        <v>18103</v>
      </c>
      <c r="S7010" s="124">
        <v>17788</v>
      </c>
      <c r="T7010" s="123">
        <v>17240</v>
      </c>
      <c r="U7010" s="124">
        <v>16858</v>
      </c>
      <c r="V7010" s="123">
        <v>18921</v>
      </c>
      <c r="W7010" s="124">
        <v>19768</v>
      </c>
      <c r="X7010" s="123">
        <v>20050</v>
      </c>
      <c r="Y7010" s="124">
        <v>19164</v>
      </c>
      <c r="Z7010" s="123">
        <v>17170</v>
      </c>
      <c r="AA7010" s="124">
        <v>20055</v>
      </c>
      <c r="AB7010" s="123">
        <v>20402</v>
      </c>
      <c r="AC7010" s="124">
        <v>20581</v>
      </c>
      <c r="AD7010" s="123">
        <v>20374</v>
      </c>
      <c r="AE7010" s="125">
        <v>19649</v>
      </c>
      <c r="AF7010" s="126">
        <v>18297</v>
      </c>
    </row>
    <row r="7011" spans="2:32">
      <c r="B7011" s="127">
        <v>6973</v>
      </c>
      <c r="C7011" s="128">
        <v>6973</v>
      </c>
      <c r="D7011" s="129">
        <v>291</v>
      </c>
      <c r="E7011" s="130">
        <v>10</v>
      </c>
      <c r="F7011" s="131">
        <v>18</v>
      </c>
      <c r="G7011" s="132" t="s">
        <v>488</v>
      </c>
      <c r="H7011" s="133">
        <v>10</v>
      </c>
      <c r="I7011" s="128">
        <v>17</v>
      </c>
      <c r="J7011" s="129" t="s">
        <v>488</v>
      </c>
      <c r="K7011" s="134">
        <v>13</v>
      </c>
      <c r="L7011" s="108"/>
      <c r="M7011" s="81">
        <v>16139</v>
      </c>
      <c r="N7011" s="135">
        <v>14944</v>
      </c>
      <c r="O7011" s="136">
        <v>15017</v>
      </c>
      <c r="P7011" s="135">
        <v>17231</v>
      </c>
      <c r="Q7011" s="136">
        <v>17169</v>
      </c>
      <c r="R7011" s="135">
        <v>18259</v>
      </c>
      <c r="S7011" s="136">
        <v>17838</v>
      </c>
      <c r="T7011" s="135">
        <v>17162</v>
      </c>
      <c r="U7011" s="136">
        <v>16914</v>
      </c>
      <c r="V7011" s="135">
        <v>18931</v>
      </c>
      <c r="W7011" s="136">
        <v>19822</v>
      </c>
      <c r="X7011" s="135">
        <v>20212</v>
      </c>
      <c r="Y7011" s="136">
        <v>19207</v>
      </c>
      <c r="Z7011" s="135">
        <v>17121</v>
      </c>
      <c r="AA7011" s="136">
        <v>20192</v>
      </c>
      <c r="AB7011" s="135">
        <v>20403</v>
      </c>
      <c r="AC7011" s="136">
        <v>20526</v>
      </c>
      <c r="AD7011" s="135">
        <v>20427</v>
      </c>
      <c r="AE7011" s="137">
        <v>19484</v>
      </c>
      <c r="AF7011" s="138">
        <v>18243</v>
      </c>
    </row>
    <row r="7012" spans="2:32">
      <c r="B7012" s="114">
        <v>6974</v>
      </c>
      <c r="C7012" s="115">
        <v>6974</v>
      </c>
      <c r="D7012" s="116">
        <v>291</v>
      </c>
      <c r="E7012" s="117">
        <v>10</v>
      </c>
      <c r="F7012" s="118">
        <v>18</v>
      </c>
      <c r="G7012" s="119" t="s">
        <v>488</v>
      </c>
      <c r="H7012" s="120">
        <v>10</v>
      </c>
      <c r="I7012" s="115">
        <v>17</v>
      </c>
      <c r="J7012" s="116" t="s">
        <v>488</v>
      </c>
      <c r="K7012" s="121">
        <v>14</v>
      </c>
      <c r="L7012" s="108"/>
      <c r="M7012" s="122">
        <v>16261</v>
      </c>
      <c r="N7012" s="123">
        <v>14930</v>
      </c>
      <c r="O7012" s="124">
        <v>15111</v>
      </c>
      <c r="P7012" s="123">
        <v>17276</v>
      </c>
      <c r="Q7012" s="124">
        <v>17138</v>
      </c>
      <c r="R7012" s="123">
        <v>18333</v>
      </c>
      <c r="S7012" s="124">
        <v>17830</v>
      </c>
      <c r="T7012" s="123">
        <v>17118</v>
      </c>
      <c r="U7012" s="124">
        <v>16980</v>
      </c>
      <c r="V7012" s="123">
        <v>18844</v>
      </c>
      <c r="W7012" s="124">
        <v>19811</v>
      </c>
      <c r="X7012" s="123">
        <v>20235</v>
      </c>
      <c r="Y7012" s="124">
        <v>19203</v>
      </c>
      <c r="Z7012" s="123">
        <v>17192</v>
      </c>
      <c r="AA7012" s="124">
        <v>20205</v>
      </c>
      <c r="AB7012" s="123">
        <v>20276</v>
      </c>
      <c r="AC7012" s="124">
        <v>20554</v>
      </c>
      <c r="AD7012" s="123">
        <v>20388</v>
      </c>
      <c r="AE7012" s="125">
        <v>19396</v>
      </c>
      <c r="AF7012" s="126">
        <v>18296</v>
      </c>
    </row>
    <row r="7013" spans="2:32">
      <c r="B7013" s="127">
        <v>6975</v>
      </c>
      <c r="C7013" s="128">
        <v>6975</v>
      </c>
      <c r="D7013" s="129">
        <v>291</v>
      </c>
      <c r="E7013" s="130">
        <v>10</v>
      </c>
      <c r="F7013" s="131">
        <v>18</v>
      </c>
      <c r="G7013" s="132" t="s">
        <v>488</v>
      </c>
      <c r="H7013" s="133">
        <v>10</v>
      </c>
      <c r="I7013" s="128">
        <v>17</v>
      </c>
      <c r="J7013" s="129" t="s">
        <v>488</v>
      </c>
      <c r="K7013" s="134">
        <v>15</v>
      </c>
      <c r="L7013" s="108"/>
      <c r="M7013" s="81">
        <v>16321</v>
      </c>
      <c r="N7013" s="135">
        <v>14904</v>
      </c>
      <c r="O7013" s="136">
        <v>15305</v>
      </c>
      <c r="P7013" s="135">
        <v>17356</v>
      </c>
      <c r="Q7013" s="136">
        <v>17141</v>
      </c>
      <c r="R7013" s="135">
        <v>18311</v>
      </c>
      <c r="S7013" s="136">
        <v>17735</v>
      </c>
      <c r="T7013" s="135">
        <v>16965</v>
      </c>
      <c r="U7013" s="136">
        <v>17038</v>
      </c>
      <c r="V7013" s="135">
        <v>18737</v>
      </c>
      <c r="W7013" s="136">
        <v>19761</v>
      </c>
      <c r="X7013" s="135">
        <v>20101</v>
      </c>
      <c r="Y7013" s="136">
        <v>19240</v>
      </c>
      <c r="Z7013" s="135">
        <v>17505</v>
      </c>
      <c r="AA7013" s="136">
        <v>20229</v>
      </c>
      <c r="AB7013" s="135">
        <v>20135</v>
      </c>
      <c r="AC7013" s="136">
        <v>20754</v>
      </c>
      <c r="AD7013" s="135">
        <v>20399</v>
      </c>
      <c r="AE7013" s="137">
        <v>19219</v>
      </c>
      <c r="AF7013" s="138">
        <v>18598</v>
      </c>
    </row>
    <row r="7014" spans="2:32">
      <c r="B7014" s="114">
        <v>6976</v>
      </c>
      <c r="C7014" s="115">
        <v>6976</v>
      </c>
      <c r="D7014" s="116">
        <v>291</v>
      </c>
      <c r="E7014" s="117">
        <v>10</v>
      </c>
      <c r="F7014" s="118">
        <v>18</v>
      </c>
      <c r="G7014" s="119" t="s">
        <v>488</v>
      </c>
      <c r="H7014" s="120">
        <v>10</v>
      </c>
      <c r="I7014" s="115">
        <v>17</v>
      </c>
      <c r="J7014" s="116" t="s">
        <v>488</v>
      </c>
      <c r="K7014" s="121">
        <v>16</v>
      </c>
      <c r="L7014" s="108"/>
      <c r="M7014" s="122">
        <v>16571</v>
      </c>
      <c r="N7014" s="123">
        <v>15055</v>
      </c>
      <c r="O7014" s="124">
        <v>15646</v>
      </c>
      <c r="P7014" s="123">
        <v>17746</v>
      </c>
      <c r="Q7014" s="124">
        <v>17544</v>
      </c>
      <c r="R7014" s="123">
        <v>18401</v>
      </c>
      <c r="S7014" s="124">
        <v>17737</v>
      </c>
      <c r="T7014" s="123">
        <v>16936</v>
      </c>
      <c r="U7014" s="124">
        <v>17191</v>
      </c>
      <c r="V7014" s="123">
        <v>19079</v>
      </c>
      <c r="W7014" s="124">
        <v>19918</v>
      </c>
      <c r="X7014" s="123">
        <v>19990</v>
      </c>
      <c r="Y7014" s="124">
        <v>19224</v>
      </c>
      <c r="Z7014" s="123">
        <v>17883</v>
      </c>
      <c r="AA7014" s="124">
        <v>20477</v>
      </c>
      <c r="AB7014" s="123">
        <v>20470</v>
      </c>
      <c r="AC7014" s="124">
        <v>21143</v>
      </c>
      <c r="AD7014" s="123">
        <v>20310</v>
      </c>
      <c r="AE7014" s="125">
        <v>19173</v>
      </c>
      <c r="AF7014" s="126">
        <v>18957</v>
      </c>
    </row>
    <row r="7015" spans="2:32">
      <c r="B7015" s="127">
        <v>6977</v>
      </c>
      <c r="C7015" s="128">
        <v>6977</v>
      </c>
      <c r="D7015" s="129">
        <v>291</v>
      </c>
      <c r="E7015" s="130">
        <v>10</v>
      </c>
      <c r="F7015" s="131">
        <v>18</v>
      </c>
      <c r="G7015" s="132" t="s">
        <v>488</v>
      </c>
      <c r="H7015" s="133">
        <v>10</v>
      </c>
      <c r="I7015" s="128">
        <v>17</v>
      </c>
      <c r="J7015" s="129" t="s">
        <v>488</v>
      </c>
      <c r="K7015" s="134">
        <v>17</v>
      </c>
      <c r="L7015" s="108"/>
      <c r="M7015" s="81">
        <v>16618</v>
      </c>
      <c r="N7015" s="135">
        <v>15296</v>
      </c>
      <c r="O7015" s="136">
        <v>16042</v>
      </c>
      <c r="P7015" s="135">
        <v>18016</v>
      </c>
      <c r="Q7015" s="136">
        <v>17850</v>
      </c>
      <c r="R7015" s="135">
        <v>18490</v>
      </c>
      <c r="S7015" s="136">
        <v>17671</v>
      </c>
      <c r="T7015" s="135">
        <v>17122</v>
      </c>
      <c r="U7015" s="136">
        <v>17551</v>
      </c>
      <c r="V7015" s="135">
        <v>19240</v>
      </c>
      <c r="W7015" s="136">
        <v>20242</v>
      </c>
      <c r="X7015" s="135">
        <v>20056</v>
      </c>
      <c r="Y7015" s="136">
        <v>19242</v>
      </c>
      <c r="Z7015" s="135">
        <v>18446</v>
      </c>
      <c r="AA7015" s="136">
        <v>20811</v>
      </c>
      <c r="AB7015" s="135">
        <v>20735</v>
      </c>
      <c r="AC7015" s="136">
        <v>21521</v>
      </c>
      <c r="AD7015" s="135">
        <v>20326</v>
      </c>
      <c r="AE7015" s="137">
        <v>19405</v>
      </c>
      <c r="AF7015" s="138">
        <v>19541</v>
      </c>
    </row>
    <row r="7016" spans="2:32">
      <c r="B7016" s="114">
        <v>6978</v>
      </c>
      <c r="C7016" s="115">
        <v>6978</v>
      </c>
      <c r="D7016" s="116">
        <v>291</v>
      </c>
      <c r="E7016" s="117">
        <v>10</v>
      </c>
      <c r="F7016" s="118">
        <v>18</v>
      </c>
      <c r="G7016" s="119" t="s">
        <v>488</v>
      </c>
      <c r="H7016" s="120">
        <v>10</v>
      </c>
      <c r="I7016" s="115">
        <v>17</v>
      </c>
      <c r="J7016" s="116" t="s">
        <v>488</v>
      </c>
      <c r="K7016" s="121">
        <v>18</v>
      </c>
      <c r="L7016" s="108"/>
      <c r="M7016" s="122">
        <v>16496</v>
      </c>
      <c r="N7016" s="123">
        <v>15519</v>
      </c>
      <c r="O7016" s="124">
        <v>16118</v>
      </c>
      <c r="P7016" s="123">
        <v>18254</v>
      </c>
      <c r="Q7016" s="124">
        <v>17914</v>
      </c>
      <c r="R7016" s="123">
        <v>18348</v>
      </c>
      <c r="S7016" s="124">
        <v>17591</v>
      </c>
      <c r="T7016" s="123">
        <v>17336</v>
      </c>
      <c r="U7016" s="124">
        <v>17719</v>
      </c>
      <c r="V7016" s="123">
        <v>19181</v>
      </c>
      <c r="W7016" s="124">
        <v>20327</v>
      </c>
      <c r="X7016" s="123">
        <v>20130</v>
      </c>
      <c r="Y7016" s="124">
        <v>19290</v>
      </c>
      <c r="Z7016" s="123">
        <v>19031</v>
      </c>
      <c r="AA7016" s="124">
        <v>21230</v>
      </c>
      <c r="AB7016" s="123">
        <v>20748</v>
      </c>
      <c r="AC7016" s="124">
        <v>21785</v>
      </c>
      <c r="AD7016" s="123">
        <v>20479</v>
      </c>
      <c r="AE7016" s="125">
        <v>19946</v>
      </c>
      <c r="AF7016" s="126">
        <v>20176</v>
      </c>
    </row>
    <row r="7017" spans="2:32">
      <c r="B7017" s="127">
        <v>6979</v>
      </c>
      <c r="C7017" s="128">
        <v>6979</v>
      </c>
      <c r="D7017" s="129">
        <v>291</v>
      </c>
      <c r="E7017" s="130">
        <v>10</v>
      </c>
      <c r="F7017" s="131">
        <v>18</v>
      </c>
      <c r="G7017" s="132" t="s">
        <v>488</v>
      </c>
      <c r="H7017" s="133">
        <v>10</v>
      </c>
      <c r="I7017" s="128">
        <v>17</v>
      </c>
      <c r="J7017" s="129" t="s">
        <v>488</v>
      </c>
      <c r="K7017" s="134">
        <v>19</v>
      </c>
      <c r="L7017" s="108"/>
      <c r="M7017" s="81">
        <v>16852</v>
      </c>
      <c r="N7017" s="135">
        <v>15720</v>
      </c>
      <c r="O7017" s="136">
        <v>16408</v>
      </c>
      <c r="P7017" s="135">
        <v>18503</v>
      </c>
      <c r="Q7017" s="136">
        <v>18141</v>
      </c>
      <c r="R7017" s="135">
        <v>18801</v>
      </c>
      <c r="S7017" s="136">
        <v>18029</v>
      </c>
      <c r="T7017" s="135">
        <v>17604</v>
      </c>
      <c r="U7017" s="136">
        <v>18169</v>
      </c>
      <c r="V7017" s="135">
        <v>19666</v>
      </c>
      <c r="W7017" s="136">
        <v>20827</v>
      </c>
      <c r="X7017" s="135">
        <v>20905</v>
      </c>
      <c r="Y7017" s="136">
        <v>20092</v>
      </c>
      <c r="Z7017" s="135">
        <v>19697</v>
      </c>
      <c r="AA7017" s="136">
        <v>21900</v>
      </c>
      <c r="AB7017" s="135">
        <v>21568</v>
      </c>
      <c r="AC7017" s="136">
        <v>22694</v>
      </c>
      <c r="AD7017" s="135">
        <v>21502</v>
      </c>
      <c r="AE7017" s="137">
        <v>20807</v>
      </c>
      <c r="AF7017" s="138">
        <v>20961</v>
      </c>
    </row>
    <row r="7018" spans="2:32">
      <c r="B7018" s="114">
        <v>6980</v>
      </c>
      <c r="C7018" s="115">
        <v>6980</v>
      </c>
      <c r="D7018" s="116">
        <v>291</v>
      </c>
      <c r="E7018" s="117">
        <v>10</v>
      </c>
      <c r="F7018" s="118">
        <v>18</v>
      </c>
      <c r="G7018" s="119" t="s">
        <v>488</v>
      </c>
      <c r="H7018" s="120">
        <v>10</v>
      </c>
      <c r="I7018" s="115">
        <v>17</v>
      </c>
      <c r="J7018" s="116" t="s">
        <v>488</v>
      </c>
      <c r="K7018" s="121">
        <v>20</v>
      </c>
      <c r="L7018" s="108"/>
      <c r="M7018" s="122">
        <v>16610</v>
      </c>
      <c r="N7018" s="123">
        <v>15311</v>
      </c>
      <c r="O7018" s="124">
        <v>16137</v>
      </c>
      <c r="P7018" s="123">
        <v>18156</v>
      </c>
      <c r="Q7018" s="124">
        <v>18024</v>
      </c>
      <c r="R7018" s="123">
        <v>18732</v>
      </c>
      <c r="S7018" s="124">
        <v>18059</v>
      </c>
      <c r="T7018" s="123">
        <v>17481</v>
      </c>
      <c r="U7018" s="124">
        <v>17992</v>
      </c>
      <c r="V7018" s="123">
        <v>19820</v>
      </c>
      <c r="W7018" s="124">
        <v>21128</v>
      </c>
      <c r="X7018" s="123">
        <v>21192</v>
      </c>
      <c r="Y7018" s="124">
        <v>20604</v>
      </c>
      <c r="Z7018" s="123">
        <v>19940</v>
      </c>
      <c r="AA7018" s="124">
        <v>21988</v>
      </c>
      <c r="AB7018" s="123">
        <v>22140</v>
      </c>
      <c r="AC7018" s="124">
        <v>23388</v>
      </c>
      <c r="AD7018" s="123">
        <v>22269</v>
      </c>
      <c r="AE7018" s="125">
        <v>21345</v>
      </c>
      <c r="AF7018" s="126">
        <v>21345</v>
      </c>
    </row>
    <row r="7019" spans="2:32">
      <c r="B7019" s="127">
        <v>6981</v>
      </c>
      <c r="C7019" s="128">
        <v>6981</v>
      </c>
      <c r="D7019" s="129">
        <v>291</v>
      </c>
      <c r="E7019" s="130">
        <v>10</v>
      </c>
      <c r="F7019" s="131">
        <v>18</v>
      </c>
      <c r="G7019" s="132" t="s">
        <v>488</v>
      </c>
      <c r="H7019" s="133">
        <v>10</v>
      </c>
      <c r="I7019" s="128">
        <v>17</v>
      </c>
      <c r="J7019" s="129" t="s">
        <v>488</v>
      </c>
      <c r="K7019" s="134">
        <v>21</v>
      </c>
      <c r="L7019" s="108"/>
      <c r="M7019" s="81">
        <v>16040</v>
      </c>
      <c r="N7019" s="135">
        <v>14809</v>
      </c>
      <c r="O7019" s="136">
        <v>15697</v>
      </c>
      <c r="P7019" s="135">
        <v>17467</v>
      </c>
      <c r="Q7019" s="136">
        <v>17489</v>
      </c>
      <c r="R7019" s="135">
        <v>18327</v>
      </c>
      <c r="S7019" s="136">
        <v>17695</v>
      </c>
      <c r="T7019" s="135">
        <v>17242</v>
      </c>
      <c r="U7019" s="136">
        <v>17785</v>
      </c>
      <c r="V7019" s="135">
        <v>19593</v>
      </c>
      <c r="W7019" s="136">
        <v>21119</v>
      </c>
      <c r="X7019" s="135">
        <v>21289</v>
      </c>
      <c r="Y7019" s="136">
        <v>20801</v>
      </c>
      <c r="Z7019" s="135">
        <v>20109</v>
      </c>
      <c r="AA7019" s="136">
        <v>21920</v>
      </c>
      <c r="AB7019" s="135">
        <v>22384</v>
      </c>
      <c r="AC7019" s="136">
        <v>23833</v>
      </c>
      <c r="AD7019" s="135">
        <v>22747</v>
      </c>
      <c r="AE7019" s="137">
        <v>21859</v>
      </c>
      <c r="AF7019" s="138">
        <v>21682</v>
      </c>
    </row>
    <row r="7020" spans="2:32">
      <c r="B7020" s="114">
        <v>6982</v>
      </c>
      <c r="C7020" s="115">
        <v>6982</v>
      </c>
      <c r="D7020" s="116">
        <v>291</v>
      </c>
      <c r="E7020" s="117">
        <v>10</v>
      </c>
      <c r="F7020" s="118">
        <v>18</v>
      </c>
      <c r="G7020" s="119" t="s">
        <v>488</v>
      </c>
      <c r="H7020" s="120">
        <v>10</v>
      </c>
      <c r="I7020" s="115">
        <v>17</v>
      </c>
      <c r="J7020" s="116" t="s">
        <v>488</v>
      </c>
      <c r="K7020" s="121">
        <v>22</v>
      </c>
      <c r="L7020" s="108"/>
      <c r="M7020" s="122">
        <v>14971</v>
      </c>
      <c r="N7020" s="123">
        <v>14124</v>
      </c>
      <c r="O7020" s="124">
        <v>14973</v>
      </c>
      <c r="P7020" s="123">
        <v>16434</v>
      </c>
      <c r="Q7020" s="124">
        <v>16508</v>
      </c>
      <c r="R7020" s="123">
        <v>17387</v>
      </c>
      <c r="S7020" s="124">
        <v>16833</v>
      </c>
      <c r="T7020" s="123">
        <v>16781</v>
      </c>
      <c r="U7020" s="124">
        <v>17251</v>
      </c>
      <c r="V7020" s="123">
        <v>18852</v>
      </c>
      <c r="W7020" s="124">
        <v>20400</v>
      </c>
      <c r="X7020" s="123">
        <v>20688</v>
      </c>
      <c r="Y7020" s="124">
        <v>20303</v>
      </c>
      <c r="Z7020" s="123">
        <v>19777</v>
      </c>
      <c r="AA7020" s="124">
        <v>21272</v>
      </c>
      <c r="AB7020" s="123">
        <v>21914</v>
      </c>
      <c r="AC7020" s="124">
        <v>23386</v>
      </c>
      <c r="AD7020" s="123">
        <v>22424</v>
      </c>
      <c r="AE7020" s="125">
        <v>21860</v>
      </c>
      <c r="AF7020" s="126">
        <v>21457</v>
      </c>
    </row>
    <row r="7021" spans="2:32">
      <c r="B7021" s="127">
        <v>6983</v>
      </c>
      <c r="C7021" s="128">
        <v>6983</v>
      </c>
      <c r="D7021" s="129">
        <v>291</v>
      </c>
      <c r="E7021" s="130">
        <v>10</v>
      </c>
      <c r="F7021" s="131">
        <v>18</v>
      </c>
      <c r="G7021" s="132" t="s">
        <v>488</v>
      </c>
      <c r="H7021" s="133">
        <v>10</v>
      </c>
      <c r="I7021" s="128">
        <v>17</v>
      </c>
      <c r="J7021" s="129" t="s">
        <v>488</v>
      </c>
      <c r="K7021" s="134">
        <v>23</v>
      </c>
      <c r="L7021" s="108"/>
      <c r="M7021" s="81">
        <v>13802</v>
      </c>
      <c r="N7021" s="135">
        <v>13473</v>
      </c>
      <c r="O7021" s="136">
        <v>14265</v>
      </c>
      <c r="P7021" s="135">
        <v>15386</v>
      </c>
      <c r="Q7021" s="136">
        <v>15521</v>
      </c>
      <c r="R7021" s="135">
        <v>16313</v>
      </c>
      <c r="S7021" s="136">
        <v>15797</v>
      </c>
      <c r="T7021" s="135">
        <v>16233</v>
      </c>
      <c r="U7021" s="136">
        <v>16661</v>
      </c>
      <c r="V7021" s="135">
        <v>18000</v>
      </c>
      <c r="W7021" s="136">
        <v>19464</v>
      </c>
      <c r="X7021" s="135">
        <v>19801</v>
      </c>
      <c r="Y7021" s="136">
        <v>19481</v>
      </c>
      <c r="Z7021" s="135">
        <v>19310</v>
      </c>
      <c r="AA7021" s="136">
        <v>20460</v>
      </c>
      <c r="AB7021" s="135">
        <v>21230</v>
      </c>
      <c r="AC7021" s="136">
        <v>22553</v>
      </c>
      <c r="AD7021" s="135">
        <v>21687</v>
      </c>
      <c r="AE7021" s="137">
        <v>21547</v>
      </c>
      <c r="AF7021" s="138">
        <v>21044</v>
      </c>
    </row>
    <row r="7022" spans="2:32">
      <c r="B7022" s="114">
        <v>6984</v>
      </c>
      <c r="C7022" s="115">
        <v>6984</v>
      </c>
      <c r="D7022" s="116">
        <v>291</v>
      </c>
      <c r="E7022" s="117">
        <v>10</v>
      </c>
      <c r="F7022" s="118">
        <v>18</v>
      </c>
      <c r="G7022" s="119" t="s">
        <v>488</v>
      </c>
      <c r="H7022" s="120">
        <v>10</v>
      </c>
      <c r="I7022" s="115">
        <v>17</v>
      </c>
      <c r="J7022" s="116" t="s">
        <v>488</v>
      </c>
      <c r="K7022" s="121">
        <v>24</v>
      </c>
      <c r="L7022" s="108"/>
      <c r="M7022" s="122">
        <v>12969</v>
      </c>
      <c r="N7022" s="123">
        <v>12894</v>
      </c>
      <c r="O7022" s="124">
        <v>13614</v>
      </c>
      <c r="P7022" s="123">
        <v>14636</v>
      </c>
      <c r="Q7022" s="124">
        <v>14797</v>
      </c>
      <c r="R7022" s="123">
        <v>15521</v>
      </c>
      <c r="S7022" s="124">
        <v>15070</v>
      </c>
      <c r="T7022" s="123">
        <v>15792</v>
      </c>
      <c r="U7022" s="124">
        <v>16157</v>
      </c>
      <c r="V7022" s="123">
        <v>17416</v>
      </c>
      <c r="W7022" s="124">
        <v>18817</v>
      </c>
      <c r="X7022" s="123">
        <v>19172</v>
      </c>
      <c r="Y7022" s="124">
        <v>18877</v>
      </c>
      <c r="Z7022" s="123">
        <v>18857</v>
      </c>
      <c r="AA7022" s="124">
        <v>19886</v>
      </c>
      <c r="AB7022" s="123">
        <v>20684</v>
      </c>
      <c r="AC7022" s="124">
        <v>21971</v>
      </c>
      <c r="AD7022" s="123">
        <v>21139</v>
      </c>
      <c r="AE7022" s="125">
        <v>21266</v>
      </c>
      <c r="AF7022" s="126">
        <v>20644</v>
      </c>
    </row>
    <row r="7023" spans="2:32">
      <c r="B7023" s="127">
        <v>6985</v>
      </c>
      <c r="C7023" s="128">
        <v>6985</v>
      </c>
      <c r="D7023" s="129">
        <v>292</v>
      </c>
      <c r="E7023" s="130">
        <v>10</v>
      </c>
      <c r="F7023" s="131">
        <v>19</v>
      </c>
      <c r="G7023" s="132" t="s">
        <v>488</v>
      </c>
      <c r="H7023" s="133">
        <v>10</v>
      </c>
      <c r="I7023" s="128">
        <v>18</v>
      </c>
      <c r="J7023" s="129" t="s">
        <v>488</v>
      </c>
      <c r="K7023" s="134">
        <v>1</v>
      </c>
      <c r="L7023" s="108"/>
      <c r="M7023" s="81">
        <v>12310</v>
      </c>
      <c r="N7023" s="135">
        <v>12669</v>
      </c>
      <c r="O7023" s="136">
        <v>13544</v>
      </c>
      <c r="P7023" s="135">
        <v>14360</v>
      </c>
      <c r="Q7023" s="136">
        <v>14915</v>
      </c>
      <c r="R7023" s="135">
        <v>14824</v>
      </c>
      <c r="S7023" s="136">
        <v>15434</v>
      </c>
      <c r="T7023" s="135">
        <v>15303</v>
      </c>
      <c r="U7023" s="136">
        <v>16007</v>
      </c>
      <c r="V7023" s="135">
        <v>17675</v>
      </c>
      <c r="W7023" s="136">
        <v>18265</v>
      </c>
      <c r="X7023" s="135">
        <v>18502</v>
      </c>
      <c r="Y7023" s="136">
        <v>19006</v>
      </c>
      <c r="Z7023" s="135">
        <v>18649</v>
      </c>
      <c r="AA7023" s="136">
        <v>20139</v>
      </c>
      <c r="AB7023" s="135">
        <v>21045</v>
      </c>
      <c r="AC7023" s="136">
        <v>21466</v>
      </c>
      <c r="AD7023" s="135">
        <v>21150</v>
      </c>
      <c r="AE7023" s="137">
        <v>19964</v>
      </c>
      <c r="AF7023" s="138">
        <v>20397</v>
      </c>
    </row>
    <row r="7024" spans="2:32">
      <c r="B7024" s="114">
        <v>6986</v>
      </c>
      <c r="C7024" s="115">
        <v>6986</v>
      </c>
      <c r="D7024" s="116">
        <v>292</v>
      </c>
      <c r="E7024" s="117">
        <v>10</v>
      </c>
      <c r="F7024" s="118">
        <v>19</v>
      </c>
      <c r="G7024" s="119" t="s">
        <v>488</v>
      </c>
      <c r="H7024" s="120">
        <v>10</v>
      </c>
      <c r="I7024" s="115">
        <v>18</v>
      </c>
      <c r="J7024" s="116" t="s">
        <v>488</v>
      </c>
      <c r="K7024" s="121">
        <v>2</v>
      </c>
      <c r="L7024" s="108"/>
      <c r="M7024" s="122">
        <v>12040</v>
      </c>
      <c r="N7024" s="123">
        <v>12402</v>
      </c>
      <c r="O7024" s="124">
        <v>13408</v>
      </c>
      <c r="P7024" s="123">
        <v>14112</v>
      </c>
      <c r="Q7024" s="124">
        <v>14686</v>
      </c>
      <c r="R7024" s="123">
        <v>14540</v>
      </c>
      <c r="S7024" s="124">
        <v>15137</v>
      </c>
      <c r="T7024" s="123">
        <v>15060</v>
      </c>
      <c r="U7024" s="124">
        <v>15924</v>
      </c>
      <c r="V7024" s="123">
        <v>17461</v>
      </c>
      <c r="W7024" s="124">
        <v>17963</v>
      </c>
      <c r="X7024" s="123">
        <v>18156</v>
      </c>
      <c r="Y7024" s="124">
        <v>18650</v>
      </c>
      <c r="Z7024" s="123">
        <v>18462</v>
      </c>
      <c r="AA7024" s="124">
        <v>19835</v>
      </c>
      <c r="AB7024" s="123">
        <v>20717</v>
      </c>
      <c r="AC7024" s="124">
        <v>21087</v>
      </c>
      <c r="AD7024" s="123">
        <v>20736</v>
      </c>
      <c r="AE7024" s="125">
        <v>19610</v>
      </c>
      <c r="AF7024" s="126">
        <v>20169</v>
      </c>
    </row>
    <row r="7025" spans="2:32">
      <c r="B7025" s="127">
        <v>6987</v>
      </c>
      <c r="C7025" s="128">
        <v>6987</v>
      </c>
      <c r="D7025" s="129">
        <v>292</v>
      </c>
      <c r="E7025" s="130">
        <v>10</v>
      </c>
      <c r="F7025" s="131">
        <v>19</v>
      </c>
      <c r="G7025" s="132" t="s">
        <v>488</v>
      </c>
      <c r="H7025" s="133">
        <v>10</v>
      </c>
      <c r="I7025" s="128">
        <v>18</v>
      </c>
      <c r="J7025" s="129" t="s">
        <v>488</v>
      </c>
      <c r="K7025" s="134">
        <v>3</v>
      </c>
      <c r="L7025" s="108"/>
      <c r="M7025" s="81">
        <v>11924</v>
      </c>
      <c r="N7025" s="135">
        <v>12237</v>
      </c>
      <c r="O7025" s="136">
        <v>13370</v>
      </c>
      <c r="P7025" s="135">
        <v>14010</v>
      </c>
      <c r="Q7025" s="136">
        <v>14617</v>
      </c>
      <c r="R7025" s="135">
        <v>14465</v>
      </c>
      <c r="S7025" s="136">
        <v>15066</v>
      </c>
      <c r="T7025" s="135">
        <v>15001</v>
      </c>
      <c r="U7025" s="136">
        <v>15968</v>
      </c>
      <c r="V7025" s="135">
        <v>17422</v>
      </c>
      <c r="W7025" s="136">
        <v>17905</v>
      </c>
      <c r="X7025" s="135">
        <v>18023</v>
      </c>
      <c r="Y7025" s="136">
        <v>18492</v>
      </c>
      <c r="Z7025" s="135">
        <v>18434</v>
      </c>
      <c r="AA7025" s="136">
        <v>19647</v>
      </c>
      <c r="AB7025" s="135">
        <v>20550</v>
      </c>
      <c r="AC7025" s="136">
        <v>20909</v>
      </c>
      <c r="AD7025" s="135">
        <v>20492</v>
      </c>
      <c r="AE7025" s="137">
        <v>19455</v>
      </c>
      <c r="AF7025" s="138">
        <v>20093</v>
      </c>
    </row>
    <row r="7026" spans="2:32">
      <c r="B7026" s="114">
        <v>6988</v>
      </c>
      <c r="C7026" s="115">
        <v>6988</v>
      </c>
      <c r="D7026" s="116">
        <v>292</v>
      </c>
      <c r="E7026" s="117">
        <v>10</v>
      </c>
      <c r="F7026" s="118">
        <v>19</v>
      </c>
      <c r="G7026" s="119" t="s">
        <v>488</v>
      </c>
      <c r="H7026" s="120">
        <v>10</v>
      </c>
      <c r="I7026" s="115">
        <v>18</v>
      </c>
      <c r="J7026" s="116" t="s">
        <v>488</v>
      </c>
      <c r="K7026" s="121">
        <v>4</v>
      </c>
      <c r="L7026" s="108"/>
      <c r="M7026" s="122">
        <v>11997</v>
      </c>
      <c r="N7026" s="123">
        <v>12186</v>
      </c>
      <c r="O7026" s="124">
        <v>13449</v>
      </c>
      <c r="P7026" s="123">
        <v>14039</v>
      </c>
      <c r="Q7026" s="124">
        <v>14691</v>
      </c>
      <c r="R7026" s="123">
        <v>14501</v>
      </c>
      <c r="S7026" s="124">
        <v>14982</v>
      </c>
      <c r="T7026" s="123">
        <v>14899</v>
      </c>
      <c r="U7026" s="124">
        <v>15962</v>
      </c>
      <c r="V7026" s="123">
        <v>17324</v>
      </c>
      <c r="W7026" s="124">
        <v>17722</v>
      </c>
      <c r="X7026" s="123">
        <v>17748</v>
      </c>
      <c r="Y7026" s="124">
        <v>18062</v>
      </c>
      <c r="Z7026" s="123">
        <v>18202</v>
      </c>
      <c r="AA7026" s="124">
        <v>19236</v>
      </c>
      <c r="AB7026" s="123">
        <v>20110</v>
      </c>
      <c r="AC7026" s="124">
        <v>20418</v>
      </c>
      <c r="AD7026" s="123">
        <v>19881</v>
      </c>
      <c r="AE7026" s="125">
        <v>18941</v>
      </c>
      <c r="AF7026" s="126">
        <v>19738</v>
      </c>
    </row>
    <row r="7027" spans="2:32">
      <c r="B7027" s="127">
        <v>6989</v>
      </c>
      <c r="C7027" s="128">
        <v>6989</v>
      </c>
      <c r="D7027" s="129">
        <v>292</v>
      </c>
      <c r="E7027" s="130">
        <v>10</v>
      </c>
      <c r="F7027" s="131">
        <v>19</v>
      </c>
      <c r="G7027" s="132" t="s">
        <v>488</v>
      </c>
      <c r="H7027" s="133">
        <v>10</v>
      </c>
      <c r="I7027" s="128">
        <v>18</v>
      </c>
      <c r="J7027" s="129" t="s">
        <v>488</v>
      </c>
      <c r="K7027" s="134">
        <v>5</v>
      </c>
      <c r="L7027" s="108"/>
      <c r="M7027" s="81">
        <v>12509</v>
      </c>
      <c r="N7027" s="135">
        <v>12224</v>
      </c>
      <c r="O7027" s="136">
        <v>13961</v>
      </c>
      <c r="P7027" s="135">
        <v>14510</v>
      </c>
      <c r="Q7027" s="136">
        <v>15195</v>
      </c>
      <c r="R7027" s="135">
        <v>14986</v>
      </c>
      <c r="S7027" s="136">
        <v>15010</v>
      </c>
      <c r="T7027" s="135">
        <v>14805</v>
      </c>
      <c r="U7027" s="136">
        <v>16279</v>
      </c>
      <c r="V7027" s="135">
        <v>17583</v>
      </c>
      <c r="W7027" s="136">
        <v>17823</v>
      </c>
      <c r="X7027" s="135">
        <v>17802</v>
      </c>
      <c r="Y7027" s="136">
        <v>17751</v>
      </c>
      <c r="Z7027" s="135">
        <v>18245</v>
      </c>
      <c r="AA7027" s="136">
        <v>19150</v>
      </c>
      <c r="AB7027" s="135">
        <v>20054</v>
      </c>
      <c r="AC7027" s="136">
        <v>20161</v>
      </c>
      <c r="AD7027" s="135">
        <v>19343</v>
      </c>
      <c r="AE7027" s="137">
        <v>18383</v>
      </c>
      <c r="AF7027" s="138">
        <v>19631</v>
      </c>
    </row>
    <row r="7028" spans="2:32">
      <c r="B7028" s="114">
        <v>6990</v>
      </c>
      <c r="C7028" s="115">
        <v>6990</v>
      </c>
      <c r="D7028" s="116">
        <v>292</v>
      </c>
      <c r="E7028" s="117">
        <v>10</v>
      </c>
      <c r="F7028" s="118">
        <v>19</v>
      </c>
      <c r="G7028" s="119" t="s">
        <v>488</v>
      </c>
      <c r="H7028" s="120">
        <v>10</v>
      </c>
      <c r="I7028" s="115">
        <v>18</v>
      </c>
      <c r="J7028" s="116" t="s">
        <v>488</v>
      </c>
      <c r="K7028" s="121">
        <v>6</v>
      </c>
      <c r="L7028" s="108"/>
      <c r="M7028" s="122">
        <v>13847</v>
      </c>
      <c r="N7028" s="123">
        <v>12571</v>
      </c>
      <c r="O7028" s="124">
        <v>15167</v>
      </c>
      <c r="P7028" s="123">
        <v>15799</v>
      </c>
      <c r="Q7028" s="124">
        <v>16461</v>
      </c>
      <c r="R7028" s="123">
        <v>16265</v>
      </c>
      <c r="S7028" s="124">
        <v>15320</v>
      </c>
      <c r="T7028" s="123">
        <v>15005</v>
      </c>
      <c r="U7028" s="124">
        <v>17292</v>
      </c>
      <c r="V7028" s="123">
        <v>18574</v>
      </c>
      <c r="W7028" s="124">
        <v>18579</v>
      </c>
      <c r="X7028" s="123">
        <v>18636</v>
      </c>
      <c r="Y7028" s="124">
        <v>17650</v>
      </c>
      <c r="Z7028" s="123">
        <v>18910</v>
      </c>
      <c r="AA7028" s="124">
        <v>19903</v>
      </c>
      <c r="AB7028" s="123">
        <v>20694</v>
      </c>
      <c r="AC7028" s="124">
        <v>20558</v>
      </c>
      <c r="AD7028" s="123">
        <v>19006</v>
      </c>
      <c r="AE7028" s="125">
        <v>18052</v>
      </c>
      <c r="AF7028" s="126">
        <v>20151</v>
      </c>
    </row>
    <row r="7029" spans="2:32">
      <c r="B7029" s="127">
        <v>6991</v>
      </c>
      <c r="C7029" s="128">
        <v>6991</v>
      </c>
      <c r="D7029" s="129">
        <v>292</v>
      </c>
      <c r="E7029" s="130">
        <v>10</v>
      </c>
      <c r="F7029" s="131">
        <v>19</v>
      </c>
      <c r="G7029" s="132" t="s">
        <v>488</v>
      </c>
      <c r="H7029" s="133">
        <v>10</v>
      </c>
      <c r="I7029" s="128">
        <v>18</v>
      </c>
      <c r="J7029" s="129" t="s">
        <v>488</v>
      </c>
      <c r="K7029" s="134">
        <v>7</v>
      </c>
      <c r="L7029" s="108"/>
      <c r="M7029" s="81">
        <v>15448</v>
      </c>
      <c r="N7029" s="135">
        <v>13154</v>
      </c>
      <c r="O7029" s="136">
        <v>16582</v>
      </c>
      <c r="P7029" s="135">
        <v>17361</v>
      </c>
      <c r="Q7029" s="136">
        <v>17998</v>
      </c>
      <c r="R7029" s="135">
        <v>17658</v>
      </c>
      <c r="S7029" s="136">
        <v>15817</v>
      </c>
      <c r="T7029" s="135">
        <v>15393</v>
      </c>
      <c r="U7029" s="136">
        <v>18567</v>
      </c>
      <c r="V7029" s="135">
        <v>19923</v>
      </c>
      <c r="W7029" s="136">
        <v>19723</v>
      </c>
      <c r="X7029" s="135">
        <v>19707</v>
      </c>
      <c r="Y7029" s="136">
        <v>17706</v>
      </c>
      <c r="Z7029" s="135">
        <v>19889</v>
      </c>
      <c r="AA7029" s="136">
        <v>20881</v>
      </c>
      <c r="AB7029" s="135">
        <v>21685</v>
      </c>
      <c r="AC7029" s="136">
        <v>21459</v>
      </c>
      <c r="AD7029" s="135">
        <v>18891</v>
      </c>
      <c r="AE7029" s="137">
        <v>18087</v>
      </c>
      <c r="AF7029" s="138">
        <v>21047</v>
      </c>
    </row>
    <row r="7030" spans="2:32">
      <c r="B7030" s="114">
        <v>6992</v>
      </c>
      <c r="C7030" s="115">
        <v>6992</v>
      </c>
      <c r="D7030" s="116">
        <v>292</v>
      </c>
      <c r="E7030" s="117">
        <v>10</v>
      </c>
      <c r="F7030" s="118">
        <v>19</v>
      </c>
      <c r="G7030" s="119" t="s">
        <v>488</v>
      </c>
      <c r="H7030" s="120">
        <v>10</v>
      </c>
      <c r="I7030" s="115">
        <v>18</v>
      </c>
      <c r="J7030" s="116" t="s">
        <v>488</v>
      </c>
      <c r="K7030" s="121">
        <v>8</v>
      </c>
      <c r="L7030" s="108"/>
      <c r="M7030" s="122">
        <v>15842</v>
      </c>
      <c r="N7030" s="123">
        <v>13548</v>
      </c>
      <c r="O7030" s="124">
        <v>16953</v>
      </c>
      <c r="P7030" s="123">
        <v>17659</v>
      </c>
      <c r="Q7030" s="124">
        <v>18448</v>
      </c>
      <c r="R7030" s="123">
        <v>17999</v>
      </c>
      <c r="S7030" s="124">
        <v>16280</v>
      </c>
      <c r="T7030" s="123">
        <v>15758</v>
      </c>
      <c r="U7030" s="124">
        <v>18891</v>
      </c>
      <c r="V7030" s="123">
        <v>20270</v>
      </c>
      <c r="W7030" s="124">
        <v>20049</v>
      </c>
      <c r="X7030" s="123">
        <v>19882</v>
      </c>
      <c r="Y7030" s="124">
        <v>17904</v>
      </c>
      <c r="Z7030" s="123">
        <v>20146</v>
      </c>
      <c r="AA7030" s="124">
        <v>20767</v>
      </c>
      <c r="AB7030" s="123">
        <v>21787</v>
      </c>
      <c r="AC7030" s="124">
        <v>21653</v>
      </c>
      <c r="AD7030" s="123">
        <v>19013</v>
      </c>
      <c r="AE7030" s="125">
        <v>18251</v>
      </c>
      <c r="AF7030" s="126">
        <v>21265</v>
      </c>
    </row>
    <row r="7031" spans="2:32">
      <c r="B7031" s="127">
        <v>6993</v>
      </c>
      <c r="C7031" s="128">
        <v>6993</v>
      </c>
      <c r="D7031" s="129">
        <v>292</v>
      </c>
      <c r="E7031" s="130">
        <v>10</v>
      </c>
      <c r="F7031" s="131">
        <v>19</v>
      </c>
      <c r="G7031" s="132" t="s">
        <v>488</v>
      </c>
      <c r="H7031" s="133">
        <v>10</v>
      </c>
      <c r="I7031" s="128">
        <v>18</v>
      </c>
      <c r="J7031" s="129" t="s">
        <v>488</v>
      </c>
      <c r="K7031" s="134">
        <v>9</v>
      </c>
      <c r="L7031" s="108"/>
      <c r="M7031" s="81">
        <v>15675</v>
      </c>
      <c r="N7031" s="135">
        <v>13909</v>
      </c>
      <c r="O7031" s="136">
        <v>16931</v>
      </c>
      <c r="P7031" s="135">
        <v>17421</v>
      </c>
      <c r="Q7031" s="136">
        <v>18275</v>
      </c>
      <c r="R7031" s="135">
        <v>17760</v>
      </c>
      <c r="S7031" s="136">
        <v>16528</v>
      </c>
      <c r="T7031" s="135">
        <v>16121</v>
      </c>
      <c r="U7031" s="136">
        <v>18831</v>
      </c>
      <c r="V7031" s="135">
        <v>19978</v>
      </c>
      <c r="W7031" s="136">
        <v>19825</v>
      </c>
      <c r="X7031" s="135">
        <v>19541</v>
      </c>
      <c r="Y7031" s="136">
        <v>18024</v>
      </c>
      <c r="Z7031" s="135">
        <v>20031</v>
      </c>
      <c r="AA7031" s="136">
        <v>20360</v>
      </c>
      <c r="AB7031" s="135">
        <v>21366</v>
      </c>
      <c r="AC7031" s="136">
        <v>21299</v>
      </c>
      <c r="AD7031" s="135">
        <v>19064</v>
      </c>
      <c r="AE7031" s="137">
        <v>18403</v>
      </c>
      <c r="AF7031" s="138">
        <v>21108</v>
      </c>
    </row>
    <row r="7032" spans="2:32">
      <c r="B7032" s="114">
        <v>6994</v>
      </c>
      <c r="C7032" s="115">
        <v>6994</v>
      </c>
      <c r="D7032" s="116">
        <v>292</v>
      </c>
      <c r="E7032" s="117">
        <v>10</v>
      </c>
      <c r="F7032" s="118">
        <v>19</v>
      </c>
      <c r="G7032" s="119" t="s">
        <v>488</v>
      </c>
      <c r="H7032" s="120">
        <v>10</v>
      </c>
      <c r="I7032" s="115">
        <v>18</v>
      </c>
      <c r="J7032" s="116" t="s">
        <v>488</v>
      </c>
      <c r="K7032" s="121">
        <v>10</v>
      </c>
      <c r="L7032" s="108"/>
      <c r="M7032" s="122">
        <v>15547</v>
      </c>
      <c r="N7032" s="123">
        <v>13995</v>
      </c>
      <c r="O7032" s="124">
        <v>16687</v>
      </c>
      <c r="P7032" s="123">
        <v>17132</v>
      </c>
      <c r="Q7032" s="124">
        <v>17977</v>
      </c>
      <c r="R7032" s="123">
        <v>17501</v>
      </c>
      <c r="S7032" s="124">
        <v>16638</v>
      </c>
      <c r="T7032" s="123">
        <v>16157</v>
      </c>
      <c r="U7032" s="124">
        <v>18720</v>
      </c>
      <c r="V7032" s="123">
        <v>19576</v>
      </c>
      <c r="W7032" s="124">
        <v>19577</v>
      </c>
      <c r="X7032" s="123">
        <v>19312</v>
      </c>
      <c r="Y7032" s="124">
        <v>18331</v>
      </c>
      <c r="Z7032" s="123">
        <v>19950</v>
      </c>
      <c r="AA7032" s="124">
        <v>20322</v>
      </c>
      <c r="AB7032" s="123">
        <v>21000</v>
      </c>
      <c r="AC7032" s="124">
        <v>21294</v>
      </c>
      <c r="AD7032" s="123">
        <v>19409</v>
      </c>
      <c r="AE7032" s="125">
        <v>18482</v>
      </c>
      <c r="AF7032" s="126">
        <v>21061</v>
      </c>
    </row>
    <row r="7033" spans="2:32">
      <c r="B7033" s="127">
        <v>6995</v>
      </c>
      <c r="C7033" s="128">
        <v>6995</v>
      </c>
      <c r="D7033" s="129">
        <v>292</v>
      </c>
      <c r="E7033" s="130">
        <v>10</v>
      </c>
      <c r="F7033" s="131">
        <v>19</v>
      </c>
      <c r="G7033" s="132" t="s">
        <v>488</v>
      </c>
      <c r="H7033" s="133">
        <v>10</v>
      </c>
      <c r="I7033" s="128">
        <v>18</v>
      </c>
      <c r="J7033" s="129" t="s">
        <v>488</v>
      </c>
      <c r="K7033" s="134">
        <v>11</v>
      </c>
      <c r="L7033" s="108"/>
      <c r="M7033" s="81">
        <v>15401</v>
      </c>
      <c r="N7033" s="135">
        <v>14058</v>
      </c>
      <c r="O7033" s="136">
        <v>16556</v>
      </c>
      <c r="P7033" s="135">
        <v>16818</v>
      </c>
      <c r="Q7033" s="136">
        <v>17842</v>
      </c>
      <c r="R7033" s="135">
        <v>17207</v>
      </c>
      <c r="S7033" s="136">
        <v>16615</v>
      </c>
      <c r="T7033" s="135">
        <v>16138</v>
      </c>
      <c r="U7033" s="136">
        <v>18744</v>
      </c>
      <c r="V7033" s="135">
        <v>19260</v>
      </c>
      <c r="W7033" s="136">
        <v>19386</v>
      </c>
      <c r="X7033" s="135">
        <v>19034</v>
      </c>
      <c r="Y7033" s="136">
        <v>18472</v>
      </c>
      <c r="Z7033" s="135">
        <v>19942</v>
      </c>
      <c r="AA7033" s="136">
        <v>20330</v>
      </c>
      <c r="AB7033" s="135">
        <v>20636</v>
      </c>
      <c r="AC7033" s="136">
        <v>21310</v>
      </c>
      <c r="AD7033" s="135">
        <v>19601</v>
      </c>
      <c r="AE7033" s="137">
        <v>18297</v>
      </c>
      <c r="AF7033" s="138">
        <v>21083</v>
      </c>
    </row>
    <row r="7034" spans="2:32">
      <c r="B7034" s="114">
        <v>6996</v>
      </c>
      <c r="C7034" s="115">
        <v>6996</v>
      </c>
      <c r="D7034" s="116">
        <v>292</v>
      </c>
      <c r="E7034" s="117">
        <v>10</v>
      </c>
      <c r="F7034" s="118">
        <v>19</v>
      </c>
      <c r="G7034" s="119" t="s">
        <v>488</v>
      </c>
      <c r="H7034" s="120">
        <v>10</v>
      </c>
      <c r="I7034" s="115">
        <v>18</v>
      </c>
      <c r="J7034" s="116" t="s">
        <v>488</v>
      </c>
      <c r="K7034" s="121">
        <v>12</v>
      </c>
      <c r="L7034" s="108"/>
      <c r="M7034" s="122">
        <v>15369</v>
      </c>
      <c r="N7034" s="123">
        <v>14300</v>
      </c>
      <c r="O7034" s="124">
        <v>16680</v>
      </c>
      <c r="P7034" s="123">
        <v>16748</v>
      </c>
      <c r="Q7034" s="124">
        <v>17793</v>
      </c>
      <c r="R7034" s="123">
        <v>17128</v>
      </c>
      <c r="S7034" s="124">
        <v>16710</v>
      </c>
      <c r="T7034" s="123">
        <v>16348</v>
      </c>
      <c r="U7034" s="124">
        <v>18875</v>
      </c>
      <c r="V7034" s="123">
        <v>19195</v>
      </c>
      <c r="W7034" s="124">
        <v>19321</v>
      </c>
      <c r="X7034" s="123">
        <v>18979</v>
      </c>
      <c r="Y7034" s="124">
        <v>18475</v>
      </c>
      <c r="Z7034" s="123">
        <v>19901</v>
      </c>
      <c r="AA7034" s="124">
        <v>20276</v>
      </c>
      <c r="AB7034" s="123">
        <v>20467</v>
      </c>
      <c r="AC7034" s="124">
        <v>21162</v>
      </c>
      <c r="AD7034" s="123">
        <v>19602</v>
      </c>
      <c r="AE7034" s="125">
        <v>18252</v>
      </c>
      <c r="AF7034" s="126">
        <v>21049</v>
      </c>
    </row>
    <row r="7035" spans="2:32">
      <c r="B7035" s="127">
        <v>6997</v>
      </c>
      <c r="C7035" s="128">
        <v>6997</v>
      </c>
      <c r="D7035" s="129">
        <v>292</v>
      </c>
      <c r="E7035" s="130">
        <v>10</v>
      </c>
      <c r="F7035" s="131">
        <v>19</v>
      </c>
      <c r="G7035" s="132" t="s">
        <v>488</v>
      </c>
      <c r="H7035" s="133">
        <v>10</v>
      </c>
      <c r="I7035" s="128">
        <v>18</v>
      </c>
      <c r="J7035" s="129" t="s">
        <v>488</v>
      </c>
      <c r="K7035" s="134">
        <v>13</v>
      </c>
      <c r="L7035" s="108"/>
      <c r="M7035" s="81">
        <v>15419</v>
      </c>
      <c r="N7035" s="135">
        <v>14436</v>
      </c>
      <c r="O7035" s="136">
        <v>16933</v>
      </c>
      <c r="P7035" s="135">
        <v>16832</v>
      </c>
      <c r="Q7035" s="136">
        <v>17881</v>
      </c>
      <c r="R7035" s="135">
        <v>17249</v>
      </c>
      <c r="S7035" s="136">
        <v>16701</v>
      </c>
      <c r="T7035" s="135">
        <v>16479</v>
      </c>
      <c r="U7035" s="136">
        <v>19082</v>
      </c>
      <c r="V7035" s="135">
        <v>19315</v>
      </c>
      <c r="W7035" s="136">
        <v>19349</v>
      </c>
      <c r="X7035" s="135">
        <v>19109</v>
      </c>
      <c r="Y7035" s="136">
        <v>18353</v>
      </c>
      <c r="Z7035" s="135">
        <v>20107</v>
      </c>
      <c r="AA7035" s="136">
        <v>20358</v>
      </c>
      <c r="AB7035" s="135">
        <v>20499</v>
      </c>
      <c r="AC7035" s="136">
        <v>21139</v>
      </c>
      <c r="AD7035" s="135">
        <v>19515</v>
      </c>
      <c r="AE7035" s="137">
        <v>18274</v>
      </c>
      <c r="AF7035" s="138">
        <v>21248</v>
      </c>
    </row>
    <row r="7036" spans="2:32">
      <c r="B7036" s="114">
        <v>6998</v>
      </c>
      <c r="C7036" s="115">
        <v>6998</v>
      </c>
      <c r="D7036" s="116">
        <v>292</v>
      </c>
      <c r="E7036" s="117">
        <v>10</v>
      </c>
      <c r="F7036" s="118">
        <v>19</v>
      </c>
      <c r="G7036" s="119" t="s">
        <v>488</v>
      </c>
      <c r="H7036" s="120">
        <v>10</v>
      </c>
      <c r="I7036" s="115">
        <v>18</v>
      </c>
      <c r="J7036" s="116" t="s">
        <v>488</v>
      </c>
      <c r="K7036" s="121">
        <v>14</v>
      </c>
      <c r="L7036" s="108"/>
      <c r="M7036" s="122">
        <v>15546</v>
      </c>
      <c r="N7036" s="123">
        <v>14661</v>
      </c>
      <c r="O7036" s="124">
        <v>17105</v>
      </c>
      <c r="P7036" s="123">
        <v>16929</v>
      </c>
      <c r="Q7036" s="124">
        <v>18008</v>
      </c>
      <c r="R7036" s="123">
        <v>17381</v>
      </c>
      <c r="S7036" s="124">
        <v>16799</v>
      </c>
      <c r="T7036" s="123">
        <v>16682</v>
      </c>
      <c r="U7036" s="124">
        <v>19186</v>
      </c>
      <c r="V7036" s="123">
        <v>19454</v>
      </c>
      <c r="W7036" s="124">
        <v>19433</v>
      </c>
      <c r="X7036" s="123">
        <v>19203</v>
      </c>
      <c r="Y7036" s="124">
        <v>18387</v>
      </c>
      <c r="Z7036" s="123">
        <v>20224</v>
      </c>
      <c r="AA7036" s="124">
        <v>20337</v>
      </c>
      <c r="AB7036" s="123">
        <v>20620</v>
      </c>
      <c r="AC7036" s="124">
        <v>21117</v>
      </c>
      <c r="AD7036" s="123">
        <v>19530</v>
      </c>
      <c r="AE7036" s="125">
        <v>18429</v>
      </c>
      <c r="AF7036" s="126">
        <v>21346</v>
      </c>
    </row>
    <row r="7037" spans="2:32">
      <c r="B7037" s="127">
        <v>6999</v>
      </c>
      <c r="C7037" s="128">
        <v>6999</v>
      </c>
      <c r="D7037" s="129">
        <v>292</v>
      </c>
      <c r="E7037" s="130">
        <v>10</v>
      </c>
      <c r="F7037" s="131">
        <v>19</v>
      </c>
      <c r="G7037" s="132" t="s">
        <v>488</v>
      </c>
      <c r="H7037" s="133">
        <v>10</v>
      </c>
      <c r="I7037" s="128">
        <v>18</v>
      </c>
      <c r="J7037" s="129" t="s">
        <v>488</v>
      </c>
      <c r="K7037" s="134">
        <v>15</v>
      </c>
      <c r="L7037" s="108"/>
      <c r="M7037" s="81">
        <v>15709</v>
      </c>
      <c r="N7037" s="135">
        <v>15042</v>
      </c>
      <c r="O7037" s="136">
        <v>17433</v>
      </c>
      <c r="P7037" s="135">
        <v>17195</v>
      </c>
      <c r="Q7037" s="136">
        <v>18197</v>
      </c>
      <c r="R7037" s="135">
        <v>17587</v>
      </c>
      <c r="S7037" s="136">
        <v>16959</v>
      </c>
      <c r="T7037" s="135">
        <v>17071</v>
      </c>
      <c r="U7037" s="136">
        <v>19277</v>
      </c>
      <c r="V7037" s="135">
        <v>19744</v>
      </c>
      <c r="W7037" s="136">
        <v>19605</v>
      </c>
      <c r="X7037" s="135">
        <v>19358</v>
      </c>
      <c r="Y7037" s="136">
        <v>18359</v>
      </c>
      <c r="Z7037" s="135">
        <v>20361</v>
      </c>
      <c r="AA7037" s="136">
        <v>20304</v>
      </c>
      <c r="AB7037" s="135">
        <v>20932</v>
      </c>
      <c r="AC7037" s="136">
        <v>21044</v>
      </c>
      <c r="AD7037" s="135">
        <v>19459</v>
      </c>
      <c r="AE7037" s="137">
        <v>18837</v>
      </c>
      <c r="AF7037" s="138">
        <v>21468</v>
      </c>
    </row>
    <row r="7038" spans="2:32">
      <c r="B7038" s="114">
        <v>7000</v>
      </c>
      <c r="C7038" s="115">
        <v>7000</v>
      </c>
      <c r="D7038" s="116">
        <v>292</v>
      </c>
      <c r="E7038" s="117">
        <v>10</v>
      </c>
      <c r="F7038" s="118">
        <v>19</v>
      </c>
      <c r="G7038" s="119" t="s">
        <v>488</v>
      </c>
      <c r="H7038" s="120">
        <v>10</v>
      </c>
      <c r="I7038" s="115">
        <v>18</v>
      </c>
      <c r="J7038" s="116" t="s">
        <v>488</v>
      </c>
      <c r="K7038" s="121">
        <v>16</v>
      </c>
      <c r="L7038" s="108"/>
      <c r="M7038" s="122">
        <v>15927</v>
      </c>
      <c r="N7038" s="123">
        <v>15501</v>
      </c>
      <c r="O7038" s="124">
        <v>17956</v>
      </c>
      <c r="P7038" s="123">
        <v>17707</v>
      </c>
      <c r="Q7038" s="124">
        <v>18557</v>
      </c>
      <c r="R7038" s="123">
        <v>17767</v>
      </c>
      <c r="S7038" s="124">
        <v>17111</v>
      </c>
      <c r="T7038" s="123">
        <v>17407</v>
      </c>
      <c r="U7038" s="124">
        <v>19509</v>
      </c>
      <c r="V7038" s="123">
        <v>20090</v>
      </c>
      <c r="W7038" s="124">
        <v>19760</v>
      </c>
      <c r="X7038" s="123">
        <v>19376</v>
      </c>
      <c r="Y7038" s="124">
        <v>18376</v>
      </c>
      <c r="Z7038" s="123">
        <v>20640</v>
      </c>
      <c r="AA7038" s="124">
        <v>20666</v>
      </c>
      <c r="AB7038" s="123">
        <v>21345</v>
      </c>
      <c r="AC7038" s="124">
        <v>20944</v>
      </c>
      <c r="AD7038" s="123">
        <v>19435</v>
      </c>
      <c r="AE7038" s="125">
        <v>19215</v>
      </c>
      <c r="AF7038" s="126">
        <v>21723</v>
      </c>
    </row>
    <row r="7039" spans="2:32">
      <c r="B7039" s="127">
        <v>7001</v>
      </c>
      <c r="C7039" s="128">
        <v>7001</v>
      </c>
      <c r="D7039" s="129">
        <v>292</v>
      </c>
      <c r="E7039" s="130">
        <v>10</v>
      </c>
      <c r="F7039" s="131">
        <v>19</v>
      </c>
      <c r="G7039" s="132" t="s">
        <v>488</v>
      </c>
      <c r="H7039" s="133">
        <v>10</v>
      </c>
      <c r="I7039" s="128">
        <v>18</v>
      </c>
      <c r="J7039" s="129" t="s">
        <v>488</v>
      </c>
      <c r="K7039" s="134">
        <v>17</v>
      </c>
      <c r="L7039" s="108"/>
      <c r="M7039" s="81">
        <v>16008</v>
      </c>
      <c r="N7039" s="135">
        <v>15911</v>
      </c>
      <c r="O7039" s="136">
        <v>18236</v>
      </c>
      <c r="P7039" s="135">
        <v>18032</v>
      </c>
      <c r="Q7039" s="136">
        <v>18942</v>
      </c>
      <c r="R7039" s="135">
        <v>17725</v>
      </c>
      <c r="S7039" s="136">
        <v>17312</v>
      </c>
      <c r="T7039" s="135">
        <v>17777</v>
      </c>
      <c r="U7039" s="136">
        <v>19827</v>
      </c>
      <c r="V7039" s="135">
        <v>20417</v>
      </c>
      <c r="W7039" s="136">
        <v>20102</v>
      </c>
      <c r="X7039" s="135">
        <v>19385</v>
      </c>
      <c r="Y7039" s="136">
        <v>18604</v>
      </c>
      <c r="Z7039" s="135">
        <v>20978</v>
      </c>
      <c r="AA7039" s="136">
        <v>20925</v>
      </c>
      <c r="AB7039" s="135">
        <v>21718</v>
      </c>
      <c r="AC7039" s="136">
        <v>21374</v>
      </c>
      <c r="AD7039" s="135">
        <v>19669</v>
      </c>
      <c r="AE7039" s="137">
        <v>19794</v>
      </c>
      <c r="AF7039" s="138">
        <v>22071</v>
      </c>
    </row>
    <row r="7040" spans="2:32">
      <c r="B7040" s="114">
        <v>7002</v>
      </c>
      <c r="C7040" s="115">
        <v>7002</v>
      </c>
      <c r="D7040" s="116">
        <v>292</v>
      </c>
      <c r="E7040" s="117">
        <v>10</v>
      </c>
      <c r="F7040" s="118">
        <v>19</v>
      </c>
      <c r="G7040" s="119" t="s">
        <v>488</v>
      </c>
      <c r="H7040" s="120">
        <v>10</v>
      </c>
      <c r="I7040" s="115">
        <v>18</v>
      </c>
      <c r="J7040" s="116" t="s">
        <v>488</v>
      </c>
      <c r="K7040" s="121">
        <v>18</v>
      </c>
      <c r="L7040" s="108"/>
      <c r="M7040" s="122">
        <v>15904</v>
      </c>
      <c r="N7040" s="123">
        <v>15972</v>
      </c>
      <c r="O7040" s="124">
        <v>18443</v>
      </c>
      <c r="P7040" s="123">
        <v>18141</v>
      </c>
      <c r="Q7040" s="124">
        <v>19092</v>
      </c>
      <c r="R7040" s="123">
        <v>17666</v>
      </c>
      <c r="S7040" s="124">
        <v>17516</v>
      </c>
      <c r="T7040" s="123">
        <v>17923</v>
      </c>
      <c r="U7040" s="124">
        <v>19966</v>
      </c>
      <c r="V7040" s="123">
        <v>20465</v>
      </c>
      <c r="W7040" s="124">
        <v>20426</v>
      </c>
      <c r="X7040" s="123">
        <v>19386</v>
      </c>
      <c r="Y7040" s="124">
        <v>19047</v>
      </c>
      <c r="Z7040" s="123">
        <v>21379</v>
      </c>
      <c r="AA7040" s="124">
        <v>20923</v>
      </c>
      <c r="AB7040" s="123">
        <v>21961</v>
      </c>
      <c r="AC7040" s="124">
        <v>22079</v>
      </c>
      <c r="AD7040" s="123">
        <v>20196</v>
      </c>
      <c r="AE7040" s="125">
        <v>20436</v>
      </c>
      <c r="AF7040" s="126">
        <v>22538</v>
      </c>
    </row>
    <row r="7041" spans="2:32">
      <c r="B7041" s="127">
        <v>7003</v>
      </c>
      <c r="C7041" s="128">
        <v>7003</v>
      </c>
      <c r="D7041" s="129">
        <v>292</v>
      </c>
      <c r="E7041" s="130">
        <v>10</v>
      </c>
      <c r="F7041" s="131">
        <v>19</v>
      </c>
      <c r="G7041" s="132" t="s">
        <v>488</v>
      </c>
      <c r="H7041" s="133">
        <v>10</v>
      </c>
      <c r="I7041" s="128">
        <v>18</v>
      </c>
      <c r="J7041" s="129" t="s">
        <v>488</v>
      </c>
      <c r="K7041" s="134">
        <v>19</v>
      </c>
      <c r="L7041" s="108"/>
      <c r="M7041" s="81">
        <v>16133</v>
      </c>
      <c r="N7041" s="135">
        <v>16221</v>
      </c>
      <c r="O7041" s="136">
        <v>18667</v>
      </c>
      <c r="P7041" s="135">
        <v>18349</v>
      </c>
      <c r="Q7041" s="136">
        <v>19408</v>
      </c>
      <c r="R7041" s="135">
        <v>18075</v>
      </c>
      <c r="S7041" s="136">
        <v>17744</v>
      </c>
      <c r="T7041" s="135">
        <v>18330</v>
      </c>
      <c r="U7041" s="136">
        <v>20326</v>
      </c>
      <c r="V7041" s="135">
        <v>20895</v>
      </c>
      <c r="W7041" s="136">
        <v>21003</v>
      </c>
      <c r="X7041" s="135">
        <v>20128</v>
      </c>
      <c r="Y7041" s="136">
        <v>19717</v>
      </c>
      <c r="Z7041" s="135">
        <v>22007</v>
      </c>
      <c r="AA7041" s="136">
        <v>21708</v>
      </c>
      <c r="AB7041" s="135">
        <v>22842</v>
      </c>
      <c r="AC7041" s="136">
        <v>22897</v>
      </c>
      <c r="AD7041" s="135">
        <v>21061</v>
      </c>
      <c r="AE7041" s="137">
        <v>21216</v>
      </c>
      <c r="AF7041" s="138">
        <v>23278</v>
      </c>
    </row>
    <row r="7042" spans="2:32">
      <c r="B7042" s="114">
        <v>7004</v>
      </c>
      <c r="C7042" s="115">
        <v>7004</v>
      </c>
      <c r="D7042" s="116">
        <v>292</v>
      </c>
      <c r="E7042" s="117">
        <v>10</v>
      </c>
      <c r="F7042" s="118">
        <v>19</v>
      </c>
      <c r="G7042" s="119" t="s">
        <v>488</v>
      </c>
      <c r="H7042" s="120">
        <v>10</v>
      </c>
      <c r="I7042" s="115">
        <v>18</v>
      </c>
      <c r="J7042" s="116" t="s">
        <v>488</v>
      </c>
      <c r="K7042" s="121">
        <v>20</v>
      </c>
      <c r="L7042" s="108"/>
      <c r="M7042" s="122">
        <v>15921</v>
      </c>
      <c r="N7042" s="123">
        <v>15931</v>
      </c>
      <c r="O7042" s="124">
        <v>18273</v>
      </c>
      <c r="P7042" s="123">
        <v>18185</v>
      </c>
      <c r="Q7042" s="124">
        <v>19234</v>
      </c>
      <c r="R7042" s="123">
        <v>18047</v>
      </c>
      <c r="S7042" s="124">
        <v>17553</v>
      </c>
      <c r="T7042" s="123">
        <v>18087</v>
      </c>
      <c r="U7042" s="124">
        <v>20105</v>
      </c>
      <c r="V7042" s="123">
        <v>21086</v>
      </c>
      <c r="W7042" s="124">
        <v>21212</v>
      </c>
      <c r="X7042" s="123">
        <v>20545</v>
      </c>
      <c r="Y7042" s="124">
        <v>19988</v>
      </c>
      <c r="Z7042" s="123">
        <v>22028</v>
      </c>
      <c r="AA7042" s="124">
        <v>22216</v>
      </c>
      <c r="AB7042" s="123">
        <v>23482</v>
      </c>
      <c r="AC7042" s="124">
        <v>23580</v>
      </c>
      <c r="AD7042" s="123">
        <v>21571</v>
      </c>
      <c r="AE7042" s="125">
        <v>21578</v>
      </c>
      <c r="AF7042" s="126">
        <v>23429</v>
      </c>
    </row>
    <row r="7043" spans="2:32">
      <c r="B7043" s="127">
        <v>7005</v>
      </c>
      <c r="C7043" s="128">
        <v>7005</v>
      </c>
      <c r="D7043" s="129">
        <v>292</v>
      </c>
      <c r="E7043" s="130">
        <v>10</v>
      </c>
      <c r="F7043" s="131">
        <v>19</v>
      </c>
      <c r="G7043" s="132" t="s">
        <v>488</v>
      </c>
      <c r="H7043" s="133">
        <v>10</v>
      </c>
      <c r="I7043" s="128">
        <v>18</v>
      </c>
      <c r="J7043" s="129" t="s">
        <v>488</v>
      </c>
      <c r="K7043" s="134">
        <v>21</v>
      </c>
      <c r="L7043" s="108"/>
      <c r="M7043" s="81">
        <v>15344</v>
      </c>
      <c r="N7043" s="135">
        <v>15492</v>
      </c>
      <c r="O7043" s="136">
        <v>17582</v>
      </c>
      <c r="P7043" s="135">
        <v>17623</v>
      </c>
      <c r="Q7043" s="136">
        <v>18809</v>
      </c>
      <c r="R7043" s="135">
        <v>17650</v>
      </c>
      <c r="S7043" s="136">
        <v>17270</v>
      </c>
      <c r="T7043" s="135">
        <v>17833</v>
      </c>
      <c r="U7043" s="136">
        <v>19639</v>
      </c>
      <c r="V7043" s="135">
        <v>20993</v>
      </c>
      <c r="W7043" s="136">
        <v>21295</v>
      </c>
      <c r="X7043" s="135">
        <v>20666</v>
      </c>
      <c r="Y7043" s="136">
        <v>20231</v>
      </c>
      <c r="Z7043" s="135">
        <v>21932</v>
      </c>
      <c r="AA7043" s="136">
        <v>22420</v>
      </c>
      <c r="AB7043" s="135">
        <v>23892</v>
      </c>
      <c r="AC7043" s="136">
        <v>24114</v>
      </c>
      <c r="AD7043" s="135">
        <v>22091</v>
      </c>
      <c r="AE7043" s="137">
        <v>21929</v>
      </c>
      <c r="AF7043" s="138">
        <v>23495</v>
      </c>
    </row>
    <row r="7044" spans="2:32">
      <c r="B7044" s="114">
        <v>7006</v>
      </c>
      <c r="C7044" s="115">
        <v>7006</v>
      </c>
      <c r="D7044" s="116">
        <v>292</v>
      </c>
      <c r="E7044" s="117">
        <v>10</v>
      </c>
      <c r="F7044" s="118">
        <v>19</v>
      </c>
      <c r="G7044" s="119" t="s">
        <v>488</v>
      </c>
      <c r="H7044" s="120">
        <v>10</v>
      </c>
      <c r="I7044" s="115">
        <v>18</v>
      </c>
      <c r="J7044" s="116" t="s">
        <v>488</v>
      </c>
      <c r="K7044" s="121">
        <v>22</v>
      </c>
      <c r="L7044" s="108"/>
      <c r="M7044" s="122">
        <v>14311</v>
      </c>
      <c r="N7044" s="123">
        <v>14753</v>
      </c>
      <c r="O7044" s="124">
        <v>16529</v>
      </c>
      <c r="P7044" s="123">
        <v>16615</v>
      </c>
      <c r="Q7044" s="124">
        <v>17780</v>
      </c>
      <c r="R7044" s="123">
        <v>16751</v>
      </c>
      <c r="S7044" s="124">
        <v>16762</v>
      </c>
      <c r="T7044" s="123">
        <v>17253</v>
      </c>
      <c r="U7044" s="124">
        <v>18767</v>
      </c>
      <c r="V7044" s="123">
        <v>20220</v>
      </c>
      <c r="W7044" s="124">
        <v>20661</v>
      </c>
      <c r="X7044" s="123">
        <v>20109</v>
      </c>
      <c r="Y7044" s="124">
        <v>20061</v>
      </c>
      <c r="Z7044" s="123">
        <v>21254</v>
      </c>
      <c r="AA7044" s="124">
        <v>21931</v>
      </c>
      <c r="AB7044" s="123">
        <v>23410</v>
      </c>
      <c r="AC7044" s="124">
        <v>23743</v>
      </c>
      <c r="AD7044" s="123">
        <v>22086</v>
      </c>
      <c r="AE7044" s="125">
        <v>21704</v>
      </c>
      <c r="AF7044" s="126">
        <v>22918</v>
      </c>
    </row>
    <row r="7045" spans="2:32">
      <c r="B7045" s="127">
        <v>7007</v>
      </c>
      <c r="C7045" s="128">
        <v>7007</v>
      </c>
      <c r="D7045" s="129">
        <v>292</v>
      </c>
      <c r="E7045" s="130">
        <v>10</v>
      </c>
      <c r="F7045" s="131">
        <v>19</v>
      </c>
      <c r="G7045" s="132" t="s">
        <v>488</v>
      </c>
      <c r="H7045" s="133">
        <v>10</v>
      </c>
      <c r="I7045" s="128">
        <v>18</v>
      </c>
      <c r="J7045" s="129" t="s">
        <v>488</v>
      </c>
      <c r="K7045" s="134">
        <v>23</v>
      </c>
      <c r="L7045" s="108"/>
      <c r="M7045" s="81">
        <v>13199</v>
      </c>
      <c r="N7045" s="135">
        <v>14008</v>
      </c>
      <c r="O7045" s="136">
        <v>15438</v>
      </c>
      <c r="P7045" s="135">
        <v>15595</v>
      </c>
      <c r="Q7045" s="136">
        <v>16646</v>
      </c>
      <c r="R7045" s="135">
        <v>15666</v>
      </c>
      <c r="S7045" s="136">
        <v>16160</v>
      </c>
      <c r="T7045" s="135">
        <v>16609</v>
      </c>
      <c r="U7045" s="136">
        <v>17807</v>
      </c>
      <c r="V7045" s="135">
        <v>19230</v>
      </c>
      <c r="W7045" s="136">
        <v>19806</v>
      </c>
      <c r="X7045" s="135">
        <v>19230</v>
      </c>
      <c r="Y7045" s="136">
        <v>19633</v>
      </c>
      <c r="Z7045" s="135">
        <v>20406</v>
      </c>
      <c r="AA7045" s="136">
        <v>21198</v>
      </c>
      <c r="AB7045" s="135">
        <v>22544</v>
      </c>
      <c r="AC7045" s="136">
        <v>23024</v>
      </c>
      <c r="AD7045" s="135">
        <v>21739</v>
      </c>
      <c r="AE7045" s="137">
        <v>21268</v>
      </c>
      <c r="AF7045" s="138">
        <v>22109</v>
      </c>
    </row>
    <row r="7046" spans="2:32">
      <c r="B7046" s="114">
        <v>7008</v>
      </c>
      <c r="C7046" s="115">
        <v>7008</v>
      </c>
      <c r="D7046" s="116">
        <v>292</v>
      </c>
      <c r="E7046" s="117">
        <v>10</v>
      </c>
      <c r="F7046" s="118">
        <v>19</v>
      </c>
      <c r="G7046" s="119" t="s">
        <v>488</v>
      </c>
      <c r="H7046" s="120">
        <v>10</v>
      </c>
      <c r="I7046" s="115">
        <v>18</v>
      </c>
      <c r="J7046" s="116" t="s">
        <v>488</v>
      </c>
      <c r="K7046" s="121">
        <v>24</v>
      </c>
      <c r="L7046" s="108"/>
      <c r="M7046" s="122">
        <v>12377</v>
      </c>
      <c r="N7046" s="123">
        <v>13369</v>
      </c>
      <c r="O7046" s="124">
        <v>14684</v>
      </c>
      <c r="P7046" s="123">
        <v>14870</v>
      </c>
      <c r="Q7046" s="124">
        <v>15857</v>
      </c>
      <c r="R7046" s="123">
        <v>14921</v>
      </c>
      <c r="S7046" s="124">
        <v>15698</v>
      </c>
      <c r="T7046" s="123">
        <v>16086</v>
      </c>
      <c r="U7046" s="124">
        <v>17163</v>
      </c>
      <c r="V7046" s="123">
        <v>18589</v>
      </c>
      <c r="W7046" s="124">
        <v>19219</v>
      </c>
      <c r="X7046" s="123">
        <v>18621</v>
      </c>
      <c r="Y7046" s="124">
        <v>19301</v>
      </c>
      <c r="Z7046" s="123">
        <v>19838</v>
      </c>
      <c r="AA7046" s="124">
        <v>20657</v>
      </c>
      <c r="AB7046" s="123">
        <v>21967</v>
      </c>
      <c r="AC7046" s="124">
        <v>22497</v>
      </c>
      <c r="AD7046" s="123">
        <v>21460</v>
      </c>
      <c r="AE7046" s="125">
        <v>20866</v>
      </c>
      <c r="AF7046" s="126">
        <v>21577</v>
      </c>
    </row>
    <row r="7047" spans="2:32">
      <c r="B7047" s="127">
        <v>7009</v>
      </c>
      <c r="C7047" s="128">
        <v>7009</v>
      </c>
      <c r="D7047" s="129">
        <v>293</v>
      </c>
      <c r="E7047" s="130">
        <v>10</v>
      </c>
      <c r="F7047" s="131">
        <v>20</v>
      </c>
      <c r="G7047" s="132" t="s">
        <v>488</v>
      </c>
      <c r="H7047" s="133">
        <v>10</v>
      </c>
      <c r="I7047" s="128">
        <v>19</v>
      </c>
      <c r="J7047" s="129" t="s">
        <v>488</v>
      </c>
      <c r="K7047" s="134">
        <v>1</v>
      </c>
      <c r="L7047" s="108"/>
      <c r="M7047" s="81">
        <v>12398</v>
      </c>
      <c r="N7047" s="135">
        <v>12849</v>
      </c>
      <c r="O7047" s="136">
        <v>13928</v>
      </c>
      <c r="P7047" s="135">
        <v>14513</v>
      </c>
      <c r="Q7047" s="136">
        <v>14773</v>
      </c>
      <c r="R7047" s="135">
        <v>14841</v>
      </c>
      <c r="S7047" s="136">
        <v>14808</v>
      </c>
      <c r="T7047" s="135">
        <v>15478</v>
      </c>
      <c r="U7047" s="136">
        <v>16642</v>
      </c>
      <c r="V7047" s="135">
        <v>17557</v>
      </c>
      <c r="W7047" s="136">
        <v>18358</v>
      </c>
      <c r="X7047" s="135">
        <v>18329</v>
      </c>
      <c r="Y7047" s="136">
        <v>17863</v>
      </c>
      <c r="Z7047" s="135">
        <v>19581</v>
      </c>
      <c r="AA7047" s="136">
        <v>20541</v>
      </c>
      <c r="AB7047" s="135">
        <v>21005</v>
      </c>
      <c r="AC7047" s="136">
        <v>21683</v>
      </c>
      <c r="AD7047" s="135">
        <v>19729</v>
      </c>
      <c r="AE7047" s="137">
        <v>20164</v>
      </c>
      <c r="AF7047" s="138">
        <v>21496</v>
      </c>
    </row>
    <row r="7048" spans="2:32">
      <c r="B7048" s="114">
        <v>7010</v>
      </c>
      <c r="C7048" s="115">
        <v>7010</v>
      </c>
      <c r="D7048" s="116">
        <v>293</v>
      </c>
      <c r="E7048" s="117">
        <v>10</v>
      </c>
      <c r="F7048" s="118">
        <v>20</v>
      </c>
      <c r="G7048" s="119" t="s">
        <v>488</v>
      </c>
      <c r="H7048" s="120">
        <v>10</v>
      </c>
      <c r="I7048" s="115">
        <v>19</v>
      </c>
      <c r="J7048" s="116" t="s">
        <v>488</v>
      </c>
      <c r="K7048" s="121">
        <v>2</v>
      </c>
      <c r="L7048" s="108"/>
      <c r="M7048" s="122">
        <v>12115</v>
      </c>
      <c r="N7048" s="123">
        <v>12718</v>
      </c>
      <c r="O7048" s="124">
        <v>13701</v>
      </c>
      <c r="P7048" s="123">
        <v>14287</v>
      </c>
      <c r="Q7048" s="124">
        <v>14530</v>
      </c>
      <c r="R7048" s="123">
        <v>14564</v>
      </c>
      <c r="S7048" s="124">
        <v>14585</v>
      </c>
      <c r="T7048" s="123">
        <v>15405</v>
      </c>
      <c r="U7048" s="124">
        <v>16447</v>
      </c>
      <c r="V7048" s="123">
        <v>17311</v>
      </c>
      <c r="W7048" s="124">
        <v>17979</v>
      </c>
      <c r="X7048" s="123">
        <v>18011</v>
      </c>
      <c r="Y7048" s="124">
        <v>17584</v>
      </c>
      <c r="Z7048" s="123">
        <v>19306</v>
      </c>
      <c r="AA7048" s="124">
        <v>20238</v>
      </c>
      <c r="AB7048" s="123">
        <v>20643</v>
      </c>
      <c r="AC7048" s="124">
        <v>21158</v>
      </c>
      <c r="AD7048" s="123">
        <v>19390</v>
      </c>
      <c r="AE7048" s="125">
        <v>19958</v>
      </c>
      <c r="AF7048" s="126">
        <v>21175</v>
      </c>
    </row>
    <row r="7049" spans="2:32">
      <c r="B7049" s="127">
        <v>7011</v>
      </c>
      <c r="C7049" s="128">
        <v>7011</v>
      </c>
      <c r="D7049" s="129">
        <v>293</v>
      </c>
      <c r="E7049" s="130">
        <v>10</v>
      </c>
      <c r="F7049" s="131">
        <v>20</v>
      </c>
      <c r="G7049" s="132" t="s">
        <v>488</v>
      </c>
      <c r="H7049" s="133">
        <v>10</v>
      </c>
      <c r="I7049" s="128">
        <v>19</v>
      </c>
      <c r="J7049" s="129" t="s">
        <v>488</v>
      </c>
      <c r="K7049" s="134">
        <v>3</v>
      </c>
      <c r="L7049" s="108"/>
      <c r="M7049" s="81">
        <v>11973</v>
      </c>
      <c r="N7049" s="135">
        <v>12661</v>
      </c>
      <c r="O7049" s="136">
        <v>13586</v>
      </c>
      <c r="P7049" s="135">
        <v>14209</v>
      </c>
      <c r="Q7049" s="136">
        <v>14501</v>
      </c>
      <c r="R7049" s="135">
        <v>14484</v>
      </c>
      <c r="S7049" s="136">
        <v>14519</v>
      </c>
      <c r="T7049" s="135">
        <v>15451</v>
      </c>
      <c r="U7049" s="136">
        <v>16410</v>
      </c>
      <c r="V7049" s="135">
        <v>17280</v>
      </c>
      <c r="W7049" s="136">
        <v>17861</v>
      </c>
      <c r="X7049" s="135">
        <v>17881</v>
      </c>
      <c r="Y7049" s="136">
        <v>17496</v>
      </c>
      <c r="Z7049" s="135">
        <v>19146</v>
      </c>
      <c r="AA7049" s="136">
        <v>20093</v>
      </c>
      <c r="AB7049" s="135">
        <v>20488</v>
      </c>
      <c r="AC7049" s="136">
        <v>20930</v>
      </c>
      <c r="AD7049" s="135">
        <v>19237</v>
      </c>
      <c r="AE7049" s="137">
        <v>19893</v>
      </c>
      <c r="AF7049" s="138">
        <v>20956</v>
      </c>
    </row>
    <row r="7050" spans="2:32">
      <c r="B7050" s="114">
        <v>7012</v>
      </c>
      <c r="C7050" s="115">
        <v>7012</v>
      </c>
      <c r="D7050" s="116">
        <v>293</v>
      </c>
      <c r="E7050" s="117">
        <v>10</v>
      </c>
      <c r="F7050" s="118">
        <v>20</v>
      </c>
      <c r="G7050" s="119" t="s">
        <v>488</v>
      </c>
      <c r="H7050" s="120">
        <v>10</v>
      </c>
      <c r="I7050" s="115">
        <v>19</v>
      </c>
      <c r="J7050" s="116" t="s">
        <v>488</v>
      </c>
      <c r="K7050" s="121">
        <v>4</v>
      </c>
      <c r="L7050" s="108"/>
      <c r="M7050" s="122">
        <v>11934</v>
      </c>
      <c r="N7050" s="123">
        <v>12722</v>
      </c>
      <c r="O7050" s="124">
        <v>13590</v>
      </c>
      <c r="P7050" s="123">
        <v>14264</v>
      </c>
      <c r="Q7050" s="124">
        <v>14554</v>
      </c>
      <c r="R7050" s="123">
        <v>14388</v>
      </c>
      <c r="S7050" s="124">
        <v>14404</v>
      </c>
      <c r="T7050" s="123">
        <v>15443</v>
      </c>
      <c r="U7050" s="124">
        <v>16304</v>
      </c>
      <c r="V7050" s="123">
        <v>17125</v>
      </c>
      <c r="W7050" s="124">
        <v>17606</v>
      </c>
      <c r="X7050" s="123">
        <v>17493</v>
      </c>
      <c r="Y7050" s="124">
        <v>17130</v>
      </c>
      <c r="Z7050" s="123">
        <v>18755</v>
      </c>
      <c r="AA7050" s="124">
        <v>19670</v>
      </c>
      <c r="AB7050" s="123">
        <v>20010</v>
      </c>
      <c r="AC7050" s="124">
        <v>20368</v>
      </c>
      <c r="AD7050" s="123">
        <v>18712</v>
      </c>
      <c r="AE7050" s="125">
        <v>19522</v>
      </c>
      <c r="AF7050" s="126">
        <v>20424</v>
      </c>
    </row>
    <row r="7051" spans="2:32">
      <c r="B7051" s="127">
        <v>7013</v>
      </c>
      <c r="C7051" s="128">
        <v>7013</v>
      </c>
      <c r="D7051" s="129">
        <v>293</v>
      </c>
      <c r="E7051" s="130">
        <v>10</v>
      </c>
      <c r="F7051" s="131">
        <v>20</v>
      </c>
      <c r="G7051" s="132" t="s">
        <v>488</v>
      </c>
      <c r="H7051" s="133">
        <v>10</v>
      </c>
      <c r="I7051" s="128">
        <v>19</v>
      </c>
      <c r="J7051" s="129" t="s">
        <v>488</v>
      </c>
      <c r="K7051" s="134">
        <v>5</v>
      </c>
      <c r="L7051" s="108"/>
      <c r="M7051" s="81">
        <v>12077</v>
      </c>
      <c r="N7051" s="135">
        <v>13253</v>
      </c>
      <c r="O7051" s="136">
        <v>14069</v>
      </c>
      <c r="P7051" s="135">
        <v>14793</v>
      </c>
      <c r="Q7051" s="136">
        <v>14977</v>
      </c>
      <c r="R7051" s="135">
        <v>14458</v>
      </c>
      <c r="S7051" s="136">
        <v>14356</v>
      </c>
      <c r="T7051" s="135">
        <v>15816</v>
      </c>
      <c r="U7051" s="136">
        <v>16631</v>
      </c>
      <c r="V7051" s="135">
        <v>17312</v>
      </c>
      <c r="W7051" s="136">
        <v>17745</v>
      </c>
      <c r="X7051" s="135">
        <v>17247</v>
      </c>
      <c r="Y7051" s="136">
        <v>16764</v>
      </c>
      <c r="Z7051" s="135">
        <v>18714</v>
      </c>
      <c r="AA7051" s="136">
        <v>19653</v>
      </c>
      <c r="AB7051" s="135">
        <v>19787</v>
      </c>
      <c r="AC7051" s="136">
        <v>20146</v>
      </c>
      <c r="AD7051" s="135">
        <v>18165</v>
      </c>
      <c r="AE7051" s="137">
        <v>19418</v>
      </c>
      <c r="AF7051" s="138">
        <v>20199</v>
      </c>
    </row>
    <row r="7052" spans="2:32">
      <c r="B7052" s="114">
        <v>7014</v>
      </c>
      <c r="C7052" s="115">
        <v>7014</v>
      </c>
      <c r="D7052" s="116">
        <v>293</v>
      </c>
      <c r="E7052" s="117">
        <v>10</v>
      </c>
      <c r="F7052" s="118">
        <v>20</v>
      </c>
      <c r="G7052" s="119" t="s">
        <v>488</v>
      </c>
      <c r="H7052" s="120">
        <v>10</v>
      </c>
      <c r="I7052" s="115">
        <v>19</v>
      </c>
      <c r="J7052" s="116" t="s">
        <v>488</v>
      </c>
      <c r="K7052" s="121">
        <v>6</v>
      </c>
      <c r="L7052" s="108"/>
      <c r="M7052" s="122">
        <v>12509</v>
      </c>
      <c r="N7052" s="123">
        <v>14480</v>
      </c>
      <c r="O7052" s="124">
        <v>15359</v>
      </c>
      <c r="P7052" s="123">
        <v>16074</v>
      </c>
      <c r="Q7052" s="124">
        <v>16141</v>
      </c>
      <c r="R7052" s="123">
        <v>14803</v>
      </c>
      <c r="S7052" s="124">
        <v>14606</v>
      </c>
      <c r="T7052" s="123">
        <v>16878</v>
      </c>
      <c r="U7052" s="124">
        <v>17761</v>
      </c>
      <c r="V7052" s="123">
        <v>18147</v>
      </c>
      <c r="W7052" s="124">
        <v>18597</v>
      </c>
      <c r="X7052" s="123">
        <v>17230</v>
      </c>
      <c r="Y7052" s="124">
        <v>16617</v>
      </c>
      <c r="Z7052" s="123">
        <v>19528</v>
      </c>
      <c r="AA7052" s="124">
        <v>20350</v>
      </c>
      <c r="AB7052" s="123">
        <v>20220</v>
      </c>
      <c r="AC7052" s="124">
        <v>20553</v>
      </c>
      <c r="AD7052" s="123">
        <v>17861</v>
      </c>
      <c r="AE7052" s="125">
        <v>19965</v>
      </c>
      <c r="AF7052" s="126">
        <v>20835</v>
      </c>
    </row>
    <row r="7053" spans="2:32">
      <c r="B7053" s="127">
        <v>7015</v>
      </c>
      <c r="C7053" s="128">
        <v>7015</v>
      </c>
      <c r="D7053" s="129">
        <v>293</v>
      </c>
      <c r="E7053" s="130">
        <v>10</v>
      </c>
      <c r="F7053" s="131">
        <v>20</v>
      </c>
      <c r="G7053" s="132" t="s">
        <v>488</v>
      </c>
      <c r="H7053" s="133">
        <v>10</v>
      </c>
      <c r="I7053" s="128">
        <v>19</v>
      </c>
      <c r="J7053" s="129" t="s">
        <v>488</v>
      </c>
      <c r="K7053" s="134">
        <v>7</v>
      </c>
      <c r="L7053" s="108"/>
      <c r="M7053" s="81">
        <v>13166</v>
      </c>
      <c r="N7053" s="135">
        <v>15941</v>
      </c>
      <c r="O7053" s="136">
        <v>16979</v>
      </c>
      <c r="P7053" s="135">
        <v>17669</v>
      </c>
      <c r="Q7053" s="136">
        <v>17674</v>
      </c>
      <c r="R7053" s="135">
        <v>15364</v>
      </c>
      <c r="S7053" s="136">
        <v>15075</v>
      </c>
      <c r="T7053" s="135">
        <v>18245</v>
      </c>
      <c r="U7053" s="136">
        <v>19050</v>
      </c>
      <c r="V7053" s="135">
        <v>19398</v>
      </c>
      <c r="W7053" s="136">
        <v>19695</v>
      </c>
      <c r="X7053" s="135">
        <v>17376</v>
      </c>
      <c r="Y7053" s="136">
        <v>16804</v>
      </c>
      <c r="Z7053" s="135">
        <v>20564</v>
      </c>
      <c r="AA7053" s="136">
        <v>21405</v>
      </c>
      <c r="AB7053" s="135">
        <v>21168</v>
      </c>
      <c r="AC7053" s="136">
        <v>21299</v>
      </c>
      <c r="AD7053" s="135">
        <v>17922</v>
      </c>
      <c r="AE7053" s="137">
        <v>20867</v>
      </c>
      <c r="AF7053" s="138">
        <v>21736</v>
      </c>
    </row>
    <row r="7054" spans="2:32">
      <c r="B7054" s="114">
        <v>7016</v>
      </c>
      <c r="C7054" s="115">
        <v>7016</v>
      </c>
      <c r="D7054" s="116">
        <v>293</v>
      </c>
      <c r="E7054" s="117">
        <v>10</v>
      </c>
      <c r="F7054" s="118">
        <v>20</v>
      </c>
      <c r="G7054" s="119" t="s">
        <v>488</v>
      </c>
      <c r="H7054" s="120">
        <v>10</v>
      </c>
      <c r="I7054" s="115">
        <v>19</v>
      </c>
      <c r="J7054" s="116" t="s">
        <v>488</v>
      </c>
      <c r="K7054" s="121">
        <v>8</v>
      </c>
      <c r="L7054" s="108"/>
      <c r="M7054" s="122">
        <v>13757</v>
      </c>
      <c r="N7054" s="123">
        <v>16343</v>
      </c>
      <c r="O7054" s="124">
        <v>17329</v>
      </c>
      <c r="P7054" s="123">
        <v>18148</v>
      </c>
      <c r="Q7054" s="124">
        <v>18114</v>
      </c>
      <c r="R7054" s="123">
        <v>15850</v>
      </c>
      <c r="S7054" s="124">
        <v>15471</v>
      </c>
      <c r="T7054" s="123">
        <v>18612</v>
      </c>
      <c r="U7054" s="124">
        <v>19179</v>
      </c>
      <c r="V7054" s="123">
        <v>19770</v>
      </c>
      <c r="W7054" s="124">
        <v>19828</v>
      </c>
      <c r="X7054" s="123">
        <v>17632</v>
      </c>
      <c r="Y7054" s="124">
        <v>17052</v>
      </c>
      <c r="Z7054" s="123">
        <v>20496</v>
      </c>
      <c r="AA7054" s="124">
        <v>21550</v>
      </c>
      <c r="AB7054" s="123">
        <v>21393</v>
      </c>
      <c r="AC7054" s="124">
        <v>21333</v>
      </c>
      <c r="AD7054" s="123">
        <v>18111</v>
      </c>
      <c r="AE7054" s="125">
        <v>21108</v>
      </c>
      <c r="AF7054" s="126">
        <v>21578</v>
      </c>
    </row>
    <row r="7055" spans="2:32">
      <c r="B7055" s="127">
        <v>7017</v>
      </c>
      <c r="C7055" s="128">
        <v>7017</v>
      </c>
      <c r="D7055" s="129">
        <v>293</v>
      </c>
      <c r="E7055" s="130">
        <v>10</v>
      </c>
      <c r="F7055" s="131">
        <v>20</v>
      </c>
      <c r="G7055" s="132" t="s">
        <v>488</v>
      </c>
      <c r="H7055" s="133">
        <v>10</v>
      </c>
      <c r="I7055" s="128">
        <v>19</v>
      </c>
      <c r="J7055" s="129" t="s">
        <v>488</v>
      </c>
      <c r="K7055" s="134">
        <v>9</v>
      </c>
      <c r="L7055" s="108"/>
      <c r="M7055" s="81">
        <v>14239</v>
      </c>
      <c r="N7055" s="135">
        <v>16432</v>
      </c>
      <c r="O7055" s="136">
        <v>17221</v>
      </c>
      <c r="P7055" s="135">
        <v>18086</v>
      </c>
      <c r="Q7055" s="136">
        <v>18042</v>
      </c>
      <c r="R7055" s="135">
        <v>16205</v>
      </c>
      <c r="S7055" s="136">
        <v>15959</v>
      </c>
      <c r="T7055" s="135">
        <v>18682</v>
      </c>
      <c r="U7055" s="136">
        <v>19022</v>
      </c>
      <c r="V7055" s="135">
        <v>19677</v>
      </c>
      <c r="W7055" s="136">
        <v>19644</v>
      </c>
      <c r="X7055" s="135">
        <v>17864</v>
      </c>
      <c r="Y7055" s="136">
        <v>17375</v>
      </c>
      <c r="Z7055" s="135">
        <v>20204</v>
      </c>
      <c r="AA7055" s="136">
        <v>21247</v>
      </c>
      <c r="AB7055" s="135">
        <v>21143</v>
      </c>
      <c r="AC7055" s="136">
        <v>21124</v>
      </c>
      <c r="AD7055" s="135">
        <v>18367</v>
      </c>
      <c r="AE7055" s="137">
        <v>21053</v>
      </c>
      <c r="AF7055" s="138">
        <v>21233</v>
      </c>
    </row>
    <row r="7056" spans="2:32">
      <c r="B7056" s="114">
        <v>7018</v>
      </c>
      <c r="C7056" s="115">
        <v>7018</v>
      </c>
      <c r="D7056" s="116">
        <v>293</v>
      </c>
      <c r="E7056" s="117">
        <v>10</v>
      </c>
      <c r="F7056" s="118">
        <v>20</v>
      </c>
      <c r="G7056" s="119" t="s">
        <v>488</v>
      </c>
      <c r="H7056" s="120">
        <v>10</v>
      </c>
      <c r="I7056" s="115">
        <v>19</v>
      </c>
      <c r="J7056" s="116" t="s">
        <v>488</v>
      </c>
      <c r="K7056" s="121">
        <v>10</v>
      </c>
      <c r="L7056" s="108"/>
      <c r="M7056" s="122">
        <v>14517</v>
      </c>
      <c r="N7056" s="123">
        <v>16442</v>
      </c>
      <c r="O7056" s="124">
        <v>17180</v>
      </c>
      <c r="P7056" s="123">
        <v>17926</v>
      </c>
      <c r="Q7056" s="124">
        <v>17942</v>
      </c>
      <c r="R7056" s="123">
        <v>16585</v>
      </c>
      <c r="S7056" s="124">
        <v>16277</v>
      </c>
      <c r="T7056" s="123">
        <v>18703</v>
      </c>
      <c r="U7056" s="124">
        <v>18930</v>
      </c>
      <c r="V7056" s="123">
        <v>19726</v>
      </c>
      <c r="W7056" s="124">
        <v>19636</v>
      </c>
      <c r="X7056" s="123">
        <v>18318</v>
      </c>
      <c r="Y7056" s="124">
        <v>17587</v>
      </c>
      <c r="Z7056" s="123">
        <v>20319</v>
      </c>
      <c r="AA7056" s="124">
        <v>21038</v>
      </c>
      <c r="AB7056" s="123">
        <v>21286</v>
      </c>
      <c r="AC7056" s="124">
        <v>21029</v>
      </c>
      <c r="AD7056" s="123">
        <v>18603</v>
      </c>
      <c r="AE7056" s="125">
        <v>21163</v>
      </c>
      <c r="AF7056" s="126">
        <v>21390</v>
      </c>
    </row>
    <row r="7057" spans="2:32">
      <c r="B7057" s="127">
        <v>7019</v>
      </c>
      <c r="C7057" s="128">
        <v>7019</v>
      </c>
      <c r="D7057" s="129">
        <v>293</v>
      </c>
      <c r="E7057" s="130">
        <v>10</v>
      </c>
      <c r="F7057" s="131">
        <v>20</v>
      </c>
      <c r="G7057" s="132" t="s">
        <v>488</v>
      </c>
      <c r="H7057" s="133">
        <v>10</v>
      </c>
      <c r="I7057" s="128">
        <v>19</v>
      </c>
      <c r="J7057" s="129" t="s">
        <v>488</v>
      </c>
      <c r="K7057" s="134">
        <v>11</v>
      </c>
      <c r="L7057" s="108"/>
      <c r="M7057" s="81">
        <v>14628</v>
      </c>
      <c r="N7057" s="135">
        <v>16472</v>
      </c>
      <c r="O7057" s="136">
        <v>17040</v>
      </c>
      <c r="P7057" s="135">
        <v>17810</v>
      </c>
      <c r="Q7057" s="136">
        <v>17808</v>
      </c>
      <c r="R7057" s="135">
        <v>16760</v>
      </c>
      <c r="S7057" s="136">
        <v>16466</v>
      </c>
      <c r="T7057" s="135">
        <v>18713</v>
      </c>
      <c r="U7057" s="136">
        <v>18683</v>
      </c>
      <c r="V7057" s="135">
        <v>19755</v>
      </c>
      <c r="W7057" s="136">
        <v>19604</v>
      </c>
      <c r="X7057" s="135">
        <v>18539</v>
      </c>
      <c r="Y7057" s="136">
        <v>17434</v>
      </c>
      <c r="Z7057" s="135">
        <v>20393</v>
      </c>
      <c r="AA7057" s="136">
        <v>20750</v>
      </c>
      <c r="AB7057" s="135">
        <v>21383</v>
      </c>
      <c r="AC7057" s="136">
        <v>20802</v>
      </c>
      <c r="AD7057" s="135">
        <v>18495</v>
      </c>
      <c r="AE7057" s="137">
        <v>21265</v>
      </c>
      <c r="AF7057" s="138">
        <v>21513</v>
      </c>
    </row>
    <row r="7058" spans="2:32">
      <c r="B7058" s="114">
        <v>7020</v>
      </c>
      <c r="C7058" s="115">
        <v>7020</v>
      </c>
      <c r="D7058" s="116">
        <v>293</v>
      </c>
      <c r="E7058" s="117">
        <v>10</v>
      </c>
      <c r="F7058" s="118">
        <v>20</v>
      </c>
      <c r="G7058" s="119" t="s">
        <v>488</v>
      </c>
      <c r="H7058" s="120">
        <v>10</v>
      </c>
      <c r="I7058" s="115">
        <v>19</v>
      </c>
      <c r="J7058" s="116" t="s">
        <v>488</v>
      </c>
      <c r="K7058" s="121">
        <v>12</v>
      </c>
      <c r="L7058" s="108"/>
      <c r="M7058" s="122">
        <v>14550</v>
      </c>
      <c r="N7058" s="123">
        <v>16371</v>
      </c>
      <c r="O7058" s="124">
        <v>16736</v>
      </c>
      <c r="P7058" s="123">
        <v>17495</v>
      </c>
      <c r="Q7058" s="124">
        <v>17541</v>
      </c>
      <c r="R7058" s="123">
        <v>16585</v>
      </c>
      <c r="S7058" s="124">
        <v>16397</v>
      </c>
      <c r="T7058" s="123">
        <v>18534</v>
      </c>
      <c r="U7058" s="124">
        <v>18423</v>
      </c>
      <c r="V7058" s="123">
        <v>19384</v>
      </c>
      <c r="W7058" s="124">
        <v>19327</v>
      </c>
      <c r="X7058" s="123">
        <v>18348</v>
      </c>
      <c r="Y7058" s="124">
        <v>17203</v>
      </c>
      <c r="Z7058" s="123">
        <v>20168</v>
      </c>
      <c r="AA7058" s="124">
        <v>20402</v>
      </c>
      <c r="AB7058" s="123">
        <v>21050</v>
      </c>
      <c r="AC7058" s="124">
        <v>20532</v>
      </c>
      <c r="AD7058" s="123">
        <v>18274</v>
      </c>
      <c r="AE7058" s="125">
        <v>21061</v>
      </c>
      <c r="AF7058" s="126">
        <v>21302</v>
      </c>
    </row>
    <row r="7059" spans="2:32">
      <c r="B7059" s="127">
        <v>7021</v>
      </c>
      <c r="C7059" s="128">
        <v>7021</v>
      </c>
      <c r="D7059" s="129">
        <v>293</v>
      </c>
      <c r="E7059" s="130">
        <v>10</v>
      </c>
      <c r="F7059" s="131">
        <v>20</v>
      </c>
      <c r="G7059" s="132" t="s">
        <v>488</v>
      </c>
      <c r="H7059" s="133">
        <v>10</v>
      </c>
      <c r="I7059" s="128">
        <v>19</v>
      </c>
      <c r="J7059" s="129" t="s">
        <v>488</v>
      </c>
      <c r="K7059" s="134">
        <v>13</v>
      </c>
      <c r="L7059" s="108"/>
      <c r="M7059" s="81">
        <v>14440</v>
      </c>
      <c r="N7059" s="135">
        <v>16413</v>
      </c>
      <c r="O7059" s="136">
        <v>16620</v>
      </c>
      <c r="P7059" s="135">
        <v>17413</v>
      </c>
      <c r="Q7059" s="136">
        <v>17439</v>
      </c>
      <c r="R7059" s="135">
        <v>16357</v>
      </c>
      <c r="S7059" s="136">
        <v>16304</v>
      </c>
      <c r="T7059" s="135">
        <v>18546</v>
      </c>
      <c r="U7059" s="136">
        <v>18381</v>
      </c>
      <c r="V7059" s="135">
        <v>19174</v>
      </c>
      <c r="W7059" s="136">
        <v>19141</v>
      </c>
      <c r="X7059" s="135">
        <v>18106</v>
      </c>
      <c r="Y7059" s="136">
        <v>17112</v>
      </c>
      <c r="Z7059" s="135">
        <v>20086</v>
      </c>
      <c r="AA7059" s="136">
        <v>20270</v>
      </c>
      <c r="AB7059" s="135">
        <v>20904</v>
      </c>
      <c r="AC7059" s="136">
        <v>20375</v>
      </c>
      <c r="AD7059" s="135">
        <v>18132</v>
      </c>
      <c r="AE7059" s="137">
        <v>21102</v>
      </c>
      <c r="AF7059" s="138">
        <v>21214</v>
      </c>
    </row>
    <row r="7060" spans="2:32">
      <c r="B7060" s="114">
        <v>7022</v>
      </c>
      <c r="C7060" s="115">
        <v>7022</v>
      </c>
      <c r="D7060" s="116">
        <v>293</v>
      </c>
      <c r="E7060" s="117">
        <v>10</v>
      </c>
      <c r="F7060" s="118">
        <v>20</v>
      </c>
      <c r="G7060" s="119" t="s">
        <v>488</v>
      </c>
      <c r="H7060" s="120">
        <v>10</v>
      </c>
      <c r="I7060" s="115">
        <v>19</v>
      </c>
      <c r="J7060" s="116" t="s">
        <v>488</v>
      </c>
      <c r="K7060" s="121">
        <v>14</v>
      </c>
      <c r="L7060" s="108"/>
      <c r="M7060" s="122">
        <v>14374</v>
      </c>
      <c r="N7060" s="123">
        <v>16397</v>
      </c>
      <c r="O7060" s="124">
        <v>16538</v>
      </c>
      <c r="P7060" s="123">
        <v>17393</v>
      </c>
      <c r="Q7060" s="124">
        <v>17385</v>
      </c>
      <c r="R7060" s="123">
        <v>16273</v>
      </c>
      <c r="S7060" s="124">
        <v>16321</v>
      </c>
      <c r="T7060" s="123">
        <v>18509</v>
      </c>
      <c r="U7060" s="124">
        <v>18274</v>
      </c>
      <c r="V7060" s="123">
        <v>19071</v>
      </c>
      <c r="W7060" s="124">
        <v>19016</v>
      </c>
      <c r="X7060" s="123">
        <v>17985</v>
      </c>
      <c r="Y7060" s="124">
        <v>17118</v>
      </c>
      <c r="Z7060" s="123">
        <v>19901</v>
      </c>
      <c r="AA7060" s="124">
        <v>20226</v>
      </c>
      <c r="AB7060" s="123">
        <v>20722</v>
      </c>
      <c r="AC7060" s="124">
        <v>20267</v>
      </c>
      <c r="AD7060" s="123">
        <v>18118</v>
      </c>
      <c r="AE7060" s="125">
        <v>21031</v>
      </c>
      <c r="AF7060" s="126">
        <v>21007</v>
      </c>
    </row>
    <row r="7061" spans="2:32">
      <c r="B7061" s="127">
        <v>7023</v>
      </c>
      <c r="C7061" s="128">
        <v>7023</v>
      </c>
      <c r="D7061" s="129">
        <v>293</v>
      </c>
      <c r="E7061" s="130">
        <v>10</v>
      </c>
      <c r="F7061" s="131">
        <v>20</v>
      </c>
      <c r="G7061" s="132" t="s">
        <v>488</v>
      </c>
      <c r="H7061" s="133">
        <v>10</v>
      </c>
      <c r="I7061" s="128">
        <v>19</v>
      </c>
      <c r="J7061" s="129" t="s">
        <v>488</v>
      </c>
      <c r="K7061" s="134">
        <v>15</v>
      </c>
      <c r="L7061" s="108"/>
      <c r="M7061" s="81">
        <v>14497</v>
      </c>
      <c r="N7061" s="135">
        <v>16631</v>
      </c>
      <c r="O7061" s="136">
        <v>16704</v>
      </c>
      <c r="P7061" s="135">
        <v>17592</v>
      </c>
      <c r="Q7061" s="136">
        <v>17553</v>
      </c>
      <c r="R7061" s="135">
        <v>16286</v>
      </c>
      <c r="S7061" s="136">
        <v>16551</v>
      </c>
      <c r="T7061" s="135">
        <v>18626</v>
      </c>
      <c r="U7061" s="136">
        <v>18452</v>
      </c>
      <c r="V7061" s="135">
        <v>19055</v>
      </c>
      <c r="W7061" s="136">
        <v>18920</v>
      </c>
      <c r="X7061" s="135">
        <v>17919</v>
      </c>
      <c r="Y7061" s="136">
        <v>17486</v>
      </c>
      <c r="Z7061" s="135">
        <v>19855</v>
      </c>
      <c r="AA7061" s="136">
        <v>20523</v>
      </c>
      <c r="AB7061" s="135">
        <v>20611</v>
      </c>
      <c r="AC7061" s="136">
        <v>20322</v>
      </c>
      <c r="AD7061" s="135">
        <v>18508</v>
      </c>
      <c r="AE7061" s="137">
        <v>21135</v>
      </c>
      <c r="AF7061" s="138">
        <v>20941</v>
      </c>
    </row>
    <row r="7062" spans="2:32">
      <c r="B7062" s="114">
        <v>7024</v>
      </c>
      <c r="C7062" s="115">
        <v>7024</v>
      </c>
      <c r="D7062" s="116">
        <v>293</v>
      </c>
      <c r="E7062" s="117">
        <v>10</v>
      </c>
      <c r="F7062" s="118">
        <v>20</v>
      </c>
      <c r="G7062" s="119" t="s">
        <v>488</v>
      </c>
      <c r="H7062" s="120">
        <v>10</v>
      </c>
      <c r="I7062" s="115">
        <v>19</v>
      </c>
      <c r="J7062" s="116" t="s">
        <v>488</v>
      </c>
      <c r="K7062" s="121">
        <v>16</v>
      </c>
      <c r="L7062" s="108"/>
      <c r="M7062" s="122">
        <v>14840</v>
      </c>
      <c r="N7062" s="123">
        <v>17280</v>
      </c>
      <c r="O7062" s="124">
        <v>17282</v>
      </c>
      <c r="P7062" s="123">
        <v>18187</v>
      </c>
      <c r="Q7062" s="124">
        <v>17992</v>
      </c>
      <c r="R7062" s="123">
        <v>16570</v>
      </c>
      <c r="S7062" s="124">
        <v>17013</v>
      </c>
      <c r="T7062" s="123">
        <v>19138</v>
      </c>
      <c r="U7062" s="124">
        <v>19090</v>
      </c>
      <c r="V7062" s="123">
        <v>19333</v>
      </c>
      <c r="W7062" s="124">
        <v>19099</v>
      </c>
      <c r="X7062" s="123">
        <v>18070</v>
      </c>
      <c r="Y7062" s="124">
        <v>18007</v>
      </c>
      <c r="Z7062" s="123">
        <v>20344</v>
      </c>
      <c r="AA7062" s="124">
        <v>21059</v>
      </c>
      <c r="AB7062" s="123">
        <v>20640</v>
      </c>
      <c r="AC7062" s="124">
        <v>20554</v>
      </c>
      <c r="AD7062" s="123">
        <v>19000</v>
      </c>
      <c r="AE7062" s="125">
        <v>21499</v>
      </c>
      <c r="AF7062" s="126">
        <v>21389</v>
      </c>
    </row>
    <row r="7063" spans="2:32">
      <c r="B7063" s="127">
        <v>7025</v>
      </c>
      <c r="C7063" s="128">
        <v>7025</v>
      </c>
      <c r="D7063" s="129">
        <v>293</v>
      </c>
      <c r="E7063" s="130">
        <v>10</v>
      </c>
      <c r="F7063" s="131">
        <v>20</v>
      </c>
      <c r="G7063" s="132" t="s">
        <v>488</v>
      </c>
      <c r="H7063" s="133">
        <v>10</v>
      </c>
      <c r="I7063" s="128">
        <v>19</v>
      </c>
      <c r="J7063" s="129" t="s">
        <v>488</v>
      </c>
      <c r="K7063" s="134">
        <v>17</v>
      </c>
      <c r="L7063" s="108"/>
      <c r="M7063" s="81">
        <v>15139</v>
      </c>
      <c r="N7063" s="135">
        <v>17662</v>
      </c>
      <c r="O7063" s="136">
        <v>17728</v>
      </c>
      <c r="P7063" s="135">
        <v>18698</v>
      </c>
      <c r="Q7063" s="136">
        <v>18435</v>
      </c>
      <c r="R7063" s="135">
        <v>16917</v>
      </c>
      <c r="S7063" s="136">
        <v>17526</v>
      </c>
      <c r="T7063" s="135">
        <v>19600</v>
      </c>
      <c r="U7063" s="136">
        <v>19319</v>
      </c>
      <c r="V7063" s="135">
        <v>19825</v>
      </c>
      <c r="W7063" s="136">
        <v>19385</v>
      </c>
      <c r="X7063" s="135">
        <v>18352</v>
      </c>
      <c r="Y7063" s="136">
        <v>18623</v>
      </c>
      <c r="Z7063" s="135">
        <v>20676</v>
      </c>
      <c r="AA7063" s="136">
        <v>21499</v>
      </c>
      <c r="AB7063" s="135">
        <v>21129</v>
      </c>
      <c r="AC7063" s="136">
        <v>20850</v>
      </c>
      <c r="AD7063" s="135">
        <v>19651</v>
      </c>
      <c r="AE7063" s="137">
        <v>21915</v>
      </c>
      <c r="AF7063" s="138">
        <v>21734</v>
      </c>
    </row>
    <row r="7064" spans="2:32">
      <c r="B7064" s="114">
        <v>7026</v>
      </c>
      <c r="C7064" s="115">
        <v>7026</v>
      </c>
      <c r="D7064" s="116">
        <v>293</v>
      </c>
      <c r="E7064" s="117">
        <v>10</v>
      </c>
      <c r="F7064" s="118">
        <v>20</v>
      </c>
      <c r="G7064" s="119" t="s">
        <v>488</v>
      </c>
      <c r="H7064" s="120">
        <v>10</v>
      </c>
      <c r="I7064" s="115">
        <v>19</v>
      </c>
      <c r="J7064" s="116" t="s">
        <v>488</v>
      </c>
      <c r="K7064" s="121">
        <v>18</v>
      </c>
      <c r="L7064" s="108"/>
      <c r="M7064" s="122">
        <v>15272</v>
      </c>
      <c r="N7064" s="123">
        <v>17796</v>
      </c>
      <c r="O7064" s="124">
        <v>17816</v>
      </c>
      <c r="P7064" s="123">
        <v>18825</v>
      </c>
      <c r="Q7064" s="124">
        <v>18547</v>
      </c>
      <c r="R7064" s="123">
        <v>17097</v>
      </c>
      <c r="S7064" s="124">
        <v>17616</v>
      </c>
      <c r="T7064" s="123">
        <v>19672</v>
      </c>
      <c r="U7064" s="124">
        <v>19190</v>
      </c>
      <c r="V7064" s="123">
        <v>20064</v>
      </c>
      <c r="W7064" s="124">
        <v>19577</v>
      </c>
      <c r="X7064" s="123">
        <v>18674</v>
      </c>
      <c r="Y7064" s="124">
        <v>19107</v>
      </c>
      <c r="Z7064" s="123">
        <v>20591</v>
      </c>
      <c r="AA7064" s="124">
        <v>21656</v>
      </c>
      <c r="AB7064" s="123">
        <v>21760</v>
      </c>
      <c r="AC7064" s="124">
        <v>21292</v>
      </c>
      <c r="AD7064" s="123">
        <v>20223</v>
      </c>
      <c r="AE7064" s="125">
        <v>22308</v>
      </c>
      <c r="AF7064" s="126">
        <v>21711</v>
      </c>
    </row>
    <row r="7065" spans="2:32">
      <c r="B7065" s="127">
        <v>7027</v>
      </c>
      <c r="C7065" s="128">
        <v>7027</v>
      </c>
      <c r="D7065" s="129">
        <v>293</v>
      </c>
      <c r="E7065" s="130">
        <v>10</v>
      </c>
      <c r="F7065" s="131">
        <v>20</v>
      </c>
      <c r="G7065" s="132" t="s">
        <v>488</v>
      </c>
      <c r="H7065" s="133">
        <v>10</v>
      </c>
      <c r="I7065" s="128">
        <v>19</v>
      </c>
      <c r="J7065" s="129" t="s">
        <v>488</v>
      </c>
      <c r="K7065" s="134">
        <v>19</v>
      </c>
      <c r="L7065" s="108"/>
      <c r="M7065" s="81">
        <v>15448</v>
      </c>
      <c r="N7065" s="135">
        <v>17993</v>
      </c>
      <c r="O7065" s="136">
        <v>18001</v>
      </c>
      <c r="P7065" s="135">
        <v>19112</v>
      </c>
      <c r="Q7065" s="136">
        <v>18846</v>
      </c>
      <c r="R7065" s="135">
        <v>17299</v>
      </c>
      <c r="S7065" s="136">
        <v>17989</v>
      </c>
      <c r="T7065" s="135">
        <v>19988</v>
      </c>
      <c r="U7065" s="136">
        <v>19614</v>
      </c>
      <c r="V7065" s="135">
        <v>20563</v>
      </c>
      <c r="W7065" s="136">
        <v>20127</v>
      </c>
      <c r="X7065" s="135">
        <v>19275</v>
      </c>
      <c r="Y7065" s="136">
        <v>19719</v>
      </c>
      <c r="Z7065" s="135">
        <v>21311</v>
      </c>
      <c r="AA7065" s="136">
        <v>22477</v>
      </c>
      <c r="AB7065" s="135">
        <v>22522</v>
      </c>
      <c r="AC7065" s="136">
        <v>22184</v>
      </c>
      <c r="AD7065" s="135">
        <v>20987</v>
      </c>
      <c r="AE7065" s="137">
        <v>23033</v>
      </c>
      <c r="AF7065" s="138">
        <v>22590</v>
      </c>
    </row>
    <row r="7066" spans="2:32">
      <c r="B7066" s="114">
        <v>7028</v>
      </c>
      <c r="C7066" s="115">
        <v>7028</v>
      </c>
      <c r="D7066" s="116">
        <v>293</v>
      </c>
      <c r="E7066" s="117">
        <v>10</v>
      </c>
      <c r="F7066" s="118">
        <v>20</v>
      </c>
      <c r="G7066" s="119" t="s">
        <v>488</v>
      </c>
      <c r="H7066" s="120">
        <v>10</v>
      </c>
      <c r="I7066" s="115">
        <v>19</v>
      </c>
      <c r="J7066" s="116" t="s">
        <v>488</v>
      </c>
      <c r="K7066" s="121">
        <v>20</v>
      </c>
      <c r="L7066" s="108"/>
      <c r="M7066" s="122">
        <v>15031</v>
      </c>
      <c r="N7066" s="123">
        <v>17616</v>
      </c>
      <c r="O7066" s="124">
        <v>17841</v>
      </c>
      <c r="P7066" s="123">
        <v>18935</v>
      </c>
      <c r="Q7066" s="124">
        <v>18799</v>
      </c>
      <c r="R7066" s="123">
        <v>17109</v>
      </c>
      <c r="S7066" s="124">
        <v>17740</v>
      </c>
      <c r="T7066" s="123">
        <v>19749</v>
      </c>
      <c r="U7066" s="124">
        <v>19710</v>
      </c>
      <c r="V7066" s="123">
        <v>20710</v>
      </c>
      <c r="W7066" s="124">
        <v>20257</v>
      </c>
      <c r="X7066" s="123">
        <v>19503</v>
      </c>
      <c r="Y7066" s="124">
        <v>19924</v>
      </c>
      <c r="Z7066" s="123">
        <v>21794</v>
      </c>
      <c r="AA7066" s="124">
        <v>23097</v>
      </c>
      <c r="AB7066" s="123">
        <v>23200</v>
      </c>
      <c r="AC7066" s="124">
        <v>22640</v>
      </c>
      <c r="AD7066" s="123">
        <v>21371</v>
      </c>
      <c r="AE7066" s="125">
        <v>23212</v>
      </c>
      <c r="AF7066" s="126">
        <v>23256</v>
      </c>
    </row>
    <row r="7067" spans="2:32">
      <c r="B7067" s="127">
        <v>7029</v>
      </c>
      <c r="C7067" s="128">
        <v>7029</v>
      </c>
      <c r="D7067" s="129">
        <v>293</v>
      </c>
      <c r="E7067" s="130">
        <v>10</v>
      </c>
      <c r="F7067" s="131">
        <v>20</v>
      </c>
      <c r="G7067" s="132" t="s">
        <v>488</v>
      </c>
      <c r="H7067" s="133">
        <v>10</v>
      </c>
      <c r="I7067" s="128">
        <v>19</v>
      </c>
      <c r="J7067" s="129" t="s">
        <v>488</v>
      </c>
      <c r="K7067" s="134">
        <v>21</v>
      </c>
      <c r="L7067" s="108"/>
      <c r="M7067" s="81">
        <v>14474</v>
      </c>
      <c r="N7067" s="135">
        <v>16862</v>
      </c>
      <c r="O7067" s="136">
        <v>17204</v>
      </c>
      <c r="P7067" s="135">
        <v>18426</v>
      </c>
      <c r="Q7067" s="136">
        <v>18406</v>
      </c>
      <c r="R7067" s="135">
        <v>16731</v>
      </c>
      <c r="S7067" s="136">
        <v>17397</v>
      </c>
      <c r="T7067" s="135">
        <v>19178</v>
      </c>
      <c r="U7067" s="136">
        <v>19369</v>
      </c>
      <c r="V7067" s="135">
        <v>20646</v>
      </c>
      <c r="W7067" s="136">
        <v>20251</v>
      </c>
      <c r="X7067" s="135">
        <v>19614</v>
      </c>
      <c r="Y7067" s="136">
        <v>20009</v>
      </c>
      <c r="Z7067" s="135">
        <v>21897</v>
      </c>
      <c r="AA7067" s="136">
        <v>23411</v>
      </c>
      <c r="AB7067" s="135">
        <v>23647</v>
      </c>
      <c r="AC7067" s="136">
        <v>23091</v>
      </c>
      <c r="AD7067" s="135">
        <v>21677</v>
      </c>
      <c r="AE7067" s="137">
        <v>23233</v>
      </c>
      <c r="AF7067" s="138">
        <v>23563</v>
      </c>
    </row>
    <row r="7068" spans="2:32">
      <c r="B7068" s="114">
        <v>7030</v>
      </c>
      <c r="C7068" s="115">
        <v>7030</v>
      </c>
      <c r="D7068" s="116">
        <v>293</v>
      </c>
      <c r="E7068" s="117">
        <v>10</v>
      </c>
      <c r="F7068" s="118">
        <v>20</v>
      </c>
      <c r="G7068" s="119" t="s">
        <v>488</v>
      </c>
      <c r="H7068" s="120">
        <v>10</v>
      </c>
      <c r="I7068" s="115">
        <v>19</v>
      </c>
      <c r="J7068" s="116" t="s">
        <v>488</v>
      </c>
      <c r="K7068" s="121">
        <v>22</v>
      </c>
      <c r="L7068" s="108"/>
      <c r="M7068" s="122">
        <v>13786</v>
      </c>
      <c r="N7068" s="123">
        <v>15821</v>
      </c>
      <c r="O7068" s="124">
        <v>16184</v>
      </c>
      <c r="P7068" s="123">
        <v>17381</v>
      </c>
      <c r="Q7068" s="124">
        <v>17481</v>
      </c>
      <c r="R7068" s="123">
        <v>16196</v>
      </c>
      <c r="S7068" s="124">
        <v>16790</v>
      </c>
      <c r="T7068" s="123">
        <v>18275</v>
      </c>
      <c r="U7068" s="124">
        <v>18592</v>
      </c>
      <c r="V7068" s="123">
        <v>19965</v>
      </c>
      <c r="W7068" s="124">
        <v>19671</v>
      </c>
      <c r="X7068" s="123">
        <v>19395</v>
      </c>
      <c r="Y7068" s="124">
        <v>19658</v>
      </c>
      <c r="Z7068" s="123">
        <v>21378</v>
      </c>
      <c r="AA7068" s="124">
        <v>22908</v>
      </c>
      <c r="AB7068" s="123">
        <v>23263</v>
      </c>
      <c r="AC7068" s="124">
        <v>22792</v>
      </c>
      <c r="AD7068" s="123">
        <v>21456</v>
      </c>
      <c r="AE7068" s="125">
        <v>22667</v>
      </c>
      <c r="AF7068" s="126">
        <v>23171</v>
      </c>
    </row>
    <row r="7069" spans="2:32">
      <c r="B7069" s="127">
        <v>7031</v>
      </c>
      <c r="C7069" s="128">
        <v>7031</v>
      </c>
      <c r="D7069" s="129">
        <v>293</v>
      </c>
      <c r="E7069" s="130">
        <v>10</v>
      </c>
      <c r="F7069" s="131">
        <v>20</v>
      </c>
      <c r="G7069" s="132" t="s">
        <v>488</v>
      </c>
      <c r="H7069" s="133">
        <v>10</v>
      </c>
      <c r="I7069" s="128">
        <v>19</v>
      </c>
      <c r="J7069" s="129" t="s">
        <v>488</v>
      </c>
      <c r="K7069" s="134">
        <v>23</v>
      </c>
      <c r="L7069" s="108"/>
      <c r="M7069" s="81">
        <v>13123</v>
      </c>
      <c r="N7069" s="135">
        <v>14733</v>
      </c>
      <c r="O7069" s="136">
        <v>15157</v>
      </c>
      <c r="P7069" s="135">
        <v>16243</v>
      </c>
      <c r="Q7069" s="136">
        <v>16441</v>
      </c>
      <c r="R7069" s="135">
        <v>15582</v>
      </c>
      <c r="S7069" s="136">
        <v>16133</v>
      </c>
      <c r="T7069" s="135">
        <v>17293</v>
      </c>
      <c r="U7069" s="136">
        <v>17690</v>
      </c>
      <c r="V7069" s="135">
        <v>19092</v>
      </c>
      <c r="W7069" s="136">
        <v>18893</v>
      </c>
      <c r="X7069" s="135">
        <v>18945</v>
      </c>
      <c r="Y7069" s="136">
        <v>19159</v>
      </c>
      <c r="Z7069" s="135">
        <v>20641</v>
      </c>
      <c r="AA7069" s="136">
        <v>22043</v>
      </c>
      <c r="AB7069" s="135">
        <v>22546</v>
      </c>
      <c r="AC7069" s="136">
        <v>22140</v>
      </c>
      <c r="AD7069" s="135">
        <v>21033</v>
      </c>
      <c r="AE7069" s="137">
        <v>21877</v>
      </c>
      <c r="AF7069" s="138">
        <v>22508</v>
      </c>
    </row>
    <row r="7070" spans="2:32">
      <c r="B7070" s="114">
        <v>7032</v>
      </c>
      <c r="C7070" s="115">
        <v>7032</v>
      </c>
      <c r="D7070" s="116">
        <v>293</v>
      </c>
      <c r="E7070" s="117">
        <v>10</v>
      </c>
      <c r="F7070" s="118">
        <v>20</v>
      </c>
      <c r="G7070" s="119" t="s">
        <v>488</v>
      </c>
      <c r="H7070" s="120">
        <v>10</v>
      </c>
      <c r="I7070" s="115">
        <v>19</v>
      </c>
      <c r="J7070" s="116" t="s">
        <v>488</v>
      </c>
      <c r="K7070" s="121">
        <v>24</v>
      </c>
      <c r="L7070" s="108"/>
      <c r="M7070" s="122">
        <v>12552</v>
      </c>
      <c r="N7070" s="123">
        <v>13959</v>
      </c>
      <c r="O7070" s="124">
        <v>14407</v>
      </c>
      <c r="P7070" s="123">
        <v>15437</v>
      </c>
      <c r="Q7070" s="124">
        <v>15653</v>
      </c>
      <c r="R7070" s="123">
        <v>15084</v>
      </c>
      <c r="S7070" s="124">
        <v>15575</v>
      </c>
      <c r="T7070" s="123">
        <v>16617</v>
      </c>
      <c r="U7070" s="124">
        <v>17090</v>
      </c>
      <c r="V7070" s="123">
        <v>18488</v>
      </c>
      <c r="W7070" s="124">
        <v>18264</v>
      </c>
      <c r="X7070" s="123">
        <v>18587</v>
      </c>
      <c r="Y7070" s="124">
        <v>18703</v>
      </c>
      <c r="Z7070" s="123">
        <v>20080</v>
      </c>
      <c r="AA7070" s="124">
        <v>21447</v>
      </c>
      <c r="AB7070" s="123">
        <v>22004</v>
      </c>
      <c r="AC7070" s="124">
        <v>21605</v>
      </c>
      <c r="AD7070" s="123">
        <v>20611</v>
      </c>
      <c r="AE7070" s="125">
        <v>21340</v>
      </c>
      <c r="AF7070" s="126">
        <v>21999</v>
      </c>
    </row>
    <row r="7071" spans="2:32">
      <c r="B7071" s="127">
        <v>7033</v>
      </c>
      <c r="C7071" s="128">
        <v>7033</v>
      </c>
      <c r="D7071" s="129">
        <v>294</v>
      </c>
      <c r="E7071" s="130">
        <v>10</v>
      </c>
      <c r="F7071" s="131">
        <v>21</v>
      </c>
      <c r="G7071" s="132" t="s">
        <v>488</v>
      </c>
      <c r="H7071" s="133">
        <v>10</v>
      </c>
      <c r="I7071" s="128">
        <v>20</v>
      </c>
      <c r="J7071" s="129" t="s">
        <v>488</v>
      </c>
      <c r="K7071" s="134">
        <v>1</v>
      </c>
      <c r="L7071" s="108"/>
      <c r="M7071" s="81">
        <v>11949</v>
      </c>
      <c r="N7071" s="135">
        <v>13288</v>
      </c>
      <c r="O7071" s="136">
        <v>14146</v>
      </c>
      <c r="P7071" s="135">
        <v>14440</v>
      </c>
      <c r="Q7071" s="136">
        <v>14853</v>
      </c>
      <c r="R7071" s="135">
        <v>14356</v>
      </c>
      <c r="S7071" s="136">
        <v>15066</v>
      </c>
      <c r="T7071" s="135">
        <v>16122</v>
      </c>
      <c r="U7071" s="136">
        <v>16942</v>
      </c>
      <c r="V7071" s="135">
        <v>17719</v>
      </c>
      <c r="W7071" s="136">
        <v>17815</v>
      </c>
      <c r="X7071" s="135">
        <v>17343</v>
      </c>
      <c r="Y7071" s="136">
        <v>18138</v>
      </c>
      <c r="Z7071" s="135">
        <v>20037</v>
      </c>
      <c r="AA7071" s="136">
        <v>20568</v>
      </c>
      <c r="AB7071" s="135">
        <v>21283</v>
      </c>
      <c r="AC7071" s="136">
        <v>20968</v>
      </c>
      <c r="AD7071" s="135">
        <v>19995</v>
      </c>
      <c r="AE7071" s="137">
        <v>21342</v>
      </c>
      <c r="AF7071" s="138">
        <v>22030</v>
      </c>
    </row>
    <row r="7072" spans="2:32">
      <c r="B7072" s="114">
        <v>7034</v>
      </c>
      <c r="C7072" s="115">
        <v>7034</v>
      </c>
      <c r="D7072" s="116">
        <v>294</v>
      </c>
      <c r="E7072" s="117">
        <v>10</v>
      </c>
      <c r="F7072" s="118">
        <v>21</v>
      </c>
      <c r="G7072" s="119" t="s">
        <v>488</v>
      </c>
      <c r="H7072" s="120">
        <v>10</v>
      </c>
      <c r="I7072" s="115">
        <v>20</v>
      </c>
      <c r="J7072" s="116" t="s">
        <v>488</v>
      </c>
      <c r="K7072" s="121">
        <v>2</v>
      </c>
      <c r="L7072" s="108"/>
      <c r="M7072" s="122">
        <v>11682</v>
      </c>
      <c r="N7072" s="123">
        <v>13034</v>
      </c>
      <c r="O7072" s="124">
        <v>13883</v>
      </c>
      <c r="P7072" s="123">
        <v>14152</v>
      </c>
      <c r="Q7072" s="124">
        <v>14475</v>
      </c>
      <c r="R7072" s="123">
        <v>14078</v>
      </c>
      <c r="S7072" s="124">
        <v>14939</v>
      </c>
      <c r="T7072" s="123">
        <v>15885</v>
      </c>
      <c r="U7072" s="124">
        <v>16737</v>
      </c>
      <c r="V7072" s="123">
        <v>17315</v>
      </c>
      <c r="W7072" s="124">
        <v>17487</v>
      </c>
      <c r="X7072" s="123">
        <v>17051</v>
      </c>
      <c r="Y7072" s="124">
        <v>17948</v>
      </c>
      <c r="Z7072" s="123">
        <v>19726</v>
      </c>
      <c r="AA7072" s="124">
        <v>20196</v>
      </c>
      <c r="AB7072" s="123">
        <v>20745</v>
      </c>
      <c r="AC7072" s="124">
        <v>20527</v>
      </c>
      <c r="AD7072" s="123">
        <v>19760</v>
      </c>
      <c r="AE7072" s="125">
        <v>20996</v>
      </c>
      <c r="AF7072" s="126">
        <v>21670</v>
      </c>
    </row>
    <row r="7073" spans="2:32">
      <c r="B7073" s="127">
        <v>7035</v>
      </c>
      <c r="C7073" s="128">
        <v>7035</v>
      </c>
      <c r="D7073" s="129">
        <v>294</v>
      </c>
      <c r="E7073" s="130">
        <v>10</v>
      </c>
      <c r="F7073" s="131">
        <v>21</v>
      </c>
      <c r="G7073" s="132" t="s">
        <v>488</v>
      </c>
      <c r="H7073" s="133">
        <v>10</v>
      </c>
      <c r="I7073" s="128">
        <v>20</v>
      </c>
      <c r="J7073" s="129" t="s">
        <v>488</v>
      </c>
      <c r="K7073" s="134">
        <v>3</v>
      </c>
      <c r="L7073" s="108"/>
      <c r="M7073" s="81">
        <v>11505</v>
      </c>
      <c r="N7073" s="135">
        <v>12914</v>
      </c>
      <c r="O7073" s="136">
        <v>13783</v>
      </c>
      <c r="P7073" s="135">
        <v>14092</v>
      </c>
      <c r="Q7073" s="136">
        <v>14365</v>
      </c>
      <c r="R7073" s="135">
        <v>13998</v>
      </c>
      <c r="S7073" s="136">
        <v>14980</v>
      </c>
      <c r="T7073" s="135">
        <v>15837</v>
      </c>
      <c r="U7073" s="136">
        <v>16693</v>
      </c>
      <c r="V7073" s="135">
        <v>17234</v>
      </c>
      <c r="W7073" s="136">
        <v>17369</v>
      </c>
      <c r="X7073" s="135">
        <v>16961</v>
      </c>
      <c r="Y7073" s="136">
        <v>17930</v>
      </c>
      <c r="Z7073" s="135">
        <v>19581</v>
      </c>
      <c r="AA7073" s="136">
        <v>20032</v>
      </c>
      <c r="AB7073" s="135">
        <v>20508</v>
      </c>
      <c r="AC7073" s="136">
        <v>20288</v>
      </c>
      <c r="AD7073" s="135">
        <v>19678</v>
      </c>
      <c r="AE7073" s="137">
        <v>20756</v>
      </c>
      <c r="AF7073" s="138">
        <v>21462</v>
      </c>
    </row>
    <row r="7074" spans="2:32">
      <c r="B7074" s="114">
        <v>7036</v>
      </c>
      <c r="C7074" s="115">
        <v>7036</v>
      </c>
      <c r="D7074" s="116">
        <v>294</v>
      </c>
      <c r="E7074" s="117">
        <v>10</v>
      </c>
      <c r="F7074" s="118">
        <v>21</v>
      </c>
      <c r="G7074" s="119" t="s">
        <v>488</v>
      </c>
      <c r="H7074" s="120">
        <v>10</v>
      </c>
      <c r="I7074" s="115">
        <v>20</v>
      </c>
      <c r="J7074" s="116" t="s">
        <v>488</v>
      </c>
      <c r="K7074" s="121">
        <v>4</v>
      </c>
      <c r="L7074" s="108"/>
      <c r="M7074" s="122">
        <v>11455</v>
      </c>
      <c r="N7074" s="123">
        <v>12966</v>
      </c>
      <c r="O7074" s="124">
        <v>13878</v>
      </c>
      <c r="P7074" s="123">
        <v>14171</v>
      </c>
      <c r="Q7074" s="124">
        <v>14409</v>
      </c>
      <c r="R7074" s="123">
        <v>13930</v>
      </c>
      <c r="S7074" s="124">
        <v>15027</v>
      </c>
      <c r="T7074" s="123">
        <v>15779</v>
      </c>
      <c r="U7074" s="124">
        <v>16639</v>
      </c>
      <c r="V7074" s="123">
        <v>17080</v>
      </c>
      <c r="W7074" s="124">
        <v>17019</v>
      </c>
      <c r="X7074" s="123">
        <v>16665</v>
      </c>
      <c r="Y7074" s="124">
        <v>17747</v>
      </c>
      <c r="Z7074" s="123">
        <v>19233</v>
      </c>
      <c r="AA7074" s="124">
        <v>19623</v>
      </c>
      <c r="AB7074" s="123">
        <v>20003</v>
      </c>
      <c r="AC7074" s="124">
        <v>19648</v>
      </c>
      <c r="AD7074" s="123">
        <v>19346</v>
      </c>
      <c r="AE7074" s="125">
        <v>20253</v>
      </c>
      <c r="AF7074" s="126">
        <v>20954</v>
      </c>
    </row>
    <row r="7075" spans="2:32">
      <c r="B7075" s="127">
        <v>7037</v>
      </c>
      <c r="C7075" s="128">
        <v>7037</v>
      </c>
      <c r="D7075" s="129">
        <v>294</v>
      </c>
      <c r="E7075" s="130">
        <v>10</v>
      </c>
      <c r="F7075" s="131">
        <v>21</v>
      </c>
      <c r="G7075" s="132" t="s">
        <v>488</v>
      </c>
      <c r="H7075" s="133">
        <v>10</v>
      </c>
      <c r="I7075" s="128">
        <v>20</v>
      </c>
      <c r="J7075" s="129" t="s">
        <v>488</v>
      </c>
      <c r="K7075" s="134">
        <v>5</v>
      </c>
      <c r="L7075" s="108"/>
      <c r="M7075" s="81">
        <v>11508</v>
      </c>
      <c r="N7075" s="135">
        <v>13483</v>
      </c>
      <c r="O7075" s="136">
        <v>14436</v>
      </c>
      <c r="P7075" s="135">
        <v>14650</v>
      </c>
      <c r="Q7075" s="136">
        <v>14940</v>
      </c>
      <c r="R7075" s="135">
        <v>13932</v>
      </c>
      <c r="S7075" s="136">
        <v>15461</v>
      </c>
      <c r="T7075" s="135">
        <v>16199</v>
      </c>
      <c r="U7075" s="136">
        <v>16987</v>
      </c>
      <c r="V7075" s="135">
        <v>17321</v>
      </c>
      <c r="W7075" s="136">
        <v>16937</v>
      </c>
      <c r="X7075" s="135">
        <v>16381</v>
      </c>
      <c r="Y7075" s="136">
        <v>17845</v>
      </c>
      <c r="Z7075" s="135">
        <v>19292</v>
      </c>
      <c r="AA7075" s="136">
        <v>19470</v>
      </c>
      <c r="AB7075" s="135">
        <v>19844</v>
      </c>
      <c r="AC7075" s="136">
        <v>19172</v>
      </c>
      <c r="AD7075" s="135">
        <v>19281</v>
      </c>
      <c r="AE7075" s="137">
        <v>20063</v>
      </c>
      <c r="AF7075" s="138">
        <v>20819</v>
      </c>
    </row>
    <row r="7076" spans="2:32">
      <c r="B7076" s="114">
        <v>7038</v>
      </c>
      <c r="C7076" s="115">
        <v>7038</v>
      </c>
      <c r="D7076" s="116">
        <v>294</v>
      </c>
      <c r="E7076" s="117">
        <v>10</v>
      </c>
      <c r="F7076" s="118">
        <v>21</v>
      </c>
      <c r="G7076" s="119" t="s">
        <v>488</v>
      </c>
      <c r="H7076" s="120">
        <v>10</v>
      </c>
      <c r="I7076" s="115">
        <v>20</v>
      </c>
      <c r="J7076" s="116" t="s">
        <v>488</v>
      </c>
      <c r="K7076" s="121">
        <v>6</v>
      </c>
      <c r="L7076" s="108"/>
      <c r="M7076" s="122">
        <v>11844</v>
      </c>
      <c r="N7076" s="123">
        <v>14780</v>
      </c>
      <c r="O7076" s="124">
        <v>15719</v>
      </c>
      <c r="P7076" s="123">
        <v>15858</v>
      </c>
      <c r="Q7076" s="124">
        <v>16188</v>
      </c>
      <c r="R7076" s="123">
        <v>14215</v>
      </c>
      <c r="S7076" s="124">
        <v>16582</v>
      </c>
      <c r="T7076" s="123">
        <v>17396</v>
      </c>
      <c r="U7076" s="124">
        <v>18044</v>
      </c>
      <c r="V7076" s="123">
        <v>18265</v>
      </c>
      <c r="W7076" s="124">
        <v>17170</v>
      </c>
      <c r="X7076" s="123">
        <v>16329</v>
      </c>
      <c r="Y7076" s="124">
        <v>18571</v>
      </c>
      <c r="Z7076" s="123">
        <v>20048</v>
      </c>
      <c r="AA7076" s="124">
        <v>19955</v>
      </c>
      <c r="AB7076" s="123">
        <v>20314</v>
      </c>
      <c r="AC7076" s="124">
        <v>19035</v>
      </c>
      <c r="AD7076" s="123">
        <v>19844</v>
      </c>
      <c r="AE7076" s="125">
        <v>20710</v>
      </c>
      <c r="AF7076" s="126">
        <v>21374</v>
      </c>
    </row>
    <row r="7077" spans="2:32">
      <c r="B7077" s="127">
        <v>7039</v>
      </c>
      <c r="C7077" s="128">
        <v>7039</v>
      </c>
      <c r="D7077" s="129">
        <v>294</v>
      </c>
      <c r="E7077" s="130">
        <v>10</v>
      </c>
      <c r="F7077" s="131">
        <v>21</v>
      </c>
      <c r="G7077" s="132" t="s">
        <v>488</v>
      </c>
      <c r="H7077" s="133">
        <v>10</v>
      </c>
      <c r="I7077" s="128">
        <v>20</v>
      </c>
      <c r="J7077" s="129" t="s">
        <v>488</v>
      </c>
      <c r="K7077" s="134">
        <v>7</v>
      </c>
      <c r="L7077" s="108"/>
      <c r="M7077" s="81">
        <v>12439</v>
      </c>
      <c r="N7077" s="135">
        <v>16417</v>
      </c>
      <c r="O7077" s="136">
        <v>17295</v>
      </c>
      <c r="P7077" s="135">
        <v>17421</v>
      </c>
      <c r="Q7077" s="136">
        <v>17544</v>
      </c>
      <c r="R7077" s="135">
        <v>14689</v>
      </c>
      <c r="S7077" s="136">
        <v>17981</v>
      </c>
      <c r="T7077" s="135">
        <v>18756</v>
      </c>
      <c r="U7077" s="136">
        <v>19471</v>
      </c>
      <c r="V7077" s="135">
        <v>19421</v>
      </c>
      <c r="W7077" s="136">
        <v>17518</v>
      </c>
      <c r="X7077" s="135">
        <v>16558</v>
      </c>
      <c r="Y7077" s="136">
        <v>19596</v>
      </c>
      <c r="Z7077" s="135">
        <v>21133</v>
      </c>
      <c r="AA7077" s="136">
        <v>20918</v>
      </c>
      <c r="AB7077" s="135">
        <v>21075</v>
      </c>
      <c r="AC7077" s="136">
        <v>19154</v>
      </c>
      <c r="AD7077" s="135">
        <v>20741</v>
      </c>
      <c r="AE7077" s="137">
        <v>21600</v>
      </c>
      <c r="AF7077" s="138">
        <v>22294</v>
      </c>
    </row>
    <row r="7078" spans="2:32">
      <c r="B7078" s="114">
        <v>7040</v>
      </c>
      <c r="C7078" s="115">
        <v>7040</v>
      </c>
      <c r="D7078" s="116">
        <v>294</v>
      </c>
      <c r="E7078" s="117">
        <v>10</v>
      </c>
      <c r="F7078" s="118">
        <v>21</v>
      </c>
      <c r="G7078" s="119" t="s">
        <v>488</v>
      </c>
      <c r="H7078" s="120">
        <v>10</v>
      </c>
      <c r="I7078" s="115">
        <v>20</v>
      </c>
      <c r="J7078" s="116" t="s">
        <v>488</v>
      </c>
      <c r="K7078" s="121">
        <v>8</v>
      </c>
      <c r="L7078" s="108"/>
      <c r="M7078" s="122">
        <v>12859</v>
      </c>
      <c r="N7078" s="123">
        <v>16777</v>
      </c>
      <c r="O7078" s="124">
        <v>17775</v>
      </c>
      <c r="P7078" s="123">
        <v>17852</v>
      </c>
      <c r="Q7078" s="124">
        <v>17822</v>
      </c>
      <c r="R7078" s="123">
        <v>15081</v>
      </c>
      <c r="S7078" s="124">
        <v>18355</v>
      </c>
      <c r="T7078" s="123">
        <v>18913</v>
      </c>
      <c r="U7078" s="124">
        <v>19854</v>
      </c>
      <c r="V7078" s="123">
        <v>19583</v>
      </c>
      <c r="W7078" s="124">
        <v>17706</v>
      </c>
      <c r="X7078" s="123">
        <v>16823</v>
      </c>
      <c r="Y7078" s="124">
        <v>19887</v>
      </c>
      <c r="Z7078" s="123">
        <v>21292</v>
      </c>
      <c r="AA7078" s="124">
        <v>21158</v>
      </c>
      <c r="AB7078" s="123">
        <v>21107</v>
      </c>
      <c r="AC7078" s="124">
        <v>19204</v>
      </c>
      <c r="AD7078" s="123">
        <v>20975</v>
      </c>
      <c r="AE7078" s="125">
        <v>21439</v>
      </c>
      <c r="AF7078" s="126">
        <v>22358</v>
      </c>
    </row>
    <row r="7079" spans="2:32">
      <c r="B7079" s="127">
        <v>7041</v>
      </c>
      <c r="C7079" s="128">
        <v>7041</v>
      </c>
      <c r="D7079" s="129">
        <v>294</v>
      </c>
      <c r="E7079" s="130">
        <v>10</v>
      </c>
      <c r="F7079" s="131">
        <v>21</v>
      </c>
      <c r="G7079" s="132" t="s">
        <v>488</v>
      </c>
      <c r="H7079" s="133">
        <v>10</v>
      </c>
      <c r="I7079" s="128">
        <v>20</v>
      </c>
      <c r="J7079" s="129" t="s">
        <v>488</v>
      </c>
      <c r="K7079" s="134">
        <v>9</v>
      </c>
      <c r="L7079" s="108"/>
      <c r="M7079" s="81">
        <v>13429</v>
      </c>
      <c r="N7079" s="135">
        <v>16791</v>
      </c>
      <c r="O7079" s="136">
        <v>17824</v>
      </c>
      <c r="P7079" s="135">
        <v>17885</v>
      </c>
      <c r="Q7079" s="136">
        <v>17822</v>
      </c>
      <c r="R7079" s="135">
        <v>15672</v>
      </c>
      <c r="S7079" s="136">
        <v>18537</v>
      </c>
      <c r="T7079" s="135">
        <v>18893</v>
      </c>
      <c r="U7079" s="136">
        <v>19786</v>
      </c>
      <c r="V7079" s="135">
        <v>19521</v>
      </c>
      <c r="W7079" s="136">
        <v>17945</v>
      </c>
      <c r="X7079" s="135">
        <v>17256</v>
      </c>
      <c r="Y7079" s="136">
        <v>19980</v>
      </c>
      <c r="Z7079" s="135">
        <v>21108</v>
      </c>
      <c r="AA7079" s="136">
        <v>21016</v>
      </c>
      <c r="AB7079" s="135">
        <v>20999</v>
      </c>
      <c r="AC7079" s="136">
        <v>19321</v>
      </c>
      <c r="AD7079" s="135">
        <v>21023</v>
      </c>
      <c r="AE7079" s="137">
        <v>21206</v>
      </c>
      <c r="AF7079" s="138">
        <v>22105</v>
      </c>
    </row>
    <row r="7080" spans="2:32">
      <c r="B7080" s="114">
        <v>7042</v>
      </c>
      <c r="C7080" s="115">
        <v>7042</v>
      </c>
      <c r="D7080" s="116">
        <v>294</v>
      </c>
      <c r="E7080" s="117">
        <v>10</v>
      </c>
      <c r="F7080" s="118">
        <v>21</v>
      </c>
      <c r="G7080" s="119" t="s">
        <v>488</v>
      </c>
      <c r="H7080" s="120">
        <v>10</v>
      </c>
      <c r="I7080" s="115">
        <v>20</v>
      </c>
      <c r="J7080" s="116" t="s">
        <v>488</v>
      </c>
      <c r="K7080" s="121">
        <v>10</v>
      </c>
      <c r="L7080" s="108"/>
      <c r="M7080" s="122">
        <v>13938</v>
      </c>
      <c r="N7080" s="123">
        <v>16871</v>
      </c>
      <c r="O7080" s="124">
        <v>17780</v>
      </c>
      <c r="P7080" s="123">
        <v>17961</v>
      </c>
      <c r="Q7080" s="124">
        <v>17937</v>
      </c>
      <c r="R7080" s="123">
        <v>16054</v>
      </c>
      <c r="S7080" s="124">
        <v>18608</v>
      </c>
      <c r="T7080" s="123">
        <v>18965</v>
      </c>
      <c r="U7080" s="124">
        <v>19878</v>
      </c>
      <c r="V7080" s="123">
        <v>19535</v>
      </c>
      <c r="W7080" s="124">
        <v>18197</v>
      </c>
      <c r="X7080" s="123">
        <v>17644</v>
      </c>
      <c r="Y7080" s="124">
        <v>20245</v>
      </c>
      <c r="Z7080" s="123">
        <v>21089</v>
      </c>
      <c r="AA7080" s="124">
        <v>21346</v>
      </c>
      <c r="AB7080" s="123">
        <v>21081</v>
      </c>
      <c r="AC7080" s="124">
        <v>19630</v>
      </c>
      <c r="AD7080" s="123">
        <v>21323</v>
      </c>
      <c r="AE7080" s="125">
        <v>21552</v>
      </c>
      <c r="AF7080" s="126">
        <v>22122</v>
      </c>
    </row>
    <row r="7081" spans="2:32">
      <c r="B7081" s="127">
        <v>7043</v>
      </c>
      <c r="C7081" s="128">
        <v>7043</v>
      </c>
      <c r="D7081" s="129">
        <v>294</v>
      </c>
      <c r="E7081" s="130">
        <v>10</v>
      </c>
      <c r="F7081" s="131">
        <v>21</v>
      </c>
      <c r="G7081" s="132" t="s">
        <v>488</v>
      </c>
      <c r="H7081" s="133">
        <v>10</v>
      </c>
      <c r="I7081" s="128">
        <v>20</v>
      </c>
      <c r="J7081" s="129" t="s">
        <v>488</v>
      </c>
      <c r="K7081" s="134">
        <v>11</v>
      </c>
      <c r="L7081" s="108"/>
      <c r="M7081" s="81">
        <v>14176</v>
      </c>
      <c r="N7081" s="135">
        <v>16597</v>
      </c>
      <c r="O7081" s="136">
        <v>17517</v>
      </c>
      <c r="P7081" s="135">
        <v>17747</v>
      </c>
      <c r="Q7081" s="136">
        <v>17869</v>
      </c>
      <c r="R7081" s="135">
        <v>15995</v>
      </c>
      <c r="S7081" s="136">
        <v>18341</v>
      </c>
      <c r="T7081" s="135">
        <v>18563</v>
      </c>
      <c r="U7081" s="136">
        <v>19815</v>
      </c>
      <c r="V7081" s="135">
        <v>19153</v>
      </c>
      <c r="W7081" s="136">
        <v>18098</v>
      </c>
      <c r="X7081" s="135">
        <v>17514</v>
      </c>
      <c r="Y7081" s="136">
        <v>20341</v>
      </c>
      <c r="Z7081" s="135">
        <v>20815</v>
      </c>
      <c r="AA7081" s="136">
        <v>21454</v>
      </c>
      <c r="AB7081" s="135">
        <v>20875</v>
      </c>
      <c r="AC7081" s="136">
        <v>19604</v>
      </c>
      <c r="AD7081" s="135">
        <v>21440</v>
      </c>
      <c r="AE7081" s="137">
        <v>21698</v>
      </c>
      <c r="AF7081" s="138">
        <v>21889</v>
      </c>
    </row>
    <row r="7082" spans="2:32">
      <c r="B7082" s="114">
        <v>7044</v>
      </c>
      <c r="C7082" s="115">
        <v>7044</v>
      </c>
      <c r="D7082" s="116">
        <v>294</v>
      </c>
      <c r="E7082" s="117">
        <v>10</v>
      </c>
      <c r="F7082" s="118">
        <v>21</v>
      </c>
      <c r="G7082" s="119" t="s">
        <v>488</v>
      </c>
      <c r="H7082" s="120">
        <v>10</v>
      </c>
      <c r="I7082" s="115">
        <v>20</v>
      </c>
      <c r="J7082" s="116" t="s">
        <v>488</v>
      </c>
      <c r="K7082" s="121">
        <v>12</v>
      </c>
      <c r="L7082" s="108"/>
      <c r="M7082" s="122">
        <v>14362</v>
      </c>
      <c r="N7082" s="123">
        <v>16424</v>
      </c>
      <c r="O7082" s="124">
        <v>17319</v>
      </c>
      <c r="P7082" s="123">
        <v>17506</v>
      </c>
      <c r="Q7082" s="124">
        <v>17768</v>
      </c>
      <c r="R7082" s="123">
        <v>16008</v>
      </c>
      <c r="S7082" s="124">
        <v>18230</v>
      </c>
      <c r="T7082" s="123">
        <v>18247</v>
      </c>
      <c r="U7082" s="124">
        <v>19616</v>
      </c>
      <c r="V7082" s="123">
        <v>18899</v>
      </c>
      <c r="W7082" s="124">
        <v>17916</v>
      </c>
      <c r="X7082" s="123">
        <v>17461</v>
      </c>
      <c r="Y7082" s="124">
        <v>20289</v>
      </c>
      <c r="Z7082" s="123">
        <v>20633</v>
      </c>
      <c r="AA7082" s="124">
        <v>21287</v>
      </c>
      <c r="AB7082" s="123">
        <v>20788</v>
      </c>
      <c r="AC7082" s="124">
        <v>19433</v>
      </c>
      <c r="AD7082" s="123">
        <v>21405</v>
      </c>
      <c r="AE7082" s="125">
        <v>21653</v>
      </c>
      <c r="AF7082" s="126">
        <v>21726</v>
      </c>
    </row>
    <row r="7083" spans="2:32">
      <c r="B7083" s="127">
        <v>7045</v>
      </c>
      <c r="C7083" s="128">
        <v>7045</v>
      </c>
      <c r="D7083" s="129">
        <v>294</v>
      </c>
      <c r="E7083" s="130">
        <v>10</v>
      </c>
      <c r="F7083" s="131">
        <v>21</v>
      </c>
      <c r="G7083" s="132" t="s">
        <v>488</v>
      </c>
      <c r="H7083" s="133">
        <v>10</v>
      </c>
      <c r="I7083" s="128">
        <v>20</v>
      </c>
      <c r="J7083" s="129" t="s">
        <v>488</v>
      </c>
      <c r="K7083" s="134">
        <v>13</v>
      </c>
      <c r="L7083" s="108"/>
      <c r="M7083" s="81">
        <v>14384</v>
      </c>
      <c r="N7083" s="135">
        <v>16390</v>
      </c>
      <c r="O7083" s="136">
        <v>17307</v>
      </c>
      <c r="P7083" s="135">
        <v>17378</v>
      </c>
      <c r="Q7083" s="136">
        <v>17679</v>
      </c>
      <c r="R7083" s="135">
        <v>15977</v>
      </c>
      <c r="S7083" s="136">
        <v>18304</v>
      </c>
      <c r="T7083" s="135">
        <v>18151</v>
      </c>
      <c r="U7083" s="136">
        <v>19581</v>
      </c>
      <c r="V7083" s="135">
        <v>18762</v>
      </c>
      <c r="W7083" s="136">
        <v>17767</v>
      </c>
      <c r="X7083" s="135">
        <v>17405</v>
      </c>
      <c r="Y7083" s="136">
        <v>20414</v>
      </c>
      <c r="Z7083" s="135">
        <v>20578</v>
      </c>
      <c r="AA7083" s="136">
        <v>21223</v>
      </c>
      <c r="AB7083" s="135">
        <v>20663</v>
      </c>
      <c r="AC7083" s="136">
        <v>19278</v>
      </c>
      <c r="AD7083" s="135">
        <v>21528</v>
      </c>
      <c r="AE7083" s="137">
        <v>21641</v>
      </c>
      <c r="AF7083" s="138">
        <v>21665</v>
      </c>
    </row>
    <row r="7084" spans="2:32">
      <c r="B7084" s="114">
        <v>7046</v>
      </c>
      <c r="C7084" s="115">
        <v>7046</v>
      </c>
      <c r="D7084" s="116">
        <v>294</v>
      </c>
      <c r="E7084" s="117">
        <v>10</v>
      </c>
      <c r="F7084" s="118">
        <v>21</v>
      </c>
      <c r="G7084" s="119" t="s">
        <v>488</v>
      </c>
      <c r="H7084" s="120">
        <v>10</v>
      </c>
      <c r="I7084" s="115">
        <v>20</v>
      </c>
      <c r="J7084" s="116" t="s">
        <v>488</v>
      </c>
      <c r="K7084" s="121">
        <v>14</v>
      </c>
      <c r="L7084" s="108"/>
      <c r="M7084" s="122">
        <v>14516</v>
      </c>
      <c r="N7084" s="123">
        <v>16403</v>
      </c>
      <c r="O7084" s="124">
        <v>17385</v>
      </c>
      <c r="P7084" s="123">
        <v>17413</v>
      </c>
      <c r="Q7084" s="124">
        <v>17681</v>
      </c>
      <c r="R7084" s="123">
        <v>16101</v>
      </c>
      <c r="S7084" s="124">
        <v>18377</v>
      </c>
      <c r="T7084" s="123">
        <v>18135</v>
      </c>
      <c r="U7084" s="124">
        <v>19617</v>
      </c>
      <c r="V7084" s="123">
        <v>18754</v>
      </c>
      <c r="W7084" s="124">
        <v>17674</v>
      </c>
      <c r="X7084" s="123">
        <v>17502</v>
      </c>
      <c r="Y7084" s="124">
        <v>20448</v>
      </c>
      <c r="Z7084" s="123">
        <v>20624</v>
      </c>
      <c r="AA7084" s="124">
        <v>21129</v>
      </c>
      <c r="AB7084" s="123">
        <v>20626</v>
      </c>
      <c r="AC7084" s="124">
        <v>19151</v>
      </c>
      <c r="AD7084" s="123">
        <v>21541</v>
      </c>
      <c r="AE7084" s="125">
        <v>21516</v>
      </c>
      <c r="AF7084" s="126">
        <v>21692</v>
      </c>
    </row>
    <row r="7085" spans="2:32">
      <c r="B7085" s="127">
        <v>7047</v>
      </c>
      <c r="C7085" s="128">
        <v>7047</v>
      </c>
      <c r="D7085" s="129">
        <v>294</v>
      </c>
      <c r="E7085" s="130">
        <v>10</v>
      </c>
      <c r="F7085" s="131">
        <v>21</v>
      </c>
      <c r="G7085" s="132" t="s">
        <v>488</v>
      </c>
      <c r="H7085" s="133">
        <v>10</v>
      </c>
      <c r="I7085" s="128">
        <v>20</v>
      </c>
      <c r="J7085" s="129" t="s">
        <v>488</v>
      </c>
      <c r="K7085" s="134">
        <v>15</v>
      </c>
      <c r="L7085" s="108"/>
      <c r="M7085" s="81">
        <v>14693</v>
      </c>
      <c r="N7085" s="135">
        <v>16556</v>
      </c>
      <c r="O7085" s="136">
        <v>17592</v>
      </c>
      <c r="P7085" s="135">
        <v>17530</v>
      </c>
      <c r="Q7085" s="136">
        <v>17588</v>
      </c>
      <c r="R7085" s="135">
        <v>16395</v>
      </c>
      <c r="S7085" s="136">
        <v>18575</v>
      </c>
      <c r="T7085" s="135">
        <v>18280</v>
      </c>
      <c r="U7085" s="136">
        <v>19613</v>
      </c>
      <c r="V7085" s="135">
        <v>18772</v>
      </c>
      <c r="W7085" s="136">
        <v>17762</v>
      </c>
      <c r="X7085" s="135">
        <v>17788</v>
      </c>
      <c r="Y7085" s="136">
        <v>20463</v>
      </c>
      <c r="Z7085" s="135">
        <v>20800</v>
      </c>
      <c r="AA7085" s="136">
        <v>20901</v>
      </c>
      <c r="AB7085" s="135">
        <v>20599</v>
      </c>
      <c r="AC7085" s="136">
        <v>19222</v>
      </c>
      <c r="AD7085" s="135">
        <v>21524</v>
      </c>
      <c r="AE7085" s="137">
        <v>21333</v>
      </c>
      <c r="AF7085" s="138">
        <v>21855</v>
      </c>
    </row>
    <row r="7086" spans="2:32">
      <c r="B7086" s="114">
        <v>7048</v>
      </c>
      <c r="C7086" s="115">
        <v>7048</v>
      </c>
      <c r="D7086" s="116">
        <v>294</v>
      </c>
      <c r="E7086" s="117">
        <v>10</v>
      </c>
      <c r="F7086" s="118">
        <v>21</v>
      </c>
      <c r="G7086" s="119" t="s">
        <v>488</v>
      </c>
      <c r="H7086" s="120">
        <v>10</v>
      </c>
      <c r="I7086" s="115">
        <v>20</v>
      </c>
      <c r="J7086" s="116" t="s">
        <v>488</v>
      </c>
      <c r="K7086" s="121">
        <v>16</v>
      </c>
      <c r="L7086" s="108"/>
      <c r="M7086" s="122">
        <v>15014</v>
      </c>
      <c r="N7086" s="123">
        <v>16924</v>
      </c>
      <c r="O7086" s="124">
        <v>18016</v>
      </c>
      <c r="P7086" s="123">
        <v>17809</v>
      </c>
      <c r="Q7086" s="124">
        <v>17683</v>
      </c>
      <c r="R7086" s="123">
        <v>16723</v>
      </c>
      <c r="S7086" s="124">
        <v>18964</v>
      </c>
      <c r="T7086" s="123">
        <v>18753</v>
      </c>
      <c r="U7086" s="124">
        <v>19825</v>
      </c>
      <c r="V7086" s="123">
        <v>18855</v>
      </c>
      <c r="W7086" s="124">
        <v>17912</v>
      </c>
      <c r="X7086" s="123">
        <v>18052</v>
      </c>
      <c r="Y7086" s="124">
        <v>20605</v>
      </c>
      <c r="Z7086" s="123">
        <v>21075</v>
      </c>
      <c r="AA7086" s="124">
        <v>20672</v>
      </c>
      <c r="AB7086" s="123">
        <v>20565</v>
      </c>
      <c r="AC7086" s="124">
        <v>19311</v>
      </c>
      <c r="AD7086" s="123">
        <v>21621</v>
      </c>
      <c r="AE7086" s="125">
        <v>21522</v>
      </c>
      <c r="AF7086" s="126">
        <v>22090</v>
      </c>
    </row>
    <row r="7087" spans="2:32">
      <c r="B7087" s="127">
        <v>7049</v>
      </c>
      <c r="C7087" s="128">
        <v>7049</v>
      </c>
      <c r="D7087" s="129">
        <v>294</v>
      </c>
      <c r="E7087" s="130">
        <v>10</v>
      </c>
      <c r="F7087" s="131">
        <v>21</v>
      </c>
      <c r="G7087" s="132" t="s">
        <v>488</v>
      </c>
      <c r="H7087" s="133">
        <v>10</v>
      </c>
      <c r="I7087" s="128">
        <v>20</v>
      </c>
      <c r="J7087" s="129" t="s">
        <v>488</v>
      </c>
      <c r="K7087" s="134">
        <v>17</v>
      </c>
      <c r="L7087" s="108"/>
      <c r="M7087" s="81">
        <v>15317</v>
      </c>
      <c r="N7087" s="135">
        <v>17176</v>
      </c>
      <c r="O7087" s="136">
        <v>18358</v>
      </c>
      <c r="P7087" s="135">
        <v>18155</v>
      </c>
      <c r="Q7087" s="136">
        <v>17692</v>
      </c>
      <c r="R7087" s="135">
        <v>17079</v>
      </c>
      <c r="S7087" s="136">
        <v>19272</v>
      </c>
      <c r="T7087" s="135">
        <v>18934</v>
      </c>
      <c r="U7087" s="136">
        <v>20093</v>
      </c>
      <c r="V7087" s="135">
        <v>18995</v>
      </c>
      <c r="W7087" s="136">
        <v>18233</v>
      </c>
      <c r="X7087" s="135">
        <v>18456</v>
      </c>
      <c r="Y7087" s="136">
        <v>20793</v>
      </c>
      <c r="Z7087" s="135">
        <v>21292</v>
      </c>
      <c r="AA7087" s="136">
        <v>20941</v>
      </c>
      <c r="AB7087" s="135">
        <v>20656</v>
      </c>
      <c r="AC7087" s="136">
        <v>19746</v>
      </c>
      <c r="AD7087" s="135">
        <v>21819</v>
      </c>
      <c r="AE7087" s="137">
        <v>21648</v>
      </c>
      <c r="AF7087" s="138">
        <v>22332</v>
      </c>
    </row>
    <row r="7088" spans="2:32">
      <c r="B7088" s="114">
        <v>7050</v>
      </c>
      <c r="C7088" s="115">
        <v>7050</v>
      </c>
      <c r="D7088" s="116">
        <v>294</v>
      </c>
      <c r="E7088" s="117">
        <v>10</v>
      </c>
      <c r="F7088" s="118">
        <v>21</v>
      </c>
      <c r="G7088" s="119" t="s">
        <v>488</v>
      </c>
      <c r="H7088" s="120">
        <v>10</v>
      </c>
      <c r="I7088" s="115">
        <v>20</v>
      </c>
      <c r="J7088" s="116" t="s">
        <v>488</v>
      </c>
      <c r="K7088" s="121">
        <v>18</v>
      </c>
      <c r="L7088" s="108"/>
      <c r="M7088" s="122">
        <v>15298</v>
      </c>
      <c r="N7088" s="123">
        <v>17364</v>
      </c>
      <c r="O7088" s="124">
        <v>18622</v>
      </c>
      <c r="P7088" s="123">
        <v>18404</v>
      </c>
      <c r="Q7088" s="124">
        <v>17882</v>
      </c>
      <c r="R7088" s="123">
        <v>17336</v>
      </c>
      <c r="S7088" s="124">
        <v>19494</v>
      </c>
      <c r="T7088" s="123">
        <v>19021</v>
      </c>
      <c r="U7088" s="124">
        <v>20096</v>
      </c>
      <c r="V7088" s="123">
        <v>19335</v>
      </c>
      <c r="W7088" s="124">
        <v>18704</v>
      </c>
      <c r="X7088" s="123">
        <v>18895</v>
      </c>
      <c r="Y7088" s="124">
        <v>21103</v>
      </c>
      <c r="Z7088" s="123">
        <v>21435</v>
      </c>
      <c r="AA7088" s="124">
        <v>21556</v>
      </c>
      <c r="AB7088" s="123">
        <v>21111</v>
      </c>
      <c r="AC7088" s="124">
        <v>20320</v>
      </c>
      <c r="AD7088" s="123">
        <v>22211</v>
      </c>
      <c r="AE7088" s="125">
        <v>21611</v>
      </c>
      <c r="AF7088" s="126">
        <v>22557</v>
      </c>
    </row>
    <row r="7089" spans="2:32">
      <c r="B7089" s="127">
        <v>7051</v>
      </c>
      <c r="C7089" s="128">
        <v>7051</v>
      </c>
      <c r="D7089" s="129">
        <v>294</v>
      </c>
      <c r="E7089" s="130">
        <v>10</v>
      </c>
      <c r="F7089" s="131">
        <v>21</v>
      </c>
      <c r="G7089" s="132" t="s">
        <v>488</v>
      </c>
      <c r="H7089" s="133">
        <v>10</v>
      </c>
      <c r="I7089" s="128">
        <v>20</v>
      </c>
      <c r="J7089" s="129" t="s">
        <v>488</v>
      </c>
      <c r="K7089" s="134">
        <v>19</v>
      </c>
      <c r="L7089" s="108"/>
      <c r="M7089" s="81">
        <v>15508</v>
      </c>
      <c r="N7089" s="135">
        <v>17509</v>
      </c>
      <c r="O7089" s="136">
        <v>18892</v>
      </c>
      <c r="P7089" s="135">
        <v>18676</v>
      </c>
      <c r="Q7089" s="136">
        <v>18153</v>
      </c>
      <c r="R7089" s="135">
        <v>17687</v>
      </c>
      <c r="S7089" s="136">
        <v>19782</v>
      </c>
      <c r="T7089" s="135">
        <v>19398</v>
      </c>
      <c r="U7089" s="136">
        <v>20461</v>
      </c>
      <c r="V7089" s="135">
        <v>19815</v>
      </c>
      <c r="W7089" s="136">
        <v>19078</v>
      </c>
      <c r="X7089" s="135">
        <v>19443</v>
      </c>
      <c r="Y7089" s="136">
        <v>21669</v>
      </c>
      <c r="Z7089" s="135">
        <v>22203</v>
      </c>
      <c r="AA7089" s="136">
        <v>22282</v>
      </c>
      <c r="AB7089" s="135">
        <v>21958</v>
      </c>
      <c r="AC7089" s="136">
        <v>21001</v>
      </c>
      <c r="AD7089" s="135">
        <v>22930</v>
      </c>
      <c r="AE7089" s="137">
        <v>22478</v>
      </c>
      <c r="AF7089" s="138">
        <v>23498</v>
      </c>
    </row>
    <row r="7090" spans="2:32">
      <c r="B7090" s="114">
        <v>7052</v>
      </c>
      <c r="C7090" s="115">
        <v>7052</v>
      </c>
      <c r="D7090" s="116">
        <v>294</v>
      </c>
      <c r="E7090" s="117">
        <v>10</v>
      </c>
      <c r="F7090" s="118">
        <v>21</v>
      </c>
      <c r="G7090" s="119" t="s">
        <v>488</v>
      </c>
      <c r="H7090" s="120">
        <v>10</v>
      </c>
      <c r="I7090" s="115">
        <v>20</v>
      </c>
      <c r="J7090" s="116" t="s">
        <v>488</v>
      </c>
      <c r="K7090" s="121">
        <v>20</v>
      </c>
      <c r="L7090" s="108"/>
      <c r="M7090" s="122">
        <v>15224</v>
      </c>
      <c r="N7090" s="123">
        <v>17286</v>
      </c>
      <c r="O7090" s="124">
        <v>18669</v>
      </c>
      <c r="P7090" s="123">
        <v>18573</v>
      </c>
      <c r="Q7090" s="124">
        <v>17893</v>
      </c>
      <c r="R7090" s="123">
        <v>17396</v>
      </c>
      <c r="S7090" s="124">
        <v>19489</v>
      </c>
      <c r="T7090" s="123">
        <v>19406</v>
      </c>
      <c r="U7090" s="124">
        <v>20588</v>
      </c>
      <c r="V7090" s="123">
        <v>19829</v>
      </c>
      <c r="W7090" s="124">
        <v>19228</v>
      </c>
      <c r="X7090" s="123">
        <v>19562</v>
      </c>
      <c r="Y7090" s="124">
        <v>21651</v>
      </c>
      <c r="Z7090" s="123">
        <v>22745</v>
      </c>
      <c r="AA7090" s="124">
        <v>22881</v>
      </c>
      <c r="AB7090" s="123">
        <v>22348</v>
      </c>
      <c r="AC7090" s="124">
        <v>21529</v>
      </c>
      <c r="AD7090" s="123">
        <v>23090</v>
      </c>
      <c r="AE7090" s="125">
        <v>23115</v>
      </c>
      <c r="AF7090" s="126">
        <v>24232</v>
      </c>
    </row>
    <row r="7091" spans="2:32">
      <c r="B7091" s="127">
        <v>7053</v>
      </c>
      <c r="C7091" s="128">
        <v>7053</v>
      </c>
      <c r="D7091" s="129">
        <v>294</v>
      </c>
      <c r="E7091" s="130">
        <v>10</v>
      </c>
      <c r="F7091" s="131">
        <v>21</v>
      </c>
      <c r="G7091" s="132" t="s">
        <v>488</v>
      </c>
      <c r="H7091" s="133">
        <v>10</v>
      </c>
      <c r="I7091" s="128">
        <v>20</v>
      </c>
      <c r="J7091" s="129" t="s">
        <v>488</v>
      </c>
      <c r="K7091" s="134">
        <v>21</v>
      </c>
      <c r="L7091" s="108"/>
      <c r="M7091" s="81">
        <v>14760</v>
      </c>
      <c r="N7091" s="135">
        <v>16663</v>
      </c>
      <c r="O7091" s="136">
        <v>18154</v>
      </c>
      <c r="P7091" s="135">
        <v>18170</v>
      </c>
      <c r="Q7091" s="136">
        <v>17476</v>
      </c>
      <c r="R7091" s="135">
        <v>17052</v>
      </c>
      <c r="S7091" s="136">
        <v>18903</v>
      </c>
      <c r="T7091" s="135">
        <v>19026</v>
      </c>
      <c r="U7091" s="136">
        <v>20387</v>
      </c>
      <c r="V7091" s="135">
        <v>19750</v>
      </c>
      <c r="W7091" s="136">
        <v>19324</v>
      </c>
      <c r="X7091" s="135">
        <v>19610</v>
      </c>
      <c r="Y7091" s="136">
        <v>21490</v>
      </c>
      <c r="Z7091" s="135">
        <v>23015</v>
      </c>
      <c r="AA7091" s="136">
        <v>23307</v>
      </c>
      <c r="AB7091" s="135">
        <v>22786</v>
      </c>
      <c r="AC7091" s="136">
        <v>22064</v>
      </c>
      <c r="AD7091" s="135">
        <v>23139</v>
      </c>
      <c r="AE7091" s="137">
        <v>23453</v>
      </c>
      <c r="AF7091" s="138">
        <v>24740</v>
      </c>
    </row>
    <row r="7092" spans="2:32">
      <c r="B7092" s="114">
        <v>7054</v>
      </c>
      <c r="C7092" s="115">
        <v>7054</v>
      </c>
      <c r="D7092" s="116">
        <v>294</v>
      </c>
      <c r="E7092" s="117">
        <v>10</v>
      </c>
      <c r="F7092" s="118">
        <v>21</v>
      </c>
      <c r="G7092" s="119" t="s">
        <v>488</v>
      </c>
      <c r="H7092" s="120">
        <v>10</v>
      </c>
      <c r="I7092" s="115">
        <v>20</v>
      </c>
      <c r="J7092" s="116" t="s">
        <v>488</v>
      </c>
      <c r="K7092" s="121">
        <v>22</v>
      </c>
      <c r="L7092" s="108"/>
      <c r="M7092" s="122">
        <v>13999</v>
      </c>
      <c r="N7092" s="123">
        <v>15607</v>
      </c>
      <c r="O7092" s="124">
        <v>17061</v>
      </c>
      <c r="P7092" s="123">
        <v>17193</v>
      </c>
      <c r="Q7092" s="124">
        <v>16565</v>
      </c>
      <c r="R7092" s="123">
        <v>16388</v>
      </c>
      <c r="S7092" s="124">
        <v>17936</v>
      </c>
      <c r="T7092" s="123">
        <v>18167</v>
      </c>
      <c r="U7092" s="124">
        <v>19552</v>
      </c>
      <c r="V7092" s="123">
        <v>19080</v>
      </c>
      <c r="W7092" s="124">
        <v>18975</v>
      </c>
      <c r="X7092" s="123">
        <v>19194</v>
      </c>
      <c r="Y7092" s="124">
        <v>20770</v>
      </c>
      <c r="Z7092" s="123">
        <v>22453</v>
      </c>
      <c r="AA7092" s="124">
        <v>22873</v>
      </c>
      <c r="AB7092" s="123">
        <v>22434</v>
      </c>
      <c r="AC7092" s="124">
        <v>21972</v>
      </c>
      <c r="AD7092" s="123">
        <v>22544</v>
      </c>
      <c r="AE7092" s="125">
        <v>23039</v>
      </c>
      <c r="AF7092" s="126">
        <v>24328</v>
      </c>
    </row>
    <row r="7093" spans="2:32">
      <c r="B7093" s="127">
        <v>7055</v>
      </c>
      <c r="C7093" s="128">
        <v>7055</v>
      </c>
      <c r="D7093" s="129">
        <v>294</v>
      </c>
      <c r="E7093" s="130">
        <v>10</v>
      </c>
      <c r="F7093" s="131">
        <v>21</v>
      </c>
      <c r="G7093" s="132" t="s">
        <v>488</v>
      </c>
      <c r="H7093" s="133">
        <v>10</v>
      </c>
      <c r="I7093" s="128">
        <v>20</v>
      </c>
      <c r="J7093" s="129" t="s">
        <v>488</v>
      </c>
      <c r="K7093" s="134">
        <v>23</v>
      </c>
      <c r="L7093" s="108"/>
      <c r="M7093" s="81">
        <v>13263</v>
      </c>
      <c r="N7093" s="135">
        <v>14552</v>
      </c>
      <c r="O7093" s="136">
        <v>15906</v>
      </c>
      <c r="P7093" s="135">
        <v>16147</v>
      </c>
      <c r="Q7093" s="136">
        <v>15577</v>
      </c>
      <c r="R7093" s="135">
        <v>15717</v>
      </c>
      <c r="S7093" s="136">
        <v>16937</v>
      </c>
      <c r="T7093" s="135">
        <v>17240</v>
      </c>
      <c r="U7093" s="136">
        <v>18537</v>
      </c>
      <c r="V7093" s="135">
        <v>18276</v>
      </c>
      <c r="W7093" s="136">
        <v>18438</v>
      </c>
      <c r="X7093" s="135">
        <v>18674</v>
      </c>
      <c r="Y7093" s="136">
        <v>19915</v>
      </c>
      <c r="Z7093" s="135">
        <v>21569</v>
      </c>
      <c r="AA7093" s="136">
        <v>22134</v>
      </c>
      <c r="AB7093" s="135">
        <v>21775</v>
      </c>
      <c r="AC7093" s="136">
        <v>21575</v>
      </c>
      <c r="AD7093" s="135">
        <v>21750</v>
      </c>
      <c r="AE7093" s="137">
        <v>22381</v>
      </c>
      <c r="AF7093" s="138">
        <v>23525</v>
      </c>
    </row>
    <row r="7094" spans="2:32">
      <c r="B7094" s="114">
        <v>7056</v>
      </c>
      <c r="C7094" s="115">
        <v>7056</v>
      </c>
      <c r="D7094" s="116">
        <v>294</v>
      </c>
      <c r="E7094" s="117">
        <v>10</v>
      </c>
      <c r="F7094" s="118">
        <v>21</v>
      </c>
      <c r="G7094" s="119" t="s">
        <v>488</v>
      </c>
      <c r="H7094" s="120">
        <v>10</v>
      </c>
      <c r="I7094" s="115">
        <v>20</v>
      </c>
      <c r="J7094" s="116" t="s">
        <v>488</v>
      </c>
      <c r="K7094" s="121">
        <v>24</v>
      </c>
      <c r="L7094" s="108"/>
      <c r="M7094" s="122">
        <v>12637</v>
      </c>
      <c r="N7094" s="123">
        <v>13799</v>
      </c>
      <c r="O7094" s="124">
        <v>15086</v>
      </c>
      <c r="P7094" s="123">
        <v>15349</v>
      </c>
      <c r="Q7094" s="124">
        <v>14801</v>
      </c>
      <c r="R7094" s="123">
        <v>15136</v>
      </c>
      <c r="S7094" s="124">
        <v>16237</v>
      </c>
      <c r="T7094" s="123">
        <v>16611</v>
      </c>
      <c r="U7094" s="124">
        <v>17872</v>
      </c>
      <c r="V7094" s="123">
        <v>17641</v>
      </c>
      <c r="W7094" s="124">
        <v>18029</v>
      </c>
      <c r="X7094" s="123">
        <v>18205</v>
      </c>
      <c r="Y7094" s="124">
        <v>19334</v>
      </c>
      <c r="Z7094" s="123">
        <v>20968</v>
      </c>
      <c r="AA7094" s="124">
        <v>21590</v>
      </c>
      <c r="AB7094" s="123">
        <v>21233</v>
      </c>
      <c r="AC7094" s="124">
        <v>21216</v>
      </c>
      <c r="AD7094" s="123">
        <v>21206</v>
      </c>
      <c r="AE7094" s="125">
        <v>21872</v>
      </c>
      <c r="AF7094" s="126">
        <v>22975</v>
      </c>
    </row>
    <row r="7095" spans="2:32">
      <c r="B7095" s="127">
        <v>7057</v>
      </c>
      <c r="C7095" s="128">
        <v>7057</v>
      </c>
      <c r="D7095" s="129">
        <v>295</v>
      </c>
      <c r="E7095" s="130">
        <v>10</v>
      </c>
      <c r="F7095" s="131">
        <v>22</v>
      </c>
      <c r="G7095" s="132" t="s">
        <v>488</v>
      </c>
      <c r="H7095" s="133">
        <v>10</v>
      </c>
      <c r="I7095" s="128">
        <v>21</v>
      </c>
      <c r="J7095" s="129" t="s">
        <v>488</v>
      </c>
      <c r="K7095" s="134">
        <v>1</v>
      </c>
      <c r="L7095" s="108"/>
      <c r="M7095" s="81">
        <v>12219</v>
      </c>
      <c r="N7095" s="135">
        <v>13543</v>
      </c>
      <c r="O7095" s="136">
        <v>14125</v>
      </c>
      <c r="P7095" s="135">
        <v>14540</v>
      </c>
      <c r="Q7095" s="136">
        <v>14474</v>
      </c>
      <c r="R7095" s="135">
        <v>14629</v>
      </c>
      <c r="S7095" s="136">
        <v>15677</v>
      </c>
      <c r="T7095" s="135">
        <v>16427</v>
      </c>
      <c r="U7095" s="136">
        <v>16913</v>
      </c>
      <c r="V7095" s="135">
        <v>17227</v>
      </c>
      <c r="W7095" s="136">
        <v>17050</v>
      </c>
      <c r="X7095" s="135">
        <v>17643</v>
      </c>
      <c r="Y7095" s="136">
        <v>19108</v>
      </c>
      <c r="Z7095" s="135">
        <v>20065</v>
      </c>
      <c r="AA7095" s="136">
        <v>20852</v>
      </c>
      <c r="AB7095" s="135">
        <v>20610</v>
      </c>
      <c r="AC7095" s="136">
        <v>19768</v>
      </c>
      <c r="AD7095" s="135">
        <v>21178</v>
      </c>
      <c r="AE7095" s="137">
        <v>21891</v>
      </c>
      <c r="AF7095" s="138">
        <v>22118</v>
      </c>
    </row>
    <row r="7096" spans="2:32">
      <c r="B7096" s="114">
        <v>7058</v>
      </c>
      <c r="C7096" s="115">
        <v>7058</v>
      </c>
      <c r="D7096" s="116">
        <v>295</v>
      </c>
      <c r="E7096" s="117">
        <v>10</v>
      </c>
      <c r="F7096" s="118">
        <v>22</v>
      </c>
      <c r="G7096" s="119" t="s">
        <v>488</v>
      </c>
      <c r="H7096" s="120">
        <v>10</v>
      </c>
      <c r="I7096" s="115">
        <v>21</v>
      </c>
      <c r="J7096" s="116" t="s">
        <v>488</v>
      </c>
      <c r="K7096" s="121">
        <v>2</v>
      </c>
      <c r="L7096" s="108"/>
      <c r="M7096" s="122">
        <v>12077</v>
      </c>
      <c r="N7096" s="123">
        <v>13305</v>
      </c>
      <c r="O7096" s="124">
        <v>13860</v>
      </c>
      <c r="P7096" s="123">
        <v>14168</v>
      </c>
      <c r="Q7096" s="124">
        <v>14189</v>
      </c>
      <c r="R7096" s="123">
        <v>14520</v>
      </c>
      <c r="S7096" s="124">
        <v>15463</v>
      </c>
      <c r="T7096" s="123">
        <v>16231</v>
      </c>
      <c r="U7096" s="124">
        <v>16646</v>
      </c>
      <c r="V7096" s="123">
        <v>16953</v>
      </c>
      <c r="W7096" s="124">
        <v>16824</v>
      </c>
      <c r="X7096" s="123">
        <v>17490</v>
      </c>
      <c r="Y7096" s="124">
        <v>18843</v>
      </c>
      <c r="Z7096" s="123">
        <v>19724</v>
      </c>
      <c r="AA7096" s="124">
        <v>20340</v>
      </c>
      <c r="AB7096" s="123">
        <v>20201</v>
      </c>
      <c r="AC7096" s="124">
        <v>19443</v>
      </c>
      <c r="AD7096" s="123">
        <v>20849</v>
      </c>
      <c r="AE7096" s="125">
        <v>21546</v>
      </c>
      <c r="AF7096" s="126">
        <v>21722</v>
      </c>
    </row>
    <row r="7097" spans="2:32">
      <c r="B7097" s="127">
        <v>7059</v>
      </c>
      <c r="C7097" s="128">
        <v>7059</v>
      </c>
      <c r="D7097" s="129">
        <v>295</v>
      </c>
      <c r="E7097" s="130">
        <v>10</v>
      </c>
      <c r="F7097" s="131">
        <v>22</v>
      </c>
      <c r="G7097" s="132" t="s">
        <v>488</v>
      </c>
      <c r="H7097" s="133">
        <v>10</v>
      </c>
      <c r="I7097" s="128">
        <v>21</v>
      </c>
      <c r="J7097" s="129" t="s">
        <v>488</v>
      </c>
      <c r="K7097" s="134">
        <v>3</v>
      </c>
      <c r="L7097" s="108"/>
      <c r="M7097" s="81">
        <v>12022</v>
      </c>
      <c r="N7097" s="135">
        <v>13195</v>
      </c>
      <c r="O7097" s="136">
        <v>13792</v>
      </c>
      <c r="P7097" s="135">
        <v>14061</v>
      </c>
      <c r="Q7097" s="136">
        <v>14087</v>
      </c>
      <c r="R7097" s="135">
        <v>14548</v>
      </c>
      <c r="S7097" s="136">
        <v>15411</v>
      </c>
      <c r="T7097" s="135">
        <v>16210</v>
      </c>
      <c r="U7097" s="136">
        <v>16646</v>
      </c>
      <c r="V7097" s="135">
        <v>16864</v>
      </c>
      <c r="W7097" s="136">
        <v>16786</v>
      </c>
      <c r="X7097" s="135">
        <v>17504</v>
      </c>
      <c r="Y7097" s="136">
        <v>18695</v>
      </c>
      <c r="Z7097" s="135">
        <v>19596</v>
      </c>
      <c r="AA7097" s="136">
        <v>20136</v>
      </c>
      <c r="AB7097" s="135">
        <v>19987</v>
      </c>
      <c r="AC7097" s="136">
        <v>19323</v>
      </c>
      <c r="AD7097" s="135">
        <v>20629</v>
      </c>
      <c r="AE7097" s="137">
        <v>21356</v>
      </c>
      <c r="AF7097" s="138">
        <v>21516</v>
      </c>
    </row>
    <row r="7098" spans="2:32">
      <c r="B7098" s="114">
        <v>7060</v>
      </c>
      <c r="C7098" s="115">
        <v>7060</v>
      </c>
      <c r="D7098" s="116">
        <v>295</v>
      </c>
      <c r="E7098" s="117">
        <v>10</v>
      </c>
      <c r="F7098" s="118">
        <v>22</v>
      </c>
      <c r="G7098" s="119" t="s">
        <v>488</v>
      </c>
      <c r="H7098" s="120">
        <v>10</v>
      </c>
      <c r="I7098" s="115">
        <v>21</v>
      </c>
      <c r="J7098" s="116" t="s">
        <v>488</v>
      </c>
      <c r="K7098" s="121">
        <v>4</v>
      </c>
      <c r="L7098" s="108"/>
      <c r="M7098" s="122">
        <v>12100</v>
      </c>
      <c r="N7098" s="123">
        <v>13281</v>
      </c>
      <c r="O7098" s="124">
        <v>13879</v>
      </c>
      <c r="P7098" s="123">
        <v>14119</v>
      </c>
      <c r="Q7098" s="124">
        <v>13972</v>
      </c>
      <c r="R7098" s="123">
        <v>14612</v>
      </c>
      <c r="S7098" s="124">
        <v>15390</v>
      </c>
      <c r="T7098" s="123">
        <v>16208</v>
      </c>
      <c r="U7098" s="124">
        <v>16565</v>
      </c>
      <c r="V7098" s="123">
        <v>16585</v>
      </c>
      <c r="W7098" s="124">
        <v>16588</v>
      </c>
      <c r="X7098" s="123">
        <v>17353</v>
      </c>
      <c r="Y7098" s="124">
        <v>18367</v>
      </c>
      <c r="Z7098" s="123">
        <v>19221</v>
      </c>
      <c r="AA7098" s="124">
        <v>19658</v>
      </c>
      <c r="AB7098" s="123">
        <v>19357</v>
      </c>
      <c r="AC7098" s="124">
        <v>18870</v>
      </c>
      <c r="AD7098" s="123">
        <v>20125</v>
      </c>
      <c r="AE7098" s="125">
        <v>20843</v>
      </c>
      <c r="AF7098" s="126">
        <v>20975</v>
      </c>
    </row>
    <row r="7099" spans="2:32">
      <c r="B7099" s="127">
        <v>7061</v>
      </c>
      <c r="C7099" s="128">
        <v>7061</v>
      </c>
      <c r="D7099" s="129">
        <v>295</v>
      </c>
      <c r="E7099" s="130">
        <v>10</v>
      </c>
      <c r="F7099" s="131">
        <v>22</v>
      </c>
      <c r="G7099" s="132" t="s">
        <v>488</v>
      </c>
      <c r="H7099" s="133">
        <v>10</v>
      </c>
      <c r="I7099" s="128">
        <v>21</v>
      </c>
      <c r="J7099" s="129" t="s">
        <v>488</v>
      </c>
      <c r="K7099" s="134">
        <v>5</v>
      </c>
      <c r="L7099" s="108"/>
      <c r="M7099" s="81">
        <v>12648</v>
      </c>
      <c r="N7099" s="135">
        <v>13834</v>
      </c>
      <c r="O7099" s="136">
        <v>14356</v>
      </c>
      <c r="P7099" s="135">
        <v>14663</v>
      </c>
      <c r="Q7099" s="136">
        <v>14157</v>
      </c>
      <c r="R7099" s="135">
        <v>15053</v>
      </c>
      <c r="S7099" s="136">
        <v>15835</v>
      </c>
      <c r="T7099" s="135">
        <v>16602</v>
      </c>
      <c r="U7099" s="136">
        <v>16837</v>
      </c>
      <c r="V7099" s="135">
        <v>16552</v>
      </c>
      <c r="W7099" s="136">
        <v>16473</v>
      </c>
      <c r="X7099" s="135">
        <v>17509</v>
      </c>
      <c r="Y7099" s="136">
        <v>18399</v>
      </c>
      <c r="Z7099" s="135">
        <v>19114</v>
      </c>
      <c r="AA7099" s="136">
        <v>19536</v>
      </c>
      <c r="AB7099" s="135">
        <v>18915</v>
      </c>
      <c r="AC7099" s="136">
        <v>18540</v>
      </c>
      <c r="AD7099" s="135">
        <v>19944</v>
      </c>
      <c r="AE7099" s="137">
        <v>20709</v>
      </c>
      <c r="AF7099" s="138">
        <v>20670</v>
      </c>
    </row>
    <row r="7100" spans="2:32">
      <c r="B7100" s="114">
        <v>7062</v>
      </c>
      <c r="C7100" s="115">
        <v>7062</v>
      </c>
      <c r="D7100" s="116">
        <v>295</v>
      </c>
      <c r="E7100" s="117">
        <v>10</v>
      </c>
      <c r="F7100" s="118">
        <v>22</v>
      </c>
      <c r="G7100" s="119" t="s">
        <v>488</v>
      </c>
      <c r="H7100" s="120">
        <v>10</v>
      </c>
      <c r="I7100" s="115">
        <v>21</v>
      </c>
      <c r="J7100" s="116" t="s">
        <v>488</v>
      </c>
      <c r="K7100" s="121">
        <v>6</v>
      </c>
      <c r="L7100" s="108"/>
      <c r="M7100" s="122">
        <v>13873</v>
      </c>
      <c r="N7100" s="123">
        <v>15121</v>
      </c>
      <c r="O7100" s="124">
        <v>15582</v>
      </c>
      <c r="P7100" s="123">
        <v>15936</v>
      </c>
      <c r="Q7100" s="124">
        <v>14690</v>
      </c>
      <c r="R7100" s="123">
        <v>16193</v>
      </c>
      <c r="S7100" s="124">
        <v>17082</v>
      </c>
      <c r="T7100" s="123">
        <v>17718</v>
      </c>
      <c r="U7100" s="124">
        <v>17745</v>
      </c>
      <c r="V7100" s="123">
        <v>16859</v>
      </c>
      <c r="W7100" s="124">
        <v>16564</v>
      </c>
      <c r="X7100" s="123">
        <v>18279</v>
      </c>
      <c r="Y7100" s="124">
        <v>19264</v>
      </c>
      <c r="Z7100" s="123">
        <v>19629</v>
      </c>
      <c r="AA7100" s="124">
        <v>20031</v>
      </c>
      <c r="AB7100" s="123">
        <v>18793</v>
      </c>
      <c r="AC7100" s="124">
        <v>18393</v>
      </c>
      <c r="AD7100" s="123">
        <v>20587</v>
      </c>
      <c r="AE7100" s="125">
        <v>21251</v>
      </c>
      <c r="AF7100" s="126">
        <v>20996</v>
      </c>
    </row>
    <row r="7101" spans="2:32">
      <c r="B7101" s="127">
        <v>7063</v>
      </c>
      <c r="C7101" s="128">
        <v>7063</v>
      </c>
      <c r="D7101" s="129">
        <v>295</v>
      </c>
      <c r="E7101" s="130">
        <v>10</v>
      </c>
      <c r="F7101" s="131">
        <v>22</v>
      </c>
      <c r="G7101" s="132" t="s">
        <v>488</v>
      </c>
      <c r="H7101" s="133">
        <v>10</v>
      </c>
      <c r="I7101" s="128">
        <v>21</v>
      </c>
      <c r="J7101" s="129" t="s">
        <v>488</v>
      </c>
      <c r="K7101" s="134">
        <v>7</v>
      </c>
      <c r="L7101" s="108"/>
      <c r="M7101" s="81">
        <v>15307</v>
      </c>
      <c r="N7101" s="135">
        <v>16705</v>
      </c>
      <c r="O7101" s="136">
        <v>17167</v>
      </c>
      <c r="P7101" s="135">
        <v>17299</v>
      </c>
      <c r="Q7101" s="136">
        <v>15390</v>
      </c>
      <c r="R7101" s="135">
        <v>17589</v>
      </c>
      <c r="S7101" s="136">
        <v>18480</v>
      </c>
      <c r="T7101" s="135">
        <v>19164</v>
      </c>
      <c r="U7101" s="136">
        <v>19027</v>
      </c>
      <c r="V7101" s="135">
        <v>17250</v>
      </c>
      <c r="W7101" s="136">
        <v>16857</v>
      </c>
      <c r="X7101" s="135">
        <v>19341</v>
      </c>
      <c r="Y7101" s="136">
        <v>20320</v>
      </c>
      <c r="Z7101" s="135">
        <v>20617</v>
      </c>
      <c r="AA7101" s="136">
        <v>20811</v>
      </c>
      <c r="AB7101" s="135">
        <v>18919</v>
      </c>
      <c r="AC7101" s="136">
        <v>18435</v>
      </c>
      <c r="AD7101" s="135">
        <v>21475</v>
      </c>
      <c r="AE7101" s="137">
        <v>22166</v>
      </c>
      <c r="AF7101" s="138">
        <v>21868</v>
      </c>
    </row>
    <row r="7102" spans="2:32">
      <c r="B7102" s="114">
        <v>7064</v>
      </c>
      <c r="C7102" s="115">
        <v>7064</v>
      </c>
      <c r="D7102" s="116">
        <v>295</v>
      </c>
      <c r="E7102" s="117">
        <v>10</v>
      </c>
      <c r="F7102" s="118">
        <v>22</v>
      </c>
      <c r="G7102" s="119" t="s">
        <v>488</v>
      </c>
      <c r="H7102" s="120">
        <v>10</v>
      </c>
      <c r="I7102" s="115">
        <v>21</v>
      </c>
      <c r="J7102" s="116" t="s">
        <v>488</v>
      </c>
      <c r="K7102" s="121">
        <v>8</v>
      </c>
      <c r="L7102" s="108"/>
      <c r="M7102" s="122">
        <v>15737</v>
      </c>
      <c r="N7102" s="123">
        <v>17243</v>
      </c>
      <c r="O7102" s="124">
        <v>17661</v>
      </c>
      <c r="P7102" s="123">
        <v>17631</v>
      </c>
      <c r="Q7102" s="124">
        <v>15799</v>
      </c>
      <c r="R7102" s="123">
        <v>18008</v>
      </c>
      <c r="S7102" s="124">
        <v>18721</v>
      </c>
      <c r="T7102" s="123">
        <v>19624</v>
      </c>
      <c r="U7102" s="124">
        <v>19450</v>
      </c>
      <c r="V7102" s="123">
        <v>17527</v>
      </c>
      <c r="W7102" s="124">
        <v>17029</v>
      </c>
      <c r="X7102" s="123">
        <v>19693</v>
      </c>
      <c r="Y7102" s="124">
        <v>20306</v>
      </c>
      <c r="Z7102" s="123">
        <v>20911</v>
      </c>
      <c r="AA7102" s="124">
        <v>20903</v>
      </c>
      <c r="AB7102" s="123">
        <v>19019</v>
      </c>
      <c r="AC7102" s="124">
        <v>18439</v>
      </c>
      <c r="AD7102" s="123">
        <v>21359</v>
      </c>
      <c r="AE7102" s="125">
        <v>22264</v>
      </c>
      <c r="AF7102" s="126">
        <v>22093</v>
      </c>
    </row>
    <row r="7103" spans="2:32">
      <c r="B7103" s="127">
        <v>7065</v>
      </c>
      <c r="C7103" s="128">
        <v>7065</v>
      </c>
      <c r="D7103" s="129">
        <v>295</v>
      </c>
      <c r="E7103" s="130">
        <v>10</v>
      </c>
      <c r="F7103" s="131">
        <v>22</v>
      </c>
      <c r="G7103" s="132" t="s">
        <v>488</v>
      </c>
      <c r="H7103" s="133">
        <v>10</v>
      </c>
      <c r="I7103" s="128">
        <v>21</v>
      </c>
      <c r="J7103" s="129" t="s">
        <v>488</v>
      </c>
      <c r="K7103" s="134">
        <v>9</v>
      </c>
      <c r="L7103" s="108"/>
      <c r="M7103" s="81">
        <v>16048</v>
      </c>
      <c r="N7103" s="135">
        <v>17411</v>
      </c>
      <c r="O7103" s="136">
        <v>17810</v>
      </c>
      <c r="P7103" s="135">
        <v>17748</v>
      </c>
      <c r="Q7103" s="136">
        <v>16236</v>
      </c>
      <c r="R7103" s="135">
        <v>18280</v>
      </c>
      <c r="S7103" s="136">
        <v>18806</v>
      </c>
      <c r="T7103" s="135">
        <v>19685</v>
      </c>
      <c r="U7103" s="136">
        <v>19586</v>
      </c>
      <c r="V7103" s="135">
        <v>17894</v>
      </c>
      <c r="W7103" s="136">
        <v>17418</v>
      </c>
      <c r="X7103" s="135">
        <v>19927</v>
      </c>
      <c r="Y7103" s="136">
        <v>20252</v>
      </c>
      <c r="Z7103" s="135">
        <v>20892</v>
      </c>
      <c r="AA7103" s="136">
        <v>20911</v>
      </c>
      <c r="AB7103" s="135">
        <v>19271</v>
      </c>
      <c r="AC7103" s="136">
        <v>18758</v>
      </c>
      <c r="AD7103" s="135">
        <v>21236</v>
      </c>
      <c r="AE7103" s="137">
        <v>22115</v>
      </c>
      <c r="AF7103" s="138">
        <v>22026</v>
      </c>
    </row>
    <row r="7104" spans="2:32">
      <c r="B7104" s="114">
        <v>7066</v>
      </c>
      <c r="C7104" s="115">
        <v>7066</v>
      </c>
      <c r="D7104" s="116">
        <v>295</v>
      </c>
      <c r="E7104" s="117">
        <v>10</v>
      </c>
      <c r="F7104" s="118">
        <v>22</v>
      </c>
      <c r="G7104" s="119" t="s">
        <v>488</v>
      </c>
      <c r="H7104" s="120">
        <v>10</v>
      </c>
      <c r="I7104" s="115">
        <v>21</v>
      </c>
      <c r="J7104" s="116" t="s">
        <v>488</v>
      </c>
      <c r="K7104" s="121">
        <v>10</v>
      </c>
      <c r="L7104" s="108"/>
      <c r="M7104" s="122">
        <v>16277</v>
      </c>
      <c r="N7104" s="123">
        <v>17553</v>
      </c>
      <c r="O7104" s="124">
        <v>18075</v>
      </c>
      <c r="P7104" s="123">
        <v>17950</v>
      </c>
      <c r="Q7104" s="124">
        <v>16543</v>
      </c>
      <c r="R7104" s="123">
        <v>18568</v>
      </c>
      <c r="S7104" s="124">
        <v>19103</v>
      </c>
      <c r="T7104" s="123">
        <v>19869</v>
      </c>
      <c r="U7104" s="124">
        <v>19744</v>
      </c>
      <c r="V7104" s="123">
        <v>18398</v>
      </c>
      <c r="W7104" s="124">
        <v>17956</v>
      </c>
      <c r="X7104" s="123">
        <v>20272</v>
      </c>
      <c r="Y7104" s="124">
        <v>20633</v>
      </c>
      <c r="Z7104" s="123">
        <v>21294</v>
      </c>
      <c r="AA7104" s="124">
        <v>21068</v>
      </c>
      <c r="AB7104" s="123">
        <v>19657</v>
      </c>
      <c r="AC7104" s="124">
        <v>19161</v>
      </c>
      <c r="AD7104" s="123">
        <v>21657</v>
      </c>
      <c r="AE7104" s="125">
        <v>22213</v>
      </c>
      <c r="AF7104" s="126">
        <v>22467</v>
      </c>
    </row>
    <row r="7105" spans="2:32">
      <c r="B7105" s="127">
        <v>7067</v>
      </c>
      <c r="C7105" s="128">
        <v>7067</v>
      </c>
      <c r="D7105" s="129">
        <v>295</v>
      </c>
      <c r="E7105" s="130">
        <v>10</v>
      </c>
      <c r="F7105" s="131">
        <v>22</v>
      </c>
      <c r="G7105" s="132" t="s">
        <v>488</v>
      </c>
      <c r="H7105" s="133">
        <v>10</v>
      </c>
      <c r="I7105" s="128">
        <v>21</v>
      </c>
      <c r="J7105" s="129" t="s">
        <v>488</v>
      </c>
      <c r="K7105" s="134">
        <v>11</v>
      </c>
      <c r="L7105" s="108"/>
      <c r="M7105" s="81">
        <v>16245</v>
      </c>
      <c r="N7105" s="135">
        <v>17549</v>
      </c>
      <c r="O7105" s="136">
        <v>18174</v>
      </c>
      <c r="P7105" s="135">
        <v>17973</v>
      </c>
      <c r="Q7105" s="136">
        <v>16579</v>
      </c>
      <c r="R7105" s="135">
        <v>18698</v>
      </c>
      <c r="S7105" s="136">
        <v>19115</v>
      </c>
      <c r="T7105" s="135">
        <v>19905</v>
      </c>
      <c r="U7105" s="136">
        <v>19503</v>
      </c>
      <c r="V7105" s="135">
        <v>18760</v>
      </c>
      <c r="W7105" s="136">
        <v>18177</v>
      </c>
      <c r="X7105" s="135">
        <v>20435</v>
      </c>
      <c r="Y7105" s="136">
        <v>20775</v>
      </c>
      <c r="Z7105" s="135">
        <v>21474</v>
      </c>
      <c r="AA7105" s="136">
        <v>20936</v>
      </c>
      <c r="AB7105" s="135">
        <v>19694</v>
      </c>
      <c r="AC7105" s="136">
        <v>19044</v>
      </c>
      <c r="AD7105" s="135">
        <v>21867</v>
      </c>
      <c r="AE7105" s="137">
        <v>22058</v>
      </c>
      <c r="AF7105" s="138">
        <v>22702</v>
      </c>
    </row>
    <row r="7106" spans="2:32">
      <c r="B7106" s="114">
        <v>7068</v>
      </c>
      <c r="C7106" s="115">
        <v>7068</v>
      </c>
      <c r="D7106" s="116">
        <v>295</v>
      </c>
      <c r="E7106" s="117">
        <v>10</v>
      </c>
      <c r="F7106" s="118">
        <v>22</v>
      </c>
      <c r="G7106" s="119" t="s">
        <v>488</v>
      </c>
      <c r="H7106" s="120">
        <v>10</v>
      </c>
      <c r="I7106" s="115">
        <v>21</v>
      </c>
      <c r="J7106" s="116" t="s">
        <v>488</v>
      </c>
      <c r="K7106" s="121">
        <v>12</v>
      </c>
      <c r="L7106" s="108"/>
      <c r="M7106" s="122">
        <v>16198</v>
      </c>
      <c r="N7106" s="123">
        <v>17345</v>
      </c>
      <c r="O7106" s="124">
        <v>17930</v>
      </c>
      <c r="P7106" s="123">
        <v>17791</v>
      </c>
      <c r="Q7106" s="124">
        <v>16412</v>
      </c>
      <c r="R7106" s="123">
        <v>18611</v>
      </c>
      <c r="S7106" s="124">
        <v>18825</v>
      </c>
      <c r="T7106" s="123">
        <v>19612</v>
      </c>
      <c r="U7106" s="124">
        <v>19112</v>
      </c>
      <c r="V7106" s="123">
        <v>18603</v>
      </c>
      <c r="W7106" s="124">
        <v>18106</v>
      </c>
      <c r="X7106" s="123">
        <v>20306</v>
      </c>
      <c r="Y7106" s="124">
        <v>20656</v>
      </c>
      <c r="Z7106" s="123">
        <v>21221</v>
      </c>
      <c r="AA7106" s="124">
        <v>20756</v>
      </c>
      <c r="AB7106" s="123">
        <v>19448</v>
      </c>
      <c r="AC7106" s="124">
        <v>18850</v>
      </c>
      <c r="AD7106" s="123">
        <v>21738</v>
      </c>
      <c r="AE7106" s="125">
        <v>21800</v>
      </c>
      <c r="AF7106" s="126">
        <v>22470</v>
      </c>
    </row>
    <row r="7107" spans="2:32">
      <c r="B7107" s="127">
        <v>7069</v>
      </c>
      <c r="C7107" s="128">
        <v>7069</v>
      </c>
      <c r="D7107" s="129">
        <v>295</v>
      </c>
      <c r="E7107" s="130">
        <v>10</v>
      </c>
      <c r="F7107" s="131">
        <v>22</v>
      </c>
      <c r="G7107" s="132" t="s">
        <v>488</v>
      </c>
      <c r="H7107" s="133">
        <v>10</v>
      </c>
      <c r="I7107" s="128">
        <v>21</v>
      </c>
      <c r="J7107" s="129" t="s">
        <v>488</v>
      </c>
      <c r="K7107" s="134">
        <v>13</v>
      </c>
      <c r="L7107" s="108"/>
      <c r="M7107" s="81">
        <v>16303</v>
      </c>
      <c r="N7107" s="135">
        <v>17358</v>
      </c>
      <c r="O7107" s="136">
        <v>17843</v>
      </c>
      <c r="P7107" s="135">
        <v>17730</v>
      </c>
      <c r="Q7107" s="136">
        <v>16293</v>
      </c>
      <c r="R7107" s="135">
        <v>18744</v>
      </c>
      <c r="S7107" s="136">
        <v>18793</v>
      </c>
      <c r="T7107" s="135">
        <v>19618</v>
      </c>
      <c r="U7107" s="136">
        <v>18955</v>
      </c>
      <c r="V7107" s="135">
        <v>18524</v>
      </c>
      <c r="W7107" s="136">
        <v>18092</v>
      </c>
      <c r="X7107" s="135">
        <v>20426</v>
      </c>
      <c r="Y7107" s="136">
        <v>20652</v>
      </c>
      <c r="Z7107" s="135">
        <v>21149</v>
      </c>
      <c r="AA7107" s="136">
        <v>20631</v>
      </c>
      <c r="AB7107" s="135">
        <v>19291</v>
      </c>
      <c r="AC7107" s="136">
        <v>18737</v>
      </c>
      <c r="AD7107" s="135">
        <v>21725</v>
      </c>
      <c r="AE7107" s="137">
        <v>21749</v>
      </c>
      <c r="AF7107" s="138">
        <v>22413</v>
      </c>
    </row>
    <row r="7108" spans="2:32">
      <c r="B7108" s="114">
        <v>7070</v>
      </c>
      <c r="C7108" s="115">
        <v>7070</v>
      </c>
      <c r="D7108" s="116">
        <v>295</v>
      </c>
      <c r="E7108" s="117">
        <v>10</v>
      </c>
      <c r="F7108" s="118">
        <v>22</v>
      </c>
      <c r="G7108" s="119" t="s">
        <v>488</v>
      </c>
      <c r="H7108" s="120">
        <v>10</v>
      </c>
      <c r="I7108" s="115">
        <v>21</v>
      </c>
      <c r="J7108" s="116" t="s">
        <v>488</v>
      </c>
      <c r="K7108" s="121">
        <v>14</v>
      </c>
      <c r="L7108" s="108"/>
      <c r="M7108" s="122">
        <v>16367</v>
      </c>
      <c r="N7108" s="123">
        <v>17439</v>
      </c>
      <c r="O7108" s="124">
        <v>17885</v>
      </c>
      <c r="P7108" s="123">
        <v>17755</v>
      </c>
      <c r="Q7108" s="124">
        <v>16215</v>
      </c>
      <c r="R7108" s="123">
        <v>18824</v>
      </c>
      <c r="S7108" s="124">
        <v>18785</v>
      </c>
      <c r="T7108" s="123">
        <v>19686</v>
      </c>
      <c r="U7108" s="124">
        <v>18957</v>
      </c>
      <c r="V7108" s="123">
        <v>18436</v>
      </c>
      <c r="W7108" s="124">
        <v>18120</v>
      </c>
      <c r="X7108" s="123">
        <v>20475</v>
      </c>
      <c r="Y7108" s="124">
        <v>20543</v>
      </c>
      <c r="Z7108" s="123">
        <v>21070</v>
      </c>
      <c r="AA7108" s="124">
        <v>20612</v>
      </c>
      <c r="AB7108" s="123">
        <v>19173</v>
      </c>
      <c r="AC7108" s="124">
        <v>18783</v>
      </c>
      <c r="AD7108" s="123">
        <v>21610</v>
      </c>
      <c r="AE7108" s="125">
        <v>21786</v>
      </c>
      <c r="AF7108" s="126">
        <v>22309</v>
      </c>
    </row>
    <row r="7109" spans="2:32">
      <c r="B7109" s="127">
        <v>7071</v>
      </c>
      <c r="C7109" s="128">
        <v>7071</v>
      </c>
      <c r="D7109" s="129">
        <v>295</v>
      </c>
      <c r="E7109" s="130">
        <v>10</v>
      </c>
      <c r="F7109" s="131">
        <v>22</v>
      </c>
      <c r="G7109" s="132" t="s">
        <v>488</v>
      </c>
      <c r="H7109" s="133">
        <v>10</v>
      </c>
      <c r="I7109" s="128">
        <v>21</v>
      </c>
      <c r="J7109" s="129" t="s">
        <v>488</v>
      </c>
      <c r="K7109" s="134">
        <v>15</v>
      </c>
      <c r="L7109" s="108"/>
      <c r="M7109" s="81">
        <v>16487</v>
      </c>
      <c r="N7109" s="135">
        <v>17477</v>
      </c>
      <c r="O7109" s="136">
        <v>17822</v>
      </c>
      <c r="P7109" s="135">
        <v>17613</v>
      </c>
      <c r="Q7109" s="136">
        <v>16221</v>
      </c>
      <c r="R7109" s="135">
        <v>18808</v>
      </c>
      <c r="S7109" s="136">
        <v>18700</v>
      </c>
      <c r="T7109" s="135">
        <v>19647</v>
      </c>
      <c r="U7109" s="136">
        <v>18957</v>
      </c>
      <c r="V7109" s="135">
        <v>18270</v>
      </c>
      <c r="W7109" s="136">
        <v>18084</v>
      </c>
      <c r="X7109" s="135">
        <v>20392</v>
      </c>
      <c r="Y7109" s="136">
        <v>20285</v>
      </c>
      <c r="Z7109" s="135">
        <v>20759</v>
      </c>
      <c r="AA7109" s="136">
        <v>20501</v>
      </c>
      <c r="AB7109" s="135">
        <v>19147</v>
      </c>
      <c r="AC7109" s="136">
        <v>18995</v>
      </c>
      <c r="AD7109" s="135">
        <v>21339</v>
      </c>
      <c r="AE7109" s="137">
        <v>21859</v>
      </c>
      <c r="AF7109" s="138">
        <v>21971</v>
      </c>
    </row>
    <row r="7110" spans="2:32">
      <c r="B7110" s="114">
        <v>7072</v>
      </c>
      <c r="C7110" s="115">
        <v>7072</v>
      </c>
      <c r="D7110" s="116">
        <v>295</v>
      </c>
      <c r="E7110" s="117">
        <v>10</v>
      </c>
      <c r="F7110" s="118">
        <v>22</v>
      </c>
      <c r="G7110" s="119" t="s">
        <v>488</v>
      </c>
      <c r="H7110" s="120">
        <v>10</v>
      </c>
      <c r="I7110" s="115">
        <v>21</v>
      </c>
      <c r="J7110" s="116" t="s">
        <v>488</v>
      </c>
      <c r="K7110" s="121">
        <v>16</v>
      </c>
      <c r="L7110" s="108"/>
      <c r="M7110" s="122">
        <v>16863</v>
      </c>
      <c r="N7110" s="123">
        <v>17753</v>
      </c>
      <c r="O7110" s="124">
        <v>17949</v>
      </c>
      <c r="P7110" s="123">
        <v>17639</v>
      </c>
      <c r="Q7110" s="124">
        <v>16386</v>
      </c>
      <c r="R7110" s="123">
        <v>19006</v>
      </c>
      <c r="S7110" s="124">
        <v>18932</v>
      </c>
      <c r="T7110" s="123">
        <v>19781</v>
      </c>
      <c r="U7110" s="124">
        <v>19062</v>
      </c>
      <c r="V7110" s="123">
        <v>18182</v>
      </c>
      <c r="W7110" s="124">
        <v>18245</v>
      </c>
      <c r="X7110" s="123">
        <v>20467</v>
      </c>
      <c r="Y7110" s="124">
        <v>20428</v>
      </c>
      <c r="Z7110" s="123">
        <v>20474</v>
      </c>
      <c r="AA7110" s="124">
        <v>20415</v>
      </c>
      <c r="AB7110" s="123">
        <v>19162</v>
      </c>
      <c r="AC7110" s="124">
        <v>19394</v>
      </c>
      <c r="AD7110" s="123">
        <v>21457</v>
      </c>
      <c r="AE7110" s="125">
        <v>22035</v>
      </c>
      <c r="AF7110" s="126">
        <v>21630</v>
      </c>
    </row>
    <row r="7111" spans="2:32">
      <c r="B7111" s="127">
        <v>7073</v>
      </c>
      <c r="C7111" s="128">
        <v>7073</v>
      </c>
      <c r="D7111" s="129">
        <v>295</v>
      </c>
      <c r="E7111" s="130">
        <v>10</v>
      </c>
      <c r="F7111" s="131">
        <v>22</v>
      </c>
      <c r="G7111" s="132" t="s">
        <v>488</v>
      </c>
      <c r="H7111" s="133">
        <v>10</v>
      </c>
      <c r="I7111" s="128">
        <v>21</v>
      </c>
      <c r="J7111" s="129" t="s">
        <v>488</v>
      </c>
      <c r="K7111" s="134">
        <v>17</v>
      </c>
      <c r="L7111" s="108"/>
      <c r="M7111" s="81">
        <v>17023</v>
      </c>
      <c r="N7111" s="135">
        <v>17972</v>
      </c>
      <c r="O7111" s="136">
        <v>18165</v>
      </c>
      <c r="P7111" s="135">
        <v>17561</v>
      </c>
      <c r="Q7111" s="136">
        <v>16726</v>
      </c>
      <c r="R7111" s="135">
        <v>19156</v>
      </c>
      <c r="S7111" s="136">
        <v>18940</v>
      </c>
      <c r="T7111" s="135">
        <v>19933</v>
      </c>
      <c r="U7111" s="136">
        <v>19379</v>
      </c>
      <c r="V7111" s="135">
        <v>18293</v>
      </c>
      <c r="W7111" s="136">
        <v>18623</v>
      </c>
      <c r="X7111" s="135">
        <v>20611</v>
      </c>
      <c r="Y7111" s="136">
        <v>20504</v>
      </c>
      <c r="Z7111" s="135">
        <v>20711</v>
      </c>
      <c r="AA7111" s="136">
        <v>20471</v>
      </c>
      <c r="AB7111" s="135">
        <v>19557</v>
      </c>
      <c r="AC7111" s="136">
        <v>19827</v>
      </c>
      <c r="AD7111" s="135">
        <v>21549</v>
      </c>
      <c r="AE7111" s="137">
        <v>22240</v>
      </c>
      <c r="AF7111" s="138">
        <v>21872</v>
      </c>
    </row>
    <row r="7112" spans="2:32">
      <c r="B7112" s="114">
        <v>7074</v>
      </c>
      <c r="C7112" s="115">
        <v>7074</v>
      </c>
      <c r="D7112" s="116">
        <v>295</v>
      </c>
      <c r="E7112" s="117">
        <v>10</v>
      </c>
      <c r="F7112" s="118">
        <v>22</v>
      </c>
      <c r="G7112" s="119" t="s">
        <v>488</v>
      </c>
      <c r="H7112" s="120">
        <v>10</v>
      </c>
      <c r="I7112" s="115">
        <v>21</v>
      </c>
      <c r="J7112" s="116" t="s">
        <v>488</v>
      </c>
      <c r="K7112" s="121">
        <v>18</v>
      </c>
      <c r="L7112" s="108"/>
      <c r="M7112" s="122">
        <v>17174</v>
      </c>
      <c r="N7112" s="123">
        <v>18118</v>
      </c>
      <c r="O7112" s="124">
        <v>18221</v>
      </c>
      <c r="P7112" s="123">
        <v>17703</v>
      </c>
      <c r="Q7112" s="124">
        <v>17022</v>
      </c>
      <c r="R7112" s="123">
        <v>19188</v>
      </c>
      <c r="S7112" s="124">
        <v>18824</v>
      </c>
      <c r="T7112" s="123">
        <v>19893</v>
      </c>
      <c r="U7112" s="124">
        <v>19753</v>
      </c>
      <c r="V7112" s="123">
        <v>18453</v>
      </c>
      <c r="W7112" s="124">
        <v>19136</v>
      </c>
      <c r="X7112" s="123">
        <v>20836</v>
      </c>
      <c r="Y7112" s="124">
        <v>20359</v>
      </c>
      <c r="Z7112" s="123">
        <v>21268</v>
      </c>
      <c r="AA7112" s="124">
        <v>20870</v>
      </c>
      <c r="AB7112" s="123">
        <v>20090</v>
      </c>
      <c r="AC7112" s="124">
        <v>20549</v>
      </c>
      <c r="AD7112" s="123">
        <v>21486</v>
      </c>
      <c r="AE7112" s="125">
        <v>22423</v>
      </c>
      <c r="AF7112" s="126">
        <v>22503</v>
      </c>
    </row>
    <row r="7113" spans="2:32">
      <c r="B7113" s="127">
        <v>7075</v>
      </c>
      <c r="C7113" s="128">
        <v>7075</v>
      </c>
      <c r="D7113" s="129">
        <v>295</v>
      </c>
      <c r="E7113" s="130">
        <v>10</v>
      </c>
      <c r="F7113" s="131">
        <v>22</v>
      </c>
      <c r="G7113" s="132" t="s">
        <v>488</v>
      </c>
      <c r="H7113" s="133">
        <v>10</v>
      </c>
      <c r="I7113" s="128">
        <v>21</v>
      </c>
      <c r="J7113" s="129" t="s">
        <v>488</v>
      </c>
      <c r="K7113" s="134">
        <v>19</v>
      </c>
      <c r="L7113" s="108"/>
      <c r="M7113" s="81">
        <v>17371</v>
      </c>
      <c r="N7113" s="135">
        <v>18407</v>
      </c>
      <c r="O7113" s="136">
        <v>18495</v>
      </c>
      <c r="P7113" s="135">
        <v>17975</v>
      </c>
      <c r="Q7113" s="136">
        <v>17067</v>
      </c>
      <c r="R7113" s="135">
        <v>19484</v>
      </c>
      <c r="S7113" s="136">
        <v>19191</v>
      </c>
      <c r="T7113" s="135">
        <v>20236</v>
      </c>
      <c r="U7113" s="136">
        <v>20210</v>
      </c>
      <c r="V7113" s="135">
        <v>18773</v>
      </c>
      <c r="W7113" s="136">
        <v>19475</v>
      </c>
      <c r="X7113" s="135">
        <v>21385</v>
      </c>
      <c r="Y7113" s="136">
        <v>21046</v>
      </c>
      <c r="Z7113" s="135">
        <v>21981</v>
      </c>
      <c r="AA7113" s="136">
        <v>21701</v>
      </c>
      <c r="AB7113" s="135">
        <v>20764</v>
      </c>
      <c r="AC7113" s="136">
        <v>21228</v>
      </c>
      <c r="AD7113" s="135">
        <v>22377</v>
      </c>
      <c r="AE7113" s="137">
        <v>23377</v>
      </c>
      <c r="AF7113" s="138">
        <v>23365</v>
      </c>
    </row>
    <row r="7114" spans="2:32">
      <c r="B7114" s="114">
        <v>7076</v>
      </c>
      <c r="C7114" s="115">
        <v>7076</v>
      </c>
      <c r="D7114" s="116">
        <v>295</v>
      </c>
      <c r="E7114" s="117">
        <v>10</v>
      </c>
      <c r="F7114" s="118">
        <v>22</v>
      </c>
      <c r="G7114" s="119" t="s">
        <v>488</v>
      </c>
      <c r="H7114" s="120">
        <v>10</v>
      </c>
      <c r="I7114" s="115">
        <v>21</v>
      </c>
      <c r="J7114" s="116" t="s">
        <v>488</v>
      </c>
      <c r="K7114" s="121">
        <v>20</v>
      </c>
      <c r="L7114" s="108"/>
      <c r="M7114" s="122">
        <v>16952</v>
      </c>
      <c r="N7114" s="123">
        <v>18131</v>
      </c>
      <c r="O7114" s="124">
        <v>18353</v>
      </c>
      <c r="P7114" s="123">
        <v>17677</v>
      </c>
      <c r="Q7114" s="124">
        <v>16860</v>
      </c>
      <c r="R7114" s="123">
        <v>19164</v>
      </c>
      <c r="S7114" s="124">
        <v>19145</v>
      </c>
      <c r="T7114" s="123">
        <v>20289</v>
      </c>
      <c r="U7114" s="124">
        <v>20248</v>
      </c>
      <c r="V7114" s="123">
        <v>18819</v>
      </c>
      <c r="W7114" s="124">
        <v>19468</v>
      </c>
      <c r="X7114" s="123">
        <v>21305</v>
      </c>
      <c r="Y7114" s="124">
        <v>21437</v>
      </c>
      <c r="Z7114" s="123">
        <v>22524</v>
      </c>
      <c r="AA7114" s="124">
        <v>22037</v>
      </c>
      <c r="AB7114" s="123">
        <v>21246</v>
      </c>
      <c r="AC7114" s="124">
        <v>21532</v>
      </c>
      <c r="AD7114" s="123">
        <v>22995</v>
      </c>
      <c r="AE7114" s="125">
        <v>24110</v>
      </c>
      <c r="AF7114" s="126">
        <v>24102</v>
      </c>
    </row>
    <row r="7115" spans="2:32">
      <c r="B7115" s="127">
        <v>7077</v>
      </c>
      <c r="C7115" s="128">
        <v>7077</v>
      </c>
      <c r="D7115" s="129">
        <v>295</v>
      </c>
      <c r="E7115" s="130">
        <v>10</v>
      </c>
      <c r="F7115" s="131">
        <v>22</v>
      </c>
      <c r="G7115" s="132" t="s">
        <v>488</v>
      </c>
      <c r="H7115" s="133">
        <v>10</v>
      </c>
      <c r="I7115" s="128">
        <v>21</v>
      </c>
      <c r="J7115" s="129" t="s">
        <v>488</v>
      </c>
      <c r="K7115" s="134">
        <v>21</v>
      </c>
      <c r="L7115" s="108"/>
      <c r="M7115" s="81">
        <v>16196</v>
      </c>
      <c r="N7115" s="135">
        <v>17562</v>
      </c>
      <c r="O7115" s="136">
        <v>17892</v>
      </c>
      <c r="P7115" s="135">
        <v>17196</v>
      </c>
      <c r="Q7115" s="136">
        <v>16524</v>
      </c>
      <c r="R7115" s="135">
        <v>18523</v>
      </c>
      <c r="S7115" s="136">
        <v>18683</v>
      </c>
      <c r="T7115" s="135">
        <v>19986</v>
      </c>
      <c r="U7115" s="136">
        <v>20107</v>
      </c>
      <c r="V7115" s="135">
        <v>18796</v>
      </c>
      <c r="W7115" s="136">
        <v>19396</v>
      </c>
      <c r="X7115" s="135">
        <v>21048</v>
      </c>
      <c r="Y7115" s="136">
        <v>21486</v>
      </c>
      <c r="Z7115" s="135">
        <v>22853</v>
      </c>
      <c r="AA7115" s="136">
        <v>22393</v>
      </c>
      <c r="AB7115" s="135">
        <v>21719</v>
      </c>
      <c r="AC7115" s="136">
        <v>21810</v>
      </c>
      <c r="AD7115" s="135">
        <v>23298</v>
      </c>
      <c r="AE7115" s="137">
        <v>24579</v>
      </c>
      <c r="AF7115" s="138">
        <v>24653</v>
      </c>
    </row>
    <row r="7116" spans="2:32">
      <c r="B7116" s="114">
        <v>7078</v>
      </c>
      <c r="C7116" s="115">
        <v>7078</v>
      </c>
      <c r="D7116" s="116">
        <v>295</v>
      </c>
      <c r="E7116" s="117">
        <v>10</v>
      </c>
      <c r="F7116" s="118">
        <v>22</v>
      </c>
      <c r="G7116" s="119" t="s">
        <v>488</v>
      </c>
      <c r="H7116" s="120">
        <v>10</v>
      </c>
      <c r="I7116" s="115">
        <v>21</v>
      </c>
      <c r="J7116" s="116" t="s">
        <v>488</v>
      </c>
      <c r="K7116" s="121">
        <v>22</v>
      </c>
      <c r="L7116" s="108"/>
      <c r="M7116" s="122">
        <v>15119</v>
      </c>
      <c r="N7116" s="123">
        <v>16470</v>
      </c>
      <c r="O7116" s="124">
        <v>16878</v>
      </c>
      <c r="P7116" s="123">
        <v>16244</v>
      </c>
      <c r="Q7116" s="124">
        <v>15873</v>
      </c>
      <c r="R7116" s="123">
        <v>17517</v>
      </c>
      <c r="S7116" s="124">
        <v>17766</v>
      </c>
      <c r="T7116" s="123">
        <v>19082</v>
      </c>
      <c r="U7116" s="124">
        <v>19331</v>
      </c>
      <c r="V7116" s="123">
        <v>18382</v>
      </c>
      <c r="W7116" s="124">
        <v>18856</v>
      </c>
      <c r="X7116" s="123">
        <v>20282</v>
      </c>
      <c r="Y7116" s="124">
        <v>20890</v>
      </c>
      <c r="Z7116" s="123">
        <v>22362</v>
      </c>
      <c r="AA7116" s="124">
        <v>22001</v>
      </c>
      <c r="AB7116" s="123">
        <v>21590</v>
      </c>
      <c r="AC7116" s="124">
        <v>21465</v>
      </c>
      <c r="AD7116" s="123">
        <v>22866</v>
      </c>
      <c r="AE7116" s="125">
        <v>24156</v>
      </c>
      <c r="AF7116" s="126">
        <v>24295</v>
      </c>
    </row>
    <row r="7117" spans="2:32">
      <c r="B7117" s="127">
        <v>7079</v>
      </c>
      <c r="C7117" s="128">
        <v>7079</v>
      </c>
      <c r="D7117" s="129">
        <v>295</v>
      </c>
      <c r="E7117" s="130">
        <v>10</v>
      </c>
      <c r="F7117" s="131">
        <v>22</v>
      </c>
      <c r="G7117" s="132" t="s">
        <v>488</v>
      </c>
      <c r="H7117" s="133">
        <v>10</v>
      </c>
      <c r="I7117" s="128">
        <v>21</v>
      </c>
      <c r="J7117" s="129" t="s">
        <v>488</v>
      </c>
      <c r="K7117" s="134">
        <v>23</v>
      </c>
      <c r="L7117" s="108"/>
      <c r="M7117" s="81">
        <v>14032</v>
      </c>
      <c r="N7117" s="135">
        <v>15289</v>
      </c>
      <c r="O7117" s="136">
        <v>15801</v>
      </c>
      <c r="P7117" s="135">
        <v>15248</v>
      </c>
      <c r="Q7117" s="136">
        <v>15188</v>
      </c>
      <c r="R7117" s="135">
        <v>16501</v>
      </c>
      <c r="S7117" s="136">
        <v>16808</v>
      </c>
      <c r="T7117" s="135">
        <v>18036</v>
      </c>
      <c r="U7117" s="136">
        <v>18432</v>
      </c>
      <c r="V7117" s="135">
        <v>17817</v>
      </c>
      <c r="W7117" s="136">
        <v>18211</v>
      </c>
      <c r="X7117" s="135">
        <v>19401</v>
      </c>
      <c r="Y7117" s="136">
        <v>20132</v>
      </c>
      <c r="Z7117" s="135">
        <v>21602</v>
      </c>
      <c r="AA7117" s="136">
        <v>21316</v>
      </c>
      <c r="AB7117" s="135">
        <v>21181</v>
      </c>
      <c r="AC7117" s="136">
        <v>20915</v>
      </c>
      <c r="AD7117" s="135">
        <v>22196</v>
      </c>
      <c r="AE7117" s="137">
        <v>23332</v>
      </c>
      <c r="AF7117" s="138">
        <v>23620</v>
      </c>
    </row>
    <row r="7118" spans="2:32">
      <c r="B7118" s="114">
        <v>7080</v>
      </c>
      <c r="C7118" s="115">
        <v>7080</v>
      </c>
      <c r="D7118" s="116">
        <v>295</v>
      </c>
      <c r="E7118" s="117">
        <v>10</v>
      </c>
      <c r="F7118" s="118">
        <v>22</v>
      </c>
      <c r="G7118" s="119" t="s">
        <v>488</v>
      </c>
      <c r="H7118" s="120">
        <v>10</v>
      </c>
      <c r="I7118" s="115">
        <v>21</v>
      </c>
      <c r="J7118" s="116" t="s">
        <v>488</v>
      </c>
      <c r="K7118" s="121">
        <v>24</v>
      </c>
      <c r="L7118" s="108"/>
      <c r="M7118" s="122">
        <v>13262</v>
      </c>
      <c r="N7118" s="123">
        <v>14455</v>
      </c>
      <c r="O7118" s="124">
        <v>14964</v>
      </c>
      <c r="P7118" s="123">
        <v>14455</v>
      </c>
      <c r="Q7118" s="124">
        <v>14619</v>
      </c>
      <c r="R7118" s="123">
        <v>15775</v>
      </c>
      <c r="S7118" s="124">
        <v>16147</v>
      </c>
      <c r="T7118" s="123">
        <v>17337</v>
      </c>
      <c r="U7118" s="124">
        <v>17799</v>
      </c>
      <c r="V7118" s="123">
        <v>17408</v>
      </c>
      <c r="W7118" s="124">
        <v>17806</v>
      </c>
      <c r="X7118" s="123">
        <v>18799</v>
      </c>
      <c r="Y7118" s="124">
        <v>19560</v>
      </c>
      <c r="Z7118" s="123">
        <v>21041</v>
      </c>
      <c r="AA7118" s="124">
        <v>20761</v>
      </c>
      <c r="AB7118" s="123">
        <v>20806</v>
      </c>
      <c r="AC7118" s="124">
        <v>20549</v>
      </c>
      <c r="AD7118" s="123">
        <v>21667</v>
      </c>
      <c r="AE7118" s="125">
        <v>22771</v>
      </c>
      <c r="AF7118" s="126">
        <v>23106</v>
      </c>
    </row>
    <row r="7119" spans="2:32">
      <c r="B7119" s="127">
        <v>7081</v>
      </c>
      <c r="C7119" s="128">
        <v>7081</v>
      </c>
      <c r="D7119" s="129">
        <v>296</v>
      </c>
      <c r="E7119" s="130">
        <v>10</v>
      </c>
      <c r="F7119" s="131">
        <v>23</v>
      </c>
      <c r="G7119" s="132" t="s">
        <v>488</v>
      </c>
      <c r="H7119" s="133">
        <v>10</v>
      </c>
      <c r="I7119" s="128">
        <v>22</v>
      </c>
      <c r="J7119" s="129" t="s">
        <v>488</v>
      </c>
      <c r="K7119" s="134">
        <v>1</v>
      </c>
      <c r="L7119" s="108"/>
      <c r="M7119" s="81">
        <v>12345</v>
      </c>
      <c r="N7119" s="135">
        <v>13276</v>
      </c>
      <c r="O7119" s="136">
        <v>13917</v>
      </c>
      <c r="P7119" s="135">
        <v>13902</v>
      </c>
      <c r="Q7119" s="136">
        <v>13859</v>
      </c>
      <c r="R7119" s="135">
        <v>14920</v>
      </c>
      <c r="S7119" s="136">
        <v>15683</v>
      </c>
      <c r="T7119" s="135">
        <v>16107</v>
      </c>
      <c r="U7119" s="136">
        <v>16773</v>
      </c>
      <c r="V7119" s="135">
        <v>16277</v>
      </c>
      <c r="W7119" s="136">
        <v>17334</v>
      </c>
      <c r="X7119" s="135">
        <v>18270</v>
      </c>
      <c r="Y7119" s="136">
        <v>19245</v>
      </c>
      <c r="Z7119" s="135">
        <v>20060</v>
      </c>
      <c r="AA7119" s="136">
        <v>19915</v>
      </c>
      <c r="AB7119" s="135">
        <v>19168</v>
      </c>
      <c r="AC7119" s="136">
        <v>19986</v>
      </c>
      <c r="AD7119" s="135">
        <v>21432</v>
      </c>
      <c r="AE7119" s="137">
        <v>21682</v>
      </c>
      <c r="AF7119" s="138">
        <v>22152</v>
      </c>
    </row>
    <row r="7120" spans="2:32">
      <c r="B7120" s="114">
        <v>7082</v>
      </c>
      <c r="C7120" s="115">
        <v>7082</v>
      </c>
      <c r="D7120" s="116">
        <v>296</v>
      </c>
      <c r="E7120" s="117">
        <v>10</v>
      </c>
      <c r="F7120" s="118">
        <v>23</v>
      </c>
      <c r="G7120" s="119" t="s">
        <v>488</v>
      </c>
      <c r="H7120" s="120">
        <v>10</v>
      </c>
      <c r="I7120" s="115">
        <v>22</v>
      </c>
      <c r="J7120" s="116" t="s">
        <v>488</v>
      </c>
      <c r="K7120" s="121">
        <v>2</v>
      </c>
      <c r="L7120" s="108"/>
      <c r="M7120" s="122">
        <v>12113</v>
      </c>
      <c r="N7120" s="123">
        <v>13009</v>
      </c>
      <c r="O7120" s="124">
        <v>13542</v>
      </c>
      <c r="P7120" s="123">
        <v>13603</v>
      </c>
      <c r="Q7120" s="124">
        <v>13608</v>
      </c>
      <c r="R7120" s="123">
        <v>14691</v>
      </c>
      <c r="S7120" s="124">
        <v>15475</v>
      </c>
      <c r="T7120" s="123">
        <v>15846</v>
      </c>
      <c r="U7120" s="124">
        <v>16398</v>
      </c>
      <c r="V7120" s="123">
        <v>16068</v>
      </c>
      <c r="W7120" s="124">
        <v>17186</v>
      </c>
      <c r="X7120" s="123">
        <v>18005</v>
      </c>
      <c r="Y7120" s="124">
        <v>18952</v>
      </c>
      <c r="Z7120" s="123">
        <v>19550</v>
      </c>
      <c r="AA7120" s="124">
        <v>19506</v>
      </c>
      <c r="AB7120" s="123">
        <v>18833</v>
      </c>
      <c r="AC7120" s="124">
        <v>19746</v>
      </c>
      <c r="AD7120" s="123">
        <v>21073</v>
      </c>
      <c r="AE7120" s="125">
        <v>21274</v>
      </c>
      <c r="AF7120" s="126">
        <v>21586</v>
      </c>
    </row>
    <row r="7121" spans="2:32">
      <c r="B7121" s="127">
        <v>7083</v>
      </c>
      <c r="C7121" s="128">
        <v>7083</v>
      </c>
      <c r="D7121" s="129">
        <v>296</v>
      </c>
      <c r="E7121" s="130">
        <v>10</v>
      </c>
      <c r="F7121" s="131">
        <v>23</v>
      </c>
      <c r="G7121" s="132" t="s">
        <v>488</v>
      </c>
      <c r="H7121" s="133">
        <v>10</v>
      </c>
      <c r="I7121" s="128">
        <v>22</v>
      </c>
      <c r="J7121" s="129" t="s">
        <v>488</v>
      </c>
      <c r="K7121" s="134">
        <v>3</v>
      </c>
      <c r="L7121" s="108"/>
      <c r="M7121" s="81">
        <v>12019</v>
      </c>
      <c r="N7121" s="135">
        <v>12913</v>
      </c>
      <c r="O7121" s="136">
        <v>13417</v>
      </c>
      <c r="P7121" s="135">
        <v>13470</v>
      </c>
      <c r="Q7121" s="136">
        <v>13551</v>
      </c>
      <c r="R7121" s="135">
        <v>14616</v>
      </c>
      <c r="S7121" s="136">
        <v>15436</v>
      </c>
      <c r="T7121" s="135">
        <v>15822</v>
      </c>
      <c r="U7121" s="136">
        <v>16334</v>
      </c>
      <c r="V7121" s="135">
        <v>16038</v>
      </c>
      <c r="W7121" s="136">
        <v>17214</v>
      </c>
      <c r="X7121" s="135">
        <v>17888</v>
      </c>
      <c r="Y7121" s="136">
        <v>18849</v>
      </c>
      <c r="Z7121" s="135">
        <v>19371</v>
      </c>
      <c r="AA7121" s="136">
        <v>19312</v>
      </c>
      <c r="AB7121" s="135">
        <v>18730</v>
      </c>
      <c r="AC7121" s="136">
        <v>19714</v>
      </c>
      <c r="AD7121" s="135">
        <v>20891</v>
      </c>
      <c r="AE7121" s="137">
        <v>21084</v>
      </c>
      <c r="AF7121" s="138">
        <v>21335</v>
      </c>
    </row>
    <row r="7122" spans="2:32">
      <c r="B7122" s="114">
        <v>7084</v>
      </c>
      <c r="C7122" s="115">
        <v>7084</v>
      </c>
      <c r="D7122" s="116">
        <v>296</v>
      </c>
      <c r="E7122" s="117">
        <v>10</v>
      </c>
      <c r="F7122" s="118">
        <v>23</v>
      </c>
      <c r="G7122" s="119" t="s">
        <v>488</v>
      </c>
      <c r="H7122" s="120">
        <v>10</v>
      </c>
      <c r="I7122" s="115">
        <v>22</v>
      </c>
      <c r="J7122" s="116" t="s">
        <v>488</v>
      </c>
      <c r="K7122" s="121">
        <v>4</v>
      </c>
      <c r="L7122" s="108"/>
      <c r="M7122" s="122">
        <v>12071</v>
      </c>
      <c r="N7122" s="123">
        <v>12995</v>
      </c>
      <c r="O7122" s="124">
        <v>13484</v>
      </c>
      <c r="P7122" s="123">
        <v>13377</v>
      </c>
      <c r="Q7122" s="124">
        <v>13527</v>
      </c>
      <c r="R7122" s="123">
        <v>14610</v>
      </c>
      <c r="S7122" s="124">
        <v>15463</v>
      </c>
      <c r="T7122" s="123">
        <v>15804</v>
      </c>
      <c r="U7122" s="124">
        <v>16242</v>
      </c>
      <c r="V7122" s="123">
        <v>15885</v>
      </c>
      <c r="W7122" s="124">
        <v>17169</v>
      </c>
      <c r="X7122" s="123">
        <v>17613</v>
      </c>
      <c r="Y7122" s="124">
        <v>18534</v>
      </c>
      <c r="Z7122" s="123">
        <v>18938</v>
      </c>
      <c r="AA7122" s="124">
        <v>18719</v>
      </c>
      <c r="AB7122" s="123">
        <v>18301</v>
      </c>
      <c r="AC7122" s="124">
        <v>19425</v>
      </c>
      <c r="AD7122" s="123">
        <v>20387</v>
      </c>
      <c r="AE7122" s="125">
        <v>20548</v>
      </c>
      <c r="AF7122" s="126">
        <v>20732</v>
      </c>
    </row>
    <row r="7123" spans="2:32">
      <c r="B7123" s="127">
        <v>7085</v>
      </c>
      <c r="C7123" s="128">
        <v>7085</v>
      </c>
      <c r="D7123" s="129">
        <v>296</v>
      </c>
      <c r="E7123" s="130">
        <v>10</v>
      </c>
      <c r="F7123" s="131">
        <v>23</v>
      </c>
      <c r="G7123" s="132" t="s">
        <v>488</v>
      </c>
      <c r="H7123" s="133">
        <v>10</v>
      </c>
      <c r="I7123" s="128">
        <v>22</v>
      </c>
      <c r="J7123" s="129" t="s">
        <v>488</v>
      </c>
      <c r="K7123" s="134">
        <v>5</v>
      </c>
      <c r="L7123" s="108"/>
      <c r="M7123" s="81">
        <v>12567</v>
      </c>
      <c r="N7123" s="135">
        <v>13475</v>
      </c>
      <c r="O7123" s="136">
        <v>14044</v>
      </c>
      <c r="P7123" s="135">
        <v>13567</v>
      </c>
      <c r="Q7123" s="136">
        <v>13656</v>
      </c>
      <c r="R7123" s="135">
        <v>15089</v>
      </c>
      <c r="S7123" s="136">
        <v>15905</v>
      </c>
      <c r="T7123" s="135">
        <v>16120</v>
      </c>
      <c r="U7123" s="136">
        <v>16523</v>
      </c>
      <c r="V7123" s="135">
        <v>15826</v>
      </c>
      <c r="W7123" s="136">
        <v>17354</v>
      </c>
      <c r="X7123" s="135">
        <v>17703</v>
      </c>
      <c r="Y7123" s="136">
        <v>18639</v>
      </c>
      <c r="Z7123" s="135">
        <v>18866</v>
      </c>
      <c r="AA7123" s="136">
        <v>18315</v>
      </c>
      <c r="AB7123" s="135">
        <v>17992</v>
      </c>
      <c r="AC7123" s="136">
        <v>19352</v>
      </c>
      <c r="AD7123" s="135">
        <v>20268</v>
      </c>
      <c r="AE7123" s="137">
        <v>20247</v>
      </c>
      <c r="AF7123" s="138">
        <v>20460</v>
      </c>
    </row>
    <row r="7124" spans="2:32">
      <c r="B7124" s="114">
        <v>7086</v>
      </c>
      <c r="C7124" s="115">
        <v>7086</v>
      </c>
      <c r="D7124" s="116">
        <v>296</v>
      </c>
      <c r="E7124" s="117">
        <v>10</v>
      </c>
      <c r="F7124" s="118">
        <v>23</v>
      </c>
      <c r="G7124" s="119" t="s">
        <v>488</v>
      </c>
      <c r="H7124" s="120">
        <v>10</v>
      </c>
      <c r="I7124" s="115">
        <v>22</v>
      </c>
      <c r="J7124" s="116" t="s">
        <v>488</v>
      </c>
      <c r="K7124" s="121">
        <v>6</v>
      </c>
      <c r="L7124" s="108"/>
      <c r="M7124" s="122">
        <v>13874</v>
      </c>
      <c r="N7124" s="123">
        <v>14755</v>
      </c>
      <c r="O7124" s="124">
        <v>15387</v>
      </c>
      <c r="P7124" s="123">
        <v>14165</v>
      </c>
      <c r="Q7124" s="124">
        <v>14056</v>
      </c>
      <c r="R7124" s="123">
        <v>16416</v>
      </c>
      <c r="S7124" s="124">
        <v>17120</v>
      </c>
      <c r="T7124" s="123">
        <v>17154</v>
      </c>
      <c r="U7124" s="124">
        <v>17570</v>
      </c>
      <c r="V7124" s="123">
        <v>16021</v>
      </c>
      <c r="W7124" s="124">
        <v>18231</v>
      </c>
      <c r="X7124" s="123">
        <v>18663</v>
      </c>
      <c r="Y7124" s="124">
        <v>19461</v>
      </c>
      <c r="Z7124" s="123">
        <v>19455</v>
      </c>
      <c r="AA7124" s="124">
        <v>18278</v>
      </c>
      <c r="AB7124" s="123">
        <v>17898</v>
      </c>
      <c r="AC7124" s="124">
        <v>19933</v>
      </c>
      <c r="AD7124" s="123">
        <v>20871</v>
      </c>
      <c r="AE7124" s="125">
        <v>20620</v>
      </c>
      <c r="AF7124" s="126">
        <v>20856</v>
      </c>
    </row>
    <row r="7125" spans="2:32">
      <c r="B7125" s="127">
        <v>7087</v>
      </c>
      <c r="C7125" s="128">
        <v>7087</v>
      </c>
      <c r="D7125" s="129">
        <v>296</v>
      </c>
      <c r="E7125" s="130">
        <v>10</v>
      </c>
      <c r="F7125" s="131">
        <v>23</v>
      </c>
      <c r="G7125" s="132" t="s">
        <v>488</v>
      </c>
      <c r="H7125" s="133">
        <v>10</v>
      </c>
      <c r="I7125" s="128">
        <v>22</v>
      </c>
      <c r="J7125" s="129" t="s">
        <v>488</v>
      </c>
      <c r="K7125" s="134">
        <v>7</v>
      </c>
      <c r="L7125" s="108"/>
      <c r="M7125" s="81">
        <v>15495</v>
      </c>
      <c r="N7125" s="135">
        <v>16339</v>
      </c>
      <c r="O7125" s="136">
        <v>16792</v>
      </c>
      <c r="P7125" s="135">
        <v>14884</v>
      </c>
      <c r="Q7125" s="136">
        <v>14548</v>
      </c>
      <c r="R7125" s="135">
        <v>17850</v>
      </c>
      <c r="S7125" s="136">
        <v>18615</v>
      </c>
      <c r="T7125" s="135">
        <v>18491</v>
      </c>
      <c r="U7125" s="136">
        <v>18757</v>
      </c>
      <c r="V7125" s="135">
        <v>16365</v>
      </c>
      <c r="W7125" s="136">
        <v>19484</v>
      </c>
      <c r="X7125" s="135">
        <v>19780</v>
      </c>
      <c r="Y7125" s="136">
        <v>20579</v>
      </c>
      <c r="Z7125" s="135">
        <v>20271</v>
      </c>
      <c r="AA7125" s="136">
        <v>18433</v>
      </c>
      <c r="AB7125" s="135">
        <v>17952</v>
      </c>
      <c r="AC7125" s="136">
        <v>21030</v>
      </c>
      <c r="AD7125" s="135">
        <v>21801</v>
      </c>
      <c r="AE7125" s="137">
        <v>21483</v>
      </c>
      <c r="AF7125" s="138">
        <v>21544</v>
      </c>
    </row>
    <row r="7126" spans="2:32">
      <c r="B7126" s="114">
        <v>7088</v>
      </c>
      <c r="C7126" s="115">
        <v>7088</v>
      </c>
      <c r="D7126" s="116">
        <v>296</v>
      </c>
      <c r="E7126" s="117">
        <v>10</v>
      </c>
      <c r="F7126" s="118">
        <v>23</v>
      </c>
      <c r="G7126" s="119" t="s">
        <v>488</v>
      </c>
      <c r="H7126" s="120">
        <v>10</v>
      </c>
      <c r="I7126" s="115">
        <v>22</v>
      </c>
      <c r="J7126" s="116" t="s">
        <v>488</v>
      </c>
      <c r="K7126" s="121">
        <v>8</v>
      </c>
      <c r="L7126" s="108"/>
      <c r="M7126" s="122">
        <v>15912</v>
      </c>
      <c r="N7126" s="123">
        <v>16821</v>
      </c>
      <c r="O7126" s="124">
        <v>17140</v>
      </c>
      <c r="P7126" s="123">
        <v>15312</v>
      </c>
      <c r="Q7126" s="124">
        <v>14800</v>
      </c>
      <c r="R7126" s="123">
        <v>18104</v>
      </c>
      <c r="S7126" s="124">
        <v>19092</v>
      </c>
      <c r="T7126" s="123">
        <v>18958</v>
      </c>
      <c r="U7126" s="124">
        <v>18996</v>
      </c>
      <c r="V7126" s="123">
        <v>16560</v>
      </c>
      <c r="W7126" s="124">
        <v>19998</v>
      </c>
      <c r="X7126" s="123">
        <v>19810</v>
      </c>
      <c r="Y7126" s="124">
        <v>20805</v>
      </c>
      <c r="Z7126" s="123">
        <v>20378</v>
      </c>
      <c r="AA7126" s="124">
        <v>18543</v>
      </c>
      <c r="AB7126" s="123">
        <v>17964</v>
      </c>
      <c r="AC7126" s="124">
        <v>21450</v>
      </c>
      <c r="AD7126" s="123">
        <v>21910</v>
      </c>
      <c r="AE7126" s="125">
        <v>21702</v>
      </c>
      <c r="AF7126" s="126">
        <v>21582</v>
      </c>
    </row>
    <row r="7127" spans="2:32">
      <c r="B7127" s="127">
        <v>7089</v>
      </c>
      <c r="C7127" s="128">
        <v>7089</v>
      </c>
      <c r="D7127" s="129">
        <v>296</v>
      </c>
      <c r="E7127" s="130">
        <v>10</v>
      </c>
      <c r="F7127" s="131">
        <v>23</v>
      </c>
      <c r="G7127" s="132" t="s">
        <v>488</v>
      </c>
      <c r="H7127" s="133">
        <v>10</v>
      </c>
      <c r="I7127" s="128">
        <v>22</v>
      </c>
      <c r="J7127" s="129" t="s">
        <v>488</v>
      </c>
      <c r="K7127" s="134">
        <v>9</v>
      </c>
      <c r="L7127" s="108"/>
      <c r="M7127" s="81">
        <v>15951</v>
      </c>
      <c r="N7127" s="135">
        <v>16889</v>
      </c>
      <c r="O7127" s="136">
        <v>17192</v>
      </c>
      <c r="P7127" s="135">
        <v>15663</v>
      </c>
      <c r="Q7127" s="136">
        <v>15232</v>
      </c>
      <c r="R7127" s="135">
        <v>18104</v>
      </c>
      <c r="S7127" s="136">
        <v>19085</v>
      </c>
      <c r="T7127" s="135">
        <v>19011</v>
      </c>
      <c r="U7127" s="136">
        <v>18962</v>
      </c>
      <c r="V7127" s="135">
        <v>16892</v>
      </c>
      <c r="W7127" s="136">
        <v>20068</v>
      </c>
      <c r="X7127" s="135">
        <v>19697</v>
      </c>
      <c r="Y7127" s="136">
        <v>20675</v>
      </c>
      <c r="Z7127" s="135">
        <v>20317</v>
      </c>
      <c r="AA7127" s="136">
        <v>18726</v>
      </c>
      <c r="AB7127" s="135">
        <v>18207</v>
      </c>
      <c r="AC7127" s="136">
        <v>21388</v>
      </c>
      <c r="AD7127" s="135">
        <v>21692</v>
      </c>
      <c r="AE7127" s="137">
        <v>21550</v>
      </c>
      <c r="AF7127" s="138">
        <v>21467</v>
      </c>
    </row>
    <row r="7128" spans="2:32">
      <c r="B7128" s="114">
        <v>7090</v>
      </c>
      <c r="C7128" s="115">
        <v>7090</v>
      </c>
      <c r="D7128" s="116">
        <v>296</v>
      </c>
      <c r="E7128" s="117">
        <v>10</v>
      </c>
      <c r="F7128" s="118">
        <v>23</v>
      </c>
      <c r="G7128" s="119" t="s">
        <v>488</v>
      </c>
      <c r="H7128" s="120">
        <v>10</v>
      </c>
      <c r="I7128" s="115">
        <v>22</v>
      </c>
      <c r="J7128" s="116" t="s">
        <v>488</v>
      </c>
      <c r="K7128" s="121">
        <v>10</v>
      </c>
      <c r="L7128" s="108"/>
      <c r="M7128" s="122">
        <v>16106</v>
      </c>
      <c r="N7128" s="123">
        <v>17057</v>
      </c>
      <c r="O7128" s="124">
        <v>17300</v>
      </c>
      <c r="P7128" s="123">
        <v>15988</v>
      </c>
      <c r="Q7128" s="124">
        <v>15631</v>
      </c>
      <c r="R7128" s="123">
        <v>18287</v>
      </c>
      <c r="S7128" s="124">
        <v>19157</v>
      </c>
      <c r="T7128" s="123">
        <v>19238</v>
      </c>
      <c r="U7128" s="124">
        <v>19147</v>
      </c>
      <c r="V7128" s="123">
        <v>17332</v>
      </c>
      <c r="W7128" s="124">
        <v>20166</v>
      </c>
      <c r="X7128" s="123">
        <v>19970</v>
      </c>
      <c r="Y7128" s="124">
        <v>20647</v>
      </c>
      <c r="Z7128" s="123">
        <v>20370</v>
      </c>
      <c r="AA7128" s="124">
        <v>19010</v>
      </c>
      <c r="AB7128" s="123">
        <v>18508</v>
      </c>
      <c r="AC7128" s="124">
        <v>21357</v>
      </c>
      <c r="AD7128" s="123">
        <v>21686</v>
      </c>
      <c r="AE7128" s="125">
        <v>21897</v>
      </c>
      <c r="AF7128" s="126">
        <v>21555</v>
      </c>
    </row>
    <row r="7129" spans="2:32">
      <c r="B7129" s="127">
        <v>7091</v>
      </c>
      <c r="C7129" s="128">
        <v>7091</v>
      </c>
      <c r="D7129" s="129">
        <v>296</v>
      </c>
      <c r="E7129" s="130">
        <v>10</v>
      </c>
      <c r="F7129" s="131">
        <v>23</v>
      </c>
      <c r="G7129" s="132" t="s">
        <v>488</v>
      </c>
      <c r="H7129" s="133">
        <v>10</v>
      </c>
      <c r="I7129" s="128">
        <v>22</v>
      </c>
      <c r="J7129" s="129" t="s">
        <v>488</v>
      </c>
      <c r="K7129" s="134">
        <v>11</v>
      </c>
      <c r="L7129" s="108"/>
      <c r="M7129" s="81">
        <v>16100</v>
      </c>
      <c r="N7129" s="135">
        <v>17213</v>
      </c>
      <c r="O7129" s="136">
        <v>17381</v>
      </c>
      <c r="P7129" s="135">
        <v>16361</v>
      </c>
      <c r="Q7129" s="136">
        <v>15842</v>
      </c>
      <c r="R7129" s="135">
        <v>18356</v>
      </c>
      <c r="S7129" s="136">
        <v>19258</v>
      </c>
      <c r="T7129" s="135">
        <v>19469</v>
      </c>
      <c r="U7129" s="136">
        <v>19250</v>
      </c>
      <c r="V7129" s="135">
        <v>17638</v>
      </c>
      <c r="W7129" s="136">
        <v>20239</v>
      </c>
      <c r="X7129" s="135">
        <v>20135</v>
      </c>
      <c r="Y7129" s="136">
        <v>20462</v>
      </c>
      <c r="Z7129" s="135">
        <v>20243</v>
      </c>
      <c r="AA7129" s="136">
        <v>19054</v>
      </c>
      <c r="AB7129" s="135">
        <v>18421</v>
      </c>
      <c r="AC7129" s="136">
        <v>21002</v>
      </c>
      <c r="AD7129" s="135">
        <v>21538</v>
      </c>
      <c r="AE7129" s="137">
        <v>22144</v>
      </c>
      <c r="AF7129" s="138">
        <v>21483</v>
      </c>
    </row>
    <row r="7130" spans="2:32">
      <c r="B7130" s="114">
        <v>7092</v>
      </c>
      <c r="C7130" s="115">
        <v>7092</v>
      </c>
      <c r="D7130" s="116">
        <v>296</v>
      </c>
      <c r="E7130" s="117">
        <v>10</v>
      </c>
      <c r="F7130" s="118">
        <v>23</v>
      </c>
      <c r="G7130" s="119" t="s">
        <v>488</v>
      </c>
      <c r="H7130" s="120">
        <v>10</v>
      </c>
      <c r="I7130" s="115">
        <v>22</v>
      </c>
      <c r="J7130" s="116" t="s">
        <v>488</v>
      </c>
      <c r="K7130" s="121">
        <v>12</v>
      </c>
      <c r="L7130" s="108"/>
      <c r="M7130" s="122">
        <v>15923</v>
      </c>
      <c r="N7130" s="123">
        <v>17081</v>
      </c>
      <c r="O7130" s="124">
        <v>17331</v>
      </c>
      <c r="P7130" s="123">
        <v>16393</v>
      </c>
      <c r="Q7130" s="124">
        <v>15857</v>
      </c>
      <c r="R7130" s="123">
        <v>18238</v>
      </c>
      <c r="S7130" s="124">
        <v>19146</v>
      </c>
      <c r="T7130" s="123">
        <v>19351</v>
      </c>
      <c r="U7130" s="124">
        <v>19058</v>
      </c>
      <c r="V7130" s="123">
        <v>17766</v>
      </c>
      <c r="W7130" s="124">
        <v>20138</v>
      </c>
      <c r="X7130" s="123">
        <v>20024</v>
      </c>
      <c r="Y7130" s="124">
        <v>20220</v>
      </c>
      <c r="Z7130" s="123">
        <v>20090</v>
      </c>
      <c r="AA7130" s="124">
        <v>18838</v>
      </c>
      <c r="AB7130" s="123">
        <v>18238</v>
      </c>
      <c r="AC7130" s="124">
        <v>20629</v>
      </c>
      <c r="AD7130" s="123">
        <v>21310</v>
      </c>
      <c r="AE7130" s="125">
        <v>21941</v>
      </c>
      <c r="AF7130" s="126">
        <v>21355</v>
      </c>
    </row>
    <row r="7131" spans="2:32">
      <c r="B7131" s="127">
        <v>7093</v>
      </c>
      <c r="C7131" s="128">
        <v>7093</v>
      </c>
      <c r="D7131" s="129">
        <v>296</v>
      </c>
      <c r="E7131" s="130">
        <v>10</v>
      </c>
      <c r="F7131" s="131">
        <v>23</v>
      </c>
      <c r="G7131" s="132" t="s">
        <v>488</v>
      </c>
      <c r="H7131" s="133">
        <v>10</v>
      </c>
      <c r="I7131" s="128">
        <v>22</v>
      </c>
      <c r="J7131" s="129" t="s">
        <v>488</v>
      </c>
      <c r="K7131" s="134">
        <v>13</v>
      </c>
      <c r="L7131" s="108"/>
      <c r="M7131" s="81">
        <v>15816</v>
      </c>
      <c r="N7131" s="135">
        <v>16897</v>
      </c>
      <c r="O7131" s="136">
        <v>17177</v>
      </c>
      <c r="P7131" s="135">
        <v>16230</v>
      </c>
      <c r="Q7131" s="136">
        <v>15745</v>
      </c>
      <c r="R7131" s="135">
        <v>18122</v>
      </c>
      <c r="S7131" s="136">
        <v>19072</v>
      </c>
      <c r="T7131" s="135">
        <v>19181</v>
      </c>
      <c r="U7131" s="136">
        <v>18885</v>
      </c>
      <c r="V7131" s="135">
        <v>17677</v>
      </c>
      <c r="W7131" s="136">
        <v>20093</v>
      </c>
      <c r="X7131" s="135">
        <v>19908</v>
      </c>
      <c r="Y7131" s="136">
        <v>20057</v>
      </c>
      <c r="Z7131" s="135">
        <v>19853</v>
      </c>
      <c r="AA7131" s="136">
        <v>18570</v>
      </c>
      <c r="AB7131" s="135">
        <v>18012</v>
      </c>
      <c r="AC7131" s="136">
        <v>20485</v>
      </c>
      <c r="AD7131" s="135">
        <v>21143</v>
      </c>
      <c r="AE7131" s="137">
        <v>21765</v>
      </c>
      <c r="AF7131" s="138">
        <v>21117</v>
      </c>
    </row>
    <row r="7132" spans="2:32">
      <c r="B7132" s="114">
        <v>7094</v>
      </c>
      <c r="C7132" s="115">
        <v>7094</v>
      </c>
      <c r="D7132" s="116">
        <v>296</v>
      </c>
      <c r="E7132" s="117">
        <v>10</v>
      </c>
      <c r="F7132" s="118">
        <v>23</v>
      </c>
      <c r="G7132" s="119" t="s">
        <v>488</v>
      </c>
      <c r="H7132" s="120">
        <v>10</v>
      </c>
      <c r="I7132" s="115">
        <v>22</v>
      </c>
      <c r="J7132" s="116" t="s">
        <v>488</v>
      </c>
      <c r="K7132" s="121">
        <v>14</v>
      </c>
      <c r="L7132" s="108"/>
      <c r="M7132" s="122">
        <v>15772</v>
      </c>
      <c r="N7132" s="123">
        <v>16853</v>
      </c>
      <c r="O7132" s="124">
        <v>17114</v>
      </c>
      <c r="P7132" s="123">
        <v>16074</v>
      </c>
      <c r="Q7132" s="124">
        <v>15732</v>
      </c>
      <c r="R7132" s="123">
        <v>18020</v>
      </c>
      <c r="S7132" s="124">
        <v>19039</v>
      </c>
      <c r="T7132" s="123">
        <v>19097</v>
      </c>
      <c r="U7132" s="124">
        <v>18821</v>
      </c>
      <c r="V7132" s="123">
        <v>17598</v>
      </c>
      <c r="W7132" s="124">
        <v>19973</v>
      </c>
      <c r="X7132" s="123">
        <v>19754</v>
      </c>
      <c r="Y7132" s="124">
        <v>20051</v>
      </c>
      <c r="Z7132" s="123">
        <v>19769</v>
      </c>
      <c r="AA7132" s="124">
        <v>18384</v>
      </c>
      <c r="AB7132" s="123">
        <v>18007</v>
      </c>
      <c r="AC7132" s="124">
        <v>20388</v>
      </c>
      <c r="AD7132" s="123">
        <v>21107</v>
      </c>
      <c r="AE7132" s="125">
        <v>21592</v>
      </c>
      <c r="AF7132" s="126">
        <v>21017</v>
      </c>
    </row>
    <row r="7133" spans="2:32">
      <c r="B7133" s="127">
        <v>7095</v>
      </c>
      <c r="C7133" s="128">
        <v>7095</v>
      </c>
      <c r="D7133" s="129">
        <v>296</v>
      </c>
      <c r="E7133" s="130">
        <v>10</v>
      </c>
      <c r="F7133" s="131">
        <v>23</v>
      </c>
      <c r="G7133" s="132" t="s">
        <v>488</v>
      </c>
      <c r="H7133" s="133">
        <v>10</v>
      </c>
      <c r="I7133" s="128">
        <v>22</v>
      </c>
      <c r="J7133" s="129" t="s">
        <v>488</v>
      </c>
      <c r="K7133" s="134">
        <v>15</v>
      </c>
      <c r="L7133" s="108"/>
      <c r="M7133" s="81">
        <v>15785</v>
      </c>
      <c r="N7133" s="135">
        <v>16733</v>
      </c>
      <c r="O7133" s="136">
        <v>16925</v>
      </c>
      <c r="P7133" s="135">
        <v>15914</v>
      </c>
      <c r="Q7133" s="136">
        <v>15766</v>
      </c>
      <c r="R7133" s="135">
        <v>17862</v>
      </c>
      <c r="S7133" s="136">
        <v>18917</v>
      </c>
      <c r="T7133" s="135">
        <v>18849</v>
      </c>
      <c r="U7133" s="136">
        <v>18602</v>
      </c>
      <c r="V7133" s="135">
        <v>17448</v>
      </c>
      <c r="W7133" s="136">
        <v>19826</v>
      </c>
      <c r="X7133" s="135">
        <v>19501</v>
      </c>
      <c r="Y7133" s="136">
        <v>20156</v>
      </c>
      <c r="Z7133" s="135">
        <v>19654</v>
      </c>
      <c r="AA7133" s="136">
        <v>18353</v>
      </c>
      <c r="AB7133" s="135">
        <v>18221</v>
      </c>
      <c r="AC7133" s="136">
        <v>20514</v>
      </c>
      <c r="AD7133" s="135">
        <v>21174</v>
      </c>
      <c r="AE7133" s="137">
        <v>21245</v>
      </c>
      <c r="AF7133" s="138">
        <v>20877</v>
      </c>
    </row>
    <row r="7134" spans="2:32">
      <c r="B7134" s="114">
        <v>7096</v>
      </c>
      <c r="C7134" s="115">
        <v>7096</v>
      </c>
      <c r="D7134" s="116">
        <v>296</v>
      </c>
      <c r="E7134" s="117">
        <v>10</v>
      </c>
      <c r="F7134" s="118">
        <v>23</v>
      </c>
      <c r="G7134" s="119" t="s">
        <v>488</v>
      </c>
      <c r="H7134" s="120">
        <v>10</v>
      </c>
      <c r="I7134" s="115">
        <v>22</v>
      </c>
      <c r="J7134" s="116" t="s">
        <v>488</v>
      </c>
      <c r="K7134" s="121">
        <v>16</v>
      </c>
      <c r="L7134" s="108"/>
      <c r="M7134" s="122">
        <v>16153</v>
      </c>
      <c r="N7134" s="123">
        <v>16985</v>
      </c>
      <c r="O7134" s="124">
        <v>17074</v>
      </c>
      <c r="P7134" s="123">
        <v>16082</v>
      </c>
      <c r="Q7134" s="124">
        <v>16201</v>
      </c>
      <c r="R7134" s="123">
        <v>18182</v>
      </c>
      <c r="S7134" s="124">
        <v>19139</v>
      </c>
      <c r="T7134" s="123">
        <v>18878</v>
      </c>
      <c r="U7134" s="124">
        <v>18610</v>
      </c>
      <c r="V7134" s="123">
        <v>17660</v>
      </c>
      <c r="W7134" s="124">
        <v>19897</v>
      </c>
      <c r="X7134" s="123">
        <v>19797</v>
      </c>
      <c r="Y7134" s="124">
        <v>20520</v>
      </c>
      <c r="Z7134" s="123">
        <v>19744</v>
      </c>
      <c r="AA7134" s="124">
        <v>18536</v>
      </c>
      <c r="AB7134" s="123">
        <v>18792</v>
      </c>
      <c r="AC7134" s="124">
        <v>20812</v>
      </c>
      <c r="AD7134" s="123">
        <v>21509</v>
      </c>
      <c r="AE7134" s="125">
        <v>21066</v>
      </c>
      <c r="AF7134" s="126">
        <v>20908</v>
      </c>
    </row>
    <row r="7135" spans="2:32">
      <c r="B7135" s="127">
        <v>7097</v>
      </c>
      <c r="C7135" s="128">
        <v>7097</v>
      </c>
      <c r="D7135" s="129">
        <v>296</v>
      </c>
      <c r="E7135" s="130">
        <v>10</v>
      </c>
      <c r="F7135" s="131">
        <v>23</v>
      </c>
      <c r="G7135" s="132" t="s">
        <v>488</v>
      </c>
      <c r="H7135" s="133">
        <v>10</v>
      </c>
      <c r="I7135" s="128">
        <v>22</v>
      </c>
      <c r="J7135" s="129" t="s">
        <v>488</v>
      </c>
      <c r="K7135" s="134">
        <v>17</v>
      </c>
      <c r="L7135" s="108"/>
      <c r="M7135" s="81">
        <v>16405</v>
      </c>
      <c r="N7135" s="135">
        <v>17312</v>
      </c>
      <c r="O7135" s="136">
        <v>17096</v>
      </c>
      <c r="P7135" s="135">
        <v>16417</v>
      </c>
      <c r="Q7135" s="136">
        <v>16693</v>
      </c>
      <c r="R7135" s="135">
        <v>18308</v>
      </c>
      <c r="S7135" s="136">
        <v>19401</v>
      </c>
      <c r="T7135" s="135">
        <v>19138</v>
      </c>
      <c r="U7135" s="136">
        <v>18655</v>
      </c>
      <c r="V7135" s="135">
        <v>18126</v>
      </c>
      <c r="W7135" s="136">
        <v>20342</v>
      </c>
      <c r="X7135" s="135">
        <v>19972</v>
      </c>
      <c r="Y7135" s="136">
        <v>20800</v>
      </c>
      <c r="Z7135" s="135">
        <v>19896</v>
      </c>
      <c r="AA7135" s="136">
        <v>19029</v>
      </c>
      <c r="AB7135" s="135">
        <v>19323</v>
      </c>
      <c r="AC7135" s="136">
        <v>21450</v>
      </c>
      <c r="AD7135" s="135">
        <v>21812</v>
      </c>
      <c r="AE7135" s="137">
        <v>21406</v>
      </c>
      <c r="AF7135" s="138">
        <v>21073</v>
      </c>
    </row>
    <row r="7136" spans="2:32">
      <c r="B7136" s="114">
        <v>7098</v>
      </c>
      <c r="C7136" s="115">
        <v>7098</v>
      </c>
      <c r="D7136" s="116">
        <v>296</v>
      </c>
      <c r="E7136" s="117">
        <v>10</v>
      </c>
      <c r="F7136" s="118">
        <v>23</v>
      </c>
      <c r="G7136" s="119" t="s">
        <v>488</v>
      </c>
      <c r="H7136" s="120">
        <v>10</v>
      </c>
      <c r="I7136" s="115">
        <v>22</v>
      </c>
      <c r="J7136" s="116" t="s">
        <v>488</v>
      </c>
      <c r="K7136" s="121">
        <v>18</v>
      </c>
      <c r="L7136" s="108"/>
      <c r="M7136" s="122">
        <v>16500</v>
      </c>
      <c r="N7136" s="123">
        <v>17392</v>
      </c>
      <c r="O7136" s="124">
        <v>17234</v>
      </c>
      <c r="P7136" s="123">
        <v>16597</v>
      </c>
      <c r="Q7136" s="124">
        <v>17184</v>
      </c>
      <c r="R7136" s="123">
        <v>18259</v>
      </c>
      <c r="S7136" s="124">
        <v>19406</v>
      </c>
      <c r="T7136" s="123">
        <v>19303</v>
      </c>
      <c r="U7136" s="124">
        <v>18755</v>
      </c>
      <c r="V7136" s="123">
        <v>18614</v>
      </c>
      <c r="W7136" s="124">
        <v>20698</v>
      </c>
      <c r="X7136" s="123">
        <v>19832</v>
      </c>
      <c r="Y7136" s="124">
        <v>20911</v>
      </c>
      <c r="Z7136" s="123">
        <v>20299</v>
      </c>
      <c r="AA7136" s="124">
        <v>19571</v>
      </c>
      <c r="AB7136" s="123">
        <v>20061</v>
      </c>
      <c r="AC7136" s="124">
        <v>22211</v>
      </c>
      <c r="AD7136" s="123">
        <v>22018</v>
      </c>
      <c r="AE7136" s="125">
        <v>22065</v>
      </c>
      <c r="AF7136" s="126">
        <v>21550</v>
      </c>
    </row>
    <row r="7137" spans="2:32">
      <c r="B7137" s="127">
        <v>7099</v>
      </c>
      <c r="C7137" s="128">
        <v>7099</v>
      </c>
      <c r="D7137" s="129">
        <v>296</v>
      </c>
      <c r="E7137" s="130">
        <v>10</v>
      </c>
      <c r="F7137" s="131">
        <v>23</v>
      </c>
      <c r="G7137" s="132" t="s">
        <v>488</v>
      </c>
      <c r="H7137" s="133">
        <v>10</v>
      </c>
      <c r="I7137" s="128">
        <v>22</v>
      </c>
      <c r="J7137" s="129" t="s">
        <v>488</v>
      </c>
      <c r="K7137" s="134">
        <v>19</v>
      </c>
      <c r="L7137" s="108"/>
      <c r="M7137" s="81">
        <v>16618</v>
      </c>
      <c r="N7137" s="135">
        <v>17628</v>
      </c>
      <c r="O7137" s="136">
        <v>17440</v>
      </c>
      <c r="P7137" s="135">
        <v>16578</v>
      </c>
      <c r="Q7137" s="136">
        <v>17348</v>
      </c>
      <c r="R7137" s="135">
        <v>18559</v>
      </c>
      <c r="S7137" s="136">
        <v>19666</v>
      </c>
      <c r="T7137" s="135">
        <v>19666</v>
      </c>
      <c r="U7137" s="136">
        <v>19164</v>
      </c>
      <c r="V7137" s="135">
        <v>18844</v>
      </c>
      <c r="W7137" s="136">
        <v>21039</v>
      </c>
      <c r="X7137" s="135">
        <v>20432</v>
      </c>
      <c r="Y7137" s="136">
        <v>21622</v>
      </c>
      <c r="Z7137" s="135">
        <v>21046</v>
      </c>
      <c r="AA7137" s="136">
        <v>20168</v>
      </c>
      <c r="AB7137" s="135">
        <v>20686</v>
      </c>
      <c r="AC7137" s="136">
        <v>22745</v>
      </c>
      <c r="AD7137" s="135">
        <v>22925</v>
      </c>
      <c r="AE7137" s="137">
        <v>22887</v>
      </c>
      <c r="AF7137" s="138">
        <v>22457</v>
      </c>
    </row>
    <row r="7138" spans="2:32">
      <c r="B7138" s="114">
        <v>7100</v>
      </c>
      <c r="C7138" s="115">
        <v>7100</v>
      </c>
      <c r="D7138" s="116">
        <v>296</v>
      </c>
      <c r="E7138" s="117">
        <v>10</v>
      </c>
      <c r="F7138" s="118">
        <v>23</v>
      </c>
      <c r="G7138" s="119" t="s">
        <v>488</v>
      </c>
      <c r="H7138" s="120">
        <v>10</v>
      </c>
      <c r="I7138" s="115">
        <v>22</v>
      </c>
      <c r="J7138" s="116" t="s">
        <v>488</v>
      </c>
      <c r="K7138" s="121">
        <v>20</v>
      </c>
      <c r="L7138" s="108"/>
      <c r="M7138" s="122">
        <v>16366</v>
      </c>
      <c r="N7138" s="123">
        <v>17465</v>
      </c>
      <c r="O7138" s="124">
        <v>17118</v>
      </c>
      <c r="P7138" s="123">
        <v>16349</v>
      </c>
      <c r="Q7138" s="124">
        <v>17009</v>
      </c>
      <c r="R7138" s="123">
        <v>18480</v>
      </c>
      <c r="S7138" s="124">
        <v>19672</v>
      </c>
      <c r="T7138" s="123">
        <v>19645</v>
      </c>
      <c r="U7138" s="124">
        <v>19096</v>
      </c>
      <c r="V7138" s="123">
        <v>18775</v>
      </c>
      <c r="W7138" s="124">
        <v>20962</v>
      </c>
      <c r="X7138" s="123">
        <v>20759</v>
      </c>
      <c r="Y7138" s="124">
        <v>22096</v>
      </c>
      <c r="Z7138" s="123">
        <v>21329</v>
      </c>
      <c r="AA7138" s="124">
        <v>20615</v>
      </c>
      <c r="AB7138" s="123">
        <v>20972</v>
      </c>
      <c r="AC7138" s="124">
        <v>23034</v>
      </c>
      <c r="AD7138" s="123">
        <v>23650</v>
      </c>
      <c r="AE7138" s="125">
        <v>23629</v>
      </c>
      <c r="AF7138" s="126">
        <v>22931</v>
      </c>
    </row>
    <row r="7139" spans="2:32">
      <c r="B7139" s="127">
        <v>7101</v>
      </c>
      <c r="C7139" s="128">
        <v>7101</v>
      </c>
      <c r="D7139" s="129">
        <v>296</v>
      </c>
      <c r="E7139" s="130">
        <v>10</v>
      </c>
      <c r="F7139" s="131">
        <v>23</v>
      </c>
      <c r="G7139" s="132" t="s">
        <v>488</v>
      </c>
      <c r="H7139" s="133">
        <v>10</v>
      </c>
      <c r="I7139" s="128">
        <v>22</v>
      </c>
      <c r="J7139" s="129" t="s">
        <v>488</v>
      </c>
      <c r="K7139" s="134">
        <v>21</v>
      </c>
      <c r="L7139" s="108"/>
      <c r="M7139" s="81">
        <v>15693</v>
      </c>
      <c r="N7139" s="135">
        <v>16960</v>
      </c>
      <c r="O7139" s="136">
        <v>16598</v>
      </c>
      <c r="P7139" s="135">
        <v>15964</v>
      </c>
      <c r="Q7139" s="136">
        <v>16601</v>
      </c>
      <c r="R7139" s="135">
        <v>17971</v>
      </c>
      <c r="S7139" s="136">
        <v>19309</v>
      </c>
      <c r="T7139" s="135">
        <v>19409</v>
      </c>
      <c r="U7139" s="136">
        <v>18894</v>
      </c>
      <c r="V7139" s="135">
        <v>18616</v>
      </c>
      <c r="W7139" s="136">
        <v>20726</v>
      </c>
      <c r="X7139" s="135">
        <v>20715</v>
      </c>
      <c r="Y7139" s="136">
        <v>22270</v>
      </c>
      <c r="Z7139" s="135">
        <v>21613</v>
      </c>
      <c r="AA7139" s="136">
        <v>21027</v>
      </c>
      <c r="AB7139" s="135">
        <v>21216</v>
      </c>
      <c r="AC7139" s="136">
        <v>23136</v>
      </c>
      <c r="AD7139" s="135">
        <v>24108</v>
      </c>
      <c r="AE7139" s="137">
        <v>24166</v>
      </c>
      <c r="AF7139" s="138">
        <v>23442</v>
      </c>
    </row>
    <row r="7140" spans="2:32">
      <c r="B7140" s="114">
        <v>7102</v>
      </c>
      <c r="C7140" s="115">
        <v>7102</v>
      </c>
      <c r="D7140" s="116">
        <v>296</v>
      </c>
      <c r="E7140" s="117">
        <v>10</v>
      </c>
      <c r="F7140" s="118">
        <v>23</v>
      </c>
      <c r="G7140" s="119" t="s">
        <v>488</v>
      </c>
      <c r="H7140" s="120">
        <v>10</v>
      </c>
      <c r="I7140" s="115">
        <v>22</v>
      </c>
      <c r="J7140" s="116" t="s">
        <v>488</v>
      </c>
      <c r="K7140" s="121">
        <v>22</v>
      </c>
      <c r="L7140" s="108"/>
      <c r="M7140" s="122">
        <v>14631</v>
      </c>
      <c r="N7140" s="123">
        <v>15939</v>
      </c>
      <c r="O7140" s="124">
        <v>15631</v>
      </c>
      <c r="P7140" s="123">
        <v>15305</v>
      </c>
      <c r="Q7140" s="124">
        <v>15847</v>
      </c>
      <c r="R7140" s="123">
        <v>17028</v>
      </c>
      <c r="S7140" s="124">
        <v>18367</v>
      </c>
      <c r="T7140" s="123">
        <v>18597</v>
      </c>
      <c r="U7140" s="124">
        <v>18165</v>
      </c>
      <c r="V7140" s="123">
        <v>18053</v>
      </c>
      <c r="W7140" s="124">
        <v>20019</v>
      </c>
      <c r="X7140" s="123">
        <v>20080</v>
      </c>
      <c r="Y7140" s="124">
        <v>21664</v>
      </c>
      <c r="Z7140" s="123">
        <v>21187</v>
      </c>
      <c r="AA7140" s="124">
        <v>20875</v>
      </c>
      <c r="AB7140" s="123">
        <v>20866</v>
      </c>
      <c r="AC7140" s="124">
        <v>22616</v>
      </c>
      <c r="AD7140" s="123">
        <v>23676</v>
      </c>
      <c r="AE7140" s="125">
        <v>23824</v>
      </c>
      <c r="AF7140" s="126">
        <v>23157</v>
      </c>
    </row>
    <row r="7141" spans="2:32">
      <c r="B7141" s="127">
        <v>7103</v>
      </c>
      <c r="C7141" s="128">
        <v>7103</v>
      </c>
      <c r="D7141" s="129">
        <v>296</v>
      </c>
      <c r="E7141" s="130">
        <v>10</v>
      </c>
      <c r="F7141" s="131">
        <v>23</v>
      </c>
      <c r="G7141" s="132" t="s">
        <v>488</v>
      </c>
      <c r="H7141" s="133">
        <v>10</v>
      </c>
      <c r="I7141" s="128">
        <v>22</v>
      </c>
      <c r="J7141" s="129" t="s">
        <v>488</v>
      </c>
      <c r="K7141" s="134">
        <v>23</v>
      </c>
      <c r="L7141" s="108"/>
      <c r="M7141" s="81">
        <v>13579</v>
      </c>
      <c r="N7141" s="135">
        <v>14884</v>
      </c>
      <c r="O7141" s="136">
        <v>14640</v>
      </c>
      <c r="P7141" s="135">
        <v>14632</v>
      </c>
      <c r="Q7141" s="136">
        <v>15081</v>
      </c>
      <c r="R7141" s="135">
        <v>16068</v>
      </c>
      <c r="S7141" s="136">
        <v>17316</v>
      </c>
      <c r="T7141" s="135">
        <v>17678</v>
      </c>
      <c r="U7141" s="136">
        <v>17347</v>
      </c>
      <c r="V7141" s="135">
        <v>17408</v>
      </c>
      <c r="W7141" s="136">
        <v>19188</v>
      </c>
      <c r="X7141" s="135">
        <v>19318</v>
      </c>
      <c r="Y7141" s="136">
        <v>20772</v>
      </c>
      <c r="Z7141" s="135">
        <v>20511</v>
      </c>
      <c r="AA7141" s="136">
        <v>20483</v>
      </c>
      <c r="AB7141" s="135">
        <v>20321</v>
      </c>
      <c r="AC7141" s="136">
        <v>21875</v>
      </c>
      <c r="AD7141" s="135">
        <v>22877</v>
      </c>
      <c r="AE7141" s="137">
        <v>23163</v>
      </c>
      <c r="AF7141" s="138">
        <v>22552</v>
      </c>
    </row>
    <row r="7142" spans="2:32">
      <c r="B7142" s="114">
        <v>7104</v>
      </c>
      <c r="C7142" s="115">
        <v>7104</v>
      </c>
      <c r="D7142" s="116">
        <v>296</v>
      </c>
      <c r="E7142" s="117">
        <v>10</v>
      </c>
      <c r="F7142" s="118">
        <v>23</v>
      </c>
      <c r="G7142" s="119" t="s">
        <v>488</v>
      </c>
      <c r="H7142" s="120">
        <v>10</v>
      </c>
      <c r="I7142" s="115">
        <v>22</v>
      </c>
      <c r="J7142" s="116" t="s">
        <v>488</v>
      </c>
      <c r="K7142" s="121">
        <v>24</v>
      </c>
      <c r="L7142" s="108"/>
      <c r="M7142" s="122">
        <v>12835</v>
      </c>
      <c r="N7142" s="123">
        <v>14044</v>
      </c>
      <c r="O7142" s="124">
        <v>13829</v>
      </c>
      <c r="P7142" s="123">
        <v>14057</v>
      </c>
      <c r="Q7142" s="124">
        <v>14546</v>
      </c>
      <c r="R7142" s="123">
        <v>15376</v>
      </c>
      <c r="S7142" s="124">
        <v>16582</v>
      </c>
      <c r="T7142" s="123">
        <v>17014</v>
      </c>
      <c r="U7142" s="124">
        <v>16694</v>
      </c>
      <c r="V7142" s="123">
        <v>16992</v>
      </c>
      <c r="W7142" s="124">
        <v>18640</v>
      </c>
      <c r="X7142" s="123">
        <v>18738</v>
      </c>
      <c r="Y7142" s="124">
        <v>20157</v>
      </c>
      <c r="Z7142" s="123">
        <v>19950</v>
      </c>
      <c r="AA7142" s="124">
        <v>20106</v>
      </c>
      <c r="AB7142" s="123">
        <v>19960</v>
      </c>
      <c r="AC7142" s="124">
        <v>21372</v>
      </c>
      <c r="AD7142" s="123">
        <v>22316</v>
      </c>
      <c r="AE7142" s="125">
        <v>22659</v>
      </c>
      <c r="AF7142" s="126">
        <v>22054</v>
      </c>
    </row>
    <row r="7143" spans="2:32">
      <c r="B7143" s="127">
        <v>7105</v>
      </c>
      <c r="C7143" s="128">
        <v>7105</v>
      </c>
      <c r="D7143" s="129">
        <v>297</v>
      </c>
      <c r="E7143" s="130">
        <v>10</v>
      </c>
      <c r="F7143" s="131">
        <v>24</v>
      </c>
      <c r="G7143" s="132" t="s">
        <v>488</v>
      </c>
      <c r="H7143" s="133">
        <v>10</v>
      </c>
      <c r="I7143" s="128">
        <v>23</v>
      </c>
      <c r="J7143" s="129" t="s">
        <v>488</v>
      </c>
      <c r="K7143" s="134">
        <v>1</v>
      </c>
      <c r="L7143" s="108"/>
      <c r="M7143" s="81">
        <v>12502</v>
      </c>
      <c r="N7143" s="135">
        <v>13150</v>
      </c>
      <c r="O7143" s="136">
        <v>13417</v>
      </c>
      <c r="P7143" s="135">
        <v>13489</v>
      </c>
      <c r="Q7143" s="136">
        <v>14274</v>
      </c>
      <c r="R7143" s="135">
        <v>15040</v>
      </c>
      <c r="S7143" s="136">
        <v>15486</v>
      </c>
      <c r="T7143" s="135">
        <v>16117</v>
      </c>
      <c r="U7143" s="136">
        <v>16208</v>
      </c>
      <c r="V7143" s="135">
        <v>16696</v>
      </c>
      <c r="W7143" s="136">
        <v>18434</v>
      </c>
      <c r="X7143" s="135">
        <v>18547</v>
      </c>
      <c r="Y7143" s="136">
        <v>19150</v>
      </c>
      <c r="Z7143" s="135">
        <v>19287</v>
      </c>
      <c r="AA7143" s="136">
        <v>18673</v>
      </c>
      <c r="AB7143" s="135">
        <v>19553</v>
      </c>
      <c r="AC7143" s="136">
        <v>21489</v>
      </c>
      <c r="AD7143" s="135">
        <v>21357</v>
      </c>
      <c r="AE7143" s="137">
        <v>21858</v>
      </c>
      <c r="AF7143" s="138">
        <v>21288</v>
      </c>
    </row>
    <row r="7144" spans="2:32">
      <c r="B7144" s="114">
        <v>7106</v>
      </c>
      <c r="C7144" s="115">
        <v>7106</v>
      </c>
      <c r="D7144" s="116">
        <v>297</v>
      </c>
      <c r="E7144" s="117">
        <v>10</v>
      </c>
      <c r="F7144" s="118">
        <v>24</v>
      </c>
      <c r="G7144" s="119" t="s">
        <v>488</v>
      </c>
      <c r="H7144" s="120">
        <v>10</v>
      </c>
      <c r="I7144" s="115">
        <v>23</v>
      </c>
      <c r="J7144" s="116" t="s">
        <v>488</v>
      </c>
      <c r="K7144" s="121">
        <v>2</v>
      </c>
      <c r="L7144" s="108"/>
      <c r="M7144" s="122">
        <v>12283</v>
      </c>
      <c r="N7144" s="123">
        <v>12803</v>
      </c>
      <c r="O7144" s="124">
        <v>13131</v>
      </c>
      <c r="P7144" s="123">
        <v>13239</v>
      </c>
      <c r="Q7144" s="124">
        <v>14164</v>
      </c>
      <c r="R7144" s="123">
        <v>14831</v>
      </c>
      <c r="S7144" s="124">
        <v>15226</v>
      </c>
      <c r="T7144" s="123">
        <v>15756</v>
      </c>
      <c r="U7144" s="124">
        <v>15956</v>
      </c>
      <c r="V7144" s="123">
        <v>16572</v>
      </c>
      <c r="W7144" s="124">
        <v>18190</v>
      </c>
      <c r="X7144" s="123">
        <v>18292</v>
      </c>
      <c r="Y7144" s="124">
        <v>18831</v>
      </c>
      <c r="Z7144" s="123">
        <v>18913</v>
      </c>
      <c r="AA7144" s="124">
        <v>18369</v>
      </c>
      <c r="AB7144" s="123">
        <v>19340</v>
      </c>
      <c r="AC7144" s="124">
        <v>21137</v>
      </c>
      <c r="AD7144" s="123">
        <v>20971</v>
      </c>
      <c r="AE7144" s="125">
        <v>21312</v>
      </c>
      <c r="AF7144" s="126">
        <v>20860</v>
      </c>
    </row>
    <row r="7145" spans="2:32">
      <c r="B7145" s="127">
        <v>7107</v>
      </c>
      <c r="C7145" s="128">
        <v>7107</v>
      </c>
      <c r="D7145" s="129">
        <v>297</v>
      </c>
      <c r="E7145" s="130">
        <v>10</v>
      </c>
      <c r="F7145" s="131">
        <v>24</v>
      </c>
      <c r="G7145" s="132" t="s">
        <v>488</v>
      </c>
      <c r="H7145" s="133">
        <v>10</v>
      </c>
      <c r="I7145" s="128">
        <v>23</v>
      </c>
      <c r="J7145" s="129" t="s">
        <v>488</v>
      </c>
      <c r="K7145" s="134">
        <v>3</v>
      </c>
      <c r="L7145" s="108"/>
      <c r="M7145" s="81">
        <v>12167</v>
      </c>
      <c r="N7145" s="135">
        <v>12659</v>
      </c>
      <c r="O7145" s="136">
        <v>12991</v>
      </c>
      <c r="P7145" s="135">
        <v>13157</v>
      </c>
      <c r="Q7145" s="136">
        <v>14176</v>
      </c>
      <c r="R7145" s="135">
        <v>14792</v>
      </c>
      <c r="S7145" s="136">
        <v>15213</v>
      </c>
      <c r="T7145" s="135">
        <v>15686</v>
      </c>
      <c r="U7145" s="136">
        <v>15859</v>
      </c>
      <c r="V7145" s="135">
        <v>16641</v>
      </c>
      <c r="W7145" s="136">
        <v>18182</v>
      </c>
      <c r="X7145" s="135">
        <v>18209</v>
      </c>
      <c r="Y7145" s="136">
        <v>18728</v>
      </c>
      <c r="Z7145" s="135">
        <v>18735</v>
      </c>
      <c r="AA7145" s="136">
        <v>18274</v>
      </c>
      <c r="AB7145" s="135">
        <v>19316</v>
      </c>
      <c r="AC7145" s="136">
        <v>21006</v>
      </c>
      <c r="AD7145" s="135">
        <v>20784</v>
      </c>
      <c r="AE7145" s="137">
        <v>21060</v>
      </c>
      <c r="AF7145" s="138">
        <v>20616</v>
      </c>
    </row>
    <row r="7146" spans="2:32">
      <c r="B7146" s="114">
        <v>7108</v>
      </c>
      <c r="C7146" s="115">
        <v>7108</v>
      </c>
      <c r="D7146" s="116">
        <v>297</v>
      </c>
      <c r="E7146" s="117">
        <v>10</v>
      </c>
      <c r="F7146" s="118">
        <v>24</v>
      </c>
      <c r="G7146" s="119" t="s">
        <v>488</v>
      </c>
      <c r="H7146" s="120">
        <v>10</v>
      </c>
      <c r="I7146" s="115">
        <v>23</v>
      </c>
      <c r="J7146" s="116" t="s">
        <v>488</v>
      </c>
      <c r="K7146" s="121">
        <v>4</v>
      </c>
      <c r="L7146" s="108"/>
      <c r="M7146" s="122">
        <v>12266</v>
      </c>
      <c r="N7146" s="123">
        <v>12738</v>
      </c>
      <c r="O7146" s="124">
        <v>12920</v>
      </c>
      <c r="P7146" s="123">
        <v>13145</v>
      </c>
      <c r="Q7146" s="124">
        <v>14324</v>
      </c>
      <c r="R7146" s="123">
        <v>14850</v>
      </c>
      <c r="S7146" s="124">
        <v>15237</v>
      </c>
      <c r="T7146" s="123">
        <v>15646</v>
      </c>
      <c r="U7146" s="124">
        <v>15650</v>
      </c>
      <c r="V7146" s="123">
        <v>16649</v>
      </c>
      <c r="W7146" s="124">
        <v>18011</v>
      </c>
      <c r="X7146" s="123">
        <v>17973</v>
      </c>
      <c r="Y7146" s="124">
        <v>18425</v>
      </c>
      <c r="Z7146" s="123">
        <v>18208</v>
      </c>
      <c r="AA7146" s="124">
        <v>17895</v>
      </c>
      <c r="AB7146" s="123">
        <v>19071</v>
      </c>
      <c r="AC7146" s="124">
        <v>20584</v>
      </c>
      <c r="AD7146" s="123">
        <v>20282</v>
      </c>
      <c r="AE7146" s="125">
        <v>20486</v>
      </c>
      <c r="AF7146" s="126">
        <v>19931</v>
      </c>
    </row>
    <row r="7147" spans="2:32">
      <c r="B7147" s="127">
        <v>7109</v>
      </c>
      <c r="C7147" s="128">
        <v>7109</v>
      </c>
      <c r="D7147" s="129">
        <v>297</v>
      </c>
      <c r="E7147" s="130">
        <v>10</v>
      </c>
      <c r="F7147" s="131">
        <v>24</v>
      </c>
      <c r="G7147" s="132" t="s">
        <v>488</v>
      </c>
      <c r="H7147" s="133">
        <v>10</v>
      </c>
      <c r="I7147" s="128">
        <v>23</v>
      </c>
      <c r="J7147" s="129" t="s">
        <v>488</v>
      </c>
      <c r="K7147" s="134">
        <v>5</v>
      </c>
      <c r="L7147" s="108"/>
      <c r="M7147" s="81">
        <v>12813</v>
      </c>
      <c r="N7147" s="135">
        <v>13290</v>
      </c>
      <c r="O7147" s="136">
        <v>13126</v>
      </c>
      <c r="P7147" s="135">
        <v>13293</v>
      </c>
      <c r="Q7147" s="136">
        <v>14752</v>
      </c>
      <c r="R7147" s="135">
        <v>15335</v>
      </c>
      <c r="S7147" s="136">
        <v>15610</v>
      </c>
      <c r="T7147" s="135">
        <v>16002</v>
      </c>
      <c r="U7147" s="136">
        <v>15678</v>
      </c>
      <c r="V7147" s="135">
        <v>16899</v>
      </c>
      <c r="W7147" s="136">
        <v>18163</v>
      </c>
      <c r="X7147" s="135">
        <v>18141</v>
      </c>
      <c r="Y7147" s="136">
        <v>18372</v>
      </c>
      <c r="Z7147" s="135">
        <v>17851</v>
      </c>
      <c r="AA7147" s="136">
        <v>17617</v>
      </c>
      <c r="AB7147" s="135">
        <v>19020</v>
      </c>
      <c r="AC7147" s="136">
        <v>20401</v>
      </c>
      <c r="AD7147" s="135">
        <v>19993</v>
      </c>
      <c r="AE7147" s="137">
        <v>20217</v>
      </c>
      <c r="AF7147" s="138">
        <v>19378</v>
      </c>
    </row>
    <row r="7148" spans="2:32">
      <c r="B7148" s="114">
        <v>7110</v>
      </c>
      <c r="C7148" s="115">
        <v>7110</v>
      </c>
      <c r="D7148" s="116">
        <v>297</v>
      </c>
      <c r="E7148" s="117">
        <v>10</v>
      </c>
      <c r="F7148" s="118">
        <v>24</v>
      </c>
      <c r="G7148" s="119" t="s">
        <v>488</v>
      </c>
      <c r="H7148" s="120">
        <v>10</v>
      </c>
      <c r="I7148" s="115">
        <v>23</v>
      </c>
      <c r="J7148" s="116" t="s">
        <v>488</v>
      </c>
      <c r="K7148" s="121">
        <v>6</v>
      </c>
      <c r="L7148" s="108"/>
      <c r="M7148" s="122">
        <v>14137</v>
      </c>
      <c r="N7148" s="123">
        <v>14629</v>
      </c>
      <c r="O7148" s="124">
        <v>13725</v>
      </c>
      <c r="P7148" s="123">
        <v>13702</v>
      </c>
      <c r="Q7148" s="124">
        <v>15939</v>
      </c>
      <c r="R7148" s="123">
        <v>16569</v>
      </c>
      <c r="S7148" s="124">
        <v>16683</v>
      </c>
      <c r="T7148" s="123">
        <v>17115</v>
      </c>
      <c r="U7148" s="124">
        <v>16087</v>
      </c>
      <c r="V7148" s="123">
        <v>17808</v>
      </c>
      <c r="W7148" s="124">
        <v>19110</v>
      </c>
      <c r="X7148" s="123">
        <v>19036</v>
      </c>
      <c r="Y7148" s="124">
        <v>18982</v>
      </c>
      <c r="Z7148" s="123">
        <v>17854</v>
      </c>
      <c r="AA7148" s="124">
        <v>17546</v>
      </c>
      <c r="AB7148" s="123">
        <v>19626</v>
      </c>
      <c r="AC7148" s="124">
        <v>21000</v>
      </c>
      <c r="AD7148" s="123">
        <v>20371</v>
      </c>
      <c r="AE7148" s="125">
        <v>20608</v>
      </c>
      <c r="AF7148" s="126">
        <v>19191</v>
      </c>
    </row>
    <row r="7149" spans="2:32">
      <c r="B7149" s="127">
        <v>7111</v>
      </c>
      <c r="C7149" s="128">
        <v>7111</v>
      </c>
      <c r="D7149" s="129">
        <v>297</v>
      </c>
      <c r="E7149" s="130">
        <v>10</v>
      </c>
      <c r="F7149" s="131">
        <v>24</v>
      </c>
      <c r="G7149" s="132" t="s">
        <v>488</v>
      </c>
      <c r="H7149" s="133">
        <v>10</v>
      </c>
      <c r="I7149" s="128">
        <v>23</v>
      </c>
      <c r="J7149" s="129" t="s">
        <v>488</v>
      </c>
      <c r="K7149" s="134">
        <v>7</v>
      </c>
      <c r="L7149" s="108"/>
      <c r="M7149" s="81">
        <v>15723</v>
      </c>
      <c r="N7149" s="135">
        <v>16071</v>
      </c>
      <c r="O7149" s="136">
        <v>14483</v>
      </c>
      <c r="P7149" s="135">
        <v>14226</v>
      </c>
      <c r="Q7149" s="136">
        <v>17476</v>
      </c>
      <c r="R7149" s="135">
        <v>18116</v>
      </c>
      <c r="S7149" s="136">
        <v>18089</v>
      </c>
      <c r="T7149" s="135">
        <v>18389</v>
      </c>
      <c r="U7149" s="136">
        <v>16531</v>
      </c>
      <c r="V7149" s="135">
        <v>19125</v>
      </c>
      <c r="W7149" s="136">
        <v>20238</v>
      </c>
      <c r="X7149" s="135">
        <v>20211</v>
      </c>
      <c r="Y7149" s="136">
        <v>20009</v>
      </c>
      <c r="Z7149" s="135">
        <v>18048</v>
      </c>
      <c r="AA7149" s="136">
        <v>17626</v>
      </c>
      <c r="AB7149" s="135">
        <v>20747</v>
      </c>
      <c r="AC7149" s="136">
        <v>21777</v>
      </c>
      <c r="AD7149" s="135">
        <v>21239</v>
      </c>
      <c r="AE7149" s="137">
        <v>21300</v>
      </c>
      <c r="AF7149" s="138">
        <v>19253</v>
      </c>
    </row>
    <row r="7150" spans="2:32">
      <c r="B7150" s="114">
        <v>7112</v>
      </c>
      <c r="C7150" s="115">
        <v>7112</v>
      </c>
      <c r="D7150" s="116">
        <v>297</v>
      </c>
      <c r="E7150" s="117">
        <v>10</v>
      </c>
      <c r="F7150" s="118">
        <v>24</v>
      </c>
      <c r="G7150" s="119" t="s">
        <v>488</v>
      </c>
      <c r="H7150" s="120">
        <v>10</v>
      </c>
      <c r="I7150" s="115">
        <v>23</v>
      </c>
      <c r="J7150" s="116" t="s">
        <v>488</v>
      </c>
      <c r="K7150" s="121">
        <v>8</v>
      </c>
      <c r="L7150" s="108"/>
      <c r="M7150" s="122">
        <v>16200</v>
      </c>
      <c r="N7150" s="123">
        <v>16377</v>
      </c>
      <c r="O7150" s="124">
        <v>14867</v>
      </c>
      <c r="P7150" s="123">
        <v>14414</v>
      </c>
      <c r="Q7150" s="124">
        <v>17945</v>
      </c>
      <c r="R7150" s="123">
        <v>18544</v>
      </c>
      <c r="S7150" s="124">
        <v>18514</v>
      </c>
      <c r="T7150" s="123">
        <v>18592</v>
      </c>
      <c r="U7150" s="124">
        <v>16768</v>
      </c>
      <c r="V7150" s="123">
        <v>19598</v>
      </c>
      <c r="W7150" s="124">
        <v>20349</v>
      </c>
      <c r="X7150" s="123">
        <v>20410</v>
      </c>
      <c r="Y7150" s="124">
        <v>20260</v>
      </c>
      <c r="Z7150" s="123">
        <v>18118</v>
      </c>
      <c r="AA7150" s="124">
        <v>17590</v>
      </c>
      <c r="AB7150" s="123">
        <v>21112</v>
      </c>
      <c r="AC7150" s="124">
        <v>21757</v>
      </c>
      <c r="AD7150" s="123">
        <v>21411</v>
      </c>
      <c r="AE7150" s="125">
        <v>21278</v>
      </c>
      <c r="AF7150" s="126">
        <v>19265</v>
      </c>
    </row>
    <row r="7151" spans="2:32">
      <c r="B7151" s="127">
        <v>7113</v>
      </c>
      <c r="C7151" s="128">
        <v>7113</v>
      </c>
      <c r="D7151" s="129">
        <v>297</v>
      </c>
      <c r="E7151" s="130">
        <v>10</v>
      </c>
      <c r="F7151" s="131">
        <v>24</v>
      </c>
      <c r="G7151" s="132" t="s">
        <v>488</v>
      </c>
      <c r="H7151" s="133">
        <v>10</v>
      </c>
      <c r="I7151" s="128">
        <v>23</v>
      </c>
      <c r="J7151" s="129" t="s">
        <v>488</v>
      </c>
      <c r="K7151" s="134">
        <v>9</v>
      </c>
      <c r="L7151" s="108"/>
      <c r="M7151" s="81">
        <v>16173</v>
      </c>
      <c r="N7151" s="135">
        <v>16331</v>
      </c>
      <c r="O7151" s="136">
        <v>15123</v>
      </c>
      <c r="P7151" s="135">
        <v>14742</v>
      </c>
      <c r="Q7151" s="136">
        <v>17893</v>
      </c>
      <c r="R7151" s="135">
        <v>18429</v>
      </c>
      <c r="S7151" s="136">
        <v>18476</v>
      </c>
      <c r="T7151" s="135">
        <v>18469</v>
      </c>
      <c r="U7151" s="136">
        <v>16948</v>
      </c>
      <c r="V7151" s="135">
        <v>19582</v>
      </c>
      <c r="W7151" s="136">
        <v>20188</v>
      </c>
      <c r="X7151" s="135">
        <v>20180</v>
      </c>
      <c r="Y7151" s="136">
        <v>20043</v>
      </c>
      <c r="Z7151" s="135">
        <v>18192</v>
      </c>
      <c r="AA7151" s="136">
        <v>17725</v>
      </c>
      <c r="AB7151" s="135">
        <v>20931</v>
      </c>
      <c r="AC7151" s="136">
        <v>21527</v>
      </c>
      <c r="AD7151" s="135">
        <v>21142</v>
      </c>
      <c r="AE7151" s="137">
        <v>21042</v>
      </c>
      <c r="AF7151" s="138">
        <v>19291</v>
      </c>
    </row>
    <row r="7152" spans="2:32">
      <c r="B7152" s="114">
        <v>7114</v>
      </c>
      <c r="C7152" s="115">
        <v>7114</v>
      </c>
      <c r="D7152" s="116">
        <v>297</v>
      </c>
      <c r="E7152" s="117">
        <v>10</v>
      </c>
      <c r="F7152" s="118">
        <v>24</v>
      </c>
      <c r="G7152" s="119" t="s">
        <v>488</v>
      </c>
      <c r="H7152" s="120">
        <v>10</v>
      </c>
      <c r="I7152" s="115">
        <v>23</v>
      </c>
      <c r="J7152" s="116" t="s">
        <v>488</v>
      </c>
      <c r="K7152" s="121">
        <v>10</v>
      </c>
      <c r="L7152" s="108"/>
      <c r="M7152" s="122">
        <v>15983</v>
      </c>
      <c r="N7152" s="123">
        <v>16102</v>
      </c>
      <c r="O7152" s="124">
        <v>15116</v>
      </c>
      <c r="P7152" s="123">
        <v>14774</v>
      </c>
      <c r="Q7152" s="124">
        <v>17696</v>
      </c>
      <c r="R7152" s="123">
        <v>18110</v>
      </c>
      <c r="S7152" s="124">
        <v>18297</v>
      </c>
      <c r="T7152" s="123">
        <v>18225</v>
      </c>
      <c r="U7152" s="124">
        <v>17103</v>
      </c>
      <c r="V7152" s="123">
        <v>19253</v>
      </c>
      <c r="W7152" s="124">
        <v>20108</v>
      </c>
      <c r="X7152" s="123">
        <v>19888</v>
      </c>
      <c r="Y7152" s="124">
        <v>20101</v>
      </c>
      <c r="Z7152" s="123">
        <v>18226</v>
      </c>
      <c r="AA7152" s="124">
        <v>17777</v>
      </c>
      <c r="AB7152" s="123">
        <v>20645</v>
      </c>
      <c r="AC7152" s="124">
        <v>21700</v>
      </c>
      <c r="AD7152" s="123">
        <v>21245</v>
      </c>
      <c r="AE7152" s="125">
        <v>20888</v>
      </c>
      <c r="AF7152" s="126">
        <v>19371</v>
      </c>
    </row>
    <row r="7153" spans="2:32">
      <c r="B7153" s="127">
        <v>7115</v>
      </c>
      <c r="C7153" s="128">
        <v>7115</v>
      </c>
      <c r="D7153" s="129">
        <v>297</v>
      </c>
      <c r="E7153" s="130">
        <v>10</v>
      </c>
      <c r="F7153" s="131">
        <v>24</v>
      </c>
      <c r="G7153" s="132" t="s">
        <v>488</v>
      </c>
      <c r="H7153" s="133">
        <v>10</v>
      </c>
      <c r="I7153" s="128">
        <v>23</v>
      </c>
      <c r="J7153" s="129" t="s">
        <v>488</v>
      </c>
      <c r="K7153" s="134">
        <v>11</v>
      </c>
      <c r="L7153" s="108"/>
      <c r="M7153" s="81">
        <v>15980</v>
      </c>
      <c r="N7153" s="135">
        <v>15992</v>
      </c>
      <c r="O7153" s="136">
        <v>15276</v>
      </c>
      <c r="P7153" s="135">
        <v>14784</v>
      </c>
      <c r="Q7153" s="136">
        <v>17683</v>
      </c>
      <c r="R7153" s="135">
        <v>17897</v>
      </c>
      <c r="S7153" s="136">
        <v>18182</v>
      </c>
      <c r="T7153" s="135">
        <v>18032</v>
      </c>
      <c r="U7153" s="136">
        <v>17510</v>
      </c>
      <c r="V7153" s="135">
        <v>18927</v>
      </c>
      <c r="W7153" s="136">
        <v>20003</v>
      </c>
      <c r="X7153" s="135">
        <v>19654</v>
      </c>
      <c r="Y7153" s="136">
        <v>20251</v>
      </c>
      <c r="Z7153" s="135">
        <v>18228</v>
      </c>
      <c r="AA7153" s="136">
        <v>17649</v>
      </c>
      <c r="AB7153" s="135">
        <v>20252</v>
      </c>
      <c r="AC7153" s="136">
        <v>21926</v>
      </c>
      <c r="AD7153" s="135">
        <v>21450</v>
      </c>
      <c r="AE7153" s="137">
        <v>20778</v>
      </c>
      <c r="AF7153" s="138">
        <v>19419</v>
      </c>
    </row>
    <row r="7154" spans="2:32">
      <c r="B7154" s="114">
        <v>7116</v>
      </c>
      <c r="C7154" s="115">
        <v>7116</v>
      </c>
      <c r="D7154" s="116">
        <v>297</v>
      </c>
      <c r="E7154" s="117">
        <v>10</v>
      </c>
      <c r="F7154" s="118">
        <v>24</v>
      </c>
      <c r="G7154" s="119" t="s">
        <v>488</v>
      </c>
      <c r="H7154" s="120">
        <v>10</v>
      </c>
      <c r="I7154" s="115">
        <v>23</v>
      </c>
      <c r="J7154" s="116" t="s">
        <v>488</v>
      </c>
      <c r="K7154" s="121">
        <v>12</v>
      </c>
      <c r="L7154" s="108"/>
      <c r="M7154" s="122">
        <v>15995</v>
      </c>
      <c r="N7154" s="123">
        <v>16003</v>
      </c>
      <c r="O7154" s="124">
        <v>15367</v>
      </c>
      <c r="P7154" s="123">
        <v>14964</v>
      </c>
      <c r="Q7154" s="124">
        <v>17701</v>
      </c>
      <c r="R7154" s="123">
        <v>17807</v>
      </c>
      <c r="S7154" s="124">
        <v>18071</v>
      </c>
      <c r="T7154" s="123">
        <v>17999</v>
      </c>
      <c r="U7154" s="124">
        <v>17665</v>
      </c>
      <c r="V7154" s="123">
        <v>18806</v>
      </c>
      <c r="W7154" s="124">
        <v>19820</v>
      </c>
      <c r="X7154" s="123">
        <v>19542</v>
      </c>
      <c r="Y7154" s="124">
        <v>20138</v>
      </c>
      <c r="Z7154" s="123">
        <v>18141</v>
      </c>
      <c r="AA7154" s="124">
        <v>17599</v>
      </c>
      <c r="AB7154" s="123">
        <v>20010</v>
      </c>
      <c r="AC7154" s="124">
        <v>21756</v>
      </c>
      <c r="AD7154" s="123">
        <v>21375</v>
      </c>
      <c r="AE7154" s="125">
        <v>20780</v>
      </c>
      <c r="AF7154" s="126">
        <v>19348</v>
      </c>
    </row>
    <row r="7155" spans="2:32">
      <c r="B7155" s="127">
        <v>7117</v>
      </c>
      <c r="C7155" s="128">
        <v>7117</v>
      </c>
      <c r="D7155" s="129">
        <v>297</v>
      </c>
      <c r="E7155" s="130">
        <v>10</v>
      </c>
      <c r="F7155" s="131">
        <v>24</v>
      </c>
      <c r="G7155" s="132" t="s">
        <v>488</v>
      </c>
      <c r="H7155" s="133">
        <v>10</v>
      </c>
      <c r="I7155" s="128">
        <v>23</v>
      </c>
      <c r="J7155" s="129" t="s">
        <v>488</v>
      </c>
      <c r="K7155" s="134">
        <v>13</v>
      </c>
      <c r="L7155" s="108"/>
      <c r="M7155" s="81">
        <v>15983</v>
      </c>
      <c r="N7155" s="135">
        <v>15906</v>
      </c>
      <c r="O7155" s="136">
        <v>15236</v>
      </c>
      <c r="P7155" s="135">
        <v>14898</v>
      </c>
      <c r="Q7155" s="136">
        <v>17732</v>
      </c>
      <c r="R7155" s="135">
        <v>17746</v>
      </c>
      <c r="S7155" s="136">
        <v>17905</v>
      </c>
      <c r="T7155" s="135">
        <v>17854</v>
      </c>
      <c r="U7155" s="136">
        <v>17585</v>
      </c>
      <c r="V7155" s="135">
        <v>18750</v>
      </c>
      <c r="W7155" s="136">
        <v>19712</v>
      </c>
      <c r="X7155" s="135">
        <v>19456</v>
      </c>
      <c r="Y7155" s="136">
        <v>20031</v>
      </c>
      <c r="Z7155" s="135">
        <v>17955</v>
      </c>
      <c r="AA7155" s="136">
        <v>17455</v>
      </c>
      <c r="AB7155" s="135">
        <v>19931</v>
      </c>
      <c r="AC7155" s="136">
        <v>21706</v>
      </c>
      <c r="AD7155" s="135">
        <v>21272</v>
      </c>
      <c r="AE7155" s="137">
        <v>20622</v>
      </c>
      <c r="AF7155" s="138">
        <v>19153</v>
      </c>
    </row>
    <row r="7156" spans="2:32">
      <c r="B7156" s="114">
        <v>7118</v>
      </c>
      <c r="C7156" s="115">
        <v>7118</v>
      </c>
      <c r="D7156" s="116">
        <v>297</v>
      </c>
      <c r="E7156" s="117">
        <v>10</v>
      </c>
      <c r="F7156" s="118">
        <v>24</v>
      </c>
      <c r="G7156" s="119" t="s">
        <v>488</v>
      </c>
      <c r="H7156" s="120">
        <v>10</v>
      </c>
      <c r="I7156" s="115">
        <v>23</v>
      </c>
      <c r="J7156" s="116" t="s">
        <v>488</v>
      </c>
      <c r="K7156" s="121">
        <v>14</v>
      </c>
      <c r="L7156" s="108"/>
      <c r="M7156" s="122">
        <v>16078</v>
      </c>
      <c r="N7156" s="123">
        <v>15971</v>
      </c>
      <c r="O7156" s="124">
        <v>15221</v>
      </c>
      <c r="P7156" s="123">
        <v>14990</v>
      </c>
      <c r="Q7156" s="124">
        <v>17766</v>
      </c>
      <c r="R7156" s="123">
        <v>17867</v>
      </c>
      <c r="S7156" s="124">
        <v>17980</v>
      </c>
      <c r="T7156" s="123">
        <v>17908</v>
      </c>
      <c r="U7156" s="124">
        <v>17502</v>
      </c>
      <c r="V7156" s="123">
        <v>18800</v>
      </c>
      <c r="W7156" s="124">
        <v>19704</v>
      </c>
      <c r="X7156" s="123">
        <v>19549</v>
      </c>
      <c r="Y7156" s="124">
        <v>19996</v>
      </c>
      <c r="Z7156" s="123">
        <v>17875</v>
      </c>
      <c r="AA7156" s="124">
        <v>17552</v>
      </c>
      <c r="AB7156" s="123">
        <v>19930</v>
      </c>
      <c r="AC7156" s="124">
        <v>21581</v>
      </c>
      <c r="AD7156" s="123">
        <v>21202</v>
      </c>
      <c r="AE7156" s="125">
        <v>20618</v>
      </c>
      <c r="AF7156" s="126">
        <v>19052</v>
      </c>
    </row>
    <row r="7157" spans="2:32">
      <c r="B7157" s="127">
        <v>7119</v>
      </c>
      <c r="C7157" s="128">
        <v>7119</v>
      </c>
      <c r="D7157" s="129">
        <v>297</v>
      </c>
      <c r="E7157" s="130">
        <v>10</v>
      </c>
      <c r="F7157" s="131">
        <v>24</v>
      </c>
      <c r="G7157" s="132" t="s">
        <v>488</v>
      </c>
      <c r="H7157" s="133">
        <v>10</v>
      </c>
      <c r="I7157" s="128">
        <v>23</v>
      </c>
      <c r="J7157" s="129" t="s">
        <v>488</v>
      </c>
      <c r="K7157" s="134">
        <v>15</v>
      </c>
      <c r="L7157" s="108"/>
      <c r="M7157" s="81">
        <v>16214</v>
      </c>
      <c r="N7157" s="135">
        <v>16067</v>
      </c>
      <c r="O7157" s="136">
        <v>15365</v>
      </c>
      <c r="P7157" s="135">
        <v>15272</v>
      </c>
      <c r="Q7157" s="136">
        <v>17868</v>
      </c>
      <c r="R7157" s="135">
        <v>18122</v>
      </c>
      <c r="S7157" s="136">
        <v>18131</v>
      </c>
      <c r="T7157" s="135">
        <v>17985</v>
      </c>
      <c r="U7157" s="136">
        <v>17375</v>
      </c>
      <c r="V7157" s="135">
        <v>19084</v>
      </c>
      <c r="W7157" s="136">
        <v>19801</v>
      </c>
      <c r="X7157" s="135">
        <v>19789</v>
      </c>
      <c r="Y7157" s="136">
        <v>19821</v>
      </c>
      <c r="Z7157" s="135">
        <v>17998</v>
      </c>
      <c r="AA7157" s="136">
        <v>17920</v>
      </c>
      <c r="AB7157" s="135">
        <v>20185</v>
      </c>
      <c r="AC7157" s="136">
        <v>21352</v>
      </c>
      <c r="AD7157" s="135">
        <v>21006</v>
      </c>
      <c r="AE7157" s="137">
        <v>20629</v>
      </c>
      <c r="AF7157" s="138">
        <v>19158</v>
      </c>
    </row>
    <row r="7158" spans="2:32">
      <c r="B7158" s="114">
        <v>7120</v>
      </c>
      <c r="C7158" s="115">
        <v>7120</v>
      </c>
      <c r="D7158" s="116">
        <v>297</v>
      </c>
      <c r="E7158" s="117">
        <v>10</v>
      </c>
      <c r="F7158" s="118">
        <v>24</v>
      </c>
      <c r="G7158" s="119" t="s">
        <v>488</v>
      </c>
      <c r="H7158" s="120">
        <v>10</v>
      </c>
      <c r="I7158" s="115">
        <v>23</v>
      </c>
      <c r="J7158" s="116" t="s">
        <v>488</v>
      </c>
      <c r="K7158" s="121">
        <v>16</v>
      </c>
      <c r="L7158" s="108"/>
      <c r="M7158" s="122">
        <v>16566</v>
      </c>
      <c r="N7158" s="123">
        <v>16322</v>
      </c>
      <c r="O7158" s="124">
        <v>15673</v>
      </c>
      <c r="P7158" s="123">
        <v>15802</v>
      </c>
      <c r="Q7158" s="124">
        <v>18074</v>
      </c>
      <c r="R7158" s="123">
        <v>18555</v>
      </c>
      <c r="S7158" s="124">
        <v>18398</v>
      </c>
      <c r="T7158" s="123">
        <v>18154</v>
      </c>
      <c r="U7158" s="124">
        <v>17316</v>
      </c>
      <c r="V7158" s="123">
        <v>19419</v>
      </c>
      <c r="W7158" s="124">
        <v>20381</v>
      </c>
      <c r="X7158" s="123">
        <v>20136</v>
      </c>
      <c r="Y7158" s="124">
        <v>19670</v>
      </c>
      <c r="Z7158" s="123">
        <v>18148</v>
      </c>
      <c r="AA7158" s="124">
        <v>18454</v>
      </c>
      <c r="AB7158" s="123">
        <v>20455</v>
      </c>
      <c r="AC7158" s="124">
        <v>21618</v>
      </c>
      <c r="AD7158" s="123">
        <v>20787</v>
      </c>
      <c r="AE7158" s="125">
        <v>20620</v>
      </c>
      <c r="AF7158" s="126">
        <v>19277</v>
      </c>
    </row>
    <row r="7159" spans="2:32">
      <c r="B7159" s="127">
        <v>7121</v>
      </c>
      <c r="C7159" s="128">
        <v>7121</v>
      </c>
      <c r="D7159" s="129">
        <v>297</v>
      </c>
      <c r="E7159" s="130">
        <v>10</v>
      </c>
      <c r="F7159" s="131">
        <v>24</v>
      </c>
      <c r="G7159" s="132" t="s">
        <v>488</v>
      </c>
      <c r="H7159" s="133">
        <v>10</v>
      </c>
      <c r="I7159" s="128">
        <v>23</v>
      </c>
      <c r="J7159" s="129" t="s">
        <v>488</v>
      </c>
      <c r="K7159" s="134">
        <v>17</v>
      </c>
      <c r="L7159" s="108"/>
      <c r="M7159" s="81">
        <v>16908</v>
      </c>
      <c r="N7159" s="135">
        <v>16400</v>
      </c>
      <c r="O7159" s="136">
        <v>16057</v>
      </c>
      <c r="P7159" s="135">
        <v>16353</v>
      </c>
      <c r="Q7159" s="136">
        <v>18563</v>
      </c>
      <c r="R7159" s="135">
        <v>18902</v>
      </c>
      <c r="S7159" s="136">
        <v>18746</v>
      </c>
      <c r="T7159" s="135">
        <v>18288</v>
      </c>
      <c r="U7159" s="136">
        <v>17545</v>
      </c>
      <c r="V7159" s="135">
        <v>19952</v>
      </c>
      <c r="W7159" s="136">
        <v>20780</v>
      </c>
      <c r="X7159" s="135">
        <v>20410</v>
      </c>
      <c r="Y7159" s="136">
        <v>20020</v>
      </c>
      <c r="Z7159" s="135">
        <v>18635</v>
      </c>
      <c r="AA7159" s="136">
        <v>18981</v>
      </c>
      <c r="AB7159" s="135">
        <v>21098</v>
      </c>
      <c r="AC7159" s="136">
        <v>22030</v>
      </c>
      <c r="AD7159" s="135">
        <v>21125</v>
      </c>
      <c r="AE7159" s="137">
        <v>20781</v>
      </c>
      <c r="AF7159" s="138">
        <v>19782</v>
      </c>
    </row>
    <row r="7160" spans="2:32">
      <c r="B7160" s="114">
        <v>7122</v>
      </c>
      <c r="C7160" s="115">
        <v>7122</v>
      </c>
      <c r="D7160" s="116">
        <v>297</v>
      </c>
      <c r="E7160" s="117">
        <v>10</v>
      </c>
      <c r="F7160" s="118">
        <v>24</v>
      </c>
      <c r="G7160" s="119" t="s">
        <v>488</v>
      </c>
      <c r="H7160" s="120">
        <v>10</v>
      </c>
      <c r="I7160" s="115">
        <v>23</v>
      </c>
      <c r="J7160" s="116" t="s">
        <v>488</v>
      </c>
      <c r="K7160" s="121">
        <v>18</v>
      </c>
      <c r="L7160" s="108"/>
      <c r="M7160" s="122">
        <v>17125</v>
      </c>
      <c r="N7160" s="123">
        <v>16578</v>
      </c>
      <c r="O7160" s="124">
        <v>16263</v>
      </c>
      <c r="P7160" s="123">
        <v>16886</v>
      </c>
      <c r="Q7160" s="124">
        <v>18840</v>
      </c>
      <c r="R7160" s="123">
        <v>18999</v>
      </c>
      <c r="S7160" s="124">
        <v>18958</v>
      </c>
      <c r="T7160" s="123">
        <v>18416</v>
      </c>
      <c r="U7160" s="124">
        <v>17753</v>
      </c>
      <c r="V7160" s="123">
        <v>20328</v>
      </c>
      <c r="W7160" s="124">
        <v>20801</v>
      </c>
      <c r="X7160" s="123">
        <v>20525</v>
      </c>
      <c r="Y7160" s="124">
        <v>20615</v>
      </c>
      <c r="Z7160" s="123">
        <v>19192</v>
      </c>
      <c r="AA7160" s="124">
        <v>19736</v>
      </c>
      <c r="AB7160" s="123">
        <v>21878</v>
      </c>
      <c r="AC7160" s="124">
        <v>22447</v>
      </c>
      <c r="AD7160" s="123">
        <v>21817</v>
      </c>
      <c r="AE7160" s="125">
        <v>21289</v>
      </c>
      <c r="AF7160" s="126">
        <v>20411</v>
      </c>
    </row>
    <row r="7161" spans="2:32">
      <c r="B7161" s="127">
        <v>7123</v>
      </c>
      <c r="C7161" s="128">
        <v>7123</v>
      </c>
      <c r="D7161" s="129">
        <v>297</v>
      </c>
      <c r="E7161" s="130">
        <v>10</v>
      </c>
      <c r="F7161" s="131">
        <v>24</v>
      </c>
      <c r="G7161" s="132" t="s">
        <v>488</v>
      </c>
      <c r="H7161" s="133">
        <v>10</v>
      </c>
      <c r="I7161" s="128">
        <v>23</v>
      </c>
      <c r="J7161" s="129" t="s">
        <v>488</v>
      </c>
      <c r="K7161" s="134">
        <v>19</v>
      </c>
      <c r="L7161" s="108"/>
      <c r="M7161" s="81">
        <v>17379</v>
      </c>
      <c r="N7161" s="135">
        <v>16787</v>
      </c>
      <c r="O7161" s="136">
        <v>16244</v>
      </c>
      <c r="P7161" s="135">
        <v>17036</v>
      </c>
      <c r="Q7161" s="136">
        <v>19006</v>
      </c>
      <c r="R7161" s="135">
        <v>19259</v>
      </c>
      <c r="S7161" s="136">
        <v>19310</v>
      </c>
      <c r="T7161" s="135">
        <v>18784</v>
      </c>
      <c r="U7161" s="136">
        <v>17991</v>
      </c>
      <c r="V7161" s="135">
        <v>20639</v>
      </c>
      <c r="W7161" s="136">
        <v>21299</v>
      </c>
      <c r="X7161" s="135">
        <v>21188</v>
      </c>
      <c r="Y7161" s="136">
        <v>21253</v>
      </c>
      <c r="Z7161" s="135">
        <v>19765</v>
      </c>
      <c r="AA7161" s="136">
        <v>20345</v>
      </c>
      <c r="AB7161" s="135">
        <v>22400</v>
      </c>
      <c r="AC7161" s="136">
        <v>23230</v>
      </c>
      <c r="AD7161" s="135">
        <v>22648</v>
      </c>
      <c r="AE7161" s="137">
        <v>22213</v>
      </c>
      <c r="AF7161" s="138">
        <v>21119</v>
      </c>
    </row>
    <row r="7162" spans="2:32">
      <c r="B7162" s="114">
        <v>7124</v>
      </c>
      <c r="C7162" s="115">
        <v>7124</v>
      </c>
      <c r="D7162" s="116">
        <v>297</v>
      </c>
      <c r="E7162" s="117">
        <v>10</v>
      </c>
      <c r="F7162" s="118">
        <v>24</v>
      </c>
      <c r="G7162" s="119" t="s">
        <v>488</v>
      </c>
      <c r="H7162" s="120">
        <v>10</v>
      </c>
      <c r="I7162" s="115">
        <v>23</v>
      </c>
      <c r="J7162" s="116" t="s">
        <v>488</v>
      </c>
      <c r="K7162" s="121">
        <v>20</v>
      </c>
      <c r="L7162" s="108"/>
      <c r="M7162" s="122">
        <v>17090</v>
      </c>
      <c r="N7162" s="123">
        <v>16453</v>
      </c>
      <c r="O7162" s="124">
        <v>16008</v>
      </c>
      <c r="P7162" s="123">
        <v>16697</v>
      </c>
      <c r="Q7162" s="124">
        <v>18769</v>
      </c>
      <c r="R7162" s="123">
        <v>19246</v>
      </c>
      <c r="S7162" s="124">
        <v>19260</v>
      </c>
      <c r="T7162" s="123">
        <v>18670</v>
      </c>
      <c r="U7162" s="124">
        <v>17987</v>
      </c>
      <c r="V7162" s="123">
        <v>20516</v>
      </c>
      <c r="W7162" s="124">
        <v>21469</v>
      </c>
      <c r="X7162" s="123">
        <v>21607</v>
      </c>
      <c r="Y7162" s="124">
        <v>21754</v>
      </c>
      <c r="Z7162" s="123">
        <v>20177</v>
      </c>
      <c r="AA7162" s="124">
        <v>20612</v>
      </c>
      <c r="AB7162" s="123">
        <v>22694</v>
      </c>
      <c r="AC7162" s="124">
        <v>23661</v>
      </c>
      <c r="AD7162" s="123">
        <v>23403</v>
      </c>
      <c r="AE7162" s="125">
        <v>22705</v>
      </c>
      <c r="AF7162" s="126">
        <v>21713</v>
      </c>
    </row>
    <row r="7163" spans="2:32">
      <c r="B7163" s="127">
        <v>7125</v>
      </c>
      <c r="C7163" s="128">
        <v>7125</v>
      </c>
      <c r="D7163" s="129">
        <v>297</v>
      </c>
      <c r="E7163" s="130">
        <v>10</v>
      </c>
      <c r="F7163" s="131">
        <v>24</v>
      </c>
      <c r="G7163" s="132" t="s">
        <v>488</v>
      </c>
      <c r="H7163" s="133">
        <v>10</v>
      </c>
      <c r="I7163" s="128">
        <v>23</v>
      </c>
      <c r="J7163" s="129" t="s">
        <v>488</v>
      </c>
      <c r="K7163" s="134">
        <v>21</v>
      </c>
      <c r="L7163" s="108"/>
      <c r="M7163" s="81">
        <v>16508</v>
      </c>
      <c r="N7163" s="135">
        <v>15919</v>
      </c>
      <c r="O7163" s="136">
        <v>15591</v>
      </c>
      <c r="P7163" s="135">
        <v>16270</v>
      </c>
      <c r="Q7163" s="136">
        <v>18215</v>
      </c>
      <c r="R7163" s="135">
        <v>18833</v>
      </c>
      <c r="S7163" s="136">
        <v>18961</v>
      </c>
      <c r="T7163" s="135">
        <v>18389</v>
      </c>
      <c r="U7163" s="136">
        <v>17878</v>
      </c>
      <c r="V7163" s="135">
        <v>20193</v>
      </c>
      <c r="W7163" s="136">
        <v>21515</v>
      </c>
      <c r="X7163" s="135">
        <v>21692</v>
      </c>
      <c r="Y7163" s="136">
        <v>22004</v>
      </c>
      <c r="Z7163" s="135">
        <v>20528</v>
      </c>
      <c r="AA7163" s="136">
        <v>20822</v>
      </c>
      <c r="AB7163" s="135">
        <v>22764</v>
      </c>
      <c r="AC7163" s="136">
        <v>24128</v>
      </c>
      <c r="AD7163" s="135">
        <v>23929</v>
      </c>
      <c r="AE7163" s="137">
        <v>23213</v>
      </c>
      <c r="AF7163" s="138">
        <v>22281</v>
      </c>
    </row>
    <row r="7164" spans="2:32">
      <c r="B7164" s="114">
        <v>7126</v>
      </c>
      <c r="C7164" s="115">
        <v>7126</v>
      </c>
      <c r="D7164" s="116">
        <v>297</v>
      </c>
      <c r="E7164" s="117">
        <v>10</v>
      </c>
      <c r="F7164" s="118">
        <v>24</v>
      </c>
      <c r="G7164" s="119" t="s">
        <v>488</v>
      </c>
      <c r="H7164" s="120">
        <v>10</v>
      </c>
      <c r="I7164" s="115">
        <v>23</v>
      </c>
      <c r="J7164" s="116" t="s">
        <v>488</v>
      </c>
      <c r="K7164" s="121">
        <v>22</v>
      </c>
      <c r="L7164" s="108"/>
      <c r="M7164" s="122">
        <v>15430</v>
      </c>
      <c r="N7164" s="123">
        <v>14952</v>
      </c>
      <c r="O7164" s="124">
        <v>14919</v>
      </c>
      <c r="P7164" s="123">
        <v>15510</v>
      </c>
      <c r="Q7164" s="124">
        <v>17291</v>
      </c>
      <c r="R7164" s="123">
        <v>17859</v>
      </c>
      <c r="S7164" s="124">
        <v>18115</v>
      </c>
      <c r="T7164" s="123">
        <v>17623</v>
      </c>
      <c r="U7164" s="124">
        <v>17434</v>
      </c>
      <c r="V7164" s="123">
        <v>19462</v>
      </c>
      <c r="W7164" s="124">
        <v>20881</v>
      </c>
      <c r="X7164" s="123">
        <v>21044</v>
      </c>
      <c r="Y7164" s="124">
        <v>21490</v>
      </c>
      <c r="Z7164" s="123">
        <v>20352</v>
      </c>
      <c r="AA7164" s="124">
        <v>20457</v>
      </c>
      <c r="AB7164" s="123">
        <v>22237</v>
      </c>
      <c r="AC7164" s="124">
        <v>23725</v>
      </c>
      <c r="AD7164" s="123">
        <v>23593</v>
      </c>
      <c r="AE7164" s="125">
        <v>22936</v>
      </c>
      <c r="AF7164" s="126">
        <v>22233</v>
      </c>
    </row>
    <row r="7165" spans="2:32">
      <c r="B7165" s="127">
        <v>7127</v>
      </c>
      <c r="C7165" s="128">
        <v>7127</v>
      </c>
      <c r="D7165" s="129">
        <v>297</v>
      </c>
      <c r="E7165" s="130">
        <v>10</v>
      </c>
      <c r="F7165" s="131">
        <v>24</v>
      </c>
      <c r="G7165" s="132" t="s">
        <v>488</v>
      </c>
      <c r="H7165" s="133">
        <v>10</v>
      </c>
      <c r="I7165" s="128">
        <v>23</v>
      </c>
      <c r="J7165" s="129" t="s">
        <v>488</v>
      </c>
      <c r="K7165" s="134">
        <v>23</v>
      </c>
      <c r="L7165" s="108"/>
      <c r="M7165" s="81">
        <v>14278</v>
      </c>
      <c r="N7165" s="135">
        <v>13934</v>
      </c>
      <c r="O7165" s="136">
        <v>14216</v>
      </c>
      <c r="P7165" s="135">
        <v>14728</v>
      </c>
      <c r="Q7165" s="136">
        <v>16332</v>
      </c>
      <c r="R7165" s="135">
        <v>16774</v>
      </c>
      <c r="S7165" s="136">
        <v>17152</v>
      </c>
      <c r="T7165" s="135">
        <v>16755</v>
      </c>
      <c r="U7165" s="136">
        <v>16863</v>
      </c>
      <c r="V7165" s="135">
        <v>18600</v>
      </c>
      <c r="W7165" s="136">
        <v>20013</v>
      </c>
      <c r="X7165" s="135">
        <v>20120</v>
      </c>
      <c r="Y7165" s="136">
        <v>20741</v>
      </c>
      <c r="Z7165" s="135">
        <v>19928</v>
      </c>
      <c r="AA7165" s="136">
        <v>19890</v>
      </c>
      <c r="AB7165" s="135">
        <v>21482</v>
      </c>
      <c r="AC7165" s="136">
        <v>23006</v>
      </c>
      <c r="AD7165" s="135">
        <v>22916</v>
      </c>
      <c r="AE7165" s="137">
        <v>22329</v>
      </c>
      <c r="AF7165" s="138">
        <v>21875</v>
      </c>
    </row>
    <row r="7166" spans="2:32">
      <c r="B7166" s="114">
        <v>7128</v>
      </c>
      <c r="C7166" s="115">
        <v>7128</v>
      </c>
      <c r="D7166" s="116">
        <v>297</v>
      </c>
      <c r="E7166" s="117">
        <v>10</v>
      </c>
      <c r="F7166" s="118">
        <v>24</v>
      </c>
      <c r="G7166" s="119" t="s">
        <v>488</v>
      </c>
      <c r="H7166" s="120">
        <v>10</v>
      </c>
      <c r="I7166" s="115">
        <v>23</v>
      </c>
      <c r="J7166" s="116" t="s">
        <v>488</v>
      </c>
      <c r="K7166" s="121">
        <v>24</v>
      </c>
      <c r="L7166" s="108"/>
      <c r="M7166" s="122">
        <v>13471</v>
      </c>
      <c r="N7166" s="123">
        <v>13128</v>
      </c>
      <c r="O7166" s="124">
        <v>13627</v>
      </c>
      <c r="P7166" s="123">
        <v>14187</v>
      </c>
      <c r="Q7166" s="124">
        <v>15653</v>
      </c>
      <c r="R7166" s="123">
        <v>16020</v>
      </c>
      <c r="S7166" s="124">
        <v>16464</v>
      </c>
      <c r="T7166" s="123">
        <v>16066</v>
      </c>
      <c r="U7166" s="124">
        <v>16436</v>
      </c>
      <c r="V7166" s="123">
        <v>18062</v>
      </c>
      <c r="W7166" s="124">
        <v>19345</v>
      </c>
      <c r="X7166" s="123">
        <v>19498</v>
      </c>
      <c r="Y7166" s="124">
        <v>20187</v>
      </c>
      <c r="Z7166" s="123">
        <v>19546</v>
      </c>
      <c r="AA7166" s="124">
        <v>19528</v>
      </c>
      <c r="AB7166" s="123">
        <v>20981</v>
      </c>
      <c r="AC7166" s="124">
        <v>22410</v>
      </c>
      <c r="AD7166" s="123">
        <v>22409</v>
      </c>
      <c r="AE7166" s="125">
        <v>21827</v>
      </c>
      <c r="AF7166" s="126">
        <v>21544</v>
      </c>
    </row>
    <row r="7167" spans="2:32">
      <c r="B7167" s="127">
        <v>7129</v>
      </c>
      <c r="C7167" s="128">
        <v>7129</v>
      </c>
      <c r="D7167" s="129">
        <v>298</v>
      </c>
      <c r="E7167" s="130">
        <v>10</v>
      </c>
      <c r="F7167" s="131">
        <v>25</v>
      </c>
      <c r="G7167" s="132" t="s">
        <v>488</v>
      </c>
      <c r="H7167" s="133">
        <v>10</v>
      </c>
      <c r="I7167" s="128">
        <v>24</v>
      </c>
      <c r="J7167" s="129" t="s">
        <v>488</v>
      </c>
      <c r="K7167" s="134">
        <v>1</v>
      </c>
      <c r="L7167" s="108"/>
      <c r="M7167" s="81">
        <v>12910</v>
      </c>
      <c r="N7167" s="135">
        <v>13118</v>
      </c>
      <c r="O7167" s="136">
        <v>13493</v>
      </c>
      <c r="P7167" s="135">
        <v>14318</v>
      </c>
      <c r="Q7167" s="136">
        <v>15522</v>
      </c>
      <c r="R7167" s="135">
        <v>15301</v>
      </c>
      <c r="S7167" s="136">
        <v>15943</v>
      </c>
      <c r="T7167" s="135">
        <v>16002</v>
      </c>
      <c r="U7167" s="136">
        <v>15945</v>
      </c>
      <c r="V7167" s="135">
        <v>18188</v>
      </c>
      <c r="W7167" s="136">
        <v>18980</v>
      </c>
      <c r="X7167" s="135">
        <v>18863</v>
      </c>
      <c r="Y7167" s="136">
        <v>19735</v>
      </c>
      <c r="Z7167" s="135">
        <v>18570</v>
      </c>
      <c r="AA7167" s="136">
        <v>19517</v>
      </c>
      <c r="AB7167" s="135">
        <v>21453</v>
      </c>
      <c r="AC7167" s="136">
        <v>22134</v>
      </c>
      <c r="AD7167" s="135">
        <v>21977</v>
      </c>
      <c r="AE7167" s="137">
        <v>21452</v>
      </c>
      <c r="AF7167" s="138">
        <v>20314</v>
      </c>
    </row>
    <row r="7168" spans="2:32">
      <c r="B7168" s="114">
        <v>7130</v>
      </c>
      <c r="C7168" s="115">
        <v>7130</v>
      </c>
      <c r="D7168" s="116">
        <v>298</v>
      </c>
      <c r="E7168" s="117">
        <v>10</v>
      </c>
      <c r="F7168" s="118">
        <v>25</v>
      </c>
      <c r="G7168" s="119" t="s">
        <v>488</v>
      </c>
      <c r="H7168" s="120">
        <v>10</v>
      </c>
      <c r="I7168" s="115">
        <v>24</v>
      </c>
      <c r="J7168" s="116" t="s">
        <v>488</v>
      </c>
      <c r="K7168" s="121">
        <v>2</v>
      </c>
      <c r="L7168" s="108"/>
      <c r="M7168" s="122">
        <v>12662</v>
      </c>
      <c r="N7168" s="123">
        <v>12830</v>
      </c>
      <c r="O7168" s="124">
        <v>13240</v>
      </c>
      <c r="P7168" s="123">
        <v>14183</v>
      </c>
      <c r="Q7168" s="124">
        <v>15292</v>
      </c>
      <c r="R7168" s="123">
        <v>15032</v>
      </c>
      <c r="S7168" s="124">
        <v>15578</v>
      </c>
      <c r="T7168" s="123">
        <v>15733</v>
      </c>
      <c r="U7168" s="124">
        <v>15737</v>
      </c>
      <c r="V7168" s="123">
        <v>17969</v>
      </c>
      <c r="W7168" s="124">
        <v>18756</v>
      </c>
      <c r="X7168" s="123">
        <v>18558</v>
      </c>
      <c r="Y7168" s="124">
        <v>19259</v>
      </c>
      <c r="Z7168" s="123">
        <v>18272</v>
      </c>
      <c r="AA7168" s="124">
        <v>19307</v>
      </c>
      <c r="AB7168" s="123">
        <v>21102</v>
      </c>
      <c r="AC7168" s="124">
        <v>21817</v>
      </c>
      <c r="AD7168" s="123">
        <v>21433</v>
      </c>
      <c r="AE7168" s="125">
        <v>21027</v>
      </c>
      <c r="AF7168" s="126">
        <v>19980</v>
      </c>
    </row>
    <row r="7169" spans="2:32">
      <c r="B7169" s="127">
        <v>7131</v>
      </c>
      <c r="C7169" s="128">
        <v>7131</v>
      </c>
      <c r="D7169" s="129">
        <v>298</v>
      </c>
      <c r="E7169" s="130">
        <v>10</v>
      </c>
      <c r="F7169" s="131">
        <v>25</v>
      </c>
      <c r="G7169" s="132" t="s">
        <v>488</v>
      </c>
      <c r="H7169" s="133">
        <v>10</v>
      </c>
      <c r="I7169" s="128">
        <v>24</v>
      </c>
      <c r="J7169" s="129" t="s">
        <v>488</v>
      </c>
      <c r="K7169" s="134">
        <v>3</v>
      </c>
      <c r="L7169" s="108"/>
      <c r="M7169" s="81">
        <v>12552</v>
      </c>
      <c r="N7169" s="135">
        <v>12657</v>
      </c>
      <c r="O7169" s="136">
        <v>13120</v>
      </c>
      <c r="P7169" s="135">
        <v>14168</v>
      </c>
      <c r="Q7169" s="136">
        <v>15260</v>
      </c>
      <c r="R7169" s="135">
        <v>14987</v>
      </c>
      <c r="S7169" s="136">
        <v>15485</v>
      </c>
      <c r="T7169" s="135">
        <v>15631</v>
      </c>
      <c r="U7169" s="136">
        <v>15710</v>
      </c>
      <c r="V7169" s="135">
        <v>17962</v>
      </c>
      <c r="W7169" s="136">
        <v>18732</v>
      </c>
      <c r="X7169" s="135">
        <v>18464</v>
      </c>
      <c r="Y7169" s="136">
        <v>19082</v>
      </c>
      <c r="Z7169" s="135">
        <v>18178</v>
      </c>
      <c r="AA7169" s="136">
        <v>19280</v>
      </c>
      <c r="AB7169" s="135">
        <v>20967</v>
      </c>
      <c r="AC7169" s="136">
        <v>21656</v>
      </c>
      <c r="AD7169" s="135">
        <v>21174</v>
      </c>
      <c r="AE7169" s="137">
        <v>20771</v>
      </c>
      <c r="AF7169" s="138">
        <v>19835</v>
      </c>
    </row>
    <row r="7170" spans="2:32">
      <c r="B7170" s="114">
        <v>7132</v>
      </c>
      <c r="C7170" s="115">
        <v>7132</v>
      </c>
      <c r="D7170" s="116">
        <v>298</v>
      </c>
      <c r="E7170" s="117">
        <v>10</v>
      </c>
      <c r="F7170" s="118">
        <v>25</v>
      </c>
      <c r="G7170" s="119" t="s">
        <v>488</v>
      </c>
      <c r="H7170" s="120">
        <v>10</v>
      </c>
      <c r="I7170" s="115">
        <v>24</v>
      </c>
      <c r="J7170" s="116" t="s">
        <v>488</v>
      </c>
      <c r="K7170" s="121">
        <v>4</v>
      </c>
      <c r="L7170" s="108"/>
      <c r="M7170" s="122">
        <v>12639</v>
      </c>
      <c r="N7170" s="123">
        <v>12609</v>
      </c>
      <c r="O7170" s="124">
        <v>13108</v>
      </c>
      <c r="P7170" s="123">
        <v>14305</v>
      </c>
      <c r="Q7170" s="124">
        <v>15303</v>
      </c>
      <c r="R7170" s="123">
        <v>15034</v>
      </c>
      <c r="S7170" s="124">
        <v>15484</v>
      </c>
      <c r="T7170" s="123">
        <v>15452</v>
      </c>
      <c r="U7170" s="124">
        <v>15589</v>
      </c>
      <c r="V7170" s="123">
        <v>17855</v>
      </c>
      <c r="W7170" s="124">
        <v>18518</v>
      </c>
      <c r="X7170" s="123">
        <v>18205</v>
      </c>
      <c r="Y7170" s="124">
        <v>18713</v>
      </c>
      <c r="Z7170" s="123">
        <v>17819</v>
      </c>
      <c r="AA7170" s="124">
        <v>19049</v>
      </c>
      <c r="AB7170" s="123">
        <v>20558</v>
      </c>
      <c r="AC7170" s="124">
        <v>21150</v>
      </c>
      <c r="AD7170" s="123">
        <v>20599</v>
      </c>
      <c r="AE7170" s="125">
        <v>20073</v>
      </c>
      <c r="AF7170" s="126">
        <v>19349</v>
      </c>
    </row>
    <row r="7171" spans="2:32">
      <c r="B7171" s="127">
        <v>7133</v>
      </c>
      <c r="C7171" s="128">
        <v>7133</v>
      </c>
      <c r="D7171" s="129">
        <v>298</v>
      </c>
      <c r="E7171" s="130">
        <v>10</v>
      </c>
      <c r="F7171" s="131">
        <v>25</v>
      </c>
      <c r="G7171" s="132" t="s">
        <v>488</v>
      </c>
      <c r="H7171" s="133">
        <v>10</v>
      </c>
      <c r="I7171" s="128">
        <v>24</v>
      </c>
      <c r="J7171" s="129" t="s">
        <v>488</v>
      </c>
      <c r="K7171" s="134">
        <v>5</v>
      </c>
      <c r="L7171" s="108"/>
      <c r="M7171" s="81">
        <v>13148</v>
      </c>
      <c r="N7171" s="135">
        <v>12819</v>
      </c>
      <c r="O7171" s="136">
        <v>13279</v>
      </c>
      <c r="P7171" s="135">
        <v>14766</v>
      </c>
      <c r="Q7171" s="136">
        <v>15818</v>
      </c>
      <c r="R7171" s="135">
        <v>15454</v>
      </c>
      <c r="S7171" s="136">
        <v>15901</v>
      </c>
      <c r="T7171" s="135">
        <v>15558</v>
      </c>
      <c r="U7171" s="136">
        <v>15611</v>
      </c>
      <c r="V7171" s="135">
        <v>18081</v>
      </c>
      <c r="W7171" s="136">
        <v>18659</v>
      </c>
      <c r="X7171" s="135">
        <v>18244</v>
      </c>
      <c r="Y7171" s="136">
        <v>18719</v>
      </c>
      <c r="Z7171" s="135">
        <v>17605</v>
      </c>
      <c r="AA7171" s="136">
        <v>19055</v>
      </c>
      <c r="AB7171" s="135">
        <v>20428</v>
      </c>
      <c r="AC7171" s="136">
        <v>20903</v>
      </c>
      <c r="AD7171" s="135">
        <v>20370</v>
      </c>
      <c r="AE7171" s="137">
        <v>19552</v>
      </c>
      <c r="AF7171" s="138">
        <v>18977</v>
      </c>
    </row>
    <row r="7172" spans="2:32">
      <c r="B7172" s="114">
        <v>7134</v>
      </c>
      <c r="C7172" s="115">
        <v>7134</v>
      </c>
      <c r="D7172" s="116">
        <v>298</v>
      </c>
      <c r="E7172" s="117">
        <v>10</v>
      </c>
      <c r="F7172" s="118">
        <v>25</v>
      </c>
      <c r="G7172" s="119" t="s">
        <v>488</v>
      </c>
      <c r="H7172" s="120">
        <v>10</v>
      </c>
      <c r="I7172" s="115">
        <v>24</v>
      </c>
      <c r="J7172" s="116" t="s">
        <v>488</v>
      </c>
      <c r="K7172" s="121">
        <v>6</v>
      </c>
      <c r="L7172" s="108"/>
      <c r="M7172" s="122">
        <v>14411</v>
      </c>
      <c r="N7172" s="123">
        <v>13411</v>
      </c>
      <c r="O7172" s="124">
        <v>13706</v>
      </c>
      <c r="P7172" s="123">
        <v>15962</v>
      </c>
      <c r="Q7172" s="124">
        <v>17087</v>
      </c>
      <c r="R7172" s="123">
        <v>16568</v>
      </c>
      <c r="S7172" s="124">
        <v>17090</v>
      </c>
      <c r="T7172" s="123">
        <v>16033</v>
      </c>
      <c r="U7172" s="124">
        <v>15822</v>
      </c>
      <c r="V7172" s="123">
        <v>19104</v>
      </c>
      <c r="W7172" s="124">
        <v>19603</v>
      </c>
      <c r="X7172" s="123">
        <v>18927</v>
      </c>
      <c r="Y7172" s="124">
        <v>19354</v>
      </c>
      <c r="Z7172" s="123">
        <v>17565</v>
      </c>
      <c r="AA7172" s="124">
        <v>19683</v>
      </c>
      <c r="AB7172" s="123">
        <v>21047</v>
      </c>
      <c r="AC7172" s="124">
        <v>21494</v>
      </c>
      <c r="AD7172" s="123">
        <v>20770</v>
      </c>
      <c r="AE7172" s="125">
        <v>19363</v>
      </c>
      <c r="AF7172" s="126">
        <v>18789</v>
      </c>
    </row>
    <row r="7173" spans="2:32">
      <c r="B7173" s="127">
        <v>7135</v>
      </c>
      <c r="C7173" s="128">
        <v>7135</v>
      </c>
      <c r="D7173" s="129">
        <v>298</v>
      </c>
      <c r="E7173" s="130">
        <v>10</v>
      </c>
      <c r="F7173" s="131">
        <v>25</v>
      </c>
      <c r="G7173" s="132" t="s">
        <v>488</v>
      </c>
      <c r="H7173" s="133">
        <v>10</v>
      </c>
      <c r="I7173" s="128">
        <v>24</v>
      </c>
      <c r="J7173" s="129" t="s">
        <v>488</v>
      </c>
      <c r="K7173" s="134">
        <v>7</v>
      </c>
      <c r="L7173" s="108"/>
      <c r="M7173" s="81">
        <v>16036</v>
      </c>
      <c r="N7173" s="135">
        <v>14200</v>
      </c>
      <c r="O7173" s="136">
        <v>14264</v>
      </c>
      <c r="P7173" s="135">
        <v>17543</v>
      </c>
      <c r="Q7173" s="136">
        <v>18516</v>
      </c>
      <c r="R7173" s="135">
        <v>18010</v>
      </c>
      <c r="S7173" s="136">
        <v>18426</v>
      </c>
      <c r="T7173" s="135">
        <v>16571</v>
      </c>
      <c r="U7173" s="136">
        <v>16247</v>
      </c>
      <c r="V7173" s="135">
        <v>20302</v>
      </c>
      <c r="W7173" s="136">
        <v>20871</v>
      </c>
      <c r="X7173" s="135">
        <v>20047</v>
      </c>
      <c r="Y7173" s="136">
        <v>20238</v>
      </c>
      <c r="Z7173" s="135">
        <v>17690</v>
      </c>
      <c r="AA7173" s="136">
        <v>20843</v>
      </c>
      <c r="AB7173" s="135">
        <v>21873</v>
      </c>
      <c r="AC7173" s="136">
        <v>22540</v>
      </c>
      <c r="AD7173" s="135">
        <v>21482</v>
      </c>
      <c r="AE7173" s="137">
        <v>19442</v>
      </c>
      <c r="AF7173" s="138">
        <v>18821</v>
      </c>
    </row>
    <row r="7174" spans="2:32">
      <c r="B7174" s="114">
        <v>7136</v>
      </c>
      <c r="C7174" s="115">
        <v>7136</v>
      </c>
      <c r="D7174" s="116">
        <v>298</v>
      </c>
      <c r="E7174" s="117">
        <v>10</v>
      </c>
      <c r="F7174" s="118">
        <v>25</v>
      </c>
      <c r="G7174" s="119" t="s">
        <v>488</v>
      </c>
      <c r="H7174" s="120">
        <v>10</v>
      </c>
      <c r="I7174" s="115">
        <v>24</v>
      </c>
      <c r="J7174" s="116" t="s">
        <v>488</v>
      </c>
      <c r="K7174" s="121">
        <v>8</v>
      </c>
      <c r="L7174" s="108"/>
      <c r="M7174" s="122">
        <v>16541</v>
      </c>
      <c r="N7174" s="123">
        <v>14698</v>
      </c>
      <c r="O7174" s="124">
        <v>14557</v>
      </c>
      <c r="P7174" s="123">
        <v>18099</v>
      </c>
      <c r="Q7174" s="124">
        <v>18905</v>
      </c>
      <c r="R7174" s="123">
        <v>18536</v>
      </c>
      <c r="S7174" s="124">
        <v>18748</v>
      </c>
      <c r="T7174" s="123">
        <v>16932</v>
      </c>
      <c r="U7174" s="124">
        <v>16483</v>
      </c>
      <c r="V7174" s="123">
        <v>20543</v>
      </c>
      <c r="W7174" s="124">
        <v>21223</v>
      </c>
      <c r="X7174" s="123">
        <v>20419</v>
      </c>
      <c r="Y7174" s="124">
        <v>20399</v>
      </c>
      <c r="Z7174" s="123">
        <v>17751</v>
      </c>
      <c r="AA7174" s="124">
        <v>21304</v>
      </c>
      <c r="AB7174" s="123">
        <v>21953</v>
      </c>
      <c r="AC7174" s="124">
        <v>22732</v>
      </c>
      <c r="AD7174" s="123">
        <v>21551</v>
      </c>
      <c r="AE7174" s="125">
        <v>19540</v>
      </c>
      <c r="AF7174" s="126">
        <v>18848</v>
      </c>
    </row>
    <row r="7175" spans="2:32">
      <c r="B7175" s="127">
        <v>7137</v>
      </c>
      <c r="C7175" s="128">
        <v>7137</v>
      </c>
      <c r="D7175" s="129">
        <v>298</v>
      </c>
      <c r="E7175" s="130">
        <v>10</v>
      </c>
      <c r="F7175" s="131">
        <v>25</v>
      </c>
      <c r="G7175" s="132" t="s">
        <v>488</v>
      </c>
      <c r="H7175" s="133">
        <v>10</v>
      </c>
      <c r="I7175" s="128">
        <v>24</v>
      </c>
      <c r="J7175" s="129" t="s">
        <v>488</v>
      </c>
      <c r="K7175" s="134">
        <v>9</v>
      </c>
      <c r="L7175" s="108"/>
      <c r="M7175" s="81">
        <v>16643</v>
      </c>
      <c r="N7175" s="135">
        <v>15138</v>
      </c>
      <c r="O7175" s="136">
        <v>15059</v>
      </c>
      <c r="P7175" s="135">
        <v>18216</v>
      </c>
      <c r="Q7175" s="136">
        <v>18946</v>
      </c>
      <c r="R7175" s="135">
        <v>18660</v>
      </c>
      <c r="S7175" s="136">
        <v>18788</v>
      </c>
      <c r="T7175" s="135">
        <v>17305</v>
      </c>
      <c r="U7175" s="136">
        <v>16871</v>
      </c>
      <c r="V7175" s="135">
        <v>20562</v>
      </c>
      <c r="W7175" s="136">
        <v>21038</v>
      </c>
      <c r="X7175" s="135">
        <v>20393</v>
      </c>
      <c r="Y7175" s="136">
        <v>20365</v>
      </c>
      <c r="Z7175" s="135">
        <v>18060</v>
      </c>
      <c r="AA7175" s="136">
        <v>21298</v>
      </c>
      <c r="AB7175" s="135">
        <v>21901</v>
      </c>
      <c r="AC7175" s="136">
        <v>22393</v>
      </c>
      <c r="AD7175" s="135">
        <v>21481</v>
      </c>
      <c r="AE7175" s="137">
        <v>19732</v>
      </c>
      <c r="AF7175" s="138">
        <v>19120</v>
      </c>
    </row>
    <row r="7176" spans="2:32">
      <c r="B7176" s="114">
        <v>7138</v>
      </c>
      <c r="C7176" s="115">
        <v>7138</v>
      </c>
      <c r="D7176" s="116">
        <v>298</v>
      </c>
      <c r="E7176" s="117">
        <v>10</v>
      </c>
      <c r="F7176" s="118">
        <v>25</v>
      </c>
      <c r="G7176" s="119" t="s">
        <v>488</v>
      </c>
      <c r="H7176" s="120">
        <v>10</v>
      </c>
      <c r="I7176" s="115">
        <v>24</v>
      </c>
      <c r="J7176" s="116" t="s">
        <v>488</v>
      </c>
      <c r="K7176" s="121">
        <v>10</v>
      </c>
      <c r="L7176" s="108"/>
      <c r="M7176" s="122">
        <v>16817</v>
      </c>
      <c r="N7176" s="123">
        <v>15562</v>
      </c>
      <c r="O7176" s="124">
        <v>15534</v>
      </c>
      <c r="P7176" s="123">
        <v>18354</v>
      </c>
      <c r="Q7176" s="124">
        <v>19141</v>
      </c>
      <c r="R7176" s="123">
        <v>18950</v>
      </c>
      <c r="S7176" s="124">
        <v>19032</v>
      </c>
      <c r="T7176" s="123">
        <v>17787</v>
      </c>
      <c r="U7176" s="124">
        <v>17208</v>
      </c>
      <c r="V7176" s="123">
        <v>20994</v>
      </c>
      <c r="W7176" s="124">
        <v>21169</v>
      </c>
      <c r="X7176" s="123">
        <v>20770</v>
      </c>
      <c r="Y7176" s="124">
        <v>20497</v>
      </c>
      <c r="Z7176" s="123">
        <v>18437</v>
      </c>
      <c r="AA7176" s="124">
        <v>21339</v>
      </c>
      <c r="AB7176" s="123">
        <v>22405</v>
      </c>
      <c r="AC7176" s="124">
        <v>22567</v>
      </c>
      <c r="AD7176" s="123">
        <v>21659</v>
      </c>
      <c r="AE7176" s="125">
        <v>20142</v>
      </c>
      <c r="AF7176" s="126">
        <v>19536</v>
      </c>
    </row>
    <row r="7177" spans="2:32">
      <c r="B7177" s="127">
        <v>7139</v>
      </c>
      <c r="C7177" s="128">
        <v>7139</v>
      </c>
      <c r="D7177" s="129">
        <v>298</v>
      </c>
      <c r="E7177" s="130">
        <v>10</v>
      </c>
      <c r="F7177" s="131">
        <v>25</v>
      </c>
      <c r="G7177" s="132" t="s">
        <v>488</v>
      </c>
      <c r="H7177" s="133">
        <v>10</v>
      </c>
      <c r="I7177" s="128">
        <v>24</v>
      </c>
      <c r="J7177" s="129" t="s">
        <v>488</v>
      </c>
      <c r="K7177" s="134">
        <v>11</v>
      </c>
      <c r="L7177" s="108"/>
      <c r="M7177" s="81">
        <v>16704</v>
      </c>
      <c r="N7177" s="135">
        <v>15732</v>
      </c>
      <c r="O7177" s="136">
        <v>15607</v>
      </c>
      <c r="P7177" s="135">
        <v>18198</v>
      </c>
      <c r="Q7177" s="136">
        <v>18956</v>
      </c>
      <c r="R7177" s="135">
        <v>18947</v>
      </c>
      <c r="S7177" s="136">
        <v>18971</v>
      </c>
      <c r="T7177" s="135">
        <v>17996</v>
      </c>
      <c r="U7177" s="136">
        <v>17045</v>
      </c>
      <c r="V7177" s="135">
        <v>21047</v>
      </c>
      <c r="W7177" s="136">
        <v>21099</v>
      </c>
      <c r="X7177" s="135">
        <v>20826</v>
      </c>
      <c r="Y7177" s="136">
        <v>20246</v>
      </c>
      <c r="Z7177" s="135">
        <v>18207</v>
      </c>
      <c r="AA7177" s="136">
        <v>20859</v>
      </c>
      <c r="AB7177" s="135">
        <v>22534</v>
      </c>
      <c r="AC7177" s="136">
        <v>22662</v>
      </c>
      <c r="AD7177" s="135">
        <v>21447</v>
      </c>
      <c r="AE7177" s="137">
        <v>20090</v>
      </c>
      <c r="AF7177" s="138">
        <v>19340</v>
      </c>
    </row>
    <row r="7178" spans="2:32">
      <c r="B7178" s="114">
        <v>7140</v>
      </c>
      <c r="C7178" s="115">
        <v>7140</v>
      </c>
      <c r="D7178" s="116">
        <v>298</v>
      </c>
      <c r="E7178" s="117">
        <v>10</v>
      </c>
      <c r="F7178" s="118">
        <v>25</v>
      </c>
      <c r="G7178" s="119" t="s">
        <v>488</v>
      </c>
      <c r="H7178" s="120">
        <v>10</v>
      </c>
      <c r="I7178" s="115">
        <v>24</v>
      </c>
      <c r="J7178" s="116" t="s">
        <v>488</v>
      </c>
      <c r="K7178" s="121">
        <v>12</v>
      </c>
      <c r="L7178" s="108"/>
      <c r="M7178" s="122">
        <v>16557</v>
      </c>
      <c r="N7178" s="123">
        <v>15744</v>
      </c>
      <c r="O7178" s="124">
        <v>15710</v>
      </c>
      <c r="P7178" s="123">
        <v>18061</v>
      </c>
      <c r="Q7178" s="124">
        <v>18731</v>
      </c>
      <c r="R7178" s="123">
        <v>18755</v>
      </c>
      <c r="S7178" s="124">
        <v>18853</v>
      </c>
      <c r="T7178" s="123">
        <v>17948</v>
      </c>
      <c r="U7178" s="124">
        <v>17068</v>
      </c>
      <c r="V7178" s="123">
        <v>20776</v>
      </c>
      <c r="W7178" s="124">
        <v>20946</v>
      </c>
      <c r="X7178" s="123">
        <v>20626</v>
      </c>
      <c r="Y7178" s="124">
        <v>20124</v>
      </c>
      <c r="Z7178" s="123">
        <v>18054</v>
      </c>
      <c r="AA7178" s="124">
        <v>20514</v>
      </c>
      <c r="AB7178" s="123">
        <v>22277</v>
      </c>
      <c r="AC7178" s="124">
        <v>22671</v>
      </c>
      <c r="AD7178" s="123">
        <v>21340</v>
      </c>
      <c r="AE7178" s="125">
        <v>19912</v>
      </c>
      <c r="AF7178" s="126">
        <v>19191</v>
      </c>
    </row>
    <row r="7179" spans="2:32">
      <c r="B7179" s="127">
        <v>7141</v>
      </c>
      <c r="C7179" s="128">
        <v>7141</v>
      </c>
      <c r="D7179" s="129">
        <v>298</v>
      </c>
      <c r="E7179" s="130">
        <v>10</v>
      </c>
      <c r="F7179" s="131">
        <v>25</v>
      </c>
      <c r="G7179" s="132" t="s">
        <v>488</v>
      </c>
      <c r="H7179" s="133">
        <v>10</v>
      </c>
      <c r="I7179" s="128">
        <v>24</v>
      </c>
      <c r="J7179" s="129" t="s">
        <v>488</v>
      </c>
      <c r="K7179" s="134">
        <v>13</v>
      </c>
      <c r="L7179" s="108"/>
      <c r="M7179" s="81">
        <v>16369</v>
      </c>
      <c r="N7179" s="135">
        <v>15604</v>
      </c>
      <c r="O7179" s="136">
        <v>15643</v>
      </c>
      <c r="P7179" s="135">
        <v>18040</v>
      </c>
      <c r="Q7179" s="136">
        <v>18623</v>
      </c>
      <c r="R7179" s="135">
        <v>18600</v>
      </c>
      <c r="S7179" s="136">
        <v>18725</v>
      </c>
      <c r="T7179" s="135">
        <v>17808</v>
      </c>
      <c r="U7179" s="136">
        <v>16929</v>
      </c>
      <c r="V7179" s="135">
        <v>20698</v>
      </c>
      <c r="W7179" s="136">
        <v>20832</v>
      </c>
      <c r="X7179" s="135">
        <v>20475</v>
      </c>
      <c r="Y7179" s="136">
        <v>19927</v>
      </c>
      <c r="Z7179" s="135">
        <v>17864</v>
      </c>
      <c r="AA7179" s="136">
        <v>20388</v>
      </c>
      <c r="AB7179" s="135">
        <v>22188</v>
      </c>
      <c r="AC7179" s="136">
        <v>22584</v>
      </c>
      <c r="AD7179" s="135">
        <v>21134</v>
      </c>
      <c r="AE7179" s="137">
        <v>19671</v>
      </c>
      <c r="AF7179" s="138">
        <v>18992</v>
      </c>
    </row>
    <row r="7180" spans="2:32">
      <c r="B7180" s="114">
        <v>7142</v>
      </c>
      <c r="C7180" s="115">
        <v>7142</v>
      </c>
      <c r="D7180" s="116">
        <v>298</v>
      </c>
      <c r="E7180" s="117">
        <v>10</v>
      </c>
      <c r="F7180" s="118">
        <v>25</v>
      </c>
      <c r="G7180" s="119" t="s">
        <v>488</v>
      </c>
      <c r="H7180" s="120">
        <v>10</v>
      </c>
      <c r="I7180" s="115">
        <v>24</v>
      </c>
      <c r="J7180" s="116" t="s">
        <v>488</v>
      </c>
      <c r="K7180" s="121">
        <v>14</v>
      </c>
      <c r="L7180" s="108"/>
      <c r="M7180" s="122">
        <v>16296</v>
      </c>
      <c r="N7180" s="123">
        <v>15413</v>
      </c>
      <c r="O7180" s="124">
        <v>15550</v>
      </c>
      <c r="P7180" s="123">
        <v>17920</v>
      </c>
      <c r="Q7180" s="124">
        <v>18518</v>
      </c>
      <c r="R7180" s="123">
        <v>18474</v>
      </c>
      <c r="S7180" s="124">
        <v>18576</v>
      </c>
      <c r="T7180" s="123">
        <v>17567</v>
      </c>
      <c r="U7180" s="124">
        <v>16868</v>
      </c>
      <c r="V7180" s="123">
        <v>20478</v>
      </c>
      <c r="W7180" s="124">
        <v>20724</v>
      </c>
      <c r="X7180" s="123">
        <v>20295</v>
      </c>
      <c r="Y7180" s="124">
        <v>19803</v>
      </c>
      <c r="Z7180" s="123">
        <v>17823</v>
      </c>
      <c r="AA7180" s="124">
        <v>20248</v>
      </c>
      <c r="AB7180" s="123">
        <v>21919</v>
      </c>
      <c r="AC7180" s="124">
        <v>22460</v>
      </c>
      <c r="AD7180" s="123">
        <v>20991</v>
      </c>
      <c r="AE7180" s="125">
        <v>19428</v>
      </c>
      <c r="AF7180" s="126">
        <v>18934</v>
      </c>
    </row>
    <row r="7181" spans="2:32">
      <c r="B7181" s="127">
        <v>7143</v>
      </c>
      <c r="C7181" s="128">
        <v>7143</v>
      </c>
      <c r="D7181" s="129">
        <v>298</v>
      </c>
      <c r="E7181" s="130">
        <v>10</v>
      </c>
      <c r="F7181" s="131">
        <v>25</v>
      </c>
      <c r="G7181" s="132" t="s">
        <v>488</v>
      </c>
      <c r="H7181" s="133">
        <v>10</v>
      </c>
      <c r="I7181" s="128">
        <v>24</v>
      </c>
      <c r="J7181" s="129" t="s">
        <v>488</v>
      </c>
      <c r="K7181" s="134">
        <v>15</v>
      </c>
      <c r="L7181" s="108"/>
      <c r="M7181" s="81">
        <v>16408</v>
      </c>
      <c r="N7181" s="135">
        <v>15406</v>
      </c>
      <c r="O7181" s="136">
        <v>15660</v>
      </c>
      <c r="P7181" s="135">
        <v>18028</v>
      </c>
      <c r="Q7181" s="136">
        <v>18619</v>
      </c>
      <c r="R7181" s="135">
        <v>18401</v>
      </c>
      <c r="S7181" s="136">
        <v>18401</v>
      </c>
      <c r="T7181" s="135">
        <v>17443</v>
      </c>
      <c r="U7181" s="136">
        <v>17122</v>
      </c>
      <c r="V7181" s="135">
        <v>20277</v>
      </c>
      <c r="W7181" s="136">
        <v>20656</v>
      </c>
      <c r="X7181" s="135">
        <v>20112</v>
      </c>
      <c r="Y7181" s="136">
        <v>19812</v>
      </c>
      <c r="Z7181" s="135">
        <v>18168</v>
      </c>
      <c r="AA7181" s="136">
        <v>20479</v>
      </c>
      <c r="AB7181" s="135">
        <v>21679</v>
      </c>
      <c r="AC7181" s="136">
        <v>22360</v>
      </c>
      <c r="AD7181" s="135">
        <v>20974</v>
      </c>
      <c r="AE7181" s="137">
        <v>19508</v>
      </c>
      <c r="AF7181" s="138">
        <v>19267</v>
      </c>
    </row>
    <row r="7182" spans="2:32">
      <c r="B7182" s="114">
        <v>7144</v>
      </c>
      <c r="C7182" s="115">
        <v>7144</v>
      </c>
      <c r="D7182" s="116">
        <v>298</v>
      </c>
      <c r="E7182" s="117">
        <v>10</v>
      </c>
      <c r="F7182" s="118">
        <v>25</v>
      </c>
      <c r="G7182" s="119" t="s">
        <v>488</v>
      </c>
      <c r="H7182" s="120">
        <v>10</v>
      </c>
      <c r="I7182" s="115">
        <v>24</v>
      </c>
      <c r="J7182" s="116" t="s">
        <v>488</v>
      </c>
      <c r="K7182" s="121">
        <v>16</v>
      </c>
      <c r="L7182" s="108"/>
      <c r="M7182" s="122">
        <v>16768</v>
      </c>
      <c r="N7182" s="123">
        <v>15600</v>
      </c>
      <c r="O7182" s="124">
        <v>16063</v>
      </c>
      <c r="P7182" s="123">
        <v>18282</v>
      </c>
      <c r="Q7182" s="124">
        <v>19180</v>
      </c>
      <c r="R7182" s="123">
        <v>18486</v>
      </c>
      <c r="S7182" s="124">
        <v>18362</v>
      </c>
      <c r="T7182" s="123">
        <v>17436</v>
      </c>
      <c r="U7182" s="124">
        <v>17622</v>
      </c>
      <c r="V7182" s="123">
        <v>20575</v>
      </c>
      <c r="W7182" s="124">
        <v>20782</v>
      </c>
      <c r="X7182" s="123">
        <v>19996</v>
      </c>
      <c r="Y7182" s="124">
        <v>19896</v>
      </c>
      <c r="Z7182" s="123">
        <v>18726</v>
      </c>
      <c r="AA7182" s="124">
        <v>20773</v>
      </c>
      <c r="AB7182" s="123">
        <v>21967</v>
      </c>
      <c r="AC7182" s="124">
        <v>22421</v>
      </c>
      <c r="AD7182" s="123">
        <v>20984</v>
      </c>
      <c r="AE7182" s="125">
        <v>19642</v>
      </c>
      <c r="AF7182" s="126">
        <v>19804</v>
      </c>
    </row>
    <row r="7183" spans="2:32">
      <c r="B7183" s="127">
        <v>7145</v>
      </c>
      <c r="C7183" s="128">
        <v>7145</v>
      </c>
      <c r="D7183" s="129">
        <v>298</v>
      </c>
      <c r="E7183" s="130">
        <v>10</v>
      </c>
      <c r="F7183" s="131">
        <v>25</v>
      </c>
      <c r="G7183" s="132" t="s">
        <v>488</v>
      </c>
      <c r="H7183" s="133">
        <v>10</v>
      </c>
      <c r="I7183" s="128">
        <v>24</v>
      </c>
      <c r="J7183" s="129" t="s">
        <v>488</v>
      </c>
      <c r="K7183" s="134">
        <v>17</v>
      </c>
      <c r="L7183" s="108"/>
      <c r="M7183" s="81">
        <v>17045</v>
      </c>
      <c r="N7183" s="135">
        <v>15877</v>
      </c>
      <c r="O7183" s="136">
        <v>16512</v>
      </c>
      <c r="P7183" s="135">
        <v>18718</v>
      </c>
      <c r="Q7183" s="136">
        <v>19432</v>
      </c>
      <c r="R7183" s="135">
        <v>18742</v>
      </c>
      <c r="S7183" s="136">
        <v>18393</v>
      </c>
      <c r="T7183" s="135">
        <v>17632</v>
      </c>
      <c r="U7183" s="136">
        <v>18090</v>
      </c>
      <c r="V7183" s="135">
        <v>20858</v>
      </c>
      <c r="W7183" s="136">
        <v>21008</v>
      </c>
      <c r="X7183" s="135">
        <v>20242</v>
      </c>
      <c r="Y7183" s="136">
        <v>19952</v>
      </c>
      <c r="Z7183" s="135">
        <v>19167</v>
      </c>
      <c r="AA7183" s="136">
        <v>21331</v>
      </c>
      <c r="AB7183" s="135">
        <v>22276</v>
      </c>
      <c r="AC7183" s="136">
        <v>22671</v>
      </c>
      <c r="AD7183" s="135">
        <v>21062</v>
      </c>
      <c r="AE7183" s="137">
        <v>20064</v>
      </c>
      <c r="AF7183" s="138">
        <v>20267</v>
      </c>
    </row>
    <row r="7184" spans="2:32">
      <c r="B7184" s="114">
        <v>7146</v>
      </c>
      <c r="C7184" s="115">
        <v>7146</v>
      </c>
      <c r="D7184" s="116">
        <v>298</v>
      </c>
      <c r="E7184" s="117">
        <v>10</v>
      </c>
      <c r="F7184" s="118">
        <v>25</v>
      </c>
      <c r="G7184" s="119" t="s">
        <v>488</v>
      </c>
      <c r="H7184" s="120">
        <v>10</v>
      </c>
      <c r="I7184" s="115">
        <v>24</v>
      </c>
      <c r="J7184" s="116" t="s">
        <v>488</v>
      </c>
      <c r="K7184" s="121">
        <v>18</v>
      </c>
      <c r="L7184" s="108"/>
      <c r="M7184" s="122">
        <v>17083</v>
      </c>
      <c r="N7184" s="123">
        <v>16094</v>
      </c>
      <c r="O7184" s="124">
        <v>17040</v>
      </c>
      <c r="P7184" s="123">
        <v>19046</v>
      </c>
      <c r="Q7184" s="124">
        <v>19554</v>
      </c>
      <c r="R7184" s="123">
        <v>19031</v>
      </c>
      <c r="S7184" s="124">
        <v>18580</v>
      </c>
      <c r="T7184" s="123">
        <v>17919</v>
      </c>
      <c r="U7184" s="124">
        <v>18562</v>
      </c>
      <c r="V7184" s="123">
        <v>20946</v>
      </c>
      <c r="W7184" s="124">
        <v>21159</v>
      </c>
      <c r="X7184" s="123">
        <v>20719</v>
      </c>
      <c r="Y7184" s="124">
        <v>20299</v>
      </c>
      <c r="Z7184" s="123">
        <v>19842</v>
      </c>
      <c r="AA7184" s="124">
        <v>22034</v>
      </c>
      <c r="AB7184" s="123">
        <v>22613</v>
      </c>
      <c r="AC7184" s="124">
        <v>22715</v>
      </c>
      <c r="AD7184" s="123">
        <v>21509</v>
      </c>
      <c r="AE7184" s="125">
        <v>20629</v>
      </c>
      <c r="AF7184" s="126">
        <v>21006</v>
      </c>
    </row>
    <row r="7185" spans="2:32">
      <c r="B7185" s="127">
        <v>7147</v>
      </c>
      <c r="C7185" s="128">
        <v>7147</v>
      </c>
      <c r="D7185" s="129">
        <v>298</v>
      </c>
      <c r="E7185" s="130">
        <v>10</v>
      </c>
      <c r="F7185" s="131">
        <v>25</v>
      </c>
      <c r="G7185" s="132" t="s">
        <v>488</v>
      </c>
      <c r="H7185" s="133">
        <v>10</v>
      </c>
      <c r="I7185" s="128">
        <v>24</v>
      </c>
      <c r="J7185" s="129" t="s">
        <v>488</v>
      </c>
      <c r="K7185" s="134">
        <v>19</v>
      </c>
      <c r="L7185" s="108"/>
      <c r="M7185" s="81">
        <v>17313</v>
      </c>
      <c r="N7185" s="135">
        <v>16054</v>
      </c>
      <c r="O7185" s="136">
        <v>17151</v>
      </c>
      <c r="P7185" s="135">
        <v>19176</v>
      </c>
      <c r="Q7185" s="136">
        <v>19790</v>
      </c>
      <c r="R7185" s="135">
        <v>19336</v>
      </c>
      <c r="S7185" s="136">
        <v>18888</v>
      </c>
      <c r="T7185" s="135">
        <v>18091</v>
      </c>
      <c r="U7185" s="136">
        <v>18752</v>
      </c>
      <c r="V7185" s="135">
        <v>21346</v>
      </c>
      <c r="W7185" s="136">
        <v>21488</v>
      </c>
      <c r="X7185" s="135">
        <v>21274</v>
      </c>
      <c r="Y7185" s="136">
        <v>20990</v>
      </c>
      <c r="Z7185" s="135">
        <v>20398</v>
      </c>
      <c r="AA7185" s="136">
        <v>22510</v>
      </c>
      <c r="AB7185" s="135">
        <v>23350</v>
      </c>
      <c r="AC7185" s="136">
        <v>23346</v>
      </c>
      <c r="AD7185" s="135">
        <v>22409</v>
      </c>
      <c r="AE7185" s="137">
        <v>21327</v>
      </c>
      <c r="AF7185" s="138">
        <v>21683</v>
      </c>
    </row>
    <row r="7186" spans="2:32">
      <c r="B7186" s="114">
        <v>7148</v>
      </c>
      <c r="C7186" s="115">
        <v>7148</v>
      </c>
      <c r="D7186" s="116">
        <v>298</v>
      </c>
      <c r="E7186" s="117">
        <v>10</v>
      </c>
      <c r="F7186" s="118">
        <v>25</v>
      </c>
      <c r="G7186" s="119" t="s">
        <v>488</v>
      </c>
      <c r="H7186" s="120">
        <v>10</v>
      </c>
      <c r="I7186" s="115">
        <v>24</v>
      </c>
      <c r="J7186" s="116" t="s">
        <v>488</v>
      </c>
      <c r="K7186" s="121">
        <v>20</v>
      </c>
      <c r="L7186" s="108"/>
      <c r="M7186" s="122">
        <v>17126</v>
      </c>
      <c r="N7186" s="123">
        <v>15746</v>
      </c>
      <c r="O7186" s="124">
        <v>16756</v>
      </c>
      <c r="P7186" s="123">
        <v>18891</v>
      </c>
      <c r="Q7186" s="124">
        <v>19590</v>
      </c>
      <c r="R7186" s="123">
        <v>19214</v>
      </c>
      <c r="S7186" s="124">
        <v>18692</v>
      </c>
      <c r="T7186" s="123">
        <v>17995</v>
      </c>
      <c r="U7186" s="124">
        <v>18624</v>
      </c>
      <c r="V7186" s="123">
        <v>21390</v>
      </c>
      <c r="W7186" s="124">
        <v>21697</v>
      </c>
      <c r="X7186" s="123">
        <v>21667</v>
      </c>
      <c r="Y7186" s="124">
        <v>21212</v>
      </c>
      <c r="Z7186" s="123">
        <v>20587</v>
      </c>
      <c r="AA7186" s="124">
        <v>22736</v>
      </c>
      <c r="AB7186" s="123">
        <v>23708</v>
      </c>
      <c r="AC7186" s="124">
        <v>23941</v>
      </c>
      <c r="AD7186" s="123">
        <v>22864</v>
      </c>
      <c r="AE7186" s="125">
        <v>21885</v>
      </c>
      <c r="AF7186" s="126">
        <v>22012</v>
      </c>
    </row>
    <row r="7187" spans="2:32">
      <c r="B7187" s="127">
        <v>7149</v>
      </c>
      <c r="C7187" s="128">
        <v>7149</v>
      </c>
      <c r="D7187" s="129">
        <v>298</v>
      </c>
      <c r="E7187" s="130">
        <v>10</v>
      </c>
      <c r="F7187" s="131">
        <v>25</v>
      </c>
      <c r="G7187" s="132" t="s">
        <v>488</v>
      </c>
      <c r="H7187" s="133">
        <v>10</v>
      </c>
      <c r="I7187" s="128">
        <v>24</v>
      </c>
      <c r="J7187" s="129" t="s">
        <v>488</v>
      </c>
      <c r="K7187" s="134">
        <v>21</v>
      </c>
      <c r="L7187" s="108"/>
      <c r="M7187" s="81">
        <v>16615</v>
      </c>
      <c r="N7187" s="135">
        <v>15313</v>
      </c>
      <c r="O7187" s="136">
        <v>16326</v>
      </c>
      <c r="P7187" s="135">
        <v>18328</v>
      </c>
      <c r="Q7187" s="136">
        <v>19257</v>
      </c>
      <c r="R7187" s="135">
        <v>18896</v>
      </c>
      <c r="S7187" s="136">
        <v>18363</v>
      </c>
      <c r="T7187" s="135">
        <v>17825</v>
      </c>
      <c r="U7187" s="136">
        <v>18410</v>
      </c>
      <c r="V7187" s="135">
        <v>21373</v>
      </c>
      <c r="W7187" s="136">
        <v>21676</v>
      </c>
      <c r="X7187" s="135">
        <v>21852</v>
      </c>
      <c r="Y7187" s="136">
        <v>21425</v>
      </c>
      <c r="Z7187" s="135">
        <v>20764</v>
      </c>
      <c r="AA7187" s="136">
        <v>22785</v>
      </c>
      <c r="AB7187" s="135">
        <v>24160</v>
      </c>
      <c r="AC7187" s="136">
        <v>24356</v>
      </c>
      <c r="AD7187" s="135">
        <v>23374</v>
      </c>
      <c r="AE7187" s="137">
        <v>22468</v>
      </c>
      <c r="AF7187" s="138">
        <v>22349</v>
      </c>
    </row>
    <row r="7188" spans="2:32">
      <c r="B7188" s="114">
        <v>7150</v>
      </c>
      <c r="C7188" s="115">
        <v>7150</v>
      </c>
      <c r="D7188" s="116">
        <v>298</v>
      </c>
      <c r="E7188" s="117">
        <v>10</v>
      </c>
      <c r="F7188" s="118">
        <v>25</v>
      </c>
      <c r="G7188" s="119" t="s">
        <v>488</v>
      </c>
      <c r="H7188" s="120">
        <v>10</v>
      </c>
      <c r="I7188" s="115">
        <v>24</v>
      </c>
      <c r="J7188" s="116" t="s">
        <v>488</v>
      </c>
      <c r="K7188" s="121">
        <v>22</v>
      </c>
      <c r="L7188" s="108"/>
      <c r="M7188" s="122">
        <v>15558</v>
      </c>
      <c r="N7188" s="123">
        <v>14588</v>
      </c>
      <c r="O7188" s="124">
        <v>15509</v>
      </c>
      <c r="P7188" s="123">
        <v>17357</v>
      </c>
      <c r="Q7188" s="124">
        <v>18307</v>
      </c>
      <c r="R7188" s="123">
        <v>17970</v>
      </c>
      <c r="S7188" s="124">
        <v>17511</v>
      </c>
      <c r="T7188" s="123">
        <v>17295</v>
      </c>
      <c r="U7188" s="124">
        <v>17788</v>
      </c>
      <c r="V7188" s="123">
        <v>20651</v>
      </c>
      <c r="W7188" s="124">
        <v>21020</v>
      </c>
      <c r="X7188" s="123">
        <v>21252</v>
      </c>
      <c r="Y7188" s="124">
        <v>20942</v>
      </c>
      <c r="Z7188" s="123">
        <v>20337</v>
      </c>
      <c r="AA7188" s="124">
        <v>22206</v>
      </c>
      <c r="AB7188" s="123">
        <v>23710</v>
      </c>
      <c r="AC7188" s="124">
        <v>23979</v>
      </c>
      <c r="AD7188" s="123">
        <v>23061</v>
      </c>
      <c r="AE7188" s="125">
        <v>22388</v>
      </c>
      <c r="AF7188" s="126">
        <v>22026</v>
      </c>
    </row>
    <row r="7189" spans="2:32">
      <c r="B7189" s="127">
        <v>7151</v>
      </c>
      <c r="C7189" s="128">
        <v>7151</v>
      </c>
      <c r="D7189" s="129">
        <v>298</v>
      </c>
      <c r="E7189" s="130">
        <v>10</v>
      </c>
      <c r="F7189" s="131">
        <v>25</v>
      </c>
      <c r="G7189" s="132" t="s">
        <v>488</v>
      </c>
      <c r="H7189" s="133">
        <v>10</v>
      </c>
      <c r="I7189" s="128">
        <v>24</v>
      </c>
      <c r="J7189" s="129" t="s">
        <v>488</v>
      </c>
      <c r="K7189" s="134">
        <v>23</v>
      </c>
      <c r="L7189" s="108"/>
      <c r="M7189" s="81">
        <v>14464</v>
      </c>
      <c r="N7189" s="135">
        <v>13878</v>
      </c>
      <c r="O7189" s="136">
        <v>14698</v>
      </c>
      <c r="P7189" s="135">
        <v>16365</v>
      </c>
      <c r="Q7189" s="136">
        <v>17231</v>
      </c>
      <c r="R7189" s="135">
        <v>16974</v>
      </c>
      <c r="S7189" s="136">
        <v>16602</v>
      </c>
      <c r="T7189" s="135">
        <v>16664</v>
      </c>
      <c r="U7189" s="136">
        <v>17090</v>
      </c>
      <c r="V7189" s="135">
        <v>19748</v>
      </c>
      <c r="W7189" s="136">
        <v>20025</v>
      </c>
      <c r="X7189" s="135">
        <v>20445</v>
      </c>
      <c r="Y7189" s="136">
        <v>20218</v>
      </c>
      <c r="Z7189" s="135">
        <v>19741</v>
      </c>
      <c r="AA7189" s="136">
        <v>21426</v>
      </c>
      <c r="AB7189" s="135">
        <v>22954</v>
      </c>
      <c r="AC7189" s="136">
        <v>23118</v>
      </c>
      <c r="AD7189" s="135">
        <v>22427</v>
      </c>
      <c r="AE7189" s="137">
        <v>22016</v>
      </c>
      <c r="AF7189" s="138">
        <v>21492</v>
      </c>
    </row>
    <row r="7190" spans="2:32">
      <c r="B7190" s="114">
        <v>7152</v>
      </c>
      <c r="C7190" s="115">
        <v>7152</v>
      </c>
      <c r="D7190" s="116">
        <v>298</v>
      </c>
      <c r="E7190" s="117">
        <v>10</v>
      </c>
      <c r="F7190" s="118">
        <v>25</v>
      </c>
      <c r="G7190" s="119" t="s">
        <v>488</v>
      </c>
      <c r="H7190" s="120">
        <v>10</v>
      </c>
      <c r="I7190" s="115">
        <v>24</v>
      </c>
      <c r="J7190" s="116" t="s">
        <v>488</v>
      </c>
      <c r="K7190" s="121">
        <v>24</v>
      </c>
      <c r="L7190" s="108"/>
      <c r="M7190" s="122">
        <v>13603</v>
      </c>
      <c r="N7190" s="123">
        <v>13271</v>
      </c>
      <c r="O7190" s="124">
        <v>14117</v>
      </c>
      <c r="P7190" s="123">
        <v>15640</v>
      </c>
      <c r="Q7190" s="124">
        <v>16422</v>
      </c>
      <c r="R7190" s="123">
        <v>16225</v>
      </c>
      <c r="S7190" s="124">
        <v>15845</v>
      </c>
      <c r="T7190" s="123">
        <v>16178</v>
      </c>
      <c r="U7190" s="124">
        <v>16659</v>
      </c>
      <c r="V7190" s="123">
        <v>19042</v>
      </c>
      <c r="W7190" s="124">
        <v>19410</v>
      </c>
      <c r="X7190" s="123">
        <v>19838</v>
      </c>
      <c r="Y7190" s="124">
        <v>19641</v>
      </c>
      <c r="Z7190" s="123">
        <v>19360</v>
      </c>
      <c r="AA7190" s="124">
        <v>20887</v>
      </c>
      <c r="AB7190" s="123">
        <v>22317</v>
      </c>
      <c r="AC7190" s="124">
        <v>22577</v>
      </c>
      <c r="AD7190" s="123">
        <v>21900</v>
      </c>
      <c r="AE7190" s="125">
        <v>21673</v>
      </c>
      <c r="AF7190" s="126">
        <v>21150</v>
      </c>
    </row>
    <row r="7191" spans="2:32">
      <c r="B7191" s="127">
        <v>7153</v>
      </c>
      <c r="C7191" s="128">
        <v>7153</v>
      </c>
      <c r="D7191" s="129">
        <v>299</v>
      </c>
      <c r="E7191" s="130">
        <v>10</v>
      </c>
      <c r="F7191" s="131">
        <v>26</v>
      </c>
      <c r="G7191" s="132" t="s">
        <v>488</v>
      </c>
      <c r="H7191" s="133">
        <v>10</v>
      </c>
      <c r="I7191" s="128">
        <v>25</v>
      </c>
      <c r="J7191" s="129" t="s">
        <v>488</v>
      </c>
      <c r="K7191" s="134">
        <v>1</v>
      </c>
      <c r="L7191" s="108"/>
      <c r="M7191" s="81">
        <v>12777</v>
      </c>
      <c r="N7191" s="135">
        <v>12851</v>
      </c>
      <c r="O7191" s="136">
        <v>13934</v>
      </c>
      <c r="P7191" s="135">
        <v>15149</v>
      </c>
      <c r="Q7191" s="136">
        <v>15603</v>
      </c>
      <c r="R7191" s="135">
        <v>15363</v>
      </c>
      <c r="S7191" s="136">
        <v>15471</v>
      </c>
      <c r="T7191" s="135">
        <v>15436</v>
      </c>
      <c r="U7191" s="136">
        <v>16441</v>
      </c>
      <c r="V7191" s="135">
        <v>18329</v>
      </c>
      <c r="W7191" s="136">
        <v>18619</v>
      </c>
      <c r="X7191" s="135">
        <v>19045</v>
      </c>
      <c r="Y7191" s="136">
        <v>19059</v>
      </c>
      <c r="Z7191" s="135">
        <v>19038</v>
      </c>
      <c r="AA7191" s="136">
        <v>20990</v>
      </c>
      <c r="AB7191" s="135">
        <v>21699</v>
      </c>
      <c r="AC7191" s="136">
        <v>21869</v>
      </c>
      <c r="AD7191" s="135">
        <v>21216</v>
      </c>
      <c r="AE7191" s="137">
        <v>20124</v>
      </c>
      <c r="AF7191" s="138">
        <v>20781</v>
      </c>
    </row>
    <row r="7192" spans="2:32">
      <c r="B7192" s="114">
        <v>7154</v>
      </c>
      <c r="C7192" s="115">
        <v>7154</v>
      </c>
      <c r="D7192" s="116">
        <v>299</v>
      </c>
      <c r="E7192" s="117">
        <v>10</v>
      </c>
      <c r="F7192" s="118">
        <v>26</v>
      </c>
      <c r="G7192" s="119" t="s">
        <v>488</v>
      </c>
      <c r="H7192" s="120">
        <v>10</v>
      </c>
      <c r="I7192" s="115">
        <v>25</v>
      </c>
      <c r="J7192" s="116" t="s">
        <v>488</v>
      </c>
      <c r="K7192" s="121">
        <v>2</v>
      </c>
      <c r="L7192" s="108"/>
      <c r="M7192" s="122">
        <v>12443</v>
      </c>
      <c r="N7192" s="123">
        <v>12561</v>
      </c>
      <c r="O7192" s="124">
        <v>13788</v>
      </c>
      <c r="P7192" s="123">
        <v>14897</v>
      </c>
      <c r="Q7192" s="124">
        <v>15373</v>
      </c>
      <c r="R7192" s="123">
        <v>14976</v>
      </c>
      <c r="S7192" s="124">
        <v>15181</v>
      </c>
      <c r="T7192" s="123">
        <v>15212</v>
      </c>
      <c r="U7192" s="124">
        <v>16308</v>
      </c>
      <c r="V7192" s="123">
        <v>18111</v>
      </c>
      <c r="W7192" s="124">
        <v>18345</v>
      </c>
      <c r="X7192" s="123">
        <v>18579</v>
      </c>
      <c r="Y7192" s="124">
        <v>18682</v>
      </c>
      <c r="Z7192" s="123">
        <v>18830</v>
      </c>
      <c r="AA7192" s="124">
        <v>20642</v>
      </c>
      <c r="AB7192" s="123">
        <v>21382</v>
      </c>
      <c r="AC7192" s="124">
        <v>21504</v>
      </c>
      <c r="AD7192" s="123">
        <v>20775</v>
      </c>
      <c r="AE7192" s="125">
        <v>19774</v>
      </c>
      <c r="AF7192" s="126">
        <v>20533</v>
      </c>
    </row>
    <row r="7193" spans="2:32">
      <c r="B7193" s="127">
        <v>7155</v>
      </c>
      <c r="C7193" s="128">
        <v>7155</v>
      </c>
      <c r="D7193" s="129">
        <v>299</v>
      </c>
      <c r="E7193" s="130">
        <v>10</v>
      </c>
      <c r="F7193" s="131">
        <v>26</v>
      </c>
      <c r="G7193" s="132" t="s">
        <v>488</v>
      </c>
      <c r="H7193" s="133">
        <v>10</v>
      </c>
      <c r="I7193" s="128">
        <v>25</v>
      </c>
      <c r="J7193" s="129" t="s">
        <v>488</v>
      </c>
      <c r="K7193" s="134">
        <v>3</v>
      </c>
      <c r="L7193" s="108"/>
      <c r="M7193" s="81">
        <v>12305</v>
      </c>
      <c r="N7193" s="135">
        <v>12428</v>
      </c>
      <c r="O7193" s="136">
        <v>13771</v>
      </c>
      <c r="P7193" s="135">
        <v>14863</v>
      </c>
      <c r="Q7193" s="136">
        <v>15370</v>
      </c>
      <c r="R7193" s="135">
        <v>14893</v>
      </c>
      <c r="S7193" s="136">
        <v>15093</v>
      </c>
      <c r="T7193" s="135">
        <v>15193</v>
      </c>
      <c r="U7193" s="136">
        <v>16372</v>
      </c>
      <c r="V7193" s="135">
        <v>18135</v>
      </c>
      <c r="W7193" s="136">
        <v>18232</v>
      </c>
      <c r="X7193" s="135">
        <v>18442</v>
      </c>
      <c r="Y7193" s="136">
        <v>18525</v>
      </c>
      <c r="Z7193" s="135">
        <v>18830</v>
      </c>
      <c r="AA7193" s="136">
        <v>20536</v>
      </c>
      <c r="AB7193" s="135">
        <v>21248</v>
      </c>
      <c r="AC7193" s="136">
        <v>21242</v>
      </c>
      <c r="AD7193" s="135">
        <v>20536</v>
      </c>
      <c r="AE7193" s="137">
        <v>19643</v>
      </c>
      <c r="AF7193" s="138">
        <v>20484</v>
      </c>
    </row>
    <row r="7194" spans="2:32">
      <c r="B7194" s="114">
        <v>7156</v>
      </c>
      <c r="C7194" s="115">
        <v>7156</v>
      </c>
      <c r="D7194" s="116">
        <v>299</v>
      </c>
      <c r="E7194" s="117">
        <v>10</v>
      </c>
      <c r="F7194" s="118">
        <v>26</v>
      </c>
      <c r="G7194" s="119" t="s">
        <v>488</v>
      </c>
      <c r="H7194" s="120">
        <v>10</v>
      </c>
      <c r="I7194" s="115">
        <v>25</v>
      </c>
      <c r="J7194" s="116" t="s">
        <v>488</v>
      </c>
      <c r="K7194" s="121">
        <v>4</v>
      </c>
      <c r="L7194" s="108"/>
      <c r="M7194" s="122">
        <v>12393</v>
      </c>
      <c r="N7194" s="123">
        <v>12419</v>
      </c>
      <c r="O7194" s="124">
        <v>13915</v>
      </c>
      <c r="P7194" s="123">
        <v>14926</v>
      </c>
      <c r="Q7194" s="124">
        <v>15409</v>
      </c>
      <c r="R7194" s="123">
        <v>14914</v>
      </c>
      <c r="S7194" s="124">
        <v>14944</v>
      </c>
      <c r="T7194" s="123">
        <v>15116</v>
      </c>
      <c r="U7194" s="124">
        <v>16432</v>
      </c>
      <c r="V7194" s="123">
        <v>17978</v>
      </c>
      <c r="W7194" s="124">
        <v>17981</v>
      </c>
      <c r="X7194" s="123">
        <v>18144</v>
      </c>
      <c r="Y7194" s="124">
        <v>18042</v>
      </c>
      <c r="Z7194" s="123">
        <v>18643</v>
      </c>
      <c r="AA7194" s="124">
        <v>20173</v>
      </c>
      <c r="AB7194" s="123">
        <v>20782</v>
      </c>
      <c r="AC7194" s="124">
        <v>20699</v>
      </c>
      <c r="AD7194" s="123">
        <v>19862</v>
      </c>
      <c r="AE7194" s="125">
        <v>19174</v>
      </c>
      <c r="AF7194" s="126">
        <v>20175</v>
      </c>
    </row>
    <row r="7195" spans="2:32">
      <c r="B7195" s="127">
        <v>7157</v>
      </c>
      <c r="C7195" s="128">
        <v>7157</v>
      </c>
      <c r="D7195" s="129">
        <v>299</v>
      </c>
      <c r="E7195" s="130">
        <v>10</v>
      </c>
      <c r="F7195" s="131">
        <v>26</v>
      </c>
      <c r="G7195" s="132" t="s">
        <v>488</v>
      </c>
      <c r="H7195" s="133">
        <v>10</v>
      </c>
      <c r="I7195" s="128">
        <v>25</v>
      </c>
      <c r="J7195" s="129" t="s">
        <v>488</v>
      </c>
      <c r="K7195" s="134">
        <v>5</v>
      </c>
      <c r="L7195" s="108"/>
      <c r="M7195" s="81">
        <v>12985</v>
      </c>
      <c r="N7195" s="135">
        <v>12629</v>
      </c>
      <c r="O7195" s="136">
        <v>14411</v>
      </c>
      <c r="P7195" s="135">
        <v>15479</v>
      </c>
      <c r="Q7195" s="136">
        <v>15843</v>
      </c>
      <c r="R7195" s="135">
        <v>15398</v>
      </c>
      <c r="S7195" s="136">
        <v>15135</v>
      </c>
      <c r="T7195" s="135">
        <v>15205</v>
      </c>
      <c r="U7195" s="136">
        <v>16755</v>
      </c>
      <c r="V7195" s="135">
        <v>18226</v>
      </c>
      <c r="W7195" s="136">
        <v>18054</v>
      </c>
      <c r="X7195" s="135">
        <v>18244</v>
      </c>
      <c r="Y7195" s="136">
        <v>17784</v>
      </c>
      <c r="Z7195" s="135">
        <v>18709</v>
      </c>
      <c r="AA7195" s="136">
        <v>20103</v>
      </c>
      <c r="AB7195" s="135">
        <v>20592</v>
      </c>
      <c r="AC7195" s="136">
        <v>20442</v>
      </c>
      <c r="AD7195" s="135">
        <v>19379</v>
      </c>
      <c r="AE7195" s="137">
        <v>18828</v>
      </c>
      <c r="AF7195" s="138">
        <v>20089</v>
      </c>
    </row>
    <row r="7196" spans="2:32">
      <c r="B7196" s="114">
        <v>7158</v>
      </c>
      <c r="C7196" s="115">
        <v>7158</v>
      </c>
      <c r="D7196" s="116">
        <v>299</v>
      </c>
      <c r="E7196" s="117">
        <v>10</v>
      </c>
      <c r="F7196" s="118">
        <v>26</v>
      </c>
      <c r="G7196" s="119" t="s">
        <v>488</v>
      </c>
      <c r="H7196" s="120">
        <v>10</v>
      </c>
      <c r="I7196" s="115">
        <v>25</v>
      </c>
      <c r="J7196" s="116" t="s">
        <v>488</v>
      </c>
      <c r="K7196" s="121">
        <v>6</v>
      </c>
      <c r="L7196" s="108"/>
      <c r="M7196" s="122">
        <v>14336</v>
      </c>
      <c r="N7196" s="123">
        <v>13063</v>
      </c>
      <c r="O7196" s="124">
        <v>15616</v>
      </c>
      <c r="P7196" s="123">
        <v>16776</v>
      </c>
      <c r="Q7196" s="124">
        <v>17068</v>
      </c>
      <c r="R7196" s="123">
        <v>16612</v>
      </c>
      <c r="S7196" s="124">
        <v>15662</v>
      </c>
      <c r="T7196" s="123">
        <v>15485</v>
      </c>
      <c r="U7196" s="124">
        <v>17727</v>
      </c>
      <c r="V7196" s="123">
        <v>19225</v>
      </c>
      <c r="W7196" s="124">
        <v>18663</v>
      </c>
      <c r="X7196" s="123">
        <v>18967</v>
      </c>
      <c r="Y7196" s="124">
        <v>17840</v>
      </c>
      <c r="Z7196" s="123">
        <v>19375</v>
      </c>
      <c r="AA7196" s="124">
        <v>20764</v>
      </c>
      <c r="AB7196" s="123">
        <v>21221</v>
      </c>
      <c r="AC7196" s="124">
        <v>20748</v>
      </c>
      <c r="AD7196" s="123">
        <v>19209</v>
      </c>
      <c r="AE7196" s="125">
        <v>18646</v>
      </c>
      <c r="AF7196" s="126">
        <v>20622</v>
      </c>
    </row>
    <row r="7197" spans="2:32">
      <c r="B7197" s="127">
        <v>7159</v>
      </c>
      <c r="C7197" s="128">
        <v>7159</v>
      </c>
      <c r="D7197" s="129">
        <v>299</v>
      </c>
      <c r="E7197" s="130">
        <v>10</v>
      </c>
      <c r="F7197" s="131">
        <v>26</v>
      </c>
      <c r="G7197" s="132" t="s">
        <v>488</v>
      </c>
      <c r="H7197" s="133">
        <v>10</v>
      </c>
      <c r="I7197" s="128">
        <v>25</v>
      </c>
      <c r="J7197" s="129" t="s">
        <v>488</v>
      </c>
      <c r="K7197" s="134">
        <v>7</v>
      </c>
      <c r="L7197" s="108"/>
      <c r="M7197" s="81">
        <v>15814</v>
      </c>
      <c r="N7197" s="135">
        <v>13630</v>
      </c>
      <c r="O7197" s="136">
        <v>17239</v>
      </c>
      <c r="P7197" s="135">
        <v>18240</v>
      </c>
      <c r="Q7197" s="136">
        <v>18673</v>
      </c>
      <c r="R7197" s="135">
        <v>17992</v>
      </c>
      <c r="S7197" s="136">
        <v>16276</v>
      </c>
      <c r="T7197" s="135">
        <v>15971</v>
      </c>
      <c r="U7197" s="136">
        <v>19096</v>
      </c>
      <c r="V7197" s="135">
        <v>20570</v>
      </c>
      <c r="W7197" s="136">
        <v>19766</v>
      </c>
      <c r="X7197" s="135">
        <v>19923</v>
      </c>
      <c r="Y7197" s="136">
        <v>18103</v>
      </c>
      <c r="Z7197" s="135">
        <v>20565</v>
      </c>
      <c r="AA7197" s="136">
        <v>21624</v>
      </c>
      <c r="AB7197" s="135">
        <v>22292</v>
      </c>
      <c r="AC7197" s="136">
        <v>21525</v>
      </c>
      <c r="AD7197" s="135">
        <v>19302</v>
      </c>
      <c r="AE7197" s="137">
        <v>18680</v>
      </c>
      <c r="AF7197" s="138">
        <v>21732</v>
      </c>
    </row>
    <row r="7198" spans="2:32">
      <c r="B7198" s="114">
        <v>7160</v>
      </c>
      <c r="C7198" s="115">
        <v>7160</v>
      </c>
      <c r="D7198" s="116">
        <v>299</v>
      </c>
      <c r="E7198" s="117">
        <v>10</v>
      </c>
      <c r="F7198" s="118">
        <v>26</v>
      </c>
      <c r="G7198" s="119" t="s">
        <v>488</v>
      </c>
      <c r="H7198" s="120">
        <v>10</v>
      </c>
      <c r="I7198" s="115">
        <v>25</v>
      </c>
      <c r="J7198" s="116" t="s">
        <v>488</v>
      </c>
      <c r="K7198" s="121">
        <v>8</v>
      </c>
      <c r="L7198" s="108"/>
      <c r="M7198" s="122">
        <v>16228</v>
      </c>
      <c r="N7198" s="123">
        <v>13934</v>
      </c>
      <c r="O7198" s="124">
        <v>17799</v>
      </c>
      <c r="P7198" s="123">
        <v>18656</v>
      </c>
      <c r="Q7198" s="124">
        <v>19225</v>
      </c>
      <c r="R7198" s="123">
        <v>18324</v>
      </c>
      <c r="S7198" s="124">
        <v>16646</v>
      </c>
      <c r="T7198" s="123">
        <v>16226</v>
      </c>
      <c r="U7198" s="124">
        <v>19691</v>
      </c>
      <c r="V7198" s="123">
        <v>20955</v>
      </c>
      <c r="W7198" s="124">
        <v>20074</v>
      </c>
      <c r="X7198" s="123">
        <v>20123</v>
      </c>
      <c r="Y7198" s="124">
        <v>18278</v>
      </c>
      <c r="Z7198" s="123">
        <v>21044</v>
      </c>
      <c r="AA7198" s="124">
        <v>21731</v>
      </c>
      <c r="AB7198" s="123">
        <v>22503</v>
      </c>
      <c r="AC7198" s="124">
        <v>21659</v>
      </c>
      <c r="AD7198" s="123">
        <v>19395</v>
      </c>
      <c r="AE7198" s="125">
        <v>18697</v>
      </c>
      <c r="AF7198" s="126">
        <v>22164</v>
      </c>
    </row>
    <row r="7199" spans="2:32">
      <c r="B7199" s="127">
        <v>7161</v>
      </c>
      <c r="C7199" s="128">
        <v>7161</v>
      </c>
      <c r="D7199" s="129">
        <v>299</v>
      </c>
      <c r="E7199" s="130">
        <v>10</v>
      </c>
      <c r="F7199" s="131">
        <v>26</v>
      </c>
      <c r="G7199" s="132" t="s">
        <v>488</v>
      </c>
      <c r="H7199" s="133">
        <v>10</v>
      </c>
      <c r="I7199" s="128">
        <v>25</v>
      </c>
      <c r="J7199" s="129" t="s">
        <v>488</v>
      </c>
      <c r="K7199" s="134">
        <v>9</v>
      </c>
      <c r="L7199" s="108"/>
      <c r="M7199" s="81">
        <v>16417</v>
      </c>
      <c r="N7199" s="135">
        <v>14507</v>
      </c>
      <c r="O7199" s="136">
        <v>17993</v>
      </c>
      <c r="P7199" s="135">
        <v>18763</v>
      </c>
      <c r="Q7199" s="136">
        <v>19201</v>
      </c>
      <c r="R7199" s="135">
        <v>18436</v>
      </c>
      <c r="S7199" s="136">
        <v>17094</v>
      </c>
      <c r="T7199" s="135">
        <v>16711</v>
      </c>
      <c r="U7199" s="136">
        <v>19917</v>
      </c>
      <c r="V7199" s="135">
        <v>20865</v>
      </c>
      <c r="W7199" s="136">
        <v>20057</v>
      </c>
      <c r="X7199" s="135">
        <v>20186</v>
      </c>
      <c r="Y7199" s="136">
        <v>18605</v>
      </c>
      <c r="Z7199" s="135">
        <v>21108</v>
      </c>
      <c r="AA7199" s="136">
        <v>21740</v>
      </c>
      <c r="AB7199" s="135">
        <v>22254</v>
      </c>
      <c r="AC7199" s="136">
        <v>21579</v>
      </c>
      <c r="AD7199" s="135">
        <v>19640</v>
      </c>
      <c r="AE7199" s="137">
        <v>19022</v>
      </c>
      <c r="AF7199" s="138">
        <v>22182</v>
      </c>
    </row>
    <row r="7200" spans="2:32">
      <c r="B7200" s="114">
        <v>7162</v>
      </c>
      <c r="C7200" s="115">
        <v>7162</v>
      </c>
      <c r="D7200" s="116">
        <v>299</v>
      </c>
      <c r="E7200" s="117">
        <v>10</v>
      </c>
      <c r="F7200" s="118">
        <v>26</v>
      </c>
      <c r="G7200" s="119" t="s">
        <v>488</v>
      </c>
      <c r="H7200" s="120">
        <v>10</v>
      </c>
      <c r="I7200" s="115">
        <v>25</v>
      </c>
      <c r="J7200" s="116" t="s">
        <v>488</v>
      </c>
      <c r="K7200" s="121">
        <v>10</v>
      </c>
      <c r="L7200" s="108"/>
      <c r="M7200" s="122">
        <v>16678</v>
      </c>
      <c r="N7200" s="123">
        <v>14974</v>
      </c>
      <c r="O7200" s="124">
        <v>18114</v>
      </c>
      <c r="P7200" s="123">
        <v>19040</v>
      </c>
      <c r="Q7200" s="124">
        <v>19333</v>
      </c>
      <c r="R7200" s="123">
        <v>18603</v>
      </c>
      <c r="S7200" s="124">
        <v>17482</v>
      </c>
      <c r="T7200" s="123">
        <v>17136</v>
      </c>
      <c r="U7200" s="124">
        <v>20178</v>
      </c>
      <c r="V7200" s="123">
        <v>20876</v>
      </c>
      <c r="W7200" s="124">
        <v>20122</v>
      </c>
      <c r="X7200" s="123">
        <v>20387</v>
      </c>
      <c r="Y7200" s="124">
        <v>19043</v>
      </c>
      <c r="Z7200" s="123">
        <v>21215</v>
      </c>
      <c r="AA7200" s="124">
        <v>22313</v>
      </c>
      <c r="AB7200" s="123">
        <v>22504</v>
      </c>
      <c r="AC7200" s="124">
        <v>21896</v>
      </c>
      <c r="AD7200" s="123">
        <v>20117</v>
      </c>
      <c r="AE7200" s="125">
        <v>19509</v>
      </c>
      <c r="AF7200" s="126">
        <v>22320</v>
      </c>
    </row>
    <row r="7201" spans="2:32">
      <c r="B7201" s="127">
        <v>7163</v>
      </c>
      <c r="C7201" s="128">
        <v>7163</v>
      </c>
      <c r="D7201" s="129">
        <v>299</v>
      </c>
      <c r="E7201" s="130">
        <v>10</v>
      </c>
      <c r="F7201" s="131">
        <v>26</v>
      </c>
      <c r="G7201" s="132" t="s">
        <v>488</v>
      </c>
      <c r="H7201" s="133">
        <v>10</v>
      </c>
      <c r="I7201" s="128">
        <v>25</v>
      </c>
      <c r="J7201" s="129" t="s">
        <v>488</v>
      </c>
      <c r="K7201" s="134">
        <v>11</v>
      </c>
      <c r="L7201" s="108"/>
      <c r="M7201" s="81">
        <v>16670</v>
      </c>
      <c r="N7201" s="135">
        <v>15034</v>
      </c>
      <c r="O7201" s="136">
        <v>17898</v>
      </c>
      <c r="P7201" s="135">
        <v>18928</v>
      </c>
      <c r="Q7201" s="136">
        <v>19298</v>
      </c>
      <c r="R7201" s="135">
        <v>18403</v>
      </c>
      <c r="S7201" s="136">
        <v>17549</v>
      </c>
      <c r="T7201" s="135">
        <v>17050</v>
      </c>
      <c r="U7201" s="136">
        <v>20099</v>
      </c>
      <c r="V7201" s="135">
        <v>20600</v>
      </c>
      <c r="W7201" s="136">
        <v>19967</v>
      </c>
      <c r="X7201" s="135">
        <v>20182</v>
      </c>
      <c r="Y7201" s="136">
        <v>19029</v>
      </c>
      <c r="Z7201" s="135">
        <v>20787</v>
      </c>
      <c r="AA7201" s="136">
        <v>22497</v>
      </c>
      <c r="AB7201" s="135">
        <v>22651</v>
      </c>
      <c r="AC7201" s="136">
        <v>22186</v>
      </c>
      <c r="AD7201" s="135">
        <v>20131</v>
      </c>
      <c r="AE7201" s="137">
        <v>19383</v>
      </c>
      <c r="AF7201" s="138">
        <v>21921</v>
      </c>
    </row>
    <row r="7202" spans="2:32">
      <c r="B7202" s="114">
        <v>7164</v>
      </c>
      <c r="C7202" s="115">
        <v>7164</v>
      </c>
      <c r="D7202" s="116">
        <v>299</v>
      </c>
      <c r="E7202" s="117">
        <v>10</v>
      </c>
      <c r="F7202" s="118">
        <v>26</v>
      </c>
      <c r="G7202" s="119" t="s">
        <v>488</v>
      </c>
      <c r="H7202" s="120">
        <v>10</v>
      </c>
      <c r="I7202" s="115">
        <v>25</v>
      </c>
      <c r="J7202" s="116" t="s">
        <v>488</v>
      </c>
      <c r="K7202" s="121">
        <v>12</v>
      </c>
      <c r="L7202" s="108"/>
      <c r="M7202" s="122">
        <v>16609</v>
      </c>
      <c r="N7202" s="123">
        <v>15209</v>
      </c>
      <c r="O7202" s="124">
        <v>17807</v>
      </c>
      <c r="P7202" s="123">
        <v>18749</v>
      </c>
      <c r="Q7202" s="124">
        <v>19203</v>
      </c>
      <c r="R7202" s="123">
        <v>18313</v>
      </c>
      <c r="S7202" s="124">
        <v>17527</v>
      </c>
      <c r="T7202" s="123">
        <v>17111</v>
      </c>
      <c r="U7202" s="124">
        <v>19926</v>
      </c>
      <c r="V7202" s="123">
        <v>20460</v>
      </c>
      <c r="W7202" s="124">
        <v>19773</v>
      </c>
      <c r="X7202" s="123">
        <v>20083</v>
      </c>
      <c r="Y7202" s="124">
        <v>18864</v>
      </c>
      <c r="Z7202" s="123">
        <v>20477</v>
      </c>
      <c r="AA7202" s="124">
        <v>22272</v>
      </c>
      <c r="AB7202" s="123">
        <v>22695</v>
      </c>
      <c r="AC7202" s="124">
        <v>22156</v>
      </c>
      <c r="AD7202" s="123">
        <v>19988</v>
      </c>
      <c r="AE7202" s="125">
        <v>19271</v>
      </c>
      <c r="AF7202" s="126">
        <v>21618</v>
      </c>
    </row>
    <row r="7203" spans="2:32">
      <c r="B7203" s="127">
        <v>7165</v>
      </c>
      <c r="C7203" s="128">
        <v>7165</v>
      </c>
      <c r="D7203" s="129">
        <v>299</v>
      </c>
      <c r="E7203" s="130">
        <v>10</v>
      </c>
      <c r="F7203" s="131">
        <v>26</v>
      </c>
      <c r="G7203" s="132" t="s">
        <v>488</v>
      </c>
      <c r="H7203" s="133">
        <v>10</v>
      </c>
      <c r="I7203" s="128">
        <v>25</v>
      </c>
      <c r="J7203" s="129" t="s">
        <v>488</v>
      </c>
      <c r="K7203" s="134">
        <v>13</v>
      </c>
      <c r="L7203" s="108"/>
      <c r="M7203" s="81">
        <v>16523</v>
      </c>
      <c r="N7203" s="135">
        <v>15165</v>
      </c>
      <c r="O7203" s="136">
        <v>17797</v>
      </c>
      <c r="P7203" s="135">
        <v>18693</v>
      </c>
      <c r="Q7203" s="136">
        <v>19107</v>
      </c>
      <c r="R7203" s="135">
        <v>18177</v>
      </c>
      <c r="S7203" s="136">
        <v>17375</v>
      </c>
      <c r="T7203" s="135">
        <v>17021</v>
      </c>
      <c r="U7203" s="136">
        <v>19919</v>
      </c>
      <c r="V7203" s="135">
        <v>20319</v>
      </c>
      <c r="W7203" s="136">
        <v>19636</v>
      </c>
      <c r="X7203" s="135">
        <v>19929</v>
      </c>
      <c r="Y7203" s="136">
        <v>18652</v>
      </c>
      <c r="Z7203" s="135">
        <v>20401</v>
      </c>
      <c r="AA7203" s="136">
        <v>22234</v>
      </c>
      <c r="AB7203" s="135">
        <v>22642</v>
      </c>
      <c r="AC7203" s="136">
        <v>22079</v>
      </c>
      <c r="AD7203" s="135">
        <v>19796</v>
      </c>
      <c r="AE7203" s="137">
        <v>19121</v>
      </c>
      <c r="AF7203" s="138">
        <v>21536</v>
      </c>
    </row>
    <row r="7204" spans="2:32">
      <c r="B7204" s="114">
        <v>7166</v>
      </c>
      <c r="C7204" s="115">
        <v>7166</v>
      </c>
      <c r="D7204" s="116">
        <v>299</v>
      </c>
      <c r="E7204" s="117">
        <v>10</v>
      </c>
      <c r="F7204" s="118">
        <v>26</v>
      </c>
      <c r="G7204" s="119" t="s">
        <v>488</v>
      </c>
      <c r="H7204" s="120">
        <v>10</v>
      </c>
      <c r="I7204" s="115">
        <v>25</v>
      </c>
      <c r="J7204" s="116" t="s">
        <v>488</v>
      </c>
      <c r="K7204" s="121">
        <v>14</v>
      </c>
      <c r="L7204" s="108"/>
      <c r="M7204" s="122">
        <v>16429</v>
      </c>
      <c r="N7204" s="123">
        <v>15075</v>
      </c>
      <c r="O7204" s="124">
        <v>17729</v>
      </c>
      <c r="P7204" s="123">
        <v>18610</v>
      </c>
      <c r="Q7204" s="124">
        <v>19055</v>
      </c>
      <c r="R7204" s="123">
        <v>18103</v>
      </c>
      <c r="S7204" s="124">
        <v>17215</v>
      </c>
      <c r="T7204" s="123">
        <v>16974</v>
      </c>
      <c r="U7204" s="124">
        <v>19763</v>
      </c>
      <c r="V7204" s="123">
        <v>20305</v>
      </c>
      <c r="W7204" s="124">
        <v>19470</v>
      </c>
      <c r="X7204" s="123">
        <v>19825</v>
      </c>
      <c r="Y7204" s="124">
        <v>18446</v>
      </c>
      <c r="Z7204" s="123">
        <v>20272</v>
      </c>
      <c r="AA7204" s="124">
        <v>21979</v>
      </c>
      <c r="AB7204" s="123">
        <v>22532</v>
      </c>
      <c r="AC7204" s="124">
        <v>21814</v>
      </c>
      <c r="AD7204" s="123">
        <v>19562</v>
      </c>
      <c r="AE7204" s="125">
        <v>19071</v>
      </c>
      <c r="AF7204" s="126">
        <v>21388</v>
      </c>
    </row>
    <row r="7205" spans="2:32">
      <c r="B7205" s="127">
        <v>7167</v>
      </c>
      <c r="C7205" s="128">
        <v>7167</v>
      </c>
      <c r="D7205" s="129">
        <v>299</v>
      </c>
      <c r="E7205" s="130">
        <v>10</v>
      </c>
      <c r="F7205" s="131">
        <v>26</v>
      </c>
      <c r="G7205" s="132" t="s">
        <v>488</v>
      </c>
      <c r="H7205" s="133">
        <v>10</v>
      </c>
      <c r="I7205" s="128">
        <v>25</v>
      </c>
      <c r="J7205" s="129" t="s">
        <v>488</v>
      </c>
      <c r="K7205" s="134">
        <v>15</v>
      </c>
      <c r="L7205" s="108"/>
      <c r="M7205" s="81">
        <v>16278</v>
      </c>
      <c r="N7205" s="135">
        <v>15208</v>
      </c>
      <c r="O7205" s="136">
        <v>17888</v>
      </c>
      <c r="P7205" s="135">
        <v>18605</v>
      </c>
      <c r="Q7205" s="136">
        <v>18981</v>
      </c>
      <c r="R7205" s="135">
        <v>18049</v>
      </c>
      <c r="S7205" s="136">
        <v>17227</v>
      </c>
      <c r="T7205" s="135">
        <v>17119</v>
      </c>
      <c r="U7205" s="136">
        <v>19651</v>
      </c>
      <c r="V7205" s="135">
        <v>20410</v>
      </c>
      <c r="W7205" s="136">
        <v>19404</v>
      </c>
      <c r="X7205" s="135">
        <v>19734</v>
      </c>
      <c r="Y7205" s="136">
        <v>18437</v>
      </c>
      <c r="Z7205" s="135">
        <v>20400</v>
      </c>
      <c r="AA7205" s="136">
        <v>21629</v>
      </c>
      <c r="AB7205" s="135">
        <v>22327</v>
      </c>
      <c r="AC7205" s="136">
        <v>21422</v>
      </c>
      <c r="AD7205" s="135">
        <v>19532</v>
      </c>
      <c r="AE7205" s="137">
        <v>19293</v>
      </c>
      <c r="AF7205" s="138">
        <v>21500</v>
      </c>
    </row>
    <row r="7206" spans="2:32">
      <c r="B7206" s="114">
        <v>7168</v>
      </c>
      <c r="C7206" s="115">
        <v>7168</v>
      </c>
      <c r="D7206" s="116">
        <v>299</v>
      </c>
      <c r="E7206" s="117">
        <v>10</v>
      </c>
      <c r="F7206" s="118">
        <v>26</v>
      </c>
      <c r="G7206" s="119" t="s">
        <v>488</v>
      </c>
      <c r="H7206" s="120">
        <v>10</v>
      </c>
      <c r="I7206" s="115">
        <v>25</v>
      </c>
      <c r="J7206" s="116" t="s">
        <v>488</v>
      </c>
      <c r="K7206" s="121">
        <v>16</v>
      </c>
      <c r="L7206" s="108"/>
      <c r="M7206" s="122">
        <v>16295</v>
      </c>
      <c r="N7206" s="123">
        <v>15624</v>
      </c>
      <c r="O7206" s="124">
        <v>18191</v>
      </c>
      <c r="P7206" s="123">
        <v>19008</v>
      </c>
      <c r="Q7206" s="124">
        <v>19158</v>
      </c>
      <c r="R7206" s="123">
        <v>18138</v>
      </c>
      <c r="S7206" s="124">
        <v>17360</v>
      </c>
      <c r="T7206" s="123">
        <v>17490</v>
      </c>
      <c r="U7206" s="124">
        <v>19599</v>
      </c>
      <c r="V7206" s="123">
        <v>20712</v>
      </c>
      <c r="W7206" s="124">
        <v>19465</v>
      </c>
      <c r="X7206" s="123">
        <v>19697</v>
      </c>
      <c r="Y7206" s="124">
        <v>18482</v>
      </c>
      <c r="Z7206" s="123">
        <v>20569</v>
      </c>
      <c r="AA7206" s="124">
        <v>21790</v>
      </c>
      <c r="AB7206" s="123">
        <v>22254</v>
      </c>
      <c r="AC7206" s="124">
        <v>21087</v>
      </c>
      <c r="AD7206" s="123">
        <v>19532</v>
      </c>
      <c r="AE7206" s="125">
        <v>19695</v>
      </c>
      <c r="AF7206" s="126">
        <v>21643</v>
      </c>
    </row>
    <row r="7207" spans="2:32">
      <c r="B7207" s="127">
        <v>7169</v>
      </c>
      <c r="C7207" s="128">
        <v>7169</v>
      </c>
      <c r="D7207" s="129">
        <v>299</v>
      </c>
      <c r="E7207" s="130">
        <v>10</v>
      </c>
      <c r="F7207" s="131">
        <v>26</v>
      </c>
      <c r="G7207" s="132" t="s">
        <v>488</v>
      </c>
      <c r="H7207" s="133">
        <v>10</v>
      </c>
      <c r="I7207" s="128">
        <v>25</v>
      </c>
      <c r="J7207" s="129" t="s">
        <v>488</v>
      </c>
      <c r="K7207" s="134">
        <v>17</v>
      </c>
      <c r="L7207" s="108"/>
      <c r="M7207" s="81">
        <v>16227</v>
      </c>
      <c r="N7207" s="135">
        <v>16051</v>
      </c>
      <c r="O7207" s="136">
        <v>18603</v>
      </c>
      <c r="P7207" s="135">
        <v>19241</v>
      </c>
      <c r="Q7207" s="136">
        <v>19437</v>
      </c>
      <c r="R7207" s="135">
        <v>18164</v>
      </c>
      <c r="S7207" s="136">
        <v>17542</v>
      </c>
      <c r="T7207" s="135">
        <v>17927</v>
      </c>
      <c r="U7207" s="136">
        <v>19971</v>
      </c>
      <c r="V7207" s="135">
        <v>20923</v>
      </c>
      <c r="W7207" s="136">
        <v>19670</v>
      </c>
      <c r="X7207" s="135">
        <v>19724</v>
      </c>
      <c r="Y7207" s="136">
        <v>18832</v>
      </c>
      <c r="Z7207" s="135">
        <v>21088</v>
      </c>
      <c r="AA7207" s="136">
        <v>22058</v>
      </c>
      <c r="AB7207" s="135">
        <v>22469</v>
      </c>
      <c r="AC7207" s="136">
        <v>21120</v>
      </c>
      <c r="AD7207" s="135">
        <v>19915</v>
      </c>
      <c r="AE7207" s="137">
        <v>20118</v>
      </c>
      <c r="AF7207" s="138">
        <v>22183</v>
      </c>
    </row>
    <row r="7208" spans="2:32">
      <c r="B7208" s="114">
        <v>7170</v>
      </c>
      <c r="C7208" s="115">
        <v>7170</v>
      </c>
      <c r="D7208" s="116">
        <v>299</v>
      </c>
      <c r="E7208" s="117">
        <v>10</v>
      </c>
      <c r="F7208" s="118">
        <v>26</v>
      </c>
      <c r="G7208" s="119" t="s">
        <v>488</v>
      </c>
      <c r="H7208" s="120">
        <v>10</v>
      </c>
      <c r="I7208" s="115">
        <v>25</v>
      </c>
      <c r="J7208" s="116" t="s">
        <v>488</v>
      </c>
      <c r="K7208" s="121">
        <v>18</v>
      </c>
      <c r="L7208" s="108"/>
      <c r="M7208" s="122">
        <v>16349</v>
      </c>
      <c r="N7208" s="123">
        <v>16425</v>
      </c>
      <c r="O7208" s="124">
        <v>18751</v>
      </c>
      <c r="P7208" s="123">
        <v>19351</v>
      </c>
      <c r="Q7208" s="124">
        <v>19561</v>
      </c>
      <c r="R7208" s="123">
        <v>18179</v>
      </c>
      <c r="S7208" s="124">
        <v>17616</v>
      </c>
      <c r="T7208" s="123">
        <v>18319</v>
      </c>
      <c r="U7208" s="124">
        <v>20390</v>
      </c>
      <c r="V7208" s="123">
        <v>20817</v>
      </c>
      <c r="W7208" s="124">
        <v>20156</v>
      </c>
      <c r="X7208" s="123">
        <v>19966</v>
      </c>
      <c r="Y7208" s="124">
        <v>19256</v>
      </c>
      <c r="Z7208" s="123">
        <v>21716</v>
      </c>
      <c r="AA7208" s="124">
        <v>22323</v>
      </c>
      <c r="AB7208" s="123">
        <v>22441</v>
      </c>
      <c r="AC7208" s="124">
        <v>21806</v>
      </c>
      <c r="AD7208" s="123">
        <v>20423</v>
      </c>
      <c r="AE7208" s="125">
        <v>20799</v>
      </c>
      <c r="AF7208" s="126">
        <v>22872</v>
      </c>
    </row>
    <row r="7209" spans="2:32">
      <c r="B7209" s="127">
        <v>7171</v>
      </c>
      <c r="C7209" s="128">
        <v>7171</v>
      </c>
      <c r="D7209" s="129">
        <v>299</v>
      </c>
      <c r="E7209" s="130">
        <v>10</v>
      </c>
      <c r="F7209" s="131">
        <v>26</v>
      </c>
      <c r="G7209" s="132" t="s">
        <v>488</v>
      </c>
      <c r="H7209" s="133">
        <v>10</v>
      </c>
      <c r="I7209" s="128">
        <v>25</v>
      </c>
      <c r="J7209" s="129" t="s">
        <v>488</v>
      </c>
      <c r="K7209" s="134">
        <v>19</v>
      </c>
      <c r="L7209" s="108"/>
      <c r="M7209" s="81">
        <v>16519</v>
      </c>
      <c r="N7209" s="135">
        <v>16512</v>
      </c>
      <c r="O7209" s="136">
        <v>18876</v>
      </c>
      <c r="P7209" s="135">
        <v>19579</v>
      </c>
      <c r="Q7209" s="136">
        <v>19552</v>
      </c>
      <c r="R7209" s="135">
        <v>18474</v>
      </c>
      <c r="S7209" s="136">
        <v>17765</v>
      </c>
      <c r="T7209" s="135">
        <v>18476</v>
      </c>
      <c r="U7209" s="136">
        <v>20624</v>
      </c>
      <c r="V7209" s="135">
        <v>21089</v>
      </c>
      <c r="W7209" s="136">
        <v>20436</v>
      </c>
      <c r="X7209" s="135">
        <v>20602</v>
      </c>
      <c r="Y7209" s="136">
        <v>19755</v>
      </c>
      <c r="Z7209" s="135">
        <v>22159</v>
      </c>
      <c r="AA7209" s="136">
        <v>23030</v>
      </c>
      <c r="AB7209" s="135">
        <v>23056</v>
      </c>
      <c r="AC7209" s="136">
        <v>22460</v>
      </c>
      <c r="AD7209" s="135">
        <v>21123</v>
      </c>
      <c r="AE7209" s="137">
        <v>21479</v>
      </c>
      <c r="AF7209" s="138">
        <v>23422</v>
      </c>
    </row>
    <row r="7210" spans="2:32">
      <c r="B7210" s="114">
        <v>7172</v>
      </c>
      <c r="C7210" s="115">
        <v>7172</v>
      </c>
      <c r="D7210" s="116">
        <v>299</v>
      </c>
      <c r="E7210" s="117">
        <v>10</v>
      </c>
      <c r="F7210" s="118">
        <v>26</v>
      </c>
      <c r="G7210" s="119" t="s">
        <v>488</v>
      </c>
      <c r="H7210" s="120">
        <v>10</v>
      </c>
      <c r="I7210" s="115">
        <v>25</v>
      </c>
      <c r="J7210" s="116" t="s">
        <v>488</v>
      </c>
      <c r="K7210" s="121">
        <v>20</v>
      </c>
      <c r="L7210" s="108"/>
      <c r="M7210" s="122">
        <v>16118</v>
      </c>
      <c r="N7210" s="123">
        <v>16099</v>
      </c>
      <c r="O7210" s="124">
        <v>18561</v>
      </c>
      <c r="P7210" s="123">
        <v>19326</v>
      </c>
      <c r="Q7210" s="124">
        <v>19388</v>
      </c>
      <c r="R7210" s="123">
        <v>18236</v>
      </c>
      <c r="S7210" s="124">
        <v>17616</v>
      </c>
      <c r="T7210" s="123">
        <v>18274</v>
      </c>
      <c r="U7210" s="124">
        <v>20394</v>
      </c>
      <c r="V7210" s="123">
        <v>21204</v>
      </c>
      <c r="W7210" s="124">
        <v>20588</v>
      </c>
      <c r="X7210" s="123">
        <v>20723</v>
      </c>
      <c r="Y7210" s="124">
        <v>20060</v>
      </c>
      <c r="Z7210" s="123">
        <v>22332</v>
      </c>
      <c r="AA7210" s="124">
        <v>23346</v>
      </c>
      <c r="AB7210" s="123">
        <v>23594</v>
      </c>
      <c r="AC7210" s="124">
        <v>22978</v>
      </c>
      <c r="AD7210" s="123">
        <v>21665</v>
      </c>
      <c r="AE7210" s="125">
        <v>21799</v>
      </c>
      <c r="AF7210" s="126">
        <v>23723</v>
      </c>
    </row>
    <row r="7211" spans="2:32">
      <c r="B7211" s="127">
        <v>7173</v>
      </c>
      <c r="C7211" s="128">
        <v>7173</v>
      </c>
      <c r="D7211" s="129">
        <v>299</v>
      </c>
      <c r="E7211" s="130">
        <v>10</v>
      </c>
      <c r="F7211" s="131">
        <v>26</v>
      </c>
      <c r="G7211" s="132" t="s">
        <v>488</v>
      </c>
      <c r="H7211" s="133">
        <v>10</v>
      </c>
      <c r="I7211" s="128">
        <v>25</v>
      </c>
      <c r="J7211" s="129" t="s">
        <v>488</v>
      </c>
      <c r="K7211" s="134">
        <v>21</v>
      </c>
      <c r="L7211" s="108"/>
      <c r="M7211" s="81">
        <v>15567</v>
      </c>
      <c r="N7211" s="135">
        <v>15604</v>
      </c>
      <c r="O7211" s="136">
        <v>17943</v>
      </c>
      <c r="P7211" s="135">
        <v>18925</v>
      </c>
      <c r="Q7211" s="136">
        <v>18919</v>
      </c>
      <c r="R7211" s="135">
        <v>17821</v>
      </c>
      <c r="S7211" s="136">
        <v>17347</v>
      </c>
      <c r="T7211" s="135">
        <v>17973</v>
      </c>
      <c r="U7211" s="136">
        <v>20012</v>
      </c>
      <c r="V7211" s="135">
        <v>21044</v>
      </c>
      <c r="W7211" s="136">
        <v>20578</v>
      </c>
      <c r="X7211" s="135">
        <v>20819</v>
      </c>
      <c r="Y7211" s="136">
        <v>20339</v>
      </c>
      <c r="Z7211" s="135">
        <v>22300</v>
      </c>
      <c r="AA7211" s="136">
        <v>23708</v>
      </c>
      <c r="AB7211" s="135">
        <v>23939</v>
      </c>
      <c r="AC7211" s="136">
        <v>23423</v>
      </c>
      <c r="AD7211" s="135">
        <v>22200</v>
      </c>
      <c r="AE7211" s="137">
        <v>22107</v>
      </c>
      <c r="AF7211" s="138">
        <v>23855</v>
      </c>
    </row>
    <row r="7212" spans="2:32">
      <c r="B7212" s="114">
        <v>7174</v>
      </c>
      <c r="C7212" s="115">
        <v>7174</v>
      </c>
      <c r="D7212" s="116">
        <v>299</v>
      </c>
      <c r="E7212" s="117">
        <v>10</v>
      </c>
      <c r="F7212" s="118">
        <v>26</v>
      </c>
      <c r="G7212" s="119" t="s">
        <v>488</v>
      </c>
      <c r="H7212" s="120">
        <v>10</v>
      </c>
      <c r="I7212" s="115">
        <v>25</v>
      </c>
      <c r="J7212" s="116" t="s">
        <v>488</v>
      </c>
      <c r="K7212" s="121">
        <v>22</v>
      </c>
      <c r="L7212" s="108"/>
      <c r="M7212" s="122">
        <v>14587</v>
      </c>
      <c r="N7212" s="123">
        <v>14817</v>
      </c>
      <c r="O7212" s="124">
        <v>16977</v>
      </c>
      <c r="P7212" s="123">
        <v>17968</v>
      </c>
      <c r="Q7212" s="124">
        <v>17986</v>
      </c>
      <c r="R7212" s="123">
        <v>16960</v>
      </c>
      <c r="S7212" s="124">
        <v>16798</v>
      </c>
      <c r="T7212" s="123">
        <v>17324</v>
      </c>
      <c r="U7212" s="124">
        <v>19229</v>
      </c>
      <c r="V7212" s="123">
        <v>20366</v>
      </c>
      <c r="W7212" s="124">
        <v>19997</v>
      </c>
      <c r="X7212" s="123">
        <v>20296</v>
      </c>
      <c r="Y7212" s="124">
        <v>20118</v>
      </c>
      <c r="Z7212" s="123">
        <v>21714</v>
      </c>
      <c r="AA7212" s="124">
        <v>23253</v>
      </c>
      <c r="AB7212" s="123">
        <v>23552</v>
      </c>
      <c r="AC7212" s="124">
        <v>23107</v>
      </c>
      <c r="AD7212" s="123">
        <v>22137</v>
      </c>
      <c r="AE7212" s="125">
        <v>21807</v>
      </c>
      <c r="AF7212" s="126">
        <v>23376</v>
      </c>
    </row>
    <row r="7213" spans="2:32">
      <c r="B7213" s="127">
        <v>7175</v>
      </c>
      <c r="C7213" s="128">
        <v>7175</v>
      </c>
      <c r="D7213" s="129">
        <v>299</v>
      </c>
      <c r="E7213" s="130">
        <v>10</v>
      </c>
      <c r="F7213" s="131">
        <v>26</v>
      </c>
      <c r="G7213" s="132" t="s">
        <v>488</v>
      </c>
      <c r="H7213" s="133">
        <v>10</v>
      </c>
      <c r="I7213" s="128">
        <v>25</v>
      </c>
      <c r="J7213" s="129" t="s">
        <v>488</v>
      </c>
      <c r="K7213" s="134">
        <v>23</v>
      </c>
      <c r="L7213" s="108"/>
      <c r="M7213" s="81">
        <v>13521</v>
      </c>
      <c r="N7213" s="135">
        <v>13986</v>
      </c>
      <c r="O7213" s="136">
        <v>15930</v>
      </c>
      <c r="P7213" s="135">
        <v>16851</v>
      </c>
      <c r="Q7213" s="136">
        <v>16801</v>
      </c>
      <c r="R7213" s="135">
        <v>15987</v>
      </c>
      <c r="S7213" s="136">
        <v>16101</v>
      </c>
      <c r="T7213" s="135">
        <v>16565</v>
      </c>
      <c r="U7213" s="136">
        <v>18302</v>
      </c>
      <c r="V7213" s="135">
        <v>19304</v>
      </c>
      <c r="W7213" s="136">
        <v>19196</v>
      </c>
      <c r="X7213" s="135">
        <v>19512</v>
      </c>
      <c r="Y7213" s="136">
        <v>19625</v>
      </c>
      <c r="Z7213" s="135">
        <v>20891</v>
      </c>
      <c r="AA7213" s="136">
        <v>22443</v>
      </c>
      <c r="AB7213" s="135">
        <v>22651</v>
      </c>
      <c r="AC7213" s="136">
        <v>22413</v>
      </c>
      <c r="AD7213" s="135">
        <v>21730</v>
      </c>
      <c r="AE7213" s="137">
        <v>21234</v>
      </c>
      <c r="AF7213" s="138">
        <v>22599</v>
      </c>
    </row>
    <row r="7214" spans="2:32">
      <c r="B7214" s="114">
        <v>7176</v>
      </c>
      <c r="C7214" s="115">
        <v>7176</v>
      </c>
      <c r="D7214" s="116">
        <v>299</v>
      </c>
      <c r="E7214" s="117">
        <v>10</v>
      </c>
      <c r="F7214" s="118">
        <v>26</v>
      </c>
      <c r="G7214" s="119" t="s">
        <v>488</v>
      </c>
      <c r="H7214" s="120">
        <v>10</v>
      </c>
      <c r="I7214" s="115">
        <v>25</v>
      </c>
      <c r="J7214" s="116" t="s">
        <v>488</v>
      </c>
      <c r="K7214" s="121">
        <v>24</v>
      </c>
      <c r="L7214" s="108"/>
      <c r="M7214" s="122">
        <v>12717</v>
      </c>
      <c r="N7214" s="123">
        <v>13429</v>
      </c>
      <c r="O7214" s="124">
        <v>15221</v>
      </c>
      <c r="P7214" s="123">
        <v>16045</v>
      </c>
      <c r="Q7214" s="124">
        <v>16054</v>
      </c>
      <c r="R7214" s="123">
        <v>15239</v>
      </c>
      <c r="S7214" s="124">
        <v>15622</v>
      </c>
      <c r="T7214" s="123">
        <v>16130</v>
      </c>
      <c r="U7214" s="124">
        <v>17736</v>
      </c>
      <c r="V7214" s="123">
        <v>18724</v>
      </c>
      <c r="W7214" s="124">
        <v>18672</v>
      </c>
      <c r="X7214" s="123">
        <v>18931</v>
      </c>
      <c r="Y7214" s="124">
        <v>19242</v>
      </c>
      <c r="Z7214" s="123">
        <v>20381</v>
      </c>
      <c r="AA7214" s="124">
        <v>21831</v>
      </c>
      <c r="AB7214" s="123">
        <v>22117</v>
      </c>
      <c r="AC7214" s="124">
        <v>21945</v>
      </c>
      <c r="AD7214" s="123">
        <v>21407</v>
      </c>
      <c r="AE7214" s="125">
        <v>20923</v>
      </c>
      <c r="AF7214" s="126">
        <v>22136</v>
      </c>
    </row>
    <row r="7215" spans="2:32">
      <c r="B7215" s="127">
        <v>7177</v>
      </c>
      <c r="C7215" s="128">
        <v>7177</v>
      </c>
      <c r="D7215" s="129">
        <v>300</v>
      </c>
      <c r="E7215" s="130">
        <v>10</v>
      </c>
      <c r="F7215" s="131">
        <v>27</v>
      </c>
      <c r="G7215" s="132" t="s">
        <v>488</v>
      </c>
      <c r="H7215" s="133">
        <v>10</v>
      </c>
      <c r="I7215" s="128">
        <v>26</v>
      </c>
      <c r="J7215" s="129" t="s">
        <v>488</v>
      </c>
      <c r="K7215" s="134">
        <v>1</v>
      </c>
      <c r="L7215" s="108"/>
      <c r="M7215" s="81">
        <v>12373</v>
      </c>
      <c r="N7215" s="135">
        <v>13310</v>
      </c>
      <c r="O7215" s="136">
        <v>14757</v>
      </c>
      <c r="P7215" s="135">
        <v>15249</v>
      </c>
      <c r="Q7215" s="136">
        <v>15212</v>
      </c>
      <c r="R7215" s="135">
        <v>14928</v>
      </c>
      <c r="S7215" s="136">
        <v>14990</v>
      </c>
      <c r="T7215" s="135">
        <v>15954</v>
      </c>
      <c r="U7215" s="136">
        <v>17500</v>
      </c>
      <c r="V7215" s="135">
        <v>17961</v>
      </c>
      <c r="W7215" s="136">
        <v>18121</v>
      </c>
      <c r="X7215" s="135">
        <v>18418</v>
      </c>
      <c r="Y7215" s="136">
        <v>18063</v>
      </c>
      <c r="Z7215" s="135">
        <v>20473</v>
      </c>
      <c r="AA7215" s="136">
        <v>21238</v>
      </c>
      <c r="AB7215" s="135">
        <v>21439</v>
      </c>
      <c r="AC7215" s="136">
        <v>21419</v>
      </c>
      <c r="AD7215" s="135">
        <v>19920</v>
      </c>
      <c r="AE7215" s="137">
        <v>20598</v>
      </c>
      <c r="AF7215" s="138">
        <v>22411</v>
      </c>
    </row>
    <row r="7216" spans="2:32">
      <c r="B7216" s="114">
        <v>7178</v>
      </c>
      <c r="C7216" s="115">
        <v>7178</v>
      </c>
      <c r="D7216" s="116">
        <v>300</v>
      </c>
      <c r="E7216" s="117">
        <v>10</v>
      </c>
      <c r="F7216" s="118">
        <v>27</v>
      </c>
      <c r="G7216" s="119" t="s">
        <v>488</v>
      </c>
      <c r="H7216" s="120">
        <v>10</v>
      </c>
      <c r="I7216" s="115">
        <v>26</v>
      </c>
      <c r="J7216" s="116" t="s">
        <v>488</v>
      </c>
      <c r="K7216" s="121">
        <v>2</v>
      </c>
      <c r="L7216" s="108"/>
      <c r="M7216" s="122">
        <v>12092</v>
      </c>
      <c r="N7216" s="123">
        <v>13132</v>
      </c>
      <c r="O7216" s="124">
        <v>14504</v>
      </c>
      <c r="P7216" s="123">
        <v>15002</v>
      </c>
      <c r="Q7216" s="124">
        <v>14945</v>
      </c>
      <c r="R7216" s="123">
        <v>14624</v>
      </c>
      <c r="S7216" s="124">
        <v>14753</v>
      </c>
      <c r="T7216" s="123">
        <v>15803</v>
      </c>
      <c r="U7216" s="124">
        <v>17273</v>
      </c>
      <c r="V7216" s="123">
        <v>17704</v>
      </c>
      <c r="W7216" s="124">
        <v>17772</v>
      </c>
      <c r="X7216" s="123">
        <v>18065</v>
      </c>
      <c r="Y7216" s="124">
        <v>17770</v>
      </c>
      <c r="Z7216" s="123">
        <v>20141</v>
      </c>
      <c r="AA7216" s="124">
        <v>20936</v>
      </c>
      <c r="AB7216" s="123">
        <v>21088</v>
      </c>
      <c r="AC7216" s="124">
        <v>21003</v>
      </c>
      <c r="AD7216" s="123">
        <v>19571</v>
      </c>
      <c r="AE7216" s="125">
        <v>20351</v>
      </c>
      <c r="AF7216" s="126">
        <v>22029</v>
      </c>
    </row>
    <row r="7217" spans="2:32">
      <c r="B7217" s="127">
        <v>7179</v>
      </c>
      <c r="C7217" s="128">
        <v>7179</v>
      </c>
      <c r="D7217" s="129">
        <v>300</v>
      </c>
      <c r="E7217" s="130">
        <v>10</v>
      </c>
      <c r="F7217" s="131">
        <v>27</v>
      </c>
      <c r="G7217" s="132" t="s">
        <v>488</v>
      </c>
      <c r="H7217" s="133">
        <v>10</v>
      </c>
      <c r="I7217" s="128">
        <v>26</v>
      </c>
      <c r="J7217" s="129" t="s">
        <v>488</v>
      </c>
      <c r="K7217" s="134">
        <v>3</v>
      </c>
      <c r="L7217" s="108"/>
      <c r="M7217" s="81">
        <v>11962</v>
      </c>
      <c r="N7217" s="135">
        <v>13123</v>
      </c>
      <c r="O7217" s="136">
        <v>14476</v>
      </c>
      <c r="P7217" s="135">
        <v>15008</v>
      </c>
      <c r="Q7217" s="136">
        <v>14859</v>
      </c>
      <c r="R7217" s="135">
        <v>14552</v>
      </c>
      <c r="S7217" s="136">
        <v>14752</v>
      </c>
      <c r="T7217" s="135">
        <v>15894</v>
      </c>
      <c r="U7217" s="136">
        <v>17312</v>
      </c>
      <c r="V7217" s="135">
        <v>17650</v>
      </c>
      <c r="W7217" s="136">
        <v>17623</v>
      </c>
      <c r="X7217" s="135">
        <v>17950</v>
      </c>
      <c r="Y7217" s="136">
        <v>17723</v>
      </c>
      <c r="Z7217" s="135">
        <v>20069</v>
      </c>
      <c r="AA7217" s="136">
        <v>20833</v>
      </c>
      <c r="AB7217" s="135">
        <v>20856</v>
      </c>
      <c r="AC7217" s="136">
        <v>20688</v>
      </c>
      <c r="AD7217" s="135">
        <v>19461</v>
      </c>
      <c r="AE7217" s="137">
        <v>20321</v>
      </c>
      <c r="AF7217" s="138">
        <v>21898</v>
      </c>
    </row>
    <row r="7218" spans="2:32">
      <c r="B7218" s="114">
        <v>7180</v>
      </c>
      <c r="C7218" s="115">
        <v>7180</v>
      </c>
      <c r="D7218" s="116">
        <v>300</v>
      </c>
      <c r="E7218" s="117">
        <v>10</v>
      </c>
      <c r="F7218" s="118">
        <v>27</v>
      </c>
      <c r="G7218" s="119" t="s">
        <v>488</v>
      </c>
      <c r="H7218" s="120">
        <v>10</v>
      </c>
      <c r="I7218" s="115">
        <v>26</v>
      </c>
      <c r="J7218" s="116" t="s">
        <v>488</v>
      </c>
      <c r="K7218" s="121">
        <v>4</v>
      </c>
      <c r="L7218" s="108"/>
      <c r="M7218" s="122">
        <v>11939</v>
      </c>
      <c r="N7218" s="123">
        <v>13260</v>
      </c>
      <c r="O7218" s="124">
        <v>14549</v>
      </c>
      <c r="P7218" s="123">
        <v>15055</v>
      </c>
      <c r="Q7218" s="124">
        <v>14874</v>
      </c>
      <c r="R7218" s="123">
        <v>14432</v>
      </c>
      <c r="S7218" s="124">
        <v>14704</v>
      </c>
      <c r="T7218" s="123">
        <v>15976</v>
      </c>
      <c r="U7218" s="124">
        <v>17251</v>
      </c>
      <c r="V7218" s="123">
        <v>17469</v>
      </c>
      <c r="W7218" s="124">
        <v>17345</v>
      </c>
      <c r="X7218" s="123">
        <v>17532</v>
      </c>
      <c r="Y7218" s="124">
        <v>17419</v>
      </c>
      <c r="Z7218" s="123">
        <v>19750</v>
      </c>
      <c r="AA7218" s="124">
        <v>20408</v>
      </c>
      <c r="AB7218" s="123">
        <v>20350</v>
      </c>
      <c r="AC7218" s="124">
        <v>20109</v>
      </c>
      <c r="AD7218" s="123">
        <v>19004</v>
      </c>
      <c r="AE7218" s="125">
        <v>20019</v>
      </c>
      <c r="AF7218" s="126">
        <v>21431</v>
      </c>
    </row>
    <row r="7219" spans="2:32">
      <c r="B7219" s="127">
        <v>7181</v>
      </c>
      <c r="C7219" s="128">
        <v>7181</v>
      </c>
      <c r="D7219" s="129">
        <v>300</v>
      </c>
      <c r="E7219" s="130">
        <v>10</v>
      </c>
      <c r="F7219" s="131">
        <v>27</v>
      </c>
      <c r="G7219" s="132" t="s">
        <v>488</v>
      </c>
      <c r="H7219" s="133">
        <v>10</v>
      </c>
      <c r="I7219" s="128">
        <v>26</v>
      </c>
      <c r="J7219" s="129" t="s">
        <v>488</v>
      </c>
      <c r="K7219" s="134">
        <v>5</v>
      </c>
      <c r="L7219" s="108"/>
      <c r="M7219" s="81">
        <v>12177</v>
      </c>
      <c r="N7219" s="135">
        <v>13776</v>
      </c>
      <c r="O7219" s="136">
        <v>15110</v>
      </c>
      <c r="P7219" s="135">
        <v>15519</v>
      </c>
      <c r="Q7219" s="136">
        <v>15273</v>
      </c>
      <c r="R7219" s="135">
        <v>14656</v>
      </c>
      <c r="S7219" s="136">
        <v>14829</v>
      </c>
      <c r="T7219" s="135">
        <v>16361</v>
      </c>
      <c r="U7219" s="136">
        <v>17573</v>
      </c>
      <c r="V7219" s="135">
        <v>17617</v>
      </c>
      <c r="W7219" s="136">
        <v>17391</v>
      </c>
      <c r="X7219" s="135">
        <v>17346</v>
      </c>
      <c r="Y7219" s="136">
        <v>17272</v>
      </c>
      <c r="Z7219" s="135">
        <v>19727</v>
      </c>
      <c r="AA7219" s="136">
        <v>20261</v>
      </c>
      <c r="AB7219" s="135">
        <v>20132</v>
      </c>
      <c r="AC7219" s="136">
        <v>19778</v>
      </c>
      <c r="AD7219" s="135">
        <v>18672</v>
      </c>
      <c r="AE7219" s="137">
        <v>19938</v>
      </c>
      <c r="AF7219" s="138">
        <v>21223</v>
      </c>
    </row>
    <row r="7220" spans="2:32">
      <c r="B7220" s="114">
        <v>7182</v>
      </c>
      <c r="C7220" s="115">
        <v>7182</v>
      </c>
      <c r="D7220" s="116">
        <v>300</v>
      </c>
      <c r="E7220" s="117">
        <v>10</v>
      </c>
      <c r="F7220" s="118">
        <v>27</v>
      </c>
      <c r="G7220" s="119" t="s">
        <v>488</v>
      </c>
      <c r="H7220" s="120">
        <v>10</v>
      </c>
      <c r="I7220" s="115">
        <v>26</v>
      </c>
      <c r="J7220" s="116" t="s">
        <v>488</v>
      </c>
      <c r="K7220" s="121">
        <v>6</v>
      </c>
      <c r="L7220" s="108"/>
      <c r="M7220" s="122">
        <v>12754</v>
      </c>
      <c r="N7220" s="123">
        <v>14986</v>
      </c>
      <c r="O7220" s="124">
        <v>16414</v>
      </c>
      <c r="P7220" s="123">
        <v>16761</v>
      </c>
      <c r="Q7220" s="124">
        <v>16264</v>
      </c>
      <c r="R7220" s="123">
        <v>15227</v>
      </c>
      <c r="S7220" s="124">
        <v>15166</v>
      </c>
      <c r="T7220" s="123">
        <v>17386</v>
      </c>
      <c r="U7220" s="124">
        <v>18644</v>
      </c>
      <c r="V7220" s="123">
        <v>18316</v>
      </c>
      <c r="W7220" s="124">
        <v>18092</v>
      </c>
      <c r="X7220" s="123">
        <v>17491</v>
      </c>
      <c r="Y7220" s="124">
        <v>17283</v>
      </c>
      <c r="Z7220" s="123">
        <v>20442</v>
      </c>
      <c r="AA7220" s="124">
        <v>20935</v>
      </c>
      <c r="AB7220" s="123">
        <v>20480</v>
      </c>
      <c r="AC7220" s="124">
        <v>20112</v>
      </c>
      <c r="AD7220" s="123">
        <v>18507</v>
      </c>
      <c r="AE7220" s="125">
        <v>20478</v>
      </c>
      <c r="AF7220" s="126">
        <v>21757</v>
      </c>
    </row>
    <row r="7221" spans="2:32">
      <c r="B7221" s="127">
        <v>7183</v>
      </c>
      <c r="C7221" s="128">
        <v>7183</v>
      </c>
      <c r="D7221" s="129">
        <v>300</v>
      </c>
      <c r="E7221" s="130">
        <v>10</v>
      </c>
      <c r="F7221" s="131">
        <v>27</v>
      </c>
      <c r="G7221" s="132" t="s">
        <v>488</v>
      </c>
      <c r="H7221" s="133">
        <v>10</v>
      </c>
      <c r="I7221" s="128">
        <v>26</v>
      </c>
      <c r="J7221" s="129" t="s">
        <v>488</v>
      </c>
      <c r="K7221" s="134">
        <v>7</v>
      </c>
      <c r="L7221" s="108"/>
      <c r="M7221" s="81">
        <v>13576</v>
      </c>
      <c r="N7221" s="135">
        <v>16629</v>
      </c>
      <c r="O7221" s="136">
        <v>17928</v>
      </c>
      <c r="P7221" s="135">
        <v>18419</v>
      </c>
      <c r="Q7221" s="136">
        <v>17611</v>
      </c>
      <c r="R7221" s="135">
        <v>15888</v>
      </c>
      <c r="S7221" s="136">
        <v>15718</v>
      </c>
      <c r="T7221" s="135">
        <v>18845</v>
      </c>
      <c r="U7221" s="136">
        <v>19932</v>
      </c>
      <c r="V7221" s="135">
        <v>19504</v>
      </c>
      <c r="W7221" s="136">
        <v>19307</v>
      </c>
      <c r="X7221" s="135">
        <v>17840</v>
      </c>
      <c r="Y7221" s="136">
        <v>17464</v>
      </c>
      <c r="Z7221" s="135">
        <v>21358</v>
      </c>
      <c r="AA7221" s="136">
        <v>22068</v>
      </c>
      <c r="AB7221" s="135">
        <v>21297</v>
      </c>
      <c r="AC7221" s="136">
        <v>21069</v>
      </c>
      <c r="AD7221" s="135">
        <v>18565</v>
      </c>
      <c r="AE7221" s="137">
        <v>21602</v>
      </c>
      <c r="AF7221" s="138">
        <v>22536</v>
      </c>
    </row>
    <row r="7222" spans="2:32">
      <c r="B7222" s="114">
        <v>7184</v>
      </c>
      <c r="C7222" s="115">
        <v>7184</v>
      </c>
      <c r="D7222" s="116">
        <v>300</v>
      </c>
      <c r="E7222" s="117">
        <v>10</v>
      </c>
      <c r="F7222" s="118">
        <v>27</v>
      </c>
      <c r="G7222" s="119" t="s">
        <v>488</v>
      </c>
      <c r="H7222" s="120">
        <v>10</v>
      </c>
      <c r="I7222" s="115">
        <v>26</v>
      </c>
      <c r="J7222" s="116" t="s">
        <v>488</v>
      </c>
      <c r="K7222" s="121">
        <v>8</v>
      </c>
      <c r="L7222" s="108"/>
      <c r="M7222" s="122">
        <v>14057</v>
      </c>
      <c r="N7222" s="123">
        <v>17177</v>
      </c>
      <c r="O7222" s="124">
        <v>18354</v>
      </c>
      <c r="P7222" s="123">
        <v>18949</v>
      </c>
      <c r="Q7222" s="124">
        <v>18010</v>
      </c>
      <c r="R7222" s="123">
        <v>16252</v>
      </c>
      <c r="S7222" s="124">
        <v>15974</v>
      </c>
      <c r="T7222" s="123">
        <v>19437</v>
      </c>
      <c r="U7222" s="124">
        <v>20197</v>
      </c>
      <c r="V7222" s="123">
        <v>19827</v>
      </c>
      <c r="W7222" s="124">
        <v>19750</v>
      </c>
      <c r="X7222" s="123">
        <v>18028</v>
      </c>
      <c r="Y7222" s="124">
        <v>17523</v>
      </c>
      <c r="Z7222" s="123">
        <v>21474</v>
      </c>
      <c r="AA7222" s="124">
        <v>22282</v>
      </c>
      <c r="AB7222" s="123">
        <v>21436</v>
      </c>
      <c r="AC7222" s="124">
        <v>21386</v>
      </c>
      <c r="AD7222" s="123">
        <v>18566</v>
      </c>
      <c r="AE7222" s="125">
        <v>22016</v>
      </c>
      <c r="AF7222" s="126">
        <v>22548</v>
      </c>
    </row>
    <row r="7223" spans="2:32">
      <c r="B7223" s="127">
        <v>7185</v>
      </c>
      <c r="C7223" s="128">
        <v>7185</v>
      </c>
      <c r="D7223" s="129">
        <v>300</v>
      </c>
      <c r="E7223" s="130">
        <v>10</v>
      </c>
      <c r="F7223" s="131">
        <v>27</v>
      </c>
      <c r="G7223" s="132" t="s">
        <v>488</v>
      </c>
      <c r="H7223" s="133">
        <v>10</v>
      </c>
      <c r="I7223" s="128">
        <v>26</v>
      </c>
      <c r="J7223" s="129" t="s">
        <v>488</v>
      </c>
      <c r="K7223" s="134">
        <v>9</v>
      </c>
      <c r="L7223" s="108"/>
      <c r="M7223" s="81">
        <v>14430</v>
      </c>
      <c r="N7223" s="135">
        <v>17238</v>
      </c>
      <c r="O7223" s="136">
        <v>18335</v>
      </c>
      <c r="P7223" s="135">
        <v>18780</v>
      </c>
      <c r="Q7223" s="136">
        <v>17972</v>
      </c>
      <c r="R7223" s="135">
        <v>16552</v>
      </c>
      <c r="S7223" s="136">
        <v>16326</v>
      </c>
      <c r="T7223" s="135">
        <v>19533</v>
      </c>
      <c r="U7223" s="136">
        <v>20162</v>
      </c>
      <c r="V7223" s="135">
        <v>19679</v>
      </c>
      <c r="W7223" s="136">
        <v>19819</v>
      </c>
      <c r="X7223" s="135">
        <v>18210</v>
      </c>
      <c r="Y7223" s="136">
        <v>17766</v>
      </c>
      <c r="Z7223" s="135">
        <v>21352</v>
      </c>
      <c r="AA7223" s="136">
        <v>21911</v>
      </c>
      <c r="AB7223" s="135">
        <v>21199</v>
      </c>
      <c r="AC7223" s="136">
        <v>21317</v>
      </c>
      <c r="AD7223" s="135">
        <v>18749</v>
      </c>
      <c r="AE7223" s="137">
        <v>21893</v>
      </c>
      <c r="AF7223" s="138">
        <v>22376</v>
      </c>
    </row>
    <row r="7224" spans="2:32">
      <c r="B7224" s="114">
        <v>7186</v>
      </c>
      <c r="C7224" s="115">
        <v>7186</v>
      </c>
      <c r="D7224" s="116">
        <v>300</v>
      </c>
      <c r="E7224" s="117">
        <v>10</v>
      </c>
      <c r="F7224" s="118">
        <v>27</v>
      </c>
      <c r="G7224" s="119" t="s">
        <v>488</v>
      </c>
      <c r="H7224" s="120">
        <v>10</v>
      </c>
      <c r="I7224" s="115">
        <v>26</v>
      </c>
      <c r="J7224" s="116" t="s">
        <v>488</v>
      </c>
      <c r="K7224" s="121">
        <v>10</v>
      </c>
      <c r="L7224" s="108"/>
      <c r="M7224" s="122">
        <v>14397</v>
      </c>
      <c r="N7224" s="123">
        <v>16939</v>
      </c>
      <c r="O7224" s="124">
        <v>18168</v>
      </c>
      <c r="P7224" s="123">
        <v>18340</v>
      </c>
      <c r="Q7224" s="124">
        <v>17569</v>
      </c>
      <c r="R7224" s="123">
        <v>16490</v>
      </c>
      <c r="S7224" s="124">
        <v>16302</v>
      </c>
      <c r="T7224" s="123">
        <v>19165</v>
      </c>
      <c r="U7224" s="124">
        <v>20016</v>
      </c>
      <c r="V7224" s="123">
        <v>19282</v>
      </c>
      <c r="W7224" s="124">
        <v>19672</v>
      </c>
      <c r="X7224" s="123">
        <v>18180</v>
      </c>
      <c r="Y7224" s="124">
        <v>17749</v>
      </c>
      <c r="Z7224" s="123">
        <v>21464</v>
      </c>
      <c r="AA7224" s="124">
        <v>21705</v>
      </c>
      <c r="AB7224" s="123">
        <v>21050</v>
      </c>
      <c r="AC7224" s="124">
        <v>21413</v>
      </c>
      <c r="AD7224" s="123">
        <v>18778</v>
      </c>
      <c r="AE7224" s="125">
        <v>21577</v>
      </c>
      <c r="AF7224" s="126">
        <v>22534</v>
      </c>
    </row>
    <row r="7225" spans="2:32">
      <c r="B7225" s="127">
        <v>7187</v>
      </c>
      <c r="C7225" s="128">
        <v>7187</v>
      </c>
      <c r="D7225" s="129">
        <v>300</v>
      </c>
      <c r="E7225" s="130">
        <v>10</v>
      </c>
      <c r="F7225" s="131">
        <v>27</v>
      </c>
      <c r="G7225" s="132" t="s">
        <v>488</v>
      </c>
      <c r="H7225" s="133">
        <v>10</v>
      </c>
      <c r="I7225" s="128">
        <v>26</v>
      </c>
      <c r="J7225" s="129" t="s">
        <v>488</v>
      </c>
      <c r="K7225" s="134">
        <v>11</v>
      </c>
      <c r="L7225" s="108"/>
      <c r="M7225" s="81">
        <v>14415</v>
      </c>
      <c r="N7225" s="135">
        <v>16616</v>
      </c>
      <c r="O7225" s="136">
        <v>17936</v>
      </c>
      <c r="P7225" s="135">
        <v>17989</v>
      </c>
      <c r="Q7225" s="136">
        <v>17333</v>
      </c>
      <c r="R7225" s="135">
        <v>16405</v>
      </c>
      <c r="S7225" s="136">
        <v>16054</v>
      </c>
      <c r="T7225" s="135">
        <v>18663</v>
      </c>
      <c r="U7225" s="136">
        <v>19768</v>
      </c>
      <c r="V7225" s="135">
        <v>18925</v>
      </c>
      <c r="W7225" s="136">
        <v>19363</v>
      </c>
      <c r="X7225" s="135">
        <v>18050</v>
      </c>
      <c r="Y7225" s="136">
        <v>17473</v>
      </c>
      <c r="Z7225" s="135">
        <v>21548</v>
      </c>
      <c r="AA7225" s="136">
        <v>21754</v>
      </c>
      <c r="AB7225" s="135">
        <v>21227</v>
      </c>
      <c r="AC7225" s="136">
        <v>21619</v>
      </c>
      <c r="AD7225" s="135">
        <v>18558</v>
      </c>
      <c r="AE7225" s="137">
        <v>21087</v>
      </c>
      <c r="AF7225" s="138">
        <v>22669</v>
      </c>
    </row>
    <row r="7226" spans="2:32">
      <c r="B7226" s="114">
        <v>7188</v>
      </c>
      <c r="C7226" s="115">
        <v>7188</v>
      </c>
      <c r="D7226" s="116">
        <v>300</v>
      </c>
      <c r="E7226" s="117">
        <v>10</v>
      </c>
      <c r="F7226" s="118">
        <v>27</v>
      </c>
      <c r="G7226" s="119" t="s">
        <v>488</v>
      </c>
      <c r="H7226" s="120">
        <v>10</v>
      </c>
      <c r="I7226" s="115">
        <v>26</v>
      </c>
      <c r="J7226" s="116" t="s">
        <v>488</v>
      </c>
      <c r="K7226" s="121">
        <v>12</v>
      </c>
      <c r="L7226" s="108"/>
      <c r="M7226" s="122">
        <v>14383</v>
      </c>
      <c r="N7226" s="123">
        <v>16418</v>
      </c>
      <c r="O7226" s="124">
        <v>17631</v>
      </c>
      <c r="P7226" s="123">
        <v>17749</v>
      </c>
      <c r="Q7226" s="124">
        <v>17091</v>
      </c>
      <c r="R7226" s="123">
        <v>16215</v>
      </c>
      <c r="S7226" s="124">
        <v>15937</v>
      </c>
      <c r="T7226" s="123">
        <v>18297</v>
      </c>
      <c r="U7226" s="124">
        <v>19444</v>
      </c>
      <c r="V7226" s="123">
        <v>18515</v>
      </c>
      <c r="W7226" s="124">
        <v>19128</v>
      </c>
      <c r="X7226" s="123">
        <v>17809</v>
      </c>
      <c r="Y7226" s="124">
        <v>17281</v>
      </c>
      <c r="Z7226" s="123">
        <v>21242</v>
      </c>
      <c r="AA7226" s="124">
        <v>21706</v>
      </c>
      <c r="AB7226" s="123">
        <v>21123</v>
      </c>
      <c r="AC7226" s="124">
        <v>21701</v>
      </c>
      <c r="AD7226" s="123">
        <v>18365</v>
      </c>
      <c r="AE7226" s="125">
        <v>20705</v>
      </c>
      <c r="AF7226" s="126">
        <v>22372</v>
      </c>
    </row>
    <row r="7227" spans="2:32">
      <c r="B7227" s="127">
        <v>7189</v>
      </c>
      <c r="C7227" s="128">
        <v>7189</v>
      </c>
      <c r="D7227" s="129">
        <v>300</v>
      </c>
      <c r="E7227" s="130">
        <v>10</v>
      </c>
      <c r="F7227" s="131">
        <v>27</v>
      </c>
      <c r="G7227" s="132" t="s">
        <v>488</v>
      </c>
      <c r="H7227" s="133">
        <v>10</v>
      </c>
      <c r="I7227" s="128">
        <v>26</v>
      </c>
      <c r="J7227" s="129" t="s">
        <v>488</v>
      </c>
      <c r="K7227" s="134">
        <v>13</v>
      </c>
      <c r="L7227" s="108"/>
      <c r="M7227" s="81">
        <v>14273</v>
      </c>
      <c r="N7227" s="135">
        <v>16389</v>
      </c>
      <c r="O7227" s="136">
        <v>17572</v>
      </c>
      <c r="P7227" s="135">
        <v>17625</v>
      </c>
      <c r="Q7227" s="136">
        <v>16994</v>
      </c>
      <c r="R7227" s="135">
        <v>16052</v>
      </c>
      <c r="S7227" s="136">
        <v>15834</v>
      </c>
      <c r="T7227" s="135">
        <v>18232</v>
      </c>
      <c r="U7227" s="136">
        <v>19361</v>
      </c>
      <c r="V7227" s="135">
        <v>18357</v>
      </c>
      <c r="W7227" s="136">
        <v>18972</v>
      </c>
      <c r="X7227" s="135">
        <v>17622</v>
      </c>
      <c r="Y7227" s="136">
        <v>17156</v>
      </c>
      <c r="Z7227" s="135">
        <v>21201</v>
      </c>
      <c r="AA7227" s="136">
        <v>21651</v>
      </c>
      <c r="AB7227" s="135">
        <v>21069</v>
      </c>
      <c r="AC7227" s="136">
        <v>21668</v>
      </c>
      <c r="AD7227" s="135">
        <v>18211</v>
      </c>
      <c r="AE7227" s="137">
        <v>20618</v>
      </c>
      <c r="AF7227" s="138">
        <v>22321</v>
      </c>
    </row>
    <row r="7228" spans="2:32">
      <c r="B7228" s="114">
        <v>7190</v>
      </c>
      <c r="C7228" s="115">
        <v>7190</v>
      </c>
      <c r="D7228" s="116">
        <v>300</v>
      </c>
      <c r="E7228" s="117">
        <v>10</v>
      </c>
      <c r="F7228" s="118">
        <v>27</v>
      </c>
      <c r="G7228" s="119" t="s">
        <v>488</v>
      </c>
      <c r="H7228" s="120">
        <v>10</v>
      </c>
      <c r="I7228" s="115">
        <v>26</v>
      </c>
      <c r="J7228" s="116" t="s">
        <v>488</v>
      </c>
      <c r="K7228" s="121">
        <v>14</v>
      </c>
      <c r="L7228" s="108"/>
      <c r="M7228" s="122">
        <v>14049</v>
      </c>
      <c r="N7228" s="123">
        <v>16224</v>
      </c>
      <c r="O7228" s="124">
        <v>17400</v>
      </c>
      <c r="P7228" s="123">
        <v>17527</v>
      </c>
      <c r="Q7228" s="124">
        <v>16781</v>
      </c>
      <c r="R7228" s="123">
        <v>15796</v>
      </c>
      <c r="S7228" s="124">
        <v>15688</v>
      </c>
      <c r="T7228" s="123">
        <v>18051</v>
      </c>
      <c r="U7228" s="124">
        <v>19157</v>
      </c>
      <c r="V7228" s="123">
        <v>18095</v>
      </c>
      <c r="W7228" s="124">
        <v>18720</v>
      </c>
      <c r="X7228" s="123">
        <v>17335</v>
      </c>
      <c r="Y7228" s="124">
        <v>17046</v>
      </c>
      <c r="Z7228" s="123">
        <v>20867</v>
      </c>
      <c r="AA7228" s="124">
        <v>21461</v>
      </c>
      <c r="AB7228" s="123">
        <v>20717</v>
      </c>
      <c r="AC7228" s="124">
        <v>21337</v>
      </c>
      <c r="AD7228" s="123">
        <v>18076</v>
      </c>
      <c r="AE7228" s="125">
        <v>20385</v>
      </c>
      <c r="AF7228" s="126">
        <v>21960</v>
      </c>
    </row>
    <row r="7229" spans="2:32">
      <c r="B7229" s="127">
        <v>7191</v>
      </c>
      <c r="C7229" s="128">
        <v>7191</v>
      </c>
      <c r="D7229" s="129">
        <v>300</v>
      </c>
      <c r="E7229" s="130">
        <v>10</v>
      </c>
      <c r="F7229" s="131">
        <v>27</v>
      </c>
      <c r="G7229" s="132" t="s">
        <v>488</v>
      </c>
      <c r="H7229" s="133">
        <v>10</v>
      </c>
      <c r="I7229" s="128">
        <v>26</v>
      </c>
      <c r="J7229" s="129" t="s">
        <v>488</v>
      </c>
      <c r="K7229" s="134">
        <v>15</v>
      </c>
      <c r="L7229" s="108"/>
      <c r="M7229" s="81">
        <v>14070</v>
      </c>
      <c r="N7229" s="135">
        <v>16411</v>
      </c>
      <c r="O7229" s="136">
        <v>17422</v>
      </c>
      <c r="P7229" s="135">
        <v>17667</v>
      </c>
      <c r="Q7229" s="136">
        <v>16782</v>
      </c>
      <c r="R7229" s="135">
        <v>15835</v>
      </c>
      <c r="S7229" s="136">
        <v>15864</v>
      </c>
      <c r="T7229" s="135">
        <v>18234</v>
      </c>
      <c r="U7229" s="136">
        <v>19156</v>
      </c>
      <c r="V7229" s="135">
        <v>18066</v>
      </c>
      <c r="W7229" s="136">
        <v>18696</v>
      </c>
      <c r="X7229" s="135">
        <v>17357</v>
      </c>
      <c r="Y7229" s="136">
        <v>17312</v>
      </c>
      <c r="Z7229" s="135">
        <v>20552</v>
      </c>
      <c r="AA7229" s="136">
        <v>21289</v>
      </c>
      <c r="AB7229" s="135">
        <v>20358</v>
      </c>
      <c r="AC7229" s="136">
        <v>20990</v>
      </c>
      <c r="AD7229" s="135">
        <v>18327</v>
      </c>
      <c r="AE7229" s="137">
        <v>20526</v>
      </c>
      <c r="AF7229" s="138">
        <v>21622</v>
      </c>
    </row>
    <row r="7230" spans="2:32">
      <c r="B7230" s="114">
        <v>7192</v>
      </c>
      <c r="C7230" s="115">
        <v>7192</v>
      </c>
      <c r="D7230" s="116">
        <v>300</v>
      </c>
      <c r="E7230" s="117">
        <v>10</v>
      </c>
      <c r="F7230" s="118">
        <v>27</v>
      </c>
      <c r="G7230" s="119" t="s">
        <v>488</v>
      </c>
      <c r="H7230" s="120">
        <v>10</v>
      </c>
      <c r="I7230" s="115">
        <v>26</v>
      </c>
      <c r="J7230" s="116" t="s">
        <v>488</v>
      </c>
      <c r="K7230" s="121">
        <v>16</v>
      </c>
      <c r="L7230" s="108"/>
      <c r="M7230" s="122">
        <v>14559</v>
      </c>
      <c r="N7230" s="123">
        <v>17026</v>
      </c>
      <c r="O7230" s="124">
        <v>18071</v>
      </c>
      <c r="P7230" s="123">
        <v>18354</v>
      </c>
      <c r="Q7230" s="124">
        <v>17264</v>
      </c>
      <c r="R7230" s="123">
        <v>16285</v>
      </c>
      <c r="S7230" s="124">
        <v>16549</v>
      </c>
      <c r="T7230" s="123">
        <v>18781</v>
      </c>
      <c r="U7230" s="124">
        <v>19911</v>
      </c>
      <c r="V7230" s="123">
        <v>18449</v>
      </c>
      <c r="W7230" s="124">
        <v>18981</v>
      </c>
      <c r="X7230" s="123">
        <v>17719</v>
      </c>
      <c r="Y7230" s="124">
        <v>18038</v>
      </c>
      <c r="Z7230" s="123">
        <v>21028</v>
      </c>
      <c r="AA7230" s="124">
        <v>21529</v>
      </c>
      <c r="AB7230" s="123">
        <v>20335</v>
      </c>
      <c r="AC7230" s="124">
        <v>20867</v>
      </c>
      <c r="AD7230" s="123">
        <v>19031</v>
      </c>
      <c r="AE7230" s="125">
        <v>20972</v>
      </c>
      <c r="AF7230" s="126">
        <v>22066</v>
      </c>
    </row>
    <row r="7231" spans="2:32">
      <c r="B7231" s="127">
        <v>7193</v>
      </c>
      <c r="C7231" s="128">
        <v>7193</v>
      </c>
      <c r="D7231" s="129">
        <v>300</v>
      </c>
      <c r="E7231" s="130">
        <v>10</v>
      </c>
      <c r="F7231" s="131">
        <v>27</v>
      </c>
      <c r="G7231" s="132" t="s">
        <v>488</v>
      </c>
      <c r="H7231" s="133">
        <v>10</v>
      </c>
      <c r="I7231" s="128">
        <v>26</v>
      </c>
      <c r="J7231" s="129" t="s">
        <v>488</v>
      </c>
      <c r="K7231" s="134">
        <v>17</v>
      </c>
      <c r="L7231" s="108"/>
      <c r="M7231" s="81">
        <v>15180</v>
      </c>
      <c r="N7231" s="135">
        <v>17819</v>
      </c>
      <c r="O7231" s="136">
        <v>18713</v>
      </c>
      <c r="P7231" s="135">
        <v>19085</v>
      </c>
      <c r="Q7231" s="136">
        <v>17861</v>
      </c>
      <c r="R7231" s="135">
        <v>16896</v>
      </c>
      <c r="S7231" s="136">
        <v>17412</v>
      </c>
      <c r="T7231" s="135">
        <v>19625</v>
      </c>
      <c r="U7231" s="136">
        <v>20564</v>
      </c>
      <c r="V7231" s="135">
        <v>19092</v>
      </c>
      <c r="W7231" s="136">
        <v>19625</v>
      </c>
      <c r="X7231" s="135">
        <v>18448</v>
      </c>
      <c r="Y7231" s="136">
        <v>18814</v>
      </c>
      <c r="Z7231" s="135">
        <v>21666</v>
      </c>
      <c r="AA7231" s="136">
        <v>22118</v>
      </c>
      <c r="AB7231" s="135">
        <v>20753</v>
      </c>
      <c r="AC7231" s="136">
        <v>21373</v>
      </c>
      <c r="AD7231" s="135">
        <v>19823</v>
      </c>
      <c r="AE7231" s="137">
        <v>21881</v>
      </c>
      <c r="AF7231" s="138">
        <v>22720</v>
      </c>
    </row>
    <row r="7232" spans="2:32">
      <c r="B7232" s="114">
        <v>7194</v>
      </c>
      <c r="C7232" s="115">
        <v>7194</v>
      </c>
      <c r="D7232" s="116">
        <v>300</v>
      </c>
      <c r="E7232" s="117">
        <v>10</v>
      </c>
      <c r="F7232" s="118">
        <v>27</v>
      </c>
      <c r="G7232" s="119" t="s">
        <v>488</v>
      </c>
      <c r="H7232" s="120">
        <v>10</v>
      </c>
      <c r="I7232" s="115">
        <v>26</v>
      </c>
      <c r="J7232" s="116" t="s">
        <v>488</v>
      </c>
      <c r="K7232" s="121">
        <v>18</v>
      </c>
      <c r="L7232" s="108"/>
      <c r="M7232" s="122">
        <v>15395</v>
      </c>
      <c r="N7232" s="123">
        <v>18192</v>
      </c>
      <c r="O7232" s="124">
        <v>19115</v>
      </c>
      <c r="P7232" s="123">
        <v>19382</v>
      </c>
      <c r="Q7232" s="124">
        <v>18403</v>
      </c>
      <c r="R7232" s="123">
        <v>17288</v>
      </c>
      <c r="S7232" s="124">
        <v>18103</v>
      </c>
      <c r="T7232" s="123">
        <v>20168</v>
      </c>
      <c r="U7232" s="124">
        <v>20562</v>
      </c>
      <c r="V7232" s="123">
        <v>19871</v>
      </c>
      <c r="W7232" s="124">
        <v>20223</v>
      </c>
      <c r="X7232" s="123">
        <v>18958</v>
      </c>
      <c r="Y7232" s="124">
        <v>19537</v>
      </c>
      <c r="Z7232" s="123">
        <v>22060</v>
      </c>
      <c r="AA7232" s="124">
        <v>22220</v>
      </c>
      <c r="AB7232" s="123">
        <v>21556</v>
      </c>
      <c r="AC7232" s="124">
        <v>21947</v>
      </c>
      <c r="AD7232" s="123">
        <v>20654</v>
      </c>
      <c r="AE7232" s="125">
        <v>22719</v>
      </c>
      <c r="AF7232" s="126">
        <v>23195</v>
      </c>
    </row>
    <row r="7233" spans="2:32">
      <c r="B7233" s="127">
        <v>7195</v>
      </c>
      <c r="C7233" s="128">
        <v>7195</v>
      </c>
      <c r="D7233" s="129">
        <v>300</v>
      </c>
      <c r="E7233" s="130">
        <v>10</v>
      </c>
      <c r="F7233" s="131">
        <v>27</v>
      </c>
      <c r="G7233" s="132" t="s">
        <v>488</v>
      </c>
      <c r="H7233" s="133">
        <v>10</v>
      </c>
      <c r="I7233" s="128">
        <v>26</v>
      </c>
      <c r="J7233" s="129" t="s">
        <v>488</v>
      </c>
      <c r="K7233" s="134">
        <v>19</v>
      </c>
      <c r="L7233" s="108"/>
      <c r="M7233" s="81">
        <v>15365</v>
      </c>
      <c r="N7233" s="135">
        <v>18321</v>
      </c>
      <c r="O7233" s="136">
        <v>19347</v>
      </c>
      <c r="P7233" s="135">
        <v>19376</v>
      </c>
      <c r="Q7233" s="136">
        <v>18500</v>
      </c>
      <c r="R7233" s="135">
        <v>17426</v>
      </c>
      <c r="S7233" s="136">
        <v>18240</v>
      </c>
      <c r="T7233" s="135">
        <v>20393</v>
      </c>
      <c r="U7233" s="136">
        <v>20931</v>
      </c>
      <c r="V7233" s="135">
        <v>20088</v>
      </c>
      <c r="W7233" s="136">
        <v>20621</v>
      </c>
      <c r="X7233" s="135">
        <v>19419</v>
      </c>
      <c r="Y7233" s="136">
        <v>20062</v>
      </c>
      <c r="Z7233" s="135">
        <v>22731</v>
      </c>
      <c r="AA7233" s="136">
        <v>22800</v>
      </c>
      <c r="AB7233" s="135">
        <v>22202</v>
      </c>
      <c r="AC7233" s="136">
        <v>22572</v>
      </c>
      <c r="AD7233" s="135">
        <v>21342</v>
      </c>
      <c r="AE7233" s="137">
        <v>23285</v>
      </c>
      <c r="AF7233" s="138">
        <v>24010</v>
      </c>
    </row>
    <row r="7234" spans="2:32">
      <c r="B7234" s="114">
        <v>7196</v>
      </c>
      <c r="C7234" s="115">
        <v>7196</v>
      </c>
      <c r="D7234" s="116">
        <v>300</v>
      </c>
      <c r="E7234" s="117">
        <v>10</v>
      </c>
      <c r="F7234" s="118">
        <v>27</v>
      </c>
      <c r="G7234" s="119" t="s">
        <v>488</v>
      </c>
      <c r="H7234" s="120">
        <v>10</v>
      </c>
      <c r="I7234" s="115">
        <v>26</v>
      </c>
      <c r="J7234" s="116" t="s">
        <v>488</v>
      </c>
      <c r="K7234" s="121">
        <v>20</v>
      </c>
      <c r="L7234" s="108"/>
      <c r="M7234" s="122">
        <v>15049</v>
      </c>
      <c r="N7234" s="123">
        <v>18005</v>
      </c>
      <c r="O7234" s="124">
        <v>19083</v>
      </c>
      <c r="P7234" s="123">
        <v>19191</v>
      </c>
      <c r="Q7234" s="124">
        <v>18239</v>
      </c>
      <c r="R7234" s="123">
        <v>17268</v>
      </c>
      <c r="S7234" s="124">
        <v>18024</v>
      </c>
      <c r="T7234" s="123">
        <v>20139</v>
      </c>
      <c r="U7234" s="124">
        <v>20922</v>
      </c>
      <c r="V7234" s="123">
        <v>20169</v>
      </c>
      <c r="W7234" s="124">
        <v>20693</v>
      </c>
      <c r="X7234" s="123">
        <v>19674</v>
      </c>
      <c r="Y7234" s="124">
        <v>20216</v>
      </c>
      <c r="Z7234" s="123">
        <v>23015</v>
      </c>
      <c r="AA7234" s="124">
        <v>23300</v>
      </c>
      <c r="AB7234" s="123">
        <v>22710</v>
      </c>
      <c r="AC7234" s="124">
        <v>23101</v>
      </c>
      <c r="AD7234" s="123">
        <v>21680</v>
      </c>
      <c r="AE7234" s="125">
        <v>23607</v>
      </c>
      <c r="AF7234" s="126">
        <v>24457</v>
      </c>
    </row>
    <row r="7235" spans="2:32">
      <c r="B7235" s="127">
        <v>7197</v>
      </c>
      <c r="C7235" s="128">
        <v>7197</v>
      </c>
      <c r="D7235" s="129">
        <v>300</v>
      </c>
      <c r="E7235" s="130">
        <v>10</v>
      </c>
      <c r="F7235" s="131">
        <v>27</v>
      </c>
      <c r="G7235" s="132" t="s">
        <v>488</v>
      </c>
      <c r="H7235" s="133">
        <v>10</v>
      </c>
      <c r="I7235" s="128">
        <v>26</v>
      </c>
      <c r="J7235" s="129" t="s">
        <v>488</v>
      </c>
      <c r="K7235" s="134">
        <v>21</v>
      </c>
      <c r="L7235" s="108"/>
      <c r="M7235" s="81">
        <v>14571</v>
      </c>
      <c r="N7235" s="135">
        <v>17386</v>
      </c>
      <c r="O7235" s="136">
        <v>18673</v>
      </c>
      <c r="P7235" s="135">
        <v>18696</v>
      </c>
      <c r="Q7235" s="136">
        <v>17816</v>
      </c>
      <c r="R7235" s="135">
        <v>16969</v>
      </c>
      <c r="S7235" s="136">
        <v>17698</v>
      </c>
      <c r="T7235" s="135">
        <v>19698</v>
      </c>
      <c r="U7235" s="136">
        <v>20799</v>
      </c>
      <c r="V7235" s="135">
        <v>20081</v>
      </c>
      <c r="W7235" s="136">
        <v>20790</v>
      </c>
      <c r="X7235" s="135">
        <v>19865</v>
      </c>
      <c r="Y7235" s="136">
        <v>20319</v>
      </c>
      <c r="Z7235" s="135">
        <v>23336</v>
      </c>
      <c r="AA7235" s="136">
        <v>23620</v>
      </c>
      <c r="AB7235" s="135">
        <v>23117</v>
      </c>
      <c r="AC7235" s="136">
        <v>23650</v>
      </c>
      <c r="AD7235" s="135">
        <v>22005</v>
      </c>
      <c r="AE7235" s="137">
        <v>23756</v>
      </c>
      <c r="AF7235" s="138">
        <v>24980</v>
      </c>
    </row>
    <row r="7236" spans="2:32">
      <c r="B7236" s="114">
        <v>7198</v>
      </c>
      <c r="C7236" s="115">
        <v>7198</v>
      </c>
      <c r="D7236" s="116">
        <v>300</v>
      </c>
      <c r="E7236" s="117">
        <v>10</v>
      </c>
      <c r="F7236" s="118">
        <v>27</v>
      </c>
      <c r="G7236" s="119" t="s">
        <v>488</v>
      </c>
      <c r="H7236" s="120">
        <v>10</v>
      </c>
      <c r="I7236" s="115">
        <v>26</v>
      </c>
      <c r="J7236" s="116" t="s">
        <v>488</v>
      </c>
      <c r="K7236" s="121">
        <v>22</v>
      </c>
      <c r="L7236" s="108"/>
      <c r="M7236" s="122">
        <v>13853</v>
      </c>
      <c r="N7236" s="123">
        <v>16408</v>
      </c>
      <c r="O7236" s="124">
        <v>17682</v>
      </c>
      <c r="P7236" s="123">
        <v>17723</v>
      </c>
      <c r="Q7236" s="124">
        <v>16934</v>
      </c>
      <c r="R7236" s="123">
        <v>16373</v>
      </c>
      <c r="S7236" s="124">
        <v>16999</v>
      </c>
      <c r="T7236" s="123">
        <v>18860</v>
      </c>
      <c r="U7236" s="124">
        <v>20047</v>
      </c>
      <c r="V7236" s="123">
        <v>19431</v>
      </c>
      <c r="W7236" s="124">
        <v>20239</v>
      </c>
      <c r="X7236" s="123">
        <v>19580</v>
      </c>
      <c r="Y7236" s="124">
        <v>19872</v>
      </c>
      <c r="Z7236" s="123">
        <v>22838</v>
      </c>
      <c r="AA7236" s="124">
        <v>23197</v>
      </c>
      <c r="AB7236" s="123">
        <v>22767</v>
      </c>
      <c r="AC7236" s="124">
        <v>23372</v>
      </c>
      <c r="AD7236" s="123">
        <v>21691</v>
      </c>
      <c r="AE7236" s="125">
        <v>23264</v>
      </c>
      <c r="AF7236" s="126">
        <v>24619</v>
      </c>
    </row>
    <row r="7237" spans="2:32">
      <c r="B7237" s="127">
        <v>7199</v>
      </c>
      <c r="C7237" s="128">
        <v>7199</v>
      </c>
      <c r="D7237" s="129">
        <v>300</v>
      </c>
      <c r="E7237" s="130">
        <v>10</v>
      </c>
      <c r="F7237" s="131">
        <v>27</v>
      </c>
      <c r="G7237" s="132" t="s">
        <v>488</v>
      </c>
      <c r="H7237" s="133">
        <v>10</v>
      </c>
      <c r="I7237" s="128">
        <v>26</v>
      </c>
      <c r="J7237" s="129" t="s">
        <v>488</v>
      </c>
      <c r="K7237" s="134">
        <v>23</v>
      </c>
      <c r="L7237" s="108"/>
      <c r="M7237" s="81">
        <v>13127</v>
      </c>
      <c r="N7237" s="135">
        <v>15361</v>
      </c>
      <c r="O7237" s="136">
        <v>16560</v>
      </c>
      <c r="P7237" s="135">
        <v>16535</v>
      </c>
      <c r="Q7237" s="136">
        <v>15968</v>
      </c>
      <c r="R7237" s="135">
        <v>15668</v>
      </c>
      <c r="S7237" s="136">
        <v>16229</v>
      </c>
      <c r="T7237" s="135">
        <v>17912</v>
      </c>
      <c r="U7237" s="136">
        <v>19087</v>
      </c>
      <c r="V7237" s="135">
        <v>18622</v>
      </c>
      <c r="W7237" s="136">
        <v>19504</v>
      </c>
      <c r="X7237" s="135">
        <v>19068</v>
      </c>
      <c r="Y7237" s="136">
        <v>19244</v>
      </c>
      <c r="Z7237" s="135">
        <v>22017</v>
      </c>
      <c r="AA7237" s="136">
        <v>22287</v>
      </c>
      <c r="AB7237" s="135">
        <v>22071</v>
      </c>
      <c r="AC7237" s="136">
        <v>22769</v>
      </c>
      <c r="AD7237" s="135">
        <v>21121</v>
      </c>
      <c r="AE7237" s="137">
        <v>22497</v>
      </c>
      <c r="AF7237" s="138">
        <v>23874</v>
      </c>
    </row>
    <row r="7238" spans="2:32">
      <c r="B7238" s="114">
        <v>7200</v>
      </c>
      <c r="C7238" s="115">
        <v>7200</v>
      </c>
      <c r="D7238" s="116">
        <v>300</v>
      </c>
      <c r="E7238" s="117">
        <v>10</v>
      </c>
      <c r="F7238" s="118">
        <v>27</v>
      </c>
      <c r="G7238" s="119" t="s">
        <v>488</v>
      </c>
      <c r="H7238" s="120">
        <v>10</v>
      </c>
      <c r="I7238" s="115">
        <v>26</v>
      </c>
      <c r="J7238" s="116" t="s">
        <v>488</v>
      </c>
      <c r="K7238" s="121">
        <v>24</v>
      </c>
      <c r="L7238" s="108"/>
      <c r="M7238" s="122">
        <v>12550</v>
      </c>
      <c r="N7238" s="123">
        <v>14605</v>
      </c>
      <c r="O7238" s="124">
        <v>15716</v>
      </c>
      <c r="P7238" s="123">
        <v>15774</v>
      </c>
      <c r="Q7238" s="124">
        <v>15265</v>
      </c>
      <c r="R7238" s="123">
        <v>15145</v>
      </c>
      <c r="S7238" s="124">
        <v>15751</v>
      </c>
      <c r="T7238" s="123">
        <v>17317</v>
      </c>
      <c r="U7238" s="124">
        <v>18388</v>
      </c>
      <c r="V7238" s="123">
        <v>18074</v>
      </c>
      <c r="W7238" s="124">
        <v>18882</v>
      </c>
      <c r="X7238" s="123">
        <v>18663</v>
      </c>
      <c r="Y7238" s="124">
        <v>18877</v>
      </c>
      <c r="Z7238" s="123">
        <v>21384</v>
      </c>
      <c r="AA7238" s="124">
        <v>21724</v>
      </c>
      <c r="AB7238" s="123">
        <v>21582</v>
      </c>
      <c r="AC7238" s="124">
        <v>22233</v>
      </c>
      <c r="AD7238" s="123">
        <v>20788</v>
      </c>
      <c r="AE7238" s="125">
        <v>22020</v>
      </c>
      <c r="AF7238" s="126">
        <v>23307</v>
      </c>
    </row>
    <row r="7239" spans="2:32">
      <c r="B7239" s="127">
        <v>7201</v>
      </c>
      <c r="C7239" s="128">
        <v>7201</v>
      </c>
      <c r="D7239" s="129">
        <v>301</v>
      </c>
      <c r="E7239" s="130">
        <v>10</v>
      </c>
      <c r="F7239" s="131">
        <v>28</v>
      </c>
      <c r="G7239" s="132" t="s">
        <v>488</v>
      </c>
      <c r="H7239" s="133">
        <v>10</v>
      </c>
      <c r="I7239" s="128">
        <v>27</v>
      </c>
      <c r="J7239" s="129" t="s">
        <v>488</v>
      </c>
      <c r="K7239" s="134">
        <v>1</v>
      </c>
      <c r="L7239" s="108"/>
      <c r="M7239" s="81">
        <v>12247</v>
      </c>
      <c r="N7239" s="135">
        <v>14185</v>
      </c>
      <c r="O7239" s="136">
        <v>14982</v>
      </c>
      <c r="P7239" s="135">
        <v>14964</v>
      </c>
      <c r="Q7239" s="136">
        <v>14690</v>
      </c>
      <c r="R7239" s="135">
        <v>14623</v>
      </c>
      <c r="S7239" s="136">
        <v>15625</v>
      </c>
      <c r="T7239" s="135">
        <v>17062</v>
      </c>
      <c r="U7239" s="136">
        <v>17735</v>
      </c>
      <c r="V7239" s="135">
        <v>17567</v>
      </c>
      <c r="W7239" s="136">
        <v>18866</v>
      </c>
      <c r="X7239" s="135">
        <v>17622</v>
      </c>
      <c r="Y7239" s="136">
        <v>18653</v>
      </c>
      <c r="Z7239" s="135">
        <v>20817</v>
      </c>
      <c r="AA7239" s="136">
        <v>21081</v>
      </c>
      <c r="AB7239" s="135">
        <v>21095</v>
      </c>
      <c r="AC7239" s="136">
        <v>22410</v>
      </c>
      <c r="AD7239" s="135">
        <v>20509</v>
      </c>
      <c r="AE7239" s="137">
        <v>22331</v>
      </c>
      <c r="AF7239" s="138">
        <v>22812</v>
      </c>
    </row>
    <row r="7240" spans="2:32">
      <c r="B7240" s="114">
        <v>7202</v>
      </c>
      <c r="C7240" s="115">
        <v>7202</v>
      </c>
      <c r="D7240" s="116">
        <v>301</v>
      </c>
      <c r="E7240" s="117">
        <v>10</v>
      </c>
      <c r="F7240" s="118">
        <v>28</v>
      </c>
      <c r="G7240" s="119" t="s">
        <v>488</v>
      </c>
      <c r="H7240" s="120">
        <v>10</v>
      </c>
      <c r="I7240" s="115">
        <v>27</v>
      </c>
      <c r="J7240" s="116" t="s">
        <v>488</v>
      </c>
      <c r="K7240" s="121">
        <v>2</v>
      </c>
      <c r="L7240" s="108"/>
      <c r="M7240" s="122">
        <v>11971</v>
      </c>
      <c r="N7240" s="123">
        <v>13949</v>
      </c>
      <c r="O7240" s="124">
        <v>14747</v>
      </c>
      <c r="P7240" s="123">
        <v>14693</v>
      </c>
      <c r="Q7240" s="124">
        <v>14408</v>
      </c>
      <c r="R7240" s="123">
        <v>14391</v>
      </c>
      <c r="S7240" s="124">
        <v>15484</v>
      </c>
      <c r="T7240" s="123">
        <v>16837</v>
      </c>
      <c r="U7240" s="124">
        <v>17528</v>
      </c>
      <c r="V7240" s="123">
        <v>17258</v>
      </c>
      <c r="W7240" s="124">
        <v>18561</v>
      </c>
      <c r="X7240" s="123">
        <v>17361</v>
      </c>
      <c r="Y7240" s="124">
        <v>18468</v>
      </c>
      <c r="Z7240" s="123">
        <v>20547</v>
      </c>
      <c r="AA7240" s="124">
        <v>20760</v>
      </c>
      <c r="AB7240" s="123">
        <v>20703</v>
      </c>
      <c r="AC7240" s="124">
        <v>21966</v>
      </c>
      <c r="AD7240" s="123">
        <v>20280</v>
      </c>
      <c r="AE7240" s="125">
        <v>21967</v>
      </c>
      <c r="AF7240" s="126">
        <v>22491</v>
      </c>
    </row>
    <row r="7241" spans="2:32">
      <c r="B7241" s="127">
        <v>7203</v>
      </c>
      <c r="C7241" s="128">
        <v>7203</v>
      </c>
      <c r="D7241" s="129">
        <v>301</v>
      </c>
      <c r="E7241" s="130">
        <v>10</v>
      </c>
      <c r="F7241" s="131">
        <v>28</v>
      </c>
      <c r="G7241" s="132" t="s">
        <v>488</v>
      </c>
      <c r="H7241" s="133">
        <v>10</v>
      </c>
      <c r="I7241" s="128">
        <v>27</v>
      </c>
      <c r="J7241" s="129" t="s">
        <v>488</v>
      </c>
      <c r="K7241" s="134">
        <v>3</v>
      </c>
      <c r="L7241" s="108"/>
      <c r="M7241" s="81">
        <v>11841</v>
      </c>
      <c r="N7241" s="135">
        <v>13882</v>
      </c>
      <c r="O7241" s="136">
        <v>14730</v>
      </c>
      <c r="P7241" s="135">
        <v>14593</v>
      </c>
      <c r="Q7241" s="136">
        <v>14270</v>
      </c>
      <c r="R7241" s="135">
        <v>14369</v>
      </c>
      <c r="S7241" s="136">
        <v>15559</v>
      </c>
      <c r="T7241" s="135">
        <v>16879</v>
      </c>
      <c r="U7241" s="136">
        <v>17576</v>
      </c>
      <c r="V7241" s="135">
        <v>17137</v>
      </c>
      <c r="W7241" s="136">
        <v>18451</v>
      </c>
      <c r="X7241" s="135">
        <v>17326</v>
      </c>
      <c r="Y7241" s="136">
        <v>18486</v>
      </c>
      <c r="Z7241" s="135">
        <v>20457</v>
      </c>
      <c r="AA7241" s="136">
        <v>20536</v>
      </c>
      <c r="AB7241" s="135">
        <v>20394</v>
      </c>
      <c r="AC7241" s="136">
        <v>21711</v>
      </c>
      <c r="AD7241" s="135">
        <v>20244</v>
      </c>
      <c r="AE7241" s="137">
        <v>21828</v>
      </c>
      <c r="AF7241" s="138">
        <v>22335</v>
      </c>
    </row>
    <row r="7242" spans="2:32">
      <c r="B7242" s="114">
        <v>7204</v>
      </c>
      <c r="C7242" s="115">
        <v>7204</v>
      </c>
      <c r="D7242" s="116">
        <v>301</v>
      </c>
      <c r="E7242" s="117">
        <v>10</v>
      </c>
      <c r="F7242" s="118">
        <v>28</v>
      </c>
      <c r="G7242" s="119" t="s">
        <v>488</v>
      </c>
      <c r="H7242" s="120">
        <v>10</v>
      </c>
      <c r="I7242" s="115">
        <v>27</v>
      </c>
      <c r="J7242" s="116" t="s">
        <v>488</v>
      </c>
      <c r="K7242" s="121">
        <v>4</v>
      </c>
      <c r="L7242" s="108"/>
      <c r="M7242" s="122">
        <v>11835</v>
      </c>
      <c r="N7242" s="123">
        <v>13960</v>
      </c>
      <c r="O7242" s="124">
        <v>14784</v>
      </c>
      <c r="P7242" s="123">
        <v>14620</v>
      </c>
      <c r="Q7242" s="124">
        <v>14263</v>
      </c>
      <c r="R7242" s="123">
        <v>14334</v>
      </c>
      <c r="S7242" s="124">
        <v>15664</v>
      </c>
      <c r="T7242" s="123">
        <v>16859</v>
      </c>
      <c r="U7242" s="124">
        <v>17474</v>
      </c>
      <c r="V7242" s="123">
        <v>16927</v>
      </c>
      <c r="W7242" s="124">
        <v>18135</v>
      </c>
      <c r="X7242" s="123">
        <v>17064</v>
      </c>
      <c r="Y7242" s="124">
        <v>18339</v>
      </c>
      <c r="Z7242" s="123">
        <v>20073</v>
      </c>
      <c r="AA7242" s="124">
        <v>20066</v>
      </c>
      <c r="AB7242" s="123">
        <v>19845</v>
      </c>
      <c r="AC7242" s="124">
        <v>21062</v>
      </c>
      <c r="AD7242" s="123">
        <v>19948</v>
      </c>
      <c r="AE7242" s="125">
        <v>21363</v>
      </c>
      <c r="AF7242" s="126">
        <v>21790</v>
      </c>
    </row>
    <row r="7243" spans="2:32">
      <c r="B7243" s="127">
        <v>7205</v>
      </c>
      <c r="C7243" s="128">
        <v>7205</v>
      </c>
      <c r="D7243" s="129">
        <v>301</v>
      </c>
      <c r="E7243" s="130">
        <v>10</v>
      </c>
      <c r="F7243" s="131">
        <v>28</v>
      </c>
      <c r="G7243" s="132" t="s">
        <v>488</v>
      </c>
      <c r="H7243" s="133">
        <v>10</v>
      </c>
      <c r="I7243" s="128">
        <v>27</v>
      </c>
      <c r="J7243" s="129" t="s">
        <v>488</v>
      </c>
      <c r="K7243" s="134">
        <v>5</v>
      </c>
      <c r="L7243" s="108"/>
      <c r="M7243" s="81">
        <v>12030</v>
      </c>
      <c r="N7243" s="135">
        <v>14513</v>
      </c>
      <c r="O7243" s="136">
        <v>15236</v>
      </c>
      <c r="P7243" s="135">
        <v>15017</v>
      </c>
      <c r="Q7243" s="136">
        <v>14627</v>
      </c>
      <c r="R7243" s="135">
        <v>14463</v>
      </c>
      <c r="S7243" s="136">
        <v>16066</v>
      </c>
      <c r="T7243" s="135">
        <v>17211</v>
      </c>
      <c r="U7243" s="136">
        <v>17764</v>
      </c>
      <c r="V7243" s="135">
        <v>17030</v>
      </c>
      <c r="W7243" s="136">
        <v>17914</v>
      </c>
      <c r="X7243" s="135">
        <v>16951</v>
      </c>
      <c r="Y7243" s="136">
        <v>18429</v>
      </c>
      <c r="Z7243" s="135">
        <v>19956</v>
      </c>
      <c r="AA7243" s="136">
        <v>19872</v>
      </c>
      <c r="AB7243" s="135">
        <v>19529</v>
      </c>
      <c r="AC7243" s="136">
        <v>20447</v>
      </c>
      <c r="AD7243" s="135">
        <v>19861</v>
      </c>
      <c r="AE7243" s="137">
        <v>21144</v>
      </c>
      <c r="AF7243" s="138">
        <v>21476</v>
      </c>
    </row>
    <row r="7244" spans="2:32">
      <c r="B7244" s="114">
        <v>7206</v>
      </c>
      <c r="C7244" s="115">
        <v>7206</v>
      </c>
      <c r="D7244" s="116">
        <v>301</v>
      </c>
      <c r="E7244" s="117">
        <v>10</v>
      </c>
      <c r="F7244" s="118">
        <v>28</v>
      </c>
      <c r="G7244" s="119" t="s">
        <v>488</v>
      </c>
      <c r="H7244" s="120">
        <v>10</v>
      </c>
      <c r="I7244" s="115">
        <v>27</v>
      </c>
      <c r="J7244" s="116" t="s">
        <v>488</v>
      </c>
      <c r="K7244" s="121">
        <v>6</v>
      </c>
      <c r="L7244" s="108"/>
      <c r="M7244" s="122">
        <v>12461</v>
      </c>
      <c r="N7244" s="123">
        <v>15820</v>
      </c>
      <c r="O7244" s="124">
        <v>16468</v>
      </c>
      <c r="P7244" s="123">
        <v>16038</v>
      </c>
      <c r="Q7244" s="124">
        <v>15761</v>
      </c>
      <c r="R7244" s="123">
        <v>14821</v>
      </c>
      <c r="S7244" s="124">
        <v>17137</v>
      </c>
      <c r="T7244" s="123">
        <v>18340</v>
      </c>
      <c r="U7244" s="124">
        <v>18825</v>
      </c>
      <c r="V7244" s="123">
        <v>17813</v>
      </c>
      <c r="W7244" s="124">
        <v>18002</v>
      </c>
      <c r="X7244" s="123">
        <v>17027</v>
      </c>
      <c r="Y7244" s="124">
        <v>19136</v>
      </c>
      <c r="Z7244" s="123">
        <v>20677</v>
      </c>
      <c r="AA7244" s="124">
        <v>20259</v>
      </c>
      <c r="AB7244" s="123">
        <v>19897</v>
      </c>
      <c r="AC7244" s="124">
        <v>20074</v>
      </c>
      <c r="AD7244" s="123">
        <v>20405</v>
      </c>
      <c r="AE7244" s="125">
        <v>21678</v>
      </c>
      <c r="AF7244" s="126">
        <v>21999</v>
      </c>
    </row>
    <row r="7245" spans="2:32">
      <c r="B7245" s="127">
        <v>7207</v>
      </c>
      <c r="C7245" s="128">
        <v>7207</v>
      </c>
      <c r="D7245" s="129">
        <v>301</v>
      </c>
      <c r="E7245" s="130">
        <v>10</v>
      </c>
      <c r="F7245" s="131">
        <v>28</v>
      </c>
      <c r="G7245" s="132" t="s">
        <v>488</v>
      </c>
      <c r="H7245" s="133">
        <v>10</v>
      </c>
      <c r="I7245" s="128">
        <v>27</v>
      </c>
      <c r="J7245" s="129" t="s">
        <v>488</v>
      </c>
      <c r="K7245" s="134">
        <v>7</v>
      </c>
      <c r="L7245" s="108"/>
      <c r="M7245" s="81">
        <v>13020</v>
      </c>
      <c r="N7245" s="135">
        <v>17351</v>
      </c>
      <c r="O7245" s="136">
        <v>18100</v>
      </c>
      <c r="P7245" s="135">
        <v>17386</v>
      </c>
      <c r="Q7245" s="136">
        <v>17319</v>
      </c>
      <c r="R7245" s="135">
        <v>15371</v>
      </c>
      <c r="S7245" s="136">
        <v>18619</v>
      </c>
      <c r="T7245" s="135">
        <v>19677</v>
      </c>
      <c r="U7245" s="136">
        <v>20225</v>
      </c>
      <c r="V7245" s="135">
        <v>19076</v>
      </c>
      <c r="W7245" s="136">
        <v>18361</v>
      </c>
      <c r="X7245" s="135">
        <v>17243</v>
      </c>
      <c r="Y7245" s="136">
        <v>20359</v>
      </c>
      <c r="Z7245" s="135">
        <v>21827</v>
      </c>
      <c r="AA7245" s="136">
        <v>21083</v>
      </c>
      <c r="AB7245" s="135">
        <v>20858</v>
      </c>
      <c r="AC7245" s="136">
        <v>20062</v>
      </c>
      <c r="AD7245" s="135">
        <v>21510</v>
      </c>
      <c r="AE7245" s="137">
        <v>22437</v>
      </c>
      <c r="AF7245" s="138">
        <v>22990</v>
      </c>
    </row>
    <row r="7246" spans="2:32">
      <c r="B7246" s="114">
        <v>7208</v>
      </c>
      <c r="C7246" s="115">
        <v>7208</v>
      </c>
      <c r="D7246" s="116">
        <v>301</v>
      </c>
      <c r="E7246" s="117">
        <v>10</v>
      </c>
      <c r="F7246" s="118">
        <v>28</v>
      </c>
      <c r="G7246" s="119" t="s">
        <v>488</v>
      </c>
      <c r="H7246" s="120">
        <v>10</v>
      </c>
      <c r="I7246" s="115">
        <v>27</v>
      </c>
      <c r="J7246" s="116" t="s">
        <v>488</v>
      </c>
      <c r="K7246" s="121">
        <v>8</v>
      </c>
      <c r="L7246" s="108"/>
      <c r="M7246" s="122">
        <v>13305</v>
      </c>
      <c r="N7246" s="123">
        <v>17802</v>
      </c>
      <c r="O7246" s="124">
        <v>18622</v>
      </c>
      <c r="P7246" s="123">
        <v>17771</v>
      </c>
      <c r="Q7246" s="124">
        <v>17844</v>
      </c>
      <c r="R7246" s="123">
        <v>15625</v>
      </c>
      <c r="S7246" s="124">
        <v>19220</v>
      </c>
      <c r="T7246" s="123">
        <v>19979</v>
      </c>
      <c r="U7246" s="124">
        <v>20613</v>
      </c>
      <c r="V7246" s="123">
        <v>19547</v>
      </c>
      <c r="W7246" s="124">
        <v>18464</v>
      </c>
      <c r="X7246" s="123">
        <v>17315</v>
      </c>
      <c r="Y7246" s="124">
        <v>20833</v>
      </c>
      <c r="Z7246" s="123">
        <v>22058</v>
      </c>
      <c r="AA7246" s="124">
        <v>21228</v>
      </c>
      <c r="AB7246" s="123">
        <v>21187</v>
      </c>
      <c r="AC7246" s="124">
        <v>20059</v>
      </c>
      <c r="AD7246" s="123">
        <v>21916</v>
      </c>
      <c r="AE7246" s="125">
        <v>22445</v>
      </c>
      <c r="AF7246" s="126">
        <v>23107</v>
      </c>
    </row>
    <row r="7247" spans="2:32">
      <c r="B7247" s="127">
        <v>7209</v>
      </c>
      <c r="C7247" s="128">
        <v>7209</v>
      </c>
      <c r="D7247" s="129">
        <v>301</v>
      </c>
      <c r="E7247" s="130">
        <v>10</v>
      </c>
      <c r="F7247" s="131">
        <v>28</v>
      </c>
      <c r="G7247" s="132" t="s">
        <v>488</v>
      </c>
      <c r="H7247" s="133">
        <v>10</v>
      </c>
      <c r="I7247" s="128">
        <v>27</v>
      </c>
      <c r="J7247" s="129" t="s">
        <v>488</v>
      </c>
      <c r="K7247" s="134">
        <v>9</v>
      </c>
      <c r="L7247" s="108"/>
      <c r="M7247" s="81">
        <v>13665</v>
      </c>
      <c r="N7247" s="135">
        <v>17707</v>
      </c>
      <c r="O7247" s="136">
        <v>18381</v>
      </c>
      <c r="P7247" s="135">
        <v>17641</v>
      </c>
      <c r="Q7247" s="136">
        <v>17861</v>
      </c>
      <c r="R7247" s="135">
        <v>15897</v>
      </c>
      <c r="S7247" s="136">
        <v>19247</v>
      </c>
      <c r="T7247" s="135">
        <v>19887</v>
      </c>
      <c r="U7247" s="136">
        <v>20326</v>
      </c>
      <c r="V7247" s="135">
        <v>19554</v>
      </c>
      <c r="W7247" s="136">
        <v>18667</v>
      </c>
      <c r="X7247" s="135">
        <v>17488</v>
      </c>
      <c r="Y7247" s="136">
        <v>20694</v>
      </c>
      <c r="Z7247" s="135">
        <v>21624</v>
      </c>
      <c r="AA7247" s="136">
        <v>20921</v>
      </c>
      <c r="AB7247" s="135">
        <v>21038</v>
      </c>
      <c r="AC7247" s="136">
        <v>20204</v>
      </c>
      <c r="AD7247" s="135">
        <v>21718</v>
      </c>
      <c r="AE7247" s="137">
        <v>22203</v>
      </c>
      <c r="AF7247" s="138">
        <v>22597</v>
      </c>
    </row>
    <row r="7248" spans="2:32">
      <c r="B7248" s="114">
        <v>7210</v>
      </c>
      <c r="C7248" s="115">
        <v>7210</v>
      </c>
      <c r="D7248" s="116">
        <v>301</v>
      </c>
      <c r="E7248" s="117">
        <v>10</v>
      </c>
      <c r="F7248" s="118">
        <v>28</v>
      </c>
      <c r="G7248" s="119" t="s">
        <v>488</v>
      </c>
      <c r="H7248" s="120">
        <v>10</v>
      </c>
      <c r="I7248" s="115">
        <v>27</v>
      </c>
      <c r="J7248" s="116" t="s">
        <v>488</v>
      </c>
      <c r="K7248" s="121">
        <v>10</v>
      </c>
      <c r="L7248" s="108"/>
      <c r="M7248" s="122">
        <v>13927</v>
      </c>
      <c r="N7248" s="123">
        <v>17780</v>
      </c>
      <c r="O7248" s="124">
        <v>18201</v>
      </c>
      <c r="P7248" s="123">
        <v>17502</v>
      </c>
      <c r="Q7248" s="124">
        <v>17933</v>
      </c>
      <c r="R7248" s="123">
        <v>16117</v>
      </c>
      <c r="S7248" s="124">
        <v>19122</v>
      </c>
      <c r="T7248" s="123">
        <v>19991</v>
      </c>
      <c r="U7248" s="124">
        <v>20132</v>
      </c>
      <c r="V7248" s="123">
        <v>19635</v>
      </c>
      <c r="W7248" s="124">
        <v>18831</v>
      </c>
      <c r="X7248" s="123">
        <v>17717</v>
      </c>
      <c r="Y7248" s="124">
        <v>20586</v>
      </c>
      <c r="Z7248" s="123">
        <v>21660</v>
      </c>
      <c r="AA7248" s="124">
        <v>21010</v>
      </c>
      <c r="AB7248" s="123">
        <v>21381</v>
      </c>
      <c r="AC7248" s="124">
        <v>20426</v>
      </c>
      <c r="AD7248" s="123">
        <v>21643</v>
      </c>
      <c r="AE7248" s="125">
        <v>22599</v>
      </c>
      <c r="AF7248" s="126">
        <v>22669</v>
      </c>
    </row>
    <row r="7249" spans="2:32">
      <c r="B7249" s="127">
        <v>7211</v>
      </c>
      <c r="C7249" s="128">
        <v>7211</v>
      </c>
      <c r="D7249" s="129">
        <v>301</v>
      </c>
      <c r="E7249" s="130">
        <v>10</v>
      </c>
      <c r="F7249" s="131">
        <v>28</v>
      </c>
      <c r="G7249" s="132" t="s">
        <v>488</v>
      </c>
      <c r="H7249" s="133">
        <v>10</v>
      </c>
      <c r="I7249" s="128">
        <v>27</v>
      </c>
      <c r="J7249" s="129" t="s">
        <v>488</v>
      </c>
      <c r="K7249" s="134">
        <v>11</v>
      </c>
      <c r="L7249" s="108"/>
      <c r="M7249" s="81">
        <v>13857</v>
      </c>
      <c r="N7249" s="135">
        <v>17568</v>
      </c>
      <c r="O7249" s="136">
        <v>17885</v>
      </c>
      <c r="P7249" s="135">
        <v>17249</v>
      </c>
      <c r="Q7249" s="136">
        <v>17669</v>
      </c>
      <c r="R7249" s="135">
        <v>15898</v>
      </c>
      <c r="S7249" s="136">
        <v>18646</v>
      </c>
      <c r="T7249" s="135">
        <v>19687</v>
      </c>
      <c r="U7249" s="136">
        <v>19661</v>
      </c>
      <c r="V7249" s="135">
        <v>19328</v>
      </c>
      <c r="W7249" s="136">
        <v>18602</v>
      </c>
      <c r="X7249" s="135">
        <v>17436</v>
      </c>
      <c r="Y7249" s="136">
        <v>20053</v>
      </c>
      <c r="Z7249" s="135">
        <v>21684</v>
      </c>
      <c r="AA7249" s="136">
        <v>21159</v>
      </c>
      <c r="AB7249" s="135">
        <v>21582</v>
      </c>
      <c r="AC7249" s="136">
        <v>20232</v>
      </c>
      <c r="AD7249" s="135">
        <v>21129</v>
      </c>
      <c r="AE7249" s="137">
        <v>22708</v>
      </c>
      <c r="AF7249" s="138">
        <v>22734</v>
      </c>
    </row>
    <row r="7250" spans="2:32">
      <c r="B7250" s="114">
        <v>7212</v>
      </c>
      <c r="C7250" s="115">
        <v>7212</v>
      </c>
      <c r="D7250" s="116">
        <v>301</v>
      </c>
      <c r="E7250" s="117">
        <v>10</v>
      </c>
      <c r="F7250" s="118">
        <v>28</v>
      </c>
      <c r="G7250" s="119" t="s">
        <v>488</v>
      </c>
      <c r="H7250" s="120">
        <v>10</v>
      </c>
      <c r="I7250" s="115">
        <v>27</v>
      </c>
      <c r="J7250" s="116" t="s">
        <v>488</v>
      </c>
      <c r="K7250" s="121">
        <v>12</v>
      </c>
      <c r="L7250" s="108"/>
      <c r="M7250" s="122">
        <v>14018</v>
      </c>
      <c r="N7250" s="123">
        <v>17371</v>
      </c>
      <c r="O7250" s="124">
        <v>17752</v>
      </c>
      <c r="P7250" s="123">
        <v>17019</v>
      </c>
      <c r="Q7250" s="124">
        <v>17597</v>
      </c>
      <c r="R7250" s="123">
        <v>15875</v>
      </c>
      <c r="S7250" s="124">
        <v>18367</v>
      </c>
      <c r="T7250" s="123">
        <v>19320</v>
      </c>
      <c r="U7250" s="124">
        <v>19419</v>
      </c>
      <c r="V7250" s="123">
        <v>19149</v>
      </c>
      <c r="W7250" s="124">
        <v>18378</v>
      </c>
      <c r="X7250" s="123">
        <v>17336</v>
      </c>
      <c r="Y7250" s="124">
        <v>19764</v>
      </c>
      <c r="Z7250" s="123">
        <v>21730</v>
      </c>
      <c r="AA7250" s="124">
        <v>21151</v>
      </c>
      <c r="AB7250" s="123">
        <v>21754</v>
      </c>
      <c r="AC7250" s="124">
        <v>20060</v>
      </c>
      <c r="AD7250" s="123">
        <v>20845</v>
      </c>
      <c r="AE7250" s="125">
        <v>22512</v>
      </c>
      <c r="AF7250" s="126">
        <v>22801</v>
      </c>
    </row>
    <row r="7251" spans="2:32">
      <c r="B7251" s="127">
        <v>7213</v>
      </c>
      <c r="C7251" s="128">
        <v>7213</v>
      </c>
      <c r="D7251" s="129">
        <v>301</v>
      </c>
      <c r="E7251" s="130">
        <v>10</v>
      </c>
      <c r="F7251" s="131">
        <v>28</v>
      </c>
      <c r="G7251" s="132" t="s">
        <v>488</v>
      </c>
      <c r="H7251" s="133">
        <v>10</v>
      </c>
      <c r="I7251" s="128">
        <v>27</v>
      </c>
      <c r="J7251" s="129" t="s">
        <v>488</v>
      </c>
      <c r="K7251" s="134">
        <v>13</v>
      </c>
      <c r="L7251" s="108"/>
      <c r="M7251" s="81">
        <v>13995</v>
      </c>
      <c r="N7251" s="135">
        <v>17338</v>
      </c>
      <c r="O7251" s="136">
        <v>17662</v>
      </c>
      <c r="P7251" s="135">
        <v>16918</v>
      </c>
      <c r="Q7251" s="136">
        <v>17502</v>
      </c>
      <c r="R7251" s="135">
        <v>15797</v>
      </c>
      <c r="S7251" s="136">
        <v>18325</v>
      </c>
      <c r="T7251" s="135">
        <v>19222</v>
      </c>
      <c r="U7251" s="136">
        <v>19295</v>
      </c>
      <c r="V7251" s="135">
        <v>19005</v>
      </c>
      <c r="W7251" s="136">
        <v>18257</v>
      </c>
      <c r="X7251" s="135">
        <v>17224</v>
      </c>
      <c r="Y7251" s="136">
        <v>19716</v>
      </c>
      <c r="Z7251" s="135">
        <v>21707</v>
      </c>
      <c r="AA7251" s="136">
        <v>21129</v>
      </c>
      <c r="AB7251" s="135">
        <v>21733</v>
      </c>
      <c r="AC7251" s="136">
        <v>19943</v>
      </c>
      <c r="AD7251" s="135">
        <v>20790</v>
      </c>
      <c r="AE7251" s="137">
        <v>22493</v>
      </c>
      <c r="AF7251" s="138">
        <v>22773</v>
      </c>
    </row>
    <row r="7252" spans="2:32">
      <c r="B7252" s="114">
        <v>7214</v>
      </c>
      <c r="C7252" s="115">
        <v>7214</v>
      </c>
      <c r="D7252" s="116">
        <v>301</v>
      </c>
      <c r="E7252" s="117">
        <v>10</v>
      </c>
      <c r="F7252" s="118">
        <v>28</v>
      </c>
      <c r="G7252" s="119" t="s">
        <v>488</v>
      </c>
      <c r="H7252" s="120">
        <v>10</v>
      </c>
      <c r="I7252" s="115">
        <v>27</v>
      </c>
      <c r="J7252" s="116" t="s">
        <v>488</v>
      </c>
      <c r="K7252" s="121">
        <v>14</v>
      </c>
      <c r="L7252" s="108"/>
      <c r="M7252" s="122">
        <v>13972</v>
      </c>
      <c r="N7252" s="123">
        <v>17378</v>
      </c>
      <c r="O7252" s="124">
        <v>17783</v>
      </c>
      <c r="P7252" s="123">
        <v>16912</v>
      </c>
      <c r="Q7252" s="124">
        <v>17466</v>
      </c>
      <c r="R7252" s="123">
        <v>15882</v>
      </c>
      <c r="S7252" s="124">
        <v>18381</v>
      </c>
      <c r="T7252" s="123">
        <v>19239</v>
      </c>
      <c r="U7252" s="124">
        <v>19364</v>
      </c>
      <c r="V7252" s="123">
        <v>19004</v>
      </c>
      <c r="W7252" s="124">
        <v>18212</v>
      </c>
      <c r="X7252" s="123">
        <v>17302</v>
      </c>
      <c r="Y7252" s="124">
        <v>19685</v>
      </c>
      <c r="Z7252" s="123">
        <v>21711</v>
      </c>
      <c r="AA7252" s="124">
        <v>20971</v>
      </c>
      <c r="AB7252" s="123">
        <v>21588</v>
      </c>
      <c r="AC7252" s="124">
        <v>19790</v>
      </c>
      <c r="AD7252" s="123">
        <v>20746</v>
      </c>
      <c r="AE7252" s="125">
        <v>22320</v>
      </c>
      <c r="AF7252" s="126">
        <v>22761</v>
      </c>
    </row>
    <row r="7253" spans="2:32">
      <c r="B7253" s="127">
        <v>7215</v>
      </c>
      <c r="C7253" s="128">
        <v>7215</v>
      </c>
      <c r="D7253" s="129">
        <v>301</v>
      </c>
      <c r="E7253" s="130">
        <v>10</v>
      </c>
      <c r="F7253" s="131">
        <v>28</v>
      </c>
      <c r="G7253" s="132" t="s">
        <v>488</v>
      </c>
      <c r="H7253" s="133">
        <v>10</v>
      </c>
      <c r="I7253" s="128">
        <v>27</v>
      </c>
      <c r="J7253" s="129" t="s">
        <v>488</v>
      </c>
      <c r="K7253" s="134">
        <v>15</v>
      </c>
      <c r="L7253" s="108"/>
      <c r="M7253" s="81">
        <v>14204</v>
      </c>
      <c r="N7253" s="135">
        <v>17531</v>
      </c>
      <c r="O7253" s="136">
        <v>18051</v>
      </c>
      <c r="P7253" s="135">
        <v>17063</v>
      </c>
      <c r="Q7253" s="136">
        <v>17553</v>
      </c>
      <c r="R7253" s="135">
        <v>16220</v>
      </c>
      <c r="S7253" s="136">
        <v>18736</v>
      </c>
      <c r="T7253" s="135">
        <v>19420</v>
      </c>
      <c r="U7253" s="136">
        <v>19577</v>
      </c>
      <c r="V7253" s="135">
        <v>19178</v>
      </c>
      <c r="W7253" s="136">
        <v>18355</v>
      </c>
      <c r="X7253" s="135">
        <v>17657</v>
      </c>
      <c r="Y7253" s="136">
        <v>19921</v>
      </c>
      <c r="Z7253" s="135">
        <v>21624</v>
      </c>
      <c r="AA7253" s="136">
        <v>20700</v>
      </c>
      <c r="AB7253" s="135">
        <v>21327</v>
      </c>
      <c r="AC7253" s="136">
        <v>19782</v>
      </c>
      <c r="AD7253" s="135">
        <v>20971</v>
      </c>
      <c r="AE7253" s="137">
        <v>22070</v>
      </c>
      <c r="AF7253" s="138">
        <v>22661</v>
      </c>
    </row>
    <row r="7254" spans="2:32">
      <c r="B7254" s="114">
        <v>7216</v>
      </c>
      <c r="C7254" s="115">
        <v>7216</v>
      </c>
      <c r="D7254" s="116">
        <v>301</v>
      </c>
      <c r="E7254" s="117">
        <v>10</v>
      </c>
      <c r="F7254" s="118">
        <v>28</v>
      </c>
      <c r="G7254" s="119" t="s">
        <v>488</v>
      </c>
      <c r="H7254" s="120">
        <v>10</v>
      </c>
      <c r="I7254" s="115">
        <v>27</v>
      </c>
      <c r="J7254" s="116" t="s">
        <v>488</v>
      </c>
      <c r="K7254" s="121">
        <v>16</v>
      </c>
      <c r="L7254" s="108"/>
      <c r="M7254" s="122">
        <v>14767</v>
      </c>
      <c r="N7254" s="123">
        <v>18030</v>
      </c>
      <c r="O7254" s="124">
        <v>18638</v>
      </c>
      <c r="P7254" s="123">
        <v>17473</v>
      </c>
      <c r="Q7254" s="124">
        <v>17800</v>
      </c>
      <c r="R7254" s="123">
        <v>16837</v>
      </c>
      <c r="S7254" s="124">
        <v>19226</v>
      </c>
      <c r="T7254" s="123">
        <v>20094</v>
      </c>
      <c r="U7254" s="124">
        <v>20038</v>
      </c>
      <c r="V7254" s="123">
        <v>19434</v>
      </c>
      <c r="W7254" s="124">
        <v>18601</v>
      </c>
      <c r="X7254" s="123">
        <v>18240</v>
      </c>
      <c r="Y7254" s="124">
        <v>20241</v>
      </c>
      <c r="Z7254" s="123">
        <v>21710</v>
      </c>
      <c r="AA7254" s="124">
        <v>20526</v>
      </c>
      <c r="AB7254" s="123">
        <v>21061</v>
      </c>
      <c r="AC7254" s="124">
        <v>19833</v>
      </c>
      <c r="AD7254" s="123">
        <v>21253</v>
      </c>
      <c r="AE7254" s="125">
        <v>22351</v>
      </c>
      <c r="AF7254" s="126">
        <v>22710</v>
      </c>
    </row>
    <row r="7255" spans="2:32">
      <c r="B7255" s="127">
        <v>7217</v>
      </c>
      <c r="C7255" s="128">
        <v>7217</v>
      </c>
      <c r="D7255" s="129">
        <v>301</v>
      </c>
      <c r="E7255" s="130">
        <v>10</v>
      </c>
      <c r="F7255" s="131">
        <v>28</v>
      </c>
      <c r="G7255" s="132" t="s">
        <v>488</v>
      </c>
      <c r="H7255" s="133">
        <v>10</v>
      </c>
      <c r="I7255" s="128">
        <v>27</v>
      </c>
      <c r="J7255" s="129" t="s">
        <v>488</v>
      </c>
      <c r="K7255" s="134">
        <v>17</v>
      </c>
      <c r="L7255" s="108"/>
      <c r="M7255" s="81">
        <v>15340</v>
      </c>
      <c r="N7255" s="135">
        <v>18393</v>
      </c>
      <c r="O7255" s="136">
        <v>19088</v>
      </c>
      <c r="P7255" s="135">
        <v>17827</v>
      </c>
      <c r="Q7255" s="136">
        <v>18171</v>
      </c>
      <c r="R7255" s="135">
        <v>17405</v>
      </c>
      <c r="S7255" s="136">
        <v>19765</v>
      </c>
      <c r="T7255" s="135">
        <v>20502</v>
      </c>
      <c r="U7255" s="136">
        <v>20437</v>
      </c>
      <c r="V7255" s="135">
        <v>19759</v>
      </c>
      <c r="W7255" s="136">
        <v>19026</v>
      </c>
      <c r="X7255" s="135">
        <v>18762</v>
      </c>
      <c r="Y7255" s="136">
        <v>20874</v>
      </c>
      <c r="Z7255" s="135">
        <v>22052</v>
      </c>
      <c r="AA7255" s="136">
        <v>20699</v>
      </c>
      <c r="AB7255" s="135">
        <v>21316</v>
      </c>
      <c r="AC7255" s="136">
        <v>20356</v>
      </c>
      <c r="AD7255" s="135">
        <v>21916</v>
      </c>
      <c r="AE7255" s="137">
        <v>22761</v>
      </c>
      <c r="AF7255" s="138">
        <v>23075</v>
      </c>
    </row>
    <row r="7256" spans="2:32">
      <c r="B7256" s="114">
        <v>7218</v>
      </c>
      <c r="C7256" s="115">
        <v>7218</v>
      </c>
      <c r="D7256" s="116">
        <v>301</v>
      </c>
      <c r="E7256" s="117">
        <v>10</v>
      </c>
      <c r="F7256" s="118">
        <v>28</v>
      </c>
      <c r="G7256" s="119" t="s">
        <v>488</v>
      </c>
      <c r="H7256" s="120">
        <v>10</v>
      </c>
      <c r="I7256" s="115">
        <v>27</v>
      </c>
      <c r="J7256" s="116" t="s">
        <v>488</v>
      </c>
      <c r="K7256" s="121">
        <v>18</v>
      </c>
      <c r="L7256" s="108"/>
      <c r="M7256" s="122">
        <v>15810</v>
      </c>
      <c r="N7256" s="123">
        <v>18603</v>
      </c>
      <c r="O7256" s="124">
        <v>19210</v>
      </c>
      <c r="P7256" s="123">
        <v>18276</v>
      </c>
      <c r="Q7256" s="124">
        <v>18422</v>
      </c>
      <c r="R7256" s="123">
        <v>17843</v>
      </c>
      <c r="S7256" s="124">
        <v>20014</v>
      </c>
      <c r="T7256" s="123">
        <v>20423</v>
      </c>
      <c r="U7256" s="124">
        <v>20545</v>
      </c>
      <c r="V7256" s="123">
        <v>19996</v>
      </c>
      <c r="W7256" s="124">
        <v>19493</v>
      </c>
      <c r="X7256" s="123">
        <v>19336</v>
      </c>
      <c r="Y7256" s="124">
        <v>21507</v>
      </c>
      <c r="Z7256" s="123">
        <v>22011</v>
      </c>
      <c r="AA7256" s="124">
        <v>21363</v>
      </c>
      <c r="AB7256" s="123">
        <v>21766</v>
      </c>
      <c r="AC7256" s="124">
        <v>21328</v>
      </c>
      <c r="AD7256" s="123">
        <v>22636</v>
      </c>
      <c r="AE7256" s="125">
        <v>23111</v>
      </c>
      <c r="AF7256" s="126">
        <v>23127</v>
      </c>
    </row>
    <row r="7257" spans="2:32">
      <c r="B7257" s="127">
        <v>7219</v>
      </c>
      <c r="C7257" s="128">
        <v>7219</v>
      </c>
      <c r="D7257" s="129">
        <v>301</v>
      </c>
      <c r="E7257" s="130">
        <v>10</v>
      </c>
      <c r="F7257" s="131">
        <v>28</v>
      </c>
      <c r="G7257" s="132" t="s">
        <v>488</v>
      </c>
      <c r="H7257" s="133">
        <v>10</v>
      </c>
      <c r="I7257" s="128">
        <v>27</v>
      </c>
      <c r="J7257" s="129" t="s">
        <v>488</v>
      </c>
      <c r="K7257" s="134">
        <v>19</v>
      </c>
      <c r="L7257" s="108"/>
      <c r="M7257" s="81">
        <v>15911</v>
      </c>
      <c r="N7257" s="135">
        <v>18811</v>
      </c>
      <c r="O7257" s="136">
        <v>19181</v>
      </c>
      <c r="P7257" s="135">
        <v>18336</v>
      </c>
      <c r="Q7257" s="136">
        <v>18549</v>
      </c>
      <c r="R7257" s="135">
        <v>17948</v>
      </c>
      <c r="S7257" s="136">
        <v>20199</v>
      </c>
      <c r="T7257" s="135">
        <v>20737</v>
      </c>
      <c r="U7257" s="136">
        <v>20783</v>
      </c>
      <c r="V7257" s="135">
        <v>20302</v>
      </c>
      <c r="W7257" s="136">
        <v>19894</v>
      </c>
      <c r="X7257" s="135">
        <v>19797</v>
      </c>
      <c r="Y7257" s="136">
        <v>21934</v>
      </c>
      <c r="Z7257" s="135">
        <v>22531</v>
      </c>
      <c r="AA7257" s="136">
        <v>21956</v>
      </c>
      <c r="AB7257" s="135">
        <v>22356</v>
      </c>
      <c r="AC7257" s="136">
        <v>22111</v>
      </c>
      <c r="AD7257" s="135">
        <v>23186</v>
      </c>
      <c r="AE7257" s="137">
        <v>23908</v>
      </c>
      <c r="AF7257" s="138">
        <v>23812</v>
      </c>
    </row>
    <row r="7258" spans="2:32">
      <c r="B7258" s="114">
        <v>7220</v>
      </c>
      <c r="C7258" s="115">
        <v>7220</v>
      </c>
      <c r="D7258" s="116">
        <v>301</v>
      </c>
      <c r="E7258" s="117">
        <v>10</v>
      </c>
      <c r="F7258" s="118">
        <v>28</v>
      </c>
      <c r="G7258" s="119" t="s">
        <v>488</v>
      </c>
      <c r="H7258" s="120">
        <v>10</v>
      </c>
      <c r="I7258" s="115">
        <v>27</v>
      </c>
      <c r="J7258" s="116" t="s">
        <v>488</v>
      </c>
      <c r="K7258" s="121">
        <v>20</v>
      </c>
      <c r="L7258" s="108"/>
      <c r="M7258" s="122">
        <v>15480</v>
      </c>
      <c r="N7258" s="123">
        <v>18519</v>
      </c>
      <c r="O7258" s="124">
        <v>18943</v>
      </c>
      <c r="P7258" s="123">
        <v>18017</v>
      </c>
      <c r="Q7258" s="124">
        <v>18310</v>
      </c>
      <c r="R7258" s="123">
        <v>17685</v>
      </c>
      <c r="S7258" s="124">
        <v>19884</v>
      </c>
      <c r="T7258" s="123">
        <v>20636</v>
      </c>
      <c r="U7258" s="124">
        <v>20811</v>
      </c>
      <c r="V7258" s="123">
        <v>20255</v>
      </c>
      <c r="W7258" s="124">
        <v>19935</v>
      </c>
      <c r="X7258" s="123">
        <v>19862</v>
      </c>
      <c r="Y7258" s="124">
        <v>22054</v>
      </c>
      <c r="Z7258" s="123">
        <v>22950</v>
      </c>
      <c r="AA7258" s="124">
        <v>22393</v>
      </c>
      <c r="AB7258" s="123">
        <v>22824</v>
      </c>
      <c r="AC7258" s="124">
        <v>22480</v>
      </c>
      <c r="AD7258" s="123">
        <v>23482</v>
      </c>
      <c r="AE7258" s="125">
        <v>24325</v>
      </c>
      <c r="AF7258" s="126">
        <v>24416</v>
      </c>
    </row>
    <row r="7259" spans="2:32">
      <c r="B7259" s="127">
        <v>7221</v>
      </c>
      <c r="C7259" s="128">
        <v>7221</v>
      </c>
      <c r="D7259" s="129">
        <v>301</v>
      </c>
      <c r="E7259" s="130">
        <v>10</v>
      </c>
      <c r="F7259" s="131">
        <v>28</v>
      </c>
      <c r="G7259" s="132" t="s">
        <v>488</v>
      </c>
      <c r="H7259" s="133">
        <v>10</v>
      </c>
      <c r="I7259" s="128">
        <v>27</v>
      </c>
      <c r="J7259" s="129" t="s">
        <v>488</v>
      </c>
      <c r="K7259" s="134">
        <v>21</v>
      </c>
      <c r="L7259" s="108"/>
      <c r="M7259" s="81">
        <v>14994</v>
      </c>
      <c r="N7259" s="135">
        <v>18065</v>
      </c>
      <c r="O7259" s="136">
        <v>18406</v>
      </c>
      <c r="P7259" s="135">
        <v>17554</v>
      </c>
      <c r="Q7259" s="136">
        <v>17962</v>
      </c>
      <c r="R7259" s="135">
        <v>17322</v>
      </c>
      <c r="S7259" s="136">
        <v>19395</v>
      </c>
      <c r="T7259" s="135">
        <v>20442</v>
      </c>
      <c r="U7259" s="136">
        <v>20591</v>
      </c>
      <c r="V7259" s="135">
        <v>20247</v>
      </c>
      <c r="W7259" s="136">
        <v>20062</v>
      </c>
      <c r="X7259" s="135">
        <v>19892</v>
      </c>
      <c r="Y7259" s="136">
        <v>21989</v>
      </c>
      <c r="Z7259" s="135">
        <v>23191</v>
      </c>
      <c r="AA7259" s="136">
        <v>22742</v>
      </c>
      <c r="AB7259" s="135">
        <v>23323</v>
      </c>
      <c r="AC7259" s="136">
        <v>23103</v>
      </c>
      <c r="AD7259" s="135">
        <v>23622</v>
      </c>
      <c r="AE7259" s="137">
        <v>24845</v>
      </c>
      <c r="AF7259" s="138">
        <v>24888</v>
      </c>
    </row>
    <row r="7260" spans="2:32">
      <c r="B7260" s="114">
        <v>7222</v>
      </c>
      <c r="C7260" s="115">
        <v>7222</v>
      </c>
      <c r="D7260" s="116">
        <v>301</v>
      </c>
      <c r="E7260" s="117">
        <v>10</v>
      </c>
      <c r="F7260" s="118">
        <v>28</v>
      </c>
      <c r="G7260" s="119" t="s">
        <v>488</v>
      </c>
      <c r="H7260" s="120">
        <v>10</v>
      </c>
      <c r="I7260" s="115">
        <v>27</v>
      </c>
      <c r="J7260" s="116" t="s">
        <v>488</v>
      </c>
      <c r="K7260" s="121">
        <v>22</v>
      </c>
      <c r="L7260" s="108"/>
      <c r="M7260" s="122">
        <v>14169</v>
      </c>
      <c r="N7260" s="123">
        <v>17053</v>
      </c>
      <c r="O7260" s="124">
        <v>17411</v>
      </c>
      <c r="P7260" s="123">
        <v>16648</v>
      </c>
      <c r="Q7260" s="124">
        <v>17085</v>
      </c>
      <c r="R7260" s="123">
        <v>16591</v>
      </c>
      <c r="S7260" s="124">
        <v>18518</v>
      </c>
      <c r="T7260" s="123">
        <v>19632</v>
      </c>
      <c r="U7260" s="124">
        <v>19820</v>
      </c>
      <c r="V7260" s="123">
        <v>19635</v>
      </c>
      <c r="W7260" s="124">
        <v>19822</v>
      </c>
      <c r="X7260" s="123">
        <v>19409</v>
      </c>
      <c r="Y7260" s="124">
        <v>21337</v>
      </c>
      <c r="Z7260" s="123">
        <v>22729</v>
      </c>
      <c r="AA7260" s="124">
        <v>22360</v>
      </c>
      <c r="AB7260" s="123">
        <v>23025</v>
      </c>
      <c r="AC7260" s="124">
        <v>23124</v>
      </c>
      <c r="AD7260" s="123">
        <v>23124</v>
      </c>
      <c r="AE7260" s="125">
        <v>24481</v>
      </c>
      <c r="AF7260" s="126">
        <v>24576</v>
      </c>
    </row>
    <row r="7261" spans="2:32">
      <c r="B7261" s="127">
        <v>7223</v>
      </c>
      <c r="C7261" s="128">
        <v>7223</v>
      </c>
      <c r="D7261" s="129">
        <v>301</v>
      </c>
      <c r="E7261" s="130">
        <v>10</v>
      </c>
      <c r="F7261" s="131">
        <v>28</v>
      </c>
      <c r="G7261" s="132" t="s">
        <v>488</v>
      </c>
      <c r="H7261" s="133">
        <v>10</v>
      </c>
      <c r="I7261" s="128">
        <v>27</v>
      </c>
      <c r="J7261" s="129" t="s">
        <v>488</v>
      </c>
      <c r="K7261" s="134">
        <v>23</v>
      </c>
      <c r="L7261" s="108"/>
      <c r="M7261" s="81">
        <v>13376</v>
      </c>
      <c r="N7261" s="135">
        <v>15953</v>
      </c>
      <c r="O7261" s="136">
        <v>16233</v>
      </c>
      <c r="P7261" s="135">
        <v>15700</v>
      </c>
      <c r="Q7261" s="136">
        <v>16177</v>
      </c>
      <c r="R7261" s="135">
        <v>15834</v>
      </c>
      <c r="S7261" s="136">
        <v>17577</v>
      </c>
      <c r="T7261" s="135">
        <v>18667</v>
      </c>
      <c r="U7261" s="136">
        <v>18760</v>
      </c>
      <c r="V7261" s="135">
        <v>18904</v>
      </c>
      <c r="W7261" s="136">
        <v>19414</v>
      </c>
      <c r="X7261" s="135">
        <v>18781</v>
      </c>
      <c r="Y7261" s="136">
        <v>20528</v>
      </c>
      <c r="Z7261" s="135">
        <v>21837</v>
      </c>
      <c r="AA7261" s="136">
        <v>21679</v>
      </c>
      <c r="AB7261" s="135">
        <v>22435</v>
      </c>
      <c r="AC7261" s="136">
        <v>22853</v>
      </c>
      <c r="AD7261" s="135">
        <v>22383</v>
      </c>
      <c r="AE7261" s="137">
        <v>23768</v>
      </c>
      <c r="AF7261" s="138">
        <v>23744</v>
      </c>
    </row>
    <row r="7262" spans="2:32">
      <c r="B7262" s="114">
        <v>7224</v>
      </c>
      <c r="C7262" s="115">
        <v>7224</v>
      </c>
      <c r="D7262" s="116">
        <v>301</v>
      </c>
      <c r="E7262" s="117">
        <v>10</v>
      </c>
      <c r="F7262" s="118">
        <v>28</v>
      </c>
      <c r="G7262" s="119" t="s">
        <v>488</v>
      </c>
      <c r="H7262" s="120">
        <v>10</v>
      </c>
      <c r="I7262" s="115">
        <v>27</v>
      </c>
      <c r="J7262" s="116" t="s">
        <v>488</v>
      </c>
      <c r="K7262" s="121">
        <v>24</v>
      </c>
      <c r="L7262" s="108"/>
      <c r="M7262" s="122">
        <v>12804</v>
      </c>
      <c r="N7262" s="123">
        <v>15119</v>
      </c>
      <c r="O7262" s="124">
        <v>15457</v>
      </c>
      <c r="P7262" s="123">
        <v>14992</v>
      </c>
      <c r="Q7262" s="124">
        <v>15358</v>
      </c>
      <c r="R7262" s="123">
        <v>15344</v>
      </c>
      <c r="S7262" s="124">
        <v>16970</v>
      </c>
      <c r="T7262" s="123">
        <v>17948</v>
      </c>
      <c r="U7262" s="124">
        <v>18138</v>
      </c>
      <c r="V7262" s="123">
        <v>18289</v>
      </c>
      <c r="W7262" s="124">
        <v>19115</v>
      </c>
      <c r="X7262" s="123">
        <v>18400</v>
      </c>
      <c r="Y7262" s="124">
        <v>19994</v>
      </c>
      <c r="Z7262" s="123">
        <v>21264</v>
      </c>
      <c r="AA7262" s="124">
        <v>21180</v>
      </c>
      <c r="AB7262" s="123">
        <v>21879</v>
      </c>
      <c r="AC7262" s="124">
        <v>22634</v>
      </c>
      <c r="AD7262" s="123">
        <v>21897</v>
      </c>
      <c r="AE7262" s="125">
        <v>23191</v>
      </c>
      <c r="AF7262" s="126">
        <v>23244</v>
      </c>
    </row>
    <row r="7263" spans="2:32">
      <c r="B7263" s="127">
        <v>7225</v>
      </c>
      <c r="C7263" s="128">
        <v>7225</v>
      </c>
      <c r="D7263" s="129">
        <v>302</v>
      </c>
      <c r="E7263" s="130">
        <v>10</v>
      </c>
      <c r="F7263" s="131">
        <v>29</v>
      </c>
      <c r="G7263" s="132" t="s">
        <v>488</v>
      </c>
      <c r="H7263" s="133">
        <v>10</v>
      </c>
      <c r="I7263" s="128">
        <v>28</v>
      </c>
      <c r="J7263" s="129" t="s">
        <v>488</v>
      </c>
      <c r="K7263" s="134">
        <v>1</v>
      </c>
      <c r="L7263" s="108"/>
      <c r="M7263" s="81">
        <v>12458</v>
      </c>
      <c r="N7263" s="135">
        <v>14088</v>
      </c>
      <c r="O7263" s="136">
        <v>14387</v>
      </c>
      <c r="P7263" s="135">
        <v>14119</v>
      </c>
      <c r="Q7263" s="136">
        <v>14833</v>
      </c>
      <c r="R7263" s="135">
        <v>14927</v>
      </c>
      <c r="S7263" s="136">
        <v>16353</v>
      </c>
      <c r="T7263" s="135">
        <v>16961</v>
      </c>
      <c r="U7263" s="136">
        <v>17110</v>
      </c>
      <c r="V7263" s="135">
        <v>17933</v>
      </c>
      <c r="W7263" s="136">
        <v>17410</v>
      </c>
      <c r="X7263" s="135">
        <v>17900</v>
      </c>
      <c r="Y7263" s="136">
        <v>19790</v>
      </c>
      <c r="Z7263" s="135">
        <v>20315</v>
      </c>
      <c r="AA7263" s="136">
        <v>20400</v>
      </c>
      <c r="AB7263" s="135">
        <v>21744</v>
      </c>
      <c r="AC7263" s="136">
        <v>20387</v>
      </c>
      <c r="AD7263" s="135">
        <v>21894</v>
      </c>
      <c r="AE7263" s="137">
        <v>22399</v>
      </c>
      <c r="AF7263" s="138">
        <v>22361</v>
      </c>
    </row>
    <row r="7264" spans="2:32">
      <c r="B7264" s="114">
        <v>7226</v>
      </c>
      <c r="C7264" s="115">
        <v>7226</v>
      </c>
      <c r="D7264" s="116">
        <v>302</v>
      </c>
      <c r="E7264" s="117">
        <v>10</v>
      </c>
      <c r="F7264" s="118">
        <v>29</v>
      </c>
      <c r="G7264" s="119" t="s">
        <v>488</v>
      </c>
      <c r="H7264" s="120">
        <v>10</v>
      </c>
      <c r="I7264" s="115">
        <v>28</v>
      </c>
      <c r="J7264" s="116" t="s">
        <v>488</v>
      </c>
      <c r="K7264" s="121">
        <v>2</v>
      </c>
      <c r="L7264" s="108"/>
      <c r="M7264" s="122">
        <v>12298</v>
      </c>
      <c r="N7264" s="123">
        <v>13841</v>
      </c>
      <c r="O7264" s="124">
        <v>14104</v>
      </c>
      <c r="P7264" s="123">
        <v>13823</v>
      </c>
      <c r="Q7264" s="124">
        <v>14544</v>
      </c>
      <c r="R7264" s="123">
        <v>14763</v>
      </c>
      <c r="S7264" s="124">
        <v>16111</v>
      </c>
      <c r="T7264" s="123">
        <v>16745</v>
      </c>
      <c r="U7264" s="124">
        <v>16870</v>
      </c>
      <c r="V7264" s="123">
        <v>17635</v>
      </c>
      <c r="W7264" s="124">
        <v>17143</v>
      </c>
      <c r="X7264" s="123">
        <v>17724</v>
      </c>
      <c r="Y7264" s="124">
        <v>19481</v>
      </c>
      <c r="Z7264" s="123">
        <v>19997</v>
      </c>
      <c r="AA7264" s="124">
        <v>20008</v>
      </c>
      <c r="AB7264" s="123">
        <v>21299</v>
      </c>
      <c r="AC7264" s="124">
        <v>20032</v>
      </c>
      <c r="AD7264" s="123">
        <v>21517</v>
      </c>
      <c r="AE7264" s="125">
        <v>22065</v>
      </c>
      <c r="AF7264" s="126">
        <v>21988</v>
      </c>
    </row>
    <row r="7265" spans="2:32">
      <c r="B7265" s="127">
        <v>7227</v>
      </c>
      <c r="C7265" s="128">
        <v>7227</v>
      </c>
      <c r="D7265" s="129">
        <v>302</v>
      </c>
      <c r="E7265" s="130">
        <v>10</v>
      </c>
      <c r="F7265" s="131">
        <v>29</v>
      </c>
      <c r="G7265" s="132" t="s">
        <v>488</v>
      </c>
      <c r="H7265" s="133">
        <v>10</v>
      </c>
      <c r="I7265" s="128">
        <v>28</v>
      </c>
      <c r="J7265" s="129" t="s">
        <v>488</v>
      </c>
      <c r="K7265" s="134">
        <v>3</v>
      </c>
      <c r="L7265" s="108"/>
      <c r="M7265" s="81">
        <v>12278</v>
      </c>
      <c r="N7265" s="135">
        <v>13773</v>
      </c>
      <c r="O7265" s="136">
        <v>13968</v>
      </c>
      <c r="P7265" s="135">
        <v>13662</v>
      </c>
      <c r="Q7265" s="136">
        <v>14442</v>
      </c>
      <c r="R7265" s="135">
        <v>14804</v>
      </c>
      <c r="S7265" s="136">
        <v>16128</v>
      </c>
      <c r="T7265" s="135">
        <v>16784</v>
      </c>
      <c r="U7265" s="136">
        <v>16812</v>
      </c>
      <c r="V7265" s="135">
        <v>17543</v>
      </c>
      <c r="W7265" s="136">
        <v>17039</v>
      </c>
      <c r="X7265" s="135">
        <v>17756</v>
      </c>
      <c r="Y7265" s="136">
        <v>19409</v>
      </c>
      <c r="Z7265" s="135">
        <v>19780</v>
      </c>
      <c r="AA7265" s="136">
        <v>19704</v>
      </c>
      <c r="AB7265" s="135">
        <v>21051</v>
      </c>
      <c r="AC7265" s="136">
        <v>19815</v>
      </c>
      <c r="AD7265" s="135">
        <v>21370</v>
      </c>
      <c r="AE7265" s="137">
        <v>21901</v>
      </c>
      <c r="AF7265" s="138">
        <v>21707</v>
      </c>
    </row>
    <row r="7266" spans="2:32">
      <c r="B7266" s="114">
        <v>7228</v>
      </c>
      <c r="C7266" s="115">
        <v>7228</v>
      </c>
      <c r="D7266" s="116">
        <v>302</v>
      </c>
      <c r="E7266" s="117">
        <v>10</v>
      </c>
      <c r="F7266" s="118">
        <v>29</v>
      </c>
      <c r="G7266" s="119" t="s">
        <v>488</v>
      </c>
      <c r="H7266" s="120">
        <v>10</v>
      </c>
      <c r="I7266" s="115">
        <v>28</v>
      </c>
      <c r="J7266" s="116" t="s">
        <v>488</v>
      </c>
      <c r="K7266" s="121">
        <v>4</v>
      </c>
      <c r="L7266" s="108"/>
      <c r="M7266" s="122">
        <v>12413</v>
      </c>
      <c r="N7266" s="123">
        <v>13842</v>
      </c>
      <c r="O7266" s="124">
        <v>14010</v>
      </c>
      <c r="P7266" s="123">
        <v>13673</v>
      </c>
      <c r="Q7266" s="124">
        <v>14413</v>
      </c>
      <c r="R7266" s="123">
        <v>14924</v>
      </c>
      <c r="S7266" s="124">
        <v>16141</v>
      </c>
      <c r="T7266" s="123">
        <v>16731</v>
      </c>
      <c r="U7266" s="124">
        <v>16690</v>
      </c>
      <c r="V7266" s="123">
        <v>17299</v>
      </c>
      <c r="W7266" s="124">
        <v>16720</v>
      </c>
      <c r="X7266" s="123">
        <v>17655</v>
      </c>
      <c r="Y7266" s="124">
        <v>19134</v>
      </c>
      <c r="Z7266" s="123">
        <v>19360</v>
      </c>
      <c r="AA7266" s="124">
        <v>19198</v>
      </c>
      <c r="AB7266" s="123">
        <v>20438</v>
      </c>
      <c r="AC7266" s="124">
        <v>19222</v>
      </c>
      <c r="AD7266" s="123">
        <v>20920</v>
      </c>
      <c r="AE7266" s="125">
        <v>21366</v>
      </c>
      <c r="AF7266" s="126">
        <v>21119</v>
      </c>
    </row>
    <row r="7267" spans="2:32">
      <c r="B7267" s="127">
        <v>7229</v>
      </c>
      <c r="C7267" s="128">
        <v>7229</v>
      </c>
      <c r="D7267" s="129">
        <v>302</v>
      </c>
      <c r="E7267" s="130">
        <v>10</v>
      </c>
      <c r="F7267" s="131">
        <v>29</v>
      </c>
      <c r="G7267" s="132" t="s">
        <v>488</v>
      </c>
      <c r="H7267" s="133">
        <v>10</v>
      </c>
      <c r="I7267" s="128">
        <v>28</v>
      </c>
      <c r="J7267" s="129" t="s">
        <v>488</v>
      </c>
      <c r="K7267" s="134">
        <v>5</v>
      </c>
      <c r="L7267" s="108"/>
      <c r="M7267" s="81">
        <v>12930</v>
      </c>
      <c r="N7267" s="135">
        <v>14335</v>
      </c>
      <c r="O7267" s="136">
        <v>14436</v>
      </c>
      <c r="P7267" s="135">
        <v>14073</v>
      </c>
      <c r="Q7267" s="136">
        <v>14617</v>
      </c>
      <c r="R7267" s="135">
        <v>15366</v>
      </c>
      <c r="S7267" s="136">
        <v>16554</v>
      </c>
      <c r="T7267" s="135">
        <v>17090</v>
      </c>
      <c r="U7267" s="136">
        <v>16897</v>
      </c>
      <c r="V7267" s="135">
        <v>17174</v>
      </c>
      <c r="W7267" s="136">
        <v>16511</v>
      </c>
      <c r="X7267" s="135">
        <v>17813</v>
      </c>
      <c r="Y7267" s="136">
        <v>19160</v>
      </c>
      <c r="Z7267" s="135">
        <v>19234</v>
      </c>
      <c r="AA7267" s="136">
        <v>18943</v>
      </c>
      <c r="AB7267" s="135">
        <v>19875</v>
      </c>
      <c r="AC7267" s="136">
        <v>18642</v>
      </c>
      <c r="AD7267" s="135">
        <v>20733</v>
      </c>
      <c r="AE7267" s="137">
        <v>21076</v>
      </c>
      <c r="AF7267" s="138">
        <v>20795</v>
      </c>
    </row>
    <row r="7268" spans="2:32">
      <c r="B7268" s="114">
        <v>7230</v>
      </c>
      <c r="C7268" s="115">
        <v>7230</v>
      </c>
      <c r="D7268" s="116">
        <v>302</v>
      </c>
      <c r="E7268" s="117">
        <v>10</v>
      </c>
      <c r="F7268" s="118">
        <v>29</v>
      </c>
      <c r="G7268" s="119" t="s">
        <v>488</v>
      </c>
      <c r="H7268" s="120">
        <v>10</v>
      </c>
      <c r="I7268" s="115">
        <v>28</v>
      </c>
      <c r="J7268" s="116" t="s">
        <v>488</v>
      </c>
      <c r="K7268" s="121">
        <v>6</v>
      </c>
      <c r="L7268" s="108"/>
      <c r="M7268" s="122">
        <v>14163</v>
      </c>
      <c r="N7268" s="123">
        <v>15594</v>
      </c>
      <c r="O7268" s="124">
        <v>15515</v>
      </c>
      <c r="P7268" s="123">
        <v>15273</v>
      </c>
      <c r="Q7268" s="124">
        <v>15165</v>
      </c>
      <c r="R7268" s="123">
        <v>16495</v>
      </c>
      <c r="S7268" s="124">
        <v>17770</v>
      </c>
      <c r="T7268" s="123">
        <v>18245</v>
      </c>
      <c r="U7268" s="124">
        <v>17695</v>
      </c>
      <c r="V7268" s="123">
        <v>17379</v>
      </c>
      <c r="W7268" s="124">
        <v>16525</v>
      </c>
      <c r="X7268" s="123">
        <v>18615</v>
      </c>
      <c r="Y7268" s="124">
        <v>19955</v>
      </c>
      <c r="Z7268" s="123">
        <v>19701</v>
      </c>
      <c r="AA7268" s="124">
        <v>19387</v>
      </c>
      <c r="AB7268" s="123">
        <v>19571</v>
      </c>
      <c r="AC7268" s="124">
        <v>18314</v>
      </c>
      <c r="AD7268" s="123">
        <v>21314</v>
      </c>
      <c r="AE7268" s="125">
        <v>21636</v>
      </c>
      <c r="AF7268" s="126">
        <v>21071</v>
      </c>
    </row>
    <row r="7269" spans="2:32">
      <c r="B7269" s="127">
        <v>7231</v>
      </c>
      <c r="C7269" s="128">
        <v>7231</v>
      </c>
      <c r="D7269" s="129">
        <v>302</v>
      </c>
      <c r="E7269" s="130">
        <v>10</v>
      </c>
      <c r="F7269" s="131">
        <v>29</v>
      </c>
      <c r="G7269" s="132" t="s">
        <v>488</v>
      </c>
      <c r="H7269" s="133">
        <v>10</v>
      </c>
      <c r="I7269" s="128">
        <v>28</v>
      </c>
      <c r="J7269" s="129" t="s">
        <v>488</v>
      </c>
      <c r="K7269" s="134">
        <v>7</v>
      </c>
      <c r="L7269" s="108"/>
      <c r="M7269" s="81">
        <v>15808</v>
      </c>
      <c r="N7269" s="135">
        <v>17242</v>
      </c>
      <c r="O7269" s="136">
        <v>16924</v>
      </c>
      <c r="P7269" s="135">
        <v>16878</v>
      </c>
      <c r="Q7269" s="136">
        <v>15828</v>
      </c>
      <c r="R7269" s="135">
        <v>18020</v>
      </c>
      <c r="S7269" s="136">
        <v>19193</v>
      </c>
      <c r="T7269" s="135">
        <v>19713</v>
      </c>
      <c r="U7269" s="136">
        <v>18944</v>
      </c>
      <c r="V7269" s="135">
        <v>17829</v>
      </c>
      <c r="W7269" s="136">
        <v>16744</v>
      </c>
      <c r="X7269" s="135">
        <v>19909</v>
      </c>
      <c r="Y7269" s="136">
        <v>20921</v>
      </c>
      <c r="Z7269" s="135">
        <v>20586</v>
      </c>
      <c r="AA7269" s="136">
        <v>20405</v>
      </c>
      <c r="AB7269" s="135">
        <v>19600</v>
      </c>
      <c r="AC7269" s="136">
        <v>18322</v>
      </c>
      <c r="AD7269" s="135">
        <v>22109</v>
      </c>
      <c r="AE7269" s="137">
        <v>22656</v>
      </c>
      <c r="AF7269" s="138">
        <v>21849</v>
      </c>
    </row>
    <row r="7270" spans="2:32">
      <c r="B7270" s="114">
        <v>7232</v>
      </c>
      <c r="C7270" s="115">
        <v>7232</v>
      </c>
      <c r="D7270" s="116">
        <v>302</v>
      </c>
      <c r="E7270" s="117">
        <v>10</v>
      </c>
      <c r="F7270" s="118">
        <v>29</v>
      </c>
      <c r="G7270" s="119" t="s">
        <v>488</v>
      </c>
      <c r="H7270" s="120">
        <v>10</v>
      </c>
      <c r="I7270" s="115">
        <v>28</v>
      </c>
      <c r="J7270" s="116" t="s">
        <v>488</v>
      </c>
      <c r="K7270" s="121">
        <v>8</v>
      </c>
      <c r="L7270" s="108"/>
      <c r="M7270" s="122">
        <v>16356</v>
      </c>
      <c r="N7270" s="123">
        <v>17758</v>
      </c>
      <c r="O7270" s="124">
        <v>17312</v>
      </c>
      <c r="P7270" s="123">
        <v>17405</v>
      </c>
      <c r="Q7270" s="124">
        <v>16104</v>
      </c>
      <c r="R7270" s="123">
        <v>18615</v>
      </c>
      <c r="S7270" s="124">
        <v>19529</v>
      </c>
      <c r="T7270" s="123">
        <v>20127</v>
      </c>
      <c r="U7270" s="124">
        <v>19303</v>
      </c>
      <c r="V7270" s="123">
        <v>17985</v>
      </c>
      <c r="W7270" s="124">
        <v>16863</v>
      </c>
      <c r="X7270" s="123">
        <v>20404</v>
      </c>
      <c r="Y7270" s="124">
        <v>21081</v>
      </c>
      <c r="Z7270" s="123">
        <v>20741</v>
      </c>
      <c r="AA7270" s="124">
        <v>20750</v>
      </c>
      <c r="AB7270" s="123">
        <v>19622</v>
      </c>
      <c r="AC7270" s="124">
        <v>18346</v>
      </c>
      <c r="AD7270" s="123">
        <v>22126</v>
      </c>
      <c r="AE7270" s="125">
        <v>22783</v>
      </c>
      <c r="AF7270" s="126">
        <v>21933</v>
      </c>
    </row>
    <row r="7271" spans="2:32">
      <c r="B7271" s="127">
        <v>7233</v>
      </c>
      <c r="C7271" s="128">
        <v>7233</v>
      </c>
      <c r="D7271" s="129">
        <v>302</v>
      </c>
      <c r="E7271" s="130">
        <v>10</v>
      </c>
      <c r="F7271" s="131">
        <v>29</v>
      </c>
      <c r="G7271" s="132" t="s">
        <v>488</v>
      </c>
      <c r="H7271" s="133">
        <v>10</v>
      </c>
      <c r="I7271" s="128">
        <v>28</v>
      </c>
      <c r="J7271" s="129" t="s">
        <v>488</v>
      </c>
      <c r="K7271" s="134">
        <v>9</v>
      </c>
      <c r="L7271" s="108"/>
      <c r="M7271" s="81">
        <v>16563</v>
      </c>
      <c r="N7271" s="135">
        <v>17755</v>
      </c>
      <c r="O7271" s="136">
        <v>17405</v>
      </c>
      <c r="P7271" s="135">
        <v>17632</v>
      </c>
      <c r="Q7271" s="136">
        <v>16605</v>
      </c>
      <c r="R7271" s="135">
        <v>18847</v>
      </c>
      <c r="S7271" s="136">
        <v>19657</v>
      </c>
      <c r="T7271" s="135">
        <v>20072</v>
      </c>
      <c r="U7271" s="136">
        <v>19314</v>
      </c>
      <c r="V7271" s="135">
        <v>18432</v>
      </c>
      <c r="W7271" s="136">
        <v>17123</v>
      </c>
      <c r="X7271" s="135">
        <v>20497</v>
      </c>
      <c r="Y7271" s="136">
        <v>21126</v>
      </c>
      <c r="Z7271" s="135">
        <v>20658</v>
      </c>
      <c r="AA7271" s="136">
        <v>20821</v>
      </c>
      <c r="AB7271" s="135">
        <v>19989</v>
      </c>
      <c r="AC7271" s="136">
        <v>18528</v>
      </c>
      <c r="AD7271" s="135">
        <v>22099</v>
      </c>
      <c r="AE7271" s="137">
        <v>22492</v>
      </c>
      <c r="AF7271" s="138">
        <v>21811</v>
      </c>
    </row>
    <row r="7272" spans="2:32">
      <c r="B7272" s="114">
        <v>7234</v>
      </c>
      <c r="C7272" s="115">
        <v>7234</v>
      </c>
      <c r="D7272" s="116">
        <v>302</v>
      </c>
      <c r="E7272" s="117">
        <v>10</v>
      </c>
      <c r="F7272" s="118">
        <v>29</v>
      </c>
      <c r="G7272" s="119" t="s">
        <v>488</v>
      </c>
      <c r="H7272" s="120">
        <v>10</v>
      </c>
      <c r="I7272" s="115">
        <v>28</v>
      </c>
      <c r="J7272" s="116" t="s">
        <v>488</v>
      </c>
      <c r="K7272" s="121">
        <v>10</v>
      </c>
      <c r="L7272" s="108"/>
      <c r="M7272" s="122">
        <v>16777</v>
      </c>
      <c r="N7272" s="123">
        <v>17859</v>
      </c>
      <c r="O7272" s="124">
        <v>17550</v>
      </c>
      <c r="P7272" s="123">
        <v>17978</v>
      </c>
      <c r="Q7272" s="124">
        <v>17016</v>
      </c>
      <c r="R7272" s="123">
        <v>18994</v>
      </c>
      <c r="S7272" s="124">
        <v>20023</v>
      </c>
      <c r="T7272" s="123">
        <v>20149</v>
      </c>
      <c r="U7272" s="124">
        <v>19411</v>
      </c>
      <c r="V7272" s="123">
        <v>18852</v>
      </c>
      <c r="W7272" s="124">
        <v>17417</v>
      </c>
      <c r="X7272" s="123">
        <v>20652</v>
      </c>
      <c r="Y7272" s="124">
        <v>21724</v>
      </c>
      <c r="Z7272" s="123">
        <v>21007</v>
      </c>
      <c r="AA7272" s="124">
        <v>21423</v>
      </c>
      <c r="AB7272" s="123">
        <v>20469</v>
      </c>
      <c r="AC7272" s="124">
        <v>18822</v>
      </c>
      <c r="AD7272" s="123">
        <v>22756</v>
      </c>
      <c r="AE7272" s="125">
        <v>22828</v>
      </c>
      <c r="AF7272" s="126">
        <v>22196</v>
      </c>
    </row>
    <row r="7273" spans="2:32">
      <c r="B7273" s="127">
        <v>7235</v>
      </c>
      <c r="C7273" s="128">
        <v>7235</v>
      </c>
      <c r="D7273" s="129">
        <v>302</v>
      </c>
      <c r="E7273" s="130">
        <v>10</v>
      </c>
      <c r="F7273" s="131">
        <v>29</v>
      </c>
      <c r="G7273" s="132" t="s">
        <v>488</v>
      </c>
      <c r="H7273" s="133">
        <v>10</v>
      </c>
      <c r="I7273" s="128">
        <v>28</v>
      </c>
      <c r="J7273" s="129" t="s">
        <v>488</v>
      </c>
      <c r="K7273" s="134">
        <v>11</v>
      </c>
      <c r="L7273" s="108"/>
      <c r="M7273" s="81">
        <v>16592</v>
      </c>
      <c r="N7273" s="135">
        <v>17701</v>
      </c>
      <c r="O7273" s="136">
        <v>17465</v>
      </c>
      <c r="P7273" s="135">
        <v>17887</v>
      </c>
      <c r="Q7273" s="136">
        <v>17017</v>
      </c>
      <c r="R7273" s="135">
        <v>18670</v>
      </c>
      <c r="S7273" s="136">
        <v>19853</v>
      </c>
      <c r="T7273" s="135">
        <v>19845</v>
      </c>
      <c r="U7273" s="136">
        <v>19213</v>
      </c>
      <c r="V7273" s="135">
        <v>18737</v>
      </c>
      <c r="W7273" s="136">
        <v>17341</v>
      </c>
      <c r="X7273" s="135">
        <v>20254</v>
      </c>
      <c r="Y7273" s="136">
        <v>21916</v>
      </c>
      <c r="Z7273" s="135">
        <v>21294</v>
      </c>
      <c r="AA7273" s="136">
        <v>21766</v>
      </c>
      <c r="AB7273" s="135">
        <v>20412</v>
      </c>
      <c r="AC7273" s="136">
        <v>18854</v>
      </c>
      <c r="AD7273" s="135">
        <v>23007</v>
      </c>
      <c r="AE7273" s="137">
        <v>23040</v>
      </c>
      <c r="AF7273" s="138">
        <v>22540</v>
      </c>
    </row>
    <row r="7274" spans="2:32">
      <c r="B7274" s="114">
        <v>7236</v>
      </c>
      <c r="C7274" s="115">
        <v>7236</v>
      </c>
      <c r="D7274" s="116">
        <v>302</v>
      </c>
      <c r="E7274" s="117">
        <v>10</v>
      </c>
      <c r="F7274" s="118">
        <v>29</v>
      </c>
      <c r="G7274" s="119" t="s">
        <v>488</v>
      </c>
      <c r="H7274" s="120">
        <v>10</v>
      </c>
      <c r="I7274" s="115">
        <v>28</v>
      </c>
      <c r="J7274" s="116" t="s">
        <v>488</v>
      </c>
      <c r="K7274" s="121">
        <v>12</v>
      </c>
      <c r="L7274" s="108"/>
      <c r="M7274" s="122">
        <v>16460</v>
      </c>
      <c r="N7274" s="123">
        <v>17581</v>
      </c>
      <c r="O7274" s="124">
        <v>17257</v>
      </c>
      <c r="P7274" s="123">
        <v>17809</v>
      </c>
      <c r="Q7274" s="124">
        <v>16870</v>
      </c>
      <c r="R7274" s="123">
        <v>18421</v>
      </c>
      <c r="S7274" s="124">
        <v>19513</v>
      </c>
      <c r="T7274" s="123">
        <v>19593</v>
      </c>
      <c r="U7274" s="124">
        <v>18844</v>
      </c>
      <c r="V7274" s="123">
        <v>18521</v>
      </c>
      <c r="W7274" s="124">
        <v>17198</v>
      </c>
      <c r="X7274" s="123">
        <v>19934</v>
      </c>
      <c r="Y7274" s="124">
        <v>21678</v>
      </c>
      <c r="Z7274" s="123">
        <v>21256</v>
      </c>
      <c r="AA7274" s="124">
        <v>21908</v>
      </c>
      <c r="AB7274" s="123">
        <v>20210</v>
      </c>
      <c r="AC7274" s="124">
        <v>18882</v>
      </c>
      <c r="AD7274" s="123">
        <v>22784</v>
      </c>
      <c r="AE7274" s="125">
        <v>23075</v>
      </c>
      <c r="AF7274" s="126">
        <v>22526</v>
      </c>
    </row>
    <row r="7275" spans="2:32">
      <c r="B7275" s="127">
        <v>7237</v>
      </c>
      <c r="C7275" s="128">
        <v>7237</v>
      </c>
      <c r="D7275" s="129">
        <v>302</v>
      </c>
      <c r="E7275" s="130">
        <v>10</v>
      </c>
      <c r="F7275" s="131">
        <v>29</v>
      </c>
      <c r="G7275" s="132" t="s">
        <v>488</v>
      </c>
      <c r="H7275" s="133">
        <v>10</v>
      </c>
      <c r="I7275" s="128">
        <v>28</v>
      </c>
      <c r="J7275" s="129" t="s">
        <v>488</v>
      </c>
      <c r="K7275" s="134">
        <v>13</v>
      </c>
      <c r="L7275" s="108"/>
      <c r="M7275" s="81">
        <v>16409</v>
      </c>
      <c r="N7275" s="135">
        <v>17486</v>
      </c>
      <c r="O7275" s="136">
        <v>17144</v>
      </c>
      <c r="P7275" s="135">
        <v>17681</v>
      </c>
      <c r="Q7275" s="136">
        <v>16759</v>
      </c>
      <c r="R7275" s="135">
        <v>18362</v>
      </c>
      <c r="S7275" s="136">
        <v>19400</v>
      </c>
      <c r="T7275" s="135">
        <v>19432</v>
      </c>
      <c r="U7275" s="136">
        <v>18666</v>
      </c>
      <c r="V7275" s="135">
        <v>18377</v>
      </c>
      <c r="W7275" s="136">
        <v>17033</v>
      </c>
      <c r="X7275" s="135">
        <v>19845</v>
      </c>
      <c r="Y7275" s="136">
        <v>21631</v>
      </c>
      <c r="Z7275" s="135">
        <v>21195</v>
      </c>
      <c r="AA7275" s="136">
        <v>21845</v>
      </c>
      <c r="AB7275" s="135">
        <v>20051</v>
      </c>
      <c r="AC7275" s="136">
        <v>18699</v>
      </c>
      <c r="AD7275" s="135">
        <v>22724</v>
      </c>
      <c r="AE7275" s="137">
        <v>23006</v>
      </c>
      <c r="AF7275" s="138">
        <v>22466</v>
      </c>
    </row>
    <row r="7276" spans="2:32">
      <c r="B7276" s="114">
        <v>7238</v>
      </c>
      <c r="C7276" s="115">
        <v>7238</v>
      </c>
      <c r="D7276" s="116">
        <v>302</v>
      </c>
      <c r="E7276" s="117">
        <v>10</v>
      </c>
      <c r="F7276" s="118">
        <v>29</v>
      </c>
      <c r="G7276" s="119" t="s">
        <v>488</v>
      </c>
      <c r="H7276" s="120">
        <v>10</v>
      </c>
      <c r="I7276" s="115">
        <v>28</v>
      </c>
      <c r="J7276" s="116" t="s">
        <v>488</v>
      </c>
      <c r="K7276" s="121">
        <v>14</v>
      </c>
      <c r="L7276" s="108"/>
      <c r="M7276" s="122">
        <v>16291</v>
      </c>
      <c r="N7276" s="123">
        <v>17399</v>
      </c>
      <c r="O7276" s="124">
        <v>16936</v>
      </c>
      <c r="P7276" s="123">
        <v>17481</v>
      </c>
      <c r="Q7276" s="124">
        <v>16574</v>
      </c>
      <c r="R7276" s="123">
        <v>18201</v>
      </c>
      <c r="S7276" s="124">
        <v>19199</v>
      </c>
      <c r="T7276" s="123">
        <v>19338</v>
      </c>
      <c r="U7276" s="124">
        <v>18492</v>
      </c>
      <c r="V7276" s="123">
        <v>18108</v>
      </c>
      <c r="W7276" s="124">
        <v>16844</v>
      </c>
      <c r="X7276" s="123">
        <v>19653</v>
      </c>
      <c r="Y7276" s="124">
        <v>21328</v>
      </c>
      <c r="Z7276" s="123">
        <v>20869</v>
      </c>
      <c r="AA7276" s="124">
        <v>21530</v>
      </c>
      <c r="AB7276" s="123">
        <v>19735</v>
      </c>
      <c r="AC7276" s="124">
        <v>18717</v>
      </c>
      <c r="AD7276" s="123">
        <v>22378</v>
      </c>
      <c r="AE7276" s="125">
        <v>22819</v>
      </c>
      <c r="AF7276" s="126">
        <v>22116</v>
      </c>
    </row>
    <row r="7277" spans="2:32">
      <c r="B7277" s="127">
        <v>7239</v>
      </c>
      <c r="C7277" s="128">
        <v>7239</v>
      </c>
      <c r="D7277" s="129">
        <v>302</v>
      </c>
      <c r="E7277" s="130">
        <v>10</v>
      </c>
      <c r="F7277" s="131">
        <v>29</v>
      </c>
      <c r="G7277" s="132" t="s">
        <v>488</v>
      </c>
      <c r="H7277" s="133">
        <v>10</v>
      </c>
      <c r="I7277" s="128">
        <v>28</v>
      </c>
      <c r="J7277" s="129" t="s">
        <v>488</v>
      </c>
      <c r="K7277" s="134">
        <v>15</v>
      </c>
      <c r="L7277" s="108"/>
      <c r="M7277" s="81">
        <v>16467</v>
      </c>
      <c r="N7277" s="135">
        <v>17483</v>
      </c>
      <c r="O7277" s="136">
        <v>16884</v>
      </c>
      <c r="P7277" s="135">
        <v>17436</v>
      </c>
      <c r="Q7277" s="136">
        <v>16565</v>
      </c>
      <c r="R7277" s="135">
        <v>18331</v>
      </c>
      <c r="S7277" s="136">
        <v>19149</v>
      </c>
      <c r="T7277" s="135">
        <v>19420</v>
      </c>
      <c r="U7277" s="136">
        <v>18521</v>
      </c>
      <c r="V7277" s="135">
        <v>18010</v>
      </c>
      <c r="W7277" s="136">
        <v>16833</v>
      </c>
      <c r="X7277" s="135">
        <v>19764</v>
      </c>
      <c r="Y7277" s="136">
        <v>20966</v>
      </c>
      <c r="Z7277" s="135">
        <v>20469</v>
      </c>
      <c r="AA7277" s="136">
        <v>21135</v>
      </c>
      <c r="AB7277" s="135">
        <v>19599</v>
      </c>
      <c r="AC7277" s="136">
        <v>18558</v>
      </c>
      <c r="AD7277" s="135">
        <v>21990</v>
      </c>
      <c r="AE7277" s="137">
        <v>22579</v>
      </c>
      <c r="AF7277" s="138">
        <v>21685</v>
      </c>
    </row>
    <row r="7278" spans="2:32">
      <c r="B7278" s="114">
        <v>7240</v>
      </c>
      <c r="C7278" s="115">
        <v>7240</v>
      </c>
      <c r="D7278" s="116">
        <v>302</v>
      </c>
      <c r="E7278" s="117">
        <v>10</v>
      </c>
      <c r="F7278" s="118">
        <v>29</v>
      </c>
      <c r="G7278" s="119" t="s">
        <v>488</v>
      </c>
      <c r="H7278" s="120">
        <v>10</v>
      </c>
      <c r="I7278" s="115">
        <v>28</v>
      </c>
      <c r="J7278" s="116" t="s">
        <v>488</v>
      </c>
      <c r="K7278" s="121">
        <v>16</v>
      </c>
      <c r="L7278" s="108"/>
      <c r="M7278" s="122">
        <v>16862</v>
      </c>
      <c r="N7278" s="123">
        <v>17878</v>
      </c>
      <c r="O7278" s="124">
        <v>17118</v>
      </c>
      <c r="P7278" s="123">
        <v>17577</v>
      </c>
      <c r="Q7278" s="124">
        <v>16761</v>
      </c>
      <c r="R7278" s="123">
        <v>18623</v>
      </c>
      <c r="S7278" s="124">
        <v>19582</v>
      </c>
      <c r="T7278" s="123">
        <v>19776</v>
      </c>
      <c r="U7278" s="124">
        <v>18758</v>
      </c>
      <c r="V7278" s="123">
        <v>18040</v>
      </c>
      <c r="W7278" s="124">
        <v>17079</v>
      </c>
      <c r="X7278" s="123">
        <v>19979</v>
      </c>
      <c r="Y7278" s="124">
        <v>21167</v>
      </c>
      <c r="Z7278" s="123">
        <v>20196</v>
      </c>
      <c r="AA7278" s="124">
        <v>20765</v>
      </c>
      <c r="AB7278" s="123">
        <v>19539</v>
      </c>
      <c r="AC7278" s="124">
        <v>18724</v>
      </c>
      <c r="AD7278" s="123">
        <v>22156</v>
      </c>
      <c r="AE7278" s="125">
        <v>22519</v>
      </c>
      <c r="AF7278" s="126">
        <v>21354</v>
      </c>
    </row>
    <row r="7279" spans="2:32">
      <c r="B7279" s="127">
        <v>7241</v>
      </c>
      <c r="C7279" s="128">
        <v>7241</v>
      </c>
      <c r="D7279" s="129">
        <v>302</v>
      </c>
      <c r="E7279" s="130">
        <v>10</v>
      </c>
      <c r="F7279" s="131">
        <v>29</v>
      </c>
      <c r="G7279" s="132" t="s">
        <v>488</v>
      </c>
      <c r="H7279" s="133">
        <v>10</v>
      </c>
      <c r="I7279" s="128">
        <v>28</v>
      </c>
      <c r="J7279" s="129" t="s">
        <v>488</v>
      </c>
      <c r="K7279" s="134">
        <v>17</v>
      </c>
      <c r="L7279" s="108"/>
      <c r="M7279" s="81">
        <v>17242</v>
      </c>
      <c r="N7279" s="135">
        <v>18214</v>
      </c>
      <c r="O7279" s="136">
        <v>17366</v>
      </c>
      <c r="P7279" s="135">
        <v>17816</v>
      </c>
      <c r="Q7279" s="136">
        <v>16967</v>
      </c>
      <c r="R7279" s="135">
        <v>19083</v>
      </c>
      <c r="S7279" s="136">
        <v>19916</v>
      </c>
      <c r="T7279" s="135">
        <v>20047</v>
      </c>
      <c r="U7279" s="136">
        <v>18956</v>
      </c>
      <c r="V7279" s="135">
        <v>18388</v>
      </c>
      <c r="W7279" s="136">
        <v>17527</v>
      </c>
      <c r="X7279" s="135">
        <v>20478</v>
      </c>
      <c r="Y7279" s="136">
        <v>21426</v>
      </c>
      <c r="Z7279" s="135">
        <v>20232</v>
      </c>
      <c r="AA7279" s="136">
        <v>20882</v>
      </c>
      <c r="AB7279" s="135">
        <v>19931</v>
      </c>
      <c r="AC7279" s="136">
        <v>19223</v>
      </c>
      <c r="AD7279" s="135">
        <v>22428</v>
      </c>
      <c r="AE7279" s="137">
        <v>22746</v>
      </c>
      <c r="AF7279" s="138">
        <v>21398</v>
      </c>
    </row>
    <row r="7280" spans="2:32">
      <c r="B7280" s="114">
        <v>7242</v>
      </c>
      <c r="C7280" s="115">
        <v>7242</v>
      </c>
      <c r="D7280" s="116">
        <v>302</v>
      </c>
      <c r="E7280" s="117">
        <v>10</v>
      </c>
      <c r="F7280" s="118">
        <v>29</v>
      </c>
      <c r="G7280" s="119" t="s">
        <v>488</v>
      </c>
      <c r="H7280" s="120">
        <v>10</v>
      </c>
      <c r="I7280" s="115">
        <v>28</v>
      </c>
      <c r="J7280" s="116" t="s">
        <v>488</v>
      </c>
      <c r="K7280" s="121">
        <v>18</v>
      </c>
      <c r="L7280" s="108"/>
      <c r="M7280" s="122">
        <v>17357</v>
      </c>
      <c r="N7280" s="123">
        <v>18404</v>
      </c>
      <c r="O7280" s="124">
        <v>17841</v>
      </c>
      <c r="P7280" s="123">
        <v>18007</v>
      </c>
      <c r="Q7280" s="124">
        <v>17384</v>
      </c>
      <c r="R7280" s="123">
        <v>19450</v>
      </c>
      <c r="S7280" s="124">
        <v>19971</v>
      </c>
      <c r="T7280" s="123">
        <v>20115</v>
      </c>
      <c r="U7280" s="124">
        <v>19369</v>
      </c>
      <c r="V7280" s="123">
        <v>18940</v>
      </c>
      <c r="W7280" s="124">
        <v>18259</v>
      </c>
      <c r="X7280" s="123">
        <v>21018</v>
      </c>
      <c r="Y7280" s="124">
        <v>21635</v>
      </c>
      <c r="Z7280" s="123">
        <v>20826</v>
      </c>
      <c r="AA7280" s="124">
        <v>21271</v>
      </c>
      <c r="AB7280" s="123">
        <v>20839</v>
      </c>
      <c r="AC7280" s="124">
        <v>19906</v>
      </c>
      <c r="AD7280" s="123">
        <v>22729</v>
      </c>
      <c r="AE7280" s="125">
        <v>22753</v>
      </c>
      <c r="AF7280" s="126">
        <v>22084</v>
      </c>
    </row>
    <row r="7281" spans="2:32">
      <c r="B7281" s="127">
        <v>7243</v>
      </c>
      <c r="C7281" s="128">
        <v>7243</v>
      </c>
      <c r="D7281" s="129">
        <v>302</v>
      </c>
      <c r="E7281" s="130">
        <v>10</v>
      </c>
      <c r="F7281" s="131">
        <v>29</v>
      </c>
      <c r="G7281" s="132" t="s">
        <v>488</v>
      </c>
      <c r="H7281" s="133">
        <v>10</v>
      </c>
      <c r="I7281" s="128">
        <v>28</v>
      </c>
      <c r="J7281" s="129" t="s">
        <v>488</v>
      </c>
      <c r="K7281" s="134">
        <v>19</v>
      </c>
      <c r="L7281" s="108"/>
      <c r="M7281" s="81">
        <v>17453</v>
      </c>
      <c r="N7281" s="135">
        <v>18356</v>
      </c>
      <c r="O7281" s="136">
        <v>17862</v>
      </c>
      <c r="P7281" s="135">
        <v>18069</v>
      </c>
      <c r="Q7281" s="136">
        <v>17451</v>
      </c>
      <c r="R7281" s="135">
        <v>19611</v>
      </c>
      <c r="S7281" s="136">
        <v>20246</v>
      </c>
      <c r="T7281" s="135">
        <v>20269</v>
      </c>
      <c r="U7281" s="136">
        <v>19484</v>
      </c>
      <c r="V7281" s="135">
        <v>19242</v>
      </c>
      <c r="W7281" s="136">
        <v>18596</v>
      </c>
      <c r="X7281" s="135">
        <v>21359</v>
      </c>
      <c r="Y7281" s="136">
        <v>22219</v>
      </c>
      <c r="Z7281" s="135">
        <v>21358</v>
      </c>
      <c r="AA7281" s="136">
        <v>21812</v>
      </c>
      <c r="AB7281" s="135">
        <v>21546</v>
      </c>
      <c r="AC7281" s="136">
        <v>20518</v>
      </c>
      <c r="AD7281" s="135">
        <v>23517</v>
      </c>
      <c r="AE7281" s="137">
        <v>23415</v>
      </c>
      <c r="AF7281" s="138">
        <v>22762</v>
      </c>
    </row>
    <row r="7282" spans="2:32">
      <c r="B7282" s="114">
        <v>7244</v>
      </c>
      <c r="C7282" s="115">
        <v>7244</v>
      </c>
      <c r="D7282" s="116">
        <v>302</v>
      </c>
      <c r="E7282" s="117">
        <v>10</v>
      </c>
      <c r="F7282" s="118">
        <v>29</v>
      </c>
      <c r="G7282" s="119" t="s">
        <v>488</v>
      </c>
      <c r="H7282" s="120">
        <v>10</v>
      </c>
      <c r="I7282" s="115">
        <v>28</v>
      </c>
      <c r="J7282" s="116" t="s">
        <v>488</v>
      </c>
      <c r="K7282" s="121">
        <v>20</v>
      </c>
      <c r="L7282" s="108"/>
      <c r="M7282" s="122">
        <v>17127</v>
      </c>
      <c r="N7282" s="123">
        <v>18118</v>
      </c>
      <c r="O7282" s="124">
        <v>17527</v>
      </c>
      <c r="P7282" s="123">
        <v>17827</v>
      </c>
      <c r="Q7282" s="124">
        <v>17136</v>
      </c>
      <c r="R7282" s="123">
        <v>19306</v>
      </c>
      <c r="S7282" s="124">
        <v>20125</v>
      </c>
      <c r="T7282" s="123">
        <v>20260</v>
      </c>
      <c r="U7282" s="124">
        <v>19482</v>
      </c>
      <c r="V7282" s="123">
        <v>19224</v>
      </c>
      <c r="W7282" s="124">
        <v>18765</v>
      </c>
      <c r="X7282" s="123">
        <v>21451</v>
      </c>
      <c r="Y7282" s="124">
        <v>22446</v>
      </c>
      <c r="Z7282" s="123">
        <v>21761</v>
      </c>
      <c r="AA7282" s="124">
        <v>22263</v>
      </c>
      <c r="AB7282" s="123">
        <v>21920</v>
      </c>
      <c r="AC7282" s="124">
        <v>21019</v>
      </c>
      <c r="AD7282" s="123">
        <v>23959</v>
      </c>
      <c r="AE7282" s="125">
        <v>24045</v>
      </c>
      <c r="AF7282" s="126">
        <v>23330</v>
      </c>
    </row>
    <row r="7283" spans="2:32">
      <c r="B7283" s="127">
        <v>7245</v>
      </c>
      <c r="C7283" s="128">
        <v>7245</v>
      </c>
      <c r="D7283" s="129">
        <v>302</v>
      </c>
      <c r="E7283" s="130">
        <v>10</v>
      </c>
      <c r="F7283" s="131">
        <v>29</v>
      </c>
      <c r="G7283" s="132" t="s">
        <v>488</v>
      </c>
      <c r="H7283" s="133">
        <v>10</v>
      </c>
      <c r="I7283" s="128">
        <v>28</v>
      </c>
      <c r="J7283" s="129" t="s">
        <v>488</v>
      </c>
      <c r="K7283" s="134">
        <v>21</v>
      </c>
      <c r="L7283" s="108"/>
      <c r="M7283" s="81">
        <v>16441</v>
      </c>
      <c r="N7283" s="135">
        <v>17497</v>
      </c>
      <c r="O7283" s="136">
        <v>16998</v>
      </c>
      <c r="P7283" s="135">
        <v>17389</v>
      </c>
      <c r="Q7283" s="136">
        <v>16721</v>
      </c>
      <c r="R7283" s="135">
        <v>18742</v>
      </c>
      <c r="S7283" s="136">
        <v>19830</v>
      </c>
      <c r="T7283" s="135">
        <v>19912</v>
      </c>
      <c r="U7283" s="136">
        <v>19259</v>
      </c>
      <c r="V7283" s="135">
        <v>19196</v>
      </c>
      <c r="W7283" s="136">
        <v>18859</v>
      </c>
      <c r="X7283" s="135">
        <v>21268</v>
      </c>
      <c r="Y7283" s="136">
        <v>22645</v>
      </c>
      <c r="Z7283" s="135">
        <v>22012</v>
      </c>
      <c r="AA7283" s="136">
        <v>22666</v>
      </c>
      <c r="AB7283" s="135">
        <v>22447</v>
      </c>
      <c r="AC7283" s="136">
        <v>21505</v>
      </c>
      <c r="AD7283" s="135">
        <v>24429</v>
      </c>
      <c r="AE7283" s="137">
        <v>24466</v>
      </c>
      <c r="AF7283" s="138">
        <v>23794</v>
      </c>
    </row>
    <row r="7284" spans="2:32">
      <c r="B7284" s="114">
        <v>7246</v>
      </c>
      <c r="C7284" s="115">
        <v>7246</v>
      </c>
      <c r="D7284" s="116">
        <v>302</v>
      </c>
      <c r="E7284" s="117">
        <v>10</v>
      </c>
      <c r="F7284" s="118">
        <v>29</v>
      </c>
      <c r="G7284" s="119" t="s">
        <v>488</v>
      </c>
      <c r="H7284" s="120">
        <v>10</v>
      </c>
      <c r="I7284" s="115">
        <v>28</v>
      </c>
      <c r="J7284" s="116" t="s">
        <v>488</v>
      </c>
      <c r="K7284" s="121">
        <v>22</v>
      </c>
      <c r="L7284" s="108"/>
      <c r="M7284" s="122">
        <v>15488</v>
      </c>
      <c r="N7284" s="123">
        <v>16493</v>
      </c>
      <c r="O7284" s="124">
        <v>16072</v>
      </c>
      <c r="P7284" s="123">
        <v>16518</v>
      </c>
      <c r="Q7284" s="124">
        <v>16177</v>
      </c>
      <c r="R7284" s="123">
        <v>17841</v>
      </c>
      <c r="S7284" s="124">
        <v>18978</v>
      </c>
      <c r="T7284" s="123">
        <v>19118</v>
      </c>
      <c r="U7284" s="124">
        <v>18581</v>
      </c>
      <c r="V7284" s="123">
        <v>18900</v>
      </c>
      <c r="W7284" s="124">
        <v>18495</v>
      </c>
      <c r="X7284" s="123">
        <v>20606</v>
      </c>
      <c r="Y7284" s="124">
        <v>22134</v>
      </c>
      <c r="Z7284" s="123">
        <v>21594</v>
      </c>
      <c r="AA7284" s="124">
        <v>22336</v>
      </c>
      <c r="AB7284" s="123">
        <v>22472</v>
      </c>
      <c r="AC7284" s="124">
        <v>21405</v>
      </c>
      <c r="AD7284" s="123">
        <v>24050</v>
      </c>
      <c r="AE7284" s="125">
        <v>24152</v>
      </c>
      <c r="AF7284" s="126">
        <v>23519</v>
      </c>
    </row>
    <row r="7285" spans="2:32">
      <c r="B7285" s="127">
        <v>7247</v>
      </c>
      <c r="C7285" s="128">
        <v>7247</v>
      </c>
      <c r="D7285" s="129">
        <v>302</v>
      </c>
      <c r="E7285" s="130">
        <v>10</v>
      </c>
      <c r="F7285" s="131">
        <v>29</v>
      </c>
      <c r="G7285" s="132" t="s">
        <v>488</v>
      </c>
      <c r="H7285" s="133">
        <v>10</v>
      </c>
      <c r="I7285" s="128">
        <v>28</v>
      </c>
      <c r="J7285" s="129" t="s">
        <v>488</v>
      </c>
      <c r="K7285" s="134">
        <v>23</v>
      </c>
      <c r="L7285" s="108"/>
      <c r="M7285" s="81">
        <v>14489</v>
      </c>
      <c r="N7285" s="135">
        <v>15350</v>
      </c>
      <c r="O7285" s="136">
        <v>15122</v>
      </c>
      <c r="P7285" s="135">
        <v>15628</v>
      </c>
      <c r="Q7285" s="136">
        <v>15582</v>
      </c>
      <c r="R7285" s="135">
        <v>16903</v>
      </c>
      <c r="S7285" s="136">
        <v>18004</v>
      </c>
      <c r="T7285" s="135">
        <v>18051</v>
      </c>
      <c r="U7285" s="136">
        <v>17792</v>
      </c>
      <c r="V7285" s="135">
        <v>18481</v>
      </c>
      <c r="W7285" s="136">
        <v>17919</v>
      </c>
      <c r="X7285" s="135">
        <v>19805</v>
      </c>
      <c r="Y7285" s="136">
        <v>21346</v>
      </c>
      <c r="Z7285" s="135">
        <v>20913</v>
      </c>
      <c r="AA7285" s="136">
        <v>21747</v>
      </c>
      <c r="AB7285" s="135">
        <v>22220</v>
      </c>
      <c r="AC7285" s="136">
        <v>21070</v>
      </c>
      <c r="AD7285" s="135">
        <v>23345</v>
      </c>
      <c r="AE7285" s="137">
        <v>23342</v>
      </c>
      <c r="AF7285" s="138">
        <v>22912</v>
      </c>
    </row>
    <row r="7286" spans="2:32">
      <c r="B7286" s="114">
        <v>7248</v>
      </c>
      <c r="C7286" s="115">
        <v>7248</v>
      </c>
      <c r="D7286" s="116">
        <v>302</v>
      </c>
      <c r="E7286" s="117">
        <v>10</v>
      </c>
      <c r="F7286" s="118">
        <v>29</v>
      </c>
      <c r="G7286" s="119" t="s">
        <v>488</v>
      </c>
      <c r="H7286" s="120">
        <v>10</v>
      </c>
      <c r="I7286" s="115">
        <v>28</v>
      </c>
      <c r="J7286" s="116" t="s">
        <v>488</v>
      </c>
      <c r="K7286" s="121">
        <v>24</v>
      </c>
      <c r="L7286" s="108"/>
      <c r="M7286" s="122">
        <v>13720</v>
      </c>
      <c r="N7286" s="123">
        <v>14544</v>
      </c>
      <c r="O7286" s="124">
        <v>14374</v>
      </c>
      <c r="P7286" s="123">
        <v>14795</v>
      </c>
      <c r="Q7286" s="124">
        <v>15114</v>
      </c>
      <c r="R7286" s="123">
        <v>16257</v>
      </c>
      <c r="S7286" s="124">
        <v>17238</v>
      </c>
      <c r="T7286" s="123">
        <v>17396</v>
      </c>
      <c r="U7286" s="124">
        <v>17231</v>
      </c>
      <c r="V7286" s="123">
        <v>18154</v>
      </c>
      <c r="W7286" s="124">
        <v>17531</v>
      </c>
      <c r="X7286" s="123">
        <v>19262</v>
      </c>
      <c r="Y7286" s="124">
        <v>20696</v>
      </c>
      <c r="Z7286" s="123">
        <v>20406</v>
      </c>
      <c r="AA7286" s="124">
        <v>21178</v>
      </c>
      <c r="AB7286" s="123">
        <v>21993</v>
      </c>
      <c r="AC7286" s="124">
        <v>20656</v>
      </c>
      <c r="AD7286" s="123">
        <v>22759</v>
      </c>
      <c r="AE7286" s="125">
        <v>22838</v>
      </c>
      <c r="AF7286" s="126">
        <v>22469</v>
      </c>
    </row>
    <row r="7287" spans="2:32">
      <c r="B7287" s="127">
        <v>7249</v>
      </c>
      <c r="C7287" s="128">
        <v>7249</v>
      </c>
      <c r="D7287" s="129">
        <v>303</v>
      </c>
      <c r="E7287" s="130">
        <v>10</v>
      </c>
      <c r="F7287" s="131">
        <v>30</v>
      </c>
      <c r="G7287" s="132" t="s">
        <v>488</v>
      </c>
      <c r="H7287" s="133">
        <v>10</v>
      </c>
      <c r="I7287" s="128">
        <v>29</v>
      </c>
      <c r="J7287" s="129" t="s">
        <v>488</v>
      </c>
      <c r="K7287" s="134">
        <v>1</v>
      </c>
      <c r="L7287" s="108"/>
      <c r="M7287" s="81">
        <v>13273</v>
      </c>
      <c r="N7287" s="135">
        <v>13739</v>
      </c>
      <c r="O7287" s="136">
        <v>13777</v>
      </c>
      <c r="P7287" s="135">
        <v>14524</v>
      </c>
      <c r="Q7287" s="136">
        <v>14224</v>
      </c>
      <c r="R7287" s="135">
        <v>15873</v>
      </c>
      <c r="S7287" s="136">
        <v>16503</v>
      </c>
      <c r="T7287" s="135">
        <v>16610</v>
      </c>
      <c r="U7287" s="136">
        <v>16675</v>
      </c>
      <c r="V7287" s="135">
        <v>16856</v>
      </c>
      <c r="W7287" s="136">
        <v>17334</v>
      </c>
      <c r="X7287" s="135">
        <v>19257</v>
      </c>
      <c r="Y7287" s="136">
        <v>20081</v>
      </c>
      <c r="Z7287" s="135">
        <v>19890</v>
      </c>
      <c r="AA7287" s="136">
        <v>21282</v>
      </c>
      <c r="AB7287" s="135">
        <v>20062</v>
      </c>
      <c r="AC7287" s="136">
        <v>20334</v>
      </c>
      <c r="AD7287" s="135">
        <v>22223</v>
      </c>
      <c r="AE7287" s="137">
        <v>22213</v>
      </c>
      <c r="AF7287" s="138">
        <v>21969</v>
      </c>
    </row>
    <row r="7288" spans="2:32">
      <c r="B7288" s="114">
        <v>7250</v>
      </c>
      <c r="C7288" s="115">
        <v>7250</v>
      </c>
      <c r="D7288" s="116">
        <v>303</v>
      </c>
      <c r="E7288" s="117">
        <v>10</v>
      </c>
      <c r="F7288" s="118">
        <v>30</v>
      </c>
      <c r="G7288" s="119" t="s">
        <v>488</v>
      </c>
      <c r="H7288" s="120">
        <v>10</v>
      </c>
      <c r="I7288" s="115">
        <v>29</v>
      </c>
      <c r="J7288" s="116" t="s">
        <v>488</v>
      </c>
      <c r="K7288" s="121">
        <v>2</v>
      </c>
      <c r="L7288" s="108"/>
      <c r="M7288" s="122">
        <v>13044</v>
      </c>
      <c r="N7288" s="123">
        <v>13458</v>
      </c>
      <c r="O7288" s="124">
        <v>13498</v>
      </c>
      <c r="P7288" s="123">
        <v>14229</v>
      </c>
      <c r="Q7288" s="124">
        <v>13979</v>
      </c>
      <c r="R7288" s="123">
        <v>15638</v>
      </c>
      <c r="S7288" s="124">
        <v>16298</v>
      </c>
      <c r="T7288" s="123">
        <v>16383</v>
      </c>
      <c r="U7288" s="124">
        <v>16366</v>
      </c>
      <c r="V7288" s="123">
        <v>16629</v>
      </c>
      <c r="W7288" s="124">
        <v>17125</v>
      </c>
      <c r="X7288" s="123">
        <v>18962</v>
      </c>
      <c r="Y7288" s="124">
        <v>19815</v>
      </c>
      <c r="Z7288" s="123">
        <v>19516</v>
      </c>
      <c r="AA7288" s="124">
        <v>20852</v>
      </c>
      <c r="AB7288" s="123">
        <v>19712</v>
      </c>
      <c r="AC7288" s="124">
        <v>20040</v>
      </c>
      <c r="AD7288" s="123">
        <v>21891</v>
      </c>
      <c r="AE7288" s="125">
        <v>21845</v>
      </c>
      <c r="AF7288" s="126">
        <v>21539</v>
      </c>
    </row>
    <row r="7289" spans="2:32">
      <c r="B7289" s="127">
        <v>7251</v>
      </c>
      <c r="C7289" s="128">
        <v>7251</v>
      </c>
      <c r="D7289" s="129">
        <v>303</v>
      </c>
      <c r="E7289" s="130">
        <v>10</v>
      </c>
      <c r="F7289" s="131">
        <v>30</v>
      </c>
      <c r="G7289" s="132" t="s">
        <v>488</v>
      </c>
      <c r="H7289" s="133">
        <v>10</v>
      </c>
      <c r="I7289" s="128">
        <v>29</v>
      </c>
      <c r="J7289" s="129" t="s">
        <v>488</v>
      </c>
      <c r="K7289" s="134">
        <v>3</v>
      </c>
      <c r="L7289" s="108"/>
      <c r="M7289" s="81">
        <v>13001</v>
      </c>
      <c r="N7289" s="135">
        <v>13339</v>
      </c>
      <c r="O7289" s="136">
        <v>13348</v>
      </c>
      <c r="P7289" s="135">
        <v>14121</v>
      </c>
      <c r="Q7289" s="136">
        <v>13915</v>
      </c>
      <c r="R7289" s="135">
        <v>15656</v>
      </c>
      <c r="S7289" s="136">
        <v>16344</v>
      </c>
      <c r="T7289" s="135">
        <v>16328</v>
      </c>
      <c r="U7289" s="136">
        <v>16277</v>
      </c>
      <c r="V7289" s="135">
        <v>16563</v>
      </c>
      <c r="W7289" s="136">
        <v>17163</v>
      </c>
      <c r="X7289" s="135">
        <v>18943</v>
      </c>
      <c r="Y7289" s="136">
        <v>19771</v>
      </c>
      <c r="Z7289" s="135">
        <v>19265</v>
      </c>
      <c r="AA7289" s="136">
        <v>20654</v>
      </c>
      <c r="AB7289" s="135">
        <v>19538</v>
      </c>
      <c r="AC7289" s="136">
        <v>19961</v>
      </c>
      <c r="AD7289" s="135">
        <v>21763</v>
      </c>
      <c r="AE7289" s="137">
        <v>21593</v>
      </c>
      <c r="AF7289" s="138">
        <v>21220</v>
      </c>
    </row>
    <row r="7290" spans="2:32">
      <c r="B7290" s="114">
        <v>7252</v>
      </c>
      <c r="C7290" s="115">
        <v>7252</v>
      </c>
      <c r="D7290" s="116">
        <v>303</v>
      </c>
      <c r="E7290" s="117">
        <v>10</v>
      </c>
      <c r="F7290" s="118">
        <v>30</v>
      </c>
      <c r="G7290" s="119" t="s">
        <v>488</v>
      </c>
      <c r="H7290" s="120">
        <v>10</v>
      </c>
      <c r="I7290" s="115">
        <v>29</v>
      </c>
      <c r="J7290" s="116" t="s">
        <v>488</v>
      </c>
      <c r="K7290" s="121">
        <v>4</v>
      </c>
      <c r="L7290" s="108"/>
      <c r="M7290" s="122">
        <v>13095</v>
      </c>
      <c r="N7290" s="123">
        <v>13413</v>
      </c>
      <c r="O7290" s="124">
        <v>13395</v>
      </c>
      <c r="P7290" s="123">
        <v>14130</v>
      </c>
      <c r="Q7290" s="124">
        <v>13836</v>
      </c>
      <c r="R7290" s="123">
        <v>15716</v>
      </c>
      <c r="S7290" s="124">
        <v>16353</v>
      </c>
      <c r="T7290" s="123">
        <v>16283</v>
      </c>
      <c r="U7290" s="124">
        <v>16138</v>
      </c>
      <c r="V7290" s="123">
        <v>16334</v>
      </c>
      <c r="W7290" s="124">
        <v>17045</v>
      </c>
      <c r="X7290" s="123">
        <v>18736</v>
      </c>
      <c r="Y7290" s="124">
        <v>19451</v>
      </c>
      <c r="Z7290" s="123">
        <v>18819</v>
      </c>
      <c r="AA7290" s="124">
        <v>20096</v>
      </c>
      <c r="AB7290" s="123">
        <v>18986</v>
      </c>
      <c r="AC7290" s="124">
        <v>19575</v>
      </c>
      <c r="AD7290" s="123">
        <v>21252</v>
      </c>
      <c r="AE7290" s="125">
        <v>21024</v>
      </c>
      <c r="AF7290" s="126">
        <v>20600</v>
      </c>
    </row>
    <row r="7291" spans="2:32">
      <c r="B7291" s="127">
        <v>7253</v>
      </c>
      <c r="C7291" s="128">
        <v>7253</v>
      </c>
      <c r="D7291" s="129">
        <v>303</v>
      </c>
      <c r="E7291" s="130">
        <v>10</v>
      </c>
      <c r="F7291" s="131">
        <v>30</v>
      </c>
      <c r="G7291" s="132" t="s">
        <v>488</v>
      </c>
      <c r="H7291" s="133">
        <v>10</v>
      </c>
      <c r="I7291" s="128">
        <v>29</v>
      </c>
      <c r="J7291" s="129" t="s">
        <v>488</v>
      </c>
      <c r="K7291" s="134">
        <v>5</v>
      </c>
      <c r="L7291" s="108"/>
      <c r="M7291" s="81">
        <v>13670</v>
      </c>
      <c r="N7291" s="135">
        <v>13839</v>
      </c>
      <c r="O7291" s="136">
        <v>13801</v>
      </c>
      <c r="P7291" s="135">
        <v>14346</v>
      </c>
      <c r="Q7291" s="136">
        <v>13876</v>
      </c>
      <c r="R7291" s="135">
        <v>16148</v>
      </c>
      <c r="S7291" s="136">
        <v>16747</v>
      </c>
      <c r="T7291" s="135">
        <v>16535</v>
      </c>
      <c r="U7291" s="136">
        <v>16321</v>
      </c>
      <c r="V7291" s="135">
        <v>16174</v>
      </c>
      <c r="W7291" s="136">
        <v>17248</v>
      </c>
      <c r="X7291" s="135">
        <v>18822</v>
      </c>
      <c r="Y7291" s="136">
        <v>19403</v>
      </c>
      <c r="Z7291" s="135">
        <v>18614</v>
      </c>
      <c r="AA7291" s="136">
        <v>19579</v>
      </c>
      <c r="AB7291" s="135">
        <v>18436</v>
      </c>
      <c r="AC7291" s="136">
        <v>19516</v>
      </c>
      <c r="AD7291" s="135">
        <v>20976</v>
      </c>
      <c r="AE7291" s="137">
        <v>20704</v>
      </c>
      <c r="AF7291" s="138">
        <v>20192</v>
      </c>
    </row>
    <row r="7292" spans="2:32">
      <c r="B7292" s="114">
        <v>7254</v>
      </c>
      <c r="C7292" s="115">
        <v>7254</v>
      </c>
      <c r="D7292" s="116">
        <v>303</v>
      </c>
      <c r="E7292" s="117">
        <v>10</v>
      </c>
      <c r="F7292" s="118">
        <v>30</v>
      </c>
      <c r="G7292" s="119" t="s">
        <v>488</v>
      </c>
      <c r="H7292" s="120">
        <v>10</v>
      </c>
      <c r="I7292" s="115">
        <v>29</v>
      </c>
      <c r="J7292" s="116" t="s">
        <v>488</v>
      </c>
      <c r="K7292" s="121">
        <v>6</v>
      </c>
      <c r="L7292" s="108"/>
      <c r="M7292" s="122">
        <v>14991</v>
      </c>
      <c r="N7292" s="123">
        <v>14926</v>
      </c>
      <c r="O7292" s="124">
        <v>15016</v>
      </c>
      <c r="P7292" s="123">
        <v>14908</v>
      </c>
      <c r="Q7292" s="124">
        <v>14162</v>
      </c>
      <c r="R7292" s="123">
        <v>17391</v>
      </c>
      <c r="S7292" s="124">
        <v>17949</v>
      </c>
      <c r="T7292" s="123">
        <v>17403</v>
      </c>
      <c r="U7292" s="124">
        <v>17196</v>
      </c>
      <c r="V7292" s="123">
        <v>16251</v>
      </c>
      <c r="W7292" s="124">
        <v>18091</v>
      </c>
      <c r="X7292" s="123">
        <v>19654</v>
      </c>
      <c r="Y7292" s="124">
        <v>20196</v>
      </c>
      <c r="Z7292" s="123">
        <v>19085</v>
      </c>
      <c r="AA7292" s="124">
        <v>19298</v>
      </c>
      <c r="AB7292" s="123">
        <v>18108</v>
      </c>
      <c r="AC7292" s="124">
        <v>20113</v>
      </c>
      <c r="AD7292" s="123">
        <v>21528</v>
      </c>
      <c r="AE7292" s="125">
        <v>20958</v>
      </c>
      <c r="AF7292" s="126">
        <v>20466</v>
      </c>
    </row>
    <row r="7293" spans="2:32">
      <c r="B7293" s="127">
        <v>7255</v>
      </c>
      <c r="C7293" s="128">
        <v>7255</v>
      </c>
      <c r="D7293" s="129">
        <v>303</v>
      </c>
      <c r="E7293" s="130">
        <v>10</v>
      </c>
      <c r="F7293" s="131">
        <v>30</v>
      </c>
      <c r="G7293" s="132" t="s">
        <v>488</v>
      </c>
      <c r="H7293" s="133">
        <v>10</v>
      </c>
      <c r="I7293" s="128">
        <v>29</v>
      </c>
      <c r="J7293" s="129" t="s">
        <v>488</v>
      </c>
      <c r="K7293" s="134">
        <v>7</v>
      </c>
      <c r="L7293" s="108"/>
      <c r="M7293" s="81">
        <v>16550</v>
      </c>
      <c r="N7293" s="135">
        <v>16337</v>
      </c>
      <c r="O7293" s="136">
        <v>16652</v>
      </c>
      <c r="P7293" s="135">
        <v>15578</v>
      </c>
      <c r="Q7293" s="136">
        <v>14705</v>
      </c>
      <c r="R7293" s="135">
        <v>18837</v>
      </c>
      <c r="S7293" s="136">
        <v>19448</v>
      </c>
      <c r="T7293" s="135">
        <v>18694</v>
      </c>
      <c r="U7293" s="136">
        <v>18527</v>
      </c>
      <c r="V7293" s="135">
        <v>16512</v>
      </c>
      <c r="W7293" s="136">
        <v>19460</v>
      </c>
      <c r="X7293" s="135">
        <v>20676</v>
      </c>
      <c r="Y7293" s="136">
        <v>21403</v>
      </c>
      <c r="Z7293" s="135">
        <v>20133</v>
      </c>
      <c r="AA7293" s="136">
        <v>19357</v>
      </c>
      <c r="AB7293" s="135">
        <v>18128</v>
      </c>
      <c r="AC7293" s="136">
        <v>21194</v>
      </c>
      <c r="AD7293" s="135">
        <v>22559</v>
      </c>
      <c r="AE7293" s="137">
        <v>21723</v>
      </c>
      <c r="AF7293" s="138">
        <v>21396</v>
      </c>
    </row>
    <row r="7294" spans="2:32">
      <c r="B7294" s="114">
        <v>7256</v>
      </c>
      <c r="C7294" s="115">
        <v>7256</v>
      </c>
      <c r="D7294" s="116">
        <v>303</v>
      </c>
      <c r="E7294" s="117">
        <v>10</v>
      </c>
      <c r="F7294" s="118">
        <v>30</v>
      </c>
      <c r="G7294" s="119" t="s">
        <v>488</v>
      </c>
      <c r="H7294" s="120">
        <v>10</v>
      </c>
      <c r="I7294" s="115">
        <v>29</v>
      </c>
      <c r="J7294" s="116" t="s">
        <v>488</v>
      </c>
      <c r="K7294" s="121">
        <v>8</v>
      </c>
      <c r="L7294" s="108"/>
      <c r="M7294" s="122">
        <v>17009</v>
      </c>
      <c r="N7294" s="123">
        <v>16754</v>
      </c>
      <c r="O7294" s="124">
        <v>17223</v>
      </c>
      <c r="P7294" s="123">
        <v>15864</v>
      </c>
      <c r="Q7294" s="124">
        <v>14997</v>
      </c>
      <c r="R7294" s="123">
        <v>19227</v>
      </c>
      <c r="S7294" s="124">
        <v>19919</v>
      </c>
      <c r="T7294" s="123">
        <v>19090</v>
      </c>
      <c r="U7294" s="124">
        <v>19025</v>
      </c>
      <c r="V7294" s="123">
        <v>16700</v>
      </c>
      <c r="W7294" s="124">
        <v>20145</v>
      </c>
      <c r="X7294" s="123">
        <v>20884</v>
      </c>
      <c r="Y7294" s="124">
        <v>21665</v>
      </c>
      <c r="Z7294" s="123">
        <v>20522</v>
      </c>
      <c r="AA7294" s="124">
        <v>19422</v>
      </c>
      <c r="AB7294" s="123">
        <v>18166</v>
      </c>
      <c r="AC7294" s="124">
        <v>21684</v>
      </c>
      <c r="AD7294" s="123">
        <v>22722</v>
      </c>
      <c r="AE7294" s="125">
        <v>21831</v>
      </c>
      <c r="AF7294" s="126">
        <v>21701</v>
      </c>
    </row>
    <row r="7295" spans="2:32">
      <c r="B7295" s="127">
        <v>7257</v>
      </c>
      <c r="C7295" s="128">
        <v>7257</v>
      </c>
      <c r="D7295" s="129">
        <v>303</v>
      </c>
      <c r="E7295" s="130">
        <v>10</v>
      </c>
      <c r="F7295" s="131">
        <v>30</v>
      </c>
      <c r="G7295" s="132" t="s">
        <v>488</v>
      </c>
      <c r="H7295" s="133">
        <v>10</v>
      </c>
      <c r="I7295" s="128">
        <v>29</v>
      </c>
      <c r="J7295" s="129" t="s">
        <v>488</v>
      </c>
      <c r="K7295" s="134">
        <v>9</v>
      </c>
      <c r="L7295" s="108"/>
      <c r="M7295" s="81">
        <v>16983</v>
      </c>
      <c r="N7295" s="135">
        <v>16691</v>
      </c>
      <c r="O7295" s="136">
        <v>17326</v>
      </c>
      <c r="P7295" s="135">
        <v>16222</v>
      </c>
      <c r="Q7295" s="136">
        <v>15182</v>
      </c>
      <c r="R7295" s="135">
        <v>19209</v>
      </c>
      <c r="S7295" s="136">
        <v>19736</v>
      </c>
      <c r="T7295" s="135">
        <v>18962</v>
      </c>
      <c r="U7295" s="136">
        <v>19117</v>
      </c>
      <c r="V7295" s="135">
        <v>16846</v>
      </c>
      <c r="W7295" s="136">
        <v>20197</v>
      </c>
      <c r="X7295" s="135">
        <v>20817</v>
      </c>
      <c r="Y7295" s="136">
        <v>21333</v>
      </c>
      <c r="Z7295" s="135">
        <v>20475</v>
      </c>
      <c r="AA7295" s="136">
        <v>19674</v>
      </c>
      <c r="AB7295" s="135">
        <v>18219</v>
      </c>
      <c r="AC7295" s="136">
        <v>21629</v>
      </c>
      <c r="AD7295" s="135">
        <v>22313</v>
      </c>
      <c r="AE7295" s="137">
        <v>21576</v>
      </c>
      <c r="AF7295" s="138">
        <v>21606</v>
      </c>
    </row>
    <row r="7296" spans="2:32">
      <c r="B7296" s="114">
        <v>7258</v>
      </c>
      <c r="C7296" s="115">
        <v>7258</v>
      </c>
      <c r="D7296" s="116">
        <v>303</v>
      </c>
      <c r="E7296" s="117">
        <v>10</v>
      </c>
      <c r="F7296" s="118">
        <v>30</v>
      </c>
      <c r="G7296" s="119" t="s">
        <v>488</v>
      </c>
      <c r="H7296" s="120">
        <v>10</v>
      </c>
      <c r="I7296" s="115">
        <v>29</v>
      </c>
      <c r="J7296" s="116" t="s">
        <v>488</v>
      </c>
      <c r="K7296" s="121">
        <v>10</v>
      </c>
      <c r="L7296" s="108"/>
      <c r="M7296" s="122">
        <v>17141</v>
      </c>
      <c r="N7296" s="123">
        <v>16739</v>
      </c>
      <c r="O7296" s="124">
        <v>17589</v>
      </c>
      <c r="P7296" s="123">
        <v>16582</v>
      </c>
      <c r="Q7296" s="124">
        <v>15283</v>
      </c>
      <c r="R7296" s="123">
        <v>19514</v>
      </c>
      <c r="S7296" s="124">
        <v>19770</v>
      </c>
      <c r="T7296" s="123">
        <v>19057</v>
      </c>
      <c r="U7296" s="124">
        <v>19287</v>
      </c>
      <c r="V7296" s="123">
        <v>17128</v>
      </c>
      <c r="W7296" s="124">
        <v>20285</v>
      </c>
      <c r="X7296" s="123">
        <v>21225</v>
      </c>
      <c r="Y7296" s="124">
        <v>21448</v>
      </c>
      <c r="Z7296" s="123">
        <v>20878</v>
      </c>
      <c r="AA7296" s="124">
        <v>19958</v>
      </c>
      <c r="AB7296" s="123">
        <v>18330</v>
      </c>
      <c r="AC7296" s="124">
        <v>21768</v>
      </c>
      <c r="AD7296" s="123">
        <v>22452</v>
      </c>
      <c r="AE7296" s="125">
        <v>21773</v>
      </c>
      <c r="AF7296" s="126">
        <v>22048</v>
      </c>
    </row>
    <row r="7297" spans="2:32">
      <c r="B7297" s="127">
        <v>7259</v>
      </c>
      <c r="C7297" s="128">
        <v>7259</v>
      </c>
      <c r="D7297" s="129">
        <v>303</v>
      </c>
      <c r="E7297" s="130">
        <v>10</v>
      </c>
      <c r="F7297" s="131">
        <v>30</v>
      </c>
      <c r="G7297" s="132" t="s">
        <v>488</v>
      </c>
      <c r="H7297" s="133">
        <v>10</v>
      </c>
      <c r="I7297" s="128">
        <v>29</v>
      </c>
      <c r="J7297" s="129" t="s">
        <v>488</v>
      </c>
      <c r="K7297" s="134">
        <v>11</v>
      </c>
      <c r="L7297" s="108"/>
      <c r="M7297" s="81">
        <v>16956</v>
      </c>
      <c r="N7297" s="135">
        <v>16714</v>
      </c>
      <c r="O7297" s="136">
        <v>17606</v>
      </c>
      <c r="P7297" s="135">
        <v>16714</v>
      </c>
      <c r="Q7297" s="136">
        <v>15184</v>
      </c>
      <c r="R7297" s="135">
        <v>19517</v>
      </c>
      <c r="S7297" s="136">
        <v>19667</v>
      </c>
      <c r="T7297" s="135">
        <v>19076</v>
      </c>
      <c r="U7297" s="136">
        <v>19002</v>
      </c>
      <c r="V7297" s="135">
        <v>17298</v>
      </c>
      <c r="W7297" s="136">
        <v>20207</v>
      </c>
      <c r="X7297" s="135">
        <v>21305</v>
      </c>
      <c r="Y7297" s="136">
        <v>21503</v>
      </c>
      <c r="Z7297" s="135">
        <v>21102</v>
      </c>
      <c r="AA7297" s="136">
        <v>19787</v>
      </c>
      <c r="AB7297" s="135">
        <v>18256</v>
      </c>
      <c r="AC7297" s="136">
        <v>21839</v>
      </c>
      <c r="AD7297" s="135">
        <v>22548</v>
      </c>
      <c r="AE7297" s="137">
        <v>22006</v>
      </c>
      <c r="AF7297" s="138">
        <v>22333</v>
      </c>
    </row>
    <row r="7298" spans="2:32">
      <c r="B7298" s="114">
        <v>7260</v>
      </c>
      <c r="C7298" s="115">
        <v>7260</v>
      </c>
      <c r="D7298" s="116">
        <v>303</v>
      </c>
      <c r="E7298" s="117">
        <v>10</v>
      </c>
      <c r="F7298" s="118">
        <v>30</v>
      </c>
      <c r="G7298" s="119" t="s">
        <v>488</v>
      </c>
      <c r="H7298" s="120">
        <v>10</v>
      </c>
      <c r="I7298" s="115">
        <v>29</v>
      </c>
      <c r="J7298" s="116" t="s">
        <v>488</v>
      </c>
      <c r="K7298" s="121">
        <v>12</v>
      </c>
      <c r="L7298" s="108"/>
      <c r="M7298" s="122">
        <v>16688</v>
      </c>
      <c r="N7298" s="123">
        <v>16523</v>
      </c>
      <c r="O7298" s="124">
        <v>17553</v>
      </c>
      <c r="P7298" s="123">
        <v>16640</v>
      </c>
      <c r="Q7298" s="124">
        <v>15051</v>
      </c>
      <c r="R7298" s="123">
        <v>19235</v>
      </c>
      <c r="S7298" s="124">
        <v>19479</v>
      </c>
      <c r="T7298" s="123">
        <v>18822</v>
      </c>
      <c r="U7298" s="124">
        <v>18769</v>
      </c>
      <c r="V7298" s="123">
        <v>17226</v>
      </c>
      <c r="W7298" s="124">
        <v>20004</v>
      </c>
      <c r="X7298" s="123">
        <v>20994</v>
      </c>
      <c r="Y7298" s="124">
        <v>21447</v>
      </c>
      <c r="Z7298" s="123">
        <v>21165</v>
      </c>
      <c r="AA7298" s="124">
        <v>19508</v>
      </c>
      <c r="AB7298" s="123">
        <v>18213</v>
      </c>
      <c r="AC7298" s="124">
        <v>21777</v>
      </c>
      <c r="AD7298" s="123">
        <v>22507</v>
      </c>
      <c r="AE7298" s="125">
        <v>21913</v>
      </c>
      <c r="AF7298" s="126">
        <v>22432</v>
      </c>
    </row>
    <row r="7299" spans="2:32">
      <c r="B7299" s="127">
        <v>7261</v>
      </c>
      <c r="C7299" s="128">
        <v>7261</v>
      </c>
      <c r="D7299" s="129">
        <v>303</v>
      </c>
      <c r="E7299" s="130">
        <v>10</v>
      </c>
      <c r="F7299" s="131">
        <v>30</v>
      </c>
      <c r="G7299" s="132" t="s">
        <v>488</v>
      </c>
      <c r="H7299" s="133">
        <v>10</v>
      </c>
      <c r="I7299" s="128">
        <v>29</v>
      </c>
      <c r="J7299" s="129" t="s">
        <v>488</v>
      </c>
      <c r="K7299" s="134">
        <v>13</v>
      </c>
      <c r="L7299" s="108"/>
      <c r="M7299" s="81">
        <v>16423</v>
      </c>
      <c r="N7299" s="135">
        <v>16270</v>
      </c>
      <c r="O7299" s="136">
        <v>17290</v>
      </c>
      <c r="P7299" s="135">
        <v>16413</v>
      </c>
      <c r="Q7299" s="136">
        <v>14719</v>
      </c>
      <c r="R7299" s="135">
        <v>19010</v>
      </c>
      <c r="S7299" s="136">
        <v>19209</v>
      </c>
      <c r="T7299" s="135">
        <v>18556</v>
      </c>
      <c r="U7299" s="136">
        <v>18408</v>
      </c>
      <c r="V7299" s="135">
        <v>16963</v>
      </c>
      <c r="W7299" s="136">
        <v>19777</v>
      </c>
      <c r="X7299" s="135">
        <v>20757</v>
      </c>
      <c r="Y7299" s="136">
        <v>21183</v>
      </c>
      <c r="Z7299" s="135">
        <v>20914</v>
      </c>
      <c r="AA7299" s="136">
        <v>19163</v>
      </c>
      <c r="AB7299" s="135">
        <v>17838</v>
      </c>
      <c r="AC7299" s="136">
        <v>21537</v>
      </c>
      <c r="AD7299" s="135">
        <v>22250</v>
      </c>
      <c r="AE7299" s="137">
        <v>21664</v>
      </c>
      <c r="AF7299" s="138">
        <v>22179</v>
      </c>
    </row>
    <row r="7300" spans="2:32">
      <c r="B7300" s="114">
        <v>7262</v>
      </c>
      <c r="C7300" s="115">
        <v>7262</v>
      </c>
      <c r="D7300" s="116">
        <v>303</v>
      </c>
      <c r="E7300" s="117">
        <v>10</v>
      </c>
      <c r="F7300" s="118">
        <v>30</v>
      </c>
      <c r="G7300" s="119" t="s">
        <v>488</v>
      </c>
      <c r="H7300" s="120">
        <v>10</v>
      </c>
      <c r="I7300" s="115">
        <v>29</v>
      </c>
      <c r="J7300" s="116" t="s">
        <v>488</v>
      </c>
      <c r="K7300" s="121">
        <v>14</v>
      </c>
      <c r="L7300" s="108"/>
      <c r="M7300" s="122">
        <v>16292</v>
      </c>
      <c r="N7300" s="123">
        <v>16100</v>
      </c>
      <c r="O7300" s="124">
        <v>17109</v>
      </c>
      <c r="P7300" s="123">
        <v>16191</v>
      </c>
      <c r="Q7300" s="124">
        <v>14581</v>
      </c>
      <c r="R7300" s="123">
        <v>18817</v>
      </c>
      <c r="S7300" s="124">
        <v>19111</v>
      </c>
      <c r="T7300" s="123">
        <v>18314</v>
      </c>
      <c r="U7300" s="124">
        <v>18206</v>
      </c>
      <c r="V7300" s="123">
        <v>16762</v>
      </c>
      <c r="W7300" s="124">
        <v>19683</v>
      </c>
      <c r="X7300" s="123">
        <v>20496</v>
      </c>
      <c r="Y7300" s="124">
        <v>21039</v>
      </c>
      <c r="Z7300" s="123">
        <v>20649</v>
      </c>
      <c r="AA7300" s="124">
        <v>18898</v>
      </c>
      <c r="AB7300" s="123">
        <v>17892</v>
      </c>
      <c r="AC7300" s="124">
        <v>21403</v>
      </c>
      <c r="AD7300" s="123">
        <v>22107</v>
      </c>
      <c r="AE7300" s="125">
        <v>21363</v>
      </c>
      <c r="AF7300" s="126">
        <v>21893</v>
      </c>
    </row>
    <row r="7301" spans="2:32">
      <c r="B7301" s="127">
        <v>7263</v>
      </c>
      <c r="C7301" s="128">
        <v>7263</v>
      </c>
      <c r="D7301" s="129">
        <v>303</v>
      </c>
      <c r="E7301" s="130">
        <v>10</v>
      </c>
      <c r="F7301" s="131">
        <v>30</v>
      </c>
      <c r="G7301" s="132" t="s">
        <v>488</v>
      </c>
      <c r="H7301" s="133">
        <v>10</v>
      </c>
      <c r="I7301" s="128">
        <v>29</v>
      </c>
      <c r="J7301" s="129" t="s">
        <v>488</v>
      </c>
      <c r="K7301" s="134">
        <v>15</v>
      </c>
      <c r="L7301" s="108"/>
      <c r="M7301" s="81">
        <v>16480</v>
      </c>
      <c r="N7301" s="135">
        <v>16134</v>
      </c>
      <c r="O7301" s="136">
        <v>17134</v>
      </c>
      <c r="P7301" s="135">
        <v>16155</v>
      </c>
      <c r="Q7301" s="136">
        <v>14797</v>
      </c>
      <c r="R7301" s="135">
        <v>18775</v>
      </c>
      <c r="S7301" s="136">
        <v>19176</v>
      </c>
      <c r="T7301" s="135">
        <v>18201</v>
      </c>
      <c r="U7301" s="136">
        <v>18353</v>
      </c>
      <c r="V7301" s="135">
        <v>16684</v>
      </c>
      <c r="W7301" s="136">
        <v>19676</v>
      </c>
      <c r="X7301" s="135">
        <v>20349</v>
      </c>
      <c r="Y7301" s="136">
        <v>21034</v>
      </c>
      <c r="Z7301" s="135">
        <v>20470</v>
      </c>
      <c r="AA7301" s="136">
        <v>18975</v>
      </c>
      <c r="AB7301" s="135">
        <v>17944</v>
      </c>
      <c r="AC7301" s="136">
        <v>21368</v>
      </c>
      <c r="AD7301" s="135">
        <v>22080</v>
      </c>
      <c r="AE7301" s="137">
        <v>21141</v>
      </c>
      <c r="AF7301" s="138">
        <v>21687</v>
      </c>
    </row>
    <row r="7302" spans="2:32">
      <c r="B7302" s="114">
        <v>7264</v>
      </c>
      <c r="C7302" s="115">
        <v>7264</v>
      </c>
      <c r="D7302" s="116">
        <v>303</v>
      </c>
      <c r="E7302" s="117">
        <v>10</v>
      </c>
      <c r="F7302" s="118">
        <v>30</v>
      </c>
      <c r="G7302" s="119" t="s">
        <v>488</v>
      </c>
      <c r="H7302" s="120">
        <v>10</v>
      </c>
      <c r="I7302" s="115">
        <v>29</v>
      </c>
      <c r="J7302" s="116" t="s">
        <v>488</v>
      </c>
      <c r="K7302" s="121">
        <v>16</v>
      </c>
      <c r="L7302" s="108"/>
      <c r="M7302" s="122">
        <v>16969</v>
      </c>
      <c r="N7302" s="123">
        <v>16411</v>
      </c>
      <c r="O7302" s="124">
        <v>17303</v>
      </c>
      <c r="P7302" s="123">
        <v>16278</v>
      </c>
      <c r="Q7302" s="124">
        <v>15296</v>
      </c>
      <c r="R7302" s="123">
        <v>19160</v>
      </c>
      <c r="S7302" s="124">
        <v>19472</v>
      </c>
      <c r="T7302" s="123">
        <v>18252</v>
      </c>
      <c r="U7302" s="124">
        <v>18569</v>
      </c>
      <c r="V7302" s="123">
        <v>16811</v>
      </c>
      <c r="W7302" s="124">
        <v>19875</v>
      </c>
      <c r="X7302" s="123">
        <v>20703</v>
      </c>
      <c r="Y7302" s="124">
        <v>21188</v>
      </c>
      <c r="Z7302" s="123">
        <v>20283</v>
      </c>
      <c r="AA7302" s="124">
        <v>19092</v>
      </c>
      <c r="AB7302" s="123">
        <v>18282</v>
      </c>
      <c r="AC7302" s="124">
        <v>21503</v>
      </c>
      <c r="AD7302" s="123">
        <v>22188</v>
      </c>
      <c r="AE7302" s="125">
        <v>20980</v>
      </c>
      <c r="AF7302" s="126">
        <v>21442</v>
      </c>
    </row>
    <row r="7303" spans="2:32">
      <c r="B7303" s="127">
        <v>7265</v>
      </c>
      <c r="C7303" s="128">
        <v>7265</v>
      </c>
      <c r="D7303" s="129">
        <v>303</v>
      </c>
      <c r="E7303" s="130">
        <v>10</v>
      </c>
      <c r="F7303" s="131">
        <v>30</v>
      </c>
      <c r="G7303" s="132" t="s">
        <v>488</v>
      </c>
      <c r="H7303" s="133">
        <v>10</v>
      </c>
      <c r="I7303" s="128">
        <v>29</v>
      </c>
      <c r="J7303" s="129" t="s">
        <v>488</v>
      </c>
      <c r="K7303" s="134">
        <v>17</v>
      </c>
      <c r="L7303" s="108"/>
      <c r="M7303" s="81">
        <v>17446</v>
      </c>
      <c r="N7303" s="135">
        <v>16832</v>
      </c>
      <c r="O7303" s="136">
        <v>17702</v>
      </c>
      <c r="P7303" s="135">
        <v>16687</v>
      </c>
      <c r="Q7303" s="136">
        <v>16004</v>
      </c>
      <c r="R7303" s="135">
        <v>19651</v>
      </c>
      <c r="S7303" s="136">
        <v>19885</v>
      </c>
      <c r="T7303" s="135">
        <v>18644</v>
      </c>
      <c r="U7303" s="136">
        <v>19046</v>
      </c>
      <c r="V7303" s="135">
        <v>17373</v>
      </c>
      <c r="W7303" s="136">
        <v>20399</v>
      </c>
      <c r="X7303" s="135">
        <v>21182</v>
      </c>
      <c r="Y7303" s="136">
        <v>21612</v>
      </c>
      <c r="Z7303" s="135">
        <v>20622</v>
      </c>
      <c r="AA7303" s="136">
        <v>19705</v>
      </c>
      <c r="AB7303" s="135">
        <v>18999</v>
      </c>
      <c r="AC7303" s="136">
        <v>21916</v>
      </c>
      <c r="AD7303" s="135">
        <v>22637</v>
      </c>
      <c r="AE7303" s="137">
        <v>21248</v>
      </c>
      <c r="AF7303" s="138">
        <v>21794</v>
      </c>
    </row>
    <row r="7304" spans="2:32">
      <c r="B7304" s="114">
        <v>7266</v>
      </c>
      <c r="C7304" s="115">
        <v>7266</v>
      </c>
      <c r="D7304" s="116">
        <v>303</v>
      </c>
      <c r="E7304" s="117">
        <v>10</v>
      </c>
      <c r="F7304" s="118">
        <v>30</v>
      </c>
      <c r="G7304" s="119" t="s">
        <v>488</v>
      </c>
      <c r="H7304" s="120">
        <v>10</v>
      </c>
      <c r="I7304" s="115">
        <v>29</v>
      </c>
      <c r="J7304" s="116" t="s">
        <v>488</v>
      </c>
      <c r="K7304" s="121">
        <v>18</v>
      </c>
      <c r="L7304" s="108"/>
      <c r="M7304" s="122">
        <v>17795</v>
      </c>
      <c r="N7304" s="123">
        <v>17374</v>
      </c>
      <c r="O7304" s="124">
        <v>17937</v>
      </c>
      <c r="P7304" s="123">
        <v>17292</v>
      </c>
      <c r="Q7304" s="124">
        <v>16701</v>
      </c>
      <c r="R7304" s="123">
        <v>19811</v>
      </c>
      <c r="S7304" s="124">
        <v>20038</v>
      </c>
      <c r="T7304" s="123">
        <v>19269</v>
      </c>
      <c r="U7304" s="124">
        <v>19496</v>
      </c>
      <c r="V7304" s="123">
        <v>18122</v>
      </c>
      <c r="W7304" s="124">
        <v>21109</v>
      </c>
      <c r="X7304" s="123">
        <v>21461</v>
      </c>
      <c r="Y7304" s="124">
        <v>21593</v>
      </c>
      <c r="Z7304" s="123">
        <v>21087</v>
      </c>
      <c r="AA7304" s="124">
        <v>20689</v>
      </c>
      <c r="AB7304" s="123">
        <v>19761</v>
      </c>
      <c r="AC7304" s="124">
        <v>22636</v>
      </c>
      <c r="AD7304" s="123">
        <v>22729</v>
      </c>
      <c r="AE7304" s="125">
        <v>22031</v>
      </c>
      <c r="AF7304" s="126">
        <v>22343</v>
      </c>
    </row>
    <row r="7305" spans="2:32">
      <c r="B7305" s="127">
        <v>7267</v>
      </c>
      <c r="C7305" s="128">
        <v>7267</v>
      </c>
      <c r="D7305" s="129">
        <v>303</v>
      </c>
      <c r="E7305" s="130">
        <v>10</v>
      </c>
      <c r="F7305" s="131">
        <v>30</v>
      </c>
      <c r="G7305" s="132" t="s">
        <v>488</v>
      </c>
      <c r="H7305" s="133">
        <v>10</v>
      </c>
      <c r="I7305" s="128">
        <v>29</v>
      </c>
      <c r="J7305" s="129" t="s">
        <v>488</v>
      </c>
      <c r="K7305" s="134">
        <v>19</v>
      </c>
      <c r="L7305" s="108"/>
      <c r="M7305" s="81">
        <v>17995</v>
      </c>
      <c r="N7305" s="135">
        <v>17382</v>
      </c>
      <c r="O7305" s="136">
        <v>17961</v>
      </c>
      <c r="P7305" s="135">
        <v>17329</v>
      </c>
      <c r="Q7305" s="136">
        <v>16717</v>
      </c>
      <c r="R7305" s="135">
        <v>20050</v>
      </c>
      <c r="S7305" s="136">
        <v>20142</v>
      </c>
      <c r="T7305" s="135">
        <v>19333</v>
      </c>
      <c r="U7305" s="136">
        <v>19729</v>
      </c>
      <c r="V7305" s="135">
        <v>18370</v>
      </c>
      <c r="W7305" s="136">
        <v>21298</v>
      </c>
      <c r="X7305" s="135">
        <v>21996</v>
      </c>
      <c r="Y7305" s="136">
        <v>22046</v>
      </c>
      <c r="Z7305" s="135">
        <v>21574</v>
      </c>
      <c r="AA7305" s="136">
        <v>21348</v>
      </c>
      <c r="AB7305" s="135">
        <v>20356</v>
      </c>
      <c r="AC7305" s="136">
        <v>23186</v>
      </c>
      <c r="AD7305" s="135">
        <v>23384</v>
      </c>
      <c r="AE7305" s="137">
        <v>22707</v>
      </c>
      <c r="AF7305" s="138">
        <v>22981</v>
      </c>
    </row>
    <row r="7306" spans="2:32">
      <c r="B7306" s="114">
        <v>7268</v>
      </c>
      <c r="C7306" s="115">
        <v>7268</v>
      </c>
      <c r="D7306" s="116">
        <v>303</v>
      </c>
      <c r="E7306" s="117">
        <v>10</v>
      </c>
      <c r="F7306" s="118">
        <v>30</v>
      </c>
      <c r="G7306" s="119" t="s">
        <v>488</v>
      </c>
      <c r="H7306" s="120">
        <v>10</v>
      </c>
      <c r="I7306" s="115">
        <v>29</v>
      </c>
      <c r="J7306" s="116" t="s">
        <v>488</v>
      </c>
      <c r="K7306" s="121">
        <v>20</v>
      </c>
      <c r="L7306" s="108"/>
      <c r="M7306" s="122">
        <v>17702</v>
      </c>
      <c r="N7306" s="123">
        <v>16995</v>
      </c>
      <c r="O7306" s="124">
        <v>17657</v>
      </c>
      <c r="P7306" s="123">
        <v>16955</v>
      </c>
      <c r="Q7306" s="124">
        <v>16553</v>
      </c>
      <c r="R7306" s="123">
        <v>19866</v>
      </c>
      <c r="S7306" s="124">
        <v>20052</v>
      </c>
      <c r="T7306" s="123">
        <v>19238</v>
      </c>
      <c r="U7306" s="124">
        <v>19616</v>
      </c>
      <c r="V7306" s="123">
        <v>18429</v>
      </c>
      <c r="W7306" s="124">
        <v>21404</v>
      </c>
      <c r="X7306" s="123">
        <v>22130</v>
      </c>
      <c r="Y7306" s="124">
        <v>22419</v>
      </c>
      <c r="Z7306" s="123">
        <v>21944</v>
      </c>
      <c r="AA7306" s="124">
        <v>21646</v>
      </c>
      <c r="AB7306" s="123">
        <v>20803</v>
      </c>
      <c r="AC7306" s="124">
        <v>23620</v>
      </c>
      <c r="AD7306" s="123">
        <v>23979</v>
      </c>
      <c r="AE7306" s="125">
        <v>23255</v>
      </c>
      <c r="AF7306" s="126">
        <v>23520</v>
      </c>
    </row>
    <row r="7307" spans="2:32">
      <c r="B7307" s="127">
        <v>7269</v>
      </c>
      <c r="C7307" s="128">
        <v>7269</v>
      </c>
      <c r="D7307" s="129">
        <v>303</v>
      </c>
      <c r="E7307" s="130">
        <v>10</v>
      </c>
      <c r="F7307" s="131">
        <v>30</v>
      </c>
      <c r="G7307" s="132" t="s">
        <v>488</v>
      </c>
      <c r="H7307" s="133">
        <v>10</v>
      </c>
      <c r="I7307" s="128">
        <v>29</v>
      </c>
      <c r="J7307" s="129" t="s">
        <v>488</v>
      </c>
      <c r="K7307" s="134">
        <v>21</v>
      </c>
      <c r="L7307" s="108"/>
      <c r="M7307" s="81">
        <v>17193</v>
      </c>
      <c r="N7307" s="135">
        <v>16458</v>
      </c>
      <c r="O7307" s="136">
        <v>17192</v>
      </c>
      <c r="P7307" s="135">
        <v>16517</v>
      </c>
      <c r="Q7307" s="136">
        <v>16264</v>
      </c>
      <c r="R7307" s="135">
        <v>19533</v>
      </c>
      <c r="S7307" s="136">
        <v>19655</v>
      </c>
      <c r="T7307" s="135">
        <v>18947</v>
      </c>
      <c r="U7307" s="136">
        <v>19486</v>
      </c>
      <c r="V7307" s="135">
        <v>18440</v>
      </c>
      <c r="W7307" s="136">
        <v>21417</v>
      </c>
      <c r="X7307" s="135">
        <v>22263</v>
      </c>
      <c r="Y7307" s="136">
        <v>22562</v>
      </c>
      <c r="Z7307" s="135">
        <v>22279</v>
      </c>
      <c r="AA7307" s="136">
        <v>22117</v>
      </c>
      <c r="AB7307" s="135">
        <v>21266</v>
      </c>
      <c r="AC7307" s="136">
        <v>24030</v>
      </c>
      <c r="AD7307" s="135">
        <v>24397</v>
      </c>
      <c r="AE7307" s="137">
        <v>23713</v>
      </c>
      <c r="AF7307" s="138">
        <v>24092</v>
      </c>
    </row>
    <row r="7308" spans="2:32">
      <c r="B7308" s="114">
        <v>7270</v>
      </c>
      <c r="C7308" s="115">
        <v>7270</v>
      </c>
      <c r="D7308" s="116">
        <v>303</v>
      </c>
      <c r="E7308" s="117">
        <v>10</v>
      </c>
      <c r="F7308" s="118">
        <v>30</v>
      </c>
      <c r="G7308" s="119" t="s">
        <v>488</v>
      </c>
      <c r="H7308" s="120">
        <v>10</v>
      </c>
      <c r="I7308" s="115">
        <v>29</v>
      </c>
      <c r="J7308" s="116" t="s">
        <v>488</v>
      </c>
      <c r="K7308" s="121">
        <v>22</v>
      </c>
      <c r="L7308" s="108"/>
      <c r="M7308" s="122">
        <v>16186</v>
      </c>
      <c r="N7308" s="123">
        <v>15518</v>
      </c>
      <c r="O7308" s="124">
        <v>16305</v>
      </c>
      <c r="P7308" s="123">
        <v>15933</v>
      </c>
      <c r="Q7308" s="124">
        <v>15630</v>
      </c>
      <c r="R7308" s="123">
        <v>18649</v>
      </c>
      <c r="S7308" s="124">
        <v>18816</v>
      </c>
      <c r="T7308" s="123">
        <v>18202</v>
      </c>
      <c r="U7308" s="124">
        <v>18838</v>
      </c>
      <c r="V7308" s="123">
        <v>18038</v>
      </c>
      <c r="W7308" s="124">
        <v>20736</v>
      </c>
      <c r="X7308" s="123">
        <v>21682</v>
      </c>
      <c r="Y7308" s="124">
        <v>22070</v>
      </c>
      <c r="Z7308" s="123">
        <v>21918</v>
      </c>
      <c r="AA7308" s="124">
        <v>22114</v>
      </c>
      <c r="AB7308" s="123">
        <v>21125</v>
      </c>
      <c r="AC7308" s="124">
        <v>23591</v>
      </c>
      <c r="AD7308" s="123">
        <v>24074</v>
      </c>
      <c r="AE7308" s="125">
        <v>23440</v>
      </c>
      <c r="AF7308" s="126">
        <v>23871</v>
      </c>
    </row>
    <row r="7309" spans="2:32">
      <c r="B7309" s="127">
        <v>7271</v>
      </c>
      <c r="C7309" s="128">
        <v>7271</v>
      </c>
      <c r="D7309" s="129">
        <v>303</v>
      </c>
      <c r="E7309" s="130">
        <v>10</v>
      </c>
      <c r="F7309" s="131">
        <v>30</v>
      </c>
      <c r="G7309" s="132" t="s">
        <v>488</v>
      </c>
      <c r="H7309" s="133">
        <v>10</v>
      </c>
      <c r="I7309" s="128">
        <v>29</v>
      </c>
      <c r="J7309" s="129" t="s">
        <v>488</v>
      </c>
      <c r="K7309" s="134">
        <v>23</v>
      </c>
      <c r="L7309" s="108"/>
      <c r="M7309" s="81">
        <v>15057</v>
      </c>
      <c r="N7309" s="135">
        <v>14508</v>
      </c>
      <c r="O7309" s="136">
        <v>15344</v>
      </c>
      <c r="P7309" s="135">
        <v>15273</v>
      </c>
      <c r="Q7309" s="136">
        <v>14861</v>
      </c>
      <c r="R7309" s="135">
        <v>17600</v>
      </c>
      <c r="S7309" s="136">
        <v>17670</v>
      </c>
      <c r="T7309" s="135">
        <v>17321</v>
      </c>
      <c r="U7309" s="136">
        <v>18049</v>
      </c>
      <c r="V7309" s="135">
        <v>17387</v>
      </c>
      <c r="W7309" s="136">
        <v>19837</v>
      </c>
      <c r="X7309" s="135">
        <v>20813</v>
      </c>
      <c r="Y7309" s="136">
        <v>21127</v>
      </c>
      <c r="Z7309" s="135">
        <v>21260</v>
      </c>
      <c r="AA7309" s="136">
        <v>21793</v>
      </c>
      <c r="AB7309" s="135">
        <v>20726</v>
      </c>
      <c r="AC7309" s="136">
        <v>22786</v>
      </c>
      <c r="AD7309" s="135">
        <v>23206</v>
      </c>
      <c r="AE7309" s="137">
        <v>22790</v>
      </c>
      <c r="AF7309" s="138">
        <v>23290</v>
      </c>
    </row>
    <row r="7310" spans="2:32">
      <c r="B7310" s="114">
        <v>7272</v>
      </c>
      <c r="C7310" s="115">
        <v>7272</v>
      </c>
      <c r="D7310" s="116">
        <v>303</v>
      </c>
      <c r="E7310" s="117">
        <v>10</v>
      </c>
      <c r="F7310" s="118">
        <v>30</v>
      </c>
      <c r="G7310" s="119" t="s">
        <v>488</v>
      </c>
      <c r="H7310" s="120">
        <v>10</v>
      </c>
      <c r="I7310" s="115">
        <v>29</v>
      </c>
      <c r="J7310" s="116" t="s">
        <v>488</v>
      </c>
      <c r="K7310" s="121">
        <v>24</v>
      </c>
      <c r="L7310" s="108"/>
      <c r="M7310" s="122">
        <v>14230</v>
      </c>
      <c r="N7310" s="123">
        <v>13774</v>
      </c>
      <c r="O7310" s="124">
        <v>14498</v>
      </c>
      <c r="P7310" s="123">
        <v>14796</v>
      </c>
      <c r="Q7310" s="124">
        <v>14332</v>
      </c>
      <c r="R7310" s="123">
        <v>16815</v>
      </c>
      <c r="S7310" s="124">
        <v>16991</v>
      </c>
      <c r="T7310" s="123">
        <v>16721</v>
      </c>
      <c r="U7310" s="124">
        <v>17404</v>
      </c>
      <c r="V7310" s="123">
        <v>17000</v>
      </c>
      <c r="W7310" s="124">
        <v>19189</v>
      </c>
      <c r="X7310" s="123">
        <v>20167</v>
      </c>
      <c r="Y7310" s="124">
        <v>20557</v>
      </c>
      <c r="Z7310" s="123">
        <v>20692</v>
      </c>
      <c r="AA7310" s="124">
        <v>21564</v>
      </c>
      <c r="AB7310" s="123">
        <v>20324</v>
      </c>
      <c r="AC7310" s="124">
        <v>22204</v>
      </c>
      <c r="AD7310" s="123">
        <v>22702</v>
      </c>
      <c r="AE7310" s="125">
        <v>22358</v>
      </c>
      <c r="AF7310" s="126">
        <v>22802</v>
      </c>
    </row>
    <row r="7311" spans="2:32">
      <c r="B7311" s="127">
        <v>7273</v>
      </c>
      <c r="C7311" s="128">
        <v>7273</v>
      </c>
      <c r="D7311" s="129">
        <v>304</v>
      </c>
      <c r="E7311" s="130">
        <v>10</v>
      </c>
      <c r="F7311" s="131">
        <v>31</v>
      </c>
      <c r="G7311" s="132" t="s">
        <v>488</v>
      </c>
      <c r="H7311" s="133">
        <v>10</v>
      </c>
      <c r="I7311" s="128">
        <v>30</v>
      </c>
      <c r="J7311" s="129" t="s">
        <v>488</v>
      </c>
      <c r="K7311" s="134">
        <v>1</v>
      </c>
      <c r="L7311" s="108"/>
      <c r="M7311" s="81">
        <v>13687</v>
      </c>
      <c r="N7311" s="135">
        <v>13386</v>
      </c>
      <c r="O7311" s="136">
        <v>14368</v>
      </c>
      <c r="P7311" s="135">
        <v>14151</v>
      </c>
      <c r="Q7311" s="136">
        <v>14377</v>
      </c>
      <c r="R7311" s="135">
        <v>16230</v>
      </c>
      <c r="S7311" s="136">
        <v>16354</v>
      </c>
      <c r="T7311" s="135">
        <v>16350</v>
      </c>
      <c r="U7311" s="136">
        <v>17472</v>
      </c>
      <c r="V7311" s="135">
        <v>17006</v>
      </c>
      <c r="W7311" s="136">
        <v>19344</v>
      </c>
      <c r="X7311" s="135">
        <v>19710</v>
      </c>
      <c r="Y7311" s="136">
        <v>20035</v>
      </c>
      <c r="Z7311" s="135">
        <v>20951</v>
      </c>
      <c r="AA7311" s="136">
        <v>19879</v>
      </c>
      <c r="AB7311" s="135">
        <v>20199</v>
      </c>
      <c r="AC7311" s="136">
        <v>22697</v>
      </c>
      <c r="AD7311" s="135">
        <v>22248</v>
      </c>
      <c r="AE7311" s="137">
        <v>22038</v>
      </c>
      <c r="AF7311" s="138">
        <v>23162</v>
      </c>
    </row>
    <row r="7312" spans="2:32">
      <c r="B7312" s="114">
        <v>7274</v>
      </c>
      <c r="C7312" s="115">
        <v>7274</v>
      </c>
      <c r="D7312" s="116">
        <v>304</v>
      </c>
      <c r="E7312" s="117">
        <v>10</v>
      </c>
      <c r="F7312" s="118">
        <v>31</v>
      </c>
      <c r="G7312" s="119" t="s">
        <v>488</v>
      </c>
      <c r="H7312" s="120">
        <v>10</v>
      </c>
      <c r="I7312" s="115">
        <v>30</v>
      </c>
      <c r="J7312" s="116" t="s">
        <v>488</v>
      </c>
      <c r="K7312" s="121">
        <v>2</v>
      </c>
      <c r="L7312" s="108"/>
      <c r="M7312" s="122">
        <v>13461</v>
      </c>
      <c r="N7312" s="123">
        <v>13104</v>
      </c>
      <c r="O7312" s="124">
        <v>14088</v>
      </c>
      <c r="P7312" s="123">
        <v>13916</v>
      </c>
      <c r="Q7312" s="124">
        <v>14179</v>
      </c>
      <c r="R7312" s="123">
        <v>16035</v>
      </c>
      <c r="S7312" s="124">
        <v>16140</v>
      </c>
      <c r="T7312" s="123">
        <v>16078</v>
      </c>
      <c r="U7312" s="124">
        <v>17213</v>
      </c>
      <c r="V7312" s="123">
        <v>16844</v>
      </c>
      <c r="W7312" s="124">
        <v>19076</v>
      </c>
      <c r="X7312" s="123">
        <v>19474</v>
      </c>
      <c r="Y7312" s="124">
        <v>19748</v>
      </c>
      <c r="Z7312" s="123">
        <v>20553</v>
      </c>
      <c r="AA7312" s="124">
        <v>19551</v>
      </c>
      <c r="AB7312" s="123">
        <v>19931</v>
      </c>
      <c r="AC7312" s="124">
        <v>22320</v>
      </c>
      <c r="AD7312" s="123">
        <v>21892</v>
      </c>
      <c r="AE7312" s="125">
        <v>21620</v>
      </c>
      <c r="AF7312" s="126">
        <v>22702</v>
      </c>
    </row>
    <row r="7313" spans="2:32">
      <c r="B7313" s="127">
        <v>7275</v>
      </c>
      <c r="C7313" s="128">
        <v>7275</v>
      </c>
      <c r="D7313" s="129">
        <v>304</v>
      </c>
      <c r="E7313" s="130">
        <v>10</v>
      </c>
      <c r="F7313" s="131">
        <v>31</v>
      </c>
      <c r="G7313" s="132" t="s">
        <v>488</v>
      </c>
      <c r="H7313" s="133">
        <v>10</v>
      </c>
      <c r="I7313" s="128">
        <v>30</v>
      </c>
      <c r="J7313" s="129" t="s">
        <v>488</v>
      </c>
      <c r="K7313" s="134">
        <v>3</v>
      </c>
      <c r="L7313" s="108"/>
      <c r="M7313" s="81">
        <v>13382</v>
      </c>
      <c r="N7313" s="135">
        <v>12914</v>
      </c>
      <c r="O7313" s="136">
        <v>13937</v>
      </c>
      <c r="P7313" s="135">
        <v>13788</v>
      </c>
      <c r="Q7313" s="136">
        <v>14182</v>
      </c>
      <c r="R7313" s="135">
        <v>16035</v>
      </c>
      <c r="S7313" s="136">
        <v>16047</v>
      </c>
      <c r="T7313" s="135">
        <v>15923</v>
      </c>
      <c r="U7313" s="136">
        <v>17119</v>
      </c>
      <c r="V7313" s="135">
        <v>16865</v>
      </c>
      <c r="W7313" s="136">
        <v>19005</v>
      </c>
      <c r="X7313" s="135">
        <v>19423</v>
      </c>
      <c r="Y7313" s="136">
        <v>19561</v>
      </c>
      <c r="Z7313" s="135">
        <v>20352</v>
      </c>
      <c r="AA7313" s="136">
        <v>19374</v>
      </c>
      <c r="AB7313" s="135">
        <v>19826</v>
      </c>
      <c r="AC7313" s="136">
        <v>22143</v>
      </c>
      <c r="AD7313" s="135">
        <v>21622</v>
      </c>
      <c r="AE7313" s="137">
        <v>21274</v>
      </c>
      <c r="AF7313" s="138">
        <v>22429</v>
      </c>
    </row>
    <row r="7314" spans="2:32">
      <c r="B7314" s="114">
        <v>7276</v>
      </c>
      <c r="C7314" s="115">
        <v>7276</v>
      </c>
      <c r="D7314" s="116">
        <v>304</v>
      </c>
      <c r="E7314" s="117">
        <v>10</v>
      </c>
      <c r="F7314" s="118">
        <v>31</v>
      </c>
      <c r="G7314" s="119" t="s">
        <v>488</v>
      </c>
      <c r="H7314" s="120">
        <v>10</v>
      </c>
      <c r="I7314" s="115">
        <v>30</v>
      </c>
      <c r="J7314" s="116" t="s">
        <v>488</v>
      </c>
      <c r="K7314" s="121">
        <v>4</v>
      </c>
      <c r="L7314" s="108"/>
      <c r="M7314" s="122">
        <v>13465</v>
      </c>
      <c r="N7314" s="123">
        <v>12968</v>
      </c>
      <c r="O7314" s="124">
        <v>13944</v>
      </c>
      <c r="P7314" s="123">
        <v>13717</v>
      </c>
      <c r="Q7314" s="124">
        <v>14264</v>
      </c>
      <c r="R7314" s="123">
        <v>16054</v>
      </c>
      <c r="S7314" s="124">
        <v>16025</v>
      </c>
      <c r="T7314" s="123">
        <v>15840</v>
      </c>
      <c r="U7314" s="124">
        <v>16954</v>
      </c>
      <c r="V7314" s="123">
        <v>16790</v>
      </c>
      <c r="W7314" s="124">
        <v>18796</v>
      </c>
      <c r="X7314" s="123">
        <v>19149</v>
      </c>
      <c r="Y7314" s="124">
        <v>19195</v>
      </c>
      <c r="Z7314" s="123">
        <v>19831</v>
      </c>
      <c r="AA7314" s="124">
        <v>18843</v>
      </c>
      <c r="AB7314" s="123">
        <v>19456</v>
      </c>
      <c r="AC7314" s="124">
        <v>21605</v>
      </c>
      <c r="AD7314" s="123">
        <v>21053</v>
      </c>
      <c r="AE7314" s="125">
        <v>20649</v>
      </c>
      <c r="AF7314" s="126">
        <v>21724</v>
      </c>
    </row>
    <row r="7315" spans="2:32">
      <c r="B7315" s="127">
        <v>7277</v>
      </c>
      <c r="C7315" s="128">
        <v>7277</v>
      </c>
      <c r="D7315" s="129">
        <v>304</v>
      </c>
      <c r="E7315" s="130">
        <v>10</v>
      </c>
      <c r="F7315" s="131">
        <v>31</v>
      </c>
      <c r="G7315" s="132" t="s">
        <v>488</v>
      </c>
      <c r="H7315" s="133">
        <v>10</v>
      </c>
      <c r="I7315" s="128">
        <v>30</v>
      </c>
      <c r="J7315" s="129" t="s">
        <v>488</v>
      </c>
      <c r="K7315" s="134">
        <v>5</v>
      </c>
      <c r="L7315" s="108"/>
      <c r="M7315" s="81">
        <v>13955</v>
      </c>
      <c r="N7315" s="135">
        <v>13373</v>
      </c>
      <c r="O7315" s="136">
        <v>14173</v>
      </c>
      <c r="P7315" s="135">
        <v>13761</v>
      </c>
      <c r="Q7315" s="136">
        <v>14758</v>
      </c>
      <c r="R7315" s="135">
        <v>16483</v>
      </c>
      <c r="S7315" s="136">
        <v>16324</v>
      </c>
      <c r="T7315" s="135">
        <v>16069</v>
      </c>
      <c r="U7315" s="136">
        <v>16880</v>
      </c>
      <c r="V7315" s="135">
        <v>17057</v>
      </c>
      <c r="W7315" s="136">
        <v>18824</v>
      </c>
      <c r="X7315" s="135">
        <v>19164</v>
      </c>
      <c r="Y7315" s="136">
        <v>19120</v>
      </c>
      <c r="Z7315" s="135">
        <v>19368</v>
      </c>
      <c r="AA7315" s="136">
        <v>18327</v>
      </c>
      <c r="AB7315" s="135">
        <v>19425</v>
      </c>
      <c r="AC7315" s="136">
        <v>21278</v>
      </c>
      <c r="AD7315" s="135">
        <v>20745</v>
      </c>
      <c r="AE7315" s="137">
        <v>20245</v>
      </c>
      <c r="AF7315" s="138">
        <v>21037</v>
      </c>
    </row>
    <row r="7316" spans="2:32">
      <c r="B7316" s="114">
        <v>7278</v>
      </c>
      <c r="C7316" s="115">
        <v>7278</v>
      </c>
      <c r="D7316" s="116">
        <v>304</v>
      </c>
      <c r="E7316" s="117">
        <v>10</v>
      </c>
      <c r="F7316" s="118">
        <v>31</v>
      </c>
      <c r="G7316" s="119" t="s">
        <v>488</v>
      </c>
      <c r="H7316" s="120">
        <v>10</v>
      </c>
      <c r="I7316" s="115">
        <v>30</v>
      </c>
      <c r="J7316" s="116" t="s">
        <v>488</v>
      </c>
      <c r="K7316" s="121">
        <v>6</v>
      </c>
      <c r="L7316" s="108"/>
      <c r="M7316" s="122">
        <v>15165</v>
      </c>
      <c r="N7316" s="123">
        <v>14592</v>
      </c>
      <c r="O7316" s="124">
        <v>14758</v>
      </c>
      <c r="P7316" s="123">
        <v>14067</v>
      </c>
      <c r="Q7316" s="124">
        <v>15910</v>
      </c>
      <c r="R7316" s="123">
        <v>17725</v>
      </c>
      <c r="S7316" s="124">
        <v>17256</v>
      </c>
      <c r="T7316" s="123">
        <v>17029</v>
      </c>
      <c r="U7316" s="124">
        <v>17138</v>
      </c>
      <c r="V7316" s="123">
        <v>17972</v>
      </c>
      <c r="W7316" s="124">
        <v>19574</v>
      </c>
      <c r="X7316" s="123">
        <v>20015</v>
      </c>
      <c r="Y7316" s="124">
        <v>19605</v>
      </c>
      <c r="Z7316" s="123">
        <v>19145</v>
      </c>
      <c r="AA7316" s="124">
        <v>18034</v>
      </c>
      <c r="AB7316" s="123">
        <v>20038</v>
      </c>
      <c r="AC7316" s="124">
        <v>21619</v>
      </c>
      <c r="AD7316" s="123">
        <v>21014</v>
      </c>
      <c r="AE7316" s="125">
        <v>20520</v>
      </c>
      <c r="AF7316" s="126">
        <v>20600</v>
      </c>
    </row>
    <row r="7317" spans="2:32">
      <c r="B7317" s="127">
        <v>7279</v>
      </c>
      <c r="C7317" s="128">
        <v>7279</v>
      </c>
      <c r="D7317" s="129">
        <v>304</v>
      </c>
      <c r="E7317" s="130">
        <v>10</v>
      </c>
      <c r="F7317" s="131">
        <v>31</v>
      </c>
      <c r="G7317" s="132" t="s">
        <v>488</v>
      </c>
      <c r="H7317" s="133">
        <v>10</v>
      </c>
      <c r="I7317" s="128">
        <v>30</v>
      </c>
      <c r="J7317" s="129" t="s">
        <v>488</v>
      </c>
      <c r="K7317" s="134">
        <v>7</v>
      </c>
      <c r="L7317" s="108"/>
      <c r="M7317" s="81">
        <v>16799</v>
      </c>
      <c r="N7317" s="135">
        <v>16253</v>
      </c>
      <c r="O7317" s="136">
        <v>15456</v>
      </c>
      <c r="P7317" s="135">
        <v>14629</v>
      </c>
      <c r="Q7317" s="136">
        <v>17502</v>
      </c>
      <c r="R7317" s="135">
        <v>19264</v>
      </c>
      <c r="S7317" s="136">
        <v>18599</v>
      </c>
      <c r="T7317" s="135">
        <v>18430</v>
      </c>
      <c r="U7317" s="136">
        <v>17626</v>
      </c>
      <c r="V7317" s="135">
        <v>19407</v>
      </c>
      <c r="W7317" s="136">
        <v>20698</v>
      </c>
      <c r="X7317" s="135">
        <v>21285</v>
      </c>
      <c r="Y7317" s="136">
        <v>20518</v>
      </c>
      <c r="Z7317" s="135">
        <v>19247</v>
      </c>
      <c r="AA7317" s="136">
        <v>18077</v>
      </c>
      <c r="AB7317" s="135">
        <v>21147</v>
      </c>
      <c r="AC7317" s="136">
        <v>22471</v>
      </c>
      <c r="AD7317" s="135">
        <v>21782</v>
      </c>
      <c r="AE7317" s="137">
        <v>21442</v>
      </c>
      <c r="AF7317" s="138">
        <v>20546</v>
      </c>
    </row>
    <row r="7318" spans="2:32">
      <c r="B7318" s="114">
        <v>7280</v>
      </c>
      <c r="C7318" s="115">
        <v>7280</v>
      </c>
      <c r="D7318" s="116">
        <v>304</v>
      </c>
      <c r="E7318" s="117">
        <v>10</v>
      </c>
      <c r="F7318" s="118">
        <v>31</v>
      </c>
      <c r="G7318" s="119" t="s">
        <v>488</v>
      </c>
      <c r="H7318" s="120">
        <v>10</v>
      </c>
      <c r="I7318" s="115">
        <v>30</v>
      </c>
      <c r="J7318" s="116" t="s">
        <v>488</v>
      </c>
      <c r="K7318" s="121">
        <v>8</v>
      </c>
      <c r="L7318" s="108"/>
      <c r="M7318" s="122">
        <v>17341</v>
      </c>
      <c r="N7318" s="123">
        <v>16837</v>
      </c>
      <c r="O7318" s="124">
        <v>15760</v>
      </c>
      <c r="P7318" s="123">
        <v>14972</v>
      </c>
      <c r="Q7318" s="124">
        <v>18241</v>
      </c>
      <c r="R7318" s="123">
        <v>19753</v>
      </c>
      <c r="S7318" s="124">
        <v>19019</v>
      </c>
      <c r="T7318" s="123">
        <v>18989</v>
      </c>
      <c r="U7318" s="124">
        <v>17858</v>
      </c>
      <c r="V7318" s="123">
        <v>20109</v>
      </c>
      <c r="W7318" s="124">
        <v>20998</v>
      </c>
      <c r="X7318" s="123">
        <v>21604</v>
      </c>
      <c r="Y7318" s="124">
        <v>20728</v>
      </c>
      <c r="Z7318" s="123">
        <v>19334</v>
      </c>
      <c r="AA7318" s="124">
        <v>18145</v>
      </c>
      <c r="AB7318" s="123">
        <v>21662</v>
      </c>
      <c r="AC7318" s="124">
        <v>22559</v>
      </c>
      <c r="AD7318" s="123">
        <v>21896</v>
      </c>
      <c r="AE7318" s="125">
        <v>21746</v>
      </c>
      <c r="AF7318" s="126">
        <v>20569</v>
      </c>
    </row>
    <row r="7319" spans="2:32">
      <c r="B7319" s="127">
        <v>7281</v>
      </c>
      <c r="C7319" s="128">
        <v>7281</v>
      </c>
      <c r="D7319" s="129">
        <v>304</v>
      </c>
      <c r="E7319" s="130">
        <v>10</v>
      </c>
      <c r="F7319" s="131">
        <v>31</v>
      </c>
      <c r="G7319" s="132" t="s">
        <v>488</v>
      </c>
      <c r="H7319" s="133">
        <v>10</v>
      </c>
      <c r="I7319" s="128">
        <v>30</v>
      </c>
      <c r="J7319" s="129" t="s">
        <v>488</v>
      </c>
      <c r="K7319" s="134">
        <v>9</v>
      </c>
      <c r="L7319" s="108"/>
      <c r="M7319" s="81">
        <v>17145</v>
      </c>
      <c r="N7319" s="135">
        <v>16874</v>
      </c>
      <c r="O7319" s="136">
        <v>16066</v>
      </c>
      <c r="P7319" s="135">
        <v>15096</v>
      </c>
      <c r="Q7319" s="136">
        <v>18322</v>
      </c>
      <c r="R7319" s="135">
        <v>19506</v>
      </c>
      <c r="S7319" s="136">
        <v>18835</v>
      </c>
      <c r="T7319" s="135">
        <v>19032</v>
      </c>
      <c r="U7319" s="136">
        <v>18111</v>
      </c>
      <c r="V7319" s="135">
        <v>20119</v>
      </c>
      <c r="W7319" s="136">
        <v>20889</v>
      </c>
      <c r="X7319" s="135">
        <v>21238</v>
      </c>
      <c r="Y7319" s="136">
        <v>20450</v>
      </c>
      <c r="Z7319" s="135">
        <v>19533</v>
      </c>
      <c r="AA7319" s="136">
        <v>18141</v>
      </c>
      <c r="AB7319" s="135">
        <v>21558</v>
      </c>
      <c r="AC7319" s="136">
        <v>22297</v>
      </c>
      <c r="AD7319" s="135">
        <v>21578</v>
      </c>
      <c r="AE7319" s="137">
        <v>21591</v>
      </c>
      <c r="AF7319" s="138">
        <v>20722</v>
      </c>
    </row>
    <row r="7320" spans="2:32">
      <c r="B7320" s="114">
        <v>7282</v>
      </c>
      <c r="C7320" s="115">
        <v>7282</v>
      </c>
      <c r="D7320" s="116">
        <v>304</v>
      </c>
      <c r="E7320" s="117">
        <v>10</v>
      </c>
      <c r="F7320" s="118">
        <v>31</v>
      </c>
      <c r="G7320" s="119" t="s">
        <v>488</v>
      </c>
      <c r="H7320" s="120">
        <v>10</v>
      </c>
      <c r="I7320" s="115">
        <v>30</v>
      </c>
      <c r="J7320" s="116" t="s">
        <v>488</v>
      </c>
      <c r="K7320" s="121">
        <v>10</v>
      </c>
      <c r="L7320" s="108"/>
      <c r="M7320" s="122">
        <v>16841</v>
      </c>
      <c r="N7320" s="123">
        <v>16844</v>
      </c>
      <c r="O7320" s="124">
        <v>16148</v>
      </c>
      <c r="P7320" s="123">
        <v>15011</v>
      </c>
      <c r="Q7320" s="124">
        <v>18061</v>
      </c>
      <c r="R7320" s="123">
        <v>19237</v>
      </c>
      <c r="S7320" s="124">
        <v>18632</v>
      </c>
      <c r="T7320" s="123">
        <v>19069</v>
      </c>
      <c r="U7320" s="124">
        <v>18223</v>
      </c>
      <c r="V7320" s="123">
        <v>19919</v>
      </c>
      <c r="W7320" s="124">
        <v>20850</v>
      </c>
      <c r="X7320" s="123">
        <v>21046</v>
      </c>
      <c r="Y7320" s="124">
        <v>20310</v>
      </c>
      <c r="Z7320" s="123">
        <v>19524</v>
      </c>
      <c r="AA7320" s="124">
        <v>17955</v>
      </c>
      <c r="AB7320" s="123">
        <v>21402</v>
      </c>
      <c r="AC7320" s="124">
        <v>22142</v>
      </c>
      <c r="AD7320" s="123">
        <v>21483</v>
      </c>
      <c r="AE7320" s="125">
        <v>21748</v>
      </c>
      <c r="AF7320" s="126">
        <v>20751</v>
      </c>
    </row>
    <row r="7321" spans="2:32">
      <c r="B7321" s="127">
        <v>7283</v>
      </c>
      <c r="C7321" s="128">
        <v>7283</v>
      </c>
      <c r="D7321" s="129">
        <v>304</v>
      </c>
      <c r="E7321" s="130">
        <v>10</v>
      </c>
      <c r="F7321" s="131">
        <v>31</v>
      </c>
      <c r="G7321" s="132" t="s">
        <v>488</v>
      </c>
      <c r="H7321" s="133">
        <v>10</v>
      </c>
      <c r="I7321" s="128">
        <v>30</v>
      </c>
      <c r="J7321" s="129" t="s">
        <v>488</v>
      </c>
      <c r="K7321" s="134">
        <v>11</v>
      </c>
      <c r="L7321" s="108"/>
      <c r="M7321" s="81">
        <v>16556</v>
      </c>
      <c r="N7321" s="135">
        <v>16738</v>
      </c>
      <c r="O7321" s="136">
        <v>16172</v>
      </c>
      <c r="P7321" s="135">
        <v>15047</v>
      </c>
      <c r="Q7321" s="136">
        <v>17801</v>
      </c>
      <c r="R7321" s="135">
        <v>19020</v>
      </c>
      <c r="S7321" s="136">
        <v>18541</v>
      </c>
      <c r="T7321" s="135">
        <v>19030</v>
      </c>
      <c r="U7321" s="136">
        <v>18196</v>
      </c>
      <c r="V7321" s="135">
        <v>19753</v>
      </c>
      <c r="W7321" s="136">
        <v>20834</v>
      </c>
      <c r="X7321" s="135">
        <v>20904</v>
      </c>
      <c r="Y7321" s="136">
        <v>20319</v>
      </c>
      <c r="Z7321" s="135">
        <v>19171</v>
      </c>
      <c r="AA7321" s="136">
        <v>17702</v>
      </c>
      <c r="AB7321" s="135">
        <v>21288</v>
      </c>
      <c r="AC7321" s="136">
        <v>21873</v>
      </c>
      <c r="AD7321" s="135">
        <v>21532</v>
      </c>
      <c r="AE7321" s="137">
        <v>21859</v>
      </c>
      <c r="AF7321" s="138">
        <v>20439</v>
      </c>
    </row>
    <row r="7322" spans="2:32">
      <c r="B7322" s="114">
        <v>7284</v>
      </c>
      <c r="C7322" s="115">
        <v>7284</v>
      </c>
      <c r="D7322" s="116">
        <v>304</v>
      </c>
      <c r="E7322" s="117">
        <v>10</v>
      </c>
      <c r="F7322" s="118">
        <v>31</v>
      </c>
      <c r="G7322" s="119" t="s">
        <v>488</v>
      </c>
      <c r="H7322" s="120">
        <v>10</v>
      </c>
      <c r="I7322" s="115">
        <v>30</v>
      </c>
      <c r="J7322" s="116" t="s">
        <v>488</v>
      </c>
      <c r="K7322" s="121">
        <v>12</v>
      </c>
      <c r="L7322" s="108"/>
      <c r="M7322" s="122">
        <v>16319</v>
      </c>
      <c r="N7322" s="123">
        <v>16635</v>
      </c>
      <c r="O7322" s="124">
        <v>16070</v>
      </c>
      <c r="P7322" s="123">
        <v>14991</v>
      </c>
      <c r="Q7322" s="124">
        <v>17546</v>
      </c>
      <c r="R7322" s="123">
        <v>18828</v>
      </c>
      <c r="S7322" s="124">
        <v>18288</v>
      </c>
      <c r="T7322" s="123">
        <v>18949</v>
      </c>
      <c r="U7322" s="124">
        <v>17950</v>
      </c>
      <c r="V7322" s="123">
        <v>19571</v>
      </c>
      <c r="W7322" s="124">
        <v>20600</v>
      </c>
      <c r="X7322" s="123">
        <v>20732</v>
      </c>
      <c r="Y7322" s="124">
        <v>20092</v>
      </c>
      <c r="Z7322" s="123">
        <v>18780</v>
      </c>
      <c r="AA7322" s="124">
        <v>17546</v>
      </c>
      <c r="AB7322" s="123">
        <v>21116</v>
      </c>
      <c r="AC7322" s="124">
        <v>21510</v>
      </c>
      <c r="AD7322" s="123">
        <v>21330</v>
      </c>
      <c r="AE7322" s="125">
        <v>21835</v>
      </c>
      <c r="AF7322" s="126">
        <v>20061</v>
      </c>
    </row>
    <row r="7323" spans="2:32">
      <c r="B7323" s="127">
        <v>7285</v>
      </c>
      <c r="C7323" s="128">
        <v>7285</v>
      </c>
      <c r="D7323" s="129">
        <v>304</v>
      </c>
      <c r="E7323" s="130">
        <v>10</v>
      </c>
      <c r="F7323" s="131">
        <v>31</v>
      </c>
      <c r="G7323" s="132" t="s">
        <v>488</v>
      </c>
      <c r="H7323" s="133">
        <v>10</v>
      </c>
      <c r="I7323" s="128">
        <v>30</v>
      </c>
      <c r="J7323" s="129" t="s">
        <v>488</v>
      </c>
      <c r="K7323" s="134">
        <v>13</v>
      </c>
      <c r="L7323" s="108"/>
      <c r="M7323" s="81">
        <v>16290</v>
      </c>
      <c r="N7323" s="135">
        <v>16599</v>
      </c>
      <c r="O7323" s="136">
        <v>16073</v>
      </c>
      <c r="P7323" s="135">
        <v>14958</v>
      </c>
      <c r="Q7323" s="136">
        <v>17552</v>
      </c>
      <c r="R7323" s="135">
        <v>18790</v>
      </c>
      <c r="S7323" s="136">
        <v>18256</v>
      </c>
      <c r="T7323" s="135">
        <v>18921</v>
      </c>
      <c r="U7323" s="136">
        <v>17917</v>
      </c>
      <c r="V7323" s="135">
        <v>19584</v>
      </c>
      <c r="W7323" s="136">
        <v>20505</v>
      </c>
      <c r="X7323" s="135">
        <v>20700</v>
      </c>
      <c r="Y7323" s="136">
        <v>20049</v>
      </c>
      <c r="Z7323" s="135">
        <v>18658</v>
      </c>
      <c r="AA7323" s="136">
        <v>17392</v>
      </c>
      <c r="AB7323" s="135">
        <v>21111</v>
      </c>
      <c r="AC7323" s="136">
        <v>21295</v>
      </c>
      <c r="AD7323" s="135">
        <v>21300</v>
      </c>
      <c r="AE7323" s="137">
        <v>21806</v>
      </c>
      <c r="AF7323" s="138">
        <v>19927</v>
      </c>
    </row>
    <row r="7324" spans="2:32">
      <c r="B7324" s="114">
        <v>7286</v>
      </c>
      <c r="C7324" s="115">
        <v>7286</v>
      </c>
      <c r="D7324" s="116">
        <v>304</v>
      </c>
      <c r="E7324" s="117">
        <v>10</v>
      </c>
      <c r="F7324" s="118">
        <v>31</v>
      </c>
      <c r="G7324" s="119" t="s">
        <v>488</v>
      </c>
      <c r="H7324" s="120">
        <v>10</v>
      </c>
      <c r="I7324" s="115">
        <v>30</v>
      </c>
      <c r="J7324" s="116" t="s">
        <v>488</v>
      </c>
      <c r="K7324" s="121">
        <v>14</v>
      </c>
      <c r="L7324" s="108"/>
      <c r="M7324" s="122">
        <v>16399</v>
      </c>
      <c r="N7324" s="123">
        <v>16648</v>
      </c>
      <c r="O7324" s="124">
        <v>16029</v>
      </c>
      <c r="P7324" s="123">
        <v>14980</v>
      </c>
      <c r="Q7324" s="124">
        <v>17697</v>
      </c>
      <c r="R7324" s="123">
        <v>18876</v>
      </c>
      <c r="S7324" s="124">
        <v>18200</v>
      </c>
      <c r="T7324" s="123">
        <v>18873</v>
      </c>
      <c r="U7324" s="124">
        <v>17822</v>
      </c>
      <c r="V7324" s="123">
        <v>19679</v>
      </c>
      <c r="W7324" s="124">
        <v>20409</v>
      </c>
      <c r="X7324" s="123">
        <v>20748</v>
      </c>
      <c r="Y7324" s="124">
        <v>19958</v>
      </c>
      <c r="Z7324" s="123">
        <v>18564</v>
      </c>
      <c r="AA7324" s="124">
        <v>17614</v>
      </c>
      <c r="AB7324" s="123">
        <v>21167</v>
      </c>
      <c r="AC7324" s="124">
        <v>21222</v>
      </c>
      <c r="AD7324" s="123">
        <v>21164</v>
      </c>
      <c r="AE7324" s="125">
        <v>21687</v>
      </c>
      <c r="AF7324" s="126">
        <v>19806</v>
      </c>
    </row>
    <row r="7325" spans="2:32">
      <c r="B7325" s="127">
        <v>7287</v>
      </c>
      <c r="C7325" s="128">
        <v>7287</v>
      </c>
      <c r="D7325" s="129">
        <v>304</v>
      </c>
      <c r="E7325" s="130">
        <v>10</v>
      </c>
      <c r="F7325" s="131">
        <v>31</v>
      </c>
      <c r="G7325" s="132" t="s">
        <v>488</v>
      </c>
      <c r="H7325" s="133">
        <v>10</v>
      </c>
      <c r="I7325" s="128">
        <v>30</v>
      </c>
      <c r="J7325" s="129" t="s">
        <v>488</v>
      </c>
      <c r="K7325" s="134">
        <v>15</v>
      </c>
      <c r="L7325" s="108"/>
      <c r="M7325" s="81">
        <v>16621</v>
      </c>
      <c r="N7325" s="135">
        <v>16712</v>
      </c>
      <c r="O7325" s="136">
        <v>16034</v>
      </c>
      <c r="P7325" s="135">
        <v>15050</v>
      </c>
      <c r="Q7325" s="136">
        <v>17844</v>
      </c>
      <c r="R7325" s="135">
        <v>18984</v>
      </c>
      <c r="S7325" s="136">
        <v>18132</v>
      </c>
      <c r="T7325" s="135">
        <v>18794</v>
      </c>
      <c r="U7325" s="136">
        <v>17709</v>
      </c>
      <c r="V7325" s="135">
        <v>19697</v>
      </c>
      <c r="W7325" s="136">
        <v>20363</v>
      </c>
      <c r="X7325" s="135">
        <v>20765</v>
      </c>
      <c r="Y7325" s="136">
        <v>19809</v>
      </c>
      <c r="Z7325" s="135">
        <v>18669</v>
      </c>
      <c r="AA7325" s="136">
        <v>17692</v>
      </c>
      <c r="AB7325" s="135">
        <v>21150</v>
      </c>
      <c r="AC7325" s="136">
        <v>21424</v>
      </c>
      <c r="AD7325" s="135">
        <v>20967</v>
      </c>
      <c r="AE7325" s="137">
        <v>21508</v>
      </c>
      <c r="AF7325" s="138">
        <v>19890</v>
      </c>
    </row>
    <row r="7326" spans="2:32">
      <c r="B7326" s="114">
        <v>7288</v>
      </c>
      <c r="C7326" s="115">
        <v>7288</v>
      </c>
      <c r="D7326" s="116">
        <v>304</v>
      </c>
      <c r="E7326" s="117">
        <v>10</v>
      </c>
      <c r="F7326" s="118">
        <v>31</v>
      </c>
      <c r="G7326" s="119" t="s">
        <v>488</v>
      </c>
      <c r="H7326" s="120">
        <v>10</v>
      </c>
      <c r="I7326" s="115">
        <v>30</v>
      </c>
      <c r="J7326" s="116" t="s">
        <v>488</v>
      </c>
      <c r="K7326" s="121">
        <v>16</v>
      </c>
      <c r="L7326" s="108"/>
      <c r="M7326" s="122">
        <v>17262</v>
      </c>
      <c r="N7326" s="123">
        <v>17124</v>
      </c>
      <c r="O7326" s="124">
        <v>16406</v>
      </c>
      <c r="P7326" s="123">
        <v>15587</v>
      </c>
      <c r="Q7326" s="124">
        <v>18440</v>
      </c>
      <c r="R7326" s="123">
        <v>19526</v>
      </c>
      <c r="S7326" s="124">
        <v>18433</v>
      </c>
      <c r="T7326" s="123">
        <v>18975</v>
      </c>
      <c r="U7326" s="124">
        <v>17845</v>
      </c>
      <c r="V7326" s="123">
        <v>20119</v>
      </c>
      <c r="W7326" s="124">
        <v>20931</v>
      </c>
      <c r="X7326" s="123">
        <v>21141</v>
      </c>
      <c r="Y7326" s="124">
        <v>19926</v>
      </c>
      <c r="Z7326" s="123">
        <v>19010</v>
      </c>
      <c r="AA7326" s="124">
        <v>18248</v>
      </c>
      <c r="AB7326" s="123">
        <v>21497</v>
      </c>
      <c r="AC7326" s="124">
        <v>22253</v>
      </c>
      <c r="AD7326" s="123">
        <v>21022</v>
      </c>
      <c r="AE7326" s="125">
        <v>21479</v>
      </c>
      <c r="AF7326" s="126">
        <v>20194</v>
      </c>
    </row>
    <row r="7327" spans="2:32">
      <c r="B7327" s="127">
        <v>7289</v>
      </c>
      <c r="C7327" s="128">
        <v>7289</v>
      </c>
      <c r="D7327" s="129">
        <v>304</v>
      </c>
      <c r="E7327" s="130">
        <v>10</v>
      </c>
      <c r="F7327" s="131">
        <v>31</v>
      </c>
      <c r="G7327" s="132" t="s">
        <v>488</v>
      </c>
      <c r="H7327" s="133">
        <v>10</v>
      </c>
      <c r="I7327" s="128">
        <v>30</v>
      </c>
      <c r="J7327" s="129" t="s">
        <v>488</v>
      </c>
      <c r="K7327" s="134">
        <v>17</v>
      </c>
      <c r="L7327" s="108"/>
      <c r="M7327" s="81">
        <v>17824</v>
      </c>
      <c r="N7327" s="135">
        <v>17522</v>
      </c>
      <c r="O7327" s="136">
        <v>16827</v>
      </c>
      <c r="P7327" s="135">
        <v>16240</v>
      </c>
      <c r="Q7327" s="136">
        <v>19014</v>
      </c>
      <c r="R7327" s="135">
        <v>19946</v>
      </c>
      <c r="S7327" s="136">
        <v>18821</v>
      </c>
      <c r="T7327" s="135">
        <v>19345</v>
      </c>
      <c r="U7327" s="136">
        <v>18365</v>
      </c>
      <c r="V7327" s="135">
        <v>20609</v>
      </c>
      <c r="W7327" s="136">
        <v>21493</v>
      </c>
      <c r="X7327" s="135">
        <v>21613</v>
      </c>
      <c r="Y7327" s="136">
        <v>20232</v>
      </c>
      <c r="Z7327" s="135">
        <v>19668</v>
      </c>
      <c r="AA7327" s="136">
        <v>19011</v>
      </c>
      <c r="AB7327" s="135">
        <v>21955</v>
      </c>
      <c r="AC7327" s="136">
        <v>22949</v>
      </c>
      <c r="AD7327" s="135">
        <v>21338</v>
      </c>
      <c r="AE7327" s="137">
        <v>21879</v>
      </c>
      <c r="AF7327" s="138">
        <v>20874</v>
      </c>
    </row>
    <row r="7328" spans="2:32">
      <c r="B7328" s="114">
        <v>7290</v>
      </c>
      <c r="C7328" s="115">
        <v>7290</v>
      </c>
      <c r="D7328" s="116">
        <v>304</v>
      </c>
      <c r="E7328" s="117">
        <v>10</v>
      </c>
      <c r="F7328" s="118">
        <v>31</v>
      </c>
      <c r="G7328" s="119" t="s">
        <v>488</v>
      </c>
      <c r="H7328" s="120">
        <v>10</v>
      </c>
      <c r="I7328" s="115">
        <v>30</v>
      </c>
      <c r="J7328" s="116" t="s">
        <v>488</v>
      </c>
      <c r="K7328" s="121">
        <v>18</v>
      </c>
      <c r="L7328" s="108"/>
      <c r="M7328" s="122">
        <v>18099</v>
      </c>
      <c r="N7328" s="123">
        <v>17655</v>
      </c>
      <c r="O7328" s="124">
        <v>17284</v>
      </c>
      <c r="P7328" s="123">
        <v>16780</v>
      </c>
      <c r="Q7328" s="124">
        <v>19597</v>
      </c>
      <c r="R7328" s="123">
        <v>19963</v>
      </c>
      <c r="S7328" s="124">
        <v>19251</v>
      </c>
      <c r="T7328" s="123">
        <v>19545</v>
      </c>
      <c r="U7328" s="124">
        <v>18941</v>
      </c>
      <c r="V7328" s="123">
        <v>21057</v>
      </c>
      <c r="W7328" s="124">
        <v>21698</v>
      </c>
      <c r="X7328" s="123">
        <v>21556</v>
      </c>
      <c r="Y7328" s="124">
        <v>20878</v>
      </c>
      <c r="Z7328" s="123">
        <v>20609</v>
      </c>
      <c r="AA7328" s="124">
        <v>19736</v>
      </c>
      <c r="AB7328" s="123">
        <v>22645</v>
      </c>
      <c r="AC7328" s="124">
        <v>23353</v>
      </c>
      <c r="AD7328" s="123">
        <v>22102</v>
      </c>
      <c r="AE7328" s="125">
        <v>22417</v>
      </c>
      <c r="AF7328" s="126">
        <v>21917</v>
      </c>
    </row>
    <row r="7329" spans="2:32">
      <c r="B7329" s="127">
        <v>7291</v>
      </c>
      <c r="C7329" s="128">
        <v>7291</v>
      </c>
      <c r="D7329" s="129">
        <v>304</v>
      </c>
      <c r="E7329" s="130">
        <v>10</v>
      </c>
      <c r="F7329" s="131">
        <v>31</v>
      </c>
      <c r="G7329" s="132" t="s">
        <v>488</v>
      </c>
      <c r="H7329" s="133">
        <v>10</v>
      </c>
      <c r="I7329" s="128">
        <v>30</v>
      </c>
      <c r="J7329" s="129" t="s">
        <v>488</v>
      </c>
      <c r="K7329" s="134">
        <v>19</v>
      </c>
      <c r="L7329" s="108"/>
      <c r="M7329" s="81">
        <v>18053</v>
      </c>
      <c r="N7329" s="135">
        <v>17668</v>
      </c>
      <c r="O7329" s="136">
        <v>17303</v>
      </c>
      <c r="P7329" s="135">
        <v>16766</v>
      </c>
      <c r="Q7329" s="136">
        <v>19665</v>
      </c>
      <c r="R7329" s="135">
        <v>20051</v>
      </c>
      <c r="S7329" s="136">
        <v>19286</v>
      </c>
      <c r="T7329" s="135">
        <v>19713</v>
      </c>
      <c r="U7329" s="136">
        <v>19178</v>
      </c>
      <c r="V7329" s="135">
        <v>21189</v>
      </c>
      <c r="W7329" s="136">
        <v>21985</v>
      </c>
      <c r="X7329" s="135">
        <v>21958</v>
      </c>
      <c r="Y7329" s="136">
        <v>21369</v>
      </c>
      <c r="Z7329" s="135">
        <v>21227</v>
      </c>
      <c r="AA7329" s="136">
        <v>20302</v>
      </c>
      <c r="AB7329" s="135">
        <v>23183</v>
      </c>
      <c r="AC7329" s="136">
        <v>23922</v>
      </c>
      <c r="AD7329" s="135">
        <v>22785</v>
      </c>
      <c r="AE7329" s="137">
        <v>23055</v>
      </c>
      <c r="AF7329" s="138">
        <v>22687</v>
      </c>
    </row>
    <row r="7330" spans="2:32">
      <c r="B7330" s="114">
        <v>7292</v>
      </c>
      <c r="C7330" s="115">
        <v>7292</v>
      </c>
      <c r="D7330" s="116">
        <v>304</v>
      </c>
      <c r="E7330" s="117">
        <v>10</v>
      </c>
      <c r="F7330" s="118">
        <v>31</v>
      </c>
      <c r="G7330" s="119" t="s">
        <v>488</v>
      </c>
      <c r="H7330" s="120">
        <v>10</v>
      </c>
      <c r="I7330" s="115">
        <v>30</v>
      </c>
      <c r="J7330" s="116" t="s">
        <v>488</v>
      </c>
      <c r="K7330" s="121">
        <v>20</v>
      </c>
      <c r="L7330" s="108"/>
      <c r="M7330" s="122">
        <v>17744</v>
      </c>
      <c r="N7330" s="123">
        <v>17294</v>
      </c>
      <c r="O7330" s="124">
        <v>16881</v>
      </c>
      <c r="P7330" s="123">
        <v>16561</v>
      </c>
      <c r="Q7330" s="124">
        <v>19349</v>
      </c>
      <c r="R7330" s="123">
        <v>19910</v>
      </c>
      <c r="S7330" s="124">
        <v>19131</v>
      </c>
      <c r="T7330" s="123">
        <v>19500</v>
      </c>
      <c r="U7330" s="124">
        <v>19028</v>
      </c>
      <c r="V7330" s="123">
        <v>21192</v>
      </c>
      <c r="W7330" s="124">
        <v>22160</v>
      </c>
      <c r="X7330" s="123">
        <v>22237</v>
      </c>
      <c r="Y7330" s="124">
        <v>21668</v>
      </c>
      <c r="Z7330" s="123">
        <v>21452</v>
      </c>
      <c r="AA7330" s="124">
        <v>20707</v>
      </c>
      <c r="AB7330" s="123">
        <v>23557</v>
      </c>
      <c r="AC7330" s="124">
        <v>24570</v>
      </c>
      <c r="AD7330" s="123">
        <v>23317</v>
      </c>
      <c r="AE7330" s="125">
        <v>23573</v>
      </c>
      <c r="AF7330" s="126">
        <v>23105</v>
      </c>
    </row>
    <row r="7331" spans="2:32">
      <c r="B7331" s="127">
        <v>7293</v>
      </c>
      <c r="C7331" s="128">
        <v>7293</v>
      </c>
      <c r="D7331" s="129">
        <v>304</v>
      </c>
      <c r="E7331" s="130">
        <v>10</v>
      </c>
      <c r="F7331" s="131">
        <v>31</v>
      </c>
      <c r="G7331" s="132" t="s">
        <v>488</v>
      </c>
      <c r="H7331" s="133">
        <v>10</v>
      </c>
      <c r="I7331" s="128">
        <v>30</v>
      </c>
      <c r="J7331" s="129" t="s">
        <v>488</v>
      </c>
      <c r="K7331" s="134">
        <v>21</v>
      </c>
      <c r="L7331" s="108"/>
      <c r="M7331" s="81">
        <v>17138</v>
      </c>
      <c r="N7331" s="135">
        <v>16834</v>
      </c>
      <c r="O7331" s="136">
        <v>16438</v>
      </c>
      <c r="P7331" s="135">
        <v>16262</v>
      </c>
      <c r="Q7331" s="136">
        <v>19003</v>
      </c>
      <c r="R7331" s="135">
        <v>19495</v>
      </c>
      <c r="S7331" s="136">
        <v>18806</v>
      </c>
      <c r="T7331" s="135">
        <v>19323</v>
      </c>
      <c r="U7331" s="136">
        <v>18934</v>
      </c>
      <c r="V7331" s="135">
        <v>21150</v>
      </c>
      <c r="W7331" s="136">
        <v>22335</v>
      </c>
      <c r="X7331" s="135">
        <v>22318</v>
      </c>
      <c r="Y7331" s="136">
        <v>21869</v>
      </c>
      <c r="Z7331" s="135">
        <v>21877</v>
      </c>
      <c r="AA7331" s="136">
        <v>21151</v>
      </c>
      <c r="AB7331" s="135">
        <v>23956</v>
      </c>
      <c r="AC7331" s="136">
        <v>25209</v>
      </c>
      <c r="AD7331" s="135">
        <v>23797</v>
      </c>
      <c r="AE7331" s="137">
        <v>24177</v>
      </c>
      <c r="AF7331" s="138">
        <v>23785</v>
      </c>
    </row>
    <row r="7332" spans="2:32">
      <c r="B7332" s="114">
        <v>7294</v>
      </c>
      <c r="C7332" s="115">
        <v>7294</v>
      </c>
      <c r="D7332" s="116">
        <v>304</v>
      </c>
      <c r="E7332" s="117">
        <v>10</v>
      </c>
      <c r="F7332" s="118">
        <v>31</v>
      </c>
      <c r="G7332" s="119" t="s">
        <v>488</v>
      </c>
      <c r="H7332" s="120">
        <v>10</v>
      </c>
      <c r="I7332" s="115">
        <v>30</v>
      </c>
      <c r="J7332" s="116" t="s">
        <v>488</v>
      </c>
      <c r="K7332" s="121">
        <v>22</v>
      </c>
      <c r="L7332" s="108"/>
      <c r="M7332" s="122">
        <v>16096</v>
      </c>
      <c r="N7332" s="123">
        <v>15897</v>
      </c>
      <c r="O7332" s="124">
        <v>15808</v>
      </c>
      <c r="P7332" s="123">
        <v>15578</v>
      </c>
      <c r="Q7332" s="124">
        <v>18021</v>
      </c>
      <c r="R7332" s="123">
        <v>18592</v>
      </c>
      <c r="S7332" s="124">
        <v>17996</v>
      </c>
      <c r="T7332" s="123">
        <v>18594</v>
      </c>
      <c r="U7332" s="124">
        <v>18551</v>
      </c>
      <c r="V7332" s="123">
        <v>20410</v>
      </c>
      <c r="W7332" s="124">
        <v>21786</v>
      </c>
      <c r="X7332" s="123">
        <v>21741</v>
      </c>
      <c r="Y7332" s="124">
        <v>21385</v>
      </c>
      <c r="Z7332" s="123">
        <v>21807</v>
      </c>
      <c r="AA7332" s="124">
        <v>20954</v>
      </c>
      <c r="AB7332" s="123">
        <v>23463</v>
      </c>
      <c r="AC7332" s="124">
        <v>24938</v>
      </c>
      <c r="AD7332" s="123">
        <v>23491</v>
      </c>
      <c r="AE7332" s="125">
        <v>23929</v>
      </c>
      <c r="AF7332" s="126">
        <v>23870</v>
      </c>
    </row>
    <row r="7333" spans="2:32">
      <c r="B7333" s="127">
        <v>7295</v>
      </c>
      <c r="C7333" s="128">
        <v>7295</v>
      </c>
      <c r="D7333" s="129">
        <v>304</v>
      </c>
      <c r="E7333" s="130">
        <v>10</v>
      </c>
      <c r="F7333" s="131">
        <v>31</v>
      </c>
      <c r="G7333" s="132" t="s">
        <v>488</v>
      </c>
      <c r="H7333" s="133">
        <v>10</v>
      </c>
      <c r="I7333" s="128">
        <v>30</v>
      </c>
      <c r="J7333" s="129" t="s">
        <v>488</v>
      </c>
      <c r="K7333" s="134">
        <v>23</v>
      </c>
      <c r="L7333" s="108"/>
      <c r="M7333" s="81">
        <v>14924</v>
      </c>
      <c r="N7333" s="135">
        <v>14925</v>
      </c>
      <c r="O7333" s="136">
        <v>15140</v>
      </c>
      <c r="P7333" s="135">
        <v>14805</v>
      </c>
      <c r="Q7333" s="136">
        <v>16968</v>
      </c>
      <c r="R7333" s="135">
        <v>17434</v>
      </c>
      <c r="S7333" s="136">
        <v>17094</v>
      </c>
      <c r="T7333" s="135">
        <v>17769</v>
      </c>
      <c r="U7333" s="136">
        <v>18056</v>
      </c>
      <c r="V7333" s="135">
        <v>19494</v>
      </c>
      <c r="W7333" s="136">
        <v>20945</v>
      </c>
      <c r="X7333" s="135">
        <v>20779</v>
      </c>
      <c r="Y7333" s="136">
        <v>20644</v>
      </c>
      <c r="Z7333" s="135">
        <v>21481</v>
      </c>
      <c r="AA7333" s="136">
        <v>20558</v>
      </c>
      <c r="AB7333" s="135">
        <v>22658</v>
      </c>
      <c r="AC7333" s="136">
        <v>24250</v>
      </c>
      <c r="AD7333" s="135">
        <v>22848</v>
      </c>
      <c r="AE7333" s="137">
        <v>23364</v>
      </c>
      <c r="AF7333" s="138">
        <v>23629</v>
      </c>
    </row>
    <row r="7334" spans="2:32">
      <c r="B7334" s="114">
        <v>7296</v>
      </c>
      <c r="C7334" s="115">
        <v>7296</v>
      </c>
      <c r="D7334" s="116">
        <v>304</v>
      </c>
      <c r="E7334" s="117">
        <v>10</v>
      </c>
      <c r="F7334" s="118">
        <v>31</v>
      </c>
      <c r="G7334" s="119" t="s">
        <v>488</v>
      </c>
      <c r="H7334" s="120">
        <v>10</v>
      </c>
      <c r="I7334" s="115">
        <v>30</v>
      </c>
      <c r="J7334" s="116" t="s">
        <v>488</v>
      </c>
      <c r="K7334" s="121">
        <v>24</v>
      </c>
      <c r="L7334" s="108"/>
      <c r="M7334" s="122">
        <v>14107</v>
      </c>
      <c r="N7334" s="123">
        <v>14057</v>
      </c>
      <c r="O7334" s="124">
        <v>14612</v>
      </c>
      <c r="P7334" s="123">
        <v>14228</v>
      </c>
      <c r="Q7334" s="124">
        <v>16164</v>
      </c>
      <c r="R7334" s="123">
        <v>16710</v>
      </c>
      <c r="S7334" s="124">
        <v>16446</v>
      </c>
      <c r="T7334" s="123">
        <v>17064</v>
      </c>
      <c r="U7334" s="124">
        <v>17694</v>
      </c>
      <c r="V7334" s="123">
        <v>18829</v>
      </c>
      <c r="W7334" s="124">
        <v>20317</v>
      </c>
      <c r="X7334" s="123">
        <v>20173</v>
      </c>
      <c r="Y7334" s="124">
        <v>20120</v>
      </c>
      <c r="Z7334" s="123">
        <v>21217</v>
      </c>
      <c r="AA7334" s="124">
        <v>20118</v>
      </c>
      <c r="AB7334" s="123">
        <v>22052</v>
      </c>
      <c r="AC7334" s="124">
        <v>23715</v>
      </c>
      <c r="AD7334" s="123">
        <v>22375</v>
      </c>
      <c r="AE7334" s="125">
        <v>22842</v>
      </c>
      <c r="AF7334" s="126">
        <v>23422</v>
      </c>
    </row>
    <row r="7335" spans="2:32">
      <c r="B7335" s="127">
        <v>7297</v>
      </c>
      <c r="C7335" s="128">
        <v>7297</v>
      </c>
      <c r="D7335" s="129">
        <v>305</v>
      </c>
      <c r="E7335" s="130">
        <v>11</v>
      </c>
      <c r="F7335" s="131">
        <v>1</v>
      </c>
      <c r="G7335" s="132" t="s">
        <v>485</v>
      </c>
      <c r="H7335" s="133">
        <v>10</v>
      </c>
      <c r="I7335" s="128">
        <v>31</v>
      </c>
      <c r="J7335" s="129" t="s">
        <v>488</v>
      </c>
      <c r="K7335" s="134">
        <v>1</v>
      </c>
      <c r="L7335" s="108"/>
      <c r="M7335" s="81">
        <v>13199</v>
      </c>
      <c r="N7335" s="135">
        <v>13593</v>
      </c>
      <c r="O7335" s="136">
        <v>13664</v>
      </c>
      <c r="P7335" s="135">
        <v>13933</v>
      </c>
      <c r="Q7335" s="136">
        <v>15566</v>
      </c>
      <c r="R7335" s="135">
        <v>15699</v>
      </c>
      <c r="S7335" s="136">
        <v>15710</v>
      </c>
      <c r="T7335" s="135">
        <v>16736</v>
      </c>
      <c r="U7335" s="136">
        <v>16329</v>
      </c>
      <c r="V7335" s="135">
        <v>18560</v>
      </c>
      <c r="W7335" s="136">
        <v>19427</v>
      </c>
      <c r="X7335" s="135">
        <v>19283</v>
      </c>
      <c r="Y7335" s="136">
        <v>19429</v>
      </c>
      <c r="Z7335" s="135">
        <v>19268</v>
      </c>
      <c r="AA7335" s="136">
        <v>19658</v>
      </c>
      <c r="AB7335" s="135">
        <v>22143</v>
      </c>
      <c r="AC7335" s="136">
        <v>22974</v>
      </c>
      <c r="AD7335" s="135">
        <v>21689</v>
      </c>
      <c r="AE7335" s="137">
        <v>22842</v>
      </c>
      <c r="AF7335" s="138">
        <v>21166</v>
      </c>
    </row>
    <row r="7336" spans="2:32">
      <c r="B7336" s="114">
        <v>7298</v>
      </c>
      <c r="C7336" s="115">
        <v>7298</v>
      </c>
      <c r="D7336" s="116">
        <v>305</v>
      </c>
      <c r="E7336" s="117">
        <v>11</v>
      </c>
      <c r="F7336" s="118">
        <v>1</v>
      </c>
      <c r="G7336" s="119" t="s">
        <v>485</v>
      </c>
      <c r="H7336" s="120">
        <v>10</v>
      </c>
      <c r="I7336" s="115">
        <v>31</v>
      </c>
      <c r="J7336" s="116" t="s">
        <v>488</v>
      </c>
      <c r="K7336" s="121">
        <v>2</v>
      </c>
      <c r="L7336" s="108"/>
      <c r="M7336" s="122">
        <v>12933</v>
      </c>
      <c r="N7336" s="123">
        <v>13301</v>
      </c>
      <c r="O7336" s="124">
        <v>13426</v>
      </c>
      <c r="P7336" s="123">
        <v>13723</v>
      </c>
      <c r="Q7336" s="124">
        <v>15332</v>
      </c>
      <c r="R7336" s="123">
        <v>15472</v>
      </c>
      <c r="S7336" s="124">
        <v>15430</v>
      </c>
      <c r="T7336" s="123">
        <v>16481</v>
      </c>
      <c r="U7336" s="124">
        <v>16119</v>
      </c>
      <c r="V7336" s="123">
        <v>18313</v>
      </c>
      <c r="W7336" s="124">
        <v>19082</v>
      </c>
      <c r="X7336" s="123">
        <v>19011</v>
      </c>
      <c r="Y7336" s="124">
        <v>19081</v>
      </c>
      <c r="Z7336" s="123">
        <v>18947</v>
      </c>
      <c r="AA7336" s="124">
        <v>19398</v>
      </c>
      <c r="AB7336" s="123">
        <v>21773</v>
      </c>
      <c r="AC7336" s="124">
        <v>22468</v>
      </c>
      <c r="AD7336" s="123">
        <v>21271</v>
      </c>
      <c r="AE7336" s="125">
        <v>22387</v>
      </c>
      <c r="AF7336" s="126">
        <v>20802</v>
      </c>
    </row>
    <row r="7337" spans="2:32">
      <c r="B7337" s="127">
        <v>7299</v>
      </c>
      <c r="C7337" s="128">
        <v>7299</v>
      </c>
      <c r="D7337" s="129">
        <v>305</v>
      </c>
      <c r="E7337" s="130">
        <v>11</v>
      </c>
      <c r="F7337" s="131">
        <v>1</v>
      </c>
      <c r="G7337" s="132" t="s">
        <v>485</v>
      </c>
      <c r="H7337" s="133">
        <v>10</v>
      </c>
      <c r="I7337" s="128">
        <v>31</v>
      </c>
      <c r="J7337" s="129" t="s">
        <v>488</v>
      </c>
      <c r="K7337" s="134">
        <v>3</v>
      </c>
      <c r="L7337" s="108"/>
      <c r="M7337" s="81">
        <v>12777</v>
      </c>
      <c r="N7337" s="135">
        <v>13123</v>
      </c>
      <c r="O7337" s="136">
        <v>13280</v>
      </c>
      <c r="P7337" s="135">
        <v>13694</v>
      </c>
      <c r="Q7337" s="136">
        <v>15269</v>
      </c>
      <c r="R7337" s="135">
        <v>15361</v>
      </c>
      <c r="S7337" s="136">
        <v>15269</v>
      </c>
      <c r="T7337" s="135">
        <v>16368</v>
      </c>
      <c r="U7337" s="136">
        <v>16018</v>
      </c>
      <c r="V7337" s="135">
        <v>18265</v>
      </c>
      <c r="W7337" s="136">
        <v>18969</v>
      </c>
      <c r="X7337" s="135">
        <v>18842</v>
      </c>
      <c r="Y7337" s="136">
        <v>18818</v>
      </c>
      <c r="Z7337" s="135">
        <v>18781</v>
      </c>
      <c r="AA7337" s="136">
        <v>19300</v>
      </c>
      <c r="AB7337" s="135">
        <v>21612</v>
      </c>
      <c r="AC7337" s="136">
        <v>22248</v>
      </c>
      <c r="AD7337" s="135">
        <v>20933</v>
      </c>
      <c r="AE7337" s="137">
        <v>22112</v>
      </c>
      <c r="AF7337" s="138">
        <v>20578</v>
      </c>
    </row>
    <row r="7338" spans="2:32">
      <c r="B7338" s="114">
        <v>7300</v>
      </c>
      <c r="C7338" s="115">
        <v>7300</v>
      </c>
      <c r="D7338" s="116">
        <v>305</v>
      </c>
      <c r="E7338" s="117">
        <v>11</v>
      </c>
      <c r="F7338" s="118">
        <v>1</v>
      </c>
      <c r="G7338" s="119" t="s">
        <v>485</v>
      </c>
      <c r="H7338" s="120">
        <v>10</v>
      </c>
      <c r="I7338" s="115">
        <v>31</v>
      </c>
      <c r="J7338" s="116" t="s">
        <v>488</v>
      </c>
      <c r="K7338" s="121">
        <v>4</v>
      </c>
      <c r="L7338" s="108"/>
      <c r="M7338" s="122">
        <v>12864</v>
      </c>
      <c r="N7338" s="123">
        <v>13143</v>
      </c>
      <c r="O7338" s="124">
        <v>13237</v>
      </c>
      <c r="P7338" s="123">
        <v>13802</v>
      </c>
      <c r="Q7338" s="124">
        <v>15337</v>
      </c>
      <c r="R7338" s="123">
        <v>15383</v>
      </c>
      <c r="S7338" s="124">
        <v>15243</v>
      </c>
      <c r="T7338" s="123">
        <v>16274</v>
      </c>
      <c r="U7338" s="124">
        <v>15841</v>
      </c>
      <c r="V7338" s="123">
        <v>18142</v>
      </c>
      <c r="W7338" s="124">
        <v>18643</v>
      </c>
      <c r="X7338" s="123">
        <v>18554</v>
      </c>
      <c r="Y7338" s="124">
        <v>18433</v>
      </c>
      <c r="Z7338" s="123">
        <v>18312</v>
      </c>
      <c r="AA7338" s="124">
        <v>18983</v>
      </c>
      <c r="AB7338" s="123">
        <v>21125</v>
      </c>
      <c r="AC7338" s="124">
        <v>21574</v>
      </c>
      <c r="AD7338" s="123">
        <v>20342</v>
      </c>
      <c r="AE7338" s="125">
        <v>21441</v>
      </c>
      <c r="AF7338" s="126">
        <v>19963</v>
      </c>
    </row>
    <row r="7339" spans="2:32">
      <c r="B7339" s="127">
        <v>7301</v>
      </c>
      <c r="C7339" s="128">
        <v>7301</v>
      </c>
      <c r="D7339" s="129">
        <v>305</v>
      </c>
      <c r="E7339" s="130">
        <v>11</v>
      </c>
      <c r="F7339" s="131">
        <v>1</v>
      </c>
      <c r="G7339" s="132" t="s">
        <v>485</v>
      </c>
      <c r="H7339" s="133">
        <v>10</v>
      </c>
      <c r="I7339" s="128">
        <v>31</v>
      </c>
      <c r="J7339" s="129" t="s">
        <v>488</v>
      </c>
      <c r="K7339" s="134">
        <v>5</v>
      </c>
      <c r="L7339" s="108"/>
      <c r="M7339" s="81">
        <v>13303</v>
      </c>
      <c r="N7339" s="135">
        <v>13413</v>
      </c>
      <c r="O7339" s="136">
        <v>13325</v>
      </c>
      <c r="P7339" s="135">
        <v>14346</v>
      </c>
      <c r="Q7339" s="136">
        <v>15726</v>
      </c>
      <c r="R7339" s="135">
        <v>15751</v>
      </c>
      <c r="S7339" s="136">
        <v>15557</v>
      </c>
      <c r="T7339" s="135">
        <v>16303</v>
      </c>
      <c r="U7339" s="136">
        <v>15746</v>
      </c>
      <c r="V7339" s="135">
        <v>18279</v>
      </c>
      <c r="W7339" s="136">
        <v>18487</v>
      </c>
      <c r="X7339" s="135">
        <v>18584</v>
      </c>
      <c r="Y7339" s="136">
        <v>18294</v>
      </c>
      <c r="Z7339" s="135">
        <v>17875</v>
      </c>
      <c r="AA7339" s="136">
        <v>19022</v>
      </c>
      <c r="AB7339" s="135">
        <v>20867</v>
      </c>
      <c r="AC7339" s="136">
        <v>21020</v>
      </c>
      <c r="AD7339" s="135">
        <v>19987</v>
      </c>
      <c r="AE7339" s="137">
        <v>20796</v>
      </c>
      <c r="AF7339" s="138">
        <v>19341</v>
      </c>
    </row>
    <row r="7340" spans="2:32">
      <c r="B7340" s="114">
        <v>7302</v>
      </c>
      <c r="C7340" s="115">
        <v>7302</v>
      </c>
      <c r="D7340" s="116">
        <v>305</v>
      </c>
      <c r="E7340" s="117">
        <v>11</v>
      </c>
      <c r="F7340" s="118">
        <v>1</v>
      </c>
      <c r="G7340" s="119" t="s">
        <v>485</v>
      </c>
      <c r="H7340" s="120">
        <v>10</v>
      </c>
      <c r="I7340" s="115">
        <v>31</v>
      </c>
      <c r="J7340" s="116" t="s">
        <v>488</v>
      </c>
      <c r="K7340" s="121">
        <v>6</v>
      </c>
      <c r="L7340" s="108"/>
      <c r="M7340" s="122">
        <v>14411</v>
      </c>
      <c r="N7340" s="123">
        <v>14000</v>
      </c>
      <c r="O7340" s="124">
        <v>13635</v>
      </c>
      <c r="P7340" s="123">
        <v>15526</v>
      </c>
      <c r="Q7340" s="124">
        <v>16906</v>
      </c>
      <c r="R7340" s="123">
        <v>16702</v>
      </c>
      <c r="S7340" s="124">
        <v>16567</v>
      </c>
      <c r="T7340" s="123">
        <v>16650</v>
      </c>
      <c r="U7340" s="124">
        <v>15890</v>
      </c>
      <c r="V7340" s="123">
        <v>19091</v>
      </c>
      <c r="W7340" s="124">
        <v>18914</v>
      </c>
      <c r="X7340" s="123">
        <v>19152</v>
      </c>
      <c r="Y7340" s="124">
        <v>18834</v>
      </c>
      <c r="Z7340" s="123">
        <v>17613</v>
      </c>
      <c r="AA7340" s="124">
        <v>19655</v>
      </c>
      <c r="AB7340" s="123">
        <v>21246</v>
      </c>
      <c r="AC7340" s="124">
        <v>21009</v>
      </c>
      <c r="AD7340" s="123">
        <v>20263</v>
      </c>
      <c r="AE7340" s="125">
        <v>20342</v>
      </c>
      <c r="AF7340" s="126">
        <v>18902</v>
      </c>
    </row>
    <row r="7341" spans="2:32">
      <c r="B7341" s="127">
        <v>7303</v>
      </c>
      <c r="C7341" s="128">
        <v>7303</v>
      </c>
      <c r="D7341" s="129">
        <v>305</v>
      </c>
      <c r="E7341" s="130">
        <v>11</v>
      </c>
      <c r="F7341" s="131">
        <v>1</v>
      </c>
      <c r="G7341" s="132" t="s">
        <v>485</v>
      </c>
      <c r="H7341" s="133">
        <v>10</v>
      </c>
      <c r="I7341" s="128">
        <v>31</v>
      </c>
      <c r="J7341" s="129" t="s">
        <v>488</v>
      </c>
      <c r="K7341" s="134">
        <v>7</v>
      </c>
      <c r="L7341" s="108"/>
      <c r="M7341" s="81">
        <v>15852</v>
      </c>
      <c r="N7341" s="135">
        <v>14705</v>
      </c>
      <c r="O7341" s="136">
        <v>14227</v>
      </c>
      <c r="P7341" s="135">
        <v>17147</v>
      </c>
      <c r="Q7341" s="136">
        <v>18481</v>
      </c>
      <c r="R7341" s="135">
        <v>18070</v>
      </c>
      <c r="S7341" s="136">
        <v>18023</v>
      </c>
      <c r="T7341" s="135">
        <v>17225</v>
      </c>
      <c r="U7341" s="136">
        <v>16212</v>
      </c>
      <c r="V7341" s="135">
        <v>20290</v>
      </c>
      <c r="W7341" s="136">
        <v>19843</v>
      </c>
      <c r="X7341" s="135">
        <v>20141</v>
      </c>
      <c r="Y7341" s="136">
        <v>19942</v>
      </c>
      <c r="Z7341" s="135">
        <v>17692</v>
      </c>
      <c r="AA7341" s="136">
        <v>20797</v>
      </c>
      <c r="AB7341" s="135">
        <v>22135</v>
      </c>
      <c r="AC7341" s="136">
        <v>21583</v>
      </c>
      <c r="AD7341" s="135">
        <v>21198</v>
      </c>
      <c r="AE7341" s="137">
        <v>20291</v>
      </c>
      <c r="AF7341" s="138">
        <v>18857</v>
      </c>
    </row>
    <row r="7342" spans="2:32">
      <c r="B7342" s="114">
        <v>7304</v>
      </c>
      <c r="C7342" s="115">
        <v>7304</v>
      </c>
      <c r="D7342" s="116">
        <v>305</v>
      </c>
      <c r="E7342" s="117">
        <v>11</v>
      </c>
      <c r="F7342" s="118">
        <v>1</v>
      </c>
      <c r="G7342" s="119" t="s">
        <v>485</v>
      </c>
      <c r="H7342" s="120">
        <v>10</v>
      </c>
      <c r="I7342" s="115">
        <v>31</v>
      </c>
      <c r="J7342" s="116" t="s">
        <v>488</v>
      </c>
      <c r="K7342" s="121">
        <v>8</v>
      </c>
      <c r="L7342" s="108"/>
      <c r="M7342" s="122">
        <v>16248</v>
      </c>
      <c r="N7342" s="123">
        <v>15023</v>
      </c>
      <c r="O7342" s="124">
        <v>14582</v>
      </c>
      <c r="P7342" s="123">
        <v>17857</v>
      </c>
      <c r="Q7342" s="124">
        <v>18934</v>
      </c>
      <c r="R7342" s="123">
        <v>18474</v>
      </c>
      <c r="S7342" s="124">
        <v>18589</v>
      </c>
      <c r="T7342" s="123">
        <v>17481</v>
      </c>
      <c r="U7342" s="124">
        <v>16436</v>
      </c>
      <c r="V7342" s="123">
        <v>20619</v>
      </c>
      <c r="W7342" s="124">
        <v>20520</v>
      </c>
      <c r="X7342" s="123">
        <v>20356</v>
      </c>
      <c r="Y7342" s="124">
        <v>20328</v>
      </c>
      <c r="Z7342" s="123">
        <v>17770</v>
      </c>
      <c r="AA7342" s="124">
        <v>21309</v>
      </c>
      <c r="AB7342" s="123">
        <v>22231</v>
      </c>
      <c r="AC7342" s="124">
        <v>22101</v>
      </c>
      <c r="AD7342" s="123">
        <v>21502</v>
      </c>
      <c r="AE7342" s="125">
        <v>20307</v>
      </c>
      <c r="AF7342" s="126">
        <v>18890</v>
      </c>
    </row>
    <row r="7343" spans="2:32">
      <c r="B7343" s="127">
        <v>7305</v>
      </c>
      <c r="C7343" s="128">
        <v>7305</v>
      </c>
      <c r="D7343" s="129">
        <v>305</v>
      </c>
      <c r="E7343" s="130">
        <v>11</v>
      </c>
      <c r="F7343" s="131">
        <v>1</v>
      </c>
      <c r="G7343" s="132" t="s">
        <v>485</v>
      </c>
      <c r="H7343" s="133">
        <v>10</v>
      </c>
      <c r="I7343" s="128">
        <v>31</v>
      </c>
      <c r="J7343" s="129" t="s">
        <v>488</v>
      </c>
      <c r="K7343" s="134">
        <v>9</v>
      </c>
      <c r="L7343" s="108"/>
      <c r="M7343" s="81">
        <v>16330</v>
      </c>
      <c r="N7343" s="135">
        <v>15548</v>
      </c>
      <c r="O7343" s="136">
        <v>14930</v>
      </c>
      <c r="P7343" s="135">
        <v>18147</v>
      </c>
      <c r="Q7343" s="136">
        <v>19047</v>
      </c>
      <c r="R7343" s="135">
        <v>18505</v>
      </c>
      <c r="S7343" s="136">
        <v>18851</v>
      </c>
      <c r="T7343" s="135">
        <v>17971</v>
      </c>
      <c r="U7343" s="136">
        <v>16749</v>
      </c>
      <c r="V7343" s="135">
        <v>20745</v>
      </c>
      <c r="W7343" s="136">
        <v>20600</v>
      </c>
      <c r="X7343" s="135">
        <v>20311</v>
      </c>
      <c r="Y7343" s="136">
        <v>20443</v>
      </c>
      <c r="Z7343" s="135">
        <v>17983</v>
      </c>
      <c r="AA7343" s="136">
        <v>21423</v>
      </c>
      <c r="AB7343" s="135">
        <v>22190</v>
      </c>
      <c r="AC7343" s="136">
        <v>22127</v>
      </c>
      <c r="AD7343" s="135">
        <v>21554</v>
      </c>
      <c r="AE7343" s="137">
        <v>20667</v>
      </c>
      <c r="AF7343" s="138">
        <v>19070</v>
      </c>
    </row>
    <row r="7344" spans="2:32">
      <c r="B7344" s="114">
        <v>7306</v>
      </c>
      <c r="C7344" s="115">
        <v>7306</v>
      </c>
      <c r="D7344" s="116">
        <v>305</v>
      </c>
      <c r="E7344" s="117">
        <v>11</v>
      </c>
      <c r="F7344" s="118">
        <v>1</v>
      </c>
      <c r="G7344" s="119" t="s">
        <v>485</v>
      </c>
      <c r="H7344" s="120">
        <v>10</v>
      </c>
      <c r="I7344" s="115">
        <v>31</v>
      </c>
      <c r="J7344" s="116" t="s">
        <v>488</v>
      </c>
      <c r="K7344" s="121">
        <v>10</v>
      </c>
      <c r="L7344" s="108"/>
      <c r="M7344" s="122">
        <v>16357</v>
      </c>
      <c r="N7344" s="123">
        <v>15904</v>
      </c>
      <c r="O7344" s="124">
        <v>15110</v>
      </c>
      <c r="P7344" s="123">
        <v>18154</v>
      </c>
      <c r="Q7344" s="124">
        <v>19146</v>
      </c>
      <c r="R7344" s="123">
        <v>18548</v>
      </c>
      <c r="S7344" s="124">
        <v>19138</v>
      </c>
      <c r="T7344" s="123">
        <v>18343</v>
      </c>
      <c r="U7344" s="124">
        <v>17004</v>
      </c>
      <c r="V7344" s="123">
        <v>20954</v>
      </c>
      <c r="W7344" s="124">
        <v>20763</v>
      </c>
      <c r="X7344" s="123">
        <v>20428</v>
      </c>
      <c r="Y7344" s="124">
        <v>20831</v>
      </c>
      <c r="Z7344" s="123">
        <v>18049</v>
      </c>
      <c r="AA7344" s="124">
        <v>21523</v>
      </c>
      <c r="AB7344" s="123">
        <v>22298</v>
      </c>
      <c r="AC7344" s="124">
        <v>22180</v>
      </c>
      <c r="AD7344" s="123">
        <v>21972</v>
      </c>
      <c r="AE7344" s="125">
        <v>20960</v>
      </c>
      <c r="AF7344" s="126">
        <v>19180</v>
      </c>
    </row>
    <row r="7345" spans="2:32">
      <c r="B7345" s="127">
        <v>7307</v>
      </c>
      <c r="C7345" s="128">
        <v>7307</v>
      </c>
      <c r="D7345" s="129">
        <v>305</v>
      </c>
      <c r="E7345" s="130">
        <v>11</v>
      </c>
      <c r="F7345" s="131">
        <v>1</v>
      </c>
      <c r="G7345" s="132" t="s">
        <v>485</v>
      </c>
      <c r="H7345" s="133">
        <v>10</v>
      </c>
      <c r="I7345" s="128">
        <v>31</v>
      </c>
      <c r="J7345" s="129" t="s">
        <v>488</v>
      </c>
      <c r="K7345" s="134">
        <v>11</v>
      </c>
      <c r="L7345" s="108"/>
      <c r="M7345" s="81">
        <v>16461</v>
      </c>
      <c r="N7345" s="135">
        <v>16232</v>
      </c>
      <c r="O7345" s="136">
        <v>15426</v>
      </c>
      <c r="P7345" s="135">
        <v>18235</v>
      </c>
      <c r="Q7345" s="136">
        <v>19273</v>
      </c>
      <c r="R7345" s="135">
        <v>18729</v>
      </c>
      <c r="S7345" s="136">
        <v>19375</v>
      </c>
      <c r="T7345" s="135">
        <v>18679</v>
      </c>
      <c r="U7345" s="136">
        <v>17368</v>
      </c>
      <c r="V7345" s="135">
        <v>21217</v>
      </c>
      <c r="W7345" s="136">
        <v>20881</v>
      </c>
      <c r="X7345" s="135">
        <v>20692</v>
      </c>
      <c r="Y7345" s="136">
        <v>21140</v>
      </c>
      <c r="Z7345" s="135">
        <v>18069</v>
      </c>
      <c r="AA7345" s="136">
        <v>21690</v>
      </c>
      <c r="AB7345" s="135">
        <v>22289</v>
      </c>
      <c r="AC7345" s="136">
        <v>21878</v>
      </c>
      <c r="AD7345" s="135">
        <v>22348</v>
      </c>
      <c r="AE7345" s="137">
        <v>20927</v>
      </c>
      <c r="AF7345" s="138">
        <v>19244</v>
      </c>
    </row>
    <row r="7346" spans="2:32">
      <c r="B7346" s="114">
        <v>7308</v>
      </c>
      <c r="C7346" s="115">
        <v>7308</v>
      </c>
      <c r="D7346" s="116">
        <v>305</v>
      </c>
      <c r="E7346" s="117">
        <v>11</v>
      </c>
      <c r="F7346" s="118">
        <v>1</v>
      </c>
      <c r="G7346" s="119" t="s">
        <v>485</v>
      </c>
      <c r="H7346" s="120">
        <v>10</v>
      </c>
      <c r="I7346" s="115">
        <v>31</v>
      </c>
      <c r="J7346" s="116" t="s">
        <v>488</v>
      </c>
      <c r="K7346" s="121">
        <v>12</v>
      </c>
      <c r="L7346" s="108"/>
      <c r="M7346" s="122">
        <v>16473</v>
      </c>
      <c r="N7346" s="123">
        <v>16395</v>
      </c>
      <c r="O7346" s="124">
        <v>15617</v>
      </c>
      <c r="P7346" s="123">
        <v>18317</v>
      </c>
      <c r="Q7346" s="124">
        <v>19289</v>
      </c>
      <c r="R7346" s="123">
        <v>18717</v>
      </c>
      <c r="S7346" s="124">
        <v>19529</v>
      </c>
      <c r="T7346" s="123">
        <v>18800</v>
      </c>
      <c r="U7346" s="124">
        <v>17568</v>
      </c>
      <c r="V7346" s="123">
        <v>21223</v>
      </c>
      <c r="W7346" s="124">
        <v>20924</v>
      </c>
      <c r="X7346" s="123">
        <v>20703</v>
      </c>
      <c r="Y7346" s="124">
        <v>21339</v>
      </c>
      <c r="Z7346" s="123">
        <v>18154</v>
      </c>
      <c r="AA7346" s="124">
        <v>21760</v>
      </c>
      <c r="AB7346" s="123">
        <v>22166</v>
      </c>
      <c r="AC7346" s="124">
        <v>21667</v>
      </c>
      <c r="AD7346" s="123">
        <v>22560</v>
      </c>
      <c r="AE7346" s="125">
        <v>20786</v>
      </c>
      <c r="AF7346" s="126">
        <v>19337</v>
      </c>
    </row>
    <row r="7347" spans="2:32">
      <c r="B7347" s="127">
        <v>7309</v>
      </c>
      <c r="C7347" s="128">
        <v>7309</v>
      </c>
      <c r="D7347" s="129">
        <v>305</v>
      </c>
      <c r="E7347" s="130">
        <v>11</v>
      </c>
      <c r="F7347" s="131">
        <v>1</v>
      </c>
      <c r="G7347" s="132" t="s">
        <v>485</v>
      </c>
      <c r="H7347" s="133">
        <v>10</v>
      </c>
      <c r="I7347" s="128">
        <v>31</v>
      </c>
      <c r="J7347" s="129" t="s">
        <v>488</v>
      </c>
      <c r="K7347" s="134">
        <v>13</v>
      </c>
      <c r="L7347" s="108"/>
      <c r="M7347" s="81">
        <v>16195</v>
      </c>
      <c r="N7347" s="135">
        <v>16125</v>
      </c>
      <c r="O7347" s="136">
        <v>15310</v>
      </c>
      <c r="P7347" s="135">
        <v>18079</v>
      </c>
      <c r="Q7347" s="136">
        <v>18950</v>
      </c>
      <c r="R7347" s="135">
        <v>18409</v>
      </c>
      <c r="S7347" s="136">
        <v>19227</v>
      </c>
      <c r="T7347" s="135">
        <v>18522</v>
      </c>
      <c r="U7347" s="136">
        <v>17284</v>
      </c>
      <c r="V7347" s="135">
        <v>20855</v>
      </c>
      <c r="W7347" s="136">
        <v>20776</v>
      </c>
      <c r="X7347" s="135">
        <v>20401</v>
      </c>
      <c r="Y7347" s="136">
        <v>21055</v>
      </c>
      <c r="Z7347" s="135">
        <v>17728</v>
      </c>
      <c r="AA7347" s="136">
        <v>21484</v>
      </c>
      <c r="AB7347" s="135">
        <v>21692</v>
      </c>
      <c r="AC7347" s="136">
        <v>21415</v>
      </c>
      <c r="AD7347" s="135">
        <v>22256</v>
      </c>
      <c r="AE7347" s="137">
        <v>20380</v>
      </c>
      <c r="AF7347" s="138">
        <v>18903</v>
      </c>
    </row>
    <row r="7348" spans="2:32">
      <c r="B7348" s="114">
        <v>7310</v>
      </c>
      <c r="C7348" s="115">
        <v>7310</v>
      </c>
      <c r="D7348" s="116">
        <v>305</v>
      </c>
      <c r="E7348" s="117">
        <v>11</v>
      </c>
      <c r="F7348" s="118">
        <v>1</v>
      </c>
      <c r="G7348" s="119" t="s">
        <v>485</v>
      </c>
      <c r="H7348" s="120">
        <v>10</v>
      </c>
      <c r="I7348" s="115">
        <v>31</v>
      </c>
      <c r="J7348" s="116" t="s">
        <v>488</v>
      </c>
      <c r="K7348" s="121">
        <v>14</v>
      </c>
      <c r="L7348" s="108"/>
      <c r="M7348" s="122">
        <v>15913</v>
      </c>
      <c r="N7348" s="123">
        <v>15780</v>
      </c>
      <c r="O7348" s="124">
        <v>15049</v>
      </c>
      <c r="P7348" s="123">
        <v>17938</v>
      </c>
      <c r="Q7348" s="124">
        <v>18654</v>
      </c>
      <c r="R7348" s="123">
        <v>18072</v>
      </c>
      <c r="S7348" s="124">
        <v>18898</v>
      </c>
      <c r="T7348" s="123">
        <v>18148</v>
      </c>
      <c r="U7348" s="124">
        <v>16980</v>
      </c>
      <c r="V7348" s="123">
        <v>20482</v>
      </c>
      <c r="W7348" s="124">
        <v>20653</v>
      </c>
      <c r="X7348" s="123">
        <v>20012</v>
      </c>
      <c r="Y7348" s="124">
        <v>20675</v>
      </c>
      <c r="Z7348" s="123">
        <v>17667</v>
      </c>
      <c r="AA7348" s="124">
        <v>21256</v>
      </c>
      <c r="AB7348" s="123">
        <v>21321</v>
      </c>
      <c r="AC7348" s="124">
        <v>21294</v>
      </c>
      <c r="AD7348" s="123">
        <v>21852</v>
      </c>
      <c r="AE7348" s="125">
        <v>19972</v>
      </c>
      <c r="AF7348" s="126">
        <v>18821</v>
      </c>
    </row>
    <row r="7349" spans="2:32">
      <c r="B7349" s="127">
        <v>7311</v>
      </c>
      <c r="C7349" s="128">
        <v>7311</v>
      </c>
      <c r="D7349" s="129">
        <v>305</v>
      </c>
      <c r="E7349" s="130">
        <v>11</v>
      </c>
      <c r="F7349" s="131">
        <v>1</v>
      </c>
      <c r="G7349" s="132" t="s">
        <v>485</v>
      </c>
      <c r="H7349" s="133">
        <v>10</v>
      </c>
      <c r="I7349" s="128">
        <v>31</v>
      </c>
      <c r="J7349" s="129" t="s">
        <v>488</v>
      </c>
      <c r="K7349" s="134">
        <v>15</v>
      </c>
      <c r="L7349" s="108"/>
      <c r="M7349" s="81">
        <v>15812</v>
      </c>
      <c r="N7349" s="135">
        <v>15646</v>
      </c>
      <c r="O7349" s="136">
        <v>14988</v>
      </c>
      <c r="P7349" s="135">
        <v>17945</v>
      </c>
      <c r="Q7349" s="136">
        <v>18590</v>
      </c>
      <c r="R7349" s="135">
        <v>17887</v>
      </c>
      <c r="S7349" s="136">
        <v>18692</v>
      </c>
      <c r="T7349" s="135">
        <v>17891</v>
      </c>
      <c r="U7349" s="136">
        <v>16776</v>
      </c>
      <c r="V7349" s="135">
        <v>20296</v>
      </c>
      <c r="W7349" s="136">
        <v>20539</v>
      </c>
      <c r="X7349" s="135">
        <v>19710</v>
      </c>
      <c r="Y7349" s="136">
        <v>20360</v>
      </c>
      <c r="Z7349" s="135">
        <v>17601</v>
      </c>
      <c r="AA7349" s="136">
        <v>21094</v>
      </c>
      <c r="AB7349" s="135">
        <v>21364</v>
      </c>
      <c r="AC7349" s="136">
        <v>21413</v>
      </c>
      <c r="AD7349" s="135">
        <v>21524</v>
      </c>
      <c r="AE7349" s="137">
        <v>19909</v>
      </c>
      <c r="AF7349" s="138">
        <v>18739</v>
      </c>
    </row>
    <row r="7350" spans="2:32">
      <c r="B7350" s="114">
        <v>7312</v>
      </c>
      <c r="C7350" s="115">
        <v>7312</v>
      </c>
      <c r="D7350" s="116">
        <v>305</v>
      </c>
      <c r="E7350" s="117">
        <v>11</v>
      </c>
      <c r="F7350" s="118">
        <v>1</v>
      </c>
      <c r="G7350" s="119" t="s">
        <v>485</v>
      </c>
      <c r="H7350" s="120">
        <v>10</v>
      </c>
      <c r="I7350" s="115">
        <v>31</v>
      </c>
      <c r="J7350" s="116" t="s">
        <v>488</v>
      </c>
      <c r="K7350" s="121">
        <v>16</v>
      </c>
      <c r="L7350" s="108"/>
      <c r="M7350" s="122">
        <v>16109</v>
      </c>
      <c r="N7350" s="123">
        <v>15831</v>
      </c>
      <c r="O7350" s="124">
        <v>15364</v>
      </c>
      <c r="P7350" s="123">
        <v>18388</v>
      </c>
      <c r="Q7350" s="124">
        <v>19037</v>
      </c>
      <c r="R7350" s="123">
        <v>18041</v>
      </c>
      <c r="S7350" s="124">
        <v>18719</v>
      </c>
      <c r="T7350" s="123">
        <v>17877</v>
      </c>
      <c r="U7350" s="124">
        <v>16941</v>
      </c>
      <c r="V7350" s="123">
        <v>20671</v>
      </c>
      <c r="W7350" s="124">
        <v>20534</v>
      </c>
      <c r="X7350" s="123">
        <v>19660</v>
      </c>
      <c r="Y7350" s="124">
        <v>20203</v>
      </c>
      <c r="Z7350" s="123">
        <v>17975</v>
      </c>
      <c r="AA7350" s="124">
        <v>21257</v>
      </c>
      <c r="AB7350" s="123">
        <v>22010</v>
      </c>
      <c r="AC7350" s="124">
        <v>21626</v>
      </c>
      <c r="AD7350" s="123">
        <v>21306</v>
      </c>
      <c r="AE7350" s="125">
        <v>20019</v>
      </c>
      <c r="AF7350" s="126">
        <v>19086</v>
      </c>
    </row>
    <row r="7351" spans="2:32">
      <c r="B7351" s="127">
        <v>7313</v>
      </c>
      <c r="C7351" s="128">
        <v>7313</v>
      </c>
      <c r="D7351" s="129">
        <v>305</v>
      </c>
      <c r="E7351" s="130">
        <v>11</v>
      </c>
      <c r="F7351" s="131">
        <v>1</v>
      </c>
      <c r="G7351" s="132" t="s">
        <v>485</v>
      </c>
      <c r="H7351" s="133">
        <v>10</v>
      </c>
      <c r="I7351" s="128">
        <v>31</v>
      </c>
      <c r="J7351" s="129" t="s">
        <v>488</v>
      </c>
      <c r="K7351" s="134">
        <v>17</v>
      </c>
      <c r="L7351" s="108"/>
      <c r="M7351" s="81">
        <v>16477</v>
      </c>
      <c r="N7351" s="135">
        <v>16168</v>
      </c>
      <c r="O7351" s="136">
        <v>15930</v>
      </c>
      <c r="P7351" s="135">
        <v>18841</v>
      </c>
      <c r="Q7351" s="136">
        <v>19577</v>
      </c>
      <c r="R7351" s="135">
        <v>18366</v>
      </c>
      <c r="S7351" s="136">
        <v>19015</v>
      </c>
      <c r="T7351" s="135">
        <v>18250</v>
      </c>
      <c r="U7351" s="136">
        <v>17411</v>
      </c>
      <c r="V7351" s="135">
        <v>21143</v>
      </c>
      <c r="W7351" s="136">
        <v>21049</v>
      </c>
      <c r="X7351" s="135">
        <v>19880</v>
      </c>
      <c r="Y7351" s="136">
        <v>20515</v>
      </c>
      <c r="Z7351" s="135">
        <v>18651</v>
      </c>
      <c r="AA7351" s="136">
        <v>21623</v>
      </c>
      <c r="AB7351" s="135">
        <v>22609</v>
      </c>
      <c r="AC7351" s="136">
        <v>22361</v>
      </c>
      <c r="AD7351" s="135">
        <v>21623</v>
      </c>
      <c r="AE7351" s="137">
        <v>20615</v>
      </c>
      <c r="AF7351" s="138">
        <v>19787</v>
      </c>
    </row>
    <row r="7352" spans="2:32">
      <c r="B7352" s="114">
        <v>7314</v>
      </c>
      <c r="C7352" s="115">
        <v>7314</v>
      </c>
      <c r="D7352" s="116">
        <v>305</v>
      </c>
      <c r="E7352" s="117">
        <v>11</v>
      </c>
      <c r="F7352" s="118">
        <v>1</v>
      </c>
      <c r="G7352" s="119" t="s">
        <v>485</v>
      </c>
      <c r="H7352" s="120">
        <v>10</v>
      </c>
      <c r="I7352" s="115">
        <v>31</v>
      </c>
      <c r="J7352" s="116" t="s">
        <v>488</v>
      </c>
      <c r="K7352" s="121">
        <v>18</v>
      </c>
      <c r="L7352" s="108"/>
      <c r="M7352" s="122">
        <v>16840</v>
      </c>
      <c r="N7352" s="123">
        <v>16550</v>
      </c>
      <c r="O7352" s="124">
        <v>16393</v>
      </c>
      <c r="P7352" s="123">
        <v>19244</v>
      </c>
      <c r="Q7352" s="124">
        <v>19723</v>
      </c>
      <c r="R7352" s="123">
        <v>18759</v>
      </c>
      <c r="S7352" s="124">
        <v>19148</v>
      </c>
      <c r="T7352" s="123">
        <v>18556</v>
      </c>
      <c r="U7352" s="124">
        <v>17876</v>
      </c>
      <c r="V7352" s="123">
        <v>21244</v>
      </c>
      <c r="W7352" s="124">
        <v>21352</v>
      </c>
      <c r="X7352" s="123">
        <v>20412</v>
      </c>
      <c r="Y7352" s="124">
        <v>20876</v>
      </c>
      <c r="Z7352" s="123">
        <v>19292</v>
      </c>
      <c r="AA7352" s="124">
        <v>22229</v>
      </c>
      <c r="AB7352" s="123">
        <v>22939</v>
      </c>
      <c r="AC7352" s="124">
        <v>23166</v>
      </c>
      <c r="AD7352" s="123">
        <v>22084</v>
      </c>
      <c r="AE7352" s="125">
        <v>21584</v>
      </c>
      <c r="AF7352" s="126">
        <v>20504</v>
      </c>
    </row>
    <row r="7353" spans="2:32">
      <c r="B7353" s="127">
        <v>7315</v>
      </c>
      <c r="C7353" s="128">
        <v>7315</v>
      </c>
      <c r="D7353" s="129">
        <v>305</v>
      </c>
      <c r="E7353" s="130">
        <v>11</v>
      </c>
      <c r="F7353" s="131">
        <v>1</v>
      </c>
      <c r="G7353" s="132" t="s">
        <v>485</v>
      </c>
      <c r="H7353" s="133">
        <v>10</v>
      </c>
      <c r="I7353" s="128">
        <v>31</v>
      </c>
      <c r="J7353" s="129" t="s">
        <v>488</v>
      </c>
      <c r="K7353" s="134">
        <v>19</v>
      </c>
      <c r="L7353" s="108"/>
      <c r="M7353" s="81">
        <v>16847</v>
      </c>
      <c r="N7353" s="135">
        <v>16559</v>
      </c>
      <c r="O7353" s="136">
        <v>16366</v>
      </c>
      <c r="P7353" s="135">
        <v>19285</v>
      </c>
      <c r="Q7353" s="136">
        <v>19732</v>
      </c>
      <c r="R7353" s="135">
        <v>18777</v>
      </c>
      <c r="S7353" s="136">
        <v>19285</v>
      </c>
      <c r="T7353" s="135">
        <v>18730</v>
      </c>
      <c r="U7353" s="136">
        <v>18070</v>
      </c>
      <c r="V7353" s="135">
        <v>21456</v>
      </c>
      <c r="W7353" s="136">
        <v>21666</v>
      </c>
      <c r="X7353" s="135">
        <v>20837</v>
      </c>
      <c r="Y7353" s="136">
        <v>21309</v>
      </c>
      <c r="Z7353" s="135">
        <v>19822</v>
      </c>
      <c r="AA7353" s="136">
        <v>22739</v>
      </c>
      <c r="AB7353" s="135">
        <v>23473</v>
      </c>
      <c r="AC7353" s="136">
        <v>23851</v>
      </c>
      <c r="AD7353" s="135">
        <v>22733</v>
      </c>
      <c r="AE7353" s="137">
        <v>22360</v>
      </c>
      <c r="AF7353" s="138">
        <v>21159</v>
      </c>
    </row>
    <row r="7354" spans="2:32">
      <c r="B7354" s="114">
        <v>7316</v>
      </c>
      <c r="C7354" s="115">
        <v>7316</v>
      </c>
      <c r="D7354" s="116">
        <v>305</v>
      </c>
      <c r="E7354" s="117">
        <v>11</v>
      </c>
      <c r="F7354" s="118">
        <v>1</v>
      </c>
      <c r="G7354" s="119" t="s">
        <v>485</v>
      </c>
      <c r="H7354" s="120">
        <v>10</v>
      </c>
      <c r="I7354" s="115">
        <v>31</v>
      </c>
      <c r="J7354" s="116" t="s">
        <v>488</v>
      </c>
      <c r="K7354" s="121">
        <v>20</v>
      </c>
      <c r="L7354" s="108"/>
      <c r="M7354" s="122">
        <v>16424</v>
      </c>
      <c r="N7354" s="123">
        <v>16129</v>
      </c>
      <c r="O7354" s="124">
        <v>16133</v>
      </c>
      <c r="P7354" s="123">
        <v>18949</v>
      </c>
      <c r="Q7354" s="124">
        <v>19580</v>
      </c>
      <c r="R7354" s="123">
        <v>18587</v>
      </c>
      <c r="S7354" s="124">
        <v>19025</v>
      </c>
      <c r="T7354" s="123">
        <v>18515</v>
      </c>
      <c r="U7354" s="124">
        <v>18062</v>
      </c>
      <c r="V7354" s="123">
        <v>21539</v>
      </c>
      <c r="W7354" s="124">
        <v>21971</v>
      </c>
      <c r="X7354" s="123">
        <v>21070</v>
      </c>
      <c r="Y7354" s="124">
        <v>21601</v>
      </c>
      <c r="Z7354" s="123">
        <v>20181</v>
      </c>
      <c r="AA7354" s="124">
        <v>23080</v>
      </c>
      <c r="AB7354" s="123">
        <v>24098</v>
      </c>
      <c r="AC7354" s="124">
        <v>24509</v>
      </c>
      <c r="AD7354" s="123">
        <v>23253</v>
      </c>
      <c r="AE7354" s="125">
        <v>22778</v>
      </c>
      <c r="AF7354" s="126">
        <v>21665</v>
      </c>
    </row>
    <row r="7355" spans="2:32">
      <c r="B7355" s="127">
        <v>7317</v>
      </c>
      <c r="C7355" s="128">
        <v>7317</v>
      </c>
      <c r="D7355" s="129">
        <v>305</v>
      </c>
      <c r="E7355" s="130">
        <v>11</v>
      </c>
      <c r="F7355" s="131">
        <v>1</v>
      </c>
      <c r="G7355" s="132" t="s">
        <v>485</v>
      </c>
      <c r="H7355" s="133">
        <v>10</v>
      </c>
      <c r="I7355" s="128">
        <v>31</v>
      </c>
      <c r="J7355" s="129" t="s">
        <v>488</v>
      </c>
      <c r="K7355" s="134">
        <v>21</v>
      </c>
      <c r="L7355" s="108"/>
      <c r="M7355" s="81">
        <v>15914</v>
      </c>
      <c r="N7355" s="135">
        <v>15654</v>
      </c>
      <c r="O7355" s="136">
        <v>15805</v>
      </c>
      <c r="P7355" s="135">
        <v>18579</v>
      </c>
      <c r="Q7355" s="136">
        <v>19277</v>
      </c>
      <c r="R7355" s="135">
        <v>18220</v>
      </c>
      <c r="S7355" s="136">
        <v>18776</v>
      </c>
      <c r="T7355" s="135">
        <v>18339</v>
      </c>
      <c r="U7355" s="136">
        <v>18025</v>
      </c>
      <c r="V7355" s="135">
        <v>21612</v>
      </c>
      <c r="W7355" s="136">
        <v>22188</v>
      </c>
      <c r="X7355" s="135">
        <v>21198</v>
      </c>
      <c r="Y7355" s="136">
        <v>21903</v>
      </c>
      <c r="Z7355" s="135">
        <v>20566</v>
      </c>
      <c r="AA7355" s="136">
        <v>23432</v>
      </c>
      <c r="AB7355" s="135">
        <v>24693</v>
      </c>
      <c r="AC7355" s="136">
        <v>25244</v>
      </c>
      <c r="AD7355" s="135">
        <v>23834</v>
      </c>
      <c r="AE7355" s="137">
        <v>23452</v>
      </c>
      <c r="AF7355" s="138">
        <v>22250</v>
      </c>
    </row>
    <row r="7356" spans="2:32">
      <c r="B7356" s="114">
        <v>7318</v>
      </c>
      <c r="C7356" s="115">
        <v>7318</v>
      </c>
      <c r="D7356" s="116">
        <v>305</v>
      </c>
      <c r="E7356" s="117">
        <v>11</v>
      </c>
      <c r="F7356" s="118">
        <v>1</v>
      </c>
      <c r="G7356" s="119" t="s">
        <v>485</v>
      </c>
      <c r="H7356" s="120">
        <v>10</v>
      </c>
      <c r="I7356" s="115">
        <v>31</v>
      </c>
      <c r="J7356" s="116" t="s">
        <v>488</v>
      </c>
      <c r="K7356" s="121">
        <v>22</v>
      </c>
      <c r="L7356" s="108"/>
      <c r="M7356" s="122">
        <v>14941</v>
      </c>
      <c r="N7356" s="123">
        <v>15013</v>
      </c>
      <c r="O7356" s="124">
        <v>15097</v>
      </c>
      <c r="P7356" s="123">
        <v>17594</v>
      </c>
      <c r="Q7356" s="124">
        <v>18387</v>
      </c>
      <c r="R7356" s="123">
        <v>17372</v>
      </c>
      <c r="S7356" s="124">
        <v>18004</v>
      </c>
      <c r="T7356" s="123">
        <v>17913</v>
      </c>
      <c r="U7356" s="124">
        <v>17557</v>
      </c>
      <c r="V7356" s="123">
        <v>21009</v>
      </c>
      <c r="W7356" s="124">
        <v>21891</v>
      </c>
      <c r="X7356" s="123">
        <v>20669</v>
      </c>
      <c r="Y7356" s="124">
        <v>21481</v>
      </c>
      <c r="Z7356" s="123">
        <v>20337</v>
      </c>
      <c r="AA7356" s="124">
        <v>22920</v>
      </c>
      <c r="AB7356" s="123">
        <v>24417</v>
      </c>
      <c r="AC7356" s="124">
        <v>25259</v>
      </c>
      <c r="AD7356" s="123">
        <v>23583</v>
      </c>
      <c r="AE7356" s="125">
        <v>23538</v>
      </c>
      <c r="AF7356" s="126">
        <v>22154</v>
      </c>
    </row>
    <row r="7357" spans="2:32">
      <c r="B7357" s="127">
        <v>7319</v>
      </c>
      <c r="C7357" s="128">
        <v>7319</v>
      </c>
      <c r="D7357" s="129">
        <v>305</v>
      </c>
      <c r="E7357" s="130">
        <v>11</v>
      </c>
      <c r="F7357" s="131">
        <v>1</v>
      </c>
      <c r="G7357" s="132" t="s">
        <v>485</v>
      </c>
      <c r="H7357" s="133">
        <v>10</v>
      </c>
      <c r="I7357" s="128">
        <v>31</v>
      </c>
      <c r="J7357" s="129" t="s">
        <v>488</v>
      </c>
      <c r="K7357" s="134">
        <v>23</v>
      </c>
      <c r="L7357" s="108"/>
      <c r="M7357" s="81">
        <v>13922</v>
      </c>
      <c r="N7357" s="135">
        <v>14327</v>
      </c>
      <c r="O7357" s="136">
        <v>14283</v>
      </c>
      <c r="P7357" s="135">
        <v>16511</v>
      </c>
      <c r="Q7357" s="136">
        <v>17316</v>
      </c>
      <c r="R7357" s="135">
        <v>16424</v>
      </c>
      <c r="S7357" s="136">
        <v>17123</v>
      </c>
      <c r="T7357" s="135">
        <v>17355</v>
      </c>
      <c r="U7357" s="136">
        <v>16864</v>
      </c>
      <c r="V7357" s="135">
        <v>20114</v>
      </c>
      <c r="W7357" s="136">
        <v>21169</v>
      </c>
      <c r="X7357" s="135">
        <v>19885</v>
      </c>
      <c r="Y7357" s="136">
        <v>20794</v>
      </c>
      <c r="Z7357" s="135">
        <v>19901</v>
      </c>
      <c r="AA7357" s="136">
        <v>22077</v>
      </c>
      <c r="AB7357" s="135">
        <v>23693</v>
      </c>
      <c r="AC7357" s="136">
        <v>24703</v>
      </c>
      <c r="AD7357" s="135">
        <v>22995</v>
      </c>
      <c r="AE7357" s="137">
        <v>23276</v>
      </c>
      <c r="AF7357" s="138">
        <v>21790</v>
      </c>
    </row>
    <row r="7358" spans="2:32">
      <c r="B7358" s="114">
        <v>7320</v>
      </c>
      <c r="C7358" s="115">
        <v>7320</v>
      </c>
      <c r="D7358" s="116">
        <v>305</v>
      </c>
      <c r="E7358" s="117">
        <v>11</v>
      </c>
      <c r="F7358" s="118">
        <v>1</v>
      </c>
      <c r="G7358" s="119" t="s">
        <v>485</v>
      </c>
      <c r="H7358" s="120">
        <v>10</v>
      </c>
      <c r="I7358" s="115">
        <v>31</v>
      </c>
      <c r="J7358" s="116" t="s">
        <v>488</v>
      </c>
      <c r="K7358" s="121">
        <v>24</v>
      </c>
      <c r="L7358" s="108"/>
      <c r="M7358" s="122">
        <v>13199</v>
      </c>
      <c r="N7358" s="123">
        <v>13813</v>
      </c>
      <c r="O7358" s="124">
        <v>13717</v>
      </c>
      <c r="P7358" s="123">
        <v>15731</v>
      </c>
      <c r="Q7358" s="124">
        <v>16534</v>
      </c>
      <c r="R7358" s="123">
        <v>15782</v>
      </c>
      <c r="S7358" s="124">
        <v>16414</v>
      </c>
      <c r="T7358" s="123">
        <v>16976</v>
      </c>
      <c r="U7358" s="124">
        <v>16458</v>
      </c>
      <c r="V7358" s="123">
        <v>19510</v>
      </c>
      <c r="W7358" s="124">
        <v>20421</v>
      </c>
      <c r="X7358" s="123">
        <v>19377</v>
      </c>
      <c r="Y7358" s="124">
        <v>20226</v>
      </c>
      <c r="Z7358" s="123">
        <v>19485</v>
      </c>
      <c r="AA7358" s="124">
        <v>21485</v>
      </c>
      <c r="AB7358" s="123">
        <v>23170</v>
      </c>
      <c r="AC7358" s="124">
        <v>24054</v>
      </c>
      <c r="AD7358" s="123">
        <v>22489</v>
      </c>
      <c r="AE7358" s="125">
        <v>23100</v>
      </c>
      <c r="AF7358" s="126">
        <v>21423</v>
      </c>
    </row>
    <row r="7359" spans="2:32">
      <c r="B7359" s="127">
        <v>7321</v>
      </c>
      <c r="C7359" s="128">
        <v>7321</v>
      </c>
      <c r="D7359" s="129">
        <v>306</v>
      </c>
      <c r="E7359" s="130">
        <v>11</v>
      </c>
      <c r="F7359" s="131">
        <v>2</v>
      </c>
      <c r="G7359" s="132" t="s">
        <v>485</v>
      </c>
      <c r="H7359" s="133">
        <v>11</v>
      </c>
      <c r="I7359" s="128">
        <v>1</v>
      </c>
      <c r="J7359" s="129" t="s">
        <v>485</v>
      </c>
      <c r="K7359" s="134">
        <v>1</v>
      </c>
      <c r="L7359" s="108"/>
      <c r="M7359" s="81">
        <v>12595</v>
      </c>
      <c r="N7359" s="135">
        <v>13047</v>
      </c>
      <c r="O7359" s="136">
        <v>13565</v>
      </c>
      <c r="P7359" s="135">
        <v>15234</v>
      </c>
      <c r="Q7359" s="136">
        <v>15635</v>
      </c>
      <c r="R7359" s="135">
        <v>15174</v>
      </c>
      <c r="S7359" s="136">
        <v>16183</v>
      </c>
      <c r="T7359" s="135">
        <v>15836</v>
      </c>
      <c r="U7359" s="136">
        <v>16259</v>
      </c>
      <c r="V7359" s="135">
        <v>18735</v>
      </c>
      <c r="W7359" s="136">
        <v>19517</v>
      </c>
      <c r="X7359" s="135">
        <v>18810</v>
      </c>
      <c r="Y7359" s="136">
        <v>20231</v>
      </c>
      <c r="Z7359" s="135">
        <v>19171</v>
      </c>
      <c r="AA7359" s="136">
        <v>21687</v>
      </c>
      <c r="AB7359" s="135">
        <v>22547</v>
      </c>
      <c r="AC7359" s="136">
        <v>23133</v>
      </c>
      <c r="AD7359" s="135">
        <v>22620</v>
      </c>
      <c r="AE7359" s="137">
        <v>21018</v>
      </c>
      <c r="AF7359" s="138">
        <v>21061</v>
      </c>
    </row>
    <row r="7360" spans="2:32">
      <c r="B7360" s="114">
        <v>7322</v>
      </c>
      <c r="C7360" s="115">
        <v>7322</v>
      </c>
      <c r="D7360" s="116">
        <v>306</v>
      </c>
      <c r="E7360" s="117">
        <v>11</v>
      </c>
      <c r="F7360" s="118">
        <v>2</v>
      </c>
      <c r="G7360" s="119" t="s">
        <v>485</v>
      </c>
      <c r="H7360" s="120">
        <v>11</v>
      </c>
      <c r="I7360" s="115">
        <v>1</v>
      </c>
      <c r="J7360" s="116" t="s">
        <v>485</v>
      </c>
      <c r="K7360" s="121">
        <v>2</v>
      </c>
      <c r="L7360" s="108"/>
      <c r="M7360" s="122">
        <v>12328</v>
      </c>
      <c r="N7360" s="123">
        <v>12805</v>
      </c>
      <c r="O7360" s="124">
        <v>13359</v>
      </c>
      <c r="P7360" s="123">
        <v>15003</v>
      </c>
      <c r="Q7360" s="124">
        <v>15318</v>
      </c>
      <c r="R7360" s="123">
        <v>14896</v>
      </c>
      <c r="S7360" s="124">
        <v>15932</v>
      </c>
      <c r="T7360" s="123">
        <v>15631</v>
      </c>
      <c r="U7360" s="124">
        <v>16103</v>
      </c>
      <c r="V7360" s="123">
        <v>18425</v>
      </c>
      <c r="W7360" s="124">
        <v>19206</v>
      </c>
      <c r="X7360" s="123">
        <v>18493</v>
      </c>
      <c r="Y7360" s="124">
        <v>19854</v>
      </c>
      <c r="Z7360" s="123">
        <v>18928</v>
      </c>
      <c r="AA7360" s="124">
        <v>21344</v>
      </c>
      <c r="AB7360" s="123">
        <v>22065</v>
      </c>
      <c r="AC7360" s="124">
        <v>22691</v>
      </c>
      <c r="AD7360" s="123">
        <v>22173</v>
      </c>
      <c r="AE7360" s="125">
        <v>20656</v>
      </c>
      <c r="AF7360" s="126">
        <v>20774</v>
      </c>
    </row>
    <row r="7361" spans="2:32">
      <c r="B7361" s="127">
        <v>7323</v>
      </c>
      <c r="C7361" s="128">
        <v>7323</v>
      </c>
      <c r="D7361" s="129">
        <v>306</v>
      </c>
      <c r="E7361" s="130">
        <v>11</v>
      </c>
      <c r="F7361" s="131">
        <v>2</v>
      </c>
      <c r="G7361" s="132" t="s">
        <v>485</v>
      </c>
      <c r="H7361" s="133">
        <v>11</v>
      </c>
      <c r="I7361" s="128">
        <v>1</v>
      </c>
      <c r="J7361" s="129" t="s">
        <v>485</v>
      </c>
      <c r="K7361" s="134">
        <v>3</v>
      </c>
      <c r="L7361" s="108"/>
      <c r="M7361" s="81">
        <v>12178</v>
      </c>
      <c r="N7361" s="135">
        <v>12657</v>
      </c>
      <c r="O7361" s="136">
        <v>13339</v>
      </c>
      <c r="P7361" s="135">
        <v>14941</v>
      </c>
      <c r="Q7361" s="136">
        <v>15248</v>
      </c>
      <c r="R7361" s="135">
        <v>14745</v>
      </c>
      <c r="S7361" s="136">
        <v>15834</v>
      </c>
      <c r="T7361" s="135">
        <v>15551</v>
      </c>
      <c r="U7361" s="136">
        <v>16153</v>
      </c>
      <c r="V7361" s="135">
        <v>18360</v>
      </c>
      <c r="W7361" s="136">
        <v>19100</v>
      </c>
      <c r="X7361" s="135">
        <v>18278</v>
      </c>
      <c r="Y7361" s="136">
        <v>19692</v>
      </c>
      <c r="Z7361" s="135">
        <v>18870</v>
      </c>
      <c r="AA7361" s="136">
        <v>21202</v>
      </c>
      <c r="AB7361" s="135">
        <v>21881</v>
      </c>
      <c r="AC7361" s="136">
        <v>22491</v>
      </c>
      <c r="AD7361" s="135">
        <v>21911</v>
      </c>
      <c r="AE7361" s="137">
        <v>20449</v>
      </c>
      <c r="AF7361" s="138">
        <v>20660</v>
      </c>
    </row>
    <row r="7362" spans="2:32">
      <c r="B7362" s="114">
        <v>7324</v>
      </c>
      <c r="C7362" s="115">
        <v>7324</v>
      </c>
      <c r="D7362" s="116">
        <v>306</v>
      </c>
      <c r="E7362" s="117">
        <v>11</v>
      </c>
      <c r="F7362" s="118">
        <v>2</v>
      </c>
      <c r="G7362" s="119" t="s">
        <v>485</v>
      </c>
      <c r="H7362" s="120">
        <v>11</v>
      </c>
      <c r="I7362" s="115">
        <v>1</v>
      </c>
      <c r="J7362" s="116" t="s">
        <v>485</v>
      </c>
      <c r="K7362" s="121">
        <v>4</v>
      </c>
      <c r="L7362" s="108"/>
      <c r="M7362" s="122">
        <v>12254</v>
      </c>
      <c r="N7362" s="123">
        <v>12615</v>
      </c>
      <c r="O7362" s="124">
        <v>13448</v>
      </c>
      <c r="P7362" s="123">
        <v>15016</v>
      </c>
      <c r="Q7362" s="124">
        <v>15190</v>
      </c>
      <c r="R7362" s="123">
        <v>14738</v>
      </c>
      <c r="S7362" s="124">
        <v>15774</v>
      </c>
      <c r="T7362" s="123">
        <v>15410</v>
      </c>
      <c r="U7362" s="124">
        <v>16138</v>
      </c>
      <c r="V7362" s="123">
        <v>18098</v>
      </c>
      <c r="W7362" s="124">
        <v>18761</v>
      </c>
      <c r="X7362" s="123">
        <v>17950</v>
      </c>
      <c r="Y7362" s="124">
        <v>19243</v>
      </c>
      <c r="Z7362" s="123">
        <v>18586</v>
      </c>
      <c r="AA7362" s="124">
        <v>20748</v>
      </c>
      <c r="AB7362" s="123">
        <v>21241</v>
      </c>
      <c r="AC7362" s="124">
        <v>21795</v>
      </c>
      <c r="AD7362" s="123">
        <v>21246</v>
      </c>
      <c r="AE7362" s="125">
        <v>19828</v>
      </c>
      <c r="AF7362" s="126">
        <v>20231</v>
      </c>
    </row>
    <row r="7363" spans="2:32">
      <c r="B7363" s="127">
        <v>7325</v>
      </c>
      <c r="C7363" s="128">
        <v>7325</v>
      </c>
      <c r="D7363" s="129">
        <v>306</v>
      </c>
      <c r="E7363" s="130">
        <v>11</v>
      </c>
      <c r="F7363" s="131">
        <v>2</v>
      </c>
      <c r="G7363" s="132" t="s">
        <v>485</v>
      </c>
      <c r="H7363" s="133">
        <v>11</v>
      </c>
      <c r="I7363" s="128">
        <v>1</v>
      </c>
      <c r="J7363" s="129" t="s">
        <v>485</v>
      </c>
      <c r="K7363" s="134">
        <v>5</v>
      </c>
      <c r="L7363" s="108"/>
      <c r="M7363" s="81">
        <v>12689</v>
      </c>
      <c r="N7363" s="135">
        <v>12674</v>
      </c>
      <c r="O7363" s="136">
        <v>13966</v>
      </c>
      <c r="P7363" s="135">
        <v>15417</v>
      </c>
      <c r="Q7363" s="136">
        <v>15431</v>
      </c>
      <c r="R7363" s="135">
        <v>15053</v>
      </c>
      <c r="S7363" s="136">
        <v>15826</v>
      </c>
      <c r="T7363" s="135">
        <v>15356</v>
      </c>
      <c r="U7363" s="136">
        <v>16483</v>
      </c>
      <c r="V7363" s="135">
        <v>17987</v>
      </c>
      <c r="W7363" s="136">
        <v>18608</v>
      </c>
      <c r="X7363" s="135">
        <v>17871</v>
      </c>
      <c r="Y7363" s="136">
        <v>18871</v>
      </c>
      <c r="Z7363" s="135">
        <v>18633</v>
      </c>
      <c r="AA7363" s="136">
        <v>20503</v>
      </c>
      <c r="AB7363" s="135">
        <v>20714</v>
      </c>
      <c r="AC7363" s="136">
        <v>21233</v>
      </c>
      <c r="AD7363" s="135">
        <v>20594</v>
      </c>
      <c r="AE7363" s="137">
        <v>19178</v>
      </c>
      <c r="AF7363" s="138">
        <v>20103</v>
      </c>
    </row>
    <row r="7364" spans="2:32">
      <c r="B7364" s="114">
        <v>7326</v>
      </c>
      <c r="C7364" s="115">
        <v>7326</v>
      </c>
      <c r="D7364" s="116">
        <v>306</v>
      </c>
      <c r="E7364" s="117">
        <v>11</v>
      </c>
      <c r="F7364" s="118">
        <v>2</v>
      </c>
      <c r="G7364" s="119" t="s">
        <v>485</v>
      </c>
      <c r="H7364" s="120">
        <v>11</v>
      </c>
      <c r="I7364" s="115">
        <v>1</v>
      </c>
      <c r="J7364" s="116" t="s">
        <v>485</v>
      </c>
      <c r="K7364" s="121">
        <v>6</v>
      </c>
      <c r="L7364" s="108"/>
      <c r="M7364" s="122">
        <v>13901</v>
      </c>
      <c r="N7364" s="123">
        <v>13001</v>
      </c>
      <c r="O7364" s="124">
        <v>15177</v>
      </c>
      <c r="P7364" s="123">
        <v>16618</v>
      </c>
      <c r="Q7364" s="124">
        <v>16251</v>
      </c>
      <c r="R7364" s="123">
        <v>16115</v>
      </c>
      <c r="S7364" s="124">
        <v>16258</v>
      </c>
      <c r="T7364" s="123">
        <v>15563</v>
      </c>
      <c r="U7364" s="124">
        <v>17436</v>
      </c>
      <c r="V7364" s="123">
        <v>18510</v>
      </c>
      <c r="W7364" s="124">
        <v>18835</v>
      </c>
      <c r="X7364" s="123">
        <v>18486</v>
      </c>
      <c r="Y7364" s="124">
        <v>18695</v>
      </c>
      <c r="Z7364" s="123">
        <v>19319</v>
      </c>
      <c r="AA7364" s="124">
        <v>20945</v>
      </c>
      <c r="AB7364" s="123">
        <v>20733</v>
      </c>
      <c r="AC7364" s="124">
        <v>20988</v>
      </c>
      <c r="AD7364" s="123">
        <v>20174</v>
      </c>
      <c r="AE7364" s="125">
        <v>18758</v>
      </c>
      <c r="AF7364" s="126">
        <v>20631</v>
      </c>
    </row>
    <row r="7365" spans="2:32">
      <c r="B7365" s="127">
        <v>7327</v>
      </c>
      <c r="C7365" s="128">
        <v>7327</v>
      </c>
      <c r="D7365" s="129">
        <v>306</v>
      </c>
      <c r="E7365" s="130">
        <v>11</v>
      </c>
      <c r="F7365" s="131">
        <v>2</v>
      </c>
      <c r="G7365" s="132" t="s">
        <v>485</v>
      </c>
      <c r="H7365" s="133">
        <v>11</v>
      </c>
      <c r="I7365" s="128">
        <v>1</v>
      </c>
      <c r="J7365" s="129" t="s">
        <v>485</v>
      </c>
      <c r="K7365" s="134">
        <v>7</v>
      </c>
      <c r="L7365" s="108"/>
      <c r="M7365" s="81">
        <v>15586</v>
      </c>
      <c r="N7365" s="135">
        <v>13601</v>
      </c>
      <c r="O7365" s="136">
        <v>16812</v>
      </c>
      <c r="P7365" s="135">
        <v>18222</v>
      </c>
      <c r="Q7365" s="136">
        <v>17462</v>
      </c>
      <c r="R7365" s="135">
        <v>17590</v>
      </c>
      <c r="S7365" s="136">
        <v>16893</v>
      </c>
      <c r="T7365" s="135">
        <v>15933</v>
      </c>
      <c r="U7365" s="136">
        <v>18909</v>
      </c>
      <c r="V7365" s="135">
        <v>19499</v>
      </c>
      <c r="W7365" s="136">
        <v>19740</v>
      </c>
      <c r="X7365" s="135">
        <v>19644</v>
      </c>
      <c r="Y7365" s="136">
        <v>18851</v>
      </c>
      <c r="Z7365" s="135">
        <v>20471</v>
      </c>
      <c r="AA7365" s="136">
        <v>21870</v>
      </c>
      <c r="AB7365" s="135">
        <v>21322</v>
      </c>
      <c r="AC7365" s="136">
        <v>21649</v>
      </c>
      <c r="AD7365" s="135">
        <v>20130</v>
      </c>
      <c r="AE7365" s="137">
        <v>18705</v>
      </c>
      <c r="AF7365" s="138">
        <v>21679</v>
      </c>
    </row>
    <row r="7366" spans="2:32">
      <c r="B7366" s="114">
        <v>7328</v>
      </c>
      <c r="C7366" s="115">
        <v>7328</v>
      </c>
      <c r="D7366" s="116">
        <v>306</v>
      </c>
      <c r="E7366" s="117">
        <v>11</v>
      </c>
      <c r="F7366" s="118">
        <v>2</v>
      </c>
      <c r="G7366" s="119" t="s">
        <v>485</v>
      </c>
      <c r="H7366" s="120">
        <v>11</v>
      </c>
      <c r="I7366" s="115">
        <v>1</v>
      </c>
      <c r="J7366" s="116" t="s">
        <v>485</v>
      </c>
      <c r="K7366" s="121">
        <v>8</v>
      </c>
      <c r="L7366" s="108"/>
      <c r="M7366" s="122">
        <v>16167</v>
      </c>
      <c r="N7366" s="123">
        <v>13993</v>
      </c>
      <c r="O7366" s="124">
        <v>17544</v>
      </c>
      <c r="P7366" s="123">
        <v>18694</v>
      </c>
      <c r="Q7366" s="124">
        <v>18308</v>
      </c>
      <c r="R7366" s="123">
        <v>18171</v>
      </c>
      <c r="S7366" s="124">
        <v>17175</v>
      </c>
      <c r="T7366" s="123">
        <v>16202</v>
      </c>
      <c r="U7366" s="124">
        <v>19633</v>
      </c>
      <c r="V7366" s="123">
        <v>20225</v>
      </c>
      <c r="W7366" s="124">
        <v>20527</v>
      </c>
      <c r="X7366" s="123">
        <v>20075</v>
      </c>
      <c r="Y7366" s="124">
        <v>18954</v>
      </c>
      <c r="Z7366" s="123">
        <v>21020</v>
      </c>
      <c r="AA7366" s="124">
        <v>21974</v>
      </c>
      <c r="AB7366" s="123">
        <v>21870</v>
      </c>
      <c r="AC7366" s="124">
        <v>22268</v>
      </c>
      <c r="AD7366" s="123">
        <v>20151</v>
      </c>
      <c r="AE7366" s="125">
        <v>18744</v>
      </c>
      <c r="AF7366" s="126">
        <v>22177</v>
      </c>
    </row>
    <row r="7367" spans="2:32">
      <c r="B7367" s="127">
        <v>7329</v>
      </c>
      <c r="C7367" s="128">
        <v>7329</v>
      </c>
      <c r="D7367" s="129">
        <v>306</v>
      </c>
      <c r="E7367" s="130">
        <v>11</v>
      </c>
      <c r="F7367" s="131">
        <v>2</v>
      </c>
      <c r="G7367" s="132" t="s">
        <v>485</v>
      </c>
      <c r="H7367" s="133">
        <v>11</v>
      </c>
      <c r="I7367" s="128">
        <v>1</v>
      </c>
      <c r="J7367" s="129" t="s">
        <v>485</v>
      </c>
      <c r="K7367" s="134">
        <v>9</v>
      </c>
      <c r="L7367" s="108"/>
      <c r="M7367" s="81">
        <v>16356</v>
      </c>
      <c r="N7367" s="135">
        <v>14300</v>
      </c>
      <c r="O7367" s="136">
        <v>17796</v>
      </c>
      <c r="P7367" s="135">
        <v>18739</v>
      </c>
      <c r="Q7367" s="136">
        <v>18429</v>
      </c>
      <c r="R7367" s="135">
        <v>18387</v>
      </c>
      <c r="S7367" s="136">
        <v>17626</v>
      </c>
      <c r="T7367" s="135">
        <v>16475</v>
      </c>
      <c r="U7367" s="136">
        <v>19816</v>
      </c>
      <c r="V7367" s="135">
        <v>20284</v>
      </c>
      <c r="W7367" s="136">
        <v>20646</v>
      </c>
      <c r="X7367" s="135">
        <v>20145</v>
      </c>
      <c r="Y7367" s="136">
        <v>19331</v>
      </c>
      <c r="Z7367" s="135">
        <v>21095</v>
      </c>
      <c r="AA7367" s="136">
        <v>21894</v>
      </c>
      <c r="AB7367" s="135">
        <v>21845</v>
      </c>
      <c r="AC7367" s="136">
        <v>22340</v>
      </c>
      <c r="AD7367" s="135">
        <v>20462</v>
      </c>
      <c r="AE7367" s="137">
        <v>18871</v>
      </c>
      <c r="AF7367" s="138">
        <v>22209</v>
      </c>
    </row>
    <row r="7368" spans="2:32">
      <c r="B7368" s="114">
        <v>7330</v>
      </c>
      <c r="C7368" s="115">
        <v>7330</v>
      </c>
      <c r="D7368" s="116">
        <v>306</v>
      </c>
      <c r="E7368" s="117">
        <v>11</v>
      </c>
      <c r="F7368" s="118">
        <v>2</v>
      </c>
      <c r="G7368" s="119" t="s">
        <v>485</v>
      </c>
      <c r="H7368" s="120">
        <v>11</v>
      </c>
      <c r="I7368" s="115">
        <v>1</v>
      </c>
      <c r="J7368" s="116" t="s">
        <v>485</v>
      </c>
      <c r="K7368" s="121">
        <v>10</v>
      </c>
      <c r="L7368" s="108"/>
      <c r="M7368" s="122">
        <v>16433</v>
      </c>
      <c r="N7368" s="123">
        <v>14345</v>
      </c>
      <c r="O7368" s="124">
        <v>17650</v>
      </c>
      <c r="P7368" s="123">
        <v>18647</v>
      </c>
      <c r="Q7368" s="124">
        <v>18355</v>
      </c>
      <c r="R7368" s="123">
        <v>18501</v>
      </c>
      <c r="S7368" s="124">
        <v>17828</v>
      </c>
      <c r="T7368" s="123">
        <v>16547</v>
      </c>
      <c r="U7368" s="124">
        <v>19712</v>
      </c>
      <c r="V7368" s="123">
        <v>20278</v>
      </c>
      <c r="W7368" s="124">
        <v>20665</v>
      </c>
      <c r="X7368" s="123">
        <v>20347</v>
      </c>
      <c r="Y7368" s="124">
        <v>19423</v>
      </c>
      <c r="Z7368" s="123">
        <v>21024</v>
      </c>
      <c r="AA7368" s="124">
        <v>21839</v>
      </c>
      <c r="AB7368" s="123">
        <v>21718</v>
      </c>
      <c r="AC7368" s="124">
        <v>22245</v>
      </c>
      <c r="AD7368" s="123">
        <v>20592</v>
      </c>
      <c r="AE7368" s="125">
        <v>18819</v>
      </c>
      <c r="AF7368" s="126">
        <v>22172</v>
      </c>
    </row>
    <row r="7369" spans="2:32">
      <c r="B7369" s="127">
        <v>7331</v>
      </c>
      <c r="C7369" s="128">
        <v>7331</v>
      </c>
      <c r="D7369" s="129">
        <v>306</v>
      </c>
      <c r="E7369" s="130">
        <v>11</v>
      </c>
      <c r="F7369" s="131">
        <v>2</v>
      </c>
      <c r="G7369" s="132" t="s">
        <v>485</v>
      </c>
      <c r="H7369" s="133">
        <v>11</v>
      </c>
      <c r="I7369" s="128">
        <v>1</v>
      </c>
      <c r="J7369" s="129" t="s">
        <v>485</v>
      </c>
      <c r="K7369" s="134">
        <v>11</v>
      </c>
      <c r="L7369" s="108"/>
      <c r="M7369" s="81">
        <v>16680</v>
      </c>
      <c r="N7369" s="135">
        <v>14701</v>
      </c>
      <c r="O7369" s="136">
        <v>17791</v>
      </c>
      <c r="P7369" s="135">
        <v>18821</v>
      </c>
      <c r="Q7369" s="136">
        <v>18451</v>
      </c>
      <c r="R7369" s="135">
        <v>18777</v>
      </c>
      <c r="S7369" s="136">
        <v>18208</v>
      </c>
      <c r="T7369" s="135">
        <v>16973</v>
      </c>
      <c r="U7369" s="136">
        <v>19890</v>
      </c>
      <c r="V7369" s="135">
        <v>20445</v>
      </c>
      <c r="W7369" s="136">
        <v>20820</v>
      </c>
      <c r="X7369" s="135">
        <v>20715</v>
      </c>
      <c r="Y7369" s="136">
        <v>19395</v>
      </c>
      <c r="Z7369" s="135">
        <v>21246</v>
      </c>
      <c r="AA7369" s="136">
        <v>21878</v>
      </c>
      <c r="AB7369" s="135">
        <v>21481</v>
      </c>
      <c r="AC7369" s="136">
        <v>21990</v>
      </c>
      <c r="AD7369" s="135">
        <v>20609</v>
      </c>
      <c r="AE7369" s="137">
        <v>18938</v>
      </c>
      <c r="AF7369" s="138">
        <v>22439</v>
      </c>
    </row>
    <row r="7370" spans="2:32">
      <c r="B7370" s="114">
        <v>7332</v>
      </c>
      <c r="C7370" s="115">
        <v>7332</v>
      </c>
      <c r="D7370" s="116">
        <v>306</v>
      </c>
      <c r="E7370" s="117">
        <v>11</v>
      </c>
      <c r="F7370" s="118">
        <v>2</v>
      </c>
      <c r="G7370" s="119" t="s">
        <v>485</v>
      </c>
      <c r="H7370" s="120">
        <v>11</v>
      </c>
      <c r="I7370" s="115">
        <v>1</v>
      </c>
      <c r="J7370" s="116" t="s">
        <v>485</v>
      </c>
      <c r="K7370" s="121">
        <v>12</v>
      </c>
      <c r="L7370" s="108"/>
      <c r="M7370" s="122">
        <v>16732</v>
      </c>
      <c r="N7370" s="123">
        <v>14826</v>
      </c>
      <c r="O7370" s="124">
        <v>17809</v>
      </c>
      <c r="P7370" s="123">
        <v>18760</v>
      </c>
      <c r="Q7370" s="124">
        <v>18408</v>
      </c>
      <c r="R7370" s="123">
        <v>18854</v>
      </c>
      <c r="S7370" s="124">
        <v>18256</v>
      </c>
      <c r="T7370" s="123">
        <v>17088</v>
      </c>
      <c r="U7370" s="124">
        <v>19864</v>
      </c>
      <c r="V7370" s="123">
        <v>20413</v>
      </c>
      <c r="W7370" s="124">
        <v>20750</v>
      </c>
      <c r="X7370" s="123">
        <v>20825</v>
      </c>
      <c r="Y7370" s="124">
        <v>19159</v>
      </c>
      <c r="Z7370" s="123">
        <v>21249</v>
      </c>
      <c r="AA7370" s="124">
        <v>21690</v>
      </c>
      <c r="AB7370" s="123">
        <v>21186</v>
      </c>
      <c r="AC7370" s="124">
        <v>21646</v>
      </c>
      <c r="AD7370" s="123">
        <v>20395</v>
      </c>
      <c r="AE7370" s="125">
        <v>18960</v>
      </c>
      <c r="AF7370" s="126">
        <v>22429</v>
      </c>
    </row>
    <row r="7371" spans="2:32">
      <c r="B7371" s="127">
        <v>7333</v>
      </c>
      <c r="C7371" s="128">
        <v>7333</v>
      </c>
      <c r="D7371" s="129">
        <v>306</v>
      </c>
      <c r="E7371" s="130">
        <v>11</v>
      </c>
      <c r="F7371" s="131">
        <v>2</v>
      </c>
      <c r="G7371" s="132" t="s">
        <v>485</v>
      </c>
      <c r="H7371" s="133">
        <v>11</v>
      </c>
      <c r="I7371" s="128">
        <v>1</v>
      </c>
      <c r="J7371" s="129" t="s">
        <v>485</v>
      </c>
      <c r="K7371" s="134">
        <v>13</v>
      </c>
      <c r="L7371" s="108"/>
      <c r="M7371" s="81">
        <v>16471</v>
      </c>
      <c r="N7371" s="135">
        <v>14574</v>
      </c>
      <c r="O7371" s="136">
        <v>17630</v>
      </c>
      <c r="P7371" s="135">
        <v>18462</v>
      </c>
      <c r="Q7371" s="136">
        <v>18318</v>
      </c>
      <c r="R7371" s="135">
        <v>18603</v>
      </c>
      <c r="S7371" s="136">
        <v>18036</v>
      </c>
      <c r="T7371" s="135">
        <v>16838</v>
      </c>
      <c r="U7371" s="136">
        <v>19654</v>
      </c>
      <c r="V7371" s="135">
        <v>20320</v>
      </c>
      <c r="W7371" s="136">
        <v>20498</v>
      </c>
      <c r="X7371" s="135">
        <v>20580</v>
      </c>
      <c r="Y7371" s="136">
        <v>18818</v>
      </c>
      <c r="Z7371" s="135">
        <v>21028</v>
      </c>
      <c r="AA7371" s="136">
        <v>21274</v>
      </c>
      <c r="AB7371" s="135">
        <v>20976</v>
      </c>
      <c r="AC7371" s="136">
        <v>21269</v>
      </c>
      <c r="AD7371" s="135">
        <v>20046</v>
      </c>
      <c r="AE7371" s="137">
        <v>18581</v>
      </c>
      <c r="AF7371" s="138">
        <v>22208</v>
      </c>
    </row>
    <row r="7372" spans="2:32">
      <c r="B7372" s="114">
        <v>7334</v>
      </c>
      <c r="C7372" s="115">
        <v>7334</v>
      </c>
      <c r="D7372" s="116">
        <v>306</v>
      </c>
      <c r="E7372" s="117">
        <v>11</v>
      </c>
      <c r="F7372" s="118">
        <v>2</v>
      </c>
      <c r="G7372" s="119" t="s">
        <v>485</v>
      </c>
      <c r="H7372" s="120">
        <v>11</v>
      </c>
      <c r="I7372" s="115">
        <v>1</v>
      </c>
      <c r="J7372" s="116" t="s">
        <v>485</v>
      </c>
      <c r="K7372" s="121">
        <v>14</v>
      </c>
      <c r="L7372" s="108"/>
      <c r="M7372" s="122">
        <v>16410</v>
      </c>
      <c r="N7372" s="123">
        <v>14448</v>
      </c>
      <c r="O7372" s="124">
        <v>17629</v>
      </c>
      <c r="P7372" s="123">
        <v>18323</v>
      </c>
      <c r="Q7372" s="124">
        <v>18405</v>
      </c>
      <c r="R7372" s="123">
        <v>18418</v>
      </c>
      <c r="S7372" s="124">
        <v>17808</v>
      </c>
      <c r="T7372" s="123">
        <v>16679</v>
      </c>
      <c r="U7372" s="124">
        <v>19620</v>
      </c>
      <c r="V7372" s="123">
        <v>20339</v>
      </c>
      <c r="W7372" s="124">
        <v>20389</v>
      </c>
      <c r="X7372" s="123">
        <v>20344</v>
      </c>
      <c r="Y7372" s="124">
        <v>18598</v>
      </c>
      <c r="Z7372" s="123">
        <v>20940</v>
      </c>
      <c r="AA7372" s="124">
        <v>21045</v>
      </c>
      <c r="AB7372" s="123">
        <v>20996</v>
      </c>
      <c r="AC7372" s="124">
        <v>21175</v>
      </c>
      <c r="AD7372" s="123">
        <v>19778</v>
      </c>
      <c r="AE7372" s="125">
        <v>18635</v>
      </c>
      <c r="AF7372" s="126">
        <v>22094</v>
      </c>
    </row>
    <row r="7373" spans="2:32">
      <c r="B7373" s="127">
        <v>7335</v>
      </c>
      <c r="C7373" s="128">
        <v>7335</v>
      </c>
      <c r="D7373" s="129">
        <v>306</v>
      </c>
      <c r="E7373" s="130">
        <v>11</v>
      </c>
      <c r="F7373" s="131">
        <v>2</v>
      </c>
      <c r="G7373" s="132" t="s">
        <v>485</v>
      </c>
      <c r="H7373" s="133">
        <v>11</v>
      </c>
      <c r="I7373" s="128">
        <v>1</v>
      </c>
      <c r="J7373" s="129" t="s">
        <v>485</v>
      </c>
      <c r="K7373" s="134">
        <v>15</v>
      </c>
      <c r="L7373" s="108"/>
      <c r="M7373" s="81">
        <v>16332</v>
      </c>
      <c r="N7373" s="135">
        <v>14403</v>
      </c>
      <c r="O7373" s="136">
        <v>17656</v>
      </c>
      <c r="P7373" s="135">
        <v>18306</v>
      </c>
      <c r="Q7373" s="136">
        <v>18398</v>
      </c>
      <c r="R7373" s="135">
        <v>18237</v>
      </c>
      <c r="S7373" s="136">
        <v>17574</v>
      </c>
      <c r="T7373" s="135">
        <v>16512</v>
      </c>
      <c r="U7373" s="136">
        <v>19508</v>
      </c>
      <c r="V7373" s="135">
        <v>20230</v>
      </c>
      <c r="W7373" s="136">
        <v>20224</v>
      </c>
      <c r="X7373" s="135">
        <v>20052</v>
      </c>
      <c r="Y7373" s="136">
        <v>18562</v>
      </c>
      <c r="Z7373" s="135">
        <v>20784</v>
      </c>
      <c r="AA7373" s="136">
        <v>21091</v>
      </c>
      <c r="AB7373" s="135">
        <v>21133</v>
      </c>
      <c r="AC7373" s="136">
        <v>21242</v>
      </c>
      <c r="AD7373" s="135">
        <v>19718</v>
      </c>
      <c r="AE7373" s="137">
        <v>18553</v>
      </c>
      <c r="AF7373" s="138">
        <v>21923</v>
      </c>
    </row>
    <row r="7374" spans="2:32">
      <c r="B7374" s="114">
        <v>7336</v>
      </c>
      <c r="C7374" s="115">
        <v>7336</v>
      </c>
      <c r="D7374" s="116">
        <v>306</v>
      </c>
      <c r="E7374" s="117">
        <v>11</v>
      </c>
      <c r="F7374" s="118">
        <v>2</v>
      </c>
      <c r="G7374" s="119" t="s">
        <v>485</v>
      </c>
      <c r="H7374" s="120">
        <v>11</v>
      </c>
      <c r="I7374" s="115">
        <v>1</v>
      </c>
      <c r="J7374" s="116" t="s">
        <v>485</v>
      </c>
      <c r="K7374" s="121">
        <v>16</v>
      </c>
      <c r="L7374" s="108"/>
      <c r="M7374" s="122">
        <v>16565</v>
      </c>
      <c r="N7374" s="123">
        <v>14773</v>
      </c>
      <c r="O7374" s="124">
        <v>18120</v>
      </c>
      <c r="P7374" s="123">
        <v>18760</v>
      </c>
      <c r="Q7374" s="124">
        <v>18588</v>
      </c>
      <c r="R7374" s="123">
        <v>18296</v>
      </c>
      <c r="S7374" s="124">
        <v>17586</v>
      </c>
      <c r="T7374" s="123">
        <v>16706</v>
      </c>
      <c r="U7374" s="124">
        <v>19767</v>
      </c>
      <c r="V7374" s="123">
        <v>20229</v>
      </c>
      <c r="W7374" s="124">
        <v>20185</v>
      </c>
      <c r="X7374" s="123">
        <v>19908</v>
      </c>
      <c r="Y7374" s="124">
        <v>18727</v>
      </c>
      <c r="Z7374" s="123">
        <v>20944</v>
      </c>
      <c r="AA7374" s="124">
        <v>21730</v>
      </c>
      <c r="AB7374" s="123">
        <v>21337</v>
      </c>
      <c r="AC7374" s="124">
        <v>21403</v>
      </c>
      <c r="AD7374" s="123">
        <v>19819</v>
      </c>
      <c r="AE7374" s="125">
        <v>18886</v>
      </c>
      <c r="AF7374" s="126">
        <v>22055</v>
      </c>
    </row>
    <row r="7375" spans="2:32">
      <c r="B7375" s="127">
        <v>7337</v>
      </c>
      <c r="C7375" s="128">
        <v>7337</v>
      </c>
      <c r="D7375" s="129">
        <v>306</v>
      </c>
      <c r="E7375" s="130">
        <v>11</v>
      </c>
      <c r="F7375" s="131">
        <v>2</v>
      </c>
      <c r="G7375" s="132" t="s">
        <v>485</v>
      </c>
      <c r="H7375" s="133">
        <v>11</v>
      </c>
      <c r="I7375" s="128">
        <v>1</v>
      </c>
      <c r="J7375" s="129" t="s">
        <v>485</v>
      </c>
      <c r="K7375" s="134">
        <v>17</v>
      </c>
      <c r="L7375" s="108"/>
      <c r="M7375" s="81">
        <v>16841</v>
      </c>
      <c r="N7375" s="135">
        <v>15341</v>
      </c>
      <c r="O7375" s="136">
        <v>18558</v>
      </c>
      <c r="P7375" s="135">
        <v>19288</v>
      </c>
      <c r="Q7375" s="136">
        <v>19025</v>
      </c>
      <c r="R7375" s="135">
        <v>18593</v>
      </c>
      <c r="S7375" s="136">
        <v>17950</v>
      </c>
      <c r="T7375" s="135">
        <v>17154</v>
      </c>
      <c r="U7375" s="136">
        <v>20150</v>
      </c>
      <c r="V7375" s="135">
        <v>20719</v>
      </c>
      <c r="W7375" s="136">
        <v>20642</v>
      </c>
      <c r="X7375" s="135">
        <v>20189</v>
      </c>
      <c r="Y7375" s="136">
        <v>19272</v>
      </c>
      <c r="Z7375" s="135">
        <v>21295</v>
      </c>
      <c r="AA7375" s="136">
        <v>22320</v>
      </c>
      <c r="AB7375" s="135">
        <v>22047</v>
      </c>
      <c r="AC7375" s="136">
        <v>22123</v>
      </c>
      <c r="AD7375" s="135">
        <v>20399</v>
      </c>
      <c r="AE7375" s="137">
        <v>19570</v>
      </c>
      <c r="AF7375" s="138">
        <v>22422</v>
      </c>
    </row>
    <row r="7376" spans="2:32">
      <c r="B7376" s="114">
        <v>7338</v>
      </c>
      <c r="C7376" s="115">
        <v>7338</v>
      </c>
      <c r="D7376" s="116">
        <v>306</v>
      </c>
      <c r="E7376" s="117">
        <v>11</v>
      </c>
      <c r="F7376" s="118">
        <v>2</v>
      </c>
      <c r="G7376" s="119" t="s">
        <v>485</v>
      </c>
      <c r="H7376" s="120">
        <v>11</v>
      </c>
      <c r="I7376" s="115">
        <v>1</v>
      </c>
      <c r="J7376" s="116" t="s">
        <v>485</v>
      </c>
      <c r="K7376" s="121">
        <v>18</v>
      </c>
      <c r="L7376" s="108"/>
      <c r="M7376" s="122">
        <v>16928</v>
      </c>
      <c r="N7376" s="123">
        <v>15832</v>
      </c>
      <c r="O7376" s="124">
        <v>18974</v>
      </c>
      <c r="P7376" s="123">
        <v>19500</v>
      </c>
      <c r="Q7376" s="124">
        <v>19479</v>
      </c>
      <c r="R7376" s="123">
        <v>18780</v>
      </c>
      <c r="S7376" s="124">
        <v>18277</v>
      </c>
      <c r="T7376" s="123">
        <v>17623</v>
      </c>
      <c r="U7376" s="124">
        <v>20551</v>
      </c>
      <c r="V7376" s="123">
        <v>21008</v>
      </c>
      <c r="W7376" s="124">
        <v>21411</v>
      </c>
      <c r="X7376" s="123">
        <v>20517</v>
      </c>
      <c r="Y7376" s="124">
        <v>20147</v>
      </c>
      <c r="Z7376" s="123">
        <v>21906</v>
      </c>
      <c r="AA7376" s="124">
        <v>22662</v>
      </c>
      <c r="AB7376" s="123">
        <v>22862</v>
      </c>
      <c r="AC7376" s="124">
        <v>23273</v>
      </c>
      <c r="AD7376" s="123">
        <v>21400</v>
      </c>
      <c r="AE7376" s="125">
        <v>20313</v>
      </c>
      <c r="AF7376" s="126">
        <v>23130</v>
      </c>
    </row>
    <row r="7377" spans="2:32">
      <c r="B7377" s="127">
        <v>7339</v>
      </c>
      <c r="C7377" s="128">
        <v>7339</v>
      </c>
      <c r="D7377" s="129">
        <v>306</v>
      </c>
      <c r="E7377" s="130">
        <v>11</v>
      </c>
      <c r="F7377" s="131">
        <v>2</v>
      </c>
      <c r="G7377" s="132" t="s">
        <v>485</v>
      </c>
      <c r="H7377" s="133">
        <v>11</v>
      </c>
      <c r="I7377" s="128">
        <v>1</v>
      </c>
      <c r="J7377" s="129" t="s">
        <v>485</v>
      </c>
      <c r="K7377" s="134">
        <v>19</v>
      </c>
      <c r="L7377" s="108"/>
      <c r="M7377" s="81">
        <v>16932</v>
      </c>
      <c r="N7377" s="135">
        <v>15756</v>
      </c>
      <c r="O7377" s="136">
        <v>18986</v>
      </c>
      <c r="P7377" s="135">
        <v>19488</v>
      </c>
      <c r="Q7377" s="136">
        <v>19484</v>
      </c>
      <c r="R7377" s="135">
        <v>18884</v>
      </c>
      <c r="S7377" s="136">
        <v>18394</v>
      </c>
      <c r="T7377" s="135">
        <v>17770</v>
      </c>
      <c r="U7377" s="136">
        <v>20629</v>
      </c>
      <c r="V7377" s="135">
        <v>21227</v>
      </c>
      <c r="W7377" s="136">
        <v>21705</v>
      </c>
      <c r="X7377" s="135">
        <v>20885</v>
      </c>
      <c r="Y7377" s="136">
        <v>20701</v>
      </c>
      <c r="Z7377" s="135">
        <v>22360</v>
      </c>
      <c r="AA7377" s="136">
        <v>23149</v>
      </c>
      <c r="AB7377" s="135">
        <v>23513</v>
      </c>
      <c r="AC7377" s="136">
        <v>23954</v>
      </c>
      <c r="AD7377" s="135">
        <v>22151</v>
      </c>
      <c r="AE7377" s="137">
        <v>20958</v>
      </c>
      <c r="AF7377" s="138">
        <v>23708</v>
      </c>
    </row>
    <row r="7378" spans="2:32">
      <c r="B7378" s="114">
        <v>7340</v>
      </c>
      <c r="C7378" s="115">
        <v>7340</v>
      </c>
      <c r="D7378" s="116">
        <v>306</v>
      </c>
      <c r="E7378" s="117">
        <v>11</v>
      </c>
      <c r="F7378" s="118">
        <v>2</v>
      </c>
      <c r="G7378" s="119" t="s">
        <v>485</v>
      </c>
      <c r="H7378" s="120">
        <v>11</v>
      </c>
      <c r="I7378" s="115">
        <v>1</v>
      </c>
      <c r="J7378" s="116" t="s">
        <v>485</v>
      </c>
      <c r="K7378" s="121">
        <v>20</v>
      </c>
      <c r="L7378" s="108"/>
      <c r="M7378" s="122">
        <v>16543</v>
      </c>
      <c r="N7378" s="123">
        <v>15513</v>
      </c>
      <c r="O7378" s="124">
        <v>18627</v>
      </c>
      <c r="P7378" s="123">
        <v>19287</v>
      </c>
      <c r="Q7378" s="124">
        <v>19351</v>
      </c>
      <c r="R7378" s="123">
        <v>18591</v>
      </c>
      <c r="S7378" s="124">
        <v>18116</v>
      </c>
      <c r="T7378" s="123">
        <v>17702</v>
      </c>
      <c r="U7378" s="124">
        <v>20584</v>
      </c>
      <c r="V7378" s="123">
        <v>21428</v>
      </c>
      <c r="W7378" s="124">
        <v>21995</v>
      </c>
      <c r="X7378" s="123">
        <v>21103</v>
      </c>
      <c r="Y7378" s="124">
        <v>20857</v>
      </c>
      <c r="Z7378" s="123">
        <v>22664</v>
      </c>
      <c r="AA7378" s="124">
        <v>23708</v>
      </c>
      <c r="AB7378" s="123">
        <v>24124</v>
      </c>
      <c r="AC7378" s="124">
        <v>24666</v>
      </c>
      <c r="AD7378" s="123">
        <v>22556</v>
      </c>
      <c r="AE7378" s="125">
        <v>21467</v>
      </c>
      <c r="AF7378" s="126">
        <v>24151</v>
      </c>
    </row>
    <row r="7379" spans="2:32">
      <c r="B7379" s="127">
        <v>7341</v>
      </c>
      <c r="C7379" s="128">
        <v>7341</v>
      </c>
      <c r="D7379" s="129">
        <v>306</v>
      </c>
      <c r="E7379" s="130">
        <v>11</v>
      </c>
      <c r="F7379" s="131">
        <v>2</v>
      </c>
      <c r="G7379" s="132" t="s">
        <v>485</v>
      </c>
      <c r="H7379" s="133">
        <v>11</v>
      </c>
      <c r="I7379" s="128">
        <v>1</v>
      </c>
      <c r="J7379" s="129" t="s">
        <v>485</v>
      </c>
      <c r="K7379" s="134">
        <v>21</v>
      </c>
      <c r="L7379" s="108"/>
      <c r="M7379" s="81">
        <v>16029</v>
      </c>
      <c r="N7379" s="135">
        <v>15146</v>
      </c>
      <c r="O7379" s="136">
        <v>18203</v>
      </c>
      <c r="P7379" s="135">
        <v>18917</v>
      </c>
      <c r="Q7379" s="136">
        <v>19024</v>
      </c>
      <c r="R7379" s="135">
        <v>18267</v>
      </c>
      <c r="S7379" s="136">
        <v>17853</v>
      </c>
      <c r="T7379" s="135">
        <v>17567</v>
      </c>
      <c r="U7379" s="136">
        <v>20435</v>
      </c>
      <c r="V7379" s="135">
        <v>21517</v>
      </c>
      <c r="W7379" s="136">
        <v>22165</v>
      </c>
      <c r="X7379" s="135">
        <v>21291</v>
      </c>
      <c r="Y7379" s="136">
        <v>21181</v>
      </c>
      <c r="Z7379" s="135">
        <v>22933</v>
      </c>
      <c r="AA7379" s="136">
        <v>24230</v>
      </c>
      <c r="AB7379" s="135">
        <v>24783</v>
      </c>
      <c r="AC7379" s="136">
        <v>25328</v>
      </c>
      <c r="AD7379" s="135">
        <v>23196</v>
      </c>
      <c r="AE7379" s="137">
        <v>22027</v>
      </c>
      <c r="AF7379" s="138">
        <v>24616</v>
      </c>
    </row>
    <row r="7380" spans="2:32">
      <c r="B7380" s="114">
        <v>7342</v>
      </c>
      <c r="C7380" s="115">
        <v>7342</v>
      </c>
      <c r="D7380" s="116">
        <v>306</v>
      </c>
      <c r="E7380" s="117">
        <v>11</v>
      </c>
      <c r="F7380" s="118">
        <v>2</v>
      </c>
      <c r="G7380" s="119" t="s">
        <v>485</v>
      </c>
      <c r="H7380" s="120">
        <v>11</v>
      </c>
      <c r="I7380" s="115">
        <v>1</v>
      </c>
      <c r="J7380" s="116" t="s">
        <v>485</v>
      </c>
      <c r="K7380" s="121">
        <v>22</v>
      </c>
      <c r="L7380" s="108"/>
      <c r="M7380" s="122">
        <v>15084</v>
      </c>
      <c r="N7380" s="123">
        <v>14435</v>
      </c>
      <c r="O7380" s="124">
        <v>17200</v>
      </c>
      <c r="P7380" s="123">
        <v>18004</v>
      </c>
      <c r="Q7380" s="124">
        <v>18349</v>
      </c>
      <c r="R7380" s="123">
        <v>17466</v>
      </c>
      <c r="S7380" s="124">
        <v>17381</v>
      </c>
      <c r="T7380" s="123">
        <v>17054</v>
      </c>
      <c r="U7380" s="124">
        <v>19647</v>
      </c>
      <c r="V7380" s="123">
        <v>21170</v>
      </c>
      <c r="W7380" s="124">
        <v>21795</v>
      </c>
      <c r="X7380" s="123">
        <v>20820</v>
      </c>
      <c r="Y7380" s="124">
        <v>21066</v>
      </c>
      <c r="Z7380" s="123">
        <v>22396</v>
      </c>
      <c r="AA7380" s="124">
        <v>23928</v>
      </c>
      <c r="AB7380" s="123">
        <v>24786</v>
      </c>
      <c r="AC7380" s="124">
        <v>25250</v>
      </c>
      <c r="AD7380" s="123">
        <v>23282</v>
      </c>
      <c r="AE7380" s="125">
        <v>21937</v>
      </c>
      <c r="AF7380" s="126">
        <v>24205</v>
      </c>
    </row>
    <row r="7381" spans="2:32">
      <c r="B7381" s="127">
        <v>7343</v>
      </c>
      <c r="C7381" s="128">
        <v>7343</v>
      </c>
      <c r="D7381" s="129">
        <v>306</v>
      </c>
      <c r="E7381" s="130">
        <v>11</v>
      </c>
      <c r="F7381" s="131">
        <v>2</v>
      </c>
      <c r="G7381" s="132" t="s">
        <v>485</v>
      </c>
      <c r="H7381" s="133">
        <v>11</v>
      </c>
      <c r="I7381" s="128">
        <v>1</v>
      </c>
      <c r="J7381" s="129" t="s">
        <v>485</v>
      </c>
      <c r="K7381" s="134">
        <v>23</v>
      </c>
      <c r="L7381" s="108"/>
      <c r="M7381" s="81">
        <v>14094</v>
      </c>
      <c r="N7381" s="135">
        <v>13612</v>
      </c>
      <c r="O7381" s="136">
        <v>16103</v>
      </c>
      <c r="P7381" s="135">
        <v>16921</v>
      </c>
      <c r="Q7381" s="136">
        <v>17404</v>
      </c>
      <c r="R7381" s="135">
        <v>16562</v>
      </c>
      <c r="S7381" s="136">
        <v>16795</v>
      </c>
      <c r="T7381" s="135">
        <v>16330</v>
      </c>
      <c r="U7381" s="136">
        <v>18698</v>
      </c>
      <c r="V7381" s="135">
        <v>20417</v>
      </c>
      <c r="W7381" s="136">
        <v>21124</v>
      </c>
      <c r="X7381" s="135">
        <v>20114</v>
      </c>
      <c r="Y7381" s="136">
        <v>20707</v>
      </c>
      <c r="Z7381" s="135">
        <v>21549</v>
      </c>
      <c r="AA7381" s="136">
        <v>23191</v>
      </c>
      <c r="AB7381" s="135">
        <v>24217</v>
      </c>
      <c r="AC7381" s="136">
        <v>24769</v>
      </c>
      <c r="AD7381" s="135">
        <v>23022</v>
      </c>
      <c r="AE7381" s="137">
        <v>21573</v>
      </c>
      <c r="AF7381" s="138">
        <v>23416</v>
      </c>
    </row>
    <row r="7382" spans="2:32">
      <c r="B7382" s="114">
        <v>7344</v>
      </c>
      <c r="C7382" s="115">
        <v>7344</v>
      </c>
      <c r="D7382" s="116">
        <v>306</v>
      </c>
      <c r="E7382" s="117">
        <v>11</v>
      </c>
      <c r="F7382" s="118">
        <v>2</v>
      </c>
      <c r="G7382" s="119" t="s">
        <v>485</v>
      </c>
      <c r="H7382" s="120">
        <v>11</v>
      </c>
      <c r="I7382" s="115">
        <v>1</v>
      </c>
      <c r="J7382" s="116" t="s">
        <v>485</v>
      </c>
      <c r="K7382" s="121">
        <v>24</v>
      </c>
      <c r="L7382" s="108"/>
      <c r="M7382" s="122">
        <v>13249</v>
      </c>
      <c r="N7382" s="123">
        <v>13009</v>
      </c>
      <c r="O7382" s="124">
        <v>15289</v>
      </c>
      <c r="P7382" s="123">
        <v>16114</v>
      </c>
      <c r="Q7382" s="124">
        <v>16489</v>
      </c>
      <c r="R7382" s="123">
        <v>15808</v>
      </c>
      <c r="S7382" s="124">
        <v>16368</v>
      </c>
      <c r="T7382" s="123">
        <v>15878</v>
      </c>
      <c r="U7382" s="124">
        <v>18030</v>
      </c>
      <c r="V7382" s="123">
        <v>19647</v>
      </c>
      <c r="W7382" s="124">
        <v>20511</v>
      </c>
      <c r="X7382" s="123">
        <v>19515</v>
      </c>
      <c r="Y7382" s="124">
        <v>20443</v>
      </c>
      <c r="Z7382" s="123">
        <v>20936</v>
      </c>
      <c r="AA7382" s="124">
        <v>22644</v>
      </c>
      <c r="AB7382" s="123">
        <v>23545</v>
      </c>
      <c r="AC7382" s="124">
        <v>24227</v>
      </c>
      <c r="AD7382" s="123">
        <v>22826</v>
      </c>
      <c r="AE7382" s="125">
        <v>21191</v>
      </c>
      <c r="AF7382" s="126">
        <v>22846</v>
      </c>
    </row>
    <row r="7383" spans="2:32">
      <c r="B7383" s="127">
        <v>7345</v>
      </c>
      <c r="C7383" s="128">
        <v>7345</v>
      </c>
      <c r="D7383" s="129">
        <v>307</v>
      </c>
      <c r="E7383" s="130">
        <v>11</v>
      </c>
      <c r="F7383" s="131">
        <v>3</v>
      </c>
      <c r="G7383" s="132" t="s">
        <v>485</v>
      </c>
      <c r="H7383" s="133">
        <v>11</v>
      </c>
      <c r="I7383" s="128">
        <v>2</v>
      </c>
      <c r="J7383" s="129" t="s">
        <v>485</v>
      </c>
      <c r="K7383" s="134">
        <v>1</v>
      </c>
      <c r="L7383" s="108"/>
      <c r="M7383" s="81">
        <v>12602</v>
      </c>
      <c r="N7383" s="135">
        <v>12614</v>
      </c>
      <c r="O7383" s="136">
        <v>14509</v>
      </c>
      <c r="P7383" s="135">
        <v>14926</v>
      </c>
      <c r="Q7383" s="136">
        <v>15348</v>
      </c>
      <c r="R7383" s="135">
        <v>15280</v>
      </c>
      <c r="S7383" s="136">
        <v>15040</v>
      </c>
      <c r="T7383" s="135">
        <v>15416</v>
      </c>
      <c r="U7383" s="136">
        <v>17562</v>
      </c>
      <c r="V7383" s="135">
        <v>18470</v>
      </c>
      <c r="W7383" s="136">
        <v>19870</v>
      </c>
      <c r="X7383" s="135">
        <v>19216</v>
      </c>
      <c r="Y7383" s="136">
        <v>18460</v>
      </c>
      <c r="Z7383" s="135">
        <v>20814</v>
      </c>
      <c r="AA7383" s="136">
        <v>21734</v>
      </c>
      <c r="AB7383" s="135">
        <v>22380</v>
      </c>
      <c r="AC7383" s="136">
        <v>23677</v>
      </c>
      <c r="AD7383" s="135">
        <v>20492</v>
      </c>
      <c r="AE7383" s="137">
        <v>20571</v>
      </c>
      <c r="AF7383" s="138">
        <v>22930</v>
      </c>
    </row>
    <row r="7384" spans="2:32">
      <c r="B7384" s="114">
        <v>7346</v>
      </c>
      <c r="C7384" s="115">
        <v>7346</v>
      </c>
      <c r="D7384" s="116">
        <v>307</v>
      </c>
      <c r="E7384" s="117">
        <v>11</v>
      </c>
      <c r="F7384" s="118">
        <v>3</v>
      </c>
      <c r="G7384" s="119" t="s">
        <v>485</v>
      </c>
      <c r="H7384" s="120">
        <v>11</v>
      </c>
      <c r="I7384" s="115">
        <v>2</v>
      </c>
      <c r="J7384" s="116" t="s">
        <v>485</v>
      </c>
      <c r="K7384" s="121">
        <v>2</v>
      </c>
      <c r="L7384" s="108"/>
      <c r="M7384" s="122">
        <v>12333</v>
      </c>
      <c r="N7384" s="123">
        <v>12414</v>
      </c>
      <c r="O7384" s="124">
        <v>14267</v>
      </c>
      <c r="P7384" s="123">
        <v>14581</v>
      </c>
      <c r="Q7384" s="124">
        <v>15063</v>
      </c>
      <c r="R7384" s="123">
        <v>15002</v>
      </c>
      <c r="S7384" s="124">
        <v>14808</v>
      </c>
      <c r="T7384" s="123">
        <v>15230</v>
      </c>
      <c r="U7384" s="124">
        <v>17339</v>
      </c>
      <c r="V7384" s="123">
        <v>18161</v>
      </c>
      <c r="W7384" s="124">
        <v>19462</v>
      </c>
      <c r="X7384" s="123">
        <v>18862</v>
      </c>
      <c r="Y7384" s="124">
        <v>18165</v>
      </c>
      <c r="Z7384" s="123">
        <v>20490</v>
      </c>
      <c r="AA7384" s="124">
        <v>21266</v>
      </c>
      <c r="AB7384" s="123">
        <v>21936</v>
      </c>
      <c r="AC7384" s="124">
        <v>23153</v>
      </c>
      <c r="AD7384" s="123">
        <v>20138</v>
      </c>
      <c r="AE7384" s="125">
        <v>20282</v>
      </c>
      <c r="AF7384" s="126">
        <v>22550</v>
      </c>
    </row>
    <row r="7385" spans="2:32">
      <c r="B7385" s="127">
        <v>7347</v>
      </c>
      <c r="C7385" s="128">
        <v>7347</v>
      </c>
      <c r="D7385" s="129">
        <v>307</v>
      </c>
      <c r="E7385" s="130">
        <v>11</v>
      </c>
      <c r="F7385" s="131">
        <v>3</v>
      </c>
      <c r="G7385" s="132" t="s">
        <v>485</v>
      </c>
      <c r="H7385" s="133">
        <v>11</v>
      </c>
      <c r="I7385" s="128">
        <v>2</v>
      </c>
      <c r="J7385" s="129" t="s">
        <v>485</v>
      </c>
      <c r="K7385" s="134">
        <v>3</v>
      </c>
      <c r="L7385" s="108"/>
      <c r="M7385" s="81">
        <v>12188</v>
      </c>
      <c r="N7385" s="135">
        <v>12379</v>
      </c>
      <c r="O7385" s="136">
        <v>14214</v>
      </c>
      <c r="P7385" s="135">
        <v>14512</v>
      </c>
      <c r="Q7385" s="136">
        <v>14992</v>
      </c>
      <c r="R7385" s="135">
        <v>14923</v>
      </c>
      <c r="S7385" s="136">
        <v>14754</v>
      </c>
      <c r="T7385" s="135">
        <v>15304</v>
      </c>
      <c r="U7385" s="136">
        <v>17317</v>
      </c>
      <c r="V7385" s="135">
        <v>18123</v>
      </c>
      <c r="W7385" s="136">
        <v>19288</v>
      </c>
      <c r="X7385" s="135">
        <v>18726</v>
      </c>
      <c r="Y7385" s="136">
        <v>18042</v>
      </c>
      <c r="Z7385" s="135">
        <v>20372</v>
      </c>
      <c r="AA7385" s="136">
        <v>21106</v>
      </c>
      <c r="AB7385" s="135">
        <v>21738</v>
      </c>
      <c r="AC7385" s="136">
        <v>22807</v>
      </c>
      <c r="AD7385" s="135">
        <v>19938</v>
      </c>
      <c r="AE7385" s="137">
        <v>20179</v>
      </c>
      <c r="AF7385" s="138">
        <v>22365</v>
      </c>
    </row>
    <row r="7386" spans="2:32">
      <c r="B7386" s="114">
        <v>7348</v>
      </c>
      <c r="C7386" s="115">
        <v>7348</v>
      </c>
      <c r="D7386" s="116">
        <v>307</v>
      </c>
      <c r="E7386" s="117">
        <v>11</v>
      </c>
      <c r="F7386" s="118">
        <v>3</v>
      </c>
      <c r="G7386" s="119" t="s">
        <v>485</v>
      </c>
      <c r="H7386" s="120">
        <v>11</v>
      </c>
      <c r="I7386" s="115">
        <v>2</v>
      </c>
      <c r="J7386" s="116" t="s">
        <v>485</v>
      </c>
      <c r="K7386" s="121">
        <v>4</v>
      </c>
      <c r="L7386" s="108"/>
      <c r="M7386" s="122">
        <v>12210</v>
      </c>
      <c r="N7386" s="123">
        <v>12499</v>
      </c>
      <c r="O7386" s="124">
        <v>14295</v>
      </c>
      <c r="P7386" s="123">
        <v>14462</v>
      </c>
      <c r="Q7386" s="124">
        <v>14953</v>
      </c>
      <c r="R7386" s="123">
        <v>14884</v>
      </c>
      <c r="S7386" s="124">
        <v>14636</v>
      </c>
      <c r="T7386" s="123">
        <v>15319</v>
      </c>
      <c r="U7386" s="124">
        <v>17250</v>
      </c>
      <c r="V7386" s="123">
        <v>17849</v>
      </c>
      <c r="W7386" s="124">
        <v>18880</v>
      </c>
      <c r="X7386" s="123">
        <v>18348</v>
      </c>
      <c r="Y7386" s="124">
        <v>17618</v>
      </c>
      <c r="Z7386" s="123">
        <v>19970</v>
      </c>
      <c r="AA7386" s="124">
        <v>20511</v>
      </c>
      <c r="AB7386" s="123">
        <v>21076</v>
      </c>
      <c r="AC7386" s="124">
        <v>22057</v>
      </c>
      <c r="AD7386" s="123">
        <v>19335</v>
      </c>
      <c r="AE7386" s="125">
        <v>19762</v>
      </c>
      <c r="AF7386" s="126">
        <v>21797</v>
      </c>
    </row>
    <row r="7387" spans="2:32">
      <c r="B7387" s="127">
        <v>7349</v>
      </c>
      <c r="C7387" s="128">
        <v>7349</v>
      </c>
      <c r="D7387" s="129">
        <v>307</v>
      </c>
      <c r="E7387" s="130">
        <v>11</v>
      </c>
      <c r="F7387" s="131">
        <v>3</v>
      </c>
      <c r="G7387" s="132" t="s">
        <v>485</v>
      </c>
      <c r="H7387" s="133">
        <v>11</v>
      </c>
      <c r="I7387" s="128">
        <v>2</v>
      </c>
      <c r="J7387" s="129" t="s">
        <v>485</v>
      </c>
      <c r="K7387" s="134">
        <v>5</v>
      </c>
      <c r="L7387" s="108"/>
      <c r="M7387" s="81">
        <v>12462</v>
      </c>
      <c r="N7387" s="135">
        <v>13031</v>
      </c>
      <c r="O7387" s="136">
        <v>14730</v>
      </c>
      <c r="P7387" s="135">
        <v>14719</v>
      </c>
      <c r="Q7387" s="136">
        <v>15143</v>
      </c>
      <c r="R7387" s="135">
        <v>15002</v>
      </c>
      <c r="S7387" s="136">
        <v>14656</v>
      </c>
      <c r="T7387" s="135">
        <v>15718</v>
      </c>
      <c r="U7387" s="136">
        <v>17437</v>
      </c>
      <c r="V7387" s="135">
        <v>17810</v>
      </c>
      <c r="W7387" s="136">
        <v>18641</v>
      </c>
      <c r="X7387" s="135">
        <v>18043</v>
      </c>
      <c r="Y7387" s="136">
        <v>17215</v>
      </c>
      <c r="Z7387" s="135">
        <v>19795</v>
      </c>
      <c r="AA7387" s="136">
        <v>20048</v>
      </c>
      <c r="AB7387" s="135">
        <v>20543</v>
      </c>
      <c r="AC7387" s="136">
        <v>21427</v>
      </c>
      <c r="AD7387" s="135">
        <v>18717</v>
      </c>
      <c r="AE7387" s="137">
        <v>19655</v>
      </c>
      <c r="AF7387" s="138">
        <v>21409</v>
      </c>
    </row>
    <row r="7388" spans="2:32">
      <c r="B7388" s="114">
        <v>7350</v>
      </c>
      <c r="C7388" s="115">
        <v>7350</v>
      </c>
      <c r="D7388" s="116">
        <v>307</v>
      </c>
      <c r="E7388" s="117">
        <v>11</v>
      </c>
      <c r="F7388" s="118">
        <v>3</v>
      </c>
      <c r="G7388" s="119" t="s">
        <v>485</v>
      </c>
      <c r="H7388" s="120">
        <v>11</v>
      </c>
      <c r="I7388" s="115">
        <v>2</v>
      </c>
      <c r="J7388" s="116" t="s">
        <v>485</v>
      </c>
      <c r="K7388" s="121">
        <v>6</v>
      </c>
      <c r="L7388" s="108"/>
      <c r="M7388" s="122">
        <v>13077</v>
      </c>
      <c r="N7388" s="123">
        <v>14260</v>
      </c>
      <c r="O7388" s="124">
        <v>15943</v>
      </c>
      <c r="P7388" s="123">
        <v>15591</v>
      </c>
      <c r="Q7388" s="124">
        <v>15762</v>
      </c>
      <c r="R7388" s="123">
        <v>15482</v>
      </c>
      <c r="S7388" s="124">
        <v>14925</v>
      </c>
      <c r="T7388" s="123">
        <v>16762</v>
      </c>
      <c r="U7388" s="124">
        <v>18354</v>
      </c>
      <c r="V7388" s="123">
        <v>18131</v>
      </c>
      <c r="W7388" s="124">
        <v>18771</v>
      </c>
      <c r="X7388" s="123">
        <v>17995</v>
      </c>
      <c r="Y7388" s="124">
        <v>17038</v>
      </c>
      <c r="Z7388" s="123">
        <v>20309</v>
      </c>
      <c r="AA7388" s="124">
        <v>20134</v>
      </c>
      <c r="AB7388" s="123">
        <v>20374</v>
      </c>
      <c r="AC7388" s="124">
        <v>21177</v>
      </c>
      <c r="AD7388" s="123">
        <v>18329</v>
      </c>
      <c r="AE7388" s="125">
        <v>20202</v>
      </c>
      <c r="AF7388" s="126">
        <v>21714</v>
      </c>
    </row>
    <row r="7389" spans="2:32">
      <c r="B7389" s="127">
        <v>7351</v>
      </c>
      <c r="C7389" s="128">
        <v>7351</v>
      </c>
      <c r="D7389" s="129">
        <v>307</v>
      </c>
      <c r="E7389" s="130">
        <v>11</v>
      </c>
      <c r="F7389" s="131">
        <v>3</v>
      </c>
      <c r="G7389" s="132" t="s">
        <v>485</v>
      </c>
      <c r="H7389" s="133">
        <v>11</v>
      </c>
      <c r="I7389" s="128">
        <v>2</v>
      </c>
      <c r="J7389" s="129" t="s">
        <v>485</v>
      </c>
      <c r="K7389" s="134">
        <v>7</v>
      </c>
      <c r="L7389" s="108"/>
      <c r="M7389" s="81">
        <v>13773</v>
      </c>
      <c r="N7389" s="135">
        <v>15908</v>
      </c>
      <c r="O7389" s="136">
        <v>17587</v>
      </c>
      <c r="P7389" s="135">
        <v>16831</v>
      </c>
      <c r="Q7389" s="136">
        <v>17013</v>
      </c>
      <c r="R7389" s="135">
        <v>16157</v>
      </c>
      <c r="S7389" s="136">
        <v>15359</v>
      </c>
      <c r="T7389" s="135">
        <v>18305</v>
      </c>
      <c r="U7389" s="136">
        <v>19619</v>
      </c>
      <c r="V7389" s="135">
        <v>19122</v>
      </c>
      <c r="W7389" s="136">
        <v>19674</v>
      </c>
      <c r="X7389" s="135">
        <v>18219</v>
      </c>
      <c r="Y7389" s="136">
        <v>17152</v>
      </c>
      <c r="Z7389" s="135">
        <v>21276</v>
      </c>
      <c r="AA7389" s="136">
        <v>20761</v>
      </c>
      <c r="AB7389" s="135">
        <v>21063</v>
      </c>
      <c r="AC7389" s="136">
        <v>21695</v>
      </c>
      <c r="AD7389" s="135">
        <v>18281</v>
      </c>
      <c r="AE7389" s="137">
        <v>21243</v>
      </c>
      <c r="AF7389" s="138">
        <v>22516</v>
      </c>
    </row>
    <row r="7390" spans="2:32">
      <c r="B7390" s="114">
        <v>7352</v>
      </c>
      <c r="C7390" s="115">
        <v>7352</v>
      </c>
      <c r="D7390" s="116">
        <v>307</v>
      </c>
      <c r="E7390" s="117">
        <v>11</v>
      </c>
      <c r="F7390" s="118">
        <v>3</v>
      </c>
      <c r="G7390" s="119" t="s">
        <v>485</v>
      </c>
      <c r="H7390" s="120">
        <v>11</v>
      </c>
      <c r="I7390" s="115">
        <v>2</v>
      </c>
      <c r="J7390" s="116" t="s">
        <v>485</v>
      </c>
      <c r="K7390" s="121">
        <v>8</v>
      </c>
      <c r="L7390" s="108"/>
      <c r="M7390" s="122">
        <v>14088</v>
      </c>
      <c r="N7390" s="123">
        <v>16626</v>
      </c>
      <c r="O7390" s="124">
        <v>18071</v>
      </c>
      <c r="P7390" s="123">
        <v>17679</v>
      </c>
      <c r="Q7390" s="124">
        <v>17948</v>
      </c>
      <c r="R7390" s="123">
        <v>16430</v>
      </c>
      <c r="S7390" s="124">
        <v>15629</v>
      </c>
      <c r="T7390" s="123">
        <v>19041</v>
      </c>
      <c r="U7390" s="124">
        <v>19974</v>
      </c>
      <c r="V7390" s="123">
        <v>19923</v>
      </c>
      <c r="W7390" s="124">
        <v>20545</v>
      </c>
      <c r="X7390" s="123">
        <v>18355</v>
      </c>
      <c r="Y7390" s="124">
        <v>17250</v>
      </c>
      <c r="Z7390" s="123">
        <v>21399</v>
      </c>
      <c r="AA7390" s="124">
        <v>21323</v>
      </c>
      <c r="AB7390" s="123">
        <v>21704</v>
      </c>
      <c r="AC7390" s="124">
        <v>22368</v>
      </c>
      <c r="AD7390" s="123">
        <v>18313</v>
      </c>
      <c r="AE7390" s="125">
        <v>21740</v>
      </c>
      <c r="AF7390" s="126">
        <v>22542</v>
      </c>
    </row>
    <row r="7391" spans="2:32">
      <c r="B7391" s="127">
        <v>7353</v>
      </c>
      <c r="C7391" s="128">
        <v>7353</v>
      </c>
      <c r="D7391" s="129">
        <v>307</v>
      </c>
      <c r="E7391" s="130">
        <v>11</v>
      </c>
      <c r="F7391" s="131">
        <v>3</v>
      </c>
      <c r="G7391" s="132" t="s">
        <v>485</v>
      </c>
      <c r="H7391" s="133">
        <v>11</v>
      </c>
      <c r="I7391" s="128">
        <v>2</v>
      </c>
      <c r="J7391" s="129" t="s">
        <v>485</v>
      </c>
      <c r="K7391" s="134">
        <v>9</v>
      </c>
      <c r="L7391" s="108"/>
      <c r="M7391" s="81">
        <v>14619</v>
      </c>
      <c r="N7391" s="135">
        <v>16949</v>
      </c>
      <c r="O7391" s="136">
        <v>18208</v>
      </c>
      <c r="P7391" s="135">
        <v>17882</v>
      </c>
      <c r="Q7391" s="136">
        <v>18170</v>
      </c>
      <c r="R7391" s="135">
        <v>16956</v>
      </c>
      <c r="S7391" s="136">
        <v>15994</v>
      </c>
      <c r="T7391" s="135">
        <v>19326</v>
      </c>
      <c r="U7391" s="136">
        <v>20123</v>
      </c>
      <c r="V7391" s="135">
        <v>20141</v>
      </c>
      <c r="W7391" s="136">
        <v>20733</v>
      </c>
      <c r="X7391" s="135">
        <v>18816</v>
      </c>
      <c r="Y7391" s="136">
        <v>17482</v>
      </c>
      <c r="Z7391" s="135">
        <v>21402</v>
      </c>
      <c r="AA7391" s="136">
        <v>21387</v>
      </c>
      <c r="AB7391" s="135">
        <v>21848</v>
      </c>
      <c r="AC7391" s="136">
        <v>22456</v>
      </c>
      <c r="AD7391" s="135">
        <v>18508</v>
      </c>
      <c r="AE7391" s="137">
        <v>21843</v>
      </c>
      <c r="AF7391" s="138">
        <v>22495</v>
      </c>
    </row>
    <row r="7392" spans="2:32">
      <c r="B7392" s="114">
        <v>7354</v>
      </c>
      <c r="C7392" s="115">
        <v>7354</v>
      </c>
      <c r="D7392" s="116">
        <v>307</v>
      </c>
      <c r="E7392" s="117">
        <v>11</v>
      </c>
      <c r="F7392" s="118">
        <v>3</v>
      </c>
      <c r="G7392" s="119" t="s">
        <v>485</v>
      </c>
      <c r="H7392" s="120">
        <v>11</v>
      </c>
      <c r="I7392" s="115">
        <v>2</v>
      </c>
      <c r="J7392" s="116" t="s">
        <v>485</v>
      </c>
      <c r="K7392" s="121">
        <v>10</v>
      </c>
      <c r="L7392" s="108"/>
      <c r="M7392" s="122">
        <v>14916</v>
      </c>
      <c r="N7392" s="123">
        <v>16853</v>
      </c>
      <c r="O7392" s="124">
        <v>18126</v>
      </c>
      <c r="P7392" s="123">
        <v>17801</v>
      </c>
      <c r="Q7392" s="124">
        <v>18201</v>
      </c>
      <c r="R7392" s="123">
        <v>17127</v>
      </c>
      <c r="S7392" s="124">
        <v>16016</v>
      </c>
      <c r="T7392" s="123">
        <v>19159</v>
      </c>
      <c r="U7392" s="124">
        <v>20240</v>
      </c>
      <c r="V7392" s="123">
        <v>20076</v>
      </c>
      <c r="W7392" s="124">
        <v>20691</v>
      </c>
      <c r="X7392" s="123">
        <v>19006</v>
      </c>
      <c r="Y7392" s="124">
        <v>17460</v>
      </c>
      <c r="Z7392" s="123">
        <v>21448</v>
      </c>
      <c r="AA7392" s="124">
        <v>21367</v>
      </c>
      <c r="AB7392" s="123">
        <v>21854</v>
      </c>
      <c r="AC7392" s="124">
        <v>22417</v>
      </c>
      <c r="AD7392" s="123">
        <v>18563</v>
      </c>
      <c r="AE7392" s="125">
        <v>21916</v>
      </c>
      <c r="AF7392" s="126">
        <v>22595</v>
      </c>
    </row>
    <row r="7393" spans="2:32">
      <c r="B7393" s="127">
        <v>7355</v>
      </c>
      <c r="C7393" s="128">
        <v>7355</v>
      </c>
      <c r="D7393" s="129">
        <v>307</v>
      </c>
      <c r="E7393" s="130">
        <v>11</v>
      </c>
      <c r="F7393" s="131">
        <v>3</v>
      </c>
      <c r="G7393" s="132" t="s">
        <v>485</v>
      </c>
      <c r="H7393" s="133">
        <v>11</v>
      </c>
      <c r="I7393" s="128">
        <v>2</v>
      </c>
      <c r="J7393" s="129" t="s">
        <v>485</v>
      </c>
      <c r="K7393" s="134">
        <v>11</v>
      </c>
      <c r="L7393" s="108"/>
      <c r="M7393" s="81">
        <v>15268</v>
      </c>
      <c r="N7393" s="135">
        <v>16727</v>
      </c>
      <c r="O7393" s="136">
        <v>17988</v>
      </c>
      <c r="P7393" s="135">
        <v>17557</v>
      </c>
      <c r="Q7393" s="136">
        <v>18232</v>
      </c>
      <c r="R7393" s="135">
        <v>17087</v>
      </c>
      <c r="S7393" s="136">
        <v>15980</v>
      </c>
      <c r="T7393" s="135">
        <v>18854</v>
      </c>
      <c r="U7393" s="136">
        <v>20500</v>
      </c>
      <c r="V7393" s="135">
        <v>19688</v>
      </c>
      <c r="W7393" s="136">
        <v>20448</v>
      </c>
      <c r="X7393" s="135">
        <v>18906</v>
      </c>
      <c r="Y7393" s="136">
        <v>17486</v>
      </c>
      <c r="Z7393" s="135">
        <v>21406</v>
      </c>
      <c r="AA7393" s="136">
        <v>21055</v>
      </c>
      <c r="AB7393" s="135">
        <v>21527</v>
      </c>
      <c r="AC7393" s="136">
        <v>22502</v>
      </c>
      <c r="AD7393" s="135">
        <v>18608</v>
      </c>
      <c r="AE7393" s="137">
        <v>22100</v>
      </c>
      <c r="AF7393" s="138">
        <v>22612</v>
      </c>
    </row>
    <row r="7394" spans="2:32">
      <c r="B7394" s="114">
        <v>7356</v>
      </c>
      <c r="C7394" s="115">
        <v>7356</v>
      </c>
      <c r="D7394" s="116">
        <v>307</v>
      </c>
      <c r="E7394" s="117">
        <v>11</v>
      </c>
      <c r="F7394" s="118">
        <v>3</v>
      </c>
      <c r="G7394" s="119" t="s">
        <v>485</v>
      </c>
      <c r="H7394" s="120">
        <v>11</v>
      </c>
      <c r="I7394" s="115">
        <v>2</v>
      </c>
      <c r="J7394" s="116" t="s">
        <v>485</v>
      </c>
      <c r="K7394" s="121">
        <v>12</v>
      </c>
      <c r="L7394" s="108"/>
      <c r="M7394" s="122">
        <v>15415</v>
      </c>
      <c r="N7394" s="123">
        <v>16687</v>
      </c>
      <c r="O7394" s="124">
        <v>17832</v>
      </c>
      <c r="P7394" s="123">
        <v>17409</v>
      </c>
      <c r="Q7394" s="124">
        <v>18200</v>
      </c>
      <c r="R7394" s="123">
        <v>16966</v>
      </c>
      <c r="S7394" s="124">
        <v>15901</v>
      </c>
      <c r="T7394" s="123">
        <v>18633</v>
      </c>
      <c r="U7394" s="124">
        <v>20478</v>
      </c>
      <c r="V7394" s="123">
        <v>19370</v>
      </c>
      <c r="W7394" s="124">
        <v>20243</v>
      </c>
      <c r="X7394" s="123">
        <v>18719</v>
      </c>
      <c r="Y7394" s="124">
        <v>17544</v>
      </c>
      <c r="Z7394" s="123">
        <v>21260</v>
      </c>
      <c r="AA7394" s="124">
        <v>20795</v>
      </c>
      <c r="AB7394" s="123">
        <v>21236</v>
      </c>
      <c r="AC7394" s="124">
        <v>22811</v>
      </c>
      <c r="AD7394" s="123">
        <v>18666</v>
      </c>
      <c r="AE7394" s="125">
        <v>22155</v>
      </c>
      <c r="AF7394" s="126">
        <v>22467</v>
      </c>
    </row>
    <row r="7395" spans="2:32">
      <c r="B7395" s="127">
        <v>7357</v>
      </c>
      <c r="C7395" s="128">
        <v>7357</v>
      </c>
      <c r="D7395" s="129">
        <v>307</v>
      </c>
      <c r="E7395" s="130">
        <v>11</v>
      </c>
      <c r="F7395" s="131">
        <v>3</v>
      </c>
      <c r="G7395" s="132" t="s">
        <v>485</v>
      </c>
      <c r="H7395" s="133">
        <v>11</v>
      </c>
      <c r="I7395" s="128">
        <v>2</v>
      </c>
      <c r="J7395" s="129" t="s">
        <v>485</v>
      </c>
      <c r="K7395" s="134">
        <v>13</v>
      </c>
      <c r="L7395" s="108"/>
      <c r="M7395" s="81">
        <v>15103</v>
      </c>
      <c r="N7395" s="135">
        <v>16377</v>
      </c>
      <c r="O7395" s="136">
        <v>17374</v>
      </c>
      <c r="P7395" s="135">
        <v>17154</v>
      </c>
      <c r="Q7395" s="136">
        <v>17864</v>
      </c>
      <c r="R7395" s="135">
        <v>16559</v>
      </c>
      <c r="S7395" s="136">
        <v>15454</v>
      </c>
      <c r="T7395" s="135">
        <v>18225</v>
      </c>
      <c r="U7395" s="136">
        <v>20070</v>
      </c>
      <c r="V7395" s="135">
        <v>18904</v>
      </c>
      <c r="W7395" s="136">
        <v>19847</v>
      </c>
      <c r="X7395" s="135">
        <v>18276</v>
      </c>
      <c r="Y7395" s="136">
        <v>17075</v>
      </c>
      <c r="Z7395" s="135">
        <v>20737</v>
      </c>
      <c r="AA7395" s="136">
        <v>20481</v>
      </c>
      <c r="AB7395" s="135">
        <v>20756</v>
      </c>
      <c r="AC7395" s="136">
        <v>22517</v>
      </c>
      <c r="AD7395" s="135">
        <v>18179</v>
      </c>
      <c r="AE7395" s="137">
        <v>21813</v>
      </c>
      <c r="AF7395" s="138">
        <v>21938</v>
      </c>
    </row>
    <row r="7396" spans="2:32">
      <c r="B7396" s="114">
        <v>7358</v>
      </c>
      <c r="C7396" s="115">
        <v>7358</v>
      </c>
      <c r="D7396" s="116">
        <v>307</v>
      </c>
      <c r="E7396" s="117">
        <v>11</v>
      </c>
      <c r="F7396" s="118">
        <v>3</v>
      </c>
      <c r="G7396" s="119" t="s">
        <v>485</v>
      </c>
      <c r="H7396" s="120">
        <v>11</v>
      </c>
      <c r="I7396" s="115">
        <v>2</v>
      </c>
      <c r="J7396" s="116" t="s">
        <v>485</v>
      </c>
      <c r="K7396" s="121">
        <v>14</v>
      </c>
      <c r="L7396" s="108"/>
      <c r="M7396" s="122">
        <v>14810</v>
      </c>
      <c r="N7396" s="123">
        <v>16340</v>
      </c>
      <c r="O7396" s="124">
        <v>17216</v>
      </c>
      <c r="P7396" s="123">
        <v>17203</v>
      </c>
      <c r="Q7396" s="124">
        <v>17748</v>
      </c>
      <c r="R7396" s="123">
        <v>16320</v>
      </c>
      <c r="S7396" s="124">
        <v>15284</v>
      </c>
      <c r="T7396" s="123">
        <v>18166</v>
      </c>
      <c r="U7396" s="124">
        <v>19764</v>
      </c>
      <c r="V7396" s="123">
        <v>18795</v>
      </c>
      <c r="W7396" s="124">
        <v>19666</v>
      </c>
      <c r="X7396" s="123">
        <v>17995</v>
      </c>
      <c r="Y7396" s="124">
        <v>17073</v>
      </c>
      <c r="Z7396" s="123">
        <v>20462</v>
      </c>
      <c r="AA7396" s="124">
        <v>20451</v>
      </c>
      <c r="AB7396" s="123">
        <v>20590</v>
      </c>
      <c r="AC7396" s="124">
        <v>22431</v>
      </c>
      <c r="AD7396" s="123">
        <v>18180</v>
      </c>
      <c r="AE7396" s="125">
        <v>21649</v>
      </c>
      <c r="AF7396" s="126">
        <v>21630</v>
      </c>
    </row>
    <row r="7397" spans="2:32">
      <c r="B7397" s="127">
        <v>7359</v>
      </c>
      <c r="C7397" s="128">
        <v>7359</v>
      </c>
      <c r="D7397" s="129">
        <v>307</v>
      </c>
      <c r="E7397" s="130">
        <v>11</v>
      </c>
      <c r="F7397" s="131">
        <v>3</v>
      </c>
      <c r="G7397" s="132" t="s">
        <v>485</v>
      </c>
      <c r="H7397" s="133">
        <v>11</v>
      </c>
      <c r="I7397" s="128">
        <v>2</v>
      </c>
      <c r="J7397" s="129" t="s">
        <v>485</v>
      </c>
      <c r="K7397" s="134">
        <v>15</v>
      </c>
      <c r="L7397" s="108"/>
      <c r="M7397" s="81">
        <v>14672</v>
      </c>
      <c r="N7397" s="135">
        <v>16507</v>
      </c>
      <c r="O7397" s="136">
        <v>17371</v>
      </c>
      <c r="P7397" s="135">
        <v>17389</v>
      </c>
      <c r="Q7397" s="136">
        <v>17730</v>
      </c>
      <c r="R7397" s="135">
        <v>16322</v>
      </c>
      <c r="S7397" s="136">
        <v>15372</v>
      </c>
      <c r="T7397" s="135">
        <v>18331</v>
      </c>
      <c r="U7397" s="136">
        <v>19597</v>
      </c>
      <c r="V7397" s="135">
        <v>18927</v>
      </c>
      <c r="W7397" s="136">
        <v>19547</v>
      </c>
      <c r="X7397" s="135">
        <v>17970</v>
      </c>
      <c r="Y7397" s="136">
        <v>17012</v>
      </c>
      <c r="Z7397" s="135">
        <v>20523</v>
      </c>
      <c r="AA7397" s="136">
        <v>20598</v>
      </c>
      <c r="AB7397" s="135">
        <v>20666</v>
      </c>
      <c r="AC7397" s="136">
        <v>21974</v>
      </c>
      <c r="AD7397" s="135">
        <v>18105</v>
      </c>
      <c r="AE7397" s="137">
        <v>21482</v>
      </c>
      <c r="AF7397" s="138">
        <v>21662</v>
      </c>
    </row>
    <row r="7398" spans="2:32">
      <c r="B7398" s="114">
        <v>7360</v>
      </c>
      <c r="C7398" s="115">
        <v>7360</v>
      </c>
      <c r="D7398" s="116">
        <v>307</v>
      </c>
      <c r="E7398" s="117">
        <v>11</v>
      </c>
      <c r="F7398" s="118">
        <v>3</v>
      </c>
      <c r="G7398" s="119" t="s">
        <v>485</v>
      </c>
      <c r="H7398" s="120">
        <v>11</v>
      </c>
      <c r="I7398" s="115">
        <v>2</v>
      </c>
      <c r="J7398" s="116" t="s">
        <v>485</v>
      </c>
      <c r="K7398" s="121">
        <v>16</v>
      </c>
      <c r="L7398" s="108"/>
      <c r="M7398" s="122">
        <v>14994</v>
      </c>
      <c r="N7398" s="123">
        <v>17255</v>
      </c>
      <c r="O7398" s="124">
        <v>18094</v>
      </c>
      <c r="P7398" s="123">
        <v>17919</v>
      </c>
      <c r="Q7398" s="124">
        <v>18064</v>
      </c>
      <c r="R7398" s="123">
        <v>16739</v>
      </c>
      <c r="S7398" s="124">
        <v>15991</v>
      </c>
      <c r="T7398" s="123">
        <v>19025</v>
      </c>
      <c r="U7398" s="124">
        <v>20116</v>
      </c>
      <c r="V7398" s="123">
        <v>19358</v>
      </c>
      <c r="W7398" s="124">
        <v>19604</v>
      </c>
      <c r="X7398" s="123">
        <v>18287</v>
      </c>
      <c r="Y7398" s="124">
        <v>17520</v>
      </c>
      <c r="Z7398" s="123">
        <v>21329</v>
      </c>
      <c r="AA7398" s="124">
        <v>20969</v>
      </c>
      <c r="AB7398" s="123">
        <v>20978</v>
      </c>
      <c r="AC7398" s="124">
        <v>21627</v>
      </c>
      <c r="AD7398" s="123">
        <v>18587</v>
      </c>
      <c r="AE7398" s="125">
        <v>21747</v>
      </c>
      <c r="AF7398" s="126">
        <v>22432</v>
      </c>
    </row>
    <row r="7399" spans="2:32">
      <c r="B7399" s="127">
        <v>7361</v>
      </c>
      <c r="C7399" s="128">
        <v>7361</v>
      </c>
      <c r="D7399" s="129">
        <v>307</v>
      </c>
      <c r="E7399" s="130">
        <v>11</v>
      </c>
      <c r="F7399" s="131">
        <v>3</v>
      </c>
      <c r="G7399" s="132" t="s">
        <v>485</v>
      </c>
      <c r="H7399" s="133">
        <v>11</v>
      </c>
      <c r="I7399" s="128">
        <v>2</v>
      </c>
      <c r="J7399" s="129" t="s">
        <v>485</v>
      </c>
      <c r="K7399" s="134">
        <v>17</v>
      </c>
      <c r="L7399" s="108"/>
      <c r="M7399" s="81">
        <v>15208</v>
      </c>
      <c r="N7399" s="135">
        <v>17661</v>
      </c>
      <c r="O7399" s="136">
        <v>18613</v>
      </c>
      <c r="P7399" s="135">
        <v>18374</v>
      </c>
      <c r="Q7399" s="136">
        <v>18529</v>
      </c>
      <c r="R7399" s="135">
        <v>17141</v>
      </c>
      <c r="S7399" s="136">
        <v>16480</v>
      </c>
      <c r="T7399" s="135">
        <v>19475</v>
      </c>
      <c r="U7399" s="136">
        <v>20473</v>
      </c>
      <c r="V7399" s="135">
        <v>19877</v>
      </c>
      <c r="W7399" s="136">
        <v>20123</v>
      </c>
      <c r="X7399" s="135">
        <v>18735</v>
      </c>
      <c r="Y7399" s="136">
        <v>18072</v>
      </c>
      <c r="Z7399" s="135">
        <v>21815</v>
      </c>
      <c r="AA7399" s="136">
        <v>21560</v>
      </c>
      <c r="AB7399" s="135">
        <v>21611</v>
      </c>
      <c r="AC7399" s="136">
        <v>21926</v>
      </c>
      <c r="AD7399" s="135">
        <v>19167</v>
      </c>
      <c r="AE7399" s="137">
        <v>22024</v>
      </c>
      <c r="AF7399" s="138">
        <v>22934</v>
      </c>
    </row>
    <row r="7400" spans="2:32">
      <c r="B7400" s="114">
        <v>7362</v>
      </c>
      <c r="C7400" s="115">
        <v>7362</v>
      </c>
      <c r="D7400" s="116">
        <v>307</v>
      </c>
      <c r="E7400" s="117">
        <v>11</v>
      </c>
      <c r="F7400" s="118">
        <v>3</v>
      </c>
      <c r="G7400" s="119" t="s">
        <v>485</v>
      </c>
      <c r="H7400" s="120">
        <v>11</v>
      </c>
      <c r="I7400" s="115">
        <v>2</v>
      </c>
      <c r="J7400" s="116" t="s">
        <v>485</v>
      </c>
      <c r="K7400" s="121">
        <v>18</v>
      </c>
      <c r="L7400" s="108"/>
      <c r="M7400" s="122">
        <v>15621</v>
      </c>
      <c r="N7400" s="123">
        <v>18190</v>
      </c>
      <c r="O7400" s="124">
        <v>19000</v>
      </c>
      <c r="P7400" s="123">
        <v>19010</v>
      </c>
      <c r="Q7400" s="124">
        <v>19232</v>
      </c>
      <c r="R7400" s="123">
        <v>17680</v>
      </c>
      <c r="S7400" s="124">
        <v>17145</v>
      </c>
      <c r="T7400" s="123">
        <v>20075</v>
      </c>
      <c r="U7400" s="124">
        <v>20622</v>
      </c>
      <c r="V7400" s="123">
        <v>20838</v>
      </c>
      <c r="W7400" s="124">
        <v>21141</v>
      </c>
      <c r="X7400" s="123">
        <v>19574</v>
      </c>
      <c r="Y7400" s="124">
        <v>18733</v>
      </c>
      <c r="Z7400" s="123">
        <v>22148</v>
      </c>
      <c r="AA7400" s="124">
        <v>22370</v>
      </c>
      <c r="AB7400" s="123">
        <v>22752</v>
      </c>
      <c r="AC7400" s="124">
        <v>22946</v>
      </c>
      <c r="AD7400" s="123">
        <v>19941</v>
      </c>
      <c r="AE7400" s="125">
        <v>22747</v>
      </c>
      <c r="AF7400" s="126">
        <v>23347</v>
      </c>
    </row>
    <row r="7401" spans="2:32">
      <c r="B7401" s="127">
        <v>7363</v>
      </c>
      <c r="C7401" s="128">
        <v>7363</v>
      </c>
      <c r="D7401" s="129">
        <v>307</v>
      </c>
      <c r="E7401" s="130">
        <v>11</v>
      </c>
      <c r="F7401" s="131">
        <v>3</v>
      </c>
      <c r="G7401" s="132" t="s">
        <v>485</v>
      </c>
      <c r="H7401" s="133">
        <v>11</v>
      </c>
      <c r="I7401" s="128">
        <v>2</v>
      </c>
      <c r="J7401" s="129" t="s">
        <v>485</v>
      </c>
      <c r="K7401" s="134">
        <v>19</v>
      </c>
      <c r="L7401" s="108"/>
      <c r="M7401" s="81">
        <v>15589</v>
      </c>
      <c r="N7401" s="135">
        <v>18180</v>
      </c>
      <c r="O7401" s="136">
        <v>18963</v>
      </c>
      <c r="P7401" s="135">
        <v>18966</v>
      </c>
      <c r="Q7401" s="136">
        <v>19119</v>
      </c>
      <c r="R7401" s="135">
        <v>17763</v>
      </c>
      <c r="S7401" s="136">
        <v>17253</v>
      </c>
      <c r="T7401" s="135">
        <v>20094</v>
      </c>
      <c r="U7401" s="136">
        <v>20752</v>
      </c>
      <c r="V7401" s="135">
        <v>21042</v>
      </c>
      <c r="W7401" s="136">
        <v>21338</v>
      </c>
      <c r="X7401" s="135">
        <v>20032</v>
      </c>
      <c r="Y7401" s="136">
        <v>19189</v>
      </c>
      <c r="Z7401" s="135">
        <v>22560</v>
      </c>
      <c r="AA7401" s="136">
        <v>22954</v>
      </c>
      <c r="AB7401" s="135">
        <v>23371</v>
      </c>
      <c r="AC7401" s="136">
        <v>23583</v>
      </c>
      <c r="AD7401" s="135">
        <v>20562</v>
      </c>
      <c r="AE7401" s="137">
        <v>23297</v>
      </c>
      <c r="AF7401" s="138">
        <v>23934</v>
      </c>
    </row>
    <row r="7402" spans="2:32">
      <c r="B7402" s="114">
        <v>7364</v>
      </c>
      <c r="C7402" s="115">
        <v>7364</v>
      </c>
      <c r="D7402" s="116">
        <v>307</v>
      </c>
      <c r="E7402" s="117">
        <v>11</v>
      </c>
      <c r="F7402" s="118">
        <v>3</v>
      </c>
      <c r="G7402" s="119" t="s">
        <v>485</v>
      </c>
      <c r="H7402" s="120">
        <v>11</v>
      </c>
      <c r="I7402" s="115">
        <v>2</v>
      </c>
      <c r="J7402" s="116" t="s">
        <v>485</v>
      </c>
      <c r="K7402" s="121">
        <v>20</v>
      </c>
      <c r="L7402" s="108"/>
      <c r="M7402" s="122">
        <v>15151</v>
      </c>
      <c r="N7402" s="123">
        <v>17806</v>
      </c>
      <c r="O7402" s="124">
        <v>18737</v>
      </c>
      <c r="P7402" s="123">
        <v>18793</v>
      </c>
      <c r="Q7402" s="124">
        <v>19018</v>
      </c>
      <c r="R7402" s="123">
        <v>17461</v>
      </c>
      <c r="S7402" s="124">
        <v>17154</v>
      </c>
      <c r="T7402" s="123">
        <v>19996</v>
      </c>
      <c r="U7402" s="124">
        <v>20754</v>
      </c>
      <c r="V7402" s="123">
        <v>21242</v>
      </c>
      <c r="W7402" s="124">
        <v>21541</v>
      </c>
      <c r="X7402" s="123">
        <v>20115</v>
      </c>
      <c r="Y7402" s="124">
        <v>19506</v>
      </c>
      <c r="Z7402" s="123">
        <v>23069</v>
      </c>
      <c r="AA7402" s="124">
        <v>23522</v>
      </c>
      <c r="AB7402" s="123">
        <v>24056</v>
      </c>
      <c r="AC7402" s="124">
        <v>24214</v>
      </c>
      <c r="AD7402" s="123">
        <v>21075</v>
      </c>
      <c r="AE7402" s="125">
        <v>23747</v>
      </c>
      <c r="AF7402" s="126">
        <v>24643</v>
      </c>
    </row>
    <row r="7403" spans="2:32">
      <c r="B7403" s="127">
        <v>7365</v>
      </c>
      <c r="C7403" s="128">
        <v>7365</v>
      </c>
      <c r="D7403" s="129">
        <v>307</v>
      </c>
      <c r="E7403" s="130">
        <v>11</v>
      </c>
      <c r="F7403" s="131">
        <v>3</v>
      </c>
      <c r="G7403" s="132" t="s">
        <v>485</v>
      </c>
      <c r="H7403" s="133">
        <v>11</v>
      </c>
      <c r="I7403" s="128">
        <v>2</v>
      </c>
      <c r="J7403" s="129" t="s">
        <v>485</v>
      </c>
      <c r="K7403" s="134">
        <v>21</v>
      </c>
      <c r="L7403" s="108"/>
      <c r="M7403" s="81">
        <v>14640</v>
      </c>
      <c r="N7403" s="135">
        <v>17352</v>
      </c>
      <c r="O7403" s="136">
        <v>18328</v>
      </c>
      <c r="P7403" s="135">
        <v>18419</v>
      </c>
      <c r="Q7403" s="136">
        <v>18701</v>
      </c>
      <c r="R7403" s="135">
        <v>17132</v>
      </c>
      <c r="S7403" s="136">
        <v>16956</v>
      </c>
      <c r="T7403" s="135">
        <v>19778</v>
      </c>
      <c r="U7403" s="136">
        <v>20714</v>
      </c>
      <c r="V7403" s="135">
        <v>21298</v>
      </c>
      <c r="W7403" s="136">
        <v>21749</v>
      </c>
      <c r="X7403" s="135">
        <v>20342</v>
      </c>
      <c r="Y7403" s="136">
        <v>19805</v>
      </c>
      <c r="Z7403" s="135">
        <v>23518</v>
      </c>
      <c r="AA7403" s="136">
        <v>24121</v>
      </c>
      <c r="AB7403" s="135">
        <v>24670</v>
      </c>
      <c r="AC7403" s="136">
        <v>24946</v>
      </c>
      <c r="AD7403" s="135">
        <v>21624</v>
      </c>
      <c r="AE7403" s="137">
        <v>24207</v>
      </c>
      <c r="AF7403" s="138">
        <v>25340</v>
      </c>
    </row>
    <row r="7404" spans="2:32">
      <c r="B7404" s="114">
        <v>7366</v>
      </c>
      <c r="C7404" s="115">
        <v>7366</v>
      </c>
      <c r="D7404" s="116">
        <v>307</v>
      </c>
      <c r="E7404" s="117">
        <v>11</v>
      </c>
      <c r="F7404" s="118">
        <v>3</v>
      </c>
      <c r="G7404" s="119" t="s">
        <v>485</v>
      </c>
      <c r="H7404" s="120">
        <v>11</v>
      </c>
      <c r="I7404" s="115">
        <v>2</v>
      </c>
      <c r="J7404" s="116" t="s">
        <v>485</v>
      </c>
      <c r="K7404" s="121">
        <v>22</v>
      </c>
      <c r="L7404" s="108"/>
      <c r="M7404" s="122">
        <v>14001</v>
      </c>
      <c r="N7404" s="123">
        <v>16318</v>
      </c>
      <c r="O7404" s="124">
        <v>17370</v>
      </c>
      <c r="P7404" s="123">
        <v>17700</v>
      </c>
      <c r="Q7404" s="124">
        <v>18006</v>
      </c>
      <c r="R7404" s="123">
        <v>16600</v>
      </c>
      <c r="S7404" s="124">
        <v>16377</v>
      </c>
      <c r="T7404" s="123">
        <v>18930</v>
      </c>
      <c r="U7404" s="124">
        <v>20062</v>
      </c>
      <c r="V7404" s="123">
        <v>20843</v>
      </c>
      <c r="W7404" s="124">
        <v>21440</v>
      </c>
      <c r="X7404" s="123">
        <v>20164</v>
      </c>
      <c r="Y7404" s="124">
        <v>19545</v>
      </c>
      <c r="Z7404" s="123">
        <v>23161</v>
      </c>
      <c r="AA7404" s="124">
        <v>24065</v>
      </c>
      <c r="AB7404" s="123">
        <v>24558</v>
      </c>
      <c r="AC7404" s="124">
        <v>24967</v>
      </c>
      <c r="AD7404" s="123">
        <v>21503</v>
      </c>
      <c r="AE7404" s="125">
        <v>23780</v>
      </c>
      <c r="AF7404" s="126">
        <v>25145</v>
      </c>
    </row>
    <row r="7405" spans="2:32">
      <c r="B7405" s="127">
        <v>7367</v>
      </c>
      <c r="C7405" s="128">
        <v>7367</v>
      </c>
      <c r="D7405" s="129">
        <v>307</v>
      </c>
      <c r="E7405" s="130">
        <v>11</v>
      </c>
      <c r="F7405" s="131">
        <v>3</v>
      </c>
      <c r="G7405" s="132" t="s">
        <v>485</v>
      </c>
      <c r="H7405" s="133">
        <v>11</v>
      </c>
      <c r="I7405" s="128">
        <v>2</v>
      </c>
      <c r="J7405" s="129" t="s">
        <v>485</v>
      </c>
      <c r="K7405" s="134">
        <v>23</v>
      </c>
      <c r="L7405" s="108"/>
      <c r="M7405" s="81">
        <v>13347</v>
      </c>
      <c r="N7405" s="135">
        <v>15241</v>
      </c>
      <c r="O7405" s="136">
        <v>16294</v>
      </c>
      <c r="P7405" s="135">
        <v>16758</v>
      </c>
      <c r="Q7405" s="136">
        <v>17162</v>
      </c>
      <c r="R7405" s="135">
        <v>16015</v>
      </c>
      <c r="S7405" s="136">
        <v>15654</v>
      </c>
      <c r="T7405" s="135">
        <v>17963</v>
      </c>
      <c r="U7405" s="136">
        <v>19155</v>
      </c>
      <c r="V7405" s="135">
        <v>20171</v>
      </c>
      <c r="W7405" s="136">
        <v>20828</v>
      </c>
      <c r="X7405" s="135">
        <v>19784</v>
      </c>
      <c r="Y7405" s="136">
        <v>19119</v>
      </c>
      <c r="Z7405" s="135">
        <v>22419</v>
      </c>
      <c r="AA7405" s="136">
        <v>23498</v>
      </c>
      <c r="AB7405" s="135">
        <v>24074</v>
      </c>
      <c r="AC7405" s="136">
        <v>24584</v>
      </c>
      <c r="AD7405" s="135">
        <v>21159</v>
      </c>
      <c r="AE7405" s="137">
        <v>23012</v>
      </c>
      <c r="AF7405" s="138">
        <v>24494</v>
      </c>
    </row>
    <row r="7406" spans="2:32">
      <c r="B7406" s="114">
        <v>7368</v>
      </c>
      <c r="C7406" s="115">
        <v>7368</v>
      </c>
      <c r="D7406" s="116">
        <v>307</v>
      </c>
      <c r="E7406" s="117">
        <v>11</v>
      </c>
      <c r="F7406" s="118">
        <v>3</v>
      </c>
      <c r="G7406" s="119" t="s">
        <v>485</v>
      </c>
      <c r="H7406" s="120">
        <v>11</v>
      </c>
      <c r="I7406" s="115">
        <v>2</v>
      </c>
      <c r="J7406" s="116" t="s">
        <v>485</v>
      </c>
      <c r="K7406" s="121">
        <v>24</v>
      </c>
      <c r="L7406" s="108"/>
      <c r="M7406" s="122">
        <v>12819</v>
      </c>
      <c r="N7406" s="123">
        <v>14422</v>
      </c>
      <c r="O7406" s="124">
        <v>15468</v>
      </c>
      <c r="P7406" s="123">
        <v>15836</v>
      </c>
      <c r="Q7406" s="124">
        <v>16363</v>
      </c>
      <c r="R7406" s="123">
        <v>15563</v>
      </c>
      <c r="S7406" s="124">
        <v>15176</v>
      </c>
      <c r="T7406" s="123">
        <v>17271</v>
      </c>
      <c r="U7406" s="124">
        <v>18514</v>
      </c>
      <c r="V7406" s="123">
        <v>19551</v>
      </c>
      <c r="W7406" s="124">
        <v>20188</v>
      </c>
      <c r="X7406" s="123">
        <v>19505</v>
      </c>
      <c r="Y7406" s="124">
        <v>18677</v>
      </c>
      <c r="Z7406" s="123">
        <v>21866</v>
      </c>
      <c r="AA7406" s="124">
        <v>22821</v>
      </c>
      <c r="AB7406" s="123">
        <v>23528</v>
      </c>
      <c r="AC7406" s="124">
        <v>23933</v>
      </c>
      <c r="AD7406" s="123">
        <v>20779</v>
      </c>
      <c r="AE7406" s="125">
        <v>22456</v>
      </c>
      <c r="AF7406" s="126">
        <v>23995</v>
      </c>
    </row>
    <row r="7407" spans="2:32">
      <c r="B7407" s="127">
        <v>7369</v>
      </c>
      <c r="C7407" s="128">
        <v>7369</v>
      </c>
      <c r="D7407" s="129">
        <v>308</v>
      </c>
      <c r="E7407" s="130">
        <v>11</v>
      </c>
      <c r="F7407" s="131">
        <v>4</v>
      </c>
      <c r="G7407" s="132" t="s">
        <v>485</v>
      </c>
      <c r="H7407" s="133">
        <v>11</v>
      </c>
      <c r="I7407" s="128">
        <v>3</v>
      </c>
      <c r="J7407" s="129" t="s">
        <v>485</v>
      </c>
      <c r="K7407" s="134">
        <v>1</v>
      </c>
      <c r="L7407" s="108"/>
      <c r="M7407" s="81">
        <v>12367</v>
      </c>
      <c r="N7407" s="135">
        <v>14170</v>
      </c>
      <c r="O7407" s="136">
        <v>14844</v>
      </c>
      <c r="P7407" s="135">
        <v>15257</v>
      </c>
      <c r="Q7407" s="136">
        <v>16116</v>
      </c>
      <c r="R7407" s="135">
        <v>14857</v>
      </c>
      <c r="S7407" s="136">
        <v>15263</v>
      </c>
      <c r="T7407" s="135">
        <v>17265</v>
      </c>
      <c r="U7407" s="136">
        <v>17986</v>
      </c>
      <c r="V7407" s="135">
        <v>19439</v>
      </c>
      <c r="W7407" s="136">
        <v>19372</v>
      </c>
      <c r="X7407" s="135">
        <v>18177</v>
      </c>
      <c r="Y7407" s="136">
        <v>18661</v>
      </c>
      <c r="Z7407" s="135">
        <v>21485</v>
      </c>
      <c r="AA7407" s="136">
        <v>22197</v>
      </c>
      <c r="AB7407" s="135">
        <v>23507</v>
      </c>
      <c r="AC7407" s="136">
        <v>22893</v>
      </c>
      <c r="AD7407" s="135">
        <v>20705</v>
      </c>
      <c r="AE7407" s="137">
        <v>23055</v>
      </c>
      <c r="AF7407" s="138">
        <v>23701</v>
      </c>
    </row>
    <row r="7408" spans="2:32">
      <c r="B7408" s="114">
        <v>7370</v>
      </c>
      <c r="C7408" s="115">
        <v>7370</v>
      </c>
      <c r="D7408" s="116">
        <v>308</v>
      </c>
      <c r="E7408" s="117">
        <v>11</v>
      </c>
      <c r="F7408" s="118">
        <v>4</v>
      </c>
      <c r="G7408" s="119" t="s">
        <v>485</v>
      </c>
      <c r="H7408" s="120">
        <v>11</v>
      </c>
      <c r="I7408" s="115">
        <v>3</v>
      </c>
      <c r="J7408" s="116" t="s">
        <v>485</v>
      </c>
      <c r="K7408" s="121">
        <v>2</v>
      </c>
      <c r="L7408" s="108"/>
      <c r="M7408" s="122">
        <v>12121</v>
      </c>
      <c r="N7408" s="123">
        <v>13912</v>
      </c>
      <c r="O7408" s="124">
        <v>14502</v>
      </c>
      <c r="P7408" s="123">
        <v>14943</v>
      </c>
      <c r="Q7408" s="124">
        <v>15742</v>
      </c>
      <c r="R7408" s="123">
        <v>14619</v>
      </c>
      <c r="S7408" s="124">
        <v>15073</v>
      </c>
      <c r="T7408" s="123">
        <v>17011</v>
      </c>
      <c r="U7408" s="124">
        <v>17659</v>
      </c>
      <c r="V7408" s="123">
        <v>19061</v>
      </c>
      <c r="W7408" s="124">
        <v>18929</v>
      </c>
      <c r="X7408" s="123">
        <v>17897</v>
      </c>
      <c r="Y7408" s="124">
        <v>18426</v>
      </c>
      <c r="Z7408" s="123">
        <v>21034</v>
      </c>
      <c r="AA7408" s="124">
        <v>21764</v>
      </c>
      <c r="AB7408" s="123">
        <v>23004</v>
      </c>
      <c r="AC7408" s="124">
        <v>22336</v>
      </c>
      <c r="AD7408" s="123">
        <v>20416</v>
      </c>
      <c r="AE7408" s="125">
        <v>22681</v>
      </c>
      <c r="AF7408" s="126">
        <v>23200</v>
      </c>
    </row>
    <row r="7409" spans="2:32">
      <c r="B7409" s="127">
        <v>7371</v>
      </c>
      <c r="C7409" s="128">
        <v>7371</v>
      </c>
      <c r="D7409" s="129">
        <v>308</v>
      </c>
      <c r="E7409" s="130">
        <v>11</v>
      </c>
      <c r="F7409" s="131">
        <v>4</v>
      </c>
      <c r="G7409" s="132" t="s">
        <v>485</v>
      </c>
      <c r="H7409" s="133">
        <v>11</v>
      </c>
      <c r="I7409" s="128">
        <v>3</v>
      </c>
      <c r="J7409" s="129" t="s">
        <v>485</v>
      </c>
      <c r="K7409" s="134">
        <v>3</v>
      </c>
      <c r="L7409" s="108"/>
      <c r="M7409" s="81">
        <v>11987</v>
      </c>
      <c r="N7409" s="135">
        <v>13833</v>
      </c>
      <c r="O7409" s="136">
        <v>14398</v>
      </c>
      <c r="P7409" s="135">
        <v>14866</v>
      </c>
      <c r="Q7409" s="136">
        <v>15586</v>
      </c>
      <c r="R7409" s="135">
        <v>14540</v>
      </c>
      <c r="S7409" s="136">
        <v>15131</v>
      </c>
      <c r="T7409" s="135">
        <v>17015</v>
      </c>
      <c r="U7409" s="136">
        <v>17626</v>
      </c>
      <c r="V7409" s="135">
        <v>18913</v>
      </c>
      <c r="W7409" s="136">
        <v>18765</v>
      </c>
      <c r="X7409" s="135">
        <v>17783</v>
      </c>
      <c r="Y7409" s="136">
        <v>18380</v>
      </c>
      <c r="Z7409" s="135">
        <v>20876</v>
      </c>
      <c r="AA7409" s="136">
        <v>21575</v>
      </c>
      <c r="AB7409" s="135">
        <v>22663</v>
      </c>
      <c r="AC7409" s="136">
        <v>22026</v>
      </c>
      <c r="AD7409" s="135">
        <v>20299</v>
      </c>
      <c r="AE7409" s="137">
        <v>22492</v>
      </c>
      <c r="AF7409" s="138">
        <v>22971</v>
      </c>
    </row>
    <row r="7410" spans="2:32">
      <c r="B7410" s="114">
        <v>7372</v>
      </c>
      <c r="C7410" s="115">
        <v>7372</v>
      </c>
      <c r="D7410" s="116">
        <v>308</v>
      </c>
      <c r="E7410" s="117">
        <v>11</v>
      </c>
      <c r="F7410" s="118">
        <v>4</v>
      </c>
      <c r="G7410" s="119" t="s">
        <v>485</v>
      </c>
      <c r="H7410" s="120">
        <v>11</v>
      </c>
      <c r="I7410" s="115">
        <v>3</v>
      </c>
      <c r="J7410" s="116" t="s">
        <v>485</v>
      </c>
      <c r="K7410" s="121">
        <v>4</v>
      </c>
      <c r="L7410" s="108"/>
      <c r="M7410" s="122">
        <v>11933</v>
      </c>
      <c r="N7410" s="123">
        <v>13907</v>
      </c>
      <c r="O7410" s="124">
        <v>14342</v>
      </c>
      <c r="P7410" s="123">
        <v>14816</v>
      </c>
      <c r="Q7410" s="124">
        <v>15479</v>
      </c>
      <c r="R7410" s="123">
        <v>14429</v>
      </c>
      <c r="S7410" s="124">
        <v>15160</v>
      </c>
      <c r="T7410" s="123">
        <v>16965</v>
      </c>
      <c r="U7410" s="124">
        <v>17395</v>
      </c>
      <c r="V7410" s="123">
        <v>18568</v>
      </c>
      <c r="W7410" s="124">
        <v>18337</v>
      </c>
      <c r="X7410" s="123">
        <v>17397</v>
      </c>
      <c r="Y7410" s="124">
        <v>18128</v>
      </c>
      <c r="Z7410" s="123">
        <v>20315</v>
      </c>
      <c r="AA7410" s="124">
        <v>20946</v>
      </c>
      <c r="AB7410" s="123">
        <v>21933</v>
      </c>
      <c r="AC7410" s="124">
        <v>21255</v>
      </c>
      <c r="AD7410" s="123">
        <v>19876</v>
      </c>
      <c r="AE7410" s="125">
        <v>21910</v>
      </c>
      <c r="AF7410" s="126">
        <v>22228</v>
      </c>
    </row>
    <row r="7411" spans="2:32">
      <c r="B7411" s="127">
        <v>7373</v>
      </c>
      <c r="C7411" s="128">
        <v>7373</v>
      </c>
      <c r="D7411" s="129">
        <v>308</v>
      </c>
      <c r="E7411" s="130">
        <v>11</v>
      </c>
      <c r="F7411" s="131">
        <v>4</v>
      </c>
      <c r="G7411" s="132" t="s">
        <v>485</v>
      </c>
      <c r="H7411" s="133">
        <v>11</v>
      </c>
      <c r="I7411" s="128">
        <v>3</v>
      </c>
      <c r="J7411" s="129" t="s">
        <v>485</v>
      </c>
      <c r="K7411" s="134">
        <v>5</v>
      </c>
      <c r="L7411" s="108"/>
      <c r="M7411" s="81">
        <v>12014</v>
      </c>
      <c r="N7411" s="135">
        <v>14349</v>
      </c>
      <c r="O7411" s="136">
        <v>14612</v>
      </c>
      <c r="P7411" s="135">
        <v>15040</v>
      </c>
      <c r="Q7411" s="136">
        <v>15637</v>
      </c>
      <c r="R7411" s="135">
        <v>14482</v>
      </c>
      <c r="S7411" s="136">
        <v>15605</v>
      </c>
      <c r="T7411" s="135">
        <v>17227</v>
      </c>
      <c r="U7411" s="136">
        <v>17385</v>
      </c>
      <c r="V7411" s="135">
        <v>18420</v>
      </c>
      <c r="W7411" s="136">
        <v>17871</v>
      </c>
      <c r="X7411" s="135">
        <v>17061</v>
      </c>
      <c r="Y7411" s="136">
        <v>18240</v>
      </c>
      <c r="Z7411" s="135">
        <v>19915</v>
      </c>
      <c r="AA7411" s="136">
        <v>20466</v>
      </c>
      <c r="AB7411" s="135">
        <v>21350</v>
      </c>
      <c r="AC7411" s="136">
        <v>20392</v>
      </c>
      <c r="AD7411" s="135">
        <v>19788</v>
      </c>
      <c r="AE7411" s="137">
        <v>21532</v>
      </c>
      <c r="AF7411" s="138">
        <v>21605</v>
      </c>
    </row>
    <row r="7412" spans="2:32">
      <c r="B7412" s="114">
        <v>7374</v>
      </c>
      <c r="C7412" s="115">
        <v>7374</v>
      </c>
      <c r="D7412" s="116">
        <v>308</v>
      </c>
      <c r="E7412" s="117">
        <v>11</v>
      </c>
      <c r="F7412" s="118">
        <v>4</v>
      </c>
      <c r="G7412" s="119" t="s">
        <v>485</v>
      </c>
      <c r="H7412" s="120">
        <v>11</v>
      </c>
      <c r="I7412" s="115">
        <v>3</v>
      </c>
      <c r="J7412" s="116" t="s">
        <v>485</v>
      </c>
      <c r="K7412" s="121">
        <v>6</v>
      </c>
      <c r="L7412" s="108"/>
      <c r="M7412" s="122">
        <v>12365</v>
      </c>
      <c r="N7412" s="123">
        <v>15575</v>
      </c>
      <c r="O7412" s="124">
        <v>15507</v>
      </c>
      <c r="P7412" s="123">
        <v>15704</v>
      </c>
      <c r="Q7412" s="124">
        <v>16261</v>
      </c>
      <c r="R7412" s="123">
        <v>14804</v>
      </c>
      <c r="S7412" s="124">
        <v>16730</v>
      </c>
      <c r="T7412" s="123">
        <v>18216</v>
      </c>
      <c r="U7412" s="124">
        <v>18008</v>
      </c>
      <c r="V7412" s="123">
        <v>18670</v>
      </c>
      <c r="W7412" s="124">
        <v>17546</v>
      </c>
      <c r="X7412" s="123">
        <v>16981</v>
      </c>
      <c r="Y7412" s="124">
        <v>19017</v>
      </c>
      <c r="Z7412" s="123">
        <v>20085</v>
      </c>
      <c r="AA7412" s="124">
        <v>20371</v>
      </c>
      <c r="AB7412" s="123">
        <v>21166</v>
      </c>
      <c r="AC7412" s="124">
        <v>19650</v>
      </c>
      <c r="AD7412" s="123">
        <v>20367</v>
      </c>
      <c r="AE7412" s="125">
        <v>21863</v>
      </c>
      <c r="AF7412" s="126">
        <v>21546</v>
      </c>
    </row>
    <row r="7413" spans="2:32">
      <c r="B7413" s="127">
        <v>7375</v>
      </c>
      <c r="C7413" s="128">
        <v>7375</v>
      </c>
      <c r="D7413" s="129">
        <v>308</v>
      </c>
      <c r="E7413" s="130">
        <v>11</v>
      </c>
      <c r="F7413" s="131">
        <v>4</v>
      </c>
      <c r="G7413" s="132" t="s">
        <v>485</v>
      </c>
      <c r="H7413" s="133">
        <v>11</v>
      </c>
      <c r="I7413" s="128">
        <v>3</v>
      </c>
      <c r="J7413" s="129" t="s">
        <v>485</v>
      </c>
      <c r="K7413" s="134">
        <v>7</v>
      </c>
      <c r="L7413" s="108"/>
      <c r="M7413" s="81">
        <v>12971</v>
      </c>
      <c r="N7413" s="135">
        <v>17235</v>
      </c>
      <c r="O7413" s="136">
        <v>16752</v>
      </c>
      <c r="P7413" s="135">
        <v>16973</v>
      </c>
      <c r="Q7413" s="136">
        <v>17440</v>
      </c>
      <c r="R7413" s="135">
        <v>15268</v>
      </c>
      <c r="S7413" s="136">
        <v>18321</v>
      </c>
      <c r="T7413" s="135">
        <v>19557</v>
      </c>
      <c r="U7413" s="136">
        <v>19072</v>
      </c>
      <c r="V7413" s="135">
        <v>19648</v>
      </c>
      <c r="W7413" s="136">
        <v>17645</v>
      </c>
      <c r="X7413" s="135">
        <v>17157</v>
      </c>
      <c r="Y7413" s="136">
        <v>20202</v>
      </c>
      <c r="Z7413" s="135">
        <v>20766</v>
      </c>
      <c r="AA7413" s="136">
        <v>21092</v>
      </c>
      <c r="AB7413" s="135">
        <v>21708</v>
      </c>
      <c r="AC7413" s="136">
        <v>19462</v>
      </c>
      <c r="AD7413" s="135">
        <v>21407</v>
      </c>
      <c r="AE7413" s="137">
        <v>22659</v>
      </c>
      <c r="AF7413" s="138">
        <v>22032</v>
      </c>
    </row>
    <row r="7414" spans="2:32">
      <c r="B7414" s="114">
        <v>7376</v>
      </c>
      <c r="C7414" s="115">
        <v>7376</v>
      </c>
      <c r="D7414" s="116">
        <v>308</v>
      </c>
      <c r="E7414" s="117">
        <v>11</v>
      </c>
      <c r="F7414" s="118">
        <v>4</v>
      </c>
      <c r="G7414" s="119" t="s">
        <v>485</v>
      </c>
      <c r="H7414" s="120">
        <v>11</v>
      </c>
      <c r="I7414" s="115">
        <v>3</v>
      </c>
      <c r="J7414" s="116" t="s">
        <v>485</v>
      </c>
      <c r="K7414" s="121">
        <v>8</v>
      </c>
      <c r="L7414" s="108"/>
      <c r="M7414" s="122">
        <v>13368</v>
      </c>
      <c r="N7414" s="123">
        <v>17788</v>
      </c>
      <c r="O7414" s="124">
        <v>17606</v>
      </c>
      <c r="P7414" s="123">
        <v>17912</v>
      </c>
      <c r="Q7414" s="124">
        <v>18449</v>
      </c>
      <c r="R7414" s="123">
        <v>15559</v>
      </c>
      <c r="S7414" s="124">
        <v>19094</v>
      </c>
      <c r="T7414" s="123">
        <v>19989</v>
      </c>
      <c r="U7414" s="124">
        <v>19815</v>
      </c>
      <c r="V7414" s="123">
        <v>20577</v>
      </c>
      <c r="W7414" s="124">
        <v>18178</v>
      </c>
      <c r="X7414" s="123">
        <v>17296</v>
      </c>
      <c r="Y7414" s="124">
        <v>20780</v>
      </c>
      <c r="Z7414" s="123">
        <v>21361</v>
      </c>
      <c r="AA7414" s="124">
        <v>21768</v>
      </c>
      <c r="AB7414" s="123">
        <v>22404</v>
      </c>
      <c r="AC7414" s="124">
        <v>19838</v>
      </c>
      <c r="AD7414" s="123">
        <v>21924</v>
      </c>
      <c r="AE7414" s="125">
        <v>22725</v>
      </c>
      <c r="AF7414" s="126">
        <v>22521</v>
      </c>
    </row>
    <row r="7415" spans="2:32">
      <c r="B7415" s="127">
        <v>7377</v>
      </c>
      <c r="C7415" s="128">
        <v>7377</v>
      </c>
      <c r="D7415" s="129">
        <v>308</v>
      </c>
      <c r="E7415" s="130">
        <v>11</v>
      </c>
      <c r="F7415" s="131">
        <v>4</v>
      </c>
      <c r="G7415" s="132" t="s">
        <v>485</v>
      </c>
      <c r="H7415" s="133">
        <v>11</v>
      </c>
      <c r="I7415" s="128">
        <v>3</v>
      </c>
      <c r="J7415" s="129" t="s">
        <v>485</v>
      </c>
      <c r="K7415" s="134">
        <v>9</v>
      </c>
      <c r="L7415" s="108"/>
      <c r="M7415" s="81">
        <v>13706</v>
      </c>
      <c r="N7415" s="135">
        <v>17874</v>
      </c>
      <c r="O7415" s="136">
        <v>17760</v>
      </c>
      <c r="P7415" s="135">
        <v>18087</v>
      </c>
      <c r="Q7415" s="136">
        <v>18693</v>
      </c>
      <c r="R7415" s="135">
        <v>15865</v>
      </c>
      <c r="S7415" s="136">
        <v>19328</v>
      </c>
      <c r="T7415" s="135">
        <v>20133</v>
      </c>
      <c r="U7415" s="136">
        <v>19926</v>
      </c>
      <c r="V7415" s="135">
        <v>20723</v>
      </c>
      <c r="W7415" s="136">
        <v>18700</v>
      </c>
      <c r="X7415" s="135">
        <v>17503</v>
      </c>
      <c r="Y7415" s="136">
        <v>20884</v>
      </c>
      <c r="Z7415" s="135">
        <v>21385</v>
      </c>
      <c r="AA7415" s="136">
        <v>21859</v>
      </c>
      <c r="AB7415" s="135">
        <v>22446</v>
      </c>
      <c r="AC7415" s="136">
        <v>20194</v>
      </c>
      <c r="AD7415" s="135">
        <v>21966</v>
      </c>
      <c r="AE7415" s="137">
        <v>22619</v>
      </c>
      <c r="AF7415" s="138">
        <v>22470</v>
      </c>
    </row>
    <row r="7416" spans="2:32">
      <c r="B7416" s="114">
        <v>7378</v>
      </c>
      <c r="C7416" s="115">
        <v>7378</v>
      </c>
      <c r="D7416" s="116">
        <v>308</v>
      </c>
      <c r="E7416" s="117">
        <v>11</v>
      </c>
      <c r="F7416" s="118">
        <v>4</v>
      </c>
      <c r="G7416" s="119" t="s">
        <v>485</v>
      </c>
      <c r="H7416" s="120">
        <v>11</v>
      </c>
      <c r="I7416" s="115">
        <v>3</v>
      </c>
      <c r="J7416" s="116" t="s">
        <v>485</v>
      </c>
      <c r="K7416" s="121">
        <v>10</v>
      </c>
      <c r="L7416" s="108"/>
      <c r="M7416" s="122">
        <v>13827</v>
      </c>
      <c r="N7416" s="123">
        <v>17783</v>
      </c>
      <c r="O7416" s="124">
        <v>17688</v>
      </c>
      <c r="P7416" s="123">
        <v>18020</v>
      </c>
      <c r="Q7416" s="124">
        <v>18681</v>
      </c>
      <c r="R7416" s="123">
        <v>15860</v>
      </c>
      <c r="S7416" s="124">
        <v>19130</v>
      </c>
      <c r="T7416" s="123">
        <v>20065</v>
      </c>
      <c r="U7416" s="124">
        <v>19877</v>
      </c>
      <c r="V7416" s="123">
        <v>20629</v>
      </c>
      <c r="W7416" s="124">
        <v>18991</v>
      </c>
      <c r="X7416" s="123">
        <v>17511</v>
      </c>
      <c r="Y7416" s="124">
        <v>20945</v>
      </c>
      <c r="Z7416" s="123">
        <v>21368</v>
      </c>
      <c r="AA7416" s="124">
        <v>21863</v>
      </c>
      <c r="AB7416" s="123">
        <v>22439</v>
      </c>
      <c r="AC7416" s="124">
        <v>20613</v>
      </c>
      <c r="AD7416" s="123">
        <v>22041</v>
      </c>
      <c r="AE7416" s="125">
        <v>22716</v>
      </c>
      <c r="AF7416" s="126">
        <v>22494</v>
      </c>
    </row>
    <row r="7417" spans="2:32">
      <c r="B7417" s="127">
        <v>7379</v>
      </c>
      <c r="C7417" s="128">
        <v>7379</v>
      </c>
      <c r="D7417" s="129">
        <v>308</v>
      </c>
      <c r="E7417" s="130">
        <v>11</v>
      </c>
      <c r="F7417" s="131">
        <v>4</v>
      </c>
      <c r="G7417" s="132" t="s">
        <v>485</v>
      </c>
      <c r="H7417" s="133">
        <v>11</v>
      </c>
      <c r="I7417" s="128">
        <v>3</v>
      </c>
      <c r="J7417" s="129" t="s">
        <v>485</v>
      </c>
      <c r="K7417" s="134">
        <v>11</v>
      </c>
      <c r="L7417" s="108"/>
      <c r="M7417" s="81">
        <v>13948</v>
      </c>
      <c r="N7417" s="135">
        <v>17734</v>
      </c>
      <c r="O7417" s="136">
        <v>17557</v>
      </c>
      <c r="P7417" s="135">
        <v>17834</v>
      </c>
      <c r="Q7417" s="136">
        <v>18548</v>
      </c>
      <c r="R7417" s="135">
        <v>15932</v>
      </c>
      <c r="S7417" s="136">
        <v>18938</v>
      </c>
      <c r="T7417" s="135">
        <v>19970</v>
      </c>
      <c r="U7417" s="136">
        <v>19548</v>
      </c>
      <c r="V7417" s="135">
        <v>20483</v>
      </c>
      <c r="W7417" s="136">
        <v>19032</v>
      </c>
      <c r="X7417" s="135">
        <v>17545</v>
      </c>
      <c r="Y7417" s="136">
        <v>21125</v>
      </c>
      <c r="Z7417" s="135">
        <v>21091</v>
      </c>
      <c r="AA7417" s="136">
        <v>21574</v>
      </c>
      <c r="AB7417" s="135">
        <v>22540</v>
      </c>
      <c r="AC7417" s="136">
        <v>20648</v>
      </c>
      <c r="AD7417" s="135">
        <v>22266</v>
      </c>
      <c r="AE7417" s="137">
        <v>22775</v>
      </c>
      <c r="AF7417" s="138">
        <v>22259</v>
      </c>
    </row>
    <row r="7418" spans="2:32">
      <c r="B7418" s="114">
        <v>7380</v>
      </c>
      <c r="C7418" s="115">
        <v>7380</v>
      </c>
      <c r="D7418" s="116">
        <v>308</v>
      </c>
      <c r="E7418" s="117">
        <v>11</v>
      </c>
      <c r="F7418" s="118">
        <v>4</v>
      </c>
      <c r="G7418" s="119" t="s">
        <v>485</v>
      </c>
      <c r="H7418" s="120">
        <v>11</v>
      </c>
      <c r="I7418" s="115">
        <v>3</v>
      </c>
      <c r="J7418" s="116" t="s">
        <v>485</v>
      </c>
      <c r="K7418" s="121">
        <v>12</v>
      </c>
      <c r="L7418" s="108"/>
      <c r="M7418" s="122">
        <v>14066</v>
      </c>
      <c r="N7418" s="123">
        <v>17724</v>
      </c>
      <c r="O7418" s="124">
        <v>17586</v>
      </c>
      <c r="P7418" s="123">
        <v>17797</v>
      </c>
      <c r="Q7418" s="124">
        <v>18489</v>
      </c>
      <c r="R7418" s="123">
        <v>16058</v>
      </c>
      <c r="S7418" s="124">
        <v>18934</v>
      </c>
      <c r="T7418" s="123">
        <v>19898</v>
      </c>
      <c r="U7418" s="124">
        <v>19349</v>
      </c>
      <c r="V7418" s="123">
        <v>20503</v>
      </c>
      <c r="W7418" s="124">
        <v>19080</v>
      </c>
      <c r="X7418" s="123">
        <v>17656</v>
      </c>
      <c r="Y7418" s="124">
        <v>21223</v>
      </c>
      <c r="Z7418" s="123">
        <v>20899</v>
      </c>
      <c r="AA7418" s="124">
        <v>21338</v>
      </c>
      <c r="AB7418" s="123">
        <v>22904</v>
      </c>
      <c r="AC7418" s="124">
        <v>20553</v>
      </c>
      <c r="AD7418" s="123">
        <v>22385</v>
      </c>
      <c r="AE7418" s="125">
        <v>22691</v>
      </c>
      <c r="AF7418" s="126">
        <v>22081</v>
      </c>
    </row>
    <row r="7419" spans="2:32">
      <c r="B7419" s="127">
        <v>7381</v>
      </c>
      <c r="C7419" s="128">
        <v>7381</v>
      </c>
      <c r="D7419" s="129">
        <v>308</v>
      </c>
      <c r="E7419" s="130">
        <v>11</v>
      </c>
      <c r="F7419" s="131">
        <v>4</v>
      </c>
      <c r="G7419" s="132" t="s">
        <v>485</v>
      </c>
      <c r="H7419" s="133">
        <v>11</v>
      </c>
      <c r="I7419" s="128">
        <v>3</v>
      </c>
      <c r="J7419" s="129" t="s">
        <v>485</v>
      </c>
      <c r="K7419" s="134">
        <v>13</v>
      </c>
      <c r="L7419" s="108"/>
      <c r="M7419" s="81">
        <v>13579</v>
      </c>
      <c r="N7419" s="135">
        <v>17205</v>
      </c>
      <c r="O7419" s="136">
        <v>17255</v>
      </c>
      <c r="P7419" s="135">
        <v>17306</v>
      </c>
      <c r="Q7419" s="136">
        <v>18057</v>
      </c>
      <c r="R7419" s="135">
        <v>15531</v>
      </c>
      <c r="S7419" s="136">
        <v>18445</v>
      </c>
      <c r="T7419" s="135">
        <v>19291</v>
      </c>
      <c r="U7419" s="136">
        <v>18962</v>
      </c>
      <c r="V7419" s="135">
        <v>20015</v>
      </c>
      <c r="W7419" s="136">
        <v>18677</v>
      </c>
      <c r="X7419" s="135">
        <v>17101</v>
      </c>
      <c r="Y7419" s="136">
        <v>20811</v>
      </c>
      <c r="Z7419" s="135">
        <v>20503</v>
      </c>
      <c r="AA7419" s="136">
        <v>20780</v>
      </c>
      <c r="AB7419" s="135">
        <v>22521</v>
      </c>
      <c r="AC7419" s="136">
        <v>20146</v>
      </c>
      <c r="AD7419" s="135">
        <v>21965</v>
      </c>
      <c r="AE7419" s="137">
        <v>22087</v>
      </c>
      <c r="AF7419" s="138">
        <v>21684</v>
      </c>
    </row>
    <row r="7420" spans="2:32">
      <c r="B7420" s="114">
        <v>7382</v>
      </c>
      <c r="C7420" s="115">
        <v>7382</v>
      </c>
      <c r="D7420" s="116">
        <v>308</v>
      </c>
      <c r="E7420" s="117">
        <v>11</v>
      </c>
      <c r="F7420" s="118">
        <v>4</v>
      </c>
      <c r="G7420" s="119" t="s">
        <v>485</v>
      </c>
      <c r="H7420" s="120">
        <v>11</v>
      </c>
      <c r="I7420" s="115">
        <v>3</v>
      </c>
      <c r="J7420" s="116" t="s">
        <v>485</v>
      </c>
      <c r="K7420" s="121">
        <v>14</v>
      </c>
      <c r="L7420" s="108"/>
      <c r="M7420" s="122">
        <v>13538</v>
      </c>
      <c r="N7420" s="123">
        <v>17273</v>
      </c>
      <c r="O7420" s="124">
        <v>17534</v>
      </c>
      <c r="P7420" s="123">
        <v>17502</v>
      </c>
      <c r="Q7420" s="124">
        <v>18055</v>
      </c>
      <c r="R7420" s="123">
        <v>15649</v>
      </c>
      <c r="S7420" s="124">
        <v>18692</v>
      </c>
      <c r="T7420" s="123">
        <v>19380</v>
      </c>
      <c r="U7420" s="124">
        <v>19101</v>
      </c>
      <c r="V7420" s="123">
        <v>20186</v>
      </c>
      <c r="W7420" s="124">
        <v>18726</v>
      </c>
      <c r="X7420" s="123">
        <v>17249</v>
      </c>
      <c r="Y7420" s="124">
        <v>20794</v>
      </c>
      <c r="Z7420" s="123">
        <v>20596</v>
      </c>
      <c r="AA7420" s="124">
        <v>20736</v>
      </c>
      <c r="AB7420" s="123">
        <v>22581</v>
      </c>
      <c r="AC7420" s="124">
        <v>19932</v>
      </c>
      <c r="AD7420" s="123">
        <v>21918</v>
      </c>
      <c r="AE7420" s="125">
        <v>21896</v>
      </c>
      <c r="AF7420" s="126">
        <v>21751</v>
      </c>
    </row>
    <row r="7421" spans="2:32">
      <c r="B7421" s="127">
        <v>7383</v>
      </c>
      <c r="C7421" s="128">
        <v>7383</v>
      </c>
      <c r="D7421" s="129">
        <v>308</v>
      </c>
      <c r="E7421" s="130">
        <v>11</v>
      </c>
      <c r="F7421" s="131">
        <v>4</v>
      </c>
      <c r="G7421" s="132" t="s">
        <v>485</v>
      </c>
      <c r="H7421" s="133">
        <v>11</v>
      </c>
      <c r="I7421" s="128">
        <v>3</v>
      </c>
      <c r="J7421" s="129" t="s">
        <v>485</v>
      </c>
      <c r="K7421" s="134">
        <v>15</v>
      </c>
      <c r="L7421" s="108"/>
      <c r="M7421" s="81">
        <v>13617</v>
      </c>
      <c r="N7421" s="135">
        <v>17384</v>
      </c>
      <c r="O7421" s="136">
        <v>17651</v>
      </c>
      <c r="P7421" s="135">
        <v>17611</v>
      </c>
      <c r="Q7421" s="136">
        <v>17984</v>
      </c>
      <c r="R7421" s="135">
        <v>15652</v>
      </c>
      <c r="S7421" s="136">
        <v>18761</v>
      </c>
      <c r="T7421" s="135">
        <v>19387</v>
      </c>
      <c r="U7421" s="136">
        <v>19284</v>
      </c>
      <c r="V7421" s="135">
        <v>19955</v>
      </c>
      <c r="W7421" s="136">
        <v>18616</v>
      </c>
      <c r="X7421" s="135">
        <v>17202</v>
      </c>
      <c r="Y7421" s="136">
        <v>20652</v>
      </c>
      <c r="Z7421" s="135">
        <v>20745</v>
      </c>
      <c r="AA7421" s="136">
        <v>20816</v>
      </c>
      <c r="AB7421" s="135">
        <v>22134</v>
      </c>
      <c r="AC7421" s="136">
        <v>19908</v>
      </c>
      <c r="AD7421" s="135">
        <v>21751</v>
      </c>
      <c r="AE7421" s="137">
        <v>21930</v>
      </c>
      <c r="AF7421" s="138">
        <v>21884</v>
      </c>
    </row>
    <row r="7422" spans="2:32">
      <c r="B7422" s="114">
        <v>7384</v>
      </c>
      <c r="C7422" s="115">
        <v>7384</v>
      </c>
      <c r="D7422" s="116">
        <v>308</v>
      </c>
      <c r="E7422" s="117">
        <v>11</v>
      </c>
      <c r="F7422" s="118">
        <v>4</v>
      </c>
      <c r="G7422" s="119" t="s">
        <v>485</v>
      </c>
      <c r="H7422" s="120">
        <v>11</v>
      </c>
      <c r="I7422" s="115">
        <v>3</v>
      </c>
      <c r="J7422" s="116" t="s">
        <v>485</v>
      </c>
      <c r="K7422" s="121">
        <v>16</v>
      </c>
      <c r="L7422" s="108"/>
      <c r="M7422" s="122">
        <v>14289</v>
      </c>
      <c r="N7422" s="123">
        <v>18088</v>
      </c>
      <c r="O7422" s="124">
        <v>18208</v>
      </c>
      <c r="P7422" s="123">
        <v>18189</v>
      </c>
      <c r="Q7422" s="124">
        <v>18212</v>
      </c>
      <c r="R7422" s="123">
        <v>16299</v>
      </c>
      <c r="S7422" s="124">
        <v>19483</v>
      </c>
      <c r="T7422" s="123">
        <v>20186</v>
      </c>
      <c r="U7422" s="124">
        <v>19776</v>
      </c>
      <c r="V7422" s="123">
        <v>20044</v>
      </c>
      <c r="W7422" s="124">
        <v>18764</v>
      </c>
      <c r="X7422" s="123">
        <v>17766</v>
      </c>
      <c r="Y7422" s="124">
        <v>21000</v>
      </c>
      <c r="Z7422" s="123">
        <v>21153</v>
      </c>
      <c r="AA7422" s="124">
        <v>21170</v>
      </c>
      <c r="AB7422" s="123">
        <v>21839</v>
      </c>
      <c r="AC7422" s="124">
        <v>19989</v>
      </c>
      <c r="AD7422" s="123">
        <v>22055</v>
      </c>
      <c r="AE7422" s="125">
        <v>22728</v>
      </c>
      <c r="AF7422" s="126">
        <v>22256</v>
      </c>
    </row>
    <row r="7423" spans="2:32">
      <c r="B7423" s="127">
        <v>7385</v>
      </c>
      <c r="C7423" s="128">
        <v>7385</v>
      </c>
      <c r="D7423" s="129">
        <v>308</v>
      </c>
      <c r="E7423" s="130">
        <v>11</v>
      </c>
      <c r="F7423" s="131">
        <v>4</v>
      </c>
      <c r="G7423" s="132" t="s">
        <v>485</v>
      </c>
      <c r="H7423" s="133">
        <v>11</v>
      </c>
      <c r="I7423" s="128">
        <v>3</v>
      </c>
      <c r="J7423" s="129" t="s">
        <v>485</v>
      </c>
      <c r="K7423" s="134">
        <v>17</v>
      </c>
      <c r="L7423" s="108"/>
      <c r="M7423" s="81">
        <v>14745</v>
      </c>
      <c r="N7423" s="135">
        <v>18479</v>
      </c>
      <c r="O7423" s="136">
        <v>18536</v>
      </c>
      <c r="P7423" s="135">
        <v>18640</v>
      </c>
      <c r="Q7423" s="136">
        <v>18627</v>
      </c>
      <c r="R7423" s="135">
        <v>16652</v>
      </c>
      <c r="S7423" s="136">
        <v>19785</v>
      </c>
      <c r="T7423" s="135">
        <v>20557</v>
      </c>
      <c r="U7423" s="136">
        <v>20252</v>
      </c>
      <c r="V7423" s="135">
        <v>20400</v>
      </c>
      <c r="W7423" s="136">
        <v>19325</v>
      </c>
      <c r="X7423" s="135">
        <v>18230</v>
      </c>
      <c r="Y7423" s="136">
        <v>21169</v>
      </c>
      <c r="Z7423" s="135">
        <v>21654</v>
      </c>
      <c r="AA7423" s="136">
        <v>21710</v>
      </c>
      <c r="AB7423" s="135">
        <v>22054</v>
      </c>
      <c r="AC7423" s="136">
        <v>20669</v>
      </c>
      <c r="AD7423" s="135">
        <v>22233</v>
      </c>
      <c r="AE7423" s="137">
        <v>23139</v>
      </c>
      <c r="AF7423" s="138">
        <v>22788</v>
      </c>
    </row>
    <row r="7424" spans="2:32">
      <c r="B7424" s="114">
        <v>7386</v>
      </c>
      <c r="C7424" s="115">
        <v>7386</v>
      </c>
      <c r="D7424" s="116">
        <v>308</v>
      </c>
      <c r="E7424" s="117">
        <v>11</v>
      </c>
      <c r="F7424" s="118">
        <v>4</v>
      </c>
      <c r="G7424" s="119" t="s">
        <v>485</v>
      </c>
      <c r="H7424" s="120">
        <v>11</v>
      </c>
      <c r="I7424" s="115">
        <v>3</v>
      </c>
      <c r="J7424" s="116" t="s">
        <v>485</v>
      </c>
      <c r="K7424" s="121">
        <v>18</v>
      </c>
      <c r="L7424" s="108"/>
      <c r="M7424" s="122">
        <v>15275</v>
      </c>
      <c r="N7424" s="123">
        <v>18759</v>
      </c>
      <c r="O7424" s="124">
        <v>19045</v>
      </c>
      <c r="P7424" s="123">
        <v>19307</v>
      </c>
      <c r="Q7424" s="124">
        <v>19414</v>
      </c>
      <c r="R7424" s="123">
        <v>17130</v>
      </c>
      <c r="S7424" s="124">
        <v>20155</v>
      </c>
      <c r="T7424" s="123">
        <v>20694</v>
      </c>
      <c r="U7424" s="124">
        <v>20707</v>
      </c>
      <c r="V7424" s="123">
        <v>21118</v>
      </c>
      <c r="W7424" s="124">
        <v>20146</v>
      </c>
      <c r="X7424" s="123">
        <v>18778</v>
      </c>
      <c r="Y7424" s="124">
        <v>21718</v>
      </c>
      <c r="Z7424" s="123">
        <v>22378</v>
      </c>
      <c r="AA7424" s="124">
        <v>22777</v>
      </c>
      <c r="AB7424" s="123">
        <v>23009</v>
      </c>
      <c r="AC7424" s="124">
        <v>21902</v>
      </c>
      <c r="AD7424" s="123">
        <v>22898</v>
      </c>
      <c r="AE7424" s="125">
        <v>23493</v>
      </c>
      <c r="AF7424" s="126">
        <v>23619</v>
      </c>
    </row>
    <row r="7425" spans="2:32">
      <c r="B7425" s="127">
        <v>7387</v>
      </c>
      <c r="C7425" s="128">
        <v>7387</v>
      </c>
      <c r="D7425" s="129">
        <v>308</v>
      </c>
      <c r="E7425" s="130">
        <v>11</v>
      </c>
      <c r="F7425" s="131">
        <v>4</v>
      </c>
      <c r="G7425" s="132" t="s">
        <v>485</v>
      </c>
      <c r="H7425" s="133">
        <v>11</v>
      </c>
      <c r="I7425" s="128">
        <v>3</v>
      </c>
      <c r="J7425" s="129" t="s">
        <v>485</v>
      </c>
      <c r="K7425" s="134">
        <v>19</v>
      </c>
      <c r="L7425" s="108"/>
      <c r="M7425" s="81">
        <v>15180</v>
      </c>
      <c r="N7425" s="135">
        <v>18737</v>
      </c>
      <c r="O7425" s="136">
        <v>19004</v>
      </c>
      <c r="P7425" s="135">
        <v>19180</v>
      </c>
      <c r="Q7425" s="136">
        <v>19378</v>
      </c>
      <c r="R7425" s="135">
        <v>17228</v>
      </c>
      <c r="S7425" s="136">
        <v>20157</v>
      </c>
      <c r="T7425" s="135">
        <v>20789</v>
      </c>
      <c r="U7425" s="136">
        <v>20869</v>
      </c>
      <c r="V7425" s="135">
        <v>21243</v>
      </c>
      <c r="W7425" s="136">
        <v>20317</v>
      </c>
      <c r="X7425" s="135">
        <v>19179</v>
      </c>
      <c r="Y7425" s="136">
        <v>22117</v>
      </c>
      <c r="Z7425" s="135">
        <v>22925</v>
      </c>
      <c r="AA7425" s="136">
        <v>23366</v>
      </c>
      <c r="AB7425" s="135">
        <v>23619</v>
      </c>
      <c r="AC7425" s="136">
        <v>22344</v>
      </c>
      <c r="AD7425" s="135">
        <v>23468</v>
      </c>
      <c r="AE7425" s="137">
        <v>24079</v>
      </c>
      <c r="AF7425" s="138">
        <v>24351</v>
      </c>
    </row>
    <row r="7426" spans="2:32">
      <c r="B7426" s="114">
        <v>7388</v>
      </c>
      <c r="C7426" s="115">
        <v>7388</v>
      </c>
      <c r="D7426" s="116">
        <v>308</v>
      </c>
      <c r="E7426" s="117">
        <v>11</v>
      </c>
      <c r="F7426" s="118">
        <v>4</v>
      </c>
      <c r="G7426" s="119" t="s">
        <v>485</v>
      </c>
      <c r="H7426" s="120">
        <v>11</v>
      </c>
      <c r="I7426" s="115">
        <v>3</v>
      </c>
      <c r="J7426" s="116" t="s">
        <v>485</v>
      </c>
      <c r="K7426" s="121">
        <v>20</v>
      </c>
      <c r="L7426" s="108"/>
      <c r="M7426" s="122">
        <v>14901</v>
      </c>
      <c r="N7426" s="123">
        <v>18439</v>
      </c>
      <c r="O7426" s="124">
        <v>18755</v>
      </c>
      <c r="P7426" s="123">
        <v>19019</v>
      </c>
      <c r="Q7426" s="124">
        <v>19070</v>
      </c>
      <c r="R7426" s="123">
        <v>17061</v>
      </c>
      <c r="S7426" s="124">
        <v>19987</v>
      </c>
      <c r="T7426" s="123">
        <v>20704</v>
      </c>
      <c r="U7426" s="124">
        <v>20960</v>
      </c>
      <c r="V7426" s="123">
        <v>21315</v>
      </c>
      <c r="W7426" s="124">
        <v>20351</v>
      </c>
      <c r="X7426" s="123">
        <v>19391</v>
      </c>
      <c r="Y7426" s="124">
        <v>22343</v>
      </c>
      <c r="Z7426" s="123">
        <v>23394</v>
      </c>
      <c r="AA7426" s="124">
        <v>23970</v>
      </c>
      <c r="AB7426" s="123">
        <v>24174</v>
      </c>
      <c r="AC7426" s="124">
        <v>22863</v>
      </c>
      <c r="AD7426" s="123">
        <v>23887</v>
      </c>
      <c r="AE7426" s="125">
        <v>24768</v>
      </c>
      <c r="AF7426" s="126">
        <v>25047</v>
      </c>
    </row>
    <row r="7427" spans="2:32">
      <c r="B7427" s="127">
        <v>7389</v>
      </c>
      <c r="C7427" s="128">
        <v>7389</v>
      </c>
      <c r="D7427" s="129">
        <v>308</v>
      </c>
      <c r="E7427" s="130">
        <v>11</v>
      </c>
      <c r="F7427" s="131">
        <v>4</v>
      </c>
      <c r="G7427" s="132" t="s">
        <v>485</v>
      </c>
      <c r="H7427" s="133">
        <v>11</v>
      </c>
      <c r="I7427" s="128">
        <v>3</v>
      </c>
      <c r="J7427" s="129" t="s">
        <v>485</v>
      </c>
      <c r="K7427" s="134">
        <v>21</v>
      </c>
      <c r="L7427" s="108"/>
      <c r="M7427" s="81">
        <v>14544</v>
      </c>
      <c r="N7427" s="135">
        <v>17990</v>
      </c>
      <c r="O7427" s="136">
        <v>18362</v>
      </c>
      <c r="P7427" s="135">
        <v>18680</v>
      </c>
      <c r="Q7427" s="136">
        <v>18797</v>
      </c>
      <c r="R7427" s="135">
        <v>16852</v>
      </c>
      <c r="S7427" s="136">
        <v>19735</v>
      </c>
      <c r="T7427" s="135">
        <v>20591</v>
      </c>
      <c r="U7427" s="136">
        <v>20961</v>
      </c>
      <c r="V7427" s="135">
        <v>21429</v>
      </c>
      <c r="W7427" s="136">
        <v>20621</v>
      </c>
      <c r="X7427" s="135">
        <v>19637</v>
      </c>
      <c r="Y7427" s="136">
        <v>22562</v>
      </c>
      <c r="Z7427" s="135">
        <v>23941</v>
      </c>
      <c r="AA7427" s="136">
        <v>24546</v>
      </c>
      <c r="AB7427" s="135">
        <v>24867</v>
      </c>
      <c r="AC7427" s="136">
        <v>23624</v>
      </c>
      <c r="AD7427" s="135">
        <v>24359</v>
      </c>
      <c r="AE7427" s="137">
        <v>25477</v>
      </c>
      <c r="AF7427" s="138">
        <v>25862</v>
      </c>
    </row>
    <row r="7428" spans="2:32">
      <c r="B7428" s="114">
        <v>7390</v>
      </c>
      <c r="C7428" s="115">
        <v>7390</v>
      </c>
      <c r="D7428" s="116">
        <v>308</v>
      </c>
      <c r="E7428" s="117">
        <v>11</v>
      </c>
      <c r="F7428" s="118">
        <v>4</v>
      </c>
      <c r="G7428" s="119" t="s">
        <v>485</v>
      </c>
      <c r="H7428" s="120">
        <v>11</v>
      </c>
      <c r="I7428" s="115">
        <v>3</v>
      </c>
      <c r="J7428" s="116" t="s">
        <v>485</v>
      </c>
      <c r="K7428" s="121">
        <v>22</v>
      </c>
      <c r="L7428" s="108"/>
      <c r="M7428" s="122">
        <v>13782</v>
      </c>
      <c r="N7428" s="123">
        <v>16974</v>
      </c>
      <c r="O7428" s="124">
        <v>17591</v>
      </c>
      <c r="P7428" s="123">
        <v>17921</v>
      </c>
      <c r="Q7428" s="124">
        <v>18144</v>
      </c>
      <c r="R7428" s="123">
        <v>16208</v>
      </c>
      <c r="S7428" s="124">
        <v>18817</v>
      </c>
      <c r="T7428" s="123">
        <v>19832</v>
      </c>
      <c r="U7428" s="124">
        <v>20508</v>
      </c>
      <c r="V7428" s="123">
        <v>21032</v>
      </c>
      <c r="W7428" s="124">
        <v>20476</v>
      </c>
      <c r="X7428" s="123">
        <v>19291</v>
      </c>
      <c r="Y7428" s="124">
        <v>21948</v>
      </c>
      <c r="Z7428" s="123">
        <v>23809</v>
      </c>
      <c r="AA7428" s="124">
        <v>24373</v>
      </c>
      <c r="AB7428" s="123">
        <v>24822</v>
      </c>
      <c r="AC7428" s="124">
        <v>23777</v>
      </c>
      <c r="AD7428" s="123">
        <v>23895</v>
      </c>
      <c r="AE7428" s="125">
        <v>25243</v>
      </c>
      <c r="AF7428" s="126">
        <v>25914</v>
      </c>
    </row>
    <row r="7429" spans="2:32">
      <c r="B7429" s="127">
        <v>7391</v>
      </c>
      <c r="C7429" s="128">
        <v>7391</v>
      </c>
      <c r="D7429" s="129">
        <v>308</v>
      </c>
      <c r="E7429" s="130">
        <v>11</v>
      </c>
      <c r="F7429" s="131">
        <v>4</v>
      </c>
      <c r="G7429" s="132" t="s">
        <v>485</v>
      </c>
      <c r="H7429" s="133">
        <v>11</v>
      </c>
      <c r="I7429" s="128">
        <v>3</v>
      </c>
      <c r="J7429" s="129" t="s">
        <v>485</v>
      </c>
      <c r="K7429" s="134">
        <v>23</v>
      </c>
      <c r="L7429" s="108"/>
      <c r="M7429" s="81">
        <v>12975</v>
      </c>
      <c r="N7429" s="135">
        <v>15926</v>
      </c>
      <c r="O7429" s="136">
        <v>16660</v>
      </c>
      <c r="P7429" s="135">
        <v>17110</v>
      </c>
      <c r="Q7429" s="136">
        <v>17309</v>
      </c>
      <c r="R7429" s="135">
        <v>15522</v>
      </c>
      <c r="S7429" s="136">
        <v>17889</v>
      </c>
      <c r="T7429" s="135">
        <v>18964</v>
      </c>
      <c r="U7429" s="136">
        <v>19732</v>
      </c>
      <c r="V7429" s="135">
        <v>20477</v>
      </c>
      <c r="W7429" s="136">
        <v>20215</v>
      </c>
      <c r="X7429" s="135">
        <v>18824</v>
      </c>
      <c r="Y7429" s="136">
        <v>21104</v>
      </c>
      <c r="Z7429" s="135">
        <v>23205</v>
      </c>
      <c r="AA7429" s="136">
        <v>23858</v>
      </c>
      <c r="AB7429" s="135">
        <v>24419</v>
      </c>
      <c r="AC7429" s="136">
        <v>23575</v>
      </c>
      <c r="AD7429" s="135">
        <v>23110</v>
      </c>
      <c r="AE7429" s="137">
        <v>24581</v>
      </c>
      <c r="AF7429" s="138">
        <v>25397</v>
      </c>
    </row>
    <row r="7430" spans="2:32">
      <c r="B7430" s="114">
        <v>7392</v>
      </c>
      <c r="C7430" s="115">
        <v>7392</v>
      </c>
      <c r="D7430" s="116">
        <v>308</v>
      </c>
      <c r="E7430" s="117">
        <v>11</v>
      </c>
      <c r="F7430" s="118">
        <v>4</v>
      </c>
      <c r="G7430" s="119" t="s">
        <v>485</v>
      </c>
      <c r="H7430" s="120">
        <v>11</v>
      </c>
      <c r="I7430" s="115">
        <v>3</v>
      </c>
      <c r="J7430" s="116" t="s">
        <v>485</v>
      </c>
      <c r="K7430" s="121">
        <v>24</v>
      </c>
      <c r="L7430" s="108"/>
      <c r="M7430" s="122">
        <v>12363</v>
      </c>
      <c r="N7430" s="123">
        <v>15042</v>
      </c>
      <c r="O7430" s="124">
        <v>15677</v>
      </c>
      <c r="P7430" s="123">
        <v>16257</v>
      </c>
      <c r="Q7430" s="124">
        <v>16477</v>
      </c>
      <c r="R7430" s="123">
        <v>14958</v>
      </c>
      <c r="S7430" s="124">
        <v>17106</v>
      </c>
      <c r="T7430" s="123">
        <v>18228</v>
      </c>
      <c r="U7430" s="124">
        <v>18935</v>
      </c>
      <c r="V7430" s="123">
        <v>19748</v>
      </c>
      <c r="W7430" s="124">
        <v>19718</v>
      </c>
      <c r="X7430" s="123">
        <v>18361</v>
      </c>
      <c r="Y7430" s="124">
        <v>20476</v>
      </c>
      <c r="Z7430" s="123">
        <v>22509</v>
      </c>
      <c r="AA7430" s="124">
        <v>23289</v>
      </c>
      <c r="AB7430" s="123">
        <v>23761</v>
      </c>
      <c r="AC7430" s="124">
        <v>23233</v>
      </c>
      <c r="AD7430" s="123">
        <v>22533</v>
      </c>
      <c r="AE7430" s="125">
        <v>24077</v>
      </c>
      <c r="AF7430" s="126">
        <v>24757</v>
      </c>
    </row>
    <row r="7431" spans="2:32">
      <c r="B7431" s="127">
        <v>7393</v>
      </c>
      <c r="C7431" s="128">
        <v>7393</v>
      </c>
      <c r="D7431" s="129">
        <v>309</v>
      </c>
      <c r="E7431" s="130">
        <v>11</v>
      </c>
      <c r="F7431" s="131">
        <v>5</v>
      </c>
      <c r="G7431" s="132" t="s">
        <v>485</v>
      </c>
      <c r="H7431" s="133">
        <v>11</v>
      </c>
      <c r="I7431" s="128">
        <v>4</v>
      </c>
      <c r="J7431" s="129" t="s">
        <v>485</v>
      </c>
      <c r="K7431" s="134">
        <v>1</v>
      </c>
      <c r="L7431" s="108"/>
      <c r="M7431" s="81">
        <v>12214</v>
      </c>
      <c r="N7431" s="135">
        <v>14108</v>
      </c>
      <c r="O7431" s="136">
        <v>14837</v>
      </c>
      <c r="P7431" s="135">
        <v>15657</v>
      </c>
      <c r="Q7431" s="136">
        <v>15550</v>
      </c>
      <c r="R7431" s="135">
        <v>14733</v>
      </c>
      <c r="S7431" s="136">
        <v>16707</v>
      </c>
      <c r="T7431" s="135">
        <v>17339</v>
      </c>
      <c r="U7431" s="136">
        <v>17979</v>
      </c>
      <c r="V7431" s="135">
        <v>18647</v>
      </c>
      <c r="W7431" s="136">
        <v>18487</v>
      </c>
      <c r="X7431" s="135">
        <v>18047</v>
      </c>
      <c r="Y7431" s="136">
        <v>20523</v>
      </c>
      <c r="Z7431" s="135">
        <v>21566</v>
      </c>
      <c r="AA7431" s="136">
        <v>22947</v>
      </c>
      <c r="AB7431" s="135">
        <v>22422</v>
      </c>
      <c r="AC7431" s="136">
        <v>21514</v>
      </c>
      <c r="AD7431" s="135">
        <v>22807</v>
      </c>
      <c r="AE7431" s="137">
        <v>23473</v>
      </c>
      <c r="AF7431" s="138">
        <v>23841</v>
      </c>
    </row>
    <row r="7432" spans="2:32">
      <c r="B7432" s="114">
        <v>7394</v>
      </c>
      <c r="C7432" s="115">
        <v>7394</v>
      </c>
      <c r="D7432" s="116">
        <v>309</v>
      </c>
      <c r="E7432" s="117">
        <v>11</v>
      </c>
      <c r="F7432" s="118">
        <v>5</v>
      </c>
      <c r="G7432" s="119" t="s">
        <v>485</v>
      </c>
      <c r="H7432" s="120">
        <v>11</v>
      </c>
      <c r="I7432" s="115">
        <v>4</v>
      </c>
      <c r="J7432" s="116" t="s">
        <v>485</v>
      </c>
      <c r="K7432" s="121">
        <v>2</v>
      </c>
      <c r="L7432" s="108"/>
      <c r="M7432" s="122">
        <v>12062</v>
      </c>
      <c r="N7432" s="123">
        <v>13804</v>
      </c>
      <c r="O7432" s="124">
        <v>14556</v>
      </c>
      <c r="P7432" s="123">
        <v>15319</v>
      </c>
      <c r="Q7432" s="124">
        <v>15185</v>
      </c>
      <c r="R7432" s="123">
        <v>14572</v>
      </c>
      <c r="S7432" s="124">
        <v>16490</v>
      </c>
      <c r="T7432" s="123">
        <v>17063</v>
      </c>
      <c r="U7432" s="124">
        <v>17708</v>
      </c>
      <c r="V7432" s="123">
        <v>18269</v>
      </c>
      <c r="W7432" s="124">
        <v>18164</v>
      </c>
      <c r="X7432" s="123">
        <v>17855</v>
      </c>
      <c r="Y7432" s="124">
        <v>20229</v>
      </c>
      <c r="Z7432" s="123">
        <v>21173</v>
      </c>
      <c r="AA7432" s="124">
        <v>22482</v>
      </c>
      <c r="AB7432" s="123">
        <v>21895</v>
      </c>
      <c r="AC7432" s="124">
        <v>21044</v>
      </c>
      <c r="AD7432" s="123">
        <v>22447</v>
      </c>
      <c r="AE7432" s="125">
        <v>22989</v>
      </c>
      <c r="AF7432" s="126">
        <v>23387</v>
      </c>
    </row>
    <row r="7433" spans="2:32">
      <c r="B7433" s="127">
        <v>7395</v>
      </c>
      <c r="C7433" s="128">
        <v>7395</v>
      </c>
      <c r="D7433" s="129">
        <v>309</v>
      </c>
      <c r="E7433" s="130">
        <v>11</v>
      </c>
      <c r="F7433" s="131">
        <v>5</v>
      </c>
      <c r="G7433" s="132" t="s">
        <v>485</v>
      </c>
      <c r="H7433" s="133">
        <v>11</v>
      </c>
      <c r="I7433" s="128">
        <v>4</v>
      </c>
      <c r="J7433" s="129" t="s">
        <v>485</v>
      </c>
      <c r="K7433" s="134">
        <v>3</v>
      </c>
      <c r="L7433" s="108"/>
      <c r="M7433" s="81">
        <v>12003</v>
      </c>
      <c r="N7433" s="135">
        <v>13644</v>
      </c>
      <c r="O7433" s="136">
        <v>14429</v>
      </c>
      <c r="P7433" s="135">
        <v>15114</v>
      </c>
      <c r="Q7433" s="136">
        <v>15035</v>
      </c>
      <c r="R7433" s="135">
        <v>14573</v>
      </c>
      <c r="S7433" s="136">
        <v>16445</v>
      </c>
      <c r="T7433" s="135">
        <v>16985</v>
      </c>
      <c r="U7433" s="136">
        <v>17660</v>
      </c>
      <c r="V7433" s="135">
        <v>18093</v>
      </c>
      <c r="W7433" s="136">
        <v>18002</v>
      </c>
      <c r="X7433" s="135">
        <v>17819</v>
      </c>
      <c r="Y7433" s="136">
        <v>20113</v>
      </c>
      <c r="Z7433" s="135">
        <v>20994</v>
      </c>
      <c r="AA7433" s="136">
        <v>22149</v>
      </c>
      <c r="AB7433" s="135">
        <v>21595</v>
      </c>
      <c r="AC7433" s="136">
        <v>20802</v>
      </c>
      <c r="AD7433" s="135">
        <v>22251</v>
      </c>
      <c r="AE7433" s="137">
        <v>22752</v>
      </c>
      <c r="AF7433" s="138">
        <v>23135</v>
      </c>
    </row>
    <row r="7434" spans="2:32">
      <c r="B7434" s="114">
        <v>7396</v>
      </c>
      <c r="C7434" s="115">
        <v>7396</v>
      </c>
      <c r="D7434" s="116">
        <v>309</v>
      </c>
      <c r="E7434" s="117">
        <v>11</v>
      </c>
      <c r="F7434" s="118">
        <v>5</v>
      </c>
      <c r="G7434" s="119" t="s">
        <v>485</v>
      </c>
      <c r="H7434" s="120">
        <v>11</v>
      </c>
      <c r="I7434" s="115">
        <v>4</v>
      </c>
      <c r="J7434" s="116" t="s">
        <v>485</v>
      </c>
      <c r="K7434" s="121">
        <v>4</v>
      </c>
      <c r="L7434" s="108"/>
      <c r="M7434" s="122">
        <v>12120</v>
      </c>
      <c r="N7434" s="123">
        <v>13606</v>
      </c>
      <c r="O7434" s="124">
        <v>14401</v>
      </c>
      <c r="P7434" s="123">
        <v>15039</v>
      </c>
      <c r="Q7434" s="124">
        <v>14907</v>
      </c>
      <c r="R7434" s="123">
        <v>14635</v>
      </c>
      <c r="S7434" s="124">
        <v>16447</v>
      </c>
      <c r="T7434" s="123">
        <v>16825</v>
      </c>
      <c r="U7434" s="124">
        <v>17439</v>
      </c>
      <c r="V7434" s="123">
        <v>17755</v>
      </c>
      <c r="W7434" s="124">
        <v>17626</v>
      </c>
      <c r="X7434" s="123">
        <v>17621</v>
      </c>
      <c r="Y7434" s="124">
        <v>19751</v>
      </c>
      <c r="Z7434" s="123">
        <v>20416</v>
      </c>
      <c r="AA7434" s="124">
        <v>21466</v>
      </c>
      <c r="AB7434" s="123">
        <v>20861</v>
      </c>
      <c r="AC7434" s="124">
        <v>20143</v>
      </c>
      <c r="AD7434" s="123">
        <v>21683</v>
      </c>
      <c r="AE7434" s="125">
        <v>22015</v>
      </c>
      <c r="AF7434" s="126">
        <v>22370</v>
      </c>
    </row>
    <row r="7435" spans="2:32">
      <c r="B7435" s="127">
        <v>7397</v>
      </c>
      <c r="C7435" s="128">
        <v>7397</v>
      </c>
      <c r="D7435" s="129">
        <v>309</v>
      </c>
      <c r="E7435" s="130">
        <v>11</v>
      </c>
      <c r="F7435" s="131">
        <v>5</v>
      </c>
      <c r="G7435" s="132" t="s">
        <v>485</v>
      </c>
      <c r="H7435" s="133">
        <v>11</v>
      </c>
      <c r="I7435" s="128">
        <v>4</v>
      </c>
      <c r="J7435" s="129" t="s">
        <v>485</v>
      </c>
      <c r="K7435" s="134">
        <v>5</v>
      </c>
      <c r="L7435" s="108"/>
      <c r="M7435" s="81">
        <v>12658</v>
      </c>
      <c r="N7435" s="135">
        <v>13885</v>
      </c>
      <c r="O7435" s="136">
        <v>14641</v>
      </c>
      <c r="P7435" s="135">
        <v>15224</v>
      </c>
      <c r="Q7435" s="136">
        <v>14821</v>
      </c>
      <c r="R7435" s="135">
        <v>15107</v>
      </c>
      <c r="S7435" s="136">
        <v>16758</v>
      </c>
      <c r="T7435" s="135">
        <v>16876</v>
      </c>
      <c r="U7435" s="136">
        <v>17480</v>
      </c>
      <c r="V7435" s="135">
        <v>17362</v>
      </c>
      <c r="W7435" s="136">
        <v>17264</v>
      </c>
      <c r="X7435" s="135">
        <v>17803</v>
      </c>
      <c r="Y7435" s="136">
        <v>19642</v>
      </c>
      <c r="Z7435" s="135">
        <v>20000</v>
      </c>
      <c r="AA7435" s="136">
        <v>20940</v>
      </c>
      <c r="AB7435" s="135">
        <v>20038</v>
      </c>
      <c r="AC7435" s="136">
        <v>19470</v>
      </c>
      <c r="AD7435" s="135">
        <v>21329</v>
      </c>
      <c r="AE7435" s="137">
        <v>21405</v>
      </c>
      <c r="AF7435" s="138">
        <v>21733</v>
      </c>
    </row>
    <row r="7436" spans="2:32">
      <c r="B7436" s="114">
        <v>7398</v>
      </c>
      <c r="C7436" s="115">
        <v>7398</v>
      </c>
      <c r="D7436" s="116">
        <v>309</v>
      </c>
      <c r="E7436" s="117">
        <v>11</v>
      </c>
      <c r="F7436" s="118">
        <v>5</v>
      </c>
      <c r="G7436" s="119" t="s">
        <v>485</v>
      </c>
      <c r="H7436" s="120">
        <v>11</v>
      </c>
      <c r="I7436" s="115">
        <v>4</v>
      </c>
      <c r="J7436" s="116" t="s">
        <v>485</v>
      </c>
      <c r="K7436" s="121">
        <v>6</v>
      </c>
      <c r="L7436" s="108"/>
      <c r="M7436" s="122">
        <v>13883</v>
      </c>
      <c r="N7436" s="123">
        <v>14772</v>
      </c>
      <c r="O7436" s="124">
        <v>15328</v>
      </c>
      <c r="P7436" s="123">
        <v>15881</v>
      </c>
      <c r="Q7436" s="124">
        <v>14942</v>
      </c>
      <c r="R7436" s="123">
        <v>16259</v>
      </c>
      <c r="S7436" s="124">
        <v>17808</v>
      </c>
      <c r="T7436" s="123">
        <v>17567</v>
      </c>
      <c r="U7436" s="124">
        <v>17883</v>
      </c>
      <c r="V7436" s="123">
        <v>17123</v>
      </c>
      <c r="W7436" s="124">
        <v>17029</v>
      </c>
      <c r="X7436" s="123">
        <v>18630</v>
      </c>
      <c r="Y7436" s="124">
        <v>20214</v>
      </c>
      <c r="Z7436" s="123">
        <v>19943</v>
      </c>
      <c r="AA7436" s="124">
        <v>20788</v>
      </c>
      <c r="AB7436" s="123">
        <v>19312</v>
      </c>
      <c r="AC7436" s="124">
        <v>18832</v>
      </c>
      <c r="AD7436" s="123">
        <v>21658</v>
      </c>
      <c r="AE7436" s="125">
        <v>21334</v>
      </c>
      <c r="AF7436" s="126">
        <v>21455</v>
      </c>
    </row>
    <row r="7437" spans="2:32">
      <c r="B7437" s="127">
        <v>7399</v>
      </c>
      <c r="C7437" s="128">
        <v>7399</v>
      </c>
      <c r="D7437" s="129">
        <v>309</v>
      </c>
      <c r="E7437" s="130">
        <v>11</v>
      </c>
      <c r="F7437" s="131">
        <v>5</v>
      </c>
      <c r="G7437" s="132" t="s">
        <v>485</v>
      </c>
      <c r="H7437" s="133">
        <v>11</v>
      </c>
      <c r="I7437" s="128">
        <v>4</v>
      </c>
      <c r="J7437" s="129" t="s">
        <v>485</v>
      </c>
      <c r="K7437" s="134">
        <v>7</v>
      </c>
      <c r="L7437" s="108"/>
      <c r="M7437" s="81">
        <v>15564</v>
      </c>
      <c r="N7437" s="135">
        <v>16064</v>
      </c>
      <c r="O7437" s="136">
        <v>16658</v>
      </c>
      <c r="P7437" s="135">
        <v>17116</v>
      </c>
      <c r="Q7437" s="136">
        <v>15485</v>
      </c>
      <c r="R7437" s="135">
        <v>17905</v>
      </c>
      <c r="S7437" s="136">
        <v>19248</v>
      </c>
      <c r="T7437" s="135">
        <v>18717</v>
      </c>
      <c r="U7437" s="136">
        <v>18968</v>
      </c>
      <c r="V7437" s="135">
        <v>17318</v>
      </c>
      <c r="W7437" s="136">
        <v>17088</v>
      </c>
      <c r="X7437" s="135">
        <v>19915</v>
      </c>
      <c r="Y7437" s="136">
        <v>21261</v>
      </c>
      <c r="Z7437" s="135">
        <v>20743</v>
      </c>
      <c r="AA7437" s="136">
        <v>21406</v>
      </c>
      <c r="AB7437" s="135">
        <v>19187</v>
      </c>
      <c r="AC7437" s="136">
        <v>18587</v>
      </c>
      <c r="AD7437" s="135">
        <v>22508</v>
      </c>
      <c r="AE7437" s="137">
        <v>21871</v>
      </c>
      <c r="AF7437" s="138">
        <v>22119</v>
      </c>
    </row>
    <row r="7438" spans="2:32">
      <c r="B7438" s="114">
        <v>7400</v>
      </c>
      <c r="C7438" s="115">
        <v>7400</v>
      </c>
      <c r="D7438" s="116">
        <v>309</v>
      </c>
      <c r="E7438" s="117">
        <v>11</v>
      </c>
      <c r="F7438" s="118">
        <v>5</v>
      </c>
      <c r="G7438" s="119" t="s">
        <v>485</v>
      </c>
      <c r="H7438" s="120">
        <v>11</v>
      </c>
      <c r="I7438" s="115">
        <v>4</v>
      </c>
      <c r="J7438" s="116" t="s">
        <v>485</v>
      </c>
      <c r="K7438" s="121">
        <v>8</v>
      </c>
      <c r="L7438" s="108"/>
      <c r="M7438" s="122">
        <v>16268</v>
      </c>
      <c r="N7438" s="123">
        <v>16905</v>
      </c>
      <c r="O7438" s="124">
        <v>17591</v>
      </c>
      <c r="P7438" s="123">
        <v>18115</v>
      </c>
      <c r="Q7438" s="124">
        <v>16126</v>
      </c>
      <c r="R7438" s="123">
        <v>18666</v>
      </c>
      <c r="S7438" s="124">
        <v>19712</v>
      </c>
      <c r="T7438" s="123">
        <v>19492</v>
      </c>
      <c r="U7438" s="124">
        <v>19803</v>
      </c>
      <c r="V7438" s="123">
        <v>17902</v>
      </c>
      <c r="W7438" s="124">
        <v>17433</v>
      </c>
      <c r="X7438" s="123">
        <v>20507</v>
      </c>
      <c r="Y7438" s="124">
        <v>21439</v>
      </c>
      <c r="Z7438" s="123">
        <v>21422</v>
      </c>
      <c r="AA7438" s="124">
        <v>22107</v>
      </c>
      <c r="AB7438" s="123">
        <v>19581</v>
      </c>
      <c r="AC7438" s="124">
        <v>18848</v>
      </c>
      <c r="AD7438" s="123">
        <v>22569</v>
      </c>
      <c r="AE7438" s="125">
        <v>22350</v>
      </c>
      <c r="AF7438" s="126">
        <v>22727</v>
      </c>
    </row>
    <row r="7439" spans="2:32">
      <c r="B7439" s="127">
        <v>7401</v>
      </c>
      <c r="C7439" s="128">
        <v>7401</v>
      </c>
      <c r="D7439" s="129">
        <v>309</v>
      </c>
      <c r="E7439" s="130">
        <v>11</v>
      </c>
      <c r="F7439" s="131">
        <v>5</v>
      </c>
      <c r="G7439" s="132" t="s">
        <v>485</v>
      </c>
      <c r="H7439" s="133">
        <v>11</v>
      </c>
      <c r="I7439" s="128">
        <v>4</v>
      </c>
      <c r="J7439" s="129" t="s">
        <v>485</v>
      </c>
      <c r="K7439" s="134">
        <v>9</v>
      </c>
      <c r="L7439" s="108"/>
      <c r="M7439" s="81">
        <v>16581</v>
      </c>
      <c r="N7439" s="135">
        <v>17130</v>
      </c>
      <c r="O7439" s="136">
        <v>17805</v>
      </c>
      <c r="P7439" s="135">
        <v>18384</v>
      </c>
      <c r="Q7439" s="136">
        <v>16731</v>
      </c>
      <c r="R7439" s="135">
        <v>18921</v>
      </c>
      <c r="S7439" s="136">
        <v>19896</v>
      </c>
      <c r="T7439" s="135">
        <v>19652</v>
      </c>
      <c r="U7439" s="136">
        <v>20026</v>
      </c>
      <c r="V7439" s="135">
        <v>18484</v>
      </c>
      <c r="W7439" s="136">
        <v>17912</v>
      </c>
      <c r="X7439" s="135">
        <v>20676</v>
      </c>
      <c r="Y7439" s="136">
        <v>21454</v>
      </c>
      <c r="Z7439" s="135">
        <v>21568</v>
      </c>
      <c r="AA7439" s="136">
        <v>22205</v>
      </c>
      <c r="AB7439" s="135">
        <v>19991</v>
      </c>
      <c r="AC7439" s="136">
        <v>19306</v>
      </c>
      <c r="AD7439" s="135">
        <v>22512</v>
      </c>
      <c r="AE7439" s="137">
        <v>22352</v>
      </c>
      <c r="AF7439" s="138">
        <v>22839</v>
      </c>
    </row>
    <row r="7440" spans="2:32">
      <c r="B7440" s="114">
        <v>7402</v>
      </c>
      <c r="C7440" s="115">
        <v>7402</v>
      </c>
      <c r="D7440" s="116">
        <v>309</v>
      </c>
      <c r="E7440" s="117">
        <v>11</v>
      </c>
      <c r="F7440" s="118">
        <v>5</v>
      </c>
      <c r="G7440" s="119" t="s">
        <v>485</v>
      </c>
      <c r="H7440" s="120">
        <v>11</v>
      </c>
      <c r="I7440" s="115">
        <v>4</v>
      </c>
      <c r="J7440" s="116" t="s">
        <v>485</v>
      </c>
      <c r="K7440" s="121">
        <v>10</v>
      </c>
      <c r="L7440" s="108"/>
      <c r="M7440" s="122">
        <v>16581</v>
      </c>
      <c r="N7440" s="123">
        <v>17257</v>
      </c>
      <c r="O7440" s="124">
        <v>17959</v>
      </c>
      <c r="P7440" s="123">
        <v>18561</v>
      </c>
      <c r="Q7440" s="124">
        <v>17104</v>
      </c>
      <c r="R7440" s="123">
        <v>18982</v>
      </c>
      <c r="S7440" s="124">
        <v>20090</v>
      </c>
      <c r="T7440" s="123">
        <v>19832</v>
      </c>
      <c r="U7440" s="124">
        <v>20012</v>
      </c>
      <c r="V7440" s="123">
        <v>19074</v>
      </c>
      <c r="W7440" s="124">
        <v>18422</v>
      </c>
      <c r="X7440" s="123">
        <v>20797</v>
      </c>
      <c r="Y7440" s="124">
        <v>21580</v>
      </c>
      <c r="Z7440" s="123">
        <v>21649</v>
      </c>
      <c r="AA7440" s="124">
        <v>22276</v>
      </c>
      <c r="AB7440" s="123">
        <v>20465</v>
      </c>
      <c r="AC7440" s="124">
        <v>19690</v>
      </c>
      <c r="AD7440" s="123">
        <v>22688</v>
      </c>
      <c r="AE7440" s="125">
        <v>22460</v>
      </c>
      <c r="AF7440" s="126">
        <v>22953</v>
      </c>
    </row>
    <row r="7441" spans="2:32">
      <c r="B7441" s="127">
        <v>7403</v>
      </c>
      <c r="C7441" s="128">
        <v>7403</v>
      </c>
      <c r="D7441" s="129">
        <v>309</v>
      </c>
      <c r="E7441" s="130">
        <v>11</v>
      </c>
      <c r="F7441" s="131">
        <v>5</v>
      </c>
      <c r="G7441" s="132" t="s">
        <v>485</v>
      </c>
      <c r="H7441" s="133">
        <v>11</v>
      </c>
      <c r="I7441" s="128">
        <v>4</v>
      </c>
      <c r="J7441" s="129" t="s">
        <v>485</v>
      </c>
      <c r="K7441" s="134">
        <v>11</v>
      </c>
      <c r="L7441" s="108"/>
      <c r="M7441" s="81">
        <v>16510</v>
      </c>
      <c r="N7441" s="135">
        <v>17359</v>
      </c>
      <c r="O7441" s="136">
        <v>18034</v>
      </c>
      <c r="P7441" s="135">
        <v>18772</v>
      </c>
      <c r="Q7441" s="136">
        <v>17193</v>
      </c>
      <c r="R7441" s="135">
        <v>19135</v>
      </c>
      <c r="S7441" s="136">
        <v>20353</v>
      </c>
      <c r="T7441" s="135">
        <v>19974</v>
      </c>
      <c r="U7441" s="136">
        <v>19720</v>
      </c>
      <c r="V7441" s="135">
        <v>19538</v>
      </c>
      <c r="W7441" s="136">
        <v>18726</v>
      </c>
      <c r="X7441" s="135">
        <v>21003</v>
      </c>
      <c r="Y7441" s="136">
        <v>21558</v>
      </c>
      <c r="Z7441" s="135">
        <v>21368</v>
      </c>
      <c r="AA7441" s="136">
        <v>22389</v>
      </c>
      <c r="AB7441" s="135">
        <v>20528</v>
      </c>
      <c r="AC7441" s="136">
        <v>19572</v>
      </c>
      <c r="AD7441" s="135">
        <v>22758</v>
      </c>
      <c r="AE7441" s="137">
        <v>22242</v>
      </c>
      <c r="AF7441" s="138">
        <v>22729</v>
      </c>
    </row>
    <row r="7442" spans="2:32">
      <c r="B7442" s="114">
        <v>7404</v>
      </c>
      <c r="C7442" s="115">
        <v>7404</v>
      </c>
      <c r="D7442" s="116">
        <v>309</v>
      </c>
      <c r="E7442" s="117">
        <v>11</v>
      </c>
      <c r="F7442" s="118">
        <v>5</v>
      </c>
      <c r="G7442" s="119" t="s">
        <v>485</v>
      </c>
      <c r="H7442" s="120">
        <v>11</v>
      </c>
      <c r="I7442" s="115">
        <v>4</v>
      </c>
      <c r="J7442" s="116" t="s">
        <v>485</v>
      </c>
      <c r="K7442" s="121">
        <v>12</v>
      </c>
      <c r="L7442" s="108"/>
      <c r="M7442" s="122">
        <v>16533</v>
      </c>
      <c r="N7442" s="123">
        <v>17363</v>
      </c>
      <c r="O7442" s="124">
        <v>17978</v>
      </c>
      <c r="P7442" s="123">
        <v>18809</v>
      </c>
      <c r="Q7442" s="124">
        <v>17176</v>
      </c>
      <c r="R7442" s="123">
        <v>19134</v>
      </c>
      <c r="S7442" s="124">
        <v>20287</v>
      </c>
      <c r="T7442" s="123">
        <v>19945</v>
      </c>
      <c r="U7442" s="124">
        <v>19545</v>
      </c>
      <c r="V7442" s="123">
        <v>19601</v>
      </c>
      <c r="W7442" s="124">
        <v>18904</v>
      </c>
      <c r="X7442" s="123">
        <v>21001</v>
      </c>
      <c r="Y7442" s="124">
        <v>21370</v>
      </c>
      <c r="Z7442" s="123">
        <v>21035</v>
      </c>
      <c r="AA7442" s="124">
        <v>22644</v>
      </c>
      <c r="AB7442" s="123">
        <v>20332</v>
      </c>
      <c r="AC7442" s="124">
        <v>19448</v>
      </c>
      <c r="AD7442" s="123">
        <v>22574</v>
      </c>
      <c r="AE7442" s="125">
        <v>21960</v>
      </c>
      <c r="AF7442" s="126">
        <v>22418</v>
      </c>
    </row>
    <row r="7443" spans="2:32">
      <c r="B7443" s="127">
        <v>7405</v>
      </c>
      <c r="C7443" s="128">
        <v>7405</v>
      </c>
      <c r="D7443" s="129">
        <v>309</v>
      </c>
      <c r="E7443" s="130">
        <v>11</v>
      </c>
      <c r="F7443" s="131">
        <v>5</v>
      </c>
      <c r="G7443" s="132" t="s">
        <v>485</v>
      </c>
      <c r="H7443" s="133">
        <v>11</v>
      </c>
      <c r="I7443" s="128">
        <v>4</v>
      </c>
      <c r="J7443" s="129" t="s">
        <v>485</v>
      </c>
      <c r="K7443" s="134">
        <v>13</v>
      </c>
      <c r="L7443" s="108"/>
      <c r="M7443" s="81">
        <v>16360</v>
      </c>
      <c r="N7443" s="135">
        <v>17278</v>
      </c>
      <c r="O7443" s="136">
        <v>17750</v>
      </c>
      <c r="P7443" s="135">
        <v>18647</v>
      </c>
      <c r="Q7443" s="136">
        <v>17011</v>
      </c>
      <c r="R7443" s="135">
        <v>18937</v>
      </c>
      <c r="S7443" s="136">
        <v>19978</v>
      </c>
      <c r="T7443" s="135">
        <v>19854</v>
      </c>
      <c r="U7443" s="136">
        <v>19190</v>
      </c>
      <c r="V7443" s="135">
        <v>19507</v>
      </c>
      <c r="W7443" s="136">
        <v>18813</v>
      </c>
      <c r="X7443" s="135">
        <v>20788</v>
      </c>
      <c r="Y7443" s="136">
        <v>20971</v>
      </c>
      <c r="Z7443" s="135">
        <v>20671</v>
      </c>
      <c r="AA7443" s="136">
        <v>22451</v>
      </c>
      <c r="AB7443" s="135">
        <v>20119</v>
      </c>
      <c r="AC7443" s="136">
        <v>19228</v>
      </c>
      <c r="AD7443" s="135">
        <v>22161</v>
      </c>
      <c r="AE7443" s="137">
        <v>21744</v>
      </c>
      <c r="AF7443" s="138">
        <v>22049</v>
      </c>
    </row>
    <row r="7444" spans="2:32">
      <c r="B7444" s="114">
        <v>7406</v>
      </c>
      <c r="C7444" s="115">
        <v>7406</v>
      </c>
      <c r="D7444" s="116">
        <v>309</v>
      </c>
      <c r="E7444" s="117">
        <v>11</v>
      </c>
      <c r="F7444" s="118">
        <v>5</v>
      </c>
      <c r="G7444" s="119" t="s">
        <v>485</v>
      </c>
      <c r="H7444" s="120">
        <v>11</v>
      </c>
      <c r="I7444" s="115">
        <v>4</v>
      </c>
      <c r="J7444" s="116" t="s">
        <v>485</v>
      </c>
      <c r="K7444" s="121">
        <v>14</v>
      </c>
      <c r="L7444" s="108"/>
      <c r="M7444" s="122">
        <v>16449</v>
      </c>
      <c r="N7444" s="123">
        <v>17338</v>
      </c>
      <c r="O7444" s="124">
        <v>17724</v>
      </c>
      <c r="P7444" s="123">
        <v>18548</v>
      </c>
      <c r="Q7444" s="124">
        <v>16939</v>
      </c>
      <c r="R7444" s="123">
        <v>18897</v>
      </c>
      <c r="S7444" s="124">
        <v>19768</v>
      </c>
      <c r="T7444" s="123">
        <v>19881</v>
      </c>
      <c r="U7444" s="124">
        <v>19343</v>
      </c>
      <c r="V7444" s="123">
        <v>19217</v>
      </c>
      <c r="W7444" s="124">
        <v>18651</v>
      </c>
      <c r="X7444" s="123">
        <v>20700</v>
      </c>
      <c r="Y7444" s="124">
        <v>20738</v>
      </c>
      <c r="Z7444" s="123">
        <v>20562</v>
      </c>
      <c r="AA7444" s="124">
        <v>22444</v>
      </c>
      <c r="AB7444" s="123">
        <v>19830</v>
      </c>
      <c r="AC7444" s="124">
        <v>19121</v>
      </c>
      <c r="AD7444" s="123">
        <v>21900</v>
      </c>
      <c r="AE7444" s="125">
        <v>21741</v>
      </c>
      <c r="AF7444" s="126">
        <v>21909</v>
      </c>
    </row>
    <row r="7445" spans="2:32">
      <c r="B7445" s="127">
        <v>7407</v>
      </c>
      <c r="C7445" s="128">
        <v>7407</v>
      </c>
      <c r="D7445" s="129">
        <v>309</v>
      </c>
      <c r="E7445" s="130">
        <v>11</v>
      </c>
      <c r="F7445" s="131">
        <v>5</v>
      </c>
      <c r="G7445" s="132" t="s">
        <v>485</v>
      </c>
      <c r="H7445" s="133">
        <v>11</v>
      </c>
      <c r="I7445" s="128">
        <v>4</v>
      </c>
      <c r="J7445" s="129" t="s">
        <v>485</v>
      </c>
      <c r="K7445" s="134">
        <v>15</v>
      </c>
      <c r="L7445" s="108"/>
      <c r="M7445" s="81">
        <v>16549</v>
      </c>
      <c r="N7445" s="135">
        <v>17375</v>
      </c>
      <c r="O7445" s="136">
        <v>17754</v>
      </c>
      <c r="P7445" s="135">
        <v>18307</v>
      </c>
      <c r="Q7445" s="136">
        <v>16882</v>
      </c>
      <c r="R7445" s="135">
        <v>18850</v>
      </c>
      <c r="S7445" s="136">
        <v>19648</v>
      </c>
      <c r="T7445" s="135">
        <v>19806</v>
      </c>
      <c r="U7445" s="136">
        <v>19357</v>
      </c>
      <c r="V7445" s="135">
        <v>18943</v>
      </c>
      <c r="W7445" s="136">
        <v>18530</v>
      </c>
      <c r="X7445" s="135">
        <v>20553</v>
      </c>
      <c r="Y7445" s="136">
        <v>20796</v>
      </c>
      <c r="Z7445" s="135">
        <v>20643</v>
      </c>
      <c r="AA7445" s="136">
        <v>21996</v>
      </c>
      <c r="AB7445" s="135">
        <v>19799</v>
      </c>
      <c r="AC7445" s="136">
        <v>19358</v>
      </c>
      <c r="AD7445" s="135">
        <v>21929</v>
      </c>
      <c r="AE7445" s="137">
        <v>21865</v>
      </c>
      <c r="AF7445" s="138">
        <v>21956</v>
      </c>
    </row>
    <row r="7446" spans="2:32">
      <c r="B7446" s="114">
        <v>7408</v>
      </c>
      <c r="C7446" s="115">
        <v>7408</v>
      </c>
      <c r="D7446" s="116">
        <v>309</v>
      </c>
      <c r="E7446" s="117">
        <v>11</v>
      </c>
      <c r="F7446" s="118">
        <v>5</v>
      </c>
      <c r="G7446" s="119" t="s">
        <v>485</v>
      </c>
      <c r="H7446" s="120">
        <v>11</v>
      </c>
      <c r="I7446" s="115">
        <v>4</v>
      </c>
      <c r="J7446" s="116" t="s">
        <v>485</v>
      </c>
      <c r="K7446" s="121">
        <v>16</v>
      </c>
      <c r="L7446" s="108"/>
      <c r="M7446" s="122">
        <v>17157</v>
      </c>
      <c r="N7446" s="123">
        <v>17648</v>
      </c>
      <c r="O7446" s="124">
        <v>18043</v>
      </c>
      <c r="P7446" s="123">
        <v>18216</v>
      </c>
      <c r="Q7446" s="124">
        <v>16983</v>
      </c>
      <c r="R7446" s="123">
        <v>19222</v>
      </c>
      <c r="S7446" s="124">
        <v>20041</v>
      </c>
      <c r="T7446" s="123">
        <v>19890</v>
      </c>
      <c r="U7446" s="124">
        <v>19662</v>
      </c>
      <c r="V7446" s="123">
        <v>18666</v>
      </c>
      <c r="W7446" s="124">
        <v>18590</v>
      </c>
      <c r="X7446" s="123">
        <v>20756</v>
      </c>
      <c r="Y7446" s="124">
        <v>21477</v>
      </c>
      <c r="Z7446" s="123">
        <v>20854</v>
      </c>
      <c r="AA7446" s="124">
        <v>21555</v>
      </c>
      <c r="AB7446" s="123">
        <v>19727</v>
      </c>
      <c r="AC7446" s="124">
        <v>19766</v>
      </c>
      <c r="AD7446" s="123">
        <v>22569</v>
      </c>
      <c r="AE7446" s="125">
        <v>22082</v>
      </c>
      <c r="AF7446" s="126">
        <v>22103</v>
      </c>
    </row>
    <row r="7447" spans="2:32">
      <c r="B7447" s="127">
        <v>7409</v>
      </c>
      <c r="C7447" s="128">
        <v>7409</v>
      </c>
      <c r="D7447" s="129">
        <v>309</v>
      </c>
      <c r="E7447" s="130">
        <v>11</v>
      </c>
      <c r="F7447" s="131">
        <v>5</v>
      </c>
      <c r="G7447" s="132" t="s">
        <v>485</v>
      </c>
      <c r="H7447" s="133">
        <v>11</v>
      </c>
      <c r="I7447" s="128">
        <v>4</v>
      </c>
      <c r="J7447" s="129" t="s">
        <v>485</v>
      </c>
      <c r="K7447" s="134">
        <v>17</v>
      </c>
      <c r="L7447" s="108"/>
      <c r="M7447" s="81">
        <v>17442</v>
      </c>
      <c r="N7447" s="135">
        <v>17924</v>
      </c>
      <c r="O7447" s="136">
        <v>18436</v>
      </c>
      <c r="P7447" s="135">
        <v>18519</v>
      </c>
      <c r="Q7447" s="136">
        <v>17539</v>
      </c>
      <c r="R7447" s="135">
        <v>19457</v>
      </c>
      <c r="S7447" s="136">
        <v>20335</v>
      </c>
      <c r="T7447" s="135">
        <v>20202</v>
      </c>
      <c r="U7447" s="136">
        <v>20029</v>
      </c>
      <c r="V7447" s="135">
        <v>19116</v>
      </c>
      <c r="W7447" s="136">
        <v>19128</v>
      </c>
      <c r="X7447" s="135">
        <v>20909</v>
      </c>
      <c r="Y7447" s="136">
        <v>21877</v>
      </c>
      <c r="Z7447" s="135">
        <v>21396</v>
      </c>
      <c r="AA7447" s="136">
        <v>21764</v>
      </c>
      <c r="AB7447" s="135">
        <v>20396</v>
      </c>
      <c r="AC7447" s="136">
        <v>20443</v>
      </c>
      <c r="AD7447" s="135">
        <v>22977</v>
      </c>
      <c r="AE7447" s="137">
        <v>22621</v>
      </c>
      <c r="AF7447" s="138">
        <v>22657</v>
      </c>
    </row>
    <row r="7448" spans="2:32">
      <c r="B7448" s="114">
        <v>7410</v>
      </c>
      <c r="C7448" s="115">
        <v>7410</v>
      </c>
      <c r="D7448" s="116">
        <v>309</v>
      </c>
      <c r="E7448" s="117">
        <v>11</v>
      </c>
      <c r="F7448" s="118">
        <v>5</v>
      </c>
      <c r="G7448" s="119" t="s">
        <v>485</v>
      </c>
      <c r="H7448" s="120">
        <v>11</v>
      </c>
      <c r="I7448" s="115">
        <v>4</v>
      </c>
      <c r="J7448" s="116" t="s">
        <v>485</v>
      </c>
      <c r="K7448" s="121">
        <v>18</v>
      </c>
      <c r="L7448" s="108"/>
      <c r="M7448" s="122">
        <v>17804</v>
      </c>
      <c r="N7448" s="123">
        <v>18451</v>
      </c>
      <c r="O7448" s="124">
        <v>19039</v>
      </c>
      <c r="P7448" s="123">
        <v>19139</v>
      </c>
      <c r="Q7448" s="124">
        <v>18175</v>
      </c>
      <c r="R7448" s="123">
        <v>19807</v>
      </c>
      <c r="S7448" s="124">
        <v>20448</v>
      </c>
      <c r="T7448" s="123">
        <v>20443</v>
      </c>
      <c r="U7448" s="124">
        <v>20704</v>
      </c>
      <c r="V7448" s="123">
        <v>19822</v>
      </c>
      <c r="W7448" s="124">
        <v>19936</v>
      </c>
      <c r="X7448" s="123">
        <v>21387</v>
      </c>
      <c r="Y7448" s="124">
        <v>22108</v>
      </c>
      <c r="Z7448" s="123">
        <v>22414</v>
      </c>
      <c r="AA7448" s="124">
        <v>22684</v>
      </c>
      <c r="AB7448" s="123">
        <v>21604</v>
      </c>
      <c r="AC7448" s="124">
        <v>21566</v>
      </c>
      <c r="AD7448" s="123">
        <v>23317</v>
      </c>
      <c r="AE7448" s="125">
        <v>23431</v>
      </c>
      <c r="AF7448" s="126">
        <v>23780</v>
      </c>
    </row>
    <row r="7449" spans="2:32">
      <c r="B7449" s="127">
        <v>7411</v>
      </c>
      <c r="C7449" s="128">
        <v>7411</v>
      </c>
      <c r="D7449" s="129">
        <v>309</v>
      </c>
      <c r="E7449" s="130">
        <v>11</v>
      </c>
      <c r="F7449" s="131">
        <v>5</v>
      </c>
      <c r="G7449" s="132" t="s">
        <v>485</v>
      </c>
      <c r="H7449" s="133">
        <v>11</v>
      </c>
      <c r="I7449" s="128">
        <v>4</v>
      </c>
      <c r="J7449" s="129" t="s">
        <v>485</v>
      </c>
      <c r="K7449" s="134">
        <v>19</v>
      </c>
      <c r="L7449" s="108"/>
      <c r="M7449" s="81">
        <v>17817</v>
      </c>
      <c r="N7449" s="135">
        <v>18380</v>
      </c>
      <c r="O7449" s="136">
        <v>18882</v>
      </c>
      <c r="P7449" s="135">
        <v>19069</v>
      </c>
      <c r="Q7449" s="136">
        <v>18043</v>
      </c>
      <c r="R7449" s="135">
        <v>19788</v>
      </c>
      <c r="S7449" s="136">
        <v>20498</v>
      </c>
      <c r="T7449" s="135">
        <v>20540</v>
      </c>
      <c r="U7449" s="136">
        <v>20861</v>
      </c>
      <c r="V7449" s="135">
        <v>19894</v>
      </c>
      <c r="W7449" s="136">
        <v>20157</v>
      </c>
      <c r="X7449" s="135">
        <v>21731</v>
      </c>
      <c r="Y7449" s="136">
        <v>22478</v>
      </c>
      <c r="Z7449" s="135">
        <v>22948</v>
      </c>
      <c r="AA7449" s="136">
        <v>23254</v>
      </c>
      <c r="AB7449" s="135">
        <v>22015</v>
      </c>
      <c r="AC7449" s="136">
        <v>22089</v>
      </c>
      <c r="AD7449" s="135">
        <v>23902</v>
      </c>
      <c r="AE7449" s="137">
        <v>24156</v>
      </c>
      <c r="AF7449" s="138">
        <v>24495</v>
      </c>
    </row>
    <row r="7450" spans="2:32">
      <c r="B7450" s="114">
        <v>7412</v>
      </c>
      <c r="C7450" s="115">
        <v>7412</v>
      </c>
      <c r="D7450" s="116">
        <v>309</v>
      </c>
      <c r="E7450" s="117">
        <v>11</v>
      </c>
      <c r="F7450" s="118">
        <v>5</v>
      </c>
      <c r="G7450" s="119" t="s">
        <v>485</v>
      </c>
      <c r="H7450" s="120">
        <v>11</v>
      </c>
      <c r="I7450" s="115">
        <v>4</v>
      </c>
      <c r="J7450" s="116" t="s">
        <v>485</v>
      </c>
      <c r="K7450" s="121">
        <v>20</v>
      </c>
      <c r="L7450" s="108"/>
      <c r="M7450" s="122">
        <v>17403</v>
      </c>
      <c r="N7450" s="123">
        <v>18083</v>
      </c>
      <c r="O7450" s="124">
        <v>18690</v>
      </c>
      <c r="P7450" s="123">
        <v>18735</v>
      </c>
      <c r="Q7450" s="124">
        <v>17774</v>
      </c>
      <c r="R7450" s="123">
        <v>19595</v>
      </c>
      <c r="S7450" s="124">
        <v>20358</v>
      </c>
      <c r="T7450" s="123">
        <v>20558</v>
      </c>
      <c r="U7450" s="124">
        <v>20955</v>
      </c>
      <c r="V7450" s="123">
        <v>19844</v>
      </c>
      <c r="W7450" s="124">
        <v>20212</v>
      </c>
      <c r="X7450" s="123">
        <v>21910</v>
      </c>
      <c r="Y7450" s="124">
        <v>22912</v>
      </c>
      <c r="Z7450" s="123">
        <v>23501</v>
      </c>
      <c r="AA7450" s="124">
        <v>23766</v>
      </c>
      <c r="AB7450" s="123">
        <v>22521</v>
      </c>
      <c r="AC7450" s="124">
        <v>22405</v>
      </c>
      <c r="AD7450" s="123">
        <v>24585</v>
      </c>
      <c r="AE7450" s="125">
        <v>24848</v>
      </c>
      <c r="AF7450" s="126">
        <v>25236</v>
      </c>
    </row>
    <row r="7451" spans="2:32">
      <c r="B7451" s="127">
        <v>7413</v>
      </c>
      <c r="C7451" s="128">
        <v>7413</v>
      </c>
      <c r="D7451" s="129">
        <v>309</v>
      </c>
      <c r="E7451" s="130">
        <v>11</v>
      </c>
      <c r="F7451" s="131">
        <v>5</v>
      </c>
      <c r="G7451" s="132" t="s">
        <v>485</v>
      </c>
      <c r="H7451" s="133">
        <v>11</v>
      </c>
      <c r="I7451" s="128">
        <v>4</v>
      </c>
      <c r="J7451" s="129" t="s">
        <v>485</v>
      </c>
      <c r="K7451" s="134">
        <v>21</v>
      </c>
      <c r="L7451" s="108"/>
      <c r="M7451" s="81">
        <v>16903</v>
      </c>
      <c r="N7451" s="135">
        <v>17618</v>
      </c>
      <c r="O7451" s="136">
        <v>18265</v>
      </c>
      <c r="P7451" s="135">
        <v>18380</v>
      </c>
      <c r="Q7451" s="136">
        <v>17505</v>
      </c>
      <c r="R7451" s="135">
        <v>19251</v>
      </c>
      <c r="S7451" s="136">
        <v>20125</v>
      </c>
      <c r="T7451" s="135">
        <v>20424</v>
      </c>
      <c r="U7451" s="136">
        <v>20885</v>
      </c>
      <c r="V7451" s="135">
        <v>19957</v>
      </c>
      <c r="W7451" s="136">
        <v>20359</v>
      </c>
      <c r="X7451" s="135">
        <v>22000</v>
      </c>
      <c r="Y7451" s="136">
        <v>23252</v>
      </c>
      <c r="Z7451" s="135">
        <v>23956</v>
      </c>
      <c r="AA7451" s="136">
        <v>24337</v>
      </c>
      <c r="AB7451" s="135">
        <v>23179</v>
      </c>
      <c r="AC7451" s="136">
        <v>22952</v>
      </c>
      <c r="AD7451" s="135">
        <v>25229</v>
      </c>
      <c r="AE7451" s="137">
        <v>25602</v>
      </c>
      <c r="AF7451" s="138">
        <v>25945</v>
      </c>
    </row>
    <row r="7452" spans="2:32">
      <c r="B7452" s="114">
        <v>7414</v>
      </c>
      <c r="C7452" s="115">
        <v>7414</v>
      </c>
      <c r="D7452" s="116">
        <v>309</v>
      </c>
      <c r="E7452" s="117">
        <v>11</v>
      </c>
      <c r="F7452" s="118">
        <v>5</v>
      </c>
      <c r="G7452" s="119" t="s">
        <v>485</v>
      </c>
      <c r="H7452" s="120">
        <v>11</v>
      </c>
      <c r="I7452" s="115">
        <v>4</v>
      </c>
      <c r="J7452" s="116" t="s">
        <v>485</v>
      </c>
      <c r="K7452" s="121">
        <v>22</v>
      </c>
      <c r="L7452" s="108"/>
      <c r="M7452" s="122">
        <v>15857</v>
      </c>
      <c r="N7452" s="123">
        <v>16859</v>
      </c>
      <c r="O7452" s="124">
        <v>17522</v>
      </c>
      <c r="P7452" s="123">
        <v>17743</v>
      </c>
      <c r="Q7452" s="124">
        <v>17049</v>
      </c>
      <c r="R7452" s="123">
        <v>18336</v>
      </c>
      <c r="S7452" s="124">
        <v>19351</v>
      </c>
      <c r="T7452" s="123">
        <v>19946</v>
      </c>
      <c r="U7452" s="124">
        <v>20370</v>
      </c>
      <c r="V7452" s="123">
        <v>19794</v>
      </c>
      <c r="W7452" s="124">
        <v>20130</v>
      </c>
      <c r="X7452" s="123">
        <v>21375</v>
      </c>
      <c r="Y7452" s="124">
        <v>22840</v>
      </c>
      <c r="Z7452" s="123">
        <v>23767</v>
      </c>
      <c r="AA7452" s="124">
        <v>24300</v>
      </c>
      <c r="AB7452" s="123">
        <v>23333</v>
      </c>
      <c r="AC7452" s="124">
        <v>22942</v>
      </c>
      <c r="AD7452" s="123">
        <v>25014</v>
      </c>
      <c r="AE7452" s="125">
        <v>25682</v>
      </c>
      <c r="AF7452" s="126">
        <v>25921</v>
      </c>
    </row>
    <row r="7453" spans="2:32">
      <c r="B7453" s="127">
        <v>7415</v>
      </c>
      <c r="C7453" s="128">
        <v>7415</v>
      </c>
      <c r="D7453" s="129">
        <v>309</v>
      </c>
      <c r="E7453" s="130">
        <v>11</v>
      </c>
      <c r="F7453" s="131">
        <v>5</v>
      </c>
      <c r="G7453" s="132" t="s">
        <v>485</v>
      </c>
      <c r="H7453" s="133">
        <v>11</v>
      </c>
      <c r="I7453" s="128">
        <v>4</v>
      </c>
      <c r="J7453" s="129" t="s">
        <v>485</v>
      </c>
      <c r="K7453" s="134">
        <v>23</v>
      </c>
      <c r="L7453" s="108"/>
      <c r="M7453" s="81">
        <v>14793</v>
      </c>
      <c r="N7453" s="135">
        <v>15869</v>
      </c>
      <c r="O7453" s="136">
        <v>16633</v>
      </c>
      <c r="P7453" s="135">
        <v>16894</v>
      </c>
      <c r="Q7453" s="136">
        <v>16545</v>
      </c>
      <c r="R7453" s="135">
        <v>17309</v>
      </c>
      <c r="S7453" s="136">
        <v>18364</v>
      </c>
      <c r="T7453" s="135">
        <v>19123</v>
      </c>
      <c r="U7453" s="136">
        <v>19731</v>
      </c>
      <c r="V7453" s="135">
        <v>19401</v>
      </c>
      <c r="W7453" s="136">
        <v>19660</v>
      </c>
      <c r="X7453" s="135">
        <v>20507</v>
      </c>
      <c r="Y7453" s="136">
        <v>22064</v>
      </c>
      <c r="Z7453" s="135">
        <v>23236</v>
      </c>
      <c r="AA7453" s="136">
        <v>23878</v>
      </c>
      <c r="AB7453" s="135">
        <v>23118</v>
      </c>
      <c r="AC7453" s="136">
        <v>22585</v>
      </c>
      <c r="AD7453" s="135">
        <v>24354</v>
      </c>
      <c r="AE7453" s="137">
        <v>25170</v>
      </c>
      <c r="AF7453" s="138">
        <v>25487</v>
      </c>
    </row>
    <row r="7454" spans="2:32">
      <c r="B7454" s="114">
        <v>7416</v>
      </c>
      <c r="C7454" s="115">
        <v>7416</v>
      </c>
      <c r="D7454" s="116">
        <v>309</v>
      </c>
      <c r="E7454" s="117">
        <v>11</v>
      </c>
      <c r="F7454" s="118">
        <v>5</v>
      </c>
      <c r="G7454" s="119" t="s">
        <v>485</v>
      </c>
      <c r="H7454" s="120">
        <v>11</v>
      </c>
      <c r="I7454" s="115">
        <v>4</v>
      </c>
      <c r="J7454" s="116" t="s">
        <v>485</v>
      </c>
      <c r="K7454" s="121">
        <v>24</v>
      </c>
      <c r="L7454" s="108"/>
      <c r="M7454" s="122">
        <v>13932</v>
      </c>
      <c r="N7454" s="123">
        <v>14905</v>
      </c>
      <c r="O7454" s="124">
        <v>15781</v>
      </c>
      <c r="P7454" s="123">
        <v>16039</v>
      </c>
      <c r="Q7454" s="124">
        <v>15871</v>
      </c>
      <c r="R7454" s="123">
        <v>16541</v>
      </c>
      <c r="S7454" s="124">
        <v>17640</v>
      </c>
      <c r="T7454" s="123">
        <v>18279</v>
      </c>
      <c r="U7454" s="124">
        <v>19009</v>
      </c>
      <c r="V7454" s="123">
        <v>18946</v>
      </c>
      <c r="W7454" s="124">
        <v>19172</v>
      </c>
      <c r="X7454" s="123">
        <v>19857</v>
      </c>
      <c r="Y7454" s="124">
        <v>21482</v>
      </c>
      <c r="Z7454" s="123">
        <v>22646</v>
      </c>
      <c r="AA7454" s="124">
        <v>23195</v>
      </c>
      <c r="AB7454" s="123">
        <v>22750</v>
      </c>
      <c r="AC7454" s="124">
        <v>22206</v>
      </c>
      <c r="AD7454" s="123">
        <v>23828</v>
      </c>
      <c r="AE7454" s="125">
        <v>24521</v>
      </c>
      <c r="AF7454" s="126">
        <v>24962</v>
      </c>
    </row>
    <row r="7455" spans="2:32">
      <c r="B7455" s="127">
        <v>7417</v>
      </c>
      <c r="C7455" s="128">
        <v>7417</v>
      </c>
      <c r="D7455" s="129">
        <v>310</v>
      </c>
      <c r="E7455" s="130">
        <v>11</v>
      </c>
      <c r="F7455" s="131">
        <v>6</v>
      </c>
      <c r="G7455" s="132" t="s">
        <v>485</v>
      </c>
      <c r="H7455" s="133">
        <v>11</v>
      </c>
      <c r="I7455" s="128">
        <v>5</v>
      </c>
      <c r="J7455" s="129" t="s">
        <v>485</v>
      </c>
      <c r="K7455" s="134">
        <v>1</v>
      </c>
      <c r="L7455" s="108"/>
      <c r="M7455" s="81">
        <v>13265</v>
      </c>
      <c r="N7455" s="135">
        <v>14015</v>
      </c>
      <c r="O7455" s="136">
        <v>15084</v>
      </c>
      <c r="P7455" s="135">
        <v>15057</v>
      </c>
      <c r="Q7455" s="136">
        <v>15101</v>
      </c>
      <c r="R7455" s="135">
        <v>16011</v>
      </c>
      <c r="S7455" s="136">
        <v>16636</v>
      </c>
      <c r="T7455" s="135">
        <v>17225</v>
      </c>
      <c r="U7455" s="136">
        <v>18458</v>
      </c>
      <c r="V7455" s="135">
        <v>17760</v>
      </c>
      <c r="W7455" s="136">
        <v>18582</v>
      </c>
      <c r="X7455" s="135">
        <v>19735</v>
      </c>
      <c r="Y7455" s="136">
        <v>20682</v>
      </c>
      <c r="Z7455" s="135">
        <v>22199</v>
      </c>
      <c r="AA7455" s="136">
        <v>21790</v>
      </c>
      <c r="AB7455" s="135">
        <v>21007</v>
      </c>
      <c r="AC7455" s="136">
        <v>21527</v>
      </c>
      <c r="AD7455" s="135">
        <v>23109</v>
      </c>
      <c r="AE7455" s="137">
        <v>23513</v>
      </c>
      <c r="AF7455" s="138">
        <v>24571</v>
      </c>
    </row>
    <row r="7456" spans="2:32">
      <c r="B7456" s="114">
        <v>7418</v>
      </c>
      <c r="C7456" s="115">
        <v>7418</v>
      </c>
      <c r="D7456" s="116">
        <v>310</v>
      </c>
      <c r="E7456" s="117">
        <v>11</v>
      </c>
      <c r="F7456" s="118">
        <v>6</v>
      </c>
      <c r="G7456" s="119" t="s">
        <v>485</v>
      </c>
      <c r="H7456" s="120">
        <v>11</v>
      </c>
      <c r="I7456" s="115">
        <v>5</v>
      </c>
      <c r="J7456" s="116" t="s">
        <v>485</v>
      </c>
      <c r="K7456" s="121">
        <v>2</v>
      </c>
      <c r="L7456" s="108"/>
      <c r="M7456" s="122">
        <v>13057</v>
      </c>
      <c r="N7456" s="123">
        <v>13730</v>
      </c>
      <c r="O7456" s="124">
        <v>14746</v>
      </c>
      <c r="P7456" s="123">
        <v>14691</v>
      </c>
      <c r="Q7456" s="124">
        <v>14795</v>
      </c>
      <c r="R7456" s="123">
        <v>15778</v>
      </c>
      <c r="S7456" s="124">
        <v>16341</v>
      </c>
      <c r="T7456" s="123">
        <v>16969</v>
      </c>
      <c r="U7456" s="124">
        <v>18144</v>
      </c>
      <c r="V7456" s="123">
        <v>17449</v>
      </c>
      <c r="W7456" s="124">
        <v>18352</v>
      </c>
      <c r="X7456" s="123">
        <v>19466</v>
      </c>
      <c r="Y7456" s="124">
        <v>20272</v>
      </c>
      <c r="Z7456" s="123">
        <v>21757</v>
      </c>
      <c r="AA7456" s="124">
        <v>21284</v>
      </c>
      <c r="AB7456" s="123">
        <v>20553</v>
      </c>
      <c r="AC7456" s="124">
        <v>21218</v>
      </c>
      <c r="AD7456" s="123">
        <v>22631</v>
      </c>
      <c r="AE7456" s="125">
        <v>23077</v>
      </c>
      <c r="AF7456" s="126">
        <v>24057</v>
      </c>
    </row>
    <row r="7457" spans="2:32">
      <c r="B7457" s="127">
        <v>7419</v>
      </c>
      <c r="C7457" s="128">
        <v>7419</v>
      </c>
      <c r="D7457" s="129">
        <v>310</v>
      </c>
      <c r="E7457" s="130">
        <v>11</v>
      </c>
      <c r="F7457" s="131">
        <v>6</v>
      </c>
      <c r="G7457" s="132" t="s">
        <v>485</v>
      </c>
      <c r="H7457" s="133">
        <v>11</v>
      </c>
      <c r="I7457" s="128">
        <v>5</v>
      </c>
      <c r="J7457" s="129" t="s">
        <v>485</v>
      </c>
      <c r="K7457" s="134">
        <v>3</v>
      </c>
      <c r="L7457" s="108"/>
      <c r="M7457" s="81">
        <v>12969</v>
      </c>
      <c r="N7457" s="135">
        <v>13591</v>
      </c>
      <c r="O7457" s="136">
        <v>14556</v>
      </c>
      <c r="P7457" s="135">
        <v>14532</v>
      </c>
      <c r="Q7457" s="136">
        <v>14657</v>
      </c>
      <c r="R7457" s="135">
        <v>15754</v>
      </c>
      <c r="S7457" s="136">
        <v>16301</v>
      </c>
      <c r="T7457" s="135">
        <v>16918</v>
      </c>
      <c r="U7457" s="136">
        <v>17971</v>
      </c>
      <c r="V7457" s="135">
        <v>17352</v>
      </c>
      <c r="W7457" s="136">
        <v>18348</v>
      </c>
      <c r="X7457" s="135">
        <v>19394</v>
      </c>
      <c r="Y7457" s="136">
        <v>20142</v>
      </c>
      <c r="Z7457" s="135">
        <v>21464</v>
      </c>
      <c r="AA7457" s="136">
        <v>21020</v>
      </c>
      <c r="AB7457" s="135">
        <v>20340</v>
      </c>
      <c r="AC7457" s="136">
        <v>21076</v>
      </c>
      <c r="AD7457" s="135">
        <v>22418</v>
      </c>
      <c r="AE7457" s="137">
        <v>22834</v>
      </c>
      <c r="AF7457" s="138">
        <v>23681</v>
      </c>
    </row>
    <row r="7458" spans="2:32">
      <c r="B7458" s="114">
        <v>7420</v>
      </c>
      <c r="C7458" s="115">
        <v>7420</v>
      </c>
      <c r="D7458" s="116">
        <v>310</v>
      </c>
      <c r="E7458" s="117">
        <v>11</v>
      </c>
      <c r="F7458" s="118">
        <v>6</v>
      </c>
      <c r="G7458" s="119" t="s">
        <v>485</v>
      </c>
      <c r="H7458" s="120">
        <v>11</v>
      </c>
      <c r="I7458" s="115">
        <v>5</v>
      </c>
      <c r="J7458" s="116" t="s">
        <v>485</v>
      </c>
      <c r="K7458" s="121">
        <v>4</v>
      </c>
      <c r="L7458" s="108"/>
      <c r="M7458" s="122">
        <v>13062</v>
      </c>
      <c r="N7458" s="123">
        <v>13560</v>
      </c>
      <c r="O7458" s="124">
        <v>14490</v>
      </c>
      <c r="P7458" s="123">
        <v>14420</v>
      </c>
      <c r="Q7458" s="124">
        <v>14510</v>
      </c>
      <c r="R7458" s="123">
        <v>15771</v>
      </c>
      <c r="S7458" s="124">
        <v>16169</v>
      </c>
      <c r="T7458" s="123">
        <v>16752</v>
      </c>
      <c r="U7458" s="124">
        <v>17714</v>
      </c>
      <c r="V7458" s="123">
        <v>17020</v>
      </c>
      <c r="W7458" s="124">
        <v>18149</v>
      </c>
      <c r="X7458" s="123">
        <v>19094</v>
      </c>
      <c r="Y7458" s="124">
        <v>19638</v>
      </c>
      <c r="Z7458" s="123">
        <v>20838</v>
      </c>
      <c r="AA7458" s="124">
        <v>20332</v>
      </c>
      <c r="AB7458" s="123">
        <v>19704</v>
      </c>
      <c r="AC7458" s="124">
        <v>20629</v>
      </c>
      <c r="AD7458" s="123">
        <v>21698</v>
      </c>
      <c r="AE7458" s="125">
        <v>22079</v>
      </c>
      <c r="AF7458" s="126">
        <v>22858</v>
      </c>
    </row>
    <row r="7459" spans="2:32">
      <c r="B7459" s="127">
        <v>7421</v>
      </c>
      <c r="C7459" s="128">
        <v>7421</v>
      </c>
      <c r="D7459" s="129">
        <v>310</v>
      </c>
      <c r="E7459" s="130">
        <v>11</v>
      </c>
      <c r="F7459" s="131">
        <v>6</v>
      </c>
      <c r="G7459" s="132" t="s">
        <v>485</v>
      </c>
      <c r="H7459" s="133">
        <v>11</v>
      </c>
      <c r="I7459" s="128">
        <v>5</v>
      </c>
      <c r="J7459" s="129" t="s">
        <v>485</v>
      </c>
      <c r="K7459" s="134">
        <v>5</v>
      </c>
      <c r="L7459" s="108"/>
      <c r="M7459" s="81">
        <v>13499</v>
      </c>
      <c r="N7459" s="135">
        <v>13809</v>
      </c>
      <c r="O7459" s="136">
        <v>14694</v>
      </c>
      <c r="P7459" s="135">
        <v>14351</v>
      </c>
      <c r="Q7459" s="136">
        <v>14486</v>
      </c>
      <c r="R7459" s="135">
        <v>16125</v>
      </c>
      <c r="S7459" s="136">
        <v>16276</v>
      </c>
      <c r="T7459" s="135">
        <v>16858</v>
      </c>
      <c r="U7459" s="136">
        <v>17630</v>
      </c>
      <c r="V7459" s="135">
        <v>16730</v>
      </c>
      <c r="W7459" s="136">
        <v>18135</v>
      </c>
      <c r="X7459" s="135">
        <v>19050</v>
      </c>
      <c r="Y7459" s="136">
        <v>19296</v>
      </c>
      <c r="Z7459" s="135">
        <v>20366</v>
      </c>
      <c r="AA7459" s="136">
        <v>19556</v>
      </c>
      <c r="AB7459" s="135">
        <v>19054</v>
      </c>
      <c r="AC7459" s="136">
        <v>20246</v>
      </c>
      <c r="AD7459" s="135">
        <v>21097</v>
      </c>
      <c r="AE7459" s="137">
        <v>21440</v>
      </c>
      <c r="AF7459" s="138">
        <v>22150</v>
      </c>
    </row>
    <row r="7460" spans="2:32">
      <c r="B7460" s="114">
        <v>7422</v>
      </c>
      <c r="C7460" s="115">
        <v>7422</v>
      </c>
      <c r="D7460" s="116">
        <v>310</v>
      </c>
      <c r="E7460" s="117">
        <v>11</v>
      </c>
      <c r="F7460" s="118">
        <v>6</v>
      </c>
      <c r="G7460" s="119" t="s">
        <v>485</v>
      </c>
      <c r="H7460" s="120">
        <v>11</v>
      </c>
      <c r="I7460" s="115">
        <v>5</v>
      </c>
      <c r="J7460" s="116" t="s">
        <v>485</v>
      </c>
      <c r="K7460" s="121">
        <v>6</v>
      </c>
      <c r="L7460" s="108"/>
      <c r="M7460" s="122">
        <v>14727</v>
      </c>
      <c r="N7460" s="123">
        <v>14550</v>
      </c>
      <c r="O7460" s="124">
        <v>15399</v>
      </c>
      <c r="P7460" s="123">
        <v>14533</v>
      </c>
      <c r="Q7460" s="124">
        <v>14612</v>
      </c>
      <c r="R7460" s="123">
        <v>17231</v>
      </c>
      <c r="S7460" s="124">
        <v>17037</v>
      </c>
      <c r="T7460" s="123">
        <v>17382</v>
      </c>
      <c r="U7460" s="124">
        <v>17988</v>
      </c>
      <c r="V7460" s="123">
        <v>16570</v>
      </c>
      <c r="W7460" s="124">
        <v>18557</v>
      </c>
      <c r="X7460" s="123">
        <v>19723</v>
      </c>
      <c r="Y7460" s="124">
        <v>19528</v>
      </c>
      <c r="Z7460" s="123">
        <v>20301</v>
      </c>
      <c r="AA7460" s="124">
        <v>18902</v>
      </c>
      <c r="AB7460" s="123">
        <v>18471</v>
      </c>
      <c r="AC7460" s="124">
        <v>20354</v>
      </c>
      <c r="AD7460" s="123">
        <v>21069</v>
      </c>
      <c r="AE7460" s="125">
        <v>21195</v>
      </c>
      <c r="AF7460" s="126">
        <v>21850</v>
      </c>
    </row>
    <row r="7461" spans="2:32">
      <c r="B7461" s="127">
        <v>7423</v>
      </c>
      <c r="C7461" s="128">
        <v>7423</v>
      </c>
      <c r="D7461" s="129">
        <v>310</v>
      </c>
      <c r="E7461" s="130">
        <v>11</v>
      </c>
      <c r="F7461" s="131">
        <v>6</v>
      </c>
      <c r="G7461" s="132" t="s">
        <v>485</v>
      </c>
      <c r="H7461" s="133">
        <v>11</v>
      </c>
      <c r="I7461" s="128">
        <v>5</v>
      </c>
      <c r="J7461" s="129" t="s">
        <v>485</v>
      </c>
      <c r="K7461" s="134">
        <v>7</v>
      </c>
      <c r="L7461" s="108"/>
      <c r="M7461" s="81">
        <v>16385</v>
      </c>
      <c r="N7461" s="135">
        <v>15834</v>
      </c>
      <c r="O7461" s="136">
        <v>16620</v>
      </c>
      <c r="P7461" s="135">
        <v>15054</v>
      </c>
      <c r="Q7461" s="136">
        <v>14858</v>
      </c>
      <c r="R7461" s="135">
        <v>18674</v>
      </c>
      <c r="S7461" s="136">
        <v>18194</v>
      </c>
      <c r="T7461" s="135">
        <v>18495</v>
      </c>
      <c r="U7461" s="136">
        <v>19010</v>
      </c>
      <c r="V7461" s="135">
        <v>16649</v>
      </c>
      <c r="W7461" s="136">
        <v>19675</v>
      </c>
      <c r="X7461" s="135">
        <v>20791</v>
      </c>
      <c r="Y7461" s="136">
        <v>20244</v>
      </c>
      <c r="Z7461" s="135">
        <v>20906</v>
      </c>
      <c r="AA7461" s="136">
        <v>18760</v>
      </c>
      <c r="AB7461" s="135">
        <v>18194</v>
      </c>
      <c r="AC7461" s="136">
        <v>21287</v>
      </c>
      <c r="AD7461" s="135">
        <v>21557</v>
      </c>
      <c r="AE7461" s="137">
        <v>21811</v>
      </c>
      <c r="AF7461" s="138">
        <v>22298</v>
      </c>
    </row>
    <row r="7462" spans="2:32">
      <c r="B7462" s="114">
        <v>7424</v>
      </c>
      <c r="C7462" s="115">
        <v>7424</v>
      </c>
      <c r="D7462" s="116">
        <v>310</v>
      </c>
      <c r="E7462" s="117">
        <v>11</v>
      </c>
      <c r="F7462" s="118">
        <v>6</v>
      </c>
      <c r="G7462" s="119" t="s">
        <v>485</v>
      </c>
      <c r="H7462" s="120">
        <v>11</v>
      </c>
      <c r="I7462" s="115">
        <v>5</v>
      </c>
      <c r="J7462" s="116" t="s">
        <v>485</v>
      </c>
      <c r="K7462" s="121">
        <v>8</v>
      </c>
      <c r="L7462" s="108"/>
      <c r="M7462" s="122">
        <v>16956</v>
      </c>
      <c r="N7462" s="123">
        <v>16739</v>
      </c>
      <c r="O7462" s="124">
        <v>17637</v>
      </c>
      <c r="P7462" s="123">
        <v>15720</v>
      </c>
      <c r="Q7462" s="124">
        <v>15335</v>
      </c>
      <c r="R7462" s="123">
        <v>19173</v>
      </c>
      <c r="S7462" s="124">
        <v>19021</v>
      </c>
      <c r="T7462" s="123">
        <v>19361</v>
      </c>
      <c r="U7462" s="124">
        <v>19982</v>
      </c>
      <c r="V7462" s="123">
        <v>17036</v>
      </c>
      <c r="W7462" s="124">
        <v>20639</v>
      </c>
      <c r="X7462" s="123">
        <v>21042</v>
      </c>
      <c r="Y7462" s="124">
        <v>20894</v>
      </c>
      <c r="Z7462" s="123">
        <v>21644</v>
      </c>
      <c r="AA7462" s="124">
        <v>19189</v>
      </c>
      <c r="AB7462" s="123">
        <v>18481</v>
      </c>
      <c r="AC7462" s="124">
        <v>22144</v>
      </c>
      <c r="AD7462" s="123">
        <v>22081</v>
      </c>
      <c r="AE7462" s="125">
        <v>22423</v>
      </c>
      <c r="AF7462" s="126">
        <v>22967</v>
      </c>
    </row>
    <row r="7463" spans="2:32">
      <c r="B7463" s="127">
        <v>7425</v>
      </c>
      <c r="C7463" s="128">
        <v>7425</v>
      </c>
      <c r="D7463" s="129">
        <v>310</v>
      </c>
      <c r="E7463" s="130">
        <v>11</v>
      </c>
      <c r="F7463" s="131">
        <v>6</v>
      </c>
      <c r="G7463" s="132" t="s">
        <v>485</v>
      </c>
      <c r="H7463" s="133">
        <v>11</v>
      </c>
      <c r="I7463" s="128">
        <v>5</v>
      </c>
      <c r="J7463" s="129" t="s">
        <v>485</v>
      </c>
      <c r="K7463" s="134">
        <v>9</v>
      </c>
      <c r="L7463" s="108"/>
      <c r="M7463" s="81">
        <v>17034</v>
      </c>
      <c r="N7463" s="135">
        <v>16930</v>
      </c>
      <c r="O7463" s="136">
        <v>17886</v>
      </c>
      <c r="P7463" s="135">
        <v>16287</v>
      </c>
      <c r="Q7463" s="136">
        <v>15844</v>
      </c>
      <c r="R7463" s="135">
        <v>19324</v>
      </c>
      <c r="S7463" s="136">
        <v>19169</v>
      </c>
      <c r="T7463" s="135">
        <v>19554</v>
      </c>
      <c r="U7463" s="136">
        <v>20123</v>
      </c>
      <c r="V7463" s="135">
        <v>17525</v>
      </c>
      <c r="W7463" s="136">
        <v>20759</v>
      </c>
      <c r="X7463" s="135">
        <v>21038</v>
      </c>
      <c r="Y7463" s="136">
        <v>20946</v>
      </c>
      <c r="Z7463" s="135">
        <v>21716</v>
      </c>
      <c r="AA7463" s="136">
        <v>19577</v>
      </c>
      <c r="AB7463" s="135">
        <v>18907</v>
      </c>
      <c r="AC7463" s="136">
        <v>22176</v>
      </c>
      <c r="AD7463" s="135">
        <v>22053</v>
      </c>
      <c r="AE7463" s="137">
        <v>22495</v>
      </c>
      <c r="AF7463" s="138">
        <v>23002</v>
      </c>
    </row>
    <row r="7464" spans="2:32">
      <c r="B7464" s="114">
        <v>7426</v>
      </c>
      <c r="C7464" s="115">
        <v>7426</v>
      </c>
      <c r="D7464" s="116">
        <v>310</v>
      </c>
      <c r="E7464" s="117">
        <v>11</v>
      </c>
      <c r="F7464" s="118">
        <v>6</v>
      </c>
      <c r="G7464" s="119" t="s">
        <v>485</v>
      </c>
      <c r="H7464" s="120">
        <v>11</v>
      </c>
      <c r="I7464" s="115">
        <v>5</v>
      </c>
      <c r="J7464" s="116" t="s">
        <v>485</v>
      </c>
      <c r="K7464" s="121">
        <v>10</v>
      </c>
      <c r="L7464" s="108"/>
      <c r="M7464" s="122">
        <v>16952</v>
      </c>
      <c r="N7464" s="123">
        <v>16854</v>
      </c>
      <c r="O7464" s="124">
        <v>17816</v>
      </c>
      <c r="P7464" s="123">
        <v>16536</v>
      </c>
      <c r="Q7464" s="124">
        <v>16121</v>
      </c>
      <c r="R7464" s="123">
        <v>19197</v>
      </c>
      <c r="S7464" s="124">
        <v>19018</v>
      </c>
      <c r="T7464" s="123">
        <v>19425</v>
      </c>
      <c r="U7464" s="124">
        <v>20169</v>
      </c>
      <c r="V7464" s="123">
        <v>17683</v>
      </c>
      <c r="W7464" s="124">
        <v>20668</v>
      </c>
      <c r="X7464" s="123">
        <v>20984</v>
      </c>
      <c r="Y7464" s="124">
        <v>20838</v>
      </c>
      <c r="Z7464" s="123">
        <v>21620</v>
      </c>
      <c r="AA7464" s="124">
        <v>19883</v>
      </c>
      <c r="AB7464" s="123">
        <v>19120</v>
      </c>
      <c r="AC7464" s="124">
        <v>22316</v>
      </c>
      <c r="AD7464" s="123">
        <v>21990</v>
      </c>
      <c r="AE7464" s="125">
        <v>22457</v>
      </c>
      <c r="AF7464" s="126">
        <v>22944</v>
      </c>
    </row>
    <row r="7465" spans="2:32">
      <c r="B7465" s="127">
        <v>7427</v>
      </c>
      <c r="C7465" s="128">
        <v>7427</v>
      </c>
      <c r="D7465" s="129">
        <v>310</v>
      </c>
      <c r="E7465" s="130">
        <v>11</v>
      </c>
      <c r="F7465" s="131">
        <v>6</v>
      </c>
      <c r="G7465" s="132" t="s">
        <v>485</v>
      </c>
      <c r="H7465" s="133">
        <v>11</v>
      </c>
      <c r="I7465" s="128">
        <v>5</v>
      </c>
      <c r="J7465" s="129" t="s">
        <v>485</v>
      </c>
      <c r="K7465" s="134">
        <v>11</v>
      </c>
      <c r="L7465" s="108"/>
      <c r="M7465" s="81">
        <v>17107</v>
      </c>
      <c r="N7465" s="135">
        <v>16776</v>
      </c>
      <c r="O7465" s="136">
        <v>17862</v>
      </c>
      <c r="P7465" s="135">
        <v>16731</v>
      </c>
      <c r="Q7465" s="136">
        <v>16389</v>
      </c>
      <c r="R7465" s="135">
        <v>19177</v>
      </c>
      <c r="S7465" s="136">
        <v>18863</v>
      </c>
      <c r="T7465" s="135">
        <v>19240</v>
      </c>
      <c r="U7465" s="136">
        <v>20472</v>
      </c>
      <c r="V7465" s="135">
        <v>17628</v>
      </c>
      <c r="W7465" s="136">
        <v>20567</v>
      </c>
      <c r="X7465" s="135">
        <v>20991</v>
      </c>
      <c r="Y7465" s="136">
        <v>20602</v>
      </c>
      <c r="Z7465" s="135">
        <v>21734</v>
      </c>
      <c r="AA7465" s="136">
        <v>19949</v>
      </c>
      <c r="AB7465" s="135">
        <v>19043</v>
      </c>
      <c r="AC7465" s="136">
        <v>22654</v>
      </c>
      <c r="AD7465" s="135">
        <v>21779</v>
      </c>
      <c r="AE7465" s="137">
        <v>22237</v>
      </c>
      <c r="AF7465" s="138">
        <v>23113</v>
      </c>
    </row>
    <row r="7466" spans="2:32">
      <c r="B7466" s="114">
        <v>7428</v>
      </c>
      <c r="C7466" s="115">
        <v>7428</v>
      </c>
      <c r="D7466" s="116">
        <v>310</v>
      </c>
      <c r="E7466" s="117">
        <v>11</v>
      </c>
      <c r="F7466" s="118">
        <v>6</v>
      </c>
      <c r="G7466" s="119" t="s">
        <v>485</v>
      </c>
      <c r="H7466" s="120">
        <v>11</v>
      </c>
      <c r="I7466" s="115">
        <v>5</v>
      </c>
      <c r="J7466" s="116" t="s">
        <v>485</v>
      </c>
      <c r="K7466" s="121">
        <v>12</v>
      </c>
      <c r="L7466" s="108"/>
      <c r="M7466" s="122">
        <v>17058</v>
      </c>
      <c r="N7466" s="123">
        <v>16691</v>
      </c>
      <c r="O7466" s="124">
        <v>17833</v>
      </c>
      <c r="P7466" s="123">
        <v>16702</v>
      </c>
      <c r="Q7466" s="124">
        <v>16562</v>
      </c>
      <c r="R7466" s="123">
        <v>19002</v>
      </c>
      <c r="S7466" s="124">
        <v>18711</v>
      </c>
      <c r="T7466" s="123">
        <v>19039</v>
      </c>
      <c r="U7466" s="124">
        <v>20516</v>
      </c>
      <c r="V7466" s="123">
        <v>17653</v>
      </c>
      <c r="W7466" s="124">
        <v>20502</v>
      </c>
      <c r="X7466" s="123">
        <v>20794</v>
      </c>
      <c r="Y7466" s="124">
        <v>20313</v>
      </c>
      <c r="Z7466" s="123">
        <v>21990</v>
      </c>
      <c r="AA7466" s="124">
        <v>19752</v>
      </c>
      <c r="AB7466" s="123">
        <v>18911</v>
      </c>
      <c r="AC7466" s="124">
        <v>22767</v>
      </c>
      <c r="AD7466" s="123">
        <v>21495</v>
      </c>
      <c r="AE7466" s="125">
        <v>21935</v>
      </c>
      <c r="AF7466" s="126">
        <v>23372</v>
      </c>
    </row>
    <row r="7467" spans="2:32">
      <c r="B7467" s="127">
        <v>7429</v>
      </c>
      <c r="C7467" s="128">
        <v>7429</v>
      </c>
      <c r="D7467" s="129">
        <v>310</v>
      </c>
      <c r="E7467" s="130">
        <v>11</v>
      </c>
      <c r="F7467" s="131">
        <v>6</v>
      </c>
      <c r="G7467" s="132" t="s">
        <v>485</v>
      </c>
      <c r="H7467" s="133">
        <v>11</v>
      </c>
      <c r="I7467" s="128">
        <v>5</v>
      </c>
      <c r="J7467" s="129" t="s">
        <v>485</v>
      </c>
      <c r="K7467" s="134">
        <v>13</v>
      </c>
      <c r="L7467" s="108"/>
      <c r="M7467" s="81">
        <v>16712</v>
      </c>
      <c r="N7467" s="135">
        <v>16387</v>
      </c>
      <c r="O7467" s="136">
        <v>17562</v>
      </c>
      <c r="P7467" s="135">
        <v>16489</v>
      </c>
      <c r="Q7467" s="136">
        <v>16401</v>
      </c>
      <c r="R7467" s="135">
        <v>18563</v>
      </c>
      <c r="S7467" s="136">
        <v>18481</v>
      </c>
      <c r="T7467" s="135">
        <v>18646</v>
      </c>
      <c r="U7467" s="136">
        <v>20265</v>
      </c>
      <c r="V7467" s="135">
        <v>17406</v>
      </c>
      <c r="W7467" s="136">
        <v>20221</v>
      </c>
      <c r="X7467" s="135">
        <v>20319</v>
      </c>
      <c r="Y7467" s="136">
        <v>20031</v>
      </c>
      <c r="Z7467" s="135">
        <v>21734</v>
      </c>
      <c r="AA7467" s="136">
        <v>19475</v>
      </c>
      <c r="AB7467" s="135">
        <v>18617</v>
      </c>
      <c r="AC7467" s="136">
        <v>22564</v>
      </c>
      <c r="AD7467" s="135">
        <v>21224</v>
      </c>
      <c r="AE7467" s="137">
        <v>21498</v>
      </c>
      <c r="AF7467" s="138">
        <v>23110</v>
      </c>
    </row>
    <row r="7468" spans="2:32">
      <c r="B7468" s="114">
        <v>7430</v>
      </c>
      <c r="C7468" s="115">
        <v>7430</v>
      </c>
      <c r="D7468" s="116">
        <v>310</v>
      </c>
      <c r="E7468" s="117">
        <v>11</v>
      </c>
      <c r="F7468" s="118">
        <v>6</v>
      </c>
      <c r="G7468" s="119" t="s">
        <v>485</v>
      </c>
      <c r="H7468" s="120">
        <v>11</v>
      </c>
      <c r="I7468" s="115">
        <v>5</v>
      </c>
      <c r="J7468" s="116" t="s">
        <v>485</v>
      </c>
      <c r="K7468" s="121">
        <v>14</v>
      </c>
      <c r="L7468" s="108"/>
      <c r="M7468" s="122">
        <v>16517</v>
      </c>
      <c r="N7468" s="123">
        <v>16293</v>
      </c>
      <c r="O7468" s="124">
        <v>17405</v>
      </c>
      <c r="P7468" s="123">
        <v>16187</v>
      </c>
      <c r="Q7468" s="124">
        <v>16200</v>
      </c>
      <c r="R7468" s="123">
        <v>18314</v>
      </c>
      <c r="S7468" s="124">
        <v>18467</v>
      </c>
      <c r="T7468" s="123">
        <v>18514</v>
      </c>
      <c r="U7468" s="124">
        <v>20015</v>
      </c>
      <c r="V7468" s="123">
        <v>17213</v>
      </c>
      <c r="W7468" s="124">
        <v>20103</v>
      </c>
      <c r="X7468" s="123">
        <v>20006</v>
      </c>
      <c r="Y7468" s="124">
        <v>19969</v>
      </c>
      <c r="Z7468" s="123">
        <v>21635</v>
      </c>
      <c r="AA7468" s="124">
        <v>19092</v>
      </c>
      <c r="AB7468" s="123">
        <v>18422</v>
      </c>
      <c r="AC7468" s="124">
        <v>22358</v>
      </c>
      <c r="AD7468" s="123">
        <v>21122</v>
      </c>
      <c r="AE7468" s="125">
        <v>21261</v>
      </c>
      <c r="AF7468" s="126">
        <v>23002</v>
      </c>
    </row>
    <row r="7469" spans="2:32">
      <c r="B7469" s="127">
        <v>7431</v>
      </c>
      <c r="C7469" s="128">
        <v>7431</v>
      </c>
      <c r="D7469" s="129">
        <v>310</v>
      </c>
      <c r="E7469" s="130">
        <v>11</v>
      </c>
      <c r="F7469" s="131">
        <v>6</v>
      </c>
      <c r="G7469" s="132" t="s">
        <v>485</v>
      </c>
      <c r="H7469" s="133">
        <v>11</v>
      </c>
      <c r="I7469" s="128">
        <v>5</v>
      </c>
      <c r="J7469" s="129" t="s">
        <v>485</v>
      </c>
      <c r="K7469" s="134">
        <v>15</v>
      </c>
      <c r="L7469" s="108"/>
      <c r="M7469" s="81">
        <v>16535</v>
      </c>
      <c r="N7469" s="135">
        <v>16400</v>
      </c>
      <c r="O7469" s="136">
        <v>17290</v>
      </c>
      <c r="P7469" s="135">
        <v>16172</v>
      </c>
      <c r="Q7469" s="136">
        <v>16166</v>
      </c>
      <c r="R7469" s="135">
        <v>18394</v>
      </c>
      <c r="S7469" s="136">
        <v>18604</v>
      </c>
      <c r="T7469" s="135">
        <v>18612</v>
      </c>
      <c r="U7469" s="136">
        <v>19607</v>
      </c>
      <c r="V7469" s="135">
        <v>17340</v>
      </c>
      <c r="W7469" s="136">
        <v>20058</v>
      </c>
      <c r="X7469" s="135">
        <v>20038</v>
      </c>
      <c r="Y7469" s="136">
        <v>20090</v>
      </c>
      <c r="Z7469" s="135">
        <v>21157</v>
      </c>
      <c r="AA7469" s="136">
        <v>19027</v>
      </c>
      <c r="AB7469" s="135">
        <v>18626</v>
      </c>
      <c r="AC7469" s="136">
        <v>22005</v>
      </c>
      <c r="AD7469" s="135">
        <v>21211</v>
      </c>
      <c r="AE7469" s="137">
        <v>21272</v>
      </c>
      <c r="AF7469" s="138">
        <v>22491</v>
      </c>
    </row>
    <row r="7470" spans="2:32">
      <c r="B7470" s="114">
        <v>7432</v>
      </c>
      <c r="C7470" s="115">
        <v>7432</v>
      </c>
      <c r="D7470" s="116">
        <v>310</v>
      </c>
      <c r="E7470" s="117">
        <v>11</v>
      </c>
      <c r="F7470" s="118">
        <v>6</v>
      </c>
      <c r="G7470" s="119" t="s">
        <v>485</v>
      </c>
      <c r="H7470" s="120">
        <v>11</v>
      </c>
      <c r="I7470" s="115">
        <v>5</v>
      </c>
      <c r="J7470" s="116" t="s">
        <v>485</v>
      </c>
      <c r="K7470" s="121">
        <v>16</v>
      </c>
      <c r="L7470" s="108"/>
      <c r="M7470" s="122">
        <v>17193</v>
      </c>
      <c r="N7470" s="123">
        <v>17077</v>
      </c>
      <c r="O7470" s="124">
        <v>17622</v>
      </c>
      <c r="P7470" s="123">
        <v>16531</v>
      </c>
      <c r="Q7470" s="124">
        <v>16656</v>
      </c>
      <c r="R7470" s="123">
        <v>19272</v>
      </c>
      <c r="S7470" s="124">
        <v>19200</v>
      </c>
      <c r="T7470" s="123">
        <v>19192</v>
      </c>
      <c r="U7470" s="124">
        <v>19534</v>
      </c>
      <c r="V7470" s="123">
        <v>17946</v>
      </c>
      <c r="W7470" s="124">
        <v>20348</v>
      </c>
      <c r="X7470" s="123">
        <v>20946</v>
      </c>
      <c r="Y7470" s="124">
        <v>20594</v>
      </c>
      <c r="Z7470" s="123">
        <v>20969</v>
      </c>
      <c r="AA7470" s="124">
        <v>19202</v>
      </c>
      <c r="AB7470" s="123">
        <v>19277</v>
      </c>
      <c r="AC7470" s="124">
        <v>21918</v>
      </c>
      <c r="AD7470" s="123">
        <v>21663</v>
      </c>
      <c r="AE7470" s="125">
        <v>21656</v>
      </c>
      <c r="AF7470" s="126">
        <v>22238</v>
      </c>
    </row>
    <row r="7471" spans="2:32">
      <c r="B7471" s="127">
        <v>7433</v>
      </c>
      <c r="C7471" s="128">
        <v>7433</v>
      </c>
      <c r="D7471" s="129">
        <v>310</v>
      </c>
      <c r="E7471" s="130">
        <v>11</v>
      </c>
      <c r="F7471" s="131">
        <v>6</v>
      </c>
      <c r="G7471" s="132" t="s">
        <v>485</v>
      </c>
      <c r="H7471" s="133">
        <v>11</v>
      </c>
      <c r="I7471" s="128">
        <v>5</v>
      </c>
      <c r="J7471" s="129" t="s">
        <v>485</v>
      </c>
      <c r="K7471" s="134">
        <v>17</v>
      </c>
      <c r="L7471" s="108"/>
      <c r="M7471" s="81">
        <v>17610</v>
      </c>
      <c r="N7471" s="135">
        <v>17589</v>
      </c>
      <c r="O7471" s="136">
        <v>18062</v>
      </c>
      <c r="P7471" s="135">
        <v>17164</v>
      </c>
      <c r="Q7471" s="136">
        <v>17221</v>
      </c>
      <c r="R7471" s="135">
        <v>19741</v>
      </c>
      <c r="S7471" s="136">
        <v>19686</v>
      </c>
      <c r="T7471" s="135">
        <v>19635</v>
      </c>
      <c r="U7471" s="136">
        <v>19863</v>
      </c>
      <c r="V7471" s="135">
        <v>18658</v>
      </c>
      <c r="W7471" s="136">
        <v>20900</v>
      </c>
      <c r="X7471" s="135">
        <v>21420</v>
      </c>
      <c r="Y7471" s="136">
        <v>21168</v>
      </c>
      <c r="Z7471" s="135">
        <v>21265</v>
      </c>
      <c r="AA7471" s="136">
        <v>19951</v>
      </c>
      <c r="AB7471" s="135">
        <v>20030</v>
      </c>
      <c r="AC7471" s="136">
        <v>22470</v>
      </c>
      <c r="AD7471" s="135">
        <v>22275</v>
      </c>
      <c r="AE7471" s="137">
        <v>22286</v>
      </c>
      <c r="AF7471" s="138">
        <v>22551</v>
      </c>
    </row>
    <row r="7472" spans="2:32">
      <c r="B7472" s="114">
        <v>7434</v>
      </c>
      <c r="C7472" s="115">
        <v>7434</v>
      </c>
      <c r="D7472" s="116">
        <v>310</v>
      </c>
      <c r="E7472" s="117">
        <v>11</v>
      </c>
      <c r="F7472" s="118">
        <v>6</v>
      </c>
      <c r="G7472" s="119" t="s">
        <v>485</v>
      </c>
      <c r="H7472" s="120">
        <v>11</v>
      </c>
      <c r="I7472" s="115">
        <v>5</v>
      </c>
      <c r="J7472" s="116" t="s">
        <v>485</v>
      </c>
      <c r="K7472" s="121">
        <v>18</v>
      </c>
      <c r="L7472" s="108"/>
      <c r="M7472" s="122">
        <v>17920</v>
      </c>
      <c r="N7472" s="123">
        <v>18243</v>
      </c>
      <c r="O7472" s="124">
        <v>18715</v>
      </c>
      <c r="P7472" s="123">
        <v>17835</v>
      </c>
      <c r="Q7472" s="124">
        <v>18113</v>
      </c>
      <c r="R7472" s="123">
        <v>19961</v>
      </c>
      <c r="S7472" s="124">
        <v>20011</v>
      </c>
      <c r="T7472" s="123">
        <v>20314</v>
      </c>
      <c r="U7472" s="124">
        <v>20555</v>
      </c>
      <c r="V7472" s="123">
        <v>19482</v>
      </c>
      <c r="W7472" s="124">
        <v>21873</v>
      </c>
      <c r="X7472" s="123">
        <v>21662</v>
      </c>
      <c r="Y7472" s="124">
        <v>21888</v>
      </c>
      <c r="Z7472" s="123">
        <v>22188</v>
      </c>
      <c r="AA7472" s="124">
        <v>21175</v>
      </c>
      <c r="AB7472" s="123">
        <v>21182</v>
      </c>
      <c r="AC7472" s="124">
        <v>23543</v>
      </c>
      <c r="AD7472" s="123">
        <v>23118</v>
      </c>
      <c r="AE7472" s="125">
        <v>23454</v>
      </c>
      <c r="AF7472" s="126">
        <v>23577</v>
      </c>
    </row>
    <row r="7473" spans="2:32">
      <c r="B7473" s="127">
        <v>7435</v>
      </c>
      <c r="C7473" s="128">
        <v>7435</v>
      </c>
      <c r="D7473" s="129">
        <v>310</v>
      </c>
      <c r="E7473" s="130">
        <v>11</v>
      </c>
      <c r="F7473" s="131">
        <v>6</v>
      </c>
      <c r="G7473" s="132" t="s">
        <v>485</v>
      </c>
      <c r="H7473" s="133">
        <v>11</v>
      </c>
      <c r="I7473" s="128">
        <v>5</v>
      </c>
      <c r="J7473" s="129" t="s">
        <v>485</v>
      </c>
      <c r="K7473" s="134">
        <v>19</v>
      </c>
      <c r="L7473" s="108"/>
      <c r="M7473" s="81">
        <v>17897</v>
      </c>
      <c r="N7473" s="135">
        <v>18062</v>
      </c>
      <c r="O7473" s="136">
        <v>18613</v>
      </c>
      <c r="P7473" s="135">
        <v>17656</v>
      </c>
      <c r="Q7473" s="136">
        <v>18101</v>
      </c>
      <c r="R7473" s="135">
        <v>19983</v>
      </c>
      <c r="S7473" s="136">
        <v>20060</v>
      </c>
      <c r="T7473" s="135">
        <v>20396</v>
      </c>
      <c r="U7473" s="136">
        <v>20593</v>
      </c>
      <c r="V7473" s="135">
        <v>19630</v>
      </c>
      <c r="W7473" s="136">
        <v>22061</v>
      </c>
      <c r="X7473" s="135">
        <v>21954</v>
      </c>
      <c r="Y7473" s="136">
        <v>22363</v>
      </c>
      <c r="Z7473" s="135">
        <v>22691</v>
      </c>
      <c r="AA7473" s="136">
        <v>21531</v>
      </c>
      <c r="AB7473" s="135">
        <v>21658</v>
      </c>
      <c r="AC7473" s="136">
        <v>24007</v>
      </c>
      <c r="AD7473" s="135">
        <v>23815</v>
      </c>
      <c r="AE7473" s="137">
        <v>24157</v>
      </c>
      <c r="AF7473" s="138">
        <v>24259</v>
      </c>
    </row>
    <row r="7474" spans="2:32">
      <c r="B7474" s="114">
        <v>7436</v>
      </c>
      <c r="C7474" s="115">
        <v>7436</v>
      </c>
      <c r="D7474" s="116">
        <v>310</v>
      </c>
      <c r="E7474" s="117">
        <v>11</v>
      </c>
      <c r="F7474" s="118">
        <v>6</v>
      </c>
      <c r="G7474" s="119" t="s">
        <v>485</v>
      </c>
      <c r="H7474" s="120">
        <v>11</v>
      </c>
      <c r="I7474" s="115">
        <v>5</v>
      </c>
      <c r="J7474" s="116" t="s">
        <v>485</v>
      </c>
      <c r="K7474" s="121">
        <v>20</v>
      </c>
      <c r="L7474" s="108"/>
      <c r="M7474" s="122">
        <v>17563</v>
      </c>
      <c r="N7474" s="123">
        <v>17841</v>
      </c>
      <c r="O7474" s="124">
        <v>18252</v>
      </c>
      <c r="P7474" s="123">
        <v>17355</v>
      </c>
      <c r="Q7474" s="124">
        <v>17829</v>
      </c>
      <c r="R7474" s="123">
        <v>19803</v>
      </c>
      <c r="S7474" s="124">
        <v>20032</v>
      </c>
      <c r="T7474" s="123">
        <v>20406</v>
      </c>
      <c r="U7474" s="124">
        <v>20573</v>
      </c>
      <c r="V7474" s="123">
        <v>19612</v>
      </c>
      <c r="W7474" s="124">
        <v>22308</v>
      </c>
      <c r="X7474" s="123">
        <v>22314</v>
      </c>
      <c r="Y7474" s="124">
        <v>22764</v>
      </c>
      <c r="Z7474" s="123">
        <v>23150</v>
      </c>
      <c r="AA7474" s="124">
        <v>21993</v>
      </c>
      <c r="AB7474" s="123">
        <v>21950</v>
      </c>
      <c r="AC7474" s="124">
        <v>24563</v>
      </c>
      <c r="AD7474" s="123">
        <v>24517</v>
      </c>
      <c r="AE7474" s="125">
        <v>24888</v>
      </c>
      <c r="AF7474" s="126">
        <v>24917</v>
      </c>
    </row>
    <row r="7475" spans="2:32">
      <c r="B7475" s="127">
        <v>7437</v>
      </c>
      <c r="C7475" s="128">
        <v>7437</v>
      </c>
      <c r="D7475" s="129">
        <v>310</v>
      </c>
      <c r="E7475" s="130">
        <v>11</v>
      </c>
      <c r="F7475" s="131">
        <v>6</v>
      </c>
      <c r="G7475" s="132" t="s">
        <v>485</v>
      </c>
      <c r="H7475" s="133">
        <v>11</v>
      </c>
      <c r="I7475" s="128">
        <v>5</v>
      </c>
      <c r="J7475" s="129" t="s">
        <v>485</v>
      </c>
      <c r="K7475" s="134">
        <v>21</v>
      </c>
      <c r="L7475" s="108"/>
      <c r="M7475" s="81">
        <v>17077</v>
      </c>
      <c r="N7475" s="135">
        <v>17441</v>
      </c>
      <c r="O7475" s="136">
        <v>17912</v>
      </c>
      <c r="P7475" s="135">
        <v>17091</v>
      </c>
      <c r="Q7475" s="136">
        <v>17629</v>
      </c>
      <c r="R7475" s="135">
        <v>19558</v>
      </c>
      <c r="S7475" s="136">
        <v>19864</v>
      </c>
      <c r="T7475" s="135">
        <v>20293</v>
      </c>
      <c r="U7475" s="136">
        <v>20591</v>
      </c>
      <c r="V7475" s="135">
        <v>19714</v>
      </c>
      <c r="W7475" s="136">
        <v>22418</v>
      </c>
      <c r="X7475" s="135">
        <v>22600</v>
      </c>
      <c r="Y7475" s="136">
        <v>23216</v>
      </c>
      <c r="Z7475" s="135">
        <v>23696</v>
      </c>
      <c r="AA7475" s="136">
        <v>22638</v>
      </c>
      <c r="AB7475" s="135">
        <v>22508</v>
      </c>
      <c r="AC7475" s="136">
        <v>25064</v>
      </c>
      <c r="AD7475" s="135">
        <v>25292</v>
      </c>
      <c r="AE7475" s="137">
        <v>25637</v>
      </c>
      <c r="AF7475" s="138">
        <v>25733</v>
      </c>
    </row>
    <row r="7476" spans="2:32">
      <c r="B7476" s="114">
        <v>7438</v>
      </c>
      <c r="C7476" s="115">
        <v>7438</v>
      </c>
      <c r="D7476" s="116">
        <v>310</v>
      </c>
      <c r="E7476" s="117">
        <v>11</v>
      </c>
      <c r="F7476" s="118">
        <v>6</v>
      </c>
      <c r="G7476" s="119" t="s">
        <v>485</v>
      </c>
      <c r="H7476" s="120">
        <v>11</v>
      </c>
      <c r="I7476" s="115">
        <v>5</v>
      </c>
      <c r="J7476" s="116" t="s">
        <v>485</v>
      </c>
      <c r="K7476" s="121">
        <v>22</v>
      </c>
      <c r="L7476" s="108"/>
      <c r="M7476" s="122">
        <v>16061</v>
      </c>
      <c r="N7476" s="123">
        <v>16683</v>
      </c>
      <c r="O7476" s="124">
        <v>17225</v>
      </c>
      <c r="P7476" s="123">
        <v>16594</v>
      </c>
      <c r="Q7476" s="124">
        <v>17094</v>
      </c>
      <c r="R7476" s="123">
        <v>18706</v>
      </c>
      <c r="S7476" s="124">
        <v>19295</v>
      </c>
      <c r="T7476" s="123">
        <v>19709</v>
      </c>
      <c r="U7476" s="124">
        <v>20152</v>
      </c>
      <c r="V7476" s="123">
        <v>19412</v>
      </c>
      <c r="W7476" s="124">
        <v>21948</v>
      </c>
      <c r="X7476" s="123">
        <v>22112</v>
      </c>
      <c r="Y7476" s="124">
        <v>23044</v>
      </c>
      <c r="Z7476" s="123">
        <v>23582</v>
      </c>
      <c r="AA7476" s="124">
        <v>22731</v>
      </c>
      <c r="AB7476" s="123">
        <v>22467</v>
      </c>
      <c r="AC7476" s="124">
        <v>24826</v>
      </c>
      <c r="AD7476" s="123">
        <v>25330</v>
      </c>
      <c r="AE7476" s="125">
        <v>25581</v>
      </c>
      <c r="AF7476" s="126">
        <v>25774</v>
      </c>
    </row>
    <row r="7477" spans="2:32">
      <c r="B7477" s="127">
        <v>7439</v>
      </c>
      <c r="C7477" s="128">
        <v>7439</v>
      </c>
      <c r="D7477" s="129">
        <v>310</v>
      </c>
      <c r="E7477" s="130">
        <v>11</v>
      </c>
      <c r="F7477" s="131">
        <v>6</v>
      </c>
      <c r="G7477" s="132" t="s">
        <v>485</v>
      </c>
      <c r="H7477" s="133">
        <v>11</v>
      </c>
      <c r="I7477" s="128">
        <v>5</v>
      </c>
      <c r="J7477" s="129" t="s">
        <v>485</v>
      </c>
      <c r="K7477" s="134">
        <v>23</v>
      </c>
      <c r="L7477" s="108"/>
      <c r="M7477" s="81">
        <v>14979</v>
      </c>
      <c r="N7477" s="135">
        <v>15794</v>
      </c>
      <c r="O7477" s="136">
        <v>16351</v>
      </c>
      <c r="P7477" s="135">
        <v>16021</v>
      </c>
      <c r="Q7477" s="136">
        <v>16446</v>
      </c>
      <c r="R7477" s="135">
        <v>17686</v>
      </c>
      <c r="S7477" s="136">
        <v>18435</v>
      </c>
      <c r="T7477" s="135">
        <v>18937</v>
      </c>
      <c r="U7477" s="136">
        <v>19464</v>
      </c>
      <c r="V7477" s="135">
        <v>18913</v>
      </c>
      <c r="W7477" s="136">
        <v>21137</v>
      </c>
      <c r="X7477" s="135">
        <v>21315</v>
      </c>
      <c r="Y7477" s="136">
        <v>22430</v>
      </c>
      <c r="Z7477" s="135">
        <v>23140</v>
      </c>
      <c r="AA7477" s="136">
        <v>22493</v>
      </c>
      <c r="AB7477" s="135">
        <v>22112</v>
      </c>
      <c r="AC7477" s="136">
        <v>24151</v>
      </c>
      <c r="AD7477" s="135">
        <v>24802</v>
      </c>
      <c r="AE7477" s="137">
        <v>25141</v>
      </c>
      <c r="AF7477" s="138">
        <v>25415</v>
      </c>
    </row>
    <row r="7478" spans="2:32">
      <c r="B7478" s="114">
        <v>7440</v>
      </c>
      <c r="C7478" s="115">
        <v>7440</v>
      </c>
      <c r="D7478" s="116">
        <v>310</v>
      </c>
      <c r="E7478" s="117">
        <v>11</v>
      </c>
      <c r="F7478" s="118">
        <v>6</v>
      </c>
      <c r="G7478" s="119" t="s">
        <v>485</v>
      </c>
      <c r="H7478" s="120">
        <v>11</v>
      </c>
      <c r="I7478" s="115">
        <v>5</v>
      </c>
      <c r="J7478" s="116" t="s">
        <v>485</v>
      </c>
      <c r="K7478" s="121">
        <v>24</v>
      </c>
      <c r="L7478" s="108"/>
      <c r="M7478" s="122">
        <v>14120</v>
      </c>
      <c r="N7478" s="123">
        <v>14958</v>
      </c>
      <c r="O7478" s="124">
        <v>15496</v>
      </c>
      <c r="P7478" s="123">
        <v>15392</v>
      </c>
      <c r="Q7478" s="124">
        <v>15832</v>
      </c>
      <c r="R7478" s="123">
        <v>16954</v>
      </c>
      <c r="S7478" s="124">
        <v>17577</v>
      </c>
      <c r="T7478" s="123">
        <v>18254</v>
      </c>
      <c r="U7478" s="124">
        <v>18773</v>
      </c>
      <c r="V7478" s="123">
        <v>18443</v>
      </c>
      <c r="W7478" s="124">
        <v>20315</v>
      </c>
      <c r="X7478" s="123">
        <v>20729</v>
      </c>
      <c r="Y7478" s="124">
        <v>21722</v>
      </c>
      <c r="Z7478" s="123">
        <v>22463</v>
      </c>
      <c r="AA7478" s="124">
        <v>22132</v>
      </c>
      <c r="AB7478" s="123">
        <v>21739</v>
      </c>
      <c r="AC7478" s="124">
        <v>23359</v>
      </c>
      <c r="AD7478" s="123">
        <v>24159</v>
      </c>
      <c r="AE7478" s="125">
        <v>24639</v>
      </c>
      <c r="AF7478" s="126">
        <v>24800</v>
      </c>
    </row>
    <row r="7479" spans="2:32">
      <c r="B7479" s="127">
        <v>7441</v>
      </c>
      <c r="C7479" s="128">
        <v>7441</v>
      </c>
      <c r="D7479" s="129">
        <v>311</v>
      </c>
      <c r="E7479" s="130">
        <v>11</v>
      </c>
      <c r="F7479" s="131">
        <v>7</v>
      </c>
      <c r="G7479" s="132" t="s">
        <v>485</v>
      </c>
      <c r="H7479" s="133">
        <v>11</v>
      </c>
      <c r="I7479" s="128">
        <v>6</v>
      </c>
      <c r="J7479" s="129" t="s">
        <v>485</v>
      </c>
      <c r="K7479" s="134">
        <v>1</v>
      </c>
      <c r="L7479" s="108"/>
      <c r="M7479" s="81">
        <v>13454</v>
      </c>
      <c r="N7479" s="135">
        <v>14557</v>
      </c>
      <c r="O7479" s="136">
        <v>14866</v>
      </c>
      <c r="P7479" s="135">
        <v>15004</v>
      </c>
      <c r="Q7479" s="136">
        <v>15618</v>
      </c>
      <c r="R7479" s="135">
        <v>16248</v>
      </c>
      <c r="S7479" s="136">
        <v>16848</v>
      </c>
      <c r="T7479" s="135">
        <v>18013</v>
      </c>
      <c r="U7479" s="136">
        <v>17967</v>
      </c>
      <c r="V7479" s="135">
        <v>18206</v>
      </c>
      <c r="W7479" s="136">
        <v>20364</v>
      </c>
      <c r="X7479" s="135">
        <v>20216</v>
      </c>
      <c r="Y7479" s="136">
        <v>21009</v>
      </c>
      <c r="Z7479" s="135">
        <v>21413</v>
      </c>
      <c r="AA7479" s="136">
        <v>20782</v>
      </c>
      <c r="AB7479" s="135">
        <v>21388</v>
      </c>
      <c r="AC7479" s="136">
        <v>23745</v>
      </c>
      <c r="AD7479" s="135">
        <v>23476</v>
      </c>
      <c r="AE7479" s="137">
        <v>24570</v>
      </c>
      <c r="AF7479" s="138">
        <v>23621</v>
      </c>
    </row>
    <row r="7480" spans="2:32">
      <c r="B7480" s="114">
        <v>7442</v>
      </c>
      <c r="C7480" s="115">
        <v>7442</v>
      </c>
      <c r="D7480" s="116">
        <v>311</v>
      </c>
      <c r="E7480" s="117">
        <v>11</v>
      </c>
      <c r="F7480" s="118">
        <v>7</v>
      </c>
      <c r="G7480" s="119" t="s">
        <v>485</v>
      </c>
      <c r="H7480" s="120">
        <v>11</v>
      </c>
      <c r="I7480" s="115">
        <v>6</v>
      </c>
      <c r="J7480" s="116" t="s">
        <v>485</v>
      </c>
      <c r="K7480" s="121">
        <v>2</v>
      </c>
      <c r="L7480" s="108"/>
      <c r="M7480" s="122">
        <v>13125</v>
      </c>
      <c r="N7480" s="123">
        <v>14177</v>
      </c>
      <c r="O7480" s="124">
        <v>14469</v>
      </c>
      <c r="P7480" s="123">
        <v>14638</v>
      </c>
      <c r="Q7480" s="124">
        <v>15375</v>
      </c>
      <c r="R7480" s="123">
        <v>15912</v>
      </c>
      <c r="S7480" s="124">
        <v>16554</v>
      </c>
      <c r="T7480" s="123">
        <v>17651</v>
      </c>
      <c r="U7480" s="124">
        <v>17562</v>
      </c>
      <c r="V7480" s="123">
        <v>17967</v>
      </c>
      <c r="W7480" s="124">
        <v>20001</v>
      </c>
      <c r="X7480" s="123">
        <v>19801</v>
      </c>
      <c r="Y7480" s="124">
        <v>20622</v>
      </c>
      <c r="Z7480" s="123">
        <v>20899</v>
      </c>
      <c r="AA7480" s="124">
        <v>20306</v>
      </c>
      <c r="AB7480" s="123">
        <v>21067</v>
      </c>
      <c r="AC7480" s="124">
        <v>23300</v>
      </c>
      <c r="AD7480" s="123">
        <v>23011</v>
      </c>
      <c r="AE7480" s="125">
        <v>24029</v>
      </c>
      <c r="AF7480" s="126">
        <v>23041</v>
      </c>
    </row>
    <row r="7481" spans="2:32">
      <c r="B7481" s="127">
        <v>7443</v>
      </c>
      <c r="C7481" s="128">
        <v>7443</v>
      </c>
      <c r="D7481" s="129">
        <v>311</v>
      </c>
      <c r="E7481" s="130">
        <v>11</v>
      </c>
      <c r="F7481" s="131">
        <v>7</v>
      </c>
      <c r="G7481" s="132" t="s">
        <v>485</v>
      </c>
      <c r="H7481" s="133">
        <v>11</v>
      </c>
      <c r="I7481" s="128">
        <v>6</v>
      </c>
      <c r="J7481" s="129" t="s">
        <v>485</v>
      </c>
      <c r="K7481" s="134">
        <v>3</v>
      </c>
      <c r="L7481" s="108"/>
      <c r="M7481" s="81">
        <v>12993</v>
      </c>
      <c r="N7481" s="135">
        <v>13995</v>
      </c>
      <c r="O7481" s="136">
        <v>14304</v>
      </c>
      <c r="P7481" s="135">
        <v>14517</v>
      </c>
      <c r="Q7481" s="136">
        <v>15361</v>
      </c>
      <c r="R7481" s="135">
        <v>15871</v>
      </c>
      <c r="S7481" s="136">
        <v>16515</v>
      </c>
      <c r="T7481" s="135">
        <v>17519</v>
      </c>
      <c r="U7481" s="136">
        <v>17438</v>
      </c>
      <c r="V7481" s="135">
        <v>17999</v>
      </c>
      <c r="W7481" s="136">
        <v>19859</v>
      </c>
      <c r="X7481" s="135">
        <v>19704</v>
      </c>
      <c r="Y7481" s="136">
        <v>20481</v>
      </c>
      <c r="Z7481" s="135">
        <v>20658</v>
      </c>
      <c r="AA7481" s="136">
        <v>20116</v>
      </c>
      <c r="AB7481" s="135">
        <v>20944</v>
      </c>
      <c r="AC7481" s="136">
        <v>22996</v>
      </c>
      <c r="AD7481" s="135">
        <v>22785</v>
      </c>
      <c r="AE7481" s="137">
        <v>23659</v>
      </c>
      <c r="AF7481" s="138">
        <v>22729</v>
      </c>
    </row>
    <row r="7482" spans="2:32">
      <c r="B7482" s="114">
        <v>7444</v>
      </c>
      <c r="C7482" s="115">
        <v>7444</v>
      </c>
      <c r="D7482" s="116">
        <v>311</v>
      </c>
      <c r="E7482" s="117">
        <v>11</v>
      </c>
      <c r="F7482" s="118">
        <v>7</v>
      </c>
      <c r="G7482" s="119" t="s">
        <v>485</v>
      </c>
      <c r="H7482" s="120">
        <v>11</v>
      </c>
      <c r="I7482" s="115">
        <v>6</v>
      </c>
      <c r="J7482" s="116" t="s">
        <v>485</v>
      </c>
      <c r="K7482" s="121">
        <v>4</v>
      </c>
      <c r="L7482" s="108"/>
      <c r="M7482" s="122">
        <v>12969</v>
      </c>
      <c r="N7482" s="123">
        <v>13953</v>
      </c>
      <c r="O7482" s="124">
        <v>14224</v>
      </c>
      <c r="P7482" s="123">
        <v>14386</v>
      </c>
      <c r="Q7482" s="124">
        <v>15400</v>
      </c>
      <c r="R7482" s="123">
        <v>15785</v>
      </c>
      <c r="S7482" s="124">
        <v>16410</v>
      </c>
      <c r="T7482" s="123">
        <v>17320</v>
      </c>
      <c r="U7482" s="124">
        <v>17163</v>
      </c>
      <c r="V7482" s="123">
        <v>17876</v>
      </c>
      <c r="W7482" s="124">
        <v>19565</v>
      </c>
      <c r="X7482" s="123">
        <v>19282</v>
      </c>
      <c r="Y7482" s="124">
        <v>19981</v>
      </c>
      <c r="Z7482" s="123">
        <v>20042</v>
      </c>
      <c r="AA7482" s="124">
        <v>19532</v>
      </c>
      <c r="AB7482" s="123">
        <v>20540</v>
      </c>
      <c r="AC7482" s="124">
        <v>22405</v>
      </c>
      <c r="AD7482" s="123">
        <v>22059</v>
      </c>
      <c r="AE7482" s="125">
        <v>22856</v>
      </c>
      <c r="AF7482" s="126">
        <v>21922</v>
      </c>
    </row>
    <row r="7483" spans="2:32">
      <c r="B7483" s="127">
        <v>7445</v>
      </c>
      <c r="C7483" s="128">
        <v>7445</v>
      </c>
      <c r="D7483" s="129">
        <v>311</v>
      </c>
      <c r="E7483" s="130">
        <v>11</v>
      </c>
      <c r="F7483" s="131">
        <v>7</v>
      </c>
      <c r="G7483" s="132" t="s">
        <v>485</v>
      </c>
      <c r="H7483" s="133">
        <v>11</v>
      </c>
      <c r="I7483" s="128">
        <v>6</v>
      </c>
      <c r="J7483" s="129" t="s">
        <v>485</v>
      </c>
      <c r="K7483" s="134">
        <v>5</v>
      </c>
      <c r="L7483" s="108"/>
      <c r="M7483" s="81">
        <v>13253</v>
      </c>
      <c r="N7483" s="135">
        <v>14165</v>
      </c>
      <c r="O7483" s="136">
        <v>14175</v>
      </c>
      <c r="P7483" s="135">
        <v>14387</v>
      </c>
      <c r="Q7483" s="136">
        <v>15632</v>
      </c>
      <c r="R7483" s="135">
        <v>15936</v>
      </c>
      <c r="S7483" s="136">
        <v>16576</v>
      </c>
      <c r="T7483" s="135">
        <v>17325</v>
      </c>
      <c r="U7483" s="136">
        <v>16856</v>
      </c>
      <c r="V7483" s="135">
        <v>17931</v>
      </c>
      <c r="W7483" s="136">
        <v>19378</v>
      </c>
      <c r="X7483" s="135">
        <v>19020</v>
      </c>
      <c r="Y7483" s="136">
        <v>19634</v>
      </c>
      <c r="Z7483" s="135">
        <v>19326</v>
      </c>
      <c r="AA7483" s="136">
        <v>18924</v>
      </c>
      <c r="AB7483" s="135">
        <v>20194</v>
      </c>
      <c r="AC7483" s="136">
        <v>21881</v>
      </c>
      <c r="AD7483" s="135">
        <v>21443</v>
      </c>
      <c r="AE7483" s="137">
        <v>22162</v>
      </c>
      <c r="AF7483" s="138">
        <v>20979</v>
      </c>
    </row>
    <row r="7484" spans="2:32">
      <c r="B7484" s="114">
        <v>7446</v>
      </c>
      <c r="C7484" s="115">
        <v>7446</v>
      </c>
      <c r="D7484" s="116">
        <v>311</v>
      </c>
      <c r="E7484" s="117">
        <v>11</v>
      </c>
      <c r="F7484" s="118">
        <v>7</v>
      </c>
      <c r="G7484" s="119" t="s">
        <v>485</v>
      </c>
      <c r="H7484" s="120">
        <v>11</v>
      </c>
      <c r="I7484" s="115">
        <v>6</v>
      </c>
      <c r="J7484" s="116" t="s">
        <v>485</v>
      </c>
      <c r="K7484" s="121">
        <v>6</v>
      </c>
      <c r="L7484" s="108"/>
      <c r="M7484" s="122">
        <v>14144</v>
      </c>
      <c r="N7484" s="123">
        <v>14882</v>
      </c>
      <c r="O7484" s="124">
        <v>14379</v>
      </c>
      <c r="P7484" s="123">
        <v>14522</v>
      </c>
      <c r="Q7484" s="124">
        <v>16336</v>
      </c>
      <c r="R7484" s="123">
        <v>16744</v>
      </c>
      <c r="S7484" s="124">
        <v>17171</v>
      </c>
      <c r="T7484" s="123">
        <v>17761</v>
      </c>
      <c r="U7484" s="124">
        <v>16699</v>
      </c>
      <c r="V7484" s="123">
        <v>18421</v>
      </c>
      <c r="W7484" s="124">
        <v>19621</v>
      </c>
      <c r="X7484" s="123">
        <v>19331</v>
      </c>
      <c r="Y7484" s="124">
        <v>19672</v>
      </c>
      <c r="Z7484" s="123">
        <v>18727</v>
      </c>
      <c r="AA7484" s="124">
        <v>18372</v>
      </c>
      <c r="AB7484" s="123">
        <v>20332</v>
      </c>
      <c r="AC7484" s="124">
        <v>21827</v>
      </c>
      <c r="AD7484" s="123">
        <v>21211</v>
      </c>
      <c r="AE7484" s="125">
        <v>21865</v>
      </c>
      <c r="AF7484" s="126">
        <v>20165</v>
      </c>
    </row>
    <row r="7485" spans="2:32">
      <c r="B7485" s="127">
        <v>7447</v>
      </c>
      <c r="C7485" s="128">
        <v>7447</v>
      </c>
      <c r="D7485" s="129">
        <v>311</v>
      </c>
      <c r="E7485" s="130">
        <v>11</v>
      </c>
      <c r="F7485" s="131">
        <v>7</v>
      </c>
      <c r="G7485" s="132" t="s">
        <v>485</v>
      </c>
      <c r="H7485" s="133">
        <v>11</v>
      </c>
      <c r="I7485" s="128">
        <v>6</v>
      </c>
      <c r="J7485" s="129" t="s">
        <v>485</v>
      </c>
      <c r="K7485" s="134">
        <v>7</v>
      </c>
      <c r="L7485" s="108"/>
      <c r="M7485" s="81">
        <v>15407</v>
      </c>
      <c r="N7485" s="135">
        <v>16143</v>
      </c>
      <c r="O7485" s="136">
        <v>14964</v>
      </c>
      <c r="P7485" s="135">
        <v>14818</v>
      </c>
      <c r="Q7485" s="136">
        <v>17788</v>
      </c>
      <c r="R7485" s="135">
        <v>17978</v>
      </c>
      <c r="S7485" s="136">
        <v>18368</v>
      </c>
      <c r="T7485" s="135">
        <v>18896</v>
      </c>
      <c r="U7485" s="136">
        <v>16946</v>
      </c>
      <c r="V7485" s="135">
        <v>19633</v>
      </c>
      <c r="W7485" s="136">
        <v>20413</v>
      </c>
      <c r="X7485" s="135">
        <v>20138</v>
      </c>
      <c r="Y7485" s="136">
        <v>20499</v>
      </c>
      <c r="Z7485" s="135">
        <v>18661</v>
      </c>
      <c r="AA7485" s="136">
        <v>18149</v>
      </c>
      <c r="AB7485" s="135">
        <v>21314</v>
      </c>
      <c r="AC7485" s="136">
        <v>22232</v>
      </c>
      <c r="AD7485" s="135">
        <v>21865</v>
      </c>
      <c r="AE7485" s="137">
        <v>22344</v>
      </c>
      <c r="AF7485" s="138">
        <v>19938</v>
      </c>
    </row>
    <row r="7486" spans="2:32">
      <c r="B7486" s="114">
        <v>7448</v>
      </c>
      <c r="C7486" s="115">
        <v>7448</v>
      </c>
      <c r="D7486" s="116">
        <v>311</v>
      </c>
      <c r="E7486" s="117">
        <v>11</v>
      </c>
      <c r="F7486" s="118">
        <v>7</v>
      </c>
      <c r="G7486" s="119" t="s">
        <v>485</v>
      </c>
      <c r="H7486" s="120">
        <v>11</v>
      </c>
      <c r="I7486" s="115">
        <v>6</v>
      </c>
      <c r="J7486" s="116" t="s">
        <v>485</v>
      </c>
      <c r="K7486" s="121">
        <v>8</v>
      </c>
      <c r="L7486" s="108"/>
      <c r="M7486" s="122">
        <v>16256</v>
      </c>
      <c r="N7486" s="123">
        <v>17137</v>
      </c>
      <c r="O7486" s="124">
        <v>15646</v>
      </c>
      <c r="P7486" s="123">
        <v>15301</v>
      </c>
      <c r="Q7486" s="124">
        <v>18863</v>
      </c>
      <c r="R7486" s="123">
        <v>18822</v>
      </c>
      <c r="S7486" s="124">
        <v>19253</v>
      </c>
      <c r="T7486" s="123">
        <v>19885</v>
      </c>
      <c r="U7486" s="124">
        <v>17563</v>
      </c>
      <c r="V7486" s="123">
        <v>20608</v>
      </c>
      <c r="W7486" s="124">
        <v>21063</v>
      </c>
      <c r="X7486" s="123">
        <v>20820</v>
      </c>
      <c r="Y7486" s="124">
        <v>21198</v>
      </c>
      <c r="Z7486" s="123">
        <v>19108</v>
      </c>
      <c r="AA7486" s="124">
        <v>18463</v>
      </c>
      <c r="AB7486" s="123">
        <v>22163</v>
      </c>
      <c r="AC7486" s="124">
        <v>22630</v>
      </c>
      <c r="AD7486" s="123">
        <v>22480</v>
      </c>
      <c r="AE7486" s="125">
        <v>23014</v>
      </c>
      <c r="AF7486" s="126">
        <v>20318</v>
      </c>
    </row>
    <row r="7487" spans="2:32">
      <c r="B7487" s="127">
        <v>7449</v>
      </c>
      <c r="C7487" s="128">
        <v>7449</v>
      </c>
      <c r="D7487" s="129">
        <v>311</v>
      </c>
      <c r="E7487" s="130">
        <v>11</v>
      </c>
      <c r="F7487" s="131">
        <v>7</v>
      </c>
      <c r="G7487" s="132" t="s">
        <v>485</v>
      </c>
      <c r="H7487" s="133">
        <v>11</v>
      </c>
      <c r="I7487" s="128">
        <v>6</v>
      </c>
      <c r="J7487" s="129" t="s">
        <v>485</v>
      </c>
      <c r="K7487" s="134">
        <v>9</v>
      </c>
      <c r="L7487" s="108"/>
      <c r="M7487" s="81">
        <v>16401</v>
      </c>
      <c r="N7487" s="135">
        <v>17327</v>
      </c>
      <c r="O7487" s="136">
        <v>16167</v>
      </c>
      <c r="P7487" s="135">
        <v>15770</v>
      </c>
      <c r="Q7487" s="136">
        <v>18944</v>
      </c>
      <c r="R7487" s="135">
        <v>18909</v>
      </c>
      <c r="S7487" s="136">
        <v>19395</v>
      </c>
      <c r="T7487" s="135">
        <v>20007</v>
      </c>
      <c r="U7487" s="136">
        <v>18085</v>
      </c>
      <c r="V7487" s="135">
        <v>20688</v>
      </c>
      <c r="W7487" s="136">
        <v>21121</v>
      </c>
      <c r="X7487" s="135">
        <v>20843</v>
      </c>
      <c r="Y7487" s="136">
        <v>21256</v>
      </c>
      <c r="Z7487" s="135">
        <v>19448</v>
      </c>
      <c r="AA7487" s="136">
        <v>18838</v>
      </c>
      <c r="AB7487" s="135">
        <v>22136</v>
      </c>
      <c r="AC7487" s="136">
        <v>22556</v>
      </c>
      <c r="AD7487" s="135">
        <v>22493</v>
      </c>
      <c r="AE7487" s="137">
        <v>22989</v>
      </c>
      <c r="AF7487" s="138">
        <v>20612</v>
      </c>
    </row>
    <row r="7488" spans="2:32">
      <c r="B7488" s="114">
        <v>7450</v>
      </c>
      <c r="C7488" s="115">
        <v>7450</v>
      </c>
      <c r="D7488" s="116">
        <v>311</v>
      </c>
      <c r="E7488" s="117">
        <v>11</v>
      </c>
      <c r="F7488" s="118">
        <v>7</v>
      </c>
      <c r="G7488" s="119" t="s">
        <v>485</v>
      </c>
      <c r="H7488" s="120">
        <v>11</v>
      </c>
      <c r="I7488" s="115">
        <v>6</v>
      </c>
      <c r="J7488" s="116" t="s">
        <v>485</v>
      </c>
      <c r="K7488" s="121">
        <v>10</v>
      </c>
      <c r="L7488" s="108"/>
      <c r="M7488" s="122">
        <v>16250</v>
      </c>
      <c r="N7488" s="123">
        <v>17226</v>
      </c>
      <c r="O7488" s="124">
        <v>16399</v>
      </c>
      <c r="P7488" s="123">
        <v>15902</v>
      </c>
      <c r="Q7488" s="124">
        <v>18803</v>
      </c>
      <c r="R7488" s="123">
        <v>18724</v>
      </c>
      <c r="S7488" s="124">
        <v>19232</v>
      </c>
      <c r="T7488" s="123">
        <v>19852</v>
      </c>
      <c r="U7488" s="124">
        <v>18286</v>
      </c>
      <c r="V7488" s="123">
        <v>20562</v>
      </c>
      <c r="W7488" s="124">
        <v>21019</v>
      </c>
      <c r="X7488" s="123">
        <v>20692</v>
      </c>
      <c r="Y7488" s="124">
        <v>21132</v>
      </c>
      <c r="Z7488" s="123">
        <v>19710</v>
      </c>
      <c r="AA7488" s="124">
        <v>19004</v>
      </c>
      <c r="AB7488" s="123">
        <v>22246</v>
      </c>
      <c r="AC7488" s="124">
        <v>22704</v>
      </c>
      <c r="AD7488" s="123">
        <v>22418</v>
      </c>
      <c r="AE7488" s="125">
        <v>22892</v>
      </c>
      <c r="AF7488" s="126">
        <v>20922</v>
      </c>
    </row>
    <row r="7489" spans="2:32">
      <c r="B7489" s="127">
        <v>7451</v>
      </c>
      <c r="C7489" s="128">
        <v>7451</v>
      </c>
      <c r="D7489" s="129">
        <v>311</v>
      </c>
      <c r="E7489" s="130">
        <v>11</v>
      </c>
      <c r="F7489" s="131">
        <v>7</v>
      </c>
      <c r="G7489" s="132" t="s">
        <v>485</v>
      </c>
      <c r="H7489" s="133">
        <v>11</v>
      </c>
      <c r="I7489" s="128">
        <v>6</v>
      </c>
      <c r="J7489" s="129" t="s">
        <v>485</v>
      </c>
      <c r="K7489" s="134">
        <v>11</v>
      </c>
      <c r="L7489" s="108"/>
      <c r="M7489" s="81">
        <v>16189</v>
      </c>
      <c r="N7489" s="135">
        <v>17219</v>
      </c>
      <c r="O7489" s="136">
        <v>16523</v>
      </c>
      <c r="P7489" s="135">
        <v>15830</v>
      </c>
      <c r="Q7489" s="136">
        <v>18713</v>
      </c>
      <c r="R7489" s="135">
        <v>18457</v>
      </c>
      <c r="S7489" s="136">
        <v>18920</v>
      </c>
      <c r="T7489" s="135">
        <v>19664</v>
      </c>
      <c r="U7489" s="136">
        <v>18373</v>
      </c>
      <c r="V7489" s="135">
        <v>20295</v>
      </c>
      <c r="W7489" s="136">
        <v>20930</v>
      </c>
      <c r="X7489" s="135">
        <v>20378</v>
      </c>
      <c r="Y7489" s="136">
        <v>20822</v>
      </c>
      <c r="Z7489" s="135">
        <v>19717</v>
      </c>
      <c r="AA7489" s="136">
        <v>18874</v>
      </c>
      <c r="AB7489" s="135">
        <v>22509</v>
      </c>
      <c r="AC7489" s="136">
        <v>23179</v>
      </c>
      <c r="AD7489" s="135">
        <v>22139</v>
      </c>
      <c r="AE7489" s="137">
        <v>23011</v>
      </c>
      <c r="AF7489" s="138">
        <v>20977</v>
      </c>
    </row>
    <row r="7490" spans="2:32">
      <c r="B7490" s="114">
        <v>7452</v>
      </c>
      <c r="C7490" s="115">
        <v>7452</v>
      </c>
      <c r="D7490" s="116">
        <v>311</v>
      </c>
      <c r="E7490" s="117">
        <v>11</v>
      </c>
      <c r="F7490" s="118">
        <v>7</v>
      </c>
      <c r="G7490" s="119" t="s">
        <v>485</v>
      </c>
      <c r="H7490" s="120">
        <v>11</v>
      </c>
      <c r="I7490" s="115">
        <v>6</v>
      </c>
      <c r="J7490" s="116" t="s">
        <v>485</v>
      </c>
      <c r="K7490" s="121">
        <v>12</v>
      </c>
      <c r="L7490" s="108"/>
      <c r="M7490" s="122">
        <v>16147</v>
      </c>
      <c r="N7490" s="123">
        <v>17162</v>
      </c>
      <c r="O7490" s="124">
        <v>16451</v>
      </c>
      <c r="P7490" s="123">
        <v>15845</v>
      </c>
      <c r="Q7490" s="124">
        <v>18689</v>
      </c>
      <c r="R7490" s="123">
        <v>18228</v>
      </c>
      <c r="S7490" s="124">
        <v>18625</v>
      </c>
      <c r="T7490" s="123">
        <v>19460</v>
      </c>
      <c r="U7490" s="124">
        <v>18297</v>
      </c>
      <c r="V7490" s="123">
        <v>20101</v>
      </c>
      <c r="W7490" s="124">
        <v>20662</v>
      </c>
      <c r="X7490" s="123">
        <v>20085</v>
      </c>
      <c r="Y7490" s="124">
        <v>20489</v>
      </c>
      <c r="Z7490" s="123">
        <v>19527</v>
      </c>
      <c r="AA7490" s="124">
        <v>18747</v>
      </c>
      <c r="AB7490" s="123">
        <v>22630</v>
      </c>
      <c r="AC7490" s="124">
        <v>23191</v>
      </c>
      <c r="AD7490" s="123">
        <v>21831</v>
      </c>
      <c r="AE7490" s="125">
        <v>23277</v>
      </c>
      <c r="AF7490" s="126">
        <v>20795</v>
      </c>
    </row>
    <row r="7491" spans="2:32">
      <c r="B7491" s="127">
        <v>7453</v>
      </c>
      <c r="C7491" s="128">
        <v>7453</v>
      </c>
      <c r="D7491" s="129">
        <v>311</v>
      </c>
      <c r="E7491" s="130">
        <v>11</v>
      </c>
      <c r="F7491" s="131">
        <v>7</v>
      </c>
      <c r="G7491" s="132" t="s">
        <v>485</v>
      </c>
      <c r="H7491" s="133">
        <v>11</v>
      </c>
      <c r="I7491" s="128">
        <v>6</v>
      </c>
      <c r="J7491" s="129" t="s">
        <v>485</v>
      </c>
      <c r="K7491" s="134">
        <v>13</v>
      </c>
      <c r="L7491" s="108"/>
      <c r="M7491" s="81">
        <v>15797</v>
      </c>
      <c r="N7491" s="135">
        <v>16748</v>
      </c>
      <c r="O7491" s="136">
        <v>16076</v>
      </c>
      <c r="P7491" s="135">
        <v>15470</v>
      </c>
      <c r="Q7491" s="136">
        <v>18281</v>
      </c>
      <c r="R7491" s="135">
        <v>17834</v>
      </c>
      <c r="S7491" s="136">
        <v>18066</v>
      </c>
      <c r="T7491" s="135">
        <v>18965</v>
      </c>
      <c r="U7491" s="136">
        <v>17890</v>
      </c>
      <c r="V7491" s="135">
        <v>19645</v>
      </c>
      <c r="W7491" s="136">
        <v>20206</v>
      </c>
      <c r="X7491" s="135">
        <v>19658</v>
      </c>
      <c r="Y7491" s="136">
        <v>19899</v>
      </c>
      <c r="Z7491" s="135">
        <v>19094</v>
      </c>
      <c r="AA7491" s="136">
        <v>18293</v>
      </c>
      <c r="AB7491" s="135">
        <v>22268</v>
      </c>
      <c r="AC7491" s="136">
        <v>22834</v>
      </c>
      <c r="AD7491" s="135">
        <v>21243</v>
      </c>
      <c r="AE7491" s="137">
        <v>22855</v>
      </c>
      <c r="AF7491" s="138">
        <v>20358</v>
      </c>
    </row>
    <row r="7492" spans="2:32">
      <c r="B7492" s="114">
        <v>7454</v>
      </c>
      <c r="C7492" s="115">
        <v>7454</v>
      </c>
      <c r="D7492" s="116">
        <v>311</v>
      </c>
      <c r="E7492" s="117">
        <v>11</v>
      </c>
      <c r="F7492" s="118">
        <v>7</v>
      </c>
      <c r="G7492" s="119" t="s">
        <v>485</v>
      </c>
      <c r="H7492" s="120">
        <v>11</v>
      </c>
      <c r="I7492" s="115">
        <v>6</v>
      </c>
      <c r="J7492" s="116" t="s">
        <v>485</v>
      </c>
      <c r="K7492" s="121">
        <v>14</v>
      </c>
      <c r="L7492" s="108"/>
      <c r="M7492" s="122">
        <v>15805</v>
      </c>
      <c r="N7492" s="123">
        <v>16614</v>
      </c>
      <c r="O7492" s="124">
        <v>15798</v>
      </c>
      <c r="P7492" s="123">
        <v>15324</v>
      </c>
      <c r="Q7492" s="124">
        <v>18223</v>
      </c>
      <c r="R7492" s="123">
        <v>17847</v>
      </c>
      <c r="S7492" s="124">
        <v>17961</v>
      </c>
      <c r="T7492" s="123">
        <v>18788</v>
      </c>
      <c r="U7492" s="124">
        <v>17597</v>
      </c>
      <c r="V7492" s="123">
        <v>19548</v>
      </c>
      <c r="W7492" s="124">
        <v>19981</v>
      </c>
      <c r="X7492" s="123">
        <v>19628</v>
      </c>
      <c r="Y7492" s="124">
        <v>19729</v>
      </c>
      <c r="Z7492" s="123">
        <v>18751</v>
      </c>
      <c r="AA7492" s="124">
        <v>18137</v>
      </c>
      <c r="AB7492" s="123">
        <v>22089</v>
      </c>
      <c r="AC7492" s="124">
        <v>22509</v>
      </c>
      <c r="AD7492" s="123">
        <v>21043</v>
      </c>
      <c r="AE7492" s="125">
        <v>22772</v>
      </c>
      <c r="AF7492" s="126">
        <v>19990</v>
      </c>
    </row>
    <row r="7493" spans="2:32">
      <c r="B7493" s="127">
        <v>7455</v>
      </c>
      <c r="C7493" s="128">
        <v>7455</v>
      </c>
      <c r="D7493" s="129">
        <v>311</v>
      </c>
      <c r="E7493" s="130">
        <v>11</v>
      </c>
      <c r="F7493" s="131">
        <v>7</v>
      </c>
      <c r="G7493" s="132" t="s">
        <v>485</v>
      </c>
      <c r="H7493" s="133">
        <v>11</v>
      </c>
      <c r="I7493" s="128">
        <v>6</v>
      </c>
      <c r="J7493" s="129" t="s">
        <v>485</v>
      </c>
      <c r="K7493" s="134">
        <v>15</v>
      </c>
      <c r="L7493" s="108"/>
      <c r="M7493" s="81">
        <v>16001</v>
      </c>
      <c r="N7493" s="135">
        <v>16599</v>
      </c>
      <c r="O7493" s="136">
        <v>15868</v>
      </c>
      <c r="P7493" s="135">
        <v>15555</v>
      </c>
      <c r="Q7493" s="136">
        <v>18294</v>
      </c>
      <c r="R7493" s="135">
        <v>18072</v>
      </c>
      <c r="S7493" s="136">
        <v>18155</v>
      </c>
      <c r="T7493" s="135">
        <v>18731</v>
      </c>
      <c r="U7493" s="136">
        <v>17656</v>
      </c>
      <c r="V7493" s="135">
        <v>19598</v>
      </c>
      <c r="W7493" s="136">
        <v>20023</v>
      </c>
      <c r="X7493" s="135">
        <v>19831</v>
      </c>
      <c r="Y7493" s="136">
        <v>19864</v>
      </c>
      <c r="Z7493" s="135">
        <v>18780</v>
      </c>
      <c r="AA7493" s="136">
        <v>18433</v>
      </c>
      <c r="AB7493" s="135">
        <v>21812</v>
      </c>
      <c r="AC7493" s="136">
        <v>22220</v>
      </c>
      <c r="AD7493" s="135">
        <v>21145</v>
      </c>
      <c r="AE7493" s="137">
        <v>22351</v>
      </c>
      <c r="AF7493" s="138">
        <v>19998</v>
      </c>
    </row>
    <row r="7494" spans="2:32">
      <c r="B7494" s="114">
        <v>7456</v>
      </c>
      <c r="C7494" s="115">
        <v>7456</v>
      </c>
      <c r="D7494" s="116">
        <v>311</v>
      </c>
      <c r="E7494" s="117">
        <v>11</v>
      </c>
      <c r="F7494" s="118">
        <v>7</v>
      </c>
      <c r="G7494" s="119" t="s">
        <v>485</v>
      </c>
      <c r="H7494" s="120">
        <v>11</v>
      </c>
      <c r="I7494" s="115">
        <v>6</v>
      </c>
      <c r="J7494" s="116" t="s">
        <v>485</v>
      </c>
      <c r="K7494" s="121">
        <v>16</v>
      </c>
      <c r="L7494" s="108"/>
      <c r="M7494" s="122">
        <v>16724</v>
      </c>
      <c r="N7494" s="123">
        <v>17030</v>
      </c>
      <c r="O7494" s="124">
        <v>16333</v>
      </c>
      <c r="P7494" s="123">
        <v>16339</v>
      </c>
      <c r="Q7494" s="124">
        <v>18776</v>
      </c>
      <c r="R7494" s="123">
        <v>18776</v>
      </c>
      <c r="S7494" s="124">
        <v>18850</v>
      </c>
      <c r="T7494" s="123">
        <v>19053</v>
      </c>
      <c r="U7494" s="124">
        <v>18017</v>
      </c>
      <c r="V7494" s="123">
        <v>19997</v>
      </c>
      <c r="W7494" s="124">
        <v>20719</v>
      </c>
      <c r="X7494" s="123">
        <v>20440</v>
      </c>
      <c r="Y7494" s="124">
        <v>20418</v>
      </c>
      <c r="Z7494" s="123">
        <v>19060</v>
      </c>
      <c r="AA7494" s="124">
        <v>19183</v>
      </c>
      <c r="AB7494" s="123">
        <v>21815</v>
      </c>
      <c r="AC7494" s="124">
        <v>22580</v>
      </c>
      <c r="AD7494" s="123">
        <v>21624</v>
      </c>
      <c r="AE7494" s="125">
        <v>22194</v>
      </c>
      <c r="AF7494" s="126">
        <v>20238</v>
      </c>
    </row>
    <row r="7495" spans="2:32">
      <c r="B7495" s="127">
        <v>7457</v>
      </c>
      <c r="C7495" s="128">
        <v>7457</v>
      </c>
      <c r="D7495" s="129">
        <v>311</v>
      </c>
      <c r="E7495" s="130">
        <v>11</v>
      </c>
      <c r="F7495" s="131">
        <v>7</v>
      </c>
      <c r="G7495" s="132" t="s">
        <v>485</v>
      </c>
      <c r="H7495" s="133">
        <v>11</v>
      </c>
      <c r="I7495" s="128">
        <v>6</v>
      </c>
      <c r="J7495" s="129" t="s">
        <v>485</v>
      </c>
      <c r="K7495" s="134">
        <v>17</v>
      </c>
      <c r="L7495" s="108"/>
      <c r="M7495" s="81">
        <v>17233</v>
      </c>
      <c r="N7495" s="135">
        <v>17591</v>
      </c>
      <c r="O7495" s="136">
        <v>17096</v>
      </c>
      <c r="P7495" s="135">
        <v>17122</v>
      </c>
      <c r="Q7495" s="136">
        <v>19514</v>
      </c>
      <c r="R7495" s="135">
        <v>19415</v>
      </c>
      <c r="S7495" s="136">
        <v>19447</v>
      </c>
      <c r="T7495" s="135">
        <v>19648</v>
      </c>
      <c r="U7495" s="136">
        <v>18760</v>
      </c>
      <c r="V7495" s="135">
        <v>20705</v>
      </c>
      <c r="W7495" s="136">
        <v>21385</v>
      </c>
      <c r="X7495" s="135">
        <v>21117</v>
      </c>
      <c r="Y7495" s="136">
        <v>21151</v>
      </c>
      <c r="Z7495" s="135">
        <v>19900</v>
      </c>
      <c r="AA7495" s="136">
        <v>20031</v>
      </c>
      <c r="AB7495" s="135">
        <v>22474</v>
      </c>
      <c r="AC7495" s="136">
        <v>23042</v>
      </c>
      <c r="AD7495" s="135">
        <v>22352</v>
      </c>
      <c r="AE7495" s="137">
        <v>22605</v>
      </c>
      <c r="AF7495" s="138">
        <v>21104</v>
      </c>
    </row>
    <row r="7496" spans="2:32">
      <c r="B7496" s="114">
        <v>7458</v>
      </c>
      <c r="C7496" s="115">
        <v>7458</v>
      </c>
      <c r="D7496" s="116">
        <v>311</v>
      </c>
      <c r="E7496" s="117">
        <v>11</v>
      </c>
      <c r="F7496" s="118">
        <v>7</v>
      </c>
      <c r="G7496" s="119" t="s">
        <v>485</v>
      </c>
      <c r="H7496" s="120">
        <v>11</v>
      </c>
      <c r="I7496" s="115">
        <v>6</v>
      </c>
      <c r="J7496" s="116" t="s">
        <v>485</v>
      </c>
      <c r="K7496" s="121">
        <v>18</v>
      </c>
      <c r="L7496" s="108"/>
      <c r="M7496" s="122">
        <v>17832</v>
      </c>
      <c r="N7496" s="123">
        <v>18348</v>
      </c>
      <c r="O7496" s="124">
        <v>17856</v>
      </c>
      <c r="P7496" s="123">
        <v>18154</v>
      </c>
      <c r="Q7496" s="124">
        <v>20433</v>
      </c>
      <c r="R7496" s="123">
        <v>19928</v>
      </c>
      <c r="S7496" s="124">
        <v>20283</v>
      </c>
      <c r="T7496" s="123">
        <v>20510</v>
      </c>
      <c r="U7496" s="124">
        <v>19521</v>
      </c>
      <c r="V7496" s="123">
        <v>21824</v>
      </c>
      <c r="W7496" s="124">
        <v>22152</v>
      </c>
      <c r="X7496" s="123">
        <v>21807</v>
      </c>
      <c r="Y7496" s="124">
        <v>22185</v>
      </c>
      <c r="Z7496" s="123">
        <v>21110</v>
      </c>
      <c r="AA7496" s="124">
        <v>21172</v>
      </c>
      <c r="AB7496" s="123">
        <v>23533</v>
      </c>
      <c r="AC7496" s="124">
        <v>23749</v>
      </c>
      <c r="AD7496" s="123">
        <v>23526</v>
      </c>
      <c r="AE7496" s="125">
        <v>23642</v>
      </c>
      <c r="AF7496" s="126">
        <v>22408</v>
      </c>
    </row>
    <row r="7497" spans="2:32">
      <c r="B7497" s="127">
        <v>7459</v>
      </c>
      <c r="C7497" s="128">
        <v>7459</v>
      </c>
      <c r="D7497" s="129">
        <v>311</v>
      </c>
      <c r="E7497" s="130">
        <v>11</v>
      </c>
      <c r="F7497" s="131">
        <v>7</v>
      </c>
      <c r="G7497" s="132" t="s">
        <v>485</v>
      </c>
      <c r="H7497" s="133">
        <v>11</v>
      </c>
      <c r="I7497" s="128">
        <v>6</v>
      </c>
      <c r="J7497" s="129" t="s">
        <v>485</v>
      </c>
      <c r="K7497" s="134">
        <v>19</v>
      </c>
      <c r="L7497" s="108"/>
      <c r="M7497" s="81">
        <v>17730</v>
      </c>
      <c r="N7497" s="135">
        <v>18214</v>
      </c>
      <c r="O7497" s="136">
        <v>17634</v>
      </c>
      <c r="P7497" s="135">
        <v>18104</v>
      </c>
      <c r="Q7497" s="136">
        <v>20309</v>
      </c>
      <c r="R7497" s="135">
        <v>19932</v>
      </c>
      <c r="S7497" s="136">
        <v>20306</v>
      </c>
      <c r="T7497" s="135">
        <v>20480</v>
      </c>
      <c r="U7497" s="136">
        <v>19512</v>
      </c>
      <c r="V7497" s="135">
        <v>21933</v>
      </c>
      <c r="W7497" s="136">
        <v>22211</v>
      </c>
      <c r="X7497" s="135">
        <v>22189</v>
      </c>
      <c r="Y7497" s="136">
        <v>22641</v>
      </c>
      <c r="Z7497" s="135">
        <v>21397</v>
      </c>
      <c r="AA7497" s="136">
        <v>21595</v>
      </c>
      <c r="AB7497" s="135">
        <v>23957</v>
      </c>
      <c r="AC7497" s="136">
        <v>24216</v>
      </c>
      <c r="AD7497" s="135">
        <v>24197</v>
      </c>
      <c r="AE7497" s="137">
        <v>24298</v>
      </c>
      <c r="AF7497" s="138">
        <v>22850</v>
      </c>
    </row>
    <row r="7498" spans="2:32">
      <c r="B7498" s="114">
        <v>7460</v>
      </c>
      <c r="C7498" s="115">
        <v>7460</v>
      </c>
      <c r="D7498" s="116">
        <v>311</v>
      </c>
      <c r="E7498" s="117">
        <v>11</v>
      </c>
      <c r="F7498" s="118">
        <v>7</v>
      </c>
      <c r="G7498" s="119" t="s">
        <v>485</v>
      </c>
      <c r="H7498" s="120">
        <v>11</v>
      </c>
      <c r="I7498" s="115">
        <v>6</v>
      </c>
      <c r="J7498" s="116" t="s">
        <v>485</v>
      </c>
      <c r="K7498" s="121">
        <v>20</v>
      </c>
      <c r="L7498" s="108"/>
      <c r="M7498" s="122">
        <v>17405</v>
      </c>
      <c r="N7498" s="123">
        <v>17799</v>
      </c>
      <c r="O7498" s="124">
        <v>17265</v>
      </c>
      <c r="P7498" s="123">
        <v>17801</v>
      </c>
      <c r="Q7498" s="124">
        <v>20233</v>
      </c>
      <c r="R7498" s="123">
        <v>19819</v>
      </c>
      <c r="S7498" s="124">
        <v>20229</v>
      </c>
      <c r="T7498" s="123">
        <v>20369</v>
      </c>
      <c r="U7498" s="124">
        <v>19373</v>
      </c>
      <c r="V7498" s="123">
        <v>22065</v>
      </c>
      <c r="W7498" s="124">
        <v>22408</v>
      </c>
      <c r="X7498" s="123">
        <v>22493</v>
      </c>
      <c r="Y7498" s="124">
        <v>23098</v>
      </c>
      <c r="Z7498" s="123">
        <v>21765</v>
      </c>
      <c r="AA7498" s="124">
        <v>21825</v>
      </c>
      <c r="AB7498" s="123">
        <v>24467</v>
      </c>
      <c r="AC7498" s="124">
        <v>24843</v>
      </c>
      <c r="AD7498" s="123">
        <v>24902</v>
      </c>
      <c r="AE7498" s="125">
        <v>24927</v>
      </c>
      <c r="AF7498" s="126">
        <v>23411</v>
      </c>
    </row>
    <row r="7499" spans="2:32">
      <c r="B7499" s="127">
        <v>7461</v>
      </c>
      <c r="C7499" s="128">
        <v>7461</v>
      </c>
      <c r="D7499" s="129">
        <v>311</v>
      </c>
      <c r="E7499" s="130">
        <v>11</v>
      </c>
      <c r="F7499" s="131">
        <v>7</v>
      </c>
      <c r="G7499" s="132" t="s">
        <v>485</v>
      </c>
      <c r="H7499" s="133">
        <v>11</v>
      </c>
      <c r="I7499" s="128">
        <v>6</v>
      </c>
      <c r="J7499" s="129" t="s">
        <v>485</v>
      </c>
      <c r="K7499" s="134">
        <v>21</v>
      </c>
      <c r="L7499" s="108"/>
      <c r="M7499" s="81">
        <v>16936</v>
      </c>
      <c r="N7499" s="135">
        <v>17433</v>
      </c>
      <c r="O7499" s="136">
        <v>16939</v>
      </c>
      <c r="P7499" s="135">
        <v>17537</v>
      </c>
      <c r="Q7499" s="136">
        <v>19945</v>
      </c>
      <c r="R7499" s="135">
        <v>19563</v>
      </c>
      <c r="S7499" s="136">
        <v>20018</v>
      </c>
      <c r="T7499" s="135">
        <v>20265</v>
      </c>
      <c r="U7499" s="136">
        <v>19410</v>
      </c>
      <c r="V7499" s="135">
        <v>22065</v>
      </c>
      <c r="W7499" s="136">
        <v>22544</v>
      </c>
      <c r="X7499" s="135">
        <v>22817</v>
      </c>
      <c r="Y7499" s="136">
        <v>23493</v>
      </c>
      <c r="Z7499" s="135">
        <v>22315</v>
      </c>
      <c r="AA7499" s="136">
        <v>22309</v>
      </c>
      <c r="AB7499" s="135">
        <v>24901</v>
      </c>
      <c r="AC7499" s="136">
        <v>25454</v>
      </c>
      <c r="AD7499" s="135">
        <v>25611</v>
      </c>
      <c r="AE7499" s="137">
        <v>25713</v>
      </c>
      <c r="AF7499" s="138">
        <v>24211</v>
      </c>
    </row>
    <row r="7500" spans="2:32">
      <c r="B7500" s="114">
        <v>7462</v>
      </c>
      <c r="C7500" s="115">
        <v>7462</v>
      </c>
      <c r="D7500" s="116">
        <v>311</v>
      </c>
      <c r="E7500" s="117">
        <v>11</v>
      </c>
      <c r="F7500" s="118">
        <v>7</v>
      </c>
      <c r="G7500" s="119" t="s">
        <v>485</v>
      </c>
      <c r="H7500" s="120">
        <v>11</v>
      </c>
      <c r="I7500" s="115">
        <v>6</v>
      </c>
      <c r="J7500" s="116" t="s">
        <v>485</v>
      </c>
      <c r="K7500" s="121">
        <v>22</v>
      </c>
      <c r="L7500" s="108"/>
      <c r="M7500" s="122">
        <v>16120</v>
      </c>
      <c r="N7500" s="123">
        <v>16723</v>
      </c>
      <c r="O7500" s="124">
        <v>16408</v>
      </c>
      <c r="P7500" s="123">
        <v>16962</v>
      </c>
      <c r="Q7500" s="124">
        <v>19205</v>
      </c>
      <c r="R7500" s="123">
        <v>18928</v>
      </c>
      <c r="S7500" s="124">
        <v>19372</v>
      </c>
      <c r="T7500" s="123">
        <v>19749</v>
      </c>
      <c r="U7500" s="124">
        <v>19152</v>
      </c>
      <c r="V7500" s="123">
        <v>21545</v>
      </c>
      <c r="W7500" s="124">
        <v>22231</v>
      </c>
      <c r="X7500" s="123">
        <v>22579</v>
      </c>
      <c r="Y7500" s="124">
        <v>23223</v>
      </c>
      <c r="Z7500" s="123">
        <v>22360</v>
      </c>
      <c r="AA7500" s="124">
        <v>22226</v>
      </c>
      <c r="AB7500" s="123">
        <v>24641</v>
      </c>
      <c r="AC7500" s="124">
        <v>25419</v>
      </c>
      <c r="AD7500" s="123">
        <v>25545</v>
      </c>
      <c r="AE7500" s="125">
        <v>25747</v>
      </c>
      <c r="AF7500" s="126">
        <v>24429</v>
      </c>
    </row>
    <row r="7501" spans="2:32">
      <c r="B7501" s="127">
        <v>7463</v>
      </c>
      <c r="C7501" s="128">
        <v>7463</v>
      </c>
      <c r="D7501" s="129">
        <v>311</v>
      </c>
      <c r="E7501" s="130">
        <v>11</v>
      </c>
      <c r="F7501" s="131">
        <v>7</v>
      </c>
      <c r="G7501" s="132" t="s">
        <v>485</v>
      </c>
      <c r="H7501" s="133">
        <v>11</v>
      </c>
      <c r="I7501" s="128">
        <v>6</v>
      </c>
      <c r="J7501" s="129" t="s">
        <v>485</v>
      </c>
      <c r="K7501" s="134">
        <v>23</v>
      </c>
      <c r="L7501" s="108"/>
      <c r="M7501" s="81">
        <v>15136</v>
      </c>
      <c r="N7501" s="135">
        <v>15852</v>
      </c>
      <c r="O7501" s="136">
        <v>15824</v>
      </c>
      <c r="P7501" s="135">
        <v>16309</v>
      </c>
      <c r="Q7501" s="136">
        <v>18251</v>
      </c>
      <c r="R7501" s="135">
        <v>18051</v>
      </c>
      <c r="S7501" s="136">
        <v>18574</v>
      </c>
      <c r="T7501" s="135">
        <v>19021</v>
      </c>
      <c r="U7501" s="136">
        <v>18728</v>
      </c>
      <c r="V7501" s="135">
        <v>20724</v>
      </c>
      <c r="W7501" s="136">
        <v>21547</v>
      </c>
      <c r="X7501" s="135">
        <v>21920</v>
      </c>
      <c r="Y7501" s="136">
        <v>22670</v>
      </c>
      <c r="Z7501" s="135">
        <v>22108</v>
      </c>
      <c r="AA7501" s="136">
        <v>21873</v>
      </c>
      <c r="AB7501" s="135">
        <v>23955</v>
      </c>
      <c r="AC7501" s="136">
        <v>24870</v>
      </c>
      <c r="AD7501" s="135">
        <v>25101</v>
      </c>
      <c r="AE7501" s="137">
        <v>25394</v>
      </c>
      <c r="AF7501" s="138">
        <v>24260</v>
      </c>
    </row>
    <row r="7502" spans="2:32">
      <c r="B7502" s="114">
        <v>7464</v>
      </c>
      <c r="C7502" s="115">
        <v>7464</v>
      </c>
      <c r="D7502" s="116">
        <v>311</v>
      </c>
      <c r="E7502" s="117">
        <v>11</v>
      </c>
      <c r="F7502" s="118">
        <v>7</v>
      </c>
      <c r="G7502" s="119" t="s">
        <v>485</v>
      </c>
      <c r="H7502" s="120">
        <v>11</v>
      </c>
      <c r="I7502" s="115">
        <v>6</v>
      </c>
      <c r="J7502" s="116" t="s">
        <v>485</v>
      </c>
      <c r="K7502" s="121">
        <v>24</v>
      </c>
      <c r="L7502" s="108"/>
      <c r="M7502" s="122">
        <v>14166</v>
      </c>
      <c r="N7502" s="123">
        <v>14934</v>
      </c>
      <c r="O7502" s="124">
        <v>15136</v>
      </c>
      <c r="P7502" s="123">
        <v>15654</v>
      </c>
      <c r="Q7502" s="124">
        <v>17253</v>
      </c>
      <c r="R7502" s="123">
        <v>17126</v>
      </c>
      <c r="S7502" s="124">
        <v>17819</v>
      </c>
      <c r="T7502" s="123">
        <v>18265</v>
      </c>
      <c r="U7502" s="124">
        <v>18240</v>
      </c>
      <c r="V7502" s="123">
        <v>19867</v>
      </c>
      <c r="W7502" s="124">
        <v>20813</v>
      </c>
      <c r="X7502" s="123">
        <v>21166</v>
      </c>
      <c r="Y7502" s="124">
        <v>22054</v>
      </c>
      <c r="Z7502" s="123">
        <v>21701</v>
      </c>
      <c r="AA7502" s="124">
        <v>21454</v>
      </c>
      <c r="AB7502" s="123">
        <v>23129</v>
      </c>
      <c r="AC7502" s="124">
        <v>24204</v>
      </c>
      <c r="AD7502" s="123">
        <v>24548</v>
      </c>
      <c r="AE7502" s="125">
        <v>24749</v>
      </c>
      <c r="AF7502" s="126">
        <v>23914</v>
      </c>
    </row>
    <row r="7503" spans="2:32">
      <c r="B7503" s="127">
        <v>7465</v>
      </c>
      <c r="C7503" s="128">
        <v>7465</v>
      </c>
      <c r="D7503" s="129">
        <v>312</v>
      </c>
      <c r="E7503" s="130">
        <v>11</v>
      </c>
      <c r="F7503" s="131">
        <v>8</v>
      </c>
      <c r="G7503" s="132" t="s">
        <v>485</v>
      </c>
      <c r="H7503" s="133">
        <v>11</v>
      </c>
      <c r="I7503" s="128">
        <v>7</v>
      </c>
      <c r="J7503" s="129" t="s">
        <v>485</v>
      </c>
      <c r="K7503" s="134">
        <v>1</v>
      </c>
      <c r="L7503" s="108"/>
      <c r="M7503" s="81">
        <v>13287</v>
      </c>
      <c r="N7503" s="135">
        <v>13924</v>
      </c>
      <c r="O7503" s="136">
        <v>14388</v>
      </c>
      <c r="P7503" s="135">
        <v>15043</v>
      </c>
      <c r="Q7503" s="136">
        <v>16492</v>
      </c>
      <c r="R7503" s="135">
        <v>15983</v>
      </c>
      <c r="S7503" s="136">
        <v>17143</v>
      </c>
      <c r="T7503" s="135">
        <v>17087</v>
      </c>
      <c r="U7503" s="136">
        <v>17068</v>
      </c>
      <c r="V7503" s="135">
        <v>19434</v>
      </c>
      <c r="W7503" s="136">
        <v>20159</v>
      </c>
      <c r="X7503" s="135">
        <v>20036</v>
      </c>
      <c r="Y7503" s="136">
        <v>21505</v>
      </c>
      <c r="Z7503" s="135">
        <v>20016</v>
      </c>
      <c r="AA7503" s="136">
        <v>20712</v>
      </c>
      <c r="AB7503" s="135">
        <v>23064</v>
      </c>
      <c r="AC7503" s="136">
        <v>23668</v>
      </c>
      <c r="AD7503" s="135">
        <v>24061</v>
      </c>
      <c r="AE7503" s="137">
        <v>23186</v>
      </c>
      <c r="AF7503" s="138">
        <v>21940</v>
      </c>
    </row>
    <row r="7504" spans="2:32">
      <c r="B7504" s="114">
        <v>7466</v>
      </c>
      <c r="C7504" s="115">
        <v>7466</v>
      </c>
      <c r="D7504" s="116">
        <v>312</v>
      </c>
      <c r="E7504" s="117">
        <v>11</v>
      </c>
      <c r="F7504" s="118">
        <v>8</v>
      </c>
      <c r="G7504" s="119" t="s">
        <v>485</v>
      </c>
      <c r="H7504" s="120">
        <v>11</v>
      </c>
      <c r="I7504" s="115">
        <v>7</v>
      </c>
      <c r="J7504" s="116" t="s">
        <v>485</v>
      </c>
      <c r="K7504" s="121">
        <v>2</v>
      </c>
      <c r="L7504" s="108"/>
      <c r="M7504" s="122">
        <v>12999</v>
      </c>
      <c r="N7504" s="123">
        <v>13565</v>
      </c>
      <c r="O7504" s="124">
        <v>14051</v>
      </c>
      <c r="P7504" s="123">
        <v>14814</v>
      </c>
      <c r="Q7504" s="124">
        <v>16177</v>
      </c>
      <c r="R7504" s="123">
        <v>15709</v>
      </c>
      <c r="S7504" s="124">
        <v>16819</v>
      </c>
      <c r="T7504" s="123">
        <v>16708</v>
      </c>
      <c r="U7504" s="124">
        <v>16751</v>
      </c>
      <c r="V7504" s="123">
        <v>19128</v>
      </c>
      <c r="W7504" s="124">
        <v>19755</v>
      </c>
      <c r="X7504" s="123">
        <v>19695</v>
      </c>
      <c r="Y7504" s="124">
        <v>21089</v>
      </c>
      <c r="Z7504" s="123">
        <v>19593</v>
      </c>
      <c r="AA7504" s="124">
        <v>20433</v>
      </c>
      <c r="AB7504" s="123">
        <v>22658</v>
      </c>
      <c r="AC7504" s="124">
        <v>23160</v>
      </c>
      <c r="AD7504" s="123">
        <v>23560</v>
      </c>
      <c r="AE7504" s="125">
        <v>22641</v>
      </c>
      <c r="AF7504" s="126">
        <v>21462</v>
      </c>
    </row>
    <row r="7505" spans="2:32">
      <c r="B7505" s="127">
        <v>7467</v>
      </c>
      <c r="C7505" s="128">
        <v>7467</v>
      </c>
      <c r="D7505" s="129">
        <v>312</v>
      </c>
      <c r="E7505" s="130">
        <v>11</v>
      </c>
      <c r="F7505" s="131">
        <v>8</v>
      </c>
      <c r="G7505" s="132" t="s">
        <v>485</v>
      </c>
      <c r="H7505" s="133">
        <v>11</v>
      </c>
      <c r="I7505" s="128">
        <v>7</v>
      </c>
      <c r="J7505" s="129" t="s">
        <v>485</v>
      </c>
      <c r="K7505" s="134">
        <v>3</v>
      </c>
      <c r="L7505" s="108"/>
      <c r="M7505" s="81">
        <v>12858</v>
      </c>
      <c r="N7505" s="135">
        <v>13363</v>
      </c>
      <c r="O7505" s="136">
        <v>13898</v>
      </c>
      <c r="P7505" s="135">
        <v>14773</v>
      </c>
      <c r="Q7505" s="136">
        <v>16035</v>
      </c>
      <c r="R7505" s="135">
        <v>15647</v>
      </c>
      <c r="S7505" s="136">
        <v>16663</v>
      </c>
      <c r="T7505" s="135">
        <v>16579</v>
      </c>
      <c r="U7505" s="136">
        <v>16673</v>
      </c>
      <c r="V7505" s="135">
        <v>19002</v>
      </c>
      <c r="W7505" s="136">
        <v>19609</v>
      </c>
      <c r="X7505" s="135">
        <v>19571</v>
      </c>
      <c r="Y7505" s="136">
        <v>20808</v>
      </c>
      <c r="Z7505" s="135">
        <v>19404</v>
      </c>
      <c r="AA7505" s="136">
        <v>20302</v>
      </c>
      <c r="AB7505" s="135">
        <v>22354</v>
      </c>
      <c r="AC7505" s="136">
        <v>22878</v>
      </c>
      <c r="AD7505" s="135">
        <v>23179</v>
      </c>
      <c r="AE7505" s="137">
        <v>22306</v>
      </c>
      <c r="AF7505" s="138">
        <v>21207</v>
      </c>
    </row>
    <row r="7506" spans="2:32">
      <c r="B7506" s="114">
        <v>7468</v>
      </c>
      <c r="C7506" s="115">
        <v>7468</v>
      </c>
      <c r="D7506" s="116">
        <v>312</v>
      </c>
      <c r="E7506" s="117">
        <v>11</v>
      </c>
      <c r="F7506" s="118">
        <v>8</v>
      </c>
      <c r="G7506" s="119" t="s">
        <v>485</v>
      </c>
      <c r="H7506" s="120">
        <v>11</v>
      </c>
      <c r="I7506" s="115">
        <v>7</v>
      </c>
      <c r="J7506" s="116" t="s">
        <v>485</v>
      </c>
      <c r="K7506" s="121">
        <v>4</v>
      </c>
      <c r="L7506" s="108"/>
      <c r="M7506" s="122">
        <v>12842</v>
      </c>
      <c r="N7506" s="123">
        <v>13278</v>
      </c>
      <c r="O7506" s="124">
        <v>13769</v>
      </c>
      <c r="P7506" s="123">
        <v>14816</v>
      </c>
      <c r="Q7506" s="124">
        <v>16006</v>
      </c>
      <c r="R7506" s="123">
        <v>15564</v>
      </c>
      <c r="S7506" s="124">
        <v>16503</v>
      </c>
      <c r="T7506" s="123">
        <v>16353</v>
      </c>
      <c r="U7506" s="124">
        <v>16402</v>
      </c>
      <c r="V7506" s="123">
        <v>18768</v>
      </c>
      <c r="W7506" s="124">
        <v>19222</v>
      </c>
      <c r="X7506" s="123">
        <v>19131</v>
      </c>
      <c r="Y7506" s="124">
        <v>20257</v>
      </c>
      <c r="Z7506" s="123">
        <v>18854</v>
      </c>
      <c r="AA7506" s="124">
        <v>19924</v>
      </c>
      <c r="AB7506" s="123">
        <v>21792</v>
      </c>
      <c r="AC7506" s="124">
        <v>22161</v>
      </c>
      <c r="AD7506" s="123">
        <v>22393</v>
      </c>
      <c r="AE7506" s="125">
        <v>21502</v>
      </c>
      <c r="AF7506" s="126">
        <v>20508</v>
      </c>
    </row>
    <row r="7507" spans="2:32">
      <c r="B7507" s="127">
        <v>7469</v>
      </c>
      <c r="C7507" s="128">
        <v>7469</v>
      </c>
      <c r="D7507" s="129">
        <v>312</v>
      </c>
      <c r="E7507" s="130">
        <v>11</v>
      </c>
      <c r="F7507" s="131">
        <v>8</v>
      </c>
      <c r="G7507" s="132" t="s">
        <v>485</v>
      </c>
      <c r="H7507" s="133">
        <v>11</v>
      </c>
      <c r="I7507" s="128">
        <v>7</v>
      </c>
      <c r="J7507" s="129" t="s">
        <v>485</v>
      </c>
      <c r="K7507" s="134">
        <v>5</v>
      </c>
      <c r="L7507" s="108"/>
      <c r="M7507" s="81">
        <v>13103</v>
      </c>
      <c r="N7507" s="135">
        <v>13258</v>
      </c>
      <c r="O7507" s="136">
        <v>13804</v>
      </c>
      <c r="P7507" s="135">
        <v>15082</v>
      </c>
      <c r="Q7507" s="136">
        <v>16173</v>
      </c>
      <c r="R7507" s="135">
        <v>15791</v>
      </c>
      <c r="S7507" s="136">
        <v>16593</v>
      </c>
      <c r="T7507" s="135">
        <v>16134</v>
      </c>
      <c r="U7507" s="136">
        <v>16174</v>
      </c>
      <c r="V7507" s="135">
        <v>18680</v>
      </c>
      <c r="W7507" s="136">
        <v>18960</v>
      </c>
      <c r="X7507" s="135">
        <v>18881</v>
      </c>
      <c r="Y7507" s="136">
        <v>19866</v>
      </c>
      <c r="Z7507" s="135">
        <v>18316</v>
      </c>
      <c r="AA7507" s="136">
        <v>19638</v>
      </c>
      <c r="AB7507" s="135">
        <v>21326</v>
      </c>
      <c r="AC7507" s="136">
        <v>21482</v>
      </c>
      <c r="AD7507" s="135">
        <v>21744</v>
      </c>
      <c r="AE7507" s="137">
        <v>20588</v>
      </c>
      <c r="AF7507" s="138">
        <v>19791</v>
      </c>
    </row>
    <row r="7508" spans="2:32">
      <c r="B7508" s="114">
        <v>7470</v>
      </c>
      <c r="C7508" s="115">
        <v>7470</v>
      </c>
      <c r="D7508" s="116">
        <v>312</v>
      </c>
      <c r="E7508" s="117">
        <v>11</v>
      </c>
      <c r="F7508" s="118">
        <v>8</v>
      </c>
      <c r="G7508" s="119" t="s">
        <v>485</v>
      </c>
      <c r="H7508" s="120">
        <v>11</v>
      </c>
      <c r="I7508" s="115">
        <v>7</v>
      </c>
      <c r="J7508" s="116" t="s">
        <v>485</v>
      </c>
      <c r="K7508" s="121">
        <v>6</v>
      </c>
      <c r="L7508" s="108"/>
      <c r="M7508" s="122">
        <v>13862</v>
      </c>
      <c r="N7508" s="123">
        <v>13476</v>
      </c>
      <c r="O7508" s="124">
        <v>13973</v>
      </c>
      <c r="P7508" s="123">
        <v>15823</v>
      </c>
      <c r="Q7508" s="124">
        <v>16806</v>
      </c>
      <c r="R7508" s="123">
        <v>16440</v>
      </c>
      <c r="S7508" s="124">
        <v>17127</v>
      </c>
      <c r="T7508" s="123">
        <v>16078</v>
      </c>
      <c r="U7508" s="124">
        <v>16079</v>
      </c>
      <c r="V7508" s="123">
        <v>19015</v>
      </c>
      <c r="W7508" s="124">
        <v>19221</v>
      </c>
      <c r="X7508" s="123">
        <v>19022</v>
      </c>
      <c r="Y7508" s="124">
        <v>19884</v>
      </c>
      <c r="Z7508" s="123">
        <v>17825</v>
      </c>
      <c r="AA7508" s="124">
        <v>19828</v>
      </c>
      <c r="AB7508" s="123">
        <v>21319</v>
      </c>
      <c r="AC7508" s="124">
        <v>21325</v>
      </c>
      <c r="AD7508" s="123">
        <v>21484</v>
      </c>
      <c r="AE7508" s="125">
        <v>19792</v>
      </c>
      <c r="AF7508" s="126">
        <v>19125</v>
      </c>
    </row>
    <row r="7509" spans="2:32">
      <c r="B7509" s="127">
        <v>7471</v>
      </c>
      <c r="C7509" s="128">
        <v>7471</v>
      </c>
      <c r="D7509" s="129">
        <v>312</v>
      </c>
      <c r="E7509" s="130">
        <v>11</v>
      </c>
      <c r="F7509" s="131">
        <v>8</v>
      </c>
      <c r="G7509" s="132" t="s">
        <v>485</v>
      </c>
      <c r="H7509" s="133">
        <v>11</v>
      </c>
      <c r="I7509" s="128">
        <v>7</v>
      </c>
      <c r="J7509" s="129" t="s">
        <v>485</v>
      </c>
      <c r="K7509" s="134">
        <v>7</v>
      </c>
      <c r="L7509" s="108"/>
      <c r="M7509" s="81">
        <v>15161</v>
      </c>
      <c r="N7509" s="135">
        <v>14064</v>
      </c>
      <c r="O7509" s="136">
        <v>14269</v>
      </c>
      <c r="P7509" s="135">
        <v>17275</v>
      </c>
      <c r="Q7509" s="136">
        <v>17919</v>
      </c>
      <c r="R7509" s="135">
        <v>17628</v>
      </c>
      <c r="S7509" s="136">
        <v>18305</v>
      </c>
      <c r="T7509" s="135">
        <v>16386</v>
      </c>
      <c r="U7509" s="136">
        <v>16222</v>
      </c>
      <c r="V7509" s="135">
        <v>19854</v>
      </c>
      <c r="W7509" s="136">
        <v>20130</v>
      </c>
      <c r="X7509" s="135">
        <v>19896</v>
      </c>
      <c r="Y7509" s="136">
        <v>20569</v>
      </c>
      <c r="Z7509" s="135">
        <v>17611</v>
      </c>
      <c r="AA7509" s="136">
        <v>20811</v>
      </c>
      <c r="AB7509" s="135">
        <v>21735</v>
      </c>
      <c r="AC7509" s="136">
        <v>21958</v>
      </c>
      <c r="AD7509" s="135">
        <v>21954</v>
      </c>
      <c r="AE7509" s="137">
        <v>19543</v>
      </c>
      <c r="AF7509" s="138">
        <v>18788</v>
      </c>
    </row>
    <row r="7510" spans="2:32">
      <c r="B7510" s="114">
        <v>7472</v>
      </c>
      <c r="C7510" s="115">
        <v>7472</v>
      </c>
      <c r="D7510" s="116">
        <v>312</v>
      </c>
      <c r="E7510" s="117">
        <v>11</v>
      </c>
      <c r="F7510" s="118">
        <v>8</v>
      </c>
      <c r="G7510" s="119" t="s">
        <v>485</v>
      </c>
      <c r="H7510" s="120">
        <v>11</v>
      </c>
      <c r="I7510" s="115">
        <v>7</v>
      </c>
      <c r="J7510" s="116" t="s">
        <v>485</v>
      </c>
      <c r="K7510" s="121">
        <v>8</v>
      </c>
      <c r="L7510" s="108"/>
      <c r="M7510" s="122">
        <v>16074</v>
      </c>
      <c r="N7510" s="123">
        <v>14791</v>
      </c>
      <c r="O7510" s="124">
        <v>14785</v>
      </c>
      <c r="P7510" s="123">
        <v>18368</v>
      </c>
      <c r="Q7510" s="124">
        <v>18810</v>
      </c>
      <c r="R7510" s="123">
        <v>18544</v>
      </c>
      <c r="S7510" s="124">
        <v>19319</v>
      </c>
      <c r="T7510" s="123">
        <v>17061</v>
      </c>
      <c r="U7510" s="124">
        <v>16660</v>
      </c>
      <c r="V7510" s="123">
        <v>20568</v>
      </c>
      <c r="W7510" s="124">
        <v>20913</v>
      </c>
      <c r="X7510" s="123">
        <v>20663</v>
      </c>
      <c r="Y7510" s="124">
        <v>21337</v>
      </c>
      <c r="Z7510" s="123">
        <v>17956</v>
      </c>
      <c r="AA7510" s="124">
        <v>21691</v>
      </c>
      <c r="AB7510" s="123">
        <v>22172</v>
      </c>
      <c r="AC7510" s="124">
        <v>22564</v>
      </c>
      <c r="AD7510" s="123">
        <v>22629</v>
      </c>
      <c r="AE7510" s="125">
        <v>19936</v>
      </c>
      <c r="AF7510" s="126">
        <v>19084</v>
      </c>
    </row>
    <row r="7511" spans="2:32">
      <c r="B7511" s="127">
        <v>7473</v>
      </c>
      <c r="C7511" s="128">
        <v>7473</v>
      </c>
      <c r="D7511" s="129">
        <v>312</v>
      </c>
      <c r="E7511" s="130">
        <v>11</v>
      </c>
      <c r="F7511" s="131">
        <v>8</v>
      </c>
      <c r="G7511" s="132" t="s">
        <v>485</v>
      </c>
      <c r="H7511" s="133">
        <v>11</v>
      </c>
      <c r="I7511" s="128">
        <v>7</v>
      </c>
      <c r="J7511" s="129" t="s">
        <v>485</v>
      </c>
      <c r="K7511" s="134">
        <v>9</v>
      </c>
      <c r="L7511" s="108"/>
      <c r="M7511" s="81">
        <v>16271</v>
      </c>
      <c r="N7511" s="135">
        <v>15390</v>
      </c>
      <c r="O7511" s="136">
        <v>15332</v>
      </c>
      <c r="P7511" s="135">
        <v>18511</v>
      </c>
      <c r="Q7511" s="136">
        <v>19054</v>
      </c>
      <c r="R7511" s="135">
        <v>18749</v>
      </c>
      <c r="S7511" s="136">
        <v>19518</v>
      </c>
      <c r="T7511" s="135">
        <v>17674</v>
      </c>
      <c r="U7511" s="136">
        <v>17184</v>
      </c>
      <c r="V7511" s="135">
        <v>20720</v>
      </c>
      <c r="W7511" s="136">
        <v>21023</v>
      </c>
      <c r="X7511" s="135">
        <v>20805</v>
      </c>
      <c r="Y7511" s="136">
        <v>21436</v>
      </c>
      <c r="Z7511" s="135">
        <v>18407</v>
      </c>
      <c r="AA7511" s="136">
        <v>21739</v>
      </c>
      <c r="AB7511" s="135">
        <v>22174</v>
      </c>
      <c r="AC7511" s="136">
        <v>22516</v>
      </c>
      <c r="AD7511" s="135">
        <v>22663</v>
      </c>
      <c r="AE7511" s="137">
        <v>20296</v>
      </c>
      <c r="AF7511" s="138">
        <v>19498</v>
      </c>
    </row>
    <row r="7512" spans="2:32">
      <c r="B7512" s="114">
        <v>7474</v>
      </c>
      <c r="C7512" s="115">
        <v>7474</v>
      </c>
      <c r="D7512" s="116">
        <v>312</v>
      </c>
      <c r="E7512" s="117">
        <v>11</v>
      </c>
      <c r="F7512" s="118">
        <v>8</v>
      </c>
      <c r="G7512" s="119" t="s">
        <v>485</v>
      </c>
      <c r="H7512" s="120">
        <v>11</v>
      </c>
      <c r="I7512" s="115">
        <v>7</v>
      </c>
      <c r="J7512" s="116" t="s">
        <v>485</v>
      </c>
      <c r="K7512" s="121">
        <v>10</v>
      </c>
      <c r="L7512" s="108"/>
      <c r="M7512" s="122">
        <v>16368</v>
      </c>
      <c r="N7512" s="123">
        <v>15842</v>
      </c>
      <c r="O7512" s="124">
        <v>15674</v>
      </c>
      <c r="P7512" s="123">
        <v>18581</v>
      </c>
      <c r="Q7512" s="124">
        <v>19096</v>
      </c>
      <c r="R7512" s="123">
        <v>18780</v>
      </c>
      <c r="S7512" s="124">
        <v>19565</v>
      </c>
      <c r="T7512" s="123">
        <v>18082</v>
      </c>
      <c r="U7512" s="124">
        <v>17512</v>
      </c>
      <c r="V7512" s="123">
        <v>20800</v>
      </c>
      <c r="W7512" s="124">
        <v>21018</v>
      </c>
      <c r="X7512" s="123">
        <v>20865</v>
      </c>
      <c r="Y7512" s="124">
        <v>21510</v>
      </c>
      <c r="Z7512" s="123">
        <v>18760</v>
      </c>
      <c r="AA7512" s="124">
        <v>22034</v>
      </c>
      <c r="AB7512" s="123">
        <v>22516</v>
      </c>
      <c r="AC7512" s="124">
        <v>22595</v>
      </c>
      <c r="AD7512" s="123">
        <v>22764</v>
      </c>
      <c r="AE7512" s="125">
        <v>20794</v>
      </c>
      <c r="AF7512" s="126">
        <v>19894</v>
      </c>
    </row>
    <row r="7513" spans="2:32">
      <c r="B7513" s="127">
        <v>7475</v>
      </c>
      <c r="C7513" s="128">
        <v>7475</v>
      </c>
      <c r="D7513" s="129">
        <v>312</v>
      </c>
      <c r="E7513" s="130">
        <v>11</v>
      </c>
      <c r="F7513" s="131">
        <v>8</v>
      </c>
      <c r="G7513" s="132" t="s">
        <v>485</v>
      </c>
      <c r="H7513" s="133">
        <v>11</v>
      </c>
      <c r="I7513" s="128">
        <v>7</v>
      </c>
      <c r="J7513" s="129" t="s">
        <v>485</v>
      </c>
      <c r="K7513" s="134">
        <v>11</v>
      </c>
      <c r="L7513" s="108"/>
      <c r="M7513" s="81">
        <v>16167</v>
      </c>
      <c r="N7513" s="135">
        <v>15951</v>
      </c>
      <c r="O7513" s="136">
        <v>15612</v>
      </c>
      <c r="P7513" s="135">
        <v>18403</v>
      </c>
      <c r="Q7513" s="136">
        <v>19000</v>
      </c>
      <c r="R7513" s="135">
        <v>18457</v>
      </c>
      <c r="S7513" s="136">
        <v>19357</v>
      </c>
      <c r="T7513" s="135">
        <v>18041</v>
      </c>
      <c r="U7513" s="136">
        <v>17280</v>
      </c>
      <c r="V7513" s="135">
        <v>20664</v>
      </c>
      <c r="W7513" s="136">
        <v>20868</v>
      </c>
      <c r="X7513" s="135">
        <v>20494</v>
      </c>
      <c r="Y7513" s="136">
        <v>21526</v>
      </c>
      <c r="Z7513" s="135">
        <v>18588</v>
      </c>
      <c r="AA7513" s="136">
        <v>22257</v>
      </c>
      <c r="AB7513" s="135">
        <v>22934</v>
      </c>
      <c r="AC7513" s="136">
        <v>22516</v>
      </c>
      <c r="AD7513" s="135">
        <v>22834</v>
      </c>
      <c r="AE7513" s="137">
        <v>20812</v>
      </c>
      <c r="AF7513" s="138">
        <v>19762</v>
      </c>
    </row>
    <row r="7514" spans="2:32">
      <c r="B7514" s="114">
        <v>7476</v>
      </c>
      <c r="C7514" s="115">
        <v>7476</v>
      </c>
      <c r="D7514" s="116">
        <v>312</v>
      </c>
      <c r="E7514" s="117">
        <v>11</v>
      </c>
      <c r="F7514" s="118">
        <v>8</v>
      </c>
      <c r="G7514" s="119" t="s">
        <v>485</v>
      </c>
      <c r="H7514" s="120">
        <v>11</v>
      </c>
      <c r="I7514" s="115">
        <v>7</v>
      </c>
      <c r="J7514" s="116" t="s">
        <v>485</v>
      </c>
      <c r="K7514" s="121">
        <v>12</v>
      </c>
      <c r="L7514" s="108"/>
      <c r="M7514" s="122">
        <v>16058</v>
      </c>
      <c r="N7514" s="123">
        <v>15904</v>
      </c>
      <c r="O7514" s="124">
        <v>15657</v>
      </c>
      <c r="P7514" s="123">
        <v>18323</v>
      </c>
      <c r="Q7514" s="124">
        <v>18831</v>
      </c>
      <c r="R7514" s="123">
        <v>18187</v>
      </c>
      <c r="S7514" s="124">
        <v>19173</v>
      </c>
      <c r="T7514" s="123">
        <v>17861</v>
      </c>
      <c r="U7514" s="124">
        <v>17188</v>
      </c>
      <c r="V7514" s="123">
        <v>20395</v>
      </c>
      <c r="W7514" s="124">
        <v>20724</v>
      </c>
      <c r="X7514" s="123">
        <v>20162</v>
      </c>
      <c r="Y7514" s="124">
        <v>21781</v>
      </c>
      <c r="Z7514" s="123">
        <v>18464</v>
      </c>
      <c r="AA7514" s="124">
        <v>22374</v>
      </c>
      <c r="AB7514" s="123">
        <v>22961</v>
      </c>
      <c r="AC7514" s="124">
        <v>22391</v>
      </c>
      <c r="AD7514" s="123">
        <v>23110</v>
      </c>
      <c r="AE7514" s="125">
        <v>20637</v>
      </c>
      <c r="AF7514" s="126">
        <v>19644</v>
      </c>
    </row>
    <row r="7515" spans="2:32">
      <c r="B7515" s="127">
        <v>7477</v>
      </c>
      <c r="C7515" s="128">
        <v>7477</v>
      </c>
      <c r="D7515" s="129">
        <v>312</v>
      </c>
      <c r="E7515" s="130">
        <v>11</v>
      </c>
      <c r="F7515" s="131">
        <v>8</v>
      </c>
      <c r="G7515" s="132" t="s">
        <v>485</v>
      </c>
      <c r="H7515" s="133">
        <v>11</v>
      </c>
      <c r="I7515" s="128">
        <v>7</v>
      </c>
      <c r="J7515" s="129" t="s">
        <v>485</v>
      </c>
      <c r="K7515" s="134">
        <v>13</v>
      </c>
      <c r="L7515" s="108"/>
      <c r="M7515" s="81">
        <v>15968</v>
      </c>
      <c r="N7515" s="135">
        <v>15901</v>
      </c>
      <c r="O7515" s="136">
        <v>15657</v>
      </c>
      <c r="P7515" s="135">
        <v>18280</v>
      </c>
      <c r="Q7515" s="136">
        <v>18794</v>
      </c>
      <c r="R7515" s="135">
        <v>18004</v>
      </c>
      <c r="S7515" s="136">
        <v>19053</v>
      </c>
      <c r="T7515" s="135">
        <v>17812</v>
      </c>
      <c r="U7515" s="136">
        <v>17136</v>
      </c>
      <c r="V7515" s="135">
        <v>20307</v>
      </c>
      <c r="W7515" s="136">
        <v>20623</v>
      </c>
      <c r="X7515" s="135">
        <v>19940</v>
      </c>
      <c r="Y7515" s="136">
        <v>21736</v>
      </c>
      <c r="Z7515" s="135">
        <v>18379</v>
      </c>
      <c r="AA7515" s="136">
        <v>22390</v>
      </c>
      <c r="AB7515" s="135">
        <v>22971</v>
      </c>
      <c r="AC7515" s="136">
        <v>22288</v>
      </c>
      <c r="AD7515" s="135">
        <v>23065</v>
      </c>
      <c r="AE7515" s="137">
        <v>20560</v>
      </c>
      <c r="AF7515" s="138">
        <v>19548</v>
      </c>
    </row>
    <row r="7516" spans="2:32">
      <c r="B7516" s="114">
        <v>7478</v>
      </c>
      <c r="C7516" s="115">
        <v>7478</v>
      </c>
      <c r="D7516" s="116">
        <v>312</v>
      </c>
      <c r="E7516" s="117">
        <v>11</v>
      </c>
      <c r="F7516" s="118">
        <v>8</v>
      </c>
      <c r="G7516" s="119" t="s">
        <v>485</v>
      </c>
      <c r="H7516" s="120">
        <v>11</v>
      </c>
      <c r="I7516" s="115">
        <v>7</v>
      </c>
      <c r="J7516" s="116" t="s">
        <v>485</v>
      </c>
      <c r="K7516" s="121">
        <v>14</v>
      </c>
      <c r="L7516" s="108"/>
      <c r="M7516" s="122">
        <v>15895</v>
      </c>
      <c r="N7516" s="123">
        <v>15606</v>
      </c>
      <c r="O7516" s="124">
        <v>15507</v>
      </c>
      <c r="P7516" s="123">
        <v>18215</v>
      </c>
      <c r="Q7516" s="124">
        <v>18630</v>
      </c>
      <c r="R7516" s="123">
        <v>17902</v>
      </c>
      <c r="S7516" s="124">
        <v>18879</v>
      </c>
      <c r="T7516" s="123">
        <v>17509</v>
      </c>
      <c r="U7516" s="124">
        <v>16954</v>
      </c>
      <c r="V7516" s="123">
        <v>20087</v>
      </c>
      <c r="W7516" s="124">
        <v>20544</v>
      </c>
      <c r="X7516" s="123">
        <v>19780</v>
      </c>
      <c r="Y7516" s="124">
        <v>21670</v>
      </c>
      <c r="Z7516" s="123">
        <v>18223</v>
      </c>
      <c r="AA7516" s="124">
        <v>22209</v>
      </c>
      <c r="AB7516" s="123">
        <v>22646</v>
      </c>
      <c r="AC7516" s="124">
        <v>22161</v>
      </c>
      <c r="AD7516" s="123">
        <v>22975</v>
      </c>
      <c r="AE7516" s="125">
        <v>20188</v>
      </c>
      <c r="AF7516" s="126">
        <v>19368</v>
      </c>
    </row>
    <row r="7517" spans="2:32">
      <c r="B7517" s="127">
        <v>7479</v>
      </c>
      <c r="C7517" s="128">
        <v>7479</v>
      </c>
      <c r="D7517" s="129">
        <v>312</v>
      </c>
      <c r="E7517" s="130">
        <v>11</v>
      </c>
      <c r="F7517" s="131">
        <v>8</v>
      </c>
      <c r="G7517" s="132" t="s">
        <v>485</v>
      </c>
      <c r="H7517" s="133">
        <v>11</v>
      </c>
      <c r="I7517" s="128">
        <v>7</v>
      </c>
      <c r="J7517" s="129" t="s">
        <v>485</v>
      </c>
      <c r="K7517" s="134">
        <v>15</v>
      </c>
      <c r="L7517" s="108"/>
      <c r="M7517" s="81">
        <v>15954</v>
      </c>
      <c r="N7517" s="135">
        <v>15539</v>
      </c>
      <c r="O7517" s="136">
        <v>15605</v>
      </c>
      <c r="P7517" s="135">
        <v>18159</v>
      </c>
      <c r="Q7517" s="136">
        <v>18592</v>
      </c>
      <c r="R7517" s="135">
        <v>17972</v>
      </c>
      <c r="S7517" s="136">
        <v>18695</v>
      </c>
      <c r="T7517" s="135">
        <v>17440</v>
      </c>
      <c r="U7517" s="136">
        <v>17047</v>
      </c>
      <c r="V7517" s="135">
        <v>20004</v>
      </c>
      <c r="W7517" s="136">
        <v>20552</v>
      </c>
      <c r="X7517" s="135">
        <v>19797</v>
      </c>
      <c r="Y7517" s="136">
        <v>21159</v>
      </c>
      <c r="Z7517" s="135">
        <v>18392</v>
      </c>
      <c r="AA7517" s="136">
        <v>21805</v>
      </c>
      <c r="AB7517" s="135">
        <v>22232</v>
      </c>
      <c r="AC7517" s="136">
        <v>22141</v>
      </c>
      <c r="AD7517" s="135">
        <v>22424</v>
      </c>
      <c r="AE7517" s="137">
        <v>20064</v>
      </c>
      <c r="AF7517" s="138">
        <v>19521</v>
      </c>
    </row>
    <row r="7518" spans="2:32">
      <c r="B7518" s="114">
        <v>7480</v>
      </c>
      <c r="C7518" s="115">
        <v>7480</v>
      </c>
      <c r="D7518" s="116">
        <v>312</v>
      </c>
      <c r="E7518" s="117">
        <v>11</v>
      </c>
      <c r="F7518" s="118">
        <v>8</v>
      </c>
      <c r="G7518" s="119" t="s">
        <v>485</v>
      </c>
      <c r="H7518" s="120">
        <v>11</v>
      </c>
      <c r="I7518" s="115">
        <v>7</v>
      </c>
      <c r="J7518" s="116" t="s">
        <v>485</v>
      </c>
      <c r="K7518" s="121">
        <v>16</v>
      </c>
      <c r="L7518" s="108"/>
      <c r="M7518" s="122">
        <v>16348</v>
      </c>
      <c r="N7518" s="123">
        <v>15646</v>
      </c>
      <c r="O7518" s="124">
        <v>16037</v>
      </c>
      <c r="P7518" s="123">
        <v>18297</v>
      </c>
      <c r="Q7518" s="124">
        <v>18891</v>
      </c>
      <c r="R7518" s="123">
        <v>18327</v>
      </c>
      <c r="S7518" s="124">
        <v>18679</v>
      </c>
      <c r="T7518" s="123">
        <v>17465</v>
      </c>
      <c r="U7518" s="124">
        <v>17392</v>
      </c>
      <c r="V7518" s="123">
        <v>20339</v>
      </c>
      <c r="W7518" s="124">
        <v>20696</v>
      </c>
      <c r="X7518" s="123">
        <v>20015</v>
      </c>
      <c r="Y7518" s="124">
        <v>20715</v>
      </c>
      <c r="Z7518" s="123">
        <v>18791</v>
      </c>
      <c r="AA7518" s="124">
        <v>21463</v>
      </c>
      <c r="AB7518" s="123">
        <v>22245</v>
      </c>
      <c r="AC7518" s="124">
        <v>22195</v>
      </c>
      <c r="AD7518" s="123">
        <v>21913</v>
      </c>
      <c r="AE7518" s="125">
        <v>19943</v>
      </c>
      <c r="AF7518" s="126">
        <v>19892</v>
      </c>
    </row>
    <row r="7519" spans="2:32">
      <c r="B7519" s="127">
        <v>7481</v>
      </c>
      <c r="C7519" s="128">
        <v>7481</v>
      </c>
      <c r="D7519" s="129">
        <v>312</v>
      </c>
      <c r="E7519" s="130">
        <v>11</v>
      </c>
      <c r="F7519" s="131">
        <v>8</v>
      </c>
      <c r="G7519" s="132" t="s">
        <v>485</v>
      </c>
      <c r="H7519" s="133">
        <v>11</v>
      </c>
      <c r="I7519" s="128">
        <v>7</v>
      </c>
      <c r="J7519" s="129" t="s">
        <v>485</v>
      </c>
      <c r="K7519" s="134">
        <v>17</v>
      </c>
      <c r="L7519" s="108"/>
      <c r="M7519" s="81">
        <v>16850</v>
      </c>
      <c r="N7519" s="135">
        <v>16315</v>
      </c>
      <c r="O7519" s="136">
        <v>16707</v>
      </c>
      <c r="P7519" s="135">
        <v>18955</v>
      </c>
      <c r="Q7519" s="136">
        <v>19419</v>
      </c>
      <c r="R7519" s="135">
        <v>18823</v>
      </c>
      <c r="S7519" s="136">
        <v>19164</v>
      </c>
      <c r="T7519" s="135">
        <v>18144</v>
      </c>
      <c r="U7519" s="136">
        <v>18142</v>
      </c>
      <c r="V7519" s="135">
        <v>20892</v>
      </c>
      <c r="W7519" s="136">
        <v>21397</v>
      </c>
      <c r="X7519" s="135">
        <v>20623</v>
      </c>
      <c r="Y7519" s="136">
        <v>20976</v>
      </c>
      <c r="Z7519" s="135">
        <v>19532</v>
      </c>
      <c r="AA7519" s="136">
        <v>22000</v>
      </c>
      <c r="AB7519" s="135">
        <v>22572</v>
      </c>
      <c r="AC7519" s="136">
        <v>22907</v>
      </c>
      <c r="AD7519" s="135">
        <v>22204</v>
      </c>
      <c r="AE7519" s="137">
        <v>20701</v>
      </c>
      <c r="AF7519" s="138">
        <v>20645</v>
      </c>
    </row>
    <row r="7520" spans="2:32">
      <c r="B7520" s="114">
        <v>7482</v>
      </c>
      <c r="C7520" s="115">
        <v>7482</v>
      </c>
      <c r="D7520" s="116">
        <v>312</v>
      </c>
      <c r="E7520" s="117">
        <v>11</v>
      </c>
      <c r="F7520" s="118">
        <v>8</v>
      </c>
      <c r="G7520" s="119" t="s">
        <v>485</v>
      </c>
      <c r="H7520" s="120">
        <v>11</v>
      </c>
      <c r="I7520" s="115">
        <v>7</v>
      </c>
      <c r="J7520" s="116" t="s">
        <v>485</v>
      </c>
      <c r="K7520" s="121">
        <v>18</v>
      </c>
      <c r="L7520" s="108"/>
      <c r="M7520" s="122">
        <v>17551</v>
      </c>
      <c r="N7520" s="123">
        <v>17037</v>
      </c>
      <c r="O7520" s="124">
        <v>17686</v>
      </c>
      <c r="P7520" s="123">
        <v>19972</v>
      </c>
      <c r="Q7520" s="124">
        <v>20171</v>
      </c>
      <c r="R7520" s="123">
        <v>19638</v>
      </c>
      <c r="S7520" s="124">
        <v>19976</v>
      </c>
      <c r="T7520" s="123">
        <v>19030</v>
      </c>
      <c r="U7520" s="124">
        <v>19128</v>
      </c>
      <c r="V7520" s="123">
        <v>21595</v>
      </c>
      <c r="W7520" s="124">
        <v>22066</v>
      </c>
      <c r="X7520" s="123">
        <v>21584</v>
      </c>
      <c r="Y7520" s="124">
        <v>21860</v>
      </c>
      <c r="Z7520" s="123">
        <v>20634</v>
      </c>
      <c r="AA7520" s="124">
        <v>23031</v>
      </c>
      <c r="AB7520" s="123">
        <v>23256</v>
      </c>
      <c r="AC7520" s="124">
        <v>23771</v>
      </c>
      <c r="AD7520" s="123">
        <v>23221</v>
      </c>
      <c r="AE7520" s="125">
        <v>21982</v>
      </c>
      <c r="AF7520" s="126">
        <v>21830</v>
      </c>
    </row>
    <row r="7521" spans="2:32">
      <c r="B7521" s="127">
        <v>7483</v>
      </c>
      <c r="C7521" s="128">
        <v>7483</v>
      </c>
      <c r="D7521" s="129">
        <v>312</v>
      </c>
      <c r="E7521" s="130">
        <v>11</v>
      </c>
      <c r="F7521" s="131">
        <v>8</v>
      </c>
      <c r="G7521" s="132" t="s">
        <v>485</v>
      </c>
      <c r="H7521" s="133">
        <v>11</v>
      </c>
      <c r="I7521" s="128">
        <v>7</v>
      </c>
      <c r="J7521" s="129" t="s">
        <v>485</v>
      </c>
      <c r="K7521" s="134">
        <v>19</v>
      </c>
      <c r="L7521" s="108"/>
      <c r="M7521" s="81">
        <v>17348</v>
      </c>
      <c r="N7521" s="135">
        <v>16804</v>
      </c>
      <c r="O7521" s="136">
        <v>17631</v>
      </c>
      <c r="P7521" s="135">
        <v>19834</v>
      </c>
      <c r="Q7521" s="136">
        <v>20045</v>
      </c>
      <c r="R7521" s="135">
        <v>19641</v>
      </c>
      <c r="S7521" s="136">
        <v>19915</v>
      </c>
      <c r="T7521" s="135">
        <v>18972</v>
      </c>
      <c r="U7521" s="136">
        <v>19216</v>
      </c>
      <c r="V7521" s="135">
        <v>21583</v>
      </c>
      <c r="W7521" s="136">
        <v>22146</v>
      </c>
      <c r="X7521" s="135">
        <v>21973</v>
      </c>
      <c r="Y7521" s="136">
        <v>22298</v>
      </c>
      <c r="Z7521" s="135">
        <v>21027</v>
      </c>
      <c r="AA7521" s="136">
        <v>23432</v>
      </c>
      <c r="AB7521" s="135">
        <v>23699</v>
      </c>
      <c r="AC7521" s="136">
        <v>24123</v>
      </c>
      <c r="AD7521" s="135">
        <v>23890</v>
      </c>
      <c r="AE7521" s="137">
        <v>22439</v>
      </c>
      <c r="AF7521" s="138">
        <v>22347</v>
      </c>
    </row>
    <row r="7522" spans="2:32">
      <c r="B7522" s="114">
        <v>7484</v>
      </c>
      <c r="C7522" s="115">
        <v>7484</v>
      </c>
      <c r="D7522" s="116">
        <v>312</v>
      </c>
      <c r="E7522" s="117">
        <v>11</v>
      </c>
      <c r="F7522" s="118">
        <v>8</v>
      </c>
      <c r="G7522" s="119" t="s">
        <v>485</v>
      </c>
      <c r="H7522" s="120">
        <v>11</v>
      </c>
      <c r="I7522" s="115">
        <v>7</v>
      </c>
      <c r="J7522" s="116" t="s">
        <v>485</v>
      </c>
      <c r="K7522" s="121">
        <v>20</v>
      </c>
      <c r="L7522" s="108"/>
      <c r="M7522" s="122">
        <v>17077</v>
      </c>
      <c r="N7522" s="123">
        <v>16390</v>
      </c>
      <c r="O7522" s="124">
        <v>17292</v>
      </c>
      <c r="P7522" s="123">
        <v>19710</v>
      </c>
      <c r="Q7522" s="124">
        <v>19761</v>
      </c>
      <c r="R7522" s="123">
        <v>19529</v>
      </c>
      <c r="S7522" s="124">
        <v>19731</v>
      </c>
      <c r="T7522" s="123">
        <v>18735</v>
      </c>
      <c r="U7522" s="124">
        <v>19101</v>
      </c>
      <c r="V7522" s="123">
        <v>21689</v>
      </c>
      <c r="W7522" s="124">
        <v>22241</v>
      </c>
      <c r="X7522" s="123">
        <v>22333</v>
      </c>
      <c r="Y7522" s="124">
        <v>22638</v>
      </c>
      <c r="Z7522" s="123">
        <v>21204</v>
      </c>
      <c r="AA7522" s="124">
        <v>23893</v>
      </c>
      <c r="AB7522" s="123">
        <v>24256</v>
      </c>
      <c r="AC7522" s="124">
        <v>24735</v>
      </c>
      <c r="AD7522" s="123">
        <v>24490</v>
      </c>
      <c r="AE7522" s="125">
        <v>22992</v>
      </c>
      <c r="AF7522" s="126">
        <v>22671</v>
      </c>
    </row>
    <row r="7523" spans="2:32">
      <c r="B7523" s="127">
        <v>7485</v>
      </c>
      <c r="C7523" s="128">
        <v>7485</v>
      </c>
      <c r="D7523" s="129">
        <v>312</v>
      </c>
      <c r="E7523" s="130">
        <v>11</v>
      </c>
      <c r="F7523" s="131">
        <v>8</v>
      </c>
      <c r="G7523" s="132" t="s">
        <v>485</v>
      </c>
      <c r="H7523" s="133">
        <v>11</v>
      </c>
      <c r="I7523" s="128">
        <v>7</v>
      </c>
      <c r="J7523" s="129" t="s">
        <v>485</v>
      </c>
      <c r="K7523" s="134">
        <v>21</v>
      </c>
      <c r="L7523" s="108"/>
      <c r="M7523" s="81">
        <v>16620</v>
      </c>
      <c r="N7523" s="135">
        <v>16025</v>
      </c>
      <c r="O7523" s="136">
        <v>16981</v>
      </c>
      <c r="P7523" s="135">
        <v>19373</v>
      </c>
      <c r="Q7523" s="136">
        <v>19417</v>
      </c>
      <c r="R7523" s="135">
        <v>19244</v>
      </c>
      <c r="S7523" s="136">
        <v>19536</v>
      </c>
      <c r="T7523" s="135">
        <v>18664</v>
      </c>
      <c r="U7523" s="136">
        <v>19090</v>
      </c>
      <c r="V7523" s="135">
        <v>21705</v>
      </c>
      <c r="W7523" s="136">
        <v>22379</v>
      </c>
      <c r="X7523" s="135">
        <v>22606</v>
      </c>
      <c r="Y7523" s="136">
        <v>23066</v>
      </c>
      <c r="Z7523" s="135">
        <v>21609</v>
      </c>
      <c r="AA7523" s="136">
        <v>24255</v>
      </c>
      <c r="AB7523" s="135">
        <v>24803</v>
      </c>
      <c r="AC7523" s="136">
        <v>25386</v>
      </c>
      <c r="AD7523" s="135">
        <v>25238</v>
      </c>
      <c r="AE7523" s="137">
        <v>23770</v>
      </c>
      <c r="AF7523" s="138">
        <v>23276</v>
      </c>
    </row>
    <row r="7524" spans="2:32">
      <c r="B7524" s="114">
        <v>7486</v>
      </c>
      <c r="C7524" s="115">
        <v>7486</v>
      </c>
      <c r="D7524" s="116">
        <v>312</v>
      </c>
      <c r="E7524" s="117">
        <v>11</v>
      </c>
      <c r="F7524" s="118">
        <v>8</v>
      </c>
      <c r="G7524" s="119" t="s">
        <v>485</v>
      </c>
      <c r="H7524" s="120">
        <v>11</v>
      </c>
      <c r="I7524" s="115">
        <v>7</v>
      </c>
      <c r="J7524" s="116" t="s">
        <v>485</v>
      </c>
      <c r="K7524" s="121">
        <v>22</v>
      </c>
      <c r="L7524" s="108"/>
      <c r="M7524" s="122">
        <v>15888</v>
      </c>
      <c r="N7524" s="123">
        <v>15532</v>
      </c>
      <c r="O7524" s="124">
        <v>16419</v>
      </c>
      <c r="P7524" s="123">
        <v>18652</v>
      </c>
      <c r="Q7524" s="124">
        <v>18787</v>
      </c>
      <c r="R7524" s="123">
        <v>18592</v>
      </c>
      <c r="S7524" s="124">
        <v>19007</v>
      </c>
      <c r="T7524" s="123">
        <v>18380</v>
      </c>
      <c r="U7524" s="124">
        <v>18759</v>
      </c>
      <c r="V7524" s="123">
        <v>21369</v>
      </c>
      <c r="W7524" s="124">
        <v>22138</v>
      </c>
      <c r="X7524" s="123">
        <v>22311</v>
      </c>
      <c r="Y7524" s="124">
        <v>22931</v>
      </c>
      <c r="Z7524" s="123">
        <v>21528</v>
      </c>
      <c r="AA7524" s="124">
        <v>24007</v>
      </c>
      <c r="AB7524" s="123">
        <v>24779</v>
      </c>
      <c r="AC7524" s="124">
        <v>25445</v>
      </c>
      <c r="AD7524" s="123">
        <v>25301</v>
      </c>
      <c r="AE7524" s="125">
        <v>24005</v>
      </c>
      <c r="AF7524" s="126">
        <v>23335</v>
      </c>
    </row>
    <row r="7525" spans="2:32">
      <c r="B7525" s="127">
        <v>7487</v>
      </c>
      <c r="C7525" s="128">
        <v>7487</v>
      </c>
      <c r="D7525" s="129">
        <v>312</v>
      </c>
      <c r="E7525" s="130">
        <v>11</v>
      </c>
      <c r="F7525" s="131">
        <v>8</v>
      </c>
      <c r="G7525" s="132" t="s">
        <v>485</v>
      </c>
      <c r="H7525" s="133">
        <v>11</v>
      </c>
      <c r="I7525" s="128">
        <v>7</v>
      </c>
      <c r="J7525" s="129" t="s">
        <v>485</v>
      </c>
      <c r="K7525" s="134">
        <v>23</v>
      </c>
      <c r="L7525" s="108"/>
      <c r="M7525" s="81">
        <v>15005</v>
      </c>
      <c r="N7525" s="135">
        <v>14920</v>
      </c>
      <c r="O7525" s="136">
        <v>15739</v>
      </c>
      <c r="P7525" s="135">
        <v>17682</v>
      </c>
      <c r="Q7525" s="136">
        <v>17880</v>
      </c>
      <c r="R7525" s="135">
        <v>17759</v>
      </c>
      <c r="S7525" s="136">
        <v>18233</v>
      </c>
      <c r="T7525" s="135">
        <v>17911</v>
      </c>
      <c r="U7525" s="136">
        <v>18238</v>
      </c>
      <c r="V7525" s="135">
        <v>20643</v>
      </c>
      <c r="W7525" s="136">
        <v>21440</v>
      </c>
      <c r="X7525" s="135">
        <v>21720</v>
      </c>
      <c r="Y7525" s="136">
        <v>22452</v>
      </c>
      <c r="Z7525" s="135">
        <v>21144</v>
      </c>
      <c r="AA7525" s="136">
        <v>23304</v>
      </c>
      <c r="AB7525" s="135">
        <v>24206</v>
      </c>
      <c r="AC7525" s="136">
        <v>24905</v>
      </c>
      <c r="AD7525" s="135">
        <v>24935</v>
      </c>
      <c r="AE7525" s="137">
        <v>23831</v>
      </c>
      <c r="AF7525" s="138">
        <v>23023</v>
      </c>
    </row>
    <row r="7526" spans="2:32">
      <c r="B7526" s="114">
        <v>7488</v>
      </c>
      <c r="C7526" s="115">
        <v>7488</v>
      </c>
      <c r="D7526" s="116">
        <v>312</v>
      </c>
      <c r="E7526" s="117">
        <v>11</v>
      </c>
      <c r="F7526" s="118">
        <v>8</v>
      </c>
      <c r="G7526" s="119" t="s">
        <v>485</v>
      </c>
      <c r="H7526" s="120">
        <v>11</v>
      </c>
      <c r="I7526" s="115">
        <v>7</v>
      </c>
      <c r="J7526" s="116" t="s">
        <v>485</v>
      </c>
      <c r="K7526" s="121">
        <v>24</v>
      </c>
      <c r="L7526" s="108"/>
      <c r="M7526" s="122">
        <v>14163</v>
      </c>
      <c r="N7526" s="123">
        <v>14258</v>
      </c>
      <c r="O7526" s="124">
        <v>15098</v>
      </c>
      <c r="P7526" s="123">
        <v>16705</v>
      </c>
      <c r="Q7526" s="124">
        <v>17016</v>
      </c>
      <c r="R7526" s="123">
        <v>17008</v>
      </c>
      <c r="S7526" s="124">
        <v>17479</v>
      </c>
      <c r="T7526" s="123">
        <v>17415</v>
      </c>
      <c r="U7526" s="124">
        <v>17741</v>
      </c>
      <c r="V7526" s="123">
        <v>19939</v>
      </c>
      <c r="W7526" s="124">
        <v>20744</v>
      </c>
      <c r="X7526" s="123">
        <v>21120</v>
      </c>
      <c r="Y7526" s="124">
        <v>21759</v>
      </c>
      <c r="Z7526" s="123">
        <v>20755</v>
      </c>
      <c r="AA7526" s="124">
        <v>22502</v>
      </c>
      <c r="AB7526" s="123">
        <v>23574</v>
      </c>
      <c r="AC7526" s="124">
        <v>24287</v>
      </c>
      <c r="AD7526" s="123">
        <v>24316</v>
      </c>
      <c r="AE7526" s="125">
        <v>23529</v>
      </c>
      <c r="AF7526" s="126">
        <v>22684</v>
      </c>
    </row>
    <row r="7527" spans="2:32">
      <c r="B7527" s="127">
        <v>7489</v>
      </c>
      <c r="C7527" s="128">
        <v>7489</v>
      </c>
      <c r="D7527" s="129">
        <v>313</v>
      </c>
      <c r="E7527" s="130">
        <v>11</v>
      </c>
      <c r="F7527" s="131">
        <v>9</v>
      </c>
      <c r="G7527" s="132" t="s">
        <v>485</v>
      </c>
      <c r="H7527" s="133">
        <v>11</v>
      </c>
      <c r="I7527" s="128">
        <v>8</v>
      </c>
      <c r="J7527" s="129" t="s">
        <v>485</v>
      </c>
      <c r="K7527" s="134">
        <v>1</v>
      </c>
      <c r="L7527" s="108"/>
      <c r="M7527" s="81">
        <v>13576</v>
      </c>
      <c r="N7527" s="135">
        <v>13802</v>
      </c>
      <c r="O7527" s="136">
        <v>14734</v>
      </c>
      <c r="P7527" s="135">
        <v>16159</v>
      </c>
      <c r="Q7527" s="136">
        <v>16418</v>
      </c>
      <c r="R7527" s="135">
        <v>16551</v>
      </c>
      <c r="S7527" s="136">
        <v>16572</v>
      </c>
      <c r="T7527" s="135">
        <v>16582</v>
      </c>
      <c r="U7527" s="136">
        <v>17338</v>
      </c>
      <c r="V7527" s="135">
        <v>19509</v>
      </c>
      <c r="W7527" s="136">
        <v>20311</v>
      </c>
      <c r="X7527" s="135">
        <v>20794</v>
      </c>
      <c r="Y7527" s="136">
        <v>20575</v>
      </c>
      <c r="Z7527" s="135">
        <v>20253</v>
      </c>
      <c r="AA7527" s="136">
        <v>22639</v>
      </c>
      <c r="AB7527" s="135">
        <v>23263</v>
      </c>
      <c r="AC7527" s="136">
        <v>24068</v>
      </c>
      <c r="AD7527" s="135">
        <v>22999</v>
      </c>
      <c r="AE7527" s="137">
        <v>21808</v>
      </c>
      <c r="AF7527" s="138">
        <v>22153</v>
      </c>
    </row>
    <row r="7528" spans="2:32">
      <c r="B7528" s="114">
        <v>7490</v>
      </c>
      <c r="C7528" s="115">
        <v>7490</v>
      </c>
      <c r="D7528" s="116">
        <v>313</v>
      </c>
      <c r="E7528" s="117">
        <v>11</v>
      </c>
      <c r="F7528" s="118">
        <v>9</v>
      </c>
      <c r="G7528" s="119" t="s">
        <v>485</v>
      </c>
      <c r="H7528" s="120">
        <v>11</v>
      </c>
      <c r="I7528" s="115">
        <v>8</v>
      </c>
      <c r="J7528" s="116" t="s">
        <v>485</v>
      </c>
      <c r="K7528" s="121">
        <v>2</v>
      </c>
      <c r="L7528" s="108"/>
      <c r="M7528" s="122">
        <v>13226</v>
      </c>
      <c r="N7528" s="123">
        <v>13444</v>
      </c>
      <c r="O7528" s="124">
        <v>14491</v>
      </c>
      <c r="P7528" s="123">
        <v>15837</v>
      </c>
      <c r="Q7528" s="124">
        <v>16052</v>
      </c>
      <c r="R7528" s="123">
        <v>16221</v>
      </c>
      <c r="S7528" s="124">
        <v>16189</v>
      </c>
      <c r="T7528" s="123">
        <v>16264</v>
      </c>
      <c r="U7528" s="124">
        <v>17114</v>
      </c>
      <c r="V7528" s="123">
        <v>19132</v>
      </c>
      <c r="W7528" s="124">
        <v>19907</v>
      </c>
      <c r="X7528" s="123">
        <v>20386</v>
      </c>
      <c r="Y7528" s="124">
        <v>20095</v>
      </c>
      <c r="Z7528" s="123">
        <v>19969</v>
      </c>
      <c r="AA7528" s="124">
        <v>22239</v>
      </c>
      <c r="AB7528" s="123">
        <v>22759</v>
      </c>
      <c r="AC7528" s="124">
        <v>23531</v>
      </c>
      <c r="AD7528" s="123">
        <v>22440</v>
      </c>
      <c r="AE7528" s="125">
        <v>21317</v>
      </c>
      <c r="AF7528" s="126">
        <v>21821</v>
      </c>
    </row>
    <row r="7529" spans="2:32">
      <c r="B7529" s="127">
        <v>7491</v>
      </c>
      <c r="C7529" s="128">
        <v>7491</v>
      </c>
      <c r="D7529" s="129">
        <v>313</v>
      </c>
      <c r="E7529" s="130">
        <v>11</v>
      </c>
      <c r="F7529" s="131">
        <v>9</v>
      </c>
      <c r="G7529" s="132" t="s">
        <v>485</v>
      </c>
      <c r="H7529" s="133">
        <v>11</v>
      </c>
      <c r="I7529" s="128">
        <v>8</v>
      </c>
      <c r="J7529" s="129" t="s">
        <v>485</v>
      </c>
      <c r="K7529" s="134">
        <v>3</v>
      </c>
      <c r="L7529" s="108"/>
      <c r="M7529" s="81">
        <v>13056</v>
      </c>
      <c r="N7529" s="135">
        <v>13282</v>
      </c>
      <c r="O7529" s="136">
        <v>14454</v>
      </c>
      <c r="P7529" s="135">
        <v>15677</v>
      </c>
      <c r="Q7529" s="136">
        <v>15956</v>
      </c>
      <c r="R7529" s="135">
        <v>16068</v>
      </c>
      <c r="S7529" s="136">
        <v>16066</v>
      </c>
      <c r="T7529" s="135">
        <v>16182</v>
      </c>
      <c r="U7529" s="136">
        <v>17166</v>
      </c>
      <c r="V7529" s="135">
        <v>19024</v>
      </c>
      <c r="W7529" s="136">
        <v>19746</v>
      </c>
      <c r="X7529" s="135">
        <v>20154</v>
      </c>
      <c r="Y7529" s="136">
        <v>19887</v>
      </c>
      <c r="Z7529" s="135">
        <v>19888</v>
      </c>
      <c r="AA7529" s="136">
        <v>21968</v>
      </c>
      <c r="AB7529" s="135">
        <v>22513</v>
      </c>
      <c r="AC7529" s="136">
        <v>23213</v>
      </c>
      <c r="AD7529" s="135">
        <v>22141</v>
      </c>
      <c r="AE7529" s="137">
        <v>21095</v>
      </c>
      <c r="AF7529" s="138">
        <v>21681</v>
      </c>
    </row>
    <row r="7530" spans="2:32">
      <c r="B7530" s="114">
        <v>7492</v>
      </c>
      <c r="C7530" s="115">
        <v>7492</v>
      </c>
      <c r="D7530" s="116">
        <v>313</v>
      </c>
      <c r="E7530" s="117">
        <v>11</v>
      </c>
      <c r="F7530" s="118">
        <v>9</v>
      </c>
      <c r="G7530" s="119" t="s">
        <v>485</v>
      </c>
      <c r="H7530" s="120">
        <v>11</v>
      </c>
      <c r="I7530" s="115">
        <v>8</v>
      </c>
      <c r="J7530" s="116" t="s">
        <v>485</v>
      </c>
      <c r="K7530" s="121">
        <v>4</v>
      </c>
      <c r="L7530" s="108"/>
      <c r="M7530" s="122">
        <v>12998</v>
      </c>
      <c r="N7530" s="123">
        <v>13154</v>
      </c>
      <c r="O7530" s="124">
        <v>14493</v>
      </c>
      <c r="P7530" s="123">
        <v>15650</v>
      </c>
      <c r="Q7530" s="124">
        <v>15846</v>
      </c>
      <c r="R7530" s="123">
        <v>15934</v>
      </c>
      <c r="S7530" s="124">
        <v>15878</v>
      </c>
      <c r="T7530" s="123">
        <v>15947</v>
      </c>
      <c r="U7530" s="124">
        <v>17064</v>
      </c>
      <c r="V7530" s="123">
        <v>18707</v>
      </c>
      <c r="W7530" s="124">
        <v>19350</v>
      </c>
      <c r="X7530" s="123">
        <v>19651</v>
      </c>
      <c r="Y7530" s="124">
        <v>19299</v>
      </c>
      <c r="Z7530" s="123">
        <v>19528</v>
      </c>
      <c r="AA7530" s="124">
        <v>21422</v>
      </c>
      <c r="AB7530" s="123">
        <v>21801</v>
      </c>
      <c r="AC7530" s="124">
        <v>22474</v>
      </c>
      <c r="AD7530" s="123">
        <v>21323</v>
      </c>
      <c r="AE7530" s="125">
        <v>20382</v>
      </c>
      <c r="AF7530" s="126">
        <v>21174</v>
      </c>
    </row>
    <row r="7531" spans="2:32">
      <c r="B7531" s="127">
        <v>7493</v>
      </c>
      <c r="C7531" s="128">
        <v>7493</v>
      </c>
      <c r="D7531" s="129">
        <v>313</v>
      </c>
      <c r="E7531" s="130">
        <v>11</v>
      </c>
      <c r="F7531" s="131">
        <v>9</v>
      </c>
      <c r="G7531" s="132" t="s">
        <v>485</v>
      </c>
      <c r="H7531" s="133">
        <v>11</v>
      </c>
      <c r="I7531" s="128">
        <v>8</v>
      </c>
      <c r="J7531" s="129" t="s">
        <v>485</v>
      </c>
      <c r="K7531" s="134">
        <v>5</v>
      </c>
      <c r="L7531" s="108"/>
      <c r="M7531" s="81">
        <v>13242</v>
      </c>
      <c r="N7531" s="135">
        <v>13166</v>
      </c>
      <c r="O7531" s="136">
        <v>14753</v>
      </c>
      <c r="P7531" s="135">
        <v>15846</v>
      </c>
      <c r="Q7531" s="136">
        <v>15953</v>
      </c>
      <c r="R7531" s="135">
        <v>16053</v>
      </c>
      <c r="S7531" s="136">
        <v>15701</v>
      </c>
      <c r="T7531" s="135">
        <v>15774</v>
      </c>
      <c r="U7531" s="136">
        <v>17191</v>
      </c>
      <c r="V7531" s="135">
        <v>18507</v>
      </c>
      <c r="W7531" s="136">
        <v>19098</v>
      </c>
      <c r="X7531" s="135">
        <v>19356</v>
      </c>
      <c r="Y7531" s="136">
        <v>18668</v>
      </c>
      <c r="Z7531" s="135">
        <v>19279</v>
      </c>
      <c r="AA7531" s="136">
        <v>20998</v>
      </c>
      <c r="AB7531" s="135">
        <v>21175</v>
      </c>
      <c r="AC7531" s="136">
        <v>21817</v>
      </c>
      <c r="AD7531" s="135">
        <v>20420</v>
      </c>
      <c r="AE7531" s="137">
        <v>19660</v>
      </c>
      <c r="AF7531" s="138">
        <v>20750</v>
      </c>
    </row>
    <row r="7532" spans="2:32">
      <c r="B7532" s="114">
        <v>7494</v>
      </c>
      <c r="C7532" s="115">
        <v>7494</v>
      </c>
      <c r="D7532" s="116">
        <v>313</v>
      </c>
      <c r="E7532" s="117">
        <v>11</v>
      </c>
      <c r="F7532" s="118">
        <v>9</v>
      </c>
      <c r="G7532" s="119" t="s">
        <v>485</v>
      </c>
      <c r="H7532" s="120">
        <v>11</v>
      </c>
      <c r="I7532" s="115">
        <v>8</v>
      </c>
      <c r="J7532" s="116" t="s">
        <v>485</v>
      </c>
      <c r="K7532" s="121">
        <v>6</v>
      </c>
      <c r="L7532" s="108"/>
      <c r="M7532" s="122">
        <v>13971</v>
      </c>
      <c r="N7532" s="123">
        <v>13331</v>
      </c>
      <c r="O7532" s="124">
        <v>15507</v>
      </c>
      <c r="P7532" s="123">
        <v>16514</v>
      </c>
      <c r="Q7532" s="124">
        <v>16642</v>
      </c>
      <c r="R7532" s="123">
        <v>16636</v>
      </c>
      <c r="S7532" s="124">
        <v>15720</v>
      </c>
      <c r="T7532" s="123">
        <v>15759</v>
      </c>
      <c r="U7532" s="124">
        <v>17738</v>
      </c>
      <c r="V7532" s="123">
        <v>18853</v>
      </c>
      <c r="W7532" s="124">
        <v>19283</v>
      </c>
      <c r="X7532" s="123">
        <v>19462</v>
      </c>
      <c r="Y7532" s="124">
        <v>18136</v>
      </c>
      <c r="Z7532" s="123">
        <v>19494</v>
      </c>
      <c r="AA7532" s="124">
        <v>21024</v>
      </c>
      <c r="AB7532" s="123">
        <v>21051</v>
      </c>
      <c r="AC7532" s="124">
        <v>21529</v>
      </c>
      <c r="AD7532" s="123">
        <v>19629</v>
      </c>
      <c r="AE7532" s="125">
        <v>18981</v>
      </c>
      <c r="AF7532" s="126">
        <v>20798</v>
      </c>
    </row>
    <row r="7533" spans="2:32">
      <c r="B7533" s="127">
        <v>7495</v>
      </c>
      <c r="C7533" s="128">
        <v>7495</v>
      </c>
      <c r="D7533" s="129">
        <v>313</v>
      </c>
      <c r="E7533" s="130">
        <v>11</v>
      </c>
      <c r="F7533" s="131">
        <v>9</v>
      </c>
      <c r="G7533" s="132" t="s">
        <v>485</v>
      </c>
      <c r="H7533" s="133">
        <v>11</v>
      </c>
      <c r="I7533" s="128">
        <v>8</v>
      </c>
      <c r="J7533" s="129" t="s">
        <v>485</v>
      </c>
      <c r="K7533" s="134">
        <v>7</v>
      </c>
      <c r="L7533" s="108"/>
      <c r="M7533" s="81">
        <v>15236</v>
      </c>
      <c r="N7533" s="135">
        <v>13637</v>
      </c>
      <c r="O7533" s="136">
        <v>16980</v>
      </c>
      <c r="P7533" s="135">
        <v>17657</v>
      </c>
      <c r="Q7533" s="136">
        <v>17957</v>
      </c>
      <c r="R7533" s="135">
        <v>17836</v>
      </c>
      <c r="S7533" s="136">
        <v>16087</v>
      </c>
      <c r="T7533" s="135">
        <v>15948</v>
      </c>
      <c r="U7533" s="136">
        <v>18981</v>
      </c>
      <c r="V7533" s="135">
        <v>19820</v>
      </c>
      <c r="W7533" s="136">
        <v>20168</v>
      </c>
      <c r="X7533" s="135">
        <v>20219</v>
      </c>
      <c r="Y7533" s="136">
        <v>18117</v>
      </c>
      <c r="Z7533" s="135">
        <v>20505</v>
      </c>
      <c r="AA7533" s="136">
        <v>21491</v>
      </c>
      <c r="AB7533" s="135">
        <v>21714</v>
      </c>
      <c r="AC7533" s="136">
        <v>22065</v>
      </c>
      <c r="AD7533" s="135">
        <v>19397</v>
      </c>
      <c r="AE7533" s="137">
        <v>18649</v>
      </c>
      <c r="AF7533" s="138">
        <v>21707</v>
      </c>
    </row>
    <row r="7534" spans="2:32">
      <c r="B7534" s="114">
        <v>7496</v>
      </c>
      <c r="C7534" s="115">
        <v>7496</v>
      </c>
      <c r="D7534" s="116">
        <v>313</v>
      </c>
      <c r="E7534" s="117">
        <v>11</v>
      </c>
      <c r="F7534" s="118">
        <v>9</v>
      </c>
      <c r="G7534" s="119" t="s">
        <v>485</v>
      </c>
      <c r="H7534" s="120">
        <v>11</v>
      </c>
      <c r="I7534" s="115">
        <v>8</v>
      </c>
      <c r="J7534" s="116" t="s">
        <v>485</v>
      </c>
      <c r="K7534" s="121">
        <v>8</v>
      </c>
      <c r="L7534" s="108"/>
      <c r="M7534" s="122">
        <v>16213</v>
      </c>
      <c r="N7534" s="123">
        <v>14159</v>
      </c>
      <c r="O7534" s="124">
        <v>18081</v>
      </c>
      <c r="P7534" s="123">
        <v>18548</v>
      </c>
      <c r="Q7534" s="124">
        <v>18867</v>
      </c>
      <c r="R7534" s="123">
        <v>18847</v>
      </c>
      <c r="S7534" s="124">
        <v>16779</v>
      </c>
      <c r="T7534" s="123">
        <v>16413</v>
      </c>
      <c r="U7534" s="124">
        <v>20004</v>
      </c>
      <c r="V7534" s="123">
        <v>20636</v>
      </c>
      <c r="W7534" s="124">
        <v>20943</v>
      </c>
      <c r="X7534" s="123">
        <v>21011</v>
      </c>
      <c r="Y7534" s="124">
        <v>18600</v>
      </c>
      <c r="Z7534" s="123">
        <v>21397</v>
      </c>
      <c r="AA7534" s="124">
        <v>21917</v>
      </c>
      <c r="AB7534" s="123">
        <v>22327</v>
      </c>
      <c r="AC7534" s="124">
        <v>22758</v>
      </c>
      <c r="AD7534" s="123">
        <v>19775</v>
      </c>
      <c r="AE7534" s="125">
        <v>18925</v>
      </c>
      <c r="AF7534" s="126">
        <v>22557</v>
      </c>
    </row>
    <row r="7535" spans="2:32">
      <c r="B7535" s="127">
        <v>7497</v>
      </c>
      <c r="C7535" s="128">
        <v>7497</v>
      </c>
      <c r="D7535" s="129">
        <v>313</v>
      </c>
      <c r="E7535" s="130">
        <v>11</v>
      </c>
      <c r="F7535" s="131">
        <v>9</v>
      </c>
      <c r="G7535" s="132" t="s">
        <v>485</v>
      </c>
      <c r="H7535" s="133">
        <v>11</v>
      </c>
      <c r="I7535" s="128">
        <v>8</v>
      </c>
      <c r="J7535" s="129" t="s">
        <v>485</v>
      </c>
      <c r="K7535" s="134">
        <v>9</v>
      </c>
      <c r="L7535" s="108"/>
      <c r="M7535" s="81">
        <v>16415</v>
      </c>
      <c r="N7535" s="135">
        <v>14673</v>
      </c>
      <c r="O7535" s="136">
        <v>18186</v>
      </c>
      <c r="P7535" s="135">
        <v>18723</v>
      </c>
      <c r="Q7535" s="136">
        <v>18965</v>
      </c>
      <c r="R7535" s="135">
        <v>18994</v>
      </c>
      <c r="S7535" s="136">
        <v>17351</v>
      </c>
      <c r="T7535" s="135">
        <v>16892</v>
      </c>
      <c r="U7535" s="136">
        <v>20114</v>
      </c>
      <c r="V7535" s="135">
        <v>20721</v>
      </c>
      <c r="W7535" s="136">
        <v>21084</v>
      </c>
      <c r="X7535" s="135">
        <v>21075</v>
      </c>
      <c r="Y7535" s="136">
        <v>18977</v>
      </c>
      <c r="Z7535" s="135">
        <v>21410</v>
      </c>
      <c r="AA7535" s="136">
        <v>21889</v>
      </c>
      <c r="AB7535" s="135">
        <v>22237</v>
      </c>
      <c r="AC7535" s="136">
        <v>22877</v>
      </c>
      <c r="AD7535" s="135">
        <v>20092</v>
      </c>
      <c r="AE7535" s="137">
        <v>19297</v>
      </c>
      <c r="AF7535" s="138">
        <v>22550</v>
      </c>
    </row>
    <row r="7536" spans="2:32">
      <c r="B7536" s="114">
        <v>7498</v>
      </c>
      <c r="C7536" s="115">
        <v>7498</v>
      </c>
      <c r="D7536" s="116">
        <v>313</v>
      </c>
      <c r="E7536" s="117">
        <v>11</v>
      </c>
      <c r="F7536" s="118">
        <v>9</v>
      </c>
      <c r="G7536" s="119" t="s">
        <v>485</v>
      </c>
      <c r="H7536" s="120">
        <v>11</v>
      </c>
      <c r="I7536" s="115">
        <v>8</v>
      </c>
      <c r="J7536" s="116" t="s">
        <v>485</v>
      </c>
      <c r="K7536" s="121">
        <v>10</v>
      </c>
      <c r="L7536" s="108"/>
      <c r="M7536" s="122">
        <v>16530</v>
      </c>
      <c r="N7536" s="123">
        <v>15048</v>
      </c>
      <c r="O7536" s="124">
        <v>18278</v>
      </c>
      <c r="P7536" s="123">
        <v>18760</v>
      </c>
      <c r="Q7536" s="124">
        <v>18942</v>
      </c>
      <c r="R7536" s="123">
        <v>19050</v>
      </c>
      <c r="S7536" s="124">
        <v>17756</v>
      </c>
      <c r="T7536" s="123">
        <v>17211</v>
      </c>
      <c r="U7536" s="124">
        <v>20191</v>
      </c>
      <c r="V7536" s="123">
        <v>20701</v>
      </c>
      <c r="W7536" s="124">
        <v>21090</v>
      </c>
      <c r="X7536" s="123">
        <v>21145</v>
      </c>
      <c r="Y7536" s="124">
        <v>19438</v>
      </c>
      <c r="Z7536" s="123">
        <v>21717</v>
      </c>
      <c r="AA7536" s="124">
        <v>22250</v>
      </c>
      <c r="AB7536" s="123">
        <v>22316</v>
      </c>
      <c r="AC7536" s="124">
        <v>23144</v>
      </c>
      <c r="AD7536" s="123">
        <v>20608</v>
      </c>
      <c r="AE7536" s="125">
        <v>19712</v>
      </c>
      <c r="AF7536" s="126">
        <v>22896</v>
      </c>
    </row>
    <row r="7537" spans="2:32">
      <c r="B7537" s="127">
        <v>7499</v>
      </c>
      <c r="C7537" s="128">
        <v>7499</v>
      </c>
      <c r="D7537" s="129">
        <v>313</v>
      </c>
      <c r="E7537" s="130">
        <v>11</v>
      </c>
      <c r="F7537" s="131">
        <v>9</v>
      </c>
      <c r="G7537" s="132" t="s">
        <v>485</v>
      </c>
      <c r="H7537" s="133">
        <v>11</v>
      </c>
      <c r="I7537" s="128">
        <v>8</v>
      </c>
      <c r="J7537" s="129" t="s">
        <v>485</v>
      </c>
      <c r="K7537" s="134">
        <v>11</v>
      </c>
      <c r="L7537" s="108"/>
      <c r="M7537" s="81">
        <v>16443</v>
      </c>
      <c r="N7537" s="135">
        <v>15080</v>
      </c>
      <c r="O7537" s="136">
        <v>18200</v>
      </c>
      <c r="P7537" s="135">
        <v>18768</v>
      </c>
      <c r="Q7537" s="136">
        <v>18796</v>
      </c>
      <c r="R7537" s="135">
        <v>18982</v>
      </c>
      <c r="S7537" s="136">
        <v>17871</v>
      </c>
      <c r="T7537" s="135">
        <v>17162</v>
      </c>
      <c r="U7537" s="136">
        <v>19844</v>
      </c>
      <c r="V7537" s="135">
        <v>20723</v>
      </c>
      <c r="W7537" s="136">
        <v>21041</v>
      </c>
      <c r="X7537" s="135">
        <v>21094</v>
      </c>
      <c r="Y7537" s="136">
        <v>19342</v>
      </c>
      <c r="Z7537" s="135">
        <v>21874</v>
      </c>
      <c r="AA7537" s="136">
        <v>22597</v>
      </c>
      <c r="AB7537" s="135">
        <v>22172</v>
      </c>
      <c r="AC7537" s="136">
        <v>23385</v>
      </c>
      <c r="AD7537" s="135">
        <v>20560</v>
      </c>
      <c r="AE7537" s="137">
        <v>19517</v>
      </c>
      <c r="AF7537" s="138">
        <v>23097</v>
      </c>
    </row>
    <row r="7538" spans="2:32">
      <c r="B7538" s="114">
        <v>7500</v>
      </c>
      <c r="C7538" s="115">
        <v>7500</v>
      </c>
      <c r="D7538" s="116">
        <v>313</v>
      </c>
      <c r="E7538" s="117">
        <v>11</v>
      </c>
      <c r="F7538" s="118">
        <v>9</v>
      </c>
      <c r="G7538" s="119" t="s">
        <v>485</v>
      </c>
      <c r="H7538" s="120">
        <v>11</v>
      </c>
      <c r="I7538" s="115">
        <v>8</v>
      </c>
      <c r="J7538" s="116" t="s">
        <v>485</v>
      </c>
      <c r="K7538" s="121">
        <v>12</v>
      </c>
      <c r="L7538" s="108"/>
      <c r="M7538" s="122">
        <v>16321</v>
      </c>
      <c r="N7538" s="123">
        <v>15295</v>
      </c>
      <c r="O7538" s="124">
        <v>18305</v>
      </c>
      <c r="P7538" s="123">
        <v>18838</v>
      </c>
      <c r="Q7538" s="124">
        <v>18641</v>
      </c>
      <c r="R7538" s="123">
        <v>19092</v>
      </c>
      <c r="S7538" s="124">
        <v>18018</v>
      </c>
      <c r="T7538" s="123">
        <v>17437</v>
      </c>
      <c r="U7538" s="124">
        <v>19583</v>
      </c>
      <c r="V7538" s="123">
        <v>20973</v>
      </c>
      <c r="W7538" s="124">
        <v>21129</v>
      </c>
      <c r="X7538" s="123">
        <v>21274</v>
      </c>
      <c r="Y7538" s="124">
        <v>19071</v>
      </c>
      <c r="Z7538" s="123">
        <v>21914</v>
      </c>
      <c r="AA7538" s="124">
        <v>22558</v>
      </c>
      <c r="AB7538" s="123">
        <v>21979</v>
      </c>
      <c r="AC7538" s="124">
        <v>23296</v>
      </c>
      <c r="AD7538" s="123">
        <v>20312</v>
      </c>
      <c r="AE7538" s="125">
        <v>19327</v>
      </c>
      <c r="AF7538" s="126">
        <v>23156</v>
      </c>
    </row>
    <row r="7539" spans="2:32">
      <c r="B7539" s="127">
        <v>7501</v>
      </c>
      <c r="C7539" s="128">
        <v>7501</v>
      </c>
      <c r="D7539" s="129">
        <v>313</v>
      </c>
      <c r="E7539" s="130">
        <v>11</v>
      </c>
      <c r="F7539" s="131">
        <v>9</v>
      </c>
      <c r="G7539" s="132" t="s">
        <v>485</v>
      </c>
      <c r="H7539" s="133">
        <v>11</v>
      </c>
      <c r="I7539" s="128">
        <v>8</v>
      </c>
      <c r="J7539" s="129" t="s">
        <v>485</v>
      </c>
      <c r="K7539" s="134">
        <v>13</v>
      </c>
      <c r="L7539" s="108"/>
      <c r="M7539" s="81">
        <v>16395</v>
      </c>
      <c r="N7539" s="135">
        <v>15424</v>
      </c>
      <c r="O7539" s="136">
        <v>18430</v>
      </c>
      <c r="P7539" s="135">
        <v>18983</v>
      </c>
      <c r="Q7539" s="136">
        <v>18682</v>
      </c>
      <c r="R7539" s="135">
        <v>19167</v>
      </c>
      <c r="S7539" s="136">
        <v>18169</v>
      </c>
      <c r="T7539" s="135">
        <v>17590</v>
      </c>
      <c r="U7539" s="136">
        <v>19608</v>
      </c>
      <c r="V7539" s="135">
        <v>21084</v>
      </c>
      <c r="W7539" s="136">
        <v>21046</v>
      </c>
      <c r="X7539" s="135">
        <v>21338</v>
      </c>
      <c r="Y7539" s="136">
        <v>19116</v>
      </c>
      <c r="Z7539" s="135">
        <v>22038</v>
      </c>
      <c r="AA7539" s="136">
        <v>22673</v>
      </c>
      <c r="AB7539" s="135">
        <v>21978</v>
      </c>
      <c r="AC7539" s="136">
        <v>23209</v>
      </c>
      <c r="AD7539" s="135">
        <v>20344</v>
      </c>
      <c r="AE7539" s="137">
        <v>19341</v>
      </c>
      <c r="AF7539" s="138">
        <v>23279</v>
      </c>
    </row>
    <row r="7540" spans="2:32">
      <c r="B7540" s="114">
        <v>7502</v>
      </c>
      <c r="C7540" s="115">
        <v>7502</v>
      </c>
      <c r="D7540" s="116">
        <v>313</v>
      </c>
      <c r="E7540" s="117">
        <v>11</v>
      </c>
      <c r="F7540" s="118">
        <v>9</v>
      </c>
      <c r="G7540" s="119" t="s">
        <v>485</v>
      </c>
      <c r="H7540" s="120">
        <v>11</v>
      </c>
      <c r="I7540" s="115">
        <v>8</v>
      </c>
      <c r="J7540" s="116" t="s">
        <v>485</v>
      </c>
      <c r="K7540" s="121">
        <v>14</v>
      </c>
      <c r="L7540" s="108"/>
      <c r="M7540" s="122">
        <v>16361</v>
      </c>
      <c r="N7540" s="123">
        <v>15464</v>
      </c>
      <c r="O7540" s="124">
        <v>18556</v>
      </c>
      <c r="P7540" s="123">
        <v>19046</v>
      </c>
      <c r="Q7540" s="124">
        <v>18735</v>
      </c>
      <c r="R7540" s="123">
        <v>19235</v>
      </c>
      <c r="S7540" s="124">
        <v>18118</v>
      </c>
      <c r="T7540" s="123">
        <v>17678</v>
      </c>
      <c r="U7540" s="124">
        <v>19611</v>
      </c>
      <c r="V7540" s="123">
        <v>21290</v>
      </c>
      <c r="W7540" s="124">
        <v>21086</v>
      </c>
      <c r="X7540" s="123">
        <v>21395</v>
      </c>
      <c r="Y7540" s="124">
        <v>18872</v>
      </c>
      <c r="Z7540" s="123">
        <v>21970</v>
      </c>
      <c r="AA7540" s="124">
        <v>22464</v>
      </c>
      <c r="AB7540" s="123">
        <v>21969</v>
      </c>
      <c r="AC7540" s="124">
        <v>22967</v>
      </c>
      <c r="AD7540" s="123">
        <v>20082</v>
      </c>
      <c r="AE7540" s="125">
        <v>19271</v>
      </c>
      <c r="AF7540" s="126">
        <v>23189</v>
      </c>
    </row>
    <row r="7541" spans="2:32">
      <c r="B7541" s="127">
        <v>7503</v>
      </c>
      <c r="C7541" s="128">
        <v>7503</v>
      </c>
      <c r="D7541" s="129">
        <v>313</v>
      </c>
      <c r="E7541" s="130">
        <v>11</v>
      </c>
      <c r="F7541" s="131">
        <v>9</v>
      </c>
      <c r="G7541" s="132" t="s">
        <v>485</v>
      </c>
      <c r="H7541" s="133">
        <v>11</v>
      </c>
      <c r="I7541" s="128">
        <v>8</v>
      </c>
      <c r="J7541" s="129" t="s">
        <v>485</v>
      </c>
      <c r="K7541" s="134">
        <v>15</v>
      </c>
      <c r="L7541" s="108"/>
      <c r="M7541" s="81">
        <v>16228</v>
      </c>
      <c r="N7541" s="135">
        <v>15464</v>
      </c>
      <c r="O7541" s="136">
        <v>18387</v>
      </c>
      <c r="P7541" s="135">
        <v>18874</v>
      </c>
      <c r="Q7541" s="136">
        <v>18765</v>
      </c>
      <c r="R7541" s="135">
        <v>18879</v>
      </c>
      <c r="S7541" s="136">
        <v>17851</v>
      </c>
      <c r="T7541" s="135">
        <v>17547</v>
      </c>
      <c r="U7541" s="136">
        <v>19543</v>
      </c>
      <c r="V7541" s="135">
        <v>21051</v>
      </c>
      <c r="W7541" s="136">
        <v>20877</v>
      </c>
      <c r="X7541" s="135">
        <v>20916</v>
      </c>
      <c r="Y7541" s="136">
        <v>18782</v>
      </c>
      <c r="Z7541" s="135">
        <v>21602</v>
      </c>
      <c r="AA7541" s="136">
        <v>22082</v>
      </c>
      <c r="AB7541" s="135">
        <v>21974</v>
      </c>
      <c r="AC7541" s="136">
        <v>22683</v>
      </c>
      <c r="AD7541" s="135">
        <v>19988</v>
      </c>
      <c r="AE7541" s="137">
        <v>19451</v>
      </c>
      <c r="AF7541" s="138">
        <v>22794</v>
      </c>
    </row>
    <row r="7542" spans="2:32">
      <c r="B7542" s="114">
        <v>7504</v>
      </c>
      <c r="C7542" s="115">
        <v>7504</v>
      </c>
      <c r="D7542" s="116">
        <v>313</v>
      </c>
      <c r="E7542" s="117">
        <v>11</v>
      </c>
      <c r="F7542" s="118">
        <v>9</v>
      </c>
      <c r="G7542" s="119" t="s">
        <v>485</v>
      </c>
      <c r="H7542" s="120">
        <v>11</v>
      </c>
      <c r="I7542" s="115">
        <v>8</v>
      </c>
      <c r="J7542" s="116" t="s">
        <v>485</v>
      </c>
      <c r="K7542" s="121">
        <v>16</v>
      </c>
      <c r="L7542" s="108"/>
      <c r="M7542" s="122">
        <v>16210</v>
      </c>
      <c r="N7542" s="123">
        <v>15684</v>
      </c>
      <c r="O7542" s="124">
        <v>18283</v>
      </c>
      <c r="P7542" s="123">
        <v>18890</v>
      </c>
      <c r="Q7542" s="124">
        <v>18905</v>
      </c>
      <c r="R7542" s="123">
        <v>18565</v>
      </c>
      <c r="S7542" s="124">
        <v>17549</v>
      </c>
      <c r="T7542" s="123">
        <v>17552</v>
      </c>
      <c r="U7542" s="124">
        <v>19498</v>
      </c>
      <c r="V7542" s="123">
        <v>20817</v>
      </c>
      <c r="W7542" s="124">
        <v>20718</v>
      </c>
      <c r="X7542" s="123">
        <v>20388</v>
      </c>
      <c r="Y7542" s="124">
        <v>18614</v>
      </c>
      <c r="Z7542" s="123">
        <v>21157</v>
      </c>
      <c r="AA7542" s="124">
        <v>21989</v>
      </c>
      <c r="AB7542" s="123">
        <v>21929</v>
      </c>
      <c r="AC7542" s="124">
        <v>22409</v>
      </c>
      <c r="AD7542" s="123">
        <v>19753</v>
      </c>
      <c r="AE7542" s="125">
        <v>19706</v>
      </c>
      <c r="AF7542" s="126">
        <v>22304</v>
      </c>
    </row>
    <row r="7543" spans="2:32">
      <c r="B7543" s="127">
        <v>7505</v>
      </c>
      <c r="C7543" s="128">
        <v>7505</v>
      </c>
      <c r="D7543" s="129">
        <v>313</v>
      </c>
      <c r="E7543" s="130">
        <v>11</v>
      </c>
      <c r="F7543" s="131">
        <v>9</v>
      </c>
      <c r="G7543" s="132" t="s">
        <v>485</v>
      </c>
      <c r="H7543" s="133">
        <v>11</v>
      </c>
      <c r="I7543" s="128">
        <v>8</v>
      </c>
      <c r="J7543" s="129" t="s">
        <v>485</v>
      </c>
      <c r="K7543" s="134">
        <v>17</v>
      </c>
      <c r="L7543" s="108"/>
      <c r="M7543" s="81">
        <v>16719</v>
      </c>
      <c r="N7543" s="135">
        <v>16336</v>
      </c>
      <c r="O7543" s="136">
        <v>18891</v>
      </c>
      <c r="P7543" s="135">
        <v>19384</v>
      </c>
      <c r="Q7543" s="136">
        <v>19645</v>
      </c>
      <c r="R7543" s="135">
        <v>18972</v>
      </c>
      <c r="S7543" s="136">
        <v>18131</v>
      </c>
      <c r="T7543" s="135">
        <v>18211</v>
      </c>
      <c r="U7543" s="136">
        <v>20159</v>
      </c>
      <c r="V7543" s="135">
        <v>21386</v>
      </c>
      <c r="W7543" s="136">
        <v>21279</v>
      </c>
      <c r="X7543" s="135">
        <v>20706</v>
      </c>
      <c r="Y7543" s="136">
        <v>19404</v>
      </c>
      <c r="Z7543" s="135">
        <v>21749</v>
      </c>
      <c r="AA7543" s="136">
        <v>22366</v>
      </c>
      <c r="AB7543" s="135">
        <v>22706</v>
      </c>
      <c r="AC7543" s="136">
        <v>23015</v>
      </c>
      <c r="AD7543" s="135">
        <v>20552</v>
      </c>
      <c r="AE7543" s="137">
        <v>20509</v>
      </c>
      <c r="AF7543" s="138">
        <v>22912</v>
      </c>
    </row>
    <row r="7544" spans="2:32">
      <c r="B7544" s="114">
        <v>7506</v>
      </c>
      <c r="C7544" s="115">
        <v>7506</v>
      </c>
      <c r="D7544" s="116">
        <v>313</v>
      </c>
      <c r="E7544" s="117">
        <v>11</v>
      </c>
      <c r="F7544" s="118">
        <v>9</v>
      </c>
      <c r="G7544" s="119" t="s">
        <v>485</v>
      </c>
      <c r="H7544" s="120">
        <v>11</v>
      </c>
      <c r="I7544" s="115">
        <v>8</v>
      </c>
      <c r="J7544" s="116" t="s">
        <v>485</v>
      </c>
      <c r="K7544" s="121">
        <v>18</v>
      </c>
      <c r="L7544" s="108"/>
      <c r="M7544" s="122">
        <v>17458</v>
      </c>
      <c r="N7544" s="123">
        <v>17209</v>
      </c>
      <c r="O7544" s="124">
        <v>19778</v>
      </c>
      <c r="P7544" s="123">
        <v>20041</v>
      </c>
      <c r="Q7544" s="124">
        <v>20236</v>
      </c>
      <c r="R7544" s="123">
        <v>19639</v>
      </c>
      <c r="S7544" s="124">
        <v>18829</v>
      </c>
      <c r="T7544" s="123">
        <v>18977</v>
      </c>
      <c r="U7544" s="124">
        <v>21257</v>
      </c>
      <c r="V7544" s="123">
        <v>21801</v>
      </c>
      <c r="W7544" s="124">
        <v>22019</v>
      </c>
      <c r="X7544" s="123">
        <v>21545</v>
      </c>
      <c r="Y7544" s="124">
        <v>20577</v>
      </c>
      <c r="Z7544" s="123">
        <v>22750</v>
      </c>
      <c r="AA7544" s="124">
        <v>23035</v>
      </c>
      <c r="AB7544" s="123">
        <v>23554</v>
      </c>
      <c r="AC7544" s="124">
        <v>24058</v>
      </c>
      <c r="AD7544" s="123">
        <v>21850</v>
      </c>
      <c r="AE7544" s="125">
        <v>21706</v>
      </c>
      <c r="AF7544" s="126">
        <v>24008</v>
      </c>
    </row>
    <row r="7545" spans="2:32">
      <c r="B7545" s="127">
        <v>7507</v>
      </c>
      <c r="C7545" s="128">
        <v>7507</v>
      </c>
      <c r="D7545" s="129">
        <v>313</v>
      </c>
      <c r="E7545" s="130">
        <v>11</v>
      </c>
      <c r="F7545" s="131">
        <v>9</v>
      </c>
      <c r="G7545" s="132" t="s">
        <v>485</v>
      </c>
      <c r="H7545" s="133">
        <v>11</v>
      </c>
      <c r="I7545" s="128">
        <v>8</v>
      </c>
      <c r="J7545" s="129" t="s">
        <v>485</v>
      </c>
      <c r="K7545" s="134">
        <v>19</v>
      </c>
      <c r="L7545" s="108"/>
      <c r="M7545" s="81">
        <v>17308</v>
      </c>
      <c r="N7545" s="135">
        <v>17104</v>
      </c>
      <c r="O7545" s="136">
        <v>19590</v>
      </c>
      <c r="P7545" s="135">
        <v>19862</v>
      </c>
      <c r="Q7545" s="136">
        <v>20003</v>
      </c>
      <c r="R7545" s="135">
        <v>19514</v>
      </c>
      <c r="S7545" s="136">
        <v>18695</v>
      </c>
      <c r="T7545" s="135">
        <v>18983</v>
      </c>
      <c r="U7545" s="136">
        <v>21300</v>
      </c>
      <c r="V7545" s="135">
        <v>21761</v>
      </c>
      <c r="W7545" s="136">
        <v>22271</v>
      </c>
      <c r="X7545" s="135">
        <v>21887</v>
      </c>
      <c r="Y7545" s="136">
        <v>20794</v>
      </c>
      <c r="Z7545" s="135">
        <v>23082</v>
      </c>
      <c r="AA7545" s="136">
        <v>23417</v>
      </c>
      <c r="AB7545" s="135">
        <v>23851</v>
      </c>
      <c r="AC7545" s="136">
        <v>24681</v>
      </c>
      <c r="AD7545" s="135">
        <v>22279</v>
      </c>
      <c r="AE7545" s="137">
        <v>22197</v>
      </c>
      <c r="AF7545" s="138">
        <v>24462</v>
      </c>
    </row>
    <row r="7546" spans="2:32">
      <c r="B7546" s="114">
        <v>7508</v>
      </c>
      <c r="C7546" s="115">
        <v>7508</v>
      </c>
      <c r="D7546" s="116">
        <v>313</v>
      </c>
      <c r="E7546" s="117">
        <v>11</v>
      </c>
      <c r="F7546" s="118">
        <v>9</v>
      </c>
      <c r="G7546" s="119" t="s">
        <v>485</v>
      </c>
      <c r="H7546" s="120">
        <v>11</v>
      </c>
      <c r="I7546" s="115">
        <v>8</v>
      </c>
      <c r="J7546" s="116" t="s">
        <v>485</v>
      </c>
      <c r="K7546" s="121">
        <v>20</v>
      </c>
      <c r="L7546" s="108"/>
      <c r="M7546" s="122">
        <v>16874</v>
      </c>
      <c r="N7546" s="123">
        <v>16757</v>
      </c>
      <c r="O7546" s="124">
        <v>19454</v>
      </c>
      <c r="P7546" s="123">
        <v>19540</v>
      </c>
      <c r="Q7546" s="124">
        <v>19780</v>
      </c>
      <c r="R7546" s="123">
        <v>19299</v>
      </c>
      <c r="S7546" s="124">
        <v>18408</v>
      </c>
      <c r="T7546" s="123">
        <v>18817</v>
      </c>
      <c r="U7546" s="124">
        <v>21383</v>
      </c>
      <c r="V7546" s="123">
        <v>21780</v>
      </c>
      <c r="W7546" s="124">
        <v>22392</v>
      </c>
      <c r="X7546" s="123">
        <v>22156</v>
      </c>
      <c r="Y7546" s="124">
        <v>21103</v>
      </c>
      <c r="Z7546" s="123">
        <v>23525</v>
      </c>
      <c r="AA7546" s="124">
        <v>23933</v>
      </c>
      <c r="AB7546" s="123">
        <v>24440</v>
      </c>
      <c r="AC7546" s="124">
        <v>25136</v>
      </c>
      <c r="AD7546" s="123">
        <v>22841</v>
      </c>
      <c r="AE7546" s="125">
        <v>22533</v>
      </c>
      <c r="AF7546" s="126">
        <v>25036</v>
      </c>
    </row>
    <row r="7547" spans="2:32">
      <c r="B7547" s="127">
        <v>7509</v>
      </c>
      <c r="C7547" s="128">
        <v>7509</v>
      </c>
      <c r="D7547" s="129">
        <v>313</v>
      </c>
      <c r="E7547" s="130">
        <v>11</v>
      </c>
      <c r="F7547" s="131">
        <v>9</v>
      </c>
      <c r="G7547" s="132" t="s">
        <v>485</v>
      </c>
      <c r="H7547" s="133">
        <v>11</v>
      </c>
      <c r="I7547" s="128">
        <v>8</v>
      </c>
      <c r="J7547" s="129" t="s">
        <v>485</v>
      </c>
      <c r="K7547" s="134">
        <v>21</v>
      </c>
      <c r="L7547" s="108"/>
      <c r="M7547" s="81">
        <v>16506</v>
      </c>
      <c r="N7547" s="135">
        <v>16440</v>
      </c>
      <c r="O7547" s="136">
        <v>19121</v>
      </c>
      <c r="P7547" s="135">
        <v>19178</v>
      </c>
      <c r="Q7547" s="136">
        <v>19435</v>
      </c>
      <c r="R7547" s="135">
        <v>19079</v>
      </c>
      <c r="S7547" s="136">
        <v>18296</v>
      </c>
      <c r="T7547" s="135">
        <v>18757</v>
      </c>
      <c r="U7547" s="136">
        <v>21305</v>
      </c>
      <c r="V7547" s="135">
        <v>21840</v>
      </c>
      <c r="W7547" s="136">
        <v>22604</v>
      </c>
      <c r="X7547" s="135">
        <v>22505</v>
      </c>
      <c r="Y7547" s="136">
        <v>21574</v>
      </c>
      <c r="Z7547" s="135">
        <v>23866</v>
      </c>
      <c r="AA7547" s="136">
        <v>24453</v>
      </c>
      <c r="AB7547" s="135">
        <v>25054</v>
      </c>
      <c r="AC7547" s="136">
        <v>25834</v>
      </c>
      <c r="AD7547" s="135">
        <v>23625</v>
      </c>
      <c r="AE7547" s="137">
        <v>23170</v>
      </c>
      <c r="AF7547" s="138">
        <v>25577</v>
      </c>
    </row>
    <row r="7548" spans="2:32">
      <c r="B7548" s="114">
        <v>7510</v>
      </c>
      <c r="C7548" s="115">
        <v>7510</v>
      </c>
      <c r="D7548" s="116">
        <v>313</v>
      </c>
      <c r="E7548" s="117">
        <v>11</v>
      </c>
      <c r="F7548" s="118">
        <v>9</v>
      </c>
      <c r="G7548" s="119" t="s">
        <v>485</v>
      </c>
      <c r="H7548" s="120">
        <v>11</v>
      </c>
      <c r="I7548" s="115">
        <v>8</v>
      </c>
      <c r="J7548" s="116" t="s">
        <v>485</v>
      </c>
      <c r="K7548" s="121">
        <v>22</v>
      </c>
      <c r="L7548" s="108"/>
      <c r="M7548" s="122">
        <v>15803</v>
      </c>
      <c r="N7548" s="123">
        <v>15834</v>
      </c>
      <c r="O7548" s="124">
        <v>18351</v>
      </c>
      <c r="P7548" s="123">
        <v>18500</v>
      </c>
      <c r="Q7548" s="124">
        <v>18800</v>
      </c>
      <c r="R7548" s="123">
        <v>18487</v>
      </c>
      <c r="S7548" s="124">
        <v>17933</v>
      </c>
      <c r="T7548" s="123">
        <v>18356</v>
      </c>
      <c r="U7548" s="124">
        <v>20746</v>
      </c>
      <c r="V7548" s="123">
        <v>21515</v>
      </c>
      <c r="W7548" s="124">
        <v>22248</v>
      </c>
      <c r="X7548" s="123">
        <v>22278</v>
      </c>
      <c r="Y7548" s="124">
        <v>21580</v>
      </c>
      <c r="Z7548" s="123">
        <v>23544</v>
      </c>
      <c r="AA7548" s="124">
        <v>24369</v>
      </c>
      <c r="AB7548" s="123">
        <v>25061</v>
      </c>
      <c r="AC7548" s="124">
        <v>25783</v>
      </c>
      <c r="AD7548" s="123">
        <v>23824</v>
      </c>
      <c r="AE7548" s="125">
        <v>23193</v>
      </c>
      <c r="AF7548" s="126">
        <v>25384</v>
      </c>
    </row>
    <row r="7549" spans="2:32">
      <c r="B7549" s="127">
        <v>7511</v>
      </c>
      <c r="C7549" s="128">
        <v>7511</v>
      </c>
      <c r="D7549" s="129">
        <v>313</v>
      </c>
      <c r="E7549" s="130">
        <v>11</v>
      </c>
      <c r="F7549" s="131">
        <v>9</v>
      </c>
      <c r="G7549" s="132" t="s">
        <v>485</v>
      </c>
      <c r="H7549" s="133">
        <v>11</v>
      </c>
      <c r="I7549" s="128">
        <v>8</v>
      </c>
      <c r="J7549" s="129" t="s">
        <v>485</v>
      </c>
      <c r="K7549" s="134">
        <v>23</v>
      </c>
      <c r="L7549" s="108"/>
      <c r="M7549" s="81">
        <v>14930</v>
      </c>
      <c r="N7549" s="135">
        <v>15175</v>
      </c>
      <c r="O7549" s="136">
        <v>17414</v>
      </c>
      <c r="P7549" s="135">
        <v>17636</v>
      </c>
      <c r="Q7549" s="136">
        <v>17895</v>
      </c>
      <c r="R7549" s="135">
        <v>17756</v>
      </c>
      <c r="S7549" s="136">
        <v>17511</v>
      </c>
      <c r="T7549" s="135">
        <v>17885</v>
      </c>
      <c r="U7549" s="136">
        <v>19893</v>
      </c>
      <c r="V7549" s="135">
        <v>20883</v>
      </c>
      <c r="W7549" s="136">
        <v>21641</v>
      </c>
      <c r="X7549" s="135">
        <v>21776</v>
      </c>
      <c r="Y7549" s="136">
        <v>21304</v>
      </c>
      <c r="Z7549" s="135">
        <v>22842</v>
      </c>
      <c r="AA7549" s="136">
        <v>23777</v>
      </c>
      <c r="AB7549" s="135">
        <v>24512</v>
      </c>
      <c r="AC7549" s="136">
        <v>25231</v>
      </c>
      <c r="AD7549" s="135">
        <v>23652</v>
      </c>
      <c r="AE7549" s="137">
        <v>22887</v>
      </c>
      <c r="AF7549" s="138">
        <v>24733</v>
      </c>
    </row>
    <row r="7550" spans="2:32">
      <c r="B7550" s="114">
        <v>7512</v>
      </c>
      <c r="C7550" s="115">
        <v>7512</v>
      </c>
      <c r="D7550" s="116">
        <v>313</v>
      </c>
      <c r="E7550" s="117">
        <v>11</v>
      </c>
      <c r="F7550" s="118">
        <v>9</v>
      </c>
      <c r="G7550" s="119" t="s">
        <v>485</v>
      </c>
      <c r="H7550" s="120">
        <v>11</v>
      </c>
      <c r="I7550" s="115">
        <v>8</v>
      </c>
      <c r="J7550" s="116" t="s">
        <v>485</v>
      </c>
      <c r="K7550" s="121">
        <v>24</v>
      </c>
      <c r="L7550" s="108"/>
      <c r="M7550" s="122">
        <v>14045</v>
      </c>
      <c r="N7550" s="123">
        <v>14478</v>
      </c>
      <c r="O7550" s="124">
        <v>16364</v>
      </c>
      <c r="P7550" s="123">
        <v>16707</v>
      </c>
      <c r="Q7550" s="124">
        <v>16992</v>
      </c>
      <c r="R7550" s="123">
        <v>16901</v>
      </c>
      <c r="S7550" s="124">
        <v>16904</v>
      </c>
      <c r="T7550" s="123">
        <v>17276</v>
      </c>
      <c r="U7550" s="124">
        <v>19043</v>
      </c>
      <c r="V7550" s="123">
        <v>20079</v>
      </c>
      <c r="W7550" s="124">
        <v>20894</v>
      </c>
      <c r="X7550" s="123">
        <v>21064</v>
      </c>
      <c r="Y7550" s="124">
        <v>20919</v>
      </c>
      <c r="Z7550" s="123">
        <v>22025</v>
      </c>
      <c r="AA7550" s="124">
        <v>23129</v>
      </c>
      <c r="AB7550" s="123">
        <v>23881</v>
      </c>
      <c r="AC7550" s="124">
        <v>24668</v>
      </c>
      <c r="AD7550" s="123">
        <v>23327</v>
      </c>
      <c r="AE7550" s="125">
        <v>22537</v>
      </c>
      <c r="AF7550" s="126">
        <v>23959</v>
      </c>
    </row>
    <row r="7551" spans="2:32">
      <c r="B7551" s="127">
        <v>7513</v>
      </c>
      <c r="C7551" s="128">
        <v>7513</v>
      </c>
      <c r="D7551" s="129">
        <v>314</v>
      </c>
      <c r="E7551" s="130">
        <v>11</v>
      </c>
      <c r="F7551" s="131">
        <v>10</v>
      </c>
      <c r="G7551" s="132" t="s">
        <v>485</v>
      </c>
      <c r="H7551" s="133">
        <v>11</v>
      </c>
      <c r="I7551" s="128">
        <v>9</v>
      </c>
      <c r="J7551" s="129" t="s">
        <v>485</v>
      </c>
      <c r="K7551" s="134">
        <v>1</v>
      </c>
      <c r="L7551" s="108"/>
      <c r="M7551" s="81">
        <v>13326</v>
      </c>
      <c r="N7551" s="135">
        <v>14153</v>
      </c>
      <c r="O7551" s="136">
        <v>15820</v>
      </c>
      <c r="P7551" s="135">
        <v>16116</v>
      </c>
      <c r="Q7551" s="136">
        <v>16292</v>
      </c>
      <c r="R7551" s="135">
        <v>16048</v>
      </c>
      <c r="S7551" s="136">
        <v>16159</v>
      </c>
      <c r="T7551" s="135">
        <v>16895</v>
      </c>
      <c r="U7551" s="136">
        <v>18827</v>
      </c>
      <c r="V7551" s="135">
        <v>19619</v>
      </c>
      <c r="W7551" s="136">
        <v>19813</v>
      </c>
      <c r="X7551" s="135">
        <v>19954</v>
      </c>
      <c r="Y7551" s="136">
        <v>19605</v>
      </c>
      <c r="Z7551" s="135">
        <v>22140</v>
      </c>
      <c r="AA7551" s="136">
        <v>22833</v>
      </c>
      <c r="AB7551" s="135">
        <v>23675</v>
      </c>
      <c r="AC7551" s="136">
        <v>23561</v>
      </c>
      <c r="AD7551" s="135">
        <v>21670</v>
      </c>
      <c r="AE7551" s="137">
        <v>22039</v>
      </c>
      <c r="AF7551" s="138">
        <v>24276</v>
      </c>
    </row>
    <row r="7552" spans="2:32">
      <c r="B7552" s="114">
        <v>7514</v>
      </c>
      <c r="C7552" s="115">
        <v>7514</v>
      </c>
      <c r="D7552" s="116">
        <v>314</v>
      </c>
      <c r="E7552" s="117">
        <v>11</v>
      </c>
      <c r="F7552" s="118">
        <v>10</v>
      </c>
      <c r="G7552" s="119" t="s">
        <v>485</v>
      </c>
      <c r="H7552" s="120">
        <v>11</v>
      </c>
      <c r="I7552" s="115">
        <v>9</v>
      </c>
      <c r="J7552" s="116" t="s">
        <v>485</v>
      </c>
      <c r="K7552" s="121">
        <v>2</v>
      </c>
      <c r="L7552" s="108"/>
      <c r="M7552" s="122">
        <v>12983</v>
      </c>
      <c r="N7552" s="123">
        <v>13905</v>
      </c>
      <c r="O7552" s="124">
        <v>15489</v>
      </c>
      <c r="P7552" s="123">
        <v>15742</v>
      </c>
      <c r="Q7552" s="124">
        <v>15933</v>
      </c>
      <c r="R7552" s="123">
        <v>15653</v>
      </c>
      <c r="S7552" s="124">
        <v>15823</v>
      </c>
      <c r="T7552" s="123">
        <v>16670</v>
      </c>
      <c r="U7552" s="124">
        <v>18542</v>
      </c>
      <c r="V7552" s="123">
        <v>19227</v>
      </c>
      <c r="W7552" s="124">
        <v>19321</v>
      </c>
      <c r="X7552" s="123">
        <v>19503</v>
      </c>
      <c r="Y7552" s="124">
        <v>19181</v>
      </c>
      <c r="Z7552" s="123">
        <v>21756</v>
      </c>
      <c r="AA7552" s="124">
        <v>22338</v>
      </c>
      <c r="AB7552" s="123">
        <v>23150</v>
      </c>
      <c r="AC7552" s="124">
        <v>22970</v>
      </c>
      <c r="AD7552" s="123">
        <v>21175</v>
      </c>
      <c r="AE7552" s="125">
        <v>21712</v>
      </c>
      <c r="AF7552" s="126">
        <v>23837</v>
      </c>
    </row>
    <row r="7553" spans="2:32">
      <c r="B7553" s="127">
        <v>7515</v>
      </c>
      <c r="C7553" s="128">
        <v>7515</v>
      </c>
      <c r="D7553" s="129">
        <v>314</v>
      </c>
      <c r="E7553" s="130">
        <v>11</v>
      </c>
      <c r="F7553" s="131">
        <v>10</v>
      </c>
      <c r="G7553" s="132" t="s">
        <v>485</v>
      </c>
      <c r="H7553" s="133">
        <v>11</v>
      </c>
      <c r="I7553" s="128">
        <v>9</v>
      </c>
      <c r="J7553" s="129" t="s">
        <v>485</v>
      </c>
      <c r="K7553" s="134">
        <v>3</v>
      </c>
      <c r="L7553" s="108"/>
      <c r="M7553" s="81">
        <v>12782</v>
      </c>
      <c r="N7553" s="135">
        <v>13849</v>
      </c>
      <c r="O7553" s="136">
        <v>15324</v>
      </c>
      <c r="P7553" s="135">
        <v>15630</v>
      </c>
      <c r="Q7553" s="136">
        <v>15786</v>
      </c>
      <c r="R7553" s="135">
        <v>15529</v>
      </c>
      <c r="S7553" s="136">
        <v>15752</v>
      </c>
      <c r="T7553" s="135">
        <v>16716</v>
      </c>
      <c r="U7553" s="136">
        <v>18410</v>
      </c>
      <c r="V7553" s="135">
        <v>19119</v>
      </c>
      <c r="W7553" s="136">
        <v>19079</v>
      </c>
      <c r="X7553" s="135">
        <v>19318</v>
      </c>
      <c r="Y7553" s="136">
        <v>19024</v>
      </c>
      <c r="Z7553" s="135">
        <v>21504</v>
      </c>
      <c r="AA7553" s="136">
        <v>22109</v>
      </c>
      <c r="AB7553" s="135">
        <v>22847</v>
      </c>
      <c r="AC7553" s="136">
        <v>22537</v>
      </c>
      <c r="AD7553" s="135">
        <v>20956</v>
      </c>
      <c r="AE7553" s="137">
        <v>21572</v>
      </c>
      <c r="AF7553" s="138">
        <v>23516</v>
      </c>
    </row>
    <row r="7554" spans="2:32">
      <c r="B7554" s="114">
        <v>7516</v>
      </c>
      <c r="C7554" s="115">
        <v>7516</v>
      </c>
      <c r="D7554" s="116">
        <v>314</v>
      </c>
      <c r="E7554" s="117">
        <v>11</v>
      </c>
      <c r="F7554" s="118">
        <v>10</v>
      </c>
      <c r="G7554" s="119" t="s">
        <v>485</v>
      </c>
      <c r="H7554" s="120">
        <v>11</v>
      </c>
      <c r="I7554" s="115">
        <v>9</v>
      </c>
      <c r="J7554" s="116" t="s">
        <v>485</v>
      </c>
      <c r="K7554" s="121">
        <v>4</v>
      </c>
      <c r="L7554" s="108"/>
      <c r="M7554" s="122">
        <v>12691</v>
      </c>
      <c r="N7554" s="123">
        <v>13882</v>
      </c>
      <c r="O7554" s="124">
        <v>15296</v>
      </c>
      <c r="P7554" s="123">
        <v>15536</v>
      </c>
      <c r="Q7554" s="124">
        <v>15685</v>
      </c>
      <c r="R7554" s="123">
        <v>15357</v>
      </c>
      <c r="S7554" s="124">
        <v>15533</v>
      </c>
      <c r="T7554" s="123">
        <v>16653</v>
      </c>
      <c r="U7554" s="124">
        <v>18230</v>
      </c>
      <c r="V7554" s="123">
        <v>18780</v>
      </c>
      <c r="W7554" s="124">
        <v>18596</v>
      </c>
      <c r="X7554" s="123">
        <v>18796</v>
      </c>
      <c r="Y7554" s="124">
        <v>18499</v>
      </c>
      <c r="Z7554" s="123">
        <v>21011</v>
      </c>
      <c r="AA7554" s="124">
        <v>21440</v>
      </c>
      <c r="AB7554" s="123">
        <v>22144</v>
      </c>
      <c r="AC7554" s="124">
        <v>21715</v>
      </c>
      <c r="AD7554" s="123">
        <v>20250</v>
      </c>
      <c r="AE7554" s="125">
        <v>21070</v>
      </c>
      <c r="AF7554" s="126">
        <v>22851</v>
      </c>
    </row>
    <row r="7555" spans="2:32">
      <c r="B7555" s="127">
        <v>7517</v>
      </c>
      <c r="C7555" s="128">
        <v>7517</v>
      </c>
      <c r="D7555" s="129">
        <v>314</v>
      </c>
      <c r="E7555" s="130">
        <v>11</v>
      </c>
      <c r="F7555" s="131">
        <v>10</v>
      </c>
      <c r="G7555" s="132" t="s">
        <v>485</v>
      </c>
      <c r="H7555" s="133">
        <v>11</v>
      </c>
      <c r="I7555" s="128">
        <v>9</v>
      </c>
      <c r="J7555" s="129" t="s">
        <v>485</v>
      </c>
      <c r="K7555" s="134">
        <v>5</v>
      </c>
      <c r="L7555" s="108"/>
      <c r="M7555" s="81">
        <v>12684</v>
      </c>
      <c r="N7555" s="135">
        <v>14166</v>
      </c>
      <c r="O7555" s="136">
        <v>15512</v>
      </c>
      <c r="P7555" s="135">
        <v>15664</v>
      </c>
      <c r="Q7555" s="136">
        <v>15879</v>
      </c>
      <c r="R7555" s="135">
        <v>15236</v>
      </c>
      <c r="S7555" s="136">
        <v>15417</v>
      </c>
      <c r="T7555" s="135">
        <v>16829</v>
      </c>
      <c r="U7555" s="136">
        <v>18212</v>
      </c>
      <c r="V7555" s="135">
        <v>18629</v>
      </c>
      <c r="W7555" s="136">
        <v>18177</v>
      </c>
      <c r="X7555" s="135">
        <v>18244</v>
      </c>
      <c r="Y7555" s="136">
        <v>18025</v>
      </c>
      <c r="Z7555" s="135">
        <v>20642</v>
      </c>
      <c r="AA7555" s="136">
        <v>20863</v>
      </c>
      <c r="AB7555" s="135">
        <v>21525</v>
      </c>
      <c r="AC7555" s="136">
        <v>20837</v>
      </c>
      <c r="AD7555" s="135">
        <v>19545</v>
      </c>
      <c r="AE7555" s="137">
        <v>20653</v>
      </c>
      <c r="AF7555" s="138">
        <v>22268</v>
      </c>
    </row>
    <row r="7556" spans="2:32">
      <c r="B7556" s="114">
        <v>7518</v>
      </c>
      <c r="C7556" s="115">
        <v>7518</v>
      </c>
      <c r="D7556" s="116">
        <v>314</v>
      </c>
      <c r="E7556" s="117">
        <v>11</v>
      </c>
      <c r="F7556" s="118">
        <v>10</v>
      </c>
      <c r="G7556" s="119" t="s">
        <v>485</v>
      </c>
      <c r="H7556" s="120">
        <v>11</v>
      </c>
      <c r="I7556" s="115">
        <v>9</v>
      </c>
      <c r="J7556" s="116" t="s">
        <v>485</v>
      </c>
      <c r="K7556" s="121">
        <v>6</v>
      </c>
      <c r="L7556" s="108"/>
      <c r="M7556" s="122">
        <v>12889</v>
      </c>
      <c r="N7556" s="123">
        <v>14937</v>
      </c>
      <c r="O7556" s="124">
        <v>16165</v>
      </c>
      <c r="P7556" s="123">
        <v>16374</v>
      </c>
      <c r="Q7556" s="124">
        <v>16502</v>
      </c>
      <c r="R7556" s="123">
        <v>15281</v>
      </c>
      <c r="S7556" s="124">
        <v>15440</v>
      </c>
      <c r="T7556" s="123">
        <v>17442</v>
      </c>
      <c r="U7556" s="124">
        <v>18622</v>
      </c>
      <c r="V7556" s="123">
        <v>18882</v>
      </c>
      <c r="W7556" s="124">
        <v>18074</v>
      </c>
      <c r="X7556" s="123">
        <v>17801</v>
      </c>
      <c r="Y7556" s="124">
        <v>17573</v>
      </c>
      <c r="Z7556" s="123">
        <v>20713</v>
      </c>
      <c r="AA7556" s="124">
        <v>20782</v>
      </c>
      <c r="AB7556" s="123">
        <v>21270</v>
      </c>
      <c r="AC7556" s="124">
        <v>20316</v>
      </c>
      <c r="AD7556" s="123">
        <v>18872</v>
      </c>
      <c r="AE7556" s="125">
        <v>20695</v>
      </c>
      <c r="AF7556" s="126">
        <v>22132</v>
      </c>
    </row>
    <row r="7557" spans="2:32">
      <c r="B7557" s="127">
        <v>7519</v>
      </c>
      <c r="C7557" s="128">
        <v>7519</v>
      </c>
      <c r="D7557" s="129">
        <v>314</v>
      </c>
      <c r="E7557" s="130">
        <v>11</v>
      </c>
      <c r="F7557" s="131">
        <v>10</v>
      </c>
      <c r="G7557" s="132" t="s">
        <v>485</v>
      </c>
      <c r="H7557" s="133">
        <v>11</v>
      </c>
      <c r="I7557" s="128">
        <v>9</v>
      </c>
      <c r="J7557" s="129" t="s">
        <v>485</v>
      </c>
      <c r="K7557" s="134">
        <v>7</v>
      </c>
      <c r="L7557" s="108"/>
      <c r="M7557" s="81">
        <v>13509</v>
      </c>
      <c r="N7557" s="135">
        <v>16461</v>
      </c>
      <c r="O7557" s="136">
        <v>17391</v>
      </c>
      <c r="P7557" s="135">
        <v>17741</v>
      </c>
      <c r="Q7557" s="136">
        <v>17659</v>
      </c>
      <c r="R7557" s="135">
        <v>15741</v>
      </c>
      <c r="S7557" s="136">
        <v>15733</v>
      </c>
      <c r="T7557" s="135">
        <v>18771</v>
      </c>
      <c r="U7557" s="136">
        <v>19541</v>
      </c>
      <c r="V7557" s="135">
        <v>19895</v>
      </c>
      <c r="W7557" s="136">
        <v>18694</v>
      </c>
      <c r="X7557" s="135">
        <v>17891</v>
      </c>
      <c r="Y7557" s="136">
        <v>17422</v>
      </c>
      <c r="Z7557" s="135">
        <v>21259</v>
      </c>
      <c r="AA7557" s="136">
        <v>21522</v>
      </c>
      <c r="AB7557" s="135">
        <v>21857</v>
      </c>
      <c r="AC7557" s="136">
        <v>20629</v>
      </c>
      <c r="AD7557" s="135">
        <v>18585</v>
      </c>
      <c r="AE7557" s="137">
        <v>21637</v>
      </c>
      <c r="AF7557" s="138">
        <v>22514</v>
      </c>
    </row>
    <row r="7558" spans="2:32">
      <c r="B7558" s="114">
        <v>7520</v>
      </c>
      <c r="C7558" s="115">
        <v>7520</v>
      </c>
      <c r="D7558" s="116">
        <v>314</v>
      </c>
      <c r="E7558" s="117">
        <v>11</v>
      </c>
      <c r="F7558" s="118">
        <v>10</v>
      </c>
      <c r="G7558" s="119" t="s">
        <v>485</v>
      </c>
      <c r="H7558" s="120">
        <v>11</v>
      </c>
      <c r="I7558" s="115">
        <v>9</v>
      </c>
      <c r="J7558" s="116" t="s">
        <v>485</v>
      </c>
      <c r="K7558" s="121">
        <v>8</v>
      </c>
      <c r="L7558" s="108"/>
      <c r="M7558" s="122">
        <v>14228</v>
      </c>
      <c r="N7558" s="123">
        <v>17598</v>
      </c>
      <c r="O7558" s="124">
        <v>18342</v>
      </c>
      <c r="P7558" s="123">
        <v>18689</v>
      </c>
      <c r="Q7558" s="124">
        <v>18559</v>
      </c>
      <c r="R7558" s="123">
        <v>16457</v>
      </c>
      <c r="S7558" s="124">
        <v>16245</v>
      </c>
      <c r="T7558" s="123">
        <v>19848</v>
      </c>
      <c r="U7558" s="124">
        <v>20287</v>
      </c>
      <c r="V7558" s="123">
        <v>20731</v>
      </c>
      <c r="W7558" s="124">
        <v>19839</v>
      </c>
      <c r="X7558" s="123">
        <v>18419</v>
      </c>
      <c r="Y7558" s="124">
        <v>17783</v>
      </c>
      <c r="Z7558" s="123">
        <v>21747</v>
      </c>
      <c r="AA7558" s="124">
        <v>22191</v>
      </c>
      <c r="AB7558" s="123">
        <v>22582</v>
      </c>
      <c r="AC7558" s="124">
        <v>21598</v>
      </c>
      <c r="AD7558" s="123">
        <v>18899</v>
      </c>
      <c r="AE7558" s="125">
        <v>22517</v>
      </c>
      <c r="AF7558" s="126">
        <v>22894</v>
      </c>
    </row>
    <row r="7559" spans="2:32">
      <c r="B7559" s="127">
        <v>7521</v>
      </c>
      <c r="C7559" s="128">
        <v>7521</v>
      </c>
      <c r="D7559" s="129">
        <v>314</v>
      </c>
      <c r="E7559" s="130">
        <v>11</v>
      </c>
      <c r="F7559" s="131">
        <v>10</v>
      </c>
      <c r="G7559" s="132" t="s">
        <v>485</v>
      </c>
      <c r="H7559" s="133">
        <v>11</v>
      </c>
      <c r="I7559" s="128">
        <v>9</v>
      </c>
      <c r="J7559" s="129" t="s">
        <v>485</v>
      </c>
      <c r="K7559" s="134">
        <v>9</v>
      </c>
      <c r="L7559" s="108"/>
      <c r="M7559" s="81">
        <v>14846</v>
      </c>
      <c r="N7559" s="135">
        <v>17784</v>
      </c>
      <c r="O7559" s="136">
        <v>18596</v>
      </c>
      <c r="P7559" s="135">
        <v>18854</v>
      </c>
      <c r="Q7559" s="136">
        <v>18813</v>
      </c>
      <c r="R7559" s="135">
        <v>17094</v>
      </c>
      <c r="S7559" s="136">
        <v>16803</v>
      </c>
      <c r="T7559" s="135">
        <v>20035</v>
      </c>
      <c r="U7559" s="136">
        <v>20465</v>
      </c>
      <c r="V7559" s="135">
        <v>20955</v>
      </c>
      <c r="W7559" s="136">
        <v>20123</v>
      </c>
      <c r="X7559" s="135">
        <v>18880</v>
      </c>
      <c r="Y7559" s="136">
        <v>18271</v>
      </c>
      <c r="Z7559" s="135">
        <v>21792</v>
      </c>
      <c r="AA7559" s="136">
        <v>22171</v>
      </c>
      <c r="AB7559" s="135">
        <v>22767</v>
      </c>
      <c r="AC7559" s="136">
        <v>21792</v>
      </c>
      <c r="AD7559" s="135">
        <v>19328</v>
      </c>
      <c r="AE7559" s="137">
        <v>22568</v>
      </c>
      <c r="AF7559" s="138">
        <v>22886</v>
      </c>
    </row>
    <row r="7560" spans="2:32">
      <c r="B7560" s="114">
        <v>7522</v>
      </c>
      <c r="C7560" s="115">
        <v>7522</v>
      </c>
      <c r="D7560" s="116">
        <v>314</v>
      </c>
      <c r="E7560" s="117">
        <v>11</v>
      </c>
      <c r="F7560" s="118">
        <v>10</v>
      </c>
      <c r="G7560" s="119" t="s">
        <v>485</v>
      </c>
      <c r="H7560" s="120">
        <v>11</v>
      </c>
      <c r="I7560" s="115">
        <v>9</v>
      </c>
      <c r="J7560" s="116" t="s">
        <v>485</v>
      </c>
      <c r="K7560" s="121">
        <v>10</v>
      </c>
      <c r="L7560" s="108"/>
      <c r="M7560" s="122">
        <v>15272</v>
      </c>
      <c r="N7560" s="123">
        <v>17864</v>
      </c>
      <c r="O7560" s="124">
        <v>18594</v>
      </c>
      <c r="P7560" s="123">
        <v>18787</v>
      </c>
      <c r="Q7560" s="124">
        <v>18771</v>
      </c>
      <c r="R7560" s="123">
        <v>17467</v>
      </c>
      <c r="S7560" s="124">
        <v>17085</v>
      </c>
      <c r="T7560" s="123">
        <v>20065</v>
      </c>
      <c r="U7560" s="124">
        <v>20488</v>
      </c>
      <c r="V7560" s="123">
        <v>20915</v>
      </c>
      <c r="W7560" s="124">
        <v>20173</v>
      </c>
      <c r="X7560" s="123">
        <v>19284</v>
      </c>
      <c r="Y7560" s="124">
        <v>18585</v>
      </c>
      <c r="Z7560" s="123">
        <v>22083</v>
      </c>
      <c r="AA7560" s="124">
        <v>22184</v>
      </c>
      <c r="AB7560" s="123">
        <v>22977</v>
      </c>
      <c r="AC7560" s="124">
        <v>22092</v>
      </c>
      <c r="AD7560" s="123">
        <v>19678</v>
      </c>
      <c r="AE7560" s="125">
        <v>22845</v>
      </c>
      <c r="AF7560" s="126">
        <v>23228</v>
      </c>
    </row>
    <row r="7561" spans="2:32">
      <c r="B7561" s="127">
        <v>7523</v>
      </c>
      <c r="C7561" s="128">
        <v>7523</v>
      </c>
      <c r="D7561" s="129">
        <v>314</v>
      </c>
      <c r="E7561" s="130">
        <v>11</v>
      </c>
      <c r="F7561" s="131">
        <v>10</v>
      </c>
      <c r="G7561" s="132" t="s">
        <v>485</v>
      </c>
      <c r="H7561" s="133">
        <v>11</v>
      </c>
      <c r="I7561" s="128">
        <v>9</v>
      </c>
      <c r="J7561" s="129" t="s">
        <v>485</v>
      </c>
      <c r="K7561" s="134">
        <v>11</v>
      </c>
      <c r="L7561" s="108"/>
      <c r="M7561" s="81">
        <v>15448</v>
      </c>
      <c r="N7561" s="135">
        <v>17738</v>
      </c>
      <c r="O7561" s="136">
        <v>18534</v>
      </c>
      <c r="P7561" s="135">
        <v>18716</v>
      </c>
      <c r="Q7561" s="136">
        <v>18748</v>
      </c>
      <c r="R7561" s="135">
        <v>17448</v>
      </c>
      <c r="S7561" s="136">
        <v>16885</v>
      </c>
      <c r="T7561" s="135">
        <v>19786</v>
      </c>
      <c r="U7561" s="136">
        <v>20560</v>
      </c>
      <c r="V7561" s="135">
        <v>20660</v>
      </c>
      <c r="W7561" s="136">
        <v>19932</v>
      </c>
      <c r="X7561" s="135">
        <v>19217</v>
      </c>
      <c r="Y7561" s="136">
        <v>18377</v>
      </c>
      <c r="Z7561" s="135">
        <v>22463</v>
      </c>
      <c r="AA7561" s="136">
        <v>22076</v>
      </c>
      <c r="AB7561" s="135">
        <v>23255</v>
      </c>
      <c r="AC7561" s="136">
        <v>22367</v>
      </c>
      <c r="AD7561" s="135">
        <v>19522</v>
      </c>
      <c r="AE7561" s="137">
        <v>23087</v>
      </c>
      <c r="AF7561" s="138">
        <v>23663</v>
      </c>
    </row>
    <row r="7562" spans="2:32">
      <c r="B7562" s="114">
        <v>7524</v>
      </c>
      <c r="C7562" s="115">
        <v>7524</v>
      </c>
      <c r="D7562" s="116">
        <v>314</v>
      </c>
      <c r="E7562" s="117">
        <v>11</v>
      </c>
      <c r="F7562" s="118">
        <v>10</v>
      </c>
      <c r="G7562" s="119" t="s">
        <v>485</v>
      </c>
      <c r="H7562" s="120">
        <v>11</v>
      </c>
      <c r="I7562" s="115">
        <v>9</v>
      </c>
      <c r="J7562" s="116" t="s">
        <v>485</v>
      </c>
      <c r="K7562" s="121">
        <v>12</v>
      </c>
      <c r="L7562" s="108"/>
      <c r="M7562" s="122">
        <v>15528</v>
      </c>
      <c r="N7562" s="123">
        <v>17619</v>
      </c>
      <c r="O7562" s="124">
        <v>18358</v>
      </c>
      <c r="P7562" s="123">
        <v>18585</v>
      </c>
      <c r="Q7562" s="124">
        <v>18764</v>
      </c>
      <c r="R7562" s="123">
        <v>17228</v>
      </c>
      <c r="S7562" s="124">
        <v>16755</v>
      </c>
      <c r="T7562" s="123">
        <v>19542</v>
      </c>
      <c r="U7562" s="124">
        <v>20683</v>
      </c>
      <c r="V7562" s="123">
        <v>20265</v>
      </c>
      <c r="W7562" s="124">
        <v>19737</v>
      </c>
      <c r="X7562" s="123">
        <v>18944</v>
      </c>
      <c r="Y7562" s="124">
        <v>18181</v>
      </c>
      <c r="Z7562" s="123">
        <v>22409</v>
      </c>
      <c r="AA7562" s="124">
        <v>21872</v>
      </c>
      <c r="AB7562" s="123">
        <v>23161</v>
      </c>
      <c r="AC7562" s="124">
        <v>22482</v>
      </c>
      <c r="AD7562" s="123">
        <v>19324</v>
      </c>
      <c r="AE7562" s="125">
        <v>23137</v>
      </c>
      <c r="AF7562" s="126">
        <v>23624</v>
      </c>
    </row>
    <row r="7563" spans="2:32">
      <c r="B7563" s="127">
        <v>7525</v>
      </c>
      <c r="C7563" s="128">
        <v>7525</v>
      </c>
      <c r="D7563" s="129">
        <v>314</v>
      </c>
      <c r="E7563" s="130">
        <v>11</v>
      </c>
      <c r="F7563" s="131">
        <v>10</v>
      </c>
      <c r="G7563" s="132" t="s">
        <v>485</v>
      </c>
      <c r="H7563" s="133">
        <v>11</v>
      </c>
      <c r="I7563" s="128">
        <v>9</v>
      </c>
      <c r="J7563" s="129" t="s">
        <v>485</v>
      </c>
      <c r="K7563" s="134">
        <v>13</v>
      </c>
      <c r="L7563" s="108"/>
      <c r="M7563" s="81">
        <v>15643</v>
      </c>
      <c r="N7563" s="135">
        <v>17669</v>
      </c>
      <c r="O7563" s="136">
        <v>18420</v>
      </c>
      <c r="P7563" s="135">
        <v>18596</v>
      </c>
      <c r="Q7563" s="136">
        <v>18667</v>
      </c>
      <c r="R7563" s="135">
        <v>17270</v>
      </c>
      <c r="S7563" s="136">
        <v>16791</v>
      </c>
      <c r="T7563" s="135">
        <v>19537</v>
      </c>
      <c r="U7563" s="136">
        <v>20778</v>
      </c>
      <c r="V7563" s="135">
        <v>20046</v>
      </c>
      <c r="W7563" s="136">
        <v>19651</v>
      </c>
      <c r="X7563" s="135">
        <v>18956</v>
      </c>
      <c r="Y7563" s="136">
        <v>18173</v>
      </c>
      <c r="Z7563" s="135">
        <v>22496</v>
      </c>
      <c r="AA7563" s="136">
        <v>21845</v>
      </c>
      <c r="AB7563" s="135">
        <v>23033</v>
      </c>
      <c r="AC7563" s="136">
        <v>22505</v>
      </c>
      <c r="AD7563" s="135">
        <v>19304</v>
      </c>
      <c r="AE7563" s="137">
        <v>23227</v>
      </c>
      <c r="AF7563" s="138">
        <v>23695</v>
      </c>
    </row>
    <row r="7564" spans="2:32">
      <c r="B7564" s="114">
        <v>7526</v>
      </c>
      <c r="C7564" s="115">
        <v>7526</v>
      </c>
      <c r="D7564" s="116">
        <v>314</v>
      </c>
      <c r="E7564" s="117">
        <v>11</v>
      </c>
      <c r="F7564" s="118">
        <v>10</v>
      </c>
      <c r="G7564" s="119" t="s">
        <v>485</v>
      </c>
      <c r="H7564" s="120">
        <v>11</v>
      </c>
      <c r="I7564" s="115">
        <v>9</v>
      </c>
      <c r="J7564" s="116" t="s">
        <v>485</v>
      </c>
      <c r="K7564" s="121">
        <v>14</v>
      </c>
      <c r="L7564" s="108"/>
      <c r="M7564" s="122">
        <v>15377</v>
      </c>
      <c r="N7564" s="123">
        <v>17550</v>
      </c>
      <c r="O7564" s="124">
        <v>18234</v>
      </c>
      <c r="P7564" s="123">
        <v>18502</v>
      </c>
      <c r="Q7564" s="124">
        <v>18573</v>
      </c>
      <c r="R7564" s="123">
        <v>16926</v>
      </c>
      <c r="S7564" s="124">
        <v>16572</v>
      </c>
      <c r="T7564" s="123">
        <v>19396</v>
      </c>
      <c r="U7564" s="124">
        <v>20696</v>
      </c>
      <c r="V7564" s="123">
        <v>19766</v>
      </c>
      <c r="W7564" s="124">
        <v>19479</v>
      </c>
      <c r="X7564" s="123">
        <v>18572</v>
      </c>
      <c r="Y7564" s="124">
        <v>17988</v>
      </c>
      <c r="Z7564" s="123">
        <v>22135</v>
      </c>
      <c r="AA7564" s="124">
        <v>21681</v>
      </c>
      <c r="AB7564" s="123">
        <v>22647</v>
      </c>
      <c r="AC7564" s="124">
        <v>22252</v>
      </c>
      <c r="AD7564" s="123">
        <v>19076</v>
      </c>
      <c r="AE7564" s="125">
        <v>22979</v>
      </c>
      <c r="AF7564" s="126">
        <v>23302</v>
      </c>
    </row>
    <row r="7565" spans="2:32">
      <c r="B7565" s="127">
        <v>7527</v>
      </c>
      <c r="C7565" s="128">
        <v>7527</v>
      </c>
      <c r="D7565" s="129">
        <v>314</v>
      </c>
      <c r="E7565" s="130">
        <v>11</v>
      </c>
      <c r="F7565" s="131">
        <v>10</v>
      </c>
      <c r="G7565" s="132" t="s">
        <v>485</v>
      </c>
      <c r="H7565" s="133">
        <v>11</v>
      </c>
      <c r="I7565" s="128">
        <v>9</v>
      </c>
      <c r="J7565" s="129" t="s">
        <v>485</v>
      </c>
      <c r="K7565" s="134">
        <v>15</v>
      </c>
      <c r="L7565" s="108"/>
      <c r="M7565" s="81">
        <v>15236</v>
      </c>
      <c r="N7565" s="135">
        <v>17524</v>
      </c>
      <c r="O7565" s="136">
        <v>18230</v>
      </c>
      <c r="P7565" s="135">
        <v>18555</v>
      </c>
      <c r="Q7565" s="136">
        <v>18526</v>
      </c>
      <c r="R7565" s="135">
        <v>16892</v>
      </c>
      <c r="S7565" s="136">
        <v>16695</v>
      </c>
      <c r="T7565" s="135">
        <v>19356</v>
      </c>
      <c r="U7565" s="136">
        <v>20394</v>
      </c>
      <c r="V7565" s="135">
        <v>19852</v>
      </c>
      <c r="W7565" s="136">
        <v>19379</v>
      </c>
      <c r="X7565" s="135">
        <v>18513</v>
      </c>
      <c r="Y7565" s="136">
        <v>18203</v>
      </c>
      <c r="Z7565" s="135">
        <v>21765</v>
      </c>
      <c r="AA7565" s="136">
        <v>21694</v>
      </c>
      <c r="AB7565" s="135">
        <v>22394</v>
      </c>
      <c r="AC7565" s="136">
        <v>21827</v>
      </c>
      <c r="AD7565" s="135">
        <v>19262</v>
      </c>
      <c r="AE7565" s="137">
        <v>22591</v>
      </c>
      <c r="AF7565" s="138">
        <v>22904</v>
      </c>
    </row>
    <row r="7566" spans="2:32">
      <c r="B7566" s="114">
        <v>7528</v>
      </c>
      <c r="C7566" s="115">
        <v>7528</v>
      </c>
      <c r="D7566" s="116">
        <v>314</v>
      </c>
      <c r="E7566" s="117">
        <v>11</v>
      </c>
      <c r="F7566" s="118">
        <v>10</v>
      </c>
      <c r="G7566" s="119" t="s">
        <v>485</v>
      </c>
      <c r="H7566" s="120">
        <v>11</v>
      </c>
      <c r="I7566" s="115">
        <v>9</v>
      </c>
      <c r="J7566" s="116" t="s">
        <v>485</v>
      </c>
      <c r="K7566" s="121">
        <v>16</v>
      </c>
      <c r="L7566" s="108"/>
      <c r="M7566" s="122">
        <v>15225</v>
      </c>
      <c r="N7566" s="123">
        <v>17668</v>
      </c>
      <c r="O7566" s="124">
        <v>18467</v>
      </c>
      <c r="P7566" s="123">
        <v>18804</v>
      </c>
      <c r="Q7566" s="124">
        <v>18694</v>
      </c>
      <c r="R7566" s="123">
        <v>16949</v>
      </c>
      <c r="S7566" s="124">
        <v>17073</v>
      </c>
      <c r="T7566" s="123">
        <v>19429</v>
      </c>
      <c r="U7566" s="124">
        <v>20450</v>
      </c>
      <c r="V7566" s="123">
        <v>20107</v>
      </c>
      <c r="W7566" s="124">
        <v>19256</v>
      </c>
      <c r="X7566" s="123">
        <v>18465</v>
      </c>
      <c r="Y7566" s="124">
        <v>18595</v>
      </c>
      <c r="Z7566" s="123">
        <v>21801</v>
      </c>
      <c r="AA7566" s="124">
        <v>21773</v>
      </c>
      <c r="AB7566" s="123">
        <v>22231</v>
      </c>
      <c r="AC7566" s="124">
        <v>21271</v>
      </c>
      <c r="AD7566" s="123">
        <v>19632</v>
      </c>
      <c r="AE7566" s="125">
        <v>22218</v>
      </c>
      <c r="AF7566" s="126">
        <v>22901</v>
      </c>
    </row>
    <row r="7567" spans="2:32">
      <c r="B7567" s="127">
        <v>7529</v>
      </c>
      <c r="C7567" s="128">
        <v>7529</v>
      </c>
      <c r="D7567" s="129">
        <v>314</v>
      </c>
      <c r="E7567" s="130">
        <v>11</v>
      </c>
      <c r="F7567" s="131">
        <v>10</v>
      </c>
      <c r="G7567" s="132" t="s">
        <v>485</v>
      </c>
      <c r="H7567" s="133">
        <v>11</v>
      </c>
      <c r="I7567" s="128">
        <v>9</v>
      </c>
      <c r="J7567" s="129" t="s">
        <v>485</v>
      </c>
      <c r="K7567" s="134">
        <v>17</v>
      </c>
      <c r="L7567" s="108"/>
      <c r="M7567" s="81">
        <v>15885</v>
      </c>
      <c r="N7567" s="135">
        <v>18378</v>
      </c>
      <c r="O7567" s="136">
        <v>19076</v>
      </c>
      <c r="P7567" s="135">
        <v>19547</v>
      </c>
      <c r="Q7567" s="136">
        <v>19210</v>
      </c>
      <c r="R7567" s="135">
        <v>17688</v>
      </c>
      <c r="S7567" s="136">
        <v>17896</v>
      </c>
      <c r="T7567" s="135">
        <v>20090</v>
      </c>
      <c r="U7567" s="136">
        <v>20891</v>
      </c>
      <c r="V7567" s="135">
        <v>20849</v>
      </c>
      <c r="W7567" s="136">
        <v>19796</v>
      </c>
      <c r="X7567" s="135">
        <v>19254</v>
      </c>
      <c r="Y7567" s="136">
        <v>19383</v>
      </c>
      <c r="Z7567" s="135">
        <v>22197</v>
      </c>
      <c r="AA7567" s="136">
        <v>22555</v>
      </c>
      <c r="AB7567" s="135">
        <v>22842</v>
      </c>
      <c r="AC7567" s="136">
        <v>21739</v>
      </c>
      <c r="AD7567" s="135">
        <v>20454</v>
      </c>
      <c r="AE7567" s="137">
        <v>22844</v>
      </c>
      <c r="AF7567" s="138">
        <v>23319</v>
      </c>
    </row>
    <row r="7568" spans="2:32">
      <c r="B7568" s="114">
        <v>7530</v>
      </c>
      <c r="C7568" s="115">
        <v>7530</v>
      </c>
      <c r="D7568" s="116">
        <v>314</v>
      </c>
      <c r="E7568" s="117">
        <v>11</v>
      </c>
      <c r="F7568" s="118">
        <v>10</v>
      </c>
      <c r="G7568" s="119" t="s">
        <v>485</v>
      </c>
      <c r="H7568" s="120">
        <v>11</v>
      </c>
      <c r="I7568" s="115">
        <v>9</v>
      </c>
      <c r="J7568" s="116" t="s">
        <v>485</v>
      </c>
      <c r="K7568" s="121">
        <v>18</v>
      </c>
      <c r="L7568" s="108"/>
      <c r="M7568" s="122">
        <v>16491</v>
      </c>
      <c r="N7568" s="123">
        <v>19317</v>
      </c>
      <c r="O7568" s="124">
        <v>19870</v>
      </c>
      <c r="P7568" s="123">
        <v>20128</v>
      </c>
      <c r="Q7568" s="124">
        <v>19905</v>
      </c>
      <c r="R7568" s="123">
        <v>18556</v>
      </c>
      <c r="S7568" s="124">
        <v>18818</v>
      </c>
      <c r="T7568" s="123">
        <v>21124</v>
      </c>
      <c r="U7568" s="124">
        <v>21358</v>
      </c>
      <c r="V7568" s="123">
        <v>21736</v>
      </c>
      <c r="W7568" s="124">
        <v>20744</v>
      </c>
      <c r="X7568" s="123">
        <v>20344</v>
      </c>
      <c r="Y7568" s="124">
        <v>20445</v>
      </c>
      <c r="Z7568" s="123">
        <v>22822</v>
      </c>
      <c r="AA7568" s="124">
        <v>23373</v>
      </c>
      <c r="AB7568" s="123">
        <v>23850</v>
      </c>
      <c r="AC7568" s="124">
        <v>22605</v>
      </c>
      <c r="AD7568" s="123">
        <v>21630</v>
      </c>
      <c r="AE7568" s="125">
        <v>23916</v>
      </c>
      <c r="AF7568" s="126">
        <v>24034</v>
      </c>
    </row>
    <row r="7569" spans="2:32">
      <c r="B7569" s="127">
        <v>7531</v>
      </c>
      <c r="C7569" s="128">
        <v>7531</v>
      </c>
      <c r="D7569" s="129">
        <v>314</v>
      </c>
      <c r="E7569" s="130">
        <v>11</v>
      </c>
      <c r="F7569" s="131">
        <v>10</v>
      </c>
      <c r="G7569" s="132" t="s">
        <v>485</v>
      </c>
      <c r="H7569" s="133">
        <v>11</v>
      </c>
      <c r="I7569" s="128">
        <v>9</v>
      </c>
      <c r="J7569" s="129" t="s">
        <v>485</v>
      </c>
      <c r="K7569" s="134">
        <v>19</v>
      </c>
      <c r="L7569" s="108"/>
      <c r="M7569" s="81">
        <v>16224</v>
      </c>
      <c r="N7569" s="135">
        <v>19134</v>
      </c>
      <c r="O7569" s="136">
        <v>19692</v>
      </c>
      <c r="P7569" s="135">
        <v>19870</v>
      </c>
      <c r="Q7569" s="136">
        <v>19842</v>
      </c>
      <c r="R7569" s="135">
        <v>18417</v>
      </c>
      <c r="S7569" s="136">
        <v>18811</v>
      </c>
      <c r="T7569" s="135">
        <v>21122</v>
      </c>
      <c r="U7569" s="136">
        <v>21256</v>
      </c>
      <c r="V7569" s="135">
        <v>21926</v>
      </c>
      <c r="W7569" s="136">
        <v>20831</v>
      </c>
      <c r="X7569" s="135">
        <v>20499</v>
      </c>
      <c r="Y7569" s="136">
        <v>20774</v>
      </c>
      <c r="Z7569" s="135">
        <v>23157</v>
      </c>
      <c r="AA7569" s="136">
        <v>23631</v>
      </c>
      <c r="AB7569" s="135">
        <v>24446</v>
      </c>
      <c r="AC7569" s="136">
        <v>23043</v>
      </c>
      <c r="AD7569" s="135">
        <v>22134</v>
      </c>
      <c r="AE7569" s="137">
        <v>24385</v>
      </c>
      <c r="AF7569" s="138">
        <v>24540</v>
      </c>
    </row>
    <row r="7570" spans="2:32">
      <c r="B7570" s="114">
        <v>7532</v>
      </c>
      <c r="C7570" s="115">
        <v>7532</v>
      </c>
      <c r="D7570" s="116">
        <v>314</v>
      </c>
      <c r="E7570" s="117">
        <v>11</v>
      </c>
      <c r="F7570" s="118">
        <v>10</v>
      </c>
      <c r="G7570" s="119" t="s">
        <v>485</v>
      </c>
      <c r="H7570" s="120">
        <v>11</v>
      </c>
      <c r="I7570" s="115">
        <v>9</v>
      </c>
      <c r="J7570" s="116" t="s">
        <v>485</v>
      </c>
      <c r="K7570" s="121">
        <v>20</v>
      </c>
      <c r="L7570" s="108"/>
      <c r="M7570" s="122">
        <v>15772</v>
      </c>
      <c r="N7570" s="123">
        <v>18960</v>
      </c>
      <c r="O7570" s="124">
        <v>19322</v>
      </c>
      <c r="P7570" s="123">
        <v>19592</v>
      </c>
      <c r="Q7570" s="124">
        <v>19568</v>
      </c>
      <c r="R7570" s="123">
        <v>18068</v>
      </c>
      <c r="S7570" s="124">
        <v>18590</v>
      </c>
      <c r="T7570" s="123">
        <v>21134</v>
      </c>
      <c r="U7570" s="124">
        <v>21268</v>
      </c>
      <c r="V7570" s="123">
        <v>21937</v>
      </c>
      <c r="W7570" s="124">
        <v>21111</v>
      </c>
      <c r="X7570" s="123">
        <v>20699</v>
      </c>
      <c r="Y7570" s="124">
        <v>20892</v>
      </c>
      <c r="Z7570" s="123">
        <v>23600</v>
      </c>
      <c r="AA7570" s="124">
        <v>24153</v>
      </c>
      <c r="AB7570" s="123">
        <v>24853</v>
      </c>
      <c r="AC7570" s="124">
        <v>23745</v>
      </c>
      <c r="AD7570" s="123">
        <v>22456</v>
      </c>
      <c r="AE7570" s="125">
        <v>24943</v>
      </c>
      <c r="AF7570" s="126">
        <v>25179</v>
      </c>
    </row>
    <row r="7571" spans="2:32">
      <c r="B7571" s="127">
        <v>7533</v>
      </c>
      <c r="C7571" s="128">
        <v>7533</v>
      </c>
      <c r="D7571" s="129">
        <v>314</v>
      </c>
      <c r="E7571" s="130">
        <v>11</v>
      </c>
      <c r="F7571" s="131">
        <v>10</v>
      </c>
      <c r="G7571" s="132" t="s">
        <v>485</v>
      </c>
      <c r="H7571" s="133">
        <v>11</v>
      </c>
      <c r="I7571" s="128">
        <v>9</v>
      </c>
      <c r="J7571" s="129" t="s">
        <v>485</v>
      </c>
      <c r="K7571" s="134">
        <v>21</v>
      </c>
      <c r="L7571" s="108"/>
      <c r="M7571" s="81">
        <v>15395</v>
      </c>
      <c r="N7571" s="135">
        <v>18571</v>
      </c>
      <c r="O7571" s="136">
        <v>18889</v>
      </c>
      <c r="P7571" s="135">
        <v>19177</v>
      </c>
      <c r="Q7571" s="136">
        <v>19274</v>
      </c>
      <c r="R7571" s="135">
        <v>17862</v>
      </c>
      <c r="S7571" s="136">
        <v>18433</v>
      </c>
      <c r="T7571" s="135">
        <v>20963</v>
      </c>
      <c r="U7571" s="136">
        <v>21196</v>
      </c>
      <c r="V7571" s="135">
        <v>22000</v>
      </c>
      <c r="W7571" s="136">
        <v>21383</v>
      </c>
      <c r="X7571" s="135">
        <v>21052</v>
      </c>
      <c r="Y7571" s="136">
        <v>21234</v>
      </c>
      <c r="Z7571" s="135">
        <v>24014</v>
      </c>
      <c r="AA7571" s="136">
        <v>24677</v>
      </c>
      <c r="AB7571" s="135">
        <v>25469</v>
      </c>
      <c r="AC7571" s="136">
        <v>24548</v>
      </c>
      <c r="AD7571" s="135">
        <v>23044</v>
      </c>
      <c r="AE7571" s="137">
        <v>25439</v>
      </c>
      <c r="AF7571" s="138">
        <v>25837</v>
      </c>
    </row>
    <row r="7572" spans="2:32">
      <c r="B7572" s="114">
        <v>7534</v>
      </c>
      <c r="C7572" s="115">
        <v>7534</v>
      </c>
      <c r="D7572" s="116">
        <v>314</v>
      </c>
      <c r="E7572" s="117">
        <v>11</v>
      </c>
      <c r="F7572" s="118">
        <v>10</v>
      </c>
      <c r="G7572" s="119" t="s">
        <v>485</v>
      </c>
      <c r="H7572" s="120">
        <v>11</v>
      </c>
      <c r="I7572" s="115">
        <v>9</v>
      </c>
      <c r="J7572" s="116" t="s">
        <v>485</v>
      </c>
      <c r="K7572" s="121">
        <v>22</v>
      </c>
      <c r="L7572" s="108"/>
      <c r="M7572" s="122">
        <v>14889</v>
      </c>
      <c r="N7572" s="123">
        <v>17784</v>
      </c>
      <c r="O7572" s="124">
        <v>18189</v>
      </c>
      <c r="P7572" s="123">
        <v>18518</v>
      </c>
      <c r="Q7572" s="124">
        <v>18628</v>
      </c>
      <c r="R7572" s="123">
        <v>17459</v>
      </c>
      <c r="S7572" s="124">
        <v>17989</v>
      </c>
      <c r="T7572" s="123">
        <v>20363</v>
      </c>
      <c r="U7572" s="124">
        <v>20792</v>
      </c>
      <c r="V7572" s="123">
        <v>21584</v>
      </c>
      <c r="W7572" s="124">
        <v>21232</v>
      </c>
      <c r="X7572" s="123">
        <v>21010</v>
      </c>
      <c r="Y7572" s="124">
        <v>21097</v>
      </c>
      <c r="Z7572" s="123">
        <v>23904</v>
      </c>
      <c r="AA7572" s="124">
        <v>24651</v>
      </c>
      <c r="AB7572" s="123">
        <v>25387</v>
      </c>
      <c r="AC7572" s="124">
        <v>24717</v>
      </c>
      <c r="AD7572" s="123">
        <v>23065</v>
      </c>
      <c r="AE7572" s="125">
        <v>25258</v>
      </c>
      <c r="AF7572" s="126">
        <v>25883</v>
      </c>
    </row>
    <row r="7573" spans="2:32">
      <c r="B7573" s="127">
        <v>7535</v>
      </c>
      <c r="C7573" s="128">
        <v>7535</v>
      </c>
      <c r="D7573" s="129">
        <v>314</v>
      </c>
      <c r="E7573" s="130">
        <v>11</v>
      </c>
      <c r="F7573" s="131">
        <v>10</v>
      </c>
      <c r="G7573" s="132" t="s">
        <v>485</v>
      </c>
      <c r="H7573" s="133">
        <v>11</v>
      </c>
      <c r="I7573" s="128">
        <v>9</v>
      </c>
      <c r="J7573" s="129" t="s">
        <v>485</v>
      </c>
      <c r="K7573" s="134">
        <v>23</v>
      </c>
      <c r="L7573" s="108"/>
      <c r="M7573" s="81">
        <v>14307</v>
      </c>
      <c r="N7573" s="135">
        <v>16763</v>
      </c>
      <c r="O7573" s="136">
        <v>17234</v>
      </c>
      <c r="P7573" s="135">
        <v>17582</v>
      </c>
      <c r="Q7573" s="136">
        <v>17751</v>
      </c>
      <c r="R7573" s="135">
        <v>16919</v>
      </c>
      <c r="S7573" s="136">
        <v>17394</v>
      </c>
      <c r="T7573" s="135">
        <v>19454</v>
      </c>
      <c r="U7573" s="136">
        <v>20110</v>
      </c>
      <c r="V7573" s="135">
        <v>20839</v>
      </c>
      <c r="W7573" s="136">
        <v>20815</v>
      </c>
      <c r="X7573" s="135">
        <v>20679</v>
      </c>
      <c r="Y7573" s="136">
        <v>20692</v>
      </c>
      <c r="Z7573" s="135">
        <v>23271</v>
      </c>
      <c r="AA7573" s="136">
        <v>24061</v>
      </c>
      <c r="AB7573" s="135">
        <v>24804</v>
      </c>
      <c r="AC7573" s="136">
        <v>24475</v>
      </c>
      <c r="AD7573" s="135">
        <v>22731</v>
      </c>
      <c r="AE7573" s="137">
        <v>24587</v>
      </c>
      <c r="AF7573" s="138">
        <v>25342</v>
      </c>
    </row>
    <row r="7574" spans="2:32">
      <c r="B7574" s="114">
        <v>7536</v>
      </c>
      <c r="C7574" s="115">
        <v>7536</v>
      </c>
      <c r="D7574" s="116">
        <v>314</v>
      </c>
      <c r="E7574" s="117">
        <v>11</v>
      </c>
      <c r="F7574" s="118">
        <v>10</v>
      </c>
      <c r="G7574" s="119" t="s">
        <v>485</v>
      </c>
      <c r="H7574" s="120">
        <v>11</v>
      </c>
      <c r="I7574" s="115">
        <v>9</v>
      </c>
      <c r="J7574" s="116" t="s">
        <v>485</v>
      </c>
      <c r="K7574" s="121">
        <v>24</v>
      </c>
      <c r="L7574" s="108"/>
      <c r="M7574" s="122">
        <v>13615</v>
      </c>
      <c r="N7574" s="123">
        <v>15775</v>
      </c>
      <c r="O7574" s="124">
        <v>16347</v>
      </c>
      <c r="P7574" s="123">
        <v>16674</v>
      </c>
      <c r="Q7574" s="124">
        <v>16876</v>
      </c>
      <c r="R7574" s="123">
        <v>16365</v>
      </c>
      <c r="S7574" s="124">
        <v>16843</v>
      </c>
      <c r="T7574" s="123">
        <v>18582</v>
      </c>
      <c r="U7574" s="124">
        <v>19306</v>
      </c>
      <c r="V7574" s="123">
        <v>20180</v>
      </c>
      <c r="W7574" s="124">
        <v>20129</v>
      </c>
      <c r="X7574" s="123">
        <v>20282</v>
      </c>
      <c r="Y7574" s="124">
        <v>20296</v>
      </c>
      <c r="Z7574" s="123">
        <v>22620</v>
      </c>
      <c r="AA7574" s="124">
        <v>23435</v>
      </c>
      <c r="AB7574" s="123">
        <v>24254</v>
      </c>
      <c r="AC7574" s="124">
        <v>23860</v>
      </c>
      <c r="AD7574" s="123">
        <v>22387</v>
      </c>
      <c r="AE7574" s="125">
        <v>23833</v>
      </c>
      <c r="AF7574" s="126">
        <v>24745</v>
      </c>
    </row>
    <row r="7575" spans="2:32">
      <c r="B7575" s="127">
        <v>7537</v>
      </c>
      <c r="C7575" s="128">
        <v>7537</v>
      </c>
      <c r="D7575" s="129">
        <v>315</v>
      </c>
      <c r="E7575" s="130">
        <v>11</v>
      </c>
      <c r="F7575" s="131">
        <v>11</v>
      </c>
      <c r="G7575" s="132" t="s">
        <v>485</v>
      </c>
      <c r="H7575" s="133">
        <v>11</v>
      </c>
      <c r="I7575" s="128">
        <v>10</v>
      </c>
      <c r="J7575" s="129" t="s">
        <v>485</v>
      </c>
      <c r="K7575" s="134">
        <v>1</v>
      </c>
      <c r="L7575" s="108"/>
      <c r="M7575" s="81">
        <v>13170</v>
      </c>
      <c r="N7575" s="135">
        <v>15156</v>
      </c>
      <c r="O7575" s="136">
        <v>15733</v>
      </c>
      <c r="P7575" s="135">
        <v>15845</v>
      </c>
      <c r="Q7575" s="136">
        <v>15797</v>
      </c>
      <c r="R7575" s="135">
        <v>15656</v>
      </c>
      <c r="S7575" s="136">
        <v>16433</v>
      </c>
      <c r="T7575" s="135">
        <v>18225</v>
      </c>
      <c r="U7575" s="136">
        <v>18806</v>
      </c>
      <c r="V7575" s="135">
        <v>19075</v>
      </c>
      <c r="W7575" s="136">
        <v>19490</v>
      </c>
      <c r="X7575" s="135">
        <v>19014</v>
      </c>
      <c r="Y7575" s="136">
        <v>19791</v>
      </c>
      <c r="Z7575" s="135">
        <v>22260</v>
      </c>
      <c r="AA7575" s="136">
        <v>23157</v>
      </c>
      <c r="AB7575" s="135">
        <v>23097</v>
      </c>
      <c r="AC7575" s="136">
        <v>23038</v>
      </c>
      <c r="AD7575" s="135">
        <v>21842</v>
      </c>
      <c r="AE7575" s="137">
        <v>24085</v>
      </c>
      <c r="AF7575" s="138">
        <v>24468</v>
      </c>
    </row>
    <row r="7576" spans="2:32">
      <c r="B7576" s="114">
        <v>7538</v>
      </c>
      <c r="C7576" s="115">
        <v>7538</v>
      </c>
      <c r="D7576" s="116">
        <v>315</v>
      </c>
      <c r="E7576" s="117">
        <v>11</v>
      </c>
      <c r="F7576" s="118">
        <v>11</v>
      </c>
      <c r="G7576" s="119" t="s">
        <v>485</v>
      </c>
      <c r="H7576" s="120">
        <v>11</v>
      </c>
      <c r="I7576" s="115">
        <v>10</v>
      </c>
      <c r="J7576" s="116" t="s">
        <v>485</v>
      </c>
      <c r="K7576" s="121">
        <v>2</v>
      </c>
      <c r="L7576" s="108"/>
      <c r="M7576" s="122">
        <v>12799</v>
      </c>
      <c r="N7576" s="123">
        <v>14810</v>
      </c>
      <c r="O7576" s="124">
        <v>15355</v>
      </c>
      <c r="P7576" s="123">
        <v>15454</v>
      </c>
      <c r="Q7576" s="124">
        <v>15356</v>
      </c>
      <c r="R7576" s="123">
        <v>15304</v>
      </c>
      <c r="S7576" s="124">
        <v>16194</v>
      </c>
      <c r="T7576" s="123">
        <v>17906</v>
      </c>
      <c r="U7576" s="124">
        <v>18421</v>
      </c>
      <c r="V7576" s="123">
        <v>18603</v>
      </c>
      <c r="W7576" s="124">
        <v>19028</v>
      </c>
      <c r="X7576" s="123">
        <v>18597</v>
      </c>
      <c r="Y7576" s="124">
        <v>19511</v>
      </c>
      <c r="Z7576" s="123">
        <v>21785</v>
      </c>
      <c r="AA7576" s="124">
        <v>22642</v>
      </c>
      <c r="AB7576" s="123">
        <v>22507</v>
      </c>
      <c r="AC7576" s="124">
        <v>22480</v>
      </c>
      <c r="AD7576" s="123">
        <v>21509</v>
      </c>
      <c r="AE7576" s="125">
        <v>23637</v>
      </c>
      <c r="AF7576" s="126">
        <v>23935</v>
      </c>
    </row>
    <row r="7577" spans="2:32">
      <c r="B7577" s="127">
        <v>7539</v>
      </c>
      <c r="C7577" s="128">
        <v>7539</v>
      </c>
      <c r="D7577" s="129">
        <v>315</v>
      </c>
      <c r="E7577" s="130">
        <v>11</v>
      </c>
      <c r="F7577" s="131">
        <v>11</v>
      </c>
      <c r="G7577" s="132" t="s">
        <v>485</v>
      </c>
      <c r="H7577" s="133">
        <v>11</v>
      </c>
      <c r="I7577" s="128">
        <v>10</v>
      </c>
      <c r="J7577" s="129" t="s">
        <v>485</v>
      </c>
      <c r="K7577" s="134">
        <v>3</v>
      </c>
      <c r="L7577" s="108"/>
      <c r="M7577" s="81">
        <v>12682</v>
      </c>
      <c r="N7577" s="135">
        <v>14668</v>
      </c>
      <c r="O7577" s="136">
        <v>15235</v>
      </c>
      <c r="P7577" s="135">
        <v>15333</v>
      </c>
      <c r="Q7577" s="136">
        <v>15178</v>
      </c>
      <c r="R7577" s="135">
        <v>15236</v>
      </c>
      <c r="S7577" s="136">
        <v>16250</v>
      </c>
      <c r="T7577" s="135">
        <v>17829</v>
      </c>
      <c r="U7577" s="136">
        <v>18366</v>
      </c>
      <c r="V7577" s="135">
        <v>18412</v>
      </c>
      <c r="W7577" s="136">
        <v>18822</v>
      </c>
      <c r="X7577" s="135">
        <v>18490</v>
      </c>
      <c r="Y7577" s="136">
        <v>19474</v>
      </c>
      <c r="Z7577" s="135">
        <v>21584</v>
      </c>
      <c r="AA7577" s="136">
        <v>22368</v>
      </c>
      <c r="AB7577" s="135">
        <v>22108</v>
      </c>
      <c r="AC7577" s="136">
        <v>22100</v>
      </c>
      <c r="AD7577" s="135">
        <v>21385</v>
      </c>
      <c r="AE7577" s="137">
        <v>23332</v>
      </c>
      <c r="AF7577" s="138">
        <v>23656</v>
      </c>
    </row>
    <row r="7578" spans="2:32">
      <c r="B7578" s="114">
        <v>7540</v>
      </c>
      <c r="C7578" s="115">
        <v>7540</v>
      </c>
      <c r="D7578" s="116">
        <v>315</v>
      </c>
      <c r="E7578" s="117">
        <v>11</v>
      </c>
      <c r="F7578" s="118">
        <v>11</v>
      </c>
      <c r="G7578" s="119" t="s">
        <v>485</v>
      </c>
      <c r="H7578" s="120">
        <v>11</v>
      </c>
      <c r="I7578" s="115">
        <v>10</v>
      </c>
      <c r="J7578" s="116" t="s">
        <v>485</v>
      </c>
      <c r="K7578" s="121">
        <v>4</v>
      </c>
      <c r="L7578" s="108"/>
      <c r="M7578" s="122">
        <v>12581</v>
      </c>
      <c r="N7578" s="123">
        <v>14653</v>
      </c>
      <c r="O7578" s="124">
        <v>15182</v>
      </c>
      <c r="P7578" s="123">
        <v>15264</v>
      </c>
      <c r="Q7578" s="124">
        <v>15031</v>
      </c>
      <c r="R7578" s="123">
        <v>15067</v>
      </c>
      <c r="S7578" s="124">
        <v>16247</v>
      </c>
      <c r="T7578" s="123">
        <v>17709</v>
      </c>
      <c r="U7578" s="124">
        <v>18114</v>
      </c>
      <c r="V7578" s="123">
        <v>18035</v>
      </c>
      <c r="W7578" s="124">
        <v>18383</v>
      </c>
      <c r="X7578" s="123">
        <v>18045</v>
      </c>
      <c r="Y7578" s="124">
        <v>19180</v>
      </c>
      <c r="Z7578" s="123">
        <v>20993</v>
      </c>
      <c r="AA7578" s="124">
        <v>21736</v>
      </c>
      <c r="AB7578" s="123">
        <v>21354</v>
      </c>
      <c r="AC7578" s="124">
        <v>21335</v>
      </c>
      <c r="AD7578" s="123">
        <v>20922</v>
      </c>
      <c r="AE7578" s="125">
        <v>22702</v>
      </c>
      <c r="AF7578" s="126">
        <v>22886</v>
      </c>
    </row>
    <row r="7579" spans="2:32">
      <c r="B7579" s="127">
        <v>7541</v>
      </c>
      <c r="C7579" s="128">
        <v>7541</v>
      </c>
      <c r="D7579" s="129">
        <v>315</v>
      </c>
      <c r="E7579" s="130">
        <v>11</v>
      </c>
      <c r="F7579" s="131">
        <v>11</v>
      </c>
      <c r="G7579" s="132" t="s">
        <v>485</v>
      </c>
      <c r="H7579" s="133">
        <v>11</v>
      </c>
      <c r="I7579" s="128">
        <v>10</v>
      </c>
      <c r="J7579" s="129" t="s">
        <v>485</v>
      </c>
      <c r="K7579" s="134">
        <v>5</v>
      </c>
      <c r="L7579" s="108"/>
      <c r="M7579" s="81">
        <v>12613</v>
      </c>
      <c r="N7579" s="135">
        <v>14891</v>
      </c>
      <c r="O7579" s="136">
        <v>15342</v>
      </c>
      <c r="P7579" s="135">
        <v>15492</v>
      </c>
      <c r="Q7579" s="136">
        <v>14973</v>
      </c>
      <c r="R7579" s="135">
        <v>15000</v>
      </c>
      <c r="S7579" s="136">
        <v>16483</v>
      </c>
      <c r="T7579" s="135">
        <v>17763</v>
      </c>
      <c r="U7579" s="136">
        <v>18017</v>
      </c>
      <c r="V7579" s="135">
        <v>17722</v>
      </c>
      <c r="W7579" s="136">
        <v>17960</v>
      </c>
      <c r="X7579" s="135">
        <v>17636</v>
      </c>
      <c r="Y7579" s="136">
        <v>18997</v>
      </c>
      <c r="Z7579" s="135">
        <v>20496</v>
      </c>
      <c r="AA7579" s="136">
        <v>21185</v>
      </c>
      <c r="AB7579" s="135">
        <v>20519</v>
      </c>
      <c r="AC7579" s="136">
        <v>20549</v>
      </c>
      <c r="AD7579" s="135">
        <v>20536</v>
      </c>
      <c r="AE7579" s="137">
        <v>22144</v>
      </c>
      <c r="AF7579" s="138">
        <v>22159</v>
      </c>
    </row>
    <row r="7580" spans="2:32">
      <c r="B7580" s="114">
        <v>7542</v>
      </c>
      <c r="C7580" s="115">
        <v>7542</v>
      </c>
      <c r="D7580" s="116">
        <v>315</v>
      </c>
      <c r="E7580" s="117">
        <v>11</v>
      </c>
      <c r="F7580" s="118">
        <v>11</v>
      </c>
      <c r="G7580" s="119" t="s">
        <v>485</v>
      </c>
      <c r="H7580" s="120">
        <v>11</v>
      </c>
      <c r="I7580" s="115">
        <v>10</v>
      </c>
      <c r="J7580" s="116" t="s">
        <v>485</v>
      </c>
      <c r="K7580" s="121">
        <v>6</v>
      </c>
      <c r="L7580" s="108"/>
      <c r="M7580" s="122">
        <v>12775</v>
      </c>
      <c r="N7580" s="123">
        <v>15568</v>
      </c>
      <c r="O7580" s="124">
        <v>16073</v>
      </c>
      <c r="P7580" s="123">
        <v>16152</v>
      </c>
      <c r="Q7580" s="124">
        <v>15288</v>
      </c>
      <c r="R7580" s="123">
        <v>15076</v>
      </c>
      <c r="S7580" s="124">
        <v>17175</v>
      </c>
      <c r="T7580" s="123">
        <v>18237</v>
      </c>
      <c r="U7580" s="124">
        <v>18436</v>
      </c>
      <c r="V7580" s="123">
        <v>17736</v>
      </c>
      <c r="W7580" s="124">
        <v>17659</v>
      </c>
      <c r="X7580" s="123">
        <v>17272</v>
      </c>
      <c r="Y7580" s="124">
        <v>19275</v>
      </c>
      <c r="Z7580" s="123">
        <v>20498</v>
      </c>
      <c r="AA7580" s="124">
        <v>21000</v>
      </c>
      <c r="AB7580" s="123">
        <v>20051</v>
      </c>
      <c r="AC7580" s="124">
        <v>19903</v>
      </c>
      <c r="AD7580" s="123">
        <v>20612</v>
      </c>
      <c r="AE7580" s="125">
        <v>22031</v>
      </c>
      <c r="AF7580" s="126">
        <v>21921</v>
      </c>
    </row>
    <row r="7581" spans="2:32">
      <c r="B7581" s="127">
        <v>7543</v>
      </c>
      <c r="C7581" s="128">
        <v>7543</v>
      </c>
      <c r="D7581" s="129">
        <v>315</v>
      </c>
      <c r="E7581" s="130">
        <v>11</v>
      </c>
      <c r="F7581" s="131">
        <v>11</v>
      </c>
      <c r="G7581" s="132" t="s">
        <v>485</v>
      </c>
      <c r="H7581" s="133">
        <v>11</v>
      </c>
      <c r="I7581" s="128">
        <v>10</v>
      </c>
      <c r="J7581" s="129" t="s">
        <v>485</v>
      </c>
      <c r="K7581" s="134">
        <v>7</v>
      </c>
      <c r="L7581" s="108"/>
      <c r="M7581" s="81">
        <v>13084</v>
      </c>
      <c r="N7581" s="135">
        <v>16771</v>
      </c>
      <c r="O7581" s="136">
        <v>17408</v>
      </c>
      <c r="P7581" s="135">
        <v>17318</v>
      </c>
      <c r="Q7581" s="136">
        <v>16242</v>
      </c>
      <c r="R7581" s="135">
        <v>15358</v>
      </c>
      <c r="S7581" s="136">
        <v>18514</v>
      </c>
      <c r="T7581" s="135">
        <v>19218</v>
      </c>
      <c r="U7581" s="136">
        <v>19487</v>
      </c>
      <c r="V7581" s="135">
        <v>18395</v>
      </c>
      <c r="W7581" s="136">
        <v>17852</v>
      </c>
      <c r="X7581" s="135">
        <v>17165</v>
      </c>
      <c r="Y7581" s="136">
        <v>20318</v>
      </c>
      <c r="Z7581" s="135">
        <v>21256</v>
      </c>
      <c r="AA7581" s="136">
        <v>21582</v>
      </c>
      <c r="AB7581" s="135">
        <v>20372</v>
      </c>
      <c r="AC7581" s="136">
        <v>19719</v>
      </c>
      <c r="AD7581" s="135">
        <v>21520</v>
      </c>
      <c r="AE7581" s="137">
        <v>22368</v>
      </c>
      <c r="AF7581" s="138">
        <v>22484</v>
      </c>
    </row>
    <row r="7582" spans="2:32">
      <c r="B7582" s="114">
        <v>7544</v>
      </c>
      <c r="C7582" s="115">
        <v>7544</v>
      </c>
      <c r="D7582" s="116">
        <v>315</v>
      </c>
      <c r="E7582" s="117">
        <v>11</v>
      </c>
      <c r="F7582" s="118">
        <v>11</v>
      </c>
      <c r="G7582" s="119" t="s">
        <v>485</v>
      </c>
      <c r="H7582" s="120">
        <v>11</v>
      </c>
      <c r="I7582" s="115">
        <v>10</v>
      </c>
      <c r="J7582" s="116" t="s">
        <v>485</v>
      </c>
      <c r="K7582" s="121">
        <v>8</v>
      </c>
      <c r="L7582" s="108"/>
      <c r="M7582" s="122">
        <v>13635</v>
      </c>
      <c r="N7582" s="123">
        <v>17738</v>
      </c>
      <c r="O7582" s="124">
        <v>18317</v>
      </c>
      <c r="P7582" s="123">
        <v>18197</v>
      </c>
      <c r="Q7582" s="124">
        <v>17560</v>
      </c>
      <c r="R7582" s="123">
        <v>15845</v>
      </c>
      <c r="S7582" s="124">
        <v>19577</v>
      </c>
      <c r="T7582" s="123">
        <v>20017</v>
      </c>
      <c r="U7582" s="124">
        <v>20343</v>
      </c>
      <c r="V7582" s="123">
        <v>19550</v>
      </c>
      <c r="W7582" s="124">
        <v>18545</v>
      </c>
      <c r="X7582" s="123">
        <v>17546</v>
      </c>
      <c r="Y7582" s="124">
        <v>21261</v>
      </c>
      <c r="Z7582" s="123">
        <v>21908</v>
      </c>
      <c r="AA7582" s="124">
        <v>22292</v>
      </c>
      <c r="AB7582" s="123">
        <v>21359</v>
      </c>
      <c r="AC7582" s="124">
        <v>20240</v>
      </c>
      <c r="AD7582" s="123">
        <v>22373</v>
      </c>
      <c r="AE7582" s="125">
        <v>22743</v>
      </c>
      <c r="AF7582" s="126">
        <v>23025</v>
      </c>
    </row>
    <row r="7583" spans="2:32">
      <c r="B7583" s="127">
        <v>7545</v>
      </c>
      <c r="C7583" s="128">
        <v>7545</v>
      </c>
      <c r="D7583" s="129">
        <v>315</v>
      </c>
      <c r="E7583" s="130">
        <v>11</v>
      </c>
      <c r="F7583" s="131">
        <v>11</v>
      </c>
      <c r="G7583" s="132" t="s">
        <v>485</v>
      </c>
      <c r="H7583" s="133">
        <v>11</v>
      </c>
      <c r="I7583" s="128">
        <v>10</v>
      </c>
      <c r="J7583" s="129" t="s">
        <v>485</v>
      </c>
      <c r="K7583" s="134">
        <v>9</v>
      </c>
      <c r="L7583" s="108"/>
      <c r="M7583" s="81">
        <v>14231</v>
      </c>
      <c r="N7583" s="135">
        <v>18008</v>
      </c>
      <c r="O7583" s="136">
        <v>18509</v>
      </c>
      <c r="P7583" s="135">
        <v>18457</v>
      </c>
      <c r="Q7583" s="136">
        <v>17919</v>
      </c>
      <c r="R7583" s="135">
        <v>16415</v>
      </c>
      <c r="S7583" s="136">
        <v>19783</v>
      </c>
      <c r="T7583" s="135">
        <v>20243</v>
      </c>
      <c r="U7583" s="136">
        <v>20533</v>
      </c>
      <c r="V7583" s="135">
        <v>19864</v>
      </c>
      <c r="W7583" s="136">
        <v>19122</v>
      </c>
      <c r="X7583" s="135">
        <v>18063</v>
      </c>
      <c r="Y7583" s="136">
        <v>21355</v>
      </c>
      <c r="Z7583" s="135">
        <v>21922</v>
      </c>
      <c r="AA7583" s="136">
        <v>22501</v>
      </c>
      <c r="AB7583" s="135">
        <v>21570</v>
      </c>
      <c r="AC7583" s="136">
        <v>20688</v>
      </c>
      <c r="AD7583" s="135">
        <v>22437</v>
      </c>
      <c r="AE7583" s="137">
        <v>22754</v>
      </c>
      <c r="AF7583" s="138">
        <v>22979</v>
      </c>
    </row>
    <row r="7584" spans="2:32">
      <c r="B7584" s="114">
        <v>7546</v>
      </c>
      <c r="C7584" s="115">
        <v>7546</v>
      </c>
      <c r="D7584" s="116">
        <v>315</v>
      </c>
      <c r="E7584" s="117">
        <v>11</v>
      </c>
      <c r="F7584" s="118">
        <v>11</v>
      </c>
      <c r="G7584" s="119" t="s">
        <v>485</v>
      </c>
      <c r="H7584" s="120">
        <v>11</v>
      </c>
      <c r="I7584" s="115">
        <v>10</v>
      </c>
      <c r="J7584" s="116" t="s">
        <v>485</v>
      </c>
      <c r="K7584" s="121">
        <v>10</v>
      </c>
      <c r="L7584" s="108"/>
      <c r="M7584" s="122">
        <v>14486</v>
      </c>
      <c r="N7584" s="123">
        <v>17935</v>
      </c>
      <c r="O7584" s="124">
        <v>18379</v>
      </c>
      <c r="P7584" s="123">
        <v>18358</v>
      </c>
      <c r="Q7584" s="124">
        <v>17882</v>
      </c>
      <c r="R7584" s="123">
        <v>16616</v>
      </c>
      <c r="S7584" s="124">
        <v>19728</v>
      </c>
      <c r="T7584" s="123">
        <v>20195</v>
      </c>
      <c r="U7584" s="124">
        <v>20397</v>
      </c>
      <c r="V7584" s="123">
        <v>19819</v>
      </c>
      <c r="W7584" s="124">
        <v>19533</v>
      </c>
      <c r="X7584" s="123">
        <v>18282</v>
      </c>
      <c r="Y7584" s="124">
        <v>21511</v>
      </c>
      <c r="Z7584" s="123">
        <v>21851</v>
      </c>
      <c r="AA7584" s="124">
        <v>22625</v>
      </c>
      <c r="AB7584" s="123">
        <v>21780</v>
      </c>
      <c r="AC7584" s="124">
        <v>21346</v>
      </c>
      <c r="AD7584" s="123">
        <v>22637</v>
      </c>
      <c r="AE7584" s="125">
        <v>23008</v>
      </c>
      <c r="AF7584" s="126">
        <v>22959</v>
      </c>
    </row>
    <row r="7585" spans="2:32">
      <c r="B7585" s="127">
        <v>7547</v>
      </c>
      <c r="C7585" s="128">
        <v>7547</v>
      </c>
      <c r="D7585" s="129">
        <v>315</v>
      </c>
      <c r="E7585" s="130">
        <v>11</v>
      </c>
      <c r="F7585" s="131">
        <v>11</v>
      </c>
      <c r="G7585" s="132" t="s">
        <v>485</v>
      </c>
      <c r="H7585" s="133">
        <v>11</v>
      </c>
      <c r="I7585" s="128">
        <v>10</v>
      </c>
      <c r="J7585" s="129" t="s">
        <v>485</v>
      </c>
      <c r="K7585" s="134">
        <v>11</v>
      </c>
      <c r="L7585" s="108"/>
      <c r="M7585" s="81">
        <v>14574</v>
      </c>
      <c r="N7585" s="135">
        <v>18000</v>
      </c>
      <c r="O7585" s="136">
        <v>18454</v>
      </c>
      <c r="P7585" s="135">
        <v>18336</v>
      </c>
      <c r="Q7585" s="136">
        <v>17818</v>
      </c>
      <c r="R7585" s="135">
        <v>16558</v>
      </c>
      <c r="S7585" s="136">
        <v>19586</v>
      </c>
      <c r="T7585" s="135">
        <v>20189</v>
      </c>
      <c r="U7585" s="136">
        <v>20323</v>
      </c>
      <c r="V7585" s="135">
        <v>19695</v>
      </c>
      <c r="W7585" s="136">
        <v>19535</v>
      </c>
      <c r="X7585" s="135">
        <v>18172</v>
      </c>
      <c r="Y7585" s="136">
        <v>21799</v>
      </c>
      <c r="Z7585" s="135">
        <v>21825</v>
      </c>
      <c r="AA7585" s="136">
        <v>22990</v>
      </c>
      <c r="AB7585" s="135">
        <v>22156</v>
      </c>
      <c r="AC7585" s="136">
        <v>21847</v>
      </c>
      <c r="AD7585" s="135">
        <v>22968</v>
      </c>
      <c r="AE7585" s="137">
        <v>23530</v>
      </c>
      <c r="AF7585" s="138">
        <v>22986</v>
      </c>
    </row>
    <row r="7586" spans="2:32">
      <c r="B7586" s="114">
        <v>7548</v>
      </c>
      <c r="C7586" s="115">
        <v>7548</v>
      </c>
      <c r="D7586" s="116">
        <v>315</v>
      </c>
      <c r="E7586" s="117">
        <v>11</v>
      </c>
      <c r="F7586" s="118">
        <v>11</v>
      </c>
      <c r="G7586" s="119" t="s">
        <v>485</v>
      </c>
      <c r="H7586" s="120">
        <v>11</v>
      </c>
      <c r="I7586" s="115">
        <v>10</v>
      </c>
      <c r="J7586" s="116" t="s">
        <v>485</v>
      </c>
      <c r="K7586" s="121">
        <v>12</v>
      </c>
      <c r="L7586" s="108"/>
      <c r="M7586" s="122">
        <v>14690</v>
      </c>
      <c r="N7586" s="123">
        <v>17951</v>
      </c>
      <c r="O7586" s="124">
        <v>18436</v>
      </c>
      <c r="P7586" s="123">
        <v>18147</v>
      </c>
      <c r="Q7586" s="124">
        <v>17805</v>
      </c>
      <c r="R7586" s="123">
        <v>16528</v>
      </c>
      <c r="S7586" s="124">
        <v>19433</v>
      </c>
      <c r="T7586" s="123">
        <v>19947</v>
      </c>
      <c r="U7586" s="124">
        <v>20202</v>
      </c>
      <c r="V7586" s="123">
        <v>19566</v>
      </c>
      <c r="W7586" s="124">
        <v>19435</v>
      </c>
      <c r="X7586" s="123">
        <v>18071</v>
      </c>
      <c r="Y7586" s="124">
        <v>21924</v>
      </c>
      <c r="Z7586" s="123">
        <v>21725</v>
      </c>
      <c r="AA7586" s="124">
        <v>23002</v>
      </c>
      <c r="AB7586" s="123">
        <v>22366</v>
      </c>
      <c r="AC7586" s="124">
        <v>22070</v>
      </c>
      <c r="AD7586" s="123">
        <v>23120</v>
      </c>
      <c r="AE7586" s="125">
        <v>23592</v>
      </c>
      <c r="AF7586" s="126">
        <v>22900</v>
      </c>
    </row>
    <row r="7587" spans="2:32">
      <c r="B7587" s="127">
        <v>7549</v>
      </c>
      <c r="C7587" s="128">
        <v>7549</v>
      </c>
      <c r="D7587" s="129">
        <v>315</v>
      </c>
      <c r="E7587" s="130">
        <v>11</v>
      </c>
      <c r="F7587" s="131">
        <v>11</v>
      </c>
      <c r="G7587" s="132" t="s">
        <v>485</v>
      </c>
      <c r="H7587" s="133">
        <v>11</v>
      </c>
      <c r="I7587" s="128">
        <v>10</v>
      </c>
      <c r="J7587" s="129" t="s">
        <v>485</v>
      </c>
      <c r="K7587" s="134">
        <v>13</v>
      </c>
      <c r="L7587" s="108"/>
      <c r="M7587" s="81">
        <v>14568</v>
      </c>
      <c r="N7587" s="135">
        <v>17859</v>
      </c>
      <c r="O7587" s="136">
        <v>18287</v>
      </c>
      <c r="P7587" s="135">
        <v>17825</v>
      </c>
      <c r="Q7587" s="136">
        <v>17602</v>
      </c>
      <c r="R7587" s="135">
        <v>16400</v>
      </c>
      <c r="S7587" s="136">
        <v>19260</v>
      </c>
      <c r="T7587" s="135">
        <v>19773</v>
      </c>
      <c r="U7587" s="136">
        <v>20014</v>
      </c>
      <c r="V7587" s="135">
        <v>19305</v>
      </c>
      <c r="W7587" s="136">
        <v>19184</v>
      </c>
      <c r="X7587" s="135">
        <v>17906</v>
      </c>
      <c r="Y7587" s="136">
        <v>21845</v>
      </c>
      <c r="Z7587" s="135">
        <v>21537</v>
      </c>
      <c r="AA7587" s="136">
        <v>22721</v>
      </c>
      <c r="AB7587" s="135">
        <v>22217</v>
      </c>
      <c r="AC7587" s="136">
        <v>21920</v>
      </c>
      <c r="AD7587" s="135">
        <v>23045</v>
      </c>
      <c r="AE7587" s="137">
        <v>23517</v>
      </c>
      <c r="AF7587" s="138">
        <v>22713</v>
      </c>
    </row>
    <row r="7588" spans="2:32">
      <c r="B7588" s="114">
        <v>7550</v>
      </c>
      <c r="C7588" s="115">
        <v>7550</v>
      </c>
      <c r="D7588" s="116">
        <v>315</v>
      </c>
      <c r="E7588" s="117">
        <v>11</v>
      </c>
      <c r="F7588" s="118">
        <v>11</v>
      </c>
      <c r="G7588" s="119" t="s">
        <v>485</v>
      </c>
      <c r="H7588" s="120">
        <v>11</v>
      </c>
      <c r="I7588" s="115">
        <v>10</v>
      </c>
      <c r="J7588" s="116" t="s">
        <v>485</v>
      </c>
      <c r="K7588" s="121">
        <v>14</v>
      </c>
      <c r="L7588" s="108"/>
      <c r="M7588" s="122">
        <v>14377</v>
      </c>
      <c r="N7588" s="123">
        <v>17722</v>
      </c>
      <c r="O7588" s="124">
        <v>18226</v>
      </c>
      <c r="P7588" s="123">
        <v>17650</v>
      </c>
      <c r="Q7588" s="124">
        <v>17490</v>
      </c>
      <c r="R7588" s="123">
        <v>16233</v>
      </c>
      <c r="S7588" s="124">
        <v>19176</v>
      </c>
      <c r="T7588" s="123">
        <v>19576</v>
      </c>
      <c r="U7588" s="124">
        <v>19898</v>
      </c>
      <c r="V7588" s="123">
        <v>19204</v>
      </c>
      <c r="W7588" s="124">
        <v>18994</v>
      </c>
      <c r="X7588" s="123">
        <v>17718</v>
      </c>
      <c r="Y7588" s="124">
        <v>21625</v>
      </c>
      <c r="Z7588" s="123">
        <v>21386</v>
      </c>
      <c r="AA7588" s="124">
        <v>22348</v>
      </c>
      <c r="AB7588" s="123">
        <v>21959</v>
      </c>
      <c r="AC7588" s="124">
        <v>21583</v>
      </c>
      <c r="AD7588" s="123">
        <v>22805</v>
      </c>
      <c r="AE7588" s="125">
        <v>23131</v>
      </c>
      <c r="AF7588" s="126">
        <v>22538</v>
      </c>
    </row>
    <row r="7589" spans="2:32">
      <c r="B7589" s="127">
        <v>7551</v>
      </c>
      <c r="C7589" s="128">
        <v>7551</v>
      </c>
      <c r="D7589" s="129">
        <v>315</v>
      </c>
      <c r="E7589" s="130">
        <v>11</v>
      </c>
      <c r="F7589" s="131">
        <v>11</v>
      </c>
      <c r="G7589" s="132" t="s">
        <v>485</v>
      </c>
      <c r="H7589" s="133">
        <v>11</v>
      </c>
      <c r="I7589" s="128">
        <v>10</v>
      </c>
      <c r="J7589" s="129" t="s">
        <v>485</v>
      </c>
      <c r="K7589" s="134">
        <v>15</v>
      </c>
      <c r="L7589" s="108"/>
      <c r="M7589" s="81">
        <v>14592</v>
      </c>
      <c r="N7589" s="135">
        <v>17856</v>
      </c>
      <c r="O7589" s="136">
        <v>18420</v>
      </c>
      <c r="P7589" s="135">
        <v>17942</v>
      </c>
      <c r="Q7589" s="136">
        <v>17537</v>
      </c>
      <c r="R7589" s="135">
        <v>16528</v>
      </c>
      <c r="S7589" s="136">
        <v>19321</v>
      </c>
      <c r="T7589" s="135">
        <v>19724</v>
      </c>
      <c r="U7589" s="136">
        <v>20040</v>
      </c>
      <c r="V7589" s="135">
        <v>19314</v>
      </c>
      <c r="W7589" s="136">
        <v>19086</v>
      </c>
      <c r="X7589" s="135">
        <v>18023</v>
      </c>
      <c r="Y7589" s="136">
        <v>21361</v>
      </c>
      <c r="Z7589" s="135">
        <v>21495</v>
      </c>
      <c r="AA7589" s="136">
        <v>22193</v>
      </c>
      <c r="AB7589" s="135">
        <v>21622</v>
      </c>
      <c r="AC7589" s="136">
        <v>21250</v>
      </c>
      <c r="AD7589" s="135">
        <v>22511</v>
      </c>
      <c r="AE7589" s="137">
        <v>22829</v>
      </c>
      <c r="AF7589" s="138">
        <v>22630</v>
      </c>
    </row>
    <row r="7590" spans="2:32">
      <c r="B7590" s="114">
        <v>7552</v>
      </c>
      <c r="C7590" s="115">
        <v>7552</v>
      </c>
      <c r="D7590" s="116">
        <v>315</v>
      </c>
      <c r="E7590" s="117">
        <v>11</v>
      </c>
      <c r="F7590" s="118">
        <v>11</v>
      </c>
      <c r="G7590" s="119" t="s">
        <v>485</v>
      </c>
      <c r="H7590" s="120">
        <v>11</v>
      </c>
      <c r="I7590" s="115">
        <v>10</v>
      </c>
      <c r="J7590" s="116" t="s">
        <v>485</v>
      </c>
      <c r="K7590" s="121">
        <v>16</v>
      </c>
      <c r="L7590" s="108"/>
      <c r="M7590" s="122">
        <v>15188</v>
      </c>
      <c r="N7590" s="123">
        <v>18227</v>
      </c>
      <c r="O7590" s="124">
        <v>18855</v>
      </c>
      <c r="P7590" s="123">
        <v>18513</v>
      </c>
      <c r="Q7590" s="124">
        <v>17684</v>
      </c>
      <c r="R7590" s="123">
        <v>17125</v>
      </c>
      <c r="S7590" s="124">
        <v>19623</v>
      </c>
      <c r="T7590" s="123">
        <v>20255</v>
      </c>
      <c r="U7590" s="124">
        <v>20342</v>
      </c>
      <c r="V7590" s="123">
        <v>19447</v>
      </c>
      <c r="W7590" s="124">
        <v>19337</v>
      </c>
      <c r="X7590" s="123">
        <v>18566</v>
      </c>
      <c r="Y7590" s="124">
        <v>21170</v>
      </c>
      <c r="Z7590" s="123">
        <v>21706</v>
      </c>
      <c r="AA7590" s="124">
        <v>22163</v>
      </c>
      <c r="AB7590" s="123">
        <v>21213</v>
      </c>
      <c r="AC7590" s="124">
        <v>21013</v>
      </c>
      <c r="AD7590" s="123">
        <v>22259</v>
      </c>
      <c r="AE7590" s="125">
        <v>22944</v>
      </c>
      <c r="AF7590" s="126">
        <v>22804</v>
      </c>
    </row>
    <row r="7591" spans="2:32">
      <c r="B7591" s="127">
        <v>7553</v>
      </c>
      <c r="C7591" s="128">
        <v>7553</v>
      </c>
      <c r="D7591" s="129">
        <v>315</v>
      </c>
      <c r="E7591" s="130">
        <v>11</v>
      </c>
      <c r="F7591" s="131">
        <v>11</v>
      </c>
      <c r="G7591" s="132" t="s">
        <v>485</v>
      </c>
      <c r="H7591" s="133">
        <v>11</v>
      </c>
      <c r="I7591" s="128">
        <v>10</v>
      </c>
      <c r="J7591" s="129" t="s">
        <v>485</v>
      </c>
      <c r="K7591" s="134">
        <v>17</v>
      </c>
      <c r="L7591" s="108"/>
      <c r="M7591" s="81">
        <v>15800</v>
      </c>
      <c r="N7591" s="135">
        <v>18684</v>
      </c>
      <c r="O7591" s="136">
        <v>19430</v>
      </c>
      <c r="P7591" s="135">
        <v>18975</v>
      </c>
      <c r="Q7591" s="136">
        <v>18139</v>
      </c>
      <c r="R7591" s="135">
        <v>17769</v>
      </c>
      <c r="S7591" s="136">
        <v>20089</v>
      </c>
      <c r="T7591" s="135">
        <v>20671</v>
      </c>
      <c r="U7591" s="136">
        <v>20956</v>
      </c>
      <c r="V7591" s="135">
        <v>19778</v>
      </c>
      <c r="W7591" s="136">
        <v>19968</v>
      </c>
      <c r="X7591" s="135">
        <v>19231</v>
      </c>
      <c r="Y7591" s="136">
        <v>21643</v>
      </c>
      <c r="Z7591" s="135">
        <v>22364</v>
      </c>
      <c r="AA7591" s="136">
        <v>22632</v>
      </c>
      <c r="AB7591" s="135">
        <v>21560</v>
      </c>
      <c r="AC7591" s="136">
        <v>21498</v>
      </c>
      <c r="AD7591" s="135">
        <v>22753</v>
      </c>
      <c r="AE7591" s="137">
        <v>23220</v>
      </c>
      <c r="AF7591" s="138">
        <v>23481</v>
      </c>
    </row>
    <row r="7592" spans="2:32">
      <c r="B7592" s="114">
        <v>7554</v>
      </c>
      <c r="C7592" s="115">
        <v>7554</v>
      </c>
      <c r="D7592" s="116">
        <v>315</v>
      </c>
      <c r="E7592" s="117">
        <v>11</v>
      </c>
      <c r="F7592" s="118">
        <v>11</v>
      </c>
      <c r="G7592" s="119" t="s">
        <v>485</v>
      </c>
      <c r="H7592" s="120">
        <v>11</v>
      </c>
      <c r="I7592" s="115">
        <v>10</v>
      </c>
      <c r="J7592" s="116" t="s">
        <v>485</v>
      </c>
      <c r="K7592" s="121">
        <v>18</v>
      </c>
      <c r="L7592" s="108"/>
      <c r="M7592" s="122">
        <v>16709</v>
      </c>
      <c r="N7592" s="123">
        <v>19359</v>
      </c>
      <c r="O7592" s="124">
        <v>19925</v>
      </c>
      <c r="P7592" s="123">
        <v>19673</v>
      </c>
      <c r="Q7592" s="124">
        <v>18898</v>
      </c>
      <c r="R7592" s="123">
        <v>18540</v>
      </c>
      <c r="S7592" s="124">
        <v>20928</v>
      </c>
      <c r="T7592" s="123">
        <v>21166</v>
      </c>
      <c r="U7592" s="124">
        <v>21537</v>
      </c>
      <c r="V7592" s="123">
        <v>20459</v>
      </c>
      <c r="W7592" s="124">
        <v>21025</v>
      </c>
      <c r="X7592" s="123">
        <v>20222</v>
      </c>
      <c r="Y7592" s="124">
        <v>22586</v>
      </c>
      <c r="Z7592" s="123">
        <v>23117</v>
      </c>
      <c r="AA7592" s="124">
        <v>23593</v>
      </c>
      <c r="AB7592" s="123">
        <v>22401</v>
      </c>
      <c r="AC7592" s="124">
        <v>22754</v>
      </c>
      <c r="AD7592" s="123">
        <v>23806</v>
      </c>
      <c r="AE7592" s="125">
        <v>23919</v>
      </c>
      <c r="AF7592" s="126">
        <v>24356</v>
      </c>
    </row>
    <row r="7593" spans="2:32">
      <c r="B7593" s="127">
        <v>7555</v>
      </c>
      <c r="C7593" s="128">
        <v>7555</v>
      </c>
      <c r="D7593" s="129">
        <v>315</v>
      </c>
      <c r="E7593" s="130">
        <v>11</v>
      </c>
      <c r="F7593" s="131">
        <v>11</v>
      </c>
      <c r="G7593" s="132" t="s">
        <v>485</v>
      </c>
      <c r="H7593" s="133">
        <v>11</v>
      </c>
      <c r="I7593" s="128">
        <v>10</v>
      </c>
      <c r="J7593" s="129" t="s">
        <v>485</v>
      </c>
      <c r="K7593" s="134">
        <v>19</v>
      </c>
      <c r="L7593" s="108"/>
      <c r="M7593" s="81">
        <v>16618</v>
      </c>
      <c r="N7593" s="135">
        <v>19173</v>
      </c>
      <c r="O7593" s="136">
        <v>19668</v>
      </c>
      <c r="P7593" s="135">
        <v>19597</v>
      </c>
      <c r="Q7593" s="136">
        <v>18586</v>
      </c>
      <c r="R7593" s="135">
        <v>18525</v>
      </c>
      <c r="S7593" s="136">
        <v>20906</v>
      </c>
      <c r="T7593" s="135">
        <v>21033</v>
      </c>
      <c r="U7593" s="136">
        <v>21456</v>
      </c>
      <c r="V7593" s="135">
        <v>20469</v>
      </c>
      <c r="W7593" s="136">
        <v>21100</v>
      </c>
      <c r="X7593" s="135">
        <v>20505</v>
      </c>
      <c r="Y7593" s="136">
        <v>22878</v>
      </c>
      <c r="Z7593" s="135">
        <v>23334</v>
      </c>
      <c r="AA7593" s="136">
        <v>24152</v>
      </c>
      <c r="AB7593" s="135">
        <v>22813</v>
      </c>
      <c r="AC7593" s="136">
        <v>23235</v>
      </c>
      <c r="AD7593" s="135">
        <v>24272</v>
      </c>
      <c r="AE7593" s="137">
        <v>24419</v>
      </c>
      <c r="AF7593" s="138">
        <v>24743</v>
      </c>
    </row>
    <row r="7594" spans="2:32">
      <c r="B7594" s="114">
        <v>7556</v>
      </c>
      <c r="C7594" s="115">
        <v>7556</v>
      </c>
      <c r="D7594" s="116">
        <v>315</v>
      </c>
      <c r="E7594" s="117">
        <v>11</v>
      </c>
      <c r="F7594" s="118">
        <v>11</v>
      </c>
      <c r="G7594" s="119" t="s">
        <v>485</v>
      </c>
      <c r="H7594" s="120">
        <v>11</v>
      </c>
      <c r="I7594" s="115">
        <v>10</v>
      </c>
      <c r="J7594" s="116" t="s">
        <v>485</v>
      </c>
      <c r="K7594" s="121">
        <v>20</v>
      </c>
      <c r="L7594" s="108"/>
      <c r="M7594" s="122">
        <v>16292</v>
      </c>
      <c r="N7594" s="123">
        <v>18802</v>
      </c>
      <c r="O7594" s="124">
        <v>19372</v>
      </c>
      <c r="P7594" s="123">
        <v>19323</v>
      </c>
      <c r="Q7594" s="124">
        <v>18490</v>
      </c>
      <c r="R7594" s="123">
        <v>18300</v>
      </c>
      <c r="S7594" s="124">
        <v>20898</v>
      </c>
      <c r="T7594" s="123">
        <v>21007</v>
      </c>
      <c r="U7594" s="124">
        <v>21408</v>
      </c>
      <c r="V7594" s="123">
        <v>20670</v>
      </c>
      <c r="W7594" s="124">
        <v>21223</v>
      </c>
      <c r="X7594" s="123">
        <v>20583</v>
      </c>
      <c r="Y7594" s="124">
        <v>23280</v>
      </c>
      <c r="Z7594" s="123">
        <v>23806</v>
      </c>
      <c r="AA7594" s="124">
        <v>24534</v>
      </c>
      <c r="AB7594" s="123">
        <v>23508</v>
      </c>
      <c r="AC7594" s="124">
        <v>23786</v>
      </c>
      <c r="AD7594" s="123">
        <v>24853</v>
      </c>
      <c r="AE7594" s="125">
        <v>25076</v>
      </c>
      <c r="AF7594" s="126">
        <v>25428</v>
      </c>
    </row>
    <row r="7595" spans="2:32">
      <c r="B7595" s="127">
        <v>7557</v>
      </c>
      <c r="C7595" s="128">
        <v>7557</v>
      </c>
      <c r="D7595" s="129">
        <v>315</v>
      </c>
      <c r="E7595" s="130">
        <v>11</v>
      </c>
      <c r="F7595" s="131">
        <v>11</v>
      </c>
      <c r="G7595" s="132" t="s">
        <v>485</v>
      </c>
      <c r="H7595" s="133">
        <v>11</v>
      </c>
      <c r="I7595" s="128">
        <v>10</v>
      </c>
      <c r="J7595" s="129" t="s">
        <v>485</v>
      </c>
      <c r="K7595" s="134">
        <v>21</v>
      </c>
      <c r="L7595" s="108"/>
      <c r="M7595" s="81">
        <v>15911</v>
      </c>
      <c r="N7595" s="135">
        <v>18325</v>
      </c>
      <c r="O7595" s="136">
        <v>18911</v>
      </c>
      <c r="P7595" s="135">
        <v>18973</v>
      </c>
      <c r="Q7595" s="136">
        <v>18251</v>
      </c>
      <c r="R7595" s="135">
        <v>18086</v>
      </c>
      <c r="S7595" s="136">
        <v>20659</v>
      </c>
      <c r="T7595" s="135">
        <v>20826</v>
      </c>
      <c r="U7595" s="136">
        <v>21327</v>
      </c>
      <c r="V7595" s="135">
        <v>20820</v>
      </c>
      <c r="W7595" s="136">
        <v>21517</v>
      </c>
      <c r="X7595" s="135">
        <v>20826</v>
      </c>
      <c r="Y7595" s="136">
        <v>23522</v>
      </c>
      <c r="Z7595" s="135">
        <v>24244</v>
      </c>
      <c r="AA7595" s="136">
        <v>25076</v>
      </c>
      <c r="AB7595" s="135">
        <v>24240</v>
      </c>
      <c r="AC7595" s="136">
        <v>24577</v>
      </c>
      <c r="AD7595" s="135">
        <v>25333</v>
      </c>
      <c r="AE7595" s="137">
        <v>25714</v>
      </c>
      <c r="AF7595" s="138">
        <v>26135</v>
      </c>
    </row>
    <row r="7596" spans="2:32">
      <c r="B7596" s="114">
        <v>7558</v>
      </c>
      <c r="C7596" s="115">
        <v>7558</v>
      </c>
      <c r="D7596" s="116">
        <v>315</v>
      </c>
      <c r="E7596" s="117">
        <v>11</v>
      </c>
      <c r="F7596" s="118">
        <v>11</v>
      </c>
      <c r="G7596" s="119" t="s">
        <v>485</v>
      </c>
      <c r="H7596" s="120">
        <v>11</v>
      </c>
      <c r="I7596" s="115">
        <v>10</v>
      </c>
      <c r="J7596" s="116" t="s">
        <v>485</v>
      </c>
      <c r="K7596" s="121">
        <v>22</v>
      </c>
      <c r="L7596" s="108"/>
      <c r="M7596" s="122">
        <v>15317</v>
      </c>
      <c r="N7596" s="123">
        <v>17612</v>
      </c>
      <c r="O7596" s="124">
        <v>18239</v>
      </c>
      <c r="P7596" s="123">
        <v>18312</v>
      </c>
      <c r="Q7596" s="124">
        <v>17785</v>
      </c>
      <c r="R7596" s="123">
        <v>17613</v>
      </c>
      <c r="S7596" s="124">
        <v>20026</v>
      </c>
      <c r="T7596" s="123">
        <v>20362</v>
      </c>
      <c r="U7596" s="124">
        <v>20960</v>
      </c>
      <c r="V7596" s="123">
        <v>20613</v>
      </c>
      <c r="W7596" s="124">
        <v>21375</v>
      </c>
      <c r="X7596" s="123">
        <v>20651</v>
      </c>
      <c r="Y7596" s="124">
        <v>23193</v>
      </c>
      <c r="Z7596" s="123">
        <v>24188</v>
      </c>
      <c r="AA7596" s="124">
        <v>24972</v>
      </c>
      <c r="AB7596" s="123">
        <v>24389</v>
      </c>
      <c r="AC7596" s="124">
        <v>24736</v>
      </c>
      <c r="AD7596" s="123">
        <v>25149</v>
      </c>
      <c r="AE7596" s="125">
        <v>25765</v>
      </c>
      <c r="AF7596" s="126">
        <v>26259</v>
      </c>
    </row>
    <row r="7597" spans="2:32">
      <c r="B7597" s="127">
        <v>7559</v>
      </c>
      <c r="C7597" s="128">
        <v>7559</v>
      </c>
      <c r="D7597" s="129">
        <v>315</v>
      </c>
      <c r="E7597" s="130">
        <v>11</v>
      </c>
      <c r="F7597" s="131">
        <v>11</v>
      </c>
      <c r="G7597" s="132" t="s">
        <v>485</v>
      </c>
      <c r="H7597" s="133">
        <v>11</v>
      </c>
      <c r="I7597" s="128">
        <v>10</v>
      </c>
      <c r="J7597" s="129" t="s">
        <v>485</v>
      </c>
      <c r="K7597" s="134">
        <v>23</v>
      </c>
      <c r="L7597" s="108"/>
      <c r="M7597" s="81">
        <v>14592</v>
      </c>
      <c r="N7597" s="135">
        <v>16647</v>
      </c>
      <c r="O7597" s="136">
        <v>17288</v>
      </c>
      <c r="P7597" s="135">
        <v>17364</v>
      </c>
      <c r="Q7597" s="136">
        <v>17163</v>
      </c>
      <c r="R7597" s="135">
        <v>17006</v>
      </c>
      <c r="S7597" s="136">
        <v>19099</v>
      </c>
      <c r="T7597" s="135">
        <v>19555</v>
      </c>
      <c r="U7597" s="136">
        <v>20175</v>
      </c>
      <c r="V7597" s="135">
        <v>20172</v>
      </c>
      <c r="W7597" s="136">
        <v>21022</v>
      </c>
      <c r="X7597" s="135">
        <v>20219</v>
      </c>
      <c r="Y7597" s="136">
        <v>22447</v>
      </c>
      <c r="Z7597" s="135">
        <v>23583</v>
      </c>
      <c r="AA7597" s="136">
        <v>24392</v>
      </c>
      <c r="AB7597" s="135">
        <v>24132</v>
      </c>
      <c r="AC7597" s="136">
        <v>24501</v>
      </c>
      <c r="AD7597" s="135">
        <v>24483</v>
      </c>
      <c r="AE7597" s="137">
        <v>25239</v>
      </c>
      <c r="AF7597" s="138">
        <v>25746</v>
      </c>
    </row>
    <row r="7598" spans="2:32">
      <c r="B7598" s="114">
        <v>7560</v>
      </c>
      <c r="C7598" s="115">
        <v>7560</v>
      </c>
      <c r="D7598" s="116">
        <v>315</v>
      </c>
      <c r="E7598" s="117">
        <v>11</v>
      </c>
      <c r="F7598" s="118">
        <v>11</v>
      </c>
      <c r="G7598" s="119" t="s">
        <v>485</v>
      </c>
      <c r="H7598" s="120">
        <v>11</v>
      </c>
      <c r="I7598" s="115">
        <v>10</v>
      </c>
      <c r="J7598" s="116" t="s">
        <v>485</v>
      </c>
      <c r="K7598" s="121">
        <v>24</v>
      </c>
      <c r="L7598" s="108"/>
      <c r="M7598" s="122">
        <v>13920</v>
      </c>
      <c r="N7598" s="123">
        <v>15752</v>
      </c>
      <c r="O7598" s="124">
        <v>16343</v>
      </c>
      <c r="P7598" s="123">
        <v>16522</v>
      </c>
      <c r="Q7598" s="124">
        <v>16275</v>
      </c>
      <c r="R7598" s="123">
        <v>16414</v>
      </c>
      <c r="S7598" s="124">
        <v>18187</v>
      </c>
      <c r="T7598" s="123">
        <v>18792</v>
      </c>
      <c r="U7598" s="124">
        <v>19426</v>
      </c>
      <c r="V7598" s="123">
        <v>19468</v>
      </c>
      <c r="W7598" s="124">
        <v>20610</v>
      </c>
      <c r="X7598" s="123">
        <v>19785</v>
      </c>
      <c r="Y7598" s="124">
        <v>21616</v>
      </c>
      <c r="Z7598" s="123">
        <v>22922</v>
      </c>
      <c r="AA7598" s="124">
        <v>23795</v>
      </c>
      <c r="AB7598" s="123">
        <v>23481</v>
      </c>
      <c r="AC7598" s="124">
        <v>24161</v>
      </c>
      <c r="AD7598" s="123">
        <v>23695</v>
      </c>
      <c r="AE7598" s="125">
        <v>24621</v>
      </c>
      <c r="AF7598" s="126">
        <v>25141</v>
      </c>
    </row>
    <row r="7599" spans="2:32">
      <c r="B7599" s="127">
        <v>7561</v>
      </c>
      <c r="C7599" s="128">
        <v>7561</v>
      </c>
      <c r="D7599" s="129">
        <v>316</v>
      </c>
      <c r="E7599" s="130">
        <v>11</v>
      </c>
      <c r="F7599" s="131">
        <v>12</v>
      </c>
      <c r="G7599" s="132" t="s">
        <v>485</v>
      </c>
      <c r="H7599" s="133">
        <v>11</v>
      </c>
      <c r="I7599" s="128">
        <v>11</v>
      </c>
      <c r="J7599" s="129" t="s">
        <v>485</v>
      </c>
      <c r="K7599" s="134">
        <v>1</v>
      </c>
      <c r="L7599" s="108"/>
      <c r="M7599" s="81">
        <v>13703</v>
      </c>
      <c r="N7599" s="135">
        <v>15299</v>
      </c>
      <c r="O7599" s="136">
        <v>15619</v>
      </c>
      <c r="P7599" s="135">
        <v>15618</v>
      </c>
      <c r="Q7599" s="136">
        <v>15892</v>
      </c>
      <c r="R7599" s="135">
        <v>16144</v>
      </c>
      <c r="S7599" s="136">
        <v>17896</v>
      </c>
      <c r="T7599" s="135">
        <v>18416</v>
      </c>
      <c r="U7599" s="136">
        <v>19025</v>
      </c>
      <c r="V7599" s="135">
        <v>18994</v>
      </c>
      <c r="W7599" s="136">
        <v>19230</v>
      </c>
      <c r="X7599" s="135">
        <v>19432</v>
      </c>
      <c r="Y7599" s="136">
        <v>21759</v>
      </c>
      <c r="Z7599" s="135">
        <v>22745</v>
      </c>
      <c r="AA7599" s="136">
        <v>22776</v>
      </c>
      <c r="AB7599" s="135">
        <v>22819</v>
      </c>
      <c r="AC7599" s="136">
        <v>22231</v>
      </c>
      <c r="AD7599" s="135">
        <v>24064</v>
      </c>
      <c r="AE7599" s="137">
        <v>24470</v>
      </c>
      <c r="AF7599" s="138">
        <v>25101</v>
      </c>
    </row>
    <row r="7600" spans="2:32">
      <c r="B7600" s="114">
        <v>7562</v>
      </c>
      <c r="C7600" s="115">
        <v>7562</v>
      </c>
      <c r="D7600" s="116">
        <v>316</v>
      </c>
      <c r="E7600" s="117">
        <v>11</v>
      </c>
      <c r="F7600" s="118">
        <v>12</v>
      </c>
      <c r="G7600" s="119" t="s">
        <v>485</v>
      </c>
      <c r="H7600" s="120">
        <v>11</v>
      </c>
      <c r="I7600" s="115">
        <v>11</v>
      </c>
      <c r="J7600" s="116" t="s">
        <v>485</v>
      </c>
      <c r="K7600" s="121">
        <v>2</v>
      </c>
      <c r="L7600" s="108"/>
      <c r="M7600" s="122">
        <v>13464</v>
      </c>
      <c r="N7600" s="123">
        <v>14950</v>
      </c>
      <c r="O7600" s="124">
        <v>15256</v>
      </c>
      <c r="P7600" s="123">
        <v>15199</v>
      </c>
      <c r="Q7600" s="124">
        <v>15470</v>
      </c>
      <c r="R7600" s="123">
        <v>15929</v>
      </c>
      <c r="S7600" s="124">
        <v>17609</v>
      </c>
      <c r="T7600" s="123">
        <v>18070</v>
      </c>
      <c r="U7600" s="124">
        <v>18647</v>
      </c>
      <c r="V7600" s="123">
        <v>18592</v>
      </c>
      <c r="W7600" s="124">
        <v>18801</v>
      </c>
      <c r="X7600" s="123">
        <v>19183</v>
      </c>
      <c r="Y7600" s="124">
        <v>21390</v>
      </c>
      <c r="Z7600" s="123">
        <v>22257</v>
      </c>
      <c r="AA7600" s="124">
        <v>22214</v>
      </c>
      <c r="AB7600" s="123">
        <v>22278</v>
      </c>
      <c r="AC7600" s="124">
        <v>21716</v>
      </c>
      <c r="AD7600" s="123">
        <v>23626</v>
      </c>
      <c r="AE7600" s="125">
        <v>23945</v>
      </c>
      <c r="AF7600" s="126">
        <v>24547</v>
      </c>
    </row>
    <row r="7601" spans="2:32">
      <c r="B7601" s="127">
        <v>7563</v>
      </c>
      <c r="C7601" s="128">
        <v>7563</v>
      </c>
      <c r="D7601" s="129">
        <v>316</v>
      </c>
      <c r="E7601" s="130">
        <v>11</v>
      </c>
      <c r="F7601" s="131">
        <v>12</v>
      </c>
      <c r="G7601" s="132" t="s">
        <v>485</v>
      </c>
      <c r="H7601" s="133">
        <v>11</v>
      </c>
      <c r="I7601" s="128">
        <v>11</v>
      </c>
      <c r="J7601" s="129" t="s">
        <v>485</v>
      </c>
      <c r="K7601" s="134">
        <v>3</v>
      </c>
      <c r="L7601" s="108"/>
      <c r="M7601" s="81">
        <v>13399</v>
      </c>
      <c r="N7601" s="135">
        <v>14777</v>
      </c>
      <c r="O7601" s="136">
        <v>15082</v>
      </c>
      <c r="P7601" s="135">
        <v>14955</v>
      </c>
      <c r="Q7601" s="136">
        <v>15272</v>
      </c>
      <c r="R7601" s="135">
        <v>15923</v>
      </c>
      <c r="S7601" s="136">
        <v>17477</v>
      </c>
      <c r="T7601" s="135">
        <v>17955</v>
      </c>
      <c r="U7601" s="136">
        <v>18547</v>
      </c>
      <c r="V7601" s="135">
        <v>18369</v>
      </c>
      <c r="W7601" s="136">
        <v>18649</v>
      </c>
      <c r="X7601" s="135">
        <v>19138</v>
      </c>
      <c r="Y7601" s="136">
        <v>21155</v>
      </c>
      <c r="Z7601" s="135">
        <v>21991</v>
      </c>
      <c r="AA7601" s="136">
        <v>21814</v>
      </c>
      <c r="AB7601" s="135">
        <v>21890</v>
      </c>
      <c r="AC7601" s="136">
        <v>21440</v>
      </c>
      <c r="AD7601" s="135">
        <v>23314</v>
      </c>
      <c r="AE7601" s="137">
        <v>23656</v>
      </c>
      <c r="AF7601" s="138">
        <v>24201</v>
      </c>
    </row>
    <row r="7602" spans="2:32">
      <c r="B7602" s="114">
        <v>7564</v>
      </c>
      <c r="C7602" s="115">
        <v>7564</v>
      </c>
      <c r="D7602" s="116">
        <v>316</v>
      </c>
      <c r="E7602" s="117">
        <v>11</v>
      </c>
      <c r="F7602" s="118">
        <v>12</v>
      </c>
      <c r="G7602" s="119" t="s">
        <v>485</v>
      </c>
      <c r="H7602" s="120">
        <v>11</v>
      </c>
      <c r="I7602" s="115">
        <v>11</v>
      </c>
      <c r="J7602" s="116" t="s">
        <v>485</v>
      </c>
      <c r="K7602" s="121">
        <v>4</v>
      </c>
      <c r="L7602" s="108"/>
      <c r="M7602" s="122">
        <v>13460</v>
      </c>
      <c r="N7602" s="123">
        <v>14730</v>
      </c>
      <c r="O7602" s="124">
        <v>15034</v>
      </c>
      <c r="P7602" s="123">
        <v>14842</v>
      </c>
      <c r="Q7602" s="124">
        <v>15128</v>
      </c>
      <c r="R7602" s="123">
        <v>15952</v>
      </c>
      <c r="S7602" s="124">
        <v>17409</v>
      </c>
      <c r="T7602" s="123">
        <v>17778</v>
      </c>
      <c r="U7602" s="124">
        <v>18299</v>
      </c>
      <c r="V7602" s="123">
        <v>18018</v>
      </c>
      <c r="W7602" s="124">
        <v>18305</v>
      </c>
      <c r="X7602" s="123">
        <v>18902</v>
      </c>
      <c r="Y7602" s="124">
        <v>20736</v>
      </c>
      <c r="Z7602" s="123">
        <v>21408</v>
      </c>
      <c r="AA7602" s="124">
        <v>21105</v>
      </c>
      <c r="AB7602" s="123">
        <v>21161</v>
      </c>
      <c r="AC7602" s="124">
        <v>20821</v>
      </c>
      <c r="AD7602" s="123">
        <v>22689</v>
      </c>
      <c r="AE7602" s="125">
        <v>22894</v>
      </c>
      <c r="AF7602" s="126">
        <v>23429</v>
      </c>
    </row>
    <row r="7603" spans="2:32">
      <c r="B7603" s="127">
        <v>7565</v>
      </c>
      <c r="C7603" s="128">
        <v>7565</v>
      </c>
      <c r="D7603" s="129">
        <v>316</v>
      </c>
      <c r="E7603" s="130">
        <v>11</v>
      </c>
      <c r="F7603" s="131">
        <v>12</v>
      </c>
      <c r="G7603" s="132" t="s">
        <v>485</v>
      </c>
      <c r="H7603" s="133">
        <v>11</v>
      </c>
      <c r="I7603" s="128">
        <v>11</v>
      </c>
      <c r="J7603" s="129" t="s">
        <v>485</v>
      </c>
      <c r="K7603" s="134">
        <v>5</v>
      </c>
      <c r="L7603" s="108"/>
      <c r="M7603" s="81">
        <v>13757</v>
      </c>
      <c r="N7603" s="135">
        <v>14875</v>
      </c>
      <c r="O7603" s="136">
        <v>15263</v>
      </c>
      <c r="P7603" s="135">
        <v>14795</v>
      </c>
      <c r="Q7603" s="136">
        <v>15064</v>
      </c>
      <c r="R7603" s="135">
        <v>16199</v>
      </c>
      <c r="S7603" s="136">
        <v>17497</v>
      </c>
      <c r="T7603" s="135">
        <v>17729</v>
      </c>
      <c r="U7603" s="136">
        <v>18227</v>
      </c>
      <c r="V7603" s="135">
        <v>17653</v>
      </c>
      <c r="W7603" s="136">
        <v>17877</v>
      </c>
      <c r="X7603" s="135">
        <v>18772</v>
      </c>
      <c r="Y7603" s="136">
        <v>20432</v>
      </c>
      <c r="Z7603" s="135">
        <v>20907</v>
      </c>
      <c r="AA7603" s="136">
        <v>20311</v>
      </c>
      <c r="AB7603" s="135">
        <v>20402</v>
      </c>
      <c r="AC7603" s="136">
        <v>20081</v>
      </c>
      <c r="AD7603" s="135">
        <v>22140</v>
      </c>
      <c r="AE7603" s="137">
        <v>22166</v>
      </c>
      <c r="AF7603" s="138">
        <v>22702</v>
      </c>
    </row>
    <row r="7604" spans="2:32">
      <c r="B7604" s="114">
        <v>7566</v>
      </c>
      <c r="C7604" s="115">
        <v>7566</v>
      </c>
      <c r="D7604" s="116">
        <v>316</v>
      </c>
      <c r="E7604" s="117">
        <v>11</v>
      </c>
      <c r="F7604" s="118">
        <v>12</v>
      </c>
      <c r="G7604" s="119" t="s">
        <v>485</v>
      </c>
      <c r="H7604" s="120">
        <v>11</v>
      </c>
      <c r="I7604" s="115">
        <v>11</v>
      </c>
      <c r="J7604" s="116" t="s">
        <v>485</v>
      </c>
      <c r="K7604" s="121">
        <v>6</v>
      </c>
      <c r="L7604" s="108"/>
      <c r="M7604" s="122">
        <v>14556</v>
      </c>
      <c r="N7604" s="123">
        <v>15611</v>
      </c>
      <c r="O7604" s="124">
        <v>15970</v>
      </c>
      <c r="P7604" s="123">
        <v>15160</v>
      </c>
      <c r="Q7604" s="124">
        <v>15185</v>
      </c>
      <c r="R7604" s="123">
        <v>16942</v>
      </c>
      <c r="S7604" s="124">
        <v>18054</v>
      </c>
      <c r="T7604" s="123">
        <v>18239</v>
      </c>
      <c r="U7604" s="124">
        <v>18585</v>
      </c>
      <c r="V7604" s="123">
        <v>17460</v>
      </c>
      <c r="W7604" s="124">
        <v>17492</v>
      </c>
      <c r="X7604" s="123">
        <v>19125</v>
      </c>
      <c r="Y7604" s="124">
        <v>20582</v>
      </c>
      <c r="Z7604" s="123">
        <v>20785</v>
      </c>
      <c r="AA7604" s="124">
        <v>19898</v>
      </c>
      <c r="AB7604" s="123">
        <v>19795</v>
      </c>
      <c r="AC7604" s="124">
        <v>19363</v>
      </c>
      <c r="AD7604" s="123">
        <v>22049</v>
      </c>
      <c r="AE7604" s="125">
        <v>21941</v>
      </c>
      <c r="AF7604" s="126">
        <v>22362</v>
      </c>
    </row>
    <row r="7605" spans="2:32">
      <c r="B7605" s="127">
        <v>7567</v>
      </c>
      <c r="C7605" s="128">
        <v>7567</v>
      </c>
      <c r="D7605" s="129">
        <v>316</v>
      </c>
      <c r="E7605" s="130">
        <v>11</v>
      </c>
      <c r="F7605" s="131">
        <v>12</v>
      </c>
      <c r="G7605" s="132" t="s">
        <v>485</v>
      </c>
      <c r="H7605" s="133">
        <v>11</v>
      </c>
      <c r="I7605" s="128">
        <v>11</v>
      </c>
      <c r="J7605" s="129" t="s">
        <v>485</v>
      </c>
      <c r="K7605" s="134">
        <v>7</v>
      </c>
      <c r="L7605" s="108"/>
      <c r="M7605" s="81">
        <v>16064</v>
      </c>
      <c r="N7605" s="135">
        <v>16966</v>
      </c>
      <c r="O7605" s="136">
        <v>17177</v>
      </c>
      <c r="P7605" s="135">
        <v>16144</v>
      </c>
      <c r="Q7605" s="136">
        <v>15682</v>
      </c>
      <c r="R7605" s="135">
        <v>18309</v>
      </c>
      <c r="S7605" s="136">
        <v>19109</v>
      </c>
      <c r="T7605" s="135">
        <v>19350</v>
      </c>
      <c r="U7605" s="136">
        <v>19636</v>
      </c>
      <c r="V7605" s="135">
        <v>17723</v>
      </c>
      <c r="W7605" s="136">
        <v>17530</v>
      </c>
      <c r="X7605" s="135">
        <v>20241</v>
      </c>
      <c r="Y7605" s="136">
        <v>21148</v>
      </c>
      <c r="Z7605" s="135">
        <v>21418</v>
      </c>
      <c r="AA7605" s="136">
        <v>20273</v>
      </c>
      <c r="AB7605" s="135">
        <v>19645</v>
      </c>
      <c r="AC7605" s="136">
        <v>19194</v>
      </c>
      <c r="AD7605" s="135">
        <v>22417</v>
      </c>
      <c r="AE7605" s="137">
        <v>22520</v>
      </c>
      <c r="AF7605" s="138">
        <v>22860</v>
      </c>
    </row>
    <row r="7606" spans="2:32">
      <c r="B7606" s="114">
        <v>7568</v>
      </c>
      <c r="C7606" s="115">
        <v>7568</v>
      </c>
      <c r="D7606" s="116">
        <v>316</v>
      </c>
      <c r="E7606" s="117">
        <v>11</v>
      </c>
      <c r="F7606" s="118">
        <v>12</v>
      </c>
      <c r="G7606" s="119" t="s">
        <v>485</v>
      </c>
      <c r="H7606" s="120">
        <v>11</v>
      </c>
      <c r="I7606" s="115">
        <v>11</v>
      </c>
      <c r="J7606" s="116" t="s">
        <v>485</v>
      </c>
      <c r="K7606" s="121">
        <v>8</v>
      </c>
      <c r="L7606" s="108"/>
      <c r="M7606" s="122">
        <v>17154</v>
      </c>
      <c r="N7606" s="123">
        <v>17871</v>
      </c>
      <c r="O7606" s="124">
        <v>18060</v>
      </c>
      <c r="P7606" s="123">
        <v>17437</v>
      </c>
      <c r="Q7606" s="124">
        <v>16513</v>
      </c>
      <c r="R7606" s="123">
        <v>19372</v>
      </c>
      <c r="S7606" s="124">
        <v>19955</v>
      </c>
      <c r="T7606" s="123">
        <v>20221</v>
      </c>
      <c r="U7606" s="124">
        <v>20466</v>
      </c>
      <c r="V7606" s="123">
        <v>18476</v>
      </c>
      <c r="W7606" s="124">
        <v>17956</v>
      </c>
      <c r="X7606" s="123">
        <v>21183</v>
      </c>
      <c r="Y7606" s="124">
        <v>21650</v>
      </c>
      <c r="Z7606" s="123">
        <v>22146</v>
      </c>
      <c r="AA7606" s="124">
        <v>21273</v>
      </c>
      <c r="AB7606" s="123">
        <v>20166</v>
      </c>
      <c r="AC7606" s="124">
        <v>19510</v>
      </c>
      <c r="AD7606" s="123">
        <v>22800</v>
      </c>
      <c r="AE7606" s="125">
        <v>23065</v>
      </c>
      <c r="AF7606" s="126">
        <v>23517</v>
      </c>
    </row>
    <row r="7607" spans="2:32">
      <c r="B7607" s="127">
        <v>7569</v>
      </c>
      <c r="C7607" s="128">
        <v>7569</v>
      </c>
      <c r="D7607" s="129">
        <v>316</v>
      </c>
      <c r="E7607" s="130">
        <v>11</v>
      </c>
      <c r="F7607" s="131">
        <v>12</v>
      </c>
      <c r="G7607" s="132" t="s">
        <v>485</v>
      </c>
      <c r="H7607" s="133">
        <v>11</v>
      </c>
      <c r="I7607" s="128">
        <v>11</v>
      </c>
      <c r="J7607" s="129" t="s">
        <v>485</v>
      </c>
      <c r="K7607" s="134">
        <v>9</v>
      </c>
      <c r="L7607" s="108"/>
      <c r="M7607" s="81">
        <v>17305</v>
      </c>
      <c r="N7607" s="135">
        <v>18007</v>
      </c>
      <c r="O7607" s="136">
        <v>18260</v>
      </c>
      <c r="P7607" s="135">
        <v>17727</v>
      </c>
      <c r="Q7607" s="136">
        <v>17155</v>
      </c>
      <c r="R7607" s="135">
        <v>19499</v>
      </c>
      <c r="S7607" s="136">
        <v>20121</v>
      </c>
      <c r="T7607" s="135">
        <v>20365</v>
      </c>
      <c r="U7607" s="136">
        <v>20658</v>
      </c>
      <c r="V7607" s="135">
        <v>19014</v>
      </c>
      <c r="W7607" s="136">
        <v>18385</v>
      </c>
      <c r="X7607" s="135">
        <v>21244</v>
      </c>
      <c r="Y7607" s="136">
        <v>21673</v>
      </c>
      <c r="Z7607" s="135">
        <v>22307</v>
      </c>
      <c r="AA7607" s="136">
        <v>21438</v>
      </c>
      <c r="AB7607" s="135">
        <v>20574</v>
      </c>
      <c r="AC7607" s="136">
        <v>19793</v>
      </c>
      <c r="AD7607" s="135">
        <v>22758</v>
      </c>
      <c r="AE7607" s="137">
        <v>22968</v>
      </c>
      <c r="AF7607" s="138">
        <v>23641</v>
      </c>
    </row>
    <row r="7608" spans="2:32">
      <c r="B7608" s="114">
        <v>7570</v>
      </c>
      <c r="C7608" s="115">
        <v>7570</v>
      </c>
      <c r="D7608" s="116">
        <v>316</v>
      </c>
      <c r="E7608" s="117">
        <v>11</v>
      </c>
      <c r="F7608" s="118">
        <v>12</v>
      </c>
      <c r="G7608" s="119" t="s">
        <v>485</v>
      </c>
      <c r="H7608" s="120">
        <v>11</v>
      </c>
      <c r="I7608" s="115">
        <v>11</v>
      </c>
      <c r="J7608" s="116" t="s">
        <v>485</v>
      </c>
      <c r="K7608" s="121">
        <v>10</v>
      </c>
      <c r="L7608" s="108"/>
      <c r="M7608" s="122">
        <v>17284</v>
      </c>
      <c r="N7608" s="123">
        <v>17956</v>
      </c>
      <c r="O7608" s="124">
        <v>18240</v>
      </c>
      <c r="P7608" s="123">
        <v>17781</v>
      </c>
      <c r="Q7608" s="124">
        <v>17502</v>
      </c>
      <c r="R7608" s="123">
        <v>19546</v>
      </c>
      <c r="S7608" s="124">
        <v>20180</v>
      </c>
      <c r="T7608" s="123">
        <v>20362</v>
      </c>
      <c r="U7608" s="124">
        <v>20497</v>
      </c>
      <c r="V7608" s="123">
        <v>19560</v>
      </c>
      <c r="W7608" s="124">
        <v>18852</v>
      </c>
      <c r="X7608" s="123">
        <v>21363</v>
      </c>
      <c r="Y7608" s="124">
        <v>21833</v>
      </c>
      <c r="Z7608" s="123">
        <v>22389</v>
      </c>
      <c r="AA7608" s="124">
        <v>21603</v>
      </c>
      <c r="AB7608" s="123">
        <v>21191</v>
      </c>
      <c r="AC7608" s="124">
        <v>20315</v>
      </c>
      <c r="AD7608" s="123">
        <v>22970</v>
      </c>
      <c r="AE7608" s="125">
        <v>22910</v>
      </c>
      <c r="AF7608" s="126">
        <v>23756</v>
      </c>
    </row>
    <row r="7609" spans="2:32">
      <c r="B7609" s="127">
        <v>7571</v>
      </c>
      <c r="C7609" s="128">
        <v>7571</v>
      </c>
      <c r="D7609" s="129">
        <v>316</v>
      </c>
      <c r="E7609" s="130">
        <v>11</v>
      </c>
      <c r="F7609" s="131">
        <v>12</v>
      </c>
      <c r="G7609" s="132" t="s">
        <v>485</v>
      </c>
      <c r="H7609" s="133">
        <v>11</v>
      </c>
      <c r="I7609" s="128">
        <v>11</v>
      </c>
      <c r="J7609" s="129" t="s">
        <v>485</v>
      </c>
      <c r="K7609" s="134">
        <v>11</v>
      </c>
      <c r="L7609" s="108"/>
      <c r="M7609" s="81">
        <v>17210</v>
      </c>
      <c r="N7609" s="135">
        <v>18173</v>
      </c>
      <c r="O7609" s="136">
        <v>18415</v>
      </c>
      <c r="P7609" s="135">
        <v>17966</v>
      </c>
      <c r="Q7609" s="136">
        <v>17535</v>
      </c>
      <c r="R7609" s="135">
        <v>19687</v>
      </c>
      <c r="S7609" s="136">
        <v>20480</v>
      </c>
      <c r="T7609" s="135">
        <v>20663</v>
      </c>
      <c r="U7609" s="136">
        <v>20321</v>
      </c>
      <c r="V7609" s="135">
        <v>19936</v>
      </c>
      <c r="W7609" s="136">
        <v>19199</v>
      </c>
      <c r="X7609" s="135">
        <v>21579</v>
      </c>
      <c r="Y7609" s="136">
        <v>22242</v>
      </c>
      <c r="Z7609" s="135">
        <v>22685</v>
      </c>
      <c r="AA7609" s="136">
        <v>21912</v>
      </c>
      <c r="AB7609" s="135">
        <v>21626</v>
      </c>
      <c r="AC7609" s="136">
        <v>20706</v>
      </c>
      <c r="AD7609" s="135">
        <v>23431</v>
      </c>
      <c r="AE7609" s="137">
        <v>22876</v>
      </c>
      <c r="AF7609" s="138">
        <v>24108</v>
      </c>
    </row>
    <row r="7610" spans="2:32">
      <c r="B7610" s="114">
        <v>7572</v>
      </c>
      <c r="C7610" s="115">
        <v>7572</v>
      </c>
      <c r="D7610" s="116">
        <v>316</v>
      </c>
      <c r="E7610" s="117">
        <v>11</v>
      </c>
      <c r="F7610" s="118">
        <v>12</v>
      </c>
      <c r="G7610" s="119" t="s">
        <v>485</v>
      </c>
      <c r="H7610" s="120">
        <v>11</v>
      </c>
      <c r="I7610" s="115">
        <v>11</v>
      </c>
      <c r="J7610" s="116" t="s">
        <v>485</v>
      </c>
      <c r="K7610" s="121">
        <v>12</v>
      </c>
      <c r="L7610" s="108"/>
      <c r="M7610" s="122">
        <v>17178</v>
      </c>
      <c r="N7610" s="123">
        <v>18309</v>
      </c>
      <c r="O7610" s="124">
        <v>18412</v>
      </c>
      <c r="P7610" s="123">
        <v>18149</v>
      </c>
      <c r="Q7610" s="124">
        <v>17535</v>
      </c>
      <c r="R7610" s="123">
        <v>19785</v>
      </c>
      <c r="S7610" s="124">
        <v>20511</v>
      </c>
      <c r="T7610" s="123">
        <v>20806</v>
      </c>
      <c r="U7610" s="124">
        <v>20002</v>
      </c>
      <c r="V7610" s="123">
        <v>20142</v>
      </c>
      <c r="W7610" s="124">
        <v>19439</v>
      </c>
      <c r="X7610" s="123">
        <v>21700</v>
      </c>
      <c r="Y7610" s="124">
        <v>22289</v>
      </c>
      <c r="Z7610" s="123">
        <v>22684</v>
      </c>
      <c r="AA7610" s="124">
        <v>22111</v>
      </c>
      <c r="AB7610" s="123">
        <v>21848</v>
      </c>
      <c r="AC7610" s="124">
        <v>20962</v>
      </c>
      <c r="AD7610" s="123">
        <v>23480</v>
      </c>
      <c r="AE7610" s="125">
        <v>22778</v>
      </c>
      <c r="AF7610" s="126">
        <v>24127</v>
      </c>
    </row>
    <row r="7611" spans="2:32">
      <c r="B7611" s="127">
        <v>7573</v>
      </c>
      <c r="C7611" s="128">
        <v>7573</v>
      </c>
      <c r="D7611" s="129">
        <v>316</v>
      </c>
      <c r="E7611" s="130">
        <v>11</v>
      </c>
      <c r="F7611" s="131">
        <v>12</v>
      </c>
      <c r="G7611" s="132" t="s">
        <v>485</v>
      </c>
      <c r="H7611" s="133">
        <v>11</v>
      </c>
      <c r="I7611" s="128">
        <v>11</v>
      </c>
      <c r="J7611" s="129" t="s">
        <v>485</v>
      </c>
      <c r="K7611" s="134">
        <v>13</v>
      </c>
      <c r="L7611" s="108"/>
      <c r="M7611" s="81">
        <v>16906</v>
      </c>
      <c r="N7611" s="135">
        <v>18058</v>
      </c>
      <c r="O7611" s="136">
        <v>18013</v>
      </c>
      <c r="P7611" s="135">
        <v>17875</v>
      </c>
      <c r="Q7611" s="136">
        <v>17176</v>
      </c>
      <c r="R7611" s="135">
        <v>19560</v>
      </c>
      <c r="S7611" s="136">
        <v>20295</v>
      </c>
      <c r="T7611" s="135">
        <v>20571</v>
      </c>
      <c r="U7611" s="136">
        <v>19455</v>
      </c>
      <c r="V7611" s="135">
        <v>19863</v>
      </c>
      <c r="W7611" s="136">
        <v>19203</v>
      </c>
      <c r="X7611" s="135">
        <v>21476</v>
      </c>
      <c r="Y7611" s="136">
        <v>22054</v>
      </c>
      <c r="Z7611" s="135">
        <v>22255</v>
      </c>
      <c r="AA7611" s="136">
        <v>21816</v>
      </c>
      <c r="AB7611" s="135">
        <v>21552</v>
      </c>
      <c r="AC7611" s="136">
        <v>20707</v>
      </c>
      <c r="AD7611" s="135">
        <v>23240</v>
      </c>
      <c r="AE7611" s="137">
        <v>22427</v>
      </c>
      <c r="AF7611" s="138">
        <v>23683</v>
      </c>
    </row>
    <row r="7612" spans="2:32">
      <c r="B7612" s="114">
        <v>7574</v>
      </c>
      <c r="C7612" s="115">
        <v>7574</v>
      </c>
      <c r="D7612" s="116">
        <v>316</v>
      </c>
      <c r="E7612" s="117">
        <v>11</v>
      </c>
      <c r="F7612" s="118">
        <v>12</v>
      </c>
      <c r="G7612" s="119" t="s">
        <v>485</v>
      </c>
      <c r="H7612" s="120">
        <v>11</v>
      </c>
      <c r="I7612" s="115">
        <v>11</v>
      </c>
      <c r="J7612" s="116" t="s">
        <v>485</v>
      </c>
      <c r="K7612" s="121">
        <v>14</v>
      </c>
      <c r="L7612" s="108"/>
      <c r="M7612" s="122">
        <v>16933</v>
      </c>
      <c r="N7612" s="123">
        <v>18088</v>
      </c>
      <c r="O7612" s="124">
        <v>17917</v>
      </c>
      <c r="P7612" s="123">
        <v>17873</v>
      </c>
      <c r="Q7612" s="124">
        <v>17122</v>
      </c>
      <c r="R7612" s="123">
        <v>19528</v>
      </c>
      <c r="S7612" s="124">
        <v>20148</v>
      </c>
      <c r="T7612" s="123">
        <v>20551</v>
      </c>
      <c r="U7612" s="124">
        <v>19365</v>
      </c>
      <c r="V7612" s="123">
        <v>19702</v>
      </c>
      <c r="W7612" s="124">
        <v>19068</v>
      </c>
      <c r="X7612" s="123">
        <v>21392</v>
      </c>
      <c r="Y7612" s="124">
        <v>21827</v>
      </c>
      <c r="Z7612" s="123">
        <v>22015</v>
      </c>
      <c r="AA7612" s="124">
        <v>21689</v>
      </c>
      <c r="AB7612" s="123">
        <v>21348</v>
      </c>
      <c r="AC7612" s="124">
        <v>20530</v>
      </c>
      <c r="AD7612" s="123">
        <v>22982</v>
      </c>
      <c r="AE7612" s="125">
        <v>22385</v>
      </c>
      <c r="AF7612" s="126">
        <v>23412</v>
      </c>
    </row>
    <row r="7613" spans="2:32">
      <c r="B7613" s="127">
        <v>7575</v>
      </c>
      <c r="C7613" s="128">
        <v>7575</v>
      </c>
      <c r="D7613" s="129">
        <v>316</v>
      </c>
      <c r="E7613" s="130">
        <v>11</v>
      </c>
      <c r="F7613" s="131">
        <v>12</v>
      </c>
      <c r="G7613" s="132" t="s">
        <v>485</v>
      </c>
      <c r="H7613" s="133">
        <v>11</v>
      </c>
      <c r="I7613" s="128">
        <v>11</v>
      </c>
      <c r="J7613" s="129" t="s">
        <v>485</v>
      </c>
      <c r="K7613" s="134">
        <v>15</v>
      </c>
      <c r="L7613" s="108"/>
      <c r="M7613" s="81">
        <v>17169</v>
      </c>
      <c r="N7613" s="135">
        <v>18238</v>
      </c>
      <c r="O7613" s="136">
        <v>18138</v>
      </c>
      <c r="P7613" s="135">
        <v>17892</v>
      </c>
      <c r="Q7613" s="136">
        <v>17327</v>
      </c>
      <c r="R7613" s="135">
        <v>19513</v>
      </c>
      <c r="S7613" s="136">
        <v>20108</v>
      </c>
      <c r="T7613" s="135">
        <v>20576</v>
      </c>
      <c r="U7613" s="136">
        <v>19780</v>
      </c>
      <c r="V7613" s="135">
        <v>19543</v>
      </c>
      <c r="W7613" s="136">
        <v>19085</v>
      </c>
      <c r="X7613" s="135">
        <v>21266</v>
      </c>
      <c r="Y7613" s="136">
        <v>21684</v>
      </c>
      <c r="Z7613" s="135">
        <v>22000</v>
      </c>
      <c r="AA7613" s="136">
        <v>21490</v>
      </c>
      <c r="AB7613" s="135">
        <v>21149</v>
      </c>
      <c r="AC7613" s="136">
        <v>20508</v>
      </c>
      <c r="AD7613" s="135">
        <v>22814</v>
      </c>
      <c r="AE7613" s="137">
        <v>22601</v>
      </c>
      <c r="AF7613" s="138">
        <v>23360</v>
      </c>
    </row>
    <row r="7614" spans="2:32">
      <c r="B7614" s="114">
        <v>7576</v>
      </c>
      <c r="C7614" s="115">
        <v>7576</v>
      </c>
      <c r="D7614" s="116">
        <v>316</v>
      </c>
      <c r="E7614" s="117">
        <v>11</v>
      </c>
      <c r="F7614" s="118">
        <v>12</v>
      </c>
      <c r="G7614" s="119" t="s">
        <v>485</v>
      </c>
      <c r="H7614" s="120">
        <v>11</v>
      </c>
      <c r="I7614" s="115">
        <v>11</v>
      </c>
      <c r="J7614" s="116" t="s">
        <v>485</v>
      </c>
      <c r="K7614" s="121">
        <v>16</v>
      </c>
      <c r="L7614" s="108"/>
      <c r="M7614" s="122">
        <v>17505</v>
      </c>
      <c r="N7614" s="123">
        <v>18507</v>
      </c>
      <c r="O7614" s="124">
        <v>18519</v>
      </c>
      <c r="P7614" s="123">
        <v>17892</v>
      </c>
      <c r="Q7614" s="124">
        <v>17656</v>
      </c>
      <c r="R7614" s="123">
        <v>19532</v>
      </c>
      <c r="S7614" s="124">
        <v>20290</v>
      </c>
      <c r="T7614" s="123">
        <v>20642</v>
      </c>
      <c r="U7614" s="124">
        <v>20305</v>
      </c>
      <c r="V7614" s="123">
        <v>19410</v>
      </c>
      <c r="W7614" s="124">
        <v>19218</v>
      </c>
      <c r="X7614" s="123">
        <v>21102</v>
      </c>
      <c r="Y7614" s="124">
        <v>21857</v>
      </c>
      <c r="Z7614" s="123">
        <v>22003</v>
      </c>
      <c r="AA7614" s="124">
        <v>21113</v>
      </c>
      <c r="AB7614" s="123">
        <v>20929</v>
      </c>
      <c r="AC7614" s="124">
        <v>20576</v>
      </c>
      <c r="AD7614" s="123">
        <v>22947</v>
      </c>
      <c r="AE7614" s="125">
        <v>22792</v>
      </c>
      <c r="AF7614" s="126">
        <v>23299</v>
      </c>
    </row>
    <row r="7615" spans="2:32">
      <c r="B7615" s="127">
        <v>7577</v>
      </c>
      <c r="C7615" s="128">
        <v>7577</v>
      </c>
      <c r="D7615" s="129">
        <v>316</v>
      </c>
      <c r="E7615" s="130">
        <v>11</v>
      </c>
      <c r="F7615" s="131">
        <v>12</v>
      </c>
      <c r="G7615" s="132" t="s">
        <v>485</v>
      </c>
      <c r="H7615" s="133">
        <v>11</v>
      </c>
      <c r="I7615" s="128">
        <v>11</v>
      </c>
      <c r="J7615" s="129" t="s">
        <v>485</v>
      </c>
      <c r="K7615" s="134">
        <v>17</v>
      </c>
      <c r="L7615" s="108"/>
      <c r="M7615" s="81">
        <v>18053</v>
      </c>
      <c r="N7615" s="135">
        <v>19027</v>
      </c>
      <c r="O7615" s="136">
        <v>18925</v>
      </c>
      <c r="P7615" s="135">
        <v>18252</v>
      </c>
      <c r="Q7615" s="136">
        <v>18279</v>
      </c>
      <c r="R7615" s="135">
        <v>19935</v>
      </c>
      <c r="S7615" s="136">
        <v>20630</v>
      </c>
      <c r="T7615" s="135">
        <v>21108</v>
      </c>
      <c r="U7615" s="136">
        <v>20849</v>
      </c>
      <c r="V7615" s="135">
        <v>19933</v>
      </c>
      <c r="W7615" s="136">
        <v>20016</v>
      </c>
      <c r="X7615" s="135">
        <v>21571</v>
      </c>
      <c r="Y7615" s="136">
        <v>22116</v>
      </c>
      <c r="Z7615" s="135">
        <v>22471</v>
      </c>
      <c r="AA7615" s="136">
        <v>21453</v>
      </c>
      <c r="AB7615" s="135">
        <v>21421</v>
      </c>
      <c r="AC7615" s="136">
        <v>21414</v>
      </c>
      <c r="AD7615" s="135">
        <v>23238</v>
      </c>
      <c r="AE7615" s="137">
        <v>23479</v>
      </c>
      <c r="AF7615" s="138">
        <v>23795</v>
      </c>
    </row>
    <row r="7616" spans="2:32">
      <c r="B7616" s="114">
        <v>7578</v>
      </c>
      <c r="C7616" s="115">
        <v>7578</v>
      </c>
      <c r="D7616" s="116">
        <v>316</v>
      </c>
      <c r="E7616" s="117">
        <v>11</v>
      </c>
      <c r="F7616" s="118">
        <v>12</v>
      </c>
      <c r="G7616" s="119" t="s">
        <v>485</v>
      </c>
      <c r="H7616" s="120">
        <v>11</v>
      </c>
      <c r="I7616" s="115">
        <v>11</v>
      </c>
      <c r="J7616" s="116" t="s">
        <v>485</v>
      </c>
      <c r="K7616" s="121">
        <v>18</v>
      </c>
      <c r="L7616" s="108"/>
      <c r="M7616" s="122">
        <v>18868</v>
      </c>
      <c r="N7616" s="123">
        <v>19528</v>
      </c>
      <c r="O7616" s="124">
        <v>19589</v>
      </c>
      <c r="P7616" s="123">
        <v>18876</v>
      </c>
      <c r="Q7616" s="124">
        <v>19258</v>
      </c>
      <c r="R7616" s="123">
        <v>20785</v>
      </c>
      <c r="S7616" s="124">
        <v>21129</v>
      </c>
      <c r="T7616" s="123">
        <v>21502</v>
      </c>
      <c r="U7616" s="124">
        <v>21506</v>
      </c>
      <c r="V7616" s="123">
        <v>20899</v>
      </c>
      <c r="W7616" s="124">
        <v>21038</v>
      </c>
      <c r="X7616" s="123">
        <v>22469</v>
      </c>
      <c r="Y7616" s="124">
        <v>22705</v>
      </c>
      <c r="Z7616" s="123">
        <v>23423</v>
      </c>
      <c r="AA7616" s="124">
        <v>22284</v>
      </c>
      <c r="AB7616" s="123">
        <v>22655</v>
      </c>
      <c r="AC7616" s="124">
        <v>22644</v>
      </c>
      <c r="AD7616" s="123">
        <v>23928</v>
      </c>
      <c r="AE7616" s="125">
        <v>24351</v>
      </c>
      <c r="AF7616" s="126">
        <v>24845</v>
      </c>
    </row>
    <row r="7617" spans="2:32">
      <c r="B7617" s="127">
        <v>7579</v>
      </c>
      <c r="C7617" s="128">
        <v>7579</v>
      </c>
      <c r="D7617" s="129">
        <v>316</v>
      </c>
      <c r="E7617" s="130">
        <v>11</v>
      </c>
      <c r="F7617" s="131">
        <v>12</v>
      </c>
      <c r="G7617" s="132" t="s">
        <v>485</v>
      </c>
      <c r="H7617" s="133">
        <v>11</v>
      </c>
      <c r="I7617" s="128">
        <v>11</v>
      </c>
      <c r="J7617" s="129" t="s">
        <v>485</v>
      </c>
      <c r="K7617" s="134">
        <v>19</v>
      </c>
      <c r="L7617" s="108"/>
      <c r="M7617" s="81">
        <v>18706</v>
      </c>
      <c r="N7617" s="135">
        <v>19259</v>
      </c>
      <c r="O7617" s="136">
        <v>19470</v>
      </c>
      <c r="P7617" s="135">
        <v>18526</v>
      </c>
      <c r="Q7617" s="136">
        <v>19105</v>
      </c>
      <c r="R7617" s="135">
        <v>20732</v>
      </c>
      <c r="S7617" s="136">
        <v>20942</v>
      </c>
      <c r="T7617" s="135">
        <v>21352</v>
      </c>
      <c r="U7617" s="136">
        <v>21636</v>
      </c>
      <c r="V7617" s="135">
        <v>20865</v>
      </c>
      <c r="W7617" s="136">
        <v>21173</v>
      </c>
      <c r="X7617" s="135">
        <v>22706</v>
      </c>
      <c r="Y7617" s="136">
        <v>22991</v>
      </c>
      <c r="Z7617" s="135">
        <v>23923</v>
      </c>
      <c r="AA7617" s="136">
        <v>22645</v>
      </c>
      <c r="AB7617" s="135">
        <v>23094</v>
      </c>
      <c r="AC7617" s="136">
        <v>23011</v>
      </c>
      <c r="AD7617" s="135">
        <v>24411</v>
      </c>
      <c r="AE7617" s="137">
        <v>24733</v>
      </c>
      <c r="AF7617" s="138">
        <v>25525</v>
      </c>
    </row>
    <row r="7618" spans="2:32">
      <c r="B7618" s="114">
        <v>7580</v>
      </c>
      <c r="C7618" s="115">
        <v>7580</v>
      </c>
      <c r="D7618" s="116">
        <v>316</v>
      </c>
      <c r="E7618" s="117">
        <v>11</v>
      </c>
      <c r="F7618" s="118">
        <v>12</v>
      </c>
      <c r="G7618" s="119" t="s">
        <v>485</v>
      </c>
      <c r="H7618" s="120">
        <v>11</v>
      </c>
      <c r="I7618" s="115">
        <v>11</v>
      </c>
      <c r="J7618" s="116" t="s">
        <v>485</v>
      </c>
      <c r="K7618" s="121">
        <v>20</v>
      </c>
      <c r="L7618" s="108"/>
      <c r="M7618" s="122">
        <v>18511</v>
      </c>
      <c r="N7618" s="123">
        <v>18903</v>
      </c>
      <c r="O7618" s="124">
        <v>19135</v>
      </c>
      <c r="P7618" s="123">
        <v>18348</v>
      </c>
      <c r="Q7618" s="124">
        <v>18724</v>
      </c>
      <c r="R7618" s="123">
        <v>20665</v>
      </c>
      <c r="S7618" s="124">
        <v>20830</v>
      </c>
      <c r="T7618" s="123">
        <v>21184</v>
      </c>
      <c r="U7618" s="124">
        <v>21554</v>
      </c>
      <c r="V7618" s="123">
        <v>20868</v>
      </c>
      <c r="W7618" s="124">
        <v>21203</v>
      </c>
      <c r="X7618" s="123">
        <v>23008</v>
      </c>
      <c r="Y7618" s="124">
        <v>23355</v>
      </c>
      <c r="Z7618" s="123">
        <v>24212</v>
      </c>
      <c r="AA7618" s="124">
        <v>23249</v>
      </c>
      <c r="AB7618" s="123">
        <v>23575</v>
      </c>
      <c r="AC7618" s="124">
        <v>23454</v>
      </c>
      <c r="AD7618" s="123">
        <v>25044</v>
      </c>
      <c r="AE7618" s="125">
        <v>25389</v>
      </c>
      <c r="AF7618" s="126">
        <v>26007</v>
      </c>
    </row>
    <row r="7619" spans="2:32">
      <c r="B7619" s="127">
        <v>7581</v>
      </c>
      <c r="C7619" s="128">
        <v>7581</v>
      </c>
      <c r="D7619" s="129">
        <v>316</v>
      </c>
      <c r="E7619" s="130">
        <v>11</v>
      </c>
      <c r="F7619" s="131">
        <v>12</v>
      </c>
      <c r="G7619" s="132" t="s">
        <v>485</v>
      </c>
      <c r="H7619" s="133">
        <v>11</v>
      </c>
      <c r="I7619" s="128">
        <v>11</v>
      </c>
      <c r="J7619" s="129" t="s">
        <v>485</v>
      </c>
      <c r="K7619" s="134">
        <v>21</v>
      </c>
      <c r="L7619" s="108"/>
      <c r="M7619" s="81">
        <v>18145</v>
      </c>
      <c r="N7619" s="135">
        <v>18468</v>
      </c>
      <c r="O7619" s="136">
        <v>18802</v>
      </c>
      <c r="P7619" s="135">
        <v>18107</v>
      </c>
      <c r="Q7619" s="136">
        <v>18577</v>
      </c>
      <c r="R7619" s="135">
        <v>20433</v>
      </c>
      <c r="S7619" s="136">
        <v>20626</v>
      </c>
      <c r="T7619" s="135">
        <v>21057</v>
      </c>
      <c r="U7619" s="136">
        <v>21550</v>
      </c>
      <c r="V7619" s="135">
        <v>21103</v>
      </c>
      <c r="W7619" s="136">
        <v>21396</v>
      </c>
      <c r="X7619" s="135">
        <v>23199</v>
      </c>
      <c r="Y7619" s="136">
        <v>23723</v>
      </c>
      <c r="Z7619" s="135">
        <v>24723</v>
      </c>
      <c r="AA7619" s="136">
        <v>23963</v>
      </c>
      <c r="AB7619" s="135">
        <v>24358</v>
      </c>
      <c r="AC7619" s="136">
        <v>24044</v>
      </c>
      <c r="AD7619" s="135">
        <v>25713</v>
      </c>
      <c r="AE7619" s="137">
        <v>26132</v>
      </c>
      <c r="AF7619" s="138">
        <v>26788</v>
      </c>
    </row>
    <row r="7620" spans="2:32">
      <c r="B7620" s="114">
        <v>7582</v>
      </c>
      <c r="C7620" s="115">
        <v>7582</v>
      </c>
      <c r="D7620" s="116">
        <v>316</v>
      </c>
      <c r="E7620" s="117">
        <v>11</v>
      </c>
      <c r="F7620" s="118">
        <v>12</v>
      </c>
      <c r="G7620" s="119" t="s">
        <v>485</v>
      </c>
      <c r="H7620" s="120">
        <v>11</v>
      </c>
      <c r="I7620" s="115">
        <v>11</v>
      </c>
      <c r="J7620" s="116" t="s">
        <v>485</v>
      </c>
      <c r="K7620" s="121">
        <v>22</v>
      </c>
      <c r="L7620" s="108"/>
      <c r="M7620" s="122">
        <v>17309</v>
      </c>
      <c r="N7620" s="123">
        <v>17717</v>
      </c>
      <c r="O7620" s="124">
        <v>18085</v>
      </c>
      <c r="P7620" s="123">
        <v>17573</v>
      </c>
      <c r="Q7620" s="124">
        <v>18054</v>
      </c>
      <c r="R7620" s="123">
        <v>19728</v>
      </c>
      <c r="S7620" s="124">
        <v>20074</v>
      </c>
      <c r="T7620" s="123">
        <v>20589</v>
      </c>
      <c r="U7620" s="124">
        <v>21036</v>
      </c>
      <c r="V7620" s="123">
        <v>20867</v>
      </c>
      <c r="W7620" s="124">
        <v>21169</v>
      </c>
      <c r="X7620" s="123">
        <v>22790</v>
      </c>
      <c r="Y7620" s="124">
        <v>23536</v>
      </c>
      <c r="Z7620" s="123">
        <v>24533</v>
      </c>
      <c r="AA7620" s="124">
        <v>24046</v>
      </c>
      <c r="AB7620" s="123">
        <v>24438</v>
      </c>
      <c r="AC7620" s="124">
        <v>24051</v>
      </c>
      <c r="AD7620" s="123">
        <v>25707</v>
      </c>
      <c r="AE7620" s="125">
        <v>26207</v>
      </c>
      <c r="AF7620" s="126">
        <v>26751</v>
      </c>
    </row>
    <row r="7621" spans="2:32">
      <c r="B7621" s="127">
        <v>7583</v>
      </c>
      <c r="C7621" s="128">
        <v>7583</v>
      </c>
      <c r="D7621" s="129">
        <v>316</v>
      </c>
      <c r="E7621" s="130">
        <v>11</v>
      </c>
      <c r="F7621" s="131">
        <v>12</v>
      </c>
      <c r="G7621" s="132" t="s">
        <v>485</v>
      </c>
      <c r="H7621" s="133">
        <v>11</v>
      </c>
      <c r="I7621" s="128">
        <v>11</v>
      </c>
      <c r="J7621" s="129" t="s">
        <v>485</v>
      </c>
      <c r="K7621" s="134">
        <v>23</v>
      </c>
      <c r="L7621" s="108"/>
      <c r="M7621" s="81">
        <v>16284</v>
      </c>
      <c r="N7621" s="135">
        <v>16745</v>
      </c>
      <c r="O7621" s="136">
        <v>17099</v>
      </c>
      <c r="P7621" s="135">
        <v>16936</v>
      </c>
      <c r="Q7621" s="136">
        <v>17500</v>
      </c>
      <c r="R7621" s="135">
        <v>18763</v>
      </c>
      <c r="S7621" s="136">
        <v>19216</v>
      </c>
      <c r="T7621" s="135">
        <v>19757</v>
      </c>
      <c r="U7621" s="136">
        <v>20268</v>
      </c>
      <c r="V7621" s="135">
        <v>20464</v>
      </c>
      <c r="W7621" s="136">
        <v>20661</v>
      </c>
      <c r="X7621" s="135">
        <v>22012</v>
      </c>
      <c r="Y7621" s="136">
        <v>22892</v>
      </c>
      <c r="Z7621" s="135">
        <v>23918</v>
      </c>
      <c r="AA7621" s="136">
        <v>23758</v>
      </c>
      <c r="AB7621" s="135">
        <v>24202</v>
      </c>
      <c r="AC7621" s="136">
        <v>23675</v>
      </c>
      <c r="AD7621" s="135">
        <v>25155</v>
      </c>
      <c r="AE7621" s="137">
        <v>25677</v>
      </c>
      <c r="AF7621" s="138">
        <v>26215</v>
      </c>
    </row>
    <row r="7622" spans="2:32">
      <c r="B7622" s="114">
        <v>7584</v>
      </c>
      <c r="C7622" s="115">
        <v>7584</v>
      </c>
      <c r="D7622" s="116">
        <v>316</v>
      </c>
      <c r="E7622" s="117">
        <v>11</v>
      </c>
      <c r="F7622" s="118">
        <v>12</v>
      </c>
      <c r="G7622" s="119" t="s">
        <v>485</v>
      </c>
      <c r="H7622" s="120">
        <v>11</v>
      </c>
      <c r="I7622" s="115">
        <v>11</v>
      </c>
      <c r="J7622" s="116" t="s">
        <v>485</v>
      </c>
      <c r="K7622" s="121">
        <v>24</v>
      </c>
      <c r="L7622" s="108"/>
      <c r="M7622" s="122">
        <v>15269</v>
      </c>
      <c r="N7622" s="123">
        <v>15755</v>
      </c>
      <c r="O7622" s="124">
        <v>16194</v>
      </c>
      <c r="P7622" s="123">
        <v>16004</v>
      </c>
      <c r="Q7622" s="124">
        <v>16881</v>
      </c>
      <c r="R7622" s="123">
        <v>17784</v>
      </c>
      <c r="S7622" s="124">
        <v>18378</v>
      </c>
      <c r="T7622" s="123">
        <v>18939</v>
      </c>
      <c r="U7622" s="124">
        <v>19562</v>
      </c>
      <c r="V7622" s="123">
        <v>20001</v>
      </c>
      <c r="W7622" s="124">
        <v>20122</v>
      </c>
      <c r="X7622" s="123">
        <v>21148</v>
      </c>
      <c r="Y7622" s="124">
        <v>22194</v>
      </c>
      <c r="Z7622" s="123">
        <v>23289</v>
      </c>
      <c r="AA7622" s="124">
        <v>23072</v>
      </c>
      <c r="AB7622" s="123">
        <v>23828</v>
      </c>
      <c r="AC7622" s="124">
        <v>23204</v>
      </c>
      <c r="AD7622" s="123">
        <v>24513</v>
      </c>
      <c r="AE7622" s="125">
        <v>25056</v>
      </c>
      <c r="AF7622" s="126">
        <v>25653</v>
      </c>
    </row>
    <row r="7623" spans="2:32">
      <c r="B7623" s="127">
        <v>7585</v>
      </c>
      <c r="C7623" s="128">
        <v>7585</v>
      </c>
      <c r="D7623" s="129">
        <v>317</v>
      </c>
      <c r="E7623" s="130">
        <v>11</v>
      </c>
      <c r="F7623" s="131">
        <v>13</v>
      </c>
      <c r="G7623" s="132" t="s">
        <v>485</v>
      </c>
      <c r="H7623" s="133">
        <v>11</v>
      </c>
      <c r="I7623" s="128">
        <v>12</v>
      </c>
      <c r="J7623" s="129" t="s">
        <v>485</v>
      </c>
      <c r="K7623" s="134">
        <v>1</v>
      </c>
      <c r="L7623" s="108"/>
      <c r="M7623" s="81">
        <v>14359</v>
      </c>
      <c r="N7623" s="135">
        <v>14580</v>
      </c>
      <c r="O7623" s="136">
        <v>14911</v>
      </c>
      <c r="P7623" s="135">
        <v>15238</v>
      </c>
      <c r="Q7623" s="136">
        <v>15662</v>
      </c>
      <c r="R7623" s="135">
        <v>17046</v>
      </c>
      <c r="S7623" s="136">
        <v>17573</v>
      </c>
      <c r="T7623" s="135">
        <v>18090</v>
      </c>
      <c r="U7623" s="136">
        <v>18187</v>
      </c>
      <c r="V7623" s="135">
        <v>18357</v>
      </c>
      <c r="W7623" s="136">
        <v>19018</v>
      </c>
      <c r="X7623" s="135">
        <v>20815</v>
      </c>
      <c r="Y7623" s="136">
        <v>21542</v>
      </c>
      <c r="Z7623" s="135">
        <v>21892</v>
      </c>
      <c r="AA7623" s="136">
        <v>22037</v>
      </c>
      <c r="AB7623" s="135">
        <v>21574</v>
      </c>
      <c r="AC7623" s="136">
        <v>22027</v>
      </c>
      <c r="AD7623" s="135">
        <v>23951</v>
      </c>
      <c r="AE7623" s="137">
        <v>24607</v>
      </c>
      <c r="AF7623" s="138">
        <v>24229</v>
      </c>
    </row>
    <row r="7624" spans="2:32">
      <c r="B7624" s="114">
        <v>7586</v>
      </c>
      <c r="C7624" s="115">
        <v>7586</v>
      </c>
      <c r="D7624" s="116">
        <v>317</v>
      </c>
      <c r="E7624" s="117">
        <v>11</v>
      </c>
      <c r="F7624" s="118">
        <v>13</v>
      </c>
      <c r="G7624" s="119" t="s">
        <v>485</v>
      </c>
      <c r="H7624" s="120">
        <v>11</v>
      </c>
      <c r="I7624" s="115">
        <v>12</v>
      </c>
      <c r="J7624" s="116" t="s">
        <v>485</v>
      </c>
      <c r="K7624" s="121">
        <v>2</v>
      </c>
      <c r="L7624" s="108"/>
      <c r="M7624" s="122">
        <v>14031</v>
      </c>
      <c r="N7624" s="123">
        <v>14209</v>
      </c>
      <c r="O7624" s="124">
        <v>14482</v>
      </c>
      <c r="P7624" s="123">
        <v>14810</v>
      </c>
      <c r="Q7624" s="124">
        <v>15246</v>
      </c>
      <c r="R7624" s="123">
        <v>16735</v>
      </c>
      <c r="S7624" s="124">
        <v>17200</v>
      </c>
      <c r="T7624" s="123">
        <v>17730</v>
      </c>
      <c r="U7624" s="124">
        <v>17754</v>
      </c>
      <c r="V7624" s="123">
        <v>17929</v>
      </c>
      <c r="W7624" s="124">
        <v>18704</v>
      </c>
      <c r="X7624" s="123">
        <v>20449</v>
      </c>
      <c r="Y7624" s="124">
        <v>21074</v>
      </c>
      <c r="Z7624" s="123">
        <v>21332</v>
      </c>
      <c r="AA7624" s="124">
        <v>21493</v>
      </c>
      <c r="AB7624" s="123">
        <v>21053</v>
      </c>
      <c r="AC7624" s="124">
        <v>21588</v>
      </c>
      <c r="AD7624" s="123">
        <v>23413</v>
      </c>
      <c r="AE7624" s="125">
        <v>24043</v>
      </c>
      <c r="AF7624" s="126">
        <v>23599</v>
      </c>
    </row>
    <row r="7625" spans="2:32">
      <c r="B7625" s="127">
        <v>7587</v>
      </c>
      <c r="C7625" s="128">
        <v>7587</v>
      </c>
      <c r="D7625" s="129">
        <v>317</v>
      </c>
      <c r="E7625" s="130">
        <v>11</v>
      </c>
      <c r="F7625" s="131">
        <v>13</v>
      </c>
      <c r="G7625" s="132" t="s">
        <v>485</v>
      </c>
      <c r="H7625" s="133">
        <v>11</v>
      </c>
      <c r="I7625" s="128">
        <v>12</v>
      </c>
      <c r="J7625" s="129" t="s">
        <v>485</v>
      </c>
      <c r="K7625" s="134">
        <v>3</v>
      </c>
      <c r="L7625" s="108"/>
      <c r="M7625" s="81">
        <v>13869</v>
      </c>
      <c r="N7625" s="135">
        <v>14007</v>
      </c>
      <c r="O7625" s="136">
        <v>14229</v>
      </c>
      <c r="P7625" s="135">
        <v>14576</v>
      </c>
      <c r="Q7625" s="136">
        <v>15097</v>
      </c>
      <c r="R7625" s="135">
        <v>16590</v>
      </c>
      <c r="S7625" s="136">
        <v>17087</v>
      </c>
      <c r="T7625" s="135">
        <v>17592</v>
      </c>
      <c r="U7625" s="136">
        <v>17518</v>
      </c>
      <c r="V7625" s="135">
        <v>17801</v>
      </c>
      <c r="W7625" s="136">
        <v>18609</v>
      </c>
      <c r="X7625" s="135">
        <v>20245</v>
      </c>
      <c r="Y7625" s="136">
        <v>20885</v>
      </c>
      <c r="Z7625" s="135">
        <v>20958</v>
      </c>
      <c r="AA7625" s="136">
        <v>21122</v>
      </c>
      <c r="AB7625" s="135">
        <v>20799</v>
      </c>
      <c r="AC7625" s="136">
        <v>21403</v>
      </c>
      <c r="AD7625" s="135">
        <v>23132</v>
      </c>
      <c r="AE7625" s="137">
        <v>23693</v>
      </c>
      <c r="AF7625" s="138">
        <v>23143</v>
      </c>
    </row>
    <row r="7626" spans="2:32">
      <c r="B7626" s="114">
        <v>7588</v>
      </c>
      <c r="C7626" s="115">
        <v>7588</v>
      </c>
      <c r="D7626" s="116">
        <v>317</v>
      </c>
      <c r="E7626" s="117">
        <v>11</v>
      </c>
      <c r="F7626" s="118">
        <v>13</v>
      </c>
      <c r="G7626" s="119" t="s">
        <v>485</v>
      </c>
      <c r="H7626" s="120">
        <v>11</v>
      </c>
      <c r="I7626" s="115">
        <v>12</v>
      </c>
      <c r="J7626" s="116" t="s">
        <v>485</v>
      </c>
      <c r="K7626" s="121">
        <v>4</v>
      </c>
      <c r="L7626" s="108"/>
      <c r="M7626" s="122">
        <v>13846</v>
      </c>
      <c r="N7626" s="123">
        <v>13957</v>
      </c>
      <c r="O7626" s="124">
        <v>14124</v>
      </c>
      <c r="P7626" s="123">
        <v>14451</v>
      </c>
      <c r="Q7626" s="124">
        <v>14960</v>
      </c>
      <c r="R7626" s="123">
        <v>16539</v>
      </c>
      <c r="S7626" s="124">
        <v>16943</v>
      </c>
      <c r="T7626" s="123">
        <v>17408</v>
      </c>
      <c r="U7626" s="124">
        <v>17213</v>
      </c>
      <c r="V7626" s="123">
        <v>17509</v>
      </c>
      <c r="W7626" s="124">
        <v>18358</v>
      </c>
      <c r="X7626" s="123">
        <v>19878</v>
      </c>
      <c r="Y7626" s="124">
        <v>20344</v>
      </c>
      <c r="Z7626" s="123">
        <v>20288</v>
      </c>
      <c r="AA7626" s="124">
        <v>20430</v>
      </c>
      <c r="AB7626" s="123">
        <v>20200</v>
      </c>
      <c r="AC7626" s="124">
        <v>20890</v>
      </c>
      <c r="AD7626" s="123">
        <v>22368</v>
      </c>
      <c r="AE7626" s="125">
        <v>22916</v>
      </c>
      <c r="AF7626" s="126">
        <v>22278</v>
      </c>
    </row>
    <row r="7627" spans="2:32">
      <c r="B7627" s="127">
        <v>7589</v>
      </c>
      <c r="C7627" s="128">
        <v>7589</v>
      </c>
      <c r="D7627" s="129">
        <v>317</v>
      </c>
      <c r="E7627" s="130">
        <v>11</v>
      </c>
      <c r="F7627" s="131">
        <v>13</v>
      </c>
      <c r="G7627" s="132" t="s">
        <v>485</v>
      </c>
      <c r="H7627" s="133">
        <v>11</v>
      </c>
      <c r="I7627" s="128">
        <v>12</v>
      </c>
      <c r="J7627" s="129" t="s">
        <v>485</v>
      </c>
      <c r="K7627" s="134">
        <v>5</v>
      </c>
      <c r="L7627" s="108"/>
      <c r="M7627" s="81">
        <v>14073</v>
      </c>
      <c r="N7627" s="135">
        <v>14187</v>
      </c>
      <c r="O7627" s="136">
        <v>14094</v>
      </c>
      <c r="P7627" s="135">
        <v>14403</v>
      </c>
      <c r="Q7627" s="136">
        <v>14821</v>
      </c>
      <c r="R7627" s="135">
        <v>16666</v>
      </c>
      <c r="S7627" s="136">
        <v>16948</v>
      </c>
      <c r="T7627" s="135">
        <v>17399</v>
      </c>
      <c r="U7627" s="136">
        <v>16954</v>
      </c>
      <c r="V7627" s="135">
        <v>17143</v>
      </c>
      <c r="W7627" s="136">
        <v>18252</v>
      </c>
      <c r="X7627" s="135">
        <v>19647</v>
      </c>
      <c r="Y7627" s="136">
        <v>19899</v>
      </c>
      <c r="Z7627" s="135">
        <v>19554</v>
      </c>
      <c r="AA7627" s="136">
        <v>19718</v>
      </c>
      <c r="AB7627" s="135">
        <v>19483</v>
      </c>
      <c r="AC7627" s="136">
        <v>20476</v>
      </c>
      <c r="AD7627" s="135">
        <v>21657</v>
      </c>
      <c r="AE7627" s="137">
        <v>22208</v>
      </c>
      <c r="AF7627" s="138">
        <v>21318</v>
      </c>
    </row>
    <row r="7628" spans="2:32">
      <c r="B7628" s="114">
        <v>7590</v>
      </c>
      <c r="C7628" s="115">
        <v>7590</v>
      </c>
      <c r="D7628" s="116">
        <v>317</v>
      </c>
      <c r="E7628" s="117">
        <v>11</v>
      </c>
      <c r="F7628" s="118">
        <v>13</v>
      </c>
      <c r="G7628" s="119" t="s">
        <v>485</v>
      </c>
      <c r="H7628" s="120">
        <v>11</v>
      </c>
      <c r="I7628" s="115">
        <v>12</v>
      </c>
      <c r="J7628" s="116" t="s">
        <v>485</v>
      </c>
      <c r="K7628" s="121">
        <v>6</v>
      </c>
      <c r="L7628" s="108"/>
      <c r="M7628" s="122">
        <v>14768</v>
      </c>
      <c r="N7628" s="123">
        <v>14921</v>
      </c>
      <c r="O7628" s="124">
        <v>14506</v>
      </c>
      <c r="P7628" s="123">
        <v>14582</v>
      </c>
      <c r="Q7628" s="124">
        <v>14824</v>
      </c>
      <c r="R7628" s="123">
        <v>17280</v>
      </c>
      <c r="S7628" s="124">
        <v>17531</v>
      </c>
      <c r="T7628" s="123">
        <v>17882</v>
      </c>
      <c r="U7628" s="124">
        <v>17087</v>
      </c>
      <c r="V7628" s="123">
        <v>16841</v>
      </c>
      <c r="W7628" s="124">
        <v>18633</v>
      </c>
      <c r="X7628" s="123">
        <v>19886</v>
      </c>
      <c r="Y7628" s="124">
        <v>19982</v>
      </c>
      <c r="Z7628" s="123">
        <v>19214</v>
      </c>
      <c r="AA7628" s="124">
        <v>19171</v>
      </c>
      <c r="AB7628" s="123">
        <v>18803</v>
      </c>
      <c r="AC7628" s="124">
        <v>20499</v>
      </c>
      <c r="AD7628" s="123">
        <v>21464</v>
      </c>
      <c r="AE7628" s="125">
        <v>21888</v>
      </c>
      <c r="AF7628" s="126">
        <v>20750</v>
      </c>
    </row>
    <row r="7629" spans="2:32">
      <c r="B7629" s="127">
        <v>7591</v>
      </c>
      <c r="C7629" s="128">
        <v>7591</v>
      </c>
      <c r="D7629" s="129">
        <v>317</v>
      </c>
      <c r="E7629" s="130">
        <v>11</v>
      </c>
      <c r="F7629" s="131">
        <v>13</v>
      </c>
      <c r="G7629" s="132" t="s">
        <v>485</v>
      </c>
      <c r="H7629" s="133">
        <v>11</v>
      </c>
      <c r="I7629" s="128">
        <v>12</v>
      </c>
      <c r="J7629" s="129" t="s">
        <v>485</v>
      </c>
      <c r="K7629" s="134">
        <v>7</v>
      </c>
      <c r="L7629" s="108"/>
      <c r="M7629" s="81">
        <v>16011</v>
      </c>
      <c r="N7629" s="135">
        <v>16140</v>
      </c>
      <c r="O7629" s="136">
        <v>15533</v>
      </c>
      <c r="P7629" s="135">
        <v>15103</v>
      </c>
      <c r="Q7629" s="136">
        <v>15201</v>
      </c>
      <c r="R7629" s="135">
        <v>18390</v>
      </c>
      <c r="S7629" s="136">
        <v>18697</v>
      </c>
      <c r="T7629" s="135">
        <v>19006</v>
      </c>
      <c r="U7629" s="136">
        <v>17825</v>
      </c>
      <c r="V7629" s="135">
        <v>16945</v>
      </c>
      <c r="W7629" s="136">
        <v>19754</v>
      </c>
      <c r="X7629" s="135">
        <v>20532</v>
      </c>
      <c r="Y7629" s="136">
        <v>20802</v>
      </c>
      <c r="Z7629" s="135">
        <v>19638</v>
      </c>
      <c r="AA7629" s="136">
        <v>19065</v>
      </c>
      <c r="AB7629" s="135">
        <v>18658</v>
      </c>
      <c r="AC7629" s="136">
        <v>21347</v>
      </c>
      <c r="AD7629" s="135">
        <v>22069</v>
      </c>
      <c r="AE7629" s="137">
        <v>22389</v>
      </c>
      <c r="AF7629" s="138">
        <v>21031</v>
      </c>
    </row>
    <row r="7630" spans="2:32">
      <c r="B7630" s="114">
        <v>7592</v>
      </c>
      <c r="C7630" s="115">
        <v>7592</v>
      </c>
      <c r="D7630" s="116">
        <v>317</v>
      </c>
      <c r="E7630" s="117">
        <v>11</v>
      </c>
      <c r="F7630" s="118">
        <v>13</v>
      </c>
      <c r="G7630" s="119" t="s">
        <v>485</v>
      </c>
      <c r="H7630" s="120">
        <v>11</v>
      </c>
      <c r="I7630" s="115">
        <v>12</v>
      </c>
      <c r="J7630" s="116" t="s">
        <v>485</v>
      </c>
      <c r="K7630" s="121">
        <v>8</v>
      </c>
      <c r="L7630" s="108"/>
      <c r="M7630" s="122">
        <v>16978</v>
      </c>
      <c r="N7630" s="123">
        <v>16975</v>
      </c>
      <c r="O7630" s="124">
        <v>16807</v>
      </c>
      <c r="P7630" s="123">
        <v>15920</v>
      </c>
      <c r="Q7630" s="124">
        <v>15662</v>
      </c>
      <c r="R7630" s="123">
        <v>19237</v>
      </c>
      <c r="S7630" s="124">
        <v>19590</v>
      </c>
      <c r="T7630" s="123">
        <v>19837</v>
      </c>
      <c r="U7630" s="124">
        <v>18993</v>
      </c>
      <c r="V7630" s="123">
        <v>17380</v>
      </c>
      <c r="W7630" s="124">
        <v>20807</v>
      </c>
      <c r="X7630" s="123">
        <v>21066</v>
      </c>
      <c r="Y7630" s="124">
        <v>21474</v>
      </c>
      <c r="Z7630" s="123">
        <v>20636</v>
      </c>
      <c r="AA7630" s="124">
        <v>19579</v>
      </c>
      <c r="AB7630" s="123">
        <v>18961</v>
      </c>
      <c r="AC7630" s="124">
        <v>22347</v>
      </c>
      <c r="AD7630" s="123">
        <v>22620</v>
      </c>
      <c r="AE7630" s="125">
        <v>23010</v>
      </c>
      <c r="AF7630" s="126">
        <v>21948</v>
      </c>
    </row>
    <row r="7631" spans="2:32">
      <c r="B7631" s="127">
        <v>7593</v>
      </c>
      <c r="C7631" s="128">
        <v>7593</v>
      </c>
      <c r="D7631" s="129">
        <v>317</v>
      </c>
      <c r="E7631" s="130">
        <v>11</v>
      </c>
      <c r="F7631" s="131">
        <v>13</v>
      </c>
      <c r="G7631" s="132" t="s">
        <v>485</v>
      </c>
      <c r="H7631" s="133">
        <v>11</v>
      </c>
      <c r="I7631" s="128">
        <v>12</v>
      </c>
      <c r="J7631" s="129" t="s">
        <v>485</v>
      </c>
      <c r="K7631" s="134">
        <v>9</v>
      </c>
      <c r="L7631" s="108"/>
      <c r="M7631" s="81">
        <v>16904</v>
      </c>
      <c r="N7631" s="135">
        <v>16906</v>
      </c>
      <c r="O7631" s="136">
        <v>16833</v>
      </c>
      <c r="P7631" s="135">
        <v>16282</v>
      </c>
      <c r="Q7631" s="136">
        <v>15824</v>
      </c>
      <c r="R7631" s="135">
        <v>19122</v>
      </c>
      <c r="S7631" s="136">
        <v>19473</v>
      </c>
      <c r="T7631" s="135">
        <v>19759</v>
      </c>
      <c r="U7631" s="136">
        <v>18971</v>
      </c>
      <c r="V7631" s="135">
        <v>17564</v>
      </c>
      <c r="W7631" s="136">
        <v>20701</v>
      </c>
      <c r="X7631" s="135">
        <v>20844</v>
      </c>
      <c r="Y7631" s="136">
        <v>21177</v>
      </c>
      <c r="Z7631" s="135">
        <v>20537</v>
      </c>
      <c r="AA7631" s="136">
        <v>19726</v>
      </c>
      <c r="AB7631" s="135">
        <v>18981</v>
      </c>
      <c r="AC7631" s="136">
        <v>22195</v>
      </c>
      <c r="AD7631" s="135">
        <v>22253</v>
      </c>
      <c r="AE7631" s="137">
        <v>22859</v>
      </c>
      <c r="AF7631" s="138">
        <v>21805</v>
      </c>
    </row>
    <row r="7632" spans="2:32">
      <c r="B7632" s="114">
        <v>7594</v>
      </c>
      <c r="C7632" s="115">
        <v>7594</v>
      </c>
      <c r="D7632" s="116">
        <v>317</v>
      </c>
      <c r="E7632" s="117">
        <v>11</v>
      </c>
      <c r="F7632" s="118">
        <v>13</v>
      </c>
      <c r="G7632" s="119" t="s">
        <v>485</v>
      </c>
      <c r="H7632" s="120">
        <v>11</v>
      </c>
      <c r="I7632" s="115">
        <v>12</v>
      </c>
      <c r="J7632" s="116" t="s">
        <v>485</v>
      </c>
      <c r="K7632" s="121">
        <v>10</v>
      </c>
      <c r="L7632" s="108"/>
      <c r="M7632" s="122">
        <v>16733</v>
      </c>
      <c r="N7632" s="123">
        <v>16760</v>
      </c>
      <c r="O7632" s="124">
        <v>16746</v>
      </c>
      <c r="P7632" s="123">
        <v>16606</v>
      </c>
      <c r="Q7632" s="124">
        <v>16075</v>
      </c>
      <c r="R7632" s="123">
        <v>19013</v>
      </c>
      <c r="S7632" s="124">
        <v>19303</v>
      </c>
      <c r="T7632" s="123">
        <v>19627</v>
      </c>
      <c r="U7632" s="124">
        <v>18925</v>
      </c>
      <c r="V7632" s="123">
        <v>17879</v>
      </c>
      <c r="W7632" s="124">
        <v>20544</v>
      </c>
      <c r="X7632" s="123">
        <v>20846</v>
      </c>
      <c r="Y7632" s="124">
        <v>20915</v>
      </c>
      <c r="Z7632" s="123">
        <v>20551</v>
      </c>
      <c r="AA7632" s="124">
        <v>20190</v>
      </c>
      <c r="AB7632" s="123">
        <v>19354</v>
      </c>
      <c r="AC7632" s="124">
        <v>21921</v>
      </c>
      <c r="AD7632" s="123">
        <v>22042</v>
      </c>
      <c r="AE7632" s="125">
        <v>22834</v>
      </c>
      <c r="AF7632" s="126">
        <v>21855</v>
      </c>
    </row>
    <row r="7633" spans="2:32">
      <c r="B7633" s="127">
        <v>7595</v>
      </c>
      <c r="C7633" s="128">
        <v>7595</v>
      </c>
      <c r="D7633" s="129">
        <v>317</v>
      </c>
      <c r="E7633" s="130">
        <v>11</v>
      </c>
      <c r="F7633" s="131">
        <v>13</v>
      </c>
      <c r="G7633" s="132" t="s">
        <v>485</v>
      </c>
      <c r="H7633" s="133">
        <v>11</v>
      </c>
      <c r="I7633" s="128">
        <v>12</v>
      </c>
      <c r="J7633" s="129" t="s">
        <v>485</v>
      </c>
      <c r="K7633" s="134">
        <v>11</v>
      </c>
      <c r="L7633" s="108"/>
      <c r="M7633" s="81">
        <v>16706</v>
      </c>
      <c r="N7633" s="135">
        <v>16729</v>
      </c>
      <c r="O7633" s="136">
        <v>16737</v>
      </c>
      <c r="P7633" s="135">
        <v>16729</v>
      </c>
      <c r="Q7633" s="136">
        <v>16154</v>
      </c>
      <c r="R7633" s="135">
        <v>19090</v>
      </c>
      <c r="S7633" s="136">
        <v>19391</v>
      </c>
      <c r="T7633" s="135">
        <v>19655</v>
      </c>
      <c r="U7633" s="136">
        <v>18971</v>
      </c>
      <c r="V7633" s="135">
        <v>18021</v>
      </c>
      <c r="W7633" s="136">
        <v>20486</v>
      </c>
      <c r="X7633" s="135">
        <v>21038</v>
      </c>
      <c r="Y7633" s="136">
        <v>20618</v>
      </c>
      <c r="Z7633" s="135">
        <v>20653</v>
      </c>
      <c r="AA7633" s="136">
        <v>20420</v>
      </c>
      <c r="AB7633" s="135">
        <v>19551</v>
      </c>
      <c r="AC7633" s="136">
        <v>21654</v>
      </c>
      <c r="AD7633" s="135">
        <v>21802</v>
      </c>
      <c r="AE7633" s="137">
        <v>22985</v>
      </c>
      <c r="AF7633" s="138">
        <v>22011</v>
      </c>
    </row>
    <row r="7634" spans="2:32">
      <c r="B7634" s="114">
        <v>7596</v>
      </c>
      <c r="C7634" s="115">
        <v>7596</v>
      </c>
      <c r="D7634" s="116">
        <v>317</v>
      </c>
      <c r="E7634" s="117">
        <v>11</v>
      </c>
      <c r="F7634" s="118">
        <v>13</v>
      </c>
      <c r="G7634" s="119" t="s">
        <v>485</v>
      </c>
      <c r="H7634" s="120">
        <v>11</v>
      </c>
      <c r="I7634" s="115">
        <v>12</v>
      </c>
      <c r="J7634" s="116" t="s">
        <v>485</v>
      </c>
      <c r="K7634" s="121">
        <v>12</v>
      </c>
      <c r="L7634" s="108"/>
      <c r="M7634" s="122">
        <v>16703</v>
      </c>
      <c r="N7634" s="123">
        <v>16648</v>
      </c>
      <c r="O7634" s="124">
        <v>16839</v>
      </c>
      <c r="P7634" s="123">
        <v>16856</v>
      </c>
      <c r="Q7634" s="124">
        <v>16297</v>
      </c>
      <c r="R7634" s="123">
        <v>19036</v>
      </c>
      <c r="S7634" s="124">
        <v>19440</v>
      </c>
      <c r="T7634" s="123">
        <v>19550</v>
      </c>
      <c r="U7634" s="124">
        <v>19059</v>
      </c>
      <c r="V7634" s="123">
        <v>18170</v>
      </c>
      <c r="W7634" s="124">
        <v>20404</v>
      </c>
      <c r="X7634" s="123">
        <v>20995</v>
      </c>
      <c r="Y7634" s="124">
        <v>20412</v>
      </c>
      <c r="Z7634" s="123">
        <v>20762</v>
      </c>
      <c r="AA7634" s="124">
        <v>20553</v>
      </c>
      <c r="AB7634" s="123">
        <v>19715</v>
      </c>
      <c r="AC7634" s="124">
        <v>21570</v>
      </c>
      <c r="AD7634" s="123">
        <v>21616</v>
      </c>
      <c r="AE7634" s="125">
        <v>22913</v>
      </c>
      <c r="AF7634" s="126">
        <v>22139</v>
      </c>
    </row>
    <row r="7635" spans="2:32">
      <c r="B7635" s="127">
        <v>7597</v>
      </c>
      <c r="C7635" s="128">
        <v>7597</v>
      </c>
      <c r="D7635" s="129">
        <v>317</v>
      </c>
      <c r="E7635" s="130">
        <v>11</v>
      </c>
      <c r="F7635" s="131">
        <v>13</v>
      </c>
      <c r="G7635" s="132" t="s">
        <v>485</v>
      </c>
      <c r="H7635" s="133">
        <v>11</v>
      </c>
      <c r="I7635" s="128">
        <v>12</v>
      </c>
      <c r="J7635" s="129" t="s">
        <v>485</v>
      </c>
      <c r="K7635" s="134">
        <v>13</v>
      </c>
      <c r="L7635" s="108"/>
      <c r="M7635" s="81">
        <v>16863</v>
      </c>
      <c r="N7635" s="135">
        <v>16640</v>
      </c>
      <c r="O7635" s="136">
        <v>16920</v>
      </c>
      <c r="P7635" s="135">
        <v>16939</v>
      </c>
      <c r="Q7635" s="136">
        <v>16422</v>
      </c>
      <c r="R7635" s="135">
        <v>19175</v>
      </c>
      <c r="S7635" s="136">
        <v>19555</v>
      </c>
      <c r="T7635" s="135">
        <v>19481</v>
      </c>
      <c r="U7635" s="136">
        <v>19123</v>
      </c>
      <c r="V7635" s="135">
        <v>18287</v>
      </c>
      <c r="W7635" s="136">
        <v>20320</v>
      </c>
      <c r="X7635" s="135">
        <v>21120</v>
      </c>
      <c r="Y7635" s="136">
        <v>20435</v>
      </c>
      <c r="Z7635" s="135">
        <v>20811</v>
      </c>
      <c r="AA7635" s="136">
        <v>20611</v>
      </c>
      <c r="AB7635" s="135">
        <v>19817</v>
      </c>
      <c r="AC7635" s="136">
        <v>21457</v>
      </c>
      <c r="AD7635" s="135">
        <v>21616</v>
      </c>
      <c r="AE7635" s="137">
        <v>22823</v>
      </c>
      <c r="AF7635" s="138">
        <v>22180</v>
      </c>
    </row>
    <row r="7636" spans="2:32">
      <c r="B7636" s="114">
        <v>7598</v>
      </c>
      <c r="C7636" s="115">
        <v>7598</v>
      </c>
      <c r="D7636" s="116">
        <v>317</v>
      </c>
      <c r="E7636" s="117">
        <v>11</v>
      </c>
      <c r="F7636" s="118">
        <v>13</v>
      </c>
      <c r="G7636" s="119" t="s">
        <v>485</v>
      </c>
      <c r="H7636" s="120">
        <v>11</v>
      </c>
      <c r="I7636" s="115">
        <v>12</v>
      </c>
      <c r="J7636" s="116" t="s">
        <v>485</v>
      </c>
      <c r="K7636" s="121">
        <v>14</v>
      </c>
      <c r="L7636" s="108"/>
      <c r="M7636" s="122">
        <v>17015</v>
      </c>
      <c r="N7636" s="123">
        <v>16728</v>
      </c>
      <c r="O7636" s="124">
        <v>17111</v>
      </c>
      <c r="P7636" s="123">
        <v>17013</v>
      </c>
      <c r="Q7636" s="124">
        <v>16526</v>
      </c>
      <c r="R7636" s="123">
        <v>19226</v>
      </c>
      <c r="S7636" s="124">
        <v>19725</v>
      </c>
      <c r="T7636" s="123">
        <v>19497</v>
      </c>
      <c r="U7636" s="124">
        <v>19249</v>
      </c>
      <c r="V7636" s="123">
        <v>18342</v>
      </c>
      <c r="W7636" s="124">
        <v>20355</v>
      </c>
      <c r="X7636" s="123">
        <v>21093</v>
      </c>
      <c r="Y7636" s="124">
        <v>20607</v>
      </c>
      <c r="Z7636" s="123">
        <v>20876</v>
      </c>
      <c r="AA7636" s="124">
        <v>20596</v>
      </c>
      <c r="AB7636" s="123">
        <v>19833</v>
      </c>
      <c r="AC7636" s="124">
        <v>21500</v>
      </c>
      <c r="AD7636" s="123">
        <v>21752</v>
      </c>
      <c r="AE7636" s="125">
        <v>22736</v>
      </c>
      <c r="AF7636" s="126">
        <v>22215</v>
      </c>
    </row>
    <row r="7637" spans="2:32">
      <c r="B7637" s="127">
        <v>7599</v>
      </c>
      <c r="C7637" s="128">
        <v>7599</v>
      </c>
      <c r="D7637" s="129">
        <v>317</v>
      </c>
      <c r="E7637" s="130">
        <v>11</v>
      </c>
      <c r="F7637" s="131">
        <v>13</v>
      </c>
      <c r="G7637" s="132" t="s">
        <v>485</v>
      </c>
      <c r="H7637" s="133">
        <v>11</v>
      </c>
      <c r="I7637" s="128">
        <v>12</v>
      </c>
      <c r="J7637" s="129" t="s">
        <v>485</v>
      </c>
      <c r="K7637" s="134">
        <v>15</v>
      </c>
      <c r="L7637" s="108"/>
      <c r="M7637" s="81">
        <v>16964</v>
      </c>
      <c r="N7637" s="135">
        <v>16795</v>
      </c>
      <c r="O7637" s="136">
        <v>16986</v>
      </c>
      <c r="P7637" s="135">
        <v>16821</v>
      </c>
      <c r="Q7637" s="136">
        <v>16485</v>
      </c>
      <c r="R7637" s="135">
        <v>19047</v>
      </c>
      <c r="S7637" s="136">
        <v>19603</v>
      </c>
      <c r="T7637" s="135">
        <v>19404</v>
      </c>
      <c r="U7637" s="136">
        <v>18959</v>
      </c>
      <c r="V7637" s="135">
        <v>18195</v>
      </c>
      <c r="W7637" s="136">
        <v>20165</v>
      </c>
      <c r="X7637" s="135">
        <v>20796</v>
      </c>
      <c r="Y7637" s="136">
        <v>20690</v>
      </c>
      <c r="Z7637" s="135">
        <v>20516</v>
      </c>
      <c r="AA7637" s="136">
        <v>20233</v>
      </c>
      <c r="AB7637" s="135">
        <v>19651</v>
      </c>
      <c r="AC7637" s="136">
        <v>21494</v>
      </c>
      <c r="AD7637" s="135">
        <v>21809</v>
      </c>
      <c r="AE7637" s="137">
        <v>22530</v>
      </c>
      <c r="AF7637" s="138">
        <v>21825</v>
      </c>
    </row>
    <row r="7638" spans="2:32">
      <c r="B7638" s="114">
        <v>7600</v>
      </c>
      <c r="C7638" s="115">
        <v>7600</v>
      </c>
      <c r="D7638" s="116">
        <v>317</v>
      </c>
      <c r="E7638" s="117">
        <v>11</v>
      </c>
      <c r="F7638" s="118">
        <v>13</v>
      </c>
      <c r="G7638" s="119" t="s">
        <v>485</v>
      </c>
      <c r="H7638" s="120">
        <v>11</v>
      </c>
      <c r="I7638" s="115">
        <v>12</v>
      </c>
      <c r="J7638" s="116" t="s">
        <v>485</v>
      </c>
      <c r="K7638" s="121">
        <v>16</v>
      </c>
      <c r="L7638" s="108"/>
      <c r="M7638" s="122">
        <v>17131</v>
      </c>
      <c r="N7638" s="123">
        <v>17186</v>
      </c>
      <c r="O7638" s="124">
        <v>17003</v>
      </c>
      <c r="P7638" s="123">
        <v>16885</v>
      </c>
      <c r="Q7638" s="124">
        <v>16771</v>
      </c>
      <c r="R7638" s="123">
        <v>19238</v>
      </c>
      <c r="S7638" s="124">
        <v>19682</v>
      </c>
      <c r="T7638" s="123">
        <v>19557</v>
      </c>
      <c r="U7638" s="124">
        <v>18700</v>
      </c>
      <c r="V7638" s="123">
        <v>18320</v>
      </c>
      <c r="W7638" s="124">
        <v>20183</v>
      </c>
      <c r="X7638" s="123">
        <v>20940</v>
      </c>
      <c r="Y7638" s="124">
        <v>20899</v>
      </c>
      <c r="Z7638" s="123">
        <v>20136</v>
      </c>
      <c r="AA7638" s="124">
        <v>20002</v>
      </c>
      <c r="AB7638" s="123">
        <v>19703</v>
      </c>
      <c r="AC7638" s="124">
        <v>21580</v>
      </c>
      <c r="AD7638" s="123">
        <v>21978</v>
      </c>
      <c r="AE7638" s="125">
        <v>22456</v>
      </c>
      <c r="AF7638" s="126">
        <v>21377</v>
      </c>
    </row>
    <row r="7639" spans="2:32">
      <c r="B7639" s="127">
        <v>7601</v>
      </c>
      <c r="C7639" s="128">
        <v>7601</v>
      </c>
      <c r="D7639" s="129">
        <v>317</v>
      </c>
      <c r="E7639" s="130">
        <v>11</v>
      </c>
      <c r="F7639" s="131">
        <v>13</v>
      </c>
      <c r="G7639" s="132" t="s">
        <v>485</v>
      </c>
      <c r="H7639" s="133">
        <v>11</v>
      </c>
      <c r="I7639" s="128">
        <v>12</v>
      </c>
      <c r="J7639" s="129" t="s">
        <v>485</v>
      </c>
      <c r="K7639" s="134">
        <v>17</v>
      </c>
      <c r="L7639" s="108"/>
      <c r="M7639" s="81">
        <v>17855</v>
      </c>
      <c r="N7639" s="135">
        <v>17867</v>
      </c>
      <c r="O7639" s="136">
        <v>17655</v>
      </c>
      <c r="P7639" s="135">
        <v>17735</v>
      </c>
      <c r="Q7639" s="136">
        <v>17884</v>
      </c>
      <c r="R7639" s="135">
        <v>19886</v>
      </c>
      <c r="S7639" s="136">
        <v>20452</v>
      </c>
      <c r="T7639" s="135">
        <v>20296</v>
      </c>
      <c r="U7639" s="136">
        <v>19236</v>
      </c>
      <c r="V7639" s="135">
        <v>19397</v>
      </c>
      <c r="W7639" s="136">
        <v>21013</v>
      </c>
      <c r="X7639" s="135">
        <v>21488</v>
      </c>
      <c r="Y7639" s="136">
        <v>21842</v>
      </c>
      <c r="Z7639" s="135">
        <v>20771</v>
      </c>
      <c r="AA7639" s="136">
        <v>20780</v>
      </c>
      <c r="AB7639" s="135">
        <v>20827</v>
      </c>
      <c r="AC7639" s="136">
        <v>22467</v>
      </c>
      <c r="AD7639" s="135">
        <v>22953</v>
      </c>
      <c r="AE7639" s="137">
        <v>23236</v>
      </c>
      <c r="AF7639" s="138">
        <v>22033</v>
      </c>
    </row>
    <row r="7640" spans="2:32">
      <c r="B7640" s="114">
        <v>7602</v>
      </c>
      <c r="C7640" s="115">
        <v>7602</v>
      </c>
      <c r="D7640" s="116">
        <v>317</v>
      </c>
      <c r="E7640" s="117">
        <v>11</v>
      </c>
      <c r="F7640" s="118">
        <v>13</v>
      </c>
      <c r="G7640" s="119" t="s">
        <v>485</v>
      </c>
      <c r="H7640" s="120">
        <v>11</v>
      </c>
      <c r="I7640" s="115">
        <v>12</v>
      </c>
      <c r="J7640" s="116" t="s">
        <v>485</v>
      </c>
      <c r="K7640" s="121">
        <v>18</v>
      </c>
      <c r="L7640" s="108"/>
      <c r="M7640" s="122">
        <v>18624</v>
      </c>
      <c r="N7640" s="123">
        <v>18608</v>
      </c>
      <c r="O7640" s="124">
        <v>18341</v>
      </c>
      <c r="P7640" s="123">
        <v>18787</v>
      </c>
      <c r="Q7640" s="124">
        <v>18874</v>
      </c>
      <c r="R7640" s="123">
        <v>20519</v>
      </c>
      <c r="S7640" s="124">
        <v>20954</v>
      </c>
      <c r="T7640" s="123">
        <v>20985</v>
      </c>
      <c r="U7640" s="124">
        <v>19962</v>
      </c>
      <c r="V7640" s="123">
        <v>20462</v>
      </c>
      <c r="W7640" s="124">
        <v>21942</v>
      </c>
      <c r="X7640" s="123">
        <v>22134</v>
      </c>
      <c r="Y7640" s="124">
        <v>22676</v>
      </c>
      <c r="Z7640" s="123">
        <v>21653</v>
      </c>
      <c r="AA7640" s="124">
        <v>22088</v>
      </c>
      <c r="AB7640" s="123">
        <v>22141</v>
      </c>
      <c r="AC7640" s="124">
        <v>23690</v>
      </c>
      <c r="AD7640" s="123">
        <v>23912</v>
      </c>
      <c r="AE7640" s="125">
        <v>24370</v>
      </c>
      <c r="AF7640" s="126">
        <v>23021</v>
      </c>
    </row>
    <row r="7641" spans="2:32">
      <c r="B7641" s="127">
        <v>7603</v>
      </c>
      <c r="C7641" s="128">
        <v>7603</v>
      </c>
      <c r="D7641" s="129">
        <v>317</v>
      </c>
      <c r="E7641" s="130">
        <v>11</v>
      </c>
      <c r="F7641" s="131">
        <v>13</v>
      </c>
      <c r="G7641" s="132" t="s">
        <v>485</v>
      </c>
      <c r="H7641" s="133">
        <v>11</v>
      </c>
      <c r="I7641" s="128">
        <v>12</v>
      </c>
      <c r="J7641" s="129" t="s">
        <v>485</v>
      </c>
      <c r="K7641" s="134">
        <v>19</v>
      </c>
      <c r="L7641" s="108"/>
      <c r="M7641" s="81">
        <v>18439</v>
      </c>
      <c r="N7641" s="135">
        <v>18471</v>
      </c>
      <c r="O7641" s="136">
        <v>17966</v>
      </c>
      <c r="P7641" s="135">
        <v>18585</v>
      </c>
      <c r="Q7641" s="136">
        <v>18785</v>
      </c>
      <c r="R7641" s="135">
        <v>20309</v>
      </c>
      <c r="S7641" s="136">
        <v>20765</v>
      </c>
      <c r="T7641" s="135">
        <v>21039</v>
      </c>
      <c r="U7641" s="136">
        <v>19894</v>
      </c>
      <c r="V7641" s="135">
        <v>20531</v>
      </c>
      <c r="W7641" s="136">
        <v>22166</v>
      </c>
      <c r="X7641" s="135">
        <v>22347</v>
      </c>
      <c r="Y7641" s="136">
        <v>22833</v>
      </c>
      <c r="Z7641" s="135">
        <v>21965</v>
      </c>
      <c r="AA7641" s="136">
        <v>22491</v>
      </c>
      <c r="AB7641" s="135">
        <v>22469</v>
      </c>
      <c r="AC7641" s="136">
        <v>24217</v>
      </c>
      <c r="AD7641" s="135">
        <v>24283</v>
      </c>
      <c r="AE7641" s="137">
        <v>25051</v>
      </c>
      <c r="AF7641" s="138">
        <v>23507</v>
      </c>
    </row>
    <row r="7642" spans="2:32">
      <c r="B7642" s="114">
        <v>7604</v>
      </c>
      <c r="C7642" s="115">
        <v>7604</v>
      </c>
      <c r="D7642" s="116">
        <v>317</v>
      </c>
      <c r="E7642" s="117">
        <v>11</v>
      </c>
      <c r="F7642" s="118">
        <v>13</v>
      </c>
      <c r="G7642" s="119" t="s">
        <v>485</v>
      </c>
      <c r="H7642" s="120">
        <v>11</v>
      </c>
      <c r="I7642" s="115">
        <v>12</v>
      </c>
      <c r="J7642" s="116" t="s">
        <v>485</v>
      </c>
      <c r="K7642" s="121">
        <v>20</v>
      </c>
      <c r="L7642" s="108"/>
      <c r="M7642" s="122">
        <v>18002</v>
      </c>
      <c r="N7642" s="123">
        <v>18114</v>
      </c>
      <c r="O7642" s="124">
        <v>17744</v>
      </c>
      <c r="P7642" s="123">
        <v>18165</v>
      </c>
      <c r="Q7642" s="124">
        <v>18562</v>
      </c>
      <c r="R7642" s="123">
        <v>20144</v>
      </c>
      <c r="S7642" s="124">
        <v>20538</v>
      </c>
      <c r="T7642" s="123">
        <v>20868</v>
      </c>
      <c r="U7642" s="124">
        <v>19963</v>
      </c>
      <c r="V7642" s="123">
        <v>20471</v>
      </c>
      <c r="W7642" s="124">
        <v>22372</v>
      </c>
      <c r="X7642" s="123">
        <v>22636</v>
      </c>
      <c r="Y7642" s="124">
        <v>23202</v>
      </c>
      <c r="Z7642" s="123">
        <v>22510</v>
      </c>
      <c r="AA7642" s="124">
        <v>22912</v>
      </c>
      <c r="AB7642" s="123">
        <v>22881</v>
      </c>
      <c r="AC7642" s="124">
        <v>24655</v>
      </c>
      <c r="AD7642" s="123">
        <v>24928</v>
      </c>
      <c r="AE7642" s="125">
        <v>25510</v>
      </c>
      <c r="AF7642" s="126">
        <v>24247</v>
      </c>
    </row>
    <row r="7643" spans="2:32">
      <c r="B7643" s="127">
        <v>7605</v>
      </c>
      <c r="C7643" s="128">
        <v>7605</v>
      </c>
      <c r="D7643" s="129">
        <v>317</v>
      </c>
      <c r="E7643" s="130">
        <v>11</v>
      </c>
      <c r="F7643" s="131">
        <v>13</v>
      </c>
      <c r="G7643" s="132" t="s">
        <v>485</v>
      </c>
      <c r="H7643" s="133">
        <v>11</v>
      </c>
      <c r="I7643" s="128">
        <v>12</v>
      </c>
      <c r="J7643" s="129" t="s">
        <v>485</v>
      </c>
      <c r="K7643" s="134">
        <v>21</v>
      </c>
      <c r="L7643" s="108"/>
      <c r="M7643" s="81">
        <v>17518</v>
      </c>
      <c r="N7643" s="135">
        <v>17735</v>
      </c>
      <c r="O7643" s="136">
        <v>17434</v>
      </c>
      <c r="P7643" s="135">
        <v>17945</v>
      </c>
      <c r="Q7643" s="136">
        <v>18332</v>
      </c>
      <c r="R7643" s="135">
        <v>19851</v>
      </c>
      <c r="S7643" s="136">
        <v>20299</v>
      </c>
      <c r="T7643" s="135">
        <v>20742</v>
      </c>
      <c r="U7643" s="136">
        <v>20024</v>
      </c>
      <c r="V7643" s="135">
        <v>20542</v>
      </c>
      <c r="W7643" s="136">
        <v>22467</v>
      </c>
      <c r="X7643" s="135">
        <v>22878</v>
      </c>
      <c r="Y7643" s="136">
        <v>23565</v>
      </c>
      <c r="Z7643" s="135">
        <v>23115</v>
      </c>
      <c r="AA7643" s="136">
        <v>23606</v>
      </c>
      <c r="AB7643" s="135">
        <v>23395</v>
      </c>
      <c r="AC7643" s="136">
        <v>25133</v>
      </c>
      <c r="AD7643" s="135">
        <v>25614</v>
      </c>
      <c r="AE7643" s="137">
        <v>26253</v>
      </c>
      <c r="AF7643" s="138">
        <v>25121</v>
      </c>
    </row>
    <row r="7644" spans="2:32">
      <c r="B7644" s="114">
        <v>7606</v>
      </c>
      <c r="C7644" s="115">
        <v>7606</v>
      </c>
      <c r="D7644" s="116">
        <v>317</v>
      </c>
      <c r="E7644" s="117">
        <v>11</v>
      </c>
      <c r="F7644" s="118">
        <v>13</v>
      </c>
      <c r="G7644" s="119" t="s">
        <v>485</v>
      </c>
      <c r="H7644" s="120">
        <v>11</v>
      </c>
      <c r="I7644" s="115">
        <v>12</v>
      </c>
      <c r="J7644" s="116" t="s">
        <v>485</v>
      </c>
      <c r="K7644" s="121">
        <v>22</v>
      </c>
      <c r="L7644" s="108"/>
      <c r="M7644" s="122">
        <v>16757</v>
      </c>
      <c r="N7644" s="123">
        <v>17026</v>
      </c>
      <c r="O7644" s="124">
        <v>16889</v>
      </c>
      <c r="P7644" s="123">
        <v>17426</v>
      </c>
      <c r="Q7644" s="124">
        <v>17853</v>
      </c>
      <c r="R7644" s="123">
        <v>19258</v>
      </c>
      <c r="S7644" s="124">
        <v>19780</v>
      </c>
      <c r="T7644" s="123">
        <v>20203</v>
      </c>
      <c r="U7644" s="124">
        <v>19732</v>
      </c>
      <c r="V7644" s="123">
        <v>20285</v>
      </c>
      <c r="W7644" s="124">
        <v>21978</v>
      </c>
      <c r="X7644" s="123">
        <v>22640</v>
      </c>
      <c r="Y7644" s="124">
        <v>23425</v>
      </c>
      <c r="Z7644" s="123">
        <v>23152</v>
      </c>
      <c r="AA7644" s="124">
        <v>23669</v>
      </c>
      <c r="AB7644" s="123">
        <v>23396</v>
      </c>
      <c r="AC7644" s="124">
        <v>24869</v>
      </c>
      <c r="AD7644" s="123">
        <v>25678</v>
      </c>
      <c r="AE7644" s="125">
        <v>26233</v>
      </c>
      <c r="AF7644" s="126">
        <v>25326</v>
      </c>
    </row>
    <row r="7645" spans="2:32">
      <c r="B7645" s="127">
        <v>7607</v>
      </c>
      <c r="C7645" s="128">
        <v>7607</v>
      </c>
      <c r="D7645" s="129">
        <v>317</v>
      </c>
      <c r="E7645" s="130">
        <v>11</v>
      </c>
      <c r="F7645" s="131">
        <v>13</v>
      </c>
      <c r="G7645" s="132" t="s">
        <v>485</v>
      </c>
      <c r="H7645" s="133">
        <v>11</v>
      </c>
      <c r="I7645" s="128">
        <v>12</v>
      </c>
      <c r="J7645" s="129" t="s">
        <v>485</v>
      </c>
      <c r="K7645" s="134">
        <v>23</v>
      </c>
      <c r="L7645" s="108"/>
      <c r="M7645" s="81">
        <v>15772</v>
      </c>
      <c r="N7645" s="135">
        <v>16049</v>
      </c>
      <c r="O7645" s="136">
        <v>16247</v>
      </c>
      <c r="P7645" s="135">
        <v>16859</v>
      </c>
      <c r="Q7645" s="136">
        <v>17188</v>
      </c>
      <c r="R7645" s="135">
        <v>18386</v>
      </c>
      <c r="S7645" s="136">
        <v>18931</v>
      </c>
      <c r="T7645" s="135">
        <v>19390</v>
      </c>
      <c r="U7645" s="136">
        <v>19245</v>
      </c>
      <c r="V7645" s="135">
        <v>19766</v>
      </c>
      <c r="W7645" s="136">
        <v>21106</v>
      </c>
      <c r="X7645" s="135">
        <v>21971</v>
      </c>
      <c r="Y7645" s="136">
        <v>22796</v>
      </c>
      <c r="Z7645" s="135">
        <v>22859</v>
      </c>
      <c r="AA7645" s="136">
        <v>23422</v>
      </c>
      <c r="AB7645" s="135">
        <v>23019</v>
      </c>
      <c r="AC7645" s="136">
        <v>24099</v>
      </c>
      <c r="AD7645" s="135">
        <v>25168</v>
      </c>
      <c r="AE7645" s="137">
        <v>25710</v>
      </c>
      <c r="AF7645" s="138">
        <v>25124</v>
      </c>
    </row>
    <row r="7646" spans="2:32">
      <c r="B7646" s="114">
        <v>7608</v>
      </c>
      <c r="C7646" s="115">
        <v>7608</v>
      </c>
      <c r="D7646" s="116">
        <v>317</v>
      </c>
      <c r="E7646" s="117">
        <v>11</v>
      </c>
      <c r="F7646" s="118">
        <v>13</v>
      </c>
      <c r="G7646" s="119" t="s">
        <v>485</v>
      </c>
      <c r="H7646" s="120">
        <v>11</v>
      </c>
      <c r="I7646" s="115">
        <v>12</v>
      </c>
      <c r="J7646" s="116" t="s">
        <v>485</v>
      </c>
      <c r="K7646" s="121">
        <v>24</v>
      </c>
      <c r="L7646" s="108"/>
      <c r="M7646" s="122">
        <v>14876</v>
      </c>
      <c r="N7646" s="123">
        <v>15224</v>
      </c>
      <c r="O7646" s="124">
        <v>15380</v>
      </c>
      <c r="P7646" s="123">
        <v>16288</v>
      </c>
      <c r="Q7646" s="124">
        <v>16496</v>
      </c>
      <c r="R7646" s="123">
        <v>17604</v>
      </c>
      <c r="S7646" s="124">
        <v>18162</v>
      </c>
      <c r="T7646" s="123">
        <v>18702</v>
      </c>
      <c r="U7646" s="124">
        <v>18497</v>
      </c>
      <c r="V7646" s="123">
        <v>19298</v>
      </c>
      <c r="W7646" s="124">
        <v>20180</v>
      </c>
      <c r="X7646" s="123">
        <v>21333</v>
      </c>
      <c r="Y7646" s="124">
        <v>22127</v>
      </c>
      <c r="Z7646" s="123">
        <v>22252</v>
      </c>
      <c r="AA7646" s="124">
        <v>23113</v>
      </c>
      <c r="AB7646" s="123">
        <v>22612</v>
      </c>
      <c r="AC7646" s="124">
        <v>23188</v>
      </c>
      <c r="AD7646" s="123">
        <v>24615</v>
      </c>
      <c r="AE7646" s="125">
        <v>25236</v>
      </c>
      <c r="AF7646" s="126">
        <v>24582</v>
      </c>
    </row>
    <row r="7647" spans="2:32">
      <c r="B7647" s="127">
        <v>7609</v>
      </c>
      <c r="C7647" s="128">
        <v>7609</v>
      </c>
      <c r="D7647" s="129">
        <v>318</v>
      </c>
      <c r="E7647" s="130">
        <v>11</v>
      </c>
      <c r="F7647" s="131">
        <v>14</v>
      </c>
      <c r="G7647" s="132" t="s">
        <v>485</v>
      </c>
      <c r="H7647" s="133">
        <v>11</v>
      </c>
      <c r="I7647" s="128">
        <v>13</v>
      </c>
      <c r="J7647" s="129" t="s">
        <v>485</v>
      </c>
      <c r="K7647" s="134">
        <v>1</v>
      </c>
      <c r="L7647" s="108"/>
      <c r="M7647" s="81">
        <v>14434</v>
      </c>
      <c r="N7647" s="135">
        <v>14347</v>
      </c>
      <c r="O7647" s="136">
        <v>14971</v>
      </c>
      <c r="P7647" s="135">
        <v>15513</v>
      </c>
      <c r="Q7647" s="136">
        <v>15857</v>
      </c>
      <c r="R7647" s="135">
        <v>17138</v>
      </c>
      <c r="S7647" s="136">
        <v>17625</v>
      </c>
      <c r="T7647" s="135">
        <v>17702</v>
      </c>
      <c r="U7647" s="136">
        <v>18047</v>
      </c>
      <c r="V7647" s="135">
        <v>18585</v>
      </c>
      <c r="W7647" s="136">
        <v>20277</v>
      </c>
      <c r="X7647" s="135">
        <v>21033</v>
      </c>
      <c r="Y7647" s="136">
        <v>21907</v>
      </c>
      <c r="Z7647" s="135">
        <v>21609</v>
      </c>
      <c r="AA7647" s="136">
        <v>21294</v>
      </c>
      <c r="AB7647" s="135">
        <v>21830</v>
      </c>
      <c r="AC7647" s="136">
        <v>23717</v>
      </c>
      <c r="AD7647" s="135">
        <v>24520</v>
      </c>
      <c r="AE7647" s="137">
        <v>24185</v>
      </c>
      <c r="AF7647" s="138">
        <v>23842</v>
      </c>
    </row>
    <row r="7648" spans="2:32">
      <c r="B7648" s="114">
        <v>7610</v>
      </c>
      <c r="C7648" s="115">
        <v>7610</v>
      </c>
      <c r="D7648" s="116">
        <v>318</v>
      </c>
      <c r="E7648" s="117">
        <v>11</v>
      </c>
      <c r="F7648" s="118">
        <v>14</v>
      </c>
      <c r="G7648" s="119" t="s">
        <v>485</v>
      </c>
      <c r="H7648" s="120">
        <v>11</v>
      </c>
      <c r="I7648" s="115">
        <v>13</v>
      </c>
      <c r="J7648" s="116" t="s">
        <v>485</v>
      </c>
      <c r="K7648" s="121">
        <v>2</v>
      </c>
      <c r="L7648" s="108"/>
      <c r="M7648" s="122">
        <v>14099</v>
      </c>
      <c r="N7648" s="123">
        <v>13918</v>
      </c>
      <c r="O7648" s="124">
        <v>14549</v>
      </c>
      <c r="P7648" s="123">
        <v>15076</v>
      </c>
      <c r="Q7648" s="124">
        <v>15585</v>
      </c>
      <c r="R7648" s="123">
        <v>16755</v>
      </c>
      <c r="S7648" s="124">
        <v>17257</v>
      </c>
      <c r="T7648" s="123">
        <v>17260</v>
      </c>
      <c r="U7648" s="124">
        <v>17670</v>
      </c>
      <c r="V7648" s="123">
        <v>18287</v>
      </c>
      <c r="W7648" s="124">
        <v>19838</v>
      </c>
      <c r="X7648" s="123">
        <v>20599</v>
      </c>
      <c r="Y7648" s="124">
        <v>21458</v>
      </c>
      <c r="Z7648" s="123">
        <v>21101</v>
      </c>
      <c r="AA7648" s="124">
        <v>20796</v>
      </c>
      <c r="AB7648" s="123">
        <v>21424</v>
      </c>
      <c r="AC7648" s="124">
        <v>23156</v>
      </c>
      <c r="AD7648" s="123">
        <v>23976</v>
      </c>
      <c r="AE7648" s="125">
        <v>23571</v>
      </c>
      <c r="AF7648" s="126">
        <v>23274</v>
      </c>
    </row>
    <row r="7649" spans="2:32">
      <c r="B7649" s="127">
        <v>7611</v>
      </c>
      <c r="C7649" s="128">
        <v>7611</v>
      </c>
      <c r="D7649" s="129">
        <v>318</v>
      </c>
      <c r="E7649" s="130">
        <v>11</v>
      </c>
      <c r="F7649" s="131">
        <v>14</v>
      </c>
      <c r="G7649" s="132" t="s">
        <v>485</v>
      </c>
      <c r="H7649" s="133">
        <v>11</v>
      </c>
      <c r="I7649" s="128">
        <v>13</v>
      </c>
      <c r="J7649" s="129" t="s">
        <v>485</v>
      </c>
      <c r="K7649" s="134">
        <v>3</v>
      </c>
      <c r="L7649" s="108"/>
      <c r="M7649" s="81">
        <v>13934</v>
      </c>
      <c r="N7649" s="135">
        <v>13652</v>
      </c>
      <c r="O7649" s="136">
        <v>14308</v>
      </c>
      <c r="P7649" s="135">
        <v>14921</v>
      </c>
      <c r="Q7649" s="136">
        <v>15488</v>
      </c>
      <c r="R7649" s="135">
        <v>16647</v>
      </c>
      <c r="S7649" s="136">
        <v>17133</v>
      </c>
      <c r="T7649" s="135">
        <v>17045</v>
      </c>
      <c r="U7649" s="136">
        <v>17464</v>
      </c>
      <c r="V7649" s="135">
        <v>18233</v>
      </c>
      <c r="W7649" s="136">
        <v>19640</v>
      </c>
      <c r="X7649" s="135">
        <v>20426</v>
      </c>
      <c r="Y7649" s="136">
        <v>21216</v>
      </c>
      <c r="Z7649" s="135">
        <v>20738</v>
      </c>
      <c r="AA7649" s="136">
        <v>20548</v>
      </c>
      <c r="AB7649" s="135">
        <v>21225</v>
      </c>
      <c r="AC7649" s="136">
        <v>22866</v>
      </c>
      <c r="AD7649" s="135">
        <v>23615</v>
      </c>
      <c r="AE7649" s="137">
        <v>23105</v>
      </c>
      <c r="AF7649" s="138">
        <v>22833</v>
      </c>
    </row>
    <row r="7650" spans="2:32">
      <c r="B7650" s="114">
        <v>7612</v>
      </c>
      <c r="C7650" s="115">
        <v>7612</v>
      </c>
      <c r="D7650" s="116">
        <v>318</v>
      </c>
      <c r="E7650" s="117">
        <v>11</v>
      </c>
      <c r="F7650" s="118">
        <v>14</v>
      </c>
      <c r="G7650" s="119" t="s">
        <v>485</v>
      </c>
      <c r="H7650" s="120">
        <v>11</v>
      </c>
      <c r="I7650" s="115">
        <v>13</v>
      </c>
      <c r="J7650" s="116" t="s">
        <v>485</v>
      </c>
      <c r="K7650" s="121">
        <v>4</v>
      </c>
      <c r="L7650" s="108"/>
      <c r="M7650" s="122">
        <v>13908</v>
      </c>
      <c r="N7650" s="123">
        <v>13541</v>
      </c>
      <c r="O7650" s="124">
        <v>14187</v>
      </c>
      <c r="P7650" s="123">
        <v>14783</v>
      </c>
      <c r="Q7650" s="124">
        <v>15473</v>
      </c>
      <c r="R7650" s="123">
        <v>16520</v>
      </c>
      <c r="S7650" s="124">
        <v>16977</v>
      </c>
      <c r="T7650" s="123">
        <v>16782</v>
      </c>
      <c r="U7650" s="124">
        <v>17192</v>
      </c>
      <c r="V7650" s="123">
        <v>18021</v>
      </c>
      <c r="W7650" s="124">
        <v>19333</v>
      </c>
      <c r="X7650" s="123">
        <v>19950</v>
      </c>
      <c r="Y7650" s="124">
        <v>20712</v>
      </c>
      <c r="Z7650" s="123">
        <v>20094</v>
      </c>
      <c r="AA7650" s="124">
        <v>19984</v>
      </c>
      <c r="AB7650" s="123">
        <v>20739</v>
      </c>
      <c r="AC7650" s="124">
        <v>22262</v>
      </c>
      <c r="AD7650" s="123">
        <v>22856</v>
      </c>
      <c r="AE7650" s="125">
        <v>22245</v>
      </c>
      <c r="AF7650" s="126">
        <v>22001</v>
      </c>
    </row>
    <row r="7651" spans="2:32">
      <c r="B7651" s="127">
        <v>7613</v>
      </c>
      <c r="C7651" s="128">
        <v>7613</v>
      </c>
      <c r="D7651" s="129">
        <v>318</v>
      </c>
      <c r="E7651" s="130">
        <v>11</v>
      </c>
      <c r="F7651" s="131">
        <v>14</v>
      </c>
      <c r="G7651" s="132" t="s">
        <v>485</v>
      </c>
      <c r="H7651" s="133">
        <v>11</v>
      </c>
      <c r="I7651" s="128">
        <v>13</v>
      </c>
      <c r="J7651" s="129" t="s">
        <v>485</v>
      </c>
      <c r="K7651" s="134">
        <v>5</v>
      </c>
      <c r="L7651" s="108"/>
      <c r="M7651" s="81">
        <v>14051</v>
      </c>
      <c r="N7651" s="135">
        <v>13518</v>
      </c>
      <c r="O7651" s="136">
        <v>14149</v>
      </c>
      <c r="P7651" s="135">
        <v>14649</v>
      </c>
      <c r="Q7651" s="136">
        <v>15702</v>
      </c>
      <c r="R7651" s="135">
        <v>16565</v>
      </c>
      <c r="S7651" s="136">
        <v>17024</v>
      </c>
      <c r="T7651" s="135">
        <v>16593</v>
      </c>
      <c r="U7651" s="136">
        <v>16898</v>
      </c>
      <c r="V7651" s="135">
        <v>17980</v>
      </c>
      <c r="W7651" s="136">
        <v>19141</v>
      </c>
      <c r="X7651" s="135">
        <v>19569</v>
      </c>
      <c r="Y7651" s="136">
        <v>20280</v>
      </c>
      <c r="Z7651" s="135">
        <v>19426</v>
      </c>
      <c r="AA7651" s="136">
        <v>19289</v>
      </c>
      <c r="AB7651" s="135">
        <v>20343</v>
      </c>
      <c r="AC7651" s="136">
        <v>21681</v>
      </c>
      <c r="AD7651" s="135">
        <v>22143</v>
      </c>
      <c r="AE7651" s="137">
        <v>21274</v>
      </c>
      <c r="AF7651" s="138">
        <v>21116</v>
      </c>
    </row>
    <row r="7652" spans="2:32">
      <c r="B7652" s="114">
        <v>7614</v>
      </c>
      <c r="C7652" s="115">
        <v>7614</v>
      </c>
      <c r="D7652" s="116">
        <v>318</v>
      </c>
      <c r="E7652" s="117">
        <v>11</v>
      </c>
      <c r="F7652" s="118">
        <v>14</v>
      </c>
      <c r="G7652" s="119" t="s">
        <v>485</v>
      </c>
      <c r="H7652" s="120">
        <v>11</v>
      </c>
      <c r="I7652" s="115">
        <v>13</v>
      </c>
      <c r="J7652" s="116" t="s">
        <v>485</v>
      </c>
      <c r="K7652" s="121">
        <v>6</v>
      </c>
      <c r="L7652" s="108"/>
      <c r="M7652" s="122">
        <v>14781</v>
      </c>
      <c r="N7652" s="123">
        <v>13917</v>
      </c>
      <c r="O7652" s="124">
        <v>14341</v>
      </c>
      <c r="P7652" s="123">
        <v>14659</v>
      </c>
      <c r="Q7652" s="124">
        <v>16415</v>
      </c>
      <c r="R7652" s="123">
        <v>17180</v>
      </c>
      <c r="S7652" s="124">
        <v>17562</v>
      </c>
      <c r="T7652" s="123">
        <v>16798</v>
      </c>
      <c r="U7652" s="124">
        <v>16794</v>
      </c>
      <c r="V7652" s="123">
        <v>18410</v>
      </c>
      <c r="W7652" s="124">
        <v>19436</v>
      </c>
      <c r="X7652" s="123">
        <v>19731</v>
      </c>
      <c r="Y7652" s="124">
        <v>20241</v>
      </c>
      <c r="Z7652" s="123">
        <v>18936</v>
      </c>
      <c r="AA7652" s="124">
        <v>18643</v>
      </c>
      <c r="AB7652" s="123">
        <v>20393</v>
      </c>
      <c r="AC7652" s="124">
        <v>21599</v>
      </c>
      <c r="AD7652" s="123">
        <v>21835</v>
      </c>
      <c r="AE7652" s="125">
        <v>20709</v>
      </c>
      <c r="AF7652" s="126">
        <v>20401</v>
      </c>
    </row>
    <row r="7653" spans="2:32">
      <c r="B7653" s="127">
        <v>7615</v>
      </c>
      <c r="C7653" s="128">
        <v>7615</v>
      </c>
      <c r="D7653" s="129">
        <v>318</v>
      </c>
      <c r="E7653" s="130">
        <v>11</v>
      </c>
      <c r="F7653" s="131">
        <v>14</v>
      </c>
      <c r="G7653" s="132" t="s">
        <v>485</v>
      </c>
      <c r="H7653" s="133">
        <v>11</v>
      </c>
      <c r="I7653" s="128">
        <v>13</v>
      </c>
      <c r="J7653" s="129" t="s">
        <v>485</v>
      </c>
      <c r="K7653" s="134">
        <v>7</v>
      </c>
      <c r="L7653" s="108"/>
      <c r="M7653" s="81">
        <v>16146</v>
      </c>
      <c r="N7653" s="135">
        <v>14986</v>
      </c>
      <c r="O7653" s="136">
        <v>14907</v>
      </c>
      <c r="P7653" s="135">
        <v>15066</v>
      </c>
      <c r="Q7653" s="136">
        <v>17746</v>
      </c>
      <c r="R7653" s="135">
        <v>18415</v>
      </c>
      <c r="S7653" s="136">
        <v>18766</v>
      </c>
      <c r="T7653" s="135">
        <v>17633</v>
      </c>
      <c r="U7653" s="136">
        <v>17135</v>
      </c>
      <c r="V7653" s="135">
        <v>19619</v>
      </c>
      <c r="W7653" s="136">
        <v>20264</v>
      </c>
      <c r="X7653" s="135">
        <v>20636</v>
      </c>
      <c r="Y7653" s="136">
        <v>20950</v>
      </c>
      <c r="Z7653" s="135">
        <v>18884</v>
      </c>
      <c r="AA7653" s="136">
        <v>18531</v>
      </c>
      <c r="AB7653" s="135">
        <v>21271</v>
      </c>
      <c r="AC7653" s="136">
        <v>22205</v>
      </c>
      <c r="AD7653" s="135">
        <v>22368</v>
      </c>
      <c r="AE7653" s="137">
        <v>20999</v>
      </c>
      <c r="AF7653" s="138">
        <v>20194</v>
      </c>
    </row>
    <row r="7654" spans="2:32">
      <c r="B7654" s="114">
        <v>7616</v>
      </c>
      <c r="C7654" s="115">
        <v>7616</v>
      </c>
      <c r="D7654" s="116">
        <v>318</v>
      </c>
      <c r="E7654" s="117">
        <v>11</v>
      </c>
      <c r="F7654" s="118">
        <v>14</v>
      </c>
      <c r="G7654" s="119" t="s">
        <v>485</v>
      </c>
      <c r="H7654" s="120">
        <v>11</v>
      </c>
      <c r="I7654" s="115">
        <v>13</v>
      </c>
      <c r="J7654" s="116" t="s">
        <v>485</v>
      </c>
      <c r="K7654" s="121">
        <v>8</v>
      </c>
      <c r="L7654" s="108"/>
      <c r="M7654" s="122">
        <v>17083</v>
      </c>
      <c r="N7654" s="123">
        <v>16294</v>
      </c>
      <c r="O7654" s="124">
        <v>15781</v>
      </c>
      <c r="P7654" s="123">
        <v>15581</v>
      </c>
      <c r="Q7654" s="124">
        <v>18884</v>
      </c>
      <c r="R7654" s="123">
        <v>19370</v>
      </c>
      <c r="S7654" s="124">
        <v>19659</v>
      </c>
      <c r="T7654" s="123">
        <v>18870</v>
      </c>
      <c r="U7654" s="124">
        <v>17931</v>
      </c>
      <c r="V7654" s="123">
        <v>20726</v>
      </c>
      <c r="W7654" s="124">
        <v>21050</v>
      </c>
      <c r="X7654" s="123">
        <v>21378</v>
      </c>
      <c r="Y7654" s="124">
        <v>21688</v>
      </c>
      <c r="Z7654" s="123">
        <v>19467</v>
      </c>
      <c r="AA7654" s="124">
        <v>18912</v>
      </c>
      <c r="AB7654" s="123">
        <v>22300</v>
      </c>
      <c r="AC7654" s="124">
        <v>22763</v>
      </c>
      <c r="AD7654" s="123">
        <v>23043</v>
      </c>
      <c r="AE7654" s="125">
        <v>21968</v>
      </c>
      <c r="AF7654" s="126">
        <v>20713</v>
      </c>
    </row>
    <row r="7655" spans="2:32">
      <c r="B7655" s="127">
        <v>7617</v>
      </c>
      <c r="C7655" s="128">
        <v>7617</v>
      </c>
      <c r="D7655" s="129">
        <v>318</v>
      </c>
      <c r="E7655" s="130">
        <v>11</v>
      </c>
      <c r="F7655" s="131">
        <v>14</v>
      </c>
      <c r="G7655" s="132" t="s">
        <v>485</v>
      </c>
      <c r="H7655" s="133">
        <v>11</v>
      </c>
      <c r="I7655" s="128">
        <v>13</v>
      </c>
      <c r="J7655" s="129" t="s">
        <v>485</v>
      </c>
      <c r="K7655" s="134">
        <v>9</v>
      </c>
      <c r="L7655" s="108"/>
      <c r="M7655" s="81">
        <v>17274</v>
      </c>
      <c r="N7655" s="135">
        <v>16641</v>
      </c>
      <c r="O7655" s="136">
        <v>16483</v>
      </c>
      <c r="P7655" s="135">
        <v>16077</v>
      </c>
      <c r="Q7655" s="136">
        <v>19139</v>
      </c>
      <c r="R7655" s="135">
        <v>19587</v>
      </c>
      <c r="S7655" s="136">
        <v>19925</v>
      </c>
      <c r="T7655" s="135">
        <v>19204</v>
      </c>
      <c r="U7655" s="136">
        <v>18537</v>
      </c>
      <c r="V7655" s="135">
        <v>20981</v>
      </c>
      <c r="W7655" s="136">
        <v>21209</v>
      </c>
      <c r="X7655" s="135">
        <v>21424</v>
      </c>
      <c r="Y7655" s="136">
        <v>21907</v>
      </c>
      <c r="Z7655" s="135">
        <v>19946</v>
      </c>
      <c r="AA7655" s="136">
        <v>19261</v>
      </c>
      <c r="AB7655" s="135">
        <v>22479</v>
      </c>
      <c r="AC7655" s="136">
        <v>22811</v>
      </c>
      <c r="AD7655" s="135">
        <v>23215</v>
      </c>
      <c r="AE7655" s="137">
        <v>22143</v>
      </c>
      <c r="AF7655" s="138">
        <v>21147</v>
      </c>
    </row>
    <row r="7656" spans="2:32">
      <c r="B7656" s="114">
        <v>7618</v>
      </c>
      <c r="C7656" s="115">
        <v>7618</v>
      </c>
      <c r="D7656" s="116">
        <v>318</v>
      </c>
      <c r="E7656" s="117">
        <v>11</v>
      </c>
      <c r="F7656" s="118">
        <v>14</v>
      </c>
      <c r="G7656" s="119" t="s">
        <v>485</v>
      </c>
      <c r="H7656" s="120">
        <v>11</v>
      </c>
      <c r="I7656" s="115">
        <v>13</v>
      </c>
      <c r="J7656" s="116" t="s">
        <v>485</v>
      </c>
      <c r="K7656" s="121">
        <v>10</v>
      </c>
      <c r="L7656" s="108"/>
      <c r="M7656" s="122">
        <v>17264</v>
      </c>
      <c r="N7656" s="123">
        <v>16676</v>
      </c>
      <c r="O7656" s="124">
        <v>16909</v>
      </c>
      <c r="P7656" s="123">
        <v>16401</v>
      </c>
      <c r="Q7656" s="124">
        <v>19105</v>
      </c>
      <c r="R7656" s="123">
        <v>19457</v>
      </c>
      <c r="S7656" s="124">
        <v>19825</v>
      </c>
      <c r="T7656" s="123">
        <v>19176</v>
      </c>
      <c r="U7656" s="124">
        <v>19112</v>
      </c>
      <c r="V7656" s="123">
        <v>20832</v>
      </c>
      <c r="W7656" s="124">
        <v>21459</v>
      </c>
      <c r="X7656" s="123">
        <v>21336</v>
      </c>
      <c r="Y7656" s="124">
        <v>22024</v>
      </c>
      <c r="Z7656" s="123">
        <v>20593</v>
      </c>
      <c r="AA7656" s="124">
        <v>19814</v>
      </c>
      <c r="AB7656" s="123">
        <v>22394</v>
      </c>
      <c r="AC7656" s="124">
        <v>23126</v>
      </c>
      <c r="AD7656" s="123">
        <v>23380</v>
      </c>
      <c r="AE7656" s="125">
        <v>22384</v>
      </c>
      <c r="AF7656" s="126">
        <v>21843</v>
      </c>
    </row>
    <row r="7657" spans="2:32">
      <c r="B7657" s="127">
        <v>7619</v>
      </c>
      <c r="C7657" s="128">
        <v>7619</v>
      </c>
      <c r="D7657" s="129">
        <v>318</v>
      </c>
      <c r="E7657" s="130">
        <v>11</v>
      </c>
      <c r="F7657" s="131">
        <v>14</v>
      </c>
      <c r="G7657" s="132" t="s">
        <v>485</v>
      </c>
      <c r="H7657" s="133">
        <v>11</v>
      </c>
      <c r="I7657" s="128">
        <v>13</v>
      </c>
      <c r="J7657" s="129" t="s">
        <v>485</v>
      </c>
      <c r="K7657" s="134">
        <v>11</v>
      </c>
      <c r="L7657" s="108"/>
      <c r="M7657" s="81">
        <v>17316</v>
      </c>
      <c r="N7657" s="135">
        <v>16527</v>
      </c>
      <c r="O7657" s="136">
        <v>16851</v>
      </c>
      <c r="P7657" s="135">
        <v>16259</v>
      </c>
      <c r="Q7657" s="136">
        <v>19027</v>
      </c>
      <c r="R7657" s="135">
        <v>19231</v>
      </c>
      <c r="S7657" s="136">
        <v>19504</v>
      </c>
      <c r="T7657" s="135">
        <v>18850</v>
      </c>
      <c r="U7657" s="136">
        <v>19325</v>
      </c>
      <c r="V7657" s="135">
        <v>20345</v>
      </c>
      <c r="W7657" s="136">
        <v>21775</v>
      </c>
      <c r="X7657" s="135">
        <v>21077</v>
      </c>
      <c r="Y7657" s="136">
        <v>22155</v>
      </c>
      <c r="Z7657" s="135">
        <v>20863</v>
      </c>
      <c r="AA7657" s="136">
        <v>20055</v>
      </c>
      <c r="AB7657" s="135">
        <v>22172</v>
      </c>
      <c r="AC7657" s="136">
        <v>23310</v>
      </c>
      <c r="AD7657" s="135">
        <v>23566</v>
      </c>
      <c r="AE7657" s="137">
        <v>22584</v>
      </c>
      <c r="AF7657" s="138">
        <v>22156</v>
      </c>
    </row>
    <row r="7658" spans="2:32">
      <c r="B7658" s="114">
        <v>7620</v>
      </c>
      <c r="C7658" s="115">
        <v>7620</v>
      </c>
      <c r="D7658" s="116">
        <v>318</v>
      </c>
      <c r="E7658" s="117">
        <v>11</v>
      </c>
      <c r="F7658" s="118">
        <v>14</v>
      </c>
      <c r="G7658" s="119" t="s">
        <v>485</v>
      </c>
      <c r="H7658" s="120">
        <v>11</v>
      </c>
      <c r="I7658" s="115">
        <v>13</v>
      </c>
      <c r="J7658" s="116" t="s">
        <v>485</v>
      </c>
      <c r="K7658" s="121">
        <v>12</v>
      </c>
      <c r="L7658" s="108"/>
      <c r="M7658" s="122">
        <v>17292</v>
      </c>
      <c r="N7658" s="123">
        <v>16454</v>
      </c>
      <c r="O7658" s="124">
        <v>16784</v>
      </c>
      <c r="P7658" s="123">
        <v>16186</v>
      </c>
      <c r="Q7658" s="124">
        <v>18885</v>
      </c>
      <c r="R7658" s="123">
        <v>19010</v>
      </c>
      <c r="S7658" s="124">
        <v>19106</v>
      </c>
      <c r="T7658" s="123">
        <v>18633</v>
      </c>
      <c r="U7658" s="124">
        <v>19380</v>
      </c>
      <c r="V7658" s="123">
        <v>19917</v>
      </c>
      <c r="W7658" s="124">
        <v>21751</v>
      </c>
      <c r="X7658" s="123">
        <v>20825</v>
      </c>
      <c r="Y7658" s="124">
        <v>22015</v>
      </c>
      <c r="Z7658" s="123">
        <v>20934</v>
      </c>
      <c r="AA7658" s="124">
        <v>20155</v>
      </c>
      <c r="AB7658" s="123">
        <v>22033</v>
      </c>
      <c r="AC7658" s="124">
        <v>23047</v>
      </c>
      <c r="AD7658" s="123">
        <v>23432</v>
      </c>
      <c r="AE7658" s="125">
        <v>22658</v>
      </c>
      <c r="AF7658" s="126">
        <v>22235</v>
      </c>
    </row>
    <row r="7659" spans="2:32">
      <c r="B7659" s="127">
        <v>7621</v>
      </c>
      <c r="C7659" s="128">
        <v>7621</v>
      </c>
      <c r="D7659" s="129">
        <v>318</v>
      </c>
      <c r="E7659" s="130">
        <v>11</v>
      </c>
      <c r="F7659" s="131">
        <v>14</v>
      </c>
      <c r="G7659" s="132" t="s">
        <v>485</v>
      </c>
      <c r="H7659" s="133">
        <v>11</v>
      </c>
      <c r="I7659" s="128">
        <v>13</v>
      </c>
      <c r="J7659" s="129" t="s">
        <v>485</v>
      </c>
      <c r="K7659" s="134">
        <v>13</v>
      </c>
      <c r="L7659" s="108"/>
      <c r="M7659" s="81">
        <v>16986</v>
      </c>
      <c r="N7659" s="135">
        <v>16082</v>
      </c>
      <c r="O7659" s="136">
        <v>16402</v>
      </c>
      <c r="P7659" s="135">
        <v>15836</v>
      </c>
      <c r="Q7659" s="136">
        <v>18423</v>
      </c>
      <c r="R7659" s="135">
        <v>18633</v>
      </c>
      <c r="S7659" s="136">
        <v>18539</v>
      </c>
      <c r="T7659" s="135">
        <v>18192</v>
      </c>
      <c r="U7659" s="136">
        <v>19053</v>
      </c>
      <c r="V7659" s="135">
        <v>19318</v>
      </c>
      <c r="W7659" s="136">
        <v>21515</v>
      </c>
      <c r="X7659" s="135">
        <v>20424</v>
      </c>
      <c r="Y7659" s="136">
        <v>21533</v>
      </c>
      <c r="Z7659" s="135">
        <v>20584</v>
      </c>
      <c r="AA7659" s="136">
        <v>19848</v>
      </c>
      <c r="AB7659" s="135">
        <v>21512</v>
      </c>
      <c r="AC7659" s="136">
        <v>22708</v>
      </c>
      <c r="AD7659" s="135">
        <v>22939</v>
      </c>
      <c r="AE7659" s="137">
        <v>22292</v>
      </c>
      <c r="AF7659" s="138">
        <v>21869</v>
      </c>
    </row>
    <row r="7660" spans="2:32">
      <c r="B7660" s="114">
        <v>7622</v>
      </c>
      <c r="C7660" s="115">
        <v>7622</v>
      </c>
      <c r="D7660" s="116">
        <v>318</v>
      </c>
      <c r="E7660" s="117">
        <v>11</v>
      </c>
      <c r="F7660" s="118">
        <v>14</v>
      </c>
      <c r="G7660" s="119" t="s">
        <v>485</v>
      </c>
      <c r="H7660" s="120">
        <v>11</v>
      </c>
      <c r="I7660" s="115">
        <v>13</v>
      </c>
      <c r="J7660" s="116" t="s">
        <v>485</v>
      </c>
      <c r="K7660" s="121">
        <v>14</v>
      </c>
      <c r="L7660" s="108"/>
      <c r="M7660" s="122">
        <v>16998</v>
      </c>
      <c r="N7660" s="123">
        <v>16109</v>
      </c>
      <c r="O7660" s="124">
        <v>16307</v>
      </c>
      <c r="P7660" s="123">
        <v>15770</v>
      </c>
      <c r="Q7660" s="124">
        <v>18322</v>
      </c>
      <c r="R7660" s="123">
        <v>18649</v>
      </c>
      <c r="S7660" s="124">
        <v>18409</v>
      </c>
      <c r="T7660" s="123">
        <v>18166</v>
      </c>
      <c r="U7660" s="124">
        <v>18882</v>
      </c>
      <c r="V7660" s="123">
        <v>19211</v>
      </c>
      <c r="W7660" s="124">
        <v>21286</v>
      </c>
      <c r="X7660" s="123">
        <v>20401</v>
      </c>
      <c r="Y7660" s="124">
        <v>21285</v>
      </c>
      <c r="Z7660" s="123">
        <v>20380</v>
      </c>
      <c r="AA7660" s="124">
        <v>19672</v>
      </c>
      <c r="AB7660" s="123">
        <v>21358</v>
      </c>
      <c r="AC7660" s="124">
        <v>22407</v>
      </c>
      <c r="AD7660" s="123">
        <v>22660</v>
      </c>
      <c r="AE7660" s="125">
        <v>22135</v>
      </c>
      <c r="AF7660" s="126">
        <v>21641</v>
      </c>
    </row>
    <row r="7661" spans="2:32">
      <c r="B7661" s="127">
        <v>7623</v>
      </c>
      <c r="C7661" s="128">
        <v>7623</v>
      </c>
      <c r="D7661" s="129">
        <v>318</v>
      </c>
      <c r="E7661" s="130">
        <v>11</v>
      </c>
      <c r="F7661" s="131">
        <v>14</v>
      </c>
      <c r="G7661" s="132" t="s">
        <v>485</v>
      </c>
      <c r="H7661" s="133">
        <v>11</v>
      </c>
      <c r="I7661" s="128">
        <v>13</v>
      </c>
      <c r="J7661" s="129" t="s">
        <v>485</v>
      </c>
      <c r="K7661" s="134">
        <v>15</v>
      </c>
      <c r="L7661" s="108"/>
      <c r="M7661" s="81">
        <v>17022</v>
      </c>
      <c r="N7661" s="135">
        <v>16140</v>
      </c>
      <c r="O7661" s="136">
        <v>16298</v>
      </c>
      <c r="P7661" s="135">
        <v>15945</v>
      </c>
      <c r="Q7661" s="136">
        <v>18301</v>
      </c>
      <c r="R7661" s="135">
        <v>18778</v>
      </c>
      <c r="S7661" s="136">
        <v>18594</v>
      </c>
      <c r="T7661" s="135">
        <v>18167</v>
      </c>
      <c r="U7661" s="136">
        <v>18614</v>
      </c>
      <c r="V7661" s="135">
        <v>19330</v>
      </c>
      <c r="W7661" s="136">
        <v>20873</v>
      </c>
      <c r="X7661" s="135">
        <v>20509</v>
      </c>
      <c r="Y7661" s="136">
        <v>21152</v>
      </c>
      <c r="Z7661" s="135">
        <v>20044</v>
      </c>
      <c r="AA7661" s="136">
        <v>19517</v>
      </c>
      <c r="AB7661" s="135">
        <v>21381</v>
      </c>
      <c r="AC7661" s="136">
        <v>22007</v>
      </c>
      <c r="AD7661" s="135">
        <v>22469</v>
      </c>
      <c r="AE7661" s="137">
        <v>21767</v>
      </c>
      <c r="AF7661" s="138">
        <v>21284</v>
      </c>
    </row>
    <row r="7662" spans="2:32">
      <c r="B7662" s="114">
        <v>7624</v>
      </c>
      <c r="C7662" s="115">
        <v>7624</v>
      </c>
      <c r="D7662" s="116">
        <v>318</v>
      </c>
      <c r="E7662" s="117">
        <v>11</v>
      </c>
      <c r="F7662" s="118">
        <v>14</v>
      </c>
      <c r="G7662" s="119" t="s">
        <v>485</v>
      </c>
      <c r="H7662" s="120">
        <v>11</v>
      </c>
      <c r="I7662" s="115">
        <v>13</v>
      </c>
      <c r="J7662" s="116" t="s">
        <v>485</v>
      </c>
      <c r="K7662" s="121">
        <v>16</v>
      </c>
      <c r="L7662" s="108"/>
      <c r="M7662" s="122">
        <v>17303</v>
      </c>
      <c r="N7662" s="123">
        <v>16357</v>
      </c>
      <c r="O7662" s="124">
        <v>16570</v>
      </c>
      <c r="P7662" s="123">
        <v>16469</v>
      </c>
      <c r="Q7662" s="124">
        <v>18537</v>
      </c>
      <c r="R7662" s="123">
        <v>19138</v>
      </c>
      <c r="S7662" s="124">
        <v>19053</v>
      </c>
      <c r="T7662" s="123">
        <v>18249</v>
      </c>
      <c r="U7662" s="124">
        <v>18518</v>
      </c>
      <c r="V7662" s="123">
        <v>19682</v>
      </c>
      <c r="W7662" s="124">
        <v>20974</v>
      </c>
      <c r="X7662" s="123">
        <v>20768</v>
      </c>
      <c r="Y7662" s="124">
        <v>21181</v>
      </c>
      <c r="Z7662" s="123">
        <v>19847</v>
      </c>
      <c r="AA7662" s="124">
        <v>19597</v>
      </c>
      <c r="AB7662" s="123">
        <v>21513</v>
      </c>
      <c r="AC7662" s="124">
        <v>22220</v>
      </c>
      <c r="AD7662" s="123">
        <v>22419</v>
      </c>
      <c r="AE7662" s="125">
        <v>21344</v>
      </c>
      <c r="AF7662" s="126">
        <v>21051</v>
      </c>
    </row>
    <row r="7663" spans="2:32">
      <c r="B7663" s="127">
        <v>7625</v>
      </c>
      <c r="C7663" s="128">
        <v>7625</v>
      </c>
      <c r="D7663" s="129">
        <v>318</v>
      </c>
      <c r="E7663" s="130">
        <v>11</v>
      </c>
      <c r="F7663" s="131">
        <v>14</v>
      </c>
      <c r="G7663" s="132" t="s">
        <v>485</v>
      </c>
      <c r="H7663" s="133">
        <v>11</v>
      </c>
      <c r="I7663" s="128">
        <v>13</v>
      </c>
      <c r="J7663" s="129" t="s">
        <v>485</v>
      </c>
      <c r="K7663" s="134">
        <v>17</v>
      </c>
      <c r="L7663" s="108"/>
      <c r="M7663" s="81">
        <v>18093</v>
      </c>
      <c r="N7663" s="135">
        <v>17068</v>
      </c>
      <c r="O7663" s="136">
        <v>17492</v>
      </c>
      <c r="P7663" s="135">
        <v>17662</v>
      </c>
      <c r="Q7663" s="136">
        <v>19283</v>
      </c>
      <c r="R7663" s="135">
        <v>20029</v>
      </c>
      <c r="S7663" s="136">
        <v>19921</v>
      </c>
      <c r="T7663" s="135">
        <v>18914</v>
      </c>
      <c r="U7663" s="136">
        <v>19315</v>
      </c>
      <c r="V7663" s="135">
        <v>20653</v>
      </c>
      <c r="W7663" s="136">
        <v>21597</v>
      </c>
      <c r="X7663" s="135">
        <v>21694</v>
      </c>
      <c r="Y7663" s="136">
        <v>21923</v>
      </c>
      <c r="Z7663" s="135">
        <v>20603</v>
      </c>
      <c r="AA7663" s="136">
        <v>20701</v>
      </c>
      <c r="AB7663" s="135">
        <v>22373</v>
      </c>
      <c r="AC7663" s="136">
        <v>23115</v>
      </c>
      <c r="AD7663" s="135">
        <v>23173</v>
      </c>
      <c r="AE7663" s="137">
        <v>21981</v>
      </c>
      <c r="AF7663" s="138">
        <v>21832</v>
      </c>
    </row>
    <row r="7664" spans="2:32">
      <c r="B7664" s="114">
        <v>7626</v>
      </c>
      <c r="C7664" s="115">
        <v>7626</v>
      </c>
      <c r="D7664" s="116">
        <v>318</v>
      </c>
      <c r="E7664" s="117">
        <v>11</v>
      </c>
      <c r="F7664" s="118">
        <v>14</v>
      </c>
      <c r="G7664" s="119" t="s">
        <v>485</v>
      </c>
      <c r="H7664" s="120">
        <v>11</v>
      </c>
      <c r="I7664" s="115">
        <v>13</v>
      </c>
      <c r="J7664" s="116" t="s">
        <v>485</v>
      </c>
      <c r="K7664" s="121">
        <v>18</v>
      </c>
      <c r="L7664" s="108"/>
      <c r="M7664" s="122">
        <v>18725</v>
      </c>
      <c r="N7664" s="123">
        <v>17886</v>
      </c>
      <c r="O7664" s="124">
        <v>18674</v>
      </c>
      <c r="P7664" s="123">
        <v>18816</v>
      </c>
      <c r="Q7664" s="124">
        <v>20286</v>
      </c>
      <c r="R7664" s="123">
        <v>20767</v>
      </c>
      <c r="S7664" s="124">
        <v>20813</v>
      </c>
      <c r="T7664" s="123">
        <v>19841</v>
      </c>
      <c r="U7664" s="124">
        <v>20393</v>
      </c>
      <c r="V7664" s="123">
        <v>21796</v>
      </c>
      <c r="W7664" s="124">
        <v>22170</v>
      </c>
      <c r="X7664" s="123">
        <v>22513</v>
      </c>
      <c r="Y7664" s="124">
        <v>22948</v>
      </c>
      <c r="Z7664" s="123">
        <v>21920</v>
      </c>
      <c r="AA7664" s="124">
        <v>22029</v>
      </c>
      <c r="AB7664" s="123">
        <v>23606</v>
      </c>
      <c r="AC7664" s="124">
        <v>23976</v>
      </c>
      <c r="AD7664" s="123">
        <v>24342</v>
      </c>
      <c r="AE7664" s="125">
        <v>22996</v>
      </c>
      <c r="AF7664" s="126">
        <v>23236</v>
      </c>
    </row>
    <row r="7665" spans="2:32">
      <c r="B7665" s="127">
        <v>7627</v>
      </c>
      <c r="C7665" s="128">
        <v>7627</v>
      </c>
      <c r="D7665" s="129">
        <v>318</v>
      </c>
      <c r="E7665" s="130">
        <v>11</v>
      </c>
      <c r="F7665" s="131">
        <v>14</v>
      </c>
      <c r="G7665" s="132" t="s">
        <v>485</v>
      </c>
      <c r="H7665" s="133">
        <v>11</v>
      </c>
      <c r="I7665" s="128">
        <v>13</v>
      </c>
      <c r="J7665" s="129" t="s">
        <v>485</v>
      </c>
      <c r="K7665" s="134">
        <v>19</v>
      </c>
      <c r="L7665" s="108"/>
      <c r="M7665" s="81">
        <v>18462</v>
      </c>
      <c r="N7665" s="135">
        <v>17484</v>
      </c>
      <c r="O7665" s="136">
        <v>18447</v>
      </c>
      <c r="P7665" s="135">
        <v>18692</v>
      </c>
      <c r="Q7665" s="136">
        <v>20289</v>
      </c>
      <c r="R7665" s="135">
        <v>20559</v>
      </c>
      <c r="S7665" s="136">
        <v>20831</v>
      </c>
      <c r="T7665" s="135">
        <v>19710</v>
      </c>
      <c r="U7665" s="136">
        <v>20289</v>
      </c>
      <c r="V7665" s="135">
        <v>21969</v>
      </c>
      <c r="W7665" s="136">
        <v>22303</v>
      </c>
      <c r="X7665" s="135">
        <v>22590</v>
      </c>
      <c r="Y7665" s="136">
        <v>23385</v>
      </c>
      <c r="Z7665" s="135">
        <v>22272</v>
      </c>
      <c r="AA7665" s="136">
        <v>22315</v>
      </c>
      <c r="AB7665" s="135">
        <v>24100</v>
      </c>
      <c r="AC7665" s="136">
        <v>24468</v>
      </c>
      <c r="AD7665" s="135">
        <v>25011</v>
      </c>
      <c r="AE7665" s="137">
        <v>23474</v>
      </c>
      <c r="AF7665" s="138">
        <v>23746</v>
      </c>
    </row>
    <row r="7666" spans="2:32">
      <c r="B7666" s="114">
        <v>7628</v>
      </c>
      <c r="C7666" s="115">
        <v>7628</v>
      </c>
      <c r="D7666" s="116">
        <v>318</v>
      </c>
      <c r="E7666" s="117">
        <v>11</v>
      </c>
      <c r="F7666" s="118">
        <v>14</v>
      </c>
      <c r="G7666" s="119" t="s">
        <v>485</v>
      </c>
      <c r="H7666" s="120">
        <v>11</v>
      </c>
      <c r="I7666" s="115">
        <v>13</v>
      </c>
      <c r="J7666" s="116" t="s">
        <v>485</v>
      </c>
      <c r="K7666" s="121">
        <v>20</v>
      </c>
      <c r="L7666" s="108"/>
      <c r="M7666" s="122">
        <v>18096</v>
      </c>
      <c r="N7666" s="123">
        <v>17230</v>
      </c>
      <c r="O7666" s="124">
        <v>17999</v>
      </c>
      <c r="P7666" s="123">
        <v>18464</v>
      </c>
      <c r="Q7666" s="124">
        <v>20181</v>
      </c>
      <c r="R7666" s="123">
        <v>20291</v>
      </c>
      <c r="S7666" s="124">
        <v>20614</v>
      </c>
      <c r="T7666" s="123">
        <v>19713</v>
      </c>
      <c r="U7666" s="124">
        <v>20207</v>
      </c>
      <c r="V7666" s="123">
        <v>22090</v>
      </c>
      <c r="W7666" s="124">
        <v>22672</v>
      </c>
      <c r="X7666" s="123">
        <v>22886</v>
      </c>
      <c r="Y7666" s="124">
        <v>23598</v>
      </c>
      <c r="Z7666" s="123">
        <v>22643</v>
      </c>
      <c r="AA7666" s="124">
        <v>22704</v>
      </c>
      <c r="AB7666" s="123">
        <v>24514</v>
      </c>
      <c r="AC7666" s="124">
        <v>25284</v>
      </c>
      <c r="AD7666" s="123">
        <v>25471</v>
      </c>
      <c r="AE7666" s="125">
        <v>24223</v>
      </c>
      <c r="AF7666" s="126">
        <v>24314</v>
      </c>
    </row>
    <row r="7667" spans="2:32">
      <c r="B7667" s="127">
        <v>7629</v>
      </c>
      <c r="C7667" s="128">
        <v>7629</v>
      </c>
      <c r="D7667" s="129">
        <v>318</v>
      </c>
      <c r="E7667" s="130">
        <v>11</v>
      </c>
      <c r="F7667" s="131">
        <v>14</v>
      </c>
      <c r="G7667" s="132" t="s">
        <v>485</v>
      </c>
      <c r="H7667" s="133">
        <v>11</v>
      </c>
      <c r="I7667" s="128">
        <v>13</v>
      </c>
      <c r="J7667" s="129" t="s">
        <v>485</v>
      </c>
      <c r="K7667" s="134">
        <v>21</v>
      </c>
      <c r="L7667" s="108"/>
      <c r="M7667" s="81">
        <v>17617</v>
      </c>
      <c r="N7667" s="135">
        <v>16916</v>
      </c>
      <c r="O7667" s="136">
        <v>17751</v>
      </c>
      <c r="P7667" s="135">
        <v>18211</v>
      </c>
      <c r="Q7667" s="136">
        <v>19915</v>
      </c>
      <c r="R7667" s="135">
        <v>19998</v>
      </c>
      <c r="S7667" s="136">
        <v>20428</v>
      </c>
      <c r="T7667" s="135">
        <v>19689</v>
      </c>
      <c r="U7667" s="136">
        <v>20319</v>
      </c>
      <c r="V7667" s="135">
        <v>22108</v>
      </c>
      <c r="W7667" s="136">
        <v>22961</v>
      </c>
      <c r="X7667" s="135">
        <v>23161</v>
      </c>
      <c r="Y7667" s="136">
        <v>24011</v>
      </c>
      <c r="Z7667" s="135">
        <v>23269</v>
      </c>
      <c r="AA7667" s="136">
        <v>23185</v>
      </c>
      <c r="AB7667" s="135">
        <v>24960</v>
      </c>
      <c r="AC7667" s="136">
        <v>26063</v>
      </c>
      <c r="AD7667" s="135">
        <v>26207</v>
      </c>
      <c r="AE7667" s="137">
        <v>25093</v>
      </c>
      <c r="AF7667" s="138">
        <v>25200</v>
      </c>
    </row>
    <row r="7668" spans="2:32">
      <c r="B7668" s="114">
        <v>7630</v>
      </c>
      <c r="C7668" s="115">
        <v>7630</v>
      </c>
      <c r="D7668" s="116">
        <v>318</v>
      </c>
      <c r="E7668" s="117">
        <v>11</v>
      </c>
      <c r="F7668" s="118">
        <v>14</v>
      </c>
      <c r="G7668" s="119" t="s">
        <v>485</v>
      </c>
      <c r="H7668" s="120">
        <v>11</v>
      </c>
      <c r="I7668" s="115">
        <v>13</v>
      </c>
      <c r="J7668" s="116" t="s">
        <v>485</v>
      </c>
      <c r="K7668" s="121">
        <v>22</v>
      </c>
      <c r="L7668" s="108"/>
      <c r="M7668" s="122">
        <v>16850</v>
      </c>
      <c r="N7668" s="123">
        <v>16363</v>
      </c>
      <c r="O7668" s="124">
        <v>17199</v>
      </c>
      <c r="P7668" s="123">
        <v>17696</v>
      </c>
      <c r="Q7668" s="124">
        <v>19164</v>
      </c>
      <c r="R7668" s="123">
        <v>19416</v>
      </c>
      <c r="S7668" s="124">
        <v>19829</v>
      </c>
      <c r="T7668" s="123">
        <v>19327</v>
      </c>
      <c r="U7668" s="124">
        <v>20035</v>
      </c>
      <c r="V7668" s="123">
        <v>21568</v>
      </c>
      <c r="W7668" s="124">
        <v>22597</v>
      </c>
      <c r="X7668" s="123">
        <v>22957</v>
      </c>
      <c r="Y7668" s="124">
        <v>23794</v>
      </c>
      <c r="Z7668" s="123">
        <v>23285</v>
      </c>
      <c r="AA7668" s="124">
        <v>23145</v>
      </c>
      <c r="AB7668" s="123">
        <v>24674</v>
      </c>
      <c r="AC7668" s="124">
        <v>25949</v>
      </c>
      <c r="AD7668" s="123">
        <v>26173</v>
      </c>
      <c r="AE7668" s="125">
        <v>25288</v>
      </c>
      <c r="AF7668" s="126">
        <v>25374</v>
      </c>
    </row>
    <row r="7669" spans="2:32">
      <c r="B7669" s="127">
        <v>7631</v>
      </c>
      <c r="C7669" s="128">
        <v>7631</v>
      </c>
      <c r="D7669" s="129">
        <v>318</v>
      </c>
      <c r="E7669" s="130">
        <v>11</v>
      </c>
      <c r="F7669" s="131">
        <v>14</v>
      </c>
      <c r="G7669" s="132" t="s">
        <v>485</v>
      </c>
      <c r="H7669" s="133">
        <v>11</v>
      </c>
      <c r="I7669" s="128">
        <v>13</v>
      </c>
      <c r="J7669" s="129" t="s">
        <v>485</v>
      </c>
      <c r="K7669" s="134">
        <v>23</v>
      </c>
      <c r="L7669" s="108"/>
      <c r="M7669" s="81">
        <v>15869</v>
      </c>
      <c r="N7669" s="135">
        <v>15678</v>
      </c>
      <c r="O7669" s="136">
        <v>16591</v>
      </c>
      <c r="P7669" s="135">
        <v>17011</v>
      </c>
      <c r="Q7669" s="136">
        <v>18091</v>
      </c>
      <c r="R7669" s="135">
        <v>18521</v>
      </c>
      <c r="S7669" s="136">
        <v>18958</v>
      </c>
      <c r="T7669" s="135">
        <v>18787</v>
      </c>
      <c r="U7669" s="136">
        <v>19591</v>
      </c>
      <c r="V7669" s="135">
        <v>20649</v>
      </c>
      <c r="W7669" s="136">
        <v>21814</v>
      </c>
      <c r="X7669" s="135">
        <v>22287</v>
      </c>
      <c r="Y7669" s="136">
        <v>23137</v>
      </c>
      <c r="Z7669" s="135">
        <v>22988</v>
      </c>
      <c r="AA7669" s="136">
        <v>22728</v>
      </c>
      <c r="AB7669" s="135">
        <v>23873</v>
      </c>
      <c r="AC7669" s="136">
        <v>25335</v>
      </c>
      <c r="AD7669" s="135">
        <v>25618</v>
      </c>
      <c r="AE7669" s="137">
        <v>25063</v>
      </c>
      <c r="AF7669" s="138">
        <v>25161</v>
      </c>
    </row>
    <row r="7670" spans="2:32">
      <c r="B7670" s="114">
        <v>7632</v>
      </c>
      <c r="C7670" s="115">
        <v>7632</v>
      </c>
      <c r="D7670" s="116">
        <v>318</v>
      </c>
      <c r="E7670" s="117">
        <v>11</v>
      </c>
      <c r="F7670" s="118">
        <v>14</v>
      </c>
      <c r="G7670" s="119" t="s">
        <v>485</v>
      </c>
      <c r="H7670" s="120">
        <v>11</v>
      </c>
      <c r="I7670" s="115">
        <v>13</v>
      </c>
      <c r="J7670" s="116" t="s">
        <v>485</v>
      </c>
      <c r="K7670" s="121">
        <v>24</v>
      </c>
      <c r="L7670" s="108"/>
      <c r="M7670" s="122">
        <v>14977</v>
      </c>
      <c r="N7670" s="123">
        <v>14753</v>
      </c>
      <c r="O7670" s="124">
        <v>15950</v>
      </c>
      <c r="P7670" s="123">
        <v>16316</v>
      </c>
      <c r="Q7670" s="124">
        <v>17051</v>
      </c>
      <c r="R7670" s="123">
        <v>17672</v>
      </c>
      <c r="S7670" s="124">
        <v>18187</v>
      </c>
      <c r="T7670" s="123">
        <v>18010</v>
      </c>
      <c r="U7670" s="124">
        <v>19188</v>
      </c>
      <c r="V7670" s="123">
        <v>19672</v>
      </c>
      <c r="W7670" s="124">
        <v>20936</v>
      </c>
      <c r="X7670" s="123">
        <v>21602</v>
      </c>
      <c r="Y7670" s="124">
        <v>22590</v>
      </c>
      <c r="Z7670" s="123">
        <v>22619</v>
      </c>
      <c r="AA7670" s="124">
        <v>22267</v>
      </c>
      <c r="AB7670" s="123">
        <v>22965</v>
      </c>
      <c r="AC7670" s="124">
        <v>24560</v>
      </c>
      <c r="AD7670" s="123">
        <v>25076</v>
      </c>
      <c r="AE7670" s="125">
        <v>24473</v>
      </c>
      <c r="AF7670" s="126">
        <v>24859</v>
      </c>
    </row>
    <row r="7671" spans="2:32">
      <c r="B7671" s="127">
        <v>7633</v>
      </c>
      <c r="C7671" s="128">
        <v>7633</v>
      </c>
      <c r="D7671" s="129">
        <v>319</v>
      </c>
      <c r="E7671" s="130">
        <v>11</v>
      </c>
      <c r="F7671" s="131">
        <v>15</v>
      </c>
      <c r="G7671" s="132" t="s">
        <v>485</v>
      </c>
      <c r="H7671" s="133">
        <v>11</v>
      </c>
      <c r="I7671" s="128">
        <v>14</v>
      </c>
      <c r="J7671" s="129" t="s">
        <v>485</v>
      </c>
      <c r="K7671" s="134">
        <v>1</v>
      </c>
      <c r="L7671" s="108"/>
      <c r="M7671" s="81">
        <v>14246</v>
      </c>
      <c r="N7671" s="135">
        <v>14460</v>
      </c>
      <c r="O7671" s="136">
        <v>15336</v>
      </c>
      <c r="P7671" s="135">
        <v>15780</v>
      </c>
      <c r="Q7671" s="136">
        <v>16715</v>
      </c>
      <c r="R7671" s="135">
        <v>17174</v>
      </c>
      <c r="S7671" s="136">
        <v>17302</v>
      </c>
      <c r="T7671" s="135">
        <v>17676</v>
      </c>
      <c r="U7671" s="136">
        <v>18116</v>
      </c>
      <c r="V7671" s="135">
        <v>19816</v>
      </c>
      <c r="W7671" s="136">
        <v>20799</v>
      </c>
      <c r="X7671" s="135">
        <v>21425</v>
      </c>
      <c r="Y7671" s="136">
        <v>21657</v>
      </c>
      <c r="Z7671" s="135">
        <v>20982</v>
      </c>
      <c r="AA7671" s="136">
        <v>21596</v>
      </c>
      <c r="AB7671" s="135">
        <v>23534</v>
      </c>
      <c r="AC7671" s="136">
        <v>24465</v>
      </c>
      <c r="AD7671" s="135">
        <v>24123</v>
      </c>
      <c r="AE7671" s="137">
        <v>23842</v>
      </c>
      <c r="AF7671" s="138">
        <v>22918</v>
      </c>
    </row>
    <row r="7672" spans="2:32">
      <c r="B7672" s="114">
        <v>7634</v>
      </c>
      <c r="C7672" s="115">
        <v>7634</v>
      </c>
      <c r="D7672" s="116">
        <v>319</v>
      </c>
      <c r="E7672" s="117">
        <v>11</v>
      </c>
      <c r="F7672" s="118">
        <v>15</v>
      </c>
      <c r="G7672" s="119" t="s">
        <v>485</v>
      </c>
      <c r="H7672" s="120">
        <v>11</v>
      </c>
      <c r="I7672" s="115">
        <v>14</v>
      </c>
      <c r="J7672" s="116" t="s">
        <v>485</v>
      </c>
      <c r="K7672" s="121">
        <v>2</v>
      </c>
      <c r="L7672" s="108"/>
      <c r="M7672" s="122">
        <v>13871</v>
      </c>
      <c r="N7672" s="123">
        <v>14056</v>
      </c>
      <c r="O7672" s="124">
        <v>14906</v>
      </c>
      <c r="P7672" s="123">
        <v>15473</v>
      </c>
      <c r="Q7672" s="124">
        <v>16265</v>
      </c>
      <c r="R7672" s="123">
        <v>16811</v>
      </c>
      <c r="S7672" s="124">
        <v>16883</v>
      </c>
      <c r="T7672" s="123">
        <v>17281</v>
      </c>
      <c r="U7672" s="124">
        <v>17666</v>
      </c>
      <c r="V7672" s="123">
        <v>19384</v>
      </c>
      <c r="W7672" s="124">
        <v>20397</v>
      </c>
      <c r="X7672" s="123">
        <v>20974</v>
      </c>
      <c r="Y7672" s="124">
        <v>21123</v>
      </c>
      <c r="Z7672" s="123">
        <v>20496</v>
      </c>
      <c r="AA7672" s="124">
        <v>21193</v>
      </c>
      <c r="AB7672" s="123">
        <v>22965</v>
      </c>
      <c r="AC7672" s="124">
        <v>23910</v>
      </c>
      <c r="AD7672" s="123">
        <v>23516</v>
      </c>
      <c r="AE7672" s="125">
        <v>23264</v>
      </c>
      <c r="AF7672" s="126">
        <v>22379</v>
      </c>
    </row>
    <row r="7673" spans="2:32">
      <c r="B7673" s="127">
        <v>7635</v>
      </c>
      <c r="C7673" s="128">
        <v>7635</v>
      </c>
      <c r="D7673" s="129">
        <v>319</v>
      </c>
      <c r="E7673" s="130">
        <v>11</v>
      </c>
      <c r="F7673" s="131">
        <v>15</v>
      </c>
      <c r="G7673" s="132" t="s">
        <v>485</v>
      </c>
      <c r="H7673" s="133">
        <v>11</v>
      </c>
      <c r="I7673" s="128">
        <v>14</v>
      </c>
      <c r="J7673" s="129" t="s">
        <v>485</v>
      </c>
      <c r="K7673" s="134">
        <v>3</v>
      </c>
      <c r="L7673" s="108"/>
      <c r="M7673" s="81">
        <v>13665</v>
      </c>
      <c r="N7673" s="135">
        <v>13791</v>
      </c>
      <c r="O7673" s="136">
        <v>14718</v>
      </c>
      <c r="P7673" s="135">
        <v>15338</v>
      </c>
      <c r="Q7673" s="136">
        <v>16105</v>
      </c>
      <c r="R7673" s="135">
        <v>16655</v>
      </c>
      <c r="S7673" s="136">
        <v>16631</v>
      </c>
      <c r="T7673" s="135">
        <v>17056</v>
      </c>
      <c r="U7673" s="136">
        <v>17561</v>
      </c>
      <c r="V7673" s="135">
        <v>19215</v>
      </c>
      <c r="W7673" s="136">
        <v>20231</v>
      </c>
      <c r="X7673" s="135">
        <v>20743</v>
      </c>
      <c r="Y7673" s="136">
        <v>20746</v>
      </c>
      <c r="Z7673" s="135">
        <v>20264</v>
      </c>
      <c r="AA7673" s="136">
        <v>21006</v>
      </c>
      <c r="AB7673" s="135">
        <v>22667</v>
      </c>
      <c r="AC7673" s="136">
        <v>23636</v>
      </c>
      <c r="AD7673" s="135">
        <v>23049</v>
      </c>
      <c r="AE7673" s="137">
        <v>22825</v>
      </c>
      <c r="AF7673" s="138">
        <v>22088</v>
      </c>
    </row>
    <row r="7674" spans="2:32">
      <c r="B7674" s="114">
        <v>7636</v>
      </c>
      <c r="C7674" s="115">
        <v>7636</v>
      </c>
      <c r="D7674" s="116">
        <v>319</v>
      </c>
      <c r="E7674" s="117">
        <v>11</v>
      </c>
      <c r="F7674" s="118">
        <v>15</v>
      </c>
      <c r="G7674" s="119" t="s">
        <v>485</v>
      </c>
      <c r="H7674" s="120">
        <v>11</v>
      </c>
      <c r="I7674" s="115">
        <v>14</v>
      </c>
      <c r="J7674" s="116" t="s">
        <v>485</v>
      </c>
      <c r="K7674" s="121">
        <v>4</v>
      </c>
      <c r="L7674" s="108"/>
      <c r="M7674" s="122">
        <v>13624</v>
      </c>
      <c r="N7674" s="123">
        <v>13717</v>
      </c>
      <c r="O7674" s="124">
        <v>14629</v>
      </c>
      <c r="P7674" s="123">
        <v>15333</v>
      </c>
      <c r="Q7674" s="124">
        <v>16065</v>
      </c>
      <c r="R7674" s="123">
        <v>16573</v>
      </c>
      <c r="S7674" s="124">
        <v>16459</v>
      </c>
      <c r="T7674" s="123">
        <v>16842</v>
      </c>
      <c r="U7674" s="124">
        <v>17307</v>
      </c>
      <c r="V7674" s="123">
        <v>19013</v>
      </c>
      <c r="W7674" s="124">
        <v>19879</v>
      </c>
      <c r="X7674" s="123">
        <v>20307</v>
      </c>
      <c r="Y7674" s="124">
        <v>20149</v>
      </c>
      <c r="Z7674" s="123">
        <v>19771</v>
      </c>
      <c r="AA7674" s="124">
        <v>20584</v>
      </c>
      <c r="AB7674" s="123">
        <v>22104</v>
      </c>
      <c r="AC7674" s="124">
        <v>22925</v>
      </c>
      <c r="AD7674" s="123">
        <v>22245</v>
      </c>
      <c r="AE7674" s="125">
        <v>22032</v>
      </c>
      <c r="AF7674" s="126">
        <v>21447</v>
      </c>
    </row>
    <row r="7675" spans="2:32">
      <c r="B7675" s="127">
        <v>7637</v>
      </c>
      <c r="C7675" s="128">
        <v>7637</v>
      </c>
      <c r="D7675" s="129">
        <v>319</v>
      </c>
      <c r="E7675" s="130">
        <v>11</v>
      </c>
      <c r="F7675" s="131">
        <v>15</v>
      </c>
      <c r="G7675" s="132" t="s">
        <v>485</v>
      </c>
      <c r="H7675" s="133">
        <v>11</v>
      </c>
      <c r="I7675" s="128">
        <v>14</v>
      </c>
      <c r="J7675" s="129" t="s">
        <v>485</v>
      </c>
      <c r="K7675" s="134">
        <v>5</v>
      </c>
      <c r="L7675" s="108"/>
      <c r="M7675" s="81">
        <v>13851</v>
      </c>
      <c r="N7675" s="135">
        <v>13702</v>
      </c>
      <c r="O7675" s="136">
        <v>14518</v>
      </c>
      <c r="P7675" s="135">
        <v>15585</v>
      </c>
      <c r="Q7675" s="136">
        <v>16197</v>
      </c>
      <c r="R7675" s="135">
        <v>16670</v>
      </c>
      <c r="S7675" s="136">
        <v>16342</v>
      </c>
      <c r="T7675" s="135">
        <v>16623</v>
      </c>
      <c r="U7675" s="136">
        <v>17000</v>
      </c>
      <c r="V7675" s="135">
        <v>18918</v>
      </c>
      <c r="W7675" s="136">
        <v>19620</v>
      </c>
      <c r="X7675" s="135">
        <v>19960</v>
      </c>
      <c r="Y7675" s="136">
        <v>19479</v>
      </c>
      <c r="Z7675" s="135">
        <v>19143</v>
      </c>
      <c r="AA7675" s="136">
        <v>20245</v>
      </c>
      <c r="AB7675" s="135">
        <v>21567</v>
      </c>
      <c r="AC7675" s="136">
        <v>22315</v>
      </c>
      <c r="AD7675" s="135">
        <v>21315</v>
      </c>
      <c r="AE7675" s="137">
        <v>21174</v>
      </c>
      <c r="AF7675" s="138">
        <v>20636</v>
      </c>
    </row>
    <row r="7676" spans="2:32">
      <c r="B7676" s="114">
        <v>7638</v>
      </c>
      <c r="C7676" s="115">
        <v>7638</v>
      </c>
      <c r="D7676" s="116">
        <v>319</v>
      </c>
      <c r="E7676" s="117">
        <v>11</v>
      </c>
      <c r="F7676" s="118">
        <v>15</v>
      </c>
      <c r="G7676" s="119" t="s">
        <v>485</v>
      </c>
      <c r="H7676" s="120">
        <v>11</v>
      </c>
      <c r="I7676" s="115">
        <v>14</v>
      </c>
      <c r="J7676" s="116" t="s">
        <v>485</v>
      </c>
      <c r="K7676" s="121">
        <v>6</v>
      </c>
      <c r="L7676" s="108"/>
      <c r="M7676" s="122">
        <v>14572</v>
      </c>
      <c r="N7676" s="123">
        <v>13888</v>
      </c>
      <c r="O7676" s="124">
        <v>14545</v>
      </c>
      <c r="P7676" s="123">
        <v>16308</v>
      </c>
      <c r="Q7676" s="124">
        <v>16821</v>
      </c>
      <c r="R7676" s="123">
        <v>17251</v>
      </c>
      <c r="S7676" s="124">
        <v>16631</v>
      </c>
      <c r="T7676" s="123">
        <v>16593</v>
      </c>
      <c r="U7676" s="124">
        <v>16725</v>
      </c>
      <c r="V7676" s="123">
        <v>19302</v>
      </c>
      <c r="W7676" s="124">
        <v>19805</v>
      </c>
      <c r="X7676" s="123">
        <v>19997</v>
      </c>
      <c r="Y7676" s="124">
        <v>19201</v>
      </c>
      <c r="Z7676" s="123">
        <v>18530</v>
      </c>
      <c r="AA7676" s="124">
        <v>20318</v>
      </c>
      <c r="AB7676" s="123">
        <v>21507</v>
      </c>
      <c r="AC7676" s="124">
        <v>22138</v>
      </c>
      <c r="AD7676" s="123">
        <v>20759</v>
      </c>
      <c r="AE7676" s="125">
        <v>20453</v>
      </c>
      <c r="AF7676" s="126">
        <v>19844</v>
      </c>
    </row>
    <row r="7677" spans="2:32">
      <c r="B7677" s="127">
        <v>7639</v>
      </c>
      <c r="C7677" s="128">
        <v>7639</v>
      </c>
      <c r="D7677" s="129">
        <v>319</v>
      </c>
      <c r="E7677" s="130">
        <v>11</v>
      </c>
      <c r="F7677" s="131">
        <v>15</v>
      </c>
      <c r="G7677" s="132" t="s">
        <v>485</v>
      </c>
      <c r="H7677" s="133">
        <v>11</v>
      </c>
      <c r="I7677" s="128">
        <v>14</v>
      </c>
      <c r="J7677" s="129" t="s">
        <v>485</v>
      </c>
      <c r="K7677" s="134">
        <v>7</v>
      </c>
      <c r="L7677" s="108"/>
      <c r="M7677" s="81">
        <v>15805</v>
      </c>
      <c r="N7677" s="135">
        <v>14468</v>
      </c>
      <c r="O7677" s="136">
        <v>14968</v>
      </c>
      <c r="P7677" s="135">
        <v>17661</v>
      </c>
      <c r="Q7677" s="136">
        <v>18124</v>
      </c>
      <c r="R7677" s="135">
        <v>18462</v>
      </c>
      <c r="S7677" s="136">
        <v>17521</v>
      </c>
      <c r="T7677" s="135">
        <v>17016</v>
      </c>
      <c r="U7677" s="136">
        <v>16898</v>
      </c>
      <c r="V7677" s="135">
        <v>20241</v>
      </c>
      <c r="W7677" s="136">
        <v>20714</v>
      </c>
      <c r="X7677" s="135">
        <v>20779</v>
      </c>
      <c r="Y7677" s="136">
        <v>19697</v>
      </c>
      <c r="Z7677" s="135">
        <v>18450</v>
      </c>
      <c r="AA7677" s="136">
        <v>21221</v>
      </c>
      <c r="AB7677" s="135">
        <v>22148</v>
      </c>
      <c r="AC7677" s="136">
        <v>22689</v>
      </c>
      <c r="AD7677" s="135">
        <v>21064</v>
      </c>
      <c r="AE7677" s="137">
        <v>20248</v>
      </c>
      <c r="AF7677" s="138">
        <v>19649</v>
      </c>
    </row>
    <row r="7678" spans="2:32">
      <c r="B7678" s="114">
        <v>7640</v>
      </c>
      <c r="C7678" s="115">
        <v>7640</v>
      </c>
      <c r="D7678" s="116">
        <v>319</v>
      </c>
      <c r="E7678" s="117">
        <v>11</v>
      </c>
      <c r="F7678" s="118">
        <v>15</v>
      </c>
      <c r="G7678" s="119" t="s">
        <v>485</v>
      </c>
      <c r="H7678" s="120">
        <v>11</v>
      </c>
      <c r="I7678" s="115">
        <v>14</v>
      </c>
      <c r="J7678" s="116" t="s">
        <v>485</v>
      </c>
      <c r="K7678" s="121">
        <v>8</v>
      </c>
      <c r="L7678" s="108"/>
      <c r="M7678" s="122">
        <v>16703</v>
      </c>
      <c r="N7678" s="123">
        <v>15361</v>
      </c>
      <c r="O7678" s="124">
        <v>15511</v>
      </c>
      <c r="P7678" s="123">
        <v>18814</v>
      </c>
      <c r="Q7678" s="124">
        <v>19187</v>
      </c>
      <c r="R7678" s="123">
        <v>19391</v>
      </c>
      <c r="S7678" s="124">
        <v>18786</v>
      </c>
      <c r="T7678" s="123">
        <v>17873</v>
      </c>
      <c r="U7678" s="124">
        <v>17423</v>
      </c>
      <c r="V7678" s="123">
        <v>21084</v>
      </c>
      <c r="W7678" s="124">
        <v>21752</v>
      </c>
      <c r="X7678" s="123">
        <v>21603</v>
      </c>
      <c r="Y7678" s="124">
        <v>20768</v>
      </c>
      <c r="Z7678" s="123">
        <v>18856</v>
      </c>
      <c r="AA7678" s="124">
        <v>22273</v>
      </c>
      <c r="AB7678" s="123">
        <v>22747</v>
      </c>
      <c r="AC7678" s="124">
        <v>23471</v>
      </c>
      <c r="AD7678" s="123">
        <v>22036</v>
      </c>
      <c r="AE7678" s="125">
        <v>20776</v>
      </c>
      <c r="AF7678" s="126">
        <v>20011</v>
      </c>
    </row>
    <row r="7679" spans="2:32">
      <c r="B7679" s="127">
        <v>7641</v>
      </c>
      <c r="C7679" s="128">
        <v>7641</v>
      </c>
      <c r="D7679" s="129">
        <v>319</v>
      </c>
      <c r="E7679" s="130">
        <v>11</v>
      </c>
      <c r="F7679" s="131">
        <v>15</v>
      </c>
      <c r="G7679" s="132" t="s">
        <v>485</v>
      </c>
      <c r="H7679" s="133">
        <v>11</v>
      </c>
      <c r="I7679" s="128">
        <v>14</v>
      </c>
      <c r="J7679" s="129" t="s">
        <v>485</v>
      </c>
      <c r="K7679" s="134">
        <v>9</v>
      </c>
      <c r="L7679" s="108"/>
      <c r="M7679" s="81">
        <v>16936</v>
      </c>
      <c r="N7679" s="135">
        <v>16033</v>
      </c>
      <c r="O7679" s="136">
        <v>15982</v>
      </c>
      <c r="P7679" s="135">
        <v>19032</v>
      </c>
      <c r="Q7679" s="136">
        <v>19339</v>
      </c>
      <c r="R7679" s="135">
        <v>19615</v>
      </c>
      <c r="S7679" s="136">
        <v>19090</v>
      </c>
      <c r="T7679" s="135">
        <v>18473</v>
      </c>
      <c r="U7679" s="136">
        <v>17936</v>
      </c>
      <c r="V7679" s="135">
        <v>21213</v>
      </c>
      <c r="W7679" s="136">
        <v>21780</v>
      </c>
      <c r="X7679" s="135">
        <v>21809</v>
      </c>
      <c r="Y7679" s="136">
        <v>20975</v>
      </c>
      <c r="Z7679" s="135">
        <v>19186</v>
      </c>
      <c r="AA7679" s="136">
        <v>22434</v>
      </c>
      <c r="AB7679" s="135">
        <v>22773</v>
      </c>
      <c r="AC7679" s="136">
        <v>23383</v>
      </c>
      <c r="AD7679" s="135">
        <v>22187</v>
      </c>
      <c r="AE7679" s="137">
        <v>21181</v>
      </c>
      <c r="AF7679" s="138">
        <v>20307</v>
      </c>
    </row>
    <row r="7680" spans="2:32">
      <c r="B7680" s="114">
        <v>7642</v>
      </c>
      <c r="C7680" s="115">
        <v>7642</v>
      </c>
      <c r="D7680" s="116">
        <v>319</v>
      </c>
      <c r="E7680" s="117">
        <v>11</v>
      </c>
      <c r="F7680" s="118">
        <v>15</v>
      </c>
      <c r="G7680" s="119" t="s">
        <v>485</v>
      </c>
      <c r="H7680" s="120">
        <v>11</v>
      </c>
      <c r="I7680" s="115">
        <v>14</v>
      </c>
      <c r="J7680" s="116" t="s">
        <v>485</v>
      </c>
      <c r="K7680" s="121">
        <v>10</v>
      </c>
      <c r="L7680" s="108"/>
      <c r="M7680" s="122">
        <v>16857</v>
      </c>
      <c r="N7680" s="123">
        <v>16471</v>
      </c>
      <c r="O7680" s="124">
        <v>16350</v>
      </c>
      <c r="P7680" s="123">
        <v>18954</v>
      </c>
      <c r="Q7680" s="124">
        <v>19267</v>
      </c>
      <c r="R7680" s="123">
        <v>19599</v>
      </c>
      <c r="S7680" s="124">
        <v>19167</v>
      </c>
      <c r="T7680" s="123">
        <v>18981</v>
      </c>
      <c r="U7680" s="124">
        <v>18200</v>
      </c>
      <c r="V7680" s="123">
        <v>21403</v>
      </c>
      <c r="W7680" s="124">
        <v>21833</v>
      </c>
      <c r="X7680" s="123">
        <v>21868</v>
      </c>
      <c r="Y7680" s="124">
        <v>21125</v>
      </c>
      <c r="Z7680" s="123">
        <v>19667</v>
      </c>
      <c r="AA7680" s="124">
        <v>22294</v>
      </c>
      <c r="AB7680" s="123">
        <v>23037</v>
      </c>
      <c r="AC7680" s="124">
        <v>23301</v>
      </c>
      <c r="AD7680" s="123">
        <v>22368</v>
      </c>
      <c r="AE7680" s="125">
        <v>21811</v>
      </c>
      <c r="AF7680" s="126">
        <v>20831</v>
      </c>
    </row>
    <row r="7681" spans="2:32">
      <c r="B7681" s="127">
        <v>7643</v>
      </c>
      <c r="C7681" s="128">
        <v>7643</v>
      </c>
      <c r="D7681" s="129">
        <v>319</v>
      </c>
      <c r="E7681" s="130">
        <v>11</v>
      </c>
      <c r="F7681" s="131">
        <v>15</v>
      </c>
      <c r="G7681" s="132" t="s">
        <v>485</v>
      </c>
      <c r="H7681" s="133">
        <v>11</v>
      </c>
      <c r="I7681" s="128">
        <v>14</v>
      </c>
      <c r="J7681" s="129" t="s">
        <v>485</v>
      </c>
      <c r="K7681" s="134">
        <v>11</v>
      </c>
      <c r="L7681" s="108"/>
      <c r="M7681" s="81">
        <v>16714</v>
      </c>
      <c r="N7681" s="135">
        <v>16692</v>
      </c>
      <c r="O7681" s="136">
        <v>16504</v>
      </c>
      <c r="P7681" s="135">
        <v>18900</v>
      </c>
      <c r="Q7681" s="136">
        <v>19147</v>
      </c>
      <c r="R7681" s="135">
        <v>19666</v>
      </c>
      <c r="S7681" s="136">
        <v>19258</v>
      </c>
      <c r="T7681" s="135">
        <v>19212</v>
      </c>
      <c r="U7681" s="136">
        <v>17968</v>
      </c>
      <c r="V7681" s="135">
        <v>21723</v>
      </c>
      <c r="W7681" s="136">
        <v>21892</v>
      </c>
      <c r="X7681" s="135">
        <v>22015</v>
      </c>
      <c r="Y7681" s="136">
        <v>21296</v>
      </c>
      <c r="Z7681" s="135">
        <v>19923</v>
      </c>
      <c r="AA7681" s="136">
        <v>22088</v>
      </c>
      <c r="AB7681" s="135">
        <v>23237</v>
      </c>
      <c r="AC7681" s="136">
        <v>22991</v>
      </c>
      <c r="AD7681" s="135">
        <v>22578</v>
      </c>
      <c r="AE7681" s="137">
        <v>22143</v>
      </c>
      <c r="AF7681" s="138">
        <v>21127</v>
      </c>
    </row>
    <row r="7682" spans="2:32">
      <c r="B7682" s="114">
        <v>7644</v>
      </c>
      <c r="C7682" s="115">
        <v>7644</v>
      </c>
      <c r="D7682" s="116">
        <v>319</v>
      </c>
      <c r="E7682" s="117">
        <v>11</v>
      </c>
      <c r="F7682" s="118">
        <v>15</v>
      </c>
      <c r="G7682" s="119" t="s">
        <v>485</v>
      </c>
      <c r="H7682" s="120">
        <v>11</v>
      </c>
      <c r="I7682" s="115">
        <v>14</v>
      </c>
      <c r="J7682" s="116" t="s">
        <v>485</v>
      </c>
      <c r="K7682" s="121">
        <v>12</v>
      </c>
      <c r="L7682" s="108"/>
      <c r="M7682" s="122">
        <v>16439</v>
      </c>
      <c r="N7682" s="123">
        <v>16759</v>
      </c>
      <c r="O7682" s="124">
        <v>16580</v>
      </c>
      <c r="P7682" s="123">
        <v>18746</v>
      </c>
      <c r="Q7682" s="124">
        <v>18927</v>
      </c>
      <c r="R7682" s="123">
        <v>19476</v>
      </c>
      <c r="S7682" s="124">
        <v>19267</v>
      </c>
      <c r="T7682" s="123">
        <v>19247</v>
      </c>
      <c r="U7682" s="124">
        <v>17763</v>
      </c>
      <c r="V7682" s="123">
        <v>21681</v>
      </c>
      <c r="W7682" s="124">
        <v>21849</v>
      </c>
      <c r="X7682" s="123">
        <v>21838</v>
      </c>
      <c r="Y7682" s="124">
        <v>21320</v>
      </c>
      <c r="Z7682" s="123">
        <v>20002</v>
      </c>
      <c r="AA7682" s="124">
        <v>21928</v>
      </c>
      <c r="AB7682" s="123">
        <v>22944</v>
      </c>
      <c r="AC7682" s="124">
        <v>22644</v>
      </c>
      <c r="AD7682" s="123">
        <v>22627</v>
      </c>
      <c r="AE7682" s="125">
        <v>22202</v>
      </c>
      <c r="AF7682" s="126">
        <v>21214</v>
      </c>
    </row>
    <row r="7683" spans="2:32">
      <c r="B7683" s="127">
        <v>7645</v>
      </c>
      <c r="C7683" s="128">
        <v>7645</v>
      </c>
      <c r="D7683" s="129">
        <v>319</v>
      </c>
      <c r="E7683" s="130">
        <v>11</v>
      </c>
      <c r="F7683" s="131">
        <v>15</v>
      </c>
      <c r="G7683" s="132" t="s">
        <v>485</v>
      </c>
      <c r="H7683" s="133">
        <v>11</v>
      </c>
      <c r="I7683" s="128">
        <v>14</v>
      </c>
      <c r="J7683" s="129" t="s">
        <v>485</v>
      </c>
      <c r="K7683" s="134">
        <v>13</v>
      </c>
      <c r="L7683" s="108"/>
      <c r="M7683" s="81">
        <v>16115</v>
      </c>
      <c r="N7683" s="135">
        <v>16573</v>
      </c>
      <c r="O7683" s="136">
        <v>16426</v>
      </c>
      <c r="P7683" s="135">
        <v>18412</v>
      </c>
      <c r="Q7683" s="136">
        <v>18755</v>
      </c>
      <c r="R7683" s="135">
        <v>19132</v>
      </c>
      <c r="S7683" s="136">
        <v>19055</v>
      </c>
      <c r="T7683" s="135">
        <v>19043</v>
      </c>
      <c r="U7683" s="136">
        <v>17491</v>
      </c>
      <c r="V7683" s="135">
        <v>21578</v>
      </c>
      <c r="W7683" s="136">
        <v>21697</v>
      </c>
      <c r="X7683" s="135">
        <v>21480</v>
      </c>
      <c r="Y7683" s="136">
        <v>21089</v>
      </c>
      <c r="Z7683" s="135">
        <v>19830</v>
      </c>
      <c r="AA7683" s="136">
        <v>21543</v>
      </c>
      <c r="AB7683" s="135">
        <v>22728</v>
      </c>
      <c r="AC7683" s="136">
        <v>22347</v>
      </c>
      <c r="AD7683" s="135">
        <v>22396</v>
      </c>
      <c r="AE7683" s="137">
        <v>21971</v>
      </c>
      <c r="AF7683" s="138">
        <v>21029</v>
      </c>
    </row>
    <row r="7684" spans="2:32">
      <c r="B7684" s="114">
        <v>7646</v>
      </c>
      <c r="C7684" s="115">
        <v>7646</v>
      </c>
      <c r="D7684" s="116">
        <v>319</v>
      </c>
      <c r="E7684" s="117">
        <v>11</v>
      </c>
      <c r="F7684" s="118">
        <v>15</v>
      </c>
      <c r="G7684" s="119" t="s">
        <v>485</v>
      </c>
      <c r="H7684" s="120">
        <v>11</v>
      </c>
      <c r="I7684" s="115">
        <v>14</v>
      </c>
      <c r="J7684" s="116" t="s">
        <v>485</v>
      </c>
      <c r="K7684" s="121">
        <v>14</v>
      </c>
      <c r="L7684" s="108"/>
      <c r="M7684" s="122">
        <v>16015</v>
      </c>
      <c r="N7684" s="123">
        <v>16446</v>
      </c>
      <c r="O7684" s="124">
        <v>16328</v>
      </c>
      <c r="P7684" s="123">
        <v>18318</v>
      </c>
      <c r="Q7684" s="124">
        <v>18658</v>
      </c>
      <c r="R7684" s="123">
        <v>18966</v>
      </c>
      <c r="S7684" s="124">
        <v>18990</v>
      </c>
      <c r="T7684" s="123">
        <v>18876</v>
      </c>
      <c r="U7684" s="124">
        <v>17385</v>
      </c>
      <c r="V7684" s="123">
        <v>21351</v>
      </c>
      <c r="W7684" s="124">
        <v>21652</v>
      </c>
      <c r="X7684" s="123">
        <v>21238</v>
      </c>
      <c r="Y7684" s="124">
        <v>20952</v>
      </c>
      <c r="Z7684" s="123">
        <v>19649</v>
      </c>
      <c r="AA7684" s="124">
        <v>21382</v>
      </c>
      <c r="AB7684" s="123">
        <v>22430</v>
      </c>
      <c r="AC7684" s="124">
        <v>22362</v>
      </c>
      <c r="AD7684" s="123">
        <v>22228</v>
      </c>
      <c r="AE7684" s="125">
        <v>21733</v>
      </c>
      <c r="AF7684" s="126">
        <v>20824</v>
      </c>
    </row>
    <row r="7685" spans="2:32">
      <c r="B7685" s="127">
        <v>7647</v>
      </c>
      <c r="C7685" s="128">
        <v>7647</v>
      </c>
      <c r="D7685" s="129">
        <v>319</v>
      </c>
      <c r="E7685" s="130">
        <v>11</v>
      </c>
      <c r="F7685" s="131">
        <v>15</v>
      </c>
      <c r="G7685" s="132" t="s">
        <v>485</v>
      </c>
      <c r="H7685" s="133">
        <v>11</v>
      </c>
      <c r="I7685" s="128">
        <v>14</v>
      </c>
      <c r="J7685" s="129" t="s">
        <v>485</v>
      </c>
      <c r="K7685" s="134">
        <v>15</v>
      </c>
      <c r="L7685" s="108"/>
      <c r="M7685" s="81">
        <v>16181</v>
      </c>
      <c r="N7685" s="135">
        <v>16286</v>
      </c>
      <c r="O7685" s="136">
        <v>16334</v>
      </c>
      <c r="P7685" s="135">
        <v>18281</v>
      </c>
      <c r="Q7685" s="136">
        <v>18572</v>
      </c>
      <c r="R7685" s="135">
        <v>18929</v>
      </c>
      <c r="S7685" s="136">
        <v>18743</v>
      </c>
      <c r="T7685" s="135">
        <v>18587</v>
      </c>
      <c r="U7685" s="136">
        <v>17506</v>
      </c>
      <c r="V7685" s="135">
        <v>20927</v>
      </c>
      <c r="W7685" s="136">
        <v>21593</v>
      </c>
      <c r="X7685" s="135">
        <v>21071</v>
      </c>
      <c r="Y7685" s="136">
        <v>20581</v>
      </c>
      <c r="Z7685" s="135">
        <v>19475</v>
      </c>
      <c r="AA7685" s="136">
        <v>21386</v>
      </c>
      <c r="AB7685" s="135">
        <v>21993</v>
      </c>
      <c r="AC7685" s="136">
        <v>22645</v>
      </c>
      <c r="AD7685" s="135">
        <v>21837</v>
      </c>
      <c r="AE7685" s="137">
        <v>21353</v>
      </c>
      <c r="AF7685" s="138">
        <v>20631</v>
      </c>
    </row>
    <row r="7686" spans="2:32">
      <c r="B7686" s="114">
        <v>7648</v>
      </c>
      <c r="C7686" s="115">
        <v>7648</v>
      </c>
      <c r="D7686" s="116">
        <v>319</v>
      </c>
      <c r="E7686" s="117">
        <v>11</v>
      </c>
      <c r="F7686" s="118">
        <v>15</v>
      </c>
      <c r="G7686" s="119" t="s">
        <v>485</v>
      </c>
      <c r="H7686" s="120">
        <v>11</v>
      </c>
      <c r="I7686" s="115">
        <v>14</v>
      </c>
      <c r="J7686" s="116" t="s">
        <v>485</v>
      </c>
      <c r="K7686" s="121">
        <v>16</v>
      </c>
      <c r="L7686" s="108"/>
      <c r="M7686" s="122">
        <v>16817</v>
      </c>
      <c r="N7686" s="123">
        <v>16509</v>
      </c>
      <c r="O7686" s="124">
        <v>16805</v>
      </c>
      <c r="P7686" s="123">
        <v>18622</v>
      </c>
      <c r="Q7686" s="124">
        <v>19099</v>
      </c>
      <c r="R7686" s="123">
        <v>19266</v>
      </c>
      <c r="S7686" s="124">
        <v>18682</v>
      </c>
      <c r="T7686" s="123">
        <v>18612</v>
      </c>
      <c r="U7686" s="124">
        <v>18055</v>
      </c>
      <c r="V7686" s="123">
        <v>21123</v>
      </c>
      <c r="W7686" s="124">
        <v>21712</v>
      </c>
      <c r="X7686" s="123">
        <v>21192</v>
      </c>
      <c r="Y7686" s="124">
        <v>20332</v>
      </c>
      <c r="Z7686" s="123">
        <v>19655</v>
      </c>
      <c r="AA7686" s="124">
        <v>21600</v>
      </c>
      <c r="AB7686" s="123">
        <v>22284</v>
      </c>
      <c r="AC7686" s="124">
        <v>23111</v>
      </c>
      <c r="AD7686" s="123">
        <v>21511</v>
      </c>
      <c r="AE7686" s="125">
        <v>21209</v>
      </c>
      <c r="AF7686" s="126">
        <v>20783</v>
      </c>
    </row>
    <row r="7687" spans="2:32">
      <c r="B7687" s="127">
        <v>7649</v>
      </c>
      <c r="C7687" s="128">
        <v>7649</v>
      </c>
      <c r="D7687" s="129">
        <v>319</v>
      </c>
      <c r="E7687" s="130">
        <v>11</v>
      </c>
      <c r="F7687" s="131">
        <v>15</v>
      </c>
      <c r="G7687" s="132" t="s">
        <v>485</v>
      </c>
      <c r="H7687" s="133">
        <v>11</v>
      </c>
      <c r="I7687" s="128">
        <v>14</v>
      </c>
      <c r="J7687" s="129" t="s">
        <v>485</v>
      </c>
      <c r="K7687" s="134">
        <v>17</v>
      </c>
      <c r="L7687" s="108"/>
      <c r="M7687" s="81">
        <v>17526</v>
      </c>
      <c r="N7687" s="135">
        <v>17346</v>
      </c>
      <c r="O7687" s="136">
        <v>17893</v>
      </c>
      <c r="P7687" s="135">
        <v>19368</v>
      </c>
      <c r="Q7687" s="136">
        <v>19970</v>
      </c>
      <c r="R7687" s="135">
        <v>20004</v>
      </c>
      <c r="S7687" s="136">
        <v>19195</v>
      </c>
      <c r="T7687" s="135">
        <v>19404</v>
      </c>
      <c r="U7687" s="136">
        <v>19268</v>
      </c>
      <c r="V7687" s="135">
        <v>21745</v>
      </c>
      <c r="W7687" s="136">
        <v>22428</v>
      </c>
      <c r="X7687" s="135">
        <v>21916</v>
      </c>
      <c r="Y7687" s="136">
        <v>20932</v>
      </c>
      <c r="Z7687" s="135">
        <v>20748</v>
      </c>
      <c r="AA7687" s="136">
        <v>22437</v>
      </c>
      <c r="AB7687" s="135">
        <v>23174</v>
      </c>
      <c r="AC7687" s="136">
        <v>23881</v>
      </c>
      <c r="AD7687" s="135">
        <v>22123</v>
      </c>
      <c r="AE7687" s="137">
        <v>21980</v>
      </c>
      <c r="AF7687" s="138">
        <v>21893</v>
      </c>
    </row>
    <row r="7688" spans="2:32">
      <c r="B7688" s="114">
        <v>7650</v>
      </c>
      <c r="C7688" s="115">
        <v>7650</v>
      </c>
      <c r="D7688" s="116">
        <v>319</v>
      </c>
      <c r="E7688" s="117">
        <v>11</v>
      </c>
      <c r="F7688" s="118">
        <v>15</v>
      </c>
      <c r="G7688" s="119" t="s">
        <v>485</v>
      </c>
      <c r="H7688" s="120">
        <v>11</v>
      </c>
      <c r="I7688" s="115">
        <v>14</v>
      </c>
      <c r="J7688" s="116" t="s">
        <v>485</v>
      </c>
      <c r="K7688" s="121">
        <v>18</v>
      </c>
      <c r="L7688" s="108"/>
      <c r="M7688" s="122">
        <v>18282</v>
      </c>
      <c r="N7688" s="123">
        <v>18329</v>
      </c>
      <c r="O7688" s="124">
        <v>18825</v>
      </c>
      <c r="P7688" s="123">
        <v>20296</v>
      </c>
      <c r="Q7688" s="124">
        <v>20663</v>
      </c>
      <c r="R7688" s="123">
        <v>20655</v>
      </c>
      <c r="S7688" s="124">
        <v>19835</v>
      </c>
      <c r="T7688" s="123">
        <v>20377</v>
      </c>
      <c r="U7688" s="124">
        <v>20483</v>
      </c>
      <c r="V7688" s="123">
        <v>22169</v>
      </c>
      <c r="W7688" s="124">
        <v>23048</v>
      </c>
      <c r="X7688" s="123">
        <v>22808</v>
      </c>
      <c r="Y7688" s="124">
        <v>21731</v>
      </c>
      <c r="Z7688" s="123">
        <v>21964</v>
      </c>
      <c r="AA7688" s="124">
        <v>23587</v>
      </c>
      <c r="AB7688" s="123">
        <v>23939</v>
      </c>
      <c r="AC7688" s="124">
        <v>24734</v>
      </c>
      <c r="AD7688" s="123">
        <v>23066</v>
      </c>
      <c r="AE7688" s="125">
        <v>23298</v>
      </c>
      <c r="AF7688" s="126">
        <v>23201</v>
      </c>
    </row>
    <row r="7689" spans="2:32">
      <c r="B7689" s="127">
        <v>7651</v>
      </c>
      <c r="C7689" s="128">
        <v>7651</v>
      </c>
      <c r="D7689" s="129">
        <v>319</v>
      </c>
      <c r="E7689" s="130">
        <v>11</v>
      </c>
      <c r="F7689" s="131">
        <v>15</v>
      </c>
      <c r="G7689" s="132" t="s">
        <v>485</v>
      </c>
      <c r="H7689" s="133">
        <v>11</v>
      </c>
      <c r="I7689" s="128">
        <v>14</v>
      </c>
      <c r="J7689" s="129" t="s">
        <v>485</v>
      </c>
      <c r="K7689" s="134">
        <v>19</v>
      </c>
      <c r="L7689" s="108"/>
      <c r="M7689" s="81">
        <v>18124</v>
      </c>
      <c r="N7689" s="135">
        <v>18084</v>
      </c>
      <c r="O7689" s="136">
        <v>18674</v>
      </c>
      <c r="P7689" s="135">
        <v>20275</v>
      </c>
      <c r="Q7689" s="136">
        <v>20446</v>
      </c>
      <c r="R7689" s="135">
        <v>20629</v>
      </c>
      <c r="S7689" s="136">
        <v>19654</v>
      </c>
      <c r="T7689" s="135">
        <v>20216</v>
      </c>
      <c r="U7689" s="136">
        <v>20496</v>
      </c>
      <c r="V7689" s="135">
        <v>22226</v>
      </c>
      <c r="W7689" s="136">
        <v>23026</v>
      </c>
      <c r="X7689" s="135">
        <v>23169</v>
      </c>
      <c r="Y7689" s="136">
        <v>21972</v>
      </c>
      <c r="Z7689" s="135">
        <v>22209</v>
      </c>
      <c r="AA7689" s="136">
        <v>24033</v>
      </c>
      <c r="AB7689" s="135">
        <v>24407</v>
      </c>
      <c r="AC7689" s="136">
        <v>25168</v>
      </c>
      <c r="AD7689" s="135">
        <v>23544</v>
      </c>
      <c r="AE7689" s="137">
        <v>23811</v>
      </c>
      <c r="AF7689" s="138">
        <v>23565</v>
      </c>
    </row>
    <row r="7690" spans="2:32">
      <c r="B7690" s="114">
        <v>7652</v>
      </c>
      <c r="C7690" s="115">
        <v>7652</v>
      </c>
      <c r="D7690" s="116">
        <v>319</v>
      </c>
      <c r="E7690" s="117">
        <v>11</v>
      </c>
      <c r="F7690" s="118">
        <v>15</v>
      </c>
      <c r="G7690" s="119" t="s">
        <v>485</v>
      </c>
      <c r="H7690" s="120">
        <v>11</v>
      </c>
      <c r="I7690" s="115">
        <v>14</v>
      </c>
      <c r="J7690" s="116" t="s">
        <v>485</v>
      </c>
      <c r="K7690" s="121">
        <v>20</v>
      </c>
      <c r="L7690" s="108"/>
      <c r="M7690" s="122">
        <v>17780</v>
      </c>
      <c r="N7690" s="123">
        <v>17592</v>
      </c>
      <c r="O7690" s="124">
        <v>18409</v>
      </c>
      <c r="P7690" s="123">
        <v>20135</v>
      </c>
      <c r="Q7690" s="124">
        <v>20449</v>
      </c>
      <c r="R7690" s="123">
        <v>20379</v>
      </c>
      <c r="S7690" s="124">
        <v>19581</v>
      </c>
      <c r="T7690" s="123">
        <v>20053</v>
      </c>
      <c r="U7690" s="124">
        <v>20384</v>
      </c>
      <c r="V7690" s="123">
        <v>22529</v>
      </c>
      <c r="W7690" s="124">
        <v>23331</v>
      </c>
      <c r="X7690" s="123">
        <v>23305</v>
      </c>
      <c r="Y7690" s="124">
        <v>22440</v>
      </c>
      <c r="Z7690" s="123">
        <v>22542</v>
      </c>
      <c r="AA7690" s="124">
        <v>24403</v>
      </c>
      <c r="AB7690" s="123">
        <v>25172</v>
      </c>
      <c r="AC7690" s="124">
        <v>25918</v>
      </c>
      <c r="AD7690" s="123">
        <v>24269</v>
      </c>
      <c r="AE7690" s="125">
        <v>24371</v>
      </c>
      <c r="AF7690" s="126">
        <v>24055</v>
      </c>
    </row>
    <row r="7691" spans="2:32">
      <c r="B7691" s="127">
        <v>7653</v>
      </c>
      <c r="C7691" s="128">
        <v>7653</v>
      </c>
      <c r="D7691" s="129">
        <v>319</v>
      </c>
      <c r="E7691" s="130">
        <v>11</v>
      </c>
      <c r="F7691" s="131">
        <v>15</v>
      </c>
      <c r="G7691" s="132" t="s">
        <v>485</v>
      </c>
      <c r="H7691" s="133">
        <v>11</v>
      </c>
      <c r="I7691" s="128">
        <v>14</v>
      </c>
      <c r="J7691" s="129" t="s">
        <v>485</v>
      </c>
      <c r="K7691" s="134">
        <v>21</v>
      </c>
      <c r="L7691" s="108"/>
      <c r="M7691" s="81">
        <v>17396</v>
      </c>
      <c r="N7691" s="135">
        <v>17319</v>
      </c>
      <c r="O7691" s="136">
        <v>18123</v>
      </c>
      <c r="P7691" s="135">
        <v>19837</v>
      </c>
      <c r="Q7691" s="136">
        <v>20279</v>
      </c>
      <c r="R7691" s="135">
        <v>20133</v>
      </c>
      <c r="S7691" s="136">
        <v>19476</v>
      </c>
      <c r="T7691" s="135">
        <v>20069</v>
      </c>
      <c r="U7691" s="136">
        <v>20380</v>
      </c>
      <c r="V7691" s="135">
        <v>22727</v>
      </c>
      <c r="W7691" s="136">
        <v>23611</v>
      </c>
      <c r="X7691" s="135">
        <v>23600</v>
      </c>
      <c r="Y7691" s="136">
        <v>22958</v>
      </c>
      <c r="Z7691" s="135">
        <v>22955</v>
      </c>
      <c r="AA7691" s="136">
        <v>24804</v>
      </c>
      <c r="AB7691" s="135">
        <v>25895</v>
      </c>
      <c r="AC7691" s="136">
        <v>26725</v>
      </c>
      <c r="AD7691" s="135">
        <v>25113</v>
      </c>
      <c r="AE7691" s="137">
        <v>25236</v>
      </c>
      <c r="AF7691" s="138">
        <v>24669</v>
      </c>
    </row>
    <row r="7692" spans="2:32">
      <c r="B7692" s="114">
        <v>7654</v>
      </c>
      <c r="C7692" s="115">
        <v>7654</v>
      </c>
      <c r="D7692" s="116">
        <v>319</v>
      </c>
      <c r="E7692" s="117">
        <v>11</v>
      </c>
      <c r="F7692" s="118">
        <v>15</v>
      </c>
      <c r="G7692" s="119" t="s">
        <v>485</v>
      </c>
      <c r="H7692" s="120">
        <v>11</v>
      </c>
      <c r="I7692" s="115">
        <v>14</v>
      </c>
      <c r="J7692" s="116" t="s">
        <v>485</v>
      </c>
      <c r="K7692" s="121">
        <v>22</v>
      </c>
      <c r="L7692" s="108"/>
      <c r="M7692" s="122">
        <v>16647</v>
      </c>
      <c r="N7692" s="123">
        <v>16764</v>
      </c>
      <c r="O7692" s="124">
        <v>17572</v>
      </c>
      <c r="P7692" s="123">
        <v>19050</v>
      </c>
      <c r="Q7692" s="124">
        <v>19532</v>
      </c>
      <c r="R7692" s="123">
        <v>19481</v>
      </c>
      <c r="S7692" s="124">
        <v>19050</v>
      </c>
      <c r="T7692" s="123">
        <v>19706</v>
      </c>
      <c r="U7692" s="124">
        <v>20042</v>
      </c>
      <c r="V7692" s="123">
        <v>22268</v>
      </c>
      <c r="W7692" s="124">
        <v>23380</v>
      </c>
      <c r="X7692" s="123">
        <v>23300</v>
      </c>
      <c r="Y7692" s="124">
        <v>22923</v>
      </c>
      <c r="Z7692" s="123">
        <v>22871</v>
      </c>
      <c r="AA7692" s="124">
        <v>24472</v>
      </c>
      <c r="AB7692" s="123">
        <v>25740</v>
      </c>
      <c r="AC7692" s="124">
        <v>26795</v>
      </c>
      <c r="AD7692" s="123">
        <v>25280</v>
      </c>
      <c r="AE7692" s="125">
        <v>25389</v>
      </c>
      <c r="AF7692" s="126">
        <v>24714</v>
      </c>
    </row>
    <row r="7693" spans="2:32">
      <c r="B7693" s="127">
        <v>7655</v>
      </c>
      <c r="C7693" s="128">
        <v>7655</v>
      </c>
      <c r="D7693" s="129">
        <v>319</v>
      </c>
      <c r="E7693" s="130">
        <v>11</v>
      </c>
      <c r="F7693" s="131">
        <v>15</v>
      </c>
      <c r="G7693" s="132" t="s">
        <v>485</v>
      </c>
      <c r="H7693" s="133">
        <v>11</v>
      </c>
      <c r="I7693" s="128">
        <v>14</v>
      </c>
      <c r="J7693" s="129" t="s">
        <v>485</v>
      </c>
      <c r="K7693" s="134">
        <v>23</v>
      </c>
      <c r="L7693" s="108"/>
      <c r="M7693" s="81">
        <v>15659</v>
      </c>
      <c r="N7693" s="135">
        <v>16149</v>
      </c>
      <c r="O7693" s="136">
        <v>16866</v>
      </c>
      <c r="P7693" s="135">
        <v>17968</v>
      </c>
      <c r="Q7693" s="136">
        <v>18570</v>
      </c>
      <c r="R7693" s="135">
        <v>18579</v>
      </c>
      <c r="S7693" s="136">
        <v>18466</v>
      </c>
      <c r="T7693" s="135">
        <v>19219</v>
      </c>
      <c r="U7693" s="136">
        <v>19492</v>
      </c>
      <c r="V7693" s="135">
        <v>21448</v>
      </c>
      <c r="W7693" s="136">
        <v>22660</v>
      </c>
      <c r="X7693" s="135">
        <v>22619</v>
      </c>
      <c r="Y7693" s="136">
        <v>22593</v>
      </c>
      <c r="Z7693" s="135">
        <v>22444</v>
      </c>
      <c r="AA7693" s="136">
        <v>23666</v>
      </c>
      <c r="AB7693" s="135">
        <v>25104</v>
      </c>
      <c r="AC7693" s="136">
        <v>26213</v>
      </c>
      <c r="AD7693" s="135">
        <v>25045</v>
      </c>
      <c r="AE7693" s="137">
        <v>25178</v>
      </c>
      <c r="AF7693" s="138">
        <v>24348</v>
      </c>
    </row>
    <row r="7694" spans="2:32">
      <c r="B7694" s="114">
        <v>7656</v>
      </c>
      <c r="C7694" s="115">
        <v>7656</v>
      </c>
      <c r="D7694" s="116">
        <v>319</v>
      </c>
      <c r="E7694" s="117">
        <v>11</v>
      </c>
      <c r="F7694" s="118">
        <v>15</v>
      </c>
      <c r="G7694" s="119" t="s">
        <v>485</v>
      </c>
      <c r="H7694" s="120">
        <v>11</v>
      </c>
      <c r="I7694" s="115">
        <v>14</v>
      </c>
      <c r="J7694" s="116" t="s">
        <v>485</v>
      </c>
      <c r="K7694" s="121">
        <v>24</v>
      </c>
      <c r="L7694" s="108"/>
      <c r="M7694" s="122">
        <v>14760</v>
      </c>
      <c r="N7694" s="123">
        <v>15447</v>
      </c>
      <c r="O7694" s="124">
        <v>16128</v>
      </c>
      <c r="P7694" s="123">
        <v>16839</v>
      </c>
      <c r="Q7694" s="124">
        <v>17485</v>
      </c>
      <c r="R7694" s="123">
        <v>17755</v>
      </c>
      <c r="S7694" s="124">
        <v>17632</v>
      </c>
      <c r="T7694" s="123">
        <v>18699</v>
      </c>
      <c r="U7694" s="124">
        <v>18935</v>
      </c>
      <c r="V7694" s="123">
        <v>20522</v>
      </c>
      <c r="W7694" s="124">
        <v>21873</v>
      </c>
      <c r="X7694" s="123">
        <v>21980</v>
      </c>
      <c r="Y7694" s="124">
        <v>21907</v>
      </c>
      <c r="Z7694" s="123">
        <v>21951</v>
      </c>
      <c r="AA7694" s="124">
        <v>22733</v>
      </c>
      <c r="AB7694" s="123">
        <v>24256</v>
      </c>
      <c r="AC7694" s="124">
        <v>25510</v>
      </c>
      <c r="AD7694" s="123">
        <v>24427</v>
      </c>
      <c r="AE7694" s="125">
        <v>24850</v>
      </c>
      <c r="AF7694" s="126">
        <v>23910</v>
      </c>
    </row>
    <row r="7695" spans="2:32">
      <c r="B7695" s="127">
        <v>7657</v>
      </c>
      <c r="C7695" s="128">
        <v>7657</v>
      </c>
      <c r="D7695" s="129">
        <v>320</v>
      </c>
      <c r="E7695" s="130">
        <v>11</v>
      </c>
      <c r="F7695" s="131">
        <v>16</v>
      </c>
      <c r="G7695" s="132" t="s">
        <v>485</v>
      </c>
      <c r="H7695" s="133">
        <v>11</v>
      </c>
      <c r="I7695" s="128">
        <v>15</v>
      </c>
      <c r="J7695" s="129" t="s">
        <v>485</v>
      </c>
      <c r="K7695" s="134">
        <v>1</v>
      </c>
      <c r="L7695" s="108"/>
      <c r="M7695" s="81">
        <v>13683</v>
      </c>
      <c r="N7695" s="135">
        <v>14557</v>
      </c>
      <c r="O7695" s="136">
        <v>15272</v>
      </c>
      <c r="P7695" s="135">
        <v>16107</v>
      </c>
      <c r="Q7695" s="136">
        <v>16794</v>
      </c>
      <c r="R7695" s="135">
        <v>16560</v>
      </c>
      <c r="S7695" s="136">
        <v>16986</v>
      </c>
      <c r="T7695" s="135">
        <v>17407</v>
      </c>
      <c r="U7695" s="136">
        <v>18019</v>
      </c>
      <c r="V7695" s="135">
        <v>19966</v>
      </c>
      <c r="W7695" s="136">
        <v>20722</v>
      </c>
      <c r="X7695" s="135">
        <v>20729</v>
      </c>
      <c r="Y7695" s="136">
        <v>21061</v>
      </c>
      <c r="Z7695" s="135">
        <v>20966</v>
      </c>
      <c r="AA7695" s="136">
        <v>22922</v>
      </c>
      <c r="AB7695" s="135">
        <v>23824</v>
      </c>
      <c r="AC7695" s="136">
        <v>24472</v>
      </c>
      <c r="AD7695" s="135">
        <v>23471</v>
      </c>
      <c r="AE7695" s="137">
        <v>22617</v>
      </c>
      <c r="AF7695" s="138">
        <v>22887</v>
      </c>
    </row>
    <row r="7696" spans="2:32">
      <c r="B7696" s="114">
        <v>7658</v>
      </c>
      <c r="C7696" s="115">
        <v>7658</v>
      </c>
      <c r="D7696" s="116">
        <v>320</v>
      </c>
      <c r="E7696" s="117">
        <v>11</v>
      </c>
      <c r="F7696" s="118">
        <v>16</v>
      </c>
      <c r="G7696" s="119" t="s">
        <v>485</v>
      </c>
      <c r="H7696" s="120">
        <v>11</v>
      </c>
      <c r="I7696" s="115">
        <v>15</v>
      </c>
      <c r="J7696" s="116" t="s">
        <v>485</v>
      </c>
      <c r="K7696" s="121">
        <v>2</v>
      </c>
      <c r="L7696" s="108"/>
      <c r="M7696" s="122">
        <v>13301</v>
      </c>
      <c r="N7696" s="123">
        <v>14157</v>
      </c>
      <c r="O7696" s="124">
        <v>14979</v>
      </c>
      <c r="P7696" s="123">
        <v>15699</v>
      </c>
      <c r="Q7696" s="124">
        <v>16408</v>
      </c>
      <c r="R7696" s="123">
        <v>16154</v>
      </c>
      <c r="S7696" s="124">
        <v>16605</v>
      </c>
      <c r="T7696" s="123">
        <v>17007</v>
      </c>
      <c r="U7696" s="124">
        <v>17754</v>
      </c>
      <c r="V7696" s="123">
        <v>19609</v>
      </c>
      <c r="W7696" s="124">
        <v>20252</v>
      </c>
      <c r="X7696" s="123">
        <v>20248</v>
      </c>
      <c r="Y7696" s="124">
        <v>20580</v>
      </c>
      <c r="Z7696" s="123">
        <v>20588</v>
      </c>
      <c r="AA7696" s="124">
        <v>22390</v>
      </c>
      <c r="AB7696" s="123">
        <v>23309</v>
      </c>
      <c r="AC7696" s="124">
        <v>23887</v>
      </c>
      <c r="AD7696" s="123">
        <v>22920</v>
      </c>
      <c r="AE7696" s="125">
        <v>22097</v>
      </c>
      <c r="AF7696" s="126">
        <v>22467</v>
      </c>
    </row>
    <row r="7697" spans="2:32">
      <c r="B7697" s="127">
        <v>7659</v>
      </c>
      <c r="C7697" s="128">
        <v>7659</v>
      </c>
      <c r="D7697" s="129">
        <v>320</v>
      </c>
      <c r="E7697" s="130">
        <v>11</v>
      </c>
      <c r="F7697" s="131">
        <v>16</v>
      </c>
      <c r="G7697" s="132" t="s">
        <v>485</v>
      </c>
      <c r="H7697" s="133">
        <v>11</v>
      </c>
      <c r="I7697" s="128">
        <v>15</v>
      </c>
      <c r="J7697" s="129" t="s">
        <v>485</v>
      </c>
      <c r="K7697" s="134">
        <v>3</v>
      </c>
      <c r="L7697" s="108"/>
      <c r="M7697" s="81">
        <v>13037</v>
      </c>
      <c r="N7697" s="135">
        <v>13940</v>
      </c>
      <c r="O7697" s="136">
        <v>14844</v>
      </c>
      <c r="P7697" s="135">
        <v>15514</v>
      </c>
      <c r="Q7697" s="136">
        <v>16266</v>
      </c>
      <c r="R7697" s="135">
        <v>15906</v>
      </c>
      <c r="S7697" s="136">
        <v>16390</v>
      </c>
      <c r="T7697" s="135">
        <v>16883</v>
      </c>
      <c r="U7697" s="136">
        <v>17685</v>
      </c>
      <c r="V7697" s="135">
        <v>19480</v>
      </c>
      <c r="W7697" s="136">
        <v>20063</v>
      </c>
      <c r="X7697" s="135">
        <v>19918</v>
      </c>
      <c r="Y7697" s="136">
        <v>20250</v>
      </c>
      <c r="Z7697" s="135">
        <v>20433</v>
      </c>
      <c r="AA7697" s="136">
        <v>22114</v>
      </c>
      <c r="AB7697" s="135">
        <v>23067</v>
      </c>
      <c r="AC7697" s="136">
        <v>23556</v>
      </c>
      <c r="AD7697" s="135">
        <v>22496</v>
      </c>
      <c r="AE7697" s="137">
        <v>21818</v>
      </c>
      <c r="AF7697" s="138">
        <v>22260</v>
      </c>
    </row>
    <row r="7698" spans="2:32">
      <c r="B7698" s="114">
        <v>7660</v>
      </c>
      <c r="C7698" s="115">
        <v>7660</v>
      </c>
      <c r="D7698" s="116">
        <v>320</v>
      </c>
      <c r="E7698" s="117">
        <v>11</v>
      </c>
      <c r="F7698" s="118">
        <v>16</v>
      </c>
      <c r="G7698" s="119" t="s">
        <v>485</v>
      </c>
      <c r="H7698" s="120">
        <v>11</v>
      </c>
      <c r="I7698" s="115">
        <v>15</v>
      </c>
      <c r="J7698" s="116" t="s">
        <v>485</v>
      </c>
      <c r="K7698" s="121">
        <v>4</v>
      </c>
      <c r="L7698" s="108"/>
      <c r="M7698" s="122">
        <v>12951</v>
      </c>
      <c r="N7698" s="123">
        <v>13822</v>
      </c>
      <c r="O7698" s="124">
        <v>14821</v>
      </c>
      <c r="P7698" s="123">
        <v>15494</v>
      </c>
      <c r="Q7698" s="124">
        <v>16167</v>
      </c>
      <c r="R7698" s="123">
        <v>15739</v>
      </c>
      <c r="S7698" s="124">
        <v>16193</v>
      </c>
      <c r="T7698" s="123">
        <v>16680</v>
      </c>
      <c r="U7698" s="124">
        <v>17543</v>
      </c>
      <c r="V7698" s="123">
        <v>19173</v>
      </c>
      <c r="W7698" s="124">
        <v>19655</v>
      </c>
      <c r="X7698" s="123">
        <v>19386</v>
      </c>
      <c r="Y7698" s="124">
        <v>19671</v>
      </c>
      <c r="Z7698" s="123">
        <v>20024</v>
      </c>
      <c r="AA7698" s="124">
        <v>21560</v>
      </c>
      <c r="AB7698" s="123">
        <v>22364</v>
      </c>
      <c r="AC7698" s="124">
        <v>22802</v>
      </c>
      <c r="AD7698" s="123">
        <v>21702</v>
      </c>
      <c r="AE7698" s="125">
        <v>21157</v>
      </c>
      <c r="AF7698" s="126">
        <v>21709</v>
      </c>
    </row>
    <row r="7699" spans="2:32">
      <c r="B7699" s="127">
        <v>7661</v>
      </c>
      <c r="C7699" s="128">
        <v>7661</v>
      </c>
      <c r="D7699" s="129">
        <v>320</v>
      </c>
      <c r="E7699" s="130">
        <v>11</v>
      </c>
      <c r="F7699" s="131">
        <v>16</v>
      </c>
      <c r="G7699" s="132" t="s">
        <v>485</v>
      </c>
      <c r="H7699" s="133">
        <v>11</v>
      </c>
      <c r="I7699" s="128">
        <v>15</v>
      </c>
      <c r="J7699" s="129" t="s">
        <v>485</v>
      </c>
      <c r="K7699" s="134">
        <v>5</v>
      </c>
      <c r="L7699" s="108"/>
      <c r="M7699" s="81">
        <v>12967</v>
      </c>
      <c r="N7699" s="135">
        <v>13725</v>
      </c>
      <c r="O7699" s="136">
        <v>15094</v>
      </c>
      <c r="P7699" s="135">
        <v>15669</v>
      </c>
      <c r="Q7699" s="136">
        <v>16288</v>
      </c>
      <c r="R7699" s="135">
        <v>15678</v>
      </c>
      <c r="S7699" s="136">
        <v>16045</v>
      </c>
      <c r="T7699" s="135">
        <v>16442</v>
      </c>
      <c r="U7699" s="136">
        <v>17573</v>
      </c>
      <c r="V7699" s="135">
        <v>19007</v>
      </c>
      <c r="W7699" s="136">
        <v>19300</v>
      </c>
      <c r="X7699" s="135">
        <v>18826</v>
      </c>
      <c r="Y7699" s="136">
        <v>19100</v>
      </c>
      <c r="Z7699" s="135">
        <v>19741</v>
      </c>
      <c r="AA7699" s="136">
        <v>21084</v>
      </c>
      <c r="AB7699" s="135">
        <v>21822</v>
      </c>
      <c r="AC7699" s="136">
        <v>22034</v>
      </c>
      <c r="AD7699" s="135">
        <v>20870</v>
      </c>
      <c r="AE7699" s="137">
        <v>20366</v>
      </c>
      <c r="AF7699" s="138">
        <v>21255</v>
      </c>
    </row>
    <row r="7700" spans="2:32">
      <c r="B7700" s="114">
        <v>7662</v>
      </c>
      <c r="C7700" s="115">
        <v>7662</v>
      </c>
      <c r="D7700" s="116">
        <v>320</v>
      </c>
      <c r="E7700" s="117">
        <v>11</v>
      </c>
      <c r="F7700" s="118">
        <v>16</v>
      </c>
      <c r="G7700" s="119" t="s">
        <v>485</v>
      </c>
      <c r="H7700" s="120">
        <v>11</v>
      </c>
      <c r="I7700" s="115">
        <v>15</v>
      </c>
      <c r="J7700" s="116" t="s">
        <v>485</v>
      </c>
      <c r="K7700" s="121">
        <v>6</v>
      </c>
      <c r="L7700" s="108"/>
      <c r="M7700" s="122">
        <v>13371</v>
      </c>
      <c r="N7700" s="123">
        <v>13767</v>
      </c>
      <c r="O7700" s="124">
        <v>15836</v>
      </c>
      <c r="P7700" s="123">
        <v>16339</v>
      </c>
      <c r="Q7700" s="124">
        <v>16859</v>
      </c>
      <c r="R7700" s="123">
        <v>16014</v>
      </c>
      <c r="S7700" s="124">
        <v>16091</v>
      </c>
      <c r="T7700" s="123">
        <v>16259</v>
      </c>
      <c r="U7700" s="124">
        <v>18063</v>
      </c>
      <c r="V7700" s="123">
        <v>19278</v>
      </c>
      <c r="W7700" s="124">
        <v>19264</v>
      </c>
      <c r="X7700" s="123">
        <v>18644</v>
      </c>
      <c r="Y7700" s="124">
        <v>18663</v>
      </c>
      <c r="Z7700" s="123">
        <v>19855</v>
      </c>
      <c r="AA7700" s="124">
        <v>21075</v>
      </c>
      <c r="AB7700" s="123">
        <v>21685</v>
      </c>
      <c r="AC7700" s="124">
        <v>21562</v>
      </c>
      <c r="AD7700" s="123">
        <v>20173</v>
      </c>
      <c r="AE7700" s="125">
        <v>19581</v>
      </c>
      <c r="AF7700" s="126">
        <v>21210</v>
      </c>
    </row>
    <row r="7701" spans="2:32">
      <c r="B7701" s="127">
        <v>7663</v>
      </c>
      <c r="C7701" s="128">
        <v>7663</v>
      </c>
      <c r="D7701" s="129">
        <v>320</v>
      </c>
      <c r="E7701" s="130">
        <v>11</v>
      </c>
      <c r="F7701" s="131">
        <v>16</v>
      </c>
      <c r="G7701" s="132" t="s">
        <v>485</v>
      </c>
      <c r="H7701" s="133">
        <v>11</v>
      </c>
      <c r="I7701" s="128">
        <v>15</v>
      </c>
      <c r="J7701" s="129" t="s">
        <v>485</v>
      </c>
      <c r="K7701" s="134">
        <v>7</v>
      </c>
      <c r="L7701" s="108"/>
      <c r="M7701" s="81">
        <v>14488</v>
      </c>
      <c r="N7701" s="135">
        <v>14218</v>
      </c>
      <c r="O7701" s="136">
        <v>17224</v>
      </c>
      <c r="P7701" s="135">
        <v>17697</v>
      </c>
      <c r="Q7701" s="136">
        <v>18090</v>
      </c>
      <c r="R7701" s="135">
        <v>16950</v>
      </c>
      <c r="S7701" s="136">
        <v>16597</v>
      </c>
      <c r="T7701" s="135">
        <v>16503</v>
      </c>
      <c r="U7701" s="136">
        <v>19328</v>
      </c>
      <c r="V7701" s="135">
        <v>20271</v>
      </c>
      <c r="W7701" s="136">
        <v>20052</v>
      </c>
      <c r="X7701" s="135">
        <v>19235</v>
      </c>
      <c r="Y7701" s="136">
        <v>18694</v>
      </c>
      <c r="Z7701" s="135">
        <v>20797</v>
      </c>
      <c r="AA7701" s="136">
        <v>21777</v>
      </c>
      <c r="AB7701" s="135">
        <v>22287</v>
      </c>
      <c r="AC7701" s="136">
        <v>22090</v>
      </c>
      <c r="AD7701" s="135">
        <v>19996</v>
      </c>
      <c r="AE7701" s="137">
        <v>19402</v>
      </c>
      <c r="AF7701" s="138">
        <v>22047</v>
      </c>
    </row>
    <row r="7702" spans="2:32">
      <c r="B7702" s="114">
        <v>7664</v>
      </c>
      <c r="C7702" s="115">
        <v>7664</v>
      </c>
      <c r="D7702" s="116">
        <v>320</v>
      </c>
      <c r="E7702" s="117">
        <v>11</v>
      </c>
      <c r="F7702" s="118">
        <v>16</v>
      </c>
      <c r="G7702" s="119" t="s">
        <v>485</v>
      </c>
      <c r="H7702" s="120">
        <v>11</v>
      </c>
      <c r="I7702" s="115">
        <v>15</v>
      </c>
      <c r="J7702" s="116" t="s">
        <v>485</v>
      </c>
      <c r="K7702" s="121">
        <v>8</v>
      </c>
      <c r="L7702" s="108"/>
      <c r="M7702" s="122">
        <v>15796</v>
      </c>
      <c r="N7702" s="123">
        <v>14784</v>
      </c>
      <c r="O7702" s="124">
        <v>18388</v>
      </c>
      <c r="P7702" s="123">
        <v>18775</v>
      </c>
      <c r="Q7702" s="124">
        <v>19300</v>
      </c>
      <c r="R7702" s="123">
        <v>18218</v>
      </c>
      <c r="S7702" s="124">
        <v>17478</v>
      </c>
      <c r="T7702" s="123">
        <v>17067</v>
      </c>
      <c r="U7702" s="124">
        <v>20510</v>
      </c>
      <c r="V7702" s="123">
        <v>21349</v>
      </c>
      <c r="W7702" s="124">
        <v>21041</v>
      </c>
      <c r="X7702" s="123">
        <v>20339</v>
      </c>
      <c r="Y7702" s="124">
        <v>19312</v>
      </c>
      <c r="Z7702" s="123">
        <v>21883</v>
      </c>
      <c r="AA7702" s="124">
        <v>22383</v>
      </c>
      <c r="AB7702" s="123">
        <v>23101</v>
      </c>
      <c r="AC7702" s="124">
        <v>22949</v>
      </c>
      <c r="AD7702" s="123">
        <v>20526</v>
      </c>
      <c r="AE7702" s="125">
        <v>19762</v>
      </c>
      <c r="AF7702" s="126">
        <v>23097</v>
      </c>
    </row>
    <row r="7703" spans="2:32">
      <c r="B7703" s="127">
        <v>7665</v>
      </c>
      <c r="C7703" s="128">
        <v>7665</v>
      </c>
      <c r="D7703" s="129">
        <v>320</v>
      </c>
      <c r="E7703" s="130">
        <v>11</v>
      </c>
      <c r="F7703" s="131">
        <v>16</v>
      </c>
      <c r="G7703" s="132" t="s">
        <v>485</v>
      </c>
      <c r="H7703" s="133">
        <v>11</v>
      </c>
      <c r="I7703" s="128">
        <v>15</v>
      </c>
      <c r="J7703" s="129" t="s">
        <v>485</v>
      </c>
      <c r="K7703" s="134">
        <v>9</v>
      </c>
      <c r="L7703" s="108"/>
      <c r="M7703" s="81">
        <v>15994</v>
      </c>
      <c r="N7703" s="135">
        <v>15172</v>
      </c>
      <c r="O7703" s="136">
        <v>18509</v>
      </c>
      <c r="P7703" s="135">
        <v>18791</v>
      </c>
      <c r="Q7703" s="136">
        <v>19372</v>
      </c>
      <c r="R7703" s="135">
        <v>18417</v>
      </c>
      <c r="S7703" s="136">
        <v>17980</v>
      </c>
      <c r="T7703" s="135">
        <v>17472</v>
      </c>
      <c r="U7703" s="136">
        <v>20630</v>
      </c>
      <c r="V7703" s="135">
        <v>21301</v>
      </c>
      <c r="W7703" s="136">
        <v>21245</v>
      </c>
      <c r="X7703" s="135">
        <v>20453</v>
      </c>
      <c r="Y7703" s="136">
        <v>19675</v>
      </c>
      <c r="Z7703" s="135">
        <v>21948</v>
      </c>
      <c r="AA7703" s="136">
        <v>22312</v>
      </c>
      <c r="AB7703" s="135">
        <v>22915</v>
      </c>
      <c r="AC7703" s="136">
        <v>23040</v>
      </c>
      <c r="AD7703" s="135">
        <v>20823</v>
      </c>
      <c r="AE7703" s="137">
        <v>19949</v>
      </c>
      <c r="AF7703" s="138">
        <v>23120</v>
      </c>
    </row>
    <row r="7704" spans="2:32">
      <c r="B7704" s="114">
        <v>7666</v>
      </c>
      <c r="C7704" s="115">
        <v>7666</v>
      </c>
      <c r="D7704" s="116">
        <v>320</v>
      </c>
      <c r="E7704" s="117">
        <v>11</v>
      </c>
      <c r="F7704" s="118">
        <v>16</v>
      </c>
      <c r="G7704" s="119" t="s">
        <v>485</v>
      </c>
      <c r="H7704" s="120">
        <v>11</v>
      </c>
      <c r="I7704" s="115">
        <v>15</v>
      </c>
      <c r="J7704" s="116" t="s">
        <v>485</v>
      </c>
      <c r="K7704" s="121">
        <v>10</v>
      </c>
      <c r="L7704" s="108"/>
      <c r="M7704" s="122">
        <v>16108</v>
      </c>
      <c r="N7704" s="123">
        <v>15603</v>
      </c>
      <c r="O7704" s="124">
        <v>18484</v>
      </c>
      <c r="P7704" s="123">
        <v>18872</v>
      </c>
      <c r="Q7704" s="124">
        <v>19385</v>
      </c>
      <c r="R7704" s="123">
        <v>18535</v>
      </c>
      <c r="S7704" s="124">
        <v>18536</v>
      </c>
      <c r="T7704" s="123">
        <v>17955</v>
      </c>
      <c r="U7704" s="124">
        <v>20642</v>
      </c>
      <c r="V7704" s="123">
        <v>21394</v>
      </c>
      <c r="W7704" s="124">
        <v>21316</v>
      </c>
      <c r="X7704" s="123">
        <v>20644</v>
      </c>
      <c r="Y7704" s="124">
        <v>20304</v>
      </c>
      <c r="Z7704" s="123">
        <v>21846</v>
      </c>
      <c r="AA7704" s="124">
        <v>22623</v>
      </c>
      <c r="AB7704" s="123">
        <v>22883</v>
      </c>
      <c r="AC7704" s="124">
        <v>23167</v>
      </c>
      <c r="AD7704" s="123">
        <v>21509</v>
      </c>
      <c r="AE7704" s="125">
        <v>20534</v>
      </c>
      <c r="AF7704" s="126">
        <v>23057</v>
      </c>
    </row>
    <row r="7705" spans="2:32">
      <c r="B7705" s="127">
        <v>7667</v>
      </c>
      <c r="C7705" s="128">
        <v>7667</v>
      </c>
      <c r="D7705" s="129">
        <v>320</v>
      </c>
      <c r="E7705" s="130">
        <v>11</v>
      </c>
      <c r="F7705" s="131">
        <v>16</v>
      </c>
      <c r="G7705" s="132" t="s">
        <v>485</v>
      </c>
      <c r="H7705" s="133">
        <v>11</v>
      </c>
      <c r="I7705" s="128">
        <v>15</v>
      </c>
      <c r="J7705" s="129" t="s">
        <v>485</v>
      </c>
      <c r="K7705" s="134">
        <v>11</v>
      </c>
      <c r="L7705" s="108"/>
      <c r="M7705" s="81">
        <v>16177</v>
      </c>
      <c r="N7705" s="135">
        <v>15760</v>
      </c>
      <c r="O7705" s="136">
        <v>18427</v>
      </c>
      <c r="P7705" s="135">
        <v>19021</v>
      </c>
      <c r="Q7705" s="136">
        <v>19355</v>
      </c>
      <c r="R7705" s="135">
        <v>18605</v>
      </c>
      <c r="S7705" s="136">
        <v>18748</v>
      </c>
      <c r="T7705" s="135">
        <v>18146</v>
      </c>
      <c r="U7705" s="136">
        <v>20628</v>
      </c>
      <c r="V7705" s="135">
        <v>21438</v>
      </c>
      <c r="W7705" s="136">
        <v>21356</v>
      </c>
      <c r="X7705" s="135">
        <v>20789</v>
      </c>
      <c r="Y7705" s="136">
        <v>20574</v>
      </c>
      <c r="Z7705" s="135">
        <v>21630</v>
      </c>
      <c r="AA7705" s="136">
        <v>22804</v>
      </c>
      <c r="AB7705" s="135">
        <v>22550</v>
      </c>
      <c r="AC7705" s="136">
        <v>23262</v>
      </c>
      <c r="AD7705" s="135">
        <v>21829</v>
      </c>
      <c r="AE7705" s="137">
        <v>20821</v>
      </c>
      <c r="AF7705" s="138">
        <v>22875</v>
      </c>
    </row>
    <row r="7706" spans="2:32">
      <c r="B7706" s="114">
        <v>7668</v>
      </c>
      <c r="C7706" s="115">
        <v>7668</v>
      </c>
      <c r="D7706" s="116">
        <v>320</v>
      </c>
      <c r="E7706" s="117">
        <v>11</v>
      </c>
      <c r="F7706" s="118">
        <v>16</v>
      </c>
      <c r="G7706" s="119" t="s">
        <v>485</v>
      </c>
      <c r="H7706" s="120">
        <v>11</v>
      </c>
      <c r="I7706" s="115">
        <v>15</v>
      </c>
      <c r="J7706" s="116" t="s">
        <v>485</v>
      </c>
      <c r="K7706" s="121">
        <v>12</v>
      </c>
      <c r="L7706" s="108"/>
      <c r="M7706" s="122">
        <v>16287</v>
      </c>
      <c r="N7706" s="123">
        <v>15892</v>
      </c>
      <c r="O7706" s="124">
        <v>18369</v>
      </c>
      <c r="P7706" s="123">
        <v>19084</v>
      </c>
      <c r="Q7706" s="124">
        <v>19390</v>
      </c>
      <c r="R7706" s="123">
        <v>18699</v>
      </c>
      <c r="S7706" s="124">
        <v>18868</v>
      </c>
      <c r="T7706" s="123">
        <v>18296</v>
      </c>
      <c r="U7706" s="124">
        <v>20541</v>
      </c>
      <c r="V7706" s="123">
        <v>21473</v>
      </c>
      <c r="W7706" s="124">
        <v>21336</v>
      </c>
      <c r="X7706" s="123">
        <v>20897</v>
      </c>
      <c r="Y7706" s="124">
        <v>20711</v>
      </c>
      <c r="Z7706" s="123">
        <v>21554</v>
      </c>
      <c r="AA7706" s="124">
        <v>22593</v>
      </c>
      <c r="AB7706" s="123">
        <v>22289</v>
      </c>
      <c r="AC7706" s="124">
        <v>23257</v>
      </c>
      <c r="AD7706" s="123">
        <v>21973</v>
      </c>
      <c r="AE7706" s="125">
        <v>20994</v>
      </c>
      <c r="AF7706" s="126">
        <v>22798</v>
      </c>
    </row>
    <row r="7707" spans="2:32">
      <c r="B7707" s="127">
        <v>7669</v>
      </c>
      <c r="C7707" s="128">
        <v>7669</v>
      </c>
      <c r="D7707" s="129">
        <v>320</v>
      </c>
      <c r="E7707" s="130">
        <v>11</v>
      </c>
      <c r="F7707" s="131">
        <v>16</v>
      </c>
      <c r="G7707" s="132" t="s">
        <v>485</v>
      </c>
      <c r="H7707" s="133">
        <v>11</v>
      </c>
      <c r="I7707" s="128">
        <v>15</v>
      </c>
      <c r="J7707" s="129" t="s">
        <v>485</v>
      </c>
      <c r="K7707" s="134">
        <v>13</v>
      </c>
      <c r="L7707" s="108"/>
      <c r="M7707" s="81">
        <v>16359</v>
      </c>
      <c r="N7707" s="135">
        <v>16016</v>
      </c>
      <c r="O7707" s="136">
        <v>18296</v>
      </c>
      <c r="P7707" s="135">
        <v>19255</v>
      </c>
      <c r="Q7707" s="136">
        <v>19500</v>
      </c>
      <c r="R7707" s="135">
        <v>18748</v>
      </c>
      <c r="S7707" s="136">
        <v>18924</v>
      </c>
      <c r="T7707" s="135">
        <v>18393</v>
      </c>
      <c r="U7707" s="136">
        <v>20444</v>
      </c>
      <c r="V7707" s="135">
        <v>21583</v>
      </c>
      <c r="W7707" s="136">
        <v>21301</v>
      </c>
      <c r="X7707" s="135">
        <v>20936</v>
      </c>
      <c r="Y7707" s="136">
        <v>20757</v>
      </c>
      <c r="Z7707" s="135">
        <v>21430</v>
      </c>
      <c r="AA7707" s="136">
        <v>22653</v>
      </c>
      <c r="AB7707" s="135">
        <v>22274</v>
      </c>
      <c r="AC7707" s="136">
        <v>23209</v>
      </c>
      <c r="AD7707" s="135">
        <v>22003</v>
      </c>
      <c r="AE7707" s="137">
        <v>21069</v>
      </c>
      <c r="AF7707" s="138">
        <v>22662</v>
      </c>
    </row>
    <row r="7708" spans="2:32">
      <c r="B7708" s="114">
        <v>7670</v>
      </c>
      <c r="C7708" s="115">
        <v>7670</v>
      </c>
      <c r="D7708" s="116">
        <v>320</v>
      </c>
      <c r="E7708" s="117">
        <v>11</v>
      </c>
      <c r="F7708" s="118">
        <v>16</v>
      </c>
      <c r="G7708" s="119" t="s">
        <v>485</v>
      </c>
      <c r="H7708" s="120">
        <v>11</v>
      </c>
      <c r="I7708" s="115">
        <v>15</v>
      </c>
      <c r="J7708" s="116" t="s">
        <v>485</v>
      </c>
      <c r="K7708" s="121">
        <v>14</v>
      </c>
      <c r="L7708" s="108"/>
      <c r="M7708" s="122">
        <v>16335</v>
      </c>
      <c r="N7708" s="123">
        <v>15892</v>
      </c>
      <c r="O7708" s="124">
        <v>18183</v>
      </c>
      <c r="P7708" s="123">
        <v>19135</v>
      </c>
      <c r="Q7708" s="124">
        <v>19474</v>
      </c>
      <c r="R7708" s="123">
        <v>18671</v>
      </c>
      <c r="S7708" s="124">
        <v>18741</v>
      </c>
      <c r="T7708" s="123">
        <v>18232</v>
      </c>
      <c r="U7708" s="124">
        <v>20257</v>
      </c>
      <c r="V7708" s="123">
        <v>21522</v>
      </c>
      <c r="W7708" s="124">
        <v>21146</v>
      </c>
      <c r="X7708" s="123">
        <v>20789</v>
      </c>
      <c r="Y7708" s="124">
        <v>20528</v>
      </c>
      <c r="Z7708" s="123">
        <v>21251</v>
      </c>
      <c r="AA7708" s="124">
        <v>22340</v>
      </c>
      <c r="AB7708" s="123">
        <v>22272</v>
      </c>
      <c r="AC7708" s="124">
        <v>23003</v>
      </c>
      <c r="AD7708" s="123">
        <v>21743</v>
      </c>
      <c r="AE7708" s="125">
        <v>20841</v>
      </c>
      <c r="AF7708" s="126">
        <v>22457</v>
      </c>
    </row>
    <row r="7709" spans="2:32">
      <c r="B7709" s="127">
        <v>7671</v>
      </c>
      <c r="C7709" s="128">
        <v>7671</v>
      </c>
      <c r="D7709" s="129">
        <v>320</v>
      </c>
      <c r="E7709" s="130">
        <v>11</v>
      </c>
      <c r="F7709" s="131">
        <v>16</v>
      </c>
      <c r="G7709" s="132" t="s">
        <v>485</v>
      </c>
      <c r="H7709" s="133">
        <v>11</v>
      </c>
      <c r="I7709" s="128">
        <v>15</v>
      </c>
      <c r="J7709" s="129" t="s">
        <v>485</v>
      </c>
      <c r="K7709" s="134">
        <v>15</v>
      </c>
      <c r="L7709" s="108"/>
      <c r="M7709" s="81">
        <v>16191</v>
      </c>
      <c r="N7709" s="135">
        <v>15868</v>
      </c>
      <c r="O7709" s="136">
        <v>18129</v>
      </c>
      <c r="P7709" s="135">
        <v>18882</v>
      </c>
      <c r="Q7709" s="136">
        <v>19487</v>
      </c>
      <c r="R7709" s="135">
        <v>18415</v>
      </c>
      <c r="S7709" s="136">
        <v>18434</v>
      </c>
      <c r="T7709" s="135">
        <v>18085</v>
      </c>
      <c r="U7709" s="136">
        <v>20053</v>
      </c>
      <c r="V7709" s="135">
        <v>21429</v>
      </c>
      <c r="W7709" s="136">
        <v>20929</v>
      </c>
      <c r="X7709" s="135">
        <v>20406</v>
      </c>
      <c r="Y7709" s="136">
        <v>20137</v>
      </c>
      <c r="Z7709" s="135">
        <v>21222</v>
      </c>
      <c r="AA7709" s="136">
        <v>21869</v>
      </c>
      <c r="AB7709" s="135">
        <v>22535</v>
      </c>
      <c r="AC7709" s="136">
        <v>22734</v>
      </c>
      <c r="AD7709" s="135">
        <v>21325</v>
      </c>
      <c r="AE7709" s="137">
        <v>20610</v>
      </c>
      <c r="AF7709" s="138">
        <v>22406</v>
      </c>
    </row>
    <row r="7710" spans="2:32">
      <c r="B7710" s="114">
        <v>7672</v>
      </c>
      <c r="C7710" s="115">
        <v>7672</v>
      </c>
      <c r="D7710" s="116">
        <v>320</v>
      </c>
      <c r="E7710" s="117">
        <v>11</v>
      </c>
      <c r="F7710" s="118">
        <v>16</v>
      </c>
      <c r="G7710" s="119" t="s">
        <v>485</v>
      </c>
      <c r="H7710" s="120">
        <v>11</v>
      </c>
      <c r="I7710" s="115">
        <v>15</v>
      </c>
      <c r="J7710" s="116" t="s">
        <v>485</v>
      </c>
      <c r="K7710" s="121">
        <v>16</v>
      </c>
      <c r="L7710" s="108"/>
      <c r="M7710" s="122">
        <v>16291</v>
      </c>
      <c r="N7710" s="123">
        <v>16281</v>
      </c>
      <c r="O7710" s="124">
        <v>18417</v>
      </c>
      <c r="P7710" s="123">
        <v>19140</v>
      </c>
      <c r="Q7710" s="124">
        <v>19710</v>
      </c>
      <c r="R7710" s="123">
        <v>18317</v>
      </c>
      <c r="S7710" s="124">
        <v>18398</v>
      </c>
      <c r="T7710" s="123">
        <v>18288</v>
      </c>
      <c r="U7710" s="124">
        <v>20119</v>
      </c>
      <c r="V7710" s="123">
        <v>21479</v>
      </c>
      <c r="W7710" s="124">
        <v>20884</v>
      </c>
      <c r="X7710" s="123">
        <v>20084</v>
      </c>
      <c r="Y7710" s="124">
        <v>19937</v>
      </c>
      <c r="Z7710" s="123">
        <v>21366</v>
      </c>
      <c r="AA7710" s="124">
        <v>22092</v>
      </c>
      <c r="AB7710" s="123">
        <v>22912</v>
      </c>
      <c r="AC7710" s="124">
        <v>22572</v>
      </c>
      <c r="AD7710" s="123">
        <v>21085</v>
      </c>
      <c r="AE7710" s="125">
        <v>20664</v>
      </c>
      <c r="AF7710" s="126">
        <v>22520</v>
      </c>
    </row>
    <row r="7711" spans="2:32">
      <c r="B7711" s="127">
        <v>7673</v>
      </c>
      <c r="C7711" s="128">
        <v>7673</v>
      </c>
      <c r="D7711" s="129">
        <v>320</v>
      </c>
      <c r="E7711" s="130">
        <v>11</v>
      </c>
      <c r="F7711" s="131">
        <v>16</v>
      </c>
      <c r="G7711" s="132" t="s">
        <v>485</v>
      </c>
      <c r="H7711" s="133">
        <v>11</v>
      </c>
      <c r="I7711" s="128">
        <v>15</v>
      </c>
      <c r="J7711" s="129" t="s">
        <v>485</v>
      </c>
      <c r="K7711" s="134">
        <v>17</v>
      </c>
      <c r="L7711" s="108"/>
      <c r="M7711" s="81">
        <v>16810</v>
      </c>
      <c r="N7711" s="135">
        <v>17267</v>
      </c>
      <c r="O7711" s="136">
        <v>19056</v>
      </c>
      <c r="P7711" s="135">
        <v>19809</v>
      </c>
      <c r="Q7711" s="136">
        <v>20355</v>
      </c>
      <c r="R7711" s="135">
        <v>18739</v>
      </c>
      <c r="S7711" s="136">
        <v>19088</v>
      </c>
      <c r="T7711" s="135">
        <v>19238</v>
      </c>
      <c r="U7711" s="136">
        <v>20804</v>
      </c>
      <c r="V7711" s="135">
        <v>22086</v>
      </c>
      <c r="W7711" s="136">
        <v>21611</v>
      </c>
      <c r="X7711" s="135">
        <v>20575</v>
      </c>
      <c r="Y7711" s="136">
        <v>20571</v>
      </c>
      <c r="Z7711" s="135">
        <v>22104</v>
      </c>
      <c r="AA7711" s="136">
        <v>22878</v>
      </c>
      <c r="AB7711" s="135">
        <v>23585</v>
      </c>
      <c r="AC7711" s="136">
        <v>23330</v>
      </c>
      <c r="AD7711" s="135">
        <v>21748</v>
      </c>
      <c r="AE7711" s="137">
        <v>21673</v>
      </c>
      <c r="AF7711" s="138">
        <v>23279</v>
      </c>
    </row>
    <row r="7712" spans="2:32">
      <c r="B7712" s="114">
        <v>7674</v>
      </c>
      <c r="C7712" s="115">
        <v>7674</v>
      </c>
      <c r="D7712" s="116">
        <v>320</v>
      </c>
      <c r="E7712" s="117">
        <v>11</v>
      </c>
      <c r="F7712" s="118">
        <v>16</v>
      </c>
      <c r="G7712" s="119" t="s">
        <v>485</v>
      </c>
      <c r="H7712" s="120">
        <v>11</v>
      </c>
      <c r="I7712" s="115">
        <v>15</v>
      </c>
      <c r="J7712" s="116" t="s">
        <v>485</v>
      </c>
      <c r="K7712" s="121">
        <v>18</v>
      </c>
      <c r="L7712" s="108"/>
      <c r="M7712" s="122">
        <v>17395</v>
      </c>
      <c r="N7712" s="123">
        <v>18143</v>
      </c>
      <c r="O7712" s="124">
        <v>19930</v>
      </c>
      <c r="P7712" s="123">
        <v>20365</v>
      </c>
      <c r="Q7712" s="124">
        <v>20994</v>
      </c>
      <c r="R7712" s="123">
        <v>19366</v>
      </c>
      <c r="S7712" s="124">
        <v>20019</v>
      </c>
      <c r="T7712" s="123">
        <v>20187</v>
      </c>
      <c r="U7712" s="124">
        <v>21591</v>
      </c>
      <c r="V7712" s="123">
        <v>22637</v>
      </c>
      <c r="W7712" s="124">
        <v>22443</v>
      </c>
      <c r="X7712" s="123">
        <v>21292</v>
      </c>
      <c r="Y7712" s="124">
        <v>21737</v>
      </c>
      <c r="Z7712" s="123">
        <v>23186</v>
      </c>
      <c r="AA7712" s="124">
        <v>23579</v>
      </c>
      <c r="AB7712" s="123">
        <v>24378</v>
      </c>
      <c r="AC7712" s="124">
        <v>24395</v>
      </c>
      <c r="AD7712" s="123">
        <v>23043</v>
      </c>
      <c r="AE7712" s="125">
        <v>22937</v>
      </c>
      <c r="AF7712" s="126">
        <v>24452</v>
      </c>
    </row>
    <row r="7713" spans="2:32">
      <c r="B7713" s="127">
        <v>7675</v>
      </c>
      <c r="C7713" s="128">
        <v>7675</v>
      </c>
      <c r="D7713" s="129">
        <v>320</v>
      </c>
      <c r="E7713" s="130">
        <v>11</v>
      </c>
      <c r="F7713" s="131">
        <v>16</v>
      </c>
      <c r="G7713" s="132" t="s">
        <v>485</v>
      </c>
      <c r="H7713" s="133">
        <v>11</v>
      </c>
      <c r="I7713" s="128">
        <v>15</v>
      </c>
      <c r="J7713" s="129" t="s">
        <v>485</v>
      </c>
      <c r="K7713" s="134">
        <v>19</v>
      </c>
      <c r="L7713" s="108"/>
      <c r="M7713" s="81">
        <v>16971</v>
      </c>
      <c r="N7713" s="135">
        <v>17969</v>
      </c>
      <c r="O7713" s="136">
        <v>19879</v>
      </c>
      <c r="P7713" s="135">
        <v>20112</v>
      </c>
      <c r="Q7713" s="136">
        <v>20743</v>
      </c>
      <c r="R7713" s="135">
        <v>19146</v>
      </c>
      <c r="S7713" s="136">
        <v>19805</v>
      </c>
      <c r="T7713" s="135">
        <v>20135</v>
      </c>
      <c r="U7713" s="136">
        <v>21690</v>
      </c>
      <c r="V7713" s="135">
        <v>22518</v>
      </c>
      <c r="W7713" s="136">
        <v>22567</v>
      </c>
      <c r="X7713" s="135">
        <v>21458</v>
      </c>
      <c r="Y7713" s="136">
        <v>22025</v>
      </c>
      <c r="Z7713" s="135">
        <v>23583</v>
      </c>
      <c r="AA7713" s="136">
        <v>23998</v>
      </c>
      <c r="AB7713" s="135">
        <v>24773</v>
      </c>
      <c r="AC7713" s="136">
        <v>24804</v>
      </c>
      <c r="AD7713" s="135">
        <v>23541</v>
      </c>
      <c r="AE7713" s="137">
        <v>23300</v>
      </c>
      <c r="AF7713" s="138">
        <v>24972</v>
      </c>
    </row>
    <row r="7714" spans="2:32">
      <c r="B7714" s="114">
        <v>7676</v>
      </c>
      <c r="C7714" s="115">
        <v>7676</v>
      </c>
      <c r="D7714" s="116">
        <v>320</v>
      </c>
      <c r="E7714" s="117">
        <v>11</v>
      </c>
      <c r="F7714" s="118">
        <v>16</v>
      </c>
      <c r="G7714" s="119" t="s">
        <v>485</v>
      </c>
      <c r="H7714" s="120">
        <v>11</v>
      </c>
      <c r="I7714" s="115">
        <v>15</v>
      </c>
      <c r="J7714" s="116" t="s">
        <v>485</v>
      </c>
      <c r="K7714" s="121">
        <v>20</v>
      </c>
      <c r="L7714" s="108"/>
      <c r="M7714" s="122">
        <v>16663</v>
      </c>
      <c r="N7714" s="123">
        <v>17659</v>
      </c>
      <c r="O7714" s="124">
        <v>19700</v>
      </c>
      <c r="P7714" s="123">
        <v>20039</v>
      </c>
      <c r="Q7714" s="124">
        <v>20512</v>
      </c>
      <c r="R7714" s="123">
        <v>19012</v>
      </c>
      <c r="S7714" s="124">
        <v>19565</v>
      </c>
      <c r="T7714" s="123">
        <v>19938</v>
      </c>
      <c r="U7714" s="124">
        <v>21734</v>
      </c>
      <c r="V7714" s="123">
        <v>22700</v>
      </c>
      <c r="W7714" s="124">
        <v>22636</v>
      </c>
      <c r="X7714" s="123">
        <v>21816</v>
      </c>
      <c r="Y7714" s="124">
        <v>22306</v>
      </c>
      <c r="Z7714" s="123">
        <v>23895</v>
      </c>
      <c r="AA7714" s="124">
        <v>24697</v>
      </c>
      <c r="AB7714" s="123">
        <v>25449</v>
      </c>
      <c r="AC7714" s="124">
        <v>25375</v>
      </c>
      <c r="AD7714" s="123">
        <v>24068</v>
      </c>
      <c r="AE7714" s="125">
        <v>23770</v>
      </c>
      <c r="AF7714" s="126">
        <v>25429</v>
      </c>
    </row>
    <row r="7715" spans="2:32">
      <c r="B7715" s="127">
        <v>7677</v>
      </c>
      <c r="C7715" s="128">
        <v>7677</v>
      </c>
      <c r="D7715" s="129">
        <v>320</v>
      </c>
      <c r="E7715" s="130">
        <v>11</v>
      </c>
      <c r="F7715" s="131">
        <v>16</v>
      </c>
      <c r="G7715" s="132" t="s">
        <v>485</v>
      </c>
      <c r="H7715" s="133">
        <v>11</v>
      </c>
      <c r="I7715" s="128">
        <v>15</v>
      </c>
      <c r="J7715" s="129" t="s">
        <v>485</v>
      </c>
      <c r="K7715" s="134">
        <v>21</v>
      </c>
      <c r="L7715" s="108"/>
      <c r="M7715" s="81">
        <v>16322</v>
      </c>
      <c r="N7715" s="135">
        <v>17332</v>
      </c>
      <c r="O7715" s="136">
        <v>19366</v>
      </c>
      <c r="P7715" s="135">
        <v>19814</v>
      </c>
      <c r="Q7715" s="136">
        <v>20282</v>
      </c>
      <c r="R7715" s="135">
        <v>18837</v>
      </c>
      <c r="S7715" s="136">
        <v>19496</v>
      </c>
      <c r="T7715" s="135">
        <v>19848</v>
      </c>
      <c r="U7715" s="136">
        <v>21660</v>
      </c>
      <c r="V7715" s="135">
        <v>22870</v>
      </c>
      <c r="W7715" s="136">
        <v>22872</v>
      </c>
      <c r="X7715" s="135">
        <v>22218</v>
      </c>
      <c r="Y7715" s="136">
        <v>22835</v>
      </c>
      <c r="Z7715" s="135">
        <v>24222</v>
      </c>
      <c r="AA7715" s="136">
        <v>25345</v>
      </c>
      <c r="AB7715" s="135">
        <v>26189</v>
      </c>
      <c r="AC7715" s="136">
        <v>26114</v>
      </c>
      <c r="AD7715" s="135">
        <v>24905</v>
      </c>
      <c r="AE7715" s="137">
        <v>24364</v>
      </c>
      <c r="AF7715" s="138">
        <v>25950</v>
      </c>
    </row>
    <row r="7716" spans="2:32">
      <c r="B7716" s="114">
        <v>7678</v>
      </c>
      <c r="C7716" s="115">
        <v>7678</v>
      </c>
      <c r="D7716" s="116">
        <v>320</v>
      </c>
      <c r="E7716" s="117">
        <v>11</v>
      </c>
      <c r="F7716" s="118">
        <v>16</v>
      </c>
      <c r="G7716" s="119" t="s">
        <v>485</v>
      </c>
      <c r="H7716" s="120">
        <v>11</v>
      </c>
      <c r="I7716" s="115">
        <v>15</v>
      </c>
      <c r="J7716" s="116" t="s">
        <v>485</v>
      </c>
      <c r="K7716" s="121">
        <v>22</v>
      </c>
      <c r="L7716" s="108"/>
      <c r="M7716" s="122">
        <v>15769</v>
      </c>
      <c r="N7716" s="123">
        <v>16782</v>
      </c>
      <c r="O7716" s="124">
        <v>18564</v>
      </c>
      <c r="P7716" s="123">
        <v>19054</v>
      </c>
      <c r="Q7716" s="124">
        <v>19685</v>
      </c>
      <c r="R7716" s="123">
        <v>18377</v>
      </c>
      <c r="S7716" s="124">
        <v>19086</v>
      </c>
      <c r="T7716" s="123">
        <v>19476</v>
      </c>
      <c r="U7716" s="124">
        <v>21066</v>
      </c>
      <c r="V7716" s="123">
        <v>22588</v>
      </c>
      <c r="W7716" s="124">
        <v>22595</v>
      </c>
      <c r="X7716" s="123">
        <v>22130</v>
      </c>
      <c r="Y7716" s="124">
        <v>22790</v>
      </c>
      <c r="Z7716" s="123">
        <v>23863</v>
      </c>
      <c r="AA7716" s="124">
        <v>25168</v>
      </c>
      <c r="AB7716" s="123">
        <v>26238</v>
      </c>
      <c r="AC7716" s="124">
        <v>26129</v>
      </c>
      <c r="AD7716" s="123">
        <v>25053</v>
      </c>
      <c r="AE7716" s="125">
        <v>24413</v>
      </c>
      <c r="AF7716" s="126">
        <v>25720</v>
      </c>
    </row>
    <row r="7717" spans="2:32">
      <c r="B7717" s="127">
        <v>7679</v>
      </c>
      <c r="C7717" s="128">
        <v>7679</v>
      </c>
      <c r="D7717" s="129">
        <v>320</v>
      </c>
      <c r="E7717" s="130">
        <v>11</v>
      </c>
      <c r="F7717" s="131">
        <v>16</v>
      </c>
      <c r="G7717" s="132" t="s">
        <v>485</v>
      </c>
      <c r="H7717" s="133">
        <v>11</v>
      </c>
      <c r="I7717" s="128">
        <v>15</v>
      </c>
      <c r="J7717" s="129" t="s">
        <v>485</v>
      </c>
      <c r="K7717" s="134">
        <v>23</v>
      </c>
      <c r="L7717" s="108"/>
      <c r="M7717" s="81">
        <v>15063</v>
      </c>
      <c r="N7717" s="135">
        <v>16065</v>
      </c>
      <c r="O7717" s="136">
        <v>17461</v>
      </c>
      <c r="P7717" s="135">
        <v>18057</v>
      </c>
      <c r="Q7717" s="136">
        <v>18739</v>
      </c>
      <c r="R7717" s="135">
        <v>17760</v>
      </c>
      <c r="S7717" s="136">
        <v>18563</v>
      </c>
      <c r="T7717" s="135">
        <v>18870</v>
      </c>
      <c r="U7717" s="136">
        <v>20108</v>
      </c>
      <c r="V7717" s="135">
        <v>21825</v>
      </c>
      <c r="W7717" s="136">
        <v>21979</v>
      </c>
      <c r="X7717" s="135">
        <v>21750</v>
      </c>
      <c r="Y7717" s="136">
        <v>22462</v>
      </c>
      <c r="Z7717" s="135">
        <v>23043</v>
      </c>
      <c r="AA7717" s="136">
        <v>24515</v>
      </c>
      <c r="AB7717" s="135">
        <v>25627</v>
      </c>
      <c r="AC7717" s="136">
        <v>25669</v>
      </c>
      <c r="AD7717" s="135">
        <v>24845</v>
      </c>
      <c r="AE7717" s="137">
        <v>24048</v>
      </c>
      <c r="AF7717" s="138">
        <v>24957</v>
      </c>
    </row>
    <row r="7718" spans="2:32">
      <c r="B7718" s="114">
        <v>7680</v>
      </c>
      <c r="C7718" s="115">
        <v>7680</v>
      </c>
      <c r="D7718" s="116">
        <v>320</v>
      </c>
      <c r="E7718" s="117">
        <v>11</v>
      </c>
      <c r="F7718" s="118">
        <v>16</v>
      </c>
      <c r="G7718" s="119" t="s">
        <v>485</v>
      </c>
      <c r="H7718" s="120">
        <v>11</v>
      </c>
      <c r="I7718" s="115">
        <v>15</v>
      </c>
      <c r="J7718" s="116" t="s">
        <v>485</v>
      </c>
      <c r="K7718" s="121">
        <v>24</v>
      </c>
      <c r="L7718" s="108"/>
      <c r="M7718" s="122">
        <v>14145</v>
      </c>
      <c r="N7718" s="123">
        <v>15336</v>
      </c>
      <c r="O7718" s="124">
        <v>16334</v>
      </c>
      <c r="P7718" s="123">
        <v>16982</v>
      </c>
      <c r="Q7718" s="124">
        <v>17792</v>
      </c>
      <c r="R7718" s="123">
        <v>16916</v>
      </c>
      <c r="S7718" s="124">
        <v>18030</v>
      </c>
      <c r="T7718" s="123">
        <v>18299</v>
      </c>
      <c r="U7718" s="124">
        <v>19111</v>
      </c>
      <c r="V7718" s="123">
        <v>21041</v>
      </c>
      <c r="W7718" s="124">
        <v>21267</v>
      </c>
      <c r="X7718" s="123">
        <v>21062</v>
      </c>
      <c r="Y7718" s="124">
        <v>22081</v>
      </c>
      <c r="Z7718" s="123">
        <v>22122</v>
      </c>
      <c r="AA7718" s="124">
        <v>23661</v>
      </c>
      <c r="AB7718" s="123">
        <v>24951</v>
      </c>
      <c r="AC7718" s="124">
        <v>25036</v>
      </c>
      <c r="AD7718" s="123">
        <v>24528</v>
      </c>
      <c r="AE7718" s="125">
        <v>23628</v>
      </c>
      <c r="AF7718" s="126">
        <v>24076</v>
      </c>
    </row>
    <row r="7719" spans="2:32">
      <c r="B7719" s="127">
        <v>7681</v>
      </c>
      <c r="C7719" s="128">
        <v>7681</v>
      </c>
      <c r="D7719" s="129">
        <v>321</v>
      </c>
      <c r="E7719" s="130">
        <v>11</v>
      </c>
      <c r="F7719" s="131">
        <v>17</v>
      </c>
      <c r="G7719" s="132" t="s">
        <v>485</v>
      </c>
      <c r="H7719" s="133">
        <v>11</v>
      </c>
      <c r="I7719" s="128">
        <v>16</v>
      </c>
      <c r="J7719" s="129" t="s">
        <v>485</v>
      </c>
      <c r="K7719" s="134">
        <v>1</v>
      </c>
      <c r="L7719" s="108"/>
      <c r="M7719" s="81">
        <v>13544</v>
      </c>
      <c r="N7719" s="135">
        <v>14563</v>
      </c>
      <c r="O7719" s="136">
        <v>15606</v>
      </c>
      <c r="P7719" s="135">
        <v>16327</v>
      </c>
      <c r="Q7719" s="136">
        <v>16574</v>
      </c>
      <c r="R7719" s="135">
        <v>16354</v>
      </c>
      <c r="S7719" s="136">
        <v>16885</v>
      </c>
      <c r="T7719" s="135">
        <v>17444</v>
      </c>
      <c r="U7719" s="136">
        <v>18897</v>
      </c>
      <c r="V7719" s="135">
        <v>19931</v>
      </c>
      <c r="W7719" s="136">
        <v>20067</v>
      </c>
      <c r="X7719" s="135">
        <v>20311</v>
      </c>
      <c r="Y7719" s="136">
        <v>20285</v>
      </c>
      <c r="Z7719" s="135">
        <v>22309</v>
      </c>
      <c r="AA7719" s="136">
        <v>23265</v>
      </c>
      <c r="AB7719" s="135">
        <v>23940</v>
      </c>
      <c r="AC7719" s="136">
        <v>23848</v>
      </c>
      <c r="AD7719" s="135">
        <v>22363</v>
      </c>
      <c r="AE7719" s="137">
        <v>22663</v>
      </c>
      <c r="AF7719" s="138">
        <v>24513</v>
      </c>
    </row>
    <row r="7720" spans="2:32">
      <c r="B7720" s="114">
        <v>7682</v>
      </c>
      <c r="C7720" s="115">
        <v>7682</v>
      </c>
      <c r="D7720" s="116">
        <v>321</v>
      </c>
      <c r="E7720" s="117">
        <v>11</v>
      </c>
      <c r="F7720" s="118">
        <v>17</v>
      </c>
      <c r="G7720" s="119" t="s">
        <v>485</v>
      </c>
      <c r="H7720" s="120">
        <v>11</v>
      </c>
      <c r="I7720" s="115">
        <v>16</v>
      </c>
      <c r="J7720" s="116" t="s">
        <v>485</v>
      </c>
      <c r="K7720" s="121">
        <v>2</v>
      </c>
      <c r="L7720" s="108"/>
      <c r="M7720" s="122">
        <v>13169</v>
      </c>
      <c r="N7720" s="123">
        <v>14249</v>
      </c>
      <c r="O7720" s="124">
        <v>15192</v>
      </c>
      <c r="P7720" s="123">
        <v>15923</v>
      </c>
      <c r="Q7720" s="124">
        <v>16144</v>
      </c>
      <c r="R7720" s="123">
        <v>15963</v>
      </c>
      <c r="S7720" s="124">
        <v>16465</v>
      </c>
      <c r="T7720" s="123">
        <v>17167</v>
      </c>
      <c r="U7720" s="124">
        <v>18484</v>
      </c>
      <c r="V7720" s="123">
        <v>19478</v>
      </c>
      <c r="W7720" s="124">
        <v>19589</v>
      </c>
      <c r="X7720" s="123">
        <v>19853</v>
      </c>
      <c r="Y7720" s="124">
        <v>19814</v>
      </c>
      <c r="Z7720" s="123">
        <v>21782</v>
      </c>
      <c r="AA7720" s="124">
        <v>22753</v>
      </c>
      <c r="AB7720" s="123">
        <v>23362</v>
      </c>
      <c r="AC7720" s="124">
        <v>23216</v>
      </c>
      <c r="AD7720" s="123">
        <v>21832</v>
      </c>
      <c r="AE7720" s="125">
        <v>22229</v>
      </c>
      <c r="AF7720" s="126">
        <v>23924</v>
      </c>
    </row>
    <row r="7721" spans="2:32">
      <c r="B7721" s="127">
        <v>7683</v>
      </c>
      <c r="C7721" s="128">
        <v>7683</v>
      </c>
      <c r="D7721" s="129">
        <v>321</v>
      </c>
      <c r="E7721" s="130">
        <v>11</v>
      </c>
      <c r="F7721" s="131">
        <v>17</v>
      </c>
      <c r="G7721" s="132" t="s">
        <v>485</v>
      </c>
      <c r="H7721" s="133">
        <v>11</v>
      </c>
      <c r="I7721" s="128">
        <v>16</v>
      </c>
      <c r="J7721" s="129" t="s">
        <v>485</v>
      </c>
      <c r="K7721" s="134">
        <v>3</v>
      </c>
      <c r="L7721" s="108"/>
      <c r="M7721" s="81">
        <v>12930</v>
      </c>
      <c r="N7721" s="135">
        <v>14111</v>
      </c>
      <c r="O7721" s="136">
        <v>15003</v>
      </c>
      <c r="P7721" s="135">
        <v>15773</v>
      </c>
      <c r="Q7721" s="136">
        <v>16002</v>
      </c>
      <c r="R7721" s="135">
        <v>15744</v>
      </c>
      <c r="S7721" s="136">
        <v>16344</v>
      </c>
      <c r="T7721" s="135">
        <v>17104</v>
      </c>
      <c r="U7721" s="136">
        <v>18343</v>
      </c>
      <c r="V7721" s="135">
        <v>19328</v>
      </c>
      <c r="W7721" s="136">
        <v>19409</v>
      </c>
      <c r="X7721" s="135">
        <v>19555</v>
      </c>
      <c r="Y7721" s="136">
        <v>19624</v>
      </c>
      <c r="Z7721" s="135">
        <v>21534</v>
      </c>
      <c r="AA7721" s="136">
        <v>22537</v>
      </c>
      <c r="AB7721" s="135">
        <v>23055</v>
      </c>
      <c r="AC7721" s="136">
        <v>22895</v>
      </c>
      <c r="AD7721" s="135">
        <v>21566</v>
      </c>
      <c r="AE7721" s="137">
        <v>22028</v>
      </c>
      <c r="AF7721" s="138">
        <v>23603</v>
      </c>
    </row>
    <row r="7722" spans="2:32">
      <c r="B7722" s="114">
        <v>7684</v>
      </c>
      <c r="C7722" s="115">
        <v>7684</v>
      </c>
      <c r="D7722" s="116">
        <v>321</v>
      </c>
      <c r="E7722" s="117">
        <v>11</v>
      </c>
      <c r="F7722" s="118">
        <v>17</v>
      </c>
      <c r="G7722" s="119" t="s">
        <v>485</v>
      </c>
      <c r="H7722" s="120">
        <v>11</v>
      </c>
      <c r="I7722" s="115">
        <v>16</v>
      </c>
      <c r="J7722" s="116" t="s">
        <v>485</v>
      </c>
      <c r="K7722" s="121">
        <v>4</v>
      </c>
      <c r="L7722" s="108"/>
      <c r="M7722" s="122">
        <v>12854</v>
      </c>
      <c r="N7722" s="123">
        <v>14112</v>
      </c>
      <c r="O7722" s="124">
        <v>15005</v>
      </c>
      <c r="P7722" s="123">
        <v>15701</v>
      </c>
      <c r="Q7722" s="124">
        <v>15899</v>
      </c>
      <c r="R7722" s="123">
        <v>15591</v>
      </c>
      <c r="S7722" s="124">
        <v>16187</v>
      </c>
      <c r="T7722" s="123">
        <v>17014</v>
      </c>
      <c r="U7722" s="124">
        <v>18185</v>
      </c>
      <c r="V7722" s="123">
        <v>19010</v>
      </c>
      <c r="W7722" s="124">
        <v>19003</v>
      </c>
      <c r="X7722" s="123">
        <v>19057</v>
      </c>
      <c r="Y7722" s="124">
        <v>19164</v>
      </c>
      <c r="Z7722" s="123">
        <v>21042</v>
      </c>
      <c r="AA7722" s="124">
        <v>21910</v>
      </c>
      <c r="AB7722" s="123">
        <v>22350</v>
      </c>
      <c r="AC7722" s="124">
        <v>22132</v>
      </c>
      <c r="AD7722" s="123">
        <v>20930</v>
      </c>
      <c r="AE7722" s="125">
        <v>21497</v>
      </c>
      <c r="AF7722" s="126">
        <v>22940</v>
      </c>
    </row>
    <row r="7723" spans="2:32">
      <c r="B7723" s="127">
        <v>7685</v>
      </c>
      <c r="C7723" s="128">
        <v>7685</v>
      </c>
      <c r="D7723" s="129">
        <v>321</v>
      </c>
      <c r="E7723" s="130">
        <v>11</v>
      </c>
      <c r="F7723" s="131">
        <v>17</v>
      </c>
      <c r="G7723" s="132" t="s">
        <v>485</v>
      </c>
      <c r="H7723" s="133">
        <v>11</v>
      </c>
      <c r="I7723" s="128">
        <v>16</v>
      </c>
      <c r="J7723" s="129" t="s">
        <v>485</v>
      </c>
      <c r="K7723" s="134">
        <v>5</v>
      </c>
      <c r="L7723" s="108"/>
      <c r="M7723" s="81">
        <v>12856</v>
      </c>
      <c r="N7723" s="135">
        <v>14379</v>
      </c>
      <c r="O7723" s="136">
        <v>15188</v>
      </c>
      <c r="P7723" s="135">
        <v>15840</v>
      </c>
      <c r="Q7723" s="136">
        <v>15919</v>
      </c>
      <c r="R7723" s="135">
        <v>15483</v>
      </c>
      <c r="S7723" s="136">
        <v>15986</v>
      </c>
      <c r="T7723" s="135">
        <v>17093</v>
      </c>
      <c r="U7723" s="136">
        <v>18170</v>
      </c>
      <c r="V7723" s="135">
        <v>18735</v>
      </c>
      <c r="W7723" s="136">
        <v>18703</v>
      </c>
      <c r="X7723" s="135">
        <v>18563</v>
      </c>
      <c r="Y7723" s="136">
        <v>18597</v>
      </c>
      <c r="Z7723" s="135">
        <v>20613</v>
      </c>
      <c r="AA7723" s="136">
        <v>21409</v>
      </c>
      <c r="AB7723" s="135">
        <v>21624</v>
      </c>
      <c r="AC7723" s="136">
        <v>21414</v>
      </c>
      <c r="AD7723" s="135">
        <v>20148</v>
      </c>
      <c r="AE7723" s="137">
        <v>21039</v>
      </c>
      <c r="AF7723" s="138">
        <v>22298</v>
      </c>
    </row>
    <row r="7724" spans="2:32">
      <c r="B7724" s="114">
        <v>7686</v>
      </c>
      <c r="C7724" s="115">
        <v>7686</v>
      </c>
      <c r="D7724" s="116">
        <v>321</v>
      </c>
      <c r="E7724" s="117">
        <v>11</v>
      </c>
      <c r="F7724" s="118">
        <v>17</v>
      </c>
      <c r="G7724" s="119" t="s">
        <v>485</v>
      </c>
      <c r="H7724" s="120">
        <v>11</v>
      </c>
      <c r="I7724" s="115">
        <v>16</v>
      </c>
      <c r="J7724" s="116" t="s">
        <v>485</v>
      </c>
      <c r="K7724" s="121">
        <v>6</v>
      </c>
      <c r="L7724" s="108"/>
      <c r="M7724" s="122">
        <v>13070</v>
      </c>
      <c r="N7724" s="123">
        <v>15167</v>
      </c>
      <c r="O7724" s="124">
        <v>15892</v>
      </c>
      <c r="P7724" s="123">
        <v>16475</v>
      </c>
      <c r="Q7724" s="124">
        <v>16392</v>
      </c>
      <c r="R7724" s="123">
        <v>15606</v>
      </c>
      <c r="S7724" s="124">
        <v>15892</v>
      </c>
      <c r="T7724" s="123">
        <v>17690</v>
      </c>
      <c r="U7724" s="124">
        <v>18661</v>
      </c>
      <c r="V7724" s="123">
        <v>18825</v>
      </c>
      <c r="W7724" s="124">
        <v>18847</v>
      </c>
      <c r="X7724" s="123">
        <v>18258</v>
      </c>
      <c r="Y7724" s="124">
        <v>18071</v>
      </c>
      <c r="Z7724" s="123">
        <v>20689</v>
      </c>
      <c r="AA7724" s="124">
        <v>21352</v>
      </c>
      <c r="AB7724" s="123">
        <v>21229</v>
      </c>
      <c r="AC7724" s="124">
        <v>21073</v>
      </c>
      <c r="AD7724" s="123">
        <v>19409</v>
      </c>
      <c r="AE7724" s="125">
        <v>21026</v>
      </c>
      <c r="AF7724" s="126">
        <v>22170</v>
      </c>
    </row>
    <row r="7725" spans="2:32">
      <c r="B7725" s="127">
        <v>7687</v>
      </c>
      <c r="C7725" s="128">
        <v>7687</v>
      </c>
      <c r="D7725" s="129">
        <v>321</v>
      </c>
      <c r="E7725" s="130">
        <v>11</v>
      </c>
      <c r="F7725" s="131">
        <v>17</v>
      </c>
      <c r="G7725" s="132" t="s">
        <v>485</v>
      </c>
      <c r="H7725" s="133">
        <v>11</v>
      </c>
      <c r="I7725" s="128">
        <v>16</v>
      </c>
      <c r="J7725" s="129" t="s">
        <v>485</v>
      </c>
      <c r="K7725" s="134">
        <v>7</v>
      </c>
      <c r="L7725" s="108"/>
      <c r="M7725" s="81">
        <v>13663</v>
      </c>
      <c r="N7725" s="135">
        <v>16548</v>
      </c>
      <c r="O7725" s="136">
        <v>17278</v>
      </c>
      <c r="P7725" s="135">
        <v>17714</v>
      </c>
      <c r="Q7725" s="136">
        <v>17526</v>
      </c>
      <c r="R7725" s="135">
        <v>16147</v>
      </c>
      <c r="S7725" s="136">
        <v>16182</v>
      </c>
      <c r="T7725" s="135">
        <v>18997</v>
      </c>
      <c r="U7725" s="136">
        <v>19677</v>
      </c>
      <c r="V7725" s="135">
        <v>19682</v>
      </c>
      <c r="W7725" s="136">
        <v>19872</v>
      </c>
      <c r="X7725" s="135">
        <v>18352</v>
      </c>
      <c r="Y7725" s="136">
        <v>18036</v>
      </c>
      <c r="Z7725" s="135">
        <v>21428</v>
      </c>
      <c r="AA7725" s="136">
        <v>21987</v>
      </c>
      <c r="AB7725" s="135">
        <v>21771</v>
      </c>
      <c r="AC7725" s="136">
        <v>21719</v>
      </c>
      <c r="AD7725" s="135">
        <v>19230</v>
      </c>
      <c r="AE7725" s="137">
        <v>21858</v>
      </c>
      <c r="AF7725" s="138">
        <v>22745</v>
      </c>
    </row>
    <row r="7726" spans="2:32">
      <c r="B7726" s="114">
        <v>7688</v>
      </c>
      <c r="C7726" s="115">
        <v>7688</v>
      </c>
      <c r="D7726" s="116">
        <v>321</v>
      </c>
      <c r="E7726" s="117">
        <v>11</v>
      </c>
      <c r="F7726" s="118">
        <v>17</v>
      </c>
      <c r="G7726" s="119" t="s">
        <v>485</v>
      </c>
      <c r="H7726" s="120">
        <v>11</v>
      </c>
      <c r="I7726" s="115">
        <v>16</v>
      </c>
      <c r="J7726" s="116" t="s">
        <v>485</v>
      </c>
      <c r="K7726" s="121">
        <v>8</v>
      </c>
      <c r="L7726" s="108"/>
      <c r="M7726" s="122">
        <v>14514</v>
      </c>
      <c r="N7726" s="123">
        <v>17688</v>
      </c>
      <c r="O7726" s="124">
        <v>18366</v>
      </c>
      <c r="P7726" s="123">
        <v>18908</v>
      </c>
      <c r="Q7726" s="124">
        <v>18563</v>
      </c>
      <c r="R7726" s="123">
        <v>17001</v>
      </c>
      <c r="S7726" s="124">
        <v>16747</v>
      </c>
      <c r="T7726" s="123">
        <v>20177</v>
      </c>
      <c r="U7726" s="124">
        <v>20525</v>
      </c>
      <c r="V7726" s="123">
        <v>20695</v>
      </c>
      <c r="W7726" s="124">
        <v>21063</v>
      </c>
      <c r="X7726" s="123">
        <v>18973</v>
      </c>
      <c r="Y7726" s="124">
        <v>18441</v>
      </c>
      <c r="Z7726" s="123">
        <v>22047</v>
      </c>
      <c r="AA7726" s="124">
        <v>22801</v>
      </c>
      <c r="AB7726" s="123">
        <v>22631</v>
      </c>
      <c r="AC7726" s="124">
        <v>22793</v>
      </c>
      <c r="AD7726" s="123">
        <v>19573</v>
      </c>
      <c r="AE7726" s="125">
        <v>22894</v>
      </c>
      <c r="AF7726" s="126">
        <v>23257</v>
      </c>
    </row>
    <row r="7727" spans="2:32">
      <c r="B7727" s="127">
        <v>7689</v>
      </c>
      <c r="C7727" s="128">
        <v>7689</v>
      </c>
      <c r="D7727" s="129">
        <v>321</v>
      </c>
      <c r="E7727" s="130">
        <v>11</v>
      </c>
      <c r="F7727" s="131">
        <v>17</v>
      </c>
      <c r="G7727" s="132" t="s">
        <v>485</v>
      </c>
      <c r="H7727" s="133">
        <v>11</v>
      </c>
      <c r="I7727" s="128">
        <v>16</v>
      </c>
      <c r="J7727" s="129" t="s">
        <v>485</v>
      </c>
      <c r="K7727" s="134">
        <v>9</v>
      </c>
      <c r="L7727" s="108"/>
      <c r="M7727" s="81">
        <v>15241</v>
      </c>
      <c r="N7727" s="135">
        <v>18007</v>
      </c>
      <c r="O7727" s="136">
        <v>18555</v>
      </c>
      <c r="P7727" s="135">
        <v>19149</v>
      </c>
      <c r="Q7727" s="136">
        <v>18923</v>
      </c>
      <c r="R7727" s="135">
        <v>17667</v>
      </c>
      <c r="S7727" s="136">
        <v>17330</v>
      </c>
      <c r="T7727" s="135">
        <v>20478</v>
      </c>
      <c r="U7727" s="136">
        <v>20724</v>
      </c>
      <c r="V7727" s="135">
        <v>21076</v>
      </c>
      <c r="W7727" s="136">
        <v>21286</v>
      </c>
      <c r="X7727" s="135">
        <v>19522</v>
      </c>
      <c r="Y7727" s="136">
        <v>18842</v>
      </c>
      <c r="Z7727" s="135">
        <v>22152</v>
      </c>
      <c r="AA7727" s="136">
        <v>22799</v>
      </c>
      <c r="AB7727" s="135">
        <v>22881</v>
      </c>
      <c r="AC7727" s="136">
        <v>22989</v>
      </c>
      <c r="AD7727" s="135">
        <v>19929</v>
      </c>
      <c r="AE7727" s="137">
        <v>23085</v>
      </c>
      <c r="AF7727" s="138">
        <v>23322</v>
      </c>
    </row>
    <row r="7728" spans="2:32">
      <c r="B7728" s="114">
        <v>7690</v>
      </c>
      <c r="C7728" s="115">
        <v>7690</v>
      </c>
      <c r="D7728" s="116">
        <v>321</v>
      </c>
      <c r="E7728" s="117">
        <v>11</v>
      </c>
      <c r="F7728" s="118">
        <v>17</v>
      </c>
      <c r="G7728" s="119" t="s">
        <v>485</v>
      </c>
      <c r="H7728" s="120">
        <v>11</v>
      </c>
      <c r="I7728" s="115">
        <v>16</v>
      </c>
      <c r="J7728" s="116" t="s">
        <v>485</v>
      </c>
      <c r="K7728" s="121">
        <v>10</v>
      </c>
      <c r="L7728" s="108"/>
      <c r="M7728" s="122">
        <v>15707</v>
      </c>
      <c r="N7728" s="123">
        <v>17950</v>
      </c>
      <c r="O7728" s="124">
        <v>18576</v>
      </c>
      <c r="P7728" s="123">
        <v>19118</v>
      </c>
      <c r="Q7728" s="124">
        <v>18893</v>
      </c>
      <c r="R7728" s="123">
        <v>18168</v>
      </c>
      <c r="S7728" s="124">
        <v>17755</v>
      </c>
      <c r="T7728" s="123">
        <v>20444</v>
      </c>
      <c r="U7728" s="124">
        <v>20914</v>
      </c>
      <c r="V7728" s="123">
        <v>21089</v>
      </c>
      <c r="W7728" s="124">
        <v>21308</v>
      </c>
      <c r="X7728" s="123">
        <v>20106</v>
      </c>
      <c r="Y7728" s="124">
        <v>19340</v>
      </c>
      <c r="Z7728" s="123">
        <v>22406</v>
      </c>
      <c r="AA7728" s="124">
        <v>22715</v>
      </c>
      <c r="AB7728" s="123">
        <v>22962</v>
      </c>
      <c r="AC7728" s="124">
        <v>23079</v>
      </c>
      <c r="AD7728" s="123">
        <v>20462</v>
      </c>
      <c r="AE7728" s="125">
        <v>22971</v>
      </c>
      <c r="AF7728" s="126">
        <v>23628</v>
      </c>
    </row>
    <row r="7729" spans="2:32">
      <c r="B7729" s="127">
        <v>7691</v>
      </c>
      <c r="C7729" s="128">
        <v>7691</v>
      </c>
      <c r="D7729" s="129">
        <v>321</v>
      </c>
      <c r="E7729" s="130">
        <v>11</v>
      </c>
      <c r="F7729" s="131">
        <v>17</v>
      </c>
      <c r="G7729" s="132" t="s">
        <v>485</v>
      </c>
      <c r="H7729" s="133">
        <v>11</v>
      </c>
      <c r="I7729" s="128">
        <v>16</v>
      </c>
      <c r="J7729" s="129" t="s">
        <v>485</v>
      </c>
      <c r="K7729" s="134">
        <v>11</v>
      </c>
      <c r="L7729" s="108"/>
      <c r="M7729" s="81">
        <v>15984</v>
      </c>
      <c r="N7729" s="135">
        <v>17950</v>
      </c>
      <c r="O7729" s="136">
        <v>18771</v>
      </c>
      <c r="P7729" s="135">
        <v>19152</v>
      </c>
      <c r="Q7729" s="136">
        <v>18906</v>
      </c>
      <c r="R7729" s="135">
        <v>18427</v>
      </c>
      <c r="S7729" s="136">
        <v>17993</v>
      </c>
      <c r="T7729" s="135">
        <v>20489</v>
      </c>
      <c r="U7729" s="136">
        <v>21260</v>
      </c>
      <c r="V7729" s="135">
        <v>21182</v>
      </c>
      <c r="W7729" s="136">
        <v>21310</v>
      </c>
      <c r="X7729" s="135">
        <v>20431</v>
      </c>
      <c r="Y7729" s="136">
        <v>19635</v>
      </c>
      <c r="Z7729" s="135">
        <v>22633</v>
      </c>
      <c r="AA7729" s="136">
        <v>22437</v>
      </c>
      <c r="AB7729" s="135">
        <v>23117</v>
      </c>
      <c r="AC7729" s="136">
        <v>23136</v>
      </c>
      <c r="AD7729" s="135">
        <v>20804</v>
      </c>
      <c r="AE7729" s="137">
        <v>22848</v>
      </c>
      <c r="AF7729" s="138">
        <v>23919</v>
      </c>
    </row>
    <row r="7730" spans="2:32">
      <c r="B7730" s="114">
        <v>7692</v>
      </c>
      <c r="C7730" s="115">
        <v>7692</v>
      </c>
      <c r="D7730" s="116">
        <v>321</v>
      </c>
      <c r="E7730" s="117">
        <v>11</v>
      </c>
      <c r="F7730" s="118">
        <v>17</v>
      </c>
      <c r="G7730" s="119" t="s">
        <v>485</v>
      </c>
      <c r="H7730" s="120">
        <v>11</v>
      </c>
      <c r="I7730" s="115">
        <v>16</v>
      </c>
      <c r="J7730" s="116" t="s">
        <v>485</v>
      </c>
      <c r="K7730" s="121">
        <v>12</v>
      </c>
      <c r="L7730" s="108"/>
      <c r="M7730" s="122">
        <v>16114</v>
      </c>
      <c r="N7730" s="123">
        <v>17856</v>
      </c>
      <c r="O7730" s="124">
        <v>18808</v>
      </c>
      <c r="P7730" s="123">
        <v>19153</v>
      </c>
      <c r="Q7730" s="124">
        <v>18845</v>
      </c>
      <c r="R7730" s="123">
        <v>18512</v>
      </c>
      <c r="S7730" s="124">
        <v>18105</v>
      </c>
      <c r="T7730" s="123">
        <v>20363</v>
      </c>
      <c r="U7730" s="124">
        <v>21273</v>
      </c>
      <c r="V7730" s="123">
        <v>21118</v>
      </c>
      <c r="W7730" s="124">
        <v>21267</v>
      </c>
      <c r="X7730" s="123">
        <v>20527</v>
      </c>
      <c r="Y7730" s="124">
        <v>19767</v>
      </c>
      <c r="Z7730" s="123">
        <v>22391</v>
      </c>
      <c r="AA7730" s="124">
        <v>22148</v>
      </c>
      <c r="AB7730" s="123">
        <v>23085</v>
      </c>
      <c r="AC7730" s="124">
        <v>23127</v>
      </c>
      <c r="AD7730" s="123">
        <v>20938</v>
      </c>
      <c r="AE7730" s="125">
        <v>22726</v>
      </c>
      <c r="AF7730" s="126">
        <v>23681</v>
      </c>
    </row>
    <row r="7731" spans="2:32">
      <c r="B7731" s="127">
        <v>7693</v>
      </c>
      <c r="C7731" s="128">
        <v>7693</v>
      </c>
      <c r="D7731" s="129">
        <v>321</v>
      </c>
      <c r="E7731" s="130">
        <v>11</v>
      </c>
      <c r="F7731" s="131">
        <v>17</v>
      </c>
      <c r="G7731" s="132" t="s">
        <v>485</v>
      </c>
      <c r="H7731" s="133">
        <v>11</v>
      </c>
      <c r="I7731" s="128">
        <v>16</v>
      </c>
      <c r="J7731" s="129" t="s">
        <v>485</v>
      </c>
      <c r="K7731" s="134">
        <v>13</v>
      </c>
      <c r="L7731" s="108"/>
      <c r="M7731" s="81">
        <v>15974</v>
      </c>
      <c r="N7731" s="135">
        <v>17592</v>
      </c>
      <c r="O7731" s="136">
        <v>18773</v>
      </c>
      <c r="P7731" s="135">
        <v>19055</v>
      </c>
      <c r="Q7731" s="136">
        <v>18612</v>
      </c>
      <c r="R7731" s="135">
        <v>18363</v>
      </c>
      <c r="S7731" s="136">
        <v>17995</v>
      </c>
      <c r="T7731" s="135">
        <v>20059</v>
      </c>
      <c r="U7731" s="136">
        <v>21215</v>
      </c>
      <c r="V7731" s="135">
        <v>20878</v>
      </c>
      <c r="W7731" s="136">
        <v>21054</v>
      </c>
      <c r="X7731" s="135">
        <v>20370</v>
      </c>
      <c r="Y7731" s="136">
        <v>19640</v>
      </c>
      <c r="Z7731" s="135">
        <v>22232</v>
      </c>
      <c r="AA7731" s="136">
        <v>21914</v>
      </c>
      <c r="AB7731" s="135">
        <v>22830</v>
      </c>
      <c r="AC7731" s="136">
        <v>22891</v>
      </c>
      <c r="AD7731" s="135">
        <v>20807</v>
      </c>
      <c r="AE7731" s="137">
        <v>22389</v>
      </c>
      <c r="AF7731" s="138">
        <v>23514</v>
      </c>
    </row>
    <row r="7732" spans="2:32">
      <c r="B7732" s="114">
        <v>7694</v>
      </c>
      <c r="C7732" s="115">
        <v>7694</v>
      </c>
      <c r="D7732" s="116">
        <v>321</v>
      </c>
      <c r="E7732" s="117">
        <v>11</v>
      </c>
      <c r="F7732" s="118">
        <v>17</v>
      </c>
      <c r="G7732" s="119" t="s">
        <v>485</v>
      </c>
      <c r="H7732" s="120">
        <v>11</v>
      </c>
      <c r="I7732" s="115">
        <v>16</v>
      </c>
      <c r="J7732" s="116" t="s">
        <v>485</v>
      </c>
      <c r="K7732" s="121">
        <v>14</v>
      </c>
      <c r="L7732" s="108"/>
      <c r="M7732" s="122">
        <v>15753</v>
      </c>
      <c r="N7732" s="123">
        <v>17420</v>
      </c>
      <c r="O7732" s="124">
        <v>18608</v>
      </c>
      <c r="P7732" s="123">
        <v>18978</v>
      </c>
      <c r="Q7732" s="124">
        <v>18466</v>
      </c>
      <c r="R7732" s="123">
        <v>18123</v>
      </c>
      <c r="S7732" s="124">
        <v>17774</v>
      </c>
      <c r="T7732" s="123">
        <v>19824</v>
      </c>
      <c r="U7732" s="124">
        <v>20908</v>
      </c>
      <c r="V7732" s="123">
        <v>20668</v>
      </c>
      <c r="W7732" s="124">
        <v>20863</v>
      </c>
      <c r="X7732" s="123">
        <v>20079</v>
      </c>
      <c r="Y7732" s="124">
        <v>19367</v>
      </c>
      <c r="Z7732" s="123">
        <v>21863</v>
      </c>
      <c r="AA7732" s="124">
        <v>21849</v>
      </c>
      <c r="AB7732" s="123">
        <v>22559</v>
      </c>
      <c r="AC7732" s="124">
        <v>22647</v>
      </c>
      <c r="AD7732" s="123">
        <v>20515</v>
      </c>
      <c r="AE7732" s="125">
        <v>22119</v>
      </c>
      <c r="AF7732" s="126">
        <v>23106</v>
      </c>
    </row>
    <row r="7733" spans="2:32">
      <c r="B7733" s="127">
        <v>7695</v>
      </c>
      <c r="C7733" s="128">
        <v>7695</v>
      </c>
      <c r="D7733" s="129">
        <v>321</v>
      </c>
      <c r="E7733" s="130">
        <v>11</v>
      </c>
      <c r="F7733" s="131">
        <v>17</v>
      </c>
      <c r="G7733" s="132" t="s">
        <v>485</v>
      </c>
      <c r="H7733" s="133">
        <v>11</v>
      </c>
      <c r="I7733" s="128">
        <v>16</v>
      </c>
      <c r="J7733" s="129" t="s">
        <v>485</v>
      </c>
      <c r="K7733" s="134">
        <v>15</v>
      </c>
      <c r="L7733" s="108"/>
      <c r="M7733" s="81">
        <v>15601</v>
      </c>
      <c r="N7733" s="135">
        <v>17422</v>
      </c>
      <c r="O7733" s="136">
        <v>18431</v>
      </c>
      <c r="P7733" s="135">
        <v>19053</v>
      </c>
      <c r="Q7733" s="136">
        <v>18447</v>
      </c>
      <c r="R7733" s="135">
        <v>17881</v>
      </c>
      <c r="S7733" s="136">
        <v>17691</v>
      </c>
      <c r="T7733" s="135">
        <v>19684</v>
      </c>
      <c r="U7733" s="136">
        <v>20520</v>
      </c>
      <c r="V7733" s="135">
        <v>20501</v>
      </c>
      <c r="W7733" s="136">
        <v>20582</v>
      </c>
      <c r="X7733" s="135">
        <v>19734</v>
      </c>
      <c r="Y7733" s="136">
        <v>19211</v>
      </c>
      <c r="Z7733" s="135">
        <v>21444</v>
      </c>
      <c r="AA7733" s="136">
        <v>22158</v>
      </c>
      <c r="AB7733" s="135">
        <v>22335</v>
      </c>
      <c r="AC7733" s="136">
        <v>22324</v>
      </c>
      <c r="AD7733" s="135">
        <v>20327</v>
      </c>
      <c r="AE7733" s="137">
        <v>22111</v>
      </c>
      <c r="AF7733" s="138">
        <v>22651</v>
      </c>
    </row>
    <row r="7734" spans="2:32">
      <c r="B7734" s="114">
        <v>7696</v>
      </c>
      <c r="C7734" s="115">
        <v>7696</v>
      </c>
      <c r="D7734" s="116">
        <v>321</v>
      </c>
      <c r="E7734" s="117">
        <v>11</v>
      </c>
      <c r="F7734" s="118">
        <v>17</v>
      </c>
      <c r="G7734" s="119" t="s">
        <v>485</v>
      </c>
      <c r="H7734" s="120">
        <v>11</v>
      </c>
      <c r="I7734" s="115">
        <v>16</v>
      </c>
      <c r="J7734" s="116" t="s">
        <v>485</v>
      </c>
      <c r="K7734" s="121">
        <v>16</v>
      </c>
      <c r="L7734" s="108"/>
      <c r="M7734" s="122">
        <v>15802</v>
      </c>
      <c r="N7734" s="123">
        <v>17782</v>
      </c>
      <c r="O7734" s="124">
        <v>18718</v>
      </c>
      <c r="P7734" s="123">
        <v>19366</v>
      </c>
      <c r="Q7734" s="124">
        <v>18697</v>
      </c>
      <c r="R7734" s="123">
        <v>17931</v>
      </c>
      <c r="S7734" s="124">
        <v>17975</v>
      </c>
      <c r="T7734" s="123">
        <v>19843</v>
      </c>
      <c r="U7734" s="124">
        <v>20716</v>
      </c>
      <c r="V7734" s="123">
        <v>20525</v>
      </c>
      <c r="W7734" s="124">
        <v>20475</v>
      </c>
      <c r="X7734" s="123">
        <v>19609</v>
      </c>
      <c r="Y7734" s="124">
        <v>19365</v>
      </c>
      <c r="Z7734" s="123">
        <v>21734</v>
      </c>
      <c r="AA7734" s="124">
        <v>22590</v>
      </c>
      <c r="AB7734" s="123">
        <v>22241</v>
      </c>
      <c r="AC7734" s="124">
        <v>22118</v>
      </c>
      <c r="AD7734" s="123">
        <v>20430</v>
      </c>
      <c r="AE7734" s="125">
        <v>22273</v>
      </c>
      <c r="AF7734" s="126">
        <v>22889</v>
      </c>
    </row>
    <row r="7735" spans="2:32">
      <c r="B7735" s="127">
        <v>7697</v>
      </c>
      <c r="C7735" s="128">
        <v>7697</v>
      </c>
      <c r="D7735" s="129">
        <v>321</v>
      </c>
      <c r="E7735" s="130">
        <v>11</v>
      </c>
      <c r="F7735" s="131">
        <v>17</v>
      </c>
      <c r="G7735" s="132" t="s">
        <v>485</v>
      </c>
      <c r="H7735" s="133">
        <v>11</v>
      </c>
      <c r="I7735" s="128">
        <v>16</v>
      </c>
      <c r="J7735" s="129" t="s">
        <v>485</v>
      </c>
      <c r="K7735" s="134">
        <v>17</v>
      </c>
      <c r="L7735" s="108"/>
      <c r="M7735" s="81">
        <v>16526</v>
      </c>
      <c r="N7735" s="135">
        <v>18399</v>
      </c>
      <c r="O7735" s="136">
        <v>19376</v>
      </c>
      <c r="P7735" s="135">
        <v>20008</v>
      </c>
      <c r="Q7735" s="136">
        <v>19442</v>
      </c>
      <c r="R7735" s="135">
        <v>18615</v>
      </c>
      <c r="S7735" s="136">
        <v>18912</v>
      </c>
      <c r="T7735" s="135">
        <v>20516</v>
      </c>
      <c r="U7735" s="136">
        <v>21227</v>
      </c>
      <c r="V7735" s="135">
        <v>21226</v>
      </c>
      <c r="W7735" s="136">
        <v>21174</v>
      </c>
      <c r="X7735" s="135">
        <v>20221</v>
      </c>
      <c r="Y7735" s="136">
        <v>20338</v>
      </c>
      <c r="Z7735" s="135">
        <v>22488</v>
      </c>
      <c r="AA7735" s="136">
        <v>23232</v>
      </c>
      <c r="AB7735" s="135">
        <v>22967</v>
      </c>
      <c r="AC7735" s="136">
        <v>22853</v>
      </c>
      <c r="AD7735" s="135">
        <v>21418</v>
      </c>
      <c r="AE7735" s="137">
        <v>23012</v>
      </c>
      <c r="AF7735" s="138">
        <v>23669</v>
      </c>
    </row>
    <row r="7736" spans="2:32">
      <c r="B7736" s="114">
        <v>7698</v>
      </c>
      <c r="C7736" s="115">
        <v>7698</v>
      </c>
      <c r="D7736" s="116">
        <v>321</v>
      </c>
      <c r="E7736" s="117">
        <v>11</v>
      </c>
      <c r="F7736" s="118">
        <v>17</v>
      </c>
      <c r="G7736" s="119" t="s">
        <v>485</v>
      </c>
      <c r="H7736" s="120">
        <v>11</v>
      </c>
      <c r="I7736" s="115">
        <v>16</v>
      </c>
      <c r="J7736" s="116" t="s">
        <v>485</v>
      </c>
      <c r="K7736" s="121">
        <v>18</v>
      </c>
      <c r="L7736" s="108"/>
      <c r="M7736" s="122">
        <v>17521</v>
      </c>
      <c r="N7736" s="123">
        <v>19319</v>
      </c>
      <c r="O7736" s="124">
        <v>20036</v>
      </c>
      <c r="P7736" s="123">
        <v>20745</v>
      </c>
      <c r="Q7736" s="124">
        <v>20168</v>
      </c>
      <c r="R7736" s="123">
        <v>19633</v>
      </c>
      <c r="S7736" s="124">
        <v>19916</v>
      </c>
      <c r="T7736" s="123">
        <v>21348</v>
      </c>
      <c r="U7736" s="124">
        <v>21677</v>
      </c>
      <c r="V7736" s="123">
        <v>22066</v>
      </c>
      <c r="W7736" s="124">
        <v>22125</v>
      </c>
      <c r="X7736" s="123">
        <v>21395</v>
      </c>
      <c r="Y7736" s="124">
        <v>21565</v>
      </c>
      <c r="Z7736" s="123">
        <v>23235</v>
      </c>
      <c r="AA7736" s="124">
        <v>24072</v>
      </c>
      <c r="AB7736" s="123">
        <v>24079</v>
      </c>
      <c r="AC7736" s="124">
        <v>24114</v>
      </c>
      <c r="AD7736" s="123">
        <v>22751</v>
      </c>
      <c r="AE7736" s="125">
        <v>24242</v>
      </c>
      <c r="AF7736" s="126">
        <v>24497</v>
      </c>
    </row>
    <row r="7737" spans="2:32">
      <c r="B7737" s="127">
        <v>7699</v>
      </c>
      <c r="C7737" s="128">
        <v>7699</v>
      </c>
      <c r="D7737" s="129">
        <v>321</v>
      </c>
      <c r="E7737" s="130">
        <v>11</v>
      </c>
      <c r="F7737" s="131">
        <v>17</v>
      </c>
      <c r="G7737" s="132" t="s">
        <v>485</v>
      </c>
      <c r="H7737" s="133">
        <v>11</v>
      </c>
      <c r="I7737" s="128">
        <v>16</v>
      </c>
      <c r="J7737" s="129" t="s">
        <v>485</v>
      </c>
      <c r="K7737" s="134">
        <v>19</v>
      </c>
      <c r="L7737" s="108"/>
      <c r="M7737" s="81">
        <v>17224</v>
      </c>
      <c r="N7737" s="135">
        <v>19223</v>
      </c>
      <c r="O7737" s="136">
        <v>19741</v>
      </c>
      <c r="P7737" s="135">
        <v>20426</v>
      </c>
      <c r="Q7737" s="136">
        <v>19932</v>
      </c>
      <c r="R7737" s="135">
        <v>19368</v>
      </c>
      <c r="S7737" s="136">
        <v>19801</v>
      </c>
      <c r="T7737" s="135">
        <v>21361</v>
      </c>
      <c r="U7737" s="136">
        <v>21629</v>
      </c>
      <c r="V7737" s="135">
        <v>22072</v>
      </c>
      <c r="W7737" s="136">
        <v>22405</v>
      </c>
      <c r="X7737" s="135">
        <v>21580</v>
      </c>
      <c r="Y7737" s="136">
        <v>21711</v>
      </c>
      <c r="Z7737" s="135">
        <v>23571</v>
      </c>
      <c r="AA7737" s="136">
        <v>24389</v>
      </c>
      <c r="AB7737" s="135">
        <v>24415</v>
      </c>
      <c r="AC7737" s="136">
        <v>24764</v>
      </c>
      <c r="AD7737" s="135">
        <v>23079</v>
      </c>
      <c r="AE7737" s="137">
        <v>24729</v>
      </c>
      <c r="AF7737" s="138">
        <v>25004</v>
      </c>
    </row>
    <row r="7738" spans="2:32">
      <c r="B7738" s="114">
        <v>7700</v>
      </c>
      <c r="C7738" s="115">
        <v>7700</v>
      </c>
      <c r="D7738" s="116">
        <v>321</v>
      </c>
      <c r="E7738" s="117">
        <v>11</v>
      </c>
      <c r="F7738" s="118">
        <v>17</v>
      </c>
      <c r="G7738" s="119" t="s">
        <v>485</v>
      </c>
      <c r="H7738" s="120">
        <v>11</v>
      </c>
      <c r="I7738" s="115">
        <v>16</v>
      </c>
      <c r="J7738" s="116" t="s">
        <v>485</v>
      </c>
      <c r="K7738" s="121">
        <v>20</v>
      </c>
      <c r="L7738" s="108"/>
      <c r="M7738" s="122">
        <v>16727</v>
      </c>
      <c r="N7738" s="123">
        <v>19064</v>
      </c>
      <c r="O7738" s="124">
        <v>19679</v>
      </c>
      <c r="P7738" s="123">
        <v>20185</v>
      </c>
      <c r="Q7738" s="124">
        <v>19739</v>
      </c>
      <c r="R7738" s="123">
        <v>19124</v>
      </c>
      <c r="S7738" s="124">
        <v>19605</v>
      </c>
      <c r="T7738" s="123">
        <v>21382</v>
      </c>
      <c r="U7738" s="124">
        <v>21877</v>
      </c>
      <c r="V7738" s="123">
        <v>22086</v>
      </c>
      <c r="W7738" s="124">
        <v>22655</v>
      </c>
      <c r="X7738" s="123">
        <v>21807</v>
      </c>
      <c r="Y7738" s="124">
        <v>22016</v>
      </c>
      <c r="Z7738" s="123">
        <v>24255</v>
      </c>
      <c r="AA7738" s="124">
        <v>25056</v>
      </c>
      <c r="AB7738" s="123">
        <v>24994</v>
      </c>
      <c r="AC7738" s="124">
        <v>25363</v>
      </c>
      <c r="AD7738" s="123">
        <v>23584</v>
      </c>
      <c r="AE7738" s="125">
        <v>25233</v>
      </c>
      <c r="AF7738" s="126">
        <v>25885</v>
      </c>
    </row>
    <row r="7739" spans="2:32">
      <c r="B7739" s="127">
        <v>7701</v>
      </c>
      <c r="C7739" s="128">
        <v>7701</v>
      </c>
      <c r="D7739" s="129">
        <v>321</v>
      </c>
      <c r="E7739" s="130">
        <v>11</v>
      </c>
      <c r="F7739" s="131">
        <v>17</v>
      </c>
      <c r="G7739" s="132" t="s">
        <v>485</v>
      </c>
      <c r="H7739" s="133">
        <v>11</v>
      </c>
      <c r="I7739" s="128">
        <v>16</v>
      </c>
      <c r="J7739" s="129" t="s">
        <v>485</v>
      </c>
      <c r="K7739" s="134">
        <v>21</v>
      </c>
      <c r="L7739" s="108"/>
      <c r="M7739" s="81">
        <v>16401</v>
      </c>
      <c r="N7739" s="135">
        <v>18693</v>
      </c>
      <c r="O7739" s="136">
        <v>19394</v>
      </c>
      <c r="P7739" s="135">
        <v>19881</v>
      </c>
      <c r="Q7739" s="136">
        <v>19467</v>
      </c>
      <c r="R7739" s="135">
        <v>18976</v>
      </c>
      <c r="S7739" s="136">
        <v>19434</v>
      </c>
      <c r="T7739" s="135">
        <v>21214</v>
      </c>
      <c r="U7739" s="136">
        <v>21941</v>
      </c>
      <c r="V7739" s="135">
        <v>22189</v>
      </c>
      <c r="W7739" s="136">
        <v>22965</v>
      </c>
      <c r="X7739" s="135">
        <v>22214</v>
      </c>
      <c r="Y7739" s="136">
        <v>22323</v>
      </c>
      <c r="Z7739" s="135">
        <v>24804</v>
      </c>
      <c r="AA7739" s="136">
        <v>25704</v>
      </c>
      <c r="AB7739" s="135">
        <v>25659</v>
      </c>
      <c r="AC7739" s="136">
        <v>26177</v>
      </c>
      <c r="AD7739" s="135">
        <v>24143</v>
      </c>
      <c r="AE7739" s="137">
        <v>25728</v>
      </c>
      <c r="AF7739" s="138">
        <v>26689</v>
      </c>
    </row>
    <row r="7740" spans="2:32">
      <c r="B7740" s="114">
        <v>7702</v>
      </c>
      <c r="C7740" s="115">
        <v>7702</v>
      </c>
      <c r="D7740" s="116">
        <v>321</v>
      </c>
      <c r="E7740" s="117">
        <v>11</v>
      </c>
      <c r="F7740" s="118">
        <v>17</v>
      </c>
      <c r="G7740" s="119" t="s">
        <v>485</v>
      </c>
      <c r="H7740" s="120">
        <v>11</v>
      </c>
      <c r="I7740" s="115">
        <v>16</v>
      </c>
      <c r="J7740" s="116" t="s">
        <v>485</v>
      </c>
      <c r="K7740" s="121">
        <v>22</v>
      </c>
      <c r="L7740" s="108"/>
      <c r="M7740" s="122">
        <v>15877</v>
      </c>
      <c r="N7740" s="123">
        <v>17893</v>
      </c>
      <c r="O7740" s="124">
        <v>18618</v>
      </c>
      <c r="P7740" s="123">
        <v>19266</v>
      </c>
      <c r="Q7740" s="124">
        <v>18906</v>
      </c>
      <c r="R7740" s="123">
        <v>18533</v>
      </c>
      <c r="S7740" s="124">
        <v>19026</v>
      </c>
      <c r="T7740" s="123">
        <v>20587</v>
      </c>
      <c r="U7740" s="124">
        <v>21452</v>
      </c>
      <c r="V7740" s="123">
        <v>21860</v>
      </c>
      <c r="W7740" s="124">
        <v>22643</v>
      </c>
      <c r="X7740" s="123">
        <v>22127</v>
      </c>
      <c r="Y7740" s="124">
        <v>22224</v>
      </c>
      <c r="Z7740" s="123">
        <v>24594</v>
      </c>
      <c r="AA7740" s="124">
        <v>25724</v>
      </c>
      <c r="AB7740" s="123">
        <v>25658</v>
      </c>
      <c r="AC7740" s="124">
        <v>26170</v>
      </c>
      <c r="AD7740" s="123">
        <v>24193</v>
      </c>
      <c r="AE7740" s="125">
        <v>25503</v>
      </c>
      <c r="AF7740" s="126">
        <v>26640</v>
      </c>
    </row>
    <row r="7741" spans="2:32">
      <c r="B7741" s="127">
        <v>7703</v>
      </c>
      <c r="C7741" s="128">
        <v>7703</v>
      </c>
      <c r="D7741" s="129">
        <v>321</v>
      </c>
      <c r="E7741" s="130">
        <v>11</v>
      </c>
      <c r="F7741" s="131">
        <v>17</v>
      </c>
      <c r="G7741" s="132" t="s">
        <v>485</v>
      </c>
      <c r="H7741" s="133">
        <v>11</v>
      </c>
      <c r="I7741" s="128">
        <v>16</v>
      </c>
      <c r="J7741" s="129" t="s">
        <v>485</v>
      </c>
      <c r="K7741" s="134">
        <v>23</v>
      </c>
      <c r="L7741" s="108"/>
      <c r="M7741" s="81">
        <v>15248</v>
      </c>
      <c r="N7741" s="135">
        <v>16777</v>
      </c>
      <c r="O7741" s="136">
        <v>17594</v>
      </c>
      <c r="P7741" s="135">
        <v>18299</v>
      </c>
      <c r="Q7741" s="136">
        <v>18062</v>
      </c>
      <c r="R7741" s="135">
        <v>17972</v>
      </c>
      <c r="S7741" s="136">
        <v>18382</v>
      </c>
      <c r="T7741" s="135">
        <v>19590</v>
      </c>
      <c r="U7741" s="136">
        <v>20577</v>
      </c>
      <c r="V7741" s="135">
        <v>21204</v>
      </c>
      <c r="W7741" s="136">
        <v>21883</v>
      </c>
      <c r="X7741" s="135">
        <v>21764</v>
      </c>
      <c r="Y7741" s="136">
        <v>21763</v>
      </c>
      <c r="Z7741" s="135">
        <v>23918</v>
      </c>
      <c r="AA7741" s="136">
        <v>25090</v>
      </c>
      <c r="AB7741" s="135">
        <v>25176</v>
      </c>
      <c r="AC7741" s="136">
        <v>25567</v>
      </c>
      <c r="AD7741" s="135">
        <v>23817</v>
      </c>
      <c r="AE7741" s="137">
        <v>24723</v>
      </c>
      <c r="AF7741" s="138">
        <v>26035</v>
      </c>
    </row>
    <row r="7742" spans="2:32">
      <c r="B7742" s="114">
        <v>7704</v>
      </c>
      <c r="C7742" s="115">
        <v>7704</v>
      </c>
      <c r="D7742" s="116">
        <v>321</v>
      </c>
      <c r="E7742" s="117">
        <v>11</v>
      </c>
      <c r="F7742" s="118">
        <v>17</v>
      </c>
      <c r="G7742" s="119" t="s">
        <v>485</v>
      </c>
      <c r="H7742" s="120">
        <v>11</v>
      </c>
      <c r="I7742" s="115">
        <v>16</v>
      </c>
      <c r="J7742" s="116" t="s">
        <v>485</v>
      </c>
      <c r="K7742" s="121">
        <v>24</v>
      </c>
      <c r="L7742" s="108"/>
      <c r="M7742" s="122">
        <v>14560</v>
      </c>
      <c r="N7742" s="123">
        <v>15642</v>
      </c>
      <c r="O7742" s="124">
        <v>16490</v>
      </c>
      <c r="P7742" s="123">
        <v>17332</v>
      </c>
      <c r="Q7742" s="124">
        <v>17150</v>
      </c>
      <c r="R7742" s="123">
        <v>17401</v>
      </c>
      <c r="S7742" s="124">
        <v>17774</v>
      </c>
      <c r="T7742" s="123">
        <v>18556</v>
      </c>
      <c r="U7742" s="124">
        <v>19645</v>
      </c>
      <c r="V7742" s="123">
        <v>20476</v>
      </c>
      <c r="W7742" s="124">
        <v>20934</v>
      </c>
      <c r="X7742" s="123">
        <v>21355</v>
      </c>
      <c r="Y7742" s="124">
        <v>21279</v>
      </c>
      <c r="Z7742" s="123">
        <v>23048</v>
      </c>
      <c r="AA7742" s="124">
        <v>24396</v>
      </c>
      <c r="AB7742" s="123">
        <v>24530</v>
      </c>
      <c r="AC7742" s="124">
        <v>24725</v>
      </c>
      <c r="AD7742" s="123">
        <v>23381</v>
      </c>
      <c r="AE7742" s="125">
        <v>23836</v>
      </c>
      <c r="AF7742" s="126">
        <v>25214</v>
      </c>
    </row>
    <row r="7743" spans="2:32">
      <c r="B7743" s="127">
        <v>7705</v>
      </c>
      <c r="C7743" s="128">
        <v>7705</v>
      </c>
      <c r="D7743" s="129">
        <v>322</v>
      </c>
      <c r="E7743" s="130">
        <v>11</v>
      </c>
      <c r="F7743" s="131">
        <v>18</v>
      </c>
      <c r="G7743" s="132" t="s">
        <v>485</v>
      </c>
      <c r="H7743" s="133">
        <v>11</v>
      </c>
      <c r="I7743" s="128">
        <v>17</v>
      </c>
      <c r="J7743" s="129" t="s">
        <v>485</v>
      </c>
      <c r="K7743" s="134">
        <v>1</v>
      </c>
      <c r="L7743" s="108"/>
      <c r="M7743" s="81">
        <v>13704</v>
      </c>
      <c r="N7743" s="135">
        <v>14786</v>
      </c>
      <c r="O7743" s="136">
        <v>15797</v>
      </c>
      <c r="P7743" s="135">
        <v>16037</v>
      </c>
      <c r="Q7743" s="136">
        <v>15961</v>
      </c>
      <c r="R7743" s="135">
        <v>16278</v>
      </c>
      <c r="S7743" s="136">
        <v>16866</v>
      </c>
      <c r="T7743" s="135">
        <v>18182</v>
      </c>
      <c r="U7743" s="136">
        <v>19058</v>
      </c>
      <c r="V7743" s="135">
        <v>19227</v>
      </c>
      <c r="W7743" s="136">
        <v>19870</v>
      </c>
      <c r="X7743" s="135">
        <v>19599</v>
      </c>
      <c r="Y7743" s="136">
        <v>20310</v>
      </c>
      <c r="Z7743" s="135">
        <v>22579</v>
      </c>
      <c r="AA7743" s="136">
        <v>23317</v>
      </c>
      <c r="AB7743" s="135">
        <v>23275</v>
      </c>
      <c r="AC7743" s="136">
        <v>23478</v>
      </c>
      <c r="AD7743" s="135">
        <v>22364</v>
      </c>
      <c r="AE7743" s="137">
        <v>24195</v>
      </c>
      <c r="AF7743" s="138">
        <v>24829</v>
      </c>
    </row>
    <row r="7744" spans="2:32">
      <c r="B7744" s="114">
        <v>7706</v>
      </c>
      <c r="C7744" s="115">
        <v>7706</v>
      </c>
      <c r="D7744" s="116">
        <v>322</v>
      </c>
      <c r="E7744" s="117">
        <v>11</v>
      </c>
      <c r="F7744" s="118">
        <v>18</v>
      </c>
      <c r="G7744" s="119" t="s">
        <v>485</v>
      </c>
      <c r="H7744" s="120">
        <v>11</v>
      </c>
      <c r="I7744" s="115">
        <v>17</v>
      </c>
      <c r="J7744" s="116" t="s">
        <v>485</v>
      </c>
      <c r="K7744" s="121">
        <v>2</v>
      </c>
      <c r="L7744" s="108"/>
      <c r="M7744" s="122">
        <v>13334</v>
      </c>
      <c r="N7744" s="123">
        <v>14412</v>
      </c>
      <c r="O7744" s="124">
        <v>15418</v>
      </c>
      <c r="P7744" s="123">
        <v>15626</v>
      </c>
      <c r="Q7744" s="124">
        <v>15543</v>
      </c>
      <c r="R7744" s="123">
        <v>15875</v>
      </c>
      <c r="S7744" s="124">
        <v>16607</v>
      </c>
      <c r="T7744" s="123">
        <v>17791</v>
      </c>
      <c r="U7744" s="124">
        <v>18730</v>
      </c>
      <c r="V7744" s="123">
        <v>18796</v>
      </c>
      <c r="W7744" s="124">
        <v>19414</v>
      </c>
      <c r="X7744" s="123">
        <v>19175</v>
      </c>
      <c r="Y7744" s="124">
        <v>19957</v>
      </c>
      <c r="Z7744" s="123">
        <v>22115</v>
      </c>
      <c r="AA7744" s="124">
        <v>22779</v>
      </c>
      <c r="AB7744" s="123">
        <v>22684</v>
      </c>
      <c r="AC7744" s="124">
        <v>22870</v>
      </c>
      <c r="AD7744" s="123">
        <v>21953</v>
      </c>
      <c r="AE7744" s="125">
        <v>23634</v>
      </c>
      <c r="AF7744" s="126">
        <v>24305</v>
      </c>
    </row>
    <row r="7745" spans="2:32">
      <c r="B7745" s="127">
        <v>7707</v>
      </c>
      <c r="C7745" s="128">
        <v>7707</v>
      </c>
      <c r="D7745" s="129">
        <v>322</v>
      </c>
      <c r="E7745" s="130">
        <v>11</v>
      </c>
      <c r="F7745" s="131">
        <v>18</v>
      </c>
      <c r="G7745" s="132" t="s">
        <v>485</v>
      </c>
      <c r="H7745" s="133">
        <v>11</v>
      </c>
      <c r="I7745" s="128">
        <v>17</v>
      </c>
      <c r="J7745" s="129" t="s">
        <v>485</v>
      </c>
      <c r="K7745" s="134">
        <v>3</v>
      </c>
      <c r="L7745" s="108"/>
      <c r="M7745" s="81">
        <v>13126</v>
      </c>
      <c r="N7745" s="135">
        <v>14220</v>
      </c>
      <c r="O7745" s="136">
        <v>15249</v>
      </c>
      <c r="P7745" s="135">
        <v>15468</v>
      </c>
      <c r="Q7745" s="136">
        <v>15396</v>
      </c>
      <c r="R7745" s="135">
        <v>15743</v>
      </c>
      <c r="S7745" s="136">
        <v>16540</v>
      </c>
      <c r="T7745" s="135">
        <v>17655</v>
      </c>
      <c r="U7745" s="136">
        <v>18614</v>
      </c>
      <c r="V7745" s="135">
        <v>18651</v>
      </c>
      <c r="W7745" s="136">
        <v>19161</v>
      </c>
      <c r="X7745" s="135">
        <v>19004</v>
      </c>
      <c r="Y7745" s="136">
        <v>19828</v>
      </c>
      <c r="Z7745" s="135">
        <v>21911</v>
      </c>
      <c r="AA7745" s="136">
        <v>22494</v>
      </c>
      <c r="AB7745" s="135">
        <v>22378</v>
      </c>
      <c r="AC7745" s="136">
        <v>22502</v>
      </c>
      <c r="AD7745" s="135">
        <v>21759</v>
      </c>
      <c r="AE7745" s="137">
        <v>23330</v>
      </c>
      <c r="AF7745" s="138">
        <v>24036</v>
      </c>
    </row>
    <row r="7746" spans="2:32">
      <c r="B7746" s="114">
        <v>7708</v>
      </c>
      <c r="C7746" s="115">
        <v>7708</v>
      </c>
      <c r="D7746" s="116">
        <v>322</v>
      </c>
      <c r="E7746" s="117">
        <v>11</v>
      </c>
      <c r="F7746" s="118">
        <v>18</v>
      </c>
      <c r="G7746" s="119" t="s">
        <v>485</v>
      </c>
      <c r="H7746" s="120">
        <v>11</v>
      </c>
      <c r="I7746" s="115">
        <v>17</v>
      </c>
      <c r="J7746" s="116" t="s">
        <v>485</v>
      </c>
      <c r="K7746" s="121">
        <v>4</v>
      </c>
      <c r="L7746" s="108"/>
      <c r="M7746" s="122">
        <v>13032</v>
      </c>
      <c r="N7746" s="123">
        <v>14209</v>
      </c>
      <c r="O7746" s="124">
        <v>15193</v>
      </c>
      <c r="P7746" s="123">
        <v>15388</v>
      </c>
      <c r="Q7746" s="124">
        <v>15297</v>
      </c>
      <c r="R7746" s="123">
        <v>15611</v>
      </c>
      <c r="S7746" s="124">
        <v>16485</v>
      </c>
      <c r="T7746" s="123">
        <v>17554</v>
      </c>
      <c r="U7746" s="124">
        <v>18386</v>
      </c>
      <c r="V7746" s="123">
        <v>18329</v>
      </c>
      <c r="W7746" s="124">
        <v>18669</v>
      </c>
      <c r="X7746" s="123">
        <v>18605</v>
      </c>
      <c r="Y7746" s="124">
        <v>19482</v>
      </c>
      <c r="Z7746" s="123">
        <v>21333</v>
      </c>
      <c r="AA7746" s="124">
        <v>21839</v>
      </c>
      <c r="AB7746" s="123">
        <v>21659</v>
      </c>
      <c r="AC7746" s="124">
        <v>21660</v>
      </c>
      <c r="AD7746" s="123">
        <v>21245</v>
      </c>
      <c r="AE7746" s="125">
        <v>22683</v>
      </c>
      <c r="AF7746" s="126">
        <v>23279</v>
      </c>
    </row>
    <row r="7747" spans="2:32">
      <c r="B7747" s="127">
        <v>7709</v>
      </c>
      <c r="C7747" s="128">
        <v>7709</v>
      </c>
      <c r="D7747" s="129">
        <v>322</v>
      </c>
      <c r="E7747" s="130">
        <v>11</v>
      </c>
      <c r="F7747" s="131">
        <v>18</v>
      </c>
      <c r="G7747" s="132" t="s">
        <v>485</v>
      </c>
      <c r="H7747" s="133">
        <v>11</v>
      </c>
      <c r="I7747" s="128">
        <v>17</v>
      </c>
      <c r="J7747" s="129" t="s">
        <v>485</v>
      </c>
      <c r="K7747" s="134">
        <v>5</v>
      </c>
      <c r="L7747" s="108"/>
      <c r="M7747" s="81">
        <v>12927</v>
      </c>
      <c r="N7747" s="135">
        <v>14393</v>
      </c>
      <c r="O7747" s="136">
        <v>15340</v>
      </c>
      <c r="P7747" s="135">
        <v>15425</v>
      </c>
      <c r="Q7747" s="136">
        <v>15428</v>
      </c>
      <c r="R7747" s="135">
        <v>15437</v>
      </c>
      <c r="S7747" s="136">
        <v>16604</v>
      </c>
      <c r="T7747" s="135">
        <v>17591</v>
      </c>
      <c r="U7747" s="136">
        <v>18285</v>
      </c>
      <c r="V7747" s="135">
        <v>18112</v>
      </c>
      <c r="W7747" s="136">
        <v>18102</v>
      </c>
      <c r="X7747" s="135">
        <v>18097</v>
      </c>
      <c r="Y7747" s="136">
        <v>19239</v>
      </c>
      <c r="Z7747" s="135">
        <v>20888</v>
      </c>
      <c r="AA7747" s="136">
        <v>21158</v>
      </c>
      <c r="AB7747" s="135">
        <v>20980</v>
      </c>
      <c r="AC7747" s="136">
        <v>20660</v>
      </c>
      <c r="AD7747" s="135">
        <v>20796</v>
      </c>
      <c r="AE7747" s="137">
        <v>22043</v>
      </c>
      <c r="AF7747" s="138">
        <v>22614</v>
      </c>
    </row>
    <row r="7748" spans="2:32">
      <c r="B7748" s="114">
        <v>7710</v>
      </c>
      <c r="C7748" s="115">
        <v>7710</v>
      </c>
      <c r="D7748" s="116">
        <v>322</v>
      </c>
      <c r="E7748" s="117">
        <v>11</v>
      </c>
      <c r="F7748" s="118">
        <v>18</v>
      </c>
      <c r="G7748" s="119" t="s">
        <v>485</v>
      </c>
      <c r="H7748" s="120">
        <v>11</v>
      </c>
      <c r="I7748" s="115">
        <v>17</v>
      </c>
      <c r="J7748" s="116" t="s">
        <v>485</v>
      </c>
      <c r="K7748" s="121">
        <v>6</v>
      </c>
      <c r="L7748" s="108"/>
      <c r="M7748" s="122">
        <v>12995</v>
      </c>
      <c r="N7748" s="123">
        <v>15108</v>
      </c>
      <c r="O7748" s="124">
        <v>15972</v>
      </c>
      <c r="P7748" s="123">
        <v>15931</v>
      </c>
      <c r="Q7748" s="124">
        <v>16021</v>
      </c>
      <c r="R7748" s="123">
        <v>15371</v>
      </c>
      <c r="S7748" s="124">
        <v>17256</v>
      </c>
      <c r="T7748" s="123">
        <v>18146</v>
      </c>
      <c r="U7748" s="124">
        <v>18662</v>
      </c>
      <c r="V7748" s="123">
        <v>18351</v>
      </c>
      <c r="W7748" s="124">
        <v>17626</v>
      </c>
      <c r="X7748" s="123">
        <v>17643</v>
      </c>
      <c r="Y7748" s="124">
        <v>19431</v>
      </c>
      <c r="Z7748" s="123">
        <v>20889</v>
      </c>
      <c r="AA7748" s="124">
        <v>20810</v>
      </c>
      <c r="AB7748" s="123">
        <v>20678</v>
      </c>
      <c r="AC7748" s="124">
        <v>19737</v>
      </c>
      <c r="AD7748" s="123">
        <v>20793</v>
      </c>
      <c r="AE7748" s="125">
        <v>21912</v>
      </c>
      <c r="AF7748" s="126">
        <v>22384</v>
      </c>
    </row>
    <row r="7749" spans="2:32">
      <c r="B7749" s="127">
        <v>7711</v>
      </c>
      <c r="C7749" s="128">
        <v>7711</v>
      </c>
      <c r="D7749" s="129">
        <v>322</v>
      </c>
      <c r="E7749" s="130">
        <v>11</v>
      </c>
      <c r="F7749" s="131">
        <v>18</v>
      </c>
      <c r="G7749" s="132" t="s">
        <v>485</v>
      </c>
      <c r="H7749" s="133">
        <v>11</v>
      </c>
      <c r="I7749" s="128">
        <v>17</v>
      </c>
      <c r="J7749" s="129" t="s">
        <v>485</v>
      </c>
      <c r="K7749" s="134">
        <v>7</v>
      </c>
      <c r="L7749" s="108"/>
      <c r="M7749" s="81">
        <v>13431</v>
      </c>
      <c r="N7749" s="135">
        <v>16502</v>
      </c>
      <c r="O7749" s="136">
        <v>17214</v>
      </c>
      <c r="P7749" s="135">
        <v>17084</v>
      </c>
      <c r="Q7749" s="136">
        <v>17308</v>
      </c>
      <c r="R7749" s="135">
        <v>15682</v>
      </c>
      <c r="S7749" s="136">
        <v>18607</v>
      </c>
      <c r="T7749" s="135">
        <v>19229</v>
      </c>
      <c r="U7749" s="136">
        <v>19714</v>
      </c>
      <c r="V7749" s="135">
        <v>19448</v>
      </c>
      <c r="W7749" s="136">
        <v>17633</v>
      </c>
      <c r="X7749" s="135">
        <v>17671</v>
      </c>
      <c r="Y7749" s="136">
        <v>20396</v>
      </c>
      <c r="Z7749" s="135">
        <v>21574</v>
      </c>
      <c r="AA7749" s="136">
        <v>21382</v>
      </c>
      <c r="AB7749" s="135">
        <v>21351</v>
      </c>
      <c r="AC7749" s="136">
        <v>19490</v>
      </c>
      <c r="AD7749" s="135">
        <v>21619</v>
      </c>
      <c r="AE7749" s="137">
        <v>22474</v>
      </c>
      <c r="AF7749" s="138">
        <v>22872</v>
      </c>
    </row>
    <row r="7750" spans="2:32">
      <c r="B7750" s="114">
        <v>7712</v>
      </c>
      <c r="C7750" s="115">
        <v>7712</v>
      </c>
      <c r="D7750" s="116">
        <v>322</v>
      </c>
      <c r="E7750" s="117">
        <v>11</v>
      </c>
      <c r="F7750" s="118">
        <v>18</v>
      </c>
      <c r="G7750" s="119" t="s">
        <v>485</v>
      </c>
      <c r="H7750" s="120">
        <v>11</v>
      </c>
      <c r="I7750" s="115">
        <v>17</v>
      </c>
      <c r="J7750" s="116" t="s">
        <v>485</v>
      </c>
      <c r="K7750" s="121">
        <v>8</v>
      </c>
      <c r="L7750" s="108"/>
      <c r="M7750" s="122">
        <v>13985</v>
      </c>
      <c r="N7750" s="123">
        <v>17629</v>
      </c>
      <c r="O7750" s="124">
        <v>18389</v>
      </c>
      <c r="P7750" s="123">
        <v>18117</v>
      </c>
      <c r="Q7750" s="124">
        <v>18620</v>
      </c>
      <c r="R7750" s="123">
        <v>16250</v>
      </c>
      <c r="S7750" s="124">
        <v>19799</v>
      </c>
      <c r="T7750" s="123">
        <v>20149</v>
      </c>
      <c r="U7750" s="124">
        <v>20796</v>
      </c>
      <c r="V7750" s="123">
        <v>20672</v>
      </c>
      <c r="W7750" s="124">
        <v>18381</v>
      </c>
      <c r="X7750" s="123">
        <v>18107</v>
      </c>
      <c r="Y7750" s="124">
        <v>21482</v>
      </c>
      <c r="Z7750" s="123">
        <v>22410</v>
      </c>
      <c r="AA7750" s="124">
        <v>22250</v>
      </c>
      <c r="AB7750" s="123">
        <v>22445</v>
      </c>
      <c r="AC7750" s="124">
        <v>20088</v>
      </c>
      <c r="AD7750" s="123">
        <v>22641</v>
      </c>
      <c r="AE7750" s="125">
        <v>22999</v>
      </c>
      <c r="AF7750" s="126">
        <v>23600</v>
      </c>
    </row>
    <row r="7751" spans="2:32">
      <c r="B7751" s="127">
        <v>7713</v>
      </c>
      <c r="C7751" s="128">
        <v>7713</v>
      </c>
      <c r="D7751" s="129">
        <v>322</v>
      </c>
      <c r="E7751" s="130">
        <v>11</v>
      </c>
      <c r="F7751" s="131">
        <v>18</v>
      </c>
      <c r="G7751" s="132" t="s">
        <v>485</v>
      </c>
      <c r="H7751" s="133">
        <v>11</v>
      </c>
      <c r="I7751" s="128">
        <v>17</v>
      </c>
      <c r="J7751" s="129" t="s">
        <v>485</v>
      </c>
      <c r="K7751" s="134">
        <v>9</v>
      </c>
      <c r="L7751" s="108"/>
      <c r="M7751" s="81">
        <v>14556</v>
      </c>
      <c r="N7751" s="135">
        <v>17809</v>
      </c>
      <c r="O7751" s="136">
        <v>18644</v>
      </c>
      <c r="P7751" s="135">
        <v>18472</v>
      </c>
      <c r="Q7751" s="136">
        <v>18903</v>
      </c>
      <c r="R7751" s="135">
        <v>16831</v>
      </c>
      <c r="S7751" s="136">
        <v>20110</v>
      </c>
      <c r="T7751" s="135">
        <v>20380</v>
      </c>
      <c r="U7751" s="136">
        <v>20939</v>
      </c>
      <c r="V7751" s="135">
        <v>20914</v>
      </c>
      <c r="W7751" s="136">
        <v>18914</v>
      </c>
      <c r="X7751" s="135">
        <v>18535</v>
      </c>
      <c r="Y7751" s="136">
        <v>21730</v>
      </c>
      <c r="Z7751" s="135">
        <v>22436</v>
      </c>
      <c r="AA7751" s="136">
        <v>22521</v>
      </c>
      <c r="AB7751" s="135">
        <v>22655</v>
      </c>
      <c r="AC7751" s="136">
        <v>20540</v>
      </c>
      <c r="AD7751" s="135">
        <v>22849</v>
      </c>
      <c r="AE7751" s="137">
        <v>23079</v>
      </c>
      <c r="AF7751" s="138">
        <v>23547</v>
      </c>
    </row>
    <row r="7752" spans="2:32">
      <c r="B7752" s="114">
        <v>7714</v>
      </c>
      <c r="C7752" s="115">
        <v>7714</v>
      </c>
      <c r="D7752" s="116">
        <v>322</v>
      </c>
      <c r="E7752" s="117">
        <v>11</v>
      </c>
      <c r="F7752" s="118">
        <v>18</v>
      </c>
      <c r="G7752" s="119" t="s">
        <v>485</v>
      </c>
      <c r="H7752" s="120">
        <v>11</v>
      </c>
      <c r="I7752" s="115">
        <v>17</v>
      </c>
      <c r="J7752" s="116" t="s">
        <v>485</v>
      </c>
      <c r="K7752" s="121">
        <v>10</v>
      </c>
      <c r="L7752" s="108"/>
      <c r="M7752" s="122">
        <v>15019</v>
      </c>
      <c r="N7752" s="123">
        <v>17889</v>
      </c>
      <c r="O7752" s="124">
        <v>18696</v>
      </c>
      <c r="P7752" s="123">
        <v>18510</v>
      </c>
      <c r="Q7752" s="124">
        <v>18941</v>
      </c>
      <c r="R7752" s="123">
        <v>17317</v>
      </c>
      <c r="S7752" s="124">
        <v>20140</v>
      </c>
      <c r="T7752" s="123">
        <v>20614</v>
      </c>
      <c r="U7752" s="124">
        <v>21057</v>
      </c>
      <c r="V7752" s="123">
        <v>21000</v>
      </c>
      <c r="W7752" s="124">
        <v>19347</v>
      </c>
      <c r="X7752" s="123">
        <v>19093</v>
      </c>
      <c r="Y7752" s="124">
        <v>21654</v>
      </c>
      <c r="Z7752" s="123">
        <v>22426</v>
      </c>
      <c r="AA7752" s="124">
        <v>22672</v>
      </c>
      <c r="AB7752" s="123">
        <v>22810</v>
      </c>
      <c r="AC7752" s="124">
        <v>20867</v>
      </c>
      <c r="AD7752" s="123">
        <v>22810</v>
      </c>
      <c r="AE7752" s="125">
        <v>23459</v>
      </c>
      <c r="AF7752" s="126">
        <v>23579</v>
      </c>
    </row>
    <row r="7753" spans="2:32">
      <c r="B7753" s="127">
        <v>7715</v>
      </c>
      <c r="C7753" s="128">
        <v>7715</v>
      </c>
      <c r="D7753" s="129">
        <v>322</v>
      </c>
      <c r="E7753" s="130">
        <v>11</v>
      </c>
      <c r="F7753" s="131">
        <v>18</v>
      </c>
      <c r="G7753" s="132" t="s">
        <v>485</v>
      </c>
      <c r="H7753" s="133">
        <v>11</v>
      </c>
      <c r="I7753" s="128">
        <v>17</v>
      </c>
      <c r="J7753" s="129" t="s">
        <v>485</v>
      </c>
      <c r="K7753" s="134">
        <v>11</v>
      </c>
      <c r="L7753" s="108"/>
      <c r="M7753" s="81">
        <v>15349</v>
      </c>
      <c r="N7753" s="135">
        <v>18172</v>
      </c>
      <c r="O7753" s="136">
        <v>18839</v>
      </c>
      <c r="P7753" s="135">
        <v>18640</v>
      </c>
      <c r="Q7753" s="136">
        <v>18975</v>
      </c>
      <c r="R7753" s="135">
        <v>17654</v>
      </c>
      <c r="S7753" s="136">
        <v>20284</v>
      </c>
      <c r="T7753" s="135">
        <v>21061</v>
      </c>
      <c r="U7753" s="136">
        <v>21260</v>
      </c>
      <c r="V7753" s="135">
        <v>21105</v>
      </c>
      <c r="W7753" s="136">
        <v>19636</v>
      </c>
      <c r="X7753" s="135">
        <v>19495</v>
      </c>
      <c r="Y7753" s="136">
        <v>21603</v>
      </c>
      <c r="Z7753" s="135">
        <v>22247</v>
      </c>
      <c r="AA7753" s="136">
        <v>22929</v>
      </c>
      <c r="AB7753" s="135">
        <v>22977</v>
      </c>
      <c r="AC7753" s="136">
        <v>20761</v>
      </c>
      <c r="AD7753" s="135">
        <v>22793</v>
      </c>
      <c r="AE7753" s="137">
        <v>23854</v>
      </c>
      <c r="AF7753" s="138">
        <v>23443</v>
      </c>
    </row>
    <row r="7754" spans="2:32">
      <c r="B7754" s="114">
        <v>7716</v>
      </c>
      <c r="C7754" s="115">
        <v>7716</v>
      </c>
      <c r="D7754" s="116">
        <v>322</v>
      </c>
      <c r="E7754" s="117">
        <v>11</v>
      </c>
      <c r="F7754" s="118">
        <v>18</v>
      </c>
      <c r="G7754" s="119" t="s">
        <v>485</v>
      </c>
      <c r="H7754" s="120">
        <v>11</v>
      </c>
      <c r="I7754" s="115">
        <v>17</v>
      </c>
      <c r="J7754" s="116" t="s">
        <v>485</v>
      </c>
      <c r="K7754" s="121">
        <v>12</v>
      </c>
      <c r="L7754" s="108"/>
      <c r="M7754" s="122">
        <v>15490</v>
      </c>
      <c r="N7754" s="123">
        <v>18276</v>
      </c>
      <c r="O7754" s="124">
        <v>18904</v>
      </c>
      <c r="P7754" s="123">
        <v>18639</v>
      </c>
      <c r="Q7754" s="124">
        <v>18975</v>
      </c>
      <c r="R7754" s="123">
        <v>17823</v>
      </c>
      <c r="S7754" s="124">
        <v>20216</v>
      </c>
      <c r="T7754" s="123">
        <v>21124</v>
      </c>
      <c r="U7754" s="124">
        <v>21312</v>
      </c>
      <c r="V7754" s="123">
        <v>21120</v>
      </c>
      <c r="W7754" s="124">
        <v>19717</v>
      </c>
      <c r="X7754" s="123">
        <v>19676</v>
      </c>
      <c r="Y7754" s="124">
        <v>21539</v>
      </c>
      <c r="Z7754" s="123">
        <v>22001</v>
      </c>
      <c r="AA7754" s="124">
        <v>22938</v>
      </c>
      <c r="AB7754" s="123">
        <v>23010</v>
      </c>
      <c r="AC7754" s="124">
        <v>20581</v>
      </c>
      <c r="AD7754" s="123">
        <v>22733</v>
      </c>
      <c r="AE7754" s="125">
        <v>23666</v>
      </c>
      <c r="AF7754" s="126">
        <v>23209</v>
      </c>
    </row>
    <row r="7755" spans="2:32">
      <c r="B7755" s="127">
        <v>7717</v>
      </c>
      <c r="C7755" s="128">
        <v>7717</v>
      </c>
      <c r="D7755" s="129">
        <v>322</v>
      </c>
      <c r="E7755" s="130">
        <v>11</v>
      </c>
      <c r="F7755" s="131">
        <v>18</v>
      </c>
      <c r="G7755" s="132" t="s">
        <v>485</v>
      </c>
      <c r="H7755" s="133">
        <v>11</v>
      </c>
      <c r="I7755" s="128">
        <v>17</v>
      </c>
      <c r="J7755" s="129" t="s">
        <v>485</v>
      </c>
      <c r="K7755" s="134">
        <v>13</v>
      </c>
      <c r="L7755" s="108"/>
      <c r="M7755" s="81">
        <v>15629</v>
      </c>
      <c r="N7755" s="135">
        <v>18454</v>
      </c>
      <c r="O7755" s="136">
        <v>19020</v>
      </c>
      <c r="P7755" s="135">
        <v>18634</v>
      </c>
      <c r="Q7755" s="136">
        <v>18995</v>
      </c>
      <c r="R7755" s="135">
        <v>17927</v>
      </c>
      <c r="S7755" s="136">
        <v>20126</v>
      </c>
      <c r="T7755" s="135">
        <v>21290</v>
      </c>
      <c r="U7755" s="136">
        <v>21434</v>
      </c>
      <c r="V7755" s="135">
        <v>21121</v>
      </c>
      <c r="W7755" s="136">
        <v>19626</v>
      </c>
      <c r="X7755" s="135">
        <v>19774</v>
      </c>
      <c r="Y7755" s="136">
        <v>21428</v>
      </c>
      <c r="Z7755" s="135">
        <v>21990</v>
      </c>
      <c r="AA7755" s="136">
        <v>22897</v>
      </c>
      <c r="AB7755" s="135">
        <v>23003</v>
      </c>
      <c r="AC7755" s="136">
        <v>20366</v>
      </c>
      <c r="AD7755" s="135">
        <v>22604</v>
      </c>
      <c r="AE7755" s="137">
        <v>23709</v>
      </c>
      <c r="AF7755" s="138">
        <v>23182</v>
      </c>
    </row>
    <row r="7756" spans="2:32">
      <c r="B7756" s="114">
        <v>7718</v>
      </c>
      <c r="C7756" s="115">
        <v>7718</v>
      </c>
      <c r="D7756" s="116">
        <v>322</v>
      </c>
      <c r="E7756" s="117">
        <v>11</v>
      </c>
      <c r="F7756" s="118">
        <v>18</v>
      </c>
      <c r="G7756" s="119" t="s">
        <v>485</v>
      </c>
      <c r="H7756" s="120">
        <v>11</v>
      </c>
      <c r="I7756" s="115">
        <v>17</v>
      </c>
      <c r="J7756" s="116" t="s">
        <v>485</v>
      </c>
      <c r="K7756" s="121">
        <v>14</v>
      </c>
      <c r="L7756" s="108"/>
      <c r="M7756" s="122">
        <v>15476</v>
      </c>
      <c r="N7756" s="123">
        <v>18360</v>
      </c>
      <c r="O7756" s="124">
        <v>18988</v>
      </c>
      <c r="P7756" s="123">
        <v>18548</v>
      </c>
      <c r="Q7756" s="124">
        <v>18911</v>
      </c>
      <c r="R7756" s="123">
        <v>17755</v>
      </c>
      <c r="S7756" s="124">
        <v>19942</v>
      </c>
      <c r="T7756" s="123">
        <v>21045</v>
      </c>
      <c r="U7756" s="124">
        <v>21352</v>
      </c>
      <c r="V7756" s="123">
        <v>20980</v>
      </c>
      <c r="W7756" s="124">
        <v>19453</v>
      </c>
      <c r="X7756" s="123">
        <v>19555</v>
      </c>
      <c r="Y7756" s="124">
        <v>21227</v>
      </c>
      <c r="Z7756" s="123">
        <v>21973</v>
      </c>
      <c r="AA7756" s="124">
        <v>22673</v>
      </c>
      <c r="AB7756" s="123">
        <v>22811</v>
      </c>
      <c r="AC7756" s="124">
        <v>20191</v>
      </c>
      <c r="AD7756" s="123">
        <v>22377</v>
      </c>
      <c r="AE7756" s="125">
        <v>23346</v>
      </c>
      <c r="AF7756" s="126">
        <v>23147</v>
      </c>
    </row>
    <row r="7757" spans="2:32">
      <c r="B7757" s="127">
        <v>7719</v>
      </c>
      <c r="C7757" s="128">
        <v>7719</v>
      </c>
      <c r="D7757" s="129">
        <v>322</v>
      </c>
      <c r="E7757" s="130">
        <v>11</v>
      </c>
      <c r="F7757" s="131">
        <v>18</v>
      </c>
      <c r="G7757" s="132" t="s">
        <v>485</v>
      </c>
      <c r="H7757" s="133">
        <v>11</v>
      </c>
      <c r="I7757" s="128">
        <v>17</v>
      </c>
      <c r="J7757" s="129" t="s">
        <v>485</v>
      </c>
      <c r="K7757" s="134">
        <v>15</v>
      </c>
      <c r="L7757" s="108"/>
      <c r="M7757" s="81">
        <v>15496</v>
      </c>
      <c r="N7757" s="135">
        <v>18232</v>
      </c>
      <c r="O7757" s="136">
        <v>19089</v>
      </c>
      <c r="P7757" s="135">
        <v>18557</v>
      </c>
      <c r="Q7757" s="136">
        <v>18778</v>
      </c>
      <c r="R7757" s="135">
        <v>17703</v>
      </c>
      <c r="S7757" s="136">
        <v>19833</v>
      </c>
      <c r="T7757" s="135">
        <v>20685</v>
      </c>
      <c r="U7757" s="136">
        <v>21323</v>
      </c>
      <c r="V7757" s="135">
        <v>20716</v>
      </c>
      <c r="W7757" s="136">
        <v>19223</v>
      </c>
      <c r="X7757" s="135">
        <v>19404</v>
      </c>
      <c r="Y7757" s="136">
        <v>21254</v>
      </c>
      <c r="Z7757" s="135">
        <v>22292</v>
      </c>
      <c r="AA7757" s="136">
        <v>22463</v>
      </c>
      <c r="AB7757" s="135">
        <v>22491</v>
      </c>
      <c r="AC7757" s="136">
        <v>20205</v>
      </c>
      <c r="AD7757" s="135">
        <v>22378</v>
      </c>
      <c r="AE7757" s="137">
        <v>22904</v>
      </c>
      <c r="AF7757" s="138">
        <v>23452</v>
      </c>
    </row>
    <row r="7758" spans="2:32">
      <c r="B7758" s="114">
        <v>7720</v>
      </c>
      <c r="C7758" s="115">
        <v>7720</v>
      </c>
      <c r="D7758" s="116">
        <v>322</v>
      </c>
      <c r="E7758" s="117">
        <v>11</v>
      </c>
      <c r="F7758" s="118">
        <v>18</v>
      </c>
      <c r="G7758" s="119" t="s">
        <v>485</v>
      </c>
      <c r="H7758" s="120">
        <v>11</v>
      </c>
      <c r="I7758" s="115">
        <v>17</v>
      </c>
      <c r="J7758" s="116" t="s">
        <v>485</v>
      </c>
      <c r="K7758" s="121">
        <v>16</v>
      </c>
      <c r="L7758" s="108"/>
      <c r="M7758" s="122">
        <v>15686</v>
      </c>
      <c r="N7758" s="123">
        <v>18239</v>
      </c>
      <c r="O7758" s="124">
        <v>19155</v>
      </c>
      <c r="P7758" s="123">
        <v>18555</v>
      </c>
      <c r="Q7758" s="124">
        <v>18623</v>
      </c>
      <c r="R7758" s="123">
        <v>17742</v>
      </c>
      <c r="S7758" s="124">
        <v>19743</v>
      </c>
      <c r="T7758" s="123">
        <v>20587</v>
      </c>
      <c r="U7758" s="124">
        <v>21170</v>
      </c>
      <c r="V7758" s="123">
        <v>20347</v>
      </c>
      <c r="W7758" s="124">
        <v>19030</v>
      </c>
      <c r="X7758" s="123">
        <v>19280</v>
      </c>
      <c r="Y7758" s="124">
        <v>21173</v>
      </c>
      <c r="Z7758" s="123">
        <v>22459</v>
      </c>
      <c r="AA7758" s="124">
        <v>22101</v>
      </c>
      <c r="AB7758" s="123">
        <v>22004</v>
      </c>
      <c r="AC7758" s="124">
        <v>20231</v>
      </c>
      <c r="AD7758" s="123">
        <v>22258</v>
      </c>
      <c r="AE7758" s="125">
        <v>22861</v>
      </c>
      <c r="AF7758" s="126">
        <v>23576</v>
      </c>
    </row>
    <row r="7759" spans="2:32">
      <c r="B7759" s="127">
        <v>7721</v>
      </c>
      <c r="C7759" s="128">
        <v>7721</v>
      </c>
      <c r="D7759" s="129">
        <v>322</v>
      </c>
      <c r="E7759" s="130">
        <v>11</v>
      </c>
      <c r="F7759" s="131">
        <v>18</v>
      </c>
      <c r="G7759" s="132" t="s">
        <v>485</v>
      </c>
      <c r="H7759" s="133">
        <v>11</v>
      </c>
      <c r="I7759" s="128">
        <v>17</v>
      </c>
      <c r="J7759" s="129" t="s">
        <v>485</v>
      </c>
      <c r="K7759" s="134">
        <v>17</v>
      </c>
      <c r="L7759" s="108"/>
      <c r="M7759" s="81">
        <v>16469</v>
      </c>
      <c r="N7759" s="135">
        <v>18721</v>
      </c>
      <c r="O7759" s="136">
        <v>19627</v>
      </c>
      <c r="P7759" s="135">
        <v>19116</v>
      </c>
      <c r="Q7759" s="136">
        <v>19098</v>
      </c>
      <c r="R7759" s="135">
        <v>18510</v>
      </c>
      <c r="S7759" s="136">
        <v>20239</v>
      </c>
      <c r="T7759" s="135">
        <v>20918</v>
      </c>
      <c r="U7759" s="136">
        <v>21579</v>
      </c>
      <c r="V7759" s="135">
        <v>20860</v>
      </c>
      <c r="W7759" s="136">
        <v>19519</v>
      </c>
      <c r="X7759" s="135">
        <v>20054</v>
      </c>
      <c r="Y7759" s="136">
        <v>21701</v>
      </c>
      <c r="Z7759" s="135">
        <v>22914</v>
      </c>
      <c r="AA7759" s="136">
        <v>22656</v>
      </c>
      <c r="AB7759" s="135">
        <v>22547</v>
      </c>
      <c r="AC7759" s="136">
        <v>21015</v>
      </c>
      <c r="AD7759" s="135">
        <v>22812</v>
      </c>
      <c r="AE7759" s="137">
        <v>23463</v>
      </c>
      <c r="AF7759" s="138">
        <v>24074</v>
      </c>
    </row>
    <row r="7760" spans="2:32">
      <c r="B7760" s="114">
        <v>7722</v>
      </c>
      <c r="C7760" s="115">
        <v>7722</v>
      </c>
      <c r="D7760" s="116">
        <v>322</v>
      </c>
      <c r="E7760" s="117">
        <v>11</v>
      </c>
      <c r="F7760" s="118">
        <v>18</v>
      </c>
      <c r="G7760" s="119" t="s">
        <v>485</v>
      </c>
      <c r="H7760" s="120">
        <v>11</v>
      </c>
      <c r="I7760" s="115">
        <v>17</v>
      </c>
      <c r="J7760" s="116" t="s">
        <v>485</v>
      </c>
      <c r="K7760" s="121">
        <v>18</v>
      </c>
      <c r="L7760" s="108"/>
      <c r="M7760" s="122">
        <v>17270</v>
      </c>
      <c r="N7760" s="123">
        <v>19300</v>
      </c>
      <c r="O7760" s="124">
        <v>20301</v>
      </c>
      <c r="P7760" s="123">
        <v>19730</v>
      </c>
      <c r="Q7760" s="124">
        <v>19924</v>
      </c>
      <c r="R7760" s="123">
        <v>19432</v>
      </c>
      <c r="S7760" s="124">
        <v>20956</v>
      </c>
      <c r="T7760" s="123">
        <v>21272</v>
      </c>
      <c r="U7760" s="124">
        <v>22071</v>
      </c>
      <c r="V7760" s="123">
        <v>21646</v>
      </c>
      <c r="W7760" s="124">
        <v>20293</v>
      </c>
      <c r="X7760" s="123">
        <v>21111</v>
      </c>
      <c r="Y7760" s="124">
        <v>22706</v>
      </c>
      <c r="Z7760" s="123">
        <v>23615</v>
      </c>
      <c r="AA7760" s="124">
        <v>23635</v>
      </c>
      <c r="AB7760" s="123">
        <v>23682</v>
      </c>
      <c r="AC7760" s="124">
        <v>22164</v>
      </c>
      <c r="AD7760" s="123">
        <v>23933</v>
      </c>
      <c r="AE7760" s="125">
        <v>24182</v>
      </c>
      <c r="AF7760" s="126">
        <v>24885</v>
      </c>
    </row>
    <row r="7761" spans="2:32">
      <c r="B7761" s="127">
        <v>7723</v>
      </c>
      <c r="C7761" s="128">
        <v>7723</v>
      </c>
      <c r="D7761" s="129">
        <v>322</v>
      </c>
      <c r="E7761" s="130">
        <v>11</v>
      </c>
      <c r="F7761" s="131">
        <v>18</v>
      </c>
      <c r="G7761" s="132" t="s">
        <v>485</v>
      </c>
      <c r="H7761" s="133">
        <v>11</v>
      </c>
      <c r="I7761" s="128">
        <v>17</v>
      </c>
      <c r="J7761" s="129" t="s">
        <v>485</v>
      </c>
      <c r="K7761" s="134">
        <v>19</v>
      </c>
      <c r="L7761" s="108"/>
      <c r="M7761" s="81">
        <v>17101</v>
      </c>
      <c r="N7761" s="135">
        <v>19011</v>
      </c>
      <c r="O7761" s="136">
        <v>20003</v>
      </c>
      <c r="P7761" s="135">
        <v>19498</v>
      </c>
      <c r="Q7761" s="136">
        <v>19920</v>
      </c>
      <c r="R7761" s="135">
        <v>19329</v>
      </c>
      <c r="S7761" s="136">
        <v>20969</v>
      </c>
      <c r="T7761" s="135">
        <v>21202</v>
      </c>
      <c r="U7761" s="136">
        <v>21886</v>
      </c>
      <c r="V7761" s="135">
        <v>21874</v>
      </c>
      <c r="W7761" s="136">
        <v>20267</v>
      </c>
      <c r="X7761" s="135">
        <v>21232</v>
      </c>
      <c r="Y7761" s="136">
        <v>23052</v>
      </c>
      <c r="Z7761" s="135">
        <v>23902</v>
      </c>
      <c r="AA7761" s="136">
        <v>23964</v>
      </c>
      <c r="AB7761" s="135">
        <v>24332</v>
      </c>
      <c r="AC7761" s="136">
        <v>22490</v>
      </c>
      <c r="AD7761" s="135">
        <v>24445</v>
      </c>
      <c r="AE7761" s="137">
        <v>24698</v>
      </c>
      <c r="AF7761" s="138">
        <v>25367</v>
      </c>
    </row>
    <row r="7762" spans="2:32">
      <c r="B7762" s="114">
        <v>7724</v>
      </c>
      <c r="C7762" s="115">
        <v>7724</v>
      </c>
      <c r="D7762" s="116">
        <v>322</v>
      </c>
      <c r="E7762" s="117">
        <v>11</v>
      </c>
      <c r="F7762" s="118">
        <v>18</v>
      </c>
      <c r="G7762" s="119" t="s">
        <v>485</v>
      </c>
      <c r="H7762" s="120">
        <v>11</v>
      </c>
      <c r="I7762" s="115">
        <v>17</v>
      </c>
      <c r="J7762" s="116" t="s">
        <v>485</v>
      </c>
      <c r="K7762" s="121">
        <v>20</v>
      </c>
      <c r="L7762" s="108"/>
      <c r="M7762" s="122">
        <v>16751</v>
      </c>
      <c r="N7762" s="123">
        <v>18833</v>
      </c>
      <c r="O7762" s="124">
        <v>19643</v>
      </c>
      <c r="P7762" s="123">
        <v>19199</v>
      </c>
      <c r="Q7762" s="124">
        <v>19686</v>
      </c>
      <c r="R7762" s="123">
        <v>19027</v>
      </c>
      <c r="S7762" s="124">
        <v>20871</v>
      </c>
      <c r="T7762" s="123">
        <v>21304</v>
      </c>
      <c r="U7762" s="124">
        <v>21947</v>
      </c>
      <c r="V7762" s="123">
        <v>21936</v>
      </c>
      <c r="W7762" s="124">
        <v>20388</v>
      </c>
      <c r="X7762" s="123">
        <v>21393</v>
      </c>
      <c r="Y7762" s="124">
        <v>23289</v>
      </c>
      <c r="Z7762" s="123">
        <v>24426</v>
      </c>
      <c r="AA7762" s="124">
        <v>24410</v>
      </c>
      <c r="AB7762" s="123">
        <v>24807</v>
      </c>
      <c r="AC7762" s="124">
        <v>23026</v>
      </c>
      <c r="AD7762" s="123">
        <v>24872</v>
      </c>
      <c r="AE7762" s="125">
        <v>25513</v>
      </c>
      <c r="AF7762" s="126">
        <v>26113</v>
      </c>
    </row>
    <row r="7763" spans="2:32">
      <c r="B7763" s="127">
        <v>7725</v>
      </c>
      <c r="C7763" s="128">
        <v>7725</v>
      </c>
      <c r="D7763" s="129">
        <v>322</v>
      </c>
      <c r="E7763" s="130">
        <v>11</v>
      </c>
      <c r="F7763" s="131">
        <v>18</v>
      </c>
      <c r="G7763" s="132" t="s">
        <v>485</v>
      </c>
      <c r="H7763" s="133">
        <v>11</v>
      </c>
      <c r="I7763" s="128">
        <v>17</v>
      </c>
      <c r="J7763" s="129" t="s">
        <v>485</v>
      </c>
      <c r="K7763" s="134">
        <v>21</v>
      </c>
      <c r="L7763" s="108"/>
      <c r="M7763" s="81">
        <v>16411</v>
      </c>
      <c r="N7763" s="135">
        <v>18542</v>
      </c>
      <c r="O7763" s="136">
        <v>19330</v>
      </c>
      <c r="P7763" s="135">
        <v>18923</v>
      </c>
      <c r="Q7763" s="136">
        <v>19535</v>
      </c>
      <c r="R7763" s="135">
        <v>18839</v>
      </c>
      <c r="S7763" s="136">
        <v>20676</v>
      </c>
      <c r="T7763" s="135">
        <v>21313</v>
      </c>
      <c r="U7763" s="136">
        <v>22022</v>
      </c>
      <c r="V7763" s="135">
        <v>22161</v>
      </c>
      <c r="W7763" s="136">
        <v>20666</v>
      </c>
      <c r="X7763" s="135">
        <v>21656</v>
      </c>
      <c r="Y7763" s="136">
        <v>23558</v>
      </c>
      <c r="Z7763" s="135">
        <v>25025</v>
      </c>
      <c r="AA7763" s="136">
        <v>25031</v>
      </c>
      <c r="AB7763" s="135">
        <v>25603</v>
      </c>
      <c r="AC7763" s="136">
        <v>23783</v>
      </c>
      <c r="AD7763" s="135">
        <v>25386</v>
      </c>
      <c r="AE7763" s="137">
        <v>26336</v>
      </c>
      <c r="AF7763" s="138">
        <v>26992</v>
      </c>
    </row>
    <row r="7764" spans="2:32">
      <c r="B7764" s="114">
        <v>7726</v>
      </c>
      <c r="C7764" s="115">
        <v>7726</v>
      </c>
      <c r="D7764" s="116">
        <v>322</v>
      </c>
      <c r="E7764" s="117">
        <v>11</v>
      </c>
      <c r="F7764" s="118">
        <v>18</v>
      </c>
      <c r="G7764" s="119" t="s">
        <v>485</v>
      </c>
      <c r="H7764" s="120">
        <v>11</v>
      </c>
      <c r="I7764" s="115">
        <v>17</v>
      </c>
      <c r="J7764" s="116" t="s">
        <v>485</v>
      </c>
      <c r="K7764" s="121">
        <v>22</v>
      </c>
      <c r="L7764" s="108"/>
      <c r="M7764" s="122">
        <v>15855</v>
      </c>
      <c r="N7764" s="123">
        <v>17757</v>
      </c>
      <c r="O7764" s="124">
        <v>18679</v>
      </c>
      <c r="P7764" s="123">
        <v>18332</v>
      </c>
      <c r="Q7764" s="124">
        <v>18877</v>
      </c>
      <c r="R7764" s="123">
        <v>18388</v>
      </c>
      <c r="S7764" s="124">
        <v>20000</v>
      </c>
      <c r="T7764" s="123">
        <v>20751</v>
      </c>
      <c r="U7764" s="124">
        <v>21679</v>
      </c>
      <c r="V7764" s="123">
        <v>21768</v>
      </c>
      <c r="W7764" s="124">
        <v>20648</v>
      </c>
      <c r="X7764" s="123">
        <v>21494</v>
      </c>
      <c r="Y7764" s="124">
        <v>23177</v>
      </c>
      <c r="Z7764" s="123">
        <v>24996</v>
      </c>
      <c r="AA7764" s="124">
        <v>24988</v>
      </c>
      <c r="AB7764" s="123">
        <v>25553</v>
      </c>
      <c r="AC7764" s="124">
        <v>24042</v>
      </c>
      <c r="AD7764" s="123">
        <v>25145</v>
      </c>
      <c r="AE7764" s="125">
        <v>26274</v>
      </c>
      <c r="AF7764" s="126">
        <v>27145</v>
      </c>
    </row>
    <row r="7765" spans="2:32">
      <c r="B7765" s="127">
        <v>7727</v>
      </c>
      <c r="C7765" s="128">
        <v>7727</v>
      </c>
      <c r="D7765" s="129">
        <v>322</v>
      </c>
      <c r="E7765" s="130">
        <v>11</v>
      </c>
      <c r="F7765" s="131">
        <v>18</v>
      </c>
      <c r="G7765" s="132" t="s">
        <v>485</v>
      </c>
      <c r="H7765" s="133">
        <v>11</v>
      </c>
      <c r="I7765" s="128">
        <v>17</v>
      </c>
      <c r="J7765" s="129" t="s">
        <v>485</v>
      </c>
      <c r="K7765" s="134">
        <v>23</v>
      </c>
      <c r="L7765" s="108"/>
      <c r="M7765" s="81">
        <v>15151</v>
      </c>
      <c r="N7765" s="135">
        <v>16740</v>
      </c>
      <c r="O7765" s="136">
        <v>17721</v>
      </c>
      <c r="P7765" s="135">
        <v>17507</v>
      </c>
      <c r="Q7765" s="136">
        <v>17916</v>
      </c>
      <c r="R7765" s="135">
        <v>17755</v>
      </c>
      <c r="S7765" s="136">
        <v>19008</v>
      </c>
      <c r="T7765" s="135">
        <v>19874</v>
      </c>
      <c r="U7765" s="136">
        <v>20895</v>
      </c>
      <c r="V7765" s="135">
        <v>21014</v>
      </c>
      <c r="W7765" s="136">
        <v>20371</v>
      </c>
      <c r="X7765" s="135">
        <v>21034</v>
      </c>
      <c r="Y7765" s="136">
        <v>22343</v>
      </c>
      <c r="Z7765" s="135">
        <v>24378</v>
      </c>
      <c r="AA7765" s="136">
        <v>24531</v>
      </c>
      <c r="AB7765" s="135">
        <v>24973</v>
      </c>
      <c r="AC7765" s="136">
        <v>23940</v>
      </c>
      <c r="AD7765" s="135">
        <v>24393</v>
      </c>
      <c r="AE7765" s="137">
        <v>25702</v>
      </c>
      <c r="AF7765" s="138">
        <v>26598</v>
      </c>
    </row>
    <row r="7766" spans="2:32">
      <c r="B7766" s="114">
        <v>7728</v>
      </c>
      <c r="C7766" s="115">
        <v>7728</v>
      </c>
      <c r="D7766" s="116">
        <v>322</v>
      </c>
      <c r="E7766" s="117">
        <v>11</v>
      </c>
      <c r="F7766" s="118">
        <v>18</v>
      </c>
      <c r="G7766" s="119" t="s">
        <v>485</v>
      </c>
      <c r="H7766" s="120">
        <v>11</v>
      </c>
      <c r="I7766" s="115">
        <v>17</v>
      </c>
      <c r="J7766" s="116" t="s">
        <v>485</v>
      </c>
      <c r="K7766" s="121">
        <v>24</v>
      </c>
      <c r="L7766" s="108"/>
      <c r="M7766" s="122">
        <v>14412</v>
      </c>
      <c r="N7766" s="123">
        <v>15635</v>
      </c>
      <c r="O7766" s="124">
        <v>16730</v>
      </c>
      <c r="P7766" s="123">
        <v>16576</v>
      </c>
      <c r="Q7766" s="124">
        <v>16804</v>
      </c>
      <c r="R7766" s="123">
        <v>17116</v>
      </c>
      <c r="S7766" s="124">
        <v>17941</v>
      </c>
      <c r="T7766" s="123">
        <v>18898</v>
      </c>
      <c r="U7766" s="124">
        <v>20081</v>
      </c>
      <c r="V7766" s="123">
        <v>20048</v>
      </c>
      <c r="W7766" s="124">
        <v>19845</v>
      </c>
      <c r="X7766" s="123">
        <v>20530</v>
      </c>
      <c r="Y7766" s="124">
        <v>21401</v>
      </c>
      <c r="Z7766" s="123">
        <v>23671</v>
      </c>
      <c r="AA7766" s="124">
        <v>23871</v>
      </c>
      <c r="AB7766" s="123">
        <v>24118</v>
      </c>
      <c r="AC7766" s="124">
        <v>23491</v>
      </c>
      <c r="AD7766" s="123">
        <v>23498</v>
      </c>
      <c r="AE7766" s="125">
        <v>24903</v>
      </c>
      <c r="AF7766" s="126">
        <v>25954</v>
      </c>
    </row>
    <row r="7767" spans="2:32">
      <c r="B7767" s="127">
        <v>7729</v>
      </c>
      <c r="C7767" s="128">
        <v>7729</v>
      </c>
      <c r="D7767" s="129">
        <v>323</v>
      </c>
      <c r="E7767" s="130">
        <v>11</v>
      </c>
      <c r="F7767" s="131">
        <v>19</v>
      </c>
      <c r="G7767" s="132" t="s">
        <v>485</v>
      </c>
      <c r="H7767" s="133">
        <v>11</v>
      </c>
      <c r="I7767" s="128">
        <v>18</v>
      </c>
      <c r="J7767" s="129" t="s">
        <v>485</v>
      </c>
      <c r="K7767" s="134">
        <v>1</v>
      </c>
      <c r="L7767" s="108"/>
      <c r="M7767" s="81">
        <v>13637</v>
      </c>
      <c r="N7767" s="135">
        <v>14993</v>
      </c>
      <c r="O7767" s="136">
        <v>15510</v>
      </c>
      <c r="P7767" s="135">
        <v>15453</v>
      </c>
      <c r="Q7767" s="136">
        <v>15877</v>
      </c>
      <c r="R7767" s="135">
        <v>16259</v>
      </c>
      <c r="S7767" s="136">
        <v>17518</v>
      </c>
      <c r="T7767" s="135">
        <v>18326</v>
      </c>
      <c r="U7767" s="136">
        <v>18929</v>
      </c>
      <c r="V7767" s="135">
        <v>19059</v>
      </c>
      <c r="W7767" s="136">
        <v>18262</v>
      </c>
      <c r="X7767" s="135">
        <v>19618</v>
      </c>
      <c r="Y7767" s="136">
        <v>21495</v>
      </c>
      <c r="Z7767" s="135">
        <v>22603</v>
      </c>
      <c r="AA7767" s="136">
        <v>22657</v>
      </c>
      <c r="AB7767" s="135">
        <v>22926</v>
      </c>
      <c r="AC7767" s="136">
        <v>21323</v>
      </c>
      <c r="AD7767" s="135">
        <v>23868</v>
      </c>
      <c r="AE7767" s="137">
        <v>24557</v>
      </c>
      <c r="AF7767" s="138">
        <v>24969</v>
      </c>
    </row>
    <row r="7768" spans="2:32">
      <c r="B7768" s="114">
        <v>7730</v>
      </c>
      <c r="C7768" s="115">
        <v>7730</v>
      </c>
      <c r="D7768" s="116">
        <v>323</v>
      </c>
      <c r="E7768" s="117">
        <v>11</v>
      </c>
      <c r="F7768" s="118">
        <v>19</v>
      </c>
      <c r="G7768" s="119" t="s">
        <v>485</v>
      </c>
      <c r="H7768" s="120">
        <v>11</v>
      </c>
      <c r="I7768" s="115">
        <v>18</v>
      </c>
      <c r="J7768" s="116" t="s">
        <v>485</v>
      </c>
      <c r="K7768" s="121">
        <v>2</v>
      </c>
      <c r="L7768" s="108"/>
      <c r="M7768" s="122">
        <v>13340</v>
      </c>
      <c r="N7768" s="123">
        <v>14582</v>
      </c>
      <c r="O7768" s="124">
        <v>15063</v>
      </c>
      <c r="P7768" s="123">
        <v>14989</v>
      </c>
      <c r="Q7768" s="124">
        <v>15429</v>
      </c>
      <c r="R7768" s="123">
        <v>15951</v>
      </c>
      <c r="S7768" s="124">
        <v>17084</v>
      </c>
      <c r="T7768" s="123">
        <v>17956</v>
      </c>
      <c r="U7768" s="124">
        <v>18489</v>
      </c>
      <c r="V7768" s="123">
        <v>18581</v>
      </c>
      <c r="W7768" s="124">
        <v>17811</v>
      </c>
      <c r="X7768" s="123">
        <v>19259</v>
      </c>
      <c r="Y7768" s="124">
        <v>20988</v>
      </c>
      <c r="Z7768" s="123">
        <v>22058</v>
      </c>
      <c r="AA7768" s="124">
        <v>22054</v>
      </c>
      <c r="AB7768" s="123">
        <v>22299</v>
      </c>
      <c r="AC7768" s="124">
        <v>20795</v>
      </c>
      <c r="AD7768" s="123">
        <v>23281</v>
      </c>
      <c r="AE7768" s="125">
        <v>24009</v>
      </c>
      <c r="AF7768" s="126">
        <v>24358</v>
      </c>
    </row>
    <row r="7769" spans="2:32">
      <c r="B7769" s="127">
        <v>7731</v>
      </c>
      <c r="C7769" s="128">
        <v>7731</v>
      </c>
      <c r="D7769" s="129">
        <v>323</v>
      </c>
      <c r="E7769" s="130">
        <v>11</v>
      </c>
      <c r="F7769" s="131">
        <v>19</v>
      </c>
      <c r="G7769" s="132" t="s">
        <v>485</v>
      </c>
      <c r="H7769" s="133">
        <v>11</v>
      </c>
      <c r="I7769" s="128">
        <v>18</v>
      </c>
      <c r="J7769" s="129" t="s">
        <v>485</v>
      </c>
      <c r="K7769" s="134">
        <v>3</v>
      </c>
      <c r="L7769" s="108"/>
      <c r="M7769" s="81">
        <v>13203</v>
      </c>
      <c r="N7769" s="135">
        <v>14402</v>
      </c>
      <c r="O7769" s="136">
        <v>14893</v>
      </c>
      <c r="P7769" s="135">
        <v>14835</v>
      </c>
      <c r="Q7769" s="136">
        <v>15212</v>
      </c>
      <c r="R7769" s="135">
        <v>15876</v>
      </c>
      <c r="S7769" s="136">
        <v>16953</v>
      </c>
      <c r="T7769" s="135">
        <v>17853</v>
      </c>
      <c r="U7769" s="136">
        <v>18349</v>
      </c>
      <c r="V7769" s="135">
        <v>18377</v>
      </c>
      <c r="W7769" s="136">
        <v>17648</v>
      </c>
      <c r="X7769" s="135">
        <v>19151</v>
      </c>
      <c r="Y7769" s="136">
        <v>20764</v>
      </c>
      <c r="Z7769" s="135">
        <v>21789</v>
      </c>
      <c r="AA7769" s="136">
        <v>21761</v>
      </c>
      <c r="AB7769" s="135">
        <v>21952</v>
      </c>
      <c r="AC7769" s="136">
        <v>20501</v>
      </c>
      <c r="AD7769" s="135">
        <v>22979</v>
      </c>
      <c r="AE7769" s="137">
        <v>23737</v>
      </c>
      <c r="AF7769" s="138">
        <v>24005</v>
      </c>
    </row>
    <row r="7770" spans="2:32">
      <c r="B7770" s="114">
        <v>7732</v>
      </c>
      <c r="C7770" s="115">
        <v>7732</v>
      </c>
      <c r="D7770" s="116">
        <v>323</v>
      </c>
      <c r="E7770" s="117">
        <v>11</v>
      </c>
      <c r="F7770" s="118">
        <v>19</v>
      </c>
      <c r="G7770" s="119" t="s">
        <v>485</v>
      </c>
      <c r="H7770" s="120">
        <v>11</v>
      </c>
      <c r="I7770" s="115">
        <v>18</v>
      </c>
      <c r="J7770" s="116" t="s">
        <v>485</v>
      </c>
      <c r="K7770" s="121">
        <v>4</v>
      </c>
      <c r="L7770" s="108"/>
      <c r="M7770" s="122">
        <v>13256</v>
      </c>
      <c r="N7770" s="123">
        <v>14376</v>
      </c>
      <c r="O7770" s="124">
        <v>14859</v>
      </c>
      <c r="P7770" s="123">
        <v>14790</v>
      </c>
      <c r="Q7770" s="124">
        <v>15045</v>
      </c>
      <c r="R7770" s="123">
        <v>15874</v>
      </c>
      <c r="S7770" s="124">
        <v>16924</v>
      </c>
      <c r="T7770" s="123">
        <v>17715</v>
      </c>
      <c r="U7770" s="124">
        <v>18138</v>
      </c>
      <c r="V7770" s="123">
        <v>17992</v>
      </c>
      <c r="W7770" s="124">
        <v>17239</v>
      </c>
      <c r="X7770" s="123">
        <v>18894</v>
      </c>
      <c r="Y7770" s="124">
        <v>20370</v>
      </c>
      <c r="Z7770" s="123">
        <v>21221</v>
      </c>
      <c r="AA7770" s="124">
        <v>21124</v>
      </c>
      <c r="AB7770" s="123">
        <v>21173</v>
      </c>
      <c r="AC7770" s="124">
        <v>19823</v>
      </c>
      <c r="AD7770" s="123">
        <v>22375</v>
      </c>
      <c r="AE7770" s="125">
        <v>23004</v>
      </c>
      <c r="AF7770" s="126">
        <v>23242</v>
      </c>
    </row>
    <row r="7771" spans="2:32">
      <c r="B7771" s="127">
        <v>7733</v>
      </c>
      <c r="C7771" s="128">
        <v>7733</v>
      </c>
      <c r="D7771" s="129">
        <v>323</v>
      </c>
      <c r="E7771" s="130">
        <v>11</v>
      </c>
      <c r="F7771" s="131">
        <v>19</v>
      </c>
      <c r="G7771" s="132" t="s">
        <v>485</v>
      </c>
      <c r="H7771" s="133">
        <v>11</v>
      </c>
      <c r="I7771" s="128">
        <v>18</v>
      </c>
      <c r="J7771" s="129" t="s">
        <v>485</v>
      </c>
      <c r="K7771" s="134">
        <v>5</v>
      </c>
      <c r="L7771" s="108"/>
      <c r="M7771" s="81">
        <v>13534</v>
      </c>
      <c r="N7771" s="135">
        <v>14548</v>
      </c>
      <c r="O7771" s="136">
        <v>14929</v>
      </c>
      <c r="P7771" s="135">
        <v>14959</v>
      </c>
      <c r="Q7771" s="136">
        <v>14833</v>
      </c>
      <c r="R7771" s="135">
        <v>16038</v>
      </c>
      <c r="S7771" s="136">
        <v>17032</v>
      </c>
      <c r="T7771" s="135">
        <v>17694</v>
      </c>
      <c r="U7771" s="136">
        <v>17948</v>
      </c>
      <c r="V7771" s="135">
        <v>17520</v>
      </c>
      <c r="W7771" s="136">
        <v>16703</v>
      </c>
      <c r="X7771" s="135">
        <v>18725</v>
      </c>
      <c r="Y7771" s="136">
        <v>20011</v>
      </c>
      <c r="Z7771" s="135">
        <v>20614</v>
      </c>
      <c r="AA7771" s="136">
        <v>20512</v>
      </c>
      <c r="AB7771" s="135">
        <v>20224</v>
      </c>
      <c r="AC7771" s="136">
        <v>19008</v>
      </c>
      <c r="AD7771" s="135">
        <v>21770</v>
      </c>
      <c r="AE7771" s="137">
        <v>22358</v>
      </c>
      <c r="AF7771" s="138">
        <v>22412</v>
      </c>
    </row>
    <row r="7772" spans="2:32">
      <c r="B7772" s="114">
        <v>7734</v>
      </c>
      <c r="C7772" s="115">
        <v>7734</v>
      </c>
      <c r="D7772" s="116">
        <v>323</v>
      </c>
      <c r="E7772" s="117">
        <v>11</v>
      </c>
      <c r="F7772" s="118">
        <v>19</v>
      </c>
      <c r="G7772" s="119" t="s">
        <v>485</v>
      </c>
      <c r="H7772" s="120">
        <v>11</v>
      </c>
      <c r="I7772" s="115">
        <v>18</v>
      </c>
      <c r="J7772" s="116" t="s">
        <v>485</v>
      </c>
      <c r="K7772" s="121">
        <v>6</v>
      </c>
      <c r="L7772" s="108"/>
      <c r="M7772" s="122">
        <v>14335</v>
      </c>
      <c r="N7772" s="123">
        <v>15194</v>
      </c>
      <c r="O7772" s="124">
        <v>15486</v>
      </c>
      <c r="P7772" s="123">
        <v>15604</v>
      </c>
      <c r="Q7772" s="124">
        <v>14743</v>
      </c>
      <c r="R7772" s="123">
        <v>16740</v>
      </c>
      <c r="S7772" s="124">
        <v>17669</v>
      </c>
      <c r="T7772" s="123">
        <v>18157</v>
      </c>
      <c r="U7772" s="124">
        <v>18133</v>
      </c>
      <c r="V7772" s="123">
        <v>17148</v>
      </c>
      <c r="W7772" s="124">
        <v>16245</v>
      </c>
      <c r="X7772" s="123">
        <v>19004</v>
      </c>
      <c r="Y7772" s="124">
        <v>20156</v>
      </c>
      <c r="Z7772" s="123">
        <v>20344</v>
      </c>
      <c r="AA7772" s="124">
        <v>20279</v>
      </c>
      <c r="AB7772" s="123">
        <v>19354</v>
      </c>
      <c r="AC7772" s="124">
        <v>18269</v>
      </c>
      <c r="AD7772" s="123">
        <v>21672</v>
      </c>
      <c r="AE7772" s="125">
        <v>22158</v>
      </c>
      <c r="AF7772" s="126">
        <v>21922</v>
      </c>
    </row>
    <row r="7773" spans="2:32">
      <c r="B7773" s="127">
        <v>7735</v>
      </c>
      <c r="C7773" s="128">
        <v>7735</v>
      </c>
      <c r="D7773" s="129">
        <v>323</v>
      </c>
      <c r="E7773" s="130">
        <v>11</v>
      </c>
      <c r="F7773" s="131">
        <v>19</v>
      </c>
      <c r="G7773" s="132" t="s">
        <v>485</v>
      </c>
      <c r="H7773" s="133">
        <v>11</v>
      </c>
      <c r="I7773" s="128">
        <v>18</v>
      </c>
      <c r="J7773" s="129" t="s">
        <v>485</v>
      </c>
      <c r="K7773" s="134">
        <v>7</v>
      </c>
      <c r="L7773" s="108"/>
      <c r="M7773" s="81">
        <v>15722</v>
      </c>
      <c r="N7773" s="135">
        <v>16460</v>
      </c>
      <c r="O7773" s="136">
        <v>16695</v>
      </c>
      <c r="P7773" s="135">
        <v>16933</v>
      </c>
      <c r="Q7773" s="136">
        <v>15148</v>
      </c>
      <c r="R7773" s="135">
        <v>18136</v>
      </c>
      <c r="S7773" s="136">
        <v>18849</v>
      </c>
      <c r="T7773" s="135">
        <v>19289</v>
      </c>
      <c r="U7773" s="136">
        <v>19065</v>
      </c>
      <c r="V7773" s="135">
        <v>17246</v>
      </c>
      <c r="W7773" s="136">
        <v>16344</v>
      </c>
      <c r="X7773" s="135">
        <v>20048</v>
      </c>
      <c r="Y7773" s="136">
        <v>20952</v>
      </c>
      <c r="Z7773" s="135">
        <v>20981</v>
      </c>
      <c r="AA7773" s="136">
        <v>21013</v>
      </c>
      <c r="AB7773" s="135">
        <v>19151</v>
      </c>
      <c r="AC7773" s="136">
        <v>18059</v>
      </c>
      <c r="AD7773" s="135">
        <v>22276</v>
      </c>
      <c r="AE7773" s="137">
        <v>22683</v>
      </c>
      <c r="AF7773" s="138">
        <v>22419</v>
      </c>
    </row>
    <row r="7774" spans="2:32">
      <c r="B7774" s="114">
        <v>7736</v>
      </c>
      <c r="C7774" s="115">
        <v>7736</v>
      </c>
      <c r="D7774" s="116">
        <v>323</v>
      </c>
      <c r="E7774" s="117">
        <v>11</v>
      </c>
      <c r="F7774" s="118">
        <v>19</v>
      </c>
      <c r="G7774" s="119" t="s">
        <v>485</v>
      </c>
      <c r="H7774" s="120">
        <v>11</v>
      </c>
      <c r="I7774" s="115">
        <v>18</v>
      </c>
      <c r="J7774" s="116" t="s">
        <v>485</v>
      </c>
      <c r="K7774" s="121">
        <v>8</v>
      </c>
      <c r="L7774" s="108"/>
      <c r="M7774" s="122">
        <v>16851</v>
      </c>
      <c r="N7774" s="123">
        <v>17650</v>
      </c>
      <c r="O7774" s="124">
        <v>17747</v>
      </c>
      <c r="P7774" s="123">
        <v>18253</v>
      </c>
      <c r="Q7774" s="124">
        <v>16096</v>
      </c>
      <c r="R7774" s="123">
        <v>19337</v>
      </c>
      <c r="S7774" s="124">
        <v>19826</v>
      </c>
      <c r="T7774" s="123">
        <v>20423</v>
      </c>
      <c r="U7774" s="124">
        <v>20119</v>
      </c>
      <c r="V7774" s="123">
        <v>18066</v>
      </c>
      <c r="W7774" s="124">
        <v>17235</v>
      </c>
      <c r="X7774" s="123">
        <v>21181</v>
      </c>
      <c r="Y7774" s="124">
        <v>21627</v>
      </c>
      <c r="Z7774" s="123">
        <v>21890</v>
      </c>
      <c r="AA7774" s="124">
        <v>22135</v>
      </c>
      <c r="AB7774" s="123">
        <v>19789</v>
      </c>
      <c r="AC7774" s="124">
        <v>18748</v>
      </c>
      <c r="AD7774" s="123">
        <v>22837</v>
      </c>
      <c r="AE7774" s="125">
        <v>23427</v>
      </c>
      <c r="AF7774" s="126">
        <v>23263</v>
      </c>
    </row>
    <row r="7775" spans="2:32">
      <c r="B7775" s="127">
        <v>7737</v>
      </c>
      <c r="C7775" s="128">
        <v>7737</v>
      </c>
      <c r="D7775" s="129">
        <v>323</v>
      </c>
      <c r="E7775" s="130">
        <v>11</v>
      </c>
      <c r="F7775" s="131">
        <v>19</v>
      </c>
      <c r="G7775" s="132" t="s">
        <v>485</v>
      </c>
      <c r="H7775" s="133">
        <v>11</v>
      </c>
      <c r="I7775" s="128">
        <v>18</v>
      </c>
      <c r="J7775" s="129" t="s">
        <v>485</v>
      </c>
      <c r="K7775" s="134">
        <v>9</v>
      </c>
      <c r="L7775" s="108"/>
      <c r="M7775" s="81">
        <v>17207</v>
      </c>
      <c r="N7775" s="135">
        <v>17965</v>
      </c>
      <c r="O7775" s="136">
        <v>18121</v>
      </c>
      <c r="P7775" s="135">
        <v>18546</v>
      </c>
      <c r="Q7775" s="136">
        <v>16689</v>
      </c>
      <c r="R7775" s="135">
        <v>19653</v>
      </c>
      <c r="S7775" s="136">
        <v>20077</v>
      </c>
      <c r="T7775" s="135">
        <v>20607</v>
      </c>
      <c r="U7775" s="136">
        <v>20531</v>
      </c>
      <c r="V7775" s="135">
        <v>18642</v>
      </c>
      <c r="W7775" s="136">
        <v>17869</v>
      </c>
      <c r="X7775" s="135">
        <v>21469</v>
      </c>
      <c r="Y7775" s="136">
        <v>21773</v>
      </c>
      <c r="Z7775" s="135">
        <v>22179</v>
      </c>
      <c r="AA7775" s="136">
        <v>22369</v>
      </c>
      <c r="AB7775" s="135">
        <v>20268</v>
      </c>
      <c r="AC7775" s="136">
        <v>19278</v>
      </c>
      <c r="AD7775" s="135">
        <v>22922</v>
      </c>
      <c r="AE7775" s="137">
        <v>23397</v>
      </c>
      <c r="AF7775" s="138">
        <v>23518</v>
      </c>
    </row>
    <row r="7776" spans="2:32">
      <c r="B7776" s="114">
        <v>7738</v>
      </c>
      <c r="C7776" s="115">
        <v>7738</v>
      </c>
      <c r="D7776" s="116">
        <v>323</v>
      </c>
      <c r="E7776" s="117">
        <v>11</v>
      </c>
      <c r="F7776" s="118">
        <v>19</v>
      </c>
      <c r="G7776" s="119" t="s">
        <v>485</v>
      </c>
      <c r="H7776" s="120">
        <v>11</v>
      </c>
      <c r="I7776" s="115">
        <v>18</v>
      </c>
      <c r="J7776" s="116" t="s">
        <v>485</v>
      </c>
      <c r="K7776" s="121">
        <v>10</v>
      </c>
      <c r="L7776" s="108"/>
      <c r="M7776" s="122">
        <v>17316</v>
      </c>
      <c r="N7776" s="123">
        <v>18034</v>
      </c>
      <c r="O7776" s="124">
        <v>18163</v>
      </c>
      <c r="P7776" s="123">
        <v>18564</v>
      </c>
      <c r="Q7776" s="124">
        <v>17085</v>
      </c>
      <c r="R7776" s="123">
        <v>19625</v>
      </c>
      <c r="S7776" s="124">
        <v>20230</v>
      </c>
      <c r="T7776" s="123">
        <v>20647</v>
      </c>
      <c r="U7776" s="124">
        <v>20683</v>
      </c>
      <c r="V7776" s="123">
        <v>18970</v>
      </c>
      <c r="W7776" s="124">
        <v>18340</v>
      </c>
      <c r="X7776" s="123">
        <v>21463</v>
      </c>
      <c r="Y7776" s="124">
        <v>22160</v>
      </c>
      <c r="Z7776" s="123">
        <v>22400</v>
      </c>
      <c r="AA7776" s="124">
        <v>22595</v>
      </c>
      <c r="AB7776" s="123">
        <v>20661</v>
      </c>
      <c r="AC7776" s="124">
        <v>19970</v>
      </c>
      <c r="AD7776" s="123">
        <v>23370</v>
      </c>
      <c r="AE7776" s="125">
        <v>23506</v>
      </c>
      <c r="AF7776" s="126">
        <v>23774</v>
      </c>
    </row>
    <row r="7777" spans="2:32">
      <c r="B7777" s="127">
        <v>7739</v>
      </c>
      <c r="C7777" s="128">
        <v>7739</v>
      </c>
      <c r="D7777" s="129">
        <v>323</v>
      </c>
      <c r="E7777" s="130">
        <v>11</v>
      </c>
      <c r="F7777" s="131">
        <v>19</v>
      </c>
      <c r="G7777" s="132" t="s">
        <v>485</v>
      </c>
      <c r="H7777" s="133">
        <v>11</v>
      </c>
      <c r="I7777" s="128">
        <v>18</v>
      </c>
      <c r="J7777" s="129" t="s">
        <v>485</v>
      </c>
      <c r="K7777" s="134">
        <v>11</v>
      </c>
      <c r="L7777" s="108"/>
      <c r="M7777" s="81">
        <v>17374</v>
      </c>
      <c r="N7777" s="135">
        <v>18037</v>
      </c>
      <c r="O7777" s="136">
        <v>18132</v>
      </c>
      <c r="P7777" s="135">
        <v>18409</v>
      </c>
      <c r="Q7777" s="136">
        <v>17245</v>
      </c>
      <c r="R7777" s="135">
        <v>19532</v>
      </c>
      <c r="S7777" s="136">
        <v>20407</v>
      </c>
      <c r="T7777" s="135">
        <v>20577</v>
      </c>
      <c r="U7777" s="136">
        <v>20838</v>
      </c>
      <c r="V7777" s="135">
        <v>18956</v>
      </c>
      <c r="W7777" s="136">
        <v>18604</v>
      </c>
      <c r="X7777" s="135">
        <v>21365</v>
      </c>
      <c r="Y7777" s="136">
        <v>22448</v>
      </c>
      <c r="Z7777" s="135">
        <v>22610</v>
      </c>
      <c r="AA7777" s="136">
        <v>22715</v>
      </c>
      <c r="AB7777" s="135">
        <v>20507</v>
      </c>
      <c r="AC7777" s="136">
        <v>20550</v>
      </c>
      <c r="AD7777" s="135">
        <v>23719</v>
      </c>
      <c r="AE7777" s="137">
        <v>23328</v>
      </c>
      <c r="AF7777" s="138">
        <v>24040</v>
      </c>
    </row>
    <row r="7778" spans="2:32">
      <c r="B7778" s="114">
        <v>7740</v>
      </c>
      <c r="C7778" s="115">
        <v>7740</v>
      </c>
      <c r="D7778" s="116">
        <v>323</v>
      </c>
      <c r="E7778" s="117">
        <v>11</v>
      </c>
      <c r="F7778" s="118">
        <v>19</v>
      </c>
      <c r="G7778" s="119" t="s">
        <v>485</v>
      </c>
      <c r="H7778" s="120">
        <v>11</v>
      </c>
      <c r="I7778" s="115">
        <v>18</v>
      </c>
      <c r="J7778" s="116" t="s">
        <v>485</v>
      </c>
      <c r="K7778" s="121">
        <v>12</v>
      </c>
      <c r="L7778" s="108"/>
      <c r="M7778" s="122">
        <v>17336</v>
      </c>
      <c r="N7778" s="123">
        <v>18083</v>
      </c>
      <c r="O7778" s="124">
        <v>18126</v>
      </c>
      <c r="P7778" s="123">
        <v>18403</v>
      </c>
      <c r="Q7778" s="124">
        <v>17292</v>
      </c>
      <c r="R7778" s="123">
        <v>19450</v>
      </c>
      <c r="S7778" s="124">
        <v>20453</v>
      </c>
      <c r="T7778" s="123">
        <v>20610</v>
      </c>
      <c r="U7778" s="124">
        <v>20817</v>
      </c>
      <c r="V7778" s="123">
        <v>19011</v>
      </c>
      <c r="W7778" s="124">
        <v>18840</v>
      </c>
      <c r="X7778" s="123">
        <v>21287</v>
      </c>
      <c r="Y7778" s="124">
        <v>22239</v>
      </c>
      <c r="Z7778" s="123">
        <v>22609</v>
      </c>
      <c r="AA7778" s="124">
        <v>22748</v>
      </c>
      <c r="AB7778" s="123">
        <v>20318</v>
      </c>
      <c r="AC7778" s="124">
        <v>20808</v>
      </c>
      <c r="AD7778" s="123">
        <v>23524</v>
      </c>
      <c r="AE7778" s="125">
        <v>23086</v>
      </c>
      <c r="AF7778" s="126">
        <v>24064</v>
      </c>
    </row>
    <row r="7779" spans="2:32">
      <c r="B7779" s="127">
        <v>7741</v>
      </c>
      <c r="C7779" s="128">
        <v>7741</v>
      </c>
      <c r="D7779" s="129">
        <v>323</v>
      </c>
      <c r="E7779" s="130">
        <v>11</v>
      </c>
      <c r="F7779" s="131">
        <v>19</v>
      </c>
      <c r="G7779" s="132" t="s">
        <v>485</v>
      </c>
      <c r="H7779" s="133">
        <v>11</v>
      </c>
      <c r="I7779" s="128">
        <v>18</v>
      </c>
      <c r="J7779" s="129" t="s">
        <v>485</v>
      </c>
      <c r="K7779" s="134">
        <v>13</v>
      </c>
      <c r="L7779" s="108"/>
      <c r="M7779" s="81">
        <v>17250</v>
      </c>
      <c r="N7779" s="135">
        <v>18127</v>
      </c>
      <c r="O7779" s="136">
        <v>18071</v>
      </c>
      <c r="P7779" s="135">
        <v>18373</v>
      </c>
      <c r="Q7779" s="136">
        <v>17164</v>
      </c>
      <c r="R7779" s="135">
        <v>19310</v>
      </c>
      <c r="S7779" s="136">
        <v>20560</v>
      </c>
      <c r="T7779" s="135">
        <v>20666</v>
      </c>
      <c r="U7779" s="136">
        <v>20745</v>
      </c>
      <c r="V7779" s="135">
        <v>18861</v>
      </c>
      <c r="W7779" s="136">
        <v>18826</v>
      </c>
      <c r="X7779" s="135">
        <v>21126</v>
      </c>
      <c r="Y7779" s="136">
        <v>22258</v>
      </c>
      <c r="Z7779" s="135">
        <v>22521</v>
      </c>
      <c r="AA7779" s="136">
        <v>22688</v>
      </c>
      <c r="AB7779" s="135">
        <v>20053</v>
      </c>
      <c r="AC7779" s="136">
        <v>20794</v>
      </c>
      <c r="AD7779" s="135">
        <v>23528</v>
      </c>
      <c r="AE7779" s="137">
        <v>23025</v>
      </c>
      <c r="AF7779" s="138">
        <v>23970</v>
      </c>
    </row>
    <row r="7780" spans="2:32">
      <c r="B7780" s="114">
        <v>7742</v>
      </c>
      <c r="C7780" s="115">
        <v>7742</v>
      </c>
      <c r="D7780" s="116">
        <v>323</v>
      </c>
      <c r="E7780" s="117">
        <v>11</v>
      </c>
      <c r="F7780" s="118">
        <v>19</v>
      </c>
      <c r="G7780" s="119" t="s">
        <v>485</v>
      </c>
      <c r="H7780" s="120">
        <v>11</v>
      </c>
      <c r="I7780" s="115">
        <v>18</v>
      </c>
      <c r="J7780" s="116" t="s">
        <v>485</v>
      </c>
      <c r="K7780" s="121">
        <v>14</v>
      </c>
      <c r="L7780" s="108"/>
      <c r="M7780" s="122">
        <v>17169</v>
      </c>
      <c r="N7780" s="123">
        <v>18147</v>
      </c>
      <c r="O7780" s="124">
        <v>18049</v>
      </c>
      <c r="P7780" s="123">
        <v>18359</v>
      </c>
      <c r="Q7780" s="124">
        <v>17097</v>
      </c>
      <c r="R7780" s="123">
        <v>19199</v>
      </c>
      <c r="S7780" s="124">
        <v>20399</v>
      </c>
      <c r="T7780" s="123">
        <v>20666</v>
      </c>
      <c r="U7780" s="124">
        <v>20636</v>
      </c>
      <c r="V7780" s="123">
        <v>18769</v>
      </c>
      <c r="W7780" s="124">
        <v>18821</v>
      </c>
      <c r="X7780" s="123">
        <v>20968</v>
      </c>
      <c r="Y7780" s="124">
        <v>21988</v>
      </c>
      <c r="Z7780" s="123">
        <v>22337</v>
      </c>
      <c r="AA7780" s="124">
        <v>22530</v>
      </c>
      <c r="AB7780" s="123">
        <v>19916</v>
      </c>
      <c r="AC7780" s="124">
        <v>20731</v>
      </c>
      <c r="AD7780" s="123">
        <v>23196</v>
      </c>
      <c r="AE7780" s="125">
        <v>23016</v>
      </c>
      <c r="AF7780" s="126">
        <v>23752</v>
      </c>
    </row>
    <row r="7781" spans="2:32">
      <c r="B7781" s="127">
        <v>7743</v>
      </c>
      <c r="C7781" s="128">
        <v>7743</v>
      </c>
      <c r="D7781" s="129">
        <v>323</v>
      </c>
      <c r="E7781" s="130">
        <v>11</v>
      </c>
      <c r="F7781" s="131">
        <v>19</v>
      </c>
      <c r="G7781" s="132" t="s">
        <v>485</v>
      </c>
      <c r="H7781" s="133">
        <v>11</v>
      </c>
      <c r="I7781" s="128">
        <v>18</v>
      </c>
      <c r="J7781" s="129" t="s">
        <v>485</v>
      </c>
      <c r="K7781" s="134">
        <v>15</v>
      </c>
      <c r="L7781" s="108"/>
      <c r="M7781" s="81">
        <v>17194</v>
      </c>
      <c r="N7781" s="135">
        <v>18365</v>
      </c>
      <c r="O7781" s="136">
        <v>18214</v>
      </c>
      <c r="P7781" s="135">
        <v>18407</v>
      </c>
      <c r="Q7781" s="136">
        <v>17005</v>
      </c>
      <c r="R7781" s="135">
        <v>19305</v>
      </c>
      <c r="S7781" s="136">
        <v>20272</v>
      </c>
      <c r="T7781" s="135">
        <v>20880</v>
      </c>
      <c r="U7781" s="136">
        <v>20515</v>
      </c>
      <c r="V7781" s="135">
        <v>18795</v>
      </c>
      <c r="W7781" s="136">
        <v>18901</v>
      </c>
      <c r="X7781" s="135">
        <v>21023</v>
      </c>
      <c r="Y7781" s="136">
        <v>21603</v>
      </c>
      <c r="Z7781" s="135">
        <v>22155</v>
      </c>
      <c r="AA7781" s="136">
        <v>22237</v>
      </c>
      <c r="AB7781" s="135">
        <v>19954</v>
      </c>
      <c r="AC7781" s="136">
        <v>20551</v>
      </c>
      <c r="AD7781" s="135">
        <v>22776</v>
      </c>
      <c r="AE7781" s="137">
        <v>23340</v>
      </c>
      <c r="AF7781" s="138">
        <v>23536</v>
      </c>
    </row>
    <row r="7782" spans="2:32">
      <c r="B7782" s="114">
        <v>7744</v>
      </c>
      <c r="C7782" s="115">
        <v>7744</v>
      </c>
      <c r="D7782" s="116">
        <v>323</v>
      </c>
      <c r="E7782" s="117">
        <v>11</v>
      </c>
      <c r="F7782" s="118">
        <v>19</v>
      </c>
      <c r="G7782" s="119" t="s">
        <v>485</v>
      </c>
      <c r="H7782" s="120">
        <v>11</v>
      </c>
      <c r="I7782" s="115">
        <v>18</v>
      </c>
      <c r="J7782" s="116" t="s">
        <v>485</v>
      </c>
      <c r="K7782" s="121">
        <v>16</v>
      </c>
      <c r="L7782" s="108"/>
      <c r="M7782" s="122">
        <v>17245</v>
      </c>
      <c r="N7782" s="123">
        <v>18497</v>
      </c>
      <c r="O7782" s="124">
        <v>18286</v>
      </c>
      <c r="P7782" s="123">
        <v>18346</v>
      </c>
      <c r="Q7782" s="124">
        <v>16974</v>
      </c>
      <c r="R7782" s="123">
        <v>19332</v>
      </c>
      <c r="S7782" s="124">
        <v>20274</v>
      </c>
      <c r="T7782" s="123">
        <v>20869</v>
      </c>
      <c r="U7782" s="124">
        <v>20257</v>
      </c>
      <c r="V7782" s="123">
        <v>18737</v>
      </c>
      <c r="W7782" s="124">
        <v>18968</v>
      </c>
      <c r="X7782" s="123">
        <v>20924</v>
      </c>
      <c r="Y7782" s="124">
        <v>21582</v>
      </c>
      <c r="Z7782" s="123">
        <v>21775</v>
      </c>
      <c r="AA7782" s="124">
        <v>21729</v>
      </c>
      <c r="AB7782" s="123">
        <v>19954</v>
      </c>
      <c r="AC7782" s="124">
        <v>20405</v>
      </c>
      <c r="AD7782" s="123">
        <v>22702</v>
      </c>
      <c r="AE7782" s="125">
        <v>23436</v>
      </c>
      <c r="AF7782" s="126">
        <v>23086</v>
      </c>
    </row>
    <row r="7783" spans="2:32">
      <c r="B7783" s="127">
        <v>7745</v>
      </c>
      <c r="C7783" s="128">
        <v>7745</v>
      </c>
      <c r="D7783" s="129">
        <v>323</v>
      </c>
      <c r="E7783" s="130">
        <v>11</v>
      </c>
      <c r="F7783" s="131">
        <v>19</v>
      </c>
      <c r="G7783" s="132" t="s">
        <v>485</v>
      </c>
      <c r="H7783" s="133">
        <v>11</v>
      </c>
      <c r="I7783" s="128">
        <v>18</v>
      </c>
      <c r="J7783" s="129" t="s">
        <v>485</v>
      </c>
      <c r="K7783" s="134">
        <v>17</v>
      </c>
      <c r="L7783" s="108"/>
      <c r="M7783" s="81">
        <v>17676</v>
      </c>
      <c r="N7783" s="135">
        <v>18995</v>
      </c>
      <c r="O7783" s="136">
        <v>18867</v>
      </c>
      <c r="P7783" s="135">
        <v>18850</v>
      </c>
      <c r="Q7783" s="136">
        <v>17568</v>
      </c>
      <c r="R7783" s="135">
        <v>19863</v>
      </c>
      <c r="S7783" s="136">
        <v>20637</v>
      </c>
      <c r="T7783" s="135">
        <v>21308</v>
      </c>
      <c r="U7783" s="136">
        <v>20786</v>
      </c>
      <c r="V7783" s="135">
        <v>19241</v>
      </c>
      <c r="W7783" s="136">
        <v>19690</v>
      </c>
      <c r="X7783" s="135">
        <v>21460</v>
      </c>
      <c r="Y7783" s="136">
        <v>22161</v>
      </c>
      <c r="Z7783" s="135">
        <v>22345</v>
      </c>
      <c r="AA7783" s="136">
        <v>22293</v>
      </c>
      <c r="AB7783" s="135">
        <v>20751</v>
      </c>
      <c r="AC7783" s="136">
        <v>21070</v>
      </c>
      <c r="AD7783" s="135">
        <v>23316</v>
      </c>
      <c r="AE7783" s="137">
        <v>23930</v>
      </c>
      <c r="AF7783" s="138">
        <v>23675</v>
      </c>
    </row>
    <row r="7784" spans="2:32">
      <c r="B7784" s="114">
        <v>7746</v>
      </c>
      <c r="C7784" s="115">
        <v>7746</v>
      </c>
      <c r="D7784" s="116">
        <v>323</v>
      </c>
      <c r="E7784" s="117">
        <v>11</v>
      </c>
      <c r="F7784" s="118">
        <v>19</v>
      </c>
      <c r="G7784" s="119" t="s">
        <v>485</v>
      </c>
      <c r="H7784" s="120">
        <v>11</v>
      </c>
      <c r="I7784" s="115">
        <v>18</v>
      </c>
      <c r="J7784" s="116" t="s">
        <v>485</v>
      </c>
      <c r="K7784" s="121">
        <v>18</v>
      </c>
      <c r="L7784" s="108"/>
      <c r="M7784" s="122">
        <v>18476</v>
      </c>
      <c r="N7784" s="123">
        <v>19702</v>
      </c>
      <c r="O7784" s="124">
        <v>19462</v>
      </c>
      <c r="P7784" s="123">
        <v>19689</v>
      </c>
      <c r="Q7784" s="124">
        <v>18279</v>
      </c>
      <c r="R7784" s="123">
        <v>20615</v>
      </c>
      <c r="S7784" s="124">
        <v>21027</v>
      </c>
      <c r="T7784" s="123">
        <v>21822</v>
      </c>
      <c r="U7784" s="124">
        <v>21498</v>
      </c>
      <c r="V7784" s="123">
        <v>19962</v>
      </c>
      <c r="W7784" s="124">
        <v>20352</v>
      </c>
      <c r="X7784" s="123">
        <v>22411</v>
      </c>
      <c r="Y7784" s="124">
        <v>22778</v>
      </c>
      <c r="Z7784" s="123">
        <v>23293</v>
      </c>
      <c r="AA7784" s="124">
        <v>23402</v>
      </c>
      <c r="AB7784" s="123">
        <v>21875</v>
      </c>
      <c r="AC7784" s="124">
        <v>21891</v>
      </c>
      <c r="AD7784" s="123">
        <v>24038</v>
      </c>
      <c r="AE7784" s="125">
        <v>24736</v>
      </c>
      <c r="AF7784" s="126">
        <v>24731</v>
      </c>
    </row>
    <row r="7785" spans="2:32">
      <c r="B7785" s="127">
        <v>7747</v>
      </c>
      <c r="C7785" s="128">
        <v>7747</v>
      </c>
      <c r="D7785" s="129">
        <v>323</v>
      </c>
      <c r="E7785" s="130">
        <v>11</v>
      </c>
      <c r="F7785" s="131">
        <v>19</v>
      </c>
      <c r="G7785" s="132" t="s">
        <v>485</v>
      </c>
      <c r="H7785" s="133">
        <v>11</v>
      </c>
      <c r="I7785" s="128">
        <v>18</v>
      </c>
      <c r="J7785" s="129" t="s">
        <v>485</v>
      </c>
      <c r="K7785" s="134">
        <v>19</v>
      </c>
      <c r="L7785" s="108"/>
      <c r="M7785" s="81">
        <v>18421</v>
      </c>
      <c r="N7785" s="135">
        <v>19395</v>
      </c>
      <c r="O7785" s="136">
        <v>19200</v>
      </c>
      <c r="P7785" s="135">
        <v>19650</v>
      </c>
      <c r="Q7785" s="136">
        <v>17877</v>
      </c>
      <c r="R7785" s="135">
        <v>20610</v>
      </c>
      <c r="S7785" s="136">
        <v>20918</v>
      </c>
      <c r="T7785" s="135">
        <v>21578</v>
      </c>
      <c r="U7785" s="136">
        <v>21466</v>
      </c>
      <c r="V7785" s="135">
        <v>19845</v>
      </c>
      <c r="W7785" s="136">
        <v>20197</v>
      </c>
      <c r="X7785" s="135">
        <v>22703</v>
      </c>
      <c r="Y7785" s="136">
        <v>23080</v>
      </c>
      <c r="Z7785" s="135">
        <v>23561</v>
      </c>
      <c r="AA7785" s="136">
        <v>24003</v>
      </c>
      <c r="AB7785" s="135">
        <v>22173</v>
      </c>
      <c r="AC7785" s="136">
        <v>22123</v>
      </c>
      <c r="AD7785" s="135">
        <v>24548</v>
      </c>
      <c r="AE7785" s="137">
        <v>25201</v>
      </c>
      <c r="AF7785" s="138">
        <v>25180</v>
      </c>
    </row>
    <row r="7786" spans="2:32">
      <c r="B7786" s="114">
        <v>7748</v>
      </c>
      <c r="C7786" s="115">
        <v>7748</v>
      </c>
      <c r="D7786" s="116">
        <v>323</v>
      </c>
      <c r="E7786" s="117">
        <v>11</v>
      </c>
      <c r="F7786" s="118">
        <v>19</v>
      </c>
      <c r="G7786" s="119" t="s">
        <v>485</v>
      </c>
      <c r="H7786" s="120">
        <v>11</v>
      </c>
      <c r="I7786" s="115">
        <v>18</v>
      </c>
      <c r="J7786" s="116" t="s">
        <v>485</v>
      </c>
      <c r="K7786" s="121">
        <v>20</v>
      </c>
      <c r="L7786" s="108"/>
      <c r="M7786" s="122">
        <v>18208</v>
      </c>
      <c r="N7786" s="123">
        <v>19022</v>
      </c>
      <c r="O7786" s="124">
        <v>18911</v>
      </c>
      <c r="P7786" s="123">
        <v>19417</v>
      </c>
      <c r="Q7786" s="124">
        <v>17669</v>
      </c>
      <c r="R7786" s="123">
        <v>20531</v>
      </c>
      <c r="S7786" s="124">
        <v>21010</v>
      </c>
      <c r="T7786" s="123">
        <v>21597</v>
      </c>
      <c r="U7786" s="124">
        <v>21357</v>
      </c>
      <c r="V7786" s="123">
        <v>19921</v>
      </c>
      <c r="W7786" s="124">
        <v>20349</v>
      </c>
      <c r="X7786" s="123">
        <v>22911</v>
      </c>
      <c r="Y7786" s="124">
        <v>23669</v>
      </c>
      <c r="Z7786" s="123">
        <v>23996</v>
      </c>
      <c r="AA7786" s="124">
        <v>24467</v>
      </c>
      <c r="AB7786" s="123">
        <v>22717</v>
      </c>
      <c r="AC7786" s="124">
        <v>22630</v>
      </c>
      <c r="AD7786" s="123">
        <v>25390</v>
      </c>
      <c r="AE7786" s="125">
        <v>25983</v>
      </c>
      <c r="AF7786" s="126">
        <v>25803</v>
      </c>
    </row>
    <row r="7787" spans="2:32">
      <c r="B7787" s="127">
        <v>7749</v>
      </c>
      <c r="C7787" s="128">
        <v>7749</v>
      </c>
      <c r="D7787" s="129">
        <v>323</v>
      </c>
      <c r="E7787" s="130">
        <v>11</v>
      </c>
      <c r="F7787" s="131">
        <v>19</v>
      </c>
      <c r="G7787" s="132" t="s">
        <v>485</v>
      </c>
      <c r="H7787" s="133">
        <v>11</v>
      </c>
      <c r="I7787" s="128">
        <v>18</v>
      </c>
      <c r="J7787" s="129" t="s">
        <v>485</v>
      </c>
      <c r="K7787" s="134">
        <v>21</v>
      </c>
      <c r="L7787" s="108"/>
      <c r="M7787" s="81">
        <v>17820</v>
      </c>
      <c r="N7787" s="135">
        <v>18636</v>
      </c>
      <c r="O7787" s="136">
        <v>18570</v>
      </c>
      <c r="P7787" s="135">
        <v>19187</v>
      </c>
      <c r="Q7787" s="136">
        <v>17449</v>
      </c>
      <c r="R7787" s="135">
        <v>20260</v>
      </c>
      <c r="S7787" s="136">
        <v>20913</v>
      </c>
      <c r="T7787" s="135">
        <v>21546</v>
      </c>
      <c r="U7787" s="136">
        <v>21351</v>
      </c>
      <c r="V7787" s="135">
        <v>20061</v>
      </c>
      <c r="W7787" s="136">
        <v>20658</v>
      </c>
      <c r="X7787" s="135">
        <v>23076</v>
      </c>
      <c r="Y7787" s="136">
        <v>24127</v>
      </c>
      <c r="Z7787" s="135">
        <v>24513</v>
      </c>
      <c r="AA7787" s="136">
        <v>25165</v>
      </c>
      <c r="AB7787" s="135">
        <v>23390</v>
      </c>
      <c r="AC7787" s="136">
        <v>23338</v>
      </c>
      <c r="AD7787" s="135">
        <v>26164</v>
      </c>
      <c r="AE7787" s="137">
        <v>26817</v>
      </c>
      <c r="AF7787" s="138">
        <v>26593</v>
      </c>
    </row>
    <row r="7788" spans="2:32">
      <c r="B7788" s="114">
        <v>7750</v>
      </c>
      <c r="C7788" s="115">
        <v>7750</v>
      </c>
      <c r="D7788" s="116">
        <v>323</v>
      </c>
      <c r="E7788" s="117">
        <v>11</v>
      </c>
      <c r="F7788" s="118">
        <v>19</v>
      </c>
      <c r="G7788" s="119" t="s">
        <v>485</v>
      </c>
      <c r="H7788" s="120">
        <v>11</v>
      </c>
      <c r="I7788" s="115">
        <v>18</v>
      </c>
      <c r="J7788" s="116" t="s">
        <v>485</v>
      </c>
      <c r="K7788" s="121">
        <v>22</v>
      </c>
      <c r="L7788" s="108"/>
      <c r="M7788" s="122">
        <v>17020</v>
      </c>
      <c r="N7788" s="123">
        <v>17978</v>
      </c>
      <c r="O7788" s="124">
        <v>17977</v>
      </c>
      <c r="P7788" s="123">
        <v>18529</v>
      </c>
      <c r="Q7788" s="124">
        <v>17129</v>
      </c>
      <c r="R7788" s="123">
        <v>19562</v>
      </c>
      <c r="S7788" s="124">
        <v>20311</v>
      </c>
      <c r="T7788" s="123">
        <v>21164</v>
      </c>
      <c r="U7788" s="124">
        <v>20978</v>
      </c>
      <c r="V7788" s="123">
        <v>20003</v>
      </c>
      <c r="W7788" s="124">
        <v>20576</v>
      </c>
      <c r="X7788" s="123">
        <v>22657</v>
      </c>
      <c r="Y7788" s="124">
        <v>23893</v>
      </c>
      <c r="Z7788" s="123">
        <v>24453</v>
      </c>
      <c r="AA7788" s="124">
        <v>25095</v>
      </c>
      <c r="AB7788" s="123">
        <v>23641</v>
      </c>
      <c r="AC7788" s="124">
        <v>23515</v>
      </c>
      <c r="AD7788" s="123">
        <v>26104</v>
      </c>
      <c r="AE7788" s="125">
        <v>26981</v>
      </c>
      <c r="AF7788" s="126">
        <v>26678</v>
      </c>
    </row>
    <row r="7789" spans="2:32">
      <c r="B7789" s="127">
        <v>7751</v>
      </c>
      <c r="C7789" s="128">
        <v>7751</v>
      </c>
      <c r="D7789" s="129">
        <v>323</v>
      </c>
      <c r="E7789" s="130">
        <v>11</v>
      </c>
      <c r="F7789" s="131">
        <v>19</v>
      </c>
      <c r="G7789" s="132" t="s">
        <v>485</v>
      </c>
      <c r="H7789" s="133">
        <v>11</v>
      </c>
      <c r="I7789" s="128">
        <v>18</v>
      </c>
      <c r="J7789" s="129" t="s">
        <v>485</v>
      </c>
      <c r="K7789" s="134">
        <v>23</v>
      </c>
      <c r="L7789" s="108"/>
      <c r="M7789" s="81">
        <v>15911</v>
      </c>
      <c r="N7789" s="135">
        <v>16991</v>
      </c>
      <c r="O7789" s="136">
        <v>17105</v>
      </c>
      <c r="P7789" s="135">
        <v>17545</v>
      </c>
      <c r="Q7789" s="136">
        <v>16659</v>
      </c>
      <c r="R7789" s="135">
        <v>18530</v>
      </c>
      <c r="S7789" s="136">
        <v>19375</v>
      </c>
      <c r="T7789" s="135">
        <v>20318</v>
      </c>
      <c r="U7789" s="136">
        <v>20296</v>
      </c>
      <c r="V7789" s="135">
        <v>19674</v>
      </c>
      <c r="W7789" s="136">
        <v>20086</v>
      </c>
      <c r="X7789" s="135">
        <v>21786</v>
      </c>
      <c r="Y7789" s="136">
        <v>23201</v>
      </c>
      <c r="Z7789" s="135">
        <v>23933</v>
      </c>
      <c r="AA7789" s="136">
        <v>24475</v>
      </c>
      <c r="AB7789" s="135">
        <v>23519</v>
      </c>
      <c r="AC7789" s="136">
        <v>23141</v>
      </c>
      <c r="AD7789" s="135">
        <v>25502</v>
      </c>
      <c r="AE7789" s="137">
        <v>26412</v>
      </c>
      <c r="AF7789" s="138">
        <v>26248</v>
      </c>
    </row>
    <row r="7790" spans="2:32">
      <c r="B7790" s="114">
        <v>7752</v>
      </c>
      <c r="C7790" s="115">
        <v>7752</v>
      </c>
      <c r="D7790" s="116">
        <v>323</v>
      </c>
      <c r="E7790" s="117">
        <v>11</v>
      </c>
      <c r="F7790" s="118">
        <v>19</v>
      </c>
      <c r="G7790" s="119" t="s">
        <v>485</v>
      </c>
      <c r="H7790" s="120">
        <v>11</v>
      </c>
      <c r="I7790" s="115">
        <v>18</v>
      </c>
      <c r="J7790" s="116" t="s">
        <v>485</v>
      </c>
      <c r="K7790" s="121">
        <v>24</v>
      </c>
      <c r="L7790" s="108"/>
      <c r="M7790" s="122">
        <v>14780</v>
      </c>
      <c r="N7790" s="123">
        <v>15989</v>
      </c>
      <c r="O7790" s="124">
        <v>16145</v>
      </c>
      <c r="P7790" s="123">
        <v>16421</v>
      </c>
      <c r="Q7790" s="124">
        <v>15967</v>
      </c>
      <c r="R7790" s="123">
        <v>17438</v>
      </c>
      <c r="S7790" s="124">
        <v>18366</v>
      </c>
      <c r="T7790" s="123">
        <v>19467</v>
      </c>
      <c r="U7790" s="124">
        <v>19542</v>
      </c>
      <c r="V7790" s="123">
        <v>19134</v>
      </c>
      <c r="W7790" s="124">
        <v>19451</v>
      </c>
      <c r="X7790" s="123">
        <v>20838</v>
      </c>
      <c r="Y7790" s="124">
        <v>22316</v>
      </c>
      <c r="Z7790" s="123">
        <v>23268</v>
      </c>
      <c r="AA7790" s="124">
        <v>23611</v>
      </c>
      <c r="AB7790" s="123">
        <v>23043</v>
      </c>
      <c r="AC7790" s="124">
        <v>22573</v>
      </c>
      <c r="AD7790" s="123">
        <v>24669</v>
      </c>
      <c r="AE7790" s="125">
        <v>25755</v>
      </c>
      <c r="AF7790" s="126">
        <v>25648</v>
      </c>
    </row>
    <row r="7791" spans="2:32">
      <c r="B7791" s="127">
        <v>7753</v>
      </c>
      <c r="C7791" s="128">
        <v>7753</v>
      </c>
      <c r="D7791" s="129">
        <v>324</v>
      </c>
      <c r="E7791" s="130">
        <v>11</v>
      </c>
      <c r="F7791" s="131">
        <v>20</v>
      </c>
      <c r="G7791" s="132" t="s">
        <v>485</v>
      </c>
      <c r="H7791" s="133">
        <v>11</v>
      </c>
      <c r="I7791" s="128">
        <v>19</v>
      </c>
      <c r="J7791" s="129" t="s">
        <v>485</v>
      </c>
      <c r="K7791" s="134">
        <v>1</v>
      </c>
      <c r="L7791" s="108"/>
      <c r="M7791" s="81">
        <v>14331</v>
      </c>
      <c r="N7791" s="135">
        <v>15194</v>
      </c>
      <c r="O7791" s="136">
        <v>15475</v>
      </c>
      <c r="P7791" s="135">
        <v>15915</v>
      </c>
      <c r="Q7791" s="136">
        <v>15413</v>
      </c>
      <c r="R7791" s="135">
        <v>17344</v>
      </c>
      <c r="S7791" s="136">
        <v>18172</v>
      </c>
      <c r="T7791" s="135">
        <v>18704</v>
      </c>
      <c r="U7791" s="136">
        <v>18762</v>
      </c>
      <c r="V7791" s="135">
        <v>18091</v>
      </c>
      <c r="W7791" s="136">
        <v>18868</v>
      </c>
      <c r="X7791" s="135">
        <v>21265</v>
      </c>
      <c r="Y7791" s="136">
        <v>22286</v>
      </c>
      <c r="Z7791" s="135">
        <v>22481</v>
      </c>
      <c r="AA7791" s="136">
        <v>22864</v>
      </c>
      <c r="AB7791" s="135">
        <v>21376</v>
      </c>
      <c r="AC7791" s="136">
        <v>21908</v>
      </c>
      <c r="AD7791" s="135">
        <v>24732</v>
      </c>
      <c r="AE7791" s="137">
        <v>25187</v>
      </c>
      <c r="AF7791" s="138">
        <v>24847</v>
      </c>
    </row>
    <row r="7792" spans="2:32">
      <c r="B7792" s="114">
        <v>7754</v>
      </c>
      <c r="C7792" s="115">
        <v>7754</v>
      </c>
      <c r="D7792" s="116">
        <v>324</v>
      </c>
      <c r="E7792" s="117">
        <v>11</v>
      </c>
      <c r="F7792" s="118">
        <v>20</v>
      </c>
      <c r="G7792" s="119" t="s">
        <v>485</v>
      </c>
      <c r="H7792" s="120">
        <v>11</v>
      </c>
      <c r="I7792" s="115">
        <v>19</v>
      </c>
      <c r="J7792" s="116" t="s">
        <v>485</v>
      </c>
      <c r="K7792" s="121">
        <v>2</v>
      </c>
      <c r="L7792" s="108"/>
      <c r="M7792" s="122">
        <v>13953</v>
      </c>
      <c r="N7792" s="123">
        <v>14766</v>
      </c>
      <c r="O7792" s="124">
        <v>15020</v>
      </c>
      <c r="P7792" s="123">
        <v>15452</v>
      </c>
      <c r="Q7792" s="124">
        <v>14956</v>
      </c>
      <c r="R7792" s="123">
        <v>16913</v>
      </c>
      <c r="S7792" s="124">
        <v>17800</v>
      </c>
      <c r="T7792" s="123">
        <v>18262</v>
      </c>
      <c r="U7792" s="124">
        <v>18302</v>
      </c>
      <c r="V7792" s="123">
        <v>17670</v>
      </c>
      <c r="W7792" s="124">
        <v>18480</v>
      </c>
      <c r="X7792" s="123">
        <v>20771</v>
      </c>
      <c r="Y7792" s="124">
        <v>21809</v>
      </c>
      <c r="Z7792" s="123">
        <v>21899</v>
      </c>
      <c r="AA7792" s="124">
        <v>22254</v>
      </c>
      <c r="AB7792" s="123">
        <v>20857</v>
      </c>
      <c r="AC7792" s="124">
        <v>21422</v>
      </c>
      <c r="AD7792" s="123">
        <v>24183</v>
      </c>
      <c r="AE7792" s="125">
        <v>24586</v>
      </c>
      <c r="AF7792" s="126">
        <v>24197</v>
      </c>
    </row>
    <row r="7793" spans="2:32">
      <c r="B7793" s="127">
        <v>7755</v>
      </c>
      <c r="C7793" s="128">
        <v>7755</v>
      </c>
      <c r="D7793" s="129">
        <v>324</v>
      </c>
      <c r="E7793" s="130">
        <v>11</v>
      </c>
      <c r="F7793" s="131">
        <v>20</v>
      </c>
      <c r="G7793" s="132" t="s">
        <v>485</v>
      </c>
      <c r="H7793" s="133">
        <v>11</v>
      </c>
      <c r="I7793" s="128">
        <v>19</v>
      </c>
      <c r="J7793" s="129" t="s">
        <v>485</v>
      </c>
      <c r="K7793" s="134">
        <v>3</v>
      </c>
      <c r="L7793" s="108"/>
      <c r="M7793" s="81">
        <v>13773</v>
      </c>
      <c r="N7793" s="135">
        <v>14563</v>
      </c>
      <c r="O7793" s="136">
        <v>14853</v>
      </c>
      <c r="P7793" s="135">
        <v>15238</v>
      </c>
      <c r="Q7793" s="136">
        <v>14787</v>
      </c>
      <c r="R7793" s="135">
        <v>16774</v>
      </c>
      <c r="S7793" s="136">
        <v>17704</v>
      </c>
      <c r="T7793" s="135">
        <v>18139</v>
      </c>
      <c r="U7793" s="136">
        <v>18182</v>
      </c>
      <c r="V7793" s="135">
        <v>17538</v>
      </c>
      <c r="W7793" s="136">
        <v>18385</v>
      </c>
      <c r="X7793" s="135">
        <v>20577</v>
      </c>
      <c r="Y7793" s="136">
        <v>21627</v>
      </c>
      <c r="Z7793" s="135">
        <v>21629</v>
      </c>
      <c r="AA7793" s="136">
        <v>21927</v>
      </c>
      <c r="AB7793" s="135">
        <v>20578</v>
      </c>
      <c r="AC7793" s="136">
        <v>21235</v>
      </c>
      <c r="AD7793" s="135">
        <v>23925</v>
      </c>
      <c r="AE7793" s="137">
        <v>24244</v>
      </c>
      <c r="AF7793" s="138">
        <v>23849</v>
      </c>
    </row>
    <row r="7794" spans="2:32">
      <c r="B7794" s="114">
        <v>7756</v>
      </c>
      <c r="C7794" s="115">
        <v>7756</v>
      </c>
      <c r="D7794" s="116">
        <v>324</v>
      </c>
      <c r="E7794" s="117">
        <v>11</v>
      </c>
      <c r="F7794" s="118">
        <v>20</v>
      </c>
      <c r="G7794" s="119" t="s">
        <v>485</v>
      </c>
      <c r="H7794" s="120">
        <v>11</v>
      </c>
      <c r="I7794" s="115">
        <v>19</v>
      </c>
      <c r="J7794" s="116" t="s">
        <v>485</v>
      </c>
      <c r="K7794" s="121">
        <v>4</v>
      </c>
      <c r="L7794" s="108"/>
      <c r="M7794" s="122">
        <v>13753</v>
      </c>
      <c r="N7794" s="123">
        <v>14488</v>
      </c>
      <c r="O7794" s="124">
        <v>14773</v>
      </c>
      <c r="P7794" s="123">
        <v>15034</v>
      </c>
      <c r="Q7794" s="124">
        <v>14559</v>
      </c>
      <c r="R7794" s="123">
        <v>16718</v>
      </c>
      <c r="S7794" s="124">
        <v>17551</v>
      </c>
      <c r="T7794" s="123">
        <v>17925</v>
      </c>
      <c r="U7794" s="124">
        <v>17925</v>
      </c>
      <c r="V7794" s="123">
        <v>17129</v>
      </c>
      <c r="W7794" s="124">
        <v>18128</v>
      </c>
      <c r="X7794" s="123">
        <v>20201</v>
      </c>
      <c r="Y7794" s="124">
        <v>21102</v>
      </c>
      <c r="Z7794" s="123">
        <v>21005</v>
      </c>
      <c r="AA7794" s="124">
        <v>21151</v>
      </c>
      <c r="AB7794" s="123">
        <v>19886</v>
      </c>
      <c r="AC7794" s="124">
        <v>20717</v>
      </c>
      <c r="AD7794" s="123">
        <v>23187</v>
      </c>
      <c r="AE7794" s="125">
        <v>23460</v>
      </c>
      <c r="AF7794" s="126">
        <v>23018</v>
      </c>
    </row>
    <row r="7795" spans="2:32">
      <c r="B7795" s="127">
        <v>7757</v>
      </c>
      <c r="C7795" s="128">
        <v>7757</v>
      </c>
      <c r="D7795" s="129">
        <v>324</v>
      </c>
      <c r="E7795" s="130">
        <v>11</v>
      </c>
      <c r="F7795" s="131">
        <v>20</v>
      </c>
      <c r="G7795" s="132" t="s">
        <v>485</v>
      </c>
      <c r="H7795" s="133">
        <v>11</v>
      </c>
      <c r="I7795" s="128">
        <v>19</v>
      </c>
      <c r="J7795" s="129" t="s">
        <v>485</v>
      </c>
      <c r="K7795" s="134">
        <v>5</v>
      </c>
      <c r="L7795" s="108"/>
      <c r="M7795" s="81">
        <v>13956</v>
      </c>
      <c r="N7795" s="135">
        <v>14569</v>
      </c>
      <c r="O7795" s="136">
        <v>14968</v>
      </c>
      <c r="P7795" s="135">
        <v>14856</v>
      </c>
      <c r="Q7795" s="136">
        <v>14315</v>
      </c>
      <c r="R7795" s="135">
        <v>16876</v>
      </c>
      <c r="S7795" s="136">
        <v>17594</v>
      </c>
      <c r="T7795" s="135">
        <v>17819</v>
      </c>
      <c r="U7795" s="136">
        <v>17797</v>
      </c>
      <c r="V7795" s="135">
        <v>16670</v>
      </c>
      <c r="W7795" s="136">
        <v>17916</v>
      </c>
      <c r="X7795" s="135">
        <v>19914</v>
      </c>
      <c r="Y7795" s="136">
        <v>20731</v>
      </c>
      <c r="Z7795" s="135">
        <v>20453</v>
      </c>
      <c r="AA7795" s="136">
        <v>20252</v>
      </c>
      <c r="AB7795" s="135">
        <v>19102</v>
      </c>
      <c r="AC7795" s="136">
        <v>20185</v>
      </c>
      <c r="AD7795" s="135">
        <v>22559</v>
      </c>
      <c r="AE7795" s="137">
        <v>22639</v>
      </c>
      <c r="AF7795" s="138">
        <v>22247</v>
      </c>
    </row>
    <row r="7796" spans="2:32">
      <c r="B7796" s="114">
        <v>7758</v>
      </c>
      <c r="C7796" s="115">
        <v>7758</v>
      </c>
      <c r="D7796" s="116">
        <v>324</v>
      </c>
      <c r="E7796" s="117">
        <v>11</v>
      </c>
      <c r="F7796" s="118">
        <v>20</v>
      </c>
      <c r="G7796" s="119" t="s">
        <v>485</v>
      </c>
      <c r="H7796" s="120">
        <v>11</v>
      </c>
      <c r="I7796" s="115">
        <v>19</v>
      </c>
      <c r="J7796" s="116" t="s">
        <v>485</v>
      </c>
      <c r="K7796" s="121">
        <v>6</v>
      </c>
      <c r="L7796" s="108"/>
      <c r="M7796" s="122">
        <v>14654</v>
      </c>
      <c r="N7796" s="123">
        <v>15121</v>
      </c>
      <c r="O7796" s="124">
        <v>15610</v>
      </c>
      <c r="P7796" s="123">
        <v>14766</v>
      </c>
      <c r="Q7796" s="124">
        <v>14123</v>
      </c>
      <c r="R7796" s="123">
        <v>17520</v>
      </c>
      <c r="S7796" s="124">
        <v>18078</v>
      </c>
      <c r="T7796" s="123">
        <v>18058</v>
      </c>
      <c r="U7796" s="124">
        <v>18103</v>
      </c>
      <c r="V7796" s="123">
        <v>16231</v>
      </c>
      <c r="W7796" s="124">
        <v>18033</v>
      </c>
      <c r="X7796" s="123">
        <v>20114</v>
      </c>
      <c r="Y7796" s="124">
        <v>20776</v>
      </c>
      <c r="Z7796" s="123">
        <v>20257</v>
      </c>
      <c r="AA7796" s="124">
        <v>19406</v>
      </c>
      <c r="AB7796" s="123">
        <v>18373</v>
      </c>
      <c r="AC7796" s="124">
        <v>19964</v>
      </c>
      <c r="AD7796" s="123">
        <v>22352</v>
      </c>
      <c r="AE7796" s="125">
        <v>22132</v>
      </c>
      <c r="AF7796" s="126">
        <v>21821</v>
      </c>
    </row>
    <row r="7797" spans="2:32">
      <c r="B7797" s="127">
        <v>7759</v>
      </c>
      <c r="C7797" s="128">
        <v>7759</v>
      </c>
      <c r="D7797" s="129">
        <v>324</v>
      </c>
      <c r="E7797" s="130">
        <v>11</v>
      </c>
      <c r="F7797" s="131">
        <v>20</v>
      </c>
      <c r="G7797" s="132" t="s">
        <v>485</v>
      </c>
      <c r="H7797" s="133">
        <v>11</v>
      </c>
      <c r="I7797" s="128">
        <v>19</v>
      </c>
      <c r="J7797" s="129" t="s">
        <v>485</v>
      </c>
      <c r="K7797" s="134">
        <v>7</v>
      </c>
      <c r="L7797" s="108"/>
      <c r="M7797" s="81">
        <v>16075</v>
      </c>
      <c r="N7797" s="135">
        <v>16335</v>
      </c>
      <c r="O7797" s="136">
        <v>16970</v>
      </c>
      <c r="P7797" s="135">
        <v>15198</v>
      </c>
      <c r="Q7797" s="136">
        <v>14428</v>
      </c>
      <c r="R7797" s="135">
        <v>18748</v>
      </c>
      <c r="S7797" s="136">
        <v>19261</v>
      </c>
      <c r="T7797" s="135">
        <v>19077</v>
      </c>
      <c r="U7797" s="136">
        <v>19280</v>
      </c>
      <c r="V7797" s="135">
        <v>16387</v>
      </c>
      <c r="W7797" s="136">
        <v>18857</v>
      </c>
      <c r="X7797" s="135">
        <v>20976</v>
      </c>
      <c r="Y7797" s="136">
        <v>21522</v>
      </c>
      <c r="Z7797" s="135">
        <v>21024</v>
      </c>
      <c r="AA7797" s="136">
        <v>19230</v>
      </c>
      <c r="AB7797" s="135">
        <v>18183</v>
      </c>
      <c r="AC7797" s="136">
        <v>20579</v>
      </c>
      <c r="AD7797" s="135">
        <v>22870</v>
      </c>
      <c r="AE7797" s="137">
        <v>22622</v>
      </c>
      <c r="AF7797" s="138">
        <v>22443</v>
      </c>
    </row>
    <row r="7798" spans="2:32">
      <c r="B7798" s="114">
        <v>7760</v>
      </c>
      <c r="C7798" s="115">
        <v>7760</v>
      </c>
      <c r="D7798" s="116">
        <v>324</v>
      </c>
      <c r="E7798" s="117">
        <v>11</v>
      </c>
      <c r="F7798" s="118">
        <v>20</v>
      </c>
      <c r="G7798" s="119" t="s">
        <v>485</v>
      </c>
      <c r="H7798" s="120">
        <v>11</v>
      </c>
      <c r="I7798" s="115">
        <v>19</v>
      </c>
      <c r="J7798" s="116" t="s">
        <v>485</v>
      </c>
      <c r="K7798" s="121">
        <v>8</v>
      </c>
      <c r="L7798" s="108"/>
      <c r="M7798" s="122">
        <v>17227</v>
      </c>
      <c r="N7798" s="123">
        <v>17353</v>
      </c>
      <c r="O7798" s="124">
        <v>18293</v>
      </c>
      <c r="P7798" s="123">
        <v>16143</v>
      </c>
      <c r="Q7798" s="124">
        <v>15465</v>
      </c>
      <c r="R7798" s="123">
        <v>19747</v>
      </c>
      <c r="S7798" s="124">
        <v>20433</v>
      </c>
      <c r="T7798" s="123">
        <v>20143</v>
      </c>
      <c r="U7798" s="124">
        <v>20560</v>
      </c>
      <c r="V7798" s="123">
        <v>17306</v>
      </c>
      <c r="W7798" s="124">
        <v>20006</v>
      </c>
      <c r="X7798" s="123">
        <v>21711</v>
      </c>
      <c r="Y7798" s="124">
        <v>22431</v>
      </c>
      <c r="Z7798" s="123">
        <v>22178</v>
      </c>
      <c r="AA7798" s="124">
        <v>19891</v>
      </c>
      <c r="AB7798" s="123">
        <v>18894</v>
      </c>
      <c r="AC7798" s="124">
        <v>21604</v>
      </c>
      <c r="AD7798" s="123">
        <v>23649</v>
      </c>
      <c r="AE7798" s="125">
        <v>23447</v>
      </c>
      <c r="AF7798" s="126">
        <v>23521</v>
      </c>
    </row>
    <row r="7799" spans="2:32">
      <c r="B7799" s="127">
        <v>7761</v>
      </c>
      <c r="C7799" s="128">
        <v>7761</v>
      </c>
      <c r="D7799" s="129">
        <v>324</v>
      </c>
      <c r="E7799" s="130">
        <v>11</v>
      </c>
      <c r="F7799" s="131">
        <v>20</v>
      </c>
      <c r="G7799" s="132" t="s">
        <v>485</v>
      </c>
      <c r="H7799" s="133">
        <v>11</v>
      </c>
      <c r="I7799" s="128">
        <v>19</v>
      </c>
      <c r="J7799" s="129" t="s">
        <v>485</v>
      </c>
      <c r="K7799" s="134">
        <v>9</v>
      </c>
      <c r="L7799" s="108"/>
      <c r="M7799" s="81">
        <v>17382</v>
      </c>
      <c r="N7799" s="135">
        <v>17704</v>
      </c>
      <c r="O7799" s="136">
        <v>18577</v>
      </c>
      <c r="P7799" s="135">
        <v>16716</v>
      </c>
      <c r="Q7799" s="136">
        <v>16207</v>
      </c>
      <c r="R7799" s="135">
        <v>19974</v>
      </c>
      <c r="S7799" s="136">
        <v>20618</v>
      </c>
      <c r="T7799" s="135">
        <v>20561</v>
      </c>
      <c r="U7799" s="136">
        <v>20806</v>
      </c>
      <c r="V7799" s="135">
        <v>17961</v>
      </c>
      <c r="W7799" s="136">
        <v>20382</v>
      </c>
      <c r="X7799" s="135">
        <v>21857</v>
      </c>
      <c r="Y7799" s="136">
        <v>22472</v>
      </c>
      <c r="Z7799" s="135">
        <v>22397</v>
      </c>
      <c r="AA7799" s="136">
        <v>20358</v>
      </c>
      <c r="AB7799" s="135">
        <v>19411</v>
      </c>
      <c r="AC7799" s="136">
        <v>21830</v>
      </c>
      <c r="AD7799" s="135">
        <v>23612</v>
      </c>
      <c r="AE7799" s="137">
        <v>23684</v>
      </c>
      <c r="AF7799" s="138">
        <v>23700</v>
      </c>
    </row>
    <row r="7800" spans="2:32">
      <c r="B7800" s="114">
        <v>7762</v>
      </c>
      <c r="C7800" s="115">
        <v>7762</v>
      </c>
      <c r="D7800" s="116">
        <v>324</v>
      </c>
      <c r="E7800" s="117">
        <v>11</v>
      </c>
      <c r="F7800" s="118">
        <v>20</v>
      </c>
      <c r="G7800" s="119" t="s">
        <v>485</v>
      </c>
      <c r="H7800" s="120">
        <v>11</v>
      </c>
      <c r="I7800" s="115">
        <v>19</v>
      </c>
      <c r="J7800" s="116" t="s">
        <v>485</v>
      </c>
      <c r="K7800" s="121">
        <v>10</v>
      </c>
      <c r="L7800" s="108"/>
      <c r="M7800" s="122">
        <v>17478</v>
      </c>
      <c r="N7800" s="123">
        <v>17859</v>
      </c>
      <c r="O7800" s="124">
        <v>18720</v>
      </c>
      <c r="P7800" s="123">
        <v>17127</v>
      </c>
      <c r="Q7800" s="124">
        <v>16672</v>
      </c>
      <c r="R7800" s="123">
        <v>20250</v>
      </c>
      <c r="S7800" s="124">
        <v>20800</v>
      </c>
      <c r="T7800" s="123">
        <v>20728</v>
      </c>
      <c r="U7800" s="124">
        <v>20823</v>
      </c>
      <c r="V7800" s="123">
        <v>18603</v>
      </c>
      <c r="W7800" s="124">
        <v>20692</v>
      </c>
      <c r="X7800" s="123">
        <v>22261</v>
      </c>
      <c r="Y7800" s="124">
        <v>22551</v>
      </c>
      <c r="Z7800" s="123">
        <v>22643</v>
      </c>
      <c r="AA7800" s="124">
        <v>20770</v>
      </c>
      <c r="AB7800" s="123">
        <v>20130</v>
      </c>
      <c r="AC7800" s="124">
        <v>22024</v>
      </c>
      <c r="AD7800" s="123">
        <v>23738</v>
      </c>
      <c r="AE7800" s="125">
        <v>23973</v>
      </c>
      <c r="AF7800" s="126">
        <v>23988</v>
      </c>
    </row>
    <row r="7801" spans="2:32">
      <c r="B7801" s="127">
        <v>7763</v>
      </c>
      <c r="C7801" s="128">
        <v>7763</v>
      </c>
      <c r="D7801" s="129">
        <v>324</v>
      </c>
      <c r="E7801" s="130">
        <v>11</v>
      </c>
      <c r="F7801" s="131">
        <v>20</v>
      </c>
      <c r="G7801" s="132" t="s">
        <v>485</v>
      </c>
      <c r="H7801" s="133">
        <v>11</v>
      </c>
      <c r="I7801" s="128">
        <v>19</v>
      </c>
      <c r="J7801" s="129" t="s">
        <v>485</v>
      </c>
      <c r="K7801" s="134">
        <v>11</v>
      </c>
      <c r="L7801" s="108"/>
      <c r="M7801" s="81">
        <v>17575</v>
      </c>
      <c r="N7801" s="135">
        <v>17849</v>
      </c>
      <c r="O7801" s="136">
        <v>18584</v>
      </c>
      <c r="P7801" s="135">
        <v>17130</v>
      </c>
      <c r="Q7801" s="136">
        <v>16917</v>
      </c>
      <c r="R7801" s="135">
        <v>20420</v>
      </c>
      <c r="S7801" s="136">
        <v>20740</v>
      </c>
      <c r="T7801" s="135">
        <v>20655</v>
      </c>
      <c r="U7801" s="136">
        <v>20614</v>
      </c>
      <c r="V7801" s="135">
        <v>18871</v>
      </c>
      <c r="W7801" s="136">
        <v>20783</v>
      </c>
      <c r="X7801" s="135">
        <v>22505</v>
      </c>
      <c r="Y7801" s="136">
        <v>22304</v>
      </c>
      <c r="Z7801" s="135">
        <v>22728</v>
      </c>
      <c r="AA7801" s="136">
        <v>20582</v>
      </c>
      <c r="AB7801" s="135">
        <v>20677</v>
      </c>
      <c r="AC7801" s="136">
        <v>21923</v>
      </c>
      <c r="AD7801" s="135">
        <v>23530</v>
      </c>
      <c r="AE7801" s="137">
        <v>24210</v>
      </c>
      <c r="AF7801" s="138">
        <v>24128</v>
      </c>
    </row>
    <row r="7802" spans="2:32">
      <c r="B7802" s="114">
        <v>7764</v>
      </c>
      <c r="C7802" s="115">
        <v>7764</v>
      </c>
      <c r="D7802" s="116">
        <v>324</v>
      </c>
      <c r="E7802" s="117">
        <v>11</v>
      </c>
      <c r="F7802" s="118">
        <v>20</v>
      </c>
      <c r="G7802" s="119" t="s">
        <v>485</v>
      </c>
      <c r="H7802" s="120">
        <v>11</v>
      </c>
      <c r="I7802" s="115">
        <v>19</v>
      </c>
      <c r="J7802" s="116" t="s">
        <v>485</v>
      </c>
      <c r="K7802" s="121">
        <v>12</v>
      </c>
      <c r="L7802" s="108"/>
      <c r="M7802" s="122">
        <v>17645</v>
      </c>
      <c r="N7802" s="123">
        <v>17722</v>
      </c>
      <c r="O7802" s="124">
        <v>18424</v>
      </c>
      <c r="P7802" s="123">
        <v>16992</v>
      </c>
      <c r="Q7802" s="124">
        <v>17105</v>
      </c>
      <c r="R7802" s="123">
        <v>20246</v>
      </c>
      <c r="S7802" s="124">
        <v>20528</v>
      </c>
      <c r="T7802" s="123">
        <v>20368</v>
      </c>
      <c r="U7802" s="124">
        <v>20569</v>
      </c>
      <c r="V7802" s="123">
        <v>18811</v>
      </c>
      <c r="W7802" s="124">
        <v>20660</v>
      </c>
      <c r="X7802" s="123">
        <v>22264</v>
      </c>
      <c r="Y7802" s="124">
        <v>22010</v>
      </c>
      <c r="Z7802" s="123">
        <v>22722</v>
      </c>
      <c r="AA7802" s="124">
        <v>20357</v>
      </c>
      <c r="AB7802" s="123">
        <v>20905</v>
      </c>
      <c r="AC7802" s="124">
        <v>21807</v>
      </c>
      <c r="AD7802" s="123">
        <v>23252</v>
      </c>
      <c r="AE7802" s="125">
        <v>24191</v>
      </c>
      <c r="AF7802" s="126">
        <v>24130</v>
      </c>
    </row>
    <row r="7803" spans="2:32">
      <c r="B7803" s="127">
        <v>7765</v>
      </c>
      <c r="C7803" s="128">
        <v>7765</v>
      </c>
      <c r="D7803" s="129">
        <v>324</v>
      </c>
      <c r="E7803" s="130">
        <v>11</v>
      </c>
      <c r="F7803" s="131">
        <v>20</v>
      </c>
      <c r="G7803" s="132" t="s">
        <v>485</v>
      </c>
      <c r="H7803" s="133">
        <v>11</v>
      </c>
      <c r="I7803" s="128">
        <v>19</v>
      </c>
      <c r="J7803" s="129" t="s">
        <v>485</v>
      </c>
      <c r="K7803" s="134">
        <v>13</v>
      </c>
      <c r="L7803" s="108"/>
      <c r="M7803" s="81">
        <v>17821</v>
      </c>
      <c r="N7803" s="135">
        <v>17682</v>
      </c>
      <c r="O7803" s="136">
        <v>18403</v>
      </c>
      <c r="P7803" s="135">
        <v>16854</v>
      </c>
      <c r="Q7803" s="136">
        <v>17144</v>
      </c>
      <c r="R7803" s="135">
        <v>20338</v>
      </c>
      <c r="S7803" s="136">
        <v>20559</v>
      </c>
      <c r="T7803" s="135">
        <v>20257</v>
      </c>
      <c r="U7803" s="136">
        <v>20565</v>
      </c>
      <c r="V7803" s="135">
        <v>18755</v>
      </c>
      <c r="W7803" s="136">
        <v>20662</v>
      </c>
      <c r="X7803" s="135">
        <v>22335</v>
      </c>
      <c r="Y7803" s="136">
        <v>22005</v>
      </c>
      <c r="Z7803" s="135">
        <v>22712</v>
      </c>
      <c r="AA7803" s="136">
        <v>20142</v>
      </c>
      <c r="AB7803" s="135">
        <v>20937</v>
      </c>
      <c r="AC7803" s="136">
        <v>21807</v>
      </c>
      <c r="AD7803" s="135">
        <v>23238</v>
      </c>
      <c r="AE7803" s="137">
        <v>24149</v>
      </c>
      <c r="AF7803" s="138">
        <v>24112</v>
      </c>
    </row>
    <row r="7804" spans="2:32">
      <c r="B7804" s="114">
        <v>7766</v>
      </c>
      <c r="C7804" s="115">
        <v>7766</v>
      </c>
      <c r="D7804" s="116">
        <v>324</v>
      </c>
      <c r="E7804" s="117">
        <v>11</v>
      </c>
      <c r="F7804" s="118">
        <v>20</v>
      </c>
      <c r="G7804" s="119" t="s">
        <v>485</v>
      </c>
      <c r="H7804" s="120">
        <v>11</v>
      </c>
      <c r="I7804" s="115">
        <v>19</v>
      </c>
      <c r="J7804" s="116" t="s">
        <v>485</v>
      </c>
      <c r="K7804" s="121">
        <v>14</v>
      </c>
      <c r="L7804" s="108"/>
      <c r="M7804" s="122">
        <v>17750</v>
      </c>
      <c r="N7804" s="123">
        <v>17606</v>
      </c>
      <c r="O7804" s="124">
        <v>18332</v>
      </c>
      <c r="P7804" s="123">
        <v>16735</v>
      </c>
      <c r="Q7804" s="124">
        <v>17123</v>
      </c>
      <c r="R7804" s="123">
        <v>20121</v>
      </c>
      <c r="S7804" s="124">
        <v>20486</v>
      </c>
      <c r="T7804" s="123">
        <v>20102</v>
      </c>
      <c r="U7804" s="124">
        <v>20460</v>
      </c>
      <c r="V7804" s="123">
        <v>18672</v>
      </c>
      <c r="W7804" s="124">
        <v>20635</v>
      </c>
      <c r="X7804" s="123">
        <v>22017</v>
      </c>
      <c r="Y7804" s="124">
        <v>21978</v>
      </c>
      <c r="Z7804" s="123">
        <v>22519</v>
      </c>
      <c r="AA7804" s="124">
        <v>19968</v>
      </c>
      <c r="AB7804" s="123">
        <v>20816</v>
      </c>
      <c r="AC7804" s="124">
        <v>21791</v>
      </c>
      <c r="AD7804" s="123">
        <v>23188</v>
      </c>
      <c r="AE7804" s="125">
        <v>23896</v>
      </c>
      <c r="AF7804" s="126">
        <v>23898</v>
      </c>
    </row>
    <row r="7805" spans="2:32">
      <c r="B7805" s="127">
        <v>7767</v>
      </c>
      <c r="C7805" s="128">
        <v>7767</v>
      </c>
      <c r="D7805" s="129">
        <v>324</v>
      </c>
      <c r="E7805" s="130">
        <v>11</v>
      </c>
      <c r="F7805" s="131">
        <v>20</v>
      </c>
      <c r="G7805" s="132" t="s">
        <v>485</v>
      </c>
      <c r="H7805" s="133">
        <v>11</v>
      </c>
      <c r="I7805" s="128">
        <v>19</v>
      </c>
      <c r="J7805" s="129" t="s">
        <v>485</v>
      </c>
      <c r="K7805" s="134">
        <v>15</v>
      </c>
      <c r="L7805" s="108"/>
      <c r="M7805" s="81">
        <v>17714</v>
      </c>
      <c r="N7805" s="135">
        <v>17657</v>
      </c>
      <c r="O7805" s="136">
        <v>18253</v>
      </c>
      <c r="P7805" s="135">
        <v>16657</v>
      </c>
      <c r="Q7805" s="136">
        <v>17187</v>
      </c>
      <c r="R7805" s="135">
        <v>19841</v>
      </c>
      <c r="S7805" s="136">
        <v>20521</v>
      </c>
      <c r="T7805" s="135">
        <v>20014</v>
      </c>
      <c r="U7805" s="136">
        <v>20409</v>
      </c>
      <c r="V7805" s="135">
        <v>18537</v>
      </c>
      <c r="W7805" s="136">
        <v>20515</v>
      </c>
      <c r="X7805" s="135">
        <v>21605</v>
      </c>
      <c r="Y7805" s="136">
        <v>22277</v>
      </c>
      <c r="Z7805" s="135">
        <v>22190</v>
      </c>
      <c r="AA7805" s="136">
        <v>19967</v>
      </c>
      <c r="AB7805" s="135">
        <v>20598</v>
      </c>
      <c r="AC7805" s="136">
        <v>21867</v>
      </c>
      <c r="AD7805" s="135">
        <v>23470</v>
      </c>
      <c r="AE7805" s="137">
        <v>23638</v>
      </c>
      <c r="AF7805" s="138">
        <v>23538</v>
      </c>
    </row>
    <row r="7806" spans="2:32">
      <c r="B7806" s="114">
        <v>7768</v>
      </c>
      <c r="C7806" s="115">
        <v>7768</v>
      </c>
      <c r="D7806" s="116">
        <v>324</v>
      </c>
      <c r="E7806" s="117">
        <v>11</v>
      </c>
      <c r="F7806" s="118">
        <v>20</v>
      </c>
      <c r="G7806" s="119" t="s">
        <v>485</v>
      </c>
      <c r="H7806" s="120">
        <v>11</v>
      </c>
      <c r="I7806" s="115">
        <v>19</v>
      </c>
      <c r="J7806" s="116" t="s">
        <v>485</v>
      </c>
      <c r="K7806" s="121">
        <v>16</v>
      </c>
      <c r="L7806" s="108"/>
      <c r="M7806" s="122">
        <v>17866</v>
      </c>
      <c r="N7806" s="123">
        <v>17869</v>
      </c>
      <c r="O7806" s="124">
        <v>18325</v>
      </c>
      <c r="P7806" s="123">
        <v>16864</v>
      </c>
      <c r="Q7806" s="124">
        <v>17488</v>
      </c>
      <c r="R7806" s="123">
        <v>19980</v>
      </c>
      <c r="S7806" s="124">
        <v>20643</v>
      </c>
      <c r="T7806" s="123">
        <v>20049</v>
      </c>
      <c r="U7806" s="124">
        <v>20306</v>
      </c>
      <c r="V7806" s="123">
        <v>18723</v>
      </c>
      <c r="W7806" s="124">
        <v>20570</v>
      </c>
      <c r="X7806" s="123">
        <v>21697</v>
      </c>
      <c r="Y7806" s="124">
        <v>22537</v>
      </c>
      <c r="Z7806" s="123">
        <v>21817</v>
      </c>
      <c r="AA7806" s="124">
        <v>20094</v>
      </c>
      <c r="AB7806" s="123">
        <v>20577</v>
      </c>
      <c r="AC7806" s="124">
        <v>22012</v>
      </c>
      <c r="AD7806" s="123">
        <v>23683</v>
      </c>
      <c r="AE7806" s="125">
        <v>23316</v>
      </c>
      <c r="AF7806" s="126">
        <v>23101</v>
      </c>
    </row>
    <row r="7807" spans="2:32">
      <c r="B7807" s="127">
        <v>7769</v>
      </c>
      <c r="C7807" s="128">
        <v>7769</v>
      </c>
      <c r="D7807" s="129">
        <v>324</v>
      </c>
      <c r="E7807" s="130">
        <v>11</v>
      </c>
      <c r="F7807" s="131">
        <v>20</v>
      </c>
      <c r="G7807" s="132" t="s">
        <v>485</v>
      </c>
      <c r="H7807" s="133">
        <v>11</v>
      </c>
      <c r="I7807" s="128">
        <v>19</v>
      </c>
      <c r="J7807" s="129" t="s">
        <v>485</v>
      </c>
      <c r="K7807" s="134">
        <v>17</v>
      </c>
      <c r="L7807" s="108"/>
      <c r="M7807" s="81">
        <v>18360</v>
      </c>
      <c r="N7807" s="135">
        <v>18497</v>
      </c>
      <c r="O7807" s="136">
        <v>18897</v>
      </c>
      <c r="P7807" s="135">
        <v>17561</v>
      </c>
      <c r="Q7807" s="136">
        <v>18228</v>
      </c>
      <c r="R7807" s="135">
        <v>20469</v>
      </c>
      <c r="S7807" s="136">
        <v>21210</v>
      </c>
      <c r="T7807" s="135">
        <v>20727</v>
      </c>
      <c r="U7807" s="136">
        <v>20839</v>
      </c>
      <c r="V7807" s="135">
        <v>19583</v>
      </c>
      <c r="W7807" s="136">
        <v>21400</v>
      </c>
      <c r="X7807" s="135">
        <v>22280</v>
      </c>
      <c r="Y7807" s="136">
        <v>23005</v>
      </c>
      <c r="Z7807" s="135">
        <v>22367</v>
      </c>
      <c r="AA7807" s="136">
        <v>20876</v>
      </c>
      <c r="AB7807" s="135">
        <v>21238</v>
      </c>
      <c r="AC7807" s="136">
        <v>22885</v>
      </c>
      <c r="AD7807" s="135">
        <v>24167</v>
      </c>
      <c r="AE7807" s="137">
        <v>23888</v>
      </c>
      <c r="AF7807" s="138">
        <v>23665</v>
      </c>
    </row>
    <row r="7808" spans="2:32">
      <c r="B7808" s="114">
        <v>7770</v>
      </c>
      <c r="C7808" s="115">
        <v>7770</v>
      </c>
      <c r="D7808" s="116">
        <v>324</v>
      </c>
      <c r="E7808" s="117">
        <v>11</v>
      </c>
      <c r="F7808" s="118">
        <v>20</v>
      </c>
      <c r="G7808" s="119" t="s">
        <v>485</v>
      </c>
      <c r="H7808" s="120">
        <v>11</v>
      </c>
      <c r="I7808" s="115">
        <v>19</v>
      </c>
      <c r="J7808" s="116" t="s">
        <v>485</v>
      </c>
      <c r="K7808" s="121">
        <v>18</v>
      </c>
      <c r="L7808" s="108"/>
      <c r="M7808" s="122">
        <v>18953</v>
      </c>
      <c r="N7808" s="123">
        <v>19169</v>
      </c>
      <c r="O7808" s="124">
        <v>19818</v>
      </c>
      <c r="P7808" s="123">
        <v>18399</v>
      </c>
      <c r="Q7808" s="124">
        <v>18964</v>
      </c>
      <c r="R7808" s="123">
        <v>21061</v>
      </c>
      <c r="S7808" s="124">
        <v>21930</v>
      </c>
      <c r="T7808" s="123">
        <v>21608</v>
      </c>
      <c r="U7808" s="124">
        <v>21604</v>
      </c>
      <c r="V7808" s="123">
        <v>20427</v>
      </c>
      <c r="W7808" s="124">
        <v>22375</v>
      </c>
      <c r="X7808" s="123">
        <v>22863</v>
      </c>
      <c r="Y7808" s="124">
        <v>23667</v>
      </c>
      <c r="Z7808" s="123">
        <v>23453</v>
      </c>
      <c r="AA7808" s="124">
        <v>21981</v>
      </c>
      <c r="AB7808" s="123">
        <v>22051</v>
      </c>
      <c r="AC7808" s="124">
        <v>24066</v>
      </c>
      <c r="AD7808" s="123">
        <v>24966</v>
      </c>
      <c r="AE7808" s="125">
        <v>24941</v>
      </c>
      <c r="AF7808" s="126">
        <v>24854</v>
      </c>
    </row>
    <row r="7809" spans="2:32">
      <c r="B7809" s="127">
        <v>7771</v>
      </c>
      <c r="C7809" s="128">
        <v>7771</v>
      </c>
      <c r="D7809" s="129">
        <v>324</v>
      </c>
      <c r="E7809" s="130">
        <v>11</v>
      </c>
      <c r="F7809" s="131">
        <v>20</v>
      </c>
      <c r="G7809" s="132" t="s">
        <v>485</v>
      </c>
      <c r="H7809" s="133">
        <v>11</v>
      </c>
      <c r="I7809" s="128">
        <v>19</v>
      </c>
      <c r="J7809" s="129" t="s">
        <v>485</v>
      </c>
      <c r="K7809" s="134">
        <v>19</v>
      </c>
      <c r="L7809" s="108"/>
      <c r="M7809" s="81">
        <v>18668</v>
      </c>
      <c r="N7809" s="135">
        <v>18888</v>
      </c>
      <c r="O7809" s="136">
        <v>19747</v>
      </c>
      <c r="P7809" s="135">
        <v>17960</v>
      </c>
      <c r="Q7809" s="136">
        <v>18648</v>
      </c>
      <c r="R7809" s="135">
        <v>20924</v>
      </c>
      <c r="S7809" s="136">
        <v>21639</v>
      </c>
      <c r="T7809" s="135">
        <v>21514</v>
      </c>
      <c r="U7809" s="136">
        <v>21762</v>
      </c>
      <c r="V7809" s="135">
        <v>20200</v>
      </c>
      <c r="W7809" s="136">
        <v>22323</v>
      </c>
      <c r="X7809" s="135">
        <v>23079</v>
      </c>
      <c r="Y7809" s="136">
        <v>23892</v>
      </c>
      <c r="Z7809" s="135">
        <v>23976</v>
      </c>
      <c r="AA7809" s="136">
        <v>22224</v>
      </c>
      <c r="AB7809" s="135">
        <v>22234</v>
      </c>
      <c r="AC7809" s="136">
        <v>24238</v>
      </c>
      <c r="AD7809" s="135">
        <v>25404</v>
      </c>
      <c r="AE7809" s="137">
        <v>25373</v>
      </c>
      <c r="AF7809" s="138">
        <v>25561</v>
      </c>
    </row>
    <row r="7810" spans="2:32">
      <c r="B7810" s="114">
        <v>7772</v>
      </c>
      <c r="C7810" s="115">
        <v>7772</v>
      </c>
      <c r="D7810" s="116">
        <v>324</v>
      </c>
      <c r="E7810" s="117">
        <v>11</v>
      </c>
      <c r="F7810" s="118">
        <v>20</v>
      </c>
      <c r="G7810" s="119" t="s">
        <v>485</v>
      </c>
      <c r="H7810" s="120">
        <v>11</v>
      </c>
      <c r="I7810" s="115">
        <v>19</v>
      </c>
      <c r="J7810" s="116" t="s">
        <v>485</v>
      </c>
      <c r="K7810" s="121">
        <v>20</v>
      </c>
      <c r="L7810" s="108"/>
      <c r="M7810" s="122">
        <v>18497</v>
      </c>
      <c r="N7810" s="123">
        <v>18578</v>
      </c>
      <c r="O7810" s="124">
        <v>19471</v>
      </c>
      <c r="P7810" s="123">
        <v>17721</v>
      </c>
      <c r="Q7810" s="124">
        <v>18359</v>
      </c>
      <c r="R7810" s="123">
        <v>20962</v>
      </c>
      <c r="S7810" s="124">
        <v>21597</v>
      </c>
      <c r="T7810" s="123">
        <v>21318</v>
      </c>
      <c r="U7810" s="124">
        <v>21773</v>
      </c>
      <c r="V7810" s="123">
        <v>20262</v>
      </c>
      <c r="W7810" s="124">
        <v>22437</v>
      </c>
      <c r="X7810" s="123">
        <v>23577</v>
      </c>
      <c r="Y7810" s="124">
        <v>24381</v>
      </c>
      <c r="Z7810" s="123">
        <v>24380</v>
      </c>
      <c r="AA7810" s="124">
        <v>22703</v>
      </c>
      <c r="AB7810" s="123">
        <v>22702</v>
      </c>
      <c r="AC7810" s="124">
        <v>24760</v>
      </c>
      <c r="AD7810" s="123">
        <v>26171</v>
      </c>
      <c r="AE7810" s="125">
        <v>25971</v>
      </c>
      <c r="AF7810" s="126">
        <v>26174</v>
      </c>
    </row>
    <row r="7811" spans="2:32">
      <c r="B7811" s="127">
        <v>7773</v>
      </c>
      <c r="C7811" s="128">
        <v>7773</v>
      </c>
      <c r="D7811" s="129">
        <v>324</v>
      </c>
      <c r="E7811" s="130">
        <v>11</v>
      </c>
      <c r="F7811" s="131">
        <v>20</v>
      </c>
      <c r="G7811" s="132" t="s">
        <v>485</v>
      </c>
      <c r="H7811" s="133">
        <v>11</v>
      </c>
      <c r="I7811" s="128">
        <v>19</v>
      </c>
      <c r="J7811" s="129" t="s">
        <v>485</v>
      </c>
      <c r="K7811" s="134">
        <v>21</v>
      </c>
      <c r="L7811" s="108"/>
      <c r="M7811" s="81">
        <v>18184</v>
      </c>
      <c r="N7811" s="135">
        <v>18256</v>
      </c>
      <c r="O7811" s="136">
        <v>19234</v>
      </c>
      <c r="P7811" s="135">
        <v>17497</v>
      </c>
      <c r="Q7811" s="136">
        <v>18290</v>
      </c>
      <c r="R7811" s="135">
        <v>20837</v>
      </c>
      <c r="S7811" s="136">
        <v>21494</v>
      </c>
      <c r="T7811" s="135">
        <v>21254</v>
      </c>
      <c r="U7811" s="136">
        <v>21896</v>
      </c>
      <c r="V7811" s="135">
        <v>20506</v>
      </c>
      <c r="W7811" s="136">
        <v>22630</v>
      </c>
      <c r="X7811" s="135">
        <v>23987</v>
      </c>
      <c r="Y7811" s="136">
        <v>24891</v>
      </c>
      <c r="Z7811" s="135">
        <v>25025</v>
      </c>
      <c r="AA7811" s="136">
        <v>23351</v>
      </c>
      <c r="AB7811" s="135">
        <v>23406</v>
      </c>
      <c r="AC7811" s="136">
        <v>25360</v>
      </c>
      <c r="AD7811" s="135">
        <v>27012</v>
      </c>
      <c r="AE7811" s="137">
        <v>26783</v>
      </c>
      <c r="AF7811" s="138">
        <v>27086</v>
      </c>
    </row>
    <row r="7812" spans="2:32">
      <c r="B7812" s="114">
        <v>7774</v>
      </c>
      <c r="C7812" s="115">
        <v>7774</v>
      </c>
      <c r="D7812" s="116">
        <v>324</v>
      </c>
      <c r="E7812" s="117">
        <v>11</v>
      </c>
      <c r="F7812" s="118">
        <v>20</v>
      </c>
      <c r="G7812" s="119" t="s">
        <v>485</v>
      </c>
      <c r="H7812" s="120">
        <v>11</v>
      </c>
      <c r="I7812" s="115">
        <v>19</v>
      </c>
      <c r="J7812" s="116" t="s">
        <v>485</v>
      </c>
      <c r="K7812" s="121">
        <v>22</v>
      </c>
      <c r="L7812" s="108"/>
      <c r="M7812" s="122">
        <v>17372</v>
      </c>
      <c r="N7812" s="123">
        <v>17592</v>
      </c>
      <c r="O7812" s="124">
        <v>18502</v>
      </c>
      <c r="P7812" s="123">
        <v>17110</v>
      </c>
      <c r="Q7812" s="124">
        <v>17861</v>
      </c>
      <c r="R7812" s="123">
        <v>20135</v>
      </c>
      <c r="S7812" s="124">
        <v>20996</v>
      </c>
      <c r="T7812" s="123">
        <v>20770</v>
      </c>
      <c r="U7812" s="124">
        <v>21424</v>
      </c>
      <c r="V7812" s="123">
        <v>20326</v>
      </c>
      <c r="W7812" s="124">
        <v>22299</v>
      </c>
      <c r="X7812" s="123">
        <v>23636</v>
      </c>
      <c r="Y7812" s="124">
        <v>24793</v>
      </c>
      <c r="Z7812" s="123">
        <v>24863</v>
      </c>
      <c r="AA7812" s="124">
        <v>23527</v>
      </c>
      <c r="AB7812" s="123">
        <v>23504</v>
      </c>
      <c r="AC7812" s="124">
        <v>25271</v>
      </c>
      <c r="AD7812" s="123">
        <v>27108</v>
      </c>
      <c r="AE7812" s="125">
        <v>26823</v>
      </c>
      <c r="AF7812" s="126">
        <v>27085</v>
      </c>
    </row>
    <row r="7813" spans="2:32">
      <c r="B7813" s="127">
        <v>7775</v>
      </c>
      <c r="C7813" s="128">
        <v>7775</v>
      </c>
      <c r="D7813" s="129">
        <v>324</v>
      </c>
      <c r="E7813" s="130">
        <v>11</v>
      </c>
      <c r="F7813" s="131">
        <v>20</v>
      </c>
      <c r="G7813" s="132" t="s">
        <v>485</v>
      </c>
      <c r="H7813" s="133">
        <v>11</v>
      </c>
      <c r="I7813" s="128">
        <v>19</v>
      </c>
      <c r="J7813" s="129" t="s">
        <v>485</v>
      </c>
      <c r="K7813" s="134">
        <v>23</v>
      </c>
      <c r="L7813" s="108"/>
      <c r="M7813" s="81">
        <v>16331</v>
      </c>
      <c r="N7813" s="135">
        <v>16713</v>
      </c>
      <c r="O7813" s="136">
        <v>17503</v>
      </c>
      <c r="P7813" s="135">
        <v>16632</v>
      </c>
      <c r="Q7813" s="136">
        <v>17186</v>
      </c>
      <c r="R7813" s="135">
        <v>19173</v>
      </c>
      <c r="S7813" s="136">
        <v>20121</v>
      </c>
      <c r="T7813" s="135">
        <v>20045</v>
      </c>
      <c r="U7813" s="136">
        <v>20611</v>
      </c>
      <c r="V7813" s="135">
        <v>19815</v>
      </c>
      <c r="W7813" s="136">
        <v>21584</v>
      </c>
      <c r="X7813" s="135">
        <v>22900</v>
      </c>
      <c r="Y7813" s="136">
        <v>24124</v>
      </c>
      <c r="Z7813" s="135">
        <v>24215</v>
      </c>
      <c r="AA7813" s="136">
        <v>23372</v>
      </c>
      <c r="AB7813" s="135">
        <v>23120</v>
      </c>
      <c r="AC7813" s="136">
        <v>24669</v>
      </c>
      <c r="AD7813" s="135">
        <v>26534</v>
      </c>
      <c r="AE7813" s="137">
        <v>26390</v>
      </c>
      <c r="AF7813" s="138">
        <v>26516</v>
      </c>
    </row>
    <row r="7814" spans="2:32">
      <c r="B7814" s="114">
        <v>7776</v>
      </c>
      <c r="C7814" s="115">
        <v>7776</v>
      </c>
      <c r="D7814" s="116">
        <v>324</v>
      </c>
      <c r="E7814" s="117">
        <v>11</v>
      </c>
      <c r="F7814" s="118">
        <v>20</v>
      </c>
      <c r="G7814" s="119" t="s">
        <v>485</v>
      </c>
      <c r="H7814" s="120">
        <v>11</v>
      </c>
      <c r="I7814" s="115">
        <v>19</v>
      </c>
      <c r="J7814" s="116" t="s">
        <v>485</v>
      </c>
      <c r="K7814" s="121">
        <v>24</v>
      </c>
      <c r="L7814" s="108"/>
      <c r="M7814" s="122">
        <v>15210</v>
      </c>
      <c r="N7814" s="123">
        <v>15733</v>
      </c>
      <c r="O7814" s="124">
        <v>16348</v>
      </c>
      <c r="P7814" s="123">
        <v>15912</v>
      </c>
      <c r="Q7814" s="124">
        <v>16362</v>
      </c>
      <c r="R7814" s="123">
        <v>18123</v>
      </c>
      <c r="S7814" s="124">
        <v>19219</v>
      </c>
      <c r="T7814" s="123">
        <v>19239</v>
      </c>
      <c r="U7814" s="124">
        <v>19598</v>
      </c>
      <c r="V7814" s="123">
        <v>19164</v>
      </c>
      <c r="W7814" s="124">
        <v>20748</v>
      </c>
      <c r="X7814" s="123">
        <v>21981</v>
      </c>
      <c r="Y7814" s="124">
        <v>23373</v>
      </c>
      <c r="Z7814" s="123">
        <v>23328</v>
      </c>
      <c r="AA7814" s="124">
        <v>22874</v>
      </c>
      <c r="AB7814" s="123">
        <v>22527</v>
      </c>
      <c r="AC7814" s="124">
        <v>23877</v>
      </c>
      <c r="AD7814" s="123">
        <v>25850</v>
      </c>
      <c r="AE7814" s="125">
        <v>25765</v>
      </c>
      <c r="AF7814" s="126">
        <v>25678</v>
      </c>
    </row>
    <row r="7815" spans="2:32">
      <c r="B7815" s="127">
        <v>7777</v>
      </c>
      <c r="C7815" s="128">
        <v>7777</v>
      </c>
      <c r="D7815" s="129">
        <v>325</v>
      </c>
      <c r="E7815" s="130">
        <v>11</v>
      </c>
      <c r="F7815" s="131">
        <v>21</v>
      </c>
      <c r="G7815" s="132" t="s">
        <v>485</v>
      </c>
      <c r="H7815" s="133">
        <v>11</v>
      </c>
      <c r="I7815" s="128">
        <v>20</v>
      </c>
      <c r="J7815" s="129" t="s">
        <v>485</v>
      </c>
      <c r="K7815" s="134">
        <v>1</v>
      </c>
      <c r="L7815" s="108"/>
      <c r="M7815" s="81">
        <v>14624</v>
      </c>
      <c r="N7815" s="135">
        <v>14717</v>
      </c>
      <c r="O7815" s="136">
        <v>15440</v>
      </c>
      <c r="P7815" s="135">
        <v>15029</v>
      </c>
      <c r="Q7815" s="136">
        <v>15422</v>
      </c>
      <c r="R7815" s="135">
        <v>17507</v>
      </c>
      <c r="S7815" s="136">
        <v>18039</v>
      </c>
      <c r="T7815" s="135">
        <v>18051</v>
      </c>
      <c r="U7815" s="136">
        <v>18655</v>
      </c>
      <c r="V7815" s="135">
        <v>18215</v>
      </c>
      <c r="W7815" s="136">
        <v>20316</v>
      </c>
      <c r="X7815" s="135">
        <v>21533</v>
      </c>
      <c r="Y7815" s="136">
        <v>22333</v>
      </c>
      <c r="Z7815" s="135">
        <v>22214</v>
      </c>
      <c r="AA7815" s="136">
        <v>20882</v>
      </c>
      <c r="AB7815" s="135">
        <v>21485</v>
      </c>
      <c r="AC7815" s="136">
        <v>23804</v>
      </c>
      <c r="AD7815" s="135">
        <v>24896</v>
      </c>
      <c r="AE7815" s="137">
        <v>24584</v>
      </c>
      <c r="AF7815" s="138">
        <v>24488</v>
      </c>
    </row>
    <row r="7816" spans="2:32">
      <c r="B7816" s="114">
        <v>7778</v>
      </c>
      <c r="C7816" s="115">
        <v>7778</v>
      </c>
      <c r="D7816" s="116">
        <v>325</v>
      </c>
      <c r="E7816" s="117">
        <v>11</v>
      </c>
      <c r="F7816" s="118">
        <v>21</v>
      </c>
      <c r="G7816" s="119" t="s">
        <v>485</v>
      </c>
      <c r="H7816" s="120">
        <v>11</v>
      </c>
      <c r="I7816" s="115">
        <v>20</v>
      </c>
      <c r="J7816" s="116" t="s">
        <v>485</v>
      </c>
      <c r="K7816" s="121">
        <v>2</v>
      </c>
      <c r="L7816" s="108"/>
      <c r="M7816" s="122">
        <v>14227</v>
      </c>
      <c r="N7816" s="123">
        <v>14259</v>
      </c>
      <c r="O7816" s="124">
        <v>14980</v>
      </c>
      <c r="P7816" s="123">
        <v>14559</v>
      </c>
      <c r="Q7816" s="124">
        <v>15078</v>
      </c>
      <c r="R7816" s="123">
        <v>17125</v>
      </c>
      <c r="S7816" s="124">
        <v>17591</v>
      </c>
      <c r="T7816" s="123">
        <v>17595</v>
      </c>
      <c r="U7816" s="124">
        <v>18209</v>
      </c>
      <c r="V7816" s="123">
        <v>17848</v>
      </c>
      <c r="W7816" s="124">
        <v>19876</v>
      </c>
      <c r="X7816" s="123">
        <v>21092</v>
      </c>
      <c r="Y7816" s="124">
        <v>21827</v>
      </c>
      <c r="Z7816" s="123">
        <v>21632</v>
      </c>
      <c r="AA7816" s="124">
        <v>20379</v>
      </c>
      <c r="AB7816" s="123">
        <v>21030</v>
      </c>
      <c r="AC7816" s="124">
        <v>23236</v>
      </c>
      <c r="AD7816" s="123">
        <v>24308</v>
      </c>
      <c r="AE7816" s="125">
        <v>23951</v>
      </c>
      <c r="AF7816" s="126">
        <v>23841</v>
      </c>
    </row>
    <row r="7817" spans="2:32">
      <c r="B7817" s="127">
        <v>7779</v>
      </c>
      <c r="C7817" s="128">
        <v>7779</v>
      </c>
      <c r="D7817" s="129">
        <v>325</v>
      </c>
      <c r="E7817" s="130">
        <v>11</v>
      </c>
      <c r="F7817" s="131">
        <v>21</v>
      </c>
      <c r="G7817" s="132" t="s">
        <v>485</v>
      </c>
      <c r="H7817" s="133">
        <v>11</v>
      </c>
      <c r="I7817" s="128">
        <v>20</v>
      </c>
      <c r="J7817" s="129" t="s">
        <v>485</v>
      </c>
      <c r="K7817" s="134">
        <v>3</v>
      </c>
      <c r="L7817" s="108"/>
      <c r="M7817" s="81">
        <v>14049</v>
      </c>
      <c r="N7817" s="135">
        <v>14060</v>
      </c>
      <c r="O7817" s="136">
        <v>14753</v>
      </c>
      <c r="P7817" s="135">
        <v>14380</v>
      </c>
      <c r="Q7817" s="136">
        <v>14960</v>
      </c>
      <c r="R7817" s="135">
        <v>17024</v>
      </c>
      <c r="S7817" s="136">
        <v>17475</v>
      </c>
      <c r="T7817" s="135">
        <v>17489</v>
      </c>
      <c r="U7817" s="136">
        <v>18014</v>
      </c>
      <c r="V7817" s="135">
        <v>17785</v>
      </c>
      <c r="W7817" s="136">
        <v>19704</v>
      </c>
      <c r="X7817" s="135">
        <v>20937</v>
      </c>
      <c r="Y7817" s="136">
        <v>21571</v>
      </c>
      <c r="Z7817" s="135">
        <v>21319</v>
      </c>
      <c r="AA7817" s="136">
        <v>20112</v>
      </c>
      <c r="AB7817" s="135">
        <v>20839</v>
      </c>
      <c r="AC7817" s="136">
        <v>22932</v>
      </c>
      <c r="AD7817" s="135">
        <v>23957</v>
      </c>
      <c r="AE7817" s="137">
        <v>23597</v>
      </c>
      <c r="AF7817" s="138">
        <v>23450</v>
      </c>
    </row>
    <row r="7818" spans="2:32">
      <c r="B7818" s="114">
        <v>7780</v>
      </c>
      <c r="C7818" s="115">
        <v>7780</v>
      </c>
      <c r="D7818" s="116">
        <v>325</v>
      </c>
      <c r="E7818" s="117">
        <v>11</v>
      </c>
      <c r="F7818" s="118">
        <v>21</v>
      </c>
      <c r="G7818" s="119" t="s">
        <v>485</v>
      </c>
      <c r="H7818" s="120">
        <v>11</v>
      </c>
      <c r="I7818" s="115">
        <v>20</v>
      </c>
      <c r="J7818" s="116" t="s">
        <v>485</v>
      </c>
      <c r="K7818" s="121">
        <v>4</v>
      </c>
      <c r="L7818" s="108"/>
      <c r="M7818" s="122">
        <v>13989</v>
      </c>
      <c r="N7818" s="123">
        <v>14006</v>
      </c>
      <c r="O7818" s="124">
        <v>14582</v>
      </c>
      <c r="P7818" s="123">
        <v>14163</v>
      </c>
      <c r="Q7818" s="124">
        <v>14937</v>
      </c>
      <c r="R7818" s="123">
        <v>16919</v>
      </c>
      <c r="S7818" s="124">
        <v>17324</v>
      </c>
      <c r="T7818" s="123">
        <v>17287</v>
      </c>
      <c r="U7818" s="124">
        <v>17648</v>
      </c>
      <c r="V7818" s="123">
        <v>17605</v>
      </c>
      <c r="W7818" s="124">
        <v>19314</v>
      </c>
      <c r="X7818" s="123">
        <v>20495</v>
      </c>
      <c r="Y7818" s="124">
        <v>21044</v>
      </c>
      <c r="Z7818" s="123">
        <v>20611</v>
      </c>
      <c r="AA7818" s="124">
        <v>19470</v>
      </c>
      <c r="AB7818" s="123">
        <v>20361</v>
      </c>
      <c r="AC7818" s="124">
        <v>22231</v>
      </c>
      <c r="AD7818" s="123">
        <v>23203</v>
      </c>
      <c r="AE7818" s="125">
        <v>22806</v>
      </c>
      <c r="AF7818" s="126">
        <v>22559</v>
      </c>
    </row>
    <row r="7819" spans="2:32">
      <c r="B7819" s="127">
        <v>7781</v>
      </c>
      <c r="C7819" s="128">
        <v>7781</v>
      </c>
      <c r="D7819" s="129">
        <v>325</v>
      </c>
      <c r="E7819" s="130">
        <v>11</v>
      </c>
      <c r="F7819" s="131">
        <v>21</v>
      </c>
      <c r="G7819" s="132" t="s">
        <v>485</v>
      </c>
      <c r="H7819" s="133">
        <v>11</v>
      </c>
      <c r="I7819" s="128">
        <v>20</v>
      </c>
      <c r="J7819" s="129" t="s">
        <v>485</v>
      </c>
      <c r="K7819" s="134">
        <v>5</v>
      </c>
      <c r="L7819" s="108"/>
      <c r="M7819" s="81">
        <v>14165</v>
      </c>
      <c r="N7819" s="135">
        <v>14208</v>
      </c>
      <c r="O7819" s="136">
        <v>14418</v>
      </c>
      <c r="P7819" s="135">
        <v>13941</v>
      </c>
      <c r="Q7819" s="136">
        <v>15021</v>
      </c>
      <c r="R7819" s="135">
        <v>17001</v>
      </c>
      <c r="S7819" s="136">
        <v>17271</v>
      </c>
      <c r="T7819" s="135">
        <v>17242</v>
      </c>
      <c r="U7819" s="136">
        <v>17262</v>
      </c>
      <c r="V7819" s="135">
        <v>17456</v>
      </c>
      <c r="W7819" s="136">
        <v>19062</v>
      </c>
      <c r="X7819" s="135">
        <v>20201</v>
      </c>
      <c r="Y7819" s="136">
        <v>20506</v>
      </c>
      <c r="Z7819" s="135">
        <v>19769</v>
      </c>
      <c r="AA7819" s="136">
        <v>18721</v>
      </c>
      <c r="AB7819" s="135">
        <v>19863</v>
      </c>
      <c r="AC7819" s="136">
        <v>21610</v>
      </c>
      <c r="AD7819" s="135">
        <v>22398</v>
      </c>
      <c r="AE7819" s="137">
        <v>22030</v>
      </c>
      <c r="AF7819" s="138">
        <v>21495</v>
      </c>
    </row>
    <row r="7820" spans="2:32">
      <c r="B7820" s="114">
        <v>7782</v>
      </c>
      <c r="C7820" s="115">
        <v>7782</v>
      </c>
      <c r="D7820" s="116">
        <v>325</v>
      </c>
      <c r="E7820" s="117">
        <v>11</v>
      </c>
      <c r="F7820" s="118">
        <v>21</v>
      </c>
      <c r="G7820" s="119" t="s">
        <v>485</v>
      </c>
      <c r="H7820" s="120">
        <v>11</v>
      </c>
      <c r="I7820" s="115">
        <v>20</v>
      </c>
      <c r="J7820" s="116" t="s">
        <v>485</v>
      </c>
      <c r="K7820" s="121">
        <v>6</v>
      </c>
      <c r="L7820" s="108"/>
      <c r="M7820" s="122">
        <v>14781</v>
      </c>
      <c r="N7820" s="123">
        <v>14885</v>
      </c>
      <c r="O7820" s="124">
        <v>14376</v>
      </c>
      <c r="P7820" s="123">
        <v>13780</v>
      </c>
      <c r="Q7820" s="124">
        <v>15562</v>
      </c>
      <c r="R7820" s="123">
        <v>17554</v>
      </c>
      <c r="S7820" s="124">
        <v>17604</v>
      </c>
      <c r="T7820" s="123">
        <v>17652</v>
      </c>
      <c r="U7820" s="124">
        <v>16941</v>
      </c>
      <c r="V7820" s="123">
        <v>17665</v>
      </c>
      <c r="W7820" s="124">
        <v>19242</v>
      </c>
      <c r="X7820" s="123">
        <v>20356</v>
      </c>
      <c r="Y7820" s="124">
        <v>20301</v>
      </c>
      <c r="Z7820" s="123">
        <v>19001</v>
      </c>
      <c r="AA7820" s="124">
        <v>18048</v>
      </c>
      <c r="AB7820" s="123">
        <v>19703</v>
      </c>
      <c r="AC7820" s="124">
        <v>21357</v>
      </c>
      <c r="AD7820" s="123">
        <v>21925</v>
      </c>
      <c r="AE7820" s="125">
        <v>21629</v>
      </c>
      <c r="AF7820" s="126">
        <v>20501</v>
      </c>
    </row>
    <row r="7821" spans="2:32">
      <c r="B7821" s="127">
        <v>7783</v>
      </c>
      <c r="C7821" s="128">
        <v>7783</v>
      </c>
      <c r="D7821" s="129">
        <v>325</v>
      </c>
      <c r="E7821" s="130">
        <v>11</v>
      </c>
      <c r="F7821" s="131">
        <v>21</v>
      </c>
      <c r="G7821" s="132" t="s">
        <v>485</v>
      </c>
      <c r="H7821" s="133">
        <v>11</v>
      </c>
      <c r="I7821" s="128">
        <v>20</v>
      </c>
      <c r="J7821" s="129" t="s">
        <v>485</v>
      </c>
      <c r="K7821" s="134">
        <v>7</v>
      </c>
      <c r="L7821" s="108"/>
      <c r="M7821" s="81">
        <v>16026</v>
      </c>
      <c r="N7821" s="135">
        <v>16236</v>
      </c>
      <c r="O7821" s="136">
        <v>14828</v>
      </c>
      <c r="P7821" s="135">
        <v>14098</v>
      </c>
      <c r="Q7821" s="136">
        <v>16751</v>
      </c>
      <c r="R7821" s="135">
        <v>18777</v>
      </c>
      <c r="S7821" s="136">
        <v>18672</v>
      </c>
      <c r="T7821" s="135">
        <v>18909</v>
      </c>
      <c r="U7821" s="136">
        <v>17099</v>
      </c>
      <c r="V7821" s="135">
        <v>18549</v>
      </c>
      <c r="W7821" s="136">
        <v>19952</v>
      </c>
      <c r="X7821" s="135">
        <v>21160</v>
      </c>
      <c r="Y7821" s="136">
        <v>20978</v>
      </c>
      <c r="Z7821" s="135">
        <v>18862</v>
      </c>
      <c r="AA7821" s="136">
        <v>17876</v>
      </c>
      <c r="AB7821" s="135">
        <v>20340</v>
      </c>
      <c r="AC7821" s="136">
        <v>21696</v>
      </c>
      <c r="AD7821" s="135">
        <v>22422</v>
      </c>
      <c r="AE7821" s="137">
        <v>22239</v>
      </c>
      <c r="AF7821" s="138">
        <v>20206</v>
      </c>
    </row>
    <row r="7822" spans="2:32">
      <c r="B7822" s="114">
        <v>7784</v>
      </c>
      <c r="C7822" s="115">
        <v>7784</v>
      </c>
      <c r="D7822" s="116">
        <v>325</v>
      </c>
      <c r="E7822" s="117">
        <v>11</v>
      </c>
      <c r="F7822" s="118">
        <v>21</v>
      </c>
      <c r="G7822" s="119" t="s">
        <v>485</v>
      </c>
      <c r="H7822" s="120">
        <v>11</v>
      </c>
      <c r="I7822" s="115">
        <v>20</v>
      </c>
      <c r="J7822" s="116" t="s">
        <v>485</v>
      </c>
      <c r="K7822" s="121">
        <v>8</v>
      </c>
      <c r="L7822" s="108"/>
      <c r="M7822" s="122">
        <v>17229</v>
      </c>
      <c r="N7822" s="123">
        <v>17565</v>
      </c>
      <c r="O7822" s="124">
        <v>15805</v>
      </c>
      <c r="P7822" s="123">
        <v>15173</v>
      </c>
      <c r="Q7822" s="124">
        <v>17965</v>
      </c>
      <c r="R7822" s="123">
        <v>19994</v>
      </c>
      <c r="S7822" s="124">
        <v>19783</v>
      </c>
      <c r="T7822" s="123">
        <v>20233</v>
      </c>
      <c r="U7822" s="124">
        <v>17955</v>
      </c>
      <c r="V7822" s="123">
        <v>19736</v>
      </c>
      <c r="W7822" s="124">
        <v>20789</v>
      </c>
      <c r="X7822" s="123">
        <v>22123</v>
      </c>
      <c r="Y7822" s="124">
        <v>21914</v>
      </c>
      <c r="Z7822" s="123">
        <v>19559</v>
      </c>
      <c r="AA7822" s="124">
        <v>18639</v>
      </c>
      <c r="AB7822" s="123">
        <v>21383</v>
      </c>
      <c r="AC7822" s="124">
        <v>22363</v>
      </c>
      <c r="AD7822" s="123">
        <v>23269</v>
      </c>
      <c r="AE7822" s="125">
        <v>23340</v>
      </c>
      <c r="AF7822" s="126">
        <v>20844</v>
      </c>
    </row>
    <row r="7823" spans="2:32">
      <c r="B7823" s="127">
        <v>7785</v>
      </c>
      <c r="C7823" s="128">
        <v>7785</v>
      </c>
      <c r="D7823" s="129">
        <v>325</v>
      </c>
      <c r="E7823" s="130">
        <v>11</v>
      </c>
      <c r="F7823" s="131">
        <v>21</v>
      </c>
      <c r="G7823" s="132" t="s">
        <v>485</v>
      </c>
      <c r="H7823" s="133">
        <v>11</v>
      </c>
      <c r="I7823" s="128">
        <v>20</v>
      </c>
      <c r="J7823" s="129" t="s">
        <v>485</v>
      </c>
      <c r="K7823" s="134">
        <v>9</v>
      </c>
      <c r="L7823" s="108"/>
      <c r="M7823" s="81">
        <v>17522</v>
      </c>
      <c r="N7823" s="135">
        <v>17855</v>
      </c>
      <c r="O7823" s="136">
        <v>16371</v>
      </c>
      <c r="P7823" s="135">
        <v>15918</v>
      </c>
      <c r="Q7823" s="136">
        <v>18320</v>
      </c>
      <c r="R7823" s="135">
        <v>20170</v>
      </c>
      <c r="S7823" s="136">
        <v>20199</v>
      </c>
      <c r="T7823" s="135">
        <v>20500</v>
      </c>
      <c r="U7823" s="136">
        <v>18515</v>
      </c>
      <c r="V7823" s="135">
        <v>20127</v>
      </c>
      <c r="W7823" s="136">
        <v>21127</v>
      </c>
      <c r="X7823" s="135">
        <v>22176</v>
      </c>
      <c r="Y7823" s="136">
        <v>22163</v>
      </c>
      <c r="Z7823" s="135">
        <v>20023</v>
      </c>
      <c r="AA7823" s="136">
        <v>19156</v>
      </c>
      <c r="AB7823" s="135">
        <v>21599</v>
      </c>
      <c r="AC7823" s="136">
        <v>22669</v>
      </c>
      <c r="AD7823" s="135">
        <v>23491</v>
      </c>
      <c r="AE7823" s="137">
        <v>23502</v>
      </c>
      <c r="AF7823" s="138">
        <v>21274</v>
      </c>
    </row>
    <row r="7824" spans="2:32">
      <c r="B7824" s="114">
        <v>7786</v>
      </c>
      <c r="C7824" s="115">
        <v>7786</v>
      </c>
      <c r="D7824" s="116">
        <v>325</v>
      </c>
      <c r="E7824" s="117">
        <v>11</v>
      </c>
      <c r="F7824" s="118">
        <v>21</v>
      </c>
      <c r="G7824" s="119" t="s">
        <v>485</v>
      </c>
      <c r="H7824" s="120">
        <v>11</v>
      </c>
      <c r="I7824" s="115">
        <v>20</v>
      </c>
      <c r="J7824" s="116" t="s">
        <v>485</v>
      </c>
      <c r="K7824" s="121">
        <v>10</v>
      </c>
      <c r="L7824" s="108"/>
      <c r="M7824" s="122">
        <v>17444</v>
      </c>
      <c r="N7824" s="123">
        <v>17680</v>
      </c>
      <c r="O7824" s="124">
        <v>16457</v>
      </c>
      <c r="P7824" s="123">
        <v>16142</v>
      </c>
      <c r="Q7824" s="124">
        <v>18307</v>
      </c>
      <c r="R7824" s="123">
        <v>19977</v>
      </c>
      <c r="S7824" s="124">
        <v>19984</v>
      </c>
      <c r="T7824" s="123">
        <v>20273</v>
      </c>
      <c r="U7824" s="124">
        <v>18770</v>
      </c>
      <c r="V7824" s="123">
        <v>20027</v>
      </c>
      <c r="W7824" s="124">
        <v>21233</v>
      </c>
      <c r="X7824" s="123">
        <v>22014</v>
      </c>
      <c r="Y7824" s="124">
        <v>22171</v>
      </c>
      <c r="Z7824" s="123">
        <v>20188</v>
      </c>
      <c r="AA7824" s="124">
        <v>19627</v>
      </c>
      <c r="AB7824" s="123">
        <v>21562</v>
      </c>
      <c r="AC7824" s="124">
        <v>22855</v>
      </c>
      <c r="AD7824" s="123">
        <v>23542</v>
      </c>
      <c r="AE7824" s="125">
        <v>23546</v>
      </c>
      <c r="AF7824" s="126">
        <v>21496</v>
      </c>
    </row>
    <row r="7825" spans="2:32">
      <c r="B7825" s="127">
        <v>7787</v>
      </c>
      <c r="C7825" s="128">
        <v>7787</v>
      </c>
      <c r="D7825" s="129">
        <v>325</v>
      </c>
      <c r="E7825" s="130">
        <v>11</v>
      </c>
      <c r="F7825" s="131">
        <v>21</v>
      </c>
      <c r="G7825" s="132" t="s">
        <v>485</v>
      </c>
      <c r="H7825" s="133">
        <v>11</v>
      </c>
      <c r="I7825" s="128">
        <v>20</v>
      </c>
      <c r="J7825" s="129" t="s">
        <v>485</v>
      </c>
      <c r="K7825" s="134">
        <v>11</v>
      </c>
      <c r="L7825" s="108"/>
      <c r="M7825" s="81">
        <v>17343</v>
      </c>
      <c r="N7825" s="135">
        <v>17388</v>
      </c>
      <c r="O7825" s="136">
        <v>16264</v>
      </c>
      <c r="P7825" s="135">
        <v>16190</v>
      </c>
      <c r="Q7825" s="136">
        <v>18288</v>
      </c>
      <c r="R7825" s="135">
        <v>19654</v>
      </c>
      <c r="S7825" s="136">
        <v>19624</v>
      </c>
      <c r="T7825" s="135">
        <v>19804</v>
      </c>
      <c r="U7825" s="136">
        <v>18668</v>
      </c>
      <c r="V7825" s="135">
        <v>19782</v>
      </c>
      <c r="W7825" s="136">
        <v>21277</v>
      </c>
      <c r="X7825" s="135">
        <v>21651</v>
      </c>
      <c r="Y7825" s="136">
        <v>22244</v>
      </c>
      <c r="Z7825" s="135">
        <v>19887</v>
      </c>
      <c r="AA7825" s="136">
        <v>20068</v>
      </c>
      <c r="AB7825" s="135">
        <v>21346</v>
      </c>
      <c r="AC7825" s="136">
        <v>23001</v>
      </c>
      <c r="AD7825" s="135">
        <v>23663</v>
      </c>
      <c r="AE7825" s="137">
        <v>23580</v>
      </c>
      <c r="AF7825" s="138">
        <v>21247</v>
      </c>
    </row>
    <row r="7826" spans="2:32">
      <c r="B7826" s="114">
        <v>7788</v>
      </c>
      <c r="C7826" s="115">
        <v>7788</v>
      </c>
      <c r="D7826" s="116">
        <v>325</v>
      </c>
      <c r="E7826" s="117">
        <v>11</v>
      </c>
      <c r="F7826" s="118">
        <v>21</v>
      </c>
      <c r="G7826" s="119" t="s">
        <v>485</v>
      </c>
      <c r="H7826" s="120">
        <v>11</v>
      </c>
      <c r="I7826" s="115">
        <v>20</v>
      </c>
      <c r="J7826" s="116" t="s">
        <v>485</v>
      </c>
      <c r="K7826" s="121">
        <v>12</v>
      </c>
      <c r="L7826" s="108"/>
      <c r="M7826" s="122">
        <v>17335</v>
      </c>
      <c r="N7826" s="123">
        <v>17316</v>
      </c>
      <c r="O7826" s="124">
        <v>16212</v>
      </c>
      <c r="P7826" s="123">
        <v>16287</v>
      </c>
      <c r="Q7826" s="124">
        <v>18324</v>
      </c>
      <c r="R7826" s="123">
        <v>19511</v>
      </c>
      <c r="S7826" s="124">
        <v>19396</v>
      </c>
      <c r="T7826" s="123">
        <v>19572</v>
      </c>
      <c r="U7826" s="124">
        <v>18521</v>
      </c>
      <c r="V7826" s="123">
        <v>19691</v>
      </c>
      <c r="W7826" s="124">
        <v>21090</v>
      </c>
      <c r="X7826" s="123">
        <v>21439</v>
      </c>
      <c r="Y7826" s="124">
        <v>22292</v>
      </c>
      <c r="Z7826" s="123">
        <v>19744</v>
      </c>
      <c r="AA7826" s="124">
        <v>20378</v>
      </c>
      <c r="AB7826" s="123">
        <v>21315</v>
      </c>
      <c r="AC7826" s="124">
        <v>22830</v>
      </c>
      <c r="AD7826" s="123">
        <v>23733</v>
      </c>
      <c r="AE7826" s="125">
        <v>23670</v>
      </c>
      <c r="AF7826" s="126">
        <v>21117</v>
      </c>
    </row>
    <row r="7827" spans="2:32">
      <c r="B7827" s="127">
        <v>7789</v>
      </c>
      <c r="C7827" s="128">
        <v>7789</v>
      </c>
      <c r="D7827" s="129">
        <v>325</v>
      </c>
      <c r="E7827" s="130">
        <v>11</v>
      </c>
      <c r="F7827" s="131">
        <v>21</v>
      </c>
      <c r="G7827" s="132" t="s">
        <v>485</v>
      </c>
      <c r="H7827" s="133">
        <v>11</v>
      </c>
      <c r="I7827" s="128">
        <v>20</v>
      </c>
      <c r="J7827" s="129" t="s">
        <v>485</v>
      </c>
      <c r="K7827" s="134">
        <v>13</v>
      </c>
      <c r="L7827" s="108"/>
      <c r="M7827" s="81">
        <v>17186</v>
      </c>
      <c r="N7827" s="135">
        <v>17096</v>
      </c>
      <c r="O7827" s="136">
        <v>15879</v>
      </c>
      <c r="P7827" s="135">
        <v>16063</v>
      </c>
      <c r="Q7827" s="136">
        <v>18157</v>
      </c>
      <c r="R7827" s="135">
        <v>19338</v>
      </c>
      <c r="S7827" s="136">
        <v>19079</v>
      </c>
      <c r="T7827" s="135">
        <v>19273</v>
      </c>
      <c r="U7827" s="136">
        <v>18141</v>
      </c>
      <c r="V7827" s="135">
        <v>19473</v>
      </c>
      <c r="W7827" s="136">
        <v>20837</v>
      </c>
      <c r="X7827" s="135">
        <v>21229</v>
      </c>
      <c r="Y7827" s="136">
        <v>22061</v>
      </c>
      <c r="Z7827" s="135">
        <v>19341</v>
      </c>
      <c r="AA7827" s="136">
        <v>20219</v>
      </c>
      <c r="AB7827" s="135">
        <v>21113</v>
      </c>
      <c r="AC7827" s="136">
        <v>22567</v>
      </c>
      <c r="AD7827" s="135">
        <v>23498</v>
      </c>
      <c r="AE7827" s="137">
        <v>23461</v>
      </c>
      <c r="AF7827" s="138">
        <v>20699</v>
      </c>
    </row>
    <row r="7828" spans="2:32">
      <c r="B7828" s="114">
        <v>7790</v>
      </c>
      <c r="C7828" s="115">
        <v>7790</v>
      </c>
      <c r="D7828" s="116">
        <v>325</v>
      </c>
      <c r="E7828" s="117">
        <v>11</v>
      </c>
      <c r="F7828" s="118">
        <v>21</v>
      </c>
      <c r="G7828" s="119" t="s">
        <v>485</v>
      </c>
      <c r="H7828" s="120">
        <v>11</v>
      </c>
      <c r="I7828" s="115">
        <v>20</v>
      </c>
      <c r="J7828" s="116" t="s">
        <v>485</v>
      </c>
      <c r="K7828" s="121">
        <v>14</v>
      </c>
      <c r="L7828" s="108"/>
      <c r="M7828" s="122">
        <v>17259</v>
      </c>
      <c r="N7828" s="123">
        <v>17202</v>
      </c>
      <c r="O7828" s="124">
        <v>15938</v>
      </c>
      <c r="P7828" s="123">
        <v>16204</v>
      </c>
      <c r="Q7828" s="124">
        <v>18286</v>
      </c>
      <c r="R7828" s="123">
        <v>19468</v>
      </c>
      <c r="S7828" s="124">
        <v>19140</v>
      </c>
      <c r="T7828" s="123">
        <v>19352</v>
      </c>
      <c r="U7828" s="124">
        <v>18093</v>
      </c>
      <c r="V7828" s="123">
        <v>19674</v>
      </c>
      <c r="W7828" s="124">
        <v>20726</v>
      </c>
      <c r="X7828" s="123">
        <v>21335</v>
      </c>
      <c r="Y7828" s="124">
        <v>21963</v>
      </c>
      <c r="Z7828" s="123">
        <v>19296</v>
      </c>
      <c r="AA7828" s="124">
        <v>20224</v>
      </c>
      <c r="AB7828" s="123">
        <v>21226</v>
      </c>
      <c r="AC7828" s="124">
        <v>22386</v>
      </c>
      <c r="AD7828" s="123">
        <v>23366</v>
      </c>
      <c r="AE7828" s="125">
        <v>23374</v>
      </c>
      <c r="AF7828" s="126">
        <v>20628</v>
      </c>
    </row>
    <row r="7829" spans="2:32">
      <c r="B7829" s="127">
        <v>7791</v>
      </c>
      <c r="C7829" s="128">
        <v>7791</v>
      </c>
      <c r="D7829" s="129">
        <v>325</v>
      </c>
      <c r="E7829" s="130">
        <v>11</v>
      </c>
      <c r="F7829" s="131">
        <v>21</v>
      </c>
      <c r="G7829" s="132" t="s">
        <v>485</v>
      </c>
      <c r="H7829" s="133">
        <v>11</v>
      </c>
      <c r="I7829" s="128">
        <v>20</v>
      </c>
      <c r="J7829" s="129" t="s">
        <v>485</v>
      </c>
      <c r="K7829" s="134">
        <v>15</v>
      </c>
      <c r="L7829" s="108"/>
      <c r="M7829" s="81">
        <v>17502</v>
      </c>
      <c r="N7829" s="135">
        <v>17433</v>
      </c>
      <c r="O7829" s="136">
        <v>16205</v>
      </c>
      <c r="P7829" s="135">
        <v>16528</v>
      </c>
      <c r="Q7829" s="136">
        <v>18401</v>
      </c>
      <c r="R7829" s="135">
        <v>19929</v>
      </c>
      <c r="S7829" s="136">
        <v>19508</v>
      </c>
      <c r="T7829" s="135">
        <v>19615</v>
      </c>
      <c r="U7829" s="136">
        <v>18061</v>
      </c>
      <c r="V7829" s="135">
        <v>20054</v>
      </c>
      <c r="W7829" s="136">
        <v>20845</v>
      </c>
      <c r="X7829" s="135">
        <v>21804</v>
      </c>
      <c r="Y7829" s="136">
        <v>21892</v>
      </c>
      <c r="Z7829" s="135">
        <v>19462</v>
      </c>
      <c r="AA7829" s="136">
        <v>20171</v>
      </c>
      <c r="AB7829" s="135">
        <v>21466</v>
      </c>
      <c r="AC7829" s="136">
        <v>22422</v>
      </c>
      <c r="AD7829" s="135">
        <v>23272</v>
      </c>
      <c r="AE7829" s="137">
        <v>23174</v>
      </c>
      <c r="AF7829" s="138">
        <v>20771</v>
      </c>
    </row>
    <row r="7830" spans="2:32">
      <c r="B7830" s="114">
        <v>7792</v>
      </c>
      <c r="C7830" s="115">
        <v>7792</v>
      </c>
      <c r="D7830" s="116">
        <v>325</v>
      </c>
      <c r="E7830" s="117">
        <v>11</v>
      </c>
      <c r="F7830" s="118">
        <v>21</v>
      </c>
      <c r="G7830" s="119" t="s">
        <v>485</v>
      </c>
      <c r="H7830" s="120">
        <v>11</v>
      </c>
      <c r="I7830" s="115">
        <v>20</v>
      </c>
      <c r="J7830" s="116" t="s">
        <v>485</v>
      </c>
      <c r="K7830" s="121">
        <v>16</v>
      </c>
      <c r="L7830" s="108"/>
      <c r="M7830" s="122">
        <v>17912</v>
      </c>
      <c r="N7830" s="123">
        <v>17785</v>
      </c>
      <c r="O7830" s="124">
        <v>16712</v>
      </c>
      <c r="P7830" s="123">
        <v>17141</v>
      </c>
      <c r="Q7830" s="124">
        <v>18742</v>
      </c>
      <c r="R7830" s="123">
        <v>20418</v>
      </c>
      <c r="S7830" s="124">
        <v>19937</v>
      </c>
      <c r="T7830" s="123">
        <v>19918</v>
      </c>
      <c r="U7830" s="124">
        <v>18288</v>
      </c>
      <c r="V7830" s="123">
        <v>20535</v>
      </c>
      <c r="W7830" s="124">
        <v>21299</v>
      </c>
      <c r="X7830" s="123">
        <v>22226</v>
      </c>
      <c r="Y7830" s="124">
        <v>21802</v>
      </c>
      <c r="Z7830" s="123">
        <v>19742</v>
      </c>
      <c r="AA7830" s="124">
        <v>20297</v>
      </c>
      <c r="AB7830" s="123">
        <v>21760</v>
      </c>
      <c r="AC7830" s="124">
        <v>22818</v>
      </c>
      <c r="AD7830" s="123">
        <v>23096</v>
      </c>
      <c r="AE7830" s="125">
        <v>22882</v>
      </c>
      <c r="AF7830" s="126">
        <v>21016</v>
      </c>
    </row>
    <row r="7831" spans="2:32">
      <c r="B7831" s="127">
        <v>7793</v>
      </c>
      <c r="C7831" s="128">
        <v>7793</v>
      </c>
      <c r="D7831" s="129">
        <v>325</v>
      </c>
      <c r="E7831" s="130">
        <v>11</v>
      </c>
      <c r="F7831" s="131">
        <v>21</v>
      </c>
      <c r="G7831" s="132" t="s">
        <v>485</v>
      </c>
      <c r="H7831" s="133">
        <v>11</v>
      </c>
      <c r="I7831" s="128">
        <v>20</v>
      </c>
      <c r="J7831" s="129" t="s">
        <v>485</v>
      </c>
      <c r="K7831" s="134">
        <v>17</v>
      </c>
      <c r="L7831" s="108"/>
      <c r="M7831" s="81">
        <v>18506</v>
      </c>
      <c r="N7831" s="135">
        <v>18351</v>
      </c>
      <c r="O7831" s="136">
        <v>17396</v>
      </c>
      <c r="P7831" s="135">
        <v>17972</v>
      </c>
      <c r="Q7831" s="136">
        <v>19576</v>
      </c>
      <c r="R7831" s="135">
        <v>20968</v>
      </c>
      <c r="S7831" s="136">
        <v>20588</v>
      </c>
      <c r="T7831" s="135">
        <v>20565</v>
      </c>
      <c r="U7831" s="136">
        <v>18967</v>
      </c>
      <c r="V7831" s="135">
        <v>21318</v>
      </c>
      <c r="W7831" s="136">
        <v>21954</v>
      </c>
      <c r="X7831" s="135">
        <v>22714</v>
      </c>
      <c r="Y7831" s="136">
        <v>22391</v>
      </c>
      <c r="Z7831" s="135">
        <v>20548</v>
      </c>
      <c r="AA7831" s="136">
        <v>20983</v>
      </c>
      <c r="AB7831" s="135">
        <v>22664</v>
      </c>
      <c r="AC7831" s="136">
        <v>23492</v>
      </c>
      <c r="AD7831" s="135">
        <v>23693</v>
      </c>
      <c r="AE7831" s="137">
        <v>23476</v>
      </c>
      <c r="AF7831" s="138">
        <v>21849</v>
      </c>
    </row>
    <row r="7832" spans="2:32">
      <c r="B7832" s="114">
        <v>7794</v>
      </c>
      <c r="C7832" s="115">
        <v>7794</v>
      </c>
      <c r="D7832" s="116">
        <v>325</v>
      </c>
      <c r="E7832" s="117">
        <v>11</v>
      </c>
      <c r="F7832" s="118">
        <v>21</v>
      </c>
      <c r="G7832" s="119" t="s">
        <v>485</v>
      </c>
      <c r="H7832" s="120">
        <v>11</v>
      </c>
      <c r="I7832" s="115">
        <v>20</v>
      </c>
      <c r="J7832" s="116" t="s">
        <v>485</v>
      </c>
      <c r="K7832" s="121">
        <v>18</v>
      </c>
      <c r="L7832" s="108"/>
      <c r="M7832" s="122">
        <v>19328</v>
      </c>
      <c r="N7832" s="123">
        <v>19190</v>
      </c>
      <c r="O7832" s="124">
        <v>18127</v>
      </c>
      <c r="P7832" s="123">
        <v>18784</v>
      </c>
      <c r="Q7832" s="124">
        <v>20376</v>
      </c>
      <c r="R7832" s="123">
        <v>21584</v>
      </c>
      <c r="S7832" s="124">
        <v>21308</v>
      </c>
      <c r="T7832" s="123">
        <v>21356</v>
      </c>
      <c r="U7832" s="124">
        <v>19900</v>
      </c>
      <c r="V7832" s="123">
        <v>22074</v>
      </c>
      <c r="W7832" s="124">
        <v>22376</v>
      </c>
      <c r="X7832" s="123">
        <v>23373</v>
      </c>
      <c r="Y7832" s="124">
        <v>23329</v>
      </c>
      <c r="Z7832" s="123">
        <v>21653</v>
      </c>
      <c r="AA7832" s="124">
        <v>21795</v>
      </c>
      <c r="AB7832" s="123">
        <v>23844</v>
      </c>
      <c r="AC7832" s="124">
        <v>24159</v>
      </c>
      <c r="AD7832" s="123">
        <v>24762</v>
      </c>
      <c r="AE7832" s="125">
        <v>24677</v>
      </c>
      <c r="AF7832" s="126">
        <v>23036</v>
      </c>
    </row>
    <row r="7833" spans="2:32">
      <c r="B7833" s="127">
        <v>7795</v>
      </c>
      <c r="C7833" s="128">
        <v>7795</v>
      </c>
      <c r="D7833" s="129">
        <v>325</v>
      </c>
      <c r="E7833" s="130">
        <v>11</v>
      </c>
      <c r="F7833" s="131">
        <v>21</v>
      </c>
      <c r="G7833" s="132" t="s">
        <v>485</v>
      </c>
      <c r="H7833" s="133">
        <v>11</v>
      </c>
      <c r="I7833" s="128">
        <v>20</v>
      </c>
      <c r="J7833" s="129" t="s">
        <v>485</v>
      </c>
      <c r="K7833" s="134">
        <v>19</v>
      </c>
      <c r="L7833" s="108"/>
      <c r="M7833" s="81">
        <v>19016</v>
      </c>
      <c r="N7833" s="135">
        <v>19101</v>
      </c>
      <c r="O7833" s="136">
        <v>17668</v>
      </c>
      <c r="P7833" s="135">
        <v>18440</v>
      </c>
      <c r="Q7833" s="136">
        <v>20107</v>
      </c>
      <c r="R7833" s="135">
        <v>21270</v>
      </c>
      <c r="S7833" s="136">
        <v>21176</v>
      </c>
      <c r="T7833" s="135">
        <v>21456</v>
      </c>
      <c r="U7833" s="136">
        <v>19720</v>
      </c>
      <c r="V7833" s="135">
        <v>21971</v>
      </c>
      <c r="W7833" s="136">
        <v>22507</v>
      </c>
      <c r="X7833" s="135">
        <v>23517</v>
      </c>
      <c r="Y7833" s="136">
        <v>23521</v>
      </c>
      <c r="Z7833" s="135">
        <v>21847</v>
      </c>
      <c r="AA7833" s="136">
        <v>21941</v>
      </c>
      <c r="AB7833" s="135">
        <v>23992</v>
      </c>
      <c r="AC7833" s="136">
        <v>24639</v>
      </c>
      <c r="AD7833" s="135">
        <v>25193</v>
      </c>
      <c r="AE7833" s="137">
        <v>25385</v>
      </c>
      <c r="AF7833" s="138">
        <v>23388</v>
      </c>
    </row>
    <row r="7834" spans="2:32">
      <c r="B7834" s="114">
        <v>7796</v>
      </c>
      <c r="C7834" s="115">
        <v>7796</v>
      </c>
      <c r="D7834" s="116">
        <v>325</v>
      </c>
      <c r="E7834" s="117">
        <v>11</v>
      </c>
      <c r="F7834" s="118">
        <v>21</v>
      </c>
      <c r="G7834" s="119" t="s">
        <v>485</v>
      </c>
      <c r="H7834" s="120">
        <v>11</v>
      </c>
      <c r="I7834" s="115">
        <v>20</v>
      </c>
      <c r="J7834" s="116" t="s">
        <v>485</v>
      </c>
      <c r="K7834" s="121">
        <v>20</v>
      </c>
      <c r="L7834" s="108"/>
      <c r="M7834" s="122">
        <v>18609</v>
      </c>
      <c r="N7834" s="123">
        <v>18801</v>
      </c>
      <c r="O7834" s="124">
        <v>17397</v>
      </c>
      <c r="P7834" s="123">
        <v>18122</v>
      </c>
      <c r="Q7834" s="124">
        <v>19951</v>
      </c>
      <c r="R7834" s="123">
        <v>21175</v>
      </c>
      <c r="S7834" s="124">
        <v>20921</v>
      </c>
      <c r="T7834" s="123">
        <v>21390</v>
      </c>
      <c r="U7834" s="124">
        <v>19704</v>
      </c>
      <c r="V7834" s="123">
        <v>21989</v>
      </c>
      <c r="W7834" s="124">
        <v>22747</v>
      </c>
      <c r="X7834" s="123">
        <v>23917</v>
      </c>
      <c r="Y7834" s="124">
        <v>23857</v>
      </c>
      <c r="Z7834" s="123">
        <v>22268</v>
      </c>
      <c r="AA7834" s="124">
        <v>22374</v>
      </c>
      <c r="AB7834" s="123">
        <v>24471</v>
      </c>
      <c r="AC7834" s="124">
        <v>25214</v>
      </c>
      <c r="AD7834" s="123">
        <v>25785</v>
      </c>
      <c r="AE7834" s="125">
        <v>25987</v>
      </c>
      <c r="AF7834" s="126">
        <v>24000</v>
      </c>
    </row>
    <row r="7835" spans="2:32">
      <c r="B7835" s="127">
        <v>7797</v>
      </c>
      <c r="C7835" s="128">
        <v>7797</v>
      </c>
      <c r="D7835" s="129">
        <v>325</v>
      </c>
      <c r="E7835" s="130">
        <v>11</v>
      </c>
      <c r="F7835" s="131">
        <v>21</v>
      </c>
      <c r="G7835" s="132" t="s">
        <v>485</v>
      </c>
      <c r="H7835" s="133">
        <v>11</v>
      </c>
      <c r="I7835" s="128">
        <v>20</v>
      </c>
      <c r="J7835" s="129" t="s">
        <v>485</v>
      </c>
      <c r="K7835" s="134">
        <v>21</v>
      </c>
      <c r="L7835" s="108"/>
      <c r="M7835" s="81">
        <v>18212</v>
      </c>
      <c r="N7835" s="135">
        <v>18537</v>
      </c>
      <c r="O7835" s="136">
        <v>17133</v>
      </c>
      <c r="P7835" s="135">
        <v>17995</v>
      </c>
      <c r="Q7835" s="136">
        <v>19735</v>
      </c>
      <c r="R7835" s="135">
        <v>20999</v>
      </c>
      <c r="S7835" s="136">
        <v>20773</v>
      </c>
      <c r="T7835" s="135">
        <v>21404</v>
      </c>
      <c r="U7835" s="136">
        <v>19761</v>
      </c>
      <c r="V7835" s="135">
        <v>22086</v>
      </c>
      <c r="W7835" s="136">
        <v>23021</v>
      </c>
      <c r="X7835" s="135">
        <v>24318</v>
      </c>
      <c r="Y7835" s="136">
        <v>24314</v>
      </c>
      <c r="Z7835" s="135">
        <v>22836</v>
      </c>
      <c r="AA7835" s="136">
        <v>23018</v>
      </c>
      <c r="AB7835" s="135">
        <v>25025</v>
      </c>
      <c r="AC7835" s="136">
        <v>25950</v>
      </c>
      <c r="AD7835" s="135">
        <v>26570</v>
      </c>
      <c r="AE7835" s="137">
        <v>26883</v>
      </c>
      <c r="AF7835" s="138">
        <v>24816</v>
      </c>
    </row>
    <row r="7836" spans="2:32">
      <c r="B7836" s="114">
        <v>7798</v>
      </c>
      <c r="C7836" s="115">
        <v>7798</v>
      </c>
      <c r="D7836" s="116">
        <v>325</v>
      </c>
      <c r="E7836" s="117">
        <v>11</v>
      </c>
      <c r="F7836" s="118">
        <v>21</v>
      </c>
      <c r="G7836" s="119" t="s">
        <v>485</v>
      </c>
      <c r="H7836" s="120">
        <v>11</v>
      </c>
      <c r="I7836" s="115">
        <v>20</v>
      </c>
      <c r="J7836" s="116" t="s">
        <v>485</v>
      </c>
      <c r="K7836" s="121">
        <v>22</v>
      </c>
      <c r="L7836" s="108"/>
      <c r="M7836" s="122">
        <v>17474</v>
      </c>
      <c r="N7836" s="123">
        <v>17787</v>
      </c>
      <c r="O7836" s="124">
        <v>16714</v>
      </c>
      <c r="P7836" s="123">
        <v>17511</v>
      </c>
      <c r="Q7836" s="124">
        <v>19106</v>
      </c>
      <c r="R7836" s="123">
        <v>20432</v>
      </c>
      <c r="S7836" s="124">
        <v>20229</v>
      </c>
      <c r="T7836" s="123">
        <v>20840</v>
      </c>
      <c r="U7836" s="124">
        <v>19585</v>
      </c>
      <c r="V7836" s="123">
        <v>21702</v>
      </c>
      <c r="W7836" s="124">
        <v>22740</v>
      </c>
      <c r="X7836" s="123">
        <v>24134</v>
      </c>
      <c r="Y7836" s="124">
        <v>24146</v>
      </c>
      <c r="Z7836" s="123">
        <v>22955</v>
      </c>
      <c r="AA7836" s="124">
        <v>23076</v>
      </c>
      <c r="AB7836" s="123">
        <v>24900</v>
      </c>
      <c r="AC7836" s="124">
        <v>25944</v>
      </c>
      <c r="AD7836" s="123">
        <v>26591</v>
      </c>
      <c r="AE7836" s="125">
        <v>26871</v>
      </c>
      <c r="AF7836" s="126">
        <v>25093</v>
      </c>
    </row>
    <row r="7837" spans="2:32">
      <c r="B7837" s="127">
        <v>7799</v>
      </c>
      <c r="C7837" s="128">
        <v>7799</v>
      </c>
      <c r="D7837" s="129">
        <v>325</v>
      </c>
      <c r="E7837" s="130">
        <v>11</v>
      </c>
      <c r="F7837" s="131">
        <v>21</v>
      </c>
      <c r="G7837" s="132" t="s">
        <v>485</v>
      </c>
      <c r="H7837" s="133">
        <v>11</v>
      </c>
      <c r="I7837" s="128">
        <v>20</v>
      </c>
      <c r="J7837" s="129" t="s">
        <v>485</v>
      </c>
      <c r="K7837" s="134">
        <v>23</v>
      </c>
      <c r="L7837" s="108"/>
      <c r="M7837" s="81">
        <v>16498</v>
      </c>
      <c r="N7837" s="135">
        <v>16775</v>
      </c>
      <c r="O7837" s="136">
        <v>16219</v>
      </c>
      <c r="P7837" s="135">
        <v>16826</v>
      </c>
      <c r="Q7837" s="136">
        <v>18239</v>
      </c>
      <c r="R7837" s="135">
        <v>19531</v>
      </c>
      <c r="S7837" s="136">
        <v>19469</v>
      </c>
      <c r="T7837" s="135">
        <v>19988</v>
      </c>
      <c r="U7837" s="136">
        <v>19239</v>
      </c>
      <c r="V7837" s="135">
        <v>20965</v>
      </c>
      <c r="W7837" s="136">
        <v>22016</v>
      </c>
      <c r="X7837" s="135">
        <v>23434</v>
      </c>
      <c r="Y7837" s="136">
        <v>23619</v>
      </c>
      <c r="Z7837" s="135">
        <v>22781</v>
      </c>
      <c r="AA7837" s="136">
        <v>22680</v>
      </c>
      <c r="AB7837" s="135">
        <v>24291</v>
      </c>
      <c r="AC7837" s="136">
        <v>25398</v>
      </c>
      <c r="AD7837" s="135">
        <v>26151</v>
      </c>
      <c r="AE7837" s="137">
        <v>26316</v>
      </c>
      <c r="AF7837" s="138">
        <v>25006</v>
      </c>
    </row>
    <row r="7838" spans="2:32">
      <c r="B7838" s="114">
        <v>7800</v>
      </c>
      <c r="C7838" s="115">
        <v>7800</v>
      </c>
      <c r="D7838" s="116">
        <v>325</v>
      </c>
      <c r="E7838" s="117">
        <v>11</v>
      </c>
      <c r="F7838" s="118">
        <v>21</v>
      </c>
      <c r="G7838" s="119" t="s">
        <v>485</v>
      </c>
      <c r="H7838" s="120">
        <v>11</v>
      </c>
      <c r="I7838" s="115">
        <v>20</v>
      </c>
      <c r="J7838" s="116" t="s">
        <v>485</v>
      </c>
      <c r="K7838" s="121">
        <v>24</v>
      </c>
      <c r="L7838" s="108"/>
      <c r="M7838" s="122">
        <v>15472</v>
      </c>
      <c r="N7838" s="123">
        <v>15623</v>
      </c>
      <c r="O7838" s="124">
        <v>15492</v>
      </c>
      <c r="P7838" s="123">
        <v>16009</v>
      </c>
      <c r="Q7838" s="124">
        <v>17237</v>
      </c>
      <c r="R7838" s="123">
        <v>18616</v>
      </c>
      <c r="S7838" s="124">
        <v>18648</v>
      </c>
      <c r="T7838" s="123">
        <v>18966</v>
      </c>
      <c r="U7838" s="124">
        <v>18655</v>
      </c>
      <c r="V7838" s="123">
        <v>20147</v>
      </c>
      <c r="W7838" s="124">
        <v>21196</v>
      </c>
      <c r="X7838" s="123">
        <v>22675</v>
      </c>
      <c r="Y7838" s="124">
        <v>22913</v>
      </c>
      <c r="Z7838" s="123">
        <v>22279</v>
      </c>
      <c r="AA7838" s="124">
        <v>22084</v>
      </c>
      <c r="AB7838" s="123">
        <v>23504</v>
      </c>
      <c r="AC7838" s="124">
        <v>24661</v>
      </c>
      <c r="AD7838" s="123">
        <v>25530</v>
      </c>
      <c r="AE7838" s="125">
        <v>25481</v>
      </c>
      <c r="AF7838" s="126">
        <v>24565</v>
      </c>
    </row>
    <row r="7839" spans="2:32">
      <c r="B7839" s="127">
        <v>7801</v>
      </c>
      <c r="C7839" s="128">
        <v>7801</v>
      </c>
      <c r="D7839" s="129">
        <v>326</v>
      </c>
      <c r="E7839" s="130">
        <v>11</v>
      </c>
      <c r="F7839" s="131">
        <v>22</v>
      </c>
      <c r="G7839" s="132" t="s">
        <v>485</v>
      </c>
      <c r="H7839" s="133">
        <v>11</v>
      </c>
      <c r="I7839" s="128">
        <v>21</v>
      </c>
      <c r="J7839" s="129" t="s">
        <v>485</v>
      </c>
      <c r="K7839" s="134">
        <v>1</v>
      </c>
      <c r="L7839" s="108"/>
      <c r="M7839" s="81">
        <v>14329</v>
      </c>
      <c r="N7839" s="135">
        <v>14705</v>
      </c>
      <c r="O7839" s="136">
        <v>14649</v>
      </c>
      <c r="P7839" s="135">
        <v>15056</v>
      </c>
      <c r="Q7839" s="136">
        <v>16410</v>
      </c>
      <c r="R7839" s="135">
        <v>17382</v>
      </c>
      <c r="S7839" s="136">
        <v>17439</v>
      </c>
      <c r="T7839" s="135">
        <v>18022</v>
      </c>
      <c r="U7839" s="136">
        <v>17313</v>
      </c>
      <c r="V7839" s="135">
        <v>19617</v>
      </c>
      <c r="W7839" s="136">
        <v>20617</v>
      </c>
      <c r="X7839" s="135">
        <v>21582</v>
      </c>
      <c r="Y7839" s="136">
        <v>21709</v>
      </c>
      <c r="Z7839" s="135">
        <v>20357</v>
      </c>
      <c r="AA7839" s="136">
        <v>21037</v>
      </c>
      <c r="AB7839" s="135">
        <v>23366</v>
      </c>
      <c r="AC7839" s="136">
        <v>24173</v>
      </c>
      <c r="AD7839" s="135">
        <v>24315</v>
      </c>
      <c r="AE7839" s="137">
        <v>24265</v>
      </c>
      <c r="AF7839" s="138">
        <v>22310</v>
      </c>
    </row>
    <row r="7840" spans="2:32">
      <c r="B7840" s="114">
        <v>7802</v>
      </c>
      <c r="C7840" s="115">
        <v>7802</v>
      </c>
      <c r="D7840" s="116">
        <v>326</v>
      </c>
      <c r="E7840" s="117">
        <v>11</v>
      </c>
      <c r="F7840" s="118">
        <v>22</v>
      </c>
      <c r="G7840" s="119" t="s">
        <v>485</v>
      </c>
      <c r="H7840" s="120">
        <v>11</v>
      </c>
      <c r="I7840" s="115">
        <v>21</v>
      </c>
      <c r="J7840" s="116" t="s">
        <v>485</v>
      </c>
      <c r="K7840" s="121">
        <v>2</v>
      </c>
      <c r="L7840" s="108"/>
      <c r="M7840" s="122">
        <v>13909</v>
      </c>
      <c r="N7840" s="123">
        <v>14250</v>
      </c>
      <c r="O7840" s="124">
        <v>14184</v>
      </c>
      <c r="P7840" s="123">
        <v>14696</v>
      </c>
      <c r="Q7840" s="124">
        <v>16006</v>
      </c>
      <c r="R7840" s="123">
        <v>16938</v>
      </c>
      <c r="S7840" s="124">
        <v>17004</v>
      </c>
      <c r="T7840" s="123">
        <v>17577</v>
      </c>
      <c r="U7840" s="124">
        <v>16882</v>
      </c>
      <c r="V7840" s="123">
        <v>19223</v>
      </c>
      <c r="W7840" s="124">
        <v>20171</v>
      </c>
      <c r="X7840" s="123">
        <v>21091</v>
      </c>
      <c r="Y7840" s="124">
        <v>21166</v>
      </c>
      <c r="Z7840" s="123">
        <v>19861</v>
      </c>
      <c r="AA7840" s="124">
        <v>20581</v>
      </c>
      <c r="AB7840" s="123">
        <v>22797</v>
      </c>
      <c r="AC7840" s="124">
        <v>23584</v>
      </c>
      <c r="AD7840" s="123">
        <v>23685</v>
      </c>
      <c r="AE7840" s="125">
        <v>23617</v>
      </c>
      <c r="AF7840" s="126">
        <v>21765</v>
      </c>
    </row>
    <row r="7841" spans="2:32">
      <c r="B7841" s="127">
        <v>7803</v>
      </c>
      <c r="C7841" s="128">
        <v>7803</v>
      </c>
      <c r="D7841" s="129">
        <v>326</v>
      </c>
      <c r="E7841" s="130">
        <v>11</v>
      </c>
      <c r="F7841" s="131">
        <v>22</v>
      </c>
      <c r="G7841" s="132" t="s">
        <v>485</v>
      </c>
      <c r="H7841" s="133">
        <v>11</v>
      </c>
      <c r="I7841" s="128">
        <v>21</v>
      </c>
      <c r="J7841" s="129" t="s">
        <v>485</v>
      </c>
      <c r="K7841" s="134">
        <v>3</v>
      </c>
      <c r="L7841" s="108"/>
      <c r="M7841" s="81">
        <v>13698</v>
      </c>
      <c r="N7841" s="135">
        <v>13977</v>
      </c>
      <c r="O7841" s="136">
        <v>13955</v>
      </c>
      <c r="P7841" s="135">
        <v>14537</v>
      </c>
      <c r="Q7841" s="136">
        <v>15835</v>
      </c>
      <c r="R7841" s="135">
        <v>16778</v>
      </c>
      <c r="S7841" s="136">
        <v>16847</v>
      </c>
      <c r="T7841" s="135">
        <v>17357</v>
      </c>
      <c r="U7841" s="136">
        <v>16765</v>
      </c>
      <c r="V7841" s="135">
        <v>19031</v>
      </c>
      <c r="W7841" s="136">
        <v>20002</v>
      </c>
      <c r="X7841" s="135">
        <v>20859</v>
      </c>
      <c r="Y7841" s="136">
        <v>20898</v>
      </c>
      <c r="Z7841" s="135">
        <v>19601</v>
      </c>
      <c r="AA7841" s="136">
        <v>20395</v>
      </c>
      <c r="AB7841" s="135">
        <v>22495</v>
      </c>
      <c r="AC7841" s="136">
        <v>23305</v>
      </c>
      <c r="AD7841" s="135">
        <v>23322</v>
      </c>
      <c r="AE7841" s="137">
        <v>23215</v>
      </c>
      <c r="AF7841" s="138">
        <v>21444</v>
      </c>
    </row>
    <row r="7842" spans="2:32">
      <c r="B7842" s="114">
        <v>7804</v>
      </c>
      <c r="C7842" s="115">
        <v>7804</v>
      </c>
      <c r="D7842" s="116">
        <v>326</v>
      </c>
      <c r="E7842" s="117">
        <v>11</v>
      </c>
      <c r="F7842" s="118">
        <v>22</v>
      </c>
      <c r="G7842" s="119" t="s">
        <v>485</v>
      </c>
      <c r="H7842" s="120">
        <v>11</v>
      </c>
      <c r="I7842" s="115">
        <v>21</v>
      </c>
      <c r="J7842" s="116" t="s">
        <v>485</v>
      </c>
      <c r="K7842" s="121">
        <v>4</v>
      </c>
      <c r="L7842" s="108"/>
      <c r="M7842" s="122">
        <v>13648</v>
      </c>
      <c r="N7842" s="123">
        <v>13813</v>
      </c>
      <c r="O7842" s="124">
        <v>13756</v>
      </c>
      <c r="P7842" s="123">
        <v>14539</v>
      </c>
      <c r="Q7842" s="124">
        <v>15727</v>
      </c>
      <c r="R7842" s="123">
        <v>16670</v>
      </c>
      <c r="S7842" s="124">
        <v>16707</v>
      </c>
      <c r="T7842" s="123">
        <v>17066</v>
      </c>
      <c r="U7842" s="124">
        <v>16425</v>
      </c>
      <c r="V7842" s="123">
        <v>18729</v>
      </c>
      <c r="W7842" s="124">
        <v>19622</v>
      </c>
      <c r="X7842" s="123">
        <v>20399</v>
      </c>
      <c r="Y7842" s="124">
        <v>20355</v>
      </c>
      <c r="Z7842" s="123">
        <v>19002</v>
      </c>
      <c r="AA7842" s="124">
        <v>19953</v>
      </c>
      <c r="AB7842" s="123">
        <v>21829</v>
      </c>
      <c r="AC7842" s="124">
        <v>22575</v>
      </c>
      <c r="AD7842" s="123">
        <v>22541</v>
      </c>
      <c r="AE7842" s="125">
        <v>22340</v>
      </c>
      <c r="AF7842" s="126">
        <v>20701</v>
      </c>
    </row>
    <row r="7843" spans="2:32">
      <c r="B7843" s="127">
        <v>7805</v>
      </c>
      <c r="C7843" s="128">
        <v>7805</v>
      </c>
      <c r="D7843" s="129">
        <v>326</v>
      </c>
      <c r="E7843" s="130">
        <v>11</v>
      </c>
      <c r="F7843" s="131">
        <v>22</v>
      </c>
      <c r="G7843" s="132" t="s">
        <v>485</v>
      </c>
      <c r="H7843" s="133">
        <v>11</v>
      </c>
      <c r="I7843" s="128">
        <v>21</v>
      </c>
      <c r="J7843" s="129" t="s">
        <v>485</v>
      </c>
      <c r="K7843" s="134">
        <v>5</v>
      </c>
      <c r="L7843" s="108"/>
      <c r="M7843" s="81">
        <v>13743</v>
      </c>
      <c r="N7843" s="135">
        <v>13676</v>
      </c>
      <c r="O7843" s="136">
        <v>13549</v>
      </c>
      <c r="P7843" s="135">
        <v>14645</v>
      </c>
      <c r="Q7843" s="136">
        <v>15883</v>
      </c>
      <c r="R7843" s="135">
        <v>16662</v>
      </c>
      <c r="S7843" s="136">
        <v>16728</v>
      </c>
      <c r="T7843" s="135">
        <v>16751</v>
      </c>
      <c r="U7843" s="136">
        <v>16032</v>
      </c>
      <c r="V7843" s="135">
        <v>18556</v>
      </c>
      <c r="W7843" s="136">
        <v>19344</v>
      </c>
      <c r="X7843" s="135">
        <v>19952</v>
      </c>
      <c r="Y7843" s="136">
        <v>19886</v>
      </c>
      <c r="Z7843" s="135">
        <v>18316</v>
      </c>
      <c r="AA7843" s="136">
        <v>19509</v>
      </c>
      <c r="AB7843" s="135">
        <v>21258</v>
      </c>
      <c r="AC7843" s="136">
        <v>21877</v>
      </c>
      <c r="AD7843" s="135">
        <v>21801</v>
      </c>
      <c r="AE7843" s="137">
        <v>21298</v>
      </c>
      <c r="AF7843" s="138">
        <v>19836</v>
      </c>
    </row>
    <row r="7844" spans="2:32">
      <c r="B7844" s="114">
        <v>7806</v>
      </c>
      <c r="C7844" s="115">
        <v>7806</v>
      </c>
      <c r="D7844" s="116">
        <v>326</v>
      </c>
      <c r="E7844" s="117">
        <v>11</v>
      </c>
      <c r="F7844" s="118">
        <v>22</v>
      </c>
      <c r="G7844" s="119" t="s">
        <v>485</v>
      </c>
      <c r="H7844" s="120">
        <v>11</v>
      </c>
      <c r="I7844" s="115">
        <v>21</v>
      </c>
      <c r="J7844" s="116" t="s">
        <v>485</v>
      </c>
      <c r="K7844" s="121">
        <v>6</v>
      </c>
      <c r="L7844" s="108"/>
      <c r="M7844" s="122">
        <v>14335</v>
      </c>
      <c r="N7844" s="123">
        <v>13644</v>
      </c>
      <c r="O7844" s="124">
        <v>13385</v>
      </c>
      <c r="P7844" s="123">
        <v>15228</v>
      </c>
      <c r="Q7844" s="124">
        <v>16470</v>
      </c>
      <c r="R7844" s="123">
        <v>17048</v>
      </c>
      <c r="S7844" s="124">
        <v>17230</v>
      </c>
      <c r="T7844" s="123">
        <v>16535</v>
      </c>
      <c r="U7844" s="124">
        <v>15676</v>
      </c>
      <c r="V7844" s="123">
        <v>18831</v>
      </c>
      <c r="W7844" s="124">
        <v>19533</v>
      </c>
      <c r="X7844" s="123">
        <v>19836</v>
      </c>
      <c r="Y7844" s="124">
        <v>19792</v>
      </c>
      <c r="Z7844" s="123">
        <v>17688</v>
      </c>
      <c r="AA7844" s="124">
        <v>19382</v>
      </c>
      <c r="AB7844" s="123">
        <v>21041</v>
      </c>
      <c r="AC7844" s="124">
        <v>21655</v>
      </c>
      <c r="AD7844" s="123">
        <v>21418</v>
      </c>
      <c r="AE7844" s="125">
        <v>20306</v>
      </c>
      <c r="AF7844" s="126">
        <v>19014</v>
      </c>
    </row>
    <row r="7845" spans="2:32">
      <c r="B7845" s="127">
        <v>7807</v>
      </c>
      <c r="C7845" s="128">
        <v>7807</v>
      </c>
      <c r="D7845" s="129">
        <v>326</v>
      </c>
      <c r="E7845" s="130">
        <v>11</v>
      </c>
      <c r="F7845" s="131">
        <v>22</v>
      </c>
      <c r="G7845" s="132" t="s">
        <v>485</v>
      </c>
      <c r="H7845" s="133">
        <v>11</v>
      </c>
      <c r="I7845" s="128">
        <v>21</v>
      </c>
      <c r="J7845" s="129" t="s">
        <v>485</v>
      </c>
      <c r="K7845" s="134">
        <v>7</v>
      </c>
      <c r="L7845" s="108"/>
      <c r="M7845" s="81">
        <v>15562</v>
      </c>
      <c r="N7845" s="135">
        <v>14114</v>
      </c>
      <c r="O7845" s="136">
        <v>13702</v>
      </c>
      <c r="P7845" s="135">
        <v>16459</v>
      </c>
      <c r="Q7845" s="136">
        <v>17513</v>
      </c>
      <c r="R7845" s="135">
        <v>18137</v>
      </c>
      <c r="S7845" s="136">
        <v>18556</v>
      </c>
      <c r="T7845" s="135">
        <v>16775</v>
      </c>
      <c r="U7845" s="136">
        <v>15886</v>
      </c>
      <c r="V7845" s="135">
        <v>19612</v>
      </c>
      <c r="W7845" s="136">
        <v>20279</v>
      </c>
      <c r="X7845" s="135">
        <v>20596</v>
      </c>
      <c r="Y7845" s="136">
        <v>20628</v>
      </c>
      <c r="Z7845" s="135">
        <v>17570</v>
      </c>
      <c r="AA7845" s="136">
        <v>20061</v>
      </c>
      <c r="AB7845" s="135">
        <v>21425</v>
      </c>
      <c r="AC7845" s="136">
        <v>22144</v>
      </c>
      <c r="AD7845" s="135">
        <v>22065</v>
      </c>
      <c r="AE7845" s="137">
        <v>20028</v>
      </c>
      <c r="AF7845" s="138">
        <v>18750</v>
      </c>
    </row>
    <row r="7846" spans="2:32">
      <c r="B7846" s="114">
        <v>7808</v>
      </c>
      <c r="C7846" s="115">
        <v>7808</v>
      </c>
      <c r="D7846" s="116">
        <v>326</v>
      </c>
      <c r="E7846" s="117">
        <v>11</v>
      </c>
      <c r="F7846" s="118">
        <v>22</v>
      </c>
      <c r="G7846" s="119" t="s">
        <v>485</v>
      </c>
      <c r="H7846" s="120">
        <v>11</v>
      </c>
      <c r="I7846" s="115">
        <v>21</v>
      </c>
      <c r="J7846" s="116" t="s">
        <v>485</v>
      </c>
      <c r="K7846" s="121">
        <v>8</v>
      </c>
      <c r="L7846" s="108"/>
      <c r="M7846" s="122">
        <v>16610</v>
      </c>
      <c r="N7846" s="123">
        <v>15100</v>
      </c>
      <c r="O7846" s="124">
        <v>14785</v>
      </c>
      <c r="P7846" s="123">
        <v>17690</v>
      </c>
      <c r="Q7846" s="124">
        <v>18584</v>
      </c>
      <c r="R7846" s="123">
        <v>19267</v>
      </c>
      <c r="S7846" s="124">
        <v>19891</v>
      </c>
      <c r="T7846" s="123">
        <v>17680</v>
      </c>
      <c r="U7846" s="124">
        <v>16885</v>
      </c>
      <c r="V7846" s="123">
        <v>20500</v>
      </c>
      <c r="W7846" s="124">
        <v>21168</v>
      </c>
      <c r="X7846" s="123">
        <v>21584</v>
      </c>
      <c r="Y7846" s="124">
        <v>21826</v>
      </c>
      <c r="Z7846" s="123">
        <v>18351</v>
      </c>
      <c r="AA7846" s="124">
        <v>21116</v>
      </c>
      <c r="AB7846" s="123">
        <v>22117</v>
      </c>
      <c r="AC7846" s="124">
        <v>22842</v>
      </c>
      <c r="AD7846" s="123">
        <v>23154</v>
      </c>
      <c r="AE7846" s="125">
        <v>20660</v>
      </c>
      <c r="AF7846" s="126">
        <v>19451</v>
      </c>
    </row>
    <row r="7847" spans="2:32">
      <c r="B7847" s="127">
        <v>7809</v>
      </c>
      <c r="C7847" s="128">
        <v>7809</v>
      </c>
      <c r="D7847" s="129">
        <v>326</v>
      </c>
      <c r="E7847" s="130">
        <v>11</v>
      </c>
      <c r="F7847" s="131">
        <v>22</v>
      </c>
      <c r="G7847" s="132" t="s">
        <v>485</v>
      </c>
      <c r="H7847" s="133">
        <v>11</v>
      </c>
      <c r="I7847" s="128">
        <v>21</v>
      </c>
      <c r="J7847" s="129" t="s">
        <v>485</v>
      </c>
      <c r="K7847" s="134">
        <v>9</v>
      </c>
      <c r="L7847" s="108"/>
      <c r="M7847" s="81">
        <v>16978</v>
      </c>
      <c r="N7847" s="135">
        <v>15676</v>
      </c>
      <c r="O7847" s="136">
        <v>15547</v>
      </c>
      <c r="P7847" s="135">
        <v>18071</v>
      </c>
      <c r="Q7847" s="136">
        <v>18975</v>
      </c>
      <c r="R7847" s="135">
        <v>19688</v>
      </c>
      <c r="S7847" s="136">
        <v>20175</v>
      </c>
      <c r="T7847" s="135">
        <v>18279</v>
      </c>
      <c r="U7847" s="136">
        <v>17590</v>
      </c>
      <c r="V7847" s="135">
        <v>20863</v>
      </c>
      <c r="W7847" s="136">
        <v>21245</v>
      </c>
      <c r="X7847" s="135">
        <v>21888</v>
      </c>
      <c r="Y7847" s="136">
        <v>22087</v>
      </c>
      <c r="Z7847" s="135">
        <v>18904</v>
      </c>
      <c r="AA7847" s="136">
        <v>21365</v>
      </c>
      <c r="AB7847" s="135">
        <v>22460</v>
      </c>
      <c r="AC7847" s="136">
        <v>22825</v>
      </c>
      <c r="AD7847" s="135">
        <v>23341</v>
      </c>
      <c r="AE7847" s="137">
        <v>21102</v>
      </c>
      <c r="AF7847" s="138">
        <v>19949</v>
      </c>
    </row>
    <row r="7848" spans="2:32">
      <c r="B7848" s="114">
        <v>7810</v>
      </c>
      <c r="C7848" s="115">
        <v>7810</v>
      </c>
      <c r="D7848" s="116">
        <v>326</v>
      </c>
      <c r="E7848" s="117">
        <v>11</v>
      </c>
      <c r="F7848" s="118">
        <v>22</v>
      </c>
      <c r="G7848" s="119" t="s">
        <v>485</v>
      </c>
      <c r="H7848" s="120">
        <v>11</v>
      </c>
      <c r="I7848" s="115">
        <v>21</v>
      </c>
      <c r="J7848" s="116" t="s">
        <v>485</v>
      </c>
      <c r="K7848" s="121">
        <v>10</v>
      </c>
      <c r="L7848" s="108"/>
      <c r="M7848" s="122">
        <v>16970</v>
      </c>
      <c r="N7848" s="123">
        <v>15978</v>
      </c>
      <c r="O7848" s="124">
        <v>16005</v>
      </c>
      <c r="P7848" s="123">
        <v>18193</v>
      </c>
      <c r="Q7848" s="124">
        <v>19137</v>
      </c>
      <c r="R7848" s="123">
        <v>19740</v>
      </c>
      <c r="S7848" s="124">
        <v>20238</v>
      </c>
      <c r="T7848" s="123">
        <v>18671</v>
      </c>
      <c r="U7848" s="124">
        <v>17961</v>
      </c>
      <c r="V7848" s="123">
        <v>21273</v>
      </c>
      <c r="W7848" s="124">
        <v>21354</v>
      </c>
      <c r="X7848" s="123">
        <v>22013</v>
      </c>
      <c r="Y7848" s="124">
        <v>22235</v>
      </c>
      <c r="Z7848" s="123">
        <v>19498</v>
      </c>
      <c r="AA7848" s="124">
        <v>21453</v>
      </c>
      <c r="AB7848" s="123">
        <v>22772</v>
      </c>
      <c r="AC7848" s="124">
        <v>22818</v>
      </c>
      <c r="AD7848" s="123">
        <v>23520</v>
      </c>
      <c r="AE7848" s="125">
        <v>21451</v>
      </c>
      <c r="AF7848" s="126">
        <v>20587</v>
      </c>
    </row>
    <row r="7849" spans="2:32">
      <c r="B7849" s="127">
        <v>7811</v>
      </c>
      <c r="C7849" s="128">
        <v>7811</v>
      </c>
      <c r="D7849" s="129">
        <v>326</v>
      </c>
      <c r="E7849" s="130">
        <v>11</v>
      </c>
      <c r="F7849" s="131">
        <v>22</v>
      </c>
      <c r="G7849" s="132" t="s">
        <v>485</v>
      </c>
      <c r="H7849" s="133">
        <v>11</v>
      </c>
      <c r="I7849" s="128">
        <v>21</v>
      </c>
      <c r="J7849" s="129" t="s">
        <v>485</v>
      </c>
      <c r="K7849" s="134">
        <v>11</v>
      </c>
      <c r="L7849" s="108"/>
      <c r="M7849" s="81">
        <v>16927</v>
      </c>
      <c r="N7849" s="135">
        <v>16164</v>
      </c>
      <c r="O7849" s="136">
        <v>16456</v>
      </c>
      <c r="P7849" s="135">
        <v>18457</v>
      </c>
      <c r="Q7849" s="136">
        <v>19319</v>
      </c>
      <c r="R7849" s="135">
        <v>19876</v>
      </c>
      <c r="S7849" s="136">
        <v>20288</v>
      </c>
      <c r="T7849" s="135">
        <v>18911</v>
      </c>
      <c r="U7849" s="136">
        <v>18064</v>
      </c>
      <c r="V7849" s="135">
        <v>21892</v>
      </c>
      <c r="W7849" s="136">
        <v>21547</v>
      </c>
      <c r="X7849" s="135">
        <v>22226</v>
      </c>
      <c r="Y7849" s="136">
        <v>22356</v>
      </c>
      <c r="Z7849" s="135">
        <v>20081</v>
      </c>
      <c r="AA7849" s="136">
        <v>21382</v>
      </c>
      <c r="AB7849" s="135">
        <v>23054</v>
      </c>
      <c r="AC7849" s="136">
        <v>22598</v>
      </c>
      <c r="AD7849" s="135">
        <v>23693</v>
      </c>
      <c r="AE7849" s="137">
        <v>21350</v>
      </c>
      <c r="AF7849" s="138">
        <v>21213</v>
      </c>
    </row>
    <row r="7850" spans="2:32">
      <c r="B7850" s="114">
        <v>7812</v>
      </c>
      <c r="C7850" s="115">
        <v>7812</v>
      </c>
      <c r="D7850" s="116">
        <v>326</v>
      </c>
      <c r="E7850" s="117">
        <v>11</v>
      </c>
      <c r="F7850" s="118">
        <v>22</v>
      </c>
      <c r="G7850" s="119" t="s">
        <v>485</v>
      </c>
      <c r="H7850" s="120">
        <v>11</v>
      </c>
      <c r="I7850" s="115">
        <v>21</v>
      </c>
      <c r="J7850" s="116" t="s">
        <v>485</v>
      </c>
      <c r="K7850" s="121">
        <v>12</v>
      </c>
      <c r="L7850" s="108"/>
      <c r="M7850" s="122">
        <v>16897</v>
      </c>
      <c r="N7850" s="123">
        <v>16276</v>
      </c>
      <c r="O7850" s="124">
        <v>16755</v>
      </c>
      <c r="P7850" s="123">
        <v>18692</v>
      </c>
      <c r="Q7850" s="124">
        <v>19258</v>
      </c>
      <c r="R7850" s="123">
        <v>19923</v>
      </c>
      <c r="S7850" s="124">
        <v>20351</v>
      </c>
      <c r="T7850" s="123">
        <v>19035</v>
      </c>
      <c r="U7850" s="124">
        <v>18069</v>
      </c>
      <c r="V7850" s="123">
        <v>22036</v>
      </c>
      <c r="W7850" s="124">
        <v>21604</v>
      </c>
      <c r="X7850" s="123">
        <v>22285</v>
      </c>
      <c r="Y7850" s="124">
        <v>22447</v>
      </c>
      <c r="Z7850" s="123">
        <v>20405</v>
      </c>
      <c r="AA7850" s="124">
        <v>21365</v>
      </c>
      <c r="AB7850" s="123">
        <v>22900</v>
      </c>
      <c r="AC7850" s="124">
        <v>22399</v>
      </c>
      <c r="AD7850" s="123">
        <v>23806</v>
      </c>
      <c r="AE7850" s="125">
        <v>21244</v>
      </c>
      <c r="AF7850" s="126">
        <v>21547</v>
      </c>
    </row>
    <row r="7851" spans="2:32">
      <c r="B7851" s="127">
        <v>7813</v>
      </c>
      <c r="C7851" s="128">
        <v>7813</v>
      </c>
      <c r="D7851" s="129">
        <v>326</v>
      </c>
      <c r="E7851" s="130">
        <v>11</v>
      </c>
      <c r="F7851" s="131">
        <v>22</v>
      </c>
      <c r="G7851" s="132" t="s">
        <v>485</v>
      </c>
      <c r="H7851" s="133">
        <v>11</v>
      </c>
      <c r="I7851" s="128">
        <v>21</v>
      </c>
      <c r="J7851" s="129" t="s">
        <v>485</v>
      </c>
      <c r="K7851" s="134">
        <v>13</v>
      </c>
      <c r="L7851" s="108"/>
      <c r="M7851" s="81">
        <v>16871</v>
      </c>
      <c r="N7851" s="135">
        <v>16222</v>
      </c>
      <c r="O7851" s="136">
        <v>16808</v>
      </c>
      <c r="P7851" s="135">
        <v>18796</v>
      </c>
      <c r="Q7851" s="136">
        <v>19266</v>
      </c>
      <c r="R7851" s="135">
        <v>19916</v>
      </c>
      <c r="S7851" s="136">
        <v>20372</v>
      </c>
      <c r="T7851" s="135">
        <v>18958</v>
      </c>
      <c r="U7851" s="136">
        <v>18006</v>
      </c>
      <c r="V7851" s="135">
        <v>22115</v>
      </c>
      <c r="W7851" s="136">
        <v>21562</v>
      </c>
      <c r="X7851" s="135">
        <v>22264</v>
      </c>
      <c r="Y7851" s="136">
        <v>22457</v>
      </c>
      <c r="Z7851" s="135">
        <v>20453</v>
      </c>
      <c r="AA7851" s="136">
        <v>21368</v>
      </c>
      <c r="AB7851" s="135">
        <v>22847</v>
      </c>
      <c r="AC7851" s="136">
        <v>22254</v>
      </c>
      <c r="AD7851" s="135">
        <v>23808</v>
      </c>
      <c r="AE7851" s="137">
        <v>21032</v>
      </c>
      <c r="AF7851" s="138">
        <v>21583</v>
      </c>
    </row>
    <row r="7852" spans="2:32">
      <c r="B7852" s="114">
        <v>7814</v>
      </c>
      <c r="C7852" s="115">
        <v>7814</v>
      </c>
      <c r="D7852" s="116">
        <v>326</v>
      </c>
      <c r="E7852" s="117">
        <v>11</v>
      </c>
      <c r="F7852" s="118">
        <v>22</v>
      </c>
      <c r="G7852" s="119" t="s">
        <v>485</v>
      </c>
      <c r="H7852" s="120">
        <v>11</v>
      </c>
      <c r="I7852" s="115">
        <v>21</v>
      </c>
      <c r="J7852" s="116" t="s">
        <v>485</v>
      </c>
      <c r="K7852" s="121">
        <v>14</v>
      </c>
      <c r="L7852" s="108"/>
      <c r="M7852" s="122">
        <v>16875</v>
      </c>
      <c r="N7852" s="123">
        <v>16149</v>
      </c>
      <c r="O7852" s="124">
        <v>16807</v>
      </c>
      <c r="P7852" s="123">
        <v>18843</v>
      </c>
      <c r="Q7852" s="124">
        <v>19151</v>
      </c>
      <c r="R7852" s="123">
        <v>19820</v>
      </c>
      <c r="S7852" s="124">
        <v>20287</v>
      </c>
      <c r="T7852" s="123">
        <v>18833</v>
      </c>
      <c r="U7852" s="124">
        <v>18057</v>
      </c>
      <c r="V7852" s="123">
        <v>21829</v>
      </c>
      <c r="W7852" s="124">
        <v>21513</v>
      </c>
      <c r="X7852" s="123">
        <v>22091</v>
      </c>
      <c r="Y7852" s="124">
        <v>22307</v>
      </c>
      <c r="Z7852" s="123">
        <v>20375</v>
      </c>
      <c r="AA7852" s="124">
        <v>21398</v>
      </c>
      <c r="AB7852" s="123">
        <v>22589</v>
      </c>
      <c r="AC7852" s="124">
        <v>22206</v>
      </c>
      <c r="AD7852" s="123">
        <v>23627</v>
      </c>
      <c r="AE7852" s="125">
        <v>20875</v>
      </c>
      <c r="AF7852" s="126">
        <v>21485</v>
      </c>
    </row>
    <row r="7853" spans="2:32">
      <c r="B7853" s="127">
        <v>7815</v>
      </c>
      <c r="C7853" s="128">
        <v>7815</v>
      </c>
      <c r="D7853" s="129">
        <v>326</v>
      </c>
      <c r="E7853" s="130">
        <v>11</v>
      </c>
      <c r="F7853" s="131">
        <v>22</v>
      </c>
      <c r="G7853" s="132" t="s">
        <v>485</v>
      </c>
      <c r="H7853" s="133">
        <v>11</v>
      </c>
      <c r="I7853" s="128">
        <v>21</v>
      </c>
      <c r="J7853" s="129" t="s">
        <v>485</v>
      </c>
      <c r="K7853" s="134">
        <v>15</v>
      </c>
      <c r="L7853" s="108"/>
      <c r="M7853" s="81">
        <v>17117</v>
      </c>
      <c r="N7853" s="135">
        <v>16126</v>
      </c>
      <c r="O7853" s="136">
        <v>16808</v>
      </c>
      <c r="P7853" s="135">
        <v>18839</v>
      </c>
      <c r="Q7853" s="136">
        <v>19215</v>
      </c>
      <c r="R7853" s="135">
        <v>19783</v>
      </c>
      <c r="S7853" s="136">
        <v>20110</v>
      </c>
      <c r="T7853" s="135">
        <v>18669</v>
      </c>
      <c r="U7853" s="136">
        <v>18305</v>
      </c>
      <c r="V7853" s="135">
        <v>21451</v>
      </c>
      <c r="W7853" s="136">
        <v>21416</v>
      </c>
      <c r="X7853" s="135">
        <v>21926</v>
      </c>
      <c r="Y7853" s="136">
        <v>22032</v>
      </c>
      <c r="Z7853" s="135">
        <v>20207</v>
      </c>
      <c r="AA7853" s="136">
        <v>21522</v>
      </c>
      <c r="AB7853" s="135">
        <v>22527</v>
      </c>
      <c r="AC7853" s="136">
        <v>22366</v>
      </c>
      <c r="AD7853" s="135">
        <v>23310</v>
      </c>
      <c r="AE7853" s="137">
        <v>20900</v>
      </c>
      <c r="AF7853" s="138">
        <v>21303</v>
      </c>
    </row>
    <row r="7854" spans="2:32">
      <c r="B7854" s="114">
        <v>7816</v>
      </c>
      <c r="C7854" s="115">
        <v>7816</v>
      </c>
      <c r="D7854" s="116">
        <v>326</v>
      </c>
      <c r="E7854" s="117">
        <v>11</v>
      </c>
      <c r="F7854" s="118">
        <v>22</v>
      </c>
      <c r="G7854" s="119" t="s">
        <v>485</v>
      </c>
      <c r="H7854" s="120">
        <v>11</v>
      </c>
      <c r="I7854" s="115">
        <v>21</v>
      </c>
      <c r="J7854" s="116" t="s">
        <v>485</v>
      </c>
      <c r="K7854" s="121">
        <v>16</v>
      </c>
      <c r="L7854" s="108"/>
      <c r="M7854" s="122">
        <v>17295</v>
      </c>
      <c r="N7854" s="123">
        <v>16160</v>
      </c>
      <c r="O7854" s="124">
        <v>16925</v>
      </c>
      <c r="P7854" s="123">
        <v>18815</v>
      </c>
      <c r="Q7854" s="124">
        <v>19370</v>
      </c>
      <c r="R7854" s="123">
        <v>19629</v>
      </c>
      <c r="S7854" s="124">
        <v>19800</v>
      </c>
      <c r="T7854" s="123">
        <v>18495</v>
      </c>
      <c r="U7854" s="124">
        <v>18614</v>
      </c>
      <c r="V7854" s="123">
        <v>21208</v>
      </c>
      <c r="W7854" s="124">
        <v>21306</v>
      </c>
      <c r="X7854" s="123">
        <v>21557</v>
      </c>
      <c r="Y7854" s="124">
        <v>21525</v>
      </c>
      <c r="Z7854" s="123">
        <v>20053</v>
      </c>
      <c r="AA7854" s="124">
        <v>21535</v>
      </c>
      <c r="AB7854" s="123">
        <v>22637</v>
      </c>
      <c r="AC7854" s="124">
        <v>22473</v>
      </c>
      <c r="AD7854" s="123">
        <v>22736</v>
      </c>
      <c r="AE7854" s="125">
        <v>20855</v>
      </c>
      <c r="AF7854" s="126">
        <v>21127</v>
      </c>
    </row>
    <row r="7855" spans="2:32">
      <c r="B7855" s="127">
        <v>7817</v>
      </c>
      <c r="C7855" s="128">
        <v>7817</v>
      </c>
      <c r="D7855" s="129">
        <v>326</v>
      </c>
      <c r="E7855" s="130">
        <v>11</v>
      </c>
      <c r="F7855" s="131">
        <v>22</v>
      </c>
      <c r="G7855" s="132" t="s">
        <v>485</v>
      </c>
      <c r="H7855" s="133">
        <v>11</v>
      </c>
      <c r="I7855" s="128">
        <v>21</v>
      </c>
      <c r="J7855" s="129" t="s">
        <v>485</v>
      </c>
      <c r="K7855" s="134">
        <v>17</v>
      </c>
      <c r="L7855" s="108"/>
      <c r="M7855" s="81">
        <v>17881</v>
      </c>
      <c r="N7855" s="135">
        <v>16766</v>
      </c>
      <c r="O7855" s="136">
        <v>17684</v>
      </c>
      <c r="P7855" s="135">
        <v>19516</v>
      </c>
      <c r="Q7855" s="136">
        <v>19943</v>
      </c>
      <c r="R7855" s="135">
        <v>20186</v>
      </c>
      <c r="S7855" s="136">
        <v>20338</v>
      </c>
      <c r="T7855" s="135">
        <v>18987</v>
      </c>
      <c r="U7855" s="136">
        <v>19403</v>
      </c>
      <c r="V7855" s="135">
        <v>21728</v>
      </c>
      <c r="W7855" s="136">
        <v>21849</v>
      </c>
      <c r="X7855" s="135">
        <v>22107</v>
      </c>
      <c r="Y7855" s="136">
        <v>22064</v>
      </c>
      <c r="Z7855" s="135">
        <v>20708</v>
      </c>
      <c r="AA7855" s="136">
        <v>22408</v>
      </c>
      <c r="AB7855" s="135">
        <v>23277</v>
      </c>
      <c r="AC7855" s="136">
        <v>23290</v>
      </c>
      <c r="AD7855" s="135">
        <v>23301</v>
      </c>
      <c r="AE7855" s="137">
        <v>21659</v>
      </c>
      <c r="AF7855" s="138">
        <v>21813</v>
      </c>
    </row>
    <row r="7856" spans="2:32">
      <c r="B7856" s="114">
        <v>7818</v>
      </c>
      <c r="C7856" s="115">
        <v>7818</v>
      </c>
      <c r="D7856" s="116">
        <v>326</v>
      </c>
      <c r="E7856" s="117">
        <v>11</v>
      </c>
      <c r="F7856" s="118">
        <v>22</v>
      </c>
      <c r="G7856" s="119" t="s">
        <v>485</v>
      </c>
      <c r="H7856" s="120">
        <v>11</v>
      </c>
      <c r="I7856" s="115">
        <v>21</v>
      </c>
      <c r="J7856" s="116" t="s">
        <v>485</v>
      </c>
      <c r="K7856" s="121">
        <v>18</v>
      </c>
      <c r="L7856" s="108"/>
      <c r="M7856" s="122">
        <v>18425</v>
      </c>
      <c r="N7856" s="123">
        <v>17429</v>
      </c>
      <c r="O7856" s="124">
        <v>18490</v>
      </c>
      <c r="P7856" s="123">
        <v>20134</v>
      </c>
      <c r="Q7856" s="124">
        <v>20482</v>
      </c>
      <c r="R7856" s="123">
        <v>20861</v>
      </c>
      <c r="S7856" s="124">
        <v>21050</v>
      </c>
      <c r="T7856" s="123">
        <v>19640</v>
      </c>
      <c r="U7856" s="124">
        <v>20035</v>
      </c>
      <c r="V7856" s="123">
        <v>22038</v>
      </c>
      <c r="W7856" s="124">
        <v>22344</v>
      </c>
      <c r="X7856" s="123">
        <v>22949</v>
      </c>
      <c r="Y7856" s="124">
        <v>23098</v>
      </c>
      <c r="Z7856" s="123">
        <v>21457</v>
      </c>
      <c r="AA7856" s="124">
        <v>23529</v>
      </c>
      <c r="AB7856" s="123">
        <v>23892</v>
      </c>
      <c r="AC7856" s="124">
        <v>24127</v>
      </c>
      <c r="AD7856" s="123">
        <v>24455</v>
      </c>
      <c r="AE7856" s="125">
        <v>22804</v>
      </c>
      <c r="AF7856" s="126">
        <v>22649</v>
      </c>
    </row>
    <row r="7857" spans="2:32">
      <c r="B7857" s="127">
        <v>7819</v>
      </c>
      <c r="C7857" s="128">
        <v>7819</v>
      </c>
      <c r="D7857" s="129">
        <v>326</v>
      </c>
      <c r="E7857" s="130">
        <v>11</v>
      </c>
      <c r="F7857" s="131">
        <v>22</v>
      </c>
      <c r="G7857" s="132" t="s">
        <v>485</v>
      </c>
      <c r="H7857" s="133">
        <v>11</v>
      </c>
      <c r="I7857" s="128">
        <v>21</v>
      </c>
      <c r="J7857" s="129" t="s">
        <v>485</v>
      </c>
      <c r="K7857" s="134">
        <v>19</v>
      </c>
      <c r="L7857" s="108"/>
      <c r="M7857" s="81">
        <v>18123</v>
      </c>
      <c r="N7857" s="135">
        <v>16956</v>
      </c>
      <c r="O7857" s="136">
        <v>18123</v>
      </c>
      <c r="P7857" s="135">
        <v>19832</v>
      </c>
      <c r="Q7857" s="136">
        <v>20312</v>
      </c>
      <c r="R7857" s="135">
        <v>20681</v>
      </c>
      <c r="S7857" s="136">
        <v>21095</v>
      </c>
      <c r="T7857" s="135">
        <v>19389</v>
      </c>
      <c r="U7857" s="136">
        <v>19742</v>
      </c>
      <c r="V7857" s="135">
        <v>22073</v>
      </c>
      <c r="W7857" s="136">
        <v>22405</v>
      </c>
      <c r="X7857" s="135">
        <v>23075</v>
      </c>
      <c r="Y7857" s="136">
        <v>23555</v>
      </c>
      <c r="Z7857" s="135">
        <v>21558</v>
      </c>
      <c r="AA7857" s="136">
        <v>23640</v>
      </c>
      <c r="AB7857" s="135">
        <v>24330</v>
      </c>
      <c r="AC7857" s="136">
        <v>24563</v>
      </c>
      <c r="AD7857" s="135">
        <v>25155</v>
      </c>
      <c r="AE7857" s="137">
        <v>23157</v>
      </c>
      <c r="AF7857" s="138">
        <v>22895</v>
      </c>
    </row>
    <row r="7858" spans="2:32">
      <c r="B7858" s="114">
        <v>7820</v>
      </c>
      <c r="C7858" s="115">
        <v>7820</v>
      </c>
      <c r="D7858" s="116">
        <v>326</v>
      </c>
      <c r="E7858" s="117">
        <v>11</v>
      </c>
      <c r="F7858" s="118">
        <v>22</v>
      </c>
      <c r="G7858" s="119" t="s">
        <v>485</v>
      </c>
      <c r="H7858" s="120">
        <v>11</v>
      </c>
      <c r="I7858" s="115">
        <v>21</v>
      </c>
      <c r="J7858" s="116" t="s">
        <v>485</v>
      </c>
      <c r="K7858" s="121">
        <v>20</v>
      </c>
      <c r="L7858" s="108"/>
      <c r="M7858" s="122">
        <v>17786</v>
      </c>
      <c r="N7858" s="123">
        <v>16642</v>
      </c>
      <c r="O7858" s="124">
        <v>17741</v>
      </c>
      <c r="P7858" s="123">
        <v>19612</v>
      </c>
      <c r="Q7858" s="124">
        <v>20121</v>
      </c>
      <c r="R7858" s="123">
        <v>20365</v>
      </c>
      <c r="S7858" s="124">
        <v>20924</v>
      </c>
      <c r="T7858" s="123">
        <v>19267</v>
      </c>
      <c r="U7858" s="124">
        <v>19708</v>
      </c>
      <c r="V7858" s="123">
        <v>22194</v>
      </c>
      <c r="W7858" s="124">
        <v>22754</v>
      </c>
      <c r="X7858" s="123">
        <v>23305</v>
      </c>
      <c r="Y7858" s="124">
        <v>23844</v>
      </c>
      <c r="Z7858" s="123">
        <v>21909</v>
      </c>
      <c r="AA7858" s="124">
        <v>24053</v>
      </c>
      <c r="AB7858" s="123">
        <v>24830</v>
      </c>
      <c r="AC7858" s="124">
        <v>25351</v>
      </c>
      <c r="AD7858" s="123">
        <v>25714</v>
      </c>
      <c r="AE7858" s="125">
        <v>23733</v>
      </c>
      <c r="AF7858" s="126">
        <v>23417</v>
      </c>
    </row>
    <row r="7859" spans="2:32">
      <c r="B7859" s="127">
        <v>7821</v>
      </c>
      <c r="C7859" s="128">
        <v>7821</v>
      </c>
      <c r="D7859" s="129">
        <v>326</v>
      </c>
      <c r="E7859" s="130">
        <v>11</v>
      </c>
      <c r="F7859" s="131">
        <v>22</v>
      </c>
      <c r="G7859" s="132" t="s">
        <v>485</v>
      </c>
      <c r="H7859" s="133">
        <v>11</v>
      </c>
      <c r="I7859" s="128">
        <v>21</v>
      </c>
      <c r="J7859" s="129" t="s">
        <v>485</v>
      </c>
      <c r="K7859" s="134">
        <v>21</v>
      </c>
      <c r="L7859" s="108"/>
      <c r="M7859" s="81">
        <v>17418</v>
      </c>
      <c r="N7859" s="135">
        <v>16343</v>
      </c>
      <c r="O7859" s="136">
        <v>17570</v>
      </c>
      <c r="P7859" s="135">
        <v>19350</v>
      </c>
      <c r="Q7859" s="136">
        <v>19905</v>
      </c>
      <c r="R7859" s="135">
        <v>20149</v>
      </c>
      <c r="S7859" s="136">
        <v>20852</v>
      </c>
      <c r="T7859" s="135">
        <v>19229</v>
      </c>
      <c r="U7859" s="136">
        <v>19843</v>
      </c>
      <c r="V7859" s="135">
        <v>22348</v>
      </c>
      <c r="W7859" s="136">
        <v>23018</v>
      </c>
      <c r="X7859" s="135">
        <v>23645</v>
      </c>
      <c r="Y7859" s="136">
        <v>24384</v>
      </c>
      <c r="Z7859" s="135">
        <v>22474</v>
      </c>
      <c r="AA7859" s="136">
        <v>24538</v>
      </c>
      <c r="AB7859" s="135">
        <v>25511</v>
      </c>
      <c r="AC7859" s="136">
        <v>26118</v>
      </c>
      <c r="AD7859" s="135">
        <v>26576</v>
      </c>
      <c r="AE7859" s="137">
        <v>24523</v>
      </c>
      <c r="AF7859" s="138">
        <v>24188</v>
      </c>
    </row>
    <row r="7860" spans="2:32">
      <c r="B7860" s="114">
        <v>7822</v>
      </c>
      <c r="C7860" s="115">
        <v>7822</v>
      </c>
      <c r="D7860" s="116">
        <v>326</v>
      </c>
      <c r="E7860" s="117">
        <v>11</v>
      </c>
      <c r="F7860" s="118">
        <v>22</v>
      </c>
      <c r="G7860" s="119" t="s">
        <v>485</v>
      </c>
      <c r="H7860" s="120">
        <v>11</v>
      </c>
      <c r="I7860" s="115">
        <v>21</v>
      </c>
      <c r="J7860" s="116" t="s">
        <v>485</v>
      </c>
      <c r="K7860" s="121">
        <v>22</v>
      </c>
      <c r="L7860" s="108"/>
      <c r="M7860" s="122">
        <v>16755</v>
      </c>
      <c r="N7860" s="123">
        <v>15962</v>
      </c>
      <c r="O7860" s="124">
        <v>17096</v>
      </c>
      <c r="P7860" s="123">
        <v>18728</v>
      </c>
      <c r="Q7860" s="124">
        <v>19305</v>
      </c>
      <c r="R7860" s="123">
        <v>19602</v>
      </c>
      <c r="S7860" s="124">
        <v>20276</v>
      </c>
      <c r="T7860" s="123">
        <v>19028</v>
      </c>
      <c r="U7860" s="124">
        <v>19622</v>
      </c>
      <c r="V7860" s="123">
        <v>22042</v>
      </c>
      <c r="W7860" s="124">
        <v>22905</v>
      </c>
      <c r="X7860" s="123">
        <v>23441</v>
      </c>
      <c r="Y7860" s="124">
        <v>24192</v>
      </c>
      <c r="Z7860" s="123">
        <v>22525</v>
      </c>
      <c r="AA7860" s="124">
        <v>24419</v>
      </c>
      <c r="AB7860" s="123">
        <v>25506</v>
      </c>
      <c r="AC7860" s="124">
        <v>26314</v>
      </c>
      <c r="AD7860" s="123">
        <v>26585</v>
      </c>
      <c r="AE7860" s="125">
        <v>24827</v>
      </c>
      <c r="AF7860" s="126">
        <v>24382</v>
      </c>
    </row>
    <row r="7861" spans="2:32">
      <c r="B7861" s="127">
        <v>7823</v>
      </c>
      <c r="C7861" s="128">
        <v>7823</v>
      </c>
      <c r="D7861" s="129">
        <v>326</v>
      </c>
      <c r="E7861" s="130">
        <v>11</v>
      </c>
      <c r="F7861" s="131">
        <v>22</v>
      </c>
      <c r="G7861" s="132" t="s">
        <v>485</v>
      </c>
      <c r="H7861" s="133">
        <v>11</v>
      </c>
      <c r="I7861" s="128">
        <v>21</v>
      </c>
      <c r="J7861" s="129" t="s">
        <v>485</v>
      </c>
      <c r="K7861" s="134">
        <v>23</v>
      </c>
      <c r="L7861" s="108"/>
      <c r="M7861" s="81">
        <v>15854</v>
      </c>
      <c r="N7861" s="135">
        <v>15420</v>
      </c>
      <c r="O7861" s="136">
        <v>16378</v>
      </c>
      <c r="P7861" s="135">
        <v>17827</v>
      </c>
      <c r="Q7861" s="136">
        <v>18340</v>
      </c>
      <c r="R7861" s="135">
        <v>18801</v>
      </c>
      <c r="S7861" s="136">
        <v>19371</v>
      </c>
      <c r="T7861" s="135">
        <v>18617</v>
      </c>
      <c r="U7861" s="136">
        <v>19066</v>
      </c>
      <c r="V7861" s="135">
        <v>21276</v>
      </c>
      <c r="W7861" s="136">
        <v>22229</v>
      </c>
      <c r="X7861" s="135">
        <v>22859</v>
      </c>
      <c r="Y7861" s="136">
        <v>23502</v>
      </c>
      <c r="Z7861" s="135">
        <v>22094</v>
      </c>
      <c r="AA7861" s="136">
        <v>23784</v>
      </c>
      <c r="AB7861" s="135">
        <v>24922</v>
      </c>
      <c r="AC7861" s="136">
        <v>25812</v>
      </c>
      <c r="AD7861" s="135">
        <v>26004</v>
      </c>
      <c r="AE7861" s="137">
        <v>24731</v>
      </c>
      <c r="AF7861" s="138">
        <v>24037</v>
      </c>
    </row>
    <row r="7862" spans="2:32">
      <c r="B7862" s="114">
        <v>7824</v>
      </c>
      <c r="C7862" s="115">
        <v>7824</v>
      </c>
      <c r="D7862" s="116">
        <v>326</v>
      </c>
      <c r="E7862" s="117">
        <v>11</v>
      </c>
      <c r="F7862" s="118">
        <v>22</v>
      </c>
      <c r="G7862" s="119" t="s">
        <v>485</v>
      </c>
      <c r="H7862" s="120">
        <v>11</v>
      </c>
      <c r="I7862" s="115">
        <v>21</v>
      </c>
      <c r="J7862" s="116" t="s">
        <v>485</v>
      </c>
      <c r="K7862" s="121">
        <v>24</v>
      </c>
      <c r="L7862" s="108"/>
      <c r="M7862" s="122">
        <v>14879</v>
      </c>
      <c r="N7862" s="123">
        <v>14678</v>
      </c>
      <c r="O7862" s="124">
        <v>15518</v>
      </c>
      <c r="P7862" s="123">
        <v>16816</v>
      </c>
      <c r="Q7862" s="124">
        <v>17362</v>
      </c>
      <c r="R7862" s="123">
        <v>17922</v>
      </c>
      <c r="S7862" s="124">
        <v>18287</v>
      </c>
      <c r="T7862" s="123">
        <v>17996</v>
      </c>
      <c r="U7862" s="124">
        <v>18415</v>
      </c>
      <c r="V7862" s="123">
        <v>20419</v>
      </c>
      <c r="W7862" s="124">
        <v>21420</v>
      </c>
      <c r="X7862" s="123">
        <v>22136</v>
      </c>
      <c r="Y7862" s="124">
        <v>22594</v>
      </c>
      <c r="Z7862" s="123">
        <v>21478</v>
      </c>
      <c r="AA7862" s="124">
        <v>22981</v>
      </c>
      <c r="AB7862" s="123">
        <v>24184</v>
      </c>
      <c r="AC7862" s="124">
        <v>25077</v>
      </c>
      <c r="AD7862" s="123">
        <v>25157</v>
      </c>
      <c r="AE7862" s="125">
        <v>24285</v>
      </c>
      <c r="AF7862" s="126">
        <v>23479</v>
      </c>
    </row>
    <row r="7863" spans="2:32">
      <c r="B7863" s="127">
        <v>7825</v>
      </c>
      <c r="C7863" s="128">
        <v>7825</v>
      </c>
      <c r="D7863" s="129">
        <v>327</v>
      </c>
      <c r="E7863" s="130">
        <v>11</v>
      </c>
      <c r="F7863" s="131">
        <v>23</v>
      </c>
      <c r="G7863" s="132" t="s">
        <v>485</v>
      </c>
      <c r="H7863" s="133">
        <v>11</v>
      </c>
      <c r="I7863" s="128">
        <v>22</v>
      </c>
      <c r="J7863" s="129" t="s">
        <v>485</v>
      </c>
      <c r="K7863" s="134">
        <v>1</v>
      </c>
      <c r="L7863" s="108"/>
      <c r="M7863" s="81">
        <v>13896</v>
      </c>
      <c r="N7863" s="135">
        <v>13880</v>
      </c>
      <c r="O7863" s="136">
        <v>14573</v>
      </c>
      <c r="P7863" s="135">
        <v>15957</v>
      </c>
      <c r="Q7863" s="136">
        <v>16621</v>
      </c>
      <c r="R7863" s="135">
        <v>16726</v>
      </c>
      <c r="S7863" s="136">
        <v>17352</v>
      </c>
      <c r="T7863" s="135">
        <v>16751</v>
      </c>
      <c r="U7863" s="136">
        <v>17447</v>
      </c>
      <c r="V7863" s="135">
        <v>19821</v>
      </c>
      <c r="W7863" s="136">
        <v>20266</v>
      </c>
      <c r="X7863" s="135">
        <v>20933</v>
      </c>
      <c r="Y7863" s="136">
        <v>21474</v>
      </c>
      <c r="Z7863" s="135">
        <v>20429</v>
      </c>
      <c r="AA7863" s="136">
        <v>22792</v>
      </c>
      <c r="AB7863" s="135">
        <v>23676</v>
      </c>
      <c r="AC7863" s="136">
        <v>23958</v>
      </c>
      <c r="AD7863" s="135">
        <v>23943</v>
      </c>
      <c r="AE7863" s="137">
        <v>22048</v>
      </c>
      <c r="AF7863" s="138">
        <v>22394</v>
      </c>
    </row>
    <row r="7864" spans="2:32">
      <c r="B7864" s="114">
        <v>7826</v>
      </c>
      <c r="C7864" s="115">
        <v>7826</v>
      </c>
      <c r="D7864" s="116">
        <v>327</v>
      </c>
      <c r="E7864" s="117">
        <v>11</v>
      </c>
      <c r="F7864" s="118">
        <v>23</v>
      </c>
      <c r="G7864" s="119" t="s">
        <v>485</v>
      </c>
      <c r="H7864" s="120">
        <v>11</v>
      </c>
      <c r="I7864" s="115">
        <v>22</v>
      </c>
      <c r="J7864" s="116" t="s">
        <v>485</v>
      </c>
      <c r="K7864" s="121">
        <v>2</v>
      </c>
      <c r="L7864" s="108"/>
      <c r="M7864" s="122">
        <v>13481</v>
      </c>
      <c r="N7864" s="123">
        <v>13447</v>
      </c>
      <c r="O7864" s="124">
        <v>14229</v>
      </c>
      <c r="P7864" s="123">
        <v>15586</v>
      </c>
      <c r="Q7864" s="124">
        <v>16211</v>
      </c>
      <c r="R7864" s="123">
        <v>16309</v>
      </c>
      <c r="S7864" s="124">
        <v>16929</v>
      </c>
      <c r="T7864" s="123">
        <v>16362</v>
      </c>
      <c r="U7864" s="124">
        <v>17122</v>
      </c>
      <c r="V7864" s="123">
        <v>19419</v>
      </c>
      <c r="W7864" s="124">
        <v>19790</v>
      </c>
      <c r="X7864" s="123">
        <v>20430</v>
      </c>
      <c r="Y7864" s="124">
        <v>20927</v>
      </c>
      <c r="Z7864" s="123">
        <v>20007</v>
      </c>
      <c r="AA7864" s="124">
        <v>22267</v>
      </c>
      <c r="AB7864" s="123">
        <v>23115</v>
      </c>
      <c r="AC7864" s="124">
        <v>23331</v>
      </c>
      <c r="AD7864" s="123">
        <v>23318</v>
      </c>
      <c r="AE7864" s="125">
        <v>21527</v>
      </c>
      <c r="AF7864" s="126">
        <v>21924</v>
      </c>
    </row>
    <row r="7865" spans="2:32">
      <c r="B7865" s="127">
        <v>7827</v>
      </c>
      <c r="C7865" s="128">
        <v>7827</v>
      </c>
      <c r="D7865" s="129">
        <v>327</v>
      </c>
      <c r="E7865" s="130">
        <v>11</v>
      </c>
      <c r="F7865" s="131">
        <v>23</v>
      </c>
      <c r="G7865" s="132" t="s">
        <v>485</v>
      </c>
      <c r="H7865" s="133">
        <v>11</v>
      </c>
      <c r="I7865" s="128">
        <v>22</v>
      </c>
      <c r="J7865" s="129" t="s">
        <v>485</v>
      </c>
      <c r="K7865" s="134">
        <v>3</v>
      </c>
      <c r="L7865" s="108"/>
      <c r="M7865" s="81">
        <v>13241</v>
      </c>
      <c r="N7865" s="135">
        <v>13177</v>
      </c>
      <c r="O7865" s="136">
        <v>14049</v>
      </c>
      <c r="P7865" s="135">
        <v>15358</v>
      </c>
      <c r="Q7865" s="136">
        <v>16059</v>
      </c>
      <c r="R7865" s="135">
        <v>16134</v>
      </c>
      <c r="S7865" s="136">
        <v>16698</v>
      </c>
      <c r="T7865" s="135">
        <v>16192</v>
      </c>
      <c r="U7865" s="136">
        <v>17017</v>
      </c>
      <c r="V7865" s="135">
        <v>19270</v>
      </c>
      <c r="W7865" s="136">
        <v>19621</v>
      </c>
      <c r="X7865" s="135">
        <v>20180</v>
      </c>
      <c r="Y7865" s="136">
        <v>20624</v>
      </c>
      <c r="Z7865" s="135">
        <v>19836</v>
      </c>
      <c r="AA7865" s="136">
        <v>21965</v>
      </c>
      <c r="AB7865" s="135">
        <v>22848</v>
      </c>
      <c r="AC7865" s="136">
        <v>23055</v>
      </c>
      <c r="AD7865" s="135">
        <v>22917</v>
      </c>
      <c r="AE7865" s="137">
        <v>21202</v>
      </c>
      <c r="AF7865" s="138">
        <v>21689</v>
      </c>
    </row>
    <row r="7866" spans="2:32">
      <c r="B7866" s="114">
        <v>7828</v>
      </c>
      <c r="C7866" s="115">
        <v>7828</v>
      </c>
      <c r="D7866" s="116">
        <v>327</v>
      </c>
      <c r="E7866" s="117">
        <v>11</v>
      </c>
      <c r="F7866" s="118">
        <v>23</v>
      </c>
      <c r="G7866" s="119" t="s">
        <v>485</v>
      </c>
      <c r="H7866" s="120">
        <v>11</v>
      </c>
      <c r="I7866" s="115">
        <v>22</v>
      </c>
      <c r="J7866" s="116" t="s">
        <v>485</v>
      </c>
      <c r="K7866" s="121">
        <v>4</v>
      </c>
      <c r="L7866" s="108"/>
      <c r="M7866" s="122">
        <v>13196</v>
      </c>
      <c r="N7866" s="123">
        <v>12970</v>
      </c>
      <c r="O7866" s="124">
        <v>14048</v>
      </c>
      <c r="P7866" s="123">
        <v>15267</v>
      </c>
      <c r="Q7866" s="124">
        <v>15945</v>
      </c>
      <c r="R7866" s="123">
        <v>16015</v>
      </c>
      <c r="S7866" s="124">
        <v>16441</v>
      </c>
      <c r="T7866" s="123">
        <v>15899</v>
      </c>
      <c r="U7866" s="124">
        <v>16892</v>
      </c>
      <c r="V7866" s="123">
        <v>18952</v>
      </c>
      <c r="W7866" s="124">
        <v>19229</v>
      </c>
      <c r="X7866" s="123">
        <v>19698</v>
      </c>
      <c r="Y7866" s="124">
        <v>19967</v>
      </c>
      <c r="Z7866" s="123">
        <v>19425</v>
      </c>
      <c r="AA7866" s="124">
        <v>21331</v>
      </c>
      <c r="AB7866" s="123">
        <v>22146</v>
      </c>
      <c r="AC7866" s="124">
        <v>22296</v>
      </c>
      <c r="AD7866" s="123">
        <v>22040</v>
      </c>
      <c r="AE7866" s="125">
        <v>20453</v>
      </c>
      <c r="AF7866" s="126">
        <v>21137</v>
      </c>
    </row>
    <row r="7867" spans="2:32">
      <c r="B7867" s="127">
        <v>7829</v>
      </c>
      <c r="C7867" s="128">
        <v>7829</v>
      </c>
      <c r="D7867" s="129">
        <v>327</v>
      </c>
      <c r="E7867" s="130">
        <v>11</v>
      </c>
      <c r="F7867" s="131">
        <v>23</v>
      </c>
      <c r="G7867" s="132" t="s">
        <v>485</v>
      </c>
      <c r="H7867" s="133">
        <v>11</v>
      </c>
      <c r="I7867" s="128">
        <v>22</v>
      </c>
      <c r="J7867" s="129" t="s">
        <v>485</v>
      </c>
      <c r="K7867" s="134">
        <v>5</v>
      </c>
      <c r="L7867" s="108"/>
      <c r="M7867" s="81">
        <v>13426</v>
      </c>
      <c r="N7867" s="135">
        <v>12782</v>
      </c>
      <c r="O7867" s="136">
        <v>14169</v>
      </c>
      <c r="P7867" s="135">
        <v>15446</v>
      </c>
      <c r="Q7867" s="136">
        <v>15996</v>
      </c>
      <c r="R7867" s="135">
        <v>16085</v>
      </c>
      <c r="S7867" s="136">
        <v>16193</v>
      </c>
      <c r="T7867" s="135">
        <v>15555</v>
      </c>
      <c r="U7867" s="136">
        <v>16808</v>
      </c>
      <c r="V7867" s="135">
        <v>18761</v>
      </c>
      <c r="W7867" s="136">
        <v>18931</v>
      </c>
      <c r="X7867" s="135">
        <v>19319</v>
      </c>
      <c r="Y7867" s="136">
        <v>19214</v>
      </c>
      <c r="Z7867" s="135">
        <v>19031</v>
      </c>
      <c r="AA7867" s="136">
        <v>20815</v>
      </c>
      <c r="AB7867" s="135">
        <v>21494</v>
      </c>
      <c r="AC7867" s="136">
        <v>21644</v>
      </c>
      <c r="AD7867" s="135">
        <v>21019</v>
      </c>
      <c r="AE7867" s="137">
        <v>19592</v>
      </c>
      <c r="AF7867" s="138">
        <v>20562</v>
      </c>
    </row>
    <row r="7868" spans="2:32">
      <c r="B7868" s="114">
        <v>7830</v>
      </c>
      <c r="C7868" s="115">
        <v>7830</v>
      </c>
      <c r="D7868" s="116">
        <v>327</v>
      </c>
      <c r="E7868" s="117">
        <v>11</v>
      </c>
      <c r="F7868" s="118">
        <v>23</v>
      </c>
      <c r="G7868" s="119" t="s">
        <v>485</v>
      </c>
      <c r="H7868" s="120">
        <v>11</v>
      </c>
      <c r="I7868" s="115">
        <v>22</v>
      </c>
      <c r="J7868" s="116" t="s">
        <v>485</v>
      </c>
      <c r="K7868" s="121">
        <v>6</v>
      </c>
      <c r="L7868" s="108"/>
      <c r="M7868" s="122">
        <v>14129</v>
      </c>
      <c r="N7868" s="123">
        <v>12603</v>
      </c>
      <c r="O7868" s="124">
        <v>14773</v>
      </c>
      <c r="P7868" s="123">
        <v>16072</v>
      </c>
      <c r="Q7868" s="124">
        <v>16527</v>
      </c>
      <c r="R7868" s="123">
        <v>16635</v>
      </c>
      <c r="S7868" s="124">
        <v>16057</v>
      </c>
      <c r="T7868" s="123">
        <v>15265</v>
      </c>
      <c r="U7868" s="124">
        <v>17098</v>
      </c>
      <c r="V7868" s="123">
        <v>19036</v>
      </c>
      <c r="W7868" s="124">
        <v>18962</v>
      </c>
      <c r="X7868" s="123">
        <v>19313</v>
      </c>
      <c r="Y7868" s="124">
        <v>18519</v>
      </c>
      <c r="Z7868" s="123">
        <v>18950</v>
      </c>
      <c r="AA7868" s="124">
        <v>20652</v>
      </c>
      <c r="AB7868" s="123">
        <v>21304</v>
      </c>
      <c r="AC7868" s="124">
        <v>21267</v>
      </c>
      <c r="AD7868" s="123">
        <v>20052</v>
      </c>
      <c r="AE7868" s="125">
        <v>18782</v>
      </c>
      <c r="AF7868" s="126">
        <v>20307</v>
      </c>
    </row>
    <row r="7869" spans="2:32">
      <c r="B7869" s="127">
        <v>7831</v>
      </c>
      <c r="C7869" s="128">
        <v>7831</v>
      </c>
      <c r="D7869" s="129">
        <v>327</v>
      </c>
      <c r="E7869" s="130">
        <v>11</v>
      </c>
      <c r="F7869" s="131">
        <v>23</v>
      </c>
      <c r="G7869" s="132" t="s">
        <v>485</v>
      </c>
      <c r="H7869" s="133">
        <v>11</v>
      </c>
      <c r="I7869" s="128">
        <v>22</v>
      </c>
      <c r="J7869" s="129" t="s">
        <v>485</v>
      </c>
      <c r="K7869" s="134">
        <v>7</v>
      </c>
      <c r="L7869" s="108"/>
      <c r="M7869" s="81">
        <v>15479</v>
      </c>
      <c r="N7869" s="135">
        <v>12891</v>
      </c>
      <c r="O7869" s="136">
        <v>16007</v>
      </c>
      <c r="P7869" s="135">
        <v>17126</v>
      </c>
      <c r="Q7869" s="136">
        <v>17635</v>
      </c>
      <c r="R7869" s="135">
        <v>17962</v>
      </c>
      <c r="S7869" s="136">
        <v>16336</v>
      </c>
      <c r="T7869" s="135">
        <v>15481</v>
      </c>
      <c r="U7869" s="136">
        <v>18009</v>
      </c>
      <c r="V7869" s="135">
        <v>19824</v>
      </c>
      <c r="W7869" s="136">
        <v>19947</v>
      </c>
      <c r="X7869" s="135">
        <v>20200</v>
      </c>
      <c r="Y7869" s="136">
        <v>18427</v>
      </c>
      <c r="Z7869" s="135">
        <v>19630</v>
      </c>
      <c r="AA7869" s="136">
        <v>21055</v>
      </c>
      <c r="AB7869" s="135">
        <v>21800</v>
      </c>
      <c r="AC7869" s="136">
        <v>21902</v>
      </c>
      <c r="AD7869" s="135">
        <v>19761</v>
      </c>
      <c r="AE7869" s="137">
        <v>18497</v>
      </c>
      <c r="AF7869" s="138">
        <v>20868</v>
      </c>
    </row>
    <row r="7870" spans="2:32">
      <c r="B7870" s="114">
        <v>7832</v>
      </c>
      <c r="C7870" s="115">
        <v>7832</v>
      </c>
      <c r="D7870" s="116">
        <v>327</v>
      </c>
      <c r="E7870" s="117">
        <v>11</v>
      </c>
      <c r="F7870" s="118">
        <v>23</v>
      </c>
      <c r="G7870" s="119" t="s">
        <v>485</v>
      </c>
      <c r="H7870" s="120">
        <v>11</v>
      </c>
      <c r="I7870" s="115">
        <v>22</v>
      </c>
      <c r="J7870" s="116" t="s">
        <v>485</v>
      </c>
      <c r="K7870" s="121">
        <v>8</v>
      </c>
      <c r="L7870" s="108"/>
      <c r="M7870" s="122">
        <v>16796</v>
      </c>
      <c r="N7870" s="123">
        <v>14048</v>
      </c>
      <c r="O7870" s="124">
        <v>17293</v>
      </c>
      <c r="P7870" s="123">
        <v>18227</v>
      </c>
      <c r="Q7870" s="124">
        <v>18768</v>
      </c>
      <c r="R7870" s="123">
        <v>19336</v>
      </c>
      <c r="S7870" s="124">
        <v>17292</v>
      </c>
      <c r="T7870" s="123">
        <v>16529</v>
      </c>
      <c r="U7870" s="124">
        <v>19263</v>
      </c>
      <c r="V7870" s="123">
        <v>20787</v>
      </c>
      <c r="W7870" s="124">
        <v>21243</v>
      </c>
      <c r="X7870" s="123">
        <v>21449</v>
      </c>
      <c r="Y7870" s="124">
        <v>19168</v>
      </c>
      <c r="Z7870" s="123">
        <v>20752</v>
      </c>
      <c r="AA7870" s="124">
        <v>21780</v>
      </c>
      <c r="AB7870" s="123">
        <v>22541</v>
      </c>
      <c r="AC7870" s="124">
        <v>22985</v>
      </c>
      <c r="AD7870" s="123">
        <v>20427</v>
      </c>
      <c r="AE7870" s="125">
        <v>19233</v>
      </c>
      <c r="AF7870" s="126">
        <v>21935</v>
      </c>
    </row>
    <row r="7871" spans="2:32">
      <c r="B7871" s="127">
        <v>7833</v>
      </c>
      <c r="C7871" s="128">
        <v>7833</v>
      </c>
      <c r="D7871" s="129">
        <v>327</v>
      </c>
      <c r="E7871" s="130">
        <v>11</v>
      </c>
      <c r="F7871" s="131">
        <v>23</v>
      </c>
      <c r="G7871" s="132" t="s">
        <v>485</v>
      </c>
      <c r="H7871" s="133">
        <v>11</v>
      </c>
      <c r="I7871" s="128">
        <v>22</v>
      </c>
      <c r="J7871" s="129" t="s">
        <v>485</v>
      </c>
      <c r="K7871" s="134">
        <v>9</v>
      </c>
      <c r="L7871" s="108"/>
      <c r="M7871" s="81">
        <v>17094</v>
      </c>
      <c r="N7871" s="135">
        <v>14819</v>
      </c>
      <c r="O7871" s="136">
        <v>17691</v>
      </c>
      <c r="P7871" s="135">
        <v>18573</v>
      </c>
      <c r="Q7871" s="136">
        <v>18942</v>
      </c>
      <c r="R7871" s="135">
        <v>19624</v>
      </c>
      <c r="S7871" s="136">
        <v>17899</v>
      </c>
      <c r="T7871" s="135">
        <v>17215</v>
      </c>
      <c r="U7871" s="136">
        <v>19675</v>
      </c>
      <c r="V7871" s="135">
        <v>20898</v>
      </c>
      <c r="W7871" s="136">
        <v>21399</v>
      </c>
      <c r="X7871" s="135">
        <v>21708</v>
      </c>
      <c r="Y7871" s="136">
        <v>19670</v>
      </c>
      <c r="Z7871" s="135">
        <v>21017</v>
      </c>
      <c r="AA7871" s="136">
        <v>22132</v>
      </c>
      <c r="AB7871" s="135">
        <v>22510</v>
      </c>
      <c r="AC7871" s="136">
        <v>23101</v>
      </c>
      <c r="AD7871" s="135">
        <v>20877</v>
      </c>
      <c r="AE7871" s="137">
        <v>19736</v>
      </c>
      <c r="AF7871" s="138">
        <v>22152</v>
      </c>
    </row>
    <row r="7872" spans="2:32">
      <c r="B7872" s="114">
        <v>7834</v>
      </c>
      <c r="C7872" s="115">
        <v>7834</v>
      </c>
      <c r="D7872" s="116">
        <v>327</v>
      </c>
      <c r="E7872" s="117">
        <v>11</v>
      </c>
      <c r="F7872" s="118">
        <v>23</v>
      </c>
      <c r="G7872" s="119" t="s">
        <v>485</v>
      </c>
      <c r="H7872" s="120">
        <v>11</v>
      </c>
      <c r="I7872" s="115">
        <v>22</v>
      </c>
      <c r="J7872" s="116" t="s">
        <v>485</v>
      </c>
      <c r="K7872" s="121">
        <v>10</v>
      </c>
      <c r="L7872" s="108"/>
      <c r="M7872" s="122">
        <v>16943</v>
      </c>
      <c r="N7872" s="123">
        <v>15076</v>
      </c>
      <c r="O7872" s="124">
        <v>17605</v>
      </c>
      <c r="P7872" s="123">
        <v>18628</v>
      </c>
      <c r="Q7872" s="124">
        <v>18773</v>
      </c>
      <c r="R7872" s="123">
        <v>19478</v>
      </c>
      <c r="S7872" s="124">
        <v>18074</v>
      </c>
      <c r="T7872" s="123">
        <v>17545</v>
      </c>
      <c r="U7872" s="124">
        <v>19678</v>
      </c>
      <c r="V7872" s="123">
        <v>20800</v>
      </c>
      <c r="W7872" s="124">
        <v>21235</v>
      </c>
      <c r="X7872" s="123">
        <v>21637</v>
      </c>
      <c r="Y7872" s="124">
        <v>19757</v>
      </c>
      <c r="Z7872" s="123">
        <v>20893</v>
      </c>
      <c r="AA7872" s="124">
        <v>22241</v>
      </c>
      <c r="AB7872" s="123">
        <v>22289</v>
      </c>
      <c r="AC7872" s="124">
        <v>22818</v>
      </c>
      <c r="AD7872" s="123">
        <v>21019</v>
      </c>
      <c r="AE7872" s="125">
        <v>20172</v>
      </c>
      <c r="AF7872" s="126">
        <v>22070</v>
      </c>
    </row>
    <row r="7873" spans="2:32">
      <c r="B7873" s="127">
        <v>7835</v>
      </c>
      <c r="C7873" s="128">
        <v>7835</v>
      </c>
      <c r="D7873" s="129">
        <v>327</v>
      </c>
      <c r="E7873" s="130">
        <v>11</v>
      </c>
      <c r="F7873" s="131">
        <v>23</v>
      </c>
      <c r="G7873" s="132" t="s">
        <v>485</v>
      </c>
      <c r="H7873" s="133">
        <v>11</v>
      </c>
      <c r="I7873" s="128">
        <v>22</v>
      </c>
      <c r="J7873" s="129" t="s">
        <v>485</v>
      </c>
      <c r="K7873" s="134">
        <v>11</v>
      </c>
      <c r="L7873" s="108"/>
      <c r="M7873" s="81">
        <v>16925</v>
      </c>
      <c r="N7873" s="135">
        <v>15461</v>
      </c>
      <c r="O7873" s="136">
        <v>17798</v>
      </c>
      <c r="P7873" s="135">
        <v>19007</v>
      </c>
      <c r="Q7873" s="136">
        <v>18815</v>
      </c>
      <c r="R7873" s="135">
        <v>19443</v>
      </c>
      <c r="S7873" s="136">
        <v>18228</v>
      </c>
      <c r="T7873" s="135">
        <v>17989</v>
      </c>
      <c r="U7873" s="136">
        <v>19942</v>
      </c>
      <c r="V7873" s="135">
        <v>20914</v>
      </c>
      <c r="W7873" s="136">
        <v>21279</v>
      </c>
      <c r="X7873" s="135">
        <v>21679</v>
      </c>
      <c r="Y7873" s="136">
        <v>19522</v>
      </c>
      <c r="Z7873" s="135">
        <v>20747</v>
      </c>
      <c r="AA7873" s="136">
        <v>22441</v>
      </c>
      <c r="AB7873" s="135">
        <v>21997</v>
      </c>
      <c r="AC7873" s="136">
        <v>22453</v>
      </c>
      <c r="AD7873" s="135">
        <v>20842</v>
      </c>
      <c r="AE7873" s="137">
        <v>20726</v>
      </c>
      <c r="AF7873" s="138">
        <v>21963</v>
      </c>
    </row>
    <row r="7874" spans="2:32">
      <c r="B7874" s="114">
        <v>7836</v>
      </c>
      <c r="C7874" s="115">
        <v>7836</v>
      </c>
      <c r="D7874" s="116">
        <v>327</v>
      </c>
      <c r="E7874" s="117">
        <v>11</v>
      </c>
      <c r="F7874" s="118">
        <v>23</v>
      </c>
      <c r="G7874" s="119" t="s">
        <v>485</v>
      </c>
      <c r="H7874" s="120">
        <v>11</v>
      </c>
      <c r="I7874" s="115">
        <v>22</v>
      </c>
      <c r="J7874" s="116" t="s">
        <v>485</v>
      </c>
      <c r="K7874" s="121">
        <v>12</v>
      </c>
      <c r="L7874" s="108"/>
      <c r="M7874" s="122">
        <v>16921</v>
      </c>
      <c r="N7874" s="123">
        <v>15674</v>
      </c>
      <c r="O7874" s="124">
        <v>17946</v>
      </c>
      <c r="P7874" s="123">
        <v>19071</v>
      </c>
      <c r="Q7874" s="124">
        <v>18773</v>
      </c>
      <c r="R7874" s="123">
        <v>19416</v>
      </c>
      <c r="S7874" s="124">
        <v>18261</v>
      </c>
      <c r="T7874" s="123">
        <v>18205</v>
      </c>
      <c r="U7874" s="124">
        <v>20092</v>
      </c>
      <c r="V7874" s="123">
        <v>20876</v>
      </c>
      <c r="W7874" s="124">
        <v>21220</v>
      </c>
      <c r="X7874" s="123">
        <v>21675</v>
      </c>
      <c r="Y7874" s="124">
        <v>19301</v>
      </c>
      <c r="Z7874" s="123">
        <v>20635</v>
      </c>
      <c r="AA7874" s="124">
        <v>22206</v>
      </c>
      <c r="AB7874" s="123">
        <v>21715</v>
      </c>
      <c r="AC7874" s="124">
        <v>22117</v>
      </c>
      <c r="AD7874" s="123">
        <v>20638</v>
      </c>
      <c r="AE7874" s="125">
        <v>20972</v>
      </c>
      <c r="AF7874" s="126">
        <v>21870</v>
      </c>
    </row>
    <row r="7875" spans="2:32">
      <c r="B7875" s="127">
        <v>7837</v>
      </c>
      <c r="C7875" s="128">
        <v>7837</v>
      </c>
      <c r="D7875" s="129">
        <v>327</v>
      </c>
      <c r="E7875" s="130">
        <v>11</v>
      </c>
      <c r="F7875" s="131">
        <v>23</v>
      </c>
      <c r="G7875" s="132" t="s">
        <v>485</v>
      </c>
      <c r="H7875" s="133">
        <v>11</v>
      </c>
      <c r="I7875" s="128">
        <v>22</v>
      </c>
      <c r="J7875" s="129" t="s">
        <v>485</v>
      </c>
      <c r="K7875" s="134">
        <v>13</v>
      </c>
      <c r="L7875" s="108"/>
      <c r="M7875" s="81">
        <v>16422</v>
      </c>
      <c r="N7875" s="135">
        <v>15172</v>
      </c>
      <c r="O7875" s="136">
        <v>17496</v>
      </c>
      <c r="P7875" s="135">
        <v>18614</v>
      </c>
      <c r="Q7875" s="136">
        <v>18188</v>
      </c>
      <c r="R7875" s="135">
        <v>18888</v>
      </c>
      <c r="S7875" s="136">
        <v>17635</v>
      </c>
      <c r="T7875" s="135">
        <v>17709</v>
      </c>
      <c r="U7875" s="136">
        <v>19653</v>
      </c>
      <c r="V7875" s="135">
        <v>20285</v>
      </c>
      <c r="W7875" s="136">
        <v>20745</v>
      </c>
      <c r="X7875" s="135">
        <v>21134</v>
      </c>
      <c r="Y7875" s="136">
        <v>18554</v>
      </c>
      <c r="Z7875" s="135">
        <v>20088</v>
      </c>
      <c r="AA7875" s="136">
        <v>21603</v>
      </c>
      <c r="AB7875" s="135">
        <v>21004</v>
      </c>
      <c r="AC7875" s="136">
        <v>21513</v>
      </c>
      <c r="AD7875" s="135">
        <v>19878</v>
      </c>
      <c r="AE7875" s="137">
        <v>20460</v>
      </c>
      <c r="AF7875" s="138">
        <v>21317</v>
      </c>
    </row>
    <row r="7876" spans="2:32">
      <c r="B7876" s="114">
        <v>7838</v>
      </c>
      <c r="C7876" s="115">
        <v>7838</v>
      </c>
      <c r="D7876" s="116">
        <v>327</v>
      </c>
      <c r="E7876" s="117">
        <v>11</v>
      </c>
      <c r="F7876" s="118">
        <v>23</v>
      </c>
      <c r="G7876" s="119" t="s">
        <v>485</v>
      </c>
      <c r="H7876" s="120">
        <v>11</v>
      </c>
      <c r="I7876" s="115">
        <v>22</v>
      </c>
      <c r="J7876" s="116" t="s">
        <v>485</v>
      </c>
      <c r="K7876" s="121">
        <v>14</v>
      </c>
      <c r="L7876" s="108"/>
      <c r="M7876" s="122">
        <v>16384</v>
      </c>
      <c r="N7876" s="123">
        <v>15107</v>
      </c>
      <c r="O7876" s="124">
        <v>17492</v>
      </c>
      <c r="P7876" s="123">
        <v>18409</v>
      </c>
      <c r="Q7876" s="124">
        <v>18170</v>
      </c>
      <c r="R7876" s="123">
        <v>18762</v>
      </c>
      <c r="S7876" s="124">
        <v>17467</v>
      </c>
      <c r="T7876" s="123">
        <v>17621</v>
      </c>
      <c r="U7876" s="124">
        <v>19648</v>
      </c>
      <c r="V7876" s="123">
        <v>20189</v>
      </c>
      <c r="W7876" s="124">
        <v>20593</v>
      </c>
      <c r="X7876" s="123">
        <v>20942</v>
      </c>
      <c r="Y7876" s="124">
        <v>18406</v>
      </c>
      <c r="Z7876" s="123">
        <v>20069</v>
      </c>
      <c r="AA7876" s="124">
        <v>21300</v>
      </c>
      <c r="AB7876" s="123">
        <v>20909</v>
      </c>
      <c r="AC7876" s="124">
        <v>21382</v>
      </c>
      <c r="AD7876" s="123">
        <v>19671</v>
      </c>
      <c r="AE7876" s="125">
        <v>20310</v>
      </c>
      <c r="AF7876" s="126">
        <v>21280</v>
      </c>
    </row>
    <row r="7877" spans="2:32">
      <c r="B7877" s="127">
        <v>7839</v>
      </c>
      <c r="C7877" s="128">
        <v>7839</v>
      </c>
      <c r="D7877" s="129">
        <v>327</v>
      </c>
      <c r="E7877" s="130">
        <v>11</v>
      </c>
      <c r="F7877" s="131">
        <v>23</v>
      </c>
      <c r="G7877" s="132" t="s">
        <v>485</v>
      </c>
      <c r="H7877" s="133">
        <v>11</v>
      </c>
      <c r="I7877" s="128">
        <v>22</v>
      </c>
      <c r="J7877" s="129" t="s">
        <v>485</v>
      </c>
      <c r="K7877" s="134">
        <v>15</v>
      </c>
      <c r="L7877" s="108"/>
      <c r="M7877" s="81">
        <v>16744</v>
      </c>
      <c r="N7877" s="135">
        <v>15542</v>
      </c>
      <c r="O7877" s="136">
        <v>17925</v>
      </c>
      <c r="P7877" s="135">
        <v>18667</v>
      </c>
      <c r="Q7877" s="136">
        <v>18600</v>
      </c>
      <c r="R7877" s="135">
        <v>19029</v>
      </c>
      <c r="S7877" s="136">
        <v>17739</v>
      </c>
      <c r="T7877" s="135">
        <v>17929</v>
      </c>
      <c r="U7877" s="136">
        <v>19954</v>
      </c>
      <c r="V7877" s="135">
        <v>20514</v>
      </c>
      <c r="W7877" s="136">
        <v>20707</v>
      </c>
      <c r="X7877" s="135">
        <v>21087</v>
      </c>
      <c r="Y7877" s="136">
        <v>18877</v>
      </c>
      <c r="Z7877" s="135">
        <v>20614</v>
      </c>
      <c r="AA7877" s="136">
        <v>21661</v>
      </c>
      <c r="AB7877" s="135">
        <v>21481</v>
      </c>
      <c r="AC7877" s="136">
        <v>21728</v>
      </c>
      <c r="AD7877" s="135">
        <v>20113</v>
      </c>
      <c r="AE7877" s="137">
        <v>20544</v>
      </c>
      <c r="AF7877" s="138">
        <v>21809</v>
      </c>
    </row>
    <row r="7878" spans="2:32">
      <c r="B7878" s="114">
        <v>7840</v>
      </c>
      <c r="C7878" s="115">
        <v>7840</v>
      </c>
      <c r="D7878" s="116">
        <v>327</v>
      </c>
      <c r="E7878" s="117">
        <v>11</v>
      </c>
      <c r="F7878" s="118">
        <v>23</v>
      </c>
      <c r="G7878" s="119" t="s">
        <v>485</v>
      </c>
      <c r="H7878" s="120">
        <v>11</v>
      </c>
      <c r="I7878" s="115">
        <v>22</v>
      </c>
      <c r="J7878" s="116" t="s">
        <v>485</v>
      </c>
      <c r="K7878" s="121">
        <v>16</v>
      </c>
      <c r="L7878" s="108"/>
      <c r="M7878" s="122">
        <v>16850</v>
      </c>
      <c r="N7878" s="123">
        <v>15896</v>
      </c>
      <c r="O7878" s="124">
        <v>18146</v>
      </c>
      <c r="P7878" s="123">
        <v>18790</v>
      </c>
      <c r="Q7878" s="124">
        <v>18887</v>
      </c>
      <c r="R7878" s="123">
        <v>18975</v>
      </c>
      <c r="S7878" s="124">
        <v>17810</v>
      </c>
      <c r="T7878" s="123">
        <v>18092</v>
      </c>
      <c r="U7878" s="124">
        <v>19964</v>
      </c>
      <c r="V7878" s="123">
        <v>20630</v>
      </c>
      <c r="W7878" s="124">
        <v>20640</v>
      </c>
      <c r="X7878" s="123">
        <v>20818</v>
      </c>
      <c r="Y7878" s="124">
        <v>19088</v>
      </c>
      <c r="Z7878" s="123">
        <v>20847</v>
      </c>
      <c r="AA7878" s="124">
        <v>21993</v>
      </c>
      <c r="AB7878" s="123">
        <v>21812</v>
      </c>
      <c r="AC7878" s="124">
        <v>21848</v>
      </c>
      <c r="AD7878" s="123">
        <v>20280</v>
      </c>
      <c r="AE7878" s="125">
        <v>20577</v>
      </c>
      <c r="AF7878" s="126">
        <v>22016</v>
      </c>
    </row>
    <row r="7879" spans="2:32">
      <c r="B7879" s="127">
        <v>7841</v>
      </c>
      <c r="C7879" s="128">
        <v>7841</v>
      </c>
      <c r="D7879" s="129">
        <v>327</v>
      </c>
      <c r="E7879" s="130">
        <v>11</v>
      </c>
      <c r="F7879" s="131">
        <v>23</v>
      </c>
      <c r="G7879" s="132" t="s">
        <v>485</v>
      </c>
      <c r="H7879" s="133">
        <v>11</v>
      </c>
      <c r="I7879" s="128">
        <v>22</v>
      </c>
      <c r="J7879" s="129" t="s">
        <v>485</v>
      </c>
      <c r="K7879" s="134">
        <v>17</v>
      </c>
      <c r="L7879" s="108"/>
      <c r="M7879" s="81">
        <v>17514</v>
      </c>
      <c r="N7879" s="135">
        <v>16838</v>
      </c>
      <c r="O7879" s="136">
        <v>19025</v>
      </c>
      <c r="P7879" s="135">
        <v>19489</v>
      </c>
      <c r="Q7879" s="136">
        <v>19715</v>
      </c>
      <c r="R7879" s="135">
        <v>19698</v>
      </c>
      <c r="S7879" s="136">
        <v>18476</v>
      </c>
      <c r="T7879" s="135">
        <v>18969</v>
      </c>
      <c r="U7879" s="136">
        <v>20797</v>
      </c>
      <c r="V7879" s="135">
        <v>21334</v>
      </c>
      <c r="W7879" s="136">
        <v>21454</v>
      </c>
      <c r="X7879" s="135">
        <v>21530</v>
      </c>
      <c r="Y7879" s="136">
        <v>20037</v>
      </c>
      <c r="Z7879" s="135">
        <v>21880</v>
      </c>
      <c r="AA7879" s="136">
        <v>22796</v>
      </c>
      <c r="AB7879" s="135">
        <v>22809</v>
      </c>
      <c r="AC7879" s="136">
        <v>22783</v>
      </c>
      <c r="AD7879" s="135">
        <v>21251</v>
      </c>
      <c r="AE7879" s="137">
        <v>21429</v>
      </c>
      <c r="AF7879" s="138">
        <v>23079</v>
      </c>
    </row>
    <row r="7880" spans="2:32">
      <c r="B7880" s="114">
        <v>7842</v>
      </c>
      <c r="C7880" s="115">
        <v>7842</v>
      </c>
      <c r="D7880" s="116">
        <v>327</v>
      </c>
      <c r="E7880" s="117">
        <v>11</v>
      </c>
      <c r="F7880" s="118">
        <v>23</v>
      </c>
      <c r="G7880" s="119" t="s">
        <v>485</v>
      </c>
      <c r="H7880" s="120">
        <v>11</v>
      </c>
      <c r="I7880" s="115">
        <v>22</v>
      </c>
      <c r="J7880" s="116" t="s">
        <v>485</v>
      </c>
      <c r="K7880" s="121">
        <v>18</v>
      </c>
      <c r="L7880" s="108"/>
      <c r="M7880" s="122">
        <v>18355</v>
      </c>
      <c r="N7880" s="123">
        <v>17742</v>
      </c>
      <c r="O7880" s="124">
        <v>19707</v>
      </c>
      <c r="P7880" s="123">
        <v>20120</v>
      </c>
      <c r="Q7880" s="124">
        <v>20342</v>
      </c>
      <c r="R7880" s="123">
        <v>20507</v>
      </c>
      <c r="S7880" s="124">
        <v>19198</v>
      </c>
      <c r="T7880" s="123">
        <v>19668</v>
      </c>
      <c r="U7880" s="124">
        <v>21546</v>
      </c>
      <c r="V7880" s="123">
        <v>21860</v>
      </c>
      <c r="W7880" s="124">
        <v>22690</v>
      </c>
      <c r="X7880" s="123">
        <v>22578</v>
      </c>
      <c r="Y7880" s="124">
        <v>21148</v>
      </c>
      <c r="Z7880" s="123">
        <v>23060</v>
      </c>
      <c r="AA7880" s="124">
        <v>23468</v>
      </c>
      <c r="AB7880" s="123">
        <v>23702</v>
      </c>
      <c r="AC7880" s="124">
        <v>24470</v>
      </c>
      <c r="AD7880" s="123">
        <v>22470</v>
      </c>
      <c r="AE7880" s="125">
        <v>22328</v>
      </c>
      <c r="AF7880" s="126">
        <v>24345</v>
      </c>
    </row>
    <row r="7881" spans="2:32">
      <c r="B7881" s="127">
        <v>7843</v>
      </c>
      <c r="C7881" s="128">
        <v>7843</v>
      </c>
      <c r="D7881" s="129">
        <v>327</v>
      </c>
      <c r="E7881" s="130">
        <v>11</v>
      </c>
      <c r="F7881" s="131">
        <v>23</v>
      </c>
      <c r="G7881" s="132" t="s">
        <v>485</v>
      </c>
      <c r="H7881" s="133">
        <v>11</v>
      </c>
      <c r="I7881" s="128">
        <v>22</v>
      </c>
      <c r="J7881" s="129" t="s">
        <v>485</v>
      </c>
      <c r="K7881" s="134">
        <v>19</v>
      </c>
      <c r="L7881" s="108"/>
      <c r="M7881" s="81">
        <v>18239</v>
      </c>
      <c r="N7881" s="135">
        <v>17348</v>
      </c>
      <c r="O7881" s="136">
        <v>19373</v>
      </c>
      <c r="P7881" s="135">
        <v>19916</v>
      </c>
      <c r="Q7881" s="136">
        <v>20016</v>
      </c>
      <c r="R7881" s="135">
        <v>20513</v>
      </c>
      <c r="S7881" s="136">
        <v>18896</v>
      </c>
      <c r="T7881" s="135">
        <v>19316</v>
      </c>
      <c r="U7881" s="136">
        <v>21362</v>
      </c>
      <c r="V7881" s="135">
        <v>21831</v>
      </c>
      <c r="W7881" s="136">
        <v>22875</v>
      </c>
      <c r="X7881" s="135">
        <v>22971</v>
      </c>
      <c r="Y7881" s="136">
        <v>21274</v>
      </c>
      <c r="Z7881" s="135">
        <v>23113</v>
      </c>
      <c r="AA7881" s="136">
        <v>23864</v>
      </c>
      <c r="AB7881" s="135">
        <v>24099</v>
      </c>
      <c r="AC7881" s="136">
        <v>25104</v>
      </c>
      <c r="AD7881" s="135">
        <v>22808</v>
      </c>
      <c r="AE7881" s="137">
        <v>22561</v>
      </c>
      <c r="AF7881" s="138">
        <v>24526</v>
      </c>
    </row>
    <row r="7882" spans="2:32">
      <c r="B7882" s="114">
        <v>7844</v>
      </c>
      <c r="C7882" s="115">
        <v>7844</v>
      </c>
      <c r="D7882" s="116">
        <v>327</v>
      </c>
      <c r="E7882" s="117">
        <v>11</v>
      </c>
      <c r="F7882" s="118">
        <v>23</v>
      </c>
      <c r="G7882" s="119" t="s">
        <v>485</v>
      </c>
      <c r="H7882" s="120">
        <v>11</v>
      </c>
      <c r="I7882" s="115">
        <v>22</v>
      </c>
      <c r="J7882" s="116" t="s">
        <v>485</v>
      </c>
      <c r="K7882" s="121">
        <v>20</v>
      </c>
      <c r="L7882" s="108"/>
      <c r="M7882" s="122">
        <v>17922</v>
      </c>
      <c r="N7882" s="123">
        <v>16977</v>
      </c>
      <c r="O7882" s="124">
        <v>19166</v>
      </c>
      <c r="P7882" s="123">
        <v>19713</v>
      </c>
      <c r="Q7882" s="124">
        <v>19964</v>
      </c>
      <c r="R7882" s="123">
        <v>20342</v>
      </c>
      <c r="S7882" s="124">
        <v>18760</v>
      </c>
      <c r="T7882" s="123">
        <v>19255</v>
      </c>
      <c r="U7882" s="124">
        <v>21332</v>
      </c>
      <c r="V7882" s="123">
        <v>22122</v>
      </c>
      <c r="W7882" s="124">
        <v>23175</v>
      </c>
      <c r="X7882" s="123">
        <v>23213</v>
      </c>
      <c r="Y7882" s="124">
        <v>21636</v>
      </c>
      <c r="Z7882" s="123">
        <v>23521</v>
      </c>
      <c r="AA7882" s="124">
        <v>24346</v>
      </c>
      <c r="AB7882" s="123">
        <v>24881</v>
      </c>
      <c r="AC7882" s="124">
        <v>25831</v>
      </c>
      <c r="AD7882" s="123">
        <v>23417</v>
      </c>
      <c r="AE7882" s="125">
        <v>23125</v>
      </c>
      <c r="AF7882" s="126">
        <v>25086</v>
      </c>
    </row>
    <row r="7883" spans="2:32">
      <c r="B7883" s="127">
        <v>7845</v>
      </c>
      <c r="C7883" s="128">
        <v>7845</v>
      </c>
      <c r="D7883" s="129">
        <v>327</v>
      </c>
      <c r="E7883" s="130">
        <v>11</v>
      </c>
      <c r="F7883" s="131">
        <v>23</v>
      </c>
      <c r="G7883" s="132" t="s">
        <v>485</v>
      </c>
      <c r="H7883" s="133">
        <v>11</v>
      </c>
      <c r="I7883" s="128">
        <v>22</v>
      </c>
      <c r="J7883" s="129" t="s">
        <v>485</v>
      </c>
      <c r="K7883" s="134">
        <v>21</v>
      </c>
      <c r="L7883" s="108"/>
      <c r="M7883" s="81">
        <v>17637</v>
      </c>
      <c r="N7883" s="135">
        <v>16792</v>
      </c>
      <c r="O7883" s="136">
        <v>18873</v>
      </c>
      <c r="P7883" s="135">
        <v>19461</v>
      </c>
      <c r="Q7883" s="136">
        <v>19719</v>
      </c>
      <c r="R7883" s="135">
        <v>20213</v>
      </c>
      <c r="S7883" s="136">
        <v>18653</v>
      </c>
      <c r="T7883" s="135">
        <v>19321</v>
      </c>
      <c r="U7883" s="136">
        <v>21341</v>
      </c>
      <c r="V7883" s="135">
        <v>22272</v>
      </c>
      <c r="W7883" s="136">
        <v>23473</v>
      </c>
      <c r="X7883" s="135">
        <v>23647</v>
      </c>
      <c r="Y7883" s="136">
        <v>22113</v>
      </c>
      <c r="Z7883" s="135">
        <v>23945</v>
      </c>
      <c r="AA7883" s="136">
        <v>24969</v>
      </c>
      <c r="AB7883" s="135">
        <v>25595</v>
      </c>
      <c r="AC7883" s="136">
        <v>26630</v>
      </c>
      <c r="AD7883" s="135">
        <v>24199</v>
      </c>
      <c r="AE7883" s="137">
        <v>23899</v>
      </c>
      <c r="AF7883" s="138">
        <v>25711</v>
      </c>
    </row>
    <row r="7884" spans="2:32">
      <c r="B7884" s="114">
        <v>7846</v>
      </c>
      <c r="C7884" s="115">
        <v>7846</v>
      </c>
      <c r="D7884" s="116">
        <v>327</v>
      </c>
      <c r="E7884" s="117">
        <v>11</v>
      </c>
      <c r="F7884" s="118">
        <v>23</v>
      </c>
      <c r="G7884" s="119" t="s">
        <v>485</v>
      </c>
      <c r="H7884" s="120">
        <v>11</v>
      </c>
      <c r="I7884" s="115">
        <v>22</v>
      </c>
      <c r="J7884" s="116" t="s">
        <v>485</v>
      </c>
      <c r="K7884" s="121">
        <v>22</v>
      </c>
      <c r="L7884" s="108"/>
      <c r="M7884" s="122">
        <v>16916</v>
      </c>
      <c r="N7884" s="123">
        <v>16285</v>
      </c>
      <c r="O7884" s="124">
        <v>18215</v>
      </c>
      <c r="P7884" s="123">
        <v>18836</v>
      </c>
      <c r="Q7884" s="124">
        <v>19227</v>
      </c>
      <c r="R7884" s="123">
        <v>19589</v>
      </c>
      <c r="S7884" s="124">
        <v>18391</v>
      </c>
      <c r="T7884" s="123">
        <v>19052</v>
      </c>
      <c r="U7884" s="124">
        <v>20937</v>
      </c>
      <c r="V7884" s="123">
        <v>22092</v>
      </c>
      <c r="W7884" s="124">
        <v>23097</v>
      </c>
      <c r="X7884" s="123">
        <v>23388</v>
      </c>
      <c r="Y7884" s="124">
        <v>22208</v>
      </c>
      <c r="Z7884" s="123">
        <v>23789</v>
      </c>
      <c r="AA7884" s="124">
        <v>24926</v>
      </c>
      <c r="AB7884" s="123">
        <v>25755</v>
      </c>
      <c r="AC7884" s="124">
        <v>26551</v>
      </c>
      <c r="AD7884" s="123">
        <v>24481</v>
      </c>
      <c r="AE7884" s="125">
        <v>24076</v>
      </c>
      <c r="AF7884" s="126">
        <v>25680</v>
      </c>
    </row>
    <row r="7885" spans="2:32">
      <c r="B7885" s="127">
        <v>7847</v>
      </c>
      <c r="C7885" s="128">
        <v>7847</v>
      </c>
      <c r="D7885" s="129">
        <v>327</v>
      </c>
      <c r="E7885" s="130">
        <v>11</v>
      </c>
      <c r="F7885" s="131">
        <v>23</v>
      </c>
      <c r="G7885" s="132" t="s">
        <v>485</v>
      </c>
      <c r="H7885" s="133">
        <v>11</v>
      </c>
      <c r="I7885" s="128">
        <v>22</v>
      </c>
      <c r="J7885" s="129" t="s">
        <v>485</v>
      </c>
      <c r="K7885" s="134">
        <v>23</v>
      </c>
      <c r="L7885" s="108"/>
      <c r="M7885" s="81">
        <v>15887</v>
      </c>
      <c r="N7885" s="135">
        <v>15552</v>
      </c>
      <c r="O7885" s="136">
        <v>17284</v>
      </c>
      <c r="P7885" s="135">
        <v>17846</v>
      </c>
      <c r="Q7885" s="136">
        <v>18360</v>
      </c>
      <c r="R7885" s="135">
        <v>18643</v>
      </c>
      <c r="S7885" s="136">
        <v>17934</v>
      </c>
      <c r="T7885" s="135">
        <v>18448</v>
      </c>
      <c r="U7885" s="136">
        <v>20154</v>
      </c>
      <c r="V7885" s="135">
        <v>21372</v>
      </c>
      <c r="W7885" s="136">
        <v>22301</v>
      </c>
      <c r="X7885" s="135">
        <v>22658</v>
      </c>
      <c r="Y7885" s="136">
        <v>21998</v>
      </c>
      <c r="Z7885" s="135">
        <v>23126</v>
      </c>
      <c r="AA7885" s="136">
        <v>24312</v>
      </c>
      <c r="AB7885" s="135">
        <v>25230</v>
      </c>
      <c r="AC7885" s="136">
        <v>25910</v>
      </c>
      <c r="AD7885" s="135">
        <v>24360</v>
      </c>
      <c r="AE7885" s="137">
        <v>23709</v>
      </c>
      <c r="AF7885" s="138">
        <v>25083</v>
      </c>
    </row>
    <row r="7886" spans="2:32">
      <c r="B7886" s="114">
        <v>7848</v>
      </c>
      <c r="C7886" s="115">
        <v>7848</v>
      </c>
      <c r="D7886" s="116">
        <v>327</v>
      </c>
      <c r="E7886" s="117">
        <v>11</v>
      </c>
      <c r="F7886" s="118">
        <v>23</v>
      </c>
      <c r="G7886" s="119" t="s">
        <v>485</v>
      </c>
      <c r="H7886" s="120">
        <v>11</v>
      </c>
      <c r="I7886" s="115">
        <v>22</v>
      </c>
      <c r="J7886" s="116" t="s">
        <v>485</v>
      </c>
      <c r="K7886" s="121">
        <v>24</v>
      </c>
      <c r="L7886" s="108"/>
      <c r="M7886" s="122">
        <v>14758</v>
      </c>
      <c r="N7886" s="123">
        <v>14719</v>
      </c>
      <c r="O7886" s="124">
        <v>16300</v>
      </c>
      <c r="P7886" s="123">
        <v>16875</v>
      </c>
      <c r="Q7886" s="124">
        <v>17411</v>
      </c>
      <c r="R7886" s="123">
        <v>17574</v>
      </c>
      <c r="S7886" s="124">
        <v>17324</v>
      </c>
      <c r="T7886" s="123">
        <v>17777</v>
      </c>
      <c r="U7886" s="124">
        <v>19318</v>
      </c>
      <c r="V7886" s="123">
        <v>20599</v>
      </c>
      <c r="W7886" s="124">
        <v>21294</v>
      </c>
      <c r="X7886" s="123">
        <v>21767</v>
      </c>
      <c r="Y7886" s="124">
        <v>21504</v>
      </c>
      <c r="Z7886" s="123">
        <v>22360</v>
      </c>
      <c r="AA7886" s="124">
        <v>23608</v>
      </c>
      <c r="AB7886" s="123">
        <v>24526</v>
      </c>
      <c r="AC7886" s="124">
        <v>24982</v>
      </c>
      <c r="AD7886" s="123">
        <v>23942</v>
      </c>
      <c r="AE7886" s="125">
        <v>23196</v>
      </c>
      <c r="AF7886" s="126">
        <v>24362</v>
      </c>
    </row>
    <row r="7887" spans="2:32">
      <c r="B7887" s="127">
        <v>7849</v>
      </c>
      <c r="C7887" s="128">
        <v>7849</v>
      </c>
      <c r="D7887" s="129">
        <v>328</v>
      </c>
      <c r="E7887" s="130">
        <v>11</v>
      </c>
      <c r="F7887" s="131">
        <v>24</v>
      </c>
      <c r="G7887" s="132" t="s">
        <v>485</v>
      </c>
      <c r="H7887" s="133">
        <v>11</v>
      </c>
      <c r="I7887" s="128">
        <v>23</v>
      </c>
      <c r="J7887" s="129" t="s">
        <v>485</v>
      </c>
      <c r="K7887" s="134">
        <v>1</v>
      </c>
      <c r="L7887" s="108"/>
      <c r="M7887" s="81">
        <v>13833</v>
      </c>
      <c r="N7887" s="135">
        <v>13803</v>
      </c>
      <c r="O7887" s="136">
        <v>15443</v>
      </c>
      <c r="P7887" s="135">
        <v>16138</v>
      </c>
      <c r="Q7887" s="136">
        <v>16254</v>
      </c>
      <c r="R7887" s="135">
        <v>16674</v>
      </c>
      <c r="S7887" s="136">
        <v>16189</v>
      </c>
      <c r="T7887" s="135">
        <v>16838</v>
      </c>
      <c r="U7887" s="136">
        <v>18746</v>
      </c>
      <c r="V7887" s="135">
        <v>19445</v>
      </c>
      <c r="W7887" s="136">
        <v>20591</v>
      </c>
      <c r="X7887" s="135">
        <v>20697</v>
      </c>
      <c r="Y7887" s="136">
        <v>19703</v>
      </c>
      <c r="Z7887" s="135">
        <v>22145</v>
      </c>
      <c r="AA7887" s="136">
        <v>23104</v>
      </c>
      <c r="AB7887" s="135">
        <v>23419</v>
      </c>
      <c r="AC7887" s="136">
        <v>24319</v>
      </c>
      <c r="AD7887" s="135">
        <v>21766</v>
      </c>
      <c r="AE7887" s="137">
        <v>22138</v>
      </c>
      <c r="AF7887" s="138">
        <v>24352</v>
      </c>
    </row>
    <row r="7888" spans="2:32">
      <c r="B7888" s="114">
        <v>7850</v>
      </c>
      <c r="C7888" s="115">
        <v>7850</v>
      </c>
      <c r="D7888" s="116">
        <v>328</v>
      </c>
      <c r="E7888" s="117">
        <v>11</v>
      </c>
      <c r="F7888" s="118">
        <v>24</v>
      </c>
      <c r="G7888" s="119" t="s">
        <v>485</v>
      </c>
      <c r="H7888" s="120">
        <v>11</v>
      </c>
      <c r="I7888" s="115">
        <v>23</v>
      </c>
      <c r="J7888" s="116" t="s">
        <v>485</v>
      </c>
      <c r="K7888" s="121">
        <v>2</v>
      </c>
      <c r="L7888" s="108"/>
      <c r="M7888" s="122">
        <v>13425</v>
      </c>
      <c r="N7888" s="123">
        <v>13461</v>
      </c>
      <c r="O7888" s="124">
        <v>15067</v>
      </c>
      <c r="P7888" s="123">
        <v>15708</v>
      </c>
      <c r="Q7888" s="124">
        <v>15780</v>
      </c>
      <c r="R7888" s="123">
        <v>16238</v>
      </c>
      <c r="S7888" s="124">
        <v>15777</v>
      </c>
      <c r="T7888" s="123">
        <v>16493</v>
      </c>
      <c r="U7888" s="124">
        <v>18397</v>
      </c>
      <c r="V7888" s="123">
        <v>18965</v>
      </c>
      <c r="W7888" s="124">
        <v>20005</v>
      </c>
      <c r="X7888" s="123">
        <v>20190</v>
      </c>
      <c r="Y7888" s="124">
        <v>19251</v>
      </c>
      <c r="Z7888" s="123">
        <v>21643</v>
      </c>
      <c r="AA7888" s="124">
        <v>22563</v>
      </c>
      <c r="AB7888" s="123">
        <v>22804</v>
      </c>
      <c r="AC7888" s="124">
        <v>23647</v>
      </c>
      <c r="AD7888" s="123">
        <v>21253</v>
      </c>
      <c r="AE7888" s="125">
        <v>21673</v>
      </c>
      <c r="AF7888" s="126">
        <v>23787</v>
      </c>
    </row>
    <row r="7889" spans="2:32">
      <c r="B7889" s="127">
        <v>7851</v>
      </c>
      <c r="C7889" s="128">
        <v>7851</v>
      </c>
      <c r="D7889" s="129">
        <v>328</v>
      </c>
      <c r="E7889" s="130">
        <v>11</v>
      </c>
      <c r="F7889" s="131">
        <v>24</v>
      </c>
      <c r="G7889" s="132" t="s">
        <v>485</v>
      </c>
      <c r="H7889" s="133">
        <v>11</v>
      </c>
      <c r="I7889" s="128">
        <v>23</v>
      </c>
      <c r="J7889" s="129" t="s">
        <v>485</v>
      </c>
      <c r="K7889" s="134">
        <v>3</v>
      </c>
      <c r="L7889" s="108"/>
      <c r="M7889" s="81">
        <v>13160</v>
      </c>
      <c r="N7889" s="135">
        <v>13304</v>
      </c>
      <c r="O7889" s="136">
        <v>14870</v>
      </c>
      <c r="P7889" s="135">
        <v>15582</v>
      </c>
      <c r="Q7889" s="136">
        <v>15664</v>
      </c>
      <c r="R7889" s="135">
        <v>16047</v>
      </c>
      <c r="S7889" s="136">
        <v>15656</v>
      </c>
      <c r="T7889" s="135">
        <v>16436</v>
      </c>
      <c r="U7889" s="136">
        <v>18221</v>
      </c>
      <c r="V7889" s="135">
        <v>18892</v>
      </c>
      <c r="W7889" s="136">
        <v>19736</v>
      </c>
      <c r="X7889" s="135">
        <v>19932</v>
      </c>
      <c r="Y7889" s="136">
        <v>19021</v>
      </c>
      <c r="Z7889" s="135">
        <v>21390</v>
      </c>
      <c r="AA7889" s="136">
        <v>22335</v>
      </c>
      <c r="AB7889" s="135">
        <v>22572</v>
      </c>
      <c r="AC7889" s="136">
        <v>23194</v>
      </c>
      <c r="AD7889" s="135">
        <v>20958</v>
      </c>
      <c r="AE7889" s="137">
        <v>21472</v>
      </c>
      <c r="AF7889" s="138">
        <v>23457</v>
      </c>
    </row>
    <row r="7890" spans="2:32">
      <c r="B7890" s="114">
        <v>7852</v>
      </c>
      <c r="C7890" s="115">
        <v>7852</v>
      </c>
      <c r="D7890" s="116">
        <v>328</v>
      </c>
      <c r="E7890" s="117">
        <v>11</v>
      </c>
      <c r="F7890" s="118">
        <v>24</v>
      </c>
      <c r="G7890" s="119" t="s">
        <v>485</v>
      </c>
      <c r="H7890" s="120">
        <v>11</v>
      </c>
      <c r="I7890" s="115">
        <v>23</v>
      </c>
      <c r="J7890" s="116" t="s">
        <v>485</v>
      </c>
      <c r="K7890" s="121">
        <v>4</v>
      </c>
      <c r="L7890" s="108"/>
      <c r="M7890" s="122">
        <v>12981</v>
      </c>
      <c r="N7890" s="123">
        <v>13278</v>
      </c>
      <c r="O7890" s="124">
        <v>14774</v>
      </c>
      <c r="P7890" s="123">
        <v>15464</v>
      </c>
      <c r="Q7890" s="124">
        <v>15561</v>
      </c>
      <c r="R7890" s="123">
        <v>15798</v>
      </c>
      <c r="S7890" s="124">
        <v>15370</v>
      </c>
      <c r="T7890" s="123">
        <v>16328</v>
      </c>
      <c r="U7890" s="124">
        <v>17959</v>
      </c>
      <c r="V7890" s="123">
        <v>18553</v>
      </c>
      <c r="W7890" s="124">
        <v>19273</v>
      </c>
      <c r="X7890" s="123">
        <v>19336</v>
      </c>
      <c r="Y7890" s="124">
        <v>18448</v>
      </c>
      <c r="Z7890" s="123">
        <v>20791</v>
      </c>
      <c r="AA7890" s="124">
        <v>21667</v>
      </c>
      <c r="AB7890" s="123">
        <v>21843</v>
      </c>
      <c r="AC7890" s="124">
        <v>22390</v>
      </c>
      <c r="AD7890" s="123">
        <v>20212</v>
      </c>
      <c r="AE7890" s="125">
        <v>20913</v>
      </c>
      <c r="AF7890" s="126">
        <v>22685</v>
      </c>
    </row>
    <row r="7891" spans="2:32">
      <c r="B7891" s="127">
        <v>7853</v>
      </c>
      <c r="C7891" s="128">
        <v>7853</v>
      </c>
      <c r="D7891" s="129">
        <v>328</v>
      </c>
      <c r="E7891" s="130">
        <v>11</v>
      </c>
      <c r="F7891" s="131">
        <v>24</v>
      </c>
      <c r="G7891" s="132" t="s">
        <v>485</v>
      </c>
      <c r="H7891" s="133">
        <v>11</v>
      </c>
      <c r="I7891" s="128">
        <v>23</v>
      </c>
      <c r="J7891" s="129" t="s">
        <v>485</v>
      </c>
      <c r="K7891" s="134">
        <v>5</v>
      </c>
      <c r="L7891" s="108"/>
      <c r="M7891" s="81">
        <v>12845</v>
      </c>
      <c r="N7891" s="135">
        <v>13392</v>
      </c>
      <c r="O7891" s="136">
        <v>14955</v>
      </c>
      <c r="P7891" s="135">
        <v>15526</v>
      </c>
      <c r="Q7891" s="136">
        <v>15628</v>
      </c>
      <c r="R7891" s="135">
        <v>15590</v>
      </c>
      <c r="S7891" s="136">
        <v>15065</v>
      </c>
      <c r="T7891" s="135">
        <v>16293</v>
      </c>
      <c r="U7891" s="136">
        <v>17844</v>
      </c>
      <c r="V7891" s="135">
        <v>18338</v>
      </c>
      <c r="W7891" s="136">
        <v>18897</v>
      </c>
      <c r="X7891" s="135">
        <v>18648</v>
      </c>
      <c r="Y7891" s="136">
        <v>17804</v>
      </c>
      <c r="Z7891" s="135">
        <v>20313</v>
      </c>
      <c r="AA7891" s="136">
        <v>21045</v>
      </c>
      <c r="AB7891" s="135">
        <v>21216</v>
      </c>
      <c r="AC7891" s="136">
        <v>21583</v>
      </c>
      <c r="AD7891" s="135">
        <v>19352</v>
      </c>
      <c r="AE7891" s="137">
        <v>20328</v>
      </c>
      <c r="AF7891" s="138">
        <v>21994</v>
      </c>
    </row>
    <row r="7892" spans="2:32">
      <c r="B7892" s="114">
        <v>7854</v>
      </c>
      <c r="C7892" s="115">
        <v>7854</v>
      </c>
      <c r="D7892" s="116">
        <v>328</v>
      </c>
      <c r="E7892" s="117">
        <v>11</v>
      </c>
      <c r="F7892" s="118">
        <v>24</v>
      </c>
      <c r="G7892" s="119" t="s">
        <v>485</v>
      </c>
      <c r="H7892" s="120">
        <v>11</v>
      </c>
      <c r="I7892" s="115">
        <v>23</v>
      </c>
      <c r="J7892" s="116" t="s">
        <v>485</v>
      </c>
      <c r="K7892" s="121">
        <v>6</v>
      </c>
      <c r="L7892" s="108"/>
      <c r="M7892" s="122">
        <v>12819</v>
      </c>
      <c r="N7892" s="123">
        <v>13992</v>
      </c>
      <c r="O7892" s="124">
        <v>15574</v>
      </c>
      <c r="P7892" s="123">
        <v>16070</v>
      </c>
      <c r="Q7892" s="124">
        <v>16097</v>
      </c>
      <c r="R7892" s="123">
        <v>15487</v>
      </c>
      <c r="S7892" s="124">
        <v>14809</v>
      </c>
      <c r="T7892" s="123">
        <v>16637</v>
      </c>
      <c r="U7892" s="124">
        <v>18198</v>
      </c>
      <c r="V7892" s="123">
        <v>18450</v>
      </c>
      <c r="W7892" s="124">
        <v>18782</v>
      </c>
      <c r="X7892" s="123">
        <v>18045</v>
      </c>
      <c r="Y7892" s="124">
        <v>17232</v>
      </c>
      <c r="Z7892" s="123">
        <v>20206</v>
      </c>
      <c r="AA7892" s="124">
        <v>20903</v>
      </c>
      <c r="AB7892" s="123">
        <v>20883</v>
      </c>
      <c r="AC7892" s="124">
        <v>21052</v>
      </c>
      <c r="AD7892" s="123">
        <v>18559</v>
      </c>
      <c r="AE7892" s="125">
        <v>20076</v>
      </c>
      <c r="AF7892" s="126">
        <v>21668</v>
      </c>
    </row>
    <row r="7893" spans="2:32">
      <c r="B7893" s="127">
        <v>7855</v>
      </c>
      <c r="C7893" s="128">
        <v>7855</v>
      </c>
      <c r="D7893" s="129">
        <v>328</v>
      </c>
      <c r="E7893" s="130">
        <v>11</v>
      </c>
      <c r="F7893" s="131">
        <v>24</v>
      </c>
      <c r="G7893" s="132" t="s">
        <v>485</v>
      </c>
      <c r="H7893" s="133">
        <v>11</v>
      </c>
      <c r="I7893" s="128">
        <v>23</v>
      </c>
      <c r="J7893" s="129" t="s">
        <v>485</v>
      </c>
      <c r="K7893" s="134">
        <v>7</v>
      </c>
      <c r="L7893" s="108"/>
      <c r="M7893" s="81">
        <v>13286</v>
      </c>
      <c r="N7893" s="135">
        <v>15278</v>
      </c>
      <c r="O7893" s="136">
        <v>16689</v>
      </c>
      <c r="P7893" s="135">
        <v>17225</v>
      </c>
      <c r="Q7893" s="136">
        <v>17361</v>
      </c>
      <c r="R7893" s="135">
        <v>15835</v>
      </c>
      <c r="S7893" s="136">
        <v>15098</v>
      </c>
      <c r="T7893" s="135">
        <v>17639</v>
      </c>
      <c r="U7893" s="136">
        <v>19043</v>
      </c>
      <c r="V7893" s="135">
        <v>19535</v>
      </c>
      <c r="W7893" s="136">
        <v>19492</v>
      </c>
      <c r="X7893" s="135">
        <v>18049</v>
      </c>
      <c r="Y7893" s="136">
        <v>17146</v>
      </c>
      <c r="Z7893" s="135">
        <v>20669</v>
      </c>
      <c r="AA7893" s="136">
        <v>21454</v>
      </c>
      <c r="AB7893" s="135">
        <v>21550</v>
      </c>
      <c r="AC7893" s="136">
        <v>21472</v>
      </c>
      <c r="AD7893" s="135">
        <v>18304</v>
      </c>
      <c r="AE7893" s="137">
        <v>20654</v>
      </c>
      <c r="AF7893" s="138">
        <v>21968</v>
      </c>
    </row>
    <row r="7894" spans="2:32">
      <c r="B7894" s="114">
        <v>7856</v>
      </c>
      <c r="C7894" s="115">
        <v>7856</v>
      </c>
      <c r="D7894" s="116">
        <v>328</v>
      </c>
      <c r="E7894" s="117">
        <v>11</v>
      </c>
      <c r="F7894" s="118">
        <v>24</v>
      </c>
      <c r="G7894" s="119" t="s">
        <v>485</v>
      </c>
      <c r="H7894" s="120">
        <v>11</v>
      </c>
      <c r="I7894" s="115">
        <v>23</v>
      </c>
      <c r="J7894" s="116" t="s">
        <v>485</v>
      </c>
      <c r="K7894" s="121">
        <v>8</v>
      </c>
      <c r="L7894" s="108"/>
      <c r="M7894" s="122">
        <v>14245</v>
      </c>
      <c r="N7894" s="123">
        <v>16523</v>
      </c>
      <c r="O7894" s="124">
        <v>17765</v>
      </c>
      <c r="P7894" s="123">
        <v>18328</v>
      </c>
      <c r="Q7894" s="124">
        <v>18757</v>
      </c>
      <c r="R7894" s="123">
        <v>16725</v>
      </c>
      <c r="S7894" s="124">
        <v>16117</v>
      </c>
      <c r="T7894" s="123">
        <v>18877</v>
      </c>
      <c r="U7894" s="124">
        <v>19952</v>
      </c>
      <c r="V7894" s="123">
        <v>20822</v>
      </c>
      <c r="W7894" s="124">
        <v>20575</v>
      </c>
      <c r="X7894" s="123">
        <v>18771</v>
      </c>
      <c r="Y7894" s="124">
        <v>17947</v>
      </c>
      <c r="Z7894" s="123">
        <v>21377</v>
      </c>
      <c r="AA7894" s="124">
        <v>22173</v>
      </c>
      <c r="AB7894" s="123">
        <v>22615</v>
      </c>
      <c r="AC7894" s="124">
        <v>22434</v>
      </c>
      <c r="AD7894" s="123">
        <v>19002</v>
      </c>
      <c r="AE7894" s="125">
        <v>21672</v>
      </c>
      <c r="AF7894" s="126">
        <v>22578</v>
      </c>
    </row>
    <row r="7895" spans="2:32">
      <c r="B7895" s="127">
        <v>7857</v>
      </c>
      <c r="C7895" s="128">
        <v>7857</v>
      </c>
      <c r="D7895" s="129">
        <v>328</v>
      </c>
      <c r="E7895" s="130">
        <v>11</v>
      </c>
      <c r="F7895" s="131">
        <v>24</v>
      </c>
      <c r="G7895" s="132" t="s">
        <v>485</v>
      </c>
      <c r="H7895" s="133">
        <v>11</v>
      </c>
      <c r="I7895" s="128">
        <v>23</v>
      </c>
      <c r="J7895" s="129" t="s">
        <v>485</v>
      </c>
      <c r="K7895" s="134">
        <v>9</v>
      </c>
      <c r="L7895" s="108"/>
      <c r="M7895" s="81">
        <v>14830</v>
      </c>
      <c r="N7895" s="135">
        <v>16939</v>
      </c>
      <c r="O7895" s="136">
        <v>18135</v>
      </c>
      <c r="P7895" s="135">
        <v>18527</v>
      </c>
      <c r="Q7895" s="136">
        <v>19043</v>
      </c>
      <c r="R7895" s="135">
        <v>17343</v>
      </c>
      <c r="S7895" s="136">
        <v>16833</v>
      </c>
      <c r="T7895" s="135">
        <v>19333</v>
      </c>
      <c r="U7895" s="136">
        <v>20344</v>
      </c>
      <c r="V7895" s="135">
        <v>21011</v>
      </c>
      <c r="W7895" s="136">
        <v>20954</v>
      </c>
      <c r="X7895" s="135">
        <v>19300</v>
      </c>
      <c r="Y7895" s="136">
        <v>18534</v>
      </c>
      <c r="Z7895" s="135">
        <v>21745</v>
      </c>
      <c r="AA7895" s="136">
        <v>22174</v>
      </c>
      <c r="AB7895" s="135">
        <v>22734</v>
      </c>
      <c r="AC7895" s="136">
        <v>22679</v>
      </c>
      <c r="AD7895" s="135">
        <v>19516</v>
      </c>
      <c r="AE7895" s="137">
        <v>21900</v>
      </c>
      <c r="AF7895" s="138">
        <v>22932</v>
      </c>
    </row>
    <row r="7896" spans="2:32">
      <c r="B7896" s="114">
        <v>7858</v>
      </c>
      <c r="C7896" s="115">
        <v>7858</v>
      </c>
      <c r="D7896" s="116">
        <v>328</v>
      </c>
      <c r="E7896" s="117">
        <v>11</v>
      </c>
      <c r="F7896" s="118">
        <v>24</v>
      </c>
      <c r="G7896" s="119" t="s">
        <v>485</v>
      </c>
      <c r="H7896" s="120">
        <v>11</v>
      </c>
      <c r="I7896" s="115">
        <v>23</v>
      </c>
      <c r="J7896" s="116" t="s">
        <v>485</v>
      </c>
      <c r="K7896" s="121">
        <v>10</v>
      </c>
      <c r="L7896" s="108"/>
      <c r="M7896" s="122">
        <v>15149</v>
      </c>
      <c r="N7896" s="123">
        <v>16998</v>
      </c>
      <c r="O7896" s="124">
        <v>18300</v>
      </c>
      <c r="P7896" s="123">
        <v>18461</v>
      </c>
      <c r="Q7896" s="124">
        <v>19046</v>
      </c>
      <c r="R7896" s="123">
        <v>17586</v>
      </c>
      <c r="S7896" s="124">
        <v>17215</v>
      </c>
      <c r="T7896" s="123">
        <v>19378</v>
      </c>
      <c r="U7896" s="124">
        <v>20760</v>
      </c>
      <c r="V7896" s="123">
        <v>20868</v>
      </c>
      <c r="W7896" s="124">
        <v>21022</v>
      </c>
      <c r="X7896" s="123">
        <v>19592</v>
      </c>
      <c r="Y7896" s="124">
        <v>19138</v>
      </c>
      <c r="Z7896" s="123">
        <v>22058</v>
      </c>
      <c r="AA7896" s="124">
        <v>22163</v>
      </c>
      <c r="AB7896" s="123">
        <v>22658</v>
      </c>
      <c r="AC7896" s="124">
        <v>23000</v>
      </c>
      <c r="AD7896" s="123">
        <v>20162</v>
      </c>
      <c r="AE7896" s="125">
        <v>22031</v>
      </c>
      <c r="AF7896" s="126">
        <v>23302</v>
      </c>
    </row>
    <row r="7897" spans="2:32">
      <c r="B7897" s="127">
        <v>7859</v>
      </c>
      <c r="C7897" s="128">
        <v>7859</v>
      </c>
      <c r="D7897" s="129">
        <v>328</v>
      </c>
      <c r="E7897" s="130">
        <v>11</v>
      </c>
      <c r="F7897" s="131">
        <v>24</v>
      </c>
      <c r="G7897" s="132" t="s">
        <v>485</v>
      </c>
      <c r="H7897" s="133">
        <v>11</v>
      </c>
      <c r="I7897" s="128">
        <v>23</v>
      </c>
      <c r="J7897" s="129" t="s">
        <v>485</v>
      </c>
      <c r="K7897" s="134">
        <v>11</v>
      </c>
      <c r="L7897" s="108"/>
      <c r="M7897" s="81">
        <v>15321</v>
      </c>
      <c r="N7897" s="135">
        <v>17047</v>
      </c>
      <c r="O7897" s="136">
        <v>18488</v>
      </c>
      <c r="P7897" s="135">
        <v>18289</v>
      </c>
      <c r="Q7897" s="136">
        <v>19063</v>
      </c>
      <c r="R7897" s="135">
        <v>17434</v>
      </c>
      <c r="S7897" s="136">
        <v>17320</v>
      </c>
      <c r="T7897" s="135">
        <v>19281</v>
      </c>
      <c r="U7897" s="136">
        <v>21342</v>
      </c>
      <c r="V7897" s="135">
        <v>20488</v>
      </c>
      <c r="W7897" s="136">
        <v>20853</v>
      </c>
      <c r="X7897" s="135">
        <v>19405</v>
      </c>
      <c r="Y7897" s="136">
        <v>19699</v>
      </c>
      <c r="Z7897" s="135">
        <v>22299</v>
      </c>
      <c r="AA7897" s="136">
        <v>21921</v>
      </c>
      <c r="AB7897" s="135">
        <v>22343</v>
      </c>
      <c r="AC7897" s="136">
        <v>23363</v>
      </c>
      <c r="AD7897" s="135">
        <v>20768</v>
      </c>
      <c r="AE7897" s="137">
        <v>21979</v>
      </c>
      <c r="AF7897" s="138">
        <v>23607</v>
      </c>
    </row>
    <row r="7898" spans="2:32">
      <c r="B7898" s="114">
        <v>7860</v>
      </c>
      <c r="C7898" s="115">
        <v>7860</v>
      </c>
      <c r="D7898" s="116">
        <v>328</v>
      </c>
      <c r="E7898" s="117">
        <v>11</v>
      </c>
      <c r="F7898" s="118">
        <v>24</v>
      </c>
      <c r="G7898" s="119" t="s">
        <v>485</v>
      </c>
      <c r="H7898" s="120">
        <v>11</v>
      </c>
      <c r="I7898" s="115">
        <v>23</v>
      </c>
      <c r="J7898" s="116" t="s">
        <v>485</v>
      </c>
      <c r="K7898" s="121">
        <v>12</v>
      </c>
      <c r="L7898" s="108"/>
      <c r="M7898" s="122">
        <v>15427</v>
      </c>
      <c r="N7898" s="123">
        <v>17167</v>
      </c>
      <c r="O7898" s="124">
        <v>18504</v>
      </c>
      <c r="P7898" s="123">
        <v>18171</v>
      </c>
      <c r="Q7898" s="124">
        <v>19083</v>
      </c>
      <c r="R7898" s="123">
        <v>17339</v>
      </c>
      <c r="S7898" s="124">
        <v>17384</v>
      </c>
      <c r="T7898" s="123">
        <v>19264</v>
      </c>
      <c r="U7898" s="124">
        <v>21478</v>
      </c>
      <c r="V7898" s="123">
        <v>20228</v>
      </c>
      <c r="W7898" s="124">
        <v>20689</v>
      </c>
      <c r="X7898" s="123">
        <v>19263</v>
      </c>
      <c r="Y7898" s="124">
        <v>20013</v>
      </c>
      <c r="Z7898" s="123">
        <v>22142</v>
      </c>
      <c r="AA7898" s="124">
        <v>21717</v>
      </c>
      <c r="AB7898" s="123">
        <v>22106</v>
      </c>
      <c r="AC7898" s="124">
        <v>23500</v>
      </c>
      <c r="AD7898" s="123">
        <v>21093</v>
      </c>
      <c r="AE7898" s="125">
        <v>21963</v>
      </c>
      <c r="AF7898" s="126">
        <v>23458</v>
      </c>
    </row>
    <row r="7899" spans="2:32">
      <c r="B7899" s="127">
        <v>7861</v>
      </c>
      <c r="C7899" s="128">
        <v>7861</v>
      </c>
      <c r="D7899" s="129">
        <v>328</v>
      </c>
      <c r="E7899" s="130">
        <v>11</v>
      </c>
      <c r="F7899" s="131">
        <v>24</v>
      </c>
      <c r="G7899" s="132" t="s">
        <v>485</v>
      </c>
      <c r="H7899" s="133">
        <v>11</v>
      </c>
      <c r="I7899" s="128">
        <v>23</v>
      </c>
      <c r="J7899" s="129" t="s">
        <v>485</v>
      </c>
      <c r="K7899" s="134">
        <v>13</v>
      </c>
      <c r="L7899" s="108"/>
      <c r="M7899" s="81">
        <v>15321</v>
      </c>
      <c r="N7899" s="135">
        <v>17177</v>
      </c>
      <c r="O7899" s="136">
        <v>18494</v>
      </c>
      <c r="P7899" s="135">
        <v>18024</v>
      </c>
      <c r="Q7899" s="136">
        <v>19117</v>
      </c>
      <c r="R7899" s="135">
        <v>17135</v>
      </c>
      <c r="S7899" s="136">
        <v>17299</v>
      </c>
      <c r="T7899" s="135">
        <v>19227</v>
      </c>
      <c r="U7899" s="136">
        <v>21501</v>
      </c>
      <c r="V7899" s="135">
        <v>20143</v>
      </c>
      <c r="W7899" s="136">
        <v>20571</v>
      </c>
      <c r="X7899" s="135">
        <v>19021</v>
      </c>
      <c r="Y7899" s="136">
        <v>20006</v>
      </c>
      <c r="Z7899" s="135">
        <v>22036</v>
      </c>
      <c r="AA7899" s="136">
        <v>21509</v>
      </c>
      <c r="AB7899" s="135">
        <v>22003</v>
      </c>
      <c r="AC7899" s="136">
        <v>23472</v>
      </c>
      <c r="AD7899" s="135">
        <v>21080</v>
      </c>
      <c r="AE7899" s="137">
        <v>21909</v>
      </c>
      <c r="AF7899" s="138">
        <v>23354</v>
      </c>
    </row>
    <row r="7900" spans="2:32">
      <c r="B7900" s="114">
        <v>7862</v>
      </c>
      <c r="C7900" s="115">
        <v>7862</v>
      </c>
      <c r="D7900" s="116">
        <v>328</v>
      </c>
      <c r="E7900" s="117">
        <v>11</v>
      </c>
      <c r="F7900" s="118">
        <v>24</v>
      </c>
      <c r="G7900" s="119" t="s">
        <v>485</v>
      </c>
      <c r="H7900" s="120">
        <v>11</v>
      </c>
      <c r="I7900" s="115">
        <v>23</v>
      </c>
      <c r="J7900" s="116" t="s">
        <v>485</v>
      </c>
      <c r="K7900" s="121">
        <v>14</v>
      </c>
      <c r="L7900" s="108"/>
      <c r="M7900" s="122">
        <v>15268</v>
      </c>
      <c r="N7900" s="123">
        <v>17282</v>
      </c>
      <c r="O7900" s="124">
        <v>18433</v>
      </c>
      <c r="P7900" s="123">
        <v>18111</v>
      </c>
      <c r="Q7900" s="124">
        <v>19110</v>
      </c>
      <c r="R7900" s="123">
        <v>17112</v>
      </c>
      <c r="S7900" s="124">
        <v>17358</v>
      </c>
      <c r="T7900" s="123">
        <v>19341</v>
      </c>
      <c r="U7900" s="124">
        <v>21248</v>
      </c>
      <c r="V7900" s="123">
        <v>20149</v>
      </c>
      <c r="W7900" s="124">
        <v>20499</v>
      </c>
      <c r="X7900" s="123">
        <v>18955</v>
      </c>
      <c r="Y7900" s="124">
        <v>19950</v>
      </c>
      <c r="Z7900" s="123">
        <v>21846</v>
      </c>
      <c r="AA7900" s="124">
        <v>21521</v>
      </c>
      <c r="AB7900" s="123">
        <v>21950</v>
      </c>
      <c r="AC7900" s="124">
        <v>23272</v>
      </c>
      <c r="AD7900" s="123">
        <v>21034</v>
      </c>
      <c r="AE7900" s="125">
        <v>21974</v>
      </c>
      <c r="AF7900" s="126">
        <v>23128</v>
      </c>
    </row>
    <row r="7901" spans="2:32">
      <c r="B7901" s="127">
        <v>7863</v>
      </c>
      <c r="C7901" s="128">
        <v>7863</v>
      </c>
      <c r="D7901" s="129">
        <v>328</v>
      </c>
      <c r="E7901" s="130">
        <v>11</v>
      </c>
      <c r="F7901" s="131">
        <v>24</v>
      </c>
      <c r="G7901" s="132" t="s">
        <v>485</v>
      </c>
      <c r="H7901" s="133">
        <v>11</v>
      </c>
      <c r="I7901" s="128">
        <v>23</v>
      </c>
      <c r="J7901" s="129" t="s">
        <v>485</v>
      </c>
      <c r="K7901" s="134">
        <v>15</v>
      </c>
      <c r="L7901" s="108"/>
      <c r="M7901" s="81">
        <v>15229</v>
      </c>
      <c r="N7901" s="135">
        <v>17440</v>
      </c>
      <c r="O7901" s="136">
        <v>18440</v>
      </c>
      <c r="P7901" s="135">
        <v>18300</v>
      </c>
      <c r="Q7901" s="136">
        <v>18934</v>
      </c>
      <c r="R7901" s="135">
        <v>17190</v>
      </c>
      <c r="S7901" s="136">
        <v>17490</v>
      </c>
      <c r="T7901" s="135">
        <v>19490</v>
      </c>
      <c r="U7901" s="136">
        <v>20872</v>
      </c>
      <c r="V7901" s="135">
        <v>20133</v>
      </c>
      <c r="W7901" s="136">
        <v>20430</v>
      </c>
      <c r="X7901" s="135">
        <v>19005</v>
      </c>
      <c r="Y7901" s="136">
        <v>19763</v>
      </c>
      <c r="Z7901" s="135">
        <v>21794</v>
      </c>
      <c r="AA7901" s="136">
        <v>21673</v>
      </c>
      <c r="AB7901" s="135">
        <v>21879</v>
      </c>
      <c r="AC7901" s="136">
        <v>22856</v>
      </c>
      <c r="AD7901" s="135">
        <v>20844</v>
      </c>
      <c r="AE7901" s="137">
        <v>22080</v>
      </c>
      <c r="AF7901" s="138">
        <v>23033</v>
      </c>
    </row>
    <row r="7902" spans="2:32">
      <c r="B7902" s="114">
        <v>7864</v>
      </c>
      <c r="C7902" s="115">
        <v>7864</v>
      </c>
      <c r="D7902" s="116">
        <v>328</v>
      </c>
      <c r="E7902" s="117">
        <v>11</v>
      </c>
      <c r="F7902" s="118">
        <v>24</v>
      </c>
      <c r="G7902" s="119" t="s">
        <v>485</v>
      </c>
      <c r="H7902" s="120">
        <v>11</v>
      </c>
      <c r="I7902" s="115">
        <v>23</v>
      </c>
      <c r="J7902" s="116" t="s">
        <v>485</v>
      </c>
      <c r="K7902" s="121">
        <v>16</v>
      </c>
      <c r="L7902" s="108"/>
      <c r="M7902" s="122">
        <v>15289</v>
      </c>
      <c r="N7902" s="123">
        <v>17613</v>
      </c>
      <c r="O7902" s="124">
        <v>18494</v>
      </c>
      <c r="P7902" s="123">
        <v>18599</v>
      </c>
      <c r="Q7902" s="124">
        <v>18901</v>
      </c>
      <c r="R7902" s="123">
        <v>17321</v>
      </c>
      <c r="S7902" s="124">
        <v>17728</v>
      </c>
      <c r="T7902" s="123">
        <v>19604</v>
      </c>
      <c r="U7902" s="124">
        <v>20665</v>
      </c>
      <c r="V7902" s="123">
        <v>20189</v>
      </c>
      <c r="W7902" s="124">
        <v>20294</v>
      </c>
      <c r="X7902" s="123">
        <v>19040</v>
      </c>
      <c r="Y7902" s="124">
        <v>19625</v>
      </c>
      <c r="Z7902" s="123">
        <v>21951</v>
      </c>
      <c r="AA7902" s="124">
        <v>21814</v>
      </c>
      <c r="AB7902" s="123">
        <v>21817</v>
      </c>
      <c r="AC7902" s="124">
        <v>22313</v>
      </c>
      <c r="AD7902" s="123">
        <v>20678</v>
      </c>
      <c r="AE7902" s="125">
        <v>22087</v>
      </c>
      <c r="AF7902" s="126">
        <v>23123</v>
      </c>
    </row>
    <row r="7903" spans="2:32">
      <c r="B7903" s="127">
        <v>7865</v>
      </c>
      <c r="C7903" s="128">
        <v>7865</v>
      </c>
      <c r="D7903" s="129">
        <v>328</v>
      </c>
      <c r="E7903" s="130">
        <v>11</v>
      </c>
      <c r="F7903" s="131">
        <v>24</v>
      </c>
      <c r="G7903" s="132" t="s">
        <v>485</v>
      </c>
      <c r="H7903" s="133">
        <v>11</v>
      </c>
      <c r="I7903" s="128">
        <v>23</v>
      </c>
      <c r="J7903" s="129" t="s">
        <v>485</v>
      </c>
      <c r="K7903" s="134">
        <v>17</v>
      </c>
      <c r="L7903" s="108"/>
      <c r="M7903" s="81">
        <v>15877</v>
      </c>
      <c r="N7903" s="135">
        <v>18373</v>
      </c>
      <c r="O7903" s="136">
        <v>19107</v>
      </c>
      <c r="P7903" s="135">
        <v>19348</v>
      </c>
      <c r="Q7903" s="136">
        <v>19559</v>
      </c>
      <c r="R7903" s="135">
        <v>17940</v>
      </c>
      <c r="S7903" s="136">
        <v>18568</v>
      </c>
      <c r="T7903" s="135">
        <v>20402</v>
      </c>
      <c r="U7903" s="136">
        <v>21174</v>
      </c>
      <c r="V7903" s="135">
        <v>20978</v>
      </c>
      <c r="W7903" s="136">
        <v>21029</v>
      </c>
      <c r="X7903" s="135">
        <v>19792</v>
      </c>
      <c r="Y7903" s="136">
        <v>20258</v>
      </c>
      <c r="Z7903" s="135">
        <v>22579</v>
      </c>
      <c r="AA7903" s="136">
        <v>22623</v>
      </c>
      <c r="AB7903" s="135">
        <v>22552</v>
      </c>
      <c r="AC7903" s="136">
        <v>22912</v>
      </c>
      <c r="AD7903" s="135">
        <v>21341</v>
      </c>
      <c r="AE7903" s="137">
        <v>22968</v>
      </c>
      <c r="AF7903" s="138">
        <v>23761</v>
      </c>
    </row>
    <row r="7904" spans="2:32">
      <c r="B7904" s="114">
        <v>7866</v>
      </c>
      <c r="C7904" s="115">
        <v>7866</v>
      </c>
      <c r="D7904" s="116">
        <v>328</v>
      </c>
      <c r="E7904" s="117">
        <v>11</v>
      </c>
      <c r="F7904" s="118">
        <v>24</v>
      </c>
      <c r="G7904" s="119" t="s">
        <v>485</v>
      </c>
      <c r="H7904" s="120">
        <v>11</v>
      </c>
      <c r="I7904" s="115">
        <v>23</v>
      </c>
      <c r="J7904" s="116" t="s">
        <v>485</v>
      </c>
      <c r="K7904" s="121">
        <v>18</v>
      </c>
      <c r="L7904" s="108"/>
      <c r="M7904" s="122">
        <v>16526</v>
      </c>
      <c r="N7904" s="123">
        <v>19039</v>
      </c>
      <c r="O7904" s="124">
        <v>19824</v>
      </c>
      <c r="P7904" s="123">
        <v>20058</v>
      </c>
      <c r="Q7904" s="124">
        <v>20628</v>
      </c>
      <c r="R7904" s="123">
        <v>18777</v>
      </c>
      <c r="S7904" s="124">
        <v>19401</v>
      </c>
      <c r="T7904" s="123">
        <v>21248</v>
      </c>
      <c r="U7904" s="124">
        <v>21482</v>
      </c>
      <c r="V7904" s="123">
        <v>22300</v>
      </c>
      <c r="W7904" s="124">
        <v>21987</v>
      </c>
      <c r="X7904" s="123">
        <v>20767</v>
      </c>
      <c r="Y7904" s="124">
        <v>20984</v>
      </c>
      <c r="Z7904" s="123">
        <v>23143</v>
      </c>
      <c r="AA7904" s="124">
        <v>23405</v>
      </c>
      <c r="AB7904" s="123">
        <v>24129</v>
      </c>
      <c r="AC7904" s="124">
        <v>23878</v>
      </c>
      <c r="AD7904" s="123">
        <v>22175</v>
      </c>
      <c r="AE7904" s="125">
        <v>24162</v>
      </c>
      <c r="AF7904" s="126">
        <v>24406</v>
      </c>
    </row>
    <row r="7905" spans="2:32">
      <c r="B7905" s="127">
        <v>7867</v>
      </c>
      <c r="C7905" s="128">
        <v>7867</v>
      </c>
      <c r="D7905" s="129">
        <v>328</v>
      </c>
      <c r="E7905" s="130">
        <v>11</v>
      </c>
      <c r="F7905" s="131">
        <v>24</v>
      </c>
      <c r="G7905" s="132" t="s">
        <v>485</v>
      </c>
      <c r="H7905" s="133">
        <v>11</v>
      </c>
      <c r="I7905" s="128">
        <v>23</v>
      </c>
      <c r="J7905" s="129" t="s">
        <v>485</v>
      </c>
      <c r="K7905" s="134">
        <v>19</v>
      </c>
      <c r="L7905" s="108"/>
      <c r="M7905" s="81">
        <v>16036</v>
      </c>
      <c r="N7905" s="135">
        <v>18700</v>
      </c>
      <c r="O7905" s="136">
        <v>19601</v>
      </c>
      <c r="P7905" s="135">
        <v>19696</v>
      </c>
      <c r="Q7905" s="136">
        <v>20578</v>
      </c>
      <c r="R7905" s="135">
        <v>18456</v>
      </c>
      <c r="S7905" s="136">
        <v>19017</v>
      </c>
      <c r="T7905" s="135">
        <v>21016</v>
      </c>
      <c r="U7905" s="136">
        <v>21441</v>
      </c>
      <c r="V7905" s="135">
        <v>22406</v>
      </c>
      <c r="W7905" s="136">
        <v>21992</v>
      </c>
      <c r="X7905" s="135">
        <v>20815</v>
      </c>
      <c r="Y7905" s="136">
        <v>21018</v>
      </c>
      <c r="Z7905" s="135">
        <v>23477</v>
      </c>
      <c r="AA7905" s="136">
        <v>23753</v>
      </c>
      <c r="AB7905" s="135">
        <v>24719</v>
      </c>
      <c r="AC7905" s="136">
        <v>24161</v>
      </c>
      <c r="AD7905" s="135">
        <v>22390</v>
      </c>
      <c r="AE7905" s="137">
        <v>24324</v>
      </c>
      <c r="AF7905" s="138">
        <v>24911</v>
      </c>
    </row>
    <row r="7906" spans="2:32">
      <c r="B7906" s="114">
        <v>7868</v>
      </c>
      <c r="C7906" s="115">
        <v>7868</v>
      </c>
      <c r="D7906" s="116">
        <v>328</v>
      </c>
      <c r="E7906" s="117">
        <v>11</v>
      </c>
      <c r="F7906" s="118">
        <v>24</v>
      </c>
      <c r="G7906" s="119" t="s">
        <v>485</v>
      </c>
      <c r="H7906" s="120">
        <v>11</v>
      </c>
      <c r="I7906" s="115">
        <v>23</v>
      </c>
      <c r="J7906" s="116" t="s">
        <v>485</v>
      </c>
      <c r="K7906" s="121">
        <v>20</v>
      </c>
      <c r="L7906" s="108"/>
      <c r="M7906" s="122">
        <v>15720</v>
      </c>
      <c r="N7906" s="123">
        <v>18424</v>
      </c>
      <c r="O7906" s="124">
        <v>19333</v>
      </c>
      <c r="P7906" s="123">
        <v>19563</v>
      </c>
      <c r="Q7906" s="124">
        <v>20401</v>
      </c>
      <c r="R7906" s="123">
        <v>18244</v>
      </c>
      <c r="S7906" s="124">
        <v>18877</v>
      </c>
      <c r="T7906" s="123">
        <v>20892</v>
      </c>
      <c r="U7906" s="124">
        <v>21485</v>
      </c>
      <c r="V7906" s="123">
        <v>22584</v>
      </c>
      <c r="W7906" s="124">
        <v>22068</v>
      </c>
      <c r="X7906" s="123">
        <v>21053</v>
      </c>
      <c r="Y7906" s="124">
        <v>21324</v>
      </c>
      <c r="Z7906" s="123">
        <v>23869</v>
      </c>
      <c r="AA7906" s="124">
        <v>24450</v>
      </c>
      <c r="AB7906" s="123">
        <v>25382</v>
      </c>
      <c r="AC7906" s="124">
        <v>24756</v>
      </c>
      <c r="AD7906" s="123">
        <v>22906</v>
      </c>
      <c r="AE7906" s="125">
        <v>24851</v>
      </c>
      <c r="AF7906" s="126">
        <v>25511</v>
      </c>
    </row>
    <row r="7907" spans="2:32">
      <c r="B7907" s="127">
        <v>7869</v>
      </c>
      <c r="C7907" s="128">
        <v>7869</v>
      </c>
      <c r="D7907" s="129">
        <v>328</v>
      </c>
      <c r="E7907" s="130">
        <v>11</v>
      </c>
      <c r="F7907" s="131">
        <v>24</v>
      </c>
      <c r="G7907" s="132" t="s">
        <v>485</v>
      </c>
      <c r="H7907" s="133">
        <v>11</v>
      </c>
      <c r="I7907" s="128">
        <v>23</v>
      </c>
      <c r="J7907" s="129" t="s">
        <v>485</v>
      </c>
      <c r="K7907" s="134">
        <v>21</v>
      </c>
      <c r="L7907" s="108"/>
      <c r="M7907" s="81">
        <v>15385</v>
      </c>
      <c r="N7907" s="135">
        <v>18090</v>
      </c>
      <c r="O7907" s="136">
        <v>19019</v>
      </c>
      <c r="P7907" s="135">
        <v>19241</v>
      </c>
      <c r="Q7907" s="136">
        <v>20188</v>
      </c>
      <c r="R7907" s="135">
        <v>18059</v>
      </c>
      <c r="S7907" s="136">
        <v>18855</v>
      </c>
      <c r="T7907" s="135">
        <v>20798</v>
      </c>
      <c r="U7907" s="136">
        <v>21525</v>
      </c>
      <c r="V7907" s="135">
        <v>22741</v>
      </c>
      <c r="W7907" s="136">
        <v>22346</v>
      </c>
      <c r="X7907" s="135">
        <v>21404</v>
      </c>
      <c r="Y7907" s="136">
        <v>21802</v>
      </c>
      <c r="Z7907" s="135">
        <v>24393</v>
      </c>
      <c r="AA7907" s="136">
        <v>25075</v>
      </c>
      <c r="AB7907" s="135">
        <v>26099</v>
      </c>
      <c r="AC7907" s="136">
        <v>25543</v>
      </c>
      <c r="AD7907" s="135">
        <v>23635</v>
      </c>
      <c r="AE7907" s="137">
        <v>25446</v>
      </c>
      <c r="AF7907" s="138">
        <v>26285</v>
      </c>
    </row>
    <row r="7908" spans="2:32">
      <c r="B7908" s="114">
        <v>7870</v>
      </c>
      <c r="C7908" s="115">
        <v>7870</v>
      </c>
      <c r="D7908" s="116">
        <v>328</v>
      </c>
      <c r="E7908" s="117">
        <v>11</v>
      </c>
      <c r="F7908" s="118">
        <v>24</v>
      </c>
      <c r="G7908" s="119" t="s">
        <v>485</v>
      </c>
      <c r="H7908" s="120">
        <v>11</v>
      </c>
      <c r="I7908" s="115">
        <v>23</v>
      </c>
      <c r="J7908" s="116" t="s">
        <v>485</v>
      </c>
      <c r="K7908" s="121">
        <v>22</v>
      </c>
      <c r="L7908" s="108"/>
      <c r="M7908" s="122">
        <v>14990</v>
      </c>
      <c r="N7908" s="123">
        <v>17402</v>
      </c>
      <c r="O7908" s="124">
        <v>18355</v>
      </c>
      <c r="P7908" s="123">
        <v>18697</v>
      </c>
      <c r="Q7908" s="124">
        <v>19485</v>
      </c>
      <c r="R7908" s="123">
        <v>17745</v>
      </c>
      <c r="S7908" s="124">
        <v>18521</v>
      </c>
      <c r="T7908" s="123">
        <v>20325</v>
      </c>
      <c r="U7908" s="124">
        <v>21147</v>
      </c>
      <c r="V7908" s="123">
        <v>22287</v>
      </c>
      <c r="W7908" s="124">
        <v>22195</v>
      </c>
      <c r="X7908" s="123">
        <v>21433</v>
      </c>
      <c r="Y7908" s="124">
        <v>21794</v>
      </c>
      <c r="Z7908" s="123">
        <v>24305</v>
      </c>
      <c r="AA7908" s="124">
        <v>25187</v>
      </c>
      <c r="AB7908" s="123">
        <v>25979</v>
      </c>
      <c r="AC7908" s="124">
        <v>25706</v>
      </c>
      <c r="AD7908" s="123">
        <v>23801</v>
      </c>
      <c r="AE7908" s="125">
        <v>25404</v>
      </c>
      <c r="AF7908" s="126">
        <v>26351</v>
      </c>
    </row>
    <row r="7909" spans="2:32">
      <c r="B7909" s="127">
        <v>7871</v>
      </c>
      <c r="C7909" s="128">
        <v>7871</v>
      </c>
      <c r="D7909" s="129">
        <v>328</v>
      </c>
      <c r="E7909" s="130">
        <v>11</v>
      </c>
      <c r="F7909" s="131">
        <v>24</v>
      </c>
      <c r="G7909" s="132" t="s">
        <v>485</v>
      </c>
      <c r="H7909" s="133">
        <v>11</v>
      </c>
      <c r="I7909" s="128">
        <v>23</v>
      </c>
      <c r="J7909" s="129" t="s">
        <v>485</v>
      </c>
      <c r="K7909" s="134">
        <v>23</v>
      </c>
      <c r="L7909" s="108"/>
      <c r="M7909" s="81">
        <v>14455</v>
      </c>
      <c r="N7909" s="135">
        <v>16492</v>
      </c>
      <c r="O7909" s="136">
        <v>17379</v>
      </c>
      <c r="P7909" s="135">
        <v>17839</v>
      </c>
      <c r="Q7909" s="136">
        <v>18486</v>
      </c>
      <c r="R7909" s="135">
        <v>17295</v>
      </c>
      <c r="S7909" s="136">
        <v>17920</v>
      </c>
      <c r="T7909" s="135">
        <v>19533</v>
      </c>
      <c r="U7909" s="136">
        <v>20358</v>
      </c>
      <c r="V7909" s="135">
        <v>21495</v>
      </c>
      <c r="W7909" s="136">
        <v>21691</v>
      </c>
      <c r="X7909" s="135">
        <v>21207</v>
      </c>
      <c r="Y7909" s="136">
        <v>21363</v>
      </c>
      <c r="Z7909" s="135">
        <v>23687</v>
      </c>
      <c r="AA7909" s="136">
        <v>24680</v>
      </c>
      <c r="AB7909" s="135">
        <v>25357</v>
      </c>
      <c r="AC7909" s="136">
        <v>25369</v>
      </c>
      <c r="AD7909" s="135">
        <v>23457</v>
      </c>
      <c r="AE7909" s="137">
        <v>24832</v>
      </c>
      <c r="AF7909" s="138">
        <v>25828</v>
      </c>
    </row>
    <row r="7910" spans="2:32">
      <c r="B7910" s="114">
        <v>7872</v>
      </c>
      <c r="C7910" s="115">
        <v>7872</v>
      </c>
      <c r="D7910" s="116">
        <v>328</v>
      </c>
      <c r="E7910" s="117">
        <v>11</v>
      </c>
      <c r="F7910" s="118">
        <v>24</v>
      </c>
      <c r="G7910" s="119" t="s">
        <v>485</v>
      </c>
      <c r="H7910" s="120">
        <v>11</v>
      </c>
      <c r="I7910" s="115">
        <v>23</v>
      </c>
      <c r="J7910" s="116" t="s">
        <v>485</v>
      </c>
      <c r="K7910" s="121">
        <v>24</v>
      </c>
      <c r="L7910" s="108"/>
      <c r="M7910" s="122">
        <v>13764</v>
      </c>
      <c r="N7910" s="123">
        <v>15467</v>
      </c>
      <c r="O7910" s="124">
        <v>16362</v>
      </c>
      <c r="P7910" s="123">
        <v>16867</v>
      </c>
      <c r="Q7910" s="124">
        <v>17287</v>
      </c>
      <c r="R7910" s="123">
        <v>16634</v>
      </c>
      <c r="S7910" s="124">
        <v>17194</v>
      </c>
      <c r="T7910" s="123">
        <v>18658</v>
      </c>
      <c r="U7910" s="124">
        <v>19515</v>
      </c>
      <c r="V7910" s="123">
        <v>20454</v>
      </c>
      <c r="W7910" s="124">
        <v>20934</v>
      </c>
      <c r="X7910" s="123">
        <v>20687</v>
      </c>
      <c r="Y7910" s="124">
        <v>20776</v>
      </c>
      <c r="Z7910" s="123">
        <v>22948</v>
      </c>
      <c r="AA7910" s="124">
        <v>23937</v>
      </c>
      <c r="AB7910" s="123">
        <v>24400</v>
      </c>
      <c r="AC7910" s="124">
        <v>24714</v>
      </c>
      <c r="AD7910" s="123">
        <v>22904</v>
      </c>
      <c r="AE7910" s="125">
        <v>24090</v>
      </c>
      <c r="AF7910" s="126">
        <v>25140</v>
      </c>
    </row>
    <row r="7911" spans="2:32">
      <c r="B7911" s="127">
        <v>7873</v>
      </c>
      <c r="C7911" s="128">
        <v>7873</v>
      </c>
      <c r="D7911" s="129">
        <v>329</v>
      </c>
      <c r="E7911" s="130">
        <v>11</v>
      </c>
      <c r="F7911" s="131">
        <v>25</v>
      </c>
      <c r="G7911" s="132" t="s">
        <v>485</v>
      </c>
      <c r="H7911" s="133">
        <v>11</v>
      </c>
      <c r="I7911" s="128">
        <v>24</v>
      </c>
      <c r="J7911" s="129" t="s">
        <v>485</v>
      </c>
      <c r="K7911" s="134">
        <v>1</v>
      </c>
      <c r="L7911" s="108"/>
      <c r="M7911" s="81">
        <v>12956</v>
      </c>
      <c r="N7911" s="135">
        <v>14566</v>
      </c>
      <c r="O7911" s="136">
        <v>15566</v>
      </c>
      <c r="P7911" s="135">
        <v>15653</v>
      </c>
      <c r="Q7911" s="136">
        <v>16452</v>
      </c>
      <c r="R7911" s="135">
        <v>15523</v>
      </c>
      <c r="S7911" s="136">
        <v>16199</v>
      </c>
      <c r="T7911" s="135">
        <v>17940</v>
      </c>
      <c r="U7911" s="136">
        <v>18835</v>
      </c>
      <c r="V7911" s="135">
        <v>19708</v>
      </c>
      <c r="W7911" s="136">
        <v>19962</v>
      </c>
      <c r="X7911" s="135">
        <v>18918</v>
      </c>
      <c r="Y7911" s="136">
        <v>19691</v>
      </c>
      <c r="Z7911" s="135">
        <v>22361</v>
      </c>
      <c r="AA7911" s="136">
        <v>22745</v>
      </c>
      <c r="AB7911" s="135">
        <v>23679</v>
      </c>
      <c r="AC7911" s="136">
        <v>23693</v>
      </c>
      <c r="AD7911" s="135">
        <v>21781</v>
      </c>
      <c r="AE7911" s="137">
        <v>23994</v>
      </c>
      <c r="AF7911" s="138">
        <v>24630</v>
      </c>
    </row>
    <row r="7912" spans="2:32">
      <c r="B7912" s="114">
        <v>7874</v>
      </c>
      <c r="C7912" s="115">
        <v>7874</v>
      </c>
      <c r="D7912" s="116">
        <v>329</v>
      </c>
      <c r="E7912" s="117">
        <v>11</v>
      </c>
      <c r="F7912" s="118">
        <v>25</v>
      </c>
      <c r="G7912" s="119" t="s">
        <v>485</v>
      </c>
      <c r="H7912" s="120">
        <v>11</v>
      </c>
      <c r="I7912" s="115">
        <v>24</v>
      </c>
      <c r="J7912" s="116" t="s">
        <v>485</v>
      </c>
      <c r="K7912" s="121">
        <v>2</v>
      </c>
      <c r="L7912" s="108"/>
      <c r="M7912" s="122">
        <v>12506</v>
      </c>
      <c r="N7912" s="123">
        <v>14157</v>
      </c>
      <c r="O7912" s="124">
        <v>15131</v>
      </c>
      <c r="P7912" s="123">
        <v>15143</v>
      </c>
      <c r="Q7912" s="124">
        <v>15919</v>
      </c>
      <c r="R7912" s="123">
        <v>15100</v>
      </c>
      <c r="S7912" s="124">
        <v>15847</v>
      </c>
      <c r="T7912" s="123">
        <v>17564</v>
      </c>
      <c r="U7912" s="124">
        <v>18405</v>
      </c>
      <c r="V7912" s="123">
        <v>19155</v>
      </c>
      <c r="W7912" s="124">
        <v>19399</v>
      </c>
      <c r="X7912" s="123">
        <v>18462</v>
      </c>
      <c r="Y7912" s="124">
        <v>19263</v>
      </c>
      <c r="Z7912" s="123">
        <v>21821</v>
      </c>
      <c r="AA7912" s="124">
        <v>22129</v>
      </c>
      <c r="AB7912" s="123">
        <v>22997</v>
      </c>
      <c r="AC7912" s="124">
        <v>23014</v>
      </c>
      <c r="AD7912" s="123">
        <v>21295</v>
      </c>
      <c r="AE7912" s="125">
        <v>23409</v>
      </c>
      <c r="AF7912" s="126">
        <v>24031</v>
      </c>
    </row>
    <row r="7913" spans="2:32">
      <c r="B7913" s="127">
        <v>7875</v>
      </c>
      <c r="C7913" s="128">
        <v>7875</v>
      </c>
      <c r="D7913" s="129">
        <v>329</v>
      </c>
      <c r="E7913" s="130">
        <v>11</v>
      </c>
      <c r="F7913" s="131">
        <v>25</v>
      </c>
      <c r="G7913" s="132" t="s">
        <v>485</v>
      </c>
      <c r="H7913" s="133">
        <v>11</v>
      </c>
      <c r="I7913" s="128">
        <v>24</v>
      </c>
      <c r="J7913" s="129" t="s">
        <v>485</v>
      </c>
      <c r="K7913" s="134">
        <v>3</v>
      </c>
      <c r="L7913" s="108"/>
      <c r="M7913" s="81">
        <v>12302</v>
      </c>
      <c r="N7913" s="135">
        <v>13966</v>
      </c>
      <c r="O7913" s="136">
        <v>14994</v>
      </c>
      <c r="P7913" s="135">
        <v>15049</v>
      </c>
      <c r="Q7913" s="136">
        <v>15716</v>
      </c>
      <c r="R7913" s="135">
        <v>14968</v>
      </c>
      <c r="S7913" s="136">
        <v>15783</v>
      </c>
      <c r="T7913" s="135">
        <v>17432</v>
      </c>
      <c r="U7913" s="136">
        <v>18352</v>
      </c>
      <c r="V7913" s="135">
        <v>18914</v>
      </c>
      <c r="W7913" s="136">
        <v>19157</v>
      </c>
      <c r="X7913" s="135">
        <v>18292</v>
      </c>
      <c r="Y7913" s="136">
        <v>19164</v>
      </c>
      <c r="Z7913" s="135">
        <v>21645</v>
      </c>
      <c r="AA7913" s="136">
        <v>21946</v>
      </c>
      <c r="AB7913" s="135">
        <v>22598</v>
      </c>
      <c r="AC7913" s="136">
        <v>22663</v>
      </c>
      <c r="AD7913" s="135">
        <v>21127</v>
      </c>
      <c r="AE7913" s="137">
        <v>23125</v>
      </c>
      <c r="AF7913" s="138">
        <v>23777</v>
      </c>
    </row>
    <row r="7914" spans="2:32">
      <c r="B7914" s="114">
        <v>7876</v>
      </c>
      <c r="C7914" s="115">
        <v>7876</v>
      </c>
      <c r="D7914" s="116">
        <v>329</v>
      </c>
      <c r="E7914" s="117">
        <v>11</v>
      </c>
      <c r="F7914" s="118">
        <v>25</v>
      </c>
      <c r="G7914" s="119" t="s">
        <v>485</v>
      </c>
      <c r="H7914" s="120">
        <v>11</v>
      </c>
      <c r="I7914" s="115">
        <v>24</v>
      </c>
      <c r="J7914" s="116" t="s">
        <v>485</v>
      </c>
      <c r="K7914" s="121">
        <v>4</v>
      </c>
      <c r="L7914" s="108"/>
      <c r="M7914" s="122">
        <v>12119</v>
      </c>
      <c r="N7914" s="123">
        <v>13915</v>
      </c>
      <c r="O7914" s="124">
        <v>14931</v>
      </c>
      <c r="P7914" s="123">
        <v>14998</v>
      </c>
      <c r="Q7914" s="124">
        <v>15603</v>
      </c>
      <c r="R7914" s="123">
        <v>14751</v>
      </c>
      <c r="S7914" s="124">
        <v>15756</v>
      </c>
      <c r="T7914" s="123">
        <v>17257</v>
      </c>
      <c r="U7914" s="124">
        <v>18106</v>
      </c>
      <c r="V7914" s="123">
        <v>18583</v>
      </c>
      <c r="W7914" s="124">
        <v>18699</v>
      </c>
      <c r="X7914" s="123">
        <v>17810</v>
      </c>
      <c r="Y7914" s="124">
        <v>18826</v>
      </c>
      <c r="Z7914" s="123">
        <v>21061</v>
      </c>
      <c r="AA7914" s="124">
        <v>21299</v>
      </c>
      <c r="AB7914" s="123">
        <v>21868</v>
      </c>
      <c r="AC7914" s="124">
        <v>21887</v>
      </c>
      <c r="AD7914" s="123">
        <v>20623</v>
      </c>
      <c r="AE7914" s="125">
        <v>22394</v>
      </c>
      <c r="AF7914" s="126">
        <v>23015</v>
      </c>
    </row>
    <row r="7915" spans="2:32">
      <c r="B7915" s="127">
        <v>7877</v>
      </c>
      <c r="C7915" s="128">
        <v>7877</v>
      </c>
      <c r="D7915" s="129">
        <v>329</v>
      </c>
      <c r="E7915" s="130">
        <v>11</v>
      </c>
      <c r="F7915" s="131">
        <v>25</v>
      </c>
      <c r="G7915" s="132" t="s">
        <v>485</v>
      </c>
      <c r="H7915" s="133">
        <v>11</v>
      </c>
      <c r="I7915" s="128">
        <v>24</v>
      </c>
      <c r="J7915" s="129" t="s">
        <v>485</v>
      </c>
      <c r="K7915" s="134">
        <v>5</v>
      </c>
      <c r="L7915" s="108"/>
      <c r="M7915" s="81">
        <v>11911</v>
      </c>
      <c r="N7915" s="135">
        <v>14075</v>
      </c>
      <c r="O7915" s="136">
        <v>14987</v>
      </c>
      <c r="P7915" s="135">
        <v>15080</v>
      </c>
      <c r="Q7915" s="136">
        <v>15596</v>
      </c>
      <c r="R7915" s="135">
        <v>14457</v>
      </c>
      <c r="S7915" s="136">
        <v>15744</v>
      </c>
      <c r="T7915" s="135">
        <v>17193</v>
      </c>
      <c r="U7915" s="136">
        <v>17973</v>
      </c>
      <c r="V7915" s="135">
        <v>18268</v>
      </c>
      <c r="W7915" s="136">
        <v>18192</v>
      </c>
      <c r="X7915" s="135">
        <v>17218</v>
      </c>
      <c r="Y7915" s="136">
        <v>18456</v>
      </c>
      <c r="Z7915" s="135">
        <v>20487</v>
      </c>
      <c r="AA7915" s="136">
        <v>20710</v>
      </c>
      <c r="AB7915" s="135">
        <v>21096</v>
      </c>
      <c r="AC7915" s="136">
        <v>20988</v>
      </c>
      <c r="AD7915" s="135">
        <v>20042</v>
      </c>
      <c r="AE7915" s="137">
        <v>21698</v>
      </c>
      <c r="AF7915" s="138">
        <v>22222</v>
      </c>
    </row>
    <row r="7916" spans="2:32">
      <c r="B7916" s="114">
        <v>7878</v>
      </c>
      <c r="C7916" s="115">
        <v>7878</v>
      </c>
      <c r="D7916" s="116">
        <v>329</v>
      </c>
      <c r="E7916" s="117">
        <v>11</v>
      </c>
      <c r="F7916" s="118">
        <v>25</v>
      </c>
      <c r="G7916" s="119" t="s">
        <v>485</v>
      </c>
      <c r="H7916" s="120">
        <v>11</v>
      </c>
      <c r="I7916" s="115">
        <v>24</v>
      </c>
      <c r="J7916" s="116" t="s">
        <v>485</v>
      </c>
      <c r="K7916" s="121">
        <v>6</v>
      </c>
      <c r="L7916" s="108"/>
      <c r="M7916" s="122">
        <v>11720</v>
      </c>
      <c r="N7916" s="123">
        <v>14722</v>
      </c>
      <c r="O7916" s="124">
        <v>15559</v>
      </c>
      <c r="P7916" s="123">
        <v>15599</v>
      </c>
      <c r="Q7916" s="124">
        <v>15983</v>
      </c>
      <c r="R7916" s="123">
        <v>14268</v>
      </c>
      <c r="S7916" s="124">
        <v>16183</v>
      </c>
      <c r="T7916" s="123">
        <v>17630</v>
      </c>
      <c r="U7916" s="124">
        <v>18321</v>
      </c>
      <c r="V7916" s="123">
        <v>18285</v>
      </c>
      <c r="W7916" s="124">
        <v>17865</v>
      </c>
      <c r="X7916" s="123">
        <v>16729</v>
      </c>
      <c r="Y7916" s="124">
        <v>18440</v>
      </c>
      <c r="Z7916" s="123">
        <v>20422</v>
      </c>
      <c r="AA7916" s="124">
        <v>20446</v>
      </c>
      <c r="AB7916" s="123">
        <v>20621</v>
      </c>
      <c r="AC7916" s="124">
        <v>20142</v>
      </c>
      <c r="AD7916" s="123">
        <v>19821</v>
      </c>
      <c r="AE7916" s="125">
        <v>21389</v>
      </c>
      <c r="AF7916" s="126">
        <v>21933</v>
      </c>
    </row>
    <row r="7917" spans="2:32">
      <c r="B7917" s="127">
        <v>7879</v>
      </c>
      <c r="C7917" s="128">
        <v>7879</v>
      </c>
      <c r="D7917" s="129">
        <v>329</v>
      </c>
      <c r="E7917" s="130">
        <v>11</v>
      </c>
      <c r="F7917" s="131">
        <v>25</v>
      </c>
      <c r="G7917" s="132" t="s">
        <v>485</v>
      </c>
      <c r="H7917" s="133">
        <v>11</v>
      </c>
      <c r="I7917" s="128">
        <v>24</v>
      </c>
      <c r="J7917" s="129" t="s">
        <v>485</v>
      </c>
      <c r="K7917" s="134">
        <v>7</v>
      </c>
      <c r="L7917" s="108"/>
      <c r="M7917" s="81">
        <v>12001</v>
      </c>
      <c r="N7917" s="135">
        <v>15852</v>
      </c>
      <c r="O7917" s="136">
        <v>16697</v>
      </c>
      <c r="P7917" s="135">
        <v>16863</v>
      </c>
      <c r="Q7917" s="136">
        <v>17044</v>
      </c>
      <c r="R7917" s="135">
        <v>14561</v>
      </c>
      <c r="S7917" s="136">
        <v>17212</v>
      </c>
      <c r="T7917" s="135">
        <v>18523</v>
      </c>
      <c r="U7917" s="136">
        <v>19190</v>
      </c>
      <c r="V7917" s="135">
        <v>19040</v>
      </c>
      <c r="W7917" s="136">
        <v>17990</v>
      </c>
      <c r="X7917" s="135">
        <v>16677</v>
      </c>
      <c r="Y7917" s="136">
        <v>19157</v>
      </c>
      <c r="Z7917" s="135">
        <v>21011</v>
      </c>
      <c r="AA7917" s="136">
        <v>21131</v>
      </c>
      <c r="AB7917" s="135">
        <v>21049</v>
      </c>
      <c r="AC7917" s="136">
        <v>19853</v>
      </c>
      <c r="AD7917" s="135">
        <v>20388</v>
      </c>
      <c r="AE7917" s="137">
        <v>21662</v>
      </c>
      <c r="AF7917" s="138">
        <v>22335</v>
      </c>
    </row>
    <row r="7918" spans="2:32">
      <c r="B7918" s="114">
        <v>7880</v>
      </c>
      <c r="C7918" s="115">
        <v>7880</v>
      </c>
      <c r="D7918" s="116">
        <v>329</v>
      </c>
      <c r="E7918" s="117">
        <v>11</v>
      </c>
      <c r="F7918" s="118">
        <v>25</v>
      </c>
      <c r="G7918" s="119" t="s">
        <v>485</v>
      </c>
      <c r="H7918" s="120">
        <v>11</v>
      </c>
      <c r="I7918" s="115">
        <v>24</v>
      </c>
      <c r="J7918" s="116" t="s">
        <v>485</v>
      </c>
      <c r="K7918" s="121">
        <v>8</v>
      </c>
      <c r="L7918" s="108"/>
      <c r="M7918" s="122">
        <v>13144</v>
      </c>
      <c r="N7918" s="123">
        <v>16986</v>
      </c>
      <c r="O7918" s="124">
        <v>17815</v>
      </c>
      <c r="P7918" s="123">
        <v>18269</v>
      </c>
      <c r="Q7918" s="124">
        <v>18227</v>
      </c>
      <c r="R7918" s="123">
        <v>15629</v>
      </c>
      <c r="S7918" s="124">
        <v>18504</v>
      </c>
      <c r="T7918" s="123">
        <v>19510</v>
      </c>
      <c r="U7918" s="124">
        <v>20134</v>
      </c>
      <c r="V7918" s="123">
        <v>20193</v>
      </c>
      <c r="W7918" s="124">
        <v>18738</v>
      </c>
      <c r="X7918" s="123">
        <v>17522</v>
      </c>
      <c r="Y7918" s="124">
        <v>20273</v>
      </c>
      <c r="Z7918" s="123">
        <v>21766</v>
      </c>
      <c r="AA7918" s="124">
        <v>22240</v>
      </c>
      <c r="AB7918" s="123">
        <v>22035</v>
      </c>
      <c r="AC7918" s="124">
        <v>20457</v>
      </c>
      <c r="AD7918" s="123">
        <v>21431</v>
      </c>
      <c r="AE7918" s="125">
        <v>22322</v>
      </c>
      <c r="AF7918" s="126">
        <v>22978</v>
      </c>
    </row>
    <row r="7919" spans="2:32">
      <c r="B7919" s="127">
        <v>7881</v>
      </c>
      <c r="C7919" s="128">
        <v>7881</v>
      </c>
      <c r="D7919" s="129">
        <v>329</v>
      </c>
      <c r="E7919" s="130">
        <v>11</v>
      </c>
      <c r="F7919" s="131">
        <v>25</v>
      </c>
      <c r="G7919" s="132" t="s">
        <v>485</v>
      </c>
      <c r="H7919" s="133">
        <v>11</v>
      </c>
      <c r="I7919" s="128">
        <v>24</v>
      </c>
      <c r="J7919" s="129" t="s">
        <v>485</v>
      </c>
      <c r="K7919" s="134">
        <v>9</v>
      </c>
      <c r="L7919" s="108"/>
      <c r="M7919" s="81">
        <v>13910</v>
      </c>
      <c r="N7919" s="135">
        <v>17310</v>
      </c>
      <c r="O7919" s="136">
        <v>17997</v>
      </c>
      <c r="P7919" s="135">
        <v>18523</v>
      </c>
      <c r="Q7919" s="136">
        <v>18575</v>
      </c>
      <c r="R7919" s="135">
        <v>16318</v>
      </c>
      <c r="S7919" s="136">
        <v>18938</v>
      </c>
      <c r="T7919" s="135">
        <v>19897</v>
      </c>
      <c r="U7919" s="136">
        <v>20265</v>
      </c>
      <c r="V7919" s="135">
        <v>20551</v>
      </c>
      <c r="W7919" s="136">
        <v>19385</v>
      </c>
      <c r="X7919" s="135">
        <v>18103</v>
      </c>
      <c r="Y7919" s="136">
        <v>20537</v>
      </c>
      <c r="Z7919" s="135">
        <v>21769</v>
      </c>
      <c r="AA7919" s="136">
        <v>22347</v>
      </c>
      <c r="AB7919" s="135">
        <v>22262</v>
      </c>
      <c r="AC7919" s="136">
        <v>20996</v>
      </c>
      <c r="AD7919" s="135">
        <v>21643</v>
      </c>
      <c r="AE7919" s="137">
        <v>22654</v>
      </c>
      <c r="AF7919" s="138">
        <v>22905</v>
      </c>
    </row>
    <row r="7920" spans="2:32">
      <c r="B7920" s="114">
        <v>7882</v>
      </c>
      <c r="C7920" s="115">
        <v>7882</v>
      </c>
      <c r="D7920" s="116">
        <v>329</v>
      </c>
      <c r="E7920" s="117">
        <v>11</v>
      </c>
      <c r="F7920" s="118">
        <v>25</v>
      </c>
      <c r="G7920" s="119" t="s">
        <v>485</v>
      </c>
      <c r="H7920" s="120">
        <v>11</v>
      </c>
      <c r="I7920" s="115">
        <v>24</v>
      </c>
      <c r="J7920" s="116" t="s">
        <v>485</v>
      </c>
      <c r="K7920" s="121">
        <v>10</v>
      </c>
      <c r="L7920" s="108"/>
      <c r="M7920" s="122">
        <v>14160</v>
      </c>
      <c r="N7920" s="123">
        <v>17406</v>
      </c>
      <c r="O7920" s="124">
        <v>17899</v>
      </c>
      <c r="P7920" s="123">
        <v>18385</v>
      </c>
      <c r="Q7920" s="124">
        <v>18480</v>
      </c>
      <c r="R7920" s="123">
        <v>16691</v>
      </c>
      <c r="S7920" s="124">
        <v>18985</v>
      </c>
      <c r="T7920" s="123">
        <v>20146</v>
      </c>
      <c r="U7920" s="124">
        <v>20057</v>
      </c>
      <c r="V7920" s="123">
        <v>20647</v>
      </c>
      <c r="W7920" s="124">
        <v>19839</v>
      </c>
      <c r="X7920" s="123">
        <v>18554</v>
      </c>
      <c r="Y7920" s="124">
        <v>20475</v>
      </c>
      <c r="Z7920" s="123">
        <v>21615</v>
      </c>
      <c r="AA7920" s="124">
        <v>22123</v>
      </c>
      <c r="AB7920" s="123">
        <v>22434</v>
      </c>
      <c r="AC7920" s="124">
        <v>21392</v>
      </c>
      <c r="AD7920" s="123">
        <v>21628</v>
      </c>
      <c r="AE7920" s="125">
        <v>22872</v>
      </c>
      <c r="AF7920" s="126">
        <v>22792</v>
      </c>
    </row>
    <row r="7921" spans="2:32">
      <c r="B7921" s="127">
        <v>7883</v>
      </c>
      <c r="C7921" s="128">
        <v>7883</v>
      </c>
      <c r="D7921" s="129">
        <v>329</v>
      </c>
      <c r="E7921" s="130">
        <v>11</v>
      </c>
      <c r="F7921" s="131">
        <v>25</v>
      </c>
      <c r="G7921" s="132" t="s">
        <v>485</v>
      </c>
      <c r="H7921" s="133">
        <v>11</v>
      </c>
      <c r="I7921" s="128">
        <v>24</v>
      </c>
      <c r="J7921" s="129" t="s">
        <v>485</v>
      </c>
      <c r="K7921" s="134">
        <v>11</v>
      </c>
      <c r="L7921" s="108"/>
      <c r="M7921" s="81">
        <v>14277</v>
      </c>
      <c r="N7921" s="135">
        <v>17668</v>
      </c>
      <c r="O7921" s="136">
        <v>17860</v>
      </c>
      <c r="P7921" s="135">
        <v>18269</v>
      </c>
      <c r="Q7921" s="136">
        <v>18242</v>
      </c>
      <c r="R7921" s="135">
        <v>17025</v>
      </c>
      <c r="S7921" s="136">
        <v>19148</v>
      </c>
      <c r="T7921" s="135">
        <v>20576</v>
      </c>
      <c r="U7921" s="136">
        <v>19633</v>
      </c>
      <c r="V7921" s="135">
        <v>20800</v>
      </c>
      <c r="W7921" s="136">
        <v>20034</v>
      </c>
      <c r="X7921" s="135">
        <v>18966</v>
      </c>
      <c r="Y7921" s="136">
        <v>20242</v>
      </c>
      <c r="Z7921" s="135">
        <v>21225</v>
      </c>
      <c r="AA7921" s="136">
        <v>21661</v>
      </c>
      <c r="AB7921" s="135">
        <v>22655</v>
      </c>
      <c r="AC7921" s="136">
        <v>21295</v>
      </c>
      <c r="AD7921" s="135">
        <v>21432</v>
      </c>
      <c r="AE7921" s="137">
        <v>23042</v>
      </c>
      <c r="AF7921" s="138">
        <v>22443</v>
      </c>
    </row>
    <row r="7922" spans="2:32">
      <c r="B7922" s="114">
        <v>7884</v>
      </c>
      <c r="C7922" s="115">
        <v>7884</v>
      </c>
      <c r="D7922" s="116">
        <v>329</v>
      </c>
      <c r="E7922" s="117">
        <v>11</v>
      </c>
      <c r="F7922" s="118">
        <v>25</v>
      </c>
      <c r="G7922" s="119" t="s">
        <v>485</v>
      </c>
      <c r="H7922" s="120">
        <v>11</v>
      </c>
      <c r="I7922" s="115">
        <v>24</v>
      </c>
      <c r="J7922" s="116" t="s">
        <v>485</v>
      </c>
      <c r="K7922" s="121">
        <v>12</v>
      </c>
      <c r="L7922" s="108"/>
      <c r="M7922" s="122">
        <v>14289</v>
      </c>
      <c r="N7922" s="123">
        <v>17674</v>
      </c>
      <c r="O7922" s="124">
        <v>17749</v>
      </c>
      <c r="P7922" s="123">
        <v>18135</v>
      </c>
      <c r="Q7922" s="124">
        <v>17995</v>
      </c>
      <c r="R7922" s="123">
        <v>17154</v>
      </c>
      <c r="S7922" s="124">
        <v>19214</v>
      </c>
      <c r="T7922" s="123">
        <v>20548</v>
      </c>
      <c r="U7922" s="124">
        <v>19245</v>
      </c>
      <c r="V7922" s="123">
        <v>20753</v>
      </c>
      <c r="W7922" s="124">
        <v>20060</v>
      </c>
      <c r="X7922" s="123">
        <v>19116</v>
      </c>
      <c r="Y7922" s="124">
        <v>20047</v>
      </c>
      <c r="Z7922" s="123">
        <v>20855</v>
      </c>
      <c r="AA7922" s="124">
        <v>21255</v>
      </c>
      <c r="AB7922" s="123">
        <v>22631</v>
      </c>
      <c r="AC7922" s="124">
        <v>21040</v>
      </c>
      <c r="AD7922" s="123">
        <v>21252</v>
      </c>
      <c r="AE7922" s="125">
        <v>22728</v>
      </c>
      <c r="AF7922" s="126">
        <v>22091</v>
      </c>
    </row>
    <row r="7923" spans="2:32">
      <c r="B7923" s="127">
        <v>7885</v>
      </c>
      <c r="C7923" s="128">
        <v>7885</v>
      </c>
      <c r="D7923" s="129">
        <v>329</v>
      </c>
      <c r="E7923" s="130">
        <v>11</v>
      </c>
      <c r="F7923" s="131">
        <v>25</v>
      </c>
      <c r="G7923" s="132" t="s">
        <v>485</v>
      </c>
      <c r="H7923" s="133">
        <v>11</v>
      </c>
      <c r="I7923" s="128">
        <v>24</v>
      </c>
      <c r="J7923" s="129" t="s">
        <v>485</v>
      </c>
      <c r="K7923" s="134">
        <v>13</v>
      </c>
      <c r="L7923" s="108"/>
      <c r="M7923" s="81">
        <v>13939</v>
      </c>
      <c r="N7923" s="135">
        <v>17420</v>
      </c>
      <c r="O7923" s="136">
        <v>17368</v>
      </c>
      <c r="P7923" s="135">
        <v>17881</v>
      </c>
      <c r="Q7923" s="136">
        <v>17629</v>
      </c>
      <c r="R7923" s="135">
        <v>16856</v>
      </c>
      <c r="S7923" s="136">
        <v>18971</v>
      </c>
      <c r="T7923" s="135">
        <v>20276</v>
      </c>
      <c r="U7923" s="136">
        <v>18753</v>
      </c>
      <c r="V7923" s="135">
        <v>20445</v>
      </c>
      <c r="W7923" s="136">
        <v>19773</v>
      </c>
      <c r="X7923" s="135">
        <v>18816</v>
      </c>
      <c r="Y7923" s="136">
        <v>19700</v>
      </c>
      <c r="Z7923" s="135">
        <v>20348</v>
      </c>
      <c r="AA7923" s="136">
        <v>20852</v>
      </c>
      <c r="AB7923" s="135">
        <v>22310</v>
      </c>
      <c r="AC7923" s="136">
        <v>20529</v>
      </c>
      <c r="AD7923" s="135">
        <v>20899</v>
      </c>
      <c r="AE7923" s="137">
        <v>22313</v>
      </c>
      <c r="AF7923" s="138">
        <v>21574</v>
      </c>
    </row>
    <row r="7924" spans="2:32">
      <c r="B7924" s="114">
        <v>7886</v>
      </c>
      <c r="C7924" s="115">
        <v>7886</v>
      </c>
      <c r="D7924" s="116">
        <v>329</v>
      </c>
      <c r="E7924" s="117">
        <v>11</v>
      </c>
      <c r="F7924" s="118">
        <v>25</v>
      </c>
      <c r="G7924" s="119" t="s">
        <v>485</v>
      </c>
      <c r="H7924" s="120">
        <v>11</v>
      </c>
      <c r="I7924" s="115">
        <v>24</v>
      </c>
      <c r="J7924" s="116" t="s">
        <v>485</v>
      </c>
      <c r="K7924" s="121">
        <v>14</v>
      </c>
      <c r="L7924" s="108"/>
      <c r="M7924" s="122">
        <v>13934</v>
      </c>
      <c r="N7924" s="123">
        <v>17307</v>
      </c>
      <c r="O7924" s="124">
        <v>17369</v>
      </c>
      <c r="P7924" s="123">
        <v>17856</v>
      </c>
      <c r="Q7924" s="124">
        <v>17565</v>
      </c>
      <c r="R7924" s="123">
        <v>16819</v>
      </c>
      <c r="S7924" s="124">
        <v>18986</v>
      </c>
      <c r="T7924" s="123">
        <v>20007</v>
      </c>
      <c r="U7924" s="124">
        <v>18760</v>
      </c>
      <c r="V7924" s="123">
        <v>20272</v>
      </c>
      <c r="W7924" s="124">
        <v>19592</v>
      </c>
      <c r="X7924" s="123">
        <v>18736</v>
      </c>
      <c r="Y7924" s="124">
        <v>19735</v>
      </c>
      <c r="Z7924" s="123">
        <v>20301</v>
      </c>
      <c r="AA7924" s="124">
        <v>20741</v>
      </c>
      <c r="AB7924" s="123">
        <v>22080</v>
      </c>
      <c r="AC7924" s="124">
        <v>20327</v>
      </c>
      <c r="AD7924" s="123">
        <v>20901</v>
      </c>
      <c r="AE7924" s="125">
        <v>22021</v>
      </c>
      <c r="AF7924" s="126">
        <v>21502</v>
      </c>
    </row>
    <row r="7925" spans="2:32">
      <c r="B7925" s="127">
        <v>7887</v>
      </c>
      <c r="C7925" s="128">
        <v>7887</v>
      </c>
      <c r="D7925" s="129">
        <v>329</v>
      </c>
      <c r="E7925" s="130">
        <v>11</v>
      </c>
      <c r="F7925" s="131">
        <v>25</v>
      </c>
      <c r="G7925" s="132" t="s">
        <v>485</v>
      </c>
      <c r="H7925" s="133">
        <v>11</v>
      </c>
      <c r="I7925" s="128">
        <v>24</v>
      </c>
      <c r="J7925" s="129" t="s">
        <v>485</v>
      </c>
      <c r="K7925" s="134">
        <v>15</v>
      </c>
      <c r="L7925" s="108"/>
      <c r="M7925" s="81">
        <v>14281</v>
      </c>
      <c r="N7925" s="135">
        <v>17415</v>
      </c>
      <c r="O7925" s="136">
        <v>17623</v>
      </c>
      <c r="P7925" s="135">
        <v>17931</v>
      </c>
      <c r="Q7925" s="136">
        <v>17760</v>
      </c>
      <c r="R7925" s="135">
        <v>16952</v>
      </c>
      <c r="S7925" s="136">
        <v>19115</v>
      </c>
      <c r="T7925" s="135">
        <v>19887</v>
      </c>
      <c r="U7925" s="136">
        <v>19159</v>
      </c>
      <c r="V7925" s="135">
        <v>20138</v>
      </c>
      <c r="W7925" s="136">
        <v>19617</v>
      </c>
      <c r="X7925" s="135">
        <v>18779</v>
      </c>
      <c r="Y7925" s="136">
        <v>20077</v>
      </c>
      <c r="Z7925" s="135">
        <v>20665</v>
      </c>
      <c r="AA7925" s="136">
        <v>20885</v>
      </c>
      <c r="AB7925" s="135">
        <v>21893</v>
      </c>
      <c r="AC7925" s="136">
        <v>20625</v>
      </c>
      <c r="AD7925" s="135">
        <v>21215</v>
      </c>
      <c r="AE7925" s="137">
        <v>22141</v>
      </c>
      <c r="AF7925" s="138">
        <v>21850</v>
      </c>
    </row>
    <row r="7926" spans="2:32">
      <c r="B7926" s="114">
        <v>7888</v>
      </c>
      <c r="C7926" s="115">
        <v>7888</v>
      </c>
      <c r="D7926" s="116">
        <v>329</v>
      </c>
      <c r="E7926" s="117">
        <v>11</v>
      </c>
      <c r="F7926" s="118">
        <v>25</v>
      </c>
      <c r="G7926" s="119" t="s">
        <v>485</v>
      </c>
      <c r="H7926" s="120">
        <v>11</v>
      </c>
      <c r="I7926" s="115">
        <v>24</v>
      </c>
      <c r="J7926" s="116" t="s">
        <v>485</v>
      </c>
      <c r="K7926" s="121">
        <v>16</v>
      </c>
      <c r="L7926" s="108"/>
      <c r="M7926" s="122">
        <v>14829</v>
      </c>
      <c r="N7926" s="123">
        <v>17579</v>
      </c>
      <c r="O7926" s="124">
        <v>18037</v>
      </c>
      <c r="P7926" s="123">
        <v>18199</v>
      </c>
      <c r="Q7926" s="124">
        <v>18012</v>
      </c>
      <c r="R7926" s="123">
        <v>17237</v>
      </c>
      <c r="S7926" s="124">
        <v>19253</v>
      </c>
      <c r="T7926" s="123">
        <v>19941</v>
      </c>
      <c r="U7926" s="124">
        <v>19651</v>
      </c>
      <c r="V7926" s="123">
        <v>19979</v>
      </c>
      <c r="W7926" s="124">
        <v>19594</v>
      </c>
      <c r="X7926" s="123">
        <v>18915</v>
      </c>
      <c r="Y7926" s="124">
        <v>20378</v>
      </c>
      <c r="Z7926" s="123">
        <v>21075</v>
      </c>
      <c r="AA7926" s="124">
        <v>21094</v>
      </c>
      <c r="AB7926" s="123">
        <v>21621</v>
      </c>
      <c r="AC7926" s="124">
        <v>20828</v>
      </c>
      <c r="AD7926" s="123">
        <v>21478</v>
      </c>
      <c r="AE7926" s="125">
        <v>22490</v>
      </c>
      <c r="AF7926" s="126">
        <v>22213</v>
      </c>
    </row>
    <row r="7927" spans="2:32">
      <c r="B7927" s="127">
        <v>7889</v>
      </c>
      <c r="C7927" s="128">
        <v>7889</v>
      </c>
      <c r="D7927" s="129">
        <v>329</v>
      </c>
      <c r="E7927" s="130">
        <v>11</v>
      </c>
      <c r="F7927" s="131">
        <v>25</v>
      </c>
      <c r="G7927" s="132" t="s">
        <v>485</v>
      </c>
      <c r="H7927" s="133">
        <v>11</v>
      </c>
      <c r="I7927" s="128">
        <v>24</v>
      </c>
      <c r="J7927" s="129" t="s">
        <v>485</v>
      </c>
      <c r="K7927" s="134">
        <v>17</v>
      </c>
      <c r="L7927" s="108"/>
      <c r="M7927" s="81">
        <v>15881</v>
      </c>
      <c r="N7927" s="135">
        <v>18345</v>
      </c>
      <c r="O7927" s="136">
        <v>18916</v>
      </c>
      <c r="P7927" s="135">
        <v>19087</v>
      </c>
      <c r="Q7927" s="136">
        <v>18933</v>
      </c>
      <c r="R7927" s="135">
        <v>18168</v>
      </c>
      <c r="S7927" s="136">
        <v>20125</v>
      </c>
      <c r="T7927" s="135">
        <v>20681</v>
      </c>
      <c r="U7927" s="136">
        <v>20552</v>
      </c>
      <c r="V7927" s="135">
        <v>20752</v>
      </c>
      <c r="W7927" s="136">
        <v>20479</v>
      </c>
      <c r="X7927" s="135">
        <v>19763</v>
      </c>
      <c r="Y7927" s="136">
        <v>21438</v>
      </c>
      <c r="Z7927" s="135">
        <v>22092</v>
      </c>
      <c r="AA7927" s="136">
        <v>22037</v>
      </c>
      <c r="AB7927" s="135">
        <v>22436</v>
      </c>
      <c r="AC7927" s="136">
        <v>21901</v>
      </c>
      <c r="AD7927" s="135">
        <v>22559</v>
      </c>
      <c r="AE7927" s="137">
        <v>23343</v>
      </c>
      <c r="AF7927" s="138">
        <v>23271</v>
      </c>
    </row>
    <row r="7928" spans="2:32">
      <c r="B7928" s="114">
        <v>7890</v>
      </c>
      <c r="C7928" s="115">
        <v>7890</v>
      </c>
      <c r="D7928" s="116">
        <v>329</v>
      </c>
      <c r="E7928" s="117">
        <v>11</v>
      </c>
      <c r="F7928" s="118">
        <v>25</v>
      </c>
      <c r="G7928" s="119" t="s">
        <v>485</v>
      </c>
      <c r="H7928" s="120">
        <v>11</v>
      </c>
      <c r="I7928" s="115">
        <v>24</v>
      </c>
      <c r="J7928" s="116" t="s">
        <v>485</v>
      </c>
      <c r="K7928" s="121">
        <v>18</v>
      </c>
      <c r="L7928" s="108"/>
      <c r="M7928" s="122">
        <v>16892</v>
      </c>
      <c r="N7928" s="123">
        <v>19064</v>
      </c>
      <c r="O7928" s="124">
        <v>19633</v>
      </c>
      <c r="P7928" s="123">
        <v>20246</v>
      </c>
      <c r="Q7928" s="124">
        <v>19732</v>
      </c>
      <c r="R7928" s="123">
        <v>18946</v>
      </c>
      <c r="S7928" s="124">
        <v>20858</v>
      </c>
      <c r="T7928" s="123">
        <v>21095</v>
      </c>
      <c r="U7928" s="124">
        <v>21293</v>
      </c>
      <c r="V7928" s="123">
        <v>21521</v>
      </c>
      <c r="W7928" s="124">
        <v>21494</v>
      </c>
      <c r="X7928" s="123">
        <v>20547</v>
      </c>
      <c r="Y7928" s="124">
        <v>22594</v>
      </c>
      <c r="Z7928" s="123">
        <v>22944</v>
      </c>
      <c r="AA7928" s="124">
        <v>23690</v>
      </c>
      <c r="AB7928" s="123">
        <v>23465</v>
      </c>
      <c r="AC7928" s="124">
        <v>23417</v>
      </c>
      <c r="AD7928" s="123">
        <v>23839</v>
      </c>
      <c r="AE7928" s="125">
        <v>24077</v>
      </c>
      <c r="AF7928" s="126">
        <v>24230</v>
      </c>
    </row>
    <row r="7929" spans="2:32">
      <c r="B7929" s="127">
        <v>7891</v>
      </c>
      <c r="C7929" s="128">
        <v>7891</v>
      </c>
      <c r="D7929" s="129">
        <v>329</v>
      </c>
      <c r="E7929" s="130">
        <v>11</v>
      </c>
      <c r="F7929" s="131">
        <v>25</v>
      </c>
      <c r="G7929" s="132" t="s">
        <v>485</v>
      </c>
      <c r="H7929" s="133">
        <v>11</v>
      </c>
      <c r="I7929" s="128">
        <v>24</v>
      </c>
      <c r="J7929" s="129" t="s">
        <v>485</v>
      </c>
      <c r="K7929" s="134">
        <v>19</v>
      </c>
      <c r="L7929" s="108"/>
      <c r="M7929" s="81">
        <v>16509</v>
      </c>
      <c r="N7929" s="135">
        <v>18819</v>
      </c>
      <c r="O7929" s="136">
        <v>19272</v>
      </c>
      <c r="P7929" s="135">
        <v>20177</v>
      </c>
      <c r="Q7929" s="136">
        <v>19434</v>
      </c>
      <c r="R7929" s="135">
        <v>18547</v>
      </c>
      <c r="S7929" s="136">
        <v>20601</v>
      </c>
      <c r="T7929" s="135">
        <v>21006</v>
      </c>
      <c r="U7929" s="136">
        <v>21217</v>
      </c>
      <c r="V7929" s="135">
        <v>21443</v>
      </c>
      <c r="W7929" s="136">
        <v>21690</v>
      </c>
      <c r="X7929" s="135">
        <v>20534</v>
      </c>
      <c r="Y7929" s="136">
        <v>22603</v>
      </c>
      <c r="Z7929" s="135">
        <v>23249</v>
      </c>
      <c r="AA7929" s="136">
        <v>24258</v>
      </c>
      <c r="AB7929" s="135">
        <v>23721</v>
      </c>
      <c r="AC7929" s="136">
        <v>23964</v>
      </c>
      <c r="AD7929" s="135">
        <v>24023</v>
      </c>
      <c r="AE7929" s="137">
        <v>24581</v>
      </c>
      <c r="AF7929" s="138">
        <v>24721</v>
      </c>
    </row>
    <row r="7930" spans="2:32">
      <c r="B7930" s="114">
        <v>7892</v>
      </c>
      <c r="C7930" s="115">
        <v>7892</v>
      </c>
      <c r="D7930" s="116">
        <v>329</v>
      </c>
      <c r="E7930" s="117">
        <v>11</v>
      </c>
      <c r="F7930" s="118">
        <v>25</v>
      </c>
      <c r="G7930" s="119" t="s">
        <v>485</v>
      </c>
      <c r="H7930" s="120">
        <v>11</v>
      </c>
      <c r="I7930" s="115">
        <v>24</v>
      </c>
      <c r="J7930" s="116" t="s">
        <v>485</v>
      </c>
      <c r="K7930" s="121">
        <v>20</v>
      </c>
      <c r="L7930" s="108"/>
      <c r="M7930" s="122">
        <v>16096</v>
      </c>
      <c r="N7930" s="123">
        <v>18531</v>
      </c>
      <c r="O7930" s="124">
        <v>19092</v>
      </c>
      <c r="P7930" s="123">
        <v>19968</v>
      </c>
      <c r="Q7930" s="124">
        <v>19188</v>
      </c>
      <c r="R7930" s="123">
        <v>18367</v>
      </c>
      <c r="S7930" s="124">
        <v>20429</v>
      </c>
      <c r="T7930" s="123">
        <v>20983</v>
      </c>
      <c r="U7930" s="124">
        <v>21386</v>
      </c>
      <c r="V7930" s="123">
        <v>21417</v>
      </c>
      <c r="W7930" s="124">
        <v>21823</v>
      </c>
      <c r="X7930" s="123">
        <v>20765</v>
      </c>
      <c r="Y7930" s="124">
        <v>22940</v>
      </c>
      <c r="Z7930" s="123">
        <v>23876</v>
      </c>
      <c r="AA7930" s="124">
        <v>24871</v>
      </c>
      <c r="AB7930" s="123">
        <v>24275</v>
      </c>
      <c r="AC7930" s="124">
        <v>24427</v>
      </c>
      <c r="AD7930" s="123">
        <v>24549</v>
      </c>
      <c r="AE7930" s="125">
        <v>25188</v>
      </c>
      <c r="AF7930" s="126">
        <v>25575</v>
      </c>
    </row>
    <row r="7931" spans="2:32">
      <c r="B7931" s="127">
        <v>7893</v>
      </c>
      <c r="C7931" s="128">
        <v>7893</v>
      </c>
      <c r="D7931" s="129">
        <v>329</v>
      </c>
      <c r="E7931" s="130">
        <v>11</v>
      </c>
      <c r="F7931" s="131">
        <v>25</v>
      </c>
      <c r="G7931" s="132" t="s">
        <v>485</v>
      </c>
      <c r="H7931" s="133">
        <v>11</v>
      </c>
      <c r="I7931" s="128">
        <v>24</v>
      </c>
      <c r="J7931" s="129" t="s">
        <v>485</v>
      </c>
      <c r="K7931" s="134">
        <v>21</v>
      </c>
      <c r="L7931" s="108"/>
      <c r="M7931" s="81">
        <v>15906</v>
      </c>
      <c r="N7931" s="135">
        <v>18223</v>
      </c>
      <c r="O7931" s="136">
        <v>18764</v>
      </c>
      <c r="P7931" s="135">
        <v>19745</v>
      </c>
      <c r="Q7931" s="136">
        <v>19004</v>
      </c>
      <c r="R7931" s="135">
        <v>18326</v>
      </c>
      <c r="S7931" s="136">
        <v>20307</v>
      </c>
      <c r="T7931" s="135">
        <v>20966</v>
      </c>
      <c r="U7931" s="136">
        <v>21444</v>
      </c>
      <c r="V7931" s="135">
        <v>21615</v>
      </c>
      <c r="W7931" s="136">
        <v>22193</v>
      </c>
      <c r="X7931" s="135">
        <v>21194</v>
      </c>
      <c r="Y7931" s="136">
        <v>23303</v>
      </c>
      <c r="Z7931" s="135">
        <v>24456</v>
      </c>
      <c r="AA7931" s="136">
        <v>25551</v>
      </c>
      <c r="AB7931" s="135">
        <v>25042</v>
      </c>
      <c r="AC7931" s="136">
        <v>25285</v>
      </c>
      <c r="AD7931" s="135">
        <v>25163</v>
      </c>
      <c r="AE7931" s="137">
        <v>25987</v>
      </c>
      <c r="AF7931" s="138">
        <v>26431</v>
      </c>
    </row>
    <row r="7932" spans="2:32">
      <c r="B7932" s="114">
        <v>7894</v>
      </c>
      <c r="C7932" s="115">
        <v>7894</v>
      </c>
      <c r="D7932" s="116">
        <v>329</v>
      </c>
      <c r="E7932" s="117">
        <v>11</v>
      </c>
      <c r="F7932" s="118">
        <v>25</v>
      </c>
      <c r="G7932" s="119" t="s">
        <v>485</v>
      </c>
      <c r="H7932" s="120">
        <v>11</v>
      </c>
      <c r="I7932" s="115">
        <v>24</v>
      </c>
      <c r="J7932" s="116" t="s">
        <v>485</v>
      </c>
      <c r="K7932" s="121">
        <v>22</v>
      </c>
      <c r="L7932" s="108"/>
      <c r="M7932" s="122">
        <v>15365</v>
      </c>
      <c r="N7932" s="123">
        <v>17556</v>
      </c>
      <c r="O7932" s="124">
        <v>18208</v>
      </c>
      <c r="P7932" s="123">
        <v>19034</v>
      </c>
      <c r="Q7932" s="124">
        <v>18528</v>
      </c>
      <c r="R7932" s="123">
        <v>17961</v>
      </c>
      <c r="S7932" s="124">
        <v>19802</v>
      </c>
      <c r="T7932" s="123">
        <v>20539</v>
      </c>
      <c r="U7932" s="124">
        <v>21188</v>
      </c>
      <c r="V7932" s="123">
        <v>21416</v>
      </c>
      <c r="W7932" s="124">
        <v>22212</v>
      </c>
      <c r="X7932" s="123">
        <v>21145</v>
      </c>
      <c r="Y7932" s="124">
        <v>23093</v>
      </c>
      <c r="Z7932" s="123">
        <v>24542</v>
      </c>
      <c r="AA7932" s="124">
        <v>25410</v>
      </c>
      <c r="AB7932" s="123">
        <v>25195</v>
      </c>
      <c r="AC7932" s="124">
        <v>25610</v>
      </c>
      <c r="AD7932" s="123">
        <v>25117</v>
      </c>
      <c r="AE7932" s="125">
        <v>26058</v>
      </c>
      <c r="AF7932" s="126">
        <v>26695</v>
      </c>
    </row>
    <row r="7933" spans="2:32">
      <c r="B7933" s="127">
        <v>7895</v>
      </c>
      <c r="C7933" s="128">
        <v>7895</v>
      </c>
      <c r="D7933" s="129">
        <v>329</v>
      </c>
      <c r="E7933" s="130">
        <v>11</v>
      </c>
      <c r="F7933" s="131">
        <v>25</v>
      </c>
      <c r="G7933" s="132" t="s">
        <v>485</v>
      </c>
      <c r="H7933" s="133">
        <v>11</v>
      </c>
      <c r="I7933" s="128">
        <v>24</v>
      </c>
      <c r="J7933" s="129" t="s">
        <v>485</v>
      </c>
      <c r="K7933" s="134">
        <v>23</v>
      </c>
      <c r="L7933" s="108"/>
      <c r="M7933" s="81">
        <v>14669</v>
      </c>
      <c r="N7933" s="135">
        <v>16597</v>
      </c>
      <c r="O7933" s="136">
        <v>17349</v>
      </c>
      <c r="P7933" s="135">
        <v>18043</v>
      </c>
      <c r="Q7933" s="136">
        <v>17799</v>
      </c>
      <c r="R7933" s="135">
        <v>17354</v>
      </c>
      <c r="S7933" s="136">
        <v>19003</v>
      </c>
      <c r="T7933" s="135">
        <v>19732</v>
      </c>
      <c r="U7933" s="136">
        <v>20466</v>
      </c>
      <c r="V7933" s="135">
        <v>20899</v>
      </c>
      <c r="W7933" s="136">
        <v>21858</v>
      </c>
      <c r="X7933" s="135">
        <v>20707</v>
      </c>
      <c r="Y7933" s="136">
        <v>22451</v>
      </c>
      <c r="Z7933" s="135">
        <v>24030</v>
      </c>
      <c r="AA7933" s="136">
        <v>24786</v>
      </c>
      <c r="AB7933" s="135">
        <v>24858</v>
      </c>
      <c r="AC7933" s="136">
        <v>25369</v>
      </c>
      <c r="AD7933" s="135">
        <v>24569</v>
      </c>
      <c r="AE7933" s="137">
        <v>25561</v>
      </c>
      <c r="AF7933" s="138">
        <v>26260</v>
      </c>
    </row>
    <row r="7934" spans="2:32">
      <c r="B7934" s="114">
        <v>7896</v>
      </c>
      <c r="C7934" s="115">
        <v>7896</v>
      </c>
      <c r="D7934" s="116">
        <v>329</v>
      </c>
      <c r="E7934" s="117">
        <v>11</v>
      </c>
      <c r="F7934" s="118">
        <v>25</v>
      </c>
      <c r="G7934" s="119" t="s">
        <v>485</v>
      </c>
      <c r="H7934" s="120">
        <v>11</v>
      </c>
      <c r="I7934" s="115">
        <v>24</v>
      </c>
      <c r="J7934" s="116" t="s">
        <v>485</v>
      </c>
      <c r="K7934" s="121">
        <v>24</v>
      </c>
      <c r="L7934" s="108"/>
      <c r="M7934" s="122">
        <v>13804</v>
      </c>
      <c r="N7934" s="123">
        <v>15550</v>
      </c>
      <c r="O7934" s="124">
        <v>16338</v>
      </c>
      <c r="P7934" s="123">
        <v>16799</v>
      </c>
      <c r="Q7934" s="124">
        <v>16834</v>
      </c>
      <c r="R7934" s="123">
        <v>16577</v>
      </c>
      <c r="S7934" s="124">
        <v>18081</v>
      </c>
      <c r="T7934" s="123">
        <v>18819</v>
      </c>
      <c r="U7934" s="124">
        <v>19643</v>
      </c>
      <c r="V7934" s="123">
        <v>20106</v>
      </c>
      <c r="W7934" s="124">
        <v>21186</v>
      </c>
      <c r="X7934" s="123">
        <v>20072</v>
      </c>
      <c r="Y7934" s="124">
        <v>21648</v>
      </c>
      <c r="Z7934" s="123">
        <v>23263</v>
      </c>
      <c r="AA7934" s="124">
        <v>23807</v>
      </c>
      <c r="AB7934" s="123">
        <v>24155</v>
      </c>
      <c r="AC7934" s="124">
        <v>24815</v>
      </c>
      <c r="AD7934" s="123">
        <v>23807</v>
      </c>
      <c r="AE7934" s="125">
        <v>24856</v>
      </c>
      <c r="AF7934" s="126">
        <v>25552</v>
      </c>
    </row>
    <row r="7935" spans="2:32">
      <c r="B7935" s="127">
        <v>7897</v>
      </c>
      <c r="C7935" s="128">
        <v>7897</v>
      </c>
      <c r="D7935" s="129">
        <v>330</v>
      </c>
      <c r="E7935" s="130">
        <v>11</v>
      </c>
      <c r="F7935" s="131">
        <v>26</v>
      </c>
      <c r="G7935" s="132" t="s">
        <v>485</v>
      </c>
      <c r="H7935" s="133">
        <v>11</v>
      </c>
      <c r="I7935" s="128">
        <v>25</v>
      </c>
      <c r="J7935" s="129" t="s">
        <v>485</v>
      </c>
      <c r="K7935" s="134">
        <v>1</v>
      </c>
      <c r="L7935" s="108"/>
      <c r="M7935" s="81">
        <v>13160</v>
      </c>
      <c r="N7935" s="135">
        <v>15079</v>
      </c>
      <c r="O7935" s="136">
        <v>15474</v>
      </c>
      <c r="P7935" s="135">
        <v>16275</v>
      </c>
      <c r="Q7935" s="136">
        <v>16353</v>
      </c>
      <c r="R7935" s="135">
        <v>15896</v>
      </c>
      <c r="S7935" s="136">
        <v>17605</v>
      </c>
      <c r="T7935" s="135">
        <v>18433</v>
      </c>
      <c r="U7935" s="136">
        <v>18746</v>
      </c>
      <c r="V7935" s="135">
        <v>19480</v>
      </c>
      <c r="W7935" s="136">
        <v>19404</v>
      </c>
      <c r="X7935" s="135">
        <v>19322</v>
      </c>
      <c r="Y7935" s="136">
        <v>21624</v>
      </c>
      <c r="Z7935" s="135">
        <v>22384</v>
      </c>
      <c r="AA7935" s="136">
        <v>23387</v>
      </c>
      <c r="AB7935" s="135">
        <v>23467</v>
      </c>
      <c r="AC7935" s="136">
        <v>22603</v>
      </c>
      <c r="AD7935" s="135">
        <v>24007</v>
      </c>
      <c r="AE7935" s="137">
        <v>24666</v>
      </c>
      <c r="AF7935" s="138">
        <v>24708</v>
      </c>
    </row>
    <row r="7936" spans="2:32">
      <c r="B7936" s="114">
        <v>7898</v>
      </c>
      <c r="C7936" s="115">
        <v>7898</v>
      </c>
      <c r="D7936" s="116">
        <v>330</v>
      </c>
      <c r="E7936" s="117">
        <v>11</v>
      </c>
      <c r="F7936" s="118">
        <v>26</v>
      </c>
      <c r="G7936" s="119" t="s">
        <v>485</v>
      </c>
      <c r="H7936" s="120">
        <v>11</v>
      </c>
      <c r="I7936" s="115">
        <v>25</v>
      </c>
      <c r="J7936" s="116" t="s">
        <v>485</v>
      </c>
      <c r="K7936" s="121">
        <v>2</v>
      </c>
      <c r="L7936" s="108"/>
      <c r="M7936" s="122">
        <v>12846</v>
      </c>
      <c r="N7936" s="123">
        <v>14683</v>
      </c>
      <c r="O7936" s="124">
        <v>14973</v>
      </c>
      <c r="P7936" s="123">
        <v>15759</v>
      </c>
      <c r="Q7936" s="124">
        <v>15848</v>
      </c>
      <c r="R7936" s="123">
        <v>15540</v>
      </c>
      <c r="S7936" s="124">
        <v>17231</v>
      </c>
      <c r="T7936" s="123">
        <v>18033</v>
      </c>
      <c r="U7936" s="124">
        <v>18305</v>
      </c>
      <c r="V7936" s="123">
        <v>18941</v>
      </c>
      <c r="W7936" s="124">
        <v>18861</v>
      </c>
      <c r="X7936" s="123">
        <v>18940</v>
      </c>
      <c r="Y7936" s="124">
        <v>21140</v>
      </c>
      <c r="Z7936" s="123">
        <v>21806</v>
      </c>
      <c r="AA7936" s="124">
        <v>22743</v>
      </c>
      <c r="AB7936" s="123">
        <v>22827</v>
      </c>
      <c r="AC7936" s="124">
        <v>22005</v>
      </c>
      <c r="AD7936" s="123">
        <v>23445</v>
      </c>
      <c r="AE7936" s="125">
        <v>24100</v>
      </c>
      <c r="AF7936" s="126">
        <v>24068</v>
      </c>
    </row>
    <row r="7937" spans="2:32">
      <c r="B7937" s="127">
        <v>7899</v>
      </c>
      <c r="C7937" s="128">
        <v>7899</v>
      </c>
      <c r="D7937" s="129">
        <v>330</v>
      </c>
      <c r="E7937" s="130">
        <v>11</v>
      </c>
      <c r="F7937" s="131">
        <v>26</v>
      </c>
      <c r="G7937" s="132" t="s">
        <v>485</v>
      </c>
      <c r="H7937" s="133">
        <v>11</v>
      </c>
      <c r="I7937" s="128">
        <v>25</v>
      </c>
      <c r="J7937" s="129" t="s">
        <v>485</v>
      </c>
      <c r="K7937" s="134">
        <v>3</v>
      </c>
      <c r="L7937" s="108"/>
      <c r="M7937" s="81">
        <v>12661</v>
      </c>
      <c r="N7937" s="135">
        <v>14488</v>
      </c>
      <c r="O7937" s="136">
        <v>14837</v>
      </c>
      <c r="P7937" s="135">
        <v>15501</v>
      </c>
      <c r="Q7937" s="136">
        <v>15590</v>
      </c>
      <c r="R7937" s="135">
        <v>15444</v>
      </c>
      <c r="S7937" s="136">
        <v>17081</v>
      </c>
      <c r="T7937" s="135">
        <v>17936</v>
      </c>
      <c r="U7937" s="136">
        <v>18197</v>
      </c>
      <c r="V7937" s="135">
        <v>18723</v>
      </c>
      <c r="W7937" s="136">
        <v>18595</v>
      </c>
      <c r="X7937" s="135">
        <v>18821</v>
      </c>
      <c r="Y7937" s="136">
        <v>20901</v>
      </c>
      <c r="Z7937" s="135">
        <v>21601</v>
      </c>
      <c r="AA7937" s="136">
        <v>22323</v>
      </c>
      <c r="AB7937" s="135">
        <v>22451</v>
      </c>
      <c r="AC7937" s="136">
        <v>21616</v>
      </c>
      <c r="AD7937" s="135">
        <v>23122</v>
      </c>
      <c r="AE7937" s="137">
        <v>23805</v>
      </c>
      <c r="AF7937" s="138">
        <v>23784</v>
      </c>
    </row>
    <row r="7938" spans="2:32">
      <c r="B7938" s="114">
        <v>7900</v>
      </c>
      <c r="C7938" s="115">
        <v>7900</v>
      </c>
      <c r="D7938" s="116">
        <v>330</v>
      </c>
      <c r="E7938" s="117">
        <v>11</v>
      </c>
      <c r="F7938" s="118">
        <v>26</v>
      </c>
      <c r="G7938" s="119" t="s">
        <v>485</v>
      </c>
      <c r="H7938" s="120">
        <v>11</v>
      </c>
      <c r="I7938" s="115">
        <v>25</v>
      </c>
      <c r="J7938" s="116" t="s">
        <v>485</v>
      </c>
      <c r="K7938" s="121">
        <v>4</v>
      </c>
      <c r="L7938" s="108"/>
      <c r="M7938" s="122">
        <v>12659</v>
      </c>
      <c r="N7938" s="123">
        <v>14397</v>
      </c>
      <c r="O7938" s="124">
        <v>14772</v>
      </c>
      <c r="P7938" s="123">
        <v>15388</v>
      </c>
      <c r="Q7938" s="124">
        <v>15390</v>
      </c>
      <c r="R7938" s="123">
        <v>15405</v>
      </c>
      <c r="S7938" s="124">
        <v>16912</v>
      </c>
      <c r="T7938" s="123">
        <v>17723</v>
      </c>
      <c r="U7938" s="124">
        <v>17956</v>
      </c>
      <c r="V7938" s="123">
        <v>18295</v>
      </c>
      <c r="W7938" s="124">
        <v>18148</v>
      </c>
      <c r="X7938" s="123">
        <v>18515</v>
      </c>
      <c r="Y7938" s="124">
        <v>20372</v>
      </c>
      <c r="Z7938" s="123">
        <v>20993</v>
      </c>
      <c r="AA7938" s="124">
        <v>21623</v>
      </c>
      <c r="AB7938" s="123">
        <v>21683</v>
      </c>
      <c r="AC7938" s="124">
        <v>20930</v>
      </c>
      <c r="AD7938" s="123">
        <v>22392</v>
      </c>
      <c r="AE7938" s="125">
        <v>23033</v>
      </c>
      <c r="AF7938" s="126">
        <v>22987</v>
      </c>
    </row>
    <row r="7939" spans="2:32">
      <c r="B7939" s="127">
        <v>7901</v>
      </c>
      <c r="C7939" s="128">
        <v>7901</v>
      </c>
      <c r="D7939" s="129">
        <v>330</v>
      </c>
      <c r="E7939" s="130">
        <v>11</v>
      </c>
      <c r="F7939" s="131">
        <v>26</v>
      </c>
      <c r="G7939" s="132" t="s">
        <v>485</v>
      </c>
      <c r="H7939" s="133">
        <v>11</v>
      </c>
      <c r="I7939" s="128">
        <v>25</v>
      </c>
      <c r="J7939" s="129" t="s">
        <v>485</v>
      </c>
      <c r="K7939" s="134">
        <v>5</v>
      </c>
      <c r="L7939" s="108"/>
      <c r="M7939" s="81">
        <v>12782</v>
      </c>
      <c r="N7939" s="135">
        <v>14506</v>
      </c>
      <c r="O7939" s="136">
        <v>14905</v>
      </c>
      <c r="P7939" s="135">
        <v>15431</v>
      </c>
      <c r="Q7939" s="136">
        <v>15326</v>
      </c>
      <c r="R7939" s="135">
        <v>15464</v>
      </c>
      <c r="S7939" s="136">
        <v>16941</v>
      </c>
      <c r="T7939" s="135">
        <v>17681</v>
      </c>
      <c r="U7939" s="136">
        <v>17817</v>
      </c>
      <c r="V7939" s="135">
        <v>17913</v>
      </c>
      <c r="W7939" s="136">
        <v>17615</v>
      </c>
      <c r="X7939" s="135">
        <v>18234</v>
      </c>
      <c r="Y7939" s="136">
        <v>19965</v>
      </c>
      <c r="Z7939" s="135">
        <v>20493</v>
      </c>
      <c r="AA7939" s="136">
        <v>20929</v>
      </c>
      <c r="AB7939" s="135">
        <v>20854</v>
      </c>
      <c r="AC7939" s="136">
        <v>20012</v>
      </c>
      <c r="AD7939" s="135">
        <v>21743</v>
      </c>
      <c r="AE7939" s="137">
        <v>22275</v>
      </c>
      <c r="AF7939" s="138">
        <v>22261</v>
      </c>
    </row>
    <row r="7940" spans="2:32">
      <c r="B7940" s="114">
        <v>7902</v>
      </c>
      <c r="C7940" s="115">
        <v>7902</v>
      </c>
      <c r="D7940" s="116">
        <v>330</v>
      </c>
      <c r="E7940" s="117">
        <v>11</v>
      </c>
      <c r="F7940" s="118">
        <v>26</v>
      </c>
      <c r="G7940" s="119" t="s">
        <v>485</v>
      </c>
      <c r="H7940" s="120">
        <v>11</v>
      </c>
      <c r="I7940" s="115">
        <v>25</v>
      </c>
      <c r="J7940" s="116" t="s">
        <v>485</v>
      </c>
      <c r="K7940" s="121">
        <v>6</v>
      </c>
      <c r="L7940" s="108"/>
      <c r="M7940" s="122">
        <v>13393</v>
      </c>
      <c r="N7940" s="123">
        <v>15057</v>
      </c>
      <c r="O7940" s="124">
        <v>15437</v>
      </c>
      <c r="P7940" s="123">
        <v>15851</v>
      </c>
      <c r="Q7940" s="124">
        <v>15411</v>
      </c>
      <c r="R7940" s="123">
        <v>15920</v>
      </c>
      <c r="S7940" s="124">
        <v>17420</v>
      </c>
      <c r="T7940" s="123">
        <v>18091</v>
      </c>
      <c r="U7940" s="124">
        <v>18037</v>
      </c>
      <c r="V7940" s="123">
        <v>17645</v>
      </c>
      <c r="W7940" s="124">
        <v>17097</v>
      </c>
      <c r="X7940" s="123">
        <v>18284</v>
      </c>
      <c r="Y7940" s="124">
        <v>19923</v>
      </c>
      <c r="Z7940" s="123">
        <v>20283</v>
      </c>
      <c r="AA7940" s="124">
        <v>20503</v>
      </c>
      <c r="AB7940" s="123">
        <v>20038</v>
      </c>
      <c r="AC7940" s="124">
        <v>19110</v>
      </c>
      <c r="AD7940" s="123">
        <v>21448</v>
      </c>
      <c r="AE7940" s="125">
        <v>21982</v>
      </c>
      <c r="AF7940" s="126">
        <v>21816</v>
      </c>
    </row>
    <row r="7941" spans="2:32">
      <c r="B7941" s="127">
        <v>7903</v>
      </c>
      <c r="C7941" s="128">
        <v>7903</v>
      </c>
      <c r="D7941" s="129">
        <v>330</v>
      </c>
      <c r="E7941" s="130">
        <v>11</v>
      </c>
      <c r="F7941" s="131">
        <v>26</v>
      </c>
      <c r="G7941" s="132" t="s">
        <v>485</v>
      </c>
      <c r="H7941" s="133">
        <v>11</v>
      </c>
      <c r="I7941" s="128">
        <v>25</v>
      </c>
      <c r="J7941" s="129" t="s">
        <v>485</v>
      </c>
      <c r="K7941" s="134">
        <v>7</v>
      </c>
      <c r="L7941" s="108"/>
      <c r="M7941" s="81">
        <v>14690</v>
      </c>
      <c r="N7941" s="135">
        <v>16237</v>
      </c>
      <c r="O7941" s="136">
        <v>16755</v>
      </c>
      <c r="P7941" s="135">
        <v>16939</v>
      </c>
      <c r="Q7941" s="136">
        <v>15841</v>
      </c>
      <c r="R7941" s="135">
        <v>17014</v>
      </c>
      <c r="S7941" s="136">
        <v>18407</v>
      </c>
      <c r="T7941" s="135">
        <v>19031</v>
      </c>
      <c r="U7941" s="136">
        <v>19170</v>
      </c>
      <c r="V7941" s="135">
        <v>17872</v>
      </c>
      <c r="W7941" s="136">
        <v>17046</v>
      </c>
      <c r="X7941" s="135">
        <v>19077</v>
      </c>
      <c r="Y7941" s="136">
        <v>20426</v>
      </c>
      <c r="Z7941" s="135">
        <v>21026</v>
      </c>
      <c r="AA7941" s="136">
        <v>20974</v>
      </c>
      <c r="AB7941" s="135">
        <v>19793</v>
      </c>
      <c r="AC7941" s="136">
        <v>18806</v>
      </c>
      <c r="AD7941" s="135">
        <v>21755</v>
      </c>
      <c r="AE7941" s="137">
        <v>22406</v>
      </c>
      <c r="AF7941" s="138">
        <v>22414</v>
      </c>
    </row>
    <row r="7942" spans="2:32">
      <c r="B7942" s="114">
        <v>7904</v>
      </c>
      <c r="C7942" s="115">
        <v>7904</v>
      </c>
      <c r="D7942" s="116">
        <v>330</v>
      </c>
      <c r="E7942" s="117">
        <v>11</v>
      </c>
      <c r="F7942" s="118">
        <v>26</v>
      </c>
      <c r="G7942" s="119" t="s">
        <v>485</v>
      </c>
      <c r="H7942" s="120">
        <v>11</v>
      </c>
      <c r="I7942" s="115">
        <v>25</v>
      </c>
      <c r="J7942" s="116" t="s">
        <v>485</v>
      </c>
      <c r="K7942" s="121">
        <v>8</v>
      </c>
      <c r="L7942" s="108"/>
      <c r="M7942" s="122">
        <v>15946</v>
      </c>
      <c r="N7942" s="123">
        <v>17330</v>
      </c>
      <c r="O7942" s="124">
        <v>18140</v>
      </c>
      <c r="P7942" s="123">
        <v>18104</v>
      </c>
      <c r="Q7942" s="124">
        <v>16688</v>
      </c>
      <c r="R7942" s="123">
        <v>18279</v>
      </c>
      <c r="S7942" s="124">
        <v>19400</v>
      </c>
      <c r="T7942" s="123">
        <v>19990</v>
      </c>
      <c r="U7942" s="124">
        <v>20503</v>
      </c>
      <c r="V7942" s="123">
        <v>18614</v>
      </c>
      <c r="W7942" s="124">
        <v>17760</v>
      </c>
      <c r="X7942" s="123">
        <v>20202</v>
      </c>
      <c r="Y7942" s="124">
        <v>21196</v>
      </c>
      <c r="Z7942" s="123">
        <v>22122</v>
      </c>
      <c r="AA7942" s="124">
        <v>21949</v>
      </c>
      <c r="AB7942" s="123">
        <v>20374</v>
      </c>
      <c r="AC7942" s="124">
        <v>19390</v>
      </c>
      <c r="AD7942" s="123">
        <v>22387</v>
      </c>
      <c r="AE7942" s="125">
        <v>23029</v>
      </c>
      <c r="AF7942" s="126">
        <v>23447</v>
      </c>
    </row>
    <row r="7943" spans="2:32">
      <c r="B7943" s="127">
        <v>7905</v>
      </c>
      <c r="C7943" s="128">
        <v>7905</v>
      </c>
      <c r="D7943" s="129">
        <v>330</v>
      </c>
      <c r="E7943" s="130">
        <v>11</v>
      </c>
      <c r="F7943" s="131">
        <v>26</v>
      </c>
      <c r="G7943" s="132" t="s">
        <v>485</v>
      </c>
      <c r="H7943" s="133">
        <v>11</v>
      </c>
      <c r="I7943" s="128">
        <v>25</v>
      </c>
      <c r="J7943" s="129" t="s">
        <v>485</v>
      </c>
      <c r="K7943" s="134">
        <v>9</v>
      </c>
      <c r="L7943" s="108"/>
      <c r="M7943" s="81">
        <v>16357</v>
      </c>
      <c r="N7943" s="135">
        <v>17566</v>
      </c>
      <c r="O7943" s="136">
        <v>18433</v>
      </c>
      <c r="P7943" s="135">
        <v>18464</v>
      </c>
      <c r="Q7943" s="136">
        <v>17437</v>
      </c>
      <c r="R7943" s="135">
        <v>18740</v>
      </c>
      <c r="S7943" s="136">
        <v>19823</v>
      </c>
      <c r="T7943" s="135">
        <v>20172</v>
      </c>
      <c r="U7943" s="136">
        <v>20690</v>
      </c>
      <c r="V7943" s="135">
        <v>19339</v>
      </c>
      <c r="W7943" s="136">
        <v>18268</v>
      </c>
      <c r="X7943" s="135">
        <v>20517</v>
      </c>
      <c r="Y7943" s="136">
        <v>21580</v>
      </c>
      <c r="Z7943" s="135">
        <v>22254</v>
      </c>
      <c r="AA7943" s="136">
        <v>22196</v>
      </c>
      <c r="AB7943" s="135">
        <v>20976</v>
      </c>
      <c r="AC7943" s="136">
        <v>19764</v>
      </c>
      <c r="AD7943" s="135">
        <v>22734</v>
      </c>
      <c r="AE7943" s="137">
        <v>22982</v>
      </c>
      <c r="AF7943" s="138">
        <v>23551</v>
      </c>
    </row>
    <row r="7944" spans="2:32">
      <c r="B7944" s="114">
        <v>7906</v>
      </c>
      <c r="C7944" s="115">
        <v>7906</v>
      </c>
      <c r="D7944" s="116">
        <v>330</v>
      </c>
      <c r="E7944" s="117">
        <v>11</v>
      </c>
      <c r="F7944" s="118">
        <v>26</v>
      </c>
      <c r="G7944" s="119" t="s">
        <v>485</v>
      </c>
      <c r="H7944" s="120">
        <v>11</v>
      </c>
      <c r="I7944" s="115">
        <v>25</v>
      </c>
      <c r="J7944" s="116" t="s">
        <v>485</v>
      </c>
      <c r="K7944" s="121">
        <v>10</v>
      </c>
      <c r="L7944" s="108"/>
      <c r="M7944" s="122">
        <v>16475</v>
      </c>
      <c r="N7944" s="123">
        <v>17533</v>
      </c>
      <c r="O7944" s="124">
        <v>18337</v>
      </c>
      <c r="P7944" s="123">
        <v>18506</v>
      </c>
      <c r="Q7944" s="124">
        <v>17935</v>
      </c>
      <c r="R7944" s="123">
        <v>18758</v>
      </c>
      <c r="S7944" s="124">
        <v>20024</v>
      </c>
      <c r="T7944" s="123">
        <v>20095</v>
      </c>
      <c r="U7944" s="124">
        <v>20702</v>
      </c>
      <c r="V7944" s="123">
        <v>19721</v>
      </c>
      <c r="W7944" s="124">
        <v>18706</v>
      </c>
      <c r="X7944" s="123">
        <v>20573</v>
      </c>
      <c r="Y7944" s="124">
        <v>21858</v>
      </c>
      <c r="Z7944" s="123">
        <v>22144</v>
      </c>
      <c r="AA7944" s="124">
        <v>22482</v>
      </c>
      <c r="AB7944" s="123">
        <v>21491</v>
      </c>
      <c r="AC7944" s="124">
        <v>20331</v>
      </c>
      <c r="AD7944" s="123">
        <v>23068</v>
      </c>
      <c r="AE7944" s="125">
        <v>22989</v>
      </c>
      <c r="AF7944" s="126">
        <v>23479</v>
      </c>
    </row>
    <row r="7945" spans="2:32">
      <c r="B7945" s="127">
        <v>7907</v>
      </c>
      <c r="C7945" s="128">
        <v>7907</v>
      </c>
      <c r="D7945" s="129">
        <v>330</v>
      </c>
      <c r="E7945" s="130">
        <v>11</v>
      </c>
      <c r="F7945" s="131">
        <v>26</v>
      </c>
      <c r="G7945" s="132" t="s">
        <v>485</v>
      </c>
      <c r="H7945" s="133">
        <v>11</v>
      </c>
      <c r="I7945" s="128">
        <v>25</v>
      </c>
      <c r="J7945" s="129" t="s">
        <v>485</v>
      </c>
      <c r="K7945" s="134">
        <v>11</v>
      </c>
      <c r="L7945" s="108"/>
      <c r="M7945" s="81">
        <v>16510</v>
      </c>
      <c r="N7945" s="135">
        <v>17227</v>
      </c>
      <c r="O7945" s="136">
        <v>17924</v>
      </c>
      <c r="P7945" s="135">
        <v>18223</v>
      </c>
      <c r="Q7945" s="136">
        <v>17999</v>
      </c>
      <c r="R7945" s="135">
        <v>18488</v>
      </c>
      <c r="S7945" s="136">
        <v>19973</v>
      </c>
      <c r="T7945" s="135">
        <v>19620</v>
      </c>
      <c r="U7945" s="136">
        <v>20578</v>
      </c>
      <c r="V7945" s="135">
        <v>19365</v>
      </c>
      <c r="W7945" s="136">
        <v>18652</v>
      </c>
      <c r="X7945" s="135">
        <v>20255</v>
      </c>
      <c r="Y7945" s="136">
        <v>21882</v>
      </c>
      <c r="Z7945" s="135">
        <v>21600</v>
      </c>
      <c r="AA7945" s="136">
        <v>22617</v>
      </c>
      <c r="AB7945" s="135">
        <v>21313</v>
      </c>
      <c r="AC7945" s="136">
        <v>20455</v>
      </c>
      <c r="AD7945" s="135">
        <v>23154</v>
      </c>
      <c r="AE7945" s="137">
        <v>22565</v>
      </c>
      <c r="AF7945" s="138">
        <v>22993</v>
      </c>
    </row>
    <row r="7946" spans="2:32">
      <c r="B7946" s="114">
        <v>7908</v>
      </c>
      <c r="C7946" s="115">
        <v>7908</v>
      </c>
      <c r="D7946" s="116">
        <v>330</v>
      </c>
      <c r="E7946" s="117">
        <v>11</v>
      </c>
      <c r="F7946" s="118">
        <v>26</v>
      </c>
      <c r="G7946" s="119" t="s">
        <v>485</v>
      </c>
      <c r="H7946" s="120">
        <v>11</v>
      </c>
      <c r="I7946" s="115">
        <v>25</v>
      </c>
      <c r="J7946" s="116" t="s">
        <v>485</v>
      </c>
      <c r="K7946" s="121">
        <v>12</v>
      </c>
      <c r="L7946" s="108"/>
      <c r="M7946" s="122">
        <v>16612</v>
      </c>
      <c r="N7946" s="123">
        <v>17017</v>
      </c>
      <c r="O7946" s="124">
        <v>17678</v>
      </c>
      <c r="P7946" s="123">
        <v>18030</v>
      </c>
      <c r="Q7946" s="124">
        <v>18051</v>
      </c>
      <c r="R7946" s="123">
        <v>18364</v>
      </c>
      <c r="S7946" s="124">
        <v>19733</v>
      </c>
      <c r="T7946" s="123">
        <v>19270</v>
      </c>
      <c r="U7946" s="124">
        <v>20458</v>
      </c>
      <c r="V7946" s="123">
        <v>19127</v>
      </c>
      <c r="W7946" s="124">
        <v>18654</v>
      </c>
      <c r="X7946" s="123">
        <v>20076</v>
      </c>
      <c r="Y7946" s="124">
        <v>21573</v>
      </c>
      <c r="Z7946" s="123">
        <v>21212</v>
      </c>
      <c r="AA7946" s="124">
        <v>22630</v>
      </c>
      <c r="AB7946" s="123">
        <v>21065</v>
      </c>
      <c r="AC7946" s="124">
        <v>20452</v>
      </c>
      <c r="AD7946" s="123">
        <v>22871</v>
      </c>
      <c r="AE7946" s="125">
        <v>22232</v>
      </c>
      <c r="AF7946" s="126">
        <v>22620</v>
      </c>
    </row>
    <row r="7947" spans="2:32">
      <c r="B7947" s="127">
        <v>7909</v>
      </c>
      <c r="C7947" s="128">
        <v>7909</v>
      </c>
      <c r="D7947" s="129">
        <v>330</v>
      </c>
      <c r="E7947" s="130">
        <v>11</v>
      </c>
      <c r="F7947" s="131">
        <v>26</v>
      </c>
      <c r="G7947" s="132" t="s">
        <v>485</v>
      </c>
      <c r="H7947" s="133">
        <v>11</v>
      </c>
      <c r="I7947" s="128">
        <v>25</v>
      </c>
      <c r="J7947" s="129" t="s">
        <v>485</v>
      </c>
      <c r="K7947" s="134">
        <v>13</v>
      </c>
      <c r="L7947" s="108"/>
      <c r="M7947" s="81">
        <v>16470</v>
      </c>
      <c r="N7947" s="135">
        <v>16704</v>
      </c>
      <c r="O7947" s="136">
        <v>17475</v>
      </c>
      <c r="P7947" s="135">
        <v>17773</v>
      </c>
      <c r="Q7947" s="136">
        <v>17873</v>
      </c>
      <c r="R7947" s="135">
        <v>18139</v>
      </c>
      <c r="S7947" s="136">
        <v>19475</v>
      </c>
      <c r="T7947" s="135">
        <v>18884</v>
      </c>
      <c r="U7947" s="136">
        <v>20283</v>
      </c>
      <c r="V7947" s="135">
        <v>18834</v>
      </c>
      <c r="W7947" s="136">
        <v>18534</v>
      </c>
      <c r="X7947" s="135">
        <v>19829</v>
      </c>
      <c r="Y7947" s="136">
        <v>21270</v>
      </c>
      <c r="Z7947" s="135">
        <v>20912</v>
      </c>
      <c r="AA7947" s="136">
        <v>22405</v>
      </c>
      <c r="AB7947" s="135">
        <v>20655</v>
      </c>
      <c r="AC7947" s="136">
        <v>20217</v>
      </c>
      <c r="AD7947" s="135">
        <v>22556</v>
      </c>
      <c r="AE7947" s="137">
        <v>21816</v>
      </c>
      <c r="AF7947" s="138">
        <v>22307</v>
      </c>
    </row>
    <row r="7948" spans="2:32">
      <c r="B7948" s="114">
        <v>7910</v>
      </c>
      <c r="C7948" s="115">
        <v>7910</v>
      </c>
      <c r="D7948" s="116">
        <v>330</v>
      </c>
      <c r="E7948" s="117">
        <v>11</v>
      </c>
      <c r="F7948" s="118">
        <v>26</v>
      </c>
      <c r="G7948" s="119" t="s">
        <v>485</v>
      </c>
      <c r="H7948" s="120">
        <v>11</v>
      </c>
      <c r="I7948" s="115">
        <v>25</v>
      </c>
      <c r="J7948" s="116" t="s">
        <v>485</v>
      </c>
      <c r="K7948" s="121">
        <v>14</v>
      </c>
      <c r="L7948" s="108"/>
      <c r="M7948" s="122">
        <v>16474</v>
      </c>
      <c r="N7948" s="123">
        <v>16720</v>
      </c>
      <c r="O7948" s="124">
        <v>17480</v>
      </c>
      <c r="P7948" s="123">
        <v>17705</v>
      </c>
      <c r="Q7948" s="124">
        <v>17733</v>
      </c>
      <c r="R7948" s="123">
        <v>18192</v>
      </c>
      <c r="S7948" s="124">
        <v>19260</v>
      </c>
      <c r="T7948" s="123">
        <v>18883</v>
      </c>
      <c r="U7948" s="124">
        <v>20180</v>
      </c>
      <c r="V7948" s="123">
        <v>18704</v>
      </c>
      <c r="W7948" s="124">
        <v>18453</v>
      </c>
      <c r="X7948" s="123">
        <v>19856</v>
      </c>
      <c r="Y7948" s="124">
        <v>21014</v>
      </c>
      <c r="Z7948" s="123">
        <v>20809</v>
      </c>
      <c r="AA7948" s="124">
        <v>22181</v>
      </c>
      <c r="AB7948" s="123">
        <v>20444</v>
      </c>
      <c r="AC7948" s="124">
        <v>20056</v>
      </c>
      <c r="AD7948" s="123">
        <v>22267</v>
      </c>
      <c r="AE7948" s="125">
        <v>21744</v>
      </c>
      <c r="AF7948" s="126">
        <v>22171</v>
      </c>
    </row>
    <row r="7949" spans="2:32">
      <c r="B7949" s="127">
        <v>7911</v>
      </c>
      <c r="C7949" s="128">
        <v>7911</v>
      </c>
      <c r="D7949" s="129">
        <v>330</v>
      </c>
      <c r="E7949" s="130">
        <v>11</v>
      </c>
      <c r="F7949" s="131">
        <v>26</v>
      </c>
      <c r="G7949" s="132" t="s">
        <v>485</v>
      </c>
      <c r="H7949" s="133">
        <v>11</v>
      </c>
      <c r="I7949" s="128">
        <v>25</v>
      </c>
      <c r="J7949" s="129" t="s">
        <v>485</v>
      </c>
      <c r="K7949" s="134">
        <v>15</v>
      </c>
      <c r="L7949" s="108"/>
      <c r="M7949" s="81">
        <v>16503</v>
      </c>
      <c r="N7949" s="135">
        <v>16874</v>
      </c>
      <c r="O7949" s="136">
        <v>17485</v>
      </c>
      <c r="P7949" s="135">
        <v>17669</v>
      </c>
      <c r="Q7949" s="136">
        <v>17634</v>
      </c>
      <c r="R7949" s="135">
        <v>18319</v>
      </c>
      <c r="S7949" s="136">
        <v>19166</v>
      </c>
      <c r="T7949" s="135">
        <v>19044</v>
      </c>
      <c r="U7949" s="136">
        <v>19884</v>
      </c>
      <c r="V7949" s="135">
        <v>18782</v>
      </c>
      <c r="W7949" s="136">
        <v>18510</v>
      </c>
      <c r="X7949" s="135">
        <v>19964</v>
      </c>
      <c r="Y7949" s="136">
        <v>20955</v>
      </c>
      <c r="Z7949" s="135">
        <v>20729</v>
      </c>
      <c r="AA7949" s="136">
        <v>21771</v>
      </c>
      <c r="AB7949" s="135">
        <v>20503</v>
      </c>
      <c r="AC7949" s="136">
        <v>20101</v>
      </c>
      <c r="AD7949" s="135">
        <v>22159</v>
      </c>
      <c r="AE7949" s="137">
        <v>21860</v>
      </c>
      <c r="AF7949" s="138">
        <v>22057</v>
      </c>
    </row>
    <row r="7950" spans="2:32">
      <c r="B7950" s="114">
        <v>7912</v>
      </c>
      <c r="C7950" s="115">
        <v>7912</v>
      </c>
      <c r="D7950" s="116">
        <v>330</v>
      </c>
      <c r="E7950" s="117">
        <v>11</v>
      </c>
      <c r="F7950" s="118">
        <v>26</v>
      </c>
      <c r="G7950" s="119" t="s">
        <v>485</v>
      </c>
      <c r="H7950" s="120">
        <v>11</v>
      </c>
      <c r="I7950" s="115">
        <v>25</v>
      </c>
      <c r="J7950" s="116" t="s">
        <v>485</v>
      </c>
      <c r="K7950" s="121">
        <v>16</v>
      </c>
      <c r="L7950" s="108"/>
      <c r="M7950" s="122">
        <v>16785</v>
      </c>
      <c r="N7950" s="123">
        <v>17400</v>
      </c>
      <c r="O7950" s="124">
        <v>17901</v>
      </c>
      <c r="P7950" s="123">
        <v>17900</v>
      </c>
      <c r="Q7950" s="124">
        <v>17765</v>
      </c>
      <c r="R7950" s="123">
        <v>18680</v>
      </c>
      <c r="S7950" s="124">
        <v>19441</v>
      </c>
      <c r="T7950" s="123">
        <v>19518</v>
      </c>
      <c r="U7950" s="124">
        <v>19900</v>
      </c>
      <c r="V7950" s="123">
        <v>19038</v>
      </c>
      <c r="W7950" s="124">
        <v>18812</v>
      </c>
      <c r="X7950" s="123">
        <v>20246</v>
      </c>
      <c r="Y7950" s="124">
        <v>21344</v>
      </c>
      <c r="Z7950" s="123">
        <v>20922</v>
      </c>
      <c r="AA7950" s="124">
        <v>21482</v>
      </c>
      <c r="AB7950" s="123">
        <v>20677</v>
      </c>
      <c r="AC7950" s="124">
        <v>20341</v>
      </c>
      <c r="AD7950" s="123">
        <v>22481</v>
      </c>
      <c r="AE7950" s="125">
        <v>22203</v>
      </c>
      <c r="AF7950" s="126">
        <v>22185</v>
      </c>
    </row>
    <row r="7951" spans="2:32">
      <c r="B7951" s="127">
        <v>7913</v>
      </c>
      <c r="C7951" s="128">
        <v>7913</v>
      </c>
      <c r="D7951" s="129">
        <v>330</v>
      </c>
      <c r="E7951" s="130">
        <v>11</v>
      </c>
      <c r="F7951" s="131">
        <v>26</v>
      </c>
      <c r="G7951" s="132" t="s">
        <v>485</v>
      </c>
      <c r="H7951" s="133">
        <v>11</v>
      </c>
      <c r="I7951" s="128">
        <v>25</v>
      </c>
      <c r="J7951" s="129" t="s">
        <v>485</v>
      </c>
      <c r="K7951" s="134">
        <v>17</v>
      </c>
      <c r="L7951" s="108"/>
      <c r="M7951" s="81">
        <v>17751</v>
      </c>
      <c r="N7951" s="135">
        <v>18401</v>
      </c>
      <c r="O7951" s="136">
        <v>18934</v>
      </c>
      <c r="P7951" s="135">
        <v>18871</v>
      </c>
      <c r="Q7951" s="136">
        <v>18644</v>
      </c>
      <c r="R7951" s="135">
        <v>19752</v>
      </c>
      <c r="S7951" s="136">
        <v>20396</v>
      </c>
      <c r="T7951" s="135">
        <v>20478</v>
      </c>
      <c r="U7951" s="136">
        <v>20799</v>
      </c>
      <c r="V7951" s="135">
        <v>20143</v>
      </c>
      <c r="W7951" s="136">
        <v>19835</v>
      </c>
      <c r="X7951" s="135">
        <v>21365</v>
      </c>
      <c r="Y7951" s="136">
        <v>22235</v>
      </c>
      <c r="Z7951" s="135">
        <v>21933</v>
      </c>
      <c r="AA7951" s="136">
        <v>22352</v>
      </c>
      <c r="AB7951" s="135">
        <v>21822</v>
      </c>
      <c r="AC7951" s="136">
        <v>21466</v>
      </c>
      <c r="AD7951" s="135">
        <v>23385</v>
      </c>
      <c r="AE7951" s="137">
        <v>23304</v>
      </c>
      <c r="AF7951" s="138">
        <v>23200</v>
      </c>
    </row>
    <row r="7952" spans="2:32">
      <c r="B7952" s="114">
        <v>7914</v>
      </c>
      <c r="C7952" s="115">
        <v>7914</v>
      </c>
      <c r="D7952" s="116">
        <v>330</v>
      </c>
      <c r="E7952" s="117">
        <v>11</v>
      </c>
      <c r="F7952" s="118">
        <v>26</v>
      </c>
      <c r="G7952" s="119" t="s">
        <v>485</v>
      </c>
      <c r="H7952" s="120">
        <v>11</v>
      </c>
      <c r="I7952" s="115">
        <v>25</v>
      </c>
      <c r="J7952" s="116" t="s">
        <v>485</v>
      </c>
      <c r="K7952" s="121">
        <v>18</v>
      </c>
      <c r="L7952" s="108"/>
      <c r="M7952" s="122">
        <v>18399</v>
      </c>
      <c r="N7952" s="123">
        <v>19243</v>
      </c>
      <c r="O7952" s="124">
        <v>20189</v>
      </c>
      <c r="P7952" s="123">
        <v>19657</v>
      </c>
      <c r="Q7952" s="124">
        <v>19685</v>
      </c>
      <c r="R7952" s="123">
        <v>20683</v>
      </c>
      <c r="S7952" s="124">
        <v>21025</v>
      </c>
      <c r="T7952" s="123">
        <v>21230</v>
      </c>
      <c r="U7952" s="124">
        <v>21975</v>
      </c>
      <c r="V7952" s="123">
        <v>21333</v>
      </c>
      <c r="W7952" s="124">
        <v>20977</v>
      </c>
      <c r="X7952" s="123">
        <v>22483</v>
      </c>
      <c r="Y7952" s="124">
        <v>22878</v>
      </c>
      <c r="Z7952" s="123">
        <v>23559</v>
      </c>
      <c r="AA7952" s="124">
        <v>23354</v>
      </c>
      <c r="AB7952" s="123">
        <v>23341</v>
      </c>
      <c r="AC7952" s="124">
        <v>22708</v>
      </c>
      <c r="AD7952" s="123">
        <v>24130</v>
      </c>
      <c r="AE7952" s="125">
        <v>24267</v>
      </c>
      <c r="AF7952" s="126">
        <v>24928</v>
      </c>
    </row>
    <row r="7953" spans="2:32">
      <c r="B7953" s="127">
        <v>7915</v>
      </c>
      <c r="C7953" s="128">
        <v>7915</v>
      </c>
      <c r="D7953" s="129">
        <v>330</v>
      </c>
      <c r="E7953" s="130">
        <v>11</v>
      </c>
      <c r="F7953" s="131">
        <v>26</v>
      </c>
      <c r="G7953" s="132" t="s">
        <v>485</v>
      </c>
      <c r="H7953" s="133">
        <v>11</v>
      </c>
      <c r="I7953" s="128">
        <v>25</v>
      </c>
      <c r="J7953" s="129" t="s">
        <v>485</v>
      </c>
      <c r="K7953" s="134">
        <v>19</v>
      </c>
      <c r="L7953" s="108"/>
      <c r="M7953" s="81">
        <v>18070</v>
      </c>
      <c r="N7953" s="135">
        <v>18854</v>
      </c>
      <c r="O7953" s="136">
        <v>20106</v>
      </c>
      <c r="P7953" s="135">
        <v>19338</v>
      </c>
      <c r="Q7953" s="136">
        <v>19594</v>
      </c>
      <c r="R7953" s="135">
        <v>20427</v>
      </c>
      <c r="S7953" s="136">
        <v>20917</v>
      </c>
      <c r="T7953" s="135">
        <v>21103</v>
      </c>
      <c r="U7953" s="136">
        <v>22011</v>
      </c>
      <c r="V7953" s="135">
        <v>21459</v>
      </c>
      <c r="W7953" s="136">
        <v>20984</v>
      </c>
      <c r="X7953" s="135">
        <v>22443</v>
      </c>
      <c r="Y7953" s="136">
        <v>23159</v>
      </c>
      <c r="Z7953" s="135">
        <v>24079</v>
      </c>
      <c r="AA7953" s="136">
        <v>23573</v>
      </c>
      <c r="AB7953" s="135">
        <v>23861</v>
      </c>
      <c r="AC7953" s="136">
        <v>22983</v>
      </c>
      <c r="AD7953" s="135">
        <v>24631</v>
      </c>
      <c r="AE7953" s="137">
        <v>24763</v>
      </c>
      <c r="AF7953" s="138">
        <v>25622</v>
      </c>
    </row>
    <row r="7954" spans="2:32">
      <c r="B7954" s="114">
        <v>7916</v>
      </c>
      <c r="C7954" s="115">
        <v>7916</v>
      </c>
      <c r="D7954" s="116">
        <v>330</v>
      </c>
      <c r="E7954" s="117">
        <v>11</v>
      </c>
      <c r="F7954" s="118">
        <v>26</v>
      </c>
      <c r="G7954" s="119" t="s">
        <v>485</v>
      </c>
      <c r="H7954" s="120">
        <v>11</v>
      </c>
      <c r="I7954" s="115">
        <v>25</v>
      </c>
      <c r="J7954" s="116" t="s">
        <v>485</v>
      </c>
      <c r="K7954" s="121">
        <v>20</v>
      </c>
      <c r="L7954" s="108"/>
      <c r="M7954" s="122">
        <v>17748</v>
      </c>
      <c r="N7954" s="123">
        <v>18648</v>
      </c>
      <c r="O7954" s="124">
        <v>19871</v>
      </c>
      <c r="P7954" s="123">
        <v>19066</v>
      </c>
      <c r="Q7954" s="124">
        <v>19327</v>
      </c>
      <c r="R7954" s="123">
        <v>20227</v>
      </c>
      <c r="S7954" s="124">
        <v>20840</v>
      </c>
      <c r="T7954" s="123">
        <v>21192</v>
      </c>
      <c r="U7954" s="124">
        <v>22095</v>
      </c>
      <c r="V7954" s="123">
        <v>21501</v>
      </c>
      <c r="W7954" s="124">
        <v>21191</v>
      </c>
      <c r="X7954" s="123">
        <v>22710</v>
      </c>
      <c r="Y7954" s="124">
        <v>23483</v>
      </c>
      <c r="Z7954" s="123">
        <v>24639</v>
      </c>
      <c r="AA7954" s="124">
        <v>24087</v>
      </c>
      <c r="AB7954" s="123">
        <v>24285</v>
      </c>
      <c r="AC7954" s="124">
        <v>23488</v>
      </c>
      <c r="AD7954" s="123">
        <v>25232</v>
      </c>
      <c r="AE7954" s="125">
        <v>25604</v>
      </c>
      <c r="AF7954" s="126">
        <v>26372</v>
      </c>
    </row>
    <row r="7955" spans="2:32">
      <c r="B7955" s="127">
        <v>7917</v>
      </c>
      <c r="C7955" s="128">
        <v>7917</v>
      </c>
      <c r="D7955" s="129">
        <v>330</v>
      </c>
      <c r="E7955" s="130">
        <v>11</v>
      </c>
      <c r="F7955" s="131">
        <v>26</v>
      </c>
      <c r="G7955" s="132" t="s">
        <v>485</v>
      </c>
      <c r="H7955" s="133">
        <v>11</v>
      </c>
      <c r="I7955" s="128">
        <v>25</v>
      </c>
      <c r="J7955" s="129" t="s">
        <v>485</v>
      </c>
      <c r="K7955" s="134">
        <v>21</v>
      </c>
      <c r="L7955" s="108"/>
      <c r="M7955" s="81">
        <v>17434</v>
      </c>
      <c r="N7955" s="135">
        <v>18304</v>
      </c>
      <c r="O7955" s="136">
        <v>19622</v>
      </c>
      <c r="P7955" s="135">
        <v>18846</v>
      </c>
      <c r="Q7955" s="136">
        <v>19223</v>
      </c>
      <c r="R7955" s="135">
        <v>20064</v>
      </c>
      <c r="S7955" s="136">
        <v>20759</v>
      </c>
      <c r="T7955" s="135">
        <v>21164</v>
      </c>
      <c r="U7955" s="136">
        <v>22191</v>
      </c>
      <c r="V7955" s="135">
        <v>21777</v>
      </c>
      <c r="W7955" s="136">
        <v>21402</v>
      </c>
      <c r="X7955" s="135">
        <v>23005</v>
      </c>
      <c r="Y7955" s="136">
        <v>23967</v>
      </c>
      <c r="Z7955" s="135">
        <v>25256</v>
      </c>
      <c r="AA7955" s="136">
        <v>24793</v>
      </c>
      <c r="AB7955" s="135">
        <v>25098</v>
      </c>
      <c r="AC7955" s="136">
        <v>24090</v>
      </c>
      <c r="AD7955" s="135">
        <v>26019</v>
      </c>
      <c r="AE7955" s="137">
        <v>26458</v>
      </c>
      <c r="AF7955" s="138">
        <v>27247</v>
      </c>
    </row>
    <row r="7956" spans="2:32">
      <c r="B7956" s="114">
        <v>7918</v>
      </c>
      <c r="C7956" s="115">
        <v>7918</v>
      </c>
      <c r="D7956" s="116">
        <v>330</v>
      </c>
      <c r="E7956" s="117">
        <v>11</v>
      </c>
      <c r="F7956" s="118">
        <v>26</v>
      </c>
      <c r="G7956" s="119" t="s">
        <v>485</v>
      </c>
      <c r="H7956" s="120">
        <v>11</v>
      </c>
      <c r="I7956" s="115">
        <v>25</v>
      </c>
      <c r="J7956" s="116" t="s">
        <v>485</v>
      </c>
      <c r="K7956" s="121">
        <v>22</v>
      </c>
      <c r="L7956" s="108"/>
      <c r="M7956" s="122">
        <v>16752</v>
      </c>
      <c r="N7956" s="123">
        <v>17687</v>
      </c>
      <c r="O7956" s="124">
        <v>18875</v>
      </c>
      <c r="P7956" s="123">
        <v>18352</v>
      </c>
      <c r="Q7956" s="124">
        <v>18911</v>
      </c>
      <c r="R7956" s="123">
        <v>19504</v>
      </c>
      <c r="S7956" s="124">
        <v>20262</v>
      </c>
      <c r="T7956" s="123">
        <v>20848</v>
      </c>
      <c r="U7956" s="124">
        <v>21696</v>
      </c>
      <c r="V7956" s="123">
        <v>21724</v>
      </c>
      <c r="W7956" s="124">
        <v>21229</v>
      </c>
      <c r="X7956" s="123">
        <v>22742</v>
      </c>
      <c r="Y7956" s="124">
        <v>23839</v>
      </c>
      <c r="Z7956" s="123">
        <v>25063</v>
      </c>
      <c r="AA7956" s="124">
        <v>24903</v>
      </c>
      <c r="AB7956" s="123">
        <v>25396</v>
      </c>
      <c r="AC7956" s="124">
        <v>24186</v>
      </c>
      <c r="AD7956" s="123">
        <v>26072</v>
      </c>
      <c r="AE7956" s="125">
        <v>26707</v>
      </c>
      <c r="AF7956" s="126">
        <v>27207</v>
      </c>
    </row>
    <row r="7957" spans="2:32">
      <c r="B7957" s="127">
        <v>7919</v>
      </c>
      <c r="C7957" s="128">
        <v>7919</v>
      </c>
      <c r="D7957" s="129">
        <v>330</v>
      </c>
      <c r="E7957" s="130">
        <v>11</v>
      </c>
      <c r="F7957" s="131">
        <v>26</v>
      </c>
      <c r="G7957" s="132" t="s">
        <v>485</v>
      </c>
      <c r="H7957" s="133">
        <v>11</v>
      </c>
      <c r="I7957" s="128">
        <v>25</v>
      </c>
      <c r="J7957" s="129" t="s">
        <v>485</v>
      </c>
      <c r="K7957" s="134">
        <v>23</v>
      </c>
      <c r="L7957" s="108"/>
      <c r="M7957" s="81">
        <v>15805</v>
      </c>
      <c r="N7957" s="135">
        <v>16749</v>
      </c>
      <c r="O7957" s="136">
        <v>17800</v>
      </c>
      <c r="P7957" s="135">
        <v>17565</v>
      </c>
      <c r="Q7957" s="136">
        <v>18278</v>
      </c>
      <c r="R7957" s="135">
        <v>18623</v>
      </c>
      <c r="S7957" s="136">
        <v>19362</v>
      </c>
      <c r="T7957" s="135">
        <v>20041</v>
      </c>
      <c r="U7957" s="136">
        <v>20829</v>
      </c>
      <c r="V7957" s="135">
        <v>21287</v>
      </c>
      <c r="W7957" s="136">
        <v>20740</v>
      </c>
      <c r="X7957" s="135">
        <v>22031</v>
      </c>
      <c r="Y7957" s="136">
        <v>23181</v>
      </c>
      <c r="Z7957" s="135">
        <v>24345</v>
      </c>
      <c r="AA7957" s="136">
        <v>24480</v>
      </c>
      <c r="AB7957" s="135">
        <v>25094</v>
      </c>
      <c r="AC7957" s="136">
        <v>23819</v>
      </c>
      <c r="AD7957" s="135">
        <v>25496</v>
      </c>
      <c r="AE7957" s="137">
        <v>26213</v>
      </c>
      <c r="AF7957" s="138">
        <v>26592</v>
      </c>
    </row>
    <row r="7958" spans="2:32">
      <c r="B7958" s="114">
        <v>7920</v>
      </c>
      <c r="C7958" s="115">
        <v>7920</v>
      </c>
      <c r="D7958" s="116">
        <v>330</v>
      </c>
      <c r="E7958" s="117">
        <v>11</v>
      </c>
      <c r="F7958" s="118">
        <v>26</v>
      </c>
      <c r="G7958" s="119" t="s">
        <v>485</v>
      </c>
      <c r="H7958" s="120">
        <v>11</v>
      </c>
      <c r="I7958" s="115">
        <v>25</v>
      </c>
      <c r="J7958" s="116" t="s">
        <v>485</v>
      </c>
      <c r="K7958" s="121">
        <v>24</v>
      </c>
      <c r="L7958" s="108"/>
      <c r="M7958" s="122">
        <v>14769</v>
      </c>
      <c r="N7958" s="123">
        <v>15731</v>
      </c>
      <c r="O7958" s="124">
        <v>16535</v>
      </c>
      <c r="P7958" s="123">
        <v>16582</v>
      </c>
      <c r="Q7958" s="124">
        <v>17455</v>
      </c>
      <c r="R7958" s="123">
        <v>17682</v>
      </c>
      <c r="S7958" s="124">
        <v>18423</v>
      </c>
      <c r="T7958" s="123">
        <v>19176</v>
      </c>
      <c r="U7958" s="124">
        <v>19747</v>
      </c>
      <c r="V7958" s="123">
        <v>20607</v>
      </c>
      <c r="W7958" s="124">
        <v>20091</v>
      </c>
      <c r="X7958" s="123">
        <v>21211</v>
      </c>
      <c r="Y7958" s="124">
        <v>22411</v>
      </c>
      <c r="Z7958" s="123">
        <v>23359</v>
      </c>
      <c r="AA7958" s="124">
        <v>23772</v>
      </c>
      <c r="AB7958" s="123">
        <v>24529</v>
      </c>
      <c r="AC7958" s="124">
        <v>23240</v>
      </c>
      <c r="AD7958" s="123">
        <v>24785</v>
      </c>
      <c r="AE7958" s="125">
        <v>25514</v>
      </c>
      <c r="AF7958" s="126">
        <v>25667</v>
      </c>
    </row>
    <row r="7959" spans="2:32">
      <c r="B7959" s="127">
        <v>7921</v>
      </c>
      <c r="C7959" s="128">
        <v>7921</v>
      </c>
      <c r="D7959" s="129">
        <v>331</v>
      </c>
      <c r="E7959" s="130">
        <v>11</v>
      </c>
      <c r="F7959" s="131">
        <v>27</v>
      </c>
      <c r="G7959" s="132" t="s">
        <v>485</v>
      </c>
      <c r="H7959" s="133">
        <v>11</v>
      </c>
      <c r="I7959" s="128">
        <v>26</v>
      </c>
      <c r="J7959" s="129" t="s">
        <v>485</v>
      </c>
      <c r="K7959" s="134">
        <v>1</v>
      </c>
      <c r="L7959" s="108"/>
      <c r="M7959" s="81">
        <v>13713</v>
      </c>
      <c r="N7959" s="135">
        <v>14483</v>
      </c>
      <c r="O7959" s="136">
        <v>15540</v>
      </c>
      <c r="P7959" s="135">
        <v>15663</v>
      </c>
      <c r="Q7959" s="136">
        <v>15762</v>
      </c>
      <c r="R7959" s="135">
        <v>16689</v>
      </c>
      <c r="S7959" s="136">
        <v>17539</v>
      </c>
      <c r="T7959" s="135">
        <v>17786</v>
      </c>
      <c r="U7959" s="136">
        <v>18814</v>
      </c>
      <c r="V7959" s="135">
        <v>18494</v>
      </c>
      <c r="W7959" s="136">
        <v>18559</v>
      </c>
      <c r="X7959" s="135">
        <v>20643</v>
      </c>
      <c r="Y7959" s="136">
        <v>21654</v>
      </c>
      <c r="Z7959" s="135">
        <v>22470</v>
      </c>
      <c r="AA7959" s="136">
        <v>22660</v>
      </c>
      <c r="AB7959" s="135">
        <v>21911</v>
      </c>
      <c r="AC7959" s="136">
        <v>21471</v>
      </c>
      <c r="AD7959" s="135">
        <v>24118</v>
      </c>
      <c r="AE7959" s="137">
        <v>24207</v>
      </c>
      <c r="AF7959" s="138">
        <v>24798</v>
      </c>
    </row>
    <row r="7960" spans="2:32">
      <c r="B7960" s="114">
        <v>7922</v>
      </c>
      <c r="C7960" s="115">
        <v>7922</v>
      </c>
      <c r="D7960" s="116">
        <v>331</v>
      </c>
      <c r="E7960" s="117">
        <v>11</v>
      </c>
      <c r="F7960" s="118">
        <v>27</v>
      </c>
      <c r="G7960" s="119" t="s">
        <v>485</v>
      </c>
      <c r="H7960" s="120">
        <v>11</v>
      </c>
      <c r="I7960" s="115">
        <v>26</v>
      </c>
      <c r="J7960" s="116" t="s">
        <v>485</v>
      </c>
      <c r="K7960" s="121">
        <v>2</v>
      </c>
      <c r="L7960" s="108"/>
      <c r="M7960" s="122">
        <v>13322</v>
      </c>
      <c r="N7960" s="123">
        <v>13994</v>
      </c>
      <c r="O7960" s="124">
        <v>15028</v>
      </c>
      <c r="P7960" s="123">
        <v>15128</v>
      </c>
      <c r="Q7960" s="124">
        <v>15246</v>
      </c>
      <c r="R7960" s="123">
        <v>16304</v>
      </c>
      <c r="S7960" s="124">
        <v>17124</v>
      </c>
      <c r="T7960" s="123">
        <v>17324</v>
      </c>
      <c r="U7960" s="124">
        <v>18267</v>
      </c>
      <c r="V7960" s="123">
        <v>17969</v>
      </c>
      <c r="W7960" s="124">
        <v>18157</v>
      </c>
      <c r="X7960" s="123">
        <v>20172</v>
      </c>
      <c r="Y7960" s="124">
        <v>21152</v>
      </c>
      <c r="Z7960" s="123">
        <v>21841</v>
      </c>
      <c r="AA7960" s="124">
        <v>22031</v>
      </c>
      <c r="AB7960" s="123">
        <v>21322</v>
      </c>
      <c r="AC7960" s="124">
        <v>21040</v>
      </c>
      <c r="AD7960" s="123">
        <v>23540</v>
      </c>
      <c r="AE7960" s="125">
        <v>23571</v>
      </c>
      <c r="AF7960" s="126">
        <v>24105</v>
      </c>
    </row>
    <row r="7961" spans="2:32">
      <c r="B7961" s="127">
        <v>7923</v>
      </c>
      <c r="C7961" s="128">
        <v>7923</v>
      </c>
      <c r="D7961" s="129">
        <v>331</v>
      </c>
      <c r="E7961" s="130">
        <v>11</v>
      </c>
      <c r="F7961" s="131">
        <v>27</v>
      </c>
      <c r="G7961" s="132" t="s">
        <v>485</v>
      </c>
      <c r="H7961" s="133">
        <v>11</v>
      </c>
      <c r="I7961" s="128">
        <v>26</v>
      </c>
      <c r="J7961" s="129" t="s">
        <v>485</v>
      </c>
      <c r="K7961" s="134">
        <v>3</v>
      </c>
      <c r="L7961" s="108"/>
      <c r="M7961" s="81">
        <v>13098</v>
      </c>
      <c r="N7961" s="135">
        <v>13798</v>
      </c>
      <c r="O7961" s="136">
        <v>14748</v>
      </c>
      <c r="P7961" s="135">
        <v>14869</v>
      </c>
      <c r="Q7961" s="136">
        <v>14972</v>
      </c>
      <c r="R7961" s="135">
        <v>16134</v>
      </c>
      <c r="S7961" s="136">
        <v>17021</v>
      </c>
      <c r="T7961" s="135">
        <v>17237</v>
      </c>
      <c r="U7961" s="136">
        <v>18025</v>
      </c>
      <c r="V7961" s="135">
        <v>17724</v>
      </c>
      <c r="W7961" s="136">
        <v>18070</v>
      </c>
      <c r="X7961" s="135">
        <v>19948</v>
      </c>
      <c r="Y7961" s="136">
        <v>20952</v>
      </c>
      <c r="Z7961" s="135">
        <v>21427</v>
      </c>
      <c r="AA7961" s="136">
        <v>21660</v>
      </c>
      <c r="AB7961" s="135">
        <v>20934</v>
      </c>
      <c r="AC7961" s="136">
        <v>20849</v>
      </c>
      <c r="AD7961" s="135">
        <v>23253</v>
      </c>
      <c r="AE7961" s="137">
        <v>23270</v>
      </c>
      <c r="AF7961" s="138">
        <v>23610</v>
      </c>
    </row>
    <row r="7962" spans="2:32">
      <c r="B7962" s="114">
        <v>7924</v>
      </c>
      <c r="C7962" s="115">
        <v>7924</v>
      </c>
      <c r="D7962" s="116">
        <v>331</v>
      </c>
      <c r="E7962" s="117">
        <v>11</v>
      </c>
      <c r="F7962" s="118">
        <v>27</v>
      </c>
      <c r="G7962" s="119" t="s">
        <v>485</v>
      </c>
      <c r="H7962" s="120">
        <v>11</v>
      </c>
      <c r="I7962" s="115">
        <v>26</v>
      </c>
      <c r="J7962" s="116" t="s">
        <v>485</v>
      </c>
      <c r="K7962" s="121">
        <v>4</v>
      </c>
      <c r="L7962" s="108"/>
      <c r="M7962" s="122">
        <v>13047</v>
      </c>
      <c r="N7962" s="123">
        <v>13751</v>
      </c>
      <c r="O7962" s="124">
        <v>14677</v>
      </c>
      <c r="P7962" s="123">
        <v>14695</v>
      </c>
      <c r="Q7962" s="124">
        <v>14771</v>
      </c>
      <c r="R7962" s="123">
        <v>16017</v>
      </c>
      <c r="S7962" s="124">
        <v>16872</v>
      </c>
      <c r="T7962" s="123">
        <v>17060</v>
      </c>
      <c r="U7962" s="124">
        <v>17746</v>
      </c>
      <c r="V7962" s="123">
        <v>17360</v>
      </c>
      <c r="W7962" s="124">
        <v>17820</v>
      </c>
      <c r="X7962" s="123">
        <v>19503</v>
      </c>
      <c r="Y7962" s="124">
        <v>20426</v>
      </c>
      <c r="Z7962" s="123">
        <v>20805</v>
      </c>
      <c r="AA7962" s="124">
        <v>20956</v>
      </c>
      <c r="AB7962" s="123">
        <v>20294</v>
      </c>
      <c r="AC7962" s="124">
        <v>20395</v>
      </c>
      <c r="AD7962" s="123">
        <v>22513</v>
      </c>
      <c r="AE7962" s="125">
        <v>22495</v>
      </c>
      <c r="AF7962" s="126">
        <v>22789</v>
      </c>
    </row>
    <row r="7963" spans="2:32">
      <c r="B7963" s="127">
        <v>7925</v>
      </c>
      <c r="C7963" s="128">
        <v>7925</v>
      </c>
      <c r="D7963" s="129">
        <v>331</v>
      </c>
      <c r="E7963" s="130">
        <v>11</v>
      </c>
      <c r="F7963" s="131">
        <v>27</v>
      </c>
      <c r="G7963" s="132" t="s">
        <v>485</v>
      </c>
      <c r="H7963" s="133">
        <v>11</v>
      </c>
      <c r="I7963" s="128">
        <v>26</v>
      </c>
      <c r="J7963" s="129" t="s">
        <v>485</v>
      </c>
      <c r="K7963" s="134">
        <v>5</v>
      </c>
      <c r="L7963" s="108"/>
      <c r="M7963" s="81">
        <v>13252</v>
      </c>
      <c r="N7963" s="135">
        <v>13902</v>
      </c>
      <c r="O7963" s="136">
        <v>14748</v>
      </c>
      <c r="P7963" s="135">
        <v>14675</v>
      </c>
      <c r="Q7963" s="136">
        <v>14501</v>
      </c>
      <c r="R7963" s="135">
        <v>16095</v>
      </c>
      <c r="S7963" s="136">
        <v>16893</v>
      </c>
      <c r="T7963" s="135">
        <v>17018</v>
      </c>
      <c r="U7963" s="136">
        <v>17561</v>
      </c>
      <c r="V7963" s="135">
        <v>16901</v>
      </c>
      <c r="W7963" s="136">
        <v>17693</v>
      </c>
      <c r="X7963" s="135">
        <v>19182</v>
      </c>
      <c r="Y7963" s="136">
        <v>19954</v>
      </c>
      <c r="Z7963" s="135">
        <v>20183</v>
      </c>
      <c r="AA7963" s="136">
        <v>20187</v>
      </c>
      <c r="AB7963" s="135">
        <v>19422</v>
      </c>
      <c r="AC7963" s="136">
        <v>20035</v>
      </c>
      <c r="AD7963" s="135">
        <v>21782</v>
      </c>
      <c r="AE7963" s="137">
        <v>21790</v>
      </c>
      <c r="AF7963" s="138">
        <v>21948</v>
      </c>
    </row>
    <row r="7964" spans="2:32">
      <c r="B7964" s="114">
        <v>7926</v>
      </c>
      <c r="C7964" s="115">
        <v>7926</v>
      </c>
      <c r="D7964" s="116">
        <v>331</v>
      </c>
      <c r="E7964" s="117">
        <v>11</v>
      </c>
      <c r="F7964" s="118">
        <v>27</v>
      </c>
      <c r="G7964" s="119" t="s">
        <v>485</v>
      </c>
      <c r="H7964" s="120">
        <v>11</v>
      </c>
      <c r="I7964" s="115">
        <v>26</v>
      </c>
      <c r="J7964" s="116" t="s">
        <v>485</v>
      </c>
      <c r="K7964" s="121">
        <v>6</v>
      </c>
      <c r="L7964" s="108"/>
      <c r="M7964" s="122">
        <v>13891</v>
      </c>
      <c r="N7964" s="123">
        <v>14469</v>
      </c>
      <c r="O7964" s="124">
        <v>15212</v>
      </c>
      <c r="P7964" s="123">
        <v>14792</v>
      </c>
      <c r="Q7964" s="124">
        <v>14280</v>
      </c>
      <c r="R7964" s="123">
        <v>16632</v>
      </c>
      <c r="S7964" s="124">
        <v>17378</v>
      </c>
      <c r="T7964" s="123">
        <v>17327</v>
      </c>
      <c r="U7964" s="124">
        <v>17650</v>
      </c>
      <c r="V7964" s="123">
        <v>16464</v>
      </c>
      <c r="W7964" s="124">
        <v>17935</v>
      </c>
      <c r="X7964" s="123">
        <v>19231</v>
      </c>
      <c r="Y7964" s="124">
        <v>19952</v>
      </c>
      <c r="Z7964" s="123">
        <v>19827</v>
      </c>
      <c r="AA7964" s="124">
        <v>19430</v>
      </c>
      <c r="AB7964" s="123">
        <v>18562</v>
      </c>
      <c r="AC7964" s="124">
        <v>20025</v>
      </c>
      <c r="AD7964" s="123">
        <v>21518</v>
      </c>
      <c r="AE7964" s="125">
        <v>21366</v>
      </c>
      <c r="AF7964" s="126">
        <v>21368</v>
      </c>
    </row>
    <row r="7965" spans="2:32">
      <c r="B7965" s="127">
        <v>7927</v>
      </c>
      <c r="C7965" s="128">
        <v>7927</v>
      </c>
      <c r="D7965" s="129">
        <v>331</v>
      </c>
      <c r="E7965" s="130">
        <v>11</v>
      </c>
      <c r="F7965" s="131">
        <v>27</v>
      </c>
      <c r="G7965" s="132" t="s">
        <v>485</v>
      </c>
      <c r="H7965" s="133">
        <v>11</v>
      </c>
      <c r="I7965" s="128">
        <v>26</v>
      </c>
      <c r="J7965" s="129" t="s">
        <v>485</v>
      </c>
      <c r="K7965" s="134">
        <v>7</v>
      </c>
      <c r="L7965" s="108"/>
      <c r="M7965" s="81">
        <v>15079</v>
      </c>
      <c r="N7965" s="135">
        <v>15813</v>
      </c>
      <c r="O7965" s="136">
        <v>16348</v>
      </c>
      <c r="P7965" s="135">
        <v>15265</v>
      </c>
      <c r="Q7965" s="136">
        <v>14553</v>
      </c>
      <c r="R7965" s="135">
        <v>17679</v>
      </c>
      <c r="S7965" s="136">
        <v>18379</v>
      </c>
      <c r="T7965" s="135">
        <v>18564</v>
      </c>
      <c r="U7965" s="136">
        <v>18499</v>
      </c>
      <c r="V7965" s="135">
        <v>16485</v>
      </c>
      <c r="W7965" s="136">
        <v>19006</v>
      </c>
      <c r="X7965" s="135">
        <v>19820</v>
      </c>
      <c r="Y7965" s="136">
        <v>20613</v>
      </c>
      <c r="Z7965" s="135">
        <v>20356</v>
      </c>
      <c r="AA7965" s="136">
        <v>19234</v>
      </c>
      <c r="AB7965" s="135">
        <v>18289</v>
      </c>
      <c r="AC7965" s="136">
        <v>20806</v>
      </c>
      <c r="AD7965" s="135">
        <v>21968</v>
      </c>
      <c r="AE7965" s="137">
        <v>21984</v>
      </c>
      <c r="AF7965" s="138">
        <v>21756</v>
      </c>
    </row>
    <row r="7966" spans="2:32">
      <c r="B7966" s="114">
        <v>7928</v>
      </c>
      <c r="C7966" s="115">
        <v>7928</v>
      </c>
      <c r="D7966" s="116">
        <v>331</v>
      </c>
      <c r="E7966" s="117">
        <v>11</v>
      </c>
      <c r="F7966" s="118">
        <v>27</v>
      </c>
      <c r="G7966" s="119" t="s">
        <v>485</v>
      </c>
      <c r="H7966" s="120">
        <v>11</v>
      </c>
      <c r="I7966" s="115">
        <v>26</v>
      </c>
      <c r="J7966" s="116" t="s">
        <v>485</v>
      </c>
      <c r="K7966" s="121">
        <v>8</v>
      </c>
      <c r="L7966" s="108"/>
      <c r="M7966" s="122">
        <v>16189</v>
      </c>
      <c r="N7966" s="123">
        <v>17191</v>
      </c>
      <c r="O7966" s="124">
        <v>17538</v>
      </c>
      <c r="P7966" s="123">
        <v>16120</v>
      </c>
      <c r="Q7966" s="124">
        <v>15413</v>
      </c>
      <c r="R7966" s="123">
        <v>18719</v>
      </c>
      <c r="S7966" s="124">
        <v>19404</v>
      </c>
      <c r="T7966" s="123">
        <v>19921</v>
      </c>
      <c r="U7966" s="124">
        <v>19655</v>
      </c>
      <c r="V7966" s="123">
        <v>17254</v>
      </c>
      <c r="W7966" s="124">
        <v>20460</v>
      </c>
      <c r="X7966" s="123">
        <v>20653</v>
      </c>
      <c r="Y7966" s="124">
        <v>21393</v>
      </c>
      <c r="Z7966" s="123">
        <v>21382</v>
      </c>
      <c r="AA7966" s="124">
        <v>19851</v>
      </c>
      <c r="AB7966" s="123">
        <v>18891</v>
      </c>
      <c r="AC7966" s="124">
        <v>22076</v>
      </c>
      <c r="AD7966" s="123">
        <v>22638</v>
      </c>
      <c r="AE7966" s="125">
        <v>23017</v>
      </c>
      <c r="AF7966" s="126">
        <v>22702</v>
      </c>
    </row>
    <row r="7967" spans="2:32">
      <c r="B7967" s="127">
        <v>7929</v>
      </c>
      <c r="C7967" s="128">
        <v>7929</v>
      </c>
      <c r="D7967" s="129">
        <v>331</v>
      </c>
      <c r="E7967" s="130">
        <v>11</v>
      </c>
      <c r="F7967" s="131">
        <v>27</v>
      </c>
      <c r="G7967" s="132" t="s">
        <v>485</v>
      </c>
      <c r="H7967" s="133">
        <v>11</v>
      </c>
      <c r="I7967" s="128">
        <v>26</v>
      </c>
      <c r="J7967" s="129" t="s">
        <v>485</v>
      </c>
      <c r="K7967" s="134">
        <v>9</v>
      </c>
      <c r="L7967" s="108"/>
      <c r="M7967" s="81">
        <v>16334</v>
      </c>
      <c r="N7967" s="135">
        <v>17286</v>
      </c>
      <c r="O7967" s="136">
        <v>17709</v>
      </c>
      <c r="P7967" s="135">
        <v>16688</v>
      </c>
      <c r="Q7967" s="136">
        <v>15778</v>
      </c>
      <c r="R7967" s="135">
        <v>18935</v>
      </c>
      <c r="S7967" s="136">
        <v>19406</v>
      </c>
      <c r="T7967" s="135">
        <v>19952</v>
      </c>
      <c r="U7967" s="136">
        <v>19867</v>
      </c>
      <c r="V7967" s="135">
        <v>17599</v>
      </c>
      <c r="W7967" s="136">
        <v>20740</v>
      </c>
      <c r="X7967" s="135">
        <v>20863</v>
      </c>
      <c r="Y7967" s="136">
        <v>21254</v>
      </c>
      <c r="Z7967" s="135">
        <v>21445</v>
      </c>
      <c r="AA7967" s="136">
        <v>20272</v>
      </c>
      <c r="AB7967" s="135">
        <v>19078</v>
      </c>
      <c r="AC7967" s="136">
        <v>22230</v>
      </c>
      <c r="AD7967" s="135">
        <v>22404</v>
      </c>
      <c r="AE7967" s="137">
        <v>22927</v>
      </c>
      <c r="AF7967" s="138">
        <v>22717</v>
      </c>
    </row>
    <row r="7968" spans="2:32">
      <c r="B7968" s="114">
        <v>7930</v>
      </c>
      <c r="C7968" s="115">
        <v>7930</v>
      </c>
      <c r="D7968" s="116">
        <v>331</v>
      </c>
      <c r="E7968" s="117">
        <v>11</v>
      </c>
      <c r="F7968" s="118">
        <v>27</v>
      </c>
      <c r="G7968" s="119" t="s">
        <v>485</v>
      </c>
      <c r="H7968" s="120">
        <v>11</v>
      </c>
      <c r="I7968" s="115">
        <v>26</v>
      </c>
      <c r="J7968" s="116" t="s">
        <v>485</v>
      </c>
      <c r="K7968" s="121">
        <v>10</v>
      </c>
      <c r="L7968" s="108"/>
      <c r="M7968" s="122">
        <v>16009</v>
      </c>
      <c r="N7968" s="123">
        <v>16750</v>
      </c>
      <c r="O7968" s="124">
        <v>17289</v>
      </c>
      <c r="P7968" s="123">
        <v>16602</v>
      </c>
      <c r="Q7968" s="124">
        <v>15746</v>
      </c>
      <c r="R7968" s="123">
        <v>18646</v>
      </c>
      <c r="S7968" s="124">
        <v>18845</v>
      </c>
      <c r="T7968" s="123">
        <v>19324</v>
      </c>
      <c r="U7968" s="124">
        <v>19446</v>
      </c>
      <c r="V7968" s="123">
        <v>17552</v>
      </c>
      <c r="W7968" s="124">
        <v>20461</v>
      </c>
      <c r="X7968" s="123">
        <v>20652</v>
      </c>
      <c r="Y7968" s="124">
        <v>20759</v>
      </c>
      <c r="Z7968" s="123">
        <v>21248</v>
      </c>
      <c r="AA7968" s="124">
        <v>20306</v>
      </c>
      <c r="AB7968" s="123">
        <v>19165</v>
      </c>
      <c r="AC7968" s="124">
        <v>22086</v>
      </c>
      <c r="AD7968" s="123">
        <v>21927</v>
      </c>
      <c r="AE7968" s="125">
        <v>22385</v>
      </c>
      <c r="AF7968" s="126">
        <v>22559</v>
      </c>
    </row>
    <row r="7969" spans="2:32">
      <c r="B7969" s="127">
        <v>7931</v>
      </c>
      <c r="C7969" s="128">
        <v>7931</v>
      </c>
      <c r="D7969" s="129">
        <v>331</v>
      </c>
      <c r="E7969" s="130">
        <v>11</v>
      </c>
      <c r="F7969" s="131">
        <v>27</v>
      </c>
      <c r="G7969" s="132" t="s">
        <v>485</v>
      </c>
      <c r="H7969" s="133">
        <v>11</v>
      </c>
      <c r="I7969" s="128">
        <v>26</v>
      </c>
      <c r="J7969" s="129" t="s">
        <v>485</v>
      </c>
      <c r="K7969" s="134">
        <v>11</v>
      </c>
      <c r="L7969" s="108"/>
      <c r="M7969" s="81">
        <v>15948</v>
      </c>
      <c r="N7969" s="135">
        <v>16351</v>
      </c>
      <c r="O7969" s="136">
        <v>17037</v>
      </c>
      <c r="P7969" s="135">
        <v>16380</v>
      </c>
      <c r="Q7969" s="136">
        <v>15744</v>
      </c>
      <c r="R7969" s="135">
        <v>18599</v>
      </c>
      <c r="S7969" s="136">
        <v>18388</v>
      </c>
      <c r="T7969" s="135">
        <v>18771</v>
      </c>
      <c r="U7969" s="136">
        <v>19028</v>
      </c>
      <c r="V7969" s="135">
        <v>17496</v>
      </c>
      <c r="W7969" s="136">
        <v>20177</v>
      </c>
      <c r="X7969" s="135">
        <v>20627</v>
      </c>
      <c r="Y7969" s="136">
        <v>20254</v>
      </c>
      <c r="Z7969" s="135">
        <v>21350</v>
      </c>
      <c r="AA7969" s="136">
        <v>20096</v>
      </c>
      <c r="AB7969" s="135">
        <v>19252</v>
      </c>
      <c r="AC7969" s="136">
        <v>21920</v>
      </c>
      <c r="AD7969" s="135">
        <v>21476</v>
      </c>
      <c r="AE7969" s="137">
        <v>21868</v>
      </c>
      <c r="AF7969" s="138">
        <v>22719</v>
      </c>
    </row>
    <row r="7970" spans="2:32">
      <c r="B7970" s="114">
        <v>7932</v>
      </c>
      <c r="C7970" s="115">
        <v>7932</v>
      </c>
      <c r="D7970" s="116">
        <v>331</v>
      </c>
      <c r="E7970" s="117">
        <v>11</v>
      </c>
      <c r="F7970" s="118">
        <v>27</v>
      </c>
      <c r="G7970" s="119" t="s">
        <v>485</v>
      </c>
      <c r="H7970" s="120">
        <v>11</v>
      </c>
      <c r="I7970" s="115">
        <v>26</v>
      </c>
      <c r="J7970" s="116" t="s">
        <v>485</v>
      </c>
      <c r="K7970" s="121">
        <v>12</v>
      </c>
      <c r="L7970" s="108"/>
      <c r="M7970" s="122">
        <v>15819</v>
      </c>
      <c r="N7970" s="123">
        <v>16093</v>
      </c>
      <c r="O7970" s="124">
        <v>16816</v>
      </c>
      <c r="P7970" s="123">
        <v>16210</v>
      </c>
      <c r="Q7970" s="124">
        <v>15776</v>
      </c>
      <c r="R7970" s="123">
        <v>18316</v>
      </c>
      <c r="S7970" s="124">
        <v>17983</v>
      </c>
      <c r="T7970" s="123">
        <v>18327</v>
      </c>
      <c r="U7970" s="124">
        <v>18681</v>
      </c>
      <c r="V7970" s="123">
        <v>17416</v>
      </c>
      <c r="W7970" s="124">
        <v>19936</v>
      </c>
      <c r="X7970" s="123">
        <v>20271</v>
      </c>
      <c r="Y7970" s="124">
        <v>19836</v>
      </c>
      <c r="Z7970" s="123">
        <v>21305</v>
      </c>
      <c r="AA7970" s="124">
        <v>19808</v>
      </c>
      <c r="AB7970" s="123">
        <v>19204</v>
      </c>
      <c r="AC7970" s="124">
        <v>21692</v>
      </c>
      <c r="AD7970" s="123">
        <v>21085</v>
      </c>
      <c r="AE7970" s="125">
        <v>21464</v>
      </c>
      <c r="AF7970" s="126">
        <v>22697</v>
      </c>
    </row>
    <row r="7971" spans="2:32">
      <c r="B7971" s="127">
        <v>7933</v>
      </c>
      <c r="C7971" s="128">
        <v>7933</v>
      </c>
      <c r="D7971" s="129">
        <v>331</v>
      </c>
      <c r="E7971" s="130">
        <v>11</v>
      </c>
      <c r="F7971" s="131">
        <v>27</v>
      </c>
      <c r="G7971" s="132" t="s">
        <v>485</v>
      </c>
      <c r="H7971" s="133">
        <v>11</v>
      </c>
      <c r="I7971" s="128">
        <v>26</v>
      </c>
      <c r="J7971" s="129" t="s">
        <v>485</v>
      </c>
      <c r="K7971" s="134">
        <v>13</v>
      </c>
      <c r="L7971" s="108"/>
      <c r="M7971" s="81">
        <v>15951</v>
      </c>
      <c r="N7971" s="135">
        <v>16210</v>
      </c>
      <c r="O7971" s="136">
        <v>16876</v>
      </c>
      <c r="P7971" s="135">
        <v>16267</v>
      </c>
      <c r="Q7971" s="136">
        <v>16015</v>
      </c>
      <c r="R7971" s="135">
        <v>18365</v>
      </c>
      <c r="S7971" s="136">
        <v>17900</v>
      </c>
      <c r="T7971" s="135">
        <v>18353</v>
      </c>
      <c r="U7971" s="136">
        <v>18688</v>
      </c>
      <c r="V7971" s="135">
        <v>17585</v>
      </c>
      <c r="W7971" s="136">
        <v>19888</v>
      </c>
      <c r="X7971" s="135">
        <v>20279</v>
      </c>
      <c r="Y7971" s="136">
        <v>19750</v>
      </c>
      <c r="Z7971" s="135">
        <v>21395</v>
      </c>
      <c r="AA7971" s="136">
        <v>19707</v>
      </c>
      <c r="AB7971" s="135">
        <v>19278</v>
      </c>
      <c r="AC7971" s="136">
        <v>21557</v>
      </c>
      <c r="AD7971" s="135">
        <v>20987</v>
      </c>
      <c r="AE7971" s="137">
        <v>21466</v>
      </c>
      <c r="AF7971" s="138">
        <v>22794</v>
      </c>
    </row>
    <row r="7972" spans="2:32">
      <c r="B7972" s="114">
        <v>7934</v>
      </c>
      <c r="C7972" s="115">
        <v>7934</v>
      </c>
      <c r="D7972" s="116">
        <v>331</v>
      </c>
      <c r="E7972" s="117">
        <v>11</v>
      </c>
      <c r="F7972" s="118">
        <v>27</v>
      </c>
      <c r="G7972" s="119" t="s">
        <v>485</v>
      </c>
      <c r="H7972" s="120">
        <v>11</v>
      </c>
      <c r="I7972" s="115">
        <v>26</v>
      </c>
      <c r="J7972" s="116" t="s">
        <v>485</v>
      </c>
      <c r="K7972" s="121">
        <v>14</v>
      </c>
      <c r="L7972" s="108"/>
      <c r="M7972" s="122">
        <v>16111</v>
      </c>
      <c r="N7972" s="123">
        <v>16479</v>
      </c>
      <c r="O7972" s="124">
        <v>17074</v>
      </c>
      <c r="P7972" s="123">
        <v>16435</v>
      </c>
      <c r="Q7972" s="124">
        <v>16196</v>
      </c>
      <c r="R7972" s="123">
        <v>18442</v>
      </c>
      <c r="S7972" s="124">
        <v>18183</v>
      </c>
      <c r="T7972" s="123">
        <v>18595</v>
      </c>
      <c r="U7972" s="124">
        <v>18802</v>
      </c>
      <c r="V7972" s="123">
        <v>17798</v>
      </c>
      <c r="W7972" s="124">
        <v>20069</v>
      </c>
      <c r="X7972" s="123">
        <v>20280</v>
      </c>
      <c r="Y7972" s="124">
        <v>19941</v>
      </c>
      <c r="Z7972" s="123">
        <v>21413</v>
      </c>
      <c r="AA7972" s="124">
        <v>19735</v>
      </c>
      <c r="AB7972" s="123">
        <v>19363</v>
      </c>
      <c r="AC7972" s="124">
        <v>21610</v>
      </c>
      <c r="AD7972" s="123">
        <v>21150</v>
      </c>
      <c r="AE7972" s="125">
        <v>21566</v>
      </c>
      <c r="AF7972" s="126">
        <v>22782</v>
      </c>
    </row>
    <row r="7973" spans="2:32">
      <c r="B7973" s="127">
        <v>7935</v>
      </c>
      <c r="C7973" s="128">
        <v>7935</v>
      </c>
      <c r="D7973" s="129">
        <v>331</v>
      </c>
      <c r="E7973" s="130">
        <v>11</v>
      </c>
      <c r="F7973" s="131">
        <v>27</v>
      </c>
      <c r="G7973" s="132" t="s">
        <v>485</v>
      </c>
      <c r="H7973" s="133">
        <v>11</v>
      </c>
      <c r="I7973" s="128">
        <v>26</v>
      </c>
      <c r="J7973" s="129" t="s">
        <v>485</v>
      </c>
      <c r="K7973" s="134">
        <v>15</v>
      </c>
      <c r="L7973" s="108"/>
      <c r="M7973" s="81">
        <v>16257</v>
      </c>
      <c r="N7973" s="135">
        <v>16668</v>
      </c>
      <c r="O7973" s="136">
        <v>17231</v>
      </c>
      <c r="P7973" s="135">
        <v>16714</v>
      </c>
      <c r="Q7973" s="136">
        <v>16403</v>
      </c>
      <c r="R7973" s="135">
        <v>18582</v>
      </c>
      <c r="S7973" s="136">
        <v>18571</v>
      </c>
      <c r="T7973" s="135">
        <v>18800</v>
      </c>
      <c r="U7973" s="136">
        <v>18864</v>
      </c>
      <c r="V7973" s="135">
        <v>18104</v>
      </c>
      <c r="W7973" s="136">
        <v>20282</v>
      </c>
      <c r="X7973" s="135">
        <v>20366</v>
      </c>
      <c r="Y7973" s="136">
        <v>20212</v>
      </c>
      <c r="Z7973" s="135">
        <v>21148</v>
      </c>
      <c r="AA7973" s="136">
        <v>19934</v>
      </c>
      <c r="AB7973" s="135">
        <v>19543</v>
      </c>
      <c r="AC7973" s="136">
        <v>21694</v>
      </c>
      <c r="AD7973" s="135">
        <v>21405</v>
      </c>
      <c r="AE7973" s="137">
        <v>21591</v>
      </c>
      <c r="AF7973" s="138">
        <v>22485</v>
      </c>
    </row>
    <row r="7974" spans="2:32">
      <c r="B7974" s="114">
        <v>7936</v>
      </c>
      <c r="C7974" s="115">
        <v>7936</v>
      </c>
      <c r="D7974" s="116">
        <v>331</v>
      </c>
      <c r="E7974" s="117">
        <v>11</v>
      </c>
      <c r="F7974" s="118">
        <v>27</v>
      </c>
      <c r="G7974" s="119" t="s">
        <v>485</v>
      </c>
      <c r="H7974" s="120">
        <v>11</v>
      </c>
      <c r="I7974" s="115">
        <v>26</v>
      </c>
      <c r="J7974" s="116" t="s">
        <v>485</v>
      </c>
      <c r="K7974" s="121">
        <v>16</v>
      </c>
      <c r="L7974" s="108"/>
      <c r="M7974" s="122">
        <v>16642</v>
      </c>
      <c r="N7974" s="123">
        <v>17288</v>
      </c>
      <c r="O7974" s="124">
        <v>17678</v>
      </c>
      <c r="P7974" s="123">
        <v>17264</v>
      </c>
      <c r="Q7974" s="124">
        <v>16914</v>
      </c>
      <c r="R7974" s="123">
        <v>19105</v>
      </c>
      <c r="S7974" s="124">
        <v>19299</v>
      </c>
      <c r="T7974" s="123">
        <v>19372</v>
      </c>
      <c r="U7974" s="124">
        <v>19126</v>
      </c>
      <c r="V7974" s="123">
        <v>18681</v>
      </c>
      <c r="W7974" s="124">
        <v>20666</v>
      </c>
      <c r="X7974" s="123">
        <v>20899</v>
      </c>
      <c r="Y7974" s="124">
        <v>20732</v>
      </c>
      <c r="Z7974" s="123">
        <v>21021</v>
      </c>
      <c r="AA7974" s="124">
        <v>20263</v>
      </c>
      <c r="AB7974" s="123">
        <v>19935</v>
      </c>
      <c r="AC7974" s="124">
        <v>21890</v>
      </c>
      <c r="AD7974" s="123">
        <v>21893</v>
      </c>
      <c r="AE7974" s="125">
        <v>21861</v>
      </c>
      <c r="AF7974" s="126">
        <v>22298</v>
      </c>
    </row>
    <row r="7975" spans="2:32">
      <c r="B7975" s="127">
        <v>7937</v>
      </c>
      <c r="C7975" s="128">
        <v>7937</v>
      </c>
      <c r="D7975" s="129">
        <v>331</v>
      </c>
      <c r="E7975" s="130">
        <v>11</v>
      </c>
      <c r="F7975" s="131">
        <v>27</v>
      </c>
      <c r="G7975" s="132" t="s">
        <v>485</v>
      </c>
      <c r="H7975" s="133">
        <v>11</v>
      </c>
      <c r="I7975" s="128">
        <v>26</v>
      </c>
      <c r="J7975" s="129" t="s">
        <v>485</v>
      </c>
      <c r="K7975" s="134">
        <v>17</v>
      </c>
      <c r="L7975" s="108"/>
      <c r="M7975" s="81">
        <v>17576</v>
      </c>
      <c r="N7975" s="135">
        <v>18296</v>
      </c>
      <c r="O7975" s="136">
        <v>18618</v>
      </c>
      <c r="P7975" s="135">
        <v>18222</v>
      </c>
      <c r="Q7975" s="136">
        <v>18000</v>
      </c>
      <c r="R7975" s="135">
        <v>20031</v>
      </c>
      <c r="S7975" s="136">
        <v>20213</v>
      </c>
      <c r="T7975" s="135">
        <v>20383</v>
      </c>
      <c r="U7975" s="136">
        <v>20146</v>
      </c>
      <c r="V7975" s="135">
        <v>19636</v>
      </c>
      <c r="W7975" s="136">
        <v>21609</v>
      </c>
      <c r="X7975" s="135">
        <v>21813</v>
      </c>
      <c r="Y7975" s="136">
        <v>21833</v>
      </c>
      <c r="Z7975" s="135">
        <v>21898</v>
      </c>
      <c r="AA7975" s="136">
        <v>21417</v>
      </c>
      <c r="AB7975" s="135">
        <v>21074</v>
      </c>
      <c r="AC7975" s="136">
        <v>22845</v>
      </c>
      <c r="AD7975" s="135">
        <v>23006</v>
      </c>
      <c r="AE7975" s="137">
        <v>22896</v>
      </c>
      <c r="AF7975" s="138">
        <v>23180</v>
      </c>
    </row>
    <row r="7976" spans="2:32">
      <c r="B7976" s="114">
        <v>7938</v>
      </c>
      <c r="C7976" s="115">
        <v>7938</v>
      </c>
      <c r="D7976" s="116">
        <v>331</v>
      </c>
      <c r="E7976" s="117">
        <v>11</v>
      </c>
      <c r="F7976" s="118">
        <v>27</v>
      </c>
      <c r="G7976" s="119" t="s">
        <v>485</v>
      </c>
      <c r="H7976" s="120">
        <v>11</v>
      </c>
      <c r="I7976" s="115">
        <v>26</v>
      </c>
      <c r="J7976" s="116" t="s">
        <v>485</v>
      </c>
      <c r="K7976" s="121">
        <v>18</v>
      </c>
      <c r="L7976" s="108"/>
      <c r="M7976" s="122">
        <v>18377</v>
      </c>
      <c r="N7976" s="123">
        <v>19396</v>
      </c>
      <c r="O7976" s="124">
        <v>19224</v>
      </c>
      <c r="P7976" s="123">
        <v>19241</v>
      </c>
      <c r="Q7976" s="124">
        <v>18994</v>
      </c>
      <c r="R7976" s="123">
        <v>20501</v>
      </c>
      <c r="S7976" s="124">
        <v>20774</v>
      </c>
      <c r="T7976" s="123">
        <v>21514</v>
      </c>
      <c r="U7976" s="124">
        <v>21071</v>
      </c>
      <c r="V7976" s="123">
        <v>20485</v>
      </c>
      <c r="W7976" s="124">
        <v>22564</v>
      </c>
      <c r="X7976" s="123">
        <v>22382</v>
      </c>
      <c r="Y7976" s="124">
        <v>22622</v>
      </c>
      <c r="Z7976" s="123">
        <v>22830</v>
      </c>
      <c r="AA7976" s="124">
        <v>22871</v>
      </c>
      <c r="AB7976" s="123">
        <v>22268</v>
      </c>
      <c r="AC7976" s="124">
        <v>24174</v>
      </c>
      <c r="AD7976" s="123">
        <v>23917</v>
      </c>
      <c r="AE7976" s="125">
        <v>24575</v>
      </c>
      <c r="AF7976" s="126">
        <v>24225</v>
      </c>
    </row>
    <row r="7977" spans="2:32">
      <c r="B7977" s="127">
        <v>7939</v>
      </c>
      <c r="C7977" s="128">
        <v>7939</v>
      </c>
      <c r="D7977" s="129">
        <v>331</v>
      </c>
      <c r="E7977" s="130">
        <v>11</v>
      </c>
      <c r="F7977" s="131">
        <v>27</v>
      </c>
      <c r="G7977" s="132" t="s">
        <v>485</v>
      </c>
      <c r="H7977" s="133">
        <v>11</v>
      </c>
      <c r="I7977" s="128">
        <v>26</v>
      </c>
      <c r="J7977" s="129" t="s">
        <v>485</v>
      </c>
      <c r="K7977" s="134">
        <v>19</v>
      </c>
      <c r="L7977" s="108"/>
      <c r="M7977" s="81">
        <v>18128</v>
      </c>
      <c r="N7977" s="135">
        <v>19275</v>
      </c>
      <c r="O7977" s="136">
        <v>18855</v>
      </c>
      <c r="P7977" s="135">
        <v>19119</v>
      </c>
      <c r="Q7977" s="136">
        <v>18697</v>
      </c>
      <c r="R7977" s="135">
        <v>20342</v>
      </c>
      <c r="S7977" s="136">
        <v>20577</v>
      </c>
      <c r="T7977" s="135">
        <v>21494</v>
      </c>
      <c r="U7977" s="136">
        <v>20941</v>
      </c>
      <c r="V7977" s="135">
        <v>20399</v>
      </c>
      <c r="W7977" s="136">
        <v>22426</v>
      </c>
      <c r="X7977" s="135">
        <v>22582</v>
      </c>
      <c r="Y7977" s="136">
        <v>22866</v>
      </c>
      <c r="Z7977" s="135">
        <v>22975</v>
      </c>
      <c r="AA7977" s="136">
        <v>23329</v>
      </c>
      <c r="AB7977" s="135">
        <v>22508</v>
      </c>
      <c r="AC7977" s="136">
        <v>24376</v>
      </c>
      <c r="AD7977" s="135">
        <v>24379</v>
      </c>
      <c r="AE7977" s="137">
        <v>25243</v>
      </c>
      <c r="AF7977" s="138">
        <v>24545</v>
      </c>
    </row>
    <row r="7978" spans="2:32">
      <c r="B7978" s="114">
        <v>7940</v>
      </c>
      <c r="C7978" s="115">
        <v>7940</v>
      </c>
      <c r="D7978" s="116">
        <v>331</v>
      </c>
      <c r="E7978" s="117">
        <v>11</v>
      </c>
      <c r="F7978" s="118">
        <v>27</v>
      </c>
      <c r="G7978" s="119" t="s">
        <v>485</v>
      </c>
      <c r="H7978" s="120">
        <v>11</v>
      </c>
      <c r="I7978" s="115">
        <v>26</v>
      </c>
      <c r="J7978" s="116" t="s">
        <v>485</v>
      </c>
      <c r="K7978" s="121">
        <v>20</v>
      </c>
      <c r="L7978" s="108"/>
      <c r="M7978" s="122">
        <v>17844</v>
      </c>
      <c r="N7978" s="123">
        <v>19037</v>
      </c>
      <c r="O7978" s="124">
        <v>18571</v>
      </c>
      <c r="P7978" s="123">
        <v>18867</v>
      </c>
      <c r="Q7978" s="124">
        <v>18624</v>
      </c>
      <c r="R7978" s="123">
        <v>20244</v>
      </c>
      <c r="S7978" s="124">
        <v>20637</v>
      </c>
      <c r="T7978" s="123">
        <v>21538</v>
      </c>
      <c r="U7978" s="124">
        <v>20864</v>
      </c>
      <c r="V7978" s="123">
        <v>20553</v>
      </c>
      <c r="W7978" s="124">
        <v>22509</v>
      </c>
      <c r="X7978" s="123">
        <v>22872</v>
      </c>
      <c r="Y7978" s="124">
        <v>23456</v>
      </c>
      <c r="Z7978" s="123">
        <v>23455</v>
      </c>
      <c r="AA7978" s="124">
        <v>23727</v>
      </c>
      <c r="AB7978" s="123">
        <v>23037</v>
      </c>
      <c r="AC7978" s="124">
        <v>24723</v>
      </c>
      <c r="AD7978" s="123">
        <v>25246</v>
      </c>
      <c r="AE7978" s="125">
        <v>26003</v>
      </c>
      <c r="AF7978" s="126">
        <v>25220</v>
      </c>
    </row>
    <row r="7979" spans="2:32">
      <c r="B7979" s="127">
        <v>7941</v>
      </c>
      <c r="C7979" s="128">
        <v>7941</v>
      </c>
      <c r="D7979" s="129">
        <v>331</v>
      </c>
      <c r="E7979" s="130">
        <v>11</v>
      </c>
      <c r="F7979" s="131">
        <v>27</v>
      </c>
      <c r="G7979" s="132" t="s">
        <v>485</v>
      </c>
      <c r="H7979" s="133">
        <v>11</v>
      </c>
      <c r="I7979" s="128">
        <v>26</v>
      </c>
      <c r="J7979" s="129" t="s">
        <v>485</v>
      </c>
      <c r="K7979" s="134">
        <v>21</v>
      </c>
      <c r="L7979" s="108"/>
      <c r="M7979" s="81">
        <v>17502</v>
      </c>
      <c r="N7979" s="135">
        <v>18753</v>
      </c>
      <c r="O7979" s="136">
        <v>18289</v>
      </c>
      <c r="P7979" s="135">
        <v>18696</v>
      </c>
      <c r="Q7979" s="136">
        <v>18429</v>
      </c>
      <c r="R7979" s="135">
        <v>20075</v>
      </c>
      <c r="S7979" s="136">
        <v>20501</v>
      </c>
      <c r="T7979" s="135">
        <v>21513</v>
      </c>
      <c r="U7979" s="136">
        <v>20937</v>
      </c>
      <c r="V7979" s="135">
        <v>20656</v>
      </c>
      <c r="W7979" s="136">
        <v>22640</v>
      </c>
      <c r="X7979" s="135">
        <v>23228</v>
      </c>
      <c r="Y7979" s="136">
        <v>23938</v>
      </c>
      <c r="Z7979" s="135">
        <v>24054</v>
      </c>
      <c r="AA7979" s="136">
        <v>24457</v>
      </c>
      <c r="AB7979" s="135">
        <v>23570</v>
      </c>
      <c r="AC7979" s="136">
        <v>25186</v>
      </c>
      <c r="AD7979" s="135">
        <v>26043</v>
      </c>
      <c r="AE7979" s="137">
        <v>26842</v>
      </c>
      <c r="AF7979" s="138">
        <v>26083</v>
      </c>
    </row>
    <row r="7980" spans="2:32">
      <c r="B7980" s="114">
        <v>7942</v>
      </c>
      <c r="C7980" s="115">
        <v>7942</v>
      </c>
      <c r="D7980" s="116">
        <v>331</v>
      </c>
      <c r="E7980" s="117">
        <v>11</v>
      </c>
      <c r="F7980" s="118">
        <v>27</v>
      </c>
      <c r="G7980" s="119" t="s">
        <v>485</v>
      </c>
      <c r="H7980" s="120">
        <v>11</v>
      </c>
      <c r="I7980" s="115">
        <v>26</v>
      </c>
      <c r="J7980" s="116" t="s">
        <v>485</v>
      </c>
      <c r="K7980" s="121">
        <v>22</v>
      </c>
      <c r="L7980" s="108"/>
      <c r="M7980" s="122">
        <v>16804</v>
      </c>
      <c r="N7980" s="123">
        <v>17985</v>
      </c>
      <c r="O7980" s="124">
        <v>17753</v>
      </c>
      <c r="P7980" s="123">
        <v>18329</v>
      </c>
      <c r="Q7980" s="124">
        <v>17980</v>
      </c>
      <c r="R7980" s="123">
        <v>19509</v>
      </c>
      <c r="S7980" s="124">
        <v>20101</v>
      </c>
      <c r="T7980" s="123">
        <v>20925</v>
      </c>
      <c r="U7980" s="124">
        <v>20653</v>
      </c>
      <c r="V7980" s="123">
        <v>20421</v>
      </c>
      <c r="W7980" s="124">
        <v>22134</v>
      </c>
      <c r="X7980" s="123">
        <v>23014</v>
      </c>
      <c r="Y7980" s="124">
        <v>23946</v>
      </c>
      <c r="Z7980" s="123">
        <v>24097</v>
      </c>
      <c r="AA7980" s="124">
        <v>24691</v>
      </c>
      <c r="AB7980" s="123">
        <v>23618</v>
      </c>
      <c r="AC7980" s="124">
        <v>24905</v>
      </c>
      <c r="AD7980" s="123">
        <v>26254</v>
      </c>
      <c r="AE7980" s="125">
        <v>26786</v>
      </c>
      <c r="AF7980" s="126">
        <v>26284</v>
      </c>
    </row>
    <row r="7981" spans="2:32">
      <c r="B7981" s="127">
        <v>7943</v>
      </c>
      <c r="C7981" s="128">
        <v>7943</v>
      </c>
      <c r="D7981" s="129">
        <v>331</v>
      </c>
      <c r="E7981" s="130">
        <v>11</v>
      </c>
      <c r="F7981" s="131">
        <v>27</v>
      </c>
      <c r="G7981" s="132" t="s">
        <v>485</v>
      </c>
      <c r="H7981" s="133">
        <v>11</v>
      </c>
      <c r="I7981" s="128">
        <v>26</v>
      </c>
      <c r="J7981" s="129" t="s">
        <v>485</v>
      </c>
      <c r="K7981" s="134">
        <v>23</v>
      </c>
      <c r="L7981" s="108"/>
      <c r="M7981" s="81">
        <v>15814</v>
      </c>
      <c r="N7981" s="135">
        <v>16918</v>
      </c>
      <c r="O7981" s="136">
        <v>16977</v>
      </c>
      <c r="P7981" s="135">
        <v>17706</v>
      </c>
      <c r="Q7981" s="136">
        <v>17348</v>
      </c>
      <c r="R7981" s="135">
        <v>18614</v>
      </c>
      <c r="S7981" s="136">
        <v>19294</v>
      </c>
      <c r="T7981" s="135">
        <v>20038</v>
      </c>
      <c r="U7981" s="136">
        <v>20072</v>
      </c>
      <c r="V7981" s="135">
        <v>19934</v>
      </c>
      <c r="W7981" s="136">
        <v>21267</v>
      </c>
      <c r="X7981" s="135">
        <v>22338</v>
      </c>
      <c r="Y7981" s="136">
        <v>23373</v>
      </c>
      <c r="Z7981" s="135">
        <v>23682</v>
      </c>
      <c r="AA7981" s="136">
        <v>24406</v>
      </c>
      <c r="AB7981" s="135">
        <v>23255</v>
      </c>
      <c r="AC7981" s="136">
        <v>24088</v>
      </c>
      <c r="AD7981" s="135">
        <v>25787</v>
      </c>
      <c r="AE7981" s="137">
        <v>26199</v>
      </c>
      <c r="AF7981" s="138">
        <v>25969</v>
      </c>
    </row>
    <row r="7982" spans="2:32">
      <c r="B7982" s="114">
        <v>7944</v>
      </c>
      <c r="C7982" s="115">
        <v>7944</v>
      </c>
      <c r="D7982" s="116">
        <v>331</v>
      </c>
      <c r="E7982" s="117">
        <v>11</v>
      </c>
      <c r="F7982" s="118">
        <v>27</v>
      </c>
      <c r="G7982" s="119" t="s">
        <v>485</v>
      </c>
      <c r="H7982" s="120">
        <v>11</v>
      </c>
      <c r="I7982" s="115">
        <v>26</v>
      </c>
      <c r="J7982" s="116" t="s">
        <v>485</v>
      </c>
      <c r="K7982" s="121">
        <v>24</v>
      </c>
      <c r="L7982" s="108"/>
      <c r="M7982" s="122">
        <v>14750</v>
      </c>
      <c r="N7982" s="123">
        <v>15659</v>
      </c>
      <c r="O7982" s="124">
        <v>15979</v>
      </c>
      <c r="P7982" s="123">
        <v>16881</v>
      </c>
      <c r="Q7982" s="124">
        <v>16537</v>
      </c>
      <c r="R7982" s="123">
        <v>17652</v>
      </c>
      <c r="S7982" s="124">
        <v>18404</v>
      </c>
      <c r="T7982" s="123">
        <v>18934</v>
      </c>
      <c r="U7982" s="124">
        <v>19247</v>
      </c>
      <c r="V7982" s="123">
        <v>19293</v>
      </c>
      <c r="W7982" s="124">
        <v>20255</v>
      </c>
      <c r="X7982" s="123">
        <v>21551</v>
      </c>
      <c r="Y7982" s="124">
        <v>22583</v>
      </c>
      <c r="Z7982" s="123">
        <v>22959</v>
      </c>
      <c r="AA7982" s="124">
        <v>23834</v>
      </c>
      <c r="AB7982" s="123">
        <v>22660</v>
      </c>
      <c r="AC7982" s="124">
        <v>23109</v>
      </c>
      <c r="AD7982" s="123">
        <v>25072</v>
      </c>
      <c r="AE7982" s="125">
        <v>25277</v>
      </c>
      <c r="AF7982" s="126">
        <v>25321</v>
      </c>
    </row>
    <row r="7983" spans="2:32">
      <c r="B7983" s="127">
        <v>7945</v>
      </c>
      <c r="C7983" s="128">
        <v>7945</v>
      </c>
      <c r="D7983" s="129">
        <v>332</v>
      </c>
      <c r="E7983" s="130">
        <v>11</v>
      </c>
      <c r="F7983" s="131">
        <v>28</v>
      </c>
      <c r="G7983" s="132" t="s">
        <v>485</v>
      </c>
      <c r="H7983" s="133">
        <v>11</v>
      </c>
      <c r="I7983" s="128">
        <v>27</v>
      </c>
      <c r="J7983" s="129" t="s">
        <v>485</v>
      </c>
      <c r="K7983" s="134">
        <v>1</v>
      </c>
      <c r="L7983" s="108"/>
      <c r="M7983" s="81">
        <v>14503</v>
      </c>
      <c r="N7983" s="135">
        <v>15359</v>
      </c>
      <c r="O7983" s="136">
        <v>15716</v>
      </c>
      <c r="P7983" s="135">
        <v>15921</v>
      </c>
      <c r="Q7983" s="136">
        <v>16030</v>
      </c>
      <c r="R7983" s="135">
        <v>17416</v>
      </c>
      <c r="S7983" s="136">
        <v>17678</v>
      </c>
      <c r="T7983" s="135">
        <v>18666</v>
      </c>
      <c r="U7983" s="136">
        <v>18882</v>
      </c>
      <c r="V7983" s="135">
        <v>18519</v>
      </c>
      <c r="W7983" s="136">
        <v>20302</v>
      </c>
      <c r="X7983" s="135">
        <v>21450</v>
      </c>
      <c r="Y7983" s="136">
        <v>21922</v>
      </c>
      <c r="Z7983" s="135">
        <v>22544</v>
      </c>
      <c r="AA7983" s="136">
        <v>21956</v>
      </c>
      <c r="AB7983" s="135">
        <v>21624</v>
      </c>
      <c r="AC7983" s="136">
        <v>23531</v>
      </c>
      <c r="AD7983" s="135">
        <v>24445</v>
      </c>
      <c r="AE7983" s="137">
        <v>25087</v>
      </c>
      <c r="AF7983" s="138">
        <v>24789</v>
      </c>
    </row>
    <row r="7984" spans="2:32">
      <c r="B7984" s="114">
        <v>7946</v>
      </c>
      <c r="C7984" s="115">
        <v>7946</v>
      </c>
      <c r="D7984" s="116">
        <v>332</v>
      </c>
      <c r="E7984" s="117">
        <v>11</v>
      </c>
      <c r="F7984" s="118">
        <v>28</v>
      </c>
      <c r="G7984" s="119" t="s">
        <v>485</v>
      </c>
      <c r="H7984" s="120">
        <v>11</v>
      </c>
      <c r="I7984" s="115">
        <v>27</v>
      </c>
      <c r="J7984" s="116" t="s">
        <v>485</v>
      </c>
      <c r="K7984" s="121">
        <v>2</v>
      </c>
      <c r="L7984" s="108"/>
      <c r="M7984" s="122">
        <v>14103</v>
      </c>
      <c r="N7984" s="123">
        <v>14858</v>
      </c>
      <c r="O7984" s="124">
        <v>15173</v>
      </c>
      <c r="P7984" s="123">
        <v>15386</v>
      </c>
      <c r="Q7984" s="124">
        <v>15617</v>
      </c>
      <c r="R7984" s="123">
        <v>16988</v>
      </c>
      <c r="S7984" s="124">
        <v>17204</v>
      </c>
      <c r="T7984" s="123">
        <v>18114</v>
      </c>
      <c r="U7984" s="124">
        <v>18338</v>
      </c>
      <c r="V7984" s="123">
        <v>18131</v>
      </c>
      <c r="W7984" s="124">
        <v>19827</v>
      </c>
      <c r="X7984" s="123">
        <v>20961</v>
      </c>
      <c r="Y7984" s="124">
        <v>21361</v>
      </c>
      <c r="Z7984" s="123">
        <v>21922</v>
      </c>
      <c r="AA7984" s="124">
        <v>21368</v>
      </c>
      <c r="AB7984" s="123">
        <v>21194</v>
      </c>
      <c r="AC7984" s="124">
        <v>23007</v>
      </c>
      <c r="AD7984" s="123">
        <v>23805</v>
      </c>
      <c r="AE7984" s="125">
        <v>24386</v>
      </c>
      <c r="AF7984" s="126">
        <v>24100</v>
      </c>
    </row>
    <row r="7985" spans="2:32">
      <c r="B7985" s="127">
        <v>7947</v>
      </c>
      <c r="C7985" s="128">
        <v>7947</v>
      </c>
      <c r="D7985" s="129">
        <v>332</v>
      </c>
      <c r="E7985" s="130">
        <v>11</v>
      </c>
      <c r="F7985" s="131">
        <v>28</v>
      </c>
      <c r="G7985" s="132" t="s">
        <v>485</v>
      </c>
      <c r="H7985" s="133">
        <v>11</v>
      </c>
      <c r="I7985" s="128">
        <v>27</v>
      </c>
      <c r="J7985" s="129" t="s">
        <v>485</v>
      </c>
      <c r="K7985" s="134">
        <v>3</v>
      </c>
      <c r="L7985" s="108"/>
      <c r="M7985" s="81">
        <v>13945</v>
      </c>
      <c r="N7985" s="135">
        <v>14617</v>
      </c>
      <c r="O7985" s="136">
        <v>14944</v>
      </c>
      <c r="P7985" s="135">
        <v>15139</v>
      </c>
      <c r="Q7985" s="136">
        <v>15542</v>
      </c>
      <c r="R7985" s="135">
        <v>16913</v>
      </c>
      <c r="S7985" s="136">
        <v>17156</v>
      </c>
      <c r="T7985" s="135">
        <v>17916</v>
      </c>
      <c r="U7985" s="136">
        <v>18174</v>
      </c>
      <c r="V7985" s="135">
        <v>18104</v>
      </c>
      <c r="W7985" s="136">
        <v>19681</v>
      </c>
      <c r="X7985" s="135">
        <v>20831</v>
      </c>
      <c r="Y7985" s="136">
        <v>21208</v>
      </c>
      <c r="Z7985" s="135">
        <v>21627</v>
      </c>
      <c r="AA7985" s="136">
        <v>21046</v>
      </c>
      <c r="AB7985" s="135">
        <v>21054</v>
      </c>
      <c r="AC7985" s="136">
        <v>22694</v>
      </c>
      <c r="AD7985" s="135">
        <v>23558</v>
      </c>
      <c r="AE7985" s="137">
        <v>23938</v>
      </c>
      <c r="AF7985" s="138">
        <v>23727</v>
      </c>
    </row>
    <row r="7986" spans="2:32">
      <c r="B7986" s="114">
        <v>7948</v>
      </c>
      <c r="C7986" s="115">
        <v>7948</v>
      </c>
      <c r="D7986" s="116">
        <v>332</v>
      </c>
      <c r="E7986" s="117">
        <v>11</v>
      </c>
      <c r="F7986" s="118">
        <v>28</v>
      </c>
      <c r="G7986" s="119" t="s">
        <v>485</v>
      </c>
      <c r="H7986" s="120">
        <v>11</v>
      </c>
      <c r="I7986" s="115">
        <v>27</v>
      </c>
      <c r="J7986" s="116" t="s">
        <v>485</v>
      </c>
      <c r="K7986" s="121">
        <v>4</v>
      </c>
      <c r="L7986" s="108"/>
      <c r="M7986" s="122">
        <v>13853</v>
      </c>
      <c r="N7986" s="123">
        <v>14511</v>
      </c>
      <c r="O7986" s="124">
        <v>14758</v>
      </c>
      <c r="P7986" s="123">
        <v>14918</v>
      </c>
      <c r="Q7986" s="124">
        <v>15456</v>
      </c>
      <c r="R7986" s="123">
        <v>16765</v>
      </c>
      <c r="S7986" s="124">
        <v>16995</v>
      </c>
      <c r="T7986" s="123">
        <v>17670</v>
      </c>
      <c r="U7986" s="124">
        <v>17808</v>
      </c>
      <c r="V7986" s="123">
        <v>17883</v>
      </c>
      <c r="W7986" s="124">
        <v>19330</v>
      </c>
      <c r="X7986" s="123">
        <v>20346</v>
      </c>
      <c r="Y7986" s="124">
        <v>20651</v>
      </c>
      <c r="Z7986" s="123">
        <v>20950</v>
      </c>
      <c r="AA7986" s="124">
        <v>20409</v>
      </c>
      <c r="AB7986" s="123">
        <v>20604</v>
      </c>
      <c r="AC7986" s="124">
        <v>22090</v>
      </c>
      <c r="AD7986" s="123">
        <v>22775</v>
      </c>
      <c r="AE7986" s="125">
        <v>23109</v>
      </c>
      <c r="AF7986" s="126">
        <v>22875</v>
      </c>
    </row>
    <row r="7987" spans="2:32">
      <c r="B7987" s="127">
        <v>7949</v>
      </c>
      <c r="C7987" s="128">
        <v>7949</v>
      </c>
      <c r="D7987" s="129">
        <v>332</v>
      </c>
      <c r="E7987" s="130">
        <v>11</v>
      </c>
      <c r="F7987" s="131">
        <v>28</v>
      </c>
      <c r="G7987" s="132" t="s">
        <v>485</v>
      </c>
      <c r="H7987" s="133">
        <v>11</v>
      </c>
      <c r="I7987" s="128">
        <v>27</v>
      </c>
      <c r="J7987" s="129" t="s">
        <v>485</v>
      </c>
      <c r="K7987" s="134">
        <v>5</v>
      </c>
      <c r="L7987" s="108"/>
      <c r="M7987" s="81">
        <v>13955</v>
      </c>
      <c r="N7987" s="135">
        <v>14547</v>
      </c>
      <c r="O7987" s="136">
        <v>14731</v>
      </c>
      <c r="P7987" s="135">
        <v>14643</v>
      </c>
      <c r="Q7987" s="136">
        <v>15545</v>
      </c>
      <c r="R7987" s="135">
        <v>16806</v>
      </c>
      <c r="S7987" s="136">
        <v>16990</v>
      </c>
      <c r="T7987" s="135">
        <v>17532</v>
      </c>
      <c r="U7987" s="136">
        <v>17482</v>
      </c>
      <c r="V7987" s="135">
        <v>17786</v>
      </c>
      <c r="W7987" s="136">
        <v>19029</v>
      </c>
      <c r="X7987" s="135">
        <v>19926</v>
      </c>
      <c r="Y7987" s="136">
        <v>20209</v>
      </c>
      <c r="Z7987" s="135">
        <v>20216</v>
      </c>
      <c r="AA7987" s="136">
        <v>19557</v>
      </c>
      <c r="AB7987" s="135">
        <v>20242</v>
      </c>
      <c r="AC7987" s="136">
        <v>21470</v>
      </c>
      <c r="AD7987" s="135">
        <v>22063</v>
      </c>
      <c r="AE7987" s="137">
        <v>22245</v>
      </c>
      <c r="AF7987" s="138">
        <v>21917</v>
      </c>
    </row>
    <row r="7988" spans="2:32">
      <c r="B7988" s="114">
        <v>7950</v>
      </c>
      <c r="C7988" s="115">
        <v>7950</v>
      </c>
      <c r="D7988" s="116">
        <v>332</v>
      </c>
      <c r="E7988" s="117">
        <v>11</v>
      </c>
      <c r="F7988" s="118">
        <v>28</v>
      </c>
      <c r="G7988" s="119" t="s">
        <v>485</v>
      </c>
      <c r="H7988" s="120">
        <v>11</v>
      </c>
      <c r="I7988" s="115">
        <v>27</v>
      </c>
      <c r="J7988" s="116" t="s">
        <v>485</v>
      </c>
      <c r="K7988" s="121">
        <v>6</v>
      </c>
      <c r="L7988" s="108"/>
      <c r="M7988" s="122">
        <v>14501</v>
      </c>
      <c r="N7988" s="123">
        <v>15023</v>
      </c>
      <c r="O7988" s="124">
        <v>14878</v>
      </c>
      <c r="P7988" s="123">
        <v>14445</v>
      </c>
      <c r="Q7988" s="124">
        <v>16069</v>
      </c>
      <c r="R7988" s="123">
        <v>17340</v>
      </c>
      <c r="S7988" s="124">
        <v>17372</v>
      </c>
      <c r="T7988" s="123">
        <v>17714</v>
      </c>
      <c r="U7988" s="124">
        <v>17305</v>
      </c>
      <c r="V7988" s="123">
        <v>18088</v>
      </c>
      <c r="W7988" s="124">
        <v>19145</v>
      </c>
      <c r="X7988" s="123">
        <v>20003</v>
      </c>
      <c r="Y7988" s="124">
        <v>20083</v>
      </c>
      <c r="Z7988" s="123">
        <v>19521</v>
      </c>
      <c r="AA7988" s="124">
        <v>18733</v>
      </c>
      <c r="AB7988" s="123">
        <v>20254</v>
      </c>
      <c r="AC7988" s="124">
        <v>21235</v>
      </c>
      <c r="AD7988" s="123">
        <v>21656</v>
      </c>
      <c r="AE7988" s="125">
        <v>21669</v>
      </c>
      <c r="AF7988" s="126">
        <v>21000</v>
      </c>
    </row>
    <row r="7989" spans="2:32">
      <c r="B7989" s="127">
        <v>7951</v>
      </c>
      <c r="C7989" s="128">
        <v>7951</v>
      </c>
      <c r="D7989" s="129">
        <v>332</v>
      </c>
      <c r="E7989" s="130">
        <v>11</v>
      </c>
      <c r="F7989" s="131">
        <v>28</v>
      </c>
      <c r="G7989" s="132" t="s">
        <v>485</v>
      </c>
      <c r="H7989" s="133">
        <v>11</v>
      </c>
      <c r="I7989" s="128">
        <v>27</v>
      </c>
      <c r="J7989" s="129" t="s">
        <v>485</v>
      </c>
      <c r="K7989" s="134">
        <v>7</v>
      </c>
      <c r="L7989" s="108"/>
      <c r="M7989" s="81">
        <v>15698</v>
      </c>
      <c r="N7989" s="135">
        <v>16157</v>
      </c>
      <c r="O7989" s="136">
        <v>15366</v>
      </c>
      <c r="P7989" s="135">
        <v>14740</v>
      </c>
      <c r="Q7989" s="136">
        <v>17297</v>
      </c>
      <c r="R7989" s="135">
        <v>18385</v>
      </c>
      <c r="S7989" s="136">
        <v>18663</v>
      </c>
      <c r="T7989" s="135">
        <v>18640</v>
      </c>
      <c r="U7989" s="136">
        <v>17603</v>
      </c>
      <c r="V7989" s="135">
        <v>19202</v>
      </c>
      <c r="W7989" s="136">
        <v>19952</v>
      </c>
      <c r="X7989" s="135">
        <v>20729</v>
      </c>
      <c r="Y7989" s="136">
        <v>20900</v>
      </c>
      <c r="Z7989" s="135">
        <v>19357</v>
      </c>
      <c r="AA7989" s="136">
        <v>18486</v>
      </c>
      <c r="AB7989" s="135">
        <v>21046</v>
      </c>
      <c r="AC7989" s="136">
        <v>21774</v>
      </c>
      <c r="AD7989" s="135">
        <v>22279</v>
      </c>
      <c r="AE7989" s="137">
        <v>22053</v>
      </c>
      <c r="AF7989" s="138">
        <v>20683</v>
      </c>
    </row>
    <row r="7990" spans="2:32">
      <c r="B7990" s="114">
        <v>7952</v>
      </c>
      <c r="C7990" s="115">
        <v>7952</v>
      </c>
      <c r="D7990" s="116">
        <v>332</v>
      </c>
      <c r="E7990" s="117">
        <v>11</v>
      </c>
      <c r="F7990" s="118">
        <v>28</v>
      </c>
      <c r="G7990" s="119" t="s">
        <v>485</v>
      </c>
      <c r="H7990" s="120">
        <v>11</v>
      </c>
      <c r="I7990" s="115">
        <v>27</v>
      </c>
      <c r="J7990" s="116" t="s">
        <v>485</v>
      </c>
      <c r="K7990" s="121">
        <v>8</v>
      </c>
      <c r="L7990" s="108"/>
      <c r="M7990" s="122">
        <v>16831</v>
      </c>
      <c r="N7990" s="123">
        <v>17343</v>
      </c>
      <c r="O7990" s="124">
        <v>16239</v>
      </c>
      <c r="P7990" s="123">
        <v>15603</v>
      </c>
      <c r="Q7990" s="124">
        <v>18799</v>
      </c>
      <c r="R7990" s="123">
        <v>19425</v>
      </c>
      <c r="S7990" s="124">
        <v>20042</v>
      </c>
      <c r="T7990" s="123">
        <v>19847</v>
      </c>
      <c r="U7990" s="124">
        <v>18418</v>
      </c>
      <c r="V7990" s="123">
        <v>20686</v>
      </c>
      <c r="W7990" s="124">
        <v>21109</v>
      </c>
      <c r="X7990" s="123">
        <v>21565</v>
      </c>
      <c r="Y7990" s="124">
        <v>22039</v>
      </c>
      <c r="Z7990" s="123">
        <v>19999</v>
      </c>
      <c r="AA7990" s="124">
        <v>19087</v>
      </c>
      <c r="AB7990" s="123">
        <v>22345</v>
      </c>
      <c r="AC7990" s="124">
        <v>22779</v>
      </c>
      <c r="AD7990" s="123">
        <v>23313</v>
      </c>
      <c r="AE7990" s="125">
        <v>22989</v>
      </c>
      <c r="AF7990" s="126">
        <v>21265</v>
      </c>
    </row>
    <row r="7991" spans="2:32">
      <c r="B7991" s="127">
        <v>7953</v>
      </c>
      <c r="C7991" s="128">
        <v>7953</v>
      </c>
      <c r="D7991" s="129">
        <v>332</v>
      </c>
      <c r="E7991" s="130">
        <v>11</v>
      </c>
      <c r="F7991" s="131">
        <v>28</v>
      </c>
      <c r="G7991" s="132" t="s">
        <v>485</v>
      </c>
      <c r="H7991" s="133">
        <v>11</v>
      </c>
      <c r="I7991" s="128">
        <v>27</v>
      </c>
      <c r="J7991" s="129" t="s">
        <v>485</v>
      </c>
      <c r="K7991" s="134">
        <v>9</v>
      </c>
      <c r="L7991" s="108"/>
      <c r="M7991" s="81">
        <v>17078</v>
      </c>
      <c r="N7991" s="135">
        <v>17692</v>
      </c>
      <c r="O7991" s="136">
        <v>17004</v>
      </c>
      <c r="P7991" s="135">
        <v>16163</v>
      </c>
      <c r="Q7991" s="136">
        <v>19320</v>
      </c>
      <c r="R7991" s="135">
        <v>19620</v>
      </c>
      <c r="S7991" s="136">
        <v>20277</v>
      </c>
      <c r="T7991" s="135">
        <v>20263</v>
      </c>
      <c r="U7991" s="136">
        <v>19158</v>
      </c>
      <c r="V7991" s="135">
        <v>21170</v>
      </c>
      <c r="W7991" s="136">
        <v>21544</v>
      </c>
      <c r="X7991" s="135">
        <v>21638</v>
      </c>
      <c r="Y7991" s="136">
        <v>22179</v>
      </c>
      <c r="Z7991" s="135">
        <v>20620</v>
      </c>
      <c r="AA7991" s="136">
        <v>19487</v>
      </c>
      <c r="AB7991" s="135">
        <v>22683</v>
      </c>
      <c r="AC7991" s="136">
        <v>23071</v>
      </c>
      <c r="AD7991" s="135">
        <v>23418</v>
      </c>
      <c r="AE7991" s="137">
        <v>23204</v>
      </c>
      <c r="AF7991" s="138">
        <v>21845</v>
      </c>
    </row>
    <row r="7992" spans="2:32">
      <c r="B7992" s="114">
        <v>7954</v>
      </c>
      <c r="C7992" s="115">
        <v>7954</v>
      </c>
      <c r="D7992" s="116">
        <v>332</v>
      </c>
      <c r="E7992" s="117">
        <v>11</v>
      </c>
      <c r="F7992" s="118">
        <v>28</v>
      </c>
      <c r="G7992" s="119" t="s">
        <v>485</v>
      </c>
      <c r="H7992" s="120">
        <v>11</v>
      </c>
      <c r="I7992" s="115">
        <v>27</v>
      </c>
      <c r="J7992" s="116" t="s">
        <v>485</v>
      </c>
      <c r="K7992" s="121">
        <v>10</v>
      </c>
      <c r="L7992" s="108"/>
      <c r="M7992" s="122">
        <v>17036</v>
      </c>
      <c r="N7992" s="123">
        <v>17758</v>
      </c>
      <c r="O7992" s="124">
        <v>17417</v>
      </c>
      <c r="P7992" s="123">
        <v>16593</v>
      </c>
      <c r="Q7992" s="124">
        <v>19501</v>
      </c>
      <c r="R7992" s="123">
        <v>19541</v>
      </c>
      <c r="S7992" s="124">
        <v>20135</v>
      </c>
      <c r="T7992" s="123">
        <v>20301</v>
      </c>
      <c r="U7992" s="124">
        <v>19522</v>
      </c>
      <c r="V7992" s="123">
        <v>21371</v>
      </c>
      <c r="W7992" s="124">
        <v>21768</v>
      </c>
      <c r="X7992" s="123">
        <v>21589</v>
      </c>
      <c r="Y7992" s="124">
        <v>22052</v>
      </c>
      <c r="Z7992" s="123">
        <v>21123</v>
      </c>
      <c r="AA7992" s="124">
        <v>20041</v>
      </c>
      <c r="AB7992" s="123">
        <v>22994</v>
      </c>
      <c r="AC7992" s="124">
        <v>23591</v>
      </c>
      <c r="AD7992" s="123">
        <v>23353</v>
      </c>
      <c r="AE7992" s="125">
        <v>23524</v>
      </c>
      <c r="AF7992" s="126">
        <v>22395</v>
      </c>
    </row>
    <row r="7993" spans="2:32">
      <c r="B7993" s="127">
        <v>7955</v>
      </c>
      <c r="C7993" s="128">
        <v>7955</v>
      </c>
      <c r="D7993" s="129">
        <v>332</v>
      </c>
      <c r="E7993" s="130">
        <v>11</v>
      </c>
      <c r="F7993" s="131">
        <v>28</v>
      </c>
      <c r="G7993" s="132" t="s">
        <v>485</v>
      </c>
      <c r="H7993" s="133">
        <v>11</v>
      </c>
      <c r="I7993" s="128">
        <v>27</v>
      </c>
      <c r="J7993" s="129" t="s">
        <v>485</v>
      </c>
      <c r="K7993" s="134">
        <v>11</v>
      </c>
      <c r="L7993" s="108"/>
      <c r="M7993" s="81">
        <v>16865</v>
      </c>
      <c r="N7993" s="135">
        <v>17674</v>
      </c>
      <c r="O7993" s="136">
        <v>17345</v>
      </c>
      <c r="P7993" s="135">
        <v>16766</v>
      </c>
      <c r="Q7993" s="136">
        <v>19438</v>
      </c>
      <c r="R7993" s="135">
        <v>19211</v>
      </c>
      <c r="S7993" s="136">
        <v>19699</v>
      </c>
      <c r="T7993" s="135">
        <v>20044</v>
      </c>
      <c r="U7993" s="136">
        <v>19312</v>
      </c>
      <c r="V7993" s="135">
        <v>21178</v>
      </c>
      <c r="W7993" s="136">
        <v>21688</v>
      </c>
      <c r="X7993" s="135">
        <v>21211</v>
      </c>
      <c r="Y7993" s="136">
        <v>21609</v>
      </c>
      <c r="Z7993" s="135">
        <v>21027</v>
      </c>
      <c r="AA7993" s="136">
        <v>20250</v>
      </c>
      <c r="AB7993" s="135">
        <v>22962</v>
      </c>
      <c r="AC7993" s="136">
        <v>24098</v>
      </c>
      <c r="AD7993" s="135">
        <v>22954</v>
      </c>
      <c r="AE7993" s="137">
        <v>23806</v>
      </c>
      <c r="AF7993" s="138">
        <v>22343</v>
      </c>
    </row>
    <row r="7994" spans="2:32">
      <c r="B7994" s="114">
        <v>7956</v>
      </c>
      <c r="C7994" s="115">
        <v>7956</v>
      </c>
      <c r="D7994" s="116">
        <v>332</v>
      </c>
      <c r="E7994" s="117">
        <v>11</v>
      </c>
      <c r="F7994" s="118">
        <v>28</v>
      </c>
      <c r="G7994" s="119" t="s">
        <v>485</v>
      </c>
      <c r="H7994" s="120">
        <v>11</v>
      </c>
      <c r="I7994" s="115">
        <v>27</v>
      </c>
      <c r="J7994" s="116" t="s">
        <v>485</v>
      </c>
      <c r="K7994" s="121">
        <v>12</v>
      </c>
      <c r="L7994" s="108"/>
      <c r="M7994" s="122">
        <v>16707</v>
      </c>
      <c r="N7994" s="123">
        <v>17591</v>
      </c>
      <c r="O7994" s="124">
        <v>17315</v>
      </c>
      <c r="P7994" s="123">
        <v>16922</v>
      </c>
      <c r="Q7994" s="124">
        <v>19401</v>
      </c>
      <c r="R7994" s="123">
        <v>18941</v>
      </c>
      <c r="S7994" s="124">
        <v>19387</v>
      </c>
      <c r="T7994" s="123">
        <v>19810</v>
      </c>
      <c r="U7994" s="124">
        <v>19115</v>
      </c>
      <c r="V7994" s="123">
        <v>21053</v>
      </c>
      <c r="W7994" s="124">
        <v>21479</v>
      </c>
      <c r="X7994" s="123">
        <v>20885</v>
      </c>
      <c r="Y7994" s="124">
        <v>21277</v>
      </c>
      <c r="Z7994" s="123">
        <v>20826</v>
      </c>
      <c r="AA7994" s="124">
        <v>20285</v>
      </c>
      <c r="AB7994" s="123">
        <v>22830</v>
      </c>
      <c r="AC7994" s="124">
        <v>24194</v>
      </c>
      <c r="AD7994" s="123">
        <v>22628</v>
      </c>
      <c r="AE7994" s="125">
        <v>23861</v>
      </c>
      <c r="AF7994" s="126">
        <v>22149</v>
      </c>
    </row>
    <row r="7995" spans="2:32">
      <c r="B7995" s="127">
        <v>7957</v>
      </c>
      <c r="C7995" s="128">
        <v>7957</v>
      </c>
      <c r="D7995" s="129">
        <v>332</v>
      </c>
      <c r="E7995" s="130">
        <v>11</v>
      </c>
      <c r="F7995" s="131">
        <v>28</v>
      </c>
      <c r="G7995" s="132" t="s">
        <v>485</v>
      </c>
      <c r="H7995" s="133">
        <v>11</v>
      </c>
      <c r="I7995" s="128">
        <v>27</v>
      </c>
      <c r="J7995" s="129" t="s">
        <v>485</v>
      </c>
      <c r="K7995" s="134">
        <v>13</v>
      </c>
      <c r="L7995" s="108"/>
      <c r="M7995" s="81">
        <v>16518</v>
      </c>
      <c r="N7995" s="135">
        <v>17479</v>
      </c>
      <c r="O7995" s="136">
        <v>17219</v>
      </c>
      <c r="P7995" s="135">
        <v>16987</v>
      </c>
      <c r="Q7995" s="136">
        <v>19212</v>
      </c>
      <c r="R7995" s="135">
        <v>18709</v>
      </c>
      <c r="S7995" s="136">
        <v>19265</v>
      </c>
      <c r="T7995" s="135">
        <v>19642</v>
      </c>
      <c r="U7995" s="136">
        <v>18927</v>
      </c>
      <c r="V7995" s="135">
        <v>20850</v>
      </c>
      <c r="W7995" s="136">
        <v>21266</v>
      </c>
      <c r="X7995" s="135">
        <v>20618</v>
      </c>
      <c r="Y7995" s="136">
        <v>21102</v>
      </c>
      <c r="Z7995" s="135">
        <v>20554</v>
      </c>
      <c r="AA7995" s="136">
        <v>20191</v>
      </c>
      <c r="AB7995" s="135">
        <v>22512</v>
      </c>
      <c r="AC7995" s="136">
        <v>24050</v>
      </c>
      <c r="AD7995" s="135">
        <v>22456</v>
      </c>
      <c r="AE7995" s="137">
        <v>23773</v>
      </c>
      <c r="AF7995" s="138">
        <v>21864</v>
      </c>
    </row>
    <row r="7996" spans="2:32">
      <c r="B7996" s="114">
        <v>7958</v>
      </c>
      <c r="C7996" s="115">
        <v>7958</v>
      </c>
      <c r="D7996" s="116">
        <v>332</v>
      </c>
      <c r="E7996" s="117">
        <v>11</v>
      </c>
      <c r="F7996" s="118">
        <v>28</v>
      </c>
      <c r="G7996" s="119" t="s">
        <v>485</v>
      </c>
      <c r="H7996" s="120">
        <v>11</v>
      </c>
      <c r="I7996" s="115">
        <v>27</v>
      </c>
      <c r="J7996" s="116" t="s">
        <v>485</v>
      </c>
      <c r="K7996" s="121">
        <v>14</v>
      </c>
      <c r="L7996" s="108"/>
      <c r="M7996" s="122">
        <v>16637</v>
      </c>
      <c r="N7996" s="123">
        <v>17512</v>
      </c>
      <c r="O7996" s="124">
        <v>17216</v>
      </c>
      <c r="P7996" s="123">
        <v>17034</v>
      </c>
      <c r="Q7996" s="124">
        <v>19259</v>
      </c>
      <c r="R7996" s="123">
        <v>18814</v>
      </c>
      <c r="S7996" s="124">
        <v>19329</v>
      </c>
      <c r="T7996" s="123">
        <v>19627</v>
      </c>
      <c r="U7996" s="124">
        <v>18939</v>
      </c>
      <c r="V7996" s="123">
        <v>20842</v>
      </c>
      <c r="W7996" s="124">
        <v>21102</v>
      </c>
      <c r="X7996" s="123">
        <v>20680</v>
      </c>
      <c r="Y7996" s="124">
        <v>21090</v>
      </c>
      <c r="Z7996" s="123">
        <v>20450</v>
      </c>
      <c r="AA7996" s="124">
        <v>20143</v>
      </c>
      <c r="AB7996" s="123">
        <v>22430</v>
      </c>
      <c r="AC7996" s="124">
        <v>23726</v>
      </c>
      <c r="AD7996" s="123">
        <v>22421</v>
      </c>
      <c r="AE7996" s="125">
        <v>23625</v>
      </c>
      <c r="AF7996" s="126">
        <v>21734</v>
      </c>
    </row>
    <row r="7997" spans="2:32">
      <c r="B7997" s="127">
        <v>7959</v>
      </c>
      <c r="C7997" s="128">
        <v>7959</v>
      </c>
      <c r="D7997" s="129">
        <v>332</v>
      </c>
      <c r="E7997" s="130">
        <v>11</v>
      </c>
      <c r="F7997" s="131">
        <v>28</v>
      </c>
      <c r="G7997" s="132" t="s">
        <v>485</v>
      </c>
      <c r="H7997" s="133">
        <v>11</v>
      </c>
      <c r="I7997" s="128">
        <v>27</v>
      </c>
      <c r="J7997" s="129" t="s">
        <v>485</v>
      </c>
      <c r="K7997" s="134">
        <v>15</v>
      </c>
      <c r="L7997" s="108"/>
      <c r="M7997" s="81">
        <v>16932</v>
      </c>
      <c r="N7997" s="135">
        <v>17568</v>
      </c>
      <c r="O7997" s="136">
        <v>17394</v>
      </c>
      <c r="P7997" s="135">
        <v>17205</v>
      </c>
      <c r="Q7997" s="136">
        <v>19419</v>
      </c>
      <c r="R7997" s="135">
        <v>19079</v>
      </c>
      <c r="S7997" s="136">
        <v>19409</v>
      </c>
      <c r="T7997" s="135">
        <v>19662</v>
      </c>
      <c r="U7997" s="136">
        <v>19226</v>
      </c>
      <c r="V7997" s="135">
        <v>20916</v>
      </c>
      <c r="W7997" s="136">
        <v>21104</v>
      </c>
      <c r="X7997" s="135">
        <v>20926</v>
      </c>
      <c r="Y7997" s="136">
        <v>21116</v>
      </c>
      <c r="Z7997" s="135">
        <v>20622</v>
      </c>
      <c r="AA7997" s="136">
        <v>20289</v>
      </c>
      <c r="AB7997" s="135">
        <v>22484</v>
      </c>
      <c r="AC7997" s="136">
        <v>23420</v>
      </c>
      <c r="AD7997" s="135">
        <v>22413</v>
      </c>
      <c r="AE7997" s="137">
        <v>23294</v>
      </c>
      <c r="AF7997" s="138">
        <v>21890</v>
      </c>
    </row>
    <row r="7998" spans="2:32">
      <c r="B7998" s="114">
        <v>7960</v>
      </c>
      <c r="C7998" s="115">
        <v>7960</v>
      </c>
      <c r="D7998" s="116">
        <v>332</v>
      </c>
      <c r="E7998" s="117">
        <v>11</v>
      </c>
      <c r="F7998" s="118">
        <v>28</v>
      </c>
      <c r="G7998" s="119" t="s">
        <v>485</v>
      </c>
      <c r="H7998" s="120">
        <v>11</v>
      </c>
      <c r="I7998" s="115">
        <v>27</v>
      </c>
      <c r="J7998" s="116" t="s">
        <v>485</v>
      </c>
      <c r="K7998" s="121">
        <v>16</v>
      </c>
      <c r="L7998" s="108"/>
      <c r="M7998" s="122">
        <v>17472</v>
      </c>
      <c r="N7998" s="123">
        <v>17783</v>
      </c>
      <c r="O7998" s="124">
        <v>17695</v>
      </c>
      <c r="P7998" s="123">
        <v>17546</v>
      </c>
      <c r="Q7998" s="124">
        <v>19662</v>
      </c>
      <c r="R7998" s="123">
        <v>19533</v>
      </c>
      <c r="S7998" s="124">
        <v>19709</v>
      </c>
      <c r="T7998" s="123">
        <v>19767</v>
      </c>
      <c r="U7998" s="124">
        <v>19578</v>
      </c>
      <c r="V7998" s="123">
        <v>21002</v>
      </c>
      <c r="W7998" s="124">
        <v>21563</v>
      </c>
      <c r="X7998" s="123">
        <v>21286</v>
      </c>
      <c r="Y7998" s="124">
        <v>21297</v>
      </c>
      <c r="Z7998" s="123">
        <v>20770</v>
      </c>
      <c r="AA7998" s="124">
        <v>20494</v>
      </c>
      <c r="AB7998" s="123">
        <v>22509</v>
      </c>
      <c r="AC7998" s="124">
        <v>23534</v>
      </c>
      <c r="AD7998" s="123">
        <v>22491</v>
      </c>
      <c r="AE7998" s="125">
        <v>22918</v>
      </c>
      <c r="AF7998" s="126">
        <v>22008</v>
      </c>
    </row>
    <row r="7999" spans="2:32">
      <c r="B7999" s="127">
        <v>7961</v>
      </c>
      <c r="C7999" s="128">
        <v>7961</v>
      </c>
      <c r="D7999" s="129">
        <v>332</v>
      </c>
      <c r="E7999" s="130">
        <v>11</v>
      </c>
      <c r="F7999" s="131">
        <v>28</v>
      </c>
      <c r="G7999" s="132" t="s">
        <v>485</v>
      </c>
      <c r="H7999" s="133">
        <v>11</v>
      </c>
      <c r="I7999" s="128">
        <v>27</v>
      </c>
      <c r="J7999" s="129" t="s">
        <v>485</v>
      </c>
      <c r="K7999" s="134">
        <v>17</v>
      </c>
      <c r="L7999" s="108"/>
      <c r="M7999" s="81">
        <v>18161</v>
      </c>
      <c r="N7999" s="135">
        <v>18455</v>
      </c>
      <c r="O7999" s="136">
        <v>18388</v>
      </c>
      <c r="P7999" s="135">
        <v>18326</v>
      </c>
      <c r="Q7999" s="136">
        <v>20308</v>
      </c>
      <c r="R7999" s="135">
        <v>20214</v>
      </c>
      <c r="S7999" s="136">
        <v>20486</v>
      </c>
      <c r="T7999" s="135">
        <v>20479</v>
      </c>
      <c r="U7999" s="136">
        <v>20330</v>
      </c>
      <c r="V7999" s="135">
        <v>21711</v>
      </c>
      <c r="W7999" s="136">
        <v>22459</v>
      </c>
      <c r="X7999" s="135">
        <v>22083</v>
      </c>
      <c r="Y7999" s="136">
        <v>22035</v>
      </c>
      <c r="Z7999" s="135">
        <v>21625</v>
      </c>
      <c r="AA7999" s="136">
        <v>21339</v>
      </c>
      <c r="AB7999" s="135">
        <v>23173</v>
      </c>
      <c r="AC7999" s="136">
        <v>24229</v>
      </c>
      <c r="AD7999" s="135">
        <v>23241</v>
      </c>
      <c r="AE7999" s="137">
        <v>23527</v>
      </c>
      <c r="AF7999" s="138">
        <v>22883</v>
      </c>
    </row>
    <row r="8000" spans="2:32">
      <c r="B8000" s="114">
        <v>7962</v>
      </c>
      <c r="C8000" s="115">
        <v>7962</v>
      </c>
      <c r="D8000" s="116">
        <v>332</v>
      </c>
      <c r="E8000" s="117">
        <v>11</v>
      </c>
      <c r="F8000" s="118">
        <v>28</v>
      </c>
      <c r="G8000" s="119" t="s">
        <v>485</v>
      </c>
      <c r="H8000" s="120">
        <v>11</v>
      </c>
      <c r="I8000" s="115">
        <v>27</v>
      </c>
      <c r="J8000" s="116" t="s">
        <v>485</v>
      </c>
      <c r="K8000" s="121">
        <v>18</v>
      </c>
      <c r="L8000" s="108"/>
      <c r="M8000" s="122">
        <v>18820</v>
      </c>
      <c r="N8000" s="123">
        <v>19073</v>
      </c>
      <c r="O8000" s="124">
        <v>19413</v>
      </c>
      <c r="P8000" s="123">
        <v>19241</v>
      </c>
      <c r="Q8000" s="124">
        <v>21162</v>
      </c>
      <c r="R8000" s="123">
        <v>20889</v>
      </c>
      <c r="S8000" s="124">
        <v>21698</v>
      </c>
      <c r="T8000" s="123">
        <v>21291</v>
      </c>
      <c r="U8000" s="124">
        <v>21183</v>
      </c>
      <c r="V8000" s="123">
        <v>22745</v>
      </c>
      <c r="W8000" s="124">
        <v>23101</v>
      </c>
      <c r="X8000" s="123">
        <v>22773</v>
      </c>
      <c r="Y8000" s="124">
        <v>23510</v>
      </c>
      <c r="Z8000" s="123">
        <v>22980</v>
      </c>
      <c r="AA8000" s="124">
        <v>22458</v>
      </c>
      <c r="AB8000" s="123">
        <v>24410</v>
      </c>
      <c r="AC8000" s="124">
        <v>24799</v>
      </c>
      <c r="AD8000" s="123">
        <v>24855</v>
      </c>
      <c r="AE8000" s="125">
        <v>24503</v>
      </c>
      <c r="AF8000" s="126">
        <v>24329</v>
      </c>
    </row>
    <row r="8001" spans="2:32">
      <c r="B8001" s="127">
        <v>7963</v>
      </c>
      <c r="C8001" s="128">
        <v>7963</v>
      </c>
      <c r="D8001" s="129">
        <v>332</v>
      </c>
      <c r="E8001" s="130">
        <v>11</v>
      </c>
      <c r="F8001" s="131">
        <v>28</v>
      </c>
      <c r="G8001" s="132" t="s">
        <v>485</v>
      </c>
      <c r="H8001" s="133">
        <v>11</v>
      </c>
      <c r="I8001" s="128">
        <v>27</v>
      </c>
      <c r="J8001" s="129" t="s">
        <v>485</v>
      </c>
      <c r="K8001" s="134">
        <v>19</v>
      </c>
      <c r="L8001" s="108"/>
      <c r="M8001" s="81">
        <v>18393</v>
      </c>
      <c r="N8001" s="135">
        <v>18725</v>
      </c>
      <c r="O8001" s="136">
        <v>19283</v>
      </c>
      <c r="P8001" s="135">
        <v>18925</v>
      </c>
      <c r="Q8001" s="136">
        <v>20923</v>
      </c>
      <c r="R8001" s="135">
        <v>20685</v>
      </c>
      <c r="S8001" s="136">
        <v>21655</v>
      </c>
      <c r="T8001" s="135">
        <v>21103</v>
      </c>
      <c r="U8001" s="136">
        <v>21223</v>
      </c>
      <c r="V8001" s="135">
        <v>22564</v>
      </c>
      <c r="W8001" s="136">
        <v>23056</v>
      </c>
      <c r="X8001" s="135">
        <v>22948</v>
      </c>
      <c r="Y8001" s="136">
        <v>23948</v>
      </c>
      <c r="Z8001" s="135">
        <v>23409</v>
      </c>
      <c r="AA8001" s="136">
        <v>22682</v>
      </c>
      <c r="AB8001" s="135">
        <v>24596</v>
      </c>
      <c r="AC8001" s="136">
        <v>24942</v>
      </c>
      <c r="AD8001" s="135">
        <v>25542</v>
      </c>
      <c r="AE8001" s="137">
        <v>24843</v>
      </c>
      <c r="AF8001" s="138">
        <v>24905</v>
      </c>
    </row>
    <row r="8002" spans="2:32">
      <c r="B8002" s="114">
        <v>7964</v>
      </c>
      <c r="C8002" s="115">
        <v>7964</v>
      </c>
      <c r="D8002" s="116">
        <v>332</v>
      </c>
      <c r="E8002" s="117">
        <v>11</v>
      </c>
      <c r="F8002" s="118">
        <v>28</v>
      </c>
      <c r="G8002" s="119" t="s">
        <v>485</v>
      </c>
      <c r="H8002" s="120">
        <v>11</v>
      </c>
      <c r="I8002" s="115">
        <v>27</v>
      </c>
      <c r="J8002" s="116" t="s">
        <v>485</v>
      </c>
      <c r="K8002" s="121">
        <v>20</v>
      </c>
      <c r="L8002" s="108"/>
      <c r="M8002" s="122">
        <v>18179</v>
      </c>
      <c r="N8002" s="123">
        <v>18369</v>
      </c>
      <c r="O8002" s="124">
        <v>18964</v>
      </c>
      <c r="P8002" s="123">
        <v>18787</v>
      </c>
      <c r="Q8002" s="124">
        <v>20663</v>
      </c>
      <c r="R8002" s="123">
        <v>20647</v>
      </c>
      <c r="S8002" s="124">
        <v>21601</v>
      </c>
      <c r="T8002" s="123">
        <v>20903</v>
      </c>
      <c r="U8002" s="124">
        <v>21199</v>
      </c>
      <c r="V8002" s="123">
        <v>22540</v>
      </c>
      <c r="W8002" s="124">
        <v>23166</v>
      </c>
      <c r="X8002" s="123">
        <v>23412</v>
      </c>
      <c r="Y8002" s="124">
        <v>24431</v>
      </c>
      <c r="Z8002" s="123">
        <v>23716</v>
      </c>
      <c r="AA8002" s="124">
        <v>23124</v>
      </c>
      <c r="AB8002" s="123">
        <v>24875</v>
      </c>
      <c r="AC8002" s="124">
        <v>25503</v>
      </c>
      <c r="AD8002" s="123">
        <v>26253</v>
      </c>
      <c r="AE8002" s="125">
        <v>25470</v>
      </c>
      <c r="AF8002" s="126">
        <v>25398</v>
      </c>
    </row>
    <row r="8003" spans="2:32">
      <c r="B8003" s="127">
        <v>7965</v>
      </c>
      <c r="C8003" s="128">
        <v>7965</v>
      </c>
      <c r="D8003" s="129">
        <v>332</v>
      </c>
      <c r="E8003" s="130">
        <v>11</v>
      </c>
      <c r="F8003" s="131">
        <v>28</v>
      </c>
      <c r="G8003" s="132" t="s">
        <v>485</v>
      </c>
      <c r="H8003" s="133">
        <v>11</v>
      </c>
      <c r="I8003" s="128">
        <v>27</v>
      </c>
      <c r="J8003" s="129" t="s">
        <v>485</v>
      </c>
      <c r="K8003" s="134">
        <v>21</v>
      </c>
      <c r="L8003" s="108"/>
      <c r="M8003" s="81">
        <v>17796</v>
      </c>
      <c r="N8003" s="135">
        <v>18057</v>
      </c>
      <c r="O8003" s="136">
        <v>18757</v>
      </c>
      <c r="P8003" s="135">
        <v>18563</v>
      </c>
      <c r="Q8003" s="136">
        <v>20477</v>
      </c>
      <c r="R8003" s="135">
        <v>20449</v>
      </c>
      <c r="S8003" s="136">
        <v>21508</v>
      </c>
      <c r="T8003" s="135">
        <v>20880</v>
      </c>
      <c r="U8003" s="136">
        <v>21355</v>
      </c>
      <c r="V8003" s="135">
        <v>22596</v>
      </c>
      <c r="W8003" s="136">
        <v>23400</v>
      </c>
      <c r="X8003" s="135">
        <v>23789</v>
      </c>
      <c r="Y8003" s="136">
        <v>24943</v>
      </c>
      <c r="Z8003" s="135">
        <v>24368</v>
      </c>
      <c r="AA8003" s="136">
        <v>23618</v>
      </c>
      <c r="AB8003" s="135">
        <v>25309</v>
      </c>
      <c r="AC8003" s="136">
        <v>26153</v>
      </c>
      <c r="AD8003" s="135">
        <v>27084</v>
      </c>
      <c r="AE8003" s="137">
        <v>26336</v>
      </c>
      <c r="AF8003" s="138">
        <v>26318</v>
      </c>
    </row>
    <row r="8004" spans="2:32">
      <c r="B8004" s="114">
        <v>7966</v>
      </c>
      <c r="C8004" s="115">
        <v>7966</v>
      </c>
      <c r="D8004" s="116">
        <v>332</v>
      </c>
      <c r="E8004" s="117">
        <v>11</v>
      </c>
      <c r="F8004" s="118">
        <v>28</v>
      </c>
      <c r="G8004" s="119" t="s">
        <v>485</v>
      </c>
      <c r="H8004" s="120">
        <v>11</v>
      </c>
      <c r="I8004" s="115">
        <v>27</v>
      </c>
      <c r="J8004" s="116" t="s">
        <v>485</v>
      </c>
      <c r="K8004" s="121">
        <v>22</v>
      </c>
      <c r="L8004" s="108"/>
      <c r="M8004" s="122">
        <v>17116</v>
      </c>
      <c r="N8004" s="123">
        <v>17511</v>
      </c>
      <c r="O8004" s="124">
        <v>18377</v>
      </c>
      <c r="P8004" s="123">
        <v>18096</v>
      </c>
      <c r="Q8004" s="124">
        <v>19750</v>
      </c>
      <c r="R8004" s="123">
        <v>20003</v>
      </c>
      <c r="S8004" s="124">
        <v>20880</v>
      </c>
      <c r="T8004" s="123">
        <v>20536</v>
      </c>
      <c r="U8004" s="124">
        <v>21219</v>
      </c>
      <c r="V8004" s="123">
        <v>22070</v>
      </c>
      <c r="W8004" s="124">
        <v>23097</v>
      </c>
      <c r="X8004" s="123">
        <v>23731</v>
      </c>
      <c r="Y8004" s="124">
        <v>24676</v>
      </c>
      <c r="Z8004" s="123">
        <v>24578</v>
      </c>
      <c r="AA8004" s="124">
        <v>23644</v>
      </c>
      <c r="AB8004" s="123">
        <v>25022</v>
      </c>
      <c r="AC8004" s="124">
        <v>26107</v>
      </c>
      <c r="AD8004" s="123">
        <v>27027</v>
      </c>
      <c r="AE8004" s="125">
        <v>26545</v>
      </c>
      <c r="AF8004" s="126">
        <v>26701</v>
      </c>
    </row>
    <row r="8005" spans="2:32">
      <c r="B8005" s="127">
        <v>7967</v>
      </c>
      <c r="C8005" s="128">
        <v>7967</v>
      </c>
      <c r="D8005" s="129">
        <v>332</v>
      </c>
      <c r="E8005" s="130">
        <v>11</v>
      </c>
      <c r="F8005" s="131">
        <v>28</v>
      </c>
      <c r="G8005" s="132" t="s">
        <v>485</v>
      </c>
      <c r="H8005" s="133">
        <v>11</v>
      </c>
      <c r="I8005" s="128">
        <v>27</v>
      </c>
      <c r="J8005" s="129" t="s">
        <v>485</v>
      </c>
      <c r="K8005" s="134">
        <v>23</v>
      </c>
      <c r="L8005" s="108"/>
      <c r="M8005" s="81">
        <v>16197</v>
      </c>
      <c r="N8005" s="135">
        <v>16701</v>
      </c>
      <c r="O8005" s="136">
        <v>17708</v>
      </c>
      <c r="P8005" s="135">
        <v>17428</v>
      </c>
      <c r="Q8005" s="136">
        <v>18712</v>
      </c>
      <c r="R8005" s="135">
        <v>19144</v>
      </c>
      <c r="S8005" s="136">
        <v>19928</v>
      </c>
      <c r="T8005" s="135">
        <v>19887</v>
      </c>
      <c r="U8005" s="136">
        <v>20763</v>
      </c>
      <c r="V8005" s="135">
        <v>21156</v>
      </c>
      <c r="W8005" s="136">
        <v>22463</v>
      </c>
      <c r="X8005" s="135">
        <v>23104</v>
      </c>
      <c r="Y8005" s="136">
        <v>23954</v>
      </c>
      <c r="Z8005" s="135">
        <v>24246</v>
      </c>
      <c r="AA8005" s="136">
        <v>23246</v>
      </c>
      <c r="AB8005" s="135">
        <v>24165</v>
      </c>
      <c r="AC8005" s="136">
        <v>25640</v>
      </c>
      <c r="AD8005" s="135">
        <v>26407</v>
      </c>
      <c r="AE8005" s="137">
        <v>26207</v>
      </c>
      <c r="AF8005" s="138">
        <v>26451</v>
      </c>
    </row>
    <row r="8006" spans="2:32">
      <c r="B8006" s="114">
        <v>7968</v>
      </c>
      <c r="C8006" s="115">
        <v>7968</v>
      </c>
      <c r="D8006" s="116">
        <v>332</v>
      </c>
      <c r="E8006" s="117">
        <v>11</v>
      </c>
      <c r="F8006" s="118">
        <v>28</v>
      </c>
      <c r="G8006" s="119" t="s">
        <v>485</v>
      </c>
      <c r="H8006" s="120">
        <v>11</v>
      </c>
      <c r="I8006" s="115">
        <v>27</v>
      </c>
      <c r="J8006" s="116" t="s">
        <v>485</v>
      </c>
      <c r="K8006" s="121">
        <v>24</v>
      </c>
      <c r="L8006" s="108"/>
      <c r="M8006" s="122">
        <v>15178</v>
      </c>
      <c r="N8006" s="123">
        <v>15681</v>
      </c>
      <c r="O8006" s="124">
        <v>16853</v>
      </c>
      <c r="P8006" s="123">
        <v>16614</v>
      </c>
      <c r="Q8006" s="124">
        <v>17569</v>
      </c>
      <c r="R8006" s="123">
        <v>18208</v>
      </c>
      <c r="S8006" s="124">
        <v>18773</v>
      </c>
      <c r="T8006" s="123">
        <v>19033</v>
      </c>
      <c r="U8006" s="124">
        <v>20069</v>
      </c>
      <c r="V8006" s="123">
        <v>20128</v>
      </c>
      <c r="W8006" s="124">
        <v>21602</v>
      </c>
      <c r="X8006" s="123">
        <v>22304</v>
      </c>
      <c r="Y8006" s="124">
        <v>22952</v>
      </c>
      <c r="Z8006" s="123">
        <v>23657</v>
      </c>
      <c r="AA8006" s="124">
        <v>22646</v>
      </c>
      <c r="AB8006" s="123">
        <v>23188</v>
      </c>
      <c r="AC8006" s="124">
        <v>24853</v>
      </c>
      <c r="AD8006" s="123">
        <v>25467</v>
      </c>
      <c r="AE8006" s="125">
        <v>25549</v>
      </c>
      <c r="AF8006" s="126">
        <v>25917</v>
      </c>
    </row>
    <row r="8007" spans="2:32">
      <c r="B8007" s="127">
        <v>7969</v>
      </c>
      <c r="C8007" s="128">
        <v>7969</v>
      </c>
      <c r="D8007" s="129">
        <v>333</v>
      </c>
      <c r="E8007" s="130">
        <v>11</v>
      </c>
      <c r="F8007" s="131">
        <v>29</v>
      </c>
      <c r="G8007" s="132" t="s">
        <v>485</v>
      </c>
      <c r="H8007" s="133">
        <v>11</v>
      </c>
      <c r="I8007" s="128">
        <v>28</v>
      </c>
      <c r="J8007" s="129" t="s">
        <v>485</v>
      </c>
      <c r="K8007" s="134">
        <v>1</v>
      </c>
      <c r="L8007" s="108"/>
      <c r="M8007" s="81">
        <v>14242</v>
      </c>
      <c r="N8007" s="135">
        <v>14987</v>
      </c>
      <c r="O8007" s="136">
        <v>15514</v>
      </c>
      <c r="P8007" s="135">
        <v>15699</v>
      </c>
      <c r="Q8007" s="136">
        <v>16794</v>
      </c>
      <c r="R8007" s="135">
        <v>17031</v>
      </c>
      <c r="S8007" s="136">
        <v>18054</v>
      </c>
      <c r="T8007" s="135">
        <v>18242</v>
      </c>
      <c r="U8007" s="136">
        <v>18288</v>
      </c>
      <c r="V8007" s="135">
        <v>19662</v>
      </c>
      <c r="W8007" s="136">
        <v>20920</v>
      </c>
      <c r="X8007" s="135">
        <v>21175</v>
      </c>
      <c r="Y8007" s="136">
        <v>22288</v>
      </c>
      <c r="Z8007" s="135">
        <v>21429</v>
      </c>
      <c r="AA8007" s="136">
        <v>21206</v>
      </c>
      <c r="AB8007" s="135">
        <v>23120</v>
      </c>
      <c r="AC8007" s="136">
        <v>24333</v>
      </c>
      <c r="AD8007" s="135">
        <v>24823</v>
      </c>
      <c r="AE8007" s="137">
        <v>24569</v>
      </c>
      <c r="AF8007" s="138">
        <v>23382</v>
      </c>
    </row>
    <row r="8008" spans="2:32">
      <c r="B8008" s="114">
        <v>7970</v>
      </c>
      <c r="C8008" s="115">
        <v>7970</v>
      </c>
      <c r="D8008" s="116">
        <v>333</v>
      </c>
      <c r="E8008" s="117">
        <v>11</v>
      </c>
      <c r="F8008" s="118">
        <v>29</v>
      </c>
      <c r="G8008" s="119" t="s">
        <v>485</v>
      </c>
      <c r="H8008" s="120">
        <v>11</v>
      </c>
      <c r="I8008" s="115">
        <v>28</v>
      </c>
      <c r="J8008" s="116" t="s">
        <v>485</v>
      </c>
      <c r="K8008" s="121">
        <v>2</v>
      </c>
      <c r="L8008" s="108"/>
      <c r="M8008" s="122">
        <v>13753</v>
      </c>
      <c r="N8008" s="123">
        <v>14475</v>
      </c>
      <c r="O8008" s="124">
        <v>14988</v>
      </c>
      <c r="P8008" s="123">
        <v>15280</v>
      </c>
      <c r="Q8008" s="124">
        <v>16366</v>
      </c>
      <c r="R8008" s="123">
        <v>16551</v>
      </c>
      <c r="S8008" s="124">
        <v>17511</v>
      </c>
      <c r="T8008" s="123">
        <v>17705</v>
      </c>
      <c r="U8008" s="124">
        <v>17765</v>
      </c>
      <c r="V8008" s="123">
        <v>19214</v>
      </c>
      <c r="W8008" s="124">
        <v>20505</v>
      </c>
      <c r="X8008" s="123">
        <v>20631</v>
      </c>
      <c r="Y8008" s="124">
        <v>21681</v>
      </c>
      <c r="Z8008" s="123">
        <v>20862</v>
      </c>
      <c r="AA8008" s="124">
        <v>20792</v>
      </c>
      <c r="AB8008" s="123">
        <v>22607</v>
      </c>
      <c r="AC8008" s="124">
        <v>23831</v>
      </c>
      <c r="AD8008" s="123">
        <v>24136</v>
      </c>
      <c r="AE8008" s="125">
        <v>23888</v>
      </c>
      <c r="AF8008" s="126">
        <v>22761</v>
      </c>
    </row>
    <row r="8009" spans="2:32">
      <c r="B8009" s="127">
        <v>7971</v>
      </c>
      <c r="C8009" s="128">
        <v>7971</v>
      </c>
      <c r="D8009" s="129">
        <v>333</v>
      </c>
      <c r="E8009" s="130">
        <v>11</v>
      </c>
      <c r="F8009" s="131">
        <v>29</v>
      </c>
      <c r="G8009" s="132" t="s">
        <v>485</v>
      </c>
      <c r="H8009" s="133">
        <v>11</v>
      </c>
      <c r="I8009" s="128">
        <v>28</v>
      </c>
      <c r="J8009" s="129" t="s">
        <v>485</v>
      </c>
      <c r="K8009" s="134">
        <v>3</v>
      </c>
      <c r="L8009" s="108"/>
      <c r="M8009" s="81">
        <v>13584</v>
      </c>
      <c r="N8009" s="135">
        <v>14204</v>
      </c>
      <c r="O8009" s="136">
        <v>14714</v>
      </c>
      <c r="P8009" s="135">
        <v>15169</v>
      </c>
      <c r="Q8009" s="136">
        <v>16198</v>
      </c>
      <c r="R8009" s="135">
        <v>16486</v>
      </c>
      <c r="S8009" s="136">
        <v>17295</v>
      </c>
      <c r="T8009" s="135">
        <v>17523</v>
      </c>
      <c r="U8009" s="136">
        <v>17558</v>
      </c>
      <c r="V8009" s="135">
        <v>19084</v>
      </c>
      <c r="W8009" s="136">
        <v>20358</v>
      </c>
      <c r="X8009" s="135">
        <v>20503</v>
      </c>
      <c r="Y8009" s="136">
        <v>21320</v>
      </c>
      <c r="Z8009" s="135">
        <v>20548</v>
      </c>
      <c r="AA8009" s="136">
        <v>20653</v>
      </c>
      <c r="AB8009" s="135">
        <v>22302</v>
      </c>
      <c r="AC8009" s="136">
        <v>23512</v>
      </c>
      <c r="AD8009" s="135">
        <v>23683</v>
      </c>
      <c r="AE8009" s="137">
        <v>23507</v>
      </c>
      <c r="AF8009" s="138">
        <v>22382</v>
      </c>
    </row>
    <row r="8010" spans="2:32">
      <c r="B8010" s="114">
        <v>7972</v>
      </c>
      <c r="C8010" s="115">
        <v>7972</v>
      </c>
      <c r="D8010" s="116">
        <v>333</v>
      </c>
      <c r="E8010" s="117">
        <v>11</v>
      </c>
      <c r="F8010" s="118">
        <v>29</v>
      </c>
      <c r="G8010" s="119" t="s">
        <v>485</v>
      </c>
      <c r="H8010" s="120">
        <v>11</v>
      </c>
      <c r="I8010" s="115">
        <v>28</v>
      </c>
      <c r="J8010" s="116" t="s">
        <v>485</v>
      </c>
      <c r="K8010" s="121">
        <v>4</v>
      </c>
      <c r="L8010" s="108"/>
      <c r="M8010" s="122">
        <v>13522</v>
      </c>
      <c r="N8010" s="123">
        <v>14029</v>
      </c>
      <c r="O8010" s="124">
        <v>14509</v>
      </c>
      <c r="P8010" s="123">
        <v>15094</v>
      </c>
      <c r="Q8010" s="124">
        <v>16088</v>
      </c>
      <c r="R8010" s="123">
        <v>16364</v>
      </c>
      <c r="S8010" s="124">
        <v>17104</v>
      </c>
      <c r="T8010" s="123">
        <v>17216</v>
      </c>
      <c r="U8010" s="124">
        <v>17219</v>
      </c>
      <c r="V8010" s="123">
        <v>18801</v>
      </c>
      <c r="W8010" s="124">
        <v>19966</v>
      </c>
      <c r="X8010" s="123">
        <v>20021</v>
      </c>
      <c r="Y8010" s="124">
        <v>20741</v>
      </c>
      <c r="Z8010" s="123">
        <v>19961</v>
      </c>
      <c r="AA8010" s="124">
        <v>20242</v>
      </c>
      <c r="AB8010" s="123">
        <v>21730</v>
      </c>
      <c r="AC8010" s="124">
        <v>22844</v>
      </c>
      <c r="AD8010" s="123">
        <v>22870</v>
      </c>
      <c r="AE8010" s="125">
        <v>22671</v>
      </c>
      <c r="AF8010" s="126">
        <v>21644</v>
      </c>
    </row>
    <row r="8011" spans="2:32">
      <c r="B8011" s="127">
        <v>7973</v>
      </c>
      <c r="C8011" s="128">
        <v>7973</v>
      </c>
      <c r="D8011" s="129">
        <v>333</v>
      </c>
      <c r="E8011" s="130">
        <v>11</v>
      </c>
      <c r="F8011" s="131">
        <v>29</v>
      </c>
      <c r="G8011" s="132" t="s">
        <v>485</v>
      </c>
      <c r="H8011" s="133">
        <v>11</v>
      </c>
      <c r="I8011" s="128">
        <v>28</v>
      </c>
      <c r="J8011" s="129" t="s">
        <v>485</v>
      </c>
      <c r="K8011" s="134">
        <v>5</v>
      </c>
      <c r="L8011" s="108"/>
      <c r="M8011" s="81">
        <v>13681</v>
      </c>
      <c r="N8011" s="135">
        <v>14043</v>
      </c>
      <c r="O8011" s="136">
        <v>14279</v>
      </c>
      <c r="P8011" s="135">
        <v>15231</v>
      </c>
      <c r="Q8011" s="136">
        <v>16113</v>
      </c>
      <c r="R8011" s="135">
        <v>16430</v>
      </c>
      <c r="S8011" s="136">
        <v>17060</v>
      </c>
      <c r="T8011" s="135">
        <v>16994</v>
      </c>
      <c r="U8011" s="136">
        <v>16828</v>
      </c>
      <c r="V8011" s="135">
        <v>18600</v>
      </c>
      <c r="W8011" s="136">
        <v>19687</v>
      </c>
      <c r="X8011" s="135">
        <v>19693</v>
      </c>
      <c r="Y8011" s="136">
        <v>20196</v>
      </c>
      <c r="Z8011" s="135">
        <v>19189</v>
      </c>
      <c r="AA8011" s="136">
        <v>19945</v>
      </c>
      <c r="AB8011" s="135">
        <v>21177</v>
      </c>
      <c r="AC8011" s="136">
        <v>22220</v>
      </c>
      <c r="AD8011" s="135">
        <v>22060</v>
      </c>
      <c r="AE8011" s="137">
        <v>21755</v>
      </c>
      <c r="AF8011" s="138">
        <v>20691</v>
      </c>
    </row>
    <row r="8012" spans="2:32">
      <c r="B8012" s="114">
        <v>7974</v>
      </c>
      <c r="C8012" s="115">
        <v>7974</v>
      </c>
      <c r="D8012" s="116">
        <v>333</v>
      </c>
      <c r="E8012" s="117">
        <v>11</v>
      </c>
      <c r="F8012" s="118">
        <v>29</v>
      </c>
      <c r="G8012" s="119" t="s">
        <v>485</v>
      </c>
      <c r="H8012" s="120">
        <v>11</v>
      </c>
      <c r="I8012" s="115">
        <v>28</v>
      </c>
      <c r="J8012" s="116" t="s">
        <v>485</v>
      </c>
      <c r="K8012" s="121">
        <v>6</v>
      </c>
      <c r="L8012" s="108"/>
      <c r="M8012" s="122">
        <v>14249</v>
      </c>
      <c r="N8012" s="123">
        <v>14200</v>
      </c>
      <c r="O8012" s="124">
        <v>14112</v>
      </c>
      <c r="P8012" s="123">
        <v>15788</v>
      </c>
      <c r="Q8012" s="124">
        <v>16594</v>
      </c>
      <c r="R8012" s="123">
        <v>16865</v>
      </c>
      <c r="S8012" s="124">
        <v>17330</v>
      </c>
      <c r="T8012" s="123">
        <v>16917</v>
      </c>
      <c r="U8012" s="124">
        <v>16446</v>
      </c>
      <c r="V8012" s="123">
        <v>18792</v>
      </c>
      <c r="W8012" s="124">
        <v>19842</v>
      </c>
      <c r="X8012" s="123">
        <v>19673</v>
      </c>
      <c r="Y8012" s="124">
        <v>19909</v>
      </c>
      <c r="Z8012" s="123">
        <v>18421</v>
      </c>
      <c r="AA8012" s="124">
        <v>19996</v>
      </c>
      <c r="AB8012" s="123">
        <v>20983</v>
      </c>
      <c r="AC8012" s="124">
        <v>21935</v>
      </c>
      <c r="AD8012" s="123">
        <v>21516</v>
      </c>
      <c r="AE8012" s="125">
        <v>20855</v>
      </c>
      <c r="AF8012" s="126">
        <v>19746</v>
      </c>
    </row>
    <row r="8013" spans="2:32">
      <c r="B8013" s="127">
        <v>7975</v>
      </c>
      <c r="C8013" s="128">
        <v>7975</v>
      </c>
      <c r="D8013" s="129">
        <v>333</v>
      </c>
      <c r="E8013" s="130">
        <v>11</v>
      </c>
      <c r="F8013" s="131">
        <v>29</v>
      </c>
      <c r="G8013" s="132" t="s">
        <v>485</v>
      </c>
      <c r="H8013" s="133">
        <v>11</v>
      </c>
      <c r="I8013" s="128">
        <v>28</v>
      </c>
      <c r="J8013" s="129" t="s">
        <v>485</v>
      </c>
      <c r="K8013" s="134">
        <v>7</v>
      </c>
      <c r="L8013" s="108"/>
      <c r="M8013" s="81">
        <v>15579</v>
      </c>
      <c r="N8013" s="135">
        <v>14667</v>
      </c>
      <c r="O8013" s="136">
        <v>14398</v>
      </c>
      <c r="P8013" s="135">
        <v>16990</v>
      </c>
      <c r="Q8013" s="136">
        <v>17767</v>
      </c>
      <c r="R8013" s="135">
        <v>18143</v>
      </c>
      <c r="S8013" s="136">
        <v>18290</v>
      </c>
      <c r="T8013" s="135">
        <v>17256</v>
      </c>
      <c r="U8013" s="136">
        <v>16503</v>
      </c>
      <c r="V8013" s="135">
        <v>19629</v>
      </c>
      <c r="W8013" s="136">
        <v>20678</v>
      </c>
      <c r="X8013" s="135">
        <v>20526</v>
      </c>
      <c r="Y8013" s="136">
        <v>20481</v>
      </c>
      <c r="Z8013" s="135">
        <v>18176</v>
      </c>
      <c r="AA8013" s="136">
        <v>20776</v>
      </c>
      <c r="AB8013" s="135">
        <v>21511</v>
      </c>
      <c r="AC8013" s="136">
        <v>22401</v>
      </c>
      <c r="AD8013" s="135">
        <v>21882</v>
      </c>
      <c r="AE8013" s="137">
        <v>20508</v>
      </c>
      <c r="AF8013" s="138">
        <v>19386</v>
      </c>
    </row>
    <row r="8014" spans="2:32">
      <c r="B8014" s="114">
        <v>7976</v>
      </c>
      <c r="C8014" s="115">
        <v>7976</v>
      </c>
      <c r="D8014" s="116">
        <v>333</v>
      </c>
      <c r="E8014" s="117">
        <v>11</v>
      </c>
      <c r="F8014" s="118">
        <v>29</v>
      </c>
      <c r="G8014" s="119" t="s">
        <v>485</v>
      </c>
      <c r="H8014" s="120">
        <v>11</v>
      </c>
      <c r="I8014" s="115">
        <v>28</v>
      </c>
      <c r="J8014" s="116" t="s">
        <v>485</v>
      </c>
      <c r="K8014" s="121">
        <v>8</v>
      </c>
      <c r="L8014" s="108"/>
      <c r="M8014" s="122">
        <v>16979</v>
      </c>
      <c r="N8014" s="123">
        <v>15568</v>
      </c>
      <c r="O8014" s="124">
        <v>15277</v>
      </c>
      <c r="P8014" s="123">
        <v>18470</v>
      </c>
      <c r="Q8014" s="124">
        <v>19088</v>
      </c>
      <c r="R8014" s="123">
        <v>19552</v>
      </c>
      <c r="S8014" s="124">
        <v>19512</v>
      </c>
      <c r="T8014" s="123">
        <v>18098</v>
      </c>
      <c r="U8014" s="124">
        <v>17288</v>
      </c>
      <c r="V8014" s="123">
        <v>20840</v>
      </c>
      <c r="W8014" s="124">
        <v>21821</v>
      </c>
      <c r="X8014" s="123">
        <v>21709</v>
      </c>
      <c r="Y8014" s="124">
        <v>21529</v>
      </c>
      <c r="Z8014" s="123">
        <v>18796</v>
      </c>
      <c r="AA8014" s="124">
        <v>22095</v>
      </c>
      <c r="AB8014" s="123">
        <v>22533</v>
      </c>
      <c r="AC8014" s="124">
        <v>23426</v>
      </c>
      <c r="AD8014" s="123">
        <v>22829</v>
      </c>
      <c r="AE8014" s="125">
        <v>21095</v>
      </c>
      <c r="AF8014" s="126">
        <v>19966</v>
      </c>
    </row>
    <row r="8015" spans="2:32">
      <c r="B8015" s="127">
        <v>7977</v>
      </c>
      <c r="C8015" s="128">
        <v>7977</v>
      </c>
      <c r="D8015" s="129">
        <v>333</v>
      </c>
      <c r="E8015" s="130">
        <v>11</v>
      </c>
      <c r="F8015" s="131">
        <v>29</v>
      </c>
      <c r="G8015" s="132" t="s">
        <v>485</v>
      </c>
      <c r="H8015" s="133">
        <v>11</v>
      </c>
      <c r="I8015" s="128">
        <v>28</v>
      </c>
      <c r="J8015" s="129" t="s">
        <v>485</v>
      </c>
      <c r="K8015" s="134">
        <v>9</v>
      </c>
      <c r="L8015" s="108"/>
      <c r="M8015" s="81">
        <v>17269</v>
      </c>
      <c r="N8015" s="135">
        <v>16332</v>
      </c>
      <c r="O8015" s="136">
        <v>15859</v>
      </c>
      <c r="P8015" s="135">
        <v>18994</v>
      </c>
      <c r="Q8015" s="136">
        <v>19491</v>
      </c>
      <c r="R8015" s="135">
        <v>19802</v>
      </c>
      <c r="S8015" s="136">
        <v>19953</v>
      </c>
      <c r="T8015" s="135">
        <v>18875</v>
      </c>
      <c r="U8015" s="136">
        <v>17863</v>
      </c>
      <c r="V8015" s="135">
        <v>21314</v>
      </c>
      <c r="W8015" s="136">
        <v>21987</v>
      </c>
      <c r="X8015" s="135">
        <v>21880</v>
      </c>
      <c r="Y8015" s="136">
        <v>21808</v>
      </c>
      <c r="Z8015" s="135">
        <v>19218</v>
      </c>
      <c r="AA8015" s="136">
        <v>22456</v>
      </c>
      <c r="AB8015" s="135">
        <v>22845</v>
      </c>
      <c r="AC8015" s="136">
        <v>23505</v>
      </c>
      <c r="AD8015" s="135">
        <v>23061</v>
      </c>
      <c r="AE8015" s="137">
        <v>21688</v>
      </c>
      <c r="AF8015" s="138">
        <v>20358</v>
      </c>
    </row>
    <row r="8016" spans="2:32">
      <c r="B8016" s="114">
        <v>7978</v>
      </c>
      <c r="C8016" s="115">
        <v>7978</v>
      </c>
      <c r="D8016" s="116">
        <v>333</v>
      </c>
      <c r="E8016" s="117">
        <v>11</v>
      </c>
      <c r="F8016" s="118">
        <v>29</v>
      </c>
      <c r="G8016" s="119" t="s">
        <v>485</v>
      </c>
      <c r="H8016" s="120">
        <v>11</v>
      </c>
      <c r="I8016" s="115">
        <v>28</v>
      </c>
      <c r="J8016" s="116" t="s">
        <v>485</v>
      </c>
      <c r="K8016" s="121">
        <v>10</v>
      </c>
      <c r="L8016" s="108"/>
      <c r="M8016" s="122">
        <v>17288</v>
      </c>
      <c r="N8016" s="123">
        <v>16828</v>
      </c>
      <c r="O8016" s="124">
        <v>16371</v>
      </c>
      <c r="P8016" s="123">
        <v>19271</v>
      </c>
      <c r="Q8016" s="124">
        <v>19697</v>
      </c>
      <c r="R8016" s="123">
        <v>19727</v>
      </c>
      <c r="S8016" s="124">
        <v>20061</v>
      </c>
      <c r="T8016" s="123">
        <v>19329</v>
      </c>
      <c r="U8016" s="124">
        <v>18361</v>
      </c>
      <c r="V8016" s="123">
        <v>21589</v>
      </c>
      <c r="W8016" s="124">
        <v>22021</v>
      </c>
      <c r="X8016" s="123">
        <v>21820</v>
      </c>
      <c r="Y8016" s="124">
        <v>22153</v>
      </c>
      <c r="Z8016" s="123">
        <v>19829</v>
      </c>
      <c r="AA8016" s="124">
        <v>22827</v>
      </c>
      <c r="AB8016" s="123">
        <v>23440</v>
      </c>
      <c r="AC8016" s="124">
        <v>23825</v>
      </c>
      <c r="AD8016" s="123">
        <v>23449</v>
      </c>
      <c r="AE8016" s="125">
        <v>22301</v>
      </c>
      <c r="AF8016" s="126">
        <v>21018</v>
      </c>
    </row>
    <row r="8017" spans="2:32">
      <c r="B8017" s="127">
        <v>7979</v>
      </c>
      <c r="C8017" s="128">
        <v>7979</v>
      </c>
      <c r="D8017" s="129">
        <v>333</v>
      </c>
      <c r="E8017" s="130">
        <v>11</v>
      </c>
      <c r="F8017" s="131">
        <v>29</v>
      </c>
      <c r="G8017" s="132" t="s">
        <v>485</v>
      </c>
      <c r="H8017" s="133">
        <v>11</v>
      </c>
      <c r="I8017" s="128">
        <v>28</v>
      </c>
      <c r="J8017" s="129" t="s">
        <v>485</v>
      </c>
      <c r="K8017" s="134">
        <v>11</v>
      </c>
      <c r="L8017" s="108"/>
      <c r="M8017" s="81">
        <v>17051</v>
      </c>
      <c r="N8017" s="135">
        <v>16841</v>
      </c>
      <c r="O8017" s="136">
        <v>16624</v>
      </c>
      <c r="P8017" s="135">
        <v>19254</v>
      </c>
      <c r="Q8017" s="136">
        <v>19674</v>
      </c>
      <c r="R8017" s="135">
        <v>19354</v>
      </c>
      <c r="S8017" s="136">
        <v>19853</v>
      </c>
      <c r="T8017" s="135">
        <v>19149</v>
      </c>
      <c r="U8017" s="136">
        <v>18453</v>
      </c>
      <c r="V8017" s="135">
        <v>21534</v>
      </c>
      <c r="W8017" s="136">
        <v>21804</v>
      </c>
      <c r="X8017" s="135">
        <v>21395</v>
      </c>
      <c r="Y8017" s="136">
        <v>22406</v>
      </c>
      <c r="Z8017" s="135">
        <v>20068</v>
      </c>
      <c r="AA8017" s="136">
        <v>22829</v>
      </c>
      <c r="AB8017" s="135">
        <v>23961</v>
      </c>
      <c r="AC8017" s="136">
        <v>24151</v>
      </c>
      <c r="AD8017" s="135">
        <v>23758</v>
      </c>
      <c r="AE8017" s="137">
        <v>22285</v>
      </c>
      <c r="AF8017" s="138">
        <v>21299</v>
      </c>
    </row>
    <row r="8018" spans="2:32">
      <c r="B8018" s="114">
        <v>7980</v>
      </c>
      <c r="C8018" s="115">
        <v>7980</v>
      </c>
      <c r="D8018" s="116">
        <v>333</v>
      </c>
      <c r="E8018" s="117">
        <v>11</v>
      </c>
      <c r="F8018" s="118">
        <v>29</v>
      </c>
      <c r="G8018" s="119" t="s">
        <v>485</v>
      </c>
      <c r="H8018" s="120">
        <v>11</v>
      </c>
      <c r="I8018" s="115">
        <v>28</v>
      </c>
      <c r="J8018" s="116" t="s">
        <v>485</v>
      </c>
      <c r="K8018" s="121">
        <v>12</v>
      </c>
      <c r="L8018" s="108"/>
      <c r="M8018" s="122">
        <v>16948</v>
      </c>
      <c r="N8018" s="123">
        <v>16856</v>
      </c>
      <c r="O8018" s="124">
        <v>16841</v>
      </c>
      <c r="P8018" s="123">
        <v>19288</v>
      </c>
      <c r="Q8018" s="124">
        <v>19605</v>
      </c>
      <c r="R8018" s="123">
        <v>19097</v>
      </c>
      <c r="S8018" s="124">
        <v>19669</v>
      </c>
      <c r="T8018" s="123">
        <v>19025</v>
      </c>
      <c r="U8018" s="124">
        <v>18540</v>
      </c>
      <c r="V8018" s="123">
        <v>21349</v>
      </c>
      <c r="W8018" s="124">
        <v>21601</v>
      </c>
      <c r="X8018" s="123">
        <v>21074</v>
      </c>
      <c r="Y8018" s="124">
        <v>22473</v>
      </c>
      <c r="Z8018" s="123">
        <v>20134</v>
      </c>
      <c r="AA8018" s="124">
        <v>22725</v>
      </c>
      <c r="AB8018" s="123">
        <v>24081</v>
      </c>
      <c r="AC8018" s="124">
        <v>24250</v>
      </c>
      <c r="AD8018" s="123">
        <v>23846</v>
      </c>
      <c r="AE8018" s="125">
        <v>22124</v>
      </c>
      <c r="AF8018" s="126">
        <v>21375</v>
      </c>
    </row>
    <row r="8019" spans="2:32">
      <c r="B8019" s="127">
        <v>7981</v>
      </c>
      <c r="C8019" s="128">
        <v>7981</v>
      </c>
      <c r="D8019" s="129">
        <v>333</v>
      </c>
      <c r="E8019" s="130">
        <v>11</v>
      </c>
      <c r="F8019" s="131">
        <v>29</v>
      </c>
      <c r="G8019" s="132" t="s">
        <v>485</v>
      </c>
      <c r="H8019" s="133">
        <v>11</v>
      </c>
      <c r="I8019" s="128">
        <v>28</v>
      </c>
      <c r="J8019" s="129" t="s">
        <v>485</v>
      </c>
      <c r="K8019" s="134">
        <v>13</v>
      </c>
      <c r="L8019" s="108"/>
      <c r="M8019" s="81">
        <v>16963</v>
      </c>
      <c r="N8019" s="135">
        <v>16825</v>
      </c>
      <c r="O8019" s="136">
        <v>16959</v>
      </c>
      <c r="P8019" s="135">
        <v>19182</v>
      </c>
      <c r="Q8019" s="136">
        <v>19513</v>
      </c>
      <c r="R8019" s="135">
        <v>19029</v>
      </c>
      <c r="S8019" s="136">
        <v>19554</v>
      </c>
      <c r="T8019" s="135">
        <v>18923</v>
      </c>
      <c r="U8019" s="136">
        <v>18619</v>
      </c>
      <c r="V8019" s="135">
        <v>21182</v>
      </c>
      <c r="W8019" s="136">
        <v>21439</v>
      </c>
      <c r="X8019" s="135">
        <v>20962</v>
      </c>
      <c r="Y8019" s="136">
        <v>22446</v>
      </c>
      <c r="Z8019" s="135">
        <v>20086</v>
      </c>
      <c r="AA8019" s="136">
        <v>22452</v>
      </c>
      <c r="AB8019" s="135">
        <v>24005</v>
      </c>
      <c r="AC8019" s="136">
        <v>24192</v>
      </c>
      <c r="AD8019" s="135">
        <v>23800</v>
      </c>
      <c r="AE8019" s="137">
        <v>21884</v>
      </c>
      <c r="AF8019" s="138">
        <v>21316</v>
      </c>
    </row>
    <row r="8020" spans="2:32">
      <c r="B8020" s="114">
        <v>7982</v>
      </c>
      <c r="C8020" s="115">
        <v>7982</v>
      </c>
      <c r="D8020" s="116">
        <v>333</v>
      </c>
      <c r="E8020" s="117">
        <v>11</v>
      </c>
      <c r="F8020" s="118">
        <v>29</v>
      </c>
      <c r="G8020" s="119" t="s">
        <v>485</v>
      </c>
      <c r="H8020" s="120">
        <v>11</v>
      </c>
      <c r="I8020" s="115">
        <v>28</v>
      </c>
      <c r="J8020" s="116" t="s">
        <v>485</v>
      </c>
      <c r="K8020" s="121">
        <v>14</v>
      </c>
      <c r="L8020" s="108"/>
      <c r="M8020" s="122">
        <v>16985</v>
      </c>
      <c r="N8020" s="123">
        <v>16718</v>
      </c>
      <c r="O8020" s="124">
        <v>16901</v>
      </c>
      <c r="P8020" s="123">
        <v>19104</v>
      </c>
      <c r="Q8020" s="124">
        <v>19362</v>
      </c>
      <c r="R8020" s="123">
        <v>18996</v>
      </c>
      <c r="S8020" s="124">
        <v>19443</v>
      </c>
      <c r="T8020" s="123">
        <v>18796</v>
      </c>
      <c r="U8020" s="124">
        <v>18556</v>
      </c>
      <c r="V8020" s="123">
        <v>20925</v>
      </c>
      <c r="W8020" s="124">
        <v>21334</v>
      </c>
      <c r="X8020" s="123">
        <v>20869</v>
      </c>
      <c r="Y8020" s="124">
        <v>22247</v>
      </c>
      <c r="Z8020" s="123">
        <v>19938</v>
      </c>
      <c r="AA8020" s="124">
        <v>22269</v>
      </c>
      <c r="AB8020" s="123">
        <v>23589</v>
      </c>
      <c r="AC8020" s="124">
        <v>23971</v>
      </c>
      <c r="AD8020" s="123">
        <v>23550</v>
      </c>
      <c r="AE8020" s="125">
        <v>21651</v>
      </c>
      <c r="AF8020" s="126">
        <v>21146</v>
      </c>
    </row>
    <row r="8021" spans="2:32">
      <c r="B8021" s="127">
        <v>7983</v>
      </c>
      <c r="C8021" s="128">
        <v>7983</v>
      </c>
      <c r="D8021" s="129">
        <v>333</v>
      </c>
      <c r="E8021" s="130">
        <v>11</v>
      </c>
      <c r="F8021" s="131">
        <v>29</v>
      </c>
      <c r="G8021" s="132" t="s">
        <v>485</v>
      </c>
      <c r="H8021" s="133">
        <v>11</v>
      </c>
      <c r="I8021" s="128">
        <v>28</v>
      </c>
      <c r="J8021" s="129" t="s">
        <v>485</v>
      </c>
      <c r="K8021" s="134">
        <v>15</v>
      </c>
      <c r="L8021" s="108"/>
      <c r="M8021" s="81">
        <v>17155</v>
      </c>
      <c r="N8021" s="135">
        <v>16939</v>
      </c>
      <c r="O8021" s="136">
        <v>17129</v>
      </c>
      <c r="P8021" s="135">
        <v>19259</v>
      </c>
      <c r="Q8021" s="136">
        <v>19498</v>
      </c>
      <c r="R8021" s="135">
        <v>19150</v>
      </c>
      <c r="S8021" s="136">
        <v>19548</v>
      </c>
      <c r="T8021" s="135">
        <v>19046</v>
      </c>
      <c r="U8021" s="136">
        <v>18778</v>
      </c>
      <c r="V8021" s="135">
        <v>21000</v>
      </c>
      <c r="W8021" s="136">
        <v>21502</v>
      </c>
      <c r="X8021" s="135">
        <v>20973</v>
      </c>
      <c r="Y8021" s="136">
        <v>22011</v>
      </c>
      <c r="Z8021" s="135">
        <v>20151</v>
      </c>
      <c r="AA8021" s="136">
        <v>22391</v>
      </c>
      <c r="AB8021" s="135">
        <v>23352</v>
      </c>
      <c r="AC8021" s="136">
        <v>23848</v>
      </c>
      <c r="AD8021" s="135">
        <v>23285</v>
      </c>
      <c r="AE8021" s="137">
        <v>21870</v>
      </c>
      <c r="AF8021" s="138">
        <v>21344</v>
      </c>
    </row>
    <row r="8022" spans="2:32">
      <c r="B8022" s="114">
        <v>7984</v>
      </c>
      <c r="C8022" s="115">
        <v>7984</v>
      </c>
      <c r="D8022" s="116">
        <v>333</v>
      </c>
      <c r="E8022" s="117">
        <v>11</v>
      </c>
      <c r="F8022" s="118">
        <v>29</v>
      </c>
      <c r="G8022" s="119" t="s">
        <v>485</v>
      </c>
      <c r="H8022" s="120">
        <v>11</v>
      </c>
      <c r="I8022" s="115">
        <v>28</v>
      </c>
      <c r="J8022" s="116" t="s">
        <v>485</v>
      </c>
      <c r="K8022" s="121">
        <v>16</v>
      </c>
      <c r="L8022" s="108"/>
      <c r="M8022" s="122">
        <v>17359</v>
      </c>
      <c r="N8022" s="123">
        <v>17075</v>
      </c>
      <c r="O8022" s="124">
        <v>17306</v>
      </c>
      <c r="P8022" s="123">
        <v>19247</v>
      </c>
      <c r="Q8022" s="124">
        <v>19768</v>
      </c>
      <c r="R8022" s="123">
        <v>19302</v>
      </c>
      <c r="S8022" s="124">
        <v>19505</v>
      </c>
      <c r="T8022" s="123">
        <v>19118</v>
      </c>
      <c r="U8022" s="124">
        <v>18878</v>
      </c>
      <c r="V8022" s="123">
        <v>21291</v>
      </c>
      <c r="W8022" s="124">
        <v>21559</v>
      </c>
      <c r="X8022" s="123">
        <v>20991</v>
      </c>
      <c r="Y8022" s="124">
        <v>21530</v>
      </c>
      <c r="Z8022" s="123">
        <v>20197</v>
      </c>
      <c r="AA8022" s="124">
        <v>22253</v>
      </c>
      <c r="AB8022" s="123">
        <v>23290</v>
      </c>
      <c r="AC8022" s="124">
        <v>23501</v>
      </c>
      <c r="AD8022" s="123">
        <v>22745</v>
      </c>
      <c r="AE8022" s="125">
        <v>21818</v>
      </c>
      <c r="AF8022" s="126">
        <v>21366</v>
      </c>
    </row>
    <row r="8023" spans="2:32">
      <c r="B8023" s="127">
        <v>7985</v>
      </c>
      <c r="C8023" s="128">
        <v>7985</v>
      </c>
      <c r="D8023" s="129">
        <v>333</v>
      </c>
      <c r="E8023" s="130">
        <v>11</v>
      </c>
      <c r="F8023" s="131">
        <v>29</v>
      </c>
      <c r="G8023" s="132" t="s">
        <v>485</v>
      </c>
      <c r="H8023" s="133">
        <v>11</v>
      </c>
      <c r="I8023" s="128">
        <v>28</v>
      </c>
      <c r="J8023" s="129" t="s">
        <v>485</v>
      </c>
      <c r="K8023" s="134">
        <v>17</v>
      </c>
      <c r="L8023" s="108"/>
      <c r="M8023" s="81">
        <v>18075</v>
      </c>
      <c r="N8023" s="135">
        <v>17735</v>
      </c>
      <c r="O8023" s="136">
        <v>18042</v>
      </c>
      <c r="P8023" s="135">
        <v>19902</v>
      </c>
      <c r="Q8023" s="136">
        <v>20627</v>
      </c>
      <c r="R8023" s="135">
        <v>20051</v>
      </c>
      <c r="S8023" s="136">
        <v>20180</v>
      </c>
      <c r="T8023" s="135">
        <v>19893</v>
      </c>
      <c r="U8023" s="136">
        <v>19581</v>
      </c>
      <c r="V8023" s="135">
        <v>22145</v>
      </c>
      <c r="W8023" s="136">
        <v>22366</v>
      </c>
      <c r="X8023" s="135">
        <v>21694</v>
      </c>
      <c r="Y8023" s="136">
        <v>22090</v>
      </c>
      <c r="Z8023" s="135">
        <v>21006</v>
      </c>
      <c r="AA8023" s="136">
        <v>22881</v>
      </c>
      <c r="AB8023" s="135">
        <v>23964</v>
      </c>
      <c r="AC8023" s="136">
        <v>24139</v>
      </c>
      <c r="AD8023" s="135">
        <v>23321</v>
      </c>
      <c r="AE8023" s="137">
        <v>22667</v>
      </c>
      <c r="AF8023" s="138">
        <v>22201</v>
      </c>
    </row>
    <row r="8024" spans="2:32">
      <c r="B8024" s="114">
        <v>7986</v>
      </c>
      <c r="C8024" s="115">
        <v>7986</v>
      </c>
      <c r="D8024" s="116">
        <v>333</v>
      </c>
      <c r="E8024" s="117">
        <v>11</v>
      </c>
      <c r="F8024" s="118">
        <v>29</v>
      </c>
      <c r="G8024" s="119" t="s">
        <v>485</v>
      </c>
      <c r="H8024" s="120">
        <v>11</v>
      </c>
      <c r="I8024" s="115">
        <v>28</v>
      </c>
      <c r="J8024" s="116" t="s">
        <v>485</v>
      </c>
      <c r="K8024" s="121">
        <v>18</v>
      </c>
      <c r="L8024" s="108"/>
      <c r="M8024" s="122">
        <v>19159</v>
      </c>
      <c r="N8024" s="123">
        <v>18732</v>
      </c>
      <c r="O8024" s="124">
        <v>18914</v>
      </c>
      <c r="P8024" s="123">
        <v>20875</v>
      </c>
      <c r="Q8024" s="124">
        <v>21218</v>
      </c>
      <c r="R8024" s="123">
        <v>21259</v>
      </c>
      <c r="S8024" s="124">
        <v>20956</v>
      </c>
      <c r="T8024" s="123">
        <v>20885</v>
      </c>
      <c r="U8024" s="124">
        <v>20534</v>
      </c>
      <c r="V8024" s="123">
        <v>22743</v>
      </c>
      <c r="W8024" s="124">
        <v>23061</v>
      </c>
      <c r="X8024" s="123">
        <v>23119</v>
      </c>
      <c r="Y8024" s="124">
        <v>22930</v>
      </c>
      <c r="Z8024" s="123">
        <v>22091</v>
      </c>
      <c r="AA8024" s="124">
        <v>24102</v>
      </c>
      <c r="AB8024" s="123">
        <v>24516</v>
      </c>
      <c r="AC8024" s="124">
        <v>24876</v>
      </c>
      <c r="AD8024" s="123">
        <v>24273</v>
      </c>
      <c r="AE8024" s="125">
        <v>24110</v>
      </c>
      <c r="AF8024" s="126">
        <v>23368</v>
      </c>
    </row>
    <row r="8025" spans="2:32">
      <c r="B8025" s="127">
        <v>7987</v>
      </c>
      <c r="C8025" s="128">
        <v>7987</v>
      </c>
      <c r="D8025" s="129">
        <v>333</v>
      </c>
      <c r="E8025" s="130">
        <v>11</v>
      </c>
      <c r="F8025" s="131">
        <v>29</v>
      </c>
      <c r="G8025" s="132" t="s">
        <v>485</v>
      </c>
      <c r="H8025" s="133">
        <v>11</v>
      </c>
      <c r="I8025" s="128">
        <v>28</v>
      </c>
      <c r="J8025" s="129" t="s">
        <v>485</v>
      </c>
      <c r="K8025" s="134">
        <v>19</v>
      </c>
      <c r="L8025" s="108"/>
      <c r="M8025" s="81">
        <v>19043</v>
      </c>
      <c r="N8025" s="135">
        <v>18556</v>
      </c>
      <c r="O8025" s="136">
        <v>18557</v>
      </c>
      <c r="P8025" s="135">
        <v>20620</v>
      </c>
      <c r="Q8025" s="136">
        <v>20940</v>
      </c>
      <c r="R8025" s="135">
        <v>21166</v>
      </c>
      <c r="S8025" s="136">
        <v>20708</v>
      </c>
      <c r="T8025" s="135">
        <v>20870</v>
      </c>
      <c r="U8025" s="136">
        <v>20412</v>
      </c>
      <c r="V8025" s="135">
        <v>22603</v>
      </c>
      <c r="W8025" s="136">
        <v>23176</v>
      </c>
      <c r="X8025" s="135">
        <v>23484</v>
      </c>
      <c r="Y8025" s="136">
        <v>23038</v>
      </c>
      <c r="Z8025" s="135">
        <v>22253</v>
      </c>
      <c r="AA8025" s="136">
        <v>24239</v>
      </c>
      <c r="AB8025" s="135">
        <v>24632</v>
      </c>
      <c r="AC8025" s="136">
        <v>25316</v>
      </c>
      <c r="AD8025" s="135">
        <v>24586</v>
      </c>
      <c r="AE8025" s="137">
        <v>24659</v>
      </c>
      <c r="AF8025" s="138">
        <v>23639</v>
      </c>
    </row>
    <row r="8026" spans="2:32">
      <c r="B8026" s="114">
        <v>7988</v>
      </c>
      <c r="C8026" s="115">
        <v>7988</v>
      </c>
      <c r="D8026" s="116">
        <v>333</v>
      </c>
      <c r="E8026" s="117">
        <v>11</v>
      </c>
      <c r="F8026" s="118">
        <v>29</v>
      </c>
      <c r="G8026" s="119" t="s">
        <v>485</v>
      </c>
      <c r="H8026" s="120">
        <v>11</v>
      </c>
      <c r="I8026" s="115">
        <v>28</v>
      </c>
      <c r="J8026" s="116" t="s">
        <v>485</v>
      </c>
      <c r="K8026" s="121">
        <v>20</v>
      </c>
      <c r="L8026" s="108"/>
      <c r="M8026" s="122">
        <v>18745</v>
      </c>
      <c r="N8026" s="123">
        <v>18214</v>
      </c>
      <c r="O8026" s="124">
        <v>18392</v>
      </c>
      <c r="P8026" s="123">
        <v>20315</v>
      </c>
      <c r="Q8026" s="124">
        <v>20760</v>
      </c>
      <c r="R8026" s="123">
        <v>21083</v>
      </c>
      <c r="S8026" s="124">
        <v>20439</v>
      </c>
      <c r="T8026" s="123">
        <v>20744</v>
      </c>
      <c r="U8026" s="124">
        <v>20440</v>
      </c>
      <c r="V8026" s="123">
        <v>22630</v>
      </c>
      <c r="W8026" s="124">
        <v>23477</v>
      </c>
      <c r="X8026" s="123">
        <v>23865</v>
      </c>
      <c r="Y8026" s="124">
        <v>23366</v>
      </c>
      <c r="Z8026" s="123">
        <v>22644</v>
      </c>
      <c r="AA8026" s="124">
        <v>24484</v>
      </c>
      <c r="AB8026" s="123">
        <v>25134</v>
      </c>
      <c r="AC8026" s="124">
        <v>25903</v>
      </c>
      <c r="AD8026" s="123">
        <v>25203</v>
      </c>
      <c r="AE8026" s="125">
        <v>25141</v>
      </c>
      <c r="AF8026" s="126">
        <v>24174</v>
      </c>
    </row>
    <row r="8027" spans="2:32">
      <c r="B8027" s="127">
        <v>7989</v>
      </c>
      <c r="C8027" s="128">
        <v>7989</v>
      </c>
      <c r="D8027" s="129">
        <v>333</v>
      </c>
      <c r="E8027" s="130">
        <v>11</v>
      </c>
      <c r="F8027" s="131">
        <v>29</v>
      </c>
      <c r="G8027" s="132" t="s">
        <v>485</v>
      </c>
      <c r="H8027" s="133">
        <v>11</v>
      </c>
      <c r="I8027" s="128">
        <v>28</v>
      </c>
      <c r="J8027" s="129" t="s">
        <v>485</v>
      </c>
      <c r="K8027" s="134">
        <v>21</v>
      </c>
      <c r="L8027" s="108"/>
      <c r="M8027" s="81">
        <v>18441</v>
      </c>
      <c r="N8027" s="135">
        <v>17987</v>
      </c>
      <c r="O8027" s="136">
        <v>18144</v>
      </c>
      <c r="P8027" s="135">
        <v>20106</v>
      </c>
      <c r="Q8027" s="136">
        <v>20562</v>
      </c>
      <c r="R8027" s="135">
        <v>20932</v>
      </c>
      <c r="S8027" s="136">
        <v>20344</v>
      </c>
      <c r="T8027" s="135">
        <v>20806</v>
      </c>
      <c r="U8027" s="136">
        <v>20464</v>
      </c>
      <c r="V8027" s="135">
        <v>22779</v>
      </c>
      <c r="W8027" s="136">
        <v>23755</v>
      </c>
      <c r="X8027" s="135">
        <v>24273</v>
      </c>
      <c r="Y8027" s="136">
        <v>23879</v>
      </c>
      <c r="Z8027" s="135">
        <v>23085</v>
      </c>
      <c r="AA8027" s="136">
        <v>24873</v>
      </c>
      <c r="AB8027" s="135">
        <v>25735</v>
      </c>
      <c r="AC8027" s="136">
        <v>26615</v>
      </c>
      <c r="AD8027" s="135">
        <v>26047</v>
      </c>
      <c r="AE8027" s="137">
        <v>26048</v>
      </c>
      <c r="AF8027" s="138">
        <v>24825</v>
      </c>
    </row>
    <row r="8028" spans="2:32">
      <c r="B8028" s="114">
        <v>7990</v>
      </c>
      <c r="C8028" s="115">
        <v>7990</v>
      </c>
      <c r="D8028" s="116">
        <v>333</v>
      </c>
      <c r="E8028" s="117">
        <v>11</v>
      </c>
      <c r="F8028" s="118">
        <v>29</v>
      </c>
      <c r="G8028" s="119" t="s">
        <v>485</v>
      </c>
      <c r="H8028" s="120">
        <v>11</v>
      </c>
      <c r="I8028" s="115">
        <v>28</v>
      </c>
      <c r="J8028" s="116" t="s">
        <v>485</v>
      </c>
      <c r="K8028" s="121">
        <v>22</v>
      </c>
      <c r="L8028" s="108"/>
      <c r="M8028" s="122">
        <v>17664</v>
      </c>
      <c r="N8028" s="123">
        <v>17566</v>
      </c>
      <c r="O8028" s="124">
        <v>17647</v>
      </c>
      <c r="P8028" s="123">
        <v>19376</v>
      </c>
      <c r="Q8028" s="124">
        <v>19947</v>
      </c>
      <c r="R8028" s="123">
        <v>20249</v>
      </c>
      <c r="S8028" s="124">
        <v>19936</v>
      </c>
      <c r="T8028" s="123">
        <v>20616</v>
      </c>
      <c r="U8028" s="124">
        <v>20185</v>
      </c>
      <c r="V8028" s="123">
        <v>22410</v>
      </c>
      <c r="W8028" s="124">
        <v>23520</v>
      </c>
      <c r="X8028" s="123">
        <v>23943</v>
      </c>
      <c r="Y8028" s="124">
        <v>23873</v>
      </c>
      <c r="Z8028" s="123">
        <v>23066</v>
      </c>
      <c r="AA8028" s="124">
        <v>24545</v>
      </c>
      <c r="AB8028" s="123">
        <v>25655</v>
      </c>
      <c r="AC8028" s="124">
        <v>26685</v>
      </c>
      <c r="AD8028" s="123">
        <v>26240</v>
      </c>
      <c r="AE8028" s="125">
        <v>26409</v>
      </c>
      <c r="AF8028" s="126">
        <v>24942</v>
      </c>
    </row>
    <row r="8029" spans="2:32">
      <c r="B8029" s="127">
        <v>7991</v>
      </c>
      <c r="C8029" s="128">
        <v>7991</v>
      </c>
      <c r="D8029" s="129">
        <v>333</v>
      </c>
      <c r="E8029" s="130">
        <v>11</v>
      </c>
      <c r="F8029" s="131">
        <v>29</v>
      </c>
      <c r="G8029" s="132" t="s">
        <v>485</v>
      </c>
      <c r="H8029" s="133">
        <v>11</v>
      </c>
      <c r="I8029" s="128">
        <v>28</v>
      </c>
      <c r="J8029" s="129" t="s">
        <v>485</v>
      </c>
      <c r="K8029" s="134">
        <v>23</v>
      </c>
      <c r="L8029" s="108"/>
      <c r="M8029" s="81">
        <v>16567</v>
      </c>
      <c r="N8029" s="135">
        <v>16906</v>
      </c>
      <c r="O8029" s="136">
        <v>16969</v>
      </c>
      <c r="P8029" s="135">
        <v>18324</v>
      </c>
      <c r="Q8029" s="136">
        <v>19110</v>
      </c>
      <c r="R8029" s="135">
        <v>19276</v>
      </c>
      <c r="S8029" s="136">
        <v>19256</v>
      </c>
      <c r="T8029" s="135">
        <v>20115</v>
      </c>
      <c r="U8029" s="136">
        <v>19645</v>
      </c>
      <c r="V8029" s="135">
        <v>21760</v>
      </c>
      <c r="W8029" s="136">
        <v>22811</v>
      </c>
      <c r="X8029" s="135">
        <v>23184</v>
      </c>
      <c r="Y8029" s="136">
        <v>23408</v>
      </c>
      <c r="Z8029" s="135">
        <v>22659</v>
      </c>
      <c r="AA8029" s="136">
        <v>23691</v>
      </c>
      <c r="AB8029" s="135">
        <v>25168</v>
      </c>
      <c r="AC8029" s="136">
        <v>26121</v>
      </c>
      <c r="AD8029" s="135">
        <v>25901</v>
      </c>
      <c r="AE8029" s="137">
        <v>26177</v>
      </c>
      <c r="AF8029" s="138">
        <v>24608</v>
      </c>
    </row>
    <row r="8030" spans="2:32">
      <c r="B8030" s="114">
        <v>7992</v>
      </c>
      <c r="C8030" s="115">
        <v>7992</v>
      </c>
      <c r="D8030" s="116">
        <v>333</v>
      </c>
      <c r="E8030" s="117">
        <v>11</v>
      </c>
      <c r="F8030" s="118">
        <v>29</v>
      </c>
      <c r="G8030" s="119" t="s">
        <v>485</v>
      </c>
      <c r="H8030" s="120">
        <v>11</v>
      </c>
      <c r="I8030" s="115">
        <v>28</v>
      </c>
      <c r="J8030" s="116" t="s">
        <v>485</v>
      </c>
      <c r="K8030" s="121">
        <v>24</v>
      </c>
      <c r="L8030" s="108"/>
      <c r="M8030" s="122">
        <v>15303</v>
      </c>
      <c r="N8030" s="123">
        <v>16040</v>
      </c>
      <c r="O8030" s="124">
        <v>16133</v>
      </c>
      <c r="P8030" s="123">
        <v>17161</v>
      </c>
      <c r="Q8030" s="124">
        <v>18077</v>
      </c>
      <c r="R8030" s="123">
        <v>18089</v>
      </c>
      <c r="S8030" s="124">
        <v>18366</v>
      </c>
      <c r="T8030" s="123">
        <v>19369</v>
      </c>
      <c r="U8030" s="124">
        <v>18967</v>
      </c>
      <c r="V8030" s="123">
        <v>20900</v>
      </c>
      <c r="W8030" s="124">
        <v>21876</v>
      </c>
      <c r="X8030" s="123">
        <v>22159</v>
      </c>
      <c r="Y8030" s="124">
        <v>22674</v>
      </c>
      <c r="Z8030" s="123">
        <v>22049</v>
      </c>
      <c r="AA8030" s="124">
        <v>22711</v>
      </c>
      <c r="AB8030" s="123">
        <v>24376</v>
      </c>
      <c r="AC8030" s="124">
        <v>25281</v>
      </c>
      <c r="AD8030" s="123">
        <v>25229</v>
      </c>
      <c r="AE8030" s="125">
        <v>25641</v>
      </c>
      <c r="AF8030" s="126">
        <v>24039</v>
      </c>
    </row>
    <row r="8031" spans="2:32">
      <c r="B8031" s="127">
        <v>7993</v>
      </c>
      <c r="C8031" s="128">
        <v>7993</v>
      </c>
      <c r="D8031" s="129">
        <v>334</v>
      </c>
      <c r="E8031" s="130">
        <v>11</v>
      </c>
      <c r="F8031" s="131">
        <v>30</v>
      </c>
      <c r="G8031" s="132" t="s">
        <v>485</v>
      </c>
      <c r="H8031" s="133">
        <v>11</v>
      </c>
      <c r="I8031" s="128">
        <v>29</v>
      </c>
      <c r="J8031" s="129" t="s">
        <v>485</v>
      </c>
      <c r="K8031" s="134">
        <v>1</v>
      </c>
      <c r="L8031" s="108"/>
      <c r="M8031" s="81">
        <v>14409</v>
      </c>
      <c r="N8031" s="135">
        <v>14609</v>
      </c>
      <c r="O8031" s="136">
        <v>15111</v>
      </c>
      <c r="P8031" s="135">
        <v>16240</v>
      </c>
      <c r="Q8031" s="136">
        <v>17119</v>
      </c>
      <c r="R8031" s="135">
        <v>17236</v>
      </c>
      <c r="S8031" s="136">
        <v>17464</v>
      </c>
      <c r="T8031" s="135">
        <v>17546</v>
      </c>
      <c r="U8031" s="136">
        <v>17678</v>
      </c>
      <c r="V8031" s="135">
        <v>20070</v>
      </c>
      <c r="W8031" s="136">
        <v>21149</v>
      </c>
      <c r="X8031" s="135">
        <v>21355</v>
      </c>
      <c r="Y8031" s="136">
        <v>21695</v>
      </c>
      <c r="Z8031" s="135">
        <v>20521</v>
      </c>
      <c r="AA8031" s="136">
        <v>22472</v>
      </c>
      <c r="AB8031" s="135">
        <v>23707</v>
      </c>
      <c r="AC8031" s="136">
        <v>24673</v>
      </c>
      <c r="AD8031" s="135">
        <v>24117</v>
      </c>
      <c r="AE8031" s="137">
        <v>22980</v>
      </c>
      <c r="AF8031" s="138">
        <v>22317</v>
      </c>
    </row>
    <row r="8032" spans="2:32">
      <c r="B8032" s="114">
        <v>7994</v>
      </c>
      <c r="C8032" s="115">
        <v>7994</v>
      </c>
      <c r="D8032" s="116">
        <v>334</v>
      </c>
      <c r="E8032" s="117">
        <v>11</v>
      </c>
      <c r="F8032" s="118">
        <v>30</v>
      </c>
      <c r="G8032" s="119" t="s">
        <v>485</v>
      </c>
      <c r="H8032" s="120">
        <v>11</v>
      </c>
      <c r="I8032" s="115">
        <v>29</v>
      </c>
      <c r="J8032" s="116" t="s">
        <v>485</v>
      </c>
      <c r="K8032" s="121">
        <v>2</v>
      </c>
      <c r="L8032" s="108"/>
      <c r="M8032" s="122">
        <v>13932</v>
      </c>
      <c r="N8032" s="123">
        <v>14086</v>
      </c>
      <c r="O8032" s="124">
        <v>14690</v>
      </c>
      <c r="P8032" s="123">
        <v>15807</v>
      </c>
      <c r="Q8032" s="124">
        <v>16695</v>
      </c>
      <c r="R8032" s="123">
        <v>16695</v>
      </c>
      <c r="S8032" s="124">
        <v>16932</v>
      </c>
      <c r="T8032" s="123">
        <v>17028</v>
      </c>
      <c r="U8032" s="124">
        <v>17286</v>
      </c>
      <c r="V8032" s="123">
        <v>19684</v>
      </c>
      <c r="W8032" s="124">
        <v>20710</v>
      </c>
      <c r="X8032" s="123">
        <v>20757</v>
      </c>
      <c r="Y8032" s="124">
        <v>21084</v>
      </c>
      <c r="Z8032" s="123">
        <v>20102</v>
      </c>
      <c r="AA8032" s="124">
        <v>21959</v>
      </c>
      <c r="AB8032" s="123">
        <v>23198</v>
      </c>
      <c r="AC8032" s="124">
        <v>24139</v>
      </c>
      <c r="AD8032" s="123">
        <v>23427</v>
      </c>
      <c r="AE8032" s="125">
        <v>22340</v>
      </c>
      <c r="AF8032" s="126">
        <v>21855</v>
      </c>
    </row>
    <row r="8033" spans="2:32">
      <c r="B8033" s="127">
        <v>7995</v>
      </c>
      <c r="C8033" s="128">
        <v>7995</v>
      </c>
      <c r="D8033" s="129">
        <v>334</v>
      </c>
      <c r="E8033" s="130">
        <v>11</v>
      </c>
      <c r="F8033" s="131">
        <v>30</v>
      </c>
      <c r="G8033" s="132" t="s">
        <v>485</v>
      </c>
      <c r="H8033" s="133">
        <v>11</v>
      </c>
      <c r="I8033" s="128">
        <v>29</v>
      </c>
      <c r="J8033" s="129" t="s">
        <v>485</v>
      </c>
      <c r="K8033" s="134">
        <v>3</v>
      </c>
      <c r="L8033" s="108"/>
      <c r="M8033" s="81">
        <v>13695</v>
      </c>
      <c r="N8033" s="135">
        <v>13783</v>
      </c>
      <c r="O8033" s="136">
        <v>14549</v>
      </c>
      <c r="P8033" s="135">
        <v>15601</v>
      </c>
      <c r="Q8033" s="136">
        <v>16543</v>
      </c>
      <c r="R8033" s="135">
        <v>16450</v>
      </c>
      <c r="S8033" s="136">
        <v>16723</v>
      </c>
      <c r="T8033" s="135">
        <v>16795</v>
      </c>
      <c r="U8033" s="136">
        <v>17260</v>
      </c>
      <c r="V8033" s="135">
        <v>19534</v>
      </c>
      <c r="W8033" s="136">
        <v>20556</v>
      </c>
      <c r="X8033" s="135">
        <v>20432</v>
      </c>
      <c r="Y8033" s="136">
        <v>20805</v>
      </c>
      <c r="Z8033" s="135">
        <v>19986</v>
      </c>
      <c r="AA8033" s="136">
        <v>21671</v>
      </c>
      <c r="AB8033" s="135">
        <v>22894</v>
      </c>
      <c r="AC8033" s="136">
        <v>23843</v>
      </c>
      <c r="AD8033" s="135">
        <v>23061</v>
      </c>
      <c r="AE8033" s="137">
        <v>21973</v>
      </c>
      <c r="AF8033" s="138">
        <v>21694</v>
      </c>
    </row>
    <row r="8034" spans="2:32">
      <c r="B8034" s="114">
        <v>7996</v>
      </c>
      <c r="C8034" s="115">
        <v>7996</v>
      </c>
      <c r="D8034" s="116">
        <v>334</v>
      </c>
      <c r="E8034" s="117">
        <v>11</v>
      </c>
      <c r="F8034" s="118">
        <v>30</v>
      </c>
      <c r="G8034" s="119" t="s">
        <v>485</v>
      </c>
      <c r="H8034" s="120">
        <v>11</v>
      </c>
      <c r="I8034" s="115">
        <v>29</v>
      </c>
      <c r="J8034" s="116" t="s">
        <v>485</v>
      </c>
      <c r="K8034" s="121">
        <v>4</v>
      </c>
      <c r="L8034" s="108"/>
      <c r="M8034" s="122">
        <v>13601</v>
      </c>
      <c r="N8034" s="123">
        <v>13581</v>
      </c>
      <c r="O8034" s="124">
        <v>14478</v>
      </c>
      <c r="P8034" s="123">
        <v>15513</v>
      </c>
      <c r="Q8034" s="124">
        <v>16396</v>
      </c>
      <c r="R8034" s="123">
        <v>16299</v>
      </c>
      <c r="S8034" s="124">
        <v>16468</v>
      </c>
      <c r="T8034" s="123">
        <v>16510</v>
      </c>
      <c r="U8034" s="124">
        <v>17076</v>
      </c>
      <c r="V8034" s="123">
        <v>19219</v>
      </c>
      <c r="W8034" s="124">
        <v>20218</v>
      </c>
      <c r="X8034" s="123">
        <v>19917</v>
      </c>
      <c r="Y8034" s="124">
        <v>20189</v>
      </c>
      <c r="Z8034" s="123">
        <v>19599</v>
      </c>
      <c r="AA8034" s="124">
        <v>21136</v>
      </c>
      <c r="AB8034" s="123">
        <v>22256</v>
      </c>
      <c r="AC8034" s="124">
        <v>23209</v>
      </c>
      <c r="AD8034" s="123">
        <v>22228</v>
      </c>
      <c r="AE8034" s="125">
        <v>21239</v>
      </c>
      <c r="AF8034" s="126">
        <v>21184</v>
      </c>
    </row>
    <row r="8035" spans="2:32">
      <c r="B8035" s="127">
        <v>7997</v>
      </c>
      <c r="C8035" s="128">
        <v>7997</v>
      </c>
      <c r="D8035" s="129">
        <v>334</v>
      </c>
      <c r="E8035" s="130">
        <v>11</v>
      </c>
      <c r="F8035" s="131">
        <v>30</v>
      </c>
      <c r="G8035" s="132" t="s">
        <v>485</v>
      </c>
      <c r="H8035" s="133">
        <v>11</v>
      </c>
      <c r="I8035" s="128">
        <v>29</v>
      </c>
      <c r="J8035" s="129" t="s">
        <v>485</v>
      </c>
      <c r="K8035" s="134">
        <v>5</v>
      </c>
      <c r="L8035" s="108"/>
      <c r="M8035" s="81">
        <v>13658</v>
      </c>
      <c r="N8035" s="135">
        <v>13360</v>
      </c>
      <c r="O8035" s="136">
        <v>14611</v>
      </c>
      <c r="P8035" s="135">
        <v>15540</v>
      </c>
      <c r="Q8035" s="136">
        <v>16474</v>
      </c>
      <c r="R8035" s="135">
        <v>16277</v>
      </c>
      <c r="S8035" s="136">
        <v>16284</v>
      </c>
      <c r="T8035" s="135">
        <v>16159</v>
      </c>
      <c r="U8035" s="136">
        <v>17049</v>
      </c>
      <c r="V8035" s="135">
        <v>18991</v>
      </c>
      <c r="W8035" s="136">
        <v>19997</v>
      </c>
      <c r="X8035" s="135">
        <v>19451</v>
      </c>
      <c r="Y8035" s="136">
        <v>19541</v>
      </c>
      <c r="Z8035" s="135">
        <v>19336</v>
      </c>
      <c r="AA8035" s="136">
        <v>20612</v>
      </c>
      <c r="AB8035" s="135">
        <v>21663</v>
      </c>
      <c r="AC8035" s="136">
        <v>22603</v>
      </c>
      <c r="AD8035" s="135">
        <v>21324</v>
      </c>
      <c r="AE8035" s="137">
        <v>20282</v>
      </c>
      <c r="AF8035" s="138">
        <v>20770</v>
      </c>
    </row>
    <row r="8036" spans="2:32">
      <c r="B8036" s="114">
        <v>7998</v>
      </c>
      <c r="C8036" s="115">
        <v>7998</v>
      </c>
      <c r="D8036" s="116">
        <v>334</v>
      </c>
      <c r="E8036" s="117">
        <v>11</v>
      </c>
      <c r="F8036" s="118">
        <v>30</v>
      </c>
      <c r="G8036" s="119" t="s">
        <v>485</v>
      </c>
      <c r="H8036" s="120">
        <v>11</v>
      </c>
      <c r="I8036" s="115">
        <v>29</v>
      </c>
      <c r="J8036" s="116" t="s">
        <v>485</v>
      </c>
      <c r="K8036" s="121">
        <v>6</v>
      </c>
      <c r="L8036" s="108"/>
      <c r="M8036" s="122">
        <v>14167</v>
      </c>
      <c r="N8036" s="123">
        <v>13203</v>
      </c>
      <c r="O8036" s="124">
        <v>15183</v>
      </c>
      <c r="P8036" s="123">
        <v>16059</v>
      </c>
      <c r="Q8036" s="124">
        <v>16997</v>
      </c>
      <c r="R8036" s="123">
        <v>16594</v>
      </c>
      <c r="S8036" s="124">
        <v>16286</v>
      </c>
      <c r="T8036" s="123">
        <v>15874</v>
      </c>
      <c r="U8036" s="124">
        <v>17421</v>
      </c>
      <c r="V8036" s="123">
        <v>19224</v>
      </c>
      <c r="W8036" s="124">
        <v>20101</v>
      </c>
      <c r="X8036" s="123">
        <v>19261</v>
      </c>
      <c r="Y8036" s="124">
        <v>18935</v>
      </c>
      <c r="Z8036" s="123">
        <v>19408</v>
      </c>
      <c r="AA8036" s="124">
        <v>20444</v>
      </c>
      <c r="AB8036" s="123">
        <v>21414</v>
      </c>
      <c r="AC8036" s="124">
        <v>22294</v>
      </c>
      <c r="AD8036" s="123">
        <v>20431</v>
      </c>
      <c r="AE8036" s="125">
        <v>19334</v>
      </c>
      <c r="AF8036" s="126">
        <v>20710</v>
      </c>
    </row>
    <row r="8037" spans="2:32">
      <c r="B8037" s="127">
        <v>7999</v>
      </c>
      <c r="C8037" s="128">
        <v>7999</v>
      </c>
      <c r="D8037" s="129">
        <v>334</v>
      </c>
      <c r="E8037" s="130">
        <v>11</v>
      </c>
      <c r="F8037" s="131">
        <v>30</v>
      </c>
      <c r="G8037" s="132" t="s">
        <v>485</v>
      </c>
      <c r="H8037" s="133">
        <v>11</v>
      </c>
      <c r="I8037" s="128">
        <v>29</v>
      </c>
      <c r="J8037" s="129" t="s">
        <v>485</v>
      </c>
      <c r="K8037" s="134">
        <v>7</v>
      </c>
      <c r="L8037" s="108"/>
      <c r="M8037" s="81">
        <v>15303</v>
      </c>
      <c r="N8037" s="135">
        <v>13495</v>
      </c>
      <c r="O8037" s="136">
        <v>16422</v>
      </c>
      <c r="P8037" s="135">
        <v>17261</v>
      </c>
      <c r="Q8037" s="136">
        <v>18096</v>
      </c>
      <c r="R8037" s="135">
        <v>17593</v>
      </c>
      <c r="S8037" s="136">
        <v>16702</v>
      </c>
      <c r="T8037" s="135">
        <v>15983</v>
      </c>
      <c r="U8037" s="136">
        <v>18561</v>
      </c>
      <c r="V8037" s="135">
        <v>20129</v>
      </c>
      <c r="W8037" s="136">
        <v>21026</v>
      </c>
      <c r="X8037" s="135">
        <v>19916</v>
      </c>
      <c r="Y8037" s="136">
        <v>18809</v>
      </c>
      <c r="Z8037" s="135">
        <v>20234</v>
      </c>
      <c r="AA8037" s="136">
        <v>21023</v>
      </c>
      <c r="AB8037" s="135">
        <v>21921</v>
      </c>
      <c r="AC8037" s="136">
        <v>22969</v>
      </c>
      <c r="AD8037" s="135">
        <v>20119</v>
      </c>
      <c r="AE8037" s="137">
        <v>18988</v>
      </c>
      <c r="AF8037" s="138">
        <v>21462</v>
      </c>
    </row>
    <row r="8038" spans="2:32">
      <c r="B8038" s="114">
        <v>8000</v>
      </c>
      <c r="C8038" s="115">
        <v>8000</v>
      </c>
      <c r="D8038" s="116">
        <v>334</v>
      </c>
      <c r="E8038" s="117">
        <v>11</v>
      </c>
      <c r="F8038" s="118">
        <v>30</v>
      </c>
      <c r="G8038" s="119" t="s">
        <v>485</v>
      </c>
      <c r="H8038" s="120">
        <v>11</v>
      </c>
      <c r="I8038" s="115">
        <v>29</v>
      </c>
      <c r="J8038" s="116" t="s">
        <v>485</v>
      </c>
      <c r="K8038" s="121">
        <v>8</v>
      </c>
      <c r="L8038" s="108"/>
      <c r="M8038" s="122">
        <v>16453</v>
      </c>
      <c r="N8038" s="123">
        <v>14383</v>
      </c>
      <c r="O8038" s="124">
        <v>17880</v>
      </c>
      <c r="P8038" s="123">
        <v>18609</v>
      </c>
      <c r="Q8038" s="124">
        <v>19378</v>
      </c>
      <c r="R8038" s="123">
        <v>18821</v>
      </c>
      <c r="S8038" s="124">
        <v>17568</v>
      </c>
      <c r="T8038" s="123">
        <v>16804</v>
      </c>
      <c r="U8038" s="124">
        <v>20040</v>
      </c>
      <c r="V8038" s="123">
        <v>21310</v>
      </c>
      <c r="W8038" s="124">
        <v>22424</v>
      </c>
      <c r="X8038" s="123">
        <v>20987</v>
      </c>
      <c r="Y8038" s="124">
        <v>19468</v>
      </c>
      <c r="Z8038" s="123">
        <v>21542</v>
      </c>
      <c r="AA8038" s="124">
        <v>22063</v>
      </c>
      <c r="AB8038" s="123">
        <v>22951</v>
      </c>
      <c r="AC8038" s="124">
        <v>24230</v>
      </c>
      <c r="AD8038" s="123">
        <v>20700</v>
      </c>
      <c r="AE8038" s="125">
        <v>19564</v>
      </c>
      <c r="AF8038" s="126">
        <v>22744</v>
      </c>
    </row>
    <row r="8039" spans="2:32">
      <c r="B8039" s="127">
        <v>8001</v>
      </c>
      <c r="C8039" s="128">
        <v>8001</v>
      </c>
      <c r="D8039" s="129">
        <v>334</v>
      </c>
      <c r="E8039" s="130">
        <v>11</v>
      </c>
      <c r="F8039" s="131">
        <v>30</v>
      </c>
      <c r="G8039" s="132" t="s">
        <v>485</v>
      </c>
      <c r="H8039" s="133">
        <v>11</v>
      </c>
      <c r="I8039" s="128">
        <v>29</v>
      </c>
      <c r="J8039" s="129" t="s">
        <v>485</v>
      </c>
      <c r="K8039" s="134">
        <v>9</v>
      </c>
      <c r="L8039" s="108"/>
      <c r="M8039" s="81">
        <v>16837</v>
      </c>
      <c r="N8039" s="135">
        <v>15018</v>
      </c>
      <c r="O8039" s="136">
        <v>18452</v>
      </c>
      <c r="P8039" s="135">
        <v>19020</v>
      </c>
      <c r="Q8039" s="136">
        <v>19668</v>
      </c>
      <c r="R8039" s="135">
        <v>19291</v>
      </c>
      <c r="S8039" s="136">
        <v>18383</v>
      </c>
      <c r="T8039" s="135">
        <v>17422</v>
      </c>
      <c r="U8039" s="136">
        <v>20598</v>
      </c>
      <c r="V8039" s="135">
        <v>21534</v>
      </c>
      <c r="W8039" s="136">
        <v>22656</v>
      </c>
      <c r="X8039" s="135">
        <v>21329</v>
      </c>
      <c r="Y8039" s="136">
        <v>20159</v>
      </c>
      <c r="Z8039" s="135">
        <v>21965</v>
      </c>
      <c r="AA8039" s="136">
        <v>22417</v>
      </c>
      <c r="AB8039" s="135">
        <v>23091</v>
      </c>
      <c r="AC8039" s="136">
        <v>24407</v>
      </c>
      <c r="AD8039" s="135">
        <v>21335</v>
      </c>
      <c r="AE8039" s="137">
        <v>19992</v>
      </c>
      <c r="AF8039" s="138">
        <v>23124</v>
      </c>
    </row>
    <row r="8040" spans="2:32">
      <c r="B8040" s="114">
        <v>8002</v>
      </c>
      <c r="C8040" s="115">
        <v>8002</v>
      </c>
      <c r="D8040" s="116">
        <v>334</v>
      </c>
      <c r="E8040" s="117">
        <v>11</v>
      </c>
      <c r="F8040" s="118">
        <v>30</v>
      </c>
      <c r="G8040" s="119" t="s">
        <v>485</v>
      </c>
      <c r="H8040" s="120">
        <v>11</v>
      </c>
      <c r="I8040" s="115">
        <v>29</v>
      </c>
      <c r="J8040" s="116" t="s">
        <v>485</v>
      </c>
      <c r="K8040" s="121">
        <v>10</v>
      </c>
      <c r="L8040" s="108"/>
      <c r="M8040" s="122">
        <v>16805</v>
      </c>
      <c r="N8040" s="123">
        <v>15449</v>
      </c>
      <c r="O8040" s="124">
        <v>18688</v>
      </c>
      <c r="P8040" s="123">
        <v>19168</v>
      </c>
      <c r="Q8040" s="124">
        <v>19522</v>
      </c>
      <c r="R8040" s="123">
        <v>19385</v>
      </c>
      <c r="S8040" s="124">
        <v>18833</v>
      </c>
      <c r="T8040" s="123">
        <v>17932</v>
      </c>
      <c r="U8040" s="124">
        <v>20696</v>
      </c>
      <c r="V8040" s="123">
        <v>21593</v>
      </c>
      <c r="W8040" s="124">
        <v>22562</v>
      </c>
      <c r="X8040" s="123">
        <v>21508</v>
      </c>
      <c r="Y8040" s="124">
        <v>20551</v>
      </c>
      <c r="Z8040" s="123">
        <v>22178</v>
      </c>
      <c r="AA8040" s="124">
        <v>22857</v>
      </c>
      <c r="AB8040" s="123">
        <v>23253</v>
      </c>
      <c r="AC8040" s="124">
        <v>24400</v>
      </c>
      <c r="AD8040" s="123">
        <v>21791</v>
      </c>
      <c r="AE8040" s="125">
        <v>20497</v>
      </c>
      <c r="AF8040" s="126">
        <v>23370</v>
      </c>
    </row>
    <row r="8041" spans="2:32">
      <c r="B8041" s="127">
        <v>8003</v>
      </c>
      <c r="C8041" s="128">
        <v>8003</v>
      </c>
      <c r="D8041" s="129">
        <v>334</v>
      </c>
      <c r="E8041" s="130">
        <v>11</v>
      </c>
      <c r="F8041" s="131">
        <v>30</v>
      </c>
      <c r="G8041" s="132" t="s">
        <v>485</v>
      </c>
      <c r="H8041" s="133">
        <v>11</v>
      </c>
      <c r="I8041" s="128">
        <v>29</v>
      </c>
      <c r="J8041" s="129" t="s">
        <v>485</v>
      </c>
      <c r="K8041" s="134">
        <v>11</v>
      </c>
      <c r="L8041" s="108"/>
      <c r="M8041" s="81">
        <v>16691</v>
      </c>
      <c r="N8041" s="135">
        <v>15877</v>
      </c>
      <c r="O8041" s="136">
        <v>18883</v>
      </c>
      <c r="P8041" s="135">
        <v>19368</v>
      </c>
      <c r="Q8041" s="136">
        <v>19315</v>
      </c>
      <c r="R8041" s="135">
        <v>19479</v>
      </c>
      <c r="S8041" s="136">
        <v>18992</v>
      </c>
      <c r="T8041" s="135">
        <v>18398</v>
      </c>
      <c r="U8041" s="136">
        <v>20476</v>
      </c>
      <c r="V8041" s="135">
        <v>21775</v>
      </c>
      <c r="W8041" s="136">
        <v>22495</v>
      </c>
      <c r="X8041" s="135">
        <v>21689</v>
      </c>
      <c r="Y8041" s="136">
        <v>20402</v>
      </c>
      <c r="Z8041" s="135">
        <v>22112</v>
      </c>
      <c r="AA8041" s="136">
        <v>23312</v>
      </c>
      <c r="AB8041" s="135">
        <v>23514</v>
      </c>
      <c r="AC8041" s="136">
        <v>24401</v>
      </c>
      <c r="AD8041" s="135">
        <v>21707</v>
      </c>
      <c r="AE8041" s="137">
        <v>20709</v>
      </c>
      <c r="AF8041" s="138">
        <v>23337</v>
      </c>
    </row>
    <row r="8042" spans="2:32">
      <c r="B8042" s="114">
        <v>8004</v>
      </c>
      <c r="C8042" s="115">
        <v>8004</v>
      </c>
      <c r="D8042" s="116">
        <v>334</v>
      </c>
      <c r="E8042" s="117">
        <v>11</v>
      </c>
      <c r="F8042" s="118">
        <v>30</v>
      </c>
      <c r="G8042" s="119" t="s">
        <v>485</v>
      </c>
      <c r="H8042" s="120">
        <v>11</v>
      </c>
      <c r="I8042" s="115">
        <v>29</v>
      </c>
      <c r="J8042" s="116" t="s">
        <v>485</v>
      </c>
      <c r="K8042" s="121">
        <v>12</v>
      </c>
      <c r="L8042" s="108"/>
      <c r="M8042" s="122">
        <v>16492</v>
      </c>
      <c r="N8042" s="123">
        <v>16084</v>
      </c>
      <c r="O8042" s="124">
        <v>18938</v>
      </c>
      <c r="P8042" s="123">
        <v>19338</v>
      </c>
      <c r="Q8042" s="124">
        <v>19047</v>
      </c>
      <c r="R8042" s="123">
        <v>19369</v>
      </c>
      <c r="S8042" s="124">
        <v>18962</v>
      </c>
      <c r="T8042" s="123">
        <v>18605</v>
      </c>
      <c r="U8042" s="124">
        <v>20227</v>
      </c>
      <c r="V8042" s="123">
        <v>21698</v>
      </c>
      <c r="W8042" s="124">
        <v>22342</v>
      </c>
      <c r="X8042" s="123">
        <v>21600</v>
      </c>
      <c r="Y8042" s="124">
        <v>20060</v>
      </c>
      <c r="Z8042" s="123">
        <v>21856</v>
      </c>
      <c r="AA8042" s="124">
        <v>23280</v>
      </c>
      <c r="AB8042" s="123">
        <v>23473</v>
      </c>
      <c r="AC8042" s="124">
        <v>24249</v>
      </c>
      <c r="AD8042" s="123">
        <v>21393</v>
      </c>
      <c r="AE8042" s="125">
        <v>20638</v>
      </c>
      <c r="AF8042" s="126">
        <v>23098</v>
      </c>
    </row>
    <row r="8043" spans="2:32">
      <c r="B8043" s="127">
        <v>8005</v>
      </c>
      <c r="C8043" s="128">
        <v>8005</v>
      </c>
      <c r="D8043" s="129">
        <v>334</v>
      </c>
      <c r="E8043" s="130">
        <v>11</v>
      </c>
      <c r="F8043" s="131">
        <v>30</v>
      </c>
      <c r="G8043" s="132" t="s">
        <v>485</v>
      </c>
      <c r="H8043" s="133">
        <v>11</v>
      </c>
      <c r="I8043" s="128">
        <v>29</v>
      </c>
      <c r="J8043" s="129" t="s">
        <v>485</v>
      </c>
      <c r="K8043" s="134">
        <v>13</v>
      </c>
      <c r="L8043" s="108"/>
      <c r="M8043" s="81">
        <v>16147</v>
      </c>
      <c r="N8043" s="135">
        <v>15952</v>
      </c>
      <c r="O8043" s="136">
        <v>18592</v>
      </c>
      <c r="P8043" s="135">
        <v>19009</v>
      </c>
      <c r="Q8043" s="136">
        <v>18655</v>
      </c>
      <c r="R8043" s="135">
        <v>19041</v>
      </c>
      <c r="S8043" s="136">
        <v>18653</v>
      </c>
      <c r="T8043" s="135">
        <v>18468</v>
      </c>
      <c r="U8043" s="136">
        <v>19794</v>
      </c>
      <c r="V8043" s="135">
        <v>21342</v>
      </c>
      <c r="W8043" s="136">
        <v>22063</v>
      </c>
      <c r="X8043" s="135">
        <v>21262</v>
      </c>
      <c r="Y8043" s="136">
        <v>19553</v>
      </c>
      <c r="Z8043" s="135">
        <v>21283</v>
      </c>
      <c r="AA8043" s="136">
        <v>22898</v>
      </c>
      <c r="AB8043" s="135">
        <v>23102</v>
      </c>
      <c r="AC8043" s="136">
        <v>23980</v>
      </c>
      <c r="AD8043" s="135">
        <v>20853</v>
      </c>
      <c r="AE8043" s="137">
        <v>20274</v>
      </c>
      <c r="AF8043" s="138">
        <v>22515</v>
      </c>
    </row>
    <row r="8044" spans="2:32">
      <c r="B8044" s="114">
        <v>8006</v>
      </c>
      <c r="C8044" s="115">
        <v>8006</v>
      </c>
      <c r="D8044" s="116">
        <v>334</v>
      </c>
      <c r="E8044" s="117">
        <v>11</v>
      </c>
      <c r="F8044" s="118">
        <v>30</v>
      </c>
      <c r="G8044" s="119" t="s">
        <v>485</v>
      </c>
      <c r="H8044" s="120">
        <v>11</v>
      </c>
      <c r="I8044" s="115">
        <v>29</v>
      </c>
      <c r="J8044" s="116" t="s">
        <v>485</v>
      </c>
      <c r="K8044" s="121">
        <v>14</v>
      </c>
      <c r="L8044" s="108"/>
      <c r="M8044" s="122">
        <v>16139</v>
      </c>
      <c r="N8044" s="123">
        <v>15932</v>
      </c>
      <c r="O8044" s="124">
        <v>18537</v>
      </c>
      <c r="P8044" s="123">
        <v>18881</v>
      </c>
      <c r="Q8044" s="124">
        <v>18659</v>
      </c>
      <c r="R8044" s="123">
        <v>18951</v>
      </c>
      <c r="S8044" s="124">
        <v>18540</v>
      </c>
      <c r="T8044" s="123">
        <v>18398</v>
      </c>
      <c r="U8044" s="124">
        <v>19754</v>
      </c>
      <c r="V8044" s="123">
        <v>21243</v>
      </c>
      <c r="W8044" s="124">
        <v>21969</v>
      </c>
      <c r="X8044" s="123">
        <v>21100</v>
      </c>
      <c r="Y8044" s="124">
        <v>19417</v>
      </c>
      <c r="Z8044" s="123">
        <v>21151</v>
      </c>
      <c r="AA8044" s="124">
        <v>22533</v>
      </c>
      <c r="AB8044" s="123">
        <v>22913</v>
      </c>
      <c r="AC8044" s="124">
        <v>23811</v>
      </c>
      <c r="AD8044" s="123">
        <v>20667</v>
      </c>
      <c r="AE8044" s="125">
        <v>20151</v>
      </c>
      <c r="AF8044" s="126">
        <v>22361</v>
      </c>
    </row>
    <row r="8045" spans="2:32">
      <c r="B8045" s="127">
        <v>8007</v>
      </c>
      <c r="C8045" s="128">
        <v>8007</v>
      </c>
      <c r="D8045" s="129">
        <v>334</v>
      </c>
      <c r="E8045" s="130">
        <v>11</v>
      </c>
      <c r="F8045" s="131">
        <v>30</v>
      </c>
      <c r="G8045" s="132" t="s">
        <v>485</v>
      </c>
      <c r="H8045" s="133">
        <v>11</v>
      </c>
      <c r="I8045" s="128">
        <v>29</v>
      </c>
      <c r="J8045" s="129" t="s">
        <v>485</v>
      </c>
      <c r="K8045" s="134">
        <v>15</v>
      </c>
      <c r="L8045" s="108"/>
      <c r="M8045" s="81">
        <v>16257</v>
      </c>
      <c r="N8045" s="135">
        <v>16028</v>
      </c>
      <c r="O8045" s="136">
        <v>18528</v>
      </c>
      <c r="P8045" s="135">
        <v>18862</v>
      </c>
      <c r="Q8045" s="136">
        <v>18849</v>
      </c>
      <c r="R8045" s="135">
        <v>18839</v>
      </c>
      <c r="S8045" s="136">
        <v>18546</v>
      </c>
      <c r="T8045" s="135">
        <v>18366</v>
      </c>
      <c r="U8045" s="136">
        <v>19894</v>
      </c>
      <c r="V8045" s="135">
        <v>21119</v>
      </c>
      <c r="W8045" s="136">
        <v>21905</v>
      </c>
      <c r="X8045" s="135">
        <v>20864</v>
      </c>
      <c r="Y8045" s="136">
        <v>19656</v>
      </c>
      <c r="Z8045" s="135">
        <v>21259</v>
      </c>
      <c r="AA8045" s="136">
        <v>22288</v>
      </c>
      <c r="AB8045" s="135">
        <v>22783</v>
      </c>
      <c r="AC8045" s="136">
        <v>23741</v>
      </c>
      <c r="AD8045" s="135">
        <v>20871</v>
      </c>
      <c r="AE8045" s="137">
        <v>20336</v>
      </c>
      <c r="AF8045" s="138">
        <v>22452</v>
      </c>
    </row>
    <row r="8046" spans="2:32">
      <c r="B8046" s="114">
        <v>8008</v>
      </c>
      <c r="C8046" s="115">
        <v>8008</v>
      </c>
      <c r="D8046" s="116">
        <v>334</v>
      </c>
      <c r="E8046" s="117">
        <v>11</v>
      </c>
      <c r="F8046" s="118">
        <v>30</v>
      </c>
      <c r="G8046" s="119" t="s">
        <v>485</v>
      </c>
      <c r="H8046" s="120">
        <v>11</v>
      </c>
      <c r="I8046" s="115">
        <v>29</v>
      </c>
      <c r="J8046" s="116" t="s">
        <v>485</v>
      </c>
      <c r="K8046" s="121">
        <v>16</v>
      </c>
      <c r="L8046" s="108"/>
      <c r="M8046" s="122">
        <v>16573</v>
      </c>
      <c r="N8046" s="123">
        <v>16311</v>
      </c>
      <c r="O8046" s="124">
        <v>18612</v>
      </c>
      <c r="P8046" s="123">
        <v>19205</v>
      </c>
      <c r="Q8046" s="124">
        <v>19242</v>
      </c>
      <c r="R8046" s="123">
        <v>18837</v>
      </c>
      <c r="S8046" s="124">
        <v>18628</v>
      </c>
      <c r="T8046" s="123">
        <v>18468</v>
      </c>
      <c r="U8046" s="124">
        <v>20074</v>
      </c>
      <c r="V8046" s="123">
        <v>21130</v>
      </c>
      <c r="W8046" s="124">
        <v>21928</v>
      </c>
      <c r="X8046" s="123">
        <v>20655</v>
      </c>
      <c r="Y8046" s="124">
        <v>19901</v>
      </c>
      <c r="Z8046" s="123">
        <v>21368</v>
      </c>
      <c r="AA8046" s="124">
        <v>22476</v>
      </c>
      <c r="AB8046" s="123">
        <v>22691</v>
      </c>
      <c r="AC8046" s="124">
        <v>23655</v>
      </c>
      <c r="AD8046" s="123">
        <v>21059</v>
      </c>
      <c r="AE8046" s="125">
        <v>20598</v>
      </c>
      <c r="AF8046" s="126">
        <v>22541</v>
      </c>
    </row>
    <row r="8047" spans="2:32">
      <c r="B8047" s="127">
        <v>8009</v>
      </c>
      <c r="C8047" s="128">
        <v>8009</v>
      </c>
      <c r="D8047" s="129">
        <v>334</v>
      </c>
      <c r="E8047" s="130">
        <v>11</v>
      </c>
      <c r="F8047" s="131">
        <v>30</v>
      </c>
      <c r="G8047" s="132" t="s">
        <v>485</v>
      </c>
      <c r="H8047" s="133">
        <v>11</v>
      </c>
      <c r="I8047" s="128">
        <v>29</v>
      </c>
      <c r="J8047" s="129" t="s">
        <v>485</v>
      </c>
      <c r="K8047" s="134">
        <v>17</v>
      </c>
      <c r="L8047" s="108"/>
      <c r="M8047" s="81">
        <v>17500</v>
      </c>
      <c r="N8047" s="135">
        <v>17249</v>
      </c>
      <c r="O8047" s="136">
        <v>19476</v>
      </c>
      <c r="P8047" s="135">
        <v>20263</v>
      </c>
      <c r="Q8047" s="136">
        <v>20236</v>
      </c>
      <c r="R8047" s="135">
        <v>19691</v>
      </c>
      <c r="S8047" s="136">
        <v>19561</v>
      </c>
      <c r="T8047" s="135">
        <v>19306</v>
      </c>
      <c r="U8047" s="136">
        <v>21037</v>
      </c>
      <c r="V8047" s="135">
        <v>22059</v>
      </c>
      <c r="W8047" s="136">
        <v>22740</v>
      </c>
      <c r="X8047" s="135">
        <v>21505</v>
      </c>
      <c r="Y8047" s="136">
        <v>21008</v>
      </c>
      <c r="Z8047" s="135">
        <v>22298</v>
      </c>
      <c r="AA8047" s="136">
        <v>23444</v>
      </c>
      <c r="AB8047" s="135">
        <v>23617</v>
      </c>
      <c r="AC8047" s="136">
        <v>24514</v>
      </c>
      <c r="AD8047" s="135">
        <v>22210</v>
      </c>
      <c r="AE8047" s="137">
        <v>21731</v>
      </c>
      <c r="AF8047" s="138">
        <v>23489</v>
      </c>
    </row>
    <row r="8048" spans="2:32">
      <c r="B8048" s="114">
        <v>8010</v>
      </c>
      <c r="C8048" s="115">
        <v>8010</v>
      </c>
      <c r="D8048" s="116">
        <v>334</v>
      </c>
      <c r="E8048" s="117">
        <v>11</v>
      </c>
      <c r="F8048" s="118">
        <v>30</v>
      </c>
      <c r="G8048" s="119" t="s">
        <v>485</v>
      </c>
      <c r="H8048" s="120">
        <v>11</v>
      </c>
      <c r="I8048" s="115">
        <v>29</v>
      </c>
      <c r="J8048" s="116" t="s">
        <v>485</v>
      </c>
      <c r="K8048" s="121">
        <v>18</v>
      </c>
      <c r="L8048" s="108"/>
      <c r="M8048" s="122">
        <v>18161</v>
      </c>
      <c r="N8048" s="123">
        <v>18079</v>
      </c>
      <c r="O8048" s="124">
        <v>20397</v>
      </c>
      <c r="P8048" s="123">
        <v>20821</v>
      </c>
      <c r="Q8048" s="124">
        <v>21092</v>
      </c>
      <c r="R8048" s="123">
        <v>20388</v>
      </c>
      <c r="S8048" s="124">
        <v>20432</v>
      </c>
      <c r="T8048" s="123">
        <v>20093</v>
      </c>
      <c r="U8048" s="124">
        <v>22125</v>
      </c>
      <c r="V8048" s="123">
        <v>22570</v>
      </c>
      <c r="W8048" s="124">
        <v>23768</v>
      </c>
      <c r="X8048" s="123">
        <v>22369</v>
      </c>
      <c r="Y8048" s="124">
        <v>22407</v>
      </c>
      <c r="Z8048" s="123">
        <v>23570</v>
      </c>
      <c r="AA8048" s="124">
        <v>24053</v>
      </c>
      <c r="AB8048" s="123">
        <v>24405</v>
      </c>
      <c r="AC8048" s="124">
        <v>25666</v>
      </c>
      <c r="AD8048" s="123">
        <v>23732</v>
      </c>
      <c r="AE8048" s="125">
        <v>22959</v>
      </c>
      <c r="AF8048" s="126">
        <v>24837</v>
      </c>
    </row>
    <row r="8049" spans="2:32">
      <c r="B8049" s="127">
        <v>8011</v>
      </c>
      <c r="C8049" s="128">
        <v>8011</v>
      </c>
      <c r="D8049" s="129">
        <v>334</v>
      </c>
      <c r="E8049" s="130">
        <v>11</v>
      </c>
      <c r="F8049" s="131">
        <v>30</v>
      </c>
      <c r="G8049" s="132" t="s">
        <v>485</v>
      </c>
      <c r="H8049" s="133">
        <v>11</v>
      </c>
      <c r="I8049" s="128">
        <v>29</v>
      </c>
      <c r="J8049" s="129" t="s">
        <v>485</v>
      </c>
      <c r="K8049" s="134">
        <v>19</v>
      </c>
      <c r="L8049" s="108"/>
      <c r="M8049" s="81">
        <v>17786</v>
      </c>
      <c r="N8049" s="135">
        <v>17700</v>
      </c>
      <c r="O8049" s="136">
        <v>20108</v>
      </c>
      <c r="P8049" s="135">
        <v>20488</v>
      </c>
      <c r="Q8049" s="136">
        <v>20951</v>
      </c>
      <c r="R8049" s="135">
        <v>20095</v>
      </c>
      <c r="S8049" s="136">
        <v>20361</v>
      </c>
      <c r="T8049" s="135">
        <v>19886</v>
      </c>
      <c r="U8049" s="136">
        <v>21870</v>
      </c>
      <c r="V8049" s="135">
        <v>22586</v>
      </c>
      <c r="W8049" s="136">
        <v>23861</v>
      </c>
      <c r="X8049" s="135">
        <v>22378</v>
      </c>
      <c r="Y8049" s="136">
        <v>22745</v>
      </c>
      <c r="Z8049" s="135">
        <v>23661</v>
      </c>
      <c r="AA8049" s="136">
        <v>24126</v>
      </c>
      <c r="AB8049" s="135">
        <v>24796</v>
      </c>
      <c r="AC8049" s="136">
        <v>26076</v>
      </c>
      <c r="AD8049" s="135">
        <v>24270</v>
      </c>
      <c r="AE8049" s="137">
        <v>23233</v>
      </c>
      <c r="AF8049" s="138">
        <v>25020</v>
      </c>
    </row>
    <row r="8050" spans="2:32">
      <c r="B8050" s="114">
        <v>8012</v>
      </c>
      <c r="C8050" s="115">
        <v>8012</v>
      </c>
      <c r="D8050" s="116">
        <v>334</v>
      </c>
      <c r="E8050" s="117">
        <v>11</v>
      </c>
      <c r="F8050" s="118">
        <v>30</v>
      </c>
      <c r="G8050" s="119" t="s">
        <v>485</v>
      </c>
      <c r="H8050" s="120">
        <v>11</v>
      </c>
      <c r="I8050" s="115">
        <v>29</v>
      </c>
      <c r="J8050" s="116" t="s">
        <v>485</v>
      </c>
      <c r="K8050" s="121">
        <v>20</v>
      </c>
      <c r="L8050" s="108"/>
      <c r="M8050" s="122">
        <v>17418</v>
      </c>
      <c r="N8050" s="123">
        <v>17508</v>
      </c>
      <c r="O8050" s="124">
        <v>19786</v>
      </c>
      <c r="P8050" s="123">
        <v>20296</v>
      </c>
      <c r="Q8050" s="124">
        <v>20885</v>
      </c>
      <c r="R8050" s="123">
        <v>19792</v>
      </c>
      <c r="S8050" s="124">
        <v>20185</v>
      </c>
      <c r="T8050" s="123">
        <v>19882</v>
      </c>
      <c r="U8050" s="124">
        <v>21799</v>
      </c>
      <c r="V8050" s="123">
        <v>22812</v>
      </c>
      <c r="W8050" s="124">
        <v>24134</v>
      </c>
      <c r="X8050" s="123">
        <v>22635</v>
      </c>
      <c r="Y8050" s="124">
        <v>22988</v>
      </c>
      <c r="Z8050" s="123">
        <v>23884</v>
      </c>
      <c r="AA8050" s="124">
        <v>24595</v>
      </c>
      <c r="AB8050" s="123">
        <v>25365</v>
      </c>
      <c r="AC8050" s="124">
        <v>26712</v>
      </c>
      <c r="AD8050" s="123">
        <v>24757</v>
      </c>
      <c r="AE8050" s="125">
        <v>23793</v>
      </c>
      <c r="AF8050" s="126">
        <v>25353</v>
      </c>
    </row>
    <row r="8051" spans="2:32">
      <c r="B8051" s="127">
        <v>8013</v>
      </c>
      <c r="C8051" s="128">
        <v>8013</v>
      </c>
      <c r="D8051" s="129">
        <v>334</v>
      </c>
      <c r="E8051" s="130">
        <v>11</v>
      </c>
      <c r="F8051" s="131">
        <v>30</v>
      </c>
      <c r="G8051" s="132" t="s">
        <v>485</v>
      </c>
      <c r="H8051" s="133">
        <v>11</v>
      </c>
      <c r="I8051" s="128">
        <v>29</v>
      </c>
      <c r="J8051" s="129" t="s">
        <v>485</v>
      </c>
      <c r="K8051" s="134">
        <v>21</v>
      </c>
      <c r="L8051" s="108"/>
      <c r="M8051" s="81">
        <v>17073</v>
      </c>
      <c r="N8051" s="135">
        <v>17238</v>
      </c>
      <c r="O8051" s="136">
        <v>19552</v>
      </c>
      <c r="P8051" s="135">
        <v>20057</v>
      </c>
      <c r="Q8051" s="136">
        <v>20689</v>
      </c>
      <c r="R8051" s="135">
        <v>19631</v>
      </c>
      <c r="S8051" s="136">
        <v>20162</v>
      </c>
      <c r="T8051" s="135">
        <v>19829</v>
      </c>
      <c r="U8051" s="136">
        <v>21784</v>
      </c>
      <c r="V8051" s="135">
        <v>22978</v>
      </c>
      <c r="W8051" s="136">
        <v>24345</v>
      </c>
      <c r="X8051" s="135">
        <v>23044</v>
      </c>
      <c r="Y8051" s="136">
        <v>23552</v>
      </c>
      <c r="Z8051" s="135">
        <v>24222</v>
      </c>
      <c r="AA8051" s="136">
        <v>25136</v>
      </c>
      <c r="AB8051" s="135">
        <v>26024</v>
      </c>
      <c r="AC8051" s="136">
        <v>27349</v>
      </c>
      <c r="AD8051" s="135">
        <v>25634</v>
      </c>
      <c r="AE8051" s="137">
        <v>24417</v>
      </c>
      <c r="AF8051" s="138">
        <v>25855</v>
      </c>
    </row>
    <row r="8052" spans="2:32">
      <c r="B8052" s="114">
        <v>8014</v>
      </c>
      <c r="C8052" s="115">
        <v>8014</v>
      </c>
      <c r="D8052" s="116">
        <v>334</v>
      </c>
      <c r="E8052" s="117">
        <v>11</v>
      </c>
      <c r="F8052" s="118">
        <v>30</v>
      </c>
      <c r="G8052" s="119" t="s">
        <v>485</v>
      </c>
      <c r="H8052" s="120">
        <v>11</v>
      </c>
      <c r="I8052" s="115">
        <v>29</v>
      </c>
      <c r="J8052" s="116" t="s">
        <v>485</v>
      </c>
      <c r="K8052" s="121">
        <v>22</v>
      </c>
      <c r="L8052" s="108"/>
      <c r="M8052" s="122">
        <v>16531</v>
      </c>
      <c r="N8052" s="123">
        <v>16760</v>
      </c>
      <c r="O8052" s="124">
        <v>18826</v>
      </c>
      <c r="P8052" s="123">
        <v>19434</v>
      </c>
      <c r="Q8052" s="124">
        <v>20148</v>
      </c>
      <c r="R8052" s="123">
        <v>19203</v>
      </c>
      <c r="S8052" s="124">
        <v>19937</v>
      </c>
      <c r="T8052" s="123">
        <v>19517</v>
      </c>
      <c r="U8052" s="124">
        <v>21229</v>
      </c>
      <c r="V8052" s="123">
        <v>22717</v>
      </c>
      <c r="W8052" s="124">
        <v>24005</v>
      </c>
      <c r="X8052" s="123">
        <v>22984</v>
      </c>
      <c r="Y8052" s="124">
        <v>23724</v>
      </c>
      <c r="Z8052" s="123">
        <v>23883</v>
      </c>
      <c r="AA8052" s="124">
        <v>25045</v>
      </c>
      <c r="AB8052" s="123">
        <v>26078</v>
      </c>
      <c r="AC8052" s="124">
        <v>27287</v>
      </c>
      <c r="AD8052" s="123">
        <v>25991</v>
      </c>
      <c r="AE8052" s="125">
        <v>24546</v>
      </c>
      <c r="AF8052" s="126">
        <v>25621</v>
      </c>
    </row>
    <row r="8053" spans="2:32">
      <c r="B8053" s="127">
        <v>8015</v>
      </c>
      <c r="C8053" s="128">
        <v>8015</v>
      </c>
      <c r="D8053" s="129">
        <v>334</v>
      </c>
      <c r="E8053" s="130">
        <v>11</v>
      </c>
      <c r="F8053" s="131">
        <v>30</v>
      </c>
      <c r="G8053" s="132" t="s">
        <v>485</v>
      </c>
      <c r="H8053" s="133">
        <v>11</v>
      </c>
      <c r="I8053" s="128">
        <v>29</v>
      </c>
      <c r="J8053" s="129" t="s">
        <v>485</v>
      </c>
      <c r="K8053" s="134">
        <v>23</v>
      </c>
      <c r="L8053" s="108"/>
      <c r="M8053" s="81">
        <v>15756</v>
      </c>
      <c r="N8053" s="135">
        <v>16108</v>
      </c>
      <c r="O8053" s="136">
        <v>17779</v>
      </c>
      <c r="P8053" s="135">
        <v>18608</v>
      </c>
      <c r="Q8053" s="136">
        <v>19236</v>
      </c>
      <c r="R8053" s="135">
        <v>18509</v>
      </c>
      <c r="S8053" s="136">
        <v>19420</v>
      </c>
      <c r="T8053" s="135">
        <v>18971</v>
      </c>
      <c r="U8053" s="136">
        <v>20327</v>
      </c>
      <c r="V8053" s="135">
        <v>22003</v>
      </c>
      <c r="W8053" s="136">
        <v>23245</v>
      </c>
      <c r="X8053" s="135">
        <v>22522</v>
      </c>
      <c r="Y8053" s="136">
        <v>23400</v>
      </c>
      <c r="Z8053" s="135">
        <v>23041</v>
      </c>
      <c r="AA8053" s="136">
        <v>24563</v>
      </c>
      <c r="AB8053" s="135">
        <v>25530</v>
      </c>
      <c r="AC8053" s="136">
        <v>26689</v>
      </c>
      <c r="AD8053" s="135">
        <v>25772</v>
      </c>
      <c r="AE8053" s="137">
        <v>24237</v>
      </c>
      <c r="AF8053" s="138">
        <v>24844</v>
      </c>
    </row>
    <row r="8054" spans="2:32">
      <c r="B8054" s="114">
        <v>8016</v>
      </c>
      <c r="C8054" s="115">
        <v>8016</v>
      </c>
      <c r="D8054" s="116">
        <v>334</v>
      </c>
      <c r="E8054" s="117">
        <v>11</v>
      </c>
      <c r="F8054" s="118">
        <v>30</v>
      </c>
      <c r="G8054" s="119" t="s">
        <v>485</v>
      </c>
      <c r="H8054" s="120">
        <v>11</v>
      </c>
      <c r="I8054" s="115">
        <v>29</v>
      </c>
      <c r="J8054" s="116" t="s">
        <v>485</v>
      </c>
      <c r="K8054" s="121">
        <v>24</v>
      </c>
      <c r="L8054" s="108"/>
      <c r="M8054" s="122">
        <v>14744</v>
      </c>
      <c r="N8054" s="123">
        <v>15254</v>
      </c>
      <c r="O8054" s="124">
        <v>16596</v>
      </c>
      <c r="P8054" s="123">
        <v>17561</v>
      </c>
      <c r="Q8054" s="124">
        <v>18151</v>
      </c>
      <c r="R8054" s="123">
        <v>17586</v>
      </c>
      <c r="S8054" s="124">
        <v>18639</v>
      </c>
      <c r="T8054" s="123">
        <v>18256</v>
      </c>
      <c r="U8054" s="124">
        <v>19280</v>
      </c>
      <c r="V8054" s="123">
        <v>21060</v>
      </c>
      <c r="W8054" s="124">
        <v>22219</v>
      </c>
      <c r="X8054" s="123">
        <v>21770</v>
      </c>
      <c r="Y8054" s="124">
        <v>22804</v>
      </c>
      <c r="Z8054" s="123">
        <v>22056</v>
      </c>
      <c r="AA8054" s="124">
        <v>23771</v>
      </c>
      <c r="AB8054" s="123">
        <v>24684</v>
      </c>
      <c r="AC8054" s="124">
        <v>25730</v>
      </c>
      <c r="AD8054" s="123">
        <v>25233</v>
      </c>
      <c r="AE8054" s="125">
        <v>23671</v>
      </c>
      <c r="AF8054" s="126">
        <v>23899</v>
      </c>
    </row>
    <row r="8055" spans="2:32">
      <c r="B8055" s="127">
        <v>8017</v>
      </c>
      <c r="C8055" s="128">
        <v>8017</v>
      </c>
      <c r="D8055" s="129">
        <v>335</v>
      </c>
      <c r="E8055" s="130">
        <v>12</v>
      </c>
      <c r="F8055" s="131">
        <v>1</v>
      </c>
      <c r="G8055" s="132" t="s">
        <v>485</v>
      </c>
      <c r="H8055" s="133">
        <v>11</v>
      </c>
      <c r="I8055" s="128">
        <v>30</v>
      </c>
      <c r="J8055" s="129" t="s">
        <v>485</v>
      </c>
      <c r="K8055" s="134">
        <v>1</v>
      </c>
      <c r="L8055" s="108"/>
      <c r="M8055" s="81">
        <v>14151</v>
      </c>
      <c r="N8055" s="135">
        <v>14621</v>
      </c>
      <c r="O8055" s="136">
        <v>16014</v>
      </c>
      <c r="P8055" s="135">
        <v>16932</v>
      </c>
      <c r="Q8055" s="136">
        <v>17527</v>
      </c>
      <c r="R8055" s="135">
        <v>17087</v>
      </c>
      <c r="S8055" s="136">
        <v>17278</v>
      </c>
      <c r="T8055" s="135">
        <v>17434</v>
      </c>
      <c r="U8055" s="136">
        <v>18914</v>
      </c>
      <c r="V8055" s="135">
        <v>20722</v>
      </c>
      <c r="W8055" s="136">
        <v>20011</v>
      </c>
      <c r="X8055" s="135">
        <v>21110</v>
      </c>
      <c r="Y8055" s="136">
        <v>20798</v>
      </c>
      <c r="Z8055" s="135">
        <v>22057</v>
      </c>
      <c r="AA8055" s="136">
        <v>23351</v>
      </c>
      <c r="AB8055" s="135">
        <v>24346</v>
      </c>
      <c r="AC8055" s="136">
        <v>23497</v>
      </c>
      <c r="AD8055" s="135">
        <v>22866</v>
      </c>
      <c r="AE8055" s="137">
        <v>22256</v>
      </c>
      <c r="AF8055" s="138">
        <v>24065</v>
      </c>
    </row>
    <row r="8056" spans="2:32">
      <c r="B8056" s="114">
        <v>8018</v>
      </c>
      <c r="C8056" s="115">
        <v>8018</v>
      </c>
      <c r="D8056" s="116">
        <v>335</v>
      </c>
      <c r="E8056" s="117">
        <v>12</v>
      </c>
      <c r="F8056" s="118">
        <v>1</v>
      </c>
      <c r="G8056" s="119" t="s">
        <v>485</v>
      </c>
      <c r="H8056" s="120">
        <v>11</v>
      </c>
      <c r="I8056" s="115">
        <v>30</v>
      </c>
      <c r="J8056" s="116" t="s">
        <v>485</v>
      </c>
      <c r="K8056" s="121">
        <v>2</v>
      </c>
      <c r="L8056" s="108"/>
      <c r="M8056" s="122">
        <v>13671</v>
      </c>
      <c r="N8056" s="123">
        <v>14228</v>
      </c>
      <c r="O8056" s="124">
        <v>15613</v>
      </c>
      <c r="P8056" s="123">
        <v>16543</v>
      </c>
      <c r="Q8056" s="124">
        <v>17122</v>
      </c>
      <c r="R8056" s="123">
        <v>16595</v>
      </c>
      <c r="S8056" s="124">
        <v>16799</v>
      </c>
      <c r="T8056" s="123">
        <v>17103</v>
      </c>
      <c r="U8056" s="124">
        <v>18495</v>
      </c>
      <c r="V8056" s="123">
        <v>20354</v>
      </c>
      <c r="W8056" s="124">
        <v>19557</v>
      </c>
      <c r="X8056" s="123">
        <v>20545</v>
      </c>
      <c r="Y8056" s="124">
        <v>20236</v>
      </c>
      <c r="Z8056" s="123">
        <v>21579</v>
      </c>
      <c r="AA8056" s="124">
        <v>22874</v>
      </c>
      <c r="AB8056" s="123">
        <v>23841</v>
      </c>
      <c r="AC8056" s="124">
        <v>22898</v>
      </c>
      <c r="AD8056" s="123">
        <v>22251</v>
      </c>
      <c r="AE8056" s="125">
        <v>21815</v>
      </c>
      <c r="AF8056" s="126">
        <v>23547</v>
      </c>
    </row>
    <row r="8057" spans="2:32">
      <c r="B8057" s="127">
        <v>8019</v>
      </c>
      <c r="C8057" s="128">
        <v>8019</v>
      </c>
      <c r="D8057" s="129">
        <v>335</v>
      </c>
      <c r="E8057" s="130">
        <v>12</v>
      </c>
      <c r="F8057" s="131">
        <v>1</v>
      </c>
      <c r="G8057" s="132" t="s">
        <v>485</v>
      </c>
      <c r="H8057" s="133">
        <v>11</v>
      </c>
      <c r="I8057" s="128">
        <v>30</v>
      </c>
      <c r="J8057" s="129" t="s">
        <v>485</v>
      </c>
      <c r="K8057" s="134">
        <v>3</v>
      </c>
      <c r="L8057" s="108"/>
      <c r="M8057" s="81">
        <v>13394</v>
      </c>
      <c r="N8057" s="135">
        <v>14090</v>
      </c>
      <c r="O8057" s="136">
        <v>15415</v>
      </c>
      <c r="P8057" s="135">
        <v>16376</v>
      </c>
      <c r="Q8057" s="136">
        <v>16986</v>
      </c>
      <c r="R8057" s="135">
        <v>16405</v>
      </c>
      <c r="S8057" s="136">
        <v>16596</v>
      </c>
      <c r="T8057" s="135">
        <v>17074</v>
      </c>
      <c r="U8057" s="136">
        <v>18349</v>
      </c>
      <c r="V8057" s="135">
        <v>20270</v>
      </c>
      <c r="W8057" s="136">
        <v>19396</v>
      </c>
      <c r="X8057" s="135">
        <v>20294</v>
      </c>
      <c r="Y8057" s="136">
        <v>19960</v>
      </c>
      <c r="Z8057" s="135">
        <v>21323</v>
      </c>
      <c r="AA8057" s="136">
        <v>22614</v>
      </c>
      <c r="AB8057" s="135">
        <v>23584</v>
      </c>
      <c r="AC8057" s="136">
        <v>22615</v>
      </c>
      <c r="AD8057" s="135">
        <v>21911</v>
      </c>
      <c r="AE8057" s="137">
        <v>21668</v>
      </c>
      <c r="AF8057" s="138">
        <v>23235</v>
      </c>
    </row>
    <row r="8058" spans="2:32">
      <c r="B8058" s="114">
        <v>8020</v>
      </c>
      <c r="C8058" s="115">
        <v>8020</v>
      </c>
      <c r="D8058" s="116">
        <v>335</v>
      </c>
      <c r="E8058" s="117">
        <v>12</v>
      </c>
      <c r="F8058" s="118">
        <v>1</v>
      </c>
      <c r="G8058" s="119" t="s">
        <v>485</v>
      </c>
      <c r="H8058" s="120">
        <v>11</v>
      </c>
      <c r="I8058" s="115">
        <v>30</v>
      </c>
      <c r="J8058" s="116" t="s">
        <v>485</v>
      </c>
      <c r="K8058" s="121">
        <v>4</v>
      </c>
      <c r="L8058" s="108"/>
      <c r="M8058" s="122">
        <v>13235</v>
      </c>
      <c r="N8058" s="123">
        <v>14030</v>
      </c>
      <c r="O8058" s="124">
        <v>15344</v>
      </c>
      <c r="P8058" s="123">
        <v>16266</v>
      </c>
      <c r="Q8058" s="124">
        <v>16901</v>
      </c>
      <c r="R8058" s="123">
        <v>16192</v>
      </c>
      <c r="S8058" s="124">
        <v>16358</v>
      </c>
      <c r="T8058" s="123">
        <v>16958</v>
      </c>
      <c r="U8058" s="124">
        <v>18141</v>
      </c>
      <c r="V8058" s="123">
        <v>20015</v>
      </c>
      <c r="W8058" s="124">
        <v>18990</v>
      </c>
      <c r="X8058" s="123">
        <v>19751</v>
      </c>
      <c r="Y8058" s="124">
        <v>19425</v>
      </c>
      <c r="Z8058" s="123">
        <v>20834</v>
      </c>
      <c r="AA8058" s="124">
        <v>22015</v>
      </c>
      <c r="AB8058" s="123">
        <v>22983</v>
      </c>
      <c r="AC8058" s="124">
        <v>21894</v>
      </c>
      <c r="AD8058" s="123">
        <v>21193</v>
      </c>
      <c r="AE8058" s="125">
        <v>21164</v>
      </c>
      <c r="AF8058" s="126">
        <v>22594</v>
      </c>
    </row>
    <row r="8059" spans="2:32">
      <c r="B8059" s="127">
        <v>8021</v>
      </c>
      <c r="C8059" s="128">
        <v>8021</v>
      </c>
      <c r="D8059" s="129">
        <v>335</v>
      </c>
      <c r="E8059" s="130">
        <v>12</v>
      </c>
      <c r="F8059" s="131">
        <v>1</v>
      </c>
      <c r="G8059" s="132" t="s">
        <v>485</v>
      </c>
      <c r="H8059" s="133">
        <v>11</v>
      </c>
      <c r="I8059" s="128">
        <v>30</v>
      </c>
      <c r="J8059" s="129" t="s">
        <v>485</v>
      </c>
      <c r="K8059" s="134">
        <v>5</v>
      </c>
      <c r="L8059" s="108"/>
      <c r="M8059" s="81">
        <v>13263</v>
      </c>
      <c r="N8059" s="135">
        <v>14173</v>
      </c>
      <c r="O8059" s="136">
        <v>15389</v>
      </c>
      <c r="P8059" s="135">
        <v>16371</v>
      </c>
      <c r="Q8059" s="136">
        <v>16970</v>
      </c>
      <c r="R8059" s="135">
        <v>16062</v>
      </c>
      <c r="S8059" s="136">
        <v>16063</v>
      </c>
      <c r="T8059" s="135">
        <v>16981</v>
      </c>
      <c r="U8059" s="136">
        <v>17994</v>
      </c>
      <c r="V8059" s="135">
        <v>19882</v>
      </c>
      <c r="W8059" s="136">
        <v>18732</v>
      </c>
      <c r="X8059" s="135">
        <v>19196</v>
      </c>
      <c r="Y8059" s="136">
        <v>18719</v>
      </c>
      <c r="Z8059" s="135">
        <v>20364</v>
      </c>
      <c r="AA8059" s="136">
        <v>21472</v>
      </c>
      <c r="AB8059" s="135">
        <v>22425</v>
      </c>
      <c r="AC8059" s="136">
        <v>21342</v>
      </c>
      <c r="AD8059" s="135">
        <v>20259</v>
      </c>
      <c r="AE8059" s="137">
        <v>20761</v>
      </c>
      <c r="AF8059" s="138">
        <v>21939</v>
      </c>
    </row>
    <row r="8060" spans="2:32">
      <c r="B8060" s="114">
        <v>8022</v>
      </c>
      <c r="C8060" s="115">
        <v>8022</v>
      </c>
      <c r="D8060" s="116">
        <v>335</v>
      </c>
      <c r="E8060" s="117">
        <v>12</v>
      </c>
      <c r="F8060" s="118">
        <v>1</v>
      </c>
      <c r="G8060" s="119" t="s">
        <v>485</v>
      </c>
      <c r="H8060" s="120">
        <v>11</v>
      </c>
      <c r="I8060" s="115">
        <v>30</v>
      </c>
      <c r="J8060" s="116" t="s">
        <v>485</v>
      </c>
      <c r="K8060" s="121">
        <v>6</v>
      </c>
      <c r="L8060" s="108"/>
      <c r="M8060" s="122">
        <v>13419</v>
      </c>
      <c r="N8060" s="123">
        <v>14722</v>
      </c>
      <c r="O8060" s="124">
        <v>15885</v>
      </c>
      <c r="P8060" s="123">
        <v>16880</v>
      </c>
      <c r="Q8060" s="124">
        <v>17391</v>
      </c>
      <c r="R8060" s="123">
        <v>16074</v>
      </c>
      <c r="S8060" s="124">
        <v>15798</v>
      </c>
      <c r="T8060" s="123">
        <v>17365</v>
      </c>
      <c r="U8060" s="124">
        <v>18260</v>
      </c>
      <c r="V8060" s="123">
        <v>20023</v>
      </c>
      <c r="W8060" s="124">
        <v>18783</v>
      </c>
      <c r="X8060" s="123">
        <v>18669</v>
      </c>
      <c r="Y8060" s="124">
        <v>18003</v>
      </c>
      <c r="Z8060" s="123">
        <v>20249</v>
      </c>
      <c r="AA8060" s="124">
        <v>21272</v>
      </c>
      <c r="AB8060" s="123">
        <v>22133</v>
      </c>
      <c r="AC8060" s="124">
        <v>21065</v>
      </c>
      <c r="AD8060" s="123">
        <v>19333</v>
      </c>
      <c r="AE8060" s="125">
        <v>20708</v>
      </c>
      <c r="AF8060" s="126">
        <v>21650</v>
      </c>
    </row>
    <row r="8061" spans="2:32">
      <c r="B8061" s="127">
        <v>8023</v>
      </c>
      <c r="C8061" s="128">
        <v>8023</v>
      </c>
      <c r="D8061" s="129">
        <v>335</v>
      </c>
      <c r="E8061" s="130">
        <v>12</v>
      </c>
      <c r="F8061" s="131">
        <v>1</v>
      </c>
      <c r="G8061" s="132" t="s">
        <v>485</v>
      </c>
      <c r="H8061" s="133">
        <v>11</v>
      </c>
      <c r="I8061" s="128">
        <v>30</v>
      </c>
      <c r="J8061" s="129" t="s">
        <v>485</v>
      </c>
      <c r="K8061" s="134">
        <v>7</v>
      </c>
      <c r="L8061" s="108"/>
      <c r="M8061" s="81">
        <v>13922</v>
      </c>
      <c r="N8061" s="135">
        <v>15972</v>
      </c>
      <c r="O8061" s="136">
        <v>17113</v>
      </c>
      <c r="P8061" s="135">
        <v>17993</v>
      </c>
      <c r="Q8061" s="136">
        <v>18630</v>
      </c>
      <c r="R8061" s="135">
        <v>16515</v>
      </c>
      <c r="S8061" s="136">
        <v>15940</v>
      </c>
      <c r="T8061" s="135">
        <v>18529</v>
      </c>
      <c r="U8061" s="136">
        <v>19175</v>
      </c>
      <c r="V8061" s="135">
        <v>20986</v>
      </c>
      <c r="W8061" s="136">
        <v>19610</v>
      </c>
      <c r="X8061" s="135">
        <v>18649</v>
      </c>
      <c r="Y8061" s="136">
        <v>17825</v>
      </c>
      <c r="Z8061" s="135">
        <v>20881</v>
      </c>
      <c r="AA8061" s="136">
        <v>21831</v>
      </c>
      <c r="AB8061" s="135">
        <v>22852</v>
      </c>
      <c r="AC8061" s="136">
        <v>21585</v>
      </c>
      <c r="AD8061" s="135">
        <v>19012</v>
      </c>
      <c r="AE8061" s="137">
        <v>21473</v>
      </c>
      <c r="AF8061" s="138">
        <v>22151</v>
      </c>
    </row>
    <row r="8062" spans="2:32">
      <c r="B8062" s="114">
        <v>8024</v>
      </c>
      <c r="C8062" s="115">
        <v>8024</v>
      </c>
      <c r="D8062" s="116">
        <v>335</v>
      </c>
      <c r="E8062" s="117">
        <v>12</v>
      </c>
      <c r="F8062" s="118">
        <v>1</v>
      </c>
      <c r="G8062" s="119" t="s">
        <v>485</v>
      </c>
      <c r="H8062" s="120">
        <v>11</v>
      </c>
      <c r="I8062" s="115">
        <v>30</v>
      </c>
      <c r="J8062" s="116" t="s">
        <v>485</v>
      </c>
      <c r="K8062" s="121">
        <v>8</v>
      </c>
      <c r="L8062" s="108"/>
      <c r="M8062" s="122">
        <v>14795</v>
      </c>
      <c r="N8062" s="123">
        <v>17408</v>
      </c>
      <c r="O8062" s="124">
        <v>18458</v>
      </c>
      <c r="P8062" s="123">
        <v>19274</v>
      </c>
      <c r="Q8062" s="124">
        <v>20158</v>
      </c>
      <c r="R8062" s="123">
        <v>17338</v>
      </c>
      <c r="S8062" s="124">
        <v>16742</v>
      </c>
      <c r="T8062" s="123">
        <v>20007</v>
      </c>
      <c r="U8062" s="124">
        <v>20431</v>
      </c>
      <c r="V8062" s="123">
        <v>22373</v>
      </c>
      <c r="W8062" s="124">
        <v>20823</v>
      </c>
      <c r="X8062" s="123">
        <v>19330</v>
      </c>
      <c r="Y8062" s="124">
        <v>18459</v>
      </c>
      <c r="Z8062" s="123">
        <v>21947</v>
      </c>
      <c r="AA8062" s="124">
        <v>22882</v>
      </c>
      <c r="AB8062" s="123">
        <v>24131</v>
      </c>
      <c r="AC8062" s="124">
        <v>22611</v>
      </c>
      <c r="AD8062" s="123">
        <v>19587</v>
      </c>
      <c r="AE8062" s="125">
        <v>22746</v>
      </c>
      <c r="AF8062" s="126">
        <v>23128</v>
      </c>
    </row>
    <row r="8063" spans="2:32">
      <c r="B8063" s="127">
        <v>8025</v>
      </c>
      <c r="C8063" s="128">
        <v>8025</v>
      </c>
      <c r="D8063" s="129">
        <v>335</v>
      </c>
      <c r="E8063" s="130">
        <v>12</v>
      </c>
      <c r="F8063" s="131">
        <v>1</v>
      </c>
      <c r="G8063" s="132" t="s">
        <v>485</v>
      </c>
      <c r="H8063" s="133">
        <v>11</v>
      </c>
      <c r="I8063" s="128">
        <v>30</v>
      </c>
      <c r="J8063" s="129" t="s">
        <v>485</v>
      </c>
      <c r="K8063" s="134">
        <v>9</v>
      </c>
      <c r="L8063" s="108"/>
      <c r="M8063" s="81">
        <v>15600</v>
      </c>
      <c r="N8063" s="135">
        <v>17967</v>
      </c>
      <c r="O8063" s="136">
        <v>18868</v>
      </c>
      <c r="P8063" s="135">
        <v>19552</v>
      </c>
      <c r="Q8063" s="136">
        <v>20442</v>
      </c>
      <c r="R8063" s="135">
        <v>18132</v>
      </c>
      <c r="S8063" s="136">
        <v>17348</v>
      </c>
      <c r="T8063" s="135">
        <v>20548</v>
      </c>
      <c r="U8063" s="136">
        <v>20946</v>
      </c>
      <c r="V8063" s="135">
        <v>22597</v>
      </c>
      <c r="W8063" s="136">
        <v>21162</v>
      </c>
      <c r="X8063" s="135">
        <v>20054</v>
      </c>
      <c r="Y8063" s="136">
        <v>18944</v>
      </c>
      <c r="Z8063" s="135">
        <v>22320</v>
      </c>
      <c r="AA8063" s="136">
        <v>23048</v>
      </c>
      <c r="AB8063" s="135">
        <v>24322</v>
      </c>
      <c r="AC8063" s="136">
        <v>22885</v>
      </c>
      <c r="AD8063" s="135">
        <v>20022</v>
      </c>
      <c r="AE8063" s="137">
        <v>23145</v>
      </c>
      <c r="AF8063" s="138">
        <v>23465</v>
      </c>
    </row>
    <row r="8064" spans="2:32">
      <c r="B8064" s="114">
        <v>8026</v>
      </c>
      <c r="C8064" s="115">
        <v>8026</v>
      </c>
      <c r="D8064" s="116">
        <v>335</v>
      </c>
      <c r="E8064" s="117">
        <v>12</v>
      </c>
      <c r="F8064" s="118">
        <v>1</v>
      </c>
      <c r="G8064" s="119" t="s">
        <v>485</v>
      </c>
      <c r="H8064" s="120">
        <v>11</v>
      </c>
      <c r="I8064" s="115">
        <v>30</v>
      </c>
      <c r="J8064" s="116" t="s">
        <v>485</v>
      </c>
      <c r="K8064" s="121">
        <v>10</v>
      </c>
      <c r="L8064" s="108"/>
      <c r="M8064" s="122">
        <v>16175</v>
      </c>
      <c r="N8064" s="123">
        <v>18285</v>
      </c>
      <c r="O8064" s="124">
        <v>19069</v>
      </c>
      <c r="P8064" s="123">
        <v>19593</v>
      </c>
      <c r="Q8064" s="124">
        <v>20457</v>
      </c>
      <c r="R8064" s="123">
        <v>18609</v>
      </c>
      <c r="S8064" s="124">
        <v>17871</v>
      </c>
      <c r="T8064" s="123">
        <v>20847</v>
      </c>
      <c r="U8064" s="124">
        <v>21379</v>
      </c>
      <c r="V8064" s="123">
        <v>22491</v>
      </c>
      <c r="W8064" s="124">
        <v>21299</v>
      </c>
      <c r="X8064" s="123">
        <v>20577</v>
      </c>
      <c r="Y8064" s="124">
        <v>19535</v>
      </c>
      <c r="Z8064" s="123">
        <v>22869</v>
      </c>
      <c r="AA8064" s="124">
        <v>23326</v>
      </c>
      <c r="AB8064" s="123">
        <v>24448</v>
      </c>
      <c r="AC8064" s="124">
        <v>23129</v>
      </c>
      <c r="AD8064" s="123">
        <v>20643</v>
      </c>
      <c r="AE8064" s="125">
        <v>23511</v>
      </c>
      <c r="AF8064" s="126">
        <v>24070</v>
      </c>
    </row>
    <row r="8065" spans="2:32">
      <c r="B8065" s="127">
        <v>8027</v>
      </c>
      <c r="C8065" s="128">
        <v>8027</v>
      </c>
      <c r="D8065" s="129">
        <v>335</v>
      </c>
      <c r="E8065" s="130">
        <v>12</v>
      </c>
      <c r="F8065" s="131">
        <v>1</v>
      </c>
      <c r="G8065" s="132" t="s">
        <v>485</v>
      </c>
      <c r="H8065" s="133">
        <v>11</v>
      </c>
      <c r="I8065" s="128">
        <v>30</v>
      </c>
      <c r="J8065" s="129" t="s">
        <v>485</v>
      </c>
      <c r="K8065" s="134">
        <v>11</v>
      </c>
      <c r="L8065" s="108"/>
      <c r="M8065" s="81">
        <v>16472</v>
      </c>
      <c r="N8065" s="135">
        <v>18445</v>
      </c>
      <c r="O8065" s="136">
        <v>19206</v>
      </c>
      <c r="P8065" s="135">
        <v>19629</v>
      </c>
      <c r="Q8065" s="136">
        <v>20498</v>
      </c>
      <c r="R8065" s="135">
        <v>18614</v>
      </c>
      <c r="S8065" s="136">
        <v>18156</v>
      </c>
      <c r="T8065" s="135">
        <v>20894</v>
      </c>
      <c r="U8065" s="136">
        <v>21856</v>
      </c>
      <c r="V8065" s="135">
        <v>22170</v>
      </c>
      <c r="W8065" s="136">
        <v>21208</v>
      </c>
      <c r="X8065" s="135">
        <v>20555</v>
      </c>
      <c r="Y8065" s="136">
        <v>19842</v>
      </c>
      <c r="Z8065" s="135">
        <v>23430</v>
      </c>
      <c r="AA8065" s="136">
        <v>23701</v>
      </c>
      <c r="AB8065" s="135">
        <v>24582</v>
      </c>
      <c r="AC8065" s="136">
        <v>23220</v>
      </c>
      <c r="AD8065" s="135">
        <v>20968</v>
      </c>
      <c r="AE8065" s="137">
        <v>23595</v>
      </c>
      <c r="AF8065" s="138">
        <v>24688</v>
      </c>
    </row>
    <row r="8066" spans="2:32">
      <c r="B8066" s="114">
        <v>8028</v>
      </c>
      <c r="C8066" s="115">
        <v>8028</v>
      </c>
      <c r="D8066" s="116">
        <v>335</v>
      </c>
      <c r="E8066" s="117">
        <v>12</v>
      </c>
      <c r="F8066" s="118">
        <v>1</v>
      </c>
      <c r="G8066" s="119" t="s">
        <v>485</v>
      </c>
      <c r="H8066" s="120">
        <v>11</v>
      </c>
      <c r="I8066" s="115">
        <v>30</v>
      </c>
      <c r="J8066" s="116" t="s">
        <v>485</v>
      </c>
      <c r="K8066" s="121">
        <v>12</v>
      </c>
      <c r="L8066" s="108"/>
      <c r="M8066" s="122">
        <v>16658</v>
      </c>
      <c r="N8066" s="123">
        <v>18568</v>
      </c>
      <c r="O8066" s="124">
        <v>19229</v>
      </c>
      <c r="P8066" s="123">
        <v>19581</v>
      </c>
      <c r="Q8066" s="124">
        <v>20548</v>
      </c>
      <c r="R8066" s="123">
        <v>18548</v>
      </c>
      <c r="S8066" s="124">
        <v>18296</v>
      </c>
      <c r="T8066" s="123">
        <v>20849</v>
      </c>
      <c r="U8066" s="124">
        <v>22001</v>
      </c>
      <c r="V8066" s="123">
        <v>21886</v>
      </c>
      <c r="W8066" s="124">
        <v>21050</v>
      </c>
      <c r="X8066" s="123">
        <v>20417</v>
      </c>
      <c r="Y8066" s="124">
        <v>19961</v>
      </c>
      <c r="Z8066" s="123">
        <v>23577</v>
      </c>
      <c r="AA8066" s="124">
        <v>23831</v>
      </c>
      <c r="AB8066" s="123">
        <v>24637</v>
      </c>
      <c r="AC8066" s="124">
        <v>23431</v>
      </c>
      <c r="AD8066" s="123">
        <v>21081</v>
      </c>
      <c r="AE8066" s="125">
        <v>23534</v>
      </c>
      <c r="AF8066" s="126">
        <v>24844</v>
      </c>
    </row>
    <row r="8067" spans="2:32">
      <c r="B8067" s="127">
        <v>8029</v>
      </c>
      <c r="C8067" s="128">
        <v>8029</v>
      </c>
      <c r="D8067" s="129">
        <v>335</v>
      </c>
      <c r="E8067" s="130">
        <v>12</v>
      </c>
      <c r="F8067" s="131">
        <v>1</v>
      </c>
      <c r="G8067" s="132" t="s">
        <v>485</v>
      </c>
      <c r="H8067" s="133">
        <v>11</v>
      </c>
      <c r="I8067" s="128">
        <v>30</v>
      </c>
      <c r="J8067" s="129" t="s">
        <v>485</v>
      </c>
      <c r="K8067" s="134">
        <v>13</v>
      </c>
      <c r="L8067" s="108"/>
      <c r="M8067" s="81">
        <v>16691</v>
      </c>
      <c r="N8067" s="135">
        <v>18493</v>
      </c>
      <c r="O8067" s="136">
        <v>19153</v>
      </c>
      <c r="P8067" s="135">
        <v>19467</v>
      </c>
      <c r="Q8067" s="136">
        <v>20575</v>
      </c>
      <c r="R8067" s="135">
        <v>18435</v>
      </c>
      <c r="S8067" s="136">
        <v>18336</v>
      </c>
      <c r="T8067" s="135">
        <v>20659</v>
      </c>
      <c r="U8067" s="136">
        <v>21957</v>
      </c>
      <c r="V8067" s="135">
        <v>21751</v>
      </c>
      <c r="W8067" s="136">
        <v>20905</v>
      </c>
      <c r="X8067" s="135">
        <v>20240</v>
      </c>
      <c r="Y8067" s="136">
        <v>19924</v>
      </c>
      <c r="Z8067" s="135">
        <v>23545</v>
      </c>
      <c r="AA8067" s="136">
        <v>23809</v>
      </c>
      <c r="AB8067" s="135">
        <v>24690</v>
      </c>
      <c r="AC8067" s="136">
        <v>23377</v>
      </c>
      <c r="AD8067" s="135">
        <v>21066</v>
      </c>
      <c r="AE8067" s="137">
        <v>23299</v>
      </c>
      <c r="AF8067" s="138">
        <v>24802</v>
      </c>
    </row>
    <row r="8068" spans="2:32">
      <c r="B8068" s="114">
        <v>8030</v>
      </c>
      <c r="C8068" s="115">
        <v>8030</v>
      </c>
      <c r="D8068" s="116">
        <v>335</v>
      </c>
      <c r="E8068" s="117">
        <v>12</v>
      </c>
      <c r="F8068" s="118">
        <v>1</v>
      </c>
      <c r="G8068" s="119" t="s">
        <v>485</v>
      </c>
      <c r="H8068" s="120">
        <v>11</v>
      </c>
      <c r="I8068" s="115">
        <v>30</v>
      </c>
      <c r="J8068" s="116" t="s">
        <v>485</v>
      </c>
      <c r="K8068" s="121">
        <v>14</v>
      </c>
      <c r="L8068" s="108"/>
      <c r="M8068" s="122">
        <v>16555</v>
      </c>
      <c r="N8068" s="123">
        <v>18413</v>
      </c>
      <c r="O8068" s="124">
        <v>19029</v>
      </c>
      <c r="P8068" s="123">
        <v>19410</v>
      </c>
      <c r="Q8068" s="124">
        <v>20487</v>
      </c>
      <c r="R8068" s="123">
        <v>18312</v>
      </c>
      <c r="S8068" s="124">
        <v>18255</v>
      </c>
      <c r="T8068" s="123">
        <v>20545</v>
      </c>
      <c r="U8068" s="124">
        <v>21659</v>
      </c>
      <c r="V8068" s="123">
        <v>21655</v>
      </c>
      <c r="W8068" s="124">
        <v>20767</v>
      </c>
      <c r="X8068" s="123">
        <v>20068</v>
      </c>
      <c r="Y8068" s="124">
        <v>19770</v>
      </c>
      <c r="Z8068" s="123">
        <v>23167</v>
      </c>
      <c r="AA8068" s="124">
        <v>23602</v>
      </c>
      <c r="AB8068" s="123">
        <v>24481</v>
      </c>
      <c r="AC8068" s="124">
        <v>23209</v>
      </c>
      <c r="AD8068" s="123">
        <v>20921</v>
      </c>
      <c r="AE8068" s="125">
        <v>23123</v>
      </c>
      <c r="AF8068" s="126">
        <v>24385</v>
      </c>
    </row>
    <row r="8069" spans="2:32">
      <c r="B8069" s="127">
        <v>8031</v>
      </c>
      <c r="C8069" s="128">
        <v>8031</v>
      </c>
      <c r="D8069" s="129">
        <v>335</v>
      </c>
      <c r="E8069" s="130">
        <v>12</v>
      </c>
      <c r="F8069" s="131">
        <v>1</v>
      </c>
      <c r="G8069" s="132" t="s">
        <v>485</v>
      </c>
      <c r="H8069" s="133">
        <v>11</v>
      </c>
      <c r="I8069" s="128">
        <v>30</v>
      </c>
      <c r="J8069" s="129" t="s">
        <v>485</v>
      </c>
      <c r="K8069" s="134">
        <v>15</v>
      </c>
      <c r="L8069" s="108"/>
      <c r="M8069" s="81">
        <v>16495</v>
      </c>
      <c r="N8069" s="135">
        <v>18427</v>
      </c>
      <c r="O8069" s="136">
        <v>19060</v>
      </c>
      <c r="P8069" s="135">
        <v>19462</v>
      </c>
      <c r="Q8069" s="136">
        <v>20421</v>
      </c>
      <c r="R8069" s="135">
        <v>18427</v>
      </c>
      <c r="S8069" s="136">
        <v>18355</v>
      </c>
      <c r="T8069" s="135">
        <v>20553</v>
      </c>
      <c r="U8069" s="136">
        <v>21322</v>
      </c>
      <c r="V8069" s="135">
        <v>21765</v>
      </c>
      <c r="W8069" s="136">
        <v>20700</v>
      </c>
      <c r="X8069" s="135">
        <v>20169</v>
      </c>
      <c r="Y8069" s="136">
        <v>19837</v>
      </c>
      <c r="Z8069" s="135">
        <v>22803</v>
      </c>
      <c r="AA8069" s="136">
        <v>23347</v>
      </c>
      <c r="AB8069" s="135">
        <v>24275</v>
      </c>
      <c r="AC8069" s="136">
        <v>23008</v>
      </c>
      <c r="AD8069" s="135">
        <v>20980</v>
      </c>
      <c r="AE8069" s="137">
        <v>23087</v>
      </c>
      <c r="AF8069" s="138">
        <v>23989</v>
      </c>
    </row>
    <row r="8070" spans="2:32">
      <c r="B8070" s="114">
        <v>8032</v>
      </c>
      <c r="C8070" s="115">
        <v>8032</v>
      </c>
      <c r="D8070" s="116">
        <v>335</v>
      </c>
      <c r="E8070" s="117">
        <v>12</v>
      </c>
      <c r="F8070" s="118">
        <v>1</v>
      </c>
      <c r="G8070" s="119" t="s">
        <v>485</v>
      </c>
      <c r="H8070" s="120">
        <v>11</v>
      </c>
      <c r="I8070" s="115">
        <v>30</v>
      </c>
      <c r="J8070" s="116" t="s">
        <v>485</v>
      </c>
      <c r="K8070" s="121">
        <v>16</v>
      </c>
      <c r="L8070" s="108"/>
      <c r="M8070" s="122">
        <v>16503</v>
      </c>
      <c r="N8070" s="123">
        <v>18402</v>
      </c>
      <c r="O8070" s="124">
        <v>19264</v>
      </c>
      <c r="P8070" s="123">
        <v>19596</v>
      </c>
      <c r="Q8070" s="124">
        <v>20409</v>
      </c>
      <c r="R8070" s="123">
        <v>18510</v>
      </c>
      <c r="S8070" s="124">
        <v>18478</v>
      </c>
      <c r="T8070" s="123">
        <v>20477</v>
      </c>
      <c r="U8070" s="124">
        <v>21316</v>
      </c>
      <c r="V8070" s="123">
        <v>21848</v>
      </c>
      <c r="W8070" s="124">
        <v>20620</v>
      </c>
      <c r="X8070" s="123">
        <v>20164</v>
      </c>
      <c r="Y8070" s="124">
        <v>19875</v>
      </c>
      <c r="Z8070" s="123">
        <v>22753</v>
      </c>
      <c r="AA8070" s="124">
        <v>23009</v>
      </c>
      <c r="AB8070" s="123">
        <v>23932</v>
      </c>
      <c r="AC8070" s="124">
        <v>22689</v>
      </c>
      <c r="AD8070" s="123">
        <v>20987</v>
      </c>
      <c r="AE8070" s="125">
        <v>22920</v>
      </c>
      <c r="AF8070" s="126">
        <v>23896</v>
      </c>
    </row>
    <row r="8071" spans="2:32">
      <c r="B8071" s="127">
        <v>8033</v>
      </c>
      <c r="C8071" s="128">
        <v>8033</v>
      </c>
      <c r="D8071" s="129">
        <v>335</v>
      </c>
      <c r="E8071" s="130">
        <v>12</v>
      </c>
      <c r="F8071" s="131">
        <v>1</v>
      </c>
      <c r="G8071" s="132" t="s">
        <v>485</v>
      </c>
      <c r="H8071" s="133">
        <v>11</v>
      </c>
      <c r="I8071" s="128">
        <v>30</v>
      </c>
      <c r="J8071" s="129" t="s">
        <v>485</v>
      </c>
      <c r="K8071" s="134">
        <v>17</v>
      </c>
      <c r="L8071" s="108"/>
      <c r="M8071" s="81">
        <v>17106</v>
      </c>
      <c r="N8071" s="135">
        <v>19057</v>
      </c>
      <c r="O8071" s="136">
        <v>20112</v>
      </c>
      <c r="P8071" s="135">
        <v>20303</v>
      </c>
      <c r="Q8071" s="136">
        <v>21063</v>
      </c>
      <c r="R8071" s="135">
        <v>19279</v>
      </c>
      <c r="S8071" s="136">
        <v>19157</v>
      </c>
      <c r="T8071" s="135">
        <v>21142</v>
      </c>
      <c r="U8071" s="136">
        <v>22020</v>
      </c>
      <c r="V8071" s="135">
        <v>22526</v>
      </c>
      <c r="W8071" s="136">
        <v>21316</v>
      </c>
      <c r="X8071" s="135">
        <v>20988</v>
      </c>
      <c r="Y8071" s="136">
        <v>20693</v>
      </c>
      <c r="Z8071" s="135">
        <v>23435</v>
      </c>
      <c r="AA8071" s="136">
        <v>23646</v>
      </c>
      <c r="AB8071" s="135">
        <v>24521</v>
      </c>
      <c r="AC8071" s="136">
        <v>23155</v>
      </c>
      <c r="AD8071" s="135">
        <v>21831</v>
      </c>
      <c r="AE8071" s="137">
        <v>23586</v>
      </c>
      <c r="AF8071" s="138">
        <v>24601</v>
      </c>
    </row>
    <row r="8072" spans="2:32">
      <c r="B8072" s="114">
        <v>8034</v>
      </c>
      <c r="C8072" s="115">
        <v>8034</v>
      </c>
      <c r="D8072" s="116">
        <v>335</v>
      </c>
      <c r="E8072" s="117">
        <v>12</v>
      </c>
      <c r="F8072" s="118">
        <v>1</v>
      </c>
      <c r="G8072" s="119" t="s">
        <v>485</v>
      </c>
      <c r="H8072" s="120">
        <v>11</v>
      </c>
      <c r="I8072" s="115">
        <v>30</v>
      </c>
      <c r="J8072" s="116" t="s">
        <v>485</v>
      </c>
      <c r="K8072" s="121">
        <v>18</v>
      </c>
      <c r="L8072" s="108"/>
      <c r="M8072" s="122">
        <v>17981</v>
      </c>
      <c r="N8072" s="123">
        <v>19959</v>
      </c>
      <c r="O8072" s="124">
        <v>20703</v>
      </c>
      <c r="P8072" s="123">
        <v>21054</v>
      </c>
      <c r="Q8072" s="124">
        <v>21935</v>
      </c>
      <c r="R8072" s="123">
        <v>20221</v>
      </c>
      <c r="S8072" s="124">
        <v>19998</v>
      </c>
      <c r="T8072" s="123">
        <v>22067</v>
      </c>
      <c r="U8072" s="124">
        <v>22369</v>
      </c>
      <c r="V8072" s="123">
        <v>23594</v>
      </c>
      <c r="W8072" s="124">
        <v>22312</v>
      </c>
      <c r="X8072" s="123">
        <v>22221</v>
      </c>
      <c r="Y8072" s="124">
        <v>21718</v>
      </c>
      <c r="Z8072" s="123">
        <v>23920</v>
      </c>
      <c r="AA8072" s="124">
        <v>24307</v>
      </c>
      <c r="AB8072" s="123">
        <v>25549</v>
      </c>
      <c r="AC8072" s="124">
        <v>24161</v>
      </c>
      <c r="AD8072" s="123">
        <v>22958</v>
      </c>
      <c r="AE8072" s="125">
        <v>24832</v>
      </c>
      <c r="AF8072" s="126">
        <v>25153</v>
      </c>
    </row>
    <row r="8073" spans="2:32">
      <c r="B8073" s="127">
        <v>8035</v>
      </c>
      <c r="C8073" s="128">
        <v>8035</v>
      </c>
      <c r="D8073" s="129">
        <v>335</v>
      </c>
      <c r="E8073" s="130">
        <v>12</v>
      </c>
      <c r="F8073" s="131">
        <v>1</v>
      </c>
      <c r="G8073" s="132" t="s">
        <v>485</v>
      </c>
      <c r="H8073" s="133">
        <v>11</v>
      </c>
      <c r="I8073" s="128">
        <v>30</v>
      </c>
      <c r="J8073" s="129" t="s">
        <v>485</v>
      </c>
      <c r="K8073" s="134">
        <v>19</v>
      </c>
      <c r="L8073" s="108"/>
      <c r="M8073" s="81">
        <v>17779</v>
      </c>
      <c r="N8073" s="135">
        <v>19641</v>
      </c>
      <c r="O8073" s="136">
        <v>20347</v>
      </c>
      <c r="P8073" s="135">
        <v>20872</v>
      </c>
      <c r="Q8073" s="136">
        <v>21693</v>
      </c>
      <c r="R8073" s="135">
        <v>20129</v>
      </c>
      <c r="S8073" s="136">
        <v>19761</v>
      </c>
      <c r="T8073" s="135">
        <v>21756</v>
      </c>
      <c r="U8073" s="136">
        <v>22146</v>
      </c>
      <c r="V8073" s="135">
        <v>23605</v>
      </c>
      <c r="W8073" s="136">
        <v>22206</v>
      </c>
      <c r="X8073" s="135">
        <v>22489</v>
      </c>
      <c r="Y8073" s="136">
        <v>21819</v>
      </c>
      <c r="Z8073" s="135">
        <v>23939</v>
      </c>
      <c r="AA8073" s="136">
        <v>24646</v>
      </c>
      <c r="AB8073" s="135">
        <v>25920</v>
      </c>
      <c r="AC8073" s="136">
        <v>24457</v>
      </c>
      <c r="AD8073" s="135">
        <v>23226</v>
      </c>
      <c r="AE8073" s="137">
        <v>25013</v>
      </c>
      <c r="AF8073" s="138">
        <v>25297</v>
      </c>
    </row>
    <row r="8074" spans="2:32">
      <c r="B8074" s="114">
        <v>8036</v>
      </c>
      <c r="C8074" s="115">
        <v>8036</v>
      </c>
      <c r="D8074" s="116">
        <v>335</v>
      </c>
      <c r="E8074" s="117">
        <v>12</v>
      </c>
      <c r="F8074" s="118">
        <v>1</v>
      </c>
      <c r="G8074" s="119" t="s">
        <v>485</v>
      </c>
      <c r="H8074" s="120">
        <v>11</v>
      </c>
      <c r="I8074" s="115">
        <v>30</v>
      </c>
      <c r="J8074" s="116" t="s">
        <v>485</v>
      </c>
      <c r="K8074" s="121">
        <v>20</v>
      </c>
      <c r="L8074" s="108"/>
      <c r="M8074" s="122">
        <v>17417</v>
      </c>
      <c r="N8074" s="123">
        <v>19305</v>
      </c>
      <c r="O8074" s="124">
        <v>20124</v>
      </c>
      <c r="P8074" s="123">
        <v>20762</v>
      </c>
      <c r="Q8074" s="124">
        <v>21637</v>
      </c>
      <c r="R8074" s="123">
        <v>19905</v>
      </c>
      <c r="S8074" s="124">
        <v>19714</v>
      </c>
      <c r="T8074" s="123">
        <v>21629</v>
      </c>
      <c r="U8074" s="124">
        <v>22107</v>
      </c>
      <c r="V8074" s="123">
        <v>23789</v>
      </c>
      <c r="W8074" s="124">
        <v>22271</v>
      </c>
      <c r="X8074" s="123">
        <v>22642</v>
      </c>
      <c r="Y8074" s="124">
        <v>22175</v>
      </c>
      <c r="Z8074" s="123">
        <v>24351</v>
      </c>
      <c r="AA8074" s="124">
        <v>25168</v>
      </c>
      <c r="AB8074" s="123">
        <v>26520</v>
      </c>
      <c r="AC8074" s="124">
        <v>24885</v>
      </c>
      <c r="AD8074" s="123">
        <v>23783</v>
      </c>
      <c r="AE8074" s="125">
        <v>25338</v>
      </c>
      <c r="AF8074" s="126">
        <v>25879</v>
      </c>
    </row>
    <row r="8075" spans="2:32">
      <c r="B8075" s="127">
        <v>8037</v>
      </c>
      <c r="C8075" s="128">
        <v>8037</v>
      </c>
      <c r="D8075" s="129">
        <v>335</v>
      </c>
      <c r="E8075" s="130">
        <v>12</v>
      </c>
      <c r="F8075" s="131">
        <v>1</v>
      </c>
      <c r="G8075" s="132" t="s">
        <v>485</v>
      </c>
      <c r="H8075" s="133">
        <v>11</v>
      </c>
      <c r="I8075" s="128">
        <v>30</v>
      </c>
      <c r="J8075" s="129" t="s">
        <v>485</v>
      </c>
      <c r="K8075" s="134">
        <v>21</v>
      </c>
      <c r="L8075" s="108"/>
      <c r="M8075" s="81">
        <v>17173</v>
      </c>
      <c r="N8075" s="135">
        <v>19082</v>
      </c>
      <c r="O8075" s="136">
        <v>19864</v>
      </c>
      <c r="P8075" s="135">
        <v>20535</v>
      </c>
      <c r="Q8075" s="136">
        <v>21434</v>
      </c>
      <c r="R8075" s="135">
        <v>19833</v>
      </c>
      <c r="S8075" s="136">
        <v>19609</v>
      </c>
      <c r="T8075" s="135">
        <v>21565</v>
      </c>
      <c r="U8075" s="136">
        <v>22169</v>
      </c>
      <c r="V8075" s="135">
        <v>23916</v>
      </c>
      <c r="W8075" s="136">
        <v>22508</v>
      </c>
      <c r="X8075" s="135">
        <v>23119</v>
      </c>
      <c r="Y8075" s="136">
        <v>22545</v>
      </c>
      <c r="Z8075" s="135">
        <v>24839</v>
      </c>
      <c r="AA8075" s="136">
        <v>25786</v>
      </c>
      <c r="AB8075" s="135">
        <v>27116</v>
      </c>
      <c r="AC8075" s="136">
        <v>25557</v>
      </c>
      <c r="AD8075" s="135">
        <v>24405</v>
      </c>
      <c r="AE8075" s="137">
        <v>25846</v>
      </c>
      <c r="AF8075" s="138">
        <v>26589</v>
      </c>
    </row>
    <row r="8076" spans="2:32">
      <c r="B8076" s="114">
        <v>8038</v>
      </c>
      <c r="C8076" s="115">
        <v>8038</v>
      </c>
      <c r="D8076" s="116">
        <v>335</v>
      </c>
      <c r="E8076" s="117">
        <v>12</v>
      </c>
      <c r="F8076" s="118">
        <v>1</v>
      </c>
      <c r="G8076" s="119" t="s">
        <v>485</v>
      </c>
      <c r="H8076" s="120">
        <v>11</v>
      </c>
      <c r="I8076" s="115">
        <v>30</v>
      </c>
      <c r="J8076" s="116" t="s">
        <v>485</v>
      </c>
      <c r="K8076" s="121">
        <v>22</v>
      </c>
      <c r="L8076" s="108"/>
      <c r="M8076" s="122">
        <v>16721</v>
      </c>
      <c r="N8076" s="123">
        <v>18317</v>
      </c>
      <c r="O8076" s="124">
        <v>19197</v>
      </c>
      <c r="P8076" s="123">
        <v>19944</v>
      </c>
      <c r="Q8076" s="124">
        <v>20793</v>
      </c>
      <c r="R8076" s="123">
        <v>19551</v>
      </c>
      <c r="S8076" s="124">
        <v>19240</v>
      </c>
      <c r="T8076" s="123">
        <v>20959</v>
      </c>
      <c r="U8076" s="124">
        <v>21749</v>
      </c>
      <c r="V8076" s="123">
        <v>23518</v>
      </c>
      <c r="W8076" s="124">
        <v>22220</v>
      </c>
      <c r="X8076" s="123">
        <v>23200</v>
      </c>
      <c r="Y8076" s="124">
        <v>22472</v>
      </c>
      <c r="Z8076" s="123">
        <v>24690</v>
      </c>
      <c r="AA8076" s="124">
        <v>25784</v>
      </c>
      <c r="AB8076" s="123">
        <v>26992</v>
      </c>
      <c r="AC8076" s="124">
        <v>25528</v>
      </c>
      <c r="AD8076" s="123">
        <v>24485</v>
      </c>
      <c r="AE8076" s="125">
        <v>25586</v>
      </c>
      <c r="AF8076" s="126">
        <v>26577</v>
      </c>
    </row>
    <row r="8077" spans="2:32">
      <c r="B8077" s="127">
        <v>8039</v>
      </c>
      <c r="C8077" s="128">
        <v>8039</v>
      </c>
      <c r="D8077" s="129">
        <v>335</v>
      </c>
      <c r="E8077" s="130">
        <v>12</v>
      </c>
      <c r="F8077" s="131">
        <v>1</v>
      </c>
      <c r="G8077" s="132" t="s">
        <v>485</v>
      </c>
      <c r="H8077" s="133">
        <v>11</v>
      </c>
      <c r="I8077" s="128">
        <v>30</v>
      </c>
      <c r="J8077" s="129" t="s">
        <v>485</v>
      </c>
      <c r="K8077" s="134">
        <v>23</v>
      </c>
      <c r="L8077" s="108"/>
      <c r="M8077" s="81">
        <v>16061</v>
      </c>
      <c r="N8077" s="135">
        <v>17230</v>
      </c>
      <c r="O8077" s="136">
        <v>18322</v>
      </c>
      <c r="P8077" s="135">
        <v>18978</v>
      </c>
      <c r="Q8077" s="136">
        <v>19825</v>
      </c>
      <c r="R8077" s="135">
        <v>18964</v>
      </c>
      <c r="S8077" s="136">
        <v>18622</v>
      </c>
      <c r="T8077" s="135">
        <v>19979</v>
      </c>
      <c r="U8077" s="136">
        <v>21061</v>
      </c>
      <c r="V8077" s="135">
        <v>22689</v>
      </c>
      <c r="W8077" s="136">
        <v>21583</v>
      </c>
      <c r="X8077" s="135">
        <v>22824</v>
      </c>
      <c r="Y8077" s="136">
        <v>22049</v>
      </c>
      <c r="Z8077" s="135">
        <v>24173</v>
      </c>
      <c r="AA8077" s="136">
        <v>25202</v>
      </c>
      <c r="AB8077" s="135">
        <v>26372</v>
      </c>
      <c r="AC8077" s="136">
        <v>25036</v>
      </c>
      <c r="AD8077" s="135">
        <v>24153</v>
      </c>
      <c r="AE8077" s="137">
        <v>24782</v>
      </c>
      <c r="AF8077" s="138">
        <v>26146</v>
      </c>
    </row>
    <row r="8078" spans="2:32">
      <c r="B8078" s="114">
        <v>8040</v>
      </c>
      <c r="C8078" s="115">
        <v>8040</v>
      </c>
      <c r="D8078" s="116">
        <v>335</v>
      </c>
      <c r="E8078" s="117">
        <v>12</v>
      </c>
      <c r="F8078" s="118">
        <v>1</v>
      </c>
      <c r="G8078" s="119" t="s">
        <v>485</v>
      </c>
      <c r="H8078" s="120">
        <v>11</v>
      </c>
      <c r="I8078" s="115">
        <v>30</v>
      </c>
      <c r="J8078" s="116" t="s">
        <v>485</v>
      </c>
      <c r="K8078" s="121">
        <v>24</v>
      </c>
      <c r="L8078" s="108"/>
      <c r="M8078" s="122">
        <v>15200</v>
      </c>
      <c r="N8078" s="123">
        <v>16049</v>
      </c>
      <c r="O8078" s="124">
        <v>17262</v>
      </c>
      <c r="P8078" s="123">
        <v>17891</v>
      </c>
      <c r="Q8078" s="124">
        <v>18632</v>
      </c>
      <c r="R8078" s="123">
        <v>18173</v>
      </c>
      <c r="S8078" s="124">
        <v>17897</v>
      </c>
      <c r="T8078" s="123">
        <v>18921</v>
      </c>
      <c r="U8078" s="124">
        <v>20173</v>
      </c>
      <c r="V8078" s="123">
        <v>21678</v>
      </c>
      <c r="W8078" s="124">
        <v>20704</v>
      </c>
      <c r="X8078" s="123">
        <v>22205</v>
      </c>
      <c r="Y8078" s="124">
        <v>21428</v>
      </c>
      <c r="Z8078" s="123">
        <v>23367</v>
      </c>
      <c r="AA8078" s="124">
        <v>24347</v>
      </c>
      <c r="AB8078" s="123">
        <v>25403</v>
      </c>
      <c r="AC8078" s="124">
        <v>24202</v>
      </c>
      <c r="AD8078" s="123">
        <v>23578</v>
      </c>
      <c r="AE8078" s="125">
        <v>23830</v>
      </c>
      <c r="AF8078" s="126">
        <v>25382</v>
      </c>
    </row>
    <row r="8079" spans="2:32">
      <c r="B8079" s="127">
        <v>8041</v>
      </c>
      <c r="C8079" s="128">
        <v>8041</v>
      </c>
      <c r="D8079" s="129">
        <v>336</v>
      </c>
      <c r="E8079" s="130">
        <v>12</v>
      </c>
      <c r="F8079" s="131">
        <v>2</v>
      </c>
      <c r="G8079" s="132" t="s">
        <v>485</v>
      </c>
      <c r="H8079" s="133">
        <v>12</v>
      </c>
      <c r="I8079" s="128">
        <v>1</v>
      </c>
      <c r="J8079" s="129" t="s">
        <v>485</v>
      </c>
      <c r="K8079" s="134">
        <v>1</v>
      </c>
      <c r="L8079" s="108"/>
      <c r="M8079" s="81">
        <v>14109</v>
      </c>
      <c r="N8079" s="135">
        <v>15397</v>
      </c>
      <c r="O8079" s="136">
        <v>16597</v>
      </c>
      <c r="P8079" s="135">
        <v>17258</v>
      </c>
      <c r="Q8079" s="136">
        <v>16298</v>
      </c>
      <c r="R8079" s="135">
        <v>16821</v>
      </c>
      <c r="S8079" s="136">
        <v>17044</v>
      </c>
      <c r="T8079" s="135">
        <v>18531</v>
      </c>
      <c r="U8079" s="136">
        <v>19680</v>
      </c>
      <c r="V8079" s="135">
        <v>19403</v>
      </c>
      <c r="W8079" s="136">
        <v>19828</v>
      </c>
      <c r="X8079" s="135">
        <v>20262</v>
      </c>
      <c r="Y8079" s="136">
        <v>20210</v>
      </c>
      <c r="Z8079" s="135">
        <v>22907</v>
      </c>
      <c r="AA8079" s="136">
        <v>23957</v>
      </c>
      <c r="AB8079" s="135">
        <v>23121</v>
      </c>
      <c r="AC8079" s="136">
        <v>23167</v>
      </c>
      <c r="AD8079" s="135">
        <v>22131</v>
      </c>
      <c r="AE8079" s="137">
        <v>23964</v>
      </c>
      <c r="AF8079" s="138">
        <v>25003</v>
      </c>
    </row>
    <row r="8080" spans="2:32">
      <c r="B8080" s="114">
        <v>8042</v>
      </c>
      <c r="C8080" s="115">
        <v>8042</v>
      </c>
      <c r="D8080" s="116">
        <v>336</v>
      </c>
      <c r="E8080" s="117">
        <v>12</v>
      </c>
      <c r="F8080" s="118">
        <v>2</v>
      </c>
      <c r="G8080" s="119" t="s">
        <v>485</v>
      </c>
      <c r="H8080" s="120">
        <v>12</v>
      </c>
      <c r="I8080" s="115">
        <v>1</v>
      </c>
      <c r="J8080" s="116" t="s">
        <v>485</v>
      </c>
      <c r="K8080" s="121">
        <v>2</v>
      </c>
      <c r="L8080" s="108"/>
      <c r="M8080" s="122">
        <v>13640</v>
      </c>
      <c r="N8080" s="123">
        <v>14986</v>
      </c>
      <c r="O8080" s="124">
        <v>16197</v>
      </c>
      <c r="P8080" s="123">
        <v>16866</v>
      </c>
      <c r="Q8080" s="124">
        <v>15854</v>
      </c>
      <c r="R8080" s="123">
        <v>16329</v>
      </c>
      <c r="S8080" s="124">
        <v>16696</v>
      </c>
      <c r="T8080" s="123">
        <v>18140</v>
      </c>
      <c r="U8080" s="124">
        <v>19352</v>
      </c>
      <c r="V8080" s="123">
        <v>18967</v>
      </c>
      <c r="W8080" s="124">
        <v>19337</v>
      </c>
      <c r="X8080" s="123">
        <v>19729</v>
      </c>
      <c r="Y8080" s="124">
        <v>19823</v>
      </c>
      <c r="Z8080" s="123">
        <v>22443</v>
      </c>
      <c r="AA8080" s="124">
        <v>23458</v>
      </c>
      <c r="AB8080" s="123">
        <v>22542</v>
      </c>
      <c r="AC8080" s="124">
        <v>22596</v>
      </c>
      <c r="AD8080" s="123">
        <v>21683</v>
      </c>
      <c r="AE8080" s="125">
        <v>23432</v>
      </c>
      <c r="AF8080" s="126">
        <v>24493</v>
      </c>
    </row>
    <row r="8081" spans="2:32">
      <c r="B8081" s="127">
        <v>8043</v>
      </c>
      <c r="C8081" s="128">
        <v>8043</v>
      </c>
      <c r="D8081" s="129">
        <v>336</v>
      </c>
      <c r="E8081" s="130">
        <v>12</v>
      </c>
      <c r="F8081" s="131">
        <v>2</v>
      </c>
      <c r="G8081" s="132" t="s">
        <v>485</v>
      </c>
      <c r="H8081" s="133">
        <v>12</v>
      </c>
      <c r="I8081" s="128">
        <v>1</v>
      </c>
      <c r="J8081" s="129" t="s">
        <v>485</v>
      </c>
      <c r="K8081" s="134">
        <v>3</v>
      </c>
      <c r="L8081" s="108"/>
      <c r="M8081" s="81">
        <v>13341</v>
      </c>
      <c r="N8081" s="135">
        <v>14750</v>
      </c>
      <c r="O8081" s="136">
        <v>15981</v>
      </c>
      <c r="P8081" s="135">
        <v>16708</v>
      </c>
      <c r="Q8081" s="136">
        <v>15674</v>
      </c>
      <c r="R8081" s="135">
        <v>16090</v>
      </c>
      <c r="S8081" s="136">
        <v>16636</v>
      </c>
      <c r="T8081" s="135">
        <v>18000</v>
      </c>
      <c r="U8081" s="136">
        <v>19222</v>
      </c>
      <c r="V8081" s="135">
        <v>18811</v>
      </c>
      <c r="W8081" s="136">
        <v>19198</v>
      </c>
      <c r="X8081" s="135">
        <v>19453</v>
      </c>
      <c r="Y8081" s="136">
        <v>19710</v>
      </c>
      <c r="Z8081" s="135">
        <v>22161</v>
      </c>
      <c r="AA8081" s="136">
        <v>23180</v>
      </c>
      <c r="AB8081" s="135">
        <v>22249</v>
      </c>
      <c r="AC8081" s="136">
        <v>22343</v>
      </c>
      <c r="AD8081" s="135">
        <v>21511</v>
      </c>
      <c r="AE8081" s="137">
        <v>23093</v>
      </c>
      <c r="AF8081" s="138">
        <v>24148</v>
      </c>
    </row>
    <row r="8082" spans="2:32">
      <c r="B8082" s="114">
        <v>8044</v>
      </c>
      <c r="C8082" s="115">
        <v>8044</v>
      </c>
      <c r="D8082" s="116">
        <v>336</v>
      </c>
      <c r="E8082" s="117">
        <v>12</v>
      </c>
      <c r="F8082" s="118">
        <v>2</v>
      </c>
      <c r="G8082" s="119" t="s">
        <v>485</v>
      </c>
      <c r="H8082" s="120">
        <v>12</v>
      </c>
      <c r="I8082" s="115">
        <v>1</v>
      </c>
      <c r="J8082" s="116" t="s">
        <v>485</v>
      </c>
      <c r="K8082" s="121">
        <v>4</v>
      </c>
      <c r="L8082" s="108"/>
      <c r="M8082" s="122">
        <v>13161</v>
      </c>
      <c r="N8082" s="123">
        <v>14689</v>
      </c>
      <c r="O8082" s="124">
        <v>15893</v>
      </c>
      <c r="P8082" s="123">
        <v>16647</v>
      </c>
      <c r="Q8082" s="124">
        <v>15541</v>
      </c>
      <c r="R8082" s="123">
        <v>15881</v>
      </c>
      <c r="S8082" s="124">
        <v>16556</v>
      </c>
      <c r="T8082" s="123">
        <v>17847</v>
      </c>
      <c r="U8082" s="124">
        <v>18993</v>
      </c>
      <c r="V8082" s="123">
        <v>18484</v>
      </c>
      <c r="W8082" s="124">
        <v>18879</v>
      </c>
      <c r="X8082" s="123">
        <v>18979</v>
      </c>
      <c r="Y8082" s="124">
        <v>19379</v>
      </c>
      <c r="Z8082" s="123">
        <v>21623</v>
      </c>
      <c r="AA8082" s="124">
        <v>22628</v>
      </c>
      <c r="AB8082" s="123">
        <v>21569</v>
      </c>
      <c r="AC8082" s="124">
        <v>21738</v>
      </c>
      <c r="AD8082" s="123">
        <v>21028</v>
      </c>
      <c r="AE8082" s="125">
        <v>22463</v>
      </c>
      <c r="AF8082" s="126">
        <v>23449</v>
      </c>
    </row>
    <row r="8083" spans="2:32">
      <c r="B8083" s="127">
        <v>8045</v>
      </c>
      <c r="C8083" s="128">
        <v>8045</v>
      </c>
      <c r="D8083" s="129">
        <v>336</v>
      </c>
      <c r="E8083" s="130">
        <v>12</v>
      </c>
      <c r="F8083" s="131">
        <v>2</v>
      </c>
      <c r="G8083" s="132" t="s">
        <v>485</v>
      </c>
      <c r="H8083" s="133">
        <v>12</v>
      </c>
      <c r="I8083" s="128">
        <v>1</v>
      </c>
      <c r="J8083" s="129" t="s">
        <v>485</v>
      </c>
      <c r="K8083" s="134">
        <v>5</v>
      </c>
      <c r="L8083" s="108"/>
      <c r="M8083" s="81">
        <v>12960</v>
      </c>
      <c r="N8083" s="135">
        <v>14760</v>
      </c>
      <c r="O8083" s="136">
        <v>16010</v>
      </c>
      <c r="P8083" s="135">
        <v>16728</v>
      </c>
      <c r="Q8083" s="136">
        <v>15615</v>
      </c>
      <c r="R8083" s="135">
        <v>15624</v>
      </c>
      <c r="S8083" s="136">
        <v>16622</v>
      </c>
      <c r="T8083" s="135">
        <v>17754</v>
      </c>
      <c r="U8083" s="136">
        <v>18836</v>
      </c>
      <c r="V8083" s="135">
        <v>18312</v>
      </c>
      <c r="W8083" s="136">
        <v>18445</v>
      </c>
      <c r="X8083" s="135">
        <v>18331</v>
      </c>
      <c r="Y8083" s="136">
        <v>19167</v>
      </c>
      <c r="Z8083" s="135">
        <v>21134</v>
      </c>
      <c r="AA8083" s="136">
        <v>22119</v>
      </c>
      <c r="AB8083" s="135">
        <v>21045</v>
      </c>
      <c r="AC8083" s="136">
        <v>20957</v>
      </c>
      <c r="AD8083" s="135">
        <v>20644</v>
      </c>
      <c r="AE8083" s="137">
        <v>21824</v>
      </c>
      <c r="AF8083" s="138">
        <v>22760</v>
      </c>
    </row>
    <row r="8084" spans="2:32">
      <c r="B8084" s="114">
        <v>8046</v>
      </c>
      <c r="C8084" s="115">
        <v>8046</v>
      </c>
      <c r="D8084" s="116">
        <v>336</v>
      </c>
      <c r="E8084" s="117">
        <v>12</v>
      </c>
      <c r="F8084" s="118">
        <v>2</v>
      </c>
      <c r="G8084" s="119" t="s">
        <v>485</v>
      </c>
      <c r="H8084" s="120">
        <v>12</v>
      </c>
      <c r="I8084" s="115">
        <v>1</v>
      </c>
      <c r="J8084" s="116" t="s">
        <v>485</v>
      </c>
      <c r="K8084" s="121">
        <v>6</v>
      </c>
      <c r="L8084" s="108"/>
      <c r="M8084" s="122">
        <v>12786</v>
      </c>
      <c r="N8084" s="123">
        <v>15258</v>
      </c>
      <c r="O8084" s="124">
        <v>16531</v>
      </c>
      <c r="P8084" s="123">
        <v>17155</v>
      </c>
      <c r="Q8084" s="124">
        <v>16064</v>
      </c>
      <c r="R8084" s="123">
        <v>15405</v>
      </c>
      <c r="S8084" s="124">
        <v>17075</v>
      </c>
      <c r="T8084" s="123">
        <v>18036</v>
      </c>
      <c r="U8084" s="124">
        <v>19089</v>
      </c>
      <c r="V8084" s="123">
        <v>18463</v>
      </c>
      <c r="W8084" s="124">
        <v>18023</v>
      </c>
      <c r="X8084" s="123">
        <v>17701</v>
      </c>
      <c r="Y8084" s="124">
        <v>19294</v>
      </c>
      <c r="Z8084" s="123">
        <v>20995</v>
      </c>
      <c r="AA8084" s="124">
        <v>21880</v>
      </c>
      <c r="AB8084" s="123">
        <v>20813</v>
      </c>
      <c r="AC8084" s="124">
        <v>20172</v>
      </c>
      <c r="AD8084" s="123">
        <v>20615</v>
      </c>
      <c r="AE8084" s="125">
        <v>21546</v>
      </c>
      <c r="AF8084" s="126">
        <v>22425</v>
      </c>
    </row>
    <row r="8085" spans="2:32">
      <c r="B8085" s="127">
        <v>8047</v>
      </c>
      <c r="C8085" s="128">
        <v>8047</v>
      </c>
      <c r="D8085" s="129">
        <v>336</v>
      </c>
      <c r="E8085" s="130">
        <v>12</v>
      </c>
      <c r="F8085" s="131">
        <v>2</v>
      </c>
      <c r="G8085" s="132" t="s">
        <v>485</v>
      </c>
      <c r="H8085" s="133">
        <v>12</v>
      </c>
      <c r="I8085" s="128">
        <v>1</v>
      </c>
      <c r="J8085" s="129" t="s">
        <v>485</v>
      </c>
      <c r="K8085" s="134">
        <v>7</v>
      </c>
      <c r="L8085" s="108"/>
      <c r="M8085" s="81">
        <v>13063</v>
      </c>
      <c r="N8085" s="135">
        <v>16483</v>
      </c>
      <c r="O8085" s="136">
        <v>17639</v>
      </c>
      <c r="P8085" s="135">
        <v>18379</v>
      </c>
      <c r="Q8085" s="136">
        <v>17115</v>
      </c>
      <c r="R8085" s="135">
        <v>15569</v>
      </c>
      <c r="S8085" s="136">
        <v>18270</v>
      </c>
      <c r="T8085" s="135">
        <v>18976</v>
      </c>
      <c r="U8085" s="136">
        <v>20015</v>
      </c>
      <c r="V8085" s="135">
        <v>19351</v>
      </c>
      <c r="W8085" s="136">
        <v>18210</v>
      </c>
      <c r="X8085" s="135">
        <v>17581</v>
      </c>
      <c r="Y8085" s="136">
        <v>20151</v>
      </c>
      <c r="Z8085" s="135">
        <v>21586</v>
      </c>
      <c r="AA8085" s="136">
        <v>22620</v>
      </c>
      <c r="AB8085" s="135">
        <v>21351</v>
      </c>
      <c r="AC8085" s="136">
        <v>20143</v>
      </c>
      <c r="AD8085" s="135">
        <v>21367</v>
      </c>
      <c r="AE8085" s="137">
        <v>22041</v>
      </c>
      <c r="AF8085" s="138">
        <v>22853</v>
      </c>
    </row>
    <row r="8086" spans="2:32">
      <c r="B8086" s="114">
        <v>8048</v>
      </c>
      <c r="C8086" s="115">
        <v>8048</v>
      </c>
      <c r="D8086" s="116">
        <v>336</v>
      </c>
      <c r="E8086" s="117">
        <v>12</v>
      </c>
      <c r="F8086" s="118">
        <v>2</v>
      </c>
      <c r="G8086" s="119" t="s">
        <v>485</v>
      </c>
      <c r="H8086" s="120">
        <v>12</v>
      </c>
      <c r="I8086" s="115">
        <v>1</v>
      </c>
      <c r="J8086" s="116" t="s">
        <v>485</v>
      </c>
      <c r="K8086" s="121">
        <v>8</v>
      </c>
      <c r="L8086" s="108"/>
      <c r="M8086" s="122">
        <v>13948</v>
      </c>
      <c r="N8086" s="123">
        <v>17846</v>
      </c>
      <c r="O8086" s="124">
        <v>18960</v>
      </c>
      <c r="P8086" s="123">
        <v>19903</v>
      </c>
      <c r="Q8086" s="124">
        <v>18419</v>
      </c>
      <c r="R8086" s="123">
        <v>16401</v>
      </c>
      <c r="S8086" s="124">
        <v>19794</v>
      </c>
      <c r="T8086" s="123">
        <v>20259</v>
      </c>
      <c r="U8086" s="124">
        <v>21217</v>
      </c>
      <c r="V8086" s="123">
        <v>20622</v>
      </c>
      <c r="W8086" s="124">
        <v>19217</v>
      </c>
      <c r="X8086" s="123">
        <v>18270</v>
      </c>
      <c r="Y8086" s="124">
        <v>21497</v>
      </c>
      <c r="Z8086" s="123">
        <v>22701</v>
      </c>
      <c r="AA8086" s="124">
        <v>23940</v>
      </c>
      <c r="AB8086" s="123">
        <v>22428</v>
      </c>
      <c r="AC8086" s="124">
        <v>21038</v>
      </c>
      <c r="AD8086" s="123">
        <v>22675</v>
      </c>
      <c r="AE8086" s="125">
        <v>23036</v>
      </c>
      <c r="AF8086" s="126">
        <v>23869</v>
      </c>
    </row>
    <row r="8087" spans="2:32">
      <c r="B8087" s="127">
        <v>8049</v>
      </c>
      <c r="C8087" s="128">
        <v>8049</v>
      </c>
      <c r="D8087" s="129">
        <v>336</v>
      </c>
      <c r="E8087" s="130">
        <v>12</v>
      </c>
      <c r="F8087" s="131">
        <v>2</v>
      </c>
      <c r="G8087" s="132" t="s">
        <v>485</v>
      </c>
      <c r="H8087" s="133">
        <v>12</v>
      </c>
      <c r="I8087" s="128">
        <v>1</v>
      </c>
      <c r="J8087" s="129" t="s">
        <v>485</v>
      </c>
      <c r="K8087" s="134">
        <v>9</v>
      </c>
      <c r="L8087" s="108"/>
      <c r="M8087" s="81">
        <v>14548</v>
      </c>
      <c r="N8087" s="135">
        <v>18266</v>
      </c>
      <c r="O8087" s="136">
        <v>19241</v>
      </c>
      <c r="P8087" s="135">
        <v>20153</v>
      </c>
      <c r="Q8087" s="136">
        <v>18811</v>
      </c>
      <c r="R8087" s="135">
        <v>17001</v>
      </c>
      <c r="S8087" s="136">
        <v>20331</v>
      </c>
      <c r="T8087" s="135">
        <v>20768</v>
      </c>
      <c r="U8087" s="136">
        <v>21395</v>
      </c>
      <c r="V8087" s="135">
        <v>20975</v>
      </c>
      <c r="W8087" s="136">
        <v>19908</v>
      </c>
      <c r="X8087" s="135">
        <v>18768</v>
      </c>
      <c r="Y8087" s="136">
        <v>21900</v>
      </c>
      <c r="Z8087" s="135">
        <v>22876</v>
      </c>
      <c r="AA8087" s="136">
        <v>24137</v>
      </c>
      <c r="AB8087" s="135">
        <v>22702</v>
      </c>
      <c r="AC8087" s="136">
        <v>21554</v>
      </c>
      <c r="AD8087" s="135">
        <v>23066</v>
      </c>
      <c r="AE8087" s="137">
        <v>23383</v>
      </c>
      <c r="AF8087" s="138">
        <v>23970</v>
      </c>
    </row>
    <row r="8088" spans="2:32">
      <c r="B8088" s="114">
        <v>8050</v>
      </c>
      <c r="C8088" s="115">
        <v>8050</v>
      </c>
      <c r="D8088" s="116">
        <v>336</v>
      </c>
      <c r="E8088" s="117">
        <v>12</v>
      </c>
      <c r="F8088" s="118">
        <v>2</v>
      </c>
      <c r="G8088" s="119" t="s">
        <v>485</v>
      </c>
      <c r="H8088" s="120">
        <v>12</v>
      </c>
      <c r="I8088" s="115">
        <v>1</v>
      </c>
      <c r="J8088" s="116" t="s">
        <v>485</v>
      </c>
      <c r="K8088" s="121">
        <v>10</v>
      </c>
      <c r="L8088" s="108"/>
      <c r="M8088" s="122">
        <v>15007</v>
      </c>
      <c r="N8088" s="123">
        <v>18406</v>
      </c>
      <c r="O8088" s="124">
        <v>19253</v>
      </c>
      <c r="P8088" s="123">
        <v>20041</v>
      </c>
      <c r="Q8088" s="124">
        <v>18896</v>
      </c>
      <c r="R8088" s="123">
        <v>17475</v>
      </c>
      <c r="S8088" s="124">
        <v>20583</v>
      </c>
      <c r="T8088" s="123">
        <v>21017</v>
      </c>
      <c r="U8088" s="124">
        <v>21418</v>
      </c>
      <c r="V8088" s="123">
        <v>21053</v>
      </c>
      <c r="W8088" s="124">
        <v>20239</v>
      </c>
      <c r="X8088" s="123">
        <v>19289</v>
      </c>
      <c r="Y8088" s="124">
        <v>22188</v>
      </c>
      <c r="Z8088" s="123">
        <v>23110</v>
      </c>
      <c r="AA8088" s="124">
        <v>24215</v>
      </c>
      <c r="AB8088" s="123">
        <v>22881</v>
      </c>
      <c r="AC8088" s="124">
        <v>21935</v>
      </c>
      <c r="AD8088" s="123">
        <v>23386</v>
      </c>
      <c r="AE8088" s="125">
        <v>23940</v>
      </c>
      <c r="AF8088" s="126">
        <v>24239</v>
      </c>
    </row>
    <row r="8089" spans="2:32">
      <c r="B8089" s="127">
        <v>8051</v>
      </c>
      <c r="C8089" s="128">
        <v>8051</v>
      </c>
      <c r="D8089" s="129">
        <v>336</v>
      </c>
      <c r="E8089" s="130">
        <v>12</v>
      </c>
      <c r="F8089" s="131">
        <v>2</v>
      </c>
      <c r="G8089" s="132" t="s">
        <v>485</v>
      </c>
      <c r="H8089" s="133">
        <v>12</v>
      </c>
      <c r="I8089" s="128">
        <v>1</v>
      </c>
      <c r="J8089" s="129" t="s">
        <v>485</v>
      </c>
      <c r="K8089" s="134">
        <v>11</v>
      </c>
      <c r="L8089" s="108"/>
      <c r="M8089" s="81">
        <v>15382</v>
      </c>
      <c r="N8089" s="135">
        <v>18529</v>
      </c>
      <c r="O8089" s="136">
        <v>19272</v>
      </c>
      <c r="P8089" s="135">
        <v>19807</v>
      </c>
      <c r="Q8089" s="136">
        <v>18844</v>
      </c>
      <c r="R8089" s="135">
        <v>17728</v>
      </c>
      <c r="S8089" s="136">
        <v>20591</v>
      </c>
      <c r="T8089" s="135">
        <v>21096</v>
      </c>
      <c r="U8089" s="136">
        <v>21343</v>
      </c>
      <c r="V8089" s="135">
        <v>20894</v>
      </c>
      <c r="W8089" s="136">
        <v>20287</v>
      </c>
      <c r="X8089" s="135">
        <v>19515</v>
      </c>
      <c r="Y8089" s="136">
        <v>22201</v>
      </c>
      <c r="Z8089" s="135">
        <v>23430</v>
      </c>
      <c r="AA8089" s="136">
        <v>24296</v>
      </c>
      <c r="AB8089" s="135">
        <v>22897</v>
      </c>
      <c r="AC8089" s="136">
        <v>22050</v>
      </c>
      <c r="AD8089" s="135">
        <v>23415</v>
      </c>
      <c r="AE8089" s="137">
        <v>24507</v>
      </c>
      <c r="AF8089" s="138">
        <v>24595</v>
      </c>
    </row>
    <row r="8090" spans="2:32">
      <c r="B8090" s="114">
        <v>8052</v>
      </c>
      <c r="C8090" s="115">
        <v>8052</v>
      </c>
      <c r="D8090" s="116">
        <v>336</v>
      </c>
      <c r="E8090" s="117">
        <v>12</v>
      </c>
      <c r="F8090" s="118">
        <v>2</v>
      </c>
      <c r="G8090" s="119" t="s">
        <v>485</v>
      </c>
      <c r="H8090" s="120">
        <v>12</v>
      </c>
      <c r="I8090" s="115">
        <v>1</v>
      </c>
      <c r="J8090" s="116" t="s">
        <v>485</v>
      </c>
      <c r="K8090" s="121">
        <v>12</v>
      </c>
      <c r="L8090" s="108"/>
      <c r="M8090" s="122">
        <v>15636</v>
      </c>
      <c r="N8090" s="123">
        <v>18529</v>
      </c>
      <c r="O8090" s="124">
        <v>19222</v>
      </c>
      <c r="P8090" s="123">
        <v>19631</v>
      </c>
      <c r="Q8090" s="124">
        <v>18767</v>
      </c>
      <c r="R8090" s="123">
        <v>17852</v>
      </c>
      <c r="S8090" s="124">
        <v>20531</v>
      </c>
      <c r="T8090" s="123">
        <v>20918</v>
      </c>
      <c r="U8090" s="124">
        <v>21143</v>
      </c>
      <c r="V8090" s="123">
        <v>20689</v>
      </c>
      <c r="W8090" s="124">
        <v>20143</v>
      </c>
      <c r="X8090" s="123">
        <v>19575</v>
      </c>
      <c r="Y8090" s="124">
        <v>22119</v>
      </c>
      <c r="Z8090" s="123">
        <v>23517</v>
      </c>
      <c r="AA8090" s="124">
        <v>24308</v>
      </c>
      <c r="AB8090" s="123">
        <v>23048</v>
      </c>
      <c r="AC8090" s="124">
        <v>21935</v>
      </c>
      <c r="AD8090" s="123">
        <v>23318</v>
      </c>
      <c r="AE8090" s="125">
        <v>24626</v>
      </c>
      <c r="AF8090" s="126">
        <v>24689</v>
      </c>
    </row>
    <row r="8091" spans="2:32">
      <c r="B8091" s="127">
        <v>8053</v>
      </c>
      <c r="C8091" s="128">
        <v>8053</v>
      </c>
      <c r="D8091" s="129">
        <v>336</v>
      </c>
      <c r="E8091" s="130">
        <v>12</v>
      </c>
      <c r="F8091" s="131">
        <v>2</v>
      </c>
      <c r="G8091" s="132" t="s">
        <v>485</v>
      </c>
      <c r="H8091" s="133">
        <v>12</v>
      </c>
      <c r="I8091" s="128">
        <v>1</v>
      </c>
      <c r="J8091" s="129" t="s">
        <v>485</v>
      </c>
      <c r="K8091" s="134">
        <v>13</v>
      </c>
      <c r="L8091" s="108"/>
      <c r="M8091" s="81">
        <v>15747</v>
      </c>
      <c r="N8091" s="135">
        <v>18481</v>
      </c>
      <c r="O8091" s="136">
        <v>19129</v>
      </c>
      <c r="P8091" s="135">
        <v>19573</v>
      </c>
      <c r="Q8091" s="136">
        <v>18664</v>
      </c>
      <c r="R8091" s="135">
        <v>17910</v>
      </c>
      <c r="S8091" s="136">
        <v>20354</v>
      </c>
      <c r="T8091" s="135">
        <v>20725</v>
      </c>
      <c r="U8091" s="136">
        <v>20918</v>
      </c>
      <c r="V8091" s="135">
        <v>20553</v>
      </c>
      <c r="W8091" s="136">
        <v>19901</v>
      </c>
      <c r="X8091" s="135">
        <v>19574</v>
      </c>
      <c r="Y8091" s="136">
        <v>21875</v>
      </c>
      <c r="Z8091" s="135">
        <v>23498</v>
      </c>
      <c r="AA8091" s="136">
        <v>24364</v>
      </c>
      <c r="AB8091" s="135">
        <v>23022</v>
      </c>
      <c r="AC8091" s="136">
        <v>21651</v>
      </c>
      <c r="AD8091" s="135">
        <v>23083</v>
      </c>
      <c r="AE8091" s="137">
        <v>24582</v>
      </c>
      <c r="AF8091" s="138">
        <v>24666</v>
      </c>
    </row>
    <row r="8092" spans="2:32">
      <c r="B8092" s="114">
        <v>8054</v>
      </c>
      <c r="C8092" s="115">
        <v>8054</v>
      </c>
      <c r="D8092" s="116">
        <v>336</v>
      </c>
      <c r="E8092" s="117">
        <v>12</v>
      </c>
      <c r="F8092" s="118">
        <v>2</v>
      </c>
      <c r="G8092" s="119" t="s">
        <v>485</v>
      </c>
      <c r="H8092" s="120">
        <v>12</v>
      </c>
      <c r="I8092" s="115">
        <v>1</v>
      </c>
      <c r="J8092" s="116" t="s">
        <v>485</v>
      </c>
      <c r="K8092" s="121">
        <v>14</v>
      </c>
      <c r="L8092" s="108"/>
      <c r="M8092" s="122">
        <v>15812</v>
      </c>
      <c r="N8092" s="123">
        <v>18509</v>
      </c>
      <c r="O8092" s="124">
        <v>19181</v>
      </c>
      <c r="P8092" s="123">
        <v>19636</v>
      </c>
      <c r="Q8092" s="124">
        <v>18670</v>
      </c>
      <c r="R8092" s="123">
        <v>17939</v>
      </c>
      <c r="S8092" s="124">
        <v>20353</v>
      </c>
      <c r="T8092" s="123">
        <v>20585</v>
      </c>
      <c r="U8092" s="124">
        <v>20912</v>
      </c>
      <c r="V8092" s="123">
        <v>20530</v>
      </c>
      <c r="W8092" s="124">
        <v>19726</v>
      </c>
      <c r="X8092" s="123">
        <v>19563</v>
      </c>
      <c r="Y8092" s="124">
        <v>21825</v>
      </c>
      <c r="Z8092" s="123">
        <v>23399</v>
      </c>
      <c r="AA8092" s="124">
        <v>24265</v>
      </c>
      <c r="AB8092" s="123">
        <v>22993</v>
      </c>
      <c r="AC8092" s="124">
        <v>21424</v>
      </c>
      <c r="AD8092" s="123">
        <v>23012</v>
      </c>
      <c r="AE8092" s="125">
        <v>24273</v>
      </c>
      <c r="AF8092" s="126">
        <v>24542</v>
      </c>
    </row>
    <row r="8093" spans="2:32">
      <c r="B8093" s="127">
        <v>8055</v>
      </c>
      <c r="C8093" s="128">
        <v>8055</v>
      </c>
      <c r="D8093" s="129">
        <v>336</v>
      </c>
      <c r="E8093" s="130">
        <v>12</v>
      </c>
      <c r="F8093" s="131">
        <v>2</v>
      </c>
      <c r="G8093" s="132" t="s">
        <v>485</v>
      </c>
      <c r="H8093" s="133">
        <v>12</v>
      </c>
      <c r="I8093" s="128">
        <v>1</v>
      </c>
      <c r="J8093" s="129" t="s">
        <v>485</v>
      </c>
      <c r="K8093" s="134">
        <v>15</v>
      </c>
      <c r="L8093" s="108"/>
      <c r="M8093" s="81">
        <v>15927</v>
      </c>
      <c r="N8093" s="135">
        <v>18559</v>
      </c>
      <c r="O8093" s="136">
        <v>19249</v>
      </c>
      <c r="P8093" s="135">
        <v>19798</v>
      </c>
      <c r="Q8093" s="136">
        <v>18661</v>
      </c>
      <c r="R8093" s="135">
        <v>18058</v>
      </c>
      <c r="S8093" s="136">
        <v>20384</v>
      </c>
      <c r="T8093" s="135">
        <v>20562</v>
      </c>
      <c r="U8093" s="136">
        <v>20988</v>
      </c>
      <c r="V8093" s="135">
        <v>20489</v>
      </c>
      <c r="W8093" s="136">
        <v>19695</v>
      </c>
      <c r="X8093" s="135">
        <v>19665</v>
      </c>
      <c r="Y8093" s="136">
        <v>21843</v>
      </c>
      <c r="Z8093" s="135">
        <v>23170</v>
      </c>
      <c r="AA8093" s="136">
        <v>24083</v>
      </c>
      <c r="AB8093" s="135">
        <v>22825</v>
      </c>
      <c r="AC8093" s="136">
        <v>21366</v>
      </c>
      <c r="AD8093" s="135">
        <v>22999</v>
      </c>
      <c r="AE8093" s="137">
        <v>23896</v>
      </c>
      <c r="AF8093" s="138">
        <v>24295</v>
      </c>
    </row>
    <row r="8094" spans="2:32">
      <c r="B8094" s="114">
        <v>8056</v>
      </c>
      <c r="C8094" s="115">
        <v>8056</v>
      </c>
      <c r="D8094" s="116">
        <v>336</v>
      </c>
      <c r="E8094" s="117">
        <v>12</v>
      </c>
      <c r="F8094" s="118">
        <v>2</v>
      </c>
      <c r="G8094" s="119" t="s">
        <v>485</v>
      </c>
      <c r="H8094" s="120">
        <v>12</v>
      </c>
      <c r="I8094" s="115">
        <v>1</v>
      </c>
      <c r="J8094" s="116" t="s">
        <v>485</v>
      </c>
      <c r="K8094" s="121">
        <v>16</v>
      </c>
      <c r="L8094" s="108"/>
      <c r="M8094" s="122">
        <v>16060</v>
      </c>
      <c r="N8094" s="123">
        <v>18698</v>
      </c>
      <c r="O8094" s="124">
        <v>19372</v>
      </c>
      <c r="P8094" s="123">
        <v>19984</v>
      </c>
      <c r="Q8094" s="124">
        <v>18686</v>
      </c>
      <c r="R8094" s="123">
        <v>18176</v>
      </c>
      <c r="S8094" s="124">
        <v>20302</v>
      </c>
      <c r="T8094" s="123">
        <v>20799</v>
      </c>
      <c r="U8094" s="124">
        <v>21040</v>
      </c>
      <c r="V8094" s="123">
        <v>20409</v>
      </c>
      <c r="W8094" s="124">
        <v>19697</v>
      </c>
      <c r="X8094" s="123">
        <v>19704</v>
      </c>
      <c r="Y8094" s="124">
        <v>21689</v>
      </c>
      <c r="Z8094" s="123">
        <v>22825</v>
      </c>
      <c r="AA8094" s="124">
        <v>23733</v>
      </c>
      <c r="AB8094" s="123">
        <v>22503</v>
      </c>
      <c r="AC8094" s="124">
        <v>21301</v>
      </c>
      <c r="AD8094" s="123">
        <v>22815</v>
      </c>
      <c r="AE8094" s="125">
        <v>23785</v>
      </c>
      <c r="AF8094" s="126">
        <v>23922</v>
      </c>
    </row>
    <row r="8095" spans="2:32">
      <c r="B8095" s="127">
        <v>8057</v>
      </c>
      <c r="C8095" s="128">
        <v>8057</v>
      </c>
      <c r="D8095" s="129">
        <v>336</v>
      </c>
      <c r="E8095" s="130">
        <v>12</v>
      </c>
      <c r="F8095" s="131">
        <v>2</v>
      </c>
      <c r="G8095" s="132" t="s">
        <v>485</v>
      </c>
      <c r="H8095" s="133">
        <v>12</v>
      </c>
      <c r="I8095" s="128">
        <v>1</v>
      </c>
      <c r="J8095" s="129" t="s">
        <v>485</v>
      </c>
      <c r="K8095" s="134">
        <v>17</v>
      </c>
      <c r="L8095" s="108"/>
      <c r="M8095" s="81">
        <v>16775</v>
      </c>
      <c r="N8095" s="135">
        <v>19542</v>
      </c>
      <c r="O8095" s="136">
        <v>20082</v>
      </c>
      <c r="P8095" s="135">
        <v>20742</v>
      </c>
      <c r="Q8095" s="136">
        <v>19372</v>
      </c>
      <c r="R8095" s="135">
        <v>18863</v>
      </c>
      <c r="S8095" s="136">
        <v>20965</v>
      </c>
      <c r="T8095" s="135">
        <v>21650</v>
      </c>
      <c r="U8095" s="136">
        <v>21842</v>
      </c>
      <c r="V8095" s="135">
        <v>21099</v>
      </c>
      <c r="W8095" s="136">
        <v>20584</v>
      </c>
      <c r="X8095" s="135">
        <v>20518</v>
      </c>
      <c r="Y8095" s="136">
        <v>22335</v>
      </c>
      <c r="Z8095" s="135">
        <v>23459</v>
      </c>
      <c r="AA8095" s="136">
        <v>24324</v>
      </c>
      <c r="AB8095" s="135">
        <v>22969</v>
      </c>
      <c r="AC8095" s="136">
        <v>22244</v>
      </c>
      <c r="AD8095" s="135">
        <v>23480</v>
      </c>
      <c r="AE8095" s="137">
        <v>24493</v>
      </c>
      <c r="AF8095" s="138">
        <v>24593</v>
      </c>
    </row>
    <row r="8096" spans="2:32">
      <c r="B8096" s="114">
        <v>8058</v>
      </c>
      <c r="C8096" s="115">
        <v>8058</v>
      </c>
      <c r="D8096" s="116">
        <v>336</v>
      </c>
      <c r="E8096" s="117">
        <v>12</v>
      </c>
      <c r="F8096" s="118">
        <v>2</v>
      </c>
      <c r="G8096" s="119" t="s">
        <v>485</v>
      </c>
      <c r="H8096" s="120">
        <v>12</v>
      </c>
      <c r="I8096" s="115">
        <v>1</v>
      </c>
      <c r="J8096" s="116" t="s">
        <v>485</v>
      </c>
      <c r="K8096" s="121">
        <v>18</v>
      </c>
      <c r="L8096" s="108"/>
      <c r="M8096" s="122">
        <v>17570</v>
      </c>
      <c r="N8096" s="123">
        <v>20166</v>
      </c>
      <c r="O8096" s="124">
        <v>20865</v>
      </c>
      <c r="P8096" s="123">
        <v>21739</v>
      </c>
      <c r="Q8096" s="124">
        <v>20234</v>
      </c>
      <c r="R8096" s="123">
        <v>19728</v>
      </c>
      <c r="S8096" s="124">
        <v>21876</v>
      </c>
      <c r="T8096" s="123">
        <v>22202</v>
      </c>
      <c r="U8096" s="124">
        <v>22431</v>
      </c>
      <c r="V8096" s="123">
        <v>22047</v>
      </c>
      <c r="W8096" s="124">
        <v>21576</v>
      </c>
      <c r="X8096" s="123">
        <v>21488</v>
      </c>
      <c r="Y8096" s="124">
        <v>23478</v>
      </c>
      <c r="Z8096" s="123">
        <v>24098</v>
      </c>
      <c r="AA8096" s="124">
        <v>25341</v>
      </c>
      <c r="AB8096" s="123">
        <v>23969</v>
      </c>
      <c r="AC8096" s="124">
        <v>23457</v>
      </c>
      <c r="AD8096" s="123">
        <v>24726</v>
      </c>
      <c r="AE8096" s="125">
        <v>25059</v>
      </c>
      <c r="AF8096" s="126">
        <v>25317</v>
      </c>
    </row>
    <row r="8097" spans="2:32">
      <c r="B8097" s="127">
        <v>8059</v>
      </c>
      <c r="C8097" s="128">
        <v>8059</v>
      </c>
      <c r="D8097" s="129">
        <v>336</v>
      </c>
      <c r="E8097" s="130">
        <v>12</v>
      </c>
      <c r="F8097" s="131">
        <v>2</v>
      </c>
      <c r="G8097" s="132" t="s">
        <v>485</v>
      </c>
      <c r="H8097" s="133">
        <v>12</v>
      </c>
      <c r="I8097" s="128">
        <v>1</v>
      </c>
      <c r="J8097" s="129" t="s">
        <v>485</v>
      </c>
      <c r="K8097" s="134">
        <v>19</v>
      </c>
      <c r="L8097" s="108"/>
      <c r="M8097" s="81">
        <v>17194</v>
      </c>
      <c r="N8097" s="135">
        <v>19803</v>
      </c>
      <c r="O8097" s="136">
        <v>20684</v>
      </c>
      <c r="P8097" s="135">
        <v>21485</v>
      </c>
      <c r="Q8097" s="136">
        <v>19947</v>
      </c>
      <c r="R8097" s="135">
        <v>19489</v>
      </c>
      <c r="S8097" s="136">
        <v>21557</v>
      </c>
      <c r="T8097" s="135">
        <v>21947</v>
      </c>
      <c r="U8097" s="136">
        <v>22396</v>
      </c>
      <c r="V8097" s="135">
        <v>21870</v>
      </c>
      <c r="W8097" s="136">
        <v>21524</v>
      </c>
      <c r="X8097" s="135">
        <v>21541</v>
      </c>
      <c r="Y8097" s="136">
        <v>23531</v>
      </c>
      <c r="Z8097" s="135">
        <v>24402</v>
      </c>
      <c r="AA8097" s="136">
        <v>25682</v>
      </c>
      <c r="AB8097" s="135">
        <v>24245</v>
      </c>
      <c r="AC8097" s="136">
        <v>23636</v>
      </c>
      <c r="AD8097" s="135">
        <v>24925</v>
      </c>
      <c r="AE8097" s="137">
        <v>25223</v>
      </c>
      <c r="AF8097" s="138">
        <v>25773</v>
      </c>
    </row>
    <row r="8098" spans="2:32">
      <c r="B8098" s="114">
        <v>8060</v>
      </c>
      <c r="C8098" s="115">
        <v>8060</v>
      </c>
      <c r="D8098" s="116">
        <v>336</v>
      </c>
      <c r="E8098" s="117">
        <v>12</v>
      </c>
      <c r="F8098" s="118">
        <v>2</v>
      </c>
      <c r="G8098" s="119" t="s">
        <v>485</v>
      </c>
      <c r="H8098" s="120">
        <v>12</v>
      </c>
      <c r="I8098" s="115">
        <v>1</v>
      </c>
      <c r="J8098" s="116" t="s">
        <v>485</v>
      </c>
      <c r="K8098" s="121">
        <v>20</v>
      </c>
      <c r="L8098" s="108"/>
      <c r="M8098" s="122">
        <v>16979</v>
      </c>
      <c r="N8098" s="123">
        <v>19526</v>
      </c>
      <c r="O8098" s="124">
        <v>20534</v>
      </c>
      <c r="P8098" s="123">
        <v>21399</v>
      </c>
      <c r="Q8098" s="124">
        <v>19593</v>
      </c>
      <c r="R8098" s="123">
        <v>19404</v>
      </c>
      <c r="S8098" s="124">
        <v>21394</v>
      </c>
      <c r="T8098" s="123">
        <v>21838</v>
      </c>
      <c r="U8098" s="124">
        <v>22541</v>
      </c>
      <c r="V8098" s="123">
        <v>21835</v>
      </c>
      <c r="W8098" s="124">
        <v>21474</v>
      </c>
      <c r="X8098" s="123">
        <v>21824</v>
      </c>
      <c r="Y8098" s="124">
        <v>23712</v>
      </c>
      <c r="Z8098" s="123">
        <v>24862</v>
      </c>
      <c r="AA8098" s="124">
        <v>26226</v>
      </c>
      <c r="AB8098" s="123">
        <v>24632</v>
      </c>
      <c r="AC8098" s="124">
        <v>24014</v>
      </c>
      <c r="AD8098" s="123">
        <v>25255</v>
      </c>
      <c r="AE8098" s="125">
        <v>25782</v>
      </c>
      <c r="AF8098" s="126">
        <v>26417</v>
      </c>
    </row>
    <row r="8099" spans="2:32">
      <c r="B8099" s="127">
        <v>8061</v>
      </c>
      <c r="C8099" s="128">
        <v>8061</v>
      </c>
      <c r="D8099" s="129">
        <v>336</v>
      </c>
      <c r="E8099" s="130">
        <v>12</v>
      </c>
      <c r="F8099" s="131">
        <v>2</v>
      </c>
      <c r="G8099" s="132" t="s">
        <v>485</v>
      </c>
      <c r="H8099" s="133">
        <v>12</v>
      </c>
      <c r="I8099" s="128">
        <v>1</v>
      </c>
      <c r="J8099" s="129" t="s">
        <v>485</v>
      </c>
      <c r="K8099" s="134">
        <v>21</v>
      </c>
      <c r="L8099" s="108"/>
      <c r="M8099" s="81">
        <v>16741</v>
      </c>
      <c r="N8099" s="135">
        <v>19255</v>
      </c>
      <c r="O8099" s="136">
        <v>20284</v>
      </c>
      <c r="P8099" s="135">
        <v>21180</v>
      </c>
      <c r="Q8099" s="136">
        <v>19427</v>
      </c>
      <c r="R8099" s="135">
        <v>19264</v>
      </c>
      <c r="S8099" s="136">
        <v>21285</v>
      </c>
      <c r="T8099" s="135">
        <v>21839</v>
      </c>
      <c r="U8099" s="136">
        <v>22660</v>
      </c>
      <c r="V8099" s="135">
        <v>21988</v>
      </c>
      <c r="W8099" s="136">
        <v>21734</v>
      </c>
      <c r="X8099" s="135">
        <v>22127</v>
      </c>
      <c r="Y8099" s="136">
        <v>24022</v>
      </c>
      <c r="Z8099" s="135">
        <v>25412</v>
      </c>
      <c r="AA8099" s="136">
        <v>26783</v>
      </c>
      <c r="AB8099" s="135">
        <v>25271</v>
      </c>
      <c r="AC8099" s="136">
        <v>24710</v>
      </c>
      <c r="AD8099" s="135">
        <v>25758</v>
      </c>
      <c r="AE8099" s="137">
        <v>26499</v>
      </c>
      <c r="AF8099" s="138">
        <v>27222</v>
      </c>
    </row>
    <row r="8100" spans="2:32">
      <c r="B8100" s="114">
        <v>8062</v>
      </c>
      <c r="C8100" s="115">
        <v>8062</v>
      </c>
      <c r="D8100" s="116">
        <v>336</v>
      </c>
      <c r="E8100" s="117">
        <v>12</v>
      </c>
      <c r="F8100" s="118">
        <v>2</v>
      </c>
      <c r="G8100" s="119" t="s">
        <v>485</v>
      </c>
      <c r="H8100" s="120">
        <v>12</v>
      </c>
      <c r="I8100" s="115">
        <v>1</v>
      </c>
      <c r="J8100" s="116" t="s">
        <v>485</v>
      </c>
      <c r="K8100" s="121">
        <v>22</v>
      </c>
      <c r="L8100" s="108"/>
      <c r="M8100" s="122">
        <v>16236</v>
      </c>
      <c r="N8100" s="123">
        <v>18570</v>
      </c>
      <c r="O8100" s="124">
        <v>19661</v>
      </c>
      <c r="P8100" s="123">
        <v>20535</v>
      </c>
      <c r="Q8100" s="124">
        <v>18853</v>
      </c>
      <c r="R8100" s="123">
        <v>18845</v>
      </c>
      <c r="S8100" s="124">
        <v>20631</v>
      </c>
      <c r="T8100" s="123">
        <v>21378</v>
      </c>
      <c r="U8100" s="124">
        <v>22339</v>
      </c>
      <c r="V8100" s="123">
        <v>21637</v>
      </c>
      <c r="W8100" s="124">
        <v>21632</v>
      </c>
      <c r="X8100" s="123">
        <v>22000</v>
      </c>
      <c r="Y8100" s="124">
        <v>23619</v>
      </c>
      <c r="Z8100" s="123">
        <v>25355</v>
      </c>
      <c r="AA8100" s="124">
        <v>26619</v>
      </c>
      <c r="AB8100" s="123">
        <v>25202</v>
      </c>
      <c r="AC8100" s="124">
        <v>24843</v>
      </c>
      <c r="AD8100" s="123">
        <v>25477</v>
      </c>
      <c r="AE8100" s="125">
        <v>26473</v>
      </c>
      <c r="AF8100" s="126">
        <v>27331</v>
      </c>
    </row>
    <row r="8101" spans="2:32">
      <c r="B8101" s="127">
        <v>8063</v>
      </c>
      <c r="C8101" s="128">
        <v>8063</v>
      </c>
      <c r="D8101" s="129">
        <v>336</v>
      </c>
      <c r="E8101" s="130">
        <v>12</v>
      </c>
      <c r="F8101" s="131">
        <v>2</v>
      </c>
      <c r="G8101" s="132" t="s">
        <v>485</v>
      </c>
      <c r="H8101" s="133">
        <v>12</v>
      </c>
      <c r="I8101" s="128">
        <v>1</v>
      </c>
      <c r="J8101" s="129" t="s">
        <v>485</v>
      </c>
      <c r="K8101" s="134">
        <v>23</v>
      </c>
      <c r="L8101" s="108"/>
      <c r="M8101" s="81">
        <v>15559</v>
      </c>
      <c r="N8101" s="135">
        <v>17701</v>
      </c>
      <c r="O8101" s="136">
        <v>18696</v>
      </c>
      <c r="P8101" s="135">
        <v>19566</v>
      </c>
      <c r="Q8101" s="136">
        <v>18019</v>
      </c>
      <c r="R8101" s="135">
        <v>18228</v>
      </c>
      <c r="S8101" s="136">
        <v>19651</v>
      </c>
      <c r="T8101" s="135">
        <v>20659</v>
      </c>
      <c r="U8101" s="136">
        <v>21541</v>
      </c>
      <c r="V8101" s="135">
        <v>21000</v>
      </c>
      <c r="W8101" s="136">
        <v>21239</v>
      </c>
      <c r="X8101" s="135">
        <v>21580</v>
      </c>
      <c r="Y8101" s="136">
        <v>22747</v>
      </c>
      <c r="Z8101" s="135">
        <v>24777</v>
      </c>
      <c r="AA8101" s="136">
        <v>26007</v>
      </c>
      <c r="AB8101" s="135">
        <v>24723</v>
      </c>
      <c r="AC8101" s="136">
        <v>24560</v>
      </c>
      <c r="AD8101" s="135">
        <v>24694</v>
      </c>
      <c r="AE8101" s="137">
        <v>26056</v>
      </c>
      <c r="AF8101" s="138">
        <v>26824</v>
      </c>
    </row>
    <row r="8102" spans="2:32">
      <c r="B8102" s="114">
        <v>8064</v>
      </c>
      <c r="C8102" s="115">
        <v>8064</v>
      </c>
      <c r="D8102" s="116">
        <v>336</v>
      </c>
      <c r="E8102" s="117">
        <v>12</v>
      </c>
      <c r="F8102" s="118">
        <v>2</v>
      </c>
      <c r="G8102" s="119" t="s">
        <v>485</v>
      </c>
      <c r="H8102" s="120">
        <v>12</v>
      </c>
      <c r="I8102" s="115">
        <v>1</v>
      </c>
      <c r="J8102" s="116" t="s">
        <v>485</v>
      </c>
      <c r="K8102" s="121">
        <v>24</v>
      </c>
      <c r="L8102" s="108"/>
      <c r="M8102" s="122">
        <v>14704</v>
      </c>
      <c r="N8102" s="123">
        <v>16654</v>
      </c>
      <c r="O8102" s="124">
        <v>17609</v>
      </c>
      <c r="P8102" s="123">
        <v>18402</v>
      </c>
      <c r="Q8102" s="124">
        <v>16974</v>
      </c>
      <c r="R8102" s="123">
        <v>17499</v>
      </c>
      <c r="S8102" s="124">
        <v>18592</v>
      </c>
      <c r="T8102" s="123">
        <v>19784</v>
      </c>
      <c r="U8102" s="124">
        <v>20597</v>
      </c>
      <c r="V8102" s="123">
        <v>20141</v>
      </c>
      <c r="W8102" s="124">
        <v>20552</v>
      </c>
      <c r="X8102" s="123">
        <v>20971</v>
      </c>
      <c r="Y8102" s="124">
        <v>21757</v>
      </c>
      <c r="Z8102" s="123">
        <v>23946</v>
      </c>
      <c r="AA8102" s="124">
        <v>25059</v>
      </c>
      <c r="AB8102" s="123">
        <v>23910</v>
      </c>
      <c r="AC8102" s="124">
        <v>23907</v>
      </c>
      <c r="AD8102" s="123">
        <v>23762</v>
      </c>
      <c r="AE8102" s="125">
        <v>25317</v>
      </c>
      <c r="AF8102" s="126">
        <v>26037</v>
      </c>
    </row>
    <row r="8103" spans="2:32">
      <c r="B8103" s="127">
        <v>8065</v>
      </c>
      <c r="C8103" s="128">
        <v>8065</v>
      </c>
      <c r="D8103" s="129">
        <v>337</v>
      </c>
      <c r="E8103" s="130">
        <v>12</v>
      </c>
      <c r="F8103" s="131">
        <v>3</v>
      </c>
      <c r="G8103" s="132" t="s">
        <v>485</v>
      </c>
      <c r="H8103" s="133">
        <v>12</v>
      </c>
      <c r="I8103" s="128">
        <v>2</v>
      </c>
      <c r="J8103" s="129" t="s">
        <v>485</v>
      </c>
      <c r="K8103" s="134">
        <v>1</v>
      </c>
      <c r="L8103" s="108"/>
      <c r="M8103" s="81">
        <v>14003</v>
      </c>
      <c r="N8103" s="135">
        <v>15987</v>
      </c>
      <c r="O8103" s="136">
        <v>16946</v>
      </c>
      <c r="P8103" s="135">
        <v>16017</v>
      </c>
      <c r="Q8103" s="136">
        <v>16129</v>
      </c>
      <c r="R8103" s="135">
        <v>16662</v>
      </c>
      <c r="S8103" s="136">
        <v>18127</v>
      </c>
      <c r="T8103" s="135">
        <v>19213</v>
      </c>
      <c r="U8103" s="136">
        <v>20102</v>
      </c>
      <c r="V8103" s="135">
        <v>19273</v>
      </c>
      <c r="W8103" s="136">
        <v>19511</v>
      </c>
      <c r="X8103" s="135">
        <v>19791</v>
      </c>
      <c r="Y8103" s="136">
        <v>21628</v>
      </c>
      <c r="Z8103" s="135">
        <v>23502</v>
      </c>
      <c r="AA8103" s="136">
        <v>22750</v>
      </c>
      <c r="AB8103" s="135">
        <v>22851</v>
      </c>
      <c r="AC8103" s="136">
        <v>22340</v>
      </c>
      <c r="AD8103" s="135">
        <v>23863</v>
      </c>
      <c r="AE8103" s="137">
        <v>24925</v>
      </c>
      <c r="AF8103" s="138">
        <v>25682</v>
      </c>
    </row>
    <row r="8104" spans="2:32">
      <c r="B8104" s="114">
        <v>8066</v>
      </c>
      <c r="C8104" s="115">
        <v>8066</v>
      </c>
      <c r="D8104" s="116">
        <v>337</v>
      </c>
      <c r="E8104" s="117">
        <v>12</v>
      </c>
      <c r="F8104" s="118">
        <v>3</v>
      </c>
      <c r="G8104" s="119" t="s">
        <v>485</v>
      </c>
      <c r="H8104" s="120">
        <v>12</v>
      </c>
      <c r="I8104" s="115">
        <v>2</v>
      </c>
      <c r="J8104" s="116" t="s">
        <v>485</v>
      </c>
      <c r="K8104" s="121">
        <v>2</v>
      </c>
      <c r="L8104" s="108"/>
      <c r="M8104" s="122">
        <v>13620</v>
      </c>
      <c r="N8104" s="123">
        <v>15551</v>
      </c>
      <c r="O8104" s="124">
        <v>16535</v>
      </c>
      <c r="P8104" s="123">
        <v>15538</v>
      </c>
      <c r="Q8104" s="124">
        <v>15649</v>
      </c>
      <c r="R8104" s="123">
        <v>16287</v>
      </c>
      <c r="S8104" s="124">
        <v>17715</v>
      </c>
      <c r="T8104" s="123">
        <v>18858</v>
      </c>
      <c r="U8104" s="124">
        <v>19739</v>
      </c>
      <c r="V8104" s="123">
        <v>18789</v>
      </c>
      <c r="W8104" s="124">
        <v>19137</v>
      </c>
      <c r="X8104" s="123">
        <v>19400</v>
      </c>
      <c r="Y8104" s="124">
        <v>21163</v>
      </c>
      <c r="Z8104" s="123">
        <v>23009</v>
      </c>
      <c r="AA8104" s="124">
        <v>22171</v>
      </c>
      <c r="AB8104" s="123">
        <v>22267</v>
      </c>
      <c r="AC8104" s="124">
        <v>21858</v>
      </c>
      <c r="AD8104" s="123">
        <v>23316</v>
      </c>
      <c r="AE8104" s="125">
        <v>24401</v>
      </c>
      <c r="AF8104" s="126">
        <v>25121</v>
      </c>
    </row>
    <row r="8105" spans="2:32">
      <c r="B8105" s="127">
        <v>8067</v>
      </c>
      <c r="C8105" s="128">
        <v>8067</v>
      </c>
      <c r="D8105" s="129">
        <v>337</v>
      </c>
      <c r="E8105" s="130">
        <v>12</v>
      </c>
      <c r="F8105" s="131">
        <v>3</v>
      </c>
      <c r="G8105" s="132" t="s">
        <v>485</v>
      </c>
      <c r="H8105" s="133">
        <v>12</v>
      </c>
      <c r="I8105" s="128">
        <v>2</v>
      </c>
      <c r="J8105" s="129" t="s">
        <v>485</v>
      </c>
      <c r="K8105" s="134">
        <v>3</v>
      </c>
      <c r="L8105" s="108"/>
      <c r="M8105" s="81">
        <v>13478</v>
      </c>
      <c r="N8105" s="135">
        <v>15315</v>
      </c>
      <c r="O8105" s="136">
        <v>16359</v>
      </c>
      <c r="P8105" s="135">
        <v>15346</v>
      </c>
      <c r="Q8105" s="136">
        <v>15503</v>
      </c>
      <c r="R8105" s="135">
        <v>16212</v>
      </c>
      <c r="S8105" s="136">
        <v>17568</v>
      </c>
      <c r="T8105" s="135">
        <v>18729</v>
      </c>
      <c r="U8105" s="136">
        <v>19655</v>
      </c>
      <c r="V8105" s="135">
        <v>18680</v>
      </c>
      <c r="W8105" s="136">
        <v>19041</v>
      </c>
      <c r="X8105" s="135">
        <v>19312</v>
      </c>
      <c r="Y8105" s="136">
        <v>20916</v>
      </c>
      <c r="Z8105" s="135">
        <v>22753</v>
      </c>
      <c r="AA8105" s="136">
        <v>21897</v>
      </c>
      <c r="AB8105" s="135">
        <v>22035</v>
      </c>
      <c r="AC8105" s="136">
        <v>21635</v>
      </c>
      <c r="AD8105" s="135">
        <v>22982</v>
      </c>
      <c r="AE8105" s="137">
        <v>24063</v>
      </c>
      <c r="AF8105" s="138">
        <v>24797</v>
      </c>
    </row>
    <row r="8106" spans="2:32">
      <c r="B8106" s="114">
        <v>8068</v>
      </c>
      <c r="C8106" s="115">
        <v>8068</v>
      </c>
      <c r="D8106" s="116">
        <v>337</v>
      </c>
      <c r="E8106" s="117">
        <v>12</v>
      </c>
      <c r="F8106" s="118">
        <v>3</v>
      </c>
      <c r="G8106" s="119" t="s">
        <v>485</v>
      </c>
      <c r="H8106" s="120">
        <v>12</v>
      </c>
      <c r="I8106" s="115">
        <v>2</v>
      </c>
      <c r="J8106" s="116" t="s">
        <v>485</v>
      </c>
      <c r="K8106" s="121">
        <v>4</v>
      </c>
      <c r="L8106" s="108"/>
      <c r="M8106" s="122">
        <v>13425</v>
      </c>
      <c r="N8106" s="123">
        <v>15236</v>
      </c>
      <c r="O8106" s="124">
        <v>16302</v>
      </c>
      <c r="P8106" s="123">
        <v>15222</v>
      </c>
      <c r="Q8106" s="124">
        <v>15384</v>
      </c>
      <c r="R8106" s="123">
        <v>16143</v>
      </c>
      <c r="S8106" s="124">
        <v>17445</v>
      </c>
      <c r="T8106" s="123">
        <v>18543</v>
      </c>
      <c r="U8106" s="124">
        <v>19458</v>
      </c>
      <c r="V8106" s="123">
        <v>18415</v>
      </c>
      <c r="W8106" s="124">
        <v>18757</v>
      </c>
      <c r="X8106" s="123">
        <v>19025</v>
      </c>
      <c r="Y8106" s="124">
        <v>20473</v>
      </c>
      <c r="Z8106" s="123">
        <v>22245</v>
      </c>
      <c r="AA8106" s="124">
        <v>21256</v>
      </c>
      <c r="AB8106" s="123">
        <v>21451</v>
      </c>
      <c r="AC8106" s="124">
        <v>21103</v>
      </c>
      <c r="AD8106" s="123">
        <v>22362</v>
      </c>
      <c r="AE8106" s="125">
        <v>23371</v>
      </c>
      <c r="AF8106" s="126">
        <v>24127</v>
      </c>
    </row>
    <row r="8107" spans="2:32">
      <c r="B8107" s="127">
        <v>8069</v>
      </c>
      <c r="C8107" s="128">
        <v>8069</v>
      </c>
      <c r="D8107" s="129">
        <v>337</v>
      </c>
      <c r="E8107" s="130">
        <v>12</v>
      </c>
      <c r="F8107" s="131">
        <v>3</v>
      </c>
      <c r="G8107" s="132" t="s">
        <v>485</v>
      </c>
      <c r="H8107" s="133">
        <v>12</v>
      </c>
      <c r="I8107" s="128">
        <v>2</v>
      </c>
      <c r="J8107" s="129" t="s">
        <v>485</v>
      </c>
      <c r="K8107" s="134">
        <v>5</v>
      </c>
      <c r="L8107" s="108"/>
      <c r="M8107" s="81">
        <v>13566</v>
      </c>
      <c r="N8107" s="135">
        <v>15335</v>
      </c>
      <c r="O8107" s="136">
        <v>16379</v>
      </c>
      <c r="P8107" s="135">
        <v>15305</v>
      </c>
      <c r="Q8107" s="136">
        <v>15255</v>
      </c>
      <c r="R8107" s="135">
        <v>16217</v>
      </c>
      <c r="S8107" s="136">
        <v>17380</v>
      </c>
      <c r="T8107" s="135">
        <v>18434</v>
      </c>
      <c r="U8107" s="136">
        <v>19385</v>
      </c>
      <c r="V8107" s="135">
        <v>18039</v>
      </c>
      <c r="W8107" s="136">
        <v>18430</v>
      </c>
      <c r="X8107" s="135">
        <v>18856</v>
      </c>
      <c r="Y8107" s="136">
        <v>20055</v>
      </c>
      <c r="Z8107" s="135">
        <v>21771</v>
      </c>
      <c r="AA8107" s="136">
        <v>20761</v>
      </c>
      <c r="AB8107" s="135">
        <v>20696</v>
      </c>
      <c r="AC8107" s="136">
        <v>20519</v>
      </c>
      <c r="AD8107" s="135">
        <v>21722</v>
      </c>
      <c r="AE8107" s="137">
        <v>22674</v>
      </c>
      <c r="AF8107" s="138">
        <v>23465</v>
      </c>
    </row>
    <row r="8108" spans="2:32">
      <c r="B8108" s="114">
        <v>8070</v>
      </c>
      <c r="C8108" s="115">
        <v>8070</v>
      </c>
      <c r="D8108" s="116">
        <v>337</v>
      </c>
      <c r="E8108" s="117">
        <v>12</v>
      </c>
      <c r="F8108" s="118">
        <v>3</v>
      </c>
      <c r="G8108" s="119" t="s">
        <v>485</v>
      </c>
      <c r="H8108" s="120">
        <v>12</v>
      </c>
      <c r="I8108" s="115">
        <v>2</v>
      </c>
      <c r="J8108" s="116" t="s">
        <v>485</v>
      </c>
      <c r="K8108" s="121">
        <v>6</v>
      </c>
      <c r="L8108" s="108"/>
      <c r="M8108" s="122">
        <v>14115</v>
      </c>
      <c r="N8108" s="123">
        <v>15848</v>
      </c>
      <c r="O8108" s="124">
        <v>16837</v>
      </c>
      <c r="P8108" s="123">
        <v>15792</v>
      </c>
      <c r="Q8108" s="124">
        <v>15241</v>
      </c>
      <c r="R8108" s="123">
        <v>16697</v>
      </c>
      <c r="S8108" s="124">
        <v>17716</v>
      </c>
      <c r="T8108" s="123">
        <v>18753</v>
      </c>
      <c r="U8108" s="124">
        <v>19602</v>
      </c>
      <c r="V8108" s="123">
        <v>17688</v>
      </c>
      <c r="W8108" s="124">
        <v>18220</v>
      </c>
      <c r="X8108" s="123">
        <v>19046</v>
      </c>
      <c r="Y8108" s="124">
        <v>19988</v>
      </c>
      <c r="Z8108" s="123">
        <v>21579</v>
      </c>
      <c r="AA8108" s="124">
        <v>20570</v>
      </c>
      <c r="AB8108" s="123">
        <v>19944</v>
      </c>
      <c r="AC8108" s="124">
        <v>19978</v>
      </c>
      <c r="AD8108" s="123">
        <v>21456</v>
      </c>
      <c r="AE8108" s="125">
        <v>22341</v>
      </c>
      <c r="AF8108" s="126">
        <v>23094</v>
      </c>
    </row>
    <row r="8109" spans="2:32">
      <c r="B8109" s="127">
        <v>8071</v>
      </c>
      <c r="C8109" s="128">
        <v>8071</v>
      </c>
      <c r="D8109" s="129">
        <v>337</v>
      </c>
      <c r="E8109" s="130">
        <v>12</v>
      </c>
      <c r="F8109" s="131">
        <v>3</v>
      </c>
      <c r="G8109" s="132" t="s">
        <v>485</v>
      </c>
      <c r="H8109" s="133">
        <v>12</v>
      </c>
      <c r="I8109" s="128">
        <v>2</v>
      </c>
      <c r="J8109" s="129" t="s">
        <v>485</v>
      </c>
      <c r="K8109" s="134">
        <v>7</v>
      </c>
      <c r="L8109" s="108"/>
      <c r="M8109" s="81">
        <v>15340</v>
      </c>
      <c r="N8109" s="135">
        <v>16978</v>
      </c>
      <c r="O8109" s="136">
        <v>18087</v>
      </c>
      <c r="P8109" s="135">
        <v>16850</v>
      </c>
      <c r="Q8109" s="136">
        <v>15762</v>
      </c>
      <c r="R8109" s="135">
        <v>17903</v>
      </c>
      <c r="S8109" s="136">
        <v>18714</v>
      </c>
      <c r="T8109" s="135">
        <v>19722</v>
      </c>
      <c r="U8109" s="136">
        <v>20605</v>
      </c>
      <c r="V8109" s="135">
        <v>17929</v>
      </c>
      <c r="W8109" s="136">
        <v>18391</v>
      </c>
      <c r="X8109" s="135">
        <v>19940</v>
      </c>
      <c r="Y8109" s="136">
        <v>20647</v>
      </c>
      <c r="Z8109" s="135">
        <v>22343</v>
      </c>
      <c r="AA8109" s="136">
        <v>21130</v>
      </c>
      <c r="AB8109" s="135">
        <v>19927</v>
      </c>
      <c r="AC8109" s="136">
        <v>19909</v>
      </c>
      <c r="AD8109" s="135">
        <v>21954</v>
      </c>
      <c r="AE8109" s="137">
        <v>22766</v>
      </c>
      <c r="AF8109" s="138">
        <v>23752</v>
      </c>
    </row>
    <row r="8110" spans="2:32">
      <c r="B8110" s="114">
        <v>8072</v>
      </c>
      <c r="C8110" s="115">
        <v>8072</v>
      </c>
      <c r="D8110" s="116">
        <v>337</v>
      </c>
      <c r="E8110" s="117">
        <v>12</v>
      </c>
      <c r="F8110" s="118">
        <v>3</v>
      </c>
      <c r="G8110" s="119" t="s">
        <v>485</v>
      </c>
      <c r="H8110" s="120">
        <v>12</v>
      </c>
      <c r="I8110" s="115">
        <v>2</v>
      </c>
      <c r="J8110" s="116" t="s">
        <v>485</v>
      </c>
      <c r="K8110" s="121">
        <v>8</v>
      </c>
      <c r="L8110" s="108"/>
      <c r="M8110" s="122">
        <v>16798</v>
      </c>
      <c r="N8110" s="123">
        <v>18296</v>
      </c>
      <c r="O8110" s="124">
        <v>19606</v>
      </c>
      <c r="P8110" s="123">
        <v>18141</v>
      </c>
      <c r="Q8110" s="124">
        <v>16811</v>
      </c>
      <c r="R8110" s="123">
        <v>19409</v>
      </c>
      <c r="S8110" s="124">
        <v>20027</v>
      </c>
      <c r="T8110" s="123">
        <v>20954</v>
      </c>
      <c r="U8110" s="124">
        <v>22045</v>
      </c>
      <c r="V8110" s="123">
        <v>18947</v>
      </c>
      <c r="W8110" s="124">
        <v>18978</v>
      </c>
      <c r="X8110" s="123">
        <v>21305</v>
      </c>
      <c r="Y8110" s="124">
        <v>21759</v>
      </c>
      <c r="Z8110" s="123">
        <v>23661</v>
      </c>
      <c r="AA8110" s="124">
        <v>22209</v>
      </c>
      <c r="AB8110" s="123">
        <v>20815</v>
      </c>
      <c r="AC8110" s="124">
        <v>20507</v>
      </c>
      <c r="AD8110" s="123">
        <v>22949</v>
      </c>
      <c r="AE8110" s="125">
        <v>23765</v>
      </c>
      <c r="AF8110" s="126">
        <v>25024</v>
      </c>
    </row>
    <row r="8111" spans="2:32">
      <c r="B8111" s="127">
        <v>8073</v>
      </c>
      <c r="C8111" s="128">
        <v>8073</v>
      </c>
      <c r="D8111" s="129">
        <v>337</v>
      </c>
      <c r="E8111" s="130">
        <v>12</v>
      </c>
      <c r="F8111" s="131">
        <v>3</v>
      </c>
      <c r="G8111" s="132" t="s">
        <v>485</v>
      </c>
      <c r="H8111" s="133">
        <v>12</v>
      </c>
      <c r="I8111" s="128">
        <v>2</v>
      </c>
      <c r="J8111" s="129" t="s">
        <v>485</v>
      </c>
      <c r="K8111" s="134">
        <v>9</v>
      </c>
      <c r="L8111" s="108"/>
      <c r="M8111" s="81">
        <v>17335</v>
      </c>
      <c r="N8111" s="135">
        <v>18578</v>
      </c>
      <c r="O8111" s="136">
        <v>19833</v>
      </c>
      <c r="P8111" s="135">
        <v>18526</v>
      </c>
      <c r="Q8111" s="136">
        <v>17510</v>
      </c>
      <c r="R8111" s="135">
        <v>19903</v>
      </c>
      <c r="S8111" s="136">
        <v>20511</v>
      </c>
      <c r="T8111" s="135">
        <v>21161</v>
      </c>
      <c r="U8111" s="136">
        <v>22276</v>
      </c>
      <c r="V8111" s="135">
        <v>19646</v>
      </c>
      <c r="W8111" s="136">
        <v>19586</v>
      </c>
      <c r="X8111" s="135">
        <v>21730</v>
      </c>
      <c r="Y8111" s="136">
        <v>22153</v>
      </c>
      <c r="Z8111" s="135">
        <v>23835</v>
      </c>
      <c r="AA8111" s="136">
        <v>22460</v>
      </c>
      <c r="AB8111" s="135">
        <v>21352</v>
      </c>
      <c r="AC8111" s="136">
        <v>21164</v>
      </c>
      <c r="AD8111" s="135">
        <v>23264</v>
      </c>
      <c r="AE8111" s="137">
        <v>23840</v>
      </c>
      <c r="AF8111" s="138">
        <v>25172</v>
      </c>
    </row>
    <row r="8112" spans="2:32">
      <c r="B8112" s="114">
        <v>8074</v>
      </c>
      <c r="C8112" s="115">
        <v>8074</v>
      </c>
      <c r="D8112" s="116">
        <v>337</v>
      </c>
      <c r="E8112" s="117">
        <v>12</v>
      </c>
      <c r="F8112" s="118">
        <v>3</v>
      </c>
      <c r="G8112" s="119" t="s">
        <v>485</v>
      </c>
      <c r="H8112" s="120">
        <v>12</v>
      </c>
      <c r="I8112" s="115">
        <v>2</v>
      </c>
      <c r="J8112" s="116" t="s">
        <v>485</v>
      </c>
      <c r="K8112" s="121">
        <v>10</v>
      </c>
      <c r="L8112" s="108"/>
      <c r="M8112" s="122">
        <v>17649</v>
      </c>
      <c r="N8112" s="123">
        <v>18629</v>
      </c>
      <c r="O8112" s="124">
        <v>19761</v>
      </c>
      <c r="P8112" s="123">
        <v>18641</v>
      </c>
      <c r="Q8112" s="124">
        <v>17846</v>
      </c>
      <c r="R8112" s="123">
        <v>20176</v>
      </c>
      <c r="S8112" s="124">
        <v>20769</v>
      </c>
      <c r="T8112" s="123">
        <v>21208</v>
      </c>
      <c r="U8112" s="124">
        <v>22151</v>
      </c>
      <c r="V8112" s="123">
        <v>19993</v>
      </c>
      <c r="W8112" s="124">
        <v>20020</v>
      </c>
      <c r="X8112" s="123">
        <v>22036</v>
      </c>
      <c r="Y8112" s="124">
        <v>22672</v>
      </c>
      <c r="Z8112" s="123">
        <v>23931</v>
      </c>
      <c r="AA8112" s="124">
        <v>22657</v>
      </c>
      <c r="AB8112" s="123">
        <v>21750</v>
      </c>
      <c r="AC8112" s="124">
        <v>21800</v>
      </c>
      <c r="AD8112" s="123">
        <v>23839</v>
      </c>
      <c r="AE8112" s="125">
        <v>24134</v>
      </c>
      <c r="AF8112" s="126">
        <v>25288</v>
      </c>
    </row>
    <row r="8113" spans="2:32">
      <c r="B8113" s="127">
        <v>8075</v>
      </c>
      <c r="C8113" s="128">
        <v>8075</v>
      </c>
      <c r="D8113" s="129">
        <v>337</v>
      </c>
      <c r="E8113" s="130">
        <v>12</v>
      </c>
      <c r="F8113" s="131">
        <v>3</v>
      </c>
      <c r="G8113" s="132" t="s">
        <v>485</v>
      </c>
      <c r="H8113" s="133">
        <v>12</v>
      </c>
      <c r="I8113" s="128">
        <v>2</v>
      </c>
      <c r="J8113" s="129" t="s">
        <v>485</v>
      </c>
      <c r="K8113" s="134">
        <v>11</v>
      </c>
      <c r="L8113" s="108"/>
      <c r="M8113" s="81">
        <v>17770</v>
      </c>
      <c r="N8113" s="135">
        <v>18709</v>
      </c>
      <c r="O8113" s="136">
        <v>19578</v>
      </c>
      <c r="P8113" s="135">
        <v>18621</v>
      </c>
      <c r="Q8113" s="136">
        <v>17977</v>
      </c>
      <c r="R8113" s="135">
        <v>20221</v>
      </c>
      <c r="S8113" s="136">
        <v>20867</v>
      </c>
      <c r="T8113" s="135">
        <v>21155</v>
      </c>
      <c r="U8113" s="136">
        <v>21804</v>
      </c>
      <c r="V8113" s="135">
        <v>20055</v>
      </c>
      <c r="W8113" s="136">
        <v>20103</v>
      </c>
      <c r="X8113" s="135">
        <v>22045</v>
      </c>
      <c r="Y8113" s="136">
        <v>23192</v>
      </c>
      <c r="Z8113" s="135">
        <v>24024</v>
      </c>
      <c r="AA8113" s="136">
        <v>22684</v>
      </c>
      <c r="AB8113" s="135">
        <v>21866</v>
      </c>
      <c r="AC8113" s="136">
        <v>22291</v>
      </c>
      <c r="AD8113" s="135">
        <v>24419</v>
      </c>
      <c r="AE8113" s="137">
        <v>24508</v>
      </c>
      <c r="AF8113" s="138">
        <v>25403</v>
      </c>
    </row>
    <row r="8114" spans="2:32">
      <c r="B8114" s="114">
        <v>8076</v>
      </c>
      <c r="C8114" s="115">
        <v>8076</v>
      </c>
      <c r="D8114" s="116">
        <v>337</v>
      </c>
      <c r="E8114" s="117">
        <v>12</v>
      </c>
      <c r="F8114" s="118">
        <v>3</v>
      </c>
      <c r="G8114" s="119" t="s">
        <v>485</v>
      </c>
      <c r="H8114" s="120">
        <v>12</v>
      </c>
      <c r="I8114" s="115">
        <v>2</v>
      </c>
      <c r="J8114" s="116" t="s">
        <v>485</v>
      </c>
      <c r="K8114" s="121">
        <v>12</v>
      </c>
      <c r="L8114" s="108"/>
      <c r="M8114" s="122">
        <v>17847</v>
      </c>
      <c r="N8114" s="123">
        <v>18688</v>
      </c>
      <c r="O8114" s="124">
        <v>19436</v>
      </c>
      <c r="P8114" s="123">
        <v>18550</v>
      </c>
      <c r="Q8114" s="124">
        <v>17930</v>
      </c>
      <c r="R8114" s="123">
        <v>20187</v>
      </c>
      <c r="S8114" s="124">
        <v>20712</v>
      </c>
      <c r="T8114" s="123">
        <v>20954</v>
      </c>
      <c r="U8114" s="124">
        <v>21475</v>
      </c>
      <c r="V8114" s="123">
        <v>19913</v>
      </c>
      <c r="W8114" s="124">
        <v>20010</v>
      </c>
      <c r="X8114" s="123">
        <v>21938</v>
      </c>
      <c r="Y8114" s="124">
        <v>23281</v>
      </c>
      <c r="Z8114" s="123">
        <v>24035</v>
      </c>
      <c r="AA8114" s="124">
        <v>22833</v>
      </c>
      <c r="AB8114" s="123">
        <v>21730</v>
      </c>
      <c r="AC8114" s="124">
        <v>22486</v>
      </c>
      <c r="AD8114" s="123">
        <v>24538</v>
      </c>
      <c r="AE8114" s="125">
        <v>24603</v>
      </c>
      <c r="AF8114" s="126">
        <v>25424</v>
      </c>
    </row>
    <row r="8115" spans="2:32">
      <c r="B8115" s="127">
        <v>8077</v>
      </c>
      <c r="C8115" s="128">
        <v>8077</v>
      </c>
      <c r="D8115" s="129">
        <v>337</v>
      </c>
      <c r="E8115" s="130">
        <v>12</v>
      </c>
      <c r="F8115" s="131">
        <v>3</v>
      </c>
      <c r="G8115" s="132" t="s">
        <v>485</v>
      </c>
      <c r="H8115" s="133">
        <v>12</v>
      </c>
      <c r="I8115" s="128">
        <v>2</v>
      </c>
      <c r="J8115" s="129" t="s">
        <v>485</v>
      </c>
      <c r="K8115" s="134">
        <v>13</v>
      </c>
      <c r="L8115" s="108"/>
      <c r="M8115" s="81">
        <v>17784</v>
      </c>
      <c r="N8115" s="135">
        <v>18602</v>
      </c>
      <c r="O8115" s="136">
        <v>19395</v>
      </c>
      <c r="P8115" s="135">
        <v>18481</v>
      </c>
      <c r="Q8115" s="136">
        <v>17794</v>
      </c>
      <c r="R8115" s="135">
        <v>20023</v>
      </c>
      <c r="S8115" s="136">
        <v>20532</v>
      </c>
      <c r="T8115" s="135">
        <v>20759</v>
      </c>
      <c r="U8115" s="136">
        <v>21362</v>
      </c>
      <c r="V8115" s="135">
        <v>19670</v>
      </c>
      <c r="W8115" s="136">
        <v>19864</v>
      </c>
      <c r="X8115" s="135">
        <v>21711</v>
      </c>
      <c r="Y8115" s="136">
        <v>23262</v>
      </c>
      <c r="Z8115" s="135">
        <v>24095</v>
      </c>
      <c r="AA8115" s="136">
        <v>22804</v>
      </c>
      <c r="AB8115" s="135">
        <v>21464</v>
      </c>
      <c r="AC8115" s="136">
        <v>22531</v>
      </c>
      <c r="AD8115" s="135">
        <v>24492</v>
      </c>
      <c r="AE8115" s="137">
        <v>24584</v>
      </c>
      <c r="AF8115" s="138">
        <v>25493</v>
      </c>
    </row>
    <row r="8116" spans="2:32">
      <c r="B8116" s="114">
        <v>8078</v>
      </c>
      <c r="C8116" s="115">
        <v>8078</v>
      </c>
      <c r="D8116" s="116">
        <v>337</v>
      </c>
      <c r="E8116" s="117">
        <v>12</v>
      </c>
      <c r="F8116" s="118">
        <v>3</v>
      </c>
      <c r="G8116" s="119" t="s">
        <v>485</v>
      </c>
      <c r="H8116" s="120">
        <v>12</v>
      </c>
      <c r="I8116" s="115">
        <v>2</v>
      </c>
      <c r="J8116" s="116" t="s">
        <v>485</v>
      </c>
      <c r="K8116" s="121">
        <v>14</v>
      </c>
      <c r="L8116" s="108"/>
      <c r="M8116" s="122">
        <v>17765</v>
      </c>
      <c r="N8116" s="123">
        <v>18624</v>
      </c>
      <c r="O8116" s="124">
        <v>19429</v>
      </c>
      <c r="P8116" s="123">
        <v>18460</v>
      </c>
      <c r="Q8116" s="124">
        <v>17647</v>
      </c>
      <c r="R8116" s="123">
        <v>19992</v>
      </c>
      <c r="S8116" s="124">
        <v>20370</v>
      </c>
      <c r="T8116" s="123">
        <v>20727</v>
      </c>
      <c r="U8116" s="124">
        <v>21338</v>
      </c>
      <c r="V8116" s="123">
        <v>19466</v>
      </c>
      <c r="W8116" s="124">
        <v>19768</v>
      </c>
      <c r="X8116" s="123">
        <v>21633</v>
      </c>
      <c r="Y8116" s="124">
        <v>22955</v>
      </c>
      <c r="Z8116" s="123">
        <v>23965</v>
      </c>
      <c r="AA8116" s="124">
        <v>22743</v>
      </c>
      <c r="AB8116" s="123">
        <v>21208</v>
      </c>
      <c r="AC8116" s="124">
        <v>22334</v>
      </c>
      <c r="AD8116" s="123">
        <v>24149</v>
      </c>
      <c r="AE8116" s="125">
        <v>24423</v>
      </c>
      <c r="AF8116" s="126">
        <v>25340</v>
      </c>
    </row>
    <row r="8117" spans="2:32">
      <c r="B8117" s="127">
        <v>8079</v>
      </c>
      <c r="C8117" s="128">
        <v>8079</v>
      </c>
      <c r="D8117" s="129">
        <v>337</v>
      </c>
      <c r="E8117" s="130">
        <v>12</v>
      </c>
      <c r="F8117" s="131">
        <v>3</v>
      </c>
      <c r="G8117" s="132" t="s">
        <v>485</v>
      </c>
      <c r="H8117" s="133">
        <v>12</v>
      </c>
      <c r="I8117" s="128">
        <v>2</v>
      </c>
      <c r="J8117" s="129" t="s">
        <v>485</v>
      </c>
      <c r="K8117" s="134">
        <v>15</v>
      </c>
      <c r="L8117" s="108"/>
      <c r="M8117" s="81">
        <v>17824</v>
      </c>
      <c r="N8117" s="135">
        <v>18724</v>
      </c>
      <c r="O8117" s="136">
        <v>19629</v>
      </c>
      <c r="P8117" s="135">
        <v>18478</v>
      </c>
      <c r="Q8117" s="136">
        <v>17663</v>
      </c>
      <c r="R8117" s="135">
        <v>20065</v>
      </c>
      <c r="S8117" s="136">
        <v>20395</v>
      </c>
      <c r="T8117" s="135">
        <v>20833</v>
      </c>
      <c r="U8117" s="136">
        <v>21498</v>
      </c>
      <c r="V8117" s="135">
        <v>19477</v>
      </c>
      <c r="W8117" s="136">
        <v>19903</v>
      </c>
      <c r="X8117" s="135">
        <v>21684</v>
      </c>
      <c r="Y8117" s="136">
        <v>22640</v>
      </c>
      <c r="Z8117" s="135">
        <v>23830</v>
      </c>
      <c r="AA8117" s="136">
        <v>22618</v>
      </c>
      <c r="AB8117" s="135">
        <v>21179</v>
      </c>
      <c r="AC8117" s="136">
        <v>22155</v>
      </c>
      <c r="AD8117" s="135">
        <v>23814</v>
      </c>
      <c r="AE8117" s="137">
        <v>24215</v>
      </c>
      <c r="AF8117" s="138">
        <v>25175</v>
      </c>
    </row>
    <row r="8118" spans="2:32">
      <c r="B8118" s="114">
        <v>8080</v>
      </c>
      <c r="C8118" s="115">
        <v>8080</v>
      </c>
      <c r="D8118" s="116">
        <v>337</v>
      </c>
      <c r="E8118" s="117">
        <v>12</v>
      </c>
      <c r="F8118" s="118">
        <v>3</v>
      </c>
      <c r="G8118" s="119" t="s">
        <v>485</v>
      </c>
      <c r="H8118" s="120">
        <v>12</v>
      </c>
      <c r="I8118" s="115">
        <v>2</v>
      </c>
      <c r="J8118" s="116" t="s">
        <v>485</v>
      </c>
      <c r="K8118" s="121">
        <v>16</v>
      </c>
      <c r="L8118" s="108"/>
      <c r="M8118" s="122">
        <v>17796</v>
      </c>
      <c r="N8118" s="123">
        <v>18856</v>
      </c>
      <c r="O8118" s="124">
        <v>19836</v>
      </c>
      <c r="P8118" s="123">
        <v>18526</v>
      </c>
      <c r="Q8118" s="124">
        <v>17768</v>
      </c>
      <c r="R8118" s="123">
        <v>20006</v>
      </c>
      <c r="S8118" s="124">
        <v>20628</v>
      </c>
      <c r="T8118" s="123">
        <v>20910</v>
      </c>
      <c r="U8118" s="124">
        <v>21598</v>
      </c>
      <c r="V8118" s="123">
        <v>19501</v>
      </c>
      <c r="W8118" s="124">
        <v>20084</v>
      </c>
      <c r="X8118" s="123">
        <v>21554</v>
      </c>
      <c r="Y8118" s="124">
        <v>22590</v>
      </c>
      <c r="Z8118" s="123">
        <v>23506</v>
      </c>
      <c r="AA8118" s="124">
        <v>22319</v>
      </c>
      <c r="AB8118" s="123">
        <v>21130</v>
      </c>
      <c r="AC8118" s="124">
        <v>21962</v>
      </c>
      <c r="AD8118" s="123">
        <v>23716</v>
      </c>
      <c r="AE8118" s="125">
        <v>23852</v>
      </c>
      <c r="AF8118" s="126">
        <v>24796</v>
      </c>
    </row>
    <row r="8119" spans="2:32">
      <c r="B8119" s="127">
        <v>8081</v>
      </c>
      <c r="C8119" s="128">
        <v>8081</v>
      </c>
      <c r="D8119" s="129">
        <v>337</v>
      </c>
      <c r="E8119" s="130">
        <v>12</v>
      </c>
      <c r="F8119" s="131">
        <v>3</v>
      </c>
      <c r="G8119" s="132" t="s">
        <v>485</v>
      </c>
      <c r="H8119" s="133">
        <v>12</v>
      </c>
      <c r="I8119" s="128">
        <v>2</v>
      </c>
      <c r="J8119" s="129" t="s">
        <v>485</v>
      </c>
      <c r="K8119" s="134">
        <v>17</v>
      </c>
      <c r="L8119" s="108"/>
      <c r="M8119" s="81">
        <v>18444</v>
      </c>
      <c r="N8119" s="135">
        <v>19555</v>
      </c>
      <c r="O8119" s="136">
        <v>20586</v>
      </c>
      <c r="P8119" s="135">
        <v>19197</v>
      </c>
      <c r="Q8119" s="136">
        <v>18617</v>
      </c>
      <c r="R8119" s="135">
        <v>20674</v>
      </c>
      <c r="S8119" s="136">
        <v>21482</v>
      </c>
      <c r="T8119" s="135">
        <v>21700</v>
      </c>
      <c r="U8119" s="136">
        <v>22268</v>
      </c>
      <c r="V8119" s="135">
        <v>20378</v>
      </c>
      <c r="W8119" s="136">
        <v>21066</v>
      </c>
      <c r="X8119" s="135">
        <v>22183</v>
      </c>
      <c r="Y8119" s="136">
        <v>23262</v>
      </c>
      <c r="Z8119" s="135">
        <v>24094</v>
      </c>
      <c r="AA8119" s="136">
        <v>22782</v>
      </c>
      <c r="AB8119" s="135">
        <v>22061</v>
      </c>
      <c r="AC8119" s="136">
        <v>22775</v>
      </c>
      <c r="AD8119" s="135">
        <v>24424</v>
      </c>
      <c r="AE8119" s="137">
        <v>24519</v>
      </c>
      <c r="AF8119" s="138">
        <v>25400</v>
      </c>
    </row>
    <row r="8120" spans="2:32">
      <c r="B8120" s="114">
        <v>8082</v>
      </c>
      <c r="C8120" s="115">
        <v>8082</v>
      </c>
      <c r="D8120" s="116">
        <v>337</v>
      </c>
      <c r="E8120" s="117">
        <v>12</v>
      </c>
      <c r="F8120" s="118">
        <v>3</v>
      </c>
      <c r="G8120" s="119" t="s">
        <v>485</v>
      </c>
      <c r="H8120" s="120">
        <v>12</v>
      </c>
      <c r="I8120" s="115">
        <v>2</v>
      </c>
      <c r="J8120" s="116" t="s">
        <v>485</v>
      </c>
      <c r="K8120" s="121">
        <v>18</v>
      </c>
      <c r="L8120" s="108"/>
      <c r="M8120" s="122">
        <v>19347</v>
      </c>
      <c r="N8120" s="123">
        <v>20362</v>
      </c>
      <c r="O8120" s="124">
        <v>21553</v>
      </c>
      <c r="P8120" s="123">
        <v>20055</v>
      </c>
      <c r="Q8120" s="124">
        <v>19423</v>
      </c>
      <c r="R8120" s="123">
        <v>21612</v>
      </c>
      <c r="S8120" s="124">
        <v>22062</v>
      </c>
      <c r="T8120" s="123">
        <v>22305</v>
      </c>
      <c r="U8120" s="124">
        <v>23322</v>
      </c>
      <c r="V8120" s="123">
        <v>21323</v>
      </c>
      <c r="W8120" s="124">
        <v>22161</v>
      </c>
      <c r="X8120" s="123">
        <v>23283</v>
      </c>
      <c r="Y8120" s="124">
        <v>23739</v>
      </c>
      <c r="Z8120" s="123">
        <v>25094</v>
      </c>
      <c r="AA8120" s="124">
        <v>23767</v>
      </c>
      <c r="AB8120" s="123">
        <v>23270</v>
      </c>
      <c r="AC8120" s="124">
        <v>23943</v>
      </c>
      <c r="AD8120" s="123">
        <v>25001</v>
      </c>
      <c r="AE8120" s="125">
        <v>25255</v>
      </c>
      <c r="AF8120" s="126">
        <v>26483</v>
      </c>
    </row>
    <row r="8121" spans="2:32">
      <c r="B8121" s="127">
        <v>8083</v>
      </c>
      <c r="C8121" s="128">
        <v>8083</v>
      </c>
      <c r="D8121" s="129">
        <v>337</v>
      </c>
      <c r="E8121" s="130">
        <v>12</v>
      </c>
      <c r="F8121" s="131">
        <v>3</v>
      </c>
      <c r="G8121" s="132" t="s">
        <v>485</v>
      </c>
      <c r="H8121" s="133">
        <v>12</v>
      </c>
      <c r="I8121" s="128">
        <v>2</v>
      </c>
      <c r="J8121" s="129" t="s">
        <v>485</v>
      </c>
      <c r="K8121" s="134">
        <v>19</v>
      </c>
      <c r="L8121" s="108"/>
      <c r="M8121" s="81">
        <v>19032</v>
      </c>
      <c r="N8121" s="135">
        <v>20158</v>
      </c>
      <c r="O8121" s="136">
        <v>21269</v>
      </c>
      <c r="P8121" s="135">
        <v>19731</v>
      </c>
      <c r="Q8121" s="136">
        <v>19118</v>
      </c>
      <c r="R8121" s="135">
        <v>21279</v>
      </c>
      <c r="S8121" s="136">
        <v>21771</v>
      </c>
      <c r="T8121" s="135">
        <v>22212</v>
      </c>
      <c r="U8121" s="136">
        <v>23278</v>
      </c>
      <c r="V8121" s="135">
        <v>21182</v>
      </c>
      <c r="W8121" s="136">
        <v>22317</v>
      </c>
      <c r="X8121" s="135">
        <v>23277</v>
      </c>
      <c r="Y8121" s="136">
        <v>23706</v>
      </c>
      <c r="Z8121" s="135">
        <v>25383</v>
      </c>
      <c r="AA8121" s="136">
        <v>23994</v>
      </c>
      <c r="AB8121" s="135">
        <v>23411</v>
      </c>
      <c r="AC8121" s="136">
        <v>24355</v>
      </c>
      <c r="AD8121" s="135">
        <v>25155</v>
      </c>
      <c r="AE8121" s="137">
        <v>25687</v>
      </c>
      <c r="AF8121" s="138">
        <v>26906</v>
      </c>
    </row>
    <row r="8122" spans="2:32">
      <c r="B8122" s="114">
        <v>8084</v>
      </c>
      <c r="C8122" s="115">
        <v>8084</v>
      </c>
      <c r="D8122" s="116">
        <v>337</v>
      </c>
      <c r="E8122" s="117">
        <v>12</v>
      </c>
      <c r="F8122" s="118">
        <v>3</v>
      </c>
      <c r="G8122" s="119" t="s">
        <v>485</v>
      </c>
      <c r="H8122" s="120">
        <v>12</v>
      </c>
      <c r="I8122" s="115">
        <v>2</v>
      </c>
      <c r="J8122" s="116" t="s">
        <v>485</v>
      </c>
      <c r="K8122" s="121">
        <v>20</v>
      </c>
      <c r="L8122" s="108"/>
      <c r="M8122" s="122">
        <v>18691</v>
      </c>
      <c r="N8122" s="123">
        <v>19964</v>
      </c>
      <c r="O8122" s="124">
        <v>21164</v>
      </c>
      <c r="P8122" s="123">
        <v>19362</v>
      </c>
      <c r="Q8122" s="124">
        <v>18836</v>
      </c>
      <c r="R8122" s="123">
        <v>21104</v>
      </c>
      <c r="S8122" s="124">
        <v>21620</v>
      </c>
      <c r="T8122" s="123">
        <v>22295</v>
      </c>
      <c r="U8122" s="124">
        <v>23384</v>
      </c>
      <c r="V8122" s="123">
        <v>21056</v>
      </c>
      <c r="W8122" s="124">
        <v>22375</v>
      </c>
      <c r="X8122" s="123">
        <v>23412</v>
      </c>
      <c r="Y8122" s="124">
        <v>24061</v>
      </c>
      <c r="Z8122" s="123">
        <v>25887</v>
      </c>
      <c r="AA8122" s="124">
        <v>24346</v>
      </c>
      <c r="AB8122" s="123">
        <v>23763</v>
      </c>
      <c r="AC8122" s="124">
        <v>24609</v>
      </c>
      <c r="AD8122" s="123">
        <v>25724</v>
      </c>
      <c r="AE8122" s="125">
        <v>26345</v>
      </c>
      <c r="AF8122" s="126">
        <v>27570</v>
      </c>
    </row>
    <row r="8123" spans="2:32">
      <c r="B8123" s="127">
        <v>8085</v>
      </c>
      <c r="C8123" s="128">
        <v>8085</v>
      </c>
      <c r="D8123" s="129">
        <v>337</v>
      </c>
      <c r="E8123" s="130">
        <v>12</v>
      </c>
      <c r="F8123" s="131">
        <v>3</v>
      </c>
      <c r="G8123" s="132" t="s">
        <v>485</v>
      </c>
      <c r="H8123" s="133">
        <v>12</v>
      </c>
      <c r="I8123" s="128">
        <v>2</v>
      </c>
      <c r="J8123" s="129" t="s">
        <v>485</v>
      </c>
      <c r="K8123" s="134">
        <v>21</v>
      </c>
      <c r="L8123" s="108"/>
      <c r="M8123" s="81">
        <v>18448</v>
      </c>
      <c r="N8123" s="135">
        <v>19666</v>
      </c>
      <c r="O8123" s="136">
        <v>20906</v>
      </c>
      <c r="P8123" s="135">
        <v>19134</v>
      </c>
      <c r="Q8123" s="136">
        <v>18661</v>
      </c>
      <c r="R8123" s="135">
        <v>20944</v>
      </c>
      <c r="S8123" s="136">
        <v>21539</v>
      </c>
      <c r="T8123" s="135">
        <v>22300</v>
      </c>
      <c r="U8123" s="136">
        <v>23409</v>
      </c>
      <c r="V8123" s="135">
        <v>21214</v>
      </c>
      <c r="W8123" s="136">
        <v>22501</v>
      </c>
      <c r="X8123" s="135">
        <v>23624</v>
      </c>
      <c r="Y8123" s="136">
        <v>24467</v>
      </c>
      <c r="Z8123" s="135">
        <v>26360</v>
      </c>
      <c r="AA8123" s="136">
        <v>24914</v>
      </c>
      <c r="AB8123" s="135">
        <v>24389</v>
      </c>
      <c r="AC8123" s="136">
        <v>25057</v>
      </c>
      <c r="AD8123" s="135">
        <v>26399</v>
      </c>
      <c r="AE8123" s="137">
        <v>27117</v>
      </c>
      <c r="AF8123" s="138">
        <v>28275</v>
      </c>
    </row>
    <row r="8124" spans="2:32">
      <c r="B8124" s="114">
        <v>8086</v>
      </c>
      <c r="C8124" s="115">
        <v>8086</v>
      </c>
      <c r="D8124" s="116">
        <v>337</v>
      </c>
      <c r="E8124" s="117">
        <v>12</v>
      </c>
      <c r="F8124" s="118">
        <v>3</v>
      </c>
      <c r="G8124" s="119" t="s">
        <v>485</v>
      </c>
      <c r="H8124" s="120">
        <v>12</v>
      </c>
      <c r="I8124" s="115">
        <v>2</v>
      </c>
      <c r="J8124" s="116" t="s">
        <v>485</v>
      </c>
      <c r="K8124" s="121">
        <v>22</v>
      </c>
      <c r="L8124" s="108"/>
      <c r="M8124" s="122">
        <v>17679</v>
      </c>
      <c r="N8124" s="123">
        <v>19042</v>
      </c>
      <c r="O8124" s="124">
        <v>20258</v>
      </c>
      <c r="P8124" s="123">
        <v>18555</v>
      </c>
      <c r="Q8124" s="124">
        <v>18286</v>
      </c>
      <c r="R8124" s="123">
        <v>20273</v>
      </c>
      <c r="S8124" s="124">
        <v>21039</v>
      </c>
      <c r="T8124" s="123">
        <v>21929</v>
      </c>
      <c r="U8124" s="124">
        <v>22960</v>
      </c>
      <c r="V8124" s="123">
        <v>21078</v>
      </c>
      <c r="W8124" s="124">
        <v>22173</v>
      </c>
      <c r="X8124" s="123">
        <v>23192</v>
      </c>
      <c r="Y8124" s="124">
        <v>24279</v>
      </c>
      <c r="Z8124" s="123">
        <v>26176</v>
      </c>
      <c r="AA8124" s="124">
        <v>24830</v>
      </c>
      <c r="AB8124" s="123">
        <v>24510</v>
      </c>
      <c r="AC8124" s="124">
        <v>24903</v>
      </c>
      <c r="AD8124" s="123">
        <v>26377</v>
      </c>
      <c r="AE8124" s="125">
        <v>27230</v>
      </c>
      <c r="AF8124" s="126">
        <v>28223</v>
      </c>
    </row>
    <row r="8125" spans="2:32">
      <c r="B8125" s="127">
        <v>8087</v>
      </c>
      <c r="C8125" s="128">
        <v>8087</v>
      </c>
      <c r="D8125" s="129">
        <v>337</v>
      </c>
      <c r="E8125" s="130">
        <v>12</v>
      </c>
      <c r="F8125" s="131">
        <v>3</v>
      </c>
      <c r="G8125" s="132" t="s">
        <v>485</v>
      </c>
      <c r="H8125" s="133">
        <v>12</v>
      </c>
      <c r="I8125" s="128">
        <v>2</v>
      </c>
      <c r="J8125" s="129" t="s">
        <v>485</v>
      </c>
      <c r="K8125" s="134">
        <v>23</v>
      </c>
      <c r="L8125" s="108"/>
      <c r="M8125" s="81">
        <v>16599</v>
      </c>
      <c r="N8125" s="135">
        <v>18013</v>
      </c>
      <c r="O8125" s="136">
        <v>19223</v>
      </c>
      <c r="P8125" s="135">
        <v>17688</v>
      </c>
      <c r="Q8125" s="136">
        <v>17696</v>
      </c>
      <c r="R8125" s="135">
        <v>19227</v>
      </c>
      <c r="S8125" s="136">
        <v>20243</v>
      </c>
      <c r="T8125" s="135">
        <v>21073</v>
      </c>
      <c r="U8125" s="136">
        <v>22106</v>
      </c>
      <c r="V8125" s="135">
        <v>20615</v>
      </c>
      <c r="W8125" s="136">
        <v>21582</v>
      </c>
      <c r="X8125" s="135">
        <v>22276</v>
      </c>
      <c r="Y8125" s="136">
        <v>23744</v>
      </c>
      <c r="Z8125" s="135">
        <v>25500</v>
      </c>
      <c r="AA8125" s="136">
        <v>24289</v>
      </c>
      <c r="AB8125" s="135">
        <v>24196</v>
      </c>
      <c r="AC8125" s="136">
        <v>24487</v>
      </c>
      <c r="AD8125" s="135">
        <v>25912</v>
      </c>
      <c r="AE8125" s="137">
        <v>26683</v>
      </c>
      <c r="AF8125" s="138">
        <v>27629</v>
      </c>
    </row>
    <row r="8126" spans="2:32">
      <c r="B8126" s="114">
        <v>8088</v>
      </c>
      <c r="C8126" s="115">
        <v>8088</v>
      </c>
      <c r="D8126" s="116">
        <v>337</v>
      </c>
      <c r="E8126" s="117">
        <v>12</v>
      </c>
      <c r="F8126" s="118">
        <v>3</v>
      </c>
      <c r="G8126" s="119" t="s">
        <v>485</v>
      </c>
      <c r="H8126" s="120">
        <v>12</v>
      </c>
      <c r="I8126" s="115">
        <v>2</v>
      </c>
      <c r="J8126" s="116" t="s">
        <v>485</v>
      </c>
      <c r="K8126" s="121">
        <v>24</v>
      </c>
      <c r="L8126" s="108"/>
      <c r="M8126" s="122">
        <v>15428</v>
      </c>
      <c r="N8126" s="123">
        <v>16890</v>
      </c>
      <c r="O8126" s="124">
        <v>18000</v>
      </c>
      <c r="P8126" s="123">
        <v>16627</v>
      </c>
      <c r="Q8126" s="124">
        <v>16826</v>
      </c>
      <c r="R8126" s="123">
        <v>18112</v>
      </c>
      <c r="S8126" s="124">
        <v>19304</v>
      </c>
      <c r="T8126" s="123">
        <v>20088</v>
      </c>
      <c r="U8126" s="124">
        <v>21085</v>
      </c>
      <c r="V8126" s="123">
        <v>19890</v>
      </c>
      <c r="W8126" s="124">
        <v>20892</v>
      </c>
      <c r="X8126" s="123">
        <v>21271</v>
      </c>
      <c r="Y8126" s="124">
        <v>22940</v>
      </c>
      <c r="Z8126" s="123">
        <v>24510</v>
      </c>
      <c r="AA8126" s="124">
        <v>23438</v>
      </c>
      <c r="AB8126" s="123">
        <v>23533</v>
      </c>
      <c r="AC8126" s="124">
        <v>23868</v>
      </c>
      <c r="AD8126" s="123">
        <v>25132</v>
      </c>
      <c r="AE8126" s="125">
        <v>25864</v>
      </c>
      <c r="AF8126" s="126">
        <v>26696</v>
      </c>
    </row>
    <row r="8127" spans="2:32">
      <c r="B8127" s="127">
        <v>8089</v>
      </c>
      <c r="C8127" s="128">
        <v>8089</v>
      </c>
      <c r="D8127" s="129">
        <v>338</v>
      </c>
      <c r="E8127" s="130">
        <v>12</v>
      </c>
      <c r="F8127" s="131">
        <v>4</v>
      </c>
      <c r="G8127" s="132" t="s">
        <v>485</v>
      </c>
      <c r="H8127" s="133">
        <v>12</v>
      </c>
      <c r="I8127" s="128">
        <v>3</v>
      </c>
      <c r="J8127" s="129" t="s">
        <v>485</v>
      </c>
      <c r="K8127" s="134">
        <v>1</v>
      </c>
      <c r="L8127" s="108"/>
      <c r="M8127" s="81">
        <v>14681</v>
      </c>
      <c r="N8127" s="135">
        <v>16096</v>
      </c>
      <c r="O8127" s="136">
        <v>15494</v>
      </c>
      <c r="P8127" s="135">
        <v>15690</v>
      </c>
      <c r="Q8127" s="136">
        <v>16169</v>
      </c>
      <c r="R8127" s="135">
        <v>17444</v>
      </c>
      <c r="S8127" s="136">
        <v>18545</v>
      </c>
      <c r="T8127" s="135">
        <v>19445</v>
      </c>
      <c r="U8127" s="136">
        <v>18695</v>
      </c>
      <c r="V8127" s="135">
        <v>18821</v>
      </c>
      <c r="W8127" s="136">
        <v>20121</v>
      </c>
      <c r="X8127" s="135">
        <v>20986</v>
      </c>
      <c r="Y8127" s="136">
        <v>22362</v>
      </c>
      <c r="Z8127" s="135">
        <v>22101</v>
      </c>
      <c r="AA8127" s="136">
        <v>22301</v>
      </c>
      <c r="AB8127" s="135">
        <v>21949</v>
      </c>
      <c r="AC8127" s="136">
        <v>22989</v>
      </c>
      <c r="AD8127" s="135">
        <v>24614</v>
      </c>
      <c r="AE8127" s="137">
        <v>25416</v>
      </c>
      <c r="AF8127" s="138">
        <v>24302</v>
      </c>
    </row>
    <row r="8128" spans="2:32">
      <c r="B8128" s="114">
        <v>8090</v>
      </c>
      <c r="C8128" s="115">
        <v>8090</v>
      </c>
      <c r="D8128" s="116">
        <v>338</v>
      </c>
      <c r="E8128" s="117">
        <v>12</v>
      </c>
      <c r="F8128" s="118">
        <v>4</v>
      </c>
      <c r="G8128" s="119" t="s">
        <v>485</v>
      </c>
      <c r="H8128" s="120">
        <v>12</v>
      </c>
      <c r="I8128" s="115">
        <v>3</v>
      </c>
      <c r="J8128" s="116" t="s">
        <v>485</v>
      </c>
      <c r="K8128" s="121">
        <v>2</v>
      </c>
      <c r="L8128" s="108"/>
      <c r="M8128" s="122">
        <v>14247</v>
      </c>
      <c r="N8128" s="123">
        <v>15671</v>
      </c>
      <c r="O8128" s="124">
        <v>15000</v>
      </c>
      <c r="P8128" s="123">
        <v>15161</v>
      </c>
      <c r="Q8128" s="124">
        <v>15751</v>
      </c>
      <c r="R8128" s="123">
        <v>17001</v>
      </c>
      <c r="S8128" s="124">
        <v>18160</v>
      </c>
      <c r="T8128" s="123">
        <v>19045</v>
      </c>
      <c r="U8128" s="124">
        <v>18238</v>
      </c>
      <c r="V8128" s="123">
        <v>18443</v>
      </c>
      <c r="W8128" s="124">
        <v>19818</v>
      </c>
      <c r="X8128" s="123">
        <v>20518</v>
      </c>
      <c r="Y8128" s="124">
        <v>21883</v>
      </c>
      <c r="Z8128" s="123">
        <v>21536</v>
      </c>
      <c r="AA8128" s="124">
        <v>21727</v>
      </c>
      <c r="AB8128" s="123">
        <v>21456</v>
      </c>
      <c r="AC8128" s="124">
        <v>22592</v>
      </c>
      <c r="AD8128" s="123">
        <v>24089</v>
      </c>
      <c r="AE8128" s="125">
        <v>24862</v>
      </c>
      <c r="AF8128" s="126">
        <v>23671</v>
      </c>
    </row>
    <row r="8129" spans="2:32">
      <c r="B8129" s="127">
        <v>8091</v>
      </c>
      <c r="C8129" s="128">
        <v>8091</v>
      </c>
      <c r="D8129" s="129">
        <v>338</v>
      </c>
      <c r="E8129" s="130">
        <v>12</v>
      </c>
      <c r="F8129" s="131">
        <v>4</v>
      </c>
      <c r="G8129" s="132" t="s">
        <v>485</v>
      </c>
      <c r="H8129" s="133">
        <v>12</v>
      </c>
      <c r="I8129" s="128">
        <v>3</v>
      </c>
      <c r="J8129" s="129" t="s">
        <v>485</v>
      </c>
      <c r="K8129" s="134">
        <v>3</v>
      </c>
      <c r="L8129" s="108"/>
      <c r="M8129" s="81">
        <v>14023</v>
      </c>
      <c r="N8129" s="135">
        <v>15469</v>
      </c>
      <c r="O8129" s="136">
        <v>14793</v>
      </c>
      <c r="P8129" s="135">
        <v>14972</v>
      </c>
      <c r="Q8129" s="136">
        <v>15615</v>
      </c>
      <c r="R8129" s="135">
        <v>16832</v>
      </c>
      <c r="S8129" s="136">
        <v>18013</v>
      </c>
      <c r="T8129" s="135">
        <v>18924</v>
      </c>
      <c r="U8129" s="136">
        <v>18101</v>
      </c>
      <c r="V8129" s="135">
        <v>18346</v>
      </c>
      <c r="W8129" s="136">
        <v>19789</v>
      </c>
      <c r="X8129" s="135">
        <v>20308</v>
      </c>
      <c r="Y8129" s="136">
        <v>21634</v>
      </c>
      <c r="Z8129" s="135">
        <v>21306</v>
      </c>
      <c r="AA8129" s="136">
        <v>21534</v>
      </c>
      <c r="AB8129" s="135">
        <v>21254</v>
      </c>
      <c r="AC8129" s="136">
        <v>22456</v>
      </c>
      <c r="AD8129" s="135">
        <v>23782</v>
      </c>
      <c r="AE8129" s="137">
        <v>24562</v>
      </c>
      <c r="AF8129" s="138">
        <v>23374</v>
      </c>
    </row>
    <row r="8130" spans="2:32">
      <c r="B8130" s="114">
        <v>8092</v>
      </c>
      <c r="C8130" s="115">
        <v>8092</v>
      </c>
      <c r="D8130" s="116">
        <v>338</v>
      </c>
      <c r="E8130" s="117">
        <v>12</v>
      </c>
      <c r="F8130" s="118">
        <v>4</v>
      </c>
      <c r="G8130" s="119" t="s">
        <v>485</v>
      </c>
      <c r="H8130" s="120">
        <v>12</v>
      </c>
      <c r="I8130" s="115">
        <v>3</v>
      </c>
      <c r="J8130" s="116" t="s">
        <v>485</v>
      </c>
      <c r="K8130" s="121">
        <v>4</v>
      </c>
      <c r="L8130" s="108"/>
      <c r="M8130" s="122">
        <v>13972</v>
      </c>
      <c r="N8130" s="123">
        <v>15412</v>
      </c>
      <c r="O8130" s="124">
        <v>14673</v>
      </c>
      <c r="P8130" s="123">
        <v>14853</v>
      </c>
      <c r="Q8130" s="124">
        <v>15501</v>
      </c>
      <c r="R8130" s="123">
        <v>16722</v>
      </c>
      <c r="S8130" s="124">
        <v>17844</v>
      </c>
      <c r="T8130" s="123">
        <v>18772</v>
      </c>
      <c r="U8130" s="124">
        <v>17830</v>
      </c>
      <c r="V8130" s="123">
        <v>18101</v>
      </c>
      <c r="W8130" s="124">
        <v>19665</v>
      </c>
      <c r="X8130" s="123">
        <v>19925</v>
      </c>
      <c r="Y8130" s="124">
        <v>21140</v>
      </c>
      <c r="Z8130" s="123">
        <v>20711</v>
      </c>
      <c r="AA8130" s="124">
        <v>20985</v>
      </c>
      <c r="AB8130" s="123">
        <v>20748</v>
      </c>
      <c r="AC8130" s="124">
        <v>22111</v>
      </c>
      <c r="AD8130" s="123">
        <v>23091</v>
      </c>
      <c r="AE8130" s="125">
        <v>23899</v>
      </c>
      <c r="AF8130" s="126">
        <v>22608</v>
      </c>
    </row>
    <row r="8131" spans="2:32">
      <c r="B8131" s="127">
        <v>8093</v>
      </c>
      <c r="C8131" s="128">
        <v>8093</v>
      </c>
      <c r="D8131" s="129">
        <v>338</v>
      </c>
      <c r="E8131" s="130">
        <v>12</v>
      </c>
      <c r="F8131" s="131">
        <v>4</v>
      </c>
      <c r="G8131" s="132" t="s">
        <v>485</v>
      </c>
      <c r="H8131" s="133">
        <v>12</v>
      </c>
      <c r="I8131" s="128">
        <v>3</v>
      </c>
      <c r="J8131" s="129" t="s">
        <v>485</v>
      </c>
      <c r="K8131" s="134">
        <v>5</v>
      </c>
      <c r="L8131" s="108"/>
      <c r="M8131" s="81">
        <v>14056</v>
      </c>
      <c r="N8131" s="135">
        <v>15518</v>
      </c>
      <c r="O8131" s="136">
        <v>14800</v>
      </c>
      <c r="P8131" s="135">
        <v>14763</v>
      </c>
      <c r="Q8131" s="136">
        <v>15487</v>
      </c>
      <c r="R8131" s="135">
        <v>16724</v>
      </c>
      <c r="S8131" s="136">
        <v>17823</v>
      </c>
      <c r="T8131" s="135">
        <v>18785</v>
      </c>
      <c r="U8131" s="136">
        <v>17732</v>
      </c>
      <c r="V8131" s="135">
        <v>17869</v>
      </c>
      <c r="W8131" s="136">
        <v>19688</v>
      </c>
      <c r="X8131" s="135">
        <v>19584</v>
      </c>
      <c r="Y8131" s="136">
        <v>20718</v>
      </c>
      <c r="Z8131" s="135">
        <v>20291</v>
      </c>
      <c r="AA8131" s="136">
        <v>20293</v>
      </c>
      <c r="AB8131" s="135">
        <v>20205</v>
      </c>
      <c r="AC8131" s="136">
        <v>21827</v>
      </c>
      <c r="AD8131" s="135">
        <v>22435</v>
      </c>
      <c r="AE8131" s="137">
        <v>23257</v>
      </c>
      <c r="AF8131" s="138">
        <v>21989</v>
      </c>
    </row>
    <row r="8132" spans="2:32">
      <c r="B8132" s="114">
        <v>8094</v>
      </c>
      <c r="C8132" s="115">
        <v>8094</v>
      </c>
      <c r="D8132" s="116">
        <v>338</v>
      </c>
      <c r="E8132" s="117">
        <v>12</v>
      </c>
      <c r="F8132" s="118">
        <v>4</v>
      </c>
      <c r="G8132" s="119" t="s">
        <v>485</v>
      </c>
      <c r="H8132" s="120">
        <v>12</v>
      </c>
      <c r="I8132" s="115">
        <v>3</v>
      </c>
      <c r="J8132" s="116" t="s">
        <v>485</v>
      </c>
      <c r="K8132" s="121">
        <v>6</v>
      </c>
      <c r="L8132" s="108"/>
      <c r="M8132" s="122">
        <v>14556</v>
      </c>
      <c r="N8132" s="123">
        <v>16002</v>
      </c>
      <c r="O8132" s="124">
        <v>15326</v>
      </c>
      <c r="P8132" s="123">
        <v>14786</v>
      </c>
      <c r="Q8132" s="124">
        <v>15593</v>
      </c>
      <c r="R8132" s="123">
        <v>17114</v>
      </c>
      <c r="S8132" s="124">
        <v>18210</v>
      </c>
      <c r="T8132" s="123">
        <v>19099</v>
      </c>
      <c r="U8132" s="124">
        <v>17966</v>
      </c>
      <c r="V8132" s="123">
        <v>17726</v>
      </c>
      <c r="W8132" s="124">
        <v>20060</v>
      </c>
      <c r="X8132" s="123">
        <v>19594</v>
      </c>
      <c r="Y8132" s="124">
        <v>20638</v>
      </c>
      <c r="Z8132" s="123">
        <v>20153</v>
      </c>
      <c r="AA8132" s="124">
        <v>19582</v>
      </c>
      <c r="AB8132" s="123">
        <v>19694</v>
      </c>
      <c r="AC8132" s="124">
        <v>21932</v>
      </c>
      <c r="AD8132" s="123">
        <v>22120</v>
      </c>
      <c r="AE8132" s="125">
        <v>22890</v>
      </c>
      <c r="AF8132" s="126">
        <v>21665</v>
      </c>
    </row>
    <row r="8133" spans="2:32">
      <c r="B8133" s="127">
        <v>8095</v>
      </c>
      <c r="C8133" s="128">
        <v>8095</v>
      </c>
      <c r="D8133" s="129">
        <v>338</v>
      </c>
      <c r="E8133" s="130">
        <v>12</v>
      </c>
      <c r="F8133" s="131">
        <v>4</v>
      </c>
      <c r="G8133" s="132" t="s">
        <v>485</v>
      </c>
      <c r="H8133" s="133">
        <v>12</v>
      </c>
      <c r="I8133" s="128">
        <v>3</v>
      </c>
      <c r="J8133" s="129" t="s">
        <v>485</v>
      </c>
      <c r="K8133" s="134">
        <v>7</v>
      </c>
      <c r="L8133" s="108"/>
      <c r="M8133" s="81">
        <v>15770</v>
      </c>
      <c r="N8133" s="135">
        <v>17288</v>
      </c>
      <c r="O8133" s="136">
        <v>16427</v>
      </c>
      <c r="P8133" s="135">
        <v>15336</v>
      </c>
      <c r="Q8133" s="136">
        <v>15933</v>
      </c>
      <c r="R8133" s="135">
        <v>18163</v>
      </c>
      <c r="S8133" s="136">
        <v>19249</v>
      </c>
      <c r="T8133" s="135">
        <v>20182</v>
      </c>
      <c r="U8133" s="136">
        <v>18901</v>
      </c>
      <c r="V8133" s="135">
        <v>17962</v>
      </c>
      <c r="W8133" s="136">
        <v>21282</v>
      </c>
      <c r="X8133" s="135">
        <v>20314</v>
      </c>
      <c r="Y8133" s="136">
        <v>21266</v>
      </c>
      <c r="Z8133" s="135">
        <v>20752</v>
      </c>
      <c r="AA8133" s="136">
        <v>19600</v>
      </c>
      <c r="AB8133" s="135">
        <v>19643</v>
      </c>
      <c r="AC8133" s="136">
        <v>23025</v>
      </c>
      <c r="AD8133" s="135">
        <v>22569</v>
      </c>
      <c r="AE8133" s="137">
        <v>23552</v>
      </c>
      <c r="AF8133" s="138">
        <v>22159</v>
      </c>
    </row>
    <row r="8134" spans="2:32">
      <c r="B8134" s="114">
        <v>8096</v>
      </c>
      <c r="C8134" s="115">
        <v>8096</v>
      </c>
      <c r="D8134" s="116">
        <v>338</v>
      </c>
      <c r="E8134" s="117">
        <v>12</v>
      </c>
      <c r="F8134" s="118">
        <v>4</v>
      </c>
      <c r="G8134" s="119" t="s">
        <v>485</v>
      </c>
      <c r="H8134" s="120">
        <v>12</v>
      </c>
      <c r="I8134" s="115">
        <v>3</v>
      </c>
      <c r="J8134" s="116" t="s">
        <v>485</v>
      </c>
      <c r="K8134" s="121">
        <v>8</v>
      </c>
      <c r="L8134" s="108"/>
      <c r="M8134" s="122">
        <v>17151</v>
      </c>
      <c r="N8134" s="123">
        <v>18840</v>
      </c>
      <c r="O8134" s="124">
        <v>17760</v>
      </c>
      <c r="P8134" s="123">
        <v>16409</v>
      </c>
      <c r="Q8134" s="124">
        <v>16613</v>
      </c>
      <c r="R8134" s="123">
        <v>19554</v>
      </c>
      <c r="S8134" s="124">
        <v>20549</v>
      </c>
      <c r="T8134" s="123">
        <v>21706</v>
      </c>
      <c r="U8134" s="124">
        <v>20208</v>
      </c>
      <c r="V8134" s="123">
        <v>18634</v>
      </c>
      <c r="W8134" s="124">
        <v>22760</v>
      </c>
      <c r="X8134" s="123">
        <v>21488</v>
      </c>
      <c r="Y8134" s="124">
        <v>22411</v>
      </c>
      <c r="Z8134" s="123">
        <v>21870</v>
      </c>
      <c r="AA8134" s="124">
        <v>20524</v>
      </c>
      <c r="AB8134" s="123">
        <v>20257</v>
      </c>
      <c r="AC8134" s="124">
        <v>24424</v>
      </c>
      <c r="AD8134" s="123">
        <v>23600</v>
      </c>
      <c r="AE8134" s="125">
        <v>24853</v>
      </c>
      <c r="AF8134" s="126">
        <v>23231</v>
      </c>
    </row>
    <row r="8135" spans="2:32">
      <c r="B8135" s="127">
        <v>8097</v>
      </c>
      <c r="C8135" s="128">
        <v>8097</v>
      </c>
      <c r="D8135" s="129">
        <v>338</v>
      </c>
      <c r="E8135" s="130">
        <v>12</v>
      </c>
      <c r="F8135" s="131">
        <v>4</v>
      </c>
      <c r="G8135" s="132" t="s">
        <v>485</v>
      </c>
      <c r="H8135" s="133">
        <v>12</v>
      </c>
      <c r="I8135" s="128">
        <v>3</v>
      </c>
      <c r="J8135" s="129" t="s">
        <v>485</v>
      </c>
      <c r="K8135" s="134">
        <v>9</v>
      </c>
      <c r="L8135" s="108"/>
      <c r="M8135" s="81">
        <v>17478</v>
      </c>
      <c r="N8135" s="135">
        <v>19007</v>
      </c>
      <c r="O8135" s="136">
        <v>18114</v>
      </c>
      <c r="P8135" s="135">
        <v>17048</v>
      </c>
      <c r="Q8135" s="136">
        <v>17223</v>
      </c>
      <c r="R8135" s="135">
        <v>19993</v>
      </c>
      <c r="S8135" s="136">
        <v>20756</v>
      </c>
      <c r="T8135" s="135">
        <v>21901</v>
      </c>
      <c r="U8135" s="136">
        <v>20498</v>
      </c>
      <c r="V8135" s="135">
        <v>19254</v>
      </c>
      <c r="W8135" s="136">
        <v>22923</v>
      </c>
      <c r="X8135" s="135">
        <v>21811</v>
      </c>
      <c r="Y8135" s="136">
        <v>22544</v>
      </c>
      <c r="Z8135" s="135">
        <v>22070</v>
      </c>
      <c r="AA8135" s="136">
        <v>21014</v>
      </c>
      <c r="AB8135" s="135">
        <v>20834</v>
      </c>
      <c r="AC8135" s="136">
        <v>24517</v>
      </c>
      <c r="AD8135" s="135">
        <v>23634</v>
      </c>
      <c r="AE8135" s="137">
        <v>24928</v>
      </c>
      <c r="AF8135" s="138">
        <v>23401</v>
      </c>
    </row>
    <row r="8136" spans="2:32">
      <c r="B8136" s="114">
        <v>8098</v>
      </c>
      <c r="C8136" s="115">
        <v>8098</v>
      </c>
      <c r="D8136" s="116">
        <v>338</v>
      </c>
      <c r="E8136" s="117">
        <v>12</v>
      </c>
      <c r="F8136" s="118">
        <v>4</v>
      </c>
      <c r="G8136" s="119" t="s">
        <v>485</v>
      </c>
      <c r="H8136" s="120">
        <v>12</v>
      </c>
      <c r="I8136" s="115">
        <v>3</v>
      </c>
      <c r="J8136" s="116" t="s">
        <v>485</v>
      </c>
      <c r="K8136" s="121">
        <v>10</v>
      </c>
      <c r="L8136" s="108"/>
      <c r="M8136" s="122">
        <v>16993</v>
      </c>
      <c r="N8136" s="123">
        <v>18394</v>
      </c>
      <c r="O8136" s="124">
        <v>17685</v>
      </c>
      <c r="P8136" s="123">
        <v>16854</v>
      </c>
      <c r="Q8136" s="124">
        <v>17019</v>
      </c>
      <c r="R8136" s="123">
        <v>19713</v>
      </c>
      <c r="S8136" s="124">
        <v>20292</v>
      </c>
      <c r="T8136" s="123">
        <v>21291</v>
      </c>
      <c r="U8136" s="124">
        <v>19952</v>
      </c>
      <c r="V8136" s="123">
        <v>19214</v>
      </c>
      <c r="W8136" s="124">
        <v>22420</v>
      </c>
      <c r="X8136" s="123">
        <v>21676</v>
      </c>
      <c r="Y8136" s="124">
        <v>22152</v>
      </c>
      <c r="Z8136" s="123">
        <v>21620</v>
      </c>
      <c r="AA8136" s="124">
        <v>20769</v>
      </c>
      <c r="AB8136" s="123">
        <v>20830</v>
      </c>
      <c r="AC8136" s="124">
        <v>24036</v>
      </c>
      <c r="AD8136" s="123">
        <v>23282</v>
      </c>
      <c r="AE8136" s="125">
        <v>24411</v>
      </c>
      <c r="AF8136" s="126">
        <v>22978</v>
      </c>
    </row>
    <row r="8137" spans="2:32">
      <c r="B8137" s="127">
        <v>8099</v>
      </c>
      <c r="C8137" s="128">
        <v>8099</v>
      </c>
      <c r="D8137" s="129">
        <v>338</v>
      </c>
      <c r="E8137" s="130">
        <v>12</v>
      </c>
      <c r="F8137" s="131">
        <v>4</v>
      </c>
      <c r="G8137" s="132" t="s">
        <v>485</v>
      </c>
      <c r="H8137" s="133">
        <v>12</v>
      </c>
      <c r="I8137" s="128">
        <v>3</v>
      </c>
      <c r="J8137" s="129" t="s">
        <v>485</v>
      </c>
      <c r="K8137" s="134">
        <v>11</v>
      </c>
      <c r="L8137" s="108"/>
      <c r="M8137" s="81">
        <v>16910</v>
      </c>
      <c r="N8137" s="135">
        <v>18178</v>
      </c>
      <c r="O8137" s="136">
        <v>17656</v>
      </c>
      <c r="P8137" s="135">
        <v>17016</v>
      </c>
      <c r="Q8137" s="136">
        <v>16959</v>
      </c>
      <c r="R8137" s="135">
        <v>19859</v>
      </c>
      <c r="S8137" s="136">
        <v>20334</v>
      </c>
      <c r="T8137" s="135">
        <v>21076</v>
      </c>
      <c r="U8137" s="136">
        <v>19584</v>
      </c>
      <c r="V8137" s="135">
        <v>19448</v>
      </c>
      <c r="W8137" s="136">
        <v>22209</v>
      </c>
      <c r="X8137" s="135">
        <v>21954</v>
      </c>
      <c r="Y8137" s="136">
        <v>22252</v>
      </c>
      <c r="Z8137" s="135">
        <v>21411</v>
      </c>
      <c r="AA8137" s="136">
        <v>20652</v>
      </c>
      <c r="AB8137" s="135">
        <v>21097</v>
      </c>
      <c r="AC8137" s="136">
        <v>23841</v>
      </c>
      <c r="AD8137" s="135">
        <v>23427</v>
      </c>
      <c r="AE8137" s="137">
        <v>24299</v>
      </c>
      <c r="AF8137" s="138">
        <v>22797</v>
      </c>
    </row>
    <row r="8138" spans="2:32">
      <c r="B8138" s="114">
        <v>8100</v>
      </c>
      <c r="C8138" s="115">
        <v>8100</v>
      </c>
      <c r="D8138" s="116">
        <v>338</v>
      </c>
      <c r="E8138" s="117">
        <v>12</v>
      </c>
      <c r="F8138" s="118">
        <v>4</v>
      </c>
      <c r="G8138" s="119" t="s">
        <v>485</v>
      </c>
      <c r="H8138" s="120">
        <v>12</v>
      </c>
      <c r="I8138" s="115">
        <v>3</v>
      </c>
      <c r="J8138" s="116" t="s">
        <v>485</v>
      </c>
      <c r="K8138" s="121">
        <v>12</v>
      </c>
      <c r="L8138" s="108"/>
      <c r="M8138" s="122">
        <v>16797</v>
      </c>
      <c r="N8138" s="123">
        <v>18057</v>
      </c>
      <c r="O8138" s="124">
        <v>17629</v>
      </c>
      <c r="P8138" s="123">
        <v>17063</v>
      </c>
      <c r="Q8138" s="124">
        <v>16855</v>
      </c>
      <c r="R8138" s="123">
        <v>19825</v>
      </c>
      <c r="S8138" s="124">
        <v>20271</v>
      </c>
      <c r="T8138" s="123">
        <v>20921</v>
      </c>
      <c r="U8138" s="124">
        <v>19248</v>
      </c>
      <c r="V8138" s="123">
        <v>19528</v>
      </c>
      <c r="W8138" s="124">
        <v>21922</v>
      </c>
      <c r="X8138" s="123">
        <v>21924</v>
      </c>
      <c r="Y8138" s="124">
        <v>22197</v>
      </c>
      <c r="Z8138" s="123">
        <v>21413</v>
      </c>
      <c r="AA8138" s="124">
        <v>20373</v>
      </c>
      <c r="AB8138" s="123">
        <v>21170</v>
      </c>
      <c r="AC8138" s="124">
        <v>23548</v>
      </c>
      <c r="AD8138" s="123">
        <v>23380</v>
      </c>
      <c r="AE8138" s="125">
        <v>24174</v>
      </c>
      <c r="AF8138" s="126">
        <v>22815</v>
      </c>
    </row>
    <row r="8139" spans="2:32">
      <c r="B8139" s="127">
        <v>8101</v>
      </c>
      <c r="C8139" s="128">
        <v>8101</v>
      </c>
      <c r="D8139" s="129">
        <v>338</v>
      </c>
      <c r="E8139" s="130">
        <v>12</v>
      </c>
      <c r="F8139" s="131">
        <v>4</v>
      </c>
      <c r="G8139" s="132" t="s">
        <v>485</v>
      </c>
      <c r="H8139" s="133">
        <v>12</v>
      </c>
      <c r="I8139" s="128">
        <v>3</v>
      </c>
      <c r="J8139" s="129" t="s">
        <v>485</v>
      </c>
      <c r="K8139" s="134">
        <v>13</v>
      </c>
      <c r="L8139" s="108"/>
      <c r="M8139" s="81">
        <v>16918</v>
      </c>
      <c r="N8139" s="135">
        <v>18276</v>
      </c>
      <c r="O8139" s="136">
        <v>17846</v>
      </c>
      <c r="P8139" s="135">
        <v>17222</v>
      </c>
      <c r="Q8139" s="136">
        <v>16973</v>
      </c>
      <c r="R8139" s="135">
        <v>19978</v>
      </c>
      <c r="S8139" s="136">
        <v>20424</v>
      </c>
      <c r="T8139" s="135">
        <v>21155</v>
      </c>
      <c r="U8139" s="136">
        <v>19278</v>
      </c>
      <c r="V8139" s="135">
        <v>19755</v>
      </c>
      <c r="W8139" s="136">
        <v>21858</v>
      </c>
      <c r="X8139" s="135">
        <v>22055</v>
      </c>
      <c r="Y8139" s="136">
        <v>22335</v>
      </c>
      <c r="Z8139" s="135">
        <v>21548</v>
      </c>
      <c r="AA8139" s="136">
        <v>20271</v>
      </c>
      <c r="AB8139" s="135">
        <v>21369</v>
      </c>
      <c r="AC8139" s="136">
        <v>23459</v>
      </c>
      <c r="AD8139" s="135">
        <v>23511</v>
      </c>
      <c r="AE8139" s="137">
        <v>24410</v>
      </c>
      <c r="AF8139" s="138">
        <v>22957</v>
      </c>
    </row>
    <row r="8140" spans="2:32">
      <c r="B8140" s="114">
        <v>8102</v>
      </c>
      <c r="C8140" s="115">
        <v>8102</v>
      </c>
      <c r="D8140" s="116">
        <v>338</v>
      </c>
      <c r="E8140" s="117">
        <v>12</v>
      </c>
      <c r="F8140" s="118">
        <v>4</v>
      </c>
      <c r="G8140" s="119" t="s">
        <v>485</v>
      </c>
      <c r="H8140" s="120">
        <v>12</v>
      </c>
      <c r="I8140" s="115">
        <v>3</v>
      </c>
      <c r="J8140" s="116" t="s">
        <v>485</v>
      </c>
      <c r="K8140" s="121">
        <v>14</v>
      </c>
      <c r="L8140" s="108"/>
      <c r="M8140" s="122">
        <v>17228</v>
      </c>
      <c r="N8140" s="123">
        <v>18597</v>
      </c>
      <c r="O8140" s="124">
        <v>18089</v>
      </c>
      <c r="P8140" s="123">
        <v>17344</v>
      </c>
      <c r="Q8140" s="124">
        <v>17227</v>
      </c>
      <c r="R8140" s="123">
        <v>20082</v>
      </c>
      <c r="S8140" s="124">
        <v>20644</v>
      </c>
      <c r="T8140" s="123">
        <v>21383</v>
      </c>
      <c r="U8140" s="124">
        <v>19509</v>
      </c>
      <c r="V8140" s="123">
        <v>19899</v>
      </c>
      <c r="W8140" s="124">
        <v>21886</v>
      </c>
      <c r="X8140" s="123">
        <v>22051</v>
      </c>
      <c r="Y8140" s="124">
        <v>22488</v>
      </c>
      <c r="Z8140" s="123">
        <v>21777</v>
      </c>
      <c r="AA8140" s="124">
        <v>20306</v>
      </c>
      <c r="AB8140" s="123">
        <v>21466</v>
      </c>
      <c r="AC8140" s="124">
        <v>23442</v>
      </c>
      <c r="AD8140" s="123">
        <v>23638</v>
      </c>
      <c r="AE8140" s="125">
        <v>24543</v>
      </c>
      <c r="AF8140" s="126">
        <v>23170</v>
      </c>
    </row>
    <row r="8141" spans="2:32">
      <c r="B8141" s="127">
        <v>8103</v>
      </c>
      <c r="C8141" s="128">
        <v>8103</v>
      </c>
      <c r="D8141" s="129">
        <v>338</v>
      </c>
      <c r="E8141" s="130">
        <v>12</v>
      </c>
      <c r="F8141" s="131">
        <v>4</v>
      </c>
      <c r="G8141" s="132" t="s">
        <v>485</v>
      </c>
      <c r="H8141" s="133">
        <v>12</v>
      </c>
      <c r="I8141" s="128">
        <v>3</v>
      </c>
      <c r="J8141" s="129" t="s">
        <v>485</v>
      </c>
      <c r="K8141" s="134">
        <v>15</v>
      </c>
      <c r="L8141" s="108"/>
      <c r="M8141" s="81">
        <v>17510</v>
      </c>
      <c r="N8141" s="135">
        <v>18841</v>
      </c>
      <c r="O8141" s="136">
        <v>18144</v>
      </c>
      <c r="P8141" s="135">
        <v>17394</v>
      </c>
      <c r="Q8141" s="136">
        <v>17571</v>
      </c>
      <c r="R8141" s="135">
        <v>20099</v>
      </c>
      <c r="S8141" s="136">
        <v>20704</v>
      </c>
      <c r="T8141" s="135">
        <v>21501</v>
      </c>
      <c r="U8141" s="136">
        <v>19695</v>
      </c>
      <c r="V8141" s="135">
        <v>19944</v>
      </c>
      <c r="W8141" s="136">
        <v>21835</v>
      </c>
      <c r="X8141" s="135">
        <v>21935</v>
      </c>
      <c r="Y8141" s="136">
        <v>22483</v>
      </c>
      <c r="Z8141" s="135">
        <v>21829</v>
      </c>
      <c r="AA8141" s="136">
        <v>20451</v>
      </c>
      <c r="AB8141" s="135">
        <v>21475</v>
      </c>
      <c r="AC8141" s="136">
        <v>23367</v>
      </c>
      <c r="AD8141" s="135">
        <v>23600</v>
      </c>
      <c r="AE8141" s="137">
        <v>24551</v>
      </c>
      <c r="AF8141" s="138">
        <v>23198</v>
      </c>
    </row>
    <row r="8142" spans="2:32">
      <c r="B8142" s="114">
        <v>8104</v>
      </c>
      <c r="C8142" s="115">
        <v>8104</v>
      </c>
      <c r="D8142" s="116">
        <v>338</v>
      </c>
      <c r="E8142" s="117">
        <v>12</v>
      </c>
      <c r="F8142" s="118">
        <v>4</v>
      </c>
      <c r="G8142" s="119" t="s">
        <v>485</v>
      </c>
      <c r="H8142" s="120">
        <v>12</v>
      </c>
      <c r="I8142" s="115">
        <v>3</v>
      </c>
      <c r="J8142" s="116" t="s">
        <v>485</v>
      </c>
      <c r="K8142" s="121">
        <v>16</v>
      </c>
      <c r="L8142" s="108"/>
      <c r="M8142" s="122">
        <v>17800</v>
      </c>
      <c r="N8142" s="123">
        <v>19068</v>
      </c>
      <c r="O8142" s="124">
        <v>18201</v>
      </c>
      <c r="P8142" s="123">
        <v>17475</v>
      </c>
      <c r="Q8142" s="124">
        <v>17988</v>
      </c>
      <c r="R8142" s="123">
        <v>20268</v>
      </c>
      <c r="S8142" s="124">
        <v>20691</v>
      </c>
      <c r="T8142" s="123">
        <v>21493</v>
      </c>
      <c r="U8142" s="124">
        <v>19814</v>
      </c>
      <c r="V8142" s="123">
        <v>19970</v>
      </c>
      <c r="W8142" s="124">
        <v>21848</v>
      </c>
      <c r="X8142" s="123">
        <v>22034</v>
      </c>
      <c r="Y8142" s="124">
        <v>22327</v>
      </c>
      <c r="Z8142" s="123">
        <v>21706</v>
      </c>
      <c r="AA8142" s="124">
        <v>20572</v>
      </c>
      <c r="AB8142" s="123">
        <v>21444</v>
      </c>
      <c r="AC8142" s="124">
        <v>23332</v>
      </c>
      <c r="AD8142" s="123">
        <v>23396</v>
      </c>
      <c r="AE8142" s="125">
        <v>24338</v>
      </c>
      <c r="AF8142" s="126">
        <v>23019</v>
      </c>
    </row>
    <row r="8143" spans="2:32">
      <c r="B8143" s="127">
        <v>8105</v>
      </c>
      <c r="C8143" s="128">
        <v>8105</v>
      </c>
      <c r="D8143" s="129">
        <v>338</v>
      </c>
      <c r="E8143" s="130">
        <v>12</v>
      </c>
      <c r="F8143" s="131">
        <v>4</v>
      </c>
      <c r="G8143" s="132" t="s">
        <v>485</v>
      </c>
      <c r="H8143" s="133">
        <v>12</v>
      </c>
      <c r="I8143" s="128">
        <v>3</v>
      </c>
      <c r="J8143" s="129" t="s">
        <v>485</v>
      </c>
      <c r="K8143" s="134">
        <v>17</v>
      </c>
      <c r="L8143" s="108"/>
      <c r="M8143" s="81">
        <v>18799</v>
      </c>
      <c r="N8143" s="135">
        <v>19906</v>
      </c>
      <c r="O8143" s="136">
        <v>18932</v>
      </c>
      <c r="P8143" s="135">
        <v>18383</v>
      </c>
      <c r="Q8143" s="136">
        <v>19030</v>
      </c>
      <c r="R8143" s="135">
        <v>21152</v>
      </c>
      <c r="S8143" s="136">
        <v>21491</v>
      </c>
      <c r="T8143" s="135">
        <v>22163</v>
      </c>
      <c r="U8143" s="136">
        <v>20674</v>
      </c>
      <c r="V8143" s="135">
        <v>20908</v>
      </c>
      <c r="W8143" s="136">
        <v>22690</v>
      </c>
      <c r="X8143" s="135">
        <v>22883</v>
      </c>
      <c r="Y8143" s="136">
        <v>23129</v>
      </c>
      <c r="Z8143" s="135">
        <v>22338</v>
      </c>
      <c r="AA8143" s="136">
        <v>21672</v>
      </c>
      <c r="AB8143" s="135">
        <v>22438</v>
      </c>
      <c r="AC8143" s="136">
        <v>24301</v>
      </c>
      <c r="AD8143" s="135">
        <v>24235</v>
      </c>
      <c r="AE8143" s="137">
        <v>25113</v>
      </c>
      <c r="AF8143" s="138">
        <v>23674</v>
      </c>
    </row>
    <row r="8144" spans="2:32">
      <c r="B8144" s="114">
        <v>8106</v>
      </c>
      <c r="C8144" s="115">
        <v>8106</v>
      </c>
      <c r="D8144" s="116">
        <v>338</v>
      </c>
      <c r="E8144" s="117">
        <v>12</v>
      </c>
      <c r="F8144" s="118">
        <v>4</v>
      </c>
      <c r="G8144" s="119" t="s">
        <v>485</v>
      </c>
      <c r="H8144" s="120">
        <v>12</v>
      </c>
      <c r="I8144" s="115">
        <v>3</v>
      </c>
      <c r="J8144" s="116" t="s">
        <v>485</v>
      </c>
      <c r="K8144" s="121">
        <v>18</v>
      </c>
      <c r="L8144" s="108"/>
      <c r="M8144" s="122">
        <v>19463</v>
      </c>
      <c r="N8144" s="123">
        <v>20804</v>
      </c>
      <c r="O8144" s="124">
        <v>19664</v>
      </c>
      <c r="P8144" s="123">
        <v>19075</v>
      </c>
      <c r="Q8144" s="124">
        <v>20145</v>
      </c>
      <c r="R8144" s="123">
        <v>21622</v>
      </c>
      <c r="S8144" s="124">
        <v>21961</v>
      </c>
      <c r="T8144" s="123">
        <v>23013</v>
      </c>
      <c r="U8144" s="124">
        <v>21642</v>
      </c>
      <c r="V8144" s="123">
        <v>21759</v>
      </c>
      <c r="W8144" s="124">
        <v>23762</v>
      </c>
      <c r="X8144" s="123">
        <v>23342</v>
      </c>
      <c r="Y8144" s="124">
        <v>23790</v>
      </c>
      <c r="Z8144" s="123">
        <v>23314</v>
      </c>
      <c r="AA8144" s="124">
        <v>22875</v>
      </c>
      <c r="AB8144" s="123">
        <v>23610</v>
      </c>
      <c r="AC8144" s="124">
        <v>25518</v>
      </c>
      <c r="AD8144" s="123">
        <v>24988</v>
      </c>
      <c r="AE8144" s="125">
        <v>26199</v>
      </c>
      <c r="AF8144" s="126">
        <v>24739</v>
      </c>
    </row>
    <row r="8145" spans="2:32">
      <c r="B8145" s="127">
        <v>8107</v>
      </c>
      <c r="C8145" s="128">
        <v>8107</v>
      </c>
      <c r="D8145" s="129">
        <v>338</v>
      </c>
      <c r="E8145" s="130">
        <v>12</v>
      </c>
      <c r="F8145" s="131">
        <v>4</v>
      </c>
      <c r="G8145" s="132" t="s">
        <v>485</v>
      </c>
      <c r="H8145" s="133">
        <v>12</v>
      </c>
      <c r="I8145" s="128">
        <v>3</v>
      </c>
      <c r="J8145" s="129" t="s">
        <v>485</v>
      </c>
      <c r="K8145" s="134">
        <v>19</v>
      </c>
      <c r="L8145" s="108"/>
      <c r="M8145" s="81">
        <v>19106</v>
      </c>
      <c r="N8145" s="135">
        <v>20536</v>
      </c>
      <c r="O8145" s="136">
        <v>19333</v>
      </c>
      <c r="P8145" s="135">
        <v>18762</v>
      </c>
      <c r="Q8145" s="136">
        <v>20131</v>
      </c>
      <c r="R8145" s="135">
        <v>21334</v>
      </c>
      <c r="S8145" s="136">
        <v>21851</v>
      </c>
      <c r="T8145" s="135">
        <v>22932</v>
      </c>
      <c r="U8145" s="136">
        <v>21420</v>
      </c>
      <c r="V8145" s="135">
        <v>21860</v>
      </c>
      <c r="W8145" s="136">
        <v>23918</v>
      </c>
      <c r="X8145" s="135">
        <v>23273</v>
      </c>
      <c r="Y8145" s="136">
        <v>24053</v>
      </c>
      <c r="Z8145" s="135">
        <v>23512</v>
      </c>
      <c r="AA8145" s="136">
        <v>22997</v>
      </c>
      <c r="AB8145" s="135">
        <v>24018</v>
      </c>
      <c r="AC8145" s="136">
        <v>25933</v>
      </c>
      <c r="AD8145" s="135">
        <v>25446</v>
      </c>
      <c r="AE8145" s="137">
        <v>26646</v>
      </c>
      <c r="AF8145" s="138">
        <v>25080</v>
      </c>
    </row>
    <row r="8146" spans="2:32">
      <c r="B8146" s="114">
        <v>8108</v>
      </c>
      <c r="C8146" s="115">
        <v>8108</v>
      </c>
      <c r="D8146" s="116">
        <v>338</v>
      </c>
      <c r="E8146" s="117">
        <v>12</v>
      </c>
      <c r="F8146" s="118">
        <v>4</v>
      </c>
      <c r="G8146" s="119" t="s">
        <v>485</v>
      </c>
      <c r="H8146" s="120">
        <v>12</v>
      </c>
      <c r="I8146" s="115">
        <v>3</v>
      </c>
      <c r="J8146" s="116" t="s">
        <v>485</v>
      </c>
      <c r="K8146" s="121">
        <v>20</v>
      </c>
      <c r="L8146" s="108"/>
      <c r="M8146" s="122">
        <v>18810</v>
      </c>
      <c r="N8146" s="123">
        <v>20400</v>
      </c>
      <c r="O8146" s="124">
        <v>18921</v>
      </c>
      <c r="P8146" s="123">
        <v>18450</v>
      </c>
      <c r="Q8146" s="124">
        <v>19931</v>
      </c>
      <c r="R8146" s="123">
        <v>21137</v>
      </c>
      <c r="S8146" s="124">
        <v>21863</v>
      </c>
      <c r="T8146" s="123">
        <v>22963</v>
      </c>
      <c r="U8146" s="124">
        <v>21311</v>
      </c>
      <c r="V8146" s="123">
        <v>21835</v>
      </c>
      <c r="W8146" s="124">
        <v>24224</v>
      </c>
      <c r="X8146" s="123">
        <v>23557</v>
      </c>
      <c r="Y8146" s="124">
        <v>24453</v>
      </c>
      <c r="Z8146" s="123">
        <v>23796</v>
      </c>
      <c r="AA8146" s="124">
        <v>23293</v>
      </c>
      <c r="AB8146" s="123">
        <v>24238</v>
      </c>
      <c r="AC8146" s="124">
        <v>26502</v>
      </c>
      <c r="AD8146" s="123">
        <v>26068</v>
      </c>
      <c r="AE8146" s="125">
        <v>27295</v>
      </c>
      <c r="AF8146" s="126">
        <v>25526</v>
      </c>
    </row>
    <row r="8147" spans="2:32">
      <c r="B8147" s="127">
        <v>8109</v>
      </c>
      <c r="C8147" s="128">
        <v>8109</v>
      </c>
      <c r="D8147" s="129">
        <v>338</v>
      </c>
      <c r="E8147" s="130">
        <v>12</v>
      </c>
      <c r="F8147" s="131">
        <v>4</v>
      </c>
      <c r="G8147" s="132" t="s">
        <v>485</v>
      </c>
      <c r="H8147" s="133">
        <v>12</v>
      </c>
      <c r="I8147" s="128">
        <v>3</v>
      </c>
      <c r="J8147" s="129" t="s">
        <v>485</v>
      </c>
      <c r="K8147" s="134">
        <v>21</v>
      </c>
      <c r="L8147" s="108"/>
      <c r="M8147" s="81">
        <v>18528</v>
      </c>
      <c r="N8147" s="135">
        <v>20161</v>
      </c>
      <c r="O8147" s="136">
        <v>18694</v>
      </c>
      <c r="P8147" s="135">
        <v>18286</v>
      </c>
      <c r="Q8147" s="136">
        <v>19756</v>
      </c>
      <c r="R8147" s="135">
        <v>21021</v>
      </c>
      <c r="S8147" s="136">
        <v>21824</v>
      </c>
      <c r="T8147" s="135">
        <v>22942</v>
      </c>
      <c r="U8147" s="136">
        <v>21385</v>
      </c>
      <c r="V8147" s="135">
        <v>21912</v>
      </c>
      <c r="W8147" s="136">
        <v>24338</v>
      </c>
      <c r="X8147" s="135">
        <v>23914</v>
      </c>
      <c r="Y8147" s="136">
        <v>24939</v>
      </c>
      <c r="Z8147" s="135">
        <v>24326</v>
      </c>
      <c r="AA8147" s="136">
        <v>23892</v>
      </c>
      <c r="AB8147" s="135">
        <v>24693</v>
      </c>
      <c r="AC8147" s="136">
        <v>26941</v>
      </c>
      <c r="AD8147" s="135">
        <v>26857</v>
      </c>
      <c r="AE8147" s="137">
        <v>28012</v>
      </c>
      <c r="AF8147" s="138">
        <v>26275</v>
      </c>
    </row>
    <row r="8148" spans="2:32">
      <c r="B8148" s="114">
        <v>8110</v>
      </c>
      <c r="C8148" s="115">
        <v>8110</v>
      </c>
      <c r="D8148" s="116">
        <v>338</v>
      </c>
      <c r="E8148" s="117">
        <v>12</v>
      </c>
      <c r="F8148" s="118">
        <v>4</v>
      </c>
      <c r="G8148" s="119" t="s">
        <v>485</v>
      </c>
      <c r="H8148" s="120">
        <v>12</v>
      </c>
      <c r="I8148" s="115">
        <v>3</v>
      </c>
      <c r="J8148" s="116" t="s">
        <v>485</v>
      </c>
      <c r="K8148" s="121">
        <v>22</v>
      </c>
      <c r="L8148" s="108"/>
      <c r="M8148" s="122">
        <v>17862</v>
      </c>
      <c r="N8148" s="123">
        <v>19504</v>
      </c>
      <c r="O8148" s="124">
        <v>18102</v>
      </c>
      <c r="P8148" s="123">
        <v>17909</v>
      </c>
      <c r="Q8148" s="124">
        <v>19208</v>
      </c>
      <c r="R8148" s="123">
        <v>20479</v>
      </c>
      <c r="S8148" s="124">
        <v>21396</v>
      </c>
      <c r="T8148" s="123">
        <v>22453</v>
      </c>
      <c r="U8148" s="124">
        <v>21002</v>
      </c>
      <c r="V8148" s="123">
        <v>21554</v>
      </c>
      <c r="W8148" s="124">
        <v>23804</v>
      </c>
      <c r="X8148" s="123">
        <v>23691</v>
      </c>
      <c r="Y8148" s="124">
        <v>24861</v>
      </c>
      <c r="Z8148" s="123">
        <v>24213</v>
      </c>
      <c r="AA8148" s="124">
        <v>23996</v>
      </c>
      <c r="AB8148" s="123">
        <v>24537</v>
      </c>
      <c r="AC8148" s="124">
        <v>26584</v>
      </c>
      <c r="AD8148" s="123">
        <v>26964</v>
      </c>
      <c r="AE8148" s="125">
        <v>27971</v>
      </c>
      <c r="AF8148" s="126">
        <v>26298</v>
      </c>
    </row>
    <row r="8149" spans="2:32">
      <c r="B8149" s="127">
        <v>8111</v>
      </c>
      <c r="C8149" s="128">
        <v>8111</v>
      </c>
      <c r="D8149" s="129">
        <v>338</v>
      </c>
      <c r="E8149" s="130">
        <v>12</v>
      </c>
      <c r="F8149" s="131">
        <v>4</v>
      </c>
      <c r="G8149" s="132" t="s">
        <v>485</v>
      </c>
      <c r="H8149" s="133">
        <v>12</v>
      </c>
      <c r="I8149" s="128">
        <v>3</v>
      </c>
      <c r="J8149" s="129" t="s">
        <v>485</v>
      </c>
      <c r="K8149" s="134">
        <v>23</v>
      </c>
      <c r="L8149" s="108"/>
      <c r="M8149" s="81">
        <v>16940</v>
      </c>
      <c r="N8149" s="135">
        <v>18458</v>
      </c>
      <c r="O8149" s="136">
        <v>17233</v>
      </c>
      <c r="P8149" s="135">
        <v>17299</v>
      </c>
      <c r="Q8149" s="136">
        <v>18448</v>
      </c>
      <c r="R8149" s="135">
        <v>19677</v>
      </c>
      <c r="S8149" s="136">
        <v>20538</v>
      </c>
      <c r="T8149" s="135">
        <v>21562</v>
      </c>
      <c r="U8149" s="136">
        <v>20289</v>
      </c>
      <c r="V8149" s="135">
        <v>20977</v>
      </c>
      <c r="W8149" s="136">
        <v>22738</v>
      </c>
      <c r="X8149" s="135">
        <v>23094</v>
      </c>
      <c r="Y8149" s="136">
        <v>24226</v>
      </c>
      <c r="Z8149" s="135">
        <v>23648</v>
      </c>
      <c r="AA8149" s="136">
        <v>23662</v>
      </c>
      <c r="AB8149" s="135">
        <v>24080</v>
      </c>
      <c r="AC8149" s="136">
        <v>25642</v>
      </c>
      <c r="AD8149" s="135">
        <v>26402</v>
      </c>
      <c r="AE8149" s="137">
        <v>27364</v>
      </c>
      <c r="AF8149" s="138">
        <v>25824</v>
      </c>
    </row>
    <row r="8150" spans="2:32">
      <c r="B8150" s="114">
        <v>8112</v>
      </c>
      <c r="C8150" s="115">
        <v>8112</v>
      </c>
      <c r="D8150" s="116">
        <v>338</v>
      </c>
      <c r="E8150" s="117">
        <v>12</v>
      </c>
      <c r="F8150" s="118">
        <v>4</v>
      </c>
      <c r="G8150" s="119" t="s">
        <v>485</v>
      </c>
      <c r="H8150" s="120">
        <v>12</v>
      </c>
      <c r="I8150" s="115">
        <v>3</v>
      </c>
      <c r="J8150" s="116" t="s">
        <v>485</v>
      </c>
      <c r="K8150" s="121">
        <v>24</v>
      </c>
      <c r="L8150" s="108"/>
      <c r="M8150" s="122">
        <v>15864</v>
      </c>
      <c r="N8150" s="123">
        <v>17252</v>
      </c>
      <c r="O8150" s="124">
        <v>16156</v>
      </c>
      <c r="P8150" s="123">
        <v>16403</v>
      </c>
      <c r="Q8150" s="124">
        <v>17648</v>
      </c>
      <c r="R8150" s="123">
        <v>18714</v>
      </c>
      <c r="S8150" s="124">
        <v>19519</v>
      </c>
      <c r="T8150" s="123">
        <v>20489</v>
      </c>
      <c r="U8150" s="124">
        <v>19390</v>
      </c>
      <c r="V8150" s="123">
        <v>20287</v>
      </c>
      <c r="W8150" s="124">
        <v>21535</v>
      </c>
      <c r="X8150" s="123">
        <v>22266</v>
      </c>
      <c r="Y8150" s="124">
        <v>23361</v>
      </c>
      <c r="Z8150" s="123">
        <v>22797</v>
      </c>
      <c r="AA8150" s="124">
        <v>22997</v>
      </c>
      <c r="AB8150" s="123">
        <v>23447</v>
      </c>
      <c r="AC8150" s="124">
        <v>24469</v>
      </c>
      <c r="AD8150" s="123">
        <v>25581</v>
      </c>
      <c r="AE8150" s="125">
        <v>26443</v>
      </c>
      <c r="AF8150" s="126">
        <v>25032</v>
      </c>
    </row>
    <row r="8151" spans="2:32">
      <c r="B8151" s="127">
        <v>8113</v>
      </c>
      <c r="C8151" s="128">
        <v>8113</v>
      </c>
      <c r="D8151" s="129">
        <v>339</v>
      </c>
      <c r="E8151" s="130">
        <v>12</v>
      </c>
      <c r="F8151" s="131">
        <v>5</v>
      </c>
      <c r="G8151" s="132" t="s">
        <v>485</v>
      </c>
      <c r="H8151" s="133">
        <v>12</v>
      </c>
      <c r="I8151" s="128">
        <v>4</v>
      </c>
      <c r="J8151" s="129" t="s">
        <v>485</v>
      </c>
      <c r="K8151" s="134">
        <v>1</v>
      </c>
      <c r="L8151" s="108"/>
      <c r="M8151" s="81">
        <v>15082</v>
      </c>
      <c r="N8151" s="135">
        <v>14713</v>
      </c>
      <c r="O8151" s="136">
        <v>15180</v>
      </c>
      <c r="P8151" s="135">
        <v>15685</v>
      </c>
      <c r="Q8151" s="136">
        <v>16899</v>
      </c>
      <c r="R8151" s="135">
        <v>17891</v>
      </c>
      <c r="S8151" s="136">
        <v>18799</v>
      </c>
      <c r="T8151" s="135">
        <v>17955</v>
      </c>
      <c r="U8151" s="136">
        <v>18374</v>
      </c>
      <c r="V8151" s="135">
        <v>19497</v>
      </c>
      <c r="W8151" s="136">
        <v>21359</v>
      </c>
      <c r="X8151" s="135">
        <v>21633</v>
      </c>
      <c r="Y8151" s="136">
        <v>22787</v>
      </c>
      <c r="Z8151" s="135">
        <v>21667</v>
      </c>
      <c r="AA8151" s="136">
        <v>21445</v>
      </c>
      <c r="AB8151" s="135">
        <v>22543</v>
      </c>
      <c r="AC8151" s="136">
        <v>24556</v>
      </c>
      <c r="AD8151" s="135">
        <v>25102</v>
      </c>
      <c r="AE8151" s="137">
        <v>24028</v>
      </c>
      <c r="AF8151" s="138">
        <v>23807</v>
      </c>
    </row>
    <row r="8152" spans="2:32">
      <c r="B8152" s="114">
        <v>8114</v>
      </c>
      <c r="C8152" s="115">
        <v>8114</v>
      </c>
      <c r="D8152" s="116">
        <v>339</v>
      </c>
      <c r="E8152" s="117">
        <v>12</v>
      </c>
      <c r="F8152" s="118">
        <v>5</v>
      </c>
      <c r="G8152" s="119" t="s">
        <v>485</v>
      </c>
      <c r="H8152" s="120">
        <v>12</v>
      </c>
      <c r="I8152" s="115">
        <v>4</v>
      </c>
      <c r="J8152" s="116" t="s">
        <v>485</v>
      </c>
      <c r="K8152" s="121">
        <v>2</v>
      </c>
      <c r="L8152" s="108"/>
      <c r="M8152" s="122">
        <v>14649</v>
      </c>
      <c r="N8152" s="123">
        <v>14218</v>
      </c>
      <c r="O8152" s="124">
        <v>14663</v>
      </c>
      <c r="P8152" s="123">
        <v>15265</v>
      </c>
      <c r="Q8152" s="124">
        <v>16601</v>
      </c>
      <c r="R8152" s="123">
        <v>17514</v>
      </c>
      <c r="S8152" s="124">
        <v>18416</v>
      </c>
      <c r="T8152" s="123">
        <v>17509</v>
      </c>
      <c r="U8152" s="124">
        <v>17891</v>
      </c>
      <c r="V8152" s="123">
        <v>19234</v>
      </c>
      <c r="W8152" s="124">
        <v>20904</v>
      </c>
      <c r="X8152" s="123">
        <v>21204</v>
      </c>
      <c r="Y8152" s="124">
        <v>22327</v>
      </c>
      <c r="Z8152" s="123">
        <v>21128</v>
      </c>
      <c r="AA8152" s="124">
        <v>20979</v>
      </c>
      <c r="AB8152" s="123">
        <v>22188</v>
      </c>
      <c r="AC8152" s="124">
        <v>24000</v>
      </c>
      <c r="AD8152" s="123">
        <v>24569</v>
      </c>
      <c r="AE8152" s="125">
        <v>23419</v>
      </c>
      <c r="AF8152" s="126">
        <v>23215</v>
      </c>
    </row>
    <row r="8153" spans="2:32">
      <c r="B8153" s="127">
        <v>8115</v>
      </c>
      <c r="C8153" s="128">
        <v>8115</v>
      </c>
      <c r="D8153" s="129">
        <v>339</v>
      </c>
      <c r="E8153" s="130">
        <v>12</v>
      </c>
      <c r="F8153" s="131">
        <v>5</v>
      </c>
      <c r="G8153" s="132" t="s">
        <v>485</v>
      </c>
      <c r="H8153" s="133">
        <v>12</v>
      </c>
      <c r="I8153" s="128">
        <v>4</v>
      </c>
      <c r="J8153" s="129" t="s">
        <v>485</v>
      </c>
      <c r="K8153" s="134">
        <v>3</v>
      </c>
      <c r="L8153" s="108"/>
      <c r="M8153" s="81">
        <v>14412</v>
      </c>
      <c r="N8153" s="135">
        <v>13963</v>
      </c>
      <c r="O8153" s="136">
        <v>14449</v>
      </c>
      <c r="P8153" s="135">
        <v>15088</v>
      </c>
      <c r="Q8153" s="136">
        <v>16539</v>
      </c>
      <c r="R8153" s="135">
        <v>17348</v>
      </c>
      <c r="S8153" s="136">
        <v>18286</v>
      </c>
      <c r="T8153" s="135">
        <v>17339</v>
      </c>
      <c r="U8153" s="136">
        <v>17766</v>
      </c>
      <c r="V8153" s="135">
        <v>19218</v>
      </c>
      <c r="W8153" s="136">
        <v>20754</v>
      </c>
      <c r="X8153" s="135">
        <v>20990</v>
      </c>
      <c r="Y8153" s="136">
        <v>22114</v>
      </c>
      <c r="Z8153" s="135">
        <v>20946</v>
      </c>
      <c r="AA8153" s="136">
        <v>20786</v>
      </c>
      <c r="AB8153" s="135">
        <v>22068</v>
      </c>
      <c r="AC8153" s="136">
        <v>23741</v>
      </c>
      <c r="AD8153" s="135">
        <v>24271</v>
      </c>
      <c r="AE8153" s="137">
        <v>23117</v>
      </c>
      <c r="AF8153" s="138">
        <v>22981</v>
      </c>
    </row>
    <row r="8154" spans="2:32">
      <c r="B8154" s="114">
        <v>8116</v>
      </c>
      <c r="C8154" s="115">
        <v>8116</v>
      </c>
      <c r="D8154" s="116">
        <v>339</v>
      </c>
      <c r="E8154" s="117">
        <v>12</v>
      </c>
      <c r="F8154" s="118">
        <v>5</v>
      </c>
      <c r="G8154" s="119" t="s">
        <v>485</v>
      </c>
      <c r="H8154" s="120">
        <v>12</v>
      </c>
      <c r="I8154" s="115">
        <v>4</v>
      </c>
      <c r="J8154" s="116" t="s">
        <v>485</v>
      </c>
      <c r="K8154" s="121">
        <v>4</v>
      </c>
      <c r="L8154" s="108"/>
      <c r="M8154" s="122">
        <v>14329</v>
      </c>
      <c r="N8154" s="123">
        <v>13858</v>
      </c>
      <c r="O8154" s="124">
        <v>14331</v>
      </c>
      <c r="P8154" s="123">
        <v>14960</v>
      </c>
      <c r="Q8154" s="124">
        <v>16580</v>
      </c>
      <c r="R8154" s="123">
        <v>17204</v>
      </c>
      <c r="S8154" s="124">
        <v>18169</v>
      </c>
      <c r="T8154" s="123">
        <v>17103</v>
      </c>
      <c r="U8154" s="124">
        <v>17539</v>
      </c>
      <c r="V8154" s="123">
        <v>19148</v>
      </c>
      <c r="W8154" s="124">
        <v>20440</v>
      </c>
      <c r="X8154" s="123">
        <v>20552</v>
      </c>
      <c r="Y8154" s="124">
        <v>21662</v>
      </c>
      <c r="Z8154" s="123">
        <v>20440</v>
      </c>
      <c r="AA8154" s="124">
        <v>20303</v>
      </c>
      <c r="AB8154" s="123">
        <v>21749</v>
      </c>
      <c r="AC8154" s="124">
        <v>23152</v>
      </c>
      <c r="AD8154" s="123">
        <v>23627</v>
      </c>
      <c r="AE8154" s="125">
        <v>22353</v>
      </c>
      <c r="AF8154" s="126">
        <v>22319</v>
      </c>
    </row>
    <row r="8155" spans="2:32">
      <c r="B8155" s="127">
        <v>8117</v>
      </c>
      <c r="C8155" s="128">
        <v>8117</v>
      </c>
      <c r="D8155" s="129">
        <v>339</v>
      </c>
      <c r="E8155" s="130">
        <v>12</v>
      </c>
      <c r="F8155" s="131">
        <v>5</v>
      </c>
      <c r="G8155" s="132" t="s">
        <v>485</v>
      </c>
      <c r="H8155" s="133">
        <v>12</v>
      </c>
      <c r="I8155" s="128">
        <v>4</v>
      </c>
      <c r="J8155" s="129" t="s">
        <v>485</v>
      </c>
      <c r="K8155" s="134">
        <v>5</v>
      </c>
      <c r="L8155" s="108"/>
      <c r="M8155" s="81">
        <v>14453</v>
      </c>
      <c r="N8155" s="135">
        <v>13994</v>
      </c>
      <c r="O8155" s="136">
        <v>14246</v>
      </c>
      <c r="P8155" s="135">
        <v>14964</v>
      </c>
      <c r="Q8155" s="136">
        <v>16777</v>
      </c>
      <c r="R8155" s="135">
        <v>17216</v>
      </c>
      <c r="S8155" s="136">
        <v>18224</v>
      </c>
      <c r="T8155" s="135">
        <v>17077</v>
      </c>
      <c r="U8155" s="136">
        <v>17255</v>
      </c>
      <c r="V8155" s="135">
        <v>19219</v>
      </c>
      <c r="W8155" s="136">
        <v>20239</v>
      </c>
      <c r="X8155" s="135">
        <v>20192</v>
      </c>
      <c r="Y8155" s="136">
        <v>21260</v>
      </c>
      <c r="Z8155" s="135">
        <v>19793</v>
      </c>
      <c r="AA8155" s="136">
        <v>19794</v>
      </c>
      <c r="AB8155" s="135">
        <v>21480</v>
      </c>
      <c r="AC8155" s="136">
        <v>22670</v>
      </c>
      <c r="AD8155" s="135">
        <v>22995</v>
      </c>
      <c r="AE8155" s="137">
        <v>21737</v>
      </c>
      <c r="AF8155" s="138">
        <v>21479</v>
      </c>
    </row>
    <row r="8156" spans="2:32">
      <c r="B8156" s="114">
        <v>8118</v>
      </c>
      <c r="C8156" s="115">
        <v>8118</v>
      </c>
      <c r="D8156" s="116">
        <v>339</v>
      </c>
      <c r="E8156" s="117">
        <v>12</v>
      </c>
      <c r="F8156" s="118">
        <v>5</v>
      </c>
      <c r="G8156" s="119" t="s">
        <v>485</v>
      </c>
      <c r="H8156" s="120">
        <v>12</v>
      </c>
      <c r="I8156" s="115">
        <v>4</v>
      </c>
      <c r="J8156" s="116" t="s">
        <v>485</v>
      </c>
      <c r="K8156" s="121">
        <v>6</v>
      </c>
      <c r="L8156" s="108"/>
      <c r="M8156" s="122">
        <v>14957</v>
      </c>
      <c r="N8156" s="123">
        <v>14532</v>
      </c>
      <c r="O8156" s="124">
        <v>14293</v>
      </c>
      <c r="P8156" s="123">
        <v>15086</v>
      </c>
      <c r="Q8156" s="124">
        <v>17393</v>
      </c>
      <c r="R8156" s="123">
        <v>17650</v>
      </c>
      <c r="S8156" s="124">
        <v>18603</v>
      </c>
      <c r="T8156" s="123">
        <v>17396</v>
      </c>
      <c r="U8156" s="124">
        <v>16978</v>
      </c>
      <c r="V8156" s="123">
        <v>19652</v>
      </c>
      <c r="W8156" s="124">
        <v>20405</v>
      </c>
      <c r="X8156" s="123">
        <v>20174</v>
      </c>
      <c r="Y8156" s="124">
        <v>21130</v>
      </c>
      <c r="Z8156" s="123">
        <v>19132</v>
      </c>
      <c r="AA8156" s="124">
        <v>19315</v>
      </c>
      <c r="AB8156" s="123">
        <v>21600</v>
      </c>
      <c r="AC8156" s="124">
        <v>22567</v>
      </c>
      <c r="AD8156" s="123">
        <v>22639</v>
      </c>
      <c r="AE8156" s="125">
        <v>21416</v>
      </c>
      <c r="AF8156" s="126">
        <v>20630</v>
      </c>
    </row>
    <row r="8157" spans="2:32">
      <c r="B8157" s="127">
        <v>8119</v>
      </c>
      <c r="C8157" s="128">
        <v>8119</v>
      </c>
      <c r="D8157" s="129">
        <v>339</v>
      </c>
      <c r="E8157" s="130">
        <v>12</v>
      </c>
      <c r="F8157" s="131">
        <v>5</v>
      </c>
      <c r="G8157" s="132" t="s">
        <v>485</v>
      </c>
      <c r="H8157" s="133">
        <v>12</v>
      </c>
      <c r="I8157" s="128">
        <v>4</v>
      </c>
      <c r="J8157" s="129" t="s">
        <v>485</v>
      </c>
      <c r="K8157" s="134">
        <v>7</v>
      </c>
      <c r="L8157" s="108"/>
      <c r="M8157" s="81">
        <v>16130</v>
      </c>
      <c r="N8157" s="135">
        <v>15672</v>
      </c>
      <c r="O8157" s="136">
        <v>14883</v>
      </c>
      <c r="P8157" s="135">
        <v>15470</v>
      </c>
      <c r="Q8157" s="136">
        <v>18882</v>
      </c>
      <c r="R8157" s="135">
        <v>18756</v>
      </c>
      <c r="S8157" s="136">
        <v>19756</v>
      </c>
      <c r="T8157" s="135">
        <v>18436</v>
      </c>
      <c r="U8157" s="136">
        <v>17311</v>
      </c>
      <c r="V8157" s="135">
        <v>20936</v>
      </c>
      <c r="W8157" s="136">
        <v>21155</v>
      </c>
      <c r="X8157" s="135">
        <v>20883</v>
      </c>
      <c r="Y8157" s="136">
        <v>21960</v>
      </c>
      <c r="Z8157" s="135">
        <v>19203</v>
      </c>
      <c r="AA8157" s="136">
        <v>19306</v>
      </c>
      <c r="AB8157" s="135">
        <v>22728</v>
      </c>
      <c r="AC8157" s="136">
        <v>23002</v>
      </c>
      <c r="AD8157" s="135">
        <v>23322</v>
      </c>
      <c r="AE8157" s="137">
        <v>21924</v>
      </c>
      <c r="AF8157" s="138">
        <v>20578</v>
      </c>
    </row>
    <row r="8158" spans="2:32">
      <c r="B8158" s="114">
        <v>8120</v>
      </c>
      <c r="C8158" s="115">
        <v>8120</v>
      </c>
      <c r="D8158" s="116">
        <v>339</v>
      </c>
      <c r="E8158" s="117">
        <v>12</v>
      </c>
      <c r="F8158" s="118">
        <v>5</v>
      </c>
      <c r="G8158" s="119" t="s">
        <v>485</v>
      </c>
      <c r="H8158" s="120">
        <v>12</v>
      </c>
      <c r="I8158" s="115">
        <v>4</v>
      </c>
      <c r="J8158" s="116" t="s">
        <v>485</v>
      </c>
      <c r="K8158" s="121">
        <v>8</v>
      </c>
      <c r="L8158" s="108"/>
      <c r="M8158" s="122">
        <v>17459</v>
      </c>
      <c r="N8158" s="123">
        <v>16949</v>
      </c>
      <c r="O8158" s="124">
        <v>15948</v>
      </c>
      <c r="P8158" s="123">
        <v>16136</v>
      </c>
      <c r="Q8158" s="124">
        <v>20441</v>
      </c>
      <c r="R8158" s="123">
        <v>20057</v>
      </c>
      <c r="S8158" s="124">
        <v>21279</v>
      </c>
      <c r="T8158" s="123">
        <v>19783</v>
      </c>
      <c r="U8158" s="124">
        <v>18397</v>
      </c>
      <c r="V8158" s="123">
        <v>22433</v>
      </c>
      <c r="W8158" s="124">
        <v>22200</v>
      </c>
      <c r="X8158" s="123">
        <v>22046</v>
      </c>
      <c r="Y8158" s="124">
        <v>23324</v>
      </c>
      <c r="Z8158" s="123">
        <v>20123</v>
      </c>
      <c r="AA8158" s="124">
        <v>19899</v>
      </c>
      <c r="AB8158" s="123">
        <v>24127</v>
      </c>
      <c r="AC8158" s="124">
        <v>23818</v>
      </c>
      <c r="AD8158" s="123">
        <v>24608</v>
      </c>
      <c r="AE8158" s="125">
        <v>22974</v>
      </c>
      <c r="AF8158" s="126">
        <v>21457</v>
      </c>
    </row>
    <row r="8159" spans="2:32">
      <c r="B8159" s="127">
        <v>8121</v>
      </c>
      <c r="C8159" s="128">
        <v>8121</v>
      </c>
      <c r="D8159" s="129">
        <v>339</v>
      </c>
      <c r="E8159" s="130">
        <v>12</v>
      </c>
      <c r="F8159" s="131">
        <v>5</v>
      </c>
      <c r="G8159" s="132" t="s">
        <v>485</v>
      </c>
      <c r="H8159" s="133">
        <v>12</v>
      </c>
      <c r="I8159" s="128">
        <v>4</v>
      </c>
      <c r="J8159" s="129" t="s">
        <v>485</v>
      </c>
      <c r="K8159" s="134">
        <v>9</v>
      </c>
      <c r="L8159" s="108"/>
      <c r="M8159" s="81">
        <v>17766</v>
      </c>
      <c r="N8159" s="135">
        <v>17343</v>
      </c>
      <c r="O8159" s="136">
        <v>16634</v>
      </c>
      <c r="P8159" s="135">
        <v>16807</v>
      </c>
      <c r="Q8159" s="136">
        <v>20658</v>
      </c>
      <c r="R8159" s="135">
        <v>20307</v>
      </c>
      <c r="S8159" s="136">
        <v>21523</v>
      </c>
      <c r="T8159" s="135">
        <v>20157</v>
      </c>
      <c r="U8159" s="136">
        <v>19145</v>
      </c>
      <c r="V8159" s="135">
        <v>22652</v>
      </c>
      <c r="W8159" s="136">
        <v>22488</v>
      </c>
      <c r="X8159" s="135">
        <v>22230</v>
      </c>
      <c r="Y8159" s="136">
        <v>23486</v>
      </c>
      <c r="Z8159" s="135">
        <v>20665</v>
      </c>
      <c r="AA8159" s="136">
        <v>20536</v>
      </c>
      <c r="AB8159" s="135">
        <v>24244</v>
      </c>
      <c r="AC8159" s="136">
        <v>24018</v>
      </c>
      <c r="AD8159" s="135">
        <v>24725</v>
      </c>
      <c r="AE8159" s="137">
        <v>23184</v>
      </c>
      <c r="AF8159" s="138">
        <v>21965</v>
      </c>
    </row>
    <row r="8160" spans="2:32">
      <c r="B8160" s="114">
        <v>8122</v>
      </c>
      <c r="C8160" s="115">
        <v>8122</v>
      </c>
      <c r="D8160" s="116">
        <v>339</v>
      </c>
      <c r="E8160" s="117">
        <v>12</v>
      </c>
      <c r="F8160" s="118">
        <v>5</v>
      </c>
      <c r="G8160" s="119" t="s">
        <v>485</v>
      </c>
      <c r="H8160" s="120">
        <v>12</v>
      </c>
      <c r="I8160" s="115">
        <v>4</v>
      </c>
      <c r="J8160" s="116" t="s">
        <v>485</v>
      </c>
      <c r="K8160" s="121">
        <v>10</v>
      </c>
      <c r="L8160" s="108"/>
      <c r="M8160" s="122">
        <v>17728</v>
      </c>
      <c r="N8160" s="123">
        <v>17388</v>
      </c>
      <c r="O8160" s="124">
        <v>16927</v>
      </c>
      <c r="P8160" s="123">
        <v>17200</v>
      </c>
      <c r="Q8160" s="124">
        <v>20583</v>
      </c>
      <c r="R8160" s="123">
        <v>20309</v>
      </c>
      <c r="S8160" s="124">
        <v>21390</v>
      </c>
      <c r="T8160" s="123">
        <v>20247</v>
      </c>
      <c r="U8160" s="124">
        <v>19490</v>
      </c>
      <c r="V8160" s="123">
        <v>22633</v>
      </c>
      <c r="W8160" s="124">
        <v>22686</v>
      </c>
      <c r="X8160" s="123">
        <v>22318</v>
      </c>
      <c r="Y8160" s="124">
        <v>23420</v>
      </c>
      <c r="Z8160" s="123">
        <v>20896</v>
      </c>
      <c r="AA8160" s="124">
        <v>21009</v>
      </c>
      <c r="AB8160" s="123">
        <v>24254</v>
      </c>
      <c r="AC8160" s="124">
        <v>24295</v>
      </c>
      <c r="AD8160" s="123">
        <v>24695</v>
      </c>
      <c r="AE8160" s="125">
        <v>23245</v>
      </c>
      <c r="AF8160" s="126">
        <v>22236</v>
      </c>
    </row>
    <row r="8161" spans="2:32">
      <c r="B8161" s="127">
        <v>8123</v>
      </c>
      <c r="C8161" s="128">
        <v>8123</v>
      </c>
      <c r="D8161" s="129">
        <v>339</v>
      </c>
      <c r="E8161" s="130">
        <v>12</v>
      </c>
      <c r="F8161" s="131">
        <v>5</v>
      </c>
      <c r="G8161" s="132" t="s">
        <v>485</v>
      </c>
      <c r="H8161" s="133">
        <v>12</v>
      </c>
      <c r="I8161" s="128">
        <v>4</v>
      </c>
      <c r="J8161" s="129" t="s">
        <v>485</v>
      </c>
      <c r="K8161" s="134">
        <v>11</v>
      </c>
      <c r="L8161" s="108"/>
      <c r="M8161" s="81">
        <v>17956</v>
      </c>
      <c r="N8161" s="135">
        <v>17580</v>
      </c>
      <c r="O8161" s="136">
        <v>17304</v>
      </c>
      <c r="P8161" s="135">
        <v>17617</v>
      </c>
      <c r="Q8161" s="136">
        <v>20545</v>
      </c>
      <c r="R8161" s="135">
        <v>20548</v>
      </c>
      <c r="S8161" s="136">
        <v>21382</v>
      </c>
      <c r="T8161" s="135">
        <v>20449</v>
      </c>
      <c r="U8161" s="136">
        <v>19907</v>
      </c>
      <c r="V8161" s="135">
        <v>22630</v>
      </c>
      <c r="W8161" s="136">
        <v>22947</v>
      </c>
      <c r="X8161" s="135">
        <v>22629</v>
      </c>
      <c r="Y8161" s="136">
        <v>23485</v>
      </c>
      <c r="Z8161" s="135">
        <v>20984</v>
      </c>
      <c r="AA8161" s="136">
        <v>21484</v>
      </c>
      <c r="AB8161" s="135">
        <v>24276</v>
      </c>
      <c r="AC8161" s="136">
        <v>24638</v>
      </c>
      <c r="AD8161" s="135">
        <v>24797</v>
      </c>
      <c r="AE8161" s="137">
        <v>23276</v>
      </c>
      <c r="AF8161" s="138">
        <v>22362</v>
      </c>
    </row>
    <row r="8162" spans="2:32">
      <c r="B8162" s="114">
        <v>8124</v>
      </c>
      <c r="C8162" s="115">
        <v>8124</v>
      </c>
      <c r="D8162" s="116">
        <v>339</v>
      </c>
      <c r="E8162" s="117">
        <v>12</v>
      </c>
      <c r="F8162" s="118">
        <v>5</v>
      </c>
      <c r="G8162" s="119" t="s">
        <v>485</v>
      </c>
      <c r="H8162" s="120">
        <v>12</v>
      </c>
      <c r="I8162" s="115">
        <v>4</v>
      </c>
      <c r="J8162" s="116" t="s">
        <v>485</v>
      </c>
      <c r="K8162" s="121">
        <v>12</v>
      </c>
      <c r="L8162" s="108"/>
      <c r="M8162" s="122">
        <v>18165</v>
      </c>
      <c r="N8162" s="123">
        <v>17793</v>
      </c>
      <c r="O8162" s="124">
        <v>17593</v>
      </c>
      <c r="P8162" s="123">
        <v>17972</v>
      </c>
      <c r="Q8162" s="124">
        <v>20511</v>
      </c>
      <c r="R8162" s="123">
        <v>20722</v>
      </c>
      <c r="S8162" s="124">
        <v>21462</v>
      </c>
      <c r="T8162" s="123">
        <v>20646</v>
      </c>
      <c r="U8162" s="124">
        <v>20160</v>
      </c>
      <c r="V8162" s="123">
        <v>22577</v>
      </c>
      <c r="W8162" s="124">
        <v>22959</v>
      </c>
      <c r="X8162" s="123">
        <v>22807</v>
      </c>
      <c r="Y8162" s="124">
        <v>23572</v>
      </c>
      <c r="Z8162" s="123">
        <v>20939</v>
      </c>
      <c r="AA8162" s="124">
        <v>21796</v>
      </c>
      <c r="AB8162" s="123">
        <v>24217</v>
      </c>
      <c r="AC8162" s="124">
        <v>24654</v>
      </c>
      <c r="AD8162" s="123">
        <v>24912</v>
      </c>
      <c r="AE8162" s="125">
        <v>23527</v>
      </c>
      <c r="AF8162" s="126">
        <v>22320</v>
      </c>
    </row>
    <row r="8163" spans="2:32">
      <c r="B8163" s="127">
        <v>8125</v>
      </c>
      <c r="C8163" s="128">
        <v>8125</v>
      </c>
      <c r="D8163" s="129">
        <v>339</v>
      </c>
      <c r="E8163" s="130">
        <v>12</v>
      </c>
      <c r="F8163" s="131">
        <v>5</v>
      </c>
      <c r="G8163" s="132" t="s">
        <v>485</v>
      </c>
      <c r="H8163" s="133">
        <v>12</v>
      </c>
      <c r="I8163" s="128">
        <v>4</v>
      </c>
      <c r="J8163" s="129" t="s">
        <v>485</v>
      </c>
      <c r="K8163" s="134">
        <v>13</v>
      </c>
      <c r="L8163" s="108"/>
      <c r="M8163" s="81">
        <v>18214</v>
      </c>
      <c r="N8163" s="135">
        <v>17894</v>
      </c>
      <c r="O8163" s="136">
        <v>17638</v>
      </c>
      <c r="P8163" s="135">
        <v>18126</v>
      </c>
      <c r="Q8163" s="136">
        <v>20361</v>
      </c>
      <c r="R8163" s="135">
        <v>20762</v>
      </c>
      <c r="S8163" s="136">
        <v>21576</v>
      </c>
      <c r="T8163" s="135">
        <v>20763</v>
      </c>
      <c r="U8163" s="136">
        <v>20175</v>
      </c>
      <c r="V8163" s="135">
        <v>22400</v>
      </c>
      <c r="W8163" s="136">
        <v>22914</v>
      </c>
      <c r="X8163" s="135">
        <v>22836</v>
      </c>
      <c r="Y8163" s="136">
        <v>23672</v>
      </c>
      <c r="Z8163" s="135">
        <v>20727</v>
      </c>
      <c r="AA8163" s="136">
        <v>21884</v>
      </c>
      <c r="AB8163" s="135">
        <v>24018</v>
      </c>
      <c r="AC8163" s="136">
        <v>24591</v>
      </c>
      <c r="AD8163" s="135">
        <v>25014</v>
      </c>
      <c r="AE8163" s="137">
        <v>23553</v>
      </c>
      <c r="AF8163" s="138">
        <v>22088</v>
      </c>
    </row>
    <row r="8164" spans="2:32">
      <c r="B8164" s="114">
        <v>8126</v>
      </c>
      <c r="C8164" s="115">
        <v>8126</v>
      </c>
      <c r="D8164" s="116">
        <v>339</v>
      </c>
      <c r="E8164" s="117">
        <v>12</v>
      </c>
      <c r="F8164" s="118">
        <v>5</v>
      </c>
      <c r="G8164" s="119" t="s">
        <v>485</v>
      </c>
      <c r="H8164" s="120">
        <v>12</v>
      </c>
      <c r="I8164" s="115">
        <v>4</v>
      </c>
      <c r="J8164" s="116" t="s">
        <v>485</v>
      </c>
      <c r="K8164" s="121">
        <v>14</v>
      </c>
      <c r="L8164" s="108"/>
      <c r="M8164" s="122">
        <v>18296</v>
      </c>
      <c r="N8164" s="123">
        <v>17963</v>
      </c>
      <c r="O8164" s="124">
        <v>17578</v>
      </c>
      <c r="P8164" s="123">
        <v>18169</v>
      </c>
      <c r="Q8164" s="124">
        <v>20263</v>
      </c>
      <c r="R8164" s="123">
        <v>20798</v>
      </c>
      <c r="S8164" s="124">
        <v>21620</v>
      </c>
      <c r="T8164" s="123">
        <v>20762</v>
      </c>
      <c r="U8164" s="124">
        <v>20009</v>
      </c>
      <c r="V8164" s="123">
        <v>22239</v>
      </c>
      <c r="W8164" s="124">
        <v>22766</v>
      </c>
      <c r="X8164" s="123">
        <v>22804</v>
      </c>
      <c r="Y8164" s="124">
        <v>23628</v>
      </c>
      <c r="Z8164" s="123">
        <v>20573</v>
      </c>
      <c r="AA8164" s="124">
        <v>21791</v>
      </c>
      <c r="AB8164" s="123">
        <v>23811</v>
      </c>
      <c r="AC8164" s="124">
        <v>24372</v>
      </c>
      <c r="AD8164" s="123">
        <v>24950</v>
      </c>
      <c r="AE8164" s="125">
        <v>23570</v>
      </c>
      <c r="AF8164" s="126">
        <v>21903</v>
      </c>
    </row>
    <row r="8165" spans="2:32">
      <c r="B8165" s="127">
        <v>8127</v>
      </c>
      <c r="C8165" s="128">
        <v>8127</v>
      </c>
      <c r="D8165" s="129">
        <v>339</v>
      </c>
      <c r="E8165" s="130">
        <v>12</v>
      </c>
      <c r="F8165" s="131">
        <v>5</v>
      </c>
      <c r="G8165" s="132" t="s">
        <v>485</v>
      </c>
      <c r="H8165" s="133">
        <v>12</v>
      </c>
      <c r="I8165" s="128">
        <v>4</v>
      </c>
      <c r="J8165" s="129" t="s">
        <v>485</v>
      </c>
      <c r="K8165" s="134">
        <v>15</v>
      </c>
      <c r="L8165" s="108"/>
      <c r="M8165" s="81">
        <v>18248</v>
      </c>
      <c r="N8165" s="135">
        <v>17814</v>
      </c>
      <c r="O8165" s="136">
        <v>17428</v>
      </c>
      <c r="P8165" s="135">
        <v>18128</v>
      </c>
      <c r="Q8165" s="136">
        <v>20126</v>
      </c>
      <c r="R8165" s="135">
        <v>20660</v>
      </c>
      <c r="S8165" s="136">
        <v>21539</v>
      </c>
      <c r="T8165" s="135">
        <v>20485</v>
      </c>
      <c r="U8165" s="136">
        <v>19737</v>
      </c>
      <c r="V8165" s="135">
        <v>21973</v>
      </c>
      <c r="W8165" s="136">
        <v>22525</v>
      </c>
      <c r="X8165" s="135">
        <v>22572</v>
      </c>
      <c r="Y8165" s="136">
        <v>23466</v>
      </c>
      <c r="Z8165" s="135">
        <v>20503</v>
      </c>
      <c r="AA8165" s="136">
        <v>21580</v>
      </c>
      <c r="AB8165" s="135">
        <v>23507</v>
      </c>
      <c r="AC8165" s="136">
        <v>24092</v>
      </c>
      <c r="AD8165" s="135">
        <v>24740</v>
      </c>
      <c r="AE8165" s="137">
        <v>23378</v>
      </c>
      <c r="AF8165" s="138">
        <v>21811</v>
      </c>
    </row>
    <row r="8166" spans="2:32">
      <c r="B8166" s="114">
        <v>8128</v>
      </c>
      <c r="C8166" s="115">
        <v>8128</v>
      </c>
      <c r="D8166" s="116">
        <v>339</v>
      </c>
      <c r="E8166" s="117">
        <v>12</v>
      </c>
      <c r="F8166" s="118">
        <v>5</v>
      </c>
      <c r="G8166" s="119" t="s">
        <v>485</v>
      </c>
      <c r="H8166" s="120">
        <v>12</v>
      </c>
      <c r="I8166" s="115">
        <v>4</v>
      </c>
      <c r="J8166" s="116" t="s">
        <v>485</v>
      </c>
      <c r="K8166" s="121">
        <v>16</v>
      </c>
      <c r="L8166" s="108"/>
      <c r="M8166" s="122">
        <v>18254</v>
      </c>
      <c r="N8166" s="123">
        <v>17754</v>
      </c>
      <c r="O8166" s="124">
        <v>17397</v>
      </c>
      <c r="P8166" s="123">
        <v>18203</v>
      </c>
      <c r="Q8166" s="124">
        <v>20172</v>
      </c>
      <c r="R8166" s="123">
        <v>20536</v>
      </c>
      <c r="S8166" s="124">
        <v>21423</v>
      </c>
      <c r="T8166" s="123">
        <v>20180</v>
      </c>
      <c r="U8166" s="124">
        <v>19473</v>
      </c>
      <c r="V8166" s="123">
        <v>21847</v>
      </c>
      <c r="W8166" s="124">
        <v>22612</v>
      </c>
      <c r="X8166" s="123">
        <v>22274</v>
      </c>
      <c r="Y8166" s="124">
        <v>23167</v>
      </c>
      <c r="Z8166" s="123">
        <v>20483</v>
      </c>
      <c r="AA8166" s="124">
        <v>21404</v>
      </c>
      <c r="AB8166" s="123">
        <v>23320</v>
      </c>
      <c r="AC8166" s="124">
        <v>24146</v>
      </c>
      <c r="AD8166" s="123">
        <v>24381</v>
      </c>
      <c r="AE8166" s="125">
        <v>23052</v>
      </c>
      <c r="AF8166" s="126">
        <v>21765</v>
      </c>
    </row>
    <row r="8167" spans="2:32">
      <c r="B8167" s="127">
        <v>8129</v>
      </c>
      <c r="C8167" s="128">
        <v>8129</v>
      </c>
      <c r="D8167" s="129">
        <v>339</v>
      </c>
      <c r="E8167" s="130">
        <v>12</v>
      </c>
      <c r="F8167" s="131">
        <v>5</v>
      </c>
      <c r="G8167" s="132" t="s">
        <v>485</v>
      </c>
      <c r="H8167" s="133">
        <v>12</v>
      </c>
      <c r="I8167" s="128">
        <v>4</v>
      </c>
      <c r="J8167" s="129" t="s">
        <v>485</v>
      </c>
      <c r="K8167" s="134">
        <v>17</v>
      </c>
      <c r="L8167" s="108"/>
      <c r="M8167" s="81">
        <v>18840</v>
      </c>
      <c r="N8167" s="135">
        <v>18288</v>
      </c>
      <c r="O8167" s="136">
        <v>18118</v>
      </c>
      <c r="P8167" s="135">
        <v>18921</v>
      </c>
      <c r="Q8167" s="136">
        <v>20935</v>
      </c>
      <c r="R8167" s="135">
        <v>21158</v>
      </c>
      <c r="S8167" s="136">
        <v>21907</v>
      </c>
      <c r="T8167" s="135">
        <v>20656</v>
      </c>
      <c r="U8167" s="136">
        <v>20123</v>
      </c>
      <c r="V8167" s="135">
        <v>22478</v>
      </c>
      <c r="W8167" s="136">
        <v>23264</v>
      </c>
      <c r="X8167" s="135">
        <v>22875</v>
      </c>
      <c r="Y8167" s="136">
        <v>23726</v>
      </c>
      <c r="Z8167" s="135">
        <v>21382</v>
      </c>
      <c r="AA8167" s="136">
        <v>22198</v>
      </c>
      <c r="AB8167" s="135">
        <v>24087</v>
      </c>
      <c r="AC8167" s="136">
        <v>24758</v>
      </c>
      <c r="AD8167" s="135">
        <v>24960</v>
      </c>
      <c r="AE8167" s="137">
        <v>23508</v>
      </c>
      <c r="AF8167" s="138">
        <v>22690</v>
      </c>
    </row>
    <row r="8168" spans="2:32">
      <c r="B8168" s="114">
        <v>8130</v>
      </c>
      <c r="C8168" s="115">
        <v>8130</v>
      </c>
      <c r="D8168" s="116">
        <v>339</v>
      </c>
      <c r="E8168" s="117">
        <v>12</v>
      </c>
      <c r="F8168" s="118">
        <v>5</v>
      </c>
      <c r="G8168" s="119" t="s">
        <v>485</v>
      </c>
      <c r="H8168" s="120">
        <v>12</v>
      </c>
      <c r="I8168" s="115">
        <v>4</v>
      </c>
      <c r="J8168" s="116" t="s">
        <v>485</v>
      </c>
      <c r="K8168" s="121">
        <v>18</v>
      </c>
      <c r="L8168" s="108"/>
      <c r="M8168" s="122">
        <v>19535</v>
      </c>
      <c r="N8168" s="123">
        <v>18960</v>
      </c>
      <c r="O8168" s="124">
        <v>18753</v>
      </c>
      <c r="P8168" s="123">
        <v>19844</v>
      </c>
      <c r="Q8168" s="124">
        <v>21929</v>
      </c>
      <c r="R8168" s="123">
        <v>21629</v>
      </c>
      <c r="S8168" s="124">
        <v>22710</v>
      </c>
      <c r="T8168" s="123">
        <v>21336</v>
      </c>
      <c r="U8168" s="124">
        <v>20804</v>
      </c>
      <c r="V8168" s="123">
        <v>23450</v>
      </c>
      <c r="W8168" s="124">
        <v>23831</v>
      </c>
      <c r="X8168" s="123">
        <v>23439</v>
      </c>
      <c r="Y8168" s="124">
        <v>24648</v>
      </c>
      <c r="Z8168" s="123">
        <v>22518</v>
      </c>
      <c r="AA8168" s="124">
        <v>23314</v>
      </c>
      <c r="AB8168" s="123">
        <v>25220</v>
      </c>
      <c r="AC8168" s="124">
        <v>25469</v>
      </c>
      <c r="AD8168" s="123">
        <v>26008</v>
      </c>
      <c r="AE8168" s="125">
        <v>24517</v>
      </c>
      <c r="AF8168" s="126">
        <v>23899</v>
      </c>
    </row>
    <row r="8169" spans="2:32">
      <c r="B8169" s="127">
        <v>8131</v>
      </c>
      <c r="C8169" s="128">
        <v>8131</v>
      </c>
      <c r="D8169" s="129">
        <v>339</v>
      </c>
      <c r="E8169" s="130">
        <v>12</v>
      </c>
      <c r="F8169" s="131">
        <v>5</v>
      </c>
      <c r="G8169" s="132" t="s">
        <v>485</v>
      </c>
      <c r="H8169" s="133">
        <v>12</v>
      </c>
      <c r="I8169" s="128">
        <v>4</v>
      </c>
      <c r="J8169" s="129" t="s">
        <v>485</v>
      </c>
      <c r="K8169" s="134">
        <v>19</v>
      </c>
      <c r="L8169" s="108"/>
      <c r="M8169" s="81">
        <v>19313</v>
      </c>
      <c r="N8169" s="135">
        <v>18564</v>
      </c>
      <c r="O8169" s="136">
        <v>18381</v>
      </c>
      <c r="P8169" s="135">
        <v>19761</v>
      </c>
      <c r="Q8169" s="136">
        <v>21795</v>
      </c>
      <c r="R8169" s="135">
        <v>21466</v>
      </c>
      <c r="S8169" s="136">
        <v>22561</v>
      </c>
      <c r="T8169" s="135">
        <v>21015</v>
      </c>
      <c r="U8169" s="136">
        <v>20585</v>
      </c>
      <c r="V8169" s="135">
        <v>23506</v>
      </c>
      <c r="W8169" s="136">
        <v>23745</v>
      </c>
      <c r="X8169" s="135">
        <v>23598</v>
      </c>
      <c r="Y8169" s="136">
        <v>24864</v>
      </c>
      <c r="Z8169" s="135">
        <v>22559</v>
      </c>
      <c r="AA8169" s="136">
        <v>23653</v>
      </c>
      <c r="AB8169" s="135">
        <v>25569</v>
      </c>
      <c r="AC8169" s="136">
        <v>25777</v>
      </c>
      <c r="AD8169" s="135">
        <v>26410</v>
      </c>
      <c r="AE8169" s="137">
        <v>24823</v>
      </c>
      <c r="AF8169" s="138">
        <v>24068</v>
      </c>
    </row>
    <row r="8170" spans="2:32">
      <c r="B8170" s="114">
        <v>8132</v>
      </c>
      <c r="C8170" s="115">
        <v>8132</v>
      </c>
      <c r="D8170" s="116">
        <v>339</v>
      </c>
      <c r="E8170" s="117">
        <v>12</v>
      </c>
      <c r="F8170" s="118">
        <v>5</v>
      </c>
      <c r="G8170" s="119" t="s">
        <v>485</v>
      </c>
      <c r="H8170" s="120">
        <v>12</v>
      </c>
      <c r="I8170" s="115">
        <v>4</v>
      </c>
      <c r="J8170" s="116" t="s">
        <v>485</v>
      </c>
      <c r="K8170" s="121">
        <v>20</v>
      </c>
      <c r="L8170" s="108"/>
      <c r="M8170" s="122">
        <v>19055</v>
      </c>
      <c r="N8170" s="123">
        <v>18144</v>
      </c>
      <c r="O8170" s="124">
        <v>18023</v>
      </c>
      <c r="P8170" s="123">
        <v>19519</v>
      </c>
      <c r="Q8170" s="124">
        <v>21837</v>
      </c>
      <c r="R8170" s="123">
        <v>21409</v>
      </c>
      <c r="S8170" s="124">
        <v>22525</v>
      </c>
      <c r="T8170" s="123">
        <v>20813</v>
      </c>
      <c r="U8170" s="124">
        <v>20355</v>
      </c>
      <c r="V8170" s="123">
        <v>23724</v>
      </c>
      <c r="W8170" s="124">
        <v>24003</v>
      </c>
      <c r="X8170" s="123">
        <v>23900</v>
      </c>
      <c r="Y8170" s="124">
        <v>25276</v>
      </c>
      <c r="Z8170" s="123">
        <v>22783</v>
      </c>
      <c r="AA8170" s="124">
        <v>23817</v>
      </c>
      <c r="AB8170" s="123">
        <v>26097</v>
      </c>
      <c r="AC8170" s="124">
        <v>26386</v>
      </c>
      <c r="AD8170" s="123">
        <v>27038</v>
      </c>
      <c r="AE8170" s="125">
        <v>25250</v>
      </c>
      <c r="AF8170" s="126">
        <v>24452</v>
      </c>
    </row>
    <row r="8171" spans="2:32">
      <c r="B8171" s="127">
        <v>8133</v>
      </c>
      <c r="C8171" s="128">
        <v>8133</v>
      </c>
      <c r="D8171" s="129">
        <v>339</v>
      </c>
      <c r="E8171" s="130">
        <v>12</v>
      </c>
      <c r="F8171" s="131">
        <v>5</v>
      </c>
      <c r="G8171" s="132" t="s">
        <v>485</v>
      </c>
      <c r="H8171" s="133">
        <v>12</v>
      </c>
      <c r="I8171" s="128">
        <v>4</v>
      </c>
      <c r="J8171" s="129" t="s">
        <v>485</v>
      </c>
      <c r="K8171" s="134">
        <v>21</v>
      </c>
      <c r="L8171" s="108"/>
      <c r="M8171" s="81">
        <v>18721</v>
      </c>
      <c r="N8171" s="135">
        <v>17855</v>
      </c>
      <c r="O8171" s="136">
        <v>17789</v>
      </c>
      <c r="P8171" s="135">
        <v>19281</v>
      </c>
      <c r="Q8171" s="136">
        <v>21583</v>
      </c>
      <c r="R8171" s="135">
        <v>21262</v>
      </c>
      <c r="S8171" s="136">
        <v>22391</v>
      </c>
      <c r="T8171" s="135">
        <v>20759</v>
      </c>
      <c r="U8171" s="136">
        <v>20407</v>
      </c>
      <c r="V8171" s="135">
        <v>23718</v>
      </c>
      <c r="W8171" s="136">
        <v>24256</v>
      </c>
      <c r="X8171" s="135">
        <v>24260</v>
      </c>
      <c r="Y8171" s="136">
        <v>25655</v>
      </c>
      <c r="Z8171" s="135">
        <v>23274</v>
      </c>
      <c r="AA8171" s="136">
        <v>24188</v>
      </c>
      <c r="AB8171" s="135">
        <v>26464</v>
      </c>
      <c r="AC8171" s="136">
        <v>27058</v>
      </c>
      <c r="AD8171" s="135">
        <v>27704</v>
      </c>
      <c r="AE8171" s="137">
        <v>25962</v>
      </c>
      <c r="AF8171" s="138">
        <v>25163</v>
      </c>
    </row>
    <row r="8172" spans="2:32">
      <c r="B8172" s="114">
        <v>8134</v>
      </c>
      <c r="C8172" s="115">
        <v>8134</v>
      </c>
      <c r="D8172" s="116">
        <v>339</v>
      </c>
      <c r="E8172" s="117">
        <v>12</v>
      </c>
      <c r="F8172" s="118">
        <v>5</v>
      </c>
      <c r="G8172" s="119" t="s">
        <v>485</v>
      </c>
      <c r="H8172" s="120">
        <v>12</v>
      </c>
      <c r="I8172" s="115">
        <v>4</v>
      </c>
      <c r="J8172" s="116" t="s">
        <v>485</v>
      </c>
      <c r="K8172" s="121">
        <v>22</v>
      </c>
      <c r="L8172" s="108"/>
      <c r="M8172" s="122">
        <v>18102</v>
      </c>
      <c r="N8172" s="123">
        <v>17265</v>
      </c>
      <c r="O8172" s="124">
        <v>17408</v>
      </c>
      <c r="P8172" s="123">
        <v>18732</v>
      </c>
      <c r="Q8172" s="124">
        <v>20842</v>
      </c>
      <c r="R8172" s="123">
        <v>20793</v>
      </c>
      <c r="S8172" s="124">
        <v>21869</v>
      </c>
      <c r="T8172" s="123">
        <v>20331</v>
      </c>
      <c r="U8172" s="124">
        <v>20239</v>
      </c>
      <c r="V8172" s="123">
        <v>23167</v>
      </c>
      <c r="W8172" s="124">
        <v>23980</v>
      </c>
      <c r="X8172" s="123">
        <v>24138</v>
      </c>
      <c r="Y8172" s="124">
        <v>25456</v>
      </c>
      <c r="Z8172" s="123">
        <v>23354</v>
      </c>
      <c r="AA8172" s="124">
        <v>24019</v>
      </c>
      <c r="AB8172" s="123">
        <v>26110</v>
      </c>
      <c r="AC8172" s="124">
        <v>27023</v>
      </c>
      <c r="AD8172" s="123">
        <v>27658</v>
      </c>
      <c r="AE8172" s="125">
        <v>26006</v>
      </c>
      <c r="AF8172" s="126">
        <v>25385</v>
      </c>
    </row>
    <row r="8173" spans="2:32">
      <c r="B8173" s="127">
        <v>8135</v>
      </c>
      <c r="C8173" s="128">
        <v>8135</v>
      </c>
      <c r="D8173" s="129">
        <v>339</v>
      </c>
      <c r="E8173" s="130">
        <v>12</v>
      </c>
      <c r="F8173" s="131">
        <v>5</v>
      </c>
      <c r="G8173" s="132" t="s">
        <v>485</v>
      </c>
      <c r="H8173" s="133">
        <v>12</v>
      </c>
      <c r="I8173" s="128">
        <v>4</v>
      </c>
      <c r="J8173" s="129" t="s">
        <v>485</v>
      </c>
      <c r="K8173" s="134">
        <v>23</v>
      </c>
      <c r="L8173" s="108"/>
      <c r="M8173" s="81">
        <v>17092</v>
      </c>
      <c r="N8173" s="135">
        <v>16388</v>
      </c>
      <c r="O8173" s="136">
        <v>16784</v>
      </c>
      <c r="P8173" s="135">
        <v>17990</v>
      </c>
      <c r="Q8173" s="136">
        <v>19646</v>
      </c>
      <c r="R8173" s="135">
        <v>19910</v>
      </c>
      <c r="S8173" s="136">
        <v>20948</v>
      </c>
      <c r="T8173" s="135">
        <v>19617</v>
      </c>
      <c r="U8173" s="136">
        <v>19791</v>
      </c>
      <c r="V8173" s="135">
        <v>22088</v>
      </c>
      <c r="W8173" s="136">
        <v>23252</v>
      </c>
      <c r="X8173" s="135">
        <v>23466</v>
      </c>
      <c r="Y8173" s="136">
        <v>24769</v>
      </c>
      <c r="Z8173" s="135">
        <v>23008</v>
      </c>
      <c r="AA8173" s="136">
        <v>23560</v>
      </c>
      <c r="AB8173" s="135">
        <v>25156</v>
      </c>
      <c r="AC8173" s="136">
        <v>26431</v>
      </c>
      <c r="AD8173" s="135">
        <v>27050</v>
      </c>
      <c r="AE8173" s="137">
        <v>25529</v>
      </c>
      <c r="AF8173" s="138">
        <v>25120</v>
      </c>
    </row>
    <row r="8174" spans="2:32">
      <c r="B8174" s="114">
        <v>8136</v>
      </c>
      <c r="C8174" s="115">
        <v>8136</v>
      </c>
      <c r="D8174" s="116">
        <v>339</v>
      </c>
      <c r="E8174" s="117">
        <v>12</v>
      </c>
      <c r="F8174" s="118">
        <v>5</v>
      </c>
      <c r="G8174" s="119" t="s">
        <v>485</v>
      </c>
      <c r="H8174" s="120">
        <v>12</v>
      </c>
      <c r="I8174" s="115">
        <v>4</v>
      </c>
      <c r="J8174" s="116" t="s">
        <v>485</v>
      </c>
      <c r="K8174" s="121">
        <v>24</v>
      </c>
      <c r="L8174" s="108"/>
      <c r="M8174" s="122">
        <v>15960</v>
      </c>
      <c r="N8174" s="123">
        <v>15321</v>
      </c>
      <c r="O8174" s="124">
        <v>15869</v>
      </c>
      <c r="P8174" s="123">
        <v>17170</v>
      </c>
      <c r="Q8174" s="124">
        <v>18309</v>
      </c>
      <c r="R8174" s="123">
        <v>18861</v>
      </c>
      <c r="S8174" s="124">
        <v>19841</v>
      </c>
      <c r="T8174" s="123">
        <v>18669</v>
      </c>
      <c r="U8174" s="124">
        <v>19039</v>
      </c>
      <c r="V8174" s="123">
        <v>20886</v>
      </c>
      <c r="W8174" s="124">
        <v>22254</v>
      </c>
      <c r="X8174" s="123">
        <v>22580</v>
      </c>
      <c r="Y8174" s="124">
        <v>23774</v>
      </c>
      <c r="Z8174" s="123">
        <v>22340</v>
      </c>
      <c r="AA8174" s="124">
        <v>22922</v>
      </c>
      <c r="AB8174" s="123">
        <v>23972</v>
      </c>
      <c r="AC8174" s="124">
        <v>25481</v>
      </c>
      <c r="AD8174" s="123">
        <v>26122</v>
      </c>
      <c r="AE8174" s="125">
        <v>24729</v>
      </c>
      <c r="AF8174" s="126">
        <v>24493</v>
      </c>
    </row>
    <row r="8175" spans="2:32">
      <c r="B8175" s="127">
        <v>8137</v>
      </c>
      <c r="C8175" s="128">
        <v>8137</v>
      </c>
      <c r="D8175" s="129">
        <v>340</v>
      </c>
      <c r="E8175" s="130">
        <v>12</v>
      </c>
      <c r="F8175" s="131">
        <v>6</v>
      </c>
      <c r="G8175" s="132" t="s">
        <v>485</v>
      </c>
      <c r="H8175" s="133">
        <v>12</v>
      </c>
      <c r="I8175" s="128">
        <v>5</v>
      </c>
      <c r="J8175" s="129" t="s">
        <v>485</v>
      </c>
      <c r="K8175" s="134">
        <v>1</v>
      </c>
      <c r="L8175" s="108"/>
      <c r="M8175" s="81">
        <v>15346</v>
      </c>
      <c r="N8175" s="135">
        <v>14522</v>
      </c>
      <c r="O8175" s="136">
        <v>15367</v>
      </c>
      <c r="P8175" s="135">
        <v>16602</v>
      </c>
      <c r="Q8175" s="136">
        <v>17984</v>
      </c>
      <c r="R8175" s="135">
        <v>18264</v>
      </c>
      <c r="S8175" s="136">
        <v>17476</v>
      </c>
      <c r="T8175" s="135">
        <v>17830</v>
      </c>
      <c r="U8175" s="136">
        <v>18181</v>
      </c>
      <c r="V8175" s="135">
        <v>20817</v>
      </c>
      <c r="W8175" s="136">
        <v>21899</v>
      </c>
      <c r="X8175" s="135">
        <v>22155</v>
      </c>
      <c r="Y8175" s="136">
        <v>21511</v>
      </c>
      <c r="Z8175" s="135">
        <v>21038</v>
      </c>
      <c r="AA8175" s="136">
        <v>22214</v>
      </c>
      <c r="AB8175" s="135">
        <v>24200</v>
      </c>
      <c r="AC8175" s="136">
        <v>25290</v>
      </c>
      <c r="AD8175" s="135">
        <v>23877</v>
      </c>
      <c r="AE8175" s="137">
        <v>23687</v>
      </c>
      <c r="AF8175" s="138">
        <v>22921</v>
      </c>
    </row>
    <row r="8176" spans="2:32">
      <c r="B8176" s="114">
        <v>8138</v>
      </c>
      <c r="C8176" s="115">
        <v>8138</v>
      </c>
      <c r="D8176" s="116">
        <v>340</v>
      </c>
      <c r="E8176" s="117">
        <v>12</v>
      </c>
      <c r="F8176" s="118">
        <v>6</v>
      </c>
      <c r="G8176" s="119" t="s">
        <v>485</v>
      </c>
      <c r="H8176" s="120">
        <v>12</v>
      </c>
      <c r="I8176" s="115">
        <v>5</v>
      </c>
      <c r="J8176" s="116" t="s">
        <v>485</v>
      </c>
      <c r="K8176" s="121">
        <v>2</v>
      </c>
      <c r="L8176" s="108"/>
      <c r="M8176" s="122">
        <v>14939</v>
      </c>
      <c r="N8176" s="123">
        <v>14013</v>
      </c>
      <c r="O8176" s="124">
        <v>14927</v>
      </c>
      <c r="P8176" s="123">
        <v>16279</v>
      </c>
      <c r="Q8176" s="124">
        <v>17518</v>
      </c>
      <c r="R8176" s="123">
        <v>17865</v>
      </c>
      <c r="S8176" s="124">
        <v>17022</v>
      </c>
      <c r="T8176" s="123">
        <v>17336</v>
      </c>
      <c r="U8176" s="124">
        <v>17816</v>
      </c>
      <c r="V8176" s="123">
        <v>20378</v>
      </c>
      <c r="W8176" s="124">
        <v>21454</v>
      </c>
      <c r="X8176" s="123">
        <v>21705</v>
      </c>
      <c r="Y8176" s="124">
        <v>20981</v>
      </c>
      <c r="Z8176" s="123">
        <v>20577</v>
      </c>
      <c r="AA8176" s="124">
        <v>21861</v>
      </c>
      <c r="AB8176" s="123">
        <v>23648</v>
      </c>
      <c r="AC8176" s="124">
        <v>24776</v>
      </c>
      <c r="AD8176" s="123">
        <v>23269</v>
      </c>
      <c r="AE8176" s="125">
        <v>23094</v>
      </c>
      <c r="AF8176" s="126">
        <v>22416</v>
      </c>
    </row>
    <row r="8177" spans="2:32">
      <c r="B8177" s="127">
        <v>8139</v>
      </c>
      <c r="C8177" s="128">
        <v>8139</v>
      </c>
      <c r="D8177" s="129">
        <v>340</v>
      </c>
      <c r="E8177" s="130">
        <v>12</v>
      </c>
      <c r="F8177" s="131">
        <v>6</v>
      </c>
      <c r="G8177" s="132" t="s">
        <v>485</v>
      </c>
      <c r="H8177" s="133">
        <v>12</v>
      </c>
      <c r="I8177" s="128">
        <v>5</v>
      </c>
      <c r="J8177" s="129" t="s">
        <v>485</v>
      </c>
      <c r="K8177" s="134">
        <v>3</v>
      </c>
      <c r="L8177" s="108"/>
      <c r="M8177" s="81">
        <v>14704</v>
      </c>
      <c r="N8177" s="135">
        <v>13743</v>
      </c>
      <c r="O8177" s="136">
        <v>14706</v>
      </c>
      <c r="P8177" s="135">
        <v>16169</v>
      </c>
      <c r="Q8177" s="136">
        <v>17343</v>
      </c>
      <c r="R8177" s="135">
        <v>17706</v>
      </c>
      <c r="S8177" s="136">
        <v>16828</v>
      </c>
      <c r="T8177" s="135">
        <v>17180</v>
      </c>
      <c r="U8177" s="136">
        <v>17692</v>
      </c>
      <c r="V8177" s="135">
        <v>20232</v>
      </c>
      <c r="W8177" s="136">
        <v>21265</v>
      </c>
      <c r="X8177" s="135">
        <v>21493</v>
      </c>
      <c r="Y8177" s="136">
        <v>20740</v>
      </c>
      <c r="Z8177" s="135">
        <v>20376</v>
      </c>
      <c r="AA8177" s="136">
        <v>21732</v>
      </c>
      <c r="AB8177" s="135">
        <v>23374</v>
      </c>
      <c r="AC8177" s="136">
        <v>24505</v>
      </c>
      <c r="AD8177" s="135">
        <v>22948</v>
      </c>
      <c r="AE8177" s="137">
        <v>22835</v>
      </c>
      <c r="AF8177" s="138">
        <v>22171</v>
      </c>
    </row>
    <row r="8178" spans="2:32">
      <c r="B8178" s="114">
        <v>8140</v>
      </c>
      <c r="C8178" s="115">
        <v>8140</v>
      </c>
      <c r="D8178" s="116">
        <v>340</v>
      </c>
      <c r="E8178" s="117">
        <v>12</v>
      </c>
      <c r="F8178" s="118">
        <v>6</v>
      </c>
      <c r="G8178" s="119" t="s">
        <v>485</v>
      </c>
      <c r="H8178" s="120">
        <v>12</v>
      </c>
      <c r="I8178" s="115">
        <v>5</v>
      </c>
      <c r="J8178" s="116" t="s">
        <v>485</v>
      </c>
      <c r="K8178" s="121">
        <v>4</v>
      </c>
      <c r="L8178" s="108"/>
      <c r="M8178" s="122">
        <v>14650</v>
      </c>
      <c r="N8178" s="123">
        <v>13618</v>
      </c>
      <c r="O8178" s="124">
        <v>14590</v>
      </c>
      <c r="P8178" s="123">
        <v>16220</v>
      </c>
      <c r="Q8178" s="124">
        <v>17261</v>
      </c>
      <c r="R8178" s="123">
        <v>17616</v>
      </c>
      <c r="S8178" s="124">
        <v>16646</v>
      </c>
      <c r="T8178" s="123">
        <v>17006</v>
      </c>
      <c r="U8178" s="124">
        <v>17490</v>
      </c>
      <c r="V8178" s="123">
        <v>19988</v>
      </c>
      <c r="W8178" s="124">
        <v>20899</v>
      </c>
      <c r="X8178" s="123">
        <v>21105</v>
      </c>
      <c r="Y8178" s="124">
        <v>20212</v>
      </c>
      <c r="Z8178" s="123">
        <v>19940</v>
      </c>
      <c r="AA8178" s="124">
        <v>21451</v>
      </c>
      <c r="AB8178" s="123">
        <v>22824</v>
      </c>
      <c r="AC8178" s="124">
        <v>23856</v>
      </c>
      <c r="AD8178" s="123">
        <v>22215</v>
      </c>
      <c r="AE8178" s="125">
        <v>22189</v>
      </c>
      <c r="AF8178" s="126">
        <v>21613</v>
      </c>
    </row>
    <row r="8179" spans="2:32">
      <c r="B8179" s="127">
        <v>8141</v>
      </c>
      <c r="C8179" s="128">
        <v>8141</v>
      </c>
      <c r="D8179" s="129">
        <v>340</v>
      </c>
      <c r="E8179" s="130">
        <v>12</v>
      </c>
      <c r="F8179" s="131">
        <v>6</v>
      </c>
      <c r="G8179" s="132" t="s">
        <v>485</v>
      </c>
      <c r="H8179" s="133">
        <v>12</v>
      </c>
      <c r="I8179" s="128">
        <v>5</v>
      </c>
      <c r="J8179" s="129" t="s">
        <v>485</v>
      </c>
      <c r="K8179" s="134">
        <v>5</v>
      </c>
      <c r="L8179" s="108"/>
      <c r="M8179" s="81">
        <v>14770</v>
      </c>
      <c r="N8179" s="135">
        <v>13528</v>
      </c>
      <c r="O8179" s="136">
        <v>14611</v>
      </c>
      <c r="P8179" s="135">
        <v>16438</v>
      </c>
      <c r="Q8179" s="136">
        <v>17373</v>
      </c>
      <c r="R8179" s="135">
        <v>17717</v>
      </c>
      <c r="S8179" s="136">
        <v>16678</v>
      </c>
      <c r="T8179" s="135">
        <v>16795</v>
      </c>
      <c r="U8179" s="136">
        <v>17318</v>
      </c>
      <c r="V8179" s="135">
        <v>19868</v>
      </c>
      <c r="W8179" s="136">
        <v>20643</v>
      </c>
      <c r="X8179" s="135">
        <v>20790</v>
      </c>
      <c r="Y8179" s="136">
        <v>19861</v>
      </c>
      <c r="Z8179" s="135">
        <v>19484</v>
      </c>
      <c r="AA8179" s="136">
        <v>21229</v>
      </c>
      <c r="AB8179" s="135">
        <v>22388</v>
      </c>
      <c r="AC8179" s="136">
        <v>23217</v>
      </c>
      <c r="AD8179" s="135">
        <v>21624</v>
      </c>
      <c r="AE8179" s="137">
        <v>21370</v>
      </c>
      <c r="AF8179" s="138">
        <v>20998</v>
      </c>
    </row>
    <row r="8180" spans="2:32">
      <c r="B8180" s="114">
        <v>8142</v>
      </c>
      <c r="C8180" s="115">
        <v>8142</v>
      </c>
      <c r="D8180" s="116">
        <v>340</v>
      </c>
      <c r="E8180" s="117">
        <v>12</v>
      </c>
      <c r="F8180" s="118">
        <v>6</v>
      </c>
      <c r="G8180" s="119" t="s">
        <v>485</v>
      </c>
      <c r="H8180" s="120">
        <v>12</v>
      </c>
      <c r="I8180" s="115">
        <v>5</v>
      </c>
      <c r="J8180" s="116" t="s">
        <v>485</v>
      </c>
      <c r="K8180" s="121">
        <v>6</v>
      </c>
      <c r="L8180" s="108"/>
      <c r="M8180" s="122">
        <v>15279</v>
      </c>
      <c r="N8180" s="123">
        <v>13593</v>
      </c>
      <c r="O8180" s="124">
        <v>14764</v>
      </c>
      <c r="P8180" s="123">
        <v>17092</v>
      </c>
      <c r="Q8180" s="124">
        <v>17894</v>
      </c>
      <c r="R8180" s="123">
        <v>18142</v>
      </c>
      <c r="S8180" s="124">
        <v>17078</v>
      </c>
      <c r="T8180" s="123">
        <v>16613</v>
      </c>
      <c r="U8180" s="124">
        <v>17242</v>
      </c>
      <c r="V8180" s="123">
        <v>20113</v>
      </c>
      <c r="W8180" s="124">
        <v>20753</v>
      </c>
      <c r="X8180" s="123">
        <v>20756</v>
      </c>
      <c r="Y8180" s="124">
        <v>19801</v>
      </c>
      <c r="Z8180" s="123">
        <v>19056</v>
      </c>
      <c r="AA8180" s="124">
        <v>21391</v>
      </c>
      <c r="AB8180" s="123">
        <v>22330</v>
      </c>
      <c r="AC8180" s="124">
        <v>22922</v>
      </c>
      <c r="AD8180" s="123">
        <v>21329</v>
      </c>
      <c r="AE8180" s="125">
        <v>20538</v>
      </c>
      <c r="AF8180" s="126">
        <v>20421</v>
      </c>
    </row>
    <row r="8181" spans="2:32">
      <c r="B8181" s="127">
        <v>8143</v>
      </c>
      <c r="C8181" s="128">
        <v>8143</v>
      </c>
      <c r="D8181" s="129">
        <v>340</v>
      </c>
      <c r="E8181" s="130">
        <v>12</v>
      </c>
      <c r="F8181" s="131">
        <v>6</v>
      </c>
      <c r="G8181" s="132" t="s">
        <v>485</v>
      </c>
      <c r="H8181" s="133">
        <v>12</v>
      </c>
      <c r="I8181" s="128">
        <v>5</v>
      </c>
      <c r="J8181" s="129" t="s">
        <v>485</v>
      </c>
      <c r="K8181" s="134">
        <v>7</v>
      </c>
      <c r="L8181" s="108"/>
      <c r="M8181" s="81">
        <v>16626</v>
      </c>
      <c r="N8181" s="135">
        <v>14206</v>
      </c>
      <c r="O8181" s="136">
        <v>15184</v>
      </c>
      <c r="P8181" s="135">
        <v>18604</v>
      </c>
      <c r="Q8181" s="136">
        <v>18972</v>
      </c>
      <c r="R8181" s="135">
        <v>19334</v>
      </c>
      <c r="S8181" s="136">
        <v>18184</v>
      </c>
      <c r="T8181" s="135">
        <v>17032</v>
      </c>
      <c r="U8181" s="136">
        <v>17563</v>
      </c>
      <c r="V8181" s="135">
        <v>20942</v>
      </c>
      <c r="W8181" s="136">
        <v>21626</v>
      </c>
      <c r="X8181" s="135">
        <v>21668</v>
      </c>
      <c r="Y8181" s="136">
        <v>20483</v>
      </c>
      <c r="Z8181" s="135">
        <v>19088</v>
      </c>
      <c r="AA8181" s="136">
        <v>22554</v>
      </c>
      <c r="AB8181" s="135">
        <v>22804</v>
      </c>
      <c r="AC8181" s="136">
        <v>23632</v>
      </c>
      <c r="AD8181" s="135">
        <v>21855</v>
      </c>
      <c r="AE8181" s="137">
        <v>20502</v>
      </c>
      <c r="AF8181" s="138">
        <v>20367</v>
      </c>
    </row>
    <row r="8182" spans="2:32">
      <c r="B8182" s="114">
        <v>8144</v>
      </c>
      <c r="C8182" s="115">
        <v>8144</v>
      </c>
      <c r="D8182" s="116">
        <v>340</v>
      </c>
      <c r="E8182" s="117">
        <v>12</v>
      </c>
      <c r="F8182" s="118">
        <v>6</v>
      </c>
      <c r="G8182" s="119" t="s">
        <v>485</v>
      </c>
      <c r="H8182" s="120">
        <v>12</v>
      </c>
      <c r="I8182" s="115">
        <v>5</v>
      </c>
      <c r="J8182" s="116" t="s">
        <v>485</v>
      </c>
      <c r="K8182" s="121">
        <v>8</v>
      </c>
      <c r="L8182" s="108"/>
      <c r="M8182" s="122">
        <v>18116</v>
      </c>
      <c r="N8182" s="123">
        <v>15248</v>
      </c>
      <c r="O8182" s="124">
        <v>15834</v>
      </c>
      <c r="P8182" s="123">
        <v>20125</v>
      </c>
      <c r="Q8182" s="124">
        <v>20181</v>
      </c>
      <c r="R8182" s="123">
        <v>20819</v>
      </c>
      <c r="S8182" s="124">
        <v>19537</v>
      </c>
      <c r="T8182" s="123">
        <v>18121</v>
      </c>
      <c r="U8182" s="124">
        <v>18195</v>
      </c>
      <c r="V8182" s="123">
        <v>22008</v>
      </c>
      <c r="W8182" s="124">
        <v>22817</v>
      </c>
      <c r="X8182" s="123">
        <v>23027</v>
      </c>
      <c r="Y8182" s="124">
        <v>21587</v>
      </c>
      <c r="Z8182" s="123">
        <v>19667</v>
      </c>
      <c r="AA8182" s="124">
        <v>23940</v>
      </c>
      <c r="AB8182" s="123">
        <v>23614</v>
      </c>
      <c r="AC8182" s="124">
        <v>24622</v>
      </c>
      <c r="AD8182" s="123">
        <v>22897</v>
      </c>
      <c r="AE8182" s="125">
        <v>21356</v>
      </c>
      <c r="AF8182" s="126">
        <v>20923</v>
      </c>
    </row>
    <row r="8183" spans="2:32">
      <c r="B8183" s="127">
        <v>8145</v>
      </c>
      <c r="C8183" s="128">
        <v>8145</v>
      </c>
      <c r="D8183" s="129">
        <v>340</v>
      </c>
      <c r="E8183" s="130">
        <v>12</v>
      </c>
      <c r="F8183" s="131">
        <v>6</v>
      </c>
      <c r="G8183" s="132" t="s">
        <v>485</v>
      </c>
      <c r="H8183" s="133">
        <v>12</v>
      </c>
      <c r="I8183" s="128">
        <v>5</v>
      </c>
      <c r="J8183" s="129" t="s">
        <v>485</v>
      </c>
      <c r="K8183" s="134">
        <v>9</v>
      </c>
      <c r="L8183" s="108"/>
      <c r="M8183" s="81">
        <v>18287</v>
      </c>
      <c r="N8183" s="135">
        <v>15915</v>
      </c>
      <c r="O8183" s="136">
        <v>16488</v>
      </c>
      <c r="P8183" s="135">
        <v>20305</v>
      </c>
      <c r="Q8183" s="136">
        <v>20503</v>
      </c>
      <c r="R8183" s="135">
        <v>21045</v>
      </c>
      <c r="S8183" s="136">
        <v>19883</v>
      </c>
      <c r="T8183" s="135">
        <v>18861</v>
      </c>
      <c r="U8183" s="136">
        <v>18849</v>
      </c>
      <c r="V8183" s="135">
        <v>22298</v>
      </c>
      <c r="W8183" s="136">
        <v>23068</v>
      </c>
      <c r="X8183" s="135">
        <v>23189</v>
      </c>
      <c r="Y8183" s="136">
        <v>21796</v>
      </c>
      <c r="Z8183" s="135">
        <v>20290</v>
      </c>
      <c r="AA8183" s="136">
        <v>24045</v>
      </c>
      <c r="AB8183" s="135">
        <v>23795</v>
      </c>
      <c r="AC8183" s="136">
        <v>24642</v>
      </c>
      <c r="AD8183" s="135">
        <v>23075</v>
      </c>
      <c r="AE8183" s="137">
        <v>21841</v>
      </c>
      <c r="AF8183" s="138">
        <v>21519</v>
      </c>
    </row>
    <row r="8184" spans="2:32">
      <c r="B8184" s="114">
        <v>8146</v>
      </c>
      <c r="C8184" s="115">
        <v>8146</v>
      </c>
      <c r="D8184" s="116">
        <v>340</v>
      </c>
      <c r="E8184" s="117">
        <v>12</v>
      </c>
      <c r="F8184" s="118">
        <v>6</v>
      </c>
      <c r="G8184" s="119" t="s">
        <v>485</v>
      </c>
      <c r="H8184" s="120">
        <v>12</v>
      </c>
      <c r="I8184" s="115">
        <v>5</v>
      </c>
      <c r="J8184" s="116" t="s">
        <v>485</v>
      </c>
      <c r="K8184" s="121">
        <v>10</v>
      </c>
      <c r="L8184" s="108"/>
      <c r="M8184" s="122">
        <v>17964</v>
      </c>
      <c r="N8184" s="123">
        <v>16044</v>
      </c>
      <c r="O8184" s="124">
        <v>16695</v>
      </c>
      <c r="P8184" s="123">
        <v>20044</v>
      </c>
      <c r="Q8184" s="124">
        <v>20330</v>
      </c>
      <c r="R8184" s="123">
        <v>20714</v>
      </c>
      <c r="S8184" s="124">
        <v>19775</v>
      </c>
      <c r="T8184" s="123">
        <v>19009</v>
      </c>
      <c r="U8184" s="124">
        <v>19086</v>
      </c>
      <c r="V8184" s="123">
        <v>22290</v>
      </c>
      <c r="W8184" s="124">
        <v>22979</v>
      </c>
      <c r="X8184" s="123">
        <v>22925</v>
      </c>
      <c r="Y8184" s="124">
        <v>21626</v>
      </c>
      <c r="Z8184" s="123">
        <v>20566</v>
      </c>
      <c r="AA8184" s="124">
        <v>23859</v>
      </c>
      <c r="AB8184" s="123">
        <v>23877</v>
      </c>
      <c r="AC8184" s="124">
        <v>24429</v>
      </c>
      <c r="AD8184" s="123">
        <v>22950</v>
      </c>
      <c r="AE8184" s="125">
        <v>21918</v>
      </c>
      <c r="AF8184" s="126">
        <v>21827</v>
      </c>
    </row>
    <row r="8185" spans="2:32">
      <c r="B8185" s="127">
        <v>8147</v>
      </c>
      <c r="C8185" s="128">
        <v>8147</v>
      </c>
      <c r="D8185" s="129">
        <v>340</v>
      </c>
      <c r="E8185" s="130">
        <v>12</v>
      </c>
      <c r="F8185" s="131">
        <v>6</v>
      </c>
      <c r="G8185" s="132" t="s">
        <v>485</v>
      </c>
      <c r="H8185" s="133">
        <v>12</v>
      </c>
      <c r="I8185" s="128">
        <v>5</v>
      </c>
      <c r="J8185" s="129" t="s">
        <v>485</v>
      </c>
      <c r="K8185" s="134">
        <v>11</v>
      </c>
      <c r="L8185" s="108"/>
      <c r="M8185" s="81">
        <v>17828</v>
      </c>
      <c r="N8185" s="135">
        <v>16291</v>
      </c>
      <c r="O8185" s="136">
        <v>17000</v>
      </c>
      <c r="P8185" s="135">
        <v>19895</v>
      </c>
      <c r="Q8185" s="136">
        <v>20300</v>
      </c>
      <c r="R8185" s="135">
        <v>20588</v>
      </c>
      <c r="S8185" s="136">
        <v>19852</v>
      </c>
      <c r="T8185" s="135">
        <v>19301</v>
      </c>
      <c r="U8185" s="136">
        <v>19394</v>
      </c>
      <c r="V8185" s="135">
        <v>22420</v>
      </c>
      <c r="W8185" s="136">
        <v>23026</v>
      </c>
      <c r="X8185" s="135">
        <v>22864</v>
      </c>
      <c r="Y8185" s="136">
        <v>21484</v>
      </c>
      <c r="Z8185" s="135">
        <v>20919</v>
      </c>
      <c r="AA8185" s="136">
        <v>23761</v>
      </c>
      <c r="AB8185" s="135">
        <v>24095</v>
      </c>
      <c r="AC8185" s="136">
        <v>24091</v>
      </c>
      <c r="AD8185" s="135">
        <v>22863</v>
      </c>
      <c r="AE8185" s="137">
        <v>21924</v>
      </c>
      <c r="AF8185" s="138">
        <v>22207</v>
      </c>
    </row>
    <row r="8186" spans="2:32">
      <c r="B8186" s="114">
        <v>8148</v>
      </c>
      <c r="C8186" s="115">
        <v>8148</v>
      </c>
      <c r="D8186" s="116">
        <v>340</v>
      </c>
      <c r="E8186" s="117">
        <v>12</v>
      </c>
      <c r="F8186" s="118">
        <v>6</v>
      </c>
      <c r="G8186" s="119" t="s">
        <v>485</v>
      </c>
      <c r="H8186" s="120">
        <v>12</v>
      </c>
      <c r="I8186" s="115">
        <v>5</v>
      </c>
      <c r="J8186" s="116" t="s">
        <v>485</v>
      </c>
      <c r="K8186" s="121">
        <v>12</v>
      </c>
      <c r="L8186" s="108"/>
      <c r="M8186" s="122">
        <v>17830</v>
      </c>
      <c r="N8186" s="123">
        <v>16441</v>
      </c>
      <c r="O8186" s="124">
        <v>17210</v>
      </c>
      <c r="P8186" s="123">
        <v>19730</v>
      </c>
      <c r="Q8186" s="124">
        <v>20193</v>
      </c>
      <c r="R8186" s="123">
        <v>20518</v>
      </c>
      <c r="S8186" s="124">
        <v>19890</v>
      </c>
      <c r="T8186" s="123">
        <v>19411</v>
      </c>
      <c r="U8186" s="124">
        <v>19593</v>
      </c>
      <c r="V8186" s="123">
        <v>22275</v>
      </c>
      <c r="W8186" s="124">
        <v>22978</v>
      </c>
      <c r="X8186" s="123">
        <v>22805</v>
      </c>
      <c r="Y8186" s="124">
        <v>21591</v>
      </c>
      <c r="Z8186" s="123">
        <v>21078</v>
      </c>
      <c r="AA8186" s="124">
        <v>23548</v>
      </c>
      <c r="AB8186" s="123">
        <v>23964</v>
      </c>
      <c r="AC8186" s="124">
        <v>23860</v>
      </c>
      <c r="AD8186" s="123">
        <v>22956</v>
      </c>
      <c r="AE8186" s="125">
        <v>21727</v>
      </c>
      <c r="AF8186" s="126">
        <v>22360</v>
      </c>
    </row>
    <row r="8187" spans="2:32">
      <c r="B8187" s="127">
        <v>8149</v>
      </c>
      <c r="C8187" s="128">
        <v>8149</v>
      </c>
      <c r="D8187" s="129">
        <v>340</v>
      </c>
      <c r="E8187" s="130">
        <v>12</v>
      </c>
      <c r="F8187" s="131">
        <v>6</v>
      </c>
      <c r="G8187" s="132" t="s">
        <v>485</v>
      </c>
      <c r="H8187" s="133">
        <v>12</v>
      </c>
      <c r="I8187" s="128">
        <v>5</v>
      </c>
      <c r="J8187" s="129" t="s">
        <v>485</v>
      </c>
      <c r="K8187" s="134">
        <v>13</v>
      </c>
      <c r="L8187" s="108"/>
      <c r="M8187" s="81">
        <v>17976</v>
      </c>
      <c r="N8187" s="135">
        <v>16522</v>
      </c>
      <c r="O8187" s="136">
        <v>17399</v>
      </c>
      <c r="P8187" s="135">
        <v>19620</v>
      </c>
      <c r="Q8187" s="136">
        <v>20208</v>
      </c>
      <c r="R8187" s="135">
        <v>20657</v>
      </c>
      <c r="S8187" s="136">
        <v>20031</v>
      </c>
      <c r="T8187" s="135">
        <v>19460</v>
      </c>
      <c r="U8187" s="136">
        <v>19752</v>
      </c>
      <c r="V8187" s="135">
        <v>22262</v>
      </c>
      <c r="W8187" s="136">
        <v>22986</v>
      </c>
      <c r="X8187" s="135">
        <v>22941</v>
      </c>
      <c r="Y8187" s="136">
        <v>21653</v>
      </c>
      <c r="Z8187" s="135">
        <v>21202</v>
      </c>
      <c r="AA8187" s="136">
        <v>23382</v>
      </c>
      <c r="AB8187" s="135">
        <v>23934</v>
      </c>
      <c r="AC8187" s="136">
        <v>23647</v>
      </c>
      <c r="AD8187" s="135">
        <v>23006</v>
      </c>
      <c r="AE8187" s="137">
        <v>21529</v>
      </c>
      <c r="AF8187" s="138">
        <v>22462</v>
      </c>
    </row>
    <row r="8188" spans="2:32">
      <c r="B8188" s="114">
        <v>8150</v>
      </c>
      <c r="C8188" s="115">
        <v>8150</v>
      </c>
      <c r="D8188" s="116">
        <v>340</v>
      </c>
      <c r="E8188" s="117">
        <v>12</v>
      </c>
      <c r="F8188" s="118">
        <v>6</v>
      </c>
      <c r="G8188" s="119" t="s">
        <v>485</v>
      </c>
      <c r="H8188" s="120">
        <v>12</v>
      </c>
      <c r="I8188" s="115">
        <v>5</v>
      </c>
      <c r="J8188" s="116" t="s">
        <v>485</v>
      </c>
      <c r="K8188" s="121">
        <v>14</v>
      </c>
      <c r="L8188" s="108"/>
      <c r="M8188" s="122">
        <v>18565</v>
      </c>
      <c r="N8188" s="123">
        <v>16912</v>
      </c>
      <c r="O8188" s="124">
        <v>17889</v>
      </c>
      <c r="P8188" s="123">
        <v>19981</v>
      </c>
      <c r="Q8188" s="124">
        <v>20633</v>
      </c>
      <c r="R8188" s="123">
        <v>21145</v>
      </c>
      <c r="S8188" s="124">
        <v>20470</v>
      </c>
      <c r="T8188" s="123">
        <v>19752</v>
      </c>
      <c r="U8188" s="124">
        <v>20165</v>
      </c>
      <c r="V8188" s="123">
        <v>22556</v>
      </c>
      <c r="W8188" s="124">
        <v>23224</v>
      </c>
      <c r="X8188" s="123">
        <v>23350</v>
      </c>
      <c r="Y8188" s="124">
        <v>22145</v>
      </c>
      <c r="Z8188" s="123">
        <v>21548</v>
      </c>
      <c r="AA8188" s="124">
        <v>23612</v>
      </c>
      <c r="AB8188" s="123">
        <v>24165</v>
      </c>
      <c r="AC8188" s="124">
        <v>24001</v>
      </c>
      <c r="AD8188" s="123">
        <v>23453</v>
      </c>
      <c r="AE8188" s="125">
        <v>21777</v>
      </c>
      <c r="AF8188" s="126">
        <v>22779</v>
      </c>
    </row>
    <row r="8189" spans="2:32">
      <c r="B8189" s="127">
        <v>8151</v>
      </c>
      <c r="C8189" s="128">
        <v>8151</v>
      </c>
      <c r="D8189" s="129">
        <v>340</v>
      </c>
      <c r="E8189" s="130">
        <v>12</v>
      </c>
      <c r="F8189" s="131">
        <v>6</v>
      </c>
      <c r="G8189" s="132" t="s">
        <v>485</v>
      </c>
      <c r="H8189" s="133">
        <v>12</v>
      </c>
      <c r="I8189" s="128">
        <v>5</v>
      </c>
      <c r="J8189" s="129" t="s">
        <v>485</v>
      </c>
      <c r="K8189" s="134">
        <v>15</v>
      </c>
      <c r="L8189" s="108"/>
      <c r="M8189" s="81">
        <v>18578</v>
      </c>
      <c r="N8189" s="135">
        <v>16772</v>
      </c>
      <c r="O8189" s="136">
        <v>17862</v>
      </c>
      <c r="P8189" s="135">
        <v>19847</v>
      </c>
      <c r="Q8189" s="136">
        <v>20539</v>
      </c>
      <c r="R8189" s="135">
        <v>21082</v>
      </c>
      <c r="S8189" s="136">
        <v>20209</v>
      </c>
      <c r="T8189" s="135">
        <v>19479</v>
      </c>
      <c r="U8189" s="136">
        <v>19992</v>
      </c>
      <c r="V8189" s="135">
        <v>22319</v>
      </c>
      <c r="W8189" s="136">
        <v>23133</v>
      </c>
      <c r="X8189" s="135">
        <v>23174</v>
      </c>
      <c r="Y8189" s="136">
        <v>21972</v>
      </c>
      <c r="Z8189" s="135">
        <v>21337</v>
      </c>
      <c r="AA8189" s="136">
        <v>23306</v>
      </c>
      <c r="AB8189" s="135">
        <v>23869</v>
      </c>
      <c r="AC8189" s="136">
        <v>24296</v>
      </c>
      <c r="AD8189" s="135">
        <v>23258</v>
      </c>
      <c r="AE8189" s="137">
        <v>21681</v>
      </c>
      <c r="AF8189" s="138">
        <v>22548</v>
      </c>
    </row>
    <row r="8190" spans="2:32">
      <c r="B8190" s="114">
        <v>8152</v>
      </c>
      <c r="C8190" s="115">
        <v>8152</v>
      </c>
      <c r="D8190" s="116">
        <v>340</v>
      </c>
      <c r="E8190" s="117">
        <v>12</v>
      </c>
      <c r="F8190" s="118">
        <v>6</v>
      </c>
      <c r="G8190" s="119" t="s">
        <v>485</v>
      </c>
      <c r="H8190" s="120">
        <v>12</v>
      </c>
      <c r="I8190" s="115">
        <v>5</v>
      </c>
      <c r="J8190" s="116" t="s">
        <v>485</v>
      </c>
      <c r="K8190" s="121">
        <v>16</v>
      </c>
      <c r="L8190" s="108"/>
      <c r="M8190" s="122">
        <v>18629</v>
      </c>
      <c r="N8190" s="123">
        <v>16745</v>
      </c>
      <c r="O8190" s="124">
        <v>17951</v>
      </c>
      <c r="P8190" s="123">
        <v>19912</v>
      </c>
      <c r="Q8190" s="124">
        <v>20691</v>
      </c>
      <c r="R8190" s="123">
        <v>20994</v>
      </c>
      <c r="S8190" s="124">
        <v>19928</v>
      </c>
      <c r="T8190" s="123">
        <v>19237</v>
      </c>
      <c r="U8190" s="124">
        <v>19860</v>
      </c>
      <c r="V8190" s="123">
        <v>22387</v>
      </c>
      <c r="W8190" s="124">
        <v>22999</v>
      </c>
      <c r="X8190" s="123">
        <v>22878</v>
      </c>
      <c r="Y8190" s="124">
        <v>21684</v>
      </c>
      <c r="Z8190" s="123">
        <v>21151</v>
      </c>
      <c r="AA8190" s="124">
        <v>23107</v>
      </c>
      <c r="AB8190" s="123">
        <v>23916</v>
      </c>
      <c r="AC8190" s="124">
        <v>24443</v>
      </c>
      <c r="AD8190" s="123">
        <v>22920</v>
      </c>
      <c r="AE8190" s="125">
        <v>21615</v>
      </c>
      <c r="AF8190" s="126">
        <v>22342</v>
      </c>
    </row>
    <row r="8191" spans="2:32">
      <c r="B8191" s="127">
        <v>8153</v>
      </c>
      <c r="C8191" s="128">
        <v>8153</v>
      </c>
      <c r="D8191" s="129">
        <v>340</v>
      </c>
      <c r="E8191" s="130">
        <v>12</v>
      </c>
      <c r="F8191" s="131">
        <v>6</v>
      </c>
      <c r="G8191" s="132" t="s">
        <v>485</v>
      </c>
      <c r="H8191" s="133">
        <v>12</v>
      </c>
      <c r="I8191" s="128">
        <v>5</v>
      </c>
      <c r="J8191" s="129" t="s">
        <v>485</v>
      </c>
      <c r="K8191" s="134">
        <v>17</v>
      </c>
      <c r="L8191" s="108"/>
      <c r="M8191" s="81">
        <v>19279</v>
      </c>
      <c r="N8191" s="135">
        <v>17474</v>
      </c>
      <c r="O8191" s="136">
        <v>18685</v>
      </c>
      <c r="P8191" s="135">
        <v>20696</v>
      </c>
      <c r="Q8191" s="136">
        <v>21411</v>
      </c>
      <c r="R8191" s="135">
        <v>21507</v>
      </c>
      <c r="S8191" s="136">
        <v>20421</v>
      </c>
      <c r="T8191" s="135">
        <v>19901</v>
      </c>
      <c r="U8191" s="136">
        <v>20612</v>
      </c>
      <c r="V8191" s="135">
        <v>23033</v>
      </c>
      <c r="W8191" s="136">
        <v>23740</v>
      </c>
      <c r="X8191" s="135">
        <v>23440</v>
      </c>
      <c r="Y8191" s="136">
        <v>22120</v>
      </c>
      <c r="Z8191" s="135">
        <v>21945</v>
      </c>
      <c r="AA8191" s="136">
        <v>23875</v>
      </c>
      <c r="AB8191" s="135">
        <v>24533</v>
      </c>
      <c r="AC8191" s="136">
        <v>25282</v>
      </c>
      <c r="AD8191" s="135">
        <v>23379</v>
      </c>
      <c r="AE8191" s="137">
        <v>22543</v>
      </c>
      <c r="AF8191" s="138">
        <v>23164</v>
      </c>
    </row>
    <row r="8192" spans="2:32">
      <c r="B8192" s="114">
        <v>8154</v>
      </c>
      <c r="C8192" s="115">
        <v>8154</v>
      </c>
      <c r="D8192" s="116">
        <v>340</v>
      </c>
      <c r="E8192" s="117">
        <v>12</v>
      </c>
      <c r="F8192" s="118">
        <v>6</v>
      </c>
      <c r="G8192" s="119" t="s">
        <v>485</v>
      </c>
      <c r="H8192" s="120">
        <v>12</v>
      </c>
      <c r="I8192" s="115">
        <v>5</v>
      </c>
      <c r="J8192" s="116" t="s">
        <v>485</v>
      </c>
      <c r="K8192" s="121">
        <v>18</v>
      </c>
      <c r="L8192" s="108"/>
      <c r="M8192" s="122">
        <v>20137</v>
      </c>
      <c r="N8192" s="123">
        <v>18115</v>
      </c>
      <c r="O8192" s="124">
        <v>19610</v>
      </c>
      <c r="P8192" s="123">
        <v>21725</v>
      </c>
      <c r="Q8192" s="124">
        <v>22093</v>
      </c>
      <c r="R8192" s="123">
        <v>22358</v>
      </c>
      <c r="S8192" s="124">
        <v>21104</v>
      </c>
      <c r="T8192" s="123">
        <v>20587</v>
      </c>
      <c r="U8192" s="124">
        <v>21420</v>
      </c>
      <c r="V8192" s="123">
        <v>23571</v>
      </c>
      <c r="W8192" s="124">
        <v>24321</v>
      </c>
      <c r="X8192" s="123">
        <v>24344</v>
      </c>
      <c r="Y8192" s="124">
        <v>23023</v>
      </c>
      <c r="Z8192" s="123">
        <v>23052</v>
      </c>
      <c r="AA8192" s="124">
        <v>25003</v>
      </c>
      <c r="AB8192" s="123">
        <v>25263</v>
      </c>
      <c r="AC8192" s="124">
        <v>26094</v>
      </c>
      <c r="AD8192" s="123">
        <v>24406</v>
      </c>
      <c r="AE8192" s="125">
        <v>23772</v>
      </c>
      <c r="AF8192" s="126">
        <v>24334</v>
      </c>
    </row>
    <row r="8193" spans="2:32">
      <c r="B8193" s="127">
        <v>8155</v>
      </c>
      <c r="C8193" s="128">
        <v>8155</v>
      </c>
      <c r="D8193" s="129">
        <v>340</v>
      </c>
      <c r="E8193" s="130">
        <v>12</v>
      </c>
      <c r="F8193" s="131">
        <v>6</v>
      </c>
      <c r="G8193" s="132" t="s">
        <v>485</v>
      </c>
      <c r="H8193" s="133">
        <v>12</v>
      </c>
      <c r="I8193" s="128">
        <v>5</v>
      </c>
      <c r="J8193" s="129" t="s">
        <v>485</v>
      </c>
      <c r="K8193" s="134">
        <v>19</v>
      </c>
      <c r="L8193" s="108"/>
      <c r="M8193" s="81">
        <v>19834</v>
      </c>
      <c r="N8193" s="135">
        <v>17729</v>
      </c>
      <c r="O8193" s="136">
        <v>19512</v>
      </c>
      <c r="P8193" s="135">
        <v>21578</v>
      </c>
      <c r="Q8193" s="136">
        <v>21848</v>
      </c>
      <c r="R8193" s="135">
        <v>22198</v>
      </c>
      <c r="S8193" s="136">
        <v>20754</v>
      </c>
      <c r="T8193" s="135">
        <v>20324</v>
      </c>
      <c r="U8193" s="136">
        <v>21442</v>
      </c>
      <c r="V8193" s="135">
        <v>23414</v>
      </c>
      <c r="W8193" s="136">
        <v>24305</v>
      </c>
      <c r="X8193" s="135">
        <v>24505</v>
      </c>
      <c r="Y8193" s="136">
        <v>23133</v>
      </c>
      <c r="Z8193" s="135">
        <v>23361</v>
      </c>
      <c r="AA8193" s="136">
        <v>25331</v>
      </c>
      <c r="AB8193" s="135">
        <v>25546</v>
      </c>
      <c r="AC8193" s="136">
        <v>26326</v>
      </c>
      <c r="AD8193" s="135">
        <v>24718</v>
      </c>
      <c r="AE8193" s="137">
        <v>23946</v>
      </c>
      <c r="AF8193" s="138">
        <v>24743</v>
      </c>
    </row>
    <row r="8194" spans="2:32">
      <c r="B8194" s="114">
        <v>8156</v>
      </c>
      <c r="C8194" s="115">
        <v>8156</v>
      </c>
      <c r="D8194" s="116">
        <v>340</v>
      </c>
      <c r="E8194" s="117">
        <v>12</v>
      </c>
      <c r="F8194" s="118">
        <v>6</v>
      </c>
      <c r="G8194" s="119" t="s">
        <v>485</v>
      </c>
      <c r="H8194" s="120">
        <v>12</v>
      </c>
      <c r="I8194" s="115">
        <v>5</v>
      </c>
      <c r="J8194" s="116" t="s">
        <v>485</v>
      </c>
      <c r="K8194" s="121">
        <v>20</v>
      </c>
      <c r="L8194" s="108"/>
      <c r="M8194" s="122">
        <v>19704</v>
      </c>
      <c r="N8194" s="123">
        <v>17394</v>
      </c>
      <c r="O8194" s="124">
        <v>19286</v>
      </c>
      <c r="P8194" s="123">
        <v>21639</v>
      </c>
      <c r="Q8194" s="124">
        <v>21695</v>
      </c>
      <c r="R8194" s="123">
        <v>22168</v>
      </c>
      <c r="S8194" s="124">
        <v>20541</v>
      </c>
      <c r="T8194" s="123">
        <v>20067</v>
      </c>
      <c r="U8194" s="124">
        <v>21377</v>
      </c>
      <c r="V8194" s="123">
        <v>23626</v>
      </c>
      <c r="W8194" s="124">
        <v>24514</v>
      </c>
      <c r="X8194" s="123">
        <v>24879</v>
      </c>
      <c r="Y8194" s="124">
        <v>23376</v>
      </c>
      <c r="Z8194" s="123">
        <v>23521</v>
      </c>
      <c r="AA8194" s="124">
        <v>25864</v>
      </c>
      <c r="AB8194" s="123">
        <v>26164</v>
      </c>
      <c r="AC8194" s="124">
        <v>26994</v>
      </c>
      <c r="AD8194" s="123">
        <v>25179</v>
      </c>
      <c r="AE8194" s="125">
        <v>24366</v>
      </c>
      <c r="AF8194" s="126">
        <v>25024</v>
      </c>
    </row>
    <row r="8195" spans="2:32">
      <c r="B8195" s="127">
        <v>8157</v>
      </c>
      <c r="C8195" s="128">
        <v>8157</v>
      </c>
      <c r="D8195" s="129">
        <v>340</v>
      </c>
      <c r="E8195" s="130">
        <v>12</v>
      </c>
      <c r="F8195" s="131">
        <v>6</v>
      </c>
      <c r="G8195" s="132" t="s">
        <v>485</v>
      </c>
      <c r="H8195" s="133">
        <v>12</v>
      </c>
      <c r="I8195" s="128">
        <v>5</v>
      </c>
      <c r="J8195" s="129" t="s">
        <v>485</v>
      </c>
      <c r="K8195" s="134">
        <v>21</v>
      </c>
      <c r="L8195" s="108"/>
      <c r="M8195" s="81">
        <v>19450</v>
      </c>
      <c r="N8195" s="135">
        <v>17191</v>
      </c>
      <c r="O8195" s="136">
        <v>19058</v>
      </c>
      <c r="P8195" s="135">
        <v>21392</v>
      </c>
      <c r="Q8195" s="136">
        <v>21534</v>
      </c>
      <c r="R8195" s="135">
        <v>22015</v>
      </c>
      <c r="S8195" s="136">
        <v>20443</v>
      </c>
      <c r="T8195" s="135">
        <v>20069</v>
      </c>
      <c r="U8195" s="136">
        <v>21378</v>
      </c>
      <c r="V8195" s="135">
        <v>23816</v>
      </c>
      <c r="W8195" s="136">
        <v>24767</v>
      </c>
      <c r="X8195" s="135">
        <v>25204</v>
      </c>
      <c r="Y8195" s="136">
        <v>23819</v>
      </c>
      <c r="Z8195" s="135">
        <v>23870</v>
      </c>
      <c r="AA8195" s="136">
        <v>26215</v>
      </c>
      <c r="AB8195" s="135">
        <v>26815</v>
      </c>
      <c r="AC8195" s="136">
        <v>27687</v>
      </c>
      <c r="AD8195" s="135">
        <v>25899</v>
      </c>
      <c r="AE8195" s="137">
        <v>25093</v>
      </c>
      <c r="AF8195" s="138">
        <v>25549</v>
      </c>
    </row>
    <row r="8196" spans="2:32">
      <c r="B8196" s="114">
        <v>8158</v>
      </c>
      <c r="C8196" s="115">
        <v>8158</v>
      </c>
      <c r="D8196" s="116">
        <v>340</v>
      </c>
      <c r="E8196" s="117">
        <v>12</v>
      </c>
      <c r="F8196" s="118">
        <v>6</v>
      </c>
      <c r="G8196" s="119" t="s">
        <v>485</v>
      </c>
      <c r="H8196" s="120">
        <v>12</v>
      </c>
      <c r="I8196" s="115">
        <v>5</v>
      </c>
      <c r="J8196" s="116" t="s">
        <v>485</v>
      </c>
      <c r="K8196" s="121">
        <v>22</v>
      </c>
      <c r="L8196" s="108"/>
      <c r="M8196" s="122">
        <v>18767</v>
      </c>
      <c r="N8196" s="123">
        <v>16775</v>
      </c>
      <c r="O8196" s="124">
        <v>18470</v>
      </c>
      <c r="P8196" s="123">
        <v>20618</v>
      </c>
      <c r="Q8196" s="124">
        <v>20902</v>
      </c>
      <c r="R8196" s="123">
        <v>21430</v>
      </c>
      <c r="S8196" s="124">
        <v>19948</v>
      </c>
      <c r="T8196" s="123">
        <v>19825</v>
      </c>
      <c r="U8196" s="124">
        <v>20963</v>
      </c>
      <c r="V8196" s="123">
        <v>23470</v>
      </c>
      <c r="W8196" s="124">
        <v>24499</v>
      </c>
      <c r="X8196" s="123">
        <v>24925</v>
      </c>
      <c r="Y8196" s="124">
        <v>23653</v>
      </c>
      <c r="Z8196" s="123">
        <v>23650</v>
      </c>
      <c r="AA8196" s="124">
        <v>25815</v>
      </c>
      <c r="AB8196" s="123">
        <v>26738</v>
      </c>
      <c r="AC8196" s="124">
        <v>27718</v>
      </c>
      <c r="AD8196" s="123">
        <v>25904</v>
      </c>
      <c r="AE8196" s="125">
        <v>25286</v>
      </c>
      <c r="AF8196" s="126">
        <v>25442</v>
      </c>
    </row>
    <row r="8197" spans="2:32">
      <c r="B8197" s="127">
        <v>8159</v>
      </c>
      <c r="C8197" s="128">
        <v>8159</v>
      </c>
      <c r="D8197" s="129">
        <v>340</v>
      </c>
      <c r="E8197" s="130">
        <v>12</v>
      </c>
      <c r="F8197" s="131">
        <v>6</v>
      </c>
      <c r="G8197" s="132" t="s">
        <v>485</v>
      </c>
      <c r="H8197" s="133">
        <v>12</v>
      </c>
      <c r="I8197" s="128">
        <v>5</v>
      </c>
      <c r="J8197" s="129" t="s">
        <v>485</v>
      </c>
      <c r="K8197" s="134">
        <v>23</v>
      </c>
      <c r="L8197" s="108"/>
      <c r="M8197" s="81">
        <v>17713</v>
      </c>
      <c r="N8197" s="135">
        <v>16130</v>
      </c>
      <c r="O8197" s="136">
        <v>17702</v>
      </c>
      <c r="P8197" s="135">
        <v>19397</v>
      </c>
      <c r="Q8197" s="136">
        <v>19949</v>
      </c>
      <c r="R8197" s="135">
        <v>20473</v>
      </c>
      <c r="S8197" s="136">
        <v>19186</v>
      </c>
      <c r="T8197" s="135">
        <v>19325</v>
      </c>
      <c r="U8197" s="136">
        <v>20359</v>
      </c>
      <c r="V8197" s="135">
        <v>22707</v>
      </c>
      <c r="W8197" s="136">
        <v>23748</v>
      </c>
      <c r="X8197" s="135">
        <v>24193</v>
      </c>
      <c r="Y8197" s="136">
        <v>23060</v>
      </c>
      <c r="Z8197" s="135">
        <v>23170</v>
      </c>
      <c r="AA8197" s="136">
        <v>24844</v>
      </c>
      <c r="AB8197" s="135">
        <v>26114</v>
      </c>
      <c r="AC8197" s="136">
        <v>27056</v>
      </c>
      <c r="AD8197" s="135">
        <v>25410</v>
      </c>
      <c r="AE8197" s="137">
        <v>25014</v>
      </c>
      <c r="AF8197" s="138">
        <v>25023</v>
      </c>
    </row>
    <row r="8198" spans="2:32">
      <c r="B8198" s="114">
        <v>8160</v>
      </c>
      <c r="C8198" s="115">
        <v>8160</v>
      </c>
      <c r="D8198" s="116">
        <v>340</v>
      </c>
      <c r="E8198" s="117">
        <v>12</v>
      </c>
      <c r="F8198" s="118">
        <v>6</v>
      </c>
      <c r="G8198" s="119" t="s">
        <v>485</v>
      </c>
      <c r="H8198" s="120">
        <v>12</v>
      </c>
      <c r="I8198" s="115">
        <v>5</v>
      </c>
      <c r="J8198" s="116" t="s">
        <v>485</v>
      </c>
      <c r="K8198" s="121">
        <v>24</v>
      </c>
      <c r="L8198" s="108"/>
      <c r="M8198" s="122">
        <v>16515</v>
      </c>
      <c r="N8198" s="123">
        <v>15208</v>
      </c>
      <c r="O8198" s="124">
        <v>16860</v>
      </c>
      <c r="P8198" s="123">
        <v>18059</v>
      </c>
      <c r="Q8198" s="124">
        <v>18814</v>
      </c>
      <c r="R8198" s="123">
        <v>19338</v>
      </c>
      <c r="S8198" s="124">
        <v>18209</v>
      </c>
      <c r="T8198" s="123">
        <v>18549</v>
      </c>
      <c r="U8198" s="124">
        <v>19658</v>
      </c>
      <c r="V8198" s="123">
        <v>21709</v>
      </c>
      <c r="W8198" s="124">
        <v>22764</v>
      </c>
      <c r="X8198" s="123">
        <v>23189</v>
      </c>
      <c r="Y8198" s="124">
        <v>22208</v>
      </c>
      <c r="Z8198" s="123">
        <v>22530</v>
      </c>
      <c r="AA8198" s="124">
        <v>23659</v>
      </c>
      <c r="AB8198" s="123">
        <v>25162</v>
      </c>
      <c r="AC8198" s="124">
        <v>26151</v>
      </c>
      <c r="AD8198" s="123">
        <v>24604</v>
      </c>
      <c r="AE8198" s="125">
        <v>24390</v>
      </c>
      <c r="AF8198" s="126">
        <v>24419</v>
      </c>
    </row>
    <row r="8199" spans="2:32">
      <c r="B8199" s="127">
        <v>8161</v>
      </c>
      <c r="C8199" s="128">
        <v>8161</v>
      </c>
      <c r="D8199" s="129">
        <v>341</v>
      </c>
      <c r="E8199" s="130">
        <v>12</v>
      </c>
      <c r="F8199" s="131">
        <v>7</v>
      </c>
      <c r="G8199" s="132" t="s">
        <v>485</v>
      </c>
      <c r="H8199" s="133">
        <v>12</v>
      </c>
      <c r="I8199" s="128">
        <v>6</v>
      </c>
      <c r="J8199" s="129" t="s">
        <v>485</v>
      </c>
      <c r="K8199" s="134">
        <v>1</v>
      </c>
      <c r="L8199" s="108"/>
      <c r="M8199" s="81">
        <v>14039</v>
      </c>
      <c r="N8199" s="135">
        <v>14611</v>
      </c>
      <c r="O8199" s="136">
        <v>16184</v>
      </c>
      <c r="P8199" s="135">
        <v>17604</v>
      </c>
      <c r="Q8199" s="136">
        <v>18123</v>
      </c>
      <c r="R8199" s="135">
        <v>16870</v>
      </c>
      <c r="S8199" s="136">
        <v>17276</v>
      </c>
      <c r="T8199" s="135">
        <v>17664</v>
      </c>
      <c r="U8199" s="136">
        <v>18900</v>
      </c>
      <c r="V8199" s="135">
        <v>21244</v>
      </c>
      <c r="W8199" s="136">
        <v>21723</v>
      </c>
      <c r="X8199" s="135">
        <v>20785</v>
      </c>
      <c r="Y8199" s="136">
        <v>21119</v>
      </c>
      <c r="Z8199" s="135">
        <v>21685</v>
      </c>
      <c r="AA8199" s="136">
        <v>23722</v>
      </c>
      <c r="AB8199" s="135">
        <v>24816</v>
      </c>
      <c r="AC8199" s="136">
        <v>25154</v>
      </c>
      <c r="AD8199" s="135">
        <v>23418</v>
      </c>
      <c r="AE8199" s="137">
        <v>22696</v>
      </c>
      <c r="AF8199" s="138">
        <v>23539</v>
      </c>
    </row>
    <row r="8200" spans="2:32">
      <c r="B8200" s="114">
        <v>8162</v>
      </c>
      <c r="C8200" s="115">
        <v>8162</v>
      </c>
      <c r="D8200" s="116">
        <v>341</v>
      </c>
      <c r="E8200" s="117">
        <v>12</v>
      </c>
      <c r="F8200" s="118">
        <v>7</v>
      </c>
      <c r="G8200" s="119" t="s">
        <v>485</v>
      </c>
      <c r="H8200" s="120">
        <v>12</v>
      </c>
      <c r="I8200" s="115">
        <v>6</v>
      </c>
      <c r="J8200" s="116" t="s">
        <v>485</v>
      </c>
      <c r="K8200" s="121">
        <v>2</v>
      </c>
      <c r="L8200" s="108"/>
      <c r="M8200" s="122">
        <v>13555</v>
      </c>
      <c r="N8200" s="123">
        <v>14174</v>
      </c>
      <c r="O8200" s="124">
        <v>15863</v>
      </c>
      <c r="P8200" s="123">
        <v>17134</v>
      </c>
      <c r="Q8200" s="124">
        <v>17718</v>
      </c>
      <c r="R8200" s="123">
        <v>16422</v>
      </c>
      <c r="S8200" s="124">
        <v>16782</v>
      </c>
      <c r="T8200" s="123">
        <v>17299</v>
      </c>
      <c r="U8200" s="124">
        <v>18642</v>
      </c>
      <c r="V8200" s="123">
        <v>20833</v>
      </c>
      <c r="W8200" s="124">
        <v>21212</v>
      </c>
      <c r="X8200" s="123">
        <v>20284</v>
      </c>
      <c r="Y8200" s="124">
        <v>20601</v>
      </c>
      <c r="Z8200" s="123">
        <v>21353</v>
      </c>
      <c r="AA8200" s="124">
        <v>23196</v>
      </c>
      <c r="AB8200" s="123">
        <v>24327</v>
      </c>
      <c r="AC8200" s="124">
        <v>24514</v>
      </c>
      <c r="AD8200" s="123">
        <v>22831</v>
      </c>
      <c r="AE8200" s="125">
        <v>22212</v>
      </c>
      <c r="AF8200" s="126">
        <v>23172</v>
      </c>
    </row>
    <row r="8201" spans="2:32">
      <c r="B8201" s="127">
        <v>8163</v>
      </c>
      <c r="C8201" s="128">
        <v>8163</v>
      </c>
      <c r="D8201" s="129">
        <v>341</v>
      </c>
      <c r="E8201" s="130">
        <v>12</v>
      </c>
      <c r="F8201" s="131">
        <v>7</v>
      </c>
      <c r="G8201" s="132" t="s">
        <v>485</v>
      </c>
      <c r="H8201" s="133">
        <v>12</v>
      </c>
      <c r="I8201" s="128">
        <v>6</v>
      </c>
      <c r="J8201" s="129" t="s">
        <v>485</v>
      </c>
      <c r="K8201" s="134">
        <v>3</v>
      </c>
      <c r="L8201" s="108"/>
      <c r="M8201" s="81">
        <v>13271</v>
      </c>
      <c r="N8201" s="135">
        <v>13939</v>
      </c>
      <c r="O8201" s="136">
        <v>15756</v>
      </c>
      <c r="P8201" s="135">
        <v>16971</v>
      </c>
      <c r="Q8201" s="136">
        <v>17541</v>
      </c>
      <c r="R8201" s="135">
        <v>16252</v>
      </c>
      <c r="S8201" s="136">
        <v>16656</v>
      </c>
      <c r="T8201" s="135">
        <v>17213</v>
      </c>
      <c r="U8201" s="136">
        <v>18610</v>
      </c>
      <c r="V8201" s="135">
        <v>20719</v>
      </c>
      <c r="W8201" s="136">
        <v>21034</v>
      </c>
      <c r="X8201" s="135">
        <v>20066</v>
      </c>
      <c r="Y8201" s="136">
        <v>20417</v>
      </c>
      <c r="Z8201" s="135">
        <v>21235</v>
      </c>
      <c r="AA8201" s="136">
        <v>22927</v>
      </c>
      <c r="AB8201" s="135">
        <v>24073</v>
      </c>
      <c r="AC8201" s="136">
        <v>24153</v>
      </c>
      <c r="AD8201" s="135">
        <v>22569</v>
      </c>
      <c r="AE8201" s="137">
        <v>21960</v>
      </c>
      <c r="AF8201" s="138">
        <v>23009</v>
      </c>
    </row>
    <row r="8202" spans="2:32">
      <c r="B8202" s="114">
        <v>8164</v>
      </c>
      <c r="C8202" s="115">
        <v>8164</v>
      </c>
      <c r="D8202" s="116">
        <v>341</v>
      </c>
      <c r="E8202" s="117">
        <v>12</v>
      </c>
      <c r="F8202" s="118">
        <v>7</v>
      </c>
      <c r="G8202" s="119" t="s">
        <v>485</v>
      </c>
      <c r="H8202" s="120">
        <v>12</v>
      </c>
      <c r="I8202" s="115">
        <v>6</v>
      </c>
      <c r="J8202" s="116" t="s">
        <v>485</v>
      </c>
      <c r="K8202" s="121">
        <v>4</v>
      </c>
      <c r="L8202" s="108"/>
      <c r="M8202" s="122">
        <v>13191</v>
      </c>
      <c r="N8202" s="123">
        <v>13818</v>
      </c>
      <c r="O8202" s="124">
        <v>15801</v>
      </c>
      <c r="P8202" s="123">
        <v>16907</v>
      </c>
      <c r="Q8202" s="124">
        <v>17409</v>
      </c>
      <c r="R8202" s="123">
        <v>16098</v>
      </c>
      <c r="S8202" s="124">
        <v>16517</v>
      </c>
      <c r="T8202" s="123">
        <v>17051</v>
      </c>
      <c r="U8202" s="124">
        <v>18577</v>
      </c>
      <c r="V8202" s="123">
        <v>20421</v>
      </c>
      <c r="W8202" s="124">
        <v>20651</v>
      </c>
      <c r="X8202" s="123">
        <v>19599</v>
      </c>
      <c r="Y8202" s="124">
        <v>19966</v>
      </c>
      <c r="Z8202" s="123">
        <v>20977</v>
      </c>
      <c r="AA8202" s="124">
        <v>22413</v>
      </c>
      <c r="AB8202" s="123">
        <v>23448</v>
      </c>
      <c r="AC8202" s="124">
        <v>23454</v>
      </c>
      <c r="AD8202" s="123">
        <v>21932</v>
      </c>
      <c r="AE8202" s="125">
        <v>21396</v>
      </c>
      <c r="AF8202" s="126">
        <v>22630</v>
      </c>
    </row>
    <row r="8203" spans="2:32">
      <c r="B8203" s="127">
        <v>8165</v>
      </c>
      <c r="C8203" s="128">
        <v>8165</v>
      </c>
      <c r="D8203" s="129">
        <v>341</v>
      </c>
      <c r="E8203" s="130">
        <v>12</v>
      </c>
      <c r="F8203" s="131">
        <v>7</v>
      </c>
      <c r="G8203" s="132" t="s">
        <v>485</v>
      </c>
      <c r="H8203" s="133">
        <v>12</v>
      </c>
      <c r="I8203" s="128">
        <v>6</v>
      </c>
      <c r="J8203" s="129" t="s">
        <v>485</v>
      </c>
      <c r="K8203" s="134">
        <v>5</v>
      </c>
      <c r="L8203" s="108"/>
      <c r="M8203" s="81">
        <v>13342</v>
      </c>
      <c r="N8203" s="135">
        <v>13846</v>
      </c>
      <c r="O8203" s="136">
        <v>16025</v>
      </c>
      <c r="P8203" s="135">
        <v>17032</v>
      </c>
      <c r="Q8203" s="136">
        <v>17467</v>
      </c>
      <c r="R8203" s="135">
        <v>16162</v>
      </c>
      <c r="S8203" s="136">
        <v>16353</v>
      </c>
      <c r="T8203" s="135">
        <v>16923</v>
      </c>
      <c r="U8203" s="136">
        <v>18706</v>
      </c>
      <c r="V8203" s="135">
        <v>20236</v>
      </c>
      <c r="W8203" s="136">
        <v>20374</v>
      </c>
      <c r="X8203" s="135">
        <v>19320</v>
      </c>
      <c r="Y8203" s="136">
        <v>19387</v>
      </c>
      <c r="Z8203" s="135">
        <v>20795</v>
      </c>
      <c r="AA8203" s="136">
        <v>22014</v>
      </c>
      <c r="AB8203" s="135">
        <v>22843</v>
      </c>
      <c r="AC8203" s="136">
        <v>22805</v>
      </c>
      <c r="AD8203" s="135">
        <v>21129</v>
      </c>
      <c r="AE8203" s="137">
        <v>20786</v>
      </c>
      <c r="AF8203" s="138">
        <v>22300</v>
      </c>
    </row>
    <row r="8204" spans="2:32">
      <c r="B8204" s="114">
        <v>8166</v>
      </c>
      <c r="C8204" s="115">
        <v>8166</v>
      </c>
      <c r="D8204" s="116">
        <v>341</v>
      </c>
      <c r="E8204" s="117">
        <v>12</v>
      </c>
      <c r="F8204" s="118">
        <v>7</v>
      </c>
      <c r="G8204" s="119" t="s">
        <v>485</v>
      </c>
      <c r="H8204" s="120">
        <v>12</v>
      </c>
      <c r="I8204" s="115">
        <v>6</v>
      </c>
      <c r="J8204" s="116" t="s">
        <v>485</v>
      </c>
      <c r="K8204" s="121">
        <v>6</v>
      </c>
      <c r="L8204" s="108"/>
      <c r="M8204" s="122">
        <v>13896</v>
      </c>
      <c r="N8204" s="123">
        <v>13994</v>
      </c>
      <c r="O8204" s="124">
        <v>16692</v>
      </c>
      <c r="P8204" s="123">
        <v>17573</v>
      </c>
      <c r="Q8204" s="124">
        <v>17983</v>
      </c>
      <c r="R8204" s="123">
        <v>16589</v>
      </c>
      <c r="S8204" s="124">
        <v>16229</v>
      </c>
      <c r="T8204" s="123">
        <v>16904</v>
      </c>
      <c r="U8204" s="124">
        <v>19199</v>
      </c>
      <c r="V8204" s="123">
        <v>20408</v>
      </c>
      <c r="W8204" s="124">
        <v>20492</v>
      </c>
      <c r="X8204" s="123">
        <v>19337</v>
      </c>
      <c r="Y8204" s="124">
        <v>18792</v>
      </c>
      <c r="Z8204" s="123">
        <v>20982</v>
      </c>
      <c r="AA8204" s="124">
        <v>21987</v>
      </c>
      <c r="AB8204" s="123">
        <v>22574</v>
      </c>
      <c r="AC8204" s="124">
        <v>22498</v>
      </c>
      <c r="AD8204" s="123">
        <v>20305</v>
      </c>
      <c r="AE8204" s="125">
        <v>20204</v>
      </c>
      <c r="AF8204" s="126">
        <v>22355</v>
      </c>
    </row>
    <row r="8205" spans="2:32">
      <c r="B8205" s="127">
        <v>8167</v>
      </c>
      <c r="C8205" s="128">
        <v>8167</v>
      </c>
      <c r="D8205" s="129">
        <v>341</v>
      </c>
      <c r="E8205" s="130">
        <v>12</v>
      </c>
      <c r="F8205" s="131">
        <v>7</v>
      </c>
      <c r="G8205" s="132" t="s">
        <v>485</v>
      </c>
      <c r="H8205" s="133">
        <v>12</v>
      </c>
      <c r="I8205" s="128">
        <v>6</v>
      </c>
      <c r="J8205" s="129" t="s">
        <v>485</v>
      </c>
      <c r="K8205" s="134">
        <v>7</v>
      </c>
      <c r="L8205" s="108"/>
      <c r="M8205" s="81">
        <v>15040</v>
      </c>
      <c r="N8205" s="135">
        <v>14389</v>
      </c>
      <c r="O8205" s="136">
        <v>18201</v>
      </c>
      <c r="P8205" s="135">
        <v>18657</v>
      </c>
      <c r="Q8205" s="136">
        <v>19202</v>
      </c>
      <c r="R8205" s="135">
        <v>17690</v>
      </c>
      <c r="S8205" s="136">
        <v>16679</v>
      </c>
      <c r="T8205" s="135">
        <v>17252</v>
      </c>
      <c r="U8205" s="136">
        <v>20519</v>
      </c>
      <c r="V8205" s="135">
        <v>21314</v>
      </c>
      <c r="W8205" s="136">
        <v>21464</v>
      </c>
      <c r="X8205" s="135">
        <v>20055</v>
      </c>
      <c r="Y8205" s="136">
        <v>18902</v>
      </c>
      <c r="Z8205" s="135">
        <v>22143</v>
      </c>
      <c r="AA8205" s="136">
        <v>22465</v>
      </c>
      <c r="AB8205" s="135">
        <v>23283</v>
      </c>
      <c r="AC8205" s="136">
        <v>23156</v>
      </c>
      <c r="AD8205" s="135">
        <v>20254</v>
      </c>
      <c r="AE8205" s="137">
        <v>20122</v>
      </c>
      <c r="AF8205" s="138">
        <v>23447</v>
      </c>
    </row>
    <row r="8206" spans="2:32">
      <c r="B8206" s="114">
        <v>8168</v>
      </c>
      <c r="C8206" s="115">
        <v>8168</v>
      </c>
      <c r="D8206" s="116">
        <v>341</v>
      </c>
      <c r="E8206" s="117">
        <v>12</v>
      </c>
      <c r="F8206" s="118">
        <v>7</v>
      </c>
      <c r="G8206" s="119" t="s">
        <v>485</v>
      </c>
      <c r="H8206" s="120">
        <v>12</v>
      </c>
      <c r="I8206" s="115">
        <v>6</v>
      </c>
      <c r="J8206" s="116" t="s">
        <v>485</v>
      </c>
      <c r="K8206" s="121">
        <v>8</v>
      </c>
      <c r="L8206" s="108"/>
      <c r="M8206" s="122">
        <v>16300</v>
      </c>
      <c r="N8206" s="123">
        <v>15059</v>
      </c>
      <c r="O8206" s="124">
        <v>19702</v>
      </c>
      <c r="P8206" s="123">
        <v>19900</v>
      </c>
      <c r="Q8206" s="124">
        <v>20518</v>
      </c>
      <c r="R8206" s="123">
        <v>19026</v>
      </c>
      <c r="S8206" s="124">
        <v>17771</v>
      </c>
      <c r="T8206" s="123">
        <v>17898</v>
      </c>
      <c r="U8206" s="124">
        <v>22017</v>
      </c>
      <c r="V8206" s="123">
        <v>22519</v>
      </c>
      <c r="W8206" s="124">
        <v>22810</v>
      </c>
      <c r="X8206" s="123">
        <v>21211</v>
      </c>
      <c r="Y8206" s="124">
        <v>19839</v>
      </c>
      <c r="Z8206" s="123">
        <v>23544</v>
      </c>
      <c r="AA8206" s="124">
        <v>23325</v>
      </c>
      <c r="AB8206" s="123">
        <v>24318</v>
      </c>
      <c r="AC8206" s="124">
        <v>24463</v>
      </c>
      <c r="AD8206" s="123">
        <v>21125</v>
      </c>
      <c r="AE8206" s="125">
        <v>20691</v>
      </c>
      <c r="AF8206" s="126">
        <v>24821</v>
      </c>
    </row>
    <row r="8207" spans="2:32">
      <c r="B8207" s="127">
        <v>8169</v>
      </c>
      <c r="C8207" s="128">
        <v>8169</v>
      </c>
      <c r="D8207" s="129">
        <v>341</v>
      </c>
      <c r="E8207" s="130">
        <v>12</v>
      </c>
      <c r="F8207" s="131">
        <v>7</v>
      </c>
      <c r="G8207" s="132" t="s">
        <v>485</v>
      </c>
      <c r="H8207" s="133">
        <v>12</v>
      </c>
      <c r="I8207" s="128">
        <v>6</v>
      </c>
      <c r="J8207" s="129" t="s">
        <v>485</v>
      </c>
      <c r="K8207" s="134">
        <v>9</v>
      </c>
      <c r="L8207" s="108"/>
      <c r="M8207" s="81">
        <v>16646</v>
      </c>
      <c r="N8207" s="135">
        <v>15688</v>
      </c>
      <c r="O8207" s="136">
        <v>19871</v>
      </c>
      <c r="P8207" s="135">
        <v>20177</v>
      </c>
      <c r="Q8207" s="136">
        <v>20787</v>
      </c>
      <c r="R8207" s="135">
        <v>19326</v>
      </c>
      <c r="S8207" s="136">
        <v>18475</v>
      </c>
      <c r="T8207" s="135">
        <v>18535</v>
      </c>
      <c r="U8207" s="136">
        <v>22233</v>
      </c>
      <c r="V8207" s="135">
        <v>22750</v>
      </c>
      <c r="W8207" s="136">
        <v>23087</v>
      </c>
      <c r="X8207" s="135">
        <v>21444</v>
      </c>
      <c r="Y8207" s="136">
        <v>20369</v>
      </c>
      <c r="Z8207" s="135">
        <v>23667</v>
      </c>
      <c r="AA8207" s="136">
        <v>23505</v>
      </c>
      <c r="AB8207" s="135">
        <v>24359</v>
      </c>
      <c r="AC8207" s="136">
        <v>24779</v>
      </c>
      <c r="AD8207" s="135">
        <v>21607</v>
      </c>
      <c r="AE8207" s="137">
        <v>21285</v>
      </c>
      <c r="AF8207" s="138">
        <v>24907</v>
      </c>
    </row>
    <row r="8208" spans="2:32">
      <c r="B8208" s="114">
        <v>8170</v>
      </c>
      <c r="C8208" s="115">
        <v>8170</v>
      </c>
      <c r="D8208" s="116">
        <v>341</v>
      </c>
      <c r="E8208" s="117">
        <v>12</v>
      </c>
      <c r="F8208" s="118">
        <v>7</v>
      </c>
      <c r="G8208" s="119" t="s">
        <v>485</v>
      </c>
      <c r="H8208" s="120">
        <v>12</v>
      </c>
      <c r="I8208" s="115">
        <v>6</v>
      </c>
      <c r="J8208" s="116" t="s">
        <v>485</v>
      </c>
      <c r="K8208" s="121">
        <v>10</v>
      </c>
      <c r="L8208" s="108"/>
      <c r="M8208" s="122">
        <v>16396</v>
      </c>
      <c r="N8208" s="123">
        <v>15750</v>
      </c>
      <c r="O8208" s="124">
        <v>19432</v>
      </c>
      <c r="P8208" s="123">
        <v>19786</v>
      </c>
      <c r="Q8208" s="124">
        <v>20496</v>
      </c>
      <c r="R8208" s="123">
        <v>18995</v>
      </c>
      <c r="S8208" s="124">
        <v>18381</v>
      </c>
      <c r="T8208" s="123">
        <v>18534</v>
      </c>
      <c r="U8208" s="124">
        <v>21912</v>
      </c>
      <c r="V8208" s="123">
        <v>22399</v>
      </c>
      <c r="W8208" s="124">
        <v>22741</v>
      </c>
      <c r="X8208" s="123">
        <v>21159</v>
      </c>
      <c r="Y8208" s="124">
        <v>20300</v>
      </c>
      <c r="Z8208" s="123">
        <v>23366</v>
      </c>
      <c r="AA8208" s="124">
        <v>23471</v>
      </c>
      <c r="AB8208" s="123">
        <v>24038</v>
      </c>
      <c r="AC8208" s="124">
        <v>24652</v>
      </c>
      <c r="AD8208" s="123">
        <v>21569</v>
      </c>
      <c r="AE8208" s="125">
        <v>21482</v>
      </c>
      <c r="AF8208" s="126">
        <v>24629</v>
      </c>
    </row>
    <row r="8209" spans="2:32">
      <c r="B8209" s="127">
        <v>8171</v>
      </c>
      <c r="C8209" s="128">
        <v>8171</v>
      </c>
      <c r="D8209" s="129">
        <v>341</v>
      </c>
      <c r="E8209" s="130">
        <v>12</v>
      </c>
      <c r="F8209" s="131">
        <v>7</v>
      </c>
      <c r="G8209" s="132" t="s">
        <v>485</v>
      </c>
      <c r="H8209" s="133">
        <v>12</v>
      </c>
      <c r="I8209" s="128">
        <v>6</v>
      </c>
      <c r="J8209" s="129" t="s">
        <v>485</v>
      </c>
      <c r="K8209" s="134">
        <v>11</v>
      </c>
      <c r="L8209" s="108"/>
      <c r="M8209" s="81">
        <v>16381</v>
      </c>
      <c r="N8209" s="135">
        <v>15843</v>
      </c>
      <c r="O8209" s="136">
        <v>19047</v>
      </c>
      <c r="P8209" s="135">
        <v>19472</v>
      </c>
      <c r="Q8209" s="136">
        <v>20367</v>
      </c>
      <c r="R8209" s="135">
        <v>18754</v>
      </c>
      <c r="S8209" s="136">
        <v>18326</v>
      </c>
      <c r="T8209" s="135">
        <v>18497</v>
      </c>
      <c r="U8209" s="136">
        <v>21697</v>
      </c>
      <c r="V8209" s="135">
        <v>22047</v>
      </c>
      <c r="W8209" s="136">
        <v>22433</v>
      </c>
      <c r="X8209" s="135">
        <v>20920</v>
      </c>
      <c r="Y8209" s="136">
        <v>20171</v>
      </c>
      <c r="Z8209" s="135">
        <v>23165</v>
      </c>
      <c r="AA8209" s="136">
        <v>23580</v>
      </c>
      <c r="AB8209" s="135">
        <v>23610</v>
      </c>
      <c r="AC8209" s="136">
        <v>24711</v>
      </c>
      <c r="AD8209" s="135">
        <v>21470</v>
      </c>
      <c r="AE8209" s="137">
        <v>21760</v>
      </c>
      <c r="AF8209" s="138">
        <v>24449</v>
      </c>
    </row>
    <row r="8210" spans="2:32">
      <c r="B8210" s="114">
        <v>8172</v>
      </c>
      <c r="C8210" s="115">
        <v>8172</v>
      </c>
      <c r="D8210" s="116">
        <v>341</v>
      </c>
      <c r="E8210" s="117">
        <v>12</v>
      </c>
      <c r="F8210" s="118">
        <v>7</v>
      </c>
      <c r="G8210" s="119" t="s">
        <v>485</v>
      </c>
      <c r="H8210" s="120">
        <v>12</v>
      </c>
      <c r="I8210" s="115">
        <v>6</v>
      </c>
      <c r="J8210" s="116" t="s">
        <v>485</v>
      </c>
      <c r="K8210" s="121">
        <v>12</v>
      </c>
      <c r="L8210" s="108"/>
      <c r="M8210" s="122">
        <v>16387</v>
      </c>
      <c r="N8210" s="123">
        <v>16052</v>
      </c>
      <c r="O8210" s="124">
        <v>18877</v>
      </c>
      <c r="P8210" s="123">
        <v>19316</v>
      </c>
      <c r="Q8210" s="124">
        <v>20260</v>
      </c>
      <c r="R8210" s="123">
        <v>18777</v>
      </c>
      <c r="S8210" s="124">
        <v>18419</v>
      </c>
      <c r="T8210" s="123">
        <v>18648</v>
      </c>
      <c r="U8210" s="124">
        <v>21444</v>
      </c>
      <c r="V8210" s="123">
        <v>21981</v>
      </c>
      <c r="W8210" s="124">
        <v>22312</v>
      </c>
      <c r="X8210" s="123">
        <v>20966</v>
      </c>
      <c r="Y8210" s="124">
        <v>19919</v>
      </c>
      <c r="Z8210" s="123">
        <v>22932</v>
      </c>
      <c r="AA8210" s="124">
        <v>23420</v>
      </c>
      <c r="AB8210" s="123">
        <v>23309</v>
      </c>
      <c r="AC8210" s="124">
        <v>24584</v>
      </c>
      <c r="AD8210" s="123">
        <v>21248</v>
      </c>
      <c r="AE8210" s="125">
        <v>21891</v>
      </c>
      <c r="AF8210" s="126">
        <v>24213</v>
      </c>
    </row>
    <row r="8211" spans="2:32">
      <c r="B8211" s="127">
        <v>8173</v>
      </c>
      <c r="C8211" s="128">
        <v>8173</v>
      </c>
      <c r="D8211" s="129">
        <v>341</v>
      </c>
      <c r="E8211" s="130">
        <v>12</v>
      </c>
      <c r="F8211" s="131">
        <v>7</v>
      </c>
      <c r="G8211" s="132" t="s">
        <v>485</v>
      </c>
      <c r="H8211" s="133">
        <v>12</v>
      </c>
      <c r="I8211" s="128">
        <v>6</v>
      </c>
      <c r="J8211" s="129" t="s">
        <v>485</v>
      </c>
      <c r="K8211" s="134">
        <v>13</v>
      </c>
      <c r="L8211" s="108"/>
      <c r="M8211" s="81">
        <v>16565</v>
      </c>
      <c r="N8211" s="135">
        <v>16263</v>
      </c>
      <c r="O8211" s="136">
        <v>18778</v>
      </c>
      <c r="P8211" s="135">
        <v>19324</v>
      </c>
      <c r="Q8211" s="136">
        <v>20314</v>
      </c>
      <c r="R8211" s="135">
        <v>18897</v>
      </c>
      <c r="S8211" s="136">
        <v>18453</v>
      </c>
      <c r="T8211" s="135">
        <v>18775</v>
      </c>
      <c r="U8211" s="136">
        <v>21348</v>
      </c>
      <c r="V8211" s="135">
        <v>21954</v>
      </c>
      <c r="W8211" s="136">
        <v>22229</v>
      </c>
      <c r="X8211" s="135">
        <v>21064</v>
      </c>
      <c r="Y8211" s="136">
        <v>19787</v>
      </c>
      <c r="Z8211" s="135">
        <v>22814</v>
      </c>
      <c r="AA8211" s="136">
        <v>23436</v>
      </c>
      <c r="AB8211" s="135">
        <v>23130</v>
      </c>
      <c r="AC8211" s="136">
        <v>24564</v>
      </c>
      <c r="AD8211" s="135">
        <v>21097</v>
      </c>
      <c r="AE8211" s="137">
        <v>22040</v>
      </c>
      <c r="AF8211" s="138">
        <v>24079</v>
      </c>
    </row>
    <row r="8212" spans="2:32">
      <c r="B8212" s="114">
        <v>8174</v>
      </c>
      <c r="C8212" s="115">
        <v>8174</v>
      </c>
      <c r="D8212" s="116">
        <v>341</v>
      </c>
      <c r="E8212" s="117">
        <v>12</v>
      </c>
      <c r="F8212" s="118">
        <v>7</v>
      </c>
      <c r="G8212" s="119" t="s">
        <v>485</v>
      </c>
      <c r="H8212" s="120">
        <v>12</v>
      </c>
      <c r="I8212" s="115">
        <v>6</v>
      </c>
      <c r="J8212" s="116" t="s">
        <v>485</v>
      </c>
      <c r="K8212" s="121">
        <v>14</v>
      </c>
      <c r="L8212" s="108"/>
      <c r="M8212" s="122">
        <v>17086</v>
      </c>
      <c r="N8212" s="123">
        <v>16812</v>
      </c>
      <c r="O8212" s="124">
        <v>19213</v>
      </c>
      <c r="P8212" s="123">
        <v>19824</v>
      </c>
      <c r="Q8212" s="124">
        <v>20635</v>
      </c>
      <c r="R8212" s="123">
        <v>19429</v>
      </c>
      <c r="S8212" s="124">
        <v>18851</v>
      </c>
      <c r="T8212" s="123">
        <v>19279</v>
      </c>
      <c r="U8212" s="124">
        <v>21642</v>
      </c>
      <c r="V8212" s="123">
        <v>22309</v>
      </c>
      <c r="W8212" s="124">
        <v>22537</v>
      </c>
      <c r="X8212" s="123">
        <v>21556</v>
      </c>
      <c r="Y8212" s="124">
        <v>20084</v>
      </c>
      <c r="Z8212" s="123">
        <v>23065</v>
      </c>
      <c r="AA8212" s="124">
        <v>23684</v>
      </c>
      <c r="AB8212" s="123">
        <v>23480</v>
      </c>
      <c r="AC8212" s="124">
        <v>24727</v>
      </c>
      <c r="AD8212" s="123">
        <v>21361</v>
      </c>
      <c r="AE8212" s="125">
        <v>22371</v>
      </c>
      <c r="AF8212" s="126">
        <v>24302</v>
      </c>
    </row>
    <row r="8213" spans="2:32">
      <c r="B8213" s="127">
        <v>8175</v>
      </c>
      <c r="C8213" s="128">
        <v>8175</v>
      </c>
      <c r="D8213" s="129">
        <v>341</v>
      </c>
      <c r="E8213" s="130">
        <v>12</v>
      </c>
      <c r="F8213" s="131">
        <v>7</v>
      </c>
      <c r="G8213" s="132" t="s">
        <v>485</v>
      </c>
      <c r="H8213" s="133">
        <v>12</v>
      </c>
      <c r="I8213" s="128">
        <v>6</v>
      </c>
      <c r="J8213" s="129" t="s">
        <v>485</v>
      </c>
      <c r="K8213" s="134">
        <v>15</v>
      </c>
      <c r="L8213" s="108"/>
      <c r="M8213" s="81">
        <v>17015</v>
      </c>
      <c r="N8213" s="135">
        <v>16949</v>
      </c>
      <c r="O8213" s="136">
        <v>19270</v>
      </c>
      <c r="P8213" s="135">
        <v>19964</v>
      </c>
      <c r="Q8213" s="136">
        <v>20721</v>
      </c>
      <c r="R8213" s="135">
        <v>19409</v>
      </c>
      <c r="S8213" s="136">
        <v>18830</v>
      </c>
      <c r="T8213" s="135">
        <v>19379</v>
      </c>
      <c r="U8213" s="136">
        <v>21462</v>
      </c>
      <c r="V8213" s="135">
        <v>22489</v>
      </c>
      <c r="W8213" s="136">
        <v>22512</v>
      </c>
      <c r="X8213" s="135">
        <v>21480</v>
      </c>
      <c r="Y8213" s="136">
        <v>20089</v>
      </c>
      <c r="Z8213" s="135">
        <v>22846</v>
      </c>
      <c r="AA8213" s="136">
        <v>23479</v>
      </c>
      <c r="AB8213" s="135">
        <v>23866</v>
      </c>
      <c r="AC8213" s="136">
        <v>24462</v>
      </c>
      <c r="AD8213" s="135">
        <v>21350</v>
      </c>
      <c r="AE8213" s="137">
        <v>22224</v>
      </c>
      <c r="AF8213" s="138">
        <v>24061</v>
      </c>
    </row>
    <row r="8214" spans="2:32">
      <c r="B8214" s="114">
        <v>8176</v>
      </c>
      <c r="C8214" s="115">
        <v>8176</v>
      </c>
      <c r="D8214" s="116">
        <v>341</v>
      </c>
      <c r="E8214" s="117">
        <v>12</v>
      </c>
      <c r="F8214" s="118">
        <v>7</v>
      </c>
      <c r="G8214" s="119" t="s">
        <v>485</v>
      </c>
      <c r="H8214" s="120">
        <v>12</v>
      </c>
      <c r="I8214" s="115">
        <v>6</v>
      </c>
      <c r="J8214" s="116" t="s">
        <v>485</v>
      </c>
      <c r="K8214" s="121">
        <v>16</v>
      </c>
      <c r="L8214" s="108"/>
      <c r="M8214" s="122">
        <v>16965</v>
      </c>
      <c r="N8214" s="123">
        <v>17163</v>
      </c>
      <c r="O8214" s="124">
        <v>19476</v>
      </c>
      <c r="P8214" s="123">
        <v>20276</v>
      </c>
      <c r="Q8214" s="124">
        <v>20798</v>
      </c>
      <c r="R8214" s="123">
        <v>19328</v>
      </c>
      <c r="S8214" s="124">
        <v>18791</v>
      </c>
      <c r="T8214" s="123">
        <v>19476</v>
      </c>
      <c r="U8214" s="124">
        <v>21358</v>
      </c>
      <c r="V8214" s="123">
        <v>22571</v>
      </c>
      <c r="W8214" s="124">
        <v>22459</v>
      </c>
      <c r="X8214" s="123">
        <v>21242</v>
      </c>
      <c r="Y8214" s="124">
        <v>20077</v>
      </c>
      <c r="Z8214" s="123">
        <v>22670</v>
      </c>
      <c r="AA8214" s="124">
        <v>23552</v>
      </c>
      <c r="AB8214" s="123">
        <v>24050</v>
      </c>
      <c r="AC8214" s="124">
        <v>24130</v>
      </c>
      <c r="AD8214" s="123">
        <v>21299</v>
      </c>
      <c r="AE8214" s="125">
        <v>22032</v>
      </c>
      <c r="AF8214" s="126">
        <v>23864</v>
      </c>
    </row>
    <row r="8215" spans="2:32">
      <c r="B8215" s="127">
        <v>8177</v>
      </c>
      <c r="C8215" s="128">
        <v>8177</v>
      </c>
      <c r="D8215" s="129">
        <v>341</v>
      </c>
      <c r="E8215" s="130">
        <v>12</v>
      </c>
      <c r="F8215" s="131">
        <v>7</v>
      </c>
      <c r="G8215" s="132" t="s">
        <v>485</v>
      </c>
      <c r="H8215" s="133">
        <v>12</v>
      </c>
      <c r="I8215" s="128">
        <v>6</v>
      </c>
      <c r="J8215" s="129" t="s">
        <v>485</v>
      </c>
      <c r="K8215" s="134">
        <v>17</v>
      </c>
      <c r="L8215" s="108"/>
      <c r="M8215" s="81">
        <v>17558</v>
      </c>
      <c r="N8215" s="135">
        <v>17973</v>
      </c>
      <c r="O8215" s="136">
        <v>20340</v>
      </c>
      <c r="P8215" s="135">
        <v>21081</v>
      </c>
      <c r="Q8215" s="136">
        <v>21657</v>
      </c>
      <c r="R8215" s="135">
        <v>19911</v>
      </c>
      <c r="S8215" s="136">
        <v>19538</v>
      </c>
      <c r="T8215" s="135">
        <v>20306</v>
      </c>
      <c r="U8215" s="136">
        <v>22057</v>
      </c>
      <c r="V8215" s="135">
        <v>23378</v>
      </c>
      <c r="W8215" s="136">
        <v>23246</v>
      </c>
      <c r="X8215" s="135">
        <v>21732</v>
      </c>
      <c r="Y8215" s="136">
        <v>21032</v>
      </c>
      <c r="Z8215" s="135">
        <v>23496</v>
      </c>
      <c r="AA8215" s="136">
        <v>24226</v>
      </c>
      <c r="AB8215" s="135">
        <v>24946</v>
      </c>
      <c r="AC8215" s="136">
        <v>24930</v>
      </c>
      <c r="AD8215" s="135">
        <v>22289</v>
      </c>
      <c r="AE8215" s="137">
        <v>22914</v>
      </c>
      <c r="AF8215" s="138">
        <v>24721</v>
      </c>
    </row>
    <row r="8216" spans="2:32">
      <c r="B8216" s="114">
        <v>8178</v>
      </c>
      <c r="C8216" s="115">
        <v>8178</v>
      </c>
      <c r="D8216" s="116">
        <v>341</v>
      </c>
      <c r="E8216" s="117">
        <v>12</v>
      </c>
      <c r="F8216" s="118">
        <v>7</v>
      </c>
      <c r="G8216" s="119" t="s">
        <v>485</v>
      </c>
      <c r="H8216" s="120">
        <v>12</v>
      </c>
      <c r="I8216" s="115">
        <v>6</v>
      </c>
      <c r="J8216" s="116" t="s">
        <v>485</v>
      </c>
      <c r="K8216" s="121">
        <v>18</v>
      </c>
      <c r="L8216" s="108"/>
      <c r="M8216" s="122">
        <v>18267</v>
      </c>
      <c r="N8216" s="123">
        <v>18967</v>
      </c>
      <c r="O8216" s="124">
        <v>21425</v>
      </c>
      <c r="P8216" s="123">
        <v>21864</v>
      </c>
      <c r="Q8216" s="124">
        <v>22297</v>
      </c>
      <c r="R8216" s="123">
        <v>20679</v>
      </c>
      <c r="S8216" s="124">
        <v>20281</v>
      </c>
      <c r="T8216" s="123">
        <v>21159</v>
      </c>
      <c r="U8216" s="124">
        <v>23092</v>
      </c>
      <c r="V8216" s="123">
        <v>23972</v>
      </c>
      <c r="W8216" s="124">
        <v>24298</v>
      </c>
      <c r="X8216" s="123">
        <v>22647</v>
      </c>
      <c r="Y8216" s="124">
        <v>22205</v>
      </c>
      <c r="Z8216" s="123">
        <v>24669</v>
      </c>
      <c r="AA8216" s="124">
        <v>24995</v>
      </c>
      <c r="AB8216" s="123">
        <v>25817</v>
      </c>
      <c r="AC8216" s="124">
        <v>26264</v>
      </c>
      <c r="AD8216" s="123">
        <v>23584</v>
      </c>
      <c r="AE8216" s="125">
        <v>24158</v>
      </c>
      <c r="AF8216" s="126">
        <v>25962</v>
      </c>
    </row>
    <row r="8217" spans="2:32">
      <c r="B8217" s="127">
        <v>8179</v>
      </c>
      <c r="C8217" s="128">
        <v>8179</v>
      </c>
      <c r="D8217" s="129">
        <v>341</v>
      </c>
      <c r="E8217" s="130">
        <v>12</v>
      </c>
      <c r="F8217" s="131">
        <v>7</v>
      </c>
      <c r="G8217" s="132" t="s">
        <v>485</v>
      </c>
      <c r="H8217" s="133">
        <v>12</v>
      </c>
      <c r="I8217" s="128">
        <v>6</v>
      </c>
      <c r="J8217" s="129" t="s">
        <v>485</v>
      </c>
      <c r="K8217" s="134">
        <v>19</v>
      </c>
      <c r="L8217" s="108"/>
      <c r="M8217" s="81">
        <v>17856</v>
      </c>
      <c r="N8217" s="135">
        <v>18836</v>
      </c>
      <c r="O8217" s="136">
        <v>21247</v>
      </c>
      <c r="P8217" s="135">
        <v>21585</v>
      </c>
      <c r="Q8217" s="136">
        <v>22030</v>
      </c>
      <c r="R8217" s="135">
        <v>20299</v>
      </c>
      <c r="S8217" s="136">
        <v>19976</v>
      </c>
      <c r="T8217" s="135">
        <v>21129</v>
      </c>
      <c r="U8217" s="136">
        <v>23100</v>
      </c>
      <c r="V8217" s="135">
        <v>23864</v>
      </c>
      <c r="W8217" s="136">
        <v>24569</v>
      </c>
      <c r="X8217" s="135">
        <v>22683</v>
      </c>
      <c r="Y8217" s="136">
        <v>22192</v>
      </c>
      <c r="Z8217" s="135">
        <v>24948</v>
      </c>
      <c r="AA8217" s="136">
        <v>25228</v>
      </c>
      <c r="AB8217" s="135">
        <v>26005</v>
      </c>
      <c r="AC8217" s="136">
        <v>26853</v>
      </c>
      <c r="AD8217" s="135">
        <v>23750</v>
      </c>
      <c r="AE8217" s="137">
        <v>24556</v>
      </c>
      <c r="AF8217" s="138">
        <v>26338</v>
      </c>
    </row>
    <row r="8218" spans="2:32">
      <c r="B8218" s="114">
        <v>8180</v>
      </c>
      <c r="C8218" s="115">
        <v>8180</v>
      </c>
      <c r="D8218" s="116">
        <v>341</v>
      </c>
      <c r="E8218" s="117">
        <v>12</v>
      </c>
      <c r="F8218" s="118">
        <v>7</v>
      </c>
      <c r="G8218" s="119" t="s">
        <v>485</v>
      </c>
      <c r="H8218" s="120">
        <v>12</v>
      </c>
      <c r="I8218" s="115">
        <v>6</v>
      </c>
      <c r="J8218" s="116" t="s">
        <v>485</v>
      </c>
      <c r="K8218" s="121">
        <v>20</v>
      </c>
      <c r="L8218" s="108"/>
      <c r="M8218" s="122">
        <v>17467</v>
      </c>
      <c r="N8218" s="123">
        <v>18588</v>
      </c>
      <c r="O8218" s="124">
        <v>21281</v>
      </c>
      <c r="P8218" s="123">
        <v>21388</v>
      </c>
      <c r="Q8218" s="124">
        <v>21929</v>
      </c>
      <c r="R8218" s="123">
        <v>20053</v>
      </c>
      <c r="S8218" s="124">
        <v>19669</v>
      </c>
      <c r="T8218" s="123">
        <v>21007</v>
      </c>
      <c r="U8218" s="124">
        <v>23295</v>
      </c>
      <c r="V8218" s="123">
        <v>23983</v>
      </c>
      <c r="W8218" s="124">
        <v>24877</v>
      </c>
      <c r="X8218" s="123">
        <v>22848</v>
      </c>
      <c r="Y8218" s="124">
        <v>22390</v>
      </c>
      <c r="Z8218" s="123">
        <v>25440</v>
      </c>
      <c r="AA8218" s="124">
        <v>25802</v>
      </c>
      <c r="AB8218" s="123">
        <v>26631</v>
      </c>
      <c r="AC8218" s="124">
        <v>27440</v>
      </c>
      <c r="AD8218" s="123">
        <v>24163</v>
      </c>
      <c r="AE8218" s="125">
        <v>24837</v>
      </c>
      <c r="AF8218" s="126">
        <v>26938</v>
      </c>
    </row>
    <row r="8219" spans="2:32">
      <c r="B8219" s="127">
        <v>8181</v>
      </c>
      <c r="C8219" s="128">
        <v>8181</v>
      </c>
      <c r="D8219" s="129">
        <v>341</v>
      </c>
      <c r="E8219" s="130">
        <v>12</v>
      </c>
      <c r="F8219" s="131">
        <v>7</v>
      </c>
      <c r="G8219" s="132" t="s">
        <v>485</v>
      </c>
      <c r="H8219" s="133">
        <v>12</v>
      </c>
      <c r="I8219" s="128">
        <v>6</v>
      </c>
      <c r="J8219" s="129" t="s">
        <v>485</v>
      </c>
      <c r="K8219" s="134">
        <v>21</v>
      </c>
      <c r="L8219" s="108"/>
      <c r="M8219" s="81">
        <v>17180</v>
      </c>
      <c r="N8219" s="135">
        <v>18335</v>
      </c>
      <c r="O8219" s="136">
        <v>21003</v>
      </c>
      <c r="P8219" s="135">
        <v>21157</v>
      </c>
      <c r="Q8219" s="136">
        <v>21716</v>
      </c>
      <c r="R8219" s="135">
        <v>19888</v>
      </c>
      <c r="S8219" s="136">
        <v>19589</v>
      </c>
      <c r="T8219" s="135">
        <v>20924</v>
      </c>
      <c r="U8219" s="136">
        <v>23240</v>
      </c>
      <c r="V8219" s="135">
        <v>24130</v>
      </c>
      <c r="W8219" s="136">
        <v>25295</v>
      </c>
      <c r="X8219" s="135">
        <v>23178</v>
      </c>
      <c r="Y8219" s="136">
        <v>22823</v>
      </c>
      <c r="Z8219" s="135">
        <v>25729</v>
      </c>
      <c r="AA8219" s="136">
        <v>26388</v>
      </c>
      <c r="AB8219" s="135">
        <v>27268</v>
      </c>
      <c r="AC8219" s="136">
        <v>28281</v>
      </c>
      <c r="AD8219" s="135">
        <v>24859</v>
      </c>
      <c r="AE8219" s="137">
        <v>25341</v>
      </c>
      <c r="AF8219" s="138">
        <v>27399</v>
      </c>
    </row>
    <row r="8220" spans="2:32">
      <c r="B8220" s="114">
        <v>8182</v>
      </c>
      <c r="C8220" s="115">
        <v>8182</v>
      </c>
      <c r="D8220" s="116">
        <v>341</v>
      </c>
      <c r="E8220" s="117">
        <v>12</v>
      </c>
      <c r="F8220" s="118">
        <v>7</v>
      </c>
      <c r="G8220" s="119" t="s">
        <v>485</v>
      </c>
      <c r="H8220" s="120">
        <v>12</v>
      </c>
      <c r="I8220" s="115">
        <v>6</v>
      </c>
      <c r="J8220" s="116" t="s">
        <v>485</v>
      </c>
      <c r="K8220" s="121">
        <v>22</v>
      </c>
      <c r="L8220" s="108"/>
      <c r="M8220" s="122">
        <v>16578</v>
      </c>
      <c r="N8220" s="123">
        <v>17757</v>
      </c>
      <c r="O8220" s="124">
        <v>20217</v>
      </c>
      <c r="P8220" s="123">
        <v>20506</v>
      </c>
      <c r="Q8220" s="124">
        <v>21119</v>
      </c>
      <c r="R8220" s="123">
        <v>19363</v>
      </c>
      <c r="S8220" s="124">
        <v>19303</v>
      </c>
      <c r="T8220" s="123">
        <v>20475</v>
      </c>
      <c r="U8220" s="124">
        <v>22631</v>
      </c>
      <c r="V8220" s="123">
        <v>23820</v>
      </c>
      <c r="W8220" s="124">
        <v>24909</v>
      </c>
      <c r="X8220" s="123">
        <v>22968</v>
      </c>
      <c r="Y8220" s="124">
        <v>22852</v>
      </c>
      <c r="Z8220" s="123">
        <v>25307</v>
      </c>
      <c r="AA8220" s="124">
        <v>26285</v>
      </c>
      <c r="AB8220" s="123">
        <v>27275</v>
      </c>
      <c r="AC8220" s="124">
        <v>28149</v>
      </c>
      <c r="AD8220" s="123">
        <v>25046</v>
      </c>
      <c r="AE8220" s="125">
        <v>25234</v>
      </c>
      <c r="AF8220" s="126">
        <v>27080</v>
      </c>
    </row>
    <row r="8221" spans="2:32">
      <c r="B8221" s="127">
        <v>8183</v>
      </c>
      <c r="C8221" s="128">
        <v>8183</v>
      </c>
      <c r="D8221" s="129">
        <v>341</v>
      </c>
      <c r="E8221" s="130">
        <v>12</v>
      </c>
      <c r="F8221" s="131">
        <v>7</v>
      </c>
      <c r="G8221" s="132" t="s">
        <v>485</v>
      </c>
      <c r="H8221" s="133">
        <v>12</v>
      </c>
      <c r="I8221" s="128">
        <v>6</v>
      </c>
      <c r="J8221" s="129" t="s">
        <v>485</v>
      </c>
      <c r="K8221" s="134">
        <v>23</v>
      </c>
      <c r="L8221" s="108"/>
      <c r="M8221" s="81">
        <v>15697</v>
      </c>
      <c r="N8221" s="135">
        <v>16980</v>
      </c>
      <c r="O8221" s="136">
        <v>18976</v>
      </c>
      <c r="P8221" s="135">
        <v>19531</v>
      </c>
      <c r="Q8221" s="136">
        <v>20173</v>
      </c>
      <c r="R8221" s="135">
        <v>18563</v>
      </c>
      <c r="S8221" s="136">
        <v>18763</v>
      </c>
      <c r="T8221" s="135">
        <v>19833</v>
      </c>
      <c r="U8221" s="136">
        <v>21530</v>
      </c>
      <c r="V8221" s="135">
        <v>23030</v>
      </c>
      <c r="W8221" s="136">
        <v>24056</v>
      </c>
      <c r="X8221" s="135">
        <v>22354</v>
      </c>
      <c r="Y8221" s="136">
        <v>22489</v>
      </c>
      <c r="Z8221" s="135">
        <v>24331</v>
      </c>
      <c r="AA8221" s="136">
        <v>25647</v>
      </c>
      <c r="AB8221" s="135">
        <v>26605</v>
      </c>
      <c r="AC8221" s="136">
        <v>27454</v>
      </c>
      <c r="AD8221" s="135">
        <v>24770</v>
      </c>
      <c r="AE8221" s="137">
        <v>24821</v>
      </c>
      <c r="AF8221" s="138">
        <v>26158</v>
      </c>
    </row>
    <row r="8222" spans="2:32">
      <c r="B8222" s="114">
        <v>8184</v>
      </c>
      <c r="C8222" s="115">
        <v>8184</v>
      </c>
      <c r="D8222" s="116">
        <v>341</v>
      </c>
      <c r="E8222" s="117">
        <v>12</v>
      </c>
      <c r="F8222" s="118">
        <v>7</v>
      </c>
      <c r="G8222" s="119" t="s">
        <v>485</v>
      </c>
      <c r="H8222" s="120">
        <v>12</v>
      </c>
      <c r="I8222" s="115">
        <v>6</v>
      </c>
      <c r="J8222" s="116" t="s">
        <v>485</v>
      </c>
      <c r="K8222" s="121">
        <v>24</v>
      </c>
      <c r="L8222" s="108"/>
      <c r="M8222" s="122">
        <v>14654</v>
      </c>
      <c r="N8222" s="123">
        <v>16116</v>
      </c>
      <c r="O8222" s="124">
        <v>17615</v>
      </c>
      <c r="P8222" s="123">
        <v>18378</v>
      </c>
      <c r="Q8222" s="124">
        <v>19022</v>
      </c>
      <c r="R8222" s="123">
        <v>17552</v>
      </c>
      <c r="S8222" s="124">
        <v>17952</v>
      </c>
      <c r="T8222" s="123">
        <v>19091</v>
      </c>
      <c r="U8222" s="124">
        <v>20316</v>
      </c>
      <c r="V8222" s="123">
        <v>22035</v>
      </c>
      <c r="W8222" s="124">
        <v>22979</v>
      </c>
      <c r="X8222" s="123">
        <v>21483</v>
      </c>
      <c r="Y8222" s="124">
        <v>21815</v>
      </c>
      <c r="Z8222" s="123">
        <v>23141</v>
      </c>
      <c r="AA8222" s="124">
        <v>24698</v>
      </c>
      <c r="AB8222" s="123">
        <v>25690</v>
      </c>
      <c r="AC8222" s="124">
        <v>26476</v>
      </c>
      <c r="AD8222" s="123">
        <v>24139</v>
      </c>
      <c r="AE8222" s="125">
        <v>24218</v>
      </c>
      <c r="AF8222" s="126">
        <v>25003</v>
      </c>
    </row>
    <row r="8223" spans="2:32">
      <c r="B8223" s="127">
        <v>8185</v>
      </c>
      <c r="C8223" s="128">
        <v>8185</v>
      </c>
      <c r="D8223" s="129">
        <v>342</v>
      </c>
      <c r="E8223" s="130">
        <v>12</v>
      </c>
      <c r="F8223" s="131">
        <v>8</v>
      </c>
      <c r="G8223" s="132" t="s">
        <v>485</v>
      </c>
      <c r="H8223" s="133">
        <v>12</v>
      </c>
      <c r="I8223" s="128">
        <v>7</v>
      </c>
      <c r="J8223" s="129" t="s">
        <v>485</v>
      </c>
      <c r="K8223" s="134">
        <v>1</v>
      </c>
      <c r="L8223" s="108"/>
      <c r="M8223" s="81">
        <v>13882</v>
      </c>
      <c r="N8223" s="135">
        <v>15603</v>
      </c>
      <c r="O8223" s="136">
        <v>17328</v>
      </c>
      <c r="P8223" s="135">
        <v>17871</v>
      </c>
      <c r="Q8223" s="136">
        <v>18039</v>
      </c>
      <c r="R8223" s="135">
        <v>16826</v>
      </c>
      <c r="S8223" s="136">
        <v>17312</v>
      </c>
      <c r="T8223" s="135">
        <v>18573</v>
      </c>
      <c r="U8223" s="136">
        <v>20284</v>
      </c>
      <c r="V8223" s="135">
        <v>21172</v>
      </c>
      <c r="W8223" s="136">
        <v>22428</v>
      </c>
      <c r="X8223" s="135">
        <v>20604</v>
      </c>
      <c r="Y8223" s="136">
        <v>20631</v>
      </c>
      <c r="Z8223" s="135">
        <v>23329</v>
      </c>
      <c r="AA8223" s="136">
        <v>24482</v>
      </c>
      <c r="AB8223" s="135">
        <v>24855</v>
      </c>
      <c r="AC8223" s="136">
        <v>25910</v>
      </c>
      <c r="AD8223" s="135">
        <v>22628</v>
      </c>
      <c r="AE8223" s="137">
        <v>23495</v>
      </c>
      <c r="AF8223" s="138">
        <v>25359</v>
      </c>
    </row>
    <row r="8224" spans="2:32">
      <c r="B8224" s="114">
        <v>8186</v>
      </c>
      <c r="C8224" s="115">
        <v>8186</v>
      </c>
      <c r="D8224" s="116">
        <v>342</v>
      </c>
      <c r="E8224" s="117">
        <v>12</v>
      </c>
      <c r="F8224" s="118">
        <v>8</v>
      </c>
      <c r="G8224" s="119" t="s">
        <v>485</v>
      </c>
      <c r="H8224" s="120">
        <v>12</v>
      </c>
      <c r="I8224" s="115">
        <v>7</v>
      </c>
      <c r="J8224" s="116" t="s">
        <v>485</v>
      </c>
      <c r="K8224" s="121">
        <v>2</v>
      </c>
      <c r="L8224" s="108"/>
      <c r="M8224" s="122">
        <v>13407</v>
      </c>
      <c r="N8224" s="123">
        <v>15295</v>
      </c>
      <c r="O8224" s="124">
        <v>16877</v>
      </c>
      <c r="P8224" s="123">
        <v>17475</v>
      </c>
      <c r="Q8224" s="124">
        <v>17568</v>
      </c>
      <c r="R8224" s="123">
        <v>16351</v>
      </c>
      <c r="S8224" s="124">
        <v>16966</v>
      </c>
      <c r="T8224" s="123">
        <v>18335</v>
      </c>
      <c r="U8224" s="124">
        <v>19871</v>
      </c>
      <c r="V8224" s="123">
        <v>20716</v>
      </c>
      <c r="W8224" s="124">
        <v>22015</v>
      </c>
      <c r="X8224" s="123">
        <v>20118</v>
      </c>
      <c r="Y8224" s="124">
        <v>20203</v>
      </c>
      <c r="Z8224" s="123">
        <v>22830</v>
      </c>
      <c r="AA8224" s="124">
        <v>24012</v>
      </c>
      <c r="AB8224" s="123">
        <v>24237</v>
      </c>
      <c r="AC8224" s="124">
        <v>25379</v>
      </c>
      <c r="AD8224" s="123">
        <v>22149</v>
      </c>
      <c r="AE8224" s="125">
        <v>23134</v>
      </c>
      <c r="AF8224" s="126">
        <v>24813</v>
      </c>
    </row>
    <row r="8225" spans="2:32">
      <c r="B8225" s="127">
        <v>8187</v>
      </c>
      <c r="C8225" s="128">
        <v>8187</v>
      </c>
      <c r="D8225" s="129">
        <v>342</v>
      </c>
      <c r="E8225" s="130">
        <v>12</v>
      </c>
      <c r="F8225" s="131">
        <v>8</v>
      </c>
      <c r="G8225" s="132" t="s">
        <v>485</v>
      </c>
      <c r="H8225" s="133">
        <v>12</v>
      </c>
      <c r="I8225" s="128">
        <v>7</v>
      </c>
      <c r="J8225" s="129" t="s">
        <v>485</v>
      </c>
      <c r="K8225" s="134">
        <v>3</v>
      </c>
      <c r="L8225" s="108"/>
      <c r="M8225" s="81">
        <v>13156</v>
      </c>
      <c r="N8225" s="135">
        <v>15174</v>
      </c>
      <c r="O8225" s="136">
        <v>16702</v>
      </c>
      <c r="P8225" s="135">
        <v>17314</v>
      </c>
      <c r="Q8225" s="136">
        <v>17416</v>
      </c>
      <c r="R8225" s="135">
        <v>16209</v>
      </c>
      <c r="S8225" s="136">
        <v>16872</v>
      </c>
      <c r="T8225" s="135">
        <v>18342</v>
      </c>
      <c r="U8225" s="136">
        <v>19787</v>
      </c>
      <c r="V8225" s="135">
        <v>20572</v>
      </c>
      <c r="W8225" s="136">
        <v>21888</v>
      </c>
      <c r="X8225" s="135">
        <v>19959</v>
      </c>
      <c r="Y8225" s="136">
        <v>20023</v>
      </c>
      <c r="Z8225" s="135">
        <v>22590</v>
      </c>
      <c r="AA8225" s="136">
        <v>23785</v>
      </c>
      <c r="AB8225" s="135">
        <v>23896</v>
      </c>
      <c r="AC8225" s="136">
        <v>25129</v>
      </c>
      <c r="AD8225" s="135">
        <v>21910</v>
      </c>
      <c r="AE8225" s="137">
        <v>22984</v>
      </c>
      <c r="AF8225" s="138">
        <v>24514</v>
      </c>
    </row>
    <row r="8226" spans="2:32">
      <c r="B8226" s="114">
        <v>8188</v>
      </c>
      <c r="C8226" s="115">
        <v>8188</v>
      </c>
      <c r="D8226" s="116">
        <v>342</v>
      </c>
      <c r="E8226" s="117">
        <v>12</v>
      </c>
      <c r="F8226" s="118">
        <v>8</v>
      </c>
      <c r="G8226" s="119" t="s">
        <v>485</v>
      </c>
      <c r="H8226" s="120">
        <v>12</v>
      </c>
      <c r="I8226" s="115">
        <v>7</v>
      </c>
      <c r="J8226" s="116" t="s">
        <v>485</v>
      </c>
      <c r="K8226" s="121">
        <v>4</v>
      </c>
      <c r="L8226" s="108"/>
      <c r="M8226" s="122">
        <v>13023</v>
      </c>
      <c r="N8226" s="123">
        <v>15205</v>
      </c>
      <c r="O8226" s="124">
        <v>16643</v>
      </c>
      <c r="P8226" s="123">
        <v>17198</v>
      </c>
      <c r="Q8226" s="124">
        <v>17301</v>
      </c>
      <c r="R8226" s="123">
        <v>16092</v>
      </c>
      <c r="S8226" s="124">
        <v>16733</v>
      </c>
      <c r="T8226" s="123">
        <v>18351</v>
      </c>
      <c r="U8226" s="124">
        <v>19600</v>
      </c>
      <c r="V8226" s="123">
        <v>20258</v>
      </c>
      <c r="W8226" s="124">
        <v>21541</v>
      </c>
      <c r="X8226" s="123">
        <v>19570</v>
      </c>
      <c r="Y8226" s="124">
        <v>19621</v>
      </c>
      <c r="Z8226" s="123">
        <v>22118</v>
      </c>
      <c r="AA8226" s="124">
        <v>23197</v>
      </c>
      <c r="AB8226" s="123">
        <v>23221</v>
      </c>
      <c r="AC8226" s="124">
        <v>24468</v>
      </c>
      <c r="AD8226" s="123">
        <v>21355</v>
      </c>
      <c r="AE8226" s="125">
        <v>22608</v>
      </c>
      <c r="AF8226" s="126">
        <v>23892</v>
      </c>
    </row>
    <row r="8227" spans="2:32">
      <c r="B8227" s="127">
        <v>8189</v>
      </c>
      <c r="C8227" s="128">
        <v>8189</v>
      </c>
      <c r="D8227" s="129">
        <v>342</v>
      </c>
      <c r="E8227" s="130">
        <v>12</v>
      </c>
      <c r="F8227" s="131">
        <v>8</v>
      </c>
      <c r="G8227" s="132" t="s">
        <v>485</v>
      </c>
      <c r="H8227" s="133">
        <v>12</v>
      </c>
      <c r="I8227" s="128">
        <v>7</v>
      </c>
      <c r="J8227" s="129" t="s">
        <v>485</v>
      </c>
      <c r="K8227" s="134">
        <v>5</v>
      </c>
      <c r="L8227" s="108"/>
      <c r="M8227" s="81">
        <v>12919</v>
      </c>
      <c r="N8227" s="135">
        <v>15421</v>
      </c>
      <c r="O8227" s="136">
        <v>16768</v>
      </c>
      <c r="P8227" s="135">
        <v>17267</v>
      </c>
      <c r="Q8227" s="136">
        <v>17402</v>
      </c>
      <c r="R8227" s="135">
        <v>15943</v>
      </c>
      <c r="S8227" s="136">
        <v>16627</v>
      </c>
      <c r="T8227" s="135">
        <v>18509</v>
      </c>
      <c r="U8227" s="136">
        <v>19533</v>
      </c>
      <c r="V8227" s="135">
        <v>20043</v>
      </c>
      <c r="W8227" s="136">
        <v>21310</v>
      </c>
      <c r="X8227" s="135">
        <v>19058</v>
      </c>
      <c r="Y8227" s="136">
        <v>19211</v>
      </c>
      <c r="Z8227" s="135">
        <v>21765</v>
      </c>
      <c r="AA8227" s="136">
        <v>22634</v>
      </c>
      <c r="AB8227" s="135">
        <v>22612</v>
      </c>
      <c r="AC8227" s="136">
        <v>23824</v>
      </c>
      <c r="AD8227" s="135">
        <v>20758</v>
      </c>
      <c r="AE8227" s="137">
        <v>22281</v>
      </c>
      <c r="AF8227" s="138">
        <v>23353</v>
      </c>
    </row>
    <row r="8228" spans="2:32">
      <c r="B8228" s="114">
        <v>8190</v>
      </c>
      <c r="C8228" s="115">
        <v>8190</v>
      </c>
      <c r="D8228" s="116">
        <v>342</v>
      </c>
      <c r="E8228" s="117">
        <v>12</v>
      </c>
      <c r="F8228" s="118">
        <v>8</v>
      </c>
      <c r="G8228" s="119" t="s">
        <v>485</v>
      </c>
      <c r="H8228" s="120">
        <v>12</v>
      </c>
      <c r="I8228" s="115">
        <v>7</v>
      </c>
      <c r="J8228" s="116" t="s">
        <v>485</v>
      </c>
      <c r="K8228" s="121">
        <v>6</v>
      </c>
      <c r="L8228" s="108"/>
      <c r="M8228" s="122">
        <v>12949</v>
      </c>
      <c r="N8228" s="123">
        <v>16080</v>
      </c>
      <c r="O8228" s="124">
        <v>17293</v>
      </c>
      <c r="P8228" s="123">
        <v>17787</v>
      </c>
      <c r="Q8228" s="124">
        <v>17908</v>
      </c>
      <c r="R8228" s="123">
        <v>15837</v>
      </c>
      <c r="S8228" s="124">
        <v>16640</v>
      </c>
      <c r="T8228" s="123">
        <v>19040</v>
      </c>
      <c r="U8228" s="124">
        <v>19810</v>
      </c>
      <c r="V8228" s="123">
        <v>20228</v>
      </c>
      <c r="W8228" s="124">
        <v>21415</v>
      </c>
      <c r="X8228" s="123">
        <v>18523</v>
      </c>
      <c r="Y8228" s="124">
        <v>18797</v>
      </c>
      <c r="Z8228" s="123">
        <v>21764</v>
      </c>
      <c r="AA8228" s="124">
        <v>22388</v>
      </c>
      <c r="AB8228" s="123">
        <v>22316</v>
      </c>
      <c r="AC8228" s="124">
        <v>23532</v>
      </c>
      <c r="AD8228" s="123">
        <v>20168</v>
      </c>
      <c r="AE8228" s="125">
        <v>22317</v>
      </c>
      <c r="AF8228" s="126">
        <v>23177</v>
      </c>
    </row>
    <row r="8229" spans="2:32">
      <c r="B8229" s="127">
        <v>8191</v>
      </c>
      <c r="C8229" s="128">
        <v>8191</v>
      </c>
      <c r="D8229" s="129">
        <v>342</v>
      </c>
      <c r="E8229" s="130">
        <v>12</v>
      </c>
      <c r="F8229" s="131">
        <v>8</v>
      </c>
      <c r="G8229" s="132" t="s">
        <v>485</v>
      </c>
      <c r="H8229" s="133">
        <v>12</v>
      </c>
      <c r="I8229" s="128">
        <v>7</v>
      </c>
      <c r="J8229" s="129" t="s">
        <v>485</v>
      </c>
      <c r="K8229" s="134">
        <v>7</v>
      </c>
      <c r="L8229" s="108"/>
      <c r="M8229" s="81">
        <v>13541</v>
      </c>
      <c r="N8229" s="135">
        <v>17607</v>
      </c>
      <c r="O8229" s="136">
        <v>18427</v>
      </c>
      <c r="P8229" s="135">
        <v>19042</v>
      </c>
      <c r="Q8229" s="136">
        <v>19118</v>
      </c>
      <c r="R8229" s="135">
        <v>16323</v>
      </c>
      <c r="S8229" s="136">
        <v>17043</v>
      </c>
      <c r="T8229" s="135">
        <v>20420</v>
      </c>
      <c r="U8229" s="136">
        <v>20683</v>
      </c>
      <c r="V8229" s="135">
        <v>21276</v>
      </c>
      <c r="W8229" s="136">
        <v>22383</v>
      </c>
      <c r="X8229" s="135">
        <v>18709</v>
      </c>
      <c r="Y8229" s="136">
        <v>18847</v>
      </c>
      <c r="Z8229" s="135">
        <v>22296</v>
      </c>
      <c r="AA8229" s="136">
        <v>23148</v>
      </c>
      <c r="AB8229" s="135">
        <v>23010</v>
      </c>
      <c r="AC8229" s="136">
        <v>24282</v>
      </c>
      <c r="AD8229" s="135">
        <v>20109</v>
      </c>
      <c r="AE8229" s="137">
        <v>23420</v>
      </c>
      <c r="AF8229" s="138">
        <v>23573</v>
      </c>
    </row>
    <row r="8230" spans="2:32">
      <c r="B8230" s="114">
        <v>8192</v>
      </c>
      <c r="C8230" s="115">
        <v>8192</v>
      </c>
      <c r="D8230" s="116">
        <v>342</v>
      </c>
      <c r="E8230" s="117">
        <v>12</v>
      </c>
      <c r="F8230" s="118">
        <v>8</v>
      </c>
      <c r="G8230" s="119" t="s">
        <v>485</v>
      </c>
      <c r="H8230" s="120">
        <v>12</v>
      </c>
      <c r="I8230" s="115">
        <v>7</v>
      </c>
      <c r="J8230" s="116" t="s">
        <v>485</v>
      </c>
      <c r="K8230" s="121">
        <v>8</v>
      </c>
      <c r="L8230" s="108"/>
      <c r="M8230" s="122">
        <v>14604</v>
      </c>
      <c r="N8230" s="123">
        <v>19112</v>
      </c>
      <c r="O8230" s="124">
        <v>19714</v>
      </c>
      <c r="P8230" s="123">
        <v>20361</v>
      </c>
      <c r="Q8230" s="124">
        <v>20575</v>
      </c>
      <c r="R8230" s="123">
        <v>17446</v>
      </c>
      <c r="S8230" s="124">
        <v>17723</v>
      </c>
      <c r="T8230" s="123">
        <v>21921</v>
      </c>
      <c r="U8230" s="124">
        <v>21793</v>
      </c>
      <c r="V8230" s="123">
        <v>22674</v>
      </c>
      <c r="W8230" s="124">
        <v>23836</v>
      </c>
      <c r="X8230" s="123">
        <v>19698</v>
      </c>
      <c r="Y8230" s="124">
        <v>19474</v>
      </c>
      <c r="Z8230" s="123">
        <v>23193</v>
      </c>
      <c r="AA8230" s="124">
        <v>24220</v>
      </c>
      <c r="AB8230" s="123">
        <v>24345</v>
      </c>
      <c r="AC8230" s="124">
        <v>25617</v>
      </c>
      <c r="AD8230" s="123">
        <v>20690</v>
      </c>
      <c r="AE8230" s="125">
        <v>24805</v>
      </c>
      <c r="AF8230" s="126">
        <v>24382</v>
      </c>
    </row>
    <row r="8231" spans="2:32">
      <c r="B8231" s="127">
        <v>8193</v>
      </c>
      <c r="C8231" s="128">
        <v>8193</v>
      </c>
      <c r="D8231" s="129">
        <v>342</v>
      </c>
      <c r="E8231" s="130">
        <v>12</v>
      </c>
      <c r="F8231" s="131">
        <v>8</v>
      </c>
      <c r="G8231" s="132" t="s">
        <v>485</v>
      </c>
      <c r="H8231" s="133">
        <v>12</v>
      </c>
      <c r="I8231" s="128">
        <v>7</v>
      </c>
      <c r="J8231" s="129" t="s">
        <v>485</v>
      </c>
      <c r="K8231" s="134">
        <v>9</v>
      </c>
      <c r="L8231" s="108"/>
      <c r="M8231" s="81">
        <v>15247</v>
      </c>
      <c r="N8231" s="135">
        <v>19281</v>
      </c>
      <c r="O8231" s="136">
        <v>20001</v>
      </c>
      <c r="P8231" s="135">
        <v>20607</v>
      </c>
      <c r="Q8231" s="136">
        <v>20900</v>
      </c>
      <c r="R8231" s="135">
        <v>18136</v>
      </c>
      <c r="S8231" s="136">
        <v>18369</v>
      </c>
      <c r="T8231" s="135">
        <v>22115</v>
      </c>
      <c r="U8231" s="136">
        <v>22049</v>
      </c>
      <c r="V8231" s="135">
        <v>22970</v>
      </c>
      <c r="W8231" s="136">
        <v>24087</v>
      </c>
      <c r="X8231" s="135">
        <v>20237</v>
      </c>
      <c r="Y8231" s="136">
        <v>20116</v>
      </c>
      <c r="Z8231" s="135">
        <v>23384</v>
      </c>
      <c r="AA8231" s="136">
        <v>24277</v>
      </c>
      <c r="AB8231" s="135">
        <v>24667</v>
      </c>
      <c r="AC8231" s="136">
        <v>25808</v>
      </c>
      <c r="AD8231" s="135">
        <v>21283</v>
      </c>
      <c r="AE8231" s="137">
        <v>24892</v>
      </c>
      <c r="AF8231" s="138">
        <v>24533</v>
      </c>
    </row>
    <row r="8232" spans="2:32">
      <c r="B8232" s="114">
        <v>8194</v>
      </c>
      <c r="C8232" s="115">
        <v>8194</v>
      </c>
      <c r="D8232" s="116">
        <v>342</v>
      </c>
      <c r="E8232" s="117">
        <v>12</v>
      </c>
      <c r="F8232" s="118">
        <v>8</v>
      </c>
      <c r="G8232" s="119" t="s">
        <v>485</v>
      </c>
      <c r="H8232" s="120">
        <v>12</v>
      </c>
      <c r="I8232" s="115">
        <v>7</v>
      </c>
      <c r="J8232" s="116" t="s">
        <v>485</v>
      </c>
      <c r="K8232" s="121">
        <v>10</v>
      </c>
      <c r="L8232" s="108"/>
      <c r="M8232" s="122">
        <v>15153</v>
      </c>
      <c r="N8232" s="123">
        <v>18781</v>
      </c>
      <c r="O8232" s="124">
        <v>19511</v>
      </c>
      <c r="P8232" s="123">
        <v>20122</v>
      </c>
      <c r="Q8232" s="124">
        <v>20459</v>
      </c>
      <c r="R8232" s="123">
        <v>17948</v>
      </c>
      <c r="S8232" s="124">
        <v>18271</v>
      </c>
      <c r="T8232" s="123">
        <v>21553</v>
      </c>
      <c r="U8232" s="124">
        <v>21701</v>
      </c>
      <c r="V8232" s="123">
        <v>22505</v>
      </c>
      <c r="W8232" s="124">
        <v>23609</v>
      </c>
      <c r="X8232" s="123">
        <v>20075</v>
      </c>
      <c r="Y8232" s="124">
        <v>20202</v>
      </c>
      <c r="Z8232" s="123">
        <v>23260</v>
      </c>
      <c r="AA8232" s="124">
        <v>23873</v>
      </c>
      <c r="AB8232" s="123">
        <v>24446</v>
      </c>
      <c r="AC8232" s="124">
        <v>25391</v>
      </c>
      <c r="AD8232" s="123">
        <v>21397</v>
      </c>
      <c r="AE8232" s="125">
        <v>24535</v>
      </c>
      <c r="AF8232" s="126">
        <v>24463</v>
      </c>
    </row>
    <row r="8233" spans="2:32">
      <c r="B8233" s="127">
        <v>8195</v>
      </c>
      <c r="C8233" s="128">
        <v>8195</v>
      </c>
      <c r="D8233" s="129">
        <v>342</v>
      </c>
      <c r="E8233" s="130">
        <v>12</v>
      </c>
      <c r="F8233" s="131">
        <v>8</v>
      </c>
      <c r="G8233" s="132" t="s">
        <v>485</v>
      </c>
      <c r="H8233" s="133">
        <v>12</v>
      </c>
      <c r="I8233" s="128">
        <v>7</v>
      </c>
      <c r="J8233" s="129" t="s">
        <v>485</v>
      </c>
      <c r="K8233" s="134">
        <v>11</v>
      </c>
      <c r="L8233" s="108"/>
      <c r="M8233" s="81">
        <v>15181</v>
      </c>
      <c r="N8233" s="135">
        <v>18400</v>
      </c>
      <c r="O8233" s="136">
        <v>19161</v>
      </c>
      <c r="P8233" s="135">
        <v>19759</v>
      </c>
      <c r="Q8233" s="136">
        <v>20195</v>
      </c>
      <c r="R8233" s="135">
        <v>17841</v>
      </c>
      <c r="S8233" s="136">
        <v>18176</v>
      </c>
      <c r="T8233" s="135">
        <v>20994</v>
      </c>
      <c r="U8233" s="136">
        <v>21435</v>
      </c>
      <c r="V8233" s="135">
        <v>22090</v>
      </c>
      <c r="W8233" s="136">
        <v>23161</v>
      </c>
      <c r="X8233" s="135">
        <v>19930</v>
      </c>
      <c r="Y8233" s="136">
        <v>20451</v>
      </c>
      <c r="Z8233" s="135">
        <v>23359</v>
      </c>
      <c r="AA8233" s="136">
        <v>23442</v>
      </c>
      <c r="AB8233" s="135">
        <v>24494</v>
      </c>
      <c r="AC8233" s="136">
        <v>25001</v>
      </c>
      <c r="AD8233" s="135">
        <v>21675</v>
      </c>
      <c r="AE8233" s="137">
        <v>24359</v>
      </c>
      <c r="AF8233" s="138">
        <v>24619</v>
      </c>
    </row>
    <row r="8234" spans="2:32">
      <c r="B8234" s="114">
        <v>8196</v>
      </c>
      <c r="C8234" s="115">
        <v>8196</v>
      </c>
      <c r="D8234" s="116">
        <v>342</v>
      </c>
      <c r="E8234" s="117">
        <v>12</v>
      </c>
      <c r="F8234" s="118">
        <v>8</v>
      </c>
      <c r="G8234" s="119" t="s">
        <v>485</v>
      </c>
      <c r="H8234" s="120">
        <v>12</v>
      </c>
      <c r="I8234" s="115">
        <v>7</v>
      </c>
      <c r="J8234" s="116" t="s">
        <v>485</v>
      </c>
      <c r="K8234" s="121">
        <v>12</v>
      </c>
      <c r="L8234" s="108"/>
      <c r="M8234" s="122">
        <v>15246</v>
      </c>
      <c r="N8234" s="123">
        <v>18064</v>
      </c>
      <c r="O8234" s="124">
        <v>18788</v>
      </c>
      <c r="P8234" s="123">
        <v>19435</v>
      </c>
      <c r="Q8234" s="124">
        <v>19988</v>
      </c>
      <c r="R8234" s="123">
        <v>17632</v>
      </c>
      <c r="S8234" s="124">
        <v>18001</v>
      </c>
      <c r="T8234" s="123">
        <v>20430</v>
      </c>
      <c r="U8234" s="124">
        <v>21199</v>
      </c>
      <c r="V8234" s="123">
        <v>21574</v>
      </c>
      <c r="W8234" s="124">
        <v>22707</v>
      </c>
      <c r="X8234" s="123">
        <v>19640</v>
      </c>
      <c r="Y8234" s="124">
        <v>20514</v>
      </c>
      <c r="Z8234" s="123">
        <v>23135</v>
      </c>
      <c r="AA8234" s="124">
        <v>23075</v>
      </c>
      <c r="AB8234" s="123">
        <v>24322</v>
      </c>
      <c r="AC8234" s="124">
        <v>24558</v>
      </c>
      <c r="AD8234" s="123">
        <v>21744</v>
      </c>
      <c r="AE8234" s="125">
        <v>24061</v>
      </c>
      <c r="AF8234" s="126">
        <v>24403</v>
      </c>
    </row>
    <row r="8235" spans="2:32">
      <c r="B8235" s="127">
        <v>8197</v>
      </c>
      <c r="C8235" s="128">
        <v>8197</v>
      </c>
      <c r="D8235" s="129">
        <v>342</v>
      </c>
      <c r="E8235" s="130">
        <v>12</v>
      </c>
      <c r="F8235" s="131">
        <v>8</v>
      </c>
      <c r="G8235" s="132" t="s">
        <v>485</v>
      </c>
      <c r="H8235" s="133">
        <v>12</v>
      </c>
      <c r="I8235" s="128">
        <v>7</v>
      </c>
      <c r="J8235" s="129" t="s">
        <v>485</v>
      </c>
      <c r="K8235" s="134">
        <v>13</v>
      </c>
      <c r="L8235" s="108"/>
      <c r="M8235" s="81">
        <v>15296</v>
      </c>
      <c r="N8235" s="135">
        <v>17857</v>
      </c>
      <c r="O8235" s="136">
        <v>18694</v>
      </c>
      <c r="P8235" s="135">
        <v>19320</v>
      </c>
      <c r="Q8235" s="136">
        <v>19876</v>
      </c>
      <c r="R8235" s="135">
        <v>17533</v>
      </c>
      <c r="S8235" s="136">
        <v>17985</v>
      </c>
      <c r="T8235" s="135">
        <v>20105</v>
      </c>
      <c r="U8235" s="136">
        <v>21113</v>
      </c>
      <c r="V8235" s="135">
        <v>21322</v>
      </c>
      <c r="W8235" s="136">
        <v>22401</v>
      </c>
      <c r="X8235" s="135">
        <v>19464</v>
      </c>
      <c r="Y8235" s="136">
        <v>20641</v>
      </c>
      <c r="Z8235" s="135">
        <v>23107</v>
      </c>
      <c r="AA8235" s="136">
        <v>22851</v>
      </c>
      <c r="AB8235" s="135">
        <v>24256</v>
      </c>
      <c r="AC8235" s="136">
        <v>24235</v>
      </c>
      <c r="AD8235" s="135">
        <v>21849</v>
      </c>
      <c r="AE8235" s="137">
        <v>23883</v>
      </c>
      <c r="AF8235" s="138">
        <v>24363</v>
      </c>
    </row>
    <row r="8236" spans="2:32">
      <c r="B8236" s="114">
        <v>8198</v>
      </c>
      <c r="C8236" s="115">
        <v>8198</v>
      </c>
      <c r="D8236" s="116">
        <v>342</v>
      </c>
      <c r="E8236" s="117">
        <v>12</v>
      </c>
      <c r="F8236" s="118">
        <v>8</v>
      </c>
      <c r="G8236" s="119" t="s">
        <v>485</v>
      </c>
      <c r="H8236" s="120">
        <v>12</v>
      </c>
      <c r="I8236" s="115">
        <v>7</v>
      </c>
      <c r="J8236" s="116" t="s">
        <v>485</v>
      </c>
      <c r="K8236" s="121">
        <v>14</v>
      </c>
      <c r="L8236" s="108"/>
      <c r="M8236" s="122">
        <v>15721</v>
      </c>
      <c r="N8236" s="123">
        <v>18236</v>
      </c>
      <c r="O8236" s="124">
        <v>19147</v>
      </c>
      <c r="P8236" s="123">
        <v>19645</v>
      </c>
      <c r="Q8236" s="124">
        <v>20193</v>
      </c>
      <c r="R8236" s="123">
        <v>17866</v>
      </c>
      <c r="S8236" s="124">
        <v>18421</v>
      </c>
      <c r="T8236" s="123">
        <v>20421</v>
      </c>
      <c r="U8236" s="124">
        <v>21503</v>
      </c>
      <c r="V8236" s="123">
        <v>21557</v>
      </c>
      <c r="W8236" s="124">
        <v>22610</v>
      </c>
      <c r="X8236" s="123">
        <v>19732</v>
      </c>
      <c r="Y8236" s="124">
        <v>20980</v>
      </c>
      <c r="Z8236" s="123">
        <v>23326</v>
      </c>
      <c r="AA8236" s="124">
        <v>23167</v>
      </c>
      <c r="AB8236" s="123">
        <v>24384</v>
      </c>
      <c r="AC8236" s="124">
        <v>24410</v>
      </c>
      <c r="AD8236" s="123">
        <v>22144</v>
      </c>
      <c r="AE8236" s="125">
        <v>24068</v>
      </c>
      <c r="AF8236" s="126">
        <v>24545</v>
      </c>
    </row>
    <row r="8237" spans="2:32">
      <c r="B8237" s="127">
        <v>8199</v>
      </c>
      <c r="C8237" s="128">
        <v>8199</v>
      </c>
      <c r="D8237" s="129">
        <v>342</v>
      </c>
      <c r="E8237" s="130">
        <v>12</v>
      </c>
      <c r="F8237" s="131">
        <v>8</v>
      </c>
      <c r="G8237" s="132" t="s">
        <v>485</v>
      </c>
      <c r="H8237" s="133">
        <v>12</v>
      </c>
      <c r="I8237" s="128">
        <v>7</v>
      </c>
      <c r="J8237" s="129" t="s">
        <v>485</v>
      </c>
      <c r="K8237" s="134">
        <v>15</v>
      </c>
      <c r="L8237" s="108"/>
      <c r="M8237" s="81">
        <v>15817</v>
      </c>
      <c r="N8237" s="135">
        <v>18434</v>
      </c>
      <c r="O8237" s="136">
        <v>19437</v>
      </c>
      <c r="P8237" s="135">
        <v>20008</v>
      </c>
      <c r="Q8237" s="136">
        <v>20299</v>
      </c>
      <c r="R8237" s="135">
        <v>18012</v>
      </c>
      <c r="S8237" s="136">
        <v>18692</v>
      </c>
      <c r="T8237" s="135">
        <v>20598</v>
      </c>
      <c r="U8237" s="136">
        <v>21615</v>
      </c>
      <c r="V8237" s="135">
        <v>21718</v>
      </c>
      <c r="W8237" s="136">
        <v>22656</v>
      </c>
      <c r="X8237" s="135">
        <v>19850</v>
      </c>
      <c r="Y8237" s="136">
        <v>20927</v>
      </c>
      <c r="Z8237" s="135">
        <v>23226</v>
      </c>
      <c r="AA8237" s="136">
        <v>23652</v>
      </c>
      <c r="AB8237" s="135">
        <v>24228</v>
      </c>
      <c r="AC8237" s="136">
        <v>24380</v>
      </c>
      <c r="AD8237" s="135">
        <v>22095</v>
      </c>
      <c r="AE8237" s="137">
        <v>23925</v>
      </c>
      <c r="AF8237" s="138">
        <v>24412</v>
      </c>
    </row>
    <row r="8238" spans="2:32">
      <c r="B8238" s="114">
        <v>8200</v>
      </c>
      <c r="C8238" s="115">
        <v>8200</v>
      </c>
      <c r="D8238" s="116">
        <v>342</v>
      </c>
      <c r="E8238" s="117">
        <v>12</v>
      </c>
      <c r="F8238" s="118">
        <v>8</v>
      </c>
      <c r="G8238" s="119" t="s">
        <v>485</v>
      </c>
      <c r="H8238" s="120">
        <v>12</v>
      </c>
      <c r="I8238" s="115">
        <v>7</v>
      </c>
      <c r="J8238" s="116" t="s">
        <v>485</v>
      </c>
      <c r="K8238" s="121">
        <v>16</v>
      </c>
      <c r="L8238" s="108"/>
      <c r="M8238" s="122">
        <v>16004</v>
      </c>
      <c r="N8238" s="123">
        <v>18807</v>
      </c>
      <c r="O8238" s="124">
        <v>19879</v>
      </c>
      <c r="P8238" s="123">
        <v>20411</v>
      </c>
      <c r="Q8238" s="124">
        <v>20519</v>
      </c>
      <c r="R8238" s="123">
        <v>18201</v>
      </c>
      <c r="S8238" s="124">
        <v>19022</v>
      </c>
      <c r="T8238" s="123">
        <v>20918</v>
      </c>
      <c r="U8238" s="124">
        <v>22005</v>
      </c>
      <c r="V8238" s="123">
        <v>21921</v>
      </c>
      <c r="W8238" s="124">
        <v>22658</v>
      </c>
      <c r="X8238" s="123">
        <v>19956</v>
      </c>
      <c r="Y8238" s="124">
        <v>20870</v>
      </c>
      <c r="Z8238" s="123">
        <v>23413</v>
      </c>
      <c r="AA8238" s="124">
        <v>23940</v>
      </c>
      <c r="AB8238" s="123">
        <v>24006</v>
      </c>
      <c r="AC8238" s="124">
        <v>24293</v>
      </c>
      <c r="AD8238" s="123">
        <v>22002</v>
      </c>
      <c r="AE8238" s="125">
        <v>23826</v>
      </c>
      <c r="AF8238" s="126">
        <v>24562</v>
      </c>
    </row>
    <row r="8239" spans="2:32">
      <c r="B8239" s="127">
        <v>8201</v>
      </c>
      <c r="C8239" s="128">
        <v>8201</v>
      </c>
      <c r="D8239" s="129">
        <v>342</v>
      </c>
      <c r="E8239" s="130">
        <v>12</v>
      </c>
      <c r="F8239" s="131">
        <v>8</v>
      </c>
      <c r="G8239" s="132" t="s">
        <v>485</v>
      </c>
      <c r="H8239" s="133">
        <v>12</v>
      </c>
      <c r="I8239" s="128">
        <v>7</v>
      </c>
      <c r="J8239" s="129" t="s">
        <v>485</v>
      </c>
      <c r="K8239" s="134">
        <v>17</v>
      </c>
      <c r="L8239" s="108"/>
      <c r="M8239" s="81">
        <v>16855</v>
      </c>
      <c r="N8239" s="135">
        <v>19803</v>
      </c>
      <c r="O8239" s="136">
        <v>20847</v>
      </c>
      <c r="P8239" s="135">
        <v>21465</v>
      </c>
      <c r="Q8239" s="136">
        <v>21335</v>
      </c>
      <c r="R8239" s="135">
        <v>19159</v>
      </c>
      <c r="S8239" s="136">
        <v>20070</v>
      </c>
      <c r="T8239" s="135">
        <v>21866</v>
      </c>
      <c r="U8239" s="136">
        <v>22786</v>
      </c>
      <c r="V8239" s="135">
        <v>22945</v>
      </c>
      <c r="W8239" s="136">
        <v>23483</v>
      </c>
      <c r="X8239" s="135">
        <v>20963</v>
      </c>
      <c r="Y8239" s="136">
        <v>21778</v>
      </c>
      <c r="Z8239" s="135">
        <v>24136</v>
      </c>
      <c r="AA8239" s="136">
        <v>24880</v>
      </c>
      <c r="AB8239" s="135">
        <v>24865</v>
      </c>
      <c r="AC8239" s="136">
        <v>25235</v>
      </c>
      <c r="AD8239" s="135">
        <v>22936</v>
      </c>
      <c r="AE8239" s="137">
        <v>24720</v>
      </c>
      <c r="AF8239" s="138">
        <v>25300</v>
      </c>
    </row>
    <row r="8240" spans="2:32">
      <c r="B8240" s="114">
        <v>8202</v>
      </c>
      <c r="C8240" s="115">
        <v>8202</v>
      </c>
      <c r="D8240" s="116">
        <v>342</v>
      </c>
      <c r="E8240" s="117">
        <v>12</v>
      </c>
      <c r="F8240" s="118">
        <v>8</v>
      </c>
      <c r="G8240" s="119" t="s">
        <v>485</v>
      </c>
      <c r="H8240" s="120">
        <v>12</v>
      </c>
      <c r="I8240" s="115">
        <v>7</v>
      </c>
      <c r="J8240" s="116" t="s">
        <v>485</v>
      </c>
      <c r="K8240" s="121">
        <v>18</v>
      </c>
      <c r="L8240" s="108"/>
      <c r="M8240" s="122">
        <v>17506</v>
      </c>
      <c r="N8240" s="123">
        <v>20947</v>
      </c>
      <c r="O8240" s="124">
        <v>21753</v>
      </c>
      <c r="P8240" s="123">
        <v>22231</v>
      </c>
      <c r="Q8240" s="124">
        <v>22383</v>
      </c>
      <c r="R8240" s="123">
        <v>20049</v>
      </c>
      <c r="S8240" s="124">
        <v>21057</v>
      </c>
      <c r="T8240" s="123">
        <v>23033</v>
      </c>
      <c r="U8240" s="124">
        <v>23346</v>
      </c>
      <c r="V8240" s="123">
        <v>24119</v>
      </c>
      <c r="W8240" s="124">
        <v>24633</v>
      </c>
      <c r="X8240" s="123">
        <v>22046</v>
      </c>
      <c r="Y8240" s="124">
        <v>22890</v>
      </c>
      <c r="Z8240" s="123">
        <v>24845</v>
      </c>
      <c r="AA8240" s="124">
        <v>25690</v>
      </c>
      <c r="AB8240" s="123">
        <v>26161</v>
      </c>
      <c r="AC8240" s="124">
        <v>26520</v>
      </c>
      <c r="AD8240" s="123">
        <v>24144</v>
      </c>
      <c r="AE8240" s="125">
        <v>25927</v>
      </c>
      <c r="AF8240" s="126">
        <v>26091</v>
      </c>
    </row>
    <row r="8241" spans="2:32">
      <c r="B8241" s="127">
        <v>8203</v>
      </c>
      <c r="C8241" s="128">
        <v>8203</v>
      </c>
      <c r="D8241" s="129">
        <v>342</v>
      </c>
      <c r="E8241" s="130">
        <v>12</v>
      </c>
      <c r="F8241" s="131">
        <v>8</v>
      </c>
      <c r="G8241" s="132" t="s">
        <v>485</v>
      </c>
      <c r="H8241" s="133">
        <v>12</v>
      </c>
      <c r="I8241" s="128">
        <v>7</v>
      </c>
      <c r="J8241" s="129" t="s">
        <v>485</v>
      </c>
      <c r="K8241" s="134">
        <v>19</v>
      </c>
      <c r="L8241" s="108"/>
      <c r="M8241" s="81">
        <v>17102</v>
      </c>
      <c r="N8241" s="135">
        <v>20746</v>
      </c>
      <c r="O8241" s="136">
        <v>21455</v>
      </c>
      <c r="P8241" s="135">
        <v>21936</v>
      </c>
      <c r="Q8241" s="136">
        <v>22407</v>
      </c>
      <c r="R8241" s="135">
        <v>19729</v>
      </c>
      <c r="S8241" s="136">
        <v>21004</v>
      </c>
      <c r="T8241" s="135">
        <v>22997</v>
      </c>
      <c r="U8241" s="136">
        <v>23123</v>
      </c>
      <c r="V8241" s="135">
        <v>24311</v>
      </c>
      <c r="W8241" s="136">
        <v>24751</v>
      </c>
      <c r="X8241" s="135">
        <v>21964</v>
      </c>
      <c r="Y8241" s="136">
        <v>23145</v>
      </c>
      <c r="Z8241" s="135">
        <v>25026</v>
      </c>
      <c r="AA8241" s="136">
        <v>25834</v>
      </c>
      <c r="AB8241" s="135">
        <v>26713</v>
      </c>
      <c r="AC8241" s="136">
        <v>26973</v>
      </c>
      <c r="AD8241" s="135">
        <v>24542</v>
      </c>
      <c r="AE8241" s="137">
        <v>26298</v>
      </c>
      <c r="AF8241" s="138">
        <v>26414</v>
      </c>
    </row>
    <row r="8242" spans="2:32">
      <c r="B8242" s="114">
        <v>8204</v>
      </c>
      <c r="C8242" s="115">
        <v>8204</v>
      </c>
      <c r="D8242" s="116">
        <v>342</v>
      </c>
      <c r="E8242" s="117">
        <v>12</v>
      </c>
      <c r="F8242" s="118">
        <v>8</v>
      </c>
      <c r="G8242" s="119" t="s">
        <v>485</v>
      </c>
      <c r="H8242" s="120">
        <v>12</v>
      </c>
      <c r="I8242" s="115">
        <v>7</v>
      </c>
      <c r="J8242" s="116" t="s">
        <v>485</v>
      </c>
      <c r="K8242" s="121">
        <v>20</v>
      </c>
      <c r="L8242" s="108"/>
      <c r="M8242" s="122">
        <v>16778</v>
      </c>
      <c r="N8242" s="123">
        <v>20771</v>
      </c>
      <c r="O8242" s="124">
        <v>21229</v>
      </c>
      <c r="P8242" s="123">
        <v>21802</v>
      </c>
      <c r="Q8242" s="124">
        <v>22395</v>
      </c>
      <c r="R8242" s="123">
        <v>19402</v>
      </c>
      <c r="S8242" s="124">
        <v>20854</v>
      </c>
      <c r="T8242" s="123">
        <v>23148</v>
      </c>
      <c r="U8242" s="124">
        <v>23270</v>
      </c>
      <c r="V8242" s="123">
        <v>24536</v>
      </c>
      <c r="W8242" s="124">
        <v>24997</v>
      </c>
      <c r="X8242" s="123">
        <v>22101</v>
      </c>
      <c r="Y8242" s="124">
        <v>23268</v>
      </c>
      <c r="Z8242" s="123">
        <v>25553</v>
      </c>
      <c r="AA8242" s="124">
        <v>26420</v>
      </c>
      <c r="AB8242" s="123">
        <v>27275</v>
      </c>
      <c r="AC8242" s="124">
        <v>27595</v>
      </c>
      <c r="AD8242" s="123">
        <v>24829</v>
      </c>
      <c r="AE8242" s="125">
        <v>26910</v>
      </c>
      <c r="AF8242" s="126">
        <v>27115</v>
      </c>
    </row>
    <row r="8243" spans="2:32">
      <c r="B8243" s="127">
        <v>8205</v>
      </c>
      <c r="C8243" s="128">
        <v>8205</v>
      </c>
      <c r="D8243" s="129">
        <v>342</v>
      </c>
      <c r="E8243" s="130">
        <v>12</v>
      </c>
      <c r="F8243" s="131">
        <v>8</v>
      </c>
      <c r="G8243" s="132" t="s">
        <v>485</v>
      </c>
      <c r="H8243" s="133">
        <v>12</v>
      </c>
      <c r="I8243" s="128">
        <v>7</v>
      </c>
      <c r="J8243" s="129" t="s">
        <v>485</v>
      </c>
      <c r="K8243" s="134">
        <v>21</v>
      </c>
      <c r="L8243" s="108"/>
      <c r="M8243" s="81">
        <v>16554</v>
      </c>
      <c r="N8243" s="135">
        <v>20502</v>
      </c>
      <c r="O8243" s="136">
        <v>20969</v>
      </c>
      <c r="P8243" s="135">
        <v>21553</v>
      </c>
      <c r="Q8243" s="136">
        <v>22383</v>
      </c>
      <c r="R8243" s="135">
        <v>19276</v>
      </c>
      <c r="S8243" s="136">
        <v>20726</v>
      </c>
      <c r="T8243" s="135">
        <v>23036</v>
      </c>
      <c r="U8243" s="136">
        <v>23355</v>
      </c>
      <c r="V8243" s="135">
        <v>24867</v>
      </c>
      <c r="W8243" s="136">
        <v>25258</v>
      </c>
      <c r="X8243" s="135">
        <v>22448</v>
      </c>
      <c r="Y8243" s="136">
        <v>23543</v>
      </c>
      <c r="Z8243" s="135">
        <v>26075</v>
      </c>
      <c r="AA8243" s="136">
        <v>27000</v>
      </c>
      <c r="AB8243" s="135">
        <v>28080</v>
      </c>
      <c r="AC8243" s="136">
        <v>28284</v>
      </c>
      <c r="AD8243" s="135">
        <v>25325</v>
      </c>
      <c r="AE8243" s="137">
        <v>27368</v>
      </c>
      <c r="AF8243" s="138">
        <v>27863</v>
      </c>
    </row>
    <row r="8244" spans="2:32">
      <c r="B8244" s="114">
        <v>8206</v>
      </c>
      <c r="C8244" s="115">
        <v>8206</v>
      </c>
      <c r="D8244" s="116">
        <v>342</v>
      </c>
      <c r="E8244" s="117">
        <v>12</v>
      </c>
      <c r="F8244" s="118">
        <v>8</v>
      </c>
      <c r="G8244" s="119" t="s">
        <v>485</v>
      </c>
      <c r="H8244" s="120">
        <v>12</v>
      </c>
      <c r="I8244" s="115">
        <v>7</v>
      </c>
      <c r="J8244" s="116" t="s">
        <v>485</v>
      </c>
      <c r="K8244" s="121">
        <v>22</v>
      </c>
      <c r="L8244" s="108"/>
      <c r="M8244" s="122">
        <v>16131</v>
      </c>
      <c r="N8244" s="123">
        <v>19685</v>
      </c>
      <c r="O8244" s="124">
        <v>20272</v>
      </c>
      <c r="P8244" s="123">
        <v>20909</v>
      </c>
      <c r="Q8244" s="124">
        <v>21701</v>
      </c>
      <c r="R8244" s="123">
        <v>18940</v>
      </c>
      <c r="S8244" s="124">
        <v>20222</v>
      </c>
      <c r="T8244" s="123">
        <v>22370</v>
      </c>
      <c r="U8244" s="124">
        <v>22951</v>
      </c>
      <c r="V8244" s="123">
        <v>24414</v>
      </c>
      <c r="W8244" s="124">
        <v>24999</v>
      </c>
      <c r="X8244" s="123">
        <v>22412</v>
      </c>
      <c r="Y8244" s="124">
        <v>23285</v>
      </c>
      <c r="Z8244" s="123">
        <v>25917</v>
      </c>
      <c r="AA8244" s="124">
        <v>26962</v>
      </c>
      <c r="AB8244" s="123">
        <v>27897</v>
      </c>
      <c r="AC8244" s="124">
        <v>28289</v>
      </c>
      <c r="AD8244" s="123">
        <v>25191</v>
      </c>
      <c r="AE8244" s="125">
        <v>27037</v>
      </c>
      <c r="AF8244" s="126">
        <v>27850</v>
      </c>
    </row>
    <row r="8245" spans="2:32">
      <c r="B8245" s="127">
        <v>8207</v>
      </c>
      <c r="C8245" s="128">
        <v>8207</v>
      </c>
      <c r="D8245" s="129">
        <v>342</v>
      </c>
      <c r="E8245" s="130">
        <v>12</v>
      </c>
      <c r="F8245" s="131">
        <v>8</v>
      </c>
      <c r="G8245" s="132" t="s">
        <v>485</v>
      </c>
      <c r="H8245" s="133">
        <v>12</v>
      </c>
      <c r="I8245" s="128">
        <v>7</v>
      </c>
      <c r="J8245" s="129" t="s">
        <v>485</v>
      </c>
      <c r="K8245" s="134">
        <v>23</v>
      </c>
      <c r="L8245" s="108"/>
      <c r="M8245" s="81">
        <v>15460</v>
      </c>
      <c r="N8245" s="135">
        <v>18419</v>
      </c>
      <c r="O8245" s="136">
        <v>19252</v>
      </c>
      <c r="P8245" s="135">
        <v>19906</v>
      </c>
      <c r="Q8245" s="136">
        <v>20614</v>
      </c>
      <c r="R8245" s="135">
        <v>18339</v>
      </c>
      <c r="S8245" s="136">
        <v>19519</v>
      </c>
      <c r="T8245" s="135">
        <v>21184</v>
      </c>
      <c r="U8245" s="136">
        <v>22129</v>
      </c>
      <c r="V8245" s="135">
        <v>23500</v>
      </c>
      <c r="W8245" s="136">
        <v>24208</v>
      </c>
      <c r="X8245" s="135">
        <v>21999</v>
      </c>
      <c r="Y8245" s="136">
        <v>22784</v>
      </c>
      <c r="Z8245" s="135">
        <v>25245</v>
      </c>
      <c r="AA8245" s="136">
        <v>26262</v>
      </c>
      <c r="AB8245" s="135">
        <v>27181</v>
      </c>
      <c r="AC8245" s="136">
        <v>27651</v>
      </c>
      <c r="AD8245" s="135">
        <v>24759</v>
      </c>
      <c r="AE8245" s="137">
        <v>26102</v>
      </c>
      <c r="AF8245" s="138">
        <v>27264</v>
      </c>
    </row>
    <row r="8246" spans="2:32">
      <c r="B8246" s="114">
        <v>8208</v>
      </c>
      <c r="C8246" s="115">
        <v>8208</v>
      </c>
      <c r="D8246" s="116">
        <v>342</v>
      </c>
      <c r="E8246" s="117">
        <v>12</v>
      </c>
      <c r="F8246" s="118">
        <v>8</v>
      </c>
      <c r="G8246" s="119" t="s">
        <v>485</v>
      </c>
      <c r="H8246" s="120">
        <v>12</v>
      </c>
      <c r="I8246" s="115">
        <v>7</v>
      </c>
      <c r="J8246" s="116" t="s">
        <v>485</v>
      </c>
      <c r="K8246" s="121">
        <v>24</v>
      </c>
      <c r="L8246" s="108"/>
      <c r="M8246" s="122">
        <v>14530</v>
      </c>
      <c r="N8246" s="123">
        <v>17048</v>
      </c>
      <c r="O8246" s="124">
        <v>18072</v>
      </c>
      <c r="P8246" s="123">
        <v>18730</v>
      </c>
      <c r="Q8246" s="124">
        <v>19373</v>
      </c>
      <c r="R8246" s="123">
        <v>17499</v>
      </c>
      <c r="S8246" s="124">
        <v>18748</v>
      </c>
      <c r="T8246" s="123">
        <v>19930</v>
      </c>
      <c r="U8246" s="124">
        <v>21092</v>
      </c>
      <c r="V8246" s="123">
        <v>22417</v>
      </c>
      <c r="W8246" s="124">
        <v>23192</v>
      </c>
      <c r="X8246" s="123">
        <v>21294</v>
      </c>
      <c r="Y8246" s="124">
        <v>22124</v>
      </c>
      <c r="Z8246" s="123">
        <v>24284</v>
      </c>
      <c r="AA8246" s="124">
        <v>25328</v>
      </c>
      <c r="AB8246" s="123">
        <v>26173</v>
      </c>
      <c r="AC8246" s="124">
        <v>26682</v>
      </c>
      <c r="AD8246" s="123">
        <v>24135</v>
      </c>
      <c r="AE8246" s="125">
        <v>24931</v>
      </c>
      <c r="AF8246" s="126">
        <v>26328</v>
      </c>
    </row>
    <row r="8247" spans="2:32">
      <c r="B8247" s="127">
        <v>8209</v>
      </c>
      <c r="C8247" s="128">
        <v>8209</v>
      </c>
      <c r="D8247" s="129">
        <v>343</v>
      </c>
      <c r="E8247" s="130">
        <v>12</v>
      </c>
      <c r="F8247" s="131">
        <v>9</v>
      </c>
      <c r="G8247" s="132" t="s">
        <v>485</v>
      </c>
      <c r="H8247" s="133">
        <v>12</v>
      </c>
      <c r="I8247" s="128">
        <v>8</v>
      </c>
      <c r="J8247" s="129" t="s">
        <v>485</v>
      </c>
      <c r="K8247" s="134">
        <v>1</v>
      </c>
      <c r="L8247" s="108"/>
      <c r="M8247" s="81">
        <v>13924</v>
      </c>
      <c r="N8247" s="135">
        <v>16551</v>
      </c>
      <c r="O8247" s="136">
        <v>17365</v>
      </c>
      <c r="P8247" s="135">
        <v>17523</v>
      </c>
      <c r="Q8247" s="136">
        <v>18555</v>
      </c>
      <c r="R8247" s="135">
        <v>16688</v>
      </c>
      <c r="S8247" s="136">
        <v>18007</v>
      </c>
      <c r="T8247" s="135">
        <v>19608</v>
      </c>
      <c r="U8247" s="136">
        <v>20587</v>
      </c>
      <c r="V8247" s="135">
        <v>21638</v>
      </c>
      <c r="W8247" s="136">
        <v>22327</v>
      </c>
      <c r="X8247" s="135">
        <v>19998</v>
      </c>
      <c r="Y8247" s="136">
        <v>21257</v>
      </c>
      <c r="Z8247" s="135">
        <v>23879</v>
      </c>
      <c r="AA8247" s="136">
        <v>24295</v>
      </c>
      <c r="AB8247" s="135">
        <v>25413</v>
      </c>
      <c r="AC8247" s="136">
        <v>25918</v>
      </c>
      <c r="AD8247" s="135">
        <v>23233</v>
      </c>
      <c r="AE8247" s="137">
        <v>25089</v>
      </c>
      <c r="AF8247" s="138">
        <v>26012</v>
      </c>
    </row>
    <row r="8248" spans="2:32">
      <c r="B8248" s="114">
        <v>8210</v>
      </c>
      <c r="C8248" s="115">
        <v>8210</v>
      </c>
      <c r="D8248" s="116">
        <v>343</v>
      </c>
      <c r="E8248" s="117">
        <v>12</v>
      </c>
      <c r="F8248" s="118">
        <v>9</v>
      </c>
      <c r="G8248" s="119" t="s">
        <v>485</v>
      </c>
      <c r="H8248" s="120">
        <v>12</v>
      </c>
      <c r="I8248" s="115">
        <v>8</v>
      </c>
      <c r="J8248" s="116" t="s">
        <v>485</v>
      </c>
      <c r="K8248" s="121">
        <v>2</v>
      </c>
      <c r="L8248" s="108"/>
      <c r="M8248" s="122">
        <v>13487</v>
      </c>
      <c r="N8248" s="123">
        <v>16075</v>
      </c>
      <c r="O8248" s="124">
        <v>16935</v>
      </c>
      <c r="P8248" s="123">
        <v>17027</v>
      </c>
      <c r="Q8248" s="124">
        <v>18153</v>
      </c>
      <c r="R8248" s="123">
        <v>16294</v>
      </c>
      <c r="S8248" s="124">
        <v>17724</v>
      </c>
      <c r="T8248" s="123">
        <v>19175</v>
      </c>
      <c r="U8248" s="124">
        <v>20200</v>
      </c>
      <c r="V8248" s="123">
        <v>21210</v>
      </c>
      <c r="W8248" s="124">
        <v>21795</v>
      </c>
      <c r="X8248" s="123">
        <v>19572</v>
      </c>
      <c r="Y8248" s="124">
        <v>20931</v>
      </c>
      <c r="Z8248" s="123">
        <v>23409</v>
      </c>
      <c r="AA8248" s="124">
        <v>23674</v>
      </c>
      <c r="AB8248" s="123">
        <v>24879</v>
      </c>
      <c r="AC8248" s="124">
        <v>25274</v>
      </c>
      <c r="AD8248" s="123">
        <v>22855</v>
      </c>
      <c r="AE8248" s="125">
        <v>24519</v>
      </c>
      <c r="AF8248" s="126">
        <v>25499</v>
      </c>
    </row>
    <row r="8249" spans="2:32">
      <c r="B8249" s="127">
        <v>8211</v>
      </c>
      <c r="C8249" s="128">
        <v>8211</v>
      </c>
      <c r="D8249" s="129">
        <v>343</v>
      </c>
      <c r="E8249" s="130">
        <v>12</v>
      </c>
      <c r="F8249" s="131">
        <v>9</v>
      </c>
      <c r="G8249" s="132" t="s">
        <v>485</v>
      </c>
      <c r="H8249" s="133">
        <v>12</v>
      </c>
      <c r="I8249" s="128">
        <v>8</v>
      </c>
      <c r="J8249" s="129" t="s">
        <v>485</v>
      </c>
      <c r="K8249" s="134">
        <v>3</v>
      </c>
      <c r="L8249" s="108"/>
      <c r="M8249" s="81">
        <v>13249</v>
      </c>
      <c r="N8249" s="135">
        <v>15846</v>
      </c>
      <c r="O8249" s="136">
        <v>16727</v>
      </c>
      <c r="P8249" s="135">
        <v>16826</v>
      </c>
      <c r="Q8249" s="136">
        <v>18036</v>
      </c>
      <c r="R8249" s="135">
        <v>16142</v>
      </c>
      <c r="S8249" s="136">
        <v>17677</v>
      </c>
      <c r="T8249" s="135">
        <v>19038</v>
      </c>
      <c r="U8249" s="136">
        <v>20094</v>
      </c>
      <c r="V8249" s="135">
        <v>21062</v>
      </c>
      <c r="W8249" s="136">
        <v>21533</v>
      </c>
      <c r="X8249" s="135">
        <v>19408</v>
      </c>
      <c r="Y8249" s="136">
        <v>20839</v>
      </c>
      <c r="Z8249" s="135">
        <v>23196</v>
      </c>
      <c r="AA8249" s="136">
        <v>23347</v>
      </c>
      <c r="AB8249" s="135">
        <v>24633</v>
      </c>
      <c r="AC8249" s="136">
        <v>25073</v>
      </c>
      <c r="AD8249" s="135">
        <v>22704</v>
      </c>
      <c r="AE8249" s="137">
        <v>24223</v>
      </c>
      <c r="AF8249" s="138">
        <v>25220</v>
      </c>
    </row>
    <row r="8250" spans="2:32">
      <c r="B8250" s="114">
        <v>8212</v>
      </c>
      <c r="C8250" s="115">
        <v>8212</v>
      </c>
      <c r="D8250" s="116">
        <v>343</v>
      </c>
      <c r="E8250" s="117">
        <v>12</v>
      </c>
      <c r="F8250" s="118">
        <v>9</v>
      </c>
      <c r="G8250" s="119" t="s">
        <v>485</v>
      </c>
      <c r="H8250" s="120">
        <v>12</v>
      </c>
      <c r="I8250" s="115">
        <v>8</v>
      </c>
      <c r="J8250" s="116" t="s">
        <v>485</v>
      </c>
      <c r="K8250" s="121">
        <v>4</v>
      </c>
      <c r="L8250" s="108"/>
      <c r="M8250" s="122">
        <v>13130</v>
      </c>
      <c r="N8250" s="123">
        <v>15774</v>
      </c>
      <c r="O8250" s="124">
        <v>16623</v>
      </c>
      <c r="P8250" s="123">
        <v>16727</v>
      </c>
      <c r="Q8250" s="124">
        <v>17954</v>
      </c>
      <c r="R8250" s="123">
        <v>16012</v>
      </c>
      <c r="S8250" s="124">
        <v>17704</v>
      </c>
      <c r="T8250" s="123">
        <v>18885</v>
      </c>
      <c r="U8250" s="124">
        <v>19860</v>
      </c>
      <c r="V8250" s="123">
        <v>20778</v>
      </c>
      <c r="W8250" s="124">
        <v>21144</v>
      </c>
      <c r="X8250" s="123">
        <v>19058</v>
      </c>
      <c r="Y8250" s="124">
        <v>20625</v>
      </c>
      <c r="Z8250" s="123">
        <v>22663</v>
      </c>
      <c r="AA8250" s="124">
        <v>22729</v>
      </c>
      <c r="AB8250" s="123">
        <v>24011</v>
      </c>
      <c r="AC8250" s="124">
        <v>24411</v>
      </c>
      <c r="AD8250" s="123">
        <v>22343</v>
      </c>
      <c r="AE8250" s="125">
        <v>23614</v>
      </c>
      <c r="AF8250" s="126">
        <v>24529</v>
      </c>
    </row>
    <row r="8251" spans="2:32">
      <c r="B8251" s="127">
        <v>8213</v>
      </c>
      <c r="C8251" s="128">
        <v>8213</v>
      </c>
      <c r="D8251" s="129">
        <v>343</v>
      </c>
      <c r="E8251" s="130">
        <v>12</v>
      </c>
      <c r="F8251" s="131">
        <v>9</v>
      </c>
      <c r="G8251" s="132" t="s">
        <v>485</v>
      </c>
      <c r="H8251" s="133">
        <v>12</v>
      </c>
      <c r="I8251" s="128">
        <v>8</v>
      </c>
      <c r="J8251" s="129" t="s">
        <v>485</v>
      </c>
      <c r="K8251" s="134">
        <v>5</v>
      </c>
      <c r="L8251" s="108"/>
      <c r="M8251" s="81">
        <v>13163</v>
      </c>
      <c r="N8251" s="135">
        <v>15928</v>
      </c>
      <c r="O8251" s="136">
        <v>16721</v>
      </c>
      <c r="P8251" s="135">
        <v>16866</v>
      </c>
      <c r="Q8251" s="136">
        <v>18026</v>
      </c>
      <c r="R8251" s="135">
        <v>15957</v>
      </c>
      <c r="S8251" s="136">
        <v>17927</v>
      </c>
      <c r="T8251" s="135">
        <v>18890</v>
      </c>
      <c r="U8251" s="136">
        <v>19731</v>
      </c>
      <c r="V8251" s="135">
        <v>20659</v>
      </c>
      <c r="W8251" s="136">
        <v>20769</v>
      </c>
      <c r="X8251" s="135">
        <v>18717</v>
      </c>
      <c r="Y8251" s="136">
        <v>20498</v>
      </c>
      <c r="Z8251" s="135">
        <v>22162</v>
      </c>
      <c r="AA8251" s="136">
        <v>22179</v>
      </c>
      <c r="AB8251" s="135">
        <v>23417</v>
      </c>
      <c r="AC8251" s="136">
        <v>23731</v>
      </c>
      <c r="AD8251" s="135">
        <v>22042</v>
      </c>
      <c r="AE8251" s="137">
        <v>23100</v>
      </c>
      <c r="AF8251" s="138">
        <v>23829</v>
      </c>
    </row>
    <row r="8252" spans="2:32">
      <c r="B8252" s="114">
        <v>8214</v>
      </c>
      <c r="C8252" s="115">
        <v>8214</v>
      </c>
      <c r="D8252" s="116">
        <v>343</v>
      </c>
      <c r="E8252" s="117">
        <v>12</v>
      </c>
      <c r="F8252" s="118">
        <v>9</v>
      </c>
      <c r="G8252" s="119" t="s">
        <v>485</v>
      </c>
      <c r="H8252" s="120">
        <v>12</v>
      </c>
      <c r="I8252" s="115">
        <v>8</v>
      </c>
      <c r="J8252" s="116" t="s">
        <v>485</v>
      </c>
      <c r="K8252" s="121">
        <v>6</v>
      </c>
      <c r="L8252" s="108"/>
      <c r="M8252" s="122">
        <v>13299</v>
      </c>
      <c r="N8252" s="123">
        <v>16480</v>
      </c>
      <c r="O8252" s="124">
        <v>17272</v>
      </c>
      <c r="P8252" s="123">
        <v>17440</v>
      </c>
      <c r="Q8252" s="124">
        <v>18494</v>
      </c>
      <c r="R8252" s="123">
        <v>16028</v>
      </c>
      <c r="S8252" s="124">
        <v>18541</v>
      </c>
      <c r="T8252" s="123">
        <v>19258</v>
      </c>
      <c r="U8252" s="124">
        <v>19970</v>
      </c>
      <c r="V8252" s="123">
        <v>20885</v>
      </c>
      <c r="W8252" s="124">
        <v>20495</v>
      </c>
      <c r="X8252" s="123">
        <v>18395</v>
      </c>
      <c r="Y8252" s="124">
        <v>20728</v>
      </c>
      <c r="Z8252" s="123">
        <v>21992</v>
      </c>
      <c r="AA8252" s="124">
        <v>21952</v>
      </c>
      <c r="AB8252" s="123">
        <v>23186</v>
      </c>
      <c r="AC8252" s="124">
        <v>23143</v>
      </c>
      <c r="AD8252" s="123">
        <v>22111</v>
      </c>
      <c r="AE8252" s="125">
        <v>22949</v>
      </c>
      <c r="AF8252" s="126">
        <v>23457</v>
      </c>
    </row>
    <row r="8253" spans="2:32">
      <c r="B8253" s="127">
        <v>8215</v>
      </c>
      <c r="C8253" s="128">
        <v>8215</v>
      </c>
      <c r="D8253" s="129">
        <v>343</v>
      </c>
      <c r="E8253" s="130">
        <v>12</v>
      </c>
      <c r="F8253" s="131">
        <v>9</v>
      </c>
      <c r="G8253" s="132" t="s">
        <v>485</v>
      </c>
      <c r="H8253" s="133">
        <v>12</v>
      </c>
      <c r="I8253" s="128">
        <v>8</v>
      </c>
      <c r="J8253" s="129" t="s">
        <v>485</v>
      </c>
      <c r="K8253" s="134">
        <v>7</v>
      </c>
      <c r="L8253" s="108"/>
      <c r="M8253" s="81">
        <v>13713</v>
      </c>
      <c r="N8253" s="135">
        <v>17666</v>
      </c>
      <c r="O8253" s="136">
        <v>18552</v>
      </c>
      <c r="P8253" s="135">
        <v>18692</v>
      </c>
      <c r="Q8253" s="136">
        <v>19790</v>
      </c>
      <c r="R8253" s="135">
        <v>16473</v>
      </c>
      <c r="S8253" s="136">
        <v>19988</v>
      </c>
      <c r="T8253" s="135">
        <v>20224</v>
      </c>
      <c r="U8253" s="136">
        <v>20951</v>
      </c>
      <c r="V8253" s="135">
        <v>21947</v>
      </c>
      <c r="W8253" s="136">
        <v>20696</v>
      </c>
      <c r="X8253" s="135">
        <v>18518</v>
      </c>
      <c r="Y8253" s="136">
        <v>21943</v>
      </c>
      <c r="Z8253" s="135">
        <v>22807</v>
      </c>
      <c r="AA8253" s="136">
        <v>22690</v>
      </c>
      <c r="AB8253" s="135">
        <v>23978</v>
      </c>
      <c r="AC8253" s="136">
        <v>23035</v>
      </c>
      <c r="AD8253" s="135">
        <v>23232</v>
      </c>
      <c r="AE8253" s="137">
        <v>23364</v>
      </c>
      <c r="AF8253" s="138">
        <v>24111</v>
      </c>
    </row>
    <row r="8254" spans="2:32">
      <c r="B8254" s="114">
        <v>8216</v>
      </c>
      <c r="C8254" s="115">
        <v>8216</v>
      </c>
      <c r="D8254" s="116">
        <v>343</v>
      </c>
      <c r="E8254" s="117">
        <v>12</v>
      </c>
      <c r="F8254" s="118">
        <v>9</v>
      </c>
      <c r="G8254" s="119" t="s">
        <v>485</v>
      </c>
      <c r="H8254" s="120">
        <v>12</v>
      </c>
      <c r="I8254" s="115">
        <v>8</v>
      </c>
      <c r="J8254" s="116" t="s">
        <v>485</v>
      </c>
      <c r="K8254" s="121">
        <v>8</v>
      </c>
      <c r="L8254" s="108"/>
      <c r="M8254" s="122">
        <v>14378</v>
      </c>
      <c r="N8254" s="123">
        <v>18953</v>
      </c>
      <c r="O8254" s="124">
        <v>19870</v>
      </c>
      <c r="P8254" s="123">
        <v>20132</v>
      </c>
      <c r="Q8254" s="124">
        <v>21351</v>
      </c>
      <c r="R8254" s="123">
        <v>17143</v>
      </c>
      <c r="S8254" s="124">
        <v>21496</v>
      </c>
      <c r="T8254" s="123">
        <v>21372</v>
      </c>
      <c r="U8254" s="124">
        <v>22192</v>
      </c>
      <c r="V8254" s="123">
        <v>23434</v>
      </c>
      <c r="W8254" s="124">
        <v>21348</v>
      </c>
      <c r="X8254" s="123">
        <v>19132</v>
      </c>
      <c r="Y8254" s="124">
        <v>23346</v>
      </c>
      <c r="Z8254" s="123">
        <v>23883</v>
      </c>
      <c r="AA8254" s="124">
        <v>24007</v>
      </c>
      <c r="AB8254" s="123">
        <v>25291</v>
      </c>
      <c r="AC8254" s="124">
        <v>23486</v>
      </c>
      <c r="AD8254" s="123">
        <v>24584</v>
      </c>
      <c r="AE8254" s="125">
        <v>24124</v>
      </c>
      <c r="AF8254" s="126">
        <v>25082</v>
      </c>
    </row>
    <row r="8255" spans="2:32">
      <c r="B8255" s="127">
        <v>8217</v>
      </c>
      <c r="C8255" s="128">
        <v>8217</v>
      </c>
      <c r="D8255" s="129">
        <v>343</v>
      </c>
      <c r="E8255" s="130">
        <v>12</v>
      </c>
      <c r="F8255" s="131">
        <v>9</v>
      </c>
      <c r="G8255" s="132" t="s">
        <v>485</v>
      </c>
      <c r="H8255" s="133">
        <v>12</v>
      </c>
      <c r="I8255" s="128">
        <v>8</v>
      </c>
      <c r="J8255" s="129" t="s">
        <v>485</v>
      </c>
      <c r="K8255" s="134">
        <v>9</v>
      </c>
      <c r="L8255" s="108"/>
      <c r="M8255" s="81">
        <v>15052</v>
      </c>
      <c r="N8255" s="135">
        <v>19300</v>
      </c>
      <c r="O8255" s="136">
        <v>20177</v>
      </c>
      <c r="P8255" s="135">
        <v>20504</v>
      </c>
      <c r="Q8255" s="136">
        <v>21696</v>
      </c>
      <c r="R8255" s="135">
        <v>17854</v>
      </c>
      <c r="S8255" s="136">
        <v>21769</v>
      </c>
      <c r="T8255" s="135">
        <v>21733</v>
      </c>
      <c r="U8255" s="136">
        <v>22489</v>
      </c>
      <c r="V8255" s="135">
        <v>23785</v>
      </c>
      <c r="W8255" s="136">
        <v>21873</v>
      </c>
      <c r="X8255" s="135">
        <v>19820</v>
      </c>
      <c r="Y8255" s="136">
        <v>23532</v>
      </c>
      <c r="Z8255" s="135">
        <v>23989</v>
      </c>
      <c r="AA8255" s="136">
        <v>24375</v>
      </c>
      <c r="AB8255" s="135">
        <v>25518</v>
      </c>
      <c r="AC8255" s="136">
        <v>23911</v>
      </c>
      <c r="AD8255" s="135">
        <v>24711</v>
      </c>
      <c r="AE8255" s="137">
        <v>24326</v>
      </c>
      <c r="AF8255" s="138">
        <v>25117</v>
      </c>
    </row>
    <row r="8256" spans="2:32">
      <c r="B8256" s="114">
        <v>8218</v>
      </c>
      <c r="C8256" s="115">
        <v>8218</v>
      </c>
      <c r="D8256" s="116">
        <v>343</v>
      </c>
      <c r="E8256" s="117">
        <v>12</v>
      </c>
      <c r="F8256" s="118">
        <v>9</v>
      </c>
      <c r="G8256" s="119" t="s">
        <v>485</v>
      </c>
      <c r="H8256" s="120">
        <v>12</v>
      </c>
      <c r="I8256" s="115">
        <v>8</v>
      </c>
      <c r="J8256" s="116" t="s">
        <v>485</v>
      </c>
      <c r="K8256" s="121">
        <v>10</v>
      </c>
      <c r="L8256" s="108"/>
      <c r="M8256" s="122">
        <v>15184</v>
      </c>
      <c r="N8256" s="123">
        <v>18980</v>
      </c>
      <c r="O8256" s="124">
        <v>19924</v>
      </c>
      <c r="P8256" s="123">
        <v>20284</v>
      </c>
      <c r="Q8256" s="124">
        <v>21356</v>
      </c>
      <c r="R8256" s="123">
        <v>18017</v>
      </c>
      <c r="S8256" s="124">
        <v>21480</v>
      </c>
      <c r="T8256" s="123">
        <v>21631</v>
      </c>
      <c r="U8256" s="124">
        <v>22171</v>
      </c>
      <c r="V8256" s="123">
        <v>23593</v>
      </c>
      <c r="W8256" s="124">
        <v>22129</v>
      </c>
      <c r="X8256" s="123">
        <v>20034</v>
      </c>
      <c r="Y8256" s="124">
        <v>23285</v>
      </c>
      <c r="Z8256" s="123">
        <v>23718</v>
      </c>
      <c r="AA8256" s="124">
        <v>24284</v>
      </c>
      <c r="AB8256" s="123">
        <v>25231</v>
      </c>
      <c r="AC8256" s="124">
        <v>24200</v>
      </c>
      <c r="AD8256" s="123">
        <v>24489</v>
      </c>
      <c r="AE8256" s="125">
        <v>24386</v>
      </c>
      <c r="AF8256" s="126">
        <v>24884</v>
      </c>
    </row>
    <row r="8257" spans="2:32">
      <c r="B8257" s="127">
        <v>8219</v>
      </c>
      <c r="C8257" s="128">
        <v>8219</v>
      </c>
      <c r="D8257" s="129">
        <v>343</v>
      </c>
      <c r="E8257" s="130">
        <v>12</v>
      </c>
      <c r="F8257" s="131">
        <v>9</v>
      </c>
      <c r="G8257" s="132" t="s">
        <v>485</v>
      </c>
      <c r="H8257" s="133">
        <v>12</v>
      </c>
      <c r="I8257" s="128">
        <v>8</v>
      </c>
      <c r="J8257" s="129" t="s">
        <v>485</v>
      </c>
      <c r="K8257" s="134">
        <v>11</v>
      </c>
      <c r="L8257" s="108"/>
      <c r="M8257" s="81">
        <v>15416</v>
      </c>
      <c r="N8257" s="135">
        <v>18958</v>
      </c>
      <c r="O8257" s="136">
        <v>19929</v>
      </c>
      <c r="P8257" s="135">
        <v>20362</v>
      </c>
      <c r="Q8257" s="136">
        <v>21155</v>
      </c>
      <c r="R8257" s="135">
        <v>18376</v>
      </c>
      <c r="S8257" s="136">
        <v>21400</v>
      </c>
      <c r="T8257" s="135">
        <v>21778</v>
      </c>
      <c r="U8257" s="136">
        <v>21899</v>
      </c>
      <c r="V8257" s="135">
        <v>23658</v>
      </c>
      <c r="W8257" s="136">
        <v>22298</v>
      </c>
      <c r="X8257" s="135">
        <v>20433</v>
      </c>
      <c r="Y8257" s="136">
        <v>23245</v>
      </c>
      <c r="Z8257" s="135">
        <v>23430</v>
      </c>
      <c r="AA8257" s="136">
        <v>24476</v>
      </c>
      <c r="AB8257" s="135">
        <v>24991</v>
      </c>
      <c r="AC8257" s="136">
        <v>24446</v>
      </c>
      <c r="AD8257" s="135">
        <v>24461</v>
      </c>
      <c r="AE8257" s="137">
        <v>24691</v>
      </c>
      <c r="AF8257" s="138">
        <v>24635</v>
      </c>
    </row>
    <row r="8258" spans="2:32">
      <c r="B8258" s="114">
        <v>8220</v>
      </c>
      <c r="C8258" s="115">
        <v>8220</v>
      </c>
      <c r="D8258" s="116">
        <v>343</v>
      </c>
      <c r="E8258" s="117">
        <v>12</v>
      </c>
      <c r="F8258" s="118">
        <v>9</v>
      </c>
      <c r="G8258" s="119" t="s">
        <v>485</v>
      </c>
      <c r="H8258" s="120">
        <v>12</v>
      </c>
      <c r="I8258" s="115">
        <v>8</v>
      </c>
      <c r="J8258" s="116" t="s">
        <v>485</v>
      </c>
      <c r="K8258" s="121">
        <v>12</v>
      </c>
      <c r="L8258" s="108"/>
      <c r="M8258" s="122">
        <v>15573</v>
      </c>
      <c r="N8258" s="123">
        <v>18865</v>
      </c>
      <c r="O8258" s="124">
        <v>19907</v>
      </c>
      <c r="P8258" s="123">
        <v>20279</v>
      </c>
      <c r="Q8258" s="124">
        <v>20941</v>
      </c>
      <c r="R8258" s="123">
        <v>18581</v>
      </c>
      <c r="S8258" s="124">
        <v>21233</v>
      </c>
      <c r="T8258" s="123">
        <v>21661</v>
      </c>
      <c r="U8258" s="124">
        <v>21581</v>
      </c>
      <c r="V8258" s="123">
        <v>23631</v>
      </c>
      <c r="W8258" s="124">
        <v>22254</v>
      </c>
      <c r="X8258" s="123">
        <v>20624</v>
      </c>
      <c r="Y8258" s="124">
        <v>23077</v>
      </c>
      <c r="Z8258" s="123">
        <v>23174</v>
      </c>
      <c r="AA8258" s="124">
        <v>24419</v>
      </c>
      <c r="AB8258" s="123">
        <v>24668</v>
      </c>
      <c r="AC8258" s="124">
        <v>24415</v>
      </c>
      <c r="AD8258" s="123">
        <v>24279</v>
      </c>
      <c r="AE8258" s="125">
        <v>24607</v>
      </c>
      <c r="AF8258" s="126">
        <v>24391</v>
      </c>
    </row>
    <row r="8259" spans="2:32">
      <c r="B8259" s="127">
        <v>8221</v>
      </c>
      <c r="C8259" s="128">
        <v>8221</v>
      </c>
      <c r="D8259" s="129">
        <v>343</v>
      </c>
      <c r="E8259" s="130">
        <v>12</v>
      </c>
      <c r="F8259" s="131">
        <v>9</v>
      </c>
      <c r="G8259" s="132" t="s">
        <v>485</v>
      </c>
      <c r="H8259" s="133">
        <v>12</v>
      </c>
      <c r="I8259" s="128">
        <v>8</v>
      </c>
      <c r="J8259" s="129" t="s">
        <v>485</v>
      </c>
      <c r="K8259" s="134">
        <v>13</v>
      </c>
      <c r="L8259" s="108"/>
      <c r="M8259" s="81">
        <v>15655</v>
      </c>
      <c r="N8259" s="135">
        <v>18835</v>
      </c>
      <c r="O8259" s="136">
        <v>19876</v>
      </c>
      <c r="P8259" s="135">
        <v>20186</v>
      </c>
      <c r="Q8259" s="136">
        <v>20659</v>
      </c>
      <c r="R8259" s="135">
        <v>18706</v>
      </c>
      <c r="S8259" s="136">
        <v>21062</v>
      </c>
      <c r="T8259" s="135">
        <v>21615</v>
      </c>
      <c r="U8259" s="136">
        <v>21346</v>
      </c>
      <c r="V8259" s="135">
        <v>23508</v>
      </c>
      <c r="W8259" s="136">
        <v>22122</v>
      </c>
      <c r="X8259" s="135">
        <v>20721</v>
      </c>
      <c r="Y8259" s="136">
        <v>22876</v>
      </c>
      <c r="Z8259" s="135">
        <v>22916</v>
      </c>
      <c r="AA8259" s="136">
        <v>24320</v>
      </c>
      <c r="AB8259" s="135">
        <v>24310</v>
      </c>
      <c r="AC8259" s="136">
        <v>24153</v>
      </c>
      <c r="AD8259" s="135">
        <v>24069</v>
      </c>
      <c r="AE8259" s="137">
        <v>24534</v>
      </c>
      <c r="AF8259" s="138">
        <v>24132</v>
      </c>
    </row>
    <row r="8260" spans="2:32">
      <c r="B8260" s="114">
        <v>8222</v>
      </c>
      <c r="C8260" s="115">
        <v>8222</v>
      </c>
      <c r="D8260" s="116">
        <v>343</v>
      </c>
      <c r="E8260" s="117">
        <v>12</v>
      </c>
      <c r="F8260" s="118">
        <v>9</v>
      </c>
      <c r="G8260" s="119" t="s">
        <v>485</v>
      </c>
      <c r="H8260" s="120">
        <v>12</v>
      </c>
      <c r="I8260" s="115">
        <v>8</v>
      </c>
      <c r="J8260" s="116" t="s">
        <v>485</v>
      </c>
      <c r="K8260" s="121">
        <v>14</v>
      </c>
      <c r="L8260" s="108"/>
      <c r="M8260" s="122">
        <v>15587</v>
      </c>
      <c r="N8260" s="123">
        <v>18733</v>
      </c>
      <c r="O8260" s="124">
        <v>19626</v>
      </c>
      <c r="P8260" s="123">
        <v>19883</v>
      </c>
      <c r="Q8260" s="124">
        <v>20359</v>
      </c>
      <c r="R8260" s="123">
        <v>18561</v>
      </c>
      <c r="S8260" s="124">
        <v>20791</v>
      </c>
      <c r="T8260" s="123">
        <v>21363</v>
      </c>
      <c r="U8260" s="124">
        <v>21063</v>
      </c>
      <c r="V8260" s="123">
        <v>23121</v>
      </c>
      <c r="W8260" s="124">
        <v>21840</v>
      </c>
      <c r="X8260" s="123">
        <v>20501</v>
      </c>
      <c r="Y8260" s="124">
        <v>22531</v>
      </c>
      <c r="Z8260" s="123">
        <v>22683</v>
      </c>
      <c r="AA8260" s="124">
        <v>23899</v>
      </c>
      <c r="AB8260" s="123">
        <v>23922</v>
      </c>
      <c r="AC8260" s="124">
        <v>23931</v>
      </c>
      <c r="AD8260" s="123">
        <v>23702</v>
      </c>
      <c r="AE8260" s="125">
        <v>24165</v>
      </c>
      <c r="AF8260" s="126">
        <v>23871</v>
      </c>
    </row>
    <row r="8261" spans="2:32">
      <c r="B8261" s="127">
        <v>8223</v>
      </c>
      <c r="C8261" s="128">
        <v>8223</v>
      </c>
      <c r="D8261" s="129">
        <v>343</v>
      </c>
      <c r="E8261" s="130">
        <v>12</v>
      </c>
      <c r="F8261" s="131">
        <v>9</v>
      </c>
      <c r="G8261" s="132" t="s">
        <v>485</v>
      </c>
      <c r="H8261" s="133">
        <v>12</v>
      </c>
      <c r="I8261" s="128">
        <v>8</v>
      </c>
      <c r="J8261" s="129" t="s">
        <v>485</v>
      </c>
      <c r="K8261" s="134">
        <v>15</v>
      </c>
      <c r="L8261" s="108"/>
      <c r="M8261" s="81">
        <v>15668</v>
      </c>
      <c r="N8261" s="135">
        <v>18730</v>
      </c>
      <c r="O8261" s="136">
        <v>19661</v>
      </c>
      <c r="P8261" s="135">
        <v>19724</v>
      </c>
      <c r="Q8261" s="136">
        <v>20266</v>
      </c>
      <c r="R8261" s="135">
        <v>18447</v>
      </c>
      <c r="S8261" s="136">
        <v>20562</v>
      </c>
      <c r="T8261" s="135">
        <v>21157</v>
      </c>
      <c r="U8261" s="136">
        <v>21248</v>
      </c>
      <c r="V8261" s="135">
        <v>22718</v>
      </c>
      <c r="W8261" s="136">
        <v>21580</v>
      </c>
      <c r="X8261" s="135">
        <v>20287</v>
      </c>
      <c r="Y8261" s="136">
        <v>22236</v>
      </c>
      <c r="Z8261" s="135">
        <v>22979</v>
      </c>
      <c r="AA8261" s="136">
        <v>23555</v>
      </c>
      <c r="AB8261" s="135">
        <v>23730</v>
      </c>
      <c r="AC8261" s="136">
        <v>23398</v>
      </c>
      <c r="AD8261" s="135">
        <v>23366</v>
      </c>
      <c r="AE8261" s="137">
        <v>23839</v>
      </c>
      <c r="AF8261" s="138">
        <v>24152</v>
      </c>
    </row>
    <row r="8262" spans="2:32">
      <c r="B8262" s="114">
        <v>8224</v>
      </c>
      <c r="C8262" s="115">
        <v>8224</v>
      </c>
      <c r="D8262" s="116">
        <v>343</v>
      </c>
      <c r="E8262" s="117">
        <v>12</v>
      </c>
      <c r="F8262" s="118">
        <v>9</v>
      </c>
      <c r="G8262" s="119" t="s">
        <v>485</v>
      </c>
      <c r="H8262" s="120">
        <v>12</v>
      </c>
      <c r="I8262" s="115">
        <v>8</v>
      </c>
      <c r="J8262" s="116" t="s">
        <v>485</v>
      </c>
      <c r="K8262" s="121">
        <v>16</v>
      </c>
      <c r="L8262" s="108"/>
      <c r="M8262" s="122">
        <v>16186</v>
      </c>
      <c r="N8262" s="123">
        <v>19161</v>
      </c>
      <c r="O8262" s="124">
        <v>20060</v>
      </c>
      <c r="P8262" s="123">
        <v>20002</v>
      </c>
      <c r="Q8262" s="124">
        <v>20532</v>
      </c>
      <c r="R8262" s="123">
        <v>18698</v>
      </c>
      <c r="S8262" s="124">
        <v>20776</v>
      </c>
      <c r="T8262" s="123">
        <v>21505</v>
      </c>
      <c r="U8262" s="124">
        <v>21725</v>
      </c>
      <c r="V8262" s="123">
        <v>22558</v>
      </c>
      <c r="W8262" s="124">
        <v>21506</v>
      </c>
      <c r="X8262" s="123">
        <v>20385</v>
      </c>
      <c r="Y8262" s="124">
        <v>22308</v>
      </c>
      <c r="Z8262" s="123">
        <v>23431</v>
      </c>
      <c r="AA8262" s="124">
        <v>23492</v>
      </c>
      <c r="AB8262" s="123">
        <v>23794</v>
      </c>
      <c r="AC8262" s="124">
        <v>23105</v>
      </c>
      <c r="AD8262" s="123">
        <v>23414</v>
      </c>
      <c r="AE8262" s="125">
        <v>24132</v>
      </c>
      <c r="AF8262" s="126">
        <v>24575</v>
      </c>
    </row>
    <row r="8263" spans="2:32">
      <c r="B8263" s="127">
        <v>8225</v>
      </c>
      <c r="C8263" s="128">
        <v>8225</v>
      </c>
      <c r="D8263" s="129">
        <v>343</v>
      </c>
      <c r="E8263" s="130">
        <v>12</v>
      </c>
      <c r="F8263" s="131">
        <v>9</v>
      </c>
      <c r="G8263" s="132" t="s">
        <v>485</v>
      </c>
      <c r="H8263" s="133">
        <v>12</v>
      </c>
      <c r="I8263" s="128">
        <v>8</v>
      </c>
      <c r="J8263" s="129" t="s">
        <v>485</v>
      </c>
      <c r="K8263" s="134">
        <v>17</v>
      </c>
      <c r="L8263" s="108"/>
      <c r="M8263" s="81">
        <v>17325</v>
      </c>
      <c r="N8263" s="135">
        <v>20234</v>
      </c>
      <c r="O8263" s="136">
        <v>21205</v>
      </c>
      <c r="P8263" s="135">
        <v>21015</v>
      </c>
      <c r="Q8263" s="136">
        <v>21614</v>
      </c>
      <c r="R8263" s="135">
        <v>19789</v>
      </c>
      <c r="S8263" s="136">
        <v>21746</v>
      </c>
      <c r="T8263" s="135">
        <v>22477</v>
      </c>
      <c r="U8263" s="136">
        <v>22966</v>
      </c>
      <c r="V8263" s="135">
        <v>23363</v>
      </c>
      <c r="W8263" s="136">
        <v>22387</v>
      </c>
      <c r="X8263" s="135">
        <v>21476</v>
      </c>
      <c r="Y8263" s="136">
        <v>23375</v>
      </c>
      <c r="Z8263" s="135">
        <v>24558</v>
      </c>
      <c r="AA8263" s="136">
        <v>24541</v>
      </c>
      <c r="AB8263" s="135">
        <v>24923</v>
      </c>
      <c r="AC8263" s="136">
        <v>23950</v>
      </c>
      <c r="AD8263" s="135">
        <v>24512</v>
      </c>
      <c r="AE8263" s="137">
        <v>25065</v>
      </c>
      <c r="AF8263" s="138">
        <v>25718</v>
      </c>
    </row>
    <row r="8264" spans="2:32">
      <c r="B8264" s="114">
        <v>8226</v>
      </c>
      <c r="C8264" s="115">
        <v>8226</v>
      </c>
      <c r="D8264" s="116">
        <v>343</v>
      </c>
      <c r="E8264" s="117">
        <v>12</v>
      </c>
      <c r="F8264" s="118">
        <v>9</v>
      </c>
      <c r="G8264" s="119" t="s">
        <v>485</v>
      </c>
      <c r="H8264" s="120">
        <v>12</v>
      </c>
      <c r="I8264" s="115">
        <v>8</v>
      </c>
      <c r="J8264" s="116" t="s">
        <v>485</v>
      </c>
      <c r="K8264" s="121">
        <v>18</v>
      </c>
      <c r="L8264" s="108"/>
      <c r="M8264" s="122">
        <v>18358</v>
      </c>
      <c r="N8264" s="123">
        <v>21075</v>
      </c>
      <c r="O8264" s="124">
        <v>21902</v>
      </c>
      <c r="P8264" s="123">
        <v>22067</v>
      </c>
      <c r="Q8264" s="124">
        <v>22627</v>
      </c>
      <c r="R8264" s="123">
        <v>20644</v>
      </c>
      <c r="S8264" s="124">
        <v>22735</v>
      </c>
      <c r="T8264" s="123">
        <v>23061</v>
      </c>
      <c r="U8264" s="124">
        <v>23711</v>
      </c>
      <c r="V8264" s="123">
        <v>24255</v>
      </c>
      <c r="W8264" s="124">
        <v>23642</v>
      </c>
      <c r="X8264" s="123">
        <v>22530</v>
      </c>
      <c r="Y8264" s="124">
        <v>24478</v>
      </c>
      <c r="Z8264" s="123">
        <v>25342</v>
      </c>
      <c r="AA8264" s="124">
        <v>25820</v>
      </c>
      <c r="AB8264" s="123">
        <v>26194</v>
      </c>
      <c r="AC8264" s="124">
        <v>25411</v>
      </c>
      <c r="AD8264" s="123">
        <v>25719</v>
      </c>
      <c r="AE8264" s="125">
        <v>25858</v>
      </c>
      <c r="AF8264" s="126">
        <v>26610</v>
      </c>
    </row>
    <row r="8265" spans="2:32">
      <c r="B8265" s="127">
        <v>8227</v>
      </c>
      <c r="C8265" s="128">
        <v>8227</v>
      </c>
      <c r="D8265" s="129">
        <v>343</v>
      </c>
      <c r="E8265" s="130">
        <v>12</v>
      </c>
      <c r="F8265" s="131">
        <v>9</v>
      </c>
      <c r="G8265" s="132" t="s">
        <v>485</v>
      </c>
      <c r="H8265" s="133">
        <v>12</v>
      </c>
      <c r="I8265" s="128">
        <v>8</v>
      </c>
      <c r="J8265" s="129" t="s">
        <v>485</v>
      </c>
      <c r="K8265" s="134">
        <v>19</v>
      </c>
      <c r="L8265" s="108"/>
      <c r="M8265" s="81">
        <v>18232</v>
      </c>
      <c r="N8265" s="135">
        <v>20791</v>
      </c>
      <c r="O8265" s="136">
        <v>21620</v>
      </c>
      <c r="P8265" s="135">
        <v>22087</v>
      </c>
      <c r="Q8265" s="136">
        <v>22419</v>
      </c>
      <c r="R8265" s="135">
        <v>20604</v>
      </c>
      <c r="S8265" s="136">
        <v>22701</v>
      </c>
      <c r="T8265" s="135">
        <v>22810</v>
      </c>
      <c r="U8265" s="136">
        <v>23564</v>
      </c>
      <c r="V8265" s="135">
        <v>24312</v>
      </c>
      <c r="W8265" s="136">
        <v>23728</v>
      </c>
      <c r="X8265" s="135">
        <v>22751</v>
      </c>
      <c r="Y8265" s="136">
        <v>24728</v>
      </c>
      <c r="Z8265" s="135">
        <v>25462</v>
      </c>
      <c r="AA8265" s="136">
        <v>26359</v>
      </c>
      <c r="AB8265" s="135">
        <v>26634</v>
      </c>
      <c r="AC8265" s="136">
        <v>25907</v>
      </c>
      <c r="AD8265" s="135">
        <v>26121</v>
      </c>
      <c r="AE8265" s="137">
        <v>26202</v>
      </c>
      <c r="AF8265" s="138">
        <v>26881</v>
      </c>
    </row>
    <row r="8266" spans="2:32">
      <c r="B8266" s="114">
        <v>8228</v>
      </c>
      <c r="C8266" s="115">
        <v>8228</v>
      </c>
      <c r="D8266" s="116">
        <v>343</v>
      </c>
      <c r="E8266" s="117">
        <v>12</v>
      </c>
      <c r="F8266" s="118">
        <v>9</v>
      </c>
      <c r="G8266" s="119" t="s">
        <v>485</v>
      </c>
      <c r="H8266" s="120">
        <v>12</v>
      </c>
      <c r="I8266" s="115">
        <v>8</v>
      </c>
      <c r="J8266" s="116" t="s">
        <v>485</v>
      </c>
      <c r="K8266" s="121">
        <v>20</v>
      </c>
      <c r="L8266" s="108"/>
      <c r="M8266" s="122">
        <v>17946</v>
      </c>
      <c r="N8266" s="123">
        <v>20497</v>
      </c>
      <c r="O8266" s="124">
        <v>21420</v>
      </c>
      <c r="P8266" s="123">
        <v>22013</v>
      </c>
      <c r="Q8266" s="124">
        <v>22275</v>
      </c>
      <c r="R8266" s="123">
        <v>20400</v>
      </c>
      <c r="S8266" s="124">
        <v>22783</v>
      </c>
      <c r="T8266" s="123">
        <v>22851</v>
      </c>
      <c r="U8266" s="124">
        <v>23575</v>
      </c>
      <c r="V8266" s="123">
        <v>24432</v>
      </c>
      <c r="W8266" s="124">
        <v>23664</v>
      </c>
      <c r="X8266" s="123">
        <v>22779</v>
      </c>
      <c r="Y8266" s="124">
        <v>25144</v>
      </c>
      <c r="Z8266" s="123">
        <v>25956</v>
      </c>
      <c r="AA8266" s="124">
        <v>26841</v>
      </c>
      <c r="AB8266" s="123">
        <v>27185</v>
      </c>
      <c r="AC8266" s="124">
        <v>26162</v>
      </c>
      <c r="AD8266" s="123">
        <v>26696</v>
      </c>
      <c r="AE8266" s="125">
        <v>26864</v>
      </c>
      <c r="AF8266" s="126">
        <v>27564</v>
      </c>
    </row>
    <row r="8267" spans="2:32">
      <c r="B8267" s="127">
        <v>8229</v>
      </c>
      <c r="C8267" s="128">
        <v>8229</v>
      </c>
      <c r="D8267" s="129">
        <v>343</v>
      </c>
      <c r="E8267" s="130">
        <v>12</v>
      </c>
      <c r="F8267" s="131">
        <v>9</v>
      </c>
      <c r="G8267" s="132" t="s">
        <v>485</v>
      </c>
      <c r="H8267" s="133">
        <v>12</v>
      </c>
      <c r="I8267" s="128">
        <v>8</v>
      </c>
      <c r="J8267" s="129" t="s">
        <v>485</v>
      </c>
      <c r="K8267" s="134">
        <v>21</v>
      </c>
      <c r="L8267" s="108"/>
      <c r="M8267" s="81">
        <v>17683</v>
      </c>
      <c r="N8267" s="135">
        <v>20221</v>
      </c>
      <c r="O8267" s="136">
        <v>21128</v>
      </c>
      <c r="P8267" s="135">
        <v>21970</v>
      </c>
      <c r="Q8267" s="136">
        <v>22088</v>
      </c>
      <c r="R8267" s="135">
        <v>20225</v>
      </c>
      <c r="S8267" s="136">
        <v>22611</v>
      </c>
      <c r="T8267" s="135">
        <v>22858</v>
      </c>
      <c r="U8267" s="136">
        <v>23625</v>
      </c>
      <c r="V8267" s="135">
        <v>24593</v>
      </c>
      <c r="W8267" s="136">
        <v>23864</v>
      </c>
      <c r="X8267" s="135">
        <v>22984</v>
      </c>
      <c r="Y8267" s="136">
        <v>25370</v>
      </c>
      <c r="Z8267" s="135">
        <v>26467</v>
      </c>
      <c r="AA8267" s="136">
        <v>27584</v>
      </c>
      <c r="AB8267" s="135">
        <v>27839</v>
      </c>
      <c r="AC8267" s="136">
        <v>26776</v>
      </c>
      <c r="AD8267" s="135">
        <v>27139</v>
      </c>
      <c r="AE8267" s="137">
        <v>27604</v>
      </c>
      <c r="AF8267" s="138">
        <v>28317</v>
      </c>
    </row>
    <row r="8268" spans="2:32">
      <c r="B8268" s="114">
        <v>8230</v>
      </c>
      <c r="C8268" s="115">
        <v>8230</v>
      </c>
      <c r="D8268" s="116">
        <v>343</v>
      </c>
      <c r="E8268" s="117">
        <v>12</v>
      </c>
      <c r="F8268" s="118">
        <v>9</v>
      </c>
      <c r="G8268" s="119" t="s">
        <v>485</v>
      </c>
      <c r="H8268" s="120">
        <v>12</v>
      </c>
      <c r="I8268" s="115">
        <v>8</v>
      </c>
      <c r="J8268" s="116" t="s">
        <v>485</v>
      </c>
      <c r="K8268" s="121">
        <v>22</v>
      </c>
      <c r="L8268" s="108"/>
      <c r="M8268" s="122">
        <v>17106</v>
      </c>
      <c r="N8268" s="123">
        <v>19499</v>
      </c>
      <c r="O8268" s="124">
        <v>20467</v>
      </c>
      <c r="P8268" s="123">
        <v>21278</v>
      </c>
      <c r="Q8268" s="124">
        <v>21546</v>
      </c>
      <c r="R8268" s="123">
        <v>19695</v>
      </c>
      <c r="S8268" s="124">
        <v>21911</v>
      </c>
      <c r="T8268" s="123">
        <v>22400</v>
      </c>
      <c r="U8268" s="124">
        <v>23261</v>
      </c>
      <c r="V8268" s="123">
        <v>24285</v>
      </c>
      <c r="W8268" s="124">
        <v>23584</v>
      </c>
      <c r="X8268" s="123">
        <v>22695</v>
      </c>
      <c r="Y8268" s="124">
        <v>24913</v>
      </c>
      <c r="Z8268" s="123">
        <v>26398</v>
      </c>
      <c r="AA8268" s="124">
        <v>27388</v>
      </c>
      <c r="AB8268" s="123">
        <v>27818</v>
      </c>
      <c r="AC8268" s="124">
        <v>26730</v>
      </c>
      <c r="AD8268" s="123">
        <v>26804</v>
      </c>
      <c r="AE8268" s="125">
        <v>27594</v>
      </c>
      <c r="AF8268" s="126">
        <v>28412</v>
      </c>
    </row>
    <row r="8269" spans="2:32">
      <c r="B8269" s="127">
        <v>8231</v>
      </c>
      <c r="C8269" s="128">
        <v>8231</v>
      </c>
      <c r="D8269" s="129">
        <v>343</v>
      </c>
      <c r="E8269" s="130">
        <v>12</v>
      </c>
      <c r="F8269" s="131">
        <v>9</v>
      </c>
      <c r="G8269" s="132" t="s">
        <v>485</v>
      </c>
      <c r="H8269" s="133">
        <v>12</v>
      </c>
      <c r="I8269" s="128">
        <v>8</v>
      </c>
      <c r="J8269" s="129" t="s">
        <v>485</v>
      </c>
      <c r="K8269" s="134">
        <v>23</v>
      </c>
      <c r="L8269" s="108"/>
      <c r="M8269" s="81">
        <v>16303</v>
      </c>
      <c r="N8269" s="135">
        <v>18455</v>
      </c>
      <c r="O8269" s="136">
        <v>19463</v>
      </c>
      <c r="P8269" s="135">
        <v>20184</v>
      </c>
      <c r="Q8269" s="136">
        <v>20572</v>
      </c>
      <c r="R8269" s="135">
        <v>18999</v>
      </c>
      <c r="S8269" s="136">
        <v>20732</v>
      </c>
      <c r="T8269" s="135">
        <v>21554</v>
      </c>
      <c r="U8269" s="136">
        <v>22399</v>
      </c>
      <c r="V8269" s="135">
        <v>23506</v>
      </c>
      <c r="W8269" s="136">
        <v>23073</v>
      </c>
      <c r="X8269" s="135">
        <v>22167</v>
      </c>
      <c r="Y8269" s="136">
        <v>23911</v>
      </c>
      <c r="Z8269" s="135">
        <v>25677</v>
      </c>
      <c r="AA8269" s="136">
        <v>26648</v>
      </c>
      <c r="AB8269" s="135">
        <v>27166</v>
      </c>
      <c r="AC8269" s="136">
        <v>26516</v>
      </c>
      <c r="AD8269" s="135">
        <v>25867</v>
      </c>
      <c r="AE8269" s="137">
        <v>27013</v>
      </c>
      <c r="AF8269" s="138">
        <v>27770</v>
      </c>
    </row>
    <row r="8270" spans="2:32">
      <c r="B8270" s="114">
        <v>8232</v>
      </c>
      <c r="C8270" s="115">
        <v>8232</v>
      </c>
      <c r="D8270" s="116">
        <v>343</v>
      </c>
      <c r="E8270" s="117">
        <v>12</v>
      </c>
      <c r="F8270" s="118">
        <v>9</v>
      </c>
      <c r="G8270" s="119" t="s">
        <v>485</v>
      </c>
      <c r="H8270" s="120">
        <v>12</v>
      </c>
      <c r="I8270" s="115">
        <v>8</v>
      </c>
      <c r="J8270" s="116" t="s">
        <v>485</v>
      </c>
      <c r="K8270" s="121">
        <v>24</v>
      </c>
      <c r="L8270" s="108"/>
      <c r="M8270" s="122">
        <v>15406</v>
      </c>
      <c r="N8270" s="123">
        <v>17280</v>
      </c>
      <c r="O8270" s="124">
        <v>18265</v>
      </c>
      <c r="P8270" s="123">
        <v>18939</v>
      </c>
      <c r="Q8270" s="124">
        <v>19372</v>
      </c>
      <c r="R8270" s="123">
        <v>18198</v>
      </c>
      <c r="S8270" s="124">
        <v>19444</v>
      </c>
      <c r="T8270" s="123">
        <v>20492</v>
      </c>
      <c r="U8270" s="124">
        <v>21375</v>
      </c>
      <c r="V8270" s="123">
        <v>22473</v>
      </c>
      <c r="W8270" s="124">
        <v>22336</v>
      </c>
      <c r="X8270" s="123">
        <v>21497</v>
      </c>
      <c r="Y8270" s="124">
        <v>22693</v>
      </c>
      <c r="Z8270" s="123">
        <v>24739</v>
      </c>
      <c r="AA8270" s="124">
        <v>25639</v>
      </c>
      <c r="AB8270" s="123">
        <v>26201</v>
      </c>
      <c r="AC8270" s="124">
        <v>25869</v>
      </c>
      <c r="AD8270" s="123">
        <v>24693</v>
      </c>
      <c r="AE8270" s="125">
        <v>26078</v>
      </c>
      <c r="AF8270" s="126">
        <v>26876</v>
      </c>
    </row>
    <row r="8271" spans="2:32">
      <c r="B8271" s="127">
        <v>8233</v>
      </c>
      <c r="C8271" s="128">
        <v>8233</v>
      </c>
      <c r="D8271" s="129">
        <v>344</v>
      </c>
      <c r="E8271" s="130">
        <v>12</v>
      </c>
      <c r="F8271" s="131">
        <v>10</v>
      </c>
      <c r="G8271" s="132" t="s">
        <v>485</v>
      </c>
      <c r="H8271" s="133">
        <v>12</v>
      </c>
      <c r="I8271" s="128">
        <v>9</v>
      </c>
      <c r="J8271" s="129" t="s">
        <v>485</v>
      </c>
      <c r="K8271" s="134">
        <v>1</v>
      </c>
      <c r="L8271" s="108"/>
      <c r="M8271" s="81">
        <v>14838</v>
      </c>
      <c r="N8271" s="135">
        <v>16676</v>
      </c>
      <c r="O8271" s="136">
        <v>17159</v>
      </c>
      <c r="P8271" s="135">
        <v>18196</v>
      </c>
      <c r="Q8271" s="136">
        <v>18744</v>
      </c>
      <c r="R8271" s="135">
        <v>17551</v>
      </c>
      <c r="S8271" s="136">
        <v>19153</v>
      </c>
      <c r="T8271" s="135">
        <v>20020</v>
      </c>
      <c r="U8271" s="136">
        <v>20375</v>
      </c>
      <c r="V8271" s="135">
        <v>21722</v>
      </c>
      <c r="W8271" s="136">
        <v>21150</v>
      </c>
      <c r="X8271" s="135">
        <v>20772</v>
      </c>
      <c r="Y8271" s="136">
        <v>22767</v>
      </c>
      <c r="Z8271" s="135">
        <v>23799</v>
      </c>
      <c r="AA8271" s="136">
        <v>24985</v>
      </c>
      <c r="AB8271" s="135">
        <v>25562</v>
      </c>
      <c r="AC8271" s="136">
        <v>24274</v>
      </c>
      <c r="AD8271" s="135">
        <v>24943</v>
      </c>
      <c r="AE8271" s="137">
        <v>25877</v>
      </c>
      <c r="AF8271" s="138">
        <v>25994</v>
      </c>
    </row>
    <row r="8272" spans="2:32">
      <c r="B8272" s="114">
        <v>8234</v>
      </c>
      <c r="C8272" s="115">
        <v>8234</v>
      </c>
      <c r="D8272" s="116">
        <v>344</v>
      </c>
      <c r="E8272" s="117">
        <v>12</v>
      </c>
      <c r="F8272" s="118">
        <v>10</v>
      </c>
      <c r="G8272" s="119" t="s">
        <v>485</v>
      </c>
      <c r="H8272" s="120">
        <v>12</v>
      </c>
      <c r="I8272" s="115">
        <v>9</v>
      </c>
      <c r="J8272" s="116" t="s">
        <v>485</v>
      </c>
      <c r="K8272" s="121">
        <v>2</v>
      </c>
      <c r="L8272" s="108"/>
      <c r="M8272" s="122">
        <v>14517</v>
      </c>
      <c r="N8272" s="123">
        <v>16244</v>
      </c>
      <c r="O8272" s="124">
        <v>16668</v>
      </c>
      <c r="P8272" s="123">
        <v>17775</v>
      </c>
      <c r="Q8272" s="124">
        <v>18215</v>
      </c>
      <c r="R8272" s="123">
        <v>17261</v>
      </c>
      <c r="S8272" s="124">
        <v>18720</v>
      </c>
      <c r="T8272" s="123">
        <v>19617</v>
      </c>
      <c r="U8272" s="124">
        <v>19898</v>
      </c>
      <c r="V8272" s="123">
        <v>21218</v>
      </c>
      <c r="W8272" s="124">
        <v>20663</v>
      </c>
      <c r="X8272" s="123">
        <v>20468</v>
      </c>
      <c r="Y8272" s="124">
        <v>22271</v>
      </c>
      <c r="Z8272" s="123">
        <v>23201</v>
      </c>
      <c r="AA8272" s="124">
        <v>24472</v>
      </c>
      <c r="AB8272" s="123">
        <v>24937</v>
      </c>
      <c r="AC8272" s="124">
        <v>23710</v>
      </c>
      <c r="AD8272" s="123">
        <v>24382</v>
      </c>
      <c r="AE8272" s="125">
        <v>25364</v>
      </c>
      <c r="AF8272" s="126">
        <v>25344</v>
      </c>
    </row>
    <row r="8273" spans="2:32">
      <c r="B8273" s="127">
        <v>8235</v>
      </c>
      <c r="C8273" s="128">
        <v>8235</v>
      </c>
      <c r="D8273" s="129">
        <v>344</v>
      </c>
      <c r="E8273" s="130">
        <v>12</v>
      </c>
      <c r="F8273" s="131">
        <v>10</v>
      </c>
      <c r="G8273" s="132" t="s">
        <v>485</v>
      </c>
      <c r="H8273" s="133">
        <v>12</v>
      </c>
      <c r="I8273" s="128">
        <v>9</v>
      </c>
      <c r="J8273" s="129" t="s">
        <v>485</v>
      </c>
      <c r="K8273" s="134">
        <v>3</v>
      </c>
      <c r="L8273" s="108"/>
      <c r="M8273" s="81">
        <v>14370</v>
      </c>
      <c r="N8273" s="135">
        <v>16019</v>
      </c>
      <c r="O8273" s="136">
        <v>16454</v>
      </c>
      <c r="P8273" s="135">
        <v>17612</v>
      </c>
      <c r="Q8273" s="136">
        <v>17965</v>
      </c>
      <c r="R8273" s="135">
        <v>17196</v>
      </c>
      <c r="S8273" s="136">
        <v>18578</v>
      </c>
      <c r="T8273" s="135">
        <v>19464</v>
      </c>
      <c r="U8273" s="136">
        <v>19717</v>
      </c>
      <c r="V8273" s="135">
        <v>20986</v>
      </c>
      <c r="W8273" s="136">
        <v>20458</v>
      </c>
      <c r="X8273" s="135">
        <v>20392</v>
      </c>
      <c r="Y8273" s="136">
        <v>22052</v>
      </c>
      <c r="Z8273" s="135">
        <v>22895</v>
      </c>
      <c r="AA8273" s="136">
        <v>24242</v>
      </c>
      <c r="AB8273" s="135">
        <v>24744</v>
      </c>
      <c r="AC8273" s="136">
        <v>23585</v>
      </c>
      <c r="AD8273" s="135">
        <v>24089</v>
      </c>
      <c r="AE8273" s="137">
        <v>25091</v>
      </c>
      <c r="AF8273" s="138">
        <v>24957</v>
      </c>
    </row>
    <row r="8274" spans="2:32">
      <c r="B8274" s="114">
        <v>8236</v>
      </c>
      <c r="C8274" s="115">
        <v>8236</v>
      </c>
      <c r="D8274" s="116">
        <v>344</v>
      </c>
      <c r="E8274" s="117">
        <v>12</v>
      </c>
      <c r="F8274" s="118">
        <v>10</v>
      </c>
      <c r="G8274" s="119" t="s">
        <v>485</v>
      </c>
      <c r="H8274" s="120">
        <v>12</v>
      </c>
      <c r="I8274" s="115">
        <v>9</v>
      </c>
      <c r="J8274" s="116" t="s">
        <v>485</v>
      </c>
      <c r="K8274" s="121">
        <v>4</v>
      </c>
      <c r="L8274" s="108"/>
      <c r="M8274" s="122">
        <v>14386</v>
      </c>
      <c r="N8274" s="123">
        <v>15923</v>
      </c>
      <c r="O8274" s="124">
        <v>16355</v>
      </c>
      <c r="P8274" s="123">
        <v>17521</v>
      </c>
      <c r="Q8274" s="124">
        <v>17797</v>
      </c>
      <c r="R8274" s="123">
        <v>17220</v>
      </c>
      <c r="S8274" s="124">
        <v>18444</v>
      </c>
      <c r="T8274" s="123">
        <v>19251</v>
      </c>
      <c r="U8274" s="124">
        <v>19444</v>
      </c>
      <c r="V8274" s="123">
        <v>20642</v>
      </c>
      <c r="W8274" s="124">
        <v>20080</v>
      </c>
      <c r="X8274" s="123">
        <v>20208</v>
      </c>
      <c r="Y8274" s="124">
        <v>21614</v>
      </c>
      <c r="Z8274" s="123">
        <v>22301</v>
      </c>
      <c r="AA8274" s="124">
        <v>23647</v>
      </c>
      <c r="AB8274" s="123">
        <v>24093</v>
      </c>
      <c r="AC8274" s="124">
        <v>22986</v>
      </c>
      <c r="AD8274" s="123">
        <v>23471</v>
      </c>
      <c r="AE8274" s="125">
        <v>24391</v>
      </c>
      <c r="AF8274" s="126">
        <v>24195</v>
      </c>
    </row>
    <row r="8275" spans="2:32">
      <c r="B8275" s="127">
        <v>8237</v>
      </c>
      <c r="C8275" s="128">
        <v>8237</v>
      </c>
      <c r="D8275" s="129">
        <v>344</v>
      </c>
      <c r="E8275" s="130">
        <v>12</v>
      </c>
      <c r="F8275" s="131">
        <v>10</v>
      </c>
      <c r="G8275" s="132" t="s">
        <v>485</v>
      </c>
      <c r="H8275" s="133">
        <v>12</v>
      </c>
      <c r="I8275" s="128">
        <v>9</v>
      </c>
      <c r="J8275" s="129" t="s">
        <v>485</v>
      </c>
      <c r="K8275" s="134">
        <v>5</v>
      </c>
      <c r="L8275" s="108"/>
      <c r="M8275" s="81">
        <v>14603</v>
      </c>
      <c r="N8275" s="135">
        <v>15994</v>
      </c>
      <c r="O8275" s="136">
        <v>16491</v>
      </c>
      <c r="P8275" s="135">
        <v>17605</v>
      </c>
      <c r="Q8275" s="136">
        <v>17728</v>
      </c>
      <c r="R8275" s="135">
        <v>17444</v>
      </c>
      <c r="S8275" s="136">
        <v>18474</v>
      </c>
      <c r="T8275" s="135">
        <v>19176</v>
      </c>
      <c r="U8275" s="136">
        <v>19311</v>
      </c>
      <c r="V8275" s="135">
        <v>20322</v>
      </c>
      <c r="W8275" s="136">
        <v>19695</v>
      </c>
      <c r="X8275" s="135">
        <v>20114</v>
      </c>
      <c r="Y8275" s="136">
        <v>21316</v>
      </c>
      <c r="Z8275" s="135">
        <v>21785</v>
      </c>
      <c r="AA8275" s="136">
        <v>23079</v>
      </c>
      <c r="AB8275" s="135">
        <v>23429</v>
      </c>
      <c r="AC8275" s="136">
        <v>22321</v>
      </c>
      <c r="AD8275" s="135">
        <v>22953</v>
      </c>
      <c r="AE8275" s="137">
        <v>23679</v>
      </c>
      <c r="AF8275" s="138">
        <v>23481</v>
      </c>
    </row>
    <row r="8276" spans="2:32">
      <c r="B8276" s="114">
        <v>8238</v>
      </c>
      <c r="C8276" s="115">
        <v>8238</v>
      </c>
      <c r="D8276" s="116">
        <v>344</v>
      </c>
      <c r="E8276" s="117">
        <v>12</v>
      </c>
      <c r="F8276" s="118">
        <v>10</v>
      </c>
      <c r="G8276" s="119" t="s">
        <v>485</v>
      </c>
      <c r="H8276" s="120">
        <v>12</v>
      </c>
      <c r="I8276" s="115">
        <v>9</v>
      </c>
      <c r="J8276" s="116" t="s">
        <v>485</v>
      </c>
      <c r="K8276" s="121">
        <v>6</v>
      </c>
      <c r="L8276" s="108"/>
      <c r="M8276" s="122">
        <v>15307</v>
      </c>
      <c r="N8276" s="123">
        <v>16565</v>
      </c>
      <c r="O8276" s="124">
        <v>17120</v>
      </c>
      <c r="P8276" s="123">
        <v>18132</v>
      </c>
      <c r="Q8276" s="124">
        <v>17855</v>
      </c>
      <c r="R8276" s="123">
        <v>18105</v>
      </c>
      <c r="S8276" s="124">
        <v>18917</v>
      </c>
      <c r="T8276" s="123">
        <v>19505</v>
      </c>
      <c r="U8276" s="124">
        <v>19622</v>
      </c>
      <c r="V8276" s="123">
        <v>20141</v>
      </c>
      <c r="W8276" s="124">
        <v>19333</v>
      </c>
      <c r="X8276" s="123">
        <v>20425</v>
      </c>
      <c r="Y8276" s="124">
        <v>21406</v>
      </c>
      <c r="Z8276" s="123">
        <v>21627</v>
      </c>
      <c r="AA8276" s="124">
        <v>22910</v>
      </c>
      <c r="AB8276" s="123">
        <v>22892</v>
      </c>
      <c r="AC8276" s="124">
        <v>21665</v>
      </c>
      <c r="AD8276" s="123">
        <v>22835</v>
      </c>
      <c r="AE8276" s="125">
        <v>23331</v>
      </c>
      <c r="AF8276" s="126">
        <v>23136</v>
      </c>
    </row>
    <row r="8277" spans="2:32">
      <c r="B8277" s="127">
        <v>8239</v>
      </c>
      <c r="C8277" s="128">
        <v>8239</v>
      </c>
      <c r="D8277" s="129">
        <v>344</v>
      </c>
      <c r="E8277" s="130">
        <v>12</v>
      </c>
      <c r="F8277" s="131">
        <v>10</v>
      </c>
      <c r="G8277" s="132" t="s">
        <v>485</v>
      </c>
      <c r="H8277" s="133">
        <v>12</v>
      </c>
      <c r="I8277" s="128">
        <v>9</v>
      </c>
      <c r="J8277" s="129" t="s">
        <v>485</v>
      </c>
      <c r="K8277" s="134">
        <v>7</v>
      </c>
      <c r="L8277" s="108"/>
      <c r="M8277" s="81">
        <v>16833</v>
      </c>
      <c r="N8277" s="135">
        <v>17836</v>
      </c>
      <c r="O8277" s="136">
        <v>18386</v>
      </c>
      <c r="P8277" s="135">
        <v>19433</v>
      </c>
      <c r="Q8277" s="136">
        <v>18279</v>
      </c>
      <c r="R8277" s="135">
        <v>19546</v>
      </c>
      <c r="S8277" s="136">
        <v>19928</v>
      </c>
      <c r="T8277" s="135">
        <v>20531</v>
      </c>
      <c r="U8277" s="136">
        <v>20736</v>
      </c>
      <c r="V8277" s="135">
        <v>20383</v>
      </c>
      <c r="W8277" s="136">
        <v>19416</v>
      </c>
      <c r="X8277" s="135">
        <v>21668</v>
      </c>
      <c r="Y8277" s="136">
        <v>21981</v>
      </c>
      <c r="Z8277" s="135">
        <v>22377</v>
      </c>
      <c r="AA8277" s="136">
        <v>23709</v>
      </c>
      <c r="AB8277" s="135">
        <v>22788</v>
      </c>
      <c r="AC8277" s="136">
        <v>21597</v>
      </c>
      <c r="AD8277" s="135">
        <v>23240</v>
      </c>
      <c r="AE8277" s="137">
        <v>23967</v>
      </c>
      <c r="AF8277" s="138">
        <v>23781</v>
      </c>
    </row>
    <row r="8278" spans="2:32">
      <c r="B8278" s="114">
        <v>8240</v>
      </c>
      <c r="C8278" s="115">
        <v>8240</v>
      </c>
      <c r="D8278" s="116">
        <v>344</v>
      </c>
      <c r="E8278" s="117">
        <v>12</v>
      </c>
      <c r="F8278" s="118">
        <v>10</v>
      </c>
      <c r="G8278" s="119" t="s">
        <v>485</v>
      </c>
      <c r="H8278" s="120">
        <v>12</v>
      </c>
      <c r="I8278" s="115">
        <v>9</v>
      </c>
      <c r="J8278" s="116" t="s">
        <v>485</v>
      </c>
      <c r="K8278" s="121">
        <v>8</v>
      </c>
      <c r="L8278" s="108"/>
      <c r="M8278" s="122">
        <v>18331</v>
      </c>
      <c r="N8278" s="123">
        <v>19209</v>
      </c>
      <c r="O8278" s="124">
        <v>19857</v>
      </c>
      <c r="P8278" s="123">
        <v>21027</v>
      </c>
      <c r="Q8278" s="124">
        <v>19024</v>
      </c>
      <c r="R8278" s="123">
        <v>21071</v>
      </c>
      <c r="S8278" s="124">
        <v>21143</v>
      </c>
      <c r="T8278" s="123">
        <v>21858</v>
      </c>
      <c r="U8278" s="124">
        <v>22187</v>
      </c>
      <c r="V8278" s="123">
        <v>21085</v>
      </c>
      <c r="W8278" s="124">
        <v>20045</v>
      </c>
      <c r="X8278" s="123">
        <v>23115</v>
      </c>
      <c r="Y8278" s="124">
        <v>22892</v>
      </c>
      <c r="Z8278" s="123">
        <v>23737</v>
      </c>
      <c r="AA8278" s="124">
        <v>25065</v>
      </c>
      <c r="AB8278" s="123">
        <v>23258</v>
      </c>
      <c r="AC8278" s="124">
        <v>22113</v>
      </c>
      <c r="AD8278" s="123">
        <v>24045</v>
      </c>
      <c r="AE8278" s="125">
        <v>24979</v>
      </c>
      <c r="AF8278" s="126">
        <v>25092</v>
      </c>
    </row>
    <row r="8279" spans="2:32">
      <c r="B8279" s="127">
        <v>8241</v>
      </c>
      <c r="C8279" s="128">
        <v>8241</v>
      </c>
      <c r="D8279" s="129">
        <v>344</v>
      </c>
      <c r="E8279" s="130">
        <v>12</v>
      </c>
      <c r="F8279" s="131">
        <v>10</v>
      </c>
      <c r="G8279" s="132" t="s">
        <v>485</v>
      </c>
      <c r="H8279" s="133">
        <v>12</v>
      </c>
      <c r="I8279" s="128">
        <v>9</v>
      </c>
      <c r="J8279" s="129" t="s">
        <v>485</v>
      </c>
      <c r="K8279" s="134">
        <v>9</v>
      </c>
      <c r="L8279" s="108"/>
      <c r="M8279" s="81">
        <v>18525</v>
      </c>
      <c r="N8279" s="135">
        <v>19508</v>
      </c>
      <c r="O8279" s="136">
        <v>20219</v>
      </c>
      <c r="P8279" s="135">
        <v>21369</v>
      </c>
      <c r="Q8279" s="136">
        <v>19625</v>
      </c>
      <c r="R8279" s="135">
        <v>21319</v>
      </c>
      <c r="S8279" s="136">
        <v>21495</v>
      </c>
      <c r="T8279" s="135">
        <v>22195</v>
      </c>
      <c r="U8279" s="136">
        <v>22554</v>
      </c>
      <c r="V8279" s="135">
        <v>21637</v>
      </c>
      <c r="W8279" s="136">
        <v>20664</v>
      </c>
      <c r="X8279" s="135">
        <v>23299</v>
      </c>
      <c r="Y8279" s="136">
        <v>23128</v>
      </c>
      <c r="Z8279" s="135">
        <v>24100</v>
      </c>
      <c r="AA8279" s="136">
        <v>25288</v>
      </c>
      <c r="AB8279" s="135">
        <v>23680</v>
      </c>
      <c r="AC8279" s="136">
        <v>22577</v>
      </c>
      <c r="AD8279" s="135">
        <v>24236</v>
      </c>
      <c r="AE8279" s="137">
        <v>25007</v>
      </c>
      <c r="AF8279" s="138">
        <v>25428</v>
      </c>
    </row>
    <row r="8280" spans="2:32">
      <c r="B8280" s="114">
        <v>8242</v>
      </c>
      <c r="C8280" s="115">
        <v>8242</v>
      </c>
      <c r="D8280" s="116">
        <v>344</v>
      </c>
      <c r="E8280" s="117">
        <v>12</v>
      </c>
      <c r="F8280" s="118">
        <v>10</v>
      </c>
      <c r="G8280" s="119" t="s">
        <v>485</v>
      </c>
      <c r="H8280" s="120">
        <v>12</v>
      </c>
      <c r="I8280" s="115">
        <v>9</v>
      </c>
      <c r="J8280" s="116" t="s">
        <v>485</v>
      </c>
      <c r="K8280" s="121">
        <v>10</v>
      </c>
      <c r="L8280" s="108"/>
      <c r="M8280" s="122">
        <v>18417</v>
      </c>
      <c r="N8280" s="123">
        <v>19431</v>
      </c>
      <c r="O8280" s="124">
        <v>20168</v>
      </c>
      <c r="P8280" s="123">
        <v>21309</v>
      </c>
      <c r="Q8280" s="124">
        <v>19962</v>
      </c>
      <c r="R8280" s="123">
        <v>21191</v>
      </c>
      <c r="S8280" s="124">
        <v>21539</v>
      </c>
      <c r="T8280" s="123">
        <v>22197</v>
      </c>
      <c r="U8280" s="124">
        <v>22547</v>
      </c>
      <c r="V8280" s="123">
        <v>22056</v>
      </c>
      <c r="W8280" s="124">
        <v>21142</v>
      </c>
      <c r="X8280" s="123">
        <v>23224</v>
      </c>
      <c r="Y8280" s="124">
        <v>23294</v>
      </c>
      <c r="Z8280" s="123">
        <v>24174</v>
      </c>
      <c r="AA8280" s="124">
        <v>25167</v>
      </c>
      <c r="AB8280" s="123">
        <v>24136</v>
      </c>
      <c r="AC8280" s="124">
        <v>23079</v>
      </c>
      <c r="AD8280" s="123">
        <v>24463</v>
      </c>
      <c r="AE8280" s="125">
        <v>24946</v>
      </c>
      <c r="AF8280" s="126">
        <v>25528</v>
      </c>
    </row>
    <row r="8281" spans="2:32">
      <c r="B8281" s="127">
        <v>8243</v>
      </c>
      <c r="C8281" s="128">
        <v>8243</v>
      </c>
      <c r="D8281" s="129">
        <v>344</v>
      </c>
      <c r="E8281" s="130">
        <v>12</v>
      </c>
      <c r="F8281" s="131">
        <v>10</v>
      </c>
      <c r="G8281" s="132" t="s">
        <v>485</v>
      </c>
      <c r="H8281" s="133">
        <v>12</v>
      </c>
      <c r="I8281" s="128">
        <v>9</v>
      </c>
      <c r="J8281" s="129" t="s">
        <v>485</v>
      </c>
      <c r="K8281" s="134">
        <v>11</v>
      </c>
      <c r="L8281" s="108"/>
      <c r="M8281" s="81">
        <v>18314</v>
      </c>
      <c r="N8281" s="135">
        <v>19404</v>
      </c>
      <c r="O8281" s="136">
        <v>20203</v>
      </c>
      <c r="P8281" s="135">
        <v>21311</v>
      </c>
      <c r="Q8281" s="136">
        <v>20021</v>
      </c>
      <c r="R8281" s="135">
        <v>21063</v>
      </c>
      <c r="S8281" s="136">
        <v>21618</v>
      </c>
      <c r="T8281" s="135">
        <v>22227</v>
      </c>
      <c r="U8281" s="136">
        <v>22607</v>
      </c>
      <c r="V8281" s="135">
        <v>22177</v>
      </c>
      <c r="W8281" s="136">
        <v>21410</v>
      </c>
      <c r="X8281" s="135">
        <v>23132</v>
      </c>
      <c r="Y8281" s="136">
        <v>23490</v>
      </c>
      <c r="Z8281" s="135">
        <v>24314</v>
      </c>
      <c r="AA8281" s="136">
        <v>24878</v>
      </c>
      <c r="AB8281" s="135">
        <v>24329</v>
      </c>
      <c r="AC8281" s="136">
        <v>23404</v>
      </c>
      <c r="AD8281" s="135">
        <v>24719</v>
      </c>
      <c r="AE8281" s="137">
        <v>24654</v>
      </c>
      <c r="AF8281" s="138">
        <v>25696</v>
      </c>
    </row>
    <row r="8282" spans="2:32">
      <c r="B8282" s="114">
        <v>8244</v>
      </c>
      <c r="C8282" s="115">
        <v>8244</v>
      </c>
      <c r="D8282" s="116">
        <v>344</v>
      </c>
      <c r="E8282" s="117">
        <v>12</v>
      </c>
      <c r="F8282" s="118">
        <v>10</v>
      </c>
      <c r="G8282" s="119" t="s">
        <v>485</v>
      </c>
      <c r="H8282" s="120">
        <v>12</v>
      </c>
      <c r="I8282" s="115">
        <v>9</v>
      </c>
      <c r="J8282" s="116" t="s">
        <v>485</v>
      </c>
      <c r="K8282" s="121">
        <v>12</v>
      </c>
      <c r="L8282" s="108"/>
      <c r="M8282" s="122">
        <v>18249</v>
      </c>
      <c r="N8282" s="123">
        <v>19377</v>
      </c>
      <c r="O8282" s="124">
        <v>20121</v>
      </c>
      <c r="P8282" s="123">
        <v>21301</v>
      </c>
      <c r="Q8282" s="124">
        <v>19981</v>
      </c>
      <c r="R8282" s="123">
        <v>20902</v>
      </c>
      <c r="S8282" s="124">
        <v>21499</v>
      </c>
      <c r="T8282" s="123">
        <v>22196</v>
      </c>
      <c r="U8282" s="124">
        <v>22520</v>
      </c>
      <c r="V8282" s="123">
        <v>22131</v>
      </c>
      <c r="W8282" s="124">
        <v>21524</v>
      </c>
      <c r="X8282" s="123">
        <v>22952</v>
      </c>
      <c r="Y8282" s="124">
        <v>23382</v>
      </c>
      <c r="Z8282" s="123">
        <v>24249</v>
      </c>
      <c r="AA8282" s="124">
        <v>24552</v>
      </c>
      <c r="AB8282" s="123">
        <v>24284</v>
      </c>
      <c r="AC8282" s="124">
        <v>23512</v>
      </c>
      <c r="AD8282" s="123">
        <v>24619</v>
      </c>
      <c r="AE8282" s="125">
        <v>24413</v>
      </c>
      <c r="AF8282" s="126">
        <v>25653</v>
      </c>
    </row>
    <row r="8283" spans="2:32">
      <c r="B8283" s="127">
        <v>8245</v>
      </c>
      <c r="C8283" s="128">
        <v>8245</v>
      </c>
      <c r="D8283" s="129">
        <v>344</v>
      </c>
      <c r="E8283" s="130">
        <v>12</v>
      </c>
      <c r="F8283" s="131">
        <v>10</v>
      </c>
      <c r="G8283" s="132" t="s">
        <v>485</v>
      </c>
      <c r="H8283" s="133">
        <v>12</v>
      </c>
      <c r="I8283" s="128">
        <v>9</v>
      </c>
      <c r="J8283" s="129" t="s">
        <v>485</v>
      </c>
      <c r="K8283" s="134">
        <v>13</v>
      </c>
      <c r="L8283" s="108"/>
      <c r="M8283" s="81">
        <v>18103</v>
      </c>
      <c r="N8283" s="135">
        <v>19349</v>
      </c>
      <c r="O8283" s="136">
        <v>20036</v>
      </c>
      <c r="P8283" s="135">
        <v>21175</v>
      </c>
      <c r="Q8283" s="136">
        <v>19879</v>
      </c>
      <c r="R8283" s="135">
        <v>20743</v>
      </c>
      <c r="S8283" s="136">
        <v>21463</v>
      </c>
      <c r="T8283" s="135">
        <v>22171</v>
      </c>
      <c r="U8283" s="136">
        <v>22452</v>
      </c>
      <c r="V8283" s="135">
        <v>22008</v>
      </c>
      <c r="W8283" s="136">
        <v>21598</v>
      </c>
      <c r="X8283" s="135">
        <v>22767</v>
      </c>
      <c r="Y8283" s="136">
        <v>23331</v>
      </c>
      <c r="Z8283" s="135">
        <v>24159</v>
      </c>
      <c r="AA8283" s="136">
        <v>24202</v>
      </c>
      <c r="AB8283" s="135">
        <v>24038</v>
      </c>
      <c r="AC8283" s="136">
        <v>23467</v>
      </c>
      <c r="AD8283" s="135">
        <v>24554</v>
      </c>
      <c r="AE8283" s="137">
        <v>24158</v>
      </c>
      <c r="AF8283" s="138">
        <v>25570</v>
      </c>
    </row>
    <row r="8284" spans="2:32">
      <c r="B8284" s="114">
        <v>8246</v>
      </c>
      <c r="C8284" s="115">
        <v>8246</v>
      </c>
      <c r="D8284" s="116">
        <v>344</v>
      </c>
      <c r="E8284" s="117">
        <v>12</v>
      </c>
      <c r="F8284" s="118">
        <v>10</v>
      </c>
      <c r="G8284" s="119" t="s">
        <v>485</v>
      </c>
      <c r="H8284" s="120">
        <v>12</v>
      </c>
      <c r="I8284" s="115">
        <v>9</v>
      </c>
      <c r="J8284" s="116" t="s">
        <v>485</v>
      </c>
      <c r="K8284" s="121">
        <v>14</v>
      </c>
      <c r="L8284" s="108"/>
      <c r="M8284" s="122">
        <v>17943</v>
      </c>
      <c r="N8284" s="123">
        <v>19144</v>
      </c>
      <c r="O8284" s="124">
        <v>19777</v>
      </c>
      <c r="P8284" s="123">
        <v>20892</v>
      </c>
      <c r="Q8284" s="124">
        <v>19706</v>
      </c>
      <c r="R8284" s="123">
        <v>20519</v>
      </c>
      <c r="S8284" s="124">
        <v>21261</v>
      </c>
      <c r="T8284" s="123">
        <v>21890</v>
      </c>
      <c r="U8284" s="124">
        <v>22125</v>
      </c>
      <c r="V8284" s="123">
        <v>21766</v>
      </c>
      <c r="W8284" s="124">
        <v>21364</v>
      </c>
      <c r="X8284" s="123">
        <v>22470</v>
      </c>
      <c r="Y8284" s="124">
        <v>23037</v>
      </c>
      <c r="Z8284" s="123">
        <v>23777</v>
      </c>
      <c r="AA8284" s="124">
        <v>23851</v>
      </c>
      <c r="AB8284" s="123">
        <v>23860</v>
      </c>
      <c r="AC8284" s="124">
        <v>23296</v>
      </c>
      <c r="AD8284" s="123">
        <v>24221</v>
      </c>
      <c r="AE8284" s="125">
        <v>23931</v>
      </c>
      <c r="AF8284" s="126">
        <v>25167</v>
      </c>
    </row>
    <row r="8285" spans="2:32">
      <c r="B8285" s="127">
        <v>8247</v>
      </c>
      <c r="C8285" s="128">
        <v>8247</v>
      </c>
      <c r="D8285" s="129">
        <v>344</v>
      </c>
      <c r="E8285" s="130">
        <v>12</v>
      </c>
      <c r="F8285" s="131">
        <v>10</v>
      </c>
      <c r="G8285" s="132" t="s">
        <v>485</v>
      </c>
      <c r="H8285" s="133">
        <v>12</v>
      </c>
      <c r="I8285" s="128">
        <v>9</v>
      </c>
      <c r="J8285" s="129" t="s">
        <v>485</v>
      </c>
      <c r="K8285" s="134">
        <v>15</v>
      </c>
      <c r="L8285" s="108"/>
      <c r="M8285" s="81">
        <v>17750</v>
      </c>
      <c r="N8285" s="135">
        <v>19100</v>
      </c>
      <c r="O8285" s="136">
        <v>19550</v>
      </c>
      <c r="P8285" s="135">
        <v>20541</v>
      </c>
      <c r="Q8285" s="136">
        <v>19464</v>
      </c>
      <c r="R8285" s="135">
        <v>20227</v>
      </c>
      <c r="S8285" s="136">
        <v>20993</v>
      </c>
      <c r="T8285" s="135">
        <v>21736</v>
      </c>
      <c r="U8285" s="136">
        <v>21753</v>
      </c>
      <c r="V8285" s="135">
        <v>21422</v>
      </c>
      <c r="W8285" s="136">
        <v>21155</v>
      </c>
      <c r="X8285" s="135">
        <v>22077</v>
      </c>
      <c r="Y8285" s="136">
        <v>22655</v>
      </c>
      <c r="Z8285" s="135">
        <v>23351</v>
      </c>
      <c r="AA8285" s="136">
        <v>23577</v>
      </c>
      <c r="AB8285" s="135">
        <v>23223</v>
      </c>
      <c r="AC8285" s="136">
        <v>22792</v>
      </c>
      <c r="AD8285" s="135">
        <v>23810</v>
      </c>
      <c r="AE8285" s="137">
        <v>24119</v>
      </c>
      <c r="AF8285" s="138">
        <v>24713</v>
      </c>
    </row>
    <row r="8286" spans="2:32">
      <c r="B8286" s="114">
        <v>8248</v>
      </c>
      <c r="C8286" s="115">
        <v>8248</v>
      </c>
      <c r="D8286" s="116">
        <v>344</v>
      </c>
      <c r="E8286" s="117">
        <v>12</v>
      </c>
      <c r="F8286" s="118">
        <v>10</v>
      </c>
      <c r="G8286" s="119" t="s">
        <v>485</v>
      </c>
      <c r="H8286" s="120">
        <v>12</v>
      </c>
      <c r="I8286" s="115">
        <v>9</v>
      </c>
      <c r="J8286" s="116" t="s">
        <v>485</v>
      </c>
      <c r="K8286" s="121">
        <v>16</v>
      </c>
      <c r="L8286" s="108"/>
      <c r="M8286" s="122">
        <v>18113</v>
      </c>
      <c r="N8286" s="123">
        <v>19491</v>
      </c>
      <c r="O8286" s="124">
        <v>19834</v>
      </c>
      <c r="P8286" s="123">
        <v>20609</v>
      </c>
      <c r="Q8286" s="124">
        <v>19562</v>
      </c>
      <c r="R8286" s="123">
        <v>20450</v>
      </c>
      <c r="S8286" s="124">
        <v>21316</v>
      </c>
      <c r="T8286" s="123">
        <v>21918</v>
      </c>
      <c r="U8286" s="124">
        <v>21784</v>
      </c>
      <c r="V8286" s="123">
        <v>21329</v>
      </c>
      <c r="W8286" s="124">
        <v>21270</v>
      </c>
      <c r="X8286" s="123">
        <v>22139</v>
      </c>
      <c r="Y8286" s="124">
        <v>22964</v>
      </c>
      <c r="Z8286" s="123">
        <v>23273</v>
      </c>
      <c r="AA8286" s="124">
        <v>23622</v>
      </c>
      <c r="AB8286" s="123">
        <v>22913</v>
      </c>
      <c r="AC8286" s="124">
        <v>22714</v>
      </c>
      <c r="AD8286" s="123">
        <v>24077</v>
      </c>
      <c r="AE8286" s="125">
        <v>24505</v>
      </c>
      <c r="AF8286" s="126">
        <v>24580</v>
      </c>
    </row>
    <row r="8287" spans="2:32">
      <c r="B8287" s="127">
        <v>8249</v>
      </c>
      <c r="C8287" s="128">
        <v>8249</v>
      </c>
      <c r="D8287" s="129">
        <v>344</v>
      </c>
      <c r="E8287" s="130">
        <v>12</v>
      </c>
      <c r="F8287" s="131">
        <v>10</v>
      </c>
      <c r="G8287" s="132" t="s">
        <v>485</v>
      </c>
      <c r="H8287" s="133">
        <v>12</v>
      </c>
      <c r="I8287" s="128">
        <v>9</v>
      </c>
      <c r="J8287" s="129" t="s">
        <v>485</v>
      </c>
      <c r="K8287" s="134">
        <v>17</v>
      </c>
      <c r="L8287" s="108"/>
      <c r="M8287" s="81">
        <v>19181</v>
      </c>
      <c r="N8287" s="135">
        <v>20598</v>
      </c>
      <c r="O8287" s="136">
        <v>20808</v>
      </c>
      <c r="P8287" s="135">
        <v>21520</v>
      </c>
      <c r="Q8287" s="136">
        <v>20448</v>
      </c>
      <c r="R8287" s="135">
        <v>21391</v>
      </c>
      <c r="S8287" s="136">
        <v>22253</v>
      </c>
      <c r="T8287" s="135">
        <v>22929</v>
      </c>
      <c r="U8287" s="136">
        <v>22768</v>
      </c>
      <c r="V8287" s="135">
        <v>22151</v>
      </c>
      <c r="W8287" s="136">
        <v>22336</v>
      </c>
      <c r="X8287" s="135">
        <v>23149</v>
      </c>
      <c r="Y8287" s="136">
        <v>23839</v>
      </c>
      <c r="Z8287" s="135">
        <v>24271</v>
      </c>
      <c r="AA8287" s="136">
        <v>24700</v>
      </c>
      <c r="AB8287" s="135">
        <v>23705</v>
      </c>
      <c r="AC8287" s="136">
        <v>23832</v>
      </c>
      <c r="AD8287" s="135">
        <v>24966</v>
      </c>
      <c r="AE8287" s="137">
        <v>25610</v>
      </c>
      <c r="AF8287" s="138">
        <v>25589</v>
      </c>
    </row>
    <row r="8288" spans="2:32">
      <c r="B8288" s="114">
        <v>8250</v>
      </c>
      <c r="C8288" s="115">
        <v>8250</v>
      </c>
      <c r="D8288" s="116">
        <v>344</v>
      </c>
      <c r="E8288" s="117">
        <v>12</v>
      </c>
      <c r="F8288" s="118">
        <v>10</v>
      </c>
      <c r="G8288" s="119" t="s">
        <v>485</v>
      </c>
      <c r="H8288" s="120">
        <v>12</v>
      </c>
      <c r="I8288" s="115">
        <v>9</v>
      </c>
      <c r="J8288" s="116" t="s">
        <v>485</v>
      </c>
      <c r="K8288" s="121">
        <v>18</v>
      </c>
      <c r="L8288" s="108"/>
      <c r="M8288" s="122">
        <v>20240</v>
      </c>
      <c r="N8288" s="123">
        <v>21312</v>
      </c>
      <c r="O8288" s="124">
        <v>21841</v>
      </c>
      <c r="P8288" s="123">
        <v>22410</v>
      </c>
      <c r="Q8288" s="124">
        <v>21660</v>
      </c>
      <c r="R8288" s="123">
        <v>22415</v>
      </c>
      <c r="S8288" s="124">
        <v>22870</v>
      </c>
      <c r="T8288" s="123">
        <v>23504</v>
      </c>
      <c r="U8288" s="124">
        <v>23724</v>
      </c>
      <c r="V8288" s="123">
        <v>23352</v>
      </c>
      <c r="W8288" s="124">
        <v>23394</v>
      </c>
      <c r="X8288" s="123">
        <v>24207</v>
      </c>
      <c r="Y8288" s="124">
        <v>24532</v>
      </c>
      <c r="Z8288" s="123">
        <v>25530</v>
      </c>
      <c r="AA8288" s="124">
        <v>25950</v>
      </c>
      <c r="AB8288" s="123">
        <v>25175</v>
      </c>
      <c r="AC8288" s="124">
        <v>25088</v>
      </c>
      <c r="AD8288" s="123">
        <v>25749</v>
      </c>
      <c r="AE8288" s="125">
        <v>26484</v>
      </c>
      <c r="AF8288" s="126">
        <v>26930</v>
      </c>
    </row>
    <row r="8289" spans="2:32">
      <c r="B8289" s="127">
        <v>8251</v>
      </c>
      <c r="C8289" s="128">
        <v>8251</v>
      </c>
      <c r="D8289" s="129">
        <v>344</v>
      </c>
      <c r="E8289" s="130">
        <v>12</v>
      </c>
      <c r="F8289" s="131">
        <v>10</v>
      </c>
      <c r="G8289" s="132" t="s">
        <v>485</v>
      </c>
      <c r="H8289" s="133">
        <v>12</v>
      </c>
      <c r="I8289" s="128">
        <v>9</v>
      </c>
      <c r="J8289" s="129" t="s">
        <v>485</v>
      </c>
      <c r="K8289" s="134">
        <v>19</v>
      </c>
      <c r="L8289" s="108"/>
      <c r="M8289" s="81">
        <v>20048</v>
      </c>
      <c r="N8289" s="135">
        <v>21011</v>
      </c>
      <c r="O8289" s="136">
        <v>21834</v>
      </c>
      <c r="P8289" s="135">
        <v>22173</v>
      </c>
      <c r="Q8289" s="136">
        <v>21542</v>
      </c>
      <c r="R8289" s="135">
        <v>22370</v>
      </c>
      <c r="S8289" s="136">
        <v>22582</v>
      </c>
      <c r="T8289" s="135">
        <v>23307</v>
      </c>
      <c r="U8289" s="136">
        <v>23874</v>
      </c>
      <c r="V8289" s="135">
        <v>23346</v>
      </c>
      <c r="W8289" s="136">
        <v>23406</v>
      </c>
      <c r="X8289" s="135">
        <v>24408</v>
      </c>
      <c r="Y8289" s="136">
        <v>24677</v>
      </c>
      <c r="Z8289" s="135">
        <v>26016</v>
      </c>
      <c r="AA8289" s="136">
        <v>26344</v>
      </c>
      <c r="AB8289" s="135">
        <v>25639</v>
      </c>
      <c r="AC8289" s="136">
        <v>25284</v>
      </c>
      <c r="AD8289" s="135">
        <v>26085</v>
      </c>
      <c r="AE8289" s="137">
        <v>26743</v>
      </c>
      <c r="AF8289" s="138">
        <v>27549</v>
      </c>
    </row>
    <row r="8290" spans="2:32">
      <c r="B8290" s="114">
        <v>8252</v>
      </c>
      <c r="C8290" s="115">
        <v>8252</v>
      </c>
      <c r="D8290" s="116">
        <v>344</v>
      </c>
      <c r="E8290" s="117">
        <v>12</v>
      </c>
      <c r="F8290" s="118">
        <v>10</v>
      </c>
      <c r="G8290" s="119" t="s">
        <v>485</v>
      </c>
      <c r="H8290" s="120">
        <v>12</v>
      </c>
      <c r="I8290" s="115">
        <v>9</v>
      </c>
      <c r="J8290" s="116" t="s">
        <v>485</v>
      </c>
      <c r="K8290" s="121">
        <v>20</v>
      </c>
      <c r="L8290" s="108"/>
      <c r="M8290" s="122">
        <v>20032</v>
      </c>
      <c r="N8290" s="123">
        <v>20764</v>
      </c>
      <c r="O8290" s="124">
        <v>21724</v>
      </c>
      <c r="P8290" s="123">
        <v>22003</v>
      </c>
      <c r="Q8290" s="124">
        <v>21104</v>
      </c>
      <c r="R8290" s="123">
        <v>22427</v>
      </c>
      <c r="S8290" s="124">
        <v>22565</v>
      </c>
      <c r="T8290" s="123">
        <v>23250</v>
      </c>
      <c r="U8290" s="124">
        <v>23992</v>
      </c>
      <c r="V8290" s="123">
        <v>23196</v>
      </c>
      <c r="W8290" s="124">
        <v>23294</v>
      </c>
      <c r="X8290" s="123">
        <v>24771</v>
      </c>
      <c r="Y8290" s="124">
        <v>25112</v>
      </c>
      <c r="Z8290" s="123">
        <v>26443</v>
      </c>
      <c r="AA8290" s="124">
        <v>26844</v>
      </c>
      <c r="AB8290" s="123">
        <v>25865</v>
      </c>
      <c r="AC8290" s="124">
        <v>25536</v>
      </c>
      <c r="AD8290" s="123">
        <v>26734</v>
      </c>
      <c r="AE8290" s="125">
        <v>27419</v>
      </c>
      <c r="AF8290" s="126">
        <v>28128</v>
      </c>
    </row>
    <row r="8291" spans="2:32">
      <c r="B8291" s="127">
        <v>8253</v>
      </c>
      <c r="C8291" s="128">
        <v>8253</v>
      </c>
      <c r="D8291" s="129">
        <v>344</v>
      </c>
      <c r="E8291" s="130">
        <v>12</v>
      </c>
      <c r="F8291" s="131">
        <v>10</v>
      </c>
      <c r="G8291" s="132" t="s">
        <v>485</v>
      </c>
      <c r="H8291" s="133">
        <v>12</v>
      </c>
      <c r="I8291" s="128">
        <v>9</v>
      </c>
      <c r="J8291" s="129" t="s">
        <v>485</v>
      </c>
      <c r="K8291" s="134">
        <v>21</v>
      </c>
      <c r="L8291" s="108"/>
      <c r="M8291" s="81">
        <v>19744</v>
      </c>
      <c r="N8291" s="135">
        <v>20441</v>
      </c>
      <c r="O8291" s="136">
        <v>21649</v>
      </c>
      <c r="P8291" s="135">
        <v>21780</v>
      </c>
      <c r="Q8291" s="136">
        <v>20889</v>
      </c>
      <c r="R8291" s="135">
        <v>22212</v>
      </c>
      <c r="S8291" s="136">
        <v>22494</v>
      </c>
      <c r="T8291" s="135">
        <v>23214</v>
      </c>
      <c r="U8291" s="136">
        <v>24222</v>
      </c>
      <c r="V8291" s="135">
        <v>23300</v>
      </c>
      <c r="W8291" s="136">
        <v>23398</v>
      </c>
      <c r="X8291" s="135">
        <v>24928</v>
      </c>
      <c r="Y8291" s="136">
        <v>25558</v>
      </c>
      <c r="Z8291" s="135">
        <v>27117</v>
      </c>
      <c r="AA8291" s="136">
        <v>27430</v>
      </c>
      <c r="AB8291" s="135">
        <v>26438</v>
      </c>
      <c r="AC8291" s="136">
        <v>25987</v>
      </c>
      <c r="AD8291" s="135">
        <v>27449</v>
      </c>
      <c r="AE8291" s="137">
        <v>28155</v>
      </c>
      <c r="AF8291" s="138">
        <v>29039</v>
      </c>
    </row>
    <row r="8292" spans="2:32">
      <c r="B8292" s="114">
        <v>8254</v>
      </c>
      <c r="C8292" s="115">
        <v>8254</v>
      </c>
      <c r="D8292" s="116">
        <v>344</v>
      </c>
      <c r="E8292" s="117">
        <v>12</v>
      </c>
      <c r="F8292" s="118">
        <v>10</v>
      </c>
      <c r="G8292" s="119" t="s">
        <v>485</v>
      </c>
      <c r="H8292" s="120">
        <v>12</v>
      </c>
      <c r="I8292" s="115">
        <v>9</v>
      </c>
      <c r="J8292" s="116" t="s">
        <v>485</v>
      </c>
      <c r="K8292" s="121">
        <v>22</v>
      </c>
      <c r="L8292" s="108"/>
      <c r="M8292" s="122">
        <v>18927</v>
      </c>
      <c r="N8292" s="123">
        <v>19763</v>
      </c>
      <c r="O8292" s="124">
        <v>20936</v>
      </c>
      <c r="P8292" s="123">
        <v>21214</v>
      </c>
      <c r="Q8292" s="124">
        <v>20322</v>
      </c>
      <c r="R8292" s="123">
        <v>21480</v>
      </c>
      <c r="S8292" s="124">
        <v>21980</v>
      </c>
      <c r="T8292" s="123">
        <v>22785</v>
      </c>
      <c r="U8292" s="124">
        <v>23716</v>
      </c>
      <c r="V8292" s="123">
        <v>22972</v>
      </c>
      <c r="W8292" s="124">
        <v>23082</v>
      </c>
      <c r="X8292" s="123">
        <v>24432</v>
      </c>
      <c r="Y8292" s="124">
        <v>25365</v>
      </c>
      <c r="Z8292" s="123">
        <v>26884</v>
      </c>
      <c r="AA8292" s="124">
        <v>27386</v>
      </c>
      <c r="AB8292" s="123">
        <v>26363</v>
      </c>
      <c r="AC8292" s="124">
        <v>25858</v>
      </c>
      <c r="AD8292" s="123">
        <v>27424</v>
      </c>
      <c r="AE8292" s="125">
        <v>28241</v>
      </c>
      <c r="AF8292" s="126">
        <v>28941</v>
      </c>
    </row>
    <row r="8293" spans="2:32">
      <c r="B8293" s="127">
        <v>8255</v>
      </c>
      <c r="C8293" s="128">
        <v>8255</v>
      </c>
      <c r="D8293" s="129">
        <v>344</v>
      </c>
      <c r="E8293" s="130">
        <v>12</v>
      </c>
      <c r="F8293" s="131">
        <v>10</v>
      </c>
      <c r="G8293" s="132" t="s">
        <v>485</v>
      </c>
      <c r="H8293" s="133">
        <v>12</v>
      </c>
      <c r="I8293" s="128">
        <v>9</v>
      </c>
      <c r="J8293" s="129" t="s">
        <v>485</v>
      </c>
      <c r="K8293" s="134">
        <v>23</v>
      </c>
      <c r="L8293" s="108"/>
      <c r="M8293" s="81">
        <v>17681</v>
      </c>
      <c r="N8293" s="135">
        <v>18756</v>
      </c>
      <c r="O8293" s="136">
        <v>19840</v>
      </c>
      <c r="P8293" s="135">
        <v>20270</v>
      </c>
      <c r="Q8293" s="136">
        <v>19622</v>
      </c>
      <c r="R8293" s="135">
        <v>20298</v>
      </c>
      <c r="S8293" s="136">
        <v>21120</v>
      </c>
      <c r="T8293" s="135">
        <v>21942</v>
      </c>
      <c r="U8293" s="136">
        <v>22808</v>
      </c>
      <c r="V8293" s="135">
        <v>22456</v>
      </c>
      <c r="W8293" s="136">
        <v>22462</v>
      </c>
      <c r="X8293" s="135">
        <v>23426</v>
      </c>
      <c r="Y8293" s="136">
        <v>24675</v>
      </c>
      <c r="Z8293" s="135">
        <v>26146</v>
      </c>
      <c r="AA8293" s="136">
        <v>26743</v>
      </c>
      <c r="AB8293" s="135">
        <v>26159</v>
      </c>
      <c r="AC8293" s="136">
        <v>25505</v>
      </c>
      <c r="AD8293" s="135">
        <v>26863</v>
      </c>
      <c r="AE8293" s="137">
        <v>27616</v>
      </c>
      <c r="AF8293" s="138">
        <v>28292</v>
      </c>
    </row>
    <row r="8294" spans="2:32">
      <c r="B8294" s="114">
        <v>8256</v>
      </c>
      <c r="C8294" s="115">
        <v>8256</v>
      </c>
      <c r="D8294" s="116">
        <v>344</v>
      </c>
      <c r="E8294" s="117">
        <v>12</v>
      </c>
      <c r="F8294" s="118">
        <v>10</v>
      </c>
      <c r="G8294" s="119" t="s">
        <v>485</v>
      </c>
      <c r="H8294" s="120">
        <v>12</v>
      </c>
      <c r="I8294" s="115">
        <v>9</v>
      </c>
      <c r="J8294" s="116" t="s">
        <v>485</v>
      </c>
      <c r="K8294" s="121">
        <v>24</v>
      </c>
      <c r="L8294" s="108"/>
      <c r="M8294" s="122">
        <v>16320</v>
      </c>
      <c r="N8294" s="123">
        <v>17538</v>
      </c>
      <c r="O8294" s="124">
        <v>18561</v>
      </c>
      <c r="P8294" s="123">
        <v>19053</v>
      </c>
      <c r="Q8294" s="124">
        <v>18733</v>
      </c>
      <c r="R8294" s="123">
        <v>18977</v>
      </c>
      <c r="S8294" s="124">
        <v>20018</v>
      </c>
      <c r="T8294" s="123">
        <v>20878</v>
      </c>
      <c r="U8294" s="124">
        <v>21702</v>
      </c>
      <c r="V8294" s="123">
        <v>21703</v>
      </c>
      <c r="W8294" s="124">
        <v>21673</v>
      </c>
      <c r="X8294" s="123">
        <v>22198</v>
      </c>
      <c r="Y8294" s="124">
        <v>23704</v>
      </c>
      <c r="Z8294" s="123">
        <v>25112</v>
      </c>
      <c r="AA8294" s="124">
        <v>25756</v>
      </c>
      <c r="AB8294" s="123">
        <v>25510</v>
      </c>
      <c r="AC8294" s="124">
        <v>24814</v>
      </c>
      <c r="AD8294" s="123">
        <v>25911</v>
      </c>
      <c r="AE8294" s="125">
        <v>26729</v>
      </c>
      <c r="AF8294" s="126">
        <v>27308</v>
      </c>
    </row>
    <row r="8295" spans="2:32">
      <c r="B8295" s="127">
        <v>8257</v>
      </c>
      <c r="C8295" s="128">
        <v>8257</v>
      </c>
      <c r="D8295" s="129">
        <v>345</v>
      </c>
      <c r="E8295" s="130">
        <v>12</v>
      </c>
      <c r="F8295" s="131">
        <v>11</v>
      </c>
      <c r="G8295" s="132" t="s">
        <v>485</v>
      </c>
      <c r="H8295" s="133">
        <v>12</v>
      </c>
      <c r="I8295" s="128">
        <v>10</v>
      </c>
      <c r="J8295" s="129" t="s">
        <v>485</v>
      </c>
      <c r="K8295" s="134">
        <v>1</v>
      </c>
      <c r="L8295" s="108"/>
      <c r="M8295" s="81">
        <v>15789</v>
      </c>
      <c r="N8295" s="135">
        <v>16318</v>
      </c>
      <c r="O8295" s="136">
        <v>17683</v>
      </c>
      <c r="P8295" s="135">
        <v>18268</v>
      </c>
      <c r="Q8295" s="136">
        <v>17866</v>
      </c>
      <c r="R8295" s="135">
        <v>18501</v>
      </c>
      <c r="S8295" s="136">
        <v>19361</v>
      </c>
      <c r="T8295" s="135">
        <v>19678</v>
      </c>
      <c r="U8295" s="136">
        <v>20856</v>
      </c>
      <c r="V8295" s="135">
        <v>20495</v>
      </c>
      <c r="W8295" s="136">
        <v>20923</v>
      </c>
      <c r="X8295" s="135">
        <v>22059</v>
      </c>
      <c r="Y8295" s="136">
        <v>23254</v>
      </c>
      <c r="Z8295" s="135">
        <v>24314</v>
      </c>
      <c r="AA8295" s="136">
        <v>24999</v>
      </c>
      <c r="AB8295" s="135">
        <v>23813</v>
      </c>
      <c r="AC8295" s="136">
        <v>24047</v>
      </c>
      <c r="AD8295" s="135">
        <v>25540</v>
      </c>
      <c r="AE8295" s="137">
        <v>25712</v>
      </c>
      <c r="AF8295" s="138">
        <v>26534</v>
      </c>
    </row>
    <row r="8296" spans="2:32">
      <c r="B8296" s="114">
        <v>8258</v>
      </c>
      <c r="C8296" s="115">
        <v>8258</v>
      </c>
      <c r="D8296" s="116">
        <v>345</v>
      </c>
      <c r="E8296" s="117">
        <v>12</v>
      </c>
      <c r="F8296" s="118">
        <v>11</v>
      </c>
      <c r="G8296" s="119" t="s">
        <v>485</v>
      </c>
      <c r="H8296" s="120">
        <v>12</v>
      </c>
      <c r="I8296" s="115">
        <v>10</v>
      </c>
      <c r="J8296" s="116" t="s">
        <v>485</v>
      </c>
      <c r="K8296" s="121">
        <v>2</v>
      </c>
      <c r="L8296" s="108"/>
      <c r="M8296" s="122">
        <v>15336</v>
      </c>
      <c r="N8296" s="123">
        <v>15829</v>
      </c>
      <c r="O8296" s="124">
        <v>17267</v>
      </c>
      <c r="P8296" s="123">
        <v>17728</v>
      </c>
      <c r="Q8296" s="124">
        <v>17402</v>
      </c>
      <c r="R8296" s="123">
        <v>18064</v>
      </c>
      <c r="S8296" s="124">
        <v>18954</v>
      </c>
      <c r="T8296" s="123">
        <v>19207</v>
      </c>
      <c r="U8296" s="124">
        <v>20449</v>
      </c>
      <c r="V8296" s="123">
        <v>20032</v>
      </c>
      <c r="W8296" s="124">
        <v>20539</v>
      </c>
      <c r="X8296" s="123">
        <v>21585</v>
      </c>
      <c r="Y8296" s="124">
        <v>22810</v>
      </c>
      <c r="Z8296" s="123">
        <v>23823</v>
      </c>
      <c r="AA8296" s="124">
        <v>24388</v>
      </c>
      <c r="AB8296" s="123">
        <v>23258</v>
      </c>
      <c r="AC8296" s="124">
        <v>23551</v>
      </c>
      <c r="AD8296" s="123">
        <v>25028</v>
      </c>
      <c r="AE8296" s="125">
        <v>25058</v>
      </c>
      <c r="AF8296" s="126">
        <v>25974</v>
      </c>
    </row>
    <row r="8297" spans="2:32">
      <c r="B8297" s="127">
        <v>8259</v>
      </c>
      <c r="C8297" s="128">
        <v>8259</v>
      </c>
      <c r="D8297" s="129">
        <v>345</v>
      </c>
      <c r="E8297" s="130">
        <v>12</v>
      </c>
      <c r="F8297" s="131">
        <v>11</v>
      </c>
      <c r="G8297" s="132" t="s">
        <v>485</v>
      </c>
      <c r="H8297" s="133">
        <v>12</v>
      </c>
      <c r="I8297" s="128">
        <v>10</v>
      </c>
      <c r="J8297" s="129" t="s">
        <v>485</v>
      </c>
      <c r="K8297" s="134">
        <v>3</v>
      </c>
      <c r="L8297" s="108"/>
      <c r="M8297" s="81">
        <v>15113</v>
      </c>
      <c r="N8297" s="135">
        <v>15593</v>
      </c>
      <c r="O8297" s="136">
        <v>17104</v>
      </c>
      <c r="P8297" s="135">
        <v>17475</v>
      </c>
      <c r="Q8297" s="136">
        <v>17204</v>
      </c>
      <c r="R8297" s="135">
        <v>17922</v>
      </c>
      <c r="S8297" s="136">
        <v>18811</v>
      </c>
      <c r="T8297" s="135">
        <v>19037</v>
      </c>
      <c r="U8297" s="136">
        <v>20324</v>
      </c>
      <c r="V8297" s="135">
        <v>19863</v>
      </c>
      <c r="W8297" s="136">
        <v>20458</v>
      </c>
      <c r="X8297" s="135">
        <v>21400</v>
      </c>
      <c r="Y8297" s="136">
        <v>22633</v>
      </c>
      <c r="Z8297" s="135">
        <v>23626</v>
      </c>
      <c r="AA8297" s="136">
        <v>24224</v>
      </c>
      <c r="AB8297" s="135">
        <v>23155</v>
      </c>
      <c r="AC8297" s="136">
        <v>23552</v>
      </c>
      <c r="AD8297" s="135">
        <v>24776</v>
      </c>
      <c r="AE8297" s="137">
        <v>24694</v>
      </c>
      <c r="AF8297" s="138">
        <v>25712</v>
      </c>
    </row>
    <row r="8298" spans="2:32">
      <c r="B8298" s="114">
        <v>8260</v>
      </c>
      <c r="C8298" s="115">
        <v>8260</v>
      </c>
      <c r="D8298" s="116">
        <v>345</v>
      </c>
      <c r="E8298" s="117">
        <v>12</v>
      </c>
      <c r="F8298" s="118">
        <v>11</v>
      </c>
      <c r="G8298" s="119" t="s">
        <v>485</v>
      </c>
      <c r="H8298" s="120">
        <v>12</v>
      </c>
      <c r="I8298" s="115">
        <v>10</v>
      </c>
      <c r="J8298" s="116" t="s">
        <v>485</v>
      </c>
      <c r="K8298" s="121">
        <v>4</v>
      </c>
      <c r="L8298" s="108"/>
      <c r="M8298" s="122">
        <v>15040</v>
      </c>
      <c r="N8298" s="123">
        <v>15523</v>
      </c>
      <c r="O8298" s="124">
        <v>17039</v>
      </c>
      <c r="P8298" s="123">
        <v>17330</v>
      </c>
      <c r="Q8298" s="124">
        <v>17021</v>
      </c>
      <c r="R8298" s="123">
        <v>17823</v>
      </c>
      <c r="S8298" s="124">
        <v>18642</v>
      </c>
      <c r="T8298" s="123">
        <v>18833</v>
      </c>
      <c r="U8298" s="124">
        <v>20095</v>
      </c>
      <c r="V8298" s="123">
        <v>19552</v>
      </c>
      <c r="W8298" s="124">
        <v>20236</v>
      </c>
      <c r="X8298" s="123">
        <v>21030</v>
      </c>
      <c r="Y8298" s="124">
        <v>22143</v>
      </c>
      <c r="Z8298" s="123">
        <v>23093</v>
      </c>
      <c r="AA8298" s="124">
        <v>23624</v>
      </c>
      <c r="AB8298" s="123">
        <v>22594</v>
      </c>
      <c r="AC8298" s="124">
        <v>23115</v>
      </c>
      <c r="AD8298" s="123">
        <v>24099</v>
      </c>
      <c r="AE8298" s="125">
        <v>23949</v>
      </c>
      <c r="AF8298" s="126">
        <v>25009</v>
      </c>
    </row>
    <row r="8299" spans="2:32">
      <c r="B8299" s="127">
        <v>8261</v>
      </c>
      <c r="C8299" s="128">
        <v>8261</v>
      </c>
      <c r="D8299" s="129">
        <v>345</v>
      </c>
      <c r="E8299" s="130">
        <v>12</v>
      </c>
      <c r="F8299" s="131">
        <v>11</v>
      </c>
      <c r="G8299" s="132" t="s">
        <v>485</v>
      </c>
      <c r="H8299" s="133">
        <v>12</v>
      </c>
      <c r="I8299" s="128">
        <v>10</v>
      </c>
      <c r="J8299" s="129" t="s">
        <v>485</v>
      </c>
      <c r="K8299" s="134">
        <v>5</v>
      </c>
      <c r="L8299" s="108"/>
      <c r="M8299" s="81">
        <v>15177</v>
      </c>
      <c r="N8299" s="135">
        <v>15681</v>
      </c>
      <c r="O8299" s="136">
        <v>17140</v>
      </c>
      <c r="P8299" s="135">
        <v>17277</v>
      </c>
      <c r="Q8299" s="136">
        <v>16886</v>
      </c>
      <c r="R8299" s="135">
        <v>17889</v>
      </c>
      <c r="S8299" s="136">
        <v>18620</v>
      </c>
      <c r="T8299" s="135">
        <v>18758</v>
      </c>
      <c r="U8299" s="136">
        <v>20025</v>
      </c>
      <c r="V8299" s="135">
        <v>19227</v>
      </c>
      <c r="W8299" s="136">
        <v>20113</v>
      </c>
      <c r="X8299" s="135">
        <v>20795</v>
      </c>
      <c r="Y8299" s="136">
        <v>21683</v>
      </c>
      <c r="Z8299" s="135">
        <v>22582</v>
      </c>
      <c r="AA8299" s="136">
        <v>23007</v>
      </c>
      <c r="AB8299" s="135">
        <v>21956</v>
      </c>
      <c r="AC8299" s="136">
        <v>22721</v>
      </c>
      <c r="AD8299" s="135">
        <v>23411</v>
      </c>
      <c r="AE8299" s="137">
        <v>23241</v>
      </c>
      <c r="AF8299" s="138">
        <v>24298</v>
      </c>
    </row>
    <row r="8300" spans="2:32">
      <c r="B8300" s="114">
        <v>8262</v>
      </c>
      <c r="C8300" s="115">
        <v>8262</v>
      </c>
      <c r="D8300" s="116">
        <v>345</v>
      </c>
      <c r="E8300" s="117">
        <v>12</v>
      </c>
      <c r="F8300" s="118">
        <v>11</v>
      </c>
      <c r="G8300" s="119" t="s">
        <v>485</v>
      </c>
      <c r="H8300" s="120">
        <v>12</v>
      </c>
      <c r="I8300" s="115">
        <v>10</v>
      </c>
      <c r="J8300" s="116" t="s">
        <v>485</v>
      </c>
      <c r="K8300" s="121">
        <v>6</v>
      </c>
      <c r="L8300" s="108"/>
      <c r="M8300" s="122">
        <v>15726</v>
      </c>
      <c r="N8300" s="123">
        <v>16301</v>
      </c>
      <c r="O8300" s="124">
        <v>17684</v>
      </c>
      <c r="P8300" s="123">
        <v>17415</v>
      </c>
      <c r="Q8300" s="124">
        <v>16864</v>
      </c>
      <c r="R8300" s="123">
        <v>18358</v>
      </c>
      <c r="S8300" s="124">
        <v>18992</v>
      </c>
      <c r="T8300" s="123">
        <v>19137</v>
      </c>
      <c r="U8300" s="124">
        <v>20328</v>
      </c>
      <c r="V8300" s="123">
        <v>18909</v>
      </c>
      <c r="W8300" s="124">
        <v>20324</v>
      </c>
      <c r="X8300" s="123">
        <v>20931</v>
      </c>
      <c r="Y8300" s="124">
        <v>21568</v>
      </c>
      <c r="Z8300" s="123">
        <v>22448</v>
      </c>
      <c r="AA8300" s="124">
        <v>22494</v>
      </c>
      <c r="AB8300" s="123">
        <v>21306</v>
      </c>
      <c r="AC8300" s="124">
        <v>22616</v>
      </c>
      <c r="AD8300" s="123">
        <v>23063</v>
      </c>
      <c r="AE8300" s="125">
        <v>22883</v>
      </c>
      <c r="AF8300" s="126">
        <v>23977</v>
      </c>
    </row>
    <row r="8301" spans="2:32">
      <c r="B8301" s="127">
        <v>8263</v>
      </c>
      <c r="C8301" s="128">
        <v>8263</v>
      </c>
      <c r="D8301" s="129">
        <v>345</v>
      </c>
      <c r="E8301" s="130">
        <v>12</v>
      </c>
      <c r="F8301" s="131">
        <v>11</v>
      </c>
      <c r="G8301" s="132" t="s">
        <v>485</v>
      </c>
      <c r="H8301" s="133">
        <v>12</v>
      </c>
      <c r="I8301" s="128">
        <v>10</v>
      </c>
      <c r="J8301" s="129" t="s">
        <v>485</v>
      </c>
      <c r="K8301" s="134">
        <v>7</v>
      </c>
      <c r="L8301" s="108"/>
      <c r="M8301" s="81">
        <v>16927</v>
      </c>
      <c r="N8301" s="135">
        <v>17606</v>
      </c>
      <c r="O8301" s="136">
        <v>19031</v>
      </c>
      <c r="P8301" s="135">
        <v>17865</v>
      </c>
      <c r="Q8301" s="136">
        <v>17243</v>
      </c>
      <c r="R8301" s="135">
        <v>19429</v>
      </c>
      <c r="S8301" s="136">
        <v>20088</v>
      </c>
      <c r="T8301" s="135">
        <v>20327</v>
      </c>
      <c r="U8301" s="136">
        <v>21440</v>
      </c>
      <c r="V8301" s="135">
        <v>19057</v>
      </c>
      <c r="W8301" s="136">
        <v>21322</v>
      </c>
      <c r="X8301" s="135">
        <v>21579</v>
      </c>
      <c r="Y8301" s="136">
        <v>22423</v>
      </c>
      <c r="Z8301" s="135">
        <v>23295</v>
      </c>
      <c r="AA8301" s="136">
        <v>22434</v>
      </c>
      <c r="AB8301" s="135">
        <v>21260</v>
      </c>
      <c r="AC8301" s="136">
        <v>23384</v>
      </c>
      <c r="AD8301" s="135">
        <v>23734</v>
      </c>
      <c r="AE8301" s="137">
        <v>23536</v>
      </c>
      <c r="AF8301" s="138">
        <v>24721</v>
      </c>
    </row>
    <row r="8302" spans="2:32">
      <c r="B8302" s="114">
        <v>8264</v>
      </c>
      <c r="C8302" s="115">
        <v>8264</v>
      </c>
      <c r="D8302" s="116">
        <v>345</v>
      </c>
      <c r="E8302" s="117">
        <v>12</v>
      </c>
      <c r="F8302" s="118">
        <v>11</v>
      </c>
      <c r="G8302" s="119" t="s">
        <v>485</v>
      </c>
      <c r="H8302" s="120">
        <v>12</v>
      </c>
      <c r="I8302" s="115">
        <v>10</v>
      </c>
      <c r="J8302" s="116" t="s">
        <v>485</v>
      </c>
      <c r="K8302" s="121">
        <v>8</v>
      </c>
      <c r="L8302" s="108"/>
      <c r="M8302" s="122">
        <v>18227</v>
      </c>
      <c r="N8302" s="123">
        <v>19073</v>
      </c>
      <c r="O8302" s="124">
        <v>20602</v>
      </c>
      <c r="P8302" s="123">
        <v>18580</v>
      </c>
      <c r="Q8302" s="124">
        <v>17854</v>
      </c>
      <c r="R8302" s="123">
        <v>20644</v>
      </c>
      <c r="S8302" s="124">
        <v>21409</v>
      </c>
      <c r="T8302" s="123">
        <v>21796</v>
      </c>
      <c r="U8302" s="124">
        <v>22951</v>
      </c>
      <c r="V8302" s="123">
        <v>19692</v>
      </c>
      <c r="W8302" s="124">
        <v>22685</v>
      </c>
      <c r="X8302" s="123">
        <v>22514</v>
      </c>
      <c r="Y8302" s="124">
        <v>23518</v>
      </c>
      <c r="Z8302" s="123">
        <v>24646</v>
      </c>
      <c r="AA8302" s="124">
        <v>22896</v>
      </c>
      <c r="AB8302" s="123">
        <v>21760</v>
      </c>
      <c r="AC8302" s="124">
        <v>24663</v>
      </c>
      <c r="AD8302" s="123">
        <v>24723</v>
      </c>
      <c r="AE8302" s="125">
        <v>24836</v>
      </c>
      <c r="AF8302" s="126">
        <v>26023</v>
      </c>
    </row>
    <row r="8303" spans="2:32">
      <c r="B8303" s="127">
        <v>8265</v>
      </c>
      <c r="C8303" s="128">
        <v>8265</v>
      </c>
      <c r="D8303" s="129">
        <v>345</v>
      </c>
      <c r="E8303" s="130">
        <v>12</v>
      </c>
      <c r="F8303" s="131">
        <v>11</v>
      </c>
      <c r="G8303" s="132" t="s">
        <v>485</v>
      </c>
      <c r="H8303" s="133">
        <v>12</v>
      </c>
      <c r="I8303" s="128">
        <v>10</v>
      </c>
      <c r="J8303" s="129" t="s">
        <v>485</v>
      </c>
      <c r="K8303" s="134">
        <v>9</v>
      </c>
      <c r="L8303" s="108"/>
      <c r="M8303" s="81">
        <v>18562</v>
      </c>
      <c r="N8303" s="135">
        <v>19429</v>
      </c>
      <c r="O8303" s="136">
        <v>20970</v>
      </c>
      <c r="P8303" s="135">
        <v>19209</v>
      </c>
      <c r="Q8303" s="136">
        <v>18457</v>
      </c>
      <c r="R8303" s="135">
        <v>21003</v>
      </c>
      <c r="S8303" s="136">
        <v>21787</v>
      </c>
      <c r="T8303" s="135">
        <v>22201</v>
      </c>
      <c r="U8303" s="136">
        <v>23318</v>
      </c>
      <c r="V8303" s="135">
        <v>20359</v>
      </c>
      <c r="W8303" s="136">
        <v>23033</v>
      </c>
      <c r="X8303" s="135">
        <v>22804</v>
      </c>
      <c r="Y8303" s="136">
        <v>23662</v>
      </c>
      <c r="Z8303" s="135">
        <v>24900</v>
      </c>
      <c r="AA8303" s="136">
        <v>23352</v>
      </c>
      <c r="AB8303" s="135">
        <v>22263</v>
      </c>
      <c r="AC8303" s="136">
        <v>24950</v>
      </c>
      <c r="AD8303" s="135">
        <v>24791</v>
      </c>
      <c r="AE8303" s="137">
        <v>25182</v>
      </c>
      <c r="AF8303" s="138">
        <v>26239</v>
      </c>
    </row>
    <row r="8304" spans="2:32">
      <c r="B8304" s="114">
        <v>8266</v>
      </c>
      <c r="C8304" s="115">
        <v>8266</v>
      </c>
      <c r="D8304" s="116">
        <v>345</v>
      </c>
      <c r="E8304" s="117">
        <v>12</v>
      </c>
      <c r="F8304" s="118">
        <v>11</v>
      </c>
      <c r="G8304" s="119" t="s">
        <v>485</v>
      </c>
      <c r="H8304" s="120">
        <v>12</v>
      </c>
      <c r="I8304" s="115">
        <v>10</v>
      </c>
      <c r="J8304" s="116" t="s">
        <v>485</v>
      </c>
      <c r="K8304" s="121">
        <v>10</v>
      </c>
      <c r="L8304" s="108"/>
      <c r="M8304" s="122">
        <v>18396</v>
      </c>
      <c r="N8304" s="123">
        <v>19379</v>
      </c>
      <c r="O8304" s="124">
        <v>20907</v>
      </c>
      <c r="P8304" s="123">
        <v>19544</v>
      </c>
      <c r="Q8304" s="124">
        <v>18867</v>
      </c>
      <c r="R8304" s="123">
        <v>21011</v>
      </c>
      <c r="S8304" s="124">
        <v>21767</v>
      </c>
      <c r="T8304" s="123">
        <v>22189</v>
      </c>
      <c r="U8304" s="124">
        <v>23299</v>
      </c>
      <c r="V8304" s="123">
        <v>20830</v>
      </c>
      <c r="W8304" s="124">
        <v>22967</v>
      </c>
      <c r="X8304" s="123">
        <v>22959</v>
      </c>
      <c r="Y8304" s="124">
        <v>23565</v>
      </c>
      <c r="Z8304" s="123">
        <v>24770</v>
      </c>
      <c r="AA8304" s="124">
        <v>23800</v>
      </c>
      <c r="AB8304" s="123">
        <v>22764</v>
      </c>
      <c r="AC8304" s="124">
        <v>24907</v>
      </c>
      <c r="AD8304" s="123">
        <v>24720</v>
      </c>
      <c r="AE8304" s="125">
        <v>25285</v>
      </c>
      <c r="AF8304" s="126">
        <v>26130</v>
      </c>
    </row>
    <row r="8305" spans="2:32">
      <c r="B8305" s="127">
        <v>8267</v>
      </c>
      <c r="C8305" s="128">
        <v>8267</v>
      </c>
      <c r="D8305" s="129">
        <v>345</v>
      </c>
      <c r="E8305" s="130">
        <v>12</v>
      </c>
      <c r="F8305" s="131">
        <v>11</v>
      </c>
      <c r="G8305" s="132" t="s">
        <v>485</v>
      </c>
      <c r="H8305" s="133">
        <v>12</v>
      </c>
      <c r="I8305" s="128">
        <v>10</v>
      </c>
      <c r="J8305" s="129" t="s">
        <v>485</v>
      </c>
      <c r="K8305" s="134">
        <v>11</v>
      </c>
      <c r="L8305" s="108"/>
      <c r="M8305" s="81">
        <v>18390</v>
      </c>
      <c r="N8305" s="135">
        <v>19501</v>
      </c>
      <c r="O8305" s="136">
        <v>21001</v>
      </c>
      <c r="P8305" s="135">
        <v>19698</v>
      </c>
      <c r="Q8305" s="136">
        <v>19152</v>
      </c>
      <c r="R8305" s="135">
        <v>21153</v>
      </c>
      <c r="S8305" s="136">
        <v>21876</v>
      </c>
      <c r="T8305" s="135">
        <v>22335</v>
      </c>
      <c r="U8305" s="136">
        <v>23384</v>
      </c>
      <c r="V8305" s="135">
        <v>21186</v>
      </c>
      <c r="W8305" s="136">
        <v>22998</v>
      </c>
      <c r="X8305" s="135">
        <v>23235</v>
      </c>
      <c r="Y8305" s="136">
        <v>23302</v>
      </c>
      <c r="Z8305" s="135">
        <v>24566</v>
      </c>
      <c r="AA8305" s="136">
        <v>24081</v>
      </c>
      <c r="AB8305" s="135">
        <v>23181</v>
      </c>
      <c r="AC8305" s="136">
        <v>24963</v>
      </c>
      <c r="AD8305" s="135">
        <v>24517</v>
      </c>
      <c r="AE8305" s="137">
        <v>25545</v>
      </c>
      <c r="AF8305" s="138">
        <v>25948</v>
      </c>
    </row>
    <row r="8306" spans="2:32">
      <c r="B8306" s="114">
        <v>8268</v>
      </c>
      <c r="C8306" s="115">
        <v>8268</v>
      </c>
      <c r="D8306" s="116">
        <v>345</v>
      </c>
      <c r="E8306" s="117">
        <v>12</v>
      </c>
      <c r="F8306" s="118">
        <v>11</v>
      </c>
      <c r="G8306" s="119" t="s">
        <v>485</v>
      </c>
      <c r="H8306" s="120">
        <v>12</v>
      </c>
      <c r="I8306" s="115">
        <v>10</v>
      </c>
      <c r="J8306" s="116" t="s">
        <v>485</v>
      </c>
      <c r="K8306" s="121">
        <v>12</v>
      </c>
      <c r="L8306" s="108"/>
      <c r="M8306" s="122">
        <v>18337</v>
      </c>
      <c r="N8306" s="123">
        <v>19456</v>
      </c>
      <c r="O8306" s="124">
        <v>21024</v>
      </c>
      <c r="P8306" s="123">
        <v>19687</v>
      </c>
      <c r="Q8306" s="124">
        <v>19310</v>
      </c>
      <c r="R8306" s="123">
        <v>21060</v>
      </c>
      <c r="S8306" s="124">
        <v>21871</v>
      </c>
      <c r="T8306" s="123">
        <v>22266</v>
      </c>
      <c r="U8306" s="124">
        <v>23388</v>
      </c>
      <c r="V8306" s="123">
        <v>21324</v>
      </c>
      <c r="W8306" s="124">
        <v>22906</v>
      </c>
      <c r="X8306" s="123">
        <v>23149</v>
      </c>
      <c r="Y8306" s="124">
        <v>23079</v>
      </c>
      <c r="Z8306" s="123">
        <v>24262</v>
      </c>
      <c r="AA8306" s="124">
        <v>24060</v>
      </c>
      <c r="AB8306" s="123">
        <v>23313</v>
      </c>
      <c r="AC8306" s="124">
        <v>24872</v>
      </c>
      <c r="AD8306" s="123">
        <v>24297</v>
      </c>
      <c r="AE8306" s="125">
        <v>25526</v>
      </c>
      <c r="AF8306" s="126">
        <v>25661</v>
      </c>
    </row>
    <row r="8307" spans="2:32">
      <c r="B8307" s="127">
        <v>8269</v>
      </c>
      <c r="C8307" s="128">
        <v>8269</v>
      </c>
      <c r="D8307" s="129">
        <v>345</v>
      </c>
      <c r="E8307" s="130">
        <v>12</v>
      </c>
      <c r="F8307" s="131">
        <v>11</v>
      </c>
      <c r="G8307" s="132" t="s">
        <v>485</v>
      </c>
      <c r="H8307" s="133">
        <v>12</v>
      </c>
      <c r="I8307" s="128">
        <v>10</v>
      </c>
      <c r="J8307" s="129" t="s">
        <v>485</v>
      </c>
      <c r="K8307" s="134">
        <v>13</v>
      </c>
      <c r="L8307" s="108"/>
      <c r="M8307" s="81">
        <v>18263</v>
      </c>
      <c r="N8307" s="135">
        <v>19305</v>
      </c>
      <c r="O8307" s="136">
        <v>20839</v>
      </c>
      <c r="P8307" s="135">
        <v>19525</v>
      </c>
      <c r="Q8307" s="136">
        <v>19359</v>
      </c>
      <c r="R8307" s="135">
        <v>20966</v>
      </c>
      <c r="S8307" s="136">
        <v>21785</v>
      </c>
      <c r="T8307" s="135">
        <v>22133</v>
      </c>
      <c r="U8307" s="136">
        <v>23227</v>
      </c>
      <c r="V8307" s="135">
        <v>21339</v>
      </c>
      <c r="W8307" s="136">
        <v>22785</v>
      </c>
      <c r="X8307" s="135">
        <v>23038</v>
      </c>
      <c r="Y8307" s="136">
        <v>22780</v>
      </c>
      <c r="Z8307" s="135">
        <v>23854</v>
      </c>
      <c r="AA8307" s="136">
        <v>23756</v>
      </c>
      <c r="AB8307" s="135">
        <v>23206</v>
      </c>
      <c r="AC8307" s="136">
        <v>24642</v>
      </c>
      <c r="AD8307" s="135">
        <v>23983</v>
      </c>
      <c r="AE8307" s="137">
        <v>25379</v>
      </c>
      <c r="AF8307" s="138">
        <v>25258</v>
      </c>
    </row>
    <row r="8308" spans="2:32">
      <c r="B8308" s="114">
        <v>8270</v>
      </c>
      <c r="C8308" s="115">
        <v>8270</v>
      </c>
      <c r="D8308" s="116">
        <v>345</v>
      </c>
      <c r="E8308" s="117">
        <v>12</v>
      </c>
      <c r="F8308" s="118">
        <v>11</v>
      </c>
      <c r="G8308" s="119" t="s">
        <v>485</v>
      </c>
      <c r="H8308" s="120">
        <v>12</v>
      </c>
      <c r="I8308" s="115">
        <v>10</v>
      </c>
      <c r="J8308" s="116" t="s">
        <v>485</v>
      </c>
      <c r="K8308" s="121">
        <v>14</v>
      </c>
      <c r="L8308" s="108"/>
      <c r="M8308" s="122">
        <v>18205</v>
      </c>
      <c r="N8308" s="123">
        <v>19060</v>
      </c>
      <c r="O8308" s="124">
        <v>20572</v>
      </c>
      <c r="P8308" s="123">
        <v>19367</v>
      </c>
      <c r="Q8308" s="124">
        <v>19205</v>
      </c>
      <c r="R8308" s="123">
        <v>20788</v>
      </c>
      <c r="S8308" s="124">
        <v>21518</v>
      </c>
      <c r="T8308" s="123">
        <v>21820</v>
      </c>
      <c r="U8308" s="124">
        <v>22880</v>
      </c>
      <c r="V8308" s="123">
        <v>21114</v>
      </c>
      <c r="W8308" s="124">
        <v>22625</v>
      </c>
      <c r="X8308" s="123">
        <v>22757</v>
      </c>
      <c r="Y8308" s="124">
        <v>22581</v>
      </c>
      <c r="Z8308" s="123">
        <v>23512</v>
      </c>
      <c r="AA8308" s="124">
        <v>23584</v>
      </c>
      <c r="AB8308" s="123">
        <v>23042</v>
      </c>
      <c r="AC8308" s="124">
        <v>24544</v>
      </c>
      <c r="AD8308" s="123">
        <v>23760</v>
      </c>
      <c r="AE8308" s="125">
        <v>24978</v>
      </c>
      <c r="AF8308" s="126">
        <v>24896</v>
      </c>
    </row>
    <row r="8309" spans="2:32">
      <c r="B8309" s="127">
        <v>8271</v>
      </c>
      <c r="C8309" s="128">
        <v>8271</v>
      </c>
      <c r="D8309" s="129">
        <v>345</v>
      </c>
      <c r="E8309" s="130">
        <v>12</v>
      </c>
      <c r="F8309" s="131">
        <v>11</v>
      </c>
      <c r="G8309" s="132" t="s">
        <v>485</v>
      </c>
      <c r="H8309" s="133">
        <v>12</v>
      </c>
      <c r="I8309" s="128">
        <v>10</v>
      </c>
      <c r="J8309" s="129" t="s">
        <v>485</v>
      </c>
      <c r="K8309" s="134">
        <v>15</v>
      </c>
      <c r="L8309" s="108"/>
      <c r="M8309" s="81">
        <v>18211</v>
      </c>
      <c r="N8309" s="135">
        <v>18948</v>
      </c>
      <c r="O8309" s="136">
        <v>20322</v>
      </c>
      <c r="P8309" s="135">
        <v>19232</v>
      </c>
      <c r="Q8309" s="136">
        <v>19189</v>
      </c>
      <c r="R8309" s="135">
        <v>20630</v>
      </c>
      <c r="S8309" s="136">
        <v>21459</v>
      </c>
      <c r="T8309" s="135">
        <v>21556</v>
      </c>
      <c r="U8309" s="136">
        <v>22485</v>
      </c>
      <c r="V8309" s="135">
        <v>20987</v>
      </c>
      <c r="W8309" s="136">
        <v>22458</v>
      </c>
      <c r="X8309" s="135">
        <v>22469</v>
      </c>
      <c r="Y8309" s="136">
        <v>22868</v>
      </c>
      <c r="Z8309" s="135">
        <v>23322</v>
      </c>
      <c r="AA8309" s="136">
        <v>23029</v>
      </c>
      <c r="AB8309" s="135">
        <v>22625</v>
      </c>
      <c r="AC8309" s="136">
        <v>24086</v>
      </c>
      <c r="AD8309" s="135">
        <v>24020</v>
      </c>
      <c r="AE8309" s="137">
        <v>24605</v>
      </c>
      <c r="AF8309" s="138">
        <v>24676</v>
      </c>
    </row>
    <row r="8310" spans="2:32">
      <c r="B8310" s="114">
        <v>8272</v>
      </c>
      <c r="C8310" s="115">
        <v>8272</v>
      </c>
      <c r="D8310" s="116">
        <v>345</v>
      </c>
      <c r="E8310" s="117">
        <v>12</v>
      </c>
      <c r="F8310" s="118">
        <v>11</v>
      </c>
      <c r="G8310" s="119" t="s">
        <v>485</v>
      </c>
      <c r="H8310" s="120">
        <v>12</v>
      </c>
      <c r="I8310" s="115">
        <v>10</v>
      </c>
      <c r="J8310" s="116" t="s">
        <v>485</v>
      </c>
      <c r="K8310" s="121">
        <v>16</v>
      </c>
      <c r="L8310" s="108"/>
      <c r="M8310" s="122">
        <v>18538</v>
      </c>
      <c r="N8310" s="123">
        <v>19191</v>
      </c>
      <c r="O8310" s="124">
        <v>20356</v>
      </c>
      <c r="P8310" s="123">
        <v>19293</v>
      </c>
      <c r="Q8310" s="124">
        <v>19416</v>
      </c>
      <c r="R8310" s="123">
        <v>20918</v>
      </c>
      <c r="S8310" s="124">
        <v>21604</v>
      </c>
      <c r="T8310" s="123">
        <v>21559</v>
      </c>
      <c r="U8310" s="124">
        <v>22260</v>
      </c>
      <c r="V8310" s="123">
        <v>21041</v>
      </c>
      <c r="W8310" s="124">
        <v>22428</v>
      </c>
      <c r="X8310" s="123">
        <v>22694</v>
      </c>
      <c r="Y8310" s="124">
        <v>23227</v>
      </c>
      <c r="Z8310" s="123">
        <v>23312</v>
      </c>
      <c r="AA8310" s="124">
        <v>22656</v>
      </c>
      <c r="AB8310" s="123">
        <v>22479</v>
      </c>
      <c r="AC8310" s="124">
        <v>23858</v>
      </c>
      <c r="AD8310" s="123">
        <v>24339</v>
      </c>
      <c r="AE8310" s="125">
        <v>24406</v>
      </c>
      <c r="AF8310" s="126">
        <v>24610</v>
      </c>
    </row>
    <row r="8311" spans="2:32">
      <c r="B8311" s="127">
        <v>8273</v>
      </c>
      <c r="C8311" s="128">
        <v>8273</v>
      </c>
      <c r="D8311" s="129">
        <v>345</v>
      </c>
      <c r="E8311" s="130">
        <v>12</v>
      </c>
      <c r="F8311" s="131">
        <v>11</v>
      </c>
      <c r="G8311" s="132" t="s">
        <v>485</v>
      </c>
      <c r="H8311" s="133">
        <v>12</v>
      </c>
      <c r="I8311" s="128">
        <v>10</v>
      </c>
      <c r="J8311" s="129" t="s">
        <v>485</v>
      </c>
      <c r="K8311" s="134">
        <v>17</v>
      </c>
      <c r="L8311" s="108"/>
      <c r="M8311" s="81">
        <v>19505</v>
      </c>
      <c r="N8311" s="135">
        <v>20121</v>
      </c>
      <c r="O8311" s="136">
        <v>21226</v>
      </c>
      <c r="P8311" s="135">
        <v>20128</v>
      </c>
      <c r="Q8311" s="136">
        <v>20458</v>
      </c>
      <c r="R8311" s="135">
        <v>21830</v>
      </c>
      <c r="S8311" s="136">
        <v>22581</v>
      </c>
      <c r="T8311" s="135">
        <v>22489</v>
      </c>
      <c r="U8311" s="136">
        <v>22958</v>
      </c>
      <c r="V8311" s="135">
        <v>22046</v>
      </c>
      <c r="W8311" s="136">
        <v>23266</v>
      </c>
      <c r="X8311" s="135">
        <v>23502</v>
      </c>
      <c r="Y8311" s="136">
        <v>24236</v>
      </c>
      <c r="Z8311" s="135">
        <v>24337</v>
      </c>
      <c r="AA8311" s="136">
        <v>23395</v>
      </c>
      <c r="AB8311" s="135">
        <v>23532</v>
      </c>
      <c r="AC8311" s="136">
        <v>24720</v>
      </c>
      <c r="AD8311" s="135">
        <v>25395</v>
      </c>
      <c r="AE8311" s="137">
        <v>25358</v>
      </c>
      <c r="AF8311" s="138">
        <v>25639</v>
      </c>
    </row>
    <row r="8312" spans="2:32">
      <c r="B8312" s="114">
        <v>8274</v>
      </c>
      <c r="C8312" s="115">
        <v>8274</v>
      </c>
      <c r="D8312" s="116">
        <v>345</v>
      </c>
      <c r="E8312" s="117">
        <v>12</v>
      </c>
      <c r="F8312" s="118">
        <v>11</v>
      </c>
      <c r="G8312" s="119" t="s">
        <v>485</v>
      </c>
      <c r="H8312" s="120">
        <v>12</v>
      </c>
      <c r="I8312" s="115">
        <v>10</v>
      </c>
      <c r="J8312" s="116" t="s">
        <v>485</v>
      </c>
      <c r="K8312" s="121">
        <v>18</v>
      </c>
      <c r="L8312" s="108"/>
      <c r="M8312" s="122">
        <v>20341</v>
      </c>
      <c r="N8312" s="123">
        <v>21099</v>
      </c>
      <c r="O8312" s="124">
        <v>22063</v>
      </c>
      <c r="P8312" s="123">
        <v>21310</v>
      </c>
      <c r="Q8312" s="124">
        <v>21386</v>
      </c>
      <c r="R8312" s="123">
        <v>22464</v>
      </c>
      <c r="S8312" s="124">
        <v>23159</v>
      </c>
      <c r="T8312" s="123">
        <v>23385</v>
      </c>
      <c r="U8312" s="124">
        <v>23802</v>
      </c>
      <c r="V8312" s="123">
        <v>23019</v>
      </c>
      <c r="W8312" s="124">
        <v>24026</v>
      </c>
      <c r="X8312" s="123">
        <v>24133</v>
      </c>
      <c r="Y8312" s="124">
        <v>24963</v>
      </c>
      <c r="Z8312" s="123">
        <v>25530</v>
      </c>
      <c r="AA8312" s="124">
        <v>24810</v>
      </c>
      <c r="AB8312" s="123">
        <v>24743</v>
      </c>
      <c r="AC8312" s="124">
        <v>25764</v>
      </c>
      <c r="AD8312" s="123">
        <v>26240</v>
      </c>
      <c r="AE8312" s="125">
        <v>26652</v>
      </c>
      <c r="AF8312" s="126">
        <v>26921</v>
      </c>
    </row>
    <row r="8313" spans="2:32">
      <c r="B8313" s="127">
        <v>8275</v>
      </c>
      <c r="C8313" s="128">
        <v>8275</v>
      </c>
      <c r="D8313" s="129">
        <v>345</v>
      </c>
      <c r="E8313" s="130">
        <v>12</v>
      </c>
      <c r="F8313" s="131">
        <v>11</v>
      </c>
      <c r="G8313" s="132" t="s">
        <v>485</v>
      </c>
      <c r="H8313" s="133">
        <v>12</v>
      </c>
      <c r="I8313" s="128">
        <v>10</v>
      </c>
      <c r="J8313" s="129" t="s">
        <v>485</v>
      </c>
      <c r="K8313" s="134">
        <v>19</v>
      </c>
      <c r="L8313" s="108"/>
      <c r="M8313" s="81">
        <v>20042</v>
      </c>
      <c r="N8313" s="135">
        <v>21076</v>
      </c>
      <c r="O8313" s="136">
        <v>21794</v>
      </c>
      <c r="P8313" s="135">
        <v>21148</v>
      </c>
      <c r="Q8313" s="136">
        <v>21200</v>
      </c>
      <c r="R8313" s="135">
        <v>22149</v>
      </c>
      <c r="S8313" s="136">
        <v>22921</v>
      </c>
      <c r="T8313" s="135">
        <v>23474</v>
      </c>
      <c r="U8313" s="136">
        <v>23790</v>
      </c>
      <c r="V8313" s="135">
        <v>22951</v>
      </c>
      <c r="W8313" s="136">
        <v>24032</v>
      </c>
      <c r="X8313" s="135">
        <v>24208</v>
      </c>
      <c r="Y8313" s="136">
        <v>25011</v>
      </c>
      <c r="Z8313" s="135">
        <v>25866</v>
      </c>
      <c r="AA8313" s="136">
        <v>25222</v>
      </c>
      <c r="AB8313" s="135">
        <v>24906</v>
      </c>
      <c r="AC8313" s="136">
        <v>26038</v>
      </c>
      <c r="AD8313" s="135">
        <v>26480</v>
      </c>
      <c r="AE8313" s="137">
        <v>27266</v>
      </c>
      <c r="AF8313" s="138">
        <v>27402</v>
      </c>
    </row>
    <row r="8314" spans="2:32">
      <c r="B8314" s="114">
        <v>8276</v>
      </c>
      <c r="C8314" s="115">
        <v>8276</v>
      </c>
      <c r="D8314" s="116">
        <v>345</v>
      </c>
      <c r="E8314" s="117">
        <v>12</v>
      </c>
      <c r="F8314" s="118">
        <v>11</v>
      </c>
      <c r="G8314" s="119" t="s">
        <v>485</v>
      </c>
      <c r="H8314" s="120">
        <v>12</v>
      </c>
      <c r="I8314" s="115">
        <v>10</v>
      </c>
      <c r="J8314" s="116" t="s">
        <v>485</v>
      </c>
      <c r="K8314" s="121">
        <v>20</v>
      </c>
      <c r="L8314" s="108"/>
      <c r="M8314" s="122">
        <v>19714</v>
      </c>
      <c r="N8314" s="123">
        <v>20960</v>
      </c>
      <c r="O8314" s="124">
        <v>21581</v>
      </c>
      <c r="P8314" s="123">
        <v>20676</v>
      </c>
      <c r="Q8314" s="124">
        <v>20907</v>
      </c>
      <c r="R8314" s="123">
        <v>22077</v>
      </c>
      <c r="S8314" s="124">
        <v>22795</v>
      </c>
      <c r="T8314" s="123">
        <v>23511</v>
      </c>
      <c r="U8314" s="124">
        <v>23822</v>
      </c>
      <c r="V8314" s="123">
        <v>22759</v>
      </c>
      <c r="W8314" s="124">
        <v>24059</v>
      </c>
      <c r="X8314" s="123">
        <v>24555</v>
      </c>
      <c r="Y8314" s="124">
        <v>25433</v>
      </c>
      <c r="Z8314" s="123">
        <v>26302</v>
      </c>
      <c r="AA8314" s="124">
        <v>25396</v>
      </c>
      <c r="AB8314" s="123">
        <v>25117</v>
      </c>
      <c r="AC8314" s="124">
        <v>26248</v>
      </c>
      <c r="AD8314" s="123">
        <v>27135</v>
      </c>
      <c r="AE8314" s="125">
        <v>27847</v>
      </c>
      <c r="AF8314" s="126">
        <v>28007</v>
      </c>
    </row>
    <row r="8315" spans="2:32">
      <c r="B8315" s="127">
        <v>8277</v>
      </c>
      <c r="C8315" s="128">
        <v>8277</v>
      </c>
      <c r="D8315" s="129">
        <v>345</v>
      </c>
      <c r="E8315" s="130">
        <v>12</v>
      </c>
      <c r="F8315" s="131">
        <v>11</v>
      </c>
      <c r="G8315" s="132" t="s">
        <v>485</v>
      </c>
      <c r="H8315" s="133">
        <v>12</v>
      </c>
      <c r="I8315" s="128">
        <v>10</v>
      </c>
      <c r="J8315" s="129" t="s">
        <v>485</v>
      </c>
      <c r="K8315" s="134">
        <v>21</v>
      </c>
      <c r="L8315" s="108"/>
      <c r="M8315" s="81">
        <v>19413</v>
      </c>
      <c r="N8315" s="135">
        <v>20846</v>
      </c>
      <c r="O8315" s="136">
        <v>21326</v>
      </c>
      <c r="P8315" s="135">
        <v>20428</v>
      </c>
      <c r="Q8315" s="136">
        <v>20675</v>
      </c>
      <c r="R8315" s="135">
        <v>21943</v>
      </c>
      <c r="S8315" s="136">
        <v>22688</v>
      </c>
      <c r="T8315" s="135">
        <v>23650</v>
      </c>
      <c r="U8315" s="136">
        <v>23890</v>
      </c>
      <c r="V8315" s="135">
        <v>22785</v>
      </c>
      <c r="W8315" s="136">
        <v>24113</v>
      </c>
      <c r="X8315" s="135">
        <v>24912</v>
      </c>
      <c r="Y8315" s="136">
        <v>25873</v>
      </c>
      <c r="Z8315" s="135">
        <v>26823</v>
      </c>
      <c r="AA8315" s="136">
        <v>25910</v>
      </c>
      <c r="AB8315" s="135">
        <v>25526</v>
      </c>
      <c r="AC8315" s="136">
        <v>26648</v>
      </c>
      <c r="AD8315" s="135">
        <v>27850</v>
      </c>
      <c r="AE8315" s="137">
        <v>28744</v>
      </c>
      <c r="AF8315" s="138">
        <v>28761</v>
      </c>
    </row>
    <row r="8316" spans="2:32">
      <c r="B8316" s="114">
        <v>8278</v>
      </c>
      <c r="C8316" s="115">
        <v>8278</v>
      </c>
      <c r="D8316" s="116">
        <v>345</v>
      </c>
      <c r="E8316" s="117">
        <v>12</v>
      </c>
      <c r="F8316" s="118">
        <v>11</v>
      </c>
      <c r="G8316" s="119" t="s">
        <v>485</v>
      </c>
      <c r="H8316" s="120">
        <v>12</v>
      </c>
      <c r="I8316" s="115">
        <v>10</v>
      </c>
      <c r="J8316" s="116" t="s">
        <v>485</v>
      </c>
      <c r="K8316" s="121">
        <v>22</v>
      </c>
      <c r="L8316" s="108"/>
      <c r="M8316" s="122">
        <v>18665</v>
      </c>
      <c r="N8316" s="123">
        <v>20134</v>
      </c>
      <c r="O8316" s="124">
        <v>20735</v>
      </c>
      <c r="P8316" s="123">
        <v>19849</v>
      </c>
      <c r="Q8316" s="124">
        <v>20117</v>
      </c>
      <c r="R8316" s="123">
        <v>21374</v>
      </c>
      <c r="S8316" s="124">
        <v>22195</v>
      </c>
      <c r="T8316" s="123">
        <v>23096</v>
      </c>
      <c r="U8316" s="124">
        <v>23521</v>
      </c>
      <c r="V8316" s="123">
        <v>22432</v>
      </c>
      <c r="W8316" s="124">
        <v>23701</v>
      </c>
      <c r="X8316" s="123">
        <v>24671</v>
      </c>
      <c r="Y8316" s="124">
        <v>25754</v>
      </c>
      <c r="Z8316" s="123">
        <v>26733</v>
      </c>
      <c r="AA8316" s="124">
        <v>25800</v>
      </c>
      <c r="AB8316" s="123">
        <v>25382</v>
      </c>
      <c r="AC8316" s="124">
        <v>26428</v>
      </c>
      <c r="AD8316" s="123">
        <v>27912</v>
      </c>
      <c r="AE8316" s="125">
        <v>28646</v>
      </c>
      <c r="AF8316" s="126">
        <v>28815</v>
      </c>
    </row>
    <row r="8317" spans="2:32">
      <c r="B8317" s="127">
        <v>8279</v>
      </c>
      <c r="C8317" s="128">
        <v>8279</v>
      </c>
      <c r="D8317" s="129">
        <v>345</v>
      </c>
      <c r="E8317" s="130">
        <v>12</v>
      </c>
      <c r="F8317" s="131">
        <v>11</v>
      </c>
      <c r="G8317" s="132" t="s">
        <v>485</v>
      </c>
      <c r="H8317" s="133">
        <v>12</v>
      </c>
      <c r="I8317" s="128">
        <v>10</v>
      </c>
      <c r="J8317" s="129" t="s">
        <v>485</v>
      </c>
      <c r="K8317" s="134">
        <v>23</v>
      </c>
      <c r="L8317" s="108"/>
      <c r="M8317" s="81">
        <v>17636</v>
      </c>
      <c r="N8317" s="135">
        <v>19050</v>
      </c>
      <c r="O8317" s="136">
        <v>19780</v>
      </c>
      <c r="P8317" s="135">
        <v>19164</v>
      </c>
      <c r="Q8317" s="136">
        <v>19343</v>
      </c>
      <c r="R8317" s="135">
        <v>20490</v>
      </c>
      <c r="S8317" s="136">
        <v>21329</v>
      </c>
      <c r="T8317" s="135">
        <v>22174</v>
      </c>
      <c r="U8317" s="136">
        <v>22742</v>
      </c>
      <c r="V8317" s="135">
        <v>21800</v>
      </c>
      <c r="W8317" s="136">
        <v>22893</v>
      </c>
      <c r="X8317" s="135">
        <v>23979</v>
      </c>
      <c r="Y8317" s="136">
        <v>25048</v>
      </c>
      <c r="Z8317" s="135">
        <v>26078</v>
      </c>
      <c r="AA8317" s="136">
        <v>25589</v>
      </c>
      <c r="AB8317" s="135">
        <v>25049</v>
      </c>
      <c r="AC8317" s="136">
        <v>25898</v>
      </c>
      <c r="AD8317" s="135">
        <v>27292</v>
      </c>
      <c r="AE8317" s="137">
        <v>27991</v>
      </c>
      <c r="AF8317" s="138">
        <v>28239</v>
      </c>
    </row>
    <row r="8318" spans="2:32">
      <c r="B8318" s="114">
        <v>8280</v>
      </c>
      <c r="C8318" s="115">
        <v>8280</v>
      </c>
      <c r="D8318" s="116">
        <v>345</v>
      </c>
      <c r="E8318" s="117">
        <v>12</v>
      </c>
      <c r="F8318" s="118">
        <v>11</v>
      </c>
      <c r="G8318" s="119" t="s">
        <v>485</v>
      </c>
      <c r="H8318" s="120">
        <v>12</v>
      </c>
      <c r="I8318" s="115">
        <v>10</v>
      </c>
      <c r="J8318" s="116" t="s">
        <v>485</v>
      </c>
      <c r="K8318" s="121">
        <v>24</v>
      </c>
      <c r="L8318" s="108"/>
      <c r="M8318" s="122">
        <v>16467</v>
      </c>
      <c r="N8318" s="123">
        <v>17767</v>
      </c>
      <c r="O8318" s="124">
        <v>18548</v>
      </c>
      <c r="P8318" s="123">
        <v>18253</v>
      </c>
      <c r="Q8318" s="124">
        <v>18402</v>
      </c>
      <c r="R8318" s="123">
        <v>19367</v>
      </c>
      <c r="S8318" s="124">
        <v>20238</v>
      </c>
      <c r="T8318" s="123">
        <v>21025</v>
      </c>
      <c r="U8318" s="124">
        <v>21682</v>
      </c>
      <c r="V8318" s="123">
        <v>21015</v>
      </c>
      <c r="W8318" s="124">
        <v>21893</v>
      </c>
      <c r="X8318" s="123">
        <v>22983</v>
      </c>
      <c r="Y8318" s="124">
        <v>24098</v>
      </c>
      <c r="Z8318" s="123">
        <v>25089</v>
      </c>
      <c r="AA8318" s="124">
        <v>24945</v>
      </c>
      <c r="AB8318" s="123">
        <v>24345</v>
      </c>
      <c r="AC8318" s="124">
        <v>24998</v>
      </c>
      <c r="AD8318" s="123">
        <v>26384</v>
      </c>
      <c r="AE8318" s="125">
        <v>27014</v>
      </c>
      <c r="AF8318" s="126">
        <v>27306</v>
      </c>
    </row>
    <row r="8319" spans="2:32">
      <c r="B8319" s="127">
        <v>8281</v>
      </c>
      <c r="C8319" s="128">
        <v>8281</v>
      </c>
      <c r="D8319" s="129">
        <v>346</v>
      </c>
      <c r="E8319" s="130">
        <v>12</v>
      </c>
      <c r="F8319" s="131">
        <v>12</v>
      </c>
      <c r="G8319" s="132" t="s">
        <v>485</v>
      </c>
      <c r="H8319" s="133">
        <v>12</v>
      </c>
      <c r="I8319" s="128">
        <v>11</v>
      </c>
      <c r="J8319" s="129" t="s">
        <v>485</v>
      </c>
      <c r="K8319" s="134">
        <v>1</v>
      </c>
      <c r="L8319" s="108"/>
      <c r="M8319" s="81">
        <v>15827</v>
      </c>
      <c r="N8319" s="135">
        <v>17031</v>
      </c>
      <c r="O8319" s="136">
        <v>17898</v>
      </c>
      <c r="P8319" s="135">
        <v>17561</v>
      </c>
      <c r="Q8319" s="136">
        <v>17838</v>
      </c>
      <c r="R8319" s="135">
        <v>18824</v>
      </c>
      <c r="S8319" s="136">
        <v>19168</v>
      </c>
      <c r="T8319" s="135">
        <v>20302</v>
      </c>
      <c r="U8319" s="136">
        <v>20930</v>
      </c>
      <c r="V8319" s="135">
        <v>20454</v>
      </c>
      <c r="W8319" s="136">
        <v>21469</v>
      </c>
      <c r="X8319" s="135">
        <v>22615</v>
      </c>
      <c r="Y8319" s="136">
        <v>23131</v>
      </c>
      <c r="Z8319" s="135">
        <v>24468</v>
      </c>
      <c r="AA8319" s="136">
        <v>23414</v>
      </c>
      <c r="AB8319" s="135">
        <v>23707</v>
      </c>
      <c r="AC8319" s="136">
        <v>24885</v>
      </c>
      <c r="AD8319" s="135">
        <v>25484</v>
      </c>
      <c r="AE8319" s="137">
        <v>26329</v>
      </c>
      <c r="AF8319" s="138">
        <v>26600</v>
      </c>
    </row>
    <row r="8320" spans="2:32">
      <c r="B8320" s="114">
        <v>8282</v>
      </c>
      <c r="C8320" s="115">
        <v>8282</v>
      </c>
      <c r="D8320" s="116">
        <v>346</v>
      </c>
      <c r="E8320" s="117">
        <v>12</v>
      </c>
      <c r="F8320" s="118">
        <v>12</v>
      </c>
      <c r="G8320" s="119" t="s">
        <v>485</v>
      </c>
      <c r="H8320" s="120">
        <v>12</v>
      </c>
      <c r="I8320" s="115">
        <v>11</v>
      </c>
      <c r="J8320" s="116" t="s">
        <v>485</v>
      </c>
      <c r="K8320" s="121">
        <v>2</v>
      </c>
      <c r="L8320" s="108"/>
      <c r="M8320" s="122">
        <v>15399</v>
      </c>
      <c r="N8320" s="123">
        <v>16589</v>
      </c>
      <c r="O8320" s="124">
        <v>17361</v>
      </c>
      <c r="P8320" s="123">
        <v>17089</v>
      </c>
      <c r="Q8320" s="124">
        <v>17453</v>
      </c>
      <c r="R8320" s="123">
        <v>18420</v>
      </c>
      <c r="S8320" s="124">
        <v>18708</v>
      </c>
      <c r="T8320" s="123">
        <v>19906</v>
      </c>
      <c r="U8320" s="124">
        <v>20435</v>
      </c>
      <c r="V8320" s="123">
        <v>20109</v>
      </c>
      <c r="W8320" s="124">
        <v>21059</v>
      </c>
      <c r="X8320" s="123">
        <v>22189</v>
      </c>
      <c r="Y8320" s="124">
        <v>22560</v>
      </c>
      <c r="Z8320" s="123">
        <v>23871</v>
      </c>
      <c r="AA8320" s="124">
        <v>22866</v>
      </c>
      <c r="AB8320" s="123">
        <v>23220</v>
      </c>
      <c r="AC8320" s="124">
        <v>24355</v>
      </c>
      <c r="AD8320" s="123">
        <v>24838</v>
      </c>
      <c r="AE8320" s="125">
        <v>25784</v>
      </c>
      <c r="AF8320" s="126">
        <v>25956</v>
      </c>
    </row>
    <row r="8321" spans="2:32">
      <c r="B8321" s="127">
        <v>8283</v>
      </c>
      <c r="C8321" s="128">
        <v>8283</v>
      </c>
      <c r="D8321" s="129">
        <v>346</v>
      </c>
      <c r="E8321" s="130">
        <v>12</v>
      </c>
      <c r="F8321" s="131">
        <v>12</v>
      </c>
      <c r="G8321" s="132" t="s">
        <v>485</v>
      </c>
      <c r="H8321" s="133">
        <v>12</v>
      </c>
      <c r="I8321" s="128">
        <v>11</v>
      </c>
      <c r="J8321" s="129" t="s">
        <v>485</v>
      </c>
      <c r="K8321" s="134">
        <v>3</v>
      </c>
      <c r="L8321" s="108"/>
      <c r="M8321" s="81">
        <v>15182</v>
      </c>
      <c r="N8321" s="135">
        <v>16409</v>
      </c>
      <c r="O8321" s="136">
        <v>17116</v>
      </c>
      <c r="P8321" s="135">
        <v>16902</v>
      </c>
      <c r="Q8321" s="136">
        <v>17347</v>
      </c>
      <c r="R8321" s="135">
        <v>18300</v>
      </c>
      <c r="S8321" s="136">
        <v>18577</v>
      </c>
      <c r="T8321" s="135">
        <v>19823</v>
      </c>
      <c r="U8321" s="136">
        <v>20219</v>
      </c>
      <c r="V8321" s="135">
        <v>20094</v>
      </c>
      <c r="W8321" s="136">
        <v>20918</v>
      </c>
      <c r="X8321" s="135">
        <v>22034</v>
      </c>
      <c r="Y8321" s="136">
        <v>22281</v>
      </c>
      <c r="Z8321" s="135">
        <v>23725</v>
      </c>
      <c r="AA8321" s="136">
        <v>22778</v>
      </c>
      <c r="AB8321" s="135">
        <v>23227</v>
      </c>
      <c r="AC8321" s="136">
        <v>24228</v>
      </c>
      <c r="AD8321" s="135">
        <v>24476</v>
      </c>
      <c r="AE8321" s="137">
        <v>25528</v>
      </c>
      <c r="AF8321" s="138">
        <v>25749</v>
      </c>
    </row>
    <row r="8322" spans="2:32">
      <c r="B8322" s="114">
        <v>8284</v>
      </c>
      <c r="C8322" s="115">
        <v>8284</v>
      </c>
      <c r="D8322" s="116">
        <v>346</v>
      </c>
      <c r="E8322" s="117">
        <v>12</v>
      </c>
      <c r="F8322" s="118">
        <v>12</v>
      </c>
      <c r="G8322" s="119" t="s">
        <v>485</v>
      </c>
      <c r="H8322" s="120">
        <v>12</v>
      </c>
      <c r="I8322" s="115">
        <v>11</v>
      </c>
      <c r="J8322" s="116" t="s">
        <v>485</v>
      </c>
      <c r="K8322" s="121">
        <v>4</v>
      </c>
      <c r="L8322" s="108"/>
      <c r="M8322" s="122">
        <v>15106</v>
      </c>
      <c r="N8322" s="123">
        <v>16357</v>
      </c>
      <c r="O8322" s="124">
        <v>16987</v>
      </c>
      <c r="P8322" s="123">
        <v>16732</v>
      </c>
      <c r="Q8322" s="124">
        <v>17306</v>
      </c>
      <c r="R8322" s="123">
        <v>18165</v>
      </c>
      <c r="S8322" s="124">
        <v>18424</v>
      </c>
      <c r="T8322" s="123">
        <v>19659</v>
      </c>
      <c r="U8322" s="124">
        <v>19943</v>
      </c>
      <c r="V8322" s="123">
        <v>19941</v>
      </c>
      <c r="W8322" s="124">
        <v>20575</v>
      </c>
      <c r="X8322" s="123">
        <v>21611</v>
      </c>
      <c r="Y8322" s="124">
        <v>21764</v>
      </c>
      <c r="Z8322" s="123">
        <v>23174</v>
      </c>
      <c r="AA8322" s="124">
        <v>22246</v>
      </c>
      <c r="AB8322" s="123">
        <v>22826</v>
      </c>
      <c r="AC8322" s="124">
        <v>23615</v>
      </c>
      <c r="AD8322" s="123">
        <v>23755</v>
      </c>
      <c r="AE8322" s="125">
        <v>24839</v>
      </c>
      <c r="AF8322" s="126">
        <v>25038</v>
      </c>
    </row>
    <row r="8323" spans="2:32">
      <c r="B8323" s="127">
        <v>8285</v>
      </c>
      <c r="C8323" s="128">
        <v>8285</v>
      </c>
      <c r="D8323" s="129">
        <v>346</v>
      </c>
      <c r="E8323" s="130">
        <v>12</v>
      </c>
      <c r="F8323" s="131">
        <v>12</v>
      </c>
      <c r="G8323" s="132" t="s">
        <v>485</v>
      </c>
      <c r="H8323" s="133">
        <v>12</v>
      </c>
      <c r="I8323" s="128">
        <v>11</v>
      </c>
      <c r="J8323" s="129" t="s">
        <v>485</v>
      </c>
      <c r="K8323" s="134">
        <v>5</v>
      </c>
      <c r="L8323" s="108"/>
      <c r="M8323" s="81">
        <v>15201</v>
      </c>
      <c r="N8323" s="135">
        <v>16464</v>
      </c>
      <c r="O8323" s="136">
        <v>16939</v>
      </c>
      <c r="P8323" s="135">
        <v>16603</v>
      </c>
      <c r="Q8323" s="136">
        <v>17485</v>
      </c>
      <c r="R8323" s="135">
        <v>18163</v>
      </c>
      <c r="S8323" s="136">
        <v>18379</v>
      </c>
      <c r="T8323" s="135">
        <v>19629</v>
      </c>
      <c r="U8323" s="136">
        <v>19706</v>
      </c>
      <c r="V8323" s="135">
        <v>19845</v>
      </c>
      <c r="W8323" s="136">
        <v>20384</v>
      </c>
      <c r="X8323" s="135">
        <v>21231</v>
      </c>
      <c r="Y8323" s="136">
        <v>21326</v>
      </c>
      <c r="Z8323" s="135">
        <v>22620</v>
      </c>
      <c r="AA8323" s="136">
        <v>21657</v>
      </c>
      <c r="AB8323" s="135">
        <v>22467</v>
      </c>
      <c r="AC8323" s="136">
        <v>23102</v>
      </c>
      <c r="AD8323" s="135">
        <v>23073</v>
      </c>
      <c r="AE8323" s="137">
        <v>24147</v>
      </c>
      <c r="AF8323" s="138">
        <v>24283</v>
      </c>
    </row>
    <row r="8324" spans="2:32">
      <c r="B8324" s="114">
        <v>8286</v>
      </c>
      <c r="C8324" s="115">
        <v>8286</v>
      </c>
      <c r="D8324" s="116">
        <v>346</v>
      </c>
      <c r="E8324" s="117">
        <v>12</v>
      </c>
      <c r="F8324" s="118">
        <v>12</v>
      </c>
      <c r="G8324" s="119" t="s">
        <v>485</v>
      </c>
      <c r="H8324" s="120">
        <v>12</v>
      </c>
      <c r="I8324" s="115">
        <v>11</v>
      </c>
      <c r="J8324" s="116" t="s">
        <v>485</v>
      </c>
      <c r="K8324" s="121">
        <v>6</v>
      </c>
      <c r="L8324" s="108"/>
      <c r="M8324" s="122">
        <v>15762</v>
      </c>
      <c r="N8324" s="123">
        <v>17008</v>
      </c>
      <c r="O8324" s="124">
        <v>17089</v>
      </c>
      <c r="P8324" s="123">
        <v>16585</v>
      </c>
      <c r="Q8324" s="124">
        <v>18021</v>
      </c>
      <c r="R8324" s="123">
        <v>18555</v>
      </c>
      <c r="S8324" s="124">
        <v>18794</v>
      </c>
      <c r="T8324" s="123">
        <v>19982</v>
      </c>
      <c r="U8324" s="124">
        <v>19591</v>
      </c>
      <c r="V8324" s="123">
        <v>20075</v>
      </c>
      <c r="W8324" s="124">
        <v>20552</v>
      </c>
      <c r="X8324" s="123">
        <v>21198</v>
      </c>
      <c r="Y8324" s="124">
        <v>21228</v>
      </c>
      <c r="Z8324" s="123">
        <v>22169</v>
      </c>
      <c r="AA8324" s="124">
        <v>21050</v>
      </c>
      <c r="AB8324" s="123">
        <v>22397</v>
      </c>
      <c r="AC8324" s="124">
        <v>22995</v>
      </c>
      <c r="AD8324" s="123">
        <v>22739</v>
      </c>
      <c r="AE8324" s="125">
        <v>23841</v>
      </c>
      <c r="AF8324" s="126">
        <v>23638</v>
      </c>
    </row>
    <row r="8325" spans="2:32">
      <c r="B8325" s="127">
        <v>8287</v>
      </c>
      <c r="C8325" s="128">
        <v>8287</v>
      </c>
      <c r="D8325" s="129">
        <v>346</v>
      </c>
      <c r="E8325" s="130">
        <v>12</v>
      </c>
      <c r="F8325" s="131">
        <v>12</v>
      </c>
      <c r="G8325" s="132" t="s">
        <v>485</v>
      </c>
      <c r="H8325" s="133">
        <v>12</v>
      </c>
      <c r="I8325" s="128">
        <v>11</v>
      </c>
      <c r="J8325" s="129" t="s">
        <v>485</v>
      </c>
      <c r="K8325" s="134">
        <v>7</v>
      </c>
      <c r="L8325" s="108"/>
      <c r="M8325" s="81">
        <v>17078</v>
      </c>
      <c r="N8325" s="135">
        <v>18410</v>
      </c>
      <c r="O8325" s="136">
        <v>17610</v>
      </c>
      <c r="P8325" s="135">
        <v>17031</v>
      </c>
      <c r="Q8325" s="136">
        <v>19196</v>
      </c>
      <c r="R8325" s="135">
        <v>19761</v>
      </c>
      <c r="S8325" s="136">
        <v>20105</v>
      </c>
      <c r="T8325" s="135">
        <v>21235</v>
      </c>
      <c r="U8325" s="136">
        <v>19920</v>
      </c>
      <c r="V8325" s="135">
        <v>21198</v>
      </c>
      <c r="W8325" s="136">
        <v>21250</v>
      </c>
      <c r="X8325" s="135">
        <v>22125</v>
      </c>
      <c r="Y8325" s="136">
        <v>22051</v>
      </c>
      <c r="Z8325" s="135">
        <v>22160</v>
      </c>
      <c r="AA8325" s="136">
        <v>21045</v>
      </c>
      <c r="AB8325" s="135">
        <v>23191</v>
      </c>
      <c r="AC8325" s="136">
        <v>23411</v>
      </c>
      <c r="AD8325" s="135">
        <v>23412</v>
      </c>
      <c r="AE8325" s="137">
        <v>24597</v>
      </c>
      <c r="AF8325" s="138">
        <v>23509</v>
      </c>
    </row>
    <row r="8326" spans="2:32">
      <c r="B8326" s="114">
        <v>8288</v>
      </c>
      <c r="C8326" s="115">
        <v>8288</v>
      </c>
      <c r="D8326" s="116">
        <v>346</v>
      </c>
      <c r="E8326" s="117">
        <v>12</v>
      </c>
      <c r="F8326" s="118">
        <v>12</v>
      </c>
      <c r="G8326" s="119" t="s">
        <v>485</v>
      </c>
      <c r="H8326" s="120">
        <v>12</v>
      </c>
      <c r="I8326" s="115">
        <v>11</v>
      </c>
      <c r="J8326" s="116" t="s">
        <v>485</v>
      </c>
      <c r="K8326" s="121">
        <v>8</v>
      </c>
      <c r="L8326" s="108"/>
      <c r="M8326" s="122">
        <v>18422</v>
      </c>
      <c r="N8326" s="123">
        <v>19956</v>
      </c>
      <c r="O8326" s="124">
        <v>18317</v>
      </c>
      <c r="P8326" s="123">
        <v>17608</v>
      </c>
      <c r="Q8326" s="124">
        <v>20602</v>
      </c>
      <c r="R8326" s="123">
        <v>21075</v>
      </c>
      <c r="S8326" s="124">
        <v>21564</v>
      </c>
      <c r="T8326" s="123">
        <v>22752</v>
      </c>
      <c r="U8326" s="124">
        <v>20621</v>
      </c>
      <c r="V8326" s="123">
        <v>22566</v>
      </c>
      <c r="W8326" s="124">
        <v>22219</v>
      </c>
      <c r="X8326" s="123">
        <v>23260</v>
      </c>
      <c r="Y8326" s="124">
        <v>23420</v>
      </c>
      <c r="Z8326" s="123">
        <v>22634</v>
      </c>
      <c r="AA8326" s="124">
        <v>21541</v>
      </c>
      <c r="AB8326" s="123">
        <v>24492</v>
      </c>
      <c r="AC8326" s="124">
        <v>24190</v>
      </c>
      <c r="AD8326" s="123">
        <v>24713</v>
      </c>
      <c r="AE8326" s="125">
        <v>25880</v>
      </c>
      <c r="AF8326" s="126">
        <v>23942</v>
      </c>
    </row>
    <row r="8327" spans="2:32">
      <c r="B8327" s="127">
        <v>8289</v>
      </c>
      <c r="C8327" s="128">
        <v>8289</v>
      </c>
      <c r="D8327" s="129">
        <v>346</v>
      </c>
      <c r="E8327" s="130">
        <v>12</v>
      </c>
      <c r="F8327" s="131">
        <v>12</v>
      </c>
      <c r="G8327" s="132" t="s">
        <v>485</v>
      </c>
      <c r="H8327" s="133">
        <v>12</v>
      </c>
      <c r="I8327" s="128">
        <v>11</v>
      </c>
      <c r="J8327" s="129" t="s">
        <v>485</v>
      </c>
      <c r="K8327" s="134">
        <v>9</v>
      </c>
      <c r="L8327" s="108"/>
      <c r="M8327" s="81">
        <v>18749</v>
      </c>
      <c r="N8327" s="135">
        <v>20279</v>
      </c>
      <c r="O8327" s="136">
        <v>18927</v>
      </c>
      <c r="P8327" s="135">
        <v>18191</v>
      </c>
      <c r="Q8327" s="136">
        <v>20961</v>
      </c>
      <c r="R8327" s="135">
        <v>21418</v>
      </c>
      <c r="S8327" s="136">
        <v>21937</v>
      </c>
      <c r="T8327" s="135">
        <v>23099</v>
      </c>
      <c r="U8327" s="136">
        <v>21213</v>
      </c>
      <c r="V8327" s="135">
        <v>22883</v>
      </c>
      <c r="W8327" s="136">
        <v>22444</v>
      </c>
      <c r="X8327" s="135">
        <v>23431</v>
      </c>
      <c r="Y8327" s="136">
        <v>23805</v>
      </c>
      <c r="Z8327" s="135">
        <v>23099</v>
      </c>
      <c r="AA8327" s="136">
        <v>22061</v>
      </c>
      <c r="AB8327" s="135">
        <v>24782</v>
      </c>
      <c r="AC8327" s="136">
        <v>24344</v>
      </c>
      <c r="AD8327" s="135">
        <v>25060</v>
      </c>
      <c r="AE8327" s="137">
        <v>26100</v>
      </c>
      <c r="AF8327" s="138">
        <v>24373</v>
      </c>
    </row>
    <row r="8328" spans="2:32">
      <c r="B8328" s="114">
        <v>8290</v>
      </c>
      <c r="C8328" s="115">
        <v>8290</v>
      </c>
      <c r="D8328" s="116">
        <v>346</v>
      </c>
      <c r="E8328" s="117">
        <v>12</v>
      </c>
      <c r="F8328" s="118">
        <v>12</v>
      </c>
      <c r="G8328" s="119" t="s">
        <v>485</v>
      </c>
      <c r="H8328" s="120">
        <v>12</v>
      </c>
      <c r="I8328" s="115">
        <v>11</v>
      </c>
      <c r="J8328" s="116" t="s">
        <v>485</v>
      </c>
      <c r="K8328" s="121">
        <v>10</v>
      </c>
      <c r="L8328" s="108"/>
      <c r="M8328" s="122">
        <v>18572</v>
      </c>
      <c r="N8328" s="123">
        <v>20062</v>
      </c>
      <c r="O8328" s="124">
        <v>19086</v>
      </c>
      <c r="P8328" s="123">
        <v>18389</v>
      </c>
      <c r="Q8328" s="124">
        <v>20738</v>
      </c>
      <c r="R8328" s="123">
        <v>21160</v>
      </c>
      <c r="S8328" s="124">
        <v>21684</v>
      </c>
      <c r="T8328" s="123">
        <v>22814</v>
      </c>
      <c r="U8328" s="124">
        <v>21523</v>
      </c>
      <c r="V8328" s="123">
        <v>22553</v>
      </c>
      <c r="W8328" s="124">
        <v>22526</v>
      </c>
      <c r="X8328" s="123">
        <v>23220</v>
      </c>
      <c r="Y8328" s="124">
        <v>23774</v>
      </c>
      <c r="Z8328" s="123">
        <v>23447</v>
      </c>
      <c r="AA8328" s="124">
        <v>22460</v>
      </c>
      <c r="AB8328" s="123">
        <v>24635</v>
      </c>
      <c r="AC8328" s="124">
        <v>24657</v>
      </c>
      <c r="AD8328" s="123">
        <v>25072</v>
      </c>
      <c r="AE8328" s="125">
        <v>25899</v>
      </c>
      <c r="AF8328" s="126">
        <v>24763</v>
      </c>
    </row>
    <row r="8329" spans="2:32">
      <c r="B8329" s="127">
        <v>8291</v>
      </c>
      <c r="C8329" s="128">
        <v>8291</v>
      </c>
      <c r="D8329" s="129">
        <v>346</v>
      </c>
      <c r="E8329" s="130">
        <v>12</v>
      </c>
      <c r="F8329" s="131">
        <v>12</v>
      </c>
      <c r="G8329" s="132" t="s">
        <v>485</v>
      </c>
      <c r="H8329" s="133">
        <v>12</v>
      </c>
      <c r="I8329" s="128">
        <v>11</v>
      </c>
      <c r="J8329" s="129" t="s">
        <v>485</v>
      </c>
      <c r="K8329" s="134">
        <v>11</v>
      </c>
      <c r="L8329" s="108"/>
      <c r="M8329" s="81">
        <v>18588</v>
      </c>
      <c r="N8329" s="135">
        <v>19921</v>
      </c>
      <c r="O8329" s="136">
        <v>18957</v>
      </c>
      <c r="P8329" s="135">
        <v>18374</v>
      </c>
      <c r="Q8329" s="136">
        <v>20674</v>
      </c>
      <c r="R8329" s="135">
        <v>20868</v>
      </c>
      <c r="S8329" s="136">
        <v>21405</v>
      </c>
      <c r="T8329" s="135">
        <v>22464</v>
      </c>
      <c r="U8329" s="136">
        <v>21676</v>
      </c>
      <c r="V8329" s="135">
        <v>22081</v>
      </c>
      <c r="W8329" s="136">
        <v>22513</v>
      </c>
      <c r="X8329" s="135">
        <v>22895</v>
      </c>
      <c r="Y8329" s="136">
        <v>23945</v>
      </c>
      <c r="Z8329" s="135">
        <v>23648</v>
      </c>
      <c r="AA8329" s="136">
        <v>22801</v>
      </c>
      <c r="AB8329" s="135">
        <v>24636</v>
      </c>
      <c r="AC8329" s="136">
        <v>25188</v>
      </c>
      <c r="AD8329" s="135">
        <v>25261</v>
      </c>
      <c r="AE8329" s="137">
        <v>25645</v>
      </c>
      <c r="AF8329" s="138">
        <v>25002</v>
      </c>
    </row>
    <row r="8330" spans="2:32">
      <c r="B8330" s="114">
        <v>8292</v>
      </c>
      <c r="C8330" s="115">
        <v>8292</v>
      </c>
      <c r="D8330" s="116">
        <v>346</v>
      </c>
      <c r="E8330" s="117">
        <v>12</v>
      </c>
      <c r="F8330" s="118">
        <v>12</v>
      </c>
      <c r="G8330" s="119" t="s">
        <v>485</v>
      </c>
      <c r="H8330" s="120">
        <v>12</v>
      </c>
      <c r="I8330" s="115">
        <v>11</v>
      </c>
      <c r="J8330" s="116" t="s">
        <v>485</v>
      </c>
      <c r="K8330" s="121">
        <v>12</v>
      </c>
      <c r="L8330" s="108"/>
      <c r="M8330" s="122">
        <v>18564</v>
      </c>
      <c r="N8330" s="123">
        <v>19828</v>
      </c>
      <c r="O8330" s="124">
        <v>18816</v>
      </c>
      <c r="P8330" s="123">
        <v>18376</v>
      </c>
      <c r="Q8330" s="124">
        <v>20576</v>
      </c>
      <c r="R8330" s="123">
        <v>20668</v>
      </c>
      <c r="S8330" s="124">
        <v>21121</v>
      </c>
      <c r="T8330" s="123">
        <v>22228</v>
      </c>
      <c r="U8330" s="124">
        <v>21628</v>
      </c>
      <c r="V8330" s="123">
        <v>21727</v>
      </c>
      <c r="W8330" s="124">
        <v>22270</v>
      </c>
      <c r="X8330" s="123">
        <v>22644</v>
      </c>
      <c r="Y8330" s="124">
        <v>23871</v>
      </c>
      <c r="Z8330" s="123">
        <v>23613</v>
      </c>
      <c r="AA8330" s="124">
        <v>22921</v>
      </c>
      <c r="AB8330" s="123">
        <v>24519</v>
      </c>
      <c r="AC8330" s="124">
        <v>25176</v>
      </c>
      <c r="AD8330" s="123">
        <v>25231</v>
      </c>
      <c r="AE8330" s="125">
        <v>25351</v>
      </c>
      <c r="AF8330" s="126">
        <v>24969</v>
      </c>
    </row>
    <row r="8331" spans="2:32">
      <c r="B8331" s="127">
        <v>8293</v>
      </c>
      <c r="C8331" s="128">
        <v>8293</v>
      </c>
      <c r="D8331" s="129">
        <v>346</v>
      </c>
      <c r="E8331" s="130">
        <v>12</v>
      </c>
      <c r="F8331" s="131">
        <v>12</v>
      </c>
      <c r="G8331" s="132" t="s">
        <v>485</v>
      </c>
      <c r="H8331" s="133">
        <v>12</v>
      </c>
      <c r="I8331" s="128">
        <v>11</v>
      </c>
      <c r="J8331" s="129" t="s">
        <v>485</v>
      </c>
      <c r="K8331" s="134">
        <v>13</v>
      </c>
      <c r="L8331" s="108"/>
      <c r="M8331" s="81">
        <v>18474</v>
      </c>
      <c r="N8331" s="135">
        <v>19568</v>
      </c>
      <c r="O8331" s="136">
        <v>18557</v>
      </c>
      <c r="P8331" s="135">
        <v>18299</v>
      </c>
      <c r="Q8331" s="136">
        <v>20482</v>
      </c>
      <c r="R8331" s="135">
        <v>20430</v>
      </c>
      <c r="S8331" s="136">
        <v>20813</v>
      </c>
      <c r="T8331" s="135">
        <v>21867</v>
      </c>
      <c r="U8331" s="136">
        <v>21447</v>
      </c>
      <c r="V8331" s="135">
        <v>21396</v>
      </c>
      <c r="W8331" s="136">
        <v>22008</v>
      </c>
      <c r="X8331" s="135">
        <v>22346</v>
      </c>
      <c r="Y8331" s="136">
        <v>23721</v>
      </c>
      <c r="Z8331" s="135">
        <v>23324</v>
      </c>
      <c r="AA8331" s="136">
        <v>22829</v>
      </c>
      <c r="AB8331" s="135">
        <v>24289</v>
      </c>
      <c r="AC8331" s="136">
        <v>25007</v>
      </c>
      <c r="AD8331" s="135">
        <v>25090</v>
      </c>
      <c r="AE8331" s="137">
        <v>24958</v>
      </c>
      <c r="AF8331" s="138">
        <v>24662</v>
      </c>
    </row>
    <row r="8332" spans="2:32">
      <c r="B8332" s="114">
        <v>8294</v>
      </c>
      <c r="C8332" s="115">
        <v>8294</v>
      </c>
      <c r="D8332" s="116">
        <v>346</v>
      </c>
      <c r="E8332" s="117">
        <v>12</v>
      </c>
      <c r="F8332" s="118">
        <v>12</v>
      </c>
      <c r="G8332" s="119" t="s">
        <v>485</v>
      </c>
      <c r="H8332" s="120">
        <v>12</v>
      </c>
      <c r="I8332" s="115">
        <v>11</v>
      </c>
      <c r="J8332" s="116" t="s">
        <v>485</v>
      </c>
      <c r="K8332" s="121">
        <v>14</v>
      </c>
      <c r="L8332" s="108"/>
      <c r="M8332" s="122">
        <v>18690</v>
      </c>
      <c r="N8332" s="123">
        <v>19788</v>
      </c>
      <c r="O8332" s="124">
        <v>18887</v>
      </c>
      <c r="P8332" s="123">
        <v>18658</v>
      </c>
      <c r="Q8332" s="124">
        <v>20815</v>
      </c>
      <c r="R8332" s="123">
        <v>20685</v>
      </c>
      <c r="S8332" s="124">
        <v>21031</v>
      </c>
      <c r="T8332" s="123">
        <v>22069</v>
      </c>
      <c r="U8332" s="124">
        <v>21630</v>
      </c>
      <c r="V8332" s="123">
        <v>21789</v>
      </c>
      <c r="W8332" s="124">
        <v>22114</v>
      </c>
      <c r="X8332" s="123">
        <v>22570</v>
      </c>
      <c r="Y8332" s="124">
        <v>23759</v>
      </c>
      <c r="Z8332" s="123">
        <v>23568</v>
      </c>
      <c r="AA8332" s="124">
        <v>23080</v>
      </c>
      <c r="AB8332" s="123">
        <v>24610</v>
      </c>
      <c r="AC8332" s="124">
        <v>25023</v>
      </c>
      <c r="AD8332" s="123">
        <v>25097</v>
      </c>
      <c r="AE8332" s="125">
        <v>25006</v>
      </c>
      <c r="AF8332" s="126">
        <v>24877</v>
      </c>
    </row>
    <row r="8333" spans="2:32">
      <c r="B8333" s="127">
        <v>8295</v>
      </c>
      <c r="C8333" s="128">
        <v>8295</v>
      </c>
      <c r="D8333" s="129">
        <v>346</v>
      </c>
      <c r="E8333" s="130">
        <v>12</v>
      </c>
      <c r="F8333" s="131">
        <v>12</v>
      </c>
      <c r="G8333" s="132" t="s">
        <v>485</v>
      </c>
      <c r="H8333" s="133">
        <v>12</v>
      </c>
      <c r="I8333" s="128">
        <v>11</v>
      </c>
      <c r="J8333" s="129" t="s">
        <v>485</v>
      </c>
      <c r="K8333" s="134">
        <v>15</v>
      </c>
      <c r="L8333" s="108"/>
      <c r="M8333" s="81">
        <v>18762</v>
      </c>
      <c r="N8333" s="135">
        <v>19766</v>
      </c>
      <c r="O8333" s="136">
        <v>19019</v>
      </c>
      <c r="P8333" s="135">
        <v>18950</v>
      </c>
      <c r="Q8333" s="136">
        <v>20805</v>
      </c>
      <c r="R8333" s="135">
        <v>20996</v>
      </c>
      <c r="S8333" s="136">
        <v>21169</v>
      </c>
      <c r="T8333" s="135">
        <v>22108</v>
      </c>
      <c r="U8333" s="136">
        <v>21419</v>
      </c>
      <c r="V8333" s="135">
        <v>22089</v>
      </c>
      <c r="W8333" s="136">
        <v>22106</v>
      </c>
      <c r="X8333" s="135">
        <v>22904</v>
      </c>
      <c r="Y8333" s="136">
        <v>23460</v>
      </c>
      <c r="Z8333" s="135">
        <v>23058</v>
      </c>
      <c r="AA8333" s="136">
        <v>22705</v>
      </c>
      <c r="AB8333" s="135">
        <v>24197</v>
      </c>
      <c r="AC8333" s="136">
        <v>24285</v>
      </c>
      <c r="AD8333" s="135">
        <v>24766</v>
      </c>
      <c r="AE8333" s="137">
        <v>24828</v>
      </c>
      <c r="AF8333" s="138">
        <v>24346</v>
      </c>
    </row>
    <row r="8334" spans="2:32">
      <c r="B8334" s="114">
        <v>8296</v>
      </c>
      <c r="C8334" s="115">
        <v>8296</v>
      </c>
      <c r="D8334" s="116">
        <v>346</v>
      </c>
      <c r="E8334" s="117">
        <v>12</v>
      </c>
      <c r="F8334" s="118">
        <v>12</v>
      </c>
      <c r="G8334" s="119" t="s">
        <v>485</v>
      </c>
      <c r="H8334" s="120">
        <v>12</v>
      </c>
      <c r="I8334" s="115">
        <v>11</v>
      </c>
      <c r="J8334" s="116" t="s">
        <v>485</v>
      </c>
      <c r="K8334" s="121">
        <v>16</v>
      </c>
      <c r="L8334" s="108"/>
      <c r="M8334" s="122">
        <v>18987</v>
      </c>
      <c r="N8334" s="123">
        <v>19881</v>
      </c>
      <c r="O8334" s="124">
        <v>19191</v>
      </c>
      <c r="P8334" s="123">
        <v>19312</v>
      </c>
      <c r="Q8334" s="124">
        <v>20864</v>
      </c>
      <c r="R8334" s="123">
        <v>21340</v>
      </c>
      <c r="S8334" s="124">
        <v>21401</v>
      </c>
      <c r="T8334" s="123">
        <v>22138</v>
      </c>
      <c r="U8334" s="124">
        <v>21185</v>
      </c>
      <c r="V8334" s="123">
        <v>22326</v>
      </c>
      <c r="W8334" s="124">
        <v>22427</v>
      </c>
      <c r="X8334" s="123">
        <v>23170</v>
      </c>
      <c r="Y8334" s="124">
        <v>23227</v>
      </c>
      <c r="Z8334" s="123">
        <v>22586</v>
      </c>
      <c r="AA8334" s="124">
        <v>22454</v>
      </c>
      <c r="AB8334" s="123">
        <v>23866</v>
      </c>
      <c r="AC8334" s="124">
        <v>24072</v>
      </c>
      <c r="AD8334" s="123">
        <v>24462</v>
      </c>
      <c r="AE8334" s="125">
        <v>24655</v>
      </c>
      <c r="AF8334" s="126">
        <v>23845</v>
      </c>
    </row>
    <row r="8335" spans="2:32">
      <c r="B8335" s="127">
        <v>8297</v>
      </c>
      <c r="C8335" s="128">
        <v>8297</v>
      </c>
      <c r="D8335" s="129">
        <v>346</v>
      </c>
      <c r="E8335" s="130">
        <v>12</v>
      </c>
      <c r="F8335" s="131">
        <v>12</v>
      </c>
      <c r="G8335" s="132" t="s">
        <v>485</v>
      </c>
      <c r="H8335" s="133">
        <v>12</v>
      </c>
      <c r="I8335" s="128">
        <v>11</v>
      </c>
      <c r="J8335" s="129" t="s">
        <v>485</v>
      </c>
      <c r="K8335" s="134">
        <v>17</v>
      </c>
      <c r="L8335" s="108"/>
      <c r="M8335" s="81">
        <v>19880</v>
      </c>
      <c r="N8335" s="135">
        <v>20600</v>
      </c>
      <c r="O8335" s="136">
        <v>19889</v>
      </c>
      <c r="P8335" s="135">
        <v>20239</v>
      </c>
      <c r="Q8335" s="136">
        <v>21492</v>
      </c>
      <c r="R8335" s="135">
        <v>22202</v>
      </c>
      <c r="S8335" s="136">
        <v>22213</v>
      </c>
      <c r="T8335" s="135">
        <v>22736</v>
      </c>
      <c r="U8335" s="136">
        <v>21789</v>
      </c>
      <c r="V8335" s="135">
        <v>23029</v>
      </c>
      <c r="W8335" s="136">
        <v>23036</v>
      </c>
      <c r="X8335" s="135">
        <v>24020</v>
      </c>
      <c r="Y8335" s="136">
        <v>23999</v>
      </c>
      <c r="Z8335" s="135">
        <v>23147</v>
      </c>
      <c r="AA8335" s="136">
        <v>23331</v>
      </c>
      <c r="AB8335" s="135">
        <v>24569</v>
      </c>
      <c r="AC8335" s="136">
        <v>24741</v>
      </c>
      <c r="AD8335" s="135">
        <v>25251</v>
      </c>
      <c r="AE8335" s="137">
        <v>25510</v>
      </c>
      <c r="AF8335" s="138">
        <v>24433</v>
      </c>
    </row>
    <row r="8336" spans="2:32">
      <c r="B8336" s="114">
        <v>8298</v>
      </c>
      <c r="C8336" s="115">
        <v>8298</v>
      </c>
      <c r="D8336" s="116">
        <v>346</v>
      </c>
      <c r="E8336" s="117">
        <v>12</v>
      </c>
      <c r="F8336" s="118">
        <v>12</v>
      </c>
      <c r="G8336" s="119" t="s">
        <v>485</v>
      </c>
      <c r="H8336" s="120">
        <v>12</v>
      </c>
      <c r="I8336" s="115">
        <v>11</v>
      </c>
      <c r="J8336" s="116" t="s">
        <v>485</v>
      </c>
      <c r="K8336" s="121">
        <v>18</v>
      </c>
      <c r="L8336" s="108"/>
      <c r="M8336" s="122">
        <v>20576</v>
      </c>
      <c r="N8336" s="123">
        <v>21449</v>
      </c>
      <c r="O8336" s="124">
        <v>21077</v>
      </c>
      <c r="P8336" s="123">
        <v>21206</v>
      </c>
      <c r="Q8336" s="124">
        <v>22299</v>
      </c>
      <c r="R8336" s="123">
        <v>22859</v>
      </c>
      <c r="S8336" s="124">
        <v>23144</v>
      </c>
      <c r="T8336" s="123">
        <v>23601</v>
      </c>
      <c r="U8336" s="124">
        <v>22939</v>
      </c>
      <c r="V8336" s="123">
        <v>23785</v>
      </c>
      <c r="W8336" s="124">
        <v>23561</v>
      </c>
      <c r="X8336" s="123">
        <v>24705</v>
      </c>
      <c r="Y8336" s="124">
        <v>25182</v>
      </c>
      <c r="Z8336" s="123">
        <v>24528</v>
      </c>
      <c r="AA8336" s="124">
        <v>24516</v>
      </c>
      <c r="AB8336" s="123">
        <v>25571</v>
      </c>
      <c r="AC8336" s="124">
        <v>25278</v>
      </c>
      <c r="AD8336" s="123">
        <v>26533</v>
      </c>
      <c r="AE8336" s="125">
        <v>26783</v>
      </c>
      <c r="AF8336" s="126">
        <v>25888</v>
      </c>
    </row>
    <row r="8337" spans="2:32">
      <c r="B8337" s="127">
        <v>8299</v>
      </c>
      <c r="C8337" s="128">
        <v>8299</v>
      </c>
      <c r="D8337" s="129">
        <v>346</v>
      </c>
      <c r="E8337" s="130">
        <v>12</v>
      </c>
      <c r="F8337" s="131">
        <v>12</v>
      </c>
      <c r="G8337" s="132" t="s">
        <v>485</v>
      </c>
      <c r="H8337" s="133">
        <v>12</v>
      </c>
      <c r="I8337" s="128">
        <v>11</v>
      </c>
      <c r="J8337" s="129" t="s">
        <v>485</v>
      </c>
      <c r="K8337" s="134">
        <v>19</v>
      </c>
      <c r="L8337" s="108"/>
      <c r="M8337" s="81">
        <v>20253</v>
      </c>
      <c r="N8337" s="135">
        <v>21148</v>
      </c>
      <c r="O8337" s="136">
        <v>20881</v>
      </c>
      <c r="P8337" s="135">
        <v>20985</v>
      </c>
      <c r="Q8337" s="136">
        <v>22105</v>
      </c>
      <c r="R8337" s="135">
        <v>22601</v>
      </c>
      <c r="S8337" s="136">
        <v>23199</v>
      </c>
      <c r="T8337" s="135">
        <v>23526</v>
      </c>
      <c r="U8337" s="136">
        <v>22851</v>
      </c>
      <c r="V8337" s="135">
        <v>23721</v>
      </c>
      <c r="W8337" s="136">
        <v>23509</v>
      </c>
      <c r="X8337" s="135">
        <v>24686</v>
      </c>
      <c r="Y8337" s="136">
        <v>25595</v>
      </c>
      <c r="Z8337" s="135">
        <v>24883</v>
      </c>
      <c r="AA8337" s="136">
        <v>24640</v>
      </c>
      <c r="AB8337" s="135">
        <v>25810</v>
      </c>
      <c r="AC8337" s="136">
        <v>25535</v>
      </c>
      <c r="AD8337" s="135">
        <v>27140</v>
      </c>
      <c r="AE8337" s="137">
        <v>27256</v>
      </c>
      <c r="AF8337" s="138">
        <v>26406</v>
      </c>
    </row>
    <row r="8338" spans="2:32">
      <c r="B8338" s="114">
        <v>8300</v>
      </c>
      <c r="C8338" s="115">
        <v>8300</v>
      </c>
      <c r="D8338" s="116">
        <v>346</v>
      </c>
      <c r="E8338" s="117">
        <v>12</v>
      </c>
      <c r="F8338" s="118">
        <v>12</v>
      </c>
      <c r="G8338" s="119" t="s">
        <v>485</v>
      </c>
      <c r="H8338" s="120">
        <v>12</v>
      </c>
      <c r="I8338" s="115">
        <v>11</v>
      </c>
      <c r="J8338" s="116" t="s">
        <v>485</v>
      </c>
      <c r="K8338" s="121">
        <v>20</v>
      </c>
      <c r="L8338" s="108"/>
      <c r="M8338" s="122">
        <v>19953</v>
      </c>
      <c r="N8338" s="123">
        <v>20943</v>
      </c>
      <c r="O8338" s="124">
        <v>20389</v>
      </c>
      <c r="P8338" s="123">
        <v>20671</v>
      </c>
      <c r="Q8338" s="124">
        <v>21868</v>
      </c>
      <c r="R8338" s="123">
        <v>22431</v>
      </c>
      <c r="S8338" s="124">
        <v>23190</v>
      </c>
      <c r="T8338" s="123">
        <v>23486</v>
      </c>
      <c r="U8338" s="124">
        <v>22614</v>
      </c>
      <c r="V8338" s="123">
        <v>23684</v>
      </c>
      <c r="W8338" s="124">
        <v>23744</v>
      </c>
      <c r="X8338" s="123">
        <v>25029</v>
      </c>
      <c r="Y8338" s="124">
        <v>25944</v>
      </c>
      <c r="Z8338" s="123">
        <v>25017</v>
      </c>
      <c r="AA8338" s="124">
        <v>24819</v>
      </c>
      <c r="AB8338" s="123">
        <v>26006</v>
      </c>
      <c r="AC8338" s="124">
        <v>26108</v>
      </c>
      <c r="AD8338" s="123">
        <v>27717</v>
      </c>
      <c r="AE8338" s="125">
        <v>27862</v>
      </c>
      <c r="AF8338" s="126">
        <v>26669</v>
      </c>
    </row>
    <row r="8339" spans="2:32">
      <c r="B8339" s="127">
        <v>8301</v>
      </c>
      <c r="C8339" s="128">
        <v>8301</v>
      </c>
      <c r="D8339" s="129">
        <v>346</v>
      </c>
      <c r="E8339" s="130">
        <v>12</v>
      </c>
      <c r="F8339" s="131">
        <v>12</v>
      </c>
      <c r="G8339" s="132" t="s">
        <v>485</v>
      </c>
      <c r="H8339" s="133">
        <v>12</v>
      </c>
      <c r="I8339" s="128">
        <v>11</v>
      </c>
      <c r="J8339" s="129" t="s">
        <v>485</v>
      </c>
      <c r="K8339" s="134">
        <v>21</v>
      </c>
      <c r="L8339" s="108"/>
      <c r="M8339" s="81">
        <v>19602</v>
      </c>
      <c r="N8339" s="135">
        <v>20681</v>
      </c>
      <c r="O8339" s="136">
        <v>20116</v>
      </c>
      <c r="P8339" s="135">
        <v>20413</v>
      </c>
      <c r="Q8339" s="136">
        <v>21582</v>
      </c>
      <c r="R8339" s="135">
        <v>22265</v>
      </c>
      <c r="S8339" s="136">
        <v>23264</v>
      </c>
      <c r="T8339" s="135">
        <v>23466</v>
      </c>
      <c r="U8339" s="136">
        <v>22625</v>
      </c>
      <c r="V8339" s="135">
        <v>23668</v>
      </c>
      <c r="W8339" s="136">
        <v>23897</v>
      </c>
      <c r="X8339" s="135">
        <v>25368</v>
      </c>
      <c r="Y8339" s="136">
        <v>26526</v>
      </c>
      <c r="Z8339" s="135">
        <v>25470</v>
      </c>
      <c r="AA8339" s="136">
        <v>25192</v>
      </c>
      <c r="AB8339" s="135">
        <v>26363</v>
      </c>
      <c r="AC8339" s="136">
        <v>26667</v>
      </c>
      <c r="AD8339" s="135">
        <v>28586</v>
      </c>
      <c r="AE8339" s="137">
        <v>28606</v>
      </c>
      <c r="AF8339" s="138">
        <v>27345</v>
      </c>
    </row>
    <row r="8340" spans="2:32">
      <c r="B8340" s="114">
        <v>8302</v>
      </c>
      <c r="C8340" s="115">
        <v>8302</v>
      </c>
      <c r="D8340" s="116">
        <v>346</v>
      </c>
      <c r="E8340" s="117">
        <v>12</v>
      </c>
      <c r="F8340" s="118">
        <v>12</v>
      </c>
      <c r="G8340" s="119" t="s">
        <v>485</v>
      </c>
      <c r="H8340" s="120">
        <v>12</v>
      </c>
      <c r="I8340" s="115">
        <v>11</v>
      </c>
      <c r="J8340" s="116" t="s">
        <v>485</v>
      </c>
      <c r="K8340" s="121">
        <v>22</v>
      </c>
      <c r="L8340" s="108"/>
      <c r="M8340" s="122">
        <v>18895</v>
      </c>
      <c r="N8340" s="123">
        <v>20070</v>
      </c>
      <c r="O8340" s="124">
        <v>19516</v>
      </c>
      <c r="P8340" s="123">
        <v>19839</v>
      </c>
      <c r="Q8340" s="124">
        <v>20927</v>
      </c>
      <c r="R8340" s="123">
        <v>21724</v>
      </c>
      <c r="S8340" s="124">
        <v>22669</v>
      </c>
      <c r="T8340" s="123">
        <v>23052</v>
      </c>
      <c r="U8340" s="124">
        <v>22233</v>
      </c>
      <c r="V8340" s="123">
        <v>23238</v>
      </c>
      <c r="W8340" s="124">
        <v>23662</v>
      </c>
      <c r="X8340" s="123">
        <v>25178</v>
      </c>
      <c r="Y8340" s="124">
        <v>26243</v>
      </c>
      <c r="Z8340" s="123">
        <v>25313</v>
      </c>
      <c r="AA8340" s="124">
        <v>25003</v>
      </c>
      <c r="AB8340" s="123">
        <v>26107</v>
      </c>
      <c r="AC8340" s="124">
        <v>26646</v>
      </c>
      <c r="AD8340" s="123">
        <v>28460</v>
      </c>
      <c r="AE8340" s="125">
        <v>28641</v>
      </c>
      <c r="AF8340" s="126">
        <v>27313</v>
      </c>
    </row>
    <row r="8341" spans="2:32">
      <c r="B8341" s="127">
        <v>8303</v>
      </c>
      <c r="C8341" s="128">
        <v>8303</v>
      </c>
      <c r="D8341" s="129">
        <v>346</v>
      </c>
      <c r="E8341" s="130">
        <v>12</v>
      </c>
      <c r="F8341" s="131">
        <v>12</v>
      </c>
      <c r="G8341" s="132" t="s">
        <v>485</v>
      </c>
      <c r="H8341" s="133">
        <v>12</v>
      </c>
      <c r="I8341" s="128">
        <v>11</v>
      </c>
      <c r="J8341" s="129" t="s">
        <v>485</v>
      </c>
      <c r="K8341" s="134">
        <v>23</v>
      </c>
      <c r="L8341" s="108"/>
      <c r="M8341" s="81">
        <v>17878</v>
      </c>
      <c r="N8341" s="135">
        <v>19065</v>
      </c>
      <c r="O8341" s="136">
        <v>18763</v>
      </c>
      <c r="P8341" s="135">
        <v>19000</v>
      </c>
      <c r="Q8341" s="136">
        <v>19917</v>
      </c>
      <c r="R8341" s="135">
        <v>20769</v>
      </c>
      <c r="S8341" s="136">
        <v>21647</v>
      </c>
      <c r="T8341" s="135">
        <v>22163</v>
      </c>
      <c r="U8341" s="136">
        <v>21680</v>
      </c>
      <c r="V8341" s="135">
        <v>22334</v>
      </c>
      <c r="W8341" s="136">
        <v>22908</v>
      </c>
      <c r="X8341" s="135">
        <v>24416</v>
      </c>
      <c r="Y8341" s="136">
        <v>25481</v>
      </c>
      <c r="Z8341" s="135">
        <v>25058</v>
      </c>
      <c r="AA8341" s="136">
        <v>24635</v>
      </c>
      <c r="AB8341" s="135">
        <v>25537</v>
      </c>
      <c r="AC8341" s="136">
        <v>26295</v>
      </c>
      <c r="AD8341" s="135">
        <v>27781</v>
      </c>
      <c r="AE8341" s="137">
        <v>28039</v>
      </c>
      <c r="AF8341" s="138">
        <v>27136</v>
      </c>
    </row>
    <row r="8342" spans="2:32">
      <c r="B8342" s="114">
        <v>8304</v>
      </c>
      <c r="C8342" s="115">
        <v>8304</v>
      </c>
      <c r="D8342" s="116">
        <v>346</v>
      </c>
      <c r="E8342" s="117">
        <v>12</v>
      </c>
      <c r="F8342" s="118">
        <v>12</v>
      </c>
      <c r="G8342" s="119" t="s">
        <v>485</v>
      </c>
      <c r="H8342" s="120">
        <v>12</v>
      </c>
      <c r="I8342" s="115">
        <v>11</v>
      </c>
      <c r="J8342" s="116" t="s">
        <v>485</v>
      </c>
      <c r="K8342" s="121">
        <v>24</v>
      </c>
      <c r="L8342" s="108"/>
      <c r="M8342" s="122">
        <v>16652</v>
      </c>
      <c r="N8342" s="123">
        <v>17807</v>
      </c>
      <c r="O8342" s="124">
        <v>17833</v>
      </c>
      <c r="P8342" s="123">
        <v>18049</v>
      </c>
      <c r="Q8342" s="124">
        <v>18786</v>
      </c>
      <c r="R8342" s="123">
        <v>19655</v>
      </c>
      <c r="S8342" s="124">
        <v>20470</v>
      </c>
      <c r="T8342" s="123">
        <v>21072</v>
      </c>
      <c r="U8342" s="124">
        <v>20896</v>
      </c>
      <c r="V8342" s="123">
        <v>21342</v>
      </c>
      <c r="W8342" s="124">
        <v>21997</v>
      </c>
      <c r="X8342" s="123">
        <v>23443</v>
      </c>
      <c r="Y8342" s="124">
        <v>24435</v>
      </c>
      <c r="Z8342" s="123">
        <v>24394</v>
      </c>
      <c r="AA8342" s="124">
        <v>23921</v>
      </c>
      <c r="AB8342" s="123">
        <v>24636</v>
      </c>
      <c r="AC8342" s="124">
        <v>25448</v>
      </c>
      <c r="AD8342" s="123">
        <v>26806</v>
      </c>
      <c r="AE8342" s="125">
        <v>27112</v>
      </c>
      <c r="AF8342" s="126">
        <v>26532</v>
      </c>
    </row>
    <row r="8343" spans="2:32">
      <c r="B8343" s="127">
        <v>8305</v>
      </c>
      <c r="C8343" s="128">
        <v>8305</v>
      </c>
      <c r="D8343" s="129">
        <v>347</v>
      </c>
      <c r="E8343" s="130">
        <v>12</v>
      </c>
      <c r="F8343" s="131">
        <v>13</v>
      </c>
      <c r="G8343" s="132" t="s">
        <v>485</v>
      </c>
      <c r="H8343" s="133">
        <v>12</v>
      </c>
      <c r="I8343" s="128">
        <v>12</v>
      </c>
      <c r="J8343" s="129" t="s">
        <v>485</v>
      </c>
      <c r="K8343" s="134">
        <v>1</v>
      </c>
      <c r="L8343" s="108"/>
      <c r="M8343" s="81">
        <v>15277</v>
      </c>
      <c r="N8343" s="135">
        <v>16846</v>
      </c>
      <c r="O8343" s="136">
        <v>16830</v>
      </c>
      <c r="P8343" s="135">
        <v>17178</v>
      </c>
      <c r="Q8343" s="136">
        <v>17609</v>
      </c>
      <c r="R8343" s="135">
        <v>18188</v>
      </c>
      <c r="S8343" s="136">
        <v>19376</v>
      </c>
      <c r="T8343" s="135">
        <v>20016</v>
      </c>
      <c r="U8343" s="136">
        <v>19598</v>
      </c>
      <c r="V8343" s="135">
        <v>20472</v>
      </c>
      <c r="W8343" s="136">
        <v>21092</v>
      </c>
      <c r="X8343" s="135">
        <v>22122</v>
      </c>
      <c r="Y8343" s="136">
        <v>23410</v>
      </c>
      <c r="Z8343" s="135">
        <v>22612</v>
      </c>
      <c r="AA8343" s="136">
        <v>22981</v>
      </c>
      <c r="AB8343" s="135">
        <v>24154</v>
      </c>
      <c r="AC8343" s="136">
        <v>24849</v>
      </c>
      <c r="AD8343" s="135">
        <v>25801</v>
      </c>
      <c r="AE8343" s="137">
        <v>26088</v>
      </c>
      <c r="AF8343" s="138">
        <v>24484</v>
      </c>
    </row>
    <row r="8344" spans="2:32">
      <c r="B8344" s="114">
        <v>8306</v>
      </c>
      <c r="C8344" s="115">
        <v>8306</v>
      </c>
      <c r="D8344" s="116">
        <v>347</v>
      </c>
      <c r="E8344" s="117">
        <v>12</v>
      </c>
      <c r="F8344" s="118">
        <v>13</v>
      </c>
      <c r="G8344" s="119" t="s">
        <v>485</v>
      </c>
      <c r="H8344" s="120">
        <v>12</v>
      </c>
      <c r="I8344" s="115">
        <v>12</v>
      </c>
      <c r="J8344" s="116" t="s">
        <v>485</v>
      </c>
      <c r="K8344" s="121">
        <v>2</v>
      </c>
      <c r="L8344" s="108"/>
      <c r="M8344" s="122">
        <v>14799</v>
      </c>
      <c r="N8344" s="123">
        <v>16301</v>
      </c>
      <c r="O8344" s="124">
        <v>16347</v>
      </c>
      <c r="P8344" s="123">
        <v>16782</v>
      </c>
      <c r="Q8344" s="124">
        <v>17200</v>
      </c>
      <c r="R8344" s="123">
        <v>17711</v>
      </c>
      <c r="S8344" s="124">
        <v>18970</v>
      </c>
      <c r="T8344" s="123">
        <v>19523</v>
      </c>
      <c r="U8344" s="124">
        <v>19154</v>
      </c>
      <c r="V8344" s="123">
        <v>20070</v>
      </c>
      <c r="W8344" s="124">
        <v>20634</v>
      </c>
      <c r="X8344" s="123">
        <v>21569</v>
      </c>
      <c r="Y8344" s="124">
        <v>22939</v>
      </c>
      <c r="Z8344" s="123">
        <v>22081</v>
      </c>
      <c r="AA8344" s="124">
        <v>22508</v>
      </c>
      <c r="AB8344" s="123">
        <v>23633</v>
      </c>
      <c r="AC8344" s="124">
        <v>24330</v>
      </c>
      <c r="AD8344" s="123">
        <v>25254</v>
      </c>
      <c r="AE8344" s="125">
        <v>25441</v>
      </c>
      <c r="AF8344" s="126">
        <v>23905</v>
      </c>
    </row>
    <row r="8345" spans="2:32">
      <c r="B8345" s="127">
        <v>8307</v>
      </c>
      <c r="C8345" s="128">
        <v>8307</v>
      </c>
      <c r="D8345" s="129">
        <v>347</v>
      </c>
      <c r="E8345" s="130">
        <v>12</v>
      </c>
      <c r="F8345" s="131">
        <v>13</v>
      </c>
      <c r="G8345" s="132" t="s">
        <v>485</v>
      </c>
      <c r="H8345" s="133">
        <v>12</v>
      </c>
      <c r="I8345" s="128">
        <v>12</v>
      </c>
      <c r="J8345" s="129" t="s">
        <v>485</v>
      </c>
      <c r="K8345" s="134">
        <v>3</v>
      </c>
      <c r="L8345" s="108"/>
      <c r="M8345" s="81">
        <v>14599</v>
      </c>
      <c r="N8345" s="135">
        <v>16036</v>
      </c>
      <c r="O8345" s="136">
        <v>16135</v>
      </c>
      <c r="P8345" s="135">
        <v>16682</v>
      </c>
      <c r="Q8345" s="136">
        <v>17063</v>
      </c>
      <c r="R8345" s="135">
        <v>17554</v>
      </c>
      <c r="S8345" s="136">
        <v>18859</v>
      </c>
      <c r="T8345" s="135">
        <v>19329</v>
      </c>
      <c r="U8345" s="136">
        <v>19055</v>
      </c>
      <c r="V8345" s="135">
        <v>19925</v>
      </c>
      <c r="W8345" s="136">
        <v>20418</v>
      </c>
      <c r="X8345" s="135">
        <v>21342</v>
      </c>
      <c r="Y8345" s="136">
        <v>22779</v>
      </c>
      <c r="Z8345" s="135">
        <v>22027</v>
      </c>
      <c r="AA8345" s="136">
        <v>22545</v>
      </c>
      <c r="AB8345" s="135">
        <v>23542</v>
      </c>
      <c r="AC8345" s="136">
        <v>24073</v>
      </c>
      <c r="AD8345" s="135">
        <v>25010</v>
      </c>
      <c r="AE8345" s="137">
        <v>25251</v>
      </c>
      <c r="AF8345" s="138">
        <v>23799</v>
      </c>
    </row>
    <row r="8346" spans="2:32">
      <c r="B8346" s="114">
        <v>8308</v>
      </c>
      <c r="C8346" s="115">
        <v>8308</v>
      </c>
      <c r="D8346" s="116">
        <v>347</v>
      </c>
      <c r="E8346" s="117">
        <v>12</v>
      </c>
      <c r="F8346" s="118">
        <v>13</v>
      </c>
      <c r="G8346" s="119" t="s">
        <v>485</v>
      </c>
      <c r="H8346" s="120">
        <v>12</v>
      </c>
      <c r="I8346" s="115">
        <v>12</v>
      </c>
      <c r="J8346" s="116" t="s">
        <v>485</v>
      </c>
      <c r="K8346" s="121">
        <v>4</v>
      </c>
      <c r="L8346" s="108"/>
      <c r="M8346" s="122">
        <v>14526</v>
      </c>
      <c r="N8346" s="123">
        <v>15881</v>
      </c>
      <c r="O8346" s="124">
        <v>15944</v>
      </c>
      <c r="P8346" s="123">
        <v>16629</v>
      </c>
      <c r="Q8346" s="124">
        <v>16924</v>
      </c>
      <c r="R8346" s="123">
        <v>17396</v>
      </c>
      <c r="S8346" s="124">
        <v>18711</v>
      </c>
      <c r="T8346" s="123">
        <v>19082</v>
      </c>
      <c r="U8346" s="124">
        <v>18779</v>
      </c>
      <c r="V8346" s="123">
        <v>19613</v>
      </c>
      <c r="W8346" s="124">
        <v>20062</v>
      </c>
      <c r="X8346" s="123">
        <v>20865</v>
      </c>
      <c r="Y8346" s="124">
        <v>22296</v>
      </c>
      <c r="Z8346" s="123">
        <v>21512</v>
      </c>
      <c r="AA8346" s="124">
        <v>22155</v>
      </c>
      <c r="AB8346" s="123">
        <v>22940</v>
      </c>
      <c r="AC8346" s="124">
        <v>23438</v>
      </c>
      <c r="AD8346" s="123">
        <v>24316</v>
      </c>
      <c r="AE8346" s="125">
        <v>24528</v>
      </c>
      <c r="AF8346" s="126">
        <v>23153</v>
      </c>
    </row>
    <row r="8347" spans="2:32">
      <c r="B8347" s="127">
        <v>8309</v>
      </c>
      <c r="C8347" s="128">
        <v>8309</v>
      </c>
      <c r="D8347" s="129">
        <v>347</v>
      </c>
      <c r="E8347" s="130">
        <v>12</v>
      </c>
      <c r="F8347" s="131">
        <v>13</v>
      </c>
      <c r="G8347" s="132" t="s">
        <v>485</v>
      </c>
      <c r="H8347" s="133">
        <v>12</v>
      </c>
      <c r="I8347" s="128">
        <v>12</v>
      </c>
      <c r="J8347" s="129" t="s">
        <v>485</v>
      </c>
      <c r="K8347" s="134">
        <v>5</v>
      </c>
      <c r="L8347" s="108"/>
      <c r="M8347" s="81">
        <v>14698</v>
      </c>
      <c r="N8347" s="135">
        <v>15869</v>
      </c>
      <c r="O8347" s="136">
        <v>15846</v>
      </c>
      <c r="P8347" s="135">
        <v>16815</v>
      </c>
      <c r="Q8347" s="136">
        <v>16995</v>
      </c>
      <c r="R8347" s="135">
        <v>17422</v>
      </c>
      <c r="S8347" s="136">
        <v>18764</v>
      </c>
      <c r="T8347" s="135">
        <v>18899</v>
      </c>
      <c r="U8347" s="136">
        <v>18482</v>
      </c>
      <c r="V8347" s="135">
        <v>19530</v>
      </c>
      <c r="W8347" s="136">
        <v>19818</v>
      </c>
      <c r="X8347" s="135">
        <v>20499</v>
      </c>
      <c r="Y8347" s="136">
        <v>21856</v>
      </c>
      <c r="Z8347" s="135">
        <v>20967</v>
      </c>
      <c r="AA8347" s="136">
        <v>21831</v>
      </c>
      <c r="AB8347" s="135">
        <v>22456</v>
      </c>
      <c r="AC8347" s="136">
        <v>22875</v>
      </c>
      <c r="AD8347" s="135">
        <v>23638</v>
      </c>
      <c r="AE8347" s="137">
        <v>23784</v>
      </c>
      <c r="AF8347" s="138">
        <v>22448</v>
      </c>
    </row>
    <row r="8348" spans="2:32">
      <c r="B8348" s="114">
        <v>8310</v>
      </c>
      <c r="C8348" s="115">
        <v>8310</v>
      </c>
      <c r="D8348" s="116">
        <v>347</v>
      </c>
      <c r="E8348" s="117">
        <v>12</v>
      </c>
      <c r="F8348" s="118">
        <v>13</v>
      </c>
      <c r="G8348" s="119" t="s">
        <v>485</v>
      </c>
      <c r="H8348" s="120">
        <v>12</v>
      </c>
      <c r="I8348" s="115">
        <v>12</v>
      </c>
      <c r="J8348" s="116" t="s">
        <v>485</v>
      </c>
      <c r="K8348" s="121">
        <v>6</v>
      </c>
      <c r="L8348" s="108"/>
      <c r="M8348" s="122">
        <v>15345</v>
      </c>
      <c r="N8348" s="123">
        <v>16070</v>
      </c>
      <c r="O8348" s="124">
        <v>15911</v>
      </c>
      <c r="P8348" s="123">
        <v>17406</v>
      </c>
      <c r="Q8348" s="124">
        <v>17494</v>
      </c>
      <c r="R8348" s="123">
        <v>17947</v>
      </c>
      <c r="S8348" s="124">
        <v>19263</v>
      </c>
      <c r="T8348" s="123">
        <v>18895</v>
      </c>
      <c r="U8348" s="124">
        <v>18205</v>
      </c>
      <c r="V8348" s="123">
        <v>19847</v>
      </c>
      <c r="W8348" s="124">
        <v>19939</v>
      </c>
      <c r="X8348" s="123">
        <v>20512</v>
      </c>
      <c r="Y8348" s="124">
        <v>21824</v>
      </c>
      <c r="Z8348" s="123">
        <v>20429</v>
      </c>
      <c r="AA8348" s="124">
        <v>21820</v>
      </c>
      <c r="AB8348" s="123">
        <v>22407</v>
      </c>
      <c r="AC8348" s="124">
        <v>22648</v>
      </c>
      <c r="AD8348" s="123">
        <v>23375</v>
      </c>
      <c r="AE8348" s="125">
        <v>23174</v>
      </c>
      <c r="AF8348" s="126">
        <v>21756</v>
      </c>
    </row>
    <row r="8349" spans="2:32">
      <c r="B8349" s="127">
        <v>8311</v>
      </c>
      <c r="C8349" s="128">
        <v>8311</v>
      </c>
      <c r="D8349" s="129">
        <v>347</v>
      </c>
      <c r="E8349" s="130">
        <v>12</v>
      </c>
      <c r="F8349" s="131">
        <v>13</v>
      </c>
      <c r="G8349" s="132" t="s">
        <v>485</v>
      </c>
      <c r="H8349" s="133">
        <v>12</v>
      </c>
      <c r="I8349" s="128">
        <v>12</v>
      </c>
      <c r="J8349" s="129" t="s">
        <v>485</v>
      </c>
      <c r="K8349" s="134">
        <v>7</v>
      </c>
      <c r="L8349" s="108"/>
      <c r="M8349" s="81">
        <v>16650</v>
      </c>
      <c r="N8349" s="135">
        <v>16483</v>
      </c>
      <c r="O8349" s="136">
        <v>16275</v>
      </c>
      <c r="P8349" s="135">
        <v>18527</v>
      </c>
      <c r="Q8349" s="136">
        <v>18501</v>
      </c>
      <c r="R8349" s="135">
        <v>19166</v>
      </c>
      <c r="S8349" s="136">
        <v>20444</v>
      </c>
      <c r="T8349" s="135">
        <v>19227</v>
      </c>
      <c r="U8349" s="136">
        <v>18411</v>
      </c>
      <c r="V8349" s="135">
        <v>20479</v>
      </c>
      <c r="W8349" s="136">
        <v>20761</v>
      </c>
      <c r="X8349" s="135">
        <v>21338</v>
      </c>
      <c r="Y8349" s="136">
        <v>22667</v>
      </c>
      <c r="Z8349" s="135">
        <v>20383</v>
      </c>
      <c r="AA8349" s="136">
        <v>22567</v>
      </c>
      <c r="AB8349" s="135">
        <v>22781</v>
      </c>
      <c r="AC8349" s="136">
        <v>23223</v>
      </c>
      <c r="AD8349" s="135">
        <v>24068</v>
      </c>
      <c r="AE8349" s="137">
        <v>22979</v>
      </c>
      <c r="AF8349" s="138">
        <v>21624</v>
      </c>
    </row>
    <row r="8350" spans="2:32">
      <c r="B8350" s="114">
        <v>8312</v>
      </c>
      <c r="C8350" s="115">
        <v>8312</v>
      </c>
      <c r="D8350" s="116">
        <v>347</v>
      </c>
      <c r="E8350" s="117">
        <v>12</v>
      </c>
      <c r="F8350" s="118">
        <v>13</v>
      </c>
      <c r="G8350" s="119" t="s">
        <v>485</v>
      </c>
      <c r="H8350" s="120">
        <v>12</v>
      </c>
      <c r="I8350" s="115">
        <v>12</v>
      </c>
      <c r="J8350" s="116" t="s">
        <v>485</v>
      </c>
      <c r="K8350" s="121">
        <v>8</v>
      </c>
      <c r="L8350" s="108"/>
      <c r="M8350" s="122">
        <v>18114</v>
      </c>
      <c r="N8350" s="123">
        <v>17225</v>
      </c>
      <c r="O8350" s="124">
        <v>16896</v>
      </c>
      <c r="P8350" s="123">
        <v>19943</v>
      </c>
      <c r="Q8350" s="124">
        <v>19748</v>
      </c>
      <c r="R8350" s="123">
        <v>20655</v>
      </c>
      <c r="S8350" s="124">
        <v>22034</v>
      </c>
      <c r="T8350" s="123">
        <v>19980</v>
      </c>
      <c r="U8350" s="124">
        <v>19044</v>
      </c>
      <c r="V8350" s="123">
        <v>21541</v>
      </c>
      <c r="W8350" s="124">
        <v>21976</v>
      </c>
      <c r="X8350" s="123">
        <v>22747</v>
      </c>
      <c r="Y8350" s="124">
        <v>24071</v>
      </c>
      <c r="Z8350" s="123">
        <v>20906</v>
      </c>
      <c r="AA8350" s="124">
        <v>23897</v>
      </c>
      <c r="AB8350" s="123">
        <v>23600</v>
      </c>
      <c r="AC8350" s="124">
        <v>24184</v>
      </c>
      <c r="AD8350" s="123">
        <v>25399</v>
      </c>
      <c r="AE8350" s="125">
        <v>23428</v>
      </c>
      <c r="AF8350" s="126">
        <v>22123</v>
      </c>
    </row>
    <row r="8351" spans="2:32">
      <c r="B8351" s="127">
        <v>8313</v>
      </c>
      <c r="C8351" s="128">
        <v>8313</v>
      </c>
      <c r="D8351" s="129">
        <v>347</v>
      </c>
      <c r="E8351" s="130">
        <v>12</v>
      </c>
      <c r="F8351" s="131">
        <v>13</v>
      </c>
      <c r="G8351" s="132" t="s">
        <v>485</v>
      </c>
      <c r="H8351" s="133">
        <v>12</v>
      </c>
      <c r="I8351" s="128">
        <v>12</v>
      </c>
      <c r="J8351" s="129" t="s">
        <v>485</v>
      </c>
      <c r="K8351" s="134">
        <v>9</v>
      </c>
      <c r="L8351" s="108"/>
      <c r="M8351" s="81">
        <v>18475</v>
      </c>
      <c r="N8351" s="135">
        <v>17894</v>
      </c>
      <c r="O8351" s="136">
        <v>17539</v>
      </c>
      <c r="P8351" s="135">
        <v>20322</v>
      </c>
      <c r="Q8351" s="136">
        <v>20041</v>
      </c>
      <c r="R8351" s="135">
        <v>21095</v>
      </c>
      <c r="S8351" s="136">
        <v>22448</v>
      </c>
      <c r="T8351" s="135">
        <v>20620</v>
      </c>
      <c r="U8351" s="136">
        <v>19722</v>
      </c>
      <c r="V8351" s="135">
        <v>21867</v>
      </c>
      <c r="W8351" s="136">
        <v>22206</v>
      </c>
      <c r="X8351" s="135">
        <v>23188</v>
      </c>
      <c r="Y8351" s="136">
        <v>24358</v>
      </c>
      <c r="Z8351" s="135">
        <v>21463</v>
      </c>
      <c r="AA8351" s="136">
        <v>24228</v>
      </c>
      <c r="AB8351" s="135">
        <v>23791</v>
      </c>
      <c r="AC8351" s="136">
        <v>24268</v>
      </c>
      <c r="AD8351" s="135">
        <v>25640</v>
      </c>
      <c r="AE8351" s="137">
        <v>23889</v>
      </c>
      <c r="AF8351" s="138">
        <v>22657</v>
      </c>
    </row>
    <row r="8352" spans="2:32">
      <c r="B8352" s="114">
        <v>8314</v>
      </c>
      <c r="C8352" s="115">
        <v>8314</v>
      </c>
      <c r="D8352" s="116">
        <v>347</v>
      </c>
      <c r="E8352" s="117">
        <v>12</v>
      </c>
      <c r="F8352" s="118">
        <v>13</v>
      </c>
      <c r="G8352" s="119" t="s">
        <v>485</v>
      </c>
      <c r="H8352" s="120">
        <v>12</v>
      </c>
      <c r="I8352" s="115">
        <v>12</v>
      </c>
      <c r="J8352" s="116" t="s">
        <v>485</v>
      </c>
      <c r="K8352" s="121">
        <v>10</v>
      </c>
      <c r="L8352" s="108"/>
      <c r="M8352" s="122">
        <v>18466</v>
      </c>
      <c r="N8352" s="123">
        <v>18339</v>
      </c>
      <c r="O8352" s="124">
        <v>18028</v>
      </c>
      <c r="P8352" s="123">
        <v>20295</v>
      </c>
      <c r="Q8352" s="124">
        <v>20215</v>
      </c>
      <c r="R8352" s="123">
        <v>21164</v>
      </c>
      <c r="S8352" s="124">
        <v>22501</v>
      </c>
      <c r="T8352" s="123">
        <v>21117</v>
      </c>
      <c r="U8352" s="124">
        <v>20134</v>
      </c>
      <c r="V8352" s="123">
        <v>22299</v>
      </c>
      <c r="W8352" s="124">
        <v>22357</v>
      </c>
      <c r="X8352" s="123">
        <v>23340</v>
      </c>
      <c r="Y8352" s="124">
        <v>24339</v>
      </c>
      <c r="Z8352" s="123">
        <v>22049</v>
      </c>
      <c r="AA8352" s="124">
        <v>24271</v>
      </c>
      <c r="AB8352" s="123">
        <v>24293</v>
      </c>
      <c r="AC8352" s="124">
        <v>24362</v>
      </c>
      <c r="AD8352" s="123">
        <v>25638</v>
      </c>
      <c r="AE8352" s="125">
        <v>24469</v>
      </c>
      <c r="AF8352" s="126">
        <v>23282</v>
      </c>
    </row>
    <row r="8353" spans="2:32">
      <c r="B8353" s="127">
        <v>8315</v>
      </c>
      <c r="C8353" s="128">
        <v>8315</v>
      </c>
      <c r="D8353" s="129">
        <v>347</v>
      </c>
      <c r="E8353" s="130">
        <v>12</v>
      </c>
      <c r="F8353" s="131">
        <v>13</v>
      </c>
      <c r="G8353" s="132" t="s">
        <v>485</v>
      </c>
      <c r="H8353" s="133">
        <v>12</v>
      </c>
      <c r="I8353" s="128">
        <v>12</v>
      </c>
      <c r="J8353" s="129" t="s">
        <v>485</v>
      </c>
      <c r="K8353" s="134">
        <v>11</v>
      </c>
      <c r="L8353" s="108"/>
      <c r="M8353" s="81">
        <v>18385</v>
      </c>
      <c r="N8353" s="135">
        <v>18477</v>
      </c>
      <c r="O8353" s="136">
        <v>18310</v>
      </c>
      <c r="P8353" s="135">
        <v>20260</v>
      </c>
      <c r="Q8353" s="136">
        <v>20234</v>
      </c>
      <c r="R8353" s="135">
        <v>21275</v>
      </c>
      <c r="S8353" s="136">
        <v>22568</v>
      </c>
      <c r="T8353" s="135">
        <v>21288</v>
      </c>
      <c r="U8353" s="136">
        <v>20051</v>
      </c>
      <c r="V8353" s="135">
        <v>22745</v>
      </c>
      <c r="W8353" s="136">
        <v>22485</v>
      </c>
      <c r="X8353" s="135">
        <v>23527</v>
      </c>
      <c r="Y8353" s="136">
        <v>24096</v>
      </c>
      <c r="Z8353" s="135">
        <v>22431</v>
      </c>
      <c r="AA8353" s="136">
        <v>24316</v>
      </c>
      <c r="AB8353" s="135">
        <v>24845</v>
      </c>
      <c r="AC8353" s="136">
        <v>23934</v>
      </c>
      <c r="AD8353" s="135">
        <v>25433</v>
      </c>
      <c r="AE8353" s="137">
        <v>24754</v>
      </c>
      <c r="AF8353" s="138">
        <v>23698</v>
      </c>
    </row>
    <row r="8354" spans="2:32">
      <c r="B8354" s="114">
        <v>8316</v>
      </c>
      <c r="C8354" s="115">
        <v>8316</v>
      </c>
      <c r="D8354" s="116">
        <v>347</v>
      </c>
      <c r="E8354" s="117">
        <v>12</v>
      </c>
      <c r="F8354" s="118">
        <v>13</v>
      </c>
      <c r="G8354" s="119" t="s">
        <v>485</v>
      </c>
      <c r="H8354" s="120">
        <v>12</v>
      </c>
      <c r="I8354" s="115">
        <v>12</v>
      </c>
      <c r="J8354" s="116" t="s">
        <v>485</v>
      </c>
      <c r="K8354" s="121">
        <v>12</v>
      </c>
      <c r="L8354" s="108"/>
      <c r="M8354" s="122">
        <v>18228</v>
      </c>
      <c r="N8354" s="123">
        <v>18462</v>
      </c>
      <c r="O8354" s="124">
        <v>18455</v>
      </c>
      <c r="P8354" s="123">
        <v>20181</v>
      </c>
      <c r="Q8354" s="124">
        <v>20077</v>
      </c>
      <c r="R8354" s="123">
        <v>21190</v>
      </c>
      <c r="S8354" s="124">
        <v>22542</v>
      </c>
      <c r="T8354" s="123">
        <v>21247</v>
      </c>
      <c r="U8354" s="124">
        <v>19936</v>
      </c>
      <c r="V8354" s="123">
        <v>22741</v>
      </c>
      <c r="W8354" s="124">
        <v>22477</v>
      </c>
      <c r="X8354" s="123">
        <v>23460</v>
      </c>
      <c r="Y8354" s="124">
        <v>23765</v>
      </c>
      <c r="Z8354" s="123">
        <v>22547</v>
      </c>
      <c r="AA8354" s="124">
        <v>24195</v>
      </c>
      <c r="AB8354" s="123">
        <v>24842</v>
      </c>
      <c r="AC8354" s="124">
        <v>23526</v>
      </c>
      <c r="AD8354" s="123">
        <v>25117</v>
      </c>
      <c r="AE8354" s="125">
        <v>24717</v>
      </c>
      <c r="AF8354" s="126">
        <v>23813</v>
      </c>
    </row>
    <row r="8355" spans="2:32">
      <c r="B8355" s="127">
        <v>8317</v>
      </c>
      <c r="C8355" s="128">
        <v>8317</v>
      </c>
      <c r="D8355" s="129">
        <v>347</v>
      </c>
      <c r="E8355" s="130">
        <v>12</v>
      </c>
      <c r="F8355" s="131">
        <v>13</v>
      </c>
      <c r="G8355" s="132" t="s">
        <v>485</v>
      </c>
      <c r="H8355" s="133">
        <v>12</v>
      </c>
      <c r="I8355" s="128">
        <v>12</v>
      </c>
      <c r="J8355" s="129" t="s">
        <v>485</v>
      </c>
      <c r="K8355" s="134">
        <v>13</v>
      </c>
      <c r="L8355" s="108"/>
      <c r="M8355" s="81">
        <v>18028</v>
      </c>
      <c r="N8355" s="135">
        <v>18361</v>
      </c>
      <c r="O8355" s="136">
        <v>18538</v>
      </c>
      <c r="P8355" s="135">
        <v>20133</v>
      </c>
      <c r="Q8355" s="136">
        <v>19945</v>
      </c>
      <c r="R8355" s="135">
        <v>21086</v>
      </c>
      <c r="S8355" s="136">
        <v>22401</v>
      </c>
      <c r="T8355" s="135">
        <v>21106</v>
      </c>
      <c r="U8355" s="136">
        <v>19779</v>
      </c>
      <c r="V8355" s="135">
        <v>22734</v>
      </c>
      <c r="W8355" s="136">
        <v>22440</v>
      </c>
      <c r="X8355" s="135">
        <v>23353</v>
      </c>
      <c r="Y8355" s="136">
        <v>23397</v>
      </c>
      <c r="Z8355" s="135">
        <v>22488</v>
      </c>
      <c r="AA8355" s="136">
        <v>23995</v>
      </c>
      <c r="AB8355" s="135">
        <v>24711</v>
      </c>
      <c r="AC8355" s="136">
        <v>23367</v>
      </c>
      <c r="AD8355" s="135">
        <v>24747</v>
      </c>
      <c r="AE8355" s="137">
        <v>24440</v>
      </c>
      <c r="AF8355" s="138">
        <v>23737</v>
      </c>
    </row>
    <row r="8356" spans="2:32">
      <c r="B8356" s="114">
        <v>8318</v>
      </c>
      <c r="C8356" s="115">
        <v>8318</v>
      </c>
      <c r="D8356" s="116">
        <v>347</v>
      </c>
      <c r="E8356" s="117">
        <v>12</v>
      </c>
      <c r="F8356" s="118">
        <v>13</v>
      </c>
      <c r="G8356" s="119" t="s">
        <v>485</v>
      </c>
      <c r="H8356" s="120">
        <v>12</v>
      </c>
      <c r="I8356" s="115">
        <v>12</v>
      </c>
      <c r="J8356" s="116" t="s">
        <v>485</v>
      </c>
      <c r="K8356" s="121">
        <v>14</v>
      </c>
      <c r="L8356" s="108"/>
      <c r="M8356" s="122">
        <v>17996</v>
      </c>
      <c r="N8356" s="123">
        <v>18351</v>
      </c>
      <c r="O8356" s="124">
        <v>18572</v>
      </c>
      <c r="P8356" s="123">
        <v>20219</v>
      </c>
      <c r="Q8356" s="124">
        <v>19877</v>
      </c>
      <c r="R8356" s="123">
        <v>20943</v>
      </c>
      <c r="S8356" s="124">
        <v>22231</v>
      </c>
      <c r="T8356" s="123">
        <v>21039</v>
      </c>
      <c r="U8356" s="124">
        <v>19849</v>
      </c>
      <c r="V8356" s="123">
        <v>22455</v>
      </c>
      <c r="W8356" s="124">
        <v>22416</v>
      </c>
      <c r="X8356" s="123">
        <v>23138</v>
      </c>
      <c r="Y8356" s="124">
        <v>23211</v>
      </c>
      <c r="Z8356" s="123">
        <v>22486</v>
      </c>
      <c r="AA8356" s="124">
        <v>24062</v>
      </c>
      <c r="AB8356" s="123">
        <v>24472</v>
      </c>
      <c r="AC8356" s="124">
        <v>23477</v>
      </c>
      <c r="AD8356" s="123">
        <v>24533</v>
      </c>
      <c r="AE8356" s="125">
        <v>24398</v>
      </c>
      <c r="AF8356" s="126">
        <v>23704</v>
      </c>
    </row>
    <row r="8357" spans="2:32">
      <c r="B8357" s="127">
        <v>8319</v>
      </c>
      <c r="C8357" s="128">
        <v>8319</v>
      </c>
      <c r="D8357" s="129">
        <v>347</v>
      </c>
      <c r="E8357" s="130">
        <v>12</v>
      </c>
      <c r="F8357" s="131">
        <v>13</v>
      </c>
      <c r="G8357" s="132" t="s">
        <v>485</v>
      </c>
      <c r="H8357" s="133">
        <v>12</v>
      </c>
      <c r="I8357" s="128">
        <v>12</v>
      </c>
      <c r="J8357" s="129" t="s">
        <v>485</v>
      </c>
      <c r="K8357" s="134">
        <v>15</v>
      </c>
      <c r="L8357" s="108"/>
      <c r="M8357" s="81">
        <v>18039</v>
      </c>
      <c r="N8357" s="135">
        <v>18243</v>
      </c>
      <c r="O8357" s="136">
        <v>18589</v>
      </c>
      <c r="P8357" s="135">
        <v>20181</v>
      </c>
      <c r="Q8357" s="136">
        <v>19822</v>
      </c>
      <c r="R8357" s="135">
        <v>20710</v>
      </c>
      <c r="S8357" s="136">
        <v>21870</v>
      </c>
      <c r="T8357" s="135">
        <v>20797</v>
      </c>
      <c r="U8357" s="136">
        <v>20113</v>
      </c>
      <c r="V8357" s="135">
        <v>21983</v>
      </c>
      <c r="W8357" s="136">
        <v>22294</v>
      </c>
      <c r="X8357" s="135">
        <v>22794</v>
      </c>
      <c r="Y8357" s="136">
        <v>23005</v>
      </c>
      <c r="Z8357" s="135">
        <v>22064</v>
      </c>
      <c r="AA8357" s="136">
        <v>23601</v>
      </c>
      <c r="AB8357" s="135">
        <v>23687</v>
      </c>
      <c r="AC8357" s="136">
        <v>23758</v>
      </c>
      <c r="AD8357" s="135">
        <v>24307</v>
      </c>
      <c r="AE8357" s="137">
        <v>23816</v>
      </c>
      <c r="AF8357" s="138">
        <v>23263</v>
      </c>
    </row>
    <row r="8358" spans="2:32">
      <c r="B8358" s="114">
        <v>8320</v>
      </c>
      <c r="C8358" s="115">
        <v>8320</v>
      </c>
      <c r="D8358" s="116">
        <v>347</v>
      </c>
      <c r="E8358" s="117">
        <v>12</v>
      </c>
      <c r="F8358" s="118">
        <v>13</v>
      </c>
      <c r="G8358" s="119" t="s">
        <v>485</v>
      </c>
      <c r="H8358" s="120">
        <v>12</v>
      </c>
      <c r="I8358" s="115">
        <v>12</v>
      </c>
      <c r="J8358" s="116" t="s">
        <v>485</v>
      </c>
      <c r="K8358" s="121">
        <v>16</v>
      </c>
      <c r="L8358" s="108"/>
      <c r="M8358" s="122">
        <v>18334</v>
      </c>
      <c r="N8358" s="123">
        <v>18289</v>
      </c>
      <c r="O8358" s="124">
        <v>18782</v>
      </c>
      <c r="P8358" s="123">
        <v>20276</v>
      </c>
      <c r="Q8358" s="124">
        <v>20133</v>
      </c>
      <c r="R8358" s="123">
        <v>20699</v>
      </c>
      <c r="S8358" s="124">
        <v>21632</v>
      </c>
      <c r="T8358" s="123">
        <v>20602</v>
      </c>
      <c r="U8358" s="124">
        <v>20436</v>
      </c>
      <c r="V8358" s="123">
        <v>21949</v>
      </c>
      <c r="W8358" s="124">
        <v>22205</v>
      </c>
      <c r="X8358" s="123">
        <v>22578</v>
      </c>
      <c r="Y8358" s="124">
        <v>22909</v>
      </c>
      <c r="Z8358" s="123">
        <v>21830</v>
      </c>
      <c r="AA8358" s="124">
        <v>23285</v>
      </c>
      <c r="AB8358" s="123">
        <v>23484</v>
      </c>
      <c r="AC8358" s="124">
        <v>23746</v>
      </c>
      <c r="AD8358" s="123">
        <v>24149</v>
      </c>
      <c r="AE8358" s="125">
        <v>23322</v>
      </c>
      <c r="AF8358" s="126">
        <v>23008</v>
      </c>
    </row>
    <row r="8359" spans="2:32">
      <c r="B8359" s="127">
        <v>8321</v>
      </c>
      <c r="C8359" s="128">
        <v>8321</v>
      </c>
      <c r="D8359" s="129">
        <v>347</v>
      </c>
      <c r="E8359" s="130">
        <v>12</v>
      </c>
      <c r="F8359" s="131">
        <v>13</v>
      </c>
      <c r="G8359" s="132" t="s">
        <v>485</v>
      </c>
      <c r="H8359" s="133">
        <v>12</v>
      </c>
      <c r="I8359" s="128">
        <v>12</v>
      </c>
      <c r="J8359" s="129" t="s">
        <v>485</v>
      </c>
      <c r="K8359" s="134">
        <v>17</v>
      </c>
      <c r="L8359" s="108"/>
      <c r="M8359" s="81">
        <v>19147</v>
      </c>
      <c r="N8359" s="135">
        <v>19001</v>
      </c>
      <c r="O8359" s="136">
        <v>19715</v>
      </c>
      <c r="P8359" s="135">
        <v>20940</v>
      </c>
      <c r="Q8359" s="136">
        <v>20913</v>
      </c>
      <c r="R8359" s="135">
        <v>21519</v>
      </c>
      <c r="S8359" s="136">
        <v>22221</v>
      </c>
      <c r="T8359" s="135">
        <v>21237</v>
      </c>
      <c r="U8359" s="136">
        <v>21358</v>
      </c>
      <c r="V8359" s="135">
        <v>22523</v>
      </c>
      <c r="W8359" s="136">
        <v>22912</v>
      </c>
      <c r="X8359" s="135">
        <v>23371</v>
      </c>
      <c r="Y8359" s="136">
        <v>23791</v>
      </c>
      <c r="Z8359" s="135">
        <v>22731</v>
      </c>
      <c r="AA8359" s="136">
        <v>24011</v>
      </c>
      <c r="AB8359" s="135">
        <v>24175</v>
      </c>
      <c r="AC8359" s="136">
        <v>24364</v>
      </c>
      <c r="AD8359" s="135">
        <v>25044</v>
      </c>
      <c r="AE8359" s="137">
        <v>23935</v>
      </c>
      <c r="AF8359" s="138">
        <v>23933</v>
      </c>
    </row>
    <row r="8360" spans="2:32">
      <c r="B8360" s="114">
        <v>8322</v>
      </c>
      <c r="C8360" s="115">
        <v>8322</v>
      </c>
      <c r="D8360" s="116">
        <v>347</v>
      </c>
      <c r="E8360" s="117">
        <v>12</v>
      </c>
      <c r="F8360" s="118">
        <v>13</v>
      </c>
      <c r="G8360" s="119" t="s">
        <v>485</v>
      </c>
      <c r="H8360" s="120">
        <v>12</v>
      </c>
      <c r="I8360" s="115">
        <v>12</v>
      </c>
      <c r="J8360" s="116" t="s">
        <v>485</v>
      </c>
      <c r="K8360" s="121">
        <v>18</v>
      </c>
      <c r="L8360" s="108"/>
      <c r="M8360" s="122">
        <v>20108</v>
      </c>
      <c r="N8360" s="123">
        <v>20100</v>
      </c>
      <c r="O8360" s="124">
        <v>20624</v>
      </c>
      <c r="P8360" s="123">
        <v>21734</v>
      </c>
      <c r="Q8360" s="124">
        <v>21517</v>
      </c>
      <c r="R8360" s="123">
        <v>22420</v>
      </c>
      <c r="S8360" s="124">
        <v>23009</v>
      </c>
      <c r="T8360" s="123">
        <v>22344</v>
      </c>
      <c r="U8360" s="124">
        <v>22363</v>
      </c>
      <c r="V8360" s="123">
        <v>22931</v>
      </c>
      <c r="W8360" s="124">
        <v>23576</v>
      </c>
      <c r="X8360" s="123">
        <v>24488</v>
      </c>
      <c r="Y8360" s="124">
        <v>24929</v>
      </c>
      <c r="Z8360" s="123">
        <v>23885</v>
      </c>
      <c r="AA8360" s="124">
        <v>24987</v>
      </c>
      <c r="AB8360" s="123">
        <v>24692</v>
      </c>
      <c r="AC8360" s="124">
        <v>25239</v>
      </c>
      <c r="AD8360" s="123">
        <v>26287</v>
      </c>
      <c r="AE8360" s="125">
        <v>25373</v>
      </c>
      <c r="AF8360" s="126">
        <v>25146</v>
      </c>
    </row>
    <row r="8361" spans="2:32">
      <c r="B8361" s="127">
        <v>8323</v>
      </c>
      <c r="C8361" s="128">
        <v>8323</v>
      </c>
      <c r="D8361" s="129">
        <v>347</v>
      </c>
      <c r="E8361" s="130">
        <v>12</v>
      </c>
      <c r="F8361" s="131">
        <v>13</v>
      </c>
      <c r="G8361" s="132" t="s">
        <v>485</v>
      </c>
      <c r="H8361" s="133">
        <v>12</v>
      </c>
      <c r="I8361" s="128">
        <v>12</v>
      </c>
      <c r="J8361" s="129" t="s">
        <v>485</v>
      </c>
      <c r="K8361" s="134">
        <v>19</v>
      </c>
      <c r="L8361" s="108"/>
      <c r="M8361" s="81">
        <v>20083</v>
      </c>
      <c r="N8361" s="135">
        <v>19876</v>
      </c>
      <c r="O8361" s="136">
        <v>20384</v>
      </c>
      <c r="P8361" s="135">
        <v>21524</v>
      </c>
      <c r="Q8361" s="136">
        <v>21157</v>
      </c>
      <c r="R8361" s="135">
        <v>22458</v>
      </c>
      <c r="S8361" s="136">
        <v>22901</v>
      </c>
      <c r="T8361" s="135">
        <v>22208</v>
      </c>
      <c r="U8361" s="136">
        <v>22253</v>
      </c>
      <c r="V8361" s="135">
        <v>22801</v>
      </c>
      <c r="W8361" s="136">
        <v>23464</v>
      </c>
      <c r="X8361" s="135">
        <v>24845</v>
      </c>
      <c r="Y8361" s="136">
        <v>25210</v>
      </c>
      <c r="Z8361" s="135">
        <v>23975</v>
      </c>
      <c r="AA8361" s="136">
        <v>25198</v>
      </c>
      <c r="AB8361" s="135">
        <v>24926</v>
      </c>
      <c r="AC8361" s="136">
        <v>25542</v>
      </c>
      <c r="AD8361" s="135">
        <v>26764</v>
      </c>
      <c r="AE8361" s="137">
        <v>25889</v>
      </c>
      <c r="AF8361" s="138">
        <v>25343</v>
      </c>
    </row>
    <row r="8362" spans="2:32">
      <c r="B8362" s="114">
        <v>8324</v>
      </c>
      <c r="C8362" s="115">
        <v>8324</v>
      </c>
      <c r="D8362" s="116">
        <v>347</v>
      </c>
      <c r="E8362" s="117">
        <v>12</v>
      </c>
      <c r="F8362" s="118">
        <v>13</v>
      </c>
      <c r="G8362" s="119" t="s">
        <v>485</v>
      </c>
      <c r="H8362" s="120">
        <v>12</v>
      </c>
      <c r="I8362" s="115">
        <v>12</v>
      </c>
      <c r="J8362" s="116" t="s">
        <v>485</v>
      </c>
      <c r="K8362" s="121">
        <v>20</v>
      </c>
      <c r="L8362" s="108"/>
      <c r="M8362" s="122">
        <v>19962</v>
      </c>
      <c r="N8362" s="123">
        <v>19390</v>
      </c>
      <c r="O8362" s="124">
        <v>20051</v>
      </c>
      <c r="P8362" s="123">
        <v>21283</v>
      </c>
      <c r="Q8362" s="124">
        <v>21030</v>
      </c>
      <c r="R8362" s="123">
        <v>22422</v>
      </c>
      <c r="S8362" s="124">
        <v>22816</v>
      </c>
      <c r="T8362" s="123">
        <v>21926</v>
      </c>
      <c r="U8362" s="124">
        <v>22005</v>
      </c>
      <c r="V8362" s="123">
        <v>22957</v>
      </c>
      <c r="W8362" s="124">
        <v>23672</v>
      </c>
      <c r="X8362" s="123">
        <v>25137</v>
      </c>
      <c r="Y8362" s="124">
        <v>25588</v>
      </c>
      <c r="Z8362" s="123">
        <v>24117</v>
      </c>
      <c r="AA8362" s="124">
        <v>25360</v>
      </c>
      <c r="AB8362" s="123">
        <v>25476</v>
      </c>
      <c r="AC8362" s="124">
        <v>26125</v>
      </c>
      <c r="AD8362" s="123">
        <v>27373</v>
      </c>
      <c r="AE8362" s="125">
        <v>26161</v>
      </c>
      <c r="AF8362" s="126">
        <v>25604</v>
      </c>
    </row>
    <row r="8363" spans="2:32">
      <c r="B8363" s="127">
        <v>8325</v>
      </c>
      <c r="C8363" s="128">
        <v>8325</v>
      </c>
      <c r="D8363" s="129">
        <v>347</v>
      </c>
      <c r="E8363" s="130">
        <v>12</v>
      </c>
      <c r="F8363" s="131">
        <v>13</v>
      </c>
      <c r="G8363" s="132" t="s">
        <v>485</v>
      </c>
      <c r="H8363" s="133">
        <v>12</v>
      </c>
      <c r="I8363" s="128">
        <v>12</v>
      </c>
      <c r="J8363" s="129" t="s">
        <v>485</v>
      </c>
      <c r="K8363" s="134">
        <v>21</v>
      </c>
      <c r="L8363" s="108"/>
      <c r="M8363" s="81">
        <v>19823</v>
      </c>
      <c r="N8363" s="135">
        <v>19099</v>
      </c>
      <c r="O8363" s="136">
        <v>19767</v>
      </c>
      <c r="P8363" s="135">
        <v>20976</v>
      </c>
      <c r="Q8363" s="136">
        <v>20741</v>
      </c>
      <c r="R8363" s="135">
        <v>22442</v>
      </c>
      <c r="S8363" s="136">
        <v>22718</v>
      </c>
      <c r="T8363" s="135">
        <v>21862</v>
      </c>
      <c r="U8363" s="136">
        <v>21963</v>
      </c>
      <c r="V8363" s="135">
        <v>23016</v>
      </c>
      <c r="W8363" s="136">
        <v>23951</v>
      </c>
      <c r="X8363" s="135">
        <v>25647</v>
      </c>
      <c r="Y8363" s="136">
        <v>26026</v>
      </c>
      <c r="Z8363" s="135">
        <v>24433</v>
      </c>
      <c r="AA8363" s="136">
        <v>25673</v>
      </c>
      <c r="AB8363" s="135">
        <v>25988</v>
      </c>
      <c r="AC8363" s="136">
        <v>26833</v>
      </c>
      <c r="AD8363" s="135">
        <v>28093</v>
      </c>
      <c r="AE8363" s="137">
        <v>26828</v>
      </c>
      <c r="AF8363" s="138">
        <v>26105</v>
      </c>
    </row>
    <row r="8364" spans="2:32">
      <c r="B8364" s="114">
        <v>8326</v>
      </c>
      <c r="C8364" s="115">
        <v>8326</v>
      </c>
      <c r="D8364" s="116">
        <v>347</v>
      </c>
      <c r="E8364" s="117">
        <v>12</v>
      </c>
      <c r="F8364" s="118">
        <v>13</v>
      </c>
      <c r="G8364" s="119" t="s">
        <v>485</v>
      </c>
      <c r="H8364" s="120">
        <v>12</v>
      </c>
      <c r="I8364" s="115">
        <v>12</v>
      </c>
      <c r="J8364" s="116" t="s">
        <v>485</v>
      </c>
      <c r="K8364" s="121">
        <v>22</v>
      </c>
      <c r="L8364" s="108"/>
      <c r="M8364" s="122">
        <v>19132</v>
      </c>
      <c r="N8364" s="123">
        <v>18542</v>
      </c>
      <c r="O8364" s="124">
        <v>19188</v>
      </c>
      <c r="P8364" s="123">
        <v>20329</v>
      </c>
      <c r="Q8364" s="124">
        <v>20211</v>
      </c>
      <c r="R8364" s="123">
        <v>21812</v>
      </c>
      <c r="S8364" s="124">
        <v>22261</v>
      </c>
      <c r="T8364" s="123">
        <v>21441</v>
      </c>
      <c r="U8364" s="124">
        <v>21606</v>
      </c>
      <c r="V8364" s="123">
        <v>22741</v>
      </c>
      <c r="W8364" s="124">
        <v>23701</v>
      </c>
      <c r="X8364" s="123">
        <v>25329</v>
      </c>
      <c r="Y8364" s="124">
        <v>25913</v>
      </c>
      <c r="Z8364" s="123">
        <v>24248</v>
      </c>
      <c r="AA8364" s="124">
        <v>25424</v>
      </c>
      <c r="AB8364" s="123">
        <v>25980</v>
      </c>
      <c r="AC8364" s="124">
        <v>26889</v>
      </c>
      <c r="AD8364" s="123">
        <v>28150</v>
      </c>
      <c r="AE8364" s="125">
        <v>26822</v>
      </c>
      <c r="AF8364" s="126">
        <v>26029</v>
      </c>
    </row>
    <row r="8365" spans="2:32">
      <c r="B8365" s="127">
        <v>8327</v>
      </c>
      <c r="C8365" s="128">
        <v>8327</v>
      </c>
      <c r="D8365" s="129">
        <v>347</v>
      </c>
      <c r="E8365" s="130">
        <v>12</v>
      </c>
      <c r="F8365" s="131">
        <v>13</v>
      </c>
      <c r="G8365" s="132" t="s">
        <v>485</v>
      </c>
      <c r="H8365" s="133">
        <v>12</v>
      </c>
      <c r="I8365" s="128">
        <v>12</v>
      </c>
      <c r="J8365" s="129" t="s">
        <v>485</v>
      </c>
      <c r="K8365" s="134">
        <v>23</v>
      </c>
      <c r="L8365" s="108"/>
      <c r="M8365" s="81">
        <v>18014</v>
      </c>
      <c r="N8365" s="135">
        <v>17791</v>
      </c>
      <c r="O8365" s="136">
        <v>18360</v>
      </c>
      <c r="P8365" s="135">
        <v>19300</v>
      </c>
      <c r="Q8365" s="136">
        <v>19284</v>
      </c>
      <c r="R8365" s="135">
        <v>20801</v>
      </c>
      <c r="S8365" s="136">
        <v>21375</v>
      </c>
      <c r="T8365" s="135">
        <v>20842</v>
      </c>
      <c r="U8365" s="136">
        <v>20885</v>
      </c>
      <c r="V8365" s="135">
        <v>22008</v>
      </c>
      <c r="W8365" s="136">
        <v>22968</v>
      </c>
      <c r="X8365" s="135">
        <v>24523</v>
      </c>
      <c r="Y8365" s="136">
        <v>25214</v>
      </c>
      <c r="Z8365" s="135">
        <v>23869</v>
      </c>
      <c r="AA8365" s="136">
        <v>24848</v>
      </c>
      <c r="AB8365" s="135">
        <v>25597</v>
      </c>
      <c r="AC8365" s="136">
        <v>26383</v>
      </c>
      <c r="AD8365" s="135">
        <v>27547</v>
      </c>
      <c r="AE8365" s="137">
        <v>26656</v>
      </c>
      <c r="AF8365" s="138">
        <v>25715</v>
      </c>
    </row>
    <row r="8366" spans="2:32">
      <c r="B8366" s="114">
        <v>8328</v>
      </c>
      <c r="C8366" s="115">
        <v>8328</v>
      </c>
      <c r="D8366" s="116">
        <v>347</v>
      </c>
      <c r="E8366" s="117">
        <v>12</v>
      </c>
      <c r="F8366" s="118">
        <v>13</v>
      </c>
      <c r="G8366" s="119" t="s">
        <v>485</v>
      </c>
      <c r="H8366" s="120">
        <v>12</v>
      </c>
      <c r="I8366" s="115">
        <v>12</v>
      </c>
      <c r="J8366" s="116" t="s">
        <v>485</v>
      </c>
      <c r="K8366" s="121">
        <v>24</v>
      </c>
      <c r="L8366" s="108"/>
      <c r="M8366" s="122">
        <v>16744</v>
      </c>
      <c r="N8366" s="123">
        <v>16850</v>
      </c>
      <c r="O8366" s="124">
        <v>17399</v>
      </c>
      <c r="P8366" s="123">
        <v>18188</v>
      </c>
      <c r="Q8366" s="124">
        <v>18234</v>
      </c>
      <c r="R8366" s="123">
        <v>19606</v>
      </c>
      <c r="S8366" s="124">
        <v>20261</v>
      </c>
      <c r="T8366" s="123">
        <v>20053</v>
      </c>
      <c r="U8366" s="124">
        <v>20109</v>
      </c>
      <c r="V8366" s="123">
        <v>21098</v>
      </c>
      <c r="W8366" s="124">
        <v>22019</v>
      </c>
      <c r="X8366" s="123">
        <v>23487</v>
      </c>
      <c r="Y8366" s="124">
        <v>24231</v>
      </c>
      <c r="Z8366" s="123">
        <v>23172</v>
      </c>
      <c r="AA8366" s="124">
        <v>23967</v>
      </c>
      <c r="AB8366" s="123">
        <v>24763</v>
      </c>
      <c r="AC8366" s="124">
        <v>25651</v>
      </c>
      <c r="AD8366" s="123">
        <v>26620</v>
      </c>
      <c r="AE8366" s="125">
        <v>26068</v>
      </c>
      <c r="AF8366" s="126">
        <v>25057</v>
      </c>
    </row>
    <row r="8367" spans="2:32">
      <c r="B8367" s="127">
        <v>8329</v>
      </c>
      <c r="C8367" s="128">
        <v>8329</v>
      </c>
      <c r="D8367" s="129">
        <v>348</v>
      </c>
      <c r="E8367" s="130">
        <v>12</v>
      </c>
      <c r="F8367" s="131">
        <v>14</v>
      </c>
      <c r="G8367" s="132" t="s">
        <v>485</v>
      </c>
      <c r="H8367" s="133">
        <v>12</v>
      </c>
      <c r="I8367" s="128">
        <v>13</v>
      </c>
      <c r="J8367" s="129" t="s">
        <v>485</v>
      </c>
      <c r="K8367" s="134">
        <v>1</v>
      </c>
      <c r="L8367" s="108"/>
      <c r="M8367" s="81">
        <v>16278</v>
      </c>
      <c r="N8367" s="135">
        <v>16480</v>
      </c>
      <c r="O8367" s="136">
        <v>17120</v>
      </c>
      <c r="P8367" s="135">
        <v>17544</v>
      </c>
      <c r="Q8367" s="136">
        <v>17738</v>
      </c>
      <c r="R8367" s="135">
        <v>19115</v>
      </c>
      <c r="S8367" s="136">
        <v>19814</v>
      </c>
      <c r="T8367" s="135">
        <v>19400</v>
      </c>
      <c r="U8367" s="136">
        <v>19763</v>
      </c>
      <c r="V8367" s="135">
        <v>20788</v>
      </c>
      <c r="W8367" s="136">
        <v>21068</v>
      </c>
      <c r="X8367" s="135">
        <v>23040</v>
      </c>
      <c r="Y8367" s="136">
        <v>23869</v>
      </c>
      <c r="Z8367" s="135">
        <v>22804</v>
      </c>
      <c r="AA8367" s="136">
        <v>24016</v>
      </c>
      <c r="AB8367" s="135">
        <v>24721</v>
      </c>
      <c r="AC8367" s="136">
        <v>24870</v>
      </c>
      <c r="AD8367" s="135">
        <v>26150</v>
      </c>
      <c r="AE8367" s="137">
        <v>24607</v>
      </c>
      <c r="AF8367" s="138">
        <v>24647</v>
      </c>
    </row>
    <row r="8368" spans="2:32">
      <c r="B8368" s="114">
        <v>8330</v>
      </c>
      <c r="C8368" s="115">
        <v>8330</v>
      </c>
      <c r="D8368" s="116">
        <v>348</v>
      </c>
      <c r="E8368" s="117">
        <v>12</v>
      </c>
      <c r="F8368" s="118">
        <v>14</v>
      </c>
      <c r="G8368" s="119" t="s">
        <v>485</v>
      </c>
      <c r="H8368" s="120">
        <v>12</v>
      </c>
      <c r="I8368" s="115">
        <v>13</v>
      </c>
      <c r="J8368" s="116" t="s">
        <v>485</v>
      </c>
      <c r="K8368" s="121">
        <v>2</v>
      </c>
      <c r="L8368" s="108"/>
      <c r="M8368" s="122">
        <v>15838</v>
      </c>
      <c r="N8368" s="123">
        <v>15990</v>
      </c>
      <c r="O8368" s="124">
        <v>16724</v>
      </c>
      <c r="P8368" s="123">
        <v>17123</v>
      </c>
      <c r="Q8368" s="124">
        <v>17271</v>
      </c>
      <c r="R8368" s="123">
        <v>18717</v>
      </c>
      <c r="S8368" s="124">
        <v>19327</v>
      </c>
      <c r="T8368" s="123">
        <v>18949</v>
      </c>
      <c r="U8368" s="124">
        <v>19403</v>
      </c>
      <c r="V8368" s="123">
        <v>20369</v>
      </c>
      <c r="W8368" s="124">
        <v>20533</v>
      </c>
      <c r="X8368" s="123">
        <v>22589</v>
      </c>
      <c r="Y8368" s="124">
        <v>23292</v>
      </c>
      <c r="Z8368" s="123">
        <v>22338</v>
      </c>
      <c r="AA8368" s="124">
        <v>23510</v>
      </c>
      <c r="AB8368" s="123">
        <v>24222</v>
      </c>
      <c r="AC8368" s="124">
        <v>24287</v>
      </c>
      <c r="AD8368" s="123">
        <v>25501</v>
      </c>
      <c r="AE8368" s="125">
        <v>24026</v>
      </c>
      <c r="AF8368" s="126">
        <v>24136</v>
      </c>
    </row>
    <row r="8369" spans="2:32">
      <c r="B8369" s="127">
        <v>8331</v>
      </c>
      <c r="C8369" s="128">
        <v>8331</v>
      </c>
      <c r="D8369" s="129">
        <v>348</v>
      </c>
      <c r="E8369" s="130">
        <v>12</v>
      </c>
      <c r="F8369" s="131">
        <v>14</v>
      </c>
      <c r="G8369" s="132" t="s">
        <v>485</v>
      </c>
      <c r="H8369" s="133">
        <v>12</v>
      </c>
      <c r="I8369" s="128">
        <v>13</v>
      </c>
      <c r="J8369" s="129" t="s">
        <v>485</v>
      </c>
      <c r="K8369" s="134">
        <v>3</v>
      </c>
      <c r="L8369" s="108"/>
      <c r="M8369" s="81">
        <v>15626</v>
      </c>
      <c r="N8369" s="135">
        <v>15740</v>
      </c>
      <c r="O8369" s="136">
        <v>16603</v>
      </c>
      <c r="P8369" s="135">
        <v>16933</v>
      </c>
      <c r="Q8369" s="136">
        <v>17037</v>
      </c>
      <c r="R8369" s="135">
        <v>18603</v>
      </c>
      <c r="S8369" s="136">
        <v>19138</v>
      </c>
      <c r="T8369" s="135">
        <v>18813</v>
      </c>
      <c r="U8369" s="136">
        <v>19340</v>
      </c>
      <c r="V8369" s="135">
        <v>20199</v>
      </c>
      <c r="W8369" s="136">
        <v>20301</v>
      </c>
      <c r="X8369" s="135">
        <v>22426</v>
      </c>
      <c r="Y8369" s="136">
        <v>23160</v>
      </c>
      <c r="Z8369" s="135">
        <v>22364</v>
      </c>
      <c r="AA8369" s="136">
        <v>23400</v>
      </c>
      <c r="AB8369" s="135">
        <v>23949</v>
      </c>
      <c r="AC8369" s="136">
        <v>23951</v>
      </c>
      <c r="AD8369" s="135">
        <v>25289</v>
      </c>
      <c r="AE8369" s="137">
        <v>23893</v>
      </c>
      <c r="AF8369" s="138">
        <v>24113</v>
      </c>
    </row>
    <row r="8370" spans="2:32">
      <c r="B8370" s="114">
        <v>8332</v>
      </c>
      <c r="C8370" s="115">
        <v>8332</v>
      </c>
      <c r="D8370" s="116">
        <v>348</v>
      </c>
      <c r="E8370" s="117">
        <v>12</v>
      </c>
      <c r="F8370" s="118">
        <v>14</v>
      </c>
      <c r="G8370" s="119" t="s">
        <v>485</v>
      </c>
      <c r="H8370" s="120">
        <v>12</v>
      </c>
      <c r="I8370" s="115">
        <v>13</v>
      </c>
      <c r="J8370" s="116" t="s">
        <v>485</v>
      </c>
      <c r="K8370" s="121">
        <v>4</v>
      </c>
      <c r="L8370" s="108"/>
      <c r="M8370" s="122">
        <v>15584</v>
      </c>
      <c r="N8370" s="123">
        <v>15595</v>
      </c>
      <c r="O8370" s="124">
        <v>16573</v>
      </c>
      <c r="P8370" s="123">
        <v>16823</v>
      </c>
      <c r="Q8370" s="124">
        <v>16938</v>
      </c>
      <c r="R8370" s="123">
        <v>18508</v>
      </c>
      <c r="S8370" s="124">
        <v>18953</v>
      </c>
      <c r="T8370" s="123">
        <v>18586</v>
      </c>
      <c r="U8370" s="124">
        <v>19212</v>
      </c>
      <c r="V8370" s="123">
        <v>19936</v>
      </c>
      <c r="W8370" s="124">
        <v>19878</v>
      </c>
      <c r="X8370" s="123">
        <v>22020</v>
      </c>
      <c r="Y8370" s="124">
        <v>22661</v>
      </c>
      <c r="Z8370" s="123">
        <v>22023</v>
      </c>
      <c r="AA8370" s="124">
        <v>22861</v>
      </c>
      <c r="AB8370" s="123">
        <v>23359</v>
      </c>
      <c r="AC8370" s="124">
        <v>23215</v>
      </c>
      <c r="AD8370" s="123">
        <v>24604</v>
      </c>
      <c r="AE8370" s="125">
        <v>23273</v>
      </c>
      <c r="AF8370" s="126">
        <v>23652</v>
      </c>
    </row>
    <row r="8371" spans="2:32">
      <c r="B8371" s="127">
        <v>8333</v>
      </c>
      <c r="C8371" s="128">
        <v>8333</v>
      </c>
      <c r="D8371" s="129">
        <v>348</v>
      </c>
      <c r="E8371" s="130">
        <v>12</v>
      </c>
      <c r="F8371" s="131">
        <v>14</v>
      </c>
      <c r="G8371" s="132" t="s">
        <v>485</v>
      </c>
      <c r="H8371" s="133">
        <v>12</v>
      </c>
      <c r="I8371" s="128">
        <v>13</v>
      </c>
      <c r="J8371" s="129" t="s">
        <v>485</v>
      </c>
      <c r="K8371" s="134">
        <v>5</v>
      </c>
      <c r="L8371" s="108"/>
      <c r="M8371" s="81">
        <v>15712</v>
      </c>
      <c r="N8371" s="135">
        <v>15493</v>
      </c>
      <c r="O8371" s="136">
        <v>16763</v>
      </c>
      <c r="P8371" s="135">
        <v>16925</v>
      </c>
      <c r="Q8371" s="136">
        <v>17006</v>
      </c>
      <c r="R8371" s="135">
        <v>18583</v>
      </c>
      <c r="S8371" s="136">
        <v>18808</v>
      </c>
      <c r="T8371" s="135">
        <v>18361</v>
      </c>
      <c r="U8371" s="136">
        <v>19204</v>
      </c>
      <c r="V8371" s="135">
        <v>19749</v>
      </c>
      <c r="W8371" s="136">
        <v>19505</v>
      </c>
      <c r="X8371" s="135">
        <v>21656</v>
      </c>
      <c r="Y8371" s="136">
        <v>22165</v>
      </c>
      <c r="Z8371" s="135">
        <v>21743</v>
      </c>
      <c r="AA8371" s="136">
        <v>22415</v>
      </c>
      <c r="AB8371" s="135">
        <v>22834</v>
      </c>
      <c r="AC8371" s="136">
        <v>22445</v>
      </c>
      <c r="AD8371" s="135">
        <v>23880</v>
      </c>
      <c r="AE8371" s="137">
        <v>22575</v>
      </c>
      <c r="AF8371" s="138">
        <v>23220</v>
      </c>
    </row>
    <row r="8372" spans="2:32">
      <c r="B8372" s="114">
        <v>8334</v>
      </c>
      <c r="C8372" s="115">
        <v>8334</v>
      </c>
      <c r="D8372" s="116">
        <v>348</v>
      </c>
      <c r="E8372" s="117">
        <v>12</v>
      </c>
      <c r="F8372" s="118">
        <v>14</v>
      </c>
      <c r="G8372" s="119" t="s">
        <v>485</v>
      </c>
      <c r="H8372" s="120">
        <v>12</v>
      </c>
      <c r="I8372" s="115">
        <v>13</v>
      </c>
      <c r="J8372" s="116" t="s">
        <v>485</v>
      </c>
      <c r="K8372" s="121">
        <v>6</v>
      </c>
      <c r="L8372" s="108"/>
      <c r="M8372" s="122">
        <v>16311</v>
      </c>
      <c r="N8372" s="123">
        <v>15544</v>
      </c>
      <c r="O8372" s="124">
        <v>17360</v>
      </c>
      <c r="P8372" s="123">
        <v>17474</v>
      </c>
      <c r="Q8372" s="124">
        <v>17483</v>
      </c>
      <c r="R8372" s="123">
        <v>19099</v>
      </c>
      <c r="S8372" s="124">
        <v>18854</v>
      </c>
      <c r="T8372" s="123">
        <v>18191</v>
      </c>
      <c r="U8372" s="124">
        <v>19566</v>
      </c>
      <c r="V8372" s="123">
        <v>19922</v>
      </c>
      <c r="W8372" s="124">
        <v>19413</v>
      </c>
      <c r="X8372" s="123">
        <v>21700</v>
      </c>
      <c r="Y8372" s="124">
        <v>21798</v>
      </c>
      <c r="Z8372" s="123">
        <v>21752</v>
      </c>
      <c r="AA8372" s="124">
        <v>22392</v>
      </c>
      <c r="AB8372" s="123">
        <v>22632</v>
      </c>
      <c r="AC8372" s="124">
        <v>21918</v>
      </c>
      <c r="AD8372" s="123">
        <v>23274</v>
      </c>
      <c r="AE8372" s="125">
        <v>21873</v>
      </c>
      <c r="AF8372" s="126">
        <v>23095</v>
      </c>
    </row>
    <row r="8373" spans="2:32">
      <c r="B8373" s="127">
        <v>8335</v>
      </c>
      <c r="C8373" s="128">
        <v>8335</v>
      </c>
      <c r="D8373" s="129">
        <v>348</v>
      </c>
      <c r="E8373" s="130">
        <v>12</v>
      </c>
      <c r="F8373" s="131">
        <v>14</v>
      </c>
      <c r="G8373" s="132" t="s">
        <v>485</v>
      </c>
      <c r="H8373" s="133">
        <v>12</v>
      </c>
      <c r="I8373" s="128">
        <v>13</v>
      </c>
      <c r="J8373" s="129" t="s">
        <v>485</v>
      </c>
      <c r="K8373" s="134">
        <v>7</v>
      </c>
      <c r="L8373" s="108"/>
      <c r="M8373" s="81">
        <v>17682</v>
      </c>
      <c r="N8373" s="135">
        <v>15957</v>
      </c>
      <c r="O8373" s="136">
        <v>18555</v>
      </c>
      <c r="P8373" s="135">
        <v>18521</v>
      </c>
      <c r="Q8373" s="136">
        <v>18627</v>
      </c>
      <c r="R8373" s="135">
        <v>20347</v>
      </c>
      <c r="S8373" s="136">
        <v>19289</v>
      </c>
      <c r="T8373" s="135">
        <v>18440</v>
      </c>
      <c r="U8373" s="136">
        <v>20657</v>
      </c>
      <c r="V8373" s="135">
        <v>20845</v>
      </c>
      <c r="W8373" s="136">
        <v>20260</v>
      </c>
      <c r="X8373" s="135">
        <v>22661</v>
      </c>
      <c r="Y8373" s="136">
        <v>21822</v>
      </c>
      <c r="Z8373" s="135">
        <v>22576</v>
      </c>
      <c r="AA8373" s="136">
        <v>22849</v>
      </c>
      <c r="AB8373" s="135">
        <v>23289</v>
      </c>
      <c r="AC8373" s="136">
        <v>22619</v>
      </c>
      <c r="AD8373" s="135">
        <v>23142</v>
      </c>
      <c r="AE8373" s="137">
        <v>21793</v>
      </c>
      <c r="AF8373" s="138">
        <v>23850</v>
      </c>
    </row>
    <row r="8374" spans="2:32">
      <c r="B8374" s="114">
        <v>8336</v>
      </c>
      <c r="C8374" s="115">
        <v>8336</v>
      </c>
      <c r="D8374" s="116">
        <v>348</v>
      </c>
      <c r="E8374" s="117">
        <v>12</v>
      </c>
      <c r="F8374" s="118">
        <v>14</v>
      </c>
      <c r="G8374" s="119" t="s">
        <v>485</v>
      </c>
      <c r="H8374" s="120">
        <v>12</v>
      </c>
      <c r="I8374" s="115">
        <v>13</v>
      </c>
      <c r="J8374" s="116" t="s">
        <v>485</v>
      </c>
      <c r="K8374" s="121">
        <v>8</v>
      </c>
      <c r="L8374" s="108"/>
      <c r="M8374" s="122">
        <v>19250</v>
      </c>
      <c r="N8374" s="123">
        <v>16553</v>
      </c>
      <c r="O8374" s="124">
        <v>19924</v>
      </c>
      <c r="P8374" s="123">
        <v>19783</v>
      </c>
      <c r="Q8374" s="124">
        <v>19976</v>
      </c>
      <c r="R8374" s="123">
        <v>21891</v>
      </c>
      <c r="S8374" s="124">
        <v>20016</v>
      </c>
      <c r="T8374" s="123">
        <v>19078</v>
      </c>
      <c r="U8374" s="124">
        <v>22072</v>
      </c>
      <c r="V8374" s="123">
        <v>22047</v>
      </c>
      <c r="W8374" s="124">
        <v>21568</v>
      </c>
      <c r="X8374" s="123">
        <v>24077</v>
      </c>
      <c r="Y8374" s="124">
        <v>22329</v>
      </c>
      <c r="Z8374" s="123">
        <v>23889</v>
      </c>
      <c r="AA8374" s="124">
        <v>23685</v>
      </c>
      <c r="AB8374" s="123">
        <v>24241</v>
      </c>
      <c r="AC8374" s="124">
        <v>23818</v>
      </c>
      <c r="AD8374" s="123">
        <v>23576</v>
      </c>
      <c r="AE8374" s="125">
        <v>22273</v>
      </c>
      <c r="AF8374" s="126">
        <v>25121</v>
      </c>
    </row>
    <row r="8375" spans="2:32">
      <c r="B8375" s="127">
        <v>8337</v>
      </c>
      <c r="C8375" s="128">
        <v>8337</v>
      </c>
      <c r="D8375" s="129">
        <v>348</v>
      </c>
      <c r="E8375" s="130">
        <v>12</v>
      </c>
      <c r="F8375" s="131">
        <v>14</v>
      </c>
      <c r="G8375" s="132" t="s">
        <v>485</v>
      </c>
      <c r="H8375" s="133">
        <v>12</v>
      </c>
      <c r="I8375" s="128">
        <v>13</v>
      </c>
      <c r="J8375" s="129" t="s">
        <v>485</v>
      </c>
      <c r="K8375" s="134">
        <v>9</v>
      </c>
      <c r="L8375" s="108"/>
      <c r="M8375" s="81">
        <v>19558</v>
      </c>
      <c r="N8375" s="135">
        <v>17167</v>
      </c>
      <c r="O8375" s="136">
        <v>20266</v>
      </c>
      <c r="P8375" s="135">
        <v>20021</v>
      </c>
      <c r="Q8375" s="136">
        <v>20311</v>
      </c>
      <c r="R8375" s="135">
        <v>22235</v>
      </c>
      <c r="S8375" s="136">
        <v>20594</v>
      </c>
      <c r="T8375" s="135">
        <v>19742</v>
      </c>
      <c r="U8375" s="136">
        <v>22454</v>
      </c>
      <c r="V8375" s="135">
        <v>22232</v>
      </c>
      <c r="W8375" s="136">
        <v>21918</v>
      </c>
      <c r="X8375" s="135">
        <v>24347</v>
      </c>
      <c r="Y8375" s="136">
        <v>22805</v>
      </c>
      <c r="Z8375" s="135">
        <v>24209</v>
      </c>
      <c r="AA8375" s="136">
        <v>23847</v>
      </c>
      <c r="AB8375" s="135">
        <v>24309</v>
      </c>
      <c r="AC8375" s="136">
        <v>24082</v>
      </c>
      <c r="AD8375" s="135">
        <v>24005</v>
      </c>
      <c r="AE8375" s="137">
        <v>22776</v>
      </c>
      <c r="AF8375" s="138">
        <v>25402</v>
      </c>
    </row>
    <row r="8376" spans="2:32">
      <c r="B8376" s="114">
        <v>8338</v>
      </c>
      <c r="C8376" s="115">
        <v>8338</v>
      </c>
      <c r="D8376" s="116">
        <v>348</v>
      </c>
      <c r="E8376" s="117">
        <v>12</v>
      </c>
      <c r="F8376" s="118">
        <v>14</v>
      </c>
      <c r="G8376" s="119" t="s">
        <v>485</v>
      </c>
      <c r="H8376" s="120">
        <v>12</v>
      </c>
      <c r="I8376" s="115">
        <v>13</v>
      </c>
      <c r="J8376" s="116" t="s">
        <v>485</v>
      </c>
      <c r="K8376" s="121">
        <v>10</v>
      </c>
      <c r="L8376" s="108"/>
      <c r="M8376" s="122">
        <v>19395</v>
      </c>
      <c r="N8376" s="123">
        <v>17384</v>
      </c>
      <c r="O8376" s="124">
        <v>19953</v>
      </c>
      <c r="P8376" s="123">
        <v>19963</v>
      </c>
      <c r="Q8376" s="124">
        <v>20145</v>
      </c>
      <c r="R8376" s="123">
        <v>21957</v>
      </c>
      <c r="S8376" s="124">
        <v>20735</v>
      </c>
      <c r="T8376" s="123">
        <v>19940</v>
      </c>
      <c r="U8376" s="124">
        <v>22255</v>
      </c>
      <c r="V8376" s="123">
        <v>22004</v>
      </c>
      <c r="W8376" s="124">
        <v>21763</v>
      </c>
      <c r="X8376" s="123">
        <v>24099</v>
      </c>
      <c r="Y8376" s="124">
        <v>23115</v>
      </c>
      <c r="Z8376" s="123">
        <v>24041</v>
      </c>
      <c r="AA8376" s="124">
        <v>24139</v>
      </c>
      <c r="AB8376" s="123">
        <v>24180</v>
      </c>
      <c r="AC8376" s="124">
        <v>23994</v>
      </c>
      <c r="AD8376" s="123">
        <v>24377</v>
      </c>
      <c r="AE8376" s="125">
        <v>23194</v>
      </c>
      <c r="AF8376" s="126">
        <v>25260</v>
      </c>
    </row>
    <row r="8377" spans="2:32">
      <c r="B8377" s="127">
        <v>8339</v>
      </c>
      <c r="C8377" s="128">
        <v>8339</v>
      </c>
      <c r="D8377" s="129">
        <v>348</v>
      </c>
      <c r="E8377" s="130">
        <v>12</v>
      </c>
      <c r="F8377" s="131">
        <v>14</v>
      </c>
      <c r="G8377" s="132" t="s">
        <v>485</v>
      </c>
      <c r="H8377" s="133">
        <v>12</v>
      </c>
      <c r="I8377" s="128">
        <v>13</v>
      </c>
      <c r="J8377" s="129" t="s">
        <v>485</v>
      </c>
      <c r="K8377" s="134">
        <v>11</v>
      </c>
      <c r="L8377" s="108"/>
      <c r="M8377" s="81">
        <v>19349</v>
      </c>
      <c r="N8377" s="135">
        <v>17367</v>
      </c>
      <c r="O8377" s="136">
        <v>19589</v>
      </c>
      <c r="P8377" s="135">
        <v>19874</v>
      </c>
      <c r="Q8377" s="136">
        <v>20056</v>
      </c>
      <c r="R8377" s="135">
        <v>21600</v>
      </c>
      <c r="S8377" s="136">
        <v>20441</v>
      </c>
      <c r="T8377" s="135">
        <v>19779</v>
      </c>
      <c r="U8377" s="136">
        <v>22114</v>
      </c>
      <c r="V8377" s="135">
        <v>21601</v>
      </c>
      <c r="W8377" s="136">
        <v>21611</v>
      </c>
      <c r="X8377" s="135">
        <v>23706</v>
      </c>
      <c r="Y8377" s="136">
        <v>23216</v>
      </c>
      <c r="Z8377" s="135">
        <v>23941</v>
      </c>
      <c r="AA8377" s="136">
        <v>24538</v>
      </c>
      <c r="AB8377" s="135">
        <v>23606</v>
      </c>
      <c r="AC8377" s="136">
        <v>23633</v>
      </c>
      <c r="AD8377" s="135">
        <v>24512</v>
      </c>
      <c r="AE8377" s="137">
        <v>23463</v>
      </c>
      <c r="AF8377" s="138">
        <v>25181</v>
      </c>
    </row>
    <row r="8378" spans="2:32">
      <c r="B8378" s="114">
        <v>8340</v>
      </c>
      <c r="C8378" s="115">
        <v>8340</v>
      </c>
      <c r="D8378" s="116">
        <v>348</v>
      </c>
      <c r="E8378" s="117">
        <v>12</v>
      </c>
      <c r="F8378" s="118">
        <v>14</v>
      </c>
      <c r="G8378" s="119" t="s">
        <v>485</v>
      </c>
      <c r="H8378" s="120">
        <v>12</v>
      </c>
      <c r="I8378" s="115">
        <v>13</v>
      </c>
      <c r="J8378" s="116" t="s">
        <v>485</v>
      </c>
      <c r="K8378" s="121">
        <v>12</v>
      </c>
      <c r="L8378" s="108"/>
      <c r="M8378" s="122">
        <v>19307</v>
      </c>
      <c r="N8378" s="123">
        <v>17354</v>
      </c>
      <c r="O8378" s="124">
        <v>19332</v>
      </c>
      <c r="P8378" s="123">
        <v>19670</v>
      </c>
      <c r="Q8378" s="124">
        <v>19990</v>
      </c>
      <c r="R8378" s="123">
        <v>21311</v>
      </c>
      <c r="S8378" s="124">
        <v>20107</v>
      </c>
      <c r="T8378" s="123">
        <v>19589</v>
      </c>
      <c r="U8378" s="124">
        <v>21956</v>
      </c>
      <c r="V8378" s="123">
        <v>21237</v>
      </c>
      <c r="W8378" s="124">
        <v>21400</v>
      </c>
      <c r="X8378" s="123">
        <v>23340</v>
      </c>
      <c r="Y8378" s="124">
        <v>23125</v>
      </c>
      <c r="Z8378" s="123">
        <v>23788</v>
      </c>
      <c r="AA8378" s="124">
        <v>24496</v>
      </c>
      <c r="AB8378" s="123">
        <v>23175</v>
      </c>
      <c r="AC8378" s="124">
        <v>23223</v>
      </c>
      <c r="AD8378" s="123">
        <v>24440</v>
      </c>
      <c r="AE8378" s="125">
        <v>23545</v>
      </c>
      <c r="AF8378" s="126">
        <v>25042</v>
      </c>
    </row>
    <row r="8379" spans="2:32">
      <c r="B8379" s="127">
        <v>8341</v>
      </c>
      <c r="C8379" s="128">
        <v>8341</v>
      </c>
      <c r="D8379" s="129">
        <v>348</v>
      </c>
      <c r="E8379" s="130">
        <v>12</v>
      </c>
      <c r="F8379" s="131">
        <v>14</v>
      </c>
      <c r="G8379" s="132" t="s">
        <v>485</v>
      </c>
      <c r="H8379" s="133">
        <v>12</v>
      </c>
      <c r="I8379" s="128">
        <v>13</v>
      </c>
      <c r="J8379" s="129" t="s">
        <v>485</v>
      </c>
      <c r="K8379" s="134">
        <v>13</v>
      </c>
      <c r="L8379" s="108"/>
      <c r="M8379" s="81">
        <v>19301</v>
      </c>
      <c r="N8379" s="135">
        <v>17467</v>
      </c>
      <c r="O8379" s="136">
        <v>19320</v>
      </c>
      <c r="P8379" s="135">
        <v>19708</v>
      </c>
      <c r="Q8379" s="136">
        <v>20087</v>
      </c>
      <c r="R8379" s="135">
        <v>21146</v>
      </c>
      <c r="S8379" s="136">
        <v>19933</v>
      </c>
      <c r="T8379" s="135">
        <v>19600</v>
      </c>
      <c r="U8379" s="136">
        <v>22008</v>
      </c>
      <c r="V8379" s="135">
        <v>21127</v>
      </c>
      <c r="W8379" s="136">
        <v>21364</v>
      </c>
      <c r="X8379" s="135">
        <v>23112</v>
      </c>
      <c r="Y8379" s="136">
        <v>22995</v>
      </c>
      <c r="Z8379" s="135">
        <v>23727</v>
      </c>
      <c r="AA8379" s="136">
        <v>24502</v>
      </c>
      <c r="AB8379" s="135">
        <v>23153</v>
      </c>
      <c r="AC8379" s="136">
        <v>23188</v>
      </c>
      <c r="AD8379" s="135">
        <v>24301</v>
      </c>
      <c r="AE8379" s="137">
        <v>23606</v>
      </c>
      <c r="AF8379" s="138">
        <v>24966</v>
      </c>
    </row>
    <row r="8380" spans="2:32">
      <c r="B8380" s="114">
        <v>8342</v>
      </c>
      <c r="C8380" s="115">
        <v>8342</v>
      </c>
      <c r="D8380" s="116">
        <v>348</v>
      </c>
      <c r="E8380" s="117">
        <v>12</v>
      </c>
      <c r="F8380" s="118">
        <v>14</v>
      </c>
      <c r="G8380" s="119" t="s">
        <v>485</v>
      </c>
      <c r="H8380" s="120">
        <v>12</v>
      </c>
      <c r="I8380" s="115">
        <v>13</v>
      </c>
      <c r="J8380" s="116" t="s">
        <v>485</v>
      </c>
      <c r="K8380" s="121">
        <v>14</v>
      </c>
      <c r="L8380" s="108"/>
      <c r="M8380" s="122">
        <v>19512</v>
      </c>
      <c r="N8380" s="123">
        <v>17843</v>
      </c>
      <c r="O8380" s="124">
        <v>19740</v>
      </c>
      <c r="P8380" s="123">
        <v>19901</v>
      </c>
      <c r="Q8380" s="124">
        <v>20429</v>
      </c>
      <c r="R8380" s="123">
        <v>21319</v>
      </c>
      <c r="S8380" s="124">
        <v>20218</v>
      </c>
      <c r="T8380" s="123">
        <v>19892</v>
      </c>
      <c r="U8380" s="124">
        <v>22313</v>
      </c>
      <c r="V8380" s="123">
        <v>21457</v>
      </c>
      <c r="W8380" s="124">
        <v>21580</v>
      </c>
      <c r="X8380" s="123">
        <v>23228</v>
      </c>
      <c r="Y8380" s="124">
        <v>23283</v>
      </c>
      <c r="Z8380" s="123">
        <v>24096</v>
      </c>
      <c r="AA8380" s="124">
        <v>24564</v>
      </c>
      <c r="AB8380" s="123">
        <v>23561</v>
      </c>
      <c r="AC8380" s="124">
        <v>23448</v>
      </c>
      <c r="AD8380" s="123">
        <v>24556</v>
      </c>
      <c r="AE8380" s="125">
        <v>23870</v>
      </c>
      <c r="AF8380" s="126">
        <v>25306</v>
      </c>
    </row>
    <row r="8381" spans="2:32">
      <c r="B8381" s="127">
        <v>8343</v>
      </c>
      <c r="C8381" s="128">
        <v>8343</v>
      </c>
      <c r="D8381" s="129">
        <v>348</v>
      </c>
      <c r="E8381" s="130">
        <v>12</v>
      </c>
      <c r="F8381" s="131">
        <v>14</v>
      </c>
      <c r="G8381" s="132" t="s">
        <v>485</v>
      </c>
      <c r="H8381" s="133">
        <v>12</v>
      </c>
      <c r="I8381" s="128">
        <v>13</v>
      </c>
      <c r="J8381" s="129" t="s">
        <v>485</v>
      </c>
      <c r="K8381" s="134">
        <v>15</v>
      </c>
      <c r="L8381" s="108"/>
      <c r="M8381" s="81">
        <v>19279</v>
      </c>
      <c r="N8381" s="135">
        <v>18003</v>
      </c>
      <c r="O8381" s="136">
        <v>19858</v>
      </c>
      <c r="P8381" s="135">
        <v>19778</v>
      </c>
      <c r="Q8381" s="136">
        <v>20420</v>
      </c>
      <c r="R8381" s="135">
        <v>21183</v>
      </c>
      <c r="S8381" s="136">
        <v>20217</v>
      </c>
      <c r="T8381" s="135">
        <v>20027</v>
      </c>
      <c r="U8381" s="136">
        <v>22167</v>
      </c>
      <c r="V8381" s="135">
        <v>21610</v>
      </c>
      <c r="W8381" s="136">
        <v>21574</v>
      </c>
      <c r="X8381" s="135">
        <v>23050</v>
      </c>
      <c r="Y8381" s="136">
        <v>22738</v>
      </c>
      <c r="Z8381" s="135">
        <v>23644</v>
      </c>
      <c r="AA8381" s="136">
        <v>23793</v>
      </c>
      <c r="AB8381" s="135">
        <v>23865</v>
      </c>
      <c r="AC8381" s="136">
        <v>23657</v>
      </c>
      <c r="AD8381" s="135">
        <v>23981</v>
      </c>
      <c r="AE8381" s="137">
        <v>23435</v>
      </c>
      <c r="AF8381" s="138">
        <v>24834</v>
      </c>
    </row>
    <row r="8382" spans="2:32">
      <c r="B8382" s="114">
        <v>8344</v>
      </c>
      <c r="C8382" s="115">
        <v>8344</v>
      </c>
      <c r="D8382" s="116">
        <v>348</v>
      </c>
      <c r="E8382" s="117">
        <v>12</v>
      </c>
      <c r="F8382" s="118">
        <v>14</v>
      </c>
      <c r="G8382" s="119" t="s">
        <v>485</v>
      </c>
      <c r="H8382" s="120">
        <v>12</v>
      </c>
      <c r="I8382" s="115">
        <v>13</v>
      </c>
      <c r="J8382" s="116" t="s">
        <v>485</v>
      </c>
      <c r="K8382" s="121">
        <v>16</v>
      </c>
      <c r="L8382" s="108"/>
      <c r="M8382" s="122">
        <v>19261</v>
      </c>
      <c r="N8382" s="123">
        <v>18355</v>
      </c>
      <c r="O8382" s="124">
        <v>20144</v>
      </c>
      <c r="P8382" s="123">
        <v>20059</v>
      </c>
      <c r="Q8382" s="124">
        <v>20516</v>
      </c>
      <c r="R8382" s="123">
        <v>21229</v>
      </c>
      <c r="S8382" s="124">
        <v>20318</v>
      </c>
      <c r="T8382" s="123">
        <v>20325</v>
      </c>
      <c r="U8382" s="124">
        <v>22072</v>
      </c>
      <c r="V8382" s="123">
        <v>21856</v>
      </c>
      <c r="W8382" s="124">
        <v>21607</v>
      </c>
      <c r="X8382" s="123">
        <v>22973</v>
      </c>
      <c r="Y8382" s="124">
        <v>22283</v>
      </c>
      <c r="Z8382" s="123">
        <v>23332</v>
      </c>
      <c r="AA8382" s="124">
        <v>23597</v>
      </c>
      <c r="AB8382" s="123">
        <v>23862</v>
      </c>
      <c r="AC8382" s="124">
        <v>23546</v>
      </c>
      <c r="AD8382" s="123">
        <v>23485</v>
      </c>
      <c r="AE8382" s="125">
        <v>23175</v>
      </c>
      <c r="AF8382" s="126">
        <v>24499</v>
      </c>
    </row>
    <row r="8383" spans="2:32">
      <c r="B8383" s="127">
        <v>8345</v>
      </c>
      <c r="C8383" s="128">
        <v>8345</v>
      </c>
      <c r="D8383" s="129">
        <v>348</v>
      </c>
      <c r="E8383" s="130">
        <v>12</v>
      </c>
      <c r="F8383" s="131">
        <v>14</v>
      </c>
      <c r="G8383" s="132" t="s">
        <v>485</v>
      </c>
      <c r="H8383" s="133">
        <v>12</v>
      </c>
      <c r="I8383" s="128">
        <v>13</v>
      </c>
      <c r="J8383" s="129" t="s">
        <v>485</v>
      </c>
      <c r="K8383" s="134">
        <v>17</v>
      </c>
      <c r="L8383" s="108"/>
      <c r="M8383" s="81">
        <v>19957</v>
      </c>
      <c r="N8383" s="135">
        <v>19359</v>
      </c>
      <c r="O8383" s="136">
        <v>20898</v>
      </c>
      <c r="P8383" s="135">
        <v>20912</v>
      </c>
      <c r="Q8383" s="136">
        <v>21249</v>
      </c>
      <c r="R8383" s="135">
        <v>21965</v>
      </c>
      <c r="S8383" s="136">
        <v>21106</v>
      </c>
      <c r="T8383" s="135">
        <v>21352</v>
      </c>
      <c r="U8383" s="136">
        <v>22732</v>
      </c>
      <c r="V8383" s="135">
        <v>22733</v>
      </c>
      <c r="W8383" s="136">
        <v>22484</v>
      </c>
      <c r="X8383" s="135">
        <v>23818</v>
      </c>
      <c r="Y8383" s="136">
        <v>22843</v>
      </c>
      <c r="Z8383" s="135">
        <v>24031</v>
      </c>
      <c r="AA8383" s="136">
        <v>24260</v>
      </c>
      <c r="AB8383" s="135">
        <v>24443</v>
      </c>
      <c r="AC8383" s="136">
        <v>24296</v>
      </c>
      <c r="AD8383" s="135">
        <v>24072</v>
      </c>
      <c r="AE8383" s="137">
        <v>24075</v>
      </c>
      <c r="AF8383" s="138">
        <v>25228</v>
      </c>
    </row>
    <row r="8384" spans="2:32">
      <c r="B8384" s="114">
        <v>8346</v>
      </c>
      <c r="C8384" s="115">
        <v>8346</v>
      </c>
      <c r="D8384" s="116">
        <v>348</v>
      </c>
      <c r="E8384" s="117">
        <v>12</v>
      </c>
      <c r="F8384" s="118">
        <v>14</v>
      </c>
      <c r="G8384" s="119" t="s">
        <v>485</v>
      </c>
      <c r="H8384" s="120">
        <v>12</v>
      </c>
      <c r="I8384" s="115">
        <v>13</v>
      </c>
      <c r="J8384" s="116" t="s">
        <v>485</v>
      </c>
      <c r="K8384" s="121">
        <v>18</v>
      </c>
      <c r="L8384" s="108"/>
      <c r="M8384" s="122">
        <v>20749</v>
      </c>
      <c r="N8384" s="123">
        <v>20357</v>
      </c>
      <c r="O8384" s="124">
        <v>21802</v>
      </c>
      <c r="P8384" s="123">
        <v>21647</v>
      </c>
      <c r="Q8384" s="124">
        <v>21998</v>
      </c>
      <c r="R8384" s="123">
        <v>22949</v>
      </c>
      <c r="S8384" s="124">
        <v>22395</v>
      </c>
      <c r="T8384" s="123">
        <v>22475</v>
      </c>
      <c r="U8384" s="124">
        <v>23415</v>
      </c>
      <c r="V8384" s="123">
        <v>23575</v>
      </c>
      <c r="W8384" s="124">
        <v>23570</v>
      </c>
      <c r="X8384" s="123">
        <v>24919</v>
      </c>
      <c r="Y8384" s="124">
        <v>24188</v>
      </c>
      <c r="Z8384" s="123">
        <v>25014</v>
      </c>
      <c r="AA8384" s="124">
        <v>24770</v>
      </c>
      <c r="AB8384" s="123">
        <v>25322</v>
      </c>
      <c r="AC8384" s="124">
        <v>25457</v>
      </c>
      <c r="AD8384" s="123">
        <v>25541</v>
      </c>
      <c r="AE8384" s="125">
        <v>25315</v>
      </c>
      <c r="AF8384" s="126">
        <v>26275</v>
      </c>
    </row>
    <row r="8385" spans="2:32">
      <c r="B8385" s="127">
        <v>8347</v>
      </c>
      <c r="C8385" s="128">
        <v>8347</v>
      </c>
      <c r="D8385" s="129">
        <v>348</v>
      </c>
      <c r="E8385" s="130">
        <v>12</v>
      </c>
      <c r="F8385" s="131">
        <v>14</v>
      </c>
      <c r="G8385" s="132" t="s">
        <v>485</v>
      </c>
      <c r="H8385" s="133">
        <v>12</v>
      </c>
      <c r="I8385" s="128">
        <v>13</v>
      </c>
      <c r="J8385" s="129" t="s">
        <v>485</v>
      </c>
      <c r="K8385" s="134">
        <v>19</v>
      </c>
      <c r="L8385" s="108"/>
      <c r="M8385" s="81">
        <v>20434</v>
      </c>
      <c r="N8385" s="135">
        <v>20103</v>
      </c>
      <c r="O8385" s="136">
        <v>21573</v>
      </c>
      <c r="P8385" s="135">
        <v>21258</v>
      </c>
      <c r="Q8385" s="136">
        <v>21724</v>
      </c>
      <c r="R8385" s="135">
        <v>22826</v>
      </c>
      <c r="S8385" s="136">
        <v>22226</v>
      </c>
      <c r="T8385" s="135">
        <v>22317</v>
      </c>
      <c r="U8385" s="136">
        <v>23301</v>
      </c>
      <c r="V8385" s="135">
        <v>23389</v>
      </c>
      <c r="W8385" s="136">
        <v>23584</v>
      </c>
      <c r="X8385" s="135">
        <v>25131</v>
      </c>
      <c r="Y8385" s="136">
        <v>24486</v>
      </c>
      <c r="Z8385" s="135">
        <v>25182</v>
      </c>
      <c r="AA8385" s="136">
        <v>24965</v>
      </c>
      <c r="AB8385" s="135">
        <v>25589</v>
      </c>
      <c r="AC8385" s="136">
        <v>25706</v>
      </c>
      <c r="AD8385" s="135">
        <v>26051</v>
      </c>
      <c r="AE8385" s="137">
        <v>25512</v>
      </c>
      <c r="AF8385" s="138">
        <v>26542</v>
      </c>
    </row>
    <row r="8386" spans="2:32">
      <c r="B8386" s="114">
        <v>8348</v>
      </c>
      <c r="C8386" s="115">
        <v>8348</v>
      </c>
      <c r="D8386" s="116">
        <v>348</v>
      </c>
      <c r="E8386" s="117">
        <v>12</v>
      </c>
      <c r="F8386" s="118">
        <v>14</v>
      </c>
      <c r="G8386" s="119" t="s">
        <v>485</v>
      </c>
      <c r="H8386" s="120">
        <v>12</v>
      </c>
      <c r="I8386" s="115">
        <v>13</v>
      </c>
      <c r="J8386" s="116" t="s">
        <v>485</v>
      </c>
      <c r="K8386" s="121">
        <v>20</v>
      </c>
      <c r="L8386" s="108"/>
      <c r="M8386" s="122">
        <v>20224</v>
      </c>
      <c r="N8386" s="123">
        <v>19750</v>
      </c>
      <c r="O8386" s="124">
        <v>21295</v>
      </c>
      <c r="P8386" s="123">
        <v>21088</v>
      </c>
      <c r="Q8386" s="124">
        <v>21466</v>
      </c>
      <c r="R8386" s="123">
        <v>22698</v>
      </c>
      <c r="S8386" s="124">
        <v>21891</v>
      </c>
      <c r="T8386" s="123">
        <v>22012</v>
      </c>
      <c r="U8386" s="124">
        <v>23206</v>
      </c>
      <c r="V8386" s="123">
        <v>23500</v>
      </c>
      <c r="W8386" s="124">
        <v>23686</v>
      </c>
      <c r="X8386" s="123">
        <v>25427</v>
      </c>
      <c r="Y8386" s="124">
        <v>24566</v>
      </c>
      <c r="Z8386" s="123">
        <v>25301</v>
      </c>
      <c r="AA8386" s="124">
        <v>25467</v>
      </c>
      <c r="AB8386" s="123">
        <v>26129</v>
      </c>
      <c r="AC8386" s="124">
        <v>26253</v>
      </c>
      <c r="AD8386" s="123">
        <v>26315</v>
      </c>
      <c r="AE8386" s="125">
        <v>25762</v>
      </c>
      <c r="AF8386" s="126">
        <v>26766</v>
      </c>
    </row>
    <row r="8387" spans="2:32">
      <c r="B8387" s="127">
        <v>8349</v>
      </c>
      <c r="C8387" s="128">
        <v>8349</v>
      </c>
      <c r="D8387" s="129">
        <v>348</v>
      </c>
      <c r="E8387" s="130">
        <v>12</v>
      </c>
      <c r="F8387" s="131">
        <v>14</v>
      </c>
      <c r="G8387" s="132" t="s">
        <v>485</v>
      </c>
      <c r="H8387" s="133">
        <v>12</v>
      </c>
      <c r="I8387" s="128">
        <v>13</v>
      </c>
      <c r="J8387" s="129" t="s">
        <v>485</v>
      </c>
      <c r="K8387" s="134">
        <v>21</v>
      </c>
      <c r="L8387" s="108"/>
      <c r="M8387" s="81">
        <v>19961</v>
      </c>
      <c r="N8387" s="135">
        <v>19477</v>
      </c>
      <c r="O8387" s="136">
        <v>20988</v>
      </c>
      <c r="P8387" s="135">
        <v>20773</v>
      </c>
      <c r="Q8387" s="136">
        <v>21301</v>
      </c>
      <c r="R8387" s="135">
        <v>22566</v>
      </c>
      <c r="S8387" s="136">
        <v>21782</v>
      </c>
      <c r="T8387" s="135">
        <v>21925</v>
      </c>
      <c r="U8387" s="136">
        <v>23133</v>
      </c>
      <c r="V8387" s="135">
        <v>23705</v>
      </c>
      <c r="W8387" s="136">
        <v>23953</v>
      </c>
      <c r="X8387" s="135">
        <v>25796</v>
      </c>
      <c r="Y8387" s="136">
        <v>24957</v>
      </c>
      <c r="Z8387" s="135">
        <v>25584</v>
      </c>
      <c r="AA8387" s="136">
        <v>25949</v>
      </c>
      <c r="AB8387" s="135">
        <v>26817</v>
      </c>
      <c r="AC8387" s="136">
        <v>26947</v>
      </c>
      <c r="AD8387" s="135">
        <v>26982</v>
      </c>
      <c r="AE8387" s="137">
        <v>26270</v>
      </c>
      <c r="AF8387" s="138">
        <v>27231</v>
      </c>
    </row>
    <row r="8388" spans="2:32">
      <c r="B8388" s="114">
        <v>8350</v>
      </c>
      <c r="C8388" s="115">
        <v>8350</v>
      </c>
      <c r="D8388" s="116">
        <v>348</v>
      </c>
      <c r="E8388" s="117">
        <v>12</v>
      </c>
      <c r="F8388" s="118">
        <v>14</v>
      </c>
      <c r="G8388" s="119" t="s">
        <v>485</v>
      </c>
      <c r="H8388" s="120">
        <v>12</v>
      </c>
      <c r="I8388" s="115">
        <v>13</v>
      </c>
      <c r="J8388" s="116" t="s">
        <v>485</v>
      </c>
      <c r="K8388" s="121">
        <v>22</v>
      </c>
      <c r="L8388" s="108"/>
      <c r="M8388" s="122">
        <v>19339</v>
      </c>
      <c r="N8388" s="123">
        <v>18853</v>
      </c>
      <c r="O8388" s="124">
        <v>20284</v>
      </c>
      <c r="P8388" s="123">
        <v>20163</v>
      </c>
      <c r="Q8388" s="124">
        <v>20684</v>
      </c>
      <c r="R8388" s="123">
        <v>22037</v>
      </c>
      <c r="S8388" s="124">
        <v>21277</v>
      </c>
      <c r="T8388" s="123">
        <v>21462</v>
      </c>
      <c r="U8388" s="124">
        <v>22630</v>
      </c>
      <c r="V8388" s="123">
        <v>23373</v>
      </c>
      <c r="W8388" s="124">
        <v>23630</v>
      </c>
      <c r="X8388" s="123">
        <v>25590</v>
      </c>
      <c r="Y8388" s="124">
        <v>24766</v>
      </c>
      <c r="Z8388" s="123">
        <v>25272</v>
      </c>
      <c r="AA8388" s="124">
        <v>25868</v>
      </c>
      <c r="AB8388" s="123">
        <v>26808</v>
      </c>
      <c r="AC8388" s="124">
        <v>26909</v>
      </c>
      <c r="AD8388" s="123">
        <v>26941</v>
      </c>
      <c r="AE8388" s="125">
        <v>26156</v>
      </c>
      <c r="AF8388" s="126">
        <v>27021</v>
      </c>
    </row>
    <row r="8389" spans="2:32">
      <c r="B8389" s="127">
        <v>8351</v>
      </c>
      <c r="C8389" s="128">
        <v>8351</v>
      </c>
      <c r="D8389" s="129">
        <v>348</v>
      </c>
      <c r="E8389" s="130">
        <v>12</v>
      </c>
      <c r="F8389" s="131">
        <v>14</v>
      </c>
      <c r="G8389" s="132" t="s">
        <v>485</v>
      </c>
      <c r="H8389" s="133">
        <v>12</v>
      </c>
      <c r="I8389" s="128">
        <v>13</v>
      </c>
      <c r="J8389" s="129" t="s">
        <v>485</v>
      </c>
      <c r="K8389" s="134">
        <v>23</v>
      </c>
      <c r="L8389" s="108"/>
      <c r="M8389" s="81">
        <v>18336</v>
      </c>
      <c r="N8389" s="135">
        <v>17974</v>
      </c>
      <c r="O8389" s="136">
        <v>19194</v>
      </c>
      <c r="P8389" s="135">
        <v>19199</v>
      </c>
      <c r="Q8389" s="136">
        <v>19722</v>
      </c>
      <c r="R8389" s="135">
        <v>21065</v>
      </c>
      <c r="S8389" s="136">
        <v>20590</v>
      </c>
      <c r="T8389" s="135">
        <v>20691</v>
      </c>
      <c r="U8389" s="136">
        <v>21729</v>
      </c>
      <c r="V8389" s="135">
        <v>22550</v>
      </c>
      <c r="W8389" s="136">
        <v>22918</v>
      </c>
      <c r="X8389" s="135">
        <v>24834</v>
      </c>
      <c r="Y8389" s="136">
        <v>24474</v>
      </c>
      <c r="Z8389" s="135">
        <v>24661</v>
      </c>
      <c r="AA8389" s="136">
        <v>25443</v>
      </c>
      <c r="AB8389" s="135">
        <v>26268</v>
      </c>
      <c r="AC8389" s="136">
        <v>26478</v>
      </c>
      <c r="AD8389" s="135">
        <v>26731</v>
      </c>
      <c r="AE8389" s="137">
        <v>25817</v>
      </c>
      <c r="AF8389" s="138">
        <v>26469</v>
      </c>
    </row>
    <row r="8390" spans="2:32">
      <c r="B8390" s="114">
        <v>8352</v>
      </c>
      <c r="C8390" s="115">
        <v>8352</v>
      </c>
      <c r="D8390" s="116">
        <v>348</v>
      </c>
      <c r="E8390" s="117">
        <v>12</v>
      </c>
      <c r="F8390" s="118">
        <v>14</v>
      </c>
      <c r="G8390" s="119" t="s">
        <v>485</v>
      </c>
      <c r="H8390" s="120">
        <v>12</v>
      </c>
      <c r="I8390" s="115">
        <v>13</v>
      </c>
      <c r="J8390" s="116" t="s">
        <v>485</v>
      </c>
      <c r="K8390" s="121">
        <v>24</v>
      </c>
      <c r="L8390" s="108"/>
      <c r="M8390" s="122">
        <v>17102</v>
      </c>
      <c r="N8390" s="123">
        <v>17009</v>
      </c>
      <c r="O8390" s="124">
        <v>18059</v>
      </c>
      <c r="P8390" s="123">
        <v>18130</v>
      </c>
      <c r="Q8390" s="124">
        <v>18618</v>
      </c>
      <c r="R8390" s="123">
        <v>19921</v>
      </c>
      <c r="S8390" s="124">
        <v>19771</v>
      </c>
      <c r="T8390" s="123">
        <v>19874</v>
      </c>
      <c r="U8390" s="124">
        <v>20734</v>
      </c>
      <c r="V8390" s="123">
        <v>21598</v>
      </c>
      <c r="W8390" s="124">
        <v>21944</v>
      </c>
      <c r="X8390" s="123">
        <v>23830</v>
      </c>
      <c r="Y8390" s="124">
        <v>23825</v>
      </c>
      <c r="Z8390" s="123">
        <v>23759</v>
      </c>
      <c r="AA8390" s="124">
        <v>24608</v>
      </c>
      <c r="AB8390" s="123">
        <v>25522</v>
      </c>
      <c r="AC8390" s="124">
        <v>25717</v>
      </c>
      <c r="AD8390" s="123">
        <v>26121</v>
      </c>
      <c r="AE8390" s="125">
        <v>25155</v>
      </c>
      <c r="AF8390" s="126">
        <v>25607</v>
      </c>
    </row>
    <row r="8391" spans="2:32">
      <c r="B8391" s="127">
        <v>8353</v>
      </c>
      <c r="C8391" s="128">
        <v>8353</v>
      </c>
      <c r="D8391" s="129">
        <v>349</v>
      </c>
      <c r="E8391" s="130">
        <v>12</v>
      </c>
      <c r="F8391" s="131">
        <v>15</v>
      </c>
      <c r="G8391" s="132" t="s">
        <v>485</v>
      </c>
      <c r="H8391" s="133">
        <v>12</v>
      </c>
      <c r="I8391" s="128">
        <v>14</v>
      </c>
      <c r="J8391" s="129" t="s">
        <v>485</v>
      </c>
      <c r="K8391" s="134">
        <v>1</v>
      </c>
      <c r="L8391" s="108"/>
      <c r="M8391" s="81">
        <v>16518</v>
      </c>
      <c r="N8391" s="135">
        <v>16655</v>
      </c>
      <c r="O8391" s="136">
        <v>17318</v>
      </c>
      <c r="P8391" s="135">
        <v>17572</v>
      </c>
      <c r="Q8391" s="136">
        <v>17308</v>
      </c>
      <c r="R8391" s="135">
        <v>19488</v>
      </c>
      <c r="S8391" s="136">
        <v>19191</v>
      </c>
      <c r="T8391" s="135">
        <v>19587</v>
      </c>
      <c r="U8391" s="136">
        <v>20216</v>
      </c>
      <c r="V8391" s="135">
        <v>20691</v>
      </c>
      <c r="W8391" s="136">
        <v>21247</v>
      </c>
      <c r="X8391" s="135">
        <v>23303</v>
      </c>
      <c r="Y8391" s="136">
        <v>22496</v>
      </c>
      <c r="Z8391" s="135">
        <v>23566</v>
      </c>
      <c r="AA8391" s="136">
        <v>24338</v>
      </c>
      <c r="AB8391" s="135">
        <v>24522</v>
      </c>
      <c r="AC8391" s="136">
        <v>24742</v>
      </c>
      <c r="AD8391" s="135">
        <v>24476</v>
      </c>
      <c r="AE8391" s="137">
        <v>24546</v>
      </c>
      <c r="AF8391" s="138">
        <v>25618</v>
      </c>
    </row>
    <row r="8392" spans="2:32">
      <c r="B8392" s="114">
        <v>8354</v>
      </c>
      <c r="C8392" s="115">
        <v>8354</v>
      </c>
      <c r="D8392" s="116">
        <v>349</v>
      </c>
      <c r="E8392" s="117">
        <v>12</v>
      </c>
      <c r="F8392" s="118">
        <v>15</v>
      </c>
      <c r="G8392" s="119" t="s">
        <v>485</v>
      </c>
      <c r="H8392" s="120">
        <v>12</v>
      </c>
      <c r="I8392" s="115">
        <v>14</v>
      </c>
      <c r="J8392" s="116" t="s">
        <v>485</v>
      </c>
      <c r="K8392" s="121">
        <v>2</v>
      </c>
      <c r="L8392" s="108"/>
      <c r="M8392" s="122">
        <v>15992</v>
      </c>
      <c r="N8392" s="123">
        <v>16269</v>
      </c>
      <c r="O8392" s="124">
        <v>16886</v>
      </c>
      <c r="P8392" s="123">
        <v>17093</v>
      </c>
      <c r="Q8392" s="124">
        <v>16821</v>
      </c>
      <c r="R8392" s="123">
        <v>18981</v>
      </c>
      <c r="S8392" s="124">
        <v>18717</v>
      </c>
      <c r="T8392" s="123">
        <v>19220</v>
      </c>
      <c r="U8392" s="124">
        <v>19841</v>
      </c>
      <c r="V8392" s="123">
        <v>20161</v>
      </c>
      <c r="W8392" s="124">
        <v>20680</v>
      </c>
      <c r="X8392" s="123">
        <v>22753</v>
      </c>
      <c r="Y8392" s="124">
        <v>21980</v>
      </c>
      <c r="Z8392" s="123">
        <v>23078</v>
      </c>
      <c r="AA8392" s="124">
        <v>23853</v>
      </c>
      <c r="AB8392" s="123">
        <v>23955</v>
      </c>
      <c r="AC8392" s="124">
        <v>24035</v>
      </c>
      <c r="AD8392" s="123">
        <v>23903</v>
      </c>
      <c r="AE8392" s="125">
        <v>24043</v>
      </c>
      <c r="AF8392" s="126">
        <v>25078</v>
      </c>
    </row>
    <row r="8393" spans="2:32">
      <c r="B8393" s="127">
        <v>8355</v>
      </c>
      <c r="C8393" s="128">
        <v>8355</v>
      </c>
      <c r="D8393" s="129">
        <v>349</v>
      </c>
      <c r="E8393" s="130">
        <v>12</v>
      </c>
      <c r="F8393" s="131">
        <v>15</v>
      </c>
      <c r="G8393" s="132" t="s">
        <v>485</v>
      </c>
      <c r="H8393" s="133">
        <v>12</v>
      </c>
      <c r="I8393" s="128">
        <v>14</v>
      </c>
      <c r="J8393" s="129" t="s">
        <v>485</v>
      </c>
      <c r="K8393" s="134">
        <v>3</v>
      </c>
      <c r="L8393" s="108"/>
      <c r="M8393" s="81">
        <v>15727</v>
      </c>
      <c r="N8393" s="135">
        <v>16190</v>
      </c>
      <c r="O8393" s="136">
        <v>16758</v>
      </c>
      <c r="P8393" s="135">
        <v>16960</v>
      </c>
      <c r="Q8393" s="136">
        <v>16622</v>
      </c>
      <c r="R8393" s="135">
        <v>18890</v>
      </c>
      <c r="S8393" s="136">
        <v>18695</v>
      </c>
      <c r="T8393" s="135">
        <v>19323</v>
      </c>
      <c r="U8393" s="136">
        <v>19728</v>
      </c>
      <c r="V8393" s="135">
        <v>20109</v>
      </c>
      <c r="W8393" s="136">
        <v>20531</v>
      </c>
      <c r="X8393" s="135">
        <v>22657</v>
      </c>
      <c r="Y8393" s="136">
        <v>21925</v>
      </c>
      <c r="Z8393" s="135">
        <v>23004</v>
      </c>
      <c r="AA8393" s="136">
        <v>23614</v>
      </c>
      <c r="AB8393" s="135">
        <v>23649</v>
      </c>
      <c r="AC8393" s="136">
        <v>23746</v>
      </c>
      <c r="AD8393" s="135">
        <v>23792</v>
      </c>
      <c r="AE8393" s="137">
        <v>24039</v>
      </c>
      <c r="AF8393" s="138">
        <v>24946</v>
      </c>
    </row>
    <row r="8394" spans="2:32">
      <c r="B8394" s="114">
        <v>8356</v>
      </c>
      <c r="C8394" s="115">
        <v>8356</v>
      </c>
      <c r="D8394" s="116">
        <v>349</v>
      </c>
      <c r="E8394" s="117">
        <v>12</v>
      </c>
      <c r="F8394" s="118">
        <v>15</v>
      </c>
      <c r="G8394" s="119" t="s">
        <v>485</v>
      </c>
      <c r="H8394" s="120">
        <v>12</v>
      </c>
      <c r="I8394" s="115">
        <v>14</v>
      </c>
      <c r="J8394" s="116" t="s">
        <v>485</v>
      </c>
      <c r="K8394" s="121">
        <v>4</v>
      </c>
      <c r="L8394" s="108"/>
      <c r="M8394" s="122">
        <v>15602</v>
      </c>
      <c r="N8394" s="123">
        <v>16160</v>
      </c>
      <c r="O8394" s="124">
        <v>16658</v>
      </c>
      <c r="P8394" s="123">
        <v>16882</v>
      </c>
      <c r="Q8394" s="124">
        <v>16473</v>
      </c>
      <c r="R8394" s="123">
        <v>18738</v>
      </c>
      <c r="S8394" s="124">
        <v>18500</v>
      </c>
      <c r="T8394" s="123">
        <v>19246</v>
      </c>
      <c r="U8394" s="124">
        <v>19499</v>
      </c>
      <c r="V8394" s="123">
        <v>19763</v>
      </c>
      <c r="W8394" s="124">
        <v>20121</v>
      </c>
      <c r="X8394" s="123">
        <v>22222</v>
      </c>
      <c r="Y8394" s="124">
        <v>21471</v>
      </c>
      <c r="Z8394" s="123">
        <v>22506</v>
      </c>
      <c r="AA8394" s="124">
        <v>23062</v>
      </c>
      <c r="AB8394" s="123">
        <v>22939</v>
      </c>
      <c r="AC8394" s="124">
        <v>23017</v>
      </c>
      <c r="AD8394" s="123">
        <v>23180</v>
      </c>
      <c r="AE8394" s="125">
        <v>23579</v>
      </c>
      <c r="AF8394" s="126">
        <v>24302</v>
      </c>
    </row>
    <row r="8395" spans="2:32">
      <c r="B8395" s="127">
        <v>8357</v>
      </c>
      <c r="C8395" s="128">
        <v>8357</v>
      </c>
      <c r="D8395" s="129">
        <v>349</v>
      </c>
      <c r="E8395" s="130">
        <v>12</v>
      </c>
      <c r="F8395" s="131">
        <v>15</v>
      </c>
      <c r="G8395" s="132" t="s">
        <v>485</v>
      </c>
      <c r="H8395" s="133">
        <v>12</v>
      </c>
      <c r="I8395" s="128">
        <v>14</v>
      </c>
      <c r="J8395" s="129" t="s">
        <v>485</v>
      </c>
      <c r="K8395" s="134">
        <v>5</v>
      </c>
      <c r="L8395" s="108"/>
      <c r="M8395" s="81">
        <v>15584</v>
      </c>
      <c r="N8395" s="135">
        <v>16348</v>
      </c>
      <c r="O8395" s="136">
        <v>16772</v>
      </c>
      <c r="P8395" s="135">
        <v>16967</v>
      </c>
      <c r="Q8395" s="136">
        <v>16445</v>
      </c>
      <c r="R8395" s="135">
        <v>18633</v>
      </c>
      <c r="S8395" s="136">
        <v>18322</v>
      </c>
      <c r="T8395" s="135">
        <v>19281</v>
      </c>
      <c r="U8395" s="136">
        <v>19452</v>
      </c>
      <c r="V8395" s="135">
        <v>19482</v>
      </c>
      <c r="W8395" s="136">
        <v>19849</v>
      </c>
      <c r="X8395" s="135">
        <v>21792</v>
      </c>
      <c r="Y8395" s="136">
        <v>20969</v>
      </c>
      <c r="Z8395" s="135">
        <v>22102</v>
      </c>
      <c r="AA8395" s="136">
        <v>22573</v>
      </c>
      <c r="AB8395" s="135">
        <v>22205</v>
      </c>
      <c r="AC8395" s="136">
        <v>22376</v>
      </c>
      <c r="AD8395" s="135">
        <v>22491</v>
      </c>
      <c r="AE8395" s="137">
        <v>23146</v>
      </c>
      <c r="AF8395" s="138">
        <v>23714</v>
      </c>
    </row>
    <row r="8396" spans="2:32">
      <c r="B8396" s="114">
        <v>8358</v>
      </c>
      <c r="C8396" s="115">
        <v>8358</v>
      </c>
      <c r="D8396" s="116">
        <v>349</v>
      </c>
      <c r="E8396" s="117">
        <v>12</v>
      </c>
      <c r="F8396" s="118">
        <v>15</v>
      </c>
      <c r="G8396" s="119" t="s">
        <v>485</v>
      </c>
      <c r="H8396" s="120">
        <v>12</v>
      </c>
      <c r="I8396" s="115">
        <v>14</v>
      </c>
      <c r="J8396" s="116" t="s">
        <v>485</v>
      </c>
      <c r="K8396" s="121">
        <v>6</v>
      </c>
      <c r="L8396" s="108"/>
      <c r="M8396" s="122">
        <v>15750</v>
      </c>
      <c r="N8396" s="123">
        <v>16955</v>
      </c>
      <c r="O8396" s="124">
        <v>17324</v>
      </c>
      <c r="P8396" s="123">
        <v>17460</v>
      </c>
      <c r="Q8396" s="124">
        <v>16808</v>
      </c>
      <c r="R8396" s="123">
        <v>18723</v>
      </c>
      <c r="S8396" s="124">
        <v>18210</v>
      </c>
      <c r="T8396" s="123">
        <v>19698</v>
      </c>
      <c r="U8396" s="124">
        <v>19803</v>
      </c>
      <c r="V8396" s="123">
        <v>19484</v>
      </c>
      <c r="W8396" s="124">
        <v>19904</v>
      </c>
      <c r="X8396" s="123">
        <v>21497</v>
      </c>
      <c r="Y8396" s="124">
        <v>20453</v>
      </c>
      <c r="Z8396" s="123">
        <v>22122</v>
      </c>
      <c r="AA8396" s="124">
        <v>22410</v>
      </c>
      <c r="AB8396" s="123">
        <v>21702</v>
      </c>
      <c r="AC8396" s="124">
        <v>21982</v>
      </c>
      <c r="AD8396" s="123">
        <v>21798</v>
      </c>
      <c r="AE8396" s="125">
        <v>23018</v>
      </c>
      <c r="AF8396" s="126">
        <v>23553</v>
      </c>
    </row>
    <row r="8397" spans="2:32">
      <c r="B8397" s="127">
        <v>8359</v>
      </c>
      <c r="C8397" s="128">
        <v>8359</v>
      </c>
      <c r="D8397" s="129">
        <v>349</v>
      </c>
      <c r="E8397" s="130">
        <v>12</v>
      </c>
      <c r="F8397" s="131">
        <v>15</v>
      </c>
      <c r="G8397" s="132" t="s">
        <v>485</v>
      </c>
      <c r="H8397" s="133">
        <v>12</v>
      </c>
      <c r="I8397" s="128">
        <v>14</v>
      </c>
      <c r="J8397" s="129" t="s">
        <v>485</v>
      </c>
      <c r="K8397" s="134">
        <v>7</v>
      </c>
      <c r="L8397" s="108"/>
      <c r="M8397" s="81">
        <v>16186</v>
      </c>
      <c r="N8397" s="135">
        <v>18143</v>
      </c>
      <c r="O8397" s="136">
        <v>18397</v>
      </c>
      <c r="P8397" s="135">
        <v>18612</v>
      </c>
      <c r="Q8397" s="136">
        <v>17982</v>
      </c>
      <c r="R8397" s="135">
        <v>19173</v>
      </c>
      <c r="S8397" s="136">
        <v>18497</v>
      </c>
      <c r="T8397" s="135">
        <v>20825</v>
      </c>
      <c r="U8397" s="136">
        <v>20520</v>
      </c>
      <c r="V8397" s="135">
        <v>20393</v>
      </c>
      <c r="W8397" s="136">
        <v>20804</v>
      </c>
      <c r="X8397" s="135">
        <v>21564</v>
      </c>
      <c r="Y8397" s="136">
        <v>20479</v>
      </c>
      <c r="Z8397" s="135">
        <v>22598</v>
      </c>
      <c r="AA8397" s="136">
        <v>23084</v>
      </c>
      <c r="AB8397" s="135">
        <v>22406</v>
      </c>
      <c r="AC8397" s="136">
        <v>22564</v>
      </c>
      <c r="AD8397" s="135">
        <v>21706</v>
      </c>
      <c r="AE8397" s="137">
        <v>23750</v>
      </c>
      <c r="AF8397" s="138">
        <v>23896</v>
      </c>
    </row>
    <row r="8398" spans="2:32">
      <c r="B8398" s="114">
        <v>8360</v>
      </c>
      <c r="C8398" s="115">
        <v>8360</v>
      </c>
      <c r="D8398" s="116">
        <v>349</v>
      </c>
      <c r="E8398" s="117">
        <v>12</v>
      </c>
      <c r="F8398" s="118">
        <v>15</v>
      </c>
      <c r="G8398" s="119" t="s">
        <v>485</v>
      </c>
      <c r="H8398" s="120">
        <v>12</v>
      </c>
      <c r="I8398" s="115">
        <v>14</v>
      </c>
      <c r="J8398" s="116" t="s">
        <v>485</v>
      </c>
      <c r="K8398" s="121">
        <v>8</v>
      </c>
      <c r="L8398" s="108"/>
      <c r="M8398" s="122">
        <v>16911</v>
      </c>
      <c r="N8398" s="123">
        <v>19526</v>
      </c>
      <c r="O8398" s="124">
        <v>19696</v>
      </c>
      <c r="P8398" s="123">
        <v>19951</v>
      </c>
      <c r="Q8398" s="124">
        <v>19359</v>
      </c>
      <c r="R8398" s="123">
        <v>19920</v>
      </c>
      <c r="S8398" s="124">
        <v>19156</v>
      </c>
      <c r="T8398" s="123">
        <v>22230</v>
      </c>
      <c r="U8398" s="124">
        <v>21593</v>
      </c>
      <c r="V8398" s="123">
        <v>21739</v>
      </c>
      <c r="W8398" s="124">
        <v>22141</v>
      </c>
      <c r="X8398" s="123">
        <v>22115</v>
      </c>
      <c r="Y8398" s="124">
        <v>21012</v>
      </c>
      <c r="Z8398" s="123">
        <v>23471</v>
      </c>
      <c r="AA8398" s="124">
        <v>24068</v>
      </c>
      <c r="AB8398" s="123">
        <v>23621</v>
      </c>
      <c r="AC8398" s="124">
        <v>23821</v>
      </c>
      <c r="AD8398" s="123">
        <v>22199</v>
      </c>
      <c r="AE8398" s="125">
        <v>25039</v>
      </c>
      <c r="AF8398" s="126">
        <v>24681</v>
      </c>
    </row>
    <row r="8399" spans="2:32">
      <c r="B8399" s="127">
        <v>8361</v>
      </c>
      <c r="C8399" s="128">
        <v>8361</v>
      </c>
      <c r="D8399" s="129">
        <v>349</v>
      </c>
      <c r="E8399" s="130">
        <v>12</v>
      </c>
      <c r="F8399" s="131">
        <v>15</v>
      </c>
      <c r="G8399" s="132" t="s">
        <v>485</v>
      </c>
      <c r="H8399" s="133">
        <v>12</v>
      </c>
      <c r="I8399" s="128">
        <v>14</v>
      </c>
      <c r="J8399" s="129" t="s">
        <v>485</v>
      </c>
      <c r="K8399" s="134">
        <v>9</v>
      </c>
      <c r="L8399" s="108"/>
      <c r="M8399" s="81">
        <v>17535</v>
      </c>
      <c r="N8399" s="135">
        <v>19873</v>
      </c>
      <c r="O8399" s="136">
        <v>19950</v>
      </c>
      <c r="P8399" s="135">
        <v>20277</v>
      </c>
      <c r="Q8399" s="136">
        <v>19709</v>
      </c>
      <c r="R8399" s="135">
        <v>20493</v>
      </c>
      <c r="S8399" s="136">
        <v>19841</v>
      </c>
      <c r="T8399" s="135">
        <v>22607</v>
      </c>
      <c r="U8399" s="136">
        <v>21867</v>
      </c>
      <c r="V8399" s="135">
        <v>22122</v>
      </c>
      <c r="W8399" s="136">
        <v>22511</v>
      </c>
      <c r="X8399" s="135">
        <v>22597</v>
      </c>
      <c r="Y8399" s="136">
        <v>21566</v>
      </c>
      <c r="Z8399" s="135">
        <v>23640</v>
      </c>
      <c r="AA8399" s="136">
        <v>24149</v>
      </c>
      <c r="AB8399" s="135">
        <v>23887</v>
      </c>
      <c r="AC8399" s="136">
        <v>24196</v>
      </c>
      <c r="AD8399" s="135">
        <v>22695</v>
      </c>
      <c r="AE8399" s="137">
        <v>25318</v>
      </c>
      <c r="AF8399" s="138">
        <v>24807</v>
      </c>
    </row>
    <row r="8400" spans="2:32">
      <c r="B8400" s="114">
        <v>8362</v>
      </c>
      <c r="C8400" s="115">
        <v>8362</v>
      </c>
      <c r="D8400" s="116">
        <v>349</v>
      </c>
      <c r="E8400" s="117">
        <v>12</v>
      </c>
      <c r="F8400" s="118">
        <v>15</v>
      </c>
      <c r="G8400" s="119" t="s">
        <v>485</v>
      </c>
      <c r="H8400" s="120">
        <v>12</v>
      </c>
      <c r="I8400" s="115">
        <v>14</v>
      </c>
      <c r="J8400" s="116" t="s">
        <v>485</v>
      </c>
      <c r="K8400" s="121">
        <v>10</v>
      </c>
      <c r="L8400" s="108"/>
      <c r="M8400" s="122">
        <v>17789</v>
      </c>
      <c r="N8400" s="123">
        <v>19717</v>
      </c>
      <c r="O8400" s="124">
        <v>20028</v>
      </c>
      <c r="P8400" s="123">
        <v>20181</v>
      </c>
      <c r="Q8400" s="124">
        <v>19619</v>
      </c>
      <c r="R8400" s="123">
        <v>20813</v>
      </c>
      <c r="S8400" s="124">
        <v>20227</v>
      </c>
      <c r="T8400" s="123">
        <v>22473</v>
      </c>
      <c r="U8400" s="124">
        <v>21990</v>
      </c>
      <c r="V8400" s="123">
        <v>22169</v>
      </c>
      <c r="W8400" s="124">
        <v>22476</v>
      </c>
      <c r="X8400" s="123">
        <v>22992</v>
      </c>
      <c r="Y8400" s="124">
        <v>22011</v>
      </c>
      <c r="Z8400" s="123">
        <v>23993</v>
      </c>
      <c r="AA8400" s="124">
        <v>24089</v>
      </c>
      <c r="AB8400" s="123">
        <v>23886</v>
      </c>
      <c r="AC8400" s="124">
        <v>24217</v>
      </c>
      <c r="AD8400" s="123">
        <v>23181</v>
      </c>
      <c r="AE8400" s="125">
        <v>25247</v>
      </c>
      <c r="AF8400" s="126">
        <v>25215</v>
      </c>
    </row>
    <row r="8401" spans="2:32">
      <c r="B8401" s="127">
        <v>8363</v>
      </c>
      <c r="C8401" s="128">
        <v>8363</v>
      </c>
      <c r="D8401" s="129">
        <v>349</v>
      </c>
      <c r="E8401" s="130">
        <v>12</v>
      </c>
      <c r="F8401" s="131">
        <v>15</v>
      </c>
      <c r="G8401" s="132" t="s">
        <v>485</v>
      </c>
      <c r="H8401" s="133">
        <v>12</v>
      </c>
      <c r="I8401" s="128">
        <v>14</v>
      </c>
      <c r="J8401" s="129" t="s">
        <v>485</v>
      </c>
      <c r="K8401" s="134">
        <v>11</v>
      </c>
      <c r="L8401" s="108"/>
      <c r="M8401" s="81">
        <v>17730</v>
      </c>
      <c r="N8401" s="135">
        <v>19661</v>
      </c>
      <c r="O8401" s="136">
        <v>20255</v>
      </c>
      <c r="P8401" s="135">
        <v>20197</v>
      </c>
      <c r="Q8401" s="136">
        <v>19632</v>
      </c>
      <c r="R8401" s="135">
        <v>20934</v>
      </c>
      <c r="S8401" s="136">
        <v>20510</v>
      </c>
      <c r="T8401" s="135">
        <v>22443</v>
      </c>
      <c r="U8401" s="136">
        <v>22007</v>
      </c>
      <c r="V8401" s="135">
        <v>22500</v>
      </c>
      <c r="W8401" s="136">
        <v>22475</v>
      </c>
      <c r="X8401" s="135">
        <v>23183</v>
      </c>
      <c r="Y8401" s="136">
        <v>22340</v>
      </c>
      <c r="Z8401" s="135">
        <v>24483</v>
      </c>
      <c r="AA8401" s="136">
        <v>23614</v>
      </c>
      <c r="AB8401" s="135">
        <v>23619</v>
      </c>
      <c r="AC8401" s="136">
        <v>24268</v>
      </c>
      <c r="AD8401" s="135">
        <v>23551</v>
      </c>
      <c r="AE8401" s="137">
        <v>25273</v>
      </c>
      <c r="AF8401" s="138">
        <v>25762</v>
      </c>
    </row>
    <row r="8402" spans="2:32">
      <c r="B8402" s="114">
        <v>8364</v>
      </c>
      <c r="C8402" s="115">
        <v>8364</v>
      </c>
      <c r="D8402" s="116">
        <v>349</v>
      </c>
      <c r="E8402" s="117">
        <v>12</v>
      </c>
      <c r="F8402" s="118">
        <v>15</v>
      </c>
      <c r="G8402" s="119" t="s">
        <v>485</v>
      </c>
      <c r="H8402" s="120">
        <v>12</v>
      </c>
      <c r="I8402" s="115">
        <v>14</v>
      </c>
      <c r="J8402" s="116" t="s">
        <v>485</v>
      </c>
      <c r="K8402" s="121">
        <v>12</v>
      </c>
      <c r="L8402" s="108"/>
      <c r="M8402" s="122">
        <v>17559</v>
      </c>
      <c r="N8402" s="123">
        <v>19573</v>
      </c>
      <c r="O8402" s="124">
        <v>20241</v>
      </c>
      <c r="P8402" s="123">
        <v>20146</v>
      </c>
      <c r="Q8402" s="124">
        <v>19518</v>
      </c>
      <c r="R8402" s="123">
        <v>20852</v>
      </c>
      <c r="S8402" s="124">
        <v>20594</v>
      </c>
      <c r="T8402" s="123">
        <v>22297</v>
      </c>
      <c r="U8402" s="124">
        <v>21667</v>
      </c>
      <c r="V8402" s="123">
        <v>22592</v>
      </c>
      <c r="W8402" s="124">
        <v>22386</v>
      </c>
      <c r="X8402" s="123">
        <v>23106</v>
      </c>
      <c r="Y8402" s="124">
        <v>22423</v>
      </c>
      <c r="Z8402" s="123">
        <v>24443</v>
      </c>
      <c r="AA8402" s="124">
        <v>23182</v>
      </c>
      <c r="AB8402" s="123">
        <v>23218</v>
      </c>
      <c r="AC8402" s="124">
        <v>24197</v>
      </c>
      <c r="AD8402" s="123">
        <v>23634</v>
      </c>
      <c r="AE8402" s="125">
        <v>25129</v>
      </c>
      <c r="AF8402" s="126">
        <v>25730</v>
      </c>
    </row>
    <row r="8403" spans="2:32">
      <c r="B8403" s="127">
        <v>8365</v>
      </c>
      <c r="C8403" s="128">
        <v>8365</v>
      </c>
      <c r="D8403" s="129">
        <v>349</v>
      </c>
      <c r="E8403" s="130">
        <v>12</v>
      </c>
      <c r="F8403" s="131">
        <v>15</v>
      </c>
      <c r="G8403" s="132" t="s">
        <v>485</v>
      </c>
      <c r="H8403" s="133">
        <v>12</v>
      </c>
      <c r="I8403" s="128">
        <v>14</v>
      </c>
      <c r="J8403" s="129" t="s">
        <v>485</v>
      </c>
      <c r="K8403" s="134">
        <v>13</v>
      </c>
      <c r="L8403" s="108"/>
      <c r="M8403" s="81">
        <v>17349</v>
      </c>
      <c r="N8403" s="135">
        <v>19459</v>
      </c>
      <c r="O8403" s="136">
        <v>20185</v>
      </c>
      <c r="P8403" s="135">
        <v>20025</v>
      </c>
      <c r="Q8403" s="136">
        <v>19371</v>
      </c>
      <c r="R8403" s="135">
        <v>20609</v>
      </c>
      <c r="S8403" s="136">
        <v>20540</v>
      </c>
      <c r="T8403" s="135">
        <v>22100</v>
      </c>
      <c r="U8403" s="136">
        <v>21434</v>
      </c>
      <c r="V8403" s="135">
        <v>22502</v>
      </c>
      <c r="W8403" s="136">
        <v>22201</v>
      </c>
      <c r="X8403" s="135">
        <v>22818</v>
      </c>
      <c r="Y8403" s="136">
        <v>22336</v>
      </c>
      <c r="Z8403" s="135">
        <v>24283</v>
      </c>
      <c r="AA8403" s="136">
        <v>22993</v>
      </c>
      <c r="AB8403" s="135">
        <v>23022</v>
      </c>
      <c r="AC8403" s="136">
        <v>24000</v>
      </c>
      <c r="AD8403" s="135">
        <v>23529</v>
      </c>
      <c r="AE8403" s="137">
        <v>24886</v>
      </c>
      <c r="AF8403" s="138">
        <v>25553</v>
      </c>
    </row>
    <row r="8404" spans="2:32">
      <c r="B8404" s="114">
        <v>8366</v>
      </c>
      <c r="C8404" s="115">
        <v>8366</v>
      </c>
      <c r="D8404" s="116">
        <v>349</v>
      </c>
      <c r="E8404" s="117">
        <v>12</v>
      </c>
      <c r="F8404" s="118">
        <v>15</v>
      </c>
      <c r="G8404" s="119" t="s">
        <v>485</v>
      </c>
      <c r="H8404" s="120">
        <v>12</v>
      </c>
      <c r="I8404" s="115">
        <v>14</v>
      </c>
      <c r="J8404" s="116" t="s">
        <v>485</v>
      </c>
      <c r="K8404" s="121">
        <v>14</v>
      </c>
      <c r="L8404" s="108"/>
      <c r="M8404" s="122">
        <v>17479</v>
      </c>
      <c r="N8404" s="123">
        <v>19734</v>
      </c>
      <c r="O8404" s="124">
        <v>20254</v>
      </c>
      <c r="P8404" s="123">
        <v>20268</v>
      </c>
      <c r="Q8404" s="124">
        <v>19459</v>
      </c>
      <c r="R8404" s="123">
        <v>20772</v>
      </c>
      <c r="S8404" s="124">
        <v>20718</v>
      </c>
      <c r="T8404" s="123">
        <v>22342</v>
      </c>
      <c r="U8404" s="124">
        <v>21346</v>
      </c>
      <c r="V8404" s="123">
        <v>22615</v>
      </c>
      <c r="W8404" s="124">
        <v>22314</v>
      </c>
      <c r="X8404" s="123">
        <v>22941</v>
      </c>
      <c r="Y8404" s="124">
        <v>22466</v>
      </c>
      <c r="Z8404" s="123">
        <v>24184</v>
      </c>
      <c r="AA8404" s="124">
        <v>23233</v>
      </c>
      <c r="AB8404" s="123">
        <v>23111</v>
      </c>
      <c r="AC8404" s="124">
        <v>24069</v>
      </c>
      <c r="AD8404" s="123">
        <v>23625</v>
      </c>
      <c r="AE8404" s="125">
        <v>25056</v>
      </c>
      <c r="AF8404" s="126">
        <v>25412</v>
      </c>
    </row>
    <row r="8405" spans="2:32">
      <c r="B8405" s="127">
        <v>8367</v>
      </c>
      <c r="C8405" s="128">
        <v>8367</v>
      </c>
      <c r="D8405" s="129">
        <v>349</v>
      </c>
      <c r="E8405" s="130">
        <v>12</v>
      </c>
      <c r="F8405" s="131">
        <v>15</v>
      </c>
      <c r="G8405" s="132" t="s">
        <v>485</v>
      </c>
      <c r="H8405" s="133">
        <v>12</v>
      </c>
      <c r="I8405" s="128">
        <v>14</v>
      </c>
      <c r="J8405" s="129" t="s">
        <v>485</v>
      </c>
      <c r="K8405" s="134">
        <v>15</v>
      </c>
      <c r="L8405" s="108"/>
      <c r="M8405" s="81">
        <v>17547</v>
      </c>
      <c r="N8405" s="135">
        <v>19677</v>
      </c>
      <c r="O8405" s="136">
        <v>19915</v>
      </c>
      <c r="P8405" s="135">
        <v>20157</v>
      </c>
      <c r="Q8405" s="136">
        <v>19535</v>
      </c>
      <c r="R8405" s="135">
        <v>20427</v>
      </c>
      <c r="S8405" s="136">
        <v>20467</v>
      </c>
      <c r="T8405" s="135">
        <v>22020</v>
      </c>
      <c r="U8405" s="136">
        <v>21209</v>
      </c>
      <c r="V8405" s="135">
        <v>22132</v>
      </c>
      <c r="W8405" s="136">
        <v>21875</v>
      </c>
      <c r="X8405" s="135">
        <v>22431</v>
      </c>
      <c r="Y8405" s="136">
        <v>22108</v>
      </c>
      <c r="Z8405" s="135">
        <v>23454</v>
      </c>
      <c r="AA8405" s="136">
        <v>23573</v>
      </c>
      <c r="AB8405" s="135">
        <v>23350</v>
      </c>
      <c r="AC8405" s="136">
        <v>23604</v>
      </c>
      <c r="AD8405" s="135">
        <v>23223</v>
      </c>
      <c r="AE8405" s="137">
        <v>24617</v>
      </c>
      <c r="AF8405" s="138">
        <v>24650</v>
      </c>
    </row>
    <row r="8406" spans="2:32">
      <c r="B8406" s="114">
        <v>8368</v>
      </c>
      <c r="C8406" s="115">
        <v>8368</v>
      </c>
      <c r="D8406" s="116">
        <v>349</v>
      </c>
      <c r="E8406" s="117">
        <v>12</v>
      </c>
      <c r="F8406" s="118">
        <v>15</v>
      </c>
      <c r="G8406" s="119" t="s">
        <v>485</v>
      </c>
      <c r="H8406" s="120">
        <v>12</v>
      </c>
      <c r="I8406" s="115">
        <v>14</v>
      </c>
      <c r="J8406" s="116" t="s">
        <v>485</v>
      </c>
      <c r="K8406" s="121">
        <v>16</v>
      </c>
      <c r="L8406" s="108"/>
      <c r="M8406" s="122">
        <v>17755</v>
      </c>
      <c r="N8406" s="123">
        <v>19784</v>
      </c>
      <c r="O8406" s="124">
        <v>19931</v>
      </c>
      <c r="P8406" s="123">
        <v>20219</v>
      </c>
      <c r="Q8406" s="124">
        <v>19690</v>
      </c>
      <c r="R8406" s="123">
        <v>20214</v>
      </c>
      <c r="S8406" s="124">
        <v>20411</v>
      </c>
      <c r="T8406" s="123">
        <v>21851</v>
      </c>
      <c r="U8406" s="124">
        <v>21513</v>
      </c>
      <c r="V8406" s="123">
        <v>21727</v>
      </c>
      <c r="W8406" s="124">
        <v>21540</v>
      </c>
      <c r="X8406" s="123">
        <v>22007</v>
      </c>
      <c r="Y8406" s="124">
        <v>21886</v>
      </c>
      <c r="Z8406" s="123">
        <v>23287</v>
      </c>
      <c r="AA8406" s="124">
        <v>23591</v>
      </c>
      <c r="AB8406" s="123">
        <v>23262</v>
      </c>
      <c r="AC8406" s="124">
        <v>23169</v>
      </c>
      <c r="AD8406" s="123">
        <v>22977</v>
      </c>
      <c r="AE8406" s="125">
        <v>24295</v>
      </c>
      <c r="AF8406" s="126">
        <v>24441</v>
      </c>
    </row>
    <row r="8407" spans="2:32">
      <c r="B8407" s="127">
        <v>8369</v>
      </c>
      <c r="C8407" s="128">
        <v>8369</v>
      </c>
      <c r="D8407" s="129">
        <v>349</v>
      </c>
      <c r="E8407" s="130">
        <v>12</v>
      </c>
      <c r="F8407" s="131">
        <v>15</v>
      </c>
      <c r="G8407" s="132" t="s">
        <v>485</v>
      </c>
      <c r="H8407" s="133">
        <v>12</v>
      </c>
      <c r="I8407" s="128">
        <v>14</v>
      </c>
      <c r="J8407" s="129" t="s">
        <v>485</v>
      </c>
      <c r="K8407" s="134">
        <v>17</v>
      </c>
      <c r="L8407" s="108"/>
      <c r="M8407" s="81">
        <v>18598</v>
      </c>
      <c r="N8407" s="135">
        <v>20499</v>
      </c>
      <c r="O8407" s="136">
        <v>20752</v>
      </c>
      <c r="P8407" s="135">
        <v>21036</v>
      </c>
      <c r="Q8407" s="136">
        <v>20612</v>
      </c>
      <c r="R8407" s="135">
        <v>20921</v>
      </c>
      <c r="S8407" s="136">
        <v>21336</v>
      </c>
      <c r="T8407" s="135">
        <v>22586</v>
      </c>
      <c r="U8407" s="136">
        <v>22326</v>
      </c>
      <c r="V8407" s="135">
        <v>22458</v>
      </c>
      <c r="W8407" s="136">
        <v>22237</v>
      </c>
      <c r="X8407" s="135">
        <v>22629</v>
      </c>
      <c r="Y8407" s="136">
        <v>22821</v>
      </c>
      <c r="Z8407" s="135">
        <v>24017</v>
      </c>
      <c r="AA8407" s="136">
        <v>24237</v>
      </c>
      <c r="AB8407" s="135">
        <v>24079</v>
      </c>
      <c r="AC8407" s="136">
        <v>23895</v>
      </c>
      <c r="AD8407" s="135">
        <v>23945</v>
      </c>
      <c r="AE8407" s="137">
        <v>25091</v>
      </c>
      <c r="AF8407" s="138">
        <v>25193</v>
      </c>
    </row>
    <row r="8408" spans="2:32">
      <c r="B8408" s="114">
        <v>8370</v>
      </c>
      <c r="C8408" s="115">
        <v>8370</v>
      </c>
      <c r="D8408" s="116">
        <v>349</v>
      </c>
      <c r="E8408" s="117">
        <v>12</v>
      </c>
      <c r="F8408" s="118">
        <v>15</v>
      </c>
      <c r="G8408" s="119" t="s">
        <v>485</v>
      </c>
      <c r="H8408" s="120">
        <v>12</v>
      </c>
      <c r="I8408" s="115">
        <v>14</v>
      </c>
      <c r="J8408" s="116" t="s">
        <v>485</v>
      </c>
      <c r="K8408" s="121">
        <v>18</v>
      </c>
      <c r="L8408" s="108"/>
      <c r="M8408" s="122">
        <v>19786</v>
      </c>
      <c r="N8408" s="123">
        <v>21310</v>
      </c>
      <c r="O8408" s="124">
        <v>21437</v>
      </c>
      <c r="P8408" s="123">
        <v>21847</v>
      </c>
      <c r="Q8408" s="124">
        <v>21506</v>
      </c>
      <c r="R8408" s="123">
        <v>22089</v>
      </c>
      <c r="S8408" s="124">
        <v>22299</v>
      </c>
      <c r="T8408" s="123">
        <v>23277</v>
      </c>
      <c r="U8408" s="124">
        <v>22964</v>
      </c>
      <c r="V8408" s="123">
        <v>23304</v>
      </c>
      <c r="W8408" s="124">
        <v>23149</v>
      </c>
      <c r="X8408" s="123">
        <v>23939</v>
      </c>
      <c r="Y8408" s="124">
        <v>23986</v>
      </c>
      <c r="Z8408" s="123">
        <v>24524</v>
      </c>
      <c r="AA8408" s="124">
        <v>25112</v>
      </c>
      <c r="AB8408" s="123">
        <v>25249</v>
      </c>
      <c r="AC8408" s="124">
        <v>25111</v>
      </c>
      <c r="AD8408" s="123">
        <v>25207</v>
      </c>
      <c r="AE8408" s="125">
        <v>26151</v>
      </c>
      <c r="AF8408" s="126">
        <v>25773</v>
      </c>
    </row>
    <row r="8409" spans="2:32">
      <c r="B8409" s="127">
        <v>8371</v>
      </c>
      <c r="C8409" s="128">
        <v>8371</v>
      </c>
      <c r="D8409" s="129">
        <v>349</v>
      </c>
      <c r="E8409" s="130">
        <v>12</v>
      </c>
      <c r="F8409" s="131">
        <v>15</v>
      </c>
      <c r="G8409" s="132" t="s">
        <v>485</v>
      </c>
      <c r="H8409" s="133">
        <v>12</v>
      </c>
      <c r="I8409" s="128">
        <v>14</v>
      </c>
      <c r="J8409" s="129" t="s">
        <v>485</v>
      </c>
      <c r="K8409" s="134">
        <v>19</v>
      </c>
      <c r="L8409" s="108"/>
      <c r="M8409" s="81">
        <v>19538</v>
      </c>
      <c r="N8409" s="135">
        <v>21054</v>
      </c>
      <c r="O8409" s="136">
        <v>21023</v>
      </c>
      <c r="P8409" s="135">
        <v>21540</v>
      </c>
      <c r="Q8409" s="136">
        <v>21259</v>
      </c>
      <c r="R8409" s="135">
        <v>21889</v>
      </c>
      <c r="S8409" s="136">
        <v>22104</v>
      </c>
      <c r="T8409" s="135">
        <v>23112</v>
      </c>
      <c r="U8409" s="136">
        <v>22773</v>
      </c>
      <c r="V8409" s="135">
        <v>23225</v>
      </c>
      <c r="W8409" s="136">
        <v>23278</v>
      </c>
      <c r="X8409" s="135">
        <v>24164</v>
      </c>
      <c r="Y8409" s="136">
        <v>24021</v>
      </c>
      <c r="Z8409" s="135">
        <v>24660</v>
      </c>
      <c r="AA8409" s="136">
        <v>25327</v>
      </c>
      <c r="AB8409" s="135">
        <v>25460</v>
      </c>
      <c r="AC8409" s="136">
        <v>25568</v>
      </c>
      <c r="AD8409" s="135">
        <v>25395</v>
      </c>
      <c r="AE8409" s="137">
        <v>26418</v>
      </c>
      <c r="AF8409" s="138">
        <v>26048</v>
      </c>
    </row>
    <row r="8410" spans="2:32">
      <c r="B8410" s="114">
        <v>8372</v>
      </c>
      <c r="C8410" s="115">
        <v>8372</v>
      </c>
      <c r="D8410" s="116">
        <v>349</v>
      </c>
      <c r="E8410" s="117">
        <v>12</v>
      </c>
      <c r="F8410" s="118">
        <v>15</v>
      </c>
      <c r="G8410" s="119" t="s">
        <v>485</v>
      </c>
      <c r="H8410" s="120">
        <v>12</v>
      </c>
      <c r="I8410" s="115">
        <v>14</v>
      </c>
      <c r="J8410" s="116" t="s">
        <v>485</v>
      </c>
      <c r="K8410" s="121">
        <v>20</v>
      </c>
      <c r="L8410" s="108"/>
      <c r="M8410" s="122">
        <v>19058</v>
      </c>
      <c r="N8410" s="123">
        <v>20774</v>
      </c>
      <c r="O8410" s="124">
        <v>20831</v>
      </c>
      <c r="P8410" s="123">
        <v>21244</v>
      </c>
      <c r="Q8410" s="124">
        <v>21107</v>
      </c>
      <c r="R8410" s="123">
        <v>21538</v>
      </c>
      <c r="S8410" s="124">
        <v>21771</v>
      </c>
      <c r="T8410" s="123">
        <v>22969</v>
      </c>
      <c r="U8410" s="124">
        <v>22852</v>
      </c>
      <c r="V8410" s="123">
        <v>23246</v>
      </c>
      <c r="W8410" s="124">
        <v>23458</v>
      </c>
      <c r="X8410" s="123">
        <v>24181</v>
      </c>
      <c r="Y8410" s="124">
        <v>24113</v>
      </c>
      <c r="Z8410" s="123">
        <v>25122</v>
      </c>
      <c r="AA8410" s="124">
        <v>25830</v>
      </c>
      <c r="AB8410" s="123">
        <v>25980</v>
      </c>
      <c r="AC8410" s="124">
        <v>26039</v>
      </c>
      <c r="AD8410" s="123">
        <v>25658</v>
      </c>
      <c r="AE8410" s="125">
        <v>26656</v>
      </c>
      <c r="AF8410" s="126">
        <v>26678</v>
      </c>
    </row>
    <row r="8411" spans="2:32">
      <c r="B8411" s="127">
        <v>8373</v>
      </c>
      <c r="C8411" s="128">
        <v>8373</v>
      </c>
      <c r="D8411" s="129">
        <v>349</v>
      </c>
      <c r="E8411" s="130">
        <v>12</v>
      </c>
      <c r="F8411" s="131">
        <v>15</v>
      </c>
      <c r="G8411" s="132" t="s">
        <v>485</v>
      </c>
      <c r="H8411" s="133">
        <v>12</v>
      </c>
      <c r="I8411" s="128">
        <v>14</v>
      </c>
      <c r="J8411" s="129" t="s">
        <v>485</v>
      </c>
      <c r="K8411" s="134">
        <v>21</v>
      </c>
      <c r="L8411" s="108"/>
      <c r="M8411" s="81">
        <v>18786</v>
      </c>
      <c r="N8411" s="135">
        <v>20471</v>
      </c>
      <c r="O8411" s="136">
        <v>20486</v>
      </c>
      <c r="P8411" s="135">
        <v>21048</v>
      </c>
      <c r="Q8411" s="136">
        <v>20958</v>
      </c>
      <c r="R8411" s="135">
        <v>21379</v>
      </c>
      <c r="S8411" s="136">
        <v>21633</v>
      </c>
      <c r="T8411" s="135">
        <v>22842</v>
      </c>
      <c r="U8411" s="136">
        <v>22855</v>
      </c>
      <c r="V8411" s="135">
        <v>23421</v>
      </c>
      <c r="W8411" s="136">
        <v>23815</v>
      </c>
      <c r="X8411" s="135">
        <v>24493</v>
      </c>
      <c r="Y8411" s="136">
        <v>24400</v>
      </c>
      <c r="Z8411" s="135">
        <v>25547</v>
      </c>
      <c r="AA8411" s="136">
        <v>26470</v>
      </c>
      <c r="AB8411" s="135">
        <v>26627</v>
      </c>
      <c r="AC8411" s="136">
        <v>26849</v>
      </c>
      <c r="AD8411" s="135">
        <v>26159</v>
      </c>
      <c r="AE8411" s="137">
        <v>27110</v>
      </c>
      <c r="AF8411" s="138">
        <v>27316</v>
      </c>
    </row>
    <row r="8412" spans="2:32">
      <c r="B8412" s="114">
        <v>8374</v>
      </c>
      <c r="C8412" s="115">
        <v>8374</v>
      </c>
      <c r="D8412" s="116">
        <v>349</v>
      </c>
      <c r="E8412" s="117">
        <v>12</v>
      </c>
      <c r="F8412" s="118">
        <v>15</v>
      </c>
      <c r="G8412" s="119" t="s">
        <v>485</v>
      </c>
      <c r="H8412" s="120">
        <v>12</v>
      </c>
      <c r="I8412" s="115">
        <v>14</v>
      </c>
      <c r="J8412" s="116" t="s">
        <v>485</v>
      </c>
      <c r="K8412" s="121">
        <v>22</v>
      </c>
      <c r="L8412" s="108"/>
      <c r="M8412" s="122">
        <v>18206</v>
      </c>
      <c r="N8412" s="123">
        <v>19749</v>
      </c>
      <c r="O8412" s="124">
        <v>19848</v>
      </c>
      <c r="P8412" s="123">
        <v>20395</v>
      </c>
      <c r="Q8412" s="124">
        <v>20346</v>
      </c>
      <c r="R8412" s="123">
        <v>20839</v>
      </c>
      <c r="S8412" s="124">
        <v>21127</v>
      </c>
      <c r="T8412" s="123">
        <v>22290</v>
      </c>
      <c r="U8412" s="124">
        <v>22494</v>
      </c>
      <c r="V8412" s="123">
        <v>23044</v>
      </c>
      <c r="W8412" s="124">
        <v>23596</v>
      </c>
      <c r="X8412" s="123">
        <v>24252</v>
      </c>
      <c r="Y8412" s="124">
        <v>24143</v>
      </c>
      <c r="Z8412" s="123">
        <v>25440</v>
      </c>
      <c r="AA8412" s="124">
        <v>26430</v>
      </c>
      <c r="AB8412" s="123">
        <v>26563</v>
      </c>
      <c r="AC8412" s="124">
        <v>26887</v>
      </c>
      <c r="AD8412" s="123">
        <v>26037</v>
      </c>
      <c r="AE8412" s="125">
        <v>26910</v>
      </c>
      <c r="AF8412" s="126">
        <v>27355</v>
      </c>
    </row>
    <row r="8413" spans="2:32">
      <c r="B8413" s="127">
        <v>8375</v>
      </c>
      <c r="C8413" s="128">
        <v>8375</v>
      </c>
      <c r="D8413" s="129">
        <v>349</v>
      </c>
      <c r="E8413" s="130">
        <v>12</v>
      </c>
      <c r="F8413" s="131">
        <v>15</v>
      </c>
      <c r="G8413" s="132" t="s">
        <v>485</v>
      </c>
      <c r="H8413" s="133">
        <v>12</v>
      </c>
      <c r="I8413" s="128">
        <v>14</v>
      </c>
      <c r="J8413" s="129" t="s">
        <v>485</v>
      </c>
      <c r="K8413" s="134">
        <v>23</v>
      </c>
      <c r="L8413" s="108"/>
      <c r="M8413" s="81">
        <v>17418</v>
      </c>
      <c r="N8413" s="135">
        <v>18761</v>
      </c>
      <c r="O8413" s="136">
        <v>18995</v>
      </c>
      <c r="P8413" s="135">
        <v>19538</v>
      </c>
      <c r="Q8413" s="136">
        <v>19448</v>
      </c>
      <c r="R8413" s="135">
        <v>20307</v>
      </c>
      <c r="S8413" s="136">
        <v>20530</v>
      </c>
      <c r="T8413" s="135">
        <v>21534</v>
      </c>
      <c r="U8413" s="136">
        <v>21678</v>
      </c>
      <c r="V8413" s="135">
        <v>22548</v>
      </c>
      <c r="W8413" s="136">
        <v>23033</v>
      </c>
      <c r="X8413" s="135">
        <v>23946</v>
      </c>
      <c r="Y8413" s="136">
        <v>23740</v>
      </c>
      <c r="Z8413" s="135">
        <v>25016</v>
      </c>
      <c r="AA8413" s="136">
        <v>25892</v>
      </c>
      <c r="AB8413" s="135">
        <v>26140</v>
      </c>
      <c r="AC8413" s="136">
        <v>26458</v>
      </c>
      <c r="AD8413" s="135">
        <v>25711</v>
      </c>
      <c r="AE8413" s="137">
        <v>26380</v>
      </c>
      <c r="AF8413" s="138">
        <v>27015</v>
      </c>
    </row>
    <row r="8414" spans="2:32">
      <c r="B8414" s="114">
        <v>8376</v>
      </c>
      <c r="C8414" s="115">
        <v>8376</v>
      </c>
      <c r="D8414" s="116">
        <v>349</v>
      </c>
      <c r="E8414" s="117">
        <v>12</v>
      </c>
      <c r="F8414" s="118">
        <v>15</v>
      </c>
      <c r="G8414" s="119" t="s">
        <v>485</v>
      </c>
      <c r="H8414" s="120">
        <v>12</v>
      </c>
      <c r="I8414" s="115">
        <v>14</v>
      </c>
      <c r="J8414" s="116" t="s">
        <v>485</v>
      </c>
      <c r="K8414" s="121">
        <v>24</v>
      </c>
      <c r="L8414" s="108"/>
      <c r="M8414" s="122">
        <v>16454</v>
      </c>
      <c r="N8414" s="123">
        <v>17608</v>
      </c>
      <c r="O8414" s="124">
        <v>17905</v>
      </c>
      <c r="P8414" s="123">
        <v>18417</v>
      </c>
      <c r="Q8414" s="124">
        <v>18268</v>
      </c>
      <c r="R8414" s="123">
        <v>19469</v>
      </c>
      <c r="S8414" s="124">
        <v>19694</v>
      </c>
      <c r="T8414" s="123">
        <v>20517</v>
      </c>
      <c r="U8414" s="124">
        <v>20731</v>
      </c>
      <c r="V8414" s="123">
        <v>21585</v>
      </c>
      <c r="W8414" s="124">
        <v>22029</v>
      </c>
      <c r="X8414" s="123">
        <v>23257</v>
      </c>
      <c r="Y8414" s="124">
        <v>23013</v>
      </c>
      <c r="Z8414" s="123">
        <v>24153</v>
      </c>
      <c r="AA8414" s="124">
        <v>25123</v>
      </c>
      <c r="AB8414" s="123">
        <v>25348</v>
      </c>
      <c r="AC8414" s="124">
        <v>25542</v>
      </c>
      <c r="AD8414" s="123">
        <v>25025</v>
      </c>
      <c r="AE8414" s="125">
        <v>25502</v>
      </c>
      <c r="AF8414" s="126">
        <v>26194</v>
      </c>
    </row>
    <row r="8415" spans="2:32">
      <c r="B8415" s="127">
        <v>8377</v>
      </c>
      <c r="C8415" s="128">
        <v>8377</v>
      </c>
      <c r="D8415" s="129">
        <v>350</v>
      </c>
      <c r="E8415" s="130">
        <v>12</v>
      </c>
      <c r="F8415" s="131">
        <v>16</v>
      </c>
      <c r="G8415" s="132" t="s">
        <v>485</v>
      </c>
      <c r="H8415" s="133">
        <v>12</v>
      </c>
      <c r="I8415" s="128">
        <v>15</v>
      </c>
      <c r="J8415" s="129" t="s">
        <v>485</v>
      </c>
      <c r="K8415" s="134">
        <v>1</v>
      </c>
      <c r="L8415" s="108"/>
      <c r="M8415" s="81">
        <v>15953</v>
      </c>
      <c r="N8415" s="135">
        <v>16656</v>
      </c>
      <c r="O8415" s="136">
        <v>17151</v>
      </c>
      <c r="P8415" s="135">
        <v>17037</v>
      </c>
      <c r="Q8415" s="136">
        <v>17370</v>
      </c>
      <c r="R8415" s="135">
        <v>18679</v>
      </c>
      <c r="S8415" s="136">
        <v>19129</v>
      </c>
      <c r="T8415" s="135">
        <v>19862</v>
      </c>
      <c r="U8415" s="136">
        <v>20379</v>
      </c>
      <c r="V8415" s="135">
        <v>20583</v>
      </c>
      <c r="W8415" s="136">
        <v>21031</v>
      </c>
      <c r="X8415" s="135">
        <v>21957</v>
      </c>
      <c r="Y8415" s="136">
        <v>22405</v>
      </c>
      <c r="Z8415" s="135">
        <v>23822</v>
      </c>
      <c r="AA8415" s="136">
        <v>24056</v>
      </c>
      <c r="AB8415" s="135">
        <v>24323</v>
      </c>
      <c r="AC8415" s="136">
        <v>24377</v>
      </c>
      <c r="AD8415" s="135">
        <v>24362</v>
      </c>
      <c r="AE8415" s="137">
        <v>25432</v>
      </c>
      <c r="AF8415" s="138">
        <v>25932</v>
      </c>
    </row>
    <row r="8416" spans="2:32">
      <c r="B8416" s="114">
        <v>8378</v>
      </c>
      <c r="C8416" s="115">
        <v>8378</v>
      </c>
      <c r="D8416" s="116">
        <v>350</v>
      </c>
      <c r="E8416" s="117">
        <v>12</v>
      </c>
      <c r="F8416" s="118">
        <v>16</v>
      </c>
      <c r="G8416" s="119" t="s">
        <v>485</v>
      </c>
      <c r="H8416" s="120">
        <v>12</v>
      </c>
      <c r="I8416" s="115">
        <v>15</v>
      </c>
      <c r="J8416" s="116" t="s">
        <v>485</v>
      </c>
      <c r="K8416" s="121">
        <v>2</v>
      </c>
      <c r="L8416" s="108"/>
      <c r="M8416" s="122">
        <v>15452</v>
      </c>
      <c r="N8416" s="123">
        <v>16206</v>
      </c>
      <c r="O8416" s="124">
        <v>16661</v>
      </c>
      <c r="P8416" s="123">
        <v>16517</v>
      </c>
      <c r="Q8416" s="124">
        <v>16835</v>
      </c>
      <c r="R8416" s="123">
        <v>18186</v>
      </c>
      <c r="S8416" s="124">
        <v>18746</v>
      </c>
      <c r="T8416" s="123">
        <v>19451</v>
      </c>
      <c r="U8416" s="124">
        <v>19941</v>
      </c>
      <c r="V8416" s="123">
        <v>20029</v>
      </c>
      <c r="W8416" s="124">
        <v>20478</v>
      </c>
      <c r="X8416" s="123">
        <v>21452</v>
      </c>
      <c r="Y8416" s="124">
        <v>21947</v>
      </c>
      <c r="Z8416" s="123">
        <v>23341</v>
      </c>
      <c r="AA8416" s="124">
        <v>23494</v>
      </c>
      <c r="AB8416" s="123">
        <v>23622</v>
      </c>
      <c r="AC8416" s="124">
        <v>23708</v>
      </c>
      <c r="AD8416" s="123">
        <v>23850</v>
      </c>
      <c r="AE8416" s="125">
        <v>24882</v>
      </c>
      <c r="AF8416" s="126">
        <v>25402</v>
      </c>
    </row>
    <row r="8417" spans="2:32">
      <c r="B8417" s="127">
        <v>8379</v>
      </c>
      <c r="C8417" s="128">
        <v>8379</v>
      </c>
      <c r="D8417" s="129">
        <v>350</v>
      </c>
      <c r="E8417" s="130">
        <v>12</v>
      </c>
      <c r="F8417" s="131">
        <v>16</v>
      </c>
      <c r="G8417" s="132" t="s">
        <v>485</v>
      </c>
      <c r="H8417" s="133">
        <v>12</v>
      </c>
      <c r="I8417" s="128">
        <v>15</v>
      </c>
      <c r="J8417" s="129" t="s">
        <v>485</v>
      </c>
      <c r="K8417" s="134">
        <v>3</v>
      </c>
      <c r="L8417" s="108"/>
      <c r="M8417" s="81">
        <v>15257</v>
      </c>
      <c r="N8417" s="135">
        <v>16034</v>
      </c>
      <c r="O8417" s="136">
        <v>16481</v>
      </c>
      <c r="P8417" s="135">
        <v>16374</v>
      </c>
      <c r="Q8417" s="136">
        <v>16647</v>
      </c>
      <c r="R8417" s="135">
        <v>18124</v>
      </c>
      <c r="S8417" s="136">
        <v>18816</v>
      </c>
      <c r="T8417" s="135">
        <v>19445</v>
      </c>
      <c r="U8417" s="136">
        <v>19906</v>
      </c>
      <c r="V8417" s="135">
        <v>19897</v>
      </c>
      <c r="W8417" s="136">
        <v>20306</v>
      </c>
      <c r="X8417" s="135">
        <v>21412</v>
      </c>
      <c r="Y8417" s="136">
        <v>21995</v>
      </c>
      <c r="Z8417" s="135">
        <v>23105</v>
      </c>
      <c r="AA8417" s="136">
        <v>23195</v>
      </c>
      <c r="AB8417" s="135">
        <v>23341</v>
      </c>
      <c r="AC8417" s="136">
        <v>23412</v>
      </c>
      <c r="AD8417" s="135">
        <v>23837</v>
      </c>
      <c r="AE8417" s="137">
        <v>24748</v>
      </c>
      <c r="AF8417" s="138">
        <v>25098</v>
      </c>
    </row>
    <row r="8418" spans="2:32">
      <c r="B8418" s="114">
        <v>8380</v>
      </c>
      <c r="C8418" s="115">
        <v>8380</v>
      </c>
      <c r="D8418" s="116">
        <v>350</v>
      </c>
      <c r="E8418" s="117">
        <v>12</v>
      </c>
      <c r="F8418" s="118">
        <v>16</v>
      </c>
      <c r="G8418" s="119" t="s">
        <v>485</v>
      </c>
      <c r="H8418" s="120">
        <v>12</v>
      </c>
      <c r="I8418" s="115">
        <v>15</v>
      </c>
      <c r="J8418" s="116" t="s">
        <v>485</v>
      </c>
      <c r="K8418" s="121">
        <v>4</v>
      </c>
      <c r="L8418" s="108"/>
      <c r="M8418" s="122">
        <v>15132</v>
      </c>
      <c r="N8418" s="123">
        <v>15939</v>
      </c>
      <c r="O8418" s="124">
        <v>16420</v>
      </c>
      <c r="P8418" s="123">
        <v>16254</v>
      </c>
      <c r="Q8418" s="124">
        <v>16507</v>
      </c>
      <c r="R8418" s="123">
        <v>17949</v>
      </c>
      <c r="S8418" s="124">
        <v>18767</v>
      </c>
      <c r="T8418" s="123">
        <v>19265</v>
      </c>
      <c r="U8418" s="124">
        <v>19715</v>
      </c>
      <c r="V8418" s="123">
        <v>19562</v>
      </c>
      <c r="W8418" s="124">
        <v>19867</v>
      </c>
      <c r="X8418" s="123">
        <v>21012</v>
      </c>
      <c r="Y8418" s="124">
        <v>21699</v>
      </c>
      <c r="Z8418" s="123">
        <v>22609</v>
      </c>
      <c r="AA8418" s="124">
        <v>22531</v>
      </c>
      <c r="AB8418" s="123">
        <v>22652</v>
      </c>
      <c r="AC8418" s="124">
        <v>22677</v>
      </c>
      <c r="AD8418" s="123">
        <v>23392</v>
      </c>
      <c r="AE8418" s="125">
        <v>24108</v>
      </c>
      <c r="AF8418" s="126">
        <v>24450</v>
      </c>
    </row>
    <row r="8419" spans="2:32">
      <c r="B8419" s="127">
        <v>8381</v>
      </c>
      <c r="C8419" s="128">
        <v>8381</v>
      </c>
      <c r="D8419" s="129">
        <v>350</v>
      </c>
      <c r="E8419" s="130">
        <v>12</v>
      </c>
      <c r="F8419" s="131">
        <v>16</v>
      </c>
      <c r="G8419" s="132" t="s">
        <v>485</v>
      </c>
      <c r="H8419" s="133">
        <v>12</v>
      </c>
      <c r="I8419" s="128">
        <v>15</v>
      </c>
      <c r="J8419" s="129" t="s">
        <v>485</v>
      </c>
      <c r="K8419" s="134">
        <v>5</v>
      </c>
      <c r="L8419" s="108"/>
      <c r="M8419" s="81">
        <v>15036</v>
      </c>
      <c r="N8419" s="135">
        <v>16057</v>
      </c>
      <c r="O8419" s="136">
        <v>16513</v>
      </c>
      <c r="P8419" s="135">
        <v>16265</v>
      </c>
      <c r="Q8419" s="136">
        <v>16618</v>
      </c>
      <c r="R8419" s="135">
        <v>17801</v>
      </c>
      <c r="S8419" s="136">
        <v>18844</v>
      </c>
      <c r="T8419" s="135">
        <v>19293</v>
      </c>
      <c r="U8419" s="136">
        <v>19603</v>
      </c>
      <c r="V8419" s="135">
        <v>19375</v>
      </c>
      <c r="W8419" s="136">
        <v>19424</v>
      </c>
      <c r="X8419" s="135">
        <v>20570</v>
      </c>
      <c r="Y8419" s="136">
        <v>21463</v>
      </c>
      <c r="Z8419" s="135">
        <v>22173</v>
      </c>
      <c r="AA8419" s="136">
        <v>21848</v>
      </c>
      <c r="AB8419" s="135">
        <v>22051</v>
      </c>
      <c r="AC8419" s="136">
        <v>21817</v>
      </c>
      <c r="AD8419" s="135">
        <v>22977</v>
      </c>
      <c r="AE8419" s="137">
        <v>23535</v>
      </c>
      <c r="AF8419" s="138">
        <v>23817</v>
      </c>
    </row>
    <row r="8420" spans="2:32">
      <c r="B8420" s="114">
        <v>8382</v>
      </c>
      <c r="C8420" s="115">
        <v>8382</v>
      </c>
      <c r="D8420" s="116">
        <v>350</v>
      </c>
      <c r="E8420" s="117">
        <v>12</v>
      </c>
      <c r="F8420" s="118">
        <v>16</v>
      </c>
      <c r="G8420" s="119" t="s">
        <v>485</v>
      </c>
      <c r="H8420" s="120">
        <v>12</v>
      </c>
      <c r="I8420" s="115">
        <v>15</v>
      </c>
      <c r="J8420" s="116" t="s">
        <v>485</v>
      </c>
      <c r="K8420" s="121">
        <v>6</v>
      </c>
      <c r="L8420" s="108"/>
      <c r="M8420" s="122">
        <v>15077</v>
      </c>
      <c r="N8420" s="123">
        <v>16601</v>
      </c>
      <c r="O8420" s="124">
        <v>17008</v>
      </c>
      <c r="P8420" s="123">
        <v>16684</v>
      </c>
      <c r="Q8420" s="124">
        <v>17090</v>
      </c>
      <c r="R8420" s="123">
        <v>17719</v>
      </c>
      <c r="S8420" s="124">
        <v>19316</v>
      </c>
      <c r="T8420" s="123">
        <v>19717</v>
      </c>
      <c r="U8420" s="124">
        <v>19846</v>
      </c>
      <c r="V8420" s="123">
        <v>19520</v>
      </c>
      <c r="W8420" s="124">
        <v>18976</v>
      </c>
      <c r="X8420" s="123">
        <v>20128</v>
      </c>
      <c r="Y8420" s="124">
        <v>21510</v>
      </c>
      <c r="Z8420" s="123">
        <v>22060</v>
      </c>
      <c r="AA8420" s="124">
        <v>21390</v>
      </c>
      <c r="AB8420" s="123">
        <v>21701</v>
      </c>
      <c r="AC8420" s="124">
        <v>20938</v>
      </c>
      <c r="AD8420" s="123">
        <v>22858</v>
      </c>
      <c r="AE8420" s="125">
        <v>23377</v>
      </c>
      <c r="AF8420" s="126">
        <v>23503</v>
      </c>
    </row>
    <row r="8421" spans="2:32">
      <c r="B8421" s="127">
        <v>8383</v>
      </c>
      <c r="C8421" s="128">
        <v>8383</v>
      </c>
      <c r="D8421" s="129">
        <v>350</v>
      </c>
      <c r="E8421" s="130">
        <v>12</v>
      </c>
      <c r="F8421" s="131">
        <v>16</v>
      </c>
      <c r="G8421" s="132" t="s">
        <v>485</v>
      </c>
      <c r="H8421" s="133">
        <v>12</v>
      </c>
      <c r="I8421" s="128">
        <v>15</v>
      </c>
      <c r="J8421" s="129" t="s">
        <v>485</v>
      </c>
      <c r="K8421" s="134">
        <v>7</v>
      </c>
      <c r="L8421" s="108"/>
      <c r="M8421" s="81">
        <v>15476</v>
      </c>
      <c r="N8421" s="135">
        <v>17728</v>
      </c>
      <c r="O8421" s="136">
        <v>18173</v>
      </c>
      <c r="P8421" s="135">
        <v>17894</v>
      </c>
      <c r="Q8421" s="136">
        <v>18223</v>
      </c>
      <c r="R8421" s="135">
        <v>18033</v>
      </c>
      <c r="S8421" s="136">
        <v>20498</v>
      </c>
      <c r="T8421" s="135">
        <v>20524</v>
      </c>
      <c r="U8421" s="136">
        <v>20824</v>
      </c>
      <c r="V8421" s="135">
        <v>20498</v>
      </c>
      <c r="W8421" s="136">
        <v>19083</v>
      </c>
      <c r="X8421" s="135">
        <v>20213</v>
      </c>
      <c r="Y8421" s="136">
        <v>22351</v>
      </c>
      <c r="Z8421" s="135">
        <v>22783</v>
      </c>
      <c r="AA8421" s="136">
        <v>22132</v>
      </c>
      <c r="AB8421" s="135">
        <v>22311</v>
      </c>
      <c r="AC8421" s="136">
        <v>20907</v>
      </c>
      <c r="AD8421" s="135">
        <v>23601</v>
      </c>
      <c r="AE8421" s="137">
        <v>23731</v>
      </c>
      <c r="AF8421" s="138">
        <v>24057</v>
      </c>
    </row>
    <row r="8422" spans="2:32">
      <c r="B8422" s="114">
        <v>8384</v>
      </c>
      <c r="C8422" s="115">
        <v>8384</v>
      </c>
      <c r="D8422" s="116">
        <v>350</v>
      </c>
      <c r="E8422" s="117">
        <v>12</v>
      </c>
      <c r="F8422" s="118">
        <v>16</v>
      </c>
      <c r="G8422" s="119" t="s">
        <v>485</v>
      </c>
      <c r="H8422" s="120">
        <v>12</v>
      </c>
      <c r="I8422" s="115">
        <v>15</v>
      </c>
      <c r="J8422" s="116" t="s">
        <v>485</v>
      </c>
      <c r="K8422" s="121">
        <v>8</v>
      </c>
      <c r="L8422" s="108"/>
      <c r="M8422" s="122">
        <v>16081</v>
      </c>
      <c r="N8422" s="123">
        <v>19028</v>
      </c>
      <c r="O8422" s="124">
        <v>19530</v>
      </c>
      <c r="P8422" s="123">
        <v>19266</v>
      </c>
      <c r="Q8422" s="124">
        <v>19659</v>
      </c>
      <c r="R8422" s="123">
        <v>18693</v>
      </c>
      <c r="S8422" s="124">
        <v>21918</v>
      </c>
      <c r="T8422" s="123">
        <v>21633</v>
      </c>
      <c r="U8422" s="124">
        <v>22076</v>
      </c>
      <c r="V8422" s="123">
        <v>21872</v>
      </c>
      <c r="W8422" s="124">
        <v>19953</v>
      </c>
      <c r="X8422" s="123">
        <v>20771</v>
      </c>
      <c r="Y8422" s="124">
        <v>23692</v>
      </c>
      <c r="Z8422" s="123">
        <v>23817</v>
      </c>
      <c r="AA8422" s="124">
        <v>23364</v>
      </c>
      <c r="AB8422" s="123">
        <v>23582</v>
      </c>
      <c r="AC8422" s="124">
        <v>21665</v>
      </c>
      <c r="AD8422" s="123">
        <v>24899</v>
      </c>
      <c r="AE8422" s="125">
        <v>24510</v>
      </c>
      <c r="AF8422" s="126">
        <v>24992</v>
      </c>
    </row>
    <row r="8423" spans="2:32">
      <c r="B8423" s="127">
        <v>8385</v>
      </c>
      <c r="C8423" s="128">
        <v>8385</v>
      </c>
      <c r="D8423" s="129">
        <v>350</v>
      </c>
      <c r="E8423" s="130">
        <v>12</v>
      </c>
      <c r="F8423" s="131">
        <v>16</v>
      </c>
      <c r="G8423" s="132" t="s">
        <v>485</v>
      </c>
      <c r="H8423" s="133">
        <v>12</v>
      </c>
      <c r="I8423" s="128">
        <v>15</v>
      </c>
      <c r="J8423" s="129" t="s">
        <v>485</v>
      </c>
      <c r="K8423" s="134">
        <v>9</v>
      </c>
      <c r="L8423" s="108"/>
      <c r="M8423" s="81">
        <v>16714</v>
      </c>
      <c r="N8423" s="135">
        <v>19311</v>
      </c>
      <c r="O8423" s="136">
        <v>19872</v>
      </c>
      <c r="P8423" s="135">
        <v>19613</v>
      </c>
      <c r="Q8423" s="136">
        <v>20075</v>
      </c>
      <c r="R8423" s="135">
        <v>19380</v>
      </c>
      <c r="S8423" s="136">
        <v>22312</v>
      </c>
      <c r="T8423" s="135">
        <v>21954</v>
      </c>
      <c r="U8423" s="136">
        <v>22304</v>
      </c>
      <c r="V8423" s="135">
        <v>22272</v>
      </c>
      <c r="W8423" s="136">
        <v>20558</v>
      </c>
      <c r="X8423" s="135">
        <v>21335</v>
      </c>
      <c r="Y8423" s="136">
        <v>24033</v>
      </c>
      <c r="Z8423" s="135">
        <v>23923</v>
      </c>
      <c r="AA8423" s="136">
        <v>23653</v>
      </c>
      <c r="AB8423" s="135">
        <v>23958</v>
      </c>
      <c r="AC8423" s="136">
        <v>22182</v>
      </c>
      <c r="AD8423" s="135">
        <v>25193</v>
      </c>
      <c r="AE8423" s="137">
        <v>24660</v>
      </c>
      <c r="AF8423" s="138">
        <v>25039</v>
      </c>
    </row>
    <row r="8424" spans="2:32">
      <c r="B8424" s="114">
        <v>8386</v>
      </c>
      <c r="C8424" s="115">
        <v>8386</v>
      </c>
      <c r="D8424" s="116">
        <v>350</v>
      </c>
      <c r="E8424" s="117">
        <v>12</v>
      </c>
      <c r="F8424" s="118">
        <v>16</v>
      </c>
      <c r="G8424" s="119" t="s">
        <v>485</v>
      </c>
      <c r="H8424" s="120">
        <v>12</v>
      </c>
      <c r="I8424" s="115">
        <v>15</v>
      </c>
      <c r="J8424" s="116" t="s">
        <v>485</v>
      </c>
      <c r="K8424" s="121">
        <v>10</v>
      </c>
      <c r="L8424" s="108"/>
      <c r="M8424" s="122">
        <v>16925</v>
      </c>
      <c r="N8424" s="123">
        <v>19206</v>
      </c>
      <c r="O8424" s="124">
        <v>19640</v>
      </c>
      <c r="P8424" s="123">
        <v>19479</v>
      </c>
      <c r="Q8424" s="124">
        <v>19844</v>
      </c>
      <c r="R8424" s="123">
        <v>19614</v>
      </c>
      <c r="S8424" s="124">
        <v>22029</v>
      </c>
      <c r="T8424" s="123">
        <v>22056</v>
      </c>
      <c r="U8424" s="124">
        <v>22141</v>
      </c>
      <c r="V8424" s="123">
        <v>22081</v>
      </c>
      <c r="W8424" s="124">
        <v>20770</v>
      </c>
      <c r="X8424" s="123">
        <v>21635</v>
      </c>
      <c r="Y8424" s="124">
        <v>23787</v>
      </c>
      <c r="Z8424" s="123">
        <v>23720</v>
      </c>
      <c r="AA8424" s="124">
        <v>23507</v>
      </c>
      <c r="AB8424" s="123">
        <v>23838</v>
      </c>
      <c r="AC8424" s="124">
        <v>22427</v>
      </c>
      <c r="AD8424" s="123">
        <v>24981</v>
      </c>
      <c r="AE8424" s="125">
        <v>24923</v>
      </c>
      <c r="AF8424" s="126">
        <v>24873</v>
      </c>
    </row>
    <row r="8425" spans="2:32">
      <c r="B8425" s="127">
        <v>8387</v>
      </c>
      <c r="C8425" s="128">
        <v>8387</v>
      </c>
      <c r="D8425" s="129">
        <v>350</v>
      </c>
      <c r="E8425" s="130">
        <v>12</v>
      </c>
      <c r="F8425" s="131">
        <v>16</v>
      </c>
      <c r="G8425" s="132" t="s">
        <v>485</v>
      </c>
      <c r="H8425" s="133">
        <v>12</v>
      </c>
      <c r="I8425" s="128">
        <v>15</v>
      </c>
      <c r="J8425" s="129" t="s">
        <v>485</v>
      </c>
      <c r="K8425" s="134">
        <v>11</v>
      </c>
      <c r="L8425" s="108"/>
      <c r="M8425" s="81">
        <v>17059</v>
      </c>
      <c r="N8425" s="135">
        <v>19276</v>
      </c>
      <c r="O8425" s="136">
        <v>19523</v>
      </c>
      <c r="P8425" s="135">
        <v>19626</v>
      </c>
      <c r="Q8425" s="136">
        <v>19670</v>
      </c>
      <c r="R8425" s="135">
        <v>19754</v>
      </c>
      <c r="S8425" s="136">
        <v>21858</v>
      </c>
      <c r="T8425" s="135">
        <v>22311</v>
      </c>
      <c r="U8425" s="136">
        <v>22100</v>
      </c>
      <c r="V8425" s="135">
        <v>21931</v>
      </c>
      <c r="W8425" s="136">
        <v>20899</v>
      </c>
      <c r="X8425" s="135">
        <v>21836</v>
      </c>
      <c r="Y8425" s="136">
        <v>23659</v>
      </c>
      <c r="Z8425" s="135">
        <v>23107</v>
      </c>
      <c r="AA8425" s="136">
        <v>23100</v>
      </c>
      <c r="AB8425" s="135">
        <v>23763</v>
      </c>
      <c r="AC8425" s="136">
        <v>22533</v>
      </c>
      <c r="AD8425" s="135">
        <v>24875</v>
      </c>
      <c r="AE8425" s="137">
        <v>25335</v>
      </c>
      <c r="AF8425" s="138">
        <v>24297</v>
      </c>
    </row>
    <row r="8426" spans="2:32">
      <c r="B8426" s="114">
        <v>8388</v>
      </c>
      <c r="C8426" s="115">
        <v>8388</v>
      </c>
      <c r="D8426" s="116">
        <v>350</v>
      </c>
      <c r="E8426" s="117">
        <v>12</v>
      </c>
      <c r="F8426" s="118">
        <v>16</v>
      </c>
      <c r="G8426" s="119" t="s">
        <v>485</v>
      </c>
      <c r="H8426" s="120">
        <v>12</v>
      </c>
      <c r="I8426" s="115">
        <v>15</v>
      </c>
      <c r="J8426" s="116" t="s">
        <v>485</v>
      </c>
      <c r="K8426" s="121">
        <v>12</v>
      </c>
      <c r="L8426" s="108"/>
      <c r="M8426" s="122">
        <v>17197</v>
      </c>
      <c r="N8426" s="123">
        <v>19281</v>
      </c>
      <c r="O8426" s="124">
        <v>19484</v>
      </c>
      <c r="P8426" s="123">
        <v>19728</v>
      </c>
      <c r="Q8426" s="124">
        <v>19602</v>
      </c>
      <c r="R8426" s="123">
        <v>19850</v>
      </c>
      <c r="S8426" s="124">
        <v>21723</v>
      </c>
      <c r="T8426" s="123">
        <v>22277</v>
      </c>
      <c r="U8426" s="124">
        <v>22057</v>
      </c>
      <c r="V8426" s="123">
        <v>21845</v>
      </c>
      <c r="W8426" s="124">
        <v>20882</v>
      </c>
      <c r="X8426" s="123">
        <v>21927</v>
      </c>
      <c r="Y8426" s="124">
        <v>23522</v>
      </c>
      <c r="Z8426" s="123">
        <v>22669</v>
      </c>
      <c r="AA8426" s="124">
        <v>22704</v>
      </c>
      <c r="AB8426" s="123">
        <v>23698</v>
      </c>
      <c r="AC8426" s="124">
        <v>22383</v>
      </c>
      <c r="AD8426" s="123">
        <v>24732</v>
      </c>
      <c r="AE8426" s="125">
        <v>25314</v>
      </c>
      <c r="AF8426" s="126">
        <v>23880</v>
      </c>
    </row>
    <row r="8427" spans="2:32">
      <c r="B8427" s="127">
        <v>8389</v>
      </c>
      <c r="C8427" s="128">
        <v>8389</v>
      </c>
      <c r="D8427" s="129">
        <v>350</v>
      </c>
      <c r="E8427" s="130">
        <v>12</v>
      </c>
      <c r="F8427" s="131">
        <v>16</v>
      </c>
      <c r="G8427" s="132" t="s">
        <v>485</v>
      </c>
      <c r="H8427" s="133">
        <v>12</v>
      </c>
      <c r="I8427" s="128">
        <v>15</v>
      </c>
      <c r="J8427" s="129" t="s">
        <v>485</v>
      </c>
      <c r="K8427" s="134">
        <v>13</v>
      </c>
      <c r="L8427" s="108"/>
      <c r="M8427" s="81">
        <v>17252</v>
      </c>
      <c r="N8427" s="135">
        <v>19316</v>
      </c>
      <c r="O8427" s="136">
        <v>19434</v>
      </c>
      <c r="P8427" s="135">
        <v>19723</v>
      </c>
      <c r="Q8427" s="136">
        <v>19513</v>
      </c>
      <c r="R8427" s="135">
        <v>19871</v>
      </c>
      <c r="S8427" s="136">
        <v>21601</v>
      </c>
      <c r="T8427" s="135">
        <v>22217</v>
      </c>
      <c r="U8427" s="136">
        <v>21959</v>
      </c>
      <c r="V8427" s="135">
        <v>21732</v>
      </c>
      <c r="W8427" s="136">
        <v>20747</v>
      </c>
      <c r="X8427" s="135">
        <v>21904</v>
      </c>
      <c r="Y8427" s="136">
        <v>23364</v>
      </c>
      <c r="Z8427" s="135">
        <v>22544</v>
      </c>
      <c r="AA8427" s="136">
        <v>22572</v>
      </c>
      <c r="AB8427" s="135">
        <v>23562</v>
      </c>
      <c r="AC8427" s="136">
        <v>22164</v>
      </c>
      <c r="AD8427" s="135">
        <v>24555</v>
      </c>
      <c r="AE8427" s="137">
        <v>25204</v>
      </c>
      <c r="AF8427" s="138">
        <v>23746</v>
      </c>
    </row>
    <row r="8428" spans="2:32">
      <c r="B8428" s="114">
        <v>8390</v>
      </c>
      <c r="C8428" s="115">
        <v>8390</v>
      </c>
      <c r="D8428" s="116">
        <v>350</v>
      </c>
      <c r="E8428" s="117">
        <v>12</v>
      </c>
      <c r="F8428" s="118">
        <v>16</v>
      </c>
      <c r="G8428" s="119" t="s">
        <v>485</v>
      </c>
      <c r="H8428" s="120">
        <v>12</v>
      </c>
      <c r="I8428" s="115">
        <v>15</v>
      </c>
      <c r="J8428" s="116" t="s">
        <v>485</v>
      </c>
      <c r="K8428" s="121">
        <v>14</v>
      </c>
      <c r="L8428" s="108"/>
      <c r="M8428" s="122">
        <v>17400</v>
      </c>
      <c r="N8428" s="123">
        <v>19314</v>
      </c>
      <c r="O8428" s="124">
        <v>19588</v>
      </c>
      <c r="P8428" s="123">
        <v>19761</v>
      </c>
      <c r="Q8428" s="124">
        <v>19567</v>
      </c>
      <c r="R8428" s="123">
        <v>19967</v>
      </c>
      <c r="S8428" s="124">
        <v>21759</v>
      </c>
      <c r="T8428" s="123">
        <v>22105</v>
      </c>
      <c r="U8428" s="124">
        <v>22091</v>
      </c>
      <c r="V8428" s="123">
        <v>21767</v>
      </c>
      <c r="W8428" s="124">
        <v>20673</v>
      </c>
      <c r="X8428" s="123">
        <v>21953</v>
      </c>
      <c r="Y8428" s="124">
        <v>23478</v>
      </c>
      <c r="Z8428" s="123">
        <v>22700</v>
      </c>
      <c r="AA8428" s="124">
        <v>22577</v>
      </c>
      <c r="AB8428" s="123">
        <v>23544</v>
      </c>
      <c r="AC8428" s="124">
        <v>22122</v>
      </c>
      <c r="AD8428" s="123">
        <v>24638</v>
      </c>
      <c r="AE8428" s="125">
        <v>24978</v>
      </c>
      <c r="AF8428" s="126">
        <v>23875</v>
      </c>
    </row>
    <row r="8429" spans="2:32">
      <c r="B8429" s="127">
        <v>8391</v>
      </c>
      <c r="C8429" s="128">
        <v>8391</v>
      </c>
      <c r="D8429" s="129">
        <v>350</v>
      </c>
      <c r="E8429" s="130">
        <v>12</v>
      </c>
      <c r="F8429" s="131">
        <v>16</v>
      </c>
      <c r="G8429" s="132" t="s">
        <v>485</v>
      </c>
      <c r="H8429" s="133">
        <v>12</v>
      </c>
      <c r="I8429" s="128">
        <v>15</v>
      </c>
      <c r="J8429" s="129" t="s">
        <v>485</v>
      </c>
      <c r="K8429" s="134">
        <v>15</v>
      </c>
      <c r="L8429" s="108"/>
      <c r="M8429" s="81">
        <v>17466</v>
      </c>
      <c r="N8429" s="135">
        <v>19102</v>
      </c>
      <c r="O8429" s="136">
        <v>19592</v>
      </c>
      <c r="P8429" s="135">
        <v>19591</v>
      </c>
      <c r="Q8429" s="136">
        <v>19412</v>
      </c>
      <c r="R8429" s="135">
        <v>19835</v>
      </c>
      <c r="S8429" s="136">
        <v>21549</v>
      </c>
      <c r="T8429" s="135">
        <v>21570</v>
      </c>
      <c r="U8429" s="136">
        <v>21862</v>
      </c>
      <c r="V8429" s="135">
        <v>21411</v>
      </c>
      <c r="W8429" s="136">
        <v>20303</v>
      </c>
      <c r="X8429" s="135">
        <v>21656</v>
      </c>
      <c r="Y8429" s="136">
        <v>23139</v>
      </c>
      <c r="Z8429" s="135">
        <v>23120</v>
      </c>
      <c r="AA8429" s="136">
        <v>22896</v>
      </c>
      <c r="AB8429" s="135">
        <v>23136</v>
      </c>
      <c r="AC8429" s="136">
        <v>21885</v>
      </c>
      <c r="AD8429" s="135">
        <v>24275</v>
      </c>
      <c r="AE8429" s="137">
        <v>24291</v>
      </c>
      <c r="AF8429" s="138">
        <v>24280</v>
      </c>
    </row>
    <row r="8430" spans="2:32">
      <c r="B8430" s="114">
        <v>8392</v>
      </c>
      <c r="C8430" s="115">
        <v>8392</v>
      </c>
      <c r="D8430" s="116">
        <v>350</v>
      </c>
      <c r="E8430" s="117">
        <v>12</v>
      </c>
      <c r="F8430" s="118">
        <v>16</v>
      </c>
      <c r="G8430" s="119" t="s">
        <v>485</v>
      </c>
      <c r="H8430" s="120">
        <v>12</v>
      </c>
      <c r="I8430" s="115">
        <v>15</v>
      </c>
      <c r="J8430" s="116" t="s">
        <v>485</v>
      </c>
      <c r="K8430" s="121">
        <v>16</v>
      </c>
      <c r="L8430" s="108"/>
      <c r="M8430" s="122">
        <v>17768</v>
      </c>
      <c r="N8430" s="123">
        <v>19264</v>
      </c>
      <c r="O8430" s="124">
        <v>19828</v>
      </c>
      <c r="P8430" s="123">
        <v>19620</v>
      </c>
      <c r="Q8430" s="124">
        <v>19481</v>
      </c>
      <c r="R8430" s="123">
        <v>19955</v>
      </c>
      <c r="S8430" s="124">
        <v>21550</v>
      </c>
      <c r="T8430" s="123">
        <v>21568</v>
      </c>
      <c r="U8430" s="124">
        <v>21819</v>
      </c>
      <c r="V8430" s="123">
        <v>21221</v>
      </c>
      <c r="W8430" s="124">
        <v>20076</v>
      </c>
      <c r="X8430" s="123">
        <v>21581</v>
      </c>
      <c r="Y8430" s="124">
        <v>22977</v>
      </c>
      <c r="Z8430" s="123">
        <v>23276</v>
      </c>
      <c r="AA8430" s="124">
        <v>22946</v>
      </c>
      <c r="AB8430" s="123">
        <v>22845</v>
      </c>
      <c r="AC8430" s="124">
        <v>21642</v>
      </c>
      <c r="AD8430" s="123">
        <v>24080</v>
      </c>
      <c r="AE8430" s="125">
        <v>24210</v>
      </c>
      <c r="AF8430" s="126">
        <v>24410</v>
      </c>
    </row>
    <row r="8431" spans="2:32">
      <c r="B8431" s="127">
        <v>8393</v>
      </c>
      <c r="C8431" s="128">
        <v>8393</v>
      </c>
      <c r="D8431" s="129">
        <v>350</v>
      </c>
      <c r="E8431" s="130">
        <v>12</v>
      </c>
      <c r="F8431" s="131">
        <v>16</v>
      </c>
      <c r="G8431" s="132" t="s">
        <v>485</v>
      </c>
      <c r="H8431" s="133">
        <v>12</v>
      </c>
      <c r="I8431" s="128">
        <v>15</v>
      </c>
      <c r="J8431" s="129" t="s">
        <v>485</v>
      </c>
      <c r="K8431" s="134">
        <v>17</v>
      </c>
      <c r="L8431" s="108"/>
      <c r="M8431" s="81">
        <v>18824</v>
      </c>
      <c r="N8431" s="135">
        <v>20157</v>
      </c>
      <c r="O8431" s="136">
        <v>20726</v>
      </c>
      <c r="P8431" s="135">
        <v>20494</v>
      </c>
      <c r="Q8431" s="136">
        <v>20217</v>
      </c>
      <c r="R8431" s="135">
        <v>20967</v>
      </c>
      <c r="S8431" s="136">
        <v>22363</v>
      </c>
      <c r="T8431" s="135">
        <v>22274</v>
      </c>
      <c r="U8431" s="136">
        <v>22632</v>
      </c>
      <c r="V8431" s="135">
        <v>21975</v>
      </c>
      <c r="W8431" s="136">
        <v>20772</v>
      </c>
      <c r="X8431" s="135">
        <v>22583</v>
      </c>
      <c r="Y8431" s="136">
        <v>23810</v>
      </c>
      <c r="Z8431" s="135">
        <v>23980</v>
      </c>
      <c r="AA8431" s="136">
        <v>23826</v>
      </c>
      <c r="AB8431" s="135">
        <v>23643</v>
      </c>
      <c r="AC8431" s="136">
        <v>22395</v>
      </c>
      <c r="AD8431" s="135">
        <v>24940</v>
      </c>
      <c r="AE8431" s="137">
        <v>25021</v>
      </c>
      <c r="AF8431" s="138">
        <v>25150</v>
      </c>
    </row>
    <row r="8432" spans="2:32">
      <c r="B8432" s="114">
        <v>8394</v>
      </c>
      <c r="C8432" s="115">
        <v>8394</v>
      </c>
      <c r="D8432" s="116">
        <v>350</v>
      </c>
      <c r="E8432" s="117">
        <v>12</v>
      </c>
      <c r="F8432" s="118">
        <v>16</v>
      </c>
      <c r="G8432" s="119" t="s">
        <v>485</v>
      </c>
      <c r="H8432" s="120">
        <v>12</v>
      </c>
      <c r="I8432" s="115">
        <v>15</v>
      </c>
      <c r="J8432" s="116" t="s">
        <v>485</v>
      </c>
      <c r="K8432" s="121">
        <v>18</v>
      </c>
      <c r="L8432" s="108"/>
      <c r="M8432" s="122">
        <v>19753</v>
      </c>
      <c r="N8432" s="123">
        <v>20878</v>
      </c>
      <c r="O8432" s="124">
        <v>21580</v>
      </c>
      <c r="P8432" s="123">
        <v>21255</v>
      </c>
      <c r="Q8432" s="124">
        <v>21147</v>
      </c>
      <c r="R8432" s="123">
        <v>21965</v>
      </c>
      <c r="S8432" s="124">
        <v>23053</v>
      </c>
      <c r="T8432" s="123">
        <v>22740</v>
      </c>
      <c r="U8432" s="124">
        <v>23289</v>
      </c>
      <c r="V8432" s="123">
        <v>22833</v>
      </c>
      <c r="W8432" s="124">
        <v>21734</v>
      </c>
      <c r="X8432" s="123">
        <v>23694</v>
      </c>
      <c r="Y8432" s="124">
        <v>24790</v>
      </c>
      <c r="Z8432" s="123">
        <v>24824</v>
      </c>
      <c r="AA8432" s="124">
        <v>24972</v>
      </c>
      <c r="AB8432" s="123">
        <v>24839</v>
      </c>
      <c r="AC8432" s="124">
        <v>23546</v>
      </c>
      <c r="AD8432" s="123">
        <v>26006</v>
      </c>
      <c r="AE8432" s="125">
        <v>25601</v>
      </c>
      <c r="AF8432" s="126">
        <v>26085</v>
      </c>
    </row>
    <row r="8433" spans="2:32">
      <c r="B8433" s="127">
        <v>8395</v>
      </c>
      <c r="C8433" s="128">
        <v>8395</v>
      </c>
      <c r="D8433" s="129">
        <v>350</v>
      </c>
      <c r="E8433" s="130">
        <v>12</v>
      </c>
      <c r="F8433" s="131">
        <v>16</v>
      </c>
      <c r="G8433" s="132" t="s">
        <v>485</v>
      </c>
      <c r="H8433" s="133">
        <v>12</v>
      </c>
      <c r="I8433" s="128">
        <v>15</v>
      </c>
      <c r="J8433" s="129" t="s">
        <v>485</v>
      </c>
      <c r="K8433" s="134">
        <v>19</v>
      </c>
      <c r="L8433" s="108"/>
      <c r="M8433" s="81">
        <v>19472</v>
      </c>
      <c r="N8433" s="135">
        <v>20437</v>
      </c>
      <c r="O8433" s="136">
        <v>21259</v>
      </c>
      <c r="P8433" s="135">
        <v>20973</v>
      </c>
      <c r="Q8433" s="136">
        <v>21000</v>
      </c>
      <c r="R8433" s="135">
        <v>21755</v>
      </c>
      <c r="S8433" s="136">
        <v>22860</v>
      </c>
      <c r="T8433" s="135">
        <v>22488</v>
      </c>
      <c r="U8433" s="136">
        <v>23020</v>
      </c>
      <c r="V8433" s="135">
        <v>22875</v>
      </c>
      <c r="W8433" s="136">
        <v>21713</v>
      </c>
      <c r="X8433" s="135">
        <v>23669</v>
      </c>
      <c r="Y8433" s="136">
        <v>24896</v>
      </c>
      <c r="Z8433" s="135">
        <v>24984</v>
      </c>
      <c r="AA8433" s="136">
        <v>25137</v>
      </c>
      <c r="AB8433" s="135">
        <v>25257</v>
      </c>
      <c r="AC8433" s="136">
        <v>23841</v>
      </c>
      <c r="AD8433" s="135">
        <v>26269</v>
      </c>
      <c r="AE8433" s="137">
        <v>25874</v>
      </c>
      <c r="AF8433" s="138">
        <v>26395</v>
      </c>
    </row>
    <row r="8434" spans="2:32">
      <c r="B8434" s="114">
        <v>8396</v>
      </c>
      <c r="C8434" s="115">
        <v>8396</v>
      </c>
      <c r="D8434" s="116">
        <v>350</v>
      </c>
      <c r="E8434" s="117">
        <v>12</v>
      </c>
      <c r="F8434" s="118">
        <v>16</v>
      </c>
      <c r="G8434" s="119" t="s">
        <v>485</v>
      </c>
      <c r="H8434" s="120">
        <v>12</v>
      </c>
      <c r="I8434" s="115">
        <v>15</v>
      </c>
      <c r="J8434" s="116" t="s">
        <v>485</v>
      </c>
      <c r="K8434" s="121">
        <v>20</v>
      </c>
      <c r="L8434" s="108"/>
      <c r="M8434" s="122">
        <v>19141</v>
      </c>
      <c r="N8434" s="123">
        <v>20220</v>
      </c>
      <c r="O8434" s="124">
        <v>20943</v>
      </c>
      <c r="P8434" s="123">
        <v>20811</v>
      </c>
      <c r="Q8434" s="124">
        <v>20841</v>
      </c>
      <c r="R8434" s="123">
        <v>21410</v>
      </c>
      <c r="S8434" s="124">
        <v>22690</v>
      </c>
      <c r="T8434" s="123">
        <v>22516</v>
      </c>
      <c r="U8434" s="124">
        <v>23080</v>
      </c>
      <c r="V8434" s="123">
        <v>22971</v>
      </c>
      <c r="W8434" s="124">
        <v>21840</v>
      </c>
      <c r="X8434" s="123">
        <v>23718</v>
      </c>
      <c r="Y8434" s="124">
        <v>24997</v>
      </c>
      <c r="Z8434" s="123">
        <v>25441</v>
      </c>
      <c r="AA8434" s="124">
        <v>25620</v>
      </c>
      <c r="AB8434" s="123">
        <v>25709</v>
      </c>
      <c r="AC8434" s="124">
        <v>24327</v>
      </c>
      <c r="AD8434" s="123">
        <v>26520</v>
      </c>
      <c r="AE8434" s="125">
        <v>26503</v>
      </c>
      <c r="AF8434" s="126">
        <v>27040</v>
      </c>
    </row>
    <row r="8435" spans="2:32">
      <c r="B8435" s="127">
        <v>8397</v>
      </c>
      <c r="C8435" s="128">
        <v>8397</v>
      </c>
      <c r="D8435" s="129">
        <v>350</v>
      </c>
      <c r="E8435" s="130">
        <v>12</v>
      </c>
      <c r="F8435" s="131">
        <v>16</v>
      </c>
      <c r="G8435" s="132" t="s">
        <v>485</v>
      </c>
      <c r="H8435" s="133">
        <v>12</v>
      </c>
      <c r="I8435" s="128">
        <v>15</v>
      </c>
      <c r="J8435" s="129" t="s">
        <v>485</v>
      </c>
      <c r="K8435" s="134">
        <v>21</v>
      </c>
      <c r="L8435" s="108"/>
      <c r="M8435" s="81">
        <v>18834</v>
      </c>
      <c r="N8435" s="135">
        <v>19822</v>
      </c>
      <c r="O8435" s="136">
        <v>20680</v>
      </c>
      <c r="P8435" s="135">
        <v>20590</v>
      </c>
      <c r="Q8435" s="136">
        <v>20718</v>
      </c>
      <c r="R8435" s="135">
        <v>21199</v>
      </c>
      <c r="S8435" s="136">
        <v>22478</v>
      </c>
      <c r="T8435" s="135">
        <v>22400</v>
      </c>
      <c r="U8435" s="136">
        <v>23162</v>
      </c>
      <c r="V8435" s="135">
        <v>23197</v>
      </c>
      <c r="W8435" s="136">
        <v>22098</v>
      </c>
      <c r="X8435" s="135">
        <v>23896</v>
      </c>
      <c r="Y8435" s="136">
        <v>25199</v>
      </c>
      <c r="Z8435" s="135">
        <v>25981</v>
      </c>
      <c r="AA8435" s="136">
        <v>26188</v>
      </c>
      <c r="AB8435" s="135">
        <v>26432</v>
      </c>
      <c r="AC8435" s="136">
        <v>25009</v>
      </c>
      <c r="AD8435" s="135">
        <v>26929</v>
      </c>
      <c r="AE8435" s="137">
        <v>27112</v>
      </c>
      <c r="AF8435" s="138">
        <v>27819</v>
      </c>
    </row>
    <row r="8436" spans="2:32">
      <c r="B8436" s="114">
        <v>8398</v>
      </c>
      <c r="C8436" s="115">
        <v>8398</v>
      </c>
      <c r="D8436" s="116">
        <v>350</v>
      </c>
      <c r="E8436" s="117">
        <v>12</v>
      </c>
      <c r="F8436" s="118">
        <v>16</v>
      </c>
      <c r="G8436" s="119" t="s">
        <v>485</v>
      </c>
      <c r="H8436" s="120">
        <v>12</v>
      </c>
      <c r="I8436" s="115">
        <v>15</v>
      </c>
      <c r="J8436" s="116" t="s">
        <v>485</v>
      </c>
      <c r="K8436" s="121">
        <v>22</v>
      </c>
      <c r="L8436" s="108"/>
      <c r="M8436" s="122">
        <v>18215</v>
      </c>
      <c r="N8436" s="123">
        <v>19171</v>
      </c>
      <c r="O8436" s="124">
        <v>20013</v>
      </c>
      <c r="P8436" s="123">
        <v>19975</v>
      </c>
      <c r="Q8436" s="124">
        <v>20209</v>
      </c>
      <c r="R8436" s="123">
        <v>20669</v>
      </c>
      <c r="S8436" s="124">
        <v>21895</v>
      </c>
      <c r="T8436" s="123">
        <v>21994</v>
      </c>
      <c r="U8436" s="124">
        <v>22785</v>
      </c>
      <c r="V8436" s="123">
        <v>22933</v>
      </c>
      <c r="W8436" s="124">
        <v>22006</v>
      </c>
      <c r="X8436" s="123">
        <v>23616</v>
      </c>
      <c r="Y8436" s="124">
        <v>24866</v>
      </c>
      <c r="Z8436" s="123">
        <v>25917</v>
      </c>
      <c r="AA8436" s="124">
        <v>26103</v>
      </c>
      <c r="AB8436" s="123">
        <v>26464</v>
      </c>
      <c r="AC8436" s="124">
        <v>25193</v>
      </c>
      <c r="AD8436" s="123">
        <v>26727</v>
      </c>
      <c r="AE8436" s="125">
        <v>27154</v>
      </c>
      <c r="AF8436" s="126">
        <v>27915</v>
      </c>
    </row>
    <row r="8437" spans="2:32">
      <c r="B8437" s="127">
        <v>8399</v>
      </c>
      <c r="C8437" s="128">
        <v>8399</v>
      </c>
      <c r="D8437" s="129">
        <v>350</v>
      </c>
      <c r="E8437" s="130">
        <v>12</v>
      </c>
      <c r="F8437" s="131">
        <v>16</v>
      </c>
      <c r="G8437" s="132" t="s">
        <v>485</v>
      </c>
      <c r="H8437" s="133">
        <v>12</v>
      </c>
      <c r="I8437" s="128">
        <v>15</v>
      </c>
      <c r="J8437" s="129" t="s">
        <v>485</v>
      </c>
      <c r="K8437" s="134">
        <v>23</v>
      </c>
      <c r="L8437" s="108"/>
      <c r="M8437" s="81">
        <v>17434</v>
      </c>
      <c r="N8437" s="135">
        <v>18276</v>
      </c>
      <c r="O8437" s="136">
        <v>19099</v>
      </c>
      <c r="P8437" s="135">
        <v>19181</v>
      </c>
      <c r="Q8437" s="136">
        <v>19338</v>
      </c>
      <c r="R8437" s="135">
        <v>20016</v>
      </c>
      <c r="S8437" s="136">
        <v>21081</v>
      </c>
      <c r="T8437" s="135">
        <v>21327</v>
      </c>
      <c r="U8437" s="136">
        <v>22145</v>
      </c>
      <c r="V8437" s="135">
        <v>22328</v>
      </c>
      <c r="W8437" s="136">
        <v>21681</v>
      </c>
      <c r="X8437" s="135">
        <v>23178</v>
      </c>
      <c r="Y8437" s="136">
        <v>24249</v>
      </c>
      <c r="Z8437" s="135">
        <v>25332</v>
      </c>
      <c r="AA8437" s="136">
        <v>25639</v>
      </c>
      <c r="AB8437" s="135">
        <v>26005</v>
      </c>
      <c r="AC8437" s="136">
        <v>24997</v>
      </c>
      <c r="AD8437" s="135">
        <v>26173</v>
      </c>
      <c r="AE8437" s="137">
        <v>26791</v>
      </c>
      <c r="AF8437" s="138">
        <v>27421</v>
      </c>
    </row>
    <row r="8438" spans="2:32">
      <c r="B8438" s="114">
        <v>8400</v>
      </c>
      <c r="C8438" s="115">
        <v>8400</v>
      </c>
      <c r="D8438" s="116">
        <v>350</v>
      </c>
      <c r="E8438" s="117">
        <v>12</v>
      </c>
      <c r="F8438" s="118">
        <v>16</v>
      </c>
      <c r="G8438" s="119" t="s">
        <v>485</v>
      </c>
      <c r="H8438" s="120">
        <v>12</v>
      </c>
      <c r="I8438" s="115">
        <v>15</v>
      </c>
      <c r="J8438" s="116" t="s">
        <v>485</v>
      </c>
      <c r="K8438" s="121">
        <v>24</v>
      </c>
      <c r="L8438" s="108"/>
      <c r="M8438" s="122">
        <v>16463</v>
      </c>
      <c r="N8438" s="123">
        <v>17171</v>
      </c>
      <c r="O8438" s="124">
        <v>17950</v>
      </c>
      <c r="P8438" s="123">
        <v>18008</v>
      </c>
      <c r="Q8438" s="124">
        <v>18162</v>
      </c>
      <c r="R8438" s="123">
        <v>19148</v>
      </c>
      <c r="S8438" s="124">
        <v>20029</v>
      </c>
      <c r="T8438" s="123">
        <v>20374</v>
      </c>
      <c r="U8438" s="124">
        <v>21184</v>
      </c>
      <c r="V8438" s="123">
        <v>21313</v>
      </c>
      <c r="W8438" s="124">
        <v>20977</v>
      </c>
      <c r="X8438" s="123">
        <v>22440</v>
      </c>
      <c r="Y8438" s="124">
        <v>23324</v>
      </c>
      <c r="Z8438" s="123">
        <v>24553</v>
      </c>
      <c r="AA8438" s="124">
        <v>24837</v>
      </c>
      <c r="AB8438" s="123">
        <v>25084</v>
      </c>
      <c r="AC8438" s="124">
        <v>24365</v>
      </c>
      <c r="AD8438" s="123">
        <v>25284</v>
      </c>
      <c r="AE8438" s="125">
        <v>25965</v>
      </c>
      <c r="AF8438" s="126">
        <v>26697</v>
      </c>
    </row>
    <row r="8439" spans="2:32">
      <c r="B8439" s="127">
        <v>8401</v>
      </c>
      <c r="C8439" s="128">
        <v>8401</v>
      </c>
      <c r="D8439" s="129">
        <v>351</v>
      </c>
      <c r="E8439" s="130">
        <v>12</v>
      </c>
      <c r="F8439" s="131">
        <v>17</v>
      </c>
      <c r="G8439" s="132" t="s">
        <v>485</v>
      </c>
      <c r="H8439" s="133">
        <v>12</v>
      </c>
      <c r="I8439" s="128">
        <v>16</v>
      </c>
      <c r="J8439" s="129" t="s">
        <v>485</v>
      </c>
      <c r="K8439" s="134">
        <v>1</v>
      </c>
      <c r="L8439" s="108"/>
      <c r="M8439" s="81">
        <v>15793</v>
      </c>
      <c r="N8439" s="135">
        <v>16290</v>
      </c>
      <c r="O8439" s="136">
        <v>16425</v>
      </c>
      <c r="P8439" s="135">
        <v>16796</v>
      </c>
      <c r="Q8439" s="136">
        <v>17077</v>
      </c>
      <c r="R8439" s="135">
        <v>18443</v>
      </c>
      <c r="S8439" s="136">
        <v>19159</v>
      </c>
      <c r="T8439" s="135">
        <v>19616</v>
      </c>
      <c r="U8439" s="136">
        <v>19784</v>
      </c>
      <c r="V8439" s="135">
        <v>20212</v>
      </c>
      <c r="W8439" s="136">
        <v>19325</v>
      </c>
      <c r="X8439" s="135">
        <v>21703</v>
      </c>
      <c r="Y8439" s="136">
        <v>22856</v>
      </c>
      <c r="Z8439" s="135">
        <v>23323</v>
      </c>
      <c r="AA8439" s="136">
        <v>23667</v>
      </c>
      <c r="AB8439" s="135">
        <v>23795</v>
      </c>
      <c r="AC8439" s="136">
        <v>22204</v>
      </c>
      <c r="AD8439" s="135">
        <v>25047</v>
      </c>
      <c r="AE8439" s="137">
        <v>25571</v>
      </c>
      <c r="AF8439" s="138">
        <v>25523</v>
      </c>
    </row>
    <row r="8440" spans="2:32">
      <c r="B8440" s="114">
        <v>8402</v>
      </c>
      <c r="C8440" s="115">
        <v>8402</v>
      </c>
      <c r="D8440" s="116">
        <v>351</v>
      </c>
      <c r="E8440" s="117">
        <v>12</v>
      </c>
      <c r="F8440" s="118">
        <v>17</v>
      </c>
      <c r="G8440" s="119" t="s">
        <v>485</v>
      </c>
      <c r="H8440" s="120">
        <v>12</v>
      </c>
      <c r="I8440" s="115">
        <v>16</v>
      </c>
      <c r="J8440" s="116" t="s">
        <v>485</v>
      </c>
      <c r="K8440" s="121">
        <v>2</v>
      </c>
      <c r="L8440" s="108"/>
      <c r="M8440" s="122">
        <v>15408</v>
      </c>
      <c r="N8440" s="123">
        <v>15818</v>
      </c>
      <c r="O8440" s="124">
        <v>15925</v>
      </c>
      <c r="P8440" s="123">
        <v>16276</v>
      </c>
      <c r="Q8440" s="124">
        <v>16566</v>
      </c>
      <c r="R8440" s="123">
        <v>18071</v>
      </c>
      <c r="S8440" s="124">
        <v>18764</v>
      </c>
      <c r="T8440" s="123">
        <v>19199</v>
      </c>
      <c r="U8440" s="124">
        <v>19280</v>
      </c>
      <c r="V8440" s="123">
        <v>19705</v>
      </c>
      <c r="W8440" s="124">
        <v>18793</v>
      </c>
      <c r="X8440" s="123">
        <v>21286</v>
      </c>
      <c r="Y8440" s="124">
        <v>22397</v>
      </c>
      <c r="Z8440" s="123">
        <v>22802</v>
      </c>
      <c r="AA8440" s="124">
        <v>23005</v>
      </c>
      <c r="AB8440" s="123">
        <v>23165</v>
      </c>
      <c r="AC8440" s="124">
        <v>21587</v>
      </c>
      <c r="AD8440" s="123">
        <v>24520</v>
      </c>
      <c r="AE8440" s="125">
        <v>25059</v>
      </c>
      <c r="AF8440" s="126">
        <v>24933</v>
      </c>
    </row>
    <row r="8441" spans="2:32">
      <c r="B8441" s="127">
        <v>8403</v>
      </c>
      <c r="C8441" s="128">
        <v>8403</v>
      </c>
      <c r="D8441" s="129">
        <v>351</v>
      </c>
      <c r="E8441" s="130">
        <v>12</v>
      </c>
      <c r="F8441" s="131">
        <v>17</v>
      </c>
      <c r="G8441" s="132" t="s">
        <v>485</v>
      </c>
      <c r="H8441" s="133">
        <v>12</v>
      </c>
      <c r="I8441" s="128">
        <v>16</v>
      </c>
      <c r="J8441" s="129" t="s">
        <v>485</v>
      </c>
      <c r="K8441" s="134">
        <v>3</v>
      </c>
      <c r="L8441" s="108"/>
      <c r="M8441" s="81">
        <v>15298</v>
      </c>
      <c r="N8441" s="135">
        <v>15633</v>
      </c>
      <c r="O8441" s="136">
        <v>15775</v>
      </c>
      <c r="P8441" s="135">
        <v>16077</v>
      </c>
      <c r="Q8441" s="136">
        <v>16379</v>
      </c>
      <c r="R8441" s="135">
        <v>18132</v>
      </c>
      <c r="S8441" s="136">
        <v>18759</v>
      </c>
      <c r="T8441" s="135">
        <v>19170</v>
      </c>
      <c r="U8441" s="136">
        <v>19247</v>
      </c>
      <c r="V8441" s="135">
        <v>19580</v>
      </c>
      <c r="W8441" s="136">
        <v>18630</v>
      </c>
      <c r="X8441" s="135">
        <v>21372</v>
      </c>
      <c r="Y8441" s="136">
        <v>22361</v>
      </c>
      <c r="Z8441" s="135">
        <v>22541</v>
      </c>
      <c r="AA8441" s="136">
        <v>22761</v>
      </c>
      <c r="AB8441" s="135">
        <v>22901</v>
      </c>
      <c r="AC8441" s="136">
        <v>21329</v>
      </c>
      <c r="AD8441" s="135">
        <v>24403</v>
      </c>
      <c r="AE8441" s="137">
        <v>24782</v>
      </c>
      <c r="AF8441" s="138">
        <v>24586</v>
      </c>
    </row>
    <row r="8442" spans="2:32">
      <c r="B8442" s="114">
        <v>8404</v>
      </c>
      <c r="C8442" s="115">
        <v>8404</v>
      </c>
      <c r="D8442" s="116">
        <v>351</v>
      </c>
      <c r="E8442" s="117">
        <v>12</v>
      </c>
      <c r="F8442" s="118">
        <v>17</v>
      </c>
      <c r="G8442" s="119" t="s">
        <v>485</v>
      </c>
      <c r="H8442" s="120">
        <v>12</v>
      </c>
      <c r="I8442" s="115">
        <v>16</v>
      </c>
      <c r="J8442" s="116" t="s">
        <v>485</v>
      </c>
      <c r="K8442" s="121">
        <v>4</v>
      </c>
      <c r="L8442" s="108"/>
      <c r="M8442" s="122">
        <v>15221</v>
      </c>
      <c r="N8442" s="123">
        <v>15544</v>
      </c>
      <c r="O8442" s="124">
        <v>15645</v>
      </c>
      <c r="P8442" s="123">
        <v>15931</v>
      </c>
      <c r="Q8442" s="124">
        <v>16155</v>
      </c>
      <c r="R8442" s="123">
        <v>18075</v>
      </c>
      <c r="S8442" s="124">
        <v>18590</v>
      </c>
      <c r="T8442" s="123">
        <v>19002</v>
      </c>
      <c r="U8442" s="124">
        <v>18944</v>
      </c>
      <c r="V8442" s="123">
        <v>19185</v>
      </c>
      <c r="W8442" s="124">
        <v>18223</v>
      </c>
      <c r="X8442" s="123">
        <v>21102</v>
      </c>
      <c r="Y8442" s="124">
        <v>21890</v>
      </c>
      <c r="Z8442" s="123">
        <v>21906</v>
      </c>
      <c r="AA8442" s="124">
        <v>22096</v>
      </c>
      <c r="AB8442" s="123">
        <v>22176</v>
      </c>
      <c r="AC8442" s="124">
        <v>20677</v>
      </c>
      <c r="AD8442" s="123">
        <v>23755</v>
      </c>
      <c r="AE8442" s="125">
        <v>24112</v>
      </c>
      <c r="AF8442" s="126">
        <v>23774</v>
      </c>
    </row>
    <row r="8443" spans="2:32">
      <c r="B8443" s="127">
        <v>8405</v>
      </c>
      <c r="C8443" s="128">
        <v>8405</v>
      </c>
      <c r="D8443" s="129">
        <v>351</v>
      </c>
      <c r="E8443" s="130">
        <v>12</v>
      </c>
      <c r="F8443" s="131">
        <v>17</v>
      </c>
      <c r="G8443" s="132" t="s">
        <v>485</v>
      </c>
      <c r="H8443" s="133">
        <v>12</v>
      </c>
      <c r="I8443" s="128">
        <v>16</v>
      </c>
      <c r="J8443" s="129" t="s">
        <v>485</v>
      </c>
      <c r="K8443" s="134">
        <v>5</v>
      </c>
      <c r="L8443" s="108"/>
      <c r="M8443" s="81">
        <v>15391</v>
      </c>
      <c r="N8443" s="135">
        <v>15660</v>
      </c>
      <c r="O8443" s="136">
        <v>15691</v>
      </c>
      <c r="P8443" s="135">
        <v>16078</v>
      </c>
      <c r="Q8443" s="136">
        <v>16005</v>
      </c>
      <c r="R8443" s="135">
        <v>18193</v>
      </c>
      <c r="S8443" s="136">
        <v>18680</v>
      </c>
      <c r="T8443" s="135">
        <v>18963</v>
      </c>
      <c r="U8443" s="136">
        <v>18750</v>
      </c>
      <c r="V8443" s="135">
        <v>18831</v>
      </c>
      <c r="W8443" s="136">
        <v>17724</v>
      </c>
      <c r="X8443" s="135">
        <v>20935</v>
      </c>
      <c r="Y8443" s="136">
        <v>21560</v>
      </c>
      <c r="Z8443" s="135">
        <v>21294</v>
      </c>
      <c r="AA8443" s="136">
        <v>21557</v>
      </c>
      <c r="AB8443" s="135">
        <v>21368</v>
      </c>
      <c r="AC8443" s="136">
        <v>19936</v>
      </c>
      <c r="AD8443" s="135">
        <v>23214</v>
      </c>
      <c r="AE8443" s="137">
        <v>23504</v>
      </c>
      <c r="AF8443" s="138">
        <v>22959</v>
      </c>
    </row>
    <row r="8444" spans="2:32">
      <c r="B8444" s="114">
        <v>8406</v>
      </c>
      <c r="C8444" s="115">
        <v>8406</v>
      </c>
      <c r="D8444" s="116">
        <v>351</v>
      </c>
      <c r="E8444" s="117">
        <v>12</v>
      </c>
      <c r="F8444" s="118">
        <v>17</v>
      </c>
      <c r="G8444" s="119" t="s">
        <v>485</v>
      </c>
      <c r="H8444" s="120">
        <v>12</v>
      </c>
      <c r="I8444" s="115">
        <v>16</v>
      </c>
      <c r="J8444" s="116" t="s">
        <v>485</v>
      </c>
      <c r="K8444" s="121">
        <v>6</v>
      </c>
      <c r="L8444" s="108"/>
      <c r="M8444" s="122">
        <v>15987</v>
      </c>
      <c r="N8444" s="123">
        <v>16182</v>
      </c>
      <c r="O8444" s="124">
        <v>16169</v>
      </c>
      <c r="P8444" s="123">
        <v>16609</v>
      </c>
      <c r="Q8444" s="124">
        <v>15933</v>
      </c>
      <c r="R8444" s="123">
        <v>18716</v>
      </c>
      <c r="S8444" s="124">
        <v>19185</v>
      </c>
      <c r="T8444" s="123">
        <v>19291</v>
      </c>
      <c r="U8444" s="124">
        <v>18854</v>
      </c>
      <c r="V8444" s="123">
        <v>18483</v>
      </c>
      <c r="W8444" s="124">
        <v>17122</v>
      </c>
      <c r="X8444" s="123">
        <v>21065</v>
      </c>
      <c r="Y8444" s="124">
        <v>21652</v>
      </c>
      <c r="Z8444" s="123">
        <v>20912</v>
      </c>
      <c r="AA8444" s="124">
        <v>21274</v>
      </c>
      <c r="AB8444" s="123">
        <v>20544</v>
      </c>
      <c r="AC8444" s="124">
        <v>19092</v>
      </c>
      <c r="AD8444" s="123">
        <v>23094</v>
      </c>
      <c r="AE8444" s="125">
        <v>23219</v>
      </c>
      <c r="AF8444" s="126">
        <v>22383</v>
      </c>
    </row>
    <row r="8445" spans="2:32">
      <c r="B8445" s="127">
        <v>8407</v>
      </c>
      <c r="C8445" s="128">
        <v>8407</v>
      </c>
      <c r="D8445" s="129">
        <v>351</v>
      </c>
      <c r="E8445" s="130">
        <v>12</v>
      </c>
      <c r="F8445" s="131">
        <v>17</v>
      </c>
      <c r="G8445" s="132" t="s">
        <v>485</v>
      </c>
      <c r="H8445" s="133">
        <v>12</v>
      </c>
      <c r="I8445" s="128">
        <v>16</v>
      </c>
      <c r="J8445" s="129" t="s">
        <v>485</v>
      </c>
      <c r="K8445" s="134">
        <v>7</v>
      </c>
      <c r="L8445" s="108"/>
      <c r="M8445" s="81">
        <v>17166</v>
      </c>
      <c r="N8445" s="135">
        <v>17374</v>
      </c>
      <c r="O8445" s="136">
        <v>17421</v>
      </c>
      <c r="P8445" s="135">
        <v>17769</v>
      </c>
      <c r="Q8445" s="136">
        <v>16380</v>
      </c>
      <c r="R8445" s="135">
        <v>19923</v>
      </c>
      <c r="S8445" s="136">
        <v>20064</v>
      </c>
      <c r="T8445" s="135">
        <v>20330</v>
      </c>
      <c r="U8445" s="136">
        <v>19835</v>
      </c>
      <c r="V8445" s="135">
        <v>18659</v>
      </c>
      <c r="W8445" s="136">
        <v>17167</v>
      </c>
      <c r="X8445" s="135">
        <v>21961</v>
      </c>
      <c r="Y8445" s="136">
        <v>22186</v>
      </c>
      <c r="Z8445" s="135">
        <v>21693</v>
      </c>
      <c r="AA8445" s="136">
        <v>21921</v>
      </c>
      <c r="AB8445" s="135">
        <v>20543</v>
      </c>
      <c r="AC8445" s="136">
        <v>18891</v>
      </c>
      <c r="AD8445" s="135">
        <v>23467</v>
      </c>
      <c r="AE8445" s="137">
        <v>23792</v>
      </c>
      <c r="AF8445" s="138">
        <v>23059</v>
      </c>
    </row>
    <row r="8446" spans="2:32">
      <c r="B8446" s="114">
        <v>8408</v>
      </c>
      <c r="C8446" s="115">
        <v>8408</v>
      </c>
      <c r="D8446" s="116">
        <v>351</v>
      </c>
      <c r="E8446" s="117">
        <v>12</v>
      </c>
      <c r="F8446" s="118">
        <v>17</v>
      </c>
      <c r="G8446" s="119" t="s">
        <v>485</v>
      </c>
      <c r="H8446" s="120">
        <v>12</v>
      </c>
      <c r="I8446" s="115">
        <v>16</v>
      </c>
      <c r="J8446" s="116" t="s">
        <v>485</v>
      </c>
      <c r="K8446" s="121">
        <v>8</v>
      </c>
      <c r="L8446" s="108"/>
      <c r="M8446" s="122">
        <v>18498</v>
      </c>
      <c r="N8446" s="123">
        <v>18734</v>
      </c>
      <c r="O8446" s="124">
        <v>18789</v>
      </c>
      <c r="P8446" s="123">
        <v>19189</v>
      </c>
      <c r="Q8446" s="124">
        <v>17393</v>
      </c>
      <c r="R8446" s="123">
        <v>21325</v>
      </c>
      <c r="S8446" s="124">
        <v>21201</v>
      </c>
      <c r="T8446" s="123">
        <v>21602</v>
      </c>
      <c r="U8446" s="124">
        <v>21198</v>
      </c>
      <c r="V8446" s="123">
        <v>19551</v>
      </c>
      <c r="W8446" s="124">
        <v>18207</v>
      </c>
      <c r="X8446" s="123">
        <v>23315</v>
      </c>
      <c r="Y8446" s="124">
        <v>23067</v>
      </c>
      <c r="Z8446" s="123">
        <v>22927</v>
      </c>
      <c r="AA8446" s="124">
        <v>23185</v>
      </c>
      <c r="AB8446" s="123">
        <v>21300</v>
      </c>
      <c r="AC8446" s="124">
        <v>19801</v>
      </c>
      <c r="AD8446" s="123">
        <v>24236</v>
      </c>
      <c r="AE8446" s="125">
        <v>24726</v>
      </c>
      <c r="AF8446" s="126">
        <v>24245</v>
      </c>
    </row>
    <row r="8447" spans="2:32">
      <c r="B8447" s="127">
        <v>8409</v>
      </c>
      <c r="C8447" s="128">
        <v>8409</v>
      </c>
      <c r="D8447" s="129">
        <v>351</v>
      </c>
      <c r="E8447" s="130">
        <v>12</v>
      </c>
      <c r="F8447" s="131">
        <v>17</v>
      </c>
      <c r="G8447" s="132" t="s">
        <v>485</v>
      </c>
      <c r="H8447" s="133">
        <v>12</v>
      </c>
      <c r="I8447" s="128">
        <v>16</v>
      </c>
      <c r="J8447" s="129" t="s">
        <v>485</v>
      </c>
      <c r="K8447" s="134">
        <v>9</v>
      </c>
      <c r="L8447" s="108"/>
      <c r="M8447" s="81">
        <v>18825</v>
      </c>
      <c r="N8447" s="135">
        <v>19122</v>
      </c>
      <c r="O8447" s="136">
        <v>19161</v>
      </c>
      <c r="P8447" s="135">
        <v>19624</v>
      </c>
      <c r="Q8447" s="136">
        <v>18053</v>
      </c>
      <c r="R8447" s="135">
        <v>21731</v>
      </c>
      <c r="S8447" s="136">
        <v>21550</v>
      </c>
      <c r="T8447" s="135">
        <v>21881</v>
      </c>
      <c r="U8447" s="136">
        <v>21620</v>
      </c>
      <c r="V8447" s="135">
        <v>20208</v>
      </c>
      <c r="W8447" s="136">
        <v>18902</v>
      </c>
      <c r="X8447" s="135">
        <v>23704</v>
      </c>
      <c r="Y8447" s="136">
        <v>23292</v>
      </c>
      <c r="Z8447" s="135">
        <v>23246</v>
      </c>
      <c r="AA8447" s="136">
        <v>23591</v>
      </c>
      <c r="AB8447" s="135">
        <v>21853</v>
      </c>
      <c r="AC8447" s="136">
        <v>20420</v>
      </c>
      <c r="AD8447" s="135">
        <v>24414</v>
      </c>
      <c r="AE8447" s="137">
        <v>24788</v>
      </c>
      <c r="AF8447" s="138">
        <v>24538</v>
      </c>
    </row>
    <row r="8448" spans="2:32">
      <c r="B8448" s="114">
        <v>8410</v>
      </c>
      <c r="C8448" s="115">
        <v>8410</v>
      </c>
      <c r="D8448" s="116">
        <v>351</v>
      </c>
      <c r="E8448" s="117">
        <v>12</v>
      </c>
      <c r="F8448" s="118">
        <v>17</v>
      </c>
      <c r="G8448" s="119" t="s">
        <v>485</v>
      </c>
      <c r="H8448" s="120">
        <v>12</v>
      </c>
      <c r="I8448" s="115">
        <v>16</v>
      </c>
      <c r="J8448" s="116" t="s">
        <v>485</v>
      </c>
      <c r="K8448" s="121">
        <v>10</v>
      </c>
      <c r="L8448" s="108"/>
      <c r="M8448" s="122">
        <v>18425</v>
      </c>
      <c r="N8448" s="123">
        <v>18720</v>
      </c>
      <c r="O8448" s="124">
        <v>18849</v>
      </c>
      <c r="P8448" s="123">
        <v>19221</v>
      </c>
      <c r="Q8448" s="124">
        <v>18008</v>
      </c>
      <c r="R8448" s="123">
        <v>21258</v>
      </c>
      <c r="S8448" s="124">
        <v>21449</v>
      </c>
      <c r="T8448" s="123">
        <v>21537</v>
      </c>
      <c r="U8448" s="124">
        <v>21326</v>
      </c>
      <c r="V8448" s="123">
        <v>20237</v>
      </c>
      <c r="W8448" s="124">
        <v>19032</v>
      </c>
      <c r="X8448" s="123">
        <v>23285</v>
      </c>
      <c r="Y8448" s="124">
        <v>23302</v>
      </c>
      <c r="Z8448" s="123">
        <v>22914</v>
      </c>
      <c r="AA8448" s="124">
        <v>23288</v>
      </c>
      <c r="AB8448" s="123">
        <v>21925</v>
      </c>
      <c r="AC8448" s="124">
        <v>20590</v>
      </c>
      <c r="AD8448" s="123">
        <v>24493</v>
      </c>
      <c r="AE8448" s="125">
        <v>24443</v>
      </c>
      <c r="AF8448" s="126">
        <v>24238</v>
      </c>
    </row>
    <row r="8449" spans="2:32">
      <c r="B8449" s="127">
        <v>8411</v>
      </c>
      <c r="C8449" s="128">
        <v>8411</v>
      </c>
      <c r="D8449" s="129">
        <v>351</v>
      </c>
      <c r="E8449" s="130">
        <v>12</v>
      </c>
      <c r="F8449" s="131">
        <v>17</v>
      </c>
      <c r="G8449" s="132" t="s">
        <v>485</v>
      </c>
      <c r="H8449" s="133">
        <v>12</v>
      </c>
      <c r="I8449" s="128">
        <v>16</v>
      </c>
      <c r="J8449" s="129" t="s">
        <v>485</v>
      </c>
      <c r="K8449" s="134">
        <v>11</v>
      </c>
      <c r="L8449" s="108"/>
      <c r="M8449" s="81">
        <v>18325</v>
      </c>
      <c r="N8449" s="135">
        <v>18569</v>
      </c>
      <c r="O8449" s="136">
        <v>18955</v>
      </c>
      <c r="P8449" s="135">
        <v>19008</v>
      </c>
      <c r="Q8449" s="136">
        <v>18040</v>
      </c>
      <c r="R8449" s="135">
        <v>21044</v>
      </c>
      <c r="S8449" s="136">
        <v>21643</v>
      </c>
      <c r="T8449" s="135">
        <v>21449</v>
      </c>
      <c r="U8449" s="136">
        <v>21478</v>
      </c>
      <c r="V8449" s="135">
        <v>20324</v>
      </c>
      <c r="W8449" s="136">
        <v>19203</v>
      </c>
      <c r="X8449" s="135">
        <v>23118</v>
      </c>
      <c r="Y8449" s="136">
        <v>23618</v>
      </c>
      <c r="Z8449" s="135">
        <v>22463</v>
      </c>
      <c r="AA8449" s="136">
        <v>23171</v>
      </c>
      <c r="AB8449" s="135">
        <v>21991</v>
      </c>
      <c r="AC8449" s="136">
        <v>20808</v>
      </c>
      <c r="AD8449" s="135">
        <v>24864</v>
      </c>
      <c r="AE8449" s="137">
        <v>23842</v>
      </c>
      <c r="AF8449" s="138">
        <v>23817</v>
      </c>
    </row>
    <row r="8450" spans="2:32">
      <c r="B8450" s="114">
        <v>8412</v>
      </c>
      <c r="C8450" s="115">
        <v>8412</v>
      </c>
      <c r="D8450" s="116">
        <v>351</v>
      </c>
      <c r="E8450" s="117">
        <v>12</v>
      </c>
      <c r="F8450" s="118">
        <v>17</v>
      </c>
      <c r="G8450" s="119" t="s">
        <v>485</v>
      </c>
      <c r="H8450" s="120">
        <v>12</v>
      </c>
      <c r="I8450" s="115">
        <v>16</v>
      </c>
      <c r="J8450" s="116" t="s">
        <v>485</v>
      </c>
      <c r="K8450" s="121">
        <v>12</v>
      </c>
      <c r="L8450" s="108"/>
      <c r="M8450" s="122">
        <v>18172</v>
      </c>
      <c r="N8450" s="123">
        <v>18401</v>
      </c>
      <c r="O8450" s="124">
        <v>18922</v>
      </c>
      <c r="P8450" s="123">
        <v>18802</v>
      </c>
      <c r="Q8450" s="124">
        <v>17912</v>
      </c>
      <c r="R8450" s="123">
        <v>20776</v>
      </c>
      <c r="S8450" s="124">
        <v>21471</v>
      </c>
      <c r="T8450" s="123">
        <v>21259</v>
      </c>
      <c r="U8450" s="124">
        <v>21449</v>
      </c>
      <c r="V8450" s="123">
        <v>20166</v>
      </c>
      <c r="W8450" s="124">
        <v>19211</v>
      </c>
      <c r="X8450" s="123">
        <v>22836</v>
      </c>
      <c r="Y8450" s="124">
        <v>23461</v>
      </c>
      <c r="Z8450" s="123">
        <v>21924</v>
      </c>
      <c r="AA8450" s="124">
        <v>22976</v>
      </c>
      <c r="AB8450" s="123">
        <v>21697</v>
      </c>
      <c r="AC8450" s="124">
        <v>20833</v>
      </c>
      <c r="AD8450" s="123">
        <v>24707</v>
      </c>
      <c r="AE8450" s="125">
        <v>23272</v>
      </c>
      <c r="AF8450" s="126">
        <v>23294</v>
      </c>
    </row>
    <row r="8451" spans="2:32">
      <c r="B8451" s="127">
        <v>8413</v>
      </c>
      <c r="C8451" s="128">
        <v>8413</v>
      </c>
      <c r="D8451" s="129">
        <v>351</v>
      </c>
      <c r="E8451" s="130">
        <v>12</v>
      </c>
      <c r="F8451" s="131">
        <v>17</v>
      </c>
      <c r="G8451" s="132" t="s">
        <v>485</v>
      </c>
      <c r="H8451" s="133">
        <v>12</v>
      </c>
      <c r="I8451" s="128">
        <v>16</v>
      </c>
      <c r="J8451" s="129" t="s">
        <v>485</v>
      </c>
      <c r="K8451" s="134">
        <v>13</v>
      </c>
      <c r="L8451" s="108"/>
      <c r="M8451" s="81">
        <v>18260</v>
      </c>
      <c r="N8451" s="135">
        <v>18454</v>
      </c>
      <c r="O8451" s="136">
        <v>19013</v>
      </c>
      <c r="P8451" s="135">
        <v>18806</v>
      </c>
      <c r="Q8451" s="136">
        <v>17921</v>
      </c>
      <c r="R8451" s="135">
        <v>20753</v>
      </c>
      <c r="S8451" s="136">
        <v>21507</v>
      </c>
      <c r="T8451" s="135">
        <v>21249</v>
      </c>
      <c r="U8451" s="136">
        <v>21516</v>
      </c>
      <c r="V8451" s="135">
        <v>20118</v>
      </c>
      <c r="W8451" s="136">
        <v>19229</v>
      </c>
      <c r="X8451" s="135">
        <v>22763</v>
      </c>
      <c r="Y8451" s="136">
        <v>23456</v>
      </c>
      <c r="Z8451" s="135">
        <v>21886</v>
      </c>
      <c r="AA8451" s="136">
        <v>22927</v>
      </c>
      <c r="AB8451" s="135">
        <v>21561</v>
      </c>
      <c r="AC8451" s="136">
        <v>20840</v>
      </c>
      <c r="AD8451" s="135">
        <v>24689</v>
      </c>
      <c r="AE8451" s="137">
        <v>23231</v>
      </c>
      <c r="AF8451" s="138">
        <v>23259</v>
      </c>
    </row>
    <row r="8452" spans="2:32">
      <c r="B8452" s="114">
        <v>8414</v>
      </c>
      <c r="C8452" s="115">
        <v>8414</v>
      </c>
      <c r="D8452" s="116">
        <v>351</v>
      </c>
      <c r="E8452" s="117">
        <v>12</v>
      </c>
      <c r="F8452" s="118">
        <v>17</v>
      </c>
      <c r="G8452" s="119" t="s">
        <v>485</v>
      </c>
      <c r="H8452" s="120">
        <v>12</v>
      </c>
      <c r="I8452" s="115">
        <v>16</v>
      </c>
      <c r="J8452" s="116" t="s">
        <v>485</v>
      </c>
      <c r="K8452" s="121">
        <v>14</v>
      </c>
      <c r="L8452" s="108"/>
      <c r="M8452" s="122">
        <v>18486</v>
      </c>
      <c r="N8452" s="123">
        <v>18729</v>
      </c>
      <c r="O8452" s="124">
        <v>19173</v>
      </c>
      <c r="P8452" s="123">
        <v>18983</v>
      </c>
      <c r="Q8452" s="124">
        <v>18014</v>
      </c>
      <c r="R8452" s="123">
        <v>21037</v>
      </c>
      <c r="S8452" s="124">
        <v>21528</v>
      </c>
      <c r="T8452" s="123">
        <v>21504</v>
      </c>
      <c r="U8452" s="124">
        <v>21669</v>
      </c>
      <c r="V8452" s="123">
        <v>20172</v>
      </c>
      <c r="W8452" s="124">
        <v>19408</v>
      </c>
      <c r="X8452" s="123">
        <v>23004</v>
      </c>
      <c r="Y8452" s="124">
        <v>23400</v>
      </c>
      <c r="Z8452" s="123">
        <v>22016</v>
      </c>
      <c r="AA8452" s="124">
        <v>23034</v>
      </c>
      <c r="AB8452" s="123">
        <v>21642</v>
      </c>
      <c r="AC8452" s="124">
        <v>20991</v>
      </c>
      <c r="AD8452" s="123">
        <v>24587</v>
      </c>
      <c r="AE8452" s="125">
        <v>23481</v>
      </c>
      <c r="AF8452" s="126">
        <v>23373</v>
      </c>
    </row>
    <row r="8453" spans="2:32">
      <c r="B8453" s="127">
        <v>8415</v>
      </c>
      <c r="C8453" s="128">
        <v>8415</v>
      </c>
      <c r="D8453" s="129">
        <v>351</v>
      </c>
      <c r="E8453" s="130">
        <v>12</v>
      </c>
      <c r="F8453" s="131">
        <v>17</v>
      </c>
      <c r="G8453" s="132" t="s">
        <v>485</v>
      </c>
      <c r="H8453" s="133">
        <v>12</v>
      </c>
      <c r="I8453" s="128">
        <v>16</v>
      </c>
      <c r="J8453" s="129" t="s">
        <v>485</v>
      </c>
      <c r="K8453" s="134">
        <v>15</v>
      </c>
      <c r="L8453" s="108"/>
      <c r="M8453" s="81">
        <v>18383</v>
      </c>
      <c r="N8453" s="135">
        <v>18735</v>
      </c>
      <c r="O8453" s="136">
        <v>19026</v>
      </c>
      <c r="P8453" s="135">
        <v>18851</v>
      </c>
      <c r="Q8453" s="136">
        <v>17819</v>
      </c>
      <c r="R8453" s="135">
        <v>20852</v>
      </c>
      <c r="S8453" s="136">
        <v>21016</v>
      </c>
      <c r="T8453" s="135">
        <v>21293</v>
      </c>
      <c r="U8453" s="136">
        <v>21267</v>
      </c>
      <c r="V8453" s="135">
        <v>19788</v>
      </c>
      <c r="W8453" s="136">
        <v>19190</v>
      </c>
      <c r="X8453" s="135">
        <v>22652</v>
      </c>
      <c r="Y8453" s="136">
        <v>22727</v>
      </c>
      <c r="Z8453" s="135">
        <v>22322</v>
      </c>
      <c r="AA8453" s="136">
        <v>22612</v>
      </c>
      <c r="AB8453" s="135">
        <v>21387</v>
      </c>
      <c r="AC8453" s="136">
        <v>20745</v>
      </c>
      <c r="AD8453" s="135">
        <v>23884</v>
      </c>
      <c r="AE8453" s="137">
        <v>23866</v>
      </c>
      <c r="AF8453" s="138">
        <v>23653</v>
      </c>
    </row>
    <row r="8454" spans="2:32">
      <c r="B8454" s="114">
        <v>8416</v>
      </c>
      <c r="C8454" s="115">
        <v>8416</v>
      </c>
      <c r="D8454" s="116">
        <v>351</v>
      </c>
      <c r="E8454" s="117">
        <v>12</v>
      </c>
      <c r="F8454" s="118">
        <v>17</v>
      </c>
      <c r="G8454" s="119" t="s">
        <v>485</v>
      </c>
      <c r="H8454" s="120">
        <v>12</v>
      </c>
      <c r="I8454" s="115">
        <v>16</v>
      </c>
      <c r="J8454" s="116" t="s">
        <v>485</v>
      </c>
      <c r="K8454" s="121">
        <v>16</v>
      </c>
      <c r="L8454" s="108"/>
      <c r="M8454" s="122">
        <v>18609</v>
      </c>
      <c r="N8454" s="123">
        <v>19022</v>
      </c>
      <c r="O8454" s="124">
        <v>19124</v>
      </c>
      <c r="P8454" s="123">
        <v>18990</v>
      </c>
      <c r="Q8454" s="124">
        <v>17867</v>
      </c>
      <c r="R8454" s="123">
        <v>20922</v>
      </c>
      <c r="S8454" s="124">
        <v>21048</v>
      </c>
      <c r="T8454" s="123">
        <v>21320</v>
      </c>
      <c r="U8454" s="124">
        <v>21050</v>
      </c>
      <c r="V8454" s="123">
        <v>19594</v>
      </c>
      <c r="W8454" s="124">
        <v>19153</v>
      </c>
      <c r="X8454" s="123">
        <v>22522</v>
      </c>
      <c r="Y8454" s="124">
        <v>22712</v>
      </c>
      <c r="Z8454" s="123">
        <v>22404</v>
      </c>
      <c r="AA8454" s="124">
        <v>22352</v>
      </c>
      <c r="AB8454" s="123">
        <v>21169</v>
      </c>
      <c r="AC8454" s="124">
        <v>20658</v>
      </c>
      <c r="AD8454" s="123">
        <v>23823</v>
      </c>
      <c r="AE8454" s="125">
        <v>24014</v>
      </c>
      <c r="AF8454" s="126">
        <v>23683</v>
      </c>
    </row>
    <row r="8455" spans="2:32">
      <c r="B8455" s="127">
        <v>8417</v>
      </c>
      <c r="C8455" s="128">
        <v>8417</v>
      </c>
      <c r="D8455" s="129">
        <v>351</v>
      </c>
      <c r="E8455" s="130">
        <v>12</v>
      </c>
      <c r="F8455" s="131">
        <v>17</v>
      </c>
      <c r="G8455" s="132" t="s">
        <v>485</v>
      </c>
      <c r="H8455" s="133">
        <v>12</v>
      </c>
      <c r="I8455" s="128">
        <v>16</v>
      </c>
      <c r="J8455" s="129" t="s">
        <v>485</v>
      </c>
      <c r="K8455" s="134">
        <v>17</v>
      </c>
      <c r="L8455" s="108"/>
      <c r="M8455" s="81">
        <v>19527</v>
      </c>
      <c r="N8455" s="135">
        <v>20008</v>
      </c>
      <c r="O8455" s="136">
        <v>20088</v>
      </c>
      <c r="P8455" s="135">
        <v>19816</v>
      </c>
      <c r="Q8455" s="136">
        <v>18765</v>
      </c>
      <c r="R8455" s="135">
        <v>21835</v>
      </c>
      <c r="S8455" s="136">
        <v>21851</v>
      </c>
      <c r="T8455" s="135">
        <v>22223</v>
      </c>
      <c r="U8455" s="136">
        <v>21934</v>
      </c>
      <c r="V8455" s="135">
        <v>20359</v>
      </c>
      <c r="W8455" s="136">
        <v>20184</v>
      </c>
      <c r="X8455" s="135">
        <v>23424</v>
      </c>
      <c r="Y8455" s="136">
        <v>23584</v>
      </c>
      <c r="Z8455" s="135">
        <v>23363</v>
      </c>
      <c r="AA8455" s="136">
        <v>23224</v>
      </c>
      <c r="AB8455" s="135">
        <v>21997</v>
      </c>
      <c r="AC8455" s="136">
        <v>21650</v>
      </c>
      <c r="AD8455" s="135">
        <v>24709</v>
      </c>
      <c r="AE8455" s="137">
        <v>24826</v>
      </c>
      <c r="AF8455" s="138">
        <v>24661</v>
      </c>
    </row>
    <row r="8456" spans="2:32">
      <c r="B8456" s="114">
        <v>8418</v>
      </c>
      <c r="C8456" s="115">
        <v>8418</v>
      </c>
      <c r="D8456" s="116">
        <v>351</v>
      </c>
      <c r="E8456" s="117">
        <v>12</v>
      </c>
      <c r="F8456" s="118">
        <v>17</v>
      </c>
      <c r="G8456" s="119" t="s">
        <v>485</v>
      </c>
      <c r="H8456" s="120">
        <v>12</v>
      </c>
      <c r="I8456" s="115">
        <v>16</v>
      </c>
      <c r="J8456" s="116" t="s">
        <v>485</v>
      </c>
      <c r="K8456" s="121">
        <v>18</v>
      </c>
      <c r="L8456" s="108"/>
      <c r="M8456" s="122">
        <v>20329</v>
      </c>
      <c r="N8456" s="123">
        <v>20923</v>
      </c>
      <c r="O8456" s="124">
        <v>20865</v>
      </c>
      <c r="P8456" s="123">
        <v>20776</v>
      </c>
      <c r="Q8456" s="124">
        <v>19708</v>
      </c>
      <c r="R8456" s="123">
        <v>22594</v>
      </c>
      <c r="S8456" s="124">
        <v>22386</v>
      </c>
      <c r="T8456" s="123">
        <v>22925</v>
      </c>
      <c r="U8456" s="124">
        <v>22798</v>
      </c>
      <c r="V8456" s="123">
        <v>21297</v>
      </c>
      <c r="W8456" s="124">
        <v>21495</v>
      </c>
      <c r="X8456" s="123">
        <v>24376</v>
      </c>
      <c r="Y8456" s="124">
        <v>24104</v>
      </c>
      <c r="Z8456" s="123">
        <v>24511</v>
      </c>
      <c r="AA8456" s="124">
        <v>24429</v>
      </c>
      <c r="AB8456" s="123">
        <v>23144</v>
      </c>
      <c r="AC8456" s="124">
        <v>23153</v>
      </c>
      <c r="AD8456" s="123">
        <v>25330</v>
      </c>
      <c r="AE8456" s="125">
        <v>25800</v>
      </c>
      <c r="AF8456" s="126">
        <v>25910</v>
      </c>
    </row>
    <row r="8457" spans="2:32">
      <c r="B8457" s="127">
        <v>8419</v>
      </c>
      <c r="C8457" s="128">
        <v>8419</v>
      </c>
      <c r="D8457" s="129">
        <v>351</v>
      </c>
      <c r="E8457" s="130">
        <v>12</v>
      </c>
      <c r="F8457" s="131">
        <v>17</v>
      </c>
      <c r="G8457" s="132" t="s">
        <v>485</v>
      </c>
      <c r="H8457" s="133">
        <v>12</v>
      </c>
      <c r="I8457" s="128">
        <v>16</v>
      </c>
      <c r="J8457" s="129" t="s">
        <v>485</v>
      </c>
      <c r="K8457" s="134">
        <v>19</v>
      </c>
      <c r="L8457" s="108"/>
      <c r="M8457" s="81">
        <v>19979</v>
      </c>
      <c r="N8457" s="135">
        <v>20581</v>
      </c>
      <c r="O8457" s="136">
        <v>20569</v>
      </c>
      <c r="P8457" s="135">
        <v>20613</v>
      </c>
      <c r="Q8457" s="136">
        <v>19364</v>
      </c>
      <c r="R8457" s="135">
        <v>22400</v>
      </c>
      <c r="S8457" s="136">
        <v>22111</v>
      </c>
      <c r="T8457" s="135">
        <v>22619</v>
      </c>
      <c r="U8457" s="136">
        <v>22662</v>
      </c>
      <c r="V8457" s="135">
        <v>21202</v>
      </c>
      <c r="W8457" s="136">
        <v>21511</v>
      </c>
      <c r="X8457" s="135">
        <v>24439</v>
      </c>
      <c r="Y8457" s="136">
        <v>24185</v>
      </c>
      <c r="Z8457" s="135">
        <v>24636</v>
      </c>
      <c r="AA8457" s="136">
        <v>24813</v>
      </c>
      <c r="AB8457" s="135">
        <v>23419</v>
      </c>
      <c r="AC8457" s="136">
        <v>23506</v>
      </c>
      <c r="AD8457" s="135">
        <v>25605</v>
      </c>
      <c r="AE8457" s="137">
        <v>26113</v>
      </c>
      <c r="AF8457" s="138">
        <v>26168</v>
      </c>
    </row>
    <row r="8458" spans="2:32">
      <c r="B8458" s="114">
        <v>8420</v>
      </c>
      <c r="C8458" s="115">
        <v>8420</v>
      </c>
      <c r="D8458" s="116">
        <v>351</v>
      </c>
      <c r="E8458" s="117">
        <v>12</v>
      </c>
      <c r="F8458" s="118">
        <v>17</v>
      </c>
      <c r="G8458" s="119" t="s">
        <v>485</v>
      </c>
      <c r="H8458" s="120">
        <v>12</v>
      </c>
      <c r="I8458" s="115">
        <v>16</v>
      </c>
      <c r="J8458" s="116" t="s">
        <v>485</v>
      </c>
      <c r="K8458" s="121">
        <v>20</v>
      </c>
      <c r="L8458" s="108"/>
      <c r="M8458" s="122">
        <v>19710</v>
      </c>
      <c r="N8458" s="123">
        <v>20233</v>
      </c>
      <c r="O8458" s="124">
        <v>20369</v>
      </c>
      <c r="P8458" s="123">
        <v>20412</v>
      </c>
      <c r="Q8458" s="124">
        <v>19153</v>
      </c>
      <c r="R8458" s="123">
        <v>22200</v>
      </c>
      <c r="S8458" s="124">
        <v>22079</v>
      </c>
      <c r="T8458" s="123">
        <v>22596</v>
      </c>
      <c r="U8458" s="124">
        <v>22609</v>
      </c>
      <c r="V8458" s="123">
        <v>21237</v>
      </c>
      <c r="W8458" s="124">
        <v>21669</v>
      </c>
      <c r="X8458" s="123">
        <v>24470</v>
      </c>
      <c r="Y8458" s="124">
        <v>24588</v>
      </c>
      <c r="Z8458" s="123">
        <v>25061</v>
      </c>
      <c r="AA8458" s="124">
        <v>25211</v>
      </c>
      <c r="AB8458" s="123">
        <v>23860</v>
      </c>
      <c r="AC8458" s="124">
        <v>23942</v>
      </c>
      <c r="AD8458" s="123">
        <v>26223</v>
      </c>
      <c r="AE8458" s="125">
        <v>26746</v>
      </c>
      <c r="AF8458" s="126">
        <v>26751</v>
      </c>
    </row>
    <row r="8459" spans="2:32">
      <c r="B8459" s="127">
        <v>8421</v>
      </c>
      <c r="C8459" s="128">
        <v>8421</v>
      </c>
      <c r="D8459" s="129">
        <v>351</v>
      </c>
      <c r="E8459" s="130">
        <v>12</v>
      </c>
      <c r="F8459" s="131">
        <v>17</v>
      </c>
      <c r="G8459" s="132" t="s">
        <v>485</v>
      </c>
      <c r="H8459" s="133">
        <v>12</v>
      </c>
      <c r="I8459" s="128">
        <v>16</v>
      </c>
      <c r="J8459" s="129" t="s">
        <v>485</v>
      </c>
      <c r="K8459" s="134">
        <v>21</v>
      </c>
      <c r="L8459" s="108"/>
      <c r="M8459" s="81">
        <v>19332</v>
      </c>
      <c r="N8459" s="135">
        <v>19935</v>
      </c>
      <c r="O8459" s="136">
        <v>20127</v>
      </c>
      <c r="P8459" s="135">
        <v>20260</v>
      </c>
      <c r="Q8459" s="136">
        <v>18993</v>
      </c>
      <c r="R8459" s="135">
        <v>21953</v>
      </c>
      <c r="S8459" s="136">
        <v>21899</v>
      </c>
      <c r="T8459" s="135">
        <v>22597</v>
      </c>
      <c r="U8459" s="136">
        <v>22666</v>
      </c>
      <c r="V8459" s="135">
        <v>21407</v>
      </c>
      <c r="W8459" s="136">
        <v>21973</v>
      </c>
      <c r="X8459" s="135">
        <v>24606</v>
      </c>
      <c r="Y8459" s="136">
        <v>24907</v>
      </c>
      <c r="Z8459" s="135">
        <v>25574</v>
      </c>
      <c r="AA8459" s="136">
        <v>25885</v>
      </c>
      <c r="AB8459" s="135">
        <v>24501</v>
      </c>
      <c r="AC8459" s="136">
        <v>24584</v>
      </c>
      <c r="AD8459" s="135">
        <v>26811</v>
      </c>
      <c r="AE8459" s="137">
        <v>27513</v>
      </c>
      <c r="AF8459" s="138">
        <v>27495</v>
      </c>
    </row>
    <row r="8460" spans="2:32">
      <c r="B8460" s="114">
        <v>8422</v>
      </c>
      <c r="C8460" s="115">
        <v>8422</v>
      </c>
      <c r="D8460" s="116">
        <v>351</v>
      </c>
      <c r="E8460" s="117">
        <v>12</v>
      </c>
      <c r="F8460" s="118">
        <v>17</v>
      </c>
      <c r="G8460" s="119" t="s">
        <v>485</v>
      </c>
      <c r="H8460" s="120">
        <v>12</v>
      </c>
      <c r="I8460" s="115">
        <v>16</v>
      </c>
      <c r="J8460" s="116" t="s">
        <v>485</v>
      </c>
      <c r="K8460" s="121">
        <v>22</v>
      </c>
      <c r="L8460" s="108"/>
      <c r="M8460" s="122">
        <v>18626</v>
      </c>
      <c r="N8460" s="123">
        <v>19236</v>
      </c>
      <c r="O8460" s="124">
        <v>19478</v>
      </c>
      <c r="P8460" s="123">
        <v>19720</v>
      </c>
      <c r="Q8460" s="124">
        <v>18597</v>
      </c>
      <c r="R8460" s="123">
        <v>21323</v>
      </c>
      <c r="S8460" s="124">
        <v>21426</v>
      </c>
      <c r="T8460" s="123">
        <v>22151</v>
      </c>
      <c r="U8460" s="124">
        <v>22232</v>
      </c>
      <c r="V8460" s="123">
        <v>21256</v>
      </c>
      <c r="W8460" s="124">
        <v>21712</v>
      </c>
      <c r="X8460" s="123">
        <v>24228</v>
      </c>
      <c r="Y8460" s="124">
        <v>24757</v>
      </c>
      <c r="Z8460" s="123">
        <v>25446</v>
      </c>
      <c r="AA8460" s="124">
        <v>25872</v>
      </c>
      <c r="AB8460" s="123">
        <v>24655</v>
      </c>
      <c r="AC8460" s="124">
        <v>24513</v>
      </c>
      <c r="AD8460" s="123">
        <v>26832</v>
      </c>
      <c r="AE8460" s="125">
        <v>27591</v>
      </c>
      <c r="AF8460" s="126">
        <v>27496</v>
      </c>
    </row>
    <row r="8461" spans="2:32">
      <c r="B8461" s="127">
        <v>8423</v>
      </c>
      <c r="C8461" s="128">
        <v>8423</v>
      </c>
      <c r="D8461" s="129">
        <v>351</v>
      </c>
      <c r="E8461" s="130">
        <v>12</v>
      </c>
      <c r="F8461" s="131">
        <v>17</v>
      </c>
      <c r="G8461" s="132" t="s">
        <v>485</v>
      </c>
      <c r="H8461" s="133">
        <v>12</v>
      </c>
      <c r="I8461" s="128">
        <v>16</v>
      </c>
      <c r="J8461" s="129" t="s">
        <v>485</v>
      </c>
      <c r="K8461" s="134">
        <v>23</v>
      </c>
      <c r="L8461" s="108"/>
      <c r="M8461" s="81">
        <v>17672</v>
      </c>
      <c r="N8461" s="135">
        <v>18301</v>
      </c>
      <c r="O8461" s="136">
        <v>18663</v>
      </c>
      <c r="P8461" s="135">
        <v>18831</v>
      </c>
      <c r="Q8461" s="136">
        <v>18040</v>
      </c>
      <c r="R8461" s="135">
        <v>20488</v>
      </c>
      <c r="S8461" s="136">
        <v>20730</v>
      </c>
      <c r="T8461" s="135">
        <v>21474</v>
      </c>
      <c r="U8461" s="136">
        <v>21682</v>
      </c>
      <c r="V8461" s="135">
        <v>20921</v>
      </c>
      <c r="W8461" s="136">
        <v>21196</v>
      </c>
      <c r="X8461" s="135">
        <v>23602</v>
      </c>
      <c r="Y8461" s="136">
        <v>24305</v>
      </c>
      <c r="Z8461" s="135">
        <v>24982</v>
      </c>
      <c r="AA8461" s="136">
        <v>25424</v>
      </c>
      <c r="AB8461" s="135">
        <v>24465</v>
      </c>
      <c r="AC8461" s="136">
        <v>24081</v>
      </c>
      <c r="AD8461" s="135">
        <v>26483</v>
      </c>
      <c r="AE8461" s="137">
        <v>27111</v>
      </c>
      <c r="AF8461" s="138">
        <v>27118</v>
      </c>
    </row>
    <row r="8462" spans="2:32">
      <c r="B8462" s="114">
        <v>8424</v>
      </c>
      <c r="C8462" s="115">
        <v>8424</v>
      </c>
      <c r="D8462" s="116">
        <v>351</v>
      </c>
      <c r="E8462" s="117">
        <v>12</v>
      </c>
      <c r="F8462" s="118">
        <v>17</v>
      </c>
      <c r="G8462" s="119" t="s">
        <v>485</v>
      </c>
      <c r="H8462" s="120">
        <v>12</v>
      </c>
      <c r="I8462" s="115">
        <v>16</v>
      </c>
      <c r="J8462" s="116" t="s">
        <v>485</v>
      </c>
      <c r="K8462" s="121">
        <v>24</v>
      </c>
      <c r="L8462" s="108"/>
      <c r="M8462" s="122">
        <v>16536</v>
      </c>
      <c r="N8462" s="123">
        <v>17142</v>
      </c>
      <c r="O8462" s="124">
        <v>17463</v>
      </c>
      <c r="P8462" s="123">
        <v>17637</v>
      </c>
      <c r="Q8462" s="124">
        <v>17172</v>
      </c>
      <c r="R8462" s="123">
        <v>19408</v>
      </c>
      <c r="S8462" s="124">
        <v>19744</v>
      </c>
      <c r="T8462" s="123">
        <v>20474</v>
      </c>
      <c r="U8462" s="124">
        <v>20694</v>
      </c>
      <c r="V8462" s="123">
        <v>20212</v>
      </c>
      <c r="W8462" s="124">
        <v>20311</v>
      </c>
      <c r="X8462" s="123">
        <v>22665</v>
      </c>
      <c r="Y8462" s="124">
        <v>23436</v>
      </c>
      <c r="Z8462" s="123">
        <v>24170</v>
      </c>
      <c r="AA8462" s="124">
        <v>24490</v>
      </c>
      <c r="AB8462" s="123">
        <v>23829</v>
      </c>
      <c r="AC8462" s="124">
        <v>23237</v>
      </c>
      <c r="AD8462" s="123">
        <v>25651</v>
      </c>
      <c r="AE8462" s="125">
        <v>26389</v>
      </c>
      <c r="AF8462" s="126">
        <v>26357</v>
      </c>
    </row>
    <row r="8463" spans="2:32">
      <c r="B8463" s="127">
        <v>8425</v>
      </c>
      <c r="C8463" s="128">
        <v>8425</v>
      </c>
      <c r="D8463" s="129">
        <v>352</v>
      </c>
      <c r="E8463" s="130">
        <v>12</v>
      </c>
      <c r="F8463" s="131">
        <v>18</v>
      </c>
      <c r="G8463" s="132" t="s">
        <v>485</v>
      </c>
      <c r="H8463" s="133">
        <v>12</v>
      </c>
      <c r="I8463" s="128">
        <v>17</v>
      </c>
      <c r="J8463" s="129" t="s">
        <v>485</v>
      </c>
      <c r="K8463" s="134">
        <v>1</v>
      </c>
      <c r="L8463" s="108"/>
      <c r="M8463" s="81">
        <v>15879</v>
      </c>
      <c r="N8463" s="135">
        <v>15839</v>
      </c>
      <c r="O8463" s="136">
        <v>16457</v>
      </c>
      <c r="P8463" s="135">
        <v>16780</v>
      </c>
      <c r="Q8463" s="136">
        <v>16157</v>
      </c>
      <c r="R8463" s="135">
        <v>18695</v>
      </c>
      <c r="S8463" s="136">
        <v>19158</v>
      </c>
      <c r="T8463" s="135">
        <v>19282</v>
      </c>
      <c r="U8463" s="136">
        <v>19765</v>
      </c>
      <c r="V8463" s="135">
        <v>18881</v>
      </c>
      <c r="W8463" s="136">
        <v>19629</v>
      </c>
      <c r="X8463" s="135">
        <v>22357</v>
      </c>
      <c r="Y8463" s="136">
        <v>23175</v>
      </c>
      <c r="Z8463" s="135">
        <v>23214</v>
      </c>
      <c r="AA8463" s="136">
        <v>23442</v>
      </c>
      <c r="AB8463" s="135">
        <v>21952</v>
      </c>
      <c r="AC8463" s="136">
        <v>22497</v>
      </c>
      <c r="AD8463" s="135">
        <v>25454</v>
      </c>
      <c r="AE8463" s="137">
        <v>25434</v>
      </c>
      <c r="AF8463" s="138">
        <v>25427</v>
      </c>
    </row>
    <row r="8464" spans="2:32">
      <c r="B8464" s="114">
        <v>8426</v>
      </c>
      <c r="C8464" s="115">
        <v>8426</v>
      </c>
      <c r="D8464" s="116">
        <v>352</v>
      </c>
      <c r="E8464" s="117">
        <v>12</v>
      </c>
      <c r="F8464" s="118">
        <v>18</v>
      </c>
      <c r="G8464" s="119" t="s">
        <v>485</v>
      </c>
      <c r="H8464" s="120">
        <v>12</v>
      </c>
      <c r="I8464" s="115">
        <v>17</v>
      </c>
      <c r="J8464" s="116" t="s">
        <v>485</v>
      </c>
      <c r="K8464" s="121">
        <v>2</v>
      </c>
      <c r="L8464" s="108"/>
      <c r="M8464" s="122">
        <v>15443</v>
      </c>
      <c r="N8464" s="123">
        <v>15329</v>
      </c>
      <c r="O8464" s="124">
        <v>15923</v>
      </c>
      <c r="P8464" s="123">
        <v>16234</v>
      </c>
      <c r="Q8464" s="124">
        <v>15590</v>
      </c>
      <c r="R8464" s="123">
        <v>18272</v>
      </c>
      <c r="S8464" s="124">
        <v>18714</v>
      </c>
      <c r="T8464" s="123">
        <v>18758</v>
      </c>
      <c r="U8464" s="124">
        <v>19228</v>
      </c>
      <c r="V8464" s="123">
        <v>18351</v>
      </c>
      <c r="W8464" s="124">
        <v>19198</v>
      </c>
      <c r="X8464" s="123">
        <v>21895</v>
      </c>
      <c r="Y8464" s="124">
        <v>22714</v>
      </c>
      <c r="Z8464" s="123">
        <v>22551</v>
      </c>
      <c r="AA8464" s="124">
        <v>22807</v>
      </c>
      <c r="AB8464" s="123">
        <v>21321</v>
      </c>
      <c r="AC8464" s="124">
        <v>22066</v>
      </c>
      <c r="AD8464" s="123">
        <v>24923</v>
      </c>
      <c r="AE8464" s="125">
        <v>24832</v>
      </c>
      <c r="AF8464" s="126">
        <v>24691</v>
      </c>
    </row>
    <row r="8465" spans="2:32">
      <c r="B8465" s="127">
        <v>8427</v>
      </c>
      <c r="C8465" s="128">
        <v>8427</v>
      </c>
      <c r="D8465" s="129">
        <v>352</v>
      </c>
      <c r="E8465" s="130">
        <v>12</v>
      </c>
      <c r="F8465" s="131">
        <v>18</v>
      </c>
      <c r="G8465" s="132" t="s">
        <v>485</v>
      </c>
      <c r="H8465" s="133">
        <v>12</v>
      </c>
      <c r="I8465" s="128">
        <v>17</v>
      </c>
      <c r="J8465" s="129" t="s">
        <v>485</v>
      </c>
      <c r="K8465" s="134">
        <v>3</v>
      </c>
      <c r="L8465" s="108"/>
      <c r="M8465" s="81">
        <v>15271</v>
      </c>
      <c r="N8465" s="135">
        <v>15140</v>
      </c>
      <c r="O8465" s="136">
        <v>15686</v>
      </c>
      <c r="P8465" s="135">
        <v>15994</v>
      </c>
      <c r="Q8465" s="136">
        <v>15346</v>
      </c>
      <c r="R8465" s="135">
        <v>18227</v>
      </c>
      <c r="S8465" s="136">
        <v>18658</v>
      </c>
      <c r="T8465" s="135">
        <v>18689</v>
      </c>
      <c r="U8465" s="136">
        <v>19105</v>
      </c>
      <c r="V8465" s="135">
        <v>18197</v>
      </c>
      <c r="W8465" s="136">
        <v>19247</v>
      </c>
      <c r="X8465" s="135">
        <v>21858</v>
      </c>
      <c r="Y8465" s="136">
        <v>22508</v>
      </c>
      <c r="Z8465" s="135">
        <v>22313</v>
      </c>
      <c r="AA8465" s="136">
        <v>22545</v>
      </c>
      <c r="AB8465" s="135">
        <v>21051</v>
      </c>
      <c r="AC8465" s="136">
        <v>21863</v>
      </c>
      <c r="AD8465" s="135">
        <v>24638</v>
      </c>
      <c r="AE8465" s="137">
        <v>24483</v>
      </c>
      <c r="AF8465" s="138">
        <v>24381</v>
      </c>
    </row>
    <row r="8466" spans="2:32">
      <c r="B8466" s="114">
        <v>8428</v>
      </c>
      <c r="C8466" s="115">
        <v>8428</v>
      </c>
      <c r="D8466" s="116">
        <v>352</v>
      </c>
      <c r="E8466" s="117">
        <v>12</v>
      </c>
      <c r="F8466" s="118">
        <v>18</v>
      </c>
      <c r="G8466" s="119" t="s">
        <v>485</v>
      </c>
      <c r="H8466" s="120">
        <v>12</v>
      </c>
      <c r="I8466" s="115">
        <v>17</v>
      </c>
      <c r="J8466" s="116" t="s">
        <v>485</v>
      </c>
      <c r="K8466" s="121">
        <v>4</v>
      </c>
      <c r="L8466" s="108"/>
      <c r="M8466" s="122">
        <v>15181</v>
      </c>
      <c r="N8466" s="123">
        <v>15047</v>
      </c>
      <c r="O8466" s="124">
        <v>15570</v>
      </c>
      <c r="P8466" s="123">
        <v>15800</v>
      </c>
      <c r="Q8466" s="124">
        <v>15140</v>
      </c>
      <c r="R8466" s="123">
        <v>18097</v>
      </c>
      <c r="S8466" s="124">
        <v>18537</v>
      </c>
      <c r="T8466" s="123">
        <v>18462</v>
      </c>
      <c r="U8466" s="124">
        <v>18826</v>
      </c>
      <c r="V8466" s="123">
        <v>17863</v>
      </c>
      <c r="W8466" s="124">
        <v>19017</v>
      </c>
      <c r="X8466" s="123">
        <v>21463</v>
      </c>
      <c r="Y8466" s="124">
        <v>22056</v>
      </c>
      <c r="Z8466" s="123">
        <v>21714</v>
      </c>
      <c r="AA8466" s="124">
        <v>21879</v>
      </c>
      <c r="AB8466" s="123">
        <v>20446</v>
      </c>
      <c r="AC8466" s="124">
        <v>21399</v>
      </c>
      <c r="AD8466" s="123">
        <v>23994</v>
      </c>
      <c r="AE8466" s="125">
        <v>23705</v>
      </c>
      <c r="AF8466" s="126">
        <v>23606</v>
      </c>
    </row>
    <row r="8467" spans="2:32">
      <c r="B8467" s="127">
        <v>8429</v>
      </c>
      <c r="C8467" s="128">
        <v>8429</v>
      </c>
      <c r="D8467" s="129">
        <v>352</v>
      </c>
      <c r="E8467" s="130">
        <v>12</v>
      </c>
      <c r="F8467" s="131">
        <v>18</v>
      </c>
      <c r="G8467" s="132" t="s">
        <v>485</v>
      </c>
      <c r="H8467" s="133">
        <v>12</v>
      </c>
      <c r="I8467" s="128">
        <v>17</v>
      </c>
      <c r="J8467" s="129" t="s">
        <v>485</v>
      </c>
      <c r="K8467" s="134">
        <v>5</v>
      </c>
      <c r="L8467" s="108"/>
      <c r="M8467" s="81">
        <v>15308</v>
      </c>
      <c r="N8467" s="135">
        <v>15093</v>
      </c>
      <c r="O8467" s="136">
        <v>15722</v>
      </c>
      <c r="P8467" s="135">
        <v>15662</v>
      </c>
      <c r="Q8467" s="136">
        <v>14885</v>
      </c>
      <c r="R8467" s="135">
        <v>18209</v>
      </c>
      <c r="S8467" s="136">
        <v>18539</v>
      </c>
      <c r="T8467" s="135">
        <v>18322</v>
      </c>
      <c r="U8467" s="136">
        <v>18715</v>
      </c>
      <c r="V8467" s="135">
        <v>17412</v>
      </c>
      <c r="W8467" s="136">
        <v>18903</v>
      </c>
      <c r="X8467" s="135">
        <v>21189</v>
      </c>
      <c r="Y8467" s="136">
        <v>21688</v>
      </c>
      <c r="Z8467" s="135">
        <v>21220</v>
      </c>
      <c r="AA8467" s="136">
        <v>21104</v>
      </c>
      <c r="AB8467" s="135">
        <v>19726</v>
      </c>
      <c r="AC8467" s="136">
        <v>21023</v>
      </c>
      <c r="AD8467" s="135">
        <v>23402</v>
      </c>
      <c r="AE8467" s="137">
        <v>22885</v>
      </c>
      <c r="AF8467" s="138">
        <v>22911</v>
      </c>
    </row>
    <row r="8468" spans="2:32">
      <c r="B8468" s="114">
        <v>8430</v>
      </c>
      <c r="C8468" s="115">
        <v>8430</v>
      </c>
      <c r="D8468" s="116">
        <v>352</v>
      </c>
      <c r="E8468" s="117">
        <v>12</v>
      </c>
      <c r="F8468" s="118">
        <v>18</v>
      </c>
      <c r="G8468" s="119" t="s">
        <v>485</v>
      </c>
      <c r="H8468" s="120">
        <v>12</v>
      </c>
      <c r="I8468" s="115">
        <v>17</v>
      </c>
      <c r="J8468" s="116" t="s">
        <v>485</v>
      </c>
      <c r="K8468" s="121">
        <v>6</v>
      </c>
      <c r="L8468" s="108"/>
      <c r="M8468" s="122">
        <v>15881</v>
      </c>
      <c r="N8468" s="123">
        <v>15612</v>
      </c>
      <c r="O8468" s="124">
        <v>16306</v>
      </c>
      <c r="P8468" s="123">
        <v>15642</v>
      </c>
      <c r="Q8468" s="124">
        <v>14616</v>
      </c>
      <c r="R8468" s="123">
        <v>18775</v>
      </c>
      <c r="S8468" s="124">
        <v>18946</v>
      </c>
      <c r="T8468" s="123">
        <v>18533</v>
      </c>
      <c r="U8468" s="124">
        <v>18978</v>
      </c>
      <c r="V8468" s="123">
        <v>16890</v>
      </c>
      <c r="W8468" s="124">
        <v>19107</v>
      </c>
      <c r="X8468" s="123">
        <v>21364</v>
      </c>
      <c r="Y8468" s="124">
        <v>21665</v>
      </c>
      <c r="Z8468" s="123">
        <v>21010</v>
      </c>
      <c r="AA8468" s="124">
        <v>20342</v>
      </c>
      <c r="AB8468" s="123">
        <v>18924</v>
      </c>
      <c r="AC8468" s="124">
        <v>20947</v>
      </c>
      <c r="AD8468" s="123">
        <v>23154</v>
      </c>
      <c r="AE8468" s="125">
        <v>22334</v>
      </c>
      <c r="AF8468" s="126">
        <v>22509</v>
      </c>
    </row>
    <row r="8469" spans="2:32">
      <c r="B8469" s="127">
        <v>8431</v>
      </c>
      <c r="C8469" s="128">
        <v>8431</v>
      </c>
      <c r="D8469" s="129">
        <v>352</v>
      </c>
      <c r="E8469" s="130">
        <v>12</v>
      </c>
      <c r="F8469" s="131">
        <v>18</v>
      </c>
      <c r="G8469" s="132" t="s">
        <v>485</v>
      </c>
      <c r="H8469" s="133">
        <v>12</v>
      </c>
      <c r="I8469" s="128">
        <v>17</v>
      </c>
      <c r="J8469" s="129" t="s">
        <v>485</v>
      </c>
      <c r="K8469" s="134">
        <v>7</v>
      </c>
      <c r="L8469" s="108"/>
      <c r="M8469" s="81">
        <v>17040</v>
      </c>
      <c r="N8469" s="135">
        <v>16846</v>
      </c>
      <c r="O8469" s="136">
        <v>17496</v>
      </c>
      <c r="P8469" s="135">
        <v>16105</v>
      </c>
      <c r="Q8469" s="136">
        <v>14837</v>
      </c>
      <c r="R8469" s="135">
        <v>19696</v>
      </c>
      <c r="S8469" s="136">
        <v>20037</v>
      </c>
      <c r="T8469" s="135">
        <v>19580</v>
      </c>
      <c r="U8469" s="136">
        <v>20021</v>
      </c>
      <c r="V8469" s="135">
        <v>16980</v>
      </c>
      <c r="W8469" s="136">
        <v>20186</v>
      </c>
      <c r="X8469" s="135">
        <v>21961</v>
      </c>
      <c r="Y8469" s="136">
        <v>22437</v>
      </c>
      <c r="Z8469" s="135">
        <v>21688</v>
      </c>
      <c r="AA8469" s="136">
        <v>20368</v>
      </c>
      <c r="AB8469" s="135">
        <v>18735</v>
      </c>
      <c r="AC8469" s="136">
        <v>21882</v>
      </c>
      <c r="AD8469" s="135">
        <v>23743</v>
      </c>
      <c r="AE8469" s="137">
        <v>23001</v>
      </c>
      <c r="AF8469" s="138">
        <v>23082</v>
      </c>
    </row>
    <row r="8470" spans="2:32">
      <c r="B8470" s="114">
        <v>8432</v>
      </c>
      <c r="C8470" s="115">
        <v>8432</v>
      </c>
      <c r="D8470" s="116">
        <v>352</v>
      </c>
      <c r="E8470" s="117">
        <v>12</v>
      </c>
      <c r="F8470" s="118">
        <v>18</v>
      </c>
      <c r="G8470" s="119" t="s">
        <v>485</v>
      </c>
      <c r="H8470" s="120">
        <v>12</v>
      </c>
      <c r="I8470" s="115">
        <v>17</v>
      </c>
      <c r="J8470" s="116" t="s">
        <v>485</v>
      </c>
      <c r="K8470" s="121">
        <v>8</v>
      </c>
      <c r="L8470" s="108"/>
      <c r="M8470" s="122">
        <v>18340</v>
      </c>
      <c r="N8470" s="123">
        <v>18227</v>
      </c>
      <c r="O8470" s="124">
        <v>18927</v>
      </c>
      <c r="P8470" s="123">
        <v>17121</v>
      </c>
      <c r="Q8470" s="124">
        <v>15933</v>
      </c>
      <c r="R8470" s="123">
        <v>20862</v>
      </c>
      <c r="S8470" s="124">
        <v>21334</v>
      </c>
      <c r="T8470" s="123">
        <v>20992</v>
      </c>
      <c r="U8470" s="124">
        <v>21412</v>
      </c>
      <c r="V8470" s="123">
        <v>18051</v>
      </c>
      <c r="W8470" s="124">
        <v>21686</v>
      </c>
      <c r="X8470" s="123">
        <v>22891</v>
      </c>
      <c r="Y8470" s="124">
        <v>23481</v>
      </c>
      <c r="Z8470" s="123">
        <v>22985</v>
      </c>
      <c r="AA8470" s="124">
        <v>21143</v>
      </c>
      <c r="AB8470" s="123">
        <v>19654</v>
      </c>
      <c r="AC8470" s="124">
        <v>23337</v>
      </c>
      <c r="AD8470" s="123">
        <v>24677</v>
      </c>
      <c r="AE8470" s="125">
        <v>24200</v>
      </c>
      <c r="AF8470" s="126">
        <v>24326</v>
      </c>
    </row>
    <row r="8471" spans="2:32">
      <c r="B8471" s="127">
        <v>8433</v>
      </c>
      <c r="C8471" s="128">
        <v>8433</v>
      </c>
      <c r="D8471" s="129">
        <v>352</v>
      </c>
      <c r="E8471" s="130">
        <v>12</v>
      </c>
      <c r="F8471" s="131">
        <v>18</v>
      </c>
      <c r="G8471" s="132" t="s">
        <v>485</v>
      </c>
      <c r="H8471" s="133">
        <v>12</v>
      </c>
      <c r="I8471" s="128">
        <v>17</v>
      </c>
      <c r="J8471" s="129" t="s">
        <v>485</v>
      </c>
      <c r="K8471" s="134">
        <v>9</v>
      </c>
      <c r="L8471" s="108"/>
      <c r="M8471" s="81">
        <v>18608</v>
      </c>
      <c r="N8471" s="135">
        <v>18563</v>
      </c>
      <c r="O8471" s="136">
        <v>19333</v>
      </c>
      <c r="P8471" s="135">
        <v>17755</v>
      </c>
      <c r="Q8471" s="136">
        <v>16668</v>
      </c>
      <c r="R8471" s="135">
        <v>21164</v>
      </c>
      <c r="S8471" s="136">
        <v>21599</v>
      </c>
      <c r="T8471" s="135">
        <v>21396</v>
      </c>
      <c r="U8471" s="136">
        <v>21817</v>
      </c>
      <c r="V8471" s="135">
        <v>18738</v>
      </c>
      <c r="W8471" s="136">
        <v>22086</v>
      </c>
      <c r="X8471" s="135">
        <v>23115</v>
      </c>
      <c r="Y8471" s="136">
        <v>23614</v>
      </c>
      <c r="Z8471" s="135">
        <v>23364</v>
      </c>
      <c r="AA8471" s="136">
        <v>21669</v>
      </c>
      <c r="AB8471" s="135">
        <v>20256</v>
      </c>
      <c r="AC8471" s="136">
        <v>23681</v>
      </c>
      <c r="AD8471" s="135">
        <v>24725</v>
      </c>
      <c r="AE8471" s="137">
        <v>24448</v>
      </c>
      <c r="AF8471" s="138">
        <v>24678</v>
      </c>
    </row>
    <row r="8472" spans="2:32">
      <c r="B8472" s="114">
        <v>8434</v>
      </c>
      <c r="C8472" s="115">
        <v>8434</v>
      </c>
      <c r="D8472" s="116">
        <v>352</v>
      </c>
      <c r="E8472" s="117">
        <v>12</v>
      </c>
      <c r="F8472" s="118">
        <v>18</v>
      </c>
      <c r="G8472" s="119" t="s">
        <v>485</v>
      </c>
      <c r="H8472" s="120">
        <v>12</v>
      </c>
      <c r="I8472" s="115">
        <v>17</v>
      </c>
      <c r="J8472" s="116" t="s">
        <v>485</v>
      </c>
      <c r="K8472" s="121">
        <v>10</v>
      </c>
      <c r="L8472" s="108"/>
      <c r="M8472" s="122">
        <v>18272</v>
      </c>
      <c r="N8472" s="123">
        <v>18208</v>
      </c>
      <c r="O8472" s="124">
        <v>18887</v>
      </c>
      <c r="P8472" s="123">
        <v>17674</v>
      </c>
      <c r="Q8472" s="124">
        <v>16701</v>
      </c>
      <c r="R8472" s="123">
        <v>20983</v>
      </c>
      <c r="S8472" s="124">
        <v>21191</v>
      </c>
      <c r="T8472" s="123">
        <v>21062</v>
      </c>
      <c r="U8472" s="124">
        <v>21414</v>
      </c>
      <c r="V8472" s="123">
        <v>18816</v>
      </c>
      <c r="W8472" s="124">
        <v>21838</v>
      </c>
      <c r="X8472" s="123">
        <v>23076</v>
      </c>
      <c r="Y8472" s="124">
        <v>23202</v>
      </c>
      <c r="Z8472" s="123">
        <v>23008</v>
      </c>
      <c r="AA8472" s="124">
        <v>21689</v>
      </c>
      <c r="AB8472" s="123">
        <v>20385</v>
      </c>
      <c r="AC8472" s="124">
        <v>23323</v>
      </c>
      <c r="AD8472" s="123">
        <v>24326</v>
      </c>
      <c r="AE8472" s="125">
        <v>24106</v>
      </c>
      <c r="AF8472" s="126">
        <v>24340</v>
      </c>
    </row>
    <row r="8473" spans="2:32">
      <c r="B8473" s="127">
        <v>8435</v>
      </c>
      <c r="C8473" s="128">
        <v>8435</v>
      </c>
      <c r="D8473" s="129">
        <v>352</v>
      </c>
      <c r="E8473" s="130">
        <v>12</v>
      </c>
      <c r="F8473" s="131">
        <v>18</v>
      </c>
      <c r="G8473" s="132" t="s">
        <v>485</v>
      </c>
      <c r="H8473" s="133">
        <v>12</v>
      </c>
      <c r="I8473" s="128">
        <v>17</v>
      </c>
      <c r="J8473" s="129" t="s">
        <v>485</v>
      </c>
      <c r="K8473" s="134">
        <v>11</v>
      </c>
      <c r="L8473" s="108"/>
      <c r="M8473" s="81">
        <v>18234</v>
      </c>
      <c r="N8473" s="135">
        <v>18225</v>
      </c>
      <c r="O8473" s="136">
        <v>18623</v>
      </c>
      <c r="P8473" s="135">
        <v>17653</v>
      </c>
      <c r="Q8473" s="136">
        <v>16750</v>
      </c>
      <c r="R8473" s="135">
        <v>21094</v>
      </c>
      <c r="S8473" s="136">
        <v>21036</v>
      </c>
      <c r="T8473" s="135">
        <v>21149</v>
      </c>
      <c r="U8473" s="136">
        <v>21165</v>
      </c>
      <c r="V8473" s="135">
        <v>18930</v>
      </c>
      <c r="W8473" s="136">
        <v>21899</v>
      </c>
      <c r="X8473" s="135">
        <v>23324</v>
      </c>
      <c r="Y8473" s="136">
        <v>22495</v>
      </c>
      <c r="Z8473" s="135">
        <v>22830</v>
      </c>
      <c r="AA8473" s="136">
        <v>21698</v>
      </c>
      <c r="AB8473" s="135">
        <v>20547</v>
      </c>
      <c r="AC8473" s="136">
        <v>22618</v>
      </c>
      <c r="AD8473" s="135">
        <v>23658</v>
      </c>
      <c r="AE8473" s="137">
        <v>23632</v>
      </c>
      <c r="AF8473" s="138">
        <v>24185</v>
      </c>
    </row>
    <row r="8474" spans="2:32">
      <c r="B8474" s="114">
        <v>8436</v>
      </c>
      <c r="C8474" s="115">
        <v>8436</v>
      </c>
      <c r="D8474" s="116">
        <v>352</v>
      </c>
      <c r="E8474" s="117">
        <v>12</v>
      </c>
      <c r="F8474" s="118">
        <v>18</v>
      </c>
      <c r="G8474" s="119" t="s">
        <v>485</v>
      </c>
      <c r="H8474" s="120">
        <v>12</v>
      </c>
      <c r="I8474" s="115">
        <v>17</v>
      </c>
      <c r="J8474" s="116" t="s">
        <v>485</v>
      </c>
      <c r="K8474" s="121">
        <v>12</v>
      </c>
      <c r="L8474" s="108"/>
      <c r="M8474" s="122">
        <v>18148</v>
      </c>
      <c r="N8474" s="123">
        <v>18227</v>
      </c>
      <c r="O8474" s="124">
        <v>18459</v>
      </c>
      <c r="P8474" s="123">
        <v>17554</v>
      </c>
      <c r="Q8474" s="124">
        <v>16799</v>
      </c>
      <c r="R8474" s="123">
        <v>20959</v>
      </c>
      <c r="S8474" s="124">
        <v>20880</v>
      </c>
      <c r="T8474" s="123">
        <v>21134</v>
      </c>
      <c r="U8474" s="124">
        <v>20978</v>
      </c>
      <c r="V8474" s="123">
        <v>18968</v>
      </c>
      <c r="W8474" s="124">
        <v>21858</v>
      </c>
      <c r="X8474" s="123">
        <v>23185</v>
      </c>
      <c r="Y8474" s="124">
        <v>21952</v>
      </c>
      <c r="Z8474" s="123">
        <v>22655</v>
      </c>
      <c r="AA8474" s="124">
        <v>21439</v>
      </c>
      <c r="AB8474" s="123">
        <v>20592</v>
      </c>
      <c r="AC8474" s="124">
        <v>21896</v>
      </c>
      <c r="AD8474" s="123">
        <v>23122</v>
      </c>
      <c r="AE8474" s="125">
        <v>23138</v>
      </c>
      <c r="AF8474" s="126">
        <v>24030</v>
      </c>
    </row>
    <row r="8475" spans="2:32">
      <c r="B8475" s="127">
        <v>8437</v>
      </c>
      <c r="C8475" s="128">
        <v>8437</v>
      </c>
      <c r="D8475" s="129">
        <v>352</v>
      </c>
      <c r="E8475" s="130">
        <v>12</v>
      </c>
      <c r="F8475" s="131">
        <v>18</v>
      </c>
      <c r="G8475" s="132" t="s">
        <v>485</v>
      </c>
      <c r="H8475" s="133">
        <v>12</v>
      </c>
      <c r="I8475" s="128">
        <v>17</v>
      </c>
      <c r="J8475" s="129" t="s">
        <v>485</v>
      </c>
      <c r="K8475" s="134">
        <v>13</v>
      </c>
      <c r="L8475" s="108"/>
      <c r="M8475" s="81">
        <v>18229</v>
      </c>
      <c r="N8475" s="135">
        <v>18286</v>
      </c>
      <c r="O8475" s="136">
        <v>18432</v>
      </c>
      <c r="P8475" s="135">
        <v>17531</v>
      </c>
      <c r="Q8475" s="136">
        <v>16802</v>
      </c>
      <c r="R8475" s="135">
        <v>20963</v>
      </c>
      <c r="S8475" s="136">
        <v>20833</v>
      </c>
      <c r="T8475" s="135">
        <v>21160</v>
      </c>
      <c r="U8475" s="136">
        <v>20907</v>
      </c>
      <c r="V8475" s="135">
        <v>18941</v>
      </c>
      <c r="W8475" s="136">
        <v>21781</v>
      </c>
      <c r="X8475" s="135">
        <v>23138</v>
      </c>
      <c r="Y8475" s="136">
        <v>21876</v>
      </c>
      <c r="Z8475" s="135">
        <v>22564</v>
      </c>
      <c r="AA8475" s="136">
        <v>21261</v>
      </c>
      <c r="AB8475" s="135">
        <v>20554</v>
      </c>
      <c r="AC8475" s="136">
        <v>21675</v>
      </c>
      <c r="AD8475" s="135">
        <v>23040</v>
      </c>
      <c r="AE8475" s="137">
        <v>23061</v>
      </c>
      <c r="AF8475" s="138">
        <v>23946</v>
      </c>
    </row>
    <row r="8476" spans="2:32">
      <c r="B8476" s="114">
        <v>8438</v>
      </c>
      <c r="C8476" s="115">
        <v>8438</v>
      </c>
      <c r="D8476" s="116">
        <v>352</v>
      </c>
      <c r="E8476" s="117">
        <v>12</v>
      </c>
      <c r="F8476" s="118">
        <v>18</v>
      </c>
      <c r="G8476" s="119" t="s">
        <v>485</v>
      </c>
      <c r="H8476" s="120">
        <v>12</v>
      </c>
      <c r="I8476" s="115">
        <v>17</v>
      </c>
      <c r="J8476" s="116" t="s">
        <v>485</v>
      </c>
      <c r="K8476" s="121">
        <v>14</v>
      </c>
      <c r="L8476" s="108"/>
      <c r="M8476" s="122">
        <v>18216</v>
      </c>
      <c r="N8476" s="123">
        <v>18303</v>
      </c>
      <c r="O8476" s="124">
        <v>18470</v>
      </c>
      <c r="P8476" s="123">
        <v>17485</v>
      </c>
      <c r="Q8476" s="124">
        <v>16855</v>
      </c>
      <c r="R8476" s="123">
        <v>20858</v>
      </c>
      <c r="S8476" s="124">
        <v>20952</v>
      </c>
      <c r="T8476" s="123">
        <v>21173</v>
      </c>
      <c r="U8476" s="124">
        <v>20921</v>
      </c>
      <c r="V8476" s="123">
        <v>18984</v>
      </c>
      <c r="W8476" s="124">
        <v>21822</v>
      </c>
      <c r="X8476" s="123">
        <v>22952</v>
      </c>
      <c r="Y8476" s="124">
        <v>22010</v>
      </c>
      <c r="Z8476" s="123">
        <v>22537</v>
      </c>
      <c r="AA8476" s="124">
        <v>21207</v>
      </c>
      <c r="AB8476" s="123">
        <v>20564</v>
      </c>
      <c r="AC8476" s="124">
        <v>21624</v>
      </c>
      <c r="AD8476" s="123">
        <v>23153</v>
      </c>
      <c r="AE8476" s="125">
        <v>23033</v>
      </c>
      <c r="AF8476" s="126">
        <v>23901</v>
      </c>
    </row>
    <row r="8477" spans="2:32">
      <c r="B8477" s="127">
        <v>8439</v>
      </c>
      <c r="C8477" s="128">
        <v>8439</v>
      </c>
      <c r="D8477" s="129">
        <v>352</v>
      </c>
      <c r="E8477" s="130">
        <v>12</v>
      </c>
      <c r="F8477" s="131">
        <v>18</v>
      </c>
      <c r="G8477" s="132" t="s">
        <v>485</v>
      </c>
      <c r="H8477" s="133">
        <v>12</v>
      </c>
      <c r="I8477" s="128">
        <v>17</v>
      </c>
      <c r="J8477" s="129" t="s">
        <v>485</v>
      </c>
      <c r="K8477" s="134">
        <v>15</v>
      </c>
      <c r="L8477" s="108"/>
      <c r="M8477" s="81">
        <v>18106</v>
      </c>
      <c r="N8477" s="135">
        <v>18310</v>
      </c>
      <c r="O8477" s="136">
        <v>18490</v>
      </c>
      <c r="P8477" s="135">
        <v>17449</v>
      </c>
      <c r="Q8477" s="136">
        <v>16918</v>
      </c>
      <c r="R8477" s="135">
        <v>20508</v>
      </c>
      <c r="S8477" s="136">
        <v>20884</v>
      </c>
      <c r="T8477" s="135">
        <v>20926</v>
      </c>
      <c r="U8477" s="136">
        <v>20677</v>
      </c>
      <c r="V8477" s="135">
        <v>18878</v>
      </c>
      <c r="W8477" s="136">
        <v>21419</v>
      </c>
      <c r="X8477" s="135">
        <v>22402</v>
      </c>
      <c r="Y8477" s="136">
        <v>22513</v>
      </c>
      <c r="Z8477" s="135">
        <v>22230</v>
      </c>
      <c r="AA8477" s="136">
        <v>21065</v>
      </c>
      <c r="AB8477" s="135">
        <v>20432</v>
      </c>
      <c r="AC8477" s="136">
        <v>22001</v>
      </c>
      <c r="AD8477" s="135">
        <v>23646</v>
      </c>
      <c r="AE8477" s="137">
        <v>23425</v>
      </c>
      <c r="AF8477" s="138">
        <v>23565</v>
      </c>
    </row>
    <row r="8478" spans="2:32">
      <c r="B8478" s="114">
        <v>8440</v>
      </c>
      <c r="C8478" s="115">
        <v>8440</v>
      </c>
      <c r="D8478" s="116">
        <v>352</v>
      </c>
      <c r="E8478" s="117">
        <v>12</v>
      </c>
      <c r="F8478" s="118">
        <v>18</v>
      </c>
      <c r="G8478" s="119" t="s">
        <v>485</v>
      </c>
      <c r="H8478" s="120">
        <v>12</v>
      </c>
      <c r="I8478" s="115">
        <v>17</v>
      </c>
      <c r="J8478" s="116" t="s">
        <v>485</v>
      </c>
      <c r="K8478" s="121">
        <v>16</v>
      </c>
      <c r="L8478" s="108"/>
      <c r="M8478" s="122">
        <v>18430</v>
      </c>
      <c r="N8478" s="123">
        <v>18573</v>
      </c>
      <c r="O8478" s="124">
        <v>18806</v>
      </c>
      <c r="P8478" s="123">
        <v>17675</v>
      </c>
      <c r="Q8478" s="124">
        <v>17250</v>
      </c>
      <c r="R8478" s="123">
        <v>20719</v>
      </c>
      <c r="S8478" s="124">
        <v>21080</v>
      </c>
      <c r="T8478" s="123">
        <v>20893</v>
      </c>
      <c r="U8478" s="124">
        <v>20687</v>
      </c>
      <c r="V8478" s="123">
        <v>18981</v>
      </c>
      <c r="W8478" s="124">
        <v>21239</v>
      </c>
      <c r="X8478" s="123">
        <v>22505</v>
      </c>
      <c r="Y8478" s="124">
        <v>22837</v>
      </c>
      <c r="Z8478" s="123">
        <v>22114</v>
      </c>
      <c r="AA8478" s="124">
        <v>20985</v>
      </c>
      <c r="AB8478" s="123">
        <v>20478</v>
      </c>
      <c r="AC8478" s="124">
        <v>22300</v>
      </c>
      <c r="AD8478" s="123">
        <v>23921</v>
      </c>
      <c r="AE8478" s="125">
        <v>23589</v>
      </c>
      <c r="AF8478" s="126">
        <v>23393</v>
      </c>
    </row>
    <row r="8479" spans="2:32">
      <c r="B8479" s="127">
        <v>8441</v>
      </c>
      <c r="C8479" s="128">
        <v>8441</v>
      </c>
      <c r="D8479" s="129">
        <v>352</v>
      </c>
      <c r="E8479" s="130">
        <v>12</v>
      </c>
      <c r="F8479" s="131">
        <v>18</v>
      </c>
      <c r="G8479" s="132" t="s">
        <v>485</v>
      </c>
      <c r="H8479" s="133">
        <v>12</v>
      </c>
      <c r="I8479" s="128">
        <v>17</v>
      </c>
      <c r="J8479" s="129" t="s">
        <v>485</v>
      </c>
      <c r="K8479" s="134">
        <v>17</v>
      </c>
      <c r="L8479" s="108"/>
      <c r="M8479" s="81">
        <v>19438</v>
      </c>
      <c r="N8479" s="135">
        <v>19578</v>
      </c>
      <c r="O8479" s="136">
        <v>19669</v>
      </c>
      <c r="P8479" s="135">
        <v>18614</v>
      </c>
      <c r="Q8479" s="136">
        <v>18348</v>
      </c>
      <c r="R8479" s="135">
        <v>21577</v>
      </c>
      <c r="S8479" s="136">
        <v>22027</v>
      </c>
      <c r="T8479" s="135">
        <v>21816</v>
      </c>
      <c r="U8479" s="136">
        <v>21554</v>
      </c>
      <c r="V8479" s="135">
        <v>20029</v>
      </c>
      <c r="W8479" s="136">
        <v>22148</v>
      </c>
      <c r="X8479" s="135">
        <v>23404</v>
      </c>
      <c r="Y8479" s="136">
        <v>23643</v>
      </c>
      <c r="Z8479" s="135">
        <v>23015</v>
      </c>
      <c r="AA8479" s="136">
        <v>21838</v>
      </c>
      <c r="AB8479" s="135">
        <v>21497</v>
      </c>
      <c r="AC8479" s="136">
        <v>23463</v>
      </c>
      <c r="AD8479" s="135">
        <v>24766</v>
      </c>
      <c r="AE8479" s="137">
        <v>24588</v>
      </c>
      <c r="AF8479" s="138">
        <v>24303</v>
      </c>
    </row>
    <row r="8480" spans="2:32">
      <c r="B8480" s="114">
        <v>8442</v>
      </c>
      <c r="C8480" s="115">
        <v>8442</v>
      </c>
      <c r="D8480" s="116">
        <v>352</v>
      </c>
      <c r="E8480" s="117">
        <v>12</v>
      </c>
      <c r="F8480" s="118">
        <v>18</v>
      </c>
      <c r="G8480" s="119" t="s">
        <v>485</v>
      </c>
      <c r="H8480" s="120">
        <v>12</v>
      </c>
      <c r="I8480" s="115">
        <v>17</v>
      </c>
      <c r="J8480" s="116" t="s">
        <v>485</v>
      </c>
      <c r="K8480" s="121">
        <v>18</v>
      </c>
      <c r="L8480" s="108"/>
      <c r="M8480" s="122">
        <v>20206</v>
      </c>
      <c r="N8480" s="123">
        <v>20333</v>
      </c>
      <c r="O8480" s="124">
        <v>20612</v>
      </c>
      <c r="P8480" s="123">
        <v>19566</v>
      </c>
      <c r="Q8480" s="124">
        <v>19630</v>
      </c>
      <c r="R8480" s="123">
        <v>22166</v>
      </c>
      <c r="S8480" s="124">
        <v>22766</v>
      </c>
      <c r="T8480" s="123">
        <v>22657</v>
      </c>
      <c r="U8480" s="124">
        <v>22426</v>
      </c>
      <c r="V8480" s="123">
        <v>21291</v>
      </c>
      <c r="W8480" s="124">
        <v>23138</v>
      </c>
      <c r="X8480" s="123">
        <v>23905</v>
      </c>
      <c r="Y8480" s="124">
        <v>24494</v>
      </c>
      <c r="Z8480" s="123">
        <v>24206</v>
      </c>
      <c r="AA8480" s="124">
        <v>22979</v>
      </c>
      <c r="AB8480" s="123">
        <v>22997</v>
      </c>
      <c r="AC8480" s="124">
        <v>24956</v>
      </c>
      <c r="AD8480" s="123">
        <v>25742</v>
      </c>
      <c r="AE8480" s="125">
        <v>25835</v>
      </c>
      <c r="AF8480" s="126">
        <v>25587</v>
      </c>
    </row>
    <row r="8481" spans="2:32">
      <c r="B8481" s="127">
        <v>8443</v>
      </c>
      <c r="C8481" s="128">
        <v>8443</v>
      </c>
      <c r="D8481" s="129">
        <v>352</v>
      </c>
      <c r="E8481" s="130">
        <v>12</v>
      </c>
      <c r="F8481" s="131">
        <v>18</v>
      </c>
      <c r="G8481" s="132" t="s">
        <v>485</v>
      </c>
      <c r="H8481" s="133">
        <v>12</v>
      </c>
      <c r="I8481" s="128">
        <v>17</v>
      </c>
      <c r="J8481" s="129" t="s">
        <v>485</v>
      </c>
      <c r="K8481" s="134">
        <v>19</v>
      </c>
      <c r="L8481" s="108"/>
      <c r="M8481" s="81">
        <v>19795</v>
      </c>
      <c r="N8481" s="135">
        <v>20054</v>
      </c>
      <c r="O8481" s="136">
        <v>20452</v>
      </c>
      <c r="P8481" s="135">
        <v>19219</v>
      </c>
      <c r="Q8481" s="136">
        <v>19564</v>
      </c>
      <c r="R8481" s="135">
        <v>21899</v>
      </c>
      <c r="S8481" s="136">
        <v>22453</v>
      </c>
      <c r="T8481" s="135">
        <v>22493</v>
      </c>
      <c r="U8481" s="136">
        <v>22441</v>
      </c>
      <c r="V8481" s="135">
        <v>21262</v>
      </c>
      <c r="W8481" s="136">
        <v>23184</v>
      </c>
      <c r="X8481" s="135">
        <v>23949</v>
      </c>
      <c r="Y8481" s="136">
        <v>24631</v>
      </c>
      <c r="Z8481" s="135">
        <v>24567</v>
      </c>
      <c r="AA8481" s="136">
        <v>23237</v>
      </c>
      <c r="AB8481" s="135">
        <v>23351</v>
      </c>
      <c r="AC8481" s="136">
        <v>25276</v>
      </c>
      <c r="AD8481" s="135">
        <v>26070</v>
      </c>
      <c r="AE8481" s="137">
        <v>26121</v>
      </c>
      <c r="AF8481" s="138">
        <v>26089</v>
      </c>
    </row>
    <row r="8482" spans="2:32">
      <c r="B8482" s="114">
        <v>8444</v>
      </c>
      <c r="C8482" s="115">
        <v>8444</v>
      </c>
      <c r="D8482" s="116">
        <v>352</v>
      </c>
      <c r="E8482" s="117">
        <v>12</v>
      </c>
      <c r="F8482" s="118">
        <v>18</v>
      </c>
      <c r="G8482" s="119" t="s">
        <v>485</v>
      </c>
      <c r="H8482" s="120">
        <v>12</v>
      </c>
      <c r="I8482" s="115">
        <v>17</v>
      </c>
      <c r="J8482" s="116" t="s">
        <v>485</v>
      </c>
      <c r="K8482" s="121">
        <v>20</v>
      </c>
      <c r="L8482" s="108"/>
      <c r="M8482" s="122">
        <v>19552</v>
      </c>
      <c r="N8482" s="123">
        <v>19827</v>
      </c>
      <c r="O8482" s="124">
        <v>20216</v>
      </c>
      <c r="P8482" s="123">
        <v>18984</v>
      </c>
      <c r="Q8482" s="124">
        <v>19402</v>
      </c>
      <c r="R8482" s="123">
        <v>21821</v>
      </c>
      <c r="S8482" s="124">
        <v>22369</v>
      </c>
      <c r="T8482" s="123">
        <v>22373</v>
      </c>
      <c r="U8482" s="124">
        <v>22455</v>
      </c>
      <c r="V8482" s="123">
        <v>21350</v>
      </c>
      <c r="W8482" s="124">
        <v>23295</v>
      </c>
      <c r="X8482" s="123">
        <v>24282</v>
      </c>
      <c r="Y8482" s="124">
        <v>25015</v>
      </c>
      <c r="Z8482" s="123">
        <v>24908</v>
      </c>
      <c r="AA8482" s="124">
        <v>23630</v>
      </c>
      <c r="AB8482" s="123">
        <v>23762</v>
      </c>
      <c r="AC8482" s="124">
        <v>25647</v>
      </c>
      <c r="AD8482" s="123">
        <v>26689</v>
      </c>
      <c r="AE8482" s="125">
        <v>26703</v>
      </c>
      <c r="AF8482" s="126">
        <v>26601</v>
      </c>
    </row>
    <row r="8483" spans="2:32">
      <c r="B8483" s="127">
        <v>8445</v>
      </c>
      <c r="C8483" s="128">
        <v>8445</v>
      </c>
      <c r="D8483" s="129">
        <v>352</v>
      </c>
      <c r="E8483" s="130">
        <v>12</v>
      </c>
      <c r="F8483" s="131">
        <v>18</v>
      </c>
      <c r="G8483" s="132" t="s">
        <v>485</v>
      </c>
      <c r="H8483" s="133">
        <v>12</v>
      </c>
      <c r="I8483" s="128">
        <v>17</v>
      </c>
      <c r="J8483" s="129" t="s">
        <v>485</v>
      </c>
      <c r="K8483" s="134">
        <v>21</v>
      </c>
      <c r="L8483" s="108"/>
      <c r="M8483" s="81">
        <v>19105</v>
      </c>
      <c r="N8483" s="135">
        <v>19551</v>
      </c>
      <c r="O8483" s="136">
        <v>20003</v>
      </c>
      <c r="P8483" s="135">
        <v>18763</v>
      </c>
      <c r="Q8483" s="136">
        <v>19340</v>
      </c>
      <c r="R8483" s="135">
        <v>21553</v>
      </c>
      <c r="S8483" s="136">
        <v>22274</v>
      </c>
      <c r="T8483" s="135">
        <v>22317</v>
      </c>
      <c r="U8483" s="136">
        <v>22561</v>
      </c>
      <c r="V8483" s="135">
        <v>21546</v>
      </c>
      <c r="W8483" s="136">
        <v>23489</v>
      </c>
      <c r="X8483" s="135">
        <v>24495</v>
      </c>
      <c r="Y8483" s="136">
        <v>25451</v>
      </c>
      <c r="Z8483" s="135">
        <v>25479</v>
      </c>
      <c r="AA8483" s="136">
        <v>24189</v>
      </c>
      <c r="AB8483" s="135">
        <v>24342</v>
      </c>
      <c r="AC8483" s="136">
        <v>26182</v>
      </c>
      <c r="AD8483" s="135">
        <v>27418</v>
      </c>
      <c r="AE8483" s="137">
        <v>27399</v>
      </c>
      <c r="AF8483" s="138">
        <v>27411</v>
      </c>
    </row>
    <row r="8484" spans="2:32">
      <c r="B8484" s="114">
        <v>8446</v>
      </c>
      <c r="C8484" s="115">
        <v>8446</v>
      </c>
      <c r="D8484" s="116">
        <v>352</v>
      </c>
      <c r="E8484" s="117">
        <v>12</v>
      </c>
      <c r="F8484" s="118">
        <v>18</v>
      </c>
      <c r="G8484" s="119" t="s">
        <v>485</v>
      </c>
      <c r="H8484" s="120">
        <v>12</v>
      </c>
      <c r="I8484" s="115">
        <v>17</v>
      </c>
      <c r="J8484" s="116" t="s">
        <v>485</v>
      </c>
      <c r="K8484" s="121">
        <v>22</v>
      </c>
      <c r="L8484" s="108"/>
      <c r="M8484" s="122">
        <v>18451</v>
      </c>
      <c r="N8484" s="123">
        <v>18925</v>
      </c>
      <c r="O8484" s="124">
        <v>19463</v>
      </c>
      <c r="P8484" s="123">
        <v>18375</v>
      </c>
      <c r="Q8484" s="124">
        <v>18870</v>
      </c>
      <c r="R8484" s="123">
        <v>21053</v>
      </c>
      <c r="S8484" s="124">
        <v>21790</v>
      </c>
      <c r="T8484" s="123">
        <v>21856</v>
      </c>
      <c r="U8484" s="124">
        <v>22251</v>
      </c>
      <c r="V8484" s="123">
        <v>21274</v>
      </c>
      <c r="W8484" s="124">
        <v>22958</v>
      </c>
      <c r="X8484" s="123">
        <v>24318</v>
      </c>
      <c r="Y8484" s="124">
        <v>25350</v>
      </c>
      <c r="Z8484" s="123">
        <v>25451</v>
      </c>
      <c r="AA8484" s="124">
        <v>24333</v>
      </c>
      <c r="AB8484" s="123">
        <v>24276</v>
      </c>
      <c r="AC8484" s="124">
        <v>25795</v>
      </c>
      <c r="AD8484" s="123">
        <v>27498</v>
      </c>
      <c r="AE8484" s="125">
        <v>27425</v>
      </c>
      <c r="AF8484" s="126">
        <v>27525</v>
      </c>
    </row>
    <row r="8485" spans="2:32">
      <c r="B8485" s="127">
        <v>8447</v>
      </c>
      <c r="C8485" s="128">
        <v>8447</v>
      </c>
      <c r="D8485" s="129">
        <v>352</v>
      </c>
      <c r="E8485" s="130">
        <v>12</v>
      </c>
      <c r="F8485" s="131">
        <v>18</v>
      </c>
      <c r="G8485" s="132" t="s">
        <v>485</v>
      </c>
      <c r="H8485" s="133">
        <v>12</v>
      </c>
      <c r="I8485" s="128">
        <v>17</v>
      </c>
      <c r="J8485" s="129" t="s">
        <v>485</v>
      </c>
      <c r="K8485" s="134">
        <v>23</v>
      </c>
      <c r="L8485" s="108"/>
      <c r="M8485" s="81">
        <v>17558</v>
      </c>
      <c r="N8485" s="135">
        <v>18066</v>
      </c>
      <c r="O8485" s="136">
        <v>18525</v>
      </c>
      <c r="P8485" s="135">
        <v>17787</v>
      </c>
      <c r="Q8485" s="136">
        <v>18119</v>
      </c>
      <c r="R8485" s="135">
        <v>20297</v>
      </c>
      <c r="S8485" s="136">
        <v>21053</v>
      </c>
      <c r="T8485" s="135">
        <v>21250</v>
      </c>
      <c r="U8485" s="136">
        <v>21615</v>
      </c>
      <c r="V8485" s="135">
        <v>20726</v>
      </c>
      <c r="W8485" s="136">
        <v>22284</v>
      </c>
      <c r="X8485" s="135">
        <v>23831</v>
      </c>
      <c r="Y8485" s="136">
        <v>24768</v>
      </c>
      <c r="Z8485" s="135">
        <v>24966</v>
      </c>
      <c r="AA8485" s="136">
        <v>24112</v>
      </c>
      <c r="AB8485" s="135">
        <v>23830</v>
      </c>
      <c r="AC8485" s="136">
        <v>25043</v>
      </c>
      <c r="AD8485" s="135">
        <v>27001</v>
      </c>
      <c r="AE8485" s="137">
        <v>27032</v>
      </c>
      <c r="AF8485" s="138">
        <v>27128</v>
      </c>
    </row>
    <row r="8486" spans="2:32">
      <c r="B8486" s="114">
        <v>8448</v>
      </c>
      <c r="C8486" s="115">
        <v>8448</v>
      </c>
      <c r="D8486" s="116">
        <v>352</v>
      </c>
      <c r="E8486" s="117">
        <v>12</v>
      </c>
      <c r="F8486" s="118">
        <v>18</v>
      </c>
      <c r="G8486" s="119" t="s">
        <v>485</v>
      </c>
      <c r="H8486" s="120">
        <v>12</v>
      </c>
      <c r="I8486" s="115">
        <v>17</v>
      </c>
      <c r="J8486" s="116" t="s">
        <v>485</v>
      </c>
      <c r="K8486" s="121">
        <v>24</v>
      </c>
      <c r="L8486" s="108"/>
      <c r="M8486" s="122">
        <v>16419</v>
      </c>
      <c r="N8486" s="123">
        <v>16833</v>
      </c>
      <c r="O8486" s="124">
        <v>17278</v>
      </c>
      <c r="P8486" s="123">
        <v>16873</v>
      </c>
      <c r="Q8486" s="124">
        <v>17061</v>
      </c>
      <c r="R8486" s="123">
        <v>19251</v>
      </c>
      <c r="S8486" s="124">
        <v>19987</v>
      </c>
      <c r="T8486" s="123">
        <v>20192</v>
      </c>
      <c r="U8486" s="124">
        <v>20547</v>
      </c>
      <c r="V8486" s="123">
        <v>19810</v>
      </c>
      <c r="W8486" s="124">
        <v>21200</v>
      </c>
      <c r="X8486" s="123">
        <v>22909</v>
      </c>
      <c r="Y8486" s="124">
        <v>23951</v>
      </c>
      <c r="Z8486" s="123">
        <v>23997</v>
      </c>
      <c r="AA8486" s="124">
        <v>23439</v>
      </c>
      <c r="AB8486" s="123">
        <v>22952</v>
      </c>
      <c r="AC8486" s="124">
        <v>24081</v>
      </c>
      <c r="AD8486" s="123">
        <v>26233</v>
      </c>
      <c r="AE8486" s="125">
        <v>26248</v>
      </c>
      <c r="AF8486" s="126">
        <v>26221</v>
      </c>
    </row>
    <row r="8487" spans="2:32">
      <c r="B8487" s="127">
        <v>8449</v>
      </c>
      <c r="C8487" s="128">
        <v>8449</v>
      </c>
      <c r="D8487" s="129">
        <v>353</v>
      </c>
      <c r="E8487" s="130">
        <v>12</v>
      </c>
      <c r="F8487" s="131">
        <v>19</v>
      </c>
      <c r="G8487" s="132" t="s">
        <v>485</v>
      </c>
      <c r="H8487" s="133">
        <v>12</v>
      </c>
      <c r="I8487" s="128">
        <v>18</v>
      </c>
      <c r="J8487" s="129" t="s">
        <v>485</v>
      </c>
      <c r="K8487" s="134">
        <v>1</v>
      </c>
      <c r="L8487" s="108"/>
      <c r="M8487" s="81">
        <v>15804</v>
      </c>
      <c r="N8487" s="135">
        <v>15950</v>
      </c>
      <c r="O8487" s="136">
        <v>16529</v>
      </c>
      <c r="P8487" s="135">
        <v>16032</v>
      </c>
      <c r="Q8487" s="136">
        <v>16333</v>
      </c>
      <c r="R8487" s="135">
        <v>18803</v>
      </c>
      <c r="S8487" s="136">
        <v>18958</v>
      </c>
      <c r="T8487" s="135">
        <v>19418</v>
      </c>
      <c r="U8487" s="136">
        <v>19737</v>
      </c>
      <c r="V8487" s="135">
        <v>19247</v>
      </c>
      <c r="W8487" s="136">
        <v>21041</v>
      </c>
      <c r="X8487" s="135">
        <v>22670</v>
      </c>
      <c r="Y8487" s="136">
        <v>22996</v>
      </c>
      <c r="Z8487" s="135">
        <v>23029</v>
      </c>
      <c r="AA8487" s="136">
        <v>21677</v>
      </c>
      <c r="AB8487" s="135">
        <v>22272</v>
      </c>
      <c r="AC8487" s="136">
        <v>24280</v>
      </c>
      <c r="AD8487" s="135">
        <v>25347</v>
      </c>
      <c r="AE8487" s="137">
        <v>25359</v>
      </c>
      <c r="AF8487" s="138">
        <v>25162</v>
      </c>
    </row>
    <row r="8488" spans="2:32">
      <c r="B8488" s="114">
        <v>8450</v>
      </c>
      <c r="C8488" s="115">
        <v>8450</v>
      </c>
      <c r="D8488" s="116">
        <v>353</v>
      </c>
      <c r="E8488" s="117">
        <v>12</v>
      </c>
      <c r="F8488" s="118">
        <v>19</v>
      </c>
      <c r="G8488" s="119" t="s">
        <v>485</v>
      </c>
      <c r="H8488" s="120">
        <v>12</v>
      </c>
      <c r="I8488" s="115">
        <v>18</v>
      </c>
      <c r="J8488" s="116" t="s">
        <v>485</v>
      </c>
      <c r="K8488" s="121">
        <v>2</v>
      </c>
      <c r="L8488" s="108"/>
      <c r="M8488" s="122">
        <v>15326</v>
      </c>
      <c r="N8488" s="123">
        <v>15448</v>
      </c>
      <c r="O8488" s="124">
        <v>16020</v>
      </c>
      <c r="P8488" s="123">
        <v>15489</v>
      </c>
      <c r="Q8488" s="124">
        <v>15927</v>
      </c>
      <c r="R8488" s="123">
        <v>18402</v>
      </c>
      <c r="S8488" s="124">
        <v>18487</v>
      </c>
      <c r="T8488" s="123">
        <v>18936</v>
      </c>
      <c r="U8488" s="124">
        <v>19231</v>
      </c>
      <c r="V8488" s="123">
        <v>18895</v>
      </c>
      <c r="W8488" s="124">
        <v>20639</v>
      </c>
      <c r="X8488" s="123">
        <v>22243</v>
      </c>
      <c r="Y8488" s="124">
        <v>22486</v>
      </c>
      <c r="Z8488" s="123">
        <v>22422</v>
      </c>
      <c r="AA8488" s="124">
        <v>21072</v>
      </c>
      <c r="AB8488" s="123">
        <v>21860</v>
      </c>
      <c r="AC8488" s="124">
        <v>23807</v>
      </c>
      <c r="AD8488" s="123">
        <v>24763</v>
      </c>
      <c r="AE8488" s="125">
        <v>24640</v>
      </c>
      <c r="AF8488" s="126">
        <v>24495</v>
      </c>
    </row>
    <row r="8489" spans="2:32">
      <c r="B8489" s="127">
        <v>8451</v>
      </c>
      <c r="C8489" s="128">
        <v>8451</v>
      </c>
      <c r="D8489" s="129">
        <v>353</v>
      </c>
      <c r="E8489" s="130">
        <v>12</v>
      </c>
      <c r="F8489" s="131">
        <v>19</v>
      </c>
      <c r="G8489" s="132" t="s">
        <v>485</v>
      </c>
      <c r="H8489" s="133">
        <v>12</v>
      </c>
      <c r="I8489" s="128">
        <v>18</v>
      </c>
      <c r="J8489" s="129" t="s">
        <v>485</v>
      </c>
      <c r="K8489" s="134">
        <v>3</v>
      </c>
      <c r="L8489" s="108"/>
      <c r="M8489" s="81">
        <v>15121</v>
      </c>
      <c r="N8489" s="135">
        <v>15142</v>
      </c>
      <c r="O8489" s="136">
        <v>15698</v>
      </c>
      <c r="P8489" s="135">
        <v>15150</v>
      </c>
      <c r="Q8489" s="136">
        <v>15843</v>
      </c>
      <c r="R8489" s="135">
        <v>18243</v>
      </c>
      <c r="S8489" s="136">
        <v>18322</v>
      </c>
      <c r="T8489" s="135">
        <v>18709</v>
      </c>
      <c r="U8489" s="136">
        <v>19087</v>
      </c>
      <c r="V8489" s="135">
        <v>18809</v>
      </c>
      <c r="W8489" s="136">
        <v>20532</v>
      </c>
      <c r="X8489" s="135">
        <v>22057</v>
      </c>
      <c r="Y8489" s="136">
        <v>22220</v>
      </c>
      <c r="Z8489" s="135">
        <v>22174</v>
      </c>
      <c r="AA8489" s="136">
        <v>20810</v>
      </c>
      <c r="AB8489" s="135">
        <v>21661</v>
      </c>
      <c r="AC8489" s="136">
        <v>23592</v>
      </c>
      <c r="AD8489" s="135">
        <v>24409</v>
      </c>
      <c r="AE8489" s="137">
        <v>24329</v>
      </c>
      <c r="AF8489" s="138">
        <v>24182</v>
      </c>
    </row>
    <row r="8490" spans="2:32">
      <c r="B8490" s="114">
        <v>8452</v>
      </c>
      <c r="C8490" s="115">
        <v>8452</v>
      </c>
      <c r="D8490" s="116">
        <v>353</v>
      </c>
      <c r="E8490" s="117">
        <v>12</v>
      </c>
      <c r="F8490" s="118">
        <v>19</v>
      </c>
      <c r="G8490" s="119" t="s">
        <v>485</v>
      </c>
      <c r="H8490" s="120">
        <v>12</v>
      </c>
      <c r="I8490" s="115">
        <v>18</v>
      </c>
      <c r="J8490" s="116" t="s">
        <v>485</v>
      </c>
      <c r="K8490" s="121">
        <v>4</v>
      </c>
      <c r="L8490" s="108"/>
      <c r="M8490" s="122">
        <v>15044</v>
      </c>
      <c r="N8490" s="123">
        <v>15031</v>
      </c>
      <c r="O8490" s="124">
        <v>15501</v>
      </c>
      <c r="P8490" s="123">
        <v>14938</v>
      </c>
      <c r="Q8490" s="124">
        <v>15788</v>
      </c>
      <c r="R8490" s="123">
        <v>18131</v>
      </c>
      <c r="S8490" s="124">
        <v>18122</v>
      </c>
      <c r="T8490" s="123">
        <v>18467</v>
      </c>
      <c r="U8490" s="124">
        <v>18761</v>
      </c>
      <c r="V8490" s="123">
        <v>18624</v>
      </c>
      <c r="W8490" s="124">
        <v>20217</v>
      </c>
      <c r="X8490" s="123">
        <v>21660</v>
      </c>
      <c r="Y8490" s="124">
        <v>21664</v>
      </c>
      <c r="Z8490" s="123">
        <v>21548</v>
      </c>
      <c r="AA8490" s="124">
        <v>20232</v>
      </c>
      <c r="AB8490" s="123">
        <v>21217</v>
      </c>
      <c r="AC8490" s="124">
        <v>23005</v>
      </c>
      <c r="AD8490" s="123">
        <v>23642</v>
      </c>
      <c r="AE8490" s="125">
        <v>23563</v>
      </c>
      <c r="AF8490" s="126">
        <v>23400</v>
      </c>
    </row>
    <row r="8491" spans="2:32">
      <c r="B8491" s="127">
        <v>8453</v>
      </c>
      <c r="C8491" s="128">
        <v>8453</v>
      </c>
      <c r="D8491" s="129">
        <v>353</v>
      </c>
      <c r="E8491" s="130">
        <v>12</v>
      </c>
      <c r="F8491" s="131">
        <v>19</v>
      </c>
      <c r="G8491" s="132" t="s">
        <v>485</v>
      </c>
      <c r="H8491" s="133">
        <v>12</v>
      </c>
      <c r="I8491" s="128">
        <v>18</v>
      </c>
      <c r="J8491" s="129" t="s">
        <v>485</v>
      </c>
      <c r="K8491" s="134">
        <v>5</v>
      </c>
      <c r="L8491" s="108"/>
      <c r="M8491" s="81">
        <v>15164</v>
      </c>
      <c r="N8491" s="135">
        <v>15177</v>
      </c>
      <c r="O8491" s="136">
        <v>15376</v>
      </c>
      <c r="P8491" s="135">
        <v>14694</v>
      </c>
      <c r="Q8491" s="136">
        <v>15905</v>
      </c>
      <c r="R8491" s="135">
        <v>18165</v>
      </c>
      <c r="S8491" s="136">
        <v>18027</v>
      </c>
      <c r="T8491" s="135">
        <v>18411</v>
      </c>
      <c r="U8491" s="136">
        <v>18471</v>
      </c>
      <c r="V8491" s="135">
        <v>18536</v>
      </c>
      <c r="W8491" s="136">
        <v>19986</v>
      </c>
      <c r="X8491" s="135">
        <v>21369</v>
      </c>
      <c r="Y8491" s="136">
        <v>21111</v>
      </c>
      <c r="Z8491" s="135">
        <v>20836</v>
      </c>
      <c r="AA8491" s="136">
        <v>19557</v>
      </c>
      <c r="AB8491" s="135">
        <v>20877</v>
      </c>
      <c r="AC8491" s="136">
        <v>22456</v>
      </c>
      <c r="AD8491" s="135">
        <v>22849</v>
      </c>
      <c r="AE8491" s="137">
        <v>22887</v>
      </c>
      <c r="AF8491" s="138">
        <v>22488</v>
      </c>
    </row>
    <row r="8492" spans="2:32">
      <c r="B8492" s="114">
        <v>8454</v>
      </c>
      <c r="C8492" s="115">
        <v>8454</v>
      </c>
      <c r="D8492" s="116">
        <v>353</v>
      </c>
      <c r="E8492" s="117">
        <v>12</v>
      </c>
      <c r="F8492" s="118">
        <v>19</v>
      </c>
      <c r="G8492" s="119" t="s">
        <v>485</v>
      </c>
      <c r="H8492" s="120">
        <v>12</v>
      </c>
      <c r="I8492" s="115">
        <v>18</v>
      </c>
      <c r="J8492" s="116" t="s">
        <v>485</v>
      </c>
      <c r="K8492" s="121">
        <v>6</v>
      </c>
      <c r="L8492" s="108"/>
      <c r="M8492" s="122">
        <v>15656</v>
      </c>
      <c r="N8492" s="123">
        <v>15707</v>
      </c>
      <c r="O8492" s="124">
        <v>15317</v>
      </c>
      <c r="P8492" s="123">
        <v>14382</v>
      </c>
      <c r="Q8492" s="124">
        <v>16375</v>
      </c>
      <c r="R8492" s="123">
        <v>18541</v>
      </c>
      <c r="S8492" s="124">
        <v>18227</v>
      </c>
      <c r="T8492" s="123">
        <v>18679</v>
      </c>
      <c r="U8492" s="124">
        <v>18168</v>
      </c>
      <c r="V8492" s="123">
        <v>18661</v>
      </c>
      <c r="W8492" s="124">
        <v>20141</v>
      </c>
      <c r="X8492" s="123">
        <v>21378</v>
      </c>
      <c r="Y8492" s="124">
        <v>20768</v>
      </c>
      <c r="Z8492" s="123">
        <v>20084</v>
      </c>
      <c r="AA8492" s="124">
        <v>18746</v>
      </c>
      <c r="AB8492" s="123">
        <v>20784</v>
      </c>
      <c r="AC8492" s="124">
        <v>22283</v>
      </c>
      <c r="AD8492" s="123">
        <v>22267</v>
      </c>
      <c r="AE8492" s="125">
        <v>22445</v>
      </c>
      <c r="AF8492" s="126">
        <v>21535</v>
      </c>
    </row>
    <row r="8493" spans="2:32">
      <c r="B8493" s="127">
        <v>8455</v>
      </c>
      <c r="C8493" s="128">
        <v>8455</v>
      </c>
      <c r="D8493" s="129">
        <v>353</v>
      </c>
      <c r="E8493" s="130">
        <v>12</v>
      </c>
      <c r="F8493" s="131">
        <v>19</v>
      </c>
      <c r="G8493" s="132" t="s">
        <v>485</v>
      </c>
      <c r="H8493" s="133">
        <v>12</v>
      </c>
      <c r="I8493" s="128">
        <v>18</v>
      </c>
      <c r="J8493" s="129" t="s">
        <v>485</v>
      </c>
      <c r="K8493" s="134">
        <v>7</v>
      </c>
      <c r="L8493" s="108"/>
      <c r="M8493" s="81">
        <v>16856</v>
      </c>
      <c r="N8493" s="135">
        <v>16936</v>
      </c>
      <c r="O8493" s="136">
        <v>15844</v>
      </c>
      <c r="P8493" s="135">
        <v>14658</v>
      </c>
      <c r="Q8493" s="136">
        <v>17746</v>
      </c>
      <c r="R8493" s="135">
        <v>19740</v>
      </c>
      <c r="S8493" s="136">
        <v>19395</v>
      </c>
      <c r="T8493" s="135">
        <v>19859</v>
      </c>
      <c r="U8493" s="136">
        <v>18396</v>
      </c>
      <c r="V8493" s="135">
        <v>19904</v>
      </c>
      <c r="W8493" s="136">
        <v>20890</v>
      </c>
      <c r="X8493" s="135">
        <v>22212</v>
      </c>
      <c r="Y8493" s="136">
        <v>21590</v>
      </c>
      <c r="Z8493" s="135">
        <v>20149</v>
      </c>
      <c r="AA8493" s="136">
        <v>18584</v>
      </c>
      <c r="AB8493" s="135">
        <v>21731</v>
      </c>
      <c r="AC8493" s="136">
        <v>22662</v>
      </c>
      <c r="AD8493" s="135">
        <v>22944</v>
      </c>
      <c r="AE8493" s="137">
        <v>23019</v>
      </c>
      <c r="AF8493" s="138">
        <v>21476</v>
      </c>
    </row>
    <row r="8494" spans="2:32">
      <c r="B8494" s="114">
        <v>8456</v>
      </c>
      <c r="C8494" s="115">
        <v>8456</v>
      </c>
      <c r="D8494" s="116">
        <v>353</v>
      </c>
      <c r="E8494" s="117">
        <v>12</v>
      </c>
      <c r="F8494" s="118">
        <v>19</v>
      </c>
      <c r="G8494" s="119" t="s">
        <v>485</v>
      </c>
      <c r="H8494" s="120">
        <v>12</v>
      </c>
      <c r="I8494" s="115">
        <v>18</v>
      </c>
      <c r="J8494" s="116" t="s">
        <v>485</v>
      </c>
      <c r="K8494" s="121">
        <v>8</v>
      </c>
      <c r="L8494" s="108"/>
      <c r="M8494" s="122">
        <v>18226</v>
      </c>
      <c r="N8494" s="123">
        <v>18375</v>
      </c>
      <c r="O8494" s="124">
        <v>16882</v>
      </c>
      <c r="P8494" s="123">
        <v>15761</v>
      </c>
      <c r="Q8494" s="124">
        <v>19324</v>
      </c>
      <c r="R8494" s="123">
        <v>21071</v>
      </c>
      <c r="S8494" s="124">
        <v>20843</v>
      </c>
      <c r="T8494" s="123">
        <v>21298</v>
      </c>
      <c r="U8494" s="124">
        <v>19330</v>
      </c>
      <c r="V8494" s="123">
        <v>21520</v>
      </c>
      <c r="W8494" s="124">
        <v>21875</v>
      </c>
      <c r="X8494" s="123">
        <v>23299</v>
      </c>
      <c r="Y8494" s="124">
        <v>22877</v>
      </c>
      <c r="Z8494" s="123">
        <v>20949</v>
      </c>
      <c r="AA8494" s="124">
        <v>19523</v>
      </c>
      <c r="AB8494" s="123">
        <v>23207</v>
      </c>
      <c r="AC8494" s="124">
        <v>23523</v>
      </c>
      <c r="AD8494" s="123">
        <v>24153</v>
      </c>
      <c r="AE8494" s="125">
        <v>24265</v>
      </c>
      <c r="AF8494" s="126">
        <v>22236</v>
      </c>
    </row>
    <row r="8495" spans="2:32">
      <c r="B8495" s="127">
        <v>8457</v>
      </c>
      <c r="C8495" s="128">
        <v>8457</v>
      </c>
      <c r="D8495" s="129">
        <v>353</v>
      </c>
      <c r="E8495" s="130">
        <v>12</v>
      </c>
      <c r="F8495" s="131">
        <v>19</v>
      </c>
      <c r="G8495" s="132" t="s">
        <v>485</v>
      </c>
      <c r="H8495" s="133">
        <v>12</v>
      </c>
      <c r="I8495" s="128">
        <v>18</v>
      </c>
      <c r="J8495" s="129" t="s">
        <v>485</v>
      </c>
      <c r="K8495" s="134">
        <v>9</v>
      </c>
      <c r="L8495" s="108"/>
      <c r="M8495" s="81">
        <v>18603</v>
      </c>
      <c r="N8495" s="135">
        <v>18793</v>
      </c>
      <c r="O8495" s="136">
        <v>17530</v>
      </c>
      <c r="P8495" s="135">
        <v>16492</v>
      </c>
      <c r="Q8495" s="136">
        <v>19735</v>
      </c>
      <c r="R8495" s="135">
        <v>21348</v>
      </c>
      <c r="S8495" s="136">
        <v>21263</v>
      </c>
      <c r="T8495" s="135">
        <v>21727</v>
      </c>
      <c r="U8495" s="136">
        <v>19973</v>
      </c>
      <c r="V8495" s="135">
        <v>22013</v>
      </c>
      <c r="W8495" s="136">
        <v>22207</v>
      </c>
      <c r="X8495" s="135">
        <v>23457</v>
      </c>
      <c r="Y8495" s="136">
        <v>23163</v>
      </c>
      <c r="Z8495" s="135">
        <v>21492</v>
      </c>
      <c r="AA8495" s="136">
        <v>20136</v>
      </c>
      <c r="AB8495" s="135">
        <v>23558</v>
      </c>
      <c r="AC8495" s="136">
        <v>23760</v>
      </c>
      <c r="AD8495" s="135">
        <v>24408</v>
      </c>
      <c r="AE8495" s="137">
        <v>24619</v>
      </c>
      <c r="AF8495" s="138">
        <v>22743</v>
      </c>
    </row>
    <row r="8496" spans="2:32">
      <c r="B8496" s="114">
        <v>8458</v>
      </c>
      <c r="C8496" s="115">
        <v>8458</v>
      </c>
      <c r="D8496" s="116">
        <v>353</v>
      </c>
      <c r="E8496" s="117">
        <v>12</v>
      </c>
      <c r="F8496" s="118">
        <v>19</v>
      </c>
      <c r="G8496" s="119" t="s">
        <v>485</v>
      </c>
      <c r="H8496" s="120">
        <v>12</v>
      </c>
      <c r="I8496" s="115">
        <v>18</v>
      </c>
      <c r="J8496" s="116" t="s">
        <v>485</v>
      </c>
      <c r="K8496" s="121">
        <v>10</v>
      </c>
      <c r="L8496" s="108"/>
      <c r="M8496" s="122">
        <v>18301</v>
      </c>
      <c r="N8496" s="123">
        <v>18432</v>
      </c>
      <c r="O8496" s="124">
        <v>17543</v>
      </c>
      <c r="P8496" s="123">
        <v>16579</v>
      </c>
      <c r="Q8496" s="124">
        <v>19499</v>
      </c>
      <c r="R8496" s="123">
        <v>20989</v>
      </c>
      <c r="S8496" s="124">
        <v>20981</v>
      </c>
      <c r="T8496" s="123">
        <v>21342</v>
      </c>
      <c r="U8496" s="124">
        <v>20095</v>
      </c>
      <c r="V8496" s="123">
        <v>21737</v>
      </c>
      <c r="W8496" s="124">
        <v>22249</v>
      </c>
      <c r="X8496" s="123">
        <v>23153</v>
      </c>
      <c r="Y8496" s="124">
        <v>22929</v>
      </c>
      <c r="Z8496" s="123">
        <v>21645</v>
      </c>
      <c r="AA8496" s="124">
        <v>20400</v>
      </c>
      <c r="AB8496" s="123">
        <v>23313</v>
      </c>
      <c r="AC8496" s="124">
        <v>23884</v>
      </c>
      <c r="AD8496" s="123">
        <v>24199</v>
      </c>
      <c r="AE8496" s="125">
        <v>24423</v>
      </c>
      <c r="AF8496" s="126">
        <v>22937</v>
      </c>
    </row>
    <row r="8497" spans="2:32">
      <c r="B8497" s="127">
        <v>8459</v>
      </c>
      <c r="C8497" s="128">
        <v>8459</v>
      </c>
      <c r="D8497" s="129">
        <v>353</v>
      </c>
      <c r="E8497" s="130">
        <v>12</v>
      </c>
      <c r="F8497" s="131">
        <v>19</v>
      </c>
      <c r="G8497" s="132" t="s">
        <v>485</v>
      </c>
      <c r="H8497" s="133">
        <v>12</v>
      </c>
      <c r="I8497" s="128">
        <v>18</v>
      </c>
      <c r="J8497" s="129" t="s">
        <v>485</v>
      </c>
      <c r="K8497" s="134">
        <v>11</v>
      </c>
      <c r="L8497" s="108"/>
      <c r="M8497" s="81">
        <v>18200</v>
      </c>
      <c r="N8497" s="135">
        <v>18015</v>
      </c>
      <c r="O8497" s="136">
        <v>17317</v>
      </c>
      <c r="P8497" s="135">
        <v>16362</v>
      </c>
      <c r="Q8497" s="136">
        <v>19434</v>
      </c>
      <c r="R8497" s="135">
        <v>20459</v>
      </c>
      <c r="S8497" s="136">
        <v>20653</v>
      </c>
      <c r="T8497" s="135">
        <v>20636</v>
      </c>
      <c r="U8497" s="136">
        <v>20220</v>
      </c>
      <c r="V8497" s="135">
        <v>21111</v>
      </c>
      <c r="W8497" s="136">
        <v>22092</v>
      </c>
      <c r="X8497" s="135">
        <v>22538</v>
      </c>
      <c r="Y8497" s="136">
        <v>22511</v>
      </c>
      <c r="Z8497" s="135">
        <v>21747</v>
      </c>
      <c r="AA8497" s="136">
        <v>20656</v>
      </c>
      <c r="AB8497" s="135">
        <v>22707</v>
      </c>
      <c r="AC8497" s="136">
        <v>23794</v>
      </c>
      <c r="AD8497" s="135">
        <v>23827</v>
      </c>
      <c r="AE8497" s="137">
        <v>24369</v>
      </c>
      <c r="AF8497" s="138">
        <v>23076</v>
      </c>
    </row>
    <row r="8498" spans="2:32">
      <c r="B8498" s="114">
        <v>8460</v>
      </c>
      <c r="C8498" s="115">
        <v>8460</v>
      </c>
      <c r="D8498" s="116">
        <v>353</v>
      </c>
      <c r="E8498" s="117">
        <v>12</v>
      </c>
      <c r="F8498" s="118">
        <v>19</v>
      </c>
      <c r="G8498" s="119" t="s">
        <v>485</v>
      </c>
      <c r="H8498" s="120">
        <v>12</v>
      </c>
      <c r="I8498" s="115">
        <v>18</v>
      </c>
      <c r="J8498" s="116" t="s">
        <v>485</v>
      </c>
      <c r="K8498" s="121">
        <v>12</v>
      </c>
      <c r="L8498" s="108"/>
      <c r="M8498" s="122">
        <v>18132</v>
      </c>
      <c r="N8498" s="123">
        <v>17751</v>
      </c>
      <c r="O8498" s="124">
        <v>17087</v>
      </c>
      <c r="P8498" s="123">
        <v>16233</v>
      </c>
      <c r="Q8498" s="124">
        <v>19363</v>
      </c>
      <c r="R8498" s="123">
        <v>20064</v>
      </c>
      <c r="S8498" s="124">
        <v>20365</v>
      </c>
      <c r="T8498" s="123">
        <v>20142</v>
      </c>
      <c r="U8498" s="124">
        <v>20151</v>
      </c>
      <c r="V8498" s="123">
        <v>20617</v>
      </c>
      <c r="W8498" s="124">
        <v>21749</v>
      </c>
      <c r="X8498" s="123">
        <v>22047</v>
      </c>
      <c r="Y8498" s="124">
        <v>22053</v>
      </c>
      <c r="Z8498" s="123">
        <v>21547</v>
      </c>
      <c r="AA8498" s="124">
        <v>20761</v>
      </c>
      <c r="AB8498" s="123">
        <v>22036</v>
      </c>
      <c r="AC8498" s="124">
        <v>23278</v>
      </c>
      <c r="AD8498" s="123">
        <v>23392</v>
      </c>
      <c r="AE8498" s="125">
        <v>24269</v>
      </c>
      <c r="AF8498" s="126">
        <v>22883</v>
      </c>
    </row>
    <row r="8499" spans="2:32">
      <c r="B8499" s="127">
        <v>8461</v>
      </c>
      <c r="C8499" s="128">
        <v>8461</v>
      </c>
      <c r="D8499" s="129">
        <v>353</v>
      </c>
      <c r="E8499" s="130">
        <v>12</v>
      </c>
      <c r="F8499" s="131">
        <v>19</v>
      </c>
      <c r="G8499" s="132" t="s">
        <v>485</v>
      </c>
      <c r="H8499" s="133">
        <v>12</v>
      </c>
      <c r="I8499" s="128">
        <v>18</v>
      </c>
      <c r="J8499" s="129" t="s">
        <v>485</v>
      </c>
      <c r="K8499" s="134">
        <v>13</v>
      </c>
      <c r="L8499" s="108"/>
      <c r="M8499" s="81">
        <v>18151</v>
      </c>
      <c r="N8499" s="135">
        <v>17739</v>
      </c>
      <c r="O8499" s="136">
        <v>17087</v>
      </c>
      <c r="P8499" s="135">
        <v>16263</v>
      </c>
      <c r="Q8499" s="136">
        <v>19298</v>
      </c>
      <c r="R8499" s="135">
        <v>20037</v>
      </c>
      <c r="S8499" s="136">
        <v>20402</v>
      </c>
      <c r="T8499" s="135">
        <v>20094</v>
      </c>
      <c r="U8499" s="136">
        <v>20071</v>
      </c>
      <c r="V8499" s="135">
        <v>20502</v>
      </c>
      <c r="W8499" s="136">
        <v>21656</v>
      </c>
      <c r="X8499" s="135">
        <v>21991</v>
      </c>
      <c r="Y8499" s="136">
        <v>21976</v>
      </c>
      <c r="Z8499" s="135">
        <v>21390</v>
      </c>
      <c r="AA8499" s="136">
        <v>20743</v>
      </c>
      <c r="AB8499" s="135">
        <v>21842</v>
      </c>
      <c r="AC8499" s="136">
        <v>23093</v>
      </c>
      <c r="AD8499" s="135">
        <v>23333</v>
      </c>
      <c r="AE8499" s="137">
        <v>24200</v>
      </c>
      <c r="AF8499" s="138">
        <v>22709</v>
      </c>
    </row>
    <row r="8500" spans="2:32">
      <c r="B8500" s="114">
        <v>8462</v>
      </c>
      <c r="C8500" s="115">
        <v>8462</v>
      </c>
      <c r="D8500" s="116">
        <v>353</v>
      </c>
      <c r="E8500" s="117">
        <v>12</v>
      </c>
      <c r="F8500" s="118">
        <v>19</v>
      </c>
      <c r="G8500" s="119" t="s">
        <v>485</v>
      </c>
      <c r="H8500" s="120">
        <v>12</v>
      </c>
      <c r="I8500" s="115">
        <v>18</v>
      </c>
      <c r="J8500" s="116" t="s">
        <v>485</v>
      </c>
      <c r="K8500" s="121">
        <v>14</v>
      </c>
      <c r="L8500" s="108"/>
      <c r="M8500" s="122">
        <v>18281</v>
      </c>
      <c r="N8500" s="123">
        <v>17793</v>
      </c>
      <c r="O8500" s="124">
        <v>17067</v>
      </c>
      <c r="P8500" s="123">
        <v>16354</v>
      </c>
      <c r="Q8500" s="124">
        <v>19386</v>
      </c>
      <c r="R8500" s="123">
        <v>20199</v>
      </c>
      <c r="S8500" s="124">
        <v>20460</v>
      </c>
      <c r="T8500" s="123">
        <v>20168</v>
      </c>
      <c r="U8500" s="124">
        <v>19985</v>
      </c>
      <c r="V8500" s="123">
        <v>20618</v>
      </c>
      <c r="W8500" s="124">
        <v>21567</v>
      </c>
      <c r="X8500" s="123">
        <v>22132</v>
      </c>
      <c r="Y8500" s="124">
        <v>21965</v>
      </c>
      <c r="Z8500" s="123">
        <v>21335</v>
      </c>
      <c r="AA8500" s="124">
        <v>20748</v>
      </c>
      <c r="AB8500" s="123">
        <v>21793</v>
      </c>
      <c r="AC8500" s="124">
        <v>22810</v>
      </c>
      <c r="AD8500" s="123">
        <v>23296</v>
      </c>
      <c r="AE8500" s="125">
        <v>24147</v>
      </c>
      <c r="AF8500" s="126">
        <v>22625</v>
      </c>
    </row>
    <row r="8501" spans="2:32">
      <c r="B8501" s="127">
        <v>8463</v>
      </c>
      <c r="C8501" s="128">
        <v>8463</v>
      </c>
      <c r="D8501" s="129">
        <v>353</v>
      </c>
      <c r="E8501" s="130">
        <v>12</v>
      </c>
      <c r="F8501" s="131">
        <v>19</v>
      </c>
      <c r="G8501" s="132" t="s">
        <v>485</v>
      </c>
      <c r="H8501" s="133">
        <v>12</v>
      </c>
      <c r="I8501" s="128">
        <v>18</v>
      </c>
      <c r="J8501" s="129" t="s">
        <v>485</v>
      </c>
      <c r="K8501" s="134">
        <v>15</v>
      </c>
      <c r="L8501" s="108"/>
      <c r="M8501" s="81">
        <v>18327</v>
      </c>
      <c r="N8501" s="135">
        <v>18088</v>
      </c>
      <c r="O8501" s="136">
        <v>17357</v>
      </c>
      <c r="P8501" s="135">
        <v>16809</v>
      </c>
      <c r="Q8501" s="136">
        <v>19311</v>
      </c>
      <c r="R8501" s="135">
        <v>20622</v>
      </c>
      <c r="S8501" s="136">
        <v>20756</v>
      </c>
      <c r="T8501" s="135">
        <v>20526</v>
      </c>
      <c r="U8501" s="136">
        <v>19673</v>
      </c>
      <c r="V8501" s="135">
        <v>21060</v>
      </c>
      <c r="W8501" s="136">
        <v>21569</v>
      </c>
      <c r="X8501" s="135">
        <v>22586</v>
      </c>
      <c r="Y8501" s="136">
        <v>22323</v>
      </c>
      <c r="Z8501" s="135">
        <v>21135</v>
      </c>
      <c r="AA8501" s="136">
        <v>20555</v>
      </c>
      <c r="AB8501" s="135">
        <v>22117</v>
      </c>
      <c r="AC8501" s="136">
        <v>22658</v>
      </c>
      <c r="AD8501" s="135">
        <v>23626</v>
      </c>
      <c r="AE8501" s="137">
        <v>23750</v>
      </c>
      <c r="AF8501" s="138">
        <v>22403</v>
      </c>
    </row>
    <row r="8502" spans="2:32">
      <c r="B8502" s="114">
        <v>8464</v>
      </c>
      <c r="C8502" s="115">
        <v>8464</v>
      </c>
      <c r="D8502" s="116">
        <v>353</v>
      </c>
      <c r="E8502" s="117">
        <v>12</v>
      </c>
      <c r="F8502" s="118">
        <v>19</v>
      </c>
      <c r="G8502" s="119" t="s">
        <v>485</v>
      </c>
      <c r="H8502" s="120">
        <v>12</v>
      </c>
      <c r="I8502" s="115">
        <v>18</v>
      </c>
      <c r="J8502" s="116" t="s">
        <v>485</v>
      </c>
      <c r="K8502" s="121">
        <v>16</v>
      </c>
      <c r="L8502" s="108"/>
      <c r="M8502" s="122">
        <v>18619</v>
      </c>
      <c r="N8502" s="123">
        <v>18448</v>
      </c>
      <c r="O8502" s="124">
        <v>17658</v>
      </c>
      <c r="P8502" s="123">
        <v>17223</v>
      </c>
      <c r="Q8502" s="124">
        <v>19383</v>
      </c>
      <c r="R8502" s="123">
        <v>20956</v>
      </c>
      <c r="S8502" s="124">
        <v>20885</v>
      </c>
      <c r="T8502" s="123">
        <v>20712</v>
      </c>
      <c r="U8502" s="124">
        <v>19516</v>
      </c>
      <c r="V8502" s="123">
        <v>21206</v>
      </c>
      <c r="W8502" s="124">
        <v>21800</v>
      </c>
      <c r="X8502" s="123">
        <v>22792</v>
      </c>
      <c r="Y8502" s="124">
        <v>22422</v>
      </c>
      <c r="Z8502" s="123">
        <v>20944</v>
      </c>
      <c r="AA8502" s="124">
        <v>20483</v>
      </c>
      <c r="AB8502" s="123">
        <v>22287</v>
      </c>
      <c r="AC8502" s="124">
        <v>22924</v>
      </c>
      <c r="AD8502" s="123">
        <v>23672</v>
      </c>
      <c r="AE8502" s="125">
        <v>23452</v>
      </c>
      <c r="AF8502" s="126">
        <v>22179</v>
      </c>
    </row>
    <row r="8503" spans="2:32">
      <c r="B8503" s="127">
        <v>8465</v>
      </c>
      <c r="C8503" s="128">
        <v>8465</v>
      </c>
      <c r="D8503" s="129">
        <v>353</v>
      </c>
      <c r="E8503" s="130">
        <v>12</v>
      </c>
      <c r="F8503" s="131">
        <v>19</v>
      </c>
      <c r="G8503" s="132" t="s">
        <v>485</v>
      </c>
      <c r="H8503" s="133">
        <v>12</v>
      </c>
      <c r="I8503" s="128">
        <v>18</v>
      </c>
      <c r="J8503" s="129" t="s">
        <v>485</v>
      </c>
      <c r="K8503" s="134">
        <v>17</v>
      </c>
      <c r="L8503" s="108"/>
      <c r="M8503" s="81">
        <v>19541</v>
      </c>
      <c r="N8503" s="135">
        <v>19188</v>
      </c>
      <c r="O8503" s="136">
        <v>18472</v>
      </c>
      <c r="P8503" s="135">
        <v>18193</v>
      </c>
      <c r="Q8503" s="136">
        <v>20327</v>
      </c>
      <c r="R8503" s="135">
        <v>21770</v>
      </c>
      <c r="S8503" s="136">
        <v>21663</v>
      </c>
      <c r="T8503" s="135">
        <v>21429</v>
      </c>
      <c r="U8503" s="136">
        <v>20218</v>
      </c>
      <c r="V8503" s="135">
        <v>22026</v>
      </c>
      <c r="W8503" s="136">
        <v>22560</v>
      </c>
      <c r="X8503" s="135">
        <v>23488</v>
      </c>
      <c r="Y8503" s="136">
        <v>23308</v>
      </c>
      <c r="Z8503" s="135">
        <v>21686</v>
      </c>
      <c r="AA8503" s="136">
        <v>21393</v>
      </c>
      <c r="AB8503" s="135">
        <v>23342</v>
      </c>
      <c r="AC8503" s="136">
        <v>23990</v>
      </c>
      <c r="AD8503" s="135">
        <v>24558</v>
      </c>
      <c r="AE8503" s="137">
        <v>24266</v>
      </c>
      <c r="AF8503" s="138">
        <v>22944</v>
      </c>
    </row>
    <row r="8504" spans="2:32">
      <c r="B8504" s="114">
        <v>8466</v>
      </c>
      <c r="C8504" s="115">
        <v>8466</v>
      </c>
      <c r="D8504" s="116">
        <v>353</v>
      </c>
      <c r="E8504" s="117">
        <v>12</v>
      </c>
      <c r="F8504" s="118">
        <v>19</v>
      </c>
      <c r="G8504" s="119" t="s">
        <v>485</v>
      </c>
      <c r="H8504" s="120">
        <v>12</v>
      </c>
      <c r="I8504" s="115">
        <v>18</v>
      </c>
      <c r="J8504" s="116" t="s">
        <v>485</v>
      </c>
      <c r="K8504" s="121">
        <v>18</v>
      </c>
      <c r="L8504" s="108"/>
      <c r="M8504" s="122">
        <v>20447</v>
      </c>
      <c r="N8504" s="123">
        <v>20111</v>
      </c>
      <c r="O8504" s="124">
        <v>19396</v>
      </c>
      <c r="P8504" s="123">
        <v>19479</v>
      </c>
      <c r="Q8504" s="124">
        <v>21291</v>
      </c>
      <c r="R8504" s="123">
        <v>22545</v>
      </c>
      <c r="S8504" s="124">
        <v>22493</v>
      </c>
      <c r="T8504" s="123">
        <v>22282</v>
      </c>
      <c r="U8504" s="124">
        <v>21117</v>
      </c>
      <c r="V8504" s="123">
        <v>23072</v>
      </c>
      <c r="W8504" s="124">
        <v>23144</v>
      </c>
      <c r="X8504" s="123">
        <v>24287</v>
      </c>
      <c r="Y8504" s="124">
        <v>24401</v>
      </c>
      <c r="Z8504" s="123">
        <v>22773</v>
      </c>
      <c r="AA8504" s="124">
        <v>22846</v>
      </c>
      <c r="AB8504" s="123">
        <v>24807</v>
      </c>
      <c r="AC8504" s="124">
        <v>24992</v>
      </c>
      <c r="AD8504" s="123">
        <v>25774</v>
      </c>
      <c r="AE8504" s="125">
        <v>25518</v>
      </c>
      <c r="AF8504" s="126">
        <v>24104</v>
      </c>
    </row>
    <row r="8505" spans="2:32">
      <c r="B8505" s="127">
        <v>8467</v>
      </c>
      <c r="C8505" s="128">
        <v>8467</v>
      </c>
      <c r="D8505" s="129">
        <v>353</v>
      </c>
      <c r="E8505" s="130">
        <v>12</v>
      </c>
      <c r="F8505" s="131">
        <v>19</v>
      </c>
      <c r="G8505" s="132" t="s">
        <v>485</v>
      </c>
      <c r="H8505" s="133">
        <v>12</v>
      </c>
      <c r="I8505" s="128">
        <v>18</v>
      </c>
      <c r="J8505" s="129" t="s">
        <v>485</v>
      </c>
      <c r="K8505" s="134">
        <v>19</v>
      </c>
      <c r="L8505" s="108"/>
      <c r="M8505" s="81">
        <v>20097</v>
      </c>
      <c r="N8505" s="135">
        <v>19906</v>
      </c>
      <c r="O8505" s="136">
        <v>18995</v>
      </c>
      <c r="P8505" s="135">
        <v>19359</v>
      </c>
      <c r="Q8505" s="136">
        <v>21139</v>
      </c>
      <c r="R8505" s="135">
        <v>22187</v>
      </c>
      <c r="S8505" s="136">
        <v>22270</v>
      </c>
      <c r="T8505" s="135">
        <v>22215</v>
      </c>
      <c r="U8505" s="136">
        <v>20960</v>
      </c>
      <c r="V8505" s="135">
        <v>23038</v>
      </c>
      <c r="W8505" s="136">
        <v>23318</v>
      </c>
      <c r="X8505" s="135">
        <v>24327</v>
      </c>
      <c r="Y8505" s="136">
        <v>24469</v>
      </c>
      <c r="Z8505" s="135">
        <v>22956</v>
      </c>
      <c r="AA8505" s="136">
        <v>23138</v>
      </c>
      <c r="AB8505" s="135">
        <v>25071</v>
      </c>
      <c r="AC8505" s="136">
        <v>25412</v>
      </c>
      <c r="AD8505" s="135">
        <v>26027</v>
      </c>
      <c r="AE8505" s="137">
        <v>25987</v>
      </c>
      <c r="AF8505" s="138">
        <v>24414</v>
      </c>
    </row>
    <row r="8506" spans="2:32">
      <c r="B8506" s="114">
        <v>8468</v>
      </c>
      <c r="C8506" s="115">
        <v>8468</v>
      </c>
      <c r="D8506" s="116">
        <v>353</v>
      </c>
      <c r="E8506" s="117">
        <v>12</v>
      </c>
      <c r="F8506" s="118">
        <v>19</v>
      </c>
      <c r="G8506" s="119" t="s">
        <v>485</v>
      </c>
      <c r="H8506" s="120">
        <v>12</v>
      </c>
      <c r="I8506" s="115">
        <v>18</v>
      </c>
      <c r="J8506" s="116" t="s">
        <v>485</v>
      </c>
      <c r="K8506" s="121">
        <v>20</v>
      </c>
      <c r="L8506" s="108"/>
      <c r="M8506" s="122">
        <v>19731</v>
      </c>
      <c r="N8506" s="123">
        <v>19658</v>
      </c>
      <c r="O8506" s="124">
        <v>18733</v>
      </c>
      <c r="P8506" s="123">
        <v>19180</v>
      </c>
      <c r="Q8506" s="124">
        <v>21014</v>
      </c>
      <c r="R8506" s="123">
        <v>22057</v>
      </c>
      <c r="S8506" s="124">
        <v>22101</v>
      </c>
      <c r="T8506" s="123">
        <v>22153</v>
      </c>
      <c r="U8506" s="124">
        <v>20921</v>
      </c>
      <c r="V8506" s="123">
        <v>23003</v>
      </c>
      <c r="W8506" s="124">
        <v>23574</v>
      </c>
      <c r="X8506" s="123">
        <v>24636</v>
      </c>
      <c r="Y8506" s="124">
        <v>24834</v>
      </c>
      <c r="Z8506" s="123">
        <v>23301</v>
      </c>
      <c r="AA8506" s="124">
        <v>23516</v>
      </c>
      <c r="AB8506" s="123">
        <v>25417</v>
      </c>
      <c r="AC8506" s="124">
        <v>26016</v>
      </c>
      <c r="AD8506" s="123">
        <v>26612</v>
      </c>
      <c r="AE8506" s="125">
        <v>26500</v>
      </c>
      <c r="AF8506" s="126">
        <v>24917</v>
      </c>
    </row>
    <row r="8507" spans="2:32">
      <c r="B8507" s="127">
        <v>8469</v>
      </c>
      <c r="C8507" s="128">
        <v>8469</v>
      </c>
      <c r="D8507" s="129">
        <v>353</v>
      </c>
      <c r="E8507" s="130">
        <v>12</v>
      </c>
      <c r="F8507" s="131">
        <v>19</v>
      </c>
      <c r="G8507" s="132" t="s">
        <v>485</v>
      </c>
      <c r="H8507" s="133">
        <v>12</v>
      </c>
      <c r="I8507" s="128">
        <v>18</v>
      </c>
      <c r="J8507" s="129" t="s">
        <v>485</v>
      </c>
      <c r="K8507" s="134">
        <v>21</v>
      </c>
      <c r="L8507" s="108"/>
      <c r="M8507" s="81">
        <v>19407</v>
      </c>
      <c r="N8507" s="135">
        <v>19430</v>
      </c>
      <c r="O8507" s="136">
        <v>18497</v>
      </c>
      <c r="P8507" s="135">
        <v>19110</v>
      </c>
      <c r="Q8507" s="136">
        <v>20924</v>
      </c>
      <c r="R8507" s="135">
        <v>21913</v>
      </c>
      <c r="S8507" s="136">
        <v>21988</v>
      </c>
      <c r="T8507" s="135">
        <v>22190</v>
      </c>
      <c r="U8507" s="136">
        <v>21001</v>
      </c>
      <c r="V8507" s="135">
        <v>23141</v>
      </c>
      <c r="W8507" s="136">
        <v>23826</v>
      </c>
      <c r="X8507" s="135">
        <v>24998</v>
      </c>
      <c r="Y8507" s="136">
        <v>25258</v>
      </c>
      <c r="Z8507" s="135">
        <v>23801</v>
      </c>
      <c r="AA8507" s="136">
        <v>24064</v>
      </c>
      <c r="AB8507" s="135">
        <v>25929</v>
      </c>
      <c r="AC8507" s="136">
        <v>26689</v>
      </c>
      <c r="AD8507" s="135">
        <v>27296</v>
      </c>
      <c r="AE8507" s="137">
        <v>27307</v>
      </c>
      <c r="AF8507" s="138">
        <v>25650</v>
      </c>
    </row>
    <row r="8508" spans="2:32">
      <c r="B8508" s="114">
        <v>8470</v>
      </c>
      <c r="C8508" s="115">
        <v>8470</v>
      </c>
      <c r="D8508" s="116">
        <v>353</v>
      </c>
      <c r="E8508" s="117">
        <v>12</v>
      </c>
      <c r="F8508" s="118">
        <v>19</v>
      </c>
      <c r="G8508" s="119" t="s">
        <v>485</v>
      </c>
      <c r="H8508" s="120">
        <v>12</v>
      </c>
      <c r="I8508" s="115">
        <v>18</v>
      </c>
      <c r="J8508" s="116" t="s">
        <v>485</v>
      </c>
      <c r="K8508" s="121">
        <v>22</v>
      </c>
      <c r="L8508" s="108"/>
      <c r="M8508" s="122">
        <v>18700</v>
      </c>
      <c r="N8508" s="123">
        <v>18880</v>
      </c>
      <c r="O8508" s="124">
        <v>18101</v>
      </c>
      <c r="P8508" s="123">
        <v>18645</v>
      </c>
      <c r="Q8508" s="124">
        <v>20140</v>
      </c>
      <c r="R8508" s="123">
        <v>21398</v>
      </c>
      <c r="S8508" s="124">
        <v>21505</v>
      </c>
      <c r="T8508" s="123">
        <v>21850</v>
      </c>
      <c r="U8508" s="124">
        <v>20807</v>
      </c>
      <c r="V8508" s="123">
        <v>22581</v>
      </c>
      <c r="W8508" s="124">
        <v>23646</v>
      </c>
      <c r="X8508" s="123">
        <v>24833</v>
      </c>
      <c r="Y8508" s="124">
        <v>25095</v>
      </c>
      <c r="Z8508" s="123">
        <v>23905</v>
      </c>
      <c r="AA8508" s="124">
        <v>23969</v>
      </c>
      <c r="AB8508" s="123">
        <v>25525</v>
      </c>
      <c r="AC8508" s="124">
        <v>26706</v>
      </c>
      <c r="AD8508" s="123">
        <v>27315</v>
      </c>
      <c r="AE8508" s="125">
        <v>27412</v>
      </c>
      <c r="AF8508" s="126">
        <v>25892</v>
      </c>
    </row>
    <row r="8509" spans="2:32">
      <c r="B8509" s="127">
        <v>8471</v>
      </c>
      <c r="C8509" s="128">
        <v>8471</v>
      </c>
      <c r="D8509" s="129">
        <v>353</v>
      </c>
      <c r="E8509" s="130">
        <v>12</v>
      </c>
      <c r="F8509" s="131">
        <v>19</v>
      </c>
      <c r="G8509" s="132" t="s">
        <v>485</v>
      </c>
      <c r="H8509" s="133">
        <v>12</v>
      </c>
      <c r="I8509" s="128">
        <v>18</v>
      </c>
      <c r="J8509" s="129" t="s">
        <v>485</v>
      </c>
      <c r="K8509" s="134">
        <v>23</v>
      </c>
      <c r="L8509" s="108"/>
      <c r="M8509" s="81">
        <v>17727</v>
      </c>
      <c r="N8509" s="135">
        <v>17870</v>
      </c>
      <c r="O8509" s="136">
        <v>17422</v>
      </c>
      <c r="P8509" s="135">
        <v>17798</v>
      </c>
      <c r="Q8509" s="136">
        <v>19141</v>
      </c>
      <c r="R8509" s="135">
        <v>20542</v>
      </c>
      <c r="S8509" s="136">
        <v>20769</v>
      </c>
      <c r="T8509" s="135">
        <v>21068</v>
      </c>
      <c r="U8509" s="136">
        <v>20401</v>
      </c>
      <c r="V8509" s="135">
        <v>21706</v>
      </c>
      <c r="W8509" s="136">
        <v>22950</v>
      </c>
      <c r="X8509" s="135">
        <v>24193</v>
      </c>
      <c r="Y8509" s="136">
        <v>24579</v>
      </c>
      <c r="Z8509" s="135">
        <v>23650</v>
      </c>
      <c r="AA8509" s="136">
        <v>23497</v>
      </c>
      <c r="AB8509" s="135">
        <v>24746</v>
      </c>
      <c r="AC8509" s="136">
        <v>26146</v>
      </c>
      <c r="AD8509" s="135">
        <v>26888</v>
      </c>
      <c r="AE8509" s="137">
        <v>26998</v>
      </c>
      <c r="AF8509" s="138">
        <v>25709</v>
      </c>
    </row>
    <row r="8510" spans="2:32">
      <c r="B8510" s="114">
        <v>8472</v>
      </c>
      <c r="C8510" s="115">
        <v>8472</v>
      </c>
      <c r="D8510" s="116">
        <v>353</v>
      </c>
      <c r="E8510" s="117">
        <v>12</v>
      </c>
      <c r="F8510" s="118">
        <v>19</v>
      </c>
      <c r="G8510" s="119" t="s">
        <v>485</v>
      </c>
      <c r="H8510" s="120">
        <v>12</v>
      </c>
      <c r="I8510" s="115">
        <v>18</v>
      </c>
      <c r="J8510" s="116" t="s">
        <v>485</v>
      </c>
      <c r="K8510" s="121">
        <v>24</v>
      </c>
      <c r="L8510" s="108"/>
      <c r="M8510" s="122">
        <v>16581</v>
      </c>
      <c r="N8510" s="123">
        <v>16708</v>
      </c>
      <c r="O8510" s="124">
        <v>16583</v>
      </c>
      <c r="P8510" s="123">
        <v>16836</v>
      </c>
      <c r="Q8510" s="124">
        <v>17909</v>
      </c>
      <c r="R8510" s="123">
        <v>19571</v>
      </c>
      <c r="S8510" s="124">
        <v>19811</v>
      </c>
      <c r="T8510" s="123">
        <v>20101</v>
      </c>
      <c r="U8510" s="124">
        <v>19679</v>
      </c>
      <c r="V8510" s="123">
        <v>20755</v>
      </c>
      <c r="W8510" s="124">
        <v>22038</v>
      </c>
      <c r="X8510" s="123">
        <v>23405</v>
      </c>
      <c r="Y8510" s="124">
        <v>23775</v>
      </c>
      <c r="Z8510" s="123">
        <v>23013</v>
      </c>
      <c r="AA8510" s="124">
        <v>22658</v>
      </c>
      <c r="AB8510" s="123">
        <v>23819</v>
      </c>
      <c r="AC8510" s="124">
        <v>25290</v>
      </c>
      <c r="AD8510" s="123">
        <v>26141</v>
      </c>
      <c r="AE8510" s="125">
        <v>26125</v>
      </c>
      <c r="AF8510" s="126">
        <v>25121</v>
      </c>
    </row>
    <row r="8511" spans="2:32">
      <c r="B8511" s="127">
        <v>8473</v>
      </c>
      <c r="C8511" s="128">
        <v>8473</v>
      </c>
      <c r="D8511" s="129">
        <v>354</v>
      </c>
      <c r="E8511" s="130">
        <v>12</v>
      </c>
      <c r="F8511" s="131">
        <v>20</v>
      </c>
      <c r="G8511" s="132" t="s">
        <v>485</v>
      </c>
      <c r="H8511" s="133">
        <v>12</v>
      </c>
      <c r="I8511" s="128">
        <v>19</v>
      </c>
      <c r="J8511" s="129" t="s">
        <v>485</v>
      </c>
      <c r="K8511" s="134">
        <v>1</v>
      </c>
      <c r="L8511" s="108"/>
      <c r="M8511" s="81">
        <v>15127</v>
      </c>
      <c r="N8511" s="135">
        <v>15612</v>
      </c>
      <c r="O8511" s="136">
        <v>15418</v>
      </c>
      <c r="P8511" s="135">
        <v>15866</v>
      </c>
      <c r="Q8511" s="136">
        <v>17094</v>
      </c>
      <c r="R8511" s="135">
        <v>18131</v>
      </c>
      <c r="S8511" s="136">
        <v>18653</v>
      </c>
      <c r="T8511" s="135">
        <v>19078</v>
      </c>
      <c r="U8511" s="136">
        <v>18346</v>
      </c>
      <c r="V8511" s="135">
        <v>20226</v>
      </c>
      <c r="W8511" s="136">
        <v>21272</v>
      </c>
      <c r="X8511" s="135">
        <v>22130</v>
      </c>
      <c r="Y8511" s="136">
        <v>22580</v>
      </c>
      <c r="Z8511" s="135">
        <v>21022</v>
      </c>
      <c r="AA8511" s="136">
        <v>21689</v>
      </c>
      <c r="AB8511" s="135">
        <v>23688</v>
      </c>
      <c r="AC8511" s="136">
        <v>24373</v>
      </c>
      <c r="AD8511" s="135">
        <v>24957</v>
      </c>
      <c r="AE8511" s="137">
        <v>24794</v>
      </c>
      <c r="AF8511" s="138">
        <v>22897</v>
      </c>
    </row>
    <row r="8512" spans="2:32">
      <c r="B8512" s="114">
        <v>8474</v>
      </c>
      <c r="C8512" s="115">
        <v>8474</v>
      </c>
      <c r="D8512" s="116">
        <v>354</v>
      </c>
      <c r="E8512" s="117">
        <v>12</v>
      </c>
      <c r="F8512" s="118">
        <v>20</v>
      </c>
      <c r="G8512" s="119" t="s">
        <v>485</v>
      </c>
      <c r="H8512" s="120">
        <v>12</v>
      </c>
      <c r="I8512" s="115">
        <v>19</v>
      </c>
      <c r="J8512" s="116" t="s">
        <v>485</v>
      </c>
      <c r="K8512" s="121">
        <v>2</v>
      </c>
      <c r="L8512" s="108"/>
      <c r="M8512" s="122">
        <v>14664</v>
      </c>
      <c r="N8512" s="123">
        <v>15113</v>
      </c>
      <c r="O8512" s="124">
        <v>14882</v>
      </c>
      <c r="P8512" s="123">
        <v>15493</v>
      </c>
      <c r="Q8512" s="124">
        <v>16668</v>
      </c>
      <c r="R8512" s="123">
        <v>17669</v>
      </c>
      <c r="S8512" s="124">
        <v>18191</v>
      </c>
      <c r="T8512" s="123">
        <v>18639</v>
      </c>
      <c r="U8512" s="124">
        <v>17884</v>
      </c>
      <c r="V8512" s="123">
        <v>19870</v>
      </c>
      <c r="W8512" s="124">
        <v>20839</v>
      </c>
      <c r="X8512" s="123">
        <v>21645</v>
      </c>
      <c r="Y8512" s="124">
        <v>21952</v>
      </c>
      <c r="Z8512" s="123">
        <v>20434</v>
      </c>
      <c r="AA8512" s="124">
        <v>21292</v>
      </c>
      <c r="AB8512" s="123">
        <v>23228</v>
      </c>
      <c r="AC8512" s="124">
        <v>23839</v>
      </c>
      <c r="AD8512" s="123">
        <v>24254</v>
      </c>
      <c r="AE8512" s="125">
        <v>24134</v>
      </c>
      <c r="AF8512" s="126">
        <v>22264</v>
      </c>
    </row>
    <row r="8513" spans="2:32">
      <c r="B8513" s="127">
        <v>8475</v>
      </c>
      <c r="C8513" s="128">
        <v>8475</v>
      </c>
      <c r="D8513" s="129">
        <v>354</v>
      </c>
      <c r="E8513" s="130">
        <v>12</v>
      </c>
      <c r="F8513" s="131">
        <v>20</v>
      </c>
      <c r="G8513" s="132" t="s">
        <v>485</v>
      </c>
      <c r="H8513" s="133">
        <v>12</v>
      </c>
      <c r="I8513" s="128">
        <v>19</v>
      </c>
      <c r="J8513" s="129" t="s">
        <v>485</v>
      </c>
      <c r="K8513" s="134">
        <v>3</v>
      </c>
      <c r="L8513" s="108"/>
      <c r="M8513" s="81">
        <v>14439</v>
      </c>
      <c r="N8513" s="135">
        <v>14762</v>
      </c>
      <c r="O8513" s="136">
        <v>14519</v>
      </c>
      <c r="P8513" s="135">
        <v>15315</v>
      </c>
      <c r="Q8513" s="136">
        <v>16519</v>
      </c>
      <c r="R8513" s="135">
        <v>17489</v>
      </c>
      <c r="S8513" s="136">
        <v>17949</v>
      </c>
      <c r="T8513" s="135">
        <v>18390</v>
      </c>
      <c r="U8513" s="136">
        <v>17632</v>
      </c>
      <c r="V8513" s="135">
        <v>19779</v>
      </c>
      <c r="W8513" s="136">
        <v>20658</v>
      </c>
      <c r="X8513" s="135">
        <v>21415</v>
      </c>
      <c r="Y8513" s="136">
        <v>21732</v>
      </c>
      <c r="Z8513" s="135">
        <v>20188</v>
      </c>
      <c r="AA8513" s="136">
        <v>21105</v>
      </c>
      <c r="AB8513" s="135">
        <v>23020</v>
      </c>
      <c r="AC8513" s="136">
        <v>23546</v>
      </c>
      <c r="AD8513" s="135">
        <v>23945</v>
      </c>
      <c r="AE8513" s="137">
        <v>23824</v>
      </c>
      <c r="AF8513" s="138">
        <v>21965</v>
      </c>
    </row>
    <row r="8514" spans="2:32">
      <c r="B8514" s="114">
        <v>8476</v>
      </c>
      <c r="C8514" s="115">
        <v>8476</v>
      </c>
      <c r="D8514" s="116">
        <v>354</v>
      </c>
      <c r="E8514" s="117">
        <v>12</v>
      </c>
      <c r="F8514" s="118">
        <v>20</v>
      </c>
      <c r="G8514" s="119" t="s">
        <v>485</v>
      </c>
      <c r="H8514" s="120">
        <v>12</v>
      </c>
      <c r="I8514" s="115">
        <v>19</v>
      </c>
      <c r="J8514" s="116" t="s">
        <v>485</v>
      </c>
      <c r="K8514" s="121">
        <v>4</v>
      </c>
      <c r="L8514" s="108"/>
      <c r="M8514" s="122">
        <v>14353</v>
      </c>
      <c r="N8514" s="123">
        <v>14573</v>
      </c>
      <c r="O8514" s="124">
        <v>14318</v>
      </c>
      <c r="P8514" s="123">
        <v>15264</v>
      </c>
      <c r="Q8514" s="124">
        <v>16427</v>
      </c>
      <c r="R8514" s="123">
        <v>17320</v>
      </c>
      <c r="S8514" s="124">
        <v>17759</v>
      </c>
      <c r="T8514" s="123">
        <v>18107</v>
      </c>
      <c r="U8514" s="124">
        <v>17335</v>
      </c>
      <c r="V8514" s="123">
        <v>19532</v>
      </c>
      <c r="W8514" s="124">
        <v>20325</v>
      </c>
      <c r="X8514" s="123">
        <v>20922</v>
      </c>
      <c r="Y8514" s="124">
        <v>21200</v>
      </c>
      <c r="Z8514" s="123">
        <v>19653</v>
      </c>
      <c r="AA8514" s="124">
        <v>20698</v>
      </c>
      <c r="AB8514" s="123">
        <v>22468</v>
      </c>
      <c r="AC8514" s="124">
        <v>22949</v>
      </c>
      <c r="AD8514" s="123">
        <v>23201</v>
      </c>
      <c r="AE8514" s="125">
        <v>23050</v>
      </c>
      <c r="AF8514" s="126">
        <v>21298</v>
      </c>
    </row>
    <row r="8515" spans="2:32">
      <c r="B8515" s="127">
        <v>8477</v>
      </c>
      <c r="C8515" s="128">
        <v>8477</v>
      </c>
      <c r="D8515" s="129">
        <v>354</v>
      </c>
      <c r="E8515" s="130">
        <v>12</v>
      </c>
      <c r="F8515" s="131">
        <v>20</v>
      </c>
      <c r="G8515" s="132" t="s">
        <v>485</v>
      </c>
      <c r="H8515" s="133">
        <v>12</v>
      </c>
      <c r="I8515" s="128">
        <v>19</v>
      </c>
      <c r="J8515" s="129" t="s">
        <v>485</v>
      </c>
      <c r="K8515" s="134">
        <v>5</v>
      </c>
      <c r="L8515" s="108"/>
      <c r="M8515" s="81">
        <v>14419</v>
      </c>
      <c r="N8515" s="135">
        <v>14439</v>
      </c>
      <c r="O8515" s="136">
        <v>14072</v>
      </c>
      <c r="P8515" s="135">
        <v>15371</v>
      </c>
      <c r="Q8515" s="136">
        <v>16539</v>
      </c>
      <c r="R8515" s="135">
        <v>17254</v>
      </c>
      <c r="S8515" s="136">
        <v>17736</v>
      </c>
      <c r="T8515" s="135">
        <v>17843</v>
      </c>
      <c r="U8515" s="136">
        <v>16926</v>
      </c>
      <c r="V8515" s="135">
        <v>19349</v>
      </c>
      <c r="W8515" s="136">
        <v>20023</v>
      </c>
      <c r="X8515" s="135">
        <v>20447</v>
      </c>
      <c r="Y8515" s="136">
        <v>20777</v>
      </c>
      <c r="Z8515" s="135">
        <v>19019</v>
      </c>
      <c r="AA8515" s="136">
        <v>20390</v>
      </c>
      <c r="AB8515" s="135">
        <v>21952</v>
      </c>
      <c r="AC8515" s="136">
        <v>22334</v>
      </c>
      <c r="AD8515" s="135">
        <v>22536</v>
      </c>
      <c r="AE8515" s="137">
        <v>22146</v>
      </c>
      <c r="AF8515" s="138">
        <v>20503</v>
      </c>
    </row>
    <row r="8516" spans="2:32">
      <c r="B8516" s="114">
        <v>8478</v>
      </c>
      <c r="C8516" s="115">
        <v>8478</v>
      </c>
      <c r="D8516" s="116">
        <v>354</v>
      </c>
      <c r="E8516" s="117">
        <v>12</v>
      </c>
      <c r="F8516" s="118">
        <v>20</v>
      </c>
      <c r="G8516" s="119" t="s">
        <v>485</v>
      </c>
      <c r="H8516" s="120">
        <v>12</v>
      </c>
      <c r="I8516" s="115">
        <v>19</v>
      </c>
      <c r="J8516" s="116" t="s">
        <v>485</v>
      </c>
      <c r="K8516" s="121">
        <v>6</v>
      </c>
      <c r="L8516" s="108"/>
      <c r="M8516" s="122">
        <v>14908</v>
      </c>
      <c r="N8516" s="123">
        <v>14411</v>
      </c>
      <c r="O8516" s="124">
        <v>13795</v>
      </c>
      <c r="P8516" s="123">
        <v>15854</v>
      </c>
      <c r="Q8516" s="124">
        <v>17077</v>
      </c>
      <c r="R8516" s="123">
        <v>17510</v>
      </c>
      <c r="S8516" s="124">
        <v>18089</v>
      </c>
      <c r="T8516" s="123">
        <v>17595</v>
      </c>
      <c r="U8516" s="124">
        <v>16388</v>
      </c>
      <c r="V8516" s="123">
        <v>19581</v>
      </c>
      <c r="W8516" s="124">
        <v>19961</v>
      </c>
      <c r="X8516" s="123">
        <v>20206</v>
      </c>
      <c r="Y8516" s="124">
        <v>20606</v>
      </c>
      <c r="Z8516" s="123">
        <v>18262</v>
      </c>
      <c r="AA8516" s="124">
        <v>20341</v>
      </c>
      <c r="AB8516" s="123">
        <v>21827</v>
      </c>
      <c r="AC8516" s="124">
        <v>21934</v>
      </c>
      <c r="AD8516" s="123">
        <v>22123</v>
      </c>
      <c r="AE8516" s="125">
        <v>21213</v>
      </c>
      <c r="AF8516" s="126">
        <v>19591</v>
      </c>
    </row>
    <row r="8517" spans="2:32">
      <c r="B8517" s="127">
        <v>8479</v>
      </c>
      <c r="C8517" s="128">
        <v>8479</v>
      </c>
      <c r="D8517" s="129">
        <v>354</v>
      </c>
      <c r="E8517" s="130">
        <v>12</v>
      </c>
      <c r="F8517" s="131">
        <v>20</v>
      </c>
      <c r="G8517" s="132" t="s">
        <v>485</v>
      </c>
      <c r="H8517" s="133">
        <v>12</v>
      </c>
      <c r="I8517" s="128">
        <v>19</v>
      </c>
      <c r="J8517" s="129" t="s">
        <v>485</v>
      </c>
      <c r="K8517" s="134">
        <v>7</v>
      </c>
      <c r="L8517" s="108"/>
      <c r="M8517" s="81">
        <v>16188</v>
      </c>
      <c r="N8517" s="135">
        <v>14924</v>
      </c>
      <c r="O8517" s="136">
        <v>14076</v>
      </c>
      <c r="P8517" s="135">
        <v>17281</v>
      </c>
      <c r="Q8517" s="136">
        <v>18103</v>
      </c>
      <c r="R8517" s="135">
        <v>18692</v>
      </c>
      <c r="S8517" s="136">
        <v>19308</v>
      </c>
      <c r="T8517" s="135">
        <v>17959</v>
      </c>
      <c r="U8517" s="136">
        <v>16604</v>
      </c>
      <c r="V8517" s="135">
        <v>20383</v>
      </c>
      <c r="W8517" s="136">
        <v>20377</v>
      </c>
      <c r="X8517" s="135">
        <v>21104</v>
      </c>
      <c r="Y8517" s="136">
        <v>21337</v>
      </c>
      <c r="Z8517" s="135">
        <v>18127</v>
      </c>
      <c r="AA8517" s="136">
        <v>21309</v>
      </c>
      <c r="AB8517" s="135">
        <v>22238</v>
      </c>
      <c r="AC8517" s="136">
        <v>22087</v>
      </c>
      <c r="AD8517" s="135">
        <v>22700</v>
      </c>
      <c r="AE8517" s="137">
        <v>21156</v>
      </c>
      <c r="AF8517" s="138">
        <v>19369</v>
      </c>
    </row>
    <row r="8518" spans="2:32">
      <c r="B8518" s="114">
        <v>8480</v>
      </c>
      <c r="C8518" s="115">
        <v>8480</v>
      </c>
      <c r="D8518" s="116">
        <v>354</v>
      </c>
      <c r="E8518" s="117">
        <v>12</v>
      </c>
      <c r="F8518" s="118">
        <v>20</v>
      </c>
      <c r="G8518" s="119" t="s">
        <v>485</v>
      </c>
      <c r="H8518" s="120">
        <v>12</v>
      </c>
      <c r="I8518" s="115">
        <v>19</v>
      </c>
      <c r="J8518" s="116" t="s">
        <v>485</v>
      </c>
      <c r="K8518" s="121">
        <v>8</v>
      </c>
      <c r="L8518" s="108"/>
      <c r="M8518" s="122">
        <v>17547</v>
      </c>
      <c r="N8518" s="123">
        <v>15938</v>
      </c>
      <c r="O8518" s="124">
        <v>15160</v>
      </c>
      <c r="P8518" s="123">
        <v>18824</v>
      </c>
      <c r="Q8518" s="124">
        <v>19276</v>
      </c>
      <c r="R8518" s="123">
        <v>20107</v>
      </c>
      <c r="S8518" s="124">
        <v>20756</v>
      </c>
      <c r="T8518" s="123">
        <v>18908</v>
      </c>
      <c r="U8518" s="124">
        <v>17688</v>
      </c>
      <c r="V8518" s="123">
        <v>21388</v>
      </c>
      <c r="W8518" s="124">
        <v>21134</v>
      </c>
      <c r="X8518" s="123">
        <v>22384</v>
      </c>
      <c r="Y8518" s="124">
        <v>22659</v>
      </c>
      <c r="Z8518" s="123">
        <v>19048</v>
      </c>
      <c r="AA8518" s="124">
        <v>22771</v>
      </c>
      <c r="AB8518" s="123">
        <v>23090</v>
      </c>
      <c r="AC8518" s="124">
        <v>22717</v>
      </c>
      <c r="AD8518" s="123">
        <v>23941</v>
      </c>
      <c r="AE8518" s="125">
        <v>21886</v>
      </c>
      <c r="AF8518" s="126">
        <v>20268</v>
      </c>
    </row>
    <row r="8519" spans="2:32">
      <c r="B8519" s="127">
        <v>8481</v>
      </c>
      <c r="C8519" s="128">
        <v>8481</v>
      </c>
      <c r="D8519" s="129">
        <v>354</v>
      </c>
      <c r="E8519" s="130">
        <v>12</v>
      </c>
      <c r="F8519" s="131">
        <v>20</v>
      </c>
      <c r="G8519" s="132" t="s">
        <v>485</v>
      </c>
      <c r="H8519" s="133">
        <v>12</v>
      </c>
      <c r="I8519" s="128">
        <v>19</v>
      </c>
      <c r="J8519" s="129" t="s">
        <v>485</v>
      </c>
      <c r="K8519" s="134">
        <v>9</v>
      </c>
      <c r="L8519" s="108"/>
      <c r="M8519" s="81">
        <v>17924</v>
      </c>
      <c r="N8519" s="135">
        <v>16626</v>
      </c>
      <c r="O8519" s="136">
        <v>15925</v>
      </c>
      <c r="P8519" s="135">
        <v>19259</v>
      </c>
      <c r="Q8519" s="136">
        <v>19656</v>
      </c>
      <c r="R8519" s="135">
        <v>20562</v>
      </c>
      <c r="S8519" s="136">
        <v>21215</v>
      </c>
      <c r="T8519" s="135">
        <v>19614</v>
      </c>
      <c r="U8519" s="136">
        <v>18430</v>
      </c>
      <c r="V8519" s="135">
        <v>21778</v>
      </c>
      <c r="W8519" s="136">
        <v>21633</v>
      </c>
      <c r="X8519" s="135">
        <v>22731</v>
      </c>
      <c r="Y8519" s="136">
        <v>23075</v>
      </c>
      <c r="Z8519" s="135">
        <v>19699</v>
      </c>
      <c r="AA8519" s="136">
        <v>23164</v>
      </c>
      <c r="AB8519" s="135">
        <v>23373</v>
      </c>
      <c r="AC8519" s="136">
        <v>23158</v>
      </c>
      <c r="AD8519" s="135">
        <v>24317</v>
      </c>
      <c r="AE8519" s="137">
        <v>22424</v>
      </c>
      <c r="AF8519" s="138">
        <v>20899</v>
      </c>
    </row>
    <row r="8520" spans="2:32">
      <c r="B8520" s="114">
        <v>8482</v>
      </c>
      <c r="C8520" s="115">
        <v>8482</v>
      </c>
      <c r="D8520" s="116">
        <v>354</v>
      </c>
      <c r="E8520" s="117">
        <v>12</v>
      </c>
      <c r="F8520" s="118">
        <v>20</v>
      </c>
      <c r="G8520" s="119" t="s">
        <v>485</v>
      </c>
      <c r="H8520" s="120">
        <v>12</v>
      </c>
      <c r="I8520" s="115">
        <v>19</v>
      </c>
      <c r="J8520" s="116" t="s">
        <v>485</v>
      </c>
      <c r="K8520" s="121">
        <v>10</v>
      </c>
      <c r="L8520" s="108"/>
      <c r="M8520" s="122">
        <v>17682</v>
      </c>
      <c r="N8520" s="123">
        <v>16696</v>
      </c>
      <c r="O8520" s="124">
        <v>16033</v>
      </c>
      <c r="P8520" s="123">
        <v>18961</v>
      </c>
      <c r="Q8520" s="124">
        <v>19575</v>
      </c>
      <c r="R8520" s="123">
        <v>20287</v>
      </c>
      <c r="S8520" s="124">
        <v>20840</v>
      </c>
      <c r="T8520" s="123">
        <v>19635</v>
      </c>
      <c r="U8520" s="124">
        <v>18559</v>
      </c>
      <c r="V8520" s="123">
        <v>21809</v>
      </c>
      <c r="W8520" s="124">
        <v>21610</v>
      </c>
      <c r="X8520" s="123">
        <v>22497</v>
      </c>
      <c r="Y8520" s="124">
        <v>22869</v>
      </c>
      <c r="Z8520" s="123">
        <v>19977</v>
      </c>
      <c r="AA8520" s="124">
        <v>22936</v>
      </c>
      <c r="AB8520" s="123">
        <v>23501</v>
      </c>
      <c r="AC8520" s="124">
        <v>23199</v>
      </c>
      <c r="AD8520" s="123">
        <v>24148</v>
      </c>
      <c r="AE8520" s="125">
        <v>22637</v>
      </c>
      <c r="AF8520" s="126">
        <v>21220</v>
      </c>
    </row>
    <row r="8521" spans="2:32">
      <c r="B8521" s="127">
        <v>8483</v>
      </c>
      <c r="C8521" s="128">
        <v>8483</v>
      </c>
      <c r="D8521" s="129">
        <v>354</v>
      </c>
      <c r="E8521" s="130">
        <v>12</v>
      </c>
      <c r="F8521" s="131">
        <v>20</v>
      </c>
      <c r="G8521" s="132" t="s">
        <v>485</v>
      </c>
      <c r="H8521" s="133">
        <v>12</v>
      </c>
      <c r="I8521" s="128">
        <v>19</v>
      </c>
      <c r="J8521" s="129" t="s">
        <v>485</v>
      </c>
      <c r="K8521" s="134">
        <v>11</v>
      </c>
      <c r="L8521" s="108"/>
      <c r="M8521" s="81">
        <v>17505</v>
      </c>
      <c r="N8521" s="135">
        <v>16465</v>
      </c>
      <c r="O8521" s="136">
        <v>15810</v>
      </c>
      <c r="P8521" s="135">
        <v>18471</v>
      </c>
      <c r="Q8521" s="136">
        <v>19433</v>
      </c>
      <c r="R8521" s="135">
        <v>19929</v>
      </c>
      <c r="S8521" s="136">
        <v>20091</v>
      </c>
      <c r="T8521" s="135">
        <v>19122</v>
      </c>
      <c r="U8521" s="136">
        <v>18144</v>
      </c>
      <c r="V8521" s="135">
        <v>21547</v>
      </c>
      <c r="W8521" s="136">
        <v>21276</v>
      </c>
      <c r="X8521" s="135">
        <v>22042</v>
      </c>
      <c r="Y8521" s="136">
        <v>22757</v>
      </c>
      <c r="Z8521" s="135">
        <v>20197</v>
      </c>
      <c r="AA8521" s="136">
        <v>22296</v>
      </c>
      <c r="AB8521" s="135">
        <v>23375</v>
      </c>
      <c r="AC8521" s="136">
        <v>22941</v>
      </c>
      <c r="AD8521" s="135">
        <v>24070</v>
      </c>
      <c r="AE8521" s="137">
        <v>22745</v>
      </c>
      <c r="AF8521" s="138">
        <v>21476</v>
      </c>
    </row>
    <row r="8522" spans="2:32">
      <c r="B8522" s="114">
        <v>8484</v>
      </c>
      <c r="C8522" s="115">
        <v>8484</v>
      </c>
      <c r="D8522" s="116">
        <v>354</v>
      </c>
      <c r="E8522" s="117">
        <v>12</v>
      </c>
      <c r="F8522" s="118">
        <v>20</v>
      </c>
      <c r="G8522" s="119" t="s">
        <v>485</v>
      </c>
      <c r="H8522" s="120">
        <v>12</v>
      </c>
      <c r="I8522" s="115">
        <v>19</v>
      </c>
      <c r="J8522" s="116" t="s">
        <v>485</v>
      </c>
      <c r="K8522" s="121">
        <v>12</v>
      </c>
      <c r="L8522" s="108"/>
      <c r="M8522" s="122">
        <v>17411</v>
      </c>
      <c r="N8522" s="123">
        <v>16229</v>
      </c>
      <c r="O8522" s="124">
        <v>15673</v>
      </c>
      <c r="P8522" s="123">
        <v>18119</v>
      </c>
      <c r="Q8522" s="124">
        <v>19239</v>
      </c>
      <c r="R8522" s="123">
        <v>19602</v>
      </c>
      <c r="S8522" s="124">
        <v>19538</v>
      </c>
      <c r="T8522" s="123">
        <v>18606</v>
      </c>
      <c r="U8522" s="124">
        <v>17860</v>
      </c>
      <c r="V8522" s="123">
        <v>21097</v>
      </c>
      <c r="W8522" s="124">
        <v>20822</v>
      </c>
      <c r="X8522" s="123">
        <v>21595</v>
      </c>
      <c r="Y8522" s="124">
        <v>22642</v>
      </c>
      <c r="Z8522" s="123">
        <v>20311</v>
      </c>
      <c r="AA8522" s="124">
        <v>21629</v>
      </c>
      <c r="AB8522" s="123">
        <v>22867</v>
      </c>
      <c r="AC8522" s="124">
        <v>22490</v>
      </c>
      <c r="AD8522" s="123">
        <v>23969</v>
      </c>
      <c r="AE8522" s="125">
        <v>22561</v>
      </c>
      <c r="AF8522" s="126">
        <v>21591</v>
      </c>
    </row>
    <row r="8523" spans="2:32">
      <c r="B8523" s="127">
        <v>8485</v>
      </c>
      <c r="C8523" s="128">
        <v>8485</v>
      </c>
      <c r="D8523" s="129">
        <v>354</v>
      </c>
      <c r="E8523" s="130">
        <v>12</v>
      </c>
      <c r="F8523" s="131">
        <v>20</v>
      </c>
      <c r="G8523" s="132" t="s">
        <v>485</v>
      </c>
      <c r="H8523" s="133">
        <v>12</v>
      </c>
      <c r="I8523" s="128">
        <v>19</v>
      </c>
      <c r="J8523" s="129" t="s">
        <v>485</v>
      </c>
      <c r="K8523" s="134">
        <v>13</v>
      </c>
      <c r="L8523" s="108"/>
      <c r="M8523" s="81">
        <v>17591</v>
      </c>
      <c r="N8523" s="135">
        <v>16271</v>
      </c>
      <c r="O8523" s="136">
        <v>15758</v>
      </c>
      <c r="P8523" s="135">
        <v>18116</v>
      </c>
      <c r="Q8523" s="136">
        <v>19301</v>
      </c>
      <c r="R8523" s="135">
        <v>19669</v>
      </c>
      <c r="S8523" s="136">
        <v>19515</v>
      </c>
      <c r="T8523" s="135">
        <v>18557</v>
      </c>
      <c r="U8523" s="136">
        <v>17948</v>
      </c>
      <c r="V8523" s="135">
        <v>21013</v>
      </c>
      <c r="W8523" s="136">
        <v>20850</v>
      </c>
      <c r="X8523" s="135">
        <v>21614</v>
      </c>
      <c r="Y8523" s="136">
        <v>22671</v>
      </c>
      <c r="Z8523" s="135">
        <v>20380</v>
      </c>
      <c r="AA8523" s="136">
        <v>21523</v>
      </c>
      <c r="AB8523" s="135">
        <v>22783</v>
      </c>
      <c r="AC8523" s="136">
        <v>22519</v>
      </c>
      <c r="AD8523" s="135">
        <v>23981</v>
      </c>
      <c r="AE8523" s="137">
        <v>22474</v>
      </c>
      <c r="AF8523" s="138">
        <v>21649</v>
      </c>
    </row>
    <row r="8524" spans="2:32">
      <c r="B8524" s="114">
        <v>8486</v>
      </c>
      <c r="C8524" s="115">
        <v>8486</v>
      </c>
      <c r="D8524" s="116">
        <v>354</v>
      </c>
      <c r="E8524" s="117">
        <v>12</v>
      </c>
      <c r="F8524" s="118">
        <v>20</v>
      </c>
      <c r="G8524" s="119" t="s">
        <v>485</v>
      </c>
      <c r="H8524" s="120">
        <v>12</v>
      </c>
      <c r="I8524" s="115">
        <v>19</v>
      </c>
      <c r="J8524" s="116" t="s">
        <v>485</v>
      </c>
      <c r="K8524" s="121">
        <v>14</v>
      </c>
      <c r="L8524" s="108"/>
      <c r="M8524" s="122">
        <v>17904</v>
      </c>
      <c r="N8524" s="123">
        <v>16529</v>
      </c>
      <c r="O8524" s="124">
        <v>16106</v>
      </c>
      <c r="P8524" s="123">
        <v>18504</v>
      </c>
      <c r="Q8524" s="124">
        <v>19579</v>
      </c>
      <c r="R8524" s="123">
        <v>19976</v>
      </c>
      <c r="S8524" s="124">
        <v>19838</v>
      </c>
      <c r="T8524" s="123">
        <v>18780</v>
      </c>
      <c r="U8524" s="124">
        <v>18325</v>
      </c>
      <c r="V8524" s="123">
        <v>21182</v>
      </c>
      <c r="W8524" s="124">
        <v>21052</v>
      </c>
      <c r="X8524" s="123">
        <v>21892</v>
      </c>
      <c r="Y8524" s="124">
        <v>22919</v>
      </c>
      <c r="Z8524" s="123">
        <v>20673</v>
      </c>
      <c r="AA8524" s="124">
        <v>21761</v>
      </c>
      <c r="AB8524" s="123">
        <v>22788</v>
      </c>
      <c r="AC8524" s="124">
        <v>22665</v>
      </c>
      <c r="AD8524" s="123">
        <v>24209</v>
      </c>
      <c r="AE8524" s="125">
        <v>22674</v>
      </c>
      <c r="AF8524" s="126">
        <v>21922</v>
      </c>
    </row>
    <row r="8525" spans="2:32">
      <c r="B8525" s="127">
        <v>8487</v>
      </c>
      <c r="C8525" s="128">
        <v>8487</v>
      </c>
      <c r="D8525" s="129">
        <v>354</v>
      </c>
      <c r="E8525" s="130">
        <v>12</v>
      </c>
      <c r="F8525" s="131">
        <v>20</v>
      </c>
      <c r="G8525" s="132" t="s">
        <v>485</v>
      </c>
      <c r="H8525" s="133">
        <v>12</v>
      </c>
      <c r="I8525" s="128">
        <v>19</v>
      </c>
      <c r="J8525" s="129" t="s">
        <v>485</v>
      </c>
      <c r="K8525" s="134">
        <v>15</v>
      </c>
      <c r="L8525" s="108"/>
      <c r="M8525" s="81">
        <v>18029</v>
      </c>
      <c r="N8525" s="135">
        <v>16723</v>
      </c>
      <c r="O8525" s="136">
        <v>16458</v>
      </c>
      <c r="P8525" s="135">
        <v>18804</v>
      </c>
      <c r="Q8525" s="136">
        <v>19501</v>
      </c>
      <c r="R8525" s="135">
        <v>20193</v>
      </c>
      <c r="S8525" s="136">
        <v>20129</v>
      </c>
      <c r="T8525" s="135">
        <v>19070</v>
      </c>
      <c r="U8525" s="136">
        <v>18736</v>
      </c>
      <c r="V8525" s="135">
        <v>21148</v>
      </c>
      <c r="W8525" s="136">
        <v>21034</v>
      </c>
      <c r="X8525" s="135">
        <v>22141</v>
      </c>
      <c r="Y8525" s="136">
        <v>22445</v>
      </c>
      <c r="Z8525" s="135">
        <v>20367</v>
      </c>
      <c r="AA8525" s="136">
        <v>21971</v>
      </c>
      <c r="AB8525" s="135">
        <v>22529</v>
      </c>
      <c r="AC8525" s="136">
        <v>22607</v>
      </c>
      <c r="AD8525" s="135">
        <v>23699</v>
      </c>
      <c r="AE8525" s="137">
        <v>22337</v>
      </c>
      <c r="AF8525" s="138">
        <v>21603</v>
      </c>
    </row>
    <row r="8526" spans="2:32">
      <c r="B8526" s="114">
        <v>8488</v>
      </c>
      <c r="C8526" s="115">
        <v>8488</v>
      </c>
      <c r="D8526" s="116">
        <v>354</v>
      </c>
      <c r="E8526" s="117">
        <v>12</v>
      </c>
      <c r="F8526" s="118">
        <v>20</v>
      </c>
      <c r="G8526" s="119" t="s">
        <v>485</v>
      </c>
      <c r="H8526" s="120">
        <v>12</v>
      </c>
      <c r="I8526" s="115">
        <v>19</v>
      </c>
      <c r="J8526" s="116" t="s">
        <v>485</v>
      </c>
      <c r="K8526" s="121">
        <v>16</v>
      </c>
      <c r="L8526" s="108"/>
      <c r="M8526" s="122">
        <v>18097</v>
      </c>
      <c r="N8526" s="123">
        <v>16893</v>
      </c>
      <c r="O8526" s="124">
        <v>16769</v>
      </c>
      <c r="P8526" s="123">
        <v>18983</v>
      </c>
      <c r="Q8526" s="124">
        <v>19605</v>
      </c>
      <c r="R8526" s="123">
        <v>20258</v>
      </c>
      <c r="S8526" s="124">
        <v>20260</v>
      </c>
      <c r="T8526" s="123">
        <v>19145</v>
      </c>
      <c r="U8526" s="124">
        <v>18828</v>
      </c>
      <c r="V8526" s="123">
        <v>21317</v>
      </c>
      <c r="W8526" s="124">
        <v>21043</v>
      </c>
      <c r="X8526" s="123">
        <v>22077</v>
      </c>
      <c r="Y8526" s="124">
        <v>22027</v>
      </c>
      <c r="Z8526" s="123">
        <v>20117</v>
      </c>
      <c r="AA8526" s="124">
        <v>21962</v>
      </c>
      <c r="AB8526" s="123">
        <v>22625</v>
      </c>
      <c r="AC8526" s="124">
        <v>22553</v>
      </c>
      <c r="AD8526" s="123">
        <v>23227</v>
      </c>
      <c r="AE8526" s="125">
        <v>21926</v>
      </c>
      <c r="AF8526" s="126">
        <v>21332</v>
      </c>
    </row>
    <row r="8527" spans="2:32">
      <c r="B8527" s="127">
        <v>8489</v>
      </c>
      <c r="C8527" s="128">
        <v>8489</v>
      </c>
      <c r="D8527" s="129">
        <v>354</v>
      </c>
      <c r="E8527" s="130">
        <v>12</v>
      </c>
      <c r="F8527" s="131">
        <v>20</v>
      </c>
      <c r="G8527" s="132" t="s">
        <v>485</v>
      </c>
      <c r="H8527" s="133">
        <v>12</v>
      </c>
      <c r="I8527" s="128">
        <v>19</v>
      </c>
      <c r="J8527" s="129" t="s">
        <v>485</v>
      </c>
      <c r="K8527" s="134">
        <v>17</v>
      </c>
      <c r="L8527" s="108"/>
      <c r="M8527" s="81">
        <v>18860</v>
      </c>
      <c r="N8527" s="135">
        <v>17660</v>
      </c>
      <c r="O8527" s="136">
        <v>17709</v>
      </c>
      <c r="P8527" s="135">
        <v>19856</v>
      </c>
      <c r="Q8527" s="136">
        <v>20260</v>
      </c>
      <c r="R8527" s="135">
        <v>21043</v>
      </c>
      <c r="S8527" s="136">
        <v>20980</v>
      </c>
      <c r="T8527" s="135">
        <v>19785</v>
      </c>
      <c r="U8527" s="136">
        <v>19605</v>
      </c>
      <c r="V8527" s="135">
        <v>22075</v>
      </c>
      <c r="W8527" s="136">
        <v>21756</v>
      </c>
      <c r="X8527" s="135">
        <v>22849</v>
      </c>
      <c r="Y8527" s="136">
        <v>22706</v>
      </c>
      <c r="Z8527" s="135">
        <v>20924</v>
      </c>
      <c r="AA8527" s="136">
        <v>22913</v>
      </c>
      <c r="AB8527" s="135">
        <v>23582</v>
      </c>
      <c r="AC8527" s="136">
        <v>23269</v>
      </c>
      <c r="AD8527" s="135">
        <v>23940</v>
      </c>
      <c r="AE8527" s="137">
        <v>22590</v>
      </c>
      <c r="AF8527" s="138">
        <v>22161</v>
      </c>
    </row>
    <row r="8528" spans="2:32">
      <c r="B8528" s="114">
        <v>8490</v>
      </c>
      <c r="C8528" s="115">
        <v>8490</v>
      </c>
      <c r="D8528" s="116">
        <v>354</v>
      </c>
      <c r="E8528" s="117">
        <v>12</v>
      </c>
      <c r="F8528" s="118">
        <v>20</v>
      </c>
      <c r="G8528" s="119" t="s">
        <v>485</v>
      </c>
      <c r="H8528" s="120">
        <v>12</v>
      </c>
      <c r="I8528" s="115">
        <v>19</v>
      </c>
      <c r="J8528" s="116" t="s">
        <v>485</v>
      </c>
      <c r="K8528" s="121">
        <v>18</v>
      </c>
      <c r="L8528" s="108"/>
      <c r="M8528" s="122">
        <v>19577</v>
      </c>
      <c r="N8528" s="123">
        <v>18603</v>
      </c>
      <c r="O8528" s="124">
        <v>19005</v>
      </c>
      <c r="P8528" s="123">
        <v>20868</v>
      </c>
      <c r="Q8528" s="124">
        <v>21012</v>
      </c>
      <c r="R8528" s="123">
        <v>21934</v>
      </c>
      <c r="S8528" s="124">
        <v>21855</v>
      </c>
      <c r="T8528" s="123">
        <v>20723</v>
      </c>
      <c r="U8528" s="124">
        <v>20862</v>
      </c>
      <c r="V8528" s="123">
        <v>22658</v>
      </c>
      <c r="W8528" s="124">
        <v>22735</v>
      </c>
      <c r="X8528" s="123">
        <v>23902</v>
      </c>
      <c r="Y8528" s="124">
        <v>23837</v>
      </c>
      <c r="Z8528" s="123">
        <v>22364</v>
      </c>
      <c r="AA8528" s="124">
        <v>24370</v>
      </c>
      <c r="AB8528" s="123">
        <v>24582</v>
      </c>
      <c r="AC8528" s="124">
        <v>24446</v>
      </c>
      <c r="AD8528" s="123">
        <v>25189</v>
      </c>
      <c r="AE8528" s="125">
        <v>23758</v>
      </c>
      <c r="AF8528" s="126">
        <v>23673</v>
      </c>
    </row>
    <row r="8529" spans="2:32">
      <c r="B8529" s="127">
        <v>8491</v>
      </c>
      <c r="C8529" s="128">
        <v>8491</v>
      </c>
      <c r="D8529" s="129">
        <v>354</v>
      </c>
      <c r="E8529" s="130">
        <v>12</v>
      </c>
      <c r="F8529" s="131">
        <v>20</v>
      </c>
      <c r="G8529" s="132" t="s">
        <v>485</v>
      </c>
      <c r="H8529" s="133">
        <v>12</v>
      </c>
      <c r="I8529" s="128">
        <v>19</v>
      </c>
      <c r="J8529" s="129" t="s">
        <v>485</v>
      </c>
      <c r="K8529" s="134">
        <v>19</v>
      </c>
      <c r="L8529" s="108"/>
      <c r="M8529" s="81">
        <v>19269</v>
      </c>
      <c r="N8529" s="135">
        <v>18210</v>
      </c>
      <c r="O8529" s="136">
        <v>18884</v>
      </c>
      <c r="P8529" s="135">
        <v>20707</v>
      </c>
      <c r="Q8529" s="136">
        <v>20946</v>
      </c>
      <c r="R8529" s="135">
        <v>21705</v>
      </c>
      <c r="S8529" s="136">
        <v>21766</v>
      </c>
      <c r="T8529" s="135">
        <v>20527</v>
      </c>
      <c r="U8529" s="136">
        <v>20768</v>
      </c>
      <c r="V8529" s="135">
        <v>22765</v>
      </c>
      <c r="W8529" s="136">
        <v>22785</v>
      </c>
      <c r="X8529" s="135">
        <v>23915</v>
      </c>
      <c r="Y8529" s="136">
        <v>24118</v>
      </c>
      <c r="Z8529" s="135">
        <v>22632</v>
      </c>
      <c r="AA8529" s="136">
        <v>24616</v>
      </c>
      <c r="AB8529" s="135">
        <v>24980</v>
      </c>
      <c r="AC8529" s="136">
        <v>24779</v>
      </c>
      <c r="AD8529" s="135">
        <v>25672</v>
      </c>
      <c r="AE8529" s="137">
        <v>24084</v>
      </c>
      <c r="AF8529" s="138">
        <v>24039</v>
      </c>
    </row>
    <row r="8530" spans="2:32">
      <c r="B8530" s="114">
        <v>8492</v>
      </c>
      <c r="C8530" s="115">
        <v>8492</v>
      </c>
      <c r="D8530" s="116">
        <v>354</v>
      </c>
      <c r="E8530" s="117">
        <v>12</v>
      </c>
      <c r="F8530" s="118">
        <v>20</v>
      </c>
      <c r="G8530" s="119" t="s">
        <v>485</v>
      </c>
      <c r="H8530" s="120">
        <v>12</v>
      </c>
      <c r="I8530" s="115">
        <v>19</v>
      </c>
      <c r="J8530" s="116" t="s">
        <v>485</v>
      </c>
      <c r="K8530" s="121">
        <v>20</v>
      </c>
      <c r="L8530" s="108"/>
      <c r="M8530" s="122">
        <v>19015</v>
      </c>
      <c r="N8530" s="123">
        <v>17915</v>
      </c>
      <c r="O8530" s="124">
        <v>18677</v>
      </c>
      <c r="P8530" s="123">
        <v>20560</v>
      </c>
      <c r="Q8530" s="124">
        <v>20837</v>
      </c>
      <c r="R8530" s="123">
        <v>21495</v>
      </c>
      <c r="S8530" s="124">
        <v>21645</v>
      </c>
      <c r="T8530" s="123">
        <v>20415</v>
      </c>
      <c r="U8530" s="124">
        <v>20789</v>
      </c>
      <c r="V8530" s="123">
        <v>22931</v>
      </c>
      <c r="W8530" s="124">
        <v>22908</v>
      </c>
      <c r="X8530" s="123">
        <v>24197</v>
      </c>
      <c r="Y8530" s="124">
        <v>24388</v>
      </c>
      <c r="Z8530" s="123">
        <v>22961</v>
      </c>
      <c r="AA8530" s="124">
        <v>24926</v>
      </c>
      <c r="AB8530" s="123">
        <v>25542</v>
      </c>
      <c r="AC8530" s="124">
        <v>25237</v>
      </c>
      <c r="AD8530" s="123">
        <v>26170</v>
      </c>
      <c r="AE8530" s="125">
        <v>24583</v>
      </c>
      <c r="AF8530" s="126">
        <v>24491</v>
      </c>
    </row>
    <row r="8531" spans="2:32">
      <c r="B8531" s="127">
        <v>8493</v>
      </c>
      <c r="C8531" s="128">
        <v>8493</v>
      </c>
      <c r="D8531" s="129">
        <v>354</v>
      </c>
      <c r="E8531" s="130">
        <v>12</v>
      </c>
      <c r="F8531" s="131">
        <v>20</v>
      </c>
      <c r="G8531" s="132" t="s">
        <v>485</v>
      </c>
      <c r="H8531" s="133">
        <v>12</v>
      </c>
      <c r="I8531" s="128">
        <v>19</v>
      </c>
      <c r="J8531" s="129" t="s">
        <v>485</v>
      </c>
      <c r="K8531" s="134">
        <v>21</v>
      </c>
      <c r="L8531" s="108"/>
      <c r="M8531" s="81">
        <v>18763</v>
      </c>
      <c r="N8531" s="135">
        <v>17698</v>
      </c>
      <c r="O8531" s="136">
        <v>18601</v>
      </c>
      <c r="P8531" s="135">
        <v>20450</v>
      </c>
      <c r="Q8531" s="136">
        <v>20679</v>
      </c>
      <c r="R8531" s="135">
        <v>21347</v>
      </c>
      <c r="S8531" s="136">
        <v>21621</v>
      </c>
      <c r="T8531" s="135">
        <v>20414</v>
      </c>
      <c r="U8531" s="136">
        <v>20942</v>
      </c>
      <c r="V8531" s="135">
        <v>23108</v>
      </c>
      <c r="W8531" s="136">
        <v>23146</v>
      </c>
      <c r="X8531" s="135">
        <v>24539</v>
      </c>
      <c r="Y8531" s="136">
        <v>24906</v>
      </c>
      <c r="Z8531" s="135">
        <v>23470</v>
      </c>
      <c r="AA8531" s="136">
        <v>25408</v>
      </c>
      <c r="AB8531" s="135">
        <v>26171</v>
      </c>
      <c r="AC8531" s="136">
        <v>25866</v>
      </c>
      <c r="AD8531" s="135">
        <v>26978</v>
      </c>
      <c r="AE8531" s="137">
        <v>25314</v>
      </c>
      <c r="AF8531" s="138">
        <v>25180</v>
      </c>
    </row>
    <row r="8532" spans="2:32">
      <c r="B8532" s="114">
        <v>8494</v>
      </c>
      <c r="C8532" s="115">
        <v>8494</v>
      </c>
      <c r="D8532" s="116">
        <v>354</v>
      </c>
      <c r="E8532" s="117">
        <v>12</v>
      </c>
      <c r="F8532" s="118">
        <v>20</v>
      </c>
      <c r="G8532" s="119" t="s">
        <v>485</v>
      </c>
      <c r="H8532" s="120">
        <v>12</v>
      </c>
      <c r="I8532" s="115">
        <v>19</v>
      </c>
      <c r="J8532" s="116" t="s">
        <v>485</v>
      </c>
      <c r="K8532" s="121">
        <v>22</v>
      </c>
      <c r="L8532" s="108"/>
      <c r="M8532" s="122">
        <v>18138</v>
      </c>
      <c r="N8532" s="123">
        <v>17279</v>
      </c>
      <c r="O8532" s="124">
        <v>18099</v>
      </c>
      <c r="P8532" s="123">
        <v>19670</v>
      </c>
      <c r="Q8532" s="124">
        <v>20171</v>
      </c>
      <c r="R8532" s="123">
        <v>20800</v>
      </c>
      <c r="S8532" s="124">
        <v>21211</v>
      </c>
      <c r="T8532" s="123">
        <v>20186</v>
      </c>
      <c r="U8532" s="124">
        <v>20659</v>
      </c>
      <c r="V8532" s="123">
        <v>22860</v>
      </c>
      <c r="W8532" s="124">
        <v>22947</v>
      </c>
      <c r="X8532" s="123">
        <v>24311</v>
      </c>
      <c r="Y8532" s="124">
        <v>24831</v>
      </c>
      <c r="Z8532" s="123">
        <v>23333</v>
      </c>
      <c r="AA8532" s="124">
        <v>24965</v>
      </c>
      <c r="AB8532" s="123">
        <v>26159</v>
      </c>
      <c r="AC8532" s="124">
        <v>25913</v>
      </c>
      <c r="AD8532" s="123">
        <v>27055</v>
      </c>
      <c r="AE8532" s="125">
        <v>25538</v>
      </c>
      <c r="AF8532" s="126">
        <v>25151</v>
      </c>
    </row>
    <row r="8533" spans="2:32">
      <c r="B8533" s="127">
        <v>8495</v>
      </c>
      <c r="C8533" s="128">
        <v>8495</v>
      </c>
      <c r="D8533" s="129">
        <v>354</v>
      </c>
      <c r="E8533" s="130">
        <v>12</v>
      </c>
      <c r="F8533" s="131">
        <v>20</v>
      </c>
      <c r="G8533" s="132" t="s">
        <v>485</v>
      </c>
      <c r="H8533" s="133">
        <v>12</v>
      </c>
      <c r="I8533" s="128">
        <v>19</v>
      </c>
      <c r="J8533" s="129" t="s">
        <v>485</v>
      </c>
      <c r="K8533" s="134">
        <v>23</v>
      </c>
      <c r="L8533" s="108"/>
      <c r="M8533" s="81">
        <v>17239</v>
      </c>
      <c r="N8533" s="135">
        <v>16593</v>
      </c>
      <c r="O8533" s="136">
        <v>17236</v>
      </c>
      <c r="P8533" s="135">
        <v>18613</v>
      </c>
      <c r="Q8533" s="136">
        <v>19239</v>
      </c>
      <c r="R8533" s="135">
        <v>20037</v>
      </c>
      <c r="S8533" s="136">
        <v>20393</v>
      </c>
      <c r="T8533" s="135">
        <v>19673</v>
      </c>
      <c r="U8533" s="136">
        <v>20003</v>
      </c>
      <c r="V8533" s="135">
        <v>22150</v>
      </c>
      <c r="W8533" s="136">
        <v>22471</v>
      </c>
      <c r="X8533" s="135">
        <v>23778</v>
      </c>
      <c r="Y8533" s="136">
        <v>24327</v>
      </c>
      <c r="Z8533" s="135">
        <v>22858</v>
      </c>
      <c r="AA8533" s="136">
        <v>24186</v>
      </c>
      <c r="AB8533" s="135">
        <v>25600</v>
      </c>
      <c r="AC8533" s="136">
        <v>25567</v>
      </c>
      <c r="AD8533" s="135">
        <v>26641</v>
      </c>
      <c r="AE8533" s="137">
        <v>25375</v>
      </c>
      <c r="AF8533" s="138">
        <v>24738</v>
      </c>
    </row>
    <row r="8534" spans="2:32">
      <c r="B8534" s="114">
        <v>8496</v>
      </c>
      <c r="C8534" s="115">
        <v>8496</v>
      </c>
      <c r="D8534" s="116">
        <v>354</v>
      </c>
      <c r="E8534" s="117">
        <v>12</v>
      </c>
      <c r="F8534" s="118">
        <v>20</v>
      </c>
      <c r="G8534" s="119" t="s">
        <v>485</v>
      </c>
      <c r="H8534" s="120">
        <v>12</v>
      </c>
      <c r="I8534" s="115">
        <v>19</v>
      </c>
      <c r="J8534" s="116" t="s">
        <v>485</v>
      </c>
      <c r="K8534" s="121">
        <v>24</v>
      </c>
      <c r="L8534" s="108"/>
      <c r="M8534" s="122">
        <v>16071</v>
      </c>
      <c r="N8534" s="123">
        <v>15702</v>
      </c>
      <c r="O8534" s="124">
        <v>16218</v>
      </c>
      <c r="P8534" s="123">
        <v>17412</v>
      </c>
      <c r="Q8534" s="124">
        <v>18125</v>
      </c>
      <c r="R8534" s="123">
        <v>19014</v>
      </c>
      <c r="S8534" s="124">
        <v>19358</v>
      </c>
      <c r="T8534" s="123">
        <v>18992</v>
      </c>
      <c r="U8534" s="124">
        <v>19200</v>
      </c>
      <c r="V8534" s="123">
        <v>21211</v>
      </c>
      <c r="W8534" s="124">
        <v>21772</v>
      </c>
      <c r="X8534" s="123">
        <v>22935</v>
      </c>
      <c r="Y8534" s="124">
        <v>23367</v>
      </c>
      <c r="Z8534" s="123">
        <v>21996</v>
      </c>
      <c r="AA8534" s="124">
        <v>23235</v>
      </c>
      <c r="AB8534" s="123">
        <v>24727</v>
      </c>
      <c r="AC8534" s="124">
        <v>24928</v>
      </c>
      <c r="AD8534" s="123">
        <v>25744</v>
      </c>
      <c r="AE8534" s="125">
        <v>24767</v>
      </c>
      <c r="AF8534" s="126">
        <v>23911</v>
      </c>
    </row>
    <row r="8535" spans="2:32">
      <c r="B8535" s="127">
        <v>8497</v>
      </c>
      <c r="C8535" s="128">
        <v>8497</v>
      </c>
      <c r="D8535" s="129">
        <v>355</v>
      </c>
      <c r="E8535" s="130">
        <v>12</v>
      </c>
      <c r="F8535" s="131">
        <v>21</v>
      </c>
      <c r="G8535" s="132" t="s">
        <v>485</v>
      </c>
      <c r="H8535" s="133">
        <v>12</v>
      </c>
      <c r="I8535" s="128">
        <v>20</v>
      </c>
      <c r="J8535" s="129" t="s">
        <v>485</v>
      </c>
      <c r="K8535" s="134">
        <v>1</v>
      </c>
      <c r="L8535" s="108"/>
      <c r="M8535" s="81">
        <v>15056</v>
      </c>
      <c r="N8535" s="135">
        <v>14695</v>
      </c>
      <c r="O8535" s="136">
        <v>15389</v>
      </c>
      <c r="P8535" s="135">
        <v>16611</v>
      </c>
      <c r="Q8535" s="136">
        <v>17725</v>
      </c>
      <c r="R8535" s="135">
        <v>17952</v>
      </c>
      <c r="S8535" s="136">
        <v>18419</v>
      </c>
      <c r="T8535" s="135">
        <v>17721</v>
      </c>
      <c r="U8535" s="136">
        <v>18457</v>
      </c>
      <c r="V8535" s="135">
        <v>20704</v>
      </c>
      <c r="W8535" s="136">
        <v>21100</v>
      </c>
      <c r="X8535" s="135">
        <v>21945</v>
      </c>
      <c r="Y8535" s="136">
        <v>22308</v>
      </c>
      <c r="Z8535" s="135">
        <v>21250</v>
      </c>
      <c r="AA8535" s="136">
        <v>23270</v>
      </c>
      <c r="AB8535" s="135">
        <v>24029</v>
      </c>
      <c r="AC8535" s="136">
        <v>24124</v>
      </c>
      <c r="AD8535" s="135">
        <v>24600</v>
      </c>
      <c r="AE8535" s="137">
        <v>22755</v>
      </c>
      <c r="AF8535" s="138">
        <v>23117</v>
      </c>
    </row>
    <row r="8536" spans="2:32">
      <c r="B8536" s="114">
        <v>8498</v>
      </c>
      <c r="C8536" s="115">
        <v>8498</v>
      </c>
      <c r="D8536" s="116">
        <v>355</v>
      </c>
      <c r="E8536" s="117">
        <v>12</v>
      </c>
      <c r="F8536" s="118">
        <v>21</v>
      </c>
      <c r="G8536" s="119" t="s">
        <v>485</v>
      </c>
      <c r="H8536" s="120">
        <v>12</v>
      </c>
      <c r="I8536" s="115">
        <v>20</v>
      </c>
      <c r="J8536" s="116" t="s">
        <v>485</v>
      </c>
      <c r="K8536" s="121">
        <v>2</v>
      </c>
      <c r="L8536" s="108"/>
      <c r="M8536" s="122">
        <v>14568</v>
      </c>
      <c r="N8536" s="123">
        <v>14094</v>
      </c>
      <c r="O8536" s="124">
        <v>14949</v>
      </c>
      <c r="P8536" s="123">
        <v>16110</v>
      </c>
      <c r="Q8536" s="124">
        <v>17255</v>
      </c>
      <c r="R8536" s="123">
        <v>17406</v>
      </c>
      <c r="S8536" s="124">
        <v>17888</v>
      </c>
      <c r="T8536" s="123">
        <v>17183</v>
      </c>
      <c r="U8536" s="124">
        <v>18109</v>
      </c>
      <c r="V8536" s="123">
        <v>20265</v>
      </c>
      <c r="W8536" s="124">
        <v>20656</v>
      </c>
      <c r="X8536" s="123">
        <v>21317</v>
      </c>
      <c r="Y8536" s="124">
        <v>21701</v>
      </c>
      <c r="Z8536" s="123">
        <v>20844</v>
      </c>
      <c r="AA8536" s="124">
        <v>22798</v>
      </c>
      <c r="AB8536" s="123">
        <v>23483</v>
      </c>
      <c r="AC8536" s="124">
        <v>23586</v>
      </c>
      <c r="AD8536" s="123">
        <v>23920</v>
      </c>
      <c r="AE8536" s="125">
        <v>22100</v>
      </c>
      <c r="AF8536" s="126">
        <v>22665</v>
      </c>
    </row>
    <row r="8537" spans="2:32">
      <c r="B8537" s="127">
        <v>8499</v>
      </c>
      <c r="C8537" s="128">
        <v>8499</v>
      </c>
      <c r="D8537" s="129">
        <v>355</v>
      </c>
      <c r="E8537" s="130">
        <v>12</v>
      </c>
      <c r="F8537" s="131">
        <v>21</v>
      </c>
      <c r="G8537" s="132" t="s">
        <v>485</v>
      </c>
      <c r="H8537" s="133">
        <v>12</v>
      </c>
      <c r="I8537" s="128">
        <v>20</v>
      </c>
      <c r="J8537" s="129" t="s">
        <v>485</v>
      </c>
      <c r="K8537" s="134">
        <v>3</v>
      </c>
      <c r="L8537" s="108"/>
      <c r="M8537" s="81">
        <v>14282</v>
      </c>
      <c r="N8537" s="135">
        <v>13774</v>
      </c>
      <c r="O8537" s="136">
        <v>14821</v>
      </c>
      <c r="P8537" s="135">
        <v>16005</v>
      </c>
      <c r="Q8537" s="136">
        <v>17071</v>
      </c>
      <c r="R8537" s="135">
        <v>17245</v>
      </c>
      <c r="S8537" s="136">
        <v>17735</v>
      </c>
      <c r="T8537" s="135">
        <v>17022</v>
      </c>
      <c r="U8537" s="136">
        <v>18030</v>
      </c>
      <c r="V8537" s="135">
        <v>20127</v>
      </c>
      <c r="W8537" s="136">
        <v>20511</v>
      </c>
      <c r="X8537" s="135">
        <v>21139</v>
      </c>
      <c r="Y8537" s="136">
        <v>21489</v>
      </c>
      <c r="Z8537" s="135">
        <v>20690</v>
      </c>
      <c r="AA8537" s="136">
        <v>22622</v>
      </c>
      <c r="AB8537" s="135">
        <v>23219</v>
      </c>
      <c r="AC8537" s="136">
        <v>23326</v>
      </c>
      <c r="AD8537" s="135">
        <v>23632</v>
      </c>
      <c r="AE8537" s="137">
        <v>21821</v>
      </c>
      <c r="AF8537" s="138">
        <v>22464</v>
      </c>
    </row>
    <row r="8538" spans="2:32">
      <c r="B8538" s="114">
        <v>8500</v>
      </c>
      <c r="C8538" s="115">
        <v>8500</v>
      </c>
      <c r="D8538" s="116">
        <v>355</v>
      </c>
      <c r="E8538" s="117">
        <v>12</v>
      </c>
      <c r="F8538" s="118">
        <v>21</v>
      </c>
      <c r="G8538" s="119" t="s">
        <v>485</v>
      </c>
      <c r="H8538" s="120">
        <v>12</v>
      </c>
      <c r="I8538" s="115">
        <v>20</v>
      </c>
      <c r="J8538" s="116" t="s">
        <v>485</v>
      </c>
      <c r="K8538" s="121">
        <v>4</v>
      </c>
      <c r="L8538" s="108"/>
      <c r="M8538" s="122">
        <v>14199</v>
      </c>
      <c r="N8538" s="123">
        <v>13590</v>
      </c>
      <c r="O8538" s="124">
        <v>14783</v>
      </c>
      <c r="P8538" s="123">
        <v>15930</v>
      </c>
      <c r="Q8538" s="124">
        <v>16959</v>
      </c>
      <c r="R8538" s="123">
        <v>17097</v>
      </c>
      <c r="S8538" s="124">
        <v>17501</v>
      </c>
      <c r="T8538" s="123">
        <v>16774</v>
      </c>
      <c r="U8538" s="124">
        <v>17896</v>
      </c>
      <c r="V8538" s="123">
        <v>19861</v>
      </c>
      <c r="W8538" s="124">
        <v>20196</v>
      </c>
      <c r="X8538" s="123">
        <v>20675</v>
      </c>
      <c r="Y8538" s="124">
        <v>20924</v>
      </c>
      <c r="Z8538" s="123">
        <v>20325</v>
      </c>
      <c r="AA8538" s="124">
        <v>22114</v>
      </c>
      <c r="AB8538" s="123">
        <v>22649</v>
      </c>
      <c r="AC8538" s="124">
        <v>22744</v>
      </c>
      <c r="AD8538" s="123">
        <v>22879</v>
      </c>
      <c r="AE8538" s="125">
        <v>21168</v>
      </c>
      <c r="AF8538" s="126">
        <v>21974</v>
      </c>
    </row>
    <row r="8539" spans="2:32">
      <c r="B8539" s="127">
        <v>8501</v>
      </c>
      <c r="C8539" s="128">
        <v>8501</v>
      </c>
      <c r="D8539" s="129">
        <v>355</v>
      </c>
      <c r="E8539" s="130">
        <v>12</v>
      </c>
      <c r="F8539" s="131">
        <v>21</v>
      </c>
      <c r="G8539" s="132" t="s">
        <v>485</v>
      </c>
      <c r="H8539" s="133">
        <v>12</v>
      </c>
      <c r="I8539" s="128">
        <v>20</v>
      </c>
      <c r="J8539" s="129" t="s">
        <v>485</v>
      </c>
      <c r="K8539" s="134">
        <v>5</v>
      </c>
      <c r="L8539" s="108"/>
      <c r="M8539" s="81">
        <v>14345</v>
      </c>
      <c r="N8539" s="135">
        <v>13378</v>
      </c>
      <c r="O8539" s="136">
        <v>14928</v>
      </c>
      <c r="P8539" s="135">
        <v>16079</v>
      </c>
      <c r="Q8539" s="136">
        <v>16963</v>
      </c>
      <c r="R8539" s="135">
        <v>17148</v>
      </c>
      <c r="S8539" s="136">
        <v>17331</v>
      </c>
      <c r="T8539" s="135">
        <v>16438</v>
      </c>
      <c r="U8539" s="136">
        <v>17847</v>
      </c>
      <c r="V8539" s="135">
        <v>19637</v>
      </c>
      <c r="W8539" s="136">
        <v>19937</v>
      </c>
      <c r="X8539" s="135">
        <v>20334</v>
      </c>
      <c r="Y8539" s="136">
        <v>20280</v>
      </c>
      <c r="Z8539" s="135">
        <v>20067</v>
      </c>
      <c r="AA8539" s="136">
        <v>21647</v>
      </c>
      <c r="AB8539" s="135">
        <v>22075</v>
      </c>
      <c r="AC8539" s="136">
        <v>22163</v>
      </c>
      <c r="AD8539" s="135">
        <v>22003</v>
      </c>
      <c r="AE8539" s="137">
        <v>20389</v>
      </c>
      <c r="AF8539" s="138">
        <v>21563</v>
      </c>
    </row>
    <row r="8540" spans="2:32">
      <c r="B8540" s="114">
        <v>8502</v>
      </c>
      <c r="C8540" s="115">
        <v>8502</v>
      </c>
      <c r="D8540" s="116">
        <v>355</v>
      </c>
      <c r="E8540" s="117">
        <v>12</v>
      </c>
      <c r="F8540" s="118">
        <v>21</v>
      </c>
      <c r="G8540" s="119" t="s">
        <v>485</v>
      </c>
      <c r="H8540" s="120">
        <v>12</v>
      </c>
      <c r="I8540" s="115">
        <v>20</v>
      </c>
      <c r="J8540" s="116" t="s">
        <v>485</v>
      </c>
      <c r="K8540" s="121">
        <v>6</v>
      </c>
      <c r="L8540" s="108"/>
      <c r="M8540" s="122">
        <v>14911</v>
      </c>
      <c r="N8540" s="123">
        <v>13148</v>
      </c>
      <c r="O8540" s="124">
        <v>15475</v>
      </c>
      <c r="P8540" s="123">
        <v>16685</v>
      </c>
      <c r="Q8540" s="124">
        <v>17253</v>
      </c>
      <c r="R8540" s="123">
        <v>17595</v>
      </c>
      <c r="S8540" s="124">
        <v>17214</v>
      </c>
      <c r="T8540" s="123">
        <v>16026</v>
      </c>
      <c r="U8540" s="124">
        <v>18054</v>
      </c>
      <c r="V8540" s="123">
        <v>19650</v>
      </c>
      <c r="W8540" s="124">
        <v>19917</v>
      </c>
      <c r="X8540" s="123">
        <v>20259</v>
      </c>
      <c r="Y8540" s="124">
        <v>19618</v>
      </c>
      <c r="Z8540" s="123">
        <v>20066</v>
      </c>
      <c r="AA8540" s="124">
        <v>21572</v>
      </c>
      <c r="AB8540" s="123">
        <v>21717</v>
      </c>
      <c r="AC8540" s="124">
        <v>21810</v>
      </c>
      <c r="AD8540" s="123">
        <v>21098</v>
      </c>
      <c r="AE8540" s="125">
        <v>19491</v>
      </c>
      <c r="AF8540" s="126">
        <v>21421</v>
      </c>
    </row>
    <row r="8541" spans="2:32">
      <c r="B8541" s="127">
        <v>8503</v>
      </c>
      <c r="C8541" s="128">
        <v>8503</v>
      </c>
      <c r="D8541" s="129">
        <v>355</v>
      </c>
      <c r="E8541" s="130">
        <v>12</v>
      </c>
      <c r="F8541" s="131">
        <v>21</v>
      </c>
      <c r="G8541" s="132" t="s">
        <v>485</v>
      </c>
      <c r="H8541" s="133">
        <v>12</v>
      </c>
      <c r="I8541" s="128">
        <v>20</v>
      </c>
      <c r="J8541" s="129" t="s">
        <v>485</v>
      </c>
      <c r="K8541" s="134">
        <v>7</v>
      </c>
      <c r="L8541" s="108"/>
      <c r="M8541" s="81">
        <v>16144</v>
      </c>
      <c r="N8541" s="135">
        <v>13372</v>
      </c>
      <c r="O8541" s="136">
        <v>16866</v>
      </c>
      <c r="P8541" s="135">
        <v>17681</v>
      </c>
      <c r="Q8541" s="136">
        <v>17944</v>
      </c>
      <c r="R8541" s="135">
        <v>18769</v>
      </c>
      <c r="S8541" s="136">
        <v>17564</v>
      </c>
      <c r="T8541" s="135">
        <v>16209</v>
      </c>
      <c r="U8541" s="136">
        <v>19325</v>
      </c>
      <c r="V8541" s="135">
        <v>20103</v>
      </c>
      <c r="W8541" s="136">
        <v>20365</v>
      </c>
      <c r="X8541" s="135">
        <v>21038</v>
      </c>
      <c r="Y8541" s="136">
        <v>19730</v>
      </c>
      <c r="Z8541" s="135">
        <v>21040</v>
      </c>
      <c r="AA8541" s="136">
        <v>21999</v>
      </c>
      <c r="AB8541" s="135">
        <v>21874</v>
      </c>
      <c r="AC8541" s="136">
        <v>22041</v>
      </c>
      <c r="AD8541" s="135">
        <v>21036</v>
      </c>
      <c r="AE8541" s="137">
        <v>19252</v>
      </c>
      <c r="AF8541" s="138">
        <v>22326</v>
      </c>
    </row>
    <row r="8542" spans="2:32">
      <c r="B8542" s="114">
        <v>8504</v>
      </c>
      <c r="C8542" s="115">
        <v>8504</v>
      </c>
      <c r="D8542" s="116">
        <v>355</v>
      </c>
      <c r="E8542" s="117">
        <v>12</v>
      </c>
      <c r="F8542" s="118">
        <v>21</v>
      </c>
      <c r="G8542" s="119" t="s">
        <v>485</v>
      </c>
      <c r="H8542" s="120">
        <v>12</v>
      </c>
      <c r="I8542" s="115">
        <v>20</v>
      </c>
      <c r="J8542" s="116" t="s">
        <v>485</v>
      </c>
      <c r="K8542" s="121">
        <v>8</v>
      </c>
      <c r="L8542" s="108"/>
      <c r="M8542" s="122">
        <v>17557</v>
      </c>
      <c r="N8542" s="123">
        <v>14438</v>
      </c>
      <c r="O8542" s="124">
        <v>18389</v>
      </c>
      <c r="P8542" s="123">
        <v>18862</v>
      </c>
      <c r="Q8542" s="124">
        <v>18856</v>
      </c>
      <c r="R8542" s="123">
        <v>20201</v>
      </c>
      <c r="S8542" s="124">
        <v>18518</v>
      </c>
      <c r="T8542" s="123">
        <v>17301</v>
      </c>
      <c r="U8542" s="124">
        <v>20935</v>
      </c>
      <c r="V8542" s="123">
        <v>20895</v>
      </c>
      <c r="W8542" s="124">
        <v>21167</v>
      </c>
      <c r="X8542" s="123">
        <v>22375</v>
      </c>
      <c r="Y8542" s="124">
        <v>20525</v>
      </c>
      <c r="Z8542" s="123">
        <v>22501</v>
      </c>
      <c r="AA8542" s="124">
        <v>22863</v>
      </c>
      <c r="AB8542" s="123">
        <v>22495</v>
      </c>
      <c r="AC8542" s="124">
        <v>22736</v>
      </c>
      <c r="AD8542" s="123">
        <v>21758</v>
      </c>
      <c r="AE8542" s="125">
        <v>20138</v>
      </c>
      <c r="AF8542" s="126">
        <v>23763</v>
      </c>
    </row>
    <row r="8543" spans="2:32">
      <c r="B8543" s="127">
        <v>8505</v>
      </c>
      <c r="C8543" s="128">
        <v>8505</v>
      </c>
      <c r="D8543" s="129">
        <v>355</v>
      </c>
      <c r="E8543" s="130">
        <v>12</v>
      </c>
      <c r="F8543" s="131">
        <v>21</v>
      </c>
      <c r="G8543" s="132" t="s">
        <v>485</v>
      </c>
      <c r="H8543" s="133">
        <v>12</v>
      </c>
      <c r="I8543" s="128">
        <v>20</v>
      </c>
      <c r="J8543" s="129" t="s">
        <v>485</v>
      </c>
      <c r="K8543" s="134">
        <v>9</v>
      </c>
      <c r="L8543" s="108"/>
      <c r="M8543" s="81">
        <v>17966</v>
      </c>
      <c r="N8543" s="135">
        <v>15181</v>
      </c>
      <c r="O8543" s="136">
        <v>18795</v>
      </c>
      <c r="P8543" s="135">
        <v>19198</v>
      </c>
      <c r="Q8543" s="136">
        <v>19368</v>
      </c>
      <c r="R8543" s="135">
        <v>20625</v>
      </c>
      <c r="S8543" s="136">
        <v>19198</v>
      </c>
      <c r="T8543" s="135">
        <v>18030</v>
      </c>
      <c r="U8543" s="136">
        <v>21449</v>
      </c>
      <c r="V8543" s="135">
        <v>21398</v>
      </c>
      <c r="W8543" s="136">
        <v>21611</v>
      </c>
      <c r="X8543" s="135">
        <v>22785</v>
      </c>
      <c r="Y8543" s="136">
        <v>21091</v>
      </c>
      <c r="Z8543" s="135">
        <v>22877</v>
      </c>
      <c r="AA8543" s="136">
        <v>23132</v>
      </c>
      <c r="AB8543" s="135">
        <v>22915</v>
      </c>
      <c r="AC8543" s="136">
        <v>23123</v>
      </c>
      <c r="AD8543" s="135">
        <v>22275</v>
      </c>
      <c r="AE8543" s="137">
        <v>20743</v>
      </c>
      <c r="AF8543" s="138">
        <v>24103</v>
      </c>
    </row>
    <row r="8544" spans="2:32">
      <c r="B8544" s="114">
        <v>8506</v>
      </c>
      <c r="C8544" s="115">
        <v>8506</v>
      </c>
      <c r="D8544" s="116">
        <v>355</v>
      </c>
      <c r="E8544" s="117">
        <v>12</v>
      </c>
      <c r="F8544" s="118">
        <v>21</v>
      </c>
      <c r="G8544" s="119" t="s">
        <v>485</v>
      </c>
      <c r="H8544" s="120">
        <v>12</v>
      </c>
      <c r="I8544" s="115">
        <v>20</v>
      </c>
      <c r="J8544" s="116" t="s">
        <v>485</v>
      </c>
      <c r="K8544" s="121">
        <v>10</v>
      </c>
      <c r="L8544" s="108"/>
      <c r="M8544" s="122">
        <v>17514</v>
      </c>
      <c r="N8544" s="123">
        <v>15235</v>
      </c>
      <c r="O8544" s="124">
        <v>18459</v>
      </c>
      <c r="P8544" s="123">
        <v>19046</v>
      </c>
      <c r="Q8544" s="124">
        <v>19190</v>
      </c>
      <c r="R8544" s="123">
        <v>20234</v>
      </c>
      <c r="S8544" s="124">
        <v>19200</v>
      </c>
      <c r="T8544" s="123">
        <v>18141</v>
      </c>
      <c r="U8544" s="124">
        <v>21062</v>
      </c>
      <c r="V8544" s="123">
        <v>21251</v>
      </c>
      <c r="W8544" s="124">
        <v>21458</v>
      </c>
      <c r="X8544" s="123">
        <v>22464</v>
      </c>
      <c r="Y8544" s="124">
        <v>21147</v>
      </c>
      <c r="Z8544" s="123">
        <v>22534</v>
      </c>
      <c r="AA8544" s="124">
        <v>23141</v>
      </c>
      <c r="AB8544" s="123">
        <v>22845</v>
      </c>
      <c r="AC8544" s="124">
        <v>23030</v>
      </c>
      <c r="AD8544" s="123">
        <v>22373</v>
      </c>
      <c r="AE8544" s="125">
        <v>20951</v>
      </c>
      <c r="AF8544" s="126">
        <v>23794</v>
      </c>
    </row>
    <row r="8545" spans="2:32">
      <c r="B8545" s="127">
        <v>8507</v>
      </c>
      <c r="C8545" s="128">
        <v>8507</v>
      </c>
      <c r="D8545" s="129">
        <v>355</v>
      </c>
      <c r="E8545" s="130">
        <v>12</v>
      </c>
      <c r="F8545" s="131">
        <v>21</v>
      </c>
      <c r="G8545" s="132" t="s">
        <v>485</v>
      </c>
      <c r="H8545" s="133">
        <v>12</v>
      </c>
      <c r="I8545" s="128">
        <v>20</v>
      </c>
      <c r="J8545" s="129" t="s">
        <v>485</v>
      </c>
      <c r="K8545" s="134">
        <v>11</v>
      </c>
      <c r="L8545" s="108"/>
      <c r="M8545" s="81">
        <v>17000</v>
      </c>
      <c r="N8545" s="135">
        <v>15283</v>
      </c>
      <c r="O8545" s="136">
        <v>18296</v>
      </c>
      <c r="P8545" s="135">
        <v>19216</v>
      </c>
      <c r="Q8545" s="136">
        <v>18923</v>
      </c>
      <c r="R8545" s="135">
        <v>19974</v>
      </c>
      <c r="S8545" s="136">
        <v>19211</v>
      </c>
      <c r="T8545" s="135">
        <v>18242</v>
      </c>
      <c r="U8545" s="136">
        <v>20314</v>
      </c>
      <c r="V8545" s="135">
        <v>20835</v>
      </c>
      <c r="W8545" s="136">
        <v>21045</v>
      </c>
      <c r="X8545" s="135">
        <v>22272</v>
      </c>
      <c r="Y8545" s="136">
        <v>21155</v>
      </c>
      <c r="Z8545" s="135">
        <v>21824</v>
      </c>
      <c r="AA8545" s="136">
        <v>22940</v>
      </c>
      <c r="AB8545" s="135">
        <v>22510</v>
      </c>
      <c r="AC8545" s="136">
        <v>22691</v>
      </c>
      <c r="AD8545" s="135">
        <v>22410</v>
      </c>
      <c r="AE8545" s="137">
        <v>21139</v>
      </c>
      <c r="AF8545" s="138">
        <v>23111</v>
      </c>
    </row>
    <row r="8546" spans="2:32">
      <c r="B8546" s="114">
        <v>8508</v>
      </c>
      <c r="C8546" s="115">
        <v>8508</v>
      </c>
      <c r="D8546" s="116">
        <v>355</v>
      </c>
      <c r="E8546" s="117">
        <v>12</v>
      </c>
      <c r="F8546" s="118">
        <v>21</v>
      </c>
      <c r="G8546" s="119" t="s">
        <v>485</v>
      </c>
      <c r="H8546" s="120">
        <v>12</v>
      </c>
      <c r="I8546" s="115">
        <v>20</v>
      </c>
      <c r="J8546" s="116" t="s">
        <v>485</v>
      </c>
      <c r="K8546" s="121">
        <v>12</v>
      </c>
      <c r="L8546" s="108"/>
      <c r="M8546" s="122">
        <v>16658</v>
      </c>
      <c r="N8546" s="123">
        <v>15370</v>
      </c>
      <c r="O8546" s="124">
        <v>18207</v>
      </c>
      <c r="P8546" s="123">
        <v>19251</v>
      </c>
      <c r="Q8546" s="124">
        <v>18623</v>
      </c>
      <c r="R8546" s="123">
        <v>19800</v>
      </c>
      <c r="S8546" s="124">
        <v>19106</v>
      </c>
      <c r="T8546" s="123">
        <v>18298</v>
      </c>
      <c r="U8546" s="124">
        <v>19686</v>
      </c>
      <c r="V8546" s="123">
        <v>20327</v>
      </c>
      <c r="W8546" s="124">
        <v>20553</v>
      </c>
      <c r="X8546" s="123">
        <v>22106</v>
      </c>
      <c r="Y8546" s="124">
        <v>20908</v>
      </c>
      <c r="Z8546" s="123">
        <v>21107</v>
      </c>
      <c r="AA8546" s="124">
        <v>22380</v>
      </c>
      <c r="AB8546" s="123">
        <v>22015</v>
      </c>
      <c r="AC8546" s="124">
        <v>22213</v>
      </c>
      <c r="AD8546" s="123">
        <v>22169</v>
      </c>
      <c r="AE8546" s="125">
        <v>21204</v>
      </c>
      <c r="AF8546" s="126">
        <v>22402</v>
      </c>
    </row>
    <row r="8547" spans="2:32">
      <c r="B8547" s="127">
        <v>8509</v>
      </c>
      <c r="C8547" s="128">
        <v>8509</v>
      </c>
      <c r="D8547" s="129">
        <v>355</v>
      </c>
      <c r="E8547" s="130">
        <v>12</v>
      </c>
      <c r="F8547" s="131">
        <v>21</v>
      </c>
      <c r="G8547" s="132" t="s">
        <v>485</v>
      </c>
      <c r="H8547" s="133">
        <v>12</v>
      </c>
      <c r="I8547" s="128">
        <v>20</v>
      </c>
      <c r="J8547" s="129" t="s">
        <v>485</v>
      </c>
      <c r="K8547" s="134">
        <v>13</v>
      </c>
      <c r="L8547" s="108"/>
      <c r="M8547" s="81">
        <v>16673</v>
      </c>
      <c r="N8547" s="135">
        <v>15463</v>
      </c>
      <c r="O8547" s="136">
        <v>18234</v>
      </c>
      <c r="P8547" s="135">
        <v>19286</v>
      </c>
      <c r="Q8547" s="136">
        <v>18677</v>
      </c>
      <c r="R8547" s="135">
        <v>19819</v>
      </c>
      <c r="S8547" s="136">
        <v>19113</v>
      </c>
      <c r="T8547" s="135">
        <v>18356</v>
      </c>
      <c r="U8547" s="136">
        <v>19558</v>
      </c>
      <c r="V8547" s="135">
        <v>20330</v>
      </c>
      <c r="W8547" s="136">
        <v>20552</v>
      </c>
      <c r="X8547" s="135">
        <v>22092</v>
      </c>
      <c r="Y8547" s="136">
        <v>20808</v>
      </c>
      <c r="Z8547" s="135">
        <v>20973</v>
      </c>
      <c r="AA8547" s="136">
        <v>22266</v>
      </c>
      <c r="AB8547" s="135">
        <v>21995</v>
      </c>
      <c r="AC8547" s="136">
        <v>22189</v>
      </c>
      <c r="AD8547" s="135">
        <v>22055</v>
      </c>
      <c r="AE8547" s="137">
        <v>21233</v>
      </c>
      <c r="AF8547" s="138">
        <v>22255</v>
      </c>
    </row>
    <row r="8548" spans="2:32">
      <c r="B8548" s="114">
        <v>8510</v>
      </c>
      <c r="C8548" s="115">
        <v>8510</v>
      </c>
      <c r="D8548" s="116">
        <v>355</v>
      </c>
      <c r="E8548" s="117">
        <v>12</v>
      </c>
      <c r="F8548" s="118">
        <v>21</v>
      </c>
      <c r="G8548" s="119" t="s">
        <v>485</v>
      </c>
      <c r="H8548" s="120">
        <v>12</v>
      </c>
      <c r="I8548" s="115">
        <v>20</v>
      </c>
      <c r="J8548" s="116" t="s">
        <v>485</v>
      </c>
      <c r="K8548" s="121">
        <v>14</v>
      </c>
      <c r="L8548" s="108"/>
      <c r="M8548" s="122">
        <v>16896</v>
      </c>
      <c r="N8548" s="123">
        <v>15692</v>
      </c>
      <c r="O8548" s="124">
        <v>18506</v>
      </c>
      <c r="P8548" s="123">
        <v>19448</v>
      </c>
      <c r="Q8548" s="124">
        <v>18845</v>
      </c>
      <c r="R8548" s="123">
        <v>20017</v>
      </c>
      <c r="S8548" s="124">
        <v>19214</v>
      </c>
      <c r="T8548" s="123">
        <v>18575</v>
      </c>
      <c r="U8548" s="124">
        <v>19825</v>
      </c>
      <c r="V8548" s="123">
        <v>20438</v>
      </c>
      <c r="W8548" s="124">
        <v>20676</v>
      </c>
      <c r="X8548" s="123">
        <v>22249</v>
      </c>
      <c r="Y8548" s="124">
        <v>20942</v>
      </c>
      <c r="Z8548" s="123">
        <v>21113</v>
      </c>
      <c r="AA8548" s="124">
        <v>22175</v>
      </c>
      <c r="AB8548" s="123">
        <v>22047</v>
      </c>
      <c r="AC8548" s="124">
        <v>22274</v>
      </c>
      <c r="AD8548" s="123">
        <v>22153</v>
      </c>
      <c r="AE8548" s="125">
        <v>21402</v>
      </c>
      <c r="AF8548" s="126">
        <v>22368</v>
      </c>
    </row>
    <row r="8549" spans="2:32">
      <c r="B8549" s="127">
        <v>8511</v>
      </c>
      <c r="C8549" s="128">
        <v>8511</v>
      </c>
      <c r="D8549" s="129">
        <v>355</v>
      </c>
      <c r="E8549" s="130">
        <v>12</v>
      </c>
      <c r="F8549" s="131">
        <v>21</v>
      </c>
      <c r="G8549" s="132" t="s">
        <v>485</v>
      </c>
      <c r="H8549" s="133">
        <v>12</v>
      </c>
      <c r="I8549" s="128">
        <v>20</v>
      </c>
      <c r="J8549" s="129" t="s">
        <v>485</v>
      </c>
      <c r="K8549" s="134">
        <v>15</v>
      </c>
      <c r="L8549" s="108"/>
      <c r="M8549" s="81">
        <v>17140</v>
      </c>
      <c r="N8549" s="135">
        <v>15724</v>
      </c>
      <c r="O8549" s="136">
        <v>18437</v>
      </c>
      <c r="P8549" s="135">
        <v>19003</v>
      </c>
      <c r="Q8549" s="136">
        <v>18859</v>
      </c>
      <c r="R8549" s="135">
        <v>19761</v>
      </c>
      <c r="S8549" s="136">
        <v>18900</v>
      </c>
      <c r="T8549" s="135">
        <v>18388</v>
      </c>
      <c r="U8549" s="136">
        <v>20240</v>
      </c>
      <c r="V8549" s="135">
        <v>20463</v>
      </c>
      <c r="W8549" s="136">
        <v>20710</v>
      </c>
      <c r="X8549" s="135">
        <v>21816</v>
      </c>
      <c r="Y8549" s="136">
        <v>20660</v>
      </c>
      <c r="Z8549" s="135">
        <v>21363</v>
      </c>
      <c r="AA8549" s="136">
        <v>21959</v>
      </c>
      <c r="AB8549" s="135">
        <v>22026</v>
      </c>
      <c r="AC8549" s="136">
        <v>22261</v>
      </c>
      <c r="AD8549" s="135">
        <v>21853</v>
      </c>
      <c r="AE8549" s="137">
        <v>21119</v>
      </c>
      <c r="AF8549" s="138">
        <v>22603</v>
      </c>
    </row>
    <row r="8550" spans="2:32">
      <c r="B8550" s="114">
        <v>8512</v>
      </c>
      <c r="C8550" s="115">
        <v>8512</v>
      </c>
      <c r="D8550" s="116">
        <v>355</v>
      </c>
      <c r="E8550" s="117">
        <v>12</v>
      </c>
      <c r="F8550" s="118">
        <v>21</v>
      </c>
      <c r="G8550" s="119" t="s">
        <v>485</v>
      </c>
      <c r="H8550" s="120">
        <v>12</v>
      </c>
      <c r="I8550" s="115">
        <v>20</v>
      </c>
      <c r="J8550" s="116" t="s">
        <v>485</v>
      </c>
      <c r="K8550" s="121">
        <v>16</v>
      </c>
      <c r="L8550" s="108"/>
      <c r="M8550" s="122">
        <v>17538</v>
      </c>
      <c r="N8550" s="123">
        <v>16033</v>
      </c>
      <c r="O8550" s="124">
        <v>18595</v>
      </c>
      <c r="P8550" s="123">
        <v>19129</v>
      </c>
      <c r="Q8550" s="124">
        <v>19117</v>
      </c>
      <c r="R8550" s="123">
        <v>19782</v>
      </c>
      <c r="S8550" s="124">
        <v>18827</v>
      </c>
      <c r="T8550" s="123">
        <v>18428</v>
      </c>
      <c r="U8550" s="124">
        <v>20502</v>
      </c>
      <c r="V8550" s="123">
        <v>20649</v>
      </c>
      <c r="W8550" s="124">
        <v>20846</v>
      </c>
      <c r="X8550" s="123">
        <v>21595</v>
      </c>
      <c r="Y8550" s="124">
        <v>20459</v>
      </c>
      <c r="Z8550" s="123">
        <v>21530</v>
      </c>
      <c r="AA8550" s="124">
        <v>22234</v>
      </c>
      <c r="AB8550" s="123">
        <v>22157</v>
      </c>
      <c r="AC8550" s="124">
        <v>22337</v>
      </c>
      <c r="AD8550" s="123">
        <v>21612</v>
      </c>
      <c r="AE8550" s="125">
        <v>21014</v>
      </c>
      <c r="AF8550" s="126">
        <v>22748</v>
      </c>
    </row>
    <row r="8551" spans="2:32">
      <c r="B8551" s="127">
        <v>8513</v>
      </c>
      <c r="C8551" s="128">
        <v>8513</v>
      </c>
      <c r="D8551" s="129">
        <v>355</v>
      </c>
      <c r="E8551" s="130">
        <v>12</v>
      </c>
      <c r="F8551" s="131">
        <v>21</v>
      </c>
      <c r="G8551" s="132" t="s">
        <v>485</v>
      </c>
      <c r="H8551" s="133">
        <v>12</v>
      </c>
      <c r="I8551" s="128">
        <v>20</v>
      </c>
      <c r="J8551" s="129" t="s">
        <v>485</v>
      </c>
      <c r="K8551" s="134">
        <v>17</v>
      </c>
      <c r="L8551" s="108"/>
      <c r="M8551" s="81">
        <v>18381</v>
      </c>
      <c r="N8551" s="135">
        <v>17117</v>
      </c>
      <c r="O8551" s="136">
        <v>19612</v>
      </c>
      <c r="P8551" s="135">
        <v>20016</v>
      </c>
      <c r="Q8551" s="136">
        <v>19967</v>
      </c>
      <c r="R8551" s="135">
        <v>20646</v>
      </c>
      <c r="S8551" s="136">
        <v>19598</v>
      </c>
      <c r="T8551" s="135">
        <v>19444</v>
      </c>
      <c r="U8551" s="136">
        <v>21492</v>
      </c>
      <c r="V8551" s="135">
        <v>21513</v>
      </c>
      <c r="W8551" s="136">
        <v>21698</v>
      </c>
      <c r="X8551" s="135">
        <v>22439</v>
      </c>
      <c r="Y8551" s="136">
        <v>21258</v>
      </c>
      <c r="Z8551" s="135">
        <v>22637</v>
      </c>
      <c r="AA8551" s="136">
        <v>23347</v>
      </c>
      <c r="AB8551" s="135">
        <v>23043</v>
      </c>
      <c r="AC8551" s="136">
        <v>23237</v>
      </c>
      <c r="AD8551" s="135">
        <v>22436</v>
      </c>
      <c r="AE8551" s="137">
        <v>22002</v>
      </c>
      <c r="AF8551" s="138">
        <v>23883</v>
      </c>
    </row>
    <row r="8552" spans="2:32">
      <c r="B8552" s="114">
        <v>8514</v>
      </c>
      <c r="C8552" s="115">
        <v>8514</v>
      </c>
      <c r="D8552" s="116">
        <v>355</v>
      </c>
      <c r="E8552" s="117">
        <v>12</v>
      </c>
      <c r="F8552" s="118">
        <v>21</v>
      </c>
      <c r="G8552" s="119" t="s">
        <v>485</v>
      </c>
      <c r="H8552" s="120">
        <v>12</v>
      </c>
      <c r="I8552" s="115">
        <v>20</v>
      </c>
      <c r="J8552" s="116" t="s">
        <v>485</v>
      </c>
      <c r="K8552" s="121">
        <v>18</v>
      </c>
      <c r="L8552" s="108"/>
      <c r="M8552" s="122">
        <v>19311</v>
      </c>
      <c r="N8552" s="123">
        <v>18394</v>
      </c>
      <c r="O8552" s="124">
        <v>20585</v>
      </c>
      <c r="P8552" s="123">
        <v>20795</v>
      </c>
      <c r="Q8552" s="124">
        <v>20934</v>
      </c>
      <c r="R8552" s="123">
        <v>21504</v>
      </c>
      <c r="S8552" s="124">
        <v>20486</v>
      </c>
      <c r="T8552" s="123">
        <v>20665</v>
      </c>
      <c r="U8552" s="124">
        <v>22577</v>
      </c>
      <c r="V8552" s="123">
        <v>22472</v>
      </c>
      <c r="W8552" s="124">
        <v>22690</v>
      </c>
      <c r="X8552" s="123">
        <v>23526</v>
      </c>
      <c r="Y8552" s="124">
        <v>22330</v>
      </c>
      <c r="Z8552" s="123">
        <v>24082</v>
      </c>
      <c r="AA8552" s="124">
        <v>24339</v>
      </c>
      <c r="AB8552" s="123">
        <v>24217</v>
      </c>
      <c r="AC8552" s="124">
        <v>24406</v>
      </c>
      <c r="AD8552" s="123">
        <v>23622</v>
      </c>
      <c r="AE8552" s="125">
        <v>23523</v>
      </c>
      <c r="AF8552" s="126">
        <v>25400</v>
      </c>
    </row>
    <row r="8553" spans="2:32">
      <c r="B8553" s="127">
        <v>8515</v>
      </c>
      <c r="C8553" s="128">
        <v>8515</v>
      </c>
      <c r="D8553" s="129">
        <v>355</v>
      </c>
      <c r="E8553" s="130">
        <v>12</v>
      </c>
      <c r="F8553" s="131">
        <v>21</v>
      </c>
      <c r="G8553" s="132" t="s">
        <v>485</v>
      </c>
      <c r="H8553" s="133">
        <v>12</v>
      </c>
      <c r="I8553" s="128">
        <v>20</v>
      </c>
      <c r="J8553" s="129" t="s">
        <v>485</v>
      </c>
      <c r="K8553" s="134">
        <v>19</v>
      </c>
      <c r="L8553" s="108"/>
      <c r="M8553" s="81">
        <v>19127</v>
      </c>
      <c r="N8553" s="135">
        <v>18269</v>
      </c>
      <c r="O8553" s="136">
        <v>20420</v>
      </c>
      <c r="P8553" s="135">
        <v>20716</v>
      </c>
      <c r="Q8553" s="136">
        <v>20782</v>
      </c>
      <c r="R8553" s="135">
        <v>21405</v>
      </c>
      <c r="S8553" s="136">
        <v>20268</v>
      </c>
      <c r="T8553" s="135">
        <v>20542</v>
      </c>
      <c r="U8553" s="136">
        <v>22524</v>
      </c>
      <c r="V8553" s="135">
        <v>22464</v>
      </c>
      <c r="W8553" s="136">
        <v>22719</v>
      </c>
      <c r="X8553" s="135">
        <v>23761</v>
      </c>
      <c r="Y8553" s="136">
        <v>22488</v>
      </c>
      <c r="Z8553" s="135">
        <v>24304</v>
      </c>
      <c r="AA8553" s="136">
        <v>24707</v>
      </c>
      <c r="AB8553" s="135">
        <v>24538</v>
      </c>
      <c r="AC8553" s="136">
        <v>24697</v>
      </c>
      <c r="AD8553" s="135">
        <v>23955</v>
      </c>
      <c r="AE8553" s="137">
        <v>23903</v>
      </c>
      <c r="AF8553" s="138">
        <v>25721</v>
      </c>
    </row>
    <row r="8554" spans="2:32">
      <c r="B8554" s="114">
        <v>8516</v>
      </c>
      <c r="C8554" s="115">
        <v>8516</v>
      </c>
      <c r="D8554" s="116">
        <v>355</v>
      </c>
      <c r="E8554" s="117">
        <v>12</v>
      </c>
      <c r="F8554" s="118">
        <v>21</v>
      </c>
      <c r="G8554" s="119" t="s">
        <v>485</v>
      </c>
      <c r="H8554" s="120">
        <v>12</v>
      </c>
      <c r="I8554" s="115">
        <v>20</v>
      </c>
      <c r="J8554" s="116" t="s">
        <v>485</v>
      </c>
      <c r="K8554" s="121">
        <v>20</v>
      </c>
      <c r="L8554" s="108"/>
      <c r="M8554" s="122">
        <v>18854</v>
      </c>
      <c r="N8554" s="123">
        <v>18052</v>
      </c>
      <c r="O8554" s="124">
        <v>20256</v>
      </c>
      <c r="P8554" s="123">
        <v>20577</v>
      </c>
      <c r="Q8554" s="124">
        <v>20577</v>
      </c>
      <c r="R8554" s="123">
        <v>21254</v>
      </c>
      <c r="S8554" s="124">
        <v>20111</v>
      </c>
      <c r="T8554" s="123">
        <v>20518</v>
      </c>
      <c r="U8554" s="124">
        <v>22420</v>
      </c>
      <c r="V8554" s="123">
        <v>22493</v>
      </c>
      <c r="W8554" s="124">
        <v>22822</v>
      </c>
      <c r="X8554" s="123">
        <v>23960</v>
      </c>
      <c r="Y8554" s="124">
        <v>22759</v>
      </c>
      <c r="Z8554" s="123">
        <v>24580</v>
      </c>
      <c r="AA8554" s="124">
        <v>25229</v>
      </c>
      <c r="AB8554" s="123">
        <v>24964</v>
      </c>
      <c r="AC8554" s="124">
        <v>25113</v>
      </c>
      <c r="AD8554" s="123">
        <v>24452</v>
      </c>
      <c r="AE8554" s="125">
        <v>24359</v>
      </c>
      <c r="AF8554" s="126">
        <v>26099</v>
      </c>
    </row>
    <row r="8555" spans="2:32">
      <c r="B8555" s="127">
        <v>8517</v>
      </c>
      <c r="C8555" s="128">
        <v>8517</v>
      </c>
      <c r="D8555" s="129">
        <v>355</v>
      </c>
      <c r="E8555" s="130">
        <v>12</v>
      </c>
      <c r="F8555" s="131">
        <v>21</v>
      </c>
      <c r="G8555" s="132" t="s">
        <v>485</v>
      </c>
      <c r="H8555" s="133">
        <v>12</v>
      </c>
      <c r="I8555" s="128">
        <v>20</v>
      </c>
      <c r="J8555" s="129" t="s">
        <v>485</v>
      </c>
      <c r="K8555" s="134">
        <v>21</v>
      </c>
      <c r="L8555" s="108"/>
      <c r="M8555" s="81">
        <v>18625</v>
      </c>
      <c r="N8555" s="135">
        <v>17972</v>
      </c>
      <c r="O8555" s="136">
        <v>20144</v>
      </c>
      <c r="P8555" s="135">
        <v>20394</v>
      </c>
      <c r="Q8555" s="136">
        <v>20418</v>
      </c>
      <c r="R8555" s="135">
        <v>21188</v>
      </c>
      <c r="S8555" s="136">
        <v>20054</v>
      </c>
      <c r="T8555" s="135">
        <v>20621</v>
      </c>
      <c r="U8555" s="136">
        <v>22512</v>
      </c>
      <c r="V8555" s="135">
        <v>22661</v>
      </c>
      <c r="W8555" s="136">
        <v>23047</v>
      </c>
      <c r="X8555" s="135">
        <v>24401</v>
      </c>
      <c r="Y8555" s="136">
        <v>23209</v>
      </c>
      <c r="Z8555" s="135">
        <v>25027</v>
      </c>
      <c r="AA8555" s="136">
        <v>25817</v>
      </c>
      <c r="AB8555" s="135">
        <v>25570</v>
      </c>
      <c r="AC8555" s="136">
        <v>25708</v>
      </c>
      <c r="AD8555" s="135">
        <v>25186</v>
      </c>
      <c r="AE8555" s="137">
        <v>25058</v>
      </c>
      <c r="AF8555" s="138">
        <v>26720</v>
      </c>
    </row>
    <row r="8556" spans="2:32">
      <c r="B8556" s="114">
        <v>8518</v>
      </c>
      <c r="C8556" s="115">
        <v>8518</v>
      </c>
      <c r="D8556" s="116">
        <v>355</v>
      </c>
      <c r="E8556" s="117">
        <v>12</v>
      </c>
      <c r="F8556" s="118">
        <v>21</v>
      </c>
      <c r="G8556" s="119" t="s">
        <v>485</v>
      </c>
      <c r="H8556" s="120">
        <v>12</v>
      </c>
      <c r="I8556" s="115">
        <v>20</v>
      </c>
      <c r="J8556" s="116" t="s">
        <v>485</v>
      </c>
      <c r="K8556" s="121">
        <v>22</v>
      </c>
      <c r="L8556" s="108"/>
      <c r="M8556" s="122">
        <v>18061</v>
      </c>
      <c r="N8556" s="123">
        <v>17471</v>
      </c>
      <c r="O8556" s="124">
        <v>19347</v>
      </c>
      <c r="P8556" s="123">
        <v>19831</v>
      </c>
      <c r="Q8556" s="124">
        <v>19941</v>
      </c>
      <c r="R8556" s="123">
        <v>20726</v>
      </c>
      <c r="S8556" s="124">
        <v>19761</v>
      </c>
      <c r="T8556" s="123">
        <v>20255</v>
      </c>
      <c r="U8556" s="124">
        <v>21899</v>
      </c>
      <c r="V8556" s="123">
        <v>22428</v>
      </c>
      <c r="W8556" s="124">
        <v>22858</v>
      </c>
      <c r="X8556" s="123">
        <v>24267</v>
      </c>
      <c r="Y8556" s="124">
        <v>23267</v>
      </c>
      <c r="Z8556" s="123">
        <v>24572</v>
      </c>
      <c r="AA8556" s="124">
        <v>25791</v>
      </c>
      <c r="AB8556" s="123">
        <v>25592</v>
      </c>
      <c r="AC8556" s="124">
        <v>25743</v>
      </c>
      <c r="AD8556" s="123">
        <v>25414</v>
      </c>
      <c r="AE8556" s="125">
        <v>25040</v>
      </c>
      <c r="AF8556" s="126">
        <v>26368</v>
      </c>
    </row>
    <row r="8557" spans="2:32">
      <c r="B8557" s="127">
        <v>8519</v>
      </c>
      <c r="C8557" s="128">
        <v>8519</v>
      </c>
      <c r="D8557" s="129">
        <v>355</v>
      </c>
      <c r="E8557" s="130">
        <v>12</v>
      </c>
      <c r="F8557" s="131">
        <v>21</v>
      </c>
      <c r="G8557" s="132" t="s">
        <v>485</v>
      </c>
      <c r="H8557" s="133">
        <v>12</v>
      </c>
      <c r="I8557" s="128">
        <v>20</v>
      </c>
      <c r="J8557" s="129" t="s">
        <v>485</v>
      </c>
      <c r="K8557" s="134">
        <v>23</v>
      </c>
      <c r="L8557" s="108"/>
      <c r="M8557" s="81">
        <v>17039</v>
      </c>
      <c r="N8557" s="135">
        <v>16603</v>
      </c>
      <c r="O8557" s="136">
        <v>18275</v>
      </c>
      <c r="P8557" s="135">
        <v>18888</v>
      </c>
      <c r="Q8557" s="136">
        <v>19207</v>
      </c>
      <c r="R8557" s="135">
        <v>19899</v>
      </c>
      <c r="S8557" s="136">
        <v>19247</v>
      </c>
      <c r="T8557" s="135">
        <v>19596</v>
      </c>
      <c r="U8557" s="136">
        <v>20983</v>
      </c>
      <c r="V8557" s="135">
        <v>21903</v>
      </c>
      <c r="W8557" s="136">
        <v>22347</v>
      </c>
      <c r="X8557" s="135">
        <v>23701</v>
      </c>
      <c r="Y8557" s="136">
        <v>22980</v>
      </c>
      <c r="Z8557" s="135">
        <v>23755</v>
      </c>
      <c r="AA8557" s="136">
        <v>25198</v>
      </c>
      <c r="AB8557" s="135">
        <v>25206</v>
      </c>
      <c r="AC8557" s="136">
        <v>25354</v>
      </c>
      <c r="AD8557" s="135">
        <v>25213</v>
      </c>
      <c r="AE8557" s="137">
        <v>24602</v>
      </c>
      <c r="AF8557" s="138">
        <v>25605</v>
      </c>
    </row>
    <row r="8558" spans="2:32">
      <c r="B8558" s="114">
        <v>8520</v>
      </c>
      <c r="C8558" s="115">
        <v>8520</v>
      </c>
      <c r="D8558" s="116">
        <v>355</v>
      </c>
      <c r="E8558" s="117">
        <v>12</v>
      </c>
      <c r="F8558" s="118">
        <v>21</v>
      </c>
      <c r="G8558" s="119" t="s">
        <v>485</v>
      </c>
      <c r="H8558" s="120">
        <v>12</v>
      </c>
      <c r="I8558" s="115">
        <v>20</v>
      </c>
      <c r="J8558" s="116" t="s">
        <v>485</v>
      </c>
      <c r="K8558" s="121">
        <v>24</v>
      </c>
      <c r="L8558" s="108"/>
      <c r="M8558" s="122">
        <v>15859</v>
      </c>
      <c r="N8558" s="123">
        <v>15524</v>
      </c>
      <c r="O8558" s="124">
        <v>16987</v>
      </c>
      <c r="P8558" s="123">
        <v>17681</v>
      </c>
      <c r="Q8558" s="124">
        <v>18304</v>
      </c>
      <c r="R8558" s="123">
        <v>18741</v>
      </c>
      <c r="S8558" s="124">
        <v>18436</v>
      </c>
      <c r="T8558" s="123">
        <v>18650</v>
      </c>
      <c r="U8558" s="124">
        <v>19980</v>
      </c>
      <c r="V8558" s="123">
        <v>21203</v>
      </c>
      <c r="W8558" s="124">
        <v>21665</v>
      </c>
      <c r="X8558" s="123">
        <v>22724</v>
      </c>
      <c r="Y8558" s="124">
        <v>22311</v>
      </c>
      <c r="Z8558" s="123">
        <v>22799</v>
      </c>
      <c r="AA8558" s="124">
        <v>24318</v>
      </c>
      <c r="AB8558" s="123">
        <v>24564</v>
      </c>
      <c r="AC8558" s="124">
        <v>24721</v>
      </c>
      <c r="AD8558" s="123">
        <v>24594</v>
      </c>
      <c r="AE8558" s="125">
        <v>23774</v>
      </c>
      <c r="AF8558" s="126">
        <v>24682</v>
      </c>
    </row>
    <row r="8559" spans="2:32">
      <c r="B8559" s="127">
        <v>8521</v>
      </c>
      <c r="C8559" s="128">
        <v>8521</v>
      </c>
      <c r="D8559" s="129">
        <v>356</v>
      </c>
      <c r="E8559" s="130">
        <v>12</v>
      </c>
      <c r="F8559" s="131">
        <v>22</v>
      </c>
      <c r="G8559" s="132" t="s">
        <v>485</v>
      </c>
      <c r="H8559" s="133">
        <v>12</v>
      </c>
      <c r="I8559" s="128">
        <v>21</v>
      </c>
      <c r="J8559" s="129" t="s">
        <v>485</v>
      </c>
      <c r="K8559" s="134">
        <v>1</v>
      </c>
      <c r="L8559" s="108"/>
      <c r="M8559" s="81">
        <v>14961</v>
      </c>
      <c r="N8559" s="135">
        <v>14816</v>
      </c>
      <c r="O8559" s="136">
        <v>16276</v>
      </c>
      <c r="P8559" s="135">
        <v>17459</v>
      </c>
      <c r="Q8559" s="136">
        <v>17753</v>
      </c>
      <c r="R8559" s="135">
        <v>17959</v>
      </c>
      <c r="S8559" s="136">
        <v>17369</v>
      </c>
      <c r="T8559" s="135">
        <v>17934</v>
      </c>
      <c r="U8559" s="136">
        <v>19543</v>
      </c>
      <c r="V8559" s="135">
        <v>20636</v>
      </c>
      <c r="W8559" s="136">
        <v>21291</v>
      </c>
      <c r="X8559" s="135">
        <v>21797</v>
      </c>
      <c r="Y8559" s="136">
        <v>20709</v>
      </c>
      <c r="Z8559" s="135">
        <v>22864</v>
      </c>
      <c r="AA8559" s="136">
        <v>23717</v>
      </c>
      <c r="AB8559" s="135">
        <v>23867</v>
      </c>
      <c r="AC8559" s="136">
        <v>24335</v>
      </c>
      <c r="AD8559" s="135">
        <v>22676</v>
      </c>
      <c r="AE8559" s="137">
        <v>23063</v>
      </c>
      <c r="AF8559" s="138">
        <v>24950</v>
      </c>
    </row>
    <row r="8560" spans="2:32">
      <c r="B8560" s="114">
        <v>8522</v>
      </c>
      <c r="C8560" s="115">
        <v>8522</v>
      </c>
      <c r="D8560" s="116">
        <v>356</v>
      </c>
      <c r="E8560" s="117">
        <v>12</v>
      </c>
      <c r="F8560" s="118">
        <v>22</v>
      </c>
      <c r="G8560" s="119" t="s">
        <v>485</v>
      </c>
      <c r="H8560" s="120">
        <v>12</v>
      </c>
      <c r="I8560" s="115">
        <v>21</v>
      </c>
      <c r="J8560" s="116" t="s">
        <v>485</v>
      </c>
      <c r="K8560" s="121">
        <v>2</v>
      </c>
      <c r="L8560" s="108"/>
      <c r="M8560" s="122">
        <v>14435</v>
      </c>
      <c r="N8560" s="123">
        <v>14382</v>
      </c>
      <c r="O8560" s="124">
        <v>15783</v>
      </c>
      <c r="P8560" s="123">
        <v>16976</v>
      </c>
      <c r="Q8560" s="124">
        <v>17300</v>
      </c>
      <c r="R8560" s="123">
        <v>17434</v>
      </c>
      <c r="S8560" s="124">
        <v>16833</v>
      </c>
      <c r="T8560" s="123">
        <v>17521</v>
      </c>
      <c r="U8560" s="124">
        <v>19108</v>
      </c>
      <c r="V8560" s="123">
        <v>20224</v>
      </c>
      <c r="W8560" s="124">
        <v>20835</v>
      </c>
      <c r="X8560" s="123">
        <v>21225</v>
      </c>
      <c r="Y8560" s="124">
        <v>20125</v>
      </c>
      <c r="Z8560" s="123">
        <v>22419</v>
      </c>
      <c r="AA8560" s="124">
        <v>23197</v>
      </c>
      <c r="AB8560" s="123">
        <v>23350</v>
      </c>
      <c r="AC8560" s="124">
        <v>23780</v>
      </c>
      <c r="AD8560" s="123">
        <v>22035</v>
      </c>
      <c r="AE8560" s="125">
        <v>22625</v>
      </c>
      <c r="AF8560" s="126">
        <v>24462</v>
      </c>
    </row>
    <row r="8561" spans="2:32">
      <c r="B8561" s="127">
        <v>8523</v>
      </c>
      <c r="C8561" s="128">
        <v>8523</v>
      </c>
      <c r="D8561" s="129">
        <v>356</v>
      </c>
      <c r="E8561" s="130">
        <v>12</v>
      </c>
      <c r="F8561" s="131">
        <v>22</v>
      </c>
      <c r="G8561" s="132" t="s">
        <v>485</v>
      </c>
      <c r="H8561" s="133">
        <v>12</v>
      </c>
      <c r="I8561" s="128">
        <v>21</v>
      </c>
      <c r="J8561" s="129" t="s">
        <v>485</v>
      </c>
      <c r="K8561" s="134">
        <v>3</v>
      </c>
      <c r="L8561" s="108"/>
      <c r="M8561" s="81">
        <v>14129</v>
      </c>
      <c r="N8561" s="135">
        <v>14200</v>
      </c>
      <c r="O8561" s="136">
        <v>15626</v>
      </c>
      <c r="P8561" s="135">
        <v>16756</v>
      </c>
      <c r="Q8561" s="136">
        <v>17113</v>
      </c>
      <c r="R8561" s="135">
        <v>17237</v>
      </c>
      <c r="S8561" s="136">
        <v>16636</v>
      </c>
      <c r="T8561" s="135">
        <v>17511</v>
      </c>
      <c r="U8561" s="136">
        <v>19121</v>
      </c>
      <c r="V8561" s="135">
        <v>20086</v>
      </c>
      <c r="W8561" s="136">
        <v>20664</v>
      </c>
      <c r="X8561" s="135">
        <v>21022</v>
      </c>
      <c r="Y8561" s="136">
        <v>19898</v>
      </c>
      <c r="Z8561" s="135">
        <v>22241</v>
      </c>
      <c r="AA8561" s="136">
        <v>22930</v>
      </c>
      <c r="AB8561" s="135">
        <v>23091</v>
      </c>
      <c r="AC8561" s="136">
        <v>23498</v>
      </c>
      <c r="AD8561" s="135">
        <v>21742</v>
      </c>
      <c r="AE8561" s="137">
        <v>22408</v>
      </c>
      <c r="AF8561" s="138">
        <v>24233</v>
      </c>
    </row>
    <row r="8562" spans="2:32">
      <c r="B8562" s="114">
        <v>8524</v>
      </c>
      <c r="C8562" s="115">
        <v>8524</v>
      </c>
      <c r="D8562" s="116">
        <v>356</v>
      </c>
      <c r="E8562" s="117">
        <v>12</v>
      </c>
      <c r="F8562" s="118">
        <v>22</v>
      </c>
      <c r="G8562" s="119" t="s">
        <v>485</v>
      </c>
      <c r="H8562" s="120">
        <v>12</v>
      </c>
      <c r="I8562" s="115">
        <v>21</v>
      </c>
      <c r="J8562" s="116" t="s">
        <v>485</v>
      </c>
      <c r="K8562" s="121">
        <v>4</v>
      </c>
      <c r="L8562" s="108"/>
      <c r="M8562" s="122">
        <v>13953</v>
      </c>
      <c r="N8562" s="123">
        <v>14154</v>
      </c>
      <c r="O8562" s="124">
        <v>15546</v>
      </c>
      <c r="P8562" s="123">
        <v>16648</v>
      </c>
      <c r="Q8562" s="124">
        <v>16998</v>
      </c>
      <c r="R8562" s="123">
        <v>17021</v>
      </c>
      <c r="S8562" s="124">
        <v>16403</v>
      </c>
      <c r="T8562" s="123">
        <v>17413</v>
      </c>
      <c r="U8562" s="124">
        <v>18933</v>
      </c>
      <c r="V8562" s="123">
        <v>19818</v>
      </c>
      <c r="W8562" s="124">
        <v>20339</v>
      </c>
      <c r="X8562" s="123">
        <v>20518</v>
      </c>
      <c r="Y8562" s="124">
        <v>19407</v>
      </c>
      <c r="Z8562" s="123">
        <v>21765</v>
      </c>
      <c r="AA8562" s="124">
        <v>22385</v>
      </c>
      <c r="AB8562" s="123">
        <v>22532</v>
      </c>
      <c r="AC8562" s="124">
        <v>22921</v>
      </c>
      <c r="AD8562" s="123">
        <v>21089</v>
      </c>
      <c r="AE8562" s="125">
        <v>21913</v>
      </c>
      <c r="AF8562" s="126">
        <v>23607</v>
      </c>
    </row>
    <row r="8563" spans="2:32">
      <c r="B8563" s="127">
        <v>8525</v>
      </c>
      <c r="C8563" s="128">
        <v>8525</v>
      </c>
      <c r="D8563" s="129">
        <v>356</v>
      </c>
      <c r="E8563" s="130">
        <v>12</v>
      </c>
      <c r="F8563" s="131">
        <v>22</v>
      </c>
      <c r="G8563" s="132" t="s">
        <v>485</v>
      </c>
      <c r="H8563" s="133">
        <v>12</v>
      </c>
      <c r="I8563" s="128">
        <v>21</v>
      </c>
      <c r="J8563" s="129" t="s">
        <v>485</v>
      </c>
      <c r="K8563" s="134">
        <v>5</v>
      </c>
      <c r="L8563" s="108"/>
      <c r="M8563" s="81">
        <v>13826</v>
      </c>
      <c r="N8563" s="135">
        <v>14264</v>
      </c>
      <c r="O8563" s="136">
        <v>15676</v>
      </c>
      <c r="P8563" s="135">
        <v>16648</v>
      </c>
      <c r="Q8563" s="136">
        <v>16987</v>
      </c>
      <c r="R8563" s="135">
        <v>16854</v>
      </c>
      <c r="S8563" s="136">
        <v>16076</v>
      </c>
      <c r="T8563" s="135">
        <v>17414</v>
      </c>
      <c r="U8563" s="136">
        <v>18840</v>
      </c>
      <c r="V8563" s="135">
        <v>19602</v>
      </c>
      <c r="W8563" s="136">
        <v>20041</v>
      </c>
      <c r="X8563" s="135">
        <v>19928</v>
      </c>
      <c r="Y8563" s="136">
        <v>18815</v>
      </c>
      <c r="Z8563" s="135">
        <v>21332</v>
      </c>
      <c r="AA8563" s="136">
        <v>21837</v>
      </c>
      <c r="AB8563" s="135">
        <v>21973</v>
      </c>
      <c r="AC8563" s="136">
        <v>22311</v>
      </c>
      <c r="AD8563" s="135">
        <v>20310</v>
      </c>
      <c r="AE8563" s="137">
        <v>21493</v>
      </c>
      <c r="AF8563" s="138">
        <v>22989</v>
      </c>
    </row>
    <row r="8564" spans="2:32">
      <c r="B8564" s="114">
        <v>8526</v>
      </c>
      <c r="C8564" s="115">
        <v>8526</v>
      </c>
      <c r="D8564" s="116">
        <v>356</v>
      </c>
      <c r="E8564" s="117">
        <v>12</v>
      </c>
      <c r="F8564" s="118">
        <v>22</v>
      </c>
      <c r="G8564" s="119" t="s">
        <v>485</v>
      </c>
      <c r="H8564" s="120">
        <v>12</v>
      </c>
      <c r="I8564" s="115">
        <v>21</v>
      </c>
      <c r="J8564" s="116" t="s">
        <v>485</v>
      </c>
      <c r="K8564" s="121">
        <v>6</v>
      </c>
      <c r="L8564" s="108"/>
      <c r="M8564" s="122">
        <v>13835</v>
      </c>
      <c r="N8564" s="123">
        <v>14813</v>
      </c>
      <c r="O8564" s="124">
        <v>16269</v>
      </c>
      <c r="P8564" s="123">
        <v>16959</v>
      </c>
      <c r="Q8564" s="124">
        <v>17275</v>
      </c>
      <c r="R8564" s="123">
        <v>16756</v>
      </c>
      <c r="S8564" s="124">
        <v>15688</v>
      </c>
      <c r="T8564" s="123">
        <v>17700</v>
      </c>
      <c r="U8564" s="124">
        <v>19199</v>
      </c>
      <c r="V8564" s="123">
        <v>19655</v>
      </c>
      <c r="W8564" s="124">
        <v>19969</v>
      </c>
      <c r="X8564" s="123">
        <v>19353</v>
      </c>
      <c r="Y8564" s="124">
        <v>18116</v>
      </c>
      <c r="Z8564" s="123">
        <v>21308</v>
      </c>
      <c r="AA8564" s="124">
        <v>21525</v>
      </c>
      <c r="AB8564" s="123">
        <v>21652</v>
      </c>
      <c r="AC8564" s="124">
        <v>21910</v>
      </c>
      <c r="AD8564" s="123">
        <v>19430</v>
      </c>
      <c r="AE8564" s="125">
        <v>21358</v>
      </c>
      <c r="AF8564" s="126">
        <v>22784</v>
      </c>
    </row>
    <row r="8565" spans="2:32">
      <c r="B8565" s="127">
        <v>8527</v>
      </c>
      <c r="C8565" s="128">
        <v>8527</v>
      </c>
      <c r="D8565" s="129">
        <v>356</v>
      </c>
      <c r="E8565" s="130">
        <v>12</v>
      </c>
      <c r="F8565" s="131">
        <v>22</v>
      </c>
      <c r="G8565" s="132" t="s">
        <v>485</v>
      </c>
      <c r="H8565" s="133">
        <v>12</v>
      </c>
      <c r="I8565" s="128">
        <v>21</v>
      </c>
      <c r="J8565" s="129" t="s">
        <v>485</v>
      </c>
      <c r="K8565" s="134">
        <v>7</v>
      </c>
      <c r="L8565" s="108"/>
      <c r="M8565" s="81">
        <v>14292</v>
      </c>
      <c r="N8565" s="135">
        <v>16253</v>
      </c>
      <c r="O8565" s="136">
        <v>17357</v>
      </c>
      <c r="P8565" s="135">
        <v>17681</v>
      </c>
      <c r="Q8565" s="136">
        <v>17988</v>
      </c>
      <c r="R8565" s="135">
        <v>17208</v>
      </c>
      <c r="S8565" s="136">
        <v>15998</v>
      </c>
      <c r="T8565" s="135">
        <v>19033</v>
      </c>
      <c r="U8565" s="136">
        <v>19980</v>
      </c>
      <c r="V8565" s="135">
        <v>20188</v>
      </c>
      <c r="W8565" s="136">
        <v>20455</v>
      </c>
      <c r="X8565" s="135">
        <v>19532</v>
      </c>
      <c r="Y8565" s="136">
        <v>17998</v>
      </c>
      <c r="Z8565" s="135">
        <v>21790</v>
      </c>
      <c r="AA8565" s="136">
        <v>21731</v>
      </c>
      <c r="AB8565" s="135">
        <v>21909</v>
      </c>
      <c r="AC8565" s="136">
        <v>22136</v>
      </c>
      <c r="AD8565" s="135">
        <v>19214</v>
      </c>
      <c r="AE8565" s="137">
        <v>22276</v>
      </c>
      <c r="AF8565" s="138">
        <v>23132</v>
      </c>
    </row>
    <row r="8566" spans="2:32">
      <c r="B8566" s="114">
        <v>8528</v>
      </c>
      <c r="C8566" s="115">
        <v>8528</v>
      </c>
      <c r="D8566" s="116">
        <v>356</v>
      </c>
      <c r="E8566" s="117">
        <v>12</v>
      </c>
      <c r="F8566" s="118">
        <v>22</v>
      </c>
      <c r="G8566" s="119" t="s">
        <v>485</v>
      </c>
      <c r="H8566" s="120">
        <v>12</v>
      </c>
      <c r="I8566" s="115">
        <v>21</v>
      </c>
      <c r="J8566" s="116" t="s">
        <v>485</v>
      </c>
      <c r="K8566" s="121">
        <v>8</v>
      </c>
      <c r="L8566" s="108"/>
      <c r="M8566" s="122">
        <v>15315</v>
      </c>
      <c r="N8566" s="123">
        <v>17785</v>
      </c>
      <c r="O8566" s="124">
        <v>18595</v>
      </c>
      <c r="P8566" s="123">
        <v>18631</v>
      </c>
      <c r="Q8566" s="124">
        <v>18958</v>
      </c>
      <c r="R8566" s="123">
        <v>18205</v>
      </c>
      <c r="S8566" s="124">
        <v>17134</v>
      </c>
      <c r="T8566" s="123">
        <v>20679</v>
      </c>
      <c r="U8566" s="124">
        <v>21031</v>
      </c>
      <c r="V8566" s="123">
        <v>21048</v>
      </c>
      <c r="W8566" s="124">
        <v>21378</v>
      </c>
      <c r="X8566" s="123">
        <v>20382</v>
      </c>
      <c r="Y8566" s="124">
        <v>18947</v>
      </c>
      <c r="Z8566" s="123">
        <v>22706</v>
      </c>
      <c r="AA8566" s="124">
        <v>22399</v>
      </c>
      <c r="AB8566" s="123">
        <v>22638</v>
      </c>
      <c r="AC8566" s="124">
        <v>22944</v>
      </c>
      <c r="AD8566" s="123">
        <v>20125</v>
      </c>
      <c r="AE8566" s="125">
        <v>23736</v>
      </c>
      <c r="AF8566" s="126">
        <v>23958</v>
      </c>
    </row>
    <row r="8567" spans="2:32">
      <c r="B8567" s="127">
        <v>8529</v>
      </c>
      <c r="C8567" s="128">
        <v>8529</v>
      </c>
      <c r="D8567" s="129">
        <v>356</v>
      </c>
      <c r="E8567" s="130">
        <v>12</v>
      </c>
      <c r="F8567" s="131">
        <v>22</v>
      </c>
      <c r="G8567" s="132" t="s">
        <v>485</v>
      </c>
      <c r="H8567" s="133">
        <v>12</v>
      </c>
      <c r="I8567" s="128">
        <v>21</v>
      </c>
      <c r="J8567" s="129" t="s">
        <v>485</v>
      </c>
      <c r="K8567" s="134">
        <v>9</v>
      </c>
      <c r="L8567" s="108"/>
      <c r="M8567" s="81">
        <v>15963</v>
      </c>
      <c r="N8567" s="135">
        <v>18179</v>
      </c>
      <c r="O8567" s="136">
        <v>18932</v>
      </c>
      <c r="P8567" s="135">
        <v>19142</v>
      </c>
      <c r="Q8567" s="136">
        <v>19444</v>
      </c>
      <c r="R8567" s="135">
        <v>18864</v>
      </c>
      <c r="S8567" s="136">
        <v>17864</v>
      </c>
      <c r="T8567" s="135">
        <v>21196</v>
      </c>
      <c r="U8567" s="136">
        <v>21402</v>
      </c>
      <c r="V8567" s="135">
        <v>21509</v>
      </c>
      <c r="W8567" s="136">
        <v>21893</v>
      </c>
      <c r="X8567" s="135">
        <v>20951</v>
      </c>
      <c r="Y8567" s="136">
        <v>19583</v>
      </c>
      <c r="Z8567" s="135">
        <v>22981</v>
      </c>
      <c r="AA8567" s="136">
        <v>22822</v>
      </c>
      <c r="AB8567" s="135">
        <v>23024</v>
      </c>
      <c r="AC8567" s="136">
        <v>23415</v>
      </c>
      <c r="AD8567" s="135">
        <v>20725</v>
      </c>
      <c r="AE8567" s="137">
        <v>24078</v>
      </c>
      <c r="AF8567" s="138">
        <v>24190</v>
      </c>
    </row>
    <row r="8568" spans="2:32">
      <c r="B8568" s="114">
        <v>8530</v>
      </c>
      <c r="C8568" s="115">
        <v>8530</v>
      </c>
      <c r="D8568" s="116">
        <v>356</v>
      </c>
      <c r="E8568" s="117">
        <v>12</v>
      </c>
      <c r="F8568" s="118">
        <v>22</v>
      </c>
      <c r="G8568" s="119" t="s">
        <v>485</v>
      </c>
      <c r="H8568" s="120">
        <v>12</v>
      </c>
      <c r="I8568" s="115">
        <v>21</v>
      </c>
      <c r="J8568" s="116" t="s">
        <v>485</v>
      </c>
      <c r="K8568" s="121">
        <v>10</v>
      </c>
      <c r="L8568" s="108"/>
      <c r="M8568" s="122">
        <v>16099</v>
      </c>
      <c r="N8568" s="123">
        <v>17973</v>
      </c>
      <c r="O8568" s="124">
        <v>18869</v>
      </c>
      <c r="P8568" s="123">
        <v>19077</v>
      </c>
      <c r="Q8568" s="124">
        <v>19366</v>
      </c>
      <c r="R8568" s="123">
        <v>18966</v>
      </c>
      <c r="S8568" s="124">
        <v>18070</v>
      </c>
      <c r="T8568" s="123">
        <v>21022</v>
      </c>
      <c r="U8568" s="124">
        <v>21527</v>
      </c>
      <c r="V8568" s="123">
        <v>21458</v>
      </c>
      <c r="W8568" s="124">
        <v>21873</v>
      </c>
      <c r="X8568" s="123">
        <v>21117</v>
      </c>
      <c r="Y8568" s="124">
        <v>19848</v>
      </c>
      <c r="Z8568" s="123">
        <v>23093</v>
      </c>
      <c r="AA8568" s="124">
        <v>22859</v>
      </c>
      <c r="AB8568" s="123">
        <v>23042</v>
      </c>
      <c r="AC8568" s="124">
        <v>23444</v>
      </c>
      <c r="AD8568" s="123">
        <v>21042</v>
      </c>
      <c r="AE8568" s="125">
        <v>23883</v>
      </c>
      <c r="AF8568" s="126">
        <v>24361</v>
      </c>
    </row>
    <row r="8569" spans="2:32">
      <c r="B8569" s="127">
        <v>8531</v>
      </c>
      <c r="C8569" s="128">
        <v>8531</v>
      </c>
      <c r="D8569" s="129">
        <v>356</v>
      </c>
      <c r="E8569" s="130">
        <v>12</v>
      </c>
      <c r="F8569" s="131">
        <v>22</v>
      </c>
      <c r="G8569" s="132" t="s">
        <v>485</v>
      </c>
      <c r="H8569" s="133">
        <v>12</v>
      </c>
      <c r="I8569" s="128">
        <v>21</v>
      </c>
      <c r="J8569" s="129" t="s">
        <v>485</v>
      </c>
      <c r="K8569" s="134">
        <v>11</v>
      </c>
      <c r="L8569" s="108"/>
      <c r="M8569" s="81">
        <v>16170</v>
      </c>
      <c r="N8569" s="135">
        <v>17883</v>
      </c>
      <c r="O8569" s="136">
        <v>19064</v>
      </c>
      <c r="P8569" s="135">
        <v>18925</v>
      </c>
      <c r="Q8569" s="136">
        <v>19165</v>
      </c>
      <c r="R8569" s="135">
        <v>18994</v>
      </c>
      <c r="S8569" s="136">
        <v>18182</v>
      </c>
      <c r="T8569" s="135">
        <v>20930</v>
      </c>
      <c r="U8569" s="136">
        <v>21938</v>
      </c>
      <c r="V8569" s="135">
        <v>21115</v>
      </c>
      <c r="W8569" s="136">
        <v>21534</v>
      </c>
      <c r="X8569" s="135">
        <v>21191</v>
      </c>
      <c r="Y8569" s="136">
        <v>20069</v>
      </c>
      <c r="Z8569" s="135">
        <v>22963</v>
      </c>
      <c r="AA8569" s="136">
        <v>22600</v>
      </c>
      <c r="AB8569" s="135">
        <v>22771</v>
      </c>
      <c r="AC8569" s="136">
        <v>23154</v>
      </c>
      <c r="AD8569" s="135">
        <v>21310</v>
      </c>
      <c r="AE8569" s="137">
        <v>23283</v>
      </c>
      <c r="AF8569" s="138">
        <v>24289</v>
      </c>
    </row>
    <row r="8570" spans="2:32">
      <c r="B8570" s="114">
        <v>8532</v>
      </c>
      <c r="C8570" s="115">
        <v>8532</v>
      </c>
      <c r="D8570" s="116">
        <v>356</v>
      </c>
      <c r="E8570" s="117">
        <v>12</v>
      </c>
      <c r="F8570" s="118">
        <v>22</v>
      </c>
      <c r="G8570" s="119" t="s">
        <v>485</v>
      </c>
      <c r="H8570" s="120">
        <v>12</v>
      </c>
      <c r="I8570" s="115">
        <v>21</v>
      </c>
      <c r="J8570" s="116" t="s">
        <v>485</v>
      </c>
      <c r="K8570" s="121">
        <v>12</v>
      </c>
      <c r="L8570" s="108"/>
      <c r="M8570" s="122">
        <v>16089</v>
      </c>
      <c r="N8570" s="123">
        <v>17705</v>
      </c>
      <c r="O8570" s="124">
        <v>19018</v>
      </c>
      <c r="P8570" s="123">
        <v>18665</v>
      </c>
      <c r="Q8570" s="124">
        <v>18859</v>
      </c>
      <c r="R8570" s="123">
        <v>18769</v>
      </c>
      <c r="S8570" s="124">
        <v>18104</v>
      </c>
      <c r="T8570" s="123">
        <v>20662</v>
      </c>
      <c r="U8570" s="124">
        <v>21938</v>
      </c>
      <c r="V8570" s="123">
        <v>20601</v>
      </c>
      <c r="W8570" s="124">
        <v>21020</v>
      </c>
      <c r="X8570" s="123">
        <v>20926</v>
      </c>
      <c r="Y8570" s="124">
        <v>20111</v>
      </c>
      <c r="Z8570" s="123">
        <v>22381</v>
      </c>
      <c r="AA8570" s="124">
        <v>22080</v>
      </c>
      <c r="AB8570" s="123">
        <v>22266</v>
      </c>
      <c r="AC8570" s="124">
        <v>22637</v>
      </c>
      <c r="AD8570" s="123">
        <v>21356</v>
      </c>
      <c r="AE8570" s="125">
        <v>22550</v>
      </c>
      <c r="AF8570" s="126">
        <v>23720</v>
      </c>
    </row>
    <row r="8571" spans="2:32">
      <c r="B8571" s="127">
        <v>8533</v>
      </c>
      <c r="C8571" s="128">
        <v>8533</v>
      </c>
      <c r="D8571" s="129">
        <v>356</v>
      </c>
      <c r="E8571" s="130">
        <v>12</v>
      </c>
      <c r="F8571" s="131">
        <v>22</v>
      </c>
      <c r="G8571" s="132" t="s">
        <v>485</v>
      </c>
      <c r="H8571" s="133">
        <v>12</v>
      </c>
      <c r="I8571" s="128">
        <v>21</v>
      </c>
      <c r="J8571" s="129" t="s">
        <v>485</v>
      </c>
      <c r="K8571" s="134">
        <v>13</v>
      </c>
      <c r="L8571" s="108"/>
      <c r="M8571" s="81">
        <v>16351</v>
      </c>
      <c r="N8571" s="135">
        <v>17934</v>
      </c>
      <c r="O8571" s="136">
        <v>19250</v>
      </c>
      <c r="P8571" s="135">
        <v>18959</v>
      </c>
      <c r="Q8571" s="136">
        <v>19132</v>
      </c>
      <c r="R8571" s="135">
        <v>18957</v>
      </c>
      <c r="S8571" s="136">
        <v>18333</v>
      </c>
      <c r="T8571" s="135">
        <v>20788</v>
      </c>
      <c r="U8571" s="136">
        <v>22136</v>
      </c>
      <c r="V8571" s="135">
        <v>20825</v>
      </c>
      <c r="W8571" s="136">
        <v>21231</v>
      </c>
      <c r="X8571" s="135">
        <v>21051</v>
      </c>
      <c r="Y8571" s="136">
        <v>20369</v>
      </c>
      <c r="Z8571" s="135">
        <v>22491</v>
      </c>
      <c r="AA8571" s="136">
        <v>22282</v>
      </c>
      <c r="AB8571" s="135">
        <v>22466</v>
      </c>
      <c r="AC8571" s="136">
        <v>22827</v>
      </c>
      <c r="AD8571" s="135">
        <v>21606</v>
      </c>
      <c r="AE8571" s="137">
        <v>22624</v>
      </c>
      <c r="AF8571" s="138">
        <v>23817</v>
      </c>
    </row>
    <row r="8572" spans="2:32">
      <c r="B8572" s="114">
        <v>8534</v>
      </c>
      <c r="C8572" s="115">
        <v>8534</v>
      </c>
      <c r="D8572" s="116">
        <v>356</v>
      </c>
      <c r="E8572" s="117">
        <v>12</v>
      </c>
      <c r="F8572" s="118">
        <v>22</v>
      </c>
      <c r="G8572" s="119" t="s">
        <v>485</v>
      </c>
      <c r="H8572" s="120">
        <v>12</v>
      </c>
      <c r="I8572" s="115">
        <v>21</v>
      </c>
      <c r="J8572" s="116" t="s">
        <v>485</v>
      </c>
      <c r="K8572" s="121">
        <v>14</v>
      </c>
      <c r="L8572" s="108"/>
      <c r="M8572" s="122">
        <v>16433</v>
      </c>
      <c r="N8572" s="123">
        <v>18186</v>
      </c>
      <c r="O8572" s="124">
        <v>19410</v>
      </c>
      <c r="P8572" s="123">
        <v>19076</v>
      </c>
      <c r="Q8572" s="124">
        <v>19246</v>
      </c>
      <c r="R8572" s="123">
        <v>19062</v>
      </c>
      <c r="S8572" s="124">
        <v>18560</v>
      </c>
      <c r="T8572" s="123">
        <v>21039</v>
      </c>
      <c r="U8572" s="124">
        <v>22121</v>
      </c>
      <c r="V8572" s="123">
        <v>20901</v>
      </c>
      <c r="W8572" s="124">
        <v>21287</v>
      </c>
      <c r="X8572" s="123">
        <v>21132</v>
      </c>
      <c r="Y8572" s="124">
        <v>20494</v>
      </c>
      <c r="Z8572" s="123">
        <v>22353</v>
      </c>
      <c r="AA8572" s="124">
        <v>22282</v>
      </c>
      <c r="AB8572" s="123">
        <v>22492</v>
      </c>
      <c r="AC8572" s="124">
        <v>22830</v>
      </c>
      <c r="AD8572" s="123">
        <v>21719</v>
      </c>
      <c r="AE8572" s="125">
        <v>22682</v>
      </c>
      <c r="AF8572" s="126">
        <v>23634</v>
      </c>
    </row>
    <row r="8573" spans="2:32">
      <c r="B8573" s="127">
        <v>8535</v>
      </c>
      <c r="C8573" s="128">
        <v>8535</v>
      </c>
      <c r="D8573" s="129">
        <v>356</v>
      </c>
      <c r="E8573" s="130">
        <v>12</v>
      </c>
      <c r="F8573" s="131">
        <v>22</v>
      </c>
      <c r="G8573" s="132" t="s">
        <v>485</v>
      </c>
      <c r="H8573" s="133">
        <v>12</v>
      </c>
      <c r="I8573" s="128">
        <v>21</v>
      </c>
      <c r="J8573" s="129" t="s">
        <v>485</v>
      </c>
      <c r="K8573" s="134">
        <v>15</v>
      </c>
      <c r="L8573" s="108"/>
      <c r="M8573" s="81">
        <v>16351</v>
      </c>
      <c r="N8573" s="135">
        <v>18211</v>
      </c>
      <c r="O8573" s="136">
        <v>19105</v>
      </c>
      <c r="P8573" s="135">
        <v>19092</v>
      </c>
      <c r="Q8573" s="136">
        <v>19269</v>
      </c>
      <c r="R8573" s="135">
        <v>18914</v>
      </c>
      <c r="S8573" s="136">
        <v>18543</v>
      </c>
      <c r="T8573" s="135">
        <v>20911</v>
      </c>
      <c r="U8573" s="136">
        <v>21385</v>
      </c>
      <c r="V8573" s="135">
        <v>20939</v>
      </c>
      <c r="W8573" s="136">
        <v>21305</v>
      </c>
      <c r="X8573" s="135">
        <v>20863</v>
      </c>
      <c r="Y8573" s="136">
        <v>20222</v>
      </c>
      <c r="Z8573" s="135">
        <v>22145</v>
      </c>
      <c r="AA8573" s="136">
        <v>22263</v>
      </c>
      <c r="AB8573" s="135">
        <v>22488</v>
      </c>
      <c r="AC8573" s="136">
        <v>22808</v>
      </c>
      <c r="AD8573" s="135">
        <v>21434</v>
      </c>
      <c r="AE8573" s="137">
        <v>22914</v>
      </c>
      <c r="AF8573" s="138">
        <v>23388</v>
      </c>
    </row>
    <row r="8574" spans="2:32">
      <c r="B8574" s="114">
        <v>8536</v>
      </c>
      <c r="C8574" s="115">
        <v>8536</v>
      </c>
      <c r="D8574" s="116">
        <v>356</v>
      </c>
      <c r="E8574" s="117">
        <v>12</v>
      </c>
      <c r="F8574" s="118">
        <v>22</v>
      </c>
      <c r="G8574" s="119" t="s">
        <v>485</v>
      </c>
      <c r="H8574" s="120">
        <v>12</v>
      </c>
      <c r="I8574" s="115">
        <v>21</v>
      </c>
      <c r="J8574" s="116" t="s">
        <v>485</v>
      </c>
      <c r="K8574" s="121">
        <v>16</v>
      </c>
      <c r="L8574" s="108"/>
      <c r="M8574" s="122">
        <v>16413</v>
      </c>
      <c r="N8574" s="123">
        <v>18303</v>
      </c>
      <c r="O8574" s="124">
        <v>19126</v>
      </c>
      <c r="P8574" s="123">
        <v>19232</v>
      </c>
      <c r="Q8574" s="124">
        <v>19381</v>
      </c>
      <c r="R8574" s="123">
        <v>18805</v>
      </c>
      <c r="S8574" s="124">
        <v>18541</v>
      </c>
      <c r="T8574" s="123">
        <v>20750</v>
      </c>
      <c r="U8574" s="124">
        <v>21218</v>
      </c>
      <c r="V8574" s="123">
        <v>20955</v>
      </c>
      <c r="W8574" s="124">
        <v>21277</v>
      </c>
      <c r="X8574" s="123">
        <v>20554</v>
      </c>
      <c r="Y8574" s="124">
        <v>20027</v>
      </c>
      <c r="Z8574" s="123">
        <v>22308</v>
      </c>
      <c r="AA8574" s="124">
        <v>22275</v>
      </c>
      <c r="AB8574" s="123">
        <v>22445</v>
      </c>
      <c r="AC8574" s="124">
        <v>22730</v>
      </c>
      <c r="AD8574" s="123">
        <v>21201</v>
      </c>
      <c r="AE8574" s="125">
        <v>22929</v>
      </c>
      <c r="AF8574" s="126">
        <v>23505</v>
      </c>
    </row>
    <row r="8575" spans="2:32">
      <c r="B8575" s="127">
        <v>8537</v>
      </c>
      <c r="C8575" s="128">
        <v>8537</v>
      </c>
      <c r="D8575" s="129">
        <v>356</v>
      </c>
      <c r="E8575" s="130">
        <v>12</v>
      </c>
      <c r="F8575" s="131">
        <v>22</v>
      </c>
      <c r="G8575" s="132" t="s">
        <v>485</v>
      </c>
      <c r="H8575" s="133">
        <v>12</v>
      </c>
      <c r="I8575" s="128">
        <v>21</v>
      </c>
      <c r="J8575" s="129" t="s">
        <v>485</v>
      </c>
      <c r="K8575" s="134">
        <v>17</v>
      </c>
      <c r="L8575" s="108"/>
      <c r="M8575" s="81">
        <v>17172</v>
      </c>
      <c r="N8575" s="135">
        <v>19149</v>
      </c>
      <c r="O8575" s="136">
        <v>19839</v>
      </c>
      <c r="P8575" s="135">
        <v>19944</v>
      </c>
      <c r="Q8575" s="136">
        <v>20088</v>
      </c>
      <c r="R8575" s="135">
        <v>19389</v>
      </c>
      <c r="S8575" s="136">
        <v>19357</v>
      </c>
      <c r="T8575" s="135">
        <v>21492</v>
      </c>
      <c r="U8575" s="136">
        <v>21948</v>
      </c>
      <c r="V8575" s="135">
        <v>21659</v>
      </c>
      <c r="W8575" s="136">
        <v>21993</v>
      </c>
      <c r="X8575" s="135">
        <v>21190</v>
      </c>
      <c r="Y8575" s="136">
        <v>20838</v>
      </c>
      <c r="Z8575" s="135">
        <v>23261</v>
      </c>
      <c r="AA8575" s="136">
        <v>23003</v>
      </c>
      <c r="AB8575" s="135">
        <v>23188</v>
      </c>
      <c r="AC8575" s="136">
        <v>23485</v>
      </c>
      <c r="AD8575" s="135">
        <v>22033</v>
      </c>
      <c r="AE8575" s="137">
        <v>23906</v>
      </c>
      <c r="AF8575" s="138">
        <v>24476</v>
      </c>
    </row>
    <row r="8576" spans="2:32">
      <c r="B8576" s="114">
        <v>8538</v>
      </c>
      <c r="C8576" s="115">
        <v>8538</v>
      </c>
      <c r="D8576" s="116">
        <v>356</v>
      </c>
      <c r="E8576" s="117">
        <v>12</v>
      </c>
      <c r="F8576" s="118">
        <v>22</v>
      </c>
      <c r="G8576" s="119" t="s">
        <v>485</v>
      </c>
      <c r="H8576" s="120">
        <v>12</v>
      </c>
      <c r="I8576" s="115">
        <v>21</v>
      </c>
      <c r="J8576" s="116" t="s">
        <v>485</v>
      </c>
      <c r="K8576" s="121">
        <v>18</v>
      </c>
      <c r="L8576" s="108"/>
      <c r="M8576" s="122">
        <v>18078</v>
      </c>
      <c r="N8576" s="123">
        <v>20119</v>
      </c>
      <c r="O8576" s="124">
        <v>20662</v>
      </c>
      <c r="P8576" s="123">
        <v>20902</v>
      </c>
      <c r="Q8576" s="124">
        <v>21031</v>
      </c>
      <c r="R8576" s="123">
        <v>20311</v>
      </c>
      <c r="S8576" s="124">
        <v>20590</v>
      </c>
      <c r="T8576" s="123">
        <v>22509</v>
      </c>
      <c r="U8576" s="124">
        <v>22460</v>
      </c>
      <c r="V8576" s="123">
        <v>22575</v>
      </c>
      <c r="W8576" s="124">
        <v>23092</v>
      </c>
      <c r="X8576" s="123">
        <v>22187</v>
      </c>
      <c r="Y8576" s="124">
        <v>22247</v>
      </c>
      <c r="Z8576" s="123">
        <v>24214</v>
      </c>
      <c r="AA8576" s="124">
        <v>24138</v>
      </c>
      <c r="AB8576" s="123">
        <v>24328</v>
      </c>
      <c r="AC8576" s="124">
        <v>24776</v>
      </c>
      <c r="AD8576" s="123">
        <v>23540</v>
      </c>
      <c r="AE8576" s="125">
        <v>25399</v>
      </c>
      <c r="AF8576" s="126">
        <v>25500</v>
      </c>
    </row>
    <row r="8577" spans="2:32">
      <c r="B8577" s="127">
        <v>8539</v>
      </c>
      <c r="C8577" s="128">
        <v>8539</v>
      </c>
      <c r="D8577" s="129">
        <v>356</v>
      </c>
      <c r="E8577" s="130">
        <v>12</v>
      </c>
      <c r="F8577" s="131">
        <v>22</v>
      </c>
      <c r="G8577" s="132" t="s">
        <v>485</v>
      </c>
      <c r="H8577" s="133">
        <v>12</v>
      </c>
      <c r="I8577" s="128">
        <v>21</v>
      </c>
      <c r="J8577" s="129" t="s">
        <v>485</v>
      </c>
      <c r="K8577" s="134">
        <v>19</v>
      </c>
      <c r="L8577" s="108"/>
      <c r="M8577" s="81">
        <v>17660</v>
      </c>
      <c r="N8577" s="135">
        <v>19919</v>
      </c>
      <c r="O8577" s="136">
        <v>20540</v>
      </c>
      <c r="P8577" s="135">
        <v>20695</v>
      </c>
      <c r="Q8577" s="136">
        <v>20808</v>
      </c>
      <c r="R8577" s="135">
        <v>20051</v>
      </c>
      <c r="S8577" s="136">
        <v>20417</v>
      </c>
      <c r="T8577" s="135">
        <v>22383</v>
      </c>
      <c r="U8577" s="136">
        <v>22486</v>
      </c>
      <c r="V8577" s="135">
        <v>22502</v>
      </c>
      <c r="W8577" s="136">
        <v>23073</v>
      </c>
      <c r="X8577" s="135">
        <v>22250</v>
      </c>
      <c r="Y8577" s="136">
        <v>22453</v>
      </c>
      <c r="Z8577" s="135">
        <v>24504</v>
      </c>
      <c r="AA8577" s="136">
        <v>24395</v>
      </c>
      <c r="AB8577" s="135">
        <v>24557</v>
      </c>
      <c r="AC8577" s="136">
        <v>25043</v>
      </c>
      <c r="AD8577" s="135">
        <v>23892</v>
      </c>
      <c r="AE8577" s="137">
        <v>25690</v>
      </c>
      <c r="AF8577" s="138">
        <v>25941</v>
      </c>
    </row>
    <row r="8578" spans="2:32">
      <c r="B8578" s="114">
        <v>8540</v>
      </c>
      <c r="C8578" s="115">
        <v>8540</v>
      </c>
      <c r="D8578" s="116">
        <v>356</v>
      </c>
      <c r="E8578" s="117">
        <v>12</v>
      </c>
      <c r="F8578" s="118">
        <v>22</v>
      </c>
      <c r="G8578" s="119" t="s">
        <v>485</v>
      </c>
      <c r="H8578" s="120">
        <v>12</v>
      </c>
      <c r="I8578" s="115">
        <v>21</v>
      </c>
      <c r="J8578" s="116" t="s">
        <v>485</v>
      </c>
      <c r="K8578" s="121">
        <v>20</v>
      </c>
      <c r="L8578" s="108"/>
      <c r="M8578" s="122">
        <v>17364</v>
      </c>
      <c r="N8578" s="123">
        <v>19744</v>
      </c>
      <c r="O8578" s="124">
        <v>20367</v>
      </c>
      <c r="P8578" s="123">
        <v>20452</v>
      </c>
      <c r="Q8578" s="124">
        <v>20611</v>
      </c>
      <c r="R8578" s="123">
        <v>19861</v>
      </c>
      <c r="S8578" s="124">
        <v>20356</v>
      </c>
      <c r="T8578" s="123">
        <v>22237</v>
      </c>
      <c r="U8578" s="124">
        <v>22591</v>
      </c>
      <c r="V8578" s="123">
        <v>22524</v>
      </c>
      <c r="W8578" s="124">
        <v>23126</v>
      </c>
      <c r="X8578" s="123">
        <v>22456</v>
      </c>
      <c r="Y8578" s="124">
        <v>22748</v>
      </c>
      <c r="Z8578" s="123">
        <v>24971</v>
      </c>
      <c r="AA8578" s="124">
        <v>24785</v>
      </c>
      <c r="AB8578" s="123">
        <v>24953</v>
      </c>
      <c r="AC8578" s="124">
        <v>25407</v>
      </c>
      <c r="AD8578" s="123">
        <v>24345</v>
      </c>
      <c r="AE8578" s="125">
        <v>26073</v>
      </c>
      <c r="AF8578" s="126">
        <v>26574</v>
      </c>
    </row>
    <row r="8579" spans="2:32">
      <c r="B8579" s="127">
        <v>8541</v>
      </c>
      <c r="C8579" s="128">
        <v>8541</v>
      </c>
      <c r="D8579" s="129">
        <v>356</v>
      </c>
      <c r="E8579" s="130">
        <v>12</v>
      </c>
      <c r="F8579" s="131">
        <v>22</v>
      </c>
      <c r="G8579" s="132" t="s">
        <v>485</v>
      </c>
      <c r="H8579" s="133">
        <v>12</v>
      </c>
      <c r="I8579" s="128">
        <v>21</v>
      </c>
      <c r="J8579" s="129" t="s">
        <v>485</v>
      </c>
      <c r="K8579" s="134">
        <v>21</v>
      </c>
      <c r="L8579" s="108"/>
      <c r="M8579" s="81">
        <v>17156</v>
      </c>
      <c r="N8579" s="135">
        <v>19611</v>
      </c>
      <c r="O8579" s="136">
        <v>20156</v>
      </c>
      <c r="P8579" s="135">
        <v>20273</v>
      </c>
      <c r="Q8579" s="136">
        <v>20448</v>
      </c>
      <c r="R8579" s="135">
        <v>19755</v>
      </c>
      <c r="S8579" s="136">
        <v>20410</v>
      </c>
      <c r="T8579" s="135">
        <v>22279</v>
      </c>
      <c r="U8579" s="136">
        <v>22696</v>
      </c>
      <c r="V8579" s="135">
        <v>22672</v>
      </c>
      <c r="W8579" s="136">
        <v>23321</v>
      </c>
      <c r="X8579" s="135">
        <v>22831</v>
      </c>
      <c r="Y8579" s="136">
        <v>23212</v>
      </c>
      <c r="Z8579" s="135">
        <v>25509</v>
      </c>
      <c r="AA8579" s="136">
        <v>25343</v>
      </c>
      <c r="AB8579" s="135">
        <v>25523</v>
      </c>
      <c r="AC8579" s="136">
        <v>25967</v>
      </c>
      <c r="AD8579" s="135">
        <v>25036</v>
      </c>
      <c r="AE8579" s="137">
        <v>26695</v>
      </c>
      <c r="AF8579" s="138">
        <v>27330</v>
      </c>
    </row>
    <row r="8580" spans="2:32">
      <c r="B8580" s="114">
        <v>8542</v>
      </c>
      <c r="C8580" s="115">
        <v>8542</v>
      </c>
      <c r="D8580" s="116">
        <v>356</v>
      </c>
      <c r="E8580" s="117">
        <v>12</v>
      </c>
      <c r="F8580" s="118">
        <v>22</v>
      </c>
      <c r="G8580" s="119" t="s">
        <v>485</v>
      </c>
      <c r="H8580" s="120">
        <v>12</v>
      </c>
      <c r="I8580" s="115">
        <v>21</v>
      </c>
      <c r="J8580" s="116" t="s">
        <v>485</v>
      </c>
      <c r="K8580" s="121">
        <v>22</v>
      </c>
      <c r="L8580" s="108"/>
      <c r="M8580" s="122">
        <v>16714</v>
      </c>
      <c r="N8580" s="123">
        <v>18832</v>
      </c>
      <c r="O8580" s="124">
        <v>19565</v>
      </c>
      <c r="P8580" s="123">
        <v>19754</v>
      </c>
      <c r="Q8580" s="124">
        <v>19960</v>
      </c>
      <c r="R8580" s="123">
        <v>19430</v>
      </c>
      <c r="S8580" s="124">
        <v>20012</v>
      </c>
      <c r="T8580" s="123">
        <v>21612</v>
      </c>
      <c r="U8580" s="124">
        <v>22355</v>
      </c>
      <c r="V8580" s="123">
        <v>22418</v>
      </c>
      <c r="W8580" s="124">
        <v>23106</v>
      </c>
      <c r="X8580" s="123">
        <v>22823</v>
      </c>
      <c r="Y8580" s="124">
        <v>23034</v>
      </c>
      <c r="Z8580" s="123">
        <v>25425</v>
      </c>
      <c r="AA8580" s="124">
        <v>25310</v>
      </c>
      <c r="AB8580" s="123">
        <v>25516</v>
      </c>
      <c r="AC8580" s="124">
        <v>25962</v>
      </c>
      <c r="AD8580" s="123">
        <v>24987</v>
      </c>
      <c r="AE8580" s="125">
        <v>26316</v>
      </c>
      <c r="AF8580" s="126">
        <v>27386</v>
      </c>
    </row>
    <row r="8581" spans="2:32">
      <c r="B8581" s="127">
        <v>8543</v>
      </c>
      <c r="C8581" s="128">
        <v>8543</v>
      </c>
      <c r="D8581" s="129">
        <v>356</v>
      </c>
      <c r="E8581" s="130">
        <v>12</v>
      </c>
      <c r="F8581" s="131">
        <v>22</v>
      </c>
      <c r="G8581" s="132" t="s">
        <v>485</v>
      </c>
      <c r="H8581" s="133">
        <v>12</v>
      </c>
      <c r="I8581" s="128">
        <v>21</v>
      </c>
      <c r="J8581" s="129" t="s">
        <v>485</v>
      </c>
      <c r="K8581" s="134">
        <v>23</v>
      </c>
      <c r="L8581" s="108"/>
      <c r="M8581" s="81">
        <v>16051</v>
      </c>
      <c r="N8581" s="135">
        <v>17742</v>
      </c>
      <c r="O8581" s="136">
        <v>18591</v>
      </c>
      <c r="P8581" s="135">
        <v>19013</v>
      </c>
      <c r="Q8581" s="136">
        <v>19249</v>
      </c>
      <c r="R8581" s="135">
        <v>18869</v>
      </c>
      <c r="S8581" s="136">
        <v>19308</v>
      </c>
      <c r="T8581" s="135">
        <v>20718</v>
      </c>
      <c r="U8581" s="136">
        <v>21676</v>
      </c>
      <c r="V8581" s="135">
        <v>21909</v>
      </c>
      <c r="W8581" s="136">
        <v>22640</v>
      </c>
      <c r="X8581" s="135">
        <v>22520</v>
      </c>
      <c r="Y8581" s="136">
        <v>22538</v>
      </c>
      <c r="Z8581" s="135">
        <v>24824</v>
      </c>
      <c r="AA8581" s="136">
        <v>24928</v>
      </c>
      <c r="AB8581" s="135">
        <v>25131</v>
      </c>
      <c r="AC8581" s="136">
        <v>25612</v>
      </c>
      <c r="AD8581" s="135">
        <v>24561</v>
      </c>
      <c r="AE8581" s="137">
        <v>25576</v>
      </c>
      <c r="AF8581" s="138">
        <v>26861</v>
      </c>
    </row>
    <row r="8582" spans="2:32">
      <c r="B8582" s="114">
        <v>8544</v>
      </c>
      <c r="C8582" s="115">
        <v>8544</v>
      </c>
      <c r="D8582" s="116">
        <v>356</v>
      </c>
      <c r="E8582" s="117">
        <v>12</v>
      </c>
      <c r="F8582" s="118">
        <v>22</v>
      </c>
      <c r="G8582" s="119" t="s">
        <v>485</v>
      </c>
      <c r="H8582" s="120">
        <v>12</v>
      </c>
      <c r="I8582" s="115">
        <v>21</v>
      </c>
      <c r="J8582" s="116" t="s">
        <v>485</v>
      </c>
      <c r="K8582" s="121">
        <v>24</v>
      </c>
      <c r="L8582" s="108"/>
      <c r="M8582" s="122">
        <v>15114</v>
      </c>
      <c r="N8582" s="123">
        <v>16454</v>
      </c>
      <c r="O8582" s="124">
        <v>17372</v>
      </c>
      <c r="P8582" s="123">
        <v>18085</v>
      </c>
      <c r="Q8582" s="124">
        <v>18368</v>
      </c>
      <c r="R8582" s="123">
        <v>18045</v>
      </c>
      <c r="S8582" s="124">
        <v>18349</v>
      </c>
      <c r="T8582" s="123">
        <v>19598</v>
      </c>
      <c r="U8582" s="124">
        <v>20605</v>
      </c>
      <c r="V8582" s="123">
        <v>21218</v>
      </c>
      <c r="W8582" s="124">
        <v>21935</v>
      </c>
      <c r="X8582" s="123">
        <v>21834</v>
      </c>
      <c r="Y8582" s="124">
        <v>21667</v>
      </c>
      <c r="Z8582" s="123">
        <v>23933</v>
      </c>
      <c r="AA8582" s="124">
        <v>24277</v>
      </c>
      <c r="AB8582" s="123">
        <v>24492</v>
      </c>
      <c r="AC8582" s="124">
        <v>24957</v>
      </c>
      <c r="AD8582" s="123">
        <v>23724</v>
      </c>
      <c r="AE8582" s="125">
        <v>24652</v>
      </c>
      <c r="AF8582" s="126">
        <v>26020</v>
      </c>
    </row>
    <row r="8583" spans="2:32">
      <c r="B8583" s="127">
        <v>8545</v>
      </c>
      <c r="C8583" s="128">
        <v>8545</v>
      </c>
      <c r="D8583" s="129">
        <v>357</v>
      </c>
      <c r="E8583" s="130">
        <v>12</v>
      </c>
      <c r="F8583" s="131">
        <v>23</v>
      </c>
      <c r="G8583" s="132" t="s">
        <v>485</v>
      </c>
      <c r="H8583" s="133">
        <v>12</v>
      </c>
      <c r="I8583" s="128">
        <v>22</v>
      </c>
      <c r="J8583" s="129" t="s">
        <v>485</v>
      </c>
      <c r="K8583" s="134">
        <v>1</v>
      </c>
      <c r="L8583" s="108"/>
      <c r="M8583" s="81">
        <v>13963</v>
      </c>
      <c r="N8583" s="135">
        <v>15436</v>
      </c>
      <c r="O8583" s="136">
        <v>16884</v>
      </c>
      <c r="P8583" s="135">
        <v>17252</v>
      </c>
      <c r="Q8583" s="136">
        <v>17672</v>
      </c>
      <c r="R8583" s="135">
        <v>16741</v>
      </c>
      <c r="S8583" s="136">
        <v>17351</v>
      </c>
      <c r="T8583" s="135">
        <v>18847</v>
      </c>
      <c r="U8583" s="136">
        <v>20010</v>
      </c>
      <c r="V8583" s="135">
        <v>20609</v>
      </c>
      <c r="W8583" s="136">
        <v>21357</v>
      </c>
      <c r="X8583" s="135">
        <v>20043</v>
      </c>
      <c r="Y8583" s="136">
        <v>20762</v>
      </c>
      <c r="Z8583" s="135">
        <v>23110</v>
      </c>
      <c r="AA8583" s="136">
        <v>23349</v>
      </c>
      <c r="AB8583" s="135">
        <v>23843</v>
      </c>
      <c r="AC8583" s="136">
        <v>24403</v>
      </c>
      <c r="AD8583" s="135">
        <v>22768</v>
      </c>
      <c r="AE8583" s="137">
        <v>24663</v>
      </c>
      <c r="AF8583" s="138">
        <v>25117</v>
      </c>
    </row>
    <row r="8584" spans="2:32">
      <c r="B8584" s="114">
        <v>8546</v>
      </c>
      <c r="C8584" s="115">
        <v>8546</v>
      </c>
      <c r="D8584" s="116">
        <v>357</v>
      </c>
      <c r="E8584" s="117">
        <v>12</v>
      </c>
      <c r="F8584" s="118">
        <v>23</v>
      </c>
      <c r="G8584" s="119" t="s">
        <v>485</v>
      </c>
      <c r="H8584" s="120">
        <v>12</v>
      </c>
      <c r="I8584" s="115">
        <v>22</v>
      </c>
      <c r="J8584" s="116" t="s">
        <v>485</v>
      </c>
      <c r="K8584" s="121">
        <v>2</v>
      </c>
      <c r="L8584" s="108"/>
      <c r="M8584" s="122">
        <v>13393</v>
      </c>
      <c r="N8584" s="123">
        <v>14939</v>
      </c>
      <c r="O8584" s="124">
        <v>16406</v>
      </c>
      <c r="P8584" s="123">
        <v>16793</v>
      </c>
      <c r="Q8584" s="124">
        <v>17210</v>
      </c>
      <c r="R8584" s="123">
        <v>16210</v>
      </c>
      <c r="S8584" s="124">
        <v>16947</v>
      </c>
      <c r="T8584" s="123">
        <v>18421</v>
      </c>
      <c r="U8584" s="124">
        <v>19605</v>
      </c>
      <c r="V8584" s="123">
        <v>20190</v>
      </c>
      <c r="W8584" s="124">
        <v>20909</v>
      </c>
      <c r="X8584" s="123">
        <v>19491</v>
      </c>
      <c r="Y8584" s="124">
        <v>20397</v>
      </c>
      <c r="Z8584" s="123">
        <v>22614</v>
      </c>
      <c r="AA8584" s="124">
        <v>22859</v>
      </c>
      <c r="AB8584" s="123">
        <v>23313</v>
      </c>
      <c r="AC8584" s="124">
        <v>23859</v>
      </c>
      <c r="AD8584" s="123">
        <v>22347</v>
      </c>
      <c r="AE8584" s="125">
        <v>24187</v>
      </c>
      <c r="AF8584" s="126">
        <v>24568</v>
      </c>
    </row>
    <row r="8585" spans="2:32">
      <c r="B8585" s="127">
        <v>8547</v>
      </c>
      <c r="C8585" s="128">
        <v>8547</v>
      </c>
      <c r="D8585" s="129">
        <v>357</v>
      </c>
      <c r="E8585" s="130">
        <v>12</v>
      </c>
      <c r="F8585" s="131">
        <v>23</v>
      </c>
      <c r="G8585" s="132" t="s">
        <v>485</v>
      </c>
      <c r="H8585" s="133">
        <v>12</v>
      </c>
      <c r="I8585" s="128">
        <v>22</v>
      </c>
      <c r="J8585" s="129" t="s">
        <v>485</v>
      </c>
      <c r="K8585" s="134">
        <v>3</v>
      </c>
      <c r="L8585" s="108"/>
      <c r="M8585" s="81">
        <v>13072</v>
      </c>
      <c r="N8585" s="135">
        <v>14756</v>
      </c>
      <c r="O8585" s="136">
        <v>16174</v>
      </c>
      <c r="P8585" s="135">
        <v>16593</v>
      </c>
      <c r="Q8585" s="136">
        <v>17027</v>
      </c>
      <c r="R8585" s="135">
        <v>15995</v>
      </c>
      <c r="S8585" s="136">
        <v>16926</v>
      </c>
      <c r="T8585" s="135">
        <v>18426</v>
      </c>
      <c r="U8585" s="136">
        <v>19465</v>
      </c>
      <c r="V8585" s="135">
        <v>20053</v>
      </c>
      <c r="W8585" s="136">
        <v>20730</v>
      </c>
      <c r="X8585" s="135">
        <v>19294</v>
      </c>
      <c r="Y8585" s="136">
        <v>20252</v>
      </c>
      <c r="Z8585" s="135">
        <v>22374</v>
      </c>
      <c r="AA8585" s="136">
        <v>22624</v>
      </c>
      <c r="AB8585" s="135">
        <v>23053</v>
      </c>
      <c r="AC8585" s="136">
        <v>23568</v>
      </c>
      <c r="AD8585" s="135">
        <v>22143</v>
      </c>
      <c r="AE8585" s="137">
        <v>23970</v>
      </c>
      <c r="AF8585" s="138">
        <v>24268</v>
      </c>
    </row>
    <row r="8586" spans="2:32">
      <c r="B8586" s="114">
        <v>8548</v>
      </c>
      <c r="C8586" s="115">
        <v>8548</v>
      </c>
      <c r="D8586" s="116">
        <v>357</v>
      </c>
      <c r="E8586" s="117">
        <v>12</v>
      </c>
      <c r="F8586" s="118">
        <v>23</v>
      </c>
      <c r="G8586" s="119" t="s">
        <v>485</v>
      </c>
      <c r="H8586" s="120">
        <v>12</v>
      </c>
      <c r="I8586" s="115">
        <v>22</v>
      </c>
      <c r="J8586" s="116" t="s">
        <v>485</v>
      </c>
      <c r="K8586" s="121">
        <v>4</v>
      </c>
      <c r="L8586" s="108"/>
      <c r="M8586" s="122">
        <v>12879</v>
      </c>
      <c r="N8586" s="123">
        <v>14666</v>
      </c>
      <c r="O8586" s="124">
        <v>16048</v>
      </c>
      <c r="P8586" s="123">
        <v>16478</v>
      </c>
      <c r="Q8586" s="124">
        <v>16907</v>
      </c>
      <c r="R8586" s="123">
        <v>15773</v>
      </c>
      <c r="S8586" s="124">
        <v>16848</v>
      </c>
      <c r="T8586" s="123">
        <v>18270</v>
      </c>
      <c r="U8586" s="124">
        <v>19234</v>
      </c>
      <c r="V8586" s="123">
        <v>19782</v>
      </c>
      <c r="W8586" s="124">
        <v>20388</v>
      </c>
      <c r="X8586" s="123">
        <v>18844</v>
      </c>
      <c r="Y8586" s="124">
        <v>19915</v>
      </c>
      <c r="Z8586" s="123">
        <v>21850</v>
      </c>
      <c r="AA8586" s="124">
        <v>22095</v>
      </c>
      <c r="AB8586" s="123">
        <v>22491</v>
      </c>
      <c r="AC8586" s="124">
        <v>22959</v>
      </c>
      <c r="AD8586" s="123">
        <v>21653</v>
      </c>
      <c r="AE8586" s="125">
        <v>23346</v>
      </c>
      <c r="AF8586" s="126">
        <v>23595</v>
      </c>
    </row>
    <row r="8587" spans="2:32">
      <c r="B8587" s="127">
        <v>8549</v>
      </c>
      <c r="C8587" s="128">
        <v>8549</v>
      </c>
      <c r="D8587" s="129">
        <v>357</v>
      </c>
      <c r="E8587" s="130">
        <v>12</v>
      </c>
      <c r="F8587" s="131">
        <v>23</v>
      </c>
      <c r="G8587" s="132" t="s">
        <v>485</v>
      </c>
      <c r="H8587" s="133">
        <v>12</v>
      </c>
      <c r="I8587" s="128">
        <v>22</v>
      </c>
      <c r="J8587" s="129" t="s">
        <v>485</v>
      </c>
      <c r="K8587" s="134">
        <v>5</v>
      </c>
      <c r="L8587" s="108"/>
      <c r="M8587" s="81">
        <v>12661</v>
      </c>
      <c r="N8587" s="135">
        <v>14811</v>
      </c>
      <c r="O8587" s="136">
        <v>16024</v>
      </c>
      <c r="P8587" s="135">
        <v>16488</v>
      </c>
      <c r="Q8587" s="136">
        <v>16892</v>
      </c>
      <c r="R8587" s="135">
        <v>15494</v>
      </c>
      <c r="S8587" s="136">
        <v>16909</v>
      </c>
      <c r="T8587" s="135">
        <v>18236</v>
      </c>
      <c r="U8587" s="136">
        <v>19060</v>
      </c>
      <c r="V8587" s="135">
        <v>19561</v>
      </c>
      <c r="W8587" s="136">
        <v>20058</v>
      </c>
      <c r="X8587" s="135">
        <v>18314</v>
      </c>
      <c r="Y8587" s="136">
        <v>19693</v>
      </c>
      <c r="Z8587" s="135">
        <v>21313</v>
      </c>
      <c r="AA8587" s="136">
        <v>21578</v>
      </c>
      <c r="AB8587" s="135">
        <v>21919</v>
      </c>
      <c r="AC8587" s="136">
        <v>22314</v>
      </c>
      <c r="AD8587" s="135">
        <v>21251</v>
      </c>
      <c r="AE8587" s="137">
        <v>22741</v>
      </c>
      <c r="AF8587" s="138">
        <v>22885</v>
      </c>
    </row>
    <row r="8588" spans="2:32">
      <c r="B8588" s="114">
        <v>8550</v>
      </c>
      <c r="C8588" s="115">
        <v>8550</v>
      </c>
      <c r="D8588" s="116">
        <v>357</v>
      </c>
      <c r="E8588" s="117">
        <v>12</v>
      </c>
      <c r="F8588" s="118">
        <v>23</v>
      </c>
      <c r="G8588" s="119" t="s">
        <v>485</v>
      </c>
      <c r="H8588" s="120">
        <v>12</v>
      </c>
      <c r="I8588" s="115">
        <v>22</v>
      </c>
      <c r="J8588" s="116" t="s">
        <v>485</v>
      </c>
      <c r="K8588" s="121">
        <v>6</v>
      </c>
      <c r="L8588" s="108"/>
      <c r="M8588" s="122">
        <v>12407</v>
      </c>
      <c r="N8588" s="123">
        <v>15423</v>
      </c>
      <c r="O8588" s="124">
        <v>16229</v>
      </c>
      <c r="P8588" s="123">
        <v>16809</v>
      </c>
      <c r="Q8588" s="124">
        <v>17146</v>
      </c>
      <c r="R8588" s="123">
        <v>15173</v>
      </c>
      <c r="S8588" s="124">
        <v>17289</v>
      </c>
      <c r="T8588" s="123">
        <v>18658</v>
      </c>
      <c r="U8588" s="124">
        <v>19138</v>
      </c>
      <c r="V8588" s="123">
        <v>19562</v>
      </c>
      <c r="W8588" s="124">
        <v>19924</v>
      </c>
      <c r="X8588" s="123">
        <v>17682</v>
      </c>
      <c r="Y8588" s="124">
        <v>19734</v>
      </c>
      <c r="Z8588" s="123">
        <v>20915</v>
      </c>
      <c r="AA8588" s="124">
        <v>21290</v>
      </c>
      <c r="AB8588" s="123">
        <v>21547</v>
      </c>
      <c r="AC8588" s="124">
        <v>21856</v>
      </c>
      <c r="AD8588" s="123">
        <v>21120</v>
      </c>
      <c r="AE8588" s="125">
        <v>22534</v>
      </c>
      <c r="AF8588" s="126">
        <v>22307</v>
      </c>
    </row>
    <row r="8589" spans="2:32">
      <c r="B8589" s="127">
        <v>8551</v>
      </c>
      <c r="C8589" s="128">
        <v>8551</v>
      </c>
      <c r="D8589" s="129">
        <v>357</v>
      </c>
      <c r="E8589" s="130">
        <v>12</v>
      </c>
      <c r="F8589" s="131">
        <v>23</v>
      </c>
      <c r="G8589" s="132" t="s">
        <v>485</v>
      </c>
      <c r="H8589" s="133">
        <v>12</v>
      </c>
      <c r="I8589" s="128">
        <v>22</v>
      </c>
      <c r="J8589" s="129" t="s">
        <v>485</v>
      </c>
      <c r="K8589" s="134">
        <v>7</v>
      </c>
      <c r="L8589" s="108"/>
      <c r="M8589" s="81">
        <v>12654</v>
      </c>
      <c r="N8589" s="135">
        <v>16499</v>
      </c>
      <c r="O8589" s="136">
        <v>16822</v>
      </c>
      <c r="P8589" s="135">
        <v>17556</v>
      </c>
      <c r="Q8589" s="136">
        <v>17871</v>
      </c>
      <c r="R8589" s="135">
        <v>15431</v>
      </c>
      <c r="S8589" s="136">
        <v>18589</v>
      </c>
      <c r="T8589" s="135">
        <v>19519</v>
      </c>
      <c r="U8589" s="136">
        <v>19663</v>
      </c>
      <c r="V8589" s="135">
        <v>20084</v>
      </c>
      <c r="W8589" s="136">
        <v>20286</v>
      </c>
      <c r="X8589" s="135">
        <v>17625</v>
      </c>
      <c r="Y8589" s="136">
        <v>20745</v>
      </c>
      <c r="Z8589" s="135">
        <v>20995</v>
      </c>
      <c r="AA8589" s="136">
        <v>21565</v>
      </c>
      <c r="AB8589" s="135">
        <v>21801</v>
      </c>
      <c r="AC8589" s="136">
        <v>21990</v>
      </c>
      <c r="AD8589" s="135">
        <v>22032</v>
      </c>
      <c r="AE8589" s="137">
        <v>22874</v>
      </c>
      <c r="AF8589" s="138">
        <v>22270</v>
      </c>
    </row>
    <row r="8590" spans="2:32">
      <c r="B8590" s="114">
        <v>8552</v>
      </c>
      <c r="C8590" s="115">
        <v>8552</v>
      </c>
      <c r="D8590" s="116">
        <v>357</v>
      </c>
      <c r="E8590" s="117">
        <v>12</v>
      </c>
      <c r="F8590" s="118">
        <v>23</v>
      </c>
      <c r="G8590" s="119" t="s">
        <v>485</v>
      </c>
      <c r="H8590" s="120">
        <v>12</v>
      </c>
      <c r="I8590" s="115">
        <v>22</v>
      </c>
      <c r="J8590" s="116" t="s">
        <v>485</v>
      </c>
      <c r="K8590" s="121">
        <v>8</v>
      </c>
      <c r="L8590" s="108"/>
      <c r="M8590" s="122">
        <v>13732</v>
      </c>
      <c r="N8590" s="123">
        <v>17751</v>
      </c>
      <c r="O8590" s="124">
        <v>17709</v>
      </c>
      <c r="P8590" s="123">
        <v>18525</v>
      </c>
      <c r="Q8590" s="124">
        <v>18902</v>
      </c>
      <c r="R8590" s="123">
        <v>16559</v>
      </c>
      <c r="S8590" s="124">
        <v>20240</v>
      </c>
      <c r="T8590" s="123">
        <v>20621</v>
      </c>
      <c r="U8590" s="124">
        <v>20509</v>
      </c>
      <c r="V8590" s="123">
        <v>21025</v>
      </c>
      <c r="W8590" s="124">
        <v>21202</v>
      </c>
      <c r="X8590" s="123">
        <v>18594</v>
      </c>
      <c r="Y8590" s="124">
        <v>22241</v>
      </c>
      <c r="Z8590" s="123">
        <v>21633</v>
      </c>
      <c r="AA8590" s="124">
        <v>22305</v>
      </c>
      <c r="AB8590" s="123">
        <v>22619</v>
      </c>
      <c r="AC8590" s="124">
        <v>22780</v>
      </c>
      <c r="AD8590" s="123">
        <v>23488</v>
      </c>
      <c r="AE8590" s="125">
        <v>23699</v>
      </c>
      <c r="AF8590" s="126">
        <v>22846</v>
      </c>
    </row>
    <row r="8591" spans="2:32">
      <c r="B8591" s="127">
        <v>8553</v>
      </c>
      <c r="C8591" s="128">
        <v>8553</v>
      </c>
      <c r="D8591" s="129">
        <v>357</v>
      </c>
      <c r="E8591" s="130">
        <v>12</v>
      </c>
      <c r="F8591" s="131">
        <v>23</v>
      </c>
      <c r="G8591" s="132" t="s">
        <v>485</v>
      </c>
      <c r="H8591" s="133">
        <v>12</v>
      </c>
      <c r="I8591" s="128">
        <v>22</v>
      </c>
      <c r="J8591" s="129" t="s">
        <v>485</v>
      </c>
      <c r="K8591" s="134">
        <v>9</v>
      </c>
      <c r="L8591" s="108"/>
      <c r="M8591" s="81">
        <v>14496</v>
      </c>
      <c r="N8591" s="135">
        <v>18134</v>
      </c>
      <c r="O8591" s="136">
        <v>18289</v>
      </c>
      <c r="P8591" s="135">
        <v>19046</v>
      </c>
      <c r="Q8591" s="136">
        <v>19486</v>
      </c>
      <c r="R8591" s="135">
        <v>17313</v>
      </c>
      <c r="S8591" s="136">
        <v>20796</v>
      </c>
      <c r="T8591" s="135">
        <v>21051</v>
      </c>
      <c r="U8591" s="136">
        <v>21041</v>
      </c>
      <c r="V8591" s="135">
        <v>21600</v>
      </c>
      <c r="W8591" s="136">
        <v>21768</v>
      </c>
      <c r="X8591" s="135">
        <v>19283</v>
      </c>
      <c r="Y8591" s="136">
        <v>22658</v>
      </c>
      <c r="Z8591" s="135">
        <v>22113</v>
      </c>
      <c r="AA8591" s="136">
        <v>22737</v>
      </c>
      <c r="AB8591" s="135">
        <v>23132</v>
      </c>
      <c r="AC8591" s="136">
        <v>23262</v>
      </c>
      <c r="AD8591" s="135">
        <v>23870</v>
      </c>
      <c r="AE8591" s="137">
        <v>23972</v>
      </c>
      <c r="AF8591" s="138">
        <v>23296</v>
      </c>
    </row>
    <row r="8592" spans="2:32">
      <c r="B8592" s="114">
        <v>8554</v>
      </c>
      <c r="C8592" s="115">
        <v>8554</v>
      </c>
      <c r="D8592" s="116">
        <v>357</v>
      </c>
      <c r="E8592" s="117">
        <v>12</v>
      </c>
      <c r="F8592" s="118">
        <v>23</v>
      </c>
      <c r="G8592" s="119" t="s">
        <v>485</v>
      </c>
      <c r="H8592" s="120">
        <v>12</v>
      </c>
      <c r="I8592" s="115">
        <v>22</v>
      </c>
      <c r="J8592" s="116" t="s">
        <v>485</v>
      </c>
      <c r="K8592" s="121">
        <v>10</v>
      </c>
      <c r="L8592" s="108"/>
      <c r="M8592" s="122">
        <v>14719</v>
      </c>
      <c r="N8592" s="123">
        <v>18088</v>
      </c>
      <c r="O8592" s="124">
        <v>18356</v>
      </c>
      <c r="P8592" s="123">
        <v>19018</v>
      </c>
      <c r="Q8592" s="124">
        <v>19488</v>
      </c>
      <c r="R8592" s="123">
        <v>17551</v>
      </c>
      <c r="S8592" s="124">
        <v>20654</v>
      </c>
      <c r="T8592" s="123">
        <v>21204</v>
      </c>
      <c r="U8592" s="124">
        <v>21058</v>
      </c>
      <c r="V8592" s="123">
        <v>21609</v>
      </c>
      <c r="W8592" s="124">
        <v>21826</v>
      </c>
      <c r="X8592" s="123">
        <v>19590</v>
      </c>
      <c r="Y8592" s="124">
        <v>22481</v>
      </c>
      <c r="Z8592" s="123">
        <v>22254</v>
      </c>
      <c r="AA8592" s="124">
        <v>22788</v>
      </c>
      <c r="AB8592" s="123">
        <v>23206</v>
      </c>
      <c r="AC8592" s="124">
        <v>23397</v>
      </c>
      <c r="AD8592" s="123">
        <v>23709</v>
      </c>
      <c r="AE8592" s="125">
        <v>24177</v>
      </c>
      <c r="AF8592" s="126">
        <v>23475</v>
      </c>
    </row>
    <row r="8593" spans="2:32">
      <c r="B8593" s="127">
        <v>8555</v>
      </c>
      <c r="C8593" s="128">
        <v>8555</v>
      </c>
      <c r="D8593" s="129">
        <v>357</v>
      </c>
      <c r="E8593" s="130">
        <v>12</v>
      </c>
      <c r="F8593" s="131">
        <v>23</v>
      </c>
      <c r="G8593" s="132" t="s">
        <v>485</v>
      </c>
      <c r="H8593" s="133">
        <v>12</v>
      </c>
      <c r="I8593" s="128">
        <v>22</v>
      </c>
      <c r="J8593" s="129" t="s">
        <v>485</v>
      </c>
      <c r="K8593" s="134">
        <v>11</v>
      </c>
      <c r="L8593" s="108"/>
      <c r="M8593" s="81">
        <v>14830</v>
      </c>
      <c r="N8593" s="135">
        <v>18288</v>
      </c>
      <c r="O8593" s="136">
        <v>18317</v>
      </c>
      <c r="P8593" s="135">
        <v>18867</v>
      </c>
      <c r="Q8593" s="136">
        <v>19294</v>
      </c>
      <c r="R8593" s="135">
        <v>17704</v>
      </c>
      <c r="S8593" s="136">
        <v>20609</v>
      </c>
      <c r="T8593" s="135">
        <v>21599</v>
      </c>
      <c r="U8593" s="136">
        <v>20747</v>
      </c>
      <c r="V8593" s="135">
        <v>21254</v>
      </c>
      <c r="W8593" s="136">
        <v>21507</v>
      </c>
      <c r="X8593" s="135">
        <v>19809</v>
      </c>
      <c r="Y8593" s="136">
        <v>21856</v>
      </c>
      <c r="Z8593" s="135">
        <v>22029</v>
      </c>
      <c r="AA8593" s="136">
        <v>22505</v>
      </c>
      <c r="AB8593" s="135">
        <v>22916</v>
      </c>
      <c r="AC8593" s="136">
        <v>23147</v>
      </c>
      <c r="AD8593" s="135">
        <v>23102</v>
      </c>
      <c r="AE8593" s="137">
        <v>24097</v>
      </c>
      <c r="AF8593" s="138">
        <v>23286</v>
      </c>
    </row>
    <row r="8594" spans="2:32">
      <c r="B8594" s="114">
        <v>8556</v>
      </c>
      <c r="C8594" s="115">
        <v>8556</v>
      </c>
      <c r="D8594" s="116">
        <v>357</v>
      </c>
      <c r="E8594" s="117">
        <v>12</v>
      </c>
      <c r="F8594" s="118">
        <v>23</v>
      </c>
      <c r="G8594" s="119" t="s">
        <v>485</v>
      </c>
      <c r="H8594" s="120">
        <v>12</v>
      </c>
      <c r="I8594" s="115">
        <v>22</v>
      </c>
      <c r="J8594" s="116" t="s">
        <v>485</v>
      </c>
      <c r="K8594" s="121">
        <v>12</v>
      </c>
      <c r="L8594" s="108"/>
      <c r="M8594" s="122">
        <v>14963</v>
      </c>
      <c r="N8594" s="123">
        <v>18425</v>
      </c>
      <c r="O8594" s="124">
        <v>18269</v>
      </c>
      <c r="P8594" s="123">
        <v>18731</v>
      </c>
      <c r="Q8594" s="124">
        <v>19104</v>
      </c>
      <c r="R8594" s="123">
        <v>17854</v>
      </c>
      <c r="S8594" s="124">
        <v>20581</v>
      </c>
      <c r="T8594" s="123">
        <v>21714</v>
      </c>
      <c r="U8594" s="124">
        <v>20360</v>
      </c>
      <c r="V8594" s="123">
        <v>20849</v>
      </c>
      <c r="W8594" s="124">
        <v>21104</v>
      </c>
      <c r="X8594" s="123">
        <v>19964</v>
      </c>
      <c r="Y8594" s="124">
        <v>21232</v>
      </c>
      <c r="Z8594" s="123">
        <v>21667</v>
      </c>
      <c r="AA8594" s="124">
        <v>22112</v>
      </c>
      <c r="AB8594" s="123">
        <v>22514</v>
      </c>
      <c r="AC8594" s="124">
        <v>22746</v>
      </c>
      <c r="AD8594" s="123">
        <v>22480</v>
      </c>
      <c r="AE8594" s="125">
        <v>23637</v>
      </c>
      <c r="AF8594" s="126">
        <v>22924</v>
      </c>
    </row>
    <row r="8595" spans="2:32">
      <c r="B8595" s="127">
        <v>8557</v>
      </c>
      <c r="C8595" s="128">
        <v>8557</v>
      </c>
      <c r="D8595" s="129">
        <v>357</v>
      </c>
      <c r="E8595" s="130">
        <v>12</v>
      </c>
      <c r="F8595" s="131">
        <v>23</v>
      </c>
      <c r="G8595" s="132" t="s">
        <v>485</v>
      </c>
      <c r="H8595" s="133">
        <v>12</v>
      </c>
      <c r="I8595" s="128">
        <v>22</v>
      </c>
      <c r="J8595" s="129" t="s">
        <v>485</v>
      </c>
      <c r="K8595" s="134">
        <v>13</v>
      </c>
      <c r="L8595" s="108"/>
      <c r="M8595" s="81">
        <v>15059</v>
      </c>
      <c r="N8595" s="135">
        <v>18510</v>
      </c>
      <c r="O8595" s="136">
        <v>18395</v>
      </c>
      <c r="P8595" s="135">
        <v>18837</v>
      </c>
      <c r="Q8595" s="136">
        <v>19192</v>
      </c>
      <c r="R8595" s="135">
        <v>17961</v>
      </c>
      <c r="S8595" s="136">
        <v>20589</v>
      </c>
      <c r="T8595" s="135">
        <v>21736</v>
      </c>
      <c r="U8595" s="136">
        <v>20411</v>
      </c>
      <c r="V8595" s="135">
        <v>20878</v>
      </c>
      <c r="W8595" s="136">
        <v>21121</v>
      </c>
      <c r="X8595" s="135">
        <v>20041</v>
      </c>
      <c r="Y8595" s="136">
        <v>21136</v>
      </c>
      <c r="Z8595" s="135">
        <v>21689</v>
      </c>
      <c r="AA8595" s="136">
        <v>22128</v>
      </c>
      <c r="AB8595" s="135">
        <v>22522</v>
      </c>
      <c r="AC8595" s="136">
        <v>22747</v>
      </c>
      <c r="AD8595" s="135">
        <v>22370</v>
      </c>
      <c r="AE8595" s="137">
        <v>23554</v>
      </c>
      <c r="AF8595" s="138">
        <v>22949</v>
      </c>
    </row>
    <row r="8596" spans="2:32">
      <c r="B8596" s="114">
        <v>8558</v>
      </c>
      <c r="C8596" s="115">
        <v>8558</v>
      </c>
      <c r="D8596" s="116">
        <v>357</v>
      </c>
      <c r="E8596" s="117">
        <v>12</v>
      </c>
      <c r="F8596" s="118">
        <v>23</v>
      </c>
      <c r="G8596" s="119" t="s">
        <v>485</v>
      </c>
      <c r="H8596" s="120">
        <v>12</v>
      </c>
      <c r="I8596" s="115">
        <v>22</v>
      </c>
      <c r="J8596" s="116" t="s">
        <v>485</v>
      </c>
      <c r="K8596" s="121">
        <v>14</v>
      </c>
      <c r="L8596" s="108"/>
      <c r="M8596" s="122">
        <v>15014</v>
      </c>
      <c r="N8596" s="123">
        <v>18419</v>
      </c>
      <c r="O8596" s="124">
        <v>18259</v>
      </c>
      <c r="P8596" s="123">
        <v>18725</v>
      </c>
      <c r="Q8596" s="124">
        <v>19060</v>
      </c>
      <c r="R8596" s="123">
        <v>17881</v>
      </c>
      <c r="S8596" s="124">
        <v>20533</v>
      </c>
      <c r="T8596" s="123">
        <v>21499</v>
      </c>
      <c r="U8596" s="124">
        <v>20228</v>
      </c>
      <c r="V8596" s="123">
        <v>20697</v>
      </c>
      <c r="W8596" s="124">
        <v>20904</v>
      </c>
      <c r="X8596" s="123">
        <v>19937</v>
      </c>
      <c r="Y8596" s="124">
        <v>20981</v>
      </c>
      <c r="Z8596" s="123">
        <v>21448</v>
      </c>
      <c r="AA8596" s="124">
        <v>21913</v>
      </c>
      <c r="AB8596" s="123">
        <v>22293</v>
      </c>
      <c r="AC8596" s="124">
        <v>22487</v>
      </c>
      <c r="AD8596" s="123">
        <v>22185</v>
      </c>
      <c r="AE8596" s="125">
        <v>23130</v>
      </c>
      <c r="AF8596" s="126">
        <v>22682</v>
      </c>
    </row>
    <row r="8597" spans="2:32">
      <c r="B8597" s="127">
        <v>8559</v>
      </c>
      <c r="C8597" s="128">
        <v>8559</v>
      </c>
      <c r="D8597" s="129">
        <v>357</v>
      </c>
      <c r="E8597" s="130">
        <v>12</v>
      </c>
      <c r="F8597" s="131">
        <v>23</v>
      </c>
      <c r="G8597" s="132" t="s">
        <v>485</v>
      </c>
      <c r="H8597" s="133">
        <v>12</v>
      </c>
      <c r="I8597" s="128">
        <v>22</v>
      </c>
      <c r="J8597" s="129" t="s">
        <v>485</v>
      </c>
      <c r="K8597" s="134">
        <v>15</v>
      </c>
      <c r="L8597" s="108"/>
      <c r="M8597" s="81">
        <v>15209</v>
      </c>
      <c r="N8597" s="135">
        <v>18186</v>
      </c>
      <c r="O8597" s="136">
        <v>18368</v>
      </c>
      <c r="P8597" s="135">
        <v>18835</v>
      </c>
      <c r="Q8597" s="136">
        <v>19169</v>
      </c>
      <c r="R8597" s="135">
        <v>17856</v>
      </c>
      <c r="S8597" s="136">
        <v>20381</v>
      </c>
      <c r="T8597" s="135">
        <v>20901</v>
      </c>
      <c r="U8597" s="136">
        <v>20349</v>
      </c>
      <c r="V8597" s="135">
        <v>20810</v>
      </c>
      <c r="W8597" s="136">
        <v>21009</v>
      </c>
      <c r="X8597" s="135">
        <v>19762</v>
      </c>
      <c r="Y8597" s="136">
        <v>21328</v>
      </c>
      <c r="Z8597" s="135">
        <v>21554</v>
      </c>
      <c r="AA8597" s="136">
        <v>22002</v>
      </c>
      <c r="AB8597" s="135">
        <v>22366</v>
      </c>
      <c r="AC8597" s="136">
        <v>22561</v>
      </c>
      <c r="AD8597" s="135">
        <v>22507</v>
      </c>
      <c r="AE8597" s="137">
        <v>22976</v>
      </c>
      <c r="AF8597" s="138">
        <v>22766</v>
      </c>
    </row>
    <row r="8598" spans="2:32">
      <c r="B8598" s="114">
        <v>8560</v>
      </c>
      <c r="C8598" s="115">
        <v>8560</v>
      </c>
      <c r="D8598" s="116">
        <v>357</v>
      </c>
      <c r="E8598" s="117">
        <v>12</v>
      </c>
      <c r="F8598" s="118">
        <v>23</v>
      </c>
      <c r="G8598" s="119" t="s">
        <v>485</v>
      </c>
      <c r="H8598" s="120">
        <v>12</v>
      </c>
      <c r="I8598" s="115">
        <v>22</v>
      </c>
      <c r="J8598" s="116" t="s">
        <v>485</v>
      </c>
      <c r="K8598" s="121">
        <v>16</v>
      </c>
      <c r="L8598" s="108"/>
      <c r="M8598" s="122">
        <v>15502</v>
      </c>
      <c r="N8598" s="123">
        <v>18284</v>
      </c>
      <c r="O8598" s="124">
        <v>18572</v>
      </c>
      <c r="P8598" s="123">
        <v>19027</v>
      </c>
      <c r="Q8598" s="124">
        <v>19315</v>
      </c>
      <c r="R8598" s="123">
        <v>17933</v>
      </c>
      <c r="S8598" s="124">
        <v>20290</v>
      </c>
      <c r="T8598" s="123">
        <v>20811</v>
      </c>
      <c r="U8598" s="124">
        <v>20500</v>
      </c>
      <c r="V8598" s="123">
        <v>20867</v>
      </c>
      <c r="W8598" s="124">
        <v>21079</v>
      </c>
      <c r="X8598" s="123">
        <v>19648</v>
      </c>
      <c r="Y8598" s="124">
        <v>21454</v>
      </c>
      <c r="Z8598" s="123">
        <v>21610</v>
      </c>
      <c r="AA8598" s="124">
        <v>22044</v>
      </c>
      <c r="AB8598" s="123">
        <v>22363</v>
      </c>
      <c r="AC8598" s="124">
        <v>22575</v>
      </c>
      <c r="AD8598" s="123">
        <v>22598</v>
      </c>
      <c r="AE8598" s="125">
        <v>23170</v>
      </c>
      <c r="AF8598" s="126">
        <v>22787</v>
      </c>
    </row>
    <row r="8599" spans="2:32">
      <c r="B8599" s="127">
        <v>8561</v>
      </c>
      <c r="C8599" s="128">
        <v>8561</v>
      </c>
      <c r="D8599" s="129">
        <v>357</v>
      </c>
      <c r="E8599" s="130">
        <v>12</v>
      </c>
      <c r="F8599" s="131">
        <v>23</v>
      </c>
      <c r="G8599" s="132" t="s">
        <v>485</v>
      </c>
      <c r="H8599" s="133">
        <v>12</v>
      </c>
      <c r="I8599" s="128">
        <v>22</v>
      </c>
      <c r="J8599" s="129" t="s">
        <v>485</v>
      </c>
      <c r="K8599" s="134">
        <v>17</v>
      </c>
      <c r="L8599" s="108"/>
      <c r="M8599" s="81">
        <v>16478</v>
      </c>
      <c r="N8599" s="135">
        <v>19104</v>
      </c>
      <c r="O8599" s="136">
        <v>19398</v>
      </c>
      <c r="P8599" s="135">
        <v>19804</v>
      </c>
      <c r="Q8599" s="136">
        <v>20095</v>
      </c>
      <c r="R8599" s="135">
        <v>18899</v>
      </c>
      <c r="S8599" s="136">
        <v>21178</v>
      </c>
      <c r="T8599" s="135">
        <v>21624</v>
      </c>
      <c r="U8599" s="136">
        <v>21283</v>
      </c>
      <c r="V8599" s="135">
        <v>21633</v>
      </c>
      <c r="W8599" s="136">
        <v>21906</v>
      </c>
      <c r="X8599" s="135">
        <v>20525</v>
      </c>
      <c r="Y8599" s="136">
        <v>22477</v>
      </c>
      <c r="Z8599" s="135">
        <v>22466</v>
      </c>
      <c r="AA8599" s="136">
        <v>22859</v>
      </c>
      <c r="AB8599" s="135">
        <v>23187</v>
      </c>
      <c r="AC8599" s="136">
        <v>23436</v>
      </c>
      <c r="AD8599" s="135">
        <v>23648</v>
      </c>
      <c r="AE8599" s="137">
        <v>24209</v>
      </c>
      <c r="AF8599" s="138">
        <v>23664</v>
      </c>
    </row>
    <row r="8600" spans="2:32">
      <c r="B8600" s="114">
        <v>8562</v>
      </c>
      <c r="C8600" s="115">
        <v>8562</v>
      </c>
      <c r="D8600" s="116">
        <v>357</v>
      </c>
      <c r="E8600" s="117">
        <v>12</v>
      </c>
      <c r="F8600" s="118">
        <v>23</v>
      </c>
      <c r="G8600" s="119" t="s">
        <v>485</v>
      </c>
      <c r="H8600" s="120">
        <v>12</v>
      </c>
      <c r="I8600" s="115">
        <v>22</v>
      </c>
      <c r="J8600" s="116" t="s">
        <v>485</v>
      </c>
      <c r="K8600" s="121">
        <v>18</v>
      </c>
      <c r="L8600" s="108"/>
      <c r="M8600" s="122">
        <v>17715</v>
      </c>
      <c r="N8600" s="123">
        <v>19930</v>
      </c>
      <c r="O8600" s="124">
        <v>20394</v>
      </c>
      <c r="P8600" s="123">
        <v>20707</v>
      </c>
      <c r="Q8600" s="124">
        <v>21107</v>
      </c>
      <c r="R8600" s="123">
        <v>20113</v>
      </c>
      <c r="S8600" s="124">
        <v>22139</v>
      </c>
      <c r="T8600" s="123">
        <v>22127</v>
      </c>
      <c r="U8600" s="124">
        <v>22187</v>
      </c>
      <c r="V8600" s="123">
        <v>22656</v>
      </c>
      <c r="W8600" s="124">
        <v>22972</v>
      </c>
      <c r="X8600" s="123">
        <v>21853</v>
      </c>
      <c r="Y8600" s="124">
        <v>23854</v>
      </c>
      <c r="Z8600" s="123">
        <v>23670</v>
      </c>
      <c r="AA8600" s="124">
        <v>23956</v>
      </c>
      <c r="AB8600" s="123">
        <v>24438</v>
      </c>
      <c r="AC8600" s="124">
        <v>24678</v>
      </c>
      <c r="AD8600" s="123">
        <v>25123</v>
      </c>
      <c r="AE8600" s="125">
        <v>25210</v>
      </c>
      <c r="AF8600" s="126">
        <v>24944</v>
      </c>
    </row>
    <row r="8601" spans="2:32">
      <c r="B8601" s="127">
        <v>8563</v>
      </c>
      <c r="C8601" s="128">
        <v>8563</v>
      </c>
      <c r="D8601" s="129">
        <v>357</v>
      </c>
      <c r="E8601" s="130">
        <v>12</v>
      </c>
      <c r="F8601" s="131">
        <v>23</v>
      </c>
      <c r="G8601" s="132" t="s">
        <v>485</v>
      </c>
      <c r="H8601" s="133">
        <v>12</v>
      </c>
      <c r="I8601" s="128">
        <v>22</v>
      </c>
      <c r="J8601" s="129" t="s">
        <v>485</v>
      </c>
      <c r="K8601" s="134">
        <v>19</v>
      </c>
      <c r="L8601" s="108"/>
      <c r="M8601" s="81">
        <v>17551</v>
      </c>
      <c r="N8601" s="135">
        <v>19757</v>
      </c>
      <c r="O8601" s="136">
        <v>20153</v>
      </c>
      <c r="P8601" s="135">
        <v>20461</v>
      </c>
      <c r="Q8601" s="136">
        <v>20888</v>
      </c>
      <c r="R8601" s="135">
        <v>19908</v>
      </c>
      <c r="S8601" s="136">
        <v>21969</v>
      </c>
      <c r="T8601" s="135">
        <v>22085</v>
      </c>
      <c r="U8601" s="136">
        <v>22060</v>
      </c>
      <c r="V8601" s="135">
        <v>22566</v>
      </c>
      <c r="W8601" s="136">
        <v>22973</v>
      </c>
      <c r="X8601" s="135">
        <v>21989</v>
      </c>
      <c r="Y8601" s="136">
        <v>23983</v>
      </c>
      <c r="Z8601" s="135">
        <v>23876</v>
      </c>
      <c r="AA8601" s="136">
        <v>24136</v>
      </c>
      <c r="AB8601" s="135">
        <v>24658</v>
      </c>
      <c r="AC8601" s="136">
        <v>24960</v>
      </c>
      <c r="AD8601" s="135">
        <v>25401</v>
      </c>
      <c r="AE8601" s="137">
        <v>25629</v>
      </c>
      <c r="AF8601" s="138">
        <v>25271</v>
      </c>
    </row>
    <row r="8602" spans="2:32">
      <c r="B8602" s="114">
        <v>8564</v>
      </c>
      <c r="C8602" s="115">
        <v>8564</v>
      </c>
      <c r="D8602" s="116">
        <v>357</v>
      </c>
      <c r="E8602" s="117">
        <v>12</v>
      </c>
      <c r="F8602" s="118">
        <v>23</v>
      </c>
      <c r="G8602" s="119" t="s">
        <v>485</v>
      </c>
      <c r="H8602" s="120">
        <v>12</v>
      </c>
      <c r="I8602" s="115">
        <v>22</v>
      </c>
      <c r="J8602" s="116" t="s">
        <v>485</v>
      </c>
      <c r="K8602" s="121">
        <v>20</v>
      </c>
      <c r="L8602" s="108"/>
      <c r="M8602" s="122">
        <v>17325</v>
      </c>
      <c r="N8602" s="123">
        <v>19539</v>
      </c>
      <c r="O8602" s="124">
        <v>19829</v>
      </c>
      <c r="P8602" s="123">
        <v>20220</v>
      </c>
      <c r="Q8602" s="124">
        <v>20631</v>
      </c>
      <c r="R8602" s="123">
        <v>19820</v>
      </c>
      <c r="S8602" s="124">
        <v>21782</v>
      </c>
      <c r="T8602" s="123">
        <v>22110</v>
      </c>
      <c r="U8602" s="124">
        <v>22030</v>
      </c>
      <c r="V8602" s="123">
        <v>22537</v>
      </c>
      <c r="W8602" s="124">
        <v>22990</v>
      </c>
      <c r="X8602" s="123">
        <v>22209</v>
      </c>
      <c r="Y8602" s="124">
        <v>24210</v>
      </c>
      <c r="Z8602" s="123">
        <v>24140</v>
      </c>
      <c r="AA8602" s="124">
        <v>24486</v>
      </c>
      <c r="AB8602" s="123">
        <v>24973</v>
      </c>
      <c r="AC8602" s="124">
        <v>25323</v>
      </c>
      <c r="AD8602" s="123">
        <v>25776</v>
      </c>
      <c r="AE8602" s="125">
        <v>26253</v>
      </c>
      <c r="AF8602" s="126">
        <v>25691</v>
      </c>
    </row>
    <row r="8603" spans="2:32">
      <c r="B8603" s="127">
        <v>8565</v>
      </c>
      <c r="C8603" s="128">
        <v>8565</v>
      </c>
      <c r="D8603" s="129">
        <v>357</v>
      </c>
      <c r="E8603" s="130">
        <v>12</v>
      </c>
      <c r="F8603" s="131">
        <v>23</v>
      </c>
      <c r="G8603" s="132" t="s">
        <v>485</v>
      </c>
      <c r="H8603" s="133">
        <v>12</v>
      </c>
      <c r="I8603" s="128">
        <v>22</v>
      </c>
      <c r="J8603" s="129" t="s">
        <v>485</v>
      </c>
      <c r="K8603" s="134">
        <v>21</v>
      </c>
      <c r="L8603" s="108"/>
      <c r="M8603" s="81">
        <v>17221</v>
      </c>
      <c r="N8603" s="135">
        <v>19297</v>
      </c>
      <c r="O8603" s="136">
        <v>19567</v>
      </c>
      <c r="P8603" s="135">
        <v>20008</v>
      </c>
      <c r="Q8603" s="136">
        <v>20431</v>
      </c>
      <c r="R8603" s="135">
        <v>19813</v>
      </c>
      <c r="S8603" s="136">
        <v>21752</v>
      </c>
      <c r="T8603" s="135">
        <v>22121</v>
      </c>
      <c r="U8603" s="136">
        <v>22102</v>
      </c>
      <c r="V8603" s="135">
        <v>22629</v>
      </c>
      <c r="W8603" s="136">
        <v>23186</v>
      </c>
      <c r="X8603" s="135">
        <v>22588</v>
      </c>
      <c r="Y8603" s="136">
        <v>24586</v>
      </c>
      <c r="Z8603" s="135">
        <v>24585</v>
      </c>
      <c r="AA8603" s="136">
        <v>24983</v>
      </c>
      <c r="AB8603" s="135">
        <v>25480</v>
      </c>
      <c r="AC8603" s="136">
        <v>25905</v>
      </c>
      <c r="AD8603" s="135">
        <v>26363</v>
      </c>
      <c r="AE8603" s="137">
        <v>26980</v>
      </c>
      <c r="AF8603" s="138">
        <v>26344</v>
      </c>
    </row>
    <row r="8604" spans="2:32">
      <c r="B8604" s="114">
        <v>8566</v>
      </c>
      <c r="C8604" s="115">
        <v>8566</v>
      </c>
      <c r="D8604" s="116">
        <v>357</v>
      </c>
      <c r="E8604" s="117">
        <v>12</v>
      </c>
      <c r="F8604" s="118">
        <v>23</v>
      </c>
      <c r="G8604" s="119" t="s">
        <v>485</v>
      </c>
      <c r="H8604" s="120">
        <v>12</v>
      </c>
      <c r="I8604" s="115">
        <v>22</v>
      </c>
      <c r="J8604" s="116" t="s">
        <v>485</v>
      </c>
      <c r="K8604" s="121">
        <v>22</v>
      </c>
      <c r="L8604" s="108"/>
      <c r="M8604" s="122">
        <v>16717</v>
      </c>
      <c r="N8604" s="123">
        <v>18636</v>
      </c>
      <c r="O8604" s="124">
        <v>19063</v>
      </c>
      <c r="P8604" s="123">
        <v>19499</v>
      </c>
      <c r="Q8604" s="124">
        <v>19952</v>
      </c>
      <c r="R8604" s="123">
        <v>19350</v>
      </c>
      <c r="S8604" s="124">
        <v>21013</v>
      </c>
      <c r="T8604" s="123">
        <v>21728</v>
      </c>
      <c r="U8604" s="124">
        <v>21800</v>
      </c>
      <c r="V8604" s="123">
        <v>22372</v>
      </c>
      <c r="W8604" s="124">
        <v>23013</v>
      </c>
      <c r="X8604" s="123">
        <v>22371</v>
      </c>
      <c r="Y8604" s="124">
        <v>24084</v>
      </c>
      <c r="Z8604" s="123">
        <v>24559</v>
      </c>
      <c r="AA8604" s="124">
        <v>24945</v>
      </c>
      <c r="AB8604" s="123">
        <v>25456</v>
      </c>
      <c r="AC8604" s="124">
        <v>25955</v>
      </c>
      <c r="AD8604" s="123">
        <v>25975</v>
      </c>
      <c r="AE8604" s="125">
        <v>27030</v>
      </c>
      <c r="AF8604" s="126">
        <v>26443</v>
      </c>
    </row>
    <row r="8605" spans="2:32">
      <c r="B8605" s="127">
        <v>8567</v>
      </c>
      <c r="C8605" s="128">
        <v>8567</v>
      </c>
      <c r="D8605" s="129">
        <v>357</v>
      </c>
      <c r="E8605" s="130">
        <v>12</v>
      </c>
      <c r="F8605" s="131">
        <v>23</v>
      </c>
      <c r="G8605" s="132" t="s">
        <v>485</v>
      </c>
      <c r="H8605" s="133">
        <v>12</v>
      </c>
      <c r="I8605" s="128">
        <v>22</v>
      </c>
      <c r="J8605" s="129" t="s">
        <v>485</v>
      </c>
      <c r="K8605" s="134">
        <v>23</v>
      </c>
      <c r="L8605" s="108"/>
      <c r="M8605" s="81">
        <v>15836</v>
      </c>
      <c r="N8605" s="135">
        <v>17644</v>
      </c>
      <c r="O8605" s="136">
        <v>18378</v>
      </c>
      <c r="P8605" s="135">
        <v>18751</v>
      </c>
      <c r="Q8605" s="136">
        <v>19256</v>
      </c>
      <c r="R8605" s="135">
        <v>18615</v>
      </c>
      <c r="S8605" s="136">
        <v>20089</v>
      </c>
      <c r="T8605" s="135">
        <v>20984</v>
      </c>
      <c r="U8605" s="136">
        <v>21242</v>
      </c>
      <c r="V8605" s="135">
        <v>21869</v>
      </c>
      <c r="W8605" s="136">
        <v>22569</v>
      </c>
      <c r="X8605" s="135">
        <v>21836</v>
      </c>
      <c r="Y8605" s="136">
        <v>23256</v>
      </c>
      <c r="Z8605" s="135">
        <v>24232</v>
      </c>
      <c r="AA8605" s="136">
        <v>24535</v>
      </c>
      <c r="AB8605" s="135">
        <v>25082</v>
      </c>
      <c r="AC8605" s="136">
        <v>25634</v>
      </c>
      <c r="AD8605" s="135">
        <v>25218</v>
      </c>
      <c r="AE8605" s="137">
        <v>26499</v>
      </c>
      <c r="AF8605" s="138">
        <v>26200</v>
      </c>
    </row>
    <row r="8606" spans="2:32">
      <c r="B8606" s="114">
        <v>8568</v>
      </c>
      <c r="C8606" s="115">
        <v>8568</v>
      </c>
      <c r="D8606" s="116">
        <v>357</v>
      </c>
      <c r="E8606" s="117">
        <v>12</v>
      </c>
      <c r="F8606" s="118">
        <v>23</v>
      </c>
      <c r="G8606" s="119" t="s">
        <v>485</v>
      </c>
      <c r="H8606" s="120">
        <v>12</v>
      </c>
      <c r="I8606" s="115">
        <v>22</v>
      </c>
      <c r="J8606" s="116" t="s">
        <v>485</v>
      </c>
      <c r="K8606" s="121">
        <v>24</v>
      </c>
      <c r="L8606" s="108"/>
      <c r="M8606" s="122">
        <v>14775</v>
      </c>
      <c r="N8606" s="123">
        <v>16407</v>
      </c>
      <c r="O8606" s="124">
        <v>17577</v>
      </c>
      <c r="P8606" s="123">
        <v>17848</v>
      </c>
      <c r="Q8606" s="124">
        <v>18369</v>
      </c>
      <c r="R8606" s="123">
        <v>17617</v>
      </c>
      <c r="S8606" s="124">
        <v>18924</v>
      </c>
      <c r="T8606" s="123">
        <v>19882</v>
      </c>
      <c r="U8606" s="124">
        <v>20522</v>
      </c>
      <c r="V8606" s="123">
        <v>21169</v>
      </c>
      <c r="W8606" s="124">
        <v>21816</v>
      </c>
      <c r="X8606" s="123">
        <v>20960</v>
      </c>
      <c r="Y8606" s="124">
        <v>22302</v>
      </c>
      <c r="Z8606" s="123">
        <v>23734</v>
      </c>
      <c r="AA8606" s="124">
        <v>23900</v>
      </c>
      <c r="AB8606" s="123">
        <v>24430</v>
      </c>
      <c r="AC8606" s="124">
        <v>24934</v>
      </c>
      <c r="AD8606" s="123">
        <v>24293</v>
      </c>
      <c r="AE8606" s="125">
        <v>25662</v>
      </c>
      <c r="AF8606" s="126">
        <v>25743</v>
      </c>
    </row>
    <row r="8607" spans="2:32">
      <c r="B8607" s="127">
        <v>8569</v>
      </c>
      <c r="C8607" s="128">
        <v>8569</v>
      </c>
      <c r="D8607" s="129">
        <v>358</v>
      </c>
      <c r="E8607" s="130">
        <v>12</v>
      </c>
      <c r="F8607" s="131">
        <v>24</v>
      </c>
      <c r="G8607" s="132" t="s">
        <v>485</v>
      </c>
      <c r="H8607" s="133">
        <v>12</v>
      </c>
      <c r="I8607" s="128">
        <v>23</v>
      </c>
      <c r="J8607" s="129" t="s">
        <v>485</v>
      </c>
      <c r="K8607" s="134">
        <v>1</v>
      </c>
      <c r="L8607" s="108"/>
      <c r="M8607" s="81">
        <v>15651</v>
      </c>
      <c r="N8607" s="135">
        <v>15013</v>
      </c>
      <c r="O8607" s="136">
        <v>15811</v>
      </c>
      <c r="P8607" s="135">
        <v>16269</v>
      </c>
      <c r="Q8607" s="136">
        <v>17347</v>
      </c>
      <c r="R8607" s="135">
        <v>17426</v>
      </c>
      <c r="S8607" s="136">
        <v>18028</v>
      </c>
      <c r="T8607" s="135">
        <v>18605</v>
      </c>
      <c r="U8607" s="136">
        <v>19608</v>
      </c>
      <c r="V8607" s="135">
        <v>19956</v>
      </c>
      <c r="W8607" s="136">
        <v>20618</v>
      </c>
      <c r="X8607" s="135">
        <v>21342</v>
      </c>
      <c r="Y8607" s="136">
        <v>21945</v>
      </c>
      <c r="Z8607" s="135">
        <v>22571</v>
      </c>
      <c r="AA8607" s="136">
        <v>23125</v>
      </c>
      <c r="AB8607" s="135">
        <v>23593</v>
      </c>
      <c r="AC8607" s="136">
        <v>24168</v>
      </c>
      <c r="AD8607" s="135">
        <v>24317</v>
      </c>
      <c r="AE8607" s="137">
        <v>24541</v>
      </c>
      <c r="AF8607" s="138">
        <v>24730</v>
      </c>
    </row>
    <row r="8608" spans="2:32">
      <c r="B8608" s="114">
        <v>8570</v>
      </c>
      <c r="C8608" s="115">
        <v>8570</v>
      </c>
      <c r="D8608" s="116">
        <v>358</v>
      </c>
      <c r="E8608" s="117">
        <v>12</v>
      </c>
      <c r="F8608" s="118">
        <v>24</v>
      </c>
      <c r="G8608" s="119" t="s">
        <v>485</v>
      </c>
      <c r="H8608" s="120">
        <v>12</v>
      </c>
      <c r="I8608" s="115">
        <v>23</v>
      </c>
      <c r="J8608" s="116" t="s">
        <v>485</v>
      </c>
      <c r="K8608" s="121">
        <v>2</v>
      </c>
      <c r="L8608" s="108"/>
      <c r="M8608" s="122">
        <v>15284</v>
      </c>
      <c r="N8608" s="123">
        <v>14488</v>
      </c>
      <c r="O8608" s="124">
        <v>15278</v>
      </c>
      <c r="P8608" s="123">
        <v>15761</v>
      </c>
      <c r="Q8608" s="124">
        <v>16876</v>
      </c>
      <c r="R8608" s="123">
        <v>16929</v>
      </c>
      <c r="S8608" s="124">
        <v>17560</v>
      </c>
      <c r="T8608" s="123">
        <v>18142</v>
      </c>
      <c r="U8608" s="124">
        <v>19204</v>
      </c>
      <c r="V8608" s="123">
        <v>19489</v>
      </c>
      <c r="W8608" s="124">
        <v>20126</v>
      </c>
      <c r="X8608" s="123">
        <v>20828</v>
      </c>
      <c r="Y8608" s="124">
        <v>21524</v>
      </c>
      <c r="Z8608" s="123">
        <v>22020</v>
      </c>
      <c r="AA8608" s="124">
        <v>22557</v>
      </c>
      <c r="AB8608" s="123">
        <v>23012</v>
      </c>
      <c r="AC8608" s="124">
        <v>23625</v>
      </c>
      <c r="AD8608" s="123">
        <v>23721</v>
      </c>
      <c r="AE8608" s="125">
        <v>23942</v>
      </c>
      <c r="AF8608" s="126">
        <v>24135</v>
      </c>
    </row>
    <row r="8609" spans="2:32">
      <c r="B8609" s="127">
        <v>8571</v>
      </c>
      <c r="C8609" s="128">
        <v>8571</v>
      </c>
      <c r="D8609" s="129">
        <v>358</v>
      </c>
      <c r="E8609" s="130">
        <v>12</v>
      </c>
      <c r="F8609" s="131">
        <v>24</v>
      </c>
      <c r="G8609" s="132" t="s">
        <v>485</v>
      </c>
      <c r="H8609" s="133">
        <v>12</v>
      </c>
      <c r="I8609" s="128">
        <v>23</v>
      </c>
      <c r="J8609" s="129" t="s">
        <v>485</v>
      </c>
      <c r="K8609" s="134">
        <v>3</v>
      </c>
      <c r="L8609" s="108"/>
      <c r="M8609" s="81">
        <v>15200</v>
      </c>
      <c r="N8609" s="135">
        <v>14131</v>
      </c>
      <c r="O8609" s="136">
        <v>14941</v>
      </c>
      <c r="P8609" s="135">
        <v>15459</v>
      </c>
      <c r="Q8609" s="136">
        <v>16692</v>
      </c>
      <c r="R8609" s="135">
        <v>16689</v>
      </c>
      <c r="S8609" s="136">
        <v>17349</v>
      </c>
      <c r="T8609" s="135">
        <v>17950</v>
      </c>
      <c r="U8609" s="136">
        <v>19086</v>
      </c>
      <c r="V8609" s="135">
        <v>19312</v>
      </c>
      <c r="W8609" s="136">
        <v>19922</v>
      </c>
      <c r="X8609" s="135">
        <v>20600</v>
      </c>
      <c r="Y8609" s="136">
        <v>21382</v>
      </c>
      <c r="Z8609" s="135">
        <v>21748</v>
      </c>
      <c r="AA8609" s="136">
        <v>22268</v>
      </c>
      <c r="AB8609" s="135">
        <v>22707</v>
      </c>
      <c r="AC8609" s="136">
        <v>23347</v>
      </c>
      <c r="AD8609" s="135">
        <v>23398</v>
      </c>
      <c r="AE8609" s="137">
        <v>23610</v>
      </c>
      <c r="AF8609" s="138">
        <v>23806</v>
      </c>
    </row>
    <row r="8610" spans="2:32">
      <c r="B8610" s="114">
        <v>8572</v>
      </c>
      <c r="C8610" s="115">
        <v>8572</v>
      </c>
      <c r="D8610" s="116">
        <v>358</v>
      </c>
      <c r="E8610" s="117">
        <v>12</v>
      </c>
      <c r="F8610" s="118">
        <v>24</v>
      </c>
      <c r="G8610" s="119" t="s">
        <v>485</v>
      </c>
      <c r="H8610" s="120">
        <v>12</v>
      </c>
      <c r="I8610" s="115">
        <v>23</v>
      </c>
      <c r="J8610" s="116" t="s">
        <v>485</v>
      </c>
      <c r="K8610" s="121">
        <v>4</v>
      </c>
      <c r="L8610" s="108"/>
      <c r="M8610" s="122">
        <v>15161</v>
      </c>
      <c r="N8610" s="123">
        <v>13881</v>
      </c>
      <c r="O8610" s="124">
        <v>14686</v>
      </c>
      <c r="P8610" s="123">
        <v>15198</v>
      </c>
      <c r="Q8610" s="124">
        <v>16545</v>
      </c>
      <c r="R8610" s="123">
        <v>16409</v>
      </c>
      <c r="S8610" s="124">
        <v>17047</v>
      </c>
      <c r="T8610" s="123">
        <v>17614</v>
      </c>
      <c r="U8610" s="124">
        <v>18856</v>
      </c>
      <c r="V8610" s="123">
        <v>18878</v>
      </c>
      <c r="W8610" s="124">
        <v>19424</v>
      </c>
      <c r="X8610" s="123">
        <v>20040</v>
      </c>
      <c r="Y8610" s="124">
        <v>20945</v>
      </c>
      <c r="Z8610" s="123">
        <v>21076</v>
      </c>
      <c r="AA8610" s="124">
        <v>21551</v>
      </c>
      <c r="AB8610" s="123">
        <v>21952</v>
      </c>
      <c r="AC8610" s="124">
        <v>22709</v>
      </c>
      <c r="AD8610" s="123">
        <v>22589</v>
      </c>
      <c r="AE8610" s="125">
        <v>22788</v>
      </c>
      <c r="AF8610" s="126">
        <v>22982</v>
      </c>
    </row>
    <row r="8611" spans="2:32">
      <c r="B8611" s="127">
        <v>8573</v>
      </c>
      <c r="C8611" s="128">
        <v>8573</v>
      </c>
      <c r="D8611" s="129">
        <v>358</v>
      </c>
      <c r="E8611" s="130">
        <v>12</v>
      </c>
      <c r="F8611" s="131">
        <v>24</v>
      </c>
      <c r="G8611" s="132" t="s">
        <v>485</v>
      </c>
      <c r="H8611" s="133">
        <v>12</v>
      </c>
      <c r="I8611" s="128">
        <v>23</v>
      </c>
      <c r="J8611" s="129" t="s">
        <v>485</v>
      </c>
      <c r="K8611" s="134">
        <v>5</v>
      </c>
      <c r="L8611" s="108"/>
      <c r="M8611" s="81">
        <v>15375</v>
      </c>
      <c r="N8611" s="135">
        <v>13655</v>
      </c>
      <c r="O8611" s="136">
        <v>14448</v>
      </c>
      <c r="P8611" s="135">
        <v>14951</v>
      </c>
      <c r="Q8611" s="136">
        <v>16517</v>
      </c>
      <c r="R8611" s="135">
        <v>16117</v>
      </c>
      <c r="S8611" s="136">
        <v>16717</v>
      </c>
      <c r="T8611" s="135">
        <v>17277</v>
      </c>
      <c r="U8611" s="136">
        <v>18721</v>
      </c>
      <c r="V8611" s="135">
        <v>18371</v>
      </c>
      <c r="W8611" s="136">
        <v>18889</v>
      </c>
      <c r="X8611" s="135">
        <v>19385</v>
      </c>
      <c r="Y8611" s="136">
        <v>20592</v>
      </c>
      <c r="Z8611" s="135">
        <v>20288</v>
      </c>
      <c r="AA8611" s="136">
        <v>20710</v>
      </c>
      <c r="AB8611" s="135">
        <v>21065</v>
      </c>
      <c r="AC8611" s="136">
        <v>22065</v>
      </c>
      <c r="AD8611" s="135">
        <v>21636</v>
      </c>
      <c r="AE8611" s="137">
        <v>21826</v>
      </c>
      <c r="AF8611" s="138">
        <v>21998</v>
      </c>
    </row>
    <row r="8612" spans="2:32">
      <c r="B8612" s="114">
        <v>8574</v>
      </c>
      <c r="C8612" s="115">
        <v>8574</v>
      </c>
      <c r="D8612" s="116">
        <v>358</v>
      </c>
      <c r="E8612" s="117">
        <v>12</v>
      </c>
      <c r="F8612" s="118">
        <v>24</v>
      </c>
      <c r="G8612" s="119" t="s">
        <v>485</v>
      </c>
      <c r="H8612" s="120">
        <v>12</v>
      </c>
      <c r="I8612" s="115">
        <v>23</v>
      </c>
      <c r="J8612" s="116" t="s">
        <v>485</v>
      </c>
      <c r="K8612" s="121">
        <v>6</v>
      </c>
      <c r="L8612" s="108"/>
      <c r="M8612" s="122">
        <v>15999</v>
      </c>
      <c r="N8612" s="123">
        <v>13462</v>
      </c>
      <c r="O8612" s="124">
        <v>14250</v>
      </c>
      <c r="P8612" s="123">
        <v>14793</v>
      </c>
      <c r="Q8612" s="124">
        <v>16719</v>
      </c>
      <c r="R8612" s="123">
        <v>15845</v>
      </c>
      <c r="S8612" s="124">
        <v>16439</v>
      </c>
      <c r="T8612" s="123">
        <v>16941</v>
      </c>
      <c r="U8612" s="124">
        <v>18837</v>
      </c>
      <c r="V8612" s="123">
        <v>17886</v>
      </c>
      <c r="W8612" s="124">
        <v>18337</v>
      </c>
      <c r="X8612" s="123">
        <v>18703</v>
      </c>
      <c r="Y8612" s="124">
        <v>20630</v>
      </c>
      <c r="Z8612" s="123">
        <v>19472</v>
      </c>
      <c r="AA8612" s="124">
        <v>19839</v>
      </c>
      <c r="AB8612" s="123">
        <v>20150</v>
      </c>
      <c r="AC8612" s="124">
        <v>21553</v>
      </c>
      <c r="AD8612" s="123">
        <v>20651</v>
      </c>
      <c r="AE8612" s="125">
        <v>20818</v>
      </c>
      <c r="AF8612" s="126">
        <v>20981</v>
      </c>
    </row>
    <row r="8613" spans="2:32">
      <c r="B8613" s="127">
        <v>8575</v>
      </c>
      <c r="C8613" s="128">
        <v>8575</v>
      </c>
      <c r="D8613" s="129">
        <v>358</v>
      </c>
      <c r="E8613" s="130">
        <v>12</v>
      </c>
      <c r="F8613" s="131">
        <v>24</v>
      </c>
      <c r="G8613" s="132" t="s">
        <v>485</v>
      </c>
      <c r="H8613" s="133">
        <v>12</v>
      </c>
      <c r="I8613" s="128">
        <v>23</v>
      </c>
      <c r="J8613" s="129" t="s">
        <v>485</v>
      </c>
      <c r="K8613" s="134">
        <v>7</v>
      </c>
      <c r="L8613" s="108"/>
      <c r="M8613" s="81">
        <v>17186</v>
      </c>
      <c r="N8613" s="135">
        <v>13599</v>
      </c>
      <c r="O8613" s="136">
        <v>14321</v>
      </c>
      <c r="P8613" s="135">
        <v>14908</v>
      </c>
      <c r="Q8613" s="136">
        <v>17356</v>
      </c>
      <c r="R8613" s="135">
        <v>15839</v>
      </c>
      <c r="S8613" s="136">
        <v>16436</v>
      </c>
      <c r="T8613" s="135">
        <v>16831</v>
      </c>
      <c r="U8613" s="136">
        <v>19397</v>
      </c>
      <c r="V8613" s="135">
        <v>17711</v>
      </c>
      <c r="W8613" s="136">
        <v>18051</v>
      </c>
      <c r="X8613" s="135">
        <v>18398</v>
      </c>
      <c r="Y8613" s="136">
        <v>21142</v>
      </c>
      <c r="Z8613" s="135">
        <v>19061</v>
      </c>
      <c r="AA8613" s="136">
        <v>19385</v>
      </c>
      <c r="AB8613" s="135">
        <v>19659</v>
      </c>
      <c r="AC8613" s="136">
        <v>21542</v>
      </c>
      <c r="AD8613" s="135">
        <v>20104</v>
      </c>
      <c r="AE8613" s="137">
        <v>20252</v>
      </c>
      <c r="AF8613" s="138">
        <v>20408</v>
      </c>
    </row>
    <row r="8614" spans="2:32">
      <c r="B8614" s="114">
        <v>8576</v>
      </c>
      <c r="C8614" s="115">
        <v>8576</v>
      </c>
      <c r="D8614" s="116">
        <v>358</v>
      </c>
      <c r="E8614" s="117">
        <v>12</v>
      </c>
      <c r="F8614" s="118">
        <v>24</v>
      </c>
      <c r="G8614" s="119" t="s">
        <v>485</v>
      </c>
      <c r="H8614" s="120">
        <v>12</v>
      </c>
      <c r="I8614" s="115">
        <v>23</v>
      </c>
      <c r="J8614" s="116" t="s">
        <v>485</v>
      </c>
      <c r="K8614" s="121">
        <v>8</v>
      </c>
      <c r="L8614" s="108"/>
      <c r="M8614" s="122">
        <v>18546</v>
      </c>
      <c r="N8614" s="123">
        <v>14328</v>
      </c>
      <c r="O8614" s="124">
        <v>15021</v>
      </c>
      <c r="P8614" s="123">
        <v>15558</v>
      </c>
      <c r="Q8614" s="124">
        <v>18417</v>
      </c>
      <c r="R8614" s="123">
        <v>16505</v>
      </c>
      <c r="S8614" s="124">
        <v>17035</v>
      </c>
      <c r="T8614" s="123">
        <v>17399</v>
      </c>
      <c r="U8614" s="124">
        <v>20283</v>
      </c>
      <c r="V8614" s="123">
        <v>18335</v>
      </c>
      <c r="W8614" s="124">
        <v>18638</v>
      </c>
      <c r="X8614" s="123">
        <v>18875</v>
      </c>
      <c r="Y8614" s="124">
        <v>22074</v>
      </c>
      <c r="Z8614" s="123">
        <v>19471</v>
      </c>
      <c r="AA8614" s="124">
        <v>19768</v>
      </c>
      <c r="AB8614" s="123">
        <v>20146</v>
      </c>
      <c r="AC8614" s="124">
        <v>22252</v>
      </c>
      <c r="AD8614" s="123">
        <v>20430</v>
      </c>
      <c r="AE8614" s="125">
        <v>20566</v>
      </c>
      <c r="AF8614" s="126">
        <v>20716</v>
      </c>
    </row>
    <row r="8615" spans="2:32">
      <c r="B8615" s="127">
        <v>8577</v>
      </c>
      <c r="C8615" s="128">
        <v>8577</v>
      </c>
      <c r="D8615" s="129">
        <v>358</v>
      </c>
      <c r="E8615" s="130">
        <v>12</v>
      </c>
      <c r="F8615" s="131">
        <v>24</v>
      </c>
      <c r="G8615" s="132" t="s">
        <v>485</v>
      </c>
      <c r="H8615" s="133">
        <v>12</v>
      </c>
      <c r="I8615" s="128">
        <v>23</v>
      </c>
      <c r="J8615" s="129" t="s">
        <v>485</v>
      </c>
      <c r="K8615" s="134">
        <v>9</v>
      </c>
      <c r="L8615" s="108"/>
      <c r="M8615" s="81">
        <v>18935</v>
      </c>
      <c r="N8615" s="135">
        <v>15062</v>
      </c>
      <c r="O8615" s="136">
        <v>15771</v>
      </c>
      <c r="P8615" s="135">
        <v>16247</v>
      </c>
      <c r="Q8615" s="136">
        <v>19007</v>
      </c>
      <c r="R8615" s="135">
        <v>17243</v>
      </c>
      <c r="S8615" s="136">
        <v>17716</v>
      </c>
      <c r="T8615" s="135">
        <v>18070</v>
      </c>
      <c r="U8615" s="136">
        <v>20810</v>
      </c>
      <c r="V8615" s="135">
        <v>18957</v>
      </c>
      <c r="W8615" s="136">
        <v>19227</v>
      </c>
      <c r="X8615" s="135">
        <v>19437</v>
      </c>
      <c r="Y8615" s="136">
        <v>22410</v>
      </c>
      <c r="Z8615" s="135">
        <v>19982</v>
      </c>
      <c r="AA8615" s="136">
        <v>20259</v>
      </c>
      <c r="AB8615" s="135">
        <v>20619</v>
      </c>
      <c r="AC8615" s="136">
        <v>22711</v>
      </c>
      <c r="AD8615" s="135">
        <v>20880</v>
      </c>
      <c r="AE8615" s="137">
        <v>21010</v>
      </c>
      <c r="AF8615" s="138">
        <v>21153</v>
      </c>
    </row>
    <row r="8616" spans="2:32">
      <c r="B8616" s="114">
        <v>8578</v>
      </c>
      <c r="C8616" s="115">
        <v>8578</v>
      </c>
      <c r="D8616" s="116">
        <v>358</v>
      </c>
      <c r="E8616" s="117">
        <v>12</v>
      </c>
      <c r="F8616" s="118">
        <v>24</v>
      </c>
      <c r="G8616" s="119" t="s">
        <v>485</v>
      </c>
      <c r="H8616" s="120">
        <v>12</v>
      </c>
      <c r="I8616" s="115">
        <v>23</v>
      </c>
      <c r="J8616" s="116" t="s">
        <v>485</v>
      </c>
      <c r="K8616" s="121">
        <v>10</v>
      </c>
      <c r="L8616" s="108"/>
      <c r="M8616" s="122">
        <v>18910</v>
      </c>
      <c r="N8616" s="123">
        <v>15582</v>
      </c>
      <c r="O8616" s="124">
        <v>16316</v>
      </c>
      <c r="P8616" s="123">
        <v>16796</v>
      </c>
      <c r="Q8616" s="124">
        <v>19295</v>
      </c>
      <c r="R8616" s="123">
        <v>17822</v>
      </c>
      <c r="S8616" s="124">
        <v>18313</v>
      </c>
      <c r="T8616" s="123">
        <v>18684</v>
      </c>
      <c r="U8616" s="124">
        <v>21062</v>
      </c>
      <c r="V8616" s="123">
        <v>19598</v>
      </c>
      <c r="W8616" s="124">
        <v>19878</v>
      </c>
      <c r="X8616" s="123">
        <v>20101</v>
      </c>
      <c r="Y8616" s="124">
        <v>22817</v>
      </c>
      <c r="Z8616" s="123">
        <v>20666</v>
      </c>
      <c r="AA8616" s="124">
        <v>20951</v>
      </c>
      <c r="AB8616" s="123">
        <v>21318</v>
      </c>
      <c r="AC8616" s="124">
        <v>23146</v>
      </c>
      <c r="AD8616" s="123">
        <v>21593</v>
      </c>
      <c r="AE8616" s="125">
        <v>21728</v>
      </c>
      <c r="AF8616" s="126">
        <v>21875</v>
      </c>
    </row>
    <row r="8617" spans="2:32">
      <c r="B8617" s="127">
        <v>8579</v>
      </c>
      <c r="C8617" s="128">
        <v>8579</v>
      </c>
      <c r="D8617" s="129">
        <v>358</v>
      </c>
      <c r="E8617" s="130">
        <v>12</v>
      </c>
      <c r="F8617" s="131">
        <v>24</v>
      </c>
      <c r="G8617" s="132" t="s">
        <v>485</v>
      </c>
      <c r="H8617" s="133">
        <v>12</v>
      </c>
      <c r="I8617" s="128">
        <v>23</v>
      </c>
      <c r="J8617" s="129" t="s">
        <v>485</v>
      </c>
      <c r="K8617" s="134">
        <v>11</v>
      </c>
      <c r="L8617" s="108"/>
      <c r="M8617" s="81">
        <v>18919</v>
      </c>
      <c r="N8617" s="135">
        <v>15912</v>
      </c>
      <c r="O8617" s="136">
        <v>16619</v>
      </c>
      <c r="P8617" s="135">
        <v>17107</v>
      </c>
      <c r="Q8617" s="136">
        <v>19342</v>
      </c>
      <c r="R8617" s="135">
        <v>18162</v>
      </c>
      <c r="S8617" s="136">
        <v>18672</v>
      </c>
      <c r="T8617" s="135">
        <v>19061</v>
      </c>
      <c r="U8617" s="136">
        <v>20916</v>
      </c>
      <c r="V8617" s="135">
        <v>20001</v>
      </c>
      <c r="W8617" s="136">
        <v>20290</v>
      </c>
      <c r="X8617" s="135">
        <v>20525</v>
      </c>
      <c r="Y8617" s="136">
        <v>22856</v>
      </c>
      <c r="Z8617" s="135">
        <v>21110</v>
      </c>
      <c r="AA8617" s="136">
        <v>21403</v>
      </c>
      <c r="AB8617" s="135">
        <v>21777</v>
      </c>
      <c r="AC8617" s="136">
        <v>23133</v>
      </c>
      <c r="AD8617" s="135">
        <v>22066</v>
      </c>
      <c r="AE8617" s="137">
        <v>22208</v>
      </c>
      <c r="AF8617" s="138">
        <v>22357</v>
      </c>
    </row>
    <row r="8618" spans="2:32">
      <c r="B8618" s="114">
        <v>8580</v>
      </c>
      <c r="C8618" s="115">
        <v>8580</v>
      </c>
      <c r="D8618" s="116">
        <v>358</v>
      </c>
      <c r="E8618" s="117">
        <v>12</v>
      </c>
      <c r="F8618" s="118">
        <v>24</v>
      </c>
      <c r="G8618" s="119" t="s">
        <v>485</v>
      </c>
      <c r="H8618" s="120">
        <v>12</v>
      </c>
      <c r="I8618" s="115">
        <v>23</v>
      </c>
      <c r="J8618" s="116" t="s">
        <v>485</v>
      </c>
      <c r="K8618" s="121">
        <v>12</v>
      </c>
      <c r="L8618" s="108"/>
      <c r="M8618" s="122">
        <v>18889</v>
      </c>
      <c r="N8618" s="123">
        <v>16112</v>
      </c>
      <c r="O8618" s="124">
        <v>16818</v>
      </c>
      <c r="P8618" s="123">
        <v>17301</v>
      </c>
      <c r="Q8618" s="124">
        <v>19218</v>
      </c>
      <c r="R8618" s="123">
        <v>18352</v>
      </c>
      <c r="S8618" s="124">
        <v>18862</v>
      </c>
      <c r="T8618" s="123">
        <v>19252</v>
      </c>
      <c r="U8618" s="124">
        <v>20573</v>
      </c>
      <c r="V8618" s="123">
        <v>20196</v>
      </c>
      <c r="W8618" s="124">
        <v>20488</v>
      </c>
      <c r="X8618" s="123">
        <v>20728</v>
      </c>
      <c r="Y8618" s="124">
        <v>22417</v>
      </c>
      <c r="Z8618" s="123">
        <v>21319</v>
      </c>
      <c r="AA8618" s="124">
        <v>21614</v>
      </c>
      <c r="AB8618" s="123">
        <v>21990</v>
      </c>
      <c r="AC8618" s="124">
        <v>22804</v>
      </c>
      <c r="AD8618" s="123">
        <v>22284</v>
      </c>
      <c r="AE8618" s="125">
        <v>22427</v>
      </c>
      <c r="AF8618" s="126">
        <v>22576</v>
      </c>
    </row>
    <row r="8619" spans="2:32">
      <c r="B8619" s="127">
        <v>8581</v>
      </c>
      <c r="C8619" s="128">
        <v>8581</v>
      </c>
      <c r="D8619" s="129">
        <v>358</v>
      </c>
      <c r="E8619" s="130">
        <v>12</v>
      </c>
      <c r="F8619" s="131">
        <v>24</v>
      </c>
      <c r="G8619" s="132" t="s">
        <v>485</v>
      </c>
      <c r="H8619" s="133">
        <v>12</v>
      </c>
      <c r="I8619" s="128">
        <v>23</v>
      </c>
      <c r="J8619" s="129" t="s">
        <v>485</v>
      </c>
      <c r="K8619" s="134">
        <v>13</v>
      </c>
      <c r="L8619" s="108"/>
      <c r="M8619" s="81">
        <v>18561</v>
      </c>
      <c r="N8619" s="135">
        <v>15888</v>
      </c>
      <c r="O8619" s="136">
        <v>16574</v>
      </c>
      <c r="P8619" s="135">
        <v>17048</v>
      </c>
      <c r="Q8619" s="136">
        <v>18871</v>
      </c>
      <c r="R8619" s="135">
        <v>18084</v>
      </c>
      <c r="S8619" s="136">
        <v>18585</v>
      </c>
      <c r="T8619" s="135">
        <v>18969</v>
      </c>
      <c r="U8619" s="136">
        <v>20192</v>
      </c>
      <c r="V8619" s="135">
        <v>19901</v>
      </c>
      <c r="W8619" s="136">
        <v>20193</v>
      </c>
      <c r="X8619" s="135">
        <v>20431</v>
      </c>
      <c r="Y8619" s="136">
        <v>21912</v>
      </c>
      <c r="Z8619" s="135">
        <v>21019</v>
      </c>
      <c r="AA8619" s="136">
        <v>21313</v>
      </c>
      <c r="AB8619" s="135">
        <v>21688</v>
      </c>
      <c r="AC8619" s="136">
        <v>22389</v>
      </c>
      <c r="AD8619" s="135">
        <v>21979</v>
      </c>
      <c r="AE8619" s="137">
        <v>22121</v>
      </c>
      <c r="AF8619" s="138">
        <v>22270</v>
      </c>
    </row>
    <row r="8620" spans="2:32">
      <c r="B8620" s="114">
        <v>8582</v>
      </c>
      <c r="C8620" s="115">
        <v>8582</v>
      </c>
      <c r="D8620" s="116">
        <v>358</v>
      </c>
      <c r="E8620" s="117">
        <v>12</v>
      </c>
      <c r="F8620" s="118">
        <v>24</v>
      </c>
      <c r="G8620" s="119" t="s">
        <v>485</v>
      </c>
      <c r="H8620" s="120">
        <v>12</v>
      </c>
      <c r="I8620" s="115">
        <v>23</v>
      </c>
      <c r="J8620" s="116" t="s">
        <v>485</v>
      </c>
      <c r="K8620" s="121">
        <v>14</v>
      </c>
      <c r="L8620" s="108"/>
      <c r="M8620" s="122">
        <v>18391</v>
      </c>
      <c r="N8620" s="123">
        <v>15642</v>
      </c>
      <c r="O8620" s="124">
        <v>16310</v>
      </c>
      <c r="P8620" s="123">
        <v>16780</v>
      </c>
      <c r="Q8620" s="124">
        <v>18521</v>
      </c>
      <c r="R8620" s="123">
        <v>17806</v>
      </c>
      <c r="S8620" s="124">
        <v>18303</v>
      </c>
      <c r="T8620" s="123">
        <v>18682</v>
      </c>
      <c r="U8620" s="124">
        <v>19832</v>
      </c>
      <c r="V8620" s="123">
        <v>19602</v>
      </c>
      <c r="W8620" s="124">
        <v>19887</v>
      </c>
      <c r="X8620" s="123">
        <v>20117</v>
      </c>
      <c r="Y8620" s="124">
        <v>21341</v>
      </c>
      <c r="Z8620" s="123">
        <v>20689</v>
      </c>
      <c r="AA8620" s="124">
        <v>20976</v>
      </c>
      <c r="AB8620" s="123">
        <v>21345</v>
      </c>
      <c r="AC8620" s="124">
        <v>21929</v>
      </c>
      <c r="AD8620" s="123">
        <v>21627</v>
      </c>
      <c r="AE8620" s="125">
        <v>21766</v>
      </c>
      <c r="AF8620" s="126">
        <v>21912</v>
      </c>
    </row>
    <row r="8621" spans="2:32">
      <c r="B8621" s="127">
        <v>8583</v>
      </c>
      <c r="C8621" s="128">
        <v>8583</v>
      </c>
      <c r="D8621" s="129">
        <v>358</v>
      </c>
      <c r="E8621" s="130">
        <v>12</v>
      </c>
      <c r="F8621" s="131">
        <v>24</v>
      </c>
      <c r="G8621" s="132" t="s">
        <v>485</v>
      </c>
      <c r="H8621" s="133">
        <v>12</v>
      </c>
      <c r="I8621" s="128">
        <v>23</v>
      </c>
      <c r="J8621" s="129" t="s">
        <v>485</v>
      </c>
      <c r="K8621" s="134">
        <v>15</v>
      </c>
      <c r="L8621" s="108"/>
      <c r="M8621" s="81">
        <v>18356</v>
      </c>
      <c r="N8621" s="135">
        <v>15637</v>
      </c>
      <c r="O8621" s="136">
        <v>16279</v>
      </c>
      <c r="P8621" s="135">
        <v>16710</v>
      </c>
      <c r="Q8621" s="136">
        <v>18482</v>
      </c>
      <c r="R8621" s="135">
        <v>17658</v>
      </c>
      <c r="S8621" s="136">
        <v>18114</v>
      </c>
      <c r="T8621" s="135">
        <v>18457</v>
      </c>
      <c r="U8621" s="136">
        <v>19865</v>
      </c>
      <c r="V8621" s="135">
        <v>19311</v>
      </c>
      <c r="W8621" s="136">
        <v>19591</v>
      </c>
      <c r="X8621" s="135">
        <v>19814</v>
      </c>
      <c r="Y8621" s="136">
        <v>21136</v>
      </c>
      <c r="Z8621" s="135">
        <v>20375</v>
      </c>
      <c r="AA8621" s="136">
        <v>20658</v>
      </c>
      <c r="AB8621" s="135">
        <v>21024</v>
      </c>
      <c r="AC8621" s="136">
        <v>21925</v>
      </c>
      <c r="AD8621" s="135">
        <v>21301</v>
      </c>
      <c r="AE8621" s="137">
        <v>21439</v>
      </c>
      <c r="AF8621" s="138">
        <v>21585</v>
      </c>
    </row>
    <row r="8622" spans="2:32">
      <c r="B8622" s="114">
        <v>8584</v>
      </c>
      <c r="C8622" s="115">
        <v>8584</v>
      </c>
      <c r="D8622" s="116">
        <v>358</v>
      </c>
      <c r="E8622" s="117">
        <v>12</v>
      </c>
      <c r="F8622" s="118">
        <v>24</v>
      </c>
      <c r="G8622" s="119" t="s">
        <v>485</v>
      </c>
      <c r="H8622" s="120">
        <v>12</v>
      </c>
      <c r="I8622" s="115">
        <v>23</v>
      </c>
      <c r="J8622" s="116" t="s">
        <v>485</v>
      </c>
      <c r="K8622" s="121">
        <v>16</v>
      </c>
      <c r="L8622" s="108"/>
      <c r="M8622" s="122">
        <v>18885</v>
      </c>
      <c r="N8622" s="123">
        <v>15979</v>
      </c>
      <c r="O8622" s="124">
        <v>16585</v>
      </c>
      <c r="P8622" s="123">
        <v>16969</v>
      </c>
      <c r="Q8622" s="124">
        <v>18947</v>
      </c>
      <c r="R8622" s="123">
        <v>17821</v>
      </c>
      <c r="S8622" s="124">
        <v>18226</v>
      </c>
      <c r="T8622" s="123">
        <v>18525</v>
      </c>
      <c r="U8622" s="124">
        <v>20304</v>
      </c>
      <c r="V8622" s="123">
        <v>19292</v>
      </c>
      <c r="W8622" s="124">
        <v>19559</v>
      </c>
      <c r="X8622" s="123">
        <v>19767</v>
      </c>
      <c r="Y8622" s="124">
        <v>21711</v>
      </c>
      <c r="Z8622" s="123">
        <v>20302</v>
      </c>
      <c r="AA8622" s="124">
        <v>20574</v>
      </c>
      <c r="AB8622" s="123">
        <v>20931</v>
      </c>
      <c r="AC8622" s="124">
        <v>22284</v>
      </c>
      <c r="AD8622" s="123">
        <v>21198</v>
      </c>
      <c r="AE8622" s="125">
        <v>21336</v>
      </c>
      <c r="AF8622" s="126">
        <v>21483</v>
      </c>
    </row>
    <row r="8623" spans="2:32">
      <c r="B8623" s="127">
        <v>8585</v>
      </c>
      <c r="C8623" s="128">
        <v>8585</v>
      </c>
      <c r="D8623" s="129">
        <v>358</v>
      </c>
      <c r="E8623" s="130">
        <v>12</v>
      </c>
      <c r="F8623" s="131">
        <v>24</v>
      </c>
      <c r="G8623" s="132" t="s">
        <v>485</v>
      </c>
      <c r="H8623" s="133">
        <v>12</v>
      </c>
      <c r="I8623" s="128">
        <v>23</v>
      </c>
      <c r="J8623" s="129" t="s">
        <v>485</v>
      </c>
      <c r="K8623" s="134">
        <v>17</v>
      </c>
      <c r="L8623" s="108"/>
      <c r="M8623" s="81">
        <v>19576</v>
      </c>
      <c r="N8623" s="135">
        <v>16691</v>
      </c>
      <c r="O8623" s="136">
        <v>17286</v>
      </c>
      <c r="P8623" s="135">
        <v>17656</v>
      </c>
      <c r="Q8623" s="136">
        <v>19656</v>
      </c>
      <c r="R8623" s="135">
        <v>18473</v>
      </c>
      <c r="S8623" s="136">
        <v>18859</v>
      </c>
      <c r="T8623" s="135">
        <v>19067</v>
      </c>
      <c r="U8623" s="136">
        <v>20996</v>
      </c>
      <c r="V8623" s="135">
        <v>19898</v>
      </c>
      <c r="W8623" s="136">
        <v>20097</v>
      </c>
      <c r="X8623" s="135">
        <v>20393</v>
      </c>
      <c r="Y8623" s="136">
        <v>22651</v>
      </c>
      <c r="Z8623" s="135">
        <v>20943</v>
      </c>
      <c r="AA8623" s="136">
        <v>21223</v>
      </c>
      <c r="AB8623" s="135">
        <v>21586</v>
      </c>
      <c r="AC8623" s="136">
        <v>23072</v>
      </c>
      <c r="AD8623" s="135">
        <v>21863</v>
      </c>
      <c r="AE8623" s="137">
        <v>22005</v>
      </c>
      <c r="AF8623" s="138">
        <v>22156</v>
      </c>
    </row>
    <row r="8624" spans="2:32">
      <c r="B8624" s="114">
        <v>8586</v>
      </c>
      <c r="C8624" s="115">
        <v>8586</v>
      </c>
      <c r="D8624" s="116">
        <v>358</v>
      </c>
      <c r="E8624" s="117">
        <v>12</v>
      </c>
      <c r="F8624" s="118">
        <v>24</v>
      </c>
      <c r="G8624" s="119" t="s">
        <v>485</v>
      </c>
      <c r="H8624" s="120">
        <v>12</v>
      </c>
      <c r="I8624" s="115">
        <v>23</v>
      </c>
      <c r="J8624" s="116" t="s">
        <v>485</v>
      </c>
      <c r="K8624" s="121">
        <v>18</v>
      </c>
      <c r="L8624" s="108"/>
      <c r="M8624" s="122">
        <v>20338</v>
      </c>
      <c r="N8624" s="123">
        <v>17386</v>
      </c>
      <c r="O8624" s="124">
        <v>17976</v>
      </c>
      <c r="P8624" s="123">
        <v>18223</v>
      </c>
      <c r="Q8624" s="124">
        <v>20561</v>
      </c>
      <c r="R8624" s="123">
        <v>19039</v>
      </c>
      <c r="S8624" s="124">
        <v>19306</v>
      </c>
      <c r="T8624" s="123">
        <v>19566</v>
      </c>
      <c r="U8624" s="124">
        <v>21835</v>
      </c>
      <c r="V8624" s="123">
        <v>20314</v>
      </c>
      <c r="W8624" s="124">
        <v>20640</v>
      </c>
      <c r="X8624" s="123">
        <v>20975</v>
      </c>
      <c r="Y8624" s="124">
        <v>23504</v>
      </c>
      <c r="Z8624" s="123">
        <v>21594</v>
      </c>
      <c r="AA8624" s="124">
        <v>21905</v>
      </c>
      <c r="AB8624" s="123">
        <v>22292</v>
      </c>
      <c r="AC8624" s="124">
        <v>24301</v>
      </c>
      <c r="AD8624" s="123">
        <v>22600</v>
      </c>
      <c r="AE8624" s="125">
        <v>22749</v>
      </c>
      <c r="AF8624" s="126">
        <v>22906</v>
      </c>
    </row>
    <row r="8625" spans="2:32">
      <c r="B8625" s="127">
        <v>8587</v>
      </c>
      <c r="C8625" s="128">
        <v>8587</v>
      </c>
      <c r="D8625" s="129">
        <v>358</v>
      </c>
      <c r="E8625" s="130">
        <v>12</v>
      </c>
      <c r="F8625" s="131">
        <v>24</v>
      </c>
      <c r="G8625" s="132" t="s">
        <v>485</v>
      </c>
      <c r="H8625" s="133">
        <v>12</v>
      </c>
      <c r="I8625" s="128">
        <v>23</v>
      </c>
      <c r="J8625" s="129" t="s">
        <v>485</v>
      </c>
      <c r="K8625" s="134">
        <v>19</v>
      </c>
      <c r="L8625" s="108"/>
      <c r="M8625" s="81">
        <v>20098</v>
      </c>
      <c r="N8625" s="135">
        <v>16751</v>
      </c>
      <c r="O8625" s="136">
        <v>17442</v>
      </c>
      <c r="P8625" s="135">
        <v>17701</v>
      </c>
      <c r="Q8625" s="136">
        <v>20354</v>
      </c>
      <c r="R8625" s="135">
        <v>18540</v>
      </c>
      <c r="S8625" s="136">
        <v>18827</v>
      </c>
      <c r="T8625" s="135">
        <v>19118</v>
      </c>
      <c r="U8625" s="136">
        <v>21731</v>
      </c>
      <c r="V8625" s="135">
        <v>19979</v>
      </c>
      <c r="W8625" s="136">
        <v>20388</v>
      </c>
      <c r="X8625" s="135">
        <v>20716</v>
      </c>
      <c r="Y8625" s="136">
        <v>23757</v>
      </c>
      <c r="Z8625" s="135">
        <v>21460</v>
      </c>
      <c r="AA8625" s="136">
        <v>21823</v>
      </c>
      <c r="AB8625" s="135">
        <v>22254</v>
      </c>
      <c r="AC8625" s="136">
        <v>24657</v>
      </c>
      <c r="AD8625" s="135">
        <v>22606</v>
      </c>
      <c r="AE8625" s="137">
        <v>22759</v>
      </c>
      <c r="AF8625" s="138">
        <v>22920</v>
      </c>
    </row>
    <row r="8626" spans="2:32">
      <c r="B8626" s="114">
        <v>8588</v>
      </c>
      <c r="C8626" s="115">
        <v>8588</v>
      </c>
      <c r="D8626" s="116">
        <v>358</v>
      </c>
      <c r="E8626" s="117">
        <v>12</v>
      </c>
      <c r="F8626" s="118">
        <v>24</v>
      </c>
      <c r="G8626" s="119" t="s">
        <v>485</v>
      </c>
      <c r="H8626" s="120">
        <v>12</v>
      </c>
      <c r="I8626" s="115">
        <v>23</v>
      </c>
      <c r="J8626" s="116" t="s">
        <v>485</v>
      </c>
      <c r="K8626" s="121">
        <v>20</v>
      </c>
      <c r="L8626" s="108"/>
      <c r="M8626" s="122">
        <v>19785</v>
      </c>
      <c r="N8626" s="123">
        <v>16255</v>
      </c>
      <c r="O8626" s="124">
        <v>16894</v>
      </c>
      <c r="P8626" s="123">
        <v>17265</v>
      </c>
      <c r="Q8626" s="124">
        <v>20099</v>
      </c>
      <c r="R8626" s="123">
        <v>18101</v>
      </c>
      <c r="S8626" s="124">
        <v>18517</v>
      </c>
      <c r="T8626" s="123">
        <v>18868</v>
      </c>
      <c r="U8626" s="124">
        <v>21640</v>
      </c>
      <c r="V8626" s="123">
        <v>19884</v>
      </c>
      <c r="W8626" s="124">
        <v>20382</v>
      </c>
      <c r="X8626" s="123">
        <v>20796</v>
      </c>
      <c r="Y8626" s="124">
        <v>24136</v>
      </c>
      <c r="Z8626" s="123">
        <v>21685</v>
      </c>
      <c r="AA8626" s="124">
        <v>22108</v>
      </c>
      <c r="AB8626" s="123">
        <v>22587</v>
      </c>
      <c r="AC8626" s="124">
        <v>25026</v>
      </c>
      <c r="AD8626" s="123">
        <v>23000</v>
      </c>
      <c r="AE8626" s="125">
        <v>23163</v>
      </c>
      <c r="AF8626" s="126">
        <v>23334</v>
      </c>
    </row>
    <row r="8627" spans="2:32">
      <c r="B8627" s="127">
        <v>8589</v>
      </c>
      <c r="C8627" s="128">
        <v>8589</v>
      </c>
      <c r="D8627" s="129">
        <v>358</v>
      </c>
      <c r="E8627" s="130">
        <v>12</v>
      </c>
      <c r="F8627" s="131">
        <v>24</v>
      </c>
      <c r="G8627" s="132" t="s">
        <v>485</v>
      </c>
      <c r="H8627" s="133">
        <v>12</v>
      </c>
      <c r="I8627" s="128">
        <v>23</v>
      </c>
      <c r="J8627" s="129" t="s">
        <v>485</v>
      </c>
      <c r="K8627" s="134">
        <v>21</v>
      </c>
      <c r="L8627" s="108"/>
      <c r="M8627" s="81">
        <v>19457</v>
      </c>
      <c r="N8627" s="135">
        <v>16032</v>
      </c>
      <c r="O8627" s="136">
        <v>16708</v>
      </c>
      <c r="P8627" s="135">
        <v>17112</v>
      </c>
      <c r="Q8627" s="136">
        <v>19927</v>
      </c>
      <c r="R8627" s="135">
        <v>18045</v>
      </c>
      <c r="S8627" s="136">
        <v>18525</v>
      </c>
      <c r="T8627" s="135">
        <v>18950</v>
      </c>
      <c r="U8627" s="136">
        <v>21695</v>
      </c>
      <c r="V8627" s="135">
        <v>20145</v>
      </c>
      <c r="W8627" s="136">
        <v>20740</v>
      </c>
      <c r="X8627" s="135">
        <v>21252</v>
      </c>
      <c r="Y8627" s="136">
        <v>24588</v>
      </c>
      <c r="Z8627" s="135">
        <v>22314</v>
      </c>
      <c r="AA8627" s="136">
        <v>22806</v>
      </c>
      <c r="AB8627" s="135">
        <v>23344</v>
      </c>
      <c r="AC8627" s="136">
        <v>25632</v>
      </c>
      <c r="AD8627" s="135">
        <v>23839</v>
      </c>
      <c r="AE8627" s="137">
        <v>24022</v>
      </c>
      <c r="AF8627" s="138">
        <v>24202</v>
      </c>
    </row>
    <row r="8628" spans="2:32">
      <c r="B8628" s="114">
        <v>8590</v>
      </c>
      <c r="C8628" s="115">
        <v>8590</v>
      </c>
      <c r="D8628" s="116">
        <v>358</v>
      </c>
      <c r="E8628" s="117">
        <v>12</v>
      </c>
      <c r="F8628" s="118">
        <v>24</v>
      </c>
      <c r="G8628" s="119" t="s">
        <v>485</v>
      </c>
      <c r="H8628" s="120">
        <v>12</v>
      </c>
      <c r="I8628" s="115">
        <v>23</v>
      </c>
      <c r="J8628" s="116" t="s">
        <v>485</v>
      </c>
      <c r="K8628" s="121">
        <v>22</v>
      </c>
      <c r="L8628" s="108"/>
      <c r="M8628" s="122">
        <v>18727</v>
      </c>
      <c r="N8628" s="123">
        <v>15881</v>
      </c>
      <c r="O8628" s="124">
        <v>16583</v>
      </c>
      <c r="P8628" s="123">
        <v>17019</v>
      </c>
      <c r="Q8628" s="124">
        <v>19466</v>
      </c>
      <c r="R8628" s="123">
        <v>18041</v>
      </c>
      <c r="S8628" s="124">
        <v>18577</v>
      </c>
      <c r="T8628" s="123">
        <v>19063</v>
      </c>
      <c r="U8628" s="124">
        <v>21390</v>
      </c>
      <c r="V8628" s="123">
        <v>20380</v>
      </c>
      <c r="W8628" s="124">
        <v>21026</v>
      </c>
      <c r="X8628" s="123">
        <v>21596</v>
      </c>
      <c r="Y8628" s="124">
        <v>24461</v>
      </c>
      <c r="Z8628" s="123">
        <v>22762</v>
      </c>
      <c r="AA8628" s="124">
        <v>23296</v>
      </c>
      <c r="AB8628" s="123">
        <v>23869</v>
      </c>
      <c r="AC8628" s="124">
        <v>25699</v>
      </c>
      <c r="AD8628" s="123">
        <v>24422</v>
      </c>
      <c r="AE8628" s="125">
        <v>24619</v>
      </c>
      <c r="AF8628" s="126">
        <v>24813</v>
      </c>
    </row>
    <row r="8629" spans="2:32">
      <c r="B8629" s="127">
        <v>8591</v>
      </c>
      <c r="C8629" s="128">
        <v>8591</v>
      </c>
      <c r="D8629" s="129">
        <v>358</v>
      </c>
      <c r="E8629" s="130">
        <v>12</v>
      </c>
      <c r="F8629" s="131">
        <v>24</v>
      </c>
      <c r="G8629" s="132" t="s">
        <v>485</v>
      </c>
      <c r="H8629" s="133">
        <v>12</v>
      </c>
      <c r="I8629" s="128">
        <v>23</v>
      </c>
      <c r="J8629" s="129" t="s">
        <v>485</v>
      </c>
      <c r="K8629" s="134">
        <v>23</v>
      </c>
      <c r="L8629" s="108"/>
      <c r="M8629" s="81">
        <v>17734</v>
      </c>
      <c r="N8629" s="135">
        <v>15542</v>
      </c>
      <c r="O8629" s="136">
        <v>16264</v>
      </c>
      <c r="P8629" s="135">
        <v>16740</v>
      </c>
      <c r="Q8629" s="136">
        <v>18816</v>
      </c>
      <c r="R8629" s="135">
        <v>17841</v>
      </c>
      <c r="S8629" s="136">
        <v>18424</v>
      </c>
      <c r="T8629" s="135">
        <v>18941</v>
      </c>
      <c r="U8629" s="136">
        <v>20859</v>
      </c>
      <c r="V8629" s="135">
        <v>20375</v>
      </c>
      <c r="W8629" s="136">
        <v>21031</v>
      </c>
      <c r="X8629" s="135">
        <v>21647</v>
      </c>
      <c r="Y8629" s="136">
        <v>23855</v>
      </c>
      <c r="Z8629" s="135">
        <v>22868</v>
      </c>
      <c r="AA8629" s="136">
        <v>23423</v>
      </c>
      <c r="AB8629" s="135">
        <v>24016</v>
      </c>
      <c r="AC8629" s="136">
        <v>25446</v>
      </c>
      <c r="AD8629" s="135">
        <v>24590</v>
      </c>
      <c r="AE8629" s="137">
        <v>24800</v>
      </c>
      <c r="AF8629" s="138">
        <v>24990</v>
      </c>
    </row>
    <row r="8630" spans="2:32">
      <c r="B8630" s="114">
        <v>8592</v>
      </c>
      <c r="C8630" s="115">
        <v>8592</v>
      </c>
      <c r="D8630" s="116">
        <v>358</v>
      </c>
      <c r="E8630" s="117">
        <v>12</v>
      </c>
      <c r="F8630" s="118">
        <v>24</v>
      </c>
      <c r="G8630" s="119" t="s">
        <v>485</v>
      </c>
      <c r="H8630" s="120">
        <v>12</v>
      </c>
      <c r="I8630" s="115">
        <v>23</v>
      </c>
      <c r="J8630" s="116" t="s">
        <v>485</v>
      </c>
      <c r="K8630" s="121">
        <v>24</v>
      </c>
      <c r="L8630" s="108"/>
      <c r="M8630" s="122">
        <v>16572</v>
      </c>
      <c r="N8630" s="123">
        <v>15078</v>
      </c>
      <c r="O8630" s="124">
        <v>15814</v>
      </c>
      <c r="P8630" s="123">
        <v>16296</v>
      </c>
      <c r="Q8630" s="124">
        <v>17843</v>
      </c>
      <c r="R8630" s="123">
        <v>17463</v>
      </c>
      <c r="S8630" s="124">
        <v>18060</v>
      </c>
      <c r="T8630" s="123">
        <v>18628</v>
      </c>
      <c r="U8630" s="124">
        <v>20151</v>
      </c>
      <c r="V8630" s="123">
        <v>19982</v>
      </c>
      <c r="W8630" s="124">
        <v>20659</v>
      </c>
      <c r="X8630" s="123">
        <v>21414</v>
      </c>
      <c r="Y8630" s="124">
        <v>22960</v>
      </c>
      <c r="Z8630" s="123">
        <v>22661</v>
      </c>
      <c r="AA8630" s="124">
        <v>23224</v>
      </c>
      <c r="AB8630" s="123">
        <v>23698</v>
      </c>
      <c r="AC8630" s="124">
        <v>24834</v>
      </c>
      <c r="AD8630" s="123">
        <v>24420</v>
      </c>
      <c r="AE8630" s="125">
        <v>24640</v>
      </c>
      <c r="AF8630" s="126">
        <v>24837</v>
      </c>
    </row>
    <row r="8631" spans="2:32">
      <c r="B8631" s="127">
        <v>8593</v>
      </c>
      <c r="C8631" s="128">
        <v>8593</v>
      </c>
      <c r="D8631" s="129">
        <v>359</v>
      </c>
      <c r="E8631" s="130">
        <v>12</v>
      </c>
      <c r="F8631" s="131">
        <v>25</v>
      </c>
      <c r="G8631" s="132" t="s">
        <v>485</v>
      </c>
      <c r="H8631" s="133">
        <v>12</v>
      </c>
      <c r="I8631" s="128">
        <v>24</v>
      </c>
      <c r="J8631" s="129" t="s">
        <v>485</v>
      </c>
      <c r="K8631" s="134">
        <v>1</v>
      </c>
      <c r="L8631" s="108"/>
      <c r="M8631" s="81">
        <v>14304</v>
      </c>
      <c r="N8631" s="135">
        <v>14281</v>
      </c>
      <c r="O8631" s="136">
        <v>14927</v>
      </c>
      <c r="P8631" s="135">
        <v>15358</v>
      </c>
      <c r="Q8631" s="136">
        <v>16800</v>
      </c>
      <c r="R8631" s="135">
        <v>16395</v>
      </c>
      <c r="S8631" s="136">
        <v>17003</v>
      </c>
      <c r="T8631" s="135">
        <v>17580</v>
      </c>
      <c r="U8631" s="136">
        <v>19319</v>
      </c>
      <c r="V8631" s="135">
        <v>18938</v>
      </c>
      <c r="W8631" s="136">
        <v>19601</v>
      </c>
      <c r="X8631" s="135">
        <v>20337</v>
      </c>
      <c r="Y8631" s="136">
        <v>22077</v>
      </c>
      <c r="Z8631" s="135">
        <v>21568</v>
      </c>
      <c r="AA8631" s="136">
        <v>22121</v>
      </c>
      <c r="AB8631" s="135">
        <v>22589</v>
      </c>
      <c r="AC8631" s="136">
        <v>24099</v>
      </c>
      <c r="AD8631" s="135">
        <v>23313</v>
      </c>
      <c r="AE8631" s="137">
        <v>23536</v>
      </c>
      <c r="AF8631" s="138">
        <v>23723</v>
      </c>
    </row>
    <row r="8632" spans="2:32">
      <c r="B8632" s="114">
        <v>8594</v>
      </c>
      <c r="C8632" s="115">
        <v>8594</v>
      </c>
      <c r="D8632" s="116">
        <v>359</v>
      </c>
      <c r="E8632" s="117">
        <v>12</v>
      </c>
      <c r="F8632" s="118">
        <v>25</v>
      </c>
      <c r="G8632" s="119" t="s">
        <v>485</v>
      </c>
      <c r="H8632" s="120">
        <v>12</v>
      </c>
      <c r="I8632" s="115">
        <v>24</v>
      </c>
      <c r="J8632" s="116" t="s">
        <v>485</v>
      </c>
      <c r="K8632" s="121">
        <v>2</v>
      </c>
      <c r="L8632" s="108"/>
      <c r="M8632" s="122">
        <v>13760</v>
      </c>
      <c r="N8632" s="123">
        <v>13792</v>
      </c>
      <c r="O8632" s="124">
        <v>14466</v>
      </c>
      <c r="P8632" s="123">
        <v>14902</v>
      </c>
      <c r="Q8632" s="124">
        <v>16282</v>
      </c>
      <c r="R8632" s="123">
        <v>15963</v>
      </c>
      <c r="S8632" s="124">
        <v>16579</v>
      </c>
      <c r="T8632" s="123">
        <v>17161</v>
      </c>
      <c r="U8632" s="124">
        <v>18819</v>
      </c>
      <c r="V8632" s="123">
        <v>18515</v>
      </c>
      <c r="W8632" s="124">
        <v>19150</v>
      </c>
      <c r="X8632" s="123">
        <v>19845</v>
      </c>
      <c r="Y8632" s="124">
        <v>21521</v>
      </c>
      <c r="Z8632" s="123">
        <v>21031</v>
      </c>
      <c r="AA8632" s="124">
        <v>21565</v>
      </c>
      <c r="AB8632" s="123">
        <v>22017</v>
      </c>
      <c r="AC8632" s="124">
        <v>23485</v>
      </c>
      <c r="AD8632" s="123">
        <v>22721</v>
      </c>
      <c r="AE8632" s="125">
        <v>22942</v>
      </c>
      <c r="AF8632" s="126">
        <v>23126</v>
      </c>
    </row>
    <row r="8633" spans="2:32">
      <c r="B8633" s="127">
        <v>8595</v>
      </c>
      <c r="C8633" s="128">
        <v>8595</v>
      </c>
      <c r="D8633" s="129">
        <v>359</v>
      </c>
      <c r="E8633" s="130">
        <v>12</v>
      </c>
      <c r="F8633" s="131">
        <v>25</v>
      </c>
      <c r="G8633" s="132" t="s">
        <v>485</v>
      </c>
      <c r="H8633" s="133">
        <v>12</v>
      </c>
      <c r="I8633" s="128">
        <v>24</v>
      </c>
      <c r="J8633" s="129" t="s">
        <v>485</v>
      </c>
      <c r="K8633" s="134">
        <v>3</v>
      </c>
      <c r="L8633" s="108"/>
      <c r="M8633" s="81">
        <v>13413</v>
      </c>
      <c r="N8633" s="135">
        <v>13571</v>
      </c>
      <c r="O8633" s="136">
        <v>14264</v>
      </c>
      <c r="P8633" s="135">
        <v>14721</v>
      </c>
      <c r="Q8633" s="136">
        <v>16022</v>
      </c>
      <c r="R8633" s="135">
        <v>15819</v>
      </c>
      <c r="S8633" s="136">
        <v>16451</v>
      </c>
      <c r="T8633" s="135">
        <v>17040</v>
      </c>
      <c r="U8633" s="136">
        <v>18648</v>
      </c>
      <c r="V8633" s="135">
        <v>18389</v>
      </c>
      <c r="W8633" s="136">
        <v>18995</v>
      </c>
      <c r="X8633" s="135">
        <v>19658</v>
      </c>
      <c r="Y8633" s="136">
        <v>21277</v>
      </c>
      <c r="Z8633" s="135">
        <v>20794</v>
      </c>
      <c r="AA8633" s="136">
        <v>21306</v>
      </c>
      <c r="AB8633" s="135">
        <v>21741</v>
      </c>
      <c r="AC8633" s="136">
        <v>23175</v>
      </c>
      <c r="AD8633" s="135">
        <v>22422</v>
      </c>
      <c r="AE8633" s="137">
        <v>22642</v>
      </c>
      <c r="AF8633" s="138">
        <v>22818</v>
      </c>
    </row>
    <row r="8634" spans="2:32">
      <c r="B8634" s="114">
        <v>8596</v>
      </c>
      <c r="C8634" s="115">
        <v>8596</v>
      </c>
      <c r="D8634" s="116">
        <v>359</v>
      </c>
      <c r="E8634" s="117">
        <v>12</v>
      </c>
      <c r="F8634" s="118">
        <v>25</v>
      </c>
      <c r="G8634" s="119" t="s">
        <v>485</v>
      </c>
      <c r="H8634" s="120">
        <v>12</v>
      </c>
      <c r="I8634" s="115">
        <v>24</v>
      </c>
      <c r="J8634" s="116" t="s">
        <v>485</v>
      </c>
      <c r="K8634" s="121">
        <v>4</v>
      </c>
      <c r="L8634" s="108"/>
      <c r="M8634" s="122">
        <v>13166</v>
      </c>
      <c r="N8634" s="123">
        <v>13511</v>
      </c>
      <c r="O8634" s="124">
        <v>14194</v>
      </c>
      <c r="P8634" s="123">
        <v>14641</v>
      </c>
      <c r="Q8634" s="124">
        <v>15748</v>
      </c>
      <c r="R8634" s="123">
        <v>15707</v>
      </c>
      <c r="S8634" s="124">
        <v>16311</v>
      </c>
      <c r="T8634" s="123">
        <v>16862</v>
      </c>
      <c r="U8634" s="124">
        <v>18264</v>
      </c>
      <c r="V8634" s="123">
        <v>18102</v>
      </c>
      <c r="W8634" s="124">
        <v>18639</v>
      </c>
      <c r="X8634" s="123">
        <v>19235</v>
      </c>
      <c r="Y8634" s="124">
        <v>20653</v>
      </c>
      <c r="Z8634" s="123">
        <v>20251</v>
      </c>
      <c r="AA8634" s="124">
        <v>20714</v>
      </c>
      <c r="AB8634" s="123">
        <v>21108</v>
      </c>
      <c r="AC8634" s="124">
        <v>22384</v>
      </c>
      <c r="AD8634" s="123">
        <v>21731</v>
      </c>
      <c r="AE8634" s="125">
        <v>21935</v>
      </c>
      <c r="AF8634" s="126">
        <v>22108</v>
      </c>
    </row>
    <row r="8635" spans="2:32">
      <c r="B8635" s="127">
        <v>8597</v>
      </c>
      <c r="C8635" s="128">
        <v>8597</v>
      </c>
      <c r="D8635" s="129">
        <v>359</v>
      </c>
      <c r="E8635" s="130">
        <v>12</v>
      </c>
      <c r="F8635" s="131">
        <v>25</v>
      </c>
      <c r="G8635" s="132" t="s">
        <v>485</v>
      </c>
      <c r="H8635" s="133">
        <v>12</v>
      </c>
      <c r="I8635" s="128">
        <v>24</v>
      </c>
      <c r="J8635" s="129" t="s">
        <v>485</v>
      </c>
      <c r="K8635" s="134">
        <v>5</v>
      </c>
      <c r="L8635" s="108"/>
      <c r="M8635" s="81">
        <v>12997</v>
      </c>
      <c r="N8635" s="135">
        <v>13653</v>
      </c>
      <c r="O8635" s="136">
        <v>14340</v>
      </c>
      <c r="P8635" s="135">
        <v>14822</v>
      </c>
      <c r="Q8635" s="136">
        <v>15487</v>
      </c>
      <c r="R8635" s="135">
        <v>15794</v>
      </c>
      <c r="S8635" s="136">
        <v>16405</v>
      </c>
      <c r="T8635" s="135">
        <v>16858</v>
      </c>
      <c r="U8635" s="136">
        <v>17830</v>
      </c>
      <c r="V8635" s="135">
        <v>18011</v>
      </c>
      <c r="W8635" s="136">
        <v>18427</v>
      </c>
      <c r="X8635" s="135">
        <v>18945</v>
      </c>
      <c r="Y8635" s="136">
        <v>19933</v>
      </c>
      <c r="Z8635" s="135">
        <v>19820</v>
      </c>
      <c r="AA8635" s="136">
        <v>20227</v>
      </c>
      <c r="AB8635" s="135">
        <v>20573</v>
      </c>
      <c r="AC8635" s="136">
        <v>21466</v>
      </c>
      <c r="AD8635" s="135">
        <v>21125</v>
      </c>
      <c r="AE8635" s="137">
        <v>21307</v>
      </c>
      <c r="AF8635" s="138">
        <v>21467</v>
      </c>
    </row>
    <row r="8636" spans="2:32">
      <c r="B8636" s="114">
        <v>8598</v>
      </c>
      <c r="C8636" s="115">
        <v>8598</v>
      </c>
      <c r="D8636" s="116">
        <v>359</v>
      </c>
      <c r="E8636" s="117">
        <v>12</v>
      </c>
      <c r="F8636" s="118">
        <v>25</v>
      </c>
      <c r="G8636" s="119" t="s">
        <v>485</v>
      </c>
      <c r="H8636" s="120">
        <v>12</v>
      </c>
      <c r="I8636" s="115">
        <v>24</v>
      </c>
      <c r="J8636" s="116" t="s">
        <v>485</v>
      </c>
      <c r="K8636" s="121">
        <v>6</v>
      </c>
      <c r="L8636" s="108"/>
      <c r="M8636" s="122">
        <v>12877</v>
      </c>
      <c r="N8636" s="123">
        <v>14001</v>
      </c>
      <c r="O8636" s="124">
        <v>14741</v>
      </c>
      <c r="P8636" s="123">
        <v>15228</v>
      </c>
      <c r="Q8636" s="124">
        <v>15269</v>
      </c>
      <c r="R8636" s="123">
        <v>16133</v>
      </c>
      <c r="S8636" s="124">
        <v>16704</v>
      </c>
      <c r="T8636" s="123">
        <v>17040</v>
      </c>
      <c r="U8636" s="124">
        <v>17391</v>
      </c>
      <c r="V8636" s="123">
        <v>18099</v>
      </c>
      <c r="W8636" s="124">
        <v>18384</v>
      </c>
      <c r="X8636" s="123">
        <v>18821</v>
      </c>
      <c r="Y8636" s="124">
        <v>19195</v>
      </c>
      <c r="Z8636" s="123">
        <v>19549</v>
      </c>
      <c r="AA8636" s="124">
        <v>19896</v>
      </c>
      <c r="AB8636" s="123">
        <v>20192</v>
      </c>
      <c r="AC8636" s="124">
        <v>20530</v>
      </c>
      <c r="AD8636" s="123">
        <v>20665</v>
      </c>
      <c r="AE8636" s="125">
        <v>20821</v>
      </c>
      <c r="AF8636" s="126">
        <v>20969</v>
      </c>
    </row>
    <row r="8637" spans="2:32">
      <c r="B8637" s="127">
        <v>8599</v>
      </c>
      <c r="C8637" s="128">
        <v>8599</v>
      </c>
      <c r="D8637" s="129">
        <v>359</v>
      </c>
      <c r="E8637" s="130">
        <v>12</v>
      </c>
      <c r="F8637" s="131">
        <v>25</v>
      </c>
      <c r="G8637" s="132" t="s">
        <v>485</v>
      </c>
      <c r="H8637" s="133">
        <v>12</v>
      </c>
      <c r="I8637" s="128">
        <v>24</v>
      </c>
      <c r="J8637" s="129" t="s">
        <v>485</v>
      </c>
      <c r="K8637" s="134">
        <v>7</v>
      </c>
      <c r="L8637" s="108"/>
      <c r="M8637" s="81">
        <v>12988</v>
      </c>
      <c r="N8637" s="135">
        <v>14542</v>
      </c>
      <c r="O8637" s="136">
        <v>15326</v>
      </c>
      <c r="P8637" s="135">
        <v>15751</v>
      </c>
      <c r="Q8637" s="136">
        <v>15351</v>
      </c>
      <c r="R8637" s="135">
        <v>16647</v>
      </c>
      <c r="S8637" s="136">
        <v>17122</v>
      </c>
      <c r="T8637" s="135">
        <v>17450</v>
      </c>
      <c r="U8637" s="136">
        <v>17230</v>
      </c>
      <c r="V8637" s="135">
        <v>18348</v>
      </c>
      <c r="W8637" s="136">
        <v>18619</v>
      </c>
      <c r="X8637" s="135">
        <v>18947</v>
      </c>
      <c r="Y8637" s="136">
        <v>18837</v>
      </c>
      <c r="Z8637" s="135">
        <v>19564</v>
      </c>
      <c r="AA8637" s="136">
        <v>19866</v>
      </c>
      <c r="AB8637" s="135">
        <v>20125</v>
      </c>
      <c r="AC8637" s="136">
        <v>20014</v>
      </c>
      <c r="AD8637" s="135">
        <v>20539</v>
      </c>
      <c r="AE8637" s="137">
        <v>20678</v>
      </c>
      <c r="AF8637" s="138">
        <v>20818</v>
      </c>
    </row>
    <row r="8638" spans="2:32">
      <c r="B8638" s="114">
        <v>8600</v>
      </c>
      <c r="C8638" s="115">
        <v>8600</v>
      </c>
      <c r="D8638" s="116">
        <v>359</v>
      </c>
      <c r="E8638" s="117">
        <v>12</v>
      </c>
      <c r="F8638" s="118">
        <v>25</v>
      </c>
      <c r="G8638" s="119" t="s">
        <v>485</v>
      </c>
      <c r="H8638" s="120">
        <v>12</v>
      </c>
      <c r="I8638" s="115">
        <v>24</v>
      </c>
      <c r="J8638" s="116" t="s">
        <v>485</v>
      </c>
      <c r="K8638" s="121">
        <v>8</v>
      </c>
      <c r="L8638" s="108"/>
      <c r="M8638" s="122">
        <v>13668</v>
      </c>
      <c r="N8638" s="123">
        <v>15095</v>
      </c>
      <c r="O8638" s="124">
        <v>15825</v>
      </c>
      <c r="P8638" s="123">
        <v>16363</v>
      </c>
      <c r="Q8638" s="124">
        <v>16162</v>
      </c>
      <c r="R8638" s="123">
        <v>17096</v>
      </c>
      <c r="S8638" s="124">
        <v>17549</v>
      </c>
      <c r="T8638" s="123">
        <v>17896</v>
      </c>
      <c r="U8638" s="124">
        <v>17806</v>
      </c>
      <c r="V8638" s="123">
        <v>18798</v>
      </c>
      <c r="W8638" s="124">
        <v>18957</v>
      </c>
      <c r="X8638" s="123">
        <v>19240</v>
      </c>
      <c r="Y8638" s="124">
        <v>19276</v>
      </c>
      <c r="Z8638" s="123">
        <v>19796</v>
      </c>
      <c r="AA8638" s="124">
        <v>20201</v>
      </c>
      <c r="AB8638" s="123">
        <v>20440</v>
      </c>
      <c r="AC8638" s="124">
        <v>20355</v>
      </c>
      <c r="AD8638" s="123">
        <v>20700</v>
      </c>
      <c r="AE8638" s="125">
        <v>20830</v>
      </c>
      <c r="AF8638" s="126">
        <v>20968</v>
      </c>
    </row>
    <row r="8639" spans="2:32">
      <c r="B8639" s="127">
        <v>8601</v>
      </c>
      <c r="C8639" s="128">
        <v>8601</v>
      </c>
      <c r="D8639" s="129">
        <v>359</v>
      </c>
      <c r="E8639" s="130">
        <v>12</v>
      </c>
      <c r="F8639" s="131">
        <v>25</v>
      </c>
      <c r="G8639" s="132" t="s">
        <v>485</v>
      </c>
      <c r="H8639" s="133">
        <v>12</v>
      </c>
      <c r="I8639" s="128">
        <v>24</v>
      </c>
      <c r="J8639" s="129" t="s">
        <v>485</v>
      </c>
      <c r="K8639" s="134">
        <v>9</v>
      </c>
      <c r="L8639" s="108"/>
      <c r="M8639" s="81">
        <v>14387</v>
      </c>
      <c r="N8639" s="135">
        <v>15664</v>
      </c>
      <c r="O8639" s="136">
        <v>16331</v>
      </c>
      <c r="P8639" s="135">
        <v>16855</v>
      </c>
      <c r="Q8639" s="136">
        <v>16820</v>
      </c>
      <c r="R8639" s="135">
        <v>17579</v>
      </c>
      <c r="S8639" s="136">
        <v>18026</v>
      </c>
      <c r="T8639" s="135">
        <v>18364</v>
      </c>
      <c r="U8639" s="136">
        <v>18484</v>
      </c>
      <c r="V8639" s="135">
        <v>19224</v>
      </c>
      <c r="W8639" s="136">
        <v>19356</v>
      </c>
      <c r="X8639" s="135">
        <v>19669</v>
      </c>
      <c r="Y8639" s="136">
        <v>19791</v>
      </c>
      <c r="Z8639" s="135">
        <v>20190</v>
      </c>
      <c r="AA8639" s="136">
        <v>20582</v>
      </c>
      <c r="AB8639" s="135">
        <v>20810</v>
      </c>
      <c r="AC8639" s="136">
        <v>20787</v>
      </c>
      <c r="AD8639" s="135">
        <v>21061</v>
      </c>
      <c r="AE8639" s="137">
        <v>21193</v>
      </c>
      <c r="AF8639" s="138">
        <v>21328</v>
      </c>
    </row>
    <row r="8640" spans="2:32">
      <c r="B8640" s="114">
        <v>8602</v>
      </c>
      <c r="C8640" s="115">
        <v>8602</v>
      </c>
      <c r="D8640" s="116">
        <v>359</v>
      </c>
      <c r="E8640" s="117">
        <v>12</v>
      </c>
      <c r="F8640" s="118">
        <v>25</v>
      </c>
      <c r="G8640" s="119" t="s">
        <v>485</v>
      </c>
      <c r="H8640" s="120">
        <v>12</v>
      </c>
      <c r="I8640" s="115">
        <v>24</v>
      </c>
      <c r="J8640" s="116" t="s">
        <v>485</v>
      </c>
      <c r="K8640" s="121">
        <v>10</v>
      </c>
      <c r="L8640" s="108"/>
      <c r="M8640" s="122">
        <v>14393</v>
      </c>
      <c r="N8640" s="123">
        <v>15754</v>
      </c>
      <c r="O8640" s="124">
        <v>16401</v>
      </c>
      <c r="P8640" s="123">
        <v>16915</v>
      </c>
      <c r="Q8640" s="124">
        <v>16874</v>
      </c>
      <c r="R8640" s="123">
        <v>17645</v>
      </c>
      <c r="S8640" s="124">
        <v>18100</v>
      </c>
      <c r="T8640" s="123">
        <v>18447</v>
      </c>
      <c r="U8640" s="124">
        <v>18607</v>
      </c>
      <c r="V8640" s="123">
        <v>19318</v>
      </c>
      <c r="W8640" s="124">
        <v>19457</v>
      </c>
      <c r="X8640" s="123">
        <v>19780</v>
      </c>
      <c r="Y8640" s="124">
        <v>19960</v>
      </c>
      <c r="Z8640" s="123">
        <v>20324</v>
      </c>
      <c r="AA8640" s="124">
        <v>20725</v>
      </c>
      <c r="AB8640" s="123">
        <v>20961</v>
      </c>
      <c r="AC8640" s="124">
        <v>20987</v>
      </c>
      <c r="AD8640" s="123">
        <v>21228</v>
      </c>
      <c r="AE8640" s="125">
        <v>21366</v>
      </c>
      <c r="AF8640" s="126">
        <v>21504</v>
      </c>
    </row>
    <row r="8641" spans="2:32">
      <c r="B8641" s="127">
        <v>8603</v>
      </c>
      <c r="C8641" s="128">
        <v>8603</v>
      </c>
      <c r="D8641" s="129">
        <v>359</v>
      </c>
      <c r="E8641" s="130">
        <v>12</v>
      </c>
      <c r="F8641" s="131">
        <v>25</v>
      </c>
      <c r="G8641" s="132" t="s">
        <v>485</v>
      </c>
      <c r="H8641" s="133">
        <v>12</v>
      </c>
      <c r="I8641" s="128">
        <v>24</v>
      </c>
      <c r="J8641" s="129" t="s">
        <v>485</v>
      </c>
      <c r="K8641" s="134">
        <v>11</v>
      </c>
      <c r="L8641" s="108"/>
      <c r="M8641" s="81">
        <v>14423</v>
      </c>
      <c r="N8641" s="135">
        <v>15759</v>
      </c>
      <c r="O8641" s="136">
        <v>16371</v>
      </c>
      <c r="P8641" s="135">
        <v>16840</v>
      </c>
      <c r="Q8641" s="136">
        <v>16889</v>
      </c>
      <c r="R8641" s="135">
        <v>17505</v>
      </c>
      <c r="S8641" s="136">
        <v>17931</v>
      </c>
      <c r="T8641" s="135">
        <v>18256</v>
      </c>
      <c r="U8641" s="136">
        <v>18692</v>
      </c>
      <c r="V8641" s="135">
        <v>19085</v>
      </c>
      <c r="W8641" s="136">
        <v>19235</v>
      </c>
      <c r="X8641" s="135">
        <v>19572</v>
      </c>
      <c r="Y8641" s="136">
        <v>20089</v>
      </c>
      <c r="Z8641" s="135">
        <v>20140</v>
      </c>
      <c r="AA8641" s="136">
        <v>20552</v>
      </c>
      <c r="AB8641" s="135">
        <v>20797</v>
      </c>
      <c r="AC8641" s="136">
        <v>21147</v>
      </c>
      <c r="AD8641" s="135">
        <v>21082</v>
      </c>
      <c r="AE8641" s="137">
        <v>21228</v>
      </c>
      <c r="AF8641" s="138">
        <v>21371</v>
      </c>
    </row>
    <row r="8642" spans="2:32">
      <c r="B8642" s="114">
        <v>8604</v>
      </c>
      <c r="C8642" s="115">
        <v>8604</v>
      </c>
      <c r="D8642" s="116">
        <v>359</v>
      </c>
      <c r="E8642" s="117">
        <v>12</v>
      </c>
      <c r="F8642" s="118">
        <v>25</v>
      </c>
      <c r="G8642" s="119" t="s">
        <v>485</v>
      </c>
      <c r="H8642" s="120">
        <v>12</v>
      </c>
      <c r="I8642" s="115">
        <v>24</v>
      </c>
      <c r="J8642" s="116" t="s">
        <v>485</v>
      </c>
      <c r="K8642" s="121">
        <v>12</v>
      </c>
      <c r="L8642" s="108"/>
      <c r="M8642" s="122">
        <v>14448</v>
      </c>
      <c r="N8642" s="123">
        <v>15791</v>
      </c>
      <c r="O8642" s="124">
        <v>16370</v>
      </c>
      <c r="P8642" s="123">
        <v>16795</v>
      </c>
      <c r="Q8642" s="124">
        <v>16904</v>
      </c>
      <c r="R8642" s="123">
        <v>17382</v>
      </c>
      <c r="S8642" s="124">
        <v>17771</v>
      </c>
      <c r="T8642" s="123">
        <v>18067</v>
      </c>
      <c r="U8642" s="124">
        <v>18708</v>
      </c>
      <c r="V8642" s="123">
        <v>18844</v>
      </c>
      <c r="W8642" s="124">
        <v>18999</v>
      </c>
      <c r="X8642" s="123">
        <v>19340</v>
      </c>
      <c r="Y8642" s="124">
        <v>20118</v>
      </c>
      <c r="Z8642" s="123">
        <v>19914</v>
      </c>
      <c r="AA8642" s="124">
        <v>20328</v>
      </c>
      <c r="AB8642" s="123">
        <v>20575</v>
      </c>
      <c r="AC8642" s="124">
        <v>21184</v>
      </c>
      <c r="AD8642" s="123">
        <v>20865</v>
      </c>
      <c r="AE8642" s="125">
        <v>21013</v>
      </c>
      <c r="AF8642" s="126">
        <v>21157</v>
      </c>
    </row>
    <row r="8643" spans="2:32">
      <c r="B8643" s="127">
        <v>8605</v>
      </c>
      <c r="C8643" s="128">
        <v>8605</v>
      </c>
      <c r="D8643" s="129">
        <v>359</v>
      </c>
      <c r="E8643" s="130">
        <v>12</v>
      </c>
      <c r="F8643" s="131">
        <v>25</v>
      </c>
      <c r="G8643" s="132" t="s">
        <v>485</v>
      </c>
      <c r="H8643" s="133">
        <v>12</v>
      </c>
      <c r="I8643" s="128">
        <v>24</v>
      </c>
      <c r="J8643" s="129" t="s">
        <v>485</v>
      </c>
      <c r="K8643" s="134">
        <v>13</v>
      </c>
      <c r="L8643" s="108"/>
      <c r="M8643" s="81">
        <v>14718</v>
      </c>
      <c r="N8643" s="135">
        <v>15998</v>
      </c>
      <c r="O8643" s="136">
        <v>16561</v>
      </c>
      <c r="P8643" s="135">
        <v>16979</v>
      </c>
      <c r="Q8643" s="136">
        <v>17131</v>
      </c>
      <c r="R8643" s="135">
        <v>17548</v>
      </c>
      <c r="S8643" s="136">
        <v>17929</v>
      </c>
      <c r="T8643" s="135">
        <v>18218</v>
      </c>
      <c r="U8643" s="136">
        <v>18906</v>
      </c>
      <c r="V8643" s="135">
        <v>18985</v>
      </c>
      <c r="W8643" s="136">
        <v>19140</v>
      </c>
      <c r="X8643" s="135">
        <v>19480</v>
      </c>
      <c r="Y8643" s="136">
        <v>20308</v>
      </c>
      <c r="Z8643" s="135">
        <v>20050</v>
      </c>
      <c r="AA8643" s="136">
        <v>20462</v>
      </c>
      <c r="AB8643" s="135">
        <v>20707</v>
      </c>
      <c r="AC8643" s="136">
        <v>21369</v>
      </c>
      <c r="AD8643" s="135">
        <v>20995</v>
      </c>
      <c r="AE8643" s="137">
        <v>21141</v>
      </c>
      <c r="AF8643" s="138">
        <v>21288</v>
      </c>
    </row>
    <row r="8644" spans="2:32">
      <c r="B8644" s="114">
        <v>8606</v>
      </c>
      <c r="C8644" s="115">
        <v>8606</v>
      </c>
      <c r="D8644" s="116">
        <v>359</v>
      </c>
      <c r="E8644" s="117">
        <v>12</v>
      </c>
      <c r="F8644" s="118">
        <v>25</v>
      </c>
      <c r="G8644" s="119" t="s">
        <v>485</v>
      </c>
      <c r="H8644" s="120">
        <v>12</v>
      </c>
      <c r="I8644" s="115">
        <v>24</v>
      </c>
      <c r="J8644" s="116" t="s">
        <v>485</v>
      </c>
      <c r="K8644" s="121">
        <v>14</v>
      </c>
      <c r="L8644" s="108"/>
      <c r="M8644" s="122">
        <v>14836</v>
      </c>
      <c r="N8644" s="123">
        <v>15979</v>
      </c>
      <c r="O8644" s="124">
        <v>16527</v>
      </c>
      <c r="P8644" s="123">
        <v>16944</v>
      </c>
      <c r="Q8644" s="124">
        <v>17213</v>
      </c>
      <c r="R8644" s="123">
        <v>17504</v>
      </c>
      <c r="S8644" s="124">
        <v>17879</v>
      </c>
      <c r="T8644" s="123">
        <v>18164</v>
      </c>
      <c r="U8644" s="124">
        <v>18968</v>
      </c>
      <c r="V8644" s="123">
        <v>18917</v>
      </c>
      <c r="W8644" s="124">
        <v>19065</v>
      </c>
      <c r="X8644" s="123">
        <v>19398</v>
      </c>
      <c r="Y8644" s="124">
        <v>20338</v>
      </c>
      <c r="Z8644" s="123">
        <v>19952</v>
      </c>
      <c r="AA8644" s="124">
        <v>20357</v>
      </c>
      <c r="AB8644" s="123">
        <v>20597</v>
      </c>
      <c r="AC8644" s="124">
        <v>21376</v>
      </c>
      <c r="AD8644" s="123">
        <v>20876</v>
      </c>
      <c r="AE8644" s="125">
        <v>21020</v>
      </c>
      <c r="AF8644" s="126">
        <v>21164</v>
      </c>
    </row>
    <row r="8645" spans="2:32">
      <c r="B8645" s="127">
        <v>8607</v>
      </c>
      <c r="C8645" s="128">
        <v>8607</v>
      </c>
      <c r="D8645" s="129">
        <v>359</v>
      </c>
      <c r="E8645" s="130">
        <v>12</v>
      </c>
      <c r="F8645" s="131">
        <v>25</v>
      </c>
      <c r="G8645" s="132" t="s">
        <v>485</v>
      </c>
      <c r="H8645" s="133">
        <v>12</v>
      </c>
      <c r="I8645" s="128">
        <v>24</v>
      </c>
      <c r="J8645" s="129" t="s">
        <v>485</v>
      </c>
      <c r="K8645" s="134">
        <v>15</v>
      </c>
      <c r="L8645" s="108"/>
      <c r="M8645" s="81">
        <v>14865</v>
      </c>
      <c r="N8645" s="135">
        <v>16056</v>
      </c>
      <c r="O8645" s="136">
        <v>16622</v>
      </c>
      <c r="P8645" s="135">
        <v>17046</v>
      </c>
      <c r="Q8645" s="136">
        <v>17133</v>
      </c>
      <c r="R8645" s="135">
        <v>17613</v>
      </c>
      <c r="S8645" s="136">
        <v>17990</v>
      </c>
      <c r="T8645" s="135">
        <v>18274</v>
      </c>
      <c r="U8645" s="136">
        <v>18736</v>
      </c>
      <c r="V8645" s="135">
        <v>19024</v>
      </c>
      <c r="W8645" s="136">
        <v>19167</v>
      </c>
      <c r="X8645" s="135">
        <v>19492</v>
      </c>
      <c r="Y8645" s="136">
        <v>20061</v>
      </c>
      <c r="Z8645" s="135">
        <v>20033</v>
      </c>
      <c r="AA8645" s="136">
        <v>20433</v>
      </c>
      <c r="AB8645" s="135">
        <v>20669</v>
      </c>
      <c r="AC8645" s="136">
        <v>21083</v>
      </c>
      <c r="AD8645" s="135">
        <v>20940</v>
      </c>
      <c r="AE8645" s="137">
        <v>21082</v>
      </c>
      <c r="AF8645" s="138">
        <v>21225</v>
      </c>
    </row>
    <row r="8646" spans="2:32">
      <c r="B8646" s="114">
        <v>8608</v>
      </c>
      <c r="C8646" s="115">
        <v>8608</v>
      </c>
      <c r="D8646" s="116">
        <v>359</v>
      </c>
      <c r="E8646" s="117">
        <v>12</v>
      </c>
      <c r="F8646" s="118">
        <v>25</v>
      </c>
      <c r="G8646" s="119" t="s">
        <v>485</v>
      </c>
      <c r="H8646" s="120">
        <v>12</v>
      </c>
      <c r="I8646" s="115">
        <v>24</v>
      </c>
      <c r="J8646" s="116" t="s">
        <v>485</v>
      </c>
      <c r="K8646" s="121">
        <v>16</v>
      </c>
      <c r="L8646" s="108"/>
      <c r="M8646" s="122">
        <v>14959</v>
      </c>
      <c r="N8646" s="123">
        <v>16371</v>
      </c>
      <c r="O8646" s="124">
        <v>16910</v>
      </c>
      <c r="P8646" s="123">
        <v>17308</v>
      </c>
      <c r="Q8646" s="124">
        <v>17084</v>
      </c>
      <c r="R8646" s="123">
        <v>17819</v>
      </c>
      <c r="S8646" s="124">
        <v>18164</v>
      </c>
      <c r="T8646" s="123">
        <v>18418</v>
      </c>
      <c r="U8646" s="124">
        <v>18494</v>
      </c>
      <c r="V8646" s="123">
        <v>19108</v>
      </c>
      <c r="W8646" s="124">
        <v>19233</v>
      </c>
      <c r="X8646" s="123">
        <v>19541</v>
      </c>
      <c r="Y8646" s="124">
        <v>19737</v>
      </c>
      <c r="Z8646" s="123">
        <v>20049</v>
      </c>
      <c r="AA8646" s="124">
        <v>20436</v>
      </c>
      <c r="AB8646" s="123">
        <v>20660</v>
      </c>
      <c r="AC8646" s="124">
        <v>20724</v>
      </c>
      <c r="AD8646" s="123">
        <v>20915</v>
      </c>
      <c r="AE8646" s="125">
        <v>21054</v>
      </c>
      <c r="AF8646" s="126">
        <v>21195</v>
      </c>
    </row>
    <row r="8647" spans="2:32">
      <c r="B8647" s="127">
        <v>8609</v>
      </c>
      <c r="C8647" s="128">
        <v>8609</v>
      </c>
      <c r="D8647" s="129">
        <v>359</v>
      </c>
      <c r="E8647" s="130">
        <v>12</v>
      </c>
      <c r="F8647" s="131">
        <v>25</v>
      </c>
      <c r="G8647" s="132" t="s">
        <v>485</v>
      </c>
      <c r="H8647" s="133">
        <v>12</v>
      </c>
      <c r="I8647" s="128">
        <v>24</v>
      </c>
      <c r="J8647" s="129" t="s">
        <v>485</v>
      </c>
      <c r="K8647" s="134">
        <v>17</v>
      </c>
      <c r="L8647" s="108"/>
      <c r="M8647" s="81">
        <v>15879</v>
      </c>
      <c r="N8647" s="135">
        <v>17330</v>
      </c>
      <c r="O8647" s="136">
        <v>17886</v>
      </c>
      <c r="P8647" s="135">
        <v>18201</v>
      </c>
      <c r="Q8647" s="136">
        <v>18041</v>
      </c>
      <c r="R8647" s="135">
        <v>18774</v>
      </c>
      <c r="S8647" s="136">
        <v>19029</v>
      </c>
      <c r="T8647" s="135">
        <v>19355</v>
      </c>
      <c r="U8647" s="136">
        <v>19387</v>
      </c>
      <c r="V8647" s="135">
        <v>19961</v>
      </c>
      <c r="W8647" s="136">
        <v>20176</v>
      </c>
      <c r="X8647" s="135">
        <v>20492</v>
      </c>
      <c r="Y8647" s="136">
        <v>20655</v>
      </c>
      <c r="Z8647" s="135">
        <v>21011</v>
      </c>
      <c r="AA8647" s="136">
        <v>21402</v>
      </c>
      <c r="AB8647" s="135">
        <v>21631</v>
      </c>
      <c r="AC8647" s="136">
        <v>21672</v>
      </c>
      <c r="AD8647" s="135">
        <v>21891</v>
      </c>
      <c r="AE8647" s="137">
        <v>22031</v>
      </c>
      <c r="AF8647" s="138">
        <v>22175</v>
      </c>
    </row>
    <row r="8648" spans="2:32">
      <c r="B8648" s="114">
        <v>8610</v>
      </c>
      <c r="C8648" s="115">
        <v>8610</v>
      </c>
      <c r="D8648" s="116">
        <v>359</v>
      </c>
      <c r="E8648" s="117">
        <v>12</v>
      </c>
      <c r="F8648" s="118">
        <v>25</v>
      </c>
      <c r="G8648" s="119" t="s">
        <v>485</v>
      </c>
      <c r="H8648" s="120">
        <v>12</v>
      </c>
      <c r="I8648" s="115">
        <v>24</v>
      </c>
      <c r="J8648" s="116" t="s">
        <v>485</v>
      </c>
      <c r="K8648" s="121">
        <v>18</v>
      </c>
      <c r="L8648" s="108"/>
      <c r="M8648" s="122">
        <v>16683</v>
      </c>
      <c r="N8648" s="123">
        <v>18337</v>
      </c>
      <c r="O8648" s="124">
        <v>18798</v>
      </c>
      <c r="P8648" s="123">
        <v>19169</v>
      </c>
      <c r="Q8648" s="124">
        <v>18772</v>
      </c>
      <c r="R8648" s="123">
        <v>19618</v>
      </c>
      <c r="S8648" s="124">
        <v>19928</v>
      </c>
      <c r="T8648" s="123">
        <v>20240</v>
      </c>
      <c r="U8648" s="124">
        <v>19986</v>
      </c>
      <c r="V8648" s="123">
        <v>20865</v>
      </c>
      <c r="W8648" s="124">
        <v>21129</v>
      </c>
      <c r="X8648" s="123">
        <v>21486</v>
      </c>
      <c r="Y8648" s="124">
        <v>21387</v>
      </c>
      <c r="Z8648" s="123">
        <v>22072</v>
      </c>
      <c r="AA8648" s="124">
        <v>22491</v>
      </c>
      <c r="AB8648" s="123">
        <v>22745</v>
      </c>
      <c r="AC8648" s="124">
        <v>22519</v>
      </c>
      <c r="AD8648" s="123">
        <v>23034</v>
      </c>
      <c r="AE8648" s="125">
        <v>23165</v>
      </c>
      <c r="AF8648" s="126">
        <v>23327</v>
      </c>
    </row>
    <row r="8649" spans="2:32">
      <c r="B8649" s="127">
        <v>8611</v>
      </c>
      <c r="C8649" s="128">
        <v>8611</v>
      </c>
      <c r="D8649" s="129">
        <v>359</v>
      </c>
      <c r="E8649" s="130">
        <v>12</v>
      </c>
      <c r="F8649" s="131">
        <v>25</v>
      </c>
      <c r="G8649" s="132" t="s">
        <v>485</v>
      </c>
      <c r="H8649" s="133">
        <v>12</v>
      </c>
      <c r="I8649" s="128">
        <v>24</v>
      </c>
      <c r="J8649" s="129" t="s">
        <v>485</v>
      </c>
      <c r="K8649" s="134">
        <v>19</v>
      </c>
      <c r="L8649" s="108"/>
      <c r="M8649" s="81">
        <v>16098</v>
      </c>
      <c r="N8649" s="135">
        <v>18209</v>
      </c>
      <c r="O8649" s="136">
        <v>18674</v>
      </c>
      <c r="P8649" s="135">
        <v>19067</v>
      </c>
      <c r="Q8649" s="136">
        <v>18175</v>
      </c>
      <c r="R8649" s="135">
        <v>19552</v>
      </c>
      <c r="S8649" s="136">
        <v>19885</v>
      </c>
      <c r="T8649" s="135">
        <v>20154</v>
      </c>
      <c r="U8649" s="136">
        <v>19566</v>
      </c>
      <c r="V8649" s="135">
        <v>20977</v>
      </c>
      <c r="W8649" s="136">
        <v>21247</v>
      </c>
      <c r="X8649" s="135">
        <v>21759</v>
      </c>
      <c r="Y8649" s="136">
        <v>21171</v>
      </c>
      <c r="Z8649" s="135">
        <v>22474</v>
      </c>
      <c r="AA8649" s="136">
        <v>22947</v>
      </c>
      <c r="AB8649" s="135">
        <v>23245</v>
      </c>
      <c r="AC8649" s="136">
        <v>22493</v>
      </c>
      <c r="AD8649" s="135">
        <v>23580</v>
      </c>
      <c r="AE8649" s="137">
        <v>23716</v>
      </c>
      <c r="AF8649" s="138">
        <v>23874</v>
      </c>
    </row>
    <row r="8650" spans="2:32">
      <c r="B8650" s="114">
        <v>8612</v>
      </c>
      <c r="C8650" s="115">
        <v>8612</v>
      </c>
      <c r="D8650" s="116">
        <v>359</v>
      </c>
      <c r="E8650" s="117">
        <v>12</v>
      </c>
      <c r="F8650" s="118">
        <v>25</v>
      </c>
      <c r="G8650" s="119" t="s">
        <v>485</v>
      </c>
      <c r="H8650" s="120">
        <v>12</v>
      </c>
      <c r="I8650" s="115">
        <v>24</v>
      </c>
      <c r="J8650" s="116" t="s">
        <v>485</v>
      </c>
      <c r="K8650" s="121">
        <v>20</v>
      </c>
      <c r="L8650" s="108"/>
      <c r="M8650" s="122">
        <v>15598</v>
      </c>
      <c r="N8650" s="123">
        <v>18038</v>
      </c>
      <c r="O8650" s="124">
        <v>18611</v>
      </c>
      <c r="P8650" s="123">
        <v>19042</v>
      </c>
      <c r="Q8650" s="124">
        <v>17796</v>
      </c>
      <c r="R8650" s="123">
        <v>19611</v>
      </c>
      <c r="S8650" s="124">
        <v>19995</v>
      </c>
      <c r="T8650" s="123">
        <v>20328</v>
      </c>
      <c r="U8650" s="124">
        <v>19322</v>
      </c>
      <c r="V8650" s="123">
        <v>21313</v>
      </c>
      <c r="W8650" s="124">
        <v>21678</v>
      </c>
      <c r="X8650" s="123">
        <v>22201</v>
      </c>
      <c r="Y8650" s="124">
        <v>21342</v>
      </c>
      <c r="Z8650" s="123">
        <v>23073</v>
      </c>
      <c r="AA8650" s="124">
        <v>23609</v>
      </c>
      <c r="AB8650" s="123">
        <v>23960</v>
      </c>
      <c r="AC8650" s="124">
        <v>22880</v>
      </c>
      <c r="AD8650" s="123">
        <v>24359</v>
      </c>
      <c r="AE8650" s="125">
        <v>24512</v>
      </c>
      <c r="AF8650" s="126">
        <v>24678</v>
      </c>
    </row>
    <row r="8651" spans="2:32">
      <c r="B8651" s="127">
        <v>8613</v>
      </c>
      <c r="C8651" s="128">
        <v>8613</v>
      </c>
      <c r="D8651" s="129">
        <v>359</v>
      </c>
      <c r="E8651" s="130">
        <v>12</v>
      </c>
      <c r="F8651" s="131">
        <v>25</v>
      </c>
      <c r="G8651" s="132" t="s">
        <v>485</v>
      </c>
      <c r="H8651" s="133">
        <v>12</v>
      </c>
      <c r="I8651" s="128">
        <v>24</v>
      </c>
      <c r="J8651" s="129" t="s">
        <v>485</v>
      </c>
      <c r="K8651" s="134">
        <v>21</v>
      </c>
      <c r="L8651" s="108"/>
      <c r="M8651" s="81">
        <v>15345</v>
      </c>
      <c r="N8651" s="135">
        <v>18022</v>
      </c>
      <c r="O8651" s="136">
        <v>18627</v>
      </c>
      <c r="P8651" s="135">
        <v>19097</v>
      </c>
      <c r="Q8651" s="136">
        <v>17681</v>
      </c>
      <c r="R8651" s="135">
        <v>19770</v>
      </c>
      <c r="S8651" s="136">
        <v>20219</v>
      </c>
      <c r="T8651" s="135">
        <v>20629</v>
      </c>
      <c r="U8651" s="136">
        <v>19483</v>
      </c>
      <c r="V8651" s="135">
        <v>21802</v>
      </c>
      <c r="W8651" s="136">
        <v>22267</v>
      </c>
      <c r="X8651" s="135">
        <v>22892</v>
      </c>
      <c r="Y8651" s="136">
        <v>21883</v>
      </c>
      <c r="Z8651" s="135">
        <v>23942</v>
      </c>
      <c r="AA8651" s="136">
        <v>24548</v>
      </c>
      <c r="AB8651" s="135">
        <v>24961</v>
      </c>
      <c r="AC8651" s="136">
        <v>23677</v>
      </c>
      <c r="AD8651" s="135">
        <v>25443</v>
      </c>
      <c r="AE8651" s="137">
        <v>25615</v>
      </c>
      <c r="AF8651" s="138">
        <v>25797</v>
      </c>
    </row>
    <row r="8652" spans="2:32">
      <c r="B8652" s="114">
        <v>8614</v>
      </c>
      <c r="C8652" s="115">
        <v>8614</v>
      </c>
      <c r="D8652" s="116">
        <v>359</v>
      </c>
      <c r="E8652" s="117">
        <v>12</v>
      </c>
      <c r="F8652" s="118">
        <v>25</v>
      </c>
      <c r="G8652" s="119" t="s">
        <v>485</v>
      </c>
      <c r="H8652" s="120">
        <v>12</v>
      </c>
      <c r="I8652" s="115">
        <v>24</v>
      </c>
      <c r="J8652" s="116" t="s">
        <v>485</v>
      </c>
      <c r="K8652" s="121">
        <v>22</v>
      </c>
      <c r="L8652" s="108"/>
      <c r="M8652" s="122">
        <v>15191</v>
      </c>
      <c r="N8652" s="123">
        <v>17697</v>
      </c>
      <c r="O8652" s="124">
        <v>18323</v>
      </c>
      <c r="P8652" s="123">
        <v>18827</v>
      </c>
      <c r="Q8652" s="124">
        <v>17637</v>
      </c>
      <c r="R8652" s="123">
        <v>19597</v>
      </c>
      <c r="S8652" s="124">
        <v>20104</v>
      </c>
      <c r="T8652" s="123">
        <v>20578</v>
      </c>
      <c r="U8652" s="124">
        <v>19672</v>
      </c>
      <c r="V8652" s="123">
        <v>21880</v>
      </c>
      <c r="W8652" s="124">
        <v>22399</v>
      </c>
      <c r="X8652" s="123">
        <v>23085</v>
      </c>
      <c r="Y8652" s="124">
        <v>22299</v>
      </c>
      <c r="Z8652" s="123">
        <v>24244</v>
      </c>
      <c r="AA8652" s="124">
        <v>24893</v>
      </c>
      <c r="AB8652" s="123">
        <v>25340</v>
      </c>
      <c r="AC8652" s="124">
        <v>24247</v>
      </c>
      <c r="AD8652" s="123">
        <v>25878</v>
      </c>
      <c r="AE8652" s="125">
        <v>26069</v>
      </c>
      <c r="AF8652" s="126">
        <v>26264</v>
      </c>
    </row>
    <row r="8653" spans="2:32">
      <c r="B8653" s="127">
        <v>8615</v>
      </c>
      <c r="C8653" s="128">
        <v>8615</v>
      </c>
      <c r="D8653" s="129">
        <v>359</v>
      </c>
      <c r="E8653" s="130">
        <v>12</v>
      </c>
      <c r="F8653" s="131">
        <v>25</v>
      </c>
      <c r="G8653" s="132" t="s">
        <v>485</v>
      </c>
      <c r="H8653" s="133">
        <v>12</v>
      </c>
      <c r="I8653" s="128">
        <v>24</v>
      </c>
      <c r="J8653" s="129" t="s">
        <v>485</v>
      </c>
      <c r="K8653" s="134">
        <v>23</v>
      </c>
      <c r="L8653" s="108"/>
      <c r="M8653" s="81">
        <v>14836</v>
      </c>
      <c r="N8653" s="135">
        <v>17145</v>
      </c>
      <c r="O8653" s="136">
        <v>17794</v>
      </c>
      <c r="P8653" s="135">
        <v>18318</v>
      </c>
      <c r="Q8653" s="136">
        <v>17401</v>
      </c>
      <c r="R8653" s="135">
        <v>19185</v>
      </c>
      <c r="S8653" s="136">
        <v>19720</v>
      </c>
      <c r="T8653" s="135">
        <v>20260</v>
      </c>
      <c r="U8653" s="136">
        <v>19629</v>
      </c>
      <c r="V8653" s="135">
        <v>21642</v>
      </c>
      <c r="W8653" s="136">
        <v>22209</v>
      </c>
      <c r="X8653" s="135">
        <v>22929</v>
      </c>
      <c r="Y8653" s="136">
        <v>22390</v>
      </c>
      <c r="Z8653" s="135">
        <v>24149</v>
      </c>
      <c r="AA8653" s="136">
        <v>24814</v>
      </c>
      <c r="AB8653" s="135">
        <v>25289</v>
      </c>
      <c r="AC8653" s="136">
        <v>24412</v>
      </c>
      <c r="AD8653" s="135">
        <v>25860</v>
      </c>
      <c r="AE8653" s="137">
        <v>26062</v>
      </c>
      <c r="AF8653" s="138">
        <v>26266</v>
      </c>
    </row>
    <row r="8654" spans="2:32">
      <c r="B8654" s="114">
        <v>8616</v>
      </c>
      <c r="C8654" s="115">
        <v>8616</v>
      </c>
      <c r="D8654" s="116">
        <v>359</v>
      </c>
      <c r="E8654" s="117">
        <v>12</v>
      </c>
      <c r="F8654" s="118">
        <v>25</v>
      </c>
      <c r="G8654" s="119" t="s">
        <v>485</v>
      </c>
      <c r="H8654" s="120">
        <v>12</v>
      </c>
      <c r="I8654" s="115">
        <v>24</v>
      </c>
      <c r="J8654" s="116" t="s">
        <v>485</v>
      </c>
      <c r="K8654" s="121">
        <v>24</v>
      </c>
      <c r="L8654" s="108"/>
      <c r="M8654" s="122">
        <v>14378</v>
      </c>
      <c r="N8654" s="123">
        <v>16370</v>
      </c>
      <c r="O8654" s="124">
        <v>17027</v>
      </c>
      <c r="P8654" s="123">
        <v>17482</v>
      </c>
      <c r="Q8654" s="124">
        <v>16872</v>
      </c>
      <c r="R8654" s="123">
        <v>18546</v>
      </c>
      <c r="S8654" s="124">
        <v>19146</v>
      </c>
      <c r="T8654" s="123">
        <v>19734</v>
      </c>
      <c r="U8654" s="124">
        <v>19365</v>
      </c>
      <c r="V8654" s="123">
        <v>21070</v>
      </c>
      <c r="W8654" s="124">
        <v>21774</v>
      </c>
      <c r="X8654" s="123">
        <v>22510</v>
      </c>
      <c r="Y8654" s="124">
        <v>22181</v>
      </c>
      <c r="Z8654" s="123">
        <v>23764</v>
      </c>
      <c r="AA8654" s="124">
        <v>24317</v>
      </c>
      <c r="AB8654" s="123">
        <v>24801</v>
      </c>
      <c r="AC8654" s="124">
        <v>24234</v>
      </c>
      <c r="AD8654" s="123">
        <v>25523</v>
      </c>
      <c r="AE8654" s="125">
        <v>25743</v>
      </c>
      <c r="AF8654" s="126">
        <v>25942</v>
      </c>
    </row>
    <row r="8655" spans="2:32">
      <c r="B8655" s="127">
        <v>8617</v>
      </c>
      <c r="C8655" s="128">
        <v>8617</v>
      </c>
      <c r="D8655" s="129">
        <v>360</v>
      </c>
      <c r="E8655" s="130">
        <v>12</v>
      </c>
      <c r="F8655" s="131">
        <v>26</v>
      </c>
      <c r="G8655" s="132" t="s">
        <v>485</v>
      </c>
      <c r="H8655" s="133">
        <v>12</v>
      </c>
      <c r="I8655" s="128">
        <v>25</v>
      </c>
      <c r="J8655" s="129" t="s">
        <v>485</v>
      </c>
      <c r="K8655" s="134">
        <v>1</v>
      </c>
      <c r="L8655" s="108"/>
      <c r="M8655" s="81">
        <v>13851</v>
      </c>
      <c r="N8655" s="135">
        <v>15643</v>
      </c>
      <c r="O8655" s="136">
        <v>16339</v>
      </c>
      <c r="P8655" s="135">
        <v>16826</v>
      </c>
      <c r="Q8655" s="136">
        <v>16039</v>
      </c>
      <c r="R8655" s="135">
        <v>17973</v>
      </c>
      <c r="S8655" s="136">
        <v>18611</v>
      </c>
      <c r="T8655" s="135">
        <v>19233</v>
      </c>
      <c r="U8655" s="136">
        <v>18446</v>
      </c>
      <c r="V8655" s="135">
        <v>20630</v>
      </c>
      <c r="W8655" s="136">
        <v>21335</v>
      </c>
      <c r="X8655" s="135">
        <v>22063</v>
      </c>
      <c r="Y8655" s="136">
        <v>21236</v>
      </c>
      <c r="Z8655" s="135">
        <v>23338</v>
      </c>
      <c r="AA8655" s="136">
        <v>23910</v>
      </c>
      <c r="AB8655" s="135">
        <v>24393</v>
      </c>
      <c r="AC8655" s="136">
        <v>23254</v>
      </c>
      <c r="AD8655" s="135">
        <v>25129</v>
      </c>
      <c r="AE8655" s="137">
        <v>25358</v>
      </c>
      <c r="AF8655" s="138">
        <v>25562</v>
      </c>
    </row>
    <row r="8656" spans="2:32">
      <c r="B8656" s="114">
        <v>8618</v>
      </c>
      <c r="C8656" s="115">
        <v>8618</v>
      </c>
      <c r="D8656" s="116">
        <v>360</v>
      </c>
      <c r="E8656" s="117">
        <v>12</v>
      </c>
      <c r="F8656" s="118">
        <v>26</v>
      </c>
      <c r="G8656" s="119" t="s">
        <v>485</v>
      </c>
      <c r="H8656" s="120">
        <v>12</v>
      </c>
      <c r="I8656" s="115">
        <v>25</v>
      </c>
      <c r="J8656" s="116" t="s">
        <v>485</v>
      </c>
      <c r="K8656" s="121">
        <v>2</v>
      </c>
      <c r="L8656" s="108"/>
      <c r="M8656" s="122">
        <v>13412</v>
      </c>
      <c r="N8656" s="123">
        <v>15156</v>
      </c>
      <c r="O8656" s="124">
        <v>15849</v>
      </c>
      <c r="P8656" s="123">
        <v>16335</v>
      </c>
      <c r="Q8656" s="124">
        <v>15605</v>
      </c>
      <c r="R8656" s="123">
        <v>17504</v>
      </c>
      <c r="S8656" s="124">
        <v>18153</v>
      </c>
      <c r="T8656" s="123">
        <v>18767</v>
      </c>
      <c r="U8656" s="124">
        <v>18057</v>
      </c>
      <c r="V8656" s="123">
        <v>20176</v>
      </c>
      <c r="W8656" s="124">
        <v>20838</v>
      </c>
      <c r="X8656" s="123">
        <v>21559</v>
      </c>
      <c r="Y8656" s="124">
        <v>20745</v>
      </c>
      <c r="Z8656" s="123">
        <v>22791</v>
      </c>
      <c r="AA8656" s="124">
        <v>23345</v>
      </c>
      <c r="AB8656" s="123">
        <v>23812</v>
      </c>
      <c r="AC8656" s="124">
        <v>22694</v>
      </c>
      <c r="AD8656" s="123">
        <v>24535</v>
      </c>
      <c r="AE8656" s="125">
        <v>24763</v>
      </c>
      <c r="AF8656" s="126">
        <v>24956</v>
      </c>
    </row>
    <row r="8657" spans="2:32">
      <c r="B8657" s="127">
        <v>8619</v>
      </c>
      <c r="C8657" s="128">
        <v>8619</v>
      </c>
      <c r="D8657" s="129">
        <v>360</v>
      </c>
      <c r="E8657" s="130">
        <v>12</v>
      </c>
      <c r="F8657" s="131">
        <v>26</v>
      </c>
      <c r="G8657" s="132" t="s">
        <v>485</v>
      </c>
      <c r="H8657" s="133">
        <v>12</v>
      </c>
      <c r="I8657" s="128">
        <v>25</v>
      </c>
      <c r="J8657" s="129" t="s">
        <v>485</v>
      </c>
      <c r="K8657" s="134">
        <v>3</v>
      </c>
      <c r="L8657" s="108"/>
      <c r="M8657" s="81">
        <v>13177</v>
      </c>
      <c r="N8657" s="135">
        <v>14919</v>
      </c>
      <c r="O8657" s="136">
        <v>15623</v>
      </c>
      <c r="P8657" s="135">
        <v>16124</v>
      </c>
      <c r="Q8657" s="136">
        <v>15426</v>
      </c>
      <c r="R8657" s="135">
        <v>17321</v>
      </c>
      <c r="S8657" s="136">
        <v>17985</v>
      </c>
      <c r="T8657" s="135">
        <v>18604</v>
      </c>
      <c r="U8657" s="136">
        <v>17923</v>
      </c>
      <c r="V8657" s="135">
        <v>20010</v>
      </c>
      <c r="W8657" s="136">
        <v>20640</v>
      </c>
      <c r="X8657" s="135">
        <v>21333</v>
      </c>
      <c r="Y8657" s="136">
        <v>20515</v>
      </c>
      <c r="Z8657" s="135">
        <v>22514</v>
      </c>
      <c r="AA8657" s="136">
        <v>23047</v>
      </c>
      <c r="AB8657" s="135">
        <v>23496</v>
      </c>
      <c r="AC8657" s="136">
        <v>22386</v>
      </c>
      <c r="AD8657" s="135">
        <v>24201</v>
      </c>
      <c r="AE8657" s="137">
        <v>24421</v>
      </c>
      <c r="AF8657" s="138">
        <v>24611</v>
      </c>
    </row>
    <row r="8658" spans="2:32">
      <c r="B8658" s="114">
        <v>8620</v>
      </c>
      <c r="C8658" s="115">
        <v>8620</v>
      </c>
      <c r="D8658" s="116">
        <v>360</v>
      </c>
      <c r="E8658" s="117">
        <v>12</v>
      </c>
      <c r="F8658" s="118">
        <v>26</v>
      </c>
      <c r="G8658" s="119" t="s">
        <v>485</v>
      </c>
      <c r="H8658" s="120">
        <v>12</v>
      </c>
      <c r="I8658" s="115">
        <v>25</v>
      </c>
      <c r="J8658" s="116" t="s">
        <v>485</v>
      </c>
      <c r="K8658" s="121">
        <v>4</v>
      </c>
      <c r="L8658" s="108"/>
      <c r="M8658" s="122">
        <v>13128</v>
      </c>
      <c r="N8658" s="123">
        <v>14844</v>
      </c>
      <c r="O8658" s="124">
        <v>15556</v>
      </c>
      <c r="P8658" s="123">
        <v>16043</v>
      </c>
      <c r="Q8658" s="124">
        <v>15333</v>
      </c>
      <c r="R8658" s="123">
        <v>17202</v>
      </c>
      <c r="S8658" s="124">
        <v>17839</v>
      </c>
      <c r="T8658" s="123">
        <v>18418</v>
      </c>
      <c r="U8658" s="124">
        <v>17697</v>
      </c>
      <c r="V8658" s="123">
        <v>19713</v>
      </c>
      <c r="W8658" s="124">
        <v>20274</v>
      </c>
      <c r="X8658" s="123">
        <v>20898</v>
      </c>
      <c r="Y8658" s="124">
        <v>20032</v>
      </c>
      <c r="Z8658" s="123">
        <v>21957</v>
      </c>
      <c r="AA8658" s="124">
        <v>22440</v>
      </c>
      <c r="AB8658" s="123">
        <v>22848</v>
      </c>
      <c r="AC8658" s="124">
        <v>21721</v>
      </c>
      <c r="AD8658" s="123">
        <v>23495</v>
      </c>
      <c r="AE8658" s="125">
        <v>23702</v>
      </c>
      <c r="AF8658" s="126">
        <v>23880</v>
      </c>
    </row>
    <row r="8659" spans="2:32">
      <c r="B8659" s="127">
        <v>8621</v>
      </c>
      <c r="C8659" s="128">
        <v>8621</v>
      </c>
      <c r="D8659" s="129">
        <v>360</v>
      </c>
      <c r="E8659" s="130">
        <v>12</v>
      </c>
      <c r="F8659" s="131">
        <v>26</v>
      </c>
      <c r="G8659" s="132" t="s">
        <v>485</v>
      </c>
      <c r="H8659" s="133">
        <v>12</v>
      </c>
      <c r="I8659" s="128">
        <v>25</v>
      </c>
      <c r="J8659" s="129" t="s">
        <v>485</v>
      </c>
      <c r="K8659" s="134">
        <v>5</v>
      </c>
      <c r="L8659" s="108"/>
      <c r="M8659" s="81">
        <v>13254</v>
      </c>
      <c r="N8659" s="135">
        <v>14861</v>
      </c>
      <c r="O8659" s="136">
        <v>15605</v>
      </c>
      <c r="P8659" s="135">
        <v>16027</v>
      </c>
      <c r="Q8659" s="136">
        <v>15431</v>
      </c>
      <c r="R8659" s="135">
        <v>17168</v>
      </c>
      <c r="S8659" s="136">
        <v>17714</v>
      </c>
      <c r="T8659" s="135">
        <v>18235</v>
      </c>
      <c r="U8659" s="136">
        <v>17613</v>
      </c>
      <c r="V8659" s="135">
        <v>19386</v>
      </c>
      <c r="W8659" s="136">
        <v>19866</v>
      </c>
      <c r="X8659" s="135">
        <v>20408</v>
      </c>
      <c r="Y8659" s="136">
        <v>19649</v>
      </c>
      <c r="Z8659" s="135">
        <v>21321</v>
      </c>
      <c r="AA8659" s="136">
        <v>21746</v>
      </c>
      <c r="AB8659" s="135">
        <v>22105</v>
      </c>
      <c r="AC8659" s="136">
        <v>21128</v>
      </c>
      <c r="AD8659" s="135">
        <v>22678</v>
      </c>
      <c r="AE8659" s="137">
        <v>22869</v>
      </c>
      <c r="AF8659" s="138">
        <v>23038</v>
      </c>
    </row>
    <row r="8660" spans="2:32">
      <c r="B8660" s="114">
        <v>8622</v>
      </c>
      <c r="C8660" s="115">
        <v>8622</v>
      </c>
      <c r="D8660" s="116">
        <v>360</v>
      </c>
      <c r="E8660" s="117">
        <v>12</v>
      </c>
      <c r="F8660" s="118">
        <v>26</v>
      </c>
      <c r="G8660" s="119" t="s">
        <v>485</v>
      </c>
      <c r="H8660" s="120">
        <v>12</v>
      </c>
      <c r="I8660" s="115">
        <v>25</v>
      </c>
      <c r="J8660" s="116" t="s">
        <v>485</v>
      </c>
      <c r="K8660" s="121">
        <v>6</v>
      </c>
      <c r="L8660" s="108"/>
      <c r="M8660" s="122">
        <v>13568</v>
      </c>
      <c r="N8660" s="123">
        <v>15125</v>
      </c>
      <c r="O8660" s="124">
        <v>15854</v>
      </c>
      <c r="P8660" s="123">
        <v>16186</v>
      </c>
      <c r="Q8660" s="124">
        <v>15730</v>
      </c>
      <c r="R8660" s="123">
        <v>17285</v>
      </c>
      <c r="S8660" s="124">
        <v>17720</v>
      </c>
      <c r="T8660" s="123">
        <v>18159</v>
      </c>
      <c r="U8660" s="124">
        <v>17740</v>
      </c>
      <c r="V8660" s="123">
        <v>19132</v>
      </c>
      <c r="W8660" s="124">
        <v>19526</v>
      </c>
      <c r="X8660" s="123">
        <v>20025</v>
      </c>
      <c r="Y8660" s="124">
        <v>19416</v>
      </c>
      <c r="Z8660" s="123">
        <v>20780</v>
      </c>
      <c r="AA8660" s="124">
        <v>21149</v>
      </c>
      <c r="AB8660" s="123">
        <v>21460</v>
      </c>
      <c r="AC8660" s="124">
        <v>20675</v>
      </c>
      <c r="AD8660" s="123">
        <v>21961</v>
      </c>
      <c r="AE8660" s="125">
        <v>22130</v>
      </c>
      <c r="AF8660" s="126">
        <v>22289</v>
      </c>
    </row>
    <row r="8661" spans="2:32">
      <c r="B8661" s="127">
        <v>8623</v>
      </c>
      <c r="C8661" s="128">
        <v>8623</v>
      </c>
      <c r="D8661" s="129">
        <v>360</v>
      </c>
      <c r="E8661" s="130">
        <v>12</v>
      </c>
      <c r="F8661" s="131">
        <v>26</v>
      </c>
      <c r="G8661" s="132" t="s">
        <v>485</v>
      </c>
      <c r="H8661" s="133">
        <v>12</v>
      </c>
      <c r="I8661" s="128">
        <v>25</v>
      </c>
      <c r="J8661" s="129" t="s">
        <v>485</v>
      </c>
      <c r="K8661" s="134">
        <v>7</v>
      </c>
      <c r="L8661" s="108"/>
      <c r="M8661" s="81">
        <v>14166</v>
      </c>
      <c r="N8661" s="135">
        <v>15585</v>
      </c>
      <c r="O8661" s="136">
        <v>16235</v>
      </c>
      <c r="P8661" s="135">
        <v>16561</v>
      </c>
      <c r="Q8661" s="136">
        <v>16227</v>
      </c>
      <c r="R8661" s="135">
        <v>17515</v>
      </c>
      <c r="S8661" s="136">
        <v>17940</v>
      </c>
      <c r="T8661" s="135">
        <v>18257</v>
      </c>
      <c r="U8661" s="136">
        <v>18101</v>
      </c>
      <c r="V8661" s="135">
        <v>19119</v>
      </c>
      <c r="W8661" s="136">
        <v>19396</v>
      </c>
      <c r="X8661" s="135">
        <v>19874</v>
      </c>
      <c r="Y8661" s="136">
        <v>19480</v>
      </c>
      <c r="Z8661" s="135">
        <v>20501</v>
      </c>
      <c r="AA8661" s="136">
        <v>20827</v>
      </c>
      <c r="AB8661" s="135">
        <v>21102</v>
      </c>
      <c r="AC8661" s="136">
        <v>20576</v>
      </c>
      <c r="AD8661" s="135">
        <v>21549</v>
      </c>
      <c r="AE8661" s="137">
        <v>21703</v>
      </c>
      <c r="AF8661" s="138">
        <v>21858</v>
      </c>
    </row>
    <row r="8662" spans="2:32">
      <c r="B8662" s="114">
        <v>8624</v>
      </c>
      <c r="C8662" s="115">
        <v>8624</v>
      </c>
      <c r="D8662" s="116">
        <v>360</v>
      </c>
      <c r="E8662" s="117">
        <v>12</v>
      </c>
      <c r="F8662" s="118">
        <v>26</v>
      </c>
      <c r="G8662" s="119" t="s">
        <v>485</v>
      </c>
      <c r="H8662" s="120">
        <v>12</v>
      </c>
      <c r="I8662" s="115">
        <v>25</v>
      </c>
      <c r="J8662" s="116" t="s">
        <v>485</v>
      </c>
      <c r="K8662" s="121">
        <v>8</v>
      </c>
      <c r="L8662" s="108"/>
      <c r="M8662" s="122">
        <v>14754</v>
      </c>
      <c r="N8662" s="123">
        <v>15920</v>
      </c>
      <c r="O8662" s="124">
        <v>16697</v>
      </c>
      <c r="P8662" s="123">
        <v>17057</v>
      </c>
      <c r="Q8662" s="124">
        <v>16750</v>
      </c>
      <c r="R8662" s="123">
        <v>17811</v>
      </c>
      <c r="S8662" s="124">
        <v>18274</v>
      </c>
      <c r="T8662" s="123">
        <v>18552</v>
      </c>
      <c r="U8662" s="124">
        <v>18597</v>
      </c>
      <c r="V8662" s="123">
        <v>19348</v>
      </c>
      <c r="W8662" s="124">
        <v>19578</v>
      </c>
      <c r="X8662" s="123">
        <v>19976</v>
      </c>
      <c r="Y8662" s="124">
        <v>19751</v>
      </c>
      <c r="Z8662" s="123">
        <v>20665</v>
      </c>
      <c r="AA8662" s="124">
        <v>20969</v>
      </c>
      <c r="AB8662" s="123">
        <v>21098</v>
      </c>
      <c r="AC8662" s="124">
        <v>20759</v>
      </c>
      <c r="AD8662" s="123">
        <v>21520</v>
      </c>
      <c r="AE8662" s="125">
        <v>21660</v>
      </c>
      <c r="AF8662" s="126">
        <v>21950</v>
      </c>
    </row>
    <row r="8663" spans="2:32">
      <c r="B8663" s="127">
        <v>8625</v>
      </c>
      <c r="C8663" s="128">
        <v>8625</v>
      </c>
      <c r="D8663" s="129">
        <v>360</v>
      </c>
      <c r="E8663" s="130">
        <v>12</v>
      </c>
      <c r="F8663" s="131">
        <v>26</v>
      </c>
      <c r="G8663" s="132" t="s">
        <v>485</v>
      </c>
      <c r="H8663" s="133">
        <v>12</v>
      </c>
      <c r="I8663" s="128">
        <v>25</v>
      </c>
      <c r="J8663" s="129" t="s">
        <v>485</v>
      </c>
      <c r="K8663" s="134">
        <v>9</v>
      </c>
      <c r="L8663" s="108"/>
      <c r="M8663" s="81">
        <v>15270</v>
      </c>
      <c r="N8663" s="135">
        <v>16205</v>
      </c>
      <c r="O8663" s="136">
        <v>16965</v>
      </c>
      <c r="P8663" s="135">
        <v>17308</v>
      </c>
      <c r="Q8663" s="136">
        <v>17268</v>
      </c>
      <c r="R8663" s="135">
        <v>18062</v>
      </c>
      <c r="S8663" s="136">
        <v>18525</v>
      </c>
      <c r="T8663" s="135">
        <v>18843</v>
      </c>
      <c r="U8663" s="136">
        <v>19028</v>
      </c>
      <c r="V8663" s="135">
        <v>19536</v>
      </c>
      <c r="W8663" s="136">
        <v>19787</v>
      </c>
      <c r="X8663" s="135">
        <v>20106</v>
      </c>
      <c r="Y8663" s="136">
        <v>20144</v>
      </c>
      <c r="Z8663" s="135">
        <v>20745</v>
      </c>
      <c r="AA8663" s="136">
        <v>21031</v>
      </c>
      <c r="AB8663" s="135">
        <v>21144</v>
      </c>
      <c r="AC8663" s="136">
        <v>21103</v>
      </c>
      <c r="AD8663" s="135">
        <v>21549</v>
      </c>
      <c r="AE8663" s="137">
        <v>21680</v>
      </c>
      <c r="AF8663" s="138">
        <v>21969</v>
      </c>
    </row>
    <row r="8664" spans="2:32">
      <c r="B8664" s="114">
        <v>8626</v>
      </c>
      <c r="C8664" s="115">
        <v>8626</v>
      </c>
      <c r="D8664" s="116">
        <v>360</v>
      </c>
      <c r="E8664" s="117">
        <v>12</v>
      </c>
      <c r="F8664" s="118">
        <v>26</v>
      </c>
      <c r="G8664" s="119" t="s">
        <v>485</v>
      </c>
      <c r="H8664" s="120">
        <v>12</v>
      </c>
      <c r="I8664" s="115">
        <v>25</v>
      </c>
      <c r="J8664" s="116" t="s">
        <v>485</v>
      </c>
      <c r="K8664" s="121">
        <v>10</v>
      </c>
      <c r="L8664" s="108"/>
      <c r="M8664" s="122">
        <v>15437</v>
      </c>
      <c r="N8664" s="123">
        <v>16321</v>
      </c>
      <c r="O8664" s="124">
        <v>17075</v>
      </c>
      <c r="P8664" s="123">
        <v>17414</v>
      </c>
      <c r="Q8664" s="124">
        <v>17393</v>
      </c>
      <c r="R8664" s="123">
        <v>18185</v>
      </c>
      <c r="S8664" s="124">
        <v>18661</v>
      </c>
      <c r="T8664" s="123">
        <v>18992</v>
      </c>
      <c r="U8664" s="124">
        <v>19183</v>
      </c>
      <c r="V8664" s="123">
        <v>19703</v>
      </c>
      <c r="W8664" s="124">
        <v>19965</v>
      </c>
      <c r="X8664" s="123">
        <v>20299</v>
      </c>
      <c r="Y8664" s="124">
        <v>20335</v>
      </c>
      <c r="Z8664" s="123">
        <v>20961</v>
      </c>
      <c r="AA8664" s="124">
        <v>21257</v>
      </c>
      <c r="AB8664" s="123">
        <v>21378</v>
      </c>
      <c r="AC8664" s="124">
        <v>21328</v>
      </c>
      <c r="AD8664" s="123">
        <v>21800</v>
      </c>
      <c r="AE8664" s="125">
        <v>21938</v>
      </c>
      <c r="AF8664" s="126">
        <v>22231</v>
      </c>
    </row>
    <row r="8665" spans="2:32">
      <c r="B8665" s="127">
        <v>8627</v>
      </c>
      <c r="C8665" s="128">
        <v>8627</v>
      </c>
      <c r="D8665" s="129">
        <v>360</v>
      </c>
      <c r="E8665" s="130">
        <v>12</v>
      </c>
      <c r="F8665" s="131">
        <v>26</v>
      </c>
      <c r="G8665" s="132" t="s">
        <v>485</v>
      </c>
      <c r="H8665" s="133">
        <v>12</v>
      </c>
      <c r="I8665" s="128">
        <v>25</v>
      </c>
      <c r="J8665" s="129" t="s">
        <v>485</v>
      </c>
      <c r="K8665" s="134">
        <v>11</v>
      </c>
      <c r="L8665" s="108"/>
      <c r="M8665" s="81">
        <v>15535</v>
      </c>
      <c r="N8665" s="135">
        <v>16481</v>
      </c>
      <c r="O8665" s="136">
        <v>17203</v>
      </c>
      <c r="P8665" s="135">
        <v>17494</v>
      </c>
      <c r="Q8665" s="136">
        <v>17365</v>
      </c>
      <c r="R8665" s="135">
        <v>18197</v>
      </c>
      <c r="S8665" s="136">
        <v>18642</v>
      </c>
      <c r="T8665" s="135">
        <v>18948</v>
      </c>
      <c r="U8665" s="136">
        <v>19052</v>
      </c>
      <c r="V8665" s="135">
        <v>19611</v>
      </c>
      <c r="W8665" s="136">
        <v>19884</v>
      </c>
      <c r="X8665" s="135">
        <v>20231</v>
      </c>
      <c r="Y8665" s="136">
        <v>20227</v>
      </c>
      <c r="Z8665" s="135">
        <v>20916</v>
      </c>
      <c r="AA8665" s="136">
        <v>21221</v>
      </c>
      <c r="AB8665" s="135">
        <v>21350</v>
      </c>
      <c r="AC8665" s="136">
        <v>21259</v>
      </c>
      <c r="AD8665" s="135">
        <v>21787</v>
      </c>
      <c r="AE8665" s="137">
        <v>21931</v>
      </c>
      <c r="AF8665" s="138">
        <v>22228</v>
      </c>
    </row>
    <row r="8666" spans="2:32">
      <c r="B8666" s="114">
        <v>8628</v>
      </c>
      <c r="C8666" s="115">
        <v>8628</v>
      </c>
      <c r="D8666" s="116">
        <v>360</v>
      </c>
      <c r="E8666" s="117">
        <v>12</v>
      </c>
      <c r="F8666" s="118">
        <v>26</v>
      </c>
      <c r="G8666" s="119" t="s">
        <v>485</v>
      </c>
      <c r="H8666" s="120">
        <v>12</v>
      </c>
      <c r="I8666" s="115">
        <v>25</v>
      </c>
      <c r="J8666" s="116" t="s">
        <v>485</v>
      </c>
      <c r="K8666" s="121">
        <v>12</v>
      </c>
      <c r="L8666" s="108"/>
      <c r="M8666" s="122">
        <v>15641</v>
      </c>
      <c r="N8666" s="123">
        <v>16502</v>
      </c>
      <c r="O8666" s="124">
        <v>17143</v>
      </c>
      <c r="P8666" s="123">
        <v>17380</v>
      </c>
      <c r="Q8666" s="124">
        <v>17346</v>
      </c>
      <c r="R8666" s="123">
        <v>17985</v>
      </c>
      <c r="S8666" s="124">
        <v>18383</v>
      </c>
      <c r="T8666" s="123">
        <v>18652</v>
      </c>
      <c r="U8666" s="124">
        <v>18899</v>
      </c>
      <c r="V8666" s="123">
        <v>19248</v>
      </c>
      <c r="W8666" s="124">
        <v>19524</v>
      </c>
      <c r="X8666" s="123">
        <v>19875</v>
      </c>
      <c r="Y8666" s="124">
        <v>20067</v>
      </c>
      <c r="Z8666" s="123">
        <v>20566</v>
      </c>
      <c r="AA8666" s="124">
        <v>20874</v>
      </c>
      <c r="AB8666" s="123">
        <v>21004</v>
      </c>
      <c r="AC8666" s="124">
        <v>21109</v>
      </c>
      <c r="AD8666" s="123">
        <v>21446</v>
      </c>
      <c r="AE8666" s="125">
        <v>21591</v>
      </c>
      <c r="AF8666" s="126">
        <v>21888</v>
      </c>
    </row>
    <row r="8667" spans="2:32">
      <c r="B8667" s="127">
        <v>8629</v>
      </c>
      <c r="C8667" s="128">
        <v>8629</v>
      </c>
      <c r="D8667" s="129">
        <v>360</v>
      </c>
      <c r="E8667" s="130">
        <v>12</v>
      </c>
      <c r="F8667" s="131">
        <v>26</v>
      </c>
      <c r="G8667" s="132" t="s">
        <v>485</v>
      </c>
      <c r="H8667" s="133">
        <v>12</v>
      </c>
      <c r="I8667" s="128">
        <v>25</v>
      </c>
      <c r="J8667" s="129" t="s">
        <v>485</v>
      </c>
      <c r="K8667" s="134">
        <v>13</v>
      </c>
      <c r="L8667" s="108"/>
      <c r="M8667" s="81">
        <v>15734</v>
      </c>
      <c r="N8667" s="135">
        <v>16644</v>
      </c>
      <c r="O8667" s="136">
        <v>17272</v>
      </c>
      <c r="P8667" s="135">
        <v>17493</v>
      </c>
      <c r="Q8667" s="136">
        <v>17402</v>
      </c>
      <c r="R8667" s="135">
        <v>18070</v>
      </c>
      <c r="S8667" s="136">
        <v>18454</v>
      </c>
      <c r="T8667" s="135">
        <v>18711</v>
      </c>
      <c r="U8667" s="136">
        <v>18925</v>
      </c>
      <c r="V8667" s="135">
        <v>19286</v>
      </c>
      <c r="W8667" s="136">
        <v>19561</v>
      </c>
      <c r="X8667" s="135">
        <v>19911</v>
      </c>
      <c r="Y8667" s="136">
        <v>20084</v>
      </c>
      <c r="Z8667" s="135">
        <v>20599</v>
      </c>
      <c r="AA8667" s="136">
        <v>20905</v>
      </c>
      <c r="AB8667" s="135">
        <v>21034</v>
      </c>
      <c r="AC8667" s="136">
        <v>21120</v>
      </c>
      <c r="AD8667" s="135">
        <v>21473</v>
      </c>
      <c r="AE8667" s="137">
        <v>21632</v>
      </c>
      <c r="AF8667" s="138">
        <v>21917</v>
      </c>
    </row>
    <row r="8668" spans="2:32">
      <c r="B8668" s="114">
        <v>8630</v>
      </c>
      <c r="C8668" s="115">
        <v>8630</v>
      </c>
      <c r="D8668" s="116">
        <v>360</v>
      </c>
      <c r="E8668" s="117">
        <v>12</v>
      </c>
      <c r="F8668" s="118">
        <v>26</v>
      </c>
      <c r="G8668" s="119" t="s">
        <v>485</v>
      </c>
      <c r="H8668" s="120">
        <v>12</v>
      </c>
      <c r="I8668" s="115">
        <v>25</v>
      </c>
      <c r="J8668" s="116" t="s">
        <v>485</v>
      </c>
      <c r="K8668" s="121">
        <v>14</v>
      </c>
      <c r="L8668" s="108"/>
      <c r="M8668" s="122">
        <v>15731</v>
      </c>
      <c r="N8668" s="123">
        <v>16686</v>
      </c>
      <c r="O8668" s="124">
        <v>17333</v>
      </c>
      <c r="P8668" s="123">
        <v>17548</v>
      </c>
      <c r="Q8668" s="124">
        <v>17373</v>
      </c>
      <c r="R8668" s="123">
        <v>18108</v>
      </c>
      <c r="S8668" s="124">
        <v>18483</v>
      </c>
      <c r="T8668" s="123">
        <v>18730</v>
      </c>
      <c r="U8668" s="124">
        <v>18874</v>
      </c>
      <c r="V8668" s="123">
        <v>19286</v>
      </c>
      <c r="W8668" s="124">
        <v>19554</v>
      </c>
      <c r="X8668" s="123">
        <v>19896</v>
      </c>
      <c r="Y8668" s="124">
        <v>20002</v>
      </c>
      <c r="Z8668" s="123">
        <v>20567</v>
      </c>
      <c r="AA8668" s="124">
        <v>20866</v>
      </c>
      <c r="AB8668" s="123">
        <v>20990</v>
      </c>
      <c r="AC8668" s="124">
        <v>21014</v>
      </c>
      <c r="AD8668" s="123">
        <v>21420</v>
      </c>
      <c r="AE8668" s="125">
        <v>21575</v>
      </c>
      <c r="AF8668" s="126">
        <v>21858</v>
      </c>
    </row>
    <row r="8669" spans="2:32">
      <c r="B8669" s="127">
        <v>8631</v>
      </c>
      <c r="C8669" s="128">
        <v>8631</v>
      </c>
      <c r="D8669" s="129">
        <v>360</v>
      </c>
      <c r="E8669" s="130">
        <v>12</v>
      </c>
      <c r="F8669" s="131">
        <v>26</v>
      </c>
      <c r="G8669" s="132" t="s">
        <v>485</v>
      </c>
      <c r="H8669" s="133">
        <v>12</v>
      </c>
      <c r="I8669" s="128">
        <v>25</v>
      </c>
      <c r="J8669" s="129" t="s">
        <v>485</v>
      </c>
      <c r="K8669" s="134">
        <v>15</v>
      </c>
      <c r="L8669" s="108"/>
      <c r="M8669" s="81">
        <v>15736</v>
      </c>
      <c r="N8669" s="135">
        <v>16735</v>
      </c>
      <c r="O8669" s="136">
        <v>17385</v>
      </c>
      <c r="P8669" s="135">
        <v>17610</v>
      </c>
      <c r="Q8669" s="136">
        <v>17414</v>
      </c>
      <c r="R8669" s="135">
        <v>18184</v>
      </c>
      <c r="S8669" s="136">
        <v>18565</v>
      </c>
      <c r="T8669" s="135">
        <v>18816</v>
      </c>
      <c r="U8669" s="136">
        <v>18919</v>
      </c>
      <c r="V8669" s="135">
        <v>19377</v>
      </c>
      <c r="W8669" s="136">
        <v>19640</v>
      </c>
      <c r="X8669" s="135">
        <v>19974</v>
      </c>
      <c r="Y8669" s="136">
        <v>20023</v>
      </c>
      <c r="Z8669" s="135">
        <v>20633</v>
      </c>
      <c r="AA8669" s="136">
        <v>20927</v>
      </c>
      <c r="AB8669" s="135">
        <v>21046</v>
      </c>
      <c r="AC8669" s="136">
        <v>21015</v>
      </c>
      <c r="AD8669" s="135">
        <v>21470</v>
      </c>
      <c r="AE8669" s="137">
        <v>21624</v>
      </c>
      <c r="AF8669" s="138">
        <v>21905</v>
      </c>
    </row>
    <row r="8670" spans="2:32">
      <c r="B8670" s="114">
        <v>8632</v>
      </c>
      <c r="C8670" s="115">
        <v>8632</v>
      </c>
      <c r="D8670" s="116">
        <v>360</v>
      </c>
      <c r="E8670" s="117">
        <v>12</v>
      </c>
      <c r="F8670" s="118">
        <v>26</v>
      </c>
      <c r="G8670" s="119" t="s">
        <v>485</v>
      </c>
      <c r="H8670" s="120">
        <v>12</v>
      </c>
      <c r="I8670" s="115">
        <v>25</v>
      </c>
      <c r="J8670" s="116" t="s">
        <v>485</v>
      </c>
      <c r="K8670" s="121">
        <v>16</v>
      </c>
      <c r="L8670" s="108"/>
      <c r="M8670" s="122">
        <v>16210</v>
      </c>
      <c r="N8670" s="123">
        <v>17132</v>
      </c>
      <c r="O8670" s="124">
        <v>17769</v>
      </c>
      <c r="P8670" s="123">
        <v>17975</v>
      </c>
      <c r="Q8670" s="124">
        <v>17799</v>
      </c>
      <c r="R8670" s="123">
        <v>18506</v>
      </c>
      <c r="S8670" s="124">
        <v>18863</v>
      </c>
      <c r="T8670" s="123">
        <v>19093</v>
      </c>
      <c r="U8670" s="124">
        <v>19180</v>
      </c>
      <c r="V8670" s="123">
        <v>19608</v>
      </c>
      <c r="W8670" s="124">
        <v>19855</v>
      </c>
      <c r="X8670" s="123">
        <v>20171</v>
      </c>
      <c r="Y8670" s="124">
        <v>20204</v>
      </c>
      <c r="Z8670" s="123">
        <v>20799</v>
      </c>
      <c r="AA8670" s="124">
        <v>21080</v>
      </c>
      <c r="AB8670" s="123">
        <v>21189</v>
      </c>
      <c r="AC8670" s="124">
        <v>21148</v>
      </c>
      <c r="AD8670" s="123">
        <v>21596</v>
      </c>
      <c r="AE8670" s="125">
        <v>21752</v>
      </c>
      <c r="AF8670" s="126">
        <v>22030</v>
      </c>
    </row>
    <row r="8671" spans="2:32">
      <c r="B8671" s="127">
        <v>8633</v>
      </c>
      <c r="C8671" s="128">
        <v>8633</v>
      </c>
      <c r="D8671" s="129">
        <v>360</v>
      </c>
      <c r="E8671" s="130">
        <v>12</v>
      </c>
      <c r="F8671" s="131">
        <v>26</v>
      </c>
      <c r="G8671" s="132" t="s">
        <v>485</v>
      </c>
      <c r="H8671" s="133">
        <v>12</v>
      </c>
      <c r="I8671" s="128">
        <v>25</v>
      </c>
      <c r="J8671" s="129" t="s">
        <v>485</v>
      </c>
      <c r="K8671" s="134">
        <v>17</v>
      </c>
      <c r="L8671" s="108"/>
      <c r="M8671" s="81">
        <v>17021</v>
      </c>
      <c r="N8671" s="135">
        <v>18129</v>
      </c>
      <c r="O8671" s="136">
        <v>18697</v>
      </c>
      <c r="P8671" s="135">
        <v>18989</v>
      </c>
      <c r="Q8671" s="136">
        <v>18631</v>
      </c>
      <c r="R8671" s="135">
        <v>19440</v>
      </c>
      <c r="S8671" s="136">
        <v>19874</v>
      </c>
      <c r="T8671" s="135">
        <v>20106</v>
      </c>
      <c r="U8671" s="136">
        <v>19977</v>
      </c>
      <c r="V8671" s="135">
        <v>20638</v>
      </c>
      <c r="W8671" s="136">
        <v>20898</v>
      </c>
      <c r="X8671" s="135">
        <v>21225</v>
      </c>
      <c r="Y8671" s="136">
        <v>21026</v>
      </c>
      <c r="Z8671" s="135">
        <v>21865</v>
      </c>
      <c r="AA8671" s="136">
        <v>22145</v>
      </c>
      <c r="AB8671" s="135">
        <v>22267</v>
      </c>
      <c r="AC8671" s="136">
        <v>21990</v>
      </c>
      <c r="AD8671" s="135">
        <v>22672</v>
      </c>
      <c r="AE8671" s="137">
        <v>22821</v>
      </c>
      <c r="AF8671" s="138">
        <v>23106</v>
      </c>
    </row>
    <row r="8672" spans="2:32">
      <c r="B8672" s="114">
        <v>8634</v>
      </c>
      <c r="C8672" s="115">
        <v>8634</v>
      </c>
      <c r="D8672" s="116">
        <v>360</v>
      </c>
      <c r="E8672" s="117">
        <v>12</v>
      </c>
      <c r="F8672" s="118">
        <v>26</v>
      </c>
      <c r="G8672" s="119" t="s">
        <v>485</v>
      </c>
      <c r="H8672" s="120">
        <v>12</v>
      </c>
      <c r="I8672" s="115">
        <v>25</v>
      </c>
      <c r="J8672" s="116" t="s">
        <v>485</v>
      </c>
      <c r="K8672" s="121">
        <v>18</v>
      </c>
      <c r="L8672" s="108"/>
      <c r="M8672" s="122">
        <v>17994</v>
      </c>
      <c r="N8672" s="123">
        <v>19093</v>
      </c>
      <c r="O8672" s="124">
        <v>19765</v>
      </c>
      <c r="P8672" s="123">
        <v>20099</v>
      </c>
      <c r="Q8672" s="124">
        <v>19559</v>
      </c>
      <c r="R8672" s="123">
        <v>20549</v>
      </c>
      <c r="S8672" s="124">
        <v>20973</v>
      </c>
      <c r="T8672" s="123">
        <v>21227</v>
      </c>
      <c r="U8672" s="124">
        <v>20755</v>
      </c>
      <c r="V8672" s="123">
        <v>21837</v>
      </c>
      <c r="W8672" s="124">
        <v>22160</v>
      </c>
      <c r="X8672" s="123">
        <v>22459</v>
      </c>
      <c r="Y8672" s="124">
        <v>22028</v>
      </c>
      <c r="Z8672" s="123">
        <v>23199</v>
      </c>
      <c r="AA8672" s="124">
        <v>23513</v>
      </c>
      <c r="AB8672" s="123">
        <v>23660</v>
      </c>
      <c r="AC8672" s="124">
        <v>23099</v>
      </c>
      <c r="AD8672" s="123">
        <v>24091</v>
      </c>
      <c r="AE8672" s="125">
        <v>24250</v>
      </c>
      <c r="AF8672" s="126">
        <v>24544</v>
      </c>
    </row>
    <row r="8673" spans="2:32">
      <c r="B8673" s="127">
        <v>8635</v>
      </c>
      <c r="C8673" s="128">
        <v>8635</v>
      </c>
      <c r="D8673" s="129">
        <v>360</v>
      </c>
      <c r="E8673" s="130">
        <v>12</v>
      </c>
      <c r="F8673" s="131">
        <v>26</v>
      </c>
      <c r="G8673" s="132" t="s">
        <v>485</v>
      </c>
      <c r="H8673" s="133">
        <v>12</v>
      </c>
      <c r="I8673" s="128">
        <v>25</v>
      </c>
      <c r="J8673" s="129" t="s">
        <v>485</v>
      </c>
      <c r="K8673" s="134">
        <v>19</v>
      </c>
      <c r="L8673" s="108"/>
      <c r="M8673" s="81">
        <v>17775</v>
      </c>
      <c r="N8673" s="135">
        <v>19009</v>
      </c>
      <c r="O8673" s="136">
        <v>19702</v>
      </c>
      <c r="P8673" s="135">
        <v>19981</v>
      </c>
      <c r="Q8673" s="136">
        <v>19489</v>
      </c>
      <c r="R8673" s="135">
        <v>20540</v>
      </c>
      <c r="S8673" s="136">
        <v>20904</v>
      </c>
      <c r="T8673" s="135">
        <v>21272</v>
      </c>
      <c r="U8673" s="136">
        <v>20803</v>
      </c>
      <c r="V8673" s="135">
        <v>21921</v>
      </c>
      <c r="W8673" s="136">
        <v>22412</v>
      </c>
      <c r="X8673" s="135">
        <v>22785</v>
      </c>
      <c r="Y8673" s="136">
        <v>22371</v>
      </c>
      <c r="Z8673" s="135">
        <v>23655</v>
      </c>
      <c r="AA8673" s="136">
        <v>24021</v>
      </c>
      <c r="AB8673" s="135">
        <v>24207</v>
      </c>
      <c r="AC8673" s="136">
        <v>23638</v>
      </c>
      <c r="AD8673" s="135">
        <v>24684</v>
      </c>
      <c r="AE8673" s="137">
        <v>24846</v>
      </c>
      <c r="AF8673" s="138">
        <v>25143</v>
      </c>
    </row>
    <row r="8674" spans="2:32">
      <c r="B8674" s="114">
        <v>8636</v>
      </c>
      <c r="C8674" s="115">
        <v>8636</v>
      </c>
      <c r="D8674" s="116">
        <v>360</v>
      </c>
      <c r="E8674" s="117">
        <v>12</v>
      </c>
      <c r="F8674" s="118">
        <v>26</v>
      </c>
      <c r="G8674" s="119" t="s">
        <v>485</v>
      </c>
      <c r="H8674" s="120">
        <v>12</v>
      </c>
      <c r="I8674" s="115">
        <v>25</v>
      </c>
      <c r="J8674" s="116" t="s">
        <v>485</v>
      </c>
      <c r="K8674" s="121">
        <v>20</v>
      </c>
      <c r="L8674" s="108"/>
      <c r="M8674" s="122">
        <v>17638</v>
      </c>
      <c r="N8674" s="123">
        <v>18815</v>
      </c>
      <c r="O8674" s="124">
        <v>19542</v>
      </c>
      <c r="P8674" s="123">
        <v>19863</v>
      </c>
      <c r="Q8674" s="124">
        <v>19420</v>
      </c>
      <c r="R8674" s="123">
        <v>20492</v>
      </c>
      <c r="S8674" s="124">
        <v>20901</v>
      </c>
      <c r="T8674" s="123">
        <v>21251</v>
      </c>
      <c r="U8674" s="124">
        <v>21043</v>
      </c>
      <c r="V8674" s="123">
        <v>22137</v>
      </c>
      <c r="W8674" s="124">
        <v>22647</v>
      </c>
      <c r="X8674" s="123">
        <v>23187</v>
      </c>
      <c r="Y8674" s="124">
        <v>22883</v>
      </c>
      <c r="Z8674" s="123">
        <v>24205</v>
      </c>
      <c r="AA8674" s="124">
        <v>24622</v>
      </c>
      <c r="AB8674" s="123">
        <v>24854</v>
      </c>
      <c r="AC8674" s="124">
        <v>24377</v>
      </c>
      <c r="AD8674" s="123">
        <v>25399</v>
      </c>
      <c r="AE8674" s="125">
        <v>25570</v>
      </c>
      <c r="AF8674" s="126">
        <v>25871</v>
      </c>
    </row>
    <row r="8675" spans="2:32">
      <c r="B8675" s="127">
        <v>8637</v>
      </c>
      <c r="C8675" s="128">
        <v>8637</v>
      </c>
      <c r="D8675" s="129">
        <v>360</v>
      </c>
      <c r="E8675" s="130">
        <v>12</v>
      </c>
      <c r="F8675" s="131">
        <v>26</v>
      </c>
      <c r="G8675" s="132" t="s">
        <v>485</v>
      </c>
      <c r="H8675" s="133">
        <v>12</v>
      </c>
      <c r="I8675" s="128">
        <v>25</v>
      </c>
      <c r="J8675" s="129" t="s">
        <v>485</v>
      </c>
      <c r="K8675" s="134">
        <v>21</v>
      </c>
      <c r="L8675" s="108"/>
      <c r="M8675" s="81">
        <v>17616</v>
      </c>
      <c r="N8675" s="135">
        <v>18633</v>
      </c>
      <c r="O8675" s="136">
        <v>19384</v>
      </c>
      <c r="P8675" s="135">
        <v>19744</v>
      </c>
      <c r="Q8675" s="136">
        <v>19546</v>
      </c>
      <c r="R8675" s="135">
        <v>20471</v>
      </c>
      <c r="S8675" s="136">
        <v>20944</v>
      </c>
      <c r="T8675" s="135">
        <v>21371</v>
      </c>
      <c r="U8675" s="136">
        <v>21456</v>
      </c>
      <c r="V8675" s="135">
        <v>22443</v>
      </c>
      <c r="W8675" s="136">
        <v>23057</v>
      </c>
      <c r="X8675" s="135">
        <v>23700</v>
      </c>
      <c r="Y8675" s="136">
        <v>23690</v>
      </c>
      <c r="Z8675" s="135">
        <v>24883</v>
      </c>
      <c r="AA8675" s="136">
        <v>25383</v>
      </c>
      <c r="AB8675" s="135">
        <v>25678</v>
      </c>
      <c r="AC8675" s="136">
        <v>25450</v>
      </c>
      <c r="AD8675" s="135">
        <v>26307</v>
      </c>
      <c r="AE8675" s="137">
        <v>26499</v>
      </c>
      <c r="AF8675" s="138">
        <v>26811</v>
      </c>
    </row>
    <row r="8676" spans="2:32">
      <c r="B8676" s="114">
        <v>8638</v>
      </c>
      <c r="C8676" s="115">
        <v>8638</v>
      </c>
      <c r="D8676" s="116">
        <v>360</v>
      </c>
      <c r="E8676" s="117">
        <v>12</v>
      </c>
      <c r="F8676" s="118">
        <v>26</v>
      </c>
      <c r="G8676" s="119" t="s">
        <v>485</v>
      </c>
      <c r="H8676" s="120">
        <v>12</v>
      </c>
      <c r="I8676" s="115">
        <v>25</v>
      </c>
      <c r="J8676" s="116" t="s">
        <v>485</v>
      </c>
      <c r="K8676" s="121">
        <v>22</v>
      </c>
      <c r="L8676" s="108"/>
      <c r="M8676" s="122">
        <v>17246</v>
      </c>
      <c r="N8676" s="123">
        <v>18113</v>
      </c>
      <c r="O8676" s="124">
        <v>18884</v>
      </c>
      <c r="P8676" s="123">
        <v>19276</v>
      </c>
      <c r="Q8676" s="124">
        <v>19287</v>
      </c>
      <c r="R8676" s="123">
        <v>20094</v>
      </c>
      <c r="S8676" s="124">
        <v>20624</v>
      </c>
      <c r="T8676" s="123">
        <v>21115</v>
      </c>
      <c r="U8676" s="124">
        <v>21444</v>
      </c>
      <c r="V8676" s="123">
        <v>22314</v>
      </c>
      <c r="W8676" s="124">
        <v>22982</v>
      </c>
      <c r="X8676" s="123">
        <v>23685</v>
      </c>
      <c r="Y8676" s="124">
        <v>23916</v>
      </c>
      <c r="Z8676" s="123">
        <v>24988</v>
      </c>
      <c r="AA8676" s="124">
        <v>25520</v>
      </c>
      <c r="AB8676" s="123">
        <v>25851</v>
      </c>
      <c r="AC8676" s="124">
        <v>25840</v>
      </c>
      <c r="AD8676" s="123">
        <v>26537</v>
      </c>
      <c r="AE8676" s="125">
        <v>26748</v>
      </c>
      <c r="AF8676" s="126">
        <v>27066</v>
      </c>
    </row>
    <row r="8677" spans="2:32">
      <c r="B8677" s="127">
        <v>8639</v>
      </c>
      <c r="C8677" s="128">
        <v>8639</v>
      </c>
      <c r="D8677" s="129">
        <v>360</v>
      </c>
      <c r="E8677" s="130">
        <v>12</v>
      </c>
      <c r="F8677" s="131">
        <v>26</v>
      </c>
      <c r="G8677" s="132" t="s">
        <v>485</v>
      </c>
      <c r="H8677" s="133">
        <v>12</v>
      </c>
      <c r="I8677" s="128">
        <v>25</v>
      </c>
      <c r="J8677" s="129" t="s">
        <v>485</v>
      </c>
      <c r="K8677" s="134">
        <v>23</v>
      </c>
      <c r="L8677" s="108"/>
      <c r="M8677" s="81">
        <v>16671</v>
      </c>
      <c r="N8677" s="135">
        <v>17413</v>
      </c>
      <c r="O8677" s="136">
        <v>18194</v>
      </c>
      <c r="P8677" s="135">
        <v>18639</v>
      </c>
      <c r="Q8677" s="136">
        <v>18822</v>
      </c>
      <c r="R8677" s="135">
        <v>19513</v>
      </c>
      <c r="S8677" s="136">
        <v>20104</v>
      </c>
      <c r="T8677" s="135">
        <v>20642</v>
      </c>
      <c r="U8677" s="136">
        <v>21172</v>
      </c>
      <c r="V8677" s="135">
        <v>21943</v>
      </c>
      <c r="W8677" s="136">
        <v>22638</v>
      </c>
      <c r="X8677" s="135">
        <v>23373</v>
      </c>
      <c r="Y8677" s="136">
        <v>23790</v>
      </c>
      <c r="Z8677" s="135">
        <v>24725</v>
      </c>
      <c r="AA8677" s="136">
        <v>25302</v>
      </c>
      <c r="AB8677" s="135">
        <v>25641</v>
      </c>
      <c r="AC8677" s="136">
        <v>25799</v>
      </c>
      <c r="AD8677" s="135">
        <v>26358</v>
      </c>
      <c r="AE8677" s="137">
        <v>26579</v>
      </c>
      <c r="AF8677" s="138">
        <v>26901</v>
      </c>
    </row>
    <row r="8678" spans="2:32">
      <c r="B8678" s="114">
        <v>8640</v>
      </c>
      <c r="C8678" s="115">
        <v>8640</v>
      </c>
      <c r="D8678" s="116">
        <v>360</v>
      </c>
      <c r="E8678" s="117">
        <v>12</v>
      </c>
      <c r="F8678" s="118">
        <v>26</v>
      </c>
      <c r="G8678" s="119" t="s">
        <v>485</v>
      </c>
      <c r="H8678" s="120">
        <v>12</v>
      </c>
      <c r="I8678" s="115">
        <v>25</v>
      </c>
      <c r="J8678" s="116" t="s">
        <v>485</v>
      </c>
      <c r="K8678" s="121">
        <v>24</v>
      </c>
      <c r="L8678" s="108"/>
      <c r="M8678" s="122">
        <v>15871</v>
      </c>
      <c r="N8678" s="123">
        <v>16537</v>
      </c>
      <c r="O8678" s="124">
        <v>17240</v>
      </c>
      <c r="P8678" s="123">
        <v>17722</v>
      </c>
      <c r="Q8678" s="124">
        <v>18133</v>
      </c>
      <c r="R8678" s="123">
        <v>18799</v>
      </c>
      <c r="S8678" s="124">
        <v>19437</v>
      </c>
      <c r="T8678" s="123">
        <v>20022</v>
      </c>
      <c r="U8678" s="124">
        <v>20538</v>
      </c>
      <c r="V8678" s="123">
        <v>21408</v>
      </c>
      <c r="W8678" s="124">
        <v>22113</v>
      </c>
      <c r="X8678" s="123">
        <v>22845</v>
      </c>
      <c r="Y8678" s="124">
        <v>23377</v>
      </c>
      <c r="Z8678" s="123">
        <v>24113</v>
      </c>
      <c r="AA8678" s="124">
        <v>24698</v>
      </c>
      <c r="AB8678" s="123">
        <v>25171</v>
      </c>
      <c r="AC8678" s="124">
        <v>25431</v>
      </c>
      <c r="AD8678" s="123">
        <v>25915</v>
      </c>
      <c r="AE8678" s="125">
        <v>26148</v>
      </c>
      <c r="AF8678" s="126">
        <v>26346</v>
      </c>
    </row>
    <row r="8679" spans="2:32">
      <c r="B8679" s="127">
        <v>8641</v>
      </c>
      <c r="C8679" s="128">
        <v>8641</v>
      </c>
      <c r="D8679" s="129">
        <v>361</v>
      </c>
      <c r="E8679" s="130">
        <v>12</v>
      </c>
      <c r="F8679" s="131">
        <v>27</v>
      </c>
      <c r="G8679" s="132" t="s">
        <v>485</v>
      </c>
      <c r="H8679" s="133">
        <v>12</v>
      </c>
      <c r="I8679" s="128">
        <v>26</v>
      </c>
      <c r="J8679" s="129" t="s">
        <v>485</v>
      </c>
      <c r="K8679" s="134">
        <v>1</v>
      </c>
      <c r="L8679" s="108"/>
      <c r="M8679" s="81">
        <v>14735</v>
      </c>
      <c r="N8679" s="135">
        <v>16198</v>
      </c>
      <c r="O8679" s="136">
        <v>16850</v>
      </c>
      <c r="P8679" s="135">
        <v>17326</v>
      </c>
      <c r="Q8679" s="136">
        <v>17091</v>
      </c>
      <c r="R8679" s="135">
        <v>18359</v>
      </c>
      <c r="S8679" s="136">
        <v>18971</v>
      </c>
      <c r="T8679" s="135">
        <v>19518</v>
      </c>
      <c r="U8679" s="136">
        <v>19672</v>
      </c>
      <c r="V8679" s="135">
        <v>20871</v>
      </c>
      <c r="W8679" s="136">
        <v>21501</v>
      </c>
      <c r="X8679" s="135">
        <v>22206</v>
      </c>
      <c r="Y8679" s="136">
        <v>22549</v>
      </c>
      <c r="Z8679" s="135">
        <v>23406</v>
      </c>
      <c r="AA8679" s="136">
        <v>23954</v>
      </c>
      <c r="AB8679" s="135">
        <v>24411</v>
      </c>
      <c r="AC8679" s="136">
        <v>24630</v>
      </c>
      <c r="AD8679" s="135">
        <v>25120</v>
      </c>
      <c r="AE8679" s="137">
        <v>25355</v>
      </c>
      <c r="AF8679" s="138">
        <v>25517</v>
      </c>
    </row>
    <row r="8680" spans="2:32">
      <c r="B8680" s="114">
        <v>8642</v>
      </c>
      <c r="C8680" s="115">
        <v>8642</v>
      </c>
      <c r="D8680" s="116">
        <v>361</v>
      </c>
      <c r="E8680" s="117">
        <v>12</v>
      </c>
      <c r="F8680" s="118">
        <v>27</v>
      </c>
      <c r="G8680" s="119" t="s">
        <v>485</v>
      </c>
      <c r="H8680" s="120">
        <v>12</v>
      </c>
      <c r="I8680" s="115">
        <v>26</v>
      </c>
      <c r="J8680" s="116" t="s">
        <v>485</v>
      </c>
      <c r="K8680" s="121">
        <v>2</v>
      </c>
      <c r="L8680" s="108"/>
      <c r="M8680" s="122">
        <v>14240</v>
      </c>
      <c r="N8680" s="123">
        <v>15731</v>
      </c>
      <c r="O8680" s="124">
        <v>16398</v>
      </c>
      <c r="P8680" s="123">
        <v>16865</v>
      </c>
      <c r="Q8680" s="124">
        <v>16604</v>
      </c>
      <c r="R8680" s="123">
        <v>17942</v>
      </c>
      <c r="S8680" s="124">
        <v>18549</v>
      </c>
      <c r="T8680" s="123">
        <v>19121</v>
      </c>
      <c r="U8680" s="124">
        <v>19214</v>
      </c>
      <c r="V8680" s="123">
        <v>20456</v>
      </c>
      <c r="W8680" s="124">
        <v>21081</v>
      </c>
      <c r="X8680" s="123">
        <v>21764</v>
      </c>
      <c r="Y8680" s="124">
        <v>22008</v>
      </c>
      <c r="Z8680" s="123">
        <v>22923</v>
      </c>
      <c r="AA8680" s="124">
        <v>23454</v>
      </c>
      <c r="AB8680" s="123">
        <v>23896</v>
      </c>
      <c r="AC8680" s="124">
        <v>24022</v>
      </c>
      <c r="AD8680" s="123">
        <v>24585</v>
      </c>
      <c r="AE8680" s="125">
        <v>24814</v>
      </c>
      <c r="AF8680" s="126">
        <v>24971</v>
      </c>
    </row>
    <row r="8681" spans="2:32">
      <c r="B8681" s="127">
        <v>8643</v>
      </c>
      <c r="C8681" s="128">
        <v>8643</v>
      </c>
      <c r="D8681" s="129">
        <v>361</v>
      </c>
      <c r="E8681" s="130">
        <v>12</v>
      </c>
      <c r="F8681" s="131">
        <v>27</v>
      </c>
      <c r="G8681" s="132" t="s">
        <v>485</v>
      </c>
      <c r="H8681" s="133">
        <v>12</v>
      </c>
      <c r="I8681" s="128">
        <v>26</v>
      </c>
      <c r="J8681" s="129" t="s">
        <v>485</v>
      </c>
      <c r="K8681" s="134">
        <v>3</v>
      </c>
      <c r="L8681" s="108"/>
      <c r="M8681" s="81">
        <v>14030</v>
      </c>
      <c r="N8681" s="135">
        <v>15493</v>
      </c>
      <c r="O8681" s="136">
        <v>16179</v>
      </c>
      <c r="P8681" s="135">
        <v>16662</v>
      </c>
      <c r="Q8681" s="136">
        <v>16426</v>
      </c>
      <c r="R8681" s="135">
        <v>17775</v>
      </c>
      <c r="S8681" s="136">
        <v>18394</v>
      </c>
      <c r="T8681" s="135">
        <v>18975</v>
      </c>
      <c r="U8681" s="136">
        <v>19071</v>
      </c>
      <c r="V8681" s="135">
        <v>20305</v>
      </c>
      <c r="W8681" s="136">
        <v>20904</v>
      </c>
      <c r="X8681" s="135">
        <v>21559</v>
      </c>
      <c r="Y8681" s="136">
        <v>21770</v>
      </c>
      <c r="Z8681" s="135">
        <v>22670</v>
      </c>
      <c r="AA8681" s="136">
        <v>23181</v>
      </c>
      <c r="AB8681" s="135">
        <v>23610</v>
      </c>
      <c r="AC8681" s="136">
        <v>23709</v>
      </c>
      <c r="AD8681" s="135">
        <v>24276</v>
      </c>
      <c r="AE8681" s="137">
        <v>24496</v>
      </c>
      <c r="AF8681" s="138">
        <v>24649</v>
      </c>
    </row>
    <row r="8682" spans="2:32">
      <c r="B8682" s="114">
        <v>8644</v>
      </c>
      <c r="C8682" s="115">
        <v>8644</v>
      </c>
      <c r="D8682" s="116">
        <v>361</v>
      </c>
      <c r="E8682" s="117">
        <v>12</v>
      </c>
      <c r="F8682" s="118">
        <v>27</v>
      </c>
      <c r="G8682" s="119" t="s">
        <v>485</v>
      </c>
      <c r="H8682" s="120">
        <v>12</v>
      </c>
      <c r="I8682" s="115">
        <v>26</v>
      </c>
      <c r="J8682" s="116" t="s">
        <v>485</v>
      </c>
      <c r="K8682" s="121">
        <v>4</v>
      </c>
      <c r="L8682" s="108"/>
      <c r="M8682" s="122">
        <v>13968</v>
      </c>
      <c r="N8682" s="123">
        <v>15379</v>
      </c>
      <c r="O8682" s="124">
        <v>16069</v>
      </c>
      <c r="P8682" s="123">
        <v>16544</v>
      </c>
      <c r="Q8682" s="124">
        <v>16332</v>
      </c>
      <c r="R8682" s="123">
        <v>17626</v>
      </c>
      <c r="S8682" s="124">
        <v>18221</v>
      </c>
      <c r="T8682" s="123">
        <v>18765</v>
      </c>
      <c r="U8682" s="124">
        <v>18837</v>
      </c>
      <c r="V8682" s="123">
        <v>19991</v>
      </c>
      <c r="W8682" s="124">
        <v>20523</v>
      </c>
      <c r="X8682" s="123">
        <v>21113</v>
      </c>
      <c r="Y8682" s="124">
        <v>21273</v>
      </c>
      <c r="Z8682" s="123">
        <v>22108</v>
      </c>
      <c r="AA8682" s="124">
        <v>22571</v>
      </c>
      <c r="AB8682" s="123">
        <v>22961</v>
      </c>
      <c r="AC8682" s="124">
        <v>23032</v>
      </c>
      <c r="AD8682" s="123">
        <v>23572</v>
      </c>
      <c r="AE8682" s="125">
        <v>23777</v>
      </c>
      <c r="AF8682" s="126">
        <v>23921</v>
      </c>
    </row>
    <row r="8683" spans="2:32">
      <c r="B8683" s="127">
        <v>8645</v>
      </c>
      <c r="C8683" s="128">
        <v>8645</v>
      </c>
      <c r="D8683" s="129">
        <v>361</v>
      </c>
      <c r="E8683" s="130">
        <v>12</v>
      </c>
      <c r="F8683" s="131">
        <v>27</v>
      </c>
      <c r="G8683" s="132" t="s">
        <v>485</v>
      </c>
      <c r="H8683" s="133">
        <v>12</v>
      </c>
      <c r="I8683" s="128">
        <v>26</v>
      </c>
      <c r="J8683" s="129" t="s">
        <v>485</v>
      </c>
      <c r="K8683" s="134">
        <v>5</v>
      </c>
      <c r="L8683" s="108"/>
      <c r="M8683" s="81">
        <v>14016</v>
      </c>
      <c r="N8683" s="135">
        <v>15473</v>
      </c>
      <c r="O8683" s="136">
        <v>16109</v>
      </c>
      <c r="P8683" s="135">
        <v>16569</v>
      </c>
      <c r="Q8683" s="136">
        <v>16306</v>
      </c>
      <c r="R8683" s="135">
        <v>17605</v>
      </c>
      <c r="S8683" s="136">
        <v>18163</v>
      </c>
      <c r="T8683" s="135">
        <v>18657</v>
      </c>
      <c r="U8683" s="136">
        <v>18646</v>
      </c>
      <c r="V8683" s="135">
        <v>19750</v>
      </c>
      <c r="W8683" s="136">
        <v>20202</v>
      </c>
      <c r="X8683" s="135">
        <v>20759</v>
      </c>
      <c r="Y8683" s="136">
        <v>20723</v>
      </c>
      <c r="Z8683" s="135">
        <v>21617</v>
      </c>
      <c r="AA8683" s="136">
        <v>22022</v>
      </c>
      <c r="AB8683" s="135">
        <v>22364</v>
      </c>
      <c r="AC8683" s="136">
        <v>22265</v>
      </c>
      <c r="AD8683" s="135">
        <v>22907</v>
      </c>
      <c r="AE8683" s="137">
        <v>23097</v>
      </c>
      <c r="AF8683" s="138">
        <v>23236</v>
      </c>
    </row>
    <row r="8684" spans="2:32">
      <c r="B8684" s="114">
        <v>8646</v>
      </c>
      <c r="C8684" s="115">
        <v>8646</v>
      </c>
      <c r="D8684" s="116">
        <v>361</v>
      </c>
      <c r="E8684" s="117">
        <v>12</v>
      </c>
      <c r="F8684" s="118">
        <v>27</v>
      </c>
      <c r="G8684" s="119" t="s">
        <v>485</v>
      </c>
      <c r="H8684" s="120">
        <v>12</v>
      </c>
      <c r="I8684" s="115">
        <v>26</v>
      </c>
      <c r="J8684" s="116" t="s">
        <v>485</v>
      </c>
      <c r="K8684" s="121">
        <v>6</v>
      </c>
      <c r="L8684" s="108"/>
      <c r="M8684" s="122">
        <v>14284</v>
      </c>
      <c r="N8684" s="123">
        <v>15909</v>
      </c>
      <c r="O8684" s="124">
        <v>16496</v>
      </c>
      <c r="P8684" s="123">
        <v>16946</v>
      </c>
      <c r="Q8684" s="124">
        <v>16493</v>
      </c>
      <c r="R8684" s="123">
        <v>17925</v>
      </c>
      <c r="S8684" s="124">
        <v>18441</v>
      </c>
      <c r="T8684" s="123">
        <v>18919</v>
      </c>
      <c r="U8684" s="124">
        <v>18559</v>
      </c>
      <c r="V8684" s="123">
        <v>19815</v>
      </c>
      <c r="W8684" s="124">
        <v>20227</v>
      </c>
      <c r="X8684" s="123">
        <v>20707</v>
      </c>
      <c r="Y8684" s="124">
        <v>20281</v>
      </c>
      <c r="Z8684" s="123">
        <v>21417</v>
      </c>
      <c r="AA8684" s="124">
        <v>21763</v>
      </c>
      <c r="AB8684" s="123">
        <v>22055</v>
      </c>
      <c r="AC8684" s="124">
        <v>21611</v>
      </c>
      <c r="AD8684" s="123">
        <v>22529</v>
      </c>
      <c r="AE8684" s="125">
        <v>22701</v>
      </c>
      <c r="AF8684" s="126">
        <v>22839</v>
      </c>
    </row>
    <row r="8685" spans="2:32">
      <c r="B8685" s="127">
        <v>8647</v>
      </c>
      <c r="C8685" s="128">
        <v>8647</v>
      </c>
      <c r="D8685" s="129">
        <v>361</v>
      </c>
      <c r="E8685" s="130">
        <v>12</v>
      </c>
      <c r="F8685" s="131">
        <v>27</v>
      </c>
      <c r="G8685" s="132" t="s">
        <v>485</v>
      </c>
      <c r="H8685" s="133">
        <v>12</v>
      </c>
      <c r="I8685" s="128">
        <v>26</v>
      </c>
      <c r="J8685" s="129" t="s">
        <v>485</v>
      </c>
      <c r="K8685" s="134">
        <v>7</v>
      </c>
      <c r="L8685" s="108"/>
      <c r="M8685" s="81">
        <v>14737</v>
      </c>
      <c r="N8685" s="135">
        <v>16675</v>
      </c>
      <c r="O8685" s="136">
        <v>17271</v>
      </c>
      <c r="P8685" s="135">
        <v>17639</v>
      </c>
      <c r="Q8685" s="136">
        <v>16841</v>
      </c>
      <c r="R8685" s="135">
        <v>18592</v>
      </c>
      <c r="S8685" s="136">
        <v>19019</v>
      </c>
      <c r="T8685" s="135">
        <v>19482</v>
      </c>
      <c r="U8685" s="136">
        <v>18589</v>
      </c>
      <c r="V8685" s="135">
        <v>20179</v>
      </c>
      <c r="W8685" s="136">
        <v>20568</v>
      </c>
      <c r="X8685" s="135">
        <v>20921</v>
      </c>
      <c r="Y8685" s="136">
        <v>20073</v>
      </c>
      <c r="Z8685" s="135">
        <v>21502</v>
      </c>
      <c r="AA8685" s="136">
        <v>21802</v>
      </c>
      <c r="AB8685" s="135">
        <v>22057</v>
      </c>
      <c r="AC8685" s="136">
        <v>21241</v>
      </c>
      <c r="AD8685" s="135">
        <v>22481</v>
      </c>
      <c r="AE8685" s="137">
        <v>22642</v>
      </c>
      <c r="AF8685" s="138">
        <v>22776</v>
      </c>
    </row>
    <row r="8686" spans="2:32">
      <c r="B8686" s="114">
        <v>8648</v>
      </c>
      <c r="C8686" s="115">
        <v>8648</v>
      </c>
      <c r="D8686" s="116">
        <v>361</v>
      </c>
      <c r="E8686" s="117">
        <v>12</v>
      </c>
      <c r="F8686" s="118">
        <v>27</v>
      </c>
      <c r="G8686" s="119" t="s">
        <v>485</v>
      </c>
      <c r="H8686" s="120">
        <v>12</v>
      </c>
      <c r="I8686" s="115">
        <v>26</v>
      </c>
      <c r="J8686" s="116" t="s">
        <v>485</v>
      </c>
      <c r="K8686" s="121">
        <v>8</v>
      </c>
      <c r="L8686" s="108"/>
      <c r="M8686" s="122">
        <v>15115</v>
      </c>
      <c r="N8686" s="123">
        <v>17734</v>
      </c>
      <c r="O8686" s="124">
        <v>18324</v>
      </c>
      <c r="P8686" s="123">
        <v>18517</v>
      </c>
      <c r="Q8686" s="124">
        <v>17145</v>
      </c>
      <c r="R8686" s="123">
        <v>19423</v>
      </c>
      <c r="S8686" s="124">
        <v>19811</v>
      </c>
      <c r="T8686" s="123">
        <v>20311</v>
      </c>
      <c r="U8686" s="124">
        <v>18927</v>
      </c>
      <c r="V8686" s="123">
        <v>20826</v>
      </c>
      <c r="W8686" s="124">
        <v>21124</v>
      </c>
      <c r="X8686" s="123">
        <v>21432</v>
      </c>
      <c r="Y8686" s="124">
        <v>20141</v>
      </c>
      <c r="Z8686" s="123">
        <v>22061</v>
      </c>
      <c r="AA8686" s="124">
        <v>22211</v>
      </c>
      <c r="AB8686" s="123">
        <v>22444</v>
      </c>
      <c r="AC8686" s="124">
        <v>21224</v>
      </c>
      <c r="AD8686" s="123">
        <v>22838</v>
      </c>
      <c r="AE8686" s="125">
        <v>23107</v>
      </c>
      <c r="AF8686" s="126">
        <v>23245</v>
      </c>
    </row>
    <row r="8687" spans="2:32">
      <c r="B8687" s="127">
        <v>8649</v>
      </c>
      <c r="C8687" s="128">
        <v>8649</v>
      </c>
      <c r="D8687" s="129">
        <v>361</v>
      </c>
      <c r="E8687" s="130">
        <v>12</v>
      </c>
      <c r="F8687" s="131">
        <v>27</v>
      </c>
      <c r="G8687" s="132" t="s">
        <v>485</v>
      </c>
      <c r="H8687" s="133">
        <v>12</v>
      </c>
      <c r="I8687" s="128">
        <v>26</v>
      </c>
      <c r="J8687" s="129" t="s">
        <v>485</v>
      </c>
      <c r="K8687" s="134">
        <v>9</v>
      </c>
      <c r="L8687" s="108"/>
      <c r="M8687" s="81">
        <v>15530</v>
      </c>
      <c r="N8687" s="135">
        <v>18208</v>
      </c>
      <c r="O8687" s="136">
        <v>18818</v>
      </c>
      <c r="P8687" s="135">
        <v>19057</v>
      </c>
      <c r="Q8687" s="136">
        <v>17458</v>
      </c>
      <c r="R8687" s="135">
        <v>19939</v>
      </c>
      <c r="S8687" s="136">
        <v>20384</v>
      </c>
      <c r="T8687" s="135">
        <v>20819</v>
      </c>
      <c r="U8687" s="136">
        <v>19209</v>
      </c>
      <c r="V8687" s="135">
        <v>21354</v>
      </c>
      <c r="W8687" s="136">
        <v>21583</v>
      </c>
      <c r="X8687" s="135">
        <v>21878</v>
      </c>
      <c r="Y8687" s="136">
        <v>20313</v>
      </c>
      <c r="Z8687" s="135">
        <v>22483</v>
      </c>
      <c r="AA8687" s="136">
        <v>22629</v>
      </c>
      <c r="AB8687" s="135">
        <v>22858</v>
      </c>
      <c r="AC8687" s="136">
        <v>21325</v>
      </c>
      <c r="AD8687" s="135">
        <v>23246</v>
      </c>
      <c r="AE8687" s="137">
        <v>23510</v>
      </c>
      <c r="AF8687" s="138">
        <v>23656</v>
      </c>
    </row>
    <row r="8688" spans="2:32">
      <c r="B8688" s="114">
        <v>8650</v>
      </c>
      <c r="C8688" s="115">
        <v>8650</v>
      </c>
      <c r="D8688" s="116">
        <v>361</v>
      </c>
      <c r="E8688" s="117">
        <v>12</v>
      </c>
      <c r="F8688" s="118">
        <v>27</v>
      </c>
      <c r="G8688" s="119" t="s">
        <v>485</v>
      </c>
      <c r="H8688" s="120">
        <v>12</v>
      </c>
      <c r="I8688" s="115">
        <v>26</v>
      </c>
      <c r="J8688" s="116" t="s">
        <v>485</v>
      </c>
      <c r="K8688" s="121">
        <v>10</v>
      </c>
      <c r="L8688" s="108"/>
      <c r="M8688" s="122">
        <v>15990</v>
      </c>
      <c r="N8688" s="123">
        <v>18305</v>
      </c>
      <c r="O8688" s="124">
        <v>18924</v>
      </c>
      <c r="P8688" s="123">
        <v>19174</v>
      </c>
      <c r="Q8688" s="124">
        <v>17915</v>
      </c>
      <c r="R8688" s="123">
        <v>20088</v>
      </c>
      <c r="S8688" s="124">
        <v>20542</v>
      </c>
      <c r="T8688" s="123">
        <v>20986</v>
      </c>
      <c r="U8688" s="124">
        <v>19713</v>
      </c>
      <c r="V8688" s="123">
        <v>21548</v>
      </c>
      <c r="W8688" s="124">
        <v>21800</v>
      </c>
      <c r="X8688" s="123">
        <v>22116</v>
      </c>
      <c r="Y8688" s="124">
        <v>20864</v>
      </c>
      <c r="Z8688" s="123">
        <v>22756</v>
      </c>
      <c r="AA8688" s="124">
        <v>22917</v>
      </c>
      <c r="AB8688" s="123">
        <v>23157</v>
      </c>
      <c r="AC8688" s="124">
        <v>21914</v>
      </c>
      <c r="AD8688" s="123">
        <v>23556</v>
      </c>
      <c r="AE8688" s="125">
        <v>23821</v>
      </c>
      <c r="AF8688" s="126">
        <v>23969</v>
      </c>
    </row>
    <row r="8689" spans="2:32">
      <c r="B8689" s="127">
        <v>8651</v>
      </c>
      <c r="C8689" s="128">
        <v>8651</v>
      </c>
      <c r="D8689" s="129">
        <v>361</v>
      </c>
      <c r="E8689" s="130">
        <v>12</v>
      </c>
      <c r="F8689" s="131">
        <v>27</v>
      </c>
      <c r="G8689" s="132" t="s">
        <v>485</v>
      </c>
      <c r="H8689" s="133">
        <v>12</v>
      </c>
      <c r="I8689" s="128">
        <v>26</v>
      </c>
      <c r="J8689" s="129" t="s">
        <v>485</v>
      </c>
      <c r="K8689" s="134">
        <v>11</v>
      </c>
      <c r="L8689" s="108"/>
      <c r="M8689" s="81">
        <v>16437</v>
      </c>
      <c r="N8689" s="135">
        <v>18452</v>
      </c>
      <c r="O8689" s="136">
        <v>19047</v>
      </c>
      <c r="P8689" s="135">
        <v>19264</v>
      </c>
      <c r="Q8689" s="136">
        <v>18238</v>
      </c>
      <c r="R8689" s="135">
        <v>20135</v>
      </c>
      <c r="S8689" s="136">
        <v>20560</v>
      </c>
      <c r="T8689" s="135">
        <v>20981</v>
      </c>
      <c r="U8689" s="136">
        <v>19924</v>
      </c>
      <c r="V8689" s="135">
        <v>21511</v>
      </c>
      <c r="W8689" s="136">
        <v>21790</v>
      </c>
      <c r="X8689" s="135">
        <v>22131</v>
      </c>
      <c r="Y8689" s="136">
        <v>21095</v>
      </c>
      <c r="Z8689" s="135">
        <v>22809</v>
      </c>
      <c r="AA8689" s="136">
        <v>22988</v>
      </c>
      <c r="AB8689" s="135">
        <v>23241</v>
      </c>
      <c r="AC8689" s="136">
        <v>22179</v>
      </c>
      <c r="AD8689" s="135">
        <v>23654</v>
      </c>
      <c r="AE8689" s="137">
        <v>23921</v>
      </c>
      <c r="AF8689" s="138">
        <v>24074</v>
      </c>
    </row>
    <row r="8690" spans="2:32">
      <c r="B8690" s="114">
        <v>8652</v>
      </c>
      <c r="C8690" s="115">
        <v>8652</v>
      </c>
      <c r="D8690" s="116">
        <v>361</v>
      </c>
      <c r="E8690" s="117">
        <v>12</v>
      </c>
      <c r="F8690" s="118">
        <v>27</v>
      </c>
      <c r="G8690" s="119" t="s">
        <v>485</v>
      </c>
      <c r="H8690" s="120">
        <v>12</v>
      </c>
      <c r="I8690" s="115">
        <v>26</v>
      </c>
      <c r="J8690" s="116" t="s">
        <v>485</v>
      </c>
      <c r="K8690" s="121">
        <v>12</v>
      </c>
      <c r="L8690" s="108"/>
      <c r="M8690" s="122">
        <v>16706</v>
      </c>
      <c r="N8690" s="123">
        <v>18508</v>
      </c>
      <c r="O8690" s="124">
        <v>19048</v>
      </c>
      <c r="P8690" s="123">
        <v>19208</v>
      </c>
      <c r="Q8690" s="124">
        <v>18294</v>
      </c>
      <c r="R8690" s="123">
        <v>19972</v>
      </c>
      <c r="S8690" s="124">
        <v>20347</v>
      </c>
      <c r="T8690" s="123">
        <v>20728</v>
      </c>
      <c r="U8690" s="124">
        <v>19809</v>
      </c>
      <c r="V8690" s="123">
        <v>21190</v>
      </c>
      <c r="W8690" s="124">
        <v>21474</v>
      </c>
      <c r="X8690" s="123">
        <v>21819</v>
      </c>
      <c r="Y8690" s="124">
        <v>20965</v>
      </c>
      <c r="Z8690" s="123">
        <v>22501</v>
      </c>
      <c r="AA8690" s="124">
        <v>22681</v>
      </c>
      <c r="AB8690" s="123">
        <v>22936</v>
      </c>
      <c r="AC8690" s="124">
        <v>22058</v>
      </c>
      <c r="AD8690" s="123">
        <v>23351</v>
      </c>
      <c r="AE8690" s="125">
        <v>23619</v>
      </c>
      <c r="AF8690" s="126">
        <v>23772</v>
      </c>
    </row>
    <row r="8691" spans="2:32">
      <c r="B8691" s="127">
        <v>8653</v>
      </c>
      <c r="C8691" s="128">
        <v>8653</v>
      </c>
      <c r="D8691" s="129">
        <v>361</v>
      </c>
      <c r="E8691" s="130">
        <v>12</v>
      </c>
      <c r="F8691" s="131">
        <v>27</v>
      </c>
      <c r="G8691" s="132" t="s">
        <v>485</v>
      </c>
      <c r="H8691" s="133">
        <v>12</v>
      </c>
      <c r="I8691" s="128">
        <v>26</v>
      </c>
      <c r="J8691" s="129" t="s">
        <v>485</v>
      </c>
      <c r="K8691" s="134">
        <v>13</v>
      </c>
      <c r="L8691" s="108"/>
      <c r="M8691" s="81">
        <v>16718</v>
      </c>
      <c r="N8691" s="135">
        <v>18484</v>
      </c>
      <c r="O8691" s="136">
        <v>18991</v>
      </c>
      <c r="P8691" s="135">
        <v>19134</v>
      </c>
      <c r="Q8691" s="136">
        <v>18258</v>
      </c>
      <c r="R8691" s="135">
        <v>19876</v>
      </c>
      <c r="S8691" s="136">
        <v>20243</v>
      </c>
      <c r="T8691" s="135">
        <v>20617</v>
      </c>
      <c r="U8691" s="136">
        <v>19722</v>
      </c>
      <c r="V8691" s="135">
        <v>21055</v>
      </c>
      <c r="W8691" s="136">
        <v>21330</v>
      </c>
      <c r="X8691" s="135">
        <v>21670</v>
      </c>
      <c r="Y8691" s="136">
        <v>20865</v>
      </c>
      <c r="Z8691" s="135">
        <v>22346</v>
      </c>
      <c r="AA8691" s="136">
        <v>22519</v>
      </c>
      <c r="AB8691" s="135">
        <v>22771</v>
      </c>
      <c r="AC8691" s="136">
        <v>21952</v>
      </c>
      <c r="AD8691" s="135">
        <v>23195</v>
      </c>
      <c r="AE8691" s="137">
        <v>23476</v>
      </c>
      <c r="AF8691" s="138">
        <v>23629</v>
      </c>
    </row>
    <row r="8692" spans="2:32">
      <c r="B8692" s="114">
        <v>8654</v>
      </c>
      <c r="C8692" s="115">
        <v>8654</v>
      </c>
      <c r="D8692" s="116">
        <v>361</v>
      </c>
      <c r="E8692" s="117">
        <v>12</v>
      </c>
      <c r="F8692" s="118">
        <v>27</v>
      </c>
      <c r="G8692" s="119" t="s">
        <v>485</v>
      </c>
      <c r="H8692" s="120">
        <v>12</v>
      </c>
      <c r="I8692" s="115">
        <v>26</v>
      </c>
      <c r="J8692" s="116" t="s">
        <v>485</v>
      </c>
      <c r="K8692" s="121">
        <v>14</v>
      </c>
      <c r="L8692" s="108"/>
      <c r="M8692" s="122">
        <v>16626</v>
      </c>
      <c r="N8692" s="123">
        <v>18428</v>
      </c>
      <c r="O8692" s="124">
        <v>18910</v>
      </c>
      <c r="P8692" s="123">
        <v>19035</v>
      </c>
      <c r="Q8692" s="124">
        <v>18176</v>
      </c>
      <c r="R8692" s="123">
        <v>19737</v>
      </c>
      <c r="S8692" s="124">
        <v>20090</v>
      </c>
      <c r="T8692" s="123">
        <v>20451</v>
      </c>
      <c r="U8692" s="124">
        <v>19602</v>
      </c>
      <c r="V8692" s="123">
        <v>20858</v>
      </c>
      <c r="W8692" s="124">
        <v>21117</v>
      </c>
      <c r="X8692" s="123">
        <v>21442</v>
      </c>
      <c r="Y8692" s="124">
        <v>20711</v>
      </c>
      <c r="Z8692" s="123">
        <v>22094</v>
      </c>
      <c r="AA8692" s="124">
        <v>22256</v>
      </c>
      <c r="AB8692" s="123">
        <v>22500</v>
      </c>
      <c r="AC8692" s="124">
        <v>21774</v>
      </c>
      <c r="AD8692" s="123">
        <v>22915</v>
      </c>
      <c r="AE8692" s="125">
        <v>23194</v>
      </c>
      <c r="AF8692" s="126">
        <v>23345</v>
      </c>
    </row>
    <row r="8693" spans="2:32">
      <c r="B8693" s="127">
        <v>8655</v>
      </c>
      <c r="C8693" s="128">
        <v>8655</v>
      </c>
      <c r="D8693" s="129">
        <v>361</v>
      </c>
      <c r="E8693" s="130">
        <v>12</v>
      </c>
      <c r="F8693" s="131">
        <v>27</v>
      </c>
      <c r="G8693" s="132" t="s">
        <v>485</v>
      </c>
      <c r="H8693" s="133">
        <v>12</v>
      </c>
      <c r="I8693" s="128">
        <v>26</v>
      </c>
      <c r="J8693" s="129" t="s">
        <v>485</v>
      </c>
      <c r="K8693" s="134">
        <v>15</v>
      </c>
      <c r="L8693" s="108"/>
      <c r="M8693" s="81">
        <v>16660</v>
      </c>
      <c r="N8693" s="135">
        <v>18409</v>
      </c>
      <c r="O8693" s="136">
        <v>18885</v>
      </c>
      <c r="P8693" s="135">
        <v>19011</v>
      </c>
      <c r="Q8693" s="136">
        <v>18230</v>
      </c>
      <c r="R8693" s="135">
        <v>19697</v>
      </c>
      <c r="S8693" s="136">
        <v>20048</v>
      </c>
      <c r="T8693" s="135">
        <v>20408</v>
      </c>
      <c r="U8693" s="136">
        <v>19676</v>
      </c>
      <c r="V8693" s="135">
        <v>20808</v>
      </c>
      <c r="W8693" s="136">
        <v>21056</v>
      </c>
      <c r="X8693" s="135">
        <v>21368</v>
      </c>
      <c r="Y8693" s="136">
        <v>20764</v>
      </c>
      <c r="Z8693" s="135">
        <v>21999</v>
      </c>
      <c r="AA8693" s="136">
        <v>22151</v>
      </c>
      <c r="AB8693" s="135">
        <v>22387</v>
      </c>
      <c r="AC8693" s="136">
        <v>21809</v>
      </c>
      <c r="AD8693" s="135">
        <v>22792</v>
      </c>
      <c r="AE8693" s="137">
        <v>23066</v>
      </c>
      <c r="AF8693" s="138">
        <v>23214</v>
      </c>
    </row>
    <row r="8694" spans="2:32">
      <c r="B8694" s="114">
        <v>8656</v>
      </c>
      <c r="C8694" s="115">
        <v>8656</v>
      </c>
      <c r="D8694" s="116">
        <v>361</v>
      </c>
      <c r="E8694" s="117">
        <v>12</v>
      </c>
      <c r="F8694" s="118">
        <v>27</v>
      </c>
      <c r="G8694" s="119" t="s">
        <v>485</v>
      </c>
      <c r="H8694" s="120">
        <v>12</v>
      </c>
      <c r="I8694" s="115">
        <v>26</v>
      </c>
      <c r="J8694" s="116" t="s">
        <v>485</v>
      </c>
      <c r="K8694" s="121">
        <v>16</v>
      </c>
      <c r="L8694" s="108"/>
      <c r="M8694" s="122">
        <v>16725</v>
      </c>
      <c r="N8694" s="123">
        <v>18587</v>
      </c>
      <c r="O8694" s="124">
        <v>19073</v>
      </c>
      <c r="P8694" s="123">
        <v>19237</v>
      </c>
      <c r="Q8694" s="124">
        <v>18233</v>
      </c>
      <c r="R8694" s="123">
        <v>19891</v>
      </c>
      <c r="S8694" s="124">
        <v>20222</v>
      </c>
      <c r="T8694" s="123">
        <v>20589</v>
      </c>
      <c r="U8694" s="124">
        <v>19585</v>
      </c>
      <c r="V8694" s="123">
        <v>20996</v>
      </c>
      <c r="W8694" s="124">
        <v>21243</v>
      </c>
      <c r="X8694" s="123">
        <v>21549</v>
      </c>
      <c r="Y8694" s="124">
        <v>20600</v>
      </c>
      <c r="Z8694" s="123">
        <v>22180</v>
      </c>
      <c r="AA8694" s="124">
        <v>22315</v>
      </c>
      <c r="AB8694" s="123">
        <v>22540</v>
      </c>
      <c r="AC8694" s="124">
        <v>21602</v>
      </c>
      <c r="AD8694" s="123">
        <v>22925</v>
      </c>
      <c r="AE8694" s="125">
        <v>23193</v>
      </c>
      <c r="AF8694" s="126">
        <v>23337</v>
      </c>
    </row>
    <row r="8695" spans="2:32">
      <c r="B8695" s="127">
        <v>8657</v>
      </c>
      <c r="C8695" s="128">
        <v>8657</v>
      </c>
      <c r="D8695" s="129">
        <v>361</v>
      </c>
      <c r="E8695" s="130">
        <v>12</v>
      </c>
      <c r="F8695" s="131">
        <v>27</v>
      </c>
      <c r="G8695" s="132" t="s">
        <v>485</v>
      </c>
      <c r="H8695" s="133">
        <v>12</v>
      </c>
      <c r="I8695" s="128">
        <v>26</v>
      </c>
      <c r="J8695" s="129" t="s">
        <v>485</v>
      </c>
      <c r="K8695" s="134">
        <v>17</v>
      </c>
      <c r="L8695" s="108"/>
      <c r="M8695" s="81">
        <v>17470</v>
      </c>
      <c r="N8695" s="135">
        <v>19146</v>
      </c>
      <c r="O8695" s="136">
        <v>19716</v>
      </c>
      <c r="P8695" s="135">
        <v>19879</v>
      </c>
      <c r="Q8695" s="136">
        <v>19001</v>
      </c>
      <c r="R8695" s="135">
        <v>20515</v>
      </c>
      <c r="S8695" s="136">
        <v>20838</v>
      </c>
      <c r="T8695" s="135">
        <v>21203</v>
      </c>
      <c r="U8695" s="136">
        <v>20277</v>
      </c>
      <c r="V8695" s="135">
        <v>21616</v>
      </c>
      <c r="W8695" s="136">
        <v>21872</v>
      </c>
      <c r="X8695" s="135">
        <v>22104</v>
      </c>
      <c r="Y8695" s="136">
        <v>21411</v>
      </c>
      <c r="Z8695" s="135">
        <v>22742</v>
      </c>
      <c r="AA8695" s="136">
        <v>22880</v>
      </c>
      <c r="AB8695" s="135">
        <v>23107</v>
      </c>
      <c r="AC8695" s="136">
        <v>22442</v>
      </c>
      <c r="AD8695" s="135">
        <v>23494</v>
      </c>
      <c r="AE8695" s="137">
        <v>23748</v>
      </c>
      <c r="AF8695" s="138">
        <v>23893</v>
      </c>
    </row>
    <row r="8696" spans="2:32">
      <c r="B8696" s="114">
        <v>8658</v>
      </c>
      <c r="C8696" s="115">
        <v>8658</v>
      </c>
      <c r="D8696" s="116">
        <v>361</v>
      </c>
      <c r="E8696" s="117">
        <v>12</v>
      </c>
      <c r="F8696" s="118">
        <v>27</v>
      </c>
      <c r="G8696" s="119" t="s">
        <v>485</v>
      </c>
      <c r="H8696" s="120">
        <v>12</v>
      </c>
      <c r="I8696" s="115">
        <v>26</v>
      </c>
      <c r="J8696" s="116" t="s">
        <v>485</v>
      </c>
      <c r="K8696" s="121">
        <v>18</v>
      </c>
      <c r="L8696" s="108"/>
      <c r="M8696" s="122">
        <v>18363</v>
      </c>
      <c r="N8696" s="123">
        <v>19911</v>
      </c>
      <c r="O8696" s="124">
        <v>20501</v>
      </c>
      <c r="P8696" s="123">
        <v>20638</v>
      </c>
      <c r="Q8696" s="124">
        <v>19934</v>
      </c>
      <c r="R8696" s="123">
        <v>21220</v>
      </c>
      <c r="S8696" s="124">
        <v>21518</v>
      </c>
      <c r="T8696" s="123">
        <v>21794</v>
      </c>
      <c r="U8696" s="124">
        <v>21327</v>
      </c>
      <c r="V8696" s="123">
        <v>22304</v>
      </c>
      <c r="W8696" s="124">
        <v>22526</v>
      </c>
      <c r="X8696" s="123">
        <v>22874</v>
      </c>
      <c r="Y8696" s="124">
        <v>22592</v>
      </c>
      <c r="Z8696" s="123">
        <v>23559</v>
      </c>
      <c r="AA8696" s="124">
        <v>23730</v>
      </c>
      <c r="AB8696" s="123">
        <v>23986</v>
      </c>
      <c r="AC8696" s="124">
        <v>23742</v>
      </c>
      <c r="AD8696" s="123">
        <v>24382</v>
      </c>
      <c r="AE8696" s="125">
        <v>24644</v>
      </c>
      <c r="AF8696" s="126">
        <v>24793</v>
      </c>
    </row>
    <row r="8697" spans="2:32">
      <c r="B8697" s="127">
        <v>8659</v>
      </c>
      <c r="C8697" s="128">
        <v>8659</v>
      </c>
      <c r="D8697" s="129">
        <v>361</v>
      </c>
      <c r="E8697" s="130">
        <v>12</v>
      </c>
      <c r="F8697" s="131">
        <v>27</v>
      </c>
      <c r="G8697" s="132" t="s">
        <v>485</v>
      </c>
      <c r="H8697" s="133">
        <v>12</v>
      </c>
      <c r="I8697" s="128">
        <v>26</v>
      </c>
      <c r="J8697" s="129" t="s">
        <v>485</v>
      </c>
      <c r="K8697" s="134">
        <v>19</v>
      </c>
      <c r="L8697" s="108"/>
      <c r="M8697" s="81">
        <v>18285</v>
      </c>
      <c r="N8697" s="135">
        <v>19745</v>
      </c>
      <c r="O8697" s="136">
        <v>20278</v>
      </c>
      <c r="P8697" s="135">
        <v>20512</v>
      </c>
      <c r="Q8697" s="136">
        <v>19949</v>
      </c>
      <c r="R8697" s="135">
        <v>21047</v>
      </c>
      <c r="S8697" s="136">
        <v>21449</v>
      </c>
      <c r="T8697" s="135">
        <v>21758</v>
      </c>
      <c r="U8697" s="136">
        <v>21453</v>
      </c>
      <c r="V8697" s="135">
        <v>22382</v>
      </c>
      <c r="W8697" s="136">
        <v>22683</v>
      </c>
      <c r="X8697" s="135">
        <v>23103</v>
      </c>
      <c r="Y8697" s="136">
        <v>23012</v>
      </c>
      <c r="Z8697" s="135">
        <v>23912</v>
      </c>
      <c r="AA8697" s="136">
        <v>24125</v>
      </c>
      <c r="AB8697" s="135">
        <v>24429</v>
      </c>
      <c r="AC8697" s="136">
        <v>24352</v>
      </c>
      <c r="AD8697" s="135">
        <v>24874</v>
      </c>
      <c r="AE8697" s="137">
        <v>25139</v>
      </c>
      <c r="AF8697" s="138">
        <v>25297</v>
      </c>
    </row>
    <row r="8698" spans="2:32">
      <c r="B8698" s="114">
        <v>8660</v>
      </c>
      <c r="C8698" s="115">
        <v>8660</v>
      </c>
      <c r="D8698" s="116">
        <v>361</v>
      </c>
      <c r="E8698" s="117">
        <v>12</v>
      </c>
      <c r="F8698" s="118">
        <v>27</v>
      </c>
      <c r="G8698" s="119" t="s">
        <v>485</v>
      </c>
      <c r="H8698" s="120">
        <v>12</v>
      </c>
      <c r="I8698" s="115">
        <v>26</v>
      </c>
      <c r="J8698" s="116" t="s">
        <v>485</v>
      </c>
      <c r="K8698" s="121">
        <v>20</v>
      </c>
      <c r="L8698" s="108"/>
      <c r="M8698" s="122">
        <v>17982</v>
      </c>
      <c r="N8698" s="123">
        <v>19547</v>
      </c>
      <c r="O8698" s="124">
        <v>20130</v>
      </c>
      <c r="P8698" s="123">
        <v>20321</v>
      </c>
      <c r="Q8698" s="124">
        <v>19867</v>
      </c>
      <c r="R8698" s="123">
        <v>21008</v>
      </c>
      <c r="S8698" s="124">
        <v>21376</v>
      </c>
      <c r="T8698" s="123">
        <v>21821</v>
      </c>
      <c r="U8698" s="124">
        <v>21583</v>
      </c>
      <c r="V8698" s="123">
        <v>22523</v>
      </c>
      <c r="W8698" s="124">
        <v>22996</v>
      </c>
      <c r="X8698" s="123">
        <v>23504</v>
      </c>
      <c r="Y8698" s="124">
        <v>23490</v>
      </c>
      <c r="Z8698" s="123">
        <v>24464</v>
      </c>
      <c r="AA8698" s="124">
        <v>24740</v>
      </c>
      <c r="AB8698" s="123">
        <v>25092</v>
      </c>
      <c r="AC8698" s="124">
        <v>25043</v>
      </c>
      <c r="AD8698" s="123">
        <v>25602</v>
      </c>
      <c r="AE8698" s="125">
        <v>25878</v>
      </c>
      <c r="AF8698" s="126">
        <v>26044</v>
      </c>
    </row>
    <row r="8699" spans="2:32">
      <c r="B8699" s="127">
        <v>8661</v>
      </c>
      <c r="C8699" s="128">
        <v>8661</v>
      </c>
      <c r="D8699" s="129">
        <v>361</v>
      </c>
      <c r="E8699" s="130">
        <v>12</v>
      </c>
      <c r="F8699" s="131">
        <v>27</v>
      </c>
      <c r="G8699" s="132" t="s">
        <v>485</v>
      </c>
      <c r="H8699" s="133">
        <v>12</v>
      </c>
      <c r="I8699" s="128">
        <v>26</v>
      </c>
      <c r="J8699" s="129" t="s">
        <v>485</v>
      </c>
      <c r="K8699" s="134">
        <v>21</v>
      </c>
      <c r="L8699" s="108"/>
      <c r="M8699" s="81">
        <v>17740</v>
      </c>
      <c r="N8699" s="135">
        <v>19357</v>
      </c>
      <c r="O8699" s="136">
        <v>19951</v>
      </c>
      <c r="P8699" s="135">
        <v>20178</v>
      </c>
      <c r="Q8699" s="136">
        <v>19759</v>
      </c>
      <c r="R8699" s="135">
        <v>20958</v>
      </c>
      <c r="S8699" s="136">
        <v>21387</v>
      </c>
      <c r="T8699" s="135">
        <v>21907</v>
      </c>
      <c r="U8699" s="136">
        <v>21759</v>
      </c>
      <c r="V8699" s="135">
        <v>22787</v>
      </c>
      <c r="W8699" s="136">
        <v>23357</v>
      </c>
      <c r="X8699" s="135">
        <v>23961</v>
      </c>
      <c r="Y8699" s="136">
        <v>24064</v>
      </c>
      <c r="Z8699" s="135">
        <v>25091</v>
      </c>
      <c r="AA8699" s="136">
        <v>25435</v>
      </c>
      <c r="AB8699" s="135">
        <v>25836</v>
      </c>
      <c r="AC8699" s="136">
        <v>25873</v>
      </c>
      <c r="AD8699" s="135">
        <v>26434</v>
      </c>
      <c r="AE8699" s="137">
        <v>26731</v>
      </c>
      <c r="AF8699" s="138">
        <v>26906</v>
      </c>
    </row>
    <row r="8700" spans="2:32">
      <c r="B8700" s="114">
        <v>8662</v>
      </c>
      <c r="C8700" s="115">
        <v>8662</v>
      </c>
      <c r="D8700" s="116">
        <v>361</v>
      </c>
      <c r="E8700" s="117">
        <v>12</v>
      </c>
      <c r="F8700" s="118">
        <v>27</v>
      </c>
      <c r="G8700" s="119" t="s">
        <v>485</v>
      </c>
      <c r="H8700" s="120">
        <v>12</v>
      </c>
      <c r="I8700" s="115">
        <v>26</v>
      </c>
      <c r="J8700" s="116" t="s">
        <v>485</v>
      </c>
      <c r="K8700" s="121">
        <v>22</v>
      </c>
      <c r="L8700" s="108"/>
      <c r="M8700" s="122">
        <v>17252</v>
      </c>
      <c r="N8700" s="123">
        <v>18745</v>
      </c>
      <c r="O8700" s="124">
        <v>19369</v>
      </c>
      <c r="P8700" s="123">
        <v>19628</v>
      </c>
      <c r="Q8700" s="124">
        <v>19377</v>
      </c>
      <c r="R8700" s="123">
        <v>20488</v>
      </c>
      <c r="S8700" s="124">
        <v>20968</v>
      </c>
      <c r="T8700" s="123">
        <v>21544</v>
      </c>
      <c r="U8700" s="124">
        <v>21616</v>
      </c>
      <c r="V8700" s="123">
        <v>22548</v>
      </c>
      <c r="W8700" s="124">
        <v>23174</v>
      </c>
      <c r="X8700" s="123">
        <v>23839</v>
      </c>
      <c r="Y8700" s="124">
        <v>24159</v>
      </c>
      <c r="Z8700" s="123">
        <v>25082</v>
      </c>
      <c r="AA8700" s="124">
        <v>25460</v>
      </c>
      <c r="AB8700" s="123">
        <v>25895</v>
      </c>
      <c r="AC8700" s="124">
        <v>26111</v>
      </c>
      <c r="AD8700" s="123">
        <v>26544</v>
      </c>
      <c r="AE8700" s="125">
        <v>26854</v>
      </c>
      <c r="AF8700" s="126">
        <v>27035</v>
      </c>
    </row>
    <row r="8701" spans="2:32">
      <c r="B8701" s="127">
        <v>8663</v>
      </c>
      <c r="C8701" s="128">
        <v>8663</v>
      </c>
      <c r="D8701" s="129">
        <v>361</v>
      </c>
      <c r="E8701" s="130">
        <v>12</v>
      </c>
      <c r="F8701" s="131">
        <v>27</v>
      </c>
      <c r="G8701" s="132" t="s">
        <v>485</v>
      </c>
      <c r="H8701" s="133">
        <v>12</v>
      </c>
      <c r="I8701" s="128">
        <v>26</v>
      </c>
      <c r="J8701" s="129" t="s">
        <v>485</v>
      </c>
      <c r="K8701" s="134">
        <v>23</v>
      </c>
      <c r="L8701" s="108"/>
      <c r="M8701" s="81">
        <v>16532</v>
      </c>
      <c r="N8701" s="135">
        <v>17839</v>
      </c>
      <c r="O8701" s="136">
        <v>18517</v>
      </c>
      <c r="P8701" s="135">
        <v>18806</v>
      </c>
      <c r="Q8701" s="136">
        <v>18761</v>
      </c>
      <c r="R8701" s="135">
        <v>19745</v>
      </c>
      <c r="S8701" s="136">
        <v>20274</v>
      </c>
      <c r="T8701" s="135">
        <v>20900</v>
      </c>
      <c r="U8701" s="136">
        <v>21168</v>
      </c>
      <c r="V8701" s="135">
        <v>22000</v>
      </c>
      <c r="W8701" s="136">
        <v>22655</v>
      </c>
      <c r="X8701" s="135">
        <v>23334</v>
      </c>
      <c r="Y8701" s="136">
        <v>23874</v>
      </c>
      <c r="Z8701" s="135">
        <v>24644</v>
      </c>
      <c r="AA8701" s="136">
        <v>25039</v>
      </c>
      <c r="AB8701" s="135">
        <v>25503</v>
      </c>
      <c r="AC8701" s="136">
        <v>25921</v>
      </c>
      <c r="AD8701" s="135">
        <v>26182</v>
      </c>
      <c r="AE8701" s="137">
        <v>26507</v>
      </c>
      <c r="AF8701" s="138">
        <v>26700</v>
      </c>
    </row>
    <row r="8702" spans="2:32">
      <c r="B8702" s="114">
        <v>8664</v>
      </c>
      <c r="C8702" s="115">
        <v>8664</v>
      </c>
      <c r="D8702" s="116">
        <v>361</v>
      </c>
      <c r="E8702" s="117">
        <v>12</v>
      </c>
      <c r="F8702" s="118">
        <v>27</v>
      </c>
      <c r="G8702" s="119" t="s">
        <v>485</v>
      </c>
      <c r="H8702" s="120">
        <v>12</v>
      </c>
      <c r="I8702" s="115">
        <v>26</v>
      </c>
      <c r="J8702" s="116" t="s">
        <v>485</v>
      </c>
      <c r="K8702" s="121">
        <v>24</v>
      </c>
      <c r="L8702" s="108"/>
      <c r="M8702" s="122">
        <v>15667</v>
      </c>
      <c r="N8702" s="123">
        <v>16637</v>
      </c>
      <c r="O8702" s="124">
        <v>17329</v>
      </c>
      <c r="P8702" s="123">
        <v>17782</v>
      </c>
      <c r="Q8702" s="124">
        <v>17979</v>
      </c>
      <c r="R8702" s="123">
        <v>18800</v>
      </c>
      <c r="S8702" s="124">
        <v>19375</v>
      </c>
      <c r="T8702" s="123">
        <v>19903</v>
      </c>
      <c r="U8702" s="124">
        <v>20465</v>
      </c>
      <c r="V8702" s="123">
        <v>21228</v>
      </c>
      <c r="W8702" s="124">
        <v>21872</v>
      </c>
      <c r="X8702" s="123">
        <v>22581</v>
      </c>
      <c r="Y8702" s="124">
        <v>23362</v>
      </c>
      <c r="Z8702" s="123">
        <v>23796</v>
      </c>
      <c r="AA8702" s="124">
        <v>24328</v>
      </c>
      <c r="AB8702" s="123">
        <v>24804</v>
      </c>
      <c r="AC8702" s="124">
        <v>25455</v>
      </c>
      <c r="AD8702" s="123">
        <v>25505</v>
      </c>
      <c r="AE8702" s="125">
        <v>25716</v>
      </c>
      <c r="AF8702" s="126">
        <v>25920</v>
      </c>
    </row>
    <row r="8703" spans="2:32">
      <c r="B8703" s="127">
        <v>8665</v>
      </c>
      <c r="C8703" s="128">
        <v>8665</v>
      </c>
      <c r="D8703" s="129">
        <v>362</v>
      </c>
      <c r="E8703" s="130">
        <v>12</v>
      </c>
      <c r="F8703" s="131">
        <v>28</v>
      </c>
      <c r="G8703" s="132" t="s">
        <v>485</v>
      </c>
      <c r="H8703" s="133">
        <v>12</v>
      </c>
      <c r="I8703" s="128">
        <v>27</v>
      </c>
      <c r="J8703" s="129" t="s">
        <v>485</v>
      </c>
      <c r="K8703" s="134">
        <v>1</v>
      </c>
      <c r="L8703" s="108"/>
      <c r="M8703" s="81">
        <v>15774</v>
      </c>
      <c r="N8703" s="135">
        <v>16006</v>
      </c>
      <c r="O8703" s="136">
        <v>16669</v>
      </c>
      <c r="P8703" s="135">
        <v>17080</v>
      </c>
      <c r="Q8703" s="136">
        <v>18004</v>
      </c>
      <c r="R8703" s="135">
        <v>18066</v>
      </c>
      <c r="S8703" s="136">
        <v>18581</v>
      </c>
      <c r="T8703" s="135">
        <v>19074</v>
      </c>
      <c r="U8703" s="136">
        <v>20418</v>
      </c>
      <c r="V8703" s="135">
        <v>20232</v>
      </c>
      <c r="W8703" s="136">
        <v>20788</v>
      </c>
      <c r="X8703" s="135">
        <v>21396</v>
      </c>
      <c r="Y8703" s="136">
        <v>23132</v>
      </c>
      <c r="Z8703" s="135">
        <v>22430</v>
      </c>
      <c r="AA8703" s="136">
        <v>22902</v>
      </c>
      <c r="AB8703" s="135">
        <v>23304</v>
      </c>
      <c r="AC8703" s="136">
        <v>25115</v>
      </c>
      <c r="AD8703" s="135">
        <v>23929</v>
      </c>
      <c r="AE8703" s="137">
        <v>24130</v>
      </c>
      <c r="AF8703" s="138">
        <v>24303</v>
      </c>
    </row>
    <row r="8704" spans="2:32">
      <c r="B8704" s="114">
        <v>8666</v>
      </c>
      <c r="C8704" s="115">
        <v>8666</v>
      </c>
      <c r="D8704" s="116">
        <v>362</v>
      </c>
      <c r="E8704" s="117">
        <v>12</v>
      </c>
      <c r="F8704" s="118">
        <v>28</v>
      </c>
      <c r="G8704" s="119" t="s">
        <v>485</v>
      </c>
      <c r="H8704" s="120">
        <v>12</v>
      </c>
      <c r="I8704" s="115">
        <v>27</v>
      </c>
      <c r="J8704" s="116" t="s">
        <v>485</v>
      </c>
      <c r="K8704" s="121">
        <v>2</v>
      </c>
      <c r="L8704" s="108"/>
      <c r="M8704" s="122">
        <v>15300</v>
      </c>
      <c r="N8704" s="123">
        <v>15543</v>
      </c>
      <c r="O8704" s="124">
        <v>16211</v>
      </c>
      <c r="P8704" s="123">
        <v>16651</v>
      </c>
      <c r="Q8704" s="124">
        <v>17568</v>
      </c>
      <c r="R8704" s="123">
        <v>17655</v>
      </c>
      <c r="S8704" s="124">
        <v>18204</v>
      </c>
      <c r="T8704" s="123">
        <v>18708</v>
      </c>
      <c r="U8704" s="124">
        <v>20012</v>
      </c>
      <c r="V8704" s="123">
        <v>19876</v>
      </c>
      <c r="W8704" s="124">
        <v>20413</v>
      </c>
      <c r="X8704" s="123">
        <v>21003</v>
      </c>
      <c r="Y8704" s="124">
        <v>22656</v>
      </c>
      <c r="Z8704" s="123">
        <v>22005</v>
      </c>
      <c r="AA8704" s="124">
        <v>22462</v>
      </c>
      <c r="AB8704" s="123">
        <v>22853</v>
      </c>
      <c r="AC8704" s="124">
        <v>24575</v>
      </c>
      <c r="AD8704" s="123">
        <v>23462</v>
      </c>
      <c r="AE8704" s="125">
        <v>23659</v>
      </c>
      <c r="AF8704" s="126">
        <v>23828</v>
      </c>
    </row>
    <row r="8705" spans="2:32">
      <c r="B8705" s="127">
        <v>8667</v>
      </c>
      <c r="C8705" s="128">
        <v>8667</v>
      </c>
      <c r="D8705" s="129">
        <v>362</v>
      </c>
      <c r="E8705" s="130">
        <v>12</v>
      </c>
      <c r="F8705" s="131">
        <v>28</v>
      </c>
      <c r="G8705" s="132" t="s">
        <v>485</v>
      </c>
      <c r="H8705" s="133">
        <v>12</v>
      </c>
      <c r="I8705" s="128">
        <v>27</v>
      </c>
      <c r="J8705" s="129" t="s">
        <v>485</v>
      </c>
      <c r="K8705" s="134">
        <v>3</v>
      </c>
      <c r="L8705" s="108"/>
      <c r="M8705" s="81">
        <v>15044</v>
      </c>
      <c r="N8705" s="135">
        <v>15313</v>
      </c>
      <c r="O8705" s="136">
        <v>16017</v>
      </c>
      <c r="P8705" s="135">
        <v>16481</v>
      </c>
      <c r="Q8705" s="136">
        <v>17365</v>
      </c>
      <c r="R8705" s="135">
        <v>17529</v>
      </c>
      <c r="S8705" s="136">
        <v>18100</v>
      </c>
      <c r="T8705" s="135">
        <v>18616</v>
      </c>
      <c r="U8705" s="136">
        <v>19849</v>
      </c>
      <c r="V8705" s="135">
        <v>19793</v>
      </c>
      <c r="W8705" s="136">
        <v>20309</v>
      </c>
      <c r="X8705" s="135">
        <v>20879</v>
      </c>
      <c r="Y8705" s="136">
        <v>22404</v>
      </c>
      <c r="Z8705" s="135">
        <v>21844</v>
      </c>
      <c r="AA8705" s="136">
        <v>22287</v>
      </c>
      <c r="AB8705" s="135">
        <v>22664</v>
      </c>
      <c r="AC8705" s="136">
        <v>24249</v>
      </c>
      <c r="AD8705" s="135">
        <v>23257</v>
      </c>
      <c r="AE8705" s="137">
        <v>23450</v>
      </c>
      <c r="AF8705" s="138">
        <v>23618</v>
      </c>
    </row>
    <row r="8706" spans="2:32">
      <c r="B8706" s="114">
        <v>8668</v>
      </c>
      <c r="C8706" s="115">
        <v>8668</v>
      </c>
      <c r="D8706" s="116">
        <v>362</v>
      </c>
      <c r="E8706" s="117">
        <v>12</v>
      </c>
      <c r="F8706" s="118">
        <v>28</v>
      </c>
      <c r="G8706" s="119" t="s">
        <v>485</v>
      </c>
      <c r="H8706" s="120">
        <v>12</v>
      </c>
      <c r="I8706" s="115">
        <v>27</v>
      </c>
      <c r="J8706" s="116" t="s">
        <v>485</v>
      </c>
      <c r="K8706" s="121">
        <v>4</v>
      </c>
      <c r="L8706" s="108"/>
      <c r="M8706" s="122">
        <v>14965</v>
      </c>
      <c r="N8706" s="123">
        <v>15223</v>
      </c>
      <c r="O8706" s="124">
        <v>15920</v>
      </c>
      <c r="P8706" s="123">
        <v>16378</v>
      </c>
      <c r="Q8706" s="124">
        <v>17263</v>
      </c>
      <c r="R8706" s="123">
        <v>17414</v>
      </c>
      <c r="S8706" s="124">
        <v>17968</v>
      </c>
      <c r="T8706" s="123">
        <v>18458</v>
      </c>
      <c r="U8706" s="124">
        <v>19621</v>
      </c>
      <c r="V8706" s="123">
        <v>19554</v>
      </c>
      <c r="W8706" s="124">
        <v>20016</v>
      </c>
      <c r="X8706" s="123">
        <v>20534</v>
      </c>
      <c r="Y8706" s="124">
        <v>21928</v>
      </c>
      <c r="Z8706" s="123">
        <v>21405</v>
      </c>
      <c r="AA8706" s="124">
        <v>21810</v>
      </c>
      <c r="AB8706" s="123">
        <v>22155</v>
      </c>
      <c r="AC8706" s="124">
        <v>23598</v>
      </c>
      <c r="AD8706" s="123">
        <v>22704</v>
      </c>
      <c r="AE8706" s="125">
        <v>22886</v>
      </c>
      <c r="AF8706" s="126">
        <v>23046</v>
      </c>
    </row>
    <row r="8707" spans="2:32">
      <c r="B8707" s="127">
        <v>8669</v>
      </c>
      <c r="C8707" s="128">
        <v>8669</v>
      </c>
      <c r="D8707" s="129">
        <v>362</v>
      </c>
      <c r="E8707" s="130">
        <v>12</v>
      </c>
      <c r="F8707" s="131">
        <v>28</v>
      </c>
      <c r="G8707" s="132" t="s">
        <v>485</v>
      </c>
      <c r="H8707" s="133">
        <v>12</v>
      </c>
      <c r="I8707" s="128">
        <v>27</v>
      </c>
      <c r="J8707" s="129" t="s">
        <v>485</v>
      </c>
      <c r="K8707" s="134">
        <v>5</v>
      </c>
      <c r="L8707" s="108"/>
      <c r="M8707" s="81">
        <v>15010</v>
      </c>
      <c r="N8707" s="135">
        <v>15276</v>
      </c>
      <c r="O8707" s="136">
        <v>15981</v>
      </c>
      <c r="P8707" s="135">
        <v>16433</v>
      </c>
      <c r="Q8707" s="136">
        <v>17297</v>
      </c>
      <c r="R8707" s="135">
        <v>17442</v>
      </c>
      <c r="S8707" s="136">
        <v>17973</v>
      </c>
      <c r="T8707" s="135">
        <v>18470</v>
      </c>
      <c r="U8707" s="136">
        <v>19437</v>
      </c>
      <c r="V8707" s="135">
        <v>19419</v>
      </c>
      <c r="W8707" s="136">
        <v>19861</v>
      </c>
      <c r="X8707" s="135">
        <v>20272</v>
      </c>
      <c r="Y8707" s="136">
        <v>21486</v>
      </c>
      <c r="Z8707" s="135">
        <v>21033</v>
      </c>
      <c r="AA8707" s="136">
        <v>21393</v>
      </c>
      <c r="AB8707" s="135">
        <v>21700</v>
      </c>
      <c r="AC8707" s="136">
        <v>22949</v>
      </c>
      <c r="AD8707" s="135">
        <v>22197</v>
      </c>
      <c r="AE8707" s="137">
        <v>22365</v>
      </c>
      <c r="AF8707" s="138">
        <v>22517</v>
      </c>
    </row>
    <row r="8708" spans="2:32">
      <c r="B8708" s="114">
        <v>8670</v>
      </c>
      <c r="C8708" s="115">
        <v>8670</v>
      </c>
      <c r="D8708" s="116">
        <v>362</v>
      </c>
      <c r="E8708" s="117">
        <v>12</v>
      </c>
      <c r="F8708" s="118">
        <v>28</v>
      </c>
      <c r="G8708" s="119" t="s">
        <v>485</v>
      </c>
      <c r="H8708" s="120">
        <v>12</v>
      </c>
      <c r="I8708" s="115">
        <v>27</v>
      </c>
      <c r="J8708" s="116" t="s">
        <v>485</v>
      </c>
      <c r="K8708" s="121">
        <v>6</v>
      </c>
      <c r="L8708" s="108"/>
      <c r="M8708" s="122">
        <v>15387</v>
      </c>
      <c r="N8708" s="123">
        <v>15645</v>
      </c>
      <c r="O8708" s="124">
        <v>16362</v>
      </c>
      <c r="P8708" s="123">
        <v>16862</v>
      </c>
      <c r="Q8708" s="124">
        <v>17645</v>
      </c>
      <c r="R8708" s="123">
        <v>17795</v>
      </c>
      <c r="S8708" s="124">
        <v>18340</v>
      </c>
      <c r="T8708" s="123">
        <v>18800</v>
      </c>
      <c r="U8708" s="124">
        <v>19534</v>
      </c>
      <c r="V8708" s="123">
        <v>19625</v>
      </c>
      <c r="W8708" s="124">
        <v>20007</v>
      </c>
      <c r="X8708" s="123">
        <v>20298</v>
      </c>
      <c r="Y8708" s="124">
        <v>21307</v>
      </c>
      <c r="Z8708" s="123">
        <v>20942</v>
      </c>
      <c r="AA8708" s="124">
        <v>21254</v>
      </c>
      <c r="AB8708" s="123">
        <v>21521</v>
      </c>
      <c r="AC8708" s="124">
        <v>22552</v>
      </c>
      <c r="AD8708" s="123">
        <v>21963</v>
      </c>
      <c r="AE8708" s="125">
        <v>22116</v>
      </c>
      <c r="AF8708" s="126">
        <v>22261</v>
      </c>
    </row>
    <row r="8709" spans="2:32">
      <c r="B8709" s="127">
        <v>8671</v>
      </c>
      <c r="C8709" s="128">
        <v>8671</v>
      </c>
      <c r="D8709" s="129">
        <v>362</v>
      </c>
      <c r="E8709" s="130">
        <v>12</v>
      </c>
      <c r="F8709" s="131">
        <v>28</v>
      </c>
      <c r="G8709" s="132" t="s">
        <v>485</v>
      </c>
      <c r="H8709" s="133">
        <v>12</v>
      </c>
      <c r="I8709" s="128">
        <v>27</v>
      </c>
      <c r="J8709" s="129" t="s">
        <v>485</v>
      </c>
      <c r="K8709" s="134">
        <v>7</v>
      </c>
      <c r="L8709" s="108"/>
      <c r="M8709" s="81">
        <v>16232</v>
      </c>
      <c r="N8709" s="135">
        <v>16528</v>
      </c>
      <c r="O8709" s="136">
        <v>17191</v>
      </c>
      <c r="P8709" s="135">
        <v>17746</v>
      </c>
      <c r="Q8709" s="136">
        <v>18303</v>
      </c>
      <c r="R8709" s="135">
        <v>18593</v>
      </c>
      <c r="S8709" s="136">
        <v>19160</v>
      </c>
      <c r="T8709" s="135">
        <v>19529</v>
      </c>
      <c r="U8709" s="136">
        <v>20021</v>
      </c>
      <c r="V8709" s="135">
        <v>20315</v>
      </c>
      <c r="W8709" s="136">
        <v>20592</v>
      </c>
      <c r="X8709" s="135">
        <v>20875</v>
      </c>
      <c r="Y8709" s="136">
        <v>21455</v>
      </c>
      <c r="Z8709" s="135">
        <v>21430</v>
      </c>
      <c r="AA8709" s="136">
        <v>21706</v>
      </c>
      <c r="AB8709" s="135">
        <v>21942</v>
      </c>
      <c r="AC8709" s="136">
        <v>22534</v>
      </c>
      <c r="AD8709" s="135">
        <v>22342</v>
      </c>
      <c r="AE8709" s="137">
        <v>22486</v>
      </c>
      <c r="AF8709" s="138">
        <v>22626</v>
      </c>
    </row>
    <row r="8710" spans="2:32">
      <c r="B8710" s="114">
        <v>8672</v>
      </c>
      <c r="C8710" s="115">
        <v>8672</v>
      </c>
      <c r="D8710" s="116">
        <v>362</v>
      </c>
      <c r="E8710" s="117">
        <v>12</v>
      </c>
      <c r="F8710" s="118">
        <v>28</v>
      </c>
      <c r="G8710" s="119" t="s">
        <v>485</v>
      </c>
      <c r="H8710" s="120">
        <v>12</v>
      </c>
      <c r="I8710" s="115">
        <v>27</v>
      </c>
      <c r="J8710" s="116" t="s">
        <v>485</v>
      </c>
      <c r="K8710" s="121">
        <v>8</v>
      </c>
      <c r="L8710" s="108"/>
      <c r="M8710" s="122">
        <v>17182</v>
      </c>
      <c r="N8710" s="123">
        <v>17707</v>
      </c>
      <c r="O8710" s="124">
        <v>18222</v>
      </c>
      <c r="P8710" s="123">
        <v>18722</v>
      </c>
      <c r="Q8710" s="124">
        <v>19099</v>
      </c>
      <c r="R8710" s="123">
        <v>19588</v>
      </c>
      <c r="S8710" s="124">
        <v>20216</v>
      </c>
      <c r="T8710" s="123">
        <v>20560</v>
      </c>
      <c r="U8710" s="124">
        <v>20713</v>
      </c>
      <c r="V8710" s="123">
        <v>21161</v>
      </c>
      <c r="W8710" s="124">
        <v>21408</v>
      </c>
      <c r="X8710" s="123">
        <v>21715</v>
      </c>
      <c r="Y8710" s="124">
        <v>22040</v>
      </c>
      <c r="Z8710" s="123">
        <v>22222</v>
      </c>
      <c r="AA8710" s="124">
        <v>22478</v>
      </c>
      <c r="AB8710" s="123">
        <v>22696</v>
      </c>
      <c r="AC8710" s="124">
        <v>22897</v>
      </c>
      <c r="AD8710" s="123">
        <v>23201</v>
      </c>
      <c r="AE8710" s="125">
        <v>23331</v>
      </c>
      <c r="AF8710" s="126">
        <v>23347</v>
      </c>
    </row>
    <row r="8711" spans="2:32">
      <c r="B8711" s="127">
        <v>8673</v>
      </c>
      <c r="C8711" s="128">
        <v>8673</v>
      </c>
      <c r="D8711" s="129">
        <v>362</v>
      </c>
      <c r="E8711" s="130">
        <v>12</v>
      </c>
      <c r="F8711" s="131">
        <v>28</v>
      </c>
      <c r="G8711" s="132" t="s">
        <v>485</v>
      </c>
      <c r="H8711" s="133">
        <v>12</v>
      </c>
      <c r="I8711" s="128">
        <v>27</v>
      </c>
      <c r="J8711" s="129" t="s">
        <v>485</v>
      </c>
      <c r="K8711" s="134">
        <v>9</v>
      </c>
      <c r="L8711" s="108"/>
      <c r="M8711" s="81">
        <v>17632</v>
      </c>
      <c r="N8711" s="135">
        <v>18125</v>
      </c>
      <c r="O8711" s="136">
        <v>18668</v>
      </c>
      <c r="P8711" s="135">
        <v>19108</v>
      </c>
      <c r="Q8711" s="136">
        <v>19587</v>
      </c>
      <c r="R8711" s="135">
        <v>20016</v>
      </c>
      <c r="S8711" s="136">
        <v>20583</v>
      </c>
      <c r="T8711" s="135">
        <v>20916</v>
      </c>
      <c r="U8711" s="136">
        <v>21192</v>
      </c>
      <c r="V8711" s="135">
        <v>21486</v>
      </c>
      <c r="W8711" s="136">
        <v>21716</v>
      </c>
      <c r="X8711" s="135">
        <v>22007</v>
      </c>
      <c r="Y8711" s="136">
        <v>22461</v>
      </c>
      <c r="Z8711" s="135">
        <v>22490</v>
      </c>
      <c r="AA8711" s="136">
        <v>22736</v>
      </c>
      <c r="AB8711" s="135">
        <v>22945</v>
      </c>
      <c r="AC8711" s="136">
        <v>23298</v>
      </c>
      <c r="AD8711" s="135">
        <v>23438</v>
      </c>
      <c r="AE8711" s="137">
        <v>23563</v>
      </c>
      <c r="AF8711" s="138">
        <v>23577</v>
      </c>
    </row>
    <row r="8712" spans="2:32">
      <c r="B8712" s="114">
        <v>8674</v>
      </c>
      <c r="C8712" s="115">
        <v>8674</v>
      </c>
      <c r="D8712" s="116">
        <v>362</v>
      </c>
      <c r="E8712" s="117">
        <v>12</v>
      </c>
      <c r="F8712" s="118">
        <v>28</v>
      </c>
      <c r="G8712" s="119" t="s">
        <v>485</v>
      </c>
      <c r="H8712" s="120">
        <v>12</v>
      </c>
      <c r="I8712" s="115">
        <v>27</v>
      </c>
      <c r="J8712" s="116" t="s">
        <v>485</v>
      </c>
      <c r="K8712" s="121">
        <v>10</v>
      </c>
      <c r="L8712" s="108"/>
      <c r="M8712" s="122">
        <v>17908</v>
      </c>
      <c r="N8712" s="123">
        <v>18417</v>
      </c>
      <c r="O8712" s="124">
        <v>18961</v>
      </c>
      <c r="P8712" s="123">
        <v>19398</v>
      </c>
      <c r="Q8712" s="124">
        <v>19914</v>
      </c>
      <c r="R8712" s="123">
        <v>20298</v>
      </c>
      <c r="S8712" s="124">
        <v>20861</v>
      </c>
      <c r="T8712" s="123">
        <v>21193</v>
      </c>
      <c r="U8712" s="124">
        <v>21562</v>
      </c>
      <c r="V8712" s="123">
        <v>21771</v>
      </c>
      <c r="W8712" s="124">
        <v>22018</v>
      </c>
      <c r="X8712" s="123">
        <v>22321</v>
      </c>
      <c r="Y8712" s="124">
        <v>22911</v>
      </c>
      <c r="Z8712" s="123">
        <v>22826</v>
      </c>
      <c r="AA8712" s="124">
        <v>23082</v>
      </c>
      <c r="AB8712" s="123">
        <v>23299</v>
      </c>
      <c r="AC8712" s="124">
        <v>23801</v>
      </c>
      <c r="AD8712" s="123">
        <v>23797</v>
      </c>
      <c r="AE8712" s="125">
        <v>23921</v>
      </c>
      <c r="AF8712" s="126">
        <v>23937</v>
      </c>
    </row>
    <row r="8713" spans="2:32">
      <c r="B8713" s="127">
        <v>8675</v>
      </c>
      <c r="C8713" s="128">
        <v>8675</v>
      </c>
      <c r="D8713" s="129">
        <v>362</v>
      </c>
      <c r="E8713" s="130">
        <v>12</v>
      </c>
      <c r="F8713" s="131">
        <v>28</v>
      </c>
      <c r="G8713" s="132" t="s">
        <v>485</v>
      </c>
      <c r="H8713" s="133">
        <v>12</v>
      </c>
      <c r="I8713" s="128">
        <v>27</v>
      </c>
      <c r="J8713" s="129" t="s">
        <v>485</v>
      </c>
      <c r="K8713" s="134">
        <v>11</v>
      </c>
      <c r="L8713" s="108"/>
      <c r="M8713" s="81">
        <v>17993</v>
      </c>
      <c r="N8713" s="135">
        <v>18545</v>
      </c>
      <c r="O8713" s="136">
        <v>19066</v>
      </c>
      <c r="P8713" s="135">
        <v>19455</v>
      </c>
      <c r="Q8713" s="136">
        <v>19932</v>
      </c>
      <c r="R8713" s="135">
        <v>20269</v>
      </c>
      <c r="S8713" s="136">
        <v>20788</v>
      </c>
      <c r="T8713" s="135">
        <v>21084</v>
      </c>
      <c r="U8713" s="136">
        <v>21480</v>
      </c>
      <c r="V8713" s="135">
        <v>21613</v>
      </c>
      <c r="W8713" s="136">
        <v>21880</v>
      </c>
      <c r="X8713" s="135">
        <v>22198</v>
      </c>
      <c r="Y8713" s="136">
        <v>22895</v>
      </c>
      <c r="Z8713" s="135">
        <v>22727</v>
      </c>
      <c r="AA8713" s="136">
        <v>22994</v>
      </c>
      <c r="AB8713" s="135">
        <v>23221</v>
      </c>
      <c r="AC8713" s="136">
        <v>23847</v>
      </c>
      <c r="AD8713" s="135">
        <v>23726</v>
      </c>
      <c r="AE8713" s="137">
        <v>23849</v>
      </c>
      <c r="AF8713" s="138">
        <v>23866</v>
      </c>
    </row>
    <row r="8714" spans="2:32">
      <c r="B8714" s="114">
        <v>8676</v>
      </c>
      <c r="C8714" s="115">
        <v>8676</v>
      </c>
      <c r="D8714" s="116">
        <v>362</v>
      </c>
      <c r="E8714" s="117">
        <v>12</v>
      </c>
      <c r="F8714" s="118">
        <v>28</v>
      </c>
      <c r="G8714" s="119" t="s">
        <v>485</v>
      </c>
      <c r="H8714" s="120">
        <v>12</v>
      </c>
      <c r="I8714" s="115">
        <v>27</v>
      </c>
      <c r="J8714" s="116" t="s">
        <v>485</v>
      </c>
      <c r="K8714" s="121">
        <v>12</v>
      </c>
      <c r="L8714" s="108"/>
      <c r="M8714" s="122">
        <v>17990</v>
      </c>
      <c r="N8714" s="123">
        <v>18586</v>
      </c>
      <c r="O8714" s="124">
        <v>19054</v>
      </c>
      <c r="P8714" s="123">
        <v>19390</v>
      </c>
      <c r="Q8714" s="124">
        <v>19745</v>
      </c>
      <c r="R8714" s="123">
        <v>20105</v>
      </c>
      <c r="S8714" s="124">
        <v>20576</v>
      </c>
      <c r="T8714" s="123">
        <v>20834</v>
      </c>
      <c r="U8714" s="124">
        <v>21110</v>
      </c>
      <c r="V8714" s="123">
        <v>21295</v>
      </c>
      <c r="W8714" s="124">
        <v>21568</v>
      </c>
      <c r="X8714" s="123">
        <v>21891</v>
      </c>
      <c r="Y8714" s="124">
        <v>22509</v>
      </c>
      <c r="Z8714" s="123">
        <v>22424</v>
      </c>
      <c r="AA8714" s="124">
        <v>22693</v>
      </c>
      <c r="AB8714" s="123">
        <v>22921</v>
      </c>
      <c r="AC8714" s="124">
        <v>23467</v>
      </c>
      <c r="AD8714" s="123">
        <v>23429</v>
      </c>
      <c r="AE8714" s="125">
        <v>23553</v>
      </c>
      <c r="AF8714" s="126">
        <v>23570</v>
      </c>
    </row>
    <row r="8715" spans="2:32">
      <c r="B8715" s="127">
        <v>8677</v>
      </c>
      <c r="C8715" s="128">
        <v>8677</v>
      </c>
      <c r="D8715" s="129">
        <v>362</v>
      </c>
      <c r="E8715" s="130">
        <v>12</v>
      </c>
      <c r="F8715" s="131">
        <v>28</v>
      </c>
      <c r="G8715" s="132" t="s">
        <v>485</v>
      </c>
      <c r="H8715" s="133">
        <v>12</v>
      </c>
      <c r="I8715" s="128">
        <v>27</v>
      </c>
      <c r="J8715" s="129" t="s">
        <v>485</v>
      </c>
      <c r="K8715" s="134">
        <v>13</v>
      </c>
      <c r="L8715" s="108"/>
      <c r="M8715" s="81">
        <v>17933</v>
      </c>
      <c r="N8715" s="135">
        <v>18510</v>
      </c>
      <c r="O8715" s="136">
        <v>18947</v>
      </c>
      <c r="P8715" s="135">
        <v>19267</v>
      </c>
      <c r="Q8715" s="136">
        <v>19608</v>
      </c>
      <c r="R8715" s="135">
        <v>19961</v>
      </c>
      <c r="S8715" s="136">
        <v>20424</v>
      </c>
      <c r="T8715" s="135">
        <v>20675</v>
      </c>
      <c r="U8715" s="136">
        <v>20943</v>
      </c>
      <c r="V8715" s="135">
        <v>21112</v>
      </c>
      <c r="W8715" s="136">
        <v>21376</v>
      </c>
      <c r="X8715" s="135">
        <v>21695</v>
      </c>
      <c r="Y8715" s="136">
        <v>22311</v>
      </c>
      <c r="Z8715" s="135">
        <v>22220</v>
      </c>
      <c r="AA8715" s="136">
        <v>22485</v>
      </c>
      <c r="AB8715" s="135">
        <v>22713</v>
      </c>
      <c r="AC8715" s="136">
        <v>23256</v>
      </c>
      <c r="AD8715" s="135">
        <v>23222</v>
      </c>
      <c r="AE8715" s="137">
        <v>23356</v>
      </c>
      <c r="AF8715" s="138">
        <v>23368</v>
      </c>
    </row>
    <row r="8716" spans="2:32">
      <c r="B8716" s="114">
        <v>8678</v>
      </c>
      <c r="C8716" s="115">
        <v>8678</v>
      </c>
      <c r="D8716" s="116">
        <v>362</v>
      </c>
      <c r="E8716" s="117">
        <v>12</v>
      </c>
      <c r="F8716" s="118">
        <v>28</v>
      </c>
      <c r="G8716" s="119" t="s">
        <v>485</v>
      </c>
      <c r="H8716" s="120">
        <v>12</v>
      </c>
      <c r="I8716" s="115">
        <v>27</v>
      </c>
      <c r="J8716" s="116" t="s">
        <v>485</v>
      </c>
      <c r="K8716" s="121">
        <v>14</v>
      </c>
      <c r="L8716" s="108"/>
      <c r="M8716" s="122">
        <v>17796</v>
      </c>
      <c r="N8716" s="123">
        <v>18399</v>
      </c>
      <c r="O8716" s="124">
        <v>18826</v>
      </c>
      <c r="P8716" s="123">
        <v>19138</v>
      </c>
      <c r="Q8716" s="124">
        <v>19387</v>
      </c>
      <c r="R8716" s="123">
        <v>19818</v>
      </c>
      <c r="S8716" s="124">
        <v>20275</v>
      </c>
      <c r="T8716" s="123">
        <v>20520</v>
      </c>
      <c r="U8716" s="124">
        <v>20662</v>
      </c>
      <c r="V8716" s="123">
        <v>20938</v>
      </c>
      <c r="W8716" s="124">
        <v>21191</v>
      </c>
      <c r="X8716" s="123">
        <v>21500</v>
      </c>
      <c r="Y8716" s="124">
        <v>21969</v>
      </c>
      <c r="Z8716" s="123">
        <v>22010</v>
      </c>
      <c r="AA8716" s="124">
        <v>22268</v>
      </c>
      <c r="AB8716" s="123">
        <v>22491</v>
      </c>
      <c r="AC8716" s="124">
        <v>22877</v>
      </c>
      <c r="AD8716" s="123">
        <v>22995</v>
      </c>
      <c r="AE8716" s="125">
        <v>23130</v>
      </c>
      <c r="AF8716" s="126">
        <v>23142</v>
      </c>
    </row>
    <row r="8717" spans="2:32">
      <c r="B8717" s="127">
        <v>8679</v>
      </c>
      <c r="C8717" s="128">
        <v>8679</v>
      </c>
      <c r="D8717" s="129">
        <v>362</v>
      </c>
      <c r="E8717" s="130">
        <v>12</v>
      </c>
      <c r="F8717" s="131">
        <v>28</v>
      </c>
      <c r="G8717" s="132" t="s">
        <v>485</v>
      </c>
      <c r="H8717" s="133">
        <v>12</v>
      </c>
      <c r="I8717" s="128">
        <v>27</v>
      </c>
      <c r="J8717" s="129" t="s">
        <v>485</v>
      </c>
      <c r="K8717" s="134">
        <v>15</v>
      </c>
      <c r="L8717" s="108"/>
      <c r="M8717" s="81">
        <v>17815</v>
      </c>
      <c r="N8717" s="135">
        <v>18397</v>
      </c>
      <c r="O8717" s="136">
        <v>18844</v>
      </c>
      <c r="P8717" s="135">
        <v>19165</v>
      </c>
      <c r="Q8717" s="136">
        <v>19383</v>
      </c>
      <c r="R8717" s="135">
        <v>19856</v>
      </c>
      <c r="S8717" s="136">
        <v>20321</v>
      </c>
      <c r="T8717" s="135">
        <v>20568</v>
      </c>
      <c r="U8717" s="136">
        <v>20645</v>
      </c>
      <c r="V8717" s="135">
        <v>20989</v>
      </c>
      <c r="W8717" s="136">
        <v>21234</v>
      </c>
      <c r="X8717" s="135">
        <v>21536</v>
      </c>
      <c r="Y8717" s="136">
        <v>21911</v>
      </c>
      <c r="Z8717" s="135">
        <v>22031</v>
      </c>
      <c r="AA8717" s="136">
        <v>22283</v>
      </c>
      <c r="AB8717" s="135">
        <v>22502</v>
      </c>
      <c r="AC8717" s="136">
        <v>22783</v>
      </c>
      <c r="AD8717" s="135">
        <v>22999</v>
      </c>
      <c r="AE8717" s="137">
        <v>23130</v>
      </c>
      <c r="AF8717" s="138">
        <v>23139</v>
      </c>
    </row>
    <row r="8718" spans="2:32">
      <c r="B8718" s="114">
        <v>8680</v>
      </c>
      <c r="C8718" s="115">
        <v>8680</v>
      </c>
      <c r="D8718" s="116">
        <v>362</v>
      </c>
      <c r="E8718" s="117">
        <v>12</v>
      </c>
      <c r="F8718" s="118">
        <v>28</v>
      </c>
      <c r="G8718" s="119" t="s">
        <v>485</v>
      </c>
      <c r="H8718" s="120">
        <v>12</v>
      </c>
      <c r="I8718" s="115">
        <v>27</v>
      </c>
      <c r="J8718" s="116" t="s">
        <v>485</v>
      </c>
      <c r="K8718" s="121">
        <v>16</v>
      </c>
      <c r="L8718" s="108"/>
      <c r="M8718" s="122">
        <v>18024</v>
      </c>
      <c r="N8718" s="123">
        <v>18537</v>
      </c>
      <c r="O8718" s="124">
        <v>18988</v>
      </c>
      <c r="P8718" s="123">
        <v>19294</v>
      </c>
      <c r="Q8718" s="124">
        <v>19636</v>
      </c>
      <c r="R8718" s="123">
        <v>19949</v>
      </c>
      <c r="S8718" s="124">
        <v>20393</v>
      </c>
      <c r="T8718" s="123">
        <v>20619</v>
      </c>
      <c r="U8718" s="124">
        <v>20872</v>
      </c>
      <c r="V8718" s="123">
        <v>21002</v>
      </c>
      <c r="W8718" s="124">
        <v>21238</v>
      </c>
      <c r="X8718" s="123">
        <v>21528</v>
      </c>
      <c r="Y8718" s="124">
        <v>22128</v>
      </c>
      <c r="Z8718" s="123">
        <v>21999</v>
      </c>
      <c r="AA8718" s="124">
        <v>22241</v>
      </c>
      <c r="AB8718" s="123">
        <v>22452</v>
      </c>
      <c r="AC8718" s="124">
        <v>22951</v>
      </c>
      <c r="AD8718" s="123">
        <v>22937</v>
      </c>
      <c r="AE8718" s="125">
        <v>23064</v>
      </c>
      <c r="AF8718" s="126">
        <v>23073</v>
      </c>
    </row>
    <row r="8719" spans="2:32">
      <c r="B8719" s="127">
        <v>8681</v>
      </c>
      <c r="C8719" s="128">
        <v>8681</v>
      </c>
      <c r="D8719" s="129">
        <v>362</v>
      </c>
      <c r="E8719" s="130">
        <v>12</v>
      </c>
      <c r="F8719" s="131">
        <v>28</v>
      </c>
      <c r="G8719" s="132" t="s">
        <v>485</v>
      </c>
      <c r="H8719" s="133">
        <v>12</v>
      </c>
      <c r="I8719" s="128">
        <v>27</v>
      </c>
      <c r="J8719" s="129" t="s">
        <v>485</v>
      </c>
      <c r="K8719" s="134">
        <v>17</v>
      </c>
      <c r="L8719" s="108"/>
      <c r="M8719" s="81">
        <v>18709</v>
      </c>
      <c r="N8719" s="135">
        <v>19159</v>
      </c>
      <c r="O8719" s="136">
        <v>19608</v>
      </c>
      <c r="P8719" s="135">
        <v>19913</v>
      </c>
      <c r="Q8719" s="136">
        <v>20245</v>
      </c>
      <c r="R8719" s="135">
        <v>20563</v>
      </c>
      <c r="S8719" s="136">
        <v>21004</v>
      </c>
      <c r="T8719" s="135">
        <v>21153</v>
      </c>
      <c r="U8719" s="136">
        <v>21535</v>
      </c>
      <c r="V8719" s="135">
        <v>21621</v>
      </c>
      <c r="W8719" s="136">
        <v>21787</v>
      </c>
      <c r="X8719" s="135">
        <v>22164</v>
      </c>
      <c r="Y8719" s="136">
        <v>22734</v>
      </c>
      <c r="Z8719" s="135">
        <v>22645</v>
      </c>
      <c r="AA8719" s="136">
        <v>22892</v>
      </c>
      <c r="AB8719" s="135">
        <v>23107</v>
      </c>
      <c r="AC8719" s="136">
        <v>23568</v>
      </c>
      <c r="AD8719" s="135">
        <v>23597</v>
      </c>
      <c r="AE8719" s="137">
        <v>23727</v>
      </c>
      <c r="AF8719" s="138">
        <v>23739</v>
      </c>
    </row>
    <row r="8720" spans="2:32">
      <c r="B8720" s="114">
        <v>8682</v>
      </c>
      <c r="C8720" s="115">
        <v>8682</v>
      </c>
      <c r="D8720" s="116">
        <v>362</v>
      </c>
      <c r="E8720" s="117">
        <v>12</v>
      </c>
      <c r="F8720" s="118">
        <v>28</v>
      </c>
      <c r="G8720" s="119" t="s">
        <v>485</v>
      </c>
      <c r="H8720" s="120">
        <v>12</v>
      </c>
      <c r="I8720" s="115">
        <v>27</v>
      </c>
      <c r="J8720" s="116" t="s">
        <v>485</v>
      </c>
      <c r="K8720" s="121">
        <v>18</v>
      </c>
      <c r="L8720" s="108"/>
      <c r="M8720" s="122">
        <v>19423</v>
      </c>
      <c r="N8720" s="123">
        <v>19920</v>
      </c>
      <c r="O8720" s="124">
        <v>20357</v>
      </c>
      <c r="P8720" s="123">
        <v>20550</v>
      </c>
      <c r="Q8720" s="124">
        <v>21019</v>
      </c>
      <c r="R8720" s="123">
        <v>21229</v>
      </c>
      <c r="S8720" s="124">
        <v>21570</v>
      </c>
      <c r="T8720" s="123">
        <v>21786</v>
      </c>
      <c r="U8720" s="124">
        <v>22237</v>
      </c>
      <c r="V8720" s="123">
        <v>22187</v>
      </c>
      <c r="W8720" s="124">
        <v>22471</v>
      </c>
      <c r="X8720" s="123">
        <v>22881</v>
      </c>
      <c r="Y8720" s="124">
        <v>23563</v>
      </c>
      <c r="Z8720" s="123">
        <v>23418</v>
      </c>
      <c r="AA8720" s="124">
        <v>23692</v>
      </c>
      <c r="AB8720" s="123">
        <v>23929</v>
      </c>
      <c r="AC8720" s="124">
        <v>24495</v>
      </c>
      <c r="AD8720" s="123">
        <v>24444</v>
      </c>
      <c r="AE8720" s="125">
        <v>24566</v>
      </c>
      <c r="AF8720" s="126">
        <v>24592</v>
      </c>
    </row>
    <row r="8721" spans="2:32">
      <c r="B8721" s="127">
        <v>8683</v>
      </c>
      <c r="C8721" s="128">
        <v>8683</v>
      </c>
      <c r="D8721" s="129">
        <v>362</v>
      </c>
      <c r="E8721" s="130">
        <v>12</v>
      </c>
      <c r="F8721" s="131">
        <v>28</v>
      </c>
      <c r="G8721" s="132" t="s">
        <v>485</v>
      </c>
      <c r="H8721" s="133">
        <v>12</v>
      </c>
      <c r="I8721" s="128">
        <v>27</v>
      </c>
      <c r="J8721" s="129" t="s">
        <v>485</v>
      </c>
      <c r="K8721" s="134">
        <v>19</v>
      </c>
      <c r="L8721" s="108"/>
      <c r="M8721" s="81">
        <v>19214</v>
      </c>
      <c r="N8721" s="135">
        <v>19569</v>
      </c>
      <c r="O8721" s="136">
        <v>20087</v>
      </c>
      <c r="P8721" s="135">
        <v>20290</v>
      </c>
      <c r="Q8721" s="136">
        <v>20891</v>
      </c>
      <c r="R8721" s="135">
        <v>20987</v>
      </c>
      <c r="S8721" s="136">
        <v>21344</v>
      </c>
      <c r="T8721" s="135">
        <v>21585</v>
      </c>
      <c r="U8721" s="136">
        <v>22145</v>
      </c>
      <c r="V8721" s="135">
        <v>22078</v>
      </c>
      <c r="W8721" s="136">
        <v>22429</v>
      </c>
      <c r="X8721" s="135">
        <v>22820</v>
      </c>
      <c r="Y8721" s="136">
        <v>23830</v>
      </c>
      <c r="Z8721" s="135">
        <v>23459</v>
      </c>
      <c r="AA8721" s="136">
        <v>23775</v>
      </c>
      <c r="AB8721" s="135">
        <v>24047</v>
      </c>
      <c r="AC8721" s="136">
        <v>24937</v>
      </c>
      <c r="AD8721" s="135">
        <v>24592</v>
      </c>
      <c r="AE8721" s="137">
        <v>24724</v>
      </c>
      <c r="AF8721" s="138">
        <v>24754</v>
      </c>
    </row>
    <row r="8722" spans="2:32">
      <c r="B8722" s="114">
        <v>8684</v>
      </c>
      <c r="C8722" s="115">
        <v>8684</v>
      </c>
      <c r="D8722" s="116">
        <v>362</v>
      </c>
      <c r="E8722" s="117">
        <v>12</v>
      </c>
      <c r="F8722" s="118">
        <v>28</v>
      </c>
      <c r="G8722" s="119" t="s">
        <v>485</v>
      </c>
      <c r="H8722" s="120">
        <v>12</v>
      </c>
      <c r="I8722" s="115">
        <v>27</v>
      </c>
      <c r="J8722" s="116" t="s">
        <v>485</v>
      </c>
      <c r="K8722" s="121">
        <v>20</v>
      </c>
      <c r="L8722" s="108"/>
      <c r="M8722" s="122">
        <v>19003</v>
      </c>
      <c r="N8722" s="123">
        <v>19370</v>
      </c>
      <c r="O8722" s="124">
        <v>19836</v>
      </c>
      <c r="P8722" s="123">
        <v>20148</v>
      </c>
      <c r="Q8722" s="124">
        <v>20838</v>
      </c>
      <c r="R8722" s="123">
        <v>20824</v>
      </c>
      <c r="S8722" s="124">
        <v>21297</v>
      </c>
      <c r="T8722" s="123">
        <v>21583</v>
      </c>
      <c r="U8722" s="124">
        <v>22299</v>
      </c>
      <c r="V8722" s="123">
        <v>22205</v>
      </c>
      <c r="W8722" s="124">
        <v>22633</v>
      </c>
      <c r="X8722" s="123">
        <v>23097</v>
      </c>
      <c r="Y8722" s="124">
        <v>24328</v>
      </c>
      <c r="Z8722" s="123">
        <v>23861</v>
      </c>
      <c r="AA8722" s="124">
        <v>24228</v>
      </c>
      <c r="AB8722" s="123">
        <v>24542</v>
      </c>
      <c r="AC8722" s="124">
        <v>25663</v>
      </c>
      <c r="AD8722" s="123">
        <v>25129</v>
      </c>
      <c r="AE8722" s="125">
        <v>25277</v>
      </c>
      <c r="AF8722" s="126">
        <v>25305</v>
      </c>
    </row>
    <row r="8723" spans="2:32">
      <c r="B8723" s="127">
        <v>8685</v>
      </c>
      <c r="C8723" s="128">
        <v>8685</v>
      </c>
      <c r="D8723" s="129">
        <v>362</v>
      </c>
      <c r="E8723" s="130">
        <v>12</v>
      </c>
      <c r="F8723" s="131">
        <v>28</v>
      </c>
      <c r="G8723" s="132" t="s">
        <v>485</v>
      </c>
      <c r="H8723" s="133">
        <v>12</v>
      </c>
      <c r="I8723" s="128">
        <v>27</v>
      </c>
      <c r="J8723" s="129" t="s">
        <v>485</v>
      </c>
      <c r="K8723" s="134">
        <v>21</v>
      </c>
      <c r="L8723" s="108"/>
      <c r="M8723" s="81">
        <v>18822</v>
      </c>
      <c r="N8723" s="135">
        <v>19120</v>
      </c>
      <c r="O8723" s="136">
        <v>19621</v>
      </c>
      <c r="P8723" s="135">
        <v>19962</v>
      </c>
      <c r="Q8723" s="136">
        <v>20755</v>
      </c>
      <c r="R8723" s="135">
        <v>20718</v>
      </c>
      <c r="S8723" s="136">
        <v>21244</v>
      </c>
      <c r="T8723" s="135">
        <v>21591</v>
      </c>
      <c r="U8723" s="136">
        <v>22486</v>
      </c>
      <c r="V8723" s="135">
        <v>22361</v>
      </c>
      <c r="W8723" s="136">
        <v>22869</v>
      </c>
      <c r="X8723" s="135">
        <v>23413</v>
      </c>
      <c r="Y8723" s="136">
        <v>24884</v>
      </c>
      <c r="Z8723" s="135">
        <v>24315</v>
      </c>
      <c r="AA8723" s="136">
        <v>24743</v>
      </c>
      <c r="AB8723" s="135">
        <v>25105</v>
      </c>
      <c r="AC8723" s="136">
        <v>26475</v>
      </c>
      <c r="AD8723" s="135">
        <v>25756</v>
      </c>
      <c r="AE8723" s="137">
        <v>25917</v>
      </c>
      <c r="AF8723" s="138">
        <v>25952</v>
      </c>
    </row>
    <row r="8724" spans="2:32">
      <c r="B8724" s="114">
        <v>8686</v>
      </c>
      <c r="C8724" s="115">
        <v>8686</v>
      </c>
      <c r="D8724" s="116">
        <v>362</v>
      </c>
      <c r="E8724" s="117">
        <v>12</v>
      </c>
      <c r="F8724" s="118">
        <v>28</v>
      </c>
      <c r="G8724" s="119" t="s">
        <v>485</v>
      </c>
      <c r="H8724" s="120">
        <v>12</v>
      </c>
      <c r="I8724" s="115">
        <v>27</v>
      </c>
      <c r="J8724" s="116" t="s">
        <v>485</v>
      </c>
      <c r="K8724" s="121">
        <v>22</v>
      </c>
      <c r="L8724" s="108"/>
      <c r="M8724" s="122">
        <v>18164</v>
      </c>
      <c r="N8724" s="123">
        <v>18543</v>
      </c>
      <c r="O8724" s="124">
        <v>19056</v>
      </c>
      <c r="P8724" s="123">
        <v>19427</v>
      </c>
      <c r="Q8724" s="124">
        <v>20218</v>
      </c>
      <c r="R8724" s="123">
        <v>20253</v>
      </c>
      <c r="S8724" s="124">
        <v>20822</v>
      </c>
      <c r="T8724" s="123">
        <v>21216</v>
      </c>
      <c r="U8724" s="124">
        <v>22163</v>
      </c>
      <c r="V8724" s="123">
        <v>22088</v>
      </c>
      <c r="W8724" s="124">
        <v>22641</v>
      </c>
      <c r="X8724" s="123">
        <v>23234</v>
      </c>
      <c r="Y8724" s="124">
        <v>24800</v>
      </c>
      <c r="Z8724" s="123">
        <v>24221</v>
      </c>
      <c r="AA8724" s="124">
        <v>24684</v>
      </c>
      <c r="AB8724" s="123">
        <v>25071</v>
      </c>
      <c r="AC8724" s="124">
        <v>26543</v>
      </c>
      <c r="AD8724" s="123">
        <v>25771</v>
      </c>
      <c r="AE8724" s="125">
        <v>25950</v>
      </c>
      <c r="AF8724" s="126">
        <v>25983</v>
      </c>
    </row>
    <row r="8725" spans="2:32">
      <c r="B8725" s="127">
        <v>8687</v>
      </c>
      <c r="C8725" s="128">
        <v>8687</v>
      </c>
      <c r="D8725" s="129">
        <v>362</v>
      </c>
      <c r="E8725" s="130">
        <v>12</v>
      </c>
      <c r="F8725" s="131">
        <v>28</v>
      </c>
      <c r="G8725" s="132" t="s">
        <v>485</v>
      </c>
      <c r="H8725" s="133">
        <v>12</v>
      </c>
      <c r="I8725" s="128">
        <v>27</v>
      </c>
      <c r="J8725" s="129" t="s">
        <v>485</v>
      </c>
      <c r="K8725" s="134">
        <v>23</v>
      </c>
      <c r="L8725" s="108"/>
      <c r="M8725" s="81">
        <v>17238</v>
      </c>
      <c r="N8725" s="135">
        <v>17694</v>
      </c>
      <c r="O8725" s="136">
        <v>18211</v>
      </c>
      <c r="P8725" s="135">
        <v>18610</v>
      </c>
      <c r="Q8725" s="136">
        <v>19390</v>
      </c>
      <c r="R8725" s="135">
        <v>19500</v>
      </c>
      <c r="S8725" s="136">
        <v>20110</v>
      </c>
      <c r="T8725" s="135">
        <v>20529</v>
      </c>
      <c r="U8725" s="136">
        <v>21552</v>
      </c>
      <c r="V8725" s="135">
        <v>21496</v>
      </c>
      <c r="W8725" s="136">
        <v>22049</v>
      </c>
      <c r="X8725" s="135">
        <v>22682</v>
      </c>
      <c r="Y8725" s="136">
        <v>24319</v>
      </c>
      <c r="Z8725" s="135">
        <v>23715</v>
      </c>
      <c r="AA8725" s="136">
        <v>24191</v>
      </c>
      <c r="AB8725" s="135">
        <v>24591</v>
      </c>
      <c r="AC8725" s="136">
        <v>26138</v>
      </c>
      <c r="AD8725" s="135">
        <v>25314</v>
      </c>
      <c r="AE8725" s="137">
        <v>25511</v>
      </c>
      <c r="AF8725" s="138">
        <v>25540</v>
      </c>
    </row>
    <row r="8726" spans="2:32">
      <c r="B8726" s="114">
        <v>8688</v>
      </c>
      <c r="C8726" s="115">
        <v>8688</v>
      </c>
      <c r="D8726" s="116">
        <v>362</v>
      </c>
      <c r="E8726" s="117">
        <v>12</v>
      </c>
      <c r="F8726" s="118">
        <v>28</v>
      </c>
      <c r="G8726" s="119" t="s">
        <v>485</v>
      </c>
      <c r="H8726" s="120">
        <v>12</v>
      </c>
      <c r="I8726" s="115">
        <v>27</v>
      </c>
      <c r="J8726" s="116" t="s">
        <v>485</v>
      </c>
      <c r="K8726" s="121">
        <v>24</v>
      </c>
      <c r="L8726" s="108"/>
      <c r="M8726" s="122">
        <v>16157</v>
      </c>
      <c r="N8726" s="123">
        <v>16592</v>
      </c>
      <c r="O8726" s="124">
        <v>17276</v>
      </c>
      <c r="P8726" s="123">
        <v>17691</v>
      </c>
      <c r="Q8726" s="124">
        <v>18402</v>
      </c>
      <c r="R8726" s="123">
        <v>18668</v>
      </c>
      <c r="S8726" s="124">
        <v>19176</v>
      </c>
      <c r="T8726" s="123">
        <v>19652</v>
      </c>
      <c r="U8726" s="124">
        <v>20755</v>
      </c>
      <c r="V8726" s="123">
        <v>20800</v>
      </c>
      <c r="W8726" s="124">
        <v>21371</v>
      </c>
      <c r="X8726" s="123">
        <v>22014</v>
      </c>
      <c r="Y8726" s="124">
        <v>23469</v>
      </c>
      <c r="Z8726" s="123">
        <v>23068</v>
      </c>
      <c r="AA8726" s="124">
        <v>23549</v>
      </c>
      <c r="AB8726" s="123">
        <v>23959</v>
      </c>
      <c r="AC8726" s="124">
        <v>25454</v>
      </c>
      <c r="AD8726" s="123">
        <v>24576</v>
      </c>
      <c r="AE8726" s="125">
        <v>24780</v>
      </c>
      <c r="AF8726" s="126">
        <v>24944</v>
      </c>
    </row>
    <row r="8727" spans="2:32">
      <c r="B8727" s="127">
        <v>8689</v>
      </c>
      <c r="C8727" s="128">
        <v>8689</v>
      </c>
      <c r="D8727" s="129">
        <v>363</v>
      </c>
      <c r="E8727" s="130">
        <v>12</v>
      </c>
      <c r="F8727" s="131">
        <v>29</v>
      </c>
      <c r="G8727" s="132" t="s">
        <v>485</v>
      </c>
      <c r="H8727" s="133">
        <v>12</v>
      </c>
      <c r="I8727" s="128">
        <v>28</v>
      </c>
      <c r="J8727" s="129" t="s">
        <v>485</v>
      </c>
      <c r="K8727" s="134">
        <v>1</v>
      </c>
      <c r="L8727" s="108"/>
      <c r="M8727" s="81">
        <v>14905</v>
      </c>
      <c r="N8727" s="135">
        <v>15860</v>
      </c>
      <c r="O8727" s="136">
        <v>16540</v>
      </c>
      <c r="P8727" s="135">
        <v>16979</v>
      </c>
      <c r="Q8727" s="136">
        <v>17057</v>
      </c>
      <c r="R8727" s="135">
        <v>17980</v>
      </c>
      <c r="S8727" s="136">
        <v>18524</v>
      </c>
      <c r="T8727" s="135">
        <v>19019</v>
      </c>
      <c r="U8727" s="136">
        <v>19224</v>
      </c>
      <c r="V8727" s="135">
        <v>20178</v>
      </c>
      <c r="W8727" s="136">
        <v>20732</v>
      </c>
      <c r="X8727" s="135">
        <v>21359</v>
      </c>
      <c r="Y8727" s="136">
        <v>21550</v>
      </c>
      <c r="Z8727" s="135">
        <v>22392</v>
      </c>
      <c r="AA8727" s="136">
        <v>22865</v>
      </c>
      <c r="AB8727" s="135">
        <v>23266</v>
      </c>
      <c r="AC8727" s="136">
        <v>23273</v>
      </c>
      <c r="AD8727" s="135">
        <v>23889</v>
      </c>
      <c r="AE8727" s="137">
        <v>24085</v>
      </c>
      <c r="AF8727" s="138">
        <v>24265</v>
      </c>
    </row>
    <row r="8728" spans="2:32">
      <c r="B8728" s="114">
        <v>8690</v>
      </c>
      <c r="C8728" s="115">
        <v>8690</v>
      </c>
      <c r="D8728" s="116">
        <v>363</v>
      </c>
      <c r="E8728" s="117">
        <v>12</v>
      </c>
      <c r="F8728" s="118">
        <v>29</v>
      </c>
      <c r="G8728" s="119" t="s">
        <v>485</v>
      </c>
      <c r="H8728" s="120">
        <v>12</v>
      </c>
      <c r="I8728" s="115">
        <v>28</v>
      </c>
      <c r="J8728" s="116" t="s">
        <v>485</v>
      </c>
      <c r="K8728" s="121">
        <v>2</v>
      </c>
      <c r="L8728" s="108"/>
      <c r="M8728" s="122">
        <v>14495</v>
      </c>
      <c r="N8728" s="123">
        <v>15340</v>
      </c>
      <c r="O8728" s="124">
        <v>16046</v>
      </c>
      <c r="P8728" s="123">
        <v>16492</v>
      </c>
      <c r="Q8728" s="124">
        <v>16697</v>
      </c>
      <c r="R8728" s="123">
        <v>17524</v>
      </c>
      <c r="S8728" s="124">
        <v>18083</v>
      </c>
      <c r="T8728" s="123">
        <v>18587</v>
      </c>
      <c r="U8728" s="124">
        <v>18898</v>
      </c>
      <c r="V8728" s="123">
        <v>19754</v>
      </c>
      <c r="W8728" s="124">
        <v>20284</v>
      </c>
      <c r="X8728" s="123">
        <v>20876</v>
      </c>
      <c r="Y8728" s="124">
        <v>21188</v>
      </c>
      <c r="Z8728" s="123">
        <v>21874</v>
      </c>
      <c r="AA8728" s="124">
        <v>22331</v>
      </c>
      <c r="AB8728" s="123">
        <v>22720</v>
      </c>
      <c r="AC8728" s="124">
        <v>22860</v>
      </c>
      <c r="AD8728" s="123">
        <v>23333</v>
      </c>
      <c r="AE8728" s="125">
        <v>23531</v>
      </c>
      <c r="AF8728" s="126">
        <v>23705</v>
      </c>
    </row>
    <row r="8729" spans="2:32">
      <c r="B8729" s="127">
        <v>8691</v>
      </c>
      <c r="C8729" s="128">
        <v>8691</v>
      </c>
      <c r="D8729" s="129">
        <v>363</v>
      </c>
      <c r="E8729" s="130">
        <v>12</v>
      </c>
      <c r="F8729" s="131">
        <v>29</v>
      </c>
      <c r="G8729" s="132" t="s">
        <v>485</v>
      </c>
      <c r="H8729" s="133">
        <v>12</v>
      </c>
      <c r="I8729" s="128">
        <v>28</v>
      </c>
      <c r="J8729" s="129" t="s">
        <v>485</v>
      </c>
      <c r="K8729" s="134">
        <v>3</v>
      </c>
      <c r="L8729" s="108"/>
      <c r="M8729" s="81">
        <v>14268</v>
      </c>
      <c r="N8729" s="135">
        <v>15108</v>
      </c>
      <c r="O8729" s="136">
        <v>15842</v>
      </c>
      <c r="P8729" s="135">
        <v>16307</v>
      </c>
      <c r="Q8729" s="136">
        <v>16560</v>
      </c>
      <c r="R8729" s="135">
        <v>17374</v>
      </c>
      <c r="S8729" s="136">
        <v>17951</v>
      </c>
      <c r="T8729" s="135">
        <v>18466</v>
      </c>
      <c r="U8729" s="136">
        <v>18821</v>
      </c>
      <c r="V8729" s="135">
        <v>19638</v>
      </c>
      <c r="W8729" s="136">
        <v>20144</v>
      </c>
      <c r="X8729" s="135">
        <v>20711</v>
      </c>
      <c r="Y8729" s="136">
        <v>21051</v>
      </c>
      <c r="Z8729" s="135">
        <v>21669</v>
      </c>
      <c r="AA8729" s="136">
        <v>22110</v>
      </c>
      <c r="AB8729" s="135">
        <v>22485</v>
      </c>
      <c r="AC8729" s="136">
        <v>22667</v>
      </c>
      <c r="AD8729" s="135">
        <v>23081</v>
      </c>
      <c r="AE8729" s="137">
        <v>23276</v>
      </c>
      <c r="AF8729" s="138">
        <v>23447</v>
      </c>
    </row>
    <row r="8730" spans="2:32">
      <c r="B8730" s="114">
        <v>8692</v>
      </c>
      <c r="C8730" s="115">
        <v>8692</v>
      </c>
      <c r="D8730" s="116">
        <v>363</v>
      </c>
      <c r="E8730" s="117">
        <v>12</v>
      </c>
      <c r="F8730" s="118">
        <v>29</v>
      </c>
      <c r="G8730" s="119" t="s">
        <v>485</v>
      </c>
      <c r="H8730" s="120">
        <v>12</v>
      </c>
      <c r="I8730" s="115">
        <v>28</v>
      </c>
      <c r="J8730" s="116" t="s">
        <v>485</v>
      </c>
      <c r="K8730" s="121">
        <v>4</v>
      </c>
      <c r="L8730" s="108"/>
      <c r="M8730" s="122">
        <v>14151</v>
      </c>
      <c r="N8730" s="123">
        <v>15015</v>
      </c>
      <c r="O8730" s="124">
        <v>15748</v>
      </c>
      <c r="P8730" s="123">
        <v>16206</v>
      </c>
      <c r="Q8730" s="124">
        <v>16418</v>
      </c>
      <c r="R8730" s="123">
        <v>17251</v>
      </c>
      <c r="S8730" s="124">
        <v>17809</v>
      </c>
      <c r="T8730" s="123">
        <v>18296</v>
      </c>
      <c r="U8730" s="124">
        <v>18593</v>
      </c>
      <c r="V8730" s="123">
        <v>19385</v>
      </c>
      <c r="W8730" s="124">
        <v>19838</v>
      </c>
      <c r="X8730" s="123">
        <v>20353</v>
      </c>
      <c r="Y8730" s="124">
        <v>20623</v>
      </c>
      <c r="Z8730" s="123">
        <v>21217</v>
      </c>
      <c r="AA8730" s="124">
        <v>21619</v>
      </c>
      <c r="AB8730" s="123">
        <v>21962</v>
      </c>
      <c r="AC8730" s="124">
        <v>22098</v>
      </c>
      <c r="AD8730" s="123">
        <v>22514</v>
      </c>
      <c r="AE8730" s="125">
        <v>22698</v>
      </c>
      <c r="AF8730" s="126">
        <v>22862</v>
      </c>
    </row>
    <row r="8731" spans="2:32">
      <c r="B8731" s="127">
        <v>8693</v>
      </c>
      <c r="C8731" s="128">
        <v>8693</v>
      </c>
      <c r="D8731" s="129">
        <v>363</v>
      </c>
      <c r="E8731" s="130">
        <v>12</v>
      </c>
      <c r="F8731" s="131">
        <v>29</v>
      </c>
      <c r="G8731" s="132" t="s">
        <v>485</v>
      </c>
      <c r="H8731" s="133">
        <v>12</v>
      </c>
      <c r="I8731" s="128">
        <v>28</v>
      </c>
      <c r="J8731" s="129" t="s">
        <v>485</v>
      </c>
      <c r="K8731" s="134">
        <v>5</v>
      </c>
      <c r="L8731" s="108"/>
      <c r="M8731" s="81">
        <v>14239</v>
      </c>
      <c r="N8731" s="135">
        <v>15052</v>
      </c>
      <c r="O8731" s="136">
        <v>15762</v>
      </c>
      <c r="P8731" s="135">
        <v>16253</v>
      </c>
      <c r="Q8731" s="136">
        <v>16450</v>
      </c>
      <c r="R8731" s="135">
        <v>17208</v>
      </c>
      <c r="S8731" s="136">
        <v>17778</v>
      </c>
      <c r="T8731" s="135">
        <v>18177</v>
      </c>
      <c r="U8731" s="136">
        <v>18504</v>
      </c>
      <c r="V8731" s="135">
        <v>19205</v>
      </c>
      <c r="W8731" s="136">
        <v>19552</v>
      </c>
      <c r="X8731" s="135">
        <v>20005</v>
      </c>
      <c r="Y8731" s="136">
        <v>20294</v>
      </c>
      <c r="Z8731" s="135">
        <v>20757</v>
      </c>
      <c r="AA8731" s="136">
        <v>21116</v>
      </c>
      <c r="AB8731" s="135">
        <v>21421</v>
      </c>
      <c r="AC8731" s="136">
        <v>21603</v>
      </c>
      <c r="AD8731" s="135">
        <v>21919</v>
      </c>
      <c r="AE8731" s="137">
        <v>22086</v>
      </c>
      <c r="AF8731" s="138">
        <v>22242</v>
      </c>
    </row>
    <row r="8732" spans="2:32">
      <c r="B8732" s="114">
        <v>8694</v>
      </c>
      <c r="C8732" s="115">
        <v>8694</v>
      </c>
      <c r="D8732" s="116">
        <v>363</v>
      </c>
      <c r="E8732" s="117">
        <v>12</v>
      </c>
      <c r="F8732" s="118">
        <v>29</v>
      </c>
      <c r="G8732" s="119" t="s">
        <v>485</v>
      </c>
      <c r="H8732" s="120">
        <v>12</v>
      </c>
      <c r="I8732" s="115">
        <v>28</v>
      </c>
      <c r="J8732" s="116" t="s">
        <v>485</v>
      </c>
      <c r="K8732" s="121">
        <v>6</v>
      </c>
      <c r="L8732" s="108"/>
      <c r="M8732" s="122">
        <v>14680</v>
      </c>
      <c r="N8732" s="123">
        <v>15377</v>
      </c>
      <c r="O8732" s="124">
        <v>16113</v>
      </c>
      <c r="P8732" s="123">
        <v>16586</v>
      </c>
      <c r="Q8732" s="124">
        <v>16846</v>
      </c>
      <c r="R8732" s="123">
        <v>17470</v>
      </c>
      <c r="S8732" s="124">
        <v>18007</v>
      </c>
      <c r="T8732" s="123">
        <v>18291</v>
      </c>
      <c r="U8732" s="124">
        <v>18760</v>
      </c>
      <c r="V8732" s="123">
        <v>19235</v>
      </c>
      <c r="W8732" s="124">
        <v>19464</v>
      </c>
      <c r="X8732" s="123">
        <v>19851</v>
      </c>
      <c r="Y8732" s="124">
        <v>20290</v>
      </c>
      <c r="Z8732" s="123">
        <v>20480</v>
      </c>
      <c r="AA8732" s="124">
        <v>20796</v>
      </c>
      <c r="AB8732" s="123">
        <v>21066</v>
      </c>
      <c r="AC8732" s="124">
        <v>21424</v>
      </c>
      <c r="AD8732" s="123">
        <v>21509</v>
      </c>
      <c r="AE8732" s="125">
        <v>21661</v>
      </c>
      <c r="AF8732" s="126">
        <v>21811</v>
      </c>
    </row>
    <row r="8733" spans="2:32">
      <c r="B8733" s="127">
        <v>8695</v>
      </c>
      <c r="C8733" s="128">
        <v>8695</v>
      </c>
      <c r="D8733" s="129">
        <v>363</v>
      </c>
      <c r="E8733" s="130">
        <v>12</v>
      </c>
      <c r="F8733" s="131">
        <v>29</v>
      </c>
      <c r="G8733" s="132" t="s">
        <v>485</v>
      </c>
      <c r="H8733" s="133">
        <v>12</v>
      </c>
      <c r="I8733" s="128">
        <v>28</v>
      </c>
      <c r="J8733" s="129" t="s">
        <v>485</v>
      </c>
      <c r="K8733" s="134">
        <v>7</v>
      </c>
      <c r="L8733" s="108"/>
      <c r="M8733" s="81">
        <v>15473</v>
      </c>
      <c r="N8733" s="135">
        <v>16257</v>
      </c>
      <c r="O8733" s="136">
        <v>17029</v>
      </c>
      <c r="P8733" s="135">
        <v>17429</v>
      </c>
      <c r="Q8733" s="136">
        <v>17658</v>
      </c>
      <c r="R8733" s="135">
        <v>18348</v>
      </c>
      <c r="S8733" s="136">
        <v>18810</v>
      </c>
      <c r="T8733" s="135">
        <v>19090</v>
      </c>
      <c r="U8733" s="136">
        <v>19404</v>
      </c>
      <c r="V8733" s="135">
        <v>19886</v>
      </c>
      <c r="W8733" s="136">
        <v>20112</v>
      </c>
      <c r="X8733" s="135">
        <v>20408</v>
      </c>
      <c r="Y8733" s="136">
        <v>20774</v>
      </c>
      <c r="Z8733" s="135">
        <v>20953</v>
      </c>
      <c r="AA8733" s="136">
        <v>21245</v>
      </c>
      <c r="AB8733" s="135">
        <v>21493</v>
      </c>
      <c r="AC8733" s="136">
        <v>21777</v>
      </c>
      <c r="AD8733" s="135">
        <v>21906</v>
      </c>
      <c r="AE8733" s="137">
        <v>22052</v>
      </c>
      <c r="AF8733" s="138">
        <v>22206</v>
      </c>
    </row>
    <row r="8734" spans="2:32">
      <c r="B8734" s="114">
        <v>8696</v>
      </c>
      <c r="C8734" s="115">
        <v>8696</v>
      </c>
      <c r="D8734" s="116">
        <v>363</v>
      </c>
      <c r="E8734" s="117">
        <v>12</v>
      </c>
      <c r="F8734" s="118">
        <v>29</v>
      </c>
      <c r="G8734" s="119" t="s">
        <v>485</v>
      </c>
      <c r="H8734" s="120">
        <v>12</v>
      </c>
      <c r="I8734" s="115">
        <v>28</v>
      </c>
      <c r="J8734" s="116" t="s">
        <v>485</v>
      </c>
      <c r="K8734" s="121">
        <v>8</v>
      </c>
      <c r="L8734" s="108"/>
      <c r="M8734" s="122">
        <v>16630</v>
      </c>
      <c r="N8734" s="123">
        <v>17574</v>
      </c>
      <c r="O8734" s="124">
        <v>18335</v>
      </c>
      <c r="P8734" s="123">
        <v>18735</v>
      </c>
      <c r="Q8734" s="124">
        <v>18701</v>
      </c>
      <c r="R8734" s="123">
        <v>19812</v>
      </c>
      <c r="S8734" s="124">
        <v>20279</v>
      </c>
      <c r="T8734" s="123">
        <v>20469</v>
      </c>
      <c r="U8734" s="124">
        <v>20352</v>
      </c>
      <c r="V8734" s="123">
        <v>21169</v>
      </c>
      <c r="W8734" s="124">
        <v>21421</v>
      </c>
      <c r="X8734" s="123">
        <v>21819</v>
      </c>
      <c r="Y8734" s="124">
        <v>21742</v>
      </c>
      <c r="Z8734" s="123">
        <v>22205</v>
      </c>
      <c r="AA8734" s="124">
        <v>22489</v>
      </c>
      <c r="AB8734" s="123">
        <v>22729</v>
      </c>
      <c r="AC8734" s="124">
        <v>22548</v>
      </c>
      <c r="AD8734" s="123">
        <v>23262</v>
      </c>
      <c r="AE8734" s="125">
        <v>23281</v>
      </c>
      <c r="AF8734" s="126">
        <v>23439</v>
      </c>
    </row>
    <row r="8735" spans="2:32">
      <c r="B8735" s="127">
        <v>8697</v>
      </c>
      <c r="C8735" s="128">
        <v>8697</v>
      </c>
      <c r="D8735" s="129">
        <v>363</v>
      </c>
      <c r="E8735" s="130">
        <v>12</v>
      </c>
      <c r="F8735" s="131">
        <v>29</v>
      </c>
      <c r="G8735" s="132" t="s">
        <v>485</v>
      </c>
      <c r="H8735" s="133">
        <v>12</v>
      </c>
      <c r="I8735" s="128">
        <v>28</v>
      </c>
      <c r="J8735" s="129" t="s">
        <v>485</v>
      </c>
      <c r="K8735" s="134">
        <v>9</v>
      </c>
      <c r="L8735" s="108"/>
      <c r="M8735" s="81">
        <v>17036</v>
      </c>
      <c r="N8735" s="135">
        <v>18257</v>
      </c>
      <c r="O8735" s="136">
        <v>18971</v>
      </c>
      <c r="P8735" s="135">
        <v>19366</v>
      </c>
      <c r="Q8735" s="136">
        <v>19055</v>
      </c>
      <c r="R8735" s="135">
        <v>20489</v>
      </c>
      <c r="S8735" s="136">
        <v>20970</v>
      </c>
      <c r="T8735" s="135">
        <v>21162</v>
      </c>
      <c r="U8735" s="136">
        <v>20718</v>
      </c>
      <c r="V8735" s="135">
        <v>21837</v>
      </c>
      <c r="W8735" s="136">
        <v>22067</v>
      </c>
      <c r="X8735" s="135">
        <v>22506</v>
      </c>
      <c r="Y8735" s="136">
        <v>21992</v>
      </c>
      <c r="Z8735" s="135">
        <v>22873</v>
      </c>
      <c r="AA8735" s="136">
        <v>23153</v>
      </c>
      <c r="AB8735" s="135">
        <v>23388</v>
      </c>
      <c r="AC8735" s="136">
        <v>22763</v>
      </c>
      <c r="AD8735" s="135">
        <v>23925</v>
      </c>
      <c r="AE8735" s="137">
        <v>23951</v>
      </c>
      <c r="AF8735" s="138">
        <v>24115</v>
      </c>
    </row>
    <row r="8736" spans="2:32">
      <c r="B8736" s="114">
        <v>8698</v>
      </c>
      <c r="C8736" s="115">
        <v>8698</v>
      </c>
      <c r="D8736" s="116">
        <v>363</v>
      </c>
      <c r="E8736" s="117">
        <v>12</v>
      </c>
      <c r="F8736" s="118">
        <v>29</v>
      </c>
      <c r="G8736" s="119" t="s">
        <v>485</v>
      </c>
      <c r="H8736" s="120">
        <v>12</v>
      </c>
      <c r="I8736" s="115">
        <v>28</v>
      </c>
      <c r="J8736" s="116" t="s">
        <v>485</v>
      </c>
      <c r="K8736" s="121">
        <v>10</v>
      </c>
      <c r="L8736" s="108"/>
      <c r="M8736" s="122">
        <v>17122</v>
      </c>
      <c r="N8736" s="123">
        <v>18425</v>
      </c>
      <c r="O8736" s="124">
        <v>19130</v>
      </c>
      <c r="P8736" s="123">
        <v>19511</v>
      </c>
      <c r="Q8736" s="124">
        <v>19142</v>
      </c>
      <c r="R8736" s="123">
        <v>20633</v>
      </c>
      <c r="S8736" s="124">
        <v>21120</v>
      </c>
      <c r="T8736" s="123">
        <v>21318</v>
      </c>
      <c r="U8736" s="124">
        <v>20793</v>
      </c>
      <c r="V8736" s="123">
        <v>21998</v>
      </c>
      <c r="W8736" s="124">
        <v>22235</v>
      </c>
      <c r="X8736" s="123">
        <v>22683</v>
      </c>
      <c r="Y8736" s="124">
        <v>22115</v>
      </c>
      <c r="Z8736" s="123">
        <v>23067</v>
      </c>
      <c r="AA8736" s="124">
        <v>23355</v>
      </c>
      <c r="AB8736" s="123">
        <v>23598</v>
      </c>
      <c r="AC8736" s="124">
        <v>22919</v>
      </c>
      <c r="AD8736" s="123">
        <v>24149</v>
      </c>
      <c r="AE8736" s="125">
        <v>24183</v>
      </c>
      <c r="AF8736" s="126">
        <v>24350</v>
      </c>
    </row>
    <row r="8737" spans="2:32">
      <c r="B8737" s="127">
        <v>8699</v>
      </c>
      <c r="C8737" s="128">
        <v>8699</v>
      </c>
      <c r="D8737" s="129">
        <v>363</v>
      </c>
      <c r="E8737" s="130">
        <v>12</v>
      </c>
      <c r="F8737" s="131">
        <v>29</v>
      </c>
      <c r="G8737" s="132" t="s">
        <v>485</v>
      </c>
      <c r="H8737" s="133">
        <v>12</v>
      </c>
      <c r="I8737" s="128">
        <v>28</v>
      </c>
      <c r="J8737" s="129" t="s">
        <v>485</v>
      </c>
      <c r="K8737" s="134">
        <v>11</v>
      </c>
      <c r="L8737" s="108"/>
      <c r="M8737" s="81">
        <v>17170</v>
      </c>
      <c r="N8737" s="135">
        <v>18466</v>
      </c>
      <c r="O8737" s="136">
        <v>19111</v>
      </c>
      <c r="P8737" s="135">
        <v>19440</v>
      </c>
      <c r="Q8737" s="136">
        <v>19077</v>
      </c>
      <c r="R8737" s="135">
        <v>20480</v>
      </c>
      <c r="S8737" s="136">
        <v>20930</v>
      </c>
      <c r="T8737" s="135">
        <v>21098</v>
      </c>
      <c r="U8737" s="136">
        <v>20570</v>
      </c>
      <c r="V8737" s="135">
        <v>21720</v>
      </c>
      <c r="W8737" s="136">
        <v>21962</v>
      </c>
      <c r="X8737" s="135">
        <v>22419</v>
      </c>
      <c r="Y8737" s="136">
        <v>21925</v>
      </c>
      <c r="Z8737" s="135">
        <v>22819</v>
      </c>
      <c r="AA8737" s="136">
        <v>23113</v>
      </c>
      <c r="AB8737" s="135">
        <v>23360</v>
      </c>
      <c r="AC8737" s="136">
        <v>22770</v>
      </c>
      <c r="AD8737" s="135">
        <v>23924</v>
      </c>
      <c r="AE8737" s="137">
        <v>23962</v>
      </c>
      <c r="AF8737" s="138">
        <v>24132</v>
      </c>
    </row>
    <row r="8738" spans="2:32">
      <c r="B8738" s="114">
        <v>8700</v>
      </c>
      <c r="C8738" s="115">
        <v>8700</v>
      </c>
      <c r="D8738" s="116">
        <v>363</v>
      </c>
      <c r="E8738" s="117">
        <v>12</v>
      </c>
      <c r="F8738" s="118">
        <v>29</v>
      </c>
      <c r="G8738" s="119" t="s">
        <v>485</v>
      </c>
      <c r="H8738" s="120">
        <v>12</v>
      </c>
      <c r="I8738" s="115">
        <v>28</v>
      </c>
      <c r="J8738" s="116" t="s">
        <v>485</v>
      </c>
      <c r="K8738" s="121">
        <v>12</v>
      </c>
      <c r="L8738" s="108"/>
      <c r="M8738" s="122">
        <v>17097</v>
      </c>
      <c r="N8738" s="123">
        <v>18401</v>
      </c>
      <c r="O8738" s="124">
        <v>19005</v>
      </c>
      <c r="P8738" s="123">
        <v>19273</v>
      </c>
      <c r="Q8738" s="124">
        <v>18835</v>
      </c>
      <c r="R8738" s="123">
        <v>20201</v>
      </c>
      <c r="S8738" s="124">
        <v>20602</v>
      </c>
      <c r="T8738" s="123">
        <v>20726</v>
      </c>
      <c r="U8738" s="124">
        <v>20152</v>
      </c>
      <c r="V8738" s="123">
        <v>21270</v>
      </c>
      <c r="W8738" s="124">
        <v>21512</v>
      </c>
      <c r="X8738" s="123">
        <v>21968</v>
      </c>
      <c r="Y8738" s="124">
        <v>21495</v>
      </c>
      <c r="Z8738" s="123">
        <v>22362</v>
      </c>
      <c r="AA8738" s="124">
        <v>22654</v>
      </c>
      <c r="AB8738" s="123">
        <v>22899</v>
      </c>
      <c r="AC8738" s="124">
        <v>22346</v>
      </c>
      <c r="AD8738" s="123">
        <v>23456</v>
      </c>
      <c r="AE8738" s="125">
        <v>23490</v>
      </c>
      <c r="AF8738" s="126">
        <v>23656</v>
      </c>
    </row>
    <row r="8739" spans="2:32">
      <c r="B8739" s="127">
        <v>8701</v>
      </c>
      <c r="C8739" s="128">
        <v>8701</v>
      </c>
      <c r="D8739" s="129">
        <v>363</v>
      </c>
      <c r="E8739" s="130">
        <v>12</v>
      </c>
      <c r="F8739" s="131">
        <v>29</v>
      </c>
      <c r="G8739" s="132" t="s">
        <v>485</v>
      </c>
      <c r="H8739" s="133">
        <v>12</v>
      </c>
      <c r="I8739" s="128">
        <v>28</v>
      </c>
      <c r="J8739" s="129" t="s">
        <v>485</v>
      </c>
      <c r="K8739" s="134">
        <v>13</v>
      </c>
      <c r="L8739" s="108"/>
      <c r="M8739" s="81">
        <v>17044</v>
      </c>
      <c r="N8739" s="135">
        <v>18296</v>
      </c>
      <c r="O8739" s="136">
        <v>18885</v>
      </c>
      <c r="P8739" s="135">
        <v>19140</v>
      </c>
      <c r="Q8739" s="136">
        <v>18704</v>
      </c>
      <c r="R8739" s="135">
        <v>20039</v>
      </c>
      <c r="S8739" s="136">
        <v>20425</v>
      </c>
      <c r="T8739" s="135">
        <v>20537</v>
      </c>
      <c r="U8739" s="136">
        <v>19993</v>
      </c>
      <c r="V8739" s="135">
        <v>21058</v>
      </c>
      <c r="W8739" s="136">
        <v>21299</v>
      </c>
      <c r="X8739" s="135">
        <v>21753</v>
      </c>
      <c r="Y8739" s="136">
        <v>21305</v>
      </c>
      <c r="Z8739" s="135">
        <v>22141</v>
      </c>
      <c r="AA8739" s="136">
        <v>22429</v>
      </c>
      <c r="AB8739" s="135">
        <v>22672</v>
      </c>
      <c r="AC8739" s="136">
        <v>22145</v>
      </c>
      <c r="AD8739" s="135">
        <v>23225</v>
      </c>
      <c r="AE8739" s="137">
        <v>23256</v>
      </c>
      <c r="AF8739" s="138">
        <v>23420</v>
      </c>
    </row>
    <row r="8740" spans="2:32">
      <c r="B8740" s="114">
        <v>8702</v>
      </c>
      <c r="C8740" s="115">
        <v>8702</v>
      </c>
      <c r="D8740" s="116">
        <v>363</v>
      </c>
      <c r="E8740" s="117">
        <v>12</v>
      </c>
      <c r="F8740" s="118">
        <v>29</v>
      </c>
      <c r="G8740" s="119" t="s">
        <v>485</v>
      </c>
      <c r="H8740" s="120">
        <v>12</v>
      </c>
      <c r="I8740" s="115">
        <v>28</v>
      </c>
      <c r="J8740" s="116" t="s">
        <v>485</v>
      </c>
      <c r="K8740" s="121">
        <v>14</v>
      </c>
      <c r="L8740" s="108"/>
      <c r="M8740" s="122">
        <v>17090</v>
      </c>
      <c r="N8740" s="123">
        <v>18267</v>
      </c>
      <c r="O8740" s="124">
        <v>18851</v>
      </c>
      <c r="P8740" s="123">
        <v>19102</v>
      </c>
      <c r="Q8740" s="124">
        <v>18707</v>
      </c>
      <c r="R8740" s="123">
        <v>19987</v>
      </c>
      <c r="S8740" s="124">
        <v>20365</v>
      </c>
      <c r="T8740" s="123">
        <v>20471</v>
      </c>
      <c r="U8740" s="124">
        <v>19970</v>
      </c>
      <c r="V8740" s="123">
        <v>20976</v>
      </c>
      <c r="W8740" s="124">
        <v>21211</v>
      </c>
      <c r="X8740" s="123">
        <v>21659</v>
      </c>
      <c r="Y8740" s="124">
        <v>21243</v>
      </c>
      <c r="Z8740" s="123">
        <v>22034</v>
      </c>
      <c r="AA8740" s="124">
        <v>22316</v>
      </c>
      <c r="AB8740" s="123">
        <v>22555</v>
      </c>
      <c r="AC8740" s="124">
        <v>22059</v>
      </c>
      <c r="AD8740" s="123">
        <v>23100</v>
      </c>
      <c r="AE8740" s="125">
        <v>23129</v>
      </c>
      <c r="AF8740" s="126">
        <v>23291</v>
      </c>
    </row>
    <row r="8741" spans="2:32">
      <c r="B8741" s="127">
        <v>8703</v>
      </c>
      <c r="C8741" s="128">
        <v>8703</v>
      </c>
      <c r="D8741" s="129">
        <v>363</v>
      </c>
      <c r="E8741" s="130">
        <v>12</v>
      </c>
      <c r="F8741" s="131">
        <v>29</v>
      </c>
      <c r="G8741" s="132" t="s">
        <v>485</v>
      </c>
      <c r="H8741" s="133">
        <v>12</v>
      </c>
      <c r="I8741" s="128">
        <v>28</v>
      </c>
      <c r="J8741" s="129" t="s">
        <v>485</v>
      </c>
      <c r="K8741" s="134">
        <v>15</v>
      </c>
      <c r="L8741" s="108"/>
      <c r="M8741" s="81">
        <v>17077</v>
      </c>
      <c r="N8741" s="135">
        <v>18210</v>
      </c>
      <c r="O8741" s="136">
        <v>18792</v>
      </c>
      <c r="P8741" s="135">
        <v>19053</v>
      </c>
      <c r="Q8741" s="136">
        <v>18738</v>
      </c>
      <c r="R8741" s="135">
        <v>19951</v>
      </c>
      <c r="S8741" s="136">
        <v>20336</v>
      </c>
      <c r="T8741" s="135">
        <v>20446</v>
      </c>
      <c r="U8741" s="136">
        <v>20021</v>
      </c>
      <c r="V8741" s="135">
        <v>20958</v>
      </c>
      <c r="W8741" s="136">
        <v>21188</v>
      </c>
      <c r="X8741" s="135">
        <v>21629</v>
      </c>
      <c r="Y8741" s="136">
        <v>21271</v>
      </c>
      <c r="Z8741" s="135">
        <v>21991</v>
      </c>
      <c r="AA8741" s="136">
        <v>22269</v>
      </c>
      <c r="AB8741" s="135">
        <v>22504</v>
      </c>
      <c r="AC8741" s="136">
        <v>22064</v>
      </c>
      <c r="AD8741" s="135">
        <v>23044</v>
      </c>
      <c r="AE8741" s="137">
        <v>23071</v>
      </c>
      <c r="AF8741" s="138">
        <v>23231</v>
      </c>
    </row>
    <row r="8742" spans="2:32">
      <c r="B8742" s="114">
        <v>8704</v>
      </c>
      <c r="C8742" s="115">
        <v>8704</v>
      </c>
      <c r="D8742" s="116">
        <v>363</v>
      </c>
      <c r="E8742" s="117">
        <v>12</v>
      </c>
      <c r="F8742" s="118">
        <v>29</v>
      </c>
      <c r="G8742" s="119" t="s">
        <v>485</v>
      </c>
      <c r="H8742" s="120">
        <v>12</v>
      </c>
      <c r="I8742" s="115">
        <v>28</v>
      </c>
      <c r="J8742" s="116" t="s">
        <v>485</v>
      </c>
      <c r="K8742" s="121">
        <v>16</v>
      </c>
      <c r="L8742" s="108"/>
      <c r="M8742" s="122">
        <v>17344</v>
      </c>
      <c r="N8742" s="123">
        <v>18308</v>
      </c>
      <c r="O8742" s="124">
        <v>18886</v>
      </c>
      <c r="P8742" s="123">
        <v>19130</v>
      </c>
      <c r="Q8742" s="124">
        <v>18981</v>
      </c>
      <c r="R8742" s="123">
        <v>19990</v>
      </c>
      <c r="S8742" s="124">
        <v>20355</v>
      </c>
      <c r="T8742" s="123">
        <v>20448</v>
      </c>
      <c r="U8742" s="124">
        <v>20180</v>
      </c>
      <c r="V8742" s="123">
        <v>20923</v>
      </c>
      <c r="W8742" s="124">
        <v>21143</v>
      </c>
      <c r="X8742" s="123">
        <v>21571</v>
      </c>
      <c r="Y8742" s="124">
        <v>21378</v>
      </c>
      <c r="Z8742" s="123">
        <v>21910</v>
      </c>
      <c r="AA8742" s="124">
        <v>22179</v>
      </c>
      <c r="AB8742" s="123">
        <v>22407</v>
      </c>
      <c r="AC8742" s="124">
        <v>22137</v>
      </c>
      <c r="AD8742" s="123">
        <v>22937</v>
      </c>
      <c r="AE8742" s="125">
        <v>22964</v>
      </c>
      <c r="AF8742" s="126">
        <v>23125</v>
      </c>
    </row>
    <row r="8743" spans="2:32">
      <c r="B8743" s="127">
        <v>8705</v>
      </c>
      <c r="C8743" s="128">
        <v>8705</v>
      </c>
      <c r="D8743" s="129">
        <v>363</v>
      </c>
      <c r="E8743" s="130">
        <v>12</v>
      </c>
      <c r="F8743" s="131">
        <v>29</v>
      </c>
      <c r="G8743" s="132" t="s">
        <v>485</v>
      </c>
      <c r="H8743" s="133">
        <v>12</v>
      </c>
      <c r="I8743" s="128">
        <v>28</v>
      </c>
      <c r="J8743" s="129" t="s">
        <v>485</v>
      </c>
      <c r="K8743" s="134">
        <v>17</v>
      </c>
      <c r="L8743" s="108"/>
      <c r="M8743" s="81">
        <v>17992</v>
      </c>
      <c r="N8743" s="135">
        <v>19021</v>
      </c>
      <c r="O8743" s="136">
        <v>19594</v>
      </c>
      <c r="P8743" s="135">
        <v>19770</v>
      </c>
      <c r="Q8743" s="136">
        <v>19705</v>
      </c>
      <c r="R8743" s="135">
        <v>20710</v>
      </c>
      <c r="S8743" s="136">
        <v>20993</v>
      </c>
      <c r="T8743" s="135">
        <v>21168</v>
      </c>
      <c r="U8743" s="136">
        <v>20896</v>
      </c>
      <c r="V8743" s="135">
        <v>21580</v>
      </c>
      <c r="W8743" s="136">
        <v>21891</v>
      </c>
      <c r="X8743" s="135">
        <v>22329</v>
      </c>
      <c r="Y8743" s="136">
        <v>22121</v>
      </c>
      <c r="Z8743" s="135">
        <v>22683</v>
      </c>
      <c r="AA8743" s="136">
        <v>22957</v>
      </c>
      <c r="AB8743" s="135">
        <v>23189</v>
      </c>
      <c r="AC8743" s="136">
        <v>22899</v>
      </c>
      <c r="AD8743" s="135">
        <v>23725</v>
      </c>
      <c r="AE8743" s="137">
        <v>23754</v>
      </c>
      <c r="AF8743" s="138">
        <v>23918</v>
      </c>
    </row>
    <row r="8744" spans="2:32">
      <c r="B8744" s="114">
        <v>8706</v>
      </c>
      <c r="C8744" s="115">
        <v>8706</v>
      </c>
      <c r="D8744" s="116">
        <v>363</v>
      </c>
      <c r="E8744" s="117">
        <v>12</v>
      </c>
      <c r="F8744" s="118">
        <v>29</v>
      </c>
      <c r="G8744" s="119" t="s">
        <v>485</v>
      </c>
      <c r="H8744" s="120">
        <v>12</v>
      </c>
      <c r="I8744" s="115">
        <v>28</v>
      </c>
      <c r="J8744" s="116" t="s">
        <v>485</v>
      </c>
      <c r="K8744" s="121">
        <v>18</v>
      </c>
      <c r="L8744" s="108"/>
      <c r="M8744" s="122">
        <v>18795</v>
      </c>
      <c r="N8744" s="123">
        <v>20126</v>
      </c>
      <c r="O8744" s="124">
        <v>20664</v>
      </c>
      <c r="P8744" s="123">
        <v>20957</v>
      </c>
      <c r="Q8744" s="124">
        <v>20438</v>
      </c>
      <c r="R8744" s="123">
        <v>21818</v>
      </c>
      <c r="S8744" s="124">
        <v>22168</v>
      </c>
      <c r="T8744" s="123">
        <v>22361</v>
      </c>
      <c r="U8744" s="124">
        <v>21557</v>
      </c>
      <c r="V8744" s="123">
        <v>22846</v>
      </c>
      <c r="W8744" s="124">
        <v>23216</v>
      </c>
      <c r="X8744" s="123">
        <v>23701</v>
      </c>
      <c r="Y8744" s="124">
        <v>22899</v>
      </c>
      <c r="Z8744" s="123">
        <v>24155</v>
      </c>
      <c r="AA8744" s="124">
        <v>24456</v>
      </c>
      <c r="AB8744" s="123">
        <v>24710</v>
      </c>
      <c r="AC8744" s="124">
        <v>23772</v>
      </c>
      <c r="AD8744" s="123">
        <v>25264</v>
      </c>
      <c r="AE8744" s="125">
        <v>25306</v>
      </c>
      <c r="AF8744" s="126">
        <v>25475</v>
      </c>
    </row>
    <row r="8745" spans="2:32">
      <c r="B8745" s="127">
        <v>8707</v>
      </c>
      <c r="C8745" s="128">
        <v>8707</v>
      </c>
      <c r="D8745" s="129">
        <v>363</v>
      </c>
      <c r="E8745" s="130">
        <v>12</v>
      </c>
      <c r="F8745" s="131">
        <v>29</v>
      </c>
      <c r="G8745" s="132" t="s">
        <v>485</v>
      </c>
      <c r="H8745" s="133">
        <v>12</v>
      </c>
      <c r="I8745" s="128">
        <v>28</v>
      </c>
      <c r="J8745" s="129" t="s">
        <v>485</v>
      </c>
      <c r="K8745" s="134">
        <v>19</v>
      </c>
      <c r="L8745" s="108"/>
      <c r="M8745" s="81">
        <v>18532</v>
      </c>
      <c r="N8745" s="135">
        <v>19905</v>
      </c>
      <c r="O8745" s="136">
        <v>20441</v>
      </c>
      <c r="P8745" s="135">
        <v>20742</v>
      </c>
      <c r="Q8745" s="136">
        <v>20125</v>
      </c>
      <c r="R8745" s="135">
        <v>21597</v>
      </c>
      <c r="S8745" s="136">
        <v>21953</v>
      </c>
      <c r="T8745" s="135">
        <v>22088</v>
      </c>
      <c r="U8745" s="136">
        <v>21402</v>
      </c>
      <c r="V8745" s="135">
        <v>22735</v>
      </c>
      <c r="W8745" s="136">
        <v>23091</v>
      </c>
      <c r="X8745" s="135">
        <v>23708</v>
      </c>
      <c r="Y8745" s="136">
        <v>22896</v>
      </c>
      <c r="Z8745" s="135">
        <v>24252</v>
      </c>
      <c r="AA8745" s="136">
        <v>24588</v>
      </c>
      <c r="AB8745" s="135">
        <v>24871</v>
      </c>
      <c r="AC8745" s="136">
        <v>23924</v>
      </c>
      <c r="AD8745" s="135">
        <v>25441</v>
      </c>
      <c r="AE8745" s="137">
        <v>25469</v>
      </c>
      <c r="AF8745" s="138">
        <v>25639</v>
      </c>
    </row>
    <row r="8746" spans="2:32">
      <c r="B8746" s="114">
        <v>8708</v>
      </c>
      <c r="C8746" s="115">
        <v>8708</v>
      </c>
      <c r="D8746" s="116">
        <v>363</v>
      </c>
      <c r="E8746" s="117">
        <v>12</v>
      </c>
      <c r="F8746" s="118">
        <v>29</v>
      </c>
      <c r="G8746" s="119" t="s">
        <v>485</v>
      </c>
      <c r="H8746" s="120">
        <v>12</v>
      </c>
      <c r="I8746" s="115">
        <v>28</v>
      </c>
      <c r="J8746" s="116" t="s">
        <v>485</v>
      </c>
      <c r="K8746" s="121">
        <v>20</v>
      </c>
      <c r="L8746" s="108"/>
      <c r="M8746" s="122">
        <v>18321</v>
      </c>
      <c r="N8746" s="123">
        <v>19505</v>
      </c>
      <c r="O8746" s="124">
        <v>20126</v>
      </c>
      <c r="P8746" s="123">
        <v>20450</v>
      </c>
      <c r="Q8746" s="124">
        <v>20026</v>
      </c>
      <c r="R8746" s="123">
        <v>21322</v>
      </c>
      <c r="S8746" s="124">
        <v>21699</v>
      </c>
      <c r="T8746" s="123">
        <v>21870</v>
      </c>
      <c r="U8746" s="124">
        <v>21389</v>
      </c>
      <c r="V8746" s="123">
        <v>22627</v>
      </c>
      <c r="W8746" s="124">
        <v>23053</v>
      </c>
      <c r="X8746" s="123">
        <v>23652</v>
      </c>
      <c r="Y8746" s="124">
        <v>23249</v>
      </c>
      <c r="Z8746" s="123">
        <v>24302</v>
      </c>
      <c r="AA8746" s="124">
        <v>24679</v>
      </c>
      <c r="AB8746" s="123">
        <v>24996</v>
      </c>
      <c r="AC8746" s="124">
        <v>24460</v>
      </c>
      <c r="AD8746" s="123">
        <v>25604</v>
      </c>
      <c r="AE8746" s="125">
        <v>25623</v>
      </c>
      <c r="AF8746" s="126">
        <v>25804</v>
      </c>
    </row>
    <row r="8747" spans="2:32">
      <c r="B8747" s="127">
        <v>8709</v>
      </c>
      <c r="C8747" s="128">
        <v>8709</v>
      </c>
      <c r="D8747" s="129">
        <v>363</v>
      </c>
      <c r="E8747" s="130">
        <v>12</v>
      </c>
      <c r="F8747" s="131">
        <v>29</v>
      </c>
      <c r="G8747" s="132" t="s">
        <v>485</v>
      </c>
      <c r="H8747" s="133">
        <v>12</v>
      </c>
      <c r="I8747" s="128">
        <v>28</v>
      </c>
      <c r="J8747" s="129" t="s">
        <v>485</v>
      </c>
      <c r="K8747" s="134">
        <v>21</v>
      </c>
      <c r="L8747" s="108"/>
      <c r="M8747" s="81">
        <v>18046</v>
      </c>
      <c r="N8747" s="135">
        <v>19191</v>
      </c>
      <c r="O8747" s="136">
        <v>19816</v>
      </c>
      <c r="P8747" s="135">
        <v>20161</v>
      </c>
      <c r="Q8747" s="136">
        <v>19876</v>
      </c>
      <c r="R8747" s="135">
        <v>21080</v>
      </c>
      <c r="S8747" s="136">
        <v>21495</v>
      </c>
      <c r="T8747" s="135">
        <v>21718</v>
      </c>
      <c r="U8747" s="136">
        <v>21465</v>
      </c>
      <c r="V8747" s="135">
        <v>22608</v>
      </c>
      <c r="W8747" s="136">
        <v>23108</v>
      </c>
      <c r="X8747" s="135">
        <v>23780</v>
      </c>
      <c r="Y8747" s="136">
        <v>23638</v>
      </c>
      <c r="Z8747" s="135">
        <v>24558</v>
      </c>
      <c r="AA8747" s="136">
        <v>24985</v>
      </c>
      <c r="AB8747" s="135">
        <v>25343</v>
      </c>
      <c r="AC8747" s="136">
        <v>25059</v>
      </c>
      <c r="AD8747" s="135">
        <v>26011</v>
      </c>
      <c r="AE8747" s="137">
        <v>26047</v>
      </c>
      <c r="AF8747" s="138">
        <v>26231</v>
      </c>
    </row>
    <row r="8748" spans="2:32">
      <c r="B8748" s="114">
        <v>8710</v>
      </c>
      <c r="C8748" s="115">
        <v>8710</v>
      </c>
      <c r="D8748" s="116">
        <v>363</v>
      </c>
      <c r="E8748" s="117">
        <v>12</v>
      </c>
      <c r="F8748" s="118">
        <v>29</v>
      </c>
      <c r="G8748" s="119" t="s">
        <v>485</v>
      </c>
      <c r="H8748" s="120">
        <v>12</v>
      </c>
      <c r="I8748" s="115">
        <v>28</v>
      </c>
      <c r="J8748" s="116" t="s">
        <v>485</v>
      </c>
      <c r="K8748" s="121">
        <v>22</v>
      </c>
      <c r="L8748" s="108"/>
      <c r="M8748" s="122">
        <v>17483</v>
      </c>
      <c r="N8748" s="123">
        <v>18698</v>
      </c>
      <c r="O8748" s="124">
        <v>19329</v>
      </c>
      <c r="P8748" s="123">
        <v>19692</v>
      </c>
      <c r="Q8748" s="124">
        <v>19399</v>
      </c>
      <c r="R8748" s="123">
        <v>20650</v>
      </c>
      <c r="S8748" s="124">
        <v>21099</v>
      </c>
      <c r="T8748" s="123">
        <v>21363</v>
      </c>
      <c r="U8748" s="124">
        <v>21172</v>
      </c>
      <c r="V8748" s="123">
        <v>22338</v>
      </c>
      <c r="W8748" s="124">
        <v>22873</v>
      </c>
      <c r="X8748" s="123">
        <v>23586</v>
      </c>
      <c r="Y8748" s="124">
        <v>23537</v>
      </c>
      <c r="Z8748" s="123">
        <v>24432</v>
      </c>
      <c r="AA8748" s="124">
        <v>24885</v>
      </c>
      <c r="AB8748" s="123">
        <v>25263</v>
      </c>
      <c r="AC8748" s="124">
        <v>25082</v>
      </c>
      <c r="AD8748" s="123">
        <v>25976</v>
      </c>
      <c r="AE8748" s="125">
        <v>26014</v>
      </c>
      <c r="AF8748" s="126">
        <v>26203</v>
      </c>
    </row>
    <row r="8749" spans="2:32">
      <c r="B8749" s="127">
        <v>8711</v>
      </c>
      <c r="C8749" s="128">
        <v>8711</v>
      </c>
      <c r="D8749" s="129">
        <v>363</v>
      </c>
      <c r="E8749" s="130">
        <v>12</v>
      </c>
      <c r="F8749" s="131">
        <v>29</v>
      </c>
      <c r="G8749" s="132" t="s">
        <v>485</v>
      </c>
      <c r="H8749" s="133">
        <v>12</v>
      </c>
      <c r="I8749" s="128">
        <v>28</v>
      </c>
      <c r="J8749" s="129" t="s">
        <v>485</v>
      </c>
      <c r="K8749" s="134">
        <v>23</v>
      </c>
      <c r="L8749" s="108"/>
      <c r="M8749" s="81">
        <v>16594</v>
      </c>
      <c r="N8749" s="135">
        <v>17946</v>
      </c>
      <c r="O8749" s="136">
        <v>18601</v>
      </c>
      <c r="P8749" s="135">
        <v>18972</v>
      </c>
      <c r="Q8749" s="136">
        <v>18580</v>
      </c>
      <c r="R8749" s="135">
        <v>19995</v>
      </c>
      <c r="S8749" s="136">
        <v>20457</v>
      </c>
      <c r="T8749" s="135">
        <v>20774</v>
      </c>
      <c r="U8749" s="136">
        <v>20520</v>
      </c>
      <c r="V8749" s="135">
        <v>21804</v>
      </c>
      <c r="W8749" s="136">
        <v>22376</v>
      </c>
      <c r="X8749" s="135">
        <v>23107</v>
      </c>
      <c r="Y8749" s="136">
        <v>22984</v>
      </c>
      <c r="Z8749" s="135">
        <v>23987</v>
      </c>
      <c r="AA8749" s="136">
        <v>24455</v>
      </c>
      <c r="AB8749" s="135">
        <v>24847</v>
      </c>
      <c r="AC8749" s="136">
        <v>24587</v>
      </c>
      <c r="AD8749" s="135">
        <v>25579</v>
      </c>
      <c r="AE8749" s="137">
        <v>25619</v>
      </c>
      <c r="AF8749" s="138">
        <v>25801</v>
      </c>
    </row>
    <row r="8750" spans="2:32">
      <c r="B8750" s="114">
        <v>8712</v>
      </c>
      <c r="C8750" s="115">
        <v>8712</v>
      </c>
      <c r="D8750" s="116">
        <v>363</v>
      </c>
      <c r="E8750" s="117">
        <v>12</v>
      </c>
      <c r="F8750" s="118">
        <v>29</v>
      </c>
      <c r="G8750" s="119" t="s">
        <v>485</v>
      </c>
      <c r="H8750" s="120">
        <v>12</v>
      </c>
      <c r="I8750" s="115">
        <v>28</v>
      </c>
      <c r="J8750" s="116" t="s">
        <v>485</v>
      </c>
      <c r="K8750" s="121">
        <v>24</v>
      </c>
      <c r="L8750" s="108"/>
      <c r="M8750" s="122">
        <v>15500</v>
      </c>
      <c r="N8750" s="123">
        <v>16931</v>
      </c>
      <c r="O8750" s="124">
        <v>17586</v>
      </c>
      <c r="P8750" s="123">
        <v>18004</v>
      </c>
      <c r="Q8750" s="124">
        <v>17721</v>
      </c>
      <c r="R8750" s="123">
        <v>18938</v>
      </c>
      <c r="S8750" s="124">
        <v>19451</v>
      </c>
      <c r="T8750" s="123">
        <v>19933</v>
      </c>
      <c r="U8750" s="124">
        <v>19831</v>
      </c>
      <c r="V8750" s="123">
        <v>21024</v>
      </c>
      <c r="W8750" s="124">
        <v>21598</v>
      </c>
      <c r="X8750" s="123">
        <v>22207</v>
      </c>
      <c r="Y8750" s="124">
        <v>22218</v>
      </c>
      <c r="Z8750" s="123">
        <v>23230</v>
      </c>
      <c r="AA8750" s="124">
        <v>23701</v>
      </c>
      <c r="AB8750" s="123">
        <v>24099</v>
      </c>
      <c r="AC8750" s="124">
        <v>23976</v>
      </c>
      <c r="AD8750" s="123">
        <v>24716</v>
      </c>
      <c r="AE8750" s="125">
        <v>24896</v>
      </c>
      <c r="AF8750" s="126">
        <v>25079</v>
      </c>
    </row>
    <row r="8751" spans="2:32">
      <c r="B8751" s="127">
        <v>8713</v>
      </c>
      <c r="C8751" s="128">
        <v>8713</v>
      </c>
      <c r="D8751" s="129">
        <v>364</v>
      </c>
      <c r="E8751" s="130">
        <v>12</v>
      </c>
      <c r="F8751" s="131">
        <v>30</v>
      </c>
      <c r="G8751" s="132" t="s">
        <v>485</v>
      </c>
      <c r="H8751" s="133">
        <v>12</v>
      </c>
      <c r="I8751" s="128">
        <v>29</v>
      </c>
      <c r="J8751" s="129" t="s">
        <v>485</v>
      </c>
      <c r="K8751" s="134">
        <v>1</v>
      </c>
      <c r="L8751" s="108"/>
      <c r="M8751" s="81">
        <v>15137</v>
      </c>
      <c r="N8751" s="135">
        <v>16394</v>
      </c>
      <c r="O8751" s="136">
        <v>17092</v>
      </c>
      <c r="P8751" s="135">
        <v>17536</v>
      </c>
      <c r="Q8751" s="136">
        <v>17401</v>
      </c>
      <c r="R8751" s="135">
        <v>18552</v>
      </c>
      <c r="S8751" s="136">
        <v>19127</v>
      </c>
      <c r="T8751" s="135">
        <v>19677</v>
      </c>
      <c r="U8751" s="136">
        <v>19560</v>
      </c>
      <c r="V8751" s="135">
        <v>20924</v>
      </c>
      <c r="W8751" s="136">
        <v>21553</v>
      </c>
      <c r="X8751" s="135">
        <v>22204</v>
      </c>
      <c r="Y8751" s="136">
        <v>21924</v>
      </c>
      <c r="Z8751" s="135">
        <v>23346</v>
      </c>
      <c r="AA8751" s="136">
        <v>23862</v>
      </c>
      <c r="AB8751" s="135">
        <v>24296</v>
      </c>
      <c r="AC8751" s="136">
        <v>23647</v>
      </c>
      <c r="AD8751" s="135">
        <v>24976</v>
      </c>
      <c r="AE8751" s="137">
        <v>25188</v>
      </c>
      <c r="AF8751" s="138">
        <v>25363</v>
      </c>
    </row>
    <row r="8752" spans="2:32">
      <c r="B8752" s="114">
        <v>8714</v>
      </c>
      <c r="C8752" s="115">
        <v>8714</v>
      </c>
      <c r="D8752" s="116">
        <v>364</v>
      </c>
      <c r="E8752" s="117">
        <v>12</v>
      </c>
      <c r="F8752" s="118">
        <v>30</v>
      </c>
      <c r="G8752" s="119" t="s">
        <v>485</v>
      </c>
      <c r="H8752" s="120">
        <v>12</v>
      </c>
      <c r="I8752" s="115">
        <v>29</v>
      </c>
      <c r="J8752" s="116" t="s">
        <v>485</v>
      </c>
      <c r="K8752" s="121">
        <v>2</v>
      </c>
      <c r="L8752" s="108"/>
      <c r="M8752" s="122">
        <v>14604</v>
      </c>
      <c r="N8752" s="123">
        <v>15867</v>
      </c>
      <c r="O8752" s="124">
        <v>16552</v>
      </c>
      <c r="P8752" s="123">
        <v>17002</v>
      </c>
      <c r="Q8752" s="124">
        <v>16877</v>
      </c>
      <c r="R8752" s="123">
        <v>18046</v>
      </c>
      <c r="S8752" s="124">
        <v>18632</v>
      </c>
      <c r="T8752" s="123">
        <v>19176</v>
      </c>
      <c r="U8752" s="124">
        <v>19102</v>
      </c>
      <c r="V8752" s="123">
        <v>20440</v>
      </c>
      <c r="W8752" s="124">
        <v>21029</v>
      </c>
      <c r="X8752" s="123">
        <v>21676</v>
      </c>
      <c r="Y8752" s="124">
        <v>21385</v>
      </c>
      <c r="Z8752" s="123">
        <v>22778</v>
      </c>
      <c r="AA8752" s="124">
        <v>23277</v>
      </c>
      <c r="AB8752" s="123">
        <v>23699</v>
      </c>
      <c r="AC8752" s="124">
        <v>23052</v>
      </c>
      <c r="AD8752" s="123">
        <v>24365</v>
      </c>
      <c r="AE8752" s="125">
        <v>24575</v>
      </c>
      <c r="AF8752" s="126">
        <v>24742</v>
      </c>
    </row>
    <row r="8753" spans="2:32">
      <c r="B8753" s="127">
        <v>8715</v>
      </c>
      <c r="C8753" s="128">
        <v>8715</v>
      </c>
      <c r="D8753" s="129">
        <v>364</v>
      </c>
      <c r="E8753" s="130">
        <v>12</v>
      </c>
      <c r="F8753" s="131">
        <v>30</v>
      </c>
      <c r="G8753" s="132" t="s">
        <v>485</v>
      </c>
      <c r="H8753" s="133">
        <v>12</v>
      </c>
      <c r="I8753" s="128">
        <v>29</v>
      </c>
      <c r="J8753" s="129" t="s">
        <v>485</v>
      </c>
      <c r="K8753" s="134">
        <v>3</v>
      </c>
      <c r="L8753" s="108"/>
      <c r="M8753" s="81">
        <v>14385</v>
      </c>
      <c r="N8753" s="135">
        <v>15577</v>
      </c>
      <c r="O8753" s="136">
        <v>16283</v>
      </c>
      <c r="P8753" s="135">
        <v>16752</v>
      </c>
      <c r="Q8753" s="136">
        <v>16720</v>
      </c>
      <c r="R8753" s="135">
        <v>17832</v>
      </c>
      <c r="S8753" s="136">
        <v>18435</v>
      </c>
      <c r="T8753" s="135">
        <v>18986</v>
      </c>
      <c r="U8753" s="136">
        <v>18999</v>
      </c>
      <c r="V8753" s="135">
        <v>20253</v>
      </c>
      <c r="W8753" s="136">
        <v>20812</v>
      </c>
      <c r="X8753" s="135">
        <v>21436</v>
      </c>
      <c r="Y8753" s="136">
        <v>21208</v>
      </c>
      <c r="Z8753" s="135">
        <v>22492</v>
      </c>
      <c r="AA8753" s="136">
        <v>22973</v>
      </c>
      <c r="AB8753" s="135">
        <v>23382</v>
      </c>
      <c r="AC8753" s="136">
        <v>22815</v>
      </c>
      <c r="AD8753" s="135">
        <v>24028</v>
      </c>
      <c r="AE8753" s="137">
        <v>24233</v>
      </c>
      <c r="AF8753" s="138">
        <v>24401</v>
      </c>
    </row>
    <row r="8754" spans="2:32">
      <c r="B8754" s="114">
        <v>8716</v>
      </c>
      <c r="C8754" s="115">
        <v>8716</v>
      </c>
      <c r="D8754" s="116">
        <v>364</v>
      </c>
      <c r="E8754" s="117">
        <v>12</v>
      </c>
      <c r="F8754" s="118">
        <v>30</v>
      </c>
      <c r="G8754" s="119" t="s">
        <v>485</v>
      </c>
      <c r="H8754" s="120">
        <v>12</v>
      </c>
      <c r="I8754" s="115">
        <v>29</v>
      </c>
      <c r="J8754" s="116" t="s">
        <v>485</v>
      </c>
      <c r="K8754" s="121">
        <v>4</v>
      </c>
      <c r="L8754" s="108"/>
      <c r="M8754" s="122">
        <v>14302</v>
      </c>
      <c r="N8754" s="123">
        <v>15431</v>
      </c>
      <c r="O8754" s="124">
        <v>16140</v>
      </c>
      <c r="P8754" s="123">
        <v>16603</v>
      </c>
      <c r="Q8754" s="124">
        <v>16614</v>
      </c>
      <c r="R8754" s="123">
        <v>17663</v>
      </c>
      <c r="S8754" s="124">
        <v>18244</v>
      </c>
      <c r="T8754" s="123">
        <v>18764</v>
      </c>
      <c r="U8754" s="124">
        <v>18796</v>
      </c>
      <c r="V8754" s="123">
        <v>19936</v>
      </c>
      <c r="W8754" s="124">
        <v>20435</v>
      </c>
      <c r="X8754" s="123">
        <v>20999</v>
      </c>
      <c r="Y8754" s="124">
        <v>20805</v>
      </c>
      <c r="Z8754" s="123">
        <v>21948</v>
      </c>
      <c r="AA8754" s="124">
        <v>22386</v>
      </c>
      <c r="AB8754" s="123">
        <v>22759</v>
      </c>
      <c r="AC8754" s="124">
        <v>22270</v>
      </c>
      <c r="AD8754" s="123">
        <v>23355</v>
      </c>
      <c r="AE8754" s="125">
        <v>23550</v>
      </c>
      <c r="AF8754" s="126">
        <v>23707</v>
      </c>
    </row>
    <row r="8755" spans="2:32">
      <c r="B8755" s="127">
        <v>8717</v>
      </c>
      <c r="C8755" s="128">
        <v>8717</v>
      </c>
      <c r="D8755" s="129">
        <v>364</v>
      </c>
      <c r="E8755" s="130">
        <v>12</v>
      </c>
      <c r="F8755" s="131">
        <v>30</v>
      </c>
      <c r="G8755" s="132" t="s">
        <v>485</v>
      </c>
      <c r="H8755" s="133">
        <v>12</v>
      </c>
      <c r="I8755" s="128">
        <v>29</v>
      </c>
      <c r="J8755" s="129" t="s">
        <v>485</v>
      </c>
      <c r="K8755" s="134">
        <v>5</v>
      </c>
      <c r="L8755" s="108"/>
      <c r="M8755" s="81">
        <v>14372</v>
      </c>
      <c r="N8755" s="135">
        <v>15335</v>
      </c>
      <c r="O8755" s="136">
        <v>16090</v>
      </c>
      <c r="P8755" s="135">
        <v>16497</v>
      </c>
      <c r="Q8755" s="136">
        <v>16617</v>
      </c>
      <c r="R8755" s="135">
        <v>17555</v>
      </c>
      <c r="S8755" s="136">
        <v>18056</v>
      </c>
      <c r="T8755" s="135">
        <v>18527</v>
      </c>
      <c r="U8755" s="136">
        <v>18646</v>
      </c>
      <c r="V8755" s="135">
        <v>19577</v>
      </c>
      <c r="W8755" s="136">
        <v>20007</v>
      </c>
      <c r="X8755" s="135">
        <v>20500</v>
      </c>
      <c r="Y8755" s="136">
        <v>20417</v>
      </c>
      <c r="Z8755" s="135">
        <v>21323</v>
      </c>
      <c r="AA8755" s="136">
        <v>21710</v>
      </c>
      <c r="AB8755" s="135">
        <v>22041</v>
      </c>
      <c r="AC8755" s="136">
        <v>21718</v>
      </c>
      <c r="AD8755" s="135">
        <v>22573</v>
      </c>
      <c r="AE8755" s="137">
        <v>22750</v>
      </c>
      <c r="AF8755" s="138">
        <v>22903</v>
      </c>
    </row>
    <row r="8756" spans="2:32">
      <c r="B8756" s="114">
        <v>8718</v>
      </c>
      <c r="C8756" s="115">
        <v>8718</v>
      </c>
      <c r="D8756" s="116">
        <v>364</v>
      </c>
      <c r="E8756" s="117">
        <v>12</v>
      </c>
      <c r="F8756" s="118">
        <v>30</v>
      </c>
      <c r="G8756" s="119" t="s">
        <v>485</v>
      </c>
      <c r="H8756" s="120">
        <v>12</v>
      </c>
      <c r="I8756" s="115">
        <v>29</v>
      </c>
      <c r="J8756" s="116" t="s">
        <v>485</v>
      </c>
      <c r="K8756" s="121">
        <v>6</v>
      </c>
      <c r="L8756" s="108"/>
      <c r="M8756" s="122">
        <v>14690</v>
      </c>
      <c r="N8756" s="123">
        <v>15443</v>
      </c>
      <c r="O8756" s="124">
        <v>16200</v>
      </c>
      <c r="P8756" s="123">
        <v>16529</v>
      </c>
      <c r="Q8756" s="124">
        <v>16850</v>
      </c>
      <c r="R8756" s="123">
        <v>17578</v>
      </c>
      <c r="S8756" s="124">
        <v>17982</v>
      </c>
      <c r="T8756" s="123">
        <v>18384</v>
      </c>
      <c r="U8756" s="124">
        <v>18718</v>
      </c>
      <c r="V8756" s="123">
        <v>19282</v>
      </c>
      <c r="W8756" s="124">
        <v>19637</v>
      </c>
      <c r="X8756" s="123">
        <v>20100</v>
      </c>
      <c r="Y8756" s="124">
        <v>20180</v>
      </c>
      <c r="Z8756" s="123">
        <v>20782</v>
      </c>
      <c r="AA8756" s="124">
        <v>21120</v>
      </c>
      <c r="AB8756" s="123">
        <v>21408</v>
      </c>
      <c r="AC8756" s="124">
        <v>21321</v>
      </c>
      <c r="AD8756" s="123">
        <v>21878</v>
      </c>
      <c r="AE8756" s="125">
        <v>22036</v>
      </c>
      <c r="AF8756" s="126">
        <v>22182</v>
      </c>
    </row>
    <row r="8757" spans="2:32">
      <c r="B8757" s="127">
        <v>8719</v>
      </c>
      <c r="C8757" s="128">
        <v>8719</v>
      </c>
      <c r="D8757" s="129">
        <v>364</v>
      </c>
      <c r="E8757" s="130">
        <v>12</v>
      </c>
      <c r="F8757" s="131">
        <v>30</v>
      </c>
      <c r="G8757" s="132" t="s">
        <v>485</v>
      </c>
      <c r="H8757" s="133">
        <v>12</v>
      </c>
      <c r="I8757" s="128">
        <v>29</v>
      </c>
      <c r="J8757" s="129" t="s">
        <v>485</v>
      </c>
      <c r="K8757" s="134">
        <v>7</v>
      </c>
      <c r="L8757" s="108"/>
      <c r="M8757" s="81">
        <v>15638</v>
      </c>
      <c r="N8757" s="135">
        <v>15899</v>
      </c>
      <c r="O8757" s="136">
        <v>16609</v>
      </c>
      <c r="P8757" s="135">
        <v>16960</v>
      </c>
      <c r="Q8757" s="136">
        <v>17705</v>
      </c>
      <c r="R8757" s="135">
        <v>17945</v>
      </c>
      <c r="S8757" s="136">
        <v>18369</v>
      </c>
      <c r="T8757" s="135">
        <v>18672</v>
      </c>
      <c r="U8757" s="136">
        <v>19494</v>
      </c>
      <c r="V8757" s="135">
        <v>19497</v>
      </c>
      <c r="W8757" s="136">
        <v>19752</v>
      </c>
      <c r="X8757" s="135">
        <v>20213</v>
      </c>
      <c r="Y8757" s="136">
        <v>20714</v>
      </c>
      <c r="Z8757" s="135">
        <v>20797</v>
      </c>
      <c r="AA8757" s="136">
        <v>21104</v>
      </c>
      <c r="AB8757" s="135">
        <v>21366</v>
      </c>
      <c r="AC8757" s="136">
        <v>21761</v>
      </c>
      <c r="AD8757" s="135">
        <v>21797</v>
      </c>
      <c r="AE8757" s="137">
        <v>21947</v>
      </c>
      <c r="AF8757" s="138">
        <v>22095</v>
      </c>
    </row>
    <row r="8758" spans="2:32">
      <c r="B8758" s="114">
        <v>8720</v>
      </c>
      <c r="C8758" s="115">
        <v>8720</v>
      </c>
      <c r="D8758" s="116">
        <v>364</v>
      </c>
      <c r="E8758" s="117">
        <v>12</v>
      </c>
      <c r="F8758" s="118">
        <v>30</v>
      </c>
      <c r="G8758" s="119" t="s">
        <v>485</v>
      </c>
      <c r="H8758" s="120">
        <v>12</v>
      </c>
      <c r="I8758" s="115">
        <v>29</v>
      </c>
      <c r="J8758" s="116" t="s">
        <v>485</v>
      </c>
      <c r="K8758" s="121">
        <v>8</v>
      </c>
      <c r="L8758" s="108"/>
      <c r="M8758" s="122">
        <v>17031</v>
      </c>
      <c r="N8758" s="123">
        <v>16569</v>
      </c>
      <c r="O8758" s="124">
        <v>17274</v>
      </c>
      <c r="P8758" s="123">
        <v>17675</v>
      </c>
      <c r="Q8758" s="124">
        <v>19034</v>
      </c>
      <c r="R8758" s="123">
        <v>18762</v>
      </c>
      <c r="S8758" s="124">
        <v>19113</v>
      </c>
      <c r="T8758" s="123">
        <v>19389</v>
      </c>
      <c r="U8758" s="124">
        <v>20769</v>
      </c>
      <c r="V8758" s="123">
        <v>20169</v>
      </c>
      <c r="W8758" s="124">
        <v>20511</v>
      </c>
      <c r="X8758" s="123">
        <v>20904</v>
      </c>
      <c r="Y8758" s="124">
        <v>21951</v>
      </c>
      <c r="Z8758" s="123">
        <v>21319</v>
      </c>
      <c r="AA8758" s="124">
        <v>21615</v>
      </c>
      <c r="AB8758" s="123">
        <v>21865</v>
      </c>
      <c r="AC8758" s="124">
        <v>23093</v>
      </c>
      <c r="AD8758" s="123">
        <v>22284</v>
      </c>
      <c r="AE8758" s="125">
        <v>22433</v>
      </c>
      <c r="AF8758" s="126">
        <v>22584</v>
      </c>
    </row>
    <row r="8759" spans="2:32">
      <c r="B8759" s="127">
        <v>8721</v>
      </c>
      <c r="C8759" s="128">
        <v>8721</v>
      </c>
      <c r="D8759" s="129">
        <v>364</v>
      </c>
      <c r="E8759" s="130">
        <v>12</v>
      </c>
      <c r="F8759" s="131">
        <v>30</v>
      </c>
      <c r="G8759" s="132" t="s">
        <v>485</v>
      </c>
      <c r="H8759" s="133">
        <v>12</v>
      </c>
      <c r="I8759" s="128">
        <v>29</v>
      </c>
      <c r="J8759" s="129" t="s">
        <v>485</v>
      </c>
      <c r="K8759" s="134">
        <v>9</v>
      </c>
      <c r="L8759" s="108"/>
      <c r="M8759" s="81">
        <v>17610</v>
      </c>
      <c r="N8759" s="135">
        <v>17237</v>
      </c>
      <c r="O8759" s="136">
        <v>17935</v>
      </c>
      <c r="P8759" s="135">
        <v>18324</v>
      </c>
      <c r="Q8759" s="136">
        <v>19687</v>
      </c>
      <c r="R8759" s="135">
        <v>19439</v>
      </c>
      <c r="S8759" s="136">
        <v>19799</v>
      </c>
      <c r="T8759" s="135">
        <v>20121</v>
      </c>
      <c r="U8759" s="136">
        <v>21404</v>
      </c>
      <c r="V8759" s="135">
        <v>20809</v>
      </c>
      <c r="W8759" s="136">
        <v>21176</v>
      </c>
      <c r="X8759" s="135">
        <v>21497</v>
      </c>
      <c r="Y8759" s="136">
        <v>22583</v>
      </c>
      <c r="Z8759" s="135">
        <v>21878</v>
      </c>
      <c r="AA8759" s="136">
        <v>22164</v>
      </c>
      <c r="AB8759" s="135">
        <v>22404</v>
      </c>
      <c r="AC8759" s="136">
        <v>23706</v>
      </c>
      <c r="AD8759" s="135">
        <v>22814</v>
      </c>
      <c r="AE8759" s="137">
        <v>22962</v>
      </c>
      <c r="AF8759" s="138">
        <v>23107</v>
      </c>
    </row>
    <row r="8760" spans="2:32">
      <c r="B8760" s="114">
        <v>8722</v>
      </c>
      <c r="C8760" s="115">
        <v>8722</v>
      </c>
      <c r="D8760" s="116">
        <v>364</v>
      </c>
      <c r="E8760" s="117">
        <v>12</v>
      </c>
      <c r="F8760" s="118">
        <v>30</v>
      </c>
      <c r="G8760" s="119" t="s">
        <v>485</v>
      </c>
      <c r="H8760" s="120">
        <v>12</v>
      </c>
      <c r="I8760" s="115">
        <v>29</v>
      </c>
      <c r="J8760" s="116" t="s">
        <v>485</v>
      </c>
      <c r="K8760" s="121">
        <v>10</v>
      </c>
      <c r="L8760" s="108"/>
      <c r="M8760" s="122">
        <v>17710</v>
      </c>
      <c r="N8760" s="123">
        <v>17535</v>
      </c>
      <c r="O8760" s="124">
        <v>18211</v>
      </c>
      <c r="P8760" s="123">
        <v>18585</v>
      </c>
      <c r="Q8760" s="124">
        <v>19752</v>
      </c>
      <c r="R8760" s="123">
        <v>19693</v>
      </c>
      <c r="S8760" s="124">
        <v>20058</v>
      </c>
      <c r="T8760" s="123">
        <v>20386</v>
      </c>
      <c r="U8760" s="124">
        <v>21487</v>
      </c>
      <c r="V8760" s="123">
        <v>21081</v>
      </c>
      <c r="W8760" s="124">
        <v>21454</v>
      </c>
      <c r="X8760" s="123">
        <v>21785</v>
      </c>
      <c r="Y8760" s="124">
        <v>22695</v>
      </c>
      <c r="Z8760" s="123">
        <v>22185</v>
      </c>
      <c r="AA8760" s="124">
        <v>22479</v>
      </c>
      <c r="AB8760" s="123">
        <v>22726</v>
      </c>
      <c r="AC8760" s="124">
        <v>23847</v>
      </c>
      <c r="AD8760" s="123">
        <v>23152</v>
      </c>
      <c r="AE8760" s="125">
        <v>23307</v>
      </c>
      <c r="AF8760" s="126">
        <v>23456</v>
      </c>
    </row>
    <row r="8761" spans="2:32">
      <c r="B8761" s="127">
        <v>8723</v>
      </c>
      <c r="C8761" s="128">
        <v>8723</v>
      </c>
      <c r="D8761" s="129">
        <v>364</v>
      </c>
      <c r="E8761" s="130">
        <v>12</v>
      </c>
      <c r="F8761" s="131">
        <v>30</v>
      </c>
      <c r="G8761" s="132" t="s">
        <v>485</v>
      </c>
      <c r="H8761" s="133">
        <v>12</v>
      </c>
      <c r="I8761" s="128">
        <v>29</v>
      </c>
      <c r="J8761" s="129" t="s">
        <v>485</v>
      </c>
      <c r="K8761" s="134">
        <v>11</v>
      </c>
      <c r="L8761" s="108"/>
      <c r="M8761" s="81">
        <v>17668</v>
      </c>
      <c r="N8761" s="135">
        <v>17605</v>
      </c>
      <c r="O8761" s="136">
        <v>18226</v>
      </c>
      <c r="P8761" s="135">
        <v>18542</v>
      </c>
      <c r="Q8761" s="136">
        <v>19531</v>
      </c>
      <c r="R8761" s="135">
        <v>19559</v>
      </c>
      <c r="S8761" s="136">
        <v>19886</v>
      </c>
      <c r="T8761" s="135">
        <v>20185</v>
      </c>
      <c r="U8761" s="136">
        <v>21130</v>
      </c>
      <c r="V8761" s="135">
        <v>20821</v>
      </c>
      <c r="W8761" s="136">
        <v>21200</v>
      </c>
      <c r="X8761" s="135">
        <v>21540</v>
      </c>
      <c r="Y8761" s="136">
        <v>22338</v>
      </c>
      <c r="Z8761" s="135">
        <v>21957</v>
      </c>
      <c r="AA8761" s="136">
        <v>22257</v>
      </c>
      <c r="AB8761" s="135">
        <v>22510</v>
      </c>
      <c r="AC8761" s="136">
        <v>23515</v>
      </c>
      <c r="AD8761" s="135">
        <v>22949</v>
      </c>
      <c r="AE8761" s="137">
        <v>23109</v>
      </c>
      <c r="AF8761" s="138">
        <v>23260</v>
      </c>
    </row>
    <row r="8762" spans="2:32">
      <c r="B8762" s="114">
        <v>8724</v>
      </c>
      <c r="C8762" s="115">
        <v>8724</v>
      </c>
      <c r="D8762" s="116">
        <v>364</v>
      </c>
      <c r="E8762" s="117">
        <v>12</v>
      </c>
      <c r="F8762" s="118">
        <v>30</v>
      </c>
      <c r="G8762" s="119" t="s">
        <v>485</v>
      </c>
      <c r="H8762" s="120">
        <v>12</v>
      </c>
      <c r="I8762" s="115">
        <v>29</v>
      </c>
      <c r="J8762" s="116" t="s">
        <v>485</v>
      </c>
      <c r="K8762" s="121">
        <v>12</v>
      </c>
      <c r="L8762" s="108"/>
      <c r="M8762" s="122">
        <v>17672</v>
      </c>
      <c r="N8762" s="123">
        <v>17603</v>
      </c>
      <c r="O8762" s="124">
        <v>18163</v>
      </c>
      <c r="P8762" s="123">
        <v>18417</v>
      </c>
      <c r="Q8762" s="124">
        <v>19354</v>
      </c>
      <c r="R8762" s="123">
        <v>19324</v>
      </c>
      <c r="S8762" s="124">
        <v>19601</v>
      </c>
      <c r="T8762" s="123">
        <v>19859</v>
      </c>
      <c r="U8762" s="124">
        <v>20761</v>
      </c>
      <c r="V8762" s="123">
        <v>20423</v>
      </c>
      <c r="W8762" s="124">
        <v>20805</v>
      </c>
      <c r="X8762" s="123">
        <v>21145</v>
      </c>
      <c r="Y8762" s="124">
        <v>21936</v>
      </c>
      <c r="Z8762" s="123">
        <v>21563</v>
      </c>
      <c r="AA8762" s="124">
        <v>21863</v>
      </c>
      <c r="AB8762" s="123">
        <v>22116</v>
      </c>
      <c r="AC8762" s="124">
        <v>23101</v>
      </c>
      <c r="AD8762" s="123">
        <v>22555</v>
      </c>
      <c r="AE8762" s="125">
        <v>22716</v>
      </c>
      <c r="AF8762" s="126">
        <v>22880</v>
      </c>
    </row>
    <row r="8763" spans="2:32">
      <c r="B8763" s="127">
        <v>8725</v>
      </c>
      <c r="C8763" s="128">
        <v>8725</v>
      </c>
      <c r="D8763" s="129">
        <v>364</v>
      </c>
      <c r="E8763" s="130">
        <v>12</v>
      </c>
      <c r="F8763" s="131">
        <v>30</v>
      </c>
      <c r="G8763" s="132" t="s">
        <v>485</v>
      </c>
      <c r="H8763" s="133">
        <v>12</v>
      </c>
      <c r="I8763" s="128">
        <v>29</v>
      </c>
      <c r="J8763" s="129" t="s">
        <v>485</v>
      </c>
      <c r="K8763" s="134">
        <v>13</v>
      </c>
      <c r="L8763" s="108"/>
      <c r="M8763" s="81">
        <v>17635</v>
      </c>
      <c r="N8763" s="135">
        <v>17565</v>
      </c>
      <c r="O8763" s="136">
        <v>18102</v>
      </c>
      <c r="P8763" s="135">
        <v>18340</v>
      </c>
      <c r="Q8763" s="136">
        <v>19277</v>
      </c>
      <c r="R8763" s="135">
        <v>19211</v>
      </c>
      <c r="S8763" s="136">
        <v>19471</v>
      </c>
      <c r="T8763" s="135">
        <v>19716</v>
      </c>
      <c r="U8763" s="136">
        <v>20630</v>
      </c>
      <c r="V8763" s="135">
        <v>20256</v>
      </c>
      <c r="W8763" s="136">
        <v>20636</v>
      </c>
      <c r="X8763" s="135">
        <v>20973</v>
      </c>
      <c r="Y8763" s="136">
        <v>21789</v>
      </c>
      <c r="Z8763" s="135">
        <v>21383</v>
      </c>
      <c r="AA8763" s="136">
        <v>21680</v>
      </c>
      <c r="AB8763" s="135">
        <v>21930</v>
      </c>
      <c r="AC8763" s="136">
        <v>22944</v>
      </c>
      <c r="AD8763" s="135">
        <v>22365</v>
      </c>
      <c r="AE8763" s="137">
        <v>22523</v>
      </c>
      <c r="AF8763" s="138">
        <v>22685</v>
      </c>
    </row>
    <row r="8764" spans="2:32">
      <c r="B8764" s="114">
        <v>8726</v>
      </c>
      <c r="C8764" s="115">
        <v>8726</v>
      </c>
      <c r="D8764" s="116">
        <v>364</v>
      </c>
      <c r="E8764" s="117">
        <v>12</v>
      </c>
      <c r="F8764" s="118">
        <v>30</v>
      </c>
      <c r="G8764" s="119" t="s">
        <v>485</v>
      </c>
      <c r="H8764" s="120">
        <v>12</v>
      </c>
      <c r="I8764" s="115">
        <v>29</v>
      </c>
      <c r="J8764" s="116" t="s">
        <v>485</v>
      </c>
      <c r="K8764" s="121">
        <v>14</v>
      </c>
      <c r="L8764" s="108"/>
      <c r="M8764" s="122">
        <v>17740</v>
      </c>
      <c r="N8764" s="123">
        <v>17558</v>
      </c>
      <c r="O8764" s="124">
        <v>18096</v>
      </c>
      <c r="P8764" s="123">
        <v>18326</v>
      </c>
      <c r="Q8764" s="124">
        <v>19371</v>
      </c>
      <c r="R8764" s="123">
        <v>19178</v>
      </c>
      <c r="S8764" s="124">
        <v>19429</v>
      </c>
      <c r="T8764" s="123">
        <v>19665</v>
      </c>
      <c r="U8764" s="124">
        <v>20695</v>
      </c>
      <c r="V8764" s="123">
        <v>20185</v>
      </c>
      <c r="W8764" s="124">
        <v>20557</v>
      </c>
      <c r="X8764" s="123">
        <v>20887</v>
      </c>
      <c r="Y8764" s="124">
        <v>21826</v>
      </c>
      <c r="Z8764" s="123">
        <v>21281</v>
      </c>
      <c r="AA8764" s="124">
        <v>21570</v>
      </c>
      <c r="AB8764" s="123">
        <v>21815</v>
      </c>
      <c r="AC8764" s="124">
        <v>22961</v>
      </c>
      <c r="AD8764" s="123">
        <v>22240</v>
      </c>
      <c r="AE8764" s="125">
        <v>22395</v>
      </c>
      <c r="AF8764" s="126">
        <v>22554</v>
      </c>
    </row>
    <row r="8765" spans="2:32">
      <c r="B8765" s="127">
        <v>8727</v>
      </c>
      <c r="C8765" s="128">
        <v>8727</v>
      </c>
      <c r="D8765" s="129">
        <v>364</v>
      </c>
      <c r="E8765" s="130">
        <v>12</v>
      </c>
      <c r="F8765" s="131">
        <v>30</v>
      </c>
      <c r="G8765" s="132" t="s">
        <v>485</v>
      </c>
      <c r="H8765" s="133">
        <v>12</v>
      </c>
      <c r="I8765" s="128">
        <v>29</v>
      </c>
      <c r="J8765" s="129" t="s">
        <v>485</v>
      </c>
      <c r="K8765" s="134">
        <v>15</v>
      </c>
      <c r="L8765" s="108"/>
      <c r="M8765" s="81">
        <v>17741</v>
      </c>
      <c r="N8765" s="135">
        <v>17541</v>
      </c>
      <c r="O8765" s="136">
        <v>18093</v>
      </c>
      <c r="P8765" s="135">
        <v>18333</v>
      </c>
      <c r="Q8765" s="136">
        <v>19385</v>
      </c>
      <c r="R8765" s="135">
        <v>19198</v>
      </c>
      <c r="S8765" s="136">
        <v>19455</v>
      </c>
      <c r="T8765" s="135">
        <v>19695</v>
      </c>
      <c r="U8765" s="136">
        <v>20730</v>
      </c>
      <c r="V8765" s="135">
        <v>20221</v>
      </c>
      <c r="W8765" s="136">
        <v>20588</v>
      </c>
      <c r="X8765" s="135">
        <v>20911</v>
      </c>
      <c r="Y8765" s="136">
        <v>21844</v>
      </c>
      <c r="Z8765" s="135">
        <v>21291</v>
      </c>
      <c r="AA8765" s="136">
        <v>21575</v>
      </c>
      <c r="AB8765" s="135">
        <v>21816</v>
      </c>
      <c r="AC8765" s="136">
        <v>22962</v>
      </c>
      <c r="AD8765" s="135">
        <v>22235</v>
      </c>
      <c r="AE8765" s="137">
        <v>22388</v>
      </c>
      <c r="AF8765" s="138">
        <v>22546</v>
      </c>
    </row>
    <row r="8766" spans="2:32">
      <c r="B8766" s="114">
        <v>8728</v>
      </c>
      <c r="C8766" s="115">
        <v>8728</v>
      </c>
      <c r="D8766" s="116">
        <v>364</v>
      </c>
      <c r="E8766" s="117">
        <v>12</v>
      </c>
      <c r="F8766" s="118">
        <v>30</v>
      </c>
      <c r="G8766" s="119" t="s">
        <v>485</v>
      </c>
      <c r="H8766" s="120">
        <v>12</v>
      </c>
      <c r="I8766" s="115">
        <v>29</v>
      </c>
      <c r="J8766" s="116" t="s">
        <v>485</v>
      </c>
      <c r="K8766" s="121">
        <v>16</v>
      </c>
      <c r="L8766" s="108"/>
      <c r="M8766" s="122">
        <v>17726</v>
      </c>
      <c r="N8766" s="123">
        <v>17657</v>
      </c>
      <c r="O8766" s="124">
        <v>18189</v>
      </c>
      <c r="P8766" s="123">
        <v>18416</v>
      </c>
      <c r="Q8766" s="124">
        <v>19327</v>
      </c>
      <c r="R8766" s="123">
        <v>19244</v>
      </c>
      <c r="S8766" s="124">
        <v>19479</v>
      </c>
      <c r="T8766" s="123">
        <v>19700</v>
      </c>
      <c r="U8766" s="124">
        <v>20593</v>
      </c>
      <c r="V8766" s="123">
        <v>20186</v>
      </c>
      <c r="W8766" s="124">
        <v>20540</v>
      </c>
      <c r="X8766" s="123">
        <v>20848</v>
      </c>
      <c r="Y8766" s="124">
        <v>21653</v>
      </c>
      <c r="Z8766" s="123">
        <v>21201</v>
      </c>
      <c r="AA8766" s="124">
        <v>21475</v>
      </c>
      <c r="AB8766" s="123">
        <v>21707</v>
      </c>
      <c r="AC8766" s="124">
        <v>22740</v>
      </c>
      <c r="AD8766" s="123">
        <v>22115</v>
      </c>
      <c r="AE8766" s="125">
        <v>22268</v>
      </c>
      <c r="AF8766" s="126">
        <v>22427</v>
      </c>
    </row>
    <row r="8767" spans="2:32">
      <c r="B8767" s="127">
        <v>8729</v>
      </c>
      <c r="C8767" s="128">
        <v>8729</v>
      </c>
      <c r="D8767" s="129">
        <v>364</v>
      </c>
      <c r="E8767" s="130">
        <v>12</v>
      </c>
      <c r="F8767" s="131">
        <v>30</v>
      </c>
      <c r="G8767" s="132" t="s">
        <v>485</v>
      </c>
      <c r="H8767" s="133">
        <v>12</v>
      </c>
      <c r="I8767" s="128">
        <v>29</v>
      </c>
      <c r="J8767" s="129" t="s">
        <v>485</v>
      </c>
      <c r="K8767" s="134">
        <v>17</v>
      </c>
      <c r="L8767" s="108"/>
      <c r="M8767" s="81">
        <v>18441</v>
      </c>
      <c r="N8767" s="135">
        <v>18507</v>
      </c>
      <c r="O8767" s="136">
        <v>18979</v>
      </c>
      <c r="P8767" s="135">
        <v>19295</v>
      </c>
      <c r="Q8767" s="136">
        <v>20057</v>
      </c>
      <c r="R8767" s="135">
        <v>20046</v>
      </c>
      <c r="S8767" s="136">
        <v>20360</v>
      </c>
      <c r="T8767" s="135">
        <v>20585</v>
      </c>
      <c r="U8767" s="136">
        <v>21328</v>
      </c>
      <c r="V8767" s="135">
        <v>21088</v>
      </c>
      <c r="W8767" s="136">
        <v>21456</v>
      </c>
      <c r="X8767" s="135">
        <v>21774</v>
      </c>
      <c r="Y8767" s="136">
        <v>22424</v>
      </c>
      <c r="Z8767" s="135">
        <v>22144</v>
      </c>
      <c r="AA8767" s="136">
        <v>22423</v>
      </c>
      <c r="AB8767" s="135">
        <v>22661</v>
      </c>
      <c r="AC8767" s="136">
        <v>23533</v>
      </c>
      <c r="AD8767" s="135">
        <v>23076</v>
      </c>
      <c r="AE8767" s="137">
        <v>23233</v>
      </c>
      <c r="AF8767" s="138">
        <v>23395</v>
      </c>
    </row>
    <row r="8768" spans="2:32">
      <c r="B8768" s="114">
        <v>8730</v>
      </c>
      <c r="C8768" s="115">
        <v>8730</v>
      </c>
      <c r="D8768" s="116">
        <v>364</v>
      </c>
      <c r="E8768" s="117">
        <v>12</v>
      </c>
      <c r="F8768" s="118">
        <v>30</v>
      </c>
      <c r="G8768" s="119" t="s">
        <v>485</v>
      </c>
      <c r="H8768" s="120">
        <v>12</v>
      </c>
      <c r="I8768" s="115">
        <v>29</v>
      </c>
      <c r="J8768" s="116" t="s">
        <v>485</v>
      </c>
      <c r="K8768" s="121">
        <v>18</v>
      </c>
      <c r="L8768" s="108"/>
      <c r="M8768" s="122">
        <v>19517</v>
      </c>
      <c r="N8768" s="123">
        <v>19493</v>
      </c>
      <c r="O8768" s="124">
        <v>20085</v>
      </c>
      <c r="P8768" s="123">
        <v>20439</v>
      </c>
      <c r="Q8768" s="124">
        <v>21264</v>
      </c>
      <c r="R8768" s="123">
        <v>21187</v>
      </c>
      <c r="S8768" s="124">
        <v>21490</v>
      </c>
      <c r="T8768" s="123">
        <v>21734</v>
      </c>
      <c r="U8768" s="124">
        <v>22485</v>
      </c>
      <c r="V8768" s="123">
        <v>22310</v>
      </c>
      <c r="W8768" s="124">
        <v>22737</v>
      </c>
      <c r="X8768" s="123">
        <v>23028</v>
      </c>
      <c r="Y8768" s="124">
        <v>23859</v>
      </c>
      <c r="Z8768" s="123">
        <v>23494</v>
      </c>
      <c r="AA8768" s="124">
        <v>23800</v>
      </c>
      <c r="AB8768" s="123">
        <v>24062</v>
      </c>
      <c r="AC8768" s="124">
        <v>25074</v>
      </c>
      <c r="AD8768" s="123">
        <v>24500</v>
      </c>
      <c r="AE8768" s="125">
        <v>24655</v>
      </c>
      <c r="AF8768" s="126">
        <v>24821</v>
      </c>
    </row>
    <row r="8769" spans="2:32">
      <c r="B8769" s="127">
        <v>8731</v>
      </c>
      <c r="C8769" s="128">
        <v>8731</v>
      </c>
      <c r="D8769" s="129">
        <v>364</v>
      </c>
      <c r="E8769" s="130">
        <v>12</v>
      </c>
      <c r="F8769" s="131">
        <v>30</v>
      </c>
      <c r="G8769" s="132" t="s">
        <v>485</v>
      </c>
      <c r="H8769" s="133">
        <v>12</v>
      </c>
      <c r="I8769" s="128">
        <v>29</v>
      </c>
      <c r="J8769" s="129" t="s">
        <v>485</v>
      </c>
      <c r="K8769" s="134">
        <v>19</v>
      </c>
      <c r="L8769" s="108"/>
      <c r="M8769" s="81">
        <v>19250</v>
      </c>
      <c r="N8769" s="135">
        <v>19274</v>
      </c>
      <c r="O8769" s="136">
        <v>19868</v>
      </c>
      <c r="P8769" s="135">
        <v>20164</v>
      </c>
      <c r="Q8769" s="136">
        <v>21082</v>
      </c>
      <c r="R8769" s="135">
        <v>21015</v>
      </c>
      <c r="S8769" s="136">
        <v>21255</v>
      </c>
      <c r="T8769" s="135">
        <v>21609</v>
      </c>
      <c r="U8769" s="136">
        <v>22344</v>
      </c>
      <c r="V8769" s="135">
        <v>22218</v>
      </c>
      <c r="W8769" s="136">
        <v>22803</v>
      </c>
      <c r="X8769" s="135">
        <v>23161</v>
      </c>
      <c r="Y8769" s="136">
        <v>23930</v>
      </c>
      <c r="Z8769" s="135">
        <v>23744</v>
      </c>
      <c r="AA8769" s="136">
        <v>24097</v>
      </c>
      <c r="AB8769" s="135">
        <v>24397</v>
      </c>
      <c r="AC8769" s="136">
        <v>25271</v>
      </c>
      <c r="AD8769" s="135">
        <v>24866</v>
      </c>
      <c r="AE8769" s="137">
        <v>25018</v>
      </c>
      <c r="AF8769" s="138">
        <v>25199</v>
      </c>
    </row>
    <row r="8770" spans="2:32">
      <c r="B8770" s="114">
        <v>8732</v>
      </c>
      <c r="C8770" s="115">
        <v>8732</v>
      </c>
      <c r="D8770" s="116">
        <v>364</v>
      </c>
      <c r="E8770" s="117">
        <v>12</v>
      </c>
      <c r="F8770" s="118">
        <v>30</v>
      </c>
      <c r="G8770" s="119" t="s">
        <v>485</v>
      </c>
      <c r="H8770" s="120">
        <v>12</v>
      </c>
      <c r="I8770" s="115">
        <v>29</v>
      </c>
      <c r="J8770" s="116" t="s">
        <v>485</v>
      </c>
      <c r="K8770" s="121">
        <v>20</v>
      </c>
      <c r="L8770" s="108"/>
      <c r="M8770" s="122">
        <v>18914</v>
      </c>
      <c r="N8770" s="123">
        <v>18786</v>
      </c>
      <c r="O8770" s="124">
        <v>19389</v>
      </c>
      <c r="P8770" s="123">
        <v>19713</v>
      </c>
      <c r="Q8770" s="124">
        <v>20718</v>
      </c>
      <c r="R8770" s="123">
        <v>20597</v>
      </c>
      <c r="S8770" s="124">
        <v>20867</v>
      </c>
      <c r="T8770" s="123">
        <v>21189</v>
      </c>
      <c r="U8770" s="124">
        <v>22169</v>
      </c>
      <c r="V8770" s="123">
        <v>22009</v>
      </c>
      <c r="W8770" s="124">
        <v>22596</v>
      </c>
      <c r="X8770" s="123">
        <v>23106</v>
      </c>
      <c r="Y8770" s="124">
        <v>23923</v>
      </c>
      <c r="Z8770" s="123">
        <v>23816</v>
      </c>
      <c r="AA8770" s="124">
        <v>24218</v>
      </c>
      <c r="AB8770" s="123">
        <v>24560</v>
      </c>
      <c r="AC8770" s="124">
        <v>25414</v>
      </c>
      <c r="AD8770" s="123">
        <v>25072</v>
      </c>
      <c r="AE8770" s="125">
        <v>25232</v>
      </c>
      <c r="AF8770" s="126">
        <v>25406</v>
      </c>
    </row>
    <row r="8771" spans="2:32">
      <c r="B8771" s="127">
        <v>8733</v>
      </c>
      <c r="C8771" s="128">
        <v>8733</v>
      </c>
      <c r="D8771" s="129">
        <v>364</v>
      </c>
      <c r="E8771" s="130">
        <v>12</v>
      </c>
      <c r="F8771" s="131">
        <v>30</v>
      </c>
      <c r="G8771" s="132" t="s">
        <v>485</v>
      </c>
      <c r="H8771" s="133">
        <v>12</v>
      </c>
      <c r="I8771" s="128">
        <v>29</v>
      </c>
      <c r="J8771" s="129" t="s">
        <v>485</v>
      </c>
      <c r="K8771" s="134">
        <v>21</v>
      </c>
      <c r="L8771" s="108"/>
      <c r="M8771" s="81">
        <v>18584</v>
      </c>
      <c r="N8771" s="135">
        <v>18462</v>
      </c>
      <c r="O8771" s="136">
        <v>19090</v>
      </c>
      <c r="P8771" s="135">
        <v>19441</v>
      </c>
      <c r="Q8771" s="136">
        <v>20445</v>
      </c>
      <c r="R8771" s="135">
        <v>20391</v>
      </c>
      <c r="S8771" s="136">
        <v>20709</v>
      </c>
      <c r="T8771" s="135">
        <v>21095</v>
      </c>
      <c r="U8771" s="136">
        <v>22075</v>
      </c>
      <c r="V8771" s="135">
        <v>22074</v>
      </c>
      <c r="W8771" s="136">
        <v>22750</v>
      </c>
      <c r="X8771" s="135">
        <v>23347</v>
      </c>
      <c r="Y8771" s="136">
        <v>24113</v>
      </c>
      <c r="Z8771" s="135">
        <v>24210</v>
      </c>
      <c r="AA8771" s="136">
        <v>24673</v>
      </c>
      <c r="AB8771" s="135">
        <v>25063</v>
      </c>
      <c r="AC8771" s="136">
        <v>25791</v>
      </c>
      <c r="AD8771" s="135">
        <v>25649</v>
      </c>
      <c r="AE8771" s="137">
        <v>25826</v>
      </c>
      <c r="AF8771" s="138">
        <v>26008</v>
      </c>
    </row>
    <row r="8772" spans="2:32">
      <c r="B8772" s="114">
        <v>8734</v>
      </c>
      <c r="C8772" s="115">
        <v>8734</v>
      </c>
      <c r="D8772" s="116">
        <v>364</v>
      </c>
      <c r="E8772" s="117">
        <v>12</v>
      </c>
      <c r="F8772" s="118">
        <v>30</v>
      </c>
      <c r="G8772" s="119" t="s">
        <v>485</v>
      </c>
      <c r="H8772" s="120">
        <v>12</v>
      </c>
      <c r="I8772" s="115">
        <v>29</v>
      </c>
      <c r="J8772" s="116" t="s">
        <v>485</v>
      </c>
      <c r="K8772" s="121">
        <v>22</v>
      </c>
      <c r="L8772" s="108"/>
      <c r="M8772" s="122">
        <v>18038</v>
      </c>
      <c r="N8772" s="123">
        <v>18077</v>
      </c>
      <c r="O8772" s="124">
        <v>18697</v>
      </c>
      <c r="P8772" s="123">
        <v>19070</v>
      </c>
      <c r="Q8772" s="124">
        <v>19937</v>
      </c>
      <c r="R8772" s="123">
        <v>20074</v>
      </c>
      <c r="S8772" s="124">
        <v>20434</v>
      </c>
      <c r="T8772" s="123">
        <v>20870</v>
      </c>
      <c r="U8772" s="124">
        <v>21714</v>
      </c>
      <c r="V8772" s="123">
        <v>21953</v>
      </c>
      <c r="W8772" s="124">
        <v>22673</v>
      </c>
      <c r="X8772" s="123">
        <v>23318</v>
      </c>
      <c r="Y8772" s="124">
        <v>23905</v>
      </c>
      <c r="Z8772" s="123">
        <v>24269</v>
      </c>
      <c r="AA8772" s="124">
        <v>24763</v>
      </c>
      <c r="AB8772" s="123">
        <v>25185</v>
      </c>
      <c r="AC8772" s="124">
        <v>25680</v>
      </c>
      <c r="AD8772" s="123">
        <v>25811</v>
      </c>
      <c r="AE8772" s="125">
        <v>26015</v>
      </c>
      <c r="AF8772" s="126">
        <v>26192</v>
      </c>
    </row>
    <row r="8773" spans="2:32">
      <c r="B8773" s="127">
        <v>8735</v>
      </c>
      <c r="C8773" s="128">
        <v>8735</v>
      </c>
      <c r="D8773" s="129">
        <v>364</v>
      </c>
      <c r="E8773" s="130">
        <v>12</v>
      </c>
      <c r="F8773" s="131">
        <v>30</v>
      </c>
      <c r="G8773" s="132" t="s">
        <v>485</v>
      </c>
      <c r="H8773" s="133">
        <v>12</v>
      </c>
      <c r="I8773" s="128">
        <v>29</v>
      </c>
      <c r="J8773" s="129" t="s">
        <v>485</v>
      </c>
      <c r="K8773" s="134">
        <v>23</v>
      </c>
      <c r="L8773" s="108"/>
      <c r="M8773" s="81">
        <v>17373</v>
      </c>
      <c r="N8773" s="135">
        <v>17513</v>
      </c>
      <c r="O8773" s="136">
        <v>18152</v>
      </c>
      <c r="P8773" s="135">
        <v>18576</v>
      </c>
      <c r="Q8773" s="136">
        <v>19343</v>
      </c>
      <c r="R8773" s="135">
        <v>19620</v>
      </c>
      <c r="S8773" s="136">
        <v>20034</v>
      </c>
      <c r="T8773" s="135">
        <v>20512</v>
      </c>
      <c r="U8773" s="136">
        <v>21252</v>
      </c>
      <c r="V8773" s="135">
        <v>21680</v>
      </c>
      <c r="W8773" s="136">
        <v>22426</v>
      </c>
      <c r="X8773" s="135">
        <v>23098</v>
      </c>
      <c r="Y8773" s="136">
        <v>23537</v>
      </c>
      <c r="Z8773" s="135">
        <v>24100</v>
      </c>
      <c r="AA8773" s="136">
        <v>24612</v>
      </c>
      <c r="AB8773" s="135">
        <v>25054</v>
      </c>
      <c r="AC8773" s="136">
        <v>25361</v>
      </c>
      <c r="AD8773" s="135">
        <v>25700</v>
      </c>
      <c r="AE8773" s="137">
        <v>25913</v>
      </c>
      <c r="AF8773" s="138">
        <v>26092</v>
      </c>
    </row>
    <row r="8774" spans="2:32">
      <c r="B8774" s="114">
        <v>8736</v>
      </c>
      <c r="C8774" s="115">
        <v>8736</v>
      </c>
      <c r="D8774" s="116">
        <v>364</v>
      </c>
      <c r="E8774" s="117">
        <v>12</v>
      </c>
      <c r="F8774" s="118">
        <v>30</v>
      </c>
      <c r="G8774" s="119" t="s">
        <v>485</v>
      </c>
      <c r="H8774" s="120">
        <v>12</v>
      </c>
      <c r="I8774" s="115">
        <v>29</v>
      </c>
      <c r="J8774" s="116" t="s">
        <v>485</v>
      </c>
      <c r="K8774" s="121">
        <v>24</v>
      </c>
      <c r="L8774" s="108"/>
      <c r="M8774" s="122">
        <v>16193</v>
      </c>
      <c r="N8774" s="123">
        <v>16769</v>
      </c>
      <c r="O8774" s="124">
        <v>17443</v>
      </c>
      <c r="P8774" s="123">
        <v>17901</v>
      </c>
      <c r="Q8774" s="124">
        <v>18365</v>
      </c>
      <c r="R8774" s="123">
        <v>18879</v>
      </c>
      <c r="S8774" s="124">
        <v>19460</v>
      </c>
      <c r="T8774" s="123">
        <v>19978</v>
      </c>
      <c r="U8774" s="124">
        <v>20401</v>
      </c>
      <c r="V8774" s="123">
        <v>21220</v>
      </c>
      <c r="W8774" s="124">
        <v>21845</v>
      </c>
      <c r="X8774" s="123">
        <v>22507</v>
      </c>
      <c r="Y8774" s="124">
        <v>22742</v>
      </c>
      <c r="Z8774" s="123">
        <v>23661</v>
      </c>
      <c r="AA8774" s="124">
        <v>24184</v>
      </c>
      <c r="AB8774" s="123">
        <v>24629</v>
      </c>
      <c r="AC8774" s="124">
        <v>24460</v>
      </c>
      <c r="AD8774" s="123">
        <v>25298</v>
      </c>
      <c r="AE8774" s="125">
        <v>25518</v>
      </c>
      <c r="AF8774" s="126">
        <v>25696</v>
      </c>
    </row>
    <row r="8775" spans="2:32">
      <c r="B8775" s="127">
        <v>8737</v>
      </c>
      <c r="C8775" s="128">
        <v>8737</v>
      </c>
      <c r="D8775" s="129">
        <v>365</v>
      </c>
      <c r="E8775" s="130">
        <v>12</v>
      </c>
      <c r="F8775" s="131">
        <v>31</v>
      </c>
      <c r="G8775" s="132" t="s">
        <v>485</v>
      </c>
      <c r="H8775" s="133">
        <v>12</v>
      </c>
      <c r="I8775" s="128">
        <v>30</v>
      </c>
      <c r="J8775" s="129" t="s">
        <v>485</v>
      </c>
      <c r="K8775" s="134">
        <v>1</v>
      </c>
      <c r="L8775" s="108"/>
      <c r="M8775" s="81">
        <v>15730</v>
      </c>
      <c r="N8775" s="135">
        <v>15925</v>
      </c>
      <c r="O8775" s="136">
        <v>16652</v>
      </c>
      <c r="P8775" s="135">
        <v>17143</v>
      </c>
      <c r="Q8775" s="136">
        <v>17968</v>
      </c>
      <c r="R8775" s="135">
        <v>18237</v>
      </c>
      <c r="S8775" s="136">
        <v>18872</v>
      </c>
      <c r="T8775" s="135">
        <v>19426</v>
      </c>
      <c r="U8775" s="136">
        <v>20276</v>
      </c>
      <c r="V8775" s="135">
        <v>20792</v>
      </c>
      <c r="W8775" s="136">
        <v>21425</v>
      </c>
      <c r="X8775" s="135">
        <v>22137</v>
      </c>
      <c r="Y8775" s="136">
        <v>22854</v>
      </c>
      <c r="Z8775" s="135">
        <v>23349</v>
      </c>
      <c r="AA8775" s="136">
        <v>23896</v>
      </c>
      <c r="AB8775" s="135">
        <v>24358</v>
      </c>
      <c r="AC8775" s="136">
        <v>24741</v>
      </c>
      <c r="AD8775" s="135">
        <v>25070</v>
      </c>
      <c r="AE8775" s="137">
        <v>25291</v>
      </c>
      <c r="AF8775" s="138">
        <v>25480</v>
      </c>
    </row>
    <row r="8776" spans="2:32">
      <c r="B8776" s="114">
        <v>8738</v>
      </c>
      <c r="C8776" s="115">
        <v>8738</v>
      </c>
      <c r="D8776" s="116">
        <v>365</v>
      </c>
      <c r="E8776" s="117">
        <v>12</v>
      </c>
      <c r="F8776" s="118">
        <v>31</v>
      </c>
      <c r="G8776" s="119" t="s">
        <v>485</v>
      </c>
      <c r="H8776" s="120">
        <v>12</v>
      </c>
      <c r="I8776" s="115">
        <v>30</v>
      </c>
      <c r="J8776" s="116" t="s">
        <v>485</v>
      </c>
      <c r="K8776" s="121">
        <v>2</v>
      </c>
      <c r="L8776" s="108"/>
      <c r="M8776" s="122">
        <v>15210</v>
      </c>
      <c r="N8776" s="123">
        <v>15433</v>
      </c>
      <c r="O8776" s="124">
        <v>16166</v>
      </c>
      <c r="P8776" s="123">
        <v>16649</v>
      </c>
      <c r="Q8776" s="124">
        <v>17460</v>
      </c>
      <c r="R8776" s="123">
        <v>17788</v>
      </c>
      <c r="S8776" s="124">
        <v>18417</v>
      </c>
      <c r="T8776" s="123">
        <v>18998</v>
      </c>
      <c r="U8776" s="124">
        <v>19807</v>
      </c>
      <c r="V8776" s="123">
        <v>20345</v>
      </c>
      <c r="W8776" s="124">
        <v>20970</v>
      </c>
      <c r="X8776" s="123">
        <v>21660</v>
      </c>
      <c r="Y8776" s="124">
        <v>22312</v>
      </c>
      <c r="Z8776" s="123">
        <v>22830</v>
      </c>
      <c r="AA8776" s="124">
        <v>23359</v>
      </c>
      <c r="AB8776" s="123">
        <v>23807</v>
      </c>
      <c r="AC8776" s="124">
        <v>24136</v>
      </c>
      <c r="AD8776" s="123">
        <v>24506</v>
      </c>
      <c r="AE8776" s="125">
        <v>24723</v>
      </c>
      <c r="AF8776" s="126">
        <v>24909</v>
      </c>
    </row>
    <row r="8777" spans="2:32">
      <c r="B8777" s="127">
        <v>8739</v>
      </c>
      <c r="C8777" s="128">
        <v>8739</v>
      </c>
      <c r="D8777" s="129">
        <v>365</v>
      </c>
      <c r="E8777" s="130">
        <v>12</v>
      </c>
      <c r="F8777" s="131">
        <v>31</v>
      </c>
      <c r="G8777" s="132" t="s">
        <v>485</v>
      </c>
      <c r="H8777" s="133">
        <v>12</v>
      </c>
      <c r="I8777" s="128">
        <v>30</v>
      </c>
      <c r="J8777" s="129" t="s">
        <v>485</v>
      </c>
      <c r="K8777" s="134">
        <v>3</v>
      </c>
      <c r="L8777" s="108"/>
      <c r="M8777" s="81">
        <v>14914</v>
      </c>
      <c r="N8777" s="135">
        <v>15155</v>
      </c>
      <c r="O8777" s="136">
        <v>15912</v>
      </c>
      <c r="P8777" s="135">
        <v>16414</v>
      </c>
      <c r="Q8777" s="136">
        <v>17221</v>
      </c>
      <c r="R8777" s="135">
        <v>17592</v>
      </c>
      <c r="S8777" s="136">
        <v>18234</v>
      </c>
      <c r="T8777" s="135">
        <v>18824</v>
      </c>
      <c r="U8777" s="136">
        <v>19615</v>
      </c>
      <c r="V8777" s="135">
        <v>20168</v>
      </c>
      <c r="W8777" s="136">
        <v>20766</v>
      </c>
      <c r="X8777" s="135">
        <v>21429</v>
      </c>
      <c r="Y8777" s="136">
        <v>22038</v>
      </c>
      <c r="Z8777" s="135">
        <v>22552</v>
      </c>
      <c r="AA8777" s="136">
        <v>23062</v>
      </c>
      <c r="AB8777" s="135">
        <v>23494</v>
      </c>
      <c r="AC8777" s="136">
        <v>23792</v>
      </c>
      <c r="AD8777" s="135">
        <v>24172</v>
      </c>
      <c r="AE8777" s="137">
        <v>24385</v>
      </c>
      <c r="AF8777" s="138">
        <v>24568</v>
      </c>
    </row>
    <row r="8778" spans="2:32">
      <c r="B8778" s="114">
        <v>8740</v>
      </c>
      <c r="C8778" s="115">
        <v>8740</v>
      </c>
      <c r="D8778" s="116">
        <v>365</v>
      </c>
      <c r="E8778" s="117">
        <v>12</v>
      </c>
      <c r="F8778" s="118">
        <v>31</v>
      </c>
      <c r="G8778" s="119" t="s">
        <v>485</v>
      </c>
      <c r="H8778" s="120">
        <v>12</v>
      </c>
      <c r="I8778" s="115">
        <v>30</v>
      </c>
      <c r="J8778" s="116" t="s">
        <v>485</v>
      </c>
      <c r="K8778" s="121">
        <v>4</v>
      </c>
      <c r="L8778" s="108"/>
      <c r="M8778" s="122">
        <v>14783</v>
      </c>
      <c r="N8778" s="123">
        <v>14963</v>
      </c>
      <c r="O8778" s="124">
        <v>15725</v>
      </c>
      <c r="P8778" s="123">
        <v>16221</v>
      </c>
      <c r="Q8778" s="124">
        <v>17074</v>
      </c>
      <c r="R8778" s="123">
        <v>17371</v>
      </c>
      <c r="S8778" s="124">
        <v>17990</v>
      </c>
      <c r="T8778" s="123">
        <v>18543</v>
      </c>
      <c r="U8778" s="124">
        <v>19361</v>
      </c>
      <c r="V8778" s="123">
        <v>19785</v>
      </c>
      <c r="W8778" s="124">
        <v>20317</v>
      </c>
      <c r="X8778" s="123">
        <v>20916</v>
      </c>
      <c r="Y8778" s="124">
        <v>21556</v>
      </c>
      <c r="Z8778" s="123">
        <v>21926</v>
      </c>
      <c r="AA8778" s="124">
        <v>22389</v>
      </c>
      <c r="AB8778" s="123">
        <v>22782</v>
      </c>
      <c r="AC8778" s="124">
        <v>23150</v>
      </c>
      <c r="AD8778" s="123">
        <v>23406</v>
      </c>
      <c r="AE8778" s="125">
        <v>23607</v>
      </c>
      <c r="AF8778" s="126">
        <v>23782</v>
      </c>
    </row>
    <row r="8779" spans="2:32">
      <c r="B8779" s="127">
        <v>8741</v>
      </c>
      <c r="C8779" s="128">
        <v>8741</v>
      </c>
      <c r="D8779" s="129">
        <v>365</v>
      </c>
      <c r="E8779" s="130">
        <v>12</v>
      </c>
      <c r="F8779" s="131">
        <v>31</v>
      </c>
      <c r="G8779" s="132" t="s">
        <v>485</v>
      </c>
      <c r="H8779" s="133">
        <v>12</v>
      </c>
      <c r="I8779" s="128">
        <v>30</v>
      </c>
      <c r="J8779" s="129" t="s">
        <v>485</v>
      </c>
      <c r="K8779" s="134">
        <v>5</v>
      </c>
      <c r="L8779" s="108"/>
      <c r="M8779" s="81">
        <v>14662</v>
      </c>
      <c r="N8779" s="135">
        <v>14847</v>
      </c>
      <c r="O8779" s="136">
        <v>15549</v>
      </c>
      <c r="P8779" s="135">
        <v>16029</v>
      </c>
      <c r="Q8779" s="136">
        <v>16920</v>
      </c>
      <c r="R8779" s="135">
        <v>17123</v>
      </c>
      <c r="S8779" s="136">
        <v>17700</v>
      </c>
      <c r="T8779" s="135">
        <v>18198</v>
      </c>
      <c r="U8779" s="136">
        <v>19083</v>
      </c>
      <c r="V8779" s="135">
        <v>19307</v>
      </c>
      <c r="W8779" s="136">
        <v>19764</v>
      </c>
      <c r="X8779" s="135">
        <v>20331</v>
      </c>
      <c r="Y8779" s="136">
        <v>20962</v>
      </c>
      <c r="Z8779" s="135">
        <v>21205</v>
      </c>
      <c r="AA8779" s="136">
        <v>21614</v>
      </c>
      <c r="AB8779" s="135">
        <v>21961</v>
      </c>
      <c r="AC8779" s="136">
        <v>22370</v>
      </c>
      <c r="AD8779" s="135">
        <v>22517</v>
      </c>
      <c r="AE8779" s="137">
        <v>22701</v>
      </c>
      <c r="AF8779" s="138">
        <v>22867</v>
      </c>
    </row>
    <row r="8780" spans="2:32">
      <c r="B8780" s="114">
        <v>8742</v>
      </c>
      <c r="C8780" s="115">
        <v>8742</v>
      </c>
      <c r="D8780" s="116">
        <v>365</v>
      </c>
      <c r="E8780" s="117">
        <v>12</v>
      </c>
      <c r="F8780" s="118">
        <v>31</v>
      </c>
      <c r="G8780" s="119" t="s">
        <v>485</v>
      </c>
      <c r="H8780" s="120">
        <v>12</v>
      </c>
      <c r="I8780" s="115">
        <v>30</v>
      </c>
      <c r="J8780" s="116" t="s">
        <v>485</v>
      </c>
      <c r="K8780" s="121">
        <v>6</v>
      </c>
      <c r="L8780" s="108"/>
      <c r="M8780" s="122">
        <v>14747</v>
      </c>
      <c r="N8780" s="123">
        <v>14747</v>
      </c>
      <c r="O8780" s="124">
        <v>15383</v>
      </c>
      <c r="P8780" s="123">
        <v>15829</v>
      </c>
      <c r="Q8780" s="124">
        <v>16985</v>
      </c>
      <c r="R8780" s="123">
        <v>16839</v>
      </c>
      <c r="S8780" s="124">
        <v>17361</v>
      </c>
      <c r="T8780" s="123">
        <v>17825</v>
      </c>
      <c r="U8780" s="124">
        <v>18933</v>
      </c>
      <c r="V8780" s="123">
        <v>18722</v>
      </c>
      <c r="W8780" s="124">
        <v>19143</v>
      </c>
      <c r="X8780" s="123">
        <v>19635</v>
      </c>
      <c r="Y8780" s="124">
        <v>20504</v>
      </c>
      <c r="Z8780" s="123">
        <v>20361</v>
      </c>
      <c r="AA8780" s="124">
        <v>20717</v>
      </c>
      <c r="AB8780" s="123">
        <v>21019</v>
      </c>
      <c r="AC8780" s="124">
        <v>21725</v>
      </c>
      <c r="AD8780" s="123">
        <v>21507</v>
      </c>
      <c r="AE8780" s="125">
        <v>21670</v>
      </c>
      <c r="AF8780" s="126">
        <v>21828</v>
      </c>
    </row>
    <row r="8781" spans="2:32">
      <c r="B8781" s="127">
        <v>8743</v>
      </c>
      <c r="C8781" s="128">
        <v>8743</v>
      </c>
      <c r="D8781" s="129">
        <v>365</v>
      </c>
      <c r="E8781" s="130">
        <v>12</v>
      </c>
      <c r="F8781" s="131">
        <v>31</v>
      </c>
      <c r="G8781" s="132" t="s">
        <v>485</v>
      </c>
      <c r="H8781" s="133">
        <v>12</v>
      </c>
      <c r="I8781" s="128">
        <v>30</v>
      </c>
      <c r="J8781" s="129" t="s">
        <v>485</v>
      </c>
      <c r="K8781" s="134">
        <v>7</v>
      </c>
      <c r="L8781" s="108"/>
      <c r="M8781" s="81">
        <v>15131</v>
      </c>
      <c r="N8781" s="135">
        <v>14749</v>
      </c>
      <c r="O8781" s="136">
        <v>15391</v>
      </c>
      <c r="P8781" s="135">
        <v>15750</v>
      </c>
      <c r="Q8781" s="136">
        <v>17394</v>
      </c>
      <c r="R8781" s="135">
        <v>16718</v>
      </c>
      <c r="S8781" s="136">
        <v>17143</v>
      </c>
      <c r="T8781" s="135">
        <v>17588</v>
      </c>
      <c r="U8781" s="136">
        <v>19141</v>
      </c>
      <c r="V8781" s="135">
        <v>18288</v>
      </c>
      <c r="W8781" s="136">
        <v>18696</v>
      </c>
      <c r="X8781" s="135">
        <v>19067</v>
      </c>
      <c r="Y8781" s="136">
        <v>20544</v>
      </c>
      <c r="Z8781" s="135">
        <v>19675</v>
      </c>
      <c r="AA8781" s="136">
        <v>19992</v>
      </c>
      <c r="AB8781" s="135">
        <v>20261</v>
      </c>
      <c r="AC8781" s="136">
        <v>21649</v>
      </c>
      <c r="AD8781" s="135">
        <v>20701</v>
      </c>
      <c r="AE8781" s="137">
        <v>20851</v>
      </c>
      <c r="AF8781" s="138">
        <v>21007</v>
      </c>
    </row>
    <row r="8782" spans="2:32">
      <c r="B8782" s="114">
        <v>8744</v>
      </c>
      <c r="C8782" s="115">
        <v>8744</v>
      </c>
      <c r="D8782" s="116">
        <v>365</v>
      </c>
      <c r="E8782" s="117">
        <v>12</v>
      </c>
      <c r="F8782" s="118">
        <v>31</v>
      </c>
      <c r="G8782" s="119" t="s">
        <v>485</v>
      </c>
      <c r="H8782" s="120">
        <v>12</v>
      </c>
      <c r="I8782" s="115">
        <v>30</v>
      </c>
      <c r="J8782" s="116" t="s">
        <v>485</v>
      </c>
      <c r="K8782" s="121">
        <v>8</v>
      </c>
      <c r="L8782" s="108"/>
      <c r="M8782" s="122">
        <v>15849</v>
      </c>
      <c r="N8782" s="123">
        <v>15234</v>
      </c>
      <c r="O8782" s="124">
        <v>15915</v>
      </c>
      <c r="P8782" s="123">
        <v>16255</v>
      </c>
      <c r="Q8782" s="124">
        <v>18196</v>
      </c>
      <c r="R8782" s="123">
        <v>17217</v>
      </c>
      <c r="S8782" s="124">
        <v>17621</v>
      </c>
      <c r="T8782" s="123">
        <v>17992</v>
      </c>
      <c r="U8782" s="124">
        <v>19792</v>
      </c>
      <c r="V8782" s="123">
        <v>18794</v>
      </c>
      <c r="W8782" s="124">
        <v>19121</v>
      </c>
      <c r="X8782" s="123">
        <v>19333</v>
      </c>
      <c r="Y8782" s="124">
        <v>21092</v>
      </c>
      <c r="Z8782" s="123">
        <v>19880</v>
      </c>
      <c r="AA8782" s="124">
        <v>20177</v>
      </c>
      <c r="AB8782" s="123">
        <v>20555</v>
      </c>
      <c r="AC8782" s="124">
        <v>22277</v>
      </c>
      <c r="AD8782" s="123">
        <v>20844</v>
      </c>
      <c r="AE8782" s="125">
        <v>20988</v>
      </c>
      <c r="AF8782" s="126">
        <v>21143</v>
      </c>
    </row>
    <row r="8783" spans="2:32">
      <c r="B8783" s="127">
        <v>8745</v>
      </c>
      <c r="C8783" s="128">
        <v>8745</v>
      </c>
      <c r="D8783" s="129">
        <v>365</v>
      </c>
      <c r="E8783" s="130">
        <v>12</v>
      </c>
      <c r="F8783" s="131">
        <v>31</v>
      </c>
      <c r="G8783" s="132" t="s">
        <v>485</v>
      </c>
      <c r="H8783" s="133">
        <v>12</v>
      </c>
      <c r="I8783" s="128">
        <v>30</v>
      </c>
      <c r="J8783" s="129" t="s">
        <v>485</v>
      </c>
      <c r="K8783" s="134">
        <v>9</v>
      </c>
      <c r="L8783" s="108"/>
      <c r="M8783" s="81">
        <v>16593</v>
      </c>
      <c r="N8783" s="135">
        <v>15849</v>
      </c>
      <c r="O8783" s="136">
        <v>16512</v>
      </c>
      <c r="P8783" s="135">
        <v>16888</v>
      </c>
      <c r="Q8783" s="136">
        <v>18873</v>
      </c>
      <c r="R8783" s="135">
        <v>17799</v>
      </c>
      <c r="S8783" s="136">
        <v>18256</v>
      </c>
      <c r="T8783" s="135">
        <v>18563</v>
      </c>
      <c r="U8783" s="136">
        <v>20476</v>
      </c>
      <c r="V8783" s="135">
        <v>19367</v>
      </c>
      <c r="W8783" s="136">
        <v>19609</v>
      </c>
      <c r="X8783" s="135">
        <v>19795</v>
      </c>
      <c r="Y8783" s="136">
        <v>21691</v>
      </c>
      <c r="Z8783" s="135">
        <v>20293</v>
      </c>
      <c r="AA8783" s="136">
        <v>20572</v>
      </c>
      <c r="AB8783" s="135">
        <v>20934</v>
      </c>
      <c r="AC8783" s="136">
        <v>22832</v>
      </c>
      <c r="AD8783" s="135">
        <v>21206</v>
      </c>
      <c r="AE8783" s="137">
        <v>21347</v>
      </c>
      <c r="AF8783" s="138">
        <v>21497</v>
      </c>
    </row>
    <row r="8784" spans="2:32">
      <c r="B8784" s="114">
        <v>8746</v>
      </c>
      <c r="C8784" s="115">
        <v>8746</v>
      </c>
      <c r="D8784" s="116">
        <v>365</v>
      </c>
      <c r="E8784" s="117">
        <v>12</v>
      </c>
      <c r="F8784" s="118">
        <v>31</v>
      </c>
      <c r="G8784" s="119" t="s">
        <v>485</v>
      </c>
      <c r="H8784" s="120">
        <v>12</v>
      </c>
      <c r="I8784" s="115">
        <v>30</v>
      </c>
      <c r="J8784" s="116" t="s">
        <v>485</v>
      </c>
      <c r="K8784" s="121">
        <v>10</v>
      </c>
      <c r="L8784" s="108"/>
      <c r="M8784" s="122">
        <v>16832</v>
      </c>
      <c r="N8784" s="123">
        <v>16227</v>
      </c>
      <c r="O8784" s="124">
        <v>16894</v>
      </c>
      <c r="P8784" s="123">
        <v>17265</v>
      </c>
      <c r="Q8784" s="124">
        <v>19055</v>
      </c>
      <c r="R8784" s="123">
        <v>18193</v>
      </c>
      <c r="S8784" s="124">
        <v>18662</v>
      </c>
      <c r="T8784" s="123">
        <v>18981</v>
      </c>
      <c r="U8784" s="124">
        <v>20670</v>
      </c>
      <c r="V8784" s="123">
        <v>19801</v>
      </c>
      <c r="W8784" s="124">
        <v>20054</v>
      </c>
      <c r="X8784" s="123">
        <v>20254</v>
      </c>
      <c r="Y8784" s="124">
        <v>21917</v>
      </c>
      <c r="Z8784" s="123">
        <v>20774</v>
      </c>
      <c r="AA8784" s="124">
        <v>21062</v>
      </c>
      <c r="AB8784" s="123">
        <v>21432</v>
      </c>
      <c r="AC8784" s="124">
        <v>23089</v>
      </c>
      <c r="AD8784" s="123">
        <v>21719</v>
      </c>
      <c r="AE8784" s="125">
        <v>21866</v>
      </c>
      <c r="AF8784" s="126">
        <v>22021</v>
      </c>
    </row>
    <row r="8785" spans="2:32">
      <c r="B8785" s="127">
        <v>8747</v>
      </c>
      <c r="C8785" s="128">
        <v>8747</v>
      </c>
      <c r="D8785" s="129">
        <v>365</v>
      </c>
      <c r="E8785" s="130">
        <v>12</v>
      </c>
      <c r="F8785" s="131">
        <v>31</v>
      </c>
      <c r="G8785" s="132" t="s">
        <v>485</v>
      </c>
      <c r="H8785" s="133">
        <v>12</v>
      </c>
      <c r="I8785" s="128">
        <v>30</v>
      </c>
      <c r="J8785" s="129" t="s">
        <v>485</v>
      </c>
      <c r="K8785" s="134">
        <v>11</v>
      </c>
      <c r="L8785" s="108"/>
      <c r="M8785" s="81">
        <v>16816</v>
      </c>
      <c r="N8785" s="135">
        <v>16447</v>
      </c>
      <c r="O8785" s="136">
        <v>17055</v>
      </c>
      <c r="P8785" s="135">
        <v>17376</v>
      </c>
      <c r="Q8785" s="136">
        <v>18858</v>
      </c>
      <c r="R8785" s="135">
        <v>18234</v>
      </c>
      <c r="S8785" s="136">
        <v>18671</v>
      </c>
      <c r="T8785" s="135">
        <v>18965</v>
      </c>
      <c r="U8785" s="136">
        <v>20332</v>
      </c>
      <c r="V8785" s="135">
        <v>19735</v>
      </c>
      <c r="W8785" s="136">
        <v>19996</v>
      </c>
      <c r="X8785" s="135">
        <v>20209</v>
      </c>
      <c r="Y8785" s="136">
        <v>21581</v>
      </c>
      <c r="Z8785" s="135">
        <v>20749</v>
      </c>
      <c r="AA8785" s="136">
        <v>21045</v>
      </c>
      <c r="AB8785" s="135">
        <v>21422</v>
      </c>
      <c r="AC8785" s="136">
        <v>22778</v>
      </c>
      <c r="AD8785" s="135">
        <v>21723</v>
      </c>
      <c r="AE8785" s="137">
        <v>21876</v>
      </c>
      <c r="AF8785" s="138">
        <v>22033</v>
      </c>
    </row>
    <row r="8786" spans="2:32">
      <c r="B8786" s="114">
        <v>8748</v>
      </c>
      <c r="C8786" s="115">
        <v>8748</v>
      </c>
      <c r="D8786" s="116">
        <v>365</v>
      </c>
      <c r="E8786" s="117">
        <v>12</v>
      </c>
      <c r="F8786" s="118">
        <v>31</v>
      </c>
      <c r="G8786" s="119" t="s">
        <v>485</v>
      </c>
      <c r="H8786" s="120">
        <v>12</v>
      </c>
      <c r="I8786" s="115">
        <v>30</v>
      </c>
      <c r="J8786" s="116" t="s">
        <v>485</v>
      </c>
      <c r="K8786" s="121">
        <v>12</v>
      </c>
      <c r="L8786" s="108"/>
      <c r="M8786" s="122">
        <v>16806</v>
      </c>
      <c r="N8786" s="123">
        <v>16549</v>
      </c>
      <c r="O8786" s="124">
        <v>17117</v>
      </c>
      <c r="P8786" s="123">
        <v>17381</v>
      </c>
      <c r="Q8786" s="124">
        <v>18646</v>
      </c>
      <c r="R8786" s="123">
        <v>18142</v>
      </c>
      <c r="S8786" s="124">
        <v>18532</v>
      </c>
      <c r="T8786" s="123">
        <v>18788</v>
      </c>
      <c r="U8786" s="124">
        <v>19932</v>
      </c>
      <c r="V8786" s="123">
        <v>19490</v>
      </c>
      <c r="W8786" s="124">
        <v>19755</v>
      </c>
      <c r="X8786" s="123">
        <v>19972</v>
      </c>
      <c r="Y8786" s="124">
        <v>21156</v>
      </c>
      <c r="Z8786" s="123">
        <v>20519</v>
      </c>
      <c r="AA8786" s="124">
        <v>20817</v>
      </c>
      <c r="AB8786" s="123">
        <v>21197</v>
      </c>
      <c r="AC8786" s="124">
        <v>22353</v>
      </c>
      <c r="AD8786" s="123">
        <v>21503</v>
      </c>
      <c r="AE8786" s="125">
        <v>21657</v>
      </c>
      <c r="AF8786" s="126">
        <v>21815</v>
      </c>
    </row>
    <row r="8787" spans="2:32">
      <c r="B8787" s="127">
        <v>8749</v>
      </c>
      <c r="C8787" s="128">
        <v>8749</v>
      </c>
      <c r="D8787" s="129">
        <v>365</v>
      </c>
      <c r="E8787" s="130">
        <v>12</v>
      </c>
      <c r="F8787" s="131">
        <v>31</v>
      </c>
      <c r="G8787" s="132" t="s">
        <v>485</v>
      </c>
      <c r="H8787" s="133">
        <v>12</v>
      </c>
      <c r="I8787" s="128">
        <v>30</v>
      </c>
      <c r="J8787" s="129" t="s">
        <v>485</v>
      </c>
      <c r="K8787" s="134">
        <v>13</v>
      </c>
      <c r="L8787" s="108"/>
      <c r="M8787" s="81">
        <v>16743</v>
      </c>
      <c r="N8787" s="135">
        <v>16517</v>
      </c>
      <c r="O8787" s="136">
        <v>17049</v>
      </c>
      <c r="P8787" s="135">
        <v>17301</v>
      </c>
      <c r="Q8787" s="136">
        <v>18517</v>
      </c>
      <c r="R8787" s="135">
        <v>18032</v>
      </c>
      <c r="S8787" s="136">
        <v>18408</v>
      </c>
      <c r="T8787" s="135">
        <v>18652</v>
      </c>
      <c r="U8787" s="136">
        <v>19742</v>
      </c>
      <c r="V8787" s="135">
        <v>19332</v>
      </c>
      <c r="W8787" s="136">
        <v>19597</v>
      </c>
      <c r="X8787" s="135">
        <v>19812</v>
      </c>
      <c r="Y8787" s="136">
        <v>20946</v>
      </c>
      <c r="Z8787" s="135">
        <v>20354</v>
      </c>
      <c r="AA8787" s="136">
        <v>20651</v>
      </c>
      <c r="AB8787" s="135">
        <v>21029</v>
      </c>
      <c r="AC8787" s="136">
        <v>22131</v>
      </c>
      <c r="AD8787" s="135">
        <v>21332</v>
      </c>
      <c r="AE8787" s="137">
        <v>21486</v>
      </c>
      <c r="AF8787" s="138">
        <v>21642</v>
      </c>
    </row>
    <row r="8788" spans="2:32">
      <c r="B8788" s="114">
        <v>8750</v>
      </c>
      <c r="C8788" s="115">
        <v>8750</v>
      </c>
      <c r="D8788" s="116">
        <v>365</v>
      </c>
      <c r="E8788" s="117">
        <v>12</v>
      </c>
      <c r="F8788" s="118">
        <v>31</v>
      </c>
      <c r="G8788" s="119" t="s">
        <v>485</v>
      </c>
      <c r="H8788" s="120">
        <v>12</v>
      </c>
      <c r="I8788" s="115">
        <v>30</v>
      </c>
      <c r="J8788" s="116" t="s">
        <v>485</v>
      </c>
      <c r="K8788" s="121">
        <v>14</v>
      </c>
      <c r="L8788" s="108"/>
      <c r="M8788" s="122">
        <v>16678</v>
      </c>
      <c r="N8788" s="123">
        <v>16465</v>
      </c>
      <c r="O8788" s="124">
        <v>16988</v>
      </c>
      <c r="P8788" s="123">
        <v>17234</v>
      </c>
      <c r="Q8788" s="124">
        <v>18435</v>
      </c>
      <c r="R8788" s="123">
        <v>17949</v>
      </c>
      <c r="S8788" s="124">
        <v>18315</v>
      </c>
      <c r="T8788" s="123">
        <v>18550</v>
      </c>
      <c r="U8788" s="124">
        <v>19621</v>
      </c>
      <c r="V8788" s="123">
        <v>19211</v>
      </c>
      <c r="W8788" s="124">
        <v>19468</v>
      </c>
      <c r="X8788" s="123">
        <v>19674</v>
      </c>
      <c r="Y8788" s="124">
        <v>20792</v>
      </c>
      <c r="Z8788" s="123">
        <v>20200</v>
      </c>
      <c r="AA8788" s="124">
        <v>20490</v>
      </c>
      <c r="AB8788" s="123">
        <v>20862</v>
      </c>
      <c r="AC8788" s="124">
        <v>21951</v>
      </c>
      <c r="AD8788" s="123">
        <v>21156</v>
      </c>
      <c r="AE8788" s="125">
        <v>21306</v>
      </c>
      <c r="AF8788" s="126">
        <v>21460</v>
      </c>
    </row>
    <row r="8789" spans="2:32">
      <c r="B8789" s="127">
        <v>8751</v>
      </c>
      <c r="C8789" s="128">
        <v>8751</v>
      </c>
      <c r="D8789" s="129">
        <v>365</v>
      </c>
      <c r="E8789" s="130">
        <v>12</v>
      </c>
      <c r="F8789" s="131">
        <v>31</v>
      </c>
      <c r="G8789" s="132" t="s">
        <v>485</v>
      </c>
      <c r="H8789" s="133">
        <v>12</v>
      </c>
      <c r="I8789" s="128">
        <v>30</v>
      </c>
      <c r="J8789" s="129" t="s">
        <v>485</v>
      </c>
      <c r="K8789" s="134">
        <v>15</v>
      </c>
      <c r="L8789" s="108"/>
      <c r="M8789" s="81">
        <v>16689</v>
      </c>
      <c r="N8789" s="135">
        <v>16577</v>
      </c>
      <c r="O8789" s="136">
        <v>17128</v>
      </c>
      <c r="P8789" s="135">
        <v>17386</v>
      </c>
      <c r="Q8789" s="136">
        <v>18482</v>
      </c>
      <c r="R8789" s="135">
        <v>18115</v>
      </c>
      <c r="S8789" s="136">
        <v>18488</v>
      </c>
      <c r="T8789" s="135">
        <v>18727</v>
      </c>
      <c r="U8789" s="136">
        <v>19688</v>
      </c>
      <c r="V8789" s="135">
        <v>19394</v>
      </c>
      <c r="W8789" s="136">
        <v>19646</v>
      </c>
      <c r="X8789" s="135">
        <v>19846</v>
      </c>
      <c r="Y8789" s="136">
        <v>20839</v>
      </c>
      <c r="Z8789" s="135">
        <v>20360</v>
      </c>
      <c r="AA8789" s="136">
        <v>20645</v>
      </c>
      <c r="AB8789" s="135">
        <v>21013</v>
      </c>
      <c r="AC8789" s="136">
        <v>21980</v>
      </c>
      <c r="AD8789" s="135">
        <v>21301</v>
      </c>
      <c r="AE8789" s="137">
        <v>21449</v>
      </c>
      <c r="AF8789" s="138">
        <v>21602</v>
      </c>
    </row>
    <row r="8790" spans="2:32">
      <c r="B8790" s="114">
        <v>8752</v>
      </c>
      <c r="C8790" s="115">
        <v>8752</v>
      </c>
      <c r="D8790" s="116">
        <v>365</v>
      </c>
      <c r="E8790" s="117">
        <v>12</v>
      </c>
      <c r="F8790" s="118">
        <v>31</v>
      </c>
      <c r="G8790" s="119" t="s">
        <v>485</v>
      </c>
      <c r="H8790" s="120">
        <v>12</v>
      </c>
      <c r="I8790" s="115">
        <v>30</v>
      </c>
      <c r="J8790" s="116" t="s">
        <v>485</v>
      </c>
      <c r="K8790" s="121">
        <v>16</v>
      </c>
      <c r="L8790" s="108"/>
      <c r="M8790" s="122">
        <v>16951</v>
      </c>
      <c r="N8790" s="123">
        <v>16917</v>
      </c>
      <c r="O8790" s="124">
        <v>17461</v>
      </c>
      <c r="P8790" s="123">
        <v>17702</v>
      </c>
      <c r="Q8790" s="124">
        <v>18686</v>
      </c>
      <c r="R8790" s="123">
        <v>18392</v>
      </c>
      <c r="S8790" s="124">
        <v>18743</v>
      </c>
      <c r="T8790" s="123">
        <v>18962</v>
      </c>
      <c r="U8790" s="124">
        <v>19809</v>
      </c>
      <c r="V8790" s="123">
        <v>19588</v>
      </c>
      <c r="W8790" s="124">
        <v>19826</v>
      </c>
      <c r="X8790" s="123">
        <v>20011</v>
      </c>
      <c r="Y8790" s="124">
        <v>20897</v>
      </c>
      <c r="Z8790" s="123">
        <v>20498</v>
      </c>
      <c r="AA8790" s="124">
        <v>20772</v>
      </c>
      <c r="AB8790" s="123">
        <v>21132</v>
      </c>
      <c r="AC8790" s="124">
        <v>22002</v>
      </c>
      <c r="AD8790" s="123">
        <v>21410</v>
      </c>
      <c r="AE8790" s="125">
        <v>21558</v>
      </c>
      <c r="AF8790" s="126">
        <v>21706</v>
      </c>
    </row>
    <row r="8791" spans="2:32">
      <c r="B8791" s="127">
        <v>8753</v>
      </c>
      <c r="C8791" s="128">
        <v>8753</v>
      </c>
      <c r="D8791" s="129">
        <v>365</v>
      </c>
      <c r="E8791" s="130">
        <v>12</v>
      </c>
      <c r="F8791" s="131">
        <v>31</v>
      </c>
      <c r="G8791" s="132" t="s">
        <v>485</v>
      </c>
      <c r="H8791" s="133">
        <v>12</v>
      </c>
      <c r="I8791" s="128">
        <v>30</v>
      </c>
      <c r="J8791" s="129" t="s">
        <v>485</v>
      </c>
      <c r="K8791" s="134">
        <v>17</v>
      </c>
      <c r="L8791" s="108"/>
      <c r="M8791" s="81">
        <v>17844</v>
      </c>
      <c r="N8791" s="135">
        <v>17865</v>
      </c>
      <c r="O8791" s="136">
        <v>18506</v>
      </c>
      <c r="P8791" s="135">
        <v>18756</v>
      </c>
      <c r="Q8791" s="136">
        <v>19625</v>
      </c>
      <c r="R8791" s="135">
        <v>19445</v>
      </c>
      <c r="S8791" s="136">
        <v>19793</v>
      </c>
      <c r="T8791" s="135">
        <v>20016</v>
      </c>
      <c r="U8791" s="136">
        <v>20676</v>
      </c>
      <c r="V8791" s="135">
        <v>20658</v>
      </c>
      <c r="W8791" s="136">
        <v>20910</v>
      </c>
      <c r="X8791" s="135">
        <v>21026</v>
      </c>
      <c r="Y8791" s="136">
        <v>21885</v>
      </c>
      <c r="Z8791" s="135">
        <v>21533</v>
      </c>
      <c r="AA8791" s="136">
        <v>21813</v>
      </c>
      <c r="AB8791" s="135">
        <v>22173</v>
      </c>
      <c r="AC8791" s="136">
        <v>23008</v>
      </c>
      <c r="AD8791" s="135">
        <v>22462</v>
      </c>
      <c r="AE8791" s="137">
        <v>22617</v>
      </c>
      <c r="AF8791" s="138">
        <v>22762</v>
      </c>
    </row>
    <row r="8792" spans="2:32">
      <c r="B8792" s="114">
        <v>8754</v>
      </c>
      <c r="C8792" s="115">
        <v>8754</v>
      </c>
      <c r="D8792" s="116">
        <v>365</v>
      </c>
      <c r="E8792" s="117">
        <v>12</v>
      </c>
      <c r="F8792" s="118">
        <v>31</v>
      </c>
      <c r="G8792" s="119" t="s">
        <v>485</v>
      </c>
      <c r="H8792" s="120">
        <v>12</v>
      </c>
      <c r="I8792" s="115">
        <v>30</v>
      </c>
      <c r="J8792" s="116" t="s">
        <v>485</v>
      </c>
      <c r="K8792" s="121">
        <v>18</v>
      </c>
      <c r="L8792" s="108"/>
      <c r="M8792" s="122">
        <v>18919</v>
      </c>
      <c r="N8792" s="123">
        <v>19056</v>
      </c>
      <c r="O8792" s="124">
        <v>19717</v>
      </c>
      <c r="P8792" s="123">
        <v>20003</v>
      </c>
      <c r="Q8792" s="124">
        <v>20752</v>
      </c>
      <c r="R8792" s="123">
        <v>20683</v>
      </c>
      <c r="S8792" s="124">
        <v>21020</v>
      </c>
      <c r="T8792" s="123">
        <v>21184</v>
      </c>
      <c r="U8792" s="124">
        <v>21913</v>
      </c>
      <c r="V8792" s="123">
        <v>21978</v>
      </c>
      <c r="W8792" s="124">
        <v>22212</v>
      </c>
      <c r="X8792" s="123">
        <v>22459</v>
      </c>
      <c r="Y8792" s="124">
        <v>23242</v>
      </c>
      <c r="Z8792" s="123">
        <v>23059</v>
      </c>
      <c r="AA8792" s="124">
        <v>23371</v>
      </c>
      <c r="AB8792" s="123">
        <v>23752</v>
      </c>
      <c r="AC8792" s="124">
        <v>24466</v>
      </c>
      <c r="AD8792" s="123">
        <v>24062</v>
      </c>
      <c r="AE8792" s="125">
        <v>24217</v>
      </c>
      <c r="AF8792" s="126">
        <v>24374</v>
      </c>
    </row>
    <row r="8793" spans="2:32">
      <c r="B8793" s="127">
        <v>8755</v>
      </c>
      <c r="C8793" s="128">
        <v>8755</v>
      </c>
      <c r="D8793" s="129">
        <v>365</v>
      </c>
      <c r="E8793" s="130">
        <v>12</v>
      </c>
      <c r="F8793" s="131">
        <v>31</v>
      </c>
      <c r="G8793" s="132" t="s">
        <v>485</v>
      </c>
      <c r="H8793" s="133">
        <v>12</v>
      </c>
      <c r="I8793" s="128">
        <v>30</v>
      </c>
      <c r="J8793" s="129" t="s">
        <v>485</v>
      </c>
      <c r="K8793" s="134">
        <v>19</v>
      </c>
      <c r="L8793" s="108"/>
      <c r="M8793" s="81">
        <v>18687</v>
      </c>
      <c r="N8793" s="135">
        <v>18938</v>
      </c>
      <c r="O8793" s="136">
        <v>19547</v>
      </c>
      <c r="P8793" s="135">
        <v>19929</v>
      </c>
      <c r="Q8793" s="136">
        <v>20572</v>
      </c>
      <c r="R8793" s="135">
        <v>20551</v>
      </c>
      <c r="S8793" s="136">
        <v>20985</v>
      </c>
      <c r="T8793" s="135">
        <v>21182</v>
      </c>
      <c r="U8793" s="136">
        <v>21827</v>
      </c>
      <c r="V8793" s="135">
        <v>22092</v>
      </c>
      <c r="W8793" s="136">
        <v>22408</v>
      </c>
      <c r="X8793" s="135">
        <v>22726</v>
      </c>
      <c r="Y8793" s="136">
        <v>23422</v>
      </c>
      <c r="Z8793" s="135">
        <v>23450</v>
      </c>
      <c r="AA8793" s="136">
        <v>23811</v>
      </c>
      <c r="AB8793" s="135">
        <v>24234</v>
      </c>
      <c r="AC8793" s="136">
        <v>24817</v>
      </c>
      <c r="AD8793" s="135">
        <v>24584</v>
      </c>
      <c r="AE8793" s="137">
        <v>24742</v>
      </c>
      <c r="AF8793" s="138">
        <v>24903</v>
      </c>
    </row>
    <row r="8794" spans="2:32">
      <c r="B8794" s="114">
        <v>8756</v>
      </c>
      <c r="C8794" s="115">
        <v>8756</v>
      </c>
      <c r="D8794" s="116">
        <v>365</v>
      </c>
      <c r="E8794" s="117">
        <v>12</v>
      </c>
      <c r="F8794" s="118">
        <v>31</v>
      </c>
      <c r="G8794" s="119" t="s">
        <v>485</v>
      </c>
      <c r="H8794" s="120">
        <v>12</v>
      </c>
      <c r="I8794" s="115">
        <v>30</v>
      </c>
      <c r="J8794" s="116" t="s">
        <v>485</v>
      </c>
      <c r="K8794" s="121">
        <v>20</v>
      </c>
      <c r="L8794" s="108"/>
      <c r="M8794" s="122">
        <v>18105</v>
      </c>
      <c r="N8794" s="123">
        <v>18474</v>
      </c>
      <c r="O8794" s="124">
        <v>19099</v>
      </c>
      <c r="P8794" s="123">
        <v>19442</v>
      </c>
      <c r="Q8794" s="124">
        <v>20140</v>
      </c>
      <c r="R8794" s="123">
        <v>20210</v>
      </c>
      <c r="S8794" s="124">
        <v>20606</v>
      </c>
      <c r="T8794" s="123">
        <v>20938</v>
      </c>
      <c r="U8794" s="124">
        <v>21544</v>
      </c>
      <c r="V8794" s="123">
        <v>21924</v>
      </c>
      <c r="W8794" s="124">
        <v>22409</v>
      </c>
      <c r="X8794" s="123">
        <v>22804</v>
      </c>
      <c r="Y8794" s="124">
        <v>23433</v>
      </c>
      <c r="Z8794" s="123">
        <v>23674</v>
      </c>
      <c r="AA8794" s="124">
        <v>24088</v>
      </c>
      <c r="AB8794" s="123">
        <v>24558</v>
      </c>
      <c r="AC8794" s="124">
        <v>25008</v>
      </c>
      <c r="AD8794" s="123">
        <v>24963</v>
      </c>
      <c r="AE8794" s="125">
        <v>25129</v>
      </c>
      <c r="AF8794" s="126">
        <v>25303</v>
      </c>
    </row>
    <row r="8795" spans="2:32">
      <c r="B8795" s="127">
        <v>8757</v>
      </c>
      <c r="C8795" s="128">
        <v>8757</v>
      </c>
      <c r="D8795" s="129">
        <v>365</v>
      </c>
      <c r="E8795" s="130">
        <v>12</v>
      </c>
      <c r="F8795" s="131">
        <v>31</v>
      </c>
      <c r="G8795" s="132" t="s">
        <v>485</v>
      </c>
      <c r="H8795" s="133">
        <v>12</v>
      </c>
      <c r="I8795" s="128">
        <v>30</v>
      </c>
      <c r="J8795" s="129" t="s">
        <v>485</v>
      </c>
      <c r="K8795" s="134">
        <v>21</v>
      </c>
      <c r="L8795" s="108"/>
      <c r="M8795" s="81">
        <v>17762</v>
      </c>
      <c r="N8795" s="135">
        <v>18104</v>
      </c>
      <c r="O8795" s="136">
        <v>18773</v>
      </c>
      <c r="P8795" s="135">
        <v>19151</v>
      </c>
      <c r="Q8795" s="136">
        <v>19898</v>
      </c>
      <c r="R8795" s="135">
        <v>20010</v>
      </c>
      <c r="S8795" s="136">
        <v>20466</v>
      </c>
      <c r="T8795" s="135">
        <v>20872</v>
      </c>
      <c r="U8795" s="136">
        <v>21524</v>
      </c>
      <c r="V8795" s="135">
        <v>22033</v>
      </c>
      <c r="W8795" s="136">
        <v>22614</v>
      </c>
      <c r="X8795" s="135">
        <v>23105</v>
      </c>
      <c r="Y8795" s="136">
        <v>23754</v>
      </c>
      <c r="Z8795" s="135">
        <v>24144</v>
      </c>
      <c r="AA8795" s="136">
        <v>24624</v>
      </c>
      <c r="AB8795" s="135">
        <v>25151</v>
      </c>
      <c r="AC8795" s="136">
        <v>25554</v>
      </c>
      <c r="AD8795" s="135">
        <v>25633</v>
      </c>
      <c r="AE8795" s="137">
        <v>25818</v>
      </c>
      <c r="AF8795" s="138">
        <v>25987</v>
      </c>
    </row>
    <row r="8796" spans="2:32">
      <c r="B8796" s="114">
        <v>8758</v>
      </c>
      <c r="C8796" s="115">
        <v>8758</v>
      </c>
      <c r="D8796" s="116">
        <v>365</v>
      </c>
      <c r="E8796" s="117">
        <v>12</v>
      </c>
      <c r="F8796" s="118">
        <v>31</v>
      </c>
      <c r="G8796" s="119" t="s">
        <v>485</v>
      </c>
      <c r="H8796" s="120">
        <v>12</v>
      </c>
      <c r="I8796" s="115">
        <v>30</v>
      </c>
      <c r="J8796" s="116" t="s">
        <v>485</v>
      </c>
      <c r="K8796" s="121">
        <v>22</v>
      </c>
      <c r="L8796" s="108"/>
      <c r="M8796" s="122">
        <v>17411</v>
      </c>
      <c r="N8796" s="123">
        <v>17717</v>
      </c>
      <c r="O8796" s="124">
        <v>18390</v>
      </c>
      <c r="P8796" s="123">
        <v>18803</v>
      </c>
      <c r="Q8796" s="124">
        <v>19585</v>
      </c>
      <c r="R8796" s="123">
        <v>19753</v>
      </c>
      <c r="S8796" s="124">
        <v>20264</v>
      </c>
      <c r="T8796" s="123">
        <v>20730</v>
      </c>
      <c r="U8796" s="124">
        <v>21392</v>
      </c>
      <c r="V8796" s="123">
        <v>22013</v>
      </c>
      <c r="W8796" s="124">
        <v>22644</v>
      </c>
      <c r="X8796" s="123">
        <v>23192</v>
      </c>
      <c r="Y8796" s="124">
        <v>23813</v>
      </c>
      <c r="Z8796" s="123">
        <v>24333</v>
      </c>
      <c r="AA8796" s="124">
        <v>24856</v>
      </c>
      <c r="AB8796" s="123">
        <v>25413</v>
      </c>
      <c r="AC8796" s="124">
        <v>25738</v>
      </c>
      <c r="AD8796" s="123">
        <v>25950</v>
      </c>
      <c r="AE8796" s="125">
        <v>26144</v>
      </c>
      <c r="AF8796" s="126">
        <v>26328</v>
      </c>
    </row>
    <row r="8797" spans="2:32">
      <c r="B8797" s="127">
        <v>8759</v>
      </c>
      <c r="C8797" s="128">
        <v>8759</v>
      </c>
      <c r="D8797" s="129">
        <v>365</v>
      </c>
      <c r="E8797" s="130">
        <v>12</v>
      </c>
      <c r="F8797" s="131">
        <v>31</v>
      </c>
      <c r="G8797" s="132" t="s">
        <v>485</v>
      </c>
      <c r="H8797" s="133">
        <v>12</v>
      </c>
      <c r="I8797" s="128">
        <v>30</v>
      </c>
      <c r="J8797" s="129" t="s">
        <v>485</v>
      </c>
      <c r="K8797" s="134">
        <v>23</v>
      </c>
      <c r="L8797" s="108"/>
      <c r="M8797" s="81">
        <v>16789</v>
      </c>
      <c r="N8797" s="135">
        <v>17286</v>
      </c>
      <c r="O8797" s="136">
        <v>18015</v>
      </c>
      <c r="P8797" s="135">
        <v>18461</v>
      </c>
      <c r="Q8797" s="136">
        <v>19073</v>
      </c>
      <c r="R8797" s="135">
        <v>19482</v>
      </c>
      <c r="S8797" s="136">
        <v>20035</v>
      </c>
      <c r="T8797" s="135">
        <v>20546</v>
      </c>
      <c r="U8797" s="136">
        <v>21019</v>
      </c>
      <c r="V8797" s="135">
        <v>21921</v>
      </c>
      <c r="W8797" s="136">
        <v>22581</v>
      </c>
      <c r="X8797" s="135">
        <v>23144</v>
      </c>
      <c r="Y8797" s="136">
        <v>23580</v>
      </c>
      <c r="Z8797" s="135">
        <v>24338</v>
      </c>
      <c r="AA8797" s="136">
        <v>24883</v>
      </c>
      <c r="AB8797" s="135">
        <v>25444</v>
      </c>
      <c r="AC8797" s="136">
        <v>25574</v>
      </c>
      <c r="AD8797" s="135">
        <v>26021</v>
      </c>
      <c r="AE8797" s="137">
        <v>26226</v>
      </c>
      <c r="AF8797" s="138">
        <v>26412</v>
      </c>
    </row>
    <row r="8798" spans="2:32">
      <c r="B8798" s="114">
        <v>8760</v>
      </c>
      <c r="C8798" s="115">
        <v>8760</v>
      </c>
      <c r="D8798" s="116">
        <v>365</v>
      </c>
      <c r="E8798" s="139">
        <v>12</v>
      </c>
      <c r="F8798" s="140">
        <v>31</v>
      </c>
      <c r="G8798" s="141" t="s">
        <v>485</v>
      </c>
      <c r="H8798" s="120">
        <v>12</v>
      </c>
      <c r="I8798" s="115">
        <v>30</v>
      </c>
      <c r="J8798" s="116" t="s">
        <v>485</v>
      </c>
      <c r="K8798" s="121">
        <v>24</v>
      </c>
      <c r="L8798" s="108"/>
      <c r="M8798" s="122">
        <v>16107</v>
      </c>
      <c r="N8798" s="142">
        <v>17005</v>
      </c>
      <c r="O8798" s="143">
        <v>17756</v>
      </c>
      <c r="P8798" s="142">
        <v>18238</v>
      </c>
      <c r="Q8798" s="124">
        <v>18314</v>
      </c>
      <c r="R8798" s="123">
        <v>19334</v>
      </c>
      <c r="S8798" s="124">
        <v>19932</v>
      </c>
      <c r="T8798" s="123">
        <v>20472</v>
      </c>
      <c r="U8798" s="124">
        <v>20565</v>
      </c>
      <c r="V8798" s="123">
        <v>21817</v>
      </c>
      <c r="W8798" s="124">
        <v>22467</v>
      </c>
      <c r="X8798" s="123">
        <v>23185</v>
      </c>
      <c r="Y8798" s="124">
        <v>23168</v>
      </c>
      <c r="Z8798" s="123">
        <v>24408</v>
      </c>
      <c r="AA8798" s="124">
        <v>24958</v>
      </c>
      <c r="AB8798" s="123">
        <v>25423</v>
      </c>
      <c r="AC8798" s="124">
        <v>25069</v>
      </c>
      <c r="AD8798" s="123">
        <v>26139</v>
      </c>
      <c r="AE8798" s="125">
        <v>26360</v>
      </c>
      <c r="AF8798" s="126">
        <v>26542</v>
      </c>
    </row>
    <row r="8799" spans="2:32">
      <c r="B8799" s="127">
        <v>8761</v>
      </c>
      <c r="C8799" s="128">
        <v>8761</v>
      </c>
      <c r="D8799" s="129">
        <v>366</v>
      </c>
      <c r="E8799" s="144"/>
      <c r="F8799" s="145"/>
      <c r="G8799" s="146"/>
      <c r="H8799" s="133">
        <v>12</v>
      </c>
      <c r="I8799" s="128">
        <v>31</v>
      </c>
      <c r="J8799" s="129" t="s">
        <v>485</v>
      </c>
      <c r="K8799" s="134">
        <v>1</v>
      </c>
      <c r="L8799" s="108"/>
      <c r="M8799" s="147">
        <v>15217</v>
      </c>
      <c r="N8799" s="144"/>
      <c r="O8799" s="145"/>
      <c r="P8799" s="146"/>
      <c r="Q8799" s="148">
        <v>17598</v>
      </c>
      <c r="R8799" s="144"/>
      <c r="S8799" s="145"/>
      <c r="T8799" s="146"/>
      <c r="U8799" s="136">
        <v>20076</v>
      </c>
      <c r="V8799" s="144"/>
      <c r="W8799" s="145"/>
      <c r="X8799" s="146"/>
      <c r="Y8799" s="136">
        <v>22817</v>
      </c>
      <c r="Z8799" s="144"/>
      <c r="AA8799" s="145"/>
      <c r="AB8799" s="146"/>
      <c r="AC8799" s="136">
        <v>24806</v>
      </c>
      <c r="AD8799" s="144"/>
      <c r="AE8799" s="145"/>
      <c r="AF8799" s="146"/>
    </row>
    <row r="8800" spans="2:32">
      <c r="B8800" s="114">
        <v>8762</v>
      </c>
      <c r="C8800" s="115">
        <v>8762</v>
      </c>
      <c r="D8800" s="116">
        <v>366</v>
      </c>
      <c r="E8800" s="149"/>
      <c r="F8800" s="150"/>
      <c r="G8800" s="151"/>
      <c r="H8800" s="120">
        <v>12</v>
      </c>
      <c r="I8800" s="115">
        <v>31</v>
      </c>
      <c r="J8800" s="116" t="s">
        <v>485</v>
      </c>
      <c r="K8800" s="121">
        <v>2</v>
      </c>
      <c r="L8800" s="108"/>
      <c r="M8800" s="152">
        <v>14740</v>
      </c>
      <c r="N8800" s="149"/>
      <c r="O8800" s="150"/>
      <c r="P8800" s="151"/>
      <c r="Q8800" s="153">
        <v>17148</v>
      </c>
      <c r="R8800" s="149"/>
      <c r="S8800" s="150"/>
      <c r="T8800" s="151"/>
      <c r="U8800" s="124">
        <v>19663</v>
      </c>
      <c r="V8800" s="149"/>
      <c r="W8800" s="150"/>
      <c r="X8800" s="151"/>
      <c r="Y8800" s="124">
        <v>22328</v>
      </c>
      <c r="Z8800" s="149"/>
      <c r="AA8800" s="150"/>
      <c r="AB8800" s="151"/>
      <c r="AC8800" s="124">
        <v>24256</v>
      </c>
      <c r="AD8800" s="149"/>
      <c r="AE8800" s="150"/>
      <c r="AF8800" s="151"/>
    </row>
    <row r="8801" spans="2:32">
      <c r="B8801" s="127">
        <v>8763</v>
      </c>
      <c r="C8801" s="128">
        <v>8763</v>
      </c>
      <c r="D8801" s="129">
        <v>366</v>
      </c>
      <c r="E8801" s="149"/>
      <c r="F8801" s="150"/>
      <c r="G8801" s="151"/>
      <c r="H8801" s="133">
        <v>12</v>
      </c>
      <c r="I8801" s="128">
        <v>31</v>
      </c>
      <c r="J8801" s="129" t="s">
        <v>485</v>
      </c>
      <c r="K8801" s="134">
        <v>3</v>
      </c>
      <c r="L8801" s="108"/>
      <c r="M8801" s="147">
        <v>14491</v>
      </c>
      <c r="N8801" s="149"/>
      <c r="O8801" s="150"/>
      <c r="P8801" s="151"/>
      <c r="Q8801" s="148">
        <v>16966</v>
      </c>
      <c r="R8801" s="149"/>
      <c r="S8801" s="150"/>
      <c r="T8801" s="151"/>
      <c r="U8801" s="136">
        <v>19528</v>
      </c>
      <c r="V8801" s="149"/>
      <c r="W8801" s="150"/>
      <c r="X8801" s="151"/>
      <c r="Y8801" s="136">
        <v>22105</v>
      </c>
      <c r="Z8801" s="149"/>
      <c r="AA8801" s="150"/>
      <c r="AB8801" s="151"/>
      <c r="AC8801" s="136">
        <v>23962</v>
      </c>
      <c r="AD8801" s="149"/>
      <c r="AE8801" s="150"/>
      <c r="AF8801" s="151"/>
    </row>
    <row r="8802" spans="2:32">
      <c r="B8802" s="114">
        <v>8764</v>
      </c>
      <c r="C8802" s="115">
        <v>8764</v>
      </c>
      <c r="D8802" s="116">
        <v>366</v>
      </c>
      <c r="E8802" s="149"/>
      <c r="F8802" s="150"/>
      <c r="G8802" s="151"/>
      <c r="H8802" s="120">
        <v>12</v>
      </c>
      <c r="I8802" s="115">
        <v>31</v>
      </c>
      <c r="J8802" s="116" t="s">
        <v>485</v>
      </c>
      <c r="K8802" s="121">
        <v>4</v>
      </c>
      <c r="L8802" s="108"/>
      <c r="M8802" s="152">
        <v>14287</v>
      </c>
      <c r="N8802" s="149"/>
      <c r="O8802" s="150"/>
      <c r="P8802" s="151"/>
      <c r="Q8802" s="153">
        <v>16745</v>
      </c>
      <c r="R8802" s="149"/>
      <c r="S8802" s="150"/>
      <c r="T8802" s="151"/>
      <c r="U8802" s="124">
        <v>19185</v>
      </c>
      <c r="V8802" s="149"/>
      <c r="W8802" s="150"/>
      <c r="X8802" s="151"/>
      <c r="Y8802" s="124">
        <v>21517</v>
      </c>
      <c r="Z8802" s="149"/>
      <c r="AA8802" s="150"/>
      <c r="AB8802" s="151"/>
      <c r="AC8802" s="124">
        <v>23202</v>
      </c>
      <c r="AD8802" s="149"/>
      <c r="AE8802" s="150"/>
      <c r="AF8802" s="151"/>
    </row>
    <row r="8803" spans="2:32">
      <c r="B8803" s="127">
        <v>8765</v>
      </c>
      <c r="C8803" s="128">
        <v>8765</v>
      </c>
      <c r="D8803" s="129">
        <v>366</v>
      </c>
      <c r="E8803" s="149"/>
      <c r="F8803" s="150"/>
      <c r="G8803" s="151"/>
      <c r="H8803" s="133">
        <v>12</v>
      </c>
      <c r="I8803" s="128">
        <v>31</v>
      </c>
      <c r="J8803" s="129" t="s">
        <v>485</v>
      </c>
      <c r="K8803" s="134">
        <v>5</v>
      </c>
      <c r="L8803" s="108"/>
      <c r="M8803" s="147">
        <v>14150</v>
      </c>
      <c r="N8803" s="149"/>
      <c r="O8803" s="150"/>
      <c r="P8803" s="151"/>
      <c r="Q8803" s="148">
        <v>16585</v>
      </c>
      <c r="R8803" s="149"/>
      <c r="S8803" s="150"/>
      <c r="T8803" s="151"/>
      <c r="U8803" s="136">
        <v>18788</v>
      </c>
      <c r="V8803" s="149"/>
      <c r="W8803" s="150"/>
      <c r="X8803" s="151"/>
      <c r="Y8803" s="136">
        <v>20872</v>
      </c>
      <c r="Z8803" s="149"/>
      <c r="AA8803" s="150"/>
      <c r="AB8803" s="151"/>
      <c r="AC8803" s="136">
        <v>22356</v>
      </c>
      <c r="AD8803" s="149"/>
      <c r="AE8803" s="150"/>
      <c r="AF8803" s="151"/>
    </row>
    <row r="8804" spans="2:32">
      <c r="B8804" s="114">
        <v>8766</v>
      </c>
      <c r="C8804" s="115">
        <v>8766</v>
      </c>
      <c r="D8804" s="116">
        <v>366</v>
      </c>
      <c r="E8804" s="149"/>
      <c r="F8804" s="150"/>
      <c r="G8804" s="151"/>
      <c r="H8804" s="120">
        <v>12</v>
      </c>
      <c r="I8804" s="115">
        <v>31</v>
      </c>
      <c r="J8804" s="116" t="s">
        <v>485</v>
      </c>
      <c r="K8804" s="121">
        <v>6</v>
      </c>
      <c r="L8804" s="108"/>
      <c r="M8804" s="152">
        <v>14026</v>
      </c>
      <c r="N8804" s="149"/>
      <c r="O8804" s="150"/>
      <c r="P8804" s="151"/>
      <c r="Q8804" s="153">
        <v>16369</v>
      </c>
      <c r="R8804" s="149"/>
      <c r="S8804" s="150"/>
      <c r="T8804" s="151"/>
      <c r="U8804" s="124">
        <v>18258</v>
      </c>
      <c r="V8804" s="149"/>
      <c r="W8804" s="150"/>
      <c r="X8804" s="151"/>
      <c r="Y8804" s="124">
        <v>20067</v>
      </c>
      <c r="Z8804" s="149"/>
      <c r="AA8804" s="150"/>
      <c r="AB8804" s="151"/>
      <c r="AC8804" s="124">
        <v>21353</v>
      </c>
      <c r="AD8804" s="149"/>
      <c r="AE8804" s="150"/>
      <c r="AF8804" s="151"/>
    </row>
    <row r="8805" spans="2:32">
      <c r="B8805" s="127">
        <v>8767</v>
      </c>
      <c r="C8805" s="128">
        <v>8767</v>
      </c>
      <c r="D8805" s="129">
        <v>366</v>
      </c>
      <c r="E8805" s="149"/>
      <c r="F8805" s="150"/>
      <c r="G8805" s="151"/>
      <c r="H8805" s="133">
        <v>12</v>
      </c>
      <c r="I8805" s="128">
        <v>31</v>
      </c>
      <c r="J8805" s="129" t="s">
        <v>485</v>
      </c>
      <c r="K8805" s="134">
        <v>7</v>
      </c>
      <c r="L8805" s="108"/>
      <c r="M8805" s="147">
        <v>14093</v>
      </c>
      <c r="N8805" s="149"/>
      <c r="O8805" s="150"/>
      <c r="P8805" s="151"/>
      <c r="Q8805" s="148">
        <v>16233</v>
      </c>
      <c r="R8805" s="149"/>
      <c r="S8805" s="150"/>
      <c r="T8805" s="151"/>
      <c r="U8805" s="136">
        <v>17924</v>
      </c>
      <c r="V8805" s="149"/>
      <c r="W8805" s="150"/>
      <c r="X8805" s="151"/>
      <c r="Y8805" s="136">
        <v>19419</v>
      </c>
      <c r="Z8805" s="149"/>
      <c r="AA8805" s="150"/>
      <c r="AB8805" s="151"/>
      <c r="AC8805" s="136">
        <v>20559</v>
      </c>
      <c r="AD8805" s="149"/>
      <c r="AE8805" s="150"/>
      <c r="AF8805" s="151"/>
    </row>
    <row r="8806" spans="2:32">
      <c r="B8806" s="114">
        <v>8768</v>
      </c>
      <c r="C8806" s="115">
        <v>8768</v>
      </c>
      <c r="D8806" s="116">
        <v>366</v>
      </c>
      <c r="E8806" s="149"/>
      <c r="F8806" s="150"/>
      <c r="G8806" s="151"/>
      <c r="H8806" s="120">
        <v>12</v>
      </c>
      <c r="I8806" s="115">
        <v>31</v>
      </c>
      <c r="J8806" s="116" t="s">
        <v>485</v>
      </c>
      <c r="K8806" s="121">
        <v>8</v>
      </c>
      <c r="L8806" s="108"/>
      <c r="M8806" s="152">
        <v>14608</v>
      </c>
      <c r="N8806" s="149"/>
      <c r="O8806" s="150"/>
      <c r="P8806" s="151"/>
      <c r="Q8806" s="153">
        <v>16835</v>
      </c>
      <c r="R8806" s="149"/>
      <c r="S8806" s="150"/>
      <c r="T8806" s="151"/>
      <c r="U8806" s="124">
        <v>18371</v>
      </c>
      <c r="V8806" s="149"/>
      <c r="W8806" s="150"/>
      <c r="X8806" s="151"/>
      <c r="Y8806" s="124">
        <v>19679</v>
      </c>
      <c r="Z8806" s="149"/>
      <c r="AA8806" s="150"/>
      <c r="AB8806" s="151"/>
      <c r="AC8806" s="124">
        <v>20739</v>
      </c>
      <c r="AD8806" s="149"/>
      <c r="AE8806" s="150"/>
      <c r="AF8806" s="151"/>
    </row>
    <row r="8807" spans="2:32">
      <c r="B8807" s="127">
        <v>8769</v>
      </c>
      <c r="C8807" s="128">
        <v>8769</v>
      </c>
      <c r="D8807" s="129">
        <v>366</v>
      </c>
      <c r="E8807" s="149"/>
      <c r="F8807" s="150"/>
      <c r="G8807" s="151"/>
      <c r="H8807" s="133">
        <v>12</v>
      </c>
      <c r="I8807" s="128">
        <v>31</v>
      </c>
      <c r="J8807" s="129" t="s">
        <v>485</v>
      </c>
      <c r="K8807" s="134">
        <v>9</v>
      </c>
      <c r="L8807" s="108"/>
      <c r="M8807" s="147">
        <v>15283</v>
      </c>
      <c r="N8807" s="149"/>
      <c r="O8807" s="150"/>
      <c r="P8807" s="151"/>
      <c r="Q8807" s="148">
        <v>17464</v>
      </c>
      <c r="R8807" s="149"/>
      <c r="S8807" s="150"/>
      <c r="T8807" s="151"/>
      <c r="U8807" s="136">
        <v>18972</v>
      </c>
      <c r="V8807" s="149"/>
      <c r="W8807" s="150"/>
      <c r="X8807" s="151"/>
      <c r="Y8807" s="136">
        <v>20171</v>
      </c>
      <c r="Z8807" s="149"/>
      <c r="AA8807" s="150"/>
      <c r="AB8807" s="151"/>
      <c r="AC8807" s="136">
        <v>21162</v>
      </c>
      <c r="AD8807" s="149"/>
      <c r="AE8807" s="150"/>
      <c r="AF8807" s="151"/>
    </row>
    <row r="8808" spans="2:32">
      <c r="B8808" s="114">
        <v>8770</v>
      </c>
      <c r="C8808" s="115">
        <v>8770</v>
      </c>
      <c r="D8808" s="116">
        <v>366</v>
      </c>
      <c r="E8808" s="149"/>
      <c r="F8808" s="150"/>
      <c r="G8808" s="151"/>
      <c r="H8808" s="120">
        <v>12</v>
      </c>
      <c r="I8808" s="115">
        <v>31</v>
      </c>
      <c r="J8808" s="116" t="s">
        <v>485</v>
      </c>
      <c r="K8808" s="121">
        <v>10</v>
      </c>
      <c r="L8808" s="108"/>
      <c r="M8808" s="152">
        <v>16001</v>
      </c>
      <c r="N8808" s="149"/>
      <c r="O8808" s="150"/>
      <c r="P8808" s="151"/>
      <c r="Q8808" s="153">
        <v>18189</v>
      </c>
      <c r="R8808" s="149"/>
      <c r="S8808" s="150"/>
      <c r="T8808" s="151"/>
      <c r="U8808" s="124">
        <v>19742</v>
      </c>
      <c r="V8808" s="149"/>
      <c r="W8808" s="150"/>
      <c r="X8808" s="151"/>
      <c r="Y8808" s="124">
        <v>20987</v>
      </c>
      <c r="Z8808" s="149"/>
      <c r="AA8808" s="150"/>
      <c r="AB8808" s="151"/>
      <c r="AC8808" s="124">
        <v>22012</v>
      </c>
      <c r="AD8808" s="149"/>
      <c r="AE8808" s="150"/>
      <c r="AF8808" s="151"/>
    </row>
    <row r="8809" spans="2:32">
      <c r="B8809" s="127">
        <v>8771</v>
      </c>
      <c r="C8809" s="128">
        <v>8771</v>
      </c>
      <c r="D8809" s="129">
        <v>366</v>
      </c>
      <c r="E8809" s="149"/>
      <c r="F8809" s="150"/>
      <c r="G8809" s="151"/>
      <c r="H8809" s="133">
        <v>12</v>
      </c>
      <c r="I8809" s="128">
        <v>31</v>
      </c>
      <c r="J8809" s="129" t="s">
        <v>485</v>
      </c>
      <c r="K8809" s="134">
        <v>11</v>
      </c>
      <c r="L8809" s="108"/>
      <c r="M8809" s="147">
        <v>16495</v>
      </c>
      <c r="N8809" s="149"/>
      <c r="O8809" s="150"/>
      <c r="P8809" s="151"/>
      <c r="Q8809" s="148">
        <v>18517</v>
      </c>
      <c r="R8809" s="149"/>
      <c r="S8809" s="150"/>
      <c r="T8809" s="151"/>
      <c r="U8809" s="136">
        <v>19954</v>
      </c>
      <c r="V8809" s="149"/>
      <c r="W8809" s="150"/>
      <c r="X8809" s="151"/>
      <c r="Y8809" s="136">
        <v>21213</v>
      </c>
      <c r="Z8809" s="149"/>
      <c r="AA8809" s="150"/>
      <c r="AB8809" s="151"/>
      <c r="AC8809" s="136">
        <v>22269</v>
      </c>
      <c r="AD8809" s="149"/>
      <c r="AE8809" s="150"/>
      <c r="AF8809" s="151"/>
    </row>
    <row r="8810" spans="2:32">
      <c r="B8810" s="114">
        <v>8772</v>
      </c>
      <c r="C8810" s="115">
        <v>8772</v>
      </c>
      <c r="D8810" s="116">
        <v>366</v>
      </c>
      <c r="E8810" s="149"/>
      <c r="F8810" s="150"/>
      <c r="G8810" s="151"/>
      <c r="H8810" s="120">
        <v>12</v>
      </c>
      <c r="I8810" s="115">
        <v>31</v>
      </c>
      <c r="J8810" s="116" t="s">
        <v>485</v>
      </c>
      <c r="K8810" s="121">
        <v>12</v>
      </c>
      <c r="L8810" s="108"/>
      <c r="M8810" s="152">
        <v>16699</v>
      </c>
      <c r="N8810" s="149"/>
      <c r="O8810" s="150"/>
      <c r="P8810" s="151"/>
      <c r="Q8810" s="153">
        <v>18561</v>
      </c>
      <c r="R8810" s="149"/>
      <c r="S8810" s="150"/>
      <c r="T8810" s="151"/>
      <c r="U8810" s="124">
        <v>19826</v>
      </c>
      <c r="V8810" s="149"/>
      <c r="W8810" s="150"/>
      <c r="X8810" s="151"/>
      <c r="Y8810" s="124">
        <v>21072</v>
      </c>
      <c r="Z8810" s="149"/>
      <c r="AA8810" s="150"/>
      <c r="AB8810" s="151"/>
      <c r="AC8810" s="124">
        <v>22137</v>
      </c>
      <c r="AD8810" s="149"/>
      <c r="AE8810" s="150"/>
      <c r="AF8810" s="151"/>
    </row>
    <row r="8811" spans="2:32">
      <c r="B8811" s="127">
        <v>8773</v>
      </c>
      <c r="C8811" s="128">
        <v>8773</v>
      </c>
      <c r="D8811" s="129">
        <v>366</v>
      </c>
      <c r="E8811" s="149"/>
      <c r="F8811" s="150"/>
      <c r="G8811" s="151"/>
      <c r="H8811" s="133">
        <v>12</v>
      </c>
      <c r="I8811" s="128">
        <v>31</v>
      </c>
      <c r="J8811" s="129" t="s">
        <v>485</v>
      </c>
      <c r="K8811" s="134">
        <v>13</v>
      </c>
      <c r="L8811" s="108"/>
      <c r="M8811" s="147">
        <v>16607</v>
      </c>
      <c r="N8811" s="149"/>
      <c r="O8811" s="150"/>
      <c r="P8811" s="151"/>
      <c r="Q8811" s="148">
        <v>18396</v>
      </c>
      <c r="R8811" s="149"/>
      <c r="S8811" s="150"/>
      <c r="T8811" s="151"/>
      <c r="U8811" s="136">
        <v>19609</v>
      </c>
      <c r="V8811" s="149"/>
      <c r="W8811" s="150"/>
      <c r="X8811" s="151"/>
      <c r="Y8811" s="136">
        <v>20840</v>
      </c>
      <c r="Z8811" s="149"/>
      <c r="AA8811" s="150"/>
      <c r="AB8811" s="151"/>
      <c r="AC8811" s="136">
        <v>21899</v>
      </c>
      <c r="AD8811" s="149"/>
      <c r="AE8811" s="150"/>
      <c r="AF8811" s="151"/>
    </row>
    <row r="8812" spans="2:32">
      <c r="B8812" s="114">
        <v>8774</v>
      </c>
      <c r="C8812" s="115">
        <v>8774</v>
      </c>
      <c r="D8812" s="116">
        <v>366</v>
      </c>
      <c r="E8812" s="149"/>
      <c r="F8812" s="150"/>
      <c r="G8812" s="151"/>
      <c r="H8812" s="120">
        <v>12</v>
      </c>
      <c r="I8812" s="115">
        <v>31</v>
      </c>
      <c r="J8812" s="116" t="s">
        <v>485</v>
      </c>
      <c r="K8812" s="121">
        <v>14</v>
      </c>
      <c r="L8812" s="108"/>
      <c r="M8812" s="152">
        <v>16349</v>
      </c>
      <c r="N8812" s="149"/>
      <c r="O8812" s="150"/>
      <c r="P8812" s="151"/>
      <c r="Q8812" s="153">
        <v>18112</v>
      </c>
      <c r="R8812" s="149"/>
      <c r="S8812" s="150"/>
      <c r="T8812" s="151"/>
      <c r="U8812" s="124">
        <v>19288</v>
      </c>
      <c r="V8812" s="149"/>
      <c r="W8812" s="150"/>
      <c r="X8812" s="151"/>
      <c r="Y8812" s="124">
        <v>20484</v>
      </c>
      <c r="Z8812" s="149"/>
      <c r="AA8812" s="150"/>
      <c r="AB8812" s="151"/>
      <c r="AC8812" s="124">
        <v>21519</v>
      </c>
      <c r="AD8812" s="149"/>
      <c r="AE8812" s="150"/>
      <c r="AF8812" s="151"/>
    </row>
    <row r="8813" spans="2:32">
      <c r="B8813" s="127">
        <v>8775</v>
      </c>
      <c r="C8813" s="128">
        <v>8775</v>
      </c>
      <c r="D8813" s="129">
        <v>366</v>
      </c>
      <c r="E8813" s="149"/>
      <c r="F8813" s="150"/>
      <c r="G8813" s="151"/>
      <c r="H8813" s="133">
        <v>12</v>
      </c>
      <c r="I8813" s="128">
        <v>31</v>
      </c>
      <c r="J8813" s="129" t="s">
        <v>485</v>
      </c>
      <c r="K8813" s="134">
        <v>15</v>
      </c>
      <c r="L8813" s="108"/>
      <c r="M8813" s="147">
        <v>16355</v>
      </c>
      <c r="N8813" s="149"/>
      <c r="O8813" s="150"/>
      <c r="P8813" s="151"/>
      <c r="Q8813" s="148">
        <v>18173</v>
      </c>
      <c r="R8813" s="149"/>
      <c r="S8813" s="150"/>
      <c r="T8813" s="151"/>
      <c r="U8813" s="136">
        <v>19371</v>
      </c>
      <c r="V8813" s="149"/>
      <c r="W8813" s="150"/>
      <c r="X8813" s="151"/>
      <c r="Y8813" s="136">
        <v>20548</v>
      </c>
      <c r="Z8813" s="149"/>
      <c r="AA8813" s="150"/>
      <c r="AB8813" s="151"/>
      <c r="AC8813" s="136">
        <v>21566</v>
      </c>
      <c r="AD8813" s="149"/>
      <c r="AE8813" s="150"/>
      <c r="AF8813" s="151"/>
    </row>
    <row r="8814" spans="2:32">
      <c r="B8814" s="114">
        <v>8776</v>
      </c>
      <c r="C8814" s="115">
        <v>8776</v>
      </c>
      <c r="D8814" s="116">
        <v>366</v>
      </c>
      <c r="E8814" s="149"/>
      <c r="F8814" s="150"/>
      <c r="G8814" s="151"/>
      <c r="H8814" s="120">
        <v>12</v>
      </c>
      <c r="I8814" s="115">
        <v>31</v>
      </c>
      <c r="J8814" s="116" t="s">
        <v>485</v>
      </c>
      <c r="K8814" s="121">
        <v>16</v>
      </c>
      <c r="L8814" s="108"/>
      <c r="M8814" s="152">
        <v>16559</v>
      </c>
      <c r="N8814" s="149"/>
      <c r="O8814" s="150"/>
      <c r="P8814" s="151"/>
      <c r="Q8814" s="153">
        <v>18329</v>
      </c>
      <c r="R8814" s="149"/>
      <c r="S8814" s="150"/>
      <c r="T8814" s="151"/>
      <c r="U8814" s="124">
        <v>19440</v>
      </c>
      <c r="V8814" s="149"/>
      <c r="W8814" s="150"/>
      <c r="X8814" s="151"/>
      <c r="Y8814" s="124">
        <v>20552</v>
      </c>
      <c r="Z8814" s="149"/>
      <c r="AA8814" s="150"/>
      <c r="AB8814" s="151"/>
      <c r="AC8814" s="124">
        <v>21534</v>
      </c>
      <c r="AD8814" s="149"/>
      <c r="AE8814" s="150"/>
      <c r="AF8814" s="151"/>
    </row>
    <row r="8815" spans="2:32">
      <c r="B8815" s="127">
        <v>8777</v>
      </c>
      <c r="C8815" s="128">
        <v>8777</v>
      </c>
      <c r="D8815" s="129">
        <v>366</v>
      </c>
      <c r="E8815" s="149"/>
      <c r="F8815" s="150"/>
      <c r="G8815" s="151"/>
      <c r="H8815" s="133">
        <v>12</v>
      </c>
      <c r="I8815" s="128">
        <v>31</v>
      </c>
      <c r="J8815" s="129" t="s">
        <v>485</v>
      </c>
      <c r="K8815" s="134">
        <v>17</v>
      </c>
      <c r="L8815" s="108"/>
      <c r="M8815" s="147">
        <v>17434</v>
      </c>
      <c r="N8815" s="149"/>
      <c r="O8815" s="150"/>
      <c r="P8815" s="151"/>
      <c r="Q8815" s="148">
        <v>19168</v>
      </c>
      <c r="R8815" s="149"/>
      <c r="S8815" s="150"/>
      <c r="T8815" s="151"/>
      <c r="U8815" s="136">
        <v>20361</v>
      </c>
      <c r="V8815" s="149"/>
      <c r="W8815" s="150"/>
      <c r="X8815" s="151"/>
      <c r="Y8815" s="136">
        <v>21434</v>
      </c>
      <c r="Z8815" s="149"/>
      <c r="AA8815" s="150"/>
      <c r="AB8815" s="151"/>
      <c r="AC8815" s="136">
        <v>22445</v>
      </c>
      <c r="AD8815" s="149"/>
      <c r="AE8815" s="150"/>
      <c r="AF8815" s="151"/>
    </row>
    <row r="8816" spans="2:32">
      <c r="B8816" s="114">
        <v>8778</v>
      </c>
      <c r="C8816" s="115">
        <v>8778</v>
      </c>
      <c r="D8816" s="116">
        <v>366</v>
      </c>
      <c r="E8816" s="149"/>
      <c r="F8816" s="150"/>
      <c r="G8816" s="151"/>
      <c r="H8816" s="120">
        <v>12</v>
      </c>
      <c r="I8816" s="115">
        <v>31</v>
      </c>
      <c r="J8816" s="116" t="s">
        <v>485</v>
      </c>
      <c r="K8816" s="121">
        <v>18</v>
      </c>
      <c r="L8816" s="108"/>
      <c r="M8816" s="152">
        <v>18452</v>
      </c>
      <c r="N8816" s="149"/>
      <c r="O8816" s="150"/>
      <c r="P8816" s="151"/>
      <c r="Q8816" s="153">
        <v>20358</v>
      </c>
      <c r="R8816" s="149"/>
      <c r="S8816" s="150"/>
      <c r="T8816" s="151"/>
      <c r="U8816" s="124">
        <v>21578</v>
      </c>
      <c r="V8816" s="149"/>
      <c r="W8816" s="150"/>
      <c r="X8816" s="151"/>
      <c r="Y8816" s="124">
        <v>22856</v>
      </c>
      <c r="Z8816" s="149"/>
      <c r="AA8816" s="150"/>
      <c r="AB8816" s="151"/>
      <c r="AC8816" s="124">
        <v>23982</v>
      </c>
      <c r="AD8816" s="149"/>
      <c r="AE8816" s="150"/>
      <c r="AF8816" s="151"/>
    </row>
    <row r="8817" spans="2:32">
      <c r="B8817" s="127">
        <v>8779</v>
      </c>
      <c r="C8817" s="128">
        <v>8779</v>
      </c>
      <c r="D8817" s="129">
        <v>366</v>
      </c>
      <c r="E8817" s="149"/>
      <c r="F8817" s="150"/>
      <c r="G8817" s="151"/>
      <c r="H8817" s="133">
        <v>12</v>
      </c>
      <c r="I8817" s="128">
        <v>31</v>
      </c>
      <c r="J8817" s="129" t="s">
        <v>485</v>
      </c>
      <c r="K8817" s="134">
        <v>19</v>
      </c>
      <c r="L8817" s="108"/>
      <c r="M8817" s="147">
        <v>18335</v>
      </c>
      <c r="N8817" s="149"/>
      <c r="O8817" s="150"/>
      <c r="P8817" s="151"/>
      <c r="Q8817" s="148">
        <v>20318</v>
      </c>
      <c r="R8817" s="149"/>
      <c r="S8817" s="150"/>
      <c r="T8817" s="151"/>
      <c r="U8817" s="136">
        <v>21556</v>
      </c>
      <c r="V8817" s="149"/>
      <c r="W8817" s="150"/>
      <c r="X8817" s="151"/>
      <c r="Y8817" s="136">
        <v>23194</v>
      </c>
      <c r="Z8817" s="149"/>
      <c r="AA8817" s="150"/>
      <c r="AB8817" s="151"/>
      <c r="AC8817" s="136">
        <v>24498</v>
      </c>
      <c r="AD8817" s="149"/>
      <c r="AE8817" s="150"/>
      <c r="AF8817" s="151"/>
    </row>
    <row r="8818" spans="2:32">
      <c r="B8818" s="114">
        <v>8780</v>
      </c>
      <c r="C8818" s="115">
        <v>8780</v>
      </c>
      <c r="D8818" s="116">
        <v>366</v>
      </c>
      <c r="E8818" s="149"/>
      <c r="F8818" s="150"/>
      <c r="G8818" s="151"/>
      <c r="H8818" s="120">
        <v>12</v>
      </c>
      <c r="I8818" s="115">
        <v>31</v>
      </c>
      <c r="J8818" s="116" t="s">
        <v>485</v>
      </c>
      <c r="K8818" s="121">
        <v>20</v>
      </c>
      <c r="L8818" s="108"/>
      <c r="M8818" s="152">
        <v>17832</v>
      </c>
      <c r="N8818" s="149"/>
      <c r="O8818" s="150"/>
      <c r="P8818" s="151"/>
      <c r="Q8818" s="153">
        <v>19931</v>
      </c>
      <c r="R8818" s="149"/>
      <c r="S8818" s="150"/>
      <c r="T8818" s="151"/>
      <c r="U8818" s="124">
        <v>21367</v>
      </c>
      <c r="V8818" s="149"/>
      <c r="W8818" s="150"/>
      <c r="X8818" s="151"/>
      <c r="Y8818" s="124">
        <v>23334</v>
      </c>
      <c r="Z8818" s="149"/>
      <c r="AA8818" s="150"/>
      <c r="AB8818" s="151"/>
      <c r="AC8818" s="124">
        <v>24829</v>
      </c>
      <c r="AD8818" s="149"/>
      <c r="AE8818" s="150"/>
      <c r="AF8818" s="151"/>
    </row>
    <row r="8819" spans="2:32">
      <c r="B8819" s="127">
        <v>8781</v>
      </c>
      <c r="C8819" s="128">
        <v>8781</v>
      </c>
      <c r="D8819" s="129">
        <v>366</v>
      </c>
      <c r="E8819" s="149"/>
      <c r="F8819" s="150"/>
      <c r="G8819" s="151"/>
      <c r="H8819" s="133">
        <v>12</v>
      </c>
      <c r="I8819" s="128">
        <v>31</v>
      </c>
      <c r="J8819" s="129" t="s">
        <v>485</v>
      </c>
      <c r="K8819" s="134">
        <v>21</v>
      </c>
      <c r="L8819" s="108"/>
      <c r="M8819" s="147">
        <v>17435</v>
      </c>
      <c r="N8819" s="149"/>
      <c r="O8819" s="150"/>
      <c r="P8819" s="151"/>
      <c r="Q8819" s="148">
        <v>19686</v>
      </c>
      <c r="R8819" s="149"/>
      <c r="S8819" s="150"/>
      <c r="T8819" s="151"/>
      <c r="U8819" s="136">
        <v>21388</v>
      </c>
      <c r="V8819" s="149"/>
      <c r="W8819" s="150"/>
      <c r="X8819" s="151"/>
      <c r="Y8819" s="136">
        <v>23729</v>
      </c>
      <c r="Z8819" s="149"/>
      <c r="AA8819" s="150"/>
      <c r="AB8819" s="151"/>
      <c r="AC8819" s="136">
        <v>25471</v>
      </c>
      <c r="AD8819" s="149"/>
      <c r="AE8819" s="150"/>
      <c r="AF8819" s="151"/>
    </row>
    <row r="8820" spans="2:32">
      <c r="B8820" s="114">
        <v>8782</v>
      </c>
      <c r="C8820" s="115">
        <v>8782</v>
      </c>
      <c r="D8820" s="116">
        <v>366</v>
      </c>
      <c r="E8820" s="149"/>
      <c r="F8820" s="150"/>
      <c r="G8820" s="151"/>
      <c r="H8820" s="120">
        <v>12</v>
      </c>
      <c r="I8820" s="115">
        <v>31</v>
      </c>
      <c r="J8820" s="116" t="s">
        <v>485</v>
      </c>
      <c r="K8820" s="121">
        <v>22</v>
      </c>
      <c r="L8820" s="108"/>
      <c r="M8820" s="152">
        <v>16991</v>
      </c>
      <c r="N8820" s="149"/>
      <c r="O8820" s="150"/>
      <c r="P8820" s="151"/>
      <c r="Q8820" s="153">
        <v>19340</v>
      </c>
      <c r="R8820" s="149"/>
      <c r="S8820" s="150"/>
      <c r="T8820" s="151"/>
      <c r="U8820" s="124">
        <v>21276</v>
      </c>
      <c r="V8820" s="149"/>
      <c r="W8820" s="150"/>
      <c r="X8820" s="151"/>
      <c r="Y8820" s="124">
        <v>23839</v>
      </c>
      <c r="Z8820" s="149"/>
      <c r="AA8820" s="150"/>
      <c r="AB8820" s="151"/>
      <c r="AC8820" s="124">
        <v>25724</v>
      </c>
      <c r="AD8820" s="149"/>
      <c r="AE8820" s="150"/>
      <c r="AF8820" s="151"/>
    </row>
    <row r="8821" spans="2:32">
      <c r="B8821" s="127">
        <v>8783</v>
      </c>
      <c r="C8821" s="128">
        <v>8783</v>
      </c>
      <c r="D8821" s="129">
        <v>366</v>
      </c>
      <c r="E8821" s="149"/>
      <c r="F8821" s="150"/>
      <c r="G8821" s="151"/>
      <c r="H8821" s="133">
        <v>12</v>
      </c>
      <c r="I8821" s="128">
        <v>31</v>
      </c>
      <c r="J8821" s="129" t="s">
        <v>485</v>
      </c>
      <c r="K8821" s="134">
        <v>23</v>
      </c>
      <c r="L8821" s="108"/>
      <c r="M8821" s="147">
        <v>16567</v>
      </c>
      <c r="N8821" s="149"/>
      <c r="O8821" s="150"/>
      <c r="P8821" s="151"/>
      <c r="Q8821" s="148">
        <v>19013</v>
      </c>
      <c r="R8821" s="149"/>
      <c r="S8821" s="150"/>
      <c r="T8821" s="151"/>
      <c r="U8821" s="136">
        <v>21143</v>
      </c>
      <c r="V8821" s="149"/>
      <c r="W8821" s="150"/>
      <c r="X8821" s="151"/>
      <c r="Y8821" s="136">
        <v>23823</v>
      </c>
      <c r="Z8821" s="149"/>
      <c r="AA8821" s="150"/>
      <c r="AB8821" s="151"/>
      <c r="AC8821" s="136">
        <v>25785</v>
      </c>
      <c r="AD8821" s="149"/>
      <c r="AE8821" s="150"/>
      <c r="AF8821" s="151"/>
    </row>
    <row r="8822" spans="2:32">
      <c r="B8822" s="154">
        <v>8784</v>
      </c>
      <c r="C8822" s="155">
        <v>8784</v>
      </c>
      <c r="D8822" s="156">
        <v>366</v>
      </c>
      <c r="E8822" s="157"/>
      <c r="F8822" s="158"/>
      <c r="G8822" s="159"/>
      <c r="H8822" s="160">
        <v>12</v>
      </c>
      <c r="I8822" s="155">
        <v>31</v>
      </c>
      <c r="J8822" s="156" t="s">
        <v>485</v>
      </c>
      <c r="K8822" s="161">
        <v>24</v>
      </c>
      <c r="L8822" s="108"/>
      <c r="M8822" s="162">
        <v>16256</v>
      </c>
      <c r="N8822" s="157"/>
      <c r="O8822" s="158"/>
      <c r="P8822" s="159"/>
      <c r="Q8822" s="163">
        <v>18679</v>
      </c>
      <c r="R8822" s="157"/>
      <c r="S8822" s="158"/>
      <c r="T8822" s="159"/>
      <c r="U8822" s="164">
        <v>21121</v>
      </c>
      <c r="V8822" s="157"/>
      <c r="W8822" s="158"/>
      <c r="X8822" s="159"/>
      <c r="Y8822" s="164">
        <v>23870</v>
      </c>
      <c r="Z8822" s="157"/>
      <c r="AA8822" s="158"/>
      <c r="AB8822" s="159"/>
      <c r="AC8822" s="164">
        <v>25873</v>
      </c>
      <c r="AD8822" s="157"/>
      <c r="AE8822" s="158"/>
      <c r="AF8822" s="159"/>
    </row>
  </sheetData>
  <pageMargins left="0.7" right="0.7" top="0.75" bottom="0.75" header="0.3" footer="0.3"/>
  <ignoredErrors>
    <ignoredError sqref="M29:M31" formulaRange="1"/>
  </ignoredErrors>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A3B85-8E31-4324-8A2E-C1574F9CD5D7}">
  <dimension ref="A1:O221"/>
  <sheetViews>
    <sheetView topLeftCell="A6" workbookViewId="0">
      <selection activeCell="H16" sqref="H16"/>
    </sheetView>
  </sheetViews>
  <sheetFormatPr defaultRowHeight="15"/>
  <sheetData>
    <row r="1" spans="1:15">
      <c r="A1" t="s">
        <v>196</v>
      </c>
    </row>
    <row r="2" spans="1:15">
      <c r="D2" t="s">
        <v>197</v>
      </c>
      <c r="E2" t="s">
        <v>198</v>
      </c>
      <c r="F2" t="s">
        <v>199</v>
      </c>
      <c r="G2" t="s">
        <v>200</v>
      </c>
      <c r="H2" t="s">
        <v>201</v>
      </c>
      <c r="I2" t="s">
        <v>202</v>
      </c>
      <c r="J2" t="s">
        <v>203</v>
      </c>
      <c r="K2" t="s">
        <v>204</v>
      </c>
      <c r="L2" t="s">
        <v>205</v>
      </c>
      <c r="M2" t="s">
        <v>206</v>
      </c>
      <c r="N2" t="s">
        <v>207</v>
      </c>
      <c r="O2" t="s">
        <v>208</v>
      </c>
    </row>
    <row r="3" spans="1:15">
      <c r="D3" t="s">
        <v>209</v>
      </c>
      <c r="E3" t="s">
        <v>209</v>
      </c>
      <c r="F3" t="s">
        <v>209</v>
      </c>
      <c r="G3" t="s">
        <v>209</v>
      </c>
      <c r="H3" t="s">
        <v>209</v>
      </c>
      <c r="I3" t="s">
        <v>209</v>
      </c>
      <c r="J3" t="s">
        <v>209</v>
      </c>
      <c r="K3" t="s">
        <v>209</v>
      </c>
      <c r="L3" t="s">
        <v>209</v>
      </c>
      <c r="M3" t="s">
        <v>209</v>
      </c>
      <c r="N3" t="s">
        <v>209</v>
      </c>
      <c r="O3" t="s">
        <v>209</v>
      </c>
    </row>
    <row r="4" spans="1:15">
      <c r="A4" t="s">
        <v>210</v>
      </c>
      <c r="B4" t="s">
        <v>211</v>
      </c>
      <c r="C4" t="s">
        <v>212</v>
      </c>
      <c r="D4" t="s">
        <v>213</v>
      </c>
      <c r="E4" t="s">
        <v>213</v>
      </c>
      <c r="F4" t="s">
        <v>213</v>
      </c>
      <c r="G4" t="s">
        <v>213</v>
      </c>
      <c r="H4" t="s">
        <v>213</v>
      </c>
      <c r="I4" t="s">
        <v>213</v>
      </c>
      <c r="J4" t="s">
        <v>213</v>
      </c>
      <c r="K4" t="s">
        <v>213</v>
      </c>
      <c r="L4" t="s">
        <v>213</v>
      </c>
      <c r="M4" t="s">
        <v>213</v>
      </c>
      <c r="N4" t="s">
        <v>213</v>
      </c>
      <c r="O4" t="s">
        <v>213</v>
      </c>
    </row>
    <row r="5" spans="1:15">
      <c r="A5" t="s">
        <v>214</v>
      </c>
      <c r="B5" t="s">
        <v>215</v>
      </c>
      <c r="C5">
        <v>1</v>
      </c>
      <c r="D5">
        <v>14223942</v>
      </c>
      <c r="E5">
        <v>1495885</v>
      </c>
      <c r="F5">
        <v>1427617</v>
      </c>
      <c r="G5">
        <v>403538</v>
      </c>
      <c r="H5">
        <v>317232</v>
      </c>
      <c r="I5">
        <v>6525393</v>
      </c>
      <c r="J5">
        <v>484777</v>
      </c>
      <c r="K5">
        <v>1407555</v>
      </c>
      <c r="L5">
        <v>717096</v>
      </c>
      <c r="M5">
        <v>655330</v>
      </c>
      <c r="N5">
        <v>557220</v>
      </c>
      <c r="O5">
        <v>232299</v>
      </c>
    </row>
    <row r="6" spans="1:15">
      <c r="A6" t="s">
        <v>214</v>
      </c>
      <c r="B6" t="s">
        <v>216</v>
      </c>
      <c r="C6">
        <v>1</v>
      </c>
      <c r="D6">
        <v>13448494</v>
      </c>
      <c r="E6">
        <v>1412714</v>
      </c>
      <c r="F6">
        <v>1299250</v>
      </c>
      <c r="G6">
        <v>377933</v>
      </c>
      <c r="H6">
        <v>298086</v>
      </c>
      <c r="I6">
        <v>6234202</v>
      </c>
      <c r="J6">
        <v>456937</v>
      </c>
      <c r="K6">
        <v>1306249</v>
      </c>
      <c r="L6">
        <v>655350</v>
      </c>
      <c r="M6">
        <v>627633</v>
      </c>
      <c r="N6">
        <v>548449</v>
      </c>
      <c r="O6">
        <v>231691</v>
      </c>
    </row>
    <row r="7" spans="1:15">
      <c r="A7" t="s">
        <v>214</v>
      </c>
      <c r="B7" t="s">
        <v>217</v>
      </c>
      <c r="D7">
        <v>5.8</v>
      </c>
      <c r="E7">
        <v>5.9</v>
      </c>
      <c r="F7">
        <v>9.9</v>
      </c>
      <c r="G7">
        <v>6.8</v>
      </c>
      <c r="H7">
        <v>6.4</v>
      </c>
      <c r="I7">
        <v>4.7</v>
      </c>
      <c r="J7">
        <v>6.1</v>
      </c>
      <c r="K7">
        <v>7.8</v>
      </c>
      <c r="L7">
        <v>9.4</v>
      </c>
      <c r="M7">
        <v>4.4000000000000004</v>
      </c>
      <c r="N7">
        <v>1.6</v>
      </c>
      <c r="O7">
        <v>0.3</v>
      </c>
    </row>
    <row r="8" spans="1:15">
      <c r="A8" t="s">
        <v>214</v>
      </c>
      <c r="B8" t="s">
        <v>218</v>
      </c>
      <c r="C8">
        <v>2</v>
      </c>
      <c r="D8">
        <v>5929250</v>
      </c>
      <c r="E8">
        <v>625484</v>
      </c>
      <c r="F8">
        <v>580015</v>
      </c>
      <c r="G8">
        <v>221262</v>
      </c>
      <c r="H8">
        <v>156292</v>
      </c>
      <c r="I8">
        <v>2517061</v>
      </c>
      <c r="J8">
        <v>233529</v>
      </c>
      <c r="K8">
        <v>602529</v>
      </c>
      <c r="L8">
        <v>305070</v>
      </c>
      <c r="M8">
        <v>281689</v>
      </c>
      <c r="N8">
        <v>290216</v>
      </c>
      <c r="O8">
        <v>116103</v>
      </c>
    </row>
    <row r="9" spans="1:15">
      <c r="A9" t="s">
        <v>214</v>
      </c>
      <c r="B9" t="s">
        <v>219</v>
      </c>
      <c r="C9">
        <v>3</v>
      </c>
      <c r="D9">
        <v>5491201</v>
      </c>
      <c r="E9">
        <v>594468</v>
      </c>
      <c r="F9">
        <v>540382</v>
      </c>
      <c r="G9">
        <v>170062</v>
      </c>
      <c r="H9">
        <v>131527</v>
      </c>
      <c r="I9">
        <v>2381141</v>
      </c>
      <c r="J9">
        <v>205300</v>
      </c>
      <c r="K9">
        <v>570809</v>
      </c>
      <c r="L9">
        <v>289311</v>
      </c>
      <c r="M9">
        <v>265170</v>
      </c>
      <c r="N9">
        <v>245297</v>
      </c>
      <c r="O9">
        <v>97734</v>
      </c>
    </row>
    <row r="10" spans="1:15">
      <c r="A10" t="s">
        <v>214</v>
      </c>
      <c r="B10" t="s">
        <v>220</v>
      </c>
      <c r="D10">
        <v>15.9</v>
      </c>
      <c r="E10">
        <v>209.7</v>
      </c>
      <c r="F10">
        <v>138.1</v>
      </c>
      <c r="G10">
        <v>24.4</v>
      </c>
      <c r="H10">
        <v>22.4</v>
      </c>
      <c r="I10">
        <v>940.6</v>
      </c>
      <c r="J10">
        <v>23.1</v>
      </c>
      <c r="K10">
        <v>97.5</v>
      </c>
      <c r="L10">
        <v>99.1</v>
      </c>
      <c r="M10">
        <v>89.7</v>
      </c>
      <c r="N10">
        <v>2</v>
      </c>
      <c r="O10">
        <v>0.5</v>
      </c>
    </row>
    <row r="11" spans="1:15">
      <c r="A11" t="s">
        <v>214</v>
      </c>
      <c r="B11" t="s">
        <v>221</v>
      </c>
      <c r="D11">
        <v>892411.76</v>
      </c>
      <c r="E11">
        <v>7135.15</v>
      </c>
      <c r="F11">
        <v>10341.129999999999</v>
      </c>
      <c r="G11">
        <v>16569.47</v>
      </c>
      <c r="H11">
        <v>14190.67</v>
      </c>
      <c r="I11">
        <v>6937.51</v>
      </c>
      <c r="J11">
        <v>20942.439999999999</v>
      </c>
      <c r="K11">
        <v>14443.63</v>
      </c>
      <c r="L11">
        <v>7234.51</v>
      </c>
      <c r="M11">
        <v>7308.66</v>
      </c>
      <c r="N11">
        <v>273580.09000000003</v>
      </c>
      <c r="O11">
        <v>513728.5</v>
      </c>
    </row>
    <row r="12" spans="1:15">
      <c r="A12" t="s">
        <v>222</v>
      </c>
      <c r="B12" t="s">
        <v>223</v>
      </c>
      <c r="D12">
        <v>5491200</v>
      </c>
      <c r="E12">
        <v>594470</v>
      </c>
      <c r="F12">
        <v>540385</v>
      </c>
      <c r="G12">
        <v>170060</v>
      </c>
      <c r="H12">
        <v>131530</v>
      </c>
      <c r="I12">
        <v>2381140</v>
      </c>
      <c r="J12">
        <v>205300</v>
      </c>
      <c r="K12">
        <v>570810</v>
      </c>
      <c r="L12">
        <v>289315</v>
      </c>
      <c r="M12">
        <v>265170</v>
      </c>
      <c r="N12">
        <v>245300</v>
      </c>
      <c r="O12">
        <v>97735</v>
      </c>
    </row>
    <row r="13" spans="1:15" s="54" customFormat="1">
      <c r="B13" s="54" t="s">
        <v>391</v>
      </c>
      <c r="D13" s="54">
        <f>SUM(D14:D16)</f>
        <v>3751515</v>
      </c>
      <c r="E13" s="54">
        <f t="shared" ref="E13:O13" si="0">SUM(E14:E16)</f>
        <v>454795</v>
      </c>
      <c r="F13" s="54">
        <f t="shared" si="0"/>
        <v>417990</v>
      </c>
      <c r="G13" s="54">
        <f t="shared" si="0"/>
        <v>143880</v>
      </c>
      <c r="H13" s="54">
        <f t="shared" si="0"/>
        <v>111360</v>
      </c>
      <c r="I13" s="54">
        <f t="shared" si="0"/>
        <v>1352910</v>
      </c>
      <c r="J13" s="54">
        <f t="shared" si="0"/>
        <v>162175</v>
      </c>
      <c r="K13" s="54">
        <f t="shared" si="0"/>
        <v>413515</v>
      </c>
      <c r="L13" s="54">
        <f t="shared" si="0"/>
        <v>212335</v>
      </c>
      <c r="M13" s="54">
        <f t="shared" si="0"/>
        <v>214720</v>
      </c>
      <c r="N13" s="54">
        <f t="shared" si="0"/>
        <v>188675</v>
      </c>
      <c r="O13" s="54">
        <f t="shared" si="0"/>
        <v>79155</v>
      </c>
    </row>
    <row r="14" spans="1:15" s="53" customFormat="1">
      <c r="A14" s="53" t="s">
        <v>222</v>
      </c>
      <c r="B14" s="53" t="s">
        <v>224</v>
      </c>
      <c r="D14" s="53">
        <v>2942990</v>
      </c>
      <c r="E14" s="53">
        <v>367540</v>
      </c>
      <c r="F14" s="53">
        <v>340700</v>
      </c>
      <c r="G14" s="53">
        <v>134410</v>
      </c>
      <c r="H14" s="53">
        <v>101040</v>
      </c>
      <c r="I14" s="53">
        <v>961005</v>
      </c>
      <c r="J14" s="53">
        <v>143280</v>
      </c>
      <c r="K14" s="53">
        <v>289230</v>
      </c>
      <c r="L14" s="53">
        <v>172965</v>
      </c>
      <c r="M14" s="53">
        <v>190960</v>
      </c>
      <c r="N14" s="53">
        <v>168445</v>
      </c>
      <c r="O14" s="53">
        <v>73415</v>
      </c>
    </row>
    <row r="15" spans="1:15" s="53" customFormat="1">
      <c r="A15" s="53" t="s">
        <v>222</v>
      </c>
      <c r="B15" s="53" t="s">
        <v>225</v>
      </c>
      <c r="D15" s="53">
        <v>303260</v>
      </c>
      <c r="E15" s="53">
        <v>24300</v>
      </c>
      <c r="F15" s="53">
        <v>25735</v>
      </c>
      <c r="G15" s="53">
        <v>2890</v>
      </c>
      <c r="H15" s="53">
        <v>4420</v>
      </c>
      <c r="I15" s="53">
        <v>169280</v>
      </c>
      <c r="J15" s="53">
        <v>9100</v>
      </c>
      <c r="K15" s="53">
        <v>31185</v>
      </c>
      <c r="L15" s="53">
        <v>10995</v>
      </c>
      <c r="M15" s="53">
        <v>10465</v>
      </c>
      <c r="N15" s="53">
        <v>11575</v>
      </c>
      <c r="O15" s="53">
        <v>3305</v>
      </c>
    </row>
    <row r="16" spans="1:15" s="53" customFormat="1">
      <c r="A16" s="53" t="s">
        <v>222</v>
      </c>
      <c r="B16" s="53" t="s">
        <v>226</v>
      </c>
      <c r="D16" s="53">
        <v>505265</v>
      </c>
      <c r="E16" s="53">
        <v>62955</v>
      </c>
      <c r="F16" s="53">
        <v>51555</v>
      </c>
      <c r="G16" s="53">
        <v>6580</v>
      </c>
      <c r="H16" s="53">
        <v>5900</v>
      </c>
      <c r="I16" s="53">
        <v>222625</v>
      </c>
      <c r="J16" s="53">
        <v>9795</v>
      </c>
      <c r="K16" s="53">
        <v>93100</v>
      </c>
      <c r="L16" s="53">
        <v>28375</v>
      </c>
      <c r="M16" s="53">
        <v>13295</v>
      </c>
      <c r="N16" s="53">
        <v>8655</v>
      </c>
      <c r="O16" s="53">
        <v>2435</v>
      </c>
    </row>
    <row r="17" spans="1:15" s="53" customFormat="1">
      <c r="A17" s="53" t="s">
        <v>723</v>
      </c>
      <c r="D17" s="205">
        <f>D13/$D13</f>
        <v>1</v>
      </c>
      <c r="E17" s="205">
        <f t="shared" ref="E17:O17" si="1">E13/$D13</f>
        <v>0.1212296898719584</v>
      </c>
      <c r="F17" s="205">
        <f t="shared" si="1"/>
        <v>0.11141898672936133</v>
      </c>
      <c r="G17" s="205">
        <f t="shared" si="1"/>
        <v>3.8352505587742551E-2</v>
      </c>
      <c r="H17" s="205">
        <f t="shared" si="1"/>
        <v>2.9684007660904996E-2</v>
      </c>
      <c r="I17" s="205">
        <f t="shared" si="1"/>
        <v>0.36063030535663593</v>
      </c>
      <c r="J17" s="205">
        <f t="shared" si="1"/>
        <v>4.3229202069030775E-2</v>
      </c>
      <c r="K17" s="205">
        <f t="shared" si="1"/>
        <v>0.11022613530800224</v>
      </c>
      <c r="L17" s="205">
        <f t="shared" si="1"/>
        <v>5.6599800347326347E-2</v>
      </c>
      <c r="M17" s="205">
        <f t="shared" si="1"/>
        <v>5.7235543507089801E-2</v>
      </c>
      <c r="N17" s="205">
        <f t="shared" si="1"/>
        <v>5.0293014955291399E-2</v>
      </c>
      <c r="O17" s="205">
        <f t="shared" si="1"/>
        <v>2.1099475811772045E-2</v>
      </c>
    </row>
    <row r="18" spans="1:15">
      <c r="A18" t="s">
        <v>222</v>
      </c>
      <c r="B18" t="s">
        <v>227</v>
      </c>
      <c r="D18">
        <v>181030</v>
      </c>
      <c r="E18">
        <v>17455</v>
      </c>
      <c r="F18">
        <v>18775</v>
      </c>
      <c r="G18">
        <v>4870</v>
      </c>
      <c r="H18">
        <v>2060</v>
      </c>
      <c r="I18">
        <v>94550</v>
      </c>
      <c r="J18">
        <v>4375</v>
      </c>
      <c r="K18">
        <v>12360</v>
      </c>
      <c r="L18">
        <v>6310</v>
      </c>
      <c r="M18">
        <v>6315</v>
      </c>
      <c r="N18">
        <v>10835</v>
      </c>
      <c r="O18">
        <v>3130</v>
      </c>
    </row>
    <row r="19" spans="1:15">
      <c r="A19" t="s">
        <v>222</v>
      </c>
      <c r="B19" t="s">
        <v>228</v>
      </c>
      <c r="D19">
        <v>548785</v>
      </c>
      <c r="E19">
        <v>54805</v>
      </c>
      <c r="F19">
        <v>58635</v>
      </c>
      <c r="G19">
        <v>15440</v>
      </c>
      <c r="H19">
        <v>14325</v>
      </c>
      <c r="I19">
        <v>224115</v>
      </c>
      <c r="J19">
        <v>24200</v>
      </c>
      <c r="K19">
        <v>62360</v>
      </c>
      <c r="L19">
        <v>28515</v>
      </c>
      <c r="M19">
        <v>23025</v>
      </c>
      <c r="N19">
        <v>32425</v>
      </c>
      <c r="O19">
        <v>10940</v>
      </c>
    </row>
    <row r="20" spans="1:15">
      <c r="A20" t="s">
        <v>222</v>
      </c>
      <c r="B20" t="s">
        <v>229</v>
      </c>
      <c r="D20">
        <v>984665</v>
      </c>
      <c r="E20">
        <v>65060</v>
      </c>
      <c r="F20">
        <v>42625</v>
      </c>
      <c r="G20">
        <v>4460</v>
      </c>
      <c r="H20">
        <v>1770</v>
      </c>
      <c r="I20">
        <v>705300</v>
      </c>
      <c r="J20">
        <v>12595</v>
      </c>
      <c r="K20">
        <v>79285</v>
      </c>
      <c r="L20">
        <v>40655</v>
      </c>
      <c r="M20">
        <v>19645</v>
      </c>
      <c r="N20">
        <v>10485</v>
      </c>
      <c r="O20">
        <v>2780</v>
      </c>
    </row>
    <row r="21" spans="1:15">
      <c r="A21" t="s">
        <v>222</v>
      </c>
      <c r="B21" t="s">
        <v>230</v>
      </c>
      <c r="D21">
        <v>10220</v>
      </c>
      <c r="E21">
        <v>1350</v>
      </c>
      <c r="F21">
        <v>980</v>
      </c>
      <c r="G21">
        <v>490</v>
      </c>
      <c r="H21">
        <v>390</v>
      </c>
      <c r="I21">
        <v>3615</v>
      </c>
      <c r="J21">
        <v>555</v>
      </c>
      <c r="K21">
        <v>1070</v>
      </c>
      <c r="L21">
        <v>390</v>
      </c>
      <c r="M21">
        <v>420</v>
      </c>
      <c r="N21">
        <v>695</v>
      </c>
      <c r="O21">
        <v>270</v>
      </c>
    </row>
    <row r="22" spans="1:15">
      <c r="A22" t="s">
        <v>222</v>
      </c>
      <c r="B22" t="s">
        <v>231</v>
      </c>
      <c r="C22">
        <v>4</v>
      </c>
      <c r="D22">
        <v>14985</v>
      </c>
      <c r="E22">
        <v>995</v>
      </c>
      <c r="F22">
        <v>1385</v>
      </c>
      <c r="G22">
        <v>920</v>
      </c>
      <c r="H22">
        <v>1625</v>
      </c>
      <c r="I22">
        <v>655</v>
      </c>
      <c r="J22">
        <v>1390</v>
      </c>
      <c r="K22">
        <v>2220</v>
      </c>
      <c r="L22">
        <v>1100</v>
      </c>
      <c r="M22">
        <v>1040</v>
      </c>
      <c r="N22">
        <v>2185</v>
      </c>
      <c r="O22">
        <v>1465</v>
      </c>
    </row>
    <row r="23" spans="1:15">
      <c r="A23" t="s">
        <v>222</v>
      </c>
      <c r="B23" t="s">
        <v>232</v>
      </c>
      <c r="D23">
        <v>5491205</v>
      </c>
      <c r="E23">
        <v>594465</v>
      </c>
      <c r="F23">
        <v>540380</v>
      </c>
      <c r="G23">
        <v>170060</v>
      </c>
      <c r="H23">
        <v>131525</v>
      </c>
      <c r="I23">
        <v>2381140</v>
      </c>
      <c r="J23">
        <v>205300</v>
      </c>
      <c r="K23">
        <v>570810</v>
      </c>
      <c r="L23">
        <v>289310</v>
      </c>
      <c r="M23">
        <v>265170</v>
      </c>
      <c r="N23">
        <v>245295</v>
      </c>
      <c r="O23">
        <v>97735</v>
      </c>
    </row>
    <row r="24" spans="1:15">
      <c r="A24" t="s">
        <v>222</v>
      </c>
      <c r="B24" t="s">
        <v>233</v>
      </c>
      <c r="D24">
        <v>1452540</v>
      </c>
      <c r="E24">
        <v>161655</v>
      </c>
      <c r="F24">
        <v>128470</v>
      </c>
      <c r="G24">
        <v>46565</v>
      </c>
      <c r="H24">
        <v>37165</v>
      </c>
      <c r="I24">
        <v>591990</v>
      </c>
      <c r="J24">
        <v>59215</v>
      </c>
      <c r="K24">
        <v>160905</v>
      </c>
      <c r="L24">
        <v>81710</v>
      </c>
      <c r="M24">
        <v>76535</v>
      </c>
      <c r="N24">
        <v>77585</v>
      </c>
      <c r="O24">
        <v>30745</v>
      </c>
    </row>
    <row r="25" spans="1:15">
      <c r="A25" t="s">
        <v>222</v>
      </c>
      <c r="B25" t="s">
        <v>234</v>
      </c>
      <c r="D25">
        <v>1798040</v>
      </c>
      <c r="E25">
        <v>204980</v>
      </c>
      <c r="F25">
        <v>183735</v>
      </c>
      <c r="G25">
        <v>69930</v>
      </c>
      <c r="H25">
        <v>52320</v>
      </c>
      <c r="I25">
        <v>681340</v>
      </c>
      <c r="J25">
        <v>80825</v>
      </c>
      <c r="K25">
        <v>201145</v>
      </c>
      <c r="L25">
        <v>101175</v>
      </c>
      <c r="M25">
        <v>93410</v>
      </c>
      <c r="N25">
        <v>94160</v>
      </c>
      <c r="O25">
        <v>35030</v>
      </c>
    </row>
    <row r="26" spans="1:15">
      <c r="A26" t="s">
        <v>222</v>
      </c>
      <c r="B26" t="s">
        <v>235</v>
      </c>
      <c r="D26">
        <v>872480</v>
      </c>
      <c r="E26">
        <v>92215</v>
      </c>
      <c r="F26">
        <v>87850</v>
      </c>
      <c r="G26">
        <v>23365</v>
      </c>
      <c r="H26">
        <v>16545</v>
      </c>
      <c r="I26">
        <v>412010</v>
      </c>
      <c r="J26">
        <v>28605</v>
      </c>
      <c r="K26">
        <v>84540</v>
      </c>
      <c r="L26">
        <v>42730</v>
      </c>
      <c r="M26">
        <v>37840</v>
      </c>
      <c r="N26">
        <v>33405</v>
      </c>
      <c r="O26">
        <v>13380</v>
      </c>
    </row>
    <row r="27" spans="1:15">
      <c r="A27" t="s">
        <v>222</v>
      </c>
      <c r="B27" t="s">
        <v>236</v>
      </c>
      <c r="D27">
        <v>825445</v>
      </c>
      <c r="E27">
        <v>84400</v>
      </c>
      <c r="F27">
        <v>86270</v>
      </c>
      <c r="G27">
        <v>19165</v>
      </c>
      <c r="H27">
        <v>14990</v>
      </c>
      <c r="I27">
        <v>407515</v>
      </c>
      <c r="J27">
        <v>23455</v>
      </c>
      <c r="K27">
        <v>78685</v>
      </c>
      <c r="L27">
        <v>38810</v>
      </c>
      <c r="M27">
        <v>34310</v>
      </c>
      <c r="N27">
        <v>26745</v>
      </c>
      <c r="O27">
        <v>11105</v>
      </c>
    </row>
    <row r="28" spans="1:15">
      <c r="A28" t="s">
        <v>222</v>
      </c>
      <c r="B28" t="s">
        <v>237</v>
      </c>
      <c r="D28">
        <v>542700</v>
      </c>
      <c r="E28">
        <v>51225</v>
      </c>
      <c r="F28">
        <v>54055</v>
      </c>
      <c r="G28">
        <v>11045</v>
      </c>
      <c r="H28">
        <v>10515</v>
      </c>
      <c r="I28">
        <v>288280</v>
      </c>
      <c r="J28">
        <v>13200</v>
      </c>
      <c r="K28">
        <v>45540</v>
      </c>
      <c r="L28">
        <v>24880</v>
      </c>
      <c r="M28">
        <v>23075</v>
      </c>
      <c r="N28">
        <v>13410</v>
      </c>
      <c r="O28">
        <v>7480</v>
      </c>
    </row>
    <row r="29" spans="1:15">
      <c r="A29" t="s">
        <v>222</v>
      </c>
      <c r="B29" t="s">
        <v>238</v>
      </c>
      <c r="D29">
        <v>14031750</v>
      </c>
      <c r="E29">
        <v>1471795</v>
      </c>
      <c r="F29">
        <v>1407880</v>
      </c>
      <c r="G29">
        <v>394185</v>
      </c>
      <c r="H29">
        <v>311635</v>
      </c>
      <c r="I29">
        <v>6463150</v>
      </c>
      <c r="J29">
        <v>473320</v>
      </c>
      <c r="K29">
        <v>1383540</v>
      </c>
      <c r="L29">
        <v>707140</v>
      </c>
      <c r="M29">
        <v>643865</v>
      </c>
      <c r="N29">
        <v>546710</v>
      </c>
      <c r="O29">
        <v>228535</v>
      </c>
    </row>
    <row r="30" spans="1:15">
      <c r="A30" t="s">
        <v>222</v>
      </c>
      <c r="B30" t="s">
        <v>239</v>
      </c>
      <c r="D30">
        <v>2.6</v>
      </c>
      <c r="E30">
        <v>2.5</v>
      </c>
      <c r="F30">
        <v>2.6</v>
      </c>
      <c r="G30">
        <v>2.2999999999999998</v>
      </c>
      <c r="H30">
        <v>2.4</v>
      </c>
      <c r="I30">
        <v>2.7</v>
      </c>
      <c r="J30">
        <v>2.2999999999999998</v>
      </c>
      <c r="K30">
        <v>2.4</v>
      </c>
      <c r="L30">
        <v>2.4</v>
      </c>
      <c r="M30">
        <v>2.4</v>
      </c>
      <c r="N30">
        <v>2.2000000000000002</v>
      </c>
      <c r="O30">
        <v>2.2999999999999998</v>
      </c>
    </row>
    <row r="31" spans="1:15">
      <c r="A31" t="s">
        <v>240</v>
      </c>
      <c r="B31" t="s">
        <v>241</v>
      </c>
      <c r="C31">
        <v>50</v>
      </c>
      <c r="D31">
        <v>5491200</v>
      </c>
      <c r="E31">
        <v>594470</v>
      </c>
      <c r="F31">
        <v>540380</v>
      </c>
      <c r="G31">
        <v>170060</v>
      </c>
      <c r="H31">
        <v>131530</v>
      </c>
      <c r="I31">
        <v>2381140</v>
      </c>
      <c r="J31">
        <v>205300</v>
      </c>
      <c r="K31">
        <v>570810</v>
      </c>
      <c r="L31">
        <v>289310</v>
      </c>
      <c r="M31">
        <v>265170</v>
      </c>
      <c r="N31">
        <v>245300</v>
      </c>
      <c r="O31">
        <v>97735</v>
      </c>
    </row>
    <row r="32" spans="1:15">
      <c r="A32" t="s">
        <v>240</v>
      </c>
      <c r="B32" t="s">
        <v>242</v>
      </c>
      <c r="D32">
        <v>3755720</v>
      </c>
      <c r="E32">
        <v>422220</v>
      </c>
      <c r="F32">
        <v>388300</v>
      </c>
      <c r="G32">
        <v>133980</v>
      </c>
      <c r="H32">
        <v>101610</v>
      </c>
      <c r="I32">
        <v>1559830</v>
      </c>
      <c r="J32">
        <v>144935</v>
      </c>
      <c r="K32">
        <v>384040</v>
      </c>
      <c r="L32">
        <v>189880</v>
      </c>
      <c r="M32">
        <v>193000</v>
      </c>
      <c r="N32">
        <v>170725</v>
      </c>
      <c r="O32">
        <v>67200</v>
      </c>
    </row>
    <row r="33" spans="1:15">
      <c r="A33" t="s">
        <v>240</v>
      </c>
      <c r="B33" t="s">
        <v>243</v>
      </c>
      <c r="D33">
        <v>1724970</v>
      </c>
      <c r="E33">
        <v>172180</v>
      </c>
      <c r="F33">
        <v>151850</v>
      </c>
      <c r="G33">
        <v>35890</v>
      </c>
      <c r="H33">
        <v>29715</v>
      </c>
      <c r="I33">
        <v>821265</v>
      </c>
      <c r="J33">
        <v>60070</v>
      </c>
      <c r="K33">
        <v>186770</v>
      </c>
      <c r="L33">
        <v>99395</v>
      </c>
      <c r="M33">
        <v>71885</v>
      </c>
      <c r="N33">
        <v>71920</v>
      </c>
      <c r="O33">
        <v>24035</v>
      </c>
    </row>
    <row r="34" spans="1:15">
      <c r="A34" t="s">
        <v>240</v>
      </c>
      <c r="B34" t="s">
        <v>244</v>
      </c>
      <c r="D34">
        <v>10510</v>
      </c>
      <c r="E34">
        <v>65</v>
      </c>
      <c r="F34">
        <v>230</v>
      </c>
      <c r="G34">
        <v>195</v>
      </c>
      <c r="H34">
        <v>205</v>
      </c>
      <c r="I34">
        <v>50</v>
      </c>
      <c r="J34">
        <v>290</v>
      </c>
      <c r="K34">
        <v>0</v>
      </c>
      <c r="L34">
        <v>35</v>
      </c>
      <c r="M34">
        <v>285</v>
      </c>
      <c r="N34">
        <v>2650</v>
      </c>
      <c r="O34">
        <v>6500</v>
      </c>
    </row>
    <row r="35" spans="1:15">
      <c r="A35" t="s">
        <v>240</v>
      </c>
      <c r="B35" t="s">
        <v>245</v>
      </c>
      <c r="C35">
        <v>51</v>
      </c>
      <c r="D35">
        <v>5491200</v>
      </c>
      <c r="E35">
        <v>594470</v>
      </c>
      <c r="F35">
        <v>540380</v>
      </c>
      <c r="G35">
        <v>170060</v>
      </c>
      <c r="H35">
        <v>131530</v>
      </c>
      <c r="I35">
        <v>2381140</v>
      </c>
      <c r="J35">
        <v>205300</v>
      </c>
      <c r="K35">
        <v>570810</v>
      </c>
      <c r="L35">
        <v>289310</v>
      </c>
      <c r="M35">
        <v>265170</v>
      </c>
      <c r="N35">
        <v>245300</v>
      </c>
      <c r="O35">
        <v>97735</v>
      </c>
    </row>
    <row r="36" spans="1:15">
      <c r="A36" t="s">
        <v>240</v>
      </c>
      <c r="B36" t="s">
        <v>246</v>
      </c>
      <c r="D36">
        <v>822780</v>
      </c>
      <c r="E36">
        <v>64560</v>
      </c>
      <c r="F36">
        <v>60785</v>
      </c>
      <c r="G36">
        <v>6675</v>
      </c>
      <c r="H36">
        <v>6180</v>
      </c>
      <c r="I36">
        <v>547225</v>
      </c>
      <c r="J36">
        <v>7620</v>
      </c>
      <c r="K36">
        <v>72320</v>
      </c>
      <c r="L36">
        <v>33610</v>
      </c>
      <c r="M36">
        <v>14665</v>
      </c>
      <c r="N36">
        <v>6070</v>
      </c>
      <c r="O36">
        <v>3055</v>
      </c>
    </row>
    <row r="37" spans="1:15">
      <c r="A37" t="s">
        <v>240</v>
      </c>
      <c r="B37" t="s">
        <v>247</v>
      </c>
      <c r="D37">
        <v>4668425</v>
      </c>
      <c r="E37">
        <v>529910</v>
      </c>
      <c r="F37">
        <v>479595</v>
      </c>
      <c r="G37">
        <v>163385</v>
      </c>
      <c r="H37">
        <v>125345</v>
      </c>
      <c r="I37">
        <v>1833915</v>
      </c>
      <c r="J37">
        <v>197685</v>
      </c>
      <c r="K37">
        <v>498490</v>
      </c>
      <c r="L37">
        <v>255700</v>
      </c>
      <c r="M37">
        <v>250505</v>
      </c>
      <c r="N37">
        <v>239225</v>
      </c>
      <c r="O37">
        <v>94675</v>
      </c>
    </row>
    <row r="38" spans="1:15">
      <c r="A38" t="s">
        <v>240</v>
      </c>
      <c r="B38" t="s">
        <v>248</v>
      </c>
      <c r="C38">
        <v>52</v>
      </c>
      <c r="D38">
        <v>5491200</v>
      </c>
      <c r="E38">
        <v>594470</v>
      </c>
      <c r="F38">
        <v>540380</v>
      </c>
      <c r="G38">
        <v>170060</v>
      </c>
      <c r="H38">
        <v>131530</v>
      </c>
      <c r="I38">
        <v>2381140</v>
      </c>
      <c r="J38">
        <v>205300</v>
      </c>
      <c r="K38">
        <v>570810</v>
      </c>
      <c r="L38">
        <v>289310</v>
      </c>
      <c r="M38">
        <v>265170</v>
      </c>
      <c r="N38">
        <v>245300</v>
      </c>
      <c r="O38">
        <v>97735</v>
      </c>
    </row>
    <row r="39" spans="1:15">
      <c r="A39" t="s">
        <v>240</v>
      </c>
      <c r="B39" t="s">
        <v>249</v>
      </c>
      <c r="D39">
        <v>48740</v>
      </c>
      <c r="E39">
        <v>2860</v>
      </c>
      <c r="F39">
        <v>2080</v>
      </c>
      <c r="G39">
        <v>595</v>
      </c>
      <c r="H39">
        <v>390</v>
      </c>
      <c r="I39">
        <v>33795</v>
      </c>
      <c r="J39">
        <v>825</v>
      </c>
      <c r="K39">
        <v>4305</v>
      </c>
      <c r="L39">
        <v>1320</v>
      </c>
      <c r="M39">
        <v>1160</v>
      </c>
      <c r="N39">
        <v>1085</v>
      </c>
      <c r="O39">
        <v>325</v>
      </c>
    </row>
    <row r="40" spans="1:15">
      <c r="A40" t="s">
        <v>240</v>
      </c>
      <c r="B40" t="s">
        <v>250</v>
      </c>
      <c r="D40">
        <v>769570</v>
      </c>
      <c r="E40">
        <v>68330</v>
      </c>
      <c r="F40">
        <v>50750</v>
      </c>
      <c r="G40">
        <v>14160</v>
      </c>
      <c r="H40">
        <v>10440</v>
      </c>
      <c r="I40">
        <v>430310</v>
      </c>
      <c r="J40">
        <v>20710</v>
      </c>
      <c r="K40">
        <v>73290</v>
      </c>
      <c r="L40">
        <v>35710</v>
      </c>
      <c r="M40">
        <v>26940</v>
      </c>
      <c r="N40">
        <v>28505</v>
      </c>
      <c r="O40">
        <v>10440</v>
      </c>
    </row>
    <row r="41" spans="1:15">
      <c r="A41" t="s">
        <v>240</v>
      </c>
      <c r="B41" t="s">
        <v>251</v>
      </c>
      <c r="D41">
        <v>1205540</v>
      </c>
      <c r="E41">
        <v>128740</v>
      </c>
      <c r="F41">
        <v>109105</v>
      </c>
      <c r="G41">
        <v>39115</v>
      </c>
      <c r="H41">
        <v>29615</v>
      </c>
      <c r="I41">
        <v>509805</v>
      </c>
      <c r="J41">
        <v>49705</v>
      </c>
      <c r="K41">
        <v>126155</v>
      </c>
      <c r="L41">
        <v>67455</v>
      </c>
      <c r="M41">
        <v>60115</v>
      </c>
      <c r="N41">
        <v>61465</v>
      </c>
      <c r="O41">
        <v>24260</v>
      </c>
    </row>
    <row r="42" spans="1:15">
      <c r="A42" t="s">
        <v>240</v>
      </c>
      <c r="B42" t="s">
        <v>252</v>
      </c>
      <c r="D42">
        <v>1918935</v>
      </c>
      <c r="E42">
        <v>242355</v>
      </c>
      <c r="F42">
        <v>220975</v>
      </c>
      <c r="G42">
        <v>68730</v>
      </c>
      <c r="H42">
        <v>52820</v>
      </c>
      <c r="I42">
        <v>679440</v>
      </c>
      <c r="J42">
        <v>80415</v>
      </c>
      <c r="K42">
        <v>220445</v>
      </c>
      <c r="L42">
        <v>110005</v>
      </c>
      <c r="M42">
        <v>108690</v>
      </c>
      <c r="N42">
        <v>96710</v>
      </c>
      <c r="O42">
        <v>38360</v>
      </c>
    </row>
    <row r="43" spans="1:15">
      <c r="A43" t="s">
        <v>240</v>
      </c>
      <c r="B43" t="s">
        <v>253</v>
      </c>
      <c r="D43">
        <v>1548420</v>
      </c>
      <c r="E43">
        <v>152190</v>
      </c>
      <c r="F43">
        <v>157480</v>
      </c>
      <c r="G43">
        <v>47460</v>
      </c>
      <c r="H43">
        <v>38260</v>
      </c>
      <c r="I43">
        <v>727785</v>
      </c>
      <c r="J43">
        <v>53650</v>
      </c>
      <c r="K43">
        <v>146610</v>
      </c>
      <c r="L43">
        <v>74825</v>
      </c>
      <c r="M43">
        <v>68275</v>
      </c>
      <c r="N43">
        <v>57530</v>
      </c>
      <c r="O43">
        <v>24345</v>
      </c>
    </row>
    <row r="44" spans="1:15">
      <c r="A44" t="s">
        <v>240</v>
      </c>
      <c r="B44" t="s">
        <v>254</v>
      </c>
      <c r="C44">
        <v>53</v>
      </c>
      <c r="D44">
        <v>5491200</v>
      </c>
      <c r="E44">
        <v>594470</v>
      </c>
      <c r="F44">
        <v>540380</v>
      </c>
      <c r="G44">
        <v>170060</v>
      </c>
      <c r="H44">
        <v>131530</v>
      </c>
      <c r="I44">
        <v>2381140</v>
      </c>
      <c r="J44">
        <v>205300</v>
      </c>
      <c r="K44">
        <v>570810</v>
      </c>
      <c r="L44">
        <v>289310</v>
      </c>
      <c r="M44">
        <v>265170</v>
      </c>
      <c r="N44">
        <v>245300</v>
      </c>
      <c r="O44">
        <v>97735</v>
      </c>
    </row>
    <row r="45" spans="1:15">
      <c r="A45" t="s">
        <v>240</v>
      </c>
      <c r="B45" t="s">
        <v>255</v>
      </c>
      <c r="D45">
        <v>1579320</v>
      </c>
      <c r="E45">
        <v>132885</v>
      </c>
      <c r="F45">
        <v>116215</v>
      </c>
      <c r="G45">
        <v>30455</v>
      </c>
      <c r="H45">
        <v>21920</v>
      </c>
      <c r="I45">
        <v>882400</v>
      </c>
      <c r="J45">
        <v>43935</v>
      </c>
      <c r="K45">
        <v>148295</v>
      </c>
      <c r="L45">
        <v>68620</v>
      </c>
      <c r="M45">
        <v>52260</v>
      </c>
      <c r="N45">
        <v>59500</v>
      </c>
      <c r="O45">
        <v>22840</v>
      </c>
    </row>
    <row r="46" spans="1:15">
      <c r="A46" t="s">
        <v>240</v>
      </c>
      <c r="B46" t="s">
        <v>256</v>
      </c>
      <c r="D46">
        <v>775580</v>
      </c>
      <c r="E46">
        <v>84905</v>
      </c>
      <c r="F46">
        <v>78265</v>
      </c>
      <c r="G46">
        <v>25070</v>
      </c>
      <c r="H46">
        <v>17275</v>
      </c>
      <c r="I46">
        <v>325065</v>
      </c>
      <c r="J46">
        <v>30125</v>
      </c>
      <c r="K46">
        <v>80160</v>
      </c>
      <c r="L46">
        <v>38565</v>
      </c>
      <c r="M46">
        <v>37510</v>
      </c>
      <c r="N46">
        <v>41070</v>
      </c>
      <c r="O46">
        <v>17575</v>
      </c>
    </row>
    <row r="47" spans="1:15">
      <c r="A47" t="s">
        <v>240</v>
      </c>
      <c r="B47" t="s">
        <v>257</v>
      </c>
      <c r="D47">
        <v>791100</v>
      </c>
      <c r="E47">
        <v>93535</v>
      </c>
      <c r="F47">
        <v>87170</v>
      </c>
      <c r="G47">
        <v>28695</v>
      </c>
      <c r="H47">
        <v>21515</v>
      </c>
      <c r="I47">
        <v>301940</v>
      </c>
      <c r="J47">
        <v>32515</v>
      </c>
      <c r="K47">
        <v>85320</v>
      </c>
      <c r="L47">
        <v>43060</v>
      </c>
      <c r="M47">
        <v>40640</v>
      </c>
      <c r="N47">
        <v>40005</v>
      </c>
      <c r="O47">
        <v>16710</v>
      </c>
    </row>
    <row r="48" spans="1:15">
      <c r="A48" t="s">
        <v>240</v>
      </c>
      <c r="B48" t="s">
        <v>258</v>
      </c>
      <c r="D48">
        <v>708205</v>
      </c>
      <c r="E48">
        <v>85865</v>
      </c>
      <c r="F48">
        <v>75940</v>
      </c>
      <c r="G48">
        <v>26385</v>
      </c>
      <c r="H48">
        <v>20380</v>
      </c>
      <c r="I48">
        <v>262515</v>
      </c>
      <c r="J48">
        <v>30170</v>
      </c>
      <c r="K48">
        <v>79935</v>
      </c>
      <c r="L48">
        <v>39780</v>
      </c>
      <c r="M48">
        <v>39445</v>
      </c>
      <c r="N48">
        <v>34030</v>
      </c>
      <c r="O48">
        <v>13760</v>
      </c>
    </row>
    <row r="49" spans="1:15">
      <c r="A49" t="s">
        <v>240</v>
      </c>
      <c r="B49" t="s">
        <v>259</v>
      </c>
      <c r="D49">
        <v>1636990</v>
      </c>
      <c r="E49">
        <v>197280</v>
      </c>
      <c r="F49">
        <v>182790</v>
      </c>
      <c r="G49">
        <v>59465</v>
      </c>
      <c r="H49">
        <v>50440</v>
      </c>
      <c r="I49">
        <v>609210</v>
      </c>
      <c r="J49">
        <v>68550</v>
      </c>
      <c r="K49">
        <v>177095</v>
      </c>
      <c r="L49">
        <v>99295</v>
      </c>
      <c r="M49">
        <v>95310</v>
      </c>
      <c r="N49">
        <v>70695</v>
      </c>
      <c r="O49">
        <v>26850</v>
      </c>
    </row>
    <row r="50" spans="1:15">
      <c r="A50" t="s">
        <v>240</v>
      </c>
      <c r="B50" t="s">
        <v>260</v>
      </c>
      <c r="D50">
        <v>6.2</v>
      </c>
      <c r="E50">
        <v>6.5</v>
      </c>
      <c r="F50">
        <v>6.6</v>
      </c>
      <c r="G50">
        <v>6.7</v>
      </c>
      <c r="H50">
        <v>6.9</v>
      </c>
      <c r="I50">
        <v>5.8</v>
      </c>
      <c r="J50">
        <v>6.6</v>
      </c>
      <c r="K50">
        <v>6.4</v>
      </c>
      <c r="L50">
        <v>6.6</v>
      </c>
      <c r="M50">
        <v>6.7</v>
      </c>
      <c r="N50">
        <v>6.3</v>
      </c>
      <c r="O50">
        <v>6.3</v>
      </c>
    </row>
    <row r="51" spans="1:15">
      <c r="A51" t="s">
        <v>240</v>
      </c>
      <c r="B51" t="s">
        <v>261</v>
      </c>
      <c r="C51">
        <v>54</v>
      </c>
      <c r="D51">
        <v>5491200</v>
      </c>
      <c r="E51">
        <v>594470</v>
      </c>
      <c r="F51">
        <v>540380</v>
      </c>
      <c r="G51">
        <v>170060</v>
      </c>
      <c r="H51">
        <v>131530</v>
      </c>
      <c r="I51">
        <v>2381140</v>
      </c>
      <c r="J51">
        <v>205300</v>
      </c>
      <c r="K51">
        <v>570810</v>
      </c>
      <c r="L51">
        <v>289310</v>
      </c>
      <c r="M51">
        <v>265170</v>
      </c>
      <c r="N51">
        <v>245300</v>
      </c>
      <c r="O51">
        <v>97735</v>
      </c>
    </row>
    <row r="52" spans="1:15">
      <c r="A52" t="s">
        <v>240</v>
      </c>
      <c r="B52" t="s">
        <v>262</v>
      </c>
      <c r="D52">
        <v>5328575</v>
      </c>
      <c r="E52">
        <v>585150</v>
      </c>
      <c r="F52">
        <v>530245</v>
      </c>
      <c r="G52">
        <v>168990</v>
      </c>
      <c r="H52">
        <v>130515</v>
      </c>
      <c r="I52">
        <v>2265160</v>
      </c>
      <c r="J52">
        <v>203805</v>
      </c>
      <c r="K52">
        <v>560590</v>
      </c>
      <c r="L52">
        <v>283910</v>
      </c>
      <c r="M52">
        <v>261030</v>
      </c>
      <c r="N52">
        <v>243430</v>
      </c>
      <c r="O52">
        <v>95760</v>
      </c>
    </row>
    <row r="53" spans="1:15">
      <c r="A53" t="s">
        <v>240</v>
      </c>
      <c r="B53" t="s">
        <v>263</v>
      </c>
      <c r="D53">
        <v>162625</v>
      </c>
      <c r="E53">
        <v>9315</v>
      </c>
      <c r="F53">
        <v>10135</v>
      </c>
      <c r="G53">
        <v>1075</v>
      </c>
      <c r="H53">
        <v>1010</v>
      </c>
      <c r="I53">
        <v>115985</v>
      </c>
      <c r="J53">
        <v>1495</v>
      </c>
      <c r="K53">
        <v>10220</v>
      </c>
      <c r="L53">
        <v>5400</v>
      </c>
      <c r="M53">
        <v>4135</v>
      </c>
      <c r="N53">
        <v>1870</v>
      </c>
      <c r="O53">
        <v>1975</v>
      </c>
    </row>
    <row r="54" spans="1:15">
      <c r="A54" t="s">
        <v>240</v>
      </c>
      <c r="B54" t="s">
        <v>264</v>
      </c>
      <c r="C54">
        <v>55</v>
      </c>
      <c r="D54">
        <v>5491200</v>
      </c>
      <c r="E54">
        <v>594470</v>
      </c>
      <c r="F54">
        <v>540380</v>
      </c>
      <c r="G54">
        <v>170060</v>
      </c>
      <c r="H54">
        <v>131530</v>
      </c>
      <c r="I54">
        <v>2381140</v>
      </c>
      <c r="J54">
        <v>205300</v>
      </c>
      <c r="K54">
        <v>570810</v>
      </c>
      <c r="L54">
        <v>289310</v>
      </c>
      <c r="M54">
        <v>265170</v>
      </c>
      <c r="N54">
        <v>245300</v>
      </c>
      <c r="O54">
        <v>97735</v>
      </c>
    </row>
    <row r="55" spans="1:15">
      <c r="A55" t="s">
        <v>240</v>
      </c>
      <c r="B55" t="s">
        <v>265</v>
      </c>
      <c r="D55">
        <v>5122185</v>
      </c>
      <c r="E55">
        <v>566765</v>
      </c>
      <c r="F55">
        <v>514955</v>
      </c>
      <c r="G55">
        <v>165155</v>
      </c>
      <c r="H55">
        <v>128075</v>
      </c>
      <c r="I55">
        <v>2143340</v>
      </c>
      <c r="J55">
        <v>198800</v>
      </c>
      <c r="K55">
        <v>544475</v>
      </c>
      <c r="L55">
        <v>275475</v>
      </c>
      <c r="M55">
        <v>253730</v>
      </c>
      <c r="N55">
        <v>238305</v>
      </c>
      <c r="O55">
        <v>93110</v>
      </c>
    </row>
    <row r="56" spans="1:15">
      <c r="A56" t="s">
        <v>240</v>
      </c>
      <c r="B56" t="s">
        <v>266</v>
      </c>
      <c r="D56">
        <v>369015</v>
      </c>
      <c r="E56">
        <v>27705</v>
      </c>
      <c r="F56">
        <v>25425</v>
      </c>
      <c r="G56">
        <v>4905</v>
      </c>
      <c r="H56">
        <v>3450</v>
      </c>
      <c r="I56">
        <v>237800</v>
      </c>
      <c r="J56">
        <v>6505</v>
      </c>
      <c r="K56">
        <v>26335</v>
      </c>
      <c r="L56">
        <v>13840</v>
      </c>
      <c r="M56">
        <v>11435</v>
      </c>
      <c r="N56">
        <v>6995</v>
      </c>
      <c r="O56">
        <v>4630</v>
      </c>
    </row>
    <row r="57" spans="1:15">
      <c r="A57" t="s">
        <v>240</v>
      </c>
      <c r="B57" t="s">
        <v>267</v>
      </c>
      <c r="C57">
        <v>56</v>
      </c>
      <c r="D57">
        <v>5491200</v>
      </c>
      <c r="E57">
        <v>594470</v>
      </c>
      <c r="F57">
        <v>540380</v>
      </c>
      <c r="G57">
        <v>170060</v>
      </c>
      <c r="H57">
        <v>131530</v>
      </c>
      <c r="I57">
        <v>2381140</v>
      </c>
      <c r="J57">
        <v>205300</v>
      </c>
      <c r="K57">
        <v>570810</v>
      </c>
      <c r="L57">
        <v>289310</v>
      </c>
      <c r="M57">
        <v>265170</v>
      </c>
      <c r="N57">
        <v>245300</v>
      </c>
      <c r="O57">
        <v>97735</v>
      </c>
    </row>
    <row r="58" spans="1:15">
      <c r="A58" t="s">
        <v>240</v>
      </c>
      <c r="B58" t="s">
        <v>268</v>
      </c>
      <c r="D58">
        <v>1247430</v>
      </c>
      <c r="E58">
        <v>179985</v>
      </c>
      <c r="F58">
        <v>96065</v>
      </c>
      <c r="G58">
        <v>47515</v>
      </c>
      <c r="H58">
        <v>47155</v>
      </c>
      <c r="I58">
        <v>434995</v>
      </c>
      <c r="J58">
        <v>58225</v>
      </c>
      <c r="K58">
        <v>112700</v>
      </c>
      <c r="L58">
        <v>74740</v>
      </c>
      <c r="M58">
        <v>89520</v>
      </c>
      <c r="N58">
        <v>75430</v>
      </c>
      <c r="O58">
        <v>31100</v>
      </c>
    </row>
    <row r="59" spans="1:15">
      <c r="A59" t="s">
        <v>240</v>
      </c>
      <c r="B59" t="s">
        <v>269</v>
      </c>
      <c r="D59">
        <v>1456110</v>
      </c>
      <c r="E59">
        <v>171715</v>
      </c>
      <c r="F59">
        <v>130950</v>
      </c>
      <c r="G59">
        <v>46960</v>
      </c>
      <c r="H59">
        <v>32840</v>
      </c>
      <c r="I59">
        <v>580820</v>
      </c>
      <c r="J59">
        <v>59290</v>
      </c>
      <c r="K59">
        <v>155400</v>
      </c>
      <c r="L59">
        <v>79940</v>
      </c>
      <c r="M59">
        <v>78125</v>
      </c>
      <c r="N59">
        <v>89095</v>
      </c>
      <c r="O59">
        <v>30975</v>
      </c>
    </row>
    <row r="60" spans="1:15">
      <c r="A60" t="s">
        <v>240</v>
      </c>
      <c r="B60" t="s">
        <v>270</v>
      </c>
      <c r="D60">
        <v>711940</v>
      </c>
      <c r="E60">
        <v>66835</v>
      </c>
      <c r="F60">
        <v>74115</v>
      </c>
      <c r="G60">
        <v>24410</v>
      </c>
      <c r="H60">
        <v>13755</v>
      </c>
      <c r="I60">
        <v>317030</v>
      </c>
      <c r="J60">
        <v>25385</v>
      </c>
      <c r="K60">
        <v>86160</v>
      </c>
      <c r="L60">
        <v>35990</v>
      </c>
      <c r="M60">
        <v>24975</v>
      </c>
      <c r="N60">
        <v>30560</v>
      </c>
      <c r="O60">
        <v>12735</v>
      </c>
    </row>
    <row r="61" spans="1:15">
      <c r="A61" t="s">
        <v>240</v>
      </c>
      <c r="B61" t="s">
        <v>271</v>
      </c>
      <c r="D61">
        <v>644080</v>
      </c>
      <c r="E61">
        <v>59705</v>
      </c>
      <c r="F61">
        <v>76620</v>
      </c>
      <c r="G61">
        <v>17400</v>
      </c>
      <c r="H61">
        <v>12040</v>
      </c>
      <c r="I61">
        <v>296325</v>
      </c>
      <c r="J61">
        <v>21840</v>
      </c>
      <c r="K61">
        <v>64695</v>
      </c>
      <c r="L61">
        <v>31410</v>
      </c>
      <c r="M61">
        <v>31320</v>
      </c>
      <c r="N61">
        <v>21790</v>
      </c>
      <c r="O61">
        <v>10920</v>
      </c>
    </row>
    <row r="62" spans="1:15">
      <c r="A62" t="s">
        <v>240</v>
      </c>
      <c r="B62" t="s">
        <v>272</v>
      </c>
      <c r="D62">
        <v>385045</v>
      </c>
      <c r="E62">
        <v>31080</v>
      </c>
      <c r="F62">
        <v>46480</v>
      </c>
      <c r="G62">
        <v>8745</v>
      </c>
      <c r="H62">
        <v>5625</v>
      </c>
      <c r="I62">
        <v>205480</v>
      </c>
      <c r="J62">
        <v>10325</v>
      </c>
      <c r="K62">
        <v>36845</v>
      </c>
      <c r="L62">
        <v>15745</v>
      </c>
      <c r="M62">
        <v>14625</v>
      </c>
      <c r="N62">
        <v>6880</v>
      </c>
      <c r="O62">
        <v>3205</v>
      </c>
    </row>
    <row r="63" spans="1:15">
      <c r="A63" t="s">
        <v>240</v>
      </c>
      <c r="B63" t="s">
        <v>273</v>
      </c>
      <c r="D63">
        <v>348760</v>
      </c>
      <c r="E63">
        <v>26995</v>
      </c>
      <c r="F63">
        <v>37565</v>
      </c>
      <c r="G63">
        <v>8920</v>
      </c>
      <c r="H63">
        <v>6360</v>
      </c>
      <c r="I63">
        <v>185040</v>
      </c>
      <c r="J63">
        <v>10245</v>
      </c>
      <c r="K63">
        <v>37565</v>
      </c>
      <c r="L63">
        <v>16115</v>
      </c>
      <c r="M63">
        <v>8415</v>
      </c>
      <c r="N63">
        <v>8550</v>
      </c>
      <c r="O63">
        <v>2985</v>
      </c>
    </row>
    <row r="64" spans="1:15">
      <c r="A64" t="s">
        <v>240</v>
      </c>
      <c r="B64" t="s">
        <v>274</v>
      </c>
      <c r="D64">
        <v>328735</v>
      </c>
      <c r="E64">
        <v>26020</v>
      </c>
      <c r="F64">
        <v>34635</v>
      </c>
      <c r="G64">
        <v>7685</v>
      </c>
      <c r="H64">
        <v>5520</v>
      </c>
      <c r="I64">
        <v>177240</v>
      </c>
      <c r="J64">
        <v>9070</v>
      </c>
      <c r="K64">
        <v>36520</v>
      </c>
      <c r="L64">
        <v>14355</v>
      </c>
      <c r="M64">
        <v>7620</v>
      </c>
      <c r="N64">
        <v>7265</v>
      </c>
      <c r="O64">
        <v>2805</v>
      </c>
    </row>
    <row r="65" spans="1:15">
      <c r="A65" t="s">
        <v>240</v>
      </c>
      <c r="B65" t="s">
        <v>275</v>
      </c>
      <c r="C65">
        <v>57</v>
      </c>
      <c r="D65">
        <v>369095</v>
      </c>
      <c r="E65">
        <v>32135</v>
      </c>
      <c r="F65">
        <v>43955</v>
      </c>
      <c r="G65">
        <v>8430</v>
      </c>
      <c r="H65">
        <v>8225</v>
      </c>
      <c r="I65">
        <v>184215</v>
      </c>
      <c r="J65">
        <v>10915</v>
      </c>
      <c r="K65">
        <v>40905</v>
      </c>
      <c r="L65">
        <v>21005</v>
      </c>
      <c r="M65">
        <v>10565</v>
      </c>
      <c r="N65">
        <v>5730</v>
      </c>
      <c r="O65">
        <v>3010</v>
      </c>
    </row>
    <row r="66" spans="1:15" s="54" customFormat="1">
      <c r="B66" s="54" t="s">
        <v>392</v>
      </c>
      <c r="D66" s="55">
        <f>(D59+D58)/D57</f>
        <v>0.49234047202797204</v>
      </c>
      <c r="E66" s="55">
        <f t="shared" ref="E66:O66" si="2">(E59+E58)/E57</f>
        <v>0.59161942570693227</v>
      </c>
      <c r="F66" s="55">
        <f t="shared" si="2"/>
        <v>0.42010252044857321</v>
      </c>
      <c r="G66" s="55">
        <f t="shared" si="2"/>
        <v>0.55553922145125245</v>
      </c>
      <c r="H66" s="55">
        <f t="shared" si="2"/>
        <v>0.60818824602752219</v>
      </c>
      <c r="I66" s="55">
        <f t="shared" si="2"/>
        <v>0.42660868323576101</v>
      </c>
      <c r="J66" s="55">
        <f t="shared" si="2"/>
        <v>0.57240623477837316</v>
      </c>
      <c r="K66" s="55">
        <f t="shared" si="2"/>
        <v>0.46968343231548149</v>
      </c>
      <c r="L66" s="55">
        <f t="shared" si="2"/>
        <v>0.53465141198022881</v>
      </c>
      <c r="M66" s="55">
        <f t="shared" si="2"/>
        <v>0.63221706829581026</v>
      </c>
      <c r="N66" s="55">
        <f t="shared" si="2"/>
        <v>0.67070933550754175</v>
      </c>
      <c r="O66" s="55">
        <f t="shared" si="2"/>
        <v>0.63513582646953493</v>
      </c>
    </row>
    <row r="67" spans="1:15">
      <c r="A67" t="s">
        <v>240</v>
      </c>
      <c r="B67" t="s">
        <v>276</v>
      </c>
      <c r="C67">
        <v>58</v>
      </c>
      <c r="D67">
        <v>5491200</v>
      </c>
      <c r="E67">
        <v>594470</v>
      </c>
      <c r="F67">
        <v>540380</v>
      </c>
      <c r="G67">
        <v>170060</v>
      </c>
      <c r="H67">
        <v>131530</v>
      </c>
      <c r="I67">
        <v>2381140</v>
      </c>
      <c r="J67">
        <v>205300</v>
      </c>
      <c r="K67">
        <v>570810</v>
      </c>
      <c r="L67">
        <v>289310</v>
      </c>
      <c r="M67">
        <v>265170</v>
      </c>
      <c r="N67">
        <v>245300</v>
      </c>
      <c r="O67">
        <v>97735</v>
      </c>
    </row>
    <row r="68" spans="1:15">
      <c r="A68" t="s">
        <v>240</v>
      </c>
      <c r="B68" t="s">
        <v>277</v>
      </c>
      <c r="D68">
        <v>5177155</v>
      </c>
      <c r="E68">
        <v>559980</v>
      </c>
      <c r="F68">
        <v>514285</v>
      </c>
      <c r="G68">
        <v>158590</v>
      </c>
      <c r="H68">
        <v>123320</v>
      </c>
      <c r="I68">
        <v>2260250</v>
      </c>
      <c r="J68">
        <v>190280</v>
      </c>
      <c r="K68">
        <v>537315</v>
      </c>
      <c r="L68">
        <v>273735</v>
      </c>
      <c r="M68">
        <v>248155</v>
      </c>
      <c r="N68">
        <v>224365</v>
      </c>
      <c r="O68">
        <v>86860</v>
      </c>
    </row>
    <row r="69" spans="1:15">
      <c r="A69" t="s">
        <v>240</v>
      </c>
      <c r="B69" t="s">
        <v>278</v>
      </c>
      <c r="D69">
        <v>314050</v>
      </c>
      <c r="E69">
        <v>34485</v>
      </c>
      <c r="F69">
        <v>26095</v>
      </c>
      <c r="G69">
        <v>11470</v>
      </c>
      <c r="H69">
        <v>8200</v>
      </c>
      <c r="I69">
        <v>120895</v>
      </c>
      <c r="J69">
        <v>15025</v>
      </c>
      <c r="K69">
        <v>33490</v>
      </c>
      <c r="L69">
        <v>15570</v>
      </c>
      <c r="M69">
        <v>17010</v>
      </c>
      <c r="N69">
        <v>20930</v>
      </c>
      <c r="O69">
        <v>10875</v>
      </c>
    </row>
    <row r="70" spans="1:15">
      <c r="A70" t="s">
        <v>240</v>
      </c>
      <c r="B70" t="s">
        <v>279</v>
      </c>
      <c r="C70">
        <v>59</v>
      </c>
      <c r="D70">
        <v>5491200</v>
      </c>
      <c r="E70">
        <v>594470</v>
      </c>
      <c r="F70">
        <v>540380</v>
      </c>
      <c r="G70">
        <v>170060</v>
      </c>
      <c r="H70">
        <v>131530</v>
      </c>
      <c r="I70">
        <v>2381140</v>
      </c>
      <c r="J70">
        <v>205300</v>
      </c>
      <c r="K70">
        <v>570810</v>
      </c>
      <c r="L70">
        <v>289310</v>
      </c>
      <c r="M70">
        <v>265170</v>
      </c>
      <c r="N70">
        <v>245300</v>
      </c>
      <c r="O70">
        <v>97735</v>
      </c>
    </row>
    <row r="71" spans="1:15">
      <c r="A71" t="s">
        <v>240</v>
      </c>
      <c r="B71" t="s">
        <v>280</v>
      </c>
      <c r="D71">
        <v>2677880</v>
      </c>
      <c r="E71">
        <v>292765</v>
      </c>
      <c r="F71">
        <v>244265</v>
      </c>
      <c r="G71">
        <v>81950</v>
      </c>
      <c r="H71">
        <v>65390</v>
      </c>
      <c r="I71">
        <v>1140500</v>
      </c>
      <c r="J71">
        <v>102965</v>
      </c>
      <c r="K71">
        <v>278165</v>
      </c>
      <c r="L71">
        <v>144540</v>
      </c>
      <c r="M71">
        <v>140560</v>
      </c>
      <c r="N71">
        <v>133005</v>
      </c>
      <c r="O71">
        <v>53775</v>
      </c>
    </row>
    <row r="72" spans="1:15">
      <c r="A72" t="s">
        <v>240</v>
      </c>
      <c r="B72" t="s">
        <v>281</v>
      </c>
      <c r="D72">
        <v>2506110</v>
      </c>
      <c r="E72">
        <v>276030</v>
      </c>
      <c r="F72">
        <v>266730</v>
      </c>
      <c r="G72">
        <v>81815</v>
      </c>
      <c r="H72">
        <v>62780</v>
      </c>
      <c r="I72">
        <v>1059580</v>
      </c>
      <c r="J72">
        <v>95465</v>
      </c>
      <c r="K72">
        <v>268950</v>
      </c>
      <c r="L72">
        <v>132995</v>
      </c>
      <c r="M72">
        <v>115405</v>
      </c>
      <c r="N72">
        <v>105480</v>
      </c>
      <c r="O72">
        <v>40890</v>
      </c>
    </row>
    <row r="73" spans="1:15">
      <c r="A73" t="s">
        <v>240</v>
      </c>
      <c r="B73" t="s">
        <v>282</v>
      </c>
      <c r="D73">
        <v>307210</v>
      </c>
      <c r="E73">
        <v>25675</v>
      </c>
      <c r="F73">
        <v>29390</v>
      </c>
      <c r="G73">
        <v>6295</v>
      </c>
      <c r="H73">
        <v>3355</v>
      </c>
      <c r="I73">
        <v>181060</v>
      </c>
      <c r="J73">
        <v>6870</v>
      </c>
      <c r="K73">
        <v>23695</v>
      </c>
      <c r="L73">
        <v>11775</v>
      </c>
      <c r="M73">
        <v>9200</v>
      </c>
      <c r="N73">
        <v>6815</v>
      </c>
      <c r="O73">
        <v>3070</v>
      </c>
    </row>
    <row r="74" spans="1:15">
      <c r="A74" t="s">
        <v>240</v>
      </c>
      <c r="B74" t="s">
        <v>283</v>
      </c>
      <c r="C74">
        <v>60</v>
      </c>
      <c r="D74">
        <v>5491200</v>
      </c>
      <c r="E74">
        <v>594470</v>
      </c>
      <c r="F74">
        <v>540380</v>
      </c>
      <c r="G74">
        <v>170060</v>
      </c>
      <c r="H74">
        <v>131530</v>
      </c>
      <c r="I74">
        <v>2381140</v>
      </c>
      <c r="J74">
        <v>205300</v>
      </c>
      <c r="K74">
        <v>570810</v>
      </c>
      <c r="L74">
        <v>289310</v>
      </c>
      <c r="M74">
        <v>265170</v>
      </c>
      <c r="N74">
        <v>245300</v>
      </c>
      <c r="O74">
        <v>97735</v>
      </c>
    </row>
    <row r="75" spans="1:15">
      <c r="A75" t="s">
        <v>240</v>
      </c>
      <c r="B75" t="s">
        <v>284</v>
      </c>
      <c r="D75">
        <v>126385</v>
      </c>
      <c r="E75">
        <v>11040</v>
      </c>
      <c r="F75">
        <v>13625</v>
      </c>
      <c r="G75">
        <v>2810</v>
      </c>
      <c r="H75">
        <v>2265</v>
      </c>
      <c r="I75">
        <v>48490</v>
      </c>
      <c r="J75">
        <v>5955</v>
      </c>
      <c r="K75">
        <v>17235</v>
      </c>
      <c r="L75">
        <v>9140</v>
      </c>
      <c r="M75">
        <v>5620</v>
      </c>
      <c r="N75">
        <v>7340</v>
      </c>
      <c r="O75">
        <v>2875</v>
      </c>
    </row>
    <row r="76" spans="1:15">
      <c r="A76" t="s">
        <v>240</v>
      </c>
      <c r="B76" t="s">
        <v>285</v>
      </c>
      <c r="D76">
        <v>727305</v>
      </c>
      <c r="E76">
        <v>72125</v>
      </c>
      <c r="F76">
        <v>75265</v>
      </c>
      <c r="G76">
        <v>16370</v>
      </c>
      <c r="H76">
        <v>15170</v>
      </c>
      <c r="I76">
        <v>325195</v>
      </c>
      <c r="J76">
        <v>25955</v>
      </c>
      <c r="K76">
        <v>80820</v>
      </c>
      <c r="L76">
        <v>42790</v>
      </c>
      <c r="M76">
        <v>31225</v>
      </c>
      <c r="N76">
        <v>29445</v>
      </c>
      <c r="O76">
        <v>12935</v>
      </c>
    </row>
    <row r="77" spans="1:15">
      <c r="A77" t="s">
        <v>240</v>
      </c>
      <c r="B77" t="s">
        <v>286</v>
      </c>
      <c r="D77">
        <v>930410</v>
      </c>
      <c r="E77">
        <v>94660</v>
      </c>
      <c r="F77">
        <v>95595</v>
      </c>
      <c r="G77">
        <v>21075</v>
      </c>
      <c r="H77">
        <v>18330</v>
      </c>
      <c r="I77">
        <v>440100</v>
      </c>
      <c r="J77">
        <v>28885</v>
      </c>
      <c r="K77">
        <v>94960</v>
      </c>
      <c r="L77">
        <v>48460</v>
      </c>
      <c r="M77">
        <v>39695</v>
      </c>
      <c r="N77">
        <v>34030</v>
      </c>
      <c r="O77">
        <v>14620</v>
      </c>
    </row>
    <row r="78" spans="1:15">
      <c r="A78" t="s">
        <v>240</v>
      </c>
      <c r="B78" t="s">
        <v>287</v>
      </c>
      <c r="D78">
        <v>1013210</v>
      </c>
      <c r="E78">
        <v>104335</v>
      </c>
      <c r="F78">
        <v>100090</v>
      </c>
      <c r="G78">
        <v>23765</v>
      </c>
      <c r="H78">
        <v>18790</v>
      </c>
      <c r="I78">
        <v>483325</v>
      </c>
      <c r="J78">
        <v>30440</v>
      </c>
      <c r="K78">
        <v>103270</v>
      </c>
      <c r="L78">
        <v>49060</v>
      </c>
      <c r="M78">
        <v>46140</v>
      </c>
      <c r="N78">
        <v>38245</v>
      </c>
      <c r="O78">
        <v>15735</v>
      </c>
    </row>
    <row r="79" spans="1:15">
      <c r="A79" t="s">
        <v>240</v>
      </c>
      <c r="B79" t="s">
        <v>288</v>
      </c>
      <c r="D79">
        <v>1149345</v>
      </c>
      <c r="E79">
        <v>125790</v>
      </c>
      <c r="F79">
        <v>111700</v>
      </c>
      <c r="G79">
        <v>39550</v>
      </c>
      <c r="H79">
        <v>29140</v>
      </c>
      <c r="I79">
        <v>489425</v>
      </c>
      <c r="J79">
        <v>44590</v>
      </c>
      <c r="K79">
        <v>117870</v>
      </c>
      <c r="L79">
        <v>57365</v>
      </c>
      <c r="M79">
        <v>57760</v>
      </c>
      <c r="N79">
        <v>54760</v>
      </c>
      <c r="O79">
        <v>21395</v>
      </c>
    </row>
    <row r="80" spans="1:15">
      <c r="A80" t="s">
        <v>240</v>
      </c>
      <c r="B80" t="s">
        <v>289</v>
      </c>
      <c r="D80">
        <v>876960</v>
      </c>
      <c r="E80">
        <v>103370</v>
      </c>
      <c r="F80">
        <v>82225</v>
      </c>
      <c r="G80">
        <v>37865</v>
      </c>
      <c r="H80">
        <v>27505</v>
      </c>
      <c r="I80">
        <v>335770</v>
      </c>
      <c r="J80">
        <v>39600</v>
      </c>
      <c r="K80">
        <v>91740</v>
      </c>
      <c r="L80">
        <v>46365</v>
      </c>
      <c r="M80">
        <v>48205</v>
      </c>
      <c r="N80">
        <v>46525</v>
      </c>
      <c r="O80">
        <v>17800</v>
      </c>
    </row>
    <row r="81" spans="1:15">
      <c r="A81" t="s">
        <v>240</v>
      </c>
      <c r="B81" t="s">
        <v>290</v>
      </c>
      <c r="D81">
        <v>481250</v>
      </c>
      <c r="E81">
        <v>59615</v>
      </c>
      <c r="F81">
        <v>45360</v>
      </c>
      <c r="G81">
        <v>20955</v>
      </c>
      <c r="H81">
        <v>14870</v>
      </c>
      <c r="I81">
        <v>182070</v>
      </c>
      <c r="J81">
        <v>22030</v>
      </c>
      <c r="K81">
        <v>48555</v>
      </c>
      <c r="L81">
        <v>26365</v>
      </c>
      <c r="M81">
        <v>26515</v>
      </c>
      <c r="N81">
        <v>25820</v>
      </c>
      <c r="O81">
        <v>9095</v>
      </c>
    </row>
    <row r="82" spans="1:15">
      <c r="A82" t="s">
        <v>240</v>
      </c>
      <c r="B82" t="s">
        <v>291</v>
      </c>
      <c r="D82">
        <v>186330</v>
      </c>
      <c r="E82">
        <v>23530</v>
      </c>
      <c r="F82">
        <v>16525</v>
      </c>
      <c r="G82">
        <v>7680</v>
      </c>
      <c r="H82">
        <v>5460</v>
      </c>
      <c r="I82">
        <v>76760</v>
      </c>
      <c r="J82">
        <v>7845</v>
      </c>
      <c r="K82">
        <v>16355</v>
      </c>
      <c r="L82">
        <v>9765</v>
      </c>
      <c r="M82">
        <v>10000</v>
      </c>
      <c r="N82">
        <v>9130</v>
      </c>
      <c r="O82">
        <v>3295</v>
      </c>
    </row>
    <row r="83" spans="1:15">
      <c r="A83" t="s">
        <v>240</v>
      </c>
      <c r="B83" t="s">
        <v>292</v>
      </c>
      <c r="C83">
        <v>61</v>
      </c>
      <c r="D83">
        <v>5415420</v>
      </c>
      <c r="E83">
        <v>588625</v>
      </c>
      <c r="F83">
        <v>533925</v>
      </c>
      <c r="G83">
        <v>166365</v>
      </c>
      <c r="H83">
        <v>124015</v>
      </c>
      <c r="I83">
        <v>2365225</v>
      </c>
      <c r="J83">
        <v>201165</v>
      </c>
      <c r="K83">
        <v>565220</v>
      </c>
      <c r="L83">
        <v>283950</v>
      </c>
      <c r="M83">
        <v>259905</v>
      </c>
      <c r="N83">
        <v>237705</v>
      </c>
      <c r="O83">
        <v>89320</v>
      </c>
    </row>
    <row r="84" spans="1:15">
      <c r="A84" t="s">
        <v>240</v>
      </c>
      <c r="B84" t="s">
        <v>293</v>
      </c>
      <c r="D84">
        <v>4103320</v>
      </c>
      <c r="E84">
        <v>460350</v>
      </c>
      <c r="F84">
        <v>416285</v>
      </c>
      <c r="G84">
        <v>133835</v>
      </c>
      <c r="H84">
        <v>102895</v>
      </c>
      <c r="I84">
        <v>1652995</v>
      </c>
      <c r="J84">
        <v>163305</v>
      </c>
      <c r="K84">
        <v>457405</v>
      </c>
      <c r="L84">
        <v>224320</v>
      </c>
      <c r="M84">
        <v>216315</v>
      </c>
      <c r="N84">
        <v>198520</v>
      </c>
      <c r="O84">
        <v>77100</v>
      </c>
    </row>
    <row r="85" spans="1:15">
      <c r="A85" t="s">
        <v>240</v>
      </c>
      <c r="B85" t="s">
        <v>294</v>
      </c>
      <c r="D85">
        <v>1312095</v>
      </c>
      <c r="E85">
        <v>128280</v>
      </c>
      <c r="F85">
        <v>117640</v>
      </c>
      <c r="G85">
        <v>32535</v>
      </c>
      <c r="H85">
        <v>21120</v>
      </c>
      <c r="I85">
        <v>712230</v>
      </c>
      <c r="J85">
        <v>37855</v>
      </c>
      <c r="K85">
        <v>107815</v>
      </c>
      <c r="L85">
        <v>59625</v>
      </c>
      <c r="M85">
        <v>43585</v>
      </c>
      <c r="N85">
        <v>39185</v>
      </c>
      <c r="O85">
        <v>12220</v>
      </c>
    </row>
    <row r="86" spans="1:15">
      <c r="A86" t="s">
        <v>240</v>
      </c>
      <c r="B86" t="s">
        <v>295</v>
      </c>
      <c r="D86">
        <v>1169040</v>
      </c>
      <c r="E86">
        <v>117150</v>
      </c>
      <c r="F86">
        <v>106875</v>
      </c>
      <c r="G86">
        <v>29785</v>
      </c>
      <c r="H86">
        <v>19490</v>
      </c>
      <c r="I86">
        <v>622015</v>
      </c>
      <c r="J86">
        <v>34915</v>
      </c>
      <c r="K86">
        <v>97085</v>
      </c>
      <c r="L86">
        <v>54000</v>
      </c>
      <c r="M86">
        <v>39980</v>
      </c>
      <c r="N86">
        <v>36500</v>
      </c>
      <c r="O86">
        <v>11240</v>
      </c>
    </row>
    <row r="87" spans="1:15">
      <c r="A87" t="s">
        <v>240</v>
      </c>
      <c r="B87" t="s">
        <v>296</v>
      </c>
      <c r="C87">
        <v>62</v>
      </c>
      <c r="D87">
        <v>5491205</v>
      </c>
      <c r="E87">
        <v>594470</v>
      </c>
      <c r="F87">
        <v>540385</v>
      </c>
      <c r="G87">
        <v>170060</v>
      </c>
      <c r="H87">
        <v>131530</v>
      </c>
      <c r="I87">
        <v>2381140</v>
      </c>
      <c r="J87">
        <v>205300</v>
      </c>
      <c r="K87">
        <v>570810</v>
      </c>
      <c r="L87">
        <v>289310</v>
      </c>
      <c r="M87">
        <v>265170</v>
      </c>
      <c r="N87">
        <v>245295</v>
      </c>
      <c r="O87">
        <v>97735</v>
      </c>
    </row>
    <row r="88" spans="1:15">
      <c r="A88" t="s">
        <v>240</v>
      </c>
      <c r="B88" t="s">
        <v>297</v>
      </c>
      <c r="D88">
        <v>1802285</v>
      </c>
      <c r="E88">
        <v>173925</v>
      </c>
      <c r="F88">
        <v>155820</v>
      </c>
      <c r="G88">
        <v>44625</v>
      </c>
      <c r="H88">
        <v>30340</v>
      </c>
      <c r="I88">
        <v>957995</v>
      </c>
      <c r="J88">
        <v>53945</v>
      </c>
      <c r="K88">
        <v>152395</v>
      </c>
      <c r="L88">
        <v>81520</v>
      </c>
      <c r="M88">
        <v>65615</v>
      </c>
      <c r="N88">
        <v>61200</v>
      </c>
      <c r="O88">
        <v>24905</v>
      </c>
    </row>
    <row r="89" spans="1:15">
      <c r="A89" t="s">
        <v>240</v>
      </c>
      <c r="B89" t="s">
        <v>298</v>
      </c>
      <c r="D89">
        <v>1150405</v>
      </c>
      <c r="E89">
        <v>114380</v>
      </c>
      <c r="F89">
        <v>106070</v>
      </c>
      <c r="G89">
        <v>28875</v>
      </c>
      <c r="H89">
        <v>19110</v>
      </c>
      <c r="I89">
        <v>617060</v>
      </c>
      <c r="J89">
        <v>33365</v>
      </c>
      <c r="K89">
        <v>94955</v>
      </c>
      <c r="L89">
        <v>53230</v>
      </c>
      <c r="M89">
        <v>38280</v>
      </c>
      <c r="N89">
        <v>34400</v>
      </c>
      <c r="O89">
        <v>10680</v>
      </c>
    </row>
    <row r="90" spans="1:15">
      <c r="A90" t="s">
        <v>240</v>
      </c>
      <c r="B90" t="s">
        <v>299</v>
      </c>
      <c r="D90">
        <v>262900</v>
      </c>
      <c r="E90">
        <v>20715</v>
      </c>
      <c r="F90">
        <v>19345</v>
      </c>
      <c r="G90">
        <v>3620</v>
      </c>
      <c r="H90">
        <v>2715</v>
      </c>
      <c r="I90">
        <v>164820</v>
      </c>
      <c r="J90">
        <v>4705</v>
      </c>
      <c r="K90">
        <v>19360</v>
      </c>
      <c r="L90">
        <v>10265</v>
      </c>
      <c r="M90">
        <v>8905</v>
      </c>
      <c r="N90">
        <v>5315</v>
      </c>
      <c r="O90">
        <v>3130</v>
      </c>
    </row>
    <row r="91" spans="1:15">
      <c r="A91" t="s">
        <v>240</v>
      </c>
      <c r="B91" t="s">
        <v>300</v>
      </c>
      <c r="D91">
        <v>201870</v>
      </c>
      <c r="E91">
        <v>22720</v>
      </c>
      <c r="F91">
        <v>17355</v>
      </c>
      <c r="G91">
        <v>7905</v>
      </c>
      <c r="H91">
        <v>6150</v>
      </c>
      <c r="I91">
        <v>66980</v>
      </c>
      <c r="J91">
        <v>10610</v>
      </c>
      <c r="K91">
        <v>23195</v>
      </c>
      <c r="L91">
        <v>10730</v>
      </c>
      <c r="M91">
        <v>12200</v>
      </c>
      <c r="N91">
        <v>15695</v>
      </c>
      <c r="O91">
        <v>8320</v>
      </c>
    </row>
    <row r="92" spans="1:15">
      <c r="A92" t="s">
        <v>240</v>
      </c>
      <c r="B92" t="s">
        <v>301</v>
      </c>
      <c r="D92">
        <v>74930</v>
      </c>
      <c r="E92">
        <v>4350</v>
      </c>
      <c r="F92">
        <v>4300</v>
      </c>
      <c r="G92">
        <v>655</v>
      </c>
      <c r="H92">
        <v>315</v>
      </c>
      <c r="I92">
        <v>55220</v>
      </c>
      <c r="J92">
        <v>855</v>
      </c>
      <c r="K92">
        <v>4585</v>
      </c>
      <c r="L92">
        <v>2460</v>
      </c>
      <c r="M92">
        <v>1420</v>
      </c>
      <c r="N92">
        <v>555</v>
      </c>
      <c r="O92">
        <v>220</v>
      </c>
    </row>
    <row r="93" spans="1:15">
      <c r="A93" t="s">
        <v>240</v>
      </c>
      <c r="B93" t="s">
        <v>302</v>
      </c>
      <c r="D93">
        <v>80990</v>
      </c>
      <c r="E93">
        <v>9125</v>
      </c>
      <c r="F93">
        <v>6960</v>
      </c>
      <c r="G93">
        <v>2935</v>
      </c>
      <c r="H93">
        <v>1630</v>
      </c>
      <c r="I93">
        <v>36155</v>
      </c>
      <c r="J93">
        <v>3470</v>
      </c>
      <c r="K93">
        <v>7910</v>
      </c>
      <c r="L93">
        <v>3725</v>
      </c>
      <c r="M93">
        <v>3700</v>
      </c>
      <c r="N93">
        <v>4110</v>
      </c>
      <c r="O93">
        <v>1275</v>
      </c>
    </row>
    <row r="94" spans="1:15">
      <c r="A94" t="s">
        <v>240</v>
      </c>
      <c r="B94" t="s">
        <v>303</v>
      </c>
      <c r="D94">
        <v>25420</v>
      </c>
      <c r="E94">
        <v>2215</v>
      </c>
      <c r="F94">
        <v>1470</v>
      </c>
      <c r="G94">
        <v>565</v>
      </c>
      <c r="H94">
        <v>350</v>
      </c>
      <c r="I94">
        <v>13965</v>
      </c>
      <c r="J94">
        <v>775</v>
      </c>
      <c r="K94">
        <v>2025</v>
      </c>
      <c r="L94">
        <v>900</v>
      </c>
      <c r="M94">
        <v>925</v>
      </c>
      <c r="N94">
        <v>995</v>
      </c>
      <c r="O94">
        <v>1235</v>
      </c>
    </row>
    <row r="95" spans="1:15">
      <c r="A95" t="s">
        <v>240</v>
      </c>
      <c r="B95" t="s">
        <v>304</v>
      </c>
      <c r="D95">
        <v>5765</v>
      </c>
      <c r="E95">
        <v>430</v>
      </c>
      <c r="F95">
        <v>310</v>
      </c>
      <c r="G95">
        <v>70</v>
      </c>
      <c r="H95">
        <v>65</v>
      </c>
      <c r="I95">
        <v>3800</v>
      </c>
      <c r="J95">
        <v>165</v>
      </c>
      <c r="K95">
        <v>365</v>
      </c>
      <c r="L95">
        <v>215</v>
      </c>
      <c r="M95">
        <v>190</v>
      </c>
      <c r="N95">
        <v>125</v>
      </c>
      <c r="O95">
        <v>40</v>
      </c>
    </row>
    <row r="96" spans="1:15">
      <c r="A96" t="s">
        <v>240</v>
      </c>
      <c r="B96" t="s">
        <v>305</v>
      </c>
      <c r="D96">
        <v>3688915</v>
      </c>
      <c r="E96">
        <v>420540</v>
      </c>
      <c r="F96">
        <v>384565</v>
      </c>
      <c r="G96">
        <v>125440</v>
      </c>
      <c r="H96">
        <v>101190</v>
      </c>
      <c r="I96">
        <v>1423150</v>
      </c>
      <c r="J96">
        <v>151350</v>
      </c>
      <c r="K96">
        <v>418415</v>
      </c>
      <c r="L96">
        <v>207785</v>
      </c>
      <c r="M96">
        <v>199550</v>
      </c>
      <c r="N96">
        <v>184100</v>
      </c>
      <c r="O96">
        <v>72830</v>
      </c>
    </row>
    <row r="97" spans="1:15">
      <c r="A97" t="s">
        <v>240</v>
      </c>
      <c r="B97" t="s">
        <v>306</v>
      </c>
      <c r="C97">
        <v>63</v>
      </c>
      <c r="D97">
        <v>5272360</v>
      </c>
      <c r="E97">
        <v>577495</v>
      </c>
      <c r="F97">
        <v>523160</v>
      </c>
      <c r="G97">
        <v>163615</v>
      </c>
      <c r="H97">
        <v>122385</v>
      </c>
      <c r="I97">
        <v>2275010</v>
      </c>
      <c r="J97">
        <v>198220</v>
      </c>
      <c r="K97">
        <v>554490</v>
      </c>
      <c r="L97">
        <v>278325</v>
      </c>
      <c r="M97">
        <v>256295</v>
      </c>
      <c r="N97">
        <v>235020</v>
      </c>
      <c r="O97">
        <v>88340</v>
      </c>
    </row>
    <row r="98" spans="1:15">
      <c r="A98" t="s">
        <v>240</v>
      </c>
      <c r="B98" t="s">
        <v>307</v>
      </c>
      <c r="D98">
        <v>639805</v>
      </c>
      <c r="E98">
        <v>60895</v>
      </c>
      <c r="F98">
        <v>48650</v>
      </c>
      <c r="G98">
        <v>16165</v>
      </c>
      <c r="H98">
        <v>6920</v>
      </c>
      <c r="I98">
        <v>360515</v>
      </c>
      <c r="J98">
        <v>17780</v>
      </c>
      <c r="K98">
        <v>55155</v>
      </c>
      <c r="L98">
        <v>24830</v>
      </c>
      <c r="M98">
        <v>20405</v>
      </c>
      <c r="N98">
        <v>21205</v>
      </c>
      <c r="O98">
        <v>7295</v>
      </c>
    </row>
    <row r="99" spans="1:15">
      <c r="A99" t="s">
        <v>240</v>
      </c>
      <c r="B99" t="s">
        <v>308</v>
      </c>
      <c r="D99">
        <v>4632550</v>
      </c>
      <c r="E99">
        <v>516600</v>
      </c>
      <c r="F99">
        <v>474510</v>
      </c>
      <c r="G99">
        <v>147445</v>
      </c>
      <c r="H99">
        <v>115465</v>
      </c>
      <c r="I99">
        <v>1914500</v>
      </c>
      <c r="J99">
        <v>180440</v>
      </c>
      <c r="K99">
        <v>499340</v>
      </c>
      <c r="L99">
        <v>253490</v>
      </c>
      <c r="M99">
        <v>235885</v>
      </c>
      <c r="N99">
        <v>213815</v>
      </c>
      <c r="O99">
        <v>81050</v>
      </c>
    </row>
    <row r="100" spans="1:15">
      <c r="A100" t="s">
        <v>240</v>
      </c>
      <c r="B100" t="s">
        <v>309</v>
      </c>
      <c r="D100">
        <v>3718255</v>
      </c>
      <c r="E100">
        <v>418910</v>
      </c>
      <c r="F100">
        <v>384010</v>
      </c>
      <c r="G100">
        <v>131145</v>
      </c>
      <c r="H100">
        <v>95045</v>
      </c>
      <c r="I100">
        <v>1558315</v>
      </c>
      <c r="J100">
        <v>141950</v>
      </c>
      <c r="K100">
        <v>380790</v>
      </c>
      <c r="L100">
        <v>186095</v>
      </c>
      <c r="M100">
        <v>188990</v>
      </c>
      <c r="N100">
        <v>167125</v>
      </c>
      <c r="O100">
        <v>65865</v>
      </c>
    </row>
    <row r="101" spans="1:15">
      <c r="A101" t="s">
        <v>240</v>
      </c>
      <c r="B101" t="s">
        <v>310</v>
      </c>
      <c r="C101">
        <v>64</v>
      </c>
      <c r="D101">
        <v>59.7</v>
      </c>
      <c r="E101">
        <v>59</v>
      </c>
      <c r="F101">
        <v>62.7</v>
      </c>
      <c r="G101">
        <v>52.6</v>
      </c>
      <c r="H101">
        <v>52</v>
      </c>
      <c r="I101">
        <v>61.9</v>
      </c>
      <c r="J101">
        <v>55.4</v>
      </c>
      <c r="K101">
        <v>59.4</v>
      </c>
      <c r="L101">
        <v>60.6</v>
      </c>
      <c r="M101">
        <v>55.6</v>
      </c>
      <c r="N101">
        <v>54.3</v>
      </c>
      <c r="O101">
        <v>50.9</v>
      </c>
    </row>
    <row r="102" spans="1:15">
      <c r="A102" t="s">
        <v>240</v>
      </c>
      <c r="B102" t="s">
        <v>311</v>
      </c>
      <c r="C102">
        <v>61</v>
      </c>
      <c r="D102">
        <v>17.7</v>
      </c>
      <c r="E102">
        <v>14.8</v>
      </c>
      <c r="F102">
        <v>15.8</v>
      </c>
      <c r="G102">
        <v>13.7</v>
      </c>
      <c r="H102">
        <v>11.7</v>
      </c>
      <c r="I102">
        <v>24.7</v>
      </c>
      <c r="J102">
        <v>11</v>
      </c>
      <c r="K102">
        <v>11.3</v>
      </c>
      <c r="L102">
        <v>12.2</v>
      </c>
      <c r="M102">
        <v>10.199999999999999</v>
      </c>
      <c r="N102">
        <v>9.6999999999999993</v>
      </c>
      <c r="O102">
        <v>8.3000000000000007</v>
      </c>
    </row>
    <row r="103" spans="1:15">
      <c r="A103" t="s">
        <v>240</v>
      </c>
      <c r="B103" t="s">
        <v>312</v>
      </c>
      <c r="C103">
        <v>63</v>
      </c>
      <c r="D103">
        <v>6.4</v>
      </c>
      <c r="E103">
        <v>4.7</v>
      </c>
      <c r="F103">
        <v>4.8</v>
      </c>
      <c r="G103">
        <v>5.4</v>
      </c>
      <c r="H103">
        <v>2.8</v>
      </c>
      <c r="I103">
        <v>9.3000000000000007</v>
      </c>
      <c r="J103">
        <v>4.2</v>
      </c>
      <c r="K103">
        <v>4.0999999999999996</v>
      </c>
      <c r="L103">
        <v>3.3</v>
      </c>
      <c r="M103">
        <v>3.4</v>
      </c>
      <c r="N103">
        <v>4.8</v>
      </c>
      <c r="O103">
        <v>4.5</v>
      </c>
    </row>
    <row r="104" spans="1:15">
      <c r="A104" t="s">
        <v>240</v>
      </c>
      <c r="B104" t="s">
        <v>313</v>
      </c>
      <c r="C104">
        <v>65</v>
      </c>
      <c r="D104">
        <v>1440</v>
      </c>
      <c r="E104">
        <v>1310</v>
      </c>
      <c r="F104">
        <v>1530</v>
      </c>
      <c r="G104">
        <v>1050</v>
      </c>
      <c r="H104">
        <v>1000</v>
      </c>
      <c r="I104">
        <v>1880</v>
      </c>
      <c r="J104">
        <v>1070</v>
      </c>
      <c r="K104">
        <v>1380</v>
      </c>
      <c r="L104">
        <v>1240</v>
      </c>
      <c r="M104">
        <v>1000</v>
      </c>
      <c r="N104">
        <v>970</v>
      </c>
      <c r="O104">
        <v>880</v>
      </c>
    </row>
    <row r="105" spans="1:15">
      <c r="A105" t="s">
        <v>240</v>
      </c>
      <c r="B105" t="s">
        <v>314</v>
      </c>
      <c r="C105">
        <v>65</v>
      </c>
      <c r="D105">
        <v>1700</v>
      </c>
      <c r="E105">
        <v>1524</v>
      </c>
      <c r="F105">
        <v>1642</v>
      </c>
      <c r="G105">
        <v>1284</v>
      </c>
      <c r="H105">
        <v>1235</v>
      </c>
      <c r="I105">
        <v>2090</v>
      </c>
      <c r="J105">
        <v>1242</v>
      </c>
      <c r="K105">
        <v>1536</v>
      </c>
      <c r="L105">
        <v>1392</v>
      </c>
      <c r="M105">
        <v>1203</v>
      </c>
      <c r="N105">
        <v>1155</v>
      </c>
      <c r="O105">
        <v>1100</v>
      </c>
    </row>
    <row r="106" spans="1:15">
      <c r="A106" t="s">
        <v>240</v>
      </c>
      <c r="B106" t="s">
        <v>315</v>
      </c>
      <c r="C106">
        <v>66</v>
      </c>
      <c r="D106">
        <v>700000</v>
      </c>
      <c r="E106">
        <v>650000</v>
      </c>
      <c r="F106">
        <v>700000</v>
      </c>
      <c r="G106">
        <v>572000</v>
      </c>
      <c r="H106">
        <v>500000</v>
      </c>
      <c r="I106">
        <v>950000</v>
      </c>
      <c r="J106">
        <v>400000</v>
      </c>
      <c r="K106">
        <v>552000</v>
      </c>
      <c r="L106">
        <v>532000</v>
      </c>
      <c r="M106">
        <v>400000</v>
      </c>
      <c r="N106">
        <v>286000</v>
      </c>
      <c r="O106">
        <v>278000</v>
      </c>
    </row>
    <row r="107" spans="1:15">
      <c r="A107" t="s">
        <v>240</v>
      </c>
      <c r="B107" t="s">
        <v>316</v>
      </c>
      <c r="C107">
        <v>66</v>
      </c>
      <c r="D107">
        <v>807000</v>
      </c>
      <c r="E107">
        <v>724000</v>
      </c>
      <c r="F107">
        <v>756000</v>
      </c>
      <c r="G107">
        <v>645000</v>
      </c>
      <c r="H107">
        <v>579000</v>
      </c>
      <c r="I107">
        <v>1092000</v>
      </c>
      <c r="J107">
        <v>479200</v>
      </c>
      <c r="K107">
        <v>595000</v>
      </c>
      <c r="L107">
        <v>581500</v>
      </c>
      <c r="M107">
        <v>459200</v>
      </c>
      <c r="N107">
        <v>332000</v>
      </c>
      <c r="O107">
        <v>300400</v>
      </c>
    </row>
    <row r="108" spans="1:15">
      <c r="A108" t="s">
        <v>240</v>
      </c>
      <c r="B108" t="s">
        <v>317</v>
      </c>
      <c r="D108">
        <v>1722000</v>
      </c>
      <c r="E108">
        <v>171950</v>
      </c>
      <c r="F108">
        <v>151605</v>
      </c>
      <c r="G108">
        <v>35700</v>
      </c>
      <c r="H108">
        <v>29310</v>
      </c>
      <c r="I108">
        <v>821080</v>
      </c>
      <c r="J108">
        <v>59875</v>
      </c>
      <c r="K108">
        <v>186545</v>
      </c>
      <c r="L108">
        <v>99105</v>
      </c>
      <c r="M108">
        <v>71650</v>
      </c>
      <c r="N108">
        <v>71410</v>
      </c>
      <c r="O108">
        <v>23755</v>
      </c>
    </row>
    <row r="109" spans="1:15">
      <c r="A109" t="s">
        <v>240</v>
      </c>
      <c r="B109" t="s">
        <v>318</v>
      </c>
      <c r="C109">
        <v>67</v>
      </c>
      <c r="D109">
        <v>13.7</v>
      </c>
      <c r="E109">
        <v>13.6</v>
      </c>
      <c r="F109">
        <v>11.2</v>
      </c>
      <c r="G109">
        <v>16.399999999999999</v>
      </c>
      <c r="H109">
        <v>15.3</v>
      </c>
      <c r="I109">
        <v>13.3</v>
      </c>
      <c r="J109">
        <v>14.4</v>
      </c>
      <c r="K109">
        <v>14.2</v>
      </c>
      <c r="L109">
        <v>11.3</v>
      </c>
      <c r="M109">
        <v>15.8</v>
      </c>
      <c r="N109">
        <v>19.3</v>
      </c>
      <c r="O109">
        <v>23.3</v>
      </c>
    </row>
    <row r="110" spans="1:15">
      <c r="A110" t="s">
        <v>240</v>
      </c>
      <c r="B110" t="s">
        <v>319</v>
      </c>
      <c r="C110">
        <v>61</v>
      </c>
      <c r="D110">
        <v>38.4</v>
      </c>
      <c r="E110">
        <v>38.9</v>
      </c>
      <c r="F110">
        <v>38</v>
      </c>
      <c r="G110">
        <v>41</v>
      </c>
      <c r="H110">
        <v>34.200000000000003</v>
      </c>
      <c r="I110">
        <v>40.6</v>
      </c>
      <c r="J110">
        <v>37.4</v>
      </c>
      <c r="K110">
        <v>35.1</v>
      </c>
      <c r="L110">
        <v>37.5</v>
      </c>
      <c r="M110">
        <v>34.1</v>
      </c>
      <c r="N110">
        <v>32.5</v>
      </c>
      <c r="O110">
        <v>28.7</v>
      </c>
    </row>
    <row r="111" spans="1:15">
      <c r="A111" t="s">
        <v>240</v>
      </c>
      <c r="B111" t="s">
        <v>312</v>
      </c>
      <c r="C111">
        <v>63</v>
      </c>
      <c r="D111">
        <v>24.9</v>
      </c>
      <c r="E111">
        <v>25.1</v>
      </c>
      <c r="F111">
        <v>21.1</v>
      </c>
      <c r="G111">
        <v>26.6</v>
      </c>
      <c r="H111">
        <v>15</v>
      </c>
      <c r="I111">
        <v>28.7</v>
      </c>
      <c r="J111">
        <v>20.5</v>
      </c>
      <c r="K111">
        <v>22.3</v>
      </c>
      <c r="L111">
        <v>19.8</v>
      </c>
      <c r="M111">
        <v>20.2</v>
      </c>
      <c r="N111">
        <v>19.100000000000001</v>
      </c>
      <c r="O111">
        <v>18.899999999999999</v>
      </c>
    </row>
    <row r="112" spans="1:15">
      <c r="A112" t="s">
        <v>240</v>
      </c>
      <c r="B112" t="s">
        <v>320</v>
      </c>
      <c r="C112">
        <v>65</v>
      </c>
      <c r="D112">
        <v>1300</v>
      </c>
      <c r="E112">
        <v>1150</v>
      </c>
      <c r="F112">
        <v>1320</v>
      </c>
      <c r="G112">
        <v>1100</v>
      </c>
      <c r="H112">
        <v>990</v>
      </c>
      <c r="I112">
        <v>1530</v>
      </c>
      <c r="J112">
        <v>1090</v>
      </c>
      <c r="K112">
        <v>1290</v>
      </c>
      <c r="L112">
        <v>1100</v>
      </c>
      <c r="M112">
        <v>950</v>
      </c>
      <c r="N112">
        <v>920</v>
      </c>
      <c r="O112">
        <v>930</v>
      </c>
    </row>
    <row r="113" spans="1:15">
      <c r="A113" t="s">
        <v>240</v>
      </c>
      <c r="B113" t="s">
        <v>321</v>
      </c>
      <c r="C113">
        <v>65</v>
      </c>
      <c r="D113">
        <v>1408</v>
      </c>
      <c r="E113">
        <v>1257</v>
      </c>
      <c r="F113">
        <v>1376</v>
      </c>
      <c r="G113">
        <v>1178</v>
      </c>
      <c r="H113">
        <v>1045</v>
      </c>
      <c r="I113">
        <v>1612</v>
      </c>
      <c r="J113">
        <v>1169</v>
      </c>
      <c r="K113">
        <v>1338</v>
      </c>
      <c r="L113">
        <v>1187</v>
      </c>
      <c r="M113">
        <v>1035</v>
      </c>
      <c r="N113">
        <v>954</v>
      </c>
      <c r="O113">
        <v>962</v>
      </c>
    </row>
    <row r="114" spans="1:15">
      <c r="A114" t="s">
        <v>240</v>
      </c>
      <c r="B114" t="s">
        <v>322</v>
      </c>
      <c r="D114">
        <v>10510</v>
      </c>
      <c r="E114">
        <v>65</v>
      </c>
      <c r="F114">
        <v>230</v>
      </c>
      <c r="G114">
        <v>195</v>
      </c>
      <c r="H114">
        <v>205</v>
      </c>
      <c r="I114">
        <v>50</v>
      </c>
      <c r="J114">
        <v>290</v>
      </c>
      <c r="K114">
        <v>0</v>
      </c>
      <c r="L114">
        <v>35</v>
      </c>
      <c r="M114">
        <v>285</v>
      </c>
      <c r="N114">
        <v>2650</v>
      </c>
      <c r="O114">
        <v>6500</v>
      </c>
    </row>
    <row r="115" spans="1:15">
      <c r="A115" t="s">
        <v>240</v>
      </c>
      <c r="B115" t="s">
        <v>323</v>
      </c>
      <c r="C115">
        <v>61</v>
      </c>
      <c r="D115">
        <v>8.6999999999999993</v>
      </c>
      <c r="E115">
        <v>15.4</v>
      </c>
      <c r="F115">
        <v>8.6999999999999993</v>
      </c>
      <c r="G115">
        <v>21.1</v>
      </c>
      <c r="H115">
        <v>7.3</v>
      </c>
      <c r="I115">
        <v>33.299999999999997</v>
      </c>
      <c r="J115">
        <v>12.1</v>
      </c>
      <c r="L115">
        <v>0</v>
      </c>
      <c r="M115">
        <v>14.5</v>
      </c>
      <c r="N115">
        <v>10.5</v>
      </c>
      <c r="O115">
        <v>7.1</v>
      </c>
    </row>
    <row r="116" spans="1:15">
      <c r="A116" t="s">
        <v>240</v>
      </c>
      <c r="B116" t="s">
        <v>324</v>
      </c>
      <c r="C116">
        <v>65</v>
      </c>
      <c r="D116">
        <v>324</v>
      </c>
      <c r="E116">
        <v>456</v>
      </c>
      <c r="F116">
        <v>588</v>
      </c>
      <c r="G116">
        <v>420</v>
      </c>
      <c r="H116">
        <v>400</v>
      </c>
      <c r="I116">
        <v>444</v>
      </c>
      <c r="J116">
        <v>645</v>
      </c>
      <c r="L116">
        <v>388</v>
      </c>
      <c r="M116">
        <v>480</v>
      </c>
      <c r="N116">
        <v>444</v>
      </c>
      <c r="O116">
        <v>250</v>
      </c>
    </row>
    <row r="117" spans="1:15">
      <c r="A117" t="s">
        <v>240</v>
      </c>
      <c r="B117" t="s">
        <v>325</v>
      </c>
      <c r="C117">
        <v>65</v>
      </c>
      <c r="D117">
        <v>380</v>
      </c>
      <c r="E117">
        <v>480</v>
      </c>
      <c r="F117">
        <v>600</v>
      </c>
      <c r="G117">
        <v>508</v>
      </c>
      <c r="H117">
        <v>416</v>
      </c>
      <c r="I117">
        <v>580</v>
      </c>
      <c r="J117">
        <v>675</v>
      </c>
      <c r="L117">
        <v>440</v>
      </c>
      <c r="M117">
        <v>492</v>
      </c>
      <c r="N117">
        <v>457</v>
      </c>
      <c r="O117">
        <v>314</v>
      </c>
    </row>
    <row r="119" spans="1:15">
      <c r="A119" t="s">
        <v>326</v>
      </c>
    </row>
    <row r="120" spans="1:15">
      <c r="A120" t="s">
        <v>327</v>
      </c>
      <c r="B120" t="s">
        <v>328</v>
      </c>
    </row>
    <row r="123" spans="1:15">
      <c r="A123" t="s">
        <v>329</v>
      </c>
    </row>
    <row r="124" spans="1:15">
      <c r="A124">
        <v>1</v>
      </c>
      <c r="B124" t="s">
        <v>330</v>
      </c>
    </row>
    <row r="125" spans="1:15">
      <c r="B125" t="s">
        <v>331</v>
      </c>
    </row>
    <row r="126" spans="1:15">
      <c r="B126" t="s">
        <v>332</v>
      </c>
    </row>
    <row r="128" spans="1:15">
      <c r="A128">
        <v>2</v>
      </c>
      <c r="B128" t="s">
        <v>218</v>
      </c>
    </row>
    <row r="129" spans="1:2">
      <c r="B129" t="s">
        <v>333</v>
      </c>
    </row>
    <row r="131" spans="1:2">
      <c r="A131">
        <v>3</v>
      </c>
      <c r="B131" t="s">
        <v>219</v>
      </c>
    </row>
    <row r="132" spans="1:2">
      <c r="B132" t="s">
        <v>334</v>
      </c>
    </row>
    <row r="134" spans="1:2">
      <c r="A134">
        <v>4</v>
      </c>
      <c r="B134" t="s">
        <v>335</v>
      </c>
    </row>
    <row r="136" spans="1:2">
      <c r="A136">
        <v>50</v>
      </c>
      <c r="B136" t="s">
        <v>336</v>
      </c>
    </row>
    <row r="137" spans="1:2">
      <c r="A137" t="s">
        <v>337</v>
      </c>
    </row>
    <row r="139" spans="1:2">
      <c r="A139">
        <v>51</v>
      </c>
      <c r="B139" t="s">
        <v>338</v>
      </c>
    </row>
    <row r="141" spans="1:2">
      <c r="A141">
        <v>52</v>
      </c>
      <c r="B141" t="s">
        <v>339</v>
      </c>
    </row>
    <row r="143" spans="1:2">
      <c r="A143">
        <v>53</v>
      </c>
      <c r="B143" t="s">
        <v>340</v>
      </c>
    </row>
    <row r="145" spans="1:2">
      <c r="A145">
        <v>54</v>
      </c>
      <c r="B145" t="s">
        <v>341</v>
      </c>
    </row>
    <row r="147" spans="1:2">
      <c r="A147">
        <v>55</v>
      </c>
      <c r="B147" t="s">
        <v>342</v>
      </c>
    </row>
    <row r="148" spans="1:2">
      <c r="A148" t="s">
        <v>343</v>
      </c>
    </row>
    <row r="149" spans="1:2">
      <c r="A149" t="s">
        <v>344</v>
      </c>
    </row>
    <row r="151" spans="1:2">
      <c r="A151">
        <v>56</v>
      </c>
      <c r="B151" t="s">
        <v>345</v>
      </c>
    </row>
    <row r="152" spans="1:2">
      <c r="A152" t="s">
        <v>346</v>
      </c>
    </row>
    <row r="153" spans="1:2">
      <c r="A153" t="s">
        <v>347</v>
      </c>
    </row>
    <row r="155" spans="1:2">
      <c r="A155">
        <v>57</v>
      </c>
      <c r="B155" t="s">
        <v>348</v>
      </c>
    </row>
    <row r="157" spans="1:2">
      <c r="A157">
        <v>58</v>
      </c>
      <c r="B157" t="s">
        <v>349</v>
      </c>
    </row>
    <row r="159" spans="1:2">
      <c r="A159">
        <v>59</v>
      </c>
      <c r="B159" t="s">
        <v>350</v>
      </c>
    </row>
    <row r="161" spans="1:2">
      <c r="A161">
        <v>60</v>
      </c>
      <c r="B161" t="s">
        <v>351</v>
      </c>
    </row>
    <row r="162" spans="1:2">
      <c r="A162" t="s">
        <v>352</v>
      </c>
    </row>
    <row r="164" spans="1:2">
      <c r="A164">
        <v>61</v>
      </c>
      <c r="B164" t="s">
        <v>353</v>
      </c>
    </row>
    <row r="165" spans="1:2">
      <c r="A165" t="s">
        <v>354</v>
      </c>
    </row>
    <row r="166" spans="1:2">
      <c r="A166" t="s">
        <v>355</v>
      </c>
    </row>
    <row r="167" spans="1:2">
      <c r="A167" t="s">
        <v>356</v>
      </c>
    </row>
    <row r="168" spans="1:2">
      <c r="A168" t="s">
        <v>357</v>
      </c>
    </row>
    <row r="170" spans="1:2">
      <c r="A170">
        <v>62</v>
      </c>
      <c r="B170" t="s">
        <v>358</v>
      </c>
    </row>
    <row r="171" spans="1:2">
      <c r="A171" t="s">
        <v>359</v>
      </c>
    </row>
    <row r="172" spans="1:2">
      <c r="B172" t="s">
        <v>360</v>
      </c>
    </row>
    <row r="173" spans="1:2">
      <c r="B173" t="s">
        <v>361</v>
      </c>
    </row>
    <row r="174" spans="1:2">
      <c r="B174" t="s">
        <v>362</v>
      </c>
    </row>
    <row r="175" spans="1:2">
      <c r="A175" t="s">
        <v>363</v>
      </c>
    </row>
    <row r="176" spans="1:2">
      <c r="A176" t="s">
        <v>364</v>
      </c>
    </row>
    <row r="178" spans="1:2">
      <c r="A178">
        <v>63</v>
      </c>
      <c r="B178" t="s">
        <v>365</v>
      </c>
    </row>
    <row r="180" spans="1:2">
      <c r="A180">
        <v>64</v>
      </c>
      <c r="B180" t="s">
        <v>366</v>
      </c>
    </row>
    <row r="182" spans="1:2">
      <c r="A182">
        <v>65</v>
      </c>
      <c r="B182" t="s">
        <v>367</v>
      </c>
    </row>
    <row r="183" spans="1:2">
      <c r="A183" t="s">
        <v>368</v>
      </c>
    </row>
    <row r="185" spans="1:2">
      <c r="A185">
        <v>66</v>
      </c>
      <c r="B185" t="s">
        <v>369</v>
      </c>
    </row>
    <row r="186" spans="1:2">
      <c r="A186" t="s">
        <v>370</v>
      </c>
    </row>
    <row r="188" spans="1:2">
      <c r="A188">
        <v>67</v>
      </c>
      <c r="B188" t="s">
        <v>371</v>
      </c>
    </row>
    <row r="192" spans="1:2">
      <c r="A192" t="s">
        <v>372</v>
      </c>
    </row>
    <row r="193" spans="1:1">
      <c r="A193" t="s">
        <v>137</v>
      </c>
    </row>
    <row r="194" spans="1:1">
      <c r="A194" t="s">
        <v>373</v>
      </c>
    </row>
    <row r="195" spans="1:1">
      <c r="A195" t="s">
        <v>374</v>
      </c>
    </row>
    <row r="196" spans="1:1">
      <c r="A196" t="s">
        <v>375</v>
      </c>
    </row>
    <row r="198" spans="1:1">
      <c r="A198" t="s">
        <v>376</v>
      </c>
    </row>
    <row r="199" spans="1:1">
      <c r="A199" t="s">
        <v>373</v>
      </c>
    </row>
    <row r="200" spans="1:1">
      <c r="A200" t="s">
        <v>377</v>
      </c>
    </row>
    <row r="201" spans="1:1">
      <c r="A201" t="s">
        <v>378</v>
      </c>
    </row>
    <row r="203" spans="1:1">
      <c r="A203" t="s">
        <v>379</v>
      </c>
    </row>
    <row r="204" spans="1:1">
      <c r="A204" t="s">
        <v>380</v>
      </c>
    </row>
    <row r="205" spans="1:1">
      <c r="A205" t="s">
        <v>378</v>
      </c>
    </row>
    <row r="207" spans="1:1">
      <c r="A207" t="s">
        <v>381</v>
      </c>
    </row>
    <row r="208" spans="1:1">
      <c r="A208" t="s">
        <v>373</v>
      </c>
    </row>
    <row r="209" spans="1:1">
      <c r="A209" t="s">
        <v>382</v>
      </c>
    </row>
    <row r="210" spans="1:1">
      <c r="A210" t="s">
        <v>383</v>
      </c>
    </row>
    <row r="212" spans="1:1">
      <c r="A212" t="s">
        <v>384</v>
      </c>
    </row>
    <row r="213" spans="1:1">
      <c r="A213" t="s">
        <v>385</v>
      </c>
    </row>
    <row r="214" spans="1:1">
      <c r="A214" t="s">
        <v>386</v>
      </c>
    </row>
    <row r="217" spans="1:1">
      <c r="A217" t="s">
        <v>387</v>
      </c>
    </row>
    <row r="219" spans="1:1">
      <c r="A219" t="s">
        <v>388</v>
      </c>
    </row>
    <row r="220" spans="1:1">
      <c r="A220" t="s">
        <v>389</v>
      </c>
    </row>
    <row r="221" spans="1:1">
      <c r="A221" t="s">
        <v>390</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EFE9F-5328-4264-A88C-5B44849D38EF}">
  <dimension ref="A2:Y32"/>
  <sheetViews>
    <sheetView workbookViewId="0">
      <selection activeCell="T38" sqref="T38"/>
    </sheetView>
  </sheetViews>
  <sheetFormatPr defaultRowHeight="15"/>
  <cols>
    <col min="1" max="1" width="26.42578125" customWidth="1"/>
    <col min="2" max="2" width="12" bestFit="1" customWidth="1"/>
  </cols>
  <sheetData>
    <row r="2" spans="1:5">
      <c r="A2" s="24" t="s">
        <v>124</v>
      </c>
    </row>
    <row r="3" spans="1:5" s="3" customFormat="1">
      <c r="A3" s="3" t="s">
        <v>126</v>
      </c>
      <c r="B3" s="3" t="s">
        <v>132</v>
      </c>
      <c r="C3" s="3" t="s">
        <v>133</v>
      </c>
      <c r="D3" s="3" t="s">
        <v>134</v>
      </c>
      <c r="E3" s="3" t="s">
        <v>135</v>
      </c>
    </row>
    <row r="4" spans="1:5">
      <c r="A4" t="s">
        <v>125</v>
      </c>
      <c r="B4">
        <v>655330</v>
      </c>
      <c r="C4">
        <v>190960</v>
      </c>
      <c r="D4">
        <v>10465</v>
      </c>
      <c r="E4">
        <v>13295</v>
      </c>
    </row>
    <row r="5" spans="1:5">
      <c r="A5" t="s">
        <v>127</v>
      </c>
      <c r="B5">
        <v>317232</v>
      </c>
      <c r="C5">
        <v>101040</v>
      </c>
      <c r="D5">
        <v>4420</v>
      </c>
      <c r="E5">
        <v>5900</v>
      </c>
    </row>
    <row r="6" spans="1:5">
      <c r="A6" t="s">
        <v>128</v>
      </c>
      <c r="B6">
        <v>717096</v>
      </c>
      <c r="C6">
        <v>172965</v>
      </c>
      <c r="D6">
        <v>10995</v>
      </c>
      <c r="E6">
        <v>28375</v>
      </c>
    </row>
    <row r="7" spans="1:5">
      <c r="A7" t="s">
        <v>129</v>
      </c>
      <c r="B7">
        <v>1495885</v>
      </c>
      <c r="C7">
        <v>367540</v>
      </c>
      <c r="D7">
        <v>24300</v>
      </c>
      <c r="E7">
        <v>62955</v>
      </c>
    </row>
    <row r="8" spans="1:5">
      <c r="A8" t="s">
        <v>136</v>
      </c>
      <c r="B8">
        <v>1427617</v>
      </c>
      <c r="C8">
        <v>340700</v>
      </c>
      <c r="D8">
        <v>25735</v>
      </c>
      <c r="E8">
        <v>51735</v>
      </c>
    </row>
    <row r="9" spans="1:5">
      <c r="A9" t="s">
        <v>130</v>
      </c>
      <c r="B9">
        <v>6525393</v>
      </c>
      <c r="C9">
        <v>961005</v>
      </c>
      <c r="D9">
        <v>169280</v>
      </c>
      <c r="E9">
        <v>222625</v>
      </c>
    </row>
    <row r="10" spans="1:5">
      <c r="A10" s="3" t="s">
        <v>139</v>
      </c>
      <c r="B10" s="3">
        <f>SUM(B4:B9)</f>
        <v>11138553</v>
      </c>
      <c r="C10" s="3">
        <f>SUM(C4:C9)</f>
        <v>2134210</v>
      </c>
      <c r="D10" s="3">
        <f>SUM(D4:D9)</f>
        <v>245195</v>
      </c>
      <c r="E10" s="3">
        <f>SUM(E4:E9)</f>
        <v>384885</v>
      </c>
    </row>
    <row r="11" spans="1:5">
      <c r="A11" t="s">
        <v>137</v>
      </c>
      <c r="B11">
        <v>14223942</v>
      </c>
      <c r="C11">
        <v>2942990</v>
      </c>
      <c r="D11">
        <v>303260</v>
      </c>
      <c r="E11">
        <v>505265</v>
      </c>
    </row>
    <row r="12" spans="1:5">
      <c r="A12" t="s">
        <v>138</v>
      </c>
      <c r="B12">
        <f>B10/B11</f>
        <v>0.78308481572829813</v>
      </c>
      <c r="C12">
        <f>C10/C11</f>
        <v>0.72518425139059262</v>
      </c>
      <c r="D12">
        <f>D10/D11</f>
        <v>0.80853063377959511</v>
      </c>
      <c r="E12">
        <f>E10/E11</f>
        <v>0.76174878529088696</v>
      </c>
    </row>
    <row r="14" spans="1:5">
      <c r="A14" t="s">
        <v>131</v>
      </c>
      <c r="B14">
        <v>403538</v>
      </c>
      <c r="C14">
        <v>134410</v>
      </c>
      <c r="D14">
        <v>2890</v>
      </c>
      <c r="E14">
        <v>6580</v>
      </c>
    </row>
    <row r="17" spans="1:25">
      <c r="A17" s="24" t="s">
        <v>430</v>
      </c>
    </row>
    <row r="18" spans="1:25">
      <c r="A18" t="s">
        <v>431</v>
      </c>
    </row>
    <row r="19" spans="1:25">
      <c r="A19" t="s">
        <v>432</v>
      </c>
    </row>
    <row r="20" spans="1:25">
      <c r="A20" t="s">
        <v>433</v>
      </c>
    </row>
    <row r="22" spans="1:25">
      <c r="A22" t="s">
        <v>434</v>
      </c>
    </row>
    <row r="25" spans="1:25">
      <c r="A25" s="70" t="s">
        <v>435</v>
      </c>
      <c r="B25" s="72" t="s">
        <v>436</v>
      </c>
    </row>
    <row r="26" spans="1:25" ht="15.75" thickBot="1">
      <c r="A26" s="75"/>
      <c r="B26" s="71">
        <v>1</v>
      </c>
      <c r="C26" s="71">
        <v>2</v>
      </c>
      <c r="D26" s="71">
        <v>3</v>
      </c>
      <c r="E26" s="71">
        <v>4</v>
      </c>
      <c r="F26" s="71">
        <v>5</v>
      </c>
      <c r="G26" s="71">
        <v>6</v>
      </c>
      <c r="H26" s="71">
        <v>7</v>
      </c>
      <c r="I26" s="71">
        <v>8</v>
      </c>
      <c r="J26" s="71">
        <v>9</v>
      </c>
      <c r="K26" s="71">
        <v>10</v>
      </c>
      <c r="L26" s="71">
        <v>11</v>
      </c>
      <c r="M26" s="71">
        <v>12</v>
      </c>
      <c r="N26" s="71">
        <v>13</v>
      </c>
      <c r="O26" s="71">
        <v>14</v>
      </c>
      <c r="P26" s="71">
        <v>15</v>
      </c>
      <c r="Q26" s="71">
        <v>16</v>
      </c>
      <c r="R26" s="71">
        <v>17</v>
      </c>
      <c r="S26" s="71">
        <v>18</v>
      </c>
      <c r="T26" s="71">
        <v>19</v>
      </c>
      <c r="U26" s="71">
        <v>20</v>
      </c>
      <c r="V26" s="71">
        <v>21</v>
      </c>
      <c r="W26" s="71">
        <v>22</v>
      </c>
      <c r="X26" s="71">
        <v>23</v>
      </c>
      <c r="Y26" s="71">
        <v>24</v>
      </c>
    </row>
    <row r="27" spans="1:25" ht="15.75" thickTop="1">
      <c r="A27" s="69" t="s">
        <v>437</v>
      </c>
      <c r="B27" s="73">
        <v>15.38</v>
      </c>
      <c r="C27" s="73">
        <v>15.07</v>
      </c>
      <c r="D27" s="73">
        <v>14.79</v>
      </c>
      <c r="E27" s="73">
        <v>14.61</v>
      </c>
      <c r="F27" s="73">
        <v>14.57</v>
      </c>
      <c r="G27" s="74">
        <v>14.67</v>
      </c>
      <c r="H27" s="74">
        <v>15.03</v>
      </c>
      <c r="I27" s="74">
        <v>15.6</v>
      </c>
      <c r="J27" s="74">
        <v>15.91</v>
      </c>
      <c r="K27" s="74">
        <v>16.45</v>
      </c>
      <c r="L27" s="74">
        <v>17.079999999999998</v>
      </c>
      <c r="M27" s="74">
        <v>17.54</v>
      </c>
      <c r="N27" s="74">
        <v>17.829999999999998</v>
      </c>
      <c r="O27" s="74">
        <v>17.93</v>
      </c>
      <c r="P27" s="74">
        <v>17.82</v>
      </c>
      <c r="Q27" s="74">
        <v>17.850000000000001</v>
      </c>
      <c r="R27" s="74">
        <v>18.329999999999998</v>
      </c>
      <c r="S27" s="74">
        <v>18.73</v>
      </c>
      <c r="T27" s="74">
        <v>18.96</v>
      </c>
      <c r="U27" s="74">
        <v>18.7</v>
      </c>
      <c r="V27" s="74">
        <v>18.41</v>
      </c>
      <c r="W27" s="74">
        <v>17.809999999999999</v>
      </c>
      <c r="X27" s="74">
        <v>16.920000000000002</v>
      </c>
      <c r="Y27" s="74">
        <v>15.75</v>
      </c>
    </row>
    <row r="28" spans="1:25">
      <c r="A28" s="69" t="s">
        <v>438</v>
      </c>
      <c r="B28" s="73">
        <v>16.47</v>
      </c>
      <c r="C28" s="73">
        <v>16.079999999999998</v>
      </c>
      <c r="D28" s="73">
        <v>15.89</v>
      </c>
      <c r="E28" s="73">
        <v>15.82</v>
      </c>
      <c r="F28" s="73">
        <v>15.97</v>
      </c>
      <c r="G28" s="74">
        <v>16.5</v>
      </c>
      <c r="H28" s="74">
        <v>17.61</v>
      </c>
      <c r="I28" s="74">
        <v>19.059999999999999</v>
      </c>
      <c r="J28" s="74">
        <v>19.440000000000001</v>
      </c>
      <c r="K28" s="74">
        <v>19.59</v>
      </c>
      <c r="L28" s="74">
        <v>19.850000000000001</v>
      </c>
      <c r="M28" s="74">
        <v>19.95</v>
      </c>
      <c r="N28" s="74">
        <v>19.989999999999998</v>
      </c>
      <c r="O28" s="74">
        <v>19.98</v>
      </c>
      <c r="P28" s="74">
        <v>19.86</v>
      </c>
      <c r="Q28" s="74">
        <v>19.87</v>
      </c>
      <c r="R28" s="74">
        <v>20.21</v>
      </c>
      <c r="S28" s="74">
        <v>20.88</v>
      </c>
      <c r="T28" s="74">
        <v>20.72</v>
      </c>
      <c r="U28" s="74">
        <v>20.39</v>
      </c>
      <c r="V28" s="74">
        <v>20.03</v>
      </c>
      <c r="W28" s="74">
        <v>19.309999999999999</v>
      </c>
      <c r="X28" s="74">
        <v>18.32</v>
      </c>
      <c r="Y28" s="74">
        <v>17.16</v>
      </c>
    </row>
    <row r="29" spans="1:25">
      <c r="A29" s="69" t="s">
        <v>439</v>
      </c>
      <c r="B29" s="73">
        <v>18.25</v>
      </c>
      <c r="C29" s="73">
        <v>17.82</v>
      </c>
      <c r="D29" s="73">
        <v>17.489999999999998</v>
      </c>
      <c r="E29" s="73">
        <v>17.41</v>
      </c>
      <c r="F29" s="73">
        <v>17.47</v>
      </c>
      <c r="G29" s="74">
        <v>17.93</v>
      </c>
      <c r="H29" s="74">
        <v>19.23</v>
      </c>
      <c r="I29" s="74">
        <v>20.96</v>
      </c>
      <c r="J29" s="74">
        <v>21.16</v>
      </c>
      <c r="K29" s="74">
        <v>21.12</v>
      </c>
      <c r="L29" s="74">
        <v>21.29</v>
      </c>
      <c r="M29" s="74">
        <v>21.41</v>
      </c>
      <c r="N29" s="74">
        <v>21.28</v>
      </c>
      <c r="O29" s="74">
        <v>21.21</v>
      </c>
      <c r="P29" s="74">
        <v>21.04</v>
      </c>
      <c r="Q29" s="74">
        <v>20.91</v>
      </c>
      <c r="R29" s="74">
        <v>20.99</v>
      </c>
      <c r="S29" s="74">
        <v>22.01</v>
      </c>
      <c r="T29" s="74">
        <v>22.54</v>
      </c>
      <c r="U29" s="74">
        <v>22.6</v>
      </c>
      <c r="V29" s="74">
        <v>22.44</v>
      </c>
      <c r="W29" s="74">
        <v>21.68</v>
      </c>
      <c r="X29" s="74">
        <v>20.47</v>
      </c>
      <c r="Y29" s="74">
        <v>19.13</v>
      </c>
    </row>
    <row r="30" spans="1:25">
      <c r="A30" s="69" t="s">
        <v>440</v>
      </c>
      <c r="B30" s="73">
        <v>25.08</v>
      </c>
      <c r="C30" s="73">
        <v>24.69</v>
      </c>
      <c r="D30" s="73">
        <v>24.44</v>
      </c>
      <c r="E30" s="73">
        <v>23.74</v>
      </c>
      <c r="F30" s="73">
        <v>22.99</v>
      </c>
      <c r="G30" s="74">
        <v>22.4</v>
      </c>
      <c r="H30" s="74">
        <v>22.24</v>
      </c>
      <c r="I30" s="74">
        <v>22.68</v>
      </c>
      <c r="J30" s="74">
        <v>22.9</v>
      </c>
      <c r="K30" s="74">
        <v>23.56</v>
      </c>
      <c r="L30" s="74">
        <v>24.28</v>
      </c>
      <c r="M30" s="74">
        <v>24.53</v>
      </c>
      <c r="N30" s="74">
        <v>24.71</v>
      </c>
      <c r="O30" s="74">
        <v>24.5</v>
      </c>
      <c r="P30" s="74">
        <v>24.12</v>
      </c>
      <c r="Q30" s="74">
        <v>23.88</v>
      </c>
      <c r="R30" s="74">
        <v>24.29</v>
      </c>
      <c r="S30" s="74">
        <v>25.35</v>
      </c>
      <c r="T30" s="74">
        <v>25.86</v>
      </c>
      <c r="U30" s="74">
        <v>26.35</v>
      </c>
      <c r="V30" s="74">
        <v>26.99</v>
      </c>
      <c r="W30" s="74">
        <v>26.95</v>
      </c>
      <c r="X30" s="74">
        <v>26.66</v>
      </c>
      <c r="Y30" s="74">
        <v>26.11</v>
      </c>
    </row>
    <row r="31" spans="1:25">
      <c r="A31" s="69" t="s">
        <v>441</v>
      </c>
      <c r="B31" s="73">
        <v>28.04</v>
      </c>
      <c r="C31" s="73">
        <v>27.57</v>
      </c>
      <c r="D31" s="73">
        <v>27.46</v>
      </c>
      <c r="E31" s="73">
        <v>26.76</v>
      </c>
      <c r="F31" s="73">
        <v>26.02</v>
      </c>
      <c r="G31" s="74">
        <v>25.55</v>
      </c>
      <c r="H31" s="74">
        <v>25.94</v>
      </c>
      <c r="I31" s="74">
        <v>27.07</v>
      </c>
      <c r="J31" s="74">
        <v>27.18</v>
      </c>
      <c r="K31" s="74">
        <v>27.01</v>
      </c>
      <c r="L31" s="74">
        <v>26.78</v>
      </c>
      <c r="M31" s="74">
        <v>26.51</v>
      </c>
      <c r="N31" s="74">
        <v>26.28</v>
      </c>
      <c r="O31" s="74">
        <v>25.93</v>
      </c>
      <c r="P31" s="74">
        <v>25.71</v>
      </c>
      <c r="Q31" s="74">
        <v>25.66</v>
      </c>
      <c r="R31" s="74">
        <v>26.27</v>
      </c>
      <c r="S31" s="74">
        <v>27.25</v>
      </c>
      <c r="T31" s="74">
        <v>28.14</v>
      </c>
      <c r="U31" s="74">
        <v>28.78</v>
      </c>
      <c r="V31" s="74">
        <v>29.6</v>
      </c>
      <c r="W31" s="74">
        <v>29.67</v>
      </c>
      <c r="X31" s="74">
        <v>29.11</v>
      </c>
      <c r="Y31" s="74">
        <v>28.29</v>
      </c>
    </row>
    <row r="32" spans="1:25">
      <c r="A32" s="76" t="s">
        <v>442</v>
      </c>
      <c r="B32" s="77">
        <v>30.19</v>
      </c>
      <c r="C32" s="77">
        <v>29.75</v>
      </c>
      <c r="D32" s="77">
        <v>29.13</v>
      </c>
      <c r="E32" s="77">
        <v>28.29</v>
      </c>
      <c r="F32" s="77">
        <v>27.37</v>
      </c>
      <c r="G32" s="78">
        <v>26.93</v>
      </c>
      <c r="H32" s="78">
        <v>27.52</v>
      </c>
      <c r="I32" s="78">
        <v>28.88</v>
      </c>
      <c r="J32" s="78">
        <v>29.07</v>
      </c>
      <c r="K32" s="78">
        <v>29.25</v>
      </c>
      <c r="L32" s="78">
        <v>29.56</v>
      </c>
      <c r="M32" s="78">
        <v>29.65</v>
      </c>
      <c r="N32" s="78">
        <v>29.27</v>
      </c>
      <c r="O32" s="78">
        <v>28.93</v>
      </c>
      <c r="P32" s="78">
        <v>28.53</v>
      </c>
      <c r="Q32" s="78">
        <v>27.86</v>
      </c>
      <c r="R32" s="78">
        <v>27.33</v>
      </c>
      <c r="S32" s="78">
        <v>28.29</v>
      </c>
      <c r="T32" s="78">
        <v>29.04</v>
      </c>
      <c r="U32" s="78">
        <v>29.8</v>
      </c>
      <c r="V32" s="78">
        <v>30.87</v>
      </c>
      <c r="W32" s="78">
        <v>31.46</v>
      </c>
      <c r="X32" s="78">
        <v>31.13</v>
      </c>
      <c r="Y32" s="78">
        <v>30.37</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26</vt:i4>
      </vt:variant>
    </vt:vector>
  </HeadingPairs>
  <TitlesOfParts>
    <vt:vector size="26" baseType="lpstr">
      <vt:lpstr>Introduction</vt:lpstr>
      <vt:lpstr>ASHPs</vt:lpstr>
      <vt:lpstr>GSHPs</vt:lpstr>
      <vt:lpstr>Input</vt:lpstr>
      <vt:lpstr>regional outcomes</vt:lpstr>
      <vt:lpstr>Fig 1</vt:lpstr>
      <vt:lpstr>Fig 2</vt:lpstr>
      <vt:lpstr>Fig 3</vt:lpstr>
      <vt:lpstr>Fig 4</vt:lpstr>
      <vt:lpstr>Fig 5</vt:lpstr>
      <vt:lpstr>Fig 6</vt:lpstr>
      <vt:lpstr>Fig 7</vt:lpstr>
      <vt:lpstr>customer cost</vt:lpstr>
      <vt:lpstr>Fig 8</vt:lpstr>
      <vt:lpstr>Table 2</vt:lpstr>
      <vt:lpstr>assumptions</vt:lpstr>
      <vt:lpstr>formulas</vt:lpstr>
      <vt:lpstr>ON power outcomes</vt:lpstr>
      <vt:lpstr>steady adoption</vt:lpstr>
      <vt:lpstr>ON 2024 peak</vt:lpstr>
      <vt:lpstr>using available capacity</vt:lpstr>
      <vt:lpstr>full adoption</vt:lpstr>
      <vt:lpstr>by region</vt:lpstr>
      <vt:lpstr>hourly demand</vt:lpstr>
      <vt:lpstr>Census data</vt:lpstr>
      <vt:lpstr>other 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Heather</dc:creator>
  <cp:lastModifiedBy>Heather</cp:lastModifiedBy>
  <dcterms:created xsi:type="dcterms:W3CDTF">2022-11-14T14:33:27Z</dcterms:created>
  <dcterms:modified xsi:type="dcterms:W3CDTF">2023-11-07T22:16:36Z</dcterms:modified>
</cp:coreProperties>
</file>